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wmf" ContentType="image/x-wmf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10.bin" ContentType="application/vnd.ms-office.activeX"/>
  <Override PartName="/xl/activeX/activeX10.xml" ContentType="application/vnd.ms-office.activeX+xml"/>
  <Override PartName="/xl/activeX/activeX11.bin" ContentType="application/vnd.ms-office.activeX"/>
  <Override PartName="/xl/activeX/activeX11.xml" ContentType="application/vnd.ms-office.activeX+xml"/>
  <Override PartName="/xl/activeX/activeX12.bin" ContentType="application/vnd.ms-office.activeX"/>
  <Override PartName="/xl/activeX/activeX12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activeX/activeX4.bin" ContentType="application/vnd.ms-office.activeX"/>
  <Override PartName="/xl/activeX/activeX4.xml" ContentType="application/vnd.ms-office.activeX+xml"/>
  <Override PartName="/xl/activeX/activeX5.bin" ContentType="application/vnd.ms-office.activeX"/>
  <Override PartName="/xl/activeX/activeX5.xml" ContentType="application/vnd.ms-office.activeX+xml"/>
  <Override PartName="/xl/activeX/activeX6.bin" ContentType="application/vnd.ms-office.activeX"/>
  <Override PartName="/xl/activeX/activeX6.xml" ContentType="application/vnd.ms-office.activeX+xml"/>
  <Override PartName="/xl/activeX/activeX7.bin" ContentType="application/vnd.ms-office.activeX"/>
  <Override PartName="/xl/activeX/activeX7.xml" ContentType="application/vnd.ms-office.activeX+xml"/>
  <Override PartName="/xl/activeX/activeX8.bin" ContentType="application/vnd.ms-office.activeX"/>
  <Override PartName="/xl/activeX/activeX8.xml" ContentType="application/vnd.ms-office.activeX+xml"/>
  <Override PartName="/xl/activeX/activeX9.bin" ContentType="application/vnd.ms-office.activeX"/>
  <Override PartName="/xl/activeX/activeX9.xml" ContentType="application/vnd.ms-office.activeX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30720" windowHeight="13380" tabRatio="742" activeTab="6"/>
  </bookViews>
  <sheets>
    <sheet name="档案费管理台账" sheetId="67" r:id="rId1"/>
    <sheet name="项目管理台账" sheetId="1" r:id="rId2"/>
    <sheet name="收入管理台账" sheetId="2" r:id="rId3"/>
    <sheet name="账户余额统计" sheetId="66" r:id="rId4"/>
    <sheet name="个人台账模板" sheetId="4" r:id="rId5"/>
    <sheet name="闫国强" sheetId="16" r:id="rId6"/>
    <sheet name="律师A" sheetId="78" r:id="rId7"/>
    <sheet name="测试律师" sheetId="76" r:id="rId8"/>
    <sheet name="张耀华" sheetId="17" r:id="rId9"/>
    <sheet name="傅洪旭" sheetId="18" r:id="rId10"/>
    <sheet name="吝安琪" sheetId="19" r:id="rId11"/>
    <sheet name="谢茵莹" sheetId="20" r:id="rId12"/>
    <sheet name="赵子涵" sheetId="24" r:id="rId13"/>
    <sheet name="徐仲" sheetId="25" r:id="rId14"/>
    <sheet name="栗艺涛" sheetId="27" r:id="rId15"/>
    <sheet name="白一冰" sheetId="73" r:id="rId16"/>
    <sheet name="方葳" sheetId="74" r:id="rId17"/>
    <sheet name="王媛" sheetId="28" r:id="rId18"/>
    <sheet name="汪佳慧" sheetId="47" r:id="rId19"/>
    <sheet name="孔爽" sheetId="54" r:id="rId20"/>
    <sheet name="张芳芳" sheetId="68" r:id="rId21"/>
    <sheet name="相宏娟" sheetId="52" r:id="rId22"/>
    <sheet name="吴一达" sheetId="21" r:id="rId23"/>
    <sheet name="谷剑" sheetId="23" r:id="rId24"/>
    <sheet name="吴宗龙" sheetId="57" r:id="rId25"/>
    <sheet name="严亮亮（律政纵横）" sheetId="29" r:id="rId26"/>
    <sheet name="李广贺" sheetId="26" r:id="rId27"/>
    <sheet name="郭翼" sheetId="49" r:id="rId28"/>
    <sheet name="郭显金" sheetId="48" r:id="rId29"/>
    <sheet name="王永华" sheetId="51" r:id="rId30"/>
    <sheet name="王磊磊" sheetId="50" r:id="rId31"/>
    <sheet name="正常工资薪金收入-模板" sheetId="33" r:id="rId32"/>
    <sheet name="信息维护" sheetId="14" r:id="rId33"/>
    <sheet name="全年一次性奖金收入" sheetId="75" state="hidden" r:id="rId34"/>
    <sheet name="填表说明" sheetId="32" state="hidden" r:id="rId35"/>
  </sheets>
  <externalReferences>
    <externalReference r:id="rId37"/>
  </externalReferences>
  <definedNames>
    <definedName name="_xlnm._FilterDatabase" localSheetId="0" hidden="1">档案费管理台账!$A$3:$K$1000</definedName>
    <definedName name="_xlnm._FilterDatabase" localSheetId="1" hidden="1">项目管理台账!$A$3:$Z$1000</definedName>
    <definedName name="_xlnm._FilterDatabase" localSheetId="2" hidden="1">收入管理台账!$A$3:$K$1000</definedName>
    <definedName name="hkd">1.0611</definedName>
    <definedName name="usd">8.2773</definedName>
    <definedName name="单位" localSheetId="15">#REF!</definedName>
    <definedName name="单位" localSheetId="16">#REF!</definedName>
    <definedName name="单位" localSheetId="9">#REF!</definedName>
    <definedName name="单位" localSheetId="4">#REF!</definedName>
    <definedName name="单位" localSheetId="23">#REF!</definedName>
    <definedName name="单位" localSheetId="28">#REF!</definedName>
    <definedName name="单位" localSheetId="27">#REF!</definedName>
    <definedName name="单位" localSheetId="19">#REF!</definedName>
    <definedName name="单位" localSheetId="26">#REF!</definedName>
    <definedName name="单位" localSheetId="14">#REF!</definedName>
    <definedName name="单位" localSheetId="10">#REF!</definedName>
    <definedName name="单位" localSheetId="18">#REF!</definedName>
    <definedName name="单位" localSheetId="30">#REF!</definedName>
    <definedName name="单位" localSheetId="29">#REF!</definedName>
    <definedName name="单位" localSheetId="22">#REF!</definedName>
    <definedName name="单位" localSheetId="24">#REF!</definedName>
    <definedName name="单位" localSheetId="21">#REF!</definedName>
    <definedName name="单位" localSheetId="11">#REF!</definedName>
    <definedName name="单位" localSheetId="13">#REF!</definedName>
    <definedName name="单位" localSheetId="5">#REF!</definedName>
    <definedName name="单位" localSheetId="20">#REF!</definedName>
    <definedName name="单位" localSheetId="8">#REF!</definedName>
    <definedName name="单位" localSheetId="12">#REF!</definedName>
    <definedName name="单位">#REF!</definedName>
    <definedName name="发起月份" localSheetId="15">#REF!</definedName>
    <definedName name="发起月份" localSheetId="16">#REF!</definedName>
    <definedName name="发起月份" localSheetId="9">#REF!</definedName>
    <definedName name="发起月份" localSheetId="4">#REF!</definedName>
    <definedName name="发起月份" localSheetId="23">#REF!</definedName>
    <definedName name="发起月份" localSheetId="28">#REF!</definedName>
    <definedName name="发起月份" localSheetId="27">#REF!</definedName>
    <definedName name="发起月份" localSheetId="19">#REF!</definedName>
    <definedName name="发起月份" localSheetId="26">#REF!</definedName>
    <definedName name="发起月份" localSheetId="14">#REF!</definedName>
    <definedName name="发起月份" localSheetId="10">#REF!</definedName>
    <definedName name="发起月份" localSheetId="18">#REF!</definedName>
    <definedName name="发起月份" localSheetId="30">#REF!</definedName>
    <definedName name="发起月份" localSheetId="29">#REF!</definedName>
    <definedName name="发起月份" localSheetId="22">#REF!</definedName>
    <definedName name="发起月份" localSheetId="24">#REF!</definedName>
    <definedName name="发起月份" localSheetId="21">#REF!</definedName>
    <definedName name="发起月份" localSheetId="11">#REF!</definedName>
    <definedName name="发起月份" localSheetId="13">#REF!</definedName>
    <definedName name="发起月份" localSheetId="5">#REF!</definedName>
    <definedName name="发起月份" localSheetId="20">#REF!</definedName>
    <definedName name="发起月份" localSheetId="8">#REF!</definedName>
    <definedName name="发起月份" localSheetId="12">#REF!</definedName>
    <definedName name="发起月份">#REF!</definedName>
    <definedName name="业务类别" localSheetId="15">#REF!</definedName>
    <definedName name="业务类别" localSheetId="16">#REF!</definedName>
    <definedName name="业务类别" localSheetId="9">#REF!</definedName>
    <definedName name="业务类别" localSheetId="4">#REF!</definedName>
    <definedName name="业务类别" localSheetId="23">#REF!</definedName>
    <definedName name="业务类别" localSheetId="28">#REF!</definedName>
    <definedName name="业务类别" localSheetId="27">#REF!</definedName>
    <definedName name="业务类别" localSheetId="19">#REF!</definedName>
    <definedName name="业务类别" localSheetId="26">#REF!</definedName>
    <definedName name="业务类别" localSheetId="14">#REF!</definedName>
    <definedName name="业务类别" localSheetId="10">#REF!</definedName>
    <definedName name="业务类别" localSheetId="18">#REF!</definedName>
    <definedName name="业务类别" localSheetId="30">#REF!</definedName>
    <definedName name="业务类别" localSheetId="29">#REF!</definedName>
    <definedName name="业务类别" localSheetId="22">#REF!</definedName>
    <definedName name="业务类别" localSheetId="24">#REF!</definedName>
    <definedName name="业务类别" localSheetId="21">#REF!</definedName>
    <definedName name="业务类别" localSheetId="11">#REF!</definedName>
    <definedName name="业务类别" localSheetId="13">#REF!</definedName>
    <definedName name="业务类别" localSheetId="5">#REF!</definedName>
    <definedName name="业务类别" localSheetId="20">#REF!</definedName>
    <definedName name="业务类别" localSheetId="8">#REF!</definedName>
    <definedName name="业务类别" localSheetId="12">#REF!</definedName>
    <definedName name="业务类别">#REF!</definedName>
    <definedName name="证件类型">填表说明!$A$6:$A$17</definedName>
    <definedName name="状态">#REF!</definedName>
    <definedName name="总局重点事项类别">#REF!</definedName>
    <definedName name="单位" localSheetId="7">#REF!</definedName>
    <definedName name="发起月份" localSheetId="7">#REF!</definedName>
    <definedName name="业务类别" localSheetId="7">#REF!</definedName>
    <definedName name="单位" localSheetId="6">#REF!</definedName>
    <definedName name="发起月份" localSheetId="6">#REF!</definedName>
    <definedName name="业务类别" localSheetId="6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chink</author>
  </authors>
  <commentList>
    <comment ref="J49" authorId="0">
      <text>
        <r>
          <rPr>
            <b/>
            <sz val="9"/>
            <rFont val="宋体"/>
            <charset val="134"/>
          </rPr>
          <t>chink:</t>
        </r>
        <r>
          <rPr>
            <sz val="9"/>
            <rFont val="宋体"/>
            <charset val="134"/>
          </rPr>
          <t xml:space="preserve">
注意减去之前已扣除的2月个税</t>
        </r>
      </text>
    </comment>
  </commentList>
</comments>
</file>

<file path=xl/comments2.xml><?xml version="1.0" encoding="utf-8"?>
<comments xmlns="http://schemas.openxmlformats.org/spreadsheetml/2006/main">
  <authors>
    <author>tc={FF3B9400-5FCE-456E-819E-FD460B2E4FB4}</author>
  </authors>
  <commentList>
    <comment ref="O49" authorId="0">
      <text>
        <r>
          <rPr>
            <sz val="10"/>
            <rFont val="宋体"/>
            <charset val="134"/>
          </rPr>
          <t>[线程批注]
你的Excel版本可读取此线程批注; 但如果在更新版本的Excel中打开文件，则对批注所作的任何改动都将被删除。了解详细信息: https://go.microsoft.com/fwlink/?linkid=870924
注释:
    预扣除前三月个税</t>
        </r>
      </text>
    </comment>
  </commentList>
</comments>
</file>

<file path=xl/comments3.xml><?xml version="1.0" encoding="utf-8"?>
<comments xmlns="http://schemas.openxmlformats.org/spreadsheetml/2006/main">
  <authors>
    <author>songqf</author>
  </authors>
  <commentList>
    <comment ref="E1" authorId="0">
      <text>
        <r>
          <rPr>
            <sz val="9"/>
            <rFont val="宋体"/>
            <charset val="134"/>
          </rPr>
          <t>收入未填写时，默认为0.00</t>
        </r>
      </text>
    </comment>
  </commentList>
</comments>
</file>

<file path=xl/sharedStrings.xml><?xml version="1.0" encoding="utf-8"?>
<sst xmlns="http://schemas.openxmlformats.org/spreadsheetml/2006/main" count="4141" uniqueCount="289">
  <si>
    <t>2024年度</t>
  </si>
  <si>
    <r>
      <rPr>
        <sz val="22"/>
        <color indexed="8"/>
        <rFont val="黑体"/>
        <charset val="134"/>
      </rPr>
      <t>北京--律师事务所</t>
    </r>
    <r>
      <rPr>
        <sz val="22"/>
        <color rgb="FFFF0000"/>
        <rFont val="黑体"/>
        <charset val="134"/>
      </rPr>
      <t>档案费</t>
    </r>
    <r>
      <rPr>
        <sz val="22"/>
        <color indexed="8"/>
        <rFont val="黑体"/>
        <charset val="134"/>
      </rPr>
      <t>管理台账</t>
    </r>
  </si>
  <si>
    <t>制表人：</t>
  </si>
  <si>
    <t>单位:元</t>
  </si>
  <si>
    <t>序号</t>
  </si>
  <si>
    <t>委托人</t>
  </si>
  <si>
    <t>项目/案件名称</t>
  </si>
  <si>
    <t>项目编号</t>
  </si>
  <si>
    <t>归属律师</t>
  </si>
  <si>
    <t>档案费</t>
  </si>
  <si>
    <t>归档标志</t>
  </si>
  <si>
    <t>暂扣档案费</t>
  </si>
  <si>
    <t>备注</t>
  </si>
  <si>
    <t>序列号</t>
  </si>
  <si>
    <t>张三</t>
  </si>
  <si>
    <t>测试项目</t>
  </si>
  <si>
    <t>闫国强</t>
  </si>
  <si>
    <t>2024022716050781900</t>
  </si>
  <si>
    <t>李四</t>
  </si>
  <si>
    <t>测试2</t>
  </si>
  <si>
    <t>2024022716080027884</t>
  </si>
  <si>
    <t>小红</t>
  </si>
  <si>
    <t>一个测试用项目</t>
  </si>
  <si>
    <t>测试律师</t>
  </si>
  <si>
    <t>2025021711002172178</t>
  </si>
  <si>
    <t>小李</t>
  </si>
  <si>
    <t>测试项目ABC</t>
  </si>
  <si>
    <t>2025021813404820174</t>
  </si>
  <si>
    <t>律师A的测试项目A</t>
  </si>
  <si>
    <t>律师A</t>
  </si>
  <si>
    <t>2025021915501851765</t>
  </si>
  <si>
    <t>北京--事务所项目管理台账</t>
  </si>
  <si>
    <t>测试</t>
  </si>
  <si>
    <t>当事人</t>
  </si>
  <si>
    <t>业务类别</t>
  </si>
  <si>
    <t>案由</t>
  </si>
  <si>
    <t>当事人身份</t>
  </si>
  <si>
    <t>主办律师</t>
  </si>
  <si>
    <t>协办律师</t>
  </si>
  <si>
    <t>收案日期</t>
  </si>
  <si>
    <t>合同金额</t>
  </si>
  <si>
    <t>回款金额</t>
  </si>
  <si>
    <t>回款比例</t>
  </si>
  <si>
    <t>回款状态</t>
  </si>
  <si>
    <t>最后更新时间</t>
  </si>
  <si>
    <t>开具发票</t>
  </si>
  <si>
    <t>序列码</t>
  </si>
  <si>
    <t>MS民事诉讼</t>
  </si>
  <si>
    <t>民间借贷纠纷</t>
  </si>
  <si>
    <t>原告</t>
  </si>
  <si>
    <t>2024-2-27</t>
  </si>
  <si>
    <t>被告</t>
  </si>
  <si>
    <t>大红</t>
  </si>
  <si>
    <t>小红的测试项目</t>
  </si>
  <si>
    <t>上诉人</t>
  </si>
  <si>
    <t>2025-2-17</t>
  </si>
  <si>
    <t>有一个测试用项目</t>
  </si>
  <si>
    <t>2025021711105030808</t>
  </si>
  <si>
    <t>XZ行政诉讼</t>
  </si>
  <si>
    <t>2025-2-18</t>
  </si>
  <si>
    <t>XS刑事诉讼</t>
  </si>
  <si>
    <t>第三人</t>
  </si>
  <si>
    <t>2025-2-19</t>
  </si>
  <si>
    <t>北京--事务所收入管理台账</t>
  </si>
  <si>
    <t>状态</t>
  </si>
  <si>
    <t>收款日期</t>
  </si>
  <si>
    <t>收款金额</t>
  </si>
  <si>
    <t>首熙MS202402001</t>
  </si>
  <si>
    <t>首熙MS202402002</t>
  </si>
  <si>
    <t>首熙MS202502003</t>
  </si>
  <si>
    <t>首熙MS202502004</t>
  </si>
  <si>
    <t>首熙XZ202502005</t>
  </si>
  <si>
    <t>首熙XS202502006</t>
  </si>
  <si>
    <t>提成律师名单</t>
  </si>
  <si>
    <t>当前日期</t>
  </si>
  <si>
    <t>账户余额</t>
  </si>
  <si>
    <t>预扣个税</t>
  </si>
  <si>
    <t>可用余额</t>
  </si>
  <si>
    <t>账户累计</t>
  </si>
  <si>
    <t>累计应纳税额</t>
  </si>
  <si>
    <t>累计已纳税额</t>
  </si>
  <si>
    <t>吴宗龙</t>
  </si>
  <si>
    <t>汪佳慧</t>
  </si>
  <si>
    <t>孔爽</t>
  </si>
  <si>
    <t>张耀华</t>
  </si>
  <si>
    <t>傅洪旭</t>
  </si>
  <si>
    <t>吝安琪</t>
  </si>
  <si>
    <t>谢茵莹</t>
  </si>
  <si>
    <t>吴一达</t>
  </si>
  <si>
    <t>赵子涵</t>
  </si>
  <si>
    <t>徐仲</t>
  </si>
  <si>
    <t>栗艺涛</t>
  </si>
  <si>
    <t>白一冰</t>
  </si>
  <si>
    <t>方葳</t>
  </si>
  <si>
    <t>谷剑</t>
  </si>
  <si>
    <t>李广贺</t>
  </si>
  <si>
    <t>王媛</t>
  </si>
  <si>
    <t>张芳芳</t>
  </si>
  <si>
    <t>郭翼</t>
  </si>
  <si>
    <t>郭显金</t>
  </si>
  <si>
    <t>王磊磊</t>
  </si>
  <si>
    <t>王永华</t>
  </si>
  <si>
    <t>相宏娟</t>
  </si>
  <si>
    <t>合计</t>
  </si>
  <si>
    <t>档案费校验</t>
  </si>
  <si>
    <t>1月个税测算校验</t>
  </si>
  <si>
    <t>2月个税测算校验</t>
  </si>
  <si>
    <t>3月个税测算校验</t>
  </si>
  <si>
    <t>4月个税测算校验</t>
  </si>
  <si>
    <t>5月个税测算校验</t>
  </si>
  <si>
    <t>6月个税测算校验</t>
  </si>
  <si>
    <t>7月个税测算校验</t>
  </si>
  <si>
    <t>8月个税测算校验</t>
  </si>
  <si>
    <t>9月个税测算校验</t>
  </si>
  <si>
    <t>10月个税测算校验</t>
  </si>
  <si>
    <t>11月个税测算校验</t>
  </si>
  <si>
    <t>12月个税测算校验</t>
  </si>
  <si>
    <t>gr</t>
  </si>
  <si>
    <t>返回</t>
  </si>
  <si>
    <t>北京首熙律师事务所</t>
  </si>
  <si>
    <t>律师</t>
  </si>
  <si>
    <r>
      <rPr>
        <sz val="22"/>
        <color rgb="FFFF0000"/>
        <rFont val="黑体"/>
        <charset val="134"/>
      </rPr>
      <t>个人账户</t>
    </r>
    <r>
      <rPr>
        <sz val="22"/>
        <color indexed="8"/>
        <rFont val="黑体"/>
        <charset val="134"/>
      </rPr>
      <t>台账</t>
    </r>
  </si>
  <si>
    <t>下半年社保比例</t>
  </si>
  <si>
    <t>全年社保情况</t>
  </si>
  <si>
    <t>月份</t>
  </si>
  <si>
    <t>养老保险缴费基数</t>
  </si>
  <si>
    <t>医疗保险缴费基数</t>
  </si>
  <si>
    <t>失业保险缴费基数</t>
  </si>
  <si>
    <t>工伤保险缴费基数</t>
  </si>
  <si>
    <t>生育保险缴费基数</t>
  </si>
  <si>
    <t>住房公积金险缴费基数</t>
  </si>
  <si>
    <t>应扣部分（单位/个人承担社会保险）</t>
  </si>
  <si>
    <t>代扣款项</t>
  </si>
  <si>
    <t>代扣金额合计</t>
  </si>
  <si>
    <t>扣除标记</t>
  </si>
  <si>
    <t>养老保险</t>
  </si>
  <si>
    <t>医疗保险</t>
  </si>
  <si>
    <t>失业保险</t>
  </si>
  <si>
    <t>工伤保险</t>
  </si>
  <si>
    <t>生育保险</t>
  </si>
  <si>
    <t>住房公积金</t>
  </si>
  <si>
    <t>单位小计</t>
  </si>
  <si>
    <t>个人小计</t>
  </si>
  <si>
    <t>单位16%</t>
  </si>
  <si>
    <t>个人8%</t>
  </si>
  <si>
    <t>单位9%</t>
  </si>
  <si>
    <t>个人2%+3</t>
  </si>
  <si>
    <t>单位0.5%</t>
  </si>
  <si>
    <t>个人0.5%</t>
  </si>
  <si>
    <t>单位0.4%</t>
  </si>
  <si>
    <t>单位0.8%</t>
  </si>
  <si>
    <t>单位5%</t>
  </si>
  <si>
    <t>个人5%</t>
  </si>
  <si>
    <t>比例</t>
  </si>
  <si>
    <t>1月</t>
  </si>
  <si>
    <t>2月</t>
  </si>
  <si>
    <t>3月</t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</si>
  <si>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</si>
  <si>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</si>
  <si>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</si>
  <si>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</si>
  <si>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</si>
  <si>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</si>
  <si>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</si>
  <si>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</si>
  <si>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</si>
  <si>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全年个税情况</t>
  </si>
  <si>
    <t>收入合计</t>
  </si>
  <si>
    <t>减除费用</t>
  </si>
  <si>
    <t>专项扣除</t>
  </si>
  <si>
    <t>专项附加扣除</t>
  </si>
  <si>
    <t>其他扣除</t>
  </si>
  <si>
    <t>累计应纳税所得额</t>
  </si>
  <si>
    <t>级数</t>
  </si>
  <si>
    <t>应补缴税额</t>
  </si>
  <si>
    <t>已纳税额</t>
  </si>
  <si>
    <t>校验</t>
  </si>
  <si>
    <t>测算收入</t>
  </si>
  <si>
    <t>实发工资</t>
  </si>
  <si>
    <t>基本养老</t>
  </si>
  <si>
    <t>基本医疗</t>
  </si>
  <si>
    <t>子女教育</t>
  </si>
  <si>
    <t>继续教育</t>
  </si>
  <si>
    <t>大病医疗</t>
  </si>
  <si>
    <t>住房贷款利息</t>
  </si>
  <si>
    <t>住房租金</t>
  </si>
  <si>
    <t>赡养老人</t>
  </si>
  <si>
    <t>3岁以下婴幼儿</t>
  </si>
  <si>
    <t>年金</t>
  </si>
  <si>
    <t>商业健康险</t>
  </si>
  <si>
    <t>税延养老险</t>
  </si>
  <si>
    <t>个人养老金</t>
  </si>
  <si>
    <t>办案费用</t>
  </si>
  <si>
    <t>全年奖金</t>
  </si>
  <si>
    <t>账户合计</t>
  </si>
  <si>
    <t>税负率</t>
  </si>
  <si>
    <t>个人账户明细表</t>
  </si>
  <si>
    <t>提成比例</t>
  </si>
  <si>
    <t>台账登记档案费</t>
  </si>
  <si>
    <t>日期</t>
  </si>
  <si>
    <t>项目名称</t>
  </si>
  <si>
    <t>项目收款</t>
  </si>
  <si>
    <t>账户增加</t>
  </si>
  <si>
    <t>扣缴社保</t>
  </si>
  <si>
    <t>扣缴个税</t>
  </si>
  <si>
    <t>个人报销</t>
  </si>
  <si>
    <t>发放工资</t>
  </si>
  <si>
    <t>账户结余</t>
  </si>
  <si>
    <t>上期余额</t>
  </si>
  <si>
    <t>grr</t>
  </si>
  <si>
    <t>北京--事务所</t>
  </si>
  <si>
    <t>可提款金额</t>
  </si>
  <si>
    <t>1月社保</t>
  </si>
  <si>
    <t>1月第一次提款</t>
  </si>
  <si>
    <t>2月社保</t>
  </si>
  <si>
    <t>2月个税</t>
  </si>
  <si>
    <t>2月社保公积金</t>
  </si>
  <si>
    <t>预扣2月个税</t>
  </si>
  <si>
    <t>2月第一次提款</t>
  </si>
  <si>
    <t>2月补扣个税</t>
  </si>
  <si>
    <t>2月第二次提款</t>
  </si>
  <si>
    <t>2月第三次提款</t>
  </si>
  <si>
    <t xml:space="preserve"> </t>
  </si>
  <si>
    <t>社保单独支付，不再计算</t>
  </si>
  <si>
    <t>方  葳</t>
  </si>
  <si>
    <t>2023年度</t>
  </si>
  <si>
    <t>基本工资</t>
  </si>
  <si>
    <t>提成工资</t>
  </si>
  <si>
    <t>申报工资</t>
  </si>
  <si>
    <t>期初余额</t>
  </si>
  <si>
    <t>工号</t>
  </si>
  <si>
    <t>*姓名</t>
  </si>
  <si>
    <t>*证件类型</t>
  </si>
  <si>
    <t>*证件号码</t>
  </si>
  <si>
    <t>本期收入</t>
  </si>
  <si>
    <t>本期免税收入</t>
  </si>
  <si>
    <t>基本养老保险费</t>
  </si>
  <si>
    <t>基本医疗保险费</t>
  </si>
  <si>
    <t>失业保险费</t>
  </si>
  <si>
    <t>累计子女教育</t>
  </si>
  <si>
    <t>累计继续教育</t>
  </si>
  <si>
    <t>累计住房贷款利息</t>
  </si>
  <si>
    <t>累计住房租金</t>
  </si>
  <si>
    <t>累计赡养老人</t>
  </si>
  <si>
    <t>累计3岁以下婴幼儿照护</t>
  </si>
  <si>
    <t>累计个人养老金</t>
  </si>
  <si>
    <t>企业(职业)年金</t>
  </si>
  <si>
    <t>商业健康保险</t>
  </si>
  <si>
    <t>税延养老保险</t>
  </si>
  <si>
    <t>其他</t>
  </si>
  <si>
    <t>准予扣除的捐赠额</t>
  </si>
  <si>
    <t>减免税额</t>
  </si>
  <si>
    <t>测算应补缴税额</t>
  </si>
  <si>
    <t>LD劳动仲裁</t>
  </si>
  <si>
    <t>被上诉人</t>
  </si>
  <si>
    <t>SS商事仲裁</t>
  </si>
  <si>
    <t>申请执行人</t>
  </si>
  <si>
    <t>GW法律顾问</t>
  </si>
  <si>
    <t>被执行人</t>
  </si>
  <si>
    <t>ZX专项服务</t>
  </si>
  <si>
    <t>犯罪嫌疑人</t>
  </si>
  <si>
    <t>FY行政复议</t>
  </si>
  <si>
    <t>诉讼代理人</t>
  </si>
  <si>
    <t>GY公益服务</t>
  </si>
  <si>
    <t>仲裁申请人</t>
  </si>
  <si>
    <t>QT其他服务</t>
  </si>
  <si>
    <t>被申请人</t>
  </si>
  <si>
    <t>MZ民事执行</t>
  </si>
  <si>
    <t>被害人</t>
  </si>
  <si>
    <t>再审申请人</t>
  </si>
  <si>
    <t>再审被申请人</t>
  </si>
  <si>
    <t>*全年一次性奖金额</t>
  </si>
  <si>
    <t>免税收入</t>
  </si>
  <si>
    <r>
      <rPr>
        <b/>
        <sz val="12"/>
        <color indexed="10"/>
        <rFont val="宋体"/>
        <charset val="134"/>
      </rPr>
      <t xml:space="preserve">注意事项：                                                                                 </t>
    </r>
    <r>
      <rPr>
        <sz val="12"/>
        <color indexed="8"/>
        <rFont val="宋体"/>
        <charset val="134"/>
      </rPr>
      <t>1、模</t>
    </r>
    <r>
      <rPr>
        <sz val="11"/>
        <color indexed="8"/>
        <rFont val="宋体"/>
        <charset val="134"/>
      </rPr>
      <t>板中标识为红色带*号的栏目为必填项，导入时不能为空！                                               2、部分栏目内容需从如下表格中选择，否则系统禁止导入！</t>
    </r>
  </si>
  <si>
    <t>证照类型填写范围</t>
  </si>
  <si>
    <t>居民身份证</t>
  </si>
  <si>
    <t>港澳居民来往内地通行证</t>
  </si>
  <si>
    <t>中华人民共和国港澳居民居住证</t>
  </si>
  <si>
    <t>台湾居民来往大陆通行证</t>
  </si>
  <si>
    <t>中华人民共和国台湾居民居住证</t>
  </si>
  <si>
    <t>中国护照</t>
  </si>
  <si>
    <t>外国护照</t>
  </si>
  <si>
    <t>外国人永久居留身份证（外国人永久居留证）</t>
  </si>
  <si>
    <t>中华人民共和国外国人工作许可证（A类）</t>
  </si>
  <si>
    <t>中华人民共和国外国人工作许可证（B类）</t>
  </si>
  <si>
    <t>中华人民共和国外国人工作许可证（C类）</t>
  </si>
  <si>
    <t>其他个人证件</t>
  </si>
  <si>
    <t>金额栏数据格式填写说明</t>
  </si>
  <si>
    <t>小数点后保留两位，多于两位的数据自动
四舍五入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</si>
</sst>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16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[$€-2]\ #,##0.00_);[Red]\([$€-2]\ #,##0.00\)"/>
    <numFmt numFmtId="177" formatCode="0.00;[Red]0.00"/>
    <numFmt numFmtId="178" formatCode="#,##0.00;[Red]#,##0.00"/>
    <numFmt numFmtId="179" formatCode="#,##0.00_ "/>
    <numFmt numFmtId="180" formatCode="_ * #,##0.0000_ ;_ * \-#,##0.0000_ ;_ * &quot;-&quot;??_ ;_ @_ "/>
    <numFmt numFmtId="181" formatCode="0.00_);[Red]\(0.00\)"/>
    <numFmt numFmtId="182" formatCode="0.000%"/>
    <numFmt numFmtId="183" formatCode="[$-F800]dddd\,\ mmmm\ dd\,\ yyyy"/>
    <numFmt numFmtId="184" formatCode="#,##0.00_ ;[Red]\-#,##0.00\ "/>
    <numFmt numFmtId="185" formatCode="yyyy/m/d\ h:mm;@"/>
    <numFmt numFmtId="186" formatCode="0_);[Red]\(0\)"/>
    <numFmt numFmtId="187" formatCode="yyyy&quot;年&quot;m&quot;月&quot;;@"/>
  </numFmts>
  <fonts count="55">
    <font>
      <sz val="11"/>
      <color indexed="8"/>
      <name val="宋体"/>
      <charset val="134"/>
    </font>
    <font>
      <sz val="12"/>
      <name val="宋体"/>
      <charset val="134"/>
    </font>
    <font>
      <b/>
      <sz val="12"/>
      <name val="宋体"/>
      <charset val="134"/>
    </font>
    <font>
      <b/>
      <sz val="12"/>
      <color indexed="10"/>
      <name val="宋体"/>
      <charset val="134"/>
    </font>
    <font>
      <b/>
      <sz val="10"/>
      <name val="宋体"/>
      <charset val="134"/>
    </font>
    <font>
      <b/>
      <sz val="10"/>
      <color rgb="FFFF0000"/>
      <name val="宋体"/>
      <charset val="134"/>
    </font>
    <font>
      <b/>
      <sz val="10"/>
      <color indexed="10"/>
      <name val="宋体"/>
      <charset val="134"/>
    </font>
    <font>
      <b/>
      <sz val="11"/>
      <color indexed="8"/>
      <name val="宋体"/>
      <charset val="134"/>
    </font>
    <font>
      <sz val="10"/>
      <name val="宋体"/>
      <charset val="134"/>
    </font>
    <font>
      <sz val="10"/>
      <color theme="0"/>
      <name val="黑体"/>
      <charset val="134"/>
    </font>
    <font>
      <sz val="6"/>
      <color theme="0"/>
      <name val="黑体"/>
      <charset val="134"/>
    </font>
    <font>
      <b/>
      <sz val="18"/>
      <color theme="1"/>
      <name val="宋体"/>
      <charset val="134"/>
    </font>
    <font>
      <sz val="22"/>
      <color indexed="8"/>
      <name val="黑体"/>
      <charset val="134"/>
    </font>
    <font>
      <sz val="22"/>
      <color rgb="FF00B050"/>
      <name val="黑体"/>
      <charset val="134"/>
    </font>
    <font>
      <sz val="22"/>
      <color rgb="FFFF0000"/>
      <name val="黑体"/>
      <charset val="134"/>
    </font>
    <font>
      <b/>
      <sz val="11"/>
      <color rgb="FF00B0F0"/>
      <name val="宋体"/>
      <charset val="134"/>
    </font>
    <font>
      <b/>
      <sz val="11"/>
      <name val="宋体"/>
      <charset val="134"/>
    </font>
    <font>
      <sz val="11"/>
      <name val="宋体"/>
      <charset val="134"/>
    </font>
    <font>
      <sz val="11"/>
      <name val="Times New Roman"/>
      <charset val="134"/>
    </font>
    <font>
      <sz val="10"/>
      <color indexed="8"/>
      <name val="宋体"/>
      <charset val="134"/>
    </font>
    <font>
      <sz val="9"/>
      <color indexed="8"/>
      <name val="宋体"/>
      <charset val="134"/>
    </font>
    <font>
      <b/>
      <sz val="10"/>
      <color indexed="8"/>
      <name val="宋体"/>
      <charset val="134"/>
    </font>
    <font>
      <sz val="10"/>
      <color rgb="FF00B0F0"/>
      <name val="宋体"/>
      <charset val="134"/>
    </font>
    <font>
      <sz val="10"/>
      <color rgb="FFFF0000"/>
      <name val="宋体"/>
      <charset val="134"/>
    </font>
    <font>
      <u/>
      <sz val="11"/>
      <color theme="10"/>
      <name val="宋体"/>
      <charset val="134"/>
    </font>
    <font>
      <sz val="22"/>
      <color indexed="10"/>
      <name val="黑体"/>
      <charset val="134"/>
    </font>
    <font>
      <b/>
      <sz val="9"/>
      <color indexed="56"/>
      <name val="宋体"/>
      <charset val="134"/>
    </font>
    <font>
      <b/>
      <sz val="11"/>
      <color theme="1"/>
      <name val="宋体"/>
      <charset val="134"/>
    </font>
    <font>
      <sz val="11"/>
      <color theme="1"/>
      <name val="宋体"/>
      <charset val="134"/>
    </font>
    <font>
      <sz val="8"/>
      <color indexed="8"/>
      <name val="宋体"/>
      <charset val="134"/>
    </font>
    <font>
      <sz val="22"/>
      <color indexed="9"/>
      <name val="黑体"/>
      <charset val="134"/>
    </font>
    <font>
      <sz val="11"/>
      <color indexed="8"/>
      <name val="黑体"/>
      <charset val="134"/>
    </font>
    <font>
      <sz val="11"/>
      <color theme="1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2"/>
      <color indexed="8"/>
      <name val="宋体"/>
      <charset val="134"/>
    </font>
    <font>
      <sz val="1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43">
    <fill>
      <patternFill patternType="none"/>
    </fill>
    <fill>
      <patternFill patternType="gray125"/>
    </fill>
    <fill>
      <patternFill patternType="solid">
        <fgColor theme="4" tint="0.799981688894314"/>
        <bgColor indexed="64"/>
      </patternFill>
    </fill>
    <fill>
      <patternFill patternType="solid">
        <fgColor theme="0" tint="-0.149906918546098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51170384838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99890133365886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theme="3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3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double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indexed="0"/>
      </left>
      <right style="thin">
        <color indexed="0"/>
      </right>
      <top style="thin">
        <color indexed="0"/>
      </top>
      <bottom style="thin">
        <color indexed="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8"/>
      </bottom>
      <diagonal/>
    </border>
    <border>
      <left/>
      <right/>
      <top style="double">
        <color auto="1"/>
      </top>
      <bottom style="medium">
        <color auto="1"/>
      </bottom>
      <diagonal/>
    </border>
    <border>
      <left style="medium">
        <color auto="1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 style="thin">
        <color indexed="8"/>
      </left>
      <right/>
      <top style="medium">
        <color auto="1"/>
      </top>
      <bottom style="thin">
        <color indexed="8"/>
      </bottom>
      <diagonal/>
    </border>
    <border>
      <left style="medium">
        <color auto="1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8"/>
      </top>
      <bottom style="double">
        <color indexed="8"/>
      </bottom>
      <diagonal/>
    </border>
    <border>
      <left/>
      <right/>
      <top/>
      <bottom style="medium">
        <color auto="1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/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auto="1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4">
    <xf numFmtId="176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32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32" fillId="0" borderId="0" applyFont="0" applyFill="0" applyBorder="0" applyAlignment="0" applyProtection="0">
      <alignment vertical="center"/>
    </xf>
    <xf numFmtId="42" fontId="32" fillId="0" borderId="0" applyFont="0" applyFill="0" applyBorder="0" applyAlignment="0" applyProtection="0">
      <alignment vertical="center"/>
    </xf>
    <xf numFmtId="176" fontId="24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2" fillId="14" borderId="30" applyNumberFormat="0" applyFont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0" borderId="31" applyNumberFormat="0" applyFill="0" applyAlignment="0" applyProtection="0">
      <alignment vertical="center"/>
    </xf>
    <xf numFmtId="0" fontId="38" fillId="0" borderId="31" applyNumberFormat="0" applyFill="0" applyAlignment="0" applyProtection="0">
      <alignment vertical="center"/>
    </xf>
    <xf numFmtId="0" fontId="39" fillId="0" borderId="32" applyNumberFormat="0" applyFill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40" fillId="15" borderId="33" applyNumberFormat="0" applyAlignment="0" applyProtection="0">
      <alignment vertical="center"/>
    </xf>
    <xf numFmtId="0" fontId="41" fillId="16" borderId="34" applyNumberFormat="0" applyAlignment="0" applyProtection="0">
      <alignment vertical="center"/>
    </xf>
    <xf numFmtId="0" fontId="42" fillId="16" borderId="33" applyNumberFormat="0" applyAlignment="0" applyProtection="0">
      <alignment vertical="center"/>
    </xf>
    <xf numFmtId="0" fontId="43" fillId="17" borderId="35" applyNumberFormat="0" applyAlignment="0" applyProtection="0">
      <alignment vertical="center"/>
    </xf>
    <xf numFmtId="0" fontId="44" fillId="0" borderId="36" applyNumberFormat="0" applyFill="0" applyAlignment="0" applyProtection="0">
      <alignment vertical="center"/>
    </xf>
    <xf numFmtId="0" fontId="45" fillId="0" borderId="37" applyNumberFormat="0" applyFill="0" applyAlignment="0" applyProtection="0">
      <alignment vertical="center"/>
    </xf>
    <xf numFmtId="0" fontId="46" fillId="18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8" fillId="20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50" fillId="2" borderId="0" applyNumberFormat="0" applyBorder="0" applyAlignment="0" applyProtection="0">
      <alignment vertical="center"/>
    </xf>
    <xf numFmtId="0" fontId="50" fillId="22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50" fillId="25" borderId="0" applyNumberFormat="0" applyBorder="0" applyAlignment="0" applyProtection="0">
      <alignment vertical="center"/>
    </xf>
    <xf numFmtId="0" fontId="50" fillId="26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50" fillId="29" borderId="0" applyNumberFormat="0" applyBorder="0" applyAlignment="0" applyProtection="0">
      <alignment vertical="center"/>
    </xf>
    <xf numFmtId="0" fontId="50" fillId="9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50" fillId="32" borderId="0" applyNumberFormat="0" applyBorder="0" applyAlignment="0" applyProtection="0">
      <alignment vertical="center"/>
    </xf>
    <xf numFmtId="0" fontId="50" fillId="33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50" fillId="36" borderId="0" applyNumberFormat="0" applyBorder="0" applyAlignment="0" applyProtection="0">
      <alignment vertical="center"/>
    </xf>
    <xf numFmtId="0" fontId="50" fillId="37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9" borderId="0" applyNumberFormat="0" applyBorder="0" applyAlignment="0" applyProtection="0">
      <alignment vertical="center"/>
    </xf>
    <xf numFmtId="0" fontId="50" fillId="40" borderId="0" applyNumberFormat="0" applyBorder="0" applyAlignment="0" applyProtection="0">
      <alignment vertical="center"/>
    </xf>
    <xf numFmtId="0" fontId="50" fillId="41" borderId="0" applyNumberFormat="0" applyBorder="0" applyAlignment="0" applyProtection="0">
      <alignment vertical="center"/>
    </xf>
    <xf numFmtId="0" fontId="49" fillId="42" borderId="0" applyNumberFormat="0" applyBorder="0" applyAlignment="0" applyProtection="0">
      <alignment vertical="center"/>
    </xf>
    <xf numFmtId="176" fontId="0" fillId="0" borderId="0">
      <alignment vertical="center"/>
    </xf>
    <xf numFmtId="176" fontId="1" fillId="0" borderId="0">
      <alignment vertical="center"/>
    </xf>
    <xf numFmtId="176" fontId="1" fillId="0" borderId="0">
      <alignment vertical="center"/>
    </xf>
    <xf numFmtId="176" fontId="1" fillId="0" borderId="0">
      <alignment vertical="center"/>
    </xf>
    <xf numFmtId="0" fontId="1" fillId="0" borderId="0">
      <alignment vertical="center"/>
    </xf>
  </cellStyleXfs>
  <cellXfs count="302">
    <xf numFmtId="176" fontId="0" fillId="0" borderId="0" xfId="0">
      <alignment vertical="center"/>
    </xf>
    <xf numFmtId="176" fontId="1" fillId="0" borderId="0" xfId="51">
      <alignment vertical="center"/>
    </xf>
    <xf numFmtId="49" fontId="1" fillId="0" borderId="0" xfId="51" applyNumberFormat="1" applyAlignment="1">
      <alignment horizontal="left" vertical="center" wrapText="1"/>
    </xf>
    <xf numFmtId="49" fontId="2" fillId="0" borderId="0" xfId="51" applyNumberFormat="1" applyFont="1" applyAlignment="1">
      <alignment horizontal="left" vertical="center" wrapText="1"/>
    </xf>
    <xf numFmtId="176" fontId="3" fillId="0" borderId="0" xfId="51" applyFont="1">
      <alignment vertical="center"/>
    </xf>
    <xf numFmtId="176" fontId="1" fillId="0" borderId="1" xfId="51" applyBorder="1">
      <alignment vertical="center"/>
    </xf>
    <xf numFmtId="176" fontId="1" fillId="0" borderId="0" xfId="51" applyAlignment="1">
      <alignment vertical="center" wrapText="1"/>
    </xf>
    <xf numFmtId="49" fontId="4" fillId="2" borderId="0" xfId="53" applyNumberFormat="1" applyFont="1" applyFill="1" applyAlignment="1">
      <alignment horizontal="center" vertical="center"/>
    </xf>
    <xf numFmtId="49" fontId="5" fillId="2" borderId="0" xfId="53" applyNumberFormat="1" applyFont="1" applyFill="1" applyAlignment="1">
      <alignment horizontal="center" vertical="center"/>
    </xf>
    <xf numFmtId="49" fontId="6" fillId="2" borderId="0" xfId="53" applyNumberFormat="1" applyFont="1" applyFill="1" applyAlignment="1">
      <alignment horizontal="center" vertical="center"/>
    </xf>
    <xf numFmtId="177" fontId="6" fillId="2" borderId="0" xfId="53" applyNumberFormat="1" applyFont="1" applyFill="1" applyAlignment="1">
      <alignment horizontal="center" vertical="center"/>
    </xf>
    <xf numFmtId="177" fontId="4" fillId="2" borderId="0" xfId="53" applyNumberFormat="1" applyFont="1" applyFill="1" applyAlignment="1">
      <alignment horizontal="center" vertical="center"/>
    </xf>
    <xf numFmtId="176" fontId="7" fillId="0" borderId="0" xfId="0" applyFont="1">
      <alignment vertical="center"/>
    </xf>
    <xf numFmtId="176" fontId="0" fillId="3" borderId="0" xfId="0" applyFill="1">
      <alignment vertical="center"/>
    </xf>
    <xf numFmtId="176" fontId="0" fillId="3" borderId="0" xfId="0" applyFont="1" applyFill="1">
      <alignment vertical="center"/>
    </xf>
    <xf numFmtId="176" fontId="4" fillId="0" borderId="0" xfId="50" applyFont="1" applyAlignment="1">
      <alignment horizontal="center" vertical="center"/>
    </xf>
    <xf numFmtId="49" fontId="8" fillId="0" borderId="0" xfId="50" applyNumberFormat="1" applyFont="1" applyAlignment="1">
      <alignment horizontal="center" vertical="center"/>
    </xf>
    <xf numFmtId="49" fontId="8" fillId="0" borderId="0" xfId="50" applyNumberFormat="1" applyFont="1" applyAlignment="1">
      <alignment horizontal="center" vertical="center" wrapText="1"/>
    </xf>
    <xf numFmtId="43" fontId="8" fillId="0" borderId="0" xfId="1" applyFont="1" applyAlignment="1">
      <alignment horizontal="center" vertical="center"/>
    </xf>
    <xf numFmtId="43" fontId="8" fillId="4" borderId="0" xfId="1" applyFont="1" applyFill="1" applyAlignment="1">
      <alignment horizontal="center" vertical="center"/>
    </xf>
    <xf numFmtId="43" fontId="8" fillId="5" borderId="0" xfId="1" applyFont="1" applyFill="1" applyAlignment="1">
      <alignment horizontal="center" vertical="center"/>
    </xf>
    <xf numFmtId="176" fontId="8" fillId="0" borderId="0" xfId="50" applyFont="1" applyAlignment="1">
      <alignment horizontal="center" vertical="center"/>
    </xf>
    <xf numFmtId="49" fontId="4" fillId="6" borderId="0" xfId="50" applyNumberFormat="1" applyFont="1" applyFill="1" applyAlignment="1">
      <alignment horizontal="center" vertical="center" wrapText="1"/>
    </xf>
    <xf numFmtId="49" fontId="5" fillId="6" borderId="0" xfId="50" applyNumberFormat="1" applyFont="1" applyFill="1" applyAlignment="1">
      <alignment horizontal="center" vertical="center" wrapText="1"/>
    </xf>
    <xf numFmtId="49" fontId="6" fillId="6" borderId="0" xfId="50" applyNumberFormat="1" applyFont="1" applyFill="1" applyAlignment="1">
      <alignment horizontal="center" vertical="center"/>
    </xf>
    <xf numFmtId="43" fontId="4" fillId="6" borderId="0" xfId="1" applyFont="1" applyFill="1" applyAlignment="1">
      <alignment horizontal="center" vertical="center"/>
    </xf>
    <xf numFmtId="43" fontId="4" fillId="5" borderId="0" xfId="1" applyFont="1" applyFill="1" applyAlignment="1">
      <alignment horizontal="center" vertical="center"/>
    </xf>
    <xf numFmtId="176" fontId="0" fillId="0" borderId="0" xfId="0" applyAlignment="1">
      <alignment horizontal="center" vertical="center"/>
    </xf>
    <xf numFmtId="176" fontId="0" fillId="0" borderId="0" xfId="0" applyAlignment="1">
      <alignment horizontal="center" vertical="center" wrapText="1"/>
    </xf>
    <xf numFmtId="43" fontId="0" fillId="0" borderId="0" xfId="1" applyFont="1">
      <alignment vertical="center"/>
    </xf>
    <xf numFmtId="0" fontId="0" fillId="0" borderId="0" xfId="0" applyNumberFormat="1">
      <alignment vertical="center"/>
    </xf>
    <xf numFmtId="176" fontId="9" fillId="0" borderId="0" xfId="49" applyFont="1" applyAlignment="1">
      <alignment horizontal="left" vertical="center"/>
    </xf>
    <xf numFmtId="49" fontId="10" fillId="0" borderId="0" xfId="1" applyNumberFormat="1" applyFont="1">
      <alignment vertical="center"/>
    </xf>
    <xf numFmtId="43" fontId="11" fillId="7" borderId="2" xfId="1" applyFont="1" applyFill="1" applyBorder="1" applyAlignment="1">
      <alignment horizontal="center" vertical="center"/>
    </xf>
    <xf numFmtId="176" fontId="12" fillId="0" borderId="2" xfId="49" applyFont="1" applyBorder="1" applyAlignment="1">
      <alignment horizontal="center" vertical="center"/>
    </xf>
    <xf numFmtId="176" fontId="13" fillId="0" borderId="2" xfId="49" applyFont="1" applyBorder="1" applyAlignment="1">
      <alignment horizontal="center" vertical="center"/>
    </xf>
    <xf numFmtId="176" fontId="12" fillId="0" borderId="2" xfId="0" applyFont="1" applyBorder="1">
      <alignment vertical="center"/>
    </xf>
    <xf numFmtId="176" fontId="14" fillId="0" borderId="2" xfId="0" applyFont="1" applyBorder="1" applyAlignment="1">
      <alignment horizontal="center" vertical="center"/>
    </xf>
    <xf numFmtId="176" fontId="12" fillId="0" borderId="2" xfId="0" applyFont="1" applyBorder="1" applyAlignment="1">
      <alignment horizontal="center" vertical="center"/>
    </xf>
    <xf numFmtId="176" fontId="0" fillId="0" borderId="1" xfId="0" applyBorder="1" applyAlignment="1">
      <alignment horizontal="center" vertical="center"/>
    </xf>
    <xf numFmtId="9" fontId="0" fillId="0" borderId="1" xfId="3" applyFont="1" applyBorder="1">
      <alignment vertical="center"/>
    </xf>
    <xf numFmtId="176" fontId="15" fillId="0" borderId="3" xfId="0" applyFont="1" applyBorder="1" applyAlignment="1">
      <alignment horizontal="left" vertical="center"/>
    </xf>
    <xf numFmtId="176" fontId="16" fillId="0" borderId="1" xfId="0" applyFont="1" applyBorder="1" applyAlignment="1">
      <alignment horizontal="center" vertical="center" wrapText="1"/>
    </xf>
    <xf numFmtId="43" fontId="16" fillId="0" borderId="1" xfId="1" applyFont="1" applyBorder="1" applyAlignment="1">
      <alignment horizontal="center" vertical="center" wrapText="1"/>
    </xf>
    <xf numFmtId="178" fontId="16" fillId="0" borderId="1" xfId="0" applyNumberFormat="1" applyFont="1" applyBorder="1" applyAlignment="1">
      <alignment horizontal="center" vertical="center"/>
    </xf>
    <xf numFmtId="176" fontId="16" fillId="0" borderId="1" xfId="0" applyFont="1" applyBorder="1" applyAlignment="1">
      <alignment horizontal="center" vertical="center"/>
    </xf>
    <xf numFmtId="176" fontId="7" fillId="0" borderId="1" xfId="0" applyFont="1" applyBorder="1" applyAlignment="1">
      <alignment horizontal="center" vertical="center" wrapText="1"/>
    </xf>
    <xf numFmtId="43" fontId="0" fillId="0" borderId="0" xfId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78" fontId="7" fillId="0" borderId="1" xfId="0" applyNumberFormat="1" applyFont="1" applyBorder="1" applyAlignment="1">
      <alignment horizontal="center" vertical="center" wrapText="1"/>
    </xf>
    <xf numFmtId="178" fontId="16" fillId="0" borderId="1" xfId="0" applyNumberFormat="1" applyFont="1" applyBorder="1" applyAlignment="1">
      <alignment horizontal="center" vertical="center" wrapText="1"/>
    </xf>
    <xf numFmtId="179" fontId="16" fillId="0" borderId="1" xfId="0" applyNumberFormat="1" applyFont="1" applyBorder="1" applyAlignment="1">
      <alignment horizontal="center" vertical="center" wrapText="1"/>
    </xf>
    <xf numFmtId="176" fontId="17" fillId="0" borderId="1" xfId="0" applyFont="1" applyBorder="1" applyAlignment="1">
      <alignment horizontal="center" vertical="center" wrapText="1"/>
    </xf>
    <xf numFmtId="43" fontId="17" fillId="0" borderId="1" xfId="1" applyFont="1" applyBorder="1" applyAlignment="1">
      <alignment horizontal="center" vertical="center" wrapText="1"/>
    </xf>
    <xf numFmtId="9" fontId="18" fillId="0" borderId="4" xfId="0" applyNumberFormat="1" applyFont="1" applyBorder="1" applyAlignment="1">
      <alignment horizontal="center" vertical="center"/>
    </xf>
    <xf numFmtId="10" fontId="18" fillId="0" borderId="4" xfId="0" applyNumberFormat="1" applyFont="1" applyBorder="1" applyAlignment="1">
      <alignment horizontal="center" vertical="center"/>
    </xf>
    <xf numFmtId="176" fontId="0" fillId="0" borderId="1" xfId="0" applyBorder="1" applyAlignment="1">
      <alignment horizontal="center" vertical="center" wrapText="1"/>
    </xf>
    <xf numFmtId="43" fontId="19" fillId="3" borderId="1" xfId="1" applyFont="1" applyFill="1" applyBorder="1">
      <alignment vertical="center"/>
    </xf>
    <xf numFmtId="43" fontId="19" fillId="8" borderId="1" xfId="1" applyFont="1" applyFill="1" applyBorder="1">
      <alignment vertical="center"/>
    </xf>
    <xf numFmtId="0" fontId="0" fillId="9" borderId="1" xfId="0" applyNumberFormat="1" applyFill="1" applyBorder="1">
      <alignment vertical="center"/>
    </xf>
    <xf numFmtId="43" fontId="0" fillId="10" borderId="0" xfId="1" applyFont="1" applyFill="1">
      <alignment vertical="center"/>
    </xf>
    <xf numFmtId="176" fontId="7" fillId="0" borderId="5" xfId="0" applyFont="1" applyBorder="1" applyAlignment="1">
      <alignment horizontal="center" vertical="center"/>
    </xf>
    <xf numFmtId="43" fontId="7" fillId="0" borderId="5" xfId="1" applyFont="1" applyBorder="1" applyAlignment="1">
      <alignment horizontal="center" vertical="center"/>
    </xf>
    <xf numFmtId="176" fontId="7" fillId="0" borderId="1" xfId="0" applyFont="1" applyBorder="1" applyAlignment="1">
      <alignment horizontal="center" vertical="center"/>
    </xf>
    <xf numFmtId="176" fontId="7" fillId="0" borderId="5" xfId="0" applyFont="1" applyBorder="1" applyAlignment="1">
      <alignment horizontal="center" vertical="center" wrapText="1"/>
    </xf>
    <xf numFmtId="43" fontId="7" fillId="0" borderId="5" xfId="1" applyFont="1" applyBorder="1" applyAlignment="1">
      <alignment horizontal="center" vertical="center" wrapText="1"/>
    </xf>
    <xf numFmtId="0" fontId="7" fillId="0" borderId="1" xfId="0" applyNumberFormat="1" applyFont="1" applyBorder="1" applyAlignment="1">
      <alignment horizontal="center" vertical="center" wrapText="1"/>
    </xf>
    <xf numFmtId="43" fontId="7" fillId="0" borderId="1" xfId="1" applyFont="1" applyBorder="1" applyAlignment="1">
      <alignment horizontal="center" vertical="center"/>
    </xf>
    <xf numFmtId="176" fontId="7" fillId="0" borderId="6" xfId="0" applyFont="1" applyBorder="1" applyAlignment="1">
      <alignment horizontal="center" vertical="center"/>
    </xf>
    <xf numFmtId="43" fontId="7" fillId="0" borderId="6" xfId="1" applyFont="1" applyBorder="1" applyAlignment="1">
      <alignment horizontal="center" vertical="center"/>
    </xf>
    <xf numFmtId="176" fontId="7" fillId="0" borderId="6" xfId="0" applyFont="1" applyBorder="1" applyAlignment="1">
      <alignment horizontal="center" vertical="center" wrapText="1"/>
    </xf>
    <xf numFmtId="43" fontId="7" fillId="0" borderId="6" xfId="1" applyFont="1" applyBorder="1" applyAlignment="1">
      <alignment horizontal="center" vertical="center" wrapText="1"/>
    </xf>
    <xf numFmtId="176" fontId="19" fillId="0" borderId="1" xfId="0" applyFont="1" applyBorder="1" applyAlignment="1">
      <alignment horizontal="center" vertical="center"/>
    </xf>
    <xf numFmtId="43" fontId="19" fillId="0" borderId="1" xfId="1" applyFont="1" applyBorder="1">
      <alignment vertical="center"/>
    </xf>
    <xf numFmtId="0" fontId="0" fillId="8" borderId="1" xfId="1" applyNumberFormat="1" applyFont="1" applyFill="1" applyBorder="1" applyAlignment="1">
      <alignment horizontal="center" vertical="center"/>
    </xf>
    <xf numFmtId="43" fontId="0" fillId="8" borderId="1" xfId="1" applyFont="1" applyFill="1" applyBorder="1">
      <alignment vertical="center"/>
    </xf>
    <xf numFmtId="43" fontId="0" fillId="3" borderId="1" xfId="1" applyFont="1" applyFill="1" applyBorder="1">
      <alignment vertical="center"/>
    </xf>
    <xf numFmtId="176" fontId="0" fillId="8" borderId="1" xfId="0" applyFill="1" applyBorder="1">
      <alignment vertical="center"/>
    </xf>
    <xf numFmtId="43" fontId="20" fillId="0" borderId="1" xfId="1" applyFont="1" applyBorder="1">
      <alignment vertical="center"/>
    </xf>
    <xf numFmtId="43" fontId="0" fillId="0" borderId="1" xfId="1" applyFont="1" applyBorder="1">
      <alignment vertical="center"/>
    </xf>
    <xf numFmtId="0" fontId="19" fillId="8" borderId="1" xfId="1" applyNumberFormat="1" applyFont="1" applyFill="1" applyBorder="1">
      <alignment vertical="center"/>
    </xf>
    <xf numFmtId="0" fontId="0" fillId="0" borderId="1" xfId="0" applyNumberFormat="1" applyBorder="1">
      <alignment vertical="center"/>
    </xf>
    <xf numFmtId="43" fontId="0" fillId="0" borderId="1" xfId="0" applyNumberFormat="1" applyBorder="1">
      <alignment vertical="center"/>
    </xf>
    <xf numFmtId="43" fontId="19" fillId="0" borderId="0" xfId="1" applyFont="1">
      <alignment vertical="center"/>
    </xf>
    <xf numFmtId="176" fontId="19" fillId="0" borderId="0" xfId="0" applyFont="1">
      <alignment vertical="center"/>
    </xf>
    <xf numFmtId="176" fontId="0" fillId="0" borderId="1" xfId="0" applyBorder="1">
      <alignment vertical="center"/>
    </xf>
    <xf numFmtId="43" fontId="19" fillId="0" borderId="1" xfId="1" applyFont="1" applyBorder="1" applyAlignment="1">
      <alignment horizontal="center" vertical="center"/>
    </xf>
    <xf numFmtId="43" fontId="19" fillId="11" borderId="1" xfId="1" applyFont="1" applyFill="1" applyBorder="1">
      <alignment vertical="center"/>
    </xf>
    <xf numFmtId="43" fontId="0" fillId="10" borderId="1" xfId="1" applyFont="1" applyFill="1" applyBorder="1" applyAlignment="1">
      <alignment horizontal="right" vertical="center"/>
    </xf>
    <xf numFmtId="10" fontId="0" fillId="10" borderId="1" xfId="3" applyNumberFormat="1" applyFont="1" applyFill="1" applyBorder="1">
      <alignment vertical="center"/>
    </xf>
    <xf numFmtId="0" fontId="0" fillId="0" borderId="0" xfId="1" applyNumberFormat="1" applyFont="1">
      <alignment vertical="center"/>
    </xf>
    <xf numFmtId="176" fontId="19" fillId="0" borderId="6" xfId="0" applyFont="1" applyBorder="1" applyAlignment="1">
      <alignment horizontal="right" vertical="center"/>
    </xf>
    <xf numFmtId="9" fontId="19" fillId="0" borderId="6" xfId="0" applyNumberFormat="1" applyFont="1" applyBorder="1" applyAlignment="1">
      <alignment horizontal="left" vertical="center"/>
    </xf>
    <xf numFmtId="176" fontId="19" fillId="0" borderId="6" xfId="0" applyFont="1" applyBorder="1" applyAlignment="1">
      <alignment horizontal="center" vertical="center"/>
    </xf>
    <xf numFmtId="176" fontId="21" fillId="0" borderId="1" xfId="0" applyFont="1" applyBorder="1" applyAlignment="1">
      <alignment horizontal="center" vertical="center"/>
    </xf>
    <xf numFmtId="176" fontId="19" fillId="0" borderId="0" xfId="0" applyFont="1" applyAlignment="1">
      <alignment horizontal="center" vertical="center"/>
    </xf>
    <xf numFmtId="43" fontId="19" fillId="0" borderId="0" xfId="1" applyFont="1" applyAlignment="1">
      <alignment horizontal="center" vertical="center"/>
    </xf>
    <xf numFmtId="0" fontId="19" fillId="8" borderId="1" xfId="0" applyNumberFormat="1" applyFont="1" applyFill="1" applyBorder="1" applyAlignment="1">
      <alignment horizontal="center" vertical="center"/>
    </xf>
    <xf numFmtId="43" fontId="19" fillId="8" borderId="1" xfId="1" applyFont="1" applyFill="1" applyBorder="1" applyAlignment="1">
      <alignment horizontal="center" vertical="center"/>
    </xf>
    <xf numFmtId="14" fontId="19" fillId="3" borderId="1" xfId="1" applyNumberFormat="1" applyFont="1" applyFill="1" applyBorder="1">
      <alignment vertical="center"/>
    </xf>
    <xf numFmtId="176" fontId="19" fillId="3" borderId="1" xfId="0" applyFont="1" applyFill="1" applyBorder="1">
      <alignment vertical="center"/>
    </xf>
    <xf numFmtId="43" fontId="22" fillId="3" borderId="1" xfId="0" applyNumberFormat="1" applyFont="1" applyFill="1" applyBorder="1">
      <alignment vertical="center"/>
    </xf>
    <xf numFmtId="176" fontId="19" fillId="0" borderId="1" xfId="0" applyFont="1" applyBorder="1">
      <alignment vertical="center"/>
    </xf>
    <xf numFmtId="176" fontId="19" fillId="8" borderId="1" xfId="1" applyNumberFormat="1" applyFont="1" applyFill="1" applyBorder="1">
      <alignment vertical="center"/>
    </xf>
    <xf numFmtId="180" fontId="0" fillId="0" borderId="0" xfId="1" applyNumberFormat="1" applyFont="1">
      <alignment vertical="center"/>
    </xf>
    <xf numFmtId="43" fontId="10" fillId="0" borderId="0" xfId="1" applyFont="1">
      <alignment vertical="center"/>
    </xf>
    <xf numFmtId="0" fontId="0" fillId="0" borderId="1" xfId="0" applyNumberFormat="1" applyBorder="1" applyAlignment="1">
      <alignment horizontal="center" vertical="center"/>
    </xf>
    <xf numFmtId="0" fontId="7" fillId="0" borderId="5" xfId="0" applyNumberFormat="1" applyFont="1" applyBorder="1" applyAlignment="1">
      <alignment horizontal="center" vertical="center"/>
    </xf>
    <xf numFmtId="0" fontId="7" fillId="0" borderId="6" xfId="0" applyNumberFormat="1" applyFont="1" applyBorder="1" applyAlignment="1">
      <alignment horizontal="center" vertical="center"/>
    </xf>
    <xf numFmtId="0" fontId="19" fillId="0" borderId="0" xfId="0" applyNumberFormat="1" applyFont="1" applyAlignment="1">
      <alignment horizontal="center" vertical="center"/>
    </xf>
    <xf numFmtId="0" fontId="19" fillId="0" borderId="0" xfId="0" applyNumberFormat="1" applyFont="1">
      <alignment vertical="center"/>
    </xf>
    <xf numFmtId="43" fontId="10" fillId="0" borderId="0" xfId="1" applyFont="1" applyAlignment="1">
      <alignment horizontal="left" vertical="center"/>
    </xf>
    <xf numFmtId="43" fontId="9" fillId="0" borderId="0" xfId="1" applyFont="1" applyAlignment="1">
      <alignment horizontal="left" vertical="center"/>
    </xf>
    <xf numFmtId="176" fontId="12" fillId="0" borderId="0" xfId="49" applyFont="1">
      <alignment vertical="center"/>
    </xf>
    <xf numFmtId="176" fontId="11" fillId="7" borderId="2" xfId="6" applyFont="1" applyFill="1" applyBorder="1" applyAlignment="1">
      <alignment horizontal="center" vertical="center"/>
    </xf>
    <xf numFmtId="43" fontId="7" fillId="0" borderId="1" xfId="1" applyFont="1" applyBorder="1" applyAlignment="1">
      <alignment horizontal="center" vertical="center" wrapText="1"/>
    </xf>
    <xf numFmtId="43" fontId="0" fillId="0" borderId="1" xfId="1" applyFont="1" applyBorder="1" applyAlignment="1">
      <alignment horizontal="center" vertical="center"/>
    </xf>
    <xf numFmtId="43" fontId="0" fillId="9" borderId="1" xfId="1" applyFont="1" applyFill="1" applyBorder="1">
      <alignment vertical="center"/>
    </xf>
    <xf numFmtId="43" fontId="7" fillId="0" borderId="7" xfId="1" applyFont="1" applyBorder="1" applyAlignment="1">
      <alignment horizontal="center" vertical="center"/>
    </xf>
    <xf numFmtId="176" fontId="7" fillId="0" borderId="7" xfId="0" applyFont="1" applyBorder="1">
      <alignment vertical="center"/>
    </xf>
    <xf numFmtId="0" fontId="7" fillId="0" borderId="5" xfId="0" applyNumberFormat="1" applyFont="1" applyBorder="1" applyAlignment="1">
      <alignment horizontal="center" vertical="center" wrapText="1"/>
    </xf>
    <xf numFmtId="43" fontId="7" fillId="0" borderId="6" xfId="1" applyFont="1" applyBorder="1">
      <alignment vertical="center"/>
    </xf>
    <xf numFmtId="176" fontId="7" fillId="0" borderId="6" xfId="0" applyFont="1" applyBorder="1">
      <alignment vertical="center"/>
    </xf>
    <xf numFmtId="0" fontId="7" fillId="0" borderId="6" xfId="0" applyNumberFormat="1" applyFont="1" applyBorder="1" applyAlignment="1">
      <alignment horizontal="center" vertical="center" wrapText="1"/>
    </xf>
    <xf numFmtId="43" fontId="0" fillId="8" borderId="1" xfId="1" applyFont="1" applyFill="1" applyBorder="1" applyAlignment="1">
      <alignment horizontal="center" vertical="center"/>
    </xf>
    <xf numFmtId="0" fontId="0" fillId="3" borderId="1" xfId="1" applyNumberFormat="1" applyFont="1" applyFill="1" applyBorder="1">
      <alignment vertical="center"/>
    </xf>
    <xf numFmtId="176" fontId="0" fillId="9" borderId="1" xfId="0" applyFill="1" applyBorder="1">
      <alignment vertical="center"/>
    </xf>
    <xf numFmtId="176" fontId="19" fillId="0" borderId="1" xfId="0" applyFont="1" applyBorder="1" applyAlignment="1">
      <alignment horizontal="right" vertical="center"/>
    </xf>
    <xf numFmtId="9" fontId="19" fillId="0" borderId="1" xfId="0" applyNumberFormat="1" applyFont="1" applyBorder="1" applyAlignment="1">
      <alignment horizontal="left" vertical="center"/>
    </xf>
    <xf numFmtId="176" fontId="19" fillId="8" borderId="1" xfId="0" applyFont="1" applyFill="1" applyBorder="1" applyAlignment="1">
      <alignment horizontal="center" vertical="center"/>
    </xf>
    <xf numFmtId="14" fontId="19" fillId="3" borderId="1" xfId="0" applyNumberFormat="1" applyFont="1" applyFill="1" applyBorder="1">
      <alignment vertical="center"/>
    </xf>
    <xf numFmtId="43" fontId="0" fillId="12" borderId="1" xfId="1" applyFont="1" applyFill="1" applyBorder="1">
      <alignment vertical="center"/>
    </xf>
    <xf numFmtId="176" fontId="0" fillId="0" borderId="0" xfId="0" applyAlignment="1">
      <alignment vertical="center" wrapText="1"/>
    </xf>
    <xf numFmtId="43" fontId="19" fillId="3" borderId="1" xfId="1" applyFont="1" applyFill="1" applyBorder="1" applyAlignment="1">
      <alignment vertical="center" wrapText="1"/>
    </xf>
    <xf numFmtId="43" fontId="19" fillId="8" borderId="1" xfId="1" applyFont="1" applyFill="1" applyBorder="1" applyAlignment="1">
      <alignment vertical="center" wrapText="1"/>
    </xf>
    <xf numFmtId="176" fontId="19" fillId="0" borderId="0" xfId="0" applyFont="1" applyAlignment="1">
      <alignment vertical="center" wrapText="1"/>
    </xf>
    <xf numFmtId="43" fontId="19" fillId="0" borderId="0" xfId="1" applyFont="1" applyAlignment="1">
      <alignment vertical="center" wrapText="1"/>
    </xf>
    <xf numFmtId="176" fontId="19" fillId="3" borderId="1" xfId="0" applyFont="1" applyFill="1" applyBorder="1" applyAlignment="1">
      <alignment vertical="center" wrapText="1"/>
    </xf>
    <xf numFmtId="176" fontId="0" fillId="8" borderId="1" xfId="1" applyNumberFormat="1" applyFont="1" applyFill="1" applyBorder="1" applyAlignment="1">
      <alignment horizontal="center" vertical="center"/>
    </xf>
    <xf numFmtId="43" fontId="18" fillId="0" borderId="4" xfId="1" applyFont="1" applyBorder="1" applyAlignment="1">
      <alignment horizontal="center" vertical="center"/>
    </xf>
    <xf numFmtId="43" fontId="19" fillId="10" borderId="8" xfId="1" applyFont="1" applyFill="1" applyBorder="1">
      <alignment vertical="center"/>
    </xf>
    <xf numFmtId="14" fontId="19" fillId="3" borderId="1" xfId="1" applyNumberFormat="1" applyFont="1" applyFill="1" applyBorder="1" applyAlignment="1">
      <alignment horizontal="center" vertical="center"/>
    </xf>
    <xf numFmtId="43" fontId="21" fillId="0" borderId="1" xfId="1" applyFont="1" applyBorder="1" applyAlignment="1">
      <alignment horizontal="center" vertical="center"/>
    </xf>
    <xf numFmtId="43" fontId="20" fillId="10" borderId="0" xfId="1" applyFont="1" applyFill="1">
      <alignment vertical="center"/>
    </xf>
    <xf numFmtId="43" fontId="19" fillId="0" borderId="1" xfId="0" applyNumberFormat="1" applyFont="1" applyBorder="1">
      <alignment vertical="center"/>
    </xf>
    <xf numFmtId="43" fontId="5" fillId="5" borderId="0" xfId="1" applyFont="1" applyFill="1" applyAlignment="1">
      <alignment vertical="center" wrapText="1"/>
    </xf>
    <xf numFmtId="0" fontId="0" fillId="9" borderId="1" xfId="0" applyNumberFormat="1" applyFill="1" applyBorder="1" applyAlignment="1">
      <alignment horizontal="center" vertical="center"/>
    </xf>
    <xf numFmtId="0" fontId="0" fillId="0" borderId="0" xfId="1" applyNumberFormat="1" applyFon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81" fontId="0" fillId="0" borderId="0" xfId="0" applyNumberFormat="1">
      <alignment vertical="center"/>
    </xf>
    <xf numFmtId="176" fontId="0" fillId="0" borderId="0" xfId="0" applyFont="1">
      <alignment vertical="center"/>
    </xf>
    <xf numFmtId="43" fontId="0" fillId="0" borderId="0" xfId="0" applyNumberFormat="1">
      <alignment vertical="center"/>
    </xf>
    <xf numFmtId="176" fontId="0" fillId="3" borderId="1" xfId="0" applyFont="1" applyFill="1" applyBorder="1" applyAlignment="1">
      <alignment vertical="center" wrapText="1"/>
    </xf>
    <xf numFmtId="14" fontId="19" fillId="3" borderId="1" xfId="1" applyNumberFormat="1" applyFont="1" applyFill="1" applyBorder="1" applyAlignment="1">
      <alignment horizontal="right" vertical="center"/>
    </xf>
    <xf numFmtId="14" fontId="23" fillId="3" borderId="1" xfId="1" applyNumberFormat="1" applyFont="1" applyFill="1" applyBorder="1">
      <alignment vertical="center"/>
    </xf>
    <xf numFmtId="176" fontId="23" fillId="3" borderId="1" xfId="0" applyFont="1" applyFill="1" applyBorder="1" applyAlignment="1">
      <alignment vertical="center" wrapText="1"/>
    </xf>
    <xf numFmtId="176" fontId="23" fillId="3" borderId="1" xfId="0" applyFont="1" applyFill="1" applyBorder="1">
      <alignment vertical="center"/>
    </xf>
    <xf numFmtId="43" fontId="23" fillId="3" borderId="1" xfId="1" applyFont="1" applyFill="1" applyBorder="1">
      <alignment vertical="center"/>
    </xf>
    <xf numFmtId="9" fontId="18" fillId="0" borderId="4" xfId="3" applyFont="1" applyBorder="1" applyAlignment="1">
      <alignment horizontal="center" vertical="center"/>
    </xf>
    <xf numFmtId="43" fontId="19" fillId="13" borderId="1" xfId="1" applyFont="1" applyFill="1" applyBorder="1">
      <alignment vertical="center"/>
    </xf>
    <xf numFmtId="43" fontId="0" fillId="5" borderId="1" xfId="1" applyFont="1" applyFill="1" applyBorder="1">
      <alignment vertical="center"/>
    </xf>
    <xf numFmtId="182" fontId="0" fillId="0" borderId="0" xfId="3" applyNumberFormat="1" applyFont="1">
      <alignment vertical="center"/>
    </xf>
    <xf numFmtId="49" fontId="0" fillId="0" borderId="0" xfId="0" applyNumberFormat="1" applyFont="1">
      <alignment vertical="center"/>
    </xf>
    <xf numFmtId="43" fontId="19" fillId="3" borderId="1" xfId="1" applyFont="1" applyFill="1" applyBorder="1" applyAlignment="1">
      <alignment horizontal="center" vertical="center"/>
    </xf>
    <xf numFmtId="176" fontId="0" fillId="12" borderId="0" xfId="0" applyFill="1">
      <alignment vertical="center"/>
    </xf>
    <xf numFmtId="43" fontId="19" fillId="0" borderId="0" xfId="0" applyNumberFormat="1" applyFont="1">
      <alignment vertical="center"/>
    </xf>
    <xf numFmtId="176" fontId="0" fillId="0" borderId="0" xfId="0" applyFont="1" applyAlignment="1">
      <alignment vertical="center" wrapText="1"/>
    </xf>
    <xf numFmtId="176" fontId="7" fillId="0" borderId="0" xfId="0" applyFont="1" applyAlignment="1">
      <alignment horizontal="center" vertical="center"/>
    </xf>
    <xf numFmtId="183" fontId="0" fillId="0" borderId="0" xfId="0" applyNumberFormat="1">
      <alignment vertical="center"/>
    </xf>
    <xf numFmtId="184" fontId="0" fillId="0" borderId="0" xfId="1" applyNumberFormat="1" applyFont="1">
      <alignment vertical="center"/>
    </xf>
    <xf numFmtId="0" fontId="7" fillId="0" borderId="1" xfId="0" applyNumberFormat="1" applyFont="1" applyBorder="1" applyAlignment="1">
      <alignment horizontal="center" vertical="center"/>
    </xf>
    <xf numFmtId="183" fontId="7" fillId="0" borderId="1" xfId="0" applyNumberFormat="1" applyFont="1" applyBorder="1" applyAlignment="1">
      <alignment horizontal="center" vertical="center"/>
    </xf>
    <xf numFmtId="184" fontId="7" fillId="0" borderId="1" xfId="1" applyNumberFormat="1" applyFont="1" applyBorder="1" applyAlignment="1">
      <alignment horizontal="center" vertical="center"/>
    </xf>
    <xf numFmtId="176" fontId="24" fillId="3" borderId="1" xfId="6" applyFill="1" applyBorder="1" applyAlignment="1">
      <alignment horizontal="center" vertical="center"/>
    </xf>
    <xf numFmtId="183" fontId="0" fillId="0" borderId="1" xfId="0" applyNumberFormat="1" applyBorder="1">
      <alignment vertical="center"/>
    </xf>
    <xf numFmtId="176" fontId="24" fillId="3" borderId="1" xfId="6" applyFont="1" applyFill="1" applyBorder="1" applyAlignment="1">
      <alignment horizontal="center" vertical="center"/>
    </xf>
    <xf numFmtId="176" fontId="0" fillId="0" borderId="1" xfId="0" applyFon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12" fillId="0" borderId="0" xfId="49" applyNumberFormat="1" applyFont="1">
      <alignment vertical="center"/>
    </xf>
    <xf numFmtId="176" fontId="12" fillId="0" borderId="0" xfId="49" applyFont="1" applyAlignment="1">
      <alignment vertical="center" wrapText="1"/>
    </xf>
    <xf numFmtId="176" fontId="25" fillId="0" borderId="9" xfId="49" applyFont="1" applyBorder="1" applyAlignment="1">
      <alignment horizontal="right" vertical="center"/>
    </xf>
    <xf numFmtId="176" fontId="12" fillId="0" borderId="2" xfId="49" applyFont="1" applyBorder="1" applyAlignment="1">
      <alignment horizontal="left" vertical="center"/>
    </xf>
    <xf numFmtId="0" fontId="12" fillId="0" borderId="0" xfId="49" applyNumberFormat="1" applyFont="1" applyAlignment="1">
      <alignment horizontal="center" vertical="center"/>
    </xf>
    <xf numFmtId="176" fontId="12" fillId="0" borderId="0" xfId="49" applyFont="1" applyAlignment="1">
      <alignment horizontal="center" vertical="center" wrapText="1"/>
    </xf>
    <xf numFmtId="176" fontId="12" fillId="0" borderId="0" xfId="49" applyFont="1" applyAlignment="1">
      <alignment horizontal="center" vertical="center"/>
    </xf>
    <xf numFmtId="176" fontId="26" fillId="0" borderId="0" xfId="0" applyFont="1" applyAlignment="1">
      <alignment horizontal="center" vertical="center"/>
    </xf>
    <xf numFmtId="14" fontId="26" fillId="0" borderId="0" xfId="0" applyNumberFormat="1" applyFont="1" applyAlignment="1">
      <alignment horizontal="center" vertical="center"/>
    </xf>
    <xf numFmtId="43" fontId="26" fillId="0" borderId="0" xfId="1" applyFont="1" applyAlignment="1">
      <alignment horizontal="right" vertical="center"/>
    </xf>
    <xf numFmtId="176" fontId="26" fillId="0" borderId="0" xfId="0" applyFont="1" applyAlignment="1">
      <alignment horizontal="left" vertical="center"/>
    </xf>
    <xf numFmtId="176" fontId="26" fillId="0" borderId="10" xfId="0" applyFont="1" applyBorder="1" applyAlignment="1">
      <alignment horizontal="right" vertical="center"/>
    </xf>
    <xf numFmtId="0" fontId="7" fillId="0" borderId="11" xfId="49" applyNumberFormat="1" applyFont="1" applyBorder="1" applyAlignment="1">
      <alignment horizontal="center" vertical="center"/>
    </xf>
    <xf numFmtId="176" fontId="7" fillId="0" borderId="12" xfId="49" applyFont="1" applyBorder="1" applyAlignment="1">
      <alignment horizontal="center" vertical="center" wrapText="1"/>
    </xf>
    <xf numFmtId="176" fontId="7" fillId="0" borderId="13" xfId="49" applyFont="1" applyBorder="1" applyAlignment="1">
      <alignment horizontal="center" vertical="center"/>
    </xf>
    <xf numFmtId="176" fontId="7" fillId="0" borderId="13" xfId="0" applyFont="1" applyBorder="1" applyAlignment="1">
      <alignment horizontal="center" vertical="center" wrapText="1"/>
    </xf>
    <xf numFmtId="14" fontId="7" fillId="0" borderId="13" xfId="0" applyNumberFormat="1" applyFont="1" applyBorder="1" applyAlignment="1">
      <alignment horizontal="center" vertical="center"/>
    </xf>
    <xf numFmtId="43" fontId="7" fillId="0" borderId="13" xfId="1" applyFont="1" applyBorder="1" applyAlignment="1">
      <alignment horizontal="center" vertical="center"/>
    </xf>
    <xf numFmtId="176" fontId="7" fillId="0" borderId="14" xfId="0" applyFont="1" applyBorder="1" applyAlignment="1">
      <alignment horizontal="center" vertical="center"/>
    </xf>
    <xf numFmtId="0" fontId="0" fillId="8" borderId="15" xfId="0" applyNumberFormat="1" applyFill="1" applyBorder="1" applyAlignment="1">
      <alignment horizontal="center" vertical="center"/>
    </xf>
    <xf numFmtId="176" fontId="0" fillId="3" borderId="16" xfId="0" applyFill="1" applyBorder="1" applyAlignment="1">
      <alignment horizontal="center" vertical="center" wrapText="1"/>
    </xf>
    <xf numFmtId="176" fontId="27" fillId="3" borderId="16" xfId="0" applyFont="1" applyFill="1" applyBorder="1" applyAlignment="1">
      <alignment horizontal="center" vertical="center"/>
    </xf>
    <xf numFmtId="176" fontId="0" fillId="8" borderId="16" xfId="0" applyFill="1" applyBorder="1" applyAlignment="1">
      <alignment horizontal="center" vertical="center"/>
    </xf>
    <xf numFmtId="176" fontId="19" fillId="3" borderId="16" xfId="0" applyFont="1" applyFill="1" applyBorder="1" applyAlignment="1">
      <alignment horizontal="center" vertical="center"/>
    </xf>
    <xf numFmtId="14" fontId="0" fillId="3" borderId="16" xfId="0" applyNumberFormat="1" applyFill="1" applyBorder="1" applyAlignment="1">
      <alignment horizontal="center" vertical="center"/>
    </xf>
    <xf numFmtId="43" fontId="0" fillId="3" borderId="16" xfId="1" applyFont="1" applyFill="1" applyBorder="1" applyAlignment="1">
      <alignment horizontal="center" vertical="center"/>
    </xf>
    <xf numFmtId="185" fontId="17" fillId="3" borderId="17" xfId="0" applyNumberFormat="1" applyFont="1" applyFill="1" applyBorder="1" applyAlignment="1">
      <alignment horizontal="center" vertical="center"/>
    </xf>
    <xf numFmtId="186" fontId="0" fillId="3" borderId="1" xfId="0" applyNumberFormat="1" applyFill="1" applyBorder="1" applyAlignment="1" applyProtection="1">
      <alignment horizontal="left" vertical="center"/>
      <protection locked="0"/>
    </xf>
    <xf numFmtId="176" fontId="28" fillId="3" borderId="16" xfId="0" applyFont="1" applyFill="1" applyBorder="1" applyAlignment="1">
      <alignment horizontal="center" vertical="center" wrapText="1"/>
    </xf>
    <xf numFmtId="176" fontId="0" fillId="3" borderId="16" xfId="0" applyFill="1" applyBorder="1" applyAlignment="1">
      <alignment horizontal="center" vertical="center"/>
    </xf>
    <xf numFmtId="176" fontId="28" fillId="3" borderId="1" xfId="0" applyFont="1" applyFill="1" applyBorder="1" applyAlignment="1">
      <alignment vertical="center" wrapText="1"/>
    </xf>
    <xf numFmtId="176" fontId="28" fillId="3" borderId="1" xfId="0" applyFont="1" applyFill="1" applyBorder="1">
      <alignment vertical="center"/>
    </xf>
    <xf numFmtId="176" fontId="0" fillId="3" borderId="1" xfId="0" applyFill="1" applyBorder="1" applyAlignment="1">
      <alignment vertical="center" wrapText="1"/>
    </xf>
    <xf numFmtId="176" fontId="0" fillId="3" borderId="1" xfId="0" applyFill="1" applyBorder="1" applyAlignment="1">
      <alignment horizontal="center" vertical="center"/>
    </xf>
    <xf numFmtId="14" fontId="0" fillId="3" borderId="1" xfId="0" applyNumberFormat="1" applyFill="1" applyBorder="1" applyAlignment="1">
      <alignment horizontal="center" vertical="center"/>
    </xf>
    <xf numFmtId="22" fontId="0" fillId="3" borderId="18" xfId="0" applyNumberFormat="1" applyFill="1" applyBorder="1">
      <alignment vertical="center"/>
    </xf>
    <xf numFmtId="176" fontId="0" fillId="3" borderId="1" xfId="0" applyFill="1" applyBorder="1">
      <alignment vertical="center"/>
    </xf>
    <xf numFmtId="9" fontId="0" fillId="3" borderId="1" xfId="0" applyNumberFormat="1" applyFill="1" applyBorder="1">
      <alignment vertical="center"/>
    </xf>
    <xf numFmtId="176" fontId="0" fillId="3" borderId="1" xfId="0" applyFill="1" applyBorder="1" applyAlignment="1">
      <alignment horizontal="left" vertical="center" wrapText="1"/>
    </xf>
    <xf numFmtId="176" fontId="0" fillId="3" borderId="1" xfId="0" applyFont="1" applyFill="1" applyBorder="1">
      <alignment vertical="center"/>
    </xf>
    <xf numFmtId="0" fontId="0" fillId="0" borderId="0" xfId="0" applyNumberFormat="1" applyAlignment="1">
      <alignment horizontal="left" vertical="center" wrapText="1"/>
    </xf>
    <xf numFmtId="176" fontId="0" fillId="0" borderId="0" xfId="0" applyAlignment="1">
      <alignment horizontal="left" vertical="center" wrapText="1"/>
    </xf>
    <xf numFmtId="0" fontId="0" fillId="0" borderId="0" xfId="0" applyNumberFormat="1" applyAlignment="1">
      <alignment vertical="center" wrapText="1"/>
    </xf>
    <xf numFmtId="49" fontId="29" fillId="0" borderId="0" xfId="0" applyNumberFormat="1" applyFont="1">
      <alignment vertical="center"/>
    </xf>
    <xf numFmtId="0" fontId="30" fillId="0" borderId="0" xfId="49" applyNumberFormat="1" applyFont="1">
      <alignment vertical="center"/>
    </xf>
    <xf numFmtId="0" fontId="12" fillId="0" borderId="0" xfId="49" applyNumberFormat="1" applyFont="1" applyAlignment="1">
      <alignment horizontal="left" vertical="center" wrapText="1"/>
    </xf>
    <xf numFmtId="176" fontId="12" fillId="0" borderId="0" xfId="0" applyFont="1" applyAlignment="1">
      <alignment horizontal="left" vertical="center" wrapText="1"/>
    </xf>
    <xf numFmtId="176" fontId="25" fillId="0" borderId="19" xfId="0" applyFont="1" applyBorder="1" applyAlignment="1">
      <alignment horizontal="right" vertical="center" wrapText="1"/>
    </xf>
    <xf numFmtId="176" fontId="12" fillId="0" borderId="19" xfId="0" applyFont="1" applyBorder="1" applyAlignment="1">
      <alignment horizontal="left" vertical="center"/>
    </xf>
    <xf numFmtId="43" fontId="12" fillId="0" borderId="0" xfId="1" applyFont="1" applyAlignment="1">
      <alignment horizontal="centerContinuous" vertical="center"/>
    </xf>
    <xf numFmtId="176" fontId="12" fillId="0" borderId="0" xfId="0" applyFont="1" applyAlignment="1">
      <alignment horizontal="centerContinuous" vertical="center"/>
    </xf>
    <xf numFmtId="176" fontId="12" fillId="0" borderId="0" xfId="0" applyFont="1" applyAlignment="1">
      <alignment horizontal="center" vertical="center" wrapText="1"/>
    </xf>
    <xf numFmtId="176" fontId="12" fillId="0" borderId="0" xfId="0" applyFont="1" applyAlignment="1">
      <alignment horizontal="right" vertical="center"/>
    </xf>
    <xf numFmtId="176" fontId="12" fillId="0" borderId="0" xfId="0" applyFont="1" applyAlignment="1">
      <alignment horizontal="center" vertical="center"/>
    </xf>
    <xf numFmtId="176" fontId="26" fillId="0" borderId="0" xfId="0" applyFont="1" applyAlignment="1">
      <alignment horizontal="right" vertical="center"/>
    </xf>
    <xf numFmtId="43" fontId="26" fillId="0" borderId="0" xfId="1" applyFont="1" applyAlignment="1">
      <alignment horizontal="left" vertical="center"/>
    </xf>
    <xf numFmtId="176" fontId="31" fillId="0" borderId="0" xfId="0" applyFont="1" applyAlignment="1">
      <alignment horizontal="center" vertical="center"/>
    </xf>
    <xf numFmtId="43" fontId="31" fillId="0" borderId="20" xfId="1" applyFont="1" applyBorder="1" applyAlignment="1">
      <alignment horizontal="center" vertical="center"/>
    </xf>
    <xf numFmtId="0" fontId="7" fillId="0" borderId="21" xfId="49" applyNumberFormat="1" applyFont="1" applyBorder="1" applyAlignment="1">
      <alignment horizontal="center" vertical="center"/>
    </xf>
    <xf numFmtId="0" fontId="7" fillId="0" borderId="12" xfId="49" applyNumberFormat="1" applyFont="1" applyBorder="1" applyAlignment="1">
      <alignment horizontal="center" vertical="center" wrapText="1"/>
    </xf>
    <xf numFmtId="176" fontId="7" fillId="0" borderId="12" xfId="49" applyFont="1" applyBorder="1" applyAlignment="1">
      <alignment horizontal="center" vertical="center"/>
    </xf>
    <xf numFmtId="176" fontId="7" fillId="0" borderId="22" xfId="49" applyFont="1" applyBorder="1" applyAlignment="1">
      <alignment horizontal="center" vertical="center"/>
    </xf>
    <xf numFmtId="43" fontId="7" fillId="0" borderId="12" xfId="1" applyFont="1" applyBorder="1" applyAlignment="1">
      <alignment horizontal="center" vertical="center"/>
    </xf>
    <xf numFmtId="176" fontId="7" fillId="0" borderId="23" xfId="49" applyFont="1" applyBorder="1" applyAlignment="1">
      <alignment horizontal="center" vertical="center" wrapText="1"/>
    </xf>
    <xf numFmtId="176" fontId="7" fillId="0" borderId="22" xfId="0" applyFont="1" applyBorder="1" applyAlignment="1">
      <alignment horizontal="center" vertical="center"/>
    </xf>
    <xf numFmtId="176" fontId="7" fillId="0" borderId="24" xfId="0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0" fontId="0" fillId="8" borderId="25" xfId="0" applyNumberFormat="1" applyFill="1" applyBorder="1" applyAlignment="1">
      <alignment horizontal="center" vertical="center"/>
    </xf>
    <xf numFmtId="0" fontId="19" fillId="3" borderId="16" xfId="0" applyNumberFormat="1" applyFont="1" applyFill="1" applyBorder="1" applyAlignment="1">
      <alignment horizontal="left" vertical="center" wrapText="1"/>
    </xf>
    <xf numFmtId="176" fontId="19" fillId="3" borderId="16" xfId="0" applyFont="1" applyFill="1" applyBorder="1" applyAlignment="1">
      <alignment horizontal="left" vertical="center" wrapText="1"/>
    </xf>
    <xf numFmtId="176" fontId="0" fillId="3" borderId="16" xfId="0" applyFill="1" applyBorder="1" applyAlignment="1">
      <alignment horizontal="left" vertical="center" wrapText="1"/>
    </xf>
    <xf numFmtId="187" fontId="0" fillId="3" borderId="16" xfId="0" applyNumberFormat="1" applyFill="1" applyBorder="1" applyAlignment="1">
      <alignment horizontal="center" vertical="center"/>
    </xf>
    <xf numFmtId="176" fontId="27" fillId="8" borderId="17" xfId="0" applyFont="1" applyFill="1" applyBorder="1" applyAlignment="1">
      <alignment horizontal="center" vertical="center"/>
    </xf>
    <xf numFmtId="43" fontId="21" fillId="3" borderId="16" xfId="1" applyFont="1" applyFill="1" applyBorder="1" applyAlignment="1">
      <alignment horizontal="center" vertical="center"/>
    </xf>
    <xf numFmtId="43" fontId="19" fillId="8" borderId="16" xfId="1" applyFont="1" applyFill="1" applyBorder="1" applyAlignment="1" applyProtection="1">
      <alignment vertical="center" wrapText="1"/>
      <protection locked="0"/>
    </xf>
    <xf numFmtId="10" fontId="0" fillId="8" borderId="26" xfId="3" applyNumberFormat="1" applyFont="1" applyFill="1" applyBorder="1" applyAlignment="1">
      <alignment horizontal="center" vertical="center"/>
    </xf>
    <xf numFmtId="176" fontId="17" fillId="8" borderId="16" xfId="0" applyFont="1" applyFill="1" applyBorder="1" applyAlignment="1">
      <alignment horizontal="center" vertical="center"/>
    </xf>
    <xf numFmtId="185" fontId="0" fillId="3" borderId="17" xfId="0" applyNumberFormat="1" applyFill="1" applyBorder="1" applyAlignment="1">
      <alignment horizontal="center" vertical="center"/>
    </xf>
    <xf numFmtId="43" fontId="0" fillId="13" borderId="1" xfId="0" applyNumberFormat="1" applyFill="1" applyBorder="1" applyAlignment="1">
      <alignment horizontal="center" vertical="center"/>
    </xf>
    <xf numFmtId="0" fontId="0" fillId="0" borderId="1" xfId="0" applyNumberFormat="1" applyBorder="1" applyAlignment="1">
      <alignment vertical="center" wrapText="1"/>
    </xf>
    <xf numFmtId="49" fontId="29" fillId="0" borderId="1" xfId="0" applyNumberFormat="1" applyFont="1" applyBorder="1">
      <alignment vertical="center"/>
    </xf>
    <xf numFmtId="0" fontId="0" fillId="0" borderId="1" xfId="0" applyNumberFormat="1" applyFont="1" applyBorder="1" applyAlignment="1">
      <alignment vertical="center" wrapText="1"/>
    </xf>
    <xf numFmtId="0" fontId="19" fillId="3" borderId="27" xfId="0" applyNumberFormat="1" applyFont="1" applyFill="1" applyBorder="1" applyAlignment="1">
      <alignment horizontal="left" vertical="center" wrapText="1"/>
    </xf>
    <xf numFmtId="176" fontId="19" fillId="3" borderId="27" xfId="0" applyFont="1" applyFill="1" applyBorder="1" applyAlignment="1">
      <alignment horizontal="left" vertical="center" wrapText="1"/>
    </xf>
    <xf numFmtId="176" fontId="0" fillId="3" borderId="27" xfId="0" applyFill="1" applyBorder="1" applyAlignment="1">
      <alignment horizontal="center" vertical="center"/>
    </xf>
    <xf numFmtId="176" fontId="0" fillId="3" borderId="27" xfId="0" applyFill="1" applyBorder="1" applyAlignment="1">
      <alignment horizontal="left" vertical="center" wrapText="1"/>
    </xf>
    <xf numFmtId="187" fontId="0" fillId="3" borderId="27" xfId="0" applyNumberFormat="1" applyFill="1" applyBorder="1" applyAlignment="1">
      <alignment horizontal="center" vertical="center"/>
    </xf>
    <xf numFmtId="176" fontId="19" fillId="3" borderId="27" xfId="0" applyFont="1" applyFill="1" applyBorder="1" applyAlignment="1">
      <alignment horizontal="center" vertical="center"/>
    </xf>
    <xf numFmtId="14" fontId="0" fillId="3" borderId="27" xfId="0" applyNumberFormat="1" applyFill="1" applyBorder="1" applyAlignment="1">
      <alignment horizontal="center" vertical="center"/>
    </xf>
    <xf numFmtId="43" fontId="21" fillId="3" borderId="27" xfId="1" applyFont="1" applyFill="1" applyBorder="1" applyAlignment="1">
      <alignment horizontal="center" vertical="center"/>
    </xf>
    <xf numFmtId="10" fontId="0" fillId="8" borderId="28" xfId="3" applyNumberFormat="1" applyFont="1" applyFill="1" applyBorder="1" applyAlignment="1">
      <alignment horizontal="center" vertical="center"/>
    </xf>
    <xf numFmtId="176" fontId="17" fillId="8" borderId="27" xfId="0" applyFont="1" applyFill="1" applyBorder="1" applyAlignment="1">
      <alignment horizontal="center" vertical="center"/>
    </xf>
    <xf numFmtId="0" fontId="19" fillId="3" borderId="1" xfId="0" applyNumberFormat="1" applyFont="1" applyFill="1" applyBorder="1" applyAlignment="1">
      <alignment horizontal="left" vertical="center" wrapText="1"/>
    </xf>
    <xf numFmtId="176" fontId="19" fillId="3" borderId="1" xfId="0" applyFont="1" applyFill="1" applyBorder="1" applyAlignment="1">
      <alignment horizontal="left" vertical="center" wrapText="1"/>
    </xf>
    <xf numFmtId="187" fontId="0" fillId="3" borderId="1" xfId="0" applyNumberFormat="1" applyFill="1" applyBorder="1" applyAlignment="1">
      <alignment horizontal="center" vertical="center"/>
    </xf>
    <xf numFmtId="176" fontId="19" fillId="3" borderId="1" xfId="0" applyFont="1" applyFill="1" applyBorder="1" applyAlignment="1">
      <alignment horizontal="center" vertical="center"/>
    </xf>
    <xf numFmtId="43" fontId="21" fillId="3" borderId="1" xfId="1" applyFont="1" applyFill="1" applyBorder="1" applyAlignment="1">
      <alignment horizontal="center" vertical="center"/>
    </xf>
    <xf numFmtId="10" fontId="0" fillId="8" borderId="1" xfId="3" applyNumberFormat="1" applyFont="1" applyFill="1" applyBorder="1" applyAlignment="1">
      <alignment horizontal="center" vertical="center"/>
    </xf>
    <xf numFmtId="176" fontId="17" fillId="8" borderId="1" xfId="0" applyFont="1" applyFill="1" applyBorder="1" applyAlignment="1">
      <alignment horizontal="center" vertical="center"/>
    </xf>
    <xf numFmtId="176" fontId="0" fillId="3" borderId="1" xfId="0" applyFont="1" applyFill="1" applyBorder="1" applyAlignment="1">
      <alignment horizontal="left" vertical="center" wrapText="1"/>
    </xf>
    <xf numFmtId="43" fontId="7" fillId="3" borderId="1" xfId="1" applyFont="1" applyFill="1" applyBorder="1">
      <alignment vertical="center"/>
    </xf>
    <xf numFmtId="43" fontId="7" fillId="3" borderId="1" xfId="1" applyFont="1" applyFill="1" applyBorder="1" applyAlignment="1">
      <alignment vertical="center" wrapText="1"/>
    </xf>
    <xf numFmtId="49" fontId="0" fillId="0" borderId="0" xfId="0" applyNumberFormat="1">
      <alignment vertical="center"/>
    </xf>
    <xf numFmtId="0" fontId="12" fillId="0" borderId="0" xfId="49" applyNumberFormat="1" applyFont="1" applyAlignment="1">
      <alignment vertical="center" wrapText="1"/>
    </xf>
    <xf numFmtId="0" fontId="12" fillId="0" borderId="2" xfId="49" applyNumberFormat="1" applyFont="1" applyBorder="1" applyAlignment="1">
      <alignment horizontal="left" vertical="center"/>
    </xf>
    <xf numFmtId="0" fontId="12" fillId="0" borderId="0" xfId="49" applyNumberFormat="1" applyFont="1" applyAlignment="1">
      <alignment horizontal="center" vertical="center" wrapText="1"/>
    </xf>
    <xf numFmtId="43" fontId="26" fillId="0" borderId="0" xfId="1" applyFont="1" applyAlignment="1">
      <alignment horizontal="center" vertical="center"/>
    </xf>
    <xf numFmtId="0" fontId="26" fillId="0" borderId="0" xfId="1" applyNumberFormat="1" applyFont="1" applyAlignment="1">
      <alignment horizontal="center" vertical="center"/>
    </xf>
    <xf numFmtId="49" fontId="26" fillId="0" borderId="29" xfId="0" applyNumberFormat="1" applyFont="1" applyBorder="1" applyAlignment="1">
      <alignment horizontal="right" vertical="center"/>
    </xf>
    <xf numFmtId="0" fontId="26" fillId="0" borderId="0" xfId="0" applyNumberFormat="1" applyFont="1" applyAlignment="1">
      <alignment horizontal="left" vertical="center"/>
    </xf>
    <xf numFmtId="0" fontId="7" fillId="0" borderId="1" xfId="49" applyNumberFormat="1" applyFont="1" applyBorder="1" applyAlignment="1">
      <alignment horizontal="center" vertical="center"/>
    </xf>
    <xf numFmtId="0" fontId="7" fillId="0" borderId="1" xfId="1" applyNumberFormat="1" applyFont="1" applyBorder="1" applyAlignment="1">
      <alignment horizontal="center" vertical="center"/>
    </xf>
    <xf numFmtId="0" fontId="0" fillId="8" borderId="1" xfId="0" applyNumberFormat="1" applyFill="1" applyBorder="1" applyAlignment="1">
      <alignment horizontal="center" vertical="center"/>
    </xf>
    <xf numFmtId="0" fontId="0" fillId="13" borderId="1" xfId="0" applyNumberFormat="1" applyFill="1" applyBorder="1">
      <alignment vertical="center"/>
    </xf>
    <xf numFmtId="0" fontId="19" fillId="3" borderId="16" xfId="0" applyNumberFormat="1" applyFont="1" applyFill="1" applyBorder="1" applyAlignment="1">
      <alignment horizontal="center" vertical="center"/>
    </xf>
    <xf numFmtId="43" fontId="0" fillId="12" borderId="1" xfId="1" applyFont="1" applyFill="1" applyBorder="1" applyAlignment="1">
      <alignment horizontal="center" vertical="center"/>
    </xf>
    <xf numFmtId="0" fontId="0" fillId="13" borderId="1" xfId="1" applyNumberFormat="1" applyFont="1" applyFill="1" applyBorder="1" applyAlignment="1">
      <alignment horizontal="center" vertical="center"/>
    </xf>
    <xf numFmtId="43" fontId="0" fillId="13" borderId="1" xfId="1" applyFont="1" applyFill="1" applyBorder="1" applyAlignment="1">
      <alignment horizontal="center" vertical="center"/>
    </xf>
    <xf numFmtId="0" fontId="0" fillId="3" borderId="1" xfId="0" applyNumberFormat="1" applyFill="1" applyBorder="1" applyAlignment="1">
      <alignment horizontal="center" vertical="center"/>
    </xf>
    <xf numFmtId="49" fontId="0" fillId="0" borderId="1" xfId="0" applyNumberFormat="1" applyBorder="1">
      <alignment vertical="center"/>
    </xf>
    <xf numFmtId="0" fontId="19" fillId="3" borderId="1" xfId="0" applyNumberFormat="1" applyFont="1" applyFill="1" applyBorder="1" applyAlignment="1">
      <alignment horizontal="center" vertical="center"/>
    </xf>
    <xf numFmtId="0" fontId="0" fillId="3" borderId="1" xfId="0" applyNumberFormat="1" applyFill="1" applyBorder="1" applyAlignment="1">
      <alignment vertical="center" wrapText="1"/>
    </xf>
    <xf numFmtId="0" fontId="0" fillId="3" borderId="1" xfId="0" applyNumberFormat="1" applyFill="1" applyBorder="1">
      <alignment vertical="center"/>
    </xf>
    <xf numFmtId="0" fontId="0" fillId="3" borderId="1" xfId="0" applyNumberFormat="1" applyFont="1" applyFill="1" applyBorder="1" applyAlignment="1">
      <alignment vertical="center" wrapText="1"/>
    </xf>
  </cellXfs>
  <cellStyles count="54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常规 2" xfId="49"/>
    <cellStyle name="常规 3" xfId="50"/>
    <cellStyle name="常规 4" xfId="51"/>
    <cellStyle name="常规 5" xfId="52"/>
    <cellStyle name="常规 6" xfId="53"/>
  </cellStyles>
  <dxfs count="7">
    <dxf>
      <font>
        <b val="1"/>
        <i val="0"/>
        <color rgb="FFFF0000"/>
      </font>
      <fill>
        <patternFill patternType="solid">
          <bgColor theme="3" tint="0.799890133365886"/>
        </patternFill>
      </fill>
    </dxf>
    <dxf>
      <font>
        <b val="1"/>
        <i val="0"/>
        <strike val="0"/>
        <color rgb="FF00B050"/>
      </font>
      <fill>
        <patternFill patternType="solid">
          <bgColor theme="3" tint="0.799890133365886"/>
        </patternFill>
      </fill>
    </dxf>
    <dxf>
      <font>
        <b val="1"/>
        <i val="0"/>
        <color rgb="FF00B050"/>
      </font>
      <fill>
        <patternFill patternType="solid">
          <bgColor theme="3" tint="0.799890133365886"/>
        </patternFill>
      </fill>
    </dxf>
    <dxf>
      <font>
        <b val="1"/>
        <i val="0"/>
      </font>
      <fill>
        <patternFill patternType="solid">
          <bgColor rgb="FF00B050"/>
        </patternFill>
      </fill>
    </dxf>
    <dxf>
      <font>
        <b val="1"/>
        <i val="0"/>
        <color rgb="FFFF0000"/>
      </font>
      <fill>
        <patternFill patternType="solid">
          <bgColor rgb="FFFFFF00"/>
        </patternFill>
      </fill>
    </dxf>
    <dxf>
      <font>
        <b val="1"/>
        <i val="0"/>
        <color rgb="FFFFFF00"/>
      </font>
      <fill>
        <patternFill patternType="solid">
          <bgColor rgb="FF00B050"/>
        </patternFill>
      </fill>
    </dxf>
    <dxf>
      <font>
        <b val="1"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1" Type="http://schemas.openxmlformats.org/officeDocument/2006/relationships/styles" Target="styles.xml"/><Relationship Id="rId40" Type="http://schemas.microsoft.com/office/2006/relationships/vbaProject" Target="vbaProject.bin"/><Relationship Id="rId4" Type="http://schemas.openxmlformats.org/officeDocument/2006/relationships/worksheet" Target="worksheets/sheet4.xml"/><Relationship Id="rId39" Type="http://schemas.openxmlformats.org/officeDocument/2006/relationships/sharedStrings" Target="sharedStrings.xml"/><Relationship Id="rId38" Type="http://schemas.openxmlformats.org/officeDocument/2006/relationships/theme" Target="theme/theme1.xml"/><Relationship Id="rId37" Type="http://schemas.openxmlformats.org/officeDocument/2006/relationships/externalLink" Target="externalLinks/externalLink1.xml"/><Relationship Id="rId36" Type="http://schemas.openxmlformats.org/officeDocument/2006/relationships/customXml" Target="../customXml/item1.xml"/><Relationship Id="rId35" Type="http://schemas.openxmlformats.org/officeDocument/2006/relationships/worksheet" Target="worksheets/sheet35.xml"/><Relationship Id="rId34" Type="http://schemas.openxmlformats.org/officeDocument/2006/relationships/worksheet" Target="worksheets/sheet34.xml"/><Relationship Id="rId33" Type="http://schemas.openxmlformats.org/officeDocument/2006/relationships/worksheet" Target="worksheets/sheet33.xml"/><Relationship Id="rId32" Type="http://schemas.openxmlformats.org/officeDocument/2006/relationships/worksheet" Target="worksheets/sheet32.xml"/><Relationship Id="rId31" Type="http://schemas.openxmlformats.org/officeDocument/2006/relationships/worksheet" Target="worksheets/sheet31.xml"/><Relationship Id="rId30" Type="http://schemas.openxmlformats.org/officeDocument/2006/relationships/worksheet" Target="worksheets/sheet30.xml"/><Relationship Id="rId3" Type="http://schemas.openxmlformats.org/officeDocument/2006/relationships/worksheet" Target="worksheets/sheet3.xml"/><Relationship Id="rId29" Type="http://schemas.openxmlformats.org/officeDocument/2006/relationships/worksheet" Target="worksheets/sheet29.xml"/><Relationship Id="rId28" Type="http://schemas.openxmlformats.org/officeDocument/2006/relationships/worksheet" Target="worksheets/sheet28.xml"/><Relationship Id="rId27" Type="http://schemas.openxmlformats.org/officeDocument/2006/relationships/worksheet" Target="worksheets/sheet27.xml"/><Relationship Id="rId26" Type="http://schemas.openxmlformats.org/officeDocument/2006/relationships/worksheet" Target="worksheets/sheet26.xml"/><Relationship Id="rId25" Type="http://schemas.openxmlformats.org/officeDocument/2006/relationships/worksheet" Target="worksheets/sheet25.xml"/><Relationship Id="rId24" Type="http://schemas.openxmlformats.org/officeDocument/2006/relationships/worksheet" Target="worksheets/sheet24.xml"/><Relationship Id="rId23" Type="http://schemas.openxmlformats.org/officeDocument/2006/relationships/worksheet" Target="worksheets/sheet23.xml"/><Relationship Id="rId22" Type="http://schemas.openxmlformats.org/officeDocument/2006/relationships/worksheet" Target="worksheets/sheet22.xml"/><Relationship Id="rId21" Type="http://schemas.openxmlformats.org/officeDocument/2006/relationships/worksheet" Target="worksheets/sheet21.xml"/><Relationship Id="rId20" Type="http://schemas.openxmlformats.org/officeDocument/2006/relationships/worksheet" Target="worksheets/sheet20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19.xml"/><Relationship Id="rId18" Type="http://schemas.openxmlformats.org/officeDocument/2006/relationships/worksheet" Target="worksheets/sheet18.xml"/><Relationship Id="rId17" Type="http://schemas.openxmlformats.org/officeDocument/2006/relationships/worksheet" Target="worksheets/sheet17.xml"/><Relationship Id="rId16" Type="http://schemas.openxmlformats.org/officeDocument/2006/relationships/worksheet" Target="worksheets/sheet16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7" Type="http://schemas.openxmlformats.org/officeDocument/2006/relationships/image" Target="../media/image7.wmf"/><Relationship Id="rId6" Type="http://schemas.openxmlformats.org/officeDocument/2006/relationships/image" Target="../media/image6.wmf"/><Relationship Id="rId5" Type="http://schemas.openxmlformats.org/officeDocument/2006/relationships/image" Target="../media/image5.wmf"/><Relationship Id="rId4" Type="http://schemas.openxmlformats.org/officeDocument/2006/relationships/image" Target="../media/image4.wmf"/><Relationship Id="rId3" Type="http://schemas.openxmlformats.org/officeDocument/2006/relationships/image" Target="../media/image3.wmf"/><Relationship Id="rId2" Type="http://schemas.openxmlformats.org/officeDocument/2006/relationships/image" Target="../media/image2.wmf"/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5" Type="http://schemas.openxmlformats.org/officeDocument/2006/relationships/image" Target="../media/image12.wmf"/><Relationship Id="rId4" Type="http://schemas.openxmlformats.org/officeDocument/2006/relationships/image" Target="../media/image11.wmf"/><Relationship Id="rId3" Type="http://schemas.openxmlformats.org/officeDocument/2006/relationships/image" Target="../media/image10.wmf"/><Relationship Id="rId2" Type="http://schemas.openxmlformats.org/officeDocument/2006/relationships/image" Target="../media/image9.wmf"/><Relationship Id="rId1" Type="http://schemas.openxmlformats.org/officeDocument/2006/relationships/image" Target="../media/image8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0</xdr:row>
          <xdr:rowOff>42863</xdr:rowOff>
        </xdr:from>
        <xdr:to>
          <xdr:col>10</xdr:col>
          <xdr:colOff>909638</xdr:colOff>
          <xdr:row>0</xdr:row>
          <xdr:rowOff>438150</xdr:rowOff>
        </xdr:to>
        <xdr:sp>
          <xdr:nvSpPr>
            <xdr:cNvPr id="2051" name="proAdd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9115425" y="42545"/>
              <a:ext cx="718820" cy="39560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952500</xdr:colOff>
          <xdr:row>0</xdr:row>
          <xdr:rowOff>42863</xdr:rowOff>
        </xdr:from>
        <xdr:to>
          <xdr:col>11</xdr:col>
          <xdr:colOff>404813</xdr:colOff>
          <xdr:row>0</xdr:row>
          <xdr:rowOff>438150</xdr:rowOff>
        </xdr:to>
        <xdr:sp>
          <xdr:nvSpPr>
            <xdr:cNvPr id="2072" name="CommandButton1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>
            <a:xfrm>
              <a:off x="9877425" y="42545"/>
              <a:ext cx="690880" cy="39560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423863</xdr:colOff>
          <xdr:row>0</xdr:row>
          <xdr:rowOff>42863</xdr:rowOff>
        </xdr:from>
        <xdr:to>
          <xdr:col>12</xdr:col>
          <xdr:colOff>119063</xdr:colOff>
          <xdr:row>0</xdr:row>
          <xdr:rowOff>438150</xdr:rowOff>
        </xdr:to>
        <xdr:sp>
          <xdr:nvSpPr>
            <xdr:cNvPr id="2100" name="CommandButton2" hidden="1">
              <a:extLst>
                <a:ext uri="{63B3BB69-23CF-44E3-9099-C40C66FF867C}">
                  <a14:compatExt spid="_x0000_s2100"/>
                </a:ext>
              </a:extLst>
            </xdr:cNvPr>
            <xdr:cNvSpPr/>
          </xdr:nvSpPr>
          <xdr:spPr>
            <a:xfrm>
              <a:off x="10587355" y="42545"/>
              <a:ext cx="696595" cy="39560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138113</xdr:colOff>
          <xdr:row>0</xdr:row>
          <xdr:rowOff>42863</xdr:rowOff>
        </xdr:from>
        <xdr:to>
          <xdr:col>12</xdr:col>
          <xdr:colOff>857250</xdr:colOff>
          <xdr:row>0</xdr:row>
          <xdr:rowOff>438150</xdr:rowOff>
        </xdr:to>
        <xdr:sp>
          <xdr:nvSpPr>
            <xdr:cNvPr id="2102" name="CommandButton3" hidden="1">
              <a:extLst>
                <a:ext uri="{63B3BB69-23CF-44E3-9099-C40C66FF867C}">
                  <a14:compatExt spid="_x0000_s2102"/>
                </a:ext>
              </a:extLst>
            </xdr:cNvPr>
            <xdr:cNvSpPr/>
          </xdr:nvSpPr>
          <xdr:spPr>
            <a:xfrm>
              <a:off x="11303000" y="42545"/>
              <a:ext cx="719455" cy="39560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876300</xdr:colOff>
          <xdr:row>0</xdr:row>
          <xdr:rowOff>42863</xdr:rowOff>
        </xdr:from>
        <xdr:to>
          <xdr:col>13</xdr:col>
          <xdr:colOff>533400</xdr:colOff>
          <xdr:row>0</xdr:row>
          <xdr:rowOff>438150</xdr:rowOff>
        </xdr:to>
        <xdr:sp>
          <xdr:nvSpPr>
            <xdr:cNvPr id="2103" name="CommandButton4" hidden="1">
              <a:extLst>
                <a:ext uri="{63B3BB69-23CF-44E3-9099-C40C66FF867C}">
                  <a14:compatExt spid="_x0000_s2103"/>
                </a:ext>
              </a:extLst>
            </xdr:cNvPr>
            <xdr:cNvSpPr/>
          </xdr:nvSpPr>
          <xdr:spPr>
            <a:xfrm>
              <a:off x="12041505" y="42545"/>
              <a:ext cx="699770" cy="39560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566738</xdr:colOff>
          <xdr:row>0</xdr:row>
          <xdr:rowOff>42863</xdr:rowOff>
        </xdr:from>
        <xdr:to>
          <xdr:col>14</xdr:col>
          <xdr:colOff>452438</xdr:colOff>
          <xdr:row>0</xdr:row>
          <xdr:rowOff>438150</xdr:rowOff>
        </xdr:to>
        <xdr:sp>
          <xdr:nvSpPr>
            <xdr:cNvPr id="2107" name="CommandButton5" hidden="1">
              <a:extLst>
                <a:ext uri="{63B3BB69-23CF-44E3-9099-C40C66FF867C}">
                  <a14:compatExt spid="_x0000_s2107"/>
                </a:ext>
              </a:extLst>
            </xdr:cNvPr>
            <xdr:cNvSpPr/>
          </xdr:nvSpPr>
          <xdr:spPr>
            <a:xfrm>
              <a:off x="12774295" y="42545"/>
              <a:ext cx="704215" cy="39560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476250</xdr:colOff>
          <xdr:row>0</xdr:row>
          <xdr:rowOff>38100</xdr:rowOff>
        </xdr:from>
        <xdr:to>
          <xdr:col>16</xdr:col>
          <xdr:colOff>304800</xdr:colOff>
          <xdr:row>0</xdr:row>
          <xdr:rowOff>433388</xdr:rowOff>
        </xdr:to>
        <xdr:sp>
          <xdr:nvSpPr>
            <xdr:cNvPr id="2108" name="CommandButton6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13502640" y="38100"/>
              <a:ext cx="1264285" cy="39497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471488</xdr:colOff>
          <xdr:row>0</xdr:row>
          <xdr:rowOff>61913</xdr:rowOff>
        </xdr:from>
        <xdr:to>
          <xdr:col>8</xdr:col>
          <xdr:colOff>1185863</xdr:colOff>
          <xdr:row>0</xdr:row>
          <xdr:rowOff>419100</xdr:rowOff>
        </xdr:to>
        <xdr:sp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8656320" y="61595"/>
              <a:ext cx="714375" cy="35750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14288</xdr:colOff>
          <xdr:row>0</xdr:row>
          <xdr:rowOff>61913</xdr:rowOff>
        </xdr:from>
        <xdr:to>
          <xdr:col>9</xdr:col>
          <xdr:colOff>728663</xdr:colOff>
          <xdr:row>0</xdr:row>
          <xdr:rowOff>419100</xdr:rowOff>
        </xdr:to>
        <xdr:sp>
          <xdr:nvSpPr>
            <xdr:cNvPr id="1029" name="CommandButton1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9429115" y="61595"/>
              <a:ext cx="714375" cy="35750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795338</xdr:colOff>
          <xdr:row>0</xdr:row>
          <xdr:rowOff>61913</xdr:rowOff>
        </xdr:from>
        <xdr:to>
          <xdr:col>9</xdr:col>
          <xdr:colOff>1509713</xdr:colOff>
          <xdr:row>0</xdr:row>
          <xdr:rowOff>419100</xdr:rowOff>
        </xdr:to>
        <xdr:sp>
          <xdr:nvSpPr>
            <xdr:cNvPr id="1030" name="CommandButton2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10210165" y="61595"/>
              <a:ext cx="714375" cy="35750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1585913</xdr:colOff>
          <xdr:row>0</xdr:row>
          <xdr:rowOff>61913</xdr:rowOff>
        </xdr:from>
        <xdr:to>
          <xdr:col>9</xdr:col>
          <xdr:colOff>2305050</xdr:colOff>
          <xdr:row>0</xdr:row>
          <xdr:rowOff>419100</xdr:rowOff>
        </xdr:to>
        <xdr:sp>
          <xdr:nvSpPr>
            <xdr:cNvPr id="1031" name="CommandButton3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11000740" y="61595"/>
              <a:ext cx="719455" cy="35750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2400300</xdr:colOff>
          <xdr:row>0</xdr:row>
          <xdr:rowOff>61913</xdr:rowOff>
        </xdr:from>
        <xdr:to>
          <xdr:col>9</xdr:col>
          <xdr:colOff>3119438</xdr:colOff>
          <xdr:row>0</xdr:row>
          <xdr:rowOff>419100</xdr:rowOff>
        </xdr:to>
        <xdr:sp>
          <xdr:nvSpPr>
            <xdr:cNvPr id="1035" name="CommandButton5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11815445" y="61595"/>
              <a:ext cx="718820" cy="35750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file:///C:\Users\chink\Desktop\&#39318;&#29081;&#24459;&#25152;2023&#24180;&#20010;&#20154;&#36134;&#25143;&#21488;&#36134;V1.0-1231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档案费管理台账"/>
      <sheetName val="项目管理台账"/>
      <sheetName val="收入管理台账"/>
      <sheetName val="账户余额统计"/>
      <sheetName val="张耀华"/>
      <sheetName val="闫国强"/>
      <sheetName val="傅洪旭"/>
      <sheetName val="吝安琪"/>
      <sheetName val="谢茵莹"/>
      <sheetName val="吴一达"/>
      <sheetName val="谷剑"/>
      <sheetName val="赵子涵"/>
      <sheetName val="徐仲"/>
      <sheetName val="李广贺"/>
      <sheetName val="栗艺涛"/>
      <sheetName val="王媛"/>
      <sheetName val="汪佳慧"/>
      <sheetName val="孔爽"/>
      <sheetName val="郭显金"/>
      <sheetName val="张芳芳"/>
      <sheetName val="白一冰"/>
      <sheetName val="郭翼"/>
      <sheetName val="王磊磊"/>
      <sheetName val="王永华"/>
      <sheetName val="相宏娟"/>
      <sheetName val="吴宗龙"/>
      <sheetName val="方葳"/>
      <sheetName val="严亮亮（律政纵横）"/>
      <sheetName val="正常工资薪金收入-模板"/>
      <sheetName val="信息维护"/>
      <sheetName val="正常工资薪金收入-模板1"/>
      <sheetName val="填表说明"/>
      <sheetName val="个人台账模板"/>
      <sheetName val="曹帅"/>
      <sheetName val="12月"/>
    </sheetNames>
    <sheetDataSet>
      <sheetData sheetId="0">
        <row r="4">
          <cell r="E4" t="str">
            <v>张耀华</v>
          </cell>
        </row>
        <row r="4">
          <cell r="H4">
            <v>0</v>
          </cell>
        </row>
        <row r="5">
          <cell r="E5" t="str">
            <v>张耀华</v>
          </cell>
        </row>
        <row r="5">
          <cell r="H5">
            <v>0</v>
          </cell>
        </row>
        <row r="6">
          <cell r="E6" t="str">
            <v>张耀华</v>
          </cell>
        </row>
        <row r="6">
          <cell r="H6">
            <v>0</v>
          </cell>
        </row>
        <row r="7">
          <cell r="E7" t="str">
            <v>张耀华</v>
          </cell>
        </row>
        <row r="7">
          <cell r="H7">
            <v>0</v>
          </cell>
        </row>
        <row r="8">
          <cell r="E8" t="str">
            <v>张耀华</v>
          </cell>
        </row>
        <row r="8">
          <cell r="H8">
            <v>0</v>
          </cell>
        </row>
        <row r="9">
          <cell r="E9" t="str">
            <v>张耀华</v>
          </cell>
        </row>
        <row r="9">
          <cell r="H9">
            <v>0</v>
          </cell>
        </row>
        <row r="10">
          <cell r="E10" t="str">
            <v>傅洪旭</v>
          </cell>
        </row>
        <row r="10">
          <cell r="H10">
            <v>1000</v>
          </cell>
        </row>
        <row r="11">
          <cell r="E11" t="str">
            <v>傅洪旭</v>
          </cell>
        </row>
        <row r="11">
          <cell r="H11">
            <v>500</v>
          </cell>
        </row>
        <row r="12">
          <cell r="E12" t="str">
            <v>傅洪旭</v>
          </cell>
        </row>
        <row r="12">
          <cell r="H12">
            <v>500</v>
          </cell>
        </row>
        <row r="13">
          <cell r="E13" t="str">
            <v>傅洪旭</v>
          </cell>
        </row>
        <row r="13">
          <cell r="H13">
            <v>500</v>
          </cell>
        </row>
        <row r="14">
          <cell r="E14" t="str">
            <v>吝安琪</v>
          </cell>
        </row>
        <row r="14">
          <cell r="H14">
            <v>0</v>
          </cell>
        </row>
        <row r="15">
          <cell r="E15" t="str">
            <v>吝安琪</v>
          </cell>
        </row>
        <row r="15">
          <cell r="H15">
            <v>0</v>
          </cell>
        </row>
        <row r="16">
          <cell r="E16" t="str">
            <v>赵子涵</v>
          </cell>
        </row>
        <row r="16">
          <cell r="H16">
            <v>500</v>
          </cell>
        </row>
        <row r="17">
          <cell r="E17" t="str">
            <v>赵子涵</v>
          </cell>
        </row>
        <row r="17">
          <cell r="H17">
            <v>500</v>
          </cell>
        </row>
        <row r="18">
          <cell r="E18" t="str">
            <v>栗艺涛</v>
          </cell>
        </row>
        <row r="18">
          <cell r="H18">
            <v>500</v>
          </cell>
        </row>
        <row r="19">
          <cell r="E19" t="str">
            <v>栗艺涛</v>
          </cell>
        </row>
        <row r="19">
          <cell r="H19">
            <v>0</v>
          </cell>
        </row>
        <row r="20">
          <cell r="E20" t="str">
            <v>栗艺涛</v>
          </cell>
        </row>
        <row r="20">
          <cell r="H20">
            <v>500</v>
          </cell>
        </row>
        <row r="21">
          <cell r="E21" t="str">
            <v>徐仲</v>
          </cell>
        </row>
        <row r="21">
          <cell r="H21">
            <v>500</v>
          </cell>
        </row>
        <row r="22">
          <cell r="E22" t="str">
            <v>栗艺涛</v>
          </cell>
        </row>
        <row r="22">
          <cell r="H22">
            <v>500</v>
          </cell>
        </row>
        <row r="23">
          <cell r="E23" t="str">
            <v>栗艺涛</v>
          </cell>
        </row>
        <row r="23">
          <cell r="H23">
            <v>500</v>
          </cell>
        </row>
        <row r="24">
          <cell r="E24" t="str">
            <v>栗艺涛</v>
          </cell>
        </row>
        <row r="24">
          <cell r="H24">
            <v>0</v>
          </cell>
        </row>
        <row r="25">
          <cell r="E25" t="str">
            <v>栗艺涛</v>
          </cell>
        </row>
        <row r="25">
          <cell r="H25">
            <v>500</v>
          </cell>
        </row>
        <row r="26">
          <cell r="E26" t="str">
            <v>栗艺涛</v>
          </cell>
        </row>
        <row r="26">
          <cell r="H26">
            <v>0</v>
          </cell>
        </row>
        <row r="27">
          <cell r="E27" t="str">
            <v>栗艺涛</v>
          </cell>
        </row>
        <row r="27">
          <cell r="H27">
            <v>500</v>
          </cell>
        </row>
        <row r="28">
          <cell r="E28" t="str">
            <v>栗艺涛</v>
          </cell>
        </row>
        <row r="28">
          <cell r="H28">
            <v>500</v>
          </cell>
        </row>
        <row r="29">
          <cell r="E29" t="str">
            <v>徐仲</v>
          </cell>
        </row>
        <row r="29">
          <cell r="H29">
            <v>500</v>
          </cell>
        </row>
        <row r="30">
          <cell r="E30" t="str">
            <v>傅洪旭</v>
          </cell>
        </row>
        <row r="30">
          <cell r="H30">
            <v>500</v>
          </cell>
        </row>
        <row r="31">
          <cell r="E31" t="str">
            <v>闫国强</v>
          </cell>
        </row>
        <row r="31">
          <cell r="H31">
            <v>500</v>
          </cell>
        </row>
        <row r="32">
          <cell r="E32" t="str">
            <v>张耀华</v>
          </cell>
        </row>
        <row r="32">
          <cell r="H32">
            <v>1000</v>
          </cell>
        </row>
        <row r="33">
          <cell r="E33" t="str">
            <v>张耀华</v>
          </cell>
        </row>
        <row r="33">
          <cell r="H33">
            <v>500</v>
          </cell>
        </row>
        <row r="34">
          <cell r="E34" t="str">
            <v>汪佳慧</v>
          </cell>
        </row>
        <row r="34">
          <cell r="H34">
            <v>500</v>
          </cell>
        </row>
        <row r="35">
          <cell r="E35" t="str">
            <v>张耀华</v>
          </cell>
        </row>
        <row r="35">
          <cell r="H35">
            <v>500</v>
          </cell>
        </row>
        <row r="36">
          <cell r="E36" t="str">
            <v>汪佳慧</v>
          </cell>
        </row>
        <row r="36">
          <cell r="H36">
            <v>500</v>
          </cell>
        </row>
        <row r="37">
          <cell r="E37" t="str">
            <v>傅洪旭</v>
          </cell>
        </row>
        <row r="37">
          <cell r="H37">
            <v>500</v>
          </cell>
        </row>
        <row r="38">
          <cell r="E38" t="str">
            <v>栗艺涛</v>
          </cell>
        </row>
        <row r="38">
          <cell r="H38">
            <v>500</v>
          </cell>
        </row>
        <row r="39">
          <cell r="E39" t="str">
            <v>傅洪旭</v>
          </cell>
        </row>
        <row r="39">
          <cell r="H39">
            <v>500</v>
          </cell>
        </row>
        <row r="40">
          <cell r="E40" t="str">
            <v>张芳芳</v>
          </cell>
        </row>
        <row r="40">
          <cell r="H40">
            <v>500</v>
          </cell>
        </row>
        <row r="41">
          <cell r="E41" t="str">
            <v>闫国强</v>
          </cell>
        </row>
        <row r="41">
          <cell r="H41">
            <v>1000</v>
          </cell>
        </row>
        <row r="42">
          <cell r="E42" t="str">
            <v>栗艺涛</v>
          </cell>
        </row>
        <row r="42">
          <cell r="H42">
            <v>500</v>
          </cell>
        </row>
        <row r="43">
          <cell r="E43" t="str">
            <v>徐仲</v>
          </cell>
        </row>
        <row r="43">
          <cell r="H43">
            <v>500</v>
          </cell>
        </row>
        <row r="44">
          <cell r="E44" t="str">
            <v>赵子涵</v>
          </cell>
        </row>
        <row r="44">
          <cell r="H44">
            <v>500</v>
          </cell>
        </row>
        <row r="45">
          <cell r="E45" t="str">
            <v>徐仲</v>
          </cell>
        </row>
        <row r="45">
          <cell r="H45">
            <v>500</v>
          </cell>
        </row>
        <row r="46">
          <cell r="E46" t="str">
            <v>傅洪旭</v>
          </cell>
        </row>
        <row r="46">
          <cell r="H46">
            <v>500</v>
          </cell>
        </row>
        <row r="47">
          <cell r="E47" t="str">
            <v>栗艺涛</v>
          </cell>
        </row>
        <row r="47">
          <cell r="H47">
            <v>500</v>
          </cell>
        </row>
        <row r="48">
          <cell r="E48" t="str">
            <v>傅洪旭</v>
          </cell>
        </row>
        <row r="48">
          <cell r="H48">
            <v>500</v>
          </cell>
        </row>
        <row r="49">
          <cell r="E49" t="str">
            <v>汪佳慧</v>
          </cell>
        </row>
        <row r="49">
          <cell r="H49">
            <v>0</v>
          </cell>
        </row>
        <row r="50">
          <cell r="E50" t="str">
            <v>汪佳慧</v>
          </cell>
        </row>
        <row r="50">
          <cell r="H50">
            <v>0</v>
          </cell>
        </row>
        <row r="51">
          <cell r="E51" t="str">
            <v>傅洪旭</v>
          </cell>
        </row>
        <row r="51">
          <cell r="H51">
            <v>500</v>
          </cell>
        </row>
        <row r="52">
          <cell r="E52" t="str">
            <v>栗艺涛</v>
          </cell>
        </row>
        <row r="52">
          <cell r="H52">
            <v>500</v>
          </cell>
        </row>
        <row r="53">
          <cell r="E53" t="str">
            <v>栗艺涛</v>
          </cell>
        </row>
        <row r="53">
          <cell r="H53">
            <v>500</v>
          </cell>
        </row>
        <row r="54">
          <cell r="E54" t="str">
            <v>栗艺涛</v>
          </cell>
        </row>
        <row r="54">
          <cell r="H54">
            <v>0</v>
          </cell>
        </row>
        <row r="55">
          <cell r="E55" t="str">
            <v>傅洪旭</v>
          </cell>
        </row>
        <row r="55">
          <cell r="H55">
            <v>500</v>
          </cell>
        </row>
        <row r="56">
          <cell r="E56" t="str">
            <v>傅洪旭</v>
          </cell>
        </row>
        <row r="56">
          <cell r="H56">
            <v>500</v>
          </cell>
        </row>
        <row r="57">
          <cell r="E57" t="str">
            <v>闫国强</v>
          </cell>
        </row>
        <row r="57">
          <cell r="H57">
            <v>0</v>
          </cell>
        </row>
        <row r="58">
          <cell r="E58" t="str">
            <v>徐仲</v>
          </cell>
        </row>
        <row r="58">
          <cell r="H58">
            <v>250</v>
          </cell>
        </row>
        <row r="59">
          <cell r="E59" t="str">
            <v>白一冰</v>
          </cell>
        </row>
        <row r="59">
          <cell r="H59">
            <v>250</v>
          </cell>
        </row>
        <row r="60">
          <cell r="E60" t="str">
            <v>张芳芳</v>
          </cell>
        </row>
        <row r="60">
          <cell r="H60">
            <v>500</v>
          </cell>
        </row>
        <row r="61">
          <cell r="H61">
            <v>0</v>
          </cell>
        </row>
        <row r="62">
          <cell r="H62">
            <v>0</v>
          </cell>
        </row>
        <row r="63">
          <cell r="H63">
            <v>0</v>
          </cell>
        </row>
        <row r="64">
          <cell r="H64">
            <v>0</v>
          </cell>
        </row>
        <row r="65">
          <cell r="H65">
            <v>0</v>
          </cell>
        </row>
        <row r="66">
          <cell r="H66">
            <v>0</v>
          </cell>
        </row>
        <row r="67">
          <cell r="H67">
            <v>0</v>
          </cell>
        </row>
        <row r="68">
          <cell r="H68">
            <v>0</v>
          </cell>
        </row>
        <row r="69">
          <cell r="H69">
            <v>0</v>
          </cell>
        </row>
        <row r="70">
          <cell r="H70">
            <v>0</v>
          </cell>
        </row>
        <row r="71">
          <cell r="H71">
            <v>0</v>
          </cell>
        </row>
        <row r="72">
          <cell r="H72">
            <v>0</v>
          </cell>
        </row>
        <row r="73">
          <cell r="H73">
            <v>0</v>
          </cell>
        </row>
        <row r="74">
          <cell r="H74">
            <v>0</v>
          </cell>
        </row>
        <row r="75">
          <cell r="H75">
            <v>0</v>
          </cell>
        </row>
        <row r="76">
          <cell r="H76">
            <v>0</v>
          </cell>
        </row>
        <row r="77">
          <cell r="H77">
            <v>0</v>
          </cell>
        </row>
        <row r="78">
          <cell r="H78">
            <v>0</v>
          </cell>
        </row>
        <row r="79">
          <cell r="H79">
            <v>0</v>
          </cell>
        </row>
        <row r="80">
          <cell r="H80">
            <v>0</v>
          </cell>
        </row>
        <row r="81">
          <cell r="H81">
            <v>0</v>
          </cell>
        </row>
        <row r="82">
          <cell r="H82">
            <v>0</v>
          </cell>
        </row>
        <row r="83">
          <cell r="H83">
            <v>0</v>
          </cell>
        </row>
        <row r="84">
          <cell r="H84">
            <v>0</v>
          </cell>
        </row>
        <row r="85">
          <cell r="H85">
            <v>0</v>
          </cell>
        </row>
        <row r="86">
          <cell r="H86">
            <v>0</v>
          </cell>
        </row>
        <row r="87">
          <cell r="H87">
            <v>0</v>
          </cell>
        </row>
        <row r="88">
          <cell r="H88">
            <v>0</v>
          </cell>
        </row>
        <row r="89">
          <cell r="H89">
            <v>0</v>
          </cell>
        </row>
        <row r="90">
          <cell r="H90">
            <v>0</v>
          </cell>
        </row>
        <row r="91">
          <cell r="H91">
            <v>0</v>
          </cell>
        </row>
        <row r="92">
          <cell r="H92">
            <v>0</v>
          </cell>
        </row>
        <row r="93">
          <cell r="H93">
            <v>0</v>
          </cell>
        </row>
        <row r="94">
          <cell r="H94">
            <v>0</v>
          </cell>
        </row>
        <row r="95">
          <cell r="H95">
            <v>0</v>
          </cell>
        </row>
        <row r="96">
          <cell r="H96">
            <v>0</v>
          </cell>
        </row>
        <row r="97">
          <cell r="H97">
            <v>0</v>
          </cell>
        </row>
        <row r="98">
          <cell r="H98">
            <v>0</v>
          </cell>
        </row>
        <row r="99">
          <cell r="H99">
            <v>0</v>
          </cell>
        </row>
        <row r="100">
          <cell r="H100">
            <v>0</v>
          </cell>
        </row>
        <row r="101">
          <cell r="H101">
            <v>0</v>
          </cell>
        </row>
        <row r="102">
          <cell r="H102">
            <v>0</v>
          </cell>
        </row>
        <row r="103">
          <cell r="H103">
            <v>0</v>
          </cell>
        </row>
        <row r="104">
          <cell r="H104">
            <v>0</v>
          </cell>
        </row>
        <row r="105">
          <cell r="H105">
            <v>0</v>
          </cell>
        </row>
        <row r="106">
          <cell r="H106">
            <v>0</v>
          </cell>
        </row>
        <row r="107">
          <cell r="H107">
            <v>0</v>
          </cell>
        </row>
        <row r="108">
          <cell r="H108">
            <v>0</v>
          </cell>
        </row>
        <row r="109">
          <cell r="H109">
            <v>0</v>
          </cell>
        </row>
        <row r="110">
          <cell r="H110">
            <v>0</v>
          </cell>
        </row>
        <row r="111">
          <cell r="H111">
            <v>0</v>
          </cell>
        </row>
        <row r="112">
          <cell r="H112">
            <v>0</v>
          </cell>
        </row>
        <row r="113">
          <cell r="H113">
            <v>0</v>
          </cell>
        </row>
        <row r="114">
          <cell r="H114">
            <v>0</v>
          </cell>
        </row>
        <row r="115">
          <cell r="H115">
            <v>0</v>
          </cell>
        </row>
        <row r="116">
          <cell r="H116">
            <v>0</v>
          </cell>
        </row>
        <row r="117">
          <cell r="H117">
            <v>0</v>
          </cell>
        </row>
        <row r="118">
          <cell r="H118">
            <v>0</v>
          </cell>
        </row>
        <row r="119">
          <cell r="H119">
            <v>0</v>
          </cell>
        </row>
        <row r="120">
          <cell r="H120">
            <v>0</v>
          </cell>
        </row>
        <row r="121">
          <cell r="H121">
            <v>0</v>
          </cell>
        </row>
        <row r="122">
          <cell r="H122">
            <v>0</v>
          </cell>
        </row>
        <row r="123">
          <cell r="H123">
            <v>0</v>
          </cell>
        </row>
        <row r="124">
          <cell r="H124">
            <v>0</v>
          </cell>
        </row>
        <row r="125">
          <cell r="H125">
            <v>0</v>
          </cell>
        </row>
        <row r="126">
          <cell r="H126">
            <v>0</v>
          </cell>
        </row>
        <row r="127">
          <cell r="H127">
            <v>0</v>
          </cell>
        </row>
        <row r="128">
          <cell r="H128">
            <v>0</v>
          </cell>
        </row>
        <row r="129">
          <cell r="H129">
            <v>0</v>
          </cell>
        </row>
        <row r="130">
          <cell r="H130">
            <v>0</v>
          </cell>
        </row>
        <row r="131">
          <cell r="H131">
            <v>0</v>
          </cell>
        </row>
        <row r="132">
          <cell r="H132">
            <v>0</v>
          </cell>
        </row>
        <row r="133">
          <cell r="H133">
            <v>0</v>
          </cell>
        </row>
        <row r="134">
          <cell r="H134">
            <v>0</v>
          </cell>
        </row>
        <row r="135">
          <cell r="H135">
            <v>0</v>
          </cell>
        </row>
        <row r="136">
          <cell r="H136">
            <v>0</v>
          </cell>
        </row>
        <row r="137">
          <cell r="H137">
            <v>0</v>
          </cell>
        </row>
        <row r="138">
          <cell r="H138">
            <v>0</v>
          </cell>
        </row>
        <row r="139">
          <cell r="H139">
            <v>0</v>
          </cell>
        </row>
        <row r="140">
          <cell r="H140">
            <v>0</v>
          </cell>
        </row>
        <row r="141">
          <cell r="H141">
            <v>0</v>
          </cell>
        </row>
        <row r="142">
          <cell r="H142">
            <v>0</v>
          </cell>
        </row>
        <row r="143">
          <cell r="H143">
            <v>0</v>
          </cell>
        </row>
        <row r="144">
          <cell r="H144">
            <v>0</v>
          </cell>
        </row>
        <row r="145">
          <cell r="H145">
            <v>0</v>
          </cell>
        </row>
        <row r="146">
          <cell r="H146">
            <v>0</v>
          </cell>
        </row>
        <row r="147">
          <cell r="H147">
            <v>0</v>
          </cell>
        </row>
        <row r="148">
          <cell r="H148">
            <v>0</v>
          </cell>
        </row>
        <row r="149">
          <cell r="H149">
            <v>0</v>
          </cell>
        </row>
        <row r="150">
          <cell r="H150">
            <v>0</v>
          </cell>
        </row>
        <row r="151">
          <cell r="H151">
            <v>0</v>
          </cell>
        </row>
        <row r="152">
          <cell r="H152">
            <v>0</v>
          </cell>
        </row>
        <row r="153">
          <cell r="H153">
            <v>0</v>
          </cell>
        </row>
        <row r="154">
          <cell r="H154">
            <v>0</v>
          </cell>
        </row>
        <row r="155">
          <cell r="H155">
            <v>0</v>
          </cell>
        </row>
        <row r="156">
          <cell r="H156">
            <v>0</v>
          </cell>
        </row>
        <row r="157">
          <cell r="H157">
            <v>0</v>
          </cell>
        </row>
        <row r="158">
          <cell r="H158">
            <v>0</v>
          </cell>
        </row>
        <row r="159">
          <cell r="H159">
            <v>0</v>
          </cell>
        </row>
        <row r="160">
          <cell r="H160">
            <v>0</v>
          </cell>
        </row>
        <row r="161">
          <cell r="H161">
            <v>0</v>
          </cell>
        </row>
        <row r="162">
          <cell r="H162">
            <v>0</v>
          </cell>
        </row>
        <row r="163">
          <cell r="H163">
            <v>0</v>
          </cell>
        </row>
        <row r="164">
          <cell r="H164">
            <v>0</v>
          </cell>
        </row>
        <row r="165">
          <cell r="H165">
            <v>0</v>
          </cell>
        </row>
        <row r="166">
          <cell r="H166">
            <v>0</v>
          </cell>
        </row>
        <row r="167">
          <cell r="H167">
            <v>0</v>
          </cell>
        </row>
        <row r="168">
          <cell r="H168">
            <v>0</v>
          </cell>
        </row>
        <row r="169">
          <cell r="H169">
            <v>0</v>
          </cell>
        </row>
        <row r="170">
          <cell r="H170">
            <v>0</v>
          </cell>
        </row>
        <row r="171">
          <cell r="H171">
            <v>0</v>
          </cell>
        </row>
        <row r="172">
          <cell r="H172">
            <v>0</v>
          </cell>
        </row>
        <row r="173">
          <cell r="H173">
            <v>0</v>
          </cell>
        </row>
        <row r="174">
          <cell r="H174">
            <v>0</v>
          </cell>
        </row>
        <row r="175">
          <cell r="H175">
            <v>0</v>
          </cell>
        </row>
        <row r="176">
          <cell r="H176">
            <v>0</v>
          </cell>
        </row>
        <row r="177">
          <cell r="H177">
            <v>0</v>
          </cell>
        </row>
        <row r="178">
          <cell r="H178">
            <v>0</v>
          </cell>
        </row>
        <row r="179">
          <cell r="H179">
            <v>0</v>
          </cell>
        </row>
        <row r="180">
          <cell r="H180">
            <v>0</v>
          </cell>
        </row>
        <row r="181">
          <cell r="H181">
            <v>0</v>
          </cell>
        </row>
        <row r="182">
          <cell r="H182">
            <v>0</v>
          </cell>
        </row>
        <row r="183">
          <cell r="H183">
            <v>0</v>
          </cell>
        </row>
        <row r="184">
          <cell r="H184">
            <v>0</v>
          </cell>
        </row>
        <row r="185">
          <cell r="H185">
            <v>0</v>
          </cell>
        </row>
        <row r="186">
          <cell r="H186">
            <v>0</v>
          </cell>
        </row>
        <row r="187">
          <cell r="H187">
            <v>0</v>
          </cell>
        </row>
        <row r="188">
          <cell r="H188">
            <v>0</v>
          </cell>
        </row>
        <row r="189">
          <cell r="H189">
            <v>0</v>
          </cell>
        </row>
        <row r="190">
          <cell r="H190">
            <v>0</v>
          </cell>
        </row>
        <row r="191">
          <cell r="H191">
            <v>0</v>
          </cell>
        </row>
        <row r="192">
          <cell r="H192">
            <v>0</v>
          </cell>
        </row>
        <row r="193">
          <cell r="H193">
            <v>0</v>
          </cell>
        </row>
        <row r="194">
          <cell r="H194">
            <v>0</v>
          </cell>
        </row>
        <row r="195">
          <cell r="H195">
            <v>0</v>
          </cell>
        </row>
        <row r="196">
          <cell r="H196">
            <v>0</v>
          </cell>
        </row>
        <row r="197">
          <cell r="H197">
            <v>0</v>
          </cell>
        </row>
        <row r="198">
          <cell r="H198">
            <v>0</v>
          </cell>
        </row>
        <row r="199">
          <cell r="H199">
            <v>0</v>
          </cell>
        </row>
        <row r="200">
          <cell r="H200">
            <v>0</v>
          </cell>
        </row>
        <row r="201">
          <cell r="H201">
            <v>0</v>
          </cell>
        </row>
        <row r="202">
          <cell r="H202">
            <v>0</v>
          </cell>
        </row>
        <row r="203">
          <cell r="H203">
            <v>0</v>
          </cell>
        </row>
        <row r="204">
          <cell r="H204">
            <v>0</v>
          </cell>
        </row>
        <row r="205">
          <cell r="H205">
            <v>0</v>
          </cell>
        </row>
        <row r="206">
          <cell r="H206">
            <v>0</v>
          </cell>
        </row>
        <row r="207">
          <cell r="H207">
            <v>0</v>
          </cell>
        </row>
        <row r="208">
          <cell r="H208">
            <v>0</v>
          </cell>
        </row>
        <row r="209">
          <cell r="H209">
            <v>0</v>
          </cell>
        </row>
        <row r="210">
          <cell r="H210">
            <v>0</v>
          </cell>
        </row>
        <row r="211">
          <cell r="H211">
            <v>0</v>
          </cell>
        </row>
        <row r="212">
          <cell r="H212">
            <v>0</v>
          </cell>
        </row>
        <row r="213">
          <cell r="H213">
            <v>0</v>
          </cell>
        </row>
        <row r="214">
          <cell r="H214">
            <v>0</v>
          </cell>
        </row>
        <row r="215">
          <cell r="H215">
            <v>0</v>
          </cell>
        </row>
        <row r="216">
          <cell r="H216">
            <v>0</v>
          </cell>
        </row>
        <row r="217">
          <cell r="H217">
            <v>0</v>
          </cell>
        </row>
        <row r="218">
          <cell r="H218">
            <v>0</v>
          </cell>
        </row>
        <row r="219">
          <cell r="H219">
            <v>0</v>
          </cell>
        </row>
        <row r="220">
          <cell r="H220">
            <v>0</v>
          </cell>
        </row>
        <row r="221">
          <cell r="H221">
            <v>0</v>
          </cell>
        </row>
        <row r="222">
          <cell r="H222">
            <v>0</v>
          </cell>
        </row>
        <row r="223">
          <cell r="H223">
            <v>0</v>
          </cell>
        </row>
        <row r="224">
          <cell r="H224">
            <v>0</v>
          </cell>
        </row>
        <row r="225">
          <cell r="H225">
            <v>0</v>
          </cell>
        </row>
        <row r="226">
          <cell r="H226">
            <v>0</v>
          </cell>
        </row>
        <row r="227">
          <cell r="H227">
            <v>0</v>
          </cell>
        </row>
        <row r="228">
          <cell r="H228">
            <v>0</v>
          </cell>
        </row>
        <row r="229">
          <cell r="H229">
            <v>0</v>
          </cell>
        </row>
        <row r="230">
          <cell r="H230">
            <v>0</v>
          </cell>
        </row>
        <row r="231">
          <cell r="H231">
            <v>0</v>
          </cell>
        </row>
        <row r="232">
          <cell r="H232">
            <v>0</v>
          </cell>
        </row>
        <row r="233">
          <cell r="H233">
            <v>0</v>
          </cell>
        </row>
        <row r="234">
          <cell r="H234">
            <v>0</v>
          </cell>
        </row>
        <row r="235">
          <cell r="H235">
            <v>0</v>
          </cell>
        </row>
        <row r="236">
          <cell r="H236">
            <v>0</v>
          </cell>
        </row>
        <row r="237">
          <cell r="H237">
            <v>0</v>
          </cell>
        </row>
        <row r="238">
          <cell r="H238">
            <v>0</v>
          </cell>
        </row>
        <row r="239">
          <cell r="H239">
            <v>0</v>
          </cell>
        </row>
        <row r="240">
          <cell r="H240">
            <v>0</v>
          </cell>
        </row>
        <row r="241">
          <cell r="H241">
            <v>0</v>
          </cell>
        </row>
        <row r="242">
          <cell r="H242">
            <v>0</v>
          </cell>
        </row>
        <row r="243">
          <cell r="H243">
            <v>0</v>
          </cell>
        </row>
        <row r="244">
          <cell r="H244">
            <v>0</v>
          </cell>
        </row>
        <row r="245">
          <cell r="H245">
            <v>0</v>
          </cell>
        </row>
        <row r="246">
          <cell r="H246">
            <v>0</v>
          </cell>
        </row>
        <row r="247">
          <cell r="H247">
            <v>0</v>
          </cell>
        </row>
        <row r="248">
          <cell r="H248">
            <v>0</v>
          </cell>
        </row>
        <row r="249">
          <cell r="H249">
            <v>0</v>
          </cell>
        </row>
        <row r="250">
          <cell r="H250">
            <v>0</v>
          </cell>
        </row>
        <row r="251">
          <cell r="H251">
            <v>0</v>
          </cell>
        </row>
        <row r="252">
          <cell r="H252">
            <v>0</v>
          </cell>
        </row>
        <row r="253">
          <cell r="H253">
            <v>0</v>
          </cell>
        </row>
        <row r="254">
          <cell r="H254">
            <v>0</v>
          </cell>
        </row>
        <row r="255">
          <cell r="H255">
            <v>0</v>
          </cell>
        </row>
        <row r="256">
          <cell r="H256">
            <v>0</v>
          </cell>
        </row>
        <row r="257">
          <cell r="H257">
            <v>0</v>
          </cell>
        </row>
        <row r="258">
          <cell r="H258">
            <v>0</v>
          </cell>
        </row>
        <row r="259">
          <cell r="H259">
            <v>0</v>
          </cell>
        </row>
        <row r="260">
          <cell r="H260">
            <v>0</v>
          </cell>
        </row>
        <row r="261">
          <cell r="H261">
            <v>0</v>
          </cell>
        </row>
        <row r="262">
          <cell r="H262">
            <v>0</v>
          </cell>
        </row>
        <row r="263">
          <cell r="H263">
            <v>0</v>
          </cell>
        </row>
        <row r="264">
          <cell r="H264">
            <v>0</v>
          </cell>
        </row>
        <row r="265">
          <cell r="H265">
            <v>0</v>
          </cell>
        </row>
        <row r="266">
          <cell r="H266">
            <v>0</v>
          </cell>
        </row>
        <row r="267">
          <cell r="H267">
            <v>0</v>
          </cell>
        </row>
        <row r="268">
          <cell r="H268">
            <v>0</v>
          </cell>
        </row>
        <row r="269">
          <cell r="H269">
            <v>0</v>
          </cell>
        </row>
        <row r="270">
          <cell r="H270">
            <v>0</v>
          </cell>
        </row>
        <row r="271">
          <cell r="H271">
            <v>0</v>
          </cell>
        </row>
        <row r="272">
          <cell r="H272">
            <v>0</v>
          </cell>
        </row>
        <row r="273">
          <cell r="H273">
            <v>0</v>
          </cell>
        </row>
        <row r="274">
          <cell r="H274">
            <v>0</v>
          </cell>
        </row>
        <row r="275">
          <cell r="H275">
            <v>0</v>
          </cell>
        </row>
        <row r="276">
          <cell r="H276">
            <v>0</v>
          </cell>
        </row>
        <row r="277">
          <cell r="H277">
            <v>0</v>
          </cell>
        </row>
        <row r="278">
          <cell r="H278">
            <v>0</v>
          </cell>
        </row>
        <row r="279">
          <cell r="H279">
            <v>0</v>
          </cell>
        </row>
        <row r="280">
          <cell r="H280">
            <v>0</v>
          </cell>
        </row>
        <row r="281">
          <cell r="H281">
            <v>0</v>
          </cell>
        </row>
        <row r="282">
          <cell r="H282">
            <v>0</v>
          </cell>
        </row>
        <row r="283">
          <cell r="H283">
            <v>0</v>
          </cell>
        </row>
        <row r="284">
          <cell r="H284">
            <v>0</v>
          </cell>
        </row>
        <row r="285">
          <cell r="H285">
            <v>0</v>
          </cell>
        </row>
        <row r="286">
          <cell r="H286">
            <v>0</v>
          </cell>
        </row>
        <row r="287">
          <cell r="H287">
            <v>0</v>
          </cell>
        </row>
        <row r="288">
          <cell r="H288">
            <v>0</v>
          </cell>
        </row>
        <row r="289">
          <cell r="H289">
            <v>0</v>
          </cell>
        </row>
        <row r="290">
          <cell r="H290">
            <v>0</v>
          </cell>
        </row>
        <row r="291">
          <cell r="H291">
            <v>0</v>
          </cell>
        </row>
        <row r="292">
          <cell r="H292">
            <v>0</v>
          </cell>
        </row>
        <row r="293">
          <cell r="H293">
            <v>0</v>
          </cell>
        </row>
        <row r="294">
          <cell r="H294">
            <v>0</v>
          </cell>
        </row>
        <row r="295">
          <cell r="H295">
            <v>0</v>
          </cell>
        </row>
        <row r="296">
          <cell r="H296">
            <v>0</v>
          </cell>
        </row>
        <row r="297">
          <cell r="H297">
            <v>0</v>
          </cell>
        </row>
        <row r="298">
          <cell r="H298">
            <v>0</v>
          </cell>
        </row>
        <row r="299">
          <cell r="H299">
            <v>0</v>
          </cell>
        </row>
        <row r="300">
          <cell r="H300">
            <v>0</v>
          </cell>
        </row>
        <row r="301">
          <cell r="H301">
            <v>0</v>
          </cell>
        </row>
        <row r="302">
          <cell r="H302">
            <v>0</v>
          </cell>
        </row>
        <row r="303">
          <cell r="H303">
            <v>0</v>
          </cell>
        </row>
        <row r="304">
          <cell r="H304">
            <v>0</v>
          </cell>
        </row>
        <row r="305">
          <cell r="H305">
            <v>0</v>
          </cell>
        </row>
        <row r="306">
          <cell r="H306">
            <v>0</v>
          </cell>
        </row>
        <row r="307">
          <cell r="H307">
            <v>0</v>
          </cell>
        </row>
        <row r="308">
          <cell r="H308">
            <v>0</v>
          </cell>
        </row>
        <row r="309">
          <cell r="H309">
            <v>0</v>
          </cell>
        </row>
        <row r="310">
          <cell r="H310">
            <v>0</v>
          </cell>
        </row>
        <row r="311">
          <cell r="H311">
            <v>0</v>
          </cell>
        </row>
        <row r="312">
          <cell r="H312">
            <v>0</v>
          </cell>
        </row>
        <row r="313">
          <cell r="H313">
            <v>0</v>
          </cell>
        </row>
        <row r="314">
          <cell r="H314">
            <v>0</v>
          </cell>
        </row>
        <row r="315">
          <cell r="H315">
            <v>0</v>
          </cell>
        </row>
        <row r="316">
          <cell r="H316">
            <v>0</v>
          </cell>
        </row>
        <row r="317">
          <cell r="H317">
            <v>0</v>
          </cell>
        </row>
        <row r="318">
          <cell r="H318">
            <v>0</v>
          </cell>
        </row>
        <row r="319">
          <cell r="H319">
            <v>0</v>
          </cell>
        </row>
        <row r="320">
          <cell r="H320">
            <v>0</v>
          </cell>
        </row>
        <row r="321">
          <cell r="H321">
            <v>0</v>
          </cell>
        </row>
        <row r="322">
          <cell r="H322">
            <v>0</v>
          </cell>
        </row>
        <row r="323">
          <cell r="H323">
            <v>0</v>
          </cell>
        </row>
        <row r="324">
          <cell r="H324">
            <v>0</v>
          </cell>
        </row>
        <row r="325">
          <cell r="H325">
            <v>0</v>
          </cell>
        </row>
        <row r="326">
          <cell r="H326">
            <v>0</v>
          </cell>
        </row>
        <row r="327">
          <cell r="H327">
            <v>0</v>
          </cell>
        </row>
        <row r="328">
          <cell r="H328">
            <v>0</v>
          </cell>
        </row>
        <row r="329">
          <cell r="H329">
            <v>0</v>
          </cell>
        </row>
        <row r="330">
          <cell r="H330">
            <v>0</v>
          </cell>
        </row>
        <row r="331">
          <cell r="H331">
            <v>0</v>
          </cell>
        </row>
        <row r="332">
          <cell r="H332">
            <v>0</v>
          </cell>
        </row>
        <row r="333">
          <cell r="H333">
            <v>0</v>
          </cell>
        </row>
        <row r="334">
          <cell r="H334">
            <v>0</v>
          </cell>
        </row>
        <row r="335">
          <cell r="H335">
            <v>0</v>
          </cell>
        </row>
        <row r="336">
          <cell r="H336">
            <v>0</v>
          </cell>
        </row>
        <row r="337">
          <cell r="H337">
            <v>0</v>
          </cell>
        </row>
        <row r="338">
          <cell r="H338">
            <v>0</v>
          </cell>
        </row>
        <row r="339">
          <cell r="H339">
            <v>0</v>
          </cell>
        </row>
        <row r="340">
          <cell r="H340">
            <v>0</v>
          </cell>
        </row>
        <row r="341">
          <cell r="H341">
            <v>0</v>
          </cell>
        </row>
        <row r="342">
          <cell r="H342">
            <v>0</v>
          </cell>
        </row>
        <row r="343">
          <cell r="H343">
            <v>0</v>
          </cell>
        </row>
        <row r="344">
          <cell r="H344">
            <v>0</v>
          </cell>
        </row>
        <row r="345">
          <cell r="H345">
            <v>0</v>
          </cell>
        </row>
        <row r="346">
          <cell r="H346">
            <v>0</v>
          </cell>
        </row>
        <row r="347">
          <cell r="H347">
            <v>0</v>
          </cell>
        </row>
        <row r="348">
          <cell r="H348">
            <v>0</v>
          </cell>
        </row>
        <row r="349">
          <cell r="H349">
            <v>0</v>
          </cell>
        </row>
        <row r="350">
          <cell r="H350">
            <v>0</v>
          </cell>
        </row>
        <row r="351">
          <cell r="H351">
            <v>0</v>
          </cell>
        </row>
        <row r="352">
          <cell r="H352">
            <v>0</v>
          </cell>
        </row>
        <row r="353">
          <cell r="H353">
            <v>0</v>
          </cell>
        </row>
        <row r="354">
          <cell r="H354">
            <v>0</v>
          </cell>
        </row>
        <row r="355">
          <cell r="H355">
            <v>0</v>
          </cell>
        </row>
        <row r="356">
          <cell r="H356">
            <v>0</v>
          </cell>
        </row>
        <row r="357">
          <cell r="H357">
            <v>0</v>
          </cell>
        </row>
        <row r="358">
          <cell r="H358">
            <v>0</v>
          </cell>
        </row>
        <row r="359">
          <cell r="H359">
            <v>0</v>
          </cell>
        </row>
        <row r="360">
          <cell r="H360">
            <v>0</v>
          </cell>
        </row>
        <row r="361">
          <cell r="H361">
            <v>0</v>
          </cell>
        </row>
        <row r="362">
          <cell r="H362">
            <v>0</v>
          </cell>
        </row>
        <row r="363">
          <cell r="H363">
            <v>0</v>
          </cell>
        </row>
        <row r="364">
          <cell r="H364">
            <v>0</v>
          </cell>
        </row>
        <row r="365">
          <cell r="H365">
            <v>0</v>
          </cell>
        </row>
        <row r="366">
          <cell r="H366">
            <v>0</v>
          </cell>
        </row>
        <row r="367">
          <cell r="H367">
            <v>0</v>
          </cell>
        </row>
        <row r="368">
          <cell r="H368">
            <v>0</v>
          </cell>
        </row>
        <row r="369">
          <cell r="H369">
            <v>0</v>
          </cell>
        </row>
        <row r="370">
          <cell r="H370">
            <v>0</v>
          </cell>
        </row>
        <row r="371">
          <cell r="H371">
            <v>0</v>
          </cell>
        </row>
        <row r="372">
          <cell r="H372">
            <v>0</v>
          </cell>
        </row>
        <row r="373">
          <cell r="H373">
            <v>0</v>
          </cell>
        </row>
        <row r="374">
          <cell r="H374">
            <v>0</v>
          </cell>
        </row>
        <row r="375">
          <cell r="H375">
            <v>0</v>
          </cell>
        </row>
        <row r="376">
          <cell r="H376">
            <v>0</v>
          </cell>
        </row>
        <row r="377">
          <cell r="H377">
            <v>0</v>
          </cell>
        </row>
        <row r="378">
          <cell r="H378">
            <v>0</v>
          </cell>
        </row>
        <row r="379">
          <cell r="H379">
            <v>0</v>
          </cell>
        </row>
        <row r="380">
          <cell r="H380">
            <v>0</v>
          </cell>
        </row>
        <row r="381">
          <cell r="H381">
            <v>0</v>
          </cell>
        </row>
        <row r="382">
          <cell r="H382">
            <v>0</v>
          </cell>
        </row>
        <row r="383">
          <cell r="H383">
            <v>0</v>
          </cell>
        </row>
        <row r="384">
          <cell r="H384">
            <v>0</v>
          </cell>
        </row>
        <row r="385">
          <cell r="H385">
            <v>0</v>
          </cell>
        </row>
        <row r="386">
          <cell r="H386">
            <v>0</v>
          </cell>
        </row>
        <row r="387">
          <cell r="H387">
            <v>0</v>
          </cell>
        </row>
        <row r="388">
          <cell r="H388">
            <v>0</v>
          </cell>
        </row>
        <row r="389">
          <cell r="H389">
            <v>0</v>
          </cell>
        </row>
        <row r="390">
          <cell r="H390">
            <v>0</v>
          </cell>
        </row>
        <row r="391">
          <cell r="H391">
            <v>0</v>
          </cell>
        </row>
        <row r="392">
          <cell r="H392">
            <v>0</v>
          </cell>
        </row>
        <row r="393">
          <cell r="H393">
            <v>0</v>
          </cell>
        </row>
        <row r="394">
          <cell r="H394">
            <v>0</v>
          </cell>
        </row>
        <row r="395">
          <cell r="H395">
            <v>0</v>
          </cell>
        </row>
        <row r="396">
          <cell r="H396">
            <v>0</v>
          </cell>
        </row>
        <row r="397">
          <cell r="H397">
            <v>0</v>
          </cell>
        </row>
        <row r="398">
          <cell r="H398">
            <v>0</v>
          </cell>
        </row>
        <row r="399">
          <cell r="H399">
            <v>0</v>
          </cell>
        </row>
        <row r="400">
          <cell r="H400">
            <v>0</v>
          </cell>
        </row>
        <row r="401">
          <cell r="H401">
            <v>0</v>
          </cell>
        </row>
        <row r="402">
          <cell r="H402">
            <v>0</v>
          </cell>
        </row>
        <row r="403">
          <cell r="H403">
            <v>0</v>
          </cell>
        </row>
        <row r="404">
          <cell r="H404">
            <v>0</v>
          </cell>
        </row>
        <row r="405">
          <cell r="H405">
            <v>0</v>
          </cell>
        </row>
        <row r="406">
          <cell r="H406">
            <v>0</v>
          </cell>
        </row>
        <row r="407">
          <cell r="H407">
            <v>0</v>
          </cell>
        </row>
        <row r="408">
          <cell r="H408">
            <v>0</v>
          </cell>
        </row>
        <row r="409">
          <cell r="H409">
            <v>0</v>
          </cell>
        </row>
        <row r="410">
          <cell r="H410">
            <v>0</v>
          </cell>
        </row>
        <row r="411">
          <cell r="H411">
            <v>0</v>
          </cell>
        </row>
        <row r="412">
          <cell r="H412">
            <v>0</v>
          </cell>
        </row>
        <row r="413">
          <cell r="H413">
            <v>0</v>
          </cell>
        </row>
        <row r="414">
          <cell r="H414">
            <v>0</v>
          </cell>
        </row>
        <row r="415">
          <cell r="H415">
            <v>0</v>
          </cell>
        </row>
        <row r="416">
          <cell r="H416">
            <v>0</v>
          </cell>
        </row>
        <row r="417">
          <cell r="H417">
            <v>0</v>
          </cell>
        </row>
        <row r="418">
          <cell r="H418">
            <v>0</v>
          </cell>
        </row>
        <row r="419">
          <cell r="H419">
            <v>0</v>
          </cell>
        </row>
        <row r="420">
          <cell r="H420">
            <v>0</v>
          </cell>
        </row>
        <row r="421">
          <cell r="H421">
            <v>0</v>
          </cell>
        </row>
        <row r="422">
          <cell r="H422">
            <v>0</v>
          </cell>
        </row>
        <row r="423">
          <cell r="H423">
            <v>0</v>
          </cell>
        </row>
        <row r="424">
          <cell r="H424">
            <v>0</v>
          </cell>
        </row>
        <row r="425">
          <cell r="H425">
            <v>0</v>
          </cell>
        </row>
        <row r="426">
          <cell r="H426">
            <v>0</v>
          </cell>
        </row>
        <row r="427">
          <cell r="H427">
            <v>0</v>
          </cell>
        </row>
        <row r="428">
          <cell r="H428">
            <v>0</v>
          </cell>
        </row>
        <row r="429">
          <cell r="H429">
            <v>0</v>
          </cell>
        </row>
        <row r="430">
          <cell r="H430">
            <v>0</v>
          </cell>
        </row>
        <row r="431">
          <cell r="H431">
            <v>0</v>
          </cell>
        </row>
        <row r="432">
          <cell r="H432">
            <v>0</v>
          </cell>
        </row>
        <row r="433">
          <cell r="H433">
            <v>0</v>
          </cell>
        </row>
        <row r="434">
          <cell r="H434">
            <v>0</v>
          </cell>
        </row>
        <row r="435">
          <cell r="H435">
            <v>0</v>
          </cell>
        </row>
        <row r="436">
          <cell r="H436">
            <v>0</v>
          </cell>
        </row>
        <row r="437">
          <cell r="H437">
            <v>0</v>
          </cell>
        </row>
        <row r="438">
          <cell r="H438">
            <v>0</v>
          </cell>
        </row>
        <row r="439">
          <cell r="H439">
            <v>0</v>
          </cell>
        </row>
        <row r="440">
          <cell r="H440">
            <v>0</v>
          </cell>
        </row>
        <row r="441">
          <cell r="H441">
            <v>0</v>
          </cell>
        </row>
        <row r="442">
          <cell r="H442">
            <v>0</v>
          </cell>
        </row>
        <row r="443">
          <cell r="H443">
            <v>0</v>
          </cell>
        </row>
        <row r="444">
          <cell r="H444">
            <v>0</v>
          </cell>
        </row>
        <row r="445">
          <cell r="H445">
            <v>0</v>
          </cell>
        </row>
        <row r="446">
          <cell r="H446">
            <v>0</v>
          </cell>
        </row>
        <row r="447">
          <cell r="H447">
            <v>0</v>
          </cell>
        </row>
        <row r="448">
          <cell r="H448">
            <v>0</v>
          </cell>
        </row>
        <row r="449">
          <cell r="H449">
            <v>0</v>
          </cell>
        </row>
        <row r="450">
          <cell r="H450">
            <v>0</v>
          </cell>
        </row>
        <row r="451">
          <cell r="H451">
            <v>0</v>
          </cell>
        </row>
        <row r="452">
          <cell r="H452">
            <v>0</v>
          </cell>
        </row>
        <row r="453">
          <cell r="H453">
            <v>0</v>
          </cell>
        </row>
        <row r="454">
          <cell r="H454">
            <v>0</v>
          </cell>
        </row>
        <row r="455">
          <cell r="H455">
            <v>0</v>
          </cell>
        </row>
        <row r="456">
          <cell r="H456">
            <v>0</v>
          </cell>
        </row>
        <row r="457">
          <cell r="H457">
            <v>0</v>
          </cell>
        </row>
        <row r="458">
          <cell r="H458">
            <v>0</v>
          </cell>
        </row>
        <row r="459">
          <cell r="H459">
            <v>0</v>
          </cell>
        </row>
        <row r="460">
          <cell r="H460">
            <v>0</v>
          </cell>
        </row>
        <row r="461">
          <cell r="H461">
            <v>0</v>
          </cell>
        </row>
        <row r="462">
          <cell r="H462">
            <v>0</v>
          </cell>
        </row>
        <row r="463">
          <cell r="H463">
            <v>0</v>
          </cell>
        </row>
        <row r="464">
          <cell r="H464">
            <v>0</v>
          </cell>
        </row>
        <row r="465">
          <cell r="H465">
            <v>0</v>
          </cell>
        </row>
        <row r="466">
          <cell r="H466">
            <v>0</v>
          </cell>
        </row>
        <row r="467">
          <cell r="H467">
            <v>0</v>
          </cell>
        </row>
        <row r="468">
          <cell r="H468">
            <v>0</v>
          </cell>
        </row>
        <row r="469">
          <cell r="H469">
            <v>0</v>
          </cell>
        </row>
        <row r="470">
          <cell r="H470">
            <v>0</v>
          </cell>
        </row>
        <row r="471">
          <cell r="H471">
            <v>0</v>
          </cell>
        </row>
        <row r="472">
          <cell r="H472">
            <v>0</v>
          </cell>
        </row>
        <row r="473">
          <cell r="H473">
            <v>0</v>
          </cell>
        </row>
        <row r="474">
          <cell r="H474">
            <v>0</v>
          </cell>
        </row>
        <row r="475">
          <cell r="H475">
            <v>0</v>
          </cell>
        </row>
        <row r="476">
          <cell r="H476">
            <v>0</v>
          </cell>
        </row>
        <row r="477">
          <cell r="H477">
            <v>0</v>
          </cell>
        </row>
        <row r="478">
          <cell r="H478">
            <v>0</v>
          </cell>
        </row>
        <row r="479">
          <cell r="H479">
            <v>0</v>
          </cell>
        </row>
        <row r="480">
          <cell r="H480">
            <v>0</v>
          </cell>
        </row>
        <row r="481">
          <cell r="H481">
            <v>0</v>
          </cell>
        </row>
        <row r="482">
          <cell r="H482">
            <v>0</v>
          </cell>
        </row>
        <row r="483">
          <cell r="H483">
            <v>0</v>
          </cell>
        </row>
        <row r="484">
          <cell r="H484">
            <v>0</v>
          </cell>
        </row>
        <row r="485">
          <cell r="H485">
            <v>0</v>
          </cell>
        </row>
        <row r="486">
          <cell r="H486">
            <v>0</v>
          </cell>
        </row>
        <row r="487">
          <cell r="H487">
            <v>0</v>
          </cell>
        </row>
        <row r="488">
          <cell r="H488">
            <v>0</v>
          </cell>
        </row>
        <row r="489">
          <cell r="H489">
            <v>0</v>
          </cell>
        </row>
        <row r="490">
          <cell r="H490">
            <v>0</v>
          </cell>
        </row>
        <row r="491">
          <cell r="H491">
            <v>0</v>
          </cell>
        </row>
        <row r="492">
          <cell r="H492">
            <v>0</v>
          </cell>
        </row>
        <row r="493">
          <cell r="H493">
            <v>0</v>
          </cell>
        </row>
        <row r="494">
          <cell r="H494">
            <v>0</v>
          </cell>
        </row>
        <row r="495">
          <cell r="H495">
            <v>0</v>
          </cell>
        </row>
        <row r="496">
          <cell r="H496">
            <v>0</v>
          </cell>
        </row>
        <row r="497">
          <cell r="H497">
            <v>0</v>
          </cell>
        </row>
        <row r="498">
          <cell r="H498">
            <v>0</v>
          </cell>
        </row>
        <row r="499">
          <cell r="H499">
            <v>0</v>
          </cell>
        </row>
        <row r="500">
          <cell r="H500">
            <v>0</v>
          </cell>
        </row>
        <row r="501">
          <cell r="H501">
            <v>0</v>
          </cell>
        </row>
        <row r="502">
          <cell r="H502">
            <v>0</v>
          </cell>
        </row>
        <row r="503">
          <cell r="H503">
            <v>0</v>
          </cell>
        </row>
        <row r="504">
          <cell r="H504">
            <v>0</v>
          </cell>
        </row>
        <row r="505">
          <cell r="H505">
            <v>0</v>
          </cell>
        </row>
        <row r="506">
          <cell r="H506">
            <v>0</v>
          </cell>
        </row>
        <row r="507">
          <cell r="H507">
            <v>0</v>
          </cell>
        </row>
        <row r="508">
          <cell r="H508">
            <v>0</v>
          </cell>
        </row>
        <row r="509">
          <cell r="H509">
            <v>0</v>
          </cell>
        </row>
        <row r="510">
          <cell r="H510">
            <v>0</v>
          </cell>
        </row>
        <row r="511">
          <cell r="H511">
            <v>0</v>
          </cell>
        </row>
        <row r="512">
          <cell r="H512">
            <v>0</v>
          </cell>
        </row>
        <row r="513">
          <cell r="H513">
            <v>0</v>
          </cell>
        </row>
        <row r="514">
          <cell r="H514">
            <v>0</v>
          </cell>
        </row>
        <row r="515">
          <cell r="H515">
            <v>0</v>
          </cell>
        </row>
        <row r="516">
          <cell r="H516">
            <v>0</v>
          </cell>
        </row>
        <row r="517">
          <cell r="H517">
            <v>0</v>
          </cell>
        </row>
        <row r="518">
          <cell r="H518">
            <v>0</v>
          </cell>
        </row>
        <row r="519">
          <cell r="H519">
            <v>0</v>
          </cell>
        </row>
        <row r="520">
          <cell r="H520">
            <v>0</v>
          </cell>
        </row>
        <row r="521">
          <cell r="H521">
            <v>0</v>
          </cell>
        </row>
        <row r="522">
          <cell r="H522">
            <v>0</v>
          </cell>
        </row>
        <row r="523">
          <cell r="H523">
            <v>0</v>
          </cell>
        </row>
        <row r="524">
          <cell r="H524">
            <v>0</v>
          </cell>
        </row>
        <row r="525">
          <cell r="H525">
            <v>0</v>
          </cell>
        </row>
        <row r="526">
          <cell r="H526">
            <v>0</v>
          </cell>
        </row>
        <row r="527">
          <cell r="H527">
            <v>0</v>
          </cell>
        </row>
        <row r="528">
          <cell r="H528">
            <v>0</v>
          </cell>
        </row>
        <row r="529">
          <cell r="H529">
            <v>0</v>
          </cell>
        </row>
        <row r="530">
          <cell r="H530">
            <v>0</v>
          </cell>
        </row>
        <row r="531">
          <cell r="H531">
            <v>0</v>
          </cell>
        </row>
        <row r="532">
          <cell r="H532">
            <v>0</v>
          </cell>
        </row>
        <row r="533">
          <cell r="H533">
            <v>0</v>
          </cell>
        </row>
        <row r="534">
          <cell r="H534">
            <v>0</v>
          </cell>
        </row>
        <row r="535">
          <cell r="H535">
            <v>0</v>
          </cell>
        </row>
        <row r="536">
          <cell r="H536">
            <v>0</v>
          </cell>
        </row>
        <row r="537">
          <cell r="H537">
            <v>0</v>
          </cell>
        </row>
        <row r="538">
          <cell r="H538">
            <v>0</v>
          </cell>
        </row>
        <row r="539">
          <cell r="H539">
            <v>0</v>
          </cell>
        </row>
        <row r="540">
          <cell r="H540">
            <v>0</v>
          </cell>
        </row>
        <row r="541">
          <cell r="H541">
            <v>0</v>
          </cell>
        </row>
        <row r="542">
          <cell r="H542">
            <v>0</v>
          </cell>
        </row>
        <row r="543">
          <cell r="H543">
            <v>0</v>
          </cell>
        </row>
        <row r="544">
          <cell r="H544">
            <v>0</v>
          </cell>
        </row>
        <row r="545">
          <cell r="H545">
            <v>0</v>
          </cell>
        </row>
        <row r="546">
          <cell r="H546">
            <v>0</v>
          </cell>
        </row>
        <row r="547">
          <cell r="H547">
            <v>0</v>
          </cell>
        </row>
        <row r="548">
          <cell r="H548">
            <v>0</v>
          </cell>
        </row>
        <row r="549">
          <cell r="H549">
            <v>0</v>
          </cell>
        </row>
        <row r="550">
          <cell r="H550">
            <v>0</v>
          </cell>
        </row>
        <row r="551">
          <cell r="H551">
            <v>0</v>
          </cell>
        </row>
        <row r="552">
          <cell r="H552">
            <v>0</v>
          </cell>
        </row>
        <row r="553">
          <cell r="H553">
            <v>0</v>
          </cell>
        </row>
        <row r="554">
          <cell r="H554">
            <v>0</v>
          </cell>
        </row>
        <row r="555">
          <cell r="H555">
            <v>0</v>
          </cell>
        </row>
        <row r="556">
          <cell r="H556">
            <v>0</v>
          </cell>
        </row>
        <row r="557">
          <cell r="H557">
            <v>0</v>
          </cell>
        </row>
        <row r="558">
          <cell r="H558">
            <v>0</v>
          </cell>
        </row>
        <row r="559">
          <cell r="H559">
            <v>0</v>
          </cell>
        </row>
        <row r="560">
          <cell r="H560">
            <v>0</v>
          </cell>
        </row>
        <row r="561">
          <cell r="H561">
            <v>0</v>
          </cell>
        </row>
        <row r="562">
          <cell r="H562">
            <v>0</v>
          </cell>
        </row>
        <row r="563">
          <cell r="H563">
            <v>0</v>
          </cell>
        </row>
        <row r="564">
          <cell r="H564">
            <v>0</v>
          </cell>
        </row>
        <row r="565">
          <cell r="H565">
            <v>0</v>
          </cell>
        </row>
        <row r="566">
          <cell r="H566">
            <v>0</v>
          </cell>
        </row>
        <row r="567">
          <cell r="H567">
            <v>0</v>
          </cell>
        </row>
        <row r="568">
          <cell r="H568">
            <v>0</v>
          </cell>
        </row>
        <row r="569">
          <cell r="H569">
            <v>0</v>
          </cell>
        </row>
        <row r="570">
          <cell r="H570">
            <v>0</v>
          </cell>
        </row>
        <row r="571">
          <cell r="H571">
            <v>0</v>
          </cell>
        </row>
        <row r="572">
          <cell r="H572">
            <v>0</v>
          </cell>
        </row>
        <row r="573">
          <cell r="H573">
            <v>0</v>
          </cell>
        </row>
        <row r="574">
          <cell r="H574">
            <v>0</v>
          </cell>
        </row>
        <row r="575">
          <cell r="H575">
            <v>0</v>
          </cell>
        </row>
        <row r="576">
          <cell r="H576">
            <v>0</v>
          </cell>
        </row>
        <row r="577">
          <cell r="H577">
            <v>0</v>
          </cell>
        </row>
        <row r="578">
          <cell r="H578">
            <v>0</v>
          </cell>
        </row>
        <row r="579">
          <cell r="H579">
            <v>0</v>
          </cell>
        </row>
        <row r="580">
          <cell r="H580">
            <v>0</v>
          </cell>
        </row>
        <row r="581">
          <cell r="H581">
            <v>0</v>
          </cell>
        </row>
        <row r="582">
          <cell r="H582">
            <v>0</v>
          </cell>
        </row>
        <row r="583">
          <cell r="H583">
            <v>0</v>
          </cell>
        </row>
        <row r="584">
          <cell r="H584">
            <v>0</v>
          </cell>
        </row>
        <row r="585">
          <cell r="H585">
            <v>0</v>
          </cell>
        </row>
        <row r="586">
          <cell r="H586">
            <v>0</v>
          </cell>
        </row>
        <row r="587">
          <cell r="H587">
            <v>0</v>
          </cell>
        </row>
        <row r="588">
          <cell r="H588">
            <v>0</v>
          </cell>
        </row>
        <row r="589">
          <cell r="H589">
            <v>0</v>
          </cell>
        </row>
        <row r="590">
          <cell r="H590">
            <v>0</v>
          </cell>
        </row>
        <row r="591">
          <cell r="H591">
            <v>0</v>
          </cell>
        </row>
        <row r="592">
          <cell r="H592">
            <v>0</v>
          </cell>
        </row>
        <row r="593">
          <cell r="H593">
            <v>0</v>
          </cell>
        </row>
        <row r="594">
          <cell r="H594">
            <v>0</v>
          </cell>
        </row>
        <row r="595">
          <cell r="H595">
            <v>0</v>
          </cell>
        </row>
        <row r="596">
          <cell r="H596">
            <v>0</v>
          </cell>
        </row>
        <row r="597">
          <cell r="H597">
            <v>0</v>
          </cell>
        </row>
        <row r="598">
          <cell r="H598">
            <v>0</v>
          </cell>
        </row>
        <row r="599">
          <cell r="H599">
            <v>0</v>
          </cell>
        </row>
        <row r="600">
          <cell r="H600">
            <v>0</v>
          </cell>
        </row>
        <row r="601">
          <cell r="H601">
            <v>0</v>
          </cell>
        </row>
        <row r="602">
          <cell r="H602">
            <v>0</v>
          </cell>
        </row>
        <row r="603">
          <cell r="H603">
            <v>0</v>
          </cell>
        </row>
        <row r="604">
          <cell r="H604">
            <v>0</v>
          </cell>
        </row>
        <row r="605">
          <cell r="H605">
            <v>0</v>
          </cell>
        </row>
        <row r="606">
          <cell r="H606">
            <v>0</v>
          </cell>
        </row>
        <row r="607">
          <cell r="H607">
            <v>0</v>
          </cell>
        </row>
        <row r="608">
          <cell r="H608">
            <v>0</v>
          </cell>
        </row>
        <row r="609">
          <cell r="H609">
            <v>0</v>
          </cell>
        </row>
        <row r="610">
          <cell r="H610">
            <v>0</v>
          </cell>
        </row>
        <row r="611">
          <cell r="H611">
            <v>0</v>
          </cell>
        </row>
        <row r="612">
          <cell r="H612">
            <v>0</v>
          </cell>
        </row>
        <row r="613">
          <cell r="H613">
            <v>0</v>
          </cell>
        </row>
        <row r="614">
          <cell r="H614">
            <v>0</v>
          </cell>
        </row>
        <row r="615">
          <cell r="H615">
            <v>0</v>
          </cell>
        </row>
        <row r="616">
          <cell r="H616">
            <v>0</v>
          </cell>
        </row>
        <row r="617">
          <cell r="H617">
            <v>0</v>
          </cell>
        </row>
        <row r="618">
          <cell r="H618">
            <v>0</v>
          </cell>
        </row>
        <row r="619">
          <cell r="H619">
            <v>0</v>
          </cell>
        </row>
        <row r="620">
          <cell r="H620">
            <v>0</v>
          </cell>
        </row>
        <row r="621">
          <cell r="H621">
            <v>0</v>
          </cell>
        </row>
        <row r="622">
          <cell r="H622">
            <v>0</v>
          </cell>
        </row>
        <row r="623">
          <cell r="H623">
            <v>0</v>
          </cell>
        </row>
        <row r="624">
          <cell r="H624">
            <v>0</v>
          </cell>
        </row>
        <row r="625">
          <cell r="H625">
            <v>0</v>
          </cell>
        </row>
        <row r="626">
          <cell r="H626">
            <v>0</v>
          </cell>
        </row>
        <row r="627">
          <cell r="H627">
            <v>0</v>
          </cell>
        </row>
        <row r="628">
          <cell r="H628">
            <v>0</v>
          </cell>
        </row>
        <row r="629">
          <cell r="H629">
            <v>0</v>
          </cell>
        </row>
        <row r="630">
          <cell r="H630">
            <v>0</v>
          </cell>
        </row>
        <row r="631">
          <cell r="H631">
            <v>0</v>
          </cell>
        </row>
        <row r="632">
          <cell r="H632">
            <v>0</v>
          </cell>
        </row>
        <row r="633">
          <cell r="H633">
            <v>0</v>
          </cell>
        </row>
        <row r="634">
          <cell r="H634">
            <v>0</v>
          </cell>
        </row>
        <row r="635">
          <cell r="H635">
            <v>0</v>
          </cell>
        </row>
        <row r="636">
          <cell r="H636">
            <v>0</v>
          </cell>
        </row>
        <row r="637">
          <cell r="H637">
            <v>0</v>
          </cell>
        </row>
        <row r="638">
          <cell r="H638">
            <v>0</v>
          </cell>
        </row>
        <row r="639">
          <cell r="H639">
            <v>0</v>
          </cell>
        </row>
        <row r="640">
          <cell r="H640">
            <v>0</v>
          </cell>
        </row>
        <row r="641">
          <cell r="H641">
            <v>0</v>
          </cell>
        </row>
        <row r="642">
          <cell r="H642">
            <v>0</v>
          </cell>
        </row>
        <row r="643">
          <cell r="H643">
            <v>0</v>
          </cell>
        </row>
        <row r="644">
          <cell r="H644">
            <v>0</v>
          </cell>
        </row>
        <row r="645">
          <cell r="H645">
            <v>0</v>
          </cell>
        </row>
        <row r="646">
          <cell r="H646">
            <v>0</v>
          </cell>
        </row>
        <row r="647">
          <cell r="H647">
            <v>0</v>
          </cell>
        </row>
        <row r="648">
          <cell r="H648">
            <v>0</v>
          </cell>
        </row>
        <row r="649">
          <cell r="H649">
            <v>0</v>
          </cell>
        </row>
        <row r="650">
          <cell r="H650">
            <v>0</v>
          </cell>
        </row>
        <row r="651">
          <cell r="H651">
            <v>0</v>
          </cell>
        </row>
        <row r="652">
          <cell r="H652">
            <v>0</v>
          </cell>
        </row>
        <row r="653">
          <cell r="H653">
            <v>0</v>
          </cell>
        </row>
        <row r="654">
          <cell r="H654">
            <v>0</v>
          </cell>
        </row>
        <row r="655">
          <cell r="H655">
            <v>0</v>
          </cell>
        </row>
        <row r="656">
          <cell r="H656">
            <v>0</v>
          </cell>
        </row>
        <row r="657">
          <cell r="H657">
            <v>0</v>
          </cell>
        </row>
        <row r="658">
          <cell r="H658">
            <v>0</v>
          </cell>
        </row>
        <row r="659">
          <cell r="H659">
            <v>0</v>
          </cell>
        </row>
        <row r="660">
          <cell r="H660">
            <v>0</v>
          </cell>
        </row>
        <row r="661">
          <cell r="H661">
            <v>0</v>
          </cell>
        </row>
        <row r="662">
          <cell r="H662">
            <v>0</v>
          </cell>
        </row>
        <row r="663">
          <cell r="H663">
            <v>0</v>
          </cell>
        </row>
        <row r="664">
          <cell r="H664">
            <v>0</v>
          </cell>
        </row>
        <row r="665">
          <cell r="H665">
            <v>0</v>
          </cell>
        </row>
        <row r="666">
          <cell r="H666">
            <v>0</v>
          </cell>
        </row>
        <row r="667">
          <cell r="H667">
            <v>0</v>
          </cell>
        </row>
        <row r="668">
          <cell r="H668">
            <v>0</v>
          </cell>
        </row>
        <row r="669">
          <cell r="H669">
            <v>0</v>
          </cell>
        </row>
        <row r="670">
          <cell r="H670">
            <v>0</v>
          </cell>
        </row>
        <row r="671">
          <cell r="H671">
            <v>0</v>
          </cell>
        </row>
        <row r="672">
          <cell r="H672">
            <v>0</v>
          </cell>
        </row>
        <row r="673">
          <cell r="H673">
            <v>0</v>
          </cell>
        </row>
        <row r="674">
          <cell r="H674">
            <v>0</v>
          </cell>
        </row>
        <row r="675">
          <cell r="H675">
            <v>0</v>
          </cell>
        </row>
        <row r="676">
          <cell r="H676">
            <v>0</v>
          </cell>
        </row>
        <row r="677">
          <cell r="H677">
            <v>0</v>
          </cell>
        </row>
        <row r="678">
          <cell r="H678">
            <v>0</v>
          </cell>
        </row>
        <row r="679">
          <cell r="H679">
            <v>0</v>
          </cell>
        </row>
        <row r="680">
          <cell r="H680">
            <v>0</v>
          </cell>
        </row>
        <row r="681">
          <cell r="H681">
            <v>0</v>
          </cell>
        </row>
        <row r="682">
          <cell r="H682">
            <v>0</v>
          </cell>
        </row>
        <row r="683">
          <cell r="H683">
            <v>0</v>
          </cell>
        </row>
        <row r="684">
          <cell r="H684">
            <v>0</v>
          </cell>
        </row>
        <row r="685">
          <cell r="H685">
            <v>0</v>
          </cell>
        </row>
        <row r="686">
          <cell r="H686">
            <v>0</v>
          </cell>
        </row>
        <row r="687">
          <cell r="H687">
            <v>0</v>
          </cell>
        </row>
        <row r="688">
          <cell r="H688">
            <v>0</v>
          </cell>
        </row>
        <row r="689">
          <cell r="H689">
            <v>0</v>
          </cell>
        </row>
        <row r="690">
          <cell r="H690">
            <v>0</v>
          </cell>
        </row>
        <row r="691">
          <cell r="H691">
            <v>0</v>
          </cell>
        </row>
        <row r="692">
          <cell r="H692">
            <v>0</v>
          </cell>
        </row>
        <row r="693">
          <cell r="H693">
            <v>0</v>
          </cell>
        </row>
        <row r="694">
          <cell r="H694">
            <v>0</v>
          </cell>
        </row>
        <row r="695">
          <cell r="H695">
            <v>0</v>
          </cell>
        </row>
        <row r="696">
          <cell r="H696">
            <v>0</v>
          </cell>
        </row>
        <row r="697">
          <cell r="H697">
            <v>0</v>
          </cell>
        </row>
        <row r="698">
          <cell r="H698">
            <v>0</v>
          </cell>
        </row>
        <row r="699">
          <cell r="H699">
            <v>0</v>
          </cell>
        </row>
        <row r="700">
          <cell r="H700">
            <v>0</v>
          </cell>
        </row>
        <row r="701">
          <cell r="H701">
            <v>0</v>
          </cell>
        </row>
        <row r="702">
          <cell r="H702">
            <v>0</v>
          </cell>
        </row>
        <row r="703">
          <cell r="H703">
            <v>0</v>
          </cell>
        </row>
        <row r="704">
          <cell r="H704">
            <v>0</v>
          </cell>
        </row>
        <row r="705">
          <cell r="H705">
            <v>0</v>
          </cell>
        </row>
        <row r="706">
          <cell r="H706">
            <v>0</v>
          </cell>
        </row>
        <row r="707">
          <cell r="H707">
            <v>0</v>
          </cell>
        </row>
        <row r="708">
          <cell r="H708">
            <v>0</v>
          </cell>
        </row>
        <row r="709">
          <cell r="H709">
            <v>0</v>
          </cell>
        </row>
        <row r="710">
          <cell r="H710">
            <v>0</v>
          </cell>
        </row>
        <row r="711">
          <cell r="H711">
            <v>0</v>
          </cell>
        </row>
        <row r="712">
          <cell r="H712">
            <v>0</v>
          </cell>
        </row>
        <row r="713">
          <cell r="H713">
            <v>0</v>
          </cell>
        </row>
        <row r="714">
          <cell r="H714">
            <v>0</v>
          </cell>
        </row>
        <row r="715">
          <cell r="H715">
            <v>0</v>
          </cell>
        </row>
        <row r="716">
          <cell r="H716">
            <v>0</v>
          </cell>
        </row>
        <row r="717">
          <cell r="H717">
            <v>0</v>
          </cell>
        </row>
        <row r="718">
          <cell r="H718">
            <v>0</v>
          </cell>
        </row>
        <row r="719">
          <cell r="H719">
            <v>0</v>
          </cell>
        </row>
        <row r="720">
          <cell r="H720">
            <v>0</v>
          </cell>
        </row>
        <row r="721">
          <cell r="H721">
            <v>0</v>
          </cell>
        </row>
        <row r="722">
          <cell r="H722">
            <v>0</v>
          </cell>
        </row>
        <row r="723">
          <cell r="H723">
            <v>0</v>
          </cell>
        </row>
        <row r="724">
          <cell r="H724">
            <v>0</v>
          </cell>
        </row>
        <row r="725">
          <cell r="H725">
            <v>0</v>
          </cell>
        </row>
        <row r="726">
          <cell r="H726">
            <v>0</v>
          </cell>
        </row>
        <row r="727">
          <cell r="H727">
            <v>0</v>
          </cell>
        </row>
        <row r="728">
          <cell r="H728">
            <v>0</v>
          </cell>
        </row>
        <row r="729">
          <cell r="H729">
            <v>0</v>
          </cell>
        </row>
        <row r="730">
          <cell r="H730">
            <v>0</v>
          </cell>
        </row>
        <row r="731">
          <cell r="H731">
            <v>0</v>
          </cell>
        </row>
        <row r="732">
          <cell r="H732">
            <v>0</v>
          </cell>
        </row>
        <row r="733">
          <cell r="H733">
            <v>0</v>
          </cell>
        </row>
        <row r="734">
          <cell r="H734">
            <v>0</v>
          </cell>
        </row>
        <row r="735">
          <cell r="H735">
            <v>0</v>
          </cell>
        </row>
        <row r="736">
          <cell r="H736">
            <v>0</v>
          </cell>
        </row>
        <row r="737">
          <cell r="H737">
            <v>0</v>
          </cell>
        </row>
        <row r="738">
          <cell r="H738">
            <v>0</v>
          </cell>
        </row>
        <row r="739">
          <cell r="H739">
            <v>0</v>
          </cell>
        </row>
        <row r="740">
          <cell r="H740">
            <v>0</v>
          </cell>
        </row>
        <row r="741">
          <cell r="H741">
            <v>0</v>
          </cell>
        </row>
        <row r="742">
          <cell r="H742">
            <v>0</v>
          </cell>
        </row>
        <row r="743">
          <cell r="H743">
            <v>0</v>
          </cell>
        </row>
        <row r="744">
          <cell r="H744">
            <v>0</v>
          </cell>
        </row>
        <row r="745">
          <cell r="H745">
            <v>0</v>
          </cell>
        </row>
        <row r="746">
          <cell r="H746">
            <v>0</v>
          </cell>
        </row>
        <row r="747">
          <cell r="H747">
            <v>0</v>
          </cell>
        </row>
        <row r="748">
          <cell r="H748">
            <v>0</v>
          </cell>
        </row>
        <row r="749">
          <cell r="H749">
            <v>0</v>
          </cell>
        </row>
        <row r="750">
          <cell r="H750">
            <v>0</v>
          </cell>
        </row>
        <row r="751">
          <cell r="H751">
            <v>0</v>
          </cell>
        </row>
        <row r="752">
          <cell r="H752">
            <v>0</v>
          </cell>
        </row>
        <row r="753">
          <cell r="H753">
            <v>0</v>
          </cell>
        </row>
        <row r="754">
          <cell r="H754">
            <v>0</v>
          </cell>
        </row>
        <row r="755">
          <cell r="H755">
            <v>0</v>
          </cell>
        </row>
        <row r="756">
          <cell r="H756">
            <v>0</v>
          </cell>
        </row>
        <row r="757">
          <cell r="H757">
            <v>0</v>
          </cell>
        </row>
        <row r="758">
          <cell r="H758">
            <v>0</v>
          </cell>
        </row>
        <row r="759">
          <cell r="H759">
            <v>0</v>
          </cell>
        </row>
        <row r="760">
          <cell r="H760">
            <v>0</v>
          </cell>
        </row>
        <row r="761">
          <cell r="H761">
            <v>0</v>
          </cell>
        </row>
        <row r="762">
          <cell r="H762">
            <v>0</v>
          </cell>
        </row>
        <row r="763">
          <cell r="H763">
            <v>0</v>
          </cell>
        </row>
        <row r="764">
          <cell r="H764">
            <v>0</v>
          </cell>
        </row>
        <row r="765">
          <cell r="H765">
            <v>0</v>
          </cell>
        </row>
        <row r="766">
          <cell r="H766">
            <v>0</v>
          </cell>
        </row>
        <row r="767">
          <cell r="H767">
            <v>0</v>
          </cell>
        </row>
        <row r="768">
          <cell r="H768">
            <v>0</v>
          </cell>
        </row>
        <row r="769">
          <cell r="H769">
            <v>0</v>
          </cell>
        </row>
        <row r="770">
          <cell r="H770">
            <v>0</v>
          </cell>
        </row>
        <row r="771">
          <cell r="H771">
            <v>0</v>
          </cell>
        </row>
        <row r="772">
          <cell r="H772">
            <v>0</v>
          </cell>
        </row>
        <row r="773">
          <cell r="H773">
            <v>0</v>
          </cell>
        </row>
        <row r="774">
          <cell r="H774">
            <v>0</v>
          </cell>
        </row>
        <row r="775">
          <cell r="H775">
            <v>0</v>
          </cell>
        </row>
        <row r="776">
          <cell r="H776">
            <v>0</v>
          </cell>
        </row>
        <row r="777">
          <cell r="H777">
            <v>0</v>
          </cell>
        </row>
        <row r="778">
          <cell r="H778">
            <v>0</v>
          </cell>
        </row>
        <row r="779">
          <cell r="H779">
            <v>0</v>
          </cell>
        </row>
        <row r="780">
          <cell r="H780">
            <v>0</v>
          </cell>
        </row>
        <row r="781">
          <cell r="H781">
            <v>0</v>
          </cell>
        </row>
        <row r="782">
          <cell r="H782">
            <v>0</v>
          </cell>
        </row>
        <row r="783">
          <cell r="H783">
            <v>0</v>
          </cell>
        </row>
        <row r="784">
          <cell r="H784">
            <v>0</v>
          </cell>
        </row>
        <row r="785">
          <cell r="H785">
            <v>0</v>
          </cell>
        </row>
        <row r="786">
          <cell r="H786">
            <v>0</v>
          </cell>
        </row>
        <row r="787">
          <cell r="H787">
            <v>0</v>
          </cell>
        </row>
        <row r="788">
          <cell r="H788">
            <v>0</v>
          </cell>
        </row>
        <row r="789">
          <cell r="H789">
            <v>0</v>
          </cell>
        </row>
        <row r="790">
          <cell r="H790">
            <v>0</v>
          </cell>
        </row>
        <row r="791">
          <cell r="H791">
            <v>0</v>
          </cell>
        </row>
        <row r="792">
          <cell r="H792">
            <v>0</v>
          </cell>
        </row>
        <row r="793">
          <cell r="H793">
            <v>0</v>
          </cell>
        </row>
        <row r="794">
          <cell r="H794">
            <v>0</v>
          </cell>
        </row>
        <row r="795">
          <cell r="H795">
            <v>0</v>
          </cell>
        </row>
        <row r="796">
          <cell r="H796">
            <v>0</v>
          </cell>
        </row>
        <row r="797">
          <cell r="H797">
            <v>0</v>
          </cell>
        </row>
        <row r="798">
          <cell r="H798">
            <v>0</v>
          </cell>
        </row>
        <row r="799">
          <cell r="H799">
            <v>0</v>
          </cell>
        </row>
        <row r="800">
          <cell r="H800">
            <v>0</v>
          </cell>
        </row>
        <row r="801">
          <cell r="H801">
            <v>0</v>
          </cell>
        </row>
        <row r="802">
          <cell r="H802">
            <v>0</v>
          </cell>
        </row>
        <row r="803">
          <cell r="H803">
            <v>0</v>
          </cell>
        </row>
        <row r="804">
          <cell r="H804">
            <v>0</v>
          </cell>
        </row>
        <row r="805">
          <cell r="H805">
            <v>0</v>
          </cell>
        </row>
        <row r="806">
          <cell r="H806">
            <v>0</v>
          </cell>
        </row>
        <row r="807">
          <cell r="H807">
            <v>0</v>
          </cell>
        </row>
        <row r="808">
          <cell r="H808">
            <v>0</v>
          </cell>
        </row>
        <row r="809">
          <cell r="H809">
            <v>0</v>
          </cell>
        </row>
        <row r="810">
          <cell r="H810">
            <v>0</v>
          </cell>
        </row>
        <row r="811">
          <cell r="H811">
            <v>0</v>
          </cell>
        </row>
        <row r="812">
          <cell r="H812">
            <v>0</v>
          </cell>
        </row>
        <row r="813">
          <cell r="H813">
            <v>0</v>
          </cell>
        </row>
        <row r="814">
          <cell r="H814">
            <v>0</v>
          </cell>
        </row>
        <row r="815">
          <cell r="H815">
            <v>0</v>
          </cell>
        </row>
        <row r="816">
          <cell r="H816">
            <v>0</v>
          </cell>
        </row>
        <row r="817">
          <cell r="H817">
            <v>0</v>
          </cell>
        </row>
        <row r="818">
          <cell r="H818">
            <v>0</v>
          </cell>
        </row>
        <row r="819">
          <cell r="H819">
            <v>0</v>
          </cell>
        </row>
        <row r="820">
          <cell r="H820">
            <v>0</v>
          </cell>
        </row>
        <row r="821">
          <cell r="H821">
            <v>0</v>
          </cell>
        </row>
        <row r="822">
          <cell r="H822">
            <v>0</v>
          </cell>
        </row>
        <row r="823">
          <cell r="H823">
            <v>0</v>
          </cell>
        </row>
        <row r="824">
          <cell r="H824">
            <v>0</v>
          </cell>
        </row>
        <row r="825">
          <cell r="H825">
            <v>0</v>
          </cell>
        </row>
        <row r="826">
          <cell r="H826">
            <v>0</v>
          </cell>
        </row>
        <row r="827">
          <cell r="H827">
            <v>0</v>
          </cell>
        </row>
        <row r="828">
          <cell r="H828">
            <v>0</v>
          </cell>
        </row>
        <row r="829">
          <cell r="H829">
            <v>0</v>
          </cell>
        </row>
        <row r="830">
          <cell r="H830">
            <v>0</v>
          </cell>
        </row>
        <row r="831">
          <cell r="H831">
            <v>0</v>
          </cell>
        </row>
        <row r="832">
          <cell r="H832">
            <v>0</v>
          </cell>
        </row>
        <row r="833">
          <cell r="H833">
            <v>0</v>
          </cell>
        </row>
        <row r="834">
          <cell r="H834">
            <v>0</v>
          </cell>
        </row>
        <row r="835">
          <cell r="H835">
            <v>0</v>
          </cell>
        </row>
        <row r="836">
          <cell r="H836">
            <v>0</v>
          </cell>
        </row>
        <row r="837">
          <cell r="H837">
            <v>0</v>
          </cell>
        </row>
        <row r="838">
          <cell r="H838">
            <v>0</v>
          </cell>
        </row>
        <row r="839">
          <cell r="H839">
            <v>0</v>
          </cell>
        </row>
        <row r="840">
          <cell r="H840">
            <v>0</v>
          </cell>
        </row>
        <row r="841">
          <cell r="H841">
            <v>0</v>
          </cell>
        </row>
        <row r="842">
          <cell r="H842">
            <v>0</v>
          </cell>
        </row>
        <row r="843">
          <cell r="H843">
            <v>0</v>
          </cell>
        </row>
        <row r="844">
          <cell r="H844">
            <v>0</v>
          </cell>
        </row>
        <row r="845">
          <cell r="H845">
            <v>0</v>
          </cell>
        </row>
        <row r="846">
          <cell r="H846">
            <v>0</v>
          </cell>
        </row>
        <row r="847">
          <cell r="H847">
            <v>0</v>
          </cell>
        </row>
        <row r="848">
          <cell r="H848">
            <v>0</v>
          </cell>
        </row>
        <row r="849">
          <cell r="H849">
            <v>0</v>
          </cell>
        </row>
        <row r="850">
          <cell r="H850">
            <v>0</v>
          </cell>
        </row>
        <row r="851">
          <cell r="H851">
            <v>0</v>
          </cell>
        </row>
        <row r="852">
          <cell r="H852">
            <v>0</v>
          </cell>
        </row>
        <row r="853">
          <cell r="H853">
            <v>0</v>
          </cell>
        </row>
        <row r="854">
          <cell r="H854">
            <v>0</v>
          </cell>
        </row>
        <row r="855">
          <cell r="H855">
            <v>0</v>
          </cell>
        </row>
        <row r="856">
          <cell r="H856">
            <v>0</v>
          </cell>
        </row>
        <row r="857">
          <cell r="H857">
            <v>0</v>
          </cell>
        </row>
        <row r="858">
          <cell r="H858">
            <v>0</v>
          </cell>
        </row>
        <row r="859">
          <cell r="H859">
            <v>0</v>
          </cell>
        </row>
        <row r="860">
          <cell r="H860">
            <v>0</v>
          </cell>
        </row>
        <row r="861">
          <cell r="H861">
            <v>0</v>
          </cell>
        </row>
        <row r="862">
          <cell r="H862">
            <v>0</v>
          </cell>
        </row>
        <row r="863">
          <cell r="H863">
            <v>0</v>
          </cell>
        </row>
        <row r="864">
          <cell r="H864">
            <v>0</v>
          </cell>
        </row>
        <row r="865">
          <cell r="H865">
            <v>0</v>
          </cell>
        </row>
        <row r="866">
          <cell r="H866">
            <v>0</v>
          </cell>
        </row>
        <row r="867">
          <cell r="H867">
            <v>0</v>
          </cell>
        </row>
        <row r="868">
          <cell r="H868">
            <v>0</v>
          </cell>
        </row>
        <row r="869">
          <cell r="H869">
            <v>0</v>
          </cell>
        </row>
        <row r="870">
          <cell r="H870">
            <v>0</v>
          </cell>
        </row>
        <row r="871">
          <cell r="H871">
            <v>0</v>
          </cell>
        </row>
        <row r="872">
          <cell r="H872">
            <v>0</v>
          </cell>
        </row>
        <row r="873">
          <cell r="H873">
            <v>0</v>
          </cell>
        </row>
        <row r="874">
          <cell r="H874">
            <v>0</v>
          </cell>
        </row>
        <row r="875">
          <cell r="H875">
            <v>0</v>
          </cell>
        </row>
        <row r="876">
          <cell r="H876">
            <v>0</v>
          </cell>
        </row>
        <row r="877">
          <cell r="H877">
            <v>0</v>
          </cell>
        </row>
        <row r="878">
          <cell r="H878">
            <v>0</v>
          </cell>
        </row>
        <row r="879">
          <cell r="H879">
            <v>0</v>
          </cell>
        </row>
        <row r="880">
          <cell r="H880">
            <v>0</v>
          </cell>
        </row>
        <row r="881">
          <cell r="H881">
            <v>0</v>
          </cell>
        </row>
        <row r="882">
          <cell r="H882">
            <v>0</v>
          </cell>
        </row>
        <row r="883">
          <cell r="H883">
            <v>0</v>
          </cell>
        </row>
        <row r="884">
          <cell r="H884">
            <v>0</v>
          </cell>
        </row>
        <row r="885">
          <cell r="H885">
            <v>0</v>
          </cell>
        </row>
        <row r="886">
          <cell r="H886">
            <v>0</v>
          </cell>
        </row>
        <row r="887">
          <cell r="H887">
            <v>0</v>
          </cell>
        </row>
        <row r="888">
          <cell r="H888">
            <v>0</v>
          </cell>
        </row>
        <row r="889">
          <cell r="H889">
            <v>0</v>
          </cell>
        </row>
        <row r="890">
          <cell r="H890">
            <v>0</v>
          </cell>
        </row>
        <row r="891">
          <cell r="H891">
            <v>0</v>
          </cell>
        </row>
        <row r="892">
          <cell r="H892">
            <v>0</v>
          </cell>
        </row>
        <row r="893">
          <cell r="H893">
            <v>0</v>
          </cell>
        </row>
        <row r="894">
          <cell r="H894">
            <v>0</v>
          </cell>
        </row>
        <row r="895">
          <cell r="H895">
            <v>0</v>
          </cell>
        </row>
        <row r="896">
          <cell r="H896">
            <v>0</v>
          </cell>
        </row>
        <row r="897">
          <cell r="H897">
            <v>0</v>
          </cell>
        </row>
        <row r="898">
          <cell r="H898">
            <v>0</v>
          </cell>
        </row>
        <row r="899">
          <cell r="H899">
            <v>0</v>
          </cell>
        </row>
        <row r="900">
          <cell r="H900">
            <v>0</v>
          </cell>
        </row>
        <row r="901">
          <cell r="H901">
            <v>0</v>
          </cell>
        </row>
        <row r="902">
          <cell r="H902">
            <v>0</v>
          </cell>
        </row>
        <row r="903">
          <cell r="H903">
            <v>0</v>
          </cell>
        </row>
        <row r="904">
          <cell r="H904">
            <v>0</v>
          </cell>
        </row>
        <row r="905">
          <cell r="H905">
            <v>0</v>
          </cell>
        </row>
        <row r="906">
          <cell r="H906">
            <v>0</v>
          </cell>
        </row>
        <row r="907">
          <cell r="H907">
            <v>0</v>
          </cell>
        </row>
        <row r="908">
          <cell r="H908">
            <v>0</v>
          </cell>
        </row>
        <row r="909">
          <cell r="H909">
            <v>0</v>
          </cell>
        </row>
        <row r="910">
          <cell r="H910">
            <v>0</v>
          </cell>
        </row>
        <row r="911">
          <cell r="H911">
            <v>0</v>
          </cell>
        </row>
        <row r="912">
          <cell r="H912">
            <v>0</v>
          </cell>
        </row>
        <row r="913">
          <cell r="H913">
            <v>0</v>
          </cell>
        </row>
        <row r="914">
          <cell r="H914">
            <v>0</v>
          </cell>
        </row>
        <row r="915">
          <cell r="H915">
            <v>0</v>
          </cell>
        </row>
        <row r="916">
          <cell r="H916">
            <v>0</v>
          </cell>
        </row>
        <row r="917">
          <cell r="H917">
            <v>0</v>
          </cell>
        </row>
        <row r="918">
          <cell r="H918">
            <v>0</v>
          </cell>
        </row>
        <row r="919">
          <cell r="H919">
            <v>0</v>
          </cell>
        </row>
        <row r="920">
          <cell r="H920">
            <v>0</v>
          </cell>
        </row>
        <row r="921">
          <cell r="H921">
            <v>0</v>
          </cell>
        </row>
        <row r="922">
          <cell r="H922">
            <v>0</v>
          </cell>
        </row>
        <row r="923">
          <cell r="H923">
            <v>0</v>
          </cell>
        </row>
        <row r="924">
          <cell r="H924">
            <v>0</v>
          </cell>
        </row>
        <row r="925">
          <cell r="H925">
            <v>0</v>
          </cell>
        </row>
        <row r="926">
          <cell r="H926">
            <v>0</v>
          </cell>
        </row>
        <row r="927">
          <cell r="H927">
            <v>0</v>
          </cell>
        </row>
        <row r="928">
          <cell r="H928">
            <v>0</v>
          </cell>
        </row>
        <row r="929">
          <cell r="H929">
            <v>0</v>
          </cell>
        </row>
        <row r="930">
          <cell r="H930">
            <v>0</v>
          </cell>
        </row>
        <row r="931">
          <cell r="H931">
            <v>0</v>
          </cell>
        </row>
        <row r="932">
          <cell r="H932">
            <v>0</v>
          </cell>
        </row>
        <row r="933">
          <cell r="H933">
            <v>0</v>
          </cell>
        </row>
        <row r="934">
          <cell r="H934">
            <v>0</v>
          </cell>
        </row>
        <row r="935">
          <cell r="H935">
            <v>0</v>
          </cell>
        </row>
        <row r="936">
          <cell r="H936">
            <v>0</v>
          </cell>
        </row>
        <row r="937">
          <cell r="H937">
            <v>0</v>
          </cell>
        </row>
        <row r="938">
          <cell r="H938">
            <v>0</v>
          </cell>
        </row>
        <row r="939">
          <cell r="H939">
            <v>0</v>
          </cell>
        </row>
        <row r="940">
          <cell r="H940">
            <v>0</v>
          </cell>
        </row>
        <row r="941">
          <cell r="H941">
            <v>0</v>
          </cell>
        </row>
        <row r="942">
          <cell r="H942">
            <v>0</v>
          </cell>
        </row>
        <row r="943">
          <cell r="H943">
            <v>0</v>
          </cell>
        </row>
        <row r="944">
          <cell r="H944">
            <v>0</v>
          </cell>
        </row>
        <row r="945">
          <cell r="H945">
            <v>0</v>
          </cell>
        </row>
        <row r="946">
          <cell r="H946">
            <v>0</v>
          </cell>
        </row>
        <row r="947">
          <cell r="H947">
            <v>0</v>
          </cell>
        </row>
        <row r="948">
          <cell r="H948">
            <v>0</v>
          </cell>
        </row>
        <row r="949">
          <cell r="H949">
            <v>0</v>
          </cell>
        </row>
        <row r="950">
          <cell r="H950">
            <v>0</v>
          </cell>
        </row>
        <row r="951">
          <cell r="H951">
            <v>0</v>
          </cell>
        </row>
        <row r="952">
          <cell r="H952">
            <v>0</v>
          </cell>
        </row>
        <row r="953">
          <cell r="H953">
            <v>0</v>
          </cell>
        </row>
        <row r="954">
          <cell r="H954">
            <v>0</v>
          </cell>
        </row>
        <row r="955">
          <cell r="H955">
            <v>0</v>
          </cell>
        </row>
        <row r="956">
          <cell r="H956">
            <v>0</v>
          </cell>
        </row>
        <row r="957">
          <cell r="H957">
            <v>0</v>
          </cell>
        </row>
        <row r="958">
          <cell r="H958">
            <v>0</v>
          </cell>
        </row>
        <row r="959">
          <cell r="H959">
            <v>0</v>
          </cell>
        </row>
        <row r="960">
          <cell r="H960">
            <v>0</v>
          </cell>
        </row>
        <row r="961">
          <cell r="H961">
            <v>0</v>
          </cell>
        </row>
        <row r="962">
          <cell r="H962">
            <v>0</v>
          </cell>
        </row>
        <row r="963">
          <cell r="H963">
            <v>0</v>
          </cell>
        </row>
        <row r="964">
          <cell r="H964">
            <v>0</v>
          </cell>
        </row>
        <row r="965">
          <cell r="H965">
            <v>0</v>
          </cell>
        </row>
        <row r="966">
          <cell r="H966">
            <v>0</v>
          </cell>
        </row>
        <row r="967">
          <cell r="H967">
            <v>0</v>
          </cell>
        </row>
        <row r="968">
          <cell r="H968">
            <v>0</v>
          </cell>
        </row>
        <row r="969">
          <cell r="H969">
            <v>0</v>
          </cell>
        </row>
        <row r="970">
          <cell r="H970">
            <v>0</v>
          </cell>
        </row>
        <row r="971">
          <cell r="H971">
            <v>0</v>
          </cell>
        </row>
        <row r="972">
          <cell r="H972">
            <v>0</v>
          </cell>
        </row>
        <row r="973">
          <cell r="H973">
            <v>0</v>
          </cell>
        </row>
        <row r="974">
          <cell r="H974">
            <v>0</v>
          </cell>
        </row>
        <row r="975">
          <cell r="H975">
            <v>0</v>
          </cell>
        </row>
        <row r="976">
          <cell r="H976">
            <v>0</v>
          </cell>
        </row>
        <row r="977">
          <cell r="H977">
            <v>0</v>
          </cell>
        </row>
        <row r="978">
          <cell r="H978">
            <v>0</v>
          </cell>
        </row>
        <row r="979">
          <cell r="H979">
            <v>0</v>
          </cell>
        </row>
        <row r="980">
          <cell r="H980">
            <v>0</v>
          </cell>
        </row>
        <row r="981">
          <cell r="H981">
            <v>0</v>
          </cell>
        </row>
        <row r="982">
          <cell r="H982">
            <v>0</v>
          </cell>
        </row>
        <row r="983">
          <cell r="H983">
            <v>0</v>
          </cell>
        </row>
        <row r="984">
          <cell r="H984">
            <v>0</v>
          </cell>
        </row>
        <row r="985">
          <cell r="H985">
            <v>0</v>
          </cell>
        </row>
        <row r="986">
          <cell r="H986">
            <v>0</v>
          </cell>
        </row>
        <row r="987">
          <cell r="H987">
            <v>0</v>
          </cell>
        </row>
        <row r="988">
          <cell r="H988">
            <v>0</v>
          </cell>
        </row>
        <row r="989">
          <cell r="H989">
            <v>0</v>
          </cell>
        </row>
        <row r="990">
          <cell r="H990">
            <v>0</v>
          </cell>
        </row>
        <row r="991">
          <cell r="H991">
            <v>0</v>
          </cell>
        </row>
        <row r="992">
          <cell r="H992">
            <v>0</v>
          </cell>
        </row>
        <row r="993">
          <cell r="H993">
            <v>0</v>
          </cell>
        </row>
        <row r="994">
          <cell r="H994">
            <v>0</v>
          </cell>
        </row>
        <row r="995">
          <cell r="H995">
            <v>0</v>
          </cell>
        </row>
        <row r="996">
          <cell r="H996">
            <v>0</v>
          </cell>
        </row>
        <row r="997">
          <cell r="H997">
            <v>0</v>
          </cell>
        </row>
        <row r="998">
          <cell r="H998">
            <v>0</v>
          </cell>
        </row>
        <row r="999">
          <cell r="H999">
            <v>0</v>
          </cell>
        </row>
        <row r="1000">
          <cell r="H1000">
            <v>0</v>
          </cell>
        </row>
      </sheetData>
      <sheetData sheetId="1"/>
      <sheetData sheetId="2"/>
      <sheetData sheetId="3"/>
      <sheetData sheetId="4">
        <row r="44">
          <cell r="H44">
            <v>0</v>
          </cell>
        </row>
        <row r="45">
          <cell r="H45">
            <v>0</v>
          </cell>
        </row>
        <row r="46">
          <cell r="H46">
            <v>0</v>
          </cell>
        </row>
        <row r="47">
          <cell r="H47">
            <v>0</v>
          </cell>
        </row>
        <row r="48">
          <cell r="H48">
            <v>0</v>
          </cell>
        </row>
        <row r="49">
          <cell r="H49">
            <v>0</v>
          </cell>
        </row>
        <row r="50">
          <cell r="H50">
            <v>0</v>
          </cell>
        </row>
        <row r="52">
          <cell r="H52">
            <v>0</v>
          </cell>
        </row>
        <row r="53">
          <cell r="H53">
            <v>0</v>
          </cell>
        </row>
        <row r="54">
          <cell r="H54">
            <v>0</v>
          </cell>
        </row>
        <row r="55">
          <cell r="H55">
            <v>0</v>
          </cell>
        </row>
        <row r="56">
          <cell r="H56">
            <v>0</v>
          </cell>
        </row>
        <row r="57">
          <cell r="H57">
            <v>0</v>
          </cell>
        </row>
        <row r="58">
          <cell r="H58">
            <v>0</v>
          </cell>
        </row>
        <row r="59">
          <cell r="H59">
            <v>0</v>
          </cell>
        </row>
        <row r="60">
          <cell r="H60">
            <v>0</v>
          </cell>
        </row>
        <row r="61">
          <cell r="H61">
            <v>0</v>
          </cell>
        </row>
        <row r="62">
          <cell r="H62">
            <v>0</v>
          </cell>
        </row>
        <row r="63">
          <cell r="H63">
            <v>1000</v>
          </cell>
        </row>
        <row r="64">
          <cell r="H64">
            <v>500</v>
          </cell>
        </row>
        <row r="65">
          <cell r="H65">
            <v>0</v>
          </cell>
        </row>
        <row r="66">
          <cell r="H66">
            <v>500</v>
          </cell>
        </row>
        <row r="67">
          <cell r="H67">
            <v>0</v>
          </cell>
        </row>
        <row r="68">
          <cell r="H68">
            <v>0</v>
          </cell>
        </row>
        <row r="69">
          <cell r="H69">
            <v>0</v>
          </cell>
        </row>
        <row r="70">
          <cell r="H70">
            <v>0</v>
          </cell>
        </row>
        <row r="71">
          <cell r="H71">
            <v>0</v>
          </cell>
        </row>
        <row r="72">
          <cell r="H72">
            <v>0</v>
          </cell>
        </row>
        <row r="73">
          <cell r="H73">
            <v>0</v>
          </cell>
        </row>
        <row r="74">
          <cell r="H74">
            <v>0</v>
          </cell>
        </row>
        <row r="75">
          <cell r="H75">
            <v>0</v>
          </cell>
        </row>
        <row r="76">
          <cell r="H76">
            <v>0</v>
          </cell>
        </row>
        <row r="77">
          <cell r="H77">
            <v>0</v>
          </cell>
        </row>
        <row r="78">
          <cell r="H78">
            <v>0</v>
          </cell>
        </row>
        <row r="79">
          <cell r="H79">
            <v>0</v>
          </cell>
        </row>
        <row r="80">
          <cell r="H80">
            <v>0</v>
          </cell>
        </row>
        <row r="81">
          <cell r="H81">
            <v>0</v>
          </cell>
        </row>
        <row r="82">
          <cell r="H82">
            <v>0</v>
          </cell>
        </row>
        <row r="83">
          <cell r="H83">
            <v>0</v>
          </cell>
        </row>
        <row r="84">
          <cell r="H84">
            <v>0</v>
          </cell>
        </row>
        <row r="85">
          <cell r="H85">
            <v>0</v>
          </cell>
        </row>
        <row r="86">
          <cell r="H86">
            <v>0</v>
          </cell>
        </row>
        <row r="87">
          <cell r="H87">
            <v>0</v>
          </cell>
        </row>
        <row r="88">
          <cell r="H88">
            <v>0</v>
          </cell>
        </row>
        <row r="89">
          <cell r="H89">
            <v>0</v>
          </cell>
        </row>
        <row r="90">
          <cell r="H90">
            <v>0</v>
          </cell>
        </row>
        <row r="91">
          <cell r="H91">
            <v>0</v>
          </cell>
        </row>
        <row r="92">
          <cell r="H92">
            <v>0</v>
          </cell>
        </row>
        <row r="93">
          <cell r="H93">
            <v>0</v>
          </cell>
        </row>
        <row r="94">
          <cell r="H94">
            <v>0</v>
          </cell>
        </row>
        <row r="95">
          <cell r="H95">
            <v>0</v>
          </cell>
        </row>
        <row r="96">
          <cell r="H96">
            <v>0</v>
          </cell>
        </row>
        <row r="97">
          <cell r="H97">
            <v>0</v>
          </cell>
        </row>
        <row r="98">
          <cell r="H98">
            <v>0</v>
          </cell>
        </row>
        <row r="99">
          <cell r="H99">
            <v>0</v>
          </cell>
        </row>
        <row r="100">
          <cell r="H100">
            <v>0</v>
          </cell>
        </row>
        <row r="101">
          <cell r="H101">
            <v>0</v>
          </cell>
        </row>
        <row r="102">
          <cell r="H102">
            <v>0</v>
          </cell>
        </row>
        <row r="103">
          <cell r="H103">
            <v>0</v>
          </cell>
        </row>
        <row r="104">
          <cell r="H104">
            <v>0</v>
          </cell>
        </row>
        <row r="105">
          <cell r="H105">
            <v>0</v>
          </cell>
        </row>
        <row r="106">
          <cell r="H106">
            <v>0</v>
          </cell>
        </row>
        <row r="107">
          <cell r="H107">
            <v>0</v>
          </cell>
        </row>
        <row r="108">
          <cell r="H108">
            <v>0</v>
          </cell>
        </row>
        <row r="109">
          <cell r="H109">
            <v>0</v>
          </cell>
        </row>
        <row r="110">
          <cell r="H110">
            <v>0</v>
          </cell>
        </row>
        <row r="111">
          <cell r="H111">
            <v>0</v>
          </cell>
        </row>
        <row r="112">
          <cell r="H112">
            <v>0</v>
          </cell>
        </row>
        <row r="113">
          <cell r="H113">
            <v>0</v>
          </cell>
        </row>
        <row r="114">
          <cell r="H114">
            <v>0</v>
          </cell>
        </row>
        <row r="115">
          <cell r="H115">
            <v>0</v>
          </cell>
        </row>
        <row r="116">
          <cell r="H116">
            <v>0</v>
          </cell>
        </row>
        <row r="117">
          <cell r="H117">
            <v>0</v>
          </cell>
        </row>
        <row r="118">
          <cell r="H118">
            <v>0</v>
          </cell>
        </row>
        <row r="119">
          <cell r="H119">
            <v>0</v>
          </cell>
        </row>
        <row r="120">
          <cell r="H120">
            <v>0</v>
          </cell>
        </row>
        <row r="121">
          <cell r="H121">
            <v>0</v>
          </cell>
        </row>
        <row r="122">
          <cell r="H122">
            <v>0</v>
          </cell>
        </row>
        <row r="123">
          <cell r="H123">
            <v>0</v>
          </cell>
        </row>
        <row r="124">
          <cell r="H124">
            <v>0</v>
          </cell>
        </row>
        <row r="125">
          <cell r="H125">
            <v>0</v>
          </cell>
        </row>
        <row r="126">
          <cell r="H126">
            <v>0</v>
          </cell>
        </row>
        <row r="127">
          <cell r="H127">
            <v>0</v>
          </cell>
        </row>
        <row r="128">
          <cell r="H128">
            <v>0</v>
          </cell>
        </row>
        <row r="129">
          <cell r="H129">
            <v>0</v>
          </cell>
        </row>
        <row r="130">
          <cell r="H130">
            <v>0</v>
          </cell>
        </row>
        <row r="131">
          <cell r="H131">
            <v>0</v>
          </cell>
        </row>
        <row r="132">
          <cell r="H132">
            <v>0</v>
          </cell>
        </row>
        <row r="133">
          <cell r="H133">
            <v>0</v>
          </cell>
        </row>
        <row r="134">
          <cell r="H134">
            <v>0</v>
          </cell>
        </row>
        <row r="135">
          <cell r="H135">
            <v>0</v>
          </cell>
        </row>
        <row r="136">
          <cell r="H136">
            <v>0</v>
          </cell>
        </row>
        <row r="137">
          <cell r="H137">
            <v>0</v>
          </cell>
        </row>
        <row r="138">
          <cell r="H138">
            <v>0</v>
          </cell>
        </row>
        <row r="139">
          <cell r="H139">
            <v>0</v>
          </cell>
        </row>
        <row r="140">
          <cell r="H140">
            <v>0</v>
          </cell>
        </row>
        <row r="141">
          <cell r="H141">
            <v>0</v>
          </cell>
        </row>
        <row r="142">
          <cell r="H142">
            <v>0</v>
          </cell>
        </row>
        <row r="143">
          <cell r="H143">
            <v>0</v>
          </cell>
        </row>
        <row r="144">
          <cell r="H144">
            <v>0</v>
          </cell>
        </row>
        <row r="145">
          <cell r="H145">
            <v>0</v>
          </cell>
        </row>
        <row r="146">
          <cell r="H146">
            <v>0</v>
          </cell>
        </row>
        <row r="147">
          <cell r="H147">
            <v>0</v>
          </cell>
        </row>
        <row r="148">
          <cell r="H148">
            <v>0</v>
          </cell>
        </row>
        <row r="149">
          <cell r="H149">
            <v>0</v>
          </cell>
        </row>
        <row r="150">
          <cell r="H150">
            <v>0</v>
          </cell>
        </row>
        <row r="151">
          <cell r="H151">
            <v>0</v>
          </cell>
        </row>
        <row r="152">
          <cell r="H152">
            <v>0</v>
          </cell>
        </row>
        <row r="153">
          <cell r="H153">
            <v>0</v>
          </cell>
        </row>
        <row r="154">
          <cell r="H154">
            <v>0</v>
          </cell>
        </row>
        <row r="155">
          <cell r="H155">
            <v>0</v>
          </cell>
        </row>
        <row r="156">
          <cell r="H156">
            <v>0</v>
          </cell>
        </row>
        <row r="157">
          <cell r="H157">
            <v>0</v>
          </cell>
        </row>
        <row r="158">
          <cell r="H158">
            <v>0</v>
          </cell>
        </row>
        <row r="159">
          <cell r="H159">
            <v>0</v>
          </cell>
        </row>
        <row r="160">
          <cell r="H160">
            <v>0</v>
          </cell>
        </row>
        <row r="161">
          <cell r="H161">
            <v>0</v>
          </cell>
        </row>
        <row r="162">
          <cell r="H162">
            <v>0</v>
          </cell>
        </row>
        <row r="163">
          <cell r="H163">
            <v>0</v>
          </cell>
        </row>
        <row r="164">
          <cell r="H164">
            <v>0</v>
          </cell>
        </row>
        <row r="165">
          <cell r="H165">
            <v>0</v>
          </cell>
        </row>
        <row r="166">
          <cell r="H166">
            <v>0</v>
          </cell>
        </row>
        <row r="167">
          <cell r="H167">
            <v>0</v>
          </cell>
        </row>
        <row r="168">
          <cell r="H168">
            <v>0</v>
          </cell>
        </row>
        <row r="169">
          <cell r="H169">
            <v>0</v>
          </cell>
        </row>
        <row r="170">
          <cell r="H170">
            <v>0</v>
          </cell>
        </row>
        <row r="171">
          <cell r="H171">
            <v>0</v>
          </cell>
        </row>
        <row r="172">
          <cell r="H172">
            <v>0</v>
          </cell>
        </row>
        <row r="173">
          <cell r="H173">
            <v>0</v>
          </cell>
        </row>
        <row r="174">
          <cell r="H174">
            <v>0</v>
          </cell>
        </row>
        <row r="175">
          <cell r="H175">
            <v>0</v>
          </cell>
        </row>
        <row r="176">
          <cell r="H176">
            <v>0</v>
          </cell>
        </row>
        <row r="177">
          <cell r="H177">
            <v>0</v>
          </cell>
        </row>
        <row r="178">
          <cell r="H178">
            <v>0</v>
          </cell>
        </row>
        <row r="179">
          <cell r="H179">
            <v>0</v>
          </cell>
        </row>
        <row r="180">
          <cell r="H180">
            <v>0</v>
          </cell>
        </row>
        <row r="181">
          <cell r="H181">
            <v>0</v>
          </cell>
        </row>
        <row r="182">
          <cell r="H182">
            <v>0</v>
          </cell>
        </row>
        <row r="183">
          <cell r="H183">
            <v>0</v>
          </cell>
        </row>
        <row r="184">
          <cell r="H184">
            <v>0</v>
          </cell>
        </row>
        <row r="185">
          <cell r="H185">
            <v>0</v>
          </cell>
        </row>
        <row r="186">
          <cell r="H186">
            <v>0</v>
          </cell>
        </row>
        <row r="187">
          <cell r="H187">
            <v>0</v>
          </cell>
        </row>
        <row r="188">
          <cell r="H188">
            <v>0</v>
          </cell>
        </row>
        <row r="189">
          <cell r="H189">
            <v>0</v>
          </cell>
        </row>
        <row r="190">
          <cell r="H190">
            <v>0</v>
          </cell>
        </row>
        <row r="191">
          <cell r="H191">
            <v>0</v>
          </cell>
        </row>
        <row r="192">
          <cell r="H192">
            <v>0</v>
          </cell>
        </row>
        <row r="193">
          <cell r="H193">
            <v>0</v>
          </cell>
        </row>
        <row r="194">
          <cell r="H194">
            <v>0</v>
          </cell>
        </row>
        <row r="195">
          <cell r="H195">
            <v>0</v>
          </cell>
        </row>
        <row r="196">
          <cell r="H196">
            <v>0</v>
          </cell>
        </row>
        <row r="197">
          <cell r="H197">
            <v>0</v>
          </cell>
        </row>
        <row r="198">
          <cell r="H198">
            <v>0</v>
          </cell>
        </row>
        <row r="199">
          <cell r="H199">
            <v>0</v>
          </cell>
        </row>
        <row r="200">
          <cell r="H200">
            <v>0</v>
          </cell>
        </row>
        <row r="201">
          <cell r="H201">
            <v>0</v>
          </cell>
        </row>
        <row r="202">
          <cell r="H202">
            <v>0</v>
          </cell>
        </row>
        <row r="203">
          <cell r="H203">
            <v>0</v>
          </cell>
        </row>
        <row r="204">
          <cell r="H204">
            <v>0</v>
          </cell>
        </row>
        <row r="205">
          <cell r="H205">
            <v>0</v>
          </cell>
        </row>
        <row r="206">
          <cell r="H206">
            <v>0</v>
          </cell>
        </row>
        <row r="207">
          <cell r="H207">
            <v>0</v>
          </cell>
        </row>
        <row r="208">
          <cell r="H208">
            <v>0</v>
          </cell>
        </row>
        <row r="209">
          <cell r="H209">
            <v>0</v>
          </cell>
        </row>
        <row r="210">
          <cell r="H210">
            <v>0</v>
          </cell>
        </row>
        <row r="211">
          <cell r="H211">
            <v>0</v>
          </cell>
        </row>
        <row r="212">
          <cell r="H212">
            <v>0</v>
          </cell>
        </row>
        <row r="213">
          <cell r="H213">
            <v>0</v>
          </cell>
        </row>
        <row r="214">
          <cell r="H214">
            <v>0</v>
          </cell>
        </row>
        <row r="215">
          <cell r="H215">
            <v>0</v>
          </cell>
        </row>
        <row r="216">
          <cell r="H216">
            <v>0</v>
          </cell>
        </row>
        <row r="217">
          <cell r="H217">
            <v>0</v>
          </cell>
        </row>
        <row r="218">
          <cell r="H218">
            <v>0</v>
          </cell>
        </row>
        <row r="219">
          <cell r="H219">
            <v>0</v>
          </cell>
        </row>
        <row r="220">
          <cell r="H220">
            <v>0</v>
          </cell>
        </row>
        <row r="221">
          <cell r="H221">
            <v>0</v>
          </cell>
        </row>
        <row r="222">
          <cell r="H222">
            <v>0</v>
          </cell>
        </row>
        <row r="223">
          <cell r="H223">
            <v>0</v>
          </cell>
        </row>
        <row r="224">
          <cell r="H224">
            <v>0</v>
          </cell>
        </row>
        <row r="225">
          <cell r="H225">
            <v>0</v>
          </cell>
        </row>
        <row r="226">
          <cell r="H226">
            <v>0</v>
          </cell>
        </row>
        <row r="227">
          <cell r="H227">
            <v>0</v>
          </cell>
        </row>
        <row r="228">
          <cell r="H228">
            <v>0</v>
          </cell>
        </row>
        <row r="229">
          <cell r="H229">
            <v>0</v>
          </cell>
        </row>
        <row r="230">
          <cell r="H230">
            <v>0</v>
          </cell>
        </row>
        <row r="231">
          <cell r="H231">
            <v>0</v>
          </cell>
        </row>
        <row r="232">
          <cell r="H232">
            <v>0</v>
          </cell>
        </row>
        <row r="233">
          <cell r="H233">
            <v>0</v>
          </cell>
        </row>
        <row r="234">
          <cell r="H234">
            <v>0</v>
          </cell>
        </row>
        <row r="235">
          <cell r="H235">
            <v>0</v>
          </cell>
        </row>
        <row r="236">
          <cell r="H236">
            <v>0</v>
          </cell>
        </row>
        <row r="237">
          <cell r="H237">
            <v>0</v>
          </cell>
        </row>
        <row r="238">
          <cell r="H238">
            <v>0</v>
          </cell>
        </row>
        <row r="239">
          <cell r="H239">
            <v>0</v>
          </cell>
        </row>
        <row r="240">
          <cell r="H240">
            <v>0</v>
          </cell>
        </row>
        <row r="241">
          <cell r="H241">
            <v>0</v>
          </cell>
        </row>
        <row r="242">
          <cell r="H242">
            <v>0</v>
          </cell>
        </row>
        <row r="243">
          <cell r="H243">
            <v>0</v>
          </cell>
        </row>
        <row r="244">
          <cell r="H244">
            <v>0</v>
          </cell>
        </row>
        <row r="245">
          <cell r="H245">
            <v>0</v>
          </cell>
        </row>
        <row r="246">
          <cell r="H246">
            <v>0</v>
          </cell>
        </row>
        <row r="247">
          <cell r="H247">
            <v>0</v>
          </cell>
        </row>
        <row r="248">
          <cell r="H248">
            <v>0</v>
          </cell>
        </row>
        <row r="249">
          <cell r="H249">
            <v>0</v>
          </cell>
        </row>
        <row r="250">
          <cell r="H250">
            <v>0</v>
          </cell>
        </row>
        <row r="251">
          <cell r="H251">
            <v>0</v>
          </cell>
        </row>
        <row r="252">
          <cell r="H252">
            <v>0</v>
          </cell>
        </row>
        <row r="253">
          <cell r="H253">
            <v>0</v>
          </cell>
        </row>
        <row r="254">
          <cell r="H254">
            <v>0</v>
          </cell>
        </row>
        <row r="255">
          <cell r="H255">
            <v>0</v>
          </cell>
        </row>
        <row r="256">
          <cell r="H256">
            <v>0</v>
          </cell>
        </row>
        <row r="257">
          <cell r="H257">
            <v>0</v>
          </cell>
        </row>
        <row r="258">
          <cell r="H258">
            <v>0</v>
          </cell>
        </row>
        <row r="259">
          <cell r="H259">
            <v>0</v>
          </cell>
        </row>
        <row r="260">
          <cell r="H260">
            <v>0</v>
          </cell>
        </row>
        <row r="261">
          <cell r="H261">
            <v>0</v>
          </cell>
        </row>
        <row r="262">
          <cell r="H262">
            <v>0</v>
          </cell>
        </row>
        <row r="263">
          <cell r="H263">
            <v>0</v>
          </cell>
        </row>
        <row r="264">
          <cell r="H264">
            <v>0</v>
          </cell>
        </row>
        <row r="265">
          <cell r="H265">
            <v>0</v>
          </cell>
        </row>
        <row r="266">
          <cell r="H266">
            <v>0</v>
          </cell>
        </row>
        <row r="267">
          <cell r="H267">
            <v>0</v>
          </cell>
        </row>
        <row r="268">
          <cell r="H268">
            <v>0</v>
          </cell>
        </row>
        <row r="269">
          <cell r="H269">
            <v>0</v>
          </cell>
        </row>
        <row r="270">
          <cell r="H270">
            <v>0</v>
          </cell>
        </row>
        <row r="271">
          <cell r="H271">
            <v>0</v>
          </cell>
        </row>
        <row r="272">
          <cell r="H272">
            <v>0</v>
          </cell>
        </row>
        <row r="273">
          <cell r="H273">
            <v>0</v>
          </cell>
        </row>
        <row r="274">
          <cell r="H274">
            <v>0</v>
          </cell>
        </row>
        <row r="275">
          <cell r="H275">
            <v>0</v>
          </cell>
        </row>
        <row r="276">
          <cell r="H276">
            <v>0</v>
          </cell>
        </row>
        <row r="277">
          <cell r="H277">
            <v>0</v>
          </cell>
        </row>
        <row r="278">
          <cell r="H278">
            <v>0</v>
          </cell>
        </row>
        <row r="279">
          <cell r="H279">
            <v>0</v>
          </cell>
        </row>
        <row r="280">
          <cell r="H280">
            <v>0</v>
          </cell>
        </row>
        <row r="281">
          <cell r="H281">
            <v>0</v>
          </cell>
        </row>
        <row r="282">
          <cell r="H282">
            <v>0</v>
          </cell>
        </row>
        <row r="283">
          <cell r="H283">
            <v>0</v>
          </cell>
        </row>
        <row r="284">
          <cell r="H284">
            <v>0</v>
          </cell>
        </row>
        <row r="285">
          <cell r="H285">
            <v>0</v>
          </cell>
        </row>
        <row r="286">
          <cell r="H286">
            <v>0</v>
          </cell>
        </row>
        <row r="287">
          <cell r="H287">
            <v>0</v>
          </cell>
        </row>
        <row r="288">
          <cell r="H288">
            <v>0</v>
          </cell>
        </row>
        <row r="289">
          <cell r="H289">
            <v>0</v>
          </cell>
        </row>
        <row r="290">
          <cell r="H290">
            <v>0</v>
          </cell>
        </row>
        <row r="291">
          <cell r="H291">
            <v>0</v>
          </cell>
        </row>
        <row r="292">
          <cell r="H292">
            <v>0</v>
          </cell>
        </row>
        <row r="293">
          <cell r="H293">
            <v>0</v>
          </cell>
        </row>
        <row r="294">
          <cell r="H294">
            <v>0</v>
          </cell>
        </row>
        <row r="295">
          <cell r="H295">
            <v>0</v>
          </cell>
        </row>
        <row r="296">
          <cell r="H296">
            <v>0</v>
          </cell>
        </row>
        <row r="297">
          <cell r="H297">
            <v>0</v>
          </cell>
        </row>
        <row r="298">
          <cell r="H298">
            <v>0</v>
          </cell>
        </row>
        <row r="299">
          <cell r="H299">
            <v>0</v>
          </cell>
        </row>
        <row r="300">
          <cell r="H300">
            <v>0</v>
          </cell>
        </row>
        <row r="301">
          <cell r="H301">
            <v>0</v>
          </cell>
        </row>
        <row r="302">
          <cell r="H302">
            <v>0</v>
          </cell>
        </row>
        <row r="303">
          <cell r="H303">
            <v>0</v>
          </cell>
        </row>
        <row r="304">
          <cell r="H304">
            <v>0</v>
          </cell>
        </row>
        <row r="305">
          <cell r="H305">
            <v>0</v>
          </cell>
        </row>
        <row r="306">
          <cell r="H306">
            <v>0</v>
          </cell>
        </row>
        <row r="307">
          <cell r="H307">
            <v>0</v>
          </cell>
        </row>
        <row r="308">
          <cell r="H308">
            <v>0</v>
          </cell>
        </row>
        <row r="309">
          <cell r="H309">
            <v>0</v>
          </cell>
        </row>
        <row r="310">
          <cell r="H310">
            <v>0</v>
          </cell>
        </row>
        <row r="311">
          <cell r="H311">
            <v>0</v>
          </cell>
        </row>
        <row r="312">
          <cell r="H312">
            <v>0</v>
          </cell>
        </row>
        <row r="313">
          <cell r="H313">
            <v>0</v>
          </cell>
        </row>
        <row r="314">
          <cell r="H314">
            <v>0</v>
          </cell>
        </row>
        <row r="315">
          <cell r="H315">
            <v>0</v>
          </cell>
        </row>
        <row r="316">
          <cell r="H316">
            <v>0</v>
          </cell>
        </row>
        <row r="317">
          <cell r="H317">
            <v>0</v>
          </cell>
        </row>
        <row r="318">
          <cell r="H318">
            <v>0</v>
          </cell>
        </row>
        <row r="319">
          <cell r="H319">
            <v>0</v>
          </cell>
        </row>
        <row r="320">
          <cell r="H320">
            <v>0</v>
          </cell>
        </row>
        <row r="321">
          <cell r="H321">
            <v>0</v>
          </cell>
        </row>
        <row r="322">
          <cell r="H322">
            <v>0</v>
          </cell>
        </row>
        <row r="323">
          <cell r="H323">
            <v>0</v>
          </cell>
        </row>
        <row r="324">
          <cell r="H324">
            <v>0</v>
          </cell>
        </row>
        <row r="325">
          <cell r="H325">
            <v>0</v>
          </cell>
        </row>
        <row r="326">
          <cell r="H326">
            <v>0</v>
          </cell>
        </row>
        <row r="327">
          <cell r="H327">
            <v>0</v>
          </cell>
        </row>
        <row r="328">
          <cell r="H328">
            <v>0</v>
          </cell>
        </row>
        <row r="329">
          <cell r="H329">
            <v>0</v>
          </cell>
        </row>
        <row r="330">
          <cell r="H330">
            <v>0</v>
          </cell>
        </row>
        <row r="331">
          <cell r="H331">
            <v>0</v>
          </cell>
        </row>
        <row r="332">
          <cell r="H332">
            <v>0</v>
          </cell>
        </row>
        <row r="333">
          <cell r="H333">
            <v>0</v>
          </cell>
        </row>
        <row r="334">
          <cell r="H334">
            <v>0</v>
          </cell>
        </row>
        <row r="335">
          <cell r="H335">
            <v>0</v>
          </cell>
        </row>
        <row r="336">
          <cell r="H336">
            <v>0</v>
          </cell>
        </row>
        <row r="337">
          <cell r="H337">
            <v>0</v>
          </cell>
        </row>
        <row r="338">
          <cell r="H338">
            <v>0</v>
          </cell>
        </row>
        <row r="339">
          <cell r="H339">
            <v>0</v>
          </cell>
        </row>
        <row r="340">
          <cell r="H340">
            <v>0</v>
          </cell>
        </row>
        <row r="341">
          <cell r="H341">
            <v>0</v>
          </cell>
        </row>
        <row r="342">
          <cell r="H342">
            <v>0</v>
          </cell>
        </row>
        <row r="343">
          <cell r="H343">
            <v>0</v>
          </cell>
        </row>
        <row r="344">
          <cell r="H344">
            <v>0</v>
          </cell>
        </row>
        <row r="345">
          <cell r="H345">
            <v>0</v>
          </cell>
        </row>
        <row r="346">
          <cell r="H346">
            <v>0</v>
          </cell>
        </row>
        <row r="347">
          <cell r="H347">
            <v>0</v>
          </cell>
        </row>
        <row r="348">
          <cell r="H348">
            <v>0</v>
          </cell>
        </row>
        <row r="349">
          <cell r="H349">
            <v>0</v>
          </cell>
        </row>
        <row r="350">
          <cell r="H350">
            <v>0</v>
          </cell>
        </row>
        <row r="351">
          <cell r="H351">
            <v>0</v>
          </cell>
        </row>
        <row r="352">
          <cell r="H352">
            <v>0</v>
          </cell>
        </row>
        <row r="353">
          <cell r="H353">
            <v>0</v>
          </cell>
        </row>
        <row r="354">
          <cell r="H354">
            <v>0</v>
          </cell>
        </row>
        <row r="355">
          <cell r="H355">
            <v>0</v>
          </cell>
        </row>
        <row r="356">
          <cell r="H356">
            <v>0</v>
          </cell>
        </row>
        <row r="357">
          <cell r="H357">
            <v>0</v>
          </cell>
        </row>
        <row r="358">
          <cell r="H358">
            <v>0</v>
          </cell>
        </row>
        <row r="359">
          <cell r="H359">
            <v>0</v>
          </cell>
        </row>
        <row r="360">
          <cell r="H360">
            <v>0</v>
          </cell>
        </row>
        <row r="361">
          <cell r="H361">
            <v>0</v>
          </cell>
        </row>
        <row r="362">
          <cell r="H362">
            <v>0</v>
          </cell>
        </row>
        <row r="363">
          <cell r="H363">
            <v>0</v>
          </cell>
        </row>
        <row r="364">
          <cell r="H364">
            <v>0</v>
          </cell>
        </row>
        <row r="365">
          <cell r="H365">
            <v>0</v>
          </cell>
        </row>
        <row r="366">
          <cell r="H366">
            <v>0</v>
          </cell>
        </row>
        <row r="367">
          <cell r="H367">
            <v>0</v>
          </cell>
        </row>
        <row r="368">
          <cell r="H368">
            <v>0</v>
          </cell>
        </row>
        <row r="369">
          <cell r="H369">
            <v>0</v>
          </cell>
        </row>
        <row r="370">
          <cell r="H370">
            <v>0</v>
          </cell>
        </row>
        <row r="371">
          <cell r="H371">
            <v>0</v>
          </cell>
        </row>
        <row r="372">
          <cell r="H372">
            <v>0</v>
          </cell>
        </row>
        <row r="373">
          <cell r="H373">
            <v>0</v>
          </cell>
        </row>
        <row r="374">
          <cell r="H374">
            <v>0</v>
          </cell>
        </row>
        <row r="375">
          <cell r="H375">
            <v>0</v>
          </cell>
        </row>
        <row r="376">
          <cell r="H376">
            <v>0</v>
          </cell>
        </row>
        <row r="377">
          <cell r="H377">
            <v>0</v>
          </cell>
        </row>
        <row r="378">
          <cell r="H378">
            <v>0</v>
          </cell>
        </row>
        <row r="379">
          <cell r="H379">
            <v>0</v>
          </cell>
        </row>
        <row r="380">
          <cell r="H380">
            <v>0</v>
          </cell>
        </row>
        <row r="381">
          <cell r="H381">
            <v>0</v>
          </cell>
        </row>
        <row r="382">
          <cell r="H382">
            <v>0</v>
          </cell>
        </row>
        <row r="383">
          <cell r="H383">
            <v>0</v>
          </cell>
        </row>
        <row r="384">
          <cell r="H384">
            <v>0</v>
          </cell>
        </row>
        <row r="385">
          <cell r="H385">
            <v>0</v>
          </cell>
        </row>
        <row r="386">
          <cell r="H386">
            <v>0</v>
          </cell>
        </row>
        <row r="387">
          <cell r="H387">
            <v>0</v>
          </cell>
        </row>
        <row r="388">
          <cell r="H388">
            <v>0</v>
          </cell>
        </row>
        <row r="389">
          <cell r="H389">
            <v>0</v>
          </cell>
        </row>
        <row r="390">
          <cell r="H390">
            <v>0</v>
          </cell>
        </row>
        <row r="391">
          <cell r="H391">
            <v>0</v>
          </cell>
        </row>
        <row r="392">
          <cell r="H392">
            <v>0</v>
          </cell>
        </row>
        <row r="393">
          <cell r="H393">
            <v>0</v>
          </cell>
        </row>
        <row r="394">
          <cell r="H394">
            <v>0</v>
          </cell>
        </row>
        <row r="395">
          <cell r="H395">
            <v>0</v>
          </cell>
        </row>
        <row r="396">
          <cell r="H396">
            <v>0</v>
          </cell>
        </row>
        <row r="397">
          <cell r="H397">
            <v>0</v>
          </cell>
        </row>
        <row r="398">
          <cell r="H398">
            <v>0</v>
          </cell>
        </row>
        <row r="399">
          <cell r="H399">
            <v>0</v>
          </cell>
        </row>
        <row r="400">
          <cell r="H400">
            <v>0</v>
          </cell>
        </row>
        <row r="401">
          <cell r="H401">
            <v>0</v>
          </cell>
        </row>
        <row r="402">
          <cell r="H402">
            <v>0</v>
          </cell>
        </row>
        <row r="403">
          <cell r="H403">
            <v>0</v>
          </cell>
        </row>
        <row r="404">
          <cell r="H404">
            <v>0</v>
          </cell>
        </row>
        <row r="405">
          <cell r="H405">
            <v>0</v>
          </cell>
        </row>
        <row r="406">
          <cell r="H406">
            <v>0</v>
          </cell>
        </row>
        <row r="407">
          <cell r="H407">
            <v>0</v>
          </cell>
        </row>
        <row r="408">
          <cell r="H408">
            <v>0</v>
          </cell>
        </row>
        <row r="409">
          <cell r="H409">
            <v>0</v>
          </cell>
        </row>
        <row r="410">
          <cell r="H410">
            <v>0</v>
          </cell>
        </row>
        <row r="411">
          <cell r="H411">
            <v>0</v>
          </cell>
        </row>
        <row r="412">
          <cell r="H412">
            <v>0</v>
          </cell>
        </row>
        <row r="413">
          <cell r="H413">
            <v>0</v>
          </cell>
        </row>
        <row r="414">
          <cell r="H414">
            <v>0</v>
          </cell>
        </row>
        <row r="415">
          <cell r="H415">
            <v>0</v>
          </cell>
        </row>
        <row r="416">
          <cell r="H416">
            <v>0</v>
          </cell>
        </row>
        <row r="417">
          <cell r="H417">
            <v>0</v>
          </cell>
        </row>
        <row r="418">
          <cell r="H418">
            <v>0</v>
          </cell>
        </row>
        <row r="419">
          <cell r="H419">
            <v>0</v>
          </cell>
        </row>
        <row r="420">
          <cell r="H420">
            <v>0</v>
          </cell>
        </row>
        <row r="421">
          <cell r="H421">
            <v>0</v>
          </cell>
        </row>
        <row r="422">
          <cell r="H422">
            <v>0</v>
          </cell>
        </row>
        <row r="423">
          <cell r="H423">
            <v>0</v>
          </cell>
        </row>
        <row r="424">
          <cell r="H424">
            <v>0</v>
          </cell>
        </row>
        <row r="425">
          <cell r="H425">
            <v>0</v>
          </cell>
        </row>
        <row r="426">
          <cell r="H426">
            <v>0</v>
          </cell>
        </row>
        <row r="427">
          <cell r="H427">
            <v>0</v>
          </cell>
        </row>
        <row r="428">
          <cell r="H428">
            <v>0</v>
          </cell>
        </row>
        <row r="429">
          <cell r="H429">
            <v>0</v>
          </cell>
        </row>
        <row r="430">
          <cell r="H430">
            <v>0</v>
          </cell>
        </row>
        <row r="431">
          <cell r="H431">
            <v>0</v>
          </cell>
        </row>
        <row r="432">
          <cell r="H432">
            <v>0</v>
          </cell>
        </row>
        <row r="433">
          <cell r="H433">
            <v>0</v>
          </cell>
        </row>
        <row r="434">
          <cell r="H434">
            <v>0</v>
          </cell>
        </row>
        <row r="435">
          <cell r="H435">
            <v>0</v>
          </cell>
        </row>
        <row r="436">
          <cell r="H436">
            <v>0</v>
          </cell>
        </row>
        <row r="437">
          <cell r="H437">
            <v>0</v>
          </cell>
        </row>
        <row r="438">
          <cell r="H438">
            <v>0</v>
          </cell>
        </row>
        <row r="439">
          <cell r="H439">
            <v>0</v>
          </cell>
        </row>
        <row r="440">
          <cell r="H440">
            <v>0</v>
          </cell>
        </row>
        <row r="441">
          <cell r="H441">
            <v>0</v>
          </cell>
        </row>
        <row r="442">
          <cell r="H442">
            <v>0</v>
          </cell>
        </row>
        <row r="443">
          <cell r="H443">
            <v>0</v>
          </cell>
        </row>
        <row r="444">
          <cell r="H444">
            <v>0</v>
          </cell>
        </row>
        <row r="445">
          <cell r="H445">
            <v>0</v>
          </cell>
        </row>
        <row r="446">
          <cell r="H446">
            <v>0</v>
          </cell>
        </row>
        <row r="447">
          <cell r="H447">
            <v>0</v>
          </cell>
        </row>
        <row r="448">
          <cell r="H448">
            <v>0</v>
          </cell>
        </row>
        <row r="449">
          <cell r="H449">
            <v>0</v>
          </cell>
        </row>
        <row r="450">
          <cell r="H450">
            <v>0</v>
          </cell>
        </row>
        <row r="451">
          <cell r="H451">
            <v>0</v>
          </cell>
        </row>
        <row r="452">
          <cell r="H452">
            <v>0</v>
          </cell>
        </row>
        <row r="453">
          <cell r="H453">
            <v>0</v>
          </cell>
        </row>
        <row r="454">
          <cell r="H454">
            <v>0</v>
          </cell>
        </row>
        <row r="455">
          <cell r="H455">
            <v>0</v>
          </cell>
        </row>
        <row r="456">
          <cell r="H456">
            <v>0</v>
          </cell>
        </row>
        <row r="457">
          <cell r="H457">
            <v>0</v>
          </cell>
        </row>
        <row r="458">
          <cell r="H458">
            <v>0</v>
          </cell>
        </row>
        <row r="459">
          <cell r="H459">
            <v>0</v>
          </cell>
        </row>
        <row r="460">
          <cell r="H460">
            <v>0</v>
          </cell>
        </row>
        <row r="461">
          <cell r="H461">
            <v>0</v>
          </cell>
        </row>
        <row r="462">
          <cell r="H462">
            <v>0</v>
          </cell>
        </row>
        <row r="463">
          <cell r="H463">
            <v>0</v>
          </cell>
        </row>
        <row r="464">
          <cell r="H464">
            <v>0</v>
          </cell>
        </row>
        <row r="465">
          <cell r="H465">
            <v>0</v>
          </cell>
        </row>
        <row r="466">
          <cell r="H466">
            <v>0</v>
          </cell>
        </row>
        <row r="467">
          <cell r="H467">
            <v>0</v>
          </cell>
        </row>
        <row r="468">
          <cell r="H468">
            <v>0</v>
          </cell>
        </row>
        <row r="469">
          <cell r="H469">
            <v>0</v>
          </cell>
        </row>
        <row r="470">
          <cell r="H470">
            <v>0</v>
          </cell>
        </row>
        <row r="471">
          <cell r="H471">
            <v>0</v>
          </cell>
        </row>
        <row r="472">
          <cell r="H472">
            <v>0</v>
          </cell>
        </row>
        <row r="473">
          <cell r="H473">
            <v>0</v>
          </cell>
        </row>
        <row r="474">
          <cell r="H474">
            <v>0</v>
          </cell>
        </row>
        <row r="475">
          <cell r="H475">
            <v>0</v>
          </cell>
        </row>
        <row r="476">
          <cell r="H476">
            <v>0</v>
          </cell>
        </row>
        <row r="477">
          <cell r="H477">
            <v>0</v>
          </cell>
        </row>
        <row r="478">
          <cell r="H478">
            <v>0</v>
          </cell>
        </row>
        <row r="479">
          <cell r="H479">
            <v>0</v>
          </cell>
        </row>
        <row r="480">
          <cell r="H480">
            <v>0</v>
          </cell>
        </row>
        <row r="481">
          <cell r="H481">
            <v>0</v>
          </cell>
        </row>
        <row r="482">
          <cell r="H482">
            <v>0</v>
          </cell>
        </row>
        <row r="483">
          <cell r="H483">
            <v>0</v>
          </cell>
        </row>
        <row r="484">
          <cell r="H484">
            <v>0</v>
          </cell>
        </row>
        <row r="485">
          <cell r="H485">
            <v>0</v>
          </cell>
        </row>
        <row r="486">
          <cell r="H486">
            <v>0</v>
          </cell>
        </row>
        <row r="487">
          <cell r="H487">
            <v>0</v>
          </cell>
        </row>
        <row r="488">
          <cell r="H488">
            <v>0</v>
          </cell>
        </row>
        <row r="489">
          <cell r="H489">
            <v>0</v>
          </cell>
        </row>
        <row r="490">
          <cell r="H490">
            <v>0</v>
          </cell>
        </row>
        <row r="491">
          <cell r="H491">
            <v>0</v>
          </cell>
        </row>
        <row r="492">
          <cell r="H492">
            <v>0</v>
          </cell>
        </row>
        <row r="493">
          <cell r="H493">
            <v>0</v>
          </cell>
        </row>
        <row r="494">
          <cell r="H494">
            <v>0</v>
          </cell>
        </row>
        <row r="495">
          <cell r="H495">
            <v>0</v>
          </cell>
        </row>
        <row r="496">
          <cell r="H496">
            <v>0</v>
          </cell>
        </row>
        <row r="497">
          <cell r="H497">
            <v>0</v>
          </cell>
        </row>
        <row r="498">
          <cell r="H498">
            <v>0</v>
          </cell>
        </row>
        <row r="499">
          <cell r="H499">
            <v>0</v>
          </cell>
        </row>
        <row r="500">
          <cell r="H500">
            <v>0</v>
          </cell>
        </row>
        <row r="501">
          <cell r="H501">
            <v>0</v>
          </cell>
        </row>
        <row r="502">
          <cell r="H502">
            <v>0</v>
          </cell>
        </row>
        <row r="503">
          <cell r="H503">
            <v>0</v>
          </cell>
        </row>
        <row r="504">
          <cell r="H504">
            <v>0</v>
          </cell>
        </row>
        <row r="505">
          <cell r="H505">
            <v>0</v>
          </cell>
        </row>
        <row r="506">
          <cell r="H506">
            <v>0</v>
          </cell>
        </row>
        <row r="507">
          <cell r="H507">
            <v>0</v>
          </cell>
        </row>
        <row r="508">
          <cell r="H508">
            <v>0</v>
          </cell>
        </row>
        <row r="509">
          <cell r="H509">
            <v>0</v>
          </cell>
        </row>
        <row r="510">
          <cell r="H510">
            <v>0</v>
          </cell>
        </row>
        <row r="511">
          <cell r="H511">
            <v>0</v>
          </cell>
        </row>
        <row r="512">
          <cell r="H512">
            <v>0</v>
          </cell>
        </row>
        <row r="513">
          <cell r="H513">
            <v>0</v>
          </cell>
        </row>
        <row r="514">
          <cell r="H514">
            <v>0</v>
          </cell>
        </row>
        <row r="515">
          <cell r="H515">
            <v>0</v>
          </cell>
        </row>
        <row r="516">
          <cell r="H516">
            <v>0</v>
          </cell>
        </row>
        <row r="517">
          <cell r="H517">
            <v>0</v>
          </cell>
        </row>
        <row r="518">
          <cell r="H518">
            <v>0</v>
          </cell>
        </row>
        <row r="519">
          <cell r="H519">
            <v>0</v>
          </cell>
        </row>
        <row r="520">
          <cell r="H520">
            <v>0</v>
          </cell>
        </row>
        <row r="521">
          <cell r="H521">
            <v>0</v>
          </cell>
        </row>
        <row r="522">
          <cell r="H522">
            <v>0</v>
          </cell>
        </row>
        <row r="523">
          <cell r="H523">
            <v>0</v>
          </cell>
        </row>
        <row r="524">
          <cell r="H524">
            <v>0</v>
          </cell>
        </row>
        <row r="525">
          <cell r="H525">
            <v>0</v>
          </cell>
        </row>
        <row r="526">
          <cell r="H526">
            <v>0</v>
          </cell>
        </row>
        <row r="527">
          <cell r="H527">
            <v>0</v>
          </cell>
        </row>
        <row r="528">
          <cell r="H528">
            <v>0</v>
          </cell>
        </row>
        <row r="529">
          <cell r="H529">
            <v>0</v>
          </cell>
        </row>
        <row r="530">
          <cell r="H530">
            <v>0</v>
          </cell>
        </row>
        <row r="531">
          <cell r="H531">
            <v>0</v>
          </cell>
        </row>
        <row r="532">
          <cell r="H532">
            <v>0</v>
          </cell>
        </row>
        <row r="533">
          <cell r="H533">
            <v>0</v>
          </cell>
        </row>
        <row r="534">
          <cell r="H534">
            <v>0</v>
          </cell>
        </row>
        <row r="535">
          <cell r="H535">
            <v>0</v>
          </cell>
        </row>
        <row r="536">
          <cell r="H536">
            <v>0</v>
          </cell>
        </row>
        <row r="537">
          <cell r="H537">
            <v>0</v>
          </cell>
        </row>
        <row r="538">
          <cell r="H538">
            <v>0</v>
          </cell>
        </row>
        <row r="539">
          <cell r="H539">
            <v>0</v>
          </cell>
        </row>
        <row r="540">
          <cell r="H540">
            <v>0</v>
          </cell>
        </row>
        <row r="541">
          <cell r="H541">
            <v>0</v>
          </cell>
        </row>
        <row r="542">
          <cell r="H542">
            <v>0</v>
          </cell>
        </row>
        <row r="543">
          <cell r="H543">
            <v>0</v>
          </cell>
        </row>
        <row r="544">
          <cell r="H544">
            <v>0</v>
          </cell>
        </row>
        <row r="545">
          <cell r="H545">
            <v>0</v>
          </cell>
        </row>
        <row r="546">
          <cell r="H546">
            <v>0</v>
          </cell>
        </row>
        <row r="547">
          <cell r="H547">
            <v>0</v>
          </cell>
        </row>
        <row r="548">
          <cell r="H548">
            <v>0</v>
          </cell>
        </row>
        <row r="549">
          <cell r="H549">
            <v>0</v>
          </cell>
        </row>
        <row r="550">
          <cell r="H550">
            <v>0</v>
          </cell>
        </row>
        <row r="551">
          <cell r="H551">
            <v>0</v>
          </cell>
        </row>
        <row r="552">
          <cell r="H552">
            <v>0</v>
          </cell>
        </row>
        <row r="553">
          <cell r="H553">
            <v>0</v>
          </cell>
        </row>
        <row r="554">
          <cell r="H554">
            <v>0</v>
          </cell>
        </row>
        <row r="555">
          <cell r="H555">
            <v>0</v>
          </cell>
        </row>
        <row r="556">
          <cell r="H556">
            <v>0</v>
          </cell>
        </row>
        <row r="557">
          <cell r="H557">
            <v>0</v>
          </cell>
        </row>
        <row r="558">
          <cell r="H558">
            <v>0</v>
          </cell>
        </row>
        <row r="559">
          <cell r="H559">
            <v>0</v>
          </cell>
        </row>
        <row r="560">
          <cell r="H560">
            <v>0</v>
          </cell>
        </row>
        <row r="561">
          <cell r="H561">
            <v>0</v>
          </cell>
        </row>
        <row r="562">
          <cell r="H562">
            <v>0</v>
          </cell>
        </row>
        <row r="563">
          <cell r="H563">
            <v>0</v>
          </cell>
        </row>
        <row r="564">
          <cell r="H564">
            <v>0</v>
          </cell>
        </row>
        <row r="565">
          <cell r="H565">
            <v>0</v>
          </cell>
        </row>
        <row r="566">
          <cell r="H566">
            <v>0</v>
          </cell>
        </row>
        <row r="567">
          <cell r="H567">
            <v>0</v>
          </cell>
        </row>
        <row r="568">
          <cell r="H568">
            <v>0</v>
          </cell>
        </row>
        <row r="569">
          <cell r="H569">
            <v>0</v>
          </cell>
        </row>
        <row r="570">
          <cell r="H570">
            <v>0</v>
          </cell>
        </row>
        <row r="571">
          <cell r="H571">
            <v>0</v>
          </cell>
        </row>
        <row r="572">
          <cell r="H572">
            <v>0</v>
          </cell>
        </row>
        <row r="573">
          <cell r="H573">
            <v>0</v>
          </cell>
        </row>
        <row r="574">
          <cell r="H574">
            <v>0</v>
          </cell>
        </row>
        <row r="575">
          <cell r="H575">
            <v>0</v>
          </cell>
        </row>
        <row r="576">
          <cell r="H576">
            <v>0</v>
          </cell>
        </row>
        <row r="577">
          <cell r="H577">
            <v>0</v>
          </cell>
        </row>
        <row r="578">
          <cell r="H578">
            <v>0</v>
          </cell>
        </row>
        <row r="579">
          <cell r="H579">
            <v>0</v>
          </cell>
        </row>
        <row r="580">
          <cell r="H580">
            <v>0</v>
          </cell>
        </row>
        <row r="581">
          <cell r="H581">
            <v>0</v>
          </cell>
        </row>
        <row r="582">
          <cell r="H582">
            <v>0</v>
          </cell>
        </row>
        <row r="583">
          <cell r="H583">
            <v>0</v>
          </cell>
        </row>
        <row r="584">
          <cell r="H584">
            <v>0</v>
          </cell>
        </row>
        <row r="585">
          <cell r="H585">
            <v>0</v>
          </cell>
        </row>
        <row r="586">
          <cell r="H586">
            <v>0</v>
          </cell>
        </row>
        <row r="587">
          <cell r="H587">
            <v>0</v>
          </cell>
        </row>
        <row r="588">
          <cell r="H588">
            <v>0</v>
          </cell>
        </row>
        <row r="589">
          <cell r="H589">
            <v>0</v>
          </cell>
        </row>
        <row r="590">
          <cell r="H590">
            <v>0</v>
          </cell>
        </row>
        <row r="591">
          <cell r="H591">
            <v>0</v>
          </cell>
        </row>
        <row r="592">
          <cell r="H592">
            <v>0</v>
          </cell>
        </row>
        <row r="593">
          <cell r="H593">
            <v>0</v>
          </cell>
        </row>
        <row r="594">
          <cell r="H594">
            <v>0</v>
          </cell>
        </row>
        <row r="595">
          <cell r="H595">
            <v>0</v>
          </cell>
        </row>
        <row r="596">
          <cell r="H596">
            <v>0</v>
          </cell>
        </row>
        <row r="597">
          <cell r="H597">
            <v>0</v>
          </cell>
        </row>
        <row r="598">
          <cell r="H598">
            <v>0</v>
          </cell>
        </row>
        <row r="599">
          <cell r="H599">
            <v>0</v>
          </cell>
        </row>
        <row r="600">
          <cell r="H600">
            <v>0</v>
          </cell>
        </row>
        <row r="601">
          <cell r="H601">
            <v>0</v>
          </cell>
        </row>
        <row r="602">
          <cell r="H602">
            <v>0</v>
          </cell>
        </row>
        <row r="603">
          <cell r="H603">
            <v>0</v>
          </cell>
        </row>
        <row r="604">
          <cell r="H604">
            <v>0</v>
          </cell>
        </row>
        <row r="605">
          <cell r="H605">
            <v>0</v>
          </cell>
        </row>
        <row r="606">
          <cell r="H606">
            <v>0</v>
          </cell>
        </row>
        <row r="607">
          <cell r="H607">
            <v>0</v>
          </cell>
        </row>
        <row r="608">
          <cell r="H608">
            <v>0</v>
          </cell>
        </row>
        <row r="609">
          <cell r="H609">
            <v>0</v>
          </cell>
        </row>
        <row r="610">
          <cell r="H610">
            <v>0</v>
          </cell>
        </row>
        <row r="611">
          <cell r="H611">
            <v>0</v>
          </cell>
        </row>
        <row r="612">
          <cell r="H612">
            <v>0</v>
          </cell>
        </row>
        <row r="613">
          <cell r="H613">
            <v>0</v>
          </cell>
        </row>
        <row r="614">
          <cell r="H614">
            <v>0</v>
          </cell>
        </row>
        <row r="615">
          <cell r="H615">
            <v>0</v>
          </cell>
        </row>
        <row r="616">
          <cell r="H616">
            <v>0</v>
          </cell>
        </row>
        <row r="617">
          <cell r="H617">
            <v>0</v>
          </cell>
        </row>
        <row r="618">
          <cell r="H618">
            <v>0</v>
          </cell>
        </row>
        <row r="619">
          <cell r="H619">
            <v>0</v>
          </cell>
        </row>
        <row r="620">
          <cell r="H620">
            <v>0</v>
          </cell>
        </row>
        <row r="621">
          <cell r="H621">
            <v>0</v>
          </cell>
        </row>
        <row r="622">
          <cell r="H622">
            <v>0</v>
          </cell>
        </row>
        <row r="623">
          <cell r="H623">
            <v>0</v>
          </cell>
        </row>
        <row r="624">
          <cell r="H624">
            <v>0</v>
          </cell>
        </row>
        <row r="625">
          <cell r="H625">
            <v>0</v>
          </cell>
        </row>
        <row r="626">
          <cell r="H626">
            <v>0</v>
          </cell>
        </row>
        <row r="627">
          <cell r="H627">
            <v>0</v>
          </cell>
        </row>
        <row r="628">
          <cell r="H628">
            <v>0</v>
          </cell>
        </row>
        <row r="629">
          <cell r="H629">
            <v>0</v>
          </cell>
        </row>
        <row r="630">
          <cell r="H630">
            <v>0</v>
          </cell>
        </row>
        <row r="631">
          <cell r="H631">
            <v>0</v>
          </cell>
        </row>
        <row r="632">
          <cell r="H632">
            <v>0</v>
          </cell>
        </row>
        <row r="633">
          <cell r="H633">
            <v>0</v>
          </cell>
        </row>
        <row r="634">
          <cell r="H634">
            <v>0</v>
          </cell>
        </row>
        <row r="635">
          <cell r="H635">
            <v>0</v>
          </cell>
        </row>
        <row r="636">
          <cell r="H636">
            <v>0</v>
          </cell>
        </row>
        <row r="637">
          <cell r="H637">
            <v>0</v>
          </cell>
        </row>
        <row r="638">
          <cell r="H638">
            <v>0</v>
          </cell>
        </row>
        <row r="639">
          <cell r="H639">
            <v>0</v>
          </cell>
        </row>
        <row r="640">
          <cell r="H640">
            <v>0</v>
          </cell>
        </row>
        <row r="641">
          <cell r="H641">
            <v>0</v>
          </cell>
        </row>
        <row r="642">
          <cell r="H642">
            <v>0</v>
          </cell>
        </row>
        <row r="643">
          <cell r="H643">
            <v>0</v>
          </cell>
        </row>
        <row r="644">
          <cell r="H644">
            <v>0</v>
          </cell>
        </row>
        <row r="645">
          <cell r="H645">
            <v>0</v>
          </cell>
        </row>
        <row r="646">
          <cell r="H646">
            <v>0</v>
          </cell>
        </row>
        <row r="647">
          <cell r="H647">
            <v>0</v>
          </cell>
        </row>
        <row r="648">
          <cell r="H648">
            <v>0</v>
          </cell>
        </row>
        <row r="649">
          <cell r="H649">
            <v>0</v>
          </cell>
        </row>
        <row r="650">
          <cell r="H650">
            <v>0</v>
          </cell>
        </row>
        <row r="651">
          <cell r="H651">
            <v>0</v>
          </cell>
        </row>
        <row r="652">
          <cell r="H652">
            <v>0</v>
          </cell>
        </row>
        <row r="653">
          <cell r="H653">
            <v>0</v>
          </cell>
        </row>
        <row r="654">
          <cell r="H654">
            <v>0</v>
          </cell>
        </row>
        <row r="655">
          <cell r="H655">
            <v>0</v>
          </cell>
        </row>
        <row r="656">
          <cell r="H656">
            <v>0</v>
          </cell>
        </row>
        <row r="657">
          <cell r="H657">
            <v>0</v>
          </cell>
        </row>
        <row r="658">
          <cell r="H658">
            <v>0</v>
          </cell>
        </row>
        <row r="659">
          <cell r="H659">
            <v>0</v>
          </cell>
        </row>
        <row r="660">
          <cell r="H660">
            <v>0</v>
          </cell>
        </row>
        <row r="661">
          <cell r="H661">
            <v>0</v>
          </cell>
        </row>
        <row r="662">
          <cell r="H662">
            <v>0</v>
          </cell>
        </row>
        <row r="663">
          <cell r="H663">
            <v>0</v>
          </cell>
        </row>
        <row r="664">
          <cell r="H664">
            <v>0</v>
          </cell>
        </row>
        <row r="665">
          <cell r="H665">
            <v>0</v>
          </cell>
        </row>
        <row r="666">
          <cell r="H666">
            <v>0</v>
          </cell>
        </row>
        <row r="667">
          <cell r="H667">
            <v>0</v>
          </cell>
        </row>
        <row r="668">
          <cell r="H668">
            <v>0</v>
          </cell>
        </row>
        <row r="669">
          <cell r="H669">
            <v>0</v>
          </cell>
        </row>
        <row r="670">
          <cell r="H670">
            <v>0</v>
          </cell>
        </row>
        <row r="671">
          <cell r="H671">
            <v>0</v>
          </cell>
        </row>
        <row r="672">
          <cell r="H672">
            <v>0</v>
          </cell>
        </row>
        <row r="673">
          <cell r="H673">
            <v>0</v>
          </cell>
        </row>
        <row r="674">
          <cell r="H674">
            <v>0</v>
          </cell>
        </row>
        <row r="675">
          <cell r="H675">
            <v>0</v>
          </cell>
        </row>
        <row r="676">
          <cell r="H676">
            <v>0</v>
          </cell>
        </row>
        <row r="677">
          <cell r="H677">
            <v>0</v>
          </cell>
        </row>
        <row r="678">
          <cell r="H678">
            <v>0</v>
          </cell>
        </row>
        <row r="679">
          <cell r="H679">
            <v>0</v>
          </cell>
        </row>
        <row r="680">
          <cell r="H680">
            <v>0</v>
          </cell>
        </row>
        <row r="681">
          <cell r="H681">
            <v>0</v>
          </cell>
        </row>
        <row r="682">
          <cell r="H682">
            <v>0</v>
          </cell>
        </row>
        <row r="683">
          <cell r="H683">
            <v>0</v>
          </cell>
        </row>
        <row r="684">
          <cell r="H684">
            <v>0</v>
          </cell>
        </row>
        <row r="685">
          <cell r="H685">
            <v>0</v>
          </cell>
        </row>
        <row r="686">
          <cell r="H686">
            <v>0</v>
          </cell>
        </row>
        <row r="687">
          <cell r="H687">
            <v>0</v>
          </cell>
        </row>
        <row r="688">
          <cell r="H688">
            <v>0</v>
          </cell>
        </row>
        <row r="689">
          <cell r="H689">
            <v>0</v>
          </cell>
        </row>
        <row r="690">
          <cell r="H690">
            <v>0</v>
          </cell>
        </row>
        <row r="691">
          <cell r="H691">
            <v>0</v>
          </cell>
        </row>
        <row r="692">
          <cell r="H692">
            <v>0</v>
          </cell>
        </row>
        <row r="693">
          <cell r="H693">
            <v>0</v>
          </cell>
        </row>
        <row r="694">
          <cell r="H694">
            <v>0</v>
          </cell>
        </row>
        <row r="695">
          <cell r="H695">
            <v>0</v>
          </cell>
        </row>
        <row r="696">
          <cell r="H696">
            <v>0</v>
          </cell>
        </row>
        <row r="697">
          <cell r="H697">
            <v>0</v>
          </cell>
        </row>
        <row r="698">
          <cell r="H698">
            <v>0</v>
          </cell>
        </row>
        <row r="699">
          <cell r="H699">
            <v>0</v>
          </cell>
        </row>
        <row r="700">
          <cell r="H700">
            <v>0</v>
          </cell>
        </row>
        <row r="701">
          <cell r="H701">
            <v>0</v>
          </cell>
        </row>
        <row r="702">
          <cell r="H702">
            <v>0</v>
          </cell>
        </row>
        <row r="703">
          <cell r="H703">
            <v>0</v>
          </cell>
        </row>
        <row r="704">
          <cell r="H704">
            <v>0</v>
          </cell>
        </row>
        <row r="705">
          <cell r="H705">
            <v>0</v>
          </cell>
        </row>
        <row r="706">
          <cell r="H706">
            <v>0</v>
          </cell>
        </row>
        <row r="707">
          <cell r="H707">
            <v>0</v>
          </cell>
        </row>
        <row r="708">
          <cell r="H708">
            <v>0</v>
          </cell>
        </row>
        <row r="709">
          <cell r="H709">
            <v>0</v>
          </cell>
        </row>
        <row r="710">
          <cell r="H710">
            <v>0</v>
          </cell>
        </row>
        <row r="711">
          <cell r="H711">
            <v>0</v>
          </cell>
        </row>
        <row r="712">
          <cell r="H712">
            <v>0</v>
          </cell>
        </row>
        <row r="713">
          <cell r="H713">
            <v>0</v>
          </cell>
        </row>
        <row r="714">
          <cell r="H714">
            <v>0</v>
          </cell>
        </row>
        <row r="715">
          <cell r="H715">
            <v>0</v>
          </cell>
        </row>
        <row r="716">
          <cell r="H716">
            <v>0</v>
          </cell>
        </row>
        <row r="717">
          <cell r="H717">
            <v>0</v>
          </cell>
        </row>
        <row r="718">
          <cell r="H718">
            <v>0</v>
          </cell>
        </row>
        <row r="719">
          <cell r="H719">
            <v>0</v>
          </cell>
        </row>
        <row r="720">
          <cell r="H720">
            <v>0</v>
          </cell>
        </row>
        <row r="721">
          <cell r="H721">
            <v>0</v>
          </cell>
        </row>
        <row r="722">
          <cell r="H722">
            <v>0</v>
          </cell>
        </row>
        <row r="723">
          <cell r="H723">
            <v>0</v>
          </cell>
        </row>
        <row r="724">
          <cell r="H724">
            <v>0</v>
          </cell>
        </row>
        <row r="725">
          <cell r="H725">
            <v>0</v>
          </cell>
        </row>
        <row r="726">
          <cell r="H726">
            <v>0</v>
          </cell>
        </row>
        <row r="727">
          <cell r="H727">
            <v>0</v>
          </cell>
        </row>
        <row r="728">
          <cell r="H728">
            <v>0</v>
          </cell>
        </row>
        <row r="729">
          <cell r="H729">
            <v>0</v>
          </cell>
        </row>
        <row r="730">
          <cell r="H730">
            <v>0</v>
          </cell>
        </row>
        <row r="731">
          <cell r="H731">
            <v>0</v>
          </cell>
        </row>
        <row r="732">
          <cell r="H732">
            <v>0</v>
          </cell>
        </row>
        <row r="733">
          <cell r="H733">
            <v>0</v>
          </cell>
        </row>
        <row r="734">
          <cell r="H734">
            <v>0</v>
          </cell>
        </row>
        <row r="735">
          <cell r="H735">
            <v>0</v>
          </cell>
        </row>
        <row r="736">
          <cell r="H736">
            <v>0</v>
          </cell>
        </row>
        <row r="737">
          <cell r="H737">
            <v>0</v>
          </cell>
        </row>
        <row r="738">
          <cell r="H738">
            <v>0</v>
          </cell>
        </row>
        <row r="739">
          <cell r="H739">
            <v>0</v>
          </cell>
        </row>
        <row r="740">
          <cell r="H740">
            <v>0</v>
          </cell>
        </row>
        <row r="741">
          <cell r="H741">
            <v>0</v>
          </cell>
        </row>
        <row r="742">
          <cell r="H742">
            <v>0</v>
          </cell>
        </row>
        <row r="743">
          <cell r="H743">
            <v>0</v>
          </cell>
        </row>
        <row r="744">
          <cell r="H744">
            <v>0</v>
          </cell>
        </row>
        <row r="745">
          <cell r="H745">
            <v>0</v>
          </cell>
        </row>
        <row r="746">
          <cell r="H746">
            <v>0</v>
          </cell>
        </row>
        <row r="747">
          <cell r="H747">
            <v>0</v>
          </cell>
        </row>
        <row r="748">
          <cell r="H748">
            <v>0</v>
          </cell>
        </row>
        <row r="749">
          <cell r="H749">
            <v>0</v>
          </cell>
        </row>
        <row r="750">
          <cell r="H750">
            <v>0</v>
          </cell>
        </row>
        <row r="751">
          <cell r="H751">
            <v>0</v>
          </cell>
        </row>
        <row r="752">
          <cell r="H752">
            <v>0</v>
          </cell>
        </row>
        <row r="753">
          <cell r="H753">
            <v>0</v>
          </cell>
        </row>
        <row r="754">
          <cell r="H754">
            <v>0</v>
          </cell>
        </row>
        <row r="755">
          <cell r="H755">
            <v>0</v>
          </cell>
        </row>
        <row r="756">
          <cell r="H756">
            <v>0</v>
          </cell>
        </row>
        <row r="757">
          <cell r="H757">
            <v>0</v>
          </cell>
        </row>
        <row r="758">
          <cell r="H758">
            <v>0</v>
          </cell>
        </row>
        <row r="759">
          <cell r="H759">
            <v>0</v>
          </cell>
        </row>
        <row r="760">
          <cell r="H760">
            <v>0</v>
          </cell>
        </row>
        <row r="761">
          <cell r="H761">
            <v>0</v>
          </cell>
        </row>
        <row r="762">
          <cell r="H762">
            <v>0</v>
          </cell>
        </row>
        <row r="763">
          <cell r="H763">
            <v>0</v>
          </cell>
        </row>
        <row r="764">
          <cell r="H764">
            <v>0</v>
          </cell>
        </row>
        <row r="765">
          <cell r="H765">
            <v>0</v>
          </cell>
        </row>
        <row r="766">
          <cell r="H766">
            <v>0</v>
          </cell>
        </row>
        <row r="767">
          <cell r="H767">
            <v>0</v>
          </cell>
        </row>
        <row r="768">
          <cell r="H768">
            <v>0</v>
          </cell>
        </row>
        <row r="769">
          <cell r="H769">
            <v>0</v>
          </cell>
        </row>
        <row r="770">
          <cell r="H770">
            <v>0</v>
          </cell>
        </row>
        <row r="771">
          <cell r="H771">
            <v>0</v>
          </cell>
        </row>
        <row r="772">
          <cell r="H772">
            <v>0</v>
          </cell>
        </row>
        <row r="773">
          <cell r="H773">
            <v>0</v>
          </cell>
        </row>
        <row r="774">
          <cell r="H774">
            <v>0</v>
          </cell>
        </row>
        <row r="775">
          <cell r="H775">
            <v>0</v>
          </cell>
        </row>
        <row r="776">
          <cell r="H776">
            <v>0</v>
          </cell>
        </row>
        <row r="777">
          <cell r="H777">
            <v>0</v>
          </cell>
        </row>
        <row r="778">
          <cell r="H778">
            <v>0</v>
          </cell>
        </row>
        <row r="779">
          <cell r="H779">
            <v>0</v>
          </cell>
        </row>
        <row r="780">
          <cell r="H780">
            <v>0</v>
          </cell>
        </row>
        <row r="781">
          <cell r="H781">
            <v>0</v>
          </cell>
        </row>
        <row r="782">
          <cell r="H782">
            <v>0</v>
          </cell>
        </row>
        <row r="783">
          <cell r="H783">
            <v>0</v>
          </cell>
        </row>
        <row r="784">
          <cell r="H784">
            <v>0</v>
          </cell>
        </row>
        <row r="785">
          <cell r="H785">
            <v>0</v>
          </cell>
        </row>
        <row r="786">
          <cell r="H786">
            <v>0</v>
          </cell>
        </row>
        <row r="787">
          <cell r="H787">
            <v>0</v>
          </cell>
        </row>
        <row r="788">
          <cell r="H788">
            <v>0</v>
          </cell>
        </row>
        <row r="789">
          <cell r="H789">
            <v>0</v>
          </cell>
        </row>
        <row r="790">
          <cell r="H790">
            <v>0</v>
          </cell>
        </row>
        <row r="791">
          <cell r="H791">
            <v>0</v>
          </cell>
        </row>
        <row r="792">
          <cell r="H792">
            <v>0</v>
          </cell>
        </row>
        <row r="793">
          <cell r="H793">
            <v>0</v>
          </cell>
        </row>
        <row r="794">
          <cell r="H794">
            <v>0</v>
          </cell>
        </row>
        <row r="795">
          <cell r="H795">
            <v>0</v>
          </cell>
        </row>
        <row r="796">
          <cell r="H796">
            <v>0</v>
          </cell>
        </row>
        <row r="797">
          <cell r="H797">
            <v>0</v>
          </cell>
        </row>
        <row r="798">
          <cell r="H798">
            <v>0</v>
          </cell>
        </row>
        <row r="799">
          <cell r="H799">
            <v>0</v>
          </cell>
        </row>
        <row r="800">
          <cell r="H800">
            <v>0</v>
          </cell>
        </row>
        <row r="801">
          <cell r="H801">
            <v>0</v>
          </cell>
        </row>
        <row r="802">
          <cell r="H802">
            <v>0</v>
          </cell>
        </row>
        <row r="803">
          <cell r="H803">
            <v>0</v>
          </cell>
        </row>
        <row r="804">
          <cell r="H804">
            <v>0</v>
          </cell>
        </row>
        <row r="805">
          <cell r="H805">
            <v>0</v>
          </cell>
        </row>
        <row r="806">
          <cell r="H806">
            <v>0</v>
          </cell>
        </row>
        <row r="807">
          <cell r="H807">
            <v>0</v>
          </cell>
        </row>
        <row r="808">
          <cell r="H808">
            <v>0</v>
          </cell>
        </row>
        <row r="809">
          <cell r="H809">
            <v>0</v>
          </cell>
        </row>
        <row r="810">
          <cell r="H810">
            <v>0</v>
          </cell>
        </row>
        <row r="811">
          <cell r="H811">
            <v>0</v>
          </cell>
        </row>
        <row r="812">
          <cell r="H812">
            <v>0</v>
          </cell>
        </row>
        <row r="813">
          <cell r="H813">
            <v>0</v>
          </cell>
        </row>
        <row r="814">
          <cell r="H814">
            <v>0</v>
          </cell>
        </row>
        <row r="815">
          <cell r="H815">
            <v>0</v>
          </cell>
        </row>
        <row r="816">
          <cell r="H816">
            <v>0</v>
          </cell>
        </row>
        <row r="817">
          <cell r="H817">
            <v>0</v>
          </cell>
        </row>
        <row r="818">
          <cell r="H818">
            <v>0</v>
          </cell>
        </row>
        <row r="819">
          <cell r="H819">
            <v>0</v>
          </cell>
        </row>
        <row r="820">
          <cell r="H820">
            <v>0</v>
          </cell>
        </row>
        <row r="821">
          <cell r="H821">
            <v>0</v>
          </cell>
        </row>
        <row r="822">
          <cell r="H822">
            <v>0</v>
          </cell>
        </row>
        <row r="823">
          <cell r="H823">
            <v>0</v>
          </cell>
        </row>
        <row r="824">
          <cell r="H824">
            <v>0</v>
          </cell>
        </row>
        <row r="825">
          <cell r="H825">
            <v>0</v>
          </cell>
        </row>
        <row r="826">
          <cell r="H826">
            <v>0</v>
          </cell>
        </row>
        <row r="827">
          <cell r="H827">
            <v>0</v>
          </cell>
        </row>
        <row r="828">
          <cell r="H828">
            <v>0</v>
          </cell>
        </row>
        <row r="829">
          <cell r="H829">
            <v>0</v>
          </cell>
        </row>
        <row r="830">
          <cell r="H830">
            <v>0</v>
          </cell>
        </row>
        <row r="831">
          <cell r="H831">
            <v>0</v>
          </cell>
        </row>
        <row r="832">
          <cell r="H832">
            <v>0</v>
          </cell>
        </row>
        <row r="833">
          <cell r="H833">
            <v>0</v>
          </cell>
        </row>
        <row r="834">
          <cell r="H834">
            <v>0</v>
          </cell>
        </row>
        <row r="835">
          <cell r="H835">
            <v>0</v>
          </cell>
        </row>
        <row r="836">
          <cell r="H836">
            <v>0</v>
          </cell>
        </row>
        <row r="837">
          <cell r="H837">
            <v>0</v>
          </cell>
        </row>
        <row r="838">
          <cell r="H838">
            <v>0</v>
          </cell>
        </row>
        <row r="839">
          <cell r="H839">
            <v>0</v>
          </cell>
        </row>
        <row r="840">
          <cell r="H840">
            <v>0</v>
          </cell>
        </row>
        <row r="841">
          <cell r="H841">
            <v>0</v>
          </cell>
        </row>
        <row r="842">
          <cell r="H842">
            <v>0</v>
          </cell>
        </row>
        <row r="843">
          <cell r="H843">
            <v>0</v>
          </cell>
        </row>
        <row r="844">
          <cell r="H844">
            <v>0</v>
          </cell>
        </row>
        <row r="845">
          <cell r="H845">
            <v>0</v>
          </cell>
        </row>
        <row r="846">
          <cell r="H846">
            <v>0</v>
          </cell>
        </row>
        <row r="847">
          <cell r="H847">
            <v>0</v>
          </cell>
        </row>
        <row r="848">
          <cell r="H848">
            <v>0</v>
          </cell>
        </row>
        <row r="849">
          <cell r="H849">
            <v>0</v>
          </cell>
        </row>
        <row r="850">
          <cell r="H850">
            <v>0</v>
          </cell>
        </row>
        <row r="851">
          <cell r="H851">
            <v>0</v>
          </cell>
        </row>
        <row r="852">
          <cell r="H852">
            <v>0</v>
          </cell>
        </row>
        <row r="853">
          <cell r="H853">
            <v>0</v>
          </cell>
        </row>
        <row r="854">
          <cell r="H854">
            <v>0</v>
          </cell>
        </row>
        <row r="855">
          <cell r="H855">
            <v>0</v>
          </cell>
        </row>
        <row r="856">
          <cell r="H856">
            <v>0</v>
          </cell>
        </row>
        <row r="857">
          <cell r="H857">
            <v>0</v>
          </cell>
        </row>
        <row r="858">
          <cell r="H858">
            <v>0</v>
          </cell>
        </row>
        <row r="859">
          <cell r="H859">
            <v>0</v>
          </cell>
        </row>
        <row r="860">
          <cell r="H860">
            <v>0</v>
          </cell>
        </row>
        <row r="861">
          <cell r="H861">
            <v>0</v>
          </cell>
        </row>
        <row r="862">
          <cell r="H862">
            <v>0</v>
          </cell>
        </row>
        <row r="863">
          <cell r="H863">
            <v>0</v>
          </cell>
        </row>
        <row r="864">
          <cell r="H864">
            <v>0</v>
          </cell>
        </row>
        <row r="865">
          <cell r="H865">
            <v>0</v>
          </cell>
        </row>
        <row r="866">
          <cell r="H866">
            <v>0</v>
          </cell>
        </row>
        <row r="867">
          <cell r="H867">
            <v>0</v>
          </cell>
        </row>
        <row r="868">
          <cell r="H868">
            <v>0</v>
          </cell>
        </row>
        <row r="869">
          <cell r="H869">
            <v>0</v>
          </cell>
        </row>
        <row r="870">
          <cell r="H870">
            <v>0</v>
          </cell>
        </row>
        <row r="871">
          <cell r="H871">
            <v>0</v>
          </cell>
        </row>
        <row r="872">
          <cell r="H872">
            <v>0</v>
          </cell>
        </row>
        <row r="873">
          <cell r="H873">
            <v>0</v>
          </cell>
        </row>
        <row r="874">
          <cell r="H874">
            <v>0</v>
          </cell>
        </row>
        <row r="875">
          <cell r="H875">
            <v>0</v>
          </cell>
        </row>
        <row r="876">
          <cell r="H876">
            <v>0</v>
          </cell>
        </row>
        <row r="877">
          <cell r="H877">
            <v>0</v>
          </cell>
        </row>
        <row r="878">
          <cell r="H878">
            <v>0</v>
          </cell>
        </row>
        <row r="879">
          <cell r="H879">
            <v>0</v>
          </cell>
        </row>
        <row r="880">
          <cell r="H880">
            <v>0</v>
          </cell>
        </row>
        <row r="881">
          <cell r="H881">
            <v>0</v>
          </cell>
        </row>
        <row r="882">
          <cell r="H882">
            <v>0</v>
          </cell>
        </row>
        <row r="883">
          <cell r="H883">
            <v>0</v>
          </cell>
        </row>
        <row r="884">
          <cell r="H884">
            <v>0</v>
          </cell>
        </row>
        <row r="885">
          <cell r="H885">
            <v>0</v>
          </cell>
        </row>
        <row r="886">
          <cell r="H886">
            <v>0</v>
          </cell>
        </row>
        <row r="887">
          <cell r="H887">
            <v>0</v>
          </cell>
        </row>
        <row r="888">
          <cell r="H888">
            <v>0</v>
          </cell>
        </row>
        <row r="889">
          <cell r="H889">
            <v>0</v>
          </cell>
        </row>
        <row r="890">
          <cell r="H890">
            <v>0</v>
          </cell>
        </row>
        <row r="891">
          <cell r="H891">
            <v>0</v>
          </cell>
        </row>
        <row r="892">
          <cell r="H892">
            <v>0</v>
          </cell>
        </row>
        <row r="893">
          <cell r="H893">
            <v>0</v>
          </cell>
        </row>
        <row r="894">
          <cell r="H894">
            <v>0</v>
          </cell>
        </row>
        <row r="895">
          <cell r="H895">
            <v>0</v>
          </cell>
        </row>
        <row r="896">
          <cell r="H896">
            <v>0</v>
          </cell>
        </row>
        <row r="897">
          <cell r="H897">
            <v>0</v>
          </cell>
        </row>
        <row r="898">
          <cell r="H898">
            <v>0</v>
          </cell>
        </row>
        <row r="899">
          <cell r="H899">
            <v>0</v>
          </cell>
        </row>
        <row r="900">
          <cell r="H900">
            <v>0</v>
          </cell>
        </row>
        <row r="901">
          <cell r="H901">
            <v>0</v>
          </cell>
        </row>
        <row r="902">
          <cell r="H902">
            <v>0</v>
          </cell>
        </row>
        <row r="903">
          <cell r="H903">
            <v>0</v>
          </cell>
        </row>
        <row r="904">
          <cell r="H904">
            <v>0</v>
          </cell>
        </row>
        <row r="905">
          <cell r="H905">
            <v>0</v>
          </cell>
        </row>
        <row r="906">
          <cell r="H906">
            <v>0</v>
          </cell>
        </row>
        <row r="907">
          <cell r="H907">
            <v>0</v>
          </cell>
        </row>
        <row r="908">
          <cell r="H908">
            <v>0</v>
          </cell>
        </row>
        <row r="909">
          <cell r="H909">
            <v>0</v>
          </cell>
        </row>
        <row r="910">
          <cell r="H910">
            <v>0</v>
          </cell>
        </row>
        <row r="911">
          <cell r="H911">
            <v>0</v>
          </cell>
        </row>
        <row r="912">
          <cell r="H912">
            <v>0</v>
          </cell>
        </row>
        <row r="913">
          <cell r="H913">
            <v>0</v>
          </cell>
        </row>
        <row r="914">
          <cell r="H914">
            <v>0</v>
          </cell>
        </row>
        <row r="915">
          <cell r="H915">
            <v>0</v>
          </cell>
        </row>
        <row r="916">
          <cell r="H916">
            <v>0</v>
          </cell>
        </row>
        <row r="917">
          <cell r="H917">
            <v>0</v>
          </cell>
        </row>
        <row r="918">
          <cell r="H918">
            <v>0</v>
          </cell>
        </row>
        <row r="919">
          <cell r="H919">
            <v>0</v>
          </cell>
        </row>
        <row r="920">
          <cell r="H920">
            <v>0</v>
          </cell>
        </row>
        <row r="921">
          <cell r="H921">
            <v>0</v>
          </cell>
        </row>
        <row r="922">
          <cell r="H922">
            <v>0</v>
          </cell>
        </row>
        <row r="923">
          <cell r="H923">
            <v>0</v>
          </cell>
        </row>
        <row r="924">
          <cell r="H924">
            <v>0</v>
          </cell>
        </row>
        <row r="925">
          <cell r="H925">
            <v>0</v>
          </cell>
        </row>
        <row r="926">
          <cell r="H926">
            <v>0</v>
          </cell>
        </row>
        <row r="927">
          <cell r="H927">
            <v>0</v>
          </cell>
        </row>
        <row r="928">
          <cell r="H928">
            <v>0</v>
          </cell>
        </row>
        <row r="929">
          <cell r="H929">
            <v>0</v>
          </cell>
        </row>
        <row r="930">
          <cell r="H930">
            <v>0</v>
          </cell>
        </row>
        <row r="931">
          <cell r="H931">
            <v>0</v>
          </cell>
        </row>
        <row r="932">
          <cell r="H932">
            <v>0</v>
          </cell>
        </row>
        <row r="933">
          <cell r="H933">
            <v>0</v>
          </cell>
        </row>
        <row r="934">
          <cell r="H934">
            <v>0</v>
          </cell>
        </row>
        <row r="935">
          <cell r="H935">
            <v>0</v>
          </cell>
        </row>
        <row r="936">
          <cell r="H936">
            <v>0</v>
          </cell>
        </row>
        <row r="937">
          <cell r="H937">
            <v>0</v>
          </cell>
        </row>
        <row r="938">
          <cell r="H938">
            <v>0</v>
          </cell>
        </row>
        <row r="939">
          <cell r="H939">
            <v>0</v>
          </cell>
        </row>
        <row r="940">
          <cell r="H940">
            <v>0</v>
          </cell>
        </row>
        <row r="941">
          <cell r="H941">
            <v>0</v>
          </cell>
        </row>
        <row r="942">
          <cell r="H942">
            <v>0</v>
          </cell>
        </row>
        <row r="943">
          <cell r="H943">
            <v>0</v>
          </cell>
        </row>
        <row r="944">
          <cell r="H944">
            <v>0</v>
          </cell>
        </row>
        <row r="945">
          <cell r="H945">
            <v>0</v>
          </cell>
        </row>
        <row r="946">
          <cell r="H946">
            <v>0</v>
          </cell>
        </row>
        <row r="947">
          <cell r="H947">
            <v>0</v>
          </cell>
        </row>
        <row r="948">
          <cell r="H948">
            <v>0</v>
          </cell>
        </row>
        <row r="949">
          <cell r="H949">
            <v>0</v>
          </cell>
        </row>
        <row r="950">
          <cell r="H950">
            <v>0</v>
          </cell>
        </row>
        <row r="951">
          <cell r="H951">
            <v>0</v>
          </cell>
        </row>
        <row r="952">
          <cell r="H952">
            <v>0</v>
          </cell>
        </row>
        <row r="953">
          <cell r="H953">
            <v>0</v>
          </cell>
        </row>
        <row r="954">
          <cell r="H954">
            <v>0</v>
          </cell>
        </row>
        <row r="955">
          <cell r="H955">
            <v>0</v>
          </cell>
        </row>
        <row r="956">
          <cell r="H956">
            <v>0</v>
          </cell>
        </row>
        <row r="957">
          <cell r="H957">
            <v>0</v>
          </cell>
        </row>
        <row r="958">
          <cell r="H958">
            <v>0</v>
          </cell>
        </row>
        <row r="959">
          <cell r="H959">
            <v>0</v>
          </cell>
        </row>
        <row r="960">
          <cell r="H960">
            <v>0</v>
          </cell>
        </row>
        <row r="961">
          <cell r="H961">
            <v>0</v>
          </cell>
        </row>
        <row r="962">
          <cell r="H962">
            <v>0</v>
          </cell>
        </row>
        <row r="963">
          <cell r="H963">
            <v>0</v>
          </cell>
        </row>
        <row r="964">
          <cell r="H964">
            <v>0</v>
          </cell>
        </row>
        <row r="965">
          <cell r="H965">
            <v>0</v>
          </cell>
        </row>
        <row r="966">
          <cell r="H966">
            <v>0</v>
          </cell>
        </row>
        <row r="967">
          <cell r="H967">
            <v>0</v>
          </cell>
        </row>
        <row r="968">
          <cell r="H968">
            <v>0</v>
          </cell>
        </row>
        <row r="969">
          <cell r="H969">
            <v>0</v>
          </cell>
        </row>
        <row r="970">
          <cell r="H970">
            <v>0</v>
          </cell>
        </row>
        <row r="971">
          <cell r="H971">
            <v>0</v>
          </cell>
        </row>
        <row r="972">
          <cell r="H972">
            <v>0</v>
          </cell>
        </row>
        <row r="973">
          <cell r="H973">
            <v>0</v>
          </cell>
        </row>
        <row r="974">
          <cell r="H974">
            <v>0</v>
          </cell>
        </row>
        <row r="975">
          <cell r="H975">
            <v>0</v>
          </cell>
        </row>
        <row r="976">
          <cell r="H976">
            <v>0</v>
          </cell>
        </row>
        <row r="977">
          <cell r="H977">
            <v>0</v>
          </cell>
        </row>
        <row r="978">
          <cell r="H978">
            <v>0</v>
          </cell>
        </row>
        <row r="979">
          <cell r="H979">
            <v>0</v>
          </cell>
        </row>
        <row r="980">
          <cell r="H980">
            <v>0</v>
          </cell>
        </row>
        <row r="981">
          <cell r="H981">
            <v>0</v>
          </cell>
        </row>
        <row r="982">
          <cell r="H982">
            <v>0</v>
          </cell>
        </row>
        <row r="983">
          <cell r="H983">
            <v>0</v>
          </cell>
        </row>
        <row r="984">
          <cell r="H984">
            <v>0</v>
          </cell>
        </row>
        <row r="985">
          <cell r="H985">
            <v>0</v>
          </cell>
        </row>
        <row r="986">
          <cell r="H986">
            <v>0</v>
          </cell>
        </row>
        <row r="987">
          <cell r="H987">
            <v>0</v>
          </cell>
        </row>
        <row r="988">
          <cell r="H988">
            <v>0</v>
          </cell>
        </row>
        <row r="989">
          <cell r="H989">
            <v>0</v>
          </cell>
        </row>
        <row r="990">
          <cell r="H990">
            <v>0</v>
          </cell>
        </row>
        <row r="991">
          <cell r="H991">
            <v>0</v>
          </cell>
        </row>
        <row r="992">
          <cell r="H992">
            <v>0</v>
          </cell>
        </row>
        <row r="993">
          <cell r="H993">
            <v>0</v>
          </cell>
        </row>
        <row r="994">
          <cell r="H994">
            <v>0</v>
          </cell>
        </row>
        <row r="995">
          <cell r="H995">
            <v>0</v>
          </cell>
        </row>
        <row r="996">
          <cell r="H996">
            <v>0</v>
          </cell>
        </row>
        <row r="997">
          <cell r="H997">
            <v>0</v>
          </cell>
        </row>
        <row r="998">
          <cell r="H998">
            <v>0</v>
          </cell>
        </row>
        <row r="999">
          <cell r="H999">
            <v>0</v>
          </cell>
        </row>
        <row r="1000">
          <cell r="H1000">
            <v>0</v>
          </cell>
        </row>
      </sheetData>
      <sheetData sheetId="5">
        <row r="44">
          <cell r="H44">
            <v>0</v>
          </cell>
        </row>
        <row r="45">
          <cell r="H45">
            <v>0</v>
          </cell>
        </row>
        <row r="47">
          <cell r="H47">
            <v>0</v>
          </cell>
        </row>
        <row r="48">
          <cell r="H48">
            <v>0</v>
          </cell>
        </row>
        <row r="49">
          <cell r="H49">
            <v>0</v>
          </cell>
        </row>
        <row r="50">
          <cell r="H50">
            <v>0</v>
          </cell>
        </row>
        <row r="51">
          <cell r="H51">
            <v>0</v>
          </cell>
        </row>
        <row r="52">
          <cell r="H52">
            <v>0</v>
          </cell>
        </row>
        <row r="53">
          <cell r="H53">
            <v>0</v>
          </cell>
        </row>
        <row r="54">
          <cell r="H54">
            <v>0</v>
          </cell>
        </row>
        <row r="55">
          <cell r="H55">
            <v>0</v>
          </cell>
        </row>
        <row r="56">
          <cell r="H56">
            <v>0</v>
          </cell>
        </row>
        <row r="57">
          <cell r="H57">
            <v>0</v>
          </cell>
        </row>
        <row r="58">
          <cell r="H58">
            <v>0</v>
          </cell>
        </row>
        <row r="59">
          <cell r="H59">
            <v>0</v>
          </cell>
        </row>
        <row r="60">
          <cell r="H60">
            <v>0</v>
          </cell>
        </row>
        <row r="61">
          <cell r="H61">
            <v>0</v>
          </cell>
        </row>
        <row r="62">
          <cell r="H62">
            <v>0</v>
          </cell>
        </row>
        <row r="63">
          <cell r="H63">
            <v>0</v>
          </cell>
        </row>
        <row r="64">
          <cell r="H64">
            <v>0</v>
          </cell>
        </row>
        <row r="65">
          <cell r="H65">
            <v>0</v>
          </cell>
        </row>
        <row r="66">
          <cell r="H66">
            <v>0</v>
          </cell>
        </row>
        <row r="67">
          <cell r="H67">
            <v>0</v>
          </cell>
        </row>
        <row r="68">
          <cell r="H68">
            <v>0</v>
          </cell>
        </row>
        <row r="69">
          <cell r="H69">
            <v>0</v>
          </cell>
        </row>
        <row r="70">
          <cell r="H70">
            <v>0</v>
          </cell>
        </row>
        <row r="71">
          <cell r="H71">
            <v>0</v>
          </cell>
        </row>
        <row r="72">
          <cell r="H72">
            <v>0</v>
          </cell>
        </row>
        <row r="73">
          <cell r="H73">
            <v>0</v>
          </cell>
        </row>
        <row r="74">
          <cell r="H74">
            <v>500</v>
          </cell>
        </row>
        <row r="75">
          <cell r="H75">
            <v>0</v>
          </cell>
        </row>
        <row r="76">
          <cell r="H76">
            <v>1000</v>
          </cell>
        </row>
        <row r="77">
          <cell r="H77">
            <v>0</v>
          </cell>
        </row>
        <row r="78">
          <cell r="H78">
            <v>0</v>
          </cell>
        </row>
        <row r="79">
          <cell r="H79">
            <v>0</v>
          </cell>
        </row>
        <row r="80">
          <cell r="H80">
            <v>0</v>
          </cell>
        </row>
        <row r="81">
          <cell r="H81">
            <v>0</v>
          </cell>
        </row>
        <row r="82">
          <cell r="H82">
            <v>0</v>
          </cell>
        </row>
        <row r="83">
          <cell r="H83">
            <v>0</v>
          </cell>
        </row>
        <row r="84">
          <cell r="H84">
            <v>0</v>
          </cell>
        </row>
        <row r="85">
          <cell r="H85">
            <v>0</v>
          </cell>
        </row>
        <row r="86">
          <cell r="H86">
            <v>0</v>
          </cell>
        </row>
        <row r="87">
          <cell r="H87">
            <v>0</v>
          </cell>
        </row>
        <row r="88">
          <cell r="H88">
            <v>0</v>
          </cell>
        </row>
        <row r="89">
          <cell r="H89">
            <v>0</v>
          </cell>
        </row>
        <row r="90">
          <cell r="H90">
            <v>0</v>
          </cell>
        </row>
        <row r="91">
          <cell r="H91">
            <v>0</v>
          </cell>
        </row>
        <row r="92">
          <cell r="H92">
            <v>0</v>
          </cell>
        </row>
        <row r="93">
          <cell r="H93">
            <v>0</v>
          </cell>
        </row>
        <row r="94">
          <cell r="H94">
            <v>0</v>
          </cell>
        </row>
        <row r="95">
          <cell r="H95">
            <v>0</v>
          </cell>
        </row>
        <row r="96">
          <cell r="H96">
            <v>0</v>
          </cell>
        </row>
        <row r="97">
          <cell r="H97">
            <v>0</v>
          </cell>
        </row>
        <row r="98">
          <cell r="H98">
            <v>0</v>
          </cell>
        </row>
        <row r="99">
          <cell r="H99">
            <v>0</v>
          </cell>
        </row>
        <row r="100">
          <cell r="H100">
            <v>0</v>
          </cell>
        </row>
        <row r="101">
          <cell r="H101">
            <v>0</v>
          </cell>
        </row>
        <row r="102">
          <cell r="H102">
            <v>0</v>
          </cell>
        </row>
        <row r="103">
          <cell r="H103">
            <v>0</v>
          </cell>
        </row>
        <row r="104">
          <cell r="H104">
            <v>0</v>
          </cell>
        </row>
        <row r="105">
          <cell r="H105">
            <v>0</v>
          </cell>
        </row>
        <row r="106">
          <cell r="H106">
            <v>0</v>
          </cell>
        </row>
        <row r="107">
          <cell r="H107">
            <v>0</v>
          </cell>
        </row>
        <row r="108">
          <cell r="H108">
            <v>0</v>
          </cell>
        </row>
        <row r="109">
          <cell r="H109">
            <v>0</v>
          </cell>
        </row>
        <row r="110">
          <cell r="H110">
            <v>0</v>
          </cell>
        </row>
        <row r="111">
          <cell r="H111">
            <v>0</v>
          </cell>
        </row>
        <row r="112">
          <cell r="H112">
            <v>0</v>
          </cell>
        </row>
        <row r="113">
          <cell r="H113">
            <v>0</v>
          </cell>
        </row>
        <row r="114">
          <cell r="H114">
            <v>0</v>
          </cell>
        </row>
        <row r="115">
          <cell r="H115">
            <v>0</v>
          </cell>
        </row>
        <row r="116">
          <cell r="H116">
            <v>0</v>
          </cell>
        </row>
        <row r="117">
          <cell r="H117">
            <v>0</v>
          </cell>
        </row>
        <row r="118">
          <cell r="H118">
            <v>0</v>
          </cell>
        </row>
        <row r="119">
          <cell r="H119">
            <v>0</v>
          </cell>
        </row>
        <row r="120">
          <cell r="H120">
            <v>0</v>
          </cell>
        </row>
        <row r="121">
          <cell r="H121">
            <v>0</v>
          </cell>
        </row>
        <row r="122">
          <cell r="H122">
            <v>0</v>
          </cell>
        </row>
        <row r="123">
          <cell r="H123">
            <v>0</v>
          </cell>
        </row>
        <row r="124">
          <cell r="H124">
            <v>0</v>
          </cell>
        </row>
        <row r="125">
          <cell r="H125">
            <v>0</v>
          </cell>
        </row>
        <row r="126">
          <cell r="H126">
            <v>0</v>
          </cell>
        </row>
        <row r="127">
          <cell r="H127">
            <v>0</v>
          </cell>
        </row>
        <row r="128">
          <cell r="H128">
            <v>0</v>
          </cell>
        </row>
        <row r="129">
          <cell r="H129">
            <v>0</v>
          </cell>
        </row>
        <row r="130">
          <cell r="H130">
            <v>0</v>
          </cell>
        </row>
        <row r="131">
          <cell r="H131">
            <v>0</v>
          </cell>
        </row>
        <row r="132">
          <cell r="H132">
            <v>0</v>
          </cell>
        </row>
        <row r="133">
          <cell r="H133">
            <v>0</v>
          </cell>
        </row>
        <row r="134">
          <cell r="H134">
            <v>0</v>
          </cell>
        </row>
        <row r="135">
          <cell r="H135">
            <v>0</v>
          </cell>
        </row>
        <row r="136">
          <cell r="H136">
            <v>0</v>
          </cell>
        </row>
        <row r="137">
          <cell r="H137">
            <v>0</v>
          </cell>
        </row>
        <row r="138">
          <cell r="H138">
            <v>0</v>
          </cell>
        </row>
        <row r="139">
          <cell r="H139">
            <v>0</v>
          </cell>
        </row>
        <row r="140">
          <cell r="H140">
            <v>0</v>
          </cell>
        </row>
        <row r="141">
          <cell r="H141">
            <v>0</v>
          </cell>
        </row>
        <row r="142">
          <cell r="H142">
            <v>0</v>
          </cell>
        </row>
        <row r="143">
          <cell r="H143">
            <v>0</v>
          </cell>
        </row>
        <row r="144">
          <cell r="H144">
            <v>0</v>
          </cell>
        </row>
        <row r="145">
          <cell r="H145">
            <v>0</v>
          </cell>
        </row>
        <row r="146">
          <cell r="H146">
            <v>0</v>
          </cell>
        </row>
        <row r="147">
          <cell r="H147">
            <v>0</v>
          </cell>
        </row>
        <row r="148">
          <cell r="H148">
            <v>0</v>
          </cell>
        </row>
        <row r="149">
          <cell r="H149">
            <v>0</v>
          </cell>
        </row>
        <row r="150">
          <cell r="H150">
            <v>0</v>
          </cell>
        </row>
        <row r="151">
          <cell r="H151">
            <v>0</v>
          </cell>
        </row>
        <row r="152">
          <cell r="H152">
            <v>0</v>
          </cell>
        </row>
        <row r="153">
          <cell r="H153">
            <v>0</v>
          </cell>
        </row>
        <row r="154">
          <cell r="H154">
            <v>0</v>
          </cell>
        </row>
        <row r="155">
          <cell r="H155">
            <v>0</v>
          </cell>
        </row>
        <row r="156">
          <cell r="H156">
            <v>0</v>
          </cell>
        </row>
        <row r="157">
          <cell r="H157">
            <v>0</v>
          </cell>
        </row>
        <row r="158">
          <cell r="H158">
            <v>0</v>
          </cell>
        </row>
        <row r="159">
          <cell r="H159">
            <v>0</v>
          </cell>
        </row>
        <row r="160">
          <cell r="H160">
            <v>0</v>
          </cell>
        </row>
        <row r="161">
          <cell r="H161">
            <v>0</v>
          </cell>
        </row>
        <row r="162">
          <cell r="H162">
            <v>0</v>
          </cell>
        </row>
        <row r="163">
          <cell r="H163">
            <v>0</v>
          </cell>
        </row>
        <row r="164">
          <cell r="H164">
            <v>0</v>
          </cell>
        </row>
        <row r="165">
          <cell r="H165">
            <v>0</v>
          </cell>
        </row>
        <row r="166">
          <cell r="H166">
            <v>0</v>
          </cell>
        </row>
        <row r="167">
          <cell r="H167">
            <v>0</v>
          </cell>
        </row>
        <row r="168">
          <cell r="H168">
            <v>0</v>
          </cell>
        </row>
        <row r="169">
          <cell r="H169">
            <v>0</v>
          </cell>
        </row>
        <row r="170">
          <cell r="H170">
            <v>0</v>
          </cell>
        </row>
        <row r="171">
          <cell r="H171">
            <v>0</v>
          </cell>
        </row>
        <row r="172">
          <cell r="H172">
            <v>0</v>
          </cell>
        </row>
        <row r="173">
          <cell r="H173">
            <v>0</v>
          </cell>
        </row>
        <row r="174">
          <cell r="H174">
            <v>0</v>
          </cell>
        </row>
        <row r="175">
          <cell r="H175">
            <v>0</v>
          </cell>
        </row>
        <row r="176">
          <cell r="H176">
            <v>0</v>
          </cell>
        </row>
        <row r="177">
          <cell r="H177">
            <v>0</v>
          </cell>
        </row>
        <row r="178">
          <cell r="H178">
            <v>0</v>
          </cell>
        </row>
        <row r="179">
          <cell r="H179">
            <v>0</v>
          </cell>
        </row>
        <row r="180">
          <cell r="H180">
            <v>0</v>
          </cell>
        </row>
        <row r="181">
          <cell r="H181">
            <v>0</v>
          </cell>
        </row>
        <row r="182">
          <cell r="H182">
            <v>0</v>
          </cell>
        </row>
        <row r="183">
          <cell r="H183">
            <v>0</v>
          </cell>
        </row>
        <row r="184">
          <cell r="H184">
            <v>0</v>
          </cell>
        </row>
        <row r="185">
          <cell r="H185">
            <v>0</v>
          </cell>
        </row>
        <row r="186">
          <cell r="H186">
            <v>0</v>
          </cell>
        </row>
        <row r="187">
          <cell r="H187">
            <v>0</v>
          </cell>
        </row>
        <row r="188">
          <cell r="H188">
            <v>0</v>
          </cell>
        </row>
        <row r="189">
          <cell r="H189">
            <v>0</v>
          </cell>
        </row>
        <row r="190">
          <cell r="H190">
            <v>0</v>
          </cell>
        </row>
        <row r="191">
          <cell r="H191">
            <v>0</v>
          </cell>
        </row>
        <row r="192">
          <cell r="H192">
            <v>0</v>
          </cell>
        </row>
        <row r="193">
          <cell r="H193">
            <v>0</v>
          </cell>
        </row>
        <row r="194">
          <cell r="H194">
            <v>0</v>
          </cell>
        </row>
        <row r="195">
          <cell r="H195">
            <v>0</v>
          </cell>
        </row>
        <row r="196">
          <cell r="H196">
            <v>0</v>
          </cell>
        </row>
        <row r="197">
          <cell r="H197">
            <v>0</v>
          </cell>
        </row>
        <row r="198">
          <cell r="H198">
            <v>0</v>
          </cell>
        </row>
        <row r="199">
          <cell r="H199">
            <v>0</v>
          </cell>
        </row>
        <row r="200">
          <cell r="H200">
            <v>0</v>
          </cell>
        </row>
        <row r="201">
          <cell r="H201">
            <v>0</v>
          </cell>
        </row>
        <row r="202">
          <cell r="H202">
            <v>0</v>
          </cell>
        </row>
        <row r="203">
          <cell r="H203">
            <v>0</v>
          </cell>
        </row>
        <row r="204">
          <cell r="H204">
            <v>0</v>
          </cell>
        </row>
        <row r="205">
          <cell r="H205">
            <v>0</v>
          </cell>
        </row>
        <row r="206">
          <cell r="H206">
            <v>0</v>
          </cell>
        </row>
        <row r="207">
          <cell r="H207">
            <v>0</v>
          </cell>
        </row>
        <row r="208">
          <cell r="H208">
            <v>0</v>
          </cell>
        </row>
        <row r="209">
          <cell r="H209">
            <v>0</v>
          </cell>
        </row>
        <row r="210">
          <cell r="H210">
            <v>0</v>
          </cell>
        </row>
        <row r="211">
          <cell r="H211">
            <v>0</v>
          </cell>
        </row>
        <row r="212">
          <cell r="H212">
            <v>0</v>
          </cell>
        </row>
        <row r="213">
          <cell r="H213">
            <v>0</v>
          </cell>
        </row>
        <row r="214">
          <cell r="H214">
            <v>0</v>
          </cell>
        </row>
        <row r="215">
          <cell r="H215">
            <v>0</v>
          </cell>
        </row>
        <row r="216">
          <cell r="H216">
            <v>0</v>
          </cell>
        </row>
        <row r="217">
          <cell r="H217">
            <v>0</v>
          </cell>
        </row>
        <row r="218">
          <cell r="H218">
            <v>0</v>
          </cell>
        </row>
        <row r="219">
          <cell r="H219">
            <v>0</v>
          </cell>
        </row>
        <row r="220">
          <cell r="H220">
            <v>0</v>
          </cell>
        </row>
        <row r="221">
          <cell r="H221">
            <v>0</v>
          </cell>
        </row>
        <row r="222">
          <cell r="H222">
            <v>0</v>
          </cell>
        </row>
        <row r="223">
          <cell r="H223">
            <v>0</v>
          </cell>
        </row>
        <row r="224">
          <cell r="H224">
            <v>0</v>
          </cell>
        </row>
        <row r="225">
          <cell r="H225">
            <v>0</v>
          </cell>
        </row>
        <row r="226">
          <cell r="H226">
            <v>0</v>
          </cell>
        </row>
        <row r="227">
          <cell r="H227">
            <v>0</v>
          </cell>
        </row>
        <row r="228">
          <cell r="H228">
            <v>0</v>
          </cell>
        </row>
        <row r="229">
          <cell r="H229">
            <v>0</v>
          </cell>
        </row>
        <row r="230">
          <cell r="H230">
            <v>0</v>
          </cell>
        </row>
        <row r="231">
          <cell r="H231">
            <v>0</v>
          </cell>
        </row>
        <row r="232">
          <cell r="H232">
            <v>0</v>
          </cell>
        </row>
        <row r="233">
          <cell r="H233">
            <v>0</v>
          </cell>
        </row>
        <row r="234">
          <cell r="H234">
            <v>0</v>
          </cell>
        </row>
        <row r="235">
          <cell r="H235">
            <v>0</v>
          </cell>
        </row>
        <row r="236">
          <cell r="H236">
            <v>0</v>
          </cell>
        </row>
        <row r="237">
          <cell r="H237">
            <v>0</v>
          </cell>
        </row>
        <row r="238">
          <cell r="H238">
            <v>0</v>
          </cell>
        </row>
        <row r="239">
          <cell r="H239">
            <v>0</v>
          </cell>
        </row>
        <row r="240">
          <cell r="H240">
            <v>0</v>
          </cell>
        </row>
        <row r="241">
          <cell r="H241">
            <v>0</v>
          </cell>
        </row>
        <row r="242">
          <cell r="H242">
            <v>0</v>
          </cell>
        </row>
        <row r="243">
          <cell r="H243">
            <v>0</v>
          </cell>
        </row>
        <row r="244">
          <cell r="H244">
            <v>0</v>
          </cell>
        </row>
        <row r="245">
          <cell r="H245">
            <v>0</v>
          </cell>
        </row>
        <row r="246">
          <cell r="H246">
            <v>0</v>
          </cell>
        </row>
        <row r="247">
          <cell r="H247">
            <v>0</v>
          </cell>
        </row>
        <row r="248">
          <cell r="H248">
            <v>0</v>
          </cell>
        </row>
        <row r="249">
          <cell r="H249">
            <v>0</v>
          </cell>
        </row>
        <row r="250">
          <cell r="H250">
            <v>0</v>
          </cell>
        </row>
        <row r="251">
          <cell r="H251">
            <v>0</v>
          </cell>
        </row>
        <row r="252">
          <cell r="H252">
            <v>0</v>
          </cell>
        </row>
        <row r="253">
          <cell r="H253">
            <v>0</v>
          </cell>
        </row>
        <row r="254">
          <cell r="H254">
            <v>0</v>
          </cell>
        </row>
        <row r="255">
          <cell r="H255">
            <v>0</v>
          </cell>
        </row>
        <row r="256">
          <cell r="H256">
            <v>0</v>
          </cell>
        </row>
        <row r="257">
          <cell r="H257">
            <v>0</v>
          </cell>
        </row>
        <row r="258">
          <cell r="H258">
            <v>0</v>
          </cell>
        </row>
        <row r="259">
          <cell r="H259">
            <v>0</v>
          </cell>
        </row>
        <row r="260">
          <cell r="H260">
            <v>0</v>
          </cell>
        </row>
        <row r="261">
          <cell r="H261">
            <v>0</v>
          </cell>
        </row>
        <row r="262">
          <cell r="H262">
            <v>0</v>
          </cell>
        </row>
        <row r="263">
          <cell r="H263">
            <v>0</v>
          </cell>
        </row>
        <row r="264">
          <cell r="H264">
            <v>0</v>
          </cell>
        </row>
        <row r="265">
          <cell r="H265">
            <v>0</v>
          </cell>
        </row>
        <row r="266">
          <cell r="H266">
            <v>0</v>
          </cell>
        </row>
        <row r="267">
          <cell r="H267">
            <v>0</v>
          </cell>
        </row>
        <row r="268">
          <cell r="H268">
            <v>0</v>
          </cell>
        </row>
        <row r="269">
          <cell r="H269">
            <v>0</v>
          </cell>
        </row>
        <row r="270">
          <cell r="H270">
            <v>0</v>
          </cell>
        </row>
        <row r="271">
          <cell r="H271">
            <v>0</v>
          </cell>
        </row>
        <row r="272">
          <cell r="H272">
            <v>0</v>
          </cell>
        </row>
        <row r="273">
          <cell r="H273">
            <v>0</v>
          </cell>
        </row>
        <row r="274">
          <cell r="H274">
            <v>0</v>
          </cell>
        </row>
        <row r="275">
          <cell r="H275">
            <v>0</v>
          </cell>
        </row>
        <row r="276">
          <cell r="H276">
            <v>0</v>
          </cell>
        </row>
        <row r="277">
          <cell r="H277">
            <v>0</v>
          </cell>
        </row>
        <row r="278">
          <cell r="H278">
            <v>0</v>
          </cell>
        </row>
        <row r="279">
          <cell r="H279">
            <v>0</v>
          </cell>
        </row>
        <row r="280">
          <cell r="H280">
            <v>0</v>
          </cell>
        </row>
        <row r="281">
          <cell r="H281">
            <v>0</v>
          </cell>
        </row>
        <row r="282">
          <cell r="H282">
            <v>0</v>
          </cell>
        </row>
        <row r="283">
          <cell r="H283">
            <v>0</v>
          </cell>
        </row>
        <row r="284">
          <cell r="H284">
            <v>0</v>
          </cell>
        </row>
        <row r="285">
          <cell r="H285">
            <v>0</v>
          </cell>
        </row>
        <row r="286">
          <cell r="H286">
            <v>0</v>
          </cell>
        </row>
        <row r="287">
          <cell r="H287">
            <v>0</v>
          </cell>
        </row>
        <row r="288">
          <cell r="H288">
            <v>0</v>
          </cell>
        </row>
        <row r="289">
          <cell r="H289">
            <v>0</v>
          </cell>
        </row>
        <row r="290">
          <cell r="H290">
            <v>0</v>
          </cell>
        </row>
        <row r="291">
          <cell r="H291">
            <v>0</v>
          </cell>
        </row>
        <row r="292">
          <cell r="H292">
            <v>0</v>
          </cell>
        </row>
        <row r="293">
          <cell r="H293">
            <v>0</v>
          </cell>
        </row>
        <row r="294">
          <cell r="H294">
            <v>0</v>
          </cell>
        </row>
        <row r="295">
          <cell r="H295">
            <v>0</v>
          </cell>
        </row>
        <row r="296">
          <cell r="H296">
            <v>0</v>
          </cell>
        </row>
        <row r="297">
          <cell r="H297">
            <v>0</v>
          </cell>
        </row>
        <row r="298">
          <cell r="H298">
            <v>0</v>
          </cell>
        </row>
        <row r="299">
          <cell r="H299">
            <v>0</v>
          </cell>
        </row>
        <row r="300">
          <cell r="H300">
            <v>0</v>
          </cell>
        </row>
        <row r="301">
          <cell r="H301">
            <v>0</v>
          </cell>
        </row>
        <row r="302">
          <cell r="H302">
            <v>0</v>
          </cell>
        </row>
        <row r="303">
          <cell r="H303">
            <v>0</v>
          </cell>
        </row>
        <row r="304">
          <cell r="H304">
            <v>0</v>
          </cell>
        </row>
        <row r="305">
          <cell r="H305">
            <v>0</v>
          </cell>
        </row>
        <row r="306">
          <cell r="H306">
            <v>0</v>
          </cell>
        </row>
        <row r="307">
          <cell r="H307">
            <v>0</v>
          </cell>
        </row>
        <row r="308">
          <cell r="H308">
            <v>0</v>
          </cell>
        </row>
        <row r="309">
          <cell r="H309">
            <v>0</v>
          </cell>
        </row>
        <row r="310">
          <cell r="H310">
            <v>0</v>
          </cell>
        </row>
        <row r="311">
          <cell r="H311">
            <v>0</v>
          </cell>
        </row>
        <row r="312">
          <cell r="H312">
            <v>0</v>
          </cell>
        </row>
        <row r="313">
          <cell r="H313">
            <v>0</v>
          </cell>
        </row>
        <row r="314">
          <cell r="H314">
            <v>0</v>
          </cell>
        </row>
        <row r="315">
          <cell r="H315">
            <v>0</v>
          </cell>
        </row>
        <row r="316">
          <cell r="H316">
            <v>0</v>
          </cell>
        </row>
        <row r="317">
          <cell r="H317">
            <v>0</v>
          </cell>
        </row>
        <row r="318">
          <cell r="H318">
            <v>0</v>
          </cell>
        </row>
        <row r="319">
          <cell r="H319">
            <v>0</v>
          </cell>
        </row>
        <row r="320">
          <cell r="H320">
            <v>0</v>
          </cell>
        </row>
        <row r="321">
          <cell r="H321">
            <v>0</v>
          </cell>
        </row>
        <row r="322">
          <cell r="H322">
            <v>0</v>
          </cell>
        </row>
        <row r="323">
          <cell r="H323">
            <v>0</v>
          </cell>
        </row>
        <row r="324">
          <cell r="H324">
            <v>0</v>
          </cell>
        </row>
        <row r="325">
          <cell r="H325">
            <v>0</v>
          </cell>
        </row>
        <row r="326">
          <cell r="H326">
            <v>0</v>
          </cell>
        </row>
        <row r="327">
          <cell r="H327">
            <v>0</v>
          </cell>
        </row>
        <row r="328">
          <cell r="H328">
            <v>0</v>
          </cell>
        </row>
        <row r="329">
          <cell r="H329">
            <v>0</v>
          </cell>
        </row>
        <row r="330">
          <cell r="H330">
            <v>0</v>
          </cell>
        </row>
        <row r="331">
          <cell r="H331">
            <v>0</v>
          </cell>
        </row>
        <row r="332">
          <cell r="H332">
            <v>0</v>
          </cell>
        </row>
        <row r="333">
          <cell r="H333">
            <v>0</v>
          </cell>
        </row>
        <row r="334">
          <cell r="H334">
            <v>0</v>
          </cell>
        </row>
        <row r="335">
          <cell r="H335">
            <v>0</v>
          </cell>
        </row>
        <row r="336">
          <cell r="H336">
            <v>0</v>
          </cell>
        </row>
        <row r="337">
          <cell r="H337">
            <v>0</v>
          </cell>
        </row>
        <row r="338">
          <cell r="H338">
            <v>0</v>
          </cell>
        </row>
        <row r="339">
          <cell r="H339">
            <v>0</v>
          </cell>
        </row>
        <row r="340">
          <cell r="H340">
            <v>0</v>
          </cell>
        </row>
        <row r="341">
          <cell r="H341">
            <v>0</v>
          </cell>
        </row>
        <row r="342">
          <cell r="H342">
            <v>0</v>
          </cell>
        </row>
        <row r="343">
          <cell r="H343">
            <v>0</v>
          </cell>
        </row>
        <row r="344">
          <cell r="H344">
            <v>0</v>
          </cell>
        </row>
        <row r="345">
          <cell r="H345">
            <v>0</v>
          </cell>
        </row>
        <row r="346">
          <cell r="H346">
            <v>0</v>
          </cell>
        </row>
        <row r="347">
          <cell r="H347">
            <v>0</v>
          </cell>
        </row>
        <row r="348">
          <cell r="H348">
            <v>0</v>
          </cell>
        </row>
        <row r="349">
          <cell r="H349">
            <v>0</v>
          </cell>
        </row>
        <row r="350">
          <cell r="H350">
            <v>0</v>
          </cell>
        </row>
        <row r="351">
          <cell r="H351">
            <v>0</v>
          </cell>
        </row>
        <row r="352">
          <cell r="H352">
            <v>0</v>
          </cell>
        </row>
        <row r="353">
          <cell r="H353">
            <v>0</v>
          </cell>
        </row>
        <row r="354">
          <cell r="H354">
            <v>0</v>
          </cell>
        </row>
        <row r="355">
          <cell r="H355">
            <v>0</v>
          </cell>
        </row>
        <row r="356">
          <cell r="H356">
            <v>0</v>
          </cell>
        </row>
        <row r="357">
          <cell r="H357">
            <v>0</v>
          </cell>
        </row>
        <row r="358">
          <cell r="H358">
            <v>0</v>
          </cell>
        </row>
        <row r="359">
          <cell r="H359">
            <v>0</v>
          </cell>
        </row>
        <row r="360">
          <cell r="H360">
            <v>0</v>
          </cell>
        </row>
        <row r="361">
          <cell r="H361">
            <v>0</v>
          </cell>
        </row>
        <row r="362">
          <cell r="H362">
            <v>0</v>
          </cell>
        </row>
        <row r="363">
          <cell r="H363">
            <v>0</v>
          </cell>
        </row>
        <row r="364">
          <cell r="H364">
            <v>0</v>
          </cell>
        </row>
        <row r="365">
          <cell r="H365">
            <v>0</v>
          </cell>
        </row>
        <row r="366">
          <cell r="H366">
            <v>0</v>
          </cell>
        </row>
        <row r="367">
          <cell r="H367">
            <v>0</v>
          </cell>
        </row>
        <row r="368">
          <cell r="H368">
            <v>0</v>
          </cell>
        </row>
        <row r="369">
          <cell r="H369">
            <v>0</v>
          </cell>
        </row>
        <row r="370">
          <cell r="H370">
            <v>0</v>
          </cell>
        </row>
        <row r="371">
          <cell r="H371">
            <v>0</v>
          </cell>
        </row>
        <row r="372">
          <cell r="H372">
            <v>0</v>
          </cell>
        </row>
        <row r="373">
          <cell r="H373">
            <v>0</v>
          </cell>
        </row>
        <row r="374">
          <cell r="H374">
            <v>0</v>
          </cell>
        </row>
        <row r="375">
          <cell r="H375">
            <v>0</v>
          </cell>
        </row>
        <row r="376">
          <cell r="H376">
            <v>0</v>
          </cell>
        </row>
        <row r="377">
          <cell r="H377">
            <v>0</v>
          </cell>
        </row>
        <row r="378">
          <cell r="H378">
            <v>0</v>
          </cell>
        </row>
        <row r="379">
          <cell r="H379">
            <v>0</v>
          </cell>
        </row>
        <row r="380">
          <cell r="H380">
            <v>0</v>
          </cell>
        </row>
        <row r="381">
          <cell r="H381">
            <v>0</v>
          </cell>
        </row>
        <row r="382">
          <cell r="H382">
            <v>0</v>
          </cell>
        </row>
        <row r="383">
          <cell r="H383">
            <v>0</v>
          </cell>
        </row>
        <row r="384">
          <cell r="H384">
            <v>0</v>
          </cell>
        </row>
        <row r="385">
          <cell r="H385">
            <v>0</v>
          </cell>
        </row>
        <row r="386">
          <cell r="H386">
            <v>0</v>
          </cell>
        </row>
        <row r="387">
          <cell r="H387">
            <v>0</v>
          </cell>
        </row>
        <row r="388">
          <cell r="H388">
            <v>0</v>
          </cell>
        </row>
        <row r="389">
          <cell r="H389">
            <v>0</v>
          </cell>
        </row>
        <row r="390">
          <cell r="H390">
            <v>0</v>
          </cell>
        </row>
        <row r="391">
          <cell r="H391">
            <v>0</v>
          </cell>
        </row>
        <row r="392">
          <cell r="H392">
            <v>0</v>
          </cell>
        </row>
        <row r="393">
          <cell r="H393">
            <v>0</v>
          </cell>
        </row>
        <row r="394">
          <cell r="H394">
            <v>0</v>
          </cell>
        </row>
        <row r="395">
          <cell r="H395">
            <v>0</v>
          </cell>
        </row>
        <row r="396">
          <cell r="H396">
            <v>0</v>
          </cell>
        </row>
        <row r="397">
          <cell r="H397">
            <v>0</v>
          </cell>
        </row>
        <row r="398">
          <cell r="H398">
            <v>0</v>
          </cell>
        </row>
        <row r="399">
          <cell r="H399">
            <v>0</v>
          </cell>
        </row>
        <row r="400">
          <cell r="H400">
            <v>0</v>
          </cell>
        </row>
        <row r="401">
          <cell r="H401">
            <v>0</v>
          </cell>
        </row>
        <row r="402">
          <cell r="H402">
            <v>0</v>
          </cell>
        </row>
        <row r="403">
          <cell r="H403">
            <v>0</v>
          </cell>
        </row>
        <row r="404">
          <cell r="H404">
            <v>0</v>
          </cell>
        </row>
        <row r="405">
          <cell r="H405">
            <v>0</v>
          </cell>
        </row>
        <row r="406">
          <cell r="H406">
            <v>0</v>
          </cell>
        </row>
        <row r="407">
          <cell r="H407">
            <v>0</v>
          </cell>
        </row>
        <row r="408">
          <cell r="H408">
            <v>0</v>
          </cell>
        </row>
        <row r="409">
          <cell r="H409">
            <v>0</v>
          </cell>
        </row>
        <row r="410">
          <cell r="H410">
            <v>0</v>
          </cell>
        </row>
        <row r="411">
          <cell r="H411">
            <v>0</v>
          </cell>
        </row>
        <row r="412">
          <cell r="H412">
            <v>0</v>
          </cell>
        </row>
        <row r="413">
          <cell r="H413">
            <v>0</v>
          </cell>
        </row>
        <row r="414">
          <cell r="H414">
            <v>0</v>
          </cell>
        </row>
        <row r="415">
          <cell r="H415">
            <v>0</v>
          </cell>
        </row>
        <row r="416">
          <cell r="H416">
            <v>0</v>
          </cell>
        </row>
        <row r="417">
          <cell r="H417">
            <v>0</v>
          </cell>
        </row>
        <row r="418">
          <cell r="H418">
            <v>0</v>
          </cell>
        </row>
        <row r="419">
          <cell r="H419">
            <v>0</v>
          </cell>
        </row>
        <row r="420">
          <cell r="H420">
            <v>0</v>
          </cell>
        </row>
        <row r="421">
          <cell r="H421">
            <v>0</v>
          </cell>
        </row>
        <row r="422">
          <cell r="H422">
            <v>0</v>
          </cell>
        </row>
        <row r="423">
          <cell r="H423">
            <v>0</v>
          </cell>
        </row>
        <row r="424">
          <cell r="H424">
            <v>0</v>
          </cell>
        </row>
        <row r="425">
          <cell r="H425">
            <v>0</v>
          </cell>
        </row>
        <row r="426">
          <cell r="H426">
            <v>0</v>
          </cell>
        </row>
        <row r="427">
          <cell r="H427">
            <v>0</v>
          </cell>
        </row>
        <row r="428">
          <cell r="H428">
            <v>0</v>
          </cell>
        </row>
        <row r="429">
          <cell r="H429">
            <v>0</v>
          </cell>
        </row>
        <row r="430">
          <cell r="H430">
            <v>0</v>
          </cell>
        </row>
        <row r="431">
          <cell r="H431">
            <v>0</v>
          </cell>
        </row>
        <row r="432">
          <cell r="H432">
            <v>0</v>
          </cell>
        </row>
        <row r="433">
          <cell r="H433">
            <v>0</v>
          </cell>
        </row>
        <row r="434">
          <cell r="H434">
            <v>0</v>
          </cell>
        </row>
        <row r="435">
          <cell r="H435">
            <v>0</v>
          </cell>
        </row>
        <row r="436">
          <cell r="H436">
            <v>0</v>
          </cell>
        </row>
        <row r="437">
          <cell r="H437">
            <v>0</v>
          </cell>
        </row>
        <row r="438">
          <cell r="H438">
            <v>0</v>
          </cell>
        </row>
        <row r="439">
          <cell r="H439">
            <v>0</v>
          </cell>
        </row>
        <row r="440">
          <cell r="H440">
            <v>0</v>
          </cell>
        </row>
        <row r="441">
          <cell r="H441">
            <v>0</v>
          </cell>
        </row>
        <row r="442">
          <cell r="H442">
            <v>0</v>
          </cell>
        </row>
        <row r="443">
          <cell r="H443">
            <v>0</v>
          </cell>
        </row>
        <row r="444">
          <cell r="H444">
            <v>0</v>
          </cell>
        </row>
        <row r="445">
          <cell r="H445">
            <v>0</v>
          </cell>
        </row>
        <row r="446">
          <cell r="H446">
            <v>0</v>
          </cell>
        </row>
        <row r="447">
          <cell r="H447">
            <v>0</v>
          </cell>
        </row>
        <row r="448">
          <cell r="H448">
            <v>0</v>
          </cell>
        </row>
        <row r="449">
          <cell r="H449">
            <v>0</v>
          </cell>
        </row>
        <row r="450">
          <cell r="H450">
            <v>0</v>
          </cell>
        </row>
        <row r="451">
          <cell r="H451">
            <v>0</v>
          </cell>
        </row>
        <row r="452">
          <cell r="H452">
            <v>0</v>
          </cell>
        </row>
        <row r="453">
          <cell r="H453">
            <v>0</v>
          </cell>
        </row>
        <row r="454">
          <cell r="H454">
            <v>0</v>
          </cell>
        </row>
        <row r="455">
          <cell r="H455">
            <v>0</v>
          </cell>
        </row>
        <row r="456">
          <cell r="H456">
            <v>0</v>
          </cell>
        </row>
        <row r="457">
          <cell r="H457">
            <v>0</v>
          </cell>
        </row>
        <row r="458">
          <cell r="H458">
            <v>0</v>
          </cell>
        </row>
        <row r="459">
          <cell r="H459">
            <v>0</v>
          </cell>
        </row>
        <row r="460">
          <cell r="H460">
            <v>0</v>
          </cell>
        </row>
        <row r="461">
          <cell r="H461">
            <v>0</v>
          </cell>
        </row>
        <row r="462">
          <cell r="H462">
            <v>0</v>
          </cell>
        </row>
        <row r="463">
          <cell r="H463">
            <v>0</v>
          </cell>
        </row>
        <row r="464">
          <cell r="H464">
            <v>0</v>
          </cell>
        </row>
        <row r="465">
          <cell r="H465">
            <v>0</v>
          </cell>
        </row>
        <row r="466">
          <cell r="H466">
            <v>0</v>
          </cell>
        </row>
        <row r="467">
          <cell r="H467">
            <v>0</v>
          </cell>
        </row>
        <row r="468">
          <cell r="H468">
            <v>0</v>
          </cell>
        </row>
        <row r="469">
          <cell r="H469">
            <v>0</v>
          </cell>
        </row>
        <row r="470">
          <cell r="H470">
            <v>0</v>
          </cell>
        </row>
        <row r="471">
          <cell r="H471">
            <v>0</v>
          </cell>
        </row>
        <row r="472">
          <cell r="H472">
            <v>0</v>
          </cell>
        </row>
        <row r="473">
          <cell r="H473">
            <v>0</v>
          </cell>
        </row>
        <row r="474">
          <cell r="H474">
            <v>0</v>
          </cell>
        </row>
        <row r="475">
          <cell r="H475">
            <v>0</v>
          </cell>
        </row>
        <row r="476">
          <cell r="H476">
            <v>0</v>
          </cell>
        </row>
        <row r="477">
          <cell r="H477">
            <v>0</v>
          </cell>
        </row>
        <row r="478">
          <cell r="H478">
            <v>0</v>
          </cell>
        </row>
        <row r="479">
          <cell r="H479">
            <v>0</v>
          </cell>
        </row>
        <row r="480">
          <cell r="H480">
            <v>0</v>
          </cell>
        </row>
        <row r="481">
          <cell r="H481">
            <v>0</v>
          </cell>
        </row>
        <row r="482">
          <cell r="H482">
            <v>0</v>
          </cell>
        </row>
        <row r="483">
          <cell r="H483">
            <v>0</v>
          </cell>
        </row>
        <row r="484">
          <cell r="H484">
            <v>0</v>
          </cell>
        </row>
        <row r="485">
          <cell r="H485">
            <v>0</v>
          </cell>
        </row>
        <row r="486">
          <cell r="H486">
            <v>0</v>
          </cell>
        </row>
        <row r="487">
          <cell r="H487">
            <v>0</v>
          </cell>
        </row>
        <row r="488">
          <cell r="H488">
            <v>0</v>
          </cell>
        </row>
        <row r="489">
          <cell r="H489">
            <v>0</v>
          </cell>
        </row>
        <row r="490">
          <cell r="H490">
            <v>0</v>
          </cell>
        </row>
        <row r="491">
          <cell r="H491">
            <v>0</v>
          </cell>
        </row>
        <row r="492">
          <cell r="H492">
            <v>0</v>
          </cell>
        </row>
        <row r="493">
          <cell r="H493">
            <v>0</v>
          </cell>
        </row>
        <row r="494">
          <cell r="H494">
            <v>0</v>
          </cell>
        </row>
        <row r="495">
          <cell r="H495">
            <v>0</v>
          </cell>
        </row>
        <row r="496">
          <cell r="H496">
            <v>0</v>
          </cell>
        </row>
        <row r="497">
          <cell r="H497">
            <v>0</v>
          </cell>
        </row>
        <row r="498">
          <cell r="H498">
            <v>0</v>
          </cell>
        </row>
        <row r="499">
          <cell r="H499">
            <v>0</v>
          </cell>
        </row>
        <row r="500">
          <cell r="H500">
            <v>0</v>
          </cell>
        </row>
        <row r="501">
          <cell r="H501">
            <v>0</v>
          </cell>
        </row>
        <row r="502">
          <cell r="H502">
            <v>0</v>
          </cell>
        </row>
        <row r="503">
          <cell r="H503">
            <v>0</v>
          </cell>
        </row>
        <row r="504">
          <cell r="H504">
            <v>0</v>
          </cell>
        </row>
        <row r="505">
          <cell r="H505">
            <v>0</v>
          </cell>
        </row>
        <row r="506">
          <cell r="H506">
            <v>0</v>
          </cell>
        </row>
        <row r="507">
          <cell r="H507">
            <v>0</v>
          </cell>
        </row>
        <row r="508">
          <cell r="H508">
            <v>0</v>
          </cell>
        </row>
        <row r="509">
          <cell r="H509">
            <v>0</v>
          </cell>
        </row>
        <row r="510">
          <cell r="H510">
            <v>0</v>
          </cell>
        </row>
        <row r="511">
          <cell r="H511">
            <v>0</v>
          </cell>
        </row>
        <row r="512">
          <cell r="H512">
            <v>0</v>
          </cell>
        </row>
        <row r="513">
          <cell r="H513">
            <v>0</v>
          </cell>
        </row>
        <row r="514">
          <cell r="H514">
            <v>0</v>
          </cell>
        </row>
        <row r="515">
          <cell r="H515">
            <v>0</v>
          </cell>
        </row>
        <row r="516">
          <cell r="H516">
            <v>0</v>
          </cell>
        </row>
        <row r="517">
          <cell r="H517">
            <v>0</v>
          </cell>
        </row>
        <row r="518">
          <cell r="H518">
            <v>0</v>
          </cell>
        </row>
        <row r="519">
          <cell r="H519">
            <v>0</v>
          </cell>
        </row>
        <row r="520">
          <cell r="H520">
            <v>0</v>
          </cell>
        </row>
        <row r="521">
          <cell r="H521">
            <v>0</v>
          </cell>
        </row>
        <row r="522">
          <cell r="H522">
            <v>0</v>
          </cell>
        </row>
        <row r="523">
          <cell r="H523">
            <v>0</v>
          </cell>
        </row>
        <row r="524">
          <cell r="H524">
            <v>0</v>
          </cell>
        </row>
        <row r="525">
          <cell r="H525">
            <v>0</v>
          </cell>
        </row>
        <row r="526">
          <cell r="H526">
            <v>0</v>
          </cell>
        </row>
        <row r="527">
          <cell r="H527">
            <v>0</v>
          </cell>
        </row>
        <row r="528">
          <cell r="H528">
            <v>0</v>
          </cell>
        </row>
        <row r="529">
          <cell r="H529">
            <v>0</v>
          </cell>
        </row>
        <row r="530">
          <cell r="H530">
            <v>0</v>
          </cell>
        </row>
        <row r="531">
          <cell r="H531">
            <v>0</v>
          </cell>
        </row>
        <row r="532">
          <cell r="H532">
            <v>0</v>
          </cell>
        </row>
        <row r="533">
          <cell r="H533">
            <v>0</v>
          </cell>
        </row>
        <row r="534">
          <cell r="H534">
            <v>0</v>
          </cell>
        </row>
        <row r="535">
          <cell r="H535">
            <v>0</v>
          </cell>
        </row>
        <row r="536">
          <cell r="H536">
            <v>0</v>
          </cell>
        </row>
        <row r="537">
          <cell r="H537">
            <v>0</v>
          </cell>
        </row>
        <row r="538">
          <cell r="H538">
            <v>0</v>
          </cell>
        </row>
        <row r="539">
          <cell r="H539">
            <v>0</v>
          </cell>
        </row>
        <row r="540">
          <cell r="H540">
            <v>0</v>
          </cell>
        </row>
        <row r="541">
          <cell r="H541">
            <v>0</v>
          </cell>
        </row>
        <row r="542">
          <cell r="H542">
            <v>0</v>
          </cell>
        </row>
        <row r="543">
          <cell r="H543">
            <v>0</v>
          </cell>
        </row>
        <row r="544">
          <cell r="H544">
            <v>0</v>
          </cell>
        </row>
        <row r="545">
          <cell r="H545">
            <v>0</v>
          </cell>
        </row>
        <row r="546">
          <cell r="H546">
            <v>0</v>
          </cell>
        </row>
        <row r="547">
          <cell r="H547">
            <v>0</v>
          </cell>
        </row>
        <row r="548">
          <cell r="H548">
            <v>0</v>
          </cell>
        </row>
        <row r="549">
          <cell r="H549">
            <v>0</v>
          </cell>
        </row>
        <row r="550">
          <cell r="H550">
            <v>0</v>
          </cell>
        </row>
        <row r="551">
          <cell r="H551">
            <v>0</v>
          </cell>
        </row>
        <row r="552">
          <cell r="H552">
            <v>0</v>
          </cell>
        </row>
        <row r="553">
          <cell r="H553">
            <v>0</v>
          </cell>
        </row>
        <row r="554">
          <cell r="H554">
            <v>0</v>
          </cell>
        </row>
        <row r="555">
          <cell r="H555">
            <v>0</v>
          </cell>
        </row>
        <row r="556">
          <cell r="H556">
            <v>0</v>
          </cell>
        </row>
        <row r="557">
          <cell r="H557">
            <v>0</v>
          </cell>
        </row>
        <row r="558">
          <cell r="H558">
            <v>0</v>
          </cell>
        </row>
        <row r="559">
          <cell r="H559">
            <v>0</v>
          </cell>
        </row>
        <row r="560">
          <cell r="H560">
            <v>0</v>
          </cell>
        </row>
        <row r="561">
          <cell r="H561">
            <v>0</v>
          </cell>
        </row>
        <row r="562">
          <cell r="H562">
            <v>0</v>
          </cell>
        </row>
        <row r="563">
          <cell r="H563">
            <v>0</v>
          </cell>
        </row>
        <row r="564">
          <cell r="H564">
            <v>0</v>
          </cell>
        </row>
        <row r="565">
          <cell r="H565">
            <v>0</v>
          </cell>
        </row>
        <row r="566">
          <cell r="H566">
            <v>0</v>
          </cell>
        </row>
        <row r="567">
          <cell r="H567">
            <v>0</v>
          </cell>
        </row>
        <row r="568">
          <cell r="H568">
            <v>0</v>
          </cell>
        </row>
        <row r="569">
          <cell r="H569">
            <v>0</v>
          </cell>
        </row>
        <row r="570">
          <cell r="H570">
            <v>0</v>
          </cell>
        </row>
        <row r="571">
          <cell r="H571">
            <v>0</v>
          </cell>
        </row>
        <row r="572">
          <cell r="H572">
            <v>0</v>
          </cell>
        </row>
        <row r="573">
          <cell r="H573">
            <v>0</v>
          </cell>
        </row>
        <row r="574">
          <cell r="H574">
            <v>0</v>
          </cell>
        </row>
        <row r="575">
          <cell r="H575">
            <v>0</v>
          </cell>
        </row>
        <row r="576">
          <cell r="H576">
            <v>0</v>
          </cell>
        </row>
        <row r="577">
          <cell r="H577">
            <v>0</v>
          </cell>
        </row>
        <row r="578">
          <cell r="H578">
            <v>0</v>
          </cell>
        </row>
        <row r="579">
          <cell r="H579">
            <v>0</v>
          </cell>
        </row>
        <row r="580">
          <cell r="H580">
            <v>0</v>
          </cell>
        </row>
        <row r="581">
          <cell r="H581">
            <v>0</v>
          </cell>
        </row>
        <row r="582">
          <cell r="H582">
            <v>0</v>
          </cell>
        </row>
        <row r="583">
          <cell r="H583">
            <v>0</v>
          </cell>
        </row>
        <row r="584">
          <cell r="H584">
            <v>0</v>
          </cell>
        </row>
        <row r="585">
          <cell r="H585">
            <v>0</v>
          </cell>
        </row>
        <row r="586">
          <cell r="H586">
            <v>0</v>
          </cell>
        </row>
        <row r="587">
          <cell r="H587">
            <v>0</v>
          </cell>
        </row>
        <row r="588">
          <cell r="H588">
            <v>0</v>
          </cell>
        </row>
        <row r="589">
          <cell r="H589">
            <v>0</v>
          </cell>
        </row>
        <row r="590">
          <cell r="H590">
            <v>0</v>
          </cell>
        </row>
        <row r="591">
          <cell r="H591">
            <v>0</v>
          </cell>
        </row>
        <row r="592">
          <cell r="H592">
            <v>0</v>
          </cell>
        </row>
        <row r="593">
          <cell r="H593">
            <v>0</v>
          </cell>
        </row>
        <row r="594">
          <cell r="H594">
            <v>0</v>
          </cell>
        </row>
        <row r="595">
          <cell r="H595">
            <v>0</v>
          </cell>
        </row>
        <row r="596">
          <cell r="H596">
            <v>0</v>
          </cell>
        </row>
        <row r="597">
          <cell r="H597">
            <v>0</v>
          </cell>
        </row>
        <row r="598">
          <cell r="H598">
            <v>0</v>
          </cell>
        </row>
        <row r="599">
          <cell r="H599">
            <v>0</v>
          </cell>
        </row>
        <row r="600">
          <cell r="H600">
            <v>0</v>
          </cell>
        </row>
        <row r="601">
          <cell r="H601">
            <v>0</v>
          </cell>
        </row>
        <row r="602">
          <cell r="H602">
            <v>0</v>
          </cell>
        </row>
        <row r="603">
          <cell r="H603">
            <v>0</v>
          </cell>
        </row>
        <row r="604">
          <cell r="H604">
            <v>0</v>
          </cell>
        </row>
        <row r="605">
          <cell r="H605">
            <v>0</v>
          </cell>
        </row>
        <row r="606">
          <cell r="H606">
            <v>0</v>
          </cell>
        </row>
        <row r="607">
          <cell r="H607">
            <v>0</v>
          </cell>
        </row>
        <row r="608">
          <cell r="H608">
            <v>0</v>
          </cell>
        </row>
        <row r="609">
          <cell r="H609">
            <v>0</v>
          </cell>
        </row>
        <row r="610">
          <cell r="H610">
            <v>0</v>
          </cell>
        </row>
        <row r="611">
          <cell r="H611">
            <v>0</v>
          </cell>
        </row>
        <row r="612">
          <cell r="H612">
            <v>0</v>
          </cell>
        </row>
        <row r="613">
          <cell r="H613">
            <v>0</v>
          </cell>
        </row>
        <row r="614">
          <cell r="H614">
            <v>0</v>
          </cell>
        </row>
        <row r="615">
          <cell r="H615">
            <v>0</v>
          </cell>
        </row>
        <row r="616">
          <cell r="H616">
            <v>0</v>
          </cell>
        </row>
        <row r="617">
          <cell r="H617">
            <v>0</v>
          </cell>
        </row>
        <row r="618">
          <cell r="H618">
            <v>0</v>
          </cell>
        </row>
        <row r="619">
          <cell r="H619">
            <v>0</v>
          </cell>
        </row>
        <row r="620">
          <cell r="H620">
            <v>0</v>
          </cell>
        </row>
        <row r="621">
          <cell r="H621">
            <v>0</v>
          </cell>
        </row>
        <row r="622">
          <cell r="H622">
            <v>0</v>
          </cell>
        </row>
        <row r="623">
          <cell r="H623">
            <v>0</v>
          </cell>
        </row>
        <row r="624">
          <cell r="H624">
            <v>0</v>
          </cell>
        </row>
        <row r="625">
          <cell r="H625">
            <v>0</v>
          </cell>
        </row>
        <row r="626">
          <cell r="H626">
            <v>0</v>
          </cell>
        </row>
        <row r="627">
          <cell r="H627">
            <v>0</v>
          </cell>
        </row>
        <row r="628">
          <cell r="H628">
            <v>0</v>
          </cell>
        </row>
        <row r="629">
          <cell r="H629">
            <v>0</v>
          </cell>
        </row>
        <row r="630">
          <cell r="H630">
            <v>0</v>
          </cell>
        </row>
        <row r="631">
          <cell r="H631">
            <v>0</v>
          </cell>
        </row>
        <row r="632">
          <cell r="H632">
            <v>0</v>
          </cell>
        </row>
        <row r="633">
          <cell r="H633">
            <v>0</v>
          </cell>
        </row>
        <row r="634">
          <cell r="H634">
            <v>0</v>
          </cell>
        </row>
        <row r="635">
          <cell r="H635">
            <v>0</v>
          </cell>
        </row>
        <row r="636">
          <cell r="H636">
            <v>0</v>
          </cell>
        </row>
        <row r="637">
          <cell r="H637">
            <v>0</v>
          </cell>
        </row>
        <row r="638">
          <cell r="H638">
            <v>0</v>
          </cell>
        </row>
        <row r="639">
          <cell r="H639">
            <v>0</v>
          </cell>
        </row>
        <row r="640">
          <cell r="H640">
            <v>0</v>
          </cell>
        </row>
        <row r="641">
          <cell r="H641">
            <v>0</v>
          </cell>
        </row>
        <row r="642">
          <cell r="H642">
            <v>0</v>
          </cell>
        </row>
        <row r="643">
          <cell r="H643">
            <v>0</v>
          </cell>
        </row>
        <row r="644">
          <cell r="H644">
            <v>0</v>
          </cell>
        </row>
        <row r="645">
          <cell r="H645">
            <v>0</v>
          </cell>
        </row>
        <row r="646">
          <cell r="H646">
            <v>0</v>
          </cell>
        </row>
        <row r="647">
          <cell r="H647">
            <v>0</v>
          </cell>
        </row>
        <row r="648">
          <cell r="H648">
            <v>0</v>
          </cell>
        </row>
        <row r="649">
          <cell r="H649">
            <v>0</v>
          </cell>
        </row>
        <row r="650">
          <cell r="H650">
            <v>0</v>
          </cell>
        </row>
        <row r="651">
          <cell r="H651">
            <v>0</v>
          </cell>
        </row>
        <row r="652">
          <cell r="H652">
            <v>0</v>
          </cell>
        </row>
        <row r="653">
          <cell r="H653">
            <v>0</v>
          </cell>
        </row>
        <row r="654">
          <cell r="H654">
            <v>0</v>
          </cell>
        </row>
        <row r="655">
          <cell r="H655">
            <v>0</v>
          </cell>
        </row>
        <row r="656">
          <cell r="H656">
            <v>0</v>
          </cell>
        </row>
        <row r="657">
          <cell r="H657">
            <v>0</v>
          </cell>
        </row>
        <row r="658">
          <cell r="H658">
            <v>0</v>
          </cell>
        </row>
        <row r="659">
          <cell r="H659">
            <v>0</v>
          </cell>
        </row>
        <row r="660">
          <cell r="H660">
            <v>0</v>
          </cell>
        </row>
        <row r="661">
          <cell r="H661">
            <v>0</v>
          </cell>
        </row>
        <row r="662">
          <cell r="H662">
            <v>0</v>
          </cell>
        </row>
        <row r="663">
          <cell r="H663">
            <v>0</v>
          </cell>
        </row>
        <row r="664">
          <cell r="H664">
            <v>0</v>
          </cell>
        </row>
        <row r="665">
          <cell r="H665">
            <v>0</v>
          </cell>
        </row>
        <row r="666">
          <cell r="H666">
            <v>0</v>
          </cell>
        </row>
        <row r="667">
          <cell r="H667">
            <v>0</v>
          </cell>
        </row>
        <row r="668">
          <cell r="H668">
            <v>0</v>
          </cell>
        </row>
        <row r="669">
          <cell r="H669">
            <v>0</v>
          </cell>
        </row>
        <row r="670">
          <cell r="H670">
            <v>0</v>
          </cell>
        </row>
        <row r="671">
          <cell r="H671">
            <v>0</v>
          </cell>
        </row>
        <row r="672">
          <cell r="H672">
            <v>0</v>
          </cell>
        </row>
        <row r="673">
          <cell r="H673">
            <v>0</v>
          </cell>
        </row>
        <row r="674">
          <cell r="H674">
            <v>0</v>
          </cell>
        </row>
        <row r="675">
          <cell r="H675">
            <v>0</v>
          </cell>
        </row>
        <row r="676">
          <cell r="H676">
            <v>0</v>
          </cell>
        </row>
        <row r="677">
          <cell r="H677">
            <v>0</v>
          </cell>
        </row>
        <row r="678">
          <cell r="H678">
            <v>0</v>
          </cell>
        </row>
        <row r="679">
          <cell r="H679">
            <v>0</v>
          </cell>
        </row>
        <row r="680">
          <cell r="H680">
            <v>0</v>
          </cell>
        </row>
        <row r="681">
          <cell r="H681">
            <v>0</v>
          </cell>
        </row>
        <row r="682">
          <cell r="H682">
            <v>0</v>
          </cell>
        </row>
        <row r="683">
          <cell r="H683">
            <v>0</v>
          </cell>
        </row>
        <row r="684">
          <cell r="H684">
            <v>0</v>
          </cell>
        </row>
        <row r="685">
          <cell r="H685">
            <v>0</v>
          </cell>
        </row>
        <row r="686">
          <cell r="H686">
            <v>0</v>
          </cell>
        </row>
        <row r="687">
          <cell r="H687">
            <v>0</v>
          </cell>
        </row>
        <row r="688">
          <cell r="H688">
            <v>0</v>
          </cell>
        </row>
        <row r="689">
          <cell r="H689">
            <v>0</v>
          </cell>
        </row>
        <row r="690">
          <cell r="H690">
            <v>0</v>
          </cell>
        </row>
        <row r="691">
          <cell r="H691">
            <v>0</v>
          </cell>
        </row>
        <row r="692">
          <cell r="H692">
            <v>0</v>
          </cell>
        </row>
        <row r="693">
          <cell r="H693">
            <v>0</v>
          </cell>
        </row>
        <row r="694">
          <cell r="H694">
            <v>0</v>
          </cell>
        </row>
        <row r="695">
          <cell r="H695">
            <v>0</v>
          </cell>
        </row>
        <row r="696">
          <cell r="H696">
            <v>0</v>
          </cell>
        </row>
        <row r="697">
          <cell r="H697">
            <v>0</v>
          </cell>
        </row>
        <row r="698">
          <cell r="H698">
            <v>0</v>
          </cell>
        </row>
        <row r="699">
          <cell r="H699">
            <v>0</v>
          </cell>
        </row>
        <row r="700">
          <cell r="H700">
            <v>0</v>
          </cell>
        </row>
        <row r="701">
          <cell r="H701">
            <v>0</v>
          </cell>
        </row>
        <row r="702">
          <cell r="H702">
            <v>0</v>
          </cell>
        </row>
        <row r="703">
          <cell r="H703">
            <v>0</v>
          </cell>
        </row>
        <row r="704">
          <cell r="H704">
            <v>0</v>
          </cell>
        </row>
        <row r="705">
          <cell r="H705">
            <v>0</v>
          </cell>
        </row>
        <row r="706">
          <cell r="H706">
            <v>0</v>
          </cell>
        </row>
        <row r="707">
          <cell r="H707">
            <v>0</v>
          </cell>
        </row>
        <row r="708">
          <cell r="H708">
            <v>0</v>
          </cell>
        </row>
        <row r="709">
          <cell r="H709">
            <v>0</v>
          </cell>
        </row>
        <row r="710">
          <cell r="H710">
            <v>0</v>
          </cell>
        </row>
        <row r="711">
          <cell r="H711">
            <v>0</v>
          </cell>
        </row>
        <row r="712">
          <cell r="H712">
            <v>0</v>
          </cell>
        </row>
        <row r="713">
          <cell r="H713">
            <v>0</v>
          </cell>
        </row>
        <row r="714">
          <cell r="H714">
            <v>0</v>
          </cell>
        </row>
        <row r="715">
          <cell r="H715">
            <v>0</v>
          </cell>
        </row>
        <row r="716">
          <cell r="H716">
            <v>0</v>
          </cell>
        </row>
        <row r="717">
          <cell r="H717">
            <v>0</v>
          </cell>
        </row>
        <row r="718">
          <cell r="H718">
            <v>0</v>
          </cell>
        </row>
        <row r="719">
          <cell r="H719">
            <v>0</v>
          </cell>
        </row>
        <row r="720">
          <cell r="H720">
            <v>0</v>
          </cell>
        </row>
        <row r="721">
          <cell r="H721">
            <v>0</v>
          </cell>
        </row>
        <row r="722">
          <cell r="H722">
            <v>0</v>
          </cell>
        </row>
        <row r="723">
          <cell r="H723">
            <v>0</v>
          </cell>
        </row>
        <row r="724">
          <cell r="H724">
            <v>0</v>
          </cell>
        </row>
        <row r="725">
          <cell r="H725">
            <v>0</v>
          </cell>
        </row>
        <row r="726">
          <cell r="H726">
            <v>0</v>
          </cell>
        </row>
        <row r="727">
          <cell r="H727">
            <v>0</v>
          </cell>
        </row>
        <row r="728">
          <cell r="H728">
            <v>0</v>
          </cell>
        </row>
        <row r="729">
          <cell r="H729">
            <v>0</v>
          </cell>
        </row>
        <row r="730">
          <cell r="H730">
            <v>0</v>
          </cell>
        </row>
        <row r="731">
          <cell r="H731">
            <v>0</v>
          </cell>
        </row>
        <row r="732">
          <cell r="H732">
            <v>0</v>
          </cell>
        </row>
        <row r="733">
          <cell r="H733">
            <v>0</v>
          </cell>
        </row>
        <row r="734">
          <cell r="H734">
            <v>0</v>
          </cell>
        </row>
        <row r="735">
          <cell r="H735">
            <v>0</v>
          </cell>
        </row>
        <row r="736">
          <cell r="H736">
            <v>0</v>
          </cell>
        </row>
        <row r="737">
          <cell r="H737">
            <v>0</v>
          </cell>
        </row>
        <row r="738">
          <cell r="H738">
            <v>0</v>
          </cell>
        </row>
        <row r="739">
          <cell r="H739">
            <v>0</v>
          </cell>
        </row>
        <row r="740">
          <cell r="H740">
            <v>0</v>
          </cell>
        </row>
        <row r="741">
          <cell r="H741">
            <v>0</v>
          </cell>
        </row>
        <row r="742">
          <cell r="H742">
            <v>0</v>
          </cell>
        </row>
        <row r="743">
          <cell r="H743">
            <v>0</v>
          </cell>
        </row>
        <row r="744">
          <cell r="H744">
            <v>0</v>
          </cell>
        </row>
        <row r="745">
          <cell r="H745">
            <v>0</v>
          </cell>
        </row>
        <row r="746">
          <cell r="H746">
            <v>0</v>
          </cell>
        </row>
        <row r="747">
          <cell r="H747">
            <v>0</v>
          </cell>
        </row>
        <row r="748">
          <cell r="H748">
            <v>0</v>
          </cell>
        </row>
        <row r="749">
          <cell r="H749">
            <v>0</v>
          </cell>
        </row>
        <row r="750">
          <cell r="H750">
            <v>0</v>
          </cell>
        </row>
        <row r="751">
          <cell r="H751">
            <v>0</v>
          </cell>
        </row>
        <row r="752">
          <cell r="H752">
            <v>0</v>
          </cell>
        </row>
        <row r="753">
          <cell r="H753">
            <v>0</v>
          </cell>
        </row>
        <row r="754">
          <cell r="H754">
            <v>0</v>
          </cell>
        </row>
        <row r="755">
          <cell r="H755">
            <v>0</v>
          </cell>
        </row>
        <row r="756">
          <cell r="H756">
            <v>0</v>
          </cell>
        </row>
        <row r="757">
          <cell r="H757">
            <v>0</v>
          </cell>
        </row>
        <row r="758">
          <cell r="H758">
            <v>0</v>
          </cell>
        </row>
        <row r="759">
          <cell r="H759">
            <v>0</v>
          </cell>
        </row>
        <row r="760">
          <cell r="H760">
            <v>0</v>
          </cell>
        </row>
        <row r="761">
          <cell r="H761">
            <v>0</v>
          </cell>
        </row>
        <row r="762">
          <cell r="H762">
            <v>0</v>
          </cell>
        </row>
        <row r="763">
          <cell r="H763">
            <v>0</v>
          </cell>
        </row>
        <row r="764">
          <cell r="H764">
            <v>0</v>
          </cell>
        </row>
        <row r="765">
          <cell r="H765">
            <v>0</v>
          </cell>
        </row>
        <row r="766">
          <cell r="H766">
            <v>0</v>
          </cell>
        </row>
        <row r="767">
          <cell r="H767">
            <v>0</v>
          </cell>
        </row>
        <row r="768">
          <cell r="H768">
            <v>0</v>
          </cell>
        </row>
        <row r="769">
          <cell r="H769">
            <v>0</v>
          </cell>
        </row>
        <row r="770">
          <cell r="H770">
            <v>0</v>
          </cell>
        </row>
        <row r="771">
          <cell r="H771">
            <v>0</v>
          </cell>
        </row>
        <row r="772">
          <cell r="H772">
            <v>0</v>
          </cell>
        </row>
        <row r="773">
          <cell r="H773">
            <v>0</v>
          </cell>
        </row>
        <row r="774">
          <cell r="H774">
            <v>0</v>
          </cell>
        </row>
        <row r="775">
          <cell r="H775">
            <v>0</v>
          </cell>
        </row>
        <row r="776">
          <cell r="H776">
            <v>0</v>
          </cell>
        </row>
        <row r="777">
          <cell r="H777">
            <v>0</v>
          </cell>
        </row>
        <row r="778">
          <cell r="H778">
            <v>0</v>
          </cell>
        </row>
        <row r="779">
          <cell r="H779">
            <v>0</v>
          </cell>
        </row>
        <row r="780">
          <cell r="H780">
            <v>0</v>
          </cell>
        </row>
        <row r="781">
          <cell r="H781">
            <v>0</v>
          </cell>
        </row>
        <row r="782">
          <cell r="H782">
            <v>0</v>
          </cell>
        </row>
        <row r="783">
          <cell r="H783">
            <v>0</v>
          </cell>
        </row>
        <row r="784">
          <cell r="H784">
            <v>0</v>
          </cell>
        </row>
        <row r="785">
          <cell r="H785">
            <v>0</v>
          </cell>
        </row>
        <row r="786">
          <cell r="H786">
            <v>0</v>
          </cell>
        </row>
        <row r="787">
          <cell r="H787">
            <v>0</v>
          </cell>
        </row>
        <row r="788">
          <cell r="H788">
            <v>0</v>
          </cell>
        </row>
        <row r="789">
          <cell r="H789">
            <v>0</v>
          </cell>
        </row>
        <row r="790">
          <cell r="H790">
            <v>0</v>
          </cell>
        </row>
        <row r="791">
          <cell r="H791">
            <v>0</v>
          </cell>
        </row>
        <row r="792">
          <cell r="H792">
            <v>0</v>
          </cell>
        </row>
        <row r="793">
          <cell r="H793">
            <v>0</v>
          </cell>
        </row>
        <row r="794">
          <cell r="H794">
            <v>0</v>
          </cell>
        </row>
        <row r="795">
          <cell r="H795">
            <v>0</v>
          </cell>
        </row>
        <row r="796">
          <cell r="H796">
            <v>0</v>
          </cell>
        </row>
        <row r="797">
          <cell r="H797">
            <v>0</v>
          </cell>
        </row>
        <row r="798">
          <cell r="H798">
            <v>0</v>
          </cell>
        </row>
        <row r="799">
          <cell r="H799">
            <v>0</v>
          </cell>
        </row>
        <row r="800">
          <cell r="H800">
            <v>0</v>
          </cell>
        </row>
        <row r="801">
          <cell r="H801">
            <v>0</v>
          </cell>
        </row>
        <row r="802">
          <cell r="H802">
            <v>0</v>
          </cell>
        </row>
        <row r="803">
          <cell r="H803">
            <v>0</v>
          </cell>
        </row>
        <row r="804">
          <cell r="H804">
            <v>0</v>
          </cell>
        </row>
        <row r="805">
          <cell r="H805">
            <v>0</v>
          </cell>
        </row>
        <row r="806">
          <cell r="H806">
            <v>0</v>
          </cell>
        </row>
        <row r="807">
          <cell r="H807">
            <v>0</v>
          </cell>
        </row>
        <row r="808">
          <cell r="H808">
            <v>0</v>
          </cell>
        </row>
        <row r="809">
          <cell r="H809">
            <v>0</v>
          </cell>
        </row>
        <row r="810">
          <cell r="H810">
            <v>0</v>
          </cell>
        </row>
        <row r="811">
          <cell r="H811">
            <v>0</v>
          </cell>
        </row>
        <row r="812">
          <cell r="H812">
            <v>0</v>
          </cell>
        </row>
        <row r="813">
          <cell r="H813">
            <v>0</v>
          </cell>
        </row>
        <row r="814">
          <cell r="H814">
            <v>0</v>
          </cell>
        </row>
        <row r="815">
          <cell r="H815">
            <v>0</v>
          </cell>
        </row>
        <row r="816">
          <cell r="H816">
            <v>0</v>
          </cell>
        </row>
        <row r="817">
          <cell r="H817">
            <v>0</v>
          </cell>
        </row>
        <row r="818">
          <cell r="H818">
            <v>0</v>
          </cell>
        </row>
        <row r="819">
          <cell r="H819">
            <v>0</v>
          </cell>
        </row>
        <row r="820">
          <cell r="H820">
            <v>0</v>
          </cell>
        </row>
        <row r="821">
          <cell r="H821">
            <v>0</v>
          </cell>
        </row>
        <row r="822">
          <cell r="H822">
            <v>0</v>
          </cell>
        </row>
        <row r="823">
          <cell r="H823">
            <v>0</v>
          </cell>
        </row>
        <row r="824">
          <cell r="H824">
            <v>0</v>
          </cell>
        </row>
        <row r="825">
          <cell r="H825">
            <v>0</v>
          </cell>
        </row>
        <row r="826">
          <cell r="H826">
            <v>0</v>
          </cell>
        </row>
        <row r="827">
          <cell r="H827">
            <v>0</v>
          </cell>
        </row>
        <row r="828">
          <cell r="H828">
            <v>0</v>
          </cell>
        </row>
        <row r="829">
          <cell r="H829">
            <v>0</v>
          </cell>
        </row>
        <row r="830">
          <cell r="H830">
            <v>0</v>
          </cell>
        </row>
        <row r="831">
          <cell r="H831">
            <v>0</v>
          </cell>
        </row>
        <row r="832">
          <cell r="H832">
            <v>0</v>
          </cell>
        </row>
        <row r="833">
          <cell r="H833">
            <v>0</v>
          </cell>
        </row>
        <row r="834">
          <cell r="H834">
            <v>0</v>
          </cell>
        </row>
        <row r="835">
          <cell r="H835">
            <v>0</v>
          </cell>
        </row>
        <row r="836">
          <cell r="H836">
            <v>0</v>
          </cell>
        </row>
        <row r="837">
          <cell r="H837">
            <v>0</v>
          </cell>
        </row>
        <row r="838">
          <cell r="H838">
            <v>0</v>
          </cell>
        </row>
        <row r="839">
          <cell r="H839">
            <v>0</v>
          </cell>
        </row>
        <row r="840">
          <cell r="H840">
            <v>0</v>
          </cell>
        </row>
        <row r="841">
          <cell r="H841">
            <v>0</v>
          </cell>
        </row>
        <row r="842">
          <cell r="H842">
            <v>0</v>
          </cell>
        </row>
        <row r="843">
          <cell r="H843">
            <v>0</v>
          </cell>
        </row>
        <row r="844">
          <cell r="H844">
            <v>0</v>
          </cell>
        </row>
        <row r="845">
          <cell r="H845">
            <v>0</v>
          </cell>
        </row>
        <row r="846">
          <cell r="H846">
            <v>0</v>
          </cell>
        </row>
        <row r="847">
          <cell r="H847">
            <v>0</v>
          </cell>
        </row>
        <row r="848">
          <cell r="H848">
            <v>0</v>
          </cell>
        </row>
        <row r="849">
          <cell r="H849">
            <v>0</v>
          </cell>
        </row>
        <row r="850">
          <cell r="H850">
            <v>0</v>
          </cell>
        </row>
        <row r="851">
          <cell r="H851">
            <v>0</v>
          </cell>
        </row>
        <row r="852">
          <cell r="H852">
            <v>0</v>
          </cell>
        </row>
        <row r="853">
          <cell r="H853">
            <v>0</v>
          </cell>
        </row>
        <row r="854">
          <cell r="H854">
            <v>0</v>
          </cell>
        </row>
        <row r="855">
          <cell r="H855">
            <v>0</v>
          </cell>
        </row>
        <row r="856">
          <cell r="H856">
            <v>0</v>
          </cell>
        </row>
        <row r="857">
          <cell r="H857">
            <v>0</v>
          </cell>
        </row>
        <row r="858">
          <cell r="H858">
            <v>0</v>
          </cell>
        </row>
        <row r="859">
          <cell r="H859">
            <v>0</v>
          </cell>
        </row>
        <row r="860">
          <cell r="H860">
            <v>0</v>
          </cell>
        </row>
        <row r="861">
          <cell r="H861">
            <v>0</v>
          </cell>
        </row>
        <row r="862">
          <cell r="H862">
            <v>0</v>
          </cell>
        </row>
        <row r="863">
          <cell r="H863">
            <v>0</v>
          </cell>
        </row>
        <row r="864">
          <cell r="H864">
            <v>0</v>
          </cell>
        </row>
        <row r="865">
          <cell r="H865">
            <v>0</v>
          </cell>
        </row>
        <row r="866">
          <cell r="H866">
            <v>0</v>
          </cell>
        </row>
        <row r="867">
          <cell r="H867">
            <v>0</v>
          </cell>
        </row>
        <row r="868">
          <cell r="H868">
            <v>0</v>
          </cell>
        </row>
        <row r="869">
          <cell r="H869">
            <v>0</v>
          </cell>
        </row>
        <row r="870">
          <cell r="H870">
            <v>0</v>
          </cell>
        </row>
        <row r="871">
          <cell r="H871">
            <v>0</v>
          </cell>
        </row>
        <row r="872">
          <cell r="H872">
            <v>0</v>
          </cell>
        </row>
        <row r="873">
          <cell r="H873">
            <v>0</v>
          </cell>
        </row>
        <row r="874">
          <cell r="H874">
            <v>0</v>
          </cell>
        </row>
        <row r="875">
          <cell r="H875">
            <v>0</v>
          </cell>
        </row>
        <row r="876">
          <cell r="H876">
            <v>0</v>
          </cell>
        </row>
        <row r="877">
          <cell r="H877">
            <v>0</v>
          </cell>
        </row>
        <row r="878">
          <cell r="H878">
            <v>0</v>
          </cell>
        </row>
        <row r="879">
          <cell r="H879">
            <v>0</v>
          </cell>
        </row>
        <row r="880">
          <cell r="H880">
            <v>0</v>
          </cell>
        </row>
        <row r="881">
          <cell r="H881">
            <v>0</v>
          </cell>
        </row>
        <row r="882">
          <cell r="H882">
            <v>0</v>
          </cell>
        </row>
        <row r="883">
          <cell r="H883">
            <v>0</v>
          </cell>
        </row>
        <row r="884">
          <cell r="H884">
            <v>0</v>
          </cell>
        </row>
        <row r="885">
          <cell r="H885">
            <v>0</v>
          </cell>
        </row>
        <row r="886">
          <cell r="H886">
            <v>0</v>
          </cell>
        </row>
        <row r="887">
          <cell r="H887">
            <v>0</v>
          </cell>
        </row>
        <row r="888">
          <cell r="H888">
            <v>0</v>
          </cell>
        </row>
        <row r="889">
          <cell r="H889">
            <v>0</v>
          </cell>
        </row>
        <row r="890">
          <cell r="H890">
            <v>0</v>
          </cell>
        </row>
        <row r="891">
          <cell r="H891">
            <v>0</v>
          </cell>
        </row>
        <row r="892">
          <cell r="H892">
            <v>0</v>
          </cell>
        </row>
        <row r="893">
          <cell r="H893">
            <v>0</v>
          </cell>
        </row>
        <row r="894">
          <cell r="H894">
            <v>0</v>
          </cell>
        </row>
        <row r="895">
          <cell r="H895">
            <v>0</v>
          </cell>
        </row>
        <row r="896">
          <cell r="H896">
            <v>0</v>
          </cell>
        </row>
        <row r="897">
          <cell r="H897">
            <v>0</v>
          </cell>
        </row>
        <row r="898">
          <cell r="H898">
            <v>0</v>
          </cell>
        </row>
        <row r="899">
          <cell r="H899">
            <v>0</v>
          </cell>
        </row>
        <row r="900">
          <cell r="H900">
            <v>0</v>
          </cell>
        </row>
        <row r="901">
          <cell r="H901">
            <v>0</v>
          </cell>
        </row>
        <row r="902">
          <cell r="H902">
            <v>0</v>
          </cell>
        </row>
        <row r="903">
          <cell r="H903">
            <v>0</v>
          </cell>
        </row>
        <row r="904">
          <cell r="H904">
            <v>0</v>
          </cell>
        </row>
        <row r="905">
          <cell r="H905">
            <v>0</v>
          </cell>
        </row>
        <row r="906">
          <cell r="H906">
            <v>0</v>
          </cell>
        </row>
        <row r="907">
          <cell r="H907">
            <v>0</v>
          </cell>
        </row>
        <row r="908">
          <cell r="H908">
            <v>0</v>
          </cell>
        </row>
        <row r="909">
          <cell r="H909">
            <v>0</v>
          </cell>
        </row>
        <row r="910">
          <cell r="H910">
            <v>0</v>
          </cell>
        </row>
        <row r="911">
          <cell r="H911">
            <v>0</v>
          </cell>
        </row>
        <row r="912">
          <cell r="H912">
            <v>0</v>
          </cell>
        </row>
        <row r="913">
          <cell r="H913">
            <v>0</v>
          </cell>
        </row>
        <row r="914">
          <cell r="H914">
            <v>0</v>
          </cell>
        </row>
        <row r="915">
          <cell r="H915">
            <v>0</v>
          </cell>
        </row>
        <row r="916">
          <cell r="H916">
            <v>0</v>
          </cell>
        </row>
        <row r="917">
          <cell r="H917">
            <v>0</v>
          </cell>
        </row>
        <row r="918">
          <cell r="H918">
            <v>0</v>
          </cell>
        </row>
        <row r="919">
          <cell r="H919">
            <v>0</v>
          </cell>
        </row>
        <row r="920">
          <cell r="H920">
            <v>0</v>
          </cell>
        </row>
        <row r="921">
          <cell r="H921">
            <v>0</v>
          </cell>
        </row>
        <row r="922">
          <cell r="H922">
            <v>0</v>
          </cell>
        </row>
        <row r="923">
          <cell r="H923">
            <v>0</v>
          </cell>
        </row>
        <row r="924">
          <cell r="H924">
            <v>0</v>
          </cell>
        </row>
        <row r="925">
          <cell r="H925">
            <v>0</v>
          </cell>
        </row>
        <row r="926">
          <cell r="H926">
            <v>0</v>
          </cell>
        </row>
        <row r="927">
          <cell r="H927">
            <v>0</v>
          </cell>
        </row>
        <row r="928">
          <cell r="H928">
            <v>0</v>
          </cell>
        </row>
        <row r="929">
          <cell r="H929">
            <v>0</v>
          </cell>
        </row>
        <row r="930">
          <cell r="H930">
            <v>0</v>
          </cell>
        </row>
        <row r="931">
          <cell r="H931">
            <v>0</v>
          </cell>
        </row>
        <row r="932">
          <cell r="H932">
            <v>0</v>
          </cell>
        </row>
        <row r="933">
          <cell r="H933">
            <v>0</v>
          </cell>
        </row>
        <row r="934">
          <cell r="H934">
            <v>0</v>
          </cell>
        </row>
        <row r="935">
          <cell r="H935">
            <v>0</v>
          </cell>
        </row>
        <row r="936">
          <cell r="H936">
            <v>0</v>
          </cell>
        </row>
        <row r="937">
          <cell r="H937">
            <v>0</v>
          </cell>
        </row>
        <row r="938">
          <cell r="H938">
            <v>0</v>
          </cell>
        </row>
        <row r="939">
          <cell r="H939">
            <v>0</v>
          </cell>
        </row>
        <row r="940">
          <cell r="H940">
            <v>0</v>
          </cell>
        </row>
        <row r="941">
          <cell r="H941">
            <v>0</v>
          </cell>
        </row>
        <row r="942">
          <cell r="H942">
            <v>0</v>
          </cell>
        </row>
        <row r="943">
          <cell r="H943">
            <v>0</v>
          </cell>
        </row>
        <row r="944">
          <cell r="H944">
            <v>0</v>
          </cell>
        </row>
        <row r="945">
          <cell r="H945">
            <v>0</v>
          </cell>
        </row>
        <row r="946">
          <cell r="H946">
            <v>0</v>
          </cell>
        </row>
        <row r="947">
          <cell r="H947">
            <v>0</v>
          </cell>
        </row>
        <row r="948">
          <cell r="H948">
            <v>0</v>
          </cell>
        </row>
        <row r="949">
          <cell r="H949">
            <v>0</v>
          </cell>
        </row>
        <row r="950">
          <cell r="H950">
            <v>0</v>
          </cell>
        </row>
        <row r="951">
          <cell r="H951">
            <v>0</v>
          </cell>
        </row>
        <row r="952">
          <cell r="H952">
            <v>0</v>
          </cell>
        </row>
        <row r="953">
          <cell r="H953">
            <v>0</v>
          </cell>
        </row>
        <row r="954">
          <cell r="H954">
            <v>0</v>
          </cell>
        </row>
        <row r="955">
          <cell r="H955">
            <v>0</v>
          </cell>
        </row>
        <row r="956">
          <cell r="H956">
            <v>0</v>
          </cell>
        </row>
        <row r="957">
          <cell r="H957">
            <v>0</v>
          </cell>
        </row>
        <row r="958">
          <cell r="H958">
            <v>0</v>
          </cell>
        </row>
        <row r="959">
          <cell r="H959">
            <v>0</v>
          </cell>
        </row>
        <row r="960">
          <cell r="H960">
            <v>0</v>
          </cell>
        </row>
        <row r="961">
          <cell r="H961">
            <v>0</v>
          </cell>
        </row>
        <row r="962">
          <cell r="H962">
            <v>0</v>
          </cell>
        </row>
        <row r="963">
          <cell r="H963">
            <v>0</v>
          </cell>
        </row>
        <row r="964">
          <cell r="H964">
            <v>0</v>
          </cell>
        </row>
        <row r="965">
          <cell r="H965">
            <v>0</v>
          </cell>
        </row>
        <row r="966">
          <cell r="H966">
            <v>0</v>
          </cell>
        </row>
        <row r="967">
          <cell r="H967">
            <v>0</v>
          </cell>
        </row>
        <row r="968">
          <cell r="H968">
            <v>0</v>
          </cell>
        </row>
        <row r="969">
          <cell r="H969">
            <v>0</v>
          </cell>
        </row>
        <row r="970">
          <cell r="H970">
            <v>0</v>
          </cell>
        </row>
        <row r="971">
          <cell r="H971">
            <v>0</v>
          </cell>
        </row>
        <row r="972">
          <cell r="H972">
            <v>0</v>
          </cell>
        </row>
        <row r="973">
          <cell r="H973">
            <v>0</v>
          </cell>
        </row>
        <row r="974">
          <cell r="H974">
            <v>0</v>
          </cell>
        </row>
        <row r="975">
          <cell r="H975">
            <v>0</v>
          </cell>
        </row>
        <row r="976">
          <cell r="H976">
            <v>0</v>
          </cell>
        </row>
        <row r="977">
          <cell r="H977">
            <v>0</v>
          </cell>
        </row>
        <row r="978">
          <cell r="H978">
            <v>0</v>
          </cell>
        </row>
        <row r="979">
          <cell r="H979">
            <v>0</v>
          </cell>
        </row>
        <row r="980">
          <cell r="H980">
            <v>0</v>
          </cell>
        </row>
        <row r="981">
          <cell r="H981">
            <v>0</v>
          </cell>
        </row>
        <row r="982">
          <cell r="H982">
            <v>0</v>
          </cell>
        </row>
        <row r="983">
          <cell r="H983">
            <v>0</v>
          </cell>
        </row>
        <row r="984">
          <cell r="H984">
            <v>0</v>
          </cell>
        </row>
        <row r="985">
          <cell r="H985">
            <v>0</v>
          </cell>
        </row>
        <row r="986">
          <cell r="H986">
            <v>0</v>
          </cell>
        </row>
        <row r="987">
          <cell r="H987">
            <v>0</v>
          </cell>
        </row>
        <row r="988">
          <cell r="H988">
            <v>0</v>
          </cell>
        </row>
        <row r="989">
          <cell r="H989">
            <v>0</v>
          </cell>
        </row>
        <row r="990">
          <cell r="H990">
            <v>0</v>
          </cell>
        </row>
        <row r="991">
          <cell r="H991">
            <v>0</v>
          </cell>
        </row>
        <row r="992">
          <cell r="H992">
            <v>0</v>
          </cell>
        </row>
        <row r="993">
          <cell r="H993">
            <v>0</v>
          </cell>
        </row>
        <row r="994">
          <cell r="H994">
            <v>0</v>
          </cell>
        </row>
        <row r="995">
          <cell r="H995">
            <v>0</v>
          </cell>
        </row>
        <row r="996">
          <cell r="H996">
            <v>0</v>
          </cell>
        </row>
        <row r="997">
          <cell r="H997">
            <v>0</v>
          </cell>
        </row>
        <row r="998">
          <cell r="H998">
            <v>0</v>
          </cell>
        </row>
        <row r="999">
          <cell r="H999">
            <v>0</v>
          </cell>
        </row>
        <row r="1000">
          <cell r="H1000">
            <v>0</v>
          </cell>
        </row>
      </sheetData>
      <sheetData sheetId="6">
        <row r="44">
          <cell r="H44">
            <v>0</v>
          </cell>
        </row>
        <row r="45">
          <cell r="H45">
            <v>1000</v>
          </cell>
        </row>
        <row r="46">
          <cell r="H46">
            <v>500</v>
          </cell>
        </row>
        <row r="47">
          <cell r="H47">
            <v>500</v>
          </cell>
        </row>
        <row r="48">
          <cell r="H48">
            <v>0</v>
          </cell>
        </row>
        <row r="49">
          <cell r="H49">
            <v>0</v>
          </cell>
        </row>
        <row r="50">
          <cell r="H50">
            <v>0</v>
          </cell>
        </row>
        <row r="51">
          <cell r="H51">
            <v>0</v>
          </cell>
        </row>
        <row r="52">
          <cell r="H52">
            <v>500</v>
          </cell>
        </row>
        <row r="53">
          <cell r="H53">
            <v>0</v>
          </cell>
        </row>
        <row r="54">
          <cell r="H54">
            <v>0</v>
          </cell>
        </row>
        <row r="55">
          <cell r="H55">
            <v>0</v>
          </cell>
        </row>
        <row r="56">
          <cell r="H56">
            <v>0</v>
          </cell>
        </row>
        <row r="57">
          <cell r="H57">
            <v>0</v>
          </cell>
        </row>
        <row r="58">
          <cell r="H58">
            <v>0</v>
          </cell>
        </row>
        <row r="59">
          <cell r="H59">
            <v>0</v>
          </cell>
        </row>
        <row r="60">
          <cell r="H60">
            <v>0</v>
          </cell>
        </row>
        <row r="61">
          <cell r="H61">
            <v>0</v>
          </cell>
        </row>
        <row r="62">
          <cell r="H62">
            <v>0</v>
          </cell>
        </row>
        <row r="63">
          <cell r="H63">
            <v>0</v>
          </cell>
        </row>
        <row r="64">
          <cell r="H64">
            <v>0</v>
          </cell>
        </row>
        <row r="65">
          <cell r="H65">
            <v>0</v>
          </cell>
        </row>
        <row r="66">
          <cell r="H66">
            <v>500</v>
          </cell>
        </row>
        <row r="67">
          <cell r="H67">
            <v>0</v>
          </cell>
        </row>
        <row r="68">
          <cell r="H68">
            <v>500</v>
          </cell>
        </row>
        <row r="69">
          <cell r="H69">
            <v>500</v>
          </cell>
        </row>
        <row r="70">
          <cell r="H70">
            <v>0</v>
          </cell>
        </row>
        <row r="71">
          <cell r="H71">
            <v>0</v>
          </cell>
        </row>
        <row r="73">
          <cell r="H73">
            <v>0</v>
          </cell>
        </row>
        <row r="74">
          <cell r="H74">
            <v>500</v>
          </cell>
        </row>
        <row r="75">
          <cell r="H75">
            <v>0</v>
          </cell>
        </row>
        <row r="76">
          <cell r="H76">
            <v>0</v>
          </cell>
        </row>
        <row r="77">
          <cell r="H77">
            <v>0</v>
          </cell>
        </row>
        <row r="78">
          <cell r="H78">
            <v>500</v>
          </cell>
        </row>
        <row r="79">
          <cell r="H79">
            <v>0</v>
          </cell>
        </row>
        <row r="80">
          <cell r="H80">
            <v>500</v>
          </cell>
        </row>
        <row r="81">
          <cell r="H81">
            <v>0</v>
          </cell>
        </row>
        <row r="82">
          <cell r="H82">
            <v>500</v>
          </cell>
        </row>
        <row r="83">
          <cell r="H83">
            <v>500</v>
          </cell>
        </row>
        <row r="84">
          <cell r="H84">
            <v>0</v>
          </cell>
        </row>
        <row r="85">
          <cell r="H85">
            <v>0</v>
          </cell>
        </row>
        <row r="86">
          <cell r="H86">
            <v>0</v>
          </cell>
        </row>
        <row r="87">
          <cell r="H87">
            <v>0</v>
          </cell>
        </row>
        <row r="88">
          <cell r="H88">
            <v>0</v>
          </cell>
        </row>
        <row r="89">
          <cell r="H89">
            <v>0</v>
          </cell>
        </row>
        <row r="90">
          <cell r="H90">
            <v>0</v>
          </cell>
        </row>
        <row r="91">
          <cell r="H91">
            <v>0</v>
          </cell>
        </row>
        <row r="92">
          <cell r="H92">
            <v>0</v>
          </cell>
        </row>
        <row r="93">
          <cell r="H93">
            <v>0</v>
          </cell>
        </row>
        <row r="94">
          <cell r="H94">
            <v>0</v>
          </cell>
        </row>
        <row r="95">
          <cell r="H95">
            <v>0</v>
          </cell>
        </row>
        <row r="96">
          <cell r="H96">
            <v>0</v>
          </cell>
        </row>
        <row r="97">
          <cell r="H97">
            <v>0</v>
          </cell>
        </row>
        <row r="98">
          <cell r="H98">
            <v>0</v>
          </cell>
        </row>
        <row r="99">
          <cell r="H99">
            <v>0</v>
          </cell>
        </row>
        <row r="100">
          <cell r="H100">
            <v>0</v>
          </cell>
        </row>
        <row r="101">
          <cell r="H101">
            <v>0</v>
          </cell>
        </row>
        <row r="102">
          <cell r="H102">
            <v>0</v>
          </cell>
        </row>
        <row r="103">
          <cell r="H103">
            <v>0</v>
          </cell>
        </row>
        <row r="104">
          <cell r="H104">
            <v>0</v>
          </cell>
        </row>
        <row r="105">
          <cell r="H105">
            <v>0</v>
          </cell>
        </row>
        <row r="106">
          <cell r="H106">
            <v>0</v>
          </cell>
        </row>
        <row r="107">
          <cell r="H107">
            <v>0</v>
          </cell>
        </row>
        <row r="108">
          <cell r="H108">
            <v>0</v>
          </cell>
        </row>
        <row r="109">
          <cell r="H109">
            <v>0</v>
          </cell>
        </row>
        <row r="110">
          <cell r="H110">
            <v>0</v>
          </cell>
        </row>
        <row r="111">
          <cell r="H111">
            <v>0</v>
          </cell>
        </row>
        <row r="112">
          <cell r="H112">
            <v>0</v>
          </cell>
        </row>
        <row r="113">
          <cell r="H113">
            <v>0</v>
          </cell>
        </row>
        <row r="114">
          <cell r="H114">
            <v>0</v>
          </cell>
        </row>
        <row r="115">
          <cell r="H115">
            <v>0</v>
          </cell>
        </row>
        <row r="116">
          <cell r="H116">
            <v>0</v>
          </cell>
        </row>
        <row r="117">
          <cell r="H117">
            <v>0</v>
          </cell>
        </row>
        <row r="118">
          <cell r="H118">
            <v>0</v>
          </cell>
        </row>
        <row r="119">
          <cell r="H119">
            <v>0</v>
          </cell>
        </row>
        <row r="120">
          <cell r="H120">
            <v>0</v>
          </cell>
        </row>
        <row r="121">
          <cell r="H121">
            <v>0</v>
          </cell>
        </row>
        <row r="122">
          <cell r="H122">
            <v>0</v>
          </cell>
        </row>
        <row r="123">
          <cell r="H123">
            <v>0</v>
          </cell>
        </row>
        <row r="124">
          <cell r="H124">
            <v>0</v>
          </cell>
        </row>
        <row r="125">
          <cell r="H125">
            <v>0</v>
          </cell>
        </row>
        <row r="126">
          <cell r="H126">
            <v>0</v>
          </cell>
        </row>
        <row r="127">
          <cell r="H127">
            <v>0</v>
          </cell>
        </row>
        <row r="128">
          <cell r="H128">
            <v>0</v>
          </cell>
        </row>
        <row r="129">
          <cell r="H129">
            <v>0</v>
          </cell>
        </row>
        <row r="130">
          <cell r="H130">
            <v>0</v>
          </cell>
        </row>
        <row r="131">
          <cell r="H131">
            <v>0</v>
          </cell>
        </row>
        <row r="132">
          <cell r="H132">
            <v>0</v>
          </cell>
        </row>
        <row r="133">
          <cell r="H133">
            <v>0</v>
          </cell>
        </row>
        <row r="134">
          <cell r="H134">
            <v>0</v>
          </cell>
        </row>
        <row r="135">
          <cell r="H135">
            <v>0</v>
          </cell>
        </row>
        <row r="136">
          <cell r="H136">
            <v>0</v>
          </cell>
        </row>
        <row r="137">
          <cell r="H137">
            <v>0</v>
          </cell>
        </row>
        <row r="138">
          <cell r="H138">
            <v>0</v>
          </cell>
        </row>
        <row r="139">
          <cell r="H139">
            <v>0</v>
          </cell>
        </row>
        <row r="140">
          <cell r="H140">
            <v>0</v>
          </cell>
        </row>
        <row r="141">
          <cell r="H141">
            <v>0</v>
          </cell>
        </row>
        <row r="142">
          <cell r="H142">
            <v>0</v>
          </cell>
        </row>
        <row r="143">
          <cell r="H143">
            <v>0</v>
          </cell>
        </row>
        <row r="144">
          <cell r="H144">
            <v>0</v>
          </cell>
        </row>
        <row r="145">
          <cell r="H145">
            <v>0</v>
          </cell>
        </row>
        <row r="146">
          <cell r="H146">
            <v>0</v>
          </cell>
        </row>
        <row r="147">
          <cell r="H147">
            <v>0</v>
          </cell>
        </row>
        <row r="148">
          <cell r="H148">
            <v>0</v>
          </cell>
        </row>
        <row r="149">
          <cell r="H149">
            <v>0</v>
          </cell>
        </row>
        <row r="150">
          <cell r="H150">
            <v>0</v>
          </cell>
        </row>
        <row r="151">
          <cell r="H151">
            <v>0</v>
          </cell>
        </row>
        <row r="152">
          <cell r="H152">
            <v>0</v>
          </cell>
        </row>
        <row r="153">
          <cell r="H153">
            <v>0</v>
          </cell>
        </row>
        <row r="154">
          <cell r="H154">
            <v>0</v>
          </cell>
        </row>
        <row r="155">
          <cell r="H155">
            <v>0</v>
          </cell>
        </row>
        <row r="156">
          <cell r="H156">
            <v>0</v>
          </cell>
        </row>
        <row r="157">
          <cell r="H157">
            <v>0</v>
          </cell>
        </row>
        <row r="158">
          <cell r="H158">
            <v>0</v>
          </cell>
        </row>
        <row r="159">
          <cell r="H159">
            <v>0</v>
          </cell>
        </row>
        <row r="160">
          <cell r="H160">
            <v>0</v>
          </cell>
        </row>
        <row r="161">
          <cell r="H161">
            <v>0</v>
          </cell>
        </row>
        <row r="162">
          <cell r="H162">
            <v>0</v>
          </cell>
        </row>
        <row r="163">
          <cell r="H163">
            <v>0</v>
          </cell>
        </row>
        <row r="164">
          <cell r="H164">
            <v>0</v>
          </cell>
        </row>
        <row r="165">
          <cell r="H165">
            <v>0</v>
          </cell>
        </row>
        <row r="166">
          <cell r="H166">
            <v>0</v>
          </cell>
        </row>
        <row r="167">
          <cell r="H167">
            <v>0</v>
          </cell>
        </row>
        <row r="168">
          <cell r="H168">
            <v>0</v>
          </cell>
        </row>
        <row r="169">
          <cell r="H169">
            <v>0</v>
          </cell>
        </row>
        <row r="170">
          <cell r="H170">
            <v>0</v>
          </cell>
        </row>
        <row r="171">
          <cell r="H171">
            <v>0</v>
          </cell>
        </row>
        <row r="172">
          <cell r="H172">
            <v>0</v>
          </cell>
        </row>
        <row r="173">
          <cell r="H173">
            <v>0</v>
          </cell>
        </row>
        <row r="174">
          <cell r="H174">
            <v>0</v>
          </cell>
        </row>
        <row r="175">
          <cell r="H175">
            <v>0</v>
          </cell>
        </row>
        <row r="176">
          <cell r="H176">
            <v>0</v>
          </cell>
        </row>
        <row r="177">
          <cell r="H177">
            <v>0</v>
          </cell>
        </row>
        <row r="178">
          <cell r="H178">
            <v>0</v>
          </cell>
        </row>
        <row r="179">
          <cell r="H179">
            <v>0</v>
          </cell>
        </row>
        <row r="180">
          <cell r="H180">
            <v>0</v>
          </cell>
        </row>
        <row r="181">
          <cell r="H181">
            <v>0</v>
          </cell>
        </row>
        <row r="182">
          <cell r="H182">
            <v>0</v>
          </cell>
        </row>
        <row r="183">
          <cell r="H183">
            <v>0</v>
          </cell>
        </row>
        <row r="184">
          <cell r="H184">
            <v>0</v>
          </cell>
        </row>
        <row r="185">
          <cell r="H185">
            <v>0</v>
          </cell>
        </row>
        <row r="186">
          <cell r="H186">
            <v>0</v>
          </cell>
        </row>
        <row r="187">
          <cell r="H187">
            <v>0</v>
          </cell>
        </row>
        <row r="188">
          <cell r="H188">
            <v>0</v>
          </cell>
        </row>
        <row r="189">
          <cell r="H189">
            <v>0</v>
          </cell>
        </row>
        <row r="190">
          <cell r="H190">
            <v>0</v>
          </cell>
        </row>
        <row r="191">
          <cell r="H191">
            <v>0</v>
          </cell>
        </row>
        <row r="192">
          <cell r="H192">
            <v>0</v>
          </cell>
        </row>
        <row r="193">
          <cell r="H193">
            <v>0</v>
          </cell>
        </row>
        <row r="194">
          <cell r="H194">
            <v>0</v>
          </cell>
        </row>
        <row r="195">
          <cell r="H195">
            <v>0</v>
          </cell>
        </row>
        <row r="196">
          <cell r="H196">
            <v>0</v>
          </cell>
        </row>
        <row r="197">
          <cell r="H197">
            <v>0</v>
          </cell>
        </row>
        <row r="198">
          <cell r="H198">
            <v>0</v>
          </cell>
        </row>
        <row r="199">
          <cell r="H199">
            <v>0</v>
          </cell>
        </row>
        <row r="200">
          <cell r="H200">
            <v>0</v>
          </cell>
        </row>
        <row r="201">
          <cell r="H201">
            <v>0</v>
          </cell>
        </row>
        <row r="202">
          <cell r="H202">
            <v>0</v>
          </cell>
        </row>
        <row r="203">
          <cell r="H203">
            <v>0</v>
          </cell>
        </row>
        <row r="204">
          <cell r="H204">
            <v>0</v>
          </cell>
        </row>
        <row r="205">
          <cell r="H205">
            <v>0</v>
          </cell>
        </row>
        <row r="206">
          <cell r="H206">
            <v>0</v>
          </cell>
        </row>
        <row r="207">
          <cell r="H207">
            <v>0</v>
          </cell>
        </row>
        <row r="208">
          <cell r="H208">
            <v>0</v>
          </cell>
        </row>
        <row r="209">
          <cell r="H209">
            <v>0</v>
          </cell>
        </row>
        <row r="210">
          <cell r="H210">
            <v>0</v>
          </cell>
        </row>
        <row r="211">
          <cell r="H211">
            <v>0</v>
          </cell>
        </row>
        <row r="212">
          <cell r="H212">
            <v>0</v>
          </cell>
        </row>
        <row r="213">
          <cell r="H213">
            <v>0</v>
          </cell>
        </row>
        <row r="214">
          <cell r="H214">
            <v>0</v>
          </cell>
        </row>
        <row r="215">
          <cell r="H215">
            <v>0</v>
          </cell>
        </row>
        <row r="216">
          <cell r="H216">
            <v>0</v>
          </cell>
        </row>
        <row r="217">
          <cell r="H217">
            <v>0</v>
          </cell>
        </row>
        <row r="218">
          <cell r="H218">
            <v>0</v>
          </cell>
        </row>
        <row r="219">
          <cell r="H219">
            <v>0</v>
          </cell>
        </row>
        <row r="220">
          <cell r="H220">
            <v>0</v>
          </cell>
        </row>
        <row r="221">
          <cell r="H221">
            <v>0</v>
          </cell>
        </row>
        <row r="222">
          <cell r="H222">
            <v>0</v>
          </cell>
        </row>
        <row r="223">
          <cell r="H223">
            <v>0</v>
          </cell>
        </row>
        <row r="224">
          <cell r="H224">
            <v>0</v>
          </cell>
        </row>
        <row r="225">
          <cell r="H225">
            <v>0</v>
          </cell>
        </row>
        <row r="226">
          <cell r="H226">
            <v>0</v>
          </cell>
        </row>
        <row r="227">
          <cell r="H227">
            <v>0</v>
          </cell>
        </row>
        <row r="228">
          <cell r="H228">
            <v>0</v>
          </cell>
        </row>
        <row r="229">
          <cell r="H229">
            <v>0</v>
          </cell>
        </row>
        <row r="230">
          <cell r="H230">
            <v>0</v>
          </cell>
        </row>
        <row r="231">
          <cell r="H231">
            <v>0</v>
          </cell>
        </row>
        <row r="232">
          <cell r="H232">
            <v>0</v>
          </cell>
        </row>
        <row r="233">
          <cell r="H233">
            <v>0</v>
          </cell>
        </row>
        <row r="234">
          <cell r="H234">
            <v>0</v>
          </cell>
        </row>
        <row r="235">
          <cell r="H235">
            <v>0</v>
          </cell>
        </row>
        <row r="236">
          <cell r="H236">
            <v>0</v>
          </cell>
        </row>
        <row r="237">
          <cell r="H237">
            <v>0</v>
          </cell>
        </row>
        <row r="238">
          <cell r="H238">
            <v>0</v>
          </cell>
        </row>
        <row r="239">
          <cell r="H239">
            <v>0</v>
          </cell>
        </row>
        <row r="240">
          <cell r="H240">
            <v>0</v>
          </cell>
        </row>
        <row r="241">
          <cell r="H241">
            <v>0</v>
          </cell>
        </row>
        <row r="242">
          <cell r="H242">
            <v>0</v>
          </cell>
        </row>
        <row r="243">
          <cell r="H243">
            <v>0</v>
          </cell>
        </row>
        <row r="244">
          <cell r="H244">
            <v>0</v>
          </cell>
        </row>
        <row r="245">
          <cell r="H245">
            <v>0</v>
          </cell>
        </row>
        <row r="246">
          <cell r="H246">
            <v>0</v>
          </cell>
        </row>
        <row r="247">
          <cell r="H247">
            <v>0</v>
          </cell>
        </row>
        <row r="248">
          <cell r="H248">
            <v>0</v>
          </cell>
        </row>
        <row r="249">
          <cell r="H249">
            <v>0</v>
          </cell>
        </row>
        <row r="250">
          <cell r="H250">
            <v>0</v>
          </cell>
        </row>
        <row r="251">
          <cell r="H251">
            <v>0</v>
          </cell>
        </row>
        <row r="252">
          <cell r="H252">
            <v>0</v>
          </cell>
        </row>
        <row r="253">
          <cell r="H253">
            <v>0</v>
          </cell>
        </row>
        <row r="254">
          <cell r="H254">
            <v>0</v>
          </cell>
        </row>
        <row r="255">
          <cell r="H255">
            <v>0</v>
          </cell>
        </row>
        <row r="256">
          <cell r="H256">
            <v>0</v>
          </cell>
        </row>
        <row r="257">
          <cell r="H257">
            <v>0</v>
          </cell>
        </row>
        <row r="258">
          <cell r="H258">
            <v>0</v>
          </cell>
        </row>
        <row r="259">
          <cell r="H259">
            <v>0</v>
          </cell>
        </row>
        <row r="260">
          <cell r="H260">
            <v>0</v>
          </cell>
        </row>
        <row r="261">
          <cell r="H261">
            <v>0</v>
          </cell>
        </row>
        <row r="262">
          <cell r="H262">
            <v>0</v>
          </cell>
        </row>
        <row r="263">
          <cell r="H263">
            <v>0</v>
          </cell>
        </row>
        <row r="264">
          <cell r="H264">
            <v>0</v>
          </cell>
        </row>
        <row r="265">
          <cell r="H265">
            <v>0</v>
          </cell>
        </row>
        <row r="266">
          <cell r="H266">
            <v>0</v>
          </cell>
        </row>
        <row r="267">
          <cell r="H267">
            <v>0</v>
          </cell>
        </row>
        <row r="268">
          <cell r="H268">
            <v>0</v>
          </cell>
        </row>
        <row r="269">
          <cell r="H269">
            <v>0</v>
          </cell>
        </row>
        <row r="270">
          <cell r="H270">
            <v>0</v>
          </cell>
        </row>
        <row r="271">
          <cell r="H271">
            <v>0</v>
          </cell>
        </row>
        <row r="272">
          <cell r="H272">
            <v>0</v>
          </cell>
        </row>
        <row r="273">
          <cell r="H273">
            <v>0</v>
          </cell>
        </row>
        <row r="274">
          <cell r="H274">
            <v>0</v>
          </cell>
        </row>
        <row r="275">
          <cell r="H275">
            <v>0</v>
          </cell>
        </row>
        <row r="276">
          <cell r="H276">
            <v>0</v>
          </cell>
        </row>
        <row r="277">
          <cell r="H277">
            <v>0</v>
          </cell>
        </row>
        <row r="278">
          <cell r="H278">
            <v>0</v>
          </cell>
        </row>
        <row r="279">
          <cell r="H279">
            <v>0</v>
          </cell>
        </row>
        <row r="280">
          <cell r="H280">
            <v>0</v>
          </cell>
        </row>
        <row r="281">
          <cell r="H281">
            <v>0</v>
          </cell>
        </row>
        <row r="282">
          <cell r="H282">
            <v>0</v>
          </cell>
        </row>
        <row r="283">
          <cell r="H283">
            <v>0</v>
          </cell>
        </row>
        <row r="284">
          <cell r="H284">
            <v>0</v>
          </cell>
        </row>
        <row r="285">
          <cell r="H285">
            <v>0</v>
          </cell>
        </row>
        <row r="286">
          <cell r="H286">
            <v>0</v>
          </cell>
        </row>
        <row r="287">
          <cell r="H287">
            <v>0</v>
          </cell>
        </row>
        <row r="288">
          <cell r="H288">
            <v>0</v>
          </cell>
        </row>
        <row r="289">
          <cell r="H289">
            <v>0</v>
          </cell>
        </row>
        <row r="290">
          <cell r="H290">
            <v>0</v>
          </cell>
        </row>
        <row r="291">
          <cell r="H291">
            <v>0</v>
          </cell>
        </row>
        <row r="292">
          <cell r="H292">
            <v>0</v>
          </cell>
        </row>
        <row r="293">
          <cell r="H293">
            <v>0</v>
          </cell>
        </row>
        <row r="294">
          <cell r="H294">
            <v>0</v>
          </cell>
        </row>
        <row r="295">
          <cell r="H295">
            <v>0</v>
          </cell>
        </row>
        <row r="296">
          <cell r="H296">
            <v>0</v>
          </cell>
        </row>
        <row r="297">
          <cell r="H297">
            <v>0</v>
          </cell>
        </row>
        <row r="298">
          <cell r="H298">
            <v>0</v>
          </cell>
        </row>
        <row r="299">
          <cell r="H299">
            <v>0</v>
          </cell>
        </row>
        <row r="300">
          <cell r="H300">
            <v>0</v>
          </cell>
        </row>
        <row r="301">
          <cell r="H301">
            <v>0</v>
          </cell>
        </row>
        <row r="302">
          <cell r="H302">
            <v>0</v>
          </cell>
        </row>
        <row r="303">
          <cell r="H303">
            <v>0</v>
          </cell>
        </row>
        <row r="304">
          <cell r="H304">
            <v>0</v>
          </cell>
        </row>
        <row r="305">
          <cell r="H305">
            <v>0</v>
          </cell>
        </row>
        <row r="306">
          <cell r="H306">
            <v>0</v>
          </cell>
        </row>
        <row r="307">
          <cell r="H307">
            <v>0</v>
          </cell>
        </row>
        <row r="308">
          <cell r="H308">
            <v>0</v>
          </cell>
        </row>
        <row r="309">
          <cell r="H309">
            <v>0</v>
          </cell>
        </row>
        <row r="310">
          <cell r="H310">
            <v>0</v>
          </cell>
        </row>
        <row r="311">
          <cell r="H311">
            <v>0</v>
          </cell>
        </row>
        <row r="312">
          <cell r="H312">
            <v>0</v>
          </cell>
        </row>
        <row r="313">
          <cell r="H313">
            <v>0</v>
          </cell>
        </row>
        <row r="314">
          <cell r="H314">
            <v>0</v>
          </cell>
        </row>
        <row r="315">
          <cell r="H315">
            <v>0</v>
          </cell>
        </row>
        <row r="316">
          <cell r="H316">
            <v>0</v>
          </cell>
        </row>
        <row r="317">
          <cell r="H317">
            <v>0</v>
          </cell>
        </row>
        <row r="318">
          <cell r="H318">
            <v>0</v>
          </cell>
        </row>
        <row r="319">
          <cell r="H319">
            <v>0</v>
          </cell>
        </row>
        <row r="320">
          <cell r="H320">
            <v>0</v>
          </cell>
        </row>
        <row r="321">
          <cell r="H321">
            <v>0</v>
          </cell>
        </row>
        <row r="322">
          <cell r="H322">
            <v>0</v>
          </cell>
        </row>
        <row r="323">
          <cell r="H323">
            <v>0</v>
          </cell>
        </row>
        <row r="324">
          <cell r="H324">
            <v>0</v>
          </cell>
        </row>
        <row r="325">
          <cell r="H325">
            <v>0</v>
          </cell>
        </row>
        <row r="326">
          <cell r="H326">
            <v>0</v>
          </cell>
        </row>
        <row r="327">
          <cell r="H327">
            <v>0</v>
          </cell>
        </row>
        <row r="328">
          <cell r="H328">
            <v>0</v>
          </cell>
        </row>
        <row r="329">
          <cell r="H329">
            <v>0</v>
          </cell>
        </row>
        <row r="330">
          <cell r="H330">
            <v>0</v>
          </cell>
        </row>
        <row r="331">
          <cell r="H331">
            <v>0</v>
          </cell>
        </row>
        <row r="332">
          <cell r="H332">
            <v>0</v>
          </cell>
        </row>
        <row r="333">
          <cell r="H333">
            <v>0</v>
          </cell>
        </row>
        <row r="334">
          <cell r="H334">
            <v>0</v>
          </cell>
        </row>
        <row r="335">
          <cell r="H335">
            <v>0</v>
          </cell>
        </row>
        <row r="336">
          <cell r="H336">
            <v>0</v>
          </cell>
        </row>
        <row r="337">
          <cell r="H337">
            <v>0</v>
          </cell>
        </row>
        <row r="338">
          <cell r="H338">
            <v>0</v>
          </cell>
        </row>
        <row r="339">
          <cell r="H339">
            <v>0</v>
          </cell>
        </row>
        <row r="340">
          <cell r="H340">
            <v>0</v>
          </cell>
        </row>
        <row r="341">
          <cell r="H341">
            <v>0</v>
          </cell>
        </row>
        <row r="342">
          <cell r="H342">
            <v>0</v>
          </cell>
        </row>
        <row r="343">
          <cell r="H343">
            <v>0</v>
          </cell>
        </row>
        <row r="344">
          <cell r="H344">
            <v>0</v>
          </cell>
        </row>
        <row r="345">
          <cell r="H345">
            <v>0</v>
          </cell>
        </row>
        <row r="346">
          <cell r="H346">
            <v>0</v>
          </cell>
        </row>
        <row r="347">
          <cell r="H347">
            <v>0</v>
          </cell>
        </row>
        <row r="348">
          <cell r="H348">
            <v>0</v>
          </cell>
        </row>
        <row r="349">
          <cell r="H349">
            <v>0</v>
          </cell>
        </row>
        <row r="350">
          <cell r="H350">
            <v>0</v>
          </cell>
        </row>
        <row r="351">
          <cell r="H351">
            <v>0</v>
          </cell>
        </row>
        <row r="352">
          <cell r="H352">
            <v>0</v>
          </cell>
        </row>
        <row r="353">
          <cell r="H353">
            <v>0</v>
          </cell>
        </row>
        <row r="354">
          <cell r="H354">
            <v>0</v>
          </cell>
        </row>
        <row r="355">
          <cell r="H355">
            <v>0</v>
          </cell>
        </row>
        <row r="356">
          <cell r="H356">
            <v>0</v>
          </cell>
        </row>
        <row r="357">
          <cell r="H357">
            <v>0</v>
          </cell>
        </row>
        <row r="358">
          <cell r="H358">
            <v>0</v>
          </cell>
        </row>
        <row r="359">
          <cell r="H359">
            <v>0</v>
          </cell>
        </row>
        <row r="360">
          <cell r="H360">
            <v>0</v>
          </cell>
        </row>
        <row r="361">
          <cell r="H361">
            <v>0</v>
          </cell>
        </row>
        <row r="362">
          <cell r="H362">
            <v>0</v>
          </cell>
        </row>
        <row r="363">
          <cell r="H363">
            <v>0</v>
          </cell>
        </row>
        <row r="364">
          <cell r="H364">
            <v>0</v>
          </cell>
        </row>
        <row r="365">
          <cell r="H365">
            <v>0</v>
          </cell>
        </row>
        <row r="366">
          <cell r="H366">
            <v>0</v>
          </cell>
        </row>
        <row r="367">
          <cell r="H367">
            <v>0</v>
          </cell>
        </row>
        <row r="368">
          <cell r="H368">
            <v>0</v>
          </cell>
        </row>
        <row r="369">
          <cell r="H369">
            <v>0</v>
          </cell>
        </row>
        <row r="370">
          <cell r="H370">
            <v>0</v>
          </cell>
        </row>
        <row r="371">
          <cell r="H371">
            <v>0</v>
          </cell>
        </row>
        <row r="372">
          <cell r="H372">
            <v>0</v>
          </cell>
        </row>
        <row r="373">
          <cell r="H373">
            <v>0</v>
          </cell>
        </row>
        <row r="374">
          <cell r="H374">
            <v>0</v>
          </cell>
        </row>
        <row r="375">
          <cell r="H375">
            <v>0</v>
          </cell>
        </row>
        <row r="376">
          <cell r="H376">
            <v>0</v>
          </cell>
        </row>
        <row r="377">
          <cell r="H377">
            <v>0</v>
          </cell>
        </row>
        <row r="378">
          <cell r="H378">
            <v>0</v>
          </cell>
        </row>
        <row r="379">
          <cell r="H379">
            <v>0</v>
          </cell>
        </row>
        <row r="380">
          <cell r="H380">
            <v>0</v>
          </cell>
        </row>
        <row r="381">
          <cell r="H381">
            <v>0</v>
          </cell>
        </row>
        <row r="382">
          <cell r="H382">
            <v>0</v>
          </cell>
        </row>
        <row r="383">
          <cell r="H383">
            <v>0</v>
          </cell>
        </row>
        <row r="384">
          <cell r="H384">
            <v>0</v>
          </cell>
        </row>
        <row r="385">
          <cell r="H385">
            <v>0</v>
          </cell>
        </row>
        <row r="386">
          <cell r="H386">
            <v>0</v>
          </cell>
        </row>
        <row r="387">
          <cell r="H387">
            <v>0</v>
          </cell>
        </row>
        <row r="388">
          <cell r="H388">
            <v>0</v>
          </cell>
        </row>
        <row r="389">
          <cell r="H389">
            <v>0</v>
          </cell>
        </row>
        <row r="390">
          <cell r="H390">
            <v>0</v>
          </cell>
        </row>
        <row r="391">
          <cell r="H391">
            <v>0</v>
          </cell>
        </row>
        <row r="392">
          <cell r="H392">
            <v>0</v>
          </cell>
        </row>
        <row r="393">
          <cell r="H393">
            <v>0</v>
          </cell>
        </row>
        <row r="394">
          <cell r="H394">
            <v>0</v>
          </cell>
        </row>
        <row r="395">
          <cell r="H395">
            <v>0</v>
          </cell>
        </row>
        <row r="396">
          <cell r="H396">
            <v>0</v>
          </cell>
        </row>
        <row r="397">
          <cell r="H397">
            <v>0</v>
          </cell>
        </row>
        <row r="398">
          <cell r="H398">
            <v>0</v>
          </cell>
        </row>
        <row r="399">
          <cell r="H399">
            <v>0</v>
          </cell>
        </row>
        <row r="400">
          <cell r="H400">
            <v>0</v>
          </cell>
        </row>
        <row r="401">
          <cell r="H401">
            <v>0</v>
          </cell>
        </row>
        <row r="402">
          <cell r="H402">
            <v>0</v>
          </cell>
        </row>
        <row r="403">
          <cell r="H403">
            <v>0</v>
          </cell>
        </row>
        <row r="404">
          <cell r="H404">
            <v>0</v>
          </cell>
        </row>
        <row r="405">
          <cell r="H405">
            <v>0</v>
          </cell>
        </row>
        <row r="406">
          <cell r="H406">
            <v>0</v>
          </cell>
        </row>
        <row r="407">
          <cell r="H407">
            <v>0</v>
          </cell>
        </row>
        <row r="408">
          <cell r="H408">
            <v>0</v>
          </cell>
        </row>
        <row r="409">
          <cell r="H409">
            <v>0</v>
          </cell>
        </row>
        <row r="410">
          <cell r="H410">
            <v>0</v>
          </cell>
        </row>
        <row r="411">
          <cell r="H411">
            <v>0</v>
          </cell>
        </row>
        <row r="412">
          <cell r="H412">
            <v>0</v>
          </cell>
        </row>
        <row r="413">
          <cell r="H413">
            <v>0</v>
          </cell>
        </row>
        <row r="414">
          <cell r="H414">
            <v>0</v>
          </cell>
        </row>
        <row r="415">
          <cell r="H415">
            <v>0</v>
          </cell>
        </row>
        <row r="416">
          <cell r="H416">
            <v>0</v>
          </cell>
        </row>
        <row r="417">
          <cell r="H417">
            <v>0</v>
          </cell>
        </row>
        <row r="418">
          <cell r="H418">
            <v>0</v>
          </cell>
        </row>
        <row r="419">
          <cell r="H419">
            <v>0</v>
          </cell>
        </row>
        <row r="420">
          <cell r="H420">
            <v>0</v>
          </cell>
        </row>
        <row r="421">
          <cell r="H421">
            <v>0</v>
          </cell>
        </row>
        <row r="422">
          <cell r="H422">
            <v>0</v>
          </cell>
        </row>
        <row r="423">
          <cell r="H423">
            <v>0</v>
          </cell>
        </row>
        <row r="424">
          <cell r="H424">
            <v>0</v>
          </cell>
        </row>
        <row r="425">
          <cell r="H425">
            <v>0</v>
          </cell>
        </row>
        <row r="426">
          <cell r="H426">
            <v>0</v>
          </cell>
        </row>
        <row r="427">
          <cell r="H427">
            <v>0</v>
          </cell>
        </row>
        <row r="428">
          <cell r="H428">
            <v>0</v>
          </cell>
        </row>
        <row r="429">
          <cell r="H429">
            <v>0</v>
          </cell>
        </row>
        <row r="430">
          <cell r="H430">
            <v>0</v>
          </cell>
        </row>
        <row r="431">
          <cell r="H431">
            <v>0</v>
          </cell>
        </row>
        <row r="432">
          <cell r="H432">
            <v>0</v>
          </cell>
        </row>
        <row r="433">
          <cell r="H433">
            <v>0</v>
          </cell>
        </row>
        <row r="434">
          <cell r="H434">
            <v>0</v>
          </cell>
        </row>
        <row r="435">
          <cell r="H435">
            <v>0</v>
          </cell>
        </row>
        <row r="436">
          <cell r="H436">
            <v>0</v>
          </cell>
        </row>
        <row r="437">
          <cell r="H437">
            <v>0</v>
          </cell>
        </row>
        <row r="438">
          <cell r="H438">
            <v>0</v>
          </cell>
        </row>
        <row r="439">
          <cell r="H439">
            <v>0</v>
          </cell>
        </row>
        <row r="440">
          <cell r="H440">
            <v>0</v>
          </cell>
        </row>
        <row r="441">
          <cell r="H441">
            <v>0</v>
          </cell>
        </row>
        <row r="442">
          <cell r="H442">
            <v>0</v>
          </cell>
        </row>
        <row r="443">
          <cell r="H443">
            <v>0</v>
          </cell>
        </row>
        <row r="444">
          <cell r="H444">
            <v>0</v>
          </cell>
        </row>
        <row r="445">
          <cell r="H445">
            <v>0</v>
          </cell>
        </row>
        <row r="446">
          <cell r="H446">
            <v>0</v>
          </cell>
        </row>
        <row r="447">
          <cell r="H447">
            <v>0</v>
          </cell>
        </row>
        <row r="448">
          <cell r="H448">
            <v>0</v>
          </cell>
        </row>
        <row r="449">
          <cell r="H449">
            <v>0</v>
          </cell>
        </row>
        <row r="450">
          <cell r="H450">
            <v>0</v>
          </cell>
        </row>
        <row r="451">
          <cell r="H451">
            <v>0</v>
          </cell>
        </row>
        <row r="452">
          <cell r="H452">
            <v>0</v>
          </cell>
        </row>
        <row r="453">
          <cell r="H453">
            <v>0</v>
          </cell>
        </row>
        <row r="454">
          <cell r="H454">
            <v>0</v>
          </cell>
        </row>
        <row r="455">
          <cell r="H455">
            <v>0</v>
          </cell>
        </row>
        <row r="456">
          <cell r="H456">
            <v>0</v>
          </cell>
        </row>
        <row r="457">
          <cell r="H457">
            <v>0</v>
          </cell>
        </row>
        <row r="458">
          <cell r="H458">
            <v>0</v>
          </cell>
        </row>
        <row r="459">
          <cell r="H459">
            <v>0</v>
          </cell>
        </row>
        <row r="460">
          <cell r="H460">
            <v>0</v>
          </cell>
        </row>
        <row r="461">
          <cell r="H461">
            <v>0</v>
          </cell>
        </row>
        <row r="462">
          <cell r="H462">
            <v>0</v>
          </cell>
        </row>
        <row r="463">
          <cell r="H463">
            <v>0</v>
          </cell>
        </row>
        <row r="464">
          <cell r="H464">
            <v>0</v>
          </cell>
        </row>
        <row r="465">
          <cell r="H465">
            <v>0</v>
          </cell>
        </row>
        <row r="466">
          <cell r="H466">
            <v>0</v>
          </cell>
        </row>
        <row r="467">
          <cell r="H467">
            <v>0</v>
          </cell>
        </row>
        <row r="468">
          <cell r="H468">
            <v>0</v>
          </cell>
        </row>
        <row r="469">
          <cell r="H469">
            <v>0</v>
          </cell>
        </row>
        <row r="470">
          <cell r="H470">
            <v>0</v>
          </cell>
        </row>
        <row r="471">
          <cell r="H471">
            <v>0</v>
          </cell>
        </row>
        <row r="472">
          <cell r="H472">
            <v>0</v>
          </cell>
        </row>
        <row r="473">
          <cell r="H473">
            <v>0</v>
          </cell>
        </row>
        <row r="474">
          <cell r="H474">
            <v>0</v>
          </cell>
        </row>
        <row r="475">
          <cell r="H475">
            <v>0</v>
          </cell>
        </row>
        <row r="476">
          <cell r="H476">
            <v>0</v>
          </cell>
        </row>
        <row r="477">
          <cell r="H477">
            <v>0</v>
          </cell>
        </row>
        <row r="478">
          <cell r="H478">
            <v>0</v>
          </cell>
        </row>
        <row r="479">
          <cell r="H479">
            <v>0</v>
          </cell>
        </row>
        <row r="480">
          <cell r="H480">
            <v>0</v>
          </cell>
        </row>
        <row r="481">
          <cell r="H481">
            <v>0</v>
          </cell>
        </row>
        <row r="482">
          <cell r="H482">
            <v>0</v>
          </cell>
        </row>
        <row r="483">
          <cell r="H483">
            <v>0</v>
          </cell>
        </row>
        <row r="484">
          <cell r="H484">
            <v>0</v>
          </cell>
        </row>
        <row r="485">
          <cell r="H485">
            <v>0</v>
          </cell>
        </row>
        <row r="486">
          <cell r="H486">
            <v>0</v>
          </cell>
        </row>
        <row r="487">
          <cell r="H487">
            <v>0</v>
          </cell>
        </row>
        <row r="488">
          <cell r="H488">
            <v>0</v>
          </cell>
        </row>
        <row r="489">
          <cell r="H489">
            <v>0</v>
          </cell>
        </row>
        <row r="490">
          <cell r="H490">
            <v>0</v>
          </cell>
        </row>
        <row r="491">
          <cell r="H491">
            <v>0</v>
          </cell>
        </row>
        <row r="492">
          <cell r="H492">
            <v>0</v>
          </cell>
        </row>
        <row r="493">
          <cell r="H493">
            <v>0</v>
          </cell>
        </row>
        <row r="494">
          <cell r="H494">
            <v>0</v>
          </cell>
        </row>
        <row r="495">
          <cell r="H495">
            <v>0</v>
          </cell>
        </row>
        <row r="496">
          <cell r="H496">
            <v>0</v>
          </cell>
        </row>
        <row r="497">
          <cell r="H497">
            <v>0</v>
          </cell>
        </row>
        <row r="498">
          <cell r="H498">
            <v>0</v>
          </cell>
        </row>
        <row r="499">
          <cell r="H499">
            <v>0</v>
          </cell>
        </row>
        <row r="500">
          <cell r="H500">
            <v>0</v>
          </cell>
        </row>
        <row r="501">
          <cell r="H501">
            <v>0</v>
          </cell>
        </row>
        <row r="502">
          <cell r="H502">
            <v>0</v>
          </cell>
        </row>
        <row r="503">
          <cell r="H503">
            <v>0</v>
          </cell>
        </row>
        <row r="504">
          <cell r="H504">
            <v>0</v>
          </cell>
        </row>
        <row r="505">
          <cell r="H505">
            <v>0</v>
          </cell>
        </row>
        <row r="506">
          <cell r="H506">
            <v>0</v>
          </cell>
        </row>
        <row r="507">
          <cell r="H507">
            <v>0</v>
          </cell>
        </row>
        <row r="508">
          <cell r="H508">
            <v>0</v>
          </cell>
        </row>
        <row r="509">
          <cell r="H509">
            <v>0</v>
          </cell>
        </row>
        <row r="510">
          <cell r="H510">
            <v>0</v>
          </cell>
        </row>
        <row r="511">
          <cell r="H511">
            <v>0</v>
          </cell>
        </row>
        <row r="512">
          <cell r="H512">
            <v>0</v>
          </cell>
        </row>
        <row r="513">
          <cell r="H513">
            <v>0</v>
          </cell>
        </row>
        <row r="514">
          <cell r="H514">
            <v>0</v>
          </cell>
        </row>
        <row r="515">
          <cell r="H515">
            <v>0</v>
          </cell>
        </row>
        <row r="516">
          <cell r="H516">
            <v>0</v>
          </cell>
        </row>
        <row r="517">
          <cell r="H517">
            <v>0</v>
          </cell>
        </row>
        <row r="518">
          <cell r="H518">
            <v>0</v>
          </cell>
        </row>
        <row r="519">
          <cell r="H519">
            <v>0</v>
          </cell>
        </row>
        <row r="520">
          <cell r="H520">
            <v>0</v>
          </cell>
        </row>
        <row r="521">
          <cell r="H521">
            <v>0</v>
          </cell>
        </row>
        <row r="522">
          <cell r="H522">
            <v>0</v>
          </cell>
        </row>
        <row r="523">
          <cell r="H523">
            <v>0</v>
          </cell>
        </row>
        <row r="524">
          <cell r="H524">
            <v>0</v>
          </cell>
        </row>
        <row r="525">
          <cell r="H525">
            <v>0</v>
          </cell>
        </row>
        <row r="526">
          <cell r="H526">
            <v>0</v>
          </cell>
        </row>
        <row r="527">
          <cell r="H527">
            <v>0</v>
          </cell>
        </row>
        <row r="528">
          <cell r="H528">
            <v>0</v>
          </cell>
        </row>
        <row r="529">
          <cell r="H529">
            <v>0</v>
          </cell>
        </row>
        <row r="530">
          <cell r="H530">
            <v>0</v>
          </cell>
        </row>
        <row r="531">
          <cell r="H531">
            <v>0</v>
          </cell>
        </row>
        <row r="532">
          <cell r="H532">
            <v>0</v>
          </cell>
        </row>
        <row r="533">
          <cell r="H533">
            <v>0</v>
          </cell>
        </row>
        <row r="534">
          <cell r="H534">
            <v>0</v>
          </cell>
        </row>
        <row r="535">
          <cell r="H535">
            <v>0</v>
          </cell>
        </row>
        <row r="536">
          <cell r="H536">
            <v>0</v>
          </cell>
        </row>
        <row r="537">
          <cell r="H537">
            <v>0</v>
          </cell>
        </row>
        <row r="538">
          <cell r="H538">
            <v>0</v>
          </cell>
        </row>
        <row r="539">
          <cell r="H539">
            <v>0</v>
          </cell>
        </row>
        <row r="540">
          <cell r="H540">
            <v>0</v>
          </cell>
        </row>
        <row r="541">
          <cell r="H541">
            <v>0</v>
          </cell>
        </row>
        <row r="542">
          <cell r="H542">
            <v>0</v>
          </cell>
        </row>
        <row r="543">
          <cell r="H543">
            <v>0</v>
          </cell>
        </row>
        <row r="544">
          <cell r="H544">
            <v>0</v>
          </cell>
        </row>
        <row r="545">
          <cell r="H545">
            <v>0</v>
          </cell>
        </row>
        <row r="546">
          <cell r="H546">
            <v>0</v>
          </cell>
        </row>
        <row r="547">
          <cell r="H547">
            <v>0</v>
          </cell>
        </row>
        <row r="548">
          <cell r="H548">
            <v>0</v>
          </cell>
        </row>
        <row r="549">
          <cell r="H549">
            <v>0</v>
          </cell>
        </row>
        <row r="550">
          <cell r="H550">
            <v>0</v>
          </cell>
        </row>
        <row r="551">
          <cell r="H551">
            <v>0</v>
          </cell>
        </row>
        <row r="552">
          <cell r="H552">
            <v>0</v>
          </cell>
        </row>
        <row r="553">
          <cell r="H553">
            <v>0</v>
          </cell>
        </row>
        <row r="554">
          <cell r="H554">
            <v>0</v>
          </cell>
        </row>
        <row r="555">
          <cell r="H555">
            <v>0</v>
          </cell>
        </row>
        <row r="556">
          <cell r="H556">
            <v>0</v>
          </cell>
        </row>
        <row r="557">
          <cell r="H557">
            <v>0</v>
          </cell>
        </row>
        <row r="558">
          <cell r="H558">
            <v>0</v>
          </cell>
        </row>
        <row r="559">
          <cell r="H559">
            <v>0</v>
          </cell>
        </row>
        <row r="560">
          <cell r="H560">
            <v>0</v>
          </cell>
        </row>
        <row r="561">
          <cell r="H561">
            <v>0</v>
          </cell>
        </row>
        <row r="562">
          <cell r="H562">
            <v>0</v>
          </cell>
        </row>
        <row r="563">
          <cell r="H563">
            <v>0</v>
          </cell>
        </row>
        <row r="564">
          <cell r="H564">
            <v>0</v>
          </cell>
        </row>
        <row r="565">
          <cell r="H565">
            <v>0</v>
          </cell>
        </row>
        <row r="566">
          <cell r="H566">
            <v>0</v>
          </cell>
        </row>
        <row r="567">
          <cell r="H567">
            <v>0</v>
          </cell>
        </row>
        <row r="568">
          <cell r="H568">
            <v>0</v>
          </cell>
        </row>
        <row r="569">
          <cell r="H569">
            <v>0</v>
          </cell>
        </row>
        <row r="570">
          <cell r="H570">
            <v>0</v>
          </cell>
        </row>
        <row r="571">
          <cell r="H571">
            <v>0</v>
          </cell>
        </row>
        <row r="572">
          <cell r="H572">
            <v>0</v>
          </cell>
        </row>
        <row r="573">
          <cell r="H573">
            <v>0</v>
          </cell>
        </row>
        <row r="574">
          <cell r="H574">
            <v>0</v>
          </cell>
        </row>
        <row r="575">
          <cell r="H575">
            <v>0</v>
          </cell>
        </row>
        <row r="576">
          <cell r="H576">
            <v>0</v>
          </cell>
        </row>
        <row r="577">
          <cell r="H577">
            <v>0</v>
          </cell>
        </row>
        <row r="578">
          <cell r="H578">
            <v>0</v>
          </cell>
        </row>
        <row r="579">
          <cell r="H579">
            <v>0</v>
          </cell>
        </row>
        <row r="580">
          <cell r="H580">
            <v>0</v>
          </cell>
        </row>
        <row r="581">
          <cell r="H581">
            <v>0</v>
          </cell>
        </row>
        <row r="582">
          <cell r="H582">
            <v>0</v>
          </cell>
        </row>
        <row r="583">
          <cell r="H583">
            <v>0</v>
          </cell>
        </row>
        <row r="584">
          <cell r="H584">
            <v>0</v>
          </cell>
        </row>
        <row r="585">
          <cell r="H585">
            <v>0</v>
          </cell>
        </row>
        <row r="586">
          <cell r="H586">
            <v>0</v>
          </cell>
        </row>
        <row r="587">
          <cell r="H587">
            <v>0</v>
          </cell>
        </row>
        <row r="588">
          <cell r="H588">
            <v>0</v>
          </cell>
        </row>
        <row r="589">
          <cell r="H589">
            <v>0</v>
          </cell>
        </row>
        <row r="590">
          <cell r="H590">
            <v>0</v>
          </cell>
        </row>
        <row r="591">
          <cell r="H591">
            <v>0</v>
          </cell>
        </row>
        <row r="592">
          <cell r="H592">
            <v>0</v>
          </cell>
        </row>
        <row r="593">
          <cell r="H593">
            <v>0</v>
          </cell>
        </row>
        <row r="594">
          <cell r="H594">
            <v>0</v>
          </cell>
        </row>
        <row r="595">
          <cell r="H595">
            <v>0</v>
          </cell>
        </row>
        <row r="596">
          <cell r="H596">
            <v>0</v>
          </cell>
        </row>
        <row r="597">
          <cell r="H597">
            <v>0</v>
          </cell>
        </row>
        <row r="598">
          <cell r="H598">
            <v>0</v>
          </cell>
        </row>
        <row r="599">
          <cell r="H599">
            <v>0</v>
          </cell>
        </row>
        <row r="600">
          <cell r="H600">
            <v>0</v>
          </cell>
        </row>
        <row r="601">
          <cell r="H601">
            <v>0</v>
          </cell>
        </row>
        <row r="602">
          <cell r="H602">
            <v>0</v>
          </cell>
        </row>
        <row r="603">
          <cell r="H603">
            <v>0</v>
          </cell>
        </row>
        <row r="604">
          <cell r="H604">
            <v>0</v>
          </cell>
        </row>
        <row r="605">
          <cell r="H605">
            <v>0</v>
          </cell>
        </row>
        <row r="606">
          <cell r="H606">
            <v>0</v>
          </cell>
        </row>
        <row r="607">
          <cell r="H607">
            <v>0</v>
          </cell>
        </row>
        <row r="608">
          <cell r="H608">
            <v>0</v>
          </cell>
        </row>
        <row r="609">
          <cell r="H609">
            <v>0</v>
          </cell>
        </row>
        <row r="610">
          <cell r="H610">
            <v>0</v>
          </cell>
        </row>
        <row r="611">
          <cell r="H611">
            <v>0</v>
          </cell>
        </row>
        <row r="612">
          <cell r="H612">
            <v>0</v>
          </cell>
        </row>
        <row r="613">
          <cell r="H613">
            <v>0</v>
          </cell>
        </row>
        <row r="614">
          <cell r="H614">
            <v>0</v>
          </cell>
        </row>
        <row r="615">
          <cell r="H615">
            <v>0</v>
          </cell>
        </row>
        <row r="616">
          <cell r="H616">
            <v>0</v>
          </cell>
        </row>
        <row r="617">
          <cell r="H617">
            <v>0</v>
          </cell>
        </row>
        <row r="618">
          <cell r="H618">
            <v>0</v>
          </cell>
        </row>
        <row r="619">
          <cell r="H619">
            <v>0</v>
          </cell>
        </row>
        <row r="620">
          <cell r="H620">
            <v>0</v>
          </cell>
        </row>
        <row r="621">
          <cell r="H621">
            <v>0</v>
          </cell>
        </row>
        <row r="622">
          <cell r="H622">
            <v>0</v>
          </cell>
        </row>
        <row r="623">
          <cell r="H623">
            <v>0</v>
          </cell>
        </row>
        <row r="624">
          <cell r="H624">
            <v>0</v>
          </cell>
        </row>
        <row r="625">
          <cell r="H625">
            <v>0</v>
          </cell>
        </row>
        <row r="626">
          <cell r="H626">
            <v>0</v>
          </cell>
        </row>
        <row r="627">
          <cell r="H627">
            <v>0</v>
          </cell>
        </row>
        <row r="628">
          <cell r="H628">
            <v>0</v>
          </cell>
        </row>
        <row r="629">
          <cell r="H629">
            <v>0</v>
          </cell>
        </row>
        <row r="630">
          <cell r="H630">
            <v>0</v>
          </cell>
        </row>
        <row r="631">
          <cell r="H631">
            <v>0</v>
          </cell>
        </row>
        <row r="632">
          <cell r="H632">
            <v>0</v>
          </cell>
        </row>
        <row r="633">
          <cell r="H633">
            <v>0</v>
          </cell>
        </row>
        <row r="634">
          <cell r="H634">
            <v>0</v>
          </cell>
        </row>
        <row r="635">
          <cell r="H635">
            <v>0</v>
          </cell>
        </row>
        <row r="636">
          <cell r="H636">
            <v>0</v>
          </cell>
        </row>
        <row r="637">
          <cell r="H637">
            <v>0</v>
          </cell>
        </row>
        <row r="638">
          <cell r="H638">
            <v>0</v>
          </cell>
        </row>
        <row r="639">
          <cell r="H639">
            <v>0</v>
          </cell>
        </row>
        <row r="640">
          <cell r="H640">
            <v>0</v>
          </cell>
        </row>
        <row r="641">
          <cell r="H641">
            <v>0</v>
          </cell>
        </row>
        <row r="642">
          <cell r="H642">
            <v>0</v>
          </cell>
        </row>
        <row r="643">
          <cell r="H643">
            <v>0</v>
          </cell>
        </row>
        <row r="644">
          <cell r="H644">
            <v>0</v>
          </cell>
        </row>
        <row r="645">
          <cell r="H645">
            <v>0</v>
          </cell>
        </row>
        <row r="646">
          <cell r="H646">
            <v>0</v>
          </cell>
        </row>
        <row r="647">
          <cell r="H647">
            <v>0</v>
          </cell>
        </row>
        <row r="648">
          <cell r="H648">
            <v>0</v>
          </cell>
        </row>
        <row r="649">
          <cell r="H649">
            <v>0</v>
          </cell>
        </row>
        <row r="650">
          <cell r="H650">
            <v>0</v>
          </cell>
        </row>
        <row r="651">
          <cell r="H651">
            <v>0</v>
          </cell>
        </row>
        <row r="652">
          <cell r="H652">
            <v>0</v>
          </cell>
        </row>
        <row r="653">
          <cell r="H653">
            <v>0</v>
          </cell>
        </row>
        <row r="654">
          <cell r="H654">
            <v>0</v>
          </cell>
        </row>
        <row r="655">
          <cell r="H655">
            <v>0</v>
          </cell>
        </row>
        <row r="656">
          <cell r="H656">
            <v>0</v>
          </cell>
        </row>
        <row r="657">
          <cell r="H657">
            <v>0</v>
          </cell>
        </row>
        <row r="658">
          <cell r="H658">
            <v>0</v>
          </cell>
        </row>
        <row r="659">
          <cell r="H659">
            <v>0</v>
          </cell>
        </row>
        <row r="660">
          <cell r="H660">
            <v>0</v>
          </cell>
        </row>
        <row r="661">
          <cell r="H661">
            <v>0</v>
          </cell>
        </row>
        <row r="662">
          <cell r="H662">
            <v>0</v>
          </cell>
        </row>
        <row r="663">
          <cell r="H663">
            <v>0</v>
          </cell>
        </row>
        <row r="664">
          <cell r="H664">
            <v>0</v>
          </cell>
        </row>
        <row r="665">
          <cell r="H665">
            <v>0</v>
          </cell>
        </row>
        <row r="666">
          <cell r="H666">
            <v>0</v>
          </cell>
        </row>
        <row r="667">
          <cell r="H667">
            <v>0</v>
          </cell>
        </row>
        <row r="668">
          <cell r="H668">
            <v>0</v>
          </cell>
        </row>
        <row r="669">
          <cell r="H669">
            <v>0</v>
          </cell>
        </row>
        <row r="670">
          <cell r="H670">
            <v>0</v>
          </cell>
        </row>
        <row r="671">
          <cell r="H671">
            <v>0</v>
          </cell>
        </row>
        <row r="672">
          <cell r="H672">
            <v>0</v>
          </cell>
        </row>
        <row r="673">
          <cell r="H673">
            <v>0</v>
          </cell>
        </row>
        <row r="674">
          <cell r="H674">
            <v>0</v>
          </cell>
        </row>
        <row r="675">
          <cell r="H675">
            <v>0</v>
          </cell>
        </row>
        <row r="676">
          <cell r="H676">
            <v>0</v>
          </cell>
        </row>
        <row r="677">
          <cell r="H677">
            <v>0</v>
          </cell>
        </row>
        <row r="678">
          <cell r="H678">
            <v>0</v>
          </cell>
        </row>
        <row r="679">
          <cell r="H679">
            <v>0</v>
          </cell>
        </row>
        <row r="680">
          <cell r="H680">
            <v>0</v>
          </cell>
        </row>
        <row r="681">
          <cell r="H681">
            <v>0</v>
          </cell>
        </row>
        <row r="682">
          <cell r="H682">
            <v>0</v>
          </cell>
        </row>
        <row r="683">
          <cell r="H683">
            <v>0</v>
          </cell>
        </row>
        <row r="684">
          <cell r="H684">
            <v>0</v>
          </cell>
        </row>
        <row r="685">
          <cell r="H685">
            <v>0</v>
          </cell>
        </row>
        <row r="686">
          <cell r="H686">
            <v>0</v>
          </cell>
        </row>
        <row r="687">
          <cell r="H687">
            <v>0</v>
          </cell>
        </row>
        <row r="688">
          <cell r="H688">
            <v>0</v>
          </cell>
        </row>
        <row r="689">
          <cell r="H689">
            <v>0</v>
          </cell>
        </row>
        <row r="690">
          <cell r="H690">
            <v>0</v>
          </cell>
        </row>
        <row r="691">
          <cell r="H691">
            <v>0</v>
          </cell>
        </row>
        <row r="692">
          <cell r="H692">
            <v>0</v>
          </cell>
        </row>
        <row r="693">
          <cell r="H693">
            <v>0</v>
          </cell>
        </row>
        <row r="694">
          <cell r="H694">
            <v>0</v>
          </cell>
        </row>
        <row r="695">
          <cell r="H695">
            <v>0</v>
          </cell>
        </row>
        <row r="696">
          <cell r="H696">
            <v>0</v>
          </cell>
        </row>
        <row r="697">
          <cell r="H697">
            <v>0</v>
          </cell>
        </row>
        <row r="698">
          <cell r="H698">
            <v>0</v>
          </cell>
        </row>
        <row r="699">
          <cell r="H699">
            <v>0</v>
          </cell>
        </row>
        <row r="700">
          <cell r="H700">
            <v>0</v>
          </cell>
        </row>
        <row r="701">
          <cell r="H701">
            <v>0</v>
          </cell>
        </row>
        <row r="702">
          <cell r="H702">
            <v>0</v>
          </cell>
        </row>
        <row r="703">
          <cell r="H703">
            <v>0</v>
          </cell>
        </row>
        <row r="704">
          <cell r="H704">
            <v>0</v>
          </cell>
        </row>
        <row r="705">
          <cell r="H705">
            <v>0</v>
          </cell>
        </row>
        <row r="706">
          <cell r="H706">
            <v>0</v>
          </cell>
        </row>
        <row r="707">
          <cell r="H707">
            <v>0</v>
          </cell>
        </row>
        <row r="708">
          <cell r="H708">
            <v>0</v>
          </cell>
        </row>
        <row r="709">
          <cell r="H709">
            <v>0</v>
          </cell>
        </row>
        <row r="710">
          <cell r="H710">
            <v>0</v>
          </cell>
        </row>
        <row r="711">
          <cell r="H711">
            <v>0</v>
          </cell>
        </row>
        <row r="712">
          <cell r="H712">
            <v>0</v>
          </cell>
        </row>
        <row r="713">
          <cell r="H713">
            <v>0</v>
          </cell>
        </row>
        <row r="714">
          <cell r="H714">
            <v>0</v>
          </cell>
        </row>
        <row r="715">
          <cell r="H715">
            <v>0</v>
          </cell>
        </row>
        <row r="716">
          <cell r="H716">
            <v>0</v>
          </cell>
        </row>
        <row r="717">
          <cell r="H717">
            <v>0</v>
          </cell>
        </row>
        <row r="718">
          <cell r="H718">
            <v>0</v>
          </cell>
        </row>
        <row r="719">
          <cell r="H719">
            <v>0</v>
          </cell>
        </row>
        <row r="720">
          <cell r="H720">
            <v>0</v>
          </cell>
        </row>
        <row r="721">
          <cell r="H721">
            <v>0</v>
          </cell>
        </row>
        <row r="722">
          <cell r="H722">
            <v>0</v>
          </cell>
        </row>
        <row r="723">
          <cell r="H723">
            <v>0</v>
          </cell>
        </row>
        <row r="724">
          <cell r="H724">
            <v>0</v>
          </cell>
        </row>
        <row r="725">
          <cell r="H725">
            <v>0</v>
          </cell>
        </row>
        <row r="726">
          <cell r="H726">
            <v>0</v>
          </cell>
        </row>
        <row r="727">
          <cell r="H727">
            <v>0</v>
          </cell>
        </row>
        <row r="728">
          <cell r="H728">
            <v>0</v>
          </cell>
        </row>
        <row r="729">
          <cell r="H729">
            <v>0</v>
          </cell>
        </row>
        <row r="730">
          <cell r="H730">
            <v>0</v>
          </cell>
        </row>
        <row r="731">
          <cell r="H731">
            <v>0</v>
          </cell>
        </row>
        <row r="732">
          <cell r="H732">
            <v>0</v>
          </cell>
        </row>
        <row r="733">
          <cell r="H733">
            <v>0</v>
          </cell>
        </row>
        <row r="734">
          <cell r="H734">
            <v>0</v>
          </cell>
        </row>
        <row r="735">
          <cell r="H735">
            <v>0</v>
          </cell>
        </row>
        <row r="736">
          <cell r="H736">
            <v>0</v>
          </cell>
        </row>
        <row r="737">
          <cell r="H737">
            <v>0</v>
          </cell>
        </row>
        <row r="738">
          <cell r="H738">
            <v>0</v>
          </cell>
        </row>
        <row r="739">
          <cell r="H739">
            <v>0</v>
          </cell>
        </row>
        <row r="740">
          <cell r="H740">
            <v>0</v>
          </cell>
        </row>
        <row r="741">
          <cell r="H741">
            <v>0</v>
          </cell>
        </row>
        <row r="742">
          <cell r="H742">
            <v>0</v>
          </cell>
        </row>
        <row r="743">
          <cell r="H743">
            <v>0</v>
          </cell>
        </row>
        <row r="744">
          <cell r="H744">
            <v>0</v>
          </cell>
        </row>
        <row r="745">
          <cell r="H745">
            <v>0</v>
          </cell>
        </row>
        <row r="746">
          <cell r="H746">
            <v>0</v>
          </cell>
        </row>
        <row r="747">
          <cell r="H747">
            <v>0</v>
          </cell>
        </row>
        <row r="748">
          <cell r="H748">
            <v>0</v>
          </cell>
        </row>
        <row r="749">
          <cell r="H749">
            <v>0</v>
          </cell>
        </row>
        <row r="750">
          <cell r="H750">
            <v>0</v>
          </cell>
        </row>
        <row r="751">
          <cell r="H751">
            <v>0</v>
          </cell>
        </row>
        <row r="752">
          <cell r="H752">
            <v>0</v>
          </cell>
        </row>
        <row r="753">
          <cell r="H753">
            <v>0</v>
          </cell>
        </row>
        <row r="754">
          <cell r="H754">
            <v>0</v>
          </cell>
        </row>
        <row r="755">
          <cell r="H755">
            <v>0</v>
          </cell>
        </row>
        <row r="756">
          <cell r="H756">
            <v>0</v>
          </cell>
        </row>
        <row r="757">
          <cell r="H757">
            <v>0</v>
          </cell>
        </row>
        <row r="758">
          <cell r="H758">
            <v>0</v>
          </cell>
        </row>
        <row r="759">
          <cell r="H759">
            <v>0</v>
          </cell>
        </row>
        <row r="760">
          <cell r="H760">
            <v>0</v>
          </cell>
        </row>
        <row r="761">
          <cell r="H761">
            <v>0</v>
          </cell>
        </row>
        <row r="762">
          <cell r="H762">
            <v>0</v>
          </cell>
        </row>
        <row r="763">
          <cell r="H763">
            <v>0</v>
          </cell>
        </row>
        <row r="764">
          <cell r="H764">
            <v>0</v>
          </cell>
        </row>
        <row r="765">
          <cell r="H765">
            <v>0</v>
          </cell>
        </row>
        <row r="766">
          <cell r="H766">
            <v>0</v>
          </cell>
        </row>
        <row r="767">
          <cell r="H767">
            <v>0</v>
          </cell>
        </row>
        <row r="768">
          <cell r="H768">
            <v>0</v>
          </cell>
        </row>
        <row r="769">
          <cell r="H769">
            <v>0</v>
          </cell>
        </row>
        <row r="770">
          <cell r="H770">
            <v>0</v>
          </cell>
        </row>
        <row r="771">
          <cell r="H771">
            <v>0</v>
          </cell>
        </row>
        <row r="772">
          <cell r="H772">
            <v>0</v>
          </cell>
        </row>
        <row r="773">
          <cell r="H773">
            <v>0</v>
          </cell>
        </row>
        <row r="774">
          <cell r="H774">
            <v>0</v>
          </cell>
        </row>
        <row r="775">
          <cell r="H775">
            <v>0</v>
          </cell>
        </row>
        <row r="776">
          <cell r="H776">
            <v>0</v>
          </cell>
        </row>
        <row r="777">
          <cell r="H777">
            <v>0</v>
          </cell>
        </row>
        <row r="778">
          <cell r="H778">
            <v>0</v>
          </cell>
        </row>
        <row r="779">
          <cell r="H779">
            <v>0</v>
          </cell>
        </row>
        <row r="780">
          <cell r="H780">
            <v>0</v>
          </cell>
        </row>
        <row r="781">
          <cell r="H781">
            <v>0</v>
          </cell>
        </row>
        <row r="782">
          <cell r="H782">
            <v>0</v>
          </cell>
        </row>
        <row r="783">
          <cell r="H783">
            <v>0</v>
          </cell>
        </row>
        <row r="784">
          <cell r="H784">
            <v>0</v>
          </cell>
        </row>
        <row r="785">
          <cell r="H785">
            <v>0</v>
          </cell>
        </row>
        <row r="786">
          <cell r="H786">
            <v>0</v>
          </cell>
        </row>
        <row r="787">
          <cell r="H787">
            <v>0</v>
          </cell>
        </row>
        <row r="788">
          <cell r="H788">
            <v>0</v>
          </cell>
        </row>
        <row r="789">
          <cell r="H789">
            <v>0</v>
          </cell>
        </row>
        <row r="790">
          <cell r="H790">
            <v>0</v>
          </cell>
        </row>
        <row r="791">
          <cell r="H791">
            <v>0</v>
          </cell>
        </row>
        <row r="792">
          <cell r="H792">
            <v>0</v>
          </cell>
        </row>
        <row r="793">
          <cell r="H793">
            <v>0</v>
          </cell>
        </row>
        <row r="794">
          <cell r="H794">
            <v>0</v>
          </cell>
        </row>
        <row r="795">
          <cell r="H795">
            <v>0</v>
          </cell>
        </row>
        <row r="796">
          <cell r="H796">
            <v>0</v>
          </cell>
        </row>
        <row r="797">
          <cell r="H797">
            <v>0</v>
          </cell>
        </row>
        <row r="798">
          <cell r="H798">
            <v>0</v>
          </cell>
        </row>
        <row r="799">
          <cell r="H799">
            <v>0</v>
          </cell>
        </row>
        <row r="800">
          <cell r="H800">
            <v>0</v>
          </cell>
        </row>
        <row r="801">
          <cell r="H801">
            <v>0</v>
          </cell>
        </row>
        <row r="802">
          <cell r="H802">
            <v>0</v>
          </cell>
        </row>
        <row r="803">
          <cell r="H803">
            <v>0</v>
          </cell>
        </row>
        <row r="804">
          <cell r="H804">
            <v>0</v>
          </cell>
        </row>
        <row r="805">
          <cell r="H805">
            <v>0</v>
          </cell>
        </row>
        <row r="806">
          <cell r="H806">
            <v>0</v>
          </cell>
        </row>
        <row r="807">
          <cell r="H807">
            <v>0</v>
          </cell>
        </row>
        <row r="808">
          <cell r="H808">
            <v>0</v>
          </cell>
        </row>
        <row r="809">
          <cell r="H809">
            <v>0</v>
          </cell>
        </row>
        <row r="810">
          <cell r="H810">
            <v>0</v>
          </cell>
        </row>
        <row r="811">
          <cell r="H811">
            <v>0</v>
          </cell>
        </row>
        <row r="812">
          <cell r="H812">
            <v>0</v>
          </cell>
        </row>
        <row r="813">
          <cell r="H813">
            <v>0</v>
          </cell>
        </row>
        <row r="814">
          <cell r="H814">
            <v>0</v>
          </cell>
        </row>
        <row r="815">
          <cell r="H815">
            <v>0</v>
          </cell>
        </row>
        <row r="816">
          <cell r="H816">
            <v>0</v>
          </cell>
        </row>
        <row r="817">
          <cell r="H817">
            <v>0</v>
          </cell>
        </row>
        <row r="818">
          <cell r="H818">
            <v>0</v>
          </cell>
        </row>
        <row r="819">
          <cell r="H819">
            <v>0</v>
          </cell>
        </row>
        <row r="820">
          <cell r="H820">
            <v>0</v>
          </cell>
        </row>
        <row r="821">
          <cell r="H821">
            <v>0</v>
          </cell>
        </row>
        <row r="822">
          <cell r="H822">
            <v>0</v>
          </cell>
        </row>
        <row r="823">
          <cell r="H823">
            <v>0</v>
          </cell>
        </row>
        <row r="824">
          <cell r="H824">
            <v>0</v>
          </cell>
        </row>
        <row r="825">
          <cell r="H825">
            <v>0</v>
          </cell>
        </row>
        <row r="826">
          <cell r="H826">
            <v>0</v>
          </cell>
        </row>
        <row r="827">
          <cell r="H827">
            <v>0</v>
          </cell>
        </row>
        <row r="828">
          <cell r="H828">
            <v>0</v>
          </cell>
        </row>
        <row r="829">
          <cell r="H829">
            <v>0</v>
          </cell>
        </row>
        <row r="830">
          <cell r="H830">
            <v>0</v>
          </cell>
        </row>
        <row r="831">
          <cell r="H831">
            <v>0</v>
          </cell>
        </row>
        <row r="832">
          <cell r="H832">
            <v>0</v>
          </cell>
        </row>
        <row r="833">
          <cell r="H833">
            <v>0</v>
          </cell>
        </row>
        <row r="834">
          <cell r="H834">
            <v>0</v>
          </cell>
        </row>
        <row r="835">
          <cell r="H835">
            <v>0</v>
          </cell>
        </row>
        <row r="836">
          <cell r="H836">
            <v>0</v>
          </cell>
        </row>
        <row r="837">
          <cell r="H837">
            <v>0</v>
          </cell>
        </row>
        <row r="838">
          <cell r="H838">
            <v>0</v>
          </cell>
        </row>
        <row r="839">
          <cell r="H839">
            <v>0</v>
          </cell>
        </row>
        <row r="840">
          <cell r="H840">
            <v>0</v>
          </cell>
        </row>
        <row r="841">
          <cell r="H841">
            <v>0</v>
          </cell>
        </row>
        <row r="842">
          <cell r="H842">
            <v>0</v>
          </cell>
        </row>
        <row r="843">
          <cell r="H843">
            <v>0</v>
          </cell>
        </row>
        <row r="844">
          <cell r="H844">
            <v>0</v>
          </cell>
        </row>
        <row r="845">
          <cell r="H845">
            <v>0</v>
          </cell>
        </row>
        <row r="846">
          <cell r="H846">
            <v>0</v>
          </cell>
        </row>
        <row r="847">
          <cell r="H847">
            <v>0</v>
          </cell>
        </row>
        <row r="848">
          <cell r="H848">
            <v>0</v>
          </cell>
        </row>
        <row r="849">
          <cell r="H849">
            <v>0</v>
          </cell>
        </row>
        <row r="850">
          <cell r="H850">
            <v>0</v>
          </cell>
        </row>
        <row r="851">
          <cell r="H851">
            <v>0</v>
          </cell>
        </row>
        <row r="852">
          <cell r="H852">
            <v>0</v>
          </cell>
        </row>
        <row r="853">
          <cell r="H853">
            <v>0</v>
          </cell>
        </row>
        <row r="854">
          <cell r="H854">
            <v>0</v>
          </cell>
        </row>
        <row r="855">
          <cell r="H855">
            <v>0</v>
          </cell>
        </row>
        <row r="856">
          <cell r="H856">
            <v>0</v>
          </cell>
        </row>
        <row r="857">
          <cell r="H857">
            <v>0</v>
          </cell>
        </row>
        <row r="858">
          <cell r="H858">
            <v>0</v>
          </cell>
        </row>
        <row r="859">
          <cell r="H859">
            <v>0</v>
          </cell>
        </row>
        <row r="860">
          <cell r="H860">
            <v>0</v>
          </cell>
        </row>
        <row r="861">
          <cell r="H861">
            <v>0</v>
          </cell>
        </row>
        <row r="862">
          <cell r="H862">
            <v>0</v>
          </cell>
        </row>
        <row r="863">
          <cell r="H863">
            <v>0</v>
          </cell>
        </row>
        <row r="864">
          <cell r="H864">
            <v>0</v>
          </cell>
        </row>
        <row r="865">
          <cell r="H865">
            <v>0</v>
          </cell>
        </row>
        <row r="866">
          <cell r="H866">
            <v>0</v>
          </cell>
        </row>
        <row r="867">
          <cell r="H867">
            <v>0</v>
          </cell>
        </row>
        <row r="868">
          <cell r="H868">
            <v>0</v>
          </cell>
        </row>
        <row r="869">
          <cell r="H869">
            <v>0</v>
          </cell>
        </row>
        <row r="870">
          <cell r="H870">
            <v>0</v>
          </cell>
        </row>
        <row r="871">
          <cell r="H871">
            <v>0</v>
          </cell>
        </row>
        <row r="872">
          <cell r="H872">
            <v>0</v>
          </cell>
        </row>
        <row r="873">
          <cell r="H873">
            <v>0</v>
          </cell>
        </row>
        <row r="874">
          <cell r="H874">
            <v>0</v>
          </cell>
        </row>
        <row r="875">
          <cell r="H875">
            <v>0</v>
          </cell>
        </row>
        <row r="876">
          <cell r="H876">
            <v>0</v>
          </cell>
        </row>
        <row r="877">
          <cell r="H877">
            <v>0</v>
          </cell>
        </row>
        <row r="878">
          <cell r="H878">
            <v>0</v>
          </cell>
        </row>
        <row r="879">
          <cell r="H879">
            <v>0</v>
          </cell>
        </row>
        <row r="880">
          <cell r="H880">
            <v>0</v>
          </cell>
        </row>
        <row r="881">
          <cell r="H881">
            <v>0</v>
          </cell>
        </row>
        <row r="882">
          <cell r="H882">
            <v>0</v>
          </cell>
        </row>
        <row r="883">
          <cell r="H883">
            <v>0</v>
          </cell>
        </row>
        <row r="884">
          <cell r="H884">
            <v>0</v>
          </cell>
        </row>
        <row r="885">
          <cell r="H885">
            <v>0</v>
          </cell>
        </row>
        <row r="886">
          <cell r="H886">
            <v>0</v>
          </cell>
        </row>
        <row r="887">
          <cell r="H887">
            <v>0</v>
          </cell>
        </row>
        <row r="888">
          <cell r="H888">
            <v>0</v>
          </cell>
        </row>
        <row r="889">
          <cell r="H889">
            <v>0</v>
          </cell>
        </row>
        <row r="890">
          <cell r="H890">
            <v>0</v>
          </cell>
        </row>
        <row r="891">
          <cell r="H891">
            <v>0</v>
          </cell>
        </row>
        <row r="892">
          <cell r="H892">
            <v>0</v>
          </cell>
        </row>
        <row r="893">
          <cell r="H893">
            <v>0</v>
          </cell>
        </row>
        <row r="894">
          <cell r="H894">
            <v>0</v>
          </cell>
        </row>
        <row r="895">
          <cell r="H895">
            <v>0</v>
          </cell>
        </row>
        <row r="896">
          <cell r="H896">
            <v>0</v>
          </cell>
        </row>
        <row r="897">
          <cell r="H897">
            <v>0</v>
          </cell>
        </row>
        <row r="898">
          <cell r="H898">
            <v>0</v>
          </cell>
        </row>
        <row r="899">
          <cell r="H899">
            <v>0</v>
          </cell>
        </row>
        <row r="900">
          <cell r="H900">
            <v>0</v>
          </cell>
        </row>
        <row r="901">
          <cell r="H901">
            <v>0</v>
          </cell>
        </row>
        <row r="902">
          <cell r="H902">
            <v>0</v>
          </cell>
        </row>
        <row r="903">
          <cell r="H903">
            <v>0</v>
          </cell>
        </row>
        <row r="904">
          <cell r="H904">
            <v>0</v>
          </cell>
        </row>
        <row r="905">
          <cell r="H905">
            <v>0</v>
          </cell>
        </row>
        <row r="906">
          <cell r="H906">
            <v>0</v>
          </cell>
        </row>
        <row r="907">
          <cell r="H907">
            <v>0</v>
          </cell>
        </row>
        <row r="908">
          <cell r="H908">
            <v>0</v>
          </cell>
        </row>
        <row r="909">
          <cell r="H909">
            <v>0</v>
          </cell>
        </row>
        <row r="910">
          <cell r="H910">
            <v>0</v>
          </cell>
        </row>
        <row r="911">
          <cell r="H911">
            <v>0</v>
          </cell>
        </row>
        <row r="912">
          <cell r="H912">
            <v>0</v>
          </cell>
        </row>
        <row r="913">
          <cell r="H913">
            <v>0</v>
          </cell>
        </row>
        <row r="914">
          <cell r="H914">
            <v>0</v>
          </cell>
        </row>
        <row r="915">
          <cell r="H915">
            <v>0</v>
          </cell>
        </row>
        <row r="916">
          <cell r="H916">
            <v>0</v>
          </cell>
        </row>
        <row r="917">
          <cell r="H917">
            <v>0</v>
          </cell>
        </row>
        <row r="918">
          <cell r="H918">
            <v>0</v>
          </cell>
        </row>
        <row r="919">
          <cell r="H919">
            <v>0</v>
          </cell>
        </row>
        <row r="920">
          <cell r="H920">
            <v>0</v>
          </cell>
        </row>
        <row r="921">
          <cell r="H921">
            <v>0</v>
          </cell>
        </row>
        <row r="922">
          <cell r="H922">
            <v>0</v>
          </cell>
        </row>
        <row r="923">
          <cell r="H923">
            <v>0</v>
          </cell>
        </row>
        <row r="924">
          <cell r="H924">
            <v>0</v>
          </cell>
        </row>
        <row r="925">
          <cell r="H925">
            <v>0</v>
          </cell>
        </row>
        <row r="926">
          <cell r="H926">
            <v>0</v>
          </cell>
        </row>
        <row r="927">
          <cell r="H927">
            <v>0</v>
          </cell>
        </row>
        <row r="928">
          <cell r="H928">
            <v>0</v>
          </cell>
        </row>
        <row r="929">
          <cell r="H929">
            <v>0</v>
          </cell>
        </row>
        <row r="930">
          <cell r="H930">
            <v>0</v>
          </cell>
        </row>
        <row r="931">
          <cell r="H931">
            <v>0</v>
          </cell>
        </row>
        <row r="932">
          <cell r="H932">
            <v>0</v>
          </cell>
        </row>
        <row r="933">
          <cell r="H933">
            <v>0</v>
          </cell>
        </row>
        <row r="934">
          <cell r="H934">
            <v>0</v>
          </cell>
        </row>
        <row r="935">
          <cell r="H935">
            <v>0</v>
          </cell>
        </row>
        <row r="936">
          <cell r="H936">
            <v>0</v>
          </cell>
        </row>
        <row r="937">
          <cell r="H937">
            <v>0</v>
          </cell>
        </row>
        <row r="938">
          <cell r="H938">
            <v>0</v>
          </cell>
        </row>
        <row r="939">
          <cell r="H939">
            <v>0</v>
          </cell>
        </row>
        <row r="940">
          <cell r="H940">
            <v>0</v>
          </cell>
        </row>
        <row r="941">
          <cell r="H941">
            <v>0</v>
          </cell>
        </row>
        <row r="942">
          <cell r="H942">
            <v>0</v>
          </cell>
        </row>
        <row r="943">
          <cell r="H943">
            <v>0</v>
          </cell>
        </row>
        <row r="944">
          <cell r="H944">
            <v>0</v>
          </cell>
        </row>
        <row r="945">
          <cell r="H945">
            <v>0</v>
          </cell>
        </row>
        <row r="946">
          <cell r="H946">
            <v>0</v>
          </cell>
        </row>
        <row r="947">
          <cell r="H947">
            <v>0</v>
          </cell>
        </row>
        <row r="948">
          <cell r="H948">
            <v>0</v>
          </cell>
        </row>
        <row r="949">
          <cell r="H949">
            <v>0</v>
          </cell>
        </row>
        <row r="950">
          <cell r="H950">
            <v>0</v>
          </cell>
        </row>
        <row r="951">
          <cell r="H951">
            <v>0</v>
          </cell>
        </row>
        <row r="952">
          <cell r="H952">
            <v>0</v>
          </cell>
        </row>
        <row r="953">
          <cell r="H953">
            <v>0</v>
          </cell>
        </row>
        <row r="954">
          <cell r="H954">
            <v>0</v>
          </cell>
        </row>
        <row r="955">
          <cell r="H955">
            <v>0</v>
          </cell>
        </row>
        <row r="956">
          <cell r="H956">
            <v>0</v>
          </cell>
        </row>
        <row r="957">
          <cell r="H957">
            <v>0</v>
          </cell>
        </row>
        <row r="958">
          <cell r="H958">
            <v>0</v>
          </cell>
        </row>
        <row r="959">
          <cell r="H959">
            <v>0</v>
          </cell>
        </row>
        <row r="960">
          <cell r="H960">
            <v>0</v>
          </cell>
        </row>
        <row r="961">
          <cell r="H961">
            <v>0</v>
          </cell>
        </row>
        <row r="962">
          <cell r="H962">
            <v>0</v>
          </cell>
        </row>
        <row r="963">
          <cell r="H963">
            <v>0</v>
          </cell>
        </row>
        <row r="964">
          <cell r="H964">
            <v>0</v>
          </cell>
        </row>
        <row r="965">
          <cell r="H965">
            <v>0</v>
          </cell>
        </row>
        <row r="966">
          <cell r="H966">
            <v>0</v>
          </cell>
        </row>
        <row r="967">
          <cell r="H967">
            <v>0</v>
          </cell>
        </row>
        <row r="968">
          <cell r="H968">
            <v>0</v>
          </cell>
        </row>
        <row r="969">
          <cell r="H969">
            <v>0</v>
          </cell>
        </row>
        <row r="970">
          <cell r="H970">
            <v>0</v>
          </cell>
        </row>
        <row r="971">
          <cell r="H971">
            <v>0</v>
          </cell>
        </row>
        <row r="972">
          <cell r="H972">
            <v>0</v>
          </cell>
        </row>
        <row r="973">
          <cell r="H973">
            <v>0</v>
          </cell>
        </row>
        <row r="974">
          <cell r="H974">
            <v>0</v>
          </cell>
        </row>
        <row r="975">
          <cell r="H975">
            <v>0</v>
          </cell>
        </row>
        <row r="976">
          <cell r="H976">
            <v>0</v>
          </cell>
        </row>
        <row r="977">
          <cell r="H977">
            <v>0</v>
          </cell>
        </row>
        <row r="978">
          <cell r="H978">
            <v>0</v>
          </cell>
        </row>
        <row r="979">
          <cell r="H979">
            <v>0</v>
          </cell>
        </row>
        <row r="980">
          <cell r="H980">
            <v>0</v>
          </cell>
        </row>
        <row r="981">
          <cell r="H981">
            <v>0</v>
          </cell>
        </row>
        <row r="982">
          <cell r="H982">
            <v>0</v>
          </cell>
        </row>
        <row r="983">
          <cell r="H983">
            <v>0</v>
          </cell>
        </row>
        <row r="984">
          <cell r="H984">
            <v>0</v>
          </cell>
        </row>
        <row r="985">
          <cell r="H985">
            <v>0</v>
          </cell>
        </row>
        <row r="986">
          <cell r="H986">
            <v>0</v>
          </cell>
        </row>
        <row r="987">
          <cell r="H987">
            <v>0</v>
          </cell>
        </row>
        <row r="988">
          <cell r="H988">
            <v>0</v>
          </cell>
        </row>
        <row r="989">
          <cell r="H989">
            <v>0</v>
          </cell>
        </row>
        <row r="990">
          <cell r="H990">
            <v>0</v>
          </cell>
        </row>
        <row r="991">
          <cell r="H991">
            <v>0</v>
          </cell>
        </row>
        <row r="992">
          <cell r="H992">
            <v>0</v>
          </cell>
        </row>
        <row r="993">
          <cell r="H993">
            <v>0</v>
          </cell>
        </row>
        <row r="994">
          <cell r="H994">
            <v>0</v>
          </cell>
        </row>
        <row r="995">
          <cell r="H995">
            <v>0</v>
          </cell>
        </row>
        <row r="996">
          <cell r="H996">
            <v>0</v>
          </cell>
        </row>
        <row r="997">
          <cell r="H997">
            <v>0</v>
          </cell>
        </row>
        <row r="998">
          <cell r="H998">
            <v>0</v>
          </cell>
        </row>
        <row r="999">
          <cell r="H999">
            <v>0</v>
          </cell>
        </row>
        <row r="1000">
          <cell r="H1000">
            <v>0</v>
          </cell>
        </row>
      </sheetData>
      <sheetData sheetId="7">
        <row r="44">
          <cell r="H44">
            <v>0</v>
          </cell>
        </row>
        <row r="45">
          <cell r="H45">
            <v>0</v>
          </cell>
        </row>
        <row r="46">
          <cell r="H46">
            <v>0</v>
          </cell>
        </row>
        <row r="47">
          <cell r="H47">
            <v>0</v>
          </cell>
        </row>
        <row r="48">
          <cell r="H48">
            <v>0</v>
          </cell>
        </row>
        <row r="49">
          <cell r="H49">
            <v>0</v>
          </cell>
        </row>
        <row r="50">
          <cell r="H50">
            <v>0</v>
          </cell>
        </row>
        <row r="51">
          <cell r="H51">
            <v>0</v>
          </cell>
        </row>
        <row r="52">
          <cell r="H52">
            <v>0</v>
          </cell>
        </row>
        <row r="53">
          <cell r="H53">
            <v>0</v>
          </cell>
        </row>
        <row r="54">
          <cell r="H54">
            <v>0</v>
          </cell>
        </row>
        <row r="55">
          <cell r="H55">
            <v>0</v>
          </cell>
        </row>
        <row r="56">
          <cell r="H56">
            <v>0</v>
          </cell>
        </row>
        <row r="57">
          <cell r="H57">
            <v>0</v>
          </cell>
        </row>
        <row r="58">
          <cell r="H58">
            <v>0</v>
          </cell>
        </row>
        <row r="59">
          <cell r="H59">
            <v>0</v>
          </cell>
        </row>
        <row r="60">
          <cell r="H60">
            <v>0</v>
          </cell>
        </row>
        <row r="61">
          <cell r="H61">
            <v>0</v>
          </cell>
        </row>
        <row r="62">
          <cell r="H62">
            <v>0</v>
          </cell>
        </row>
        <row r="63">
          <cell r="H63">
            <v>0</v>
          </cell>
        </row>
        <row r="64">
          <cell r="H64">
            <v>0</v>
          </cell>
        </row>
        <row r="65">
          <cell r="H65">
            <v>0</v>
          </cell>
        </row>
        <row r="66">
          <cell r="H66">
            <v>0</v>
          </cell>
        </row>
        <row r="67">
          <cell r="H67">
            <v>0</v>
          </cell>
        </row>
        <row r="68">
          <cell r="H68">
            <v>0</v>
          </cell>
        </row>
        <row r="69">
          <cell r="H69">
            <v>0</v>
          </cell>
        </row>
        <row r="70">
          <cell r="H70">
            <v>0</v>
          </cell>
        </row>
        <row r="71">
          <cell r="H71">
            <v>0</v>
          </cell>
        </row>
        <row r="72">
          <cell r="H72">
            <v>0</v>
          </cell>
        </row>
        <row r="73">
          <cell r="H73">
            <v>0</v>
          </cell>
        </row>
        <row r="74">
          <cell r="H74">
            <v>0</v>
          </cell>
        </row>
        <row r="75">
          <cell r="H75">
            <v>0</v>
          </cell>
        </row>
        <row r="76">
          <cell r="H76">
            <v>0</v>
          </cell>
        </row>
        <row r="77">
          <cell r="H77">
            <v>0</v>
          </cell>
        </row>
        <row r="78">
          <cell r="H78">
            <v>0</v>
          </cell>
        </row>
        <row r="79">
          <cell r="H79">
            <v>0</v>
          </cell>
        </row>
        <row r="80">
          <cell r="H80">
            <v>0</v>
          </cell>
        </row>
        <row r="81">
          <cell r="H81">
            <v>0</v>
          </cell>
        </row>
        <row r="82">
          <cell r="H82">
            <v>0</v>
          </cell>
        </row>
        <row r="83">
          <cell r="H83">
            <v>0</v>
          </cell>
        </row>
        <row r="84">
          <cell r="H84">
            <v>0</v>
          </cell>
        </row>
        <row r="85">
          <cell r="H85">
            <v>0</v>
          </cell>
        </row>
        <row r="86">
          <cell r="H86">
            <v>0</v>
          </cell>
        </row>
        <row r="87">
          <cell r="H87">
            <v>0</v>
          </cell>
        </row>
        <row r="88">
          <cell r="H88">
            <v>0</v>
          </cell>
        </row>
        <row r="89">
          <cell r="H89">
            <v>0</v>
          </cell>
        </row>
        <row r="90">
          <cell r="H90">
            <v>0</v>
          </cell>
        </row>
        <row r="91">
          <cell r="H91">
            <v>0</v>
          </cell>
        </row>
        <row r="92">
          <cell r="H92">
            <v>0</v>
          </cell>
        </row>
        <row r="93">
          <cell r="H93">
            <v>0</v>
          </cell>
        </row>
        <row r="94">
          <cell r="H94">
            <v>0</v>
          </cell>
        </row>
        <row r="95">
          <cell r="H95">
            <v>0</v>
          </cell>
        </row>
        <row r="96">
          <cell r="H96">
            <v>0</v>
          </cell>
        </row>
        <row r="97">
          <cell r="H97">
            <v>0</v>
          </cell>
        </row>
        <row r="98">
          <cell r="H98">
            <v>0</v>
          </cell>
        </row>
        <row r="99">
          <cell r="H99">
            <v>0</v>
          </cell>
        </row>
        <row r="100">
          <cell r="H100">
            <v>0</v>
          </cell>
        </row>
        <row r="101">
          <cell r="H101">
            <v>0</v>
          </cell>
        </row>
        <row r="102">
          <cell r="H102">
            <v>0</v>
          </cell>
        </row>
        <row r="103">
          <cell r="H103">
            <v>0</v>
          </cell>
        </row>
        <row r="104">
          <cell r="H104">
            <v>0</v>
          </cell>
        </row>
        <row r="105">
          <cell r="H105">
            <v>0</v>
          </cell>
        </row>
        <row r="106">
          <cell r="H106">
            <v>0</v>
          </cell>
        </row>
        <row r="107">
          <cell r="H107">
            <v>0</v>
          </cell>
        </row>
        <row r="108">
          <cell r="H108">
            <v>0</v>
          </cell>
        </row>
        <row r="109">
          <cell r="H109">
            <v>0</v>
          </cell>
        </row>
        <row r="110">
          <cell r="H110">
            <v>0</v>
          </cell>
        </row>
        <row r="111">
          <cell r="H111">
            <v>0</v>
          </cell>
        </row>
        <row r="112">
          <cell r="H112">
            <v>0</v>
          </cell>
        </row>
        <row r="113">
          <cell r="H113">
            <v>0</v>
          </cell>
        </row>
        <row r="114">
          <cell r="H114">
            <v>0</v>
          </cell>
        </row>
        <row r="115">
          <cell r="H115">
            <v>0</v>
          </cell>
        </row>
        <row r="116">
          <cell r="H116">
            <v>0</v>
          </cell>
        </row>
        <row r="117">
          <cell r="H117">
            <v>0</v>
          </cell>
        </row>
        <row r="118">
          <cell r="H118">
            <v>0</v>
          </cell>
        </row>
        <row r="119">
          <cell r="H119">
            <v>0</v>
          </cell>
        </row>
        <row r="120">
          <cell r="H120">
            <v>0</v>
          </cell>
        </row>
        <row r="121">
          <cell r="H121">
            <v>0</v>
          </cell>
        </row>
        <row r="122">
          <cell r="H122">
            <v>0</v>
          </cell>
        </row>
        <row r="123">
          <cell r="H123">
            <v>0</v>
          </cell>
        </row>
        <row r="124">
          <cell r="H124">
            <v>0</v>
          </cell>
        </row>
        <row r="125">
          <cell r="H125">
            <v>0</v>
          </cell>
        </row>
        <row r="126">
          <cell r="H126">
            <v>0</v>
          </cell>
        </row>
        <row r="127">
          <cell r="H127">
            <v>0</v>
          </cell>
        </row>
        <row r="128">
          <cell r="H128">
            <v>0</v>
          </cell>
        </row>
        <row r="129">
          <cell r="H129">
            <v>0</v>
          </cell>
        </row>
        <row r="130">
          <cell r="H130">
            <v>0</v>
          </cell>
        </row>
        <row r="131">
          <cell r="H131">
            <v>0</v>
          </cell>
        </row>
        <row r="132">
          <cell r="H132">
            <v>0</v>
          </cell>
        </row>
        <row r="133">
          <cell r="H133">
            <v>0</v>
          </cell>
        </row>
        <row r="134">
          <cell r="H134">
            <v>0</v>
          </cell>
        </row>
        <row r="135">
          <cell r="H135">
            <v>0</v>
          </cell>
        </row>
        <row r="136">
          <cell r="H136">
            <v>0</v>
          </cell>
        </row>
        <row r="137">
          <cell r="H137">
            <v>0</v>
          </cell>
        </row>
        <row r="138">
          <cell r="H138">
            <v>0</v>
          </cell>
        </row>
        <row r="139">
          <cell r="H139">
            <v>0</v>
          </cell>
        </row>
        <row r="140">
          <cell r="H140">
            <v>0</v>
          </cell>
        </row>
        <row r="141">
          <cell r="H141">
            <v>0</v>
          </cell>
        </row>
        <row r="142">
          <cell r="H142">
            <v>0</v>
          </cell>
        </row>
        <row r="143">
          <cell r="H143">
            <v>0</v>
          </cell>
        </row>
        <row r="144">
          <cell r="H144">
            <v>0</v>
          </cell>
        </row>
        <row r="145">
          <cell r="H145">
            <v>0</v>
          </cell>
        </row>
        <row r="146">
          <cell r="H146">
            <v>0</v>
          </cell>
        </row>
        <row r="147">
          <cell r="H147">
            <v>0</v>
          </cell>
        </row>
        <row r="148">
          <cell r="H148">
            <v>0</v>
          </cell>
        </row>
        <row r="149">
          <cell r="H149">
            <v>0</v>
          </cell>
        </row>
        <row r="150">
          <cell r="H150">
            <v>0</v>
          </cell>
        </row>
        <row r="151">
          <cell r="H151">
            <v>0</v>
          </cell>
        </row>
        <row r="152">
          <cell r="H152">
            <v>0</v>
          </cell>
        </row>
        <row r="153">
          <cell r="H153">
            <v>0</v>
          </cell>
        </row>
        <row r="154">
          <cell r="H154">
            <v>0</v>
          </cell>
        </row>
        <row r="155">
          <cell r="H155">
            <v>0</v>
          </cell>
        </row>
        <row r="156">
          <cell r="H156">
            <v>0</v>
          </cell>
        </row>
        <row r="157">
          <cell r="H157">
            <v>0</v>
          </cell>
        </row>
        <row r="158">
          <cell r="H158">
            <v>0</v>
          </cell>
        </row>
        <row r="159">
          <cell r="H159">
            <v>0</v>
          </cell>
        </row>
        <row r="160">
          <cell r="H160">
            <v>0</v>
          </cell>
        </row>
        <row r="161">
          <cell r="H161">
            <v>0</v>
          </cell>
        </row>
        <row r="162">
          <cell r="H162">
            <v>0</v>
          </cell>
        </row>
        <row r="163">
          <cell r="H163">
            <v>0</v>
          </cell>
        </row>
        <row r="164">
          <cell r="H164">
            <v>0</v>
          </cell>
        </row>
        <row r="165">
          <cell r="H165">
            <v>0</v>
          </cell>
        </row>
        <row r="166">
          <cell r="H166">
            <v>0</v>
          </cell>
        </row>
        <row r="167">
          <cell r="H167">
            <v>0</v>
          </cell>
        </row>
        <row r="168">
          <cell r="H168">
            <v>0</v>
          </cell>
        </row>
        <row r="169">
          <cell r="H169">
            <v>0</v>
          </cell>
        </row>
        <row r="170">
          <cell r="H170">
            <v>0</v>
          </cell>
        </row>
        <row r="171">
          <cell r="H171">
            <v>0</v>
          </cell>
        </row>
        <row r="172">
          <cell r="H172">
            <v>0</v>
          </cell>
        </row>
        <row r="173">
          <cell r="H173">
            <v>0</v>
          </cell>
        </row>
        <row r="174">
          <cell r="H174">
            <v>0</v>
          </cell>
        </row>
        <row r="175">
          <cell r="H175">
            <v>0</v>
          </cell>
        </row>
        <row r="176">
          <cell r="H176">
            <v>0</v>
          </cell>
        </row>
        <row r="177">
          <cell r="H177">
            <v>0</v>
          </cell>
        </row>
        <row r="178">
          <cell r="H178">
            <v>0</v>
          </cell>
        </row>
        <row r="179">
          <cell r="H179">
            <v>0</v>
          </cell>
        </row>
        <row r="180">
          <cell r="H180">
            <v>0</v>
          </cell>
        </row>
        <row r="181">
          <cell r="H181">
            <v>0</v>
          </cell>
        </row>
        <row r="182">
          <cell r="H182">
            <v>0</v>
          </cell>
        </row>
        <row r="183">
          <cell r="H183">
            <v>0</v>
          </cell>
        </row>
        <row r="184">
          <cell r="H184">
            <v>0</v>
          </cell>
        </row>
        <row r="185">
          <cell r="H185">
            <v>0</v>
          </cell>
        </row>
        <row r="186">
          <cell r="H186">
            <v>0</v>
          </cell>
        </row>
        <row r="187">
          <cell r="H187">
            <v>0</v>
          </cell>
        </row>
        <row r="188">
          <cell r="H188">
            <v>0</v>
          </cell>
        </row>
        <row r="189">
          <cell r="H189">
            <v>0</v>
          </cell>
        </row>
        <row r="190">
          <cell r="H190">
            <v>0</v>
          </cell>
        </row>
        <row r="191">
          <cell r="H191">
            <v>0</v>
          </cell>
        </row>
        <row r="192">
          <cell r="H192">
            <v>0</v>
          </cell>
        </row>
        <row r="193">
          <cell r="H193">
            <v>0</v>
          </cell>
        </row>
        <row r="194">
          <cell r="H194">
            <v>0</v>
          </cell>
        </row>
        <row r="195">
          <cell r="H195">
            <v>0</v>
          </cell>
        </row>
        <row r="196">
          <cell r="H196">
            <v>0</v>
          </cell>
        </row>
        <row r="197">
          <cell r="H197">
            <v>0</v>
          </cell>
        </row>
        <row r="198">
          <cell r="H198">
            <v>0</v>
          </cell>
        </row>
        <row r="199">
          <cell r="H199">
            <v>0</v>
          </cell>
        </row>
        <row r="200">
          <cell r="H200">
            <v>0</v>
          </cell>
        </row>
        <row r="201">
          <cell r="H201">
            <v>0</v>
          </cell>
        </row>
        <row r="202">
          <cell r="H202">
            <v>0</v>
          </cell>
        </row>
        <row r="203">
          <cell r="H203">
            <v>0</v>
          </cell>
        </row>
        <row r="204">
          <cell r="H204">
            <v>0</v>
          </cell>
        </row>
        <row r="205">
          <cell r="H205">
            <v>0</v>
          </cell>
        </row>
        <row r="206">
          <cell r="H206">
            <v>0</v>
          </cell>
        </row>
        <row r="207">
          <cell r="H207">
            <v>0</v>
          </cell>
        </row>
        <row r="208">
          <cell r="H208">
            <v>0</v>
          </cell>
        </row>
        <row r="209">
          <cell r="H209">
            <v>0</v>
          </cell>
        </row>
        <row r="210">
          <cell r="H210">
            <v>0</v>
          </cell>
        </row>
        <row r="211">
          <cell r="H211">
            <v>0</v>
          </cell>
        </row>
        <row r="212">
          <cell r="H212">
            <v>0</v>
          </cell>
        </row>
        <row r="213">
          <cell r="H213">
            <v>0</v>
          </cell>
        </row>
        <row r="214">
          <cell r="H214">
            <v>0</v>
          </cell>
        </row>
        <row r="215">
          <cell r="H215">
            <v>0</v>
          </cell>
        </row>
        <row r="216">
          <cell r="H216">
            <v>0</v>
          </cell>
        </row>
        <row r="217">
          <cell r="H217">
            <v>0</v>
          </cell>
        </row>
        <row r="218">
          <cell r="H218">
            <v>0</v>
          </cell>
        </row>
        <row r="219">
          <cell r="H219">
            <v>0</v>
          </cell>
        </row>
        <row r="220">
          <cell r="H220">
            <v>0</v>
          </cell>
        </row>
        <row r="221">
          <cell r="H221">
            <v>0</v>
          </cell>
        </row>
        <row r="222">
          <cell r="H222">
            <v>0</v>
          </cell>
        </row>
        <row r="223">
          <cell r="H223">
            <v>0</v>
          </cell>
        </row>
        <row r="224">
          <cell r="H224">
            <v>0</v>
          </cell>
        </row>
        <row r="225">
          <cell r="H225">
            <v>0</v>
          </cell>
        </row>
        <row r="226">
          <cell r="H226">
            <v>0</v>
          </cell>
        </row>
        <row r="227">
          <cell r="H227">
            <v>0</v>
          </cell>
        </row>
        <row r="228">
          <cell r="H228">
            <v>0</v>
          </cell>
        </row>
        <row r="229">
          <cell r="H229">
            <v>0</v>
          </cell>
        </row>
        <row r="230">
          <cell r="H230">
            <v>0</v>
          </cell>
        </row>
        <row r="231">
          <cell r="H231">
            <v>0</v>
          </cell>
        </row>
        <row r="232">
          <cell r="H232">
            <v>0</v>
          </cell>
        </row>
        <row r="233">
          <cell r="H233">
            <v>0</v>
          </cell>
        </row>
        <row r="234">
          <cell r="H234">
            <v>0</v>
          </cell>
        </row>
        <row r="235">
          <cell r="H235">
            <v>0</v>
          </cell>
        </row>
        <row r="236">
          <cell r="H236">
            <v>0</v>
          </cell>
        </row>
        <row r="237">
          <cell r="H237">
            <v>0</v>
          </cell>
        </row>
        <row r="238">
          <cell r="H238">
            <v>0</v>
          </cell>
        </row>
        <row r="239">
          <cell r="H239">
            <v>0</v>
          </cell>
        </row>
        <row r="240">
          <cell r="H240">
            <v>0</v>
          </cell>
        </row>
        <row r="241">
          <cell r="H241">
            <v>0</v>
          </cell>
        </row>
        <row r="242">
          <cell r="H242">
            <v>0</v>
          </cell>
        </row>
        <row r="243">
          <cell r="H243">
            <v>0</v>
          </cell>
        </row>
        <row r="244">
          <cell r="H244">
            <v>0</v>
          </cell>
        </row>
        <row r="245">
          <cell r="H245">
            <v>0</v>
          </cell>
        </row>
        <row r="246">
          <cell r="H246">
            <v>0</v>
          </cell>
        </row>
        <row r="247">
          <cell r="H247">
            <v>0</v>
          </cell>
        </row>
        <row r="248">
          <cell r="H248">
            <v>0</v>
          </cell>
        </row>
        <row r="249">
          <cell r="H249">
            <v>0</v>
          </cell>
        </row>
        <row r="250">
          <cell r="H250">
            <v>0</v>
          </cell>
        </row>
        <row r="251">
          <cell r="H251">
            <v>0</v>
          </cell>
        </row>
        <row r="252">
          <cell r="H252">
            <v>0</v>
          </cell>
        </row>
        <row r="253">
          <cell r="H253">
            <v>0</v>
          </cell>
        </row>
        <row r="254">
          <cell r="H254">
            <v>0</v>
          </cell>
        </row>
        <row r="255">
          <cell r="H255">
            <v>0</v>
          </cell>
        </row>
        <row r="256">
          <cell r="H256">
            <v>0</v>
          </cell>
        </row>
        <row r="257">
          <cell r="H257">
            <v>0</v>
          </cell>
        </row>
        <row r="258">
          <cell r="H258">
            <v>0</v>
          </cell>
        </row>
        <row r="259">
          <cell r="H259">
            <v>0</v>
          </cell>
        </row>
        <row r="260">
          <cell r="H260">
            <v>0</v>
          </cell>
        </row>
        <row r="261">
          <cell r="H261">
            <v>0</v>
          </cell>
        </row>
        <row r="262">
          <cell r="H262">
            <v>0</v>
          </cell>
        </row>
        <row r="263">
          <cell r="H263">
            <v>0</v>
          </cell>
        </row>
        <row r="264">
          <cell r="H264">
            <v>0</v>
          </cell>
        </row>
        <row r="265">
          <cell r="H265">
            <v>0</v>
          </cell>
        </row>
        <row r="266">
          <cell r="H266">
            <v>0</v>
          </cell>
        </row>
        <row r="267">
          <cell r="H267">
            <v>0</v>
          </cell>
        </row>
        <row r="268">
          <cell r="H268">
            <v>0</v>
          </cell>
        </row>
        <row r="269">
          <cell r="H269">
            <v>0</v>
          </cell>
        </row>
        <row r="270">
          <cell r="H270">
            <v>0</v>
          </cell>
        </row>
        <row r="271">
          <cell r="H271">
            <v>0</v>
          </cell>
        </row>
        <row r="272">
          <cell r="H272">
            <v>0</v>
          </cell>
        </row>
        <row r="273">
          <cell r="H273">
            <v>0</v>
          </cell>
        </row>
        <row r="274">
          <cell r="H274">
            <v>0</v>
          </cell>
        </row>
        <row r="275">
          <cell r="H275">
            <v>0</v>
          </cell>
        </row>
        <row r="276">
          <cell r="H276">
            <v>0</v>
          </cell>
        </row>
        <row r="277">
          <cell r="H277">
            <v>0</v>
          </cell>
        </row>
        <row r="278">
          <cell r="H278">
            <v>0</v>
          </cell>
        </row>
        <row r="279">
          <cell r="H279">
            <v>0</v>
          </cell>
        </row>
        <row r="280">
          <cell r="H280">
            <v>0</v>
          </cell>
        </row>
        <row r="281">
          <cell r="H281">
            <v>0</v>
          </cell>
        </row>
        <row r="282">
          <cell r="H282">
            <v>0</v>
          </cell>
        </row>
        <row r="283">
          <cell r="H283">
            <v>0</v>
          </cell>
        </row>
        <row r="284">
          <cell r="H284">
            <v>0</v>
          </cell>
        </row>
        <row r="285">
          <cell r="H285">
            <v>0</v>
          </cell>
        </row>
        <row r="286">
          <cell r="H286">
            <v>0</v>
          </cell>
        </row>
        <row r="287">
          <cell r="H287">
            <v>0</v>
          </cell>
        </row>
        <row r="288">
          <cell r="H288">
            <v>0</v>
          </cell>
        </row>
        <row r="289">
          <cell r="H289">
            <v>0</v>
          </cell>
        </row>
        <row r="290">
          <cell r="H290">
            <v>0</v>
          </cell>
        </row>
        <row r="291">
          <cell r="H291">
            <v>0</v>
          </cell>
        </row>
        <row r="292">
          <cell r="H292">
            <v>0</v>
          </cell>
        </row>
        <row r="293">
          <cell r="H293">
            <v>0</v>
          </cell>
        </row>
        <row r="294">
          <cell r="H294">
            <v>0</v>
          </cell>
        </row>
        <row r="295">
          <cell r="H295">
            <v>0</v>
          </cell>
        </row>
        <row r="296">
          <cell r="H296">
            <v>0</v>
          </cell>
        </row>
        <row r="297">
          <cell r="H297">
            <v>0</v>
          </cell>
        </row>
        <row r="298">
          <cell r="H298">
            <v>0</v>
          </cell>
        </row>
        <row r="299">
          <cell r="H299">
            <v>0</v>
          </cell>
        </row>
        <row r="300">
          <cell r="H300">
            <v>0</v>
          </cell>
        </row>
        <row r="301">
          <cell r="H301">
            <v>0</v>
          </cell>
        </row>
        <row r="302">
          <cell r="H302">
            <v>0</v>
          </cell>
        </row>
        <row r="303">
          <cell r="H303">
            <v>0</v>
          </cell>
        </row>
        <row r="304">
          <cell r="H304">
            <v>0</v>
          </cell>
        </row>
        <row r="305">
          <cell r="H305">
            <v>0</v>
          </cell>
        </row>
        <row r="306">
          <cell r="H306">
            <v>0</v>
          </cell>
        </row>
        <row r="307">
          <cell r="H307">
            <v>0</v>
          </cell>
        </row>
        <row r="308">
          <cell r="H308">
            <v>0</v>
          </cell>
        </row>
        <row r="309">
          <cell r="H309">
            <v>0</v>
          </cell>
        </row>
        <row r="310">
          <cell r="H310">
            <v>0</v>
          </cell>
        </row>
        <row r="311">
          <cell r="H311">
            <v>0</v>
          </cell>
        </row>
        <row r="312">
          <cell r="H312">
            <v>0</v>
          </cell>
        </row>
        <row r="313">
          <cell r="H313">
            <v>0</v>
          </cell>
        </row>
        <row r="314">
          <cell r="H314">
            <v>0</v>
          </cell>
        </row>
        <row r="315">
          <cell r="H315">
            <v>0</v>
          </cell>
        </row>
        <row r="316">
          <cell r="H316">
            <v>0</v>
          </cell>
        </row>
        <row r="317">
          <cell r="H317">
            <v>0</v>
          </cell>
        </row>
        <row r="318">
          <cell r="H318">
            <v>0</v>
          </cell>
        </row>
        <row r="319">
          <cell r="H319">
            <v>0</v>
          </cell>
        </row>
        <row r="320">
          <cell r="H320">
            <v>0</v>
          </cell>
        </row>
        <row r="321">
          <cell r="H321">
            <v>0</v>
          </cell>
        </row>
        <row r="322">
          <cell r="H322">
            <v>0</v>
          </cell>
        </row>
        <row r="323">
          <cell r="H323">
            <v>0</v>
          </cell>
        </row>
        <row r="324">
          <cell r="H324">
            <v>0</v>
          </cell>
        </row>
        <row r="325">
          <cell r="H325">
            <v>0</v>
          </cell>
        </row>
        <row r="326">
          <cell r="H326">
            <v>0</v>
          </cell>
        </row>
        <row r="327">
          <cell r="H327">
            <v>0</v>
          </cell>
        </row>
        <row r="328">
          <cell r="H328">
            <v>0</v>
          </cell>
        </row>
        <row r="329">
          <cell r="H329">
            <v>0</v>
          </cell>
        </row>
        <row r="330">
          <cell r="H330">
            <v>0</v>
          </cell>
        </row>
        <row r="331">
          <cell r="H331">
            <v>0</v>
          </cell>
        </row>
        <row r="332">
          <cell r="H332">
            <v>0</v>
          </cell>
        </row>
        <row r="333">
          <cell r="H333">
            <v>0</v>
          </cell>
        </row>
        <row r="334">
          <cell r="H334">
            <v>0</v>
          </cell>
        </row>
        <row r="335">
          <cell r="H335">
            <v>0</v>
          </cell>
        </row>
        <row r="336">
          <cell r="H336">
            <v>0</v>
          </cell>
        </row>
        <row r="337">
          <cell r="H337">
            <v>0</v>
          </cell>
        </row>
        <row r="338">
          <cell r="H338">
            <v>0</v>
          </cell>
        </row>
        <row r="339">
          <cell r="H339">
            <v>0</v>
          </cell>
        </row>
        <row r="340">
          <cell r="H340">
            <v>0</v>
          </cell>
        </row>
        <row r="341">
          <cell r="H341">
            <v>0</v>
          </cell>
        </row>
        <row r="342">
          <cell r="H342">
            <v>0</v>
          </cell>
        </row>
        <row r="343">
          <cell r="H343">
            <v>0</v>
          </cell>
        </row>
        <row r="344">
          <cell r="H344">
            <v>0</v>
          </cell>
        </row>
        <row r="345">
          <cell r="H345">
            <v>0</v>
          </cell>
        </row>
        <row r="346">
          <cell r="H346">
            <v>0</v>
          </cell>
        </row>
        <row r="347">
          <cell r="H347">
            <v>0</v>
          </cell>
        </row>
        <row r="348">
          <cell r="H348">
            <v>0</v>
          </cell>
        </row>
        <row r="349">
          <cell r="H349">
            <v>0</v>
          </cell>
        </row>
        <row r="350">
          <cell r="H350">
            <v>0</v>
          </cell>
        </row>
        <row r="351">
          <cell r="H351">
            <v>0</v>
          </cell>
        </row>
        <row r="352">
          <cell r="H352">
            <v>0</v>
          </cell>
        </row>
        <row r="353">
          <cell r="H353">
            <v>0</v>
          </cell>
        </row>
        <row r="354">
          <cell r="H354">
            <v>0</v>
          </cell>
        </row>
        <row r="355">
          <cell r="H355">
            <v>0</v>
          </cell>
        </row>
        <row r="356">
          <cell r="H356">
            <v>0</v>
          </cell>
        </row>
        <row r="357">
          <cell r="H357">
            <v>0</v>
          </cell>
        </row>
        <row r="358">
          <cell r="H358">
            <v>0</v>
          </cell>
        </row>
        <row r="359">
          <cell r="H359">
            <v>0</v>
          </cell>
        </row>
        <row r="360">
          <cell r="H360">
            <v>0</v>
          </cell>
        </row>
        <row r="361">
          <cell r="H361">
            <v>0</v>
          </cell>
        </row>
        <row r="362">
          <cell r="H362">
            <v>0</v>
          </cell>
        </row>
        <row r="363">
          <cell r="H363">
            <v>0</v>
          </cell>
        </row>
        <row r="364">
          <cell r="H364">
            <v>0</v>
          </cell>
        </row>
        <row r="365">
          <cell r="H365">
            <v>0</v>
          </cell>
        </row>
        <row r="366">
          <cell r="H366">
            <v>0</v>
          </cell>
        </row>
        <row r="367">
          <cell r="H367">
            <v>0</v>
          </cell>
        </row>
        <row r="368">
          <cell r="H368">
            <v>0</v>
          </cell>
        </row>
        <row r="369">
          <cell r="H369">
            <v>0</v>
          </cell>
        </row>
        <row r="370">
          <cell r="H370">
            <v>0</v>
          </cell>
        </row>
        <row r="371">
          <cell r="H371">
            <v>0</v>
          </cell>
        </row>
        <row r="372">
          <cell r="H372">
            <v>0</v>
          </cell>
        </row>
        <row r="373">
          <cell r="H373">
            <v>0</v>
          </cell>
        </row>
        <row r="374">
          <cell r="H374">
            <v>0</v>
          </cell>
        </row>
        <row r="375">
          <cell r="H375">
            <v>0</v>
          </cell>
        </row>
        <row r="376">
          <cell r="H376">
            <v>0</v>
          </cell>
        </row>
        <row r="377">
          <cell r="H377">
            <v>0</v>
          </cell>
        </row>
        <row r="378">
          <cell r="H378">
            <v>0</v>
          </cell>
        </row>
        <row r="379">
          <cell r="H379">
            <v>0</v>
          </cell>
        </row>
        <row r="380">
          <cell r="H380">
            <v>0</v>
          </cell>
        </row>
        <row r="381">
          <cell r="H381">
            <v>0</v>
          </cell>
        </row>
        <row r="382">
          <cell r="H382">
            <v>0</v>
          </cell>
        </row>
        <row r="383">
          <cell r="H383">
            <v>0</v>
          </cell>
        </row>
        <row r="384">
          <cell r="H384">
            <v>0</v>
          </cell>
        </row>
        <row r="385">
          <cell r="H385">
            <v>0</v>
          </cell>
        </row>
        <row r="386">
          <cell r="H386">
            <v>0</v>
          </cell>
        </row>
        <row r="387">
          <cell r="H387">
            <v>0</v>
          </cell>
        </row>
        <row r="388">
          <cell r="H388">
            <v>0</v>
          </cell>
        </row>
        <row r="389">
          <cell r="H389">
            <v>0</v>
          </cell>
        </row>
        <row r="390">
          <cell r="H390">
            <v>0</v>
          </cell>
        </row>
        <row r="391">
          <cell r="H391">
            <v>0</v>
          </cell>
        </row>
        <row r="392">
          <cell r="H392">
            <v>0</v>
          </cell>
        </row>
        <row r="393">
          <cell r="H393">
            <v>0</v>
          </cell>
        </row>
        <row r="394">
          <cell r="H394">
            <v>0</v>
          </cell>
        </row>
        <row r="395">
          <cell r="H395">
            <v>0</v>
          </cell>
        </row>
        <row r="396">
          <cell r="H396">
            <v>0</v>
          </cell>
        </row>
        <row r="397">
          <cell r="H397">
            <v>0</v>
          </cell>
        </row>
        <row r="398">
          <cell r="H398">
            <v>0</v>
          </cell>
        </row>
        <row r="399">
          <cell r="H399">
            <v>0</v>
          </cell>
        </row>
        <row r="400">
          <cell r="H400">
            <v>0</v>
          </cell>
        </row>
        <row r="401">
          <cell r="H401">
            <v>0</v>
          </cell>
        </row>
        <row r="402">
          <cell r="H402">
            <v>0</v>
          </cell>
        </row>
        <row r="403">
          <cell r="H403">
            <v>0</v>
          </cell>
        </row>
        <row r="404">
          <cell r="H404">
            <v>0</v>
          </cell>
        </row>
        <row r="405">
          <cell r="H405">
            <v>0</v>
          </cell>
        </row>
        <row r="406">
          <cell r="H406">
            <v>0</v>
          </cell>
        </row>
        <row r="407">
          <cell r="H407">
            <v>0</v>
          </cell>
        </row>
        <row r="408">
          <cell r="H408">
            <v>0</v>
          </cell>
        </row>
        <row r="409">
          <cell r="H409">
            <v>0</v>
          </cell>
        </row>
        <row r="410">
          <cell r="H410">
            <v>0</v>
          </cell>
        </row>
        <row r="411">
          <cell r="H411">
            <v>0</v>
          </cell>
        </row>
        <row r="412">
          <cell r="H412">
            <v>0</v>
          </cell>
        </row>
        <row r="413">
          <cell r="H413">
            <v>0</v>
          </cell>
        </row>
        <row r="414">
          <cell r="H414">
            <v>0</v>
          </cell>
        </row>
        <row r="415">
          <cell r="H415">
            <v>0</v>
          </cell>
        </row>
        <row r="416">
          <cell r="H416">
            <v>0</v>
          </cell>
        </row>
        <row r="417">
          <cell r="H417">
            <v>0</v>
          </cell>
        </row>
        <row r="418">
          <cell r="H418">
            <v>0</v>
          </cell>
        </row>
        <row r="419">
          <cell r="H419">
            <v>0</v>
          </cell>
        </row>
        <row r="420">
          <cell r="H420">
            <v>0</v>
          </cell>
        </row>
        <row r="421">
          <cell r="H421">
            <v>0</v>
          </cell>
        </row>
        <row r="422">
          <cell r="H422">
            <v>0</v>
          </cell>
        </row>
        <row r="423">
          <cell r="H423">
            <v>0</v>
          </cell>
        </row>
        <row r="424">
          <cell r="H424">
            <v>0</v>
          </cell>
        </row>
        <row r="425">
          <cell r="H425">
            <v>0</v>
          </cell>
        </row>
        <row r="426">
          <cell r="H426">
            <v>0</v>
          </cell>
        </row>
        <row r="427">
          <cell r="H427">
            <v>0</v>
          </cell>
        </row>
        <row r="428">
          <cell r="H428">
            <v>0</v>
          </cell>
        </row>
        <row r="429">
          <cell r="H429">
            <v>0</v>
          </cell>
        </row>
        <row r="430">
          <cell r="H430">
            <v>0</v>
          </cell>
        </row>
        <row r="431">
          <cell r="H431">
            <v>0</v>
          </cell>
        </row>
        <row r="432">
          <cell r="H432">
            <v>0</v>
          </cell>
        </row>
        <row r="433">
          <cell r="H433">
            <v>0</v>
          </cell>
        </row>
        <row r="434">
          <cell r="H434">
            <v>0</v>
          </cell>
        </row>
        <row r="435">
          <cell r="H435">
            <v>0</v>
          </cell>
        </row>
        <row r="436">
          <cell r="H436">
            <v>0</v>
          </cell>
        </row>
        <row r="437">
          <cell r="H437">
            <v>0</v>
          </cell>
        </row>
        <row r="438">
          <cell r="H438">
            <v>0</v>
          </cell>
        </row>
        <row r="439">
          <cell r="H439">
            <v>0</v>
          </cell>
        </row>
        <row r="440">
          <cell r="H440">
            <v>0</v>
          </cell>
        </row>
        <row r="441">
          <cell r="H441">
            <v>0</v>
          </cell>
        </row>
        <row r="442">
          <cell r="H442">
            <v>0</v>
          </cell>
        </row>
        <row r="443">
          <cell r="H443">
            <v>0</v>
          </cell>
        </row>
        <row r="444">
          <cell r="H444">
            <v>0</v>
          </cell>
        </row>
        <row r="445">
          <cell r="H445">
            <v>0</v>
          </cell>
        </row>
        <row r="446">
          <cell r="H446">
            <v>0</v>
          </cell>
        </row>
        <row r="447">
          <cell r="H447">
            <v>0</v>
          </cell>
        </row>
        <row r="448">
          <cell r="H448">
            <v>0</v>
          </cell>
        </row>
        <row r="449">
          <cell r="H449">
            <v>0</v>
          </cell>
        </row>
        <row r="450">
          <cell r="H450">
            <v>0</v>
          </cell>
        </row>
        <row r="451">
          <cell r="H451">
            <v>0</v>
          </cell>
        </row>
        <row r="452">
          <cell r="H452">
            <v>0</v>
          </cell>
        </row>
        <row r="453">
          <cell r="H453">
            <v>0</v>
          </cell>
        </row>
        <row r="454">
          <cell r="H454">
            <v>0</v>
          </cell>
        </row>
        <row r="455">
          <cell r="H455">
            <v>0</v>
          </cell>
        </row>
        <row r="456">
          <cell r="H456">
            <v>0</v>
          </cell>
        </row>
        <row r="457">
          <cell r="H457">
            <v>0</v>
          </cell>
        </row>
        <row r="458">
          <cell r="H458">
            <v>0</v>
          </cell>
        </row>
        <row r="459">
          <cell r="H459">
            <v>0</v>
          </cell>
        </row>
        <row r="460">
          <cell r="H460">
            <v>0</v>
          </cell>
        </row>
        <row r="461">
          <cell r="H461">
            <v>0</v>
          </cell>
        </row>
        <row r="462">
          <cell r="H462">
            <v>0</v>
          </cell>
        </row>
        <row r="463">
          <cell r="H463">
            <v>0</v>
          </cell>
        </row>
        <row r="464">
          <cell r="H464">
            <v>0</v>
          </cell>
        </row>
        <row r="465">
          <cell r="H465">
            <v>0</v>
          </cell>
        </row>
        <row r="466">
          <cell r="H466">
            <v>0</v>
          </cell>
        </row>
        <row r="467">
          <cell r="H467">
            <v>0</v>
          </cell>
        </row>
        <row r="468">
          <cell r="H468">
            <v>0</v>
          </cell>
        </row>
        <row r="469">
          <cell r="H469">
            <v>0</v>
          </cell>
        </row>
        <row r="470">
          <cell r="H470">
            <v>0</v>
          </cell>
        </row>
        <row r="471">
          <cell r="H471">
            <v>0</v>
          </cell>
        </row>
        <row r="472">
          <cell r="H472">
            <v>0</v>
          </cell>
        </row>
        <row r="473">
          <cell r="H473">
            <v>0</v>
          </cell>
        </row>
        <row r="474">
          <cell r="H474">
            <v>0</v>
          </cell>
        </row>
        <row r="475">
          <cell r="H475">
            <v>0</v>
          </cell>
        </row>
        <row r="476">
          <cell r="H476">
            <v>0</v>
          </cell>
        </row>
        <row r="477">
          <cell r="H477">
            <v>0</v>
          </cell>
        </row>
        <row r="478">
          <cell r="H478">
            <v>0</v>
          </cell>
        </row>
        <row r="479">
          <cell r="H479">
            <v>0</v>
          </cell>
        </row>
        <row r="480">
          <cell r="H480">
            <v>0</v>
          </cell>
        </row>
        <row r="481">
          <cell r="H481">
            <v>0</v>
          </cell>
        </row>
        <row r="482">
          <cell r="H482">
            <v>0</v>
          </cell>
        </row>
        <row r="483">
          <cell r="H483">
            <v>0</v>
          </cell>
        </row>
        <row r="484">
          <cell r="H484">
            <v>0</v>
          </cell>
        </row>
        <row r="485">
          <cell r="H485">
            <v>0</v>
          </cell>
        </row>
        <row r="486">
          <cell r="H486">
            <v>0</v>
          </cell>
        </row>
        <row r="487">
          <cell r="H487">
            <v>0</v>
          </cell>
        </row>
        <row r="488">
          <cell r="H488">
            <v>0</v>
          </cell>
        </row>
        <row r="489">
          <cell r="H489">
            <v>0</v>
          </cell>
        </row>
        <row r="490">
          <cell r="H490">
            <v>0</v>
          </cell>
        </row>
        <row r="491">
          <cell r="H491">
            <v>0</v>
          </cell>
        </row>
        <row r="492">
          <cell r="H492">
            <v>0</v>
          </cell>
        </row>
        <row r="493">
          <cell r="H493">
            <v>0</v>
          </cell>
        </row>
        <row r="494">
          <cell r="H494">
            <v>0</v>
          </cell>
        </row>
        <row r="495">
          <cell r="H495">
            <v>0</v>
          </cell>
        </row>
        <row r="496">
          <cell r="H496">
            <v>0</v>
          </cell>
        </row>
        <row r="497">
          <cell r="H497">
            <v>0</v>
          </cell>
        </row>
        <row r="498">
          <cell r="H498">
            <v>0</v>
          </cell>
        </row>
        <row r="499">
          <cell r="H499">
            <v>0</v>
          </cell>
        </row>
        <row r="500">
          <cell r="H500">
            <v>0</v>
          </cell>
        </row>
        <row r="501">
          <cell r="H501">
            <v>0</v>
          </cell>
        </row>
        <row r="502">
          <cell r="H502">
            <v>0</v>
          </cell>
        </row>
        <row r="503">
          <cell r="H503">
            <v>0</v>
          </cell>
        </row>
        <row r="504">
          <cell r="H504">
            <v>0</v>
          </cell>
        </row>
        <row r="505">
          <cell r="H505">
            <v>0</v>
          </cell>
        </row>
        <row r="506">
          <cell r="H506">
            <v>0</v>
          </cell>
        </row>
        <row r="507">
          <cell r="H507">
            <v>0</v>
          </cell>
        </row>
        <row r="508">
          <cell r="H508">
            <v>0</v>
          </cell>
        </row>
        <row r="509">
          <cell r="H509">
            <v>0</v>
          </cell>
        </row>
        <row r="510">
          <cell r="H510">
            <v>0</v>
          </cell>
        </row>
        <row r="511">
          <cell r="H511">
            <v>0</v>
          </cell>
        </row>
        <row r="512">
          <cell r="H512">
            <v>0</v>
          </cell>
        </row>
        <row r="513">
          <cell r="H513">
            <v>0</v>
          </cell>
        </row>
        <row r="514">
          <cell r="H514">
            <v>0</v>
          </cell>
        </row>
        <row r="515">
          <cell r="H515">
            <v>0</v>
          </cell>
        </row>
        <row r="516">
          <cell r="H516">
            <v>0</v>
          </cell>
        </row>
        <row r="517">
          <cell r="H517">
            <v>0</v>
          </cell>
        </row>
        <row r="518">
          <cell r="H518">
            <v>0</v>
          </cell>
        </row>
        <row r="519">
          <cell r="H519">
            <v>0</v>
          </cell>
        </row>
        <row r="520">
          <cell r="H520">
            <v>0</v>
          </cell>
        </row>
        <row r="521">
          <cell r="H521">
            <v>0</v>
          </cell>
        </row>
        <row r="522">
          <cell r="H522">
            <v>0</v>
          </cell>
        </row>
        <row r="523">
          <cell r="H523">
            <v>0</v>
          </cell>
        </row>
        <row r="524">
          <cell r="H524">
            <v>0</v>
          </cell>
        </row>
        <row r="525">
          <cell r="H525">
            <v>0</v>
          </cell>
        </row>
        <row r="526">
          <cell r="H526">
            <v>0</v>
          </cell>
        </row>
        <row r="527">
          <cell r="H527">
            <v>0</v>
          </cell>
        </row>
        <row r="528">
          <cell r="H528">
            <v>0</v>
          </cell>
        </row>
        <row r="529">
          <cell r="H529">
            <v>0</v>
          </cell>
        </row>
        <row r="530">
          <cell r="H530">
            <v>0</v>
          </cell>
        </row>
        <row r="531">
          <cell r="H531">
            <v>0</v>
          </cell>
        </row>
        <row r="532">
          <cell r="H532">
            <v>0</v>
          </cell>
        </row>
        <row r="533">
          <cell r="H533">
            <v>0</v>
          </cell>
        </row>
        <row r="534">
          <cell r="H534">
            <v>0</v>
          </cell>
        </row>
        <row r="535">
          <cell r="H535">
            <v>0</v>
          </cell>
        </row>
        <row r="536">
          <cell r="H536">
            <v>0</v>
          </cell>
        </row>
        <row r="537">
          <cell r="H537">
            <v>0</v>
          </cell>
        </row>
        <row r="538">
          <cell r="H538">
            <v>0</v>
          </cell>
        </row>
        <row r="539">
          <cell r="H539">
            <v>0</v>
          </cell>
        </row>
        <row r="540">
          <cell r="H540">
            <v>0</v>
          </cell>
        </row>
        <row r="541">
          <cell r="H541">
            <v>0</v>
          </cell>
        </row>
        <row r="542">
          <cell r="H542">
            <v>0</v>
          </cell>
        </row>
        <row r="543">
          <cell r="H543">
            <v>0</v>
          </cell>
        </row>
        <row r="544">
          <cell r="H544">
            <v>0</v>
          </cell>
        </row>
        <row r="545">
          <cell r="H545">
            <v>0</v>
          </cell>
        </row>
        <row r="546">
          <cell r="H546">
            <v>0</v>
          </cell>
        </row>
        <row r="547">
          <cell r="H547">
            <v>0</v>
          </cell>
        </row>
        <row r="548">
          <cell r="H548">
            <v>0</v>
          </cell>
        </row>
        <row r="549">
          <cell r="H549">
            <v>0</v>
          </cell>
        </row>
        <row r="550">
          <cell r="H550">
            <v>0</v>
          </cell>
        </row>
        <row r="551">
          <cell r="H551">
            <v>0</v>
          </cell>
        </row>
        <row r="552">
          <cell r="H552">
            <v>0</v>
          </cell>
        </row>
        <row r="553">
          <cell r="H553">
            <v>0</v>
          </cell>
        </row>
        <row r="554">
          <cell r="H554">
            <v>0</v>
          </cell>
        </row>
        <row r="555">
          <cell r="H555">
            <v>0</v>
          </cell>
        </row>
        <row r="556">
          <cell r="H556">
            <v>0</v>
          </cell>
        </row>
        <row r="557">
          <cell r="H557">
            <v>0</v>
          </cell>
        </row>
        <row r="558">
          <cell r="H558">
            <v>0</v>
          </cell>
        </row>
        <row r="559">
          <cell r="H559">
            <v>0</v>
          </cell>
        </row>
        <row r="560">
          <cell r="H560">
            <v>0</v>
          </cell>
        </row>
        <row r="561">
          <cell r="H561">
            <v>0</v>
          </cell>
        </row>
        <row r="562">
          <cell r="H562">
            <v>0</v>
          </cell>
        </row>
        <row r="563">
          <cell r="H563">
            <v>0</v>
          </cell>
        </row>
        <row r="564">
          <cell r="H564">
            <v>0</v>
          </cell>
        </row>
        <row r="565">
          <cell r="H565">
            <v>0</v>
          </cell>
        </row>
        <row r="566">
          <cell r="H566">
            <v>0</v>
          </cell>
        </row>
        <row r="567">
          <cell r="H567">
            <v>0</v>
          </cell>
        </row>
        <row r="568">
          <cell r="H568">
            <v>0</v>
          </cell>
        </row>
        <row r="569">
          <cell r="H569">
            <v>0</v>
          </cell>
        </row>
        <row r="570">
          <cell r="H570">
            <v>0</v>
          </cell>
        </row>
        <row r="571">
          <cell r="H571">
            <v>0</v>
          </cell>
        </row>
        <row r="572">
          <cell r="H572">
            <v>0</v>
          </cell>
        </row>
        <row r="573">
          <cell r="H573">
            <v>0</v>
          </cell>
        </row>
        <row r="574">
          <cell r="H574">
            <v>0</v>
          </cell>
        </row>
        <row r="575">
          <cell r="H575">
            <v>0</v>
          </cell>
        </row>
        <row r="576">
          <cell r="H576">
            <v>0</v>
          </cell>
        </row>
        <row r="577">
          <cell r="H577">
            <v>0</v>
          </cell>
        </row>
        <row r="578">
          <cell r="H578">
            <v>0</v>
          </cell>
        </row>
        <row r="579">
          <cell r="H579">
            <v>0</v>
          </cell>
        </row>
        <row r="580">
          <cell r="H580">
            <v>0</v>
          </cell>
        </row>
        <row r="581">
          <cell r="H581">
            <v>0</v>
          </cell>
        </row>
        <row r="582">
          <cell r="H582">
            <v>0</v>
          </cell>
        </row>
        <row r="583">
          <cell r="H583">
            <v>0</v>
          </cell>
        </row>
        <row r="584">
          <cell r="H584">
            <v>0</v>
          </cell>
        </row>
        <row r="585">
          <cell r="H585">
            <v>0</v>
          </cell>
        </row>
        <row r="586">
          <cell r="H586">
            <v>0</v>
          </cell>
        </row>
        <row r="587">
          <cell r="H587">
            <v>0</v>
          </cell>
        </row>
        <row r="588">
          <cell r="H588">
            <v>0</v>
          </cell>
        </row>
        <row r="589">
          <cell r="H589">
            <v>0</v>
          </cell>
        </row>
        <row r="590">
          <cell r="H590">
            <v>0</v>
          </cell>
        </row>
        <row r="591">
          <cell r="H591">
            <v>0</v>
          </cell>
        </row>
        <row r="592">
          <cell r="H592">
            <v>0</v>
          </cell>
        </row>
        <row r="593">
          <cell r="H593">
            <v>0</v>
          </cell>
        </row>
        <row r="594">
          <cell r="H594">
            <v>0</v>
          </cell>
        </row>
        <row r="595">
          <cell r="H595">
            <v>0</v>
          </cell>
        </row>
        <row r="596">
          <cell r="H596">
            <v>0</v>
          </cell>
        </row>
        <row r="597">
          <cell r="H597">
            <v>0</v>
          </cell>
        </row>
        <row r="598">
          <cell r="H598">
            <v>0</v>
          </cell>
        </row>
        <row r="599">
          <cell r="H599">
            <v>0</v>
          </cell>
        </row>
        <row r="600">
          <cell r="H600">
            <v>0</v>
          </cell>
        </row>
        <row r="601">
          <cell r="H601">
            <v>0</v>
          </cell>
        </row>
        <row r="602">
          <cell r="H602">
            <v>0</v>
          </cell>
        </row>
        <row r="603">
          <cell r="H603">
            <v>0</v>
          </cell>
        </row>
        <row r="604">
          <cell r="H604">
            <v>0</v>
          </cell>
        </row>
        <row r="605">
          <cell r="H605">
            <v>0</v>
          </cell>
        </row>
        <row r="606">
          <cell r="H606">
            <v>0</v>
          </cell>
        </row>
        <row r="607">
          <cell r="H607">
            <v>0</v>
          </cell>
        </row>
        <row r="608">
          <cell r="H608">
            <v>0</v>
          </cell>
        </row>
        <row r="609">
          <cell r="H609">
            <v>0</v>
          </cell>
        </row>
        <row r="610">
          <cell r="H610">
            <v>0</v>
          </cell>
        </row>
        <row r="611">
          <cell r="H611">
            <v>0</v>
          </cell>
        </row>
        <row r="612">
          <cell r="H612">
            <v>0</v>
          </cell>
        </row>
        <row r="613">
          <cell r="H613">
            <v>0</v>
          </cell>
        </row>
        <row r="614">
          <cell r="H614">
            <v>0</v>
          </cell>
        </row>
        <row r="615">
          <cell r="H615">
            <v>0</v>
          </cell>
        </row>
        <row r="616">
          <cell r="H616">
            <v>0</v>
          </cell>
        </row>
        <row r="617">
          <cell r="H617">
            <v>0</v>
          </cell>
        </row>
        <row r="618">
          <cell r="H618">
            <v>0</v>
          </cell>
        </row>
        <row r="619">
          <cell r="H619">
            <v>0</v>
          </cell>
        </row>
        <row r="620">
          <cell r="H620">
            <v>0</v>
          </cell>
        </row>
        <row r="621">
          <cell r="H621">
            <v>0</v>
          </cell>
        </row>
        <row r="622">
          <cell r="H622">
            <v>0</v>
          </cell>
        </row>
        <row r="623">
          <cell r="H623">
            <v>0</v>
          </cell>
        </row>
        <row r="624">
          <cell r="H624">
            <v>0</v>
          </cell>
        </row>
        <row r="625">
          <cell r="H625">
            <v>0</v>
          </cell>
        </row>
        <row r="626">
          <cell r="H626">
            <v>0</v>
          </cell>
        </row>
        <row r="627">
          <cell r="H627">
            <v>0</v>
          </cell>
        </row>
        <row r="628">
          <cell r="H628">
            <v>0</v>
          </cell>
        </row>
        <row r="629">
          <cell r="H629">
            <v>0</v>
          </cell>
        </row>
        <row r="630">
          <cell r="H630">
            <v>0</v>
          </cell>
        </row>
        <row r="631">
          <cell r="H631">
            <v>0</v>
          </cell>
        </row>
        <row r="632">
          <cell r="H632">
            <v>0</v>
          </cell>
        </row>
        <row r="633">
          <cell r="H633">
            <v>0</v>
          </cell>
        </row>
        <row r="634">
          <cell r="H634">
            <v>0</v>
          </cell>
        </row>
        <row r="635">
          <cell r="H635">
            <v>0</v>
          </cell>
        </row>
        <row r="636">
          <cell r="H636">
            <v>0</v>
          </cell>
        </row>
        <row r="637">
          <cell r="H637">
            <v>0</v>
          </cell>
        </row>
        <row r="638">
          <cell r="H638">
            <v>0</v>
          </cell>
        </row>
        <row r="639">
          <cell r="H639">
            <v>0</v>
          </cell>
        </row>
        <row r="640">
          <cell r="H640">
            <v>0</v>
          </cell>
        </row>
        <row r="641">
          <cell r="H641">
            <v>0</v>
          </cell>
        </row>
        <row r="642">
          <cell r="H642">
            <v>0</v>
          </cell>
        </row>
        <row r="643">
          <cell r="H643">
            <v>0</v>
          </cell>
        </row>
        <row r="644">
          <cell r="H644">
            <v>0</v>
          </cell>
        </row>
        <row r="645">
          <cell r="H645">
            <v>0</v>
          </cell>
        </row>
        <row r="646">
          <cell r="H646">
            <v>0</v>
          </cell>
        </row>
        <row r="647">
          <cell r="H647">
            <v>0</v>
          </cell>
        </row>
        <row r="648">
          <cell r="H648">
            <v>0</v>
          </cell>
        </row>
        <row r="649">
          <cell r="H649">
            <v>0</v>
          </cell>
        </row>
        <row r="650">
          <cell r="H650">
            <v>0</v>
          </cell>
        </row>
        <row r="651">
          <cell r="H651">
            <v>0</v>
          </cell>
        </row>
        <row r="652">
          <cell r="H652">
            <v>0</v>
          </cell>
        </row>
        <row r="653">
          <cell r="H653">
            <v>0</v>
          </cell>
        </row>
        <row r="654">
          <cell r="H654">
            <v>0</v>
          </cell>
        </row>
        <row r="655">
          <cell r="H655">
            <v>0</v>
          </cell>
        </row>
        <row r="656">
          <cell r="H656">
            <v>0</v>
          </cell>
        </row>
        <row r="657">
          <cell r="H657">
            <v>0</v>
          </cell>
        </row>
        <row r="658">
          <cell r="H658">
            <v>0</v>
          </cell>
        </row>
        <row r="659">
          <cell r="H659">
            <v>0</v>
          </cell>
        </row>
        <row r="660">
          <cell r="H660">
            <v>0</v>
          </cell>
        </row>
        <row r="661">
          <cell r="H661">
            <v>0</v>
          </cell>
        </row>
        <row r="662">
          <cell r="H662">
            <v>0</v>
          </cell>
        </row>
        <row r="663">
          <cell r="H663">
            <v>0</v>
          </cell>
        </row>
        <row r="664">
          <cell r="H664">
            <v>0</v>
          </cell>
        </row>
        <row r="665">
          <cell r="H665">
            <v>0</v>
          </cell>
        </row>
        <row r="666">
          <cell r="H666">
            <v>0</v>
          </cell>
        </row>
        <row r="667">
          <cell r="H667">
            <v>0</v>
          </cell>
        </row>
        <row r="668">
          <cell r="H668">
            <v>0</v>
          </cell>
        </row>
        <row r="669">
          <cell r="H669">
            <v>0</v>
          </cell>
        </row>
        <row r="670">
          <cell r="H670">
            <v>0</v>
          </cell>
        </row>
        <row r="671">
          <cell r="H671">
            <v>0</v>
          </cell>
        </row>
        <row r="672">
          <cell r="H672">
            <v>0</v>
          </cell>
        </row>
        <row r="673">
          <cell r="H673">
            <v>0</v>
          </cell>
        </row>
        <row r="674">
          <cell r="H674">
            <v>0</v>
          </cell>
        </row>
        <row r="675">
          <cell r="H675">
            <v>0</v>
          </cell>
        </row>
        <row r="676">
          <cell r="H676">
            <v>0</v>
          </cell>
        </row>
        <row r="677">
          <cell r="H677">
            <v>0</v>
          </cell>
        </row>
        <row r="678">
          <cell r="H678">
            <v>0</v>
          </cell>
        </row>
        <row r="679">
          <cell r="H679">
            <v>0</v>
          </cell>
        </row>
        <row r="680">
          <cell r="H680">
            <v>0</v>
          </cell>
        </row>
        <row r="681">
          <cell r="H681">
            <v>0</v>
          </cell>
        </row>
        <row r="682">
          <cell r="H682">
            <v>0</v>
          </cell>
        </row>
        <row r="683">
          <cell r="H683">
            <v>0</v>
          </cell>
        </row>
        <row r="684">
          <cell r="H684">
            <v>0</v>
          </cell>
        </row>
        <row r="685">
          <cell r="H685">
            <v>0</v>
          </cell>
        </row>
        <row r="686">
          <cell r="H686">
            <v>0</v>
          </cell>
        </row>
        <row r="687">
          <cell r="H687">
            <v>0</v>
          </cell>
        </row>
        <row r="688">
          <cell r="H688">
            <v>0</v>
          </cell>
        </row>
        <row r="689">
          <cell r="H689">
            <v>0</v>
          </cell>
        </row>
        <row r="690">
          <cell r="H690">
            <v>0</v>
          </cell>
        </row>
        <row r="691">
          <cell r="H691">
            <v>0</v>
          </cell>
        </row>
        <row r="692">
          <cell r="H692">
            <v>0</v>
          </cell>
        </row>
        <row r="693">
          <cell r="H693">
            <v>0</v>
          </cell>
        </row>
        <row r="694">
          <cell r="H694">
            <v>0</v>
          </cell>
        </row>
        <row r="695">
          <cell r="H695">
            <v>0</v>
          </cell>
        </row>
        <row r="696">
          <cell r="H696">
            <v>0</v>
          </cell>
        </row>
        <row r="697">
          <cell r="H697">
            <v>0</v>
          </cell>
        </row>
        <row r="698">
          <cell r="H698">
            <v>0</v>
          </cell>
        </row>
        <row r="699">
          <cell r="H699">
            <v>0</v>
          </cell>
        </row>
        <row r="700">
          <cell r="H700">
            <v>0</v>
          </cell>
        </row>
        <row r="701">
          <cell r="H701">
            <v>0</v>
          </cell>
        </row>
        <row r="702">
          <cell r="H702">
            <v>0</v>
          </cell>
        </row>
        <row r="703">
          <cell r="H703">
            <v>0</v>
          </cell>
        </row>
        <row r="704">
          <cell r="H704">
            <v>0</v>
          </cell>
        </row>
        <row r="705">
          <cell r="H705">
            <v>0</v>
          </cell>
        </row>
        <row r="706">
          <cell r="H706">
            <v>0</v>
          </cell>
        </row>
        <row r="707">
          <cell r="H707">
            <v>0</v>
          </cell>
        </row>
        <row r="708">
          <cell r="H708">
            <v>0</v>
          </cell>
        </row>
        <row r="709">
          <cell r="H709">
            <v>0</v>
          </cell>
        </row>
        <row r="710">
          <cell r="H710">
            <v>0</v>
          </cell>
        </row>
        <row r="711">
          <cell r="H711">
            <v>0</v>
          </cell>
        </row>
        <row r="712">
          <cell r="H712">
            <v>0</v>
          </cell>
        </row>
        <row r="713">
          <cell r="H713">
            <v>0</v>
          </cell>
        </row>
        <row r="714">
          <cell r="H714">
            <v>0</v>
          </cell>
        </row>
        <row r="715">
          <cell r="H715">
            <v>0</v>
          </cell>
        </row>
        <row r="716">
          <cell r="H716">
            <v>0</v>
          </cell>
        </row>
        <row r="717">
          <cell r="H717">
            <v>0</v>
          </cell>
        </row>
        <row r="718">
          <cell r="H718">
            <v>0</v>
          </cell>
        </row>
        <row r="719">
          <cell r="H719">
            <v>0</v>
          </cell>
        </row>
        <row r="720">
          <cell r="H720">
            <v>0</v>
          </cell>
        </row>
        <row r="721">
          <cell r="H721">
            <v>0</v>
          </cell>
        </row>
        <row r="722">
          <cell r="H722">
            <v>0</v>
          </cell>
        </row>
        <row r="723">
          <cell r="H723">
            <v>0</v>
          </cell>
        </row>
        <row r="724">
          <cell r="H724">
            <v>0</v>
          </cell>
        </row>
        <row r="725">
          <cell r="H725">
            <v>0</v>
          </cell>
        </row>
        <row r="726">
          <cell r="H726">
            <v>0</v>
          </cell>
        </row>
        <row r="727">
          <cell r="H727">
            <v>0</v>
          </cell>
        </row>
        <row r="728">
          <cell r="H728">
            <v>0</v>
          </cell>
        </row>
        <row r="729">
          <cell r="H729">
            <v>0</v>
          </cell>
        </row>
        <row r="730">
          <cell r="H730">
            <v>0</v>
          </cell>
        </row>
        <row r="731">
          <cell r="H731">
            <v>0</v>
          </cell>
        </row>
        <row r="732">
          <cell r="H732">
            <v>0</v>
          </cell>
        </row>
        <row r="733">
          <cell r="H733">
            <v>0</v>
          </cell>
        </row>
        <row r="734">
          <cell r="H734">
            <v>0</v>
          </cell>
        </row>
        <row r="735">
          <cell r="H735">
            <v>0</v>
          </cell>
        </row>
        <row r="736">
          <cell r="H736">
            <v>0</v>
          </cell>
        </row>
        <row r="737">
          <cell r="H737">
            <v>0</v>
          </cell>
        </row>
        <row r="738">
          <cell r="H738">
            <v>0</v>
          </cell>
        </row>
        <row r="739">
          <cell r="H739">
            <v>0</v>
          </cell>
        </row>
        <row r="740">
          <cell r="H740">
            <v>0</v>
          </cell>
        </row>
        <row r="741">
          <cell r="H741">
            <v>0</v>
          </cell>
        </row>
        <row r="742">
          <cell r="H742">
            <v>0</v>
          </cell>
        </row>
        <row r="743">
          <cell r="H743">
            <v>0</v>
          </cell>
        </row>
        <row r="744">
          <cell r="H744">
            <v>0</v>
          </cell>
        </row>
        <row r="745">
          <cell r="H745">
            <v>0</v>
          </cell>
        </row>
        <row r="746">
          <cell r="H746">
            <v>0</v>
          </cell>
        </row>
        <row r="747">
          <cell r="H747">
            <v>0</v>
          </cell>
        </row>
        <row r="748">
          <cell r="H748">
            <v>0</v>
          </cell>
        </row>
        <row r="749">
          <cell r="H749">
            <v>0</v>
          </cell>
        </row>
        <row r="750">
          <cell r="H750">
            <v>0</v>
          </cell>
        </row>
        <row r="751">
          <cell r="H751">
            <v>0</v>
          </cell>
        </row>
        <row r="752">
          <cell r="H752">
            <v>0</v>
          </cell>
        </row>
        <row r="753">
          <cell r="H753">
            <v>0</v>
          </cell>
        </row>
        <row r="754">
          <cell r="H754">
            <v>0</v>
          </cell>
        </row>
        <row r="755">
          <cell r="H755">
            <v>0</v>
          </cell>
        </row>
        <row r="756">
          <cell r="H756">
            <v>0</v>
          </cell>
        </row>
        <row r="757">
          <cell r="H757">
            <v>0</v>
          </cell>
        </row>
        <row r="758">
          <cell r="H758">
            <v>0</v>
          </cell>
        </row>
        <row r="759">
          <cell r="H759">
            <v>0</v>
          </cell>
        </row>
        <row r="760">
          <cell r="H760">
            <v>0</v>
          </cell>
        </row>
        <row r="761">
          <cell r="H761">
            <v>0</v>
          </cell>
        </row>
        <row r="762">
          <cell r="H762">
            <v>0</v>
          </cell>
        </row>
        <row r="763">
          <cell r="H763">
            <v>0</v>
          </cell>
        </row>
        <row r="764">
          <cell r="H764">
            <v>0</v>
          </cell>
        </row>
        <row r="765">
          <cell r="H765">
            <v>0</v>
          </cell>
        </row>
        <row r="766">
          <cell r="H766">
            <v>0</v>
          </cell>
        </row>
        <row r="767">
          <cell r="H767">
            <v>0</v>
          </cell>
        </row>
        <row r="768">
          <cell r="H768">
            <v>0</v>
          </cell>
        </row>
        <row r="769">
          <cell r="H769">
            <v>0</v>
          </cell>
        </row>
        <row r="770">
          <cell r="H770">
            <v>0</v>
          </cell>
        </row>
        <row r="771">
          <cell r="H771">
            <v>0</v>
          </cell>
        </row>
        <row r="772">
          <cell r="H772">
            <v>0</v>
          </cell>
        </row>
        <row r="773">
          <cell r="H773">
            <v>0</v>
          </cell>
        </row>
        <row r="774">
          <cell r="H774">
            <v>0</v>
          </cell>
        </row>
        <row r="775">
          <cell r="H775">
            <v>0</v>
          </cell>
        </row>
        <row r="776">
          <cell r="H776">
            <v>0</v>
          </cell>
        </row>
        <row r="777">
          <cell r="H777">
            <v>0</v>
          </cell>
        </row>
        <row r="778">
          <cell r="H778">
            <v>0</v>
          </cell>
        </row>
        <row r="779">
          <cell r="H779">
            <v>0</v>
          </cell>
        </row>
        <row r="780">
          <cell r="H780">
            <v>0</v>
          </cell>
        </row>
        <row r="781">
          <cell r="H781">
            <v>0</v>
          </cell>
        </row>
        <row r="782">
          <cell r="H782">
            <v>0</v>
          </cell>
        </row>
        <row r="783">
          <cell r="H783">
            <v>0</v>
          </cell>
        </row>
        <row r="784">
          <cell r="H784">
            <v>0</v>
          </cell>
        </row>
        <row r="785">
          <cell r="H785">
            <v>0</v>
          </cell>
        </row>
        <row r="786">
          <cell r="H786">
            <v>0</v>
          </cell>
        </row>
        <row r="787">
          <cell r="H787">
            <v>0</v>
          </cell>
        </row>
        <row r="788">
          <cell r="H788">
            <v>0</v>
          </cell>
        </row>
        <row r="789">
          <cell r="H789">
            <v>0</v>
          </cell>
        </row>
        <row r="790">
          <cell r="H790">
            <v>0</v>
          </cell>
        </row>
        <row r="791">
          <cell r="H791">
            <v>0</v>
          </cell>
        </row>
        <row r="792">
          <cell r="H792">
            <v>0</v>
          </cell>
        </row>
        <row r="793">
          <cell r="H793">
            <v>0</v>
          </cell>
        </row>
        <row r="794">
          <cell r="H794">
            <v>0</v>
          </cell>
        </row>
        <row r="795">
          <cell r="H795">
            <v>0</v>
          </cell>
        </row>
        <row r="796">
          <cell r="H796">
            <v>0</v>
          </cell>
        </row>
        <row r="797">
          <cell r="H797">
            <v>0</v>
          </cell>
        </row>
        <row r="798">
          <cell r="H798">
            <v>0</v>
          </cell>
        </row>
        <row r="799">
          <cell r="H799">
            <v>0</v>
          </cell>
        </row>
        <row r="800">
          <cell r="H800">
            <v>0</v>
          </cell>
        </row>
        <row r="801">
          <cell r="H801">
            <v>0</v>
          </cell>
        </row>
        <row r="802">
          <cell r="H802">
            <v>0</v>
          </cell>
        </row>
        <row r="803">
          <cell r="H803">
            <v>0</v>
          </cell>
        </row>
        <row r="804">
          <cell r="H804">
            <v>0</v>
          </cell>
        </row>
        <row r="805">
          <cell r="H805">
            <v>0</v>
          </cell>
        </row>
        <row r="806">
          <cell r="H806">
            <v>0</v>
          </cell>
        </row>
        <row r="807">
          <cell r="H807">
            <v>0</v>
          </cell>
        </row>
        <row r="808">
          <cell r="H808">
            <v>0</v>
          </cell>
        </row>
        <row r="809">
          <cell r="H809">
            <v>0</v>
          </cell>
        </row>
        <row r="810">
          <cell r="H810">
            <v>0</v>
          </cell>
        </row>
        <row r="811">
          <cell r="H811">
            <v>0</v>
          </cell>
        </row>
        <row r="812">
          <cell r="H812">
            <v>0</v>
          </cell>
        </row>
        <row r="813">
          <cell r="H813">
            <v>0</v>
          </cell>
        </row>
        <row r="814">
          <cell r="H814">
            <v>0</v>
          </cell>
        </row>
        <row r="815">
          <cell r="H815">
            <v>0</v>
          </cell>
        </row>
        <row r="816">
          <cell r="H816">
            <v>0</v>
          </cell>
        </row>
        <row r="817">
          <cell r="H817">
            <v>0</v>
          </cell>
        </row>
        <row r="818">
          <cell r="H818">
            <v>0</v>
          </cell>
        </row>
        <row r="819">
          <cell r="H819">
            <v>0</v>
          </cell>
        </row>
        <row r="820">
          <cell r="H820">
            <v>0</v>
          </cell>
        </row>
        <row r="821">
          <cell r="H821">
            <v>0</v>
          </cell>
        </row>
        <row r="822">
          <cell r="H822">
            <v>0</v>
          </cell>
        </row>
        <row r="823">
          <cell r="H823">
            <v>0</v>
          </cell>
        </row>
        <row r="824">
          <cell r="H824">
            <v>0</v>
          </cell>
        </row>
        <row r="825">
          <cell r="H825">
            <v>0</v>
          </cell>
        </row>
        <row r="826">
          <cell r="H826">
            <v>0</v>
          </cell>
        </row>
        <row r="827">
          <cell r="H827">
            <v>0</v>
          </cell>
        </row>
        <row r="828">
          <cell r="H828">
            <v>0</v>
          </cell>
        </row>
        <row r="829">
          <cell r="H829">
            <v>0</v>
          </cell>
        </row>
        <row r="830">
          <cell r="H830">
            <v>0</v>
          </cell>
        </row>
        <row r="831">
          <cell r="H831">
            <v>0</v>
          </cell>
        </row>
        <row r="832">
          <cell r="H832">
            <v>0</v>
          </cell>
        </row>
        <row r="833">
          <cell r="H833">
            <v>0</v>
          </cell>
        </row>
        <row r="834">
          <cell r="H834">
            <v>0</v>
          </cell>
        </row>
        <row r="835">
          <cell r="H835">
            <v>0</v>
          </cell>
        </row>
        <row r="836">
          <cell r="H836">
            <v>0</v>
          </cell>
        </row>
        <row r="837">
          <cell r="H837">
            <v>0</v>
          </cell>
        </row>
        <row r="838">
          <cell r="H838">
            <v>0</v>
          </cell>
        </row>
        <row r="839">
          <cell r="H839">
            <v>0</v>
          </cell>
        </row>
        <row r="840">
          <cell r="H840">
            <v>0</v>
          </cell>
        </row>
        <row r="841">
          <cell r="H841">
            <v>0</v>
          </cell>
        </row>
        <row r="842">
          <cell r="H842">
            <v>0</v>
          </cell>
        </row>
        <row r="843">
          <cell r="H843">
            <v>0</v>
          </cell>
        </row>
        <row r="844">
          <cell r="H844">
            <v>0</v>
          </cell>
        </row>
        <row r="845">
          <cell r="H845">
            <v>0</v>
          </cell>
        </row>
        <row r="846">
          <cell r="H846">
            <v>0</v>
          </cell>
        </row>
        <row r="847">
          <cell r="H847">
            <v>0</v>
          </cell>
        </row>
        <row r="848">
          <cell r="H848">
            <v>0</v>
          </cell>
        </row>
        <row r="849">
          <cell r="H849">
            <v>0</v>
          </cell>
        </row>
        <row r="850">
          <cell r="H850">
            <v>0</v>
          </cell>
        </row>
        <row r="851">
          <cell r="H851">
            <v>0</v>
          </cell>
        </row>
        <row r="852">
          <cell r="H852">
            <v>0</v>
          </cell>
        </row>
        <row r="853">
          <cell r="H853">
            <v>0</v>
          </cell>
        </row>
        <row r="854">
          <cell r="H854">
            <v>0</v>
          </cell>
        </row>
        <row r="855">
          <cell r="H855">
            <v>0</v>
          </cell>
        </row>
        <row r="856">
          <cell r="H856">
            <v>0</v>
          </cell>
        </row>
        <row r="857">
          <cell r="H857">
            <v>0</v>
          </cell>
        </row>
        <row r="858">
          <cell r="H858">
            <v>0</v>
          </cell>
        </row>
        <row r="859">
          <cell r="H859">
            <v>0</v>
          </cell>
        </row>
        <row r="860">
          <cell r="H860">
            <v>0</v>
          </cell>
        </row>
        <row r="861">
          <cell r="H861">
            <v>0</v>
          </cell>
        </row>
        <row r="862">
          <cell r="H862">
            <v>0</v>
          </cell>
        </row>
        <row r="863">
          <cell r="H863">
            <v>0</v>
          </cell>
        </row>
        <row r="864">
          <cell r="H864">
            <v>0</v>
          </cell>
        </row>
        <row r="865">
          <cell r="H865">
            <v>0</v>
          </cell>
        </row>
        <row r="866">
          <cell r="H866">
            <v>0</v>
          </cell>
        </row>
        <row r="867">
          <cell r="H867">
            <v>0</v>
          </cell>
        </row>
        <row r="868">
          <cell r="H868">
            <v>0</v>
          </cell>
        </row>
        <row r="869">
          <cell r="H869">
            <v>0</v>
          </cell>
        </row>
        <row r="870">
          <cell r="H870">
            <v>0</v>
          </cell>
        </row>
        <row r="871">
          <cell r="H871">
            <v>0</v>
          </cell>
        </row>
        <row r="872">
          <cell r="H872">
            <v>0</v>
          </cell>
        </row>
        <row r="873">
          <cell r="H873">
            <v>0</v>
          </cell>
        </row>
        <row r="874">
          <cell r="H874">
            <v>0</v>
          </cell>
        </row>
        <row r="875">
          <cell r="H875">
            <v>0</v>
          </cell>
        </row>
        <row r="876">
          <cell r="H876">
            <v>0</v>
          </cell>
        </row>
        <row r="877">
          <cell r="H877">
            <v>0</v>
          </cell>
        </row>
        <row r="878">
          <cell r="H878">
            <v>0</v>
          </cell>
        </row>
        <row r="879">
          <cell r="H879">
            <v>0</v>
          </cell>
        </row>
        <row r="880">
          <cell r="H880">
            <v>0</v>
          </cell>
        </row>
        <row r="881">
          <cell r="H881">
            <v>0</v>
          </cell>
        </row>
        <row r="882">
          <cell r="H882">
            <v>0</v>
          </cell>
        </row>
        <row r="883">
          <cell r="H883">
            <v>0</v>
          </cell>
        </row>
        <row r="884">
          <cell r="H884">
            <v>0</v>
          </cell>
        </row>
        <row r="885">
          <cell r="H885">
            <v>0</v>
          </cell>
        </row>
        <row r="886">
          <cell r="H886">
            <v>0</v>
          </cell>
        </row>
        <row r="887">
          <cell r="H887">
            <v>0</v>
          </cell>
        </row>
        <row r="888">
          <cell r="H888">
            <v>0</v>
          </cell>
        </row>
        <row r="889">
          <cell r="H889">
            <v>0</v>
          </cell>
        </row>
        <row r="890">
          <cell r="H890">
            <v>0</v>
          </cell>
        </row>
        <row r="891">
          <cell r="H891">
            <v>0</v>
          </cell>
        </row>
        <row r="892">
          <cell r="H892">
            <v>0</v>
          </cell>
        </row>
        <row r="893">
          <cell r="H893">
            <v>0</v>
          </cell>
        </row>
        <row r="894">
          <cell r="H894">
            <v>0</v>
          </cell>
        </row>
        <row r="895">
          <cell r="H895">
            <v>0</v>
          </cell>
        </row>
        <row r="896">
          <cell r="H896">
            <v>0</v>
          </cell>
        </row>
        <row r="897">
          <cell r="H897">
            <v>0</v>
          </cell>
        </row>
        <row r="898">
          <cell r="H898">
            <v>0</v>
          </cell>
        </row>
        <row r="899">
          <cell r="H899">
            <v>0</v>
          </cell>
        </row>
        <row r="900">
          <cell r="H900">
            <v>0</v>
          </cell>
        </row>
        <row r="901">
          <cell r="H901">
            <v>0</v>
          </cell>
        </row>
        <row r="902">
          <cell r="H902">
            <v>0</v>
          </cell>
        </row>
        <row r="903">
          <cell r="H903">
            <v>0</v>
          </cell>
        </row>
        <row r="904">
          <cell r="H904">
            <v>0</v>
          </cell>
        </row>
        <row r="905">
          <cell r="H905">
            <v>0</v>
          </cell>
        </row>
        <row r="906">
          <cell r="H906">
            <v>0</v>
          </cell>
        </row>
        <row r="907">
          <cell r="H907">
            <v>0</v>
          </cell>
        </row>
        <row r="908">
          <cell r="H908">
            <v>0</v>
          </cell>
        </row>
        <row r="909">
          <cell r="H909">
            <v>0</v>
          </cell>
        </row>
        <row r="910">
          <cell r="H910">
            <v>0</v>
          </cell>
        </row>
        <row r="911">
          <cell r="H911">
            <v>0</v>
          </cell>
        </row>
        <row r="912">
          <cell r="H912">
            <v>0</v>
          </cell>
        </row>
        <row r="913">
          <cell r="H913">
            <v>0</v>
          </cell>
        </row>
        <row r="914">
          <cell r="H914">
            <v>0</v>
          </cell>
        </row>
        <row r="915">
          <cell r="H915">
            <v>0</v>
          </cell>
        </row>
        <row r="916">
          <cell r="H916">
            <v>0</v>
          </cell>
        </row>
        <row r="917">
          <cell r="H917">
            <v>0</v>
          </cell>
        </row>
        <row r="918">
          <cell r="H918">
            <v>0</v>
          </cell>
        </row>
        <row r="919">
          <cell r="H919">
            <v>0</v>
          </cell>
        </row>
        <row r="920">
          <cell r="H920">
            <v>0</v>
          </cell>
        </row>
        <row r="921">
          <cell r="H921">
            <v>0</v>
          </cell>
        </row>
        <row r="922">
          <cell r="H922">
            <v>0</v>
          </cell>
        </row>
        <row r="923">
          <cell r="H923">
            <v>0</v>
          </cell>
        </row>
        <row r="924">
          <cell r="H924">
            <v>0</v>
          </cell>
        </row>
        <row r="925">
          <cell r="H925">
            <v>0</v>
          </cell>
        </row>
        <row r="926">
          <cell r="H926">
            <v>0</v>
          </cell>
        </row>
        <row r="927">
          <cell r="H927">
            <v>0</v>
          </cell>
        </row>
        <row r="928">
          <cell r="H928">
            <v>0</v>
          </cell>
        </row>
        <row r="929">
          <cell r="H929">
            <v>0</v>
          </cell>
        </row>
        <row r="930">
          <cell r="H930">
            <v>0</v>
          </cell>
        </row>
        <row r="931">
          <cell r="H931">
            <v>0</v>
          </cell>
        </row>
        <row r="932">
          <cell r="H932">
            <v>0</v>
          </cell>
        </row>
        <row r="933">
          <cell r="H933">
            <v>0</v>
          </cell>
        </row>
        <row r="934">
          <cell r="H934">
            <v>0</v>
          </cell>
        </row>
        <row r="935">
          <cell r="H935">
            <v>0</v>
          </cell>
        </row>
        <row r="936">
          <cell r="H936">
            <v>0</v>
          </cell>
        </row>
        <row r="937">
          <cell r="H937">
            <v>0</v>
          </cell>
        </row>
        <row r="938">
          <cell r="H938">
            <v>0</v>
          </cell>
        </row>
        <row r="939">
          <cell r="H939">
            <v>0</v>
          </cell>
        </row>
        <row r="940">
          <cell r="H940">
            <v>0</v>
          </cell>
        </row>
        <row r="941">
          <cell r="H941">
            <v>0</v>
          </cell>
        </row>
        <row r="942">
          <cell r="H942">
            <v>0</v>
          </cell>
        </row>
        <row r="943">
          <cell r="H943">
            <v>0</v>
          </cell>
        </row>
        <row r="944">
          <cell r="H944">
            <v>0</v>
          </cell>
        </row>
        <row r="945">
          <cell r="H945">
            <v>0</v>
          </cell>
        </row>
        <row r="946">
          <cell r="H946">
            <v>0</v>
          </cell>
        </row>
        <row r="947">
          <cell r="H947">
            <v>0</v>
          </cell>
        </row>
        <row r="948">
          <cell r="H948">
            <v>0</v>
          </cell>
        </row>
        <row r="949">
          <cell r="H949">
            <v>0</v>
          </cell>
        </row>
        <row r="950">
          <cell r="H950">
            <v>0</v>
          </cell>
        </row>
        <row r="951">
          <cell r="H951">
            <v>0</v>
          </cell>
        </row>
        <row r="952">
          <cell r="H952">
            <v>0</v>
          </cell>
        </row>
        <row r="953">
          <cell r="H953">
            <v>0</v>
          </cell>
        </row>
        <row r="954">
          <cell r="H954">
            <v>0</v>
          </cell>
        </row>
        <row r="955">
          <cell r="H955">
            <v>0</v>
          </cell>
        </row>
        <row r="956">
          <cell r="H956">
            <v>0</v>
          </cell>
        </row>
        <row r="957">
          <cell r="H957">
            <v>0</v>
          </cell>
        </row>
        <row r="958">
          <cell r="H958">
            <v>0</v>
          </cell>
        </row>
        <row r="959">
          <cell r="H959">
            <v>0</v>
          </cell>
        </row>
        <row r="960">
          <cell r="H960">
            <v>0</v>
          </cell>
        </row>
        <row r="961">
          <cell r="H961">
            <v>0</v>
          </cell>
        </row>
        <row r="962">
          <cell r="H962">
            <v>0</v>
          </cell>
        </row>
        <row r="963">
          <cell r="H963">
            <v>0</v>
          </cell>
        </row>
        <row r="964">
          <cell r="H964">
            <v>0</v>
          </cell>
        </row>
        <row r="965">
          <cell r="H965">
            <v>0</v>
          </cell>
        </row>
        <row r="966">
          <cell r="H966">
            <v>0</v>
          </cell>
        </row>
        <row r="967">
          <cell r="H967">
            <v>0</v>
          </cell>
        </row>
        <row r="968">
          <cell r="H968">
            <v>0</v>
          </cell>
        </row>
        <row r="969">
          <cell r="H969">
            <v>0</v>
          </cell>
        </row>
        <row r="970">
          <cell r="H970">
            <v>0</v>
          </cell>
        </row>
        <row r="971">
          <cell r="H971">
            <v>0</v>
          </cell>
        </row>
        <row r="972">
          <cell r="H972">
            <v>0</v>
          </cell>
        </row>
        <row r="973">
          <cell r="H973">
            <v>0</v>
          </cell>
        </row>
        <row r="974">
          <cell r="H974">
            <v>0</v>
          </cell>
        </row>
        <row r="975">
          <cell r="H975">
            <v>0</v>
          </cell>
        </row>
        <row r="976">
          <cell r="H976">
            <v>0</v>
          </cell>
        </row>
        <row r="977">
          <cell r="H977">
            <v>0</v>
          </cell>
        </row>
        <row r="978">
          <cell r="H978">
            <v>0</v>
          </cell>
        </row>
        <row r="979">
          <cell r="H979">
            <v>0</v>
          </cell>
        </row>
        <row r="980">
          <cell r="H980">
            <v>0</v>
          </cell>
        </row>
        <row r="981">
          <cell r="H981">
            <v>0</v>
          </cell>
        </row>
        <row r="982">
          <cell r="H982">
            <v>0</v>
          </cell>
        </row>
        <row r="983">
          <cell r="H983">
            <v>0</v>
          </cell>
        </row>
        <row r="984">
          <cell r="H984">
            <v>0</v>
          </cell>
        </row>
        <row r="985">
          <cell r="H985">
            <v>0</v>
          </cell>
        </row>
        <row r="986">
          <cell r="H986">
            <v>0</v>
          </cell>
        </row>
        <row r="987">
          <cell r="H987">
            <v>0</v>
          </cell>
        </row>
        <row r="988">
          <cell r="H988">
            <v>0</v>
          </cell>
        </row>
        <row r="989">
          <cell r="H989">
            <v>0</v>
          </cell>
        </row>
        <row r="990">
          <cell r="H990">
            <v>0</v>
          </cell>
        </row>
        <row r="991">
          <cell r="H991">
            <v>0</v>
          </cell>
        </row>
        <row r="992">
          <cell r="H992">
            <v>0</v>
          </cell>
        </row>
        <row r="993">
          <cell r="H993">
            <v>0</v>
          </cell>
        </row>
        <row r="994">
          <cell r="H994">
            <v>0</v>
          </cell>
        </row>
        <row r="995">
          <cell r="H995">
            <v>0</v>
          </cell>
        </row>
        <row r="996">
          <cell r="H996">
            <v>0</v>
          </cell>
        </row>
        <row r="997">
          <cell r="H997">
            <v>0</v>
          </cell>
        </row>
        <row r="998">
          <cell r="H998">
            <v>0</v>
          </cell>
        </row>
        <row r="999">
          <cell r="H999">
            <v>0</v>
          </cell>
        </row>
        <row r="1000">
          <cell r="H1000">
            <v>0</v>
          </cell>
        </row>
      </sheetData>
      <sheetData sheetId="8"/>
      <sheetData sheetId="9"/>
      <sheetData sheetId="10"/>
      <sheetData sheetId="11">
        <row r="44">
          <cell r="H44">
            <v>500</v>
          </cell>
        </row>
        <row r="45">
          <cell r="H45">
            <v>0</v>
          </cell>
        </row>
        <row r="46">
          <cell r="H46">
            <v>0</v>
          </cell>
        </row>
        <row r="47">
          <cell r="H47">
            <v>500</v>
          </cell>
        </row>
        <row r="48">
          <cell r="H48">
            <v>0</v>
          </cell>
        </row>
        <row r="49">
          <cell r="H49">
            <v>0</v>
          </cell>
        </row>
        <row r="50">
          <cell r="H50">
            <v>0</v>
          </cell>
        </row>
        <row r="51">
          <cell r="H51">
            <v>0</v>
          </cell>
        </row>
        <row r="52">
          <cell r="H52">
            <v>0</v>
          </cell>
        </row>
        <row r="53">
          <cell r="H53">
            <v>0</v>
          </cell>
        </row>
        <row r="54">
          <cell r="H54">
            <v>0</v>
          </cell>
        </row>
        <row r="55">
          <cell r="H55">
            <v>0</v>
          </cell>
        </row>
        <row r="56">
          <cell r="H56">
            <v>0</v>
          </cell>
        </row>
        <row r="57">
          <cell r="H57">
            <v>0</v>
          </cell>
        </row>
        <row r="58">
          <cell r="H58">
            <v>0</v>
          </cell>
        </row>
        <row r="59">
          <cell r="H59">
            <v>0</v>
          </cell>
        </row>
        <row r="60">
          <cell r="H60">
            <v>0</v>
          </cell>
        </row>
        <row r="61">
          <cell r="H61">
            <v>0</v>
          </cell>
        </row>
        <row r="62">
          <cell r="H62">
            <v>0</v>
          </cell>
        </row>
        <row r="63">
          <cell r="H63">
            <v>500</v>
          </cell>
        </row>
        <row r="64">
          <cell r="H64">
            <v>0</v>
          </cell>
        </row>
        <row r="65">
          <cell r="H65">
            <v>0</v>
          </cell>
        </row>
        <row r="66">
          <cell r="H66">
            <v>0</v>
          </cell>
        </row>
        <row r="67">
          <cell r="H67">
            <v>0</v>
          </cell>
        </row>
        <row r="68">
          <cell r="H68">
            <v>0</v>
          </cell>
        </row>
        <row r="69">
          <cell r="H69">
            <v>0</v>
          </cell>
        </row>
        <row r="70">
          <cell r="H70">
            <v>0</v>
          </cell>
        </row>
        <row r="71">
          <cell r="H71">
            <v>0</v>
          </cell>
        </row>
        <row r="72">
          <cell r="H72">
            <v>0</v>
          </cell>
        </row>
        <row r="73">
          <cell r="H73">
            <v>0</v>
          </cell>
        </row>
        <row r="74">
          <cell r="H74">
            <v>0</v>
          </cell>
        </row>
        <row r="75">
          <cell r="H75">
            <v>0</v>
          </cell>
        </row>
        <row r="76">
          <cell r="H76">
            <v>0</v>
          </cell>
        </row>
        <row r="77">
          <cell r="H77">
            <v>0</v>
          </cell>
        </row>
        <row r="78">
          <cell r="H78">
            <v>0</v>
          </cell>
        </row>
        <row r="79">
          <cell r="H79">
            <v>0</v>
          </cell>
        </row>
        <row r="80">
          <cell r="H80">
            <v>0</v>
          </cell>
        </row>
        <row r="81">
          <cell r="H81">
            <v>0</v>
          </cell>
        </row>
        <row r="82">
          <cell r="H82">
            <v>0</v>
          </cell>
        </row>
        <row r="83">
          <cell r="H83">
            <v>0</v>
          </cell>
        </row>
        <row r="84">
          <cell r="H84">
            <v>0</v>
          </cell>
        </row>
        <row r="85">
          <cell r="H85">
            <v>0</v>
          </cell>
        </row>
        <row r="86">
          <cell r="H86">
            <v>0</v>
          </cell>
        </row>
        <row r="87">
          <cell r="H87">
            <v>0</v>
          </cell>
        </row>
        <row r="88">
          <cell r="H88">
            <v>0</v>
          </cell>
        </row>
        <row r="89">
          <cell r="H89">
            <v>0</v>
          </cell>
        </row>
        <row r="90">
          <cell r="H90">
            <v>0</v>
          </cell>
        </row>
        <row r="91">
          <cell r="H91">
            <v>0</v>
          </cell>
        </row>
        <row r="92">
          <cell r="H92">
            <v>0</v>
          </cell>
        </row>
        <row r="93">
          <cell r="H93">
            <v>0</v>
          </cell>
        </row>
        <row r="94">
          <cell r="H94">
            <v>0</v>
          </cell>
        </row>
        <row r="95">
          <cell r="H95">
            <v>0</v>
          </cell>
        </row>
        <row r="96">
          <cell r="H96">
            <v>0</v>
          </cell>
        </row>
        <row r="97">
          <cell r="H97">
            <v>0</v>
          </cell>
        </row>
        <row r="98">
          <cell r="H98">
            <v>0</v>
          </cell>
        </row>
        <row r="99">
          <cell r="H99">
            <v>0</v>
          </cell>
        </row>
        <row r="100">
          <cell r="H100">
            <v>0</v>
          </cell>
        </row>
        <row r="101">
          <cell r="H101">
            <v>0</v>
          </cell>
        </row>
        <row r="102">
          <cell r="H102">
            <v>0</v>
          </cell>
        </row>
        <row r="103">
          <cell r="H103">
            <v>0</v>
          </cell>
        </row>
        <row r="104">
          <cell r="H104">
            <v>0</v>
          </cell>
        </row>
        <row r="105">
          <cell r="H105">
            <v>0</v>
          </cell>
        </row>
        <row r="106">
          <cell r="H106">
            <v>0</v>
          </cell>
        </row>
        <row r="107">
          <cell r="H107">
            <v>0</v>
          </cell>
        </row>
        <row r="108">
          <cell r="H108">
            <v>0</v>
          </cell>
        </row>
        <row r="109">
          <cell r="H109">
            <v>0</v>
          </cell>
        </row>
        <row r="110">
          <cell r="H110">
            <v>0</v>
          </cell>
        </row>
        <row r="111">
          <cell r="H111">
            <v>0</v>
          </cell>
        </row>
        <row r="112">
          <cell r="H112">
            <v>0</v>
          </cell>
        </row>
        <row r="113">
          <cell r="H113">
            <v>0</v>
          </cell>
        </row>
        <row r="114">
          <cell r="H114">
            <v>0</v>
          </cell>
        </row>
        <row r="115">
          <cell r="H115">
            <v>0</v>
          </cell>
        </row>
        <row r="116">
          <cell r="H116">
            <v>0</v>
          </cell>
        </row>
        <row r="117">
          <cell r="H117">
            <v>0</v>
          </cell>
        </row>
        <row r="118">
          <cell r="H118">
            <v>0</v>
          </cell>
        </row>
        <row r="119">
          <cell r="H119">
            <v>0</v>
          </cell>
        </row>
        <row r="120">
          <cell r="H120">
            <v>0</v>
          </cell>
        </row>
        <row r="121">
          <cell r="H121">
            <v>0</v>
          </cell>
        </row>
        <row r="122">
          <cell r="H122">
            <v>0</v>
          </cell>
        </row>
        <row r="123">
          <cell r="H123">
            <v>0</v>
          </cell>
        </row>
        <row r="124">
          <cell r="H124">
            <v>0</v>
          </cell>
        </row>
        <row r="125">
          <cell r="H125">
            <v>0</v>
          </cell>
        </row>
        <row r="126">
          <cell r="H126">
            <v>0</v>
          </cell>
        </row>
        <row r="127">
          <cell r="H127">
            <v>0</v>
          </cell>
        </row>
        <row r="128">
          <cell r="H128">
            <v>0</v>
          </cell>
        </row>
        <row r="129">
          <cell r="H129">
            <v>0</v>
          </cell>
        </row>
        <row r="130">
          <cell r="H130">
            <v>0</v>
          </cell>
        </row>
        <row r="131">
          <cell r="H131">
            <v>0</v>
          </cell>
        </row>
        <row r="132">
          <cell r="H132">
            <v>0</v>
          </cell>
        </row>
        <row r="133">
          <cell r="H133">
            <v>0</v>
          </cell>
        </row>
        <row r="134">
          <cell r="H134">
            <v>0</v>
          </cell>
        </row>
        <row r="135">
          <cell r="H135">
            <v>0</v>
          </cell>
        </row>
        <row r="136">
          <cell r="H136">
            <v>0</v>
          </cell>
        </row>
        <row r="137">
          <cell r="H137">
            <v>0</v>
          </cell>
        </row>
        <row r="138">
          <cell r="H138">
            <v>0</v>
          </cell>
        </row>
        <row r="139">
          <cell r="H139">
            <v>0</v>
          </cell>
        </row>
        <row r="140">
          <cell r="H140">
            <v>0</v>
          </cell>
        </row>
        <row r="141">
          <cell r="H141">
            <v>0</v>
          </cell>
        </row>
        <row r="142">
          <cell r="H142">
            <v>0</v>
          </cell>
        </row>
        <row r="143">
          <cell r="H143">
            <v>0</v>
          </cell>
        </row>
        <row r="144">
          <cell r="H144">
            <v>0</v>
          </cell>
        </row>
        <row r="145">
          <cell r="H145">
            <v>0</v>
          </cell>
        </row>
        <row r="146">
          <cell r="H146">
            <v>0</v>
          </cell>
        </row>
        <row r="147">
          <cell r="H147">
            <v>0</v>
          </cell>
        </row>
        <row r="148">
          <cell r="H148">
            <v>0</v>
          </cell>
        </row>
        <row r="149">
          <cell r="H149">
            <v>0</v>
          </cell>
        </row>
        <row r="150">
          <cell r="H150">
            <v>0</v>
          </cell>
        </row>
        <row r="151">
          <cell r="H151">
            <v>0</v>
          </cell>
        </row>
        <row r="152">
          <cell r="H152">
            <v>0</v>
          </cell>
        </row>
        <row r="153">
          <cell r="H153">
            <v>0</v>
          </cell>
        </row>
        <row r="154">
          <cell r="H154">
            <v>0</v>
          </cell>
        </row>
        <row r="155">
          <cell r="H155">
            <v>0</v>
          </cell>
        </row>
        <row r="156">
          <cell r="H156">
            <v>0</v>
          </cell>
        </row>
        <row r="157">
          <cell r="H157">
            <v>0</v>
          </cell>
        </row>
        <row r="158">
          <cell r="H158">
            <v>0</v>
          </cell>
        </row>
        <row r="159">
          <cell r="H159">
            <v>0</v>
          </cell>
        </row>
        <row r="160">
          <cell r="H160">
            <v>0</v>
          </cell>
        </row>
        <row r="161">
          <cell r="H161">
            <v>0</v>
          </cell>
        </row>
        <row r="162">
          <cell r="H162">
            <v>0</v>
          </cell>
        </row>
        <row r="163">
          <cell r="H163">
            <v>0</v>
          </cell>
        </row>
        <row r="164">
          <cell r="H164">
            <v>0</v>
          </cell>
        </row>
        <row r="165">
          <cell r="H165">
            <v>0</v>
          </cell>
        </row>
        <row r="166">
          <cell r="H166">
            <v>0</v>
          </cell>
        </row>
        <row r="167">
          <cell r="H167">
            <v>0</v>
          </cell>
        </row>
        <row r="168">
          <cell r="H168">
            <v>0</v>
          </cell>
        </row>
        <row r="169">
          <cell r="H169">
            <v>0</v>
          </cell>
        </row>
        <row r="170">
          <cell r="H170">
            <v>0</v>
          </cell>
        </row>
        <row r="171">
          <cell r="H171">
            <v>0</v>
          </cell>
        </row>
        <row r="172">
          <cell r="H172">
            <v>0</v>
          </cell>
        </row>
        <row r="173">
          <cell r="H173">
            <v>0</v>
          </cell>
        </row>
        <row r="174">
          <cell r="H174">
            <v>0</v>
          </cell>
        </row>
        <row r="175">
          <cell r="H175">
            <v>0</v>
          </cell>
        </row>
        <row r="176">
          <cell r="H176">
            <v>0</v>
          </cell>
        </row>
        <row r="177">
          <cell r="H177">
            <v>0</v>
          </cell>
        </row>
        <row r="178">
          <cell r="H178">
            <v>0</v>
          </cell>
        </row>
        <row r="179">
          <cell r="H179">
            <v>0</v>
          </cell>
        </row>
        <row r="180">
          <cell r="H180">
            <v>0</v>
          </cell>
        </row>
        <row r="181">
          <cell r="H181">
            <v>0</v>
          </cell>
        </row>
        <row r="182">
          <cell r="H182">
            <v>0</v>
          </cell>
        </row>
        <row r="183">
          <cell r="H183">
            <v>0</v>
          </cell>
        </row>
        <row r="184">
          <cell r="H184">
            <v>0</v>
          </cell>
        </row>
        <row r="185">
          <cell r="H185">
            <v>0</v>
          </cell>
        </row>
        <row r="186">
          <cell r="H186">
            <v>0</v>
          </cell>
        </row>
        <row r="187">
          <cell r="H187">
            <v>0</v>
          </cell>
        </row>
        <row r="188">
          <cell r="H188">
            <v>0</v>
          </cell>
        </row>
        <row r="189">
          <cell r="H189">
            <v>0</v>
          </cell>
        </row>
        <row r="190">
          <cell r="H190">
            <v>0</v>
          </cell>
        </row>
        <row r="191">
          <cell r="H191">
            <v>0</v>
          </cell>
        </row>
        <row r="192">
          <cell r="H192">
            <v>0</v>
          </cell>
        </row>
        <row r="193">
          <cell r="H193">
            <v>0</v>
          </cell>
        </row>
        <row r="194">
          <cell r="H194">
            <v>0</v>
          </cell>
        </row>
        <row r="195">
          <cell r="H195">
            <v>0</v>
          </cell>
        </row>
        <row r="196">
          <cell r="H196">
            <v>0</v>
          </cell>
        </row>
        <row r="197">
          <cell r="H197">
            <v>0</v>
          </cell>
        </row>
        <row r="198">
          <cell r="H198">
            <v>0</v>
          </cell>
        </row>
        <row r="199">
          <cell r="H199">
            <v>0</v>
          </cell>
        </row>
        <row r="200">
          <cell r="H200">
            <v>0</v>
          </cell>
        </row>
        <row r="201">
          <cell r="H201">
            <v>0</v>
          </cell>
        </row>
        <row r="202">
          <cell r="H202">
            <v>0</v>
          </cell>
        </row>
        <row r="203">
          <cell r="H203">
            <v>0</v>
          </cell>
        </row>
        <row r="204">
          <cell r="H204">
            <v>0</v>
          </cell>
        </row>
        <row r="205">
          <cell r="H205">
            <v>0</v>
          </cell>
        </row>
        <row r="206">
          <cell r="H206">
            <v>0</v>
          </cell>
        </row>
        <row r="207">
          <cell r="H207">
            <v>0</v>
          </cell>
        </row>
        <row r="208">
          <cell r="H208">
            <v>0</v>
          </cell>
        </row>
        <row r="209">
          <cell r="H209">
            <v>0</v>
          </cell>
        </row>
        <row r="210">
          <cell r="H210">
            <v>0</v>
          </cell>
        </row>
        <row r="211">
          <cell r="H211">
            <v>0</v>
          </cell>
        </row>
        <row r="212">
          <cell r="H212">
            <v>0</v>
          </cell>
        </row>
        <row r="213">
          <cell r="H213">
            <v>0</v>
          </cell>
        </row>
        <row r="214">
          <cell r="H214">
            <v>0</v>
          </cell>
        </row>
        <row r="215">
          <cell r="H215">
            <v>0</v>
          </cell>
        </row>
        <row r="216">
          <cell r="H216">
            <v>0</v>
          </cell>
        </row>
        <row r="217">
          <cell r="H217">
            <v>0</v>
          </cell>
        </row>
        <row r="218">
          <cell r="H218">
            <v>0</v>
          </cell>
        </row>
        <row r="219">
          <cell r="H219">
            <v>0</v>
          </cell>
        </row>
        <row r="220">
          <cell r="H220">
            <v>0</v>
          </cell>
        </row>
        <row r="221">
          <cell r="H221">
            <v>0</v>
          </cell>
        </row>
        <row r="222">
          <cell r="H222">
            <v>0</v>
          </cell>
        </row>
        <row r="223">
          <cell r="H223">
            <v>0</v>
          </cell>
        </row>
        <row r="224">
          <cell r="H224">
            <v>0</v>
          </cell>
        </row>
        <row r="225">
          <cell r="H225">
            <v>0</v>
          </cell>
        </row>
        <row r="226">
          <cell r="H226">
            <v>0</v>
          </cell>
        </row>
        <row r="227">
          <cell r="H227">
            <v>0</v>
          </cell>
        </row>
        <row r="228">
          <cell r="H228">
            <v>0</v>
          </cell>
        </row>
        <row r="229">
          <cell r="H229">
            <v>0</v>
          </cell>
        </row>
        <row r="230">
          <cell r="H230">
            <v>0</v>
          </cell>
        </row>
        <row r="231">
          <cell r="H231">
            <v>0</v>
          </cell>
        </row>
        <row r="232">
          <cell r="H232">
            <v>0</v>
          </cell>
        </row>
        <row r="233">
          <cell r="H233">
            <v>0</v>
          </cell>
        </row>
        <row r="234">
          <cell r="H234">
            <v>0</v>
          </cell>
        </row>
        <row r="235">
          <cell r="H235">
            <v>0</v>
          </cell>
        </row>
        <row r="236">
          <cell r="H236">
            <v>0</v>
          </cell>
        </row>
        <row r="237">
          <cell r="H237">
            <v>0</v>
          </cell>
        </row>
        <row r="238">
          <cell r="H238">
            <v>0</v>
          </cell>
        </row>
        <row r="239">
          <cell r="H239">
            <v>0</v>
          </cell>
        </row>
        <row r="240">
          <cell r="H240">
            <v>0</v>
          </cell>
        </row>
        <row r="241">
          <cell r="H241">
            <v>0</v>
          </cell>
        </row>
        <row r="242">
          <cell r="H242">
            <v>0</v>
          </cell>
        </row>
        <row r="243">
          <cell r="H243">
            <v>0</v>
          </cell>
        </row>
        <row r="244">
          <cell r="H244">
            <v>0</v>
          </cell>
        </row>
        <row r="245">
          <cell r="H245">
            <v>0</v>
          </cell>
        </row>
        <row r="246">
          <cell r="H246">
            <v>0</v>
          </cell>
        </row>
        <row r="247">
          <cell r="H247">
            <v>0</v>
          </cell>
        </row>
        <row r="248">
          <cell r="H248">
            <v>0</v>
          </cell>
        </row>
        <row r="249">
          <cell r="H249">
            <v>0</v>
          </cell>
        </row>
        <row r="250">
          <cell r="H250">
            <v>0</v>
          </cell>
        </row>
        <row r="251">
          <cell r="H251">
            <v>0</v>
          </cell>
        </row>
        <row r="252">
          <cell r="H252">
            <v>0</v>
          </cell>
        </row>
        <row r="253">
          <cell r="H253">
            <v>0</v>
          </cell>
        </row>
        <row r="254">
          <cell r="H254">
            <v>0</v>
          </cell>
        </row>
        <row r="255">
          <cell r="H255">
            <v>0</v>
          </cell>
        </row>
        <row r="256">
          <cell r="H256">
            <v>0</v>
          </cell>
        </row>
        <row r="257">
          <cell r="H257">
            <v>0</v>
          </cell>
        </row>
        <row r="258">
          <cell r="H258">
            <v>0</v>
          </cell>
        </row>
        <row r="259">
          <cell r="H259">
            <v>0</v>
          </cell>
        </row>
        <row r="260">
          <cell r="H260">
            <v>0</v>
          </cell>
        </row>
        <row r="261">
          <cell r="H261">
            <v>0</v>
          </cell>
        </row>
        <row r="262">
          <cell r="H262">
            <v>0</v>
          </cell>
        </row>
        <row r="263">
          <cell r="H263">
            <v>0</v>
          </cell>
        </row>
        <row r="264">
          <cell r="H264">
            <v>0</v>
          </cell>
        </row>
        <row r="265">
          <cell r="H265">
            <v>0</v>
          </cell>
        </row>
        <row r="266">
          <cell r="H266">
            <v>0</v>
          </cell>
        </row>
        <row r="267">
          <cell r="H267">
            <v>0</v>
          </cell>
        </row>
        <row r="268">
          <cell r="H268">
            <v>0</v>
          </cell>
        </row>
        <row r="269">
          <cell r="H269">
            <v>0</v>
          </cell>
        </row>
        <row r="270">
          <cell r="H270">
            <v>0</v>
          </cell>
        </row>
        <row r="271">
          <cell r="H271">
            <v>0</v>
          </cell>
        </row>
        <row r="272">
          <cell r="H272">
            <v>0</v>
          </cell>
        </row>
        <row r="273">
          <cell r="H273">
            <v>0</v>
          </cell>
        </row>
        <row r="274">
          <cell r="H274">
            <v>0</v>
          </cell>
        </row>
        <row r="275">
          <cell r="H275">
            <v>0</v>
          </cell>
        </row>
        <row r="276">
          <cell r="H276">
            <v>0</v>
          </cell>
        </row>
        <row r="277">
          <cell r="H277">
            <v>0</v>
          </cell>
        </row>
        <row r="278">
          <cell r="H278">
            <v>0</v>
          </cell>
        </row>
        <row r="279">
          <cell r="H279">
            <v>0</v>
          </cell>
        </row>
        <row r="280">
          <cell r="H280">
            <v>0</v>
          </cell>
        </row>
        <row r="281">
          <cell r="H281">
            <v>0</v>
          </cell>
        </row>
        <row r="282">
          <cell r="H282">
            <v>0</v>
          </cell>
        </row>
        <row r="283">
          <cell r="H283">
            <v>0</v>
          </cell>
        </row>
        <row r="284">
          <cell r="H284">
            <v>0</v>
          </cell>
        </row>
        <row r="285">
          <cell r="H285">
            <v>0</v>
          </cell>
        </row>
        <row r="286">
          <cell r="H286">
            <v>0</v>
          </cell>
        </row>
        <row r="287">
          <cell r="H287">
            <v>0</v>
          </cell>
        </row>
        <row r="288">
          <cell r="H288">
            <v>0</v>
          </cell>
        </row>
        <row r="289">
          <cell r="H289">
            <v>0</v>
          </cell>
        </row>
        <row r="290">
          <cell r="H290">
            <v>0</v>
          </cell>
        </row>
        <row r="291">
          <cell r="H291">
            <v>0</v>
          </cell>
        </row>
        <row r="292">
          <cell r="H292">
            <v>0</v>
          </cell>
        </row>
        <row r="293">
          <cell r="H293">
            <v>0</v>
          </cell>
        </row>
        <row r="294">
          <cell r="H294">
            <v>0</v>
          </cell>
        </row>
        <row r="295">
          <cell r="H295">
            <v>0</v>
          </cell>
        </row>
        <row r="296">
          <cell r="H296">
            <v>0</v>
          </cell>
        </row>
        <row r="297">
          <cell r="H297">
            <v>0</v>
          </cell>
        </row>
        <row r="298">
          <cell r="H298">
            <v>0</v>
          </cell>
        </row>
        <row r="299">
          <cell r="H299">
            <v>0</v>
          </cell>
        </row>
        <row r="300">
          <cell r="H300">
            <v>0</v>
          </cell>
        </row>
        <row r="301">
          <cell r="H301">
            <v>0</v>
          </cell>
        </row>
        <row r="302">
          <cell r="H302">
            <v>0</v>
          </cell>
        </row>
        <row r="303">
          <cell r="H303">
            <v>0</v>
          </cell>
        </row>
        <row r="304">
          <cell r="H304">
            <v>0</v>
          </cell>
        </row>
        <row r="305">
          <cell r="H305">
            <v>0</v>
          </cell>
        </row>
        <row r="306">
          <cell r="H306">
            <v>0</v>
          </cell>
        </row>
        <row r="307">
          <cell r="H307">
            <v>0</v>
          </cell>
        </row>
        <row r="308">
          <cell r="H308">
            <v>0</v>
          </cell>
        </row>
        <row r="309">
          <cell r="H309">
            <v>0</v>
          </cell>
        </row>
        <row r="310">
          <cell r="H310">
            <v>0</v>
          </cell>
        </row>
        <row r="311">
          <cell r="H311">
            <v>0</v>
          </cell>
        </row>
        <row r="312">
          <cell r="H312">
            <v>0</v>
          </cell>
        </row>
        <row r="313">
          <cell r="H313">
            <v>0</v>
          </cell>
        </row>
        <row r="314">
          <cell r="H314">
            <v>0</v>
          </cell>
        </row>
        <row r="315">
          <cell r="H315">
            <v>0</v>
          </cell>
        </row>
        <row r="316">
          <cell r="H316">
            <v>0</v>
          </cell>
        </row>
        <row r="317">
          <cell r="H317">
            <v>0</v>
          </cell>
        </row>
        <row r="318">
          <cell r="H318">
            <v>0</v>
          </cell>
        </row>
        <row r="319">
          <cell r="H319">
            <v>0</v>
          </cell>
        </row>
        <row r="320">
          <cell r="H320">
            <v>0</v>
          </cell>
        </row>
        <row r="321">
          <cell r="H321">
            <v>0</v>
          </cell>
        </row>
        <row r="322">
          <cell r="H322">
            <v>0</v>
          </cell>
        </row>
        <row r="323">
          <cell r="H323">
            <v>0</v>
          </cell>
        </row>
        <row r="324">
          <cell r="H324">
            <v>0</v>
          </cell>
        </row>
        <row r="325">
          <cell r="H325">
            <v>0</v>
          </cell>
        </row>
        <row r="326">
          <cell r="H326">
            <v>0</v>
          </cell>
        </row>
        <row r="327">
          <cell r="H327">
            <v>0</v>
          </cell>
        </row>
        <row r="328">
          <cell r="H328">
            <v>0</v>
          </cell>
        </row>
        <row r="329">
          <cell r="H329">
            <v>0</v>
          </cell>
        </row>
        <row r="330">
          <cell r="H330">
            <v>0</v>
          </cell>
        </row>
        <row r="331">
          <cell r="H331">
            <v>0</v>
          </cell>
        </row>
        <row r="332">
          <cell r="H332">
            <v>0</v>
          </cell>
        </row>
        <row r="333">
          <cell r="H333">
            <v>0</v>
          </cell>
        </row>
        <row r="334">
          <cell r="H334">
            <v>0</v>
          </cell>
        </row>
        <row r="335">
          <cell r="H335">
            <v>0</v>
          </cell>
        </row>
        <row r="336">
          <cell r="H336">
            <v>0</v>
          </cell>
        </row>
        <row r="337">
          <cell r="H337">
            <v>0</v>
          </cell>
        </row>
        <row r="338">
          <cell r="H338">
            <v>0</v>
          </cell>
        </row>
        <row r="339">
          <cell r="H339">
            <v>0</v>
          </cell>
        </row>
        <row r="340">
          <cell r="H340">
            <v>0</v>
          </cell>
        </row>
        <row r="341">
          <cell r="H341">
            <v>0</v>
          </cell>
        </row>
        <row r="342">
          <cell r="H342">
            <v>0</v>
          </cell>
        </row>
        <row r="343">
          <cell r="H343">
            <v>0</v>
          </cell>
        </row>
        <row r="344">
          <cell r="H344">
            <v>0</v>
          </cell>
        </row>
        <row r="345">
          <cell r="H345">
            <v>0</v>
          </cell>
        </row>
        <row r="346">
          <cell r="H346">
            <v>0</v>
          </cell>
        </row>
        <row r="347">
          <cell r="H347">
            <v>0</v>
          </cell>
        </row>
        <row r="348">
          <cell r="H348">
            <v>0</v>
          </cell>
        </row>
        <row r="349">
          <cell r="H349">
            <v>0</v>
          </cell>
        </row>
        <row r="350">
          <cell r="H350">
            <v>0</v>
          </cell>
        </row>
        <row r="351">
          <cell r="H351">
            <v>0</v>
          </cell>
        </row>
        <row r="352">
          <cell r="H352">
            <v>0</v>
          </cell>
        </row>
        <row r="353">
          <cell r="H353">
            <v>0</v>
          </cell>
        </row>
        <row r="354">
          <cell r="H354">
            <v>0</v>
          </cell>
        </row>
        <row r="355">
          <cell r="H355">
            <v>0</v>
          </cell>
        </row>
        <row r="356">
          <cell r="H356">
            <v>0</v>
          </cell>
        </row>
        <row r="357">
          <cell r="H357">
            <v>0</v>
          </cell>
        </row>
        <row r="358">
          <cell r="H358">
            <v>0</v>
          </cell>
        </row>
        <row r="359">
          <cell r="H359">
            <v>0</v>
          </cell>
        </row>
        <row r="360">
          <cell r="H360">
            <v>0</v>
          </cell>
        </row>
        <row r="361">
          <cell r="H361">
            <v>0</v>
          </cell>
        </row>
        <row r="362">
          <cell r="H362">
            <v>0</v>
          </cell>
        </row>
        <row r="363">
          <cell r="H363">
            <v>0</v>
          </cell>
        </row>
        <row r="364">
          <cell r="H364">
            <v>0</v>
          </cell>
        </row>
        <row r="365">
          <cell r="H365">
            <v>0</v>
          </cell>
        </row>
        <row r="366">
          <cell r="H366">
            <v>0</v>
          </cell>
        </row>
        <row r="367">
          <cell r="H367">
            <v>0</v>
          </cell>
        </row>
        <row r="368">
          <cell r="H368">
            <v>0</v>
          </cell>
        </row>
        <row r="369">
          <cell r="H369">
            <v>0</v>
          </cell>
        </row>
        <row r="370">
          <cell r="H370">
            <v>0</v>
          </cell>
        </row>
        <row r="371">
          <cell r="H371">
            <v>0</v>
          </cell>
        </row>
        <row r="372">
          <cell r="H372">
            <v>0</v>
          </cell>
        </row>
        <row r="373">
          <cell r="H373">
            <v>0</v>
          </cell>
        </row>
        <row r="374">
          <cell r="H374">
            <v>0</v>
          </cell>
        </row>
        <row r="375">
          <cell r="H375">
            <v>0</v>
          </cell>
        </row>
        <row r="376">
          <cell r="H376">
            <v>0</v>
          </cell>
        </row>
        <row r="377">
          <cell r="H377">
            <v>0</v>
          </cell>
        </row>
        <row r="378">
          <cell r="H378">
            <v>0</v>
          </cell>
        </row>
        <row r="379">
          <cell r="H379">
            <v>0</v>
          </cell>
        </row>
        <row r="380">
          <cell r="H380">
            <v>0</v>
          </cell>
        </row>
        <row r="381">
          <cell r="H381">
            <v>0</v>
          </cell>
        </row>
        <row r="382">
          <cell r="H382">
            <v>0</v>
          </cell>
        </row>
        <row r="383">
          <cell r="H383">
            <v>0</v>
          </cell>
        </row>
        <row r="384">
          <cell r="H384">
            <v>0</v>
          </cell>
        </row>
        <row r="385">
          <cell r="H385">
            <v>0</v>
          </cell>
        </row>
        <row r="386">
          <cell r="H386">
            <v>0</v>
          </cell>
        </row>
        <row r="387">
          <cell r="H387">
            <v>0</v>
          </cell>
        </row>
        <row r="388">
          <cell r="H388">
            <v>0</v>
          </cell>
        </row>
        <row r="389">
          <cell r="H389">
            <v>0</v>
          </cell>
        </row>
        <row r="390">
          <cell r="H390">
            <v>0</v>
          </cell>
        </row>
        <row r="391">
          <cell r="H391">
            <v>0</v>
          </cell>
        </row>
        <row r="392">
          <cell r="H392">
            <v>0</v>
          </cell>
        </row>
        <row r="393">
          <cell r="H393">
            <v>0</v>
          </cell>
        </row>
        <row r="394">
          <cell r="H394">
            <v>0</v>
          </cell>
        </row>
        <row r="395">
          <cell r="H395">
            <v>0</v>
          </cell>
        </row>
        <row r="396">
          <cell r="H396">
            <v>0</v>
          </cell>
        </row>
        <row r="397">
          <cell r="H397">
            <v>0</v>
          </cell>
        </row>
        <row r="398">
          <cell r="H398">
            <v>0</v>
          </cell>
        </row>
        <row r="399">
          <cell r="H399">
            <v>0</v>
          </cell>
        </row>
        <row r="400">
          <cell r="H400">
            <v>0</v>
          </cell>
        </row>
        <row r="401">
          <cell r="H401">
            <v>0</v>
          </cell>
        </row>
        <row r="402">
          <cell r="H402">
            <v>0</v>
          </cell>
        </row>
        <row r="403">
          <cell r="H403">
            <v>0</v>
          </cell>
        </row>
        <row r="404">
          <cell r="H404">
            <v>0</v>
          </cell>
        </row>
        <row r="405">
          <cell r="H405">
            <v>0</v>
          </cell>
        </row>
        <row r="406">
          <cell r="H406">
            <v>0</v>
          </cell>
        </row>
        <row r="407">
          <cell r="H407">
            <v>0</v>
          </cell>
        </row>
        <row r="408">
          <cell r="H408">
            <v>0</v>
          </cell>
        </row>
        <row r="409">
          <cell r="H409">
            <v>0</v>
          </cell>
        </row>
        <row r="410">
          <cell r="H410">
            <v>0</v>
          </cell>
        </row>
        <row r="411">
          <cell r="H411">
            <v>0</v>
          </cell>
        </row>
        <row r="412">
          <cell r="H412">
            <v>0</v>
          </cell>
        </row>
        <row r="413">
          <cell r="H413">
            <v>0</v>
          </cell>
        </row>
        <row r="414">
          <cell r="H414">
            <v>0</v>
          </cell>
        </row>
        <row r="415">
          <cell r="H415">
            <v>0</v>
          </cell>
        </row>
        <row r="416">
          <cell r="H416">
            <v>0</v>
          </cell>
        </row>
        <row r="417">
          <cell r="H417">
            <v>0</v>
          </cell>
        </row>
        <row r="418">
          <cell r="H418">
            <v>0</v>
          </cell>
        </row>
        <row r="419">
          <cell r="H419">
            <v>0</v>
          </cell>
        </row>
        <row r="420">
          <cell r="H420">
            <v>0</v>
          </cell>
        </row>
        <row r="421">
          <cell r="H421">
            <v>0</v>
          </cell>
        </row>
        <row r="422">
          <cell r="H422">
            <v>0</v>
          </cell>
        </row>
        <row r="423">
          <cell r="H423">
            <v>0</v>
          </cell>
        </row>
        <row r="424">
          <cell r="H424">
            <v>0</v>
          </cell>
        </row>
        <row r="425">
          <cell r="H425">
            <v>0</v>
          </cell>
        </row>
        <row r="426">
          <cell r="H426">
            <v>0</v>
          </cell>
        </row>
        <row r="427">
          <cell r="H427">
            <v>0</v>
          </cell>
        </row>
        <row r="428">
          <cell r="H428">
            <v>0</v>
          </cell>
        </row>
        <row r="429">
          <cell r="H429">
            <v>0</v>
          </cell>
        </row>
        <row r="430">
          <cell r="H430">
            <v>0</v>
          </cell>
        </row>
        <row r="431">
          <cell r="H431">
            <v>0</v>
          </cell>
        </row>
        <row r="432">
          <cell r="H432">
            <v>0</v>
          </cell>
        </row>
        <row r="433">
          <cell r="H433">
            <v>0</v>
          </cell>
        </row>
        <row r="434">
          <cell r="H434">
            <v>0</v>
          </cell>
        </row>
        <row r="435">
          <cell r="H435">
            <v>0</v>
          </cell>
        </row>
        <row r="436">
          <cell r="H436">
            <v>0</v>
          </cell>
        </row>
        <row r="437">
          <cell r="H437">
            <v>0</v>
          </cell>
        </row>
        <row r="438">
          <cell r="H438">
            <v>0</v>
          </cell>
        </row>
        <row r="439">
          <cell r="H439">
            <v>0</v>
          </cell>
        </row>
        <row r="440">
          <cell r="H440">
            <v>0</v>
          </cell>
        </row>
        <row r="441">
          <cell r="H441">
            <v>0</v>
          </cell>
        </row>
        <row r="442">
          <cell r="H442">
            <v>0</v>
          </cell>
        </row>
        <row r="443">
          <cell r="H443">
            <v>0</v>
          </cell>
        </row>
        <row r="444">
          <cell r="H444">
            <v>0</v>
          </cell>
        </row>
        <row r="445">
          <cell r="H445">
            <v>0</v>
          </cell>
        </row>
        <row r="446">
          <cell r="H446">
            <v>0</v>
          </cell>
        </row>
        <row r="447">
          <cell r="H447">
            <v>0</v>
          </cell>
        </row>
        <row r="448">
          <cell r="H448">
            <v>0</v>
          </cell>
        </row>
        <row r="449">
          <cell r="H449">
            <v>0</v>
          </cell>
        </row>
        <row r="450">
          <cell r="H450">
            <v>0</v>
          </cell>
        </row>
        <row r="451">
          <cell r="H451">
            <v>0</v>
          </cell>
        </row>
        <row r="452">
          <cell r="H452">
            <v>0</v>
          </cell>
        </row>
        <row r="453">
          <cell r="H453">
            <v>0</v>
          </cell>
        </row>
        <row r="454">
          <cell r="H454">
            <v>0</v>
          </cell>
        </row>
        <row r="455">
          <cell r="H455">
            <v>0</v>
          </cell>
        </row>
        <row r="456">
          <cell r="H456">
            <v>0</v>
          </cell>
        </row>
        <row r="457">
          <cell r="H457">
            <v>0</v>
          </cell>
        </row>
        <row r="458">
          <cell r="H458">
            <v>0</v>
          </cell>
        </row>
        <row r="459">
          <cell r="H459">
            <v>0</v>
          </cell>
        </row>
        <row r="460">
          <cell r="H460">
            <v>0</v>
          </cell>
        </row>
        <row r="461">
          <cell r="H461">
            <v>0</v>
          </cell>
        </row>
        <row r="462">
          <cell r="H462">
            <v>0</v>
          </cell>
        </row>
        <row r="463">
          <cell r="H463">
            <v>0</v>
          </cell>
        </row>
        <row r="464">
          <cell r="H464">
            <v>0</v>
          </cell>
        </row>
        <row r="465">
          <cell r="H465">
            <v>0</v>
          </cell>
        </row>
        <row r="466">
          <cell r="H466">
            <v>0</v>
          </cell>
        </row>
        <row r="467">
          <cell r="H467">
            <v>0</v>
          </cell>
        </row>
        <row r="468">
          <cell r="H468">
            <v>0</v>
          </cell>
        </row>
        <row r="469">
          <cell r="H469">
            <v>0</v>
          </cell>
        </row>
        <row r="470">
          <cell r="H470">
            <v>0</v>
          </cell>
        </row>
        <row r="471">
          <cell r="H471">
            <v>0</v>
          </cell>
        </row>
        <row r="472">
          <cell r="H472">
            <v>0</v>
          </cell>
        </row>
        <row r="473">
          <cell r="H473">
            <v>0</v>
          </cell>
        </row>
        <row r="474">
          <cell r="H474">
            <v>0</v>
          </cell>
        </row>
        <row r="475">
          <cell r="H475">
            <v>0</v>
          </cell>
        </row>
        <row r="476">
          <cell r="H476">
            <v>0</v>
          </cell>
        </row>
        <row r="477">
          <cell r="H477">
            <v>0</v>
          </cell>
        </row>
        <row r="478">
          <cell r="H478">
            <v>0</v>
          </cell>
        </row>
        <row r="479">
          <cell r="H479">
            <v>0</v>
          </cell>
        </row>
        <row r="480">
          <cell r="H480">
            <v>0</v>
          </cell>
        </row>
        <row r="481">
          <cell r="H481">
            <v>0</v>
          </cell>
        </row>
        <row r="482">
          <cell r="H482">
            <v>0</v>
          </cell>
        </row>
        <row r="483">
          <cell r="H483">
            <v>0</v>
          </cell>
        </row>
        <row r="484">
          <cell r="H484">
            <v>0</v>
          </cell>
        </row>
        <row r="485">
          <cell r="H485">
            <v>0</v>
          </cell>
        </row>
        <row r="486">
          <cell r="H486">
            <v>0</v>
          </cell>
        </row>
        <row r="487">
          <cell r="H487">
            <v>0</v>
          </cell>
        </row>
        <row r="488">
          <cell r="H488">
            <v>0</v>
          </cell>
        </row>
        <row r="489">
          <cell r="H489">
            <v>0</v>
          </cell>
        </row>
        <row r="490">
          <cell r="H490">
            <v>0</v>
          </cell>
        </row>
        <row r="491">
          <cell r="H491">
            <v>0</v>
          </cell>
        </row>
        <row r="492">
          <cell r="H492">
            <v>0</v>
          </cell>
        </row>
        <row r="493">
          <cell r="H493">
            <v>0</v>
          </cell>
        </row>
        <row r="494">
          <cell r="H494">
            <v>0</v>
          </cell>
        </row>
        <row r="495">
          <cell r="H495">
            <v>0</v>
          </cell>
        </row>
        <row r="496">
          <cell r="H496">
            <v>0</v>
          </cell>
        </row>
        <row r="497">
          <cell r="H497">
            <v>0</v>
          </cell>
        </row>
        <row r="498">
          <cell r="H498">
            <v>0</v>
          </cell>
        </row>
        <row r="499">
          <cell r="H499">
            <v>0</v>
          </cell>
        </row>
        <row r="500">
          <cell r="H500">
            <v>0</v>
          </cell>
        </row>
        <row r="501">
          <cell r="H501">
            <v>0</v>
          </cell>
        </row>
        <row r="502">
          <cell r="H502">
            <v>0</v>
          </cell>
        </row>
        <row r="503">
          <cell r="H503">
            <v>0</v>
          </cell>
        </row>
        <row r="504">
          <cell r="H504">
            <v>0</v>
          </cell>
        </row>
        <row r="505">
          <cell r="H505">
            <v>0</v>
          </cell>
        </row>
        <row r="506">
          <cell r="H506">
            <v>0</v>
          </cell>
        </row>
        <row r="507">
          <cell r="H507">
            <v>0</v>
          </cell>
        </row>
        <row r="508">
          <cell r="H508">
            <v>0</v>
          </cell>
        </row>
        <row r="509">
          <cell r="H509">
            <v>0</v>
          </cell>
        </row>
        <row r="510">
          <cell r="H510">
            <v>0</v>
          </cell>
        </row>
        <row r="511">
          <cell r="H511">
            <v>0</v>
          </cell>
        </row>
        <row r="512">
          <cell r="H512">
            <v>0</v>
          </cell>
        </row>
        <row r="513">
          <cell r="H513">
            <v>0</v>
          </cell>
        </row>
        <row r="514">
          <cell r="H514">
            <v>0</v>
          </cell>
        </row>
        <row r="515">
          <cell r="H515">
            <v>0</v>
          </cell>
        </row>
        <row r="516">
          <cell r="H516">
            <v>0</v>
          </cell>
        </row>
        <row r="517">
          <cell r="H517">
            <v>0</v>
          </cell>
        </row>
        <row r="518">
          <cell r="H518">
            <v>0</v>
          </cell>
        </row>
        <row r="519">
          <cell r="H519">
            <v>0</v>
          </cell>
        </row>
        <row r="520">
          <cell r="H520">
            <v>0</v>
          </cell>
        </row>
        <row r="521">
          <cell r="H521">
            <v>0</v>
          </cell>
        </row>
        <row r="522">
          <cell r="H522">
            <v>0</v>
          </cell>
        </row>
        <row r="523">
          <cell r="H523">
            <v>0</v>
          </cell>
        </row>
        <row r="524">
          <cell r="H524">
            <v>0</v>
          </cell>
        </row>
        <row r="525">
          <cell r="H525">
            <v>0</v>
          </cell>
        </row>
        <row r="526">
          <cell r="H526">
            <v>0</v>
          </cell>
        </row>
        <row r="527">
          <cell r="H527">
            <v>0</v>
          </cell>
        </row>
        <row r="528">
          <cell r="H528">
            <v>0</v>
          </cell>
        </row>
        <row r="529">
          <cell r="H529">
            <v>0</v>
          </cell>
        </row>
        <row r="530">
          <cell r="H530">
            <v>0</v>
          </cell>
        </row>
        <row r="531">
          <cell r="H531">
            <v>0</v>
          </cell>
        </row>
        <row r="532">
          <cell r="H532">
            <v>0</v>
          </cell>
        </row>
        <row r="533">
          <cell r="H533">
            <v>0</v>
          </cell>
        </row>
        <row r="534">
          <cell r="H534">
            <v>0</v>
          </cell>
        </row>
        <row r="535">
          <cell r="H535">
            <v>0</v>
          </cell>
        </row>
        <row r="536">
          <cell r="H536">
            <v>0</v>
          </cell>
        </row>
        <row r="537">
          <cell r="H537">
            <v>0</v>
          </cell>
        </row>
        <row r="538">
          <cell r="H538">
            <v>0</v>
          </cell>
        </row>
        <row r="539">
          <cell r="H539">
            <v>0</v>
          </cell>
        </row>
        <row r="540">
          <cell r="H540">
            <v>0</v>
          </cell>
        </row>
        <row r="541">
          <cell r="H541">
            <v>0</v>
          </cell>
        </row>
        <row r="542">
          <cell r="H542">
            <v>0</v>
          </cell>
        </row>
        <row r="543">
          <cell r="H543">
            <v>0</v>
          </cell>
        </row>
        <row r="544">
          <cell r="H544">
            <v>0</v>
          </cell>
        </row>
        <row r="545">
          <cell r="H545">
            <v>0</v>
          </cell>
        </row>
        <row r="546">
          <cell r="H546">
            <v>0</v>
          </cell>
        </row>
        <row r="547">
          <cell r="H547">
            <v>0</v>
          </cell>
        </row>
        <row r="548">
          <cell r="H548">
            <v>0</v>
          </cell>
        </row>
        <row r="549">
          <cell r="H549">
            <v>0</v>
          </cell>
        </row>
        <row r="550">
          <cell r="H550">
            <v>0</v>
          </cell>
        </row>
        <row r="551">
          <cell r="H551">
            <v>0</v>
          </cell>
        </row>
        <row r="552">
          <cell r="H552">
            <v>0</v>
          </cell>
        </row>
        <row r="553">
          <cell r="H553">
            <v>0</v>
          </cell>
        </row>
        <row r="554">
          <cell r="H554">
            <v>0</v>
          </cell>
        </row>
        <row r="555">
          <cell r="H555">
            <v>0</v>
          </cell>
        </row>
        <row r="556">
          <cell r="H556">
            <v>0</v>
          </cell>
        </row>
        <row r="557">
          <cell r="H557">
            <v>0</v>
          </cell>
        </row>
        <row r="558">
          <cell r="H558">
            <v>0</v>
          </cell>
        </row>
        <row r="559">
          <cell r="H559">
            <v>0</v>
          </cell>
        </row>
        <row r="560">
          <cell r="H560">
            <v>0</v>
          </cell>
        </row>
        <row r="561">
          <cell r="H561">
            <v>0</v>
          </cell>
        </row>
        <row r="562">
          <cell r="H562">
            <v>0</v>
          </cell>
        </row>
        <row r="563">
          <cell r="H563">
            <v>0</v>
          </cell>
        </row>
        <row r="564">
          <cell r="H564">
            <v>0</v>
          </cell>
        </row>
        <row r="565">
          <cell r="H565">
            <v>0</v>
          </cell>
        </row>
        <row r="566">
          <cell r="H566">
            <v>0</v>
          </cell>
        </row>
        <row r="567">
          <cell r="H567">
            <v>0</v>
          </cell>
        </row>
        <row r="568">
          <cell r="H568">
            <v>0</v>
          </cell>
        </row>
        <row r="569">
          <cell r="H569">
            <v>0</v>
          </cell>
        </row>
        <row r="570">
          <cell r="H570">
            <v>0</v>
          </cell>
        </row>
        <row r="571">
          <cell r="H571">
            <v>0</v>
          </cell>
        </row>
        <row r="572">
          <cell r="H572">
            <v>0</v>
          </cell>
        </row>
        <row r="573">
          <cell r="H573">
            <v>0</v>
          </cell>
        </row>
        <row r="574">
          <cell r="H574">
            <v>0</v>
          </cell>
        </row>
        <row r="575">
          <cell r="H575">
            <v>0</v>
          </cell>
        </row>
        <row r="576">
          <cell r="H576">
            <v>0</v>
          </cell>
        </row>
        <row r="577">
          <cell r="H577">
            <v>0</v>
          </cell>
        </row>
        <row r="578">
          <cell r="H578">
            <v>0</v>
          </cell>
        </row>
        <row r="579">
          <cell r="H579">
            <v>0</v>
          </cell>
        </row>
        <row r="580">
          <cell r="H580">
            <v>0</v>
          </cell>
        </row>
        <row r="581">
          <cell r="H581">
            <v>0</v>
          </cell>
        </row>
        <row r="582">
          <cell r="H582">
            <v>0</v>
          </cell>
        </row>
        <row r="583">
          <cell r="H583">
            <v>0</v>
          </cell>
        </row>
        <row r="584">
          <cell r="H584">
            <v>0</v>
          </cell>
        </row>
        <row r="585">
          <cell r="H585">
            <v>0</v>
          </cell>
        </row>
        <row r="586">
          <cell r="H586">
            <v>0</v>
          </cell>
        </row>
        <row r="587">
          <cell r="H587">
            <v>0</v>
          </cell>
        </row>
        <row r="588">
          <cell r="H588">
            <v>0</v>
          </cell>
        </row>
        <row r="589">
          <cell r="H589">
            <v>0</v>
          </cell>
        </row>
        <row r="590">
          <cell r="H590">
            <v>0</v>
          </cell>
        </row>
        <row r="591">
          <cell r="H591">
            <v>0</v>
          </cell>
        </row>
        <row r="592">
          <cell r="H592">
            <v>0</v>
          </cell>
        </row>
        <row r="593">
          <cell r="H593">
            <v>0</v>
          </cell>
        </row>
        <row r="594">
          <cell r="H594">
            <v>0</v>
          </cell>
        </row>
        <row r="595">
          <cell r="H595">
            <v>0</v>
          </cell>
        </row>
        <row r="596">
          <cell r="H596">
            <v>0</v>
          </cell>
        </row>
        <row r="597">
          <cell r="H597">
            <v>0</v>
          </cell>
        </row>
        <row r="598">
          <cell r="H598">
            <v>0</v>
          </cell>
        </row>
        <row r="599">
          <cell r="H599">
            <v>0</v>
          </cell>
        </row>
        <row r="600">
          <cell r="H600">
            <v>0</v>
          </cell>
        </row>
        <row r="601">
          <cell r="H601">
            <v>0</v>
          </cell>
        </row>
        <row r="602">
          <cell r="H602">
            <v>0</v>
          </cell>
        </row>
        <row r="603">
          <cell r="H603">
            <v>0</v>
          </cell>
        </row>
        <row r="604">
          <cell r="H604">
            <v>0</v>
          </cell>
        </row>
        <row r="605">
          <cell r="H605">
            <v>0</v>
          </cell>
        </row>
        <row r="606">
          <cell r="H606">
            <v>0</v>
          </cell>
        </row>
        <row r="607">
          <cell r="H607">
            <v>0</v>
          </cell>
        </row>
        <row r="608">
          <cell r="H608">
            <v>0</v>
          </cell>
        </row>
        <row r="609">
          <cell r="H609">
            <v>0</v>
          </cell>
        </row>
        <row r="610">
          <cell r="H610">
            <v>0</v>
          </cell>
        </row>
        <row r="611">
          <cell r="H611">
            <v>0</v>
          </cell>
        </row>
        <row r="612">
          <cell r="H612">
            <v>0</v>
          </cell>
        </row>
        <row r="613">
          <cell r="H613">
            <v>0</v>
          </cell>
        </row>
        <row r="614">
          <cell r="H614">
            <v>0</v>
          </cell>
        </row>
        <row r="615">
          <cell r="H615">
            <v>0</v>
          </cell>
        </row>
        <row r="616">
          <cell r="H616">
            <v>0</v>
          </cell>
        </row>
        <row r="617">
          <cell r="H617">
            <v>0</v>
          </cell>
        </row>
        <row r="618">
          <cell r="H618">
            <v>0</v>
          </cell>
        </row>
        <row r="619">
          <cell r="H619">
            <v>0</v>
          </cell>
        </row>
        <row r="620">
          <cell r="H620">
            <v>0</v>
          </cell>
        </row>
        <row r="621">
          <cell r="H621">
            <v>0</v>
          </cell>
        </row>
        <row r="622">
          <cell r="H622">
            <v>0</v>
          </cell>
        </row>
        <row r="623">
          <cell r="H623">
            <v>0</v>
          </cell>
        </row>
        <row r="624">
          <cell r="H624">
            <v>0</v>
          </cell>
        </row>
        <row r="625">
          <cell r="H625">
            <v>0</v>
          </cell>
        </row>
        <row r="626">
          <cell r="H626">
            <v>0</v>
          </cell>
        </row>
        <row r="627">
          <cell r="H627">
            <v>0</v>
          </cell>
        </row>
        <row r="628">
          <cell r="H628">
            <v>0</v>
          </cell>
        </row>
        <row r="629">
          <cell r="H629">
            <v>0</v>
          </cell>
        </row>
        <row r="630">
          <cell r="H630">
            <v>0</v>
          </cell>
        </row>
        <row r="631">
          <cell r="H631">
            <v>0</v>
          </cell>
        </row>
        <row r="632">
          <cell r="H632">
            <v>0</v>
          </cell>
        </row>
        <row r="633">
          <cell r="H633">
            <v>0</v>
          </cell>
        </row>
        <row r="634">
          <cell r="H634">
            <v>0</v>
          </cell>
        </row>
        <row r="635">
          <cell r="H635">
            <v>0</v>
          </cell>
        </row>
        <row r="636">
          <cell r="H636">
            <v>0</v>
          </cell>
        </row>
        <row r="637">
          <cell r="H637">
            <v>0</v>
          </cell>
        </row>
        <row r="638">
          <cell r="H638">
            <v>0</v>
          </cell>
        </row>
        <row r="639">
          <cell r="H639">
            <v>0</v>
          </cell>
        </row>
        <row r="640">
          <cell r="H640">
            <v>0</v>
          </cell>
        </row>
        <row r="641">
          <cell r="H641">
            <v>0</v>
          </cell>
        </row>
        <row r="642">
          <cell r="H642">
            <v>0</v>
          </cell>
        </row>
        <row r="643">
          <cell r="H643">
            <v>0</v>
          </cell>
        </row>
        <row r="644">
          <cell r="H644">
            <v>0</v>
          </cell>
        </row>
        <row r="645">
          <cell r="H645">
            <v>0</v>
          </cell>
        </row>
        <row r="646">
          <cell r="H646">
            <v>0</v>
          </cell>
        </row>
        <row r="647">
          <cell r="H647">
            <v>0</v>
          </cell>
        </row>
        <row r="648">
          <cell r="H648">
            <v>0</v>
          </cell>
        </row>
        <row r="649">
          <cell r="H649">
            <v>0</v>
          </cell>
        </row>
        <row r="650">
          <cell r="H650">
            <v>0</v>
          </cell>
        </row>
        <row r="651">
          <cell r="H651">
            <v>0</v>
          </cell>
        </row>
        <row r="652">
          <cell r="H652">
            <v>0</v>
          </cell>
        </row>
        <row r="653">
          <cell r="H653">
            <v>0</v>
          </cell>
        </row>
        <row r="654">
          <cell r="H654">
            <v>0</v>
          </cell>
        </row>
        <row r="655">
          <cell r="H655">
            <v>0</v>
          </cell>
        </row>
        <row r="656">
          <cell r="H656">
            <v>0</v>
          </cell>
        </row>
        <row r="657">
          <cell r="H657">
            <v>0</v>
          </cell>
        </row>
        <row r="658">
          <cell r="H658">
            <v>0</v>
          </cell>
        </row>
        <row r="659">
          <cell r="H659">
            <v>0</v>
          </cell>
        </row>
        <row r="660">
          <cell r="H660">
            <v>0</v>
          </cell>
        </row>
        <row r="661">
          <cell r="H661">
            <v>0</v>
          </cell>
        </row>
        <row r="662">
          <cell r="H662">
            <v>0</v>
          </cell>
        </row>
        <row r="663">
          <cell r="H663">
            <v>0</v>
          </cell>
        </row>
        <row r="664">
          <cell r="H664">
            <v>0</v>
          </cell>
        </row>
        <row r="665">
          <cell r="H665">
            <v>0</v>
          </cell>
        </row>
        <row r="666">
          <cell r="H666">
            <v>0</v>
          </cell>
        </row>
        <row r="667">
          <cell r="H667">
            <v>0</v>
          </cell>
        </row>
        <row r="668">
          <cell r="H668">
            <v>0</v>
          </cell>
        </row>
        <row r="669">
          <cell r="H669">
            <v>0</v>
          </cell>
        </row>
        <row r="670">
          <cell r="H670">
            <v>0</v>
          </cell>
        </row>
        <row r="671">
          <cell r="H671">
            <v>0</v>
          </cell>
        </row>
        <row r="672">
          <cell r="H672">
            <v>0</v>
          </cell>
        </row>
        <row r="673">
          <cell r="H673">
            <v>0</v>
          </cell>
        </row>
        <row r="674">
          <cell r="H674">
            <v>0</v>
          </cell>
        </row>
        <row r="675">
          <cell r="H675">
            <v>0</v>
          </cell>
        </row>
        <row r="676">
          <cell r="H676">
            <v>0</v>
          </cell>
        </row>
        <row r="677">
          <cell r="H677">
            <v>0</v>
          </cell>
        </row>
        <row r="678">
          <cell r="H678">
            <v>0</v>
          </cell>
        </row>
        <row r="679">
          <cell r="H679">
            <v>0</v>
          </cell>
        </row>
        <row r="680">
          <cell r="H680">
            <v>0</v>
          </cell>
        </row>
        <row r="681">
          <cell r="H681">
            <v>0</v>
          </cell>
        </row>
        <row r="682">
          <cell r="H682">
            <v>0</v>
          </cell>
        </row>
        <row r="683">
          <cell r="H683">
            <v>0</v>
          </cell>
        </row>
        <row r="684">
          <cell r="H684">
            <v>0</v>
          </cell>
        </row>
        <row r="685">
          <cell r="H685">
            <v>0</v>
          </cell>
        </row>
        <row r="686">
          <cell r="H686">
            <v>0</v>
          </cell>
        </row>
        <row r="687">
          <cell r="H687">
            <v>0</v>
          </cell>
        </row>
        <row r="688">
          <cell r="H688">
            <v>0</v>
          </cell>
        </row>
        <row r="689">
          <cell r="H689">
            <v>0</v>
          </cell>
        </row>
        <row r="690">
          <cell r="H690">
            <v>0</v>
          </cell>
        </row>
        <row r="691">
          <cell r="H691">
            <v>0</v>
          </cell>
        </row>
        <row r="692">
          <cell r="H692">
            <v>0</v>
          </cell>
        </row>
        <row r="693">
          <cell r="H693">
            <v>0</v>
          </cell>
        </row>
        <row r="694">
          <cell r="H694">
            <v>0</v>
          </cell>
        </row>
        <row r="695">
          <cell r="H695">
            <v>0</v>
          </cell>
        </row>
        <row r="696">
          <cell r="H696">
            <v>0</v>
          </cell>
        </row>
        <row r="697">
          <cell r="H697">
            <v>0</v>
          </cell>
        </row>
        <row r="698">
          <cell r="H698">
            <v>0</v>
          </cell>
        </row>
        <row r="699">
          <cell r="H699">
            <v>0</v>
          </cell>
        </row>
        <row r="700">
          <cell r="H700">
            <v>0</v>
          </cell>
        </row>
        <row r="701">
          <cell r="H701">
            <v>0</v>
          </cell>
        </row>
        <row r="702">
          <cell r="H702">
            <v>0</v>
          </cell>
        </row>
        <row r="703">
          <cell r="H703">
            <v>0</v>
          </cell>
        </row>
        <row r="704">
          <cell r="H704">
            <v>0</v>
          </cell>
        </row>
        <row r="705">
          <cell r="H705">
            <v>0</v>
          </cell>
        </row>
        <row r="706">
          <cell r="H706">
            <v>0</v>
          </cell>
        </row>
        <row r="707">
          <cell r="H707">
            <v>0</v>
          </cell>
        </row>
        <row r="708">
          <cell r="H708">
            <v>0</v>
          </cell>
        </row>
        <row r="709">
          <cell r="H709">
            <v>0</v>
          </cell>
        </row>
        <row r="710">
          <cell r="H710">
            <v>0</v>
          </cell>
        </row>
        <row r="711">
          <cell r="H711">
            <v>0</v>
          </cell>
        </row>
        <row r="712">
          <cell r="H712">
            <v>0</v>
          </cell>
        </row>
        <row r="713">
          <cell r="H713">
            <v>0</v>
          </cell>
        </row>
        <row r="714">
          <cell r="H714">
            <v>0</v>
          </cell>
        </row>
        <row r="715">
          <cell r="H715">
            <v>0</v>
          </cell>
        </row>
        <row r="716">
          <cell r="H716">
            <v>0</v>
          </cell>
        </row>
        <row r="717">
          <cell r="H717">
            <v>0</v>
          </cell>
        </row>
        <row r="718">
          <cell r="H718">
            <v>0</v>
          </cell>
        </row>
        <row r="719">
          <cell r="H719">
            <v>0</v>
          </cell>
        </row>
        <row r="720">
          <cell r="H720">
            <v>0</v>
          </cell>
        </row>
        <row r="721">
          <cell r="H721">
            <v>0</v>
          </cell>
        </row>
        <row r="722">
          <cell r="H722">
            <v>0</v>
          </cell>
        </row>
        <row r="723">
          <cell r="H723">
            <v>0</v>
          </cell>
        </row>
        <row r="724">
          <cell r="H724">
            <v>0</v>
          </cell>
        </row>
        <row r="725">
          <cell r="H725">
            <v>0</v>
          </cell>
        </row>
        <row r="726">
          <cell r="H726">
            <v>0</v>
          </cell>
        </row>
        <row r="727">
          <cell r="H727">
            <v>0</v>
          </cell>
        </row>
        <row r="728">
          <cell r="H728">
            <v>0</v>
          </cell>
        </row>
        <row r="729">
          <cell r="H729">
            <v>0</v>
          </cell>
        </row>
        <row r="730">
          <cell r="H730">
            <v>0</v>
          </cell>
        </row>
        <row r="731">
          <cell r="H731">
            <v>0</v>
          </cell>
        </row>
        <row r="732">
          <cell r="H732">
            <v>0</v>
          </cell>
        </row>
        <row r="733">
          <cell r="H733">
            <v>0</v>
          </cell>
        </row>
        <row r="734">
          <cell r="H734">
            <v>0</v>
          </cell>
        </row>
        <row r="735">
          <cell r="H735">
            <v>0</v>
          </cell>
        </row>
        <row r="736">
          <cell r="H736">
            <v>0</v>
          </cell>
        </row>
        <row r="737">
          <cell r="H737">
            <v>0</v>
          </cell>
        </row>
        <row r="738">
          <cell r="H738">
            <v>0</v>
          </cell>
        </row>
        <row r="739">
          <cell r="H739">
            <v>0</v>
          </cell>
        </row>
        <row r="740">
          <cell r="H740">
            <v>0</v>
          </cell>
        </row>
        <row r="741">
          <cell r="H741">
            <v>0</v>
          </cell>
        </row>
        <row r="742">
          <cell r="H742">
            <v>0</v>
          </cell>
        </row>
        <row r="743">
          <cell r="H743">
            <v>0</v>
          </cell>
        </row>
        <row r="744">
          <cell r="H744">
            <v>0</v>
          </cell>
        </row>
        <row r="745">
          <cell r="H745">
            <v>0</v>
          </cell>
        </row>
        <row r="746">
          <cell r="H746">
            <v>0</v>
          </cell>
        </row>
        <row r="747">
          <cell r="H747">
            <v>0</v>
          </cell>
        </row>
        <row r="748">
          <cell r="H748">
            <v>0</v>
          </cell>
        </row>
        <row r="749">
          <cell r="H749">
            <v>0</v>
          </cell>
        </row>
        <row r="750">
          <cell r="H750">
            <v>0</v>
          </cell>
        </row>
        <row r="751">
          <cell r="H751">
            <v>0</v>
          </cell>
        </row>
        <row r="752">
          <cell r="H752">
            <v>0</v>
          </cell>
        </row>
        <row r="753">
          <cell r="H753">
            <v>0</v>
          </cell>
        </row>
        <row r="754">
          <cell r="H754">
            <v>0</v>
          </cell>
        </row>
        <row r="755">
          <cell r="H755">
            <v>0</v>
          </cell>
        </row>
        <row r="756">
          <cell r="H756">
            <v>0</v>
          </cell>
        </row>
        <row r="757">
          <cell r="H757">
            <v>0</v>
          </cell>
        </row>
        <row r="758">
          <cell r="H758">
            <v>0</v>
          </cell>
        </row>
        <row r="759">
          <cell r="H759">
            <v>0</v>
          </cell>
        </row>
        <row r="760">
          <cell r="H760">
            <v>0</v>
          </cell>
        </row>
        <row r="761">
          <cell r="H761">
            <v>0</v>
          </cell>
        </row>
        <row r="762">
          <cell r="H762">
            <v>0</v>
          </cell>
        </row>
        <row r="763">
          <cell r="H763">
            <v>0</v>
          </cell>
        </row>
        <row r="764">
          <cell r="H764">
            <v>0</v>
          </cell>
        </row>
        <row r="765">
          <cell r="H765">
            <v>0</v>
          </cell>
        </row>
        <row r="766">
          <cell r="H766">
            <v>0</v>
          </cell>
        </row>
        <row r="767">
          <cell r="H767">
            <v>0</v>
          </cell>
        </row>
        <row r="768">
          <cell r="H768">
            <v>0</v>
          </cell>
        </row>
        <row r="769">
          <cell r="H769">
            <v>0</v>
          </cell>
        </row>
        <row r="770">
          <cell r="H770">
            <v>0</v>
          </cell>
        </row>
        <row r="771">
          <cell r="H771">
            <v>0</v>
          </cell>
        </row>
        <row r="772">
          <cell r="H772">
            <v>0</v>
          </cell>
        </row>
        <row r="773">
          <cell r="H773">
            <v>0</v>
          </cell>
        </row>
        <row r="774">
          <cell r="H774">
            <v>0</v>
          </cell>
        </row>
        <row r="775">
          <cell r="H775">
            <v>0</v>
          </cell>
        </row>
        <row r="776">
          <cell r="H776">
            <v>0</v>
          </cell>
        </row>
        <row r="777">
          <cell r="H777">
            <v>0</v>
          </cell>
        </row>
        <row r="778">
          <cell r="H778">
            <v>0</v>
          </cell>
        </row>
        <row r="779">
          <cell r="H779">
            <v>0</v>
          </cell>
        </row>
        <row r="780">
          <cell r="H780">
            <v>0</v>
          </cell>
        </row>
        <row r="781">
          <cell r="H781">
            <v>0</v>
          </cell>
        </row>
        <row r="782">
          <cell r="H782">
            <v>0</v>
          </cell>
        </row>
        <row r="783">
          <cell r="H783">
            <v>0</v>
          </cell>
        </row>
        <row r="784">
          <cell r="H784">
            <v>0</v>
          </cell>
        </row>
        <row r="785">
          <cell r="H785">
            <v>0</v>
          </cell>
        </row>
        <row r="786">
          <cell r="H786">
            <v>0</v>
          </cell>
        </row>
        <row r="787">
          <cell r="H787">
            <v>0</v>
          </cell>
        </row>
        <row r="788">
          <cell r="H788">
            <v>0</v>
          </cell>
        </row>
        <row r="789">
          <cell r="H789">
            <v>0</v>
          </cell>
        </row>
        <row r="790">
          <cell r="H790">
            <v>0</v>
          </cell>
        </row>
        <row r="791">
          <cell r="H791">
            <v>0</v>
          </cell>
        </row>
        <row r="792">
          <cell r="H792">
            <v>0</v>
          </cell>
        </row>
        <row r="793">
          <cell r="H793">
            <v>0</v>
          </cell>
        </row>
        <row r="794">
          <cell r="H794">
            <v>0</v>
          </cell>
        </row>
        <row r="795">
          <cell r="H795">
            <v>0</v>
          </cell>
        </row>
        <row r="796">
          <cell r="H796">
            <v>0</v>
          </cell>
        </row>
        <row r="797">
          <cell r="H797">
            <v>0</v>
          </cell>
        </row>
        <row r="798">
          <cell r="H798">
            <v>0</v>
          </cell>
        </row>
        <row r="799">
          <cell r="H799">
            <v>0</v>
          </cell>
        </row>
        <row r="800">
          <cell r="H800">
            <v>0</v>
          </cell>
        </row>
        <row r="801">
          <cell r="H801">
            <v>0</v>
          </cell>
        </row>
        <row r="802">
          <cell r="H802">
            <v>0</v>
          </cell>
        </row>
        <row r="803">
          <cell r="H803">
            <v>0</v>
          </cell>
        </row>
        <row r="804">
          <cell r="H804">
            <v>0</v>
          </cell>
        </row>
        <row r="805">
          <cell r="H805">
            <v>0</v>
          </cell>
        </row>
        <row r="806">
          <cell r="H806">
            <v>0</v>
          </cell>
        </row>
        <row r="807">
          <cell r="H807">
            <v>0</v>
          </cell>
        </row>
        <row r="808">
          <cell r="H808">
            <v>0</v>
          </cell>
        </row>
        <row r="809">
          <cell r="H809">
            <v>0</v>
          </cell>
        </row>
        <row r="810">
          <cell r="H810">
            <v>0</v>
          </cell>
        </row>
        <row r="811">
          <cell r="H811">
            <v>0</v>
          </cell>
        </row>
        <row r="812">
          <cell r="H812">
            <v>0</v>
          </cell>
        </row>
        <row r="813">
          <cell r="H813">
            <v>0</v>
          </cell>
        </row>
        <row r="814">
          <cell r="H814">
            <v>0</v>
          </cell>
        </row>
        <row r="815">
          <cell r="H815">
            <v>0</v>
          </cell>
        </row>
        <row r="816">
          <cell r="H816">
            <v>0</v>
          </cell>
        </row>
        <row r="817">
          <cell r="H817">
            <v>0</v>
          </cell>
        </row>
        <row r="818">
          <cell r="H818">
            <v>0</v>
          </cell>
        </row>
        <row r="819">
          <cell r="H819">
            <v>0</v>
          </cell>
        </row>
        <row r="820">
          <cell r="H820">
            <v>0</v>
          </cell>
        </row>
        <row r="821">
          <cell r="H821">
            <v>0</v>
          </cell>
        </row>
        <row r="822">
          <cell r="H822">
            <v>0</v>
          </cell>
        </row>
        <row r="823">
          <cell r="H823">
            <v>0</v>
          </cell>
        </row>
        <row r="824">
          <cell r="H824">
            <v>0</v>
          </cell>
        </row>
        <row r="825">
          <cell r="H825">
            <v>0</v>
          </cell>
        </row>
        <row r="826">
          <cell r="H826">
            <v>0</v>
          </cell>
        </row>
        <row r="827">
          <cell r="H827">
            <v>0</v>
          </cell>
        </row>
        <row r="828">
          <cell r="H828">
            <v>0</v>
          </cell>
        </row>
        <row r="829">
          <cell r="H829">
            <v>0</v>
          </cell>
        </row>
        <row r="830">
          <cell r="H830">
            <v>0</v>
          </cell>
        </row>
        <row r="831">
          <cell r="H831">
            <v>0</v>
          </cell>
        </row>
        <row r="832">
          <cell r="H832">
            <v>0</v>
          </cell>
        </row>
        <row r="833">
          <cell r="H833">
            <v>0</v>
          </cell>
        </row>
        <row r="834">
          <cell r="H834">
            <v>0</v>
          </cell>
        </row>
        <row r="835">
          <cell r="H835">
            <v>0</v>
          </cell>
        </row>
        <row r="836">
          <cell r="H836">
            <v>0</v>
          </cell>
        </row>
        <row r="837">
          <cell r="H837">
            <v>0</v>
          </cell>
        </row>
        <row r="838">
          <cell r="H838">
            <v>0</v>
          </cell>
        </row>
        <row r="839">
          <cell r="H839">
            <v>0</v>
          </cell>
        </row>
        <row r="840">
          <cell r="H840">
            <v>0</v>
          </cell>
        </row>
        <row r="841">
          <cell r="H841">
            <v>0</v>
          </cell>
        </row>
        <row r="842">
          <cell r="H842">
            <v>0</v>
          </cell>
        </row>
        <row r="843">
          <cell r="H843">
            <v>0</v>
          </cell>
        </row>
        <row r="844">
          <cell r="H844">
            <v>0</v>
          </cell>
        </row>
        <row r="845">
          <cell r="H845">
            <v>0</v>
          </cell>
        </row>
        <row r="846">
          <cell r="H846">
            <v>0</v>
          </cell>
        </row>
        <row r="847">
          <cell r="H847">
            <v>0</v>
          </cell>
        </row>
        <row r="848">
          <cell r="H848">
            <v>0</v>
          </cell>
        </row>
        <row r="849">
          <cell r="H849">
            <v>0</v>
          </cell>
        </row>
        <row r="850">
          <cell r="H850">
            <v>0</v>
          </cell>
        </row>
        <row r="851">
          <cell r="H851">
            <v>0</v>
          </cell>
        </row>
        <row r="852">
          <cell r="H852">
            <v>0</v>
          </cell>
        </row>
        <row r="853">
          <cell r="H853">
            <v>0</v>
          </cell>
        </row>
        <row r="854">
          <cell r="H854">
            <v>0</v>
          </cell>
        </row>
        <row r="855">
          <cell r="H855">
            <v>0</v>
          </cell>
        </row>
        <row r="856">
          <cell r="H856">
            <v>0</v>
          </cell>
        </row>
        <row r="857">
          <cell r="H857">
            <v>0</v>
          </cell>
        </row>
        <row r="858">
          <cell r="H858">
            <v>0</v>
          </cell>
        </row>
        <row r="859">
          <cell r="H859">
            <v>0</v>
          </cell>
        </row>
        <row r="860">
          <cell r="H860">
            <v>0</v>
          </cell>
        </row>
        <row r="861">
          <cell r="H861">
            <v>0</v>
          </cell>
        </row>
        <row r="862">
          <cell r="H862">
            <v>0</v>
          </cell>
        </row>
        <row r="863">
          <cell r="H863">
            <v>0</v>
          </cell>
        </row>
        <row r="864">
          <cell r="H864">
            <v>0</v>
          </cell>
        </row>
        <row r="865">
          <cell r="H865">
            <v>0</v>
          </cell>
        </row>
        <row r="866">
          <cell r="H866">
            <v>0</v>
          </cell>
        </row>
        <row r="867">
          <cell r="H867">
            <v>0</v>
          </cell>
        </row>
        <row r="868">
          <cell r="H868">
            <v>0</v>
          </cell>
        </row>
        <row r="869">
          <cell r="H869">
            <v>0</v>
          </cell>
        </row>
        <row r="870">
          <cell r="H870">
            <v>0</v>
          </cell>
        </row>
        <row r="871">
          <cell r="H871">
            <v>0</v>
          </cell>
        </row>
        <row r="872">
          <cell r="H872">
            <v>0</v>
          </cell>
        </row>
        <row r="873">
          <cell r="H873">
            <v>0</v>
          </cell>
        </row>
        <row r="874">
          <cell r="H874">
            <v>0</v>
          </cell>
        </row>
        <row r="875">
          <cell r="H875">
            <v>0</v>
          </cell>
        </row>
        <row r="876">
          <cell r="H876">
            <v>0</v>
          </cell>
        </row>
        <row r="877">
          <cell r="H877">
            <v>0</v>
          </cell>
        </row>
        <row r="878">
          <cell r="H878">
            <v>0</v>
          </cell>
        </row>
        <row r="879">
          <cell r="H879">
            <v>0</v>
          </cell>
        </row>
        <row r="880">
          <cell r="H880">
            <v>0</v>
          </cell>
        </row>
        <row r="881">
          <cell r="H881">
            <v>0</v>
          </cell>
        </row>
        <row r="882">
          <cell r="H882">
            <v>0</v>
          </cell>
        </row>
        <row r="883">
          <cell r="H883">
            <v>0</v>
          </cell>
        </row>
        <row r="884">
          <cell r="H884">
            <v>0</v>
          </cell>
        </row>
        <row r="885">
          <cell r="H885">
            <v>0</v>
          </cell>
        </row>
        <row r="886">
          <cell r="H886">
            <v>0</v>
          </cell>
        </row>
        <row r="887">
          <cell r="H887">
            <v>0</v>
          </cell>
        </row>
        <row r="888">
          <cell r="H888">
            <v>0</v>
          </cell>
        </row>
        <row r="889">
          <cell r="H889">
            <v>0</v>
          </cell>
        </row>
        <row r="890">
          <cell r="H890">
            <v>0</v>
          </cell>
        </row>
        <row r="891">
          <cell r="H891">
            <v>0</v>
          </cell>
        </row>
        <row r="892">
          <cell r="H892">
            <v>0</v>
          </cell>
        </row>
        <row r="893">
          <cell r="H893">
            <v>0</v>
          </cell>
        </row>
        <row r="894">
          <cell r="H894">
            <v>0</v>
          </cell>
        </row>
        <row r="895">
          <cell r="H895">
            <v>0</v>
          </cell>
        </row>
        <row r="896">
          <cell r="H896">
            <v>0</v>
          </cell>
        </row>
        <row r="897">
          <cell r="H897">
            <v>0</v>
          </cell>
        </row>
        <row r="898">
          <cell r="H898">
            <v>0</v>
          </cell>
        </row>
        <row r="899">
          <cell r="H899">
            <v>0</v>
          </cell>
        </row>
        <row r="900">
          <cell r="H900">
            <v>0</v>
          </cell>
        </row>
        <row r="901">
          <cell r="H901">
            <v>0</v>
          </cell>
        </row>
        <row r="902">
          <cell r="H902">
            <v>0</v>
          </cell>
        </row>
        <row r="903">
          <cell r="H903">
            <v>0</v>
          </cell>
        </row>
        <row r="904">
          <cell r="H904">
            <v>0</v>
          </cell>
        </row>
        <row r="905">
          <cell r="H905">
            <v>0</v>
          </cell>
        </row>
        <row r="906">
          <cell r="H906">
            <v>0</v>
          </cell>
        </row>
        <row r="907">
          <cell r="H907">
            <v>0</v>
          </cell>
        </row>
        <row r="908">
          <cell r="H908">
            <v>0</v>
          </cell>
        </row>
        <row r="909">
          <cell r="H909">
            <v>0</v>
          </cell>
        </row>
        <row r="910">
          <cell r="H910">
            <v>0</v>
          </cell>
        </row>
        <row r="911">
          <cell r="H911">
            <v>0</v>
          </cell>
        </row>
        <row r="912">
          <cell r="H912">
            <v>0</v>
          </cell>
        </row>
        <row r="913">
          <cell r="H913">
            <v>0</v>
          </cell>
        </row>
        <row r="914">
          <cell r="H914">
            <v>0</v>
          </cell>
        </row>
        <row r="915">
          <cell r="H915">
            <v>0</v>
          </cell>
        </row>
        <row r="916">
          <cell r="H916">
            <v>0</v>
          </cell>
        </row>
        <row r="917">
          <cell r="H917">
            <v>0</v>
          </cell>
        </row>
        <row r="918">
          <cell r="H918">
            <v>0</v>
          </cell>
        </row>
        <row r="919">
          <cell r="H919">
            <v>0</v>
          </cell>
        </row>
        <row r="920">
          <cell r="H920">
            <v>0</v>
          </cell>
        </row>
        <row r="921">
          <cell r="H921">
            <v>0</v>
          </cell>
        </row>
        <row r="922">
          <cell r="H922">
            <v>0</v>
          </cell>
        </row>
        <row r="923">
          <cell r="H923">
            <v>0</v>
          </cell>
        </row>
        <row r="924">
          <cell r="H924">
            <v>0</v>
          </cell>
        </row>
        <row r="925">
          <cell r="H925">
            <v>0</v>
          </cell>
        </row>
        <row r="926">
          <cell r="H926">
            <v>0</v>
          </cell>
        </row>
        <row r="927">
          <cell r="H927">
            <v>0</v>
          </cell>
        </row>
        <row r="928">
          <cell r="H928">
            <v>0</v>
          </cell>
        </row>
        <row r="929">
          <cell r="H929">
            <v>0</v>
          </cell>
        </row>
        <row r="930">
          <cell r="H930">
            <v>0</v>
          </cell>
        </row>
        <row r="931">
          <cell r="H931">
            <v>0</v>
          </cell>
        </row>
        <row r="932">
          <cell r="H932">
            <v>0</v>
          </cell>
        </row>
        <row r="933">
          <cell r="H933">
            <v>0</v>
          </cell>
        </row>
        <row r="934">
          <cell r="H934">
            <v>0</v>
          </cell>
        </row>
        <row r="935">
          <cell r="H935">
            <v>0</v>
          </cell>
        </row>
        <row r="936">
          <cell r="H936">
            <v>0</v>
          </cell>
        </row>
        <row r="937">
          <cell r="H937">
            <v>0</v>
          </cell>
        </row>
        <row r="938">
          <cell r="H938">
            <v>0</v>
          </cell>
        </row>
        <row r="939">
          <cell r="H939">
            <v>0</v>
          </cell>
        </row>
        <row r="940">
          <cell r="H940">
            <v>0</v>
          </cell>
        </row>
        <row r="941">
          <cell r="H941">
            <v>0</v>
          </cell>
        </row>
        <row r="942">
          <cell r="H942">
            <v>0</v>
          </cell>
        </row>
        <row r="943">
          <cell r="H943">
            <v>0</v>
          </cell>
        </row>
        <row r="944">
          <cell r="H944">
            <v>0</v>
          </cell>
        </row>
        <row r="945">
          <cell r="H945">
            <v>0</v>
          </cell>
        </row>
        <row r="946">
          <cell r="H946">
            <v>0</v>
          </cell>
        </row>
        <row r="947">
          <cell r="H947">
            <v>0</v>
          </cell>
        </row>
        <row r="948">
          <cell r="H948">
            <v>0</v>
          </cell>
        </row>
        <row r="949">
          <cell r="H949">
            <v>0</v>
          </cell>
        </row>
        <row r="950">
          <cell r="H950">
            <v>0</v>
          </cell>
        </row>
        <row r="951">
          <cell r="H951">
            <v>0</v>
          </cell>
        </row>
        <row r="952">
          <cell r="H952">
            <v>0</v>
          </cell>
        </row>
        <row r="953">
          <cell r="H953">
            <v>0</v>
          </cell>
        </row>
        <row r="954">
          <cell r="H954">
            <v>0</v>
          </cell>
        </row>
        <row r="955">
          <cell r="H955">
            <v>0</v>
          </cell>
        </row>
        <row r="956">
          <cell r="H956">
            <v>0</v>
          </cell>
        </row>
        <row r="957">
          <cell r="H957">
            <v>0</v>
          </cell>
        </row>
        <row r="958">
          <cell r="H958">
            <v>0</v>
          </cell>
        </row>
        <row r="959">
          <cell r="H959">
            <v>0</v>
          </cell>
        </row>
        <row r="960">
          <cell r="H960">
            <v>0</v>
          </cell>
        </row>
        <row r="961">
          <cell r="H961">
            <v>0</v>
          </cell>
        </row>
        <row r="962">
          <cell r="H962">
            <v>0</v>
          </cell>
        </row>
        <row r="963">
          <cell r="H963">
            <v>0</v>
          </cell>
        </row>
        <row r="964">
          <cell r="H964">
            <v>0</v>
          </cell>
        </row>
        <row r="965">
          <cell r="H965">
            <v>0</v>
          </cell>
        </row>
        <row r="966">
          <cell r="H966">
            <v>0</v>
          </cell>
        </row>
        <row r="967">
          <cell r="H967">
            <v>0</v>
          </cell>
        </row>
        <row r="968">
          <cell r="H968">
            <v>0</v>
          </cell>
        </row>
        <row r="969">
          <cell r="H969">
            <v>0</v>
          </cell>
        </row>
        <row r="970">
          <cell r="H970">
            <v>0</v>
          </cell>
        </row>
        <row r="971">
          <cell r="H971">
            <v>0</v>
          </cell>
        </row>
        <row r="972">
          <cell r="H972">
            <v>0</v>
          </cell>
        </row>
        <row r="973">
          <cell r="H973">
            <v>0</v>
          </cell>
        </row>
        <row r="974">
          <cell r="H974">
            <v>0</v>
          </cell>
        </row>
        <row r="975">
          <cell r="H975">
            <v>0</v>
          </cell>
        </row>
        <row r="976">
          <cell r="H976">
            <v>0</v>
          </cell>
        </row>
        <row r="977">
          <cell r="H977">
            <v>0</v>
          </cell>
        </row>
        <row r="978">
          <cell r="H978">
            <v>0</v>
          </cell>
        </row>
        <row r="979">
          <cell r="H979">
            <v>0</v>
          </cell>
        </row>
        <row r="980">
          <cell r="H980">
            <v>0</v>
          </cell>
        </row>
        <row r="981">
          <cell r="H981">
            <v>0</v>
          </cell>
        </row>
        <row r="982">
          <cell r="H982">
            <v>0</v>
          </cell>
        </row>
        <row r="983">
          <cell r="H983">
            <v>0</v>
          </cell>
        </row>
        <row r="984">
          <cell r="H984">
            <v>0</v>
          </cell>
        </row>
        <row r="985">
          <cell r="H985">
            <v>0</v>
          </cell>
        </row>
        <row r="986">
          <cell r="H986">
            <v>0</v>
          </cell>
        </row>
        <row r="987">
          <cell r="H987">
            <v>0</v>
          </cell>
        </row>
        <row r="988">
          <cell r="H988">
            <v>0</v>
          </cell>
        </row>
        <row r="989">
          <cell r="H989">
            <v>0</v>
          </cell>
        </row>
        <row r="990">
          <cell r="H990">
            <v>0</v>
          </cell>
        </row>
        <row r="991">
          <cell r="H991">
            <v>0</v>
          </cell>
        </row>
        <row r="992">
          <cell r="H992">
            <v>0</v>
          </cell>
        </row>
        <row r="993">
          <cell r="H993">
            <v>0</v>
          </cell>
        </row>
        <row r="994">
          <cell r="H994">
            <v>0</v>
          </cell>
        </row>
        <row r="995">
          <cell r="H995">
            <v>0</v>
          </cell>
        </row>
        <row r="996">
          <cell r="H996">
            <v>0</v>
          </cell>
        </row>
        <row r="997">
          <cell r="H997">
            <v>0</v>
          </cell>
        </row>
        <row r="998">
          <cell r="H998">
            <v>0</v>
          </cell>
        </row>
        <row r="999">
          <cell r="H999">
            <v>0</v>
          </cell>
        </row>
        <row r="1000">
          <cell r="H1000">
            <v>0</v>
          </cell>
        </row>
      </sheetData>
      <sheetData sheetId="12">
        <row r="44">
          <cell r="H44">
            <v>0</v>
          </cell>
        </row>
        <row r="45">
          <cell r="H45">
            <v>0</v>
          </cell>
        </row>
        <row r="46">
          <cell r="H46">
            <v>0</v>
          </cell>
        </row>
        <row r="47">
          <cell r="H47">
            <v>500</v>
          </cell>
        </row>
        <row r="49">
          <cell r="H49">
            <v>500</v>
          </cell>
        </row>
        <row r="50">
          <cell r="H50">
            <v>0</v>
          </cell>
        </row>
        <row r="51">
          <cell r="H51">
            <v>0</v>
          </cell>
        </row>
        <row r="52">
          <cell r="H52">
            <v>0</v>
          </cell>
        </row>
        <row r="53">
          <cell r="H53">
            <v>0</v>
          </cell>
        </row>
        <row r="54">
          <cell r="H54">
            <v>0</v>
          </cell>
        </row>
        <row r="55">
          <cell r="H55">
            <v>500</v>
          </cell>
        </row>
        <row r="56">
          <cell r="H56">
            <v>0</v>
          </cell>
        </row>
        <row r="57">
          <cell r="H57">
            <v>500</v>
          </cell>
        </row>
        <row r="58">
          <cell r="H58">
            <v>0</v>
          </cell>
        </row>
        <row r="59">
          <cell r="H59">
            <v>0</v>
          </cell>
        </row>
        <row r="60">
          <cell r="H60">
            <v>0</v>
          </cell>
        </row>
        <row r="61">
          <cell r="H61">
            <v>250</v>
          </cell>
        </row>
        <row r="62">
          <cell r="H62">
            <v>0</v>
          </cell>
        </row>
        <row r="63">
          <cell r="H63">
            <v>0</v>
          </cell>
        </row>
        <row r="64">
          <cell r="H64">
            <v>0</v>
          </cell>
        </row>
        <row r="65">
          <cell r="H65">
            <v>0</v>
          </cell>
        </row>
        <row r="66">
          <cell r="H66">
            <v>0</v>
          </cell>
        </row>
        <row r="67">
          <cell r="H67">
            <v>0</v>
          </cell>
        </row>
        <row r="68">
          <cell r="H68">
            <v>0</v>
          </cell>
        </row>
        <row r="69">
          <cell r="H69">
            <v>0</v>
          </cell>
        </row>
        <row r="70">
          <cell r="H70">
            <v>0</v>
          </cell>
        </row>
        <row r="71">
          <cell r="H71">
            <v>0</v>
          </cell>
        </row>
        <row r="72">
          <cell r="H72">
            <v>0</v>
          </cell>
        </row>
        <row r="73">
          <cell r="H73">
            <v>0</v>
          </cell>
        </row>
        <row r="74">
          <cell r="H74">
            <v>0</v>
          </cell>
        </row>
        <row r="75">
          <cell r="H75">
            <v>0</v>
          </cell>
        </row>
        <row r="76">
          <cell r="H76">
            <v>0</v>
          </cell>
        </row>
        <row r="77">
          <cell r="H77">
            <v>0</v>
          </cell>
        </row>
        <row r="78">
          <cell r="H78">
            <v>0</v>
          </cell>
        </row>
        <row r="79">
          <cell r="H79">
            <v>0</v>
          </cell>
        </row>
        <row r="80">
          <cell r="H80">
            <v>0</v>
          </cell>
        </row>
        <row r="81">
          <cell r="H81">
            <v>0</v>
          </cell>
        </row>
        <row r="82">
          <cell r="H82">
            <v>0</v>
          </cell>
        </row>
        <row r="83">
          <cell r="H83">
            <v>0</v>
          </cell>
        </row>
        <row r="84">
          <cell r="H84">
            <v>0</v>
          </cell>
        </row>
        <row r="85">
          <cell r="H85">
            <v>0</v>
          </cell>
        </row>
        <row r="86">
          <cell r="H86">
            <v>0</v>
          </cell>
        </row>
        <row r="87">
          <cell r="H87">
            <v>0</v>
          </cell>
        </row>
        <row r="88">
          <cell r="H88">
            <v>0</v>
          </cell>
        </row>
        <row r="89">
          <cell r="H89">
            <v>0</v>
          </cell>
        </row>
        <row r="90">
          <cell r="H90">
            <v>0</v>
          </cell>
        </row>
        <row r="91">
          <cell r="H91">
            <v>0</v>
          </cell>
        </row>
        <row r="92">
          <cell r="H92">
            <v>0</v>
          </cell>
        </row>
        <row r="93">
          <cell r="H93">
            <v>0</v>
          </cell>
        </row>
        <row r="94">
          <cell r="H94">
            <v>0</v>
          </cell>
        </row>
        <row r="95">
          <cell r="H95">
            <v>0</v>
          </cell>
        </row>
        <row r="96">
          <cell r="H96">
            <v>0</v>
          </cell>
        </row>
        <row r="97">
          <cell r="H97">
            <v>0</v>
          </cell>
        </row>
        <row r="98">
          <cell r="H98">
            <v>0</v>
          </cell>
        </row>
        <row r="99">
          <cell r="H99">
            <v>0</v>
          </cell>
        </row>
        <row r="100">
          <cell r="H100">
            <v>0</v>
          </cell>
        </row>
        <row r="101">
          <cell r="H101">
            <v>0</v>
          </cell>
        </row>
        <row r="102">
          <cell r="H102">
            <v>0</v>
          </cell>
        </row>
        <row r="103">
          <cell r="H103">
            <v>0</v>
          </cell>
        </row>
        <row r="104">
          <cell r="H104">
            <v>0</v>
          </cell>
        </row>
        <row r="105">
          <cell r="H105">
            <v>0</v>
          </cell>
        </row>
        <row r="106">
          <cell r="H106">
            <v>0</v>
          </cell>
        </row>
        <row r="107">
          <cell r="H107">
            <v>0</v>
          </cell>
        </row>
        <row r="108">
          <cell r="H108">
            <v>0</v>
          </cell>
        </row>
        <row r="109">
          <cell r="H109">
            <v>0</v>
          </cell>
        </row>
        <row r="110">
          <cell r="H110">
            <v>0</v>
          </cell>
        </row>
        <row r="111">
          <cell r="H111">
            <v>0</v>
          </cell>
        </row>
        <row r="112">
          <cell r="H112">
            <v>0</v>
          </cell>
        </row>
        <row r="113">
          <cell r="H113">
            <v>0</v>
          </cell>
        </row>
        <row r="114">
          <cell r="H114">
            <v>0</v>
          </cell>
        </row>
        <row r="115">
          <cell r="H115">
            <v>0</v>
          </cell>
        </row>
        <row r="116">
          <cell r="H116">
            <v>0</v>
          </cell>
        </row>
        <row r="117">
          <cell r="H117">
            <v>0</v>
          </cell>
        </row>
        <row r="118">
          <cell r="H118">
            <v>0</v>
          </cell>
        </row>
        <row r="119">
          <cell r="H119">
            <v>0</v>
          </cell>
        </row>
        <row r="120">
          <cell r="H120">
            <v>0</v>
          </cell>
        </row>
        <row r="121">
          <cell r="H121">
            <v>0</v>
          </cell>
        </row>
        <row r="122">
          <cell r="H122">
            <v>0</v>
          </cell>
        </row>
        <row r="123">
          <cell r="H123">
            <v>0</v>
          </cell>
        </row>
        <row r="124">
          <cell r="H124">
            <v>0</v>
          </cell>
        </row>
        <row r="125">
          <cell r="H125">
            <v>0</v>
          </cell>
        </row>
        <row r="126">
          <cell r="H126">
            <v>0</v>
          </cell>
        </row>
        <row r="127">
          <cell r="H127">
            <v>0</v>
          </cell>
        </row>
        <row r="128">
          <cell r="H128">
            <v>0</v>
          </cell>
        </row>
        <row r="129">
          <cell r="H129">
            <v>0</v>
          </cell>
        </row>
        <row r="130">
          <cell r="H130">
            <v>0</v>
          </cell>
        </row>
        <row r="131">
          <cell r="H131">
            <v>0</v>
          </cell>
        </row>
        <row r="132">
          <cell r="H132">
            <v>0</v>
          </cell>
        </row>
        <row r="133">
          <cell r="H133">
            <v>0</v>
          </cell>
        </row>
        <row r="134">
          <cell r="H134">
            <v>0</v>
          </cell>
        </row>
        <row r="135">
          <cell r="H135">
            <v>0</v>
          </cell>
        </row>
        <row r="136">
          <cell r="H136">
            <v>0</v>
          </cell>
        </row>
        <row r="137">
          <cell r="H137">
            <v>0</v>
          </cell>
        </row>
        <row r="138">
          <cell r="H138">
            <v>0</v>
          </cell>
        </row>
        <row r="139">
          <cell r="H139">
            <v>0</v>
          </cell>
        </row>
        <row r="140">
          <cell r="H140">
            <v>0</v>
          </cell>
        </row>
        <row r="141">
          <cell r="H141">
            <v>0</v>
          </cell>
        </row>
        <row r="142">
          <cell r="H142">
            <v>0</v>
          </cell>
        </row>
        <row r="143">
          <cell r="H143">
            <v>0</v>
          </cell>
        </row>
        <row r="144">
          <cell r="H144">
            <v>0</v>
          </cell>
        </row>
        <row r="145">
          <cell r="H145">
            <v>0</v>
          </cell>
        </row>
        <row r="146">
          <cell r="H146">
            <v>0</v>
          </cell>
        </row>
        <row r="147">
          <cell r="H147">
            <v>0</v>
          </cell>
        </row>
        <row r="148">
          <cell r="H148">
            <v>0</v>
          </cell>
        </row>
        <row r="149">
          <cell r="H149">
            <v>0</v>
          </cell>
        </row>
        <row r="150">
          <cell r="H150">
            <v>0</v>
          </cell>
        </row>
        <row r="151">
          <cell r="H151">
            <v>0</v>
          </cell>
        </row>
        <row r="152">
          <cell r="H152">
            <v>0</v>
          </cell>
        </row>
        <row r="153">
          <cell r="H153">
            <v>0</v>
          </cell>
        </row>
        <row r="154">
          <cell r="H154">
            <v>0</v>
          </cell>
        </row>
        <row r="155">
          <cell r="H155">
            <v>0</v>
          </cell>
        </row>
        <row r="156">
          <cell r="H156">
            <v>0</v>
          </cell>
        </row>
        <row r="157">
          <cell r="H157">
            <v>0</v>
          </cell>
        </row>
        <row r="158">
          <cell r="H158">
            <v>0</v>
          </cell>
        </row>
        <row r="159">
          <cell r="H159">
            <v>0</v>
          </cell>
        </row>
        <row r="160">
          <cell r="H160">
            <v>0</v>
          </cell>
        </row>
        <row r="161">
          <cell r="H161">
            <v>0</v>
          </cell>
        </row>
        <row r="162">
          <cell r="H162">
            <v>0</v>
          </cell>
        </row>
        <row r="163">
          <cell r="H163">
            <v>0</v>
          </cell>
        </row>
        <row r="164">
          <cell r="H164">
            <v>0</v>
          </cell>
        </row>
        <row r="165">
          <cell r="H165">
            <v>0</v>
          </cell>
        </row>
        <row r="166">
          <cell r="H166">
            <v>0</v>
          </cell>
        </row>
        <row r="167">
          <cell r="H167">
            <v>0</v>
          </cell>
        </row>
        <row r="168">
          <cell r="H168">
            <v>0</v>
          </cell>
        </row>
        <row r="169">
          <cell r="H169">
            <v>0</v>
          </cell>
        </row>
        <row r="170">
          <cell r="H170">
            <v>0</v>
          </cell>
        </row>
        <row r="171">
          <cell r="H171">
            <v>0</v>
          </cell>
        </row>
        <row r="172">
          <cell r="H172">
            <v>0</v>
          </cell>
        </row>
        <row r="173">
          <cell r="H173">
            <v>0</v>
          </cell>
        </row>
        <row r="174">
          <cell r="H174">
            <v>0</v>
          </cell>
        </row>
        <row r="175">
          <cell r="H175">
            <v>0</v>
          </cell>
        </row>
        <row r="176">
          <cell r="H176">
            <v>0</v>
          </cell>
        </row>
        <row r="177">
          <cell r="H177">
            <v>0</v>
          </cell>
        </row>
        <row r="178">
          <cell r="H178">
            <v>0</v>
          </cell>
        </row>
        <row r="179">
          <cell r="H179">
            <v>0</v>
          </cell>
        </row>
        <row r="180">
          <cell r="H180">
            <v>0</v>
          </cell>
        </row>
        <row r="181">
          <cell r="H181">
            <v>0</v>
          </cell>
        </row>
        <row r="182">
          <cell r="H182">
            <v>0</v>
          </cell>
        </row>
        <row r="183">
          <cell r="H183">
            <v>0</v>
          </cell>
        </row>
        <row r="184">
          <cell r="H184">
            <v>0</v>
          </cell>
        </row>
        <row r="185">
          <cell r="H185">
            <v>0</v>
          </cell>
        </row>
        <row r="186">
          <cell r="H186">
            <v>0</v>
          </cell>
        </row>
        <row r="187">
          <cell r="H187">
            <v>0</v>
          </cell>
        </row>
        <row r="188">
          <cell r="H188">
            <v>0</v>
          </cell>
        </row>
        <row r="189">
          <cell r="H189">
            <v>0</v>
          </cell>
        </row>
        <row r="190">
          <cell r="H190">
            <v>0</v>
          </cell>
        </row>
        <row r="191">
          <cell r="H191">
            <v>0</v>
          </cell>
        </row>
        <row r="192">
          <cell r="H192">
            <v>0</v>
          </cell>
        </row>
        <row r="193">
          <cell r="H193">
            <v>0</v>
          </cell>
        </row>
        <row r="194">
          <cell r="H194">
            <v>0</v>
          </cell>
        </row>
        <row r="195">
          <cell r="H195">
            <v>0</v>
          </cell>
        </row>
        <row r="196">
          <cell r="H196">
            <v>0</v>
          </cell>
        </row>
        <row r="197">
          <cell r="H197">
            <v>0</v>
          </cell>
        </row>
        <row r="198">
          <cell r="H198">
            <v>0</v>
          </cell>
        </row>
        <row r="199">
          <cell r="H199">
            <v>0</v>
          </cell>
        </row>
        <row r="200">
          <cell r="H200">
            <v>0</v>
          </cell>
        </row>
        <row r="201">
          <cell r="H201">
            <v>0</v>
          </cell>
        </row>
        <row r="202">
          <cell r="H202">
            <v>0</v>
          </cell>
        </row>
        <row r="203">
          <cell r="H203">
            <v>0</v>
          </cell>
        </row>
        <row r="204">
          <cell r="H204">
            <v>0</v>
          </cell>
        </row>
        <row r="205">
          <cell r="H205">
            <v>0</v>
          </cell>
        </row>
        <row r="206">
          <cell r="H206">
            <v>0</v>
          </cell>
        </row>
        <row r="207">
          <cell r="H207">
            <v>0</v>
          </cell>
        </row>
        <row r="208">
          <cell r="H208">
            <v>0</v>
          </cell>
        </row>
        <row r="209">
          <cell r="H209">
            <v>0</v>
          </cell>
        </row>
        <row r="210">
          <cell r="H210">
            <v>0</v>
          </cell>
        </row>
        <row r="211">
          <cell r="H211">
            <v>0</v>
          </cell>
        </row>
        <row r="212">
          <cell r="H212">
            <v>0</v>
          </cell>
        </row>
        <row r="213">
          <cell r="H213">
            <v>0</v>
          </cell>
        </row>
        <row r="214">
          <cell r="H214">
            <v>0</v>
          </cell>
        </row>
        <row r="215">
          <cell r="H215">
            <v>0</v>
          </cell>
        </row>
        <row r="216">
          <cell r="H216">
            <v>0</v>
          </cell>
        </row>
        <row r="217">
          <cell r="H217">
            <v>0</v>
          </cell>
        </row>
        <row r="218">
          <cell r="H218">
            <v>0</v>
          </cell>
        </row>
        <row r="219">
          <cell r="H219">
            <v>0</v>
          </cell>
        </row>
        <row r="220">
          <cell r="H220">
            <v>0</v>
          </cell>
        </row>
        <row r="221">
          <cell r="H221">
            <v>0</v>
          </cell>
        </row>
        <row r="222">
          <cell r="H222">
            <v>0</v>
          </cell>
        </row>
        <row r="223">
          <cell r="H223">
            <v>0</v>
          </cell>
        </row>
        <row r="224">
          <cell r="H224">
            <v>0</v>
          </cell>
        </row>
        <row r="225">
          <cell r="H225">
            <v>0</v>
          </cell>
        </row>
        <row r="226">
          <cell r="H226">
            <v>0</v>
          </cell>
        </row>
        <row r="227">
          <cell r="H227">
            <v>0</v>
          </cell>
        </row>
        <row r="228">
          <cell r="H228">
            <v>0</v>
          </cell>
        </row>
        <row r="229">
          <cell r="H229">
            <v>0</v>
          </cell>
        </row>
        <row r="230">
          <cell r="H230">
            <v>0</v>
          </cell>
        </row>
        <row r="231">
          <cell r="H231">
            <v>0</v>
          </cell>
        </row>
        <row r="232">
          <cell r="H232">
            <v>0</v>
          </cell>
        </row>
        <row r="233">
          <cell r="H233">
            <v>0</v>
          </cell>
        </row>
        <row r="234">
          <cell r="H234">
            <v>0</v>
          </cell>
        </row>
        <row r="235">
          <cell r="H235">
            <v>0</v>
          </cell>
        </row>
        <row r="236">
          <cell r="H236">
            <v>0</v>
          </cell>
        </row>
        <row r="237">
          <cell r="H237">
            <v>0</v>
          </cell>
        </row>
        <row r="238">
          <cell r="H238">
            <v>0</v>
          </cell>
        </row>
        <row r="239">
          <cell r="H239">
            <v>0</v>
          </cell>
        </row>
        <row r="240">
          <cell r="H240">
            <v>0</v>
          </cell>
        </row>
        <row r="241">
          <cell r="H241">
            <v>0</v>
          </cell>
        </row>
        <row r="242">
          <cell r="H242">
            <v>0</v>
          </cell>
        </row>
        <row r="243">
          <cell r="H243">
            <v>0</v>
          </cell>
        </row>
        <row r="244">
          <cell r="H244">
            <v>0</v>
          </cell>
        </row>
        <row r="245">
          <cell r="H245">
            <v>0</v>
          </cell>
        </row>
        <row r="246">
          <cell r="H246">
            <v>0</v>
          </cell>
        </row>
        <row r="247">
          <cell r="H247">
            <v>0</v>
          </cell>
        </row>
        <row r="248">
          <cell r="H248">
            <v>0</v>
          </cell>
        </row>
        <row r="249">
          <cell r="H249">
            <v>0</v>
          </cell>
        </row>
        <row r="250">
          <cell r="H250">
            <v>0</v>
          </cell>
        </row>
        <row r="251">
          <cell r="H251">
            <v>0</v>
          </cell>
        </row>
        <row r="252">
          <cell r="H252">
            <v>0</v>
          </cell>
        </row>
        <row r="253">
          <cell r="H253">
            <v>0</v>
          </cell>
        </row>
        <row r="254">
          <cell r="H254">
            <v>0</v>
          </cell>
        </row>
        <row r="255">
          <cell r="H255">
            <v>0</v>
          </cell>
        </row>
        <row r="256">
          <cell r="H256">
            <v>0</v>
          </cell>
        </row>
        <row r="257">
          <cell r="H257">
            <v>0</v>
          </cell>
        </row>
        <row r="258">
          <cell r="H258">
            <v>0</v>
          </cell>
        </row>
        <row r="259">
          <cell r="H259">
            <v>0</v>
          </cell>
        </row>
        <row r="260">
          <cell r="H260">
            <v>0</v>
          </cell>
        </row>
        <row r="261">
          <cell r="H261">
            <v>0</v>
          </cell>
        </row>
        <row r="262">
          <cell r="H262">
            <v>0</v>
          </cell>
        </row>
        <row r="263">
          <cell r="H263">
            <v>0</v>
          </cell>
        </row>
        <row r="264">
          <cell r="H264">
            <v>0</v>
          </cell>
        </row>
        <row r="265">
          <cell r="H265">
            <v>0</v>
          </cell>
        </row>
        <row r="266">
          <cell r="H266">
            <v>0</v>
          </cell>
        </row>
        <row r="267">
          <cell r="H267">
            <v>0</v>
          </cell>
        </row>
        <row r="268">
          <cell r="H268">
            <v>0</v>
          </cell>
        </row>
        <row r="269">
          <cell r="H269">
            <v>0</v>
          </cell>
        </row>
        <row r="270">
          <cell r="H270">
            <v>0</v>
          </cell>
        </row>
        <row r="271">
          <cell r="H271">
            <v>0</v>
          </cell>
        </row>
        <row r="272">
          <cell r="H272">
            <v>0</v>
          </cell>
        </row>
        <row r="273">
          <cell r="H273">
            <v>0</v>
          </cell>
        </row>
        <row r="274">
          <cell r="H274">
            <v>0</v>
          </cell>
        </row>
        <row r="275">
          <cell r="H275">
            <v>0</v>
          </cell>
        </row>
        <row r="276">
          <cell r="H276">
            <v>0</v>
          </cell>
        </row>
        <row r="277">
          <cell r="H277">
            <v>0</v>
          </cell>
        </row>
        <row r="278">
          <cell r="H278">
            <v>0</v>
          </cell>
        </row>
        <row r="279">
          <cell r="H279">
            <v>0</v>
          </cell>
        </row>
        <row r="280">
          <cell r="H280">
            <v>0</v>
          </cell>
        </row>
        <row r="281">
          <cell r="H281">
            <v>0</v>
          </cell>
        </row>
        <row r="282">
          <cell r="H282">
            <v>0</v>
          </cell>
        </row>
        <row r="283">
          <cell r="H283">
            <v>0</v>
          </cell>
        </row>
        <row r="284">
          <cell r="H284">
            <v>0</v>
          </cell>
        </row>
        <row r="285">
          <cell r="H285">
            <v>0</v>
          </cell>
        </row>
        <row r="286">
          <cell r="H286">
            <v>0</v>
          </cell>
        </row>
        <row r="287">
          <cell r="H287">
            <v>0</v>
          </cell>
        </row>
        <row r="288">
          <cell r="H288">
            <v>0</v>
          </cell>
        </row>
        <row r="289">
          <cell r="H289">
            <v>0</v>
          </cell>
        </row>
        <row r="290">
          <cell r="H290">
            <v>0</v>
          </cell>
        </row>
        <row r="291">
          <cell r="H291">
            <v>0</v>
          </cell>
        </row>
        <row r="292">
          <cell r="H292">
            <v>0</v>
          </cell>
        </row>
        <row r="293">
          <cell r="H293">
            <v>0</v>
          </cell>
        </row>
        <row r="294">
          <cell r="H294">
            <v>0</v>
          </cell>
        </row>
        <row r="295">
          <cell r="H295">
            <v>0</v>
          </cell>
        </row>
        <row r="296">
          <cell r="H296">
            <v>0</v>
          </cell>
        </row>
        <row r="297">
          <cell r="H297">
            <v>0</v>
          </cell>
        </row>
        <row r="298">
          <cell r="H298">
            <v>0</v>
          </cell>
        </row>
        <row r="299">
          <cell r="H299">
            <v>0</v>
          </cell>
        </row>
        <row r="300">
          <cell r="H300">
            <v>0</v>
          </cell>
        </row>
        <row r="301">
          <cell r="H301">
            <v>0</v>
          </cell>
        </row>
        <row r="302">
          <cell r="H302">
            <v>0</v>
          </cell>
        </row>
        <row r="303">
          <cell r="H303">
            <v>0</v>
          </cell>
        </row>
        <row r="304">
          <cell r="H304">
            <v>0</v>
          </cell>
        </row>
        <row r="305">
          <cell r="H305">
            <v>0</v>
          </cell>
        </row>
        <row r="306">
          <cell r="H306">
            <v>0</v>
          </cell>
        </row>
        <row r="307">
          <cell r="H307">
            <v>0</v>
          </cell>
        </row>
        <row r="308">
          <cell r="H308">
            <v>0</v>
          </cell>
        </row>
        <row r="309">
          <cell r="H309">
            <v>0</v>
          </cell>
        </row>
        <row r="310">
          <cell r="H310">
            <v>0</v>
          </cell>
        </row>
        <row r="311">
          <cell r="H311">
            <v>0</v>
          </cell>
        </row>
        <row r="312">
          <cell r="H312">
            <v>0</v>
          </cell>
        </row>
        <row r="313">
          <cell r="H313">
            <v>0</v>
          </cell>
        </row>
        <row r="314">
          <cell r="H314">
            <v>0</v>
          </cell>
        </row>
        <row r="315">
          <cell r="H315">
            <v>0</v>
          </cell>
        </row>
        <row r="316">
          <cell r="H316">
            <v>0</v>
          </cell>
        </row>
        <row r="317">
          <cell r="H317">
            <v>0</v>
          </cell>
        </row>
        <row r="318">
          <cell r="H318">
            <v>0</v>
          </cell>
        </row>
        <row r="319">
          <cell r="H319">
            <v>0</v>
          </cell>
        </row>
        <row r="320">
          <cell r="H320">
            <v>0</v>
          </cell>
        </row>
        <row r="321">
          <cell r="H321">
            <v>0</v>
          </cell>
        </row>
        <row r="322">
          <cell r="H322">
            <v>0</v>
          </cell>
        </row>
        <row r="323">
          <cell r="H323">
            <v>0</v>
          </cell>
        </row>
        <row r="324">
          <cell r="H324">
            <v>0</v>
          </cell>
        </row>
        <row r="325">
          <cell r="H325">
            <v>0</v>
          </cell>
        </row>
        <row r="326">
          <cell r="H326">
            <v>0</v>
          </cell>
        </row>
        <row r="327">
          <cell r="H327">
            <v>0</v>
          </cell>
        </row>
        <row r="328">
          <cell r="H328">
            <v>0</v>
          </cell>
        </row>
        <row r="329">
          <cell r="H329">
            <v>0</v>
          </cell>
        </row>
        <row r="330">
          <cell r="H330">
            <v>0</v>
          </cell>
        </row>
        <row r="331">
          <cell r="H331">
            <v>0</v>
          </cell>
        </row>
        <row r="332">
          <cell r="H332">
            <v>0</v>
          </cell>
        </row>
        <row r="333">
          <cell r="H333">
            <v>0</v>
          </cell>
        </row>
        <row r="334">
          <cell r="H334">
            <v>0</v>
          </cell>
        </row>
        <row r="335">
          <cell r="H335">
            <v>0</v>
          </cell>
        </row>
        <row r="336">
          <cell r="H336">
            <v>0</v>
          </cell>
        </row>
        <row r="337">
          <cell r="H337">
            <v>0</v>
          </cell>
        </row>
        <row r="338">
          <cell r="H338">
            <v>0</v>
          </cell>
        </row>
        <row r="339">
          <cell r="H339">
            <v>0</v>
          </cell>
        </row>
        <row r="340">
          <cell r="H340">
            <v>0</v>
          </cell>
        </row>
        <row r="341">
          <cell r="H341">
            <v>0</v>
          </cell>
        </row>
        <row r="342">
          <cell r="H342">
            <v>0</v>
          </cell>
        </row>
        <row r="343">
          <cell r="H343">
            <v>0</v>
          </cell>
        </row>
        <row r="344">
          <cell r="H344">
            <v>0</v>
          </cell>
        </row>
        <row r="345">
          <cell r="H345">
            <v>0</v>
          </cell>
        </row>
        <row r="346">
          <cell r="H346">
            <v>0</v>
          </cell>
        </row>
        <row r="347">
          <cell r="H347">
            <v>0</v>
          </cell>
        </row>
        <row r="348">
          <cell r="H348">
            <v>0</v>
          </cell>
        </row>
        <row r="349">
          <cell r="H349">
            <v>0</v>
          </cell>
        </row>
        <row r="350">
          <cell r="H350">
            <v>0</v>
          </cell>
        </row>
        <row r="351">
          <cell r="H351">
            <v>0</v>
          </cell>
        </row>
        <row r="352">
          <cell r="H352">
            <v>0</v>
          </cell>
        </row>
        <row r="353">
          <cell r="H353">
            <v>0</v>
          </cell>
        </row>
        <row r="354">
          <cell r="H354">
            <v>0</v>
          </cell>
        </row>
        <row r="355">
          <cell r="H355">
            <v>0</v>
          </cell>
        </row>
        <row r="356">
          <cell r="H356">
            <v>0</v>
          </cell>
        </row>
        <row r="357">
          <cell r="H357">
            <v>0</v>
          </cell>
        </row>
        <row r="358">
          <cell r="H358">
            <v>0</v>
          </cell>
        </row>
        <row r="359">
          <cell r="H359">
            <v>0</v>
          </cell>
        </row>
        <row r="360">
          <cell r="H360">
            <v>0</v>
          </cell>
        </row>
        <row r="361">
          <cell r="H361">
            <v>0</v>
          </cell>
        </row>
        <row r="362">
          <cell r="H362">
            <v>0</v>
          </cell>
        </row>
        <row r="363">
          <cell r="H363">
            <v>0</v>
          </cell>
        </row>
        <row r="364">
          <cell r="H364">
            <v>0</v>
          </cell>
        </row>
        <row r="365">
          <cell r="H365">
            <v>0</v>
          </cell>
        </row>
        <row r="366">
          <cell r="H366">
            <v>0</v>
          </cell>
        </row>
        <row r="367">
          <cell r="H367">
            <v>0</v>
          </cell>
        </row>
        <row r="368">
          <cell r="H368">
            <v>0</v>
          </cell>
        </row>
        <row r="369">
          <cell r="H369">
            <v>0</v>
          </cell>
        </row>
        <row r="370">
          <cell r="H370">
            <v>0</v>
          </cell>
        </row>
        <row r="371">
          <cell r="H371">
            <v>0</v>
          </cell>
        </row>
        <row r="372">
          <cell r="H372">
            <v>0</v>
          </cell>
        </row>
        <row r="373">
          <cell r="H373">
            <v>0</v>
          </cell>
        </row>
        <row r="374">
          <cell r="H374">
            <v>0</v>
          </cell>
        </row>
        <row r="375">
          <cell r="H375">
            <v>0</v>
          </cell>
        </row>
        <row r="376">
          <cell r="H376">
            <v>0</v>
          </cell>
        </row>
        <row r="377">
          <cell r="H377">
            <v>0</v>
          </cell>
        </row>
        <row r="378">
          <cell r="H378">
            <v>0</v>
          </cell>
        </row>
        <row r="379">
          <cell r="H379">
            <v>0</v>
          </cell>
        </row>
        <row r="380">
          <cell r="H380">
            <v>0</v>
          </cell>
        </row>
        <row r="381">
          <cell r="H381">
            <v>0</v>
          </cell>
        </row>
        <row r="382">
          <cell r="H382">
            <v>0</v>
          </cell>
        </row>
        <row r="383">
          <cell r="H383">
            <v>0</v>
          </cell>
        </row>
        <row r="384">
          <cell r="H384">
            <v>0</v>
          </cell>
        </row>
        <row r="385">
          <cell r="H385">
            <v>0</v>
          </cell>
        </row>
        <row r="386">
          <cell r="H386">
            <v>0</v>
          </cell>
        </row>
        <row r="387">
          <cell r="H387">
            <v>0</v>
          </cell>
        </row>
        <row r="388">
          <cell r="H388">
            <v>0</v>
          </cell>
        </row>
        <row r="389">
          <cell r="H389">
            <v>0</v>
          </cell>
        </row>
        <row r="390">
          <cell r="H390">
            <v>0</v>
          </cell>
        </row>
        <row r="391">
          <cell r="H391">
            <v>0</v>
          </cell>
        </row>
        <row r="392">
          <cell r="H392">
            <v>0</v>
          </cell>
        </row>
        <row r="393">
          <cell r="H393">
            <v>0</v>
          </cell>
        </row>
        <row r="394">
          <cell r="H394">
            <v>0</v>
          </cell>
        </row>
        <row r="395">
          <cell r="H395">
            <v>0</v>
          </cell>
        </row>
        <row r="396">
          <cell r="H396">
            <v>0</v>
          </cell>
        </row>
        <row r="397">
          <cell r="H397">
            <v>0</v>
          </cell>
        </row>
        <row r="398">
          <cell r="H398">
            <v>0</v>
          </cell>
        </row>
        <row r="399">
          <cell r="H399">
            <v>0</v>
          </cell>
        </row>
        <row r="400">
          <cell r="H400">
            <v>0</v>
          </cell>
        </row>
        <row r="401">
          <cell r="H401">
            <v>0</v>
          </cell>
        </row>
        <row r="402">
          <cell r="H402">
            <v>0</v>
          </cell>
        </row>
        <row r="403">
          <cell r="H403">
            <v>0</v>
          </cell>
        </row>
        <row r="404">
          <cell r="H404">
            <v>0</v>
          </cell>
        </row>
        <row r="405">
          <cell r="H405">
            <v>0</v>
          </cell>
        </row>
        <row r="406">
          <cell r="H406">
            <v>0</v>
          </cell>
        </row>
        <row r="407">
          <cell r="H407">
            <v>0</v>
          </cell>
        </row>
        <row r="408">
          <cell r="H408">
            <v>0</v>
          </cell>
        </row>
        <row r="409">
          <cell r="H409">
            <v>0</v>
          </cell>
        </row>
        <row r="410">
          <cell r="H410">
            <v>0</v>
          </cell>
        </row>
        <row r="411">
          <cell r="H411">
            <v>0</v>
          </cell>
        </row>
        <row r="412">
          <cell r="H412">
            <v>0</v>
          </cell>
        </row>
        <row r="413">
          <cell r="H413">
            <v>0</v>
          </cell>
        </row>
        <row r="414">
          <cell r="H414">
            <v>0</v>
          </cell>
        </row>
        <row r="415">
          <cell r="H415">
            <v>0</v>
          </cell>
        </row>
        <row r="416">
          <cell r="H416">
            <v>0</v>
          </cell>
        </row>
        <row r="417">
          <cell r="H417">
            <v>0</v>
          </cell>
        </row>
        <row r="418">
          <cell r="H418">
            <v>0</v>
          </cell>
        </row>
        <row r="419">
          <cell r="H419">
            <v>0</v>
          </cell>
        </row>
        <row r="420">
          <cell r="H420">
            <v>0</v>
          </cell>
        </row>
        <row r="421">
          <cell r="H421">
            <v>0</v>
          </cell>
        </row>
        <row r="422">
          <cell r="H422">
            <v>0</v>
          </cell>
        </row>
        <row r="423">
          <cell r="H423">
            <v>0</v>
          </cell>
        </row>
        <row r="424">
          <cell r="H424">
            <v>0</v>
          </cell>
        </row>
        <row r="425">
          <cell r="H425">
            <v>0</v>
          </cell>
        </row>
        <row r="426">
          <cell r="H426">
            <v>0</v>
          </cell>
        </row>
        <row r="427">
          <cell r="H427">
            <v>0</v>
          </cell>
        </row>
        <row r="428">
          <cell r="H428">
            <v>0</v>
          </cell>
        </row>
        <row r="429">
          <cell r="H429">
            <v>0</v>
          </cell>
        </row>
        <row r="430">
          <cell r="H430">
            <v>0</v>
          </cell>
        </row>
        <row r="431">
          <cell r="H431">
            <v>0</v>
          </cell>
        </row>
        <row r="432">
          <cell r="H432">
            <v>0</v>
          </cell>
        </row>
        <row r="433">
          <cell r="H433">
            <v>0</v>
          </cell>
        </row>
        <row r="434">
          <cell r="H434">
            <v>0</v>
          </cell>
        </row>
        <row r="435">
          <cell r="H435">
            <v>0</v>
          </cell>
        </row>
        <row r="436">
          <cell r="H436">
            <v>0</v>
          </cell>
        </row>
        <row r="437">
          <cell r="H437">
            <v>0</v>
          </cell>
        </row>
        <row r="438">
          <cell r="H438">
            <v>0</v>
          </cell>
        </row>
        <row r="439">
          <cell r="H439">
            <v>0</v>
          </cell>
        </row>
        <row r="440">
          <cell r="H440">
            <v>0</v>
          </cell>
        </row>
        <row r="441">
          <cell r="H441">
            <v>0</v>
          </cell>
        </row>
        <row r="442">
          <cell r="H442">
            <v>0</v>
          </cell>
        </row>
        <row r="443">
          <cell r="H443">
            <v>0</v>
          </cell>
        </row>
        <row r="444">
          <cell r="H444">
            <v>0</v>
          </cell>
        </row>
        <row r="445">
          <cell r="H445">
            <v>0</v>
          </cell>
        </row>
        <row r="446">
          <cell r="H446">
            <v>0</v>
          </cell>
        </row>
        <row r="447">
          <cell r="H447">
            <v>0</v>
          </cell>
        </row>
        <row r="448">
          <cell r="H448">
            <v>0</v>
          </cell>
        </row>
        <row r="449">
          <cell r="H449">
            <v>0</v>
          </cell>
        </row>
        <row r="450">
          <cell r="H450">
            <v>0</v>
          </cell>
        </row>
        <row r="451">
          <cell r="H451">
            <v>0</v>
          </cell>
        </row>
        <row r="452">
          <cell r="H452">
            <v>0</v>
          </cell>
        </row>
        <row r="453">
          <cell r="H453">
            <v>0</v>
          </cell>
        </row>
        <row r="454">
          <cell r="H454">
            <v>0</v>
          </cell>
        </row>
        <row r="455">
          <cell r="H455">
            <v>0</v>
          </cell>
        </row>
        <row r="456">
          <cell r="H456">
            <v>0</v>
          </cell>
        </row>
        <row r="457">
          <cell r="H457">
            <v>0</v>
          </cell>
        </row>
        <row r="458">
          <cell r="H458">
            <v>0</v>
          </cell>
        </row>
        <row r="459">
          <cell r="H459">
            <v>0</v>
          </cell>
        </row>
        <row r="460">
          <cell r="H460">
            <v>0</v>
          </cell>
        </row>
        <row r="461">
          <cell r="H461">
            <v>0</v>
          </cell>
        </row>
        <row r="462">
          <cell r="H462">
            <v>0</v>
          </cell>
        </row>
        <row r="463">
          <cell r="H463">
            <v>0</v>
          </cell>
        </row>
        <row r="464">
          <cell r="H464">
            <v>0</v>
          </cell>
        </row>
        <row r="465">
          <cell r="H465">
            <v>0</v>
          </cell>
        </row>
        <row r="466">
          <cell r="H466">
            <v>0</v>
          </cell>
        </row>
        <row r="467">
          <cell r="H467">
            <v>0</v>
          </cell>
        </row>
        <row r="468">
          <cell r="H468">
            <v>0</v>
          </cell>
        </row>
        <row r="469">
          <cell r="H469">
            <v>0</v>
          </cell>
        </row>
        <row r="470">
          <cell r="H470">
            <v>0</v>
          </cell>
        </row>
        <row r="471">
          <cell r="H471">
            <v>0</v>
          </cell>
        </row>
        <row r="472">
          <cell r="H472">
            <v>0</v>
          </cell>
        </row>
        <row r="473">
          <cell r="H473">
            <v>0</v>
          </cell>
        </row>
        <row r="474">
          <cell r="H474">
            <v>0</v>
          </cell>
        </row>
        <row r="475">
          <cell r="H475">
            <v>0</v>
          </cell>
        </row>
        <row r="476">
          <cell r="H476">
            <v>0</v>
          </cell>
        </row>
        <row r="477">
          <cell r="H477">
            <v>0</v>
          </cell>
        </row>
        <row r="478">
          <cell r="H478">
            <v>0</v>
          </cell>
        </row>
        <row r="479">
          <cell r="H479">
            <v>0</v>
          </cell>
        </row>
        <row r="480">
          <cell r="H480">
            <v>0</v>
          </cell>
        </row>
        <row r="481">
          <cell r="H481">
            <v>0</v>
          </cell>
        </row>
        <row r="482">
          <cell r="H482">
            <v>0</v>
          </cell>
        </row>
        <row r="483">
          <cell r="H483">
            <v>0</v>
          </cell>
        </row>
        <row r="484">
          <cell r="H484">
            <v>0</v>
          </cell>
        </row>
        <row r="485">
          <cell r="H485">
            <v>0</v>
          </cell>
        </row>
        <row r="486">
          <cell r="H486">
            <v>0</v>
          </cell>
        </row>
        <row r="487">
          <cell r="H487">
            <v>0</v>
          </cell>
        </row>
        <row r="488">
          <cell r="H488">
            <v>0</v>
          </cell>
        </row>
        <row r="489">
          <cell r="H489">
            <v>0</v>
          </cell>
        </row>
        <row r="490">
          <cell r="H490">
            <v>0</v>
          </cell>
        </row>
        <row r="491">
          <cell r="H491">
            <v>0</v>
          </cell>
        </row>
        <row r="492">
          <cell r="H492">
            <v>0</v>
          </cell>
        </row>
        <row r="493">
          <cell r="H493">
            <v>0</v>
          </cell>
        </row>
        <row r="494">
          <cell r="H494">
            <v>0</v>
          </cell>
        </row>
        <row r="495">
          <cell r="H495">
            <v>0</v>
          </cell>
        </row>
        <row r="496">
          <cell r="H496">
            <v>0</v>
          </cell>
        </row>
        <row r="497">
          <cell r="H497">
            <v>0</v>
          </cell>
        </row>
        <row r="498">
          <cell r="H498">
            <v>0</v>
          </cell>
        </row>
        <row r="499">
          <cell r="H499">
            <v>0</v>
          </cell>
        </row>
        <row r="500">
          <cell r="H500">
            <v>0</v>
          </cell>
        </row>
        <row r="501">
          <cell r="H501">
            <v>0</v>
          </cell>
        </row>
        <row r="502">
          <cell r="H502">
            <v>0</v>
          </cell>
        </row>
        <row r="503">
          <cell r="H503">
            <v>0</v>
          </cell>
        </row>
        <row r="504">
          <cell r="H504">
            <v>0</v>
          </cell>
        </row>
        <row r="505">
          <cell r="H505">
            <v>0</v>
          </cell>
        </row>
        <row r="506">
          <cell r="H506">
            <v>0</v>
          </cell>
        </row>
        <row r="507">
          <cell r="H507">
            <v>0</v>
          </cell>
        </row>
        <row r="508">
          <cell r="H508">
            <v>0</v>
          </cell>
        </row>
        <row r="509">
          <cell r="H509">
            <v>0</v>
          </cell>
        </row>
        <row r="510">
          <cell r="H510">
            <v>0</v>
          </cell>
        </row>
        <row r="511">
          <cell r="H511">
            <v>0</v>
          </cell>
        </row>
        <row r="512">
          <cell r="H512">
            <v>0</v>
          </cell>
        </row>
        <row r="513">
          <cell r="H513">
            <v>0</v>
          </cell>
        </row>
        <row r="514">
          <cell r="H514">
            <v>0</v>
          </cell>
        </row>
        <row r="515">
          <cell r="H515">
            <v>0</v>
          </cell>
        </row>
        <row r="516">
          <cell r="H516">
            <v>0</v>
          </cell>
        </row>
        <row r="517">
          <cell r="H517">
            <v>0</v>
          </cell>
        </row>
        <row r="518">
          <cell r="H518">
            <v>0</v>
          </cell>
        </row>
        <row r="519">
          <cell r="H519">
            <v>0</v>
          </cell>
        </row>
        <row r="520">
          <cell r="H520">
            <v>0</v>
          </cell>
        </row>
        <row r="521">
          <cell r="H521">
            <v>0</v>
          </cell>
        </row>
        <row r="522">
          <cell r="H522">
            <v>0</v>
          </cell>
        </row>
        <row r="523">
          <cell r="H523">
            <v>0</v>
          </cell>
        </row>
        <row r="524">
          <cell r="H524">
            <v>0</v>
          </cell>
        </row>
        <row r="525">
          <cell r="H525">
            <v>0</v>
          </cell>
        </row>
        <row r="526">
          <cell r="H526">
            <v>0</v>
          </cell>
        </row>
        <row r="527">
          <cell r="H527">
            <v>0</v>
          </cell>
        </row>
        <row r="528">
          <cell r="H528">
            <v>0</v>
          </cell>
        </row>
        <row r="529">
          <cell r="H529">
            <v>0</v>
          </cell>
        </row>
        <row r="530">
          <cell r="H530">
            <v>0</v>
          </cell>
        </row>
        <row r="531">
          <cell r="H531">
            <v>0</v>
          </cell>
        </row>
        <row r="532">
          <cell r="H532">
            <v>0</v>
          </cell>
        </row>
        <row r="533">
          <cell r="H533">
            <v>0</v>
          </cell>
        </row>
        <row r="534">
          <cell r="H534">
            <v>0</v>
          </cell>
        </row>
        <row r="535">
          <cell r="H535">
            <v>0</v>
          </cell>
        </row>
        <row r="536">
          <cell r="H536">
            <v>0</v>
          </cell>
        </row>
        <row r="537">
          <cell r="H537">
            <v>0</v>
          </cell>
        </row>
        <row r="538">
          <cell r="H538">
            <v>0</v>
          </cell>
        </row>
        <row r="539">
          <cell r="H539">
            <v>0</v>
          </cell>
        </row>
        <row r="540">
          <cell r="H540">
            <v>0</v>
          </cell>
        </row>
        <row r="541">
          <cell r="H541">
            <v>0</v>
          </cell>
        </row>
        <row r="542">
          <cell r="H542">
            <v>0</v>
          </cell>
        </row>
        <row r="543">
          <cell r="H543">
            <v>0</v>
          </cell>
        </row>
        <row r="544">
          <cell r="H544">
            <v>0</v>
          </cell>
        </row>
        <row r="545">
          <cell r="H545">
            <v>0</v>
          </cell>
        </row>
        <row r="546">
          <cell r="H546">
            <v>0</v>
          </cell>
        </row>
        <row r="547">
          <cell r="H547">
            <v>0</v>
          </cell>
        </row>
        <row r="548">
          <cell r="H548">
            <v>0</v>
          </cell>
        </row>
        <row r="549">
          <cell r="H549">
            <v>0</v>
          </cell>
        </row>
        <row r="550">
          <cell r="H550">
            <v>0</v>
          </cell>
        </row>
        <row r="551">
          <cell r="H551">
            <v>0</v>
          </cell>
        </row>
        <row r="552">
          <cell r="H552">
            <v>0</v>
          </cell>
        </row>
        <row r="553">
          <cell r="H553">
            <v>0</v>
          </cell>
        </row>
        <row r="554">
          <cell r="H554">
            <v>0</v>
          </cell>
        </row>
        <row r="555">
          <cell r="H555">
            <v>0</v>
          </cell>
        </row>
        <row r="556">
          <cell r="H556">
            <v>0</v>
          </cell>
        </row>
        <row r="557">
          <cell r="H557">
            <v>0</v>
          </cell>
        </row>
        <row r="558">
          <cell r="H558">
            <v>0</v>
          </cell>
        </row>
        <row r="559">
          <cell r="H559">
            <v>0</v>
          </cell>
        </row>
        <row r="560">
          <cell r="H560">
            <v>0</v>
          </cell>
        </row>
        <row r="561">
          <cell r="H561">
            <v>0</v>
          </cell>
        </row>
        <row r="562">
          <cell r="H562">
            <v>0</v>
          </cell>
        </row>
        <row r="563">
          <cell r="H563">
            <v>0</v>
          </cell>
        </row>
        <row r="564">
          <cell r="H564">
            <v>0</v>
          </cell>
        </row>
        <row r="565">
          <cell r="H565">
            <v>0</v>
          </cell>
        </row>
        <row r="566">
          <cell r="H566">
            <v>0</v>
          </cell>
        </row>
        <row r="567">
          <cell r="H567">
            <v>0</v>
          </cell>
        </row>
        <row r="568">
          <cell r="H568">
            <v>0</v>
          </cell>
        </row>
        <row r="569">
          <cell r="H569">
            <v>0</v>
          </cell>
        </row>
        <row r="570">
          <cell r="H570">
            <v>0</v>
          </cell>
        </row>
        <row r="571">
          <cell r="H571">
            <v>0</v>
          </cell>
        </row>
        <row r="572">
          <cell r="H572">
            <v>0</v>
          </cell>
        </row>
        <row r="573">
          <cell r="H573">
            <v>0</v>
          </cell>
        </row>
        <row r="574">
          <cell r="H574">
            <v>0</v>
          </cell>
        </row>
        <row r="575">
          <cell r="H575">
            <v>0</v>
          </cell>
        </row>
        <row r="576">
          <cell r="H576">
            <v>0</v>
          </cell>
        </row>
        <row r="577">
          <cell r="H577">
            <v>0</v>
          </cell>
        </row>
        <row r="578">
          <cell r="H578">
            <v>0</v>
          </cell>
        </row>
        <row r="579">
          <cell r="H579">
            <v>0</v>
          </cell>
        </row>
        <row r="580">
          <cell r="H580">
            <v>0</v>
          </cell>
        </row>
        <row r="581">
          <cell r="H581">
            <v>0</v>
          </cell>
        </row>
        <row r="582">
          <cell r="H582">
            <v>0</v>
          </cell>
        </row>
        <row r="583">
          <cell r="H583">
            <v>0</v>
          </cell>
        </row>
        <row r="584">
          <cell r="H584">
            <v>0</v>
          </cell>
        </row>
        <row r="585">
          <cell r="H585">
            <v>0</v>
          </cell>
        </row>
        <row r="586">
          <cell r="H586">
            <v>0</v>
          </cell>
        </row>
        <row r="587">
          <cell r="H587">
            <v>0</v>
          </cell>
        </row>
        <row r="588">
          <cell r="H588">
            <v>0</v>
          </cell>
        </row>
        <row r="589">
          <cell r="H589">
            <v>0</v>
          </cell>
        </row>
        <row r="590">
          <cell r="H590">
            <v>0</v>
          </cell>
        </row>
        <row r="591">
          <cell r="H591">
            <v>0</v>
          </cell>
        </row>
        <row r="592">
          <cell r="H592">
            <v>0</v>
          </cell>
        </row>
        <row r="593">
          <cell r="H593">
            <v>0</v>
          </cell>
        </row>
        <row r="594">
          <cell r="H594">
            <v>0</v>
          </cell>
        </row>
        <row r="595">
          <cell r="H595">
            <v>0</v>
          </cell>
        </row>
        <row r="596">
          <cell r="H596">
            <v>0</v>
          </cell>
        </row>
        <row r="597">
          <cell r="H597">
            <v>0</v>
          </cell>
        </row>
        <row r="598">
          <cell r="H598">
            <v>0</v>
          </cell>
        </row>
        <row r="599">
          <cell r="H599">
            <v>0</v>
          </cell>
        </row>
        <row r="600">
          <cell r="H600">
            <v>0</v>
          </cell>
        </row>
        <row r="601">
          <cell r="H601">
            <v>0</v>
          </cell>
        </row>
        <row r="602">
          <cell r="H602">
            <v>0</v>
          </cell>
        </row>
        <row r="603">
          <cell r="H603">
            <v>0</v>
          </cell>
        </row>
        <row r="604">
          <cell r="H604">
            <v>0</v>
          </cell>
        </row>
        <row r="605">
          <cell r="H605">
            <v>0</v>
          </cell>
        </row>
        <row r="606">
          <cell r="H606">
            <v>0</v>
          </cell>
        </row>
        <row r="607">
          <cell r="H607">
            <v>0</v>
          </cell>
        </row>
        <row r="608">
          <cell r="H608">
            <v>0</v>
          </cell>
        </row>
        <row r="609">
          <cell r="H609">
            <v>0</v>
          </cell>
        </row>
        <row r="610">
          <cell r="H610">
            <v>0</v>
          </cell>
        </row>
        <row r="611">
          <cell r="H611">
            <v>0</v>
          </cell>
        </row>
        <row r="612">
          <cell r="H612">
            <v>0</v>
          </cell>
        </row>
        <row r="613">
          <cell r="H613">
            <v>0</v>
          </cell>
        </row>
        <row r="614">
          <cell r="H614">
            <v>0</v>
          </cell>
        </row>
        <row r="615">
          <cell r="H615">
            <v>0</v>
          </cell>
        </row>
        <row r="616">
          <cell r="H616">
            <v>0</v>
          </cell>
        </row>
        <row r="617">
          <cell r="H617">
            <v>0</v>
          </cell>
        </row>
        <row r="618">
          <cell r="H618">
            <v>0</v>
          </cell>
        </row>
        <row r="619">
          <cell r="H619">
            <v>0</v>
          </cell>
        </row>
        <row r="620">
          <cell r="H620">
            <v>0</v>
          </cell>
        </row>
        <row r="621">
          <cell r="H621">
            <v>0</v>
          </cell>
        </row>
        <row r="622">
          <cell r="H622">
            <v>0</v>
          </cell>
        </row>
        <row r="623">
          <cell r="H623">
            <v>0</v>
          </cell>
        </row>
        <row r="624">
          <cell r="H624">
            <v>0</v>
          </cell>
        </row>
        <row r="625">
          <cell r="H625">
            <v>0</v>
          </cell>
        </row>
        <row r="626">
          <cell r="H626">
            <v>0</v>
          </cell>
        </row>
        <row r="627">
          <cell r="H627">
            <v>0</v>
          </cell>
        </row>
        <row r="628">
          <cell r="H628">
            <v>0</v>
          </cell>
        </row>
        <row r="629">
          <cell r="H629">
            <v>0</v>
          </cell>
        </row>
        <row r="630">
          <cell r="H630">
            <v>0</v>
          </cell>
        </row>
        <row r="631">
          <cell r="H631">
            <v>0</v>
          </cell>
        </row>
        <row r="632">
          <cell r="H632">
            <v>0</v>
          </cell>
        </row>
        <row r="633">
          <cell r="H633">
            <v>0</v>
          </cell>
        </row>
        <row r="634">
          <cell r="H634">
            <v>0</v>
          </cell>
        </row>
        <row r="635">
          <cell r="H635">
            <v>0</v>
          </cell>
        </row>
        <row r="636">
          <cell r="H636">
            <v>0</v>
          </cell>
        </row>
        <row r="637">
          <cell r="H637">
            <v>0</v>
          </cell>
        </row>
        <row r="638">
          <cell r="H638">
            <v>0</v>
          </cell>
        </row>
        <row r="639">
          <cell r="H639">
            <v>0</v>
          </cell>
        </row>
        <row r="640">
          <cell r="H640">
            <v>0</v>
          </cell>
        </row>
        <row r="641">
          <cell r="H641">
            <v>0</v>
          </cell>
        </row>
        <row r="642">
          <cell r="H642">
            <v>0</v>
          </cell>
        </row>
        <row r="643">
          <cell r="H643">
            <v>0</v>
          </cell>
        </row>
        <row r="644">
          <cell r="H644">
            <v>0</v>
          </cell>
        </row>
        <row r="645">
          <cell r="H645">
            <v>0</v>
          </cell>
        </row>
        <row r="646">
          <cell r="H646">
            <v>0</v>
          </cell>
        </row>
        <row r="647">
          <cell r="H647">
            <v>0</v>
          </cell>
        </row>
        <row r="648">
          <cell r="H648">
            <v>0</v>
          </cell>
        </row>
        <row r="649">
          <cell r="H649">
            <v>0</v>
          </cell>
        </row>
        <row r="650">
          <cell r="H650">
            <v>0</v>
          </cell>
        </row>
        <row r="651">
          <cell r="H651">
            <v>0</v>
          </cell>
        </row>
        <row r="652">
          <cell r="H652">
            <v>0</v>
          </cell>
        </row>
        <row r="653">
          <cell r="H653">
            <v>0</v>
          </cell>
        </row>
        <row r="654">
          <cell r="H654">
            <v>0</v>
          </cell>
        </row>
        <row r="655">
          <cell r="H655">
            <v>0</v>
          </cell>
        </row>
        <row r="656">
          <cell r="H656">
            <v>0</v>
          </cell>
        </row>
        <row r="657">
          <cell r="H657">
            <v>0</v>
          </cell>
        </row>
        <row r="658">
          <cell r="H658">
            <v>0</v>
          </cell>
        </row>
        <row r="659">
          <cell r="H659">
            <v>0</v>
          </cell>
        </row>
        <row r="660">
          <cell r="H660">
            <v>0</v>
          </cell>
        </row>
        <row r="661">
          <cell r="H661">
            <v>0</v>
          </cell>
        </row>
        <row r="662">
          <cell r="H662">
            <v>0</v>
          </cell>
        </row>
        <row r="663">
          <cell r="H663">
            <v>0</v>
          </cell>
        </row>
        <row r="664">
          <cell r="H664">
            <v>0</v>
          </cell>
        </row>
        <row r="665">
          <cell r="H665">
            <v>0</v>
          </cell>
        </row>
        <row r="666">
          <cell r="H666">
            <v>0</v>
          </cell>
        </row>
        <row r="667">
          <cell r="H667">
            <v>0</v>
          </cell>
        </row>
        <row r="668">
          <cell r="H668">
            <v>0</v>
          </cell>
        </row>
        <row r="669">
          <cell r="H669">
            <v>0</v>
          </cell>
        </row>
        <row r="670">
          <cell r="H670">
            <v>0</v>
          </cell>
        </row>
        <row r="671">
          <cell r="H671">
            <v>0</v>
          </cell>
        </row>
        <row r="672">
          <cell r="H672">
            <v>0</v>
          </cell>
        </row>
        <row r="673">
          <cell r="H673">
            <v>0</v>
          </cell>
        </row>
        <row r="674">
          <cell r="H674">
            <v>0</v>
          </cell>
        </row>
        <row r="675">
          <cell r="H675">
            <v>0</v>
          </cell>
        </row>
        <row r="676">
          <cell r="H676">
            <v>0</v>
          </cell>
        </row>
        <row r="677">
          <cell r="H677">
            <v>0</v>
          </cell>
        </row>
        <row r="678">
          <cell r="H678">
            <v>0</v>
          </cell>
        </row>
        <row r="679">
          <cell r="H679">
            <v>0</v>
          </cell>
        </row>
        <row r="680">
          <cell r="H680">
            <v>0</v>
          </cell>
        </row>
        <row r="681">
          <cell r="H681">
            <v>0</v>
          </cell>
        </row>
        <row r="682">
          <cell r="H682">
            <v>0</v>
          </cell>
        </row>
        <row r="683">
          <cell r="H683">
            <v>0</v>
          </cell>
        </row>
        <row r="684">
          <cell r="H684">
            <v>0</v>
          </cell>
        </row>
        <row r="685">
          <cell r="H685">
            <v>0</v>
          </cell>
        </row>
        <row r="686">
          <cell r="H686">
            <v>0</v>
          </cell>
        </row>
        <row r="687">
          <cell r="H687">
            <v>0</v>
          </cell>
        </row>
        <row r="688">
          <cell r="H688">
            <v>0</v>
          </cell>
        </row>
        <row r="689">
          <cell r="H689">
            <v>0</v>
          </cell>
        </row>
        <row r="690">
          <cell r="H690">
            <v>0</v>
          </cell>
        </row>
        <row r="691">
          <cell r="H691">
            <v>0</v>
          </cell>
        </row>
        <row r="692">
          <cell r="H692">
            <v>0</v>
          </cell>
        </row>
        <row r="693">
          <cell r="H693">
            <v>0</v>
          </cell>
        </row>
        <row r="694">
          <cell r="H694">
            <v>0</v>
          </cell>
        </row>
        <row r="695">
          <cell r="H695">
            <v>0</v>
          </cell>
        </row>
        <row r="696">
          <cell r="H696">
            <v>0</v>
          </cell>
        </row>
        <row r="697">
          <cell r="H697">
            <v>0</v>
          </cell>
        </row>
        <row r="698">
          <cell r="H698">
            <v>0</v>
          </cell>
        </row>
        <row r="699">
          <cell r="H699">
            <v>0</v>
          </cell>
        </row>
        <row r="700">
          <cell r="H700">
            <v>0</v>
          </cell>
        </row>
        <row r="701">
          <cell r="H701">
            <v>0</v>
          </cell>
        </row>
        <row r="702">
          <cell r="H702">
            <v>0</v>
          </cell>
        </row>
        <row r="703">
          <cell r="H703">
            <v>0</v>
          </cell>
        </row>
        <row r="704">
          <cell r="H704">
            <v>0</v>
          </cell>
        </row>
        <row r="705">
          <cell r="H705">
            <v>0</v>
          </cell>
        </row>
        <row r="706">
          <cell r="H706">
            <v>0</v>
          </cell>
        </row>
        <row r="707">
          <cell r="H707">
            <v>0</v>
          </cell>
        </row>
        <row r="708">
          <cell r="H708">
            <v>0</v>
          </cell>
        </row>
        <row r="709">
          <cell r="H709">
            <v>0</v>
          </cell>
        </row>
        <row r="710">
          <cell r="H710">
            <v>0</v>
          </cell>
        </row>
        <row r="711">
          <cell r="H711">
            <v>0</v>
          </cell>
        </row>
        <row r="712">
          <cell r="H712">
            <v>0</v>
          </cell>
        </row>
        <row r="713">
          <cell r="H713">
            <v>0</v>
          </cell>
        </row>
        <row r="714">
          <cell r="H714">
            <v>0</v>
          </cell>
        </row>
        <row r="715">
          <cell r="H715">
            <v>0</v>
          </cell>
        </row>
        <row r="716">
          <cell r="H716">
            <v>0</v>
          </cell>
        </row>
        <row r="717">
          <cell r="H717">
            <v>0</v>
          </cell>
        </row>
        <row r="718">
          <cell r="H718">
            <v>0</v>
          </cell>
        </row>
        <row r="719">
          <cell r="H719">
            <v>0</v>
          </cell>
        </row>
        <row r="720">
          <cell r="H720">
            <v>0</v>
          </cell>
        </row>
        <row r="721">
          <cell r="H721">
            <v>0</v>
          </cell>
        </row>
        <row r="722">
          <cell r="H722">
            <v>0</v>
          </cell>
        </row>
        <row r="723">
          <cell r="H723">
            <v>0</v>
          </cell>
        </row>
        <row r="724">
          <cell r="H724">
            <v>0</v>
          </cell>
        </row>
        <row r="725">
          <cell r="H725">
            <v>0</v>
          </cell>
        </row>
        <row r="726">
          <cell r="H726">
            <v>0</v>
          </cell>
        </row>
        <row r="727">
          <cell r="H727">
            <v>0</v>
          </cell>
        </row>
        <row r="728">
          <cell r="H728">
            <v>0</v>
          </cell>
        </row>
        <row r="729">
          <cell r="H729">
            <v>0</v>
          </cell>
        </row>
        <row r="730">
          <cell r="H730">
            <v>0</v>
          </cell>
        </row>
        <row r="731">
          <cell r="H731">
            <v>0</v>
          </cell>
        </row>
        <row r="732">
          <cell r="H732">
            <v>0</v>
          </cell>
        </row>
        <row r="733">
          <cell r="H733">
            <v>0</v>
          </cell>
        </row>
        <row r="734">
          <cell r="H734">
            <v>0</v>
          </cell>
        </row>
        <row r="735">
          <cell r="H735">
            <v>0</v>
          </cell>
        </row>
        <row r="736">
          <cell r="H736">
            <v>0</v>
          </cell>
        </row>
        <row r="737">
          <cell r="H737">
            <v>0</v>
          </cell>
        </row>
        <row r="738">
          <cell r="H738">
            <v>0</v>
          </cell>
        </row>
        <row r="739">
          <cell r="H739">
            <v>0</v>
          </cell>
        </row>
        <row r="740">
          <cell r="H740">
            <v>0</v>
          </cell>
        </row>
        <row r="741">
          <cell r="H741">
            <v>0</v>
          </cell>
        </row>
        <row r="742">
          <cell r="H742">
            <v>0</v>
          </cell>
        </row>
        <row r="743">
          <cell r="H743">
            <v>0</v>
          </cell>
        </row>
        <row r="744">
          <cell r="H744">
            <v>0</v>
          </cell>
        </row>
        <row r="745">
          <cell r="H745">
            <v>0</v>
          </cell>
        </row>
        <row r="746">
          <cell r="H746">
            <v>0</v>
          </cell>
        </row>
        <row r="747">
          <cell r="H747">
            <v>0</v>
          </cell>
        </row>
        <row r="748">
          <cell r="H748">
            <v>0</v>
          </cell>
        </row>
        <row r="749">
          <cell r="H749">
            <v>0</v>
          </cell>
        </row>
        <row r="750">
          <cell r="H750">
            <v>0</v>
          </cell>
        </row>
        <row r="751">
          <cell r="H751">
            <v>0</v>
          </cell>
        </row>
        <row r="752">
          <cell r="H752">
            <v>0</v>
          </cell>
        </row>
        <row r="753">
          <cell r="H753">
            <v>0</v>
          </cell>
        </row>
        <row r="754">
          <cell r="H754">
            <v>0</v>
          </cell>
        </row>
        <row r="755">
          <cell r="H755">
            <v>0</v>
          </cell>
        </row>
        <row r="756">
          <cell r="H756">
            <v>0</v>
          </cell>
        </row>
        <row r="757">
          <cell r="H757">
            <v>0</v>
          </cell>
        </row>
        <row r="758">
          <cell r="H758">
            <v>0</v>
          </cell>
        </row>
        <row r="759">
          <cell r="H759">
            <v>0</v>
          </cell>
        </row>
        <row r="760">
          <cell r="H760">
            <v>0</v>
          </cell>
        </row>
        <row r="761">
          <cell r="H761">
            <v>0</v>
          </cell>
        </row>
        <row r="762">
          <cell r="H762">
            <v>0</v>
          </cell>
        </row>
        <row r="763">
          <cell r="H763">
            <v>0</v>
          </cell>
        </row>
        <row r="764">
          <cell r="H764">
            <v>0</v>
          </cell>
        </row>
        <row r="765">
          <cell r="H765">
            <v>0</v>
          </cell>
        </row>
        <row r="766">
          <cell r="H766">
            <v>0</v>
          </cell>
        </row>
        <row r="767">
          <cell r="H767">
            <v>0</v>
          </cell>
        </row>
        <row r="768">
          <cell r="H768">
            <v>0</v>
          </cell>
        </row>
        <row r="769">
          <cell r="H769">
            <v>0</v>
          </cell>
        </row>
        <row r="770">
          <cell r="H770">
            <v>0</v>
          </cell>
        </row>
        <row r="771">
          <cell r="H771">
            <v>0</v>
          </cell>
        </row>
        <row r="772">
          <cell r="H772">
            <v>0</v>
          </cell>
        </row>
        <row r="773">
          <cell r="H773">
            <v>0</v>
          </cell>
        </row>
        <row r="774">
          <cell r="H774">
            <v>0</v>
          </cell>
        </row>
        <row r="775">
          <cell r="H775">
            <v>0</v>
          </cell>
        </row>
        <row r="776">
          <cell r="H776">
            <v>0</v>
          </cell>
        </row>
        <row r="777">
          <cell r="H777">
            <v>0</v>
          </cell>
        </row>
        <row r="778">
          <cell r="H778">
            <v>0</v>
          </cell>
        </row>
        <row r="779">
          <cell r="H779">
            <v>0</v>
          </cell>
        </row>
        <row r="780">
          <cell r="H780">
            <v>0</v>
          </cell>
        </row>
        <row r="781">
          <cell r="H781">
            <v>0</v>
          </cell>
        </row>
        <row r="782">
          <cell r="H782">
            <v>0</v>
          </cell>
        </row>
        <row r="783">
          <cell r="H783">
            <v>0</v>
          </cell>
        </row>
        <row r="784">
          <cell r="H784">
            <v>0</v>
          </cell>
        </row>
        <row r="785">
          <cell r="H785">
            <v>0</v>
          </cell>
        </row>
        <row r="786">
          <cell r="H786">
            <v>0</v>
          </cell>
        </row>
        <row r="787">
          <cell r="H787">
            <v>0</v>
          </cell>
        </row>
        <row r="788">
          <cell r="H788">
            <v>0</v>
          </cell>
        </row>
        <row r="789">
          <cell r="H789">
            <v>0</v>
          </cell>
        </row>
        <row r="790">
          <cell r="H790">
            <v>0</v>
          </cell>
        </row>
        <row r="791">
          <cell r="H791">
            <v>0</v>
          </cell>
        </row>
        <row r="792">
          <cell r="H792">
            <v>0</v>
          </cell>
        </row>
        <row r="793">
          <cell r="H793">
            <v>0</v>
          </cell>
        </row>
        <row r="794">
          <cell r="H794">
            <v>0</v>
          </cell>
        </row>
        <row r="795">
          <cell r="H795">
            <v>0</v>
          </cell>
        </row>
        <row r="796">
          <cell r="H796">
            <v>0</v>
          </cell>
        </row>
        <row r="797">
          <cell r="H797">
            <v>0</v>
          </cell>
        </row>
        <row r="798">
          <cell r="H798">
            <v>0</v>
          </cell>
        </row>
        <row r="799">
          <cell r="H799">
            <v>0</v>
          </cell>
        </row>
        <row r="800">
          <cell r="H800">
            <v>0</v>
          </cell>
        </row>
        <row r="801">
          <cell r="H801">
            <v>0</v>
          </cell>
        </row>
        <row r="802">
          <cell r="H802">
            <v>0</v>
          </cell>
        </row>
        <row r="803">
          <cell r="H803">
            <v>0</v>
          </cell>
        </row>
        <row r="804">
          <cell r="H804">
            <v>0</v>
          </cell>
        </row>
        <row r="805">
          <cell r="H805">
            <v>0</v>
          </cell>
        </row>
        <row r="806">
          <cell r="H806">
            <v>0</v>
          </cell>
        </row>
        <row r="807">
          <cell r="H807">
            <v>0</v>
          </cell>
        </row>
        <row r="808">
          <cell r="H808">
            <v>0</v>
          </cell>
        </row>
        <row r="809">
          <cell r="H809">
            <v>0</v>
          </cell>
        </row>
        <row r="810">
          <cell r="H810">
            <v>0</v>
          </cell>
        </row>
        <row r="811">
          <cell r="H811">
            <v>0</v>
          </cell>
        </row>
        <row r="812">
          <cell r="H812">
            <v>0</v>
          </cell>
        </row>
        <row r="813">
          <cell r="H813">
            <v>0</v>
          </cell>
        </row>
        <row r="814">
          <cell r="H814">
            <v>0</v>
          </cell>
        </row>
        <row r="815">
          <cell r="H815">
            <v>0</v>
          </cell>
        </row>
        <row r="816">
          <cell r="H816">
            <v>0</v>
          </cell>
        </row>
        <row r="817">
          <cell r="H817">
            <v>0</v>
          </cell>
        </row>
        <row r="818">
          <cell r="H818">
            <v>0</v>
          </cell>
        </row>
        <row r="819">
          <cell r="H819">
            <v>0</v>
          </cell>
        </row>
        <row r="820">
          <cell r="H820">
            <v>0</v>
          </cell>
        </row>
        <row r="821">
          <cell r="H821">
            <v>0</v>
          </cell>
        </row>
        <row r="822">
          <cell r="H822">
            <v>0</v>
          </cell>
        </row>
        <row r="823">
          <cell r="H823">
            <v>0</v>
          </cell>
        </row>
        <row r="824">
          <cell r="H824">
            <v>0</v>
          </cell>
        </row>
        <row r="825">
          <cell r="H825">
            <v>0</v>
          </cell>
        </row>
        <row r="826">
          <cell r="H826">
            <v>0</v>
          </cell>
        </row>
        <row r="827">
          <cell r="H827">
            <v>0</v>
          </cell>
        </row>
        <row r="828">
          <cell r="H828">
            <v>0</v>
          </cell>
        </row>
        <row r="829">
          <cell r="H829">
            <v>0</v>
          </cell>
        </row>
        <row r="830">
          <cell r="H830">
            <v>0</v>
          </cell>
        </row>
        <row r="831">
          <cell r="H831">
            <v>0</v>
          </cell>
        </row>
        <row r="832">
          <cell r="H832">
            <v>0</v>
          </cell>
        </row>
        <row r="833">
          <cell r="H833">
            <v>0</v>
          </cell>
        </row>
        <row r="834">
          <cell r="H834">
            <v>0</v>
          </cell>
        </row>
        <row r="835">
          <cell r="H835">
            <v>0</v>
          </cell>
        </row>
        <row r="836">
          <cell r="H836">
            <v>0</v>
          </cell>
        </row>
        <row r="837">
          <cell r="H837">
            <v>0</v>
          </cell>
        </row>
        <row r="838">
          <cell r="H838">
            <v>0</v>
          </cell>
        </row>
        <row r="839">
          <cell r="H839">
            <v>0</v>
          </cell>
        </row>
        <row r="840">
          <cell r="H840">
            <v>0</v>
          </cell>
        </row>
        <row r="841">
          <cell r="H841">
            <v>0</v>
          </cell>
        </row>
        <row r="842">
          <cell r="H842">
            <v>0</v>
          </cell>
        </row>
        <row r="843">
          <cell r="H843">
            <v>0</v>
          </cell>
        </row>
        <row r="844">
          <cell r="H844">
            <v>0</v>
          </cell>
        </row>
        <row r="845">
          <cell r="H845">
            <v>0</v>
          </cell>
        </row>
        <row r="846">
          <cell r="H846">
            <v>0</v>
          </cell>
        </row>
        <row r="847">
          <cell r="H847">
            <v>0</v>
          </cell>
        </row>
        <row r="848">
          <cell r="H848">
            <v>0</v>
          </cell>
        </row>
        <row r="849">
          <cell r="H849">
            <v>0</v>
          </cell>
        </row>
        <row r="850">
          <cell r="H850">
            <v>0</v>
          </cell>
        </row>
        <row r="851">
          <cell r="H851">
            <v>0</v>
          </cell>
        </row>
        <row r="852">
          <cell r="H852">
            <v>0</v>
          </cell>
        </row>
        <row r="853">
          <cell r="H853">
            <v>0</v>
          </cell>
        </row>
        <row r="854">
          <cell r="H854">
            <v>0</v>
          </cell>
        </row>
        <row r="855">
          <cell r="H855">
            <v>0</v>
          </cell>
        </row>
        <row r="856">
          <cell r="H856">
            <v>0</v>
          </cell>
        </row>
        <row r="857">
          <cell r="H857">
            <v>0</v>
          </cell>
        </row>
        <row r="858">
          <cell r="H858">
            <v>0</v>
          </cell>
        </row>
        <row r="859">
          <cell r="H859">
            <v>0</v>
          </cell>
        </row>
        <row r="860">
          <cell r="H860">
            <v>0</v>
          </cell>
        </row>
        <row r="861">
          <cell r="H861">
            <v>0</v>
          </cell>
        </row>
        <row r="862">
          <cell r="H862">
            <v>0</v>
          </cell>
        </row>
        <row r="863">
          <cell r="H863">
            <v>0</v>
          </cell>
        </row>
        <row r="864">
          <cell r="H864">
            <v>0</v>
          </cell>
        </row>
        <row r="865">
          <cell r="H865">
            <v>0</v>
          </cell>
        </row>
        <row r="866">
          <cell r="H866">
            <v>0</v>
          </cell>
        </row>
        <row r="867">
          <cell r="H867">
            <v>0</v>
          </cell>
        </row>
        <row r="868">
          <cell r="H868">
            <v>0</v>
          </cell>
        </row>
        <row r="869">
          <cell r="H869">
            <v>0</v>
          </cell>
        </row>
        <row r="870">
          <cell r="H870">
            <v>0</v>
          </cell>
        </row>
        <row r="871">
          <cell r="H871">
            <v>0</v>
          </cell>
        </row>
        <row r="872">
          <cell r="H872">
            <v>0</v>
          </cell>
        </row>
        <row r="873">
          <cell r="H873">
            <v>0</v>
          </cell>
        </row>
        <row r="874">
          <cell r="H874">
            <v>0</v>
          </cell>
        </row>
        <row r="875">
          <cell r="H875">
            <v>0</v>
          </cell>
        </row>
        <row r="876">
          <cell r="H876">
            <v>0</v>
          </cell>
        </row>
        <row r="877">
          <cell r="H877">
            <v>0</v>
          </cell>
        </row>
        <row r="878">
          <cell r="H878">
            <v>0</v>
          </cell>
        </row>
        <row r="879">
          <cell r="H879">
            <v>0</v>
          </cell>
        </row>
        <row r="880">
          <cell r="H880">
            <v>0</v>
          </cell>
        </row>
        <row r="881">
          <cell r="H881">
            <v>0</v>
          </cell>
        </row>
        <row r="882">
          <cell r="H882">
            <v>0</v>
          </cell>
        </row>
        <row r="883">
          <cell r="H883">
            <v>0</v>
          </cell>
        </row>
        <row r="884">
          <cell r="H884">
            <v>0</v>
          </cell>
        </row>
        <row r="885">
          <cell r="H885">
            <v>0</v>
          </cell>
        </row>
        <row r="886">
          <cell r="H886">
            <v>0</v>
          </cell>
        </row>
        <row r="887">
          <cell r="H887">
            <v>0</v>
          </cell>
        </row>
        <row r="888">
          <cell r="H888">
            <v>0</v>
          </cell>
        </row>
        <row r="889">
          <cell r="H889">
            <v>0</v>
          </cell>
        </row>
        <row r="890">
          <cell r="H890">
            <v>0</v>
          </cell>
        </row>
        <row r="891">
          <cell r="H891">
            <v>0</v>
          </cell>
        </row>
        <row r="892">
          <cell r="H892">
            <v>0</v>
          </cell>
        </row>
        <row r="893">
          <cell r="H893">
            <v>0</v>
          </cell>
        </row>
        <row r="894">
          <cell r="H894">
            <v>0</v>
          </cell>
        </row>
        <row r="895">
          <cell r="H895">
            <v>0</v>
          </cell>
        </row>
        <row r="896">
          <cell r="H896">
            <v>0</v>
          </cell>
        </row>
        <row r="897">
          <cell r="H897">
            <v>0</v>
          </cell>
        </row>
        <row r="898">
          <cell r="H898">
            <v>0</v>
          </cell>
        </row>
        <row r="899">
          <cell r="H899">
            <v>0</v>
          </cell>
        </row>
        <row r="900">
          <cell r="H900">
            <v>0</v>
          </cell>
        </row>
        <row r="901">
          <cell r="H901">
            <v>0</v>
          </cell>
        </row>
        <row r="902">
          <cell r="H902">
            <v>0</v>
          </cell>
        </row>
        <row r="903">
          <cell r="H903">
            <v>0</v>
          </cell>
        </row>
        <row r="904">
          <cell r="H904">
            <v>0</v>
          </cell>
        </row>
        <row r="905">
          <cell r="H905">
            <v>0</v>
          </cell>
        </row>
        <row r="906">
          <cell r="H906">
            <v>0</v>
          </cell>
        </row>
        <row r="907">
          <cell r="H907">
            <v>0</v>
          </cell>
        </row>
        <row r="908">
          <cell r="H908">
            <v>0</v>
          </cell>
        </row>
        <row r="909">
          <cell r="H909">
            <v>0</v>
          </cell>
        </row>
        <row r="910">
          <cell r="H910">
            <v>0</v>
          </cell>
        </row>
        <row r="911">
          <cell r="H911">
            <v>0</v>
          </cell>
        </row>
        <row r="912">
          <cell r="H912">
            <v>0</v>
          </cell>
        </row>
        <row r="913">
          <cell r="H913">
            <v>0</v>
          </cell>
        </row>
        <row r="914">
          <cell r="H914">
            <v>0</v>
          </cell>
        </row>
        <row r="915">
          <cell r="H915">
            <v>0</v>
          </cell>
        </row>
        <row r="916">
          <cell r="H916">
            <v>0</v>
          </cell>
        </row>
        <row r="917">
          <cell r="H917">
            <v>0</v>
          </cell>
        </row>
        <row r="918">
          <cell r="H918">
            <v>0</v>
          </cell>
        </row>
        <row r="919">
          <cell r="H919">
            <v>0</v>
          </cell>
        </row>
        <row r="920">
          <cell r="H920">
            <v>0</v>
          </cell>
        </row>
        <row r="921">
          <cell r="H921">
            <v>0</v>
          </cell>
        </row>
        <row r="922">
          <cell r="H922">
            <v>0</v>
          </cell>
        </row>
        <row r="923">
          <cell r="H923">
            <v>0</v>
          </cell>
        </row>
        <row r="924">
          <cell r="H924">
            <v>0</v>
          </cell>
        </row>
        <row r="925">
          <cell r="H925">
            <v>0</v>
          </cell>
        </row>
        <row r="926">
          <cell r="H926">
            <v>0</v>
          </cell>
        </row>
        <row r="927">
          <cell r="H927">
            <v>0</v>
          </cell>
        </row>
        <row r="928">
          <cell r="H928">
            <v>0</v>
          </cell>
        </row>
        <row r="929">
          <cell r="H929">
            <v>0</v>
          </cell>
        </row>
        <row r="930">
          <cell r="H930">
            <v>0</v>
          </cell>
        </row>
        <row r="931">
          <cell r="H931">
            <v>0</v>
          </cell>
        </row>
        <row r="932">
          <cell r="H932">
            <v>0</v>
          </cell>
        </row>
        <row r="933">
          <cell r="H933">
            <v>0</v>
          </cell>
        </row>
        <row r="934">
          <cell r="H934">
            <v>0</v>
          </cell>
        </row>
        <row r="935">
          <cell r="H935">
            <v>0</v>
          </cell>
        </row>
        <row r="936">
          <cell r="H936">
            <v>0</v>
          </cell>
        </row>
        <row r="937">
          <cell r="H937">
            <v>0</v>
          </cell>
        </row>
        <row r="938">
          <cell r="H938">
            <v>0</v>
          </cell>
        </row>
        <row r="939">
          <cell r="H939">
            <v>0</v>
          </cell>
        </row>
        <row r="940">
          <cell r="H940">
            <v>0</v>
          </cell>
        </row>
        <row r="941">
          <cell r="H941">
            <v>0</v>
          </cell>
        </row>
        <row r="942">
          <cell r="H942">
            <v>0</v>
          </cell>
        </row>
        <row r="943">
          <cell r="H943">
            <v>0</v>
          </cell>
        </row>
        <row r="944">
          <cell r="H944">
            <v>0</v>
          </cell>
        </row>
        <row r="945">
          <cell r="H945">
            <v>0</v>
          </cell>
        </row>
        <row r="946">
          <cell r="H946">
            <v>0</v>
          </cell>
        </row>
        <row r="947">
          <cell r="H947">
            <v>0</v>
          </cell>
        </row>
        <row r="948">
          <cell r="H948">
            <v>0</v>
          </cell>
        </row>
        <row r="949">
          <cell r="H949">
            <v>0</v>
          </cell>
        </row>
        <row r="950">
          <cell r="H950">
            <v>0</v>
          </cell>
        </row>
        <row r="951">
          <cell r="H951">
            <v>0</v>
          </cell>
        </row>
        <row r="952">
          <cell r="H952">
            <v>0</v>
          </cell>
        </row>
        <row r="953">
          <cell r="H953">
            <v>0</v>
          </cell>
        </row>
        <row r="954">
          <cell r="H954">
            <v>0</v>
          </cell>
        </row>
        <row r="955">
          <cell r="H955">
            <v>0</v>
          </cell>
        </row>
        <row r="956">
          <cell r="H956">
            <v>0</v>
          </cell>
        </row>
        <row r="957">
          <cell r="H957">
            <v>0</v>
          </cell>
        </row>
        <row r="958">
          <cell r="H958">
            <v>0</v>
          </cell>
        </row>
        <row r="959">
          <cell r="H959">
            <v>0</v>
          </cell>
        </row>
        <row r="960">
          <cell r="H960">
            <v>0</v>
          </cell>
        </row>
        <row r="961">
          <cell r="H961">
            <v>0</v>
          </cell>
        </row>
        <row r="962">
          <cell r="H962">
            <v>0</v>
          </cell>
        </row>
        <row r="963">
          <cell r="H963">
            <v>0</v>
          </cell>
        </row>
        <row r="964">
          <cell r="H964">
            <v>0</v>
          </cell>
        </row>
        <row r="965">
          <cell r="H965">
            <v>0</v>
          </cell>
        </row>
        <row r="966">
          <cell r="H966">
            <v>0</v>
          </cell>
        </row>
        <row r="967">
          <cell r="H967">
            <v>0</v>
          </cell>
        </row>
        <row r="968">
          <cell r="H968">
            <v>0</v>
          </cell>
        </row>
        <row r="969">
          <cell r="H969">
            <v>0</v>
          </cell>
        </row>
        <row r="970">
          <cell r="H970">
            <v>0</v>
          </cell>
        </row>
        <row r="971">
          <cell r="H971">
            <v>0</v>
          </cell>
        </row>
        <row r="972">
          <cell r="H972">
            <v>0</v>
          </cell>
        </row>
        <row r="973">
          <cell r="H973">
            <v>0</v>
          </cell>
        </row>
        <row r="974">
          <cell r="H974">
            <v>0</v>
          </cell>
        </row>
        <row r="975">
          <cell r="H975">
            <v>0</v>
          </cell>
        </row>
        <row r="976">
          <cell r="H976">
            <v>0</v>
          </cell>
        </row>
        <row r="977">
          <cell r="H977">
            <v>0</v>
          </cell>
        </row>
        <row r="978">
          <cell r="H978">
            <v>0</v>
          </cell>
        </row>
        <row r="979">
          <cell r="H979">
            <v>0</v>
          </cell>
        </row>
        <row r="980">
          <cell r="H980">
            <v>0</v>
          </cell>
        </row>
        <row r="981">
          <cell r="H981">
            <v>0</v>
          </cell>
        </row>
        <row r="982">
          <cell r="H982">
            <v>0</v>
          </cell>
        </row>
        <row r="983">
          <cell r="H983">
            <v>0</v>
          </cell>
        </row>
        <row r="984">
          <cell r="H984">
            <v>0</v>
          </cell>
        </row>
        <row r="985">
          <cell r="H985">
            <v>0</v>
          </cell>
        </row>
        <row r="986">
          <cell r="H986">
            <v>0</v>
          </cell>
        </row>
        <row r="987">
          <cell r="H987">
            <v>0</v>
          </cell>
        </row>
        <row r="988">
          <cell r="H988">
            <v>0</v>
          </cell>
        </row>
        <row r="989">
          <cell r="H989">
            <v>0</v>
          </cell>
        </row>
        <row r="990">
          <cell r="H990">
            <v>0</v>
          </cell>
        </row>
        <row r="991">
          <cell r="H991">
            <v>0</v>
          </cell>
        </row>
        <row r="992">
          <cell r="H992">
            <v>0</v>
          </cell>
        </row>
        <row r="993">
          <cell r="H993">
            <v>0</v>
          </cell>
        </row>
        <row r="994">
          <cell r="H994">
            <v>0</v>
          </cell>
        </row>
        <row r="995">
          <cell r="H995">
            <v>0</v>
          </cell>
        </row>
        <row r="996">
          <cell r="H996">
            <v>0</v>
          </cell>
        </row>
        <row r="997">
          <cell r="H997">
            <v>0</v>
          </cell>
        </row>
        <row r="998">
          <cell r="H998">
            <v>0</v>
          </cell>
        </row>
        <row r="999">
          <cell r="H999">
            <v>0</v>
          </cell>
        </row>
        <row r="1000">
          <cell r="H1000">
            <v>0</v>
          </cell>
        </row>
      </sheetData>
      <sheetData sheetId="13"/>
      <sheetData sheetId="14">
        <row r="44">
          <cell r="H44">
            <v>0</v>
          </cell>
        </row>
        <row r="45">
          <cell r="H45">
            <v>500</v>
          </cell>
        </row>
        <row r="46">
          <cell r="H46">
            <v>0</v>
          </cell>
        </row>
        <row r="47">
          <cell r="H47">
            <v>500</v>
          </cell>
        </row>
        <row r="48">
          <cell r="H48">
            <v>0</v>
          </cell>
        </row>
        <row r="49">
          <cell r="H49">
            <v>0</v>
          </cell>
        </row>
        <row r="50">
          <cell r="H50">
            <v>0</v>
          </cell>
        </row>
        <row r="51">
          <cell r="H51">
            <v>0</v>
          </cell>
        </row>
        <row r="52">
          <cell r="H52">
            <v>500</v>
          </cell>
        </row>
        <row r="53">
          <cell r="H53">
            <v>0</v>
          </cell>
        </row>
        <row r="54">
          <cell r="H54">
            <v>500</v>
          </cell>
        </row>
        <row r="55">
          <cell r="H55">
            <v>0</v>
          </cell>
        </row>
        <row r="56">
          <cell r="H56">
            <v>500</v>
          </cell>
        </row>
        <row r="57">
          <cell r="H57">
            <v>500</v>
          </cell>
        </row>
        <row r="58">
          <cell r="H58">
            <v>0</v>
          </cell>
        </row>
        <row r="59">
          <cell r="H59">
            <v>0</v>
          </cell>
        </row>
        <row r="60">
          <cell r="H60">
            <v>500</v>
          </cell>
        </row>
        <row r="61">
          <cell r="H61">
            <v>0</v>
          </cell>
        </row>
        <row r="62">
          <cell r="H62">
            <v>0</v>
          </cell>
        </row>
        <row r="63">
          <cell r="H63">
            <v>0</v>
          </cell>
        </row>
        <row r="64">
          <cell r="H64">
            <v>0</v>
          </cell>
        </row>
        <row r="65">
          <cell r="H65">
            <v>0</v>
          </cell>
        </row>
        <row r="66">
          <cell r="H66">
            <v>0</v>
          </cell>
        </row>
        <row r="67">
          <cell r="H67">
            <v>0</v>
          </cell>
        </row>
        <row r="68">
          <cell r="H68">
            <v>0</v>
          </cell>
        </row>
        <row r="69">
          <cell r="H69">
            <v>0</v>
          </cell>
        </row>
        <row r="70">
          <cell r="H70">
            <v>0</v>
          </cell>
        </row>
        <row r="71">
          <cell r="H71">
            <v>0</v>
          </cell>
        </row>
        <row r="72">
          <cell r="H72">
            <v>500</v>
          </cell>
        </row>
        <row r="73">
          <cell r="H73">
            <v>0</v>
          </cell>
        </row>
        <row r="74">
          <cell r="H74">
            <v>0</v>
          </cell>
        </row>
        <row r="75">
          <cell r="H75">
            <v>500</v>
          </cell>
        </row>
        <row r="76">
          <cell r="H76">
            <v>0</v>
          </cell>
        </row>
        <row r="77">
          <cell r="H77">
            <v>0</v>
          </cell>
        </row>
        <row r="78">
          <cell r="H78">
            <v>0</v>
          </cell>
        </row>
        <row r="79">
          <cell r="H79">
            <v>500</v>
          </cell>
        </row>
        <row r="80">
          <cell r="H80">
            <v>0</v>
          </cell>
        </row>
        <row r="81">
          <cell r="H81">
            <v>500</v>
          </cell>
        </row>
        <row r="82">
          <cell r="H82">
            <v>0</v>
          </cell>
        </row>
        <row r="83">
          <cell r="H83">
            <v>500</v>
          </cell>
        </row>
        <row r="84">
          <cell r="H84">
            <v>0</v>
          </cell>
        </row>
        <row r="85">
          <cell r="H85">
            <v>0</v>
          </cell>
        </row>
        <row r="86">
          <cell r="H86">
            <v>0</v>
          </cell>
        </row>
        <row r="87">
          <cell r="H87">
            <v>0</v>
          </cell>
        </row>
        <row r="88">
          <cell r="H88">
            <v>0</v>
          </cell>
        </row>
        <row r="89">
          <cell r="H89">
            <v>0</v>
          </cell>
        </row>
        <row r="90">
          <cell r="H90">
            <v>0</v>
          </cell>
        </row>
        <row r="91">
          <cell r="H91">
            <v>0</v>
          </cell>
        </row>
        <row r="92">
          <cell r="H92">
            <v>0</v>
          </cell>
        </row>
        <row r="93">
          <cell r="H93">
            <v>0</v>
          </cell>
        </row>
        <row r="94">
          <cell r="H94">
            <v>0</v>
          </cell>
        </row>
        <row r="95">
          <cell r="H95">
            <v>0</v>
          </cell>
        </row>
        <row r="96">
          <cell r="H96">
            <v>0</v>
          </cell>
        </row>
        <row r="97">
          <cell r="H97">
            <v>0</v>
          </cell>
        </row>
        <row r="98">
          <cell r="H98">
            <v>0</v>
          </cell>
        </row>
        <row r="99">
          <cell r="H99">
            <v>0</v>
          </cell>
        </row>
        <row r="100">
          <cell r="H100">
            <v>0</v>
          </cell>
        </row>
        <row r="101">
          <cell r="H101">
            <v>0</v>
          </cell>
        </row>
        <row r="102">
          <cell r="H102">
            <v>0</v>
          </cell>
        </row>
        <row r="103">
          <cell r="H103">
            <v>0</v>
          </cell>
        </row>
        <row r="104">
          <cell r="H104">
            <v>0</v>
          </cell>
        </row>
        <row r="105">
          <cell r="H105">
            <v>0</v>
          </cell>
        </row>
        <row r="106">
          <cell r="H106">
            <v>0</v>
          </cell>
        </row>
        <row r="107">
          <cell r="H107">
            <v>0</v>
          </cell>
        </row>
        <row r="108">
          <cell r="H108">
            <v>0</v>
          </cell>
        </row>
        <row r="109">
          <cell r="H109">
            <v>0</v>
          </cell>
        </row>
        <row r="110">
          <cell r="H110">
            <v>0</v>
          </cell>
        </row>
        <row r="111">
          <cell r="H111">
            <v>0</v>
          </cell>
        </row>
        <row r="112">
          <cell r="H112">
            <v>0</v>
          </cell>
        </row>
        <row r="113">
          <cell r="H113">
            <v>0</v>
          </cell>
        </row>
        <row r="114">
          <cell r="H114">
            <v>0</v>
          </cell>
        </row>
        <row r="115">
          <cell r="H115">
            <v>0</v>
          </cell>
        </row>
        <row r="116">
          <cell r="H116">
            <v>0</v>
          </cell>
        </row>
        <row r="117">
          <cell r="H117">
            <v>0</v>
          </cell>
        </row>
        <row r="118">
          <cell r="H118">
            <v>0</v>
          </cell>
        </row>
        <row r="119">
          <cell r="H119">
            <v>0</v>
          </cell>
        </row>
        <row r="120">
          <cell r="H120">
            <v>0</v>
          </cell>
        </row>
        <row r="121">
          <cell r="H121">
            <v>0</v>
          </cell>
        </row>
        <row r="122">
          <cell r="H122">
            <v>0</v>
          </cell>
        </row>
        <row r="123">
          <cell r="H123">
            <v>0</v>
          </cell>
        </row>
        <row r="124">
          <cell r="H124">
            <v>0</v>
          </cell>
        </row>
        <row r="125">
          <cell r="H125">
            <v>0</v>
          </cell>
        </row>
        <row r="126">
          <cell r="H126">
            <v>0</v>
          </cell>
        </row>
        <row r="127">
          <cell r="H127">
            <v>0</v>
          </cell>
        </row>
        <row r="128">
          <cell r="H128">
            <v>0</v>
          </cell>
        </row>
        <row r="129">
          <cell r="H129">
            <v>0</v>
          </cell>
        </row>
        <row r="130">
          <cell r="H130">
            <v>0</v>
          </cell>
        </row>
        <row r="131">
          <cell r="H131">
            <v>0</v>
          </cell>
        </row>
        <row r="132">
          <cell r="H132">
            <v>0</v>
          </cell>
        </row>
        <row r="133">
          <cell r="H133">
            <v>0</v>
          </cell>
        </row>
        <row r="134">
          <cell r="H134">
            <v>0</v>
          </cell>
        </row>
        <row r="135">
          <cell r="H135">
            <v>0</v>
          </cell>
        </row>
        <row r="136">
          <cell r="H136">
            <v>0</v>
          </cell>
        </row>
        <row r="137">
          <cell r="H137">
            <v>0</v>
          </cell>
        </row>
        <row r="138">
          <cell r="H138">
            <v>0</v>
          </cell>
        </row>
        <row r="139">
          <cell r="H139">
            <v>0</v>
          </cell>
        </row>
        <row r="140">
          <cell r="H140">
            <v>0</v>
          </cell>
        </row>
        <row r="141">
          <cell r="H141">
            <v>0</v>
          </cell>
        </row>
        <row r="142">
          <cell r="H142">
            <v>0</v>
          </cell>
        </row>
        <row r="143">
          <cell r="H143">
            <v>0</v>
          </cell>
        </row>
        <row r="144">
          <cell r="H144">
            <v>0</v>
          </cell>
        </row>
        <row r="145">
          <cell r="H145">
            <v>0</v>
          </cell>
        </row>
        <row r="146">
          <cell r="H146">
            <v>0</v>
          </cell>
        </row>
        <row r="147">
          <cell r="H147">
            <v>0</v>
          </cell>
        </row>
        <row r="148">
          <cell r="H148">
            <v>0</v>
          </cell>
        </row>
        <row r="149">
          <cell r="H149">
            <v>0</v>
          </cell>
        </row>
        <row r="150">
          <cell r="H150">
            <v>0</v>
          </cell>
        </row>
        <row r="151">
          <cell r="H151">
            <v>0</v>
          </cell>
        </row>
        <row r="152">
          <cell r="H152">
            <v>0</v>
          </cell>
        </row>
        <row r="153">
          <cell r="H153">
            <v>0</v>
          </cell>
        </row>
        <row r="154">
          <cell r="H154">
            <v>0</v>
          </cell>
        </row>
        <row r="155">
          <cell r="H155">
            <v>0</v>
          </cell>
        </row>
        <row r="156">
          <cell r="H156">
            <v>0</v>
          </cell>
        </row>
        <row r="157">
          <cell r="H157">
            <v>0</v>
          </cell>
        </row>
        <row r="158">
          <cell r="H158">
            <v>0</v>
          </cell>
        </row>
        <row r="159">
          <cell r="H159">
            <v>0</v>
          </cell>
        </row>
        <row r="160">
          <cell r="H160">
            <v>0</v>
          </cell>
        </row>
        <row r="161">
          <cell r="H161">
            <v>0</v>
          </cell>
        </row>
        <row r="162">
          <cell r="H162">
            <v>0</v>
          </cell>
        </row>
        <row r="163">
          <cell r="H163">
            <v>0</v>
          </cell>
        </row>
        <row r="164">
          <cell r="H164">
            <v>0</v>
          </cell>
        </row>
        <row r="165">
          <cell r="H165">
            <v>0</v>
          </cell>
        </row>
        <row r="166">
          <cell r="H166">
            <v>0</v>
          </cell>
        </row>
        <row r="167">
          <cell r="H167">
            <v>0</v>
          </cell>
        </row>
        <row r="168">
          <cell r="H168">
            <v>0</v>
          </cell>
        </row>
        <row r="169">
          <cell r="H169">
            <v>0</v>
          </cell>
        </row>
        <row r="170">
          <cell r="H170">
            <v>0</v>
          </cell>
        </row>
        <row r="171">
          <cell r="H171">
            <v>0</v>
          </cell>
        </row>
        <row r="172">
          <cell r="H172">
            <v>0</v>
          </cell>
        </row>
        <row r="173">
          <cell r="H173">
            <v>0</v>
          </cell>
        </row>
        <row r="174">
          <cell r="H174">
            <v>0</v>
          </cell>
        </row>
        <row r="175">
          <cell r="H175">
            <v>0</v>
          </cell>
        </row>
        <row r="176">
          <cell r="H176">
            <v>0</v>
          </cell>
        </row>
        <row r="177">
          <cell r="H177">
            <v>0</v>
          </cell>
        </row>
        <row r="178">
          <cell r="H178">
            <v>0</v>
          </cell>
        </row>
        <row r="179">
          <cell r="H179">
            <v>0</v>
          </cell>
        </row>
        <row r="180">
          <cell r="H180">
            <v>0</v>
          </cell>
        </row>
        <row r="181">
          <cell r="H181">
            <v>0</v>
          </cell>
        </row>
        <row r="182">
          <cell r="H182">
            <v>0</v>
          </cell>
        </row>
        <row r="183">
          <cell r="H183">
            <v>0</v>
          </cell>
        </row>
        <row r="184">
          <cell r="H184">
            <v>0</v>
          </cell>
        </row>
        <row r="185">
          <cell r="H185">
            <v>0</v>
          </cell>
        </row>
        <row r="186">
          <cell r="H186">
            <v>0</v>
          </cell>
        </row>
        <row r="187">
          <cell r="H187">
            <v>0</v>
          </cell>
        </row>
        <row r="188">
          <cell r="H188">
            <v>0</v>
          </cell>
        </row>
        <row r="189">
          <cell r="H189">
            <v>0</v>
          </cell>
        </row>
        <row r="190">
          <cell r="H190">
            <v>0</v>
          </cell>
        </row>
        <row r="191">
          <cell r="H191">
            <v>0</v>
          </cell>
        </row>
        <row r="192">
          <cell r="H192">
            <v>0</v>
          </cell>
        </row>
        <row r="193">
          <cell r="H193">
            <v>0</v>
          </cell>
        </row>
        <row r="194">
          <cell r="H194">
            <v>0</v>
          </cell>
        </row>
        <row r="195">
          <cell r="H195">
            <v>0</v>
          </cell>
        </row>
        <row r="196">
          <cell r="H196">
            <v>0</v>
          </cell>
        </row>
        <row r="197">
          <cell r="H197">
            <v>0</v>
          </cell>
        </row>
        <row r="198">
          <cell r="H198">
            <v>0</v>
          </cell>
        </row>
        <row r="199">
          <cell r="H199">
            <v>0</v>
          </cell>
        </row>
        <row r="200">
          <cell r="H200">
            <v>0</v>
          </cell>
        </row>
        <row r="201">
          <cell r="H201">
            <v>0</v>
          </cell>
        </row>
        <row r="202">
          <cell r="H202">
            <v>0</v>
          </cell>
        </row>
        <row r="203">
          <cell r="H203">
            <v>0</v>
          </cell>
        </row>
        <row r="204">
          <cell r="H204">
            <v>0</v>
          </cell>
        </row>
        <row r="205">
          <cell r="H205">
            <v>0</v>
          </cell>
        </row>
        <row r="206">
          <cell r="H206">
            <v>0</v>
          </cell>
        </row>
        <row r="207">
          <cell r="H207">
            <v>0</v>
          </cell>
        </row>
        <row r="208">
          <cell r="H208">
            <v>0</v>
          </cell>
        </row>
        <row r="209">
          <cell r="H209">
            <v>0</v>
          </cell>
        </row>
        <row r="210">
          <cell r="H210">
            <v>0</v>
          </cell>
        </row>
        <row r="211">
          <cell r="H211">
            <v>0</v>
          </cell>
        </row>
        <row r="212">
          <cell r="H212">
            <v>0</v>
          </cell>
        </row>
        <row r="213">
          <cell r="H213">
            <v>0</v>
          </cell>
        </row>
        <row r="214">
          <cell r="H214">
            <v>0</v>
          </cell>
        </row>
        <row r="215">
          <cell r="H215">
            <v>0</v>
          </cell>
        </row>
        <row r="216">
          <cell r="H216">
            <v>0</v>
          </cell>
        </row>
        <row r="217">
          <cell r="H217">
            <v>0</v>
          </cell>
        </row>
        <row r="218">
          <cell r="H218">
            <v>0</v>
          </cell>
        </row>
        <row r="219">
          <cell r="H219">
            <v>0</v>
          </cell>
        </row>
        <row r="220">
          <cell r="H220">
            <v>0</v>
          </cell>
        </row>
        <row r="221">
          <cell r="H221">
            <v>0</v>
          </cell>
        </row>
        <row r="222">
          <cell r="H222">
            <v>0</v>
          </cell>
        </row>
        <row r="223">
          <cell r="H223">
            <v>0</v>
          </cell>
        </row>
        <row r="224">
          <cell r="H224">
            <v>0</v>
          </cell>
        </row>
        <row r="225">
          <cell r="H225">
            <v>0</v>
          </cell>
        </row>
        <row r="226">
          <cell r="H226">
            <v>0</v>
          </cell>
        </row>
        <row r="227">
          <cell r="H227">
            <v>0</v>
          </cell>
        </row>
        <row r="228">
          <cell r="H228">
            <v>0</v>
          </cell>
        </row>
        <row r="229">
          <cell r="H229">
            <v>0</v>
          </cell>
        </row>
        <row r="230">
          <cell r="H230">
            <v>0</v>
          </cell>
        </row>
        <row r="231">
          <cell r="H231">
            <v>0</v>
          </cell>
        </row>
        <row r="232">
          <cell r="H232">
            <v>0</v>
          </cell>
        </row>
        <row r="233">
          <cell r="H233">
            <v>0</v>
          </cell>
        </row>
        <row r="234">
          <cell r="H234">
            <v>0</v>
          </cell>
        </row>
        <row r="235">
          <cell r="H235">
            <v>0</v>
          </cell>
        </row>
        <row r="236">
          <cell r="H236">
            <v>0</v>
          </cell>
        </row>
        <row r="237">
          <cell r="H237">
            <v>0</v>
          </cell>
        </row>
        <row r="238">
          <cell r="H238">
            <v>0</v>
          </cell>
        </row>
        <row r="239">
          <cell r="H239">
            <v>0</v>
          </cell>
        </row>
        <row r="240">
          <cell r="H240">
            <v>0</v>
          </cell>
        </row>
        <row r="241">
          <cell r="H241">
            <v>0</v>
          </cell>
        </row>
        <row r="242">
          <cell r="H242">
            <v>0</v>
          </cell>
        </row>
        <row r="243">
          <cell r="H243">
            <v>0</v>
          </cell>
        </row>
        <row r="244">
          <cell r="H244">
            <v>0</v>
          </cell>
        </row>
        <row r="245">
          <cell r="H245">
            <v>0</v>
          </cell>
        </row>
        <row r="246">
          <cell r="H246">
            <v>0</v>
          </cell>
        </row>
        <row r="247">
          <cell r="H247">
            <v>0</v>
          </cell>
        </row>
        <row r="248">
          <cell r="H248">
            <v>0</v>
          </cell>
        </row>
        <row r="249">
          <cell r="H249">
            <v>0</v>
          </cell>
        </row>
        <row r="250">
          <cell r="H250">
            <v>0</v>
          </cell>
        </row>
        <row r="251">
          <cell r="H251">
            <v>0</v>
          </cell>
        </row>
        <row r="252">
          <cell r="H252">
            <v>0</v>
          </cell>
        </row>
        <row r="253">
          <cell r="H253">
            <v>0</v>
          </cell>
        </row>
        <row r="254">
          <cell r="H254">
            <v>0</v>
          </cell>
        </row>
        <row r="255">
          <cell r="H255">
            <v>0</v>
          </cell>
        </row>
        <row r="256">
          <cell r="H256">
            <v>0</v>
          </cell>
        </row>
        <row r="257">
          <cell r="H257">
            <v>0</v>
          </cell>
        </row>
        <row r="258">
          <cell r="H258">
            <v>0</v>
          </cell>
        </row>
        <row r="259">
          <cell r="H259">
            <v>0</v>
          </cell>
        </row>
        <row r="260">
          <cell r="H260">
            <v>0</v>
          </cell>
        </row>
        <row r="261">
          <cell r="H261">
            <v>0</v>
          </cell>
        </row>
        <row r="262">
          <cell r="H262">
            <v>0</v>
          </cell>
        </row>
        <row r="263">
          <cell r="H263">
            <v>0</v>
          </cell>
        </row>
        <row r="264">
          <cell r="H264">
            <v>0</v>
          </cell>
        </row>
        <row r="265">
          <cell r="H265">
            <v>0</v>
          </cell>
        </row>
        <row r="266">
          <cell r="H266">
            <v>0</v>
          </cell>
        </row>
        <row r="267">
          <cell r="H267">
            <v>0</v>
          </cell>
        </row>
        <row r="268">
          <cell r="H268">
            <v>0</v>
          </cell>
        </row>
        <row r="269">
          <cell r="H269">
            <v>0</v>
          </cell>
        </row>
        <row r="270">
          <cell r="H270">
            <v>0</v>
          </cell>
        </row>
        <row r="271">
          <cell r="H271">
            <v>0</v>
          </cell>
        </row>
        <row r="272">
          <cell r="H272">
            <v>0</v>
          </cell>
        </row>
        <row r="273">
          <cell r="H273">
            <v>0</v>
          </cell>
        </row>
        <row r="274">
          <cell r="H274">
            <v>0</v>
          </cell>
        </row>
        <row r="275">
          <cell r="H275">
            <v>0</v>
          </cell>
        </row>
        <row r="276">
          <cell r="H276">
            <v>0</v>
          </cell>
        </row>
        <row r="277">
          <cell r="H277">
            <v>0</v>
          </cell>
        </row>
        <row r="278">
          <cell r="H278">
            <v>0</v>
          </cell>
        </row>
        <row r="279">
          <cell r="H279">
            <v>0</v>
          </cell>
        </row>
        <row r="280">
          <cell r="H280">
            <v>0</v>
          </cell>
        </row>
        <row r="281">
          <cell r="H281">
            <v>0</v>
          </cell>
        </row>
        <row r="282">
          <cell r="H282">
            <v>0</v>
          </cell>
        </row>
        <row r="283">
          <cell r="H283">
            <v>0</v>
          </cell>
        </row>
        <row r="284">
          <cell r="H284">
            <v>0</v>
          </cell>
        </row>
        <row r="285">
          <cell r="H285">
            <v>0</v>
          </cell>
        </row>
        <row r="286">
          <cell r="H286">
            <v>0</v>
          </cell>
        </row>
        <row r="287">
          <cell r="H287">
            <v>0</v>
          </cell>
        </row>
        <row r="288">
          <cell r="H288">
            <v>0</v>
          </cell>
        </row>
        <row r="289">
          <cell r="H289">
            <v>0</v>
          </cell>
        </row>
        <row r="290">
          <cell r="H290">
            <v>0</v>
          </cell>
        </row>
        <row r="291">
          <cell r="H291">
            <v>0</v>
          </cell>
        </row>
        <row r="292">
          <cell r="H292">
            <v>0</v>
          </cell>
        </row>
        <row r="293">
          <cell r="H293">
            <v>0</v>
          </cell>
        </row>
        <row r="294">
          <cell r="H294">
            <v>0</v>
          </cell>
        </row>
        <row r="295">
          <cell r="H295">
            <v>0</v>
          </cell>
        </row>
        <row r="296">
          <cell r="H296">
            <v>0</v>
          </cell>
        </row>
        <row r="297">
          <cell r="H297">
            <v>0</v>
          </cell>
        </row>
        <row r="298">
          <cell r="H298">
            <v>0</v>
          </cell>
        </row>
        <row r="299">
          <cell r="H299">
            <v>0</v>
          </cell>
        </row>
        <row r="300">
          <cell r="H300">
            <v>0</v>
          </cell>
        </row>
        <row r="301">
          <cell r="H301">
            <v>0</v>
          </cell>
        </row>
        <row r="302">
          <cell r="H302">
            <v>0</v>
          </cell>
        </row>
        <row r="303">
          <cell r="H303">
            <v>0</v>
          </cell>
        </row>
        <row r="304">
          <cell r="H304">
            <v>0</v>
          </cell>
        </row>
        <row r="305">
          <cell r="H305">
            <v>0</v>
          </cell>
        </row>
        <row r="306">
          <cell r="H306">
            <v>0</v>
          </cell>
        </row>
        <row r="307">
          <cell r="H307">
            <v>0</v>
          </cell>
        </row>
        <row r="308">
          <cell r="H308">
            <v>0</v>
          </cell>
        </row>
        <row r="309">
          <cell r="H309">
            <v>0</v>
          </cell>
        </row>
        <row r="310">
          <cell r="H310">
            <v>0</v>
          </cell>
        </row>
        <row r="311">
          <cell r="H311">
            <v>0</v>
          </cell>
        </row>
        <row r="312">
          <cell r="H312">
            <v>0</v>
          </cell>
        </row>
        <row r="313">
          <cell r="H313">
            <v>0</v>
          </cell>
        </row>
        <row r="314">
          <cell r="H314">
            <v>0</v>
          </cell>
        </row>
        <row r="315">
          <cell r="H315">
            <v>0</v>
          </cell>
        </row>
        <row r="316">
          <cell r="H316">
            <v>0</v>
          </cell>
        </row>
        <row r="317">
          <cell r="H317">
            <v>0</v>
          </cell>
        </row>
        <row r="318">
          <cell r="H318">
            <v>0</v>
          </cell>
        </row>
        <row r="319">
          <cell r="H319">
            <v>0</v>
          </cell>
        </row>
        <row r="320">
          <cell r="H320">
            <v>0</v>
          </cell>
        </row>
        <row r="321">
          <cell r="H321">
            <v>0</v>
          </cell>
        </row>
        <row r="322">
          <cell r="H322">
            <v>0</v>
          </cell>
        </row>
        <row r="323">
          <cell r="H323">
            <v>0</v>
          </cell>
        </row>
        <row r="324">
          <cell r="H324">
            <v>0</v>
          </cell>
        </row>
        <row r="325">
          <cell r="H325">
            <v>0</v>
          </cell>
        </row>
        <row r="326">
          <cell r="H326">
            <v>0</v>
          </cell>
        </row>
        <row r="327">
          <cell r="H327">
            <v>0</v>
          </cell>
        </row>
        <row r="328">
          <cell r="H328">
            <v>0</v>
          </cell>
        </row>
        <row r="329">
          <cell r="H329">
            <v>0</v>
          </cell>
        </row>
        <row r="330">
          <cell r="H330">
            <v>0</v>
          </cell>
        </row>
        <row r="331">
          <cell r="H331">
            <v>0</v>
          </cell>
        </row>
        <row r="332">
          <cell r="H332">
            <v>0</v>
          </cell>
        </row>
        <row r="333">
          <cell r="H333">
            <v>0</v>
          </cell>
        </row>
        <row r="334">
          <cell r="H334">
            <v>0</v>
          </cell>
        </row>
        <row r="335">
          <cell r="H335">
            <v>0</v>
          </cell>
        </row>
        <row r="336">
          <cell r="H336">
            <v>0</v>
          </cell>
        </row>
        <row r="337">
          <cell r="H337">
            <v>0</v>
          </cell>
        </row>
        <row r="338">
          <cell r="H338">
            <v>0</v>
          </cell>
        </row>
        <row r="339">
          <cell r="H339">
            <v>0</v>
          </cell>
        </row>
        <row r="340">
          <cell r="H340">
            <v>0</v>
          </cell>
        </row>
        <row r="341">
          <cell r="H341">
            <v>0</v>
          </cell>
        </row>
        <row r="342">
          <cell r="H342">
            <v>0</v>
          </cell>
        </row>
        <row r="343">
          <cell r="H343">
            <v>0</v>
          </cell>
        </row>
        <row r="344">
          <cell r="H344">
            <v>0</v>
          </cell>
        </row>
        <row r="345">
          <cell r="H345">
            <v>0</v>
          </cell>
        </row>
        <row r="346">
          <cell r="H346">
            <v>0</v>
          </cell>
        </row>
        <row r="347">
          <cell r="H347">
            <v>0</v>
          </cell>
        </row>
        <row r="348">
          <cell r="H348">
            <v>0</v>
          </cell>
        </row>
        <row r="349">
          <cell r="H349">
            <v>0</v>
          </cell>
        </row>
        <row r="350">
          <cell r="H350">
            <v>0</v>
          </cell>
        </row>
        <row r="351">
          <cell r="H351">
            <v>0</v>
          </cell>
        </row>
        <row r="352">
          <cell r="H352">
            <v>0</v>
          </cell>
        </row>
        <row r="353">
          <cell r="H353">
            <v>0</v>
          </cell>
        </row>
        <row r="354">
          <cell r="H354">
            <v>0</v>
          </cell>
        </row>
        <row r="355">
          <cell r="H355">
            <v>0</v>
          </cell>
        </row>
        <row r="356">
          <cell r="H356">
            <v>0</v>
          </cell>
        </row>
        <row r="357">
          <cell r="H357">
            <v>0</v>
          </cell>
        </row>
        <row r="358">
          <cell r="H358">
            <v>0</v>
          </cell>
        </row>
        <row r="359">
          <cell r="H359">
            <v>0</v>
          </cell>
        </row>
        <row r="360">
          <cell r="H360">
            <v>0</v>
          </cell>
        </row>
        <row r="361">
          <cell r="H361">
            <v>0</v>
          </cell>
        </row>
        <row r="362">
          <cell r="H362">
            <v>0</v>
          </cell>
        </row>
        <row r="363">
          <cell r="H363">
            <v>0</v>
          </cell>
        </row>
        <row r="364">
          <cell r="H364">
            <v>0</v>
          </cell>
        </row>
        <row r="365">
          <cell r="H365">
            <v>0</v>
          </cell>
        </row>
        <row r="366">
          <cell r="H366">
            <v>0</v>
          </cell>
        </row>
        <row r="367">
          <cell r="H367">
            <v>0</v>
          </cell>
        </row>
        <row r="368">
          <cell r="H368">
            <v>0</v>
          </cell>
        </row>
        <row r="369">
          <cell r="H369">
            <v>0</v>
          </cell>
        </row>
        <row r="370">
          <cell r="H370">
            <v>0</v>
          </cell>
        </row>
        <row r="371">
          <cell r="H371">
            <v>0</v>
          </cell>
        </row>
        <row r="372">
          <cell r="H372">
            <v>0</v>
          </cell>
        </row>
        <row r="373">
          <cell r="H373">
            <v>0</v>
          </cell>
        </row>
        <row r="374">
          <cell r="H374">
            <v>0</v>
          </cell>
        </row>
        <row r="375">
          <cell r="H375">
            <v>0</v>
          </cell>
        </row>
        <row r="376">
          <cell r="H376">
            <v>0</v>
          </cell>
        </row>
        <row r="377">
          <cell r="H377">
            <v>0</v>
          </cell>
        </row>
        <row r="378">
          <cell r="H378">
            <v>0</v>
          </cell>
        </row>
        <row r="379">
          <cell r="H379">
            <v>0</v>
          </cell>
        </row>
        <row r="380">
          <cell r="H380">
            <v>0</v>
          </cell>
        </row>
        <row r="381">
          <cell r="H381">
            <v>0</v>
          </cell>
        </row>
        <row r="382">
          <cell r="H382">
            <v>0</v>
          </cell>
        </row>
        <row r="383">
          <cell r="H383">
            <v>0</v>
          </cell>
        </row>
        <row r="384">
          <cell r="H384">
            <v>0</v>
          </cell>
        </row>
        <row r="385">
          <cell r="H385">
            <v>0</v>
          </cell>
        </row>
        <row r="386">
          <cell r="H386">
            <v>0</v>
          </cell>
        </row>
        <row r="387">
          <cell r="H387">
            <v>0</v>
          </cell>
        </row>
        <row r="388">
          <cell r="H388">
            <v>0</v>
          </cell>
        </row>
        <row r="389">
          <cell r="H389">
            <v>0</v>
          </cell>
        </row>
        <row r="390">
          <cell r="H390">
            <v>0</v>
          </cell>
        </row>
        <row r="391">
          <cell r="H391">
            <v>0</v>
          </cell>
        </row>
        <row r="392">
          <cell r="H392">
            <v>0</v>
          </cell>
        </row>
        <row r="393">
          <cell r="H393">
            <v>0</v>
          </cell>
        </row>
        <row r="394">
          <cell r="H394">
            <v>0</v>
          </cell>
        </row>
        <row r="395">
          <cell r="H395">
            <v>0</v>
          </cell>
        </row>
        <row r="396">
          <cell r="H396">
            <v>0</v>
          </cell>
        </row>
        <row r="397">
          <cell r="H397">
            <v>0</v>
          </cell>
        </row>
        <row r="398">
          <cell r="H398">
            <v>0</v>
          </cell>
        </row>
        <row r="399">
          <cell r="H399">
            <v>0</v>
          </cell>
        </row>
        <row r="400">
          <cell r="H400">
            <v>0</v>
          </cell>
        </row>
        <row r="401">
          <cell r="H401">
            <v>0</v>
          </cell>
        </row>
        <row r="402">
          <cell r="H402">
            <v>0</v>
          </cell>
        </row>
        <row r="403">
          <cell r="H403">
            <v>0</v>
          </cell>
        </row>
        <row r="404">
          <cell r="H404">
            <v>0</v>
          </cell>
        </row>
        <row r="405">
          <cell r="H405">
            <v>0</v>
          </cell>
        </row>
        <row r="406">
          <cell r="H406">
            <v>0</v>
          </cell>
        </row>
        <row r="407">
          <cell r="H407">
            <v>0</v>
          </cell>
        </row>
        <row r="408">
          <cell r="H408">
            <v>0</v>
          </cell>
        </row>
        <row r="409">
          <cell r="H409">
            <v>0</v>
          </cell>
        </row>
        <row r="410">
          <cell r="H410">
            <v>0</v>
          </cell>
        </row>
        <row r="411">
          <cell r="H411">
            <v>0</v>
          </cell>
        </row>
        <row r="412">
          <cell r="H412">
            <v>0</v>
          </cell>
        </row>
        <row r="413">
          <cell r="H413">
            <v>0</v>
          </cell>
        </row>
        <row r="414">
          <cell r="H414">
            <v>0</v>
          </cell>
        </row>
        <row r="415">
          <cell r="H415">
            <v>0</v>
          </cell>
        </row>
        <row r="416">
          <cell r="H416">
            <v>0</v>
          </cell>
        </row>
        <row r="417">
          <cell r="H417">
            <v>0</v>
          </cell>
        </row>
        <row r="418">
          <cell r="H418">
            <v>0</v>
          </cell>
        </row>
        <row r="419">
          <cell r="H419">
            <v>0</v>
          </cell>
        </row>
        <row r="420">
          <cell r="H420">
            <v>0</v>
          </cell>
        </row>
        <row r="421">
          <cell r="H421">
            <v>0</v>
          </cell>
        </row>
        <row r="422">
          <cell r="H422">
            <v>0</v>
          </cell>
        </row>
        <row r="423">
          <cell r="H423">
            <v>0</v>
          </cell>
        </row>
        <row r="424">
          <cell r="H424">
            <v>0</v>
          </cell>
        </row>
        <row r="425">
          <cell r="H425">
            <v>0</v>
          </cell>
        </row>
        <row r="426">
          <cell r="H426">
            <v>0</v>
          </cell>
        </row>
        <row r="427">
          <cell r="H427">
            <v>0</v>
          </cell>
        </row>
        <row r="428">
          <cell r="H428">
            <v>0</v>
          </cell>
        </row>
        <row r="429">
          <cell r="H429">
            <v>0</v>
          </cell>
        </row>
        <row r="430">
          <cell r="H430">
            <v>0</v>
          </cell>
        </row>
        <row r="431">
          <cell r="H431">
            <v>0</v>
          </cell>
        </row>
        <row r="432">
          <cell r="H432">
            <v>0</v>
          </cell>
        </row>
        <row r="433">
          <cell r="H433">
            <v>0</v>
          </cell>
        </row>
        <row r="434">
          <cell r="H434">
            <v>0</v>
          </cell>
        </row>
        <row r="435">
          <cell r="H435">
            <v>0</v>
          </cell>
        </row>
        <row r="436">
          <cell r="H436">
            <v>0</v>
          </cell>
        </row>
        <row r="437">
          <cell r="H437">
            <v>0</v>
          </cell>
        </row>
        <row r="438">
          <cell r="H438">
            <v>0</v>
          </cell>
        </row>
        <row r="439">
          <cell r="H439">
            <v>0</v>
          </cell>
        </row>
        <row r="440">
          <cell r="H440">
            <v>0</v>
          </cell>
        </row>
        <row r="441">
          <cell r="H441">
            <v>0</v>
          </cell>
        </row>
        <row r="442">
          <cell r="H442">
            <v>0</v>
          </cell>
        </row>
        <row r="443">
          <cell r="H443">
            <v>0</v>
          </cell>
        </row>
        <row r="444">
          <cell r="H444">
            <v>0</v>
          </cell>
        </row>
        <row r="445">
          <cell r="H445">
            <v>0</v>
          </cell>
        </row>
        <row r="446">
          <cell r="H446">
            <v>0</v>
          </cell>
        </row>
        <row r="447">
          <cell r="H447">
            <v>0</v>
          </cell>
        </row>
        <row r="448">
          <cell r="H448">
            <v>0</v>
          </cell>
        </row>
        <row r="449">
          <cell r="H449">
            <v>0</v>
          </cell>
        </row>
        <row r="450">
          <cell r="H450">
            <v>0</v>
          </cell>
        </row>
        <row r="451">
          <cell r="H451">
            <v>0</v>
          </cell>
        </row>
        <row r="452">
          <cell r="H452">
            <v>0</v>
          </cell>
        </row>
        <row r="453">
          <cell r="H453">
            <v>0</v>
          </cell>
        </row>
        <row r="454">
          <cell r="H454">
            <v>0</v>
          </cell>
        </row>
        <row r="455">
          <cell r="H455">
            <v>0</v>
          </cell>
        </row>
        <row r="456">
          <cell r="H456">
            <v>0</v>
          </cell>
        </row>
        <row r="457">
          <cell r="H457">
            <v>0</v>
          </cell>
        </row>
        <row r="458">
          <cell r="H458">
            <v>0</v>
          </cell>
        </row>
        <row r="459">
          <cell r="H459">
            <v>0</v>
          </cell>
        </row>
        <row r="460">
          <cell r="H460">
            <v>0</v>
          </cell>
        </row>
        <row r="461">
          <cell r="H461">
            <v>0</v>
          </cell>
        </row>
        <row r="462">
          <cell r="H462">
            <v>0</v>
          </cell>
        </row>
        <row r="463">
          <cell r="H463">
            <v>0</v>
          </cell>
        </row>
        <row r="464">
          <cell r="H464">
            <v>0</v>
          </cell>
        </row>
        <row r="465">
          <cell r="H465">
            <v>0</v>
          </cell>
        </row>
        <row r="466">
          <cell r="H466">
            <v>0</v>
          </cell>
        </row>
        <row r="467">
          <cell r="H467">
            <v>0</v>
          </cell>
        </row>
        <row r="468">
          <cell r="H468">
            <v>0</v>
          </cell>
        </row>
        <row r="469">
          <cell r="H469">
            <v>0</v>
          </cell>
        </row>
        <row r="470">
          <cell r="H470">
            <v>0</v>
          </cell>
        </row>
        <row r="471">
          <cell r="H471">
            <v>0</v>
          </cell>
        </row>
        <row r="472">
          <cell r="H472">
            <v>0</v>
          </cell>
        </row>
        <row r="473">
          <cell r="H473">
            <v>0</v>
          </cell>
        </row>
        <row r="474">
          <cell r="H474">
            <v>0</v>
          </cell>
        </row>
        <row r="475">
          <cell r="H475">
            <v>0</v>
          </cell>
        </row>
        <row r="476">
          <cell r="H476">
            <v>0</v>
          </cell>
        </row>
        <row r="477">
          <cell r="H477">
            <v>0</v>
          </cell>
        </row>
        <row r="478">
          <cell r="H478">
            <v>0</v>
          </cell>
        </row>
        <row r="479">
          <cell r="H479">
            <v>0</v>
          </cell>
        </row>
        <row r="480">
          <cell r="H480">
            <v>0</v>
          </cell>
        </row>
        <row r="481">
          <cell r="H481">
            <v>0</v>
          </cell>
        </row>
        <row r="482">
          <cell r="H482">
            <v>0</v>
          </cell>
        </row>
        <row r="483">
          <cell r="H483">
            <v>0</v>
          </cell>
        </row>
        <row r="484">
          <cell r="H484">
            <v>0</v>
          </cell>
        </row>
        <row r="485">
          <cell r="H485">
            <v>0</v>
          </cell>
        </row>
        <row r="486">
          <cell r="H486">
            <v>0</v>
          </cell>
        </row>
        <row r="487">
          <cell r="H487">
            <v>0</v>
          </cell>
        </row>
        <row r="488">
          <cell r="H488">
            <v>0</v>
          </cell>
        </row>
        <row r="489">
          <cell r="H489">
            <v>0</v>
          </cell>
        </row>
        <row r="490">
          <cell r="H490">
            <v>0</v>
          </cell>
        </row>
        <row r="491">
          <cell r="H491">
            <v>0</v>
          </cell>
        </row>
        <row r="492">
          <cell r="H492">
            <v>0</v>
          </cell>
        </row>
        <row r="493">
          <cell r="H493">
            <v>0</v>
          </cell>
        </row>
        <row r="494">
          <cell r="H494">
            <v>0</v>
          </cell>
        </row>
        <row r="495">
          <cell r="H495">
            <v>0</v>
          </cell>
        </row>
        <row r="496">
          <cell r="H496">
            <v>0</v>
          </cell>
        </row>
        <row r="497">
          <cell r="H497">
            <v>0</v>
          </cell>
        </row>
        <row r="498">
          <cell r="H498">
            <v>0</v>
          </cell>
        </row>
        <row r="499">
          <cell r="H499">
            <v>0</v>
          </cell>
        </row>
        <row r="500">
          <cell r="H500">
            <v>0</v>
          </cell>
        </row>
        <row r="501">
          <cell r="H501">
            <v>0</v>
          </cell>
        </row>
        <row r="502">
          <cell r="H502">
            <v>0</v>
          </cell>
        </row>
        <row r="503">
          <cell r="H503">
            <v>0</v>
          </cell>
        </row>
        <row r="504">
          <cell r="H504">
            <v>0</v>
          </cell>
        </row>
        <row r="505">
          <cell r="H505">
            <v>0</v>
          </cell>
        </row>
        <row r="506">
          <cell r="H506">
            <v>0</v>
          </cell>
        </row>
        <row r="507">
          <cell r="H507">
            <v>0</v>
          </cell>
        </row>
        <row r="508">
          <cell r="H508">
            <v>0</v>
          </cell>
        </row>
        <row r="509">
          <cell r="H509">
            <v>0</v>
          </cell>
        </row>
        <row r="510">
          <cell r="H510">
            <v>0</v>
          </cell>
        </row>
        <row r="511">
          <cell r="H511">
            <v>0</v>
          </cell>
        </row>
        <row r="512">
          <cell r="H512">
            <v>0</v>
          </cell>
        </row>
        <row r="513">
          <cell r="H513">
            <v>0</v>
          </cell>
        </row>
        <row r="514">
          <cell r="H514">
            <v>0</v>
          </cell>
        </row>
        <row r="515">
          <cell r="H515">
            <v>0</v>
          </cell>
        </row>
        <row r="516">
          <cell r="H516">
            <v>0</v>
          </cell>
        </row>
        <row r="517">
          <cell r="H517">
            <v>0</v>
          </cell>
        </row>
        <row r="518">
          <cell r="H518">
            <v>0</v>
          </cell>
        </row>
        <row r="519">
          <cell r="H519">
            <v>0</v>
          </cell>
        </row>
        <row r="520">
          <cell r="H520">
            <v>0</v>
          </cell>
        </row>
        <row r="521">
          <cell r="H521">
            <v>0</v>
          </cell>
        </row>
        <row r="522">
          <cell r="H522">
            <v>0</v>
          </cell>
        </row>
        <row r="523">
          <cell r="H523">
            <v>0</v>
          </cell>
        </row>
        <row r="524">
          <cell r="H524">
            <v>0</v>
          </cell>
        </row>
        <row r="525">
          <cell r="H525">
            <v>0</v>
          </cell>
        </row>
        <row r="526">
          <cell r="H526">
            <v>0</v>
          </cell>
        </row>
        <row r="527">
          <cell r="H527">
            <v>0</v>
          </cell>
        </row>
        <row r="528">
          <cell r="H528">
            <v>0</v>
          </cell>
        </row>
        <row r="529">
          <cell r="H529">
            <v>0</v>
          </cell>
        </row>
        <row r="530">
          <cell r="H530">
            <v>0</v>
          </cell>
        </row>
        <row r="531">
          <cell r="H531">
            <v>0</v>
          </cell>
        </row>
        <row r="532">
          <cell r="H532">
            <v>0</v>
          </cell>
        </row>
        <row r="533">
          <cell r="H533">
            <v>0</v>
          </cell>
        </row>
        <row r="534">
          <cell r="H534">
            <v>0</v>
          </cell>
        </row>
        <row r="535">
          <cell r="H535">
            <v>0</v>
          </cell>
        </row>
        <row r="536">
          <cell r="H536">
            <v>0</v>
          </cell>
        </row>
        <row r="537">
          <cell r="H537">
            <v>0</v>
          </cell>
        </row>
        <row r="538">
          <cell r="H538">
            <v>0</v>
          </cell>
        </row>
        <row r="539">
          <cell r="H539">
            <v>0</v>
          </cell>
        </row>
        <row r="540">
          <cell r="H540">
            <v>0</v>
          </cell>
        </row>
        <row r="541">
          <cell r="H541">
            <v>0</v>
          </cell>
        </row>
        <row r="542">
          <cell r="H542">
            <v>0</v>
          </cell>
        </row>
        <row r="543">
          <cell r="H543">
            <v>0</v>
          </cell>
        </row>
        <row r="544">
          <cell r="H544">
            <v>0</v>
          </cell>
        </row>
        <row r="545">
          <cell r="H545">
            <v>0</v>
          </cell>
        </row>
        <row r="546">
          <cell r="H546">
            <v>0</v>
          </cell>
        </row>
        <row r="547">
          <cell r="H547">
            <v>0</v>
          </cell>
        </row>
        <row r="548">
          <cell r="H548">
            <v>0</v>
          </cell>
        </row>
        <row r="549">
          <cell r="H549">
            <v>0</v>
          </cell>
        </row>
        <row r="550">
          <cell r="H550">
            <v>0</v>
          </cell>
        </row>
        <row r="551">
          <cell r="H551">
            <v>0</v>
          </cell>
        </row>
        <row r="552">
          <cell r="H552">
            <v>0</v>
          </cell>
        </row>
        <row r="553">
          <cell r="H553">
            <v>0</v>
          </cell>
        </row>
        <row r="554">
          <cell r="H554">
            <v>0</v>
          </cell>
        </row>
        <row r="555">
          <cell r="H555">
            <v>0</v>
          </cell>
        </row>
        <row r="556">
          <cell r="H556">
            <v>0</v>
          </cell>
        </row>
        <row r="557">
          <cell r="H557">
            <v>0</v>
          </cell>
        </row>
        <row r="558">
          <cell r="H558">
            <v>0</v>
          </cell>
        </row>
        <row r="559">
          <cell r="H559">
            <v>0</v>
          </cell>
        </row>
        <row r="560">
          <cell r="H560">
            <v>0</v>
          </cell>
        </row>
        <row r="561">
          <cell r="H561">
            <v>0</v>
          </cell>
        </row>
        <row r="562">
          <cell r="H562">
            <v>0</v>
          </cell>
        </row>
        <row r="563">
          <cell r="H563">
            <v>0</v>
          </cell>
        </row>
        <row r="564">
          <cell r="H564">
            <v>0</v>
          </cell>
        </row>
        <row r="565">
          <cell r="H565">
            <v>0</v>
          </cell>
        </row>
        <row r="566">
          <cell r="H566">
            <v>0</v>
          </cell>
        </row>
        <row r="567">
          <cell r="H567">
            <v>0</v>
          </cell>
        </row>
        <row r="568">
          <cell r="H568">
            <v>0</v>
          </cell>
        </row>
        <row r="569">
          <cell r="H569">
            <v>0</v>
          </cell>
        </row>
        <row r="570">
          <cell r="H570">
            <v>0</v>
          </cell>
        </row>
        <row r="571">
          <cell r="H571">
            <v>0</v>
          </cell>
        </row>
        <row r="572">
          <cell r="H572">
            <v>0</v>
          </cell>
        </row>
        <row r="573">
          <cell r="H573">
            <v>0</v>
          </cell>
        </row>
        <row r="574">
          <cell r="H574">
            <v>0</v>
          </cell>
        </row>
        <row r="575">
          <cell r="H575">
            <v>0</v>
          </cell>
        </row>
        <row r="576">
          <cell r="H576">
            <v>0</v>
          </cell>
        </row>
        <row r="577">
          <cell r="H577">
            <v>0</v>
          </cell>
        </row>
        <row r="578">
          <cell r="H578">
            <v>0</v>
          </cell>
        </row>
        <row r="579">
          <cell r="H579">
            <v>0</v>
          </cell>
        </row>
        <row r="580">
          <cell r="H580">
            <v>0</v>
          </cell>
        </row>
        <row r="581">
          <cell r="H581">
            <v>0</v>
          </cell>
        </row>
        <row r="582">
          <cell r="H582">
            <v>0</v>
          </cell>
        </row>
        <row r="583">
          <cell r="H583">
            <v>0</v>
          </cell>
        </row>
        <row r="584">
          <cell r="H584">
            <v>0</v>
          </cell>
        </row>
        <row r="585">
          <cell r="H585">
            <v>0</v>
          </cell>
        </row>
        <row r="586">
          <cell r="H586">
            <v>0</v>
          </cell>
        </row>
        <row r="587">
          <cell r="H587">
            <v>0</v>
          </cell>
        </row>
        <row r="588">
          <cell r="H588">
            <v>0</v>
          </cell>
        </row>
        <row r="589">
          <cell r="H589">
            <v>0</v>
          </cell>
        </row>
        <row r="590">
          <cell r="H590">
            <v>0</v>
          </cell>
        </row>
        <row r="591">
          <cell r="H591">
            <v>0</v>
          </cell>
        </row>
        <row r="592">
          <cell r="H592">
            <v>0</v>
          </cell>
        </row>
        <row r="593">
          <cell r="H593">
            <v>0</v>
          </cell>
        </row>
        <row r="594">
          <cell r="H594">
            <v>0</v>
          </cell>
        </row>
        <row r="595">
          <cell r="H595">
            <v>0</v>
          </cell>
        </row>
        <row r="596">
          <cell r="H596">
            <v>0</v>
          </cell>
        </row>
        <row r="597">
          <cell r="H597">
            <v>0</v>
          </cell>
        </row>
        <row r="598">
          <cell r="H598">
            <v>0</v>
          </cell>
        </row>
        <row r="599">
          <cell r="H599">
            <v>0</v>
          </cell>
        </row>
        <row r="600">
          <cell r="H600">
            <v>0</v>
          </cell>
        </row>
        <row r="601">
          <cell r="H601">
            <v>0</v>
          </cell>
        </row>
        <row r="602">
          <cell r="H602">
            <v>0</v>
          </cell>
        </row>
        <row r="603">
          <cell r="H603">
            <v>0</v>
          </cell>
        </row>
        <row r="604">
          <cell r="H604">
            <v>0</v>
          </cell>
        </row>
        <row r="605">
          <cell r="H605">
            <v>0</v>
          </cell>
        </row>
        <row r="606">
          <cell r="H606">
            <v>0</v>
          </cell>
        </row>
        <row r="607">
          <cell r="H607">
            <v>0</v>
          </cell>
        </row>
        <row r="608">
          <cell r="H608">
            <v>0</v>
          </cell>
        </row>
        <row r="609">
          <cell r="H609">
            <v>0</v>
          </cell>
        </row>
        <row r="610">
          <cell r="H610">
            <v>0</v>
          </cell>
        </row>
        <row r="611">
          <cell r="H611">
            <v>0</v>
          </cell>
        </row>
        <row r="612">
          <cell r="H612">
            <v>0</v>
          </cell>
        </row>
        <row r="613">
          <cell r="H613">
            <v>0</v>
          </cell>
        </row>
        <row r="614">
          <cell r="H614">
            <v>0</v>
          </cell>
        </row>
        <row r="615">
          <cell r="H615">
            <v>0</v>
          </cell>
        </row>
        <row r="616">
          <cell r="H616">
            <v>0</v>
          </cell>
        </row>
        <row r="617">
          <cell r="H617">
            <v>0</v>
          </cell>
        </row>
        <row r="618">
          <cell r="H618">
            <v>0</v>
          </cell>
        </row>
        <row r="619">
          <cell r="H619">
            <v>0</v>
          </cell>
        </row>
        <row r="620">
          <cell r="H620">
            <v>0</v>
          </cell>
        </row>
        <row r="621">
          <cell r="H621">
            <v>0</v>
          </cell>
        </row>
        <row r="622">
          <cell r="H622">
            <v>0</v>
          </cell>
        </row>
        <row r="623">
          <cell r="H623">
            <v>0</v>
          </cell>
        </row>
        <row r="624">
          <cell r="H624">
            <v>0</v>
          </cell>
        </row>
        <row r="625">
          <cell r="H625">
            <v>0</v>
          </cell>
        </row>
        <row r="626">
          <cell r="H626">
            <v>0</v>
          </cell>
        </row>
        <row r="627">
          <cell r="H627">
            <v>0</v>
          </cell>
        </row>
        <row r="628">
          <cell r="H628">
            <v>0</v>
          </cell>
        </row>
        <row r="629">
          <cell r="H629">
            <v>0</v>
          </cell>
        </row>
        <row r="630">
          <cell r="H630">
            <v>0</v>
          </cell>
        </row>
        <row r="631">
          <cell r="H631">
            <v>0</v>
          </cell>
        </row>
        <row r="632">
          <cell r="H632">
            <v>0</v>
          </cell>
        </row>
        <row r="633">
          <cell r="H633">
            <v>0</v>
          </cell>
        </row>
        <row r="634">
          <cell r="H634">
            <v>0</v>
          </cell>
        </row>
        <row r="635">
          <cell r="H635">
            <v>0</v>
          </cell>
        </row>
        <row r="636">
          <cell r="H636">
            <v>0</v>
          </cell>
        </row>
        <row r="637">
          <cell r="H637">
            <v>0</v>
          </cell>
        </row>
        <row r="638">
          <cell r="H638">
            <v>0</v>
          </cell>
        </row>
        <row r="639">
          <cell r="H639">
            <v>0</v>
          </cell>
        </row>
        <row r="640">
          <cell r="H640">
            <v>0</v>
          </cell>
        </row>
        <row r="641">
          <cell r="H641">
            <v>0</v>
          </cell>
        </row>
        <row r="642">
          <cell r="H642">
            <v>0</v>
          </cell>
        </row>
        <row r="643">
          <cell r="H643">
            <v>0</v>
          </cell>
        </row>
        <row r="644">
          <cell r="H644">
            <v>0</v>
          </cell>
        </row>
        <row r="645">
          <cell r="H645">
            <v>0</v>
          </cell>
        </row>
        <row r="646">
          <cell r="H646">
            <v>0</v>
          </cell>
        </row>
        <row r="647">
          <cell r="H647">
            <v>0</v>
          </cell>
        </row>
        <row r="648">
          <cell r="H648">
            <v>0</v>
          </cell>
        </row>
        <row r="649">
          <cell r="H649">
            <v>0</v>
          </cell>
        </row>
        <row r="650">
          <cell r="H650">
            <v>0</v>
          </cell>
        </row>
        <row r="651">
          <cell r="H651">
            <v>0</v>
          </cell>
        </row>
        <row r="652">
          <cell r="H652">
            <v>0</v>
          </cell>
        </row>
        <row r="653">
          <cell r="H653">
            <v>0</v>
          </cell>
        </row>
        <row r="654">
          <cell r="H654">
            <v>0</v>
          </cell>
        </row>
        <row r="655">
          <cell r="H655">
            <v>0</v>
          </cell>
        </row>
        <row r="656">
          <cell r="H656">
            <v>0</v>
          </cell>
        </row>
        <row r="657">
          <cell r="H657">
            <v>0</v>
          </cell>
        </row>
        <row r="658">
          <cell r="H658">
            <v>0</v>
          </cell>
        </row>
        <row r="659">
          <cell r="H659">
            <v>0</v>
          </cell>
        </row>
        <row r="660">
          <cell r="H660">
            <v>0</v>
          </cell>
        </row>
        <row r="661">
          <cell r="H661">
            <v>0</v>
          </cell>
        </row>
        <row r="662">
          <cell r="H662">
            <v>0</v>
          </cell>
        </row>
        <row r="663">
          <cell r="H663">
            <v>0</v>
          </cell>
        </row>
        <row r="664">
          <cell r="H664">
            <v>0</v>
          </cell>
        </row>
        <row r="665">
          <cell r="H665">
            <v>0</v>
          </cell>
        </row>
        <row r="666">
          <cell r="H666">
            <v>0</v>
          </cell>
        </row>
        <row r="667">
          <cell r="H667">
            <v>0</v>
          </cell>
        </row>
        <row r="668">
          <cell r="H668">
            <v>0</v>
          </cell>
        </row>
        <row r="669">
          <cell r="H669">
            <v>0</v>
          </cell>
        </row>
        <row r="670">
          <cell r="H670">
            <v>0</v>
          </cell>
        </row>
        <row r="671">
          <cell r="H671">
            <v>0</v>
          </cell>
        </row>
        <row r="672">
          <cell r="H672">
            <v>0</v>
          </cell>
        </row>
        <row r="673">
          <cell r="H673">
            <v>0</v>
          </cell>
        </row>
        <row r="674">
          <cell r="H674">
            <v>0</v>
          </cell>
        </row>
        <row r="675">
          <cell r="H675">
            <v>0</v>
          </cell>
        </row>
        <row r="676">
          <cell r="H676">
            <v>0</v>
          </cell>
        </row>
        <row r="677">
          <cell r="H677">
            <v>0</v>
          </cell>
        </row>
        <row r="678">
          <cell r="H678">
            <v>0</v>
          </cell>
        </row>
        <row r="679">
          <cell r="H679">
            <v>0</v>
          </cell>
        </row>
        <row r="680">
          <cell r="H680">
            <v>0</v>
          </cell>
        </row>
        <row r="681">
          <cell r="H681">
            <v>0</v>
          </cell>
        </row>
        <row r="682">
          <cell r="H682">
            <v>0</v>
          </cell>
        </row>
        <row r="683">
          <cell r="H683">
            <v>0</v>
          </cell>
        </row>
        <row r="684">
          <cell r="H684">
            <v>0</v>
          </cell>
        </row>
        <row r="685">
          <cell r="H685">
            <v>0</v>
          </cell>
        </row>
        <row r="686">
          <cell r="H686">
            <v>0</v>
          </cell>
        </row>
        <row r="687">
          <cell r="H687">
            <v>0</v>
          </cell>
        </row>
        <row r="688">
          <cell r="H688">
            <v>0</v>
          </cell>
        </row>
        <row r="689">
          <cell r="H689">
            <v>0</v>
          </cell>
        </row>
        <row r="690">
          <cell r="H690">
            <v>0</v>
          </cell>
        </row>
        <row r="691">
          <cell r="H691">
            <v>0</v>
          </cell>
        </row>
        <row r="692">
          <cell r="H692">
            <v>0</v>
          </cell>
        </row>
        <row r="693">
          <cell r="H693">
            <v>0</v>
          </cell>
        </row>
        <row r="694">
          <cell r="H694">
            <v>0</v>
          </cell>
        </row>
        <row r="695">
          <cell r="H695">
            <v>0</v>
          </cell>
        </row>
        <row r="696">
          <cell r="H696">
            <v>0</v>
          </cell>
        </row>
        <row r="697">
          <cell r="H697">
            <v>0</v>
          </cell>
        </row>
        <row r="698">
          <cell r="H698">
            <v>0</v>
          </cell>
        </row>
        <row r="699">
          <cell r="H699">
            <v>0</v>
          </cell>
        </row>
        <row r="700">
          <cell r="H700">
            <v>0</v>
          </cell>
        </row>
        <row r="701">
          <cell r="H701">
            <v>0</v>
          </cell>
        </row>
        <row r="702">
          <cell r="H702">
            <v>0</v>
          </cell>
        </row>
        <row r="703">
          <cell r="H703">
            <v>0</v>
          </cell>
        </row>
        <row r="704">
          <cell r="H704">
            <v>0</v>
          </cell>
        </row>
        <row r="705">
          <cell r="H705">
            <v>0</v>
          </cell>
        </row>
        <row r="706">
          <cell r="H706">
            <v>0</v>
          </cell>
        </row>
        <row r="707">
          <cell r="H707">
            <v>0</v>
          </cell>
        </row>
        <row r="708">
          <cell r="H708">
            <v>0</v>
          </cell>
        </row>
        <row r="709">
          <cell r="H709">
            <v>0</v>
          </cell>
        </row>
        <row r="710">
          <cell r="H710">
            <v>0</v>
          </cell>
        </row>
        <row r="711">
          <cell r="H711">
            <v>0</v>
          </cell>
        </row>
        <row r="712">
          <cell r="H712">
            <v>0</v>
          </cell>
        </row>
        <row r="713">
          <cell r="H713">
            <v>0</v>
          </cell>
        </row>
        <row r="714">
          <cell r="H714">
            <v>0</v>
          </cell>
        </row>
        <row r="715">
          <cell r="H715">
            <v>0</v>
          </cell>
        </row>
        <row r="716">
          <cell r="H716">
            <v>0</v>
          </cell>
        </row>
        <row r="717">
          <cell r="H717">
            <v>0</v>
          </cell>
        </row>
        <row r="718">
          <cell r="H718">
            <v>0</v>
          </cell>
        </row>
        <row r="719">
          <cell r="H719">
            <v>0</v>
          </cell>
        </row>
        <row r="720">
          <cell r="H720">
            <v>0</v>
          </cell>
        </row>
        <row r="721">
          <cell r="H721">
            <v>0</v>
          </cell>
        </row>
        <row r="722">
          <cell r="H722">
            <v>0</v>
          </cell>
        </row>
        <row r="723">
          <cell r="H723">
            <v>0</v>
          </cell>
        </row>
        <row r="724">
          <cell r="H724">
            <v>0</v>
          </cell>
        </row>
        <row r="725">
          <cell r="H725">
            <v>0</v>
          </cell>
        </row>
        <row r="726">
          <cell r="H726">
            <v>0</v>
          </cell>
        </row>
        <row r="727">
          <cell r="H727">
            <v>0</v>
          </cell>
        </row>
        <row r="728">
          <cell r="H728">
            <v>0</v>
          </cell>
        </row>
        <row r="729">
          <cell r="H729">
            <v>0</v>
          </cell>
        </row>
        <row r="730">
          <cell r="H730">
            <v>0</v>
          </cell>
        </row>
        <row r="731">
          <cell r="H731">
            <v>0</v>
          </cell>
        </row>
        <row r="732">
          <cell r="H732">
            <v>0</v>
          </cell>
        </row>
        <row r="733">
          <cell r="H733">
            <v>0</v>
          </cell>
        </row>
        <row r="734">
          <cell r="H734">
            <v>0</v>
          </cell>
        </row>
        <row r="735">
          <cell r="H735">
            <v>0</v>
          </cell>
        </row>
        <row r="736">
          <cell r="H736">
            <v>0</v>
          </cell>
        </row>
        <row r="737">
          <cell r="H737">
            <v>0</v>
          </cell>
        </row>
        <row r="738">
          <cell r="H738">
            <v>0</v>
          </cell>
        </row>
        <row r="739">
          <cell r="H739">
            <v>0</v>
          </cell>
        </row>
        <row r="740">
          <cell r="H740">
            <v>0</v>
          </cell>
        </row>
        <row r="741">
          <cell r="H741">
            <v>0</v>
          </cell>
        </row>
        <row r="742">
          <cell r="H742">
            <v>0</v>
          </cell>
        </row>
        <row r="743">
          <cell r="H743">
            <v>0</v>
          </cell>
        </row>
        <row r="744">
          <cell r="H744">
            <v>0</v>
          </cell>
        </row>
        <row r="745">
          <cell r="H745">
            <v>0</v>
          </cell>
        </row>
        <row r="746">
          <cell r="H746">
            <v>0</v>
          </cell>
        </row>
        <row r="747">
          <cell r="H747">
            <v>0</v>
          </cell>
        </row>
        <row r="748">
          <cell r="H748">
            <v>0</v>
          </cell>
        </row>
        <row r="749">
          <cell r="H749">
            <v>0</v>
          </cell>
        </row>
        <row r="750">
          <cell r="H750">
            <v>0</v>
          </cell>
        </row>
        <row r="751">
          <cell r="H751">
            <v>0</v>
          </cell>
        </row>
        <row r="752">
          <cell r="H752">
            <v>0</v>
          </cell>
        </row>
        <row r="753">
          <cell r="H753">
            <v>0</v>
          </cell>
        </row>
        <row r="754">
          <cell r="H754">
            <v>0</v>
          </cell>
        </row>
        <row r="755">
          <cell r="H755">
            <v>0</v>
          </cell>
        </row>
        <row r="756">
          <cell r="H756">
            <v>0</v>
          </cell>
        </row>
        <row r="757">
          <cell r="H757">
            <v>0</v>
          </cell>
        </row>
        <row r="758">
          <cell r="H758">
            <v>0</v>
          </cell>
        </row>
        <row r="759">
          <cell r="H759">
            <v>0</v>
          </cell>
        </row>
        <row r="760">
          <cell r="H760">
            <v>0</v>
          </cell>
        </row>
        <row r="761">
          <cell r="H761">
            <v>0</v>
          </cell>
        </row>
        <row r="762">
          <cell r="H762">
            <v>0</v>
          </cell>
        </row>
        <row r="763">
          <cell r="H763">
            <v>0</v>
          </cell>
        </row>
        <row r="764">
          <cell r="H764">
            <v>0</v>
          </cell>
        </row>
        <row r="765">
          <cell r="H765">
            <v>0</v>
          </cell>
        </row>
        <row r="766">
          <cell r="H766">
            <v>0</v>
          </cell>
        </row>
        <row r="767">
          <cell r="H767">
            <v>0</v>
          </cell>
        </row>
        <row r="768">
          <cell r="H768">
            <v>0</v>
          </cell>
        </row>
        <row r="769">
          <cell r="H769">
            <v>0</v>
          </cell>
        </row>
        <row r="770">
          <cell r="H770">
            <v>0</v>
          </cell>
        </row>
        <row r="771">
          <cell r="H771">
            <v>0</v>
          </cell>
        </row>
        <row r="772">
          <cell r="H772">
            <v>0</v>
          </cell>
        </row>
        <row r="773">
          <cell r="H773">
            <v>0</v>
          </cell>
        </row>
        <row r="774">
          <cell r="H774">
            <v>0</v>
          </cell>
        </row>
        <row r="775">
          <cell r="H775">
            <v>0</v>
          </cell>
        </row>
        <row r="776">
          <cell r="H776">
            <v>0</v>
          </cell>
        </row>
        <row r="777">
          <cell r="H777">
            <v>0</v>
          </cell>
        </row>
        <row r="778">
          <cell r="H778">
            <v>0</v>
          </cell>
        </row>
        <row r="779">
          <cell r="H779">
            <v>0</v>
          </cell>
        </row>
        <row r="780">
          <cell r="H780">
            <v>0</v>
          </cell>
        </row>
        <row r="781">
          <cell r="H781">
            <v>0</v>
          </cell>
        </row>
        <row r="782">
          <cell r="H782">
            <v>0</v>
          </cell>
        </row>
        <row r="783">
          <cell r="H783">
            <v>0</v>
          </cell>
        </row>
        <row r="784">
          <cell r="H784">
            <v>0</v>
          </cell>
        </row>
        <row r="785">
          <cell r="H785">
            <v>0</v>
          </cell>
        </row>
        <row r="786">
          <cell r="H786">
            <v>0</v>
          </cell>
        </row>
        <row r="787">
          <cell r="H787">
            <v>0</v>
          </cell>
        </row>
        <row r="788">
          <cell r="H788">
            <v>0</v>
          </cell>
        </row>
        <row r="789">
          <cell r="H789">
            <v>0</v>
          </cell>
        </row>
        <row r="790">
          <cell r="H790">
            <v>0</v>
          </cell>
        </row>
        <row r="791">
          <cell r="H791">
            <v>0</v>
          </cell>
        </row>
        <row r="792">
          <cell r="H792">
            <v>0</v>
          </cell>
        </row>
        <row r="793">
          <cell r="H793">
            <v>0</v>
          </cell>
        </row>
        <row r="794">
          <cell r="H794">
            <v>0</v>
          </cell>
        </row>
        <row r="795">
          <cell r="H795">
            <v>0</v>
          </cell>
        </row>
        <row r="796">
          <cell r="H796">
            <v>0</v>
          </cell>
        </row>
        <row r="797">
          <cell r="H797">
            <v>0</v>
          </cell>
        </row>
        <row r="798">
          <cell r="H798">
            <v>0</v>
          </cell>
        </row>
        <row r="799">
          <cell r="H799">
            <v>0</v>
          </cell>
        </row>
        <row r="800">
          <cell r="H800">
            <v>0</v>
          </cell>
        </row>
        <row r="801">
          <cell r="H801">
            <v>0</v>
          </cell>
        </row>
        <row r="802">
          <cell r="H802">
            <v>0</v>
          </cell>
        </row>
        <row r="803">
          <cell r="H803">
            <v>0</v>
          </cell>
        </row>
        <row r="804">
          <cell r="H804">
            <v>0</v>
          </cell>
        </row>
        <row r="805">
          <cell r="H805">
            <v>0</v>
          </cell>
        </row>
        <row r="806">
          <cell r="H806">
            <v>0</v>
          </cell>
        </row>
        <row r="807">
          <cell r="H807">
            <v>0</v>
          </cell>
        </row>
        <row r="808">
          <cell r="H808">
            <v>0</v>
          </cell>
        </row>
        <row r="809">
          <cell r="H809">
            <v>0</v>
          </cell>
        </row>
        <row r="810">
          <cell r="H810">
            <v>0</v>
          </cell>
        </row>
        <row r="811">
          <cell r="H811">
            <v>0</v>
          </cell>
        </row>
        <row r="812">
          <cell r="H812">
            <v>0</v>
          </cell>
        </row>
        <row r="813">
          <cell r="H813">
            <v>0</v>
          </cell>
        </row>
        <row r="814">
          <cell r="H814">
            <v>0</v>
          </cell>
        </row>
        <row r="815">
          <cell r="H815">
            <v>0</v>
          </cell>
        </row>
        <row r="816">
          <cell r="H816">
            <v>0</v>
          </cell>
        </row>
        <row r="817">
          <cell r="H817">
            <v>0</v>
          </cell>
        </row>
        <row r="818">
          <cell r="H818">
            <v>0</v>
          </cell>
        </row>
        <row r="819">
          <cell r="H819">
            <v>0</v>
          </cell>
        </row>
        <row r="820">
          <cell r="H820">
            <v>0</v>
          </cell>
        </row>
        <row r="821">
          <cell r="H821">
            <v>0</v>
          </cell>
        </row>
        <row r="822">
          <cell r="H822">
            <v>0</v>
          </cell>
        </row>
        <row r="823">
          <cell r="H823">
            <v>0</v>
          </cell>
        </row>
        <row r="824">
          <cell r="H824">
            <v>0</v>
          </cell>
        </row>
        <row r="825">
          <cell r="H825">
            <v>0</v>
          </cell>
        </row>
        <row r="826">
          <cell r="H826">
            <v>0</v>
          </cell>
        </row>
        <row r="827">
          <cell r="H827">
            <v>0</v>
          </cell>
        </row>
        <row r="828">
          <cell r="H828">
            <v>0</v>
          </cell>
        </row>
        <row r="829">
          <cell r="H829">
            <v>0</v>
          </cell>
        </row>
        <row r="830">
          <cell r="H830">
            <v>0</v>
          </cell>
        </row>
        <row r="831">
          <cell r="H831">
            <v>0</v>
          </cell>
        </row>
        <row r="832">
          <cell r="H832">
            <v>0</v>
          </cell>
        </row>
        <row r="833">
          <cell r="H833">
            <v>0</v>
          </cell>
        </row>
        <row r="834">
          <cell r="H834">
            <v>0</v>
          </cell>
        </row>
        <row r="835">
          <cell r="H835">
            <v>0</v>
          </cell>
        </row>
        <row r="836">
          <cell r="H836">
            <v>0</v>
          </cell>
        </row>
        <row r="837">
          <cell r="H837">
            <v>0</v>
          </cell>
        </row>
        <row r="838">
          <cell r="H838">
            <v>0</v>
          </cell>
        </row>
        <row r="839">
          <cell r="H839">
            <v>0</v>
          </cell>
        </row>
        <row r="840">
          <cell r="H840">
            <v>0</v>
          </cell>
        </row>
        <row r="841">
          <cell r="H841">
            <v>0</v>
          </cell>
        </row>
        <row r="842">
          <cell r="H842">
            <v>0</v>
          </cell>
        </row>
        <row r="843">
          <cell r="H843">
            <v>0</v>
          </cell>
        </row>
        <row r="844">
          <cell r="H844">
            <v>0</v>
          </cell>
        </row>
        <row r="845">
          <cell r="H845">
            <v>0</v>
          </cell>
        </row>
        <row r="846">
          <cell r="H846">
            <v>0</v>
          </cell>
        </row>
        <row r="847">
          <cell r="H847">
            <v>0</v>
          </cell>
        </row>
        <row r="848">
          <cell r="H848">
            <v>0</v>
          </cell>
        </row>
        <row r="849">
          <cell r="H849">
            <v>0</v>
          </cell>
        </row>
        <row r="850">
          <cell r="H850">
            <v>0</v>
          </cell>
        </row>
        <row r="851">
          <cell r="H851">
            <v>0</v>
          </cell>
        </row>
        <row r="852">
          <cell r="H852">
            <v>0</v>
          </cell>
        </row>
        <row r="853">
          <cell r="H853">
            <v>0</v>
          </cell>
        </row>
        <row r="854">
          <cell r="H854">
            <v>0</v>
          </cell>
        </row>
        <row r="855">
          <cell r="H855">
            <v>0</v>
          </cell>
        </row>
        <row r="856">
          <cell r="H856">
            <v>0</v>
          </cell>
        </row>
        <row r="857">
          <cell r="H857">
            <v>0</v>
          </cell>
        </row>
        <row r="858">
          <cell r="H858">
            <v>0</v>
          </cell>
        </row>
        <row r="859">
          <cell r="H859">
            <v>0</v>
          </cell>
        </row>
        <row r="860">
          <cell r="H860">
            <v>0</v>
          </cell>
        </row>
        <row r="861">
          <cell r="H861">
            <v>0</v>
          </cell>
        </row>
        <row r="862">
          <cell r="H862">
            <v>0</v>
          </cell>
        </row>
        <row r="863">
          <cell r="H863">
            <v>0</v>
          </cell>
        </row>
        <row r="864">
          <cell r="H864">
            <v>0</v>
          </cell>
        </row>
        <row r="865">
          <cell r="H865">
            <v>0</v>
          </cell>
        </row>
        <row r="866">
          <cell r="H866">
            <v>0</v>
          </cell>
        </row>
        <row r="867">
          <cell r="H867">
            <v>0</v>
          </cell>
        </row>
        <row r="868">
          <cell r="H868">
            <v>0</v>
          </cell>
        </row>
        <row r="869">
          <cell r="H869">
            <v>0</v>
          </cell>
        </row>
        <row r="870">
          <cell r="H870">
            <v>0</v>
          </cell>
        </row>
        <row r="871">
          <cell r="H871">
            <v>0</v>
          </cell>
        </row>
        <row r="872">
          <cell r="H872">
            <v>0</v>
          </cell>
        </row>
        <row r="873">
          <cell r="H873">
            <v>0</v>
          </cell>
        </row>
        <row r="874">
          <cell r="H874">
            <v>0</v>
          </cell>
        </row>
        <row r="875">
          <cell r="H875">
            <v>0</v>
          </cell>
        </row>
        <row r="876">
          <cell r="H876">
            <v>0</v>
          </cell>
        </row>
        <row r="877">
          <cell r="H877">
            <v>0</v>
          </cell>
        </row>
        <row r="878">
          <cell r="H878">
            <v>0</v>
          </cell>
        </row>
        <row r="879">
          <cell r="H879">
            <v>0</v>
          </cell>
        </row>
        <row r="880">
          <cell r="H880">
            <v>0</v>
          </cell>
        </row>
        <row r="881">
          <cell r="H881">
            <v>0</v>
          </cell>
        </row>
        <row r="882">
          <cell r="H882">
            <v>0</v>
          </cell>
        </row>
        <row r="883">
          <cell r="H883">
            <v>0</v>
          </cell>
        </row>
        <row r="884">
          <cell r="H884">
            <v>0</v>
          </cell>
        </row>
        <row r="885">
          <cell r="H885">
            <v>0</v>
          </cell>
        </row>
        <row r="886">
          <cell r="H886">
            <v>0</v>
          </cell>
        </row>
        <row r="887">
          <cell r="H887">
            <v>0</v>
          </cell>
        </row>
        <row r="888">
          <cell r="H888">
            <v>0</v>
          </cell>
        </row>
        <row r="889">
          <cell r="H889">
            <v>0</v>
          </cell>
        </row>
        <row r="890">
          <cell r="H890">
            <v>0</v>
          </cell>
        </row>
        <row r="891">
          <cell r="H891">
            <v>0</v>
          </cell>
        </row>
        <row r="892">
          <cell r="H892">
            <v>0</v>
          </cell>
        </row>
        <row r="893">
          <cell r="H893">
            <v>0</v>
          </cell>
        </row>
        <row r="894">
          <cell r="H894">
            <v>0</v>
          </cell>
        </row>
        <row r="895">
          <cell r="H895">
            <v>0</v>
          </cell>
        </row>
        <row r="896">
          <cell r="H896">
            <v>0</v>
          </cell>
        </row>
        <row r="897">
          <cell r="H897">
            <v>0</v>
          </cell>
        </row>
        <row r="898">
          <cell r="H898">
            <v>0</v>
          </cell>
        </row>
        <row r="899">
          <cell r="H899">
            <v>0</v>
          </cell>
        </row>
        <row r="900">
          <cell r="H900">
            <v>0</v>
          </cell>
        </row>
        <row r="901">
          <cell r="H901">
            <v>0</v>
          </cell>
        </row>
        <row r="902">
          <cell r="H902">
            <v>0</v>
          </cell>
        </row>
        <row r="903">
          <cell r="H903">
            <v>0</v>
          </cell>
        </row>
        <row r="904">
          <cell r="H904">
            <v>0</v>
          </cell>
        </row>
        <row r="905">
          <cell r="H905">
            <v>0</v>
          </cell>
        </row>
        <row r="906">
          <cell r="H906">
            <v>0</v>
          </cell>
        </row>
        <row r="907">
          <cell r="H907">
            <v>0</v>
          </cell>
        </row>
        <row r="908">
          <cell r="H908">
            <v>0</v>
          </cell>
        </row>
        <row r="909">
          <cell r="H909">
            <v>0</v>
          </cell>
        </row>
        <row r="910">
          <cell r="H910">
            <v>0</v>
          </cell>
        </row>
        <row r="911">
          <cell r="H911">
            <v>0</v>
          </cell>
        </row>
        <row r="912">
          <cell r="H912">
            <v>0</v>
          </cell>
        </row>
        <row r="913">
          <cell r="H913">
            <v>0</v>
          </cell>
        </row>
        <row r="914">
          <cell r="H914">
            <v>0</v>
          </cell>
        </row>
        <row r="915">
          <cell r="H915">
            <v>0</v>
          </cell>
        </row>
        <row r="916">
          <cell r="H916">
            <v>0</v>
          </cell>
        </row>
        <row r="917">
          <cell r="H917">
            <v>0</v>
          </cell>
        </row>
        <row r="918">
          <cell r="H918">
            <v>0</v>
          </cell>
        </row>
        <row r="919">
          <cell r="H919">
            <v>0</v>
          </cell>
        </row>
        <row r="920">
          <cell r="H920">
            <v>0</v>
          </cell>
        </row>
        <row r="921">
          <cell r="H921">
            <v>0</v>
          </cell>
        </row>
        <row r="922">
          <cell r="H922">
            <v>0</v>
          </cell>
        </row>
        <row r="923">
          <cell r="H923">
            <v>0</v>
          </cell>
        </row>
        <row r="924">
          <cell r="H924">
            <v>0</v>
          </cell>
        </row>
        <row r="925">
          <cell r="H925">
            <v>0</v>
          </cell>
        </row>
        <row r="926">
          <cell r="H926">
            <v>0</v>
          </cell>
        </row>
        <row r="927">
          <cell r="H927">
            <v>0</v>
          </cell>
        </row>
        <row r="928">
          <cell r="H928">
            <v>0</v>
          </cell>
        </row>
        <row r="929">
          <cell r="H929">
            <v>0</v>
          </cell>
        </row>
        <row r="930">
          <cell r="H930">
            <v>0</v>
          </cell>
        </row>
        <row r="931">
          <cell r="H931">
            <v>0</v>
          </cell>
        </row>
        <row r="932">
          <cell r="H932">
            <v>0</v>
          </cell>
        </row>
        <row r="933">
          <cell r="H933">
            <v>0</v>
          </cell>
        </row>
        <row r="934">
          <cell r="H934">
            <v>0</v>
          </cell>
        </row>
        <row r="935">
          <cell r="H935">
            <v>0</v>
          </cell>
        </row>
        <row r="936">
          <cell r="H936">
            <v>0</v>
          </cell>
        </row>
        <row r="937">
          <cell r="H937">
            <v>0</v>
          </cell>
        </row>
        <row r="938">
          <cell r="H938">
            <v>0</v>
          </cell>
        </row>
        <row r="939">
          <cell r="H939">
            <v>0</v>
          </cell>
        </row>
        <row r="940">
          <cell r="H940">
            <v>0</v>
          </cell>
        </row>
        <row r="941">
          <cell r="H941">
            <v>0</v>
          </cell>
        </row>
        <row r="942">
          <cell r="H942">
            <v>0</v>
          </cell>
        </row>
        <row r="943">
          <cell r="H943">
            <v>0</v>
          </cell>
        </row>
        <row r="944">
          <cell r="H944">
            <v>0</v>
          </cell>
        </row>
        <row r="945">
          <cell r="H945">
            <v>0</v>
          </cell>
        </row>
        <row r="946">
          <cell r="H946">
            <v>0</v>
          </cell>
        </row>
        <row r="947">
          <cell r="H947">
            <v>0</v>
          </cell>
        </row>
        <row r="948">
          <cell r="H948">
            <v>0</v>
          </cell>
        </row>
        <row r="949">
          <cell r="H949">
            <v>0</v>
          </cell>
        </row>
        <row r="950">
          <cell r="H950">
            <v>0</v>
          </cell>
        </row>
        <row r="951">
          <cell r="H951">
            <v>0</v>
          </cell>
        </row>
        <row r="952">
          <cell r="H952">
            <v>0</v>
          </cell>
        </row>
        <row r="953">
          <cell r="H953">
            <v>0</v>
          </cell>
        </row>
        <row r="954">
          <cell r="H954">
            <v>0</v>
          </cell>
        </row>
        <row r="955">
          <cell r="H955">
            <v>0</v>
          </cell>
        </row>
        <row r="956">
          <cell r="H956">
            <v>0</v>
          </cell>
        </row>
        <row r="957">
          <cell r="H957">
            <v>0</v>
          </cell>
        </row>
        <row r="958">
          <cell r="H958">
            <v>0</v>
          </cell>
        </row>
        <row r="959">
          <cell r="H959">
            <v>0</v>
          </cell>
        </row>
        <row r="960">
          <cell r="H960">
            <v>0</v>
          </cell>
        </row>
        <row r="961">
          <cell r="H961">
            <v>0</v>
          </cell>
        </row>
        <row r="962">
          <cell r="H962">
            <v>0</v>
          </cell>
        </row>
        <row r="963">
          <cell r="H963">
            <v>0</v>
          </cell>
        </row>
        <row r="964">
          <cell r="H964">
            <v>0</v>
          </cell>
        </row>
        <row r="965">
          <cell r="H965">
            <v>0</v>
          </cell>
        </row>
        <row r="966">
          <cell r="H966">
            <v>0</v>
          </cell>
        </row>
        <row r="967">
          <cell r="H967">
            <v>0</v>
          </cell>
        </row>
        <row r="968">
          <cell r="H968">
            <v>0</v>
          </cell>
        </row>
        <row r="969">
          <cell r="H969">
            <v>0</v>
          </cell>
        </row>
        <row r="970">
          <cell r="H970">
            <v>0</v>
          </cell>
        </row>
        <row r="971">
          <cell r="H971">
            <v>0</v>
          </cell>
        </row>
        <row r="972">
          <cell r="H972">
            <v>0</v>
          </cell>
        </row>
        <row r="973">
          <cell r="H973">
            <v>0</v>
          </cell>
        </row>
        <row r="974">
          <cell r="H974">
            <v>0</v>
          </cell>
        </row>
        <row r="975">
          <cell r="H975">
            <v>0</v>
          </cell>
        </row>
        <row r="976">
          <cell r="H976">
            <v>0</v>
          </cell>
        </row>
        <row r="977">
          <cell r="H977">
            <v>0</v>
          </cell>
        </row>
        <row r="978">
          <cell r="H978">
            <v>0</v>
          </cell>
        </row>
        <row r="979">
          <cell r="H979">
            <v>0</v>
          </cell>
        </row>
        <row r="980">
          <cell r="H980">
            <v>0</v>
          </cell>
        </row>
        <row r="981">
          <cell r="H981">
            <v>0</v>
          </cell>
        </row>
        <row r="982">
          <cell r="H982">
            <v>0</v>
          </cell>
        </row>
        <row r="983">
          <cell r="H983">
            <v>0</v>
          </cell>
        </row>
        <row r="984">
          <cell r="H984">
            <v>0</v>
          </cell>
        </row>
        <row r="985">
          <cell r="H985">
            <v>0</v>
          </cell>
        </row>
        <row r="986">
          <cell r="H986">
            <v>0</v>
          </cell>
        </row>
        <row r="987">
          <cell r="H987">
            <v>0</v>
          </cell>
        </row>
        <row r="988">
          <cell r="H988">
            <v>0</v>
          </cell>
        </row>
        <row r="989">
          <cell r="H989">
            <v>0</v>
          </cell>
        </row>
        <row r="990">
          <cell r="H990">
            <v>0</v>
          </cell>
        </row>
        <row r="991">
          <cell r="H991">
            <v>0</v>
          </cell>
        </row>
        <row r="992">
          <cell r="H992">
            <v>0</v>
          </cell>
        </row>
        <row r="993">
          <cell r="H993">
            <v>0</v>
          </cell>
        </row>
        <row r="994">
          <cell r="H994">
            <v>0</v>
          </cell>
        </row>
        <row r="995">
          <cell r="H995">
            <v>0</v>
          </cell>
        </row>
        <row r="996">
          <cell r="H996">
            <v>0</v>
          </cell>
        </row>
        <row r="997">
          <cell r="H997">
            <v>0</v>
          </cell>
        </row>
        <row r="998">
          <cell r="H998">
            <v>0</v>
          </cell>
        </row>
        <row r="999">
          <cell r="H999">
            <v>0</v>
          </cell>
        </row>
        <row r="1000">
          <cell r="H1000">
            <v>0</v>
          </cell>
        </row>
      </sheetData>
      <sheetData sheetId="15"/>
      <sheetData sheetId="16">
        <row r="44">
          <cell r="H44">
            <v>0</v>
          </cell>
        </row>
        <row r="45">
          <cell r="H45">
            <v>0</v>
          </cell>
        </row>
        <row r="46">
          <cell r="H46">
            <v>500</v>
          </cell>
        </row>
        <row r="47">
          <cell r="H47">
            <v>500</v>
          </cell>
        </row>
        <row r="48">
          <cell r="H48">
            <v>0</v>
          </cell>
        </row>
        <row r="49">
          <cell r="H49">
            <v>0</v>
          </cell>
        </row>
        <row r="50">
          <cell r="H50">
            <v>0</v>
          </cell>
        </row>
        <row r="51">
          <cell r="H51">
            <v>0</v>
          </cell>
        </row>
        <row r="52">
          <cell r="H52">
            <v>0</v>
          </cell>
        </row>
        <row r="53">
          <cell r="H53">
            <v>0</v>
          </cell>
        </row>
        <row r="54">
          <cell r="H54">
            <v>0</v>
          </cell>
        </row>
        <row r="55">
          <cell r="H55">
            <v>0</v>
          </cell>
        </row>
        <row r="56">
          <cell r="H56">
            <v>0</v>
          </cell>
        </row>
        <row r="57">
          <cell r="H57">
            <v>0</v>
          </cell>
        </row>
        <row r="58">
          <cell r="H58">
            <v>0</v>
          </cell>
        </row>
        <row r="59">
          <cell r="H59">
            <v>0</v>
          </cell>
        </row>
        <row r="60">
          <cell r="H60">
            <v>0</v>
          </cell>
        </row>
        <row r="61">
          <cell r="H61">
            <v>0</v>
          </cell>
        </row>
        <row r="62">
          <cell r="H62">
            <v>0</v>
          </cell>
        </row>
        <row r="63">
          <cell r="H63">
            <v>0</v>
          </cell>
        </row>
        <row r="64">
          <cell r="H64">
            <v>0</v>
          </cell>
        </row>
        <row r="65">
          <cell r="H65">
            <v>0</v>
          </cell>
        </row>
        <row r="66">
          <cell r="H66">
            <v>0</v>
          </cell>
        </row>
        <row r="67">
          <cell r="H67">
            <v>0</v>
          </cell>
        </row>
        <row r="68">
          <cell r="H68">
            <v>0</v>
          </cell>
        </row>
        <row r="69">
          <cell r="H69">
            <v>0</v>
          </cell>
        </row>
        <row r="70">
          <cell r="H70">
            <v>0</v>
          </cell>
        </row>
        <row r="71">
          <cell r="H71">
            <v>0</v>
          </cell>
        </row>
        <row r="72">
          <cell r="H72">
            <v>0</v>
          </cell>
        </row>
        <row r="73">
          <cell r="H73">
            <v>0</v>
          </cell>
        </row>
        <row r="74">
          <cell r="H74">
            <v>0</v>
          </cell>
        </row>
        <row r="75">
          <cell r="H75">
            <v>0</v>
          </cell>
        </row>
        <row r="76">
          <cell r="H76">
            <v>0</v>
          </cell>
        </row>
        <row r="77">
          <cell r="H77">
            <v>0</v>
          </cell>
        </row>
        <row r="78">
          <cell r="H78">
            <v>0</v>
          </cell>
        </row>
        <row r="79">
          <cell r="H79">
            <v>0</v>
          </cell>
        </row>
        <row r="80">
          <cell r="H80">
            <v>0</v>
          </cell>
        </row>
        <row r="81">
          <cell r="H81">
            <v>0</v>
          </cell>
        </row>
        <row r="82">
          <cell r="H82">
            <v>0</v>
          </cell>
        </row>
        <row r="83">
          <cell r="H83">
            <v>0</v>
          </cell>
        </row>
        <row r="84">
          <cell r="H84">
            <v>0</v>
          </cell>
        </row>
        <row r="85">
          <cell r="H85">
            <v>0</v>
          </cell>
        </row>
        <row r="86">
          <cell r="H86">
            <v>0</v>
          </cell>
        </row>
        <row r="87">
          <cell r="H87">
            <v>0</v>
          </cell>
        </row>
        <row r="88">
          <cell r="H88">
            <v>0</v>
          </cell>
        </row>
        <row r="89">
          <cell r="H89">
            <v>0</v>
          </cell>
        </row>
        <row r="90">
          <cell r="H90">
            <v>0</v>
          </cell>
        </row>
        <row r="91">
          <cell r="H91">
            <v>0</v>
          </cell>
        </row>
        <row r="92">
          <cell r="H92">
            <v>0</v>
          </cell>
        </row>
        <row r="93">
          <cell r="H93">
            <v>0</v>
          </cell>
        </row>
        <row r="94">
          <cell r="H94">
            <v>0</v>
          </cell>
        </row>
        <row r="95">
          <cell r="H95">
            <v>0</v>
          </cell>
        </row>
        <row r="96">
          <cell r="H96">
            <v>0</v>
          </cell>
        </row>
        <row r="97">
          <cell r="H97">
            <v>0</v>
          </cell>
        </row>
        <row r="98">
          <cell r="H98">
            <v>0</v>
          </cell>
        </row>
        <row r="99">
          <cell r="H99">
            <v>0</v>
          </cell>
        </row>
        <row r="100">
          <cell r="H100">
            <v>0</v>
          </cell>
        </row>
        <row r="101">
          <cell r="H101">
            <v>0</v>
          </cell>
        </row>
        <row r="102">
          <cell r="H102">
            <v>0</v>
          </cell>
        </row>
        <row r="103">
          <cell r="H103">
            <v>0</v>
          </cell>
        </row>
        <row r="104">
          <cell r="H104">
            <v>0</v>
          </cell>
        </row>
        <row r="105">
          <cell r="H105">
            <v>0</v>
          </cell>
        </row>
        <row r="106">
          <cell r="H106">
            <v>0</v>
          </cell>
        </row>
        <row r="107">
          <cell r="H107">
            <v>0</v>
          </cell>
        </row>
        <row r="108">
          <cell r="H108">
            <v>0</v>
          </cell>
        </row>
        <row r="109">
          <cell r="H109">
            <v>0</v>
          </cell>
        </row>
        <row r="110">
          <cell r="H110">
            <v>0</v>
          </cell>
        </row>
        <row r="111">
          <cell r="H111">
            <v>0</v>
          </cell>
        </row>
        <row r="112">
          <cell r="H112">
            <v>0</v>
          </cell>
        </row>
        <row r="113">
          <cell r="H113">
            <v>0</v>
          </cell>
        </row>
        <row r="114">
          <cell r="H114">
            <v>0</v>
          </cell>
        </row>
        <row r="115">
          <cell r="H115">
            <v>0</v>
          </cell>
        </row>
        <row r="116">
          <cell r="H116">
            <v>0</v>
          </cell>
        </row>
        <row r="117">
          <cell r="H117">
            <v>0</v>
          </cell>
        </row>
        <row r="118">
          <cell r="H118">
            <v>0</v>
          </cell>
        </row>
        <row r="119">
          <cell r="H119">
            <v>0</v>
          </cell>
        </row>
        <row r="120">
          <cell r="H120">
            <v>0</v>
          </cell>
        </row>
        <row r="121">
          <cell r="H121">
            <v>0</v>
          </cell>
        </row>
        <row r="122">
          <cell r="H122">
            <v>0</v>
          </cell>
        </row>
        <row r="123">
          <cell r="H123">
            <v>0</v>
          </cell>
        </row>
        <row r="124">
          <cell r="H124">
            <v>0</v>
          </cell>
        </row>
        <row r="125">
          <cell r="H125">
            <v>0</v>
          </cell>
        </row>
        <row r="126">
          <cell r="H126">
            <v>0</v>
          </cell>
        </row>
        <row r="127">
          <cell r="H127">
            <v>0</v>
          </cell>
        </row>
        <row r="128">
          <cell r="H128">
            <v>0</v>
          </cell>
        </row>
        <row r="129">
          <cell r="H129">
            <v>0</v>
          </cell>
        </row>
        <row r="130">
          <cell r="H130">
            <v>0</v>
          </cell>
        </row>
        <row r="131">
          <cell r="H131">
            <v>0</v>
          </cell>
        </row>
        <row r="132">
          <cell r="H132">
            <v>0</v>
          </cell>
        </row>
        <row r="133">
          <cell r="H133">
            <v>0</v>
          </cell>
        </row>
        <row r="134">
          <cell r="H134">
            <v>0</v>
          </cell>
        </row>
        <row r="135">
          <cell r="H135">
            <v>0</v>
          </cell>
        </row>
        <row r="136">
          <cell r="H136">
            <v>0</v>
          </cell>
        </row>
        <row r="137">
          <cell r="H137">
            <v>0</v>
          </cell>
        </row>
        <row r="138">
          <cell r="H138">
            <v>0</v>
          </cell>
        </row>
        <row r="139">
          <cell r="H139">
            <v>0</v>
          </cell>
        </row>
        <row r="140">
          <cell r="H140">
            <v>0</v>
          </cell>
        </row>
        <row r="141">
          <cell r="H141">
            <v>0</v>
          </cell>
        </row>
        <row r="142">
          <cell r="H142">
            <v>0</v>
          </cell>
        </row>
        <row r="143">
          <cell r="H143">
            <v>0</v>
          </cell>
        </row>
        <row r="144">
          <cell r="H144">
            <v>0</v>
          </cell>
        </row>
        <row r="145">
          <cell r="H145">
            <v>0</v>
          </cell>
        </row>
        <row r="146">
          <cell r="H146">
            <v>0</v>
          </cell>
        </row>
        <row r="147">
          <cell r="H147">
            <v>0</v>
          </cell>
        </row>
        <row r="148">
          <cell r="H148">
            <v>0</v>
          </cell>
        </row>
        <row r="149">
          <cell r="H149">
            <v>0</v>
          </cell>
        </row>
        <row r="150">
          <cell r="H150">
            <v>0</v>
          </cell>
        </row>
        <row r="151">
          <cell r="H151">
            <v>0</v>
          </cell>
        </row>
        <row r="152">
          <cell r="H152">
            <v>0</v>
          </cell>
        </row>
        <row r="153">
          <cell r="H153">
            <v>0</v>
          </cell>
        </row>
        <row r="154">
          <cell r="H154">
            <v>0</v>
          </cell>
        </row>
        <row r="155">
          <cell r="H155">
            <v>0</v>
          </cell>
        </row>
        <row r="156">
          <cell r="H156">
            <v>0</v>
          </cell>
        </row>
        <row r="157">
          <cell r="H157">
            <v>0</v>
          </cell>
        </row>
        <row r="158">
          <cell r="H158">
            <v>0</v>
          </cell>
        </row>
        <row r="159">
          <cell r="H159">
            <v>0</v>
          </cell>
        </row>
        <row r="160">
          <cell r="H160">
            <v>0</v>
          </cell>
        </row>
        <row r="161">
          <cell r="H161">
            <v>0</v>
          </cell>
        </row>
        <row r="162">
          <cell r="H162">
            <v>0</v>
          </cell>
        </row>
        <row r="163">
          <cell r="H163">
            <v>0</v>
          </cell>
        </row>
        <row r="164">
          <cell r="H164">
            <v>0</v>
          </cell>
        </row>
        <row r="165">
          <cell r="H165">
            <v>0</v>
          </cell>
        </row>
        <row r="166">
          <cell r="H166">
            <v>0</v>
          </cell>
        </row>
        <row r="167">
          <cell r="H167">
            <v>0</v>
          </cell>
        </row>
        <row r="168">
          <cell r="H168">
            <v>0</v>
          </cell>
        </row>
        <row r="169">
          <cell r="H169">
            <v>0</v>
          </cell>
        </row>
        <row r="170">
          <cell r="H170">
            <v>0</v>
          </cell>
        </row>
        <row r="171">
          <cell r="H171">
            <v>0</v>
          </cell>
        </row>
        <row r="172">
          <cell r="H172">
            <v>0</v>
          </cell>
        </row>
        <row r="173">
          <cell r="H173">
            <v>0</v>
          </cell>
        </row>
        <row r="174">
          <cell r="H174">
            <v>0</v>
          </cell>
        </row>
        <row r="175">
          <cell r="H175">
            <v>0</v>
          </cell>
        </row>
        <row r="176">
          <cell r="H176">
            <v>0</v>
          </cell>
        </row>
        <row r="177">
          <cell r="H177">
            <v>0</v>
          </cell>
        </row>
        <row r="178">
          <cell r="H178">
            <v>0</v>
          </cell>
        </row>
        <row r="179">
          <cell r="H179">
            <v>0</v>
          </cell>
        </row>
        <row r="180">
          <cell r="H180">
            <v>0</v>
          </cell>
        </row>
        <row r="181">
          <cell r="H181">
            <v>0</v>
          </cell>
        </row>
        <row r="182">
          <cell r="H182">
            <v>0</v>
          </cell>
        </row>
        <row r="183">
          <cell r="H183">
            <v>0</v>
          </cell>
        </row>
        <row r="184">
          <cell r="H184">
            <v>0</v>
          </cell>
        </row>
        <row r="185">
          <cell r="H185">
            <v>0</v>
          </cell>
        </row>
        <row r="186">
          <cell r="H186">
            <v>0</v>
          </cell>
        </row>
        <row r="187">
          <cell r="H187">
            <v>0</v>
          </cell>
        </row>
        <row r="188">
          <cell r="H188">
            <v>0</v>
          </cell>
        </row>
        <row r="189">
          <cell r="H189">
            <v>0</v>
          </cell>
        </row>
        <row r="190">
          <cell r="H190">
            <v>0</v>
          </cell>
        </row>
        <row r="191">
          <cell r="H191">
            <v>0</v>
          </cell>
        </row>
        <row r="192">
          <cell r="H192">
            <v>0</v>
          </cell>
        </row>
        <row r="193">
          <cell r="H193">
            <v>0</v>
          </cell>
        </row>
        <row r="194">
          <cell r="H194">
            <v>0</v>
          </cell>
        </row>
        <row r="195">
          <cell r="H195">
            <v>0</v>
          </cell>
        </row>
        <row r="196">
          <cell r="H196">
            <v>0</v>
          </cell>
        </row>
        <row r="197">
          <cell r="H197">
            <v>0</v>
          </cell>
        </row>
        <row r="198">
          <cell r="H198">
            <v>0</v>
          </cell>
        </row>
        <row r="199">
          <cell r="H199">
            <v>0</v>
          </cell>
        </row>
        <row r="200">
          <cell r="H200">
            <v>0</v>
          </cell>
        </row>
        <row r="201">
          <cell r="H201">
            <v>0</v>
          </cell>
        </row>
        <row r="202">
          <cell r="H202">
            <v>0</v>
          </cell>
        </row>
        <row r="203">
          <cell r="H203">
            <v>0</v>
          </cell>
        </row>
        <row r="204">
          <cell r="H204">
            <v>0</v>
          </cell>
        </row>
        <row r="205">
          <cell r="H205">
            <v>0</v>
          </cell>
        </row>
        <row r="206">
          <cell r="H206">
            <v>0</v>
          </cell>
        </row>
        <row r="207">
          <cell r="H207">
            <v>0</v>
          </cell>
        </row>
        <row r="208">
          <cell r="H208">
            <v>0</v>
          </cell>
        </row>
        <row r="209">
          <cell r="H209">
            <v>0</v>
          </cell>
        </row>
        <row r="210">
          <cell r="H210">
            <v>0</v>
          </cell>
        </row>
        <row r="211">
          <cell r="H211">
            <v>0</v>
          </cell>
        </row>
        <row r="212">
          <cell r="H212">
            <v>0</v>
          </cell>
        </row>
        <row r="213">
          <cell r="H213">
            <v>0</v>
          </cell>
        </row>
        <row r="214">
          <cell r="H214">
            <v>0</v>
          </cell>
        </row>
        <row r="215">
          <cell r="H215">
            <v>0</v>
          </cell>
        </row>
        <row r="216">
          <cell r="H216">
            <v>0</v>
          </cell>
        </row>
        <row r="217">
          <cell r="H217">
            <v>0</v>
          </cell>
        </row>
        <row r="218">
          <cell r="H218">
            <v>0</v>
          </cell>
        </row>
        <row r="219">
          <cell r="H219">
            <v>0</v>
          </cell>
        </row>
        <row r="220">
          <cell r="H220">
            <v>0</v>
          </cell>
        </row>
        <row r="221">
          <cell r="H221">
            <v>0</v>
          </cell>
        </row>
        <row r="222">
          <cell r="H222">
            <v>0</v>
          </cell>
        </row>
        <row r="223">
          <cell r="H223">
            <v>0</v>
          </cell>
        </row>
        <row r="224">
          <cell r="H224">
            <v>0</v>
          </cell>
        </row>
        <row r="225">
          <cell r="H225">
            <v>0</v>
          </cell>
        </row>
        <row r="226">
          <cell r="H226">
            <v>0</v>
          </cell>
        </row>
        <row r="227">
          <cell r="H227">
            <v>0</v>
          </cell>
        </row>
        <row r="228">
          <cell r="H228">
            <v>0</v>
          </cell>
        </row>
        <row r="229">
          <cell r="H229">
            <v>0</v>
          </cell>
        </row>
        <row r="230">
          <cell r="H230">
            <v>0</v>
          </cell>
        </row>
        <row r="231">
          <cell r="H231">
            <v>0</v>
          </cell>
        </row>
        <row r="232">
          <cell r="H232">
            <v>0</v>
          </cell>
        </row>
        <row r="233">
          <cell r="H233">
            <v>0</v>
          </cell>
        </row>
        <row r="234">
          <cell r="H234">
            <v>0</v>
          </cell>
        </row>
        <row r="235">
          <cell r="H235">
            <v>0</v>
          </cell>
        </row>
        <row r="236">
          <cell r="H236">
            <v>0</v>
          </cell>
        </row>
        <row r="237">
          <cell r="H237">
            <v>0</v>
          </cell>
        </row>
        <row r="238">
          <cell r="H238">
            <v>0</v>
          </cell>
        </row>
        <row r="239">
          <cell r="H239">
            <v>0</v>
          </cell>
        </row>
        <row r="240">
          <cell r="H240">
            <v>0</v>
          </cell>
        </row>
        <row r="241">
          <cell r="H241">
            <v>0</v>
          </cell>
        </row>
        <row r="242">
          <cell r="H242">
            <v>0</v>
          </cell>
        </row>
        <row r="243">
          <cell r="H243">
            <v>0</v>
          </cell>
        </row>
        <row r="244">
          <cell r="H244">
            <v>0</v>
          </cell>
        </row>
        <row r="245">
          <cell r="H245">
            <v>0</v>
          </cell>
        </row>
        <row r="246">
          <cell r="H246">
            <v>0</v>
          </cell>
        </row>
        <row r="247">
          <cell r="H247">
            <v>0</v>
          </cell>
        </row>
        <row r="248">
          <cell r="H248">
            <v>0</v>
          </cell>
        </row>
        <row r="249">
          <cell r="H249">
            <v>0</v>
          </cell>
        </row>
        <row r="250">
          <cell r="H250">
            <v>0</v>
          </cell>
        </row>
        <row r="251">
          <cell r="H251">
            <v>0</v>
          </cell>
        </row>
        <row r="252">
          <cell r="H252">
            <v>0</v>
          </cell>
        </row>
        <row r="253">
          <cell r="H253">
            <v>0</v>
          </cell>
        </row>
        <row r="254">
          <cell r="H254">
            <v>0</v>
          </cell>
        </row>
        <row r="255">
          <cell r="H255">
            <v>0</v>
          </cell>
        </row>
        <row r="256">
          <cell r="H256">
            <v>0</v>
          </cell>
        </row>
        <row r="257">
          <cell r="H257">
            <v>0</v>
          </cell>
        </row>
        <row r="258">
          <cell r="H258">
            <v>0</v>
          </cell>
        </row>
        <row r="259">
          <cell r="H259">
            <v>0</v>
          </cell>
        </row>
        <row r="260">
          <cell r="H260">
            <v>0</v>
          </cell>
        </row>
        <row r="261">
          <cell r="H261">
            <v>0</v>
          </cell>
        </row>
        <row r="262">
          <cell r="H262">
            <v>0</v>
          </cell>
        </row>
        <row r="263">
          <cell r="H263">
            <v>0</v>
          </cell>
        </row>
        <row r="264">
          <cell r="H264">
            <v>0</v>
          </cell>
        </row>
        <row r="265">
          <cell r="H265">
            <v>0</v>
          </cell>
        </row>
        <row r="266">
          <cell r="H266">
            <v>0</v>
          </cell>
        </row>
        <row r="267">
          <cell r="H267">
            <v>0</v>
          </cell>
        </row>
        <row r="268">
          <cell r="H268">
            <v>0</v>
          </cell>
        </row>
        <row r="269">
          <cell r="H269">
            <v>0</v>
          </cell>
        </row>
        <row r="270">
          <cell r="H270">
            <v>0</v>
          </cell>
        </row>
        <row r="271">
          <cell r="H271">
            <v>0</v>
          </cell>
        </row>
        <row r="272">
          <cell r="H272">
            <v>0</v>
          </cell>
        </row>
        <row r="273">
          <cell r="H273">
            <v>0</v>
          </cell>
        </row>
        <row r="274">
          <cell r="H274">
            <v>0</v>
          </cell>
        </row>
        <row r="275">
          <cell r="H275">
            <v>0</v>
          </cell>
        </row>
        <row r="276">
          <cell r="H276">
            <v>0</v>
          </cell>
        </row>
        <row r="277">
          <cell r="H277">
            <v>0</v>
          </cell>
        </row>
        <row r="278">
          <cell r="H278">
            <v>0</v>
          </cell>
        </row>
        <row r="279">
          <cell r="H279">
            <v>0</v>
          </cell>
        </row>
        <row r="280">
          <cell r="H280">
            <v>0</v>
          </cell>
        </row>
        <row r="281">
          <cell r="H281">
            <v>0</v>
          </cell>
        </row>
        <row r="282">
          <cell r="H282">
            <v>0</v>
          </cell>
        </row>
        <row r="283">
          <cell r="H283">
            <v>0</v>
          </cell>
        </row>
        <row r="284">
          <cell r="H284">
            <v>0</v>
          </cell>
        </row>
        <row r="285">
          <cell r="H285">
            <v>0</v>
          </cell>
        </row>
        <row r="286">
          <cell r="H286">
            <v>0</v>
          </cell>
        </row>
        <row r="287">
          <cell r="H287">
            <v>0</v>
          </cell>
        </row>
        <row r="288">
          <cell r="H288">
            <v>0</v>
          </cell>
        </row>
        <row r="289">
          <cell r="H289">
            <v>0</v>
          </cell>
        </row>
        <row r="290">
          <cell r="H290">
            <v>0</v>
          </cell>
        </row>
        <row r="291">
          <cell r="H291">
            <v>0</v>
          </cell>
        </row>
        <row r="292">
          <cell r="H292">
            <v>0</v>
          </cell>
        </row>
        <row r="293">
          <cell r="H293">
            <v>0</v>
          </cell>
        </row>
        <row r="294">
          <cell r="H294">
            <v>0</v>
          </cell>
        </row>
        <row r="295">
          <cell r="H295">
            <v>0</v>
          </cell>
        </row>
        <row r="296">
          <cell r="H296">
            <v>0</v>
          </cell>
        </row>
        <row r="297">
          <cell r="H297">
            <v>0</v>
          </cell>
        </row>
        <row r="298">
          <cell r="H298">
            <v>0</v>
          </cell>
        </row>
        <row r="299">
          <cell r="H299">
            <v>0</v>
          </cell>
        </row>
        <row r="300">
          <cell r="H300">
            <v>0</v>
          </cell>
        </row>
        <row r="301">
          <cell r="H301">
            <v>0</v>
          </cell>
        </row>
        <row r="302">
          <cell r="H302">
            <v>0</v>
          </cell>
        </row>
        <row r="303">
          <cell r="H303">
            <v>0</v>
          </cell>
        </row>
        <row r="304">
          <cell r="H304">
            <v>0</v>
          </cell>
        </row>
        <row r="305">
          <cell r="H305">
            <v>0</v>
          </cell>
        </row>
        <row r="306">
          <cell r="H306">
            <v>0</v>
          </cell>
        </row>
        <row r="307">
          <cell r="H307">
            <v>0</v>
          </cell>
        </row>
        <row r="308">
          <cell r="H308">
            <v>0</v>
          </cell>
        </row>
        <row r="309">
          <cell r="H309">
            <v>0</v>
          </cell>
        </row>
        <row r="310">
          <cell r="H310">
            <v>0</v>
          </cell>
        </row>
        <row r="311">
          <cell r="H311">
            <v>0</v>
          </cell>
        </row>
        <row r="312">
          <cell r="H312">
            <v>0</v>
          </cell>
        </row>
        <row r="313">
          <cell r="H313">
            <v>0</v>
          </cell>
        </row>
        <row r="314">
          <cell r="H314">
            <v>0</v>
          </cell>
        </row>
        <row r="315">
          <cell r="H315">
            <v>0</v>
          </cell>
        </row>
        <row r="316">
          <cell r="H316">
            <v>0</v>
          </cell>
        </row>
        <row r="317">
          <cell r="H317">
            <v>0</v>
          </cell>
        </row>
        <row r="318">
          <cell r="H318">
            <v>0</v>
          </cell>
        </row>
        <row r="319">
          <cell r="H319">
            <v>0</v>
          </cell>
        </row>
        <row r="320">
          <cell r="H320">
            <v>0</v>
          </cell>
        </row>
        <row r="321">
          <cell r="H321">
            <v>0</v>
          </cell>
        </row>
        <row r="322">
          <cell r="H322">
            <v>0</v>
          </cell>
        </row>
        <row r="323">
          <cell r="H323">
            <v>0</v>
          </cell>
        </row>
        <row r="324">
          <cell r="H324">
            <v>0</v>
          </cell>
        </row>
        <row r="325">
          <cell r="H325">
            <v>0</v>
          </cell>
        </row>
        <row r="326">
          <cell r="H326">
            <v>0</v>
          </cell>
        </row>
        <row r="327">
          <cell r="H327">
            <v>0</v>
          </cell>
        </row>
        <row r="328">
          <cell r="H328">
            <v>0</v>
          </cell>
        </row>
        <row r="329">
          <cell r="H329">
            <v>0</v>
          </cell>
        </row>
        <row r="330">
          <cell r="H330">
            <v>0</v>
          </cell>
        </row>
        <row r="331">
          <cell r="H331">
            <v>0</v>
          </cell>
        </row>
        <row r="332">
          <cell r="H332">
            <v>0</v>
          </cell>
        </row>
        <row r="333">
          <cell r="H333">
            <v>0</v>
          </cell>
        </row>
        <row r="334">
          <cell r="H334">
            <v>0</v>
          </cell>
        </row>
        <row r="335">
          <cell r="H335">
            <v>0</v>
          </cell>
        </row>
        <row r="336">
          <cell r="H336">
            <v>0</v>
          </cell>
        </row>
        <row r="337">
          <cell r="H337">
            <v>0</v>
          </cell>
        </row>
        <row r="338">
          <cell r="H338">
            <v>0</v>
          </cell>
        </row>
        <row r="339">
          <cell r="H339">
            <v>0</v>
          </cell>
        </row>
        <row r="340">
          <cell r="H340">
            <v>0</v>
          </cell>
        </row>
        <row r="341">
          <cell r="H341">
            <v>0</v>
          </cell>
        </row>
        <row r="342">
          <cell r="H342">
            <v>0</v>
          </cell>
        </row>
        <row r="343">
          <cell r="H343">
            <v>0</v>
          </cell>
        </row>
        <row r="344">
          <cell r="H344">
            <v>0</v>
          </cell>
        </row>
        <row r="345">
          <cell r="H345">
            <v>0</v>
          </cell>
        </row>
        <row r="346">
          <cell r="H346">
            <v>0</v>
          </cell>
        </row>
        <row r="347">
          <cell r="H347">
            <v>0</v>
          </cell>
        </row>
        <row r="348">
          <cell r="H348">
            <v>0</v>
          </cell>
        </row>
        <row r="349">
          <cell r="H349">
            <v>0</v>
          </cell>
        </row>
        <row r="350">
          <cell r="H350">
            <v>0</v>
          </cell>
        </row>
        <row r="351">
          <cell r="H351">
            <v>0</v>
          </cell>
        </row>
        <row r="352">
          <cell r="H352">
            <v>0</v>
          </cell>
        </row>
        <row r="353">
          <cell r="H353">
            <v>0</v>
          </cell>
        </row>
        <row r="354">
          <cell r="H354">
            <v>0</v>
          </cell>
        </row>
        <row r="355">
          <cell r="H355">
            <v>0</v>
          </cell>
        </row>
        <row r="356">
          <cell r="H356">
            <v>0</v>
          </cell>
        </row>
        <row r="357">
          <cell r="H357">
            <v>0</v>
          </cell>
        </row>
        <row r="358">
          <cell r="H358">
            <v>0</v>
          </cell>
        </row>
        <row r="359">
          <cell r="H359">
            <v>0</v>
          </cell>
        </row>
        <row r="360">
          <cell r="H360">
            <v>0</v>
          </cell>
        </row>
        <row r="361">
          <cell r="H361">
            <v>0</v>
          </cell>
        </row>
        <row r="362">
          <cell r="H362">
            <v>0</v>
          </cell>
        </row>
        <row r="363">
          <cell r="H363">
            <v>0</v>
          </cell>
        </row>
        <row r="364">
          <cell r="H364">
            <v>0</v>
          </cell>
        </row>
        <row r="365">
          <cell r="H365">
            <v>0</v>
          </cell>
        </row>
        <row r="366">
          <cell r="H366">
            <v>0</v>
          </cell>
        </row>
        <row r="367">
          <cell r="H367">
            <v>0</v>
          </cell>
        </row>
        <row r="368">
          <cell r="H368">
            <v>0</v>
          </cell>
        </row>
        <row r="369">
          <cell r="H369">
            <v>0</v>
          </cell>
        </row>
        <row r="370">
          <cell r="H370">
            <v>0</v>
          </cell>
        </row>
        <row r="371">
          <cell r="H371">
            <v>0</v>
          </cell>
        </row>
        <row r="372">
          <cell r="H372">
            <v>0</v>
          </cell>
        </row>
        <row r="373">
          <cell r="H373">
            <v>0</v>
          </cell>
        </row>
        <row r="374">
          <cell r="H374">
            <v>0</v>
          </cell>
        </row>
        <row r="375">
          <cell r="H375">
            <v>0</v>
          </cell>
        </row>
        <row r="376">
          <cell r="H376">
            <v>0</v>
          </cell>
        </row>
        <row r="377">
          <cell r="H377">
            <v>0</v>
          </cell>
        </row>
        <row r="378">
          <cell r="H378">
            <v>0</v>
          </cell>
        </row>
        <row r="379">
          <cell r="H379">
            <v>0</v>
          </cell>
        </row>
        <row r="380">
          <cell r="H380">
            <v>0</v>
          </cell>
        </row>
        <row r="381">
          <cell r="H381">
            <v>0</v>
          </cell>
        </row>
        <row r="382">
          <cell r="H382">
            <v>0</v>
          </cell>
        </row>
        <row r="383">
          <cell r="H383">
            <v>0</v>
          </cell>
        </row>
        <row r="384">
          <cell r="H384">
            <v>0</v>
          </cell>
        </row>
        <row r="385">
          <cell r="H385">
            <v>0</v>
          </cell>
        </row>
        <row r="386">
          <cell r="H386">
            <v>0</v>
          </cell>
        </row>
        <row r="387">
          <cell r="H387">
            <v>0</v>
          </cell>
        </row>
        <row r="388">
          <cell r="H388">
            <v>0</v>
          </cell>
        </row>
        <row r="389">
          <cell r="H389">
            <v>0</v>
          </cell>
        </row>
        <row r="390">
          <cell r="H390">
            <v>0</v>
          </cell>
        </row>
        <row r="391">
          <cell r="H391">
            <v>0</v>
          </cell>
        </row>
        <row r="392">
          <cell r="H392">
            <v>0</v>
          </cell>
        </row>
        <row r="393">
          <cell r="H393">
            <v>0</v>
          </cell>
        </row>
        <row r="394">
          <cell r="H394">
            <v>0</v>
          </cell>
        </row>
        <row r="395">
          <cell r="H395">
            <v>0</v>
          </cell>
        </row>
        <row r="396">
          <cell r="H396">
            <v>0</v>
          </cell>
        </row>
        <row r="397">
          <cell r="H397">
            <v>0</v>
          </cell>
        </row>
        <row r="398">
          <cell r="H398">
            <v>0</v>
          </cell>
        </row>
        <row r="399">
          <cell r="H399">
            <v>0</v>
          </cell>
        </row>
        <row r="400">
          <cell r="H400">
            <v>0</v>
          </cell>
        </row>
        <row r="401">
          <cell r="H401">
            <v>0</v>
          </cell>
        </row>
        <row r="402">
          <cell r="H402">
            <v>0</v>
          </cell>
        </row>
        <row r="403">
          <cell r="H403">
            <v>0</v>
          </cell>
        </row>
        <row r="404">
          <cell r="H404">
            <v>0</v>
          </cell>
        </row>
        <row r="405">
          <cell r="H405">
            <v>0</v>
          </cell>
        </row>
        <row r="406">
          <cell r="H406">
            <v>0</v>
          </cell>
        </row>
        <row r="407">
          <cell r="H407">
            <v>0</v>
          </cell>
        </row>
        <row r="408">
          <cell r="H408">
            <v>0</v>
          </cell>
        </row>
        <row r="409">
          <cell r="H409">
            <v>0</v>
          </cell>
        </row>
        <row r="410">
          <cell r="H410">
            <v>0</v>
          </cell>
        </row>
        <row r="411">
          <cell r="H411">
            <v>0</v>
          </cell>
        </row>
        <row r="412">
          <cell r="H412">
            <v>0</v>
          </cell>
        </row>
        <row r="413">
          <cell r="H413">
            <v>0</v>
          </cell>
        </row>
        <row r="414">
          <cell r="H414">
            <v>0</v>
          </cell>
        </row>
        <row r="415">
          <cell r="H415">
            <v>0</v>
          </cell>
        </row>
        <row r="416">
          <cell r="H416">
            <v>0</v>
          </cell>
        </row>
        <row r="417">
          <cell r="H417">
            <v>0</v>
          </cell>
        </row>
        <row r="418">
          <cell r="H418">
            <v>0</v>
          </cell>
        </row>
        <row r="419">
          <cell r="H419">
            <v>0</v>
          </cell>
        </row>
        <row r="420">
          <cell r="H420">
            <v>0</v>
          </cell>
        </row>
        <row r="421">
          <cell r="H421">
            <v>0</v>
          </cell>
        </row>
        <row r="422">
          <cell r="H422">
            <v>0</v>
          </cell>
        </row>
        <row r="423">
          <cell r="H423">
            <v>0</v>
          </cell>
        </row>
        <row r="424">
          <cell r="H424">
            <v>0</v>
          </cell>
        </row>
        <row r="425">
          <cell r="H425">
            <v>0</v>
          </cell>
        </row>
        <row r="426">
          <cell r="H426">
            <v>0</v>
          </cell>
        </row>
        <row r="427">
          <cell r="H427">
            <v>0</v>
          </cell>
        </row>
        <row r="428">
          <cell r="H428">
            <v>0</v>
          </cell>
        </row>
        <row r="429">
          <cell r="H429">
            <v>0</v>
          </cell>
        </row>
        <row r="430">
          <cell r="H430">
            <v>0</v>
          </cell>
        </row>
        <row r="431">
          <cell r="H431">
            <v>0</v>
          </cell>
        </row>
        <row r="432">
          <cell r="H432">
            <v>0</v>
          </cell>
        </row>
        <row r="433">
          <cell r="H433">
            <v>0</v>
          </cell>
        </row>
        <row r="434">
          <cell r="H434">
            <v>0</v>
          </cell>
        </row>
        <row r="435">
          <cell r="H435">
            <v>0</v>
          </cell>
        </row>
        <row r="436">
          <cell r="H436">
            <v>0</v>
          </cell>
        </row>
        <row r="437">
          <cell r="H437">
            <v>0</v>
          </cell>
        </row>
        <row r="438">
          <cell r="H438">
            <v>0</v>
          </cell>
        </row>
        <row r="439">
          <cell r="H439">
            <v>0</v>
          </cell>
        </row>
        <row r="440">
          <cell r="H440">
            <v>0</v>
          </cell>
        </row>
        <row r="441">
          <cell r="H441">
            <v>0</v>
          </cell>
        </row>
        <row r="442">
          <cell r="H442">
            <v>0</v>
          </cell>
        </row>
        <row r="443">
          <cell r="H443">
            <v>0</v>
          </cell>
        </row>
        <row r="444">
          <cell r="H444">
            <v>0</v>
          </cell>
        </row>
        <row r="445">
          <cell r="H445">
            <v>0</v>
          </cell>
        </row>
        <row r="446">
          <cell r="H446">
            <v>0</v>
          </cell>
        </row>
        <row r="447">
          <cell r="H447">
            <v>0</v>
          </cell>
        </row>
        <row r="448">
          <cell r="H448">
            <v>0</v>
          </cell>
        </row>
        <row r="449">
          <cell r="H449">
            <v>0</v>
          </cell>
        </row>
        <row r="450">
          <cell r="H450">
            <v>0</v>
          </cell>
        </row>
        <row r="451">
          <cell r="H451">
            <v>0</v>
          </cell>
        </row>
        <row r="452">
          <cell r="H452">
            <v>0</v>
          </cell>
        </row>
        <row r="453">
          <cell r="H453">
            <v>0</v>
          </cell>
        </row>
        <row r="454">
          <cell r="H454">
            <v>0</v>
          </cell>
        </row>
        <row r="455">
          <cell r="H455">
            <v>0</v>
          </cell>
        </row>
        <row r="456">
          <cell r="H456">
            <v>0</v>
          </cell>
        </row>
        <row r="457">
          <cell r="H457">
            <v>0</v>
          </cell>
        </row>
        <row r="458">
          <cell r="H458">
            <v>0</v>
          </cell>
        </row>
        <row r="459">
          <cell r="H459">
            <v>0</v>
          </cell>
        </row>
        <row r="460">
          <cell r="H460">
            <v>0</v>
          </cell>
        </row>
        <row r="461">
          <cell r="H461">
            <v>0</v>
          </cell>
        </row>
        <row r="462">
          <cell r="H462">
            <v>0</v>
          </cell>
        </row>
        <row r="463">
          <cell r="H463">
            <v>0</v>
          </cell>
        </row>
        <row r="464">
          <cell r="H464">
            <v>0</v>
          </cell>
        </row>
        <row r="465">
          <cell r="H465">
            <v>0</v>
          </cell>
        </row>
        <row r="466">
          <cell r="H466">
            <v>0</v>
          </cell>
        </row>
        <row r="467">
          <cell r="H467">
            <v>0</v>
          </cell>
        </row>
        <row r="468">
          <cell r="H468">
            <v>0</v>
          </cell>
        </row>
        <row r="469">
          <cell r="H469">
            <v>0</v>
          </cell>
        </row>
        <row r="470">
          <cell r="H470">
            <v>0</v>
          </cell>
        </row>
        <row r="471">
          <cell r="H471">
            <v>0</v>
          </cell>
        </row>
        <row r="472">
          <cell r="H472">
            <v>0</v>
          </cell>
        </row>
        <row r="473">
          <cell r="H473">
            <v>0</v>
          </cell>
        </row>
        <row r="474">
          <cell r="H474">
            <v>0</v>
          </cell>
        </row>
        <row r="475">
          <cell r="H475">
            <v>0</v>
          </cell>
        </row>
        <row r="476">
          <cell r="H476">
            <v>0</v>
          </cell>
        </row>
        <row r="477">
          <cell r="H477">
            <v>0</v>
          </cell>
        </row>
        <row r="478">
          <cell r="H478">
            <v>0</v>
          </cell>
        </row>
        <row r="479">
          <cell r="H479">
            <v>0</v>
          </cell>
        </row>
        <row r="480">
          <cell r="H480">
            <v>0</v>
          </cell>
        </row>
        <row r="481">
          <cell r="H481">
            <v>0</v>
          </cell>
        </row>
        <row r="482">
          <cell r="H482">
            <v>0</v>
          </cell>
        </row>
        <row r="483">
          <cell r="H483">
            <v>0</v>
          </cell>
        </row>
        <row r="484">
          <cell r="H484">
            <v>0</v>
          </cell>
        </row>
        <row r="485">
          <cell r="H485">
            <v>0</v>
          </cell>
        </row>
        <row r="486">
          <cell r="H486">
            <v>0</v>
          </cell>
        </row>
        <row r="487">
          <cell r="H487">
            <v>0</v>
          </cell>
        </row>
        <row r="488">
          <cell r="H488">
            <v>0</v>
          </cell>
        </row>
        <row r="489">
          <cell r="H489">
            <v>0</v>
          </cell>
        </row>
        <row r="490">
          <cell r="H490">
            <v>0</v>
          </cell>
        </row>
        <row r="491">
          <cell r="H491">
            <v>0</v>
          </cell>
        </row>
        <row r="492">
          <cell r="H492">
            <v>0</v>
          </cell>
        </row>
        <row r="493">
          <cell r="H493">
            <v>0</v>
          </cell>
        </row>
        <row r="494">
          <cell r="H494">
            <v>0</v>
          </cell>
        </row>
        <row r="495">
          <cell r="H495">
            <v>0</v>
          </cell>
        </row>
        <row r="496">
          <cell r="H496">
            <v>0</v>
          </cell>
        </row>
        <row r="497">
          <cell r="H497">
            <v>0</v>
          </cell>
        </row>
        <row r="498">
          <cell r="H498">
            <v>0</v>
          </cell>
        </row>
        <row r="499">
          <cell r="H499">
            <v>0</v>
          </cell>
        </row>
        <row r="500">
          <cell r="H500">
            <v>0</v>
          </cell>
        </row>
        <row r="501">
          <cell r="H501">
            <v>0</v>
          </cell>
        </row>
        <row r="502">
          <cell r="H502">
            <v>0</v>
          </cell>
        </row>
        <row r="503">
          <cell r="H503">
            <v>0</v>
          </cell>
        </row>
        <row r="504">
          <cell r="H504">
            <v>0</v>
          </cell>
        </row>
        <row r="505">
          <cell r="H505">
            <v>0</v>
          </cell>
        </row>
        <row r="506">
          <cell r="H506">
            <v>0</v>
          </cell>
        </row>
        <row r="507">
          <cell r="H507">
            <v>0</v>
          </cell>
        </row>
        <row r="508">
          <cell r="H508">
            <v>0</v>
          </cell>
        </row>
        <row r="509">
          <cell r="H509">
            <v>0</v>
          </cell>
        </row>
        <row r="510">
          <cell r="H510">
            <v>0</v>
          </cell>
        </row>
        <row r="511">
          <cell r="H511">
            <v>0</v>
          </cell>
        </row>
        <row r="512">
          <cell r="H512">
            <v>0</v>
          </cell>
        </row>
        <row r="513">
          <cell r="H513">
            <v>0</v>
          </cell>
        </row>
        <row r="514">
          <cell r="H514">
            <v>0</v>
          </cell>
        </row>
        <row r="515">
          <cell r="H515">
            <v>0</v>
          </cell>
        </row>
        <row r="516">
          <cell r="H516">
            <v>0</v>
          </cell>
        </row>
        <row r="517">
          <cell r="H517">
            <v>0</v>
          </cell>
        </row>
        <row r="518">
          <cell r="H518">
            <v>0</v>
          </cell>
        </row>
        <row r="519">
          <cell r="H519">
            <v>0</v>
          </cell>
        </row>
        <row r="520">
          <cell r="H520">
            <v>0</v>
          </cell>
        </row>
        <row r="521">
          <cell r="H521">
            <v>0</v>
          </cell>
        </row>
        <row r="522">
          <cell r="H522">
            <v>0</v>
          </cell>
        </row>
        <row r="523">
          <cell r="H523">
            <v>0</v>
          </cell>
        </row>
        <row r="524">
          <cell r="H524">
            <v>0</v>
          </cell>
        </row>
        <row r="525">
          <cell r="H525">
            <v>0</v>
          </cell>
        </row>
        <row r="526">
          <cell r="H526">
            <v>0</v>
          </cell>
        </row>
        <row r="527">
          <cell r="H527">
            <v>0</v>
          </cell>
        </row>
        <row r="528">
          <cell r="H528">
            <v>0</v>
          </cell>
        </row>
        <row r="529">
          <cell r="H529">
            <v>0</v>
          </cell>
        </row>
        <row r="530">
          <cell r="H530">
            <v>0</v>
          </cell>
        </row>
        <row r="531">
          <cell r="H531">
            <v>0</v>
          </cell>
        </row>
        <row r="532">
          <cell r="H532">
            <v>0</v>
          </cell>
        </row>
        <row r="533">
          <cell r="H533">
            <v>0</v>
          </cell>
        </row>
        <row r="534">
          <cell r="H534">
            <v>0</v>
          </cell>
        </row>
        <row r="535">
          <cell r="H535">
            <v>0</v>
          </cell>
        </row>
        <row r="536">
          <cell r="H536">
            <v>0</v>
          </cell>
        </row>
        <row r="537">
          <cell r="H537">
            <v>0</v>
          </cell>
        </row>
        <row r="538">
          <cell r="H538">
            <v>0</v>
          </cell>
        </row>
        <row r="539">
          <cell r="H539">
            <v>0</v>
          </cell>
        </row>
        <row r="540">
          <cell r="H540">
            <v>0</v>
          </cell>
        </row>
        <row r="541">
          <cell r="H541">
            <v>0</v>
          </cell>
        </row>
        <row r="542">
          <cell r="H542">
            <v>0</v>
          </cell>
        </row>
        <row r="543">
          <cell r="H543">
            <v>0</v>
          </cell>
        </row>
        <row r="544">
          <cell r="H544">
            <v>0</v>
          </cell>
        </row>
        <row r="545">
          <cell r="H545">
            <v>0</v>
          </cell>
        </row>
        <row r="546">
          <cell r="H546">
            <v>0</v>
          </cell>
        </row>
        <row r="547">
          <cell r="H547">
            <v>0</v>
          </cell>
        </row>
        <row r="548">
          <cell r="H548">
            <v>0</v>
          </cell>
        </row>
        <row r="549">
          <cell r="H549">
            <v>0</v>
          </cell>
        </row>
        <row r="550">
          <cell r="H550">
            <v>0</v>
          </cell>
        </row>
        <row r="551">
          <cell r="H551">
            <v>0</v>
          </cell>
        </row>
        <row r="552">
          <cell r="H552">
            <v>0</v>
          </cell>
        </row>
        <row r="553">
          <cell r="H553">
            <v>0</v>
          </cell>
        </row>
        <row r="554">
          <cell r="H554">
            <v>0</v>
          </cell>
        </row>
        <row r="555">
          <cell r="H555">
            <v>0</v>
          </cell>
        </row>
        <row r="556">
          <cell r="H556">
            <v>0</v>
          </cell>
        </row>
        <row r="557">
          <cell r="H557">
            <v>0</v>
          </cell>
        </row>
        <row r="558">
          <cell r="H558">
            <v>0</v>
          </cell>
        </row>
        <row r="559">
          <cell r="H559">
            <v>0</v>
          </cell>
        </row>
        <row r="560">
          <cell r="H560">
            <v>0</v>
          </cell>
        </row>
        <row r="561">
          <cell r="H561">
            <v>0</v>
          </cell>
        </row>
        <row r="562">
          <cell r="H562">
            <v>0</v>
          </cell>
        </row>
        <row r="563">
          <cell r="H563">
            <v>0</v>
          </cell>
        </row>
        <row r="564">
          <cell r="H564">
            <v>0</v>
          </cell>
        </row>
        <row r="565">
          <cell r="H565">
            <v>0</v>
          </cell>
        </row>
        <row r="566">
          <cell r="H566">
            <v>0</v>
          </cell>
        </row>
        <row r="567">
          <cell r="H567">
            <v>0</v>
          </cell>
        </row>
        <row r="568">
          <cell r="H568">
            <v>0</v>
          </cell>
        </row>
        <row r="569">
          <cell r="H569">
            <v>0</v>
          </cell>
        </row>
        <row r="570">
          <cell r="H570">
            <v>0</v>
          </cell>
        </row>
        <row r="571">
          <cell r="H571">
            <v>0</v>
          </cell>
        </row>
        <row r="572">
          <cell r="H572">
            <v>0</v>
          </cell>
        </row>
        <row r="573">
          <cell r="H573">
            <v>0</v>
          </cell>
        </row>
        <row r="574">
          <cell r="H574">
            <v>0</v>
          </cell>
        </row>
        <row r="575">
          <cell r="H575">
            <v>0</v>
          </cell>
        </row>
        <row r="576">
          <cell r="H576">
            <v>0</v>
          </cell>
        </row>
        <row r="577">
          <cell r="H577">
            <v>0</v>
          </cell>
        </row>
        <row r="578">
          <cell r="H578">
            <v>0</v>
          </cell>
        </row>
        <row r="579">
          <cell r="H579">
            <v>0</v>
          </cell>
        </row>
        <row r="580">
          <cell r="H580">
            <v>0</v>
          </cell>
        </row>
        <row r="581">
          <cell r="H581">
            <v>0</v>
          </cell>
        </row>
        <row r="582">
          <cell r="H582">
            <v>0</v>
          </cell>
        </row>
        <row r="583">
          <cell r="H583">
            <v>0</v>
          </cell>
        </row>
        <row r="584">
          <cell r="H584">
            <v>0</v>
          </cell>
        </row>
        <row r="585">
          <cell r="H585">
            <v>0</v>
          </cell>
        </row>
        <row r="586">
          <cell r="H586">
            <v>0</v>
          </cell>
        </row>
        <row r="587">
          <cell r="H587">
            <v>0</v>
          </cell>
        </row>
        <row r="588">
          <cell r="H588">
            <v>0</v>
          </cell>
        </row>
        <row r="589">
          <cell r="H589">
            <v>0</v>
          </cell>
        </row>
        <row r="590">
          <cell r="H590">
            <v>0</v>
          </cell>
        </row>
        <row r="591">
          <cell r="H591">
            <v>0</v>
          </cell>
        </row>
        <row r="592">
          <cell r="H592">
            <v>0</v>
          </cell>
        </row>
        <row r="593">
          <cell r="H593">
            <v>0</v>
          </cell>
        </row>
        <row r="594">
          <cell r="H594">
            <v>0</v>
          </cell>
        </row>
        <row r="595">
          <cell r="H595">
            <v>0</v>
          </cell>
        </row>
        <row r="596">
          <cell r="H596">
            <v>0</v>
          </cell>
        </row>
        <row r="597">
          <cell r="H597">
            <v>0</v>
          </cell>
        </row>
        <row r="598">
          <cell r="H598">
            <v>0</v>
          </cell>
        </row>
        <row r="599">
          <cell r="H599">
            <v>0</v>
          </cell>
        </row>
        <row r="600">
          <cell r="H600">
            <v>0</v>
          </cell>
        </row>
        <row r="601">
          <cell r="H601">
            <v>0</v>
          </cell>
        </row>
        <row r="602">
          <cell r="H602">
            <v>0</v>
          </cell>
        </row>
        <row r="603">
          <cell r="H603">
            <v>0</v>
          </cell>
        </row>
        <row r="604">
          <cell r="H604">
            <v>0</v>
          </cell>
        </row>
        <row r="605">
          <cell r="H605">
            <v>0</v>
          </cell>
        </row>
        <row r="606">
          <cell r="H606">
            <v>0</v>
          </cell>
        </row>
        <row r="607">
          <cell r="H607">
            <v>0</v>
          </cell>
        </row>
        <row r="608">
          <cell r="H608">
            <v>0</v>
          </cell>
        </row>
        <row r="609">
          <cell r="H609">
            <v>0</v>
          </cell>
        </row>
        <row r="610">
          <cell r="H610">
            <v>0</v>
          </cell>
        </row>
        <row r="611">
          <cell r="H611">
            <v>0</v>
          </cell>
        </row>
        <row r="612">
          <cell r="H612">
            <v>0</v>
          </cell>
        </row>
        <row r="613">
          <cell r="H613">
            <v>0</v>
          </cell>
        </row>
        <row r="614">
          <cell r="H614">
            <v>0</v>
          </cell>
        </row>
        <row r="615">
          <cell r="H615">
            <v>0</v>
          </cell>
        </row>
        <row r="616">
          <cell r="H616">
            <v>0</v>
          </cell>
        </row>
        <row r="617">
          <cell r="H617">
            <v>0</v>
          </cell>
        </row>
        <row r="618">
          <cell r="H618">
            <v>0</v>
          </cell>
        </row>
        <row r="619">
          <cell r="H619">
            <v>0</v>
          </cell>
        </row>
        <row r="620">
          <cell r="H620">
            <v>0</v>
          </cell>
        </row>
        <row r="621">
          <cell r="H621">
            <v>0</v>
          </cell>
        </row>
        <row r="622">
          <cell r="H622">
            <v>0</v>
          </cell>
        </row>
        <row r="623">
          <cell r="H623">
            <v>0</v>
          </cell>
        </row>
        <row r="624">
          <cell r="H624">
            <v>0</v>
          </cell>
        </row>
        <row r="625">
          <cell r="H625">
            <v>0</v>
          </cell>
        </row>
        <row r="626">
          <cell r="H626">
            <v>0</v>
          </cell>
        </row>
        <row r="627">
          <cell r="H627">
            <v>0</v>
          </cell>
        </row>
        <row r="628">
          <cell r="H628">
            <v>0</v>
          </cell>
        </row>
        <row r="629">
          <cell r="H629">
            <v>0</v>
          </cell>
        </row>
        <row r="630">
          <cell r="H630">
            <v>0</v>
          </cell>
        </row>
        <row r="631">
          <cell r="H631">
            <v>0</v>
          </cell>
        </row>
        <row r="632">
          <cell r="H632">
            <v>0</v>
          </cell>
        </row>
        <row r="633">
          <cell r="H633">
            <v>0</v>
          </cell>
        </row>
        <row r="634">
          <cell r="H634">
            <v>0</v>
          </cell>
        </row>
        <row r="635">
          <cell r="H635">
            <v>0</v>
          </cell>
        </row>
        <row r="636">
          <cell r="H636">
            <v>0</v>
          </cell>
        </row>
        <row r="637">
          <cell r="H637">
            <v>0</v>
          </cell>
        </row>
        <row r="638">
          <cell r="H638">
            <v>0</v>
          </cell>
        </row>
        <row r="639">
          <cell r="H639">
            <v>0</v>
          </cell>
        </row>
        <row r="640">
          <cell r="H640">
            <v>0</v>
          </cell>
        </row>
        <row r="641">
          <cell r="H641">
            <v>0</v>
          </cell>
        </row>
        <row r="642">
          <cell r="H642">
            <v>0</v>
          </cell>
        </row>
        <row r="643">
          <cell r="H643">
            <v>0</v>
          </cell>
        </row>
        <row r="644">
          <cell r="H644">
            <v>0</v>
          </cell>
        </row>
        <row r="645">
          <cell r="H645">
            <v>0</v>
          </cell>
        </row>
        <row r="646">
          <cell r="H646">
            <v>0</v>
          </cell>
        </row>
        <row r="647">
          <cell r="H647">
            <v>0</v>
          </cell>
        </row>
        <row r="648">
          <cell r="H648">
            <v>0</v>
          </cell>
        </row>
        <row r="649">
          <cell r="H649">
            <v>0</v>
          </cell>
        </row>
        <row r="650">
          <cell r="H650">
            <v>0</v>
          </cell>
        </row>
        <row r="651">
          <cell r="H651">
            <v>0</v>
          </cell>
        </row>
        <row r="652">
          <cell r="H652">
            <v>0</v>
          </cell>
        </row>
        <row r="653">
          <cell r="H653">
            <v>0</v>
          </cell>
        </row>
        <row r="654">
          <cell r="H654">
            <v>0</v>
          </cell>
        </row>
        <row r="655">
          <cell r="H655">
            <v>0</v>
          </cell>
        </row>
        <row r="656">
          <cell r="H656">
            <v>0</v>
          </cell>
        </row>
        <row r="657">
          <cell r="H657">
            <v>0</v>
          </cell>
        </row>
        <row r="658">
          <cell r="H658">
            <v>0</v>
          </cell>
        </row>
        <row r="659">
          <cell r="H659">
            <v>0</v>
          </cell>
        </row>
        <row r="660">
          <cell r="H660">
            <v>0</v>
          </cell>
        </row>
        <row r="661">
          <cell r="H661">
            <v>0</v>
          </cell>
        </row>
        <row r="662">
          <cell r="H662">
            <v>0</v>
          </cell>
        </row>
        <row r="663">
          <cell r="H663">
            <v>0</v>
          </cell>
        </row>
        <row r="664">
          <cell r="H664">
            <v>0</v>
          </cell>
        </row>
        <row r="665">
          <cell r="H665">
            <v>0</v>
          </cell>
        </row>
        <row r="666">
          <cell r="H666">
            <v>0</v>
          </cell>
        </row>
        <row r="667">
          <cell r="H667">
            <v>0</v>
          </cell>
        </row>
        <row r="668">
          <cell r="H668">
            <v>0</v>
          </cell>
        </row>
        <row r="669">
          <cell r="H669">
            <v>0</v>
          </cell>
        </row>
        <row r="670">
          <cell r="H670">
            <v>0</v>
          </cell>
        </row>
        <row r="671">
          <cell r="H671">
            <v>0</v>
          </cell>
        </row>
        <row r="672">
          <cell r="H672">
            <v>0</v>
          </cell>
        </row>
        <row r="673">
          <cell r="H673">
            <v>0</v>
          </cell>
        </row>
        <row r="674">
          <cell r="H674">
            <v>0</v>
          </cell>
        </row>
        <row r="675">
          <cell r="H675">
            <v>0</v>
          </cell>
        </row>
        <row r="676">
          <cell r="H676">
            <v>0</v>
          </cell>
        </row>
        <row r="677">
          <cell r="H677">
            <v>0</v>
          </cell>
        </row>
        <row r="678">
          <cell r="H678">
            <v>0</v>
          </cell>
        </row>
        <row r="679">
          <cell r="H679">
            <v>0</v>
          </cell>
        </row>
        <row r="680">
          <cell r="H680">
            <v>0</v>
          </cell>
        </row>
        <row r="681">
          <cell r="H681">
            <v>0</v>
          </cell>
        </row>
        <row r="682">
          <cell r="H682">
            <v>0</v>
          </cell>
        </row>
        <row r="683">
          <cell r="H683">
            <v>0</v>
          </cell>
        </row>
        <row r="684">
          <cell r="H684">
            <v>0</v>
          </cell>
        </row>
        <row r="685">
          <cell r="H685">
            <v>0</v>
          </cell>
        </row>
        <row r="686">
          <cell r="H686">
            <v>0</v>
          </cell>
        </row>
        <row r="687">
          <cell r="H687">
            <v>0</v>
          </cell>
        </row>
        <row r="688">
          <cell r="H688">
            <v>0</v>
          </cell>
        </row>
        <row r="689">
          <cell r="H689">
            <v>0</v>
          </cell>
        </row>
        <row r="690">
          <cell r="H690">
            <v>0</v>
          </cell>
        </row>
        <row r="691">
          <cell r="H691">
            <v>0</v>
          </cell>
        </row>
        <row r="692">
          <cell r="H692">
            <v>0</v>
          </cell>
        </row>
        <row r="693">
          <cell r="H693">
            <v>0</v>
          </cell>
        </row>
        <row r="694">
          <cell r="H694">
            <v>0</v>
          </cell>
        </row>
        <row r="695">
          <cell r="H695">
            <v>0</v>
          </cell>
        </row>
        <row r="696">
          <cell r="H696">
            <v>0</v>
          </cell>
        </row>
        <row r="697">
          <cell r="H697">
            <v>0</v>
          </cell>
        </row>
        <row r="698">
          <cell r="H698">
            <v>0</v>
          </cell>
        </row>
        <row r="699">
          <cell r="H699">
            <v>0</v>
          </cell>
        </row>
        <row r="700">
          <cell r="H700">
            <v>0</v>
          </cell>
        </row>
        <row r="701">
          <cell r="H701">
            <v>0</v>
          </cell>
        </row>
        <row r="702">
          <cell r="H702">
            <v>0</v>
          </cell>
        </row>
        <row r="703">
          <cell r="H703">
            <v>0</v>
          </cell>
        </row>
        <row r="704">
          <cell r="H704">
            <v>0</v>
          </cell>
        </row>
        <row r="705">
          <cell r="H705">
            <v>0</v>
          </cell>
        </row>
        <row r="706">
          <cell r="H706">
            <v>0</v>
          </cell>
        </row>
        <row r="707">
          <cell r="H707">
            <v>0</v>
          </cell>
        </row>
        <row r="708">
          <cell r="H708">
            <v>0</v>
          </cell>
        </row>
        <row r="709">
          <cell r="H709">
            <v>0</v>
          </cell>
        </row>
        <row r="710">
          <cell r="H710">
            <v>0</v>
          </cell>
        </row>
        <row r="711">
          <cell r="H711">
            <v>0</v>
          </cell>
        </row>
        <row r="712">
          <cell r="H712">
            <v>0</v>
          </cell>
        </row>
        <row r="713">
          <cell r="H713">
            <v>0</v>
          </cell>
        </row>
        <row r="714">
          <cell r="H714">
            <v>0</v>
          </cell>
        </row>
        <row r="715">
          <cell r="H715">
            <v>0</v>
          </cell>
        </row>
        <row r="716">
          <cell r="H716">
            <v>0</v>
          </cell>
        </row>
        <row r="717">
          <cell r="H717">
            <v>0</v>
          </cell>
        </row>
        <row r="718">
          <cell r="H718">
            <v>0</v>
          </cell>
        </row>
        <row r="719">
          <cell r="H719">
            <v>0</v>
          </cell>
        </row>
        <row r="720">
          <cell r="H720">
            <v>0</v>
          </cell>
        </row>
        <row r="721">
          <cell r="H721">
            <v>0</v>
          </cell>
        </row>
        <row r="722">
          <cell r="H722">
            <v>0</v>
          </cell>
        </row>
        <row r="723">
          <cell r="H723">
            <v>0</v>
          </cell>
        </row>
        <row r="724">
          <cell r="H724">
            <v>0</v>
          </cell>
        </row>
        <row r="725">
          <cell r="H725">
            <v>0</v>
          </cell>
        </row>
        <row r="726">
          <cell r="H726">
            <v>0</v>
          </cell>
        </row>
        <row r="727">
          <cell r="H727">
            <v>0</v>
          </cell>
        </row>
        <row r="728">
          <cell r="H728">
            <v>0</v>
          </cell>
        </row>
        <row r="729">
          <cell r="H729">
            <v>0</v>
          </cell>
        </row>
        <row r="730">
          <cell r="H730">
            <v>0</v>
          </cell>
        </row>
        <row r="731">
          <cell r="H731">
            <v>0</v>
          </cell>
        </row>
        <row r="732">
          <cell r="H732">
            <v>0</v>
          </cell>
        </row>
        <row r="733">
          <cell r="H733">
            <v>0</v>
          </cell>
        </row>
        <row r="734">
          <cell r="H734">
            <v>0</v>
          </cell>
        </row>
        <row r="735">
          <cell r="H735">
            <v>0</v>
          </cell>
        </row>
        <row r="736">
          <cell r="H736">
            <v>0</v>
          </cell>
        </row>
        <row r="737">
          <cell r="H737">
            <v>0</v>
          </cell>
        </row>
        <row r="738">
          <cell r="H738">
            <v>0</v>
          </cell>
        </row>
        <row r="739">
          <cell r="H739">
            <v>0</v>
          </cell>
        </row>
        <row r="740">
          <cell r="H740">
            <v>0</v>
          </cell>
        </row>
        <row r="741">
          <cell r="H741">
            <v>0</v>
          </cell>
        </row>
        <row r="742">
          <cell r="H742">
            <v>0</v>
          </cell>
        </row>
        <row r="743">
          <cell r="H743">
            <v>0</v>
          </cell>
        </row>
        <row r="744">
          <cell r="H744">
            <v>0</v>
          </cell>
        </row>
        <row r="745">
          <cell r="H745">
            <v>0</v>
          </cell>
        </row>
        <row r="746">
          <cell r="H746">
            <v>0</v>
          </cell>
        </row>
        <row r="747">
          <cell r="H747">
            <v>0</v>
          </cell>
        </row>
        <row r="748">
          <cell r="H748">
            <v>0</v>
          </cell>
        </row>
        <row r="749">
          <cell r="H749">
            <v>0</v>
          </cell>
        </row>
        <row r="750">
          <cell r="H750">
            <v>0</v>
          </cell>
        </row>
        <row r="751">
          <cell r="H751">
            <v>0</v>
          </cell>
        </row>
        <row r="752">
          <cell r="H752">
            <v>0</v>
          </cell>
        </row>
        <row r="753">
          <cell r="H753">
            <v>0</v>
          </cell>
        </row>
        <row r="754">
          <cell r="H754">
            <v>0</v>
          </cell>
        </row>
        <row r="755">
          <cell r="H755">
            <v>0</v>
          </cell>
        </row>
        <row r="756">
          <cell r="H756">
            <v>0</v>
          </cell>
        </row>
        <row r="757">
          <cell r="H757">
            <v>0</v>
          </cell>
        </row>
        <row r="758">
          <cell r="H758">
            <v>0</v>
          </cell>
        </row>
        <row r="759">
          <cell r="H759">
            <v>0</v>
          </cell>
        </row>
        <row r="760">
          <cell r="H760">
            <v>0</v>
          </cell>
        </row>
        <row r="761">
          <cell r="H761">
            <v>0</v>
          </cell>
        </row>
        <row r="762">
          <cell r="H762">
            <v>0</v>
          </cell>
        </row>
        <row r="763">
          <cell r="H763">
            <v>0</v>
          </cell>
        </row>
        <row r="764">
          <cell r="H764">
            <v>0</v>
          </cell>
        </row>
        <row r="765">
          <cell r="H765">
            <v>0</v>
          </cell>
        </row>
        <row r="766">
          <cell r="H766">
            <v>0</v>
          </cell>
        </row>
        <row r="767">
          <cell r="H767">
            <v>0</v>
          </cell>
        </row>
        <row r="768">
          <cell r="H768">
            <v>0</v>
          </cell>
        </row>
        <row r="769">
          <cell r="H769">
            <v>0</v>
          </cell>
        </row>
        <row r="770">
          <cell r="H770">
            <v>0</v>
          </cell>
        </row>
        <row r="771">
          <cell r="H771">
            <v>0</v>
          </cell>
        </row>
        <row r="772">
          <cell r="H772">
            <v>0</v>
          </cell>
        </row>
        <row r="773">
          <cell r="H773">
            <v>0</v>
          </cell>
        </row>
        <row r="774">
          <cell r="H774">
            <v>0</v>
          </cell>
        </row>
        <row r="775">
          <cell r="H775">
            <v>0</v>
          </cell>
        </row>
        <row r="776">
          <cell r="H776">
            <v>0</v>
          </cell>
        </row>
        <row r="777">
          <cell r="H777">
            <v>0</v>
          </cell>
        </row>
        <row r="778">
          <cell r="H778">
            <v>0</v>
          </cell>
        </row>
        <row r="779">
          <cell r="H779">
            <v>0</v>
          </cell>
        </row>
        <row r="780">
          <cell r="H780">
            <v>0</v>
          </cell>
        </row>
        <row r="781">
          <cell r="H781">
            <v>0</v>
          </cell>
        </row>
        <row r="782">
          <cell r="H782">
            <v>0</v>
          </cell>
        </row>
        <row r="783">
          <cell r="H783">
            <v>0</v>
          </cell>
        </row>
        <row r="784">
          <cell r="H784">
            <v>0</v>
          </cell>
        </row>
        <row r="785">
          <cell r="H785">
            <v>0</v>
          </cell>
        </row>
        <row r="786">
          <cell r="H786">
            <v>0</v>
          </cell>
        </row>
        <row r="787">
          <cell r="H787">
            <v>0</v>
          </cell>
        </row>
        <row r="788">
          <cell r="H788">
            <v>0</v>
          </cell>
        </row>
        <row r="789">
          <cell r="H789">
            <v>0</v>
          </cell>
        </row>
        <row r="790">
          <cell r="H790">
            <v>0</v>
          </cell>
        </row>
        <row r="791">
          <cell r="H791">
            <v>0</v>
          </cell>
        </row>
        <row r="792">
          <cell r="H792">
            <v>0</v>
          </cell>
        </row>
        <row r="793">
          <cell r="H793">
            <v>0</v>
          </cell>
        </row>
        <row r="794">
          <cell r="H794">
            <v>0</v>
          </cell>
        </row>
        <row r="795">
          <cell r="H795">
            <v>0</v>
          </cell>
        </row>
        <row r="796">
          <cell r="H796">
            <v>0</v>
          </cell>
        </row>
        <row r="797">
          <cell r="H797">
            <v>0</v>
          </cell>
        </row>
        <row r="798">
          <cell r="H798">
            <v>0</v>
          </cell>
        </row>
        <row r="799">
          <cell r="H799">
            <v>0</v>
          </cell>
        </row>
        <row r="800">
          <cell r="H800">
            <v>0</v>
          </cell>
        </row>
        <row r="801">
          <cell r="H801">
            <v>0</v>
          </cell>
        </row>
        <row r="802">
          <cell r="H802">
            <v>0</v>
          </cell>
        </row>
        <row r="803">
          <cell r="H803">
            <v>0</v>
          </cell>
        </row>
        <row r="804">
          <cell r="H804">
            <v>0</v>
          </cell>
        </row>
        <row r="805">
          <cell r="H805">
            <v>0</v>
          </cell>
        </row>
        <row r="806">
          <cell r="H806">
            <v>0</v>
          </cell>
        </row>
        <row r="807">
          <cell r="H807">
            <v>0</v>
          </cell>
        </row>
        <row r="808">
          <cell r="H808">
            <v>0</v>
          </cell>
        </row>
        <row r="809">
          <cell r="H809">
            <v>0</v>
          </cell>
        </row>
        <row r="810">
          <cell r="H810">
            <v>0</v>
          </cell>
        </row>
        <row r="811">
          <cell r="H811">
            <v>0</v>
          </cell>
        </row>
        <row r="812">
          <cell r="H812">
            <v>0</v>
          </cell>
        </row>
        <row r="813">
          <cell r="H813">
            <v>0</v>
          </cell>
        </row>
        <row r="814">
          <cell r="H814">
            <v>0</v>
          </cell>
        </row>
        <row r="815">
          <cell r="H815">
            <v>0</v>
          </cell>
        </row>
        <row r="816">
          <cell r="H816">
            <v>0</v>
          </cell>
        </row>
        <row r="817">
          <cell r="H817">
            <v>0</v>
          </cell>
        </row>
        <row r="818">
          <cell r="H818">
            <v>0</v>
          </cell>
        </row>
        <row r="819">
          <cell r="H819">
            <v>0</v>
          </cell>
        </row>
        <row r="820">
          <cell r="H820">
            <v>0</v>
          </cell>
        </row>
        <row r="821">
          <cell r="H821">
            <v>0</v>
          </cell>
        </row>
        <row r="822">
          <cell r="H822">
            <v>0</v>
          </cell>
        </row>
        <row r="823">
          <cell r="H823">
            <v>0</v>
          </cell>
        </row>
        <row r="824">
          <cell r="H824">
            <v>0</v>
          </cell>
        </row>
        <row r="825">
          <cell r="H825">
            <v>0</v>
          </cell>
        </row>
        <row r="826">
          <cell r="H826">
            <v>0</v>
          </cell>
        </row>
        <row r="827">
          <cell r="H827">
            <v>0</v>
          </cell>
        </row>
        <row r="828">
          <cell r="H828">
            <v>0</v>
          </cell>
        </row>
        <row r="829">
          <cell r="H829">
            <v>0</v>
          </cell>
        </row>
        <row r="830">
          <cell r="H830">
            <v>0</v>
          </cell>
        </row>
        <row r="831">
          <cell r="H831">
            <v>0</v>
          </cell>
        </row>
        <row r="832">
          <cell r="H832">
            <v>0</v>
          </cell>
        </row>
        <row r="833">
          <cell r="H833">
            <v>0</v>
          </cell>
        </row>
        <row r="834">
          <cell r="H834">
            <v>0</v>
          </cell>
        </row>
        <row r="835">
          <cell r="H835">
            <v>0</v>
          </cell>
        </row>
        <row r="836">
          <cell r="H836">
            <v>0</v>
          </cell>
        </row>
        <row r="837">
          <cell r="H837">
            <v>0</v>
          </cell>
        </row>
        <row r="838">
          <cell r="H838">
            <v>0</v>
          </cell>
        </row>
        <row r="839">
          <cell r="H839">
            <v>0</v>
          </cell>
        </row>
        <row r="840">
          <cell r="H840">
            <v>0</v>
          </cell>
        </row>
        <row r="841">
          <cell r="H841">
            <v>0</v>
          </cell>
        </row>
        <row r="842">
          <cell r="H842">
            <v>0</v>
          </cell>
        </row>
        <row r="843">
          <cell r="H843">
            <v>0</v>
          </cell>
        </row>
        <row r="844">
          <cell r="H844">
            <v>0</v>
          </cell>
        </row>
        <row r="845">
          <cell r="H845">
            <v>0</v>
          </cell>
        </row>
        <row r="846">
          <cell r="H846">
            <v>0</v>
          </cell>
        </row>
        <row r="847">
          <cell r="H847">
            <v>0</v>
          </cell>
        </row>
        <row r="848">
          <cell r="H848">
            <v>0</v>
          </cell>
        </row>
        <row r="849">
          <cell r="H849">
            <v>0</v>
          </cell>
        </row>
        <row r="850">
          <cell r="H850">
            <v>0</v>
          </cell>
        </row>
        <row r="851">
          <cell r="H851">
            <v>0</v>
          </cell>
        </row>
        <row r="852">
          <cell r="H852">
            <v>0</v>
          </cell>
        </row>
        <row r="853">
          <cell r="H853">
            <v>0</v>
          </cell>
        </row>
        <row r="854">
          <cell r="H854">
            <v>0</v>
          </cell>
        </row>
        <row r="855">
          <cell r="H855">
            <v>0</v>
          </cell>
        </row>
        <row r="856">
          <cell r="H856">
            <v>0</v>
          </cell>
        </row>
        <row r="857">
          <cell r="H857">
            <v>0</v>
          </cell>
        </row>
        <row r="858">
          <cell r="H858">
            <v>0</v>
          </cell>
        </row>
        <row r="859">
          <cell r="H859">
            <v>0</v>
          </cell>
        </row>
        <row r="860">
          <cell r="H860">
            <v>0</v>
          </cell>
        </row>
        <row r="861">
          <cell r="H861">
            <v>0</v>
          </cell>
        </row>
        <row r="862">
          <cell r="H862">
            <v>0</v>
          </cell>
        </row>
        <row r="863">
          <cell r="H863">
            <v>0</v>
          </cell>
        </row>
        <row r="864">
          <cell r="H864">
            <v>0</v>
          </cell>
        </row>
        <row r="865">
          <cell r="H865">
            <v>0</v>
          </cell>
        </row>
        <row r="866">
          <cell r="H866">
            <v>0</v>
          </cell>
        </row>
        <row r="867">
          <cell r="H867">
            <v>0</v>
          </cell>
        </row>
        <row r="868">
          <cell r="H868">
            <v>0</v>
          </cell>
        </row>
        <row r="869">
          <cell r="H869">
            <v>0</v>
          </cell>
        </row>
        <row r="870">
          <cell r="H870">
            <v>0</v>
          </cell>
        </row>
        <row r="871">
          <cell r="H871">
            <v>0</v>
          </cell>
        </row>
        <row r="872">
          <cell r="H872">
            <v>0</v>
          </cell>
        </row>
        <row r="873">
          <cell r="H873">
            <v>0</v>
          </cell>
        </row>
        <row r="874">
          <cell r="H874">
            <v>0</v>
          </cell>
        </row>
        <row r="875">
          <cell r="H875">
            <v>0</v>
          </cell>
        </row>
        <row r="876">
          <cell r="H876">
            <v>0</v>
          </cell>
        </row>
        <row r="877">
          <cell r="H877">
            <v>0</v>
          </cell>
        </row>
        <row r="878">
          <cell r="H878">
            <v>0</v>
          </cell>
        </row>
        <row r="879">
          <cell r="H879">
            <v>0</v>
          </cell>
        </row>
        <row r="880">
          <cell r="H880">
            <v>0</v>
          </cell>
        </row>
        <row r="881">
          <cell r="H881">
            <v>0</v>
          </cell>
        </row>
        <row r="882">
          <cell r="H882">
            <v>0</v>
          </cell>
        </row>
        <row r="883">
          <cell r="H883">
            <v>0</v>
          </cell>
        </row>
        <row r="884">
          <cell r="H884">
            <v>0</v>
          </cell>
        </row>
        <row r="885">
          <cell r="H885">
            <v>0</v>
          </cell>
        </row>
        <row r="886">
          <cell r="H886">
            <v>0</v>
          </cell>
        </row>
        <row r="887">
          <cell r="H887">
            <v>0</v>
          </cell>
        </row>
        <row r="888">
          <cell r="H888">
            <v>0</v>
          </cell>
        </row>
        <row r="889">
          <cell r="H889">
            <v>0</v>
          </cell>
        </row>
        <row r="890">
          <cell r="H890">
            <v>0</v>
          </cell>
        </row>
        <row r="891">
          <cell r="H891">
            <v>0</v>
          </cell>
        </row>
        <row r="892">
          <cell r="H892">
            <v>0</v>
          </cell>
        </row>
        <row r="893">
          <cell r="H893">
            <v>0</v>
          </cell>
        </row>
        <row r="894">
          <cell r="H894">
            <v>0</v>
          </cell>
        </row>
        <row r="895">
          <cell r="H895">
            <v>0</v>
          </cell>
        </row>
        <row r="896">
          <cell r="H896">
            <v>0</v>
          </cell>
        </row>
        <row r="897">
          <cell r="H897">
            <v>0</v>
          </cell>
        </row>
        <row r="898">
          <cell r="H898">
            <v>0</v>
          </cell>
        </row>
        <row r="899">
          <cell r="H899">
            <v>0</v>
          </cell>
        </row>
        <row r="900">
          <cell r="H900">
            <v>0</v>
          </cell>
        </row>
        <row r="901">
          <cell r="H901">
            <v>0</v>
          </cell>
        </row>
        <row r="902">
          <cell r="H902">
            <v>0</v>
          </cell>
        </row>
        <row r="903">
          <cell r="H903">
            <v>0</v>
          </cell>
        </row>
        <row r="904">
          <cell r="H904">
            <v>0</v>
          </cell>
        </row>
        <row r="905">
          <cell r="H905">
            <v>0</v>
          </cell>
        </row>
        <row r="906">
          <cell r="H906">
            <v>0</v>
          </cell>
        </row>
        <row r="907">
          <cell r="H907">
            <v>0</v>
          </cell>
        </row>
        <row r="908">
          <cell r="H908">
            <v>0</v>
          </cell>
        </row>
        <row r="909">
          <cell r="H909">
            <v>0</v>
          </cell>
        </row>
        <row r="910">
          <cell r="H910">
            <v>0</v>
          </cell>
        </row>
        <row r="911">
          <cell r="H911">
            <v>0</v>
          </cell>
        </row>
        <row r="912">
          <cell r="H912">
            <v>0</v>
          </cell>
        </row>
        <row r="913">
          <cell r="H913">
            <v>0</v>
          </cell>
        </row>
        <row r="914">
          <cell r="H914">
            <v>0</v>
          </cell>
        </row>
        <row r="915">
          <cell r="H915">
            <v>0</v>
          </cell>
        </row>
        <row r="916">
          <cell r="H916">
            <v>0</v>
          </cell>
        </row>
        <row r="917">
          <cell r="H917">
            <v>0</v>
          </cell>
        </row>
        <row r="918">
          <cell r="H918">
            <v>0</v>
          </cell>
        </row>
        <row r="919">
          <cell r="H919">
            <v>0</v>
          </cell>
        </row>
        <row r="920">
          <cell r="H920">
            <v>0</v>
          </cell>
        </row>
        <row r="921">
          <cell r="H921">
            <v>0</v>
          </cell>
        </row>
        <row r="922">
          <cell r="H922">
            <v>0</v>
          </cell>
        </row>
        <row r="923">
          <cell r="H923">
            <v>0</v>
          </cell>
        </row>
        <row r="924">
          <cell r="H924">
            <v>0</v>
          </cell>
        </row>
        <row r="925">
          <cell r="H925">
            <v>0</v>
          </cell>
        </row>
        <row r="926">
          <cell r="H926">
            <v>0</v>
          </cell>
        </row>
        <row r="927">
          <cell r="H927">
            <v>0</v>
          </cell>
        </row>
        <row r="928">
          <cell r="H928">
            <v>0</v>
          </cell>
        </row>
        <row r="929">
          <cell r="H929">
            <v>0</v>
          </cell>
        </row>
        <row r="930">
          <cell r="H930">
            <v>0</v>
          </cell>
        </row>
        <row r="931">
          <cell r="H931">
            <v>0</v>
          </cell>
        </row>
        <row r="932">
          <cell r="H932">
            <v>0</v>
          </cell>
        </row>
        <row r="933">
          <cell r="H933">
            <v>0</v>
          </cell>
        </row>
        <row r="934">
          <cell r="H934">
            <v>0</v>
          </cell>
        </row>
        <row r="935">
          <cell r="H935">
            <v>0</v>
          </cell>
        </row>
        <row r="936">
          <cell r="H936">
            <v>0</v>
          </cell>
        </row>
        <row r="937">
          <cell r="H937">
            <v>0</v>
          </cell>
        </row>
        <row r="938">
          <cell r="H938">
            <v>0</v>
          </cell>
        </row>
        <row r="939">
          <cell r="H939">
            <v>0</v>
          </cell>
        </row>
        <row r="940">
          <cell r="H940">
            <v>0</v>
          </cell>
        </row>
        <row r="941">
          <cell r="H941">
            <v>0</v>
          </cell>
        </row>
        <row r="942">
          <cell r="H942">
            <v>0</v>
          </cell>
        </row>
        <row r="943">
          <cell r="H943">
            <v>0</v>
          </cell>
        </row>
        <row r="944">
          <cell r="H944">
            <v>0</v>
          </cell>
        </row>
        <row r="945">
          <cell r="H945">
            <v>0</v>
          </cell>
        </row>
        <row r="946">
          <cell r="H946">
            <v>0</v>
          </cell>
        </row>
        <row r="947">
          <cell r="H947">
            <v>0</v>
          </cell>
        </row>
        <row r="948">
          <cell r="H948">
            <v>0</v>
          </cell>
        </row>
        <row r="949">
          <cell r="H949">
            <v>0</v>
          </cell>
        </row>
        <row r="950">
          <cell r="H950">
            <v>0</v>
          </cell>
        </row>
        <row r="951">
          <cell r="H951">
            <v>0</v>
          </cell>
        </row>
        <row r="952">
          <cell r="H952">
            <v>0</v>
          </cell>
        </row>
        <row r="953">
          <cell r="H953">
            <v>0</v>
          </cell>
        </row>
        <row r="954">
          <cell r="H954">
            <v>0</v>
          </cell>
        </row>
        <row r="955">
          <cell r="H955">
            <v>0</v>
          </cell>
        </row>
        <row r="956">
          <cell r="H956">
            <v>0</v>
          </cell>
        </row>
        <row r="957">
          <cell r="H957">
            <v>0</v>
          </cell>
        </row>
        <row r="958">
          <cell r="H958">
            <v>0</v>
          </cell>
        </row>
        <row r="959">
          <cell r="H959">
            <v>0</v>
          </cell>
        </row>
        <row r="960">
          <cell r="H960">
            <v>0</v>
          </cell>
        </row>
        <row r="961">
          <cell r="H961">
            <v>0</v>
          </cell>
        </row>
        <row r="962">
          <cell r="H962">
            <v>0</v>
          </cell>
        </row>
        <row r="963">
          <cell r="H963">
            <v>0</v>
          </cell>
        </row>
        <row r="964">
          <cell r="H964">
            <v>0</v>
          </cell>
        </row>
        <row r="965">
          <cell r="H965">
            <v>0</v>
          </cell>
        </row>
        <row r="966">
          <cell r="H966">
            <v>0</v>
          </cell>
        </row>
        <row r="967">
          <cell r="H967">
            <v>0</v>
          </cell>
        </row>
        <row r="968">
          <cell r="H968">
            <v>0</v>
          </cell>
        </row>
        <row r="969">
          <cell r="H969">
            <v>0</v>
          </cell>
        </row>
        <row r="970">
          <cell r="H970">
            <v>0</v>
          </cell>
        </row>
        <row r="971">
          <cell r="H971">
            <v>0</v>
          </cell>
        </row>
        <row r="972">
          <cell r="H972">
            <v>0</v>
          </cell>
        </row>
        <row r="973">
          <cell r="H973">
            <v>0</v>
          </cell>
        </row>
        <row r="974">
          <cell r="H974">
            <v>0</v>
          </cell>
        </row>
        <row r="975">
          <cell r="H975">
            <v>0</v>
          </cell>
        </row>
        <row r="976">
          <cell r="H976">
            <v>0</v>
          </cell>
        </row>
        <row r="977">
          <cell r="H977">
            <v>0</v>
          </cell>
        </row>
        <row r="978">
          <cell r="H978">
            <v>0</v>
          </cell>
        </row>
        <row r="979">
          <cell r="H979">
            <v>0</v>
          </cell>
        </row>
        <row r="980">
          <cell r="H980">
            <v>0</v>
          </cell>
        </row>
        <row r="981">
          <cell r="H981">
            <v>0</v>
          </cell>
        </row>
        <row r="982">
          <cell r="H982">
            <v>0</v>
          </cell>
        </row>
        <row r="983">
          <cell r="H983">
            <v>0</v>
          </cell>
        </row>
        <row r="984">
          <cell r="H984">
            <v>0</v>
          </cell>
        </row>
        <row r="985">
          <cell r="H985">
            <v>0</v>
          </cell>
        </row>
        <row r="986">
          <cell r="H986">
            <v>0</v>
          </cell>
        </row>
        <row r="987">
          <cell r="H987">
            <v>0</v>
          </cell>
        </row>
        <row r="988">
          <cell r="H988">
            <v>0</v>
          </cell>
        </row>
        <row r="989">
          <cell r="H989">
            <v>0</v>
          </cell>
        </row>
        <row r="990">
          <cell r="H990">
            <v>0</v>
          </cell>
        </row>
        <row r="991">
          <cell r="H991">
            <v>0</v>
          </cell>
        </row>
        <row r="992">
          <cell r="H992">
            <v>0</v>
          </cell>
        </row>
        <row r="993">
          <cell r="H993">
            <v>0</v>
          </cell>
        </row>
        <row r="994">
          <cell r="H994">
            <v>0</v>
          </cell>
        </row>
        <row r="995">
          <cell r="H995">
            <v>0</v>
          </cell>
        </row>
        <row r="996">
          <cell r="H996">
            <v>0</v>
          </cell>
        </row>
        <row r="997">
          <cell r="H997">
            <v>0</v>
          </cell>
        </row>
        <row r="998">
          <cell r="H998">
            <v>0</v>
          </cell>
        </row>
        <row r="999">
          <cell r="H999">
            <v>0</v>
          </cell>
        </row>
        <row r="1000">
          <cell r="H1000">
            <v>0</v>
          </cell>
        </row>
      </sheetData>
      <sheetData sheetId="17"/>
      <sheetData sheetId="18"/>
      <sheetData sheetId="19">
        <row r="44">
          <cell r="H44">
            <v>500</v>
          </cell>
        </row>
        <row r="46">
          <cell r="H46">
            <v>0</v>
          </cell>
        </row>
        <row r="47">
          <cell r="H47">
            <v>0</v>
          </cell>
        </row>
        <row r="48">
          <cell r="H48">
            <v>500</v>
          </cell>
        </row>
        <row r="49">
          <cell r="H49">
            <v>0</v>
          </cell>
        </row>
        <row r="50">
          <cell r="H50">
            <v>0</v>
          </cell>
        </row>
        <row r="51">
          <cell r="H51">
            <v>0</v>
          </cell>
        </row>
        <row r="52">
          <cell r="H52">
            <v>0</v>
          </cell>
        </row>
        <row r="53">
          <cell r="H53">
            <v>0</v>
          </cell>
        </row>
        <row r="54">
          <cell r="H54">
            <v>0</v>
          </cell>
        </row>
        <row r="55">
          <cell r="H55">
            <v>0</v>
          </cell>
        </row>
        <row r="56">
          <cell r="H56">
            <v>0</v>
          </cell>
        </row>
        <row r="57">
          <cell r="H57">
            <v>0</v>
          </cell>
        </row>
        <row r="58">
          <cell r="H58">
            <v>0</v>
          </cell>
        </row>
        <row r="59">
          <cell r="H59">
            <v>0</v>
          </cell>
        </row>
        <row r="60">
          <cell r="H60">
            <v>0</v>
          </cell>
        </row>
        <row r="61">
          <cell r="H61">
            <v>0</v>
          </cell>
        </row>
        <row r="62">
          <cell r="H62">
            <v>0</v>
          </cell>
        </row>
        <row r="63">
          <cell r="H63">
            <v>0</v>
          </cell>
        </row>
        <row r="64">
          <cell r="H64">
            <v>0</v>
          </cell>
        </row>
        <row r="65">
          <cell r="H65">
            <v>0</v>
          </cell>
        </row>
        <row r="66">
          <cell r="H66">
            <v>0</v>
          </cell>
        </row>
        <row r="67">
          <cell r="H67">
            <v>0</v>
          </cell>
        </row>
        <row r="68">
          <cell r="H68">
            <v>0</v>
          </cell>
        </row>
        <row r="69">
          <cell r="H69">
            <v>0</v>
          </cell>
        </row>
        <row r="70">
          <cell r="H70">
            <v>0</v>
          </cell>
        </row>
        <row r="71">
          <cell r="H71">
            <v>0</v>
          </cell>
        </row>
        <row r="72">
          <cell r="H72">
            <v>0</v>
          </cell>
        </row>
        <row r="73">
          <cell r="H73">
            <v>0</v>
          </cell>
        </row>
        <row r="74">
          <cell r="H74">
            <v>0</v>
          </cell>
        </row>
        <row r="75">
          <cell r="H75">
            <v>0</v>
          </cell>
        </row>
        <row r="76">
          <cell r="H76">
            <v>0</v>
          </cell>
        </row>
        <row r="77">
          <cell r="H77">
            <v>0</v>
          </cell>
        </row>
        <row r="78">
          <cell r="H78">
            <v>0</v>
          </cell>
        </row>
        <row r="79">
          <cell r="H79">
            <v>0</v>
          </cell>
        </row>
        <row r="80">
          <cell r="H80">
            <v>0</v>
          </cell>
        </row>
        <row r="81">
          <cell r="H81">
            <v>0</v>
          </cell>
        </row>
        <row r="82">
          <cell r="H82">
            <v>0</v>
          </cell>
        </row>
        <row r="83">
          <cell r="H83">
            <v>0</v>
          </cell>
        </row>
        <row r="84">
          <cell r="H84">
            <v>0</v>
          </cell>
        </row>
        <row r="85">
          <cell r="H85">
            <v>0</v>
          </cell>
        </row>
        <row r="86">
          <cell r="H86">
            <v>0</v>
          </cell>
        </row>
        <row r="87">
          <cell r="H87">
            <v>0</v>
          </cell>
        </row>
        <row r="88">
          <cell r="H88">
            <v>0</v>
          </cell>
        </row>
        <row r="89">
          <cell r="H89">
            <v>0</v>
          </cell>
        </row>
        <row r="90">
          <cell r="H90">
            <v>0</v>
          </cell>
        </row>
        <row r="91">
          <cell r="H91">
            <v>0</v>
          </cell>
        </row>
        <row r="92">
          <cell r="H92">
            <v>0</v>
          </cell>
        </row>
        <row r="93">
          <cell r="H93">
            <v>0</v>
          </cell>
        </row>
        <row r="94">
          <cell r="H94">
            <v>0</v>
          </cell>
        </row>
        <row r="95">
          <cell r="H95">
            <v>0</v>
          </cell>
        </row>
        <row r="96">
          <cell r="H96">
            <v>0</v>
          </cell>
        </row>
        <row r="97">
          <cell r="H97">
            <v>0</v>
          </cell>
        </row>
        <row r="98">
          <cell r="H98">
            <v>0</v>
          </cell>
        </row>
        <row r="99">
          <cell r="H99">
            <v>0</v>
          </cell>
        </row>
        <row r="100">
          <cell r="H100">
            <v>0</v>
          </cell>
        </row>
        <row r="101">
          <cell r="H101">
            <v>0</v>
          </cell>
        </row>
        <row r="102">
          <cell r="H102">
            <v>0</v>
          </cell>
        </row>
        <row r="103">
          <cell r="H103">
            <v>0</v>
          </cell>
        </row>
        <row r="104">
          <cell r="H104">
            <v>0</v>
          </cell>
        </row>
        <row r="105">
          <cell r="H105">
            <v>0</v>
          </cell>
        </row>
        <row r="106">
          <cell r="H106">
            <v>0</v>
          </cell>
        </row>
        <row r="107">
          <cell r="H107">
            <v>0</v>
          </cell>
        </row>
        <row r="108">
          <cell r="H108">
            <v>0</v>
          </cell>
        </row>
        <row r="109">
          <cell r="H109">
            <v>0</v>
          </cell>
        </row>
        <row r="110">
          <cell r="H110">
            <v>0</v>
          </cell>
        </row>
        <row r="111">
          <cell r="H111">
            <v>0</v>
          </cell>
        </row>
        <row r="112">
          <cell r="H112">
            <v>0</v>
          </cell>
        </row>
        <row r="113">
          <cell r="H113">
            <v>0</v>
          </cell>
        </row>
        <row r="114">
          <cell r="H114">
            <v>0</v>
          </cell>
        </row>
        <row r="115">
          <cell r="H115">
            <v>0</v>
          </cell>
        </row>
        <row r="116">
          <cell r="H116">
            <v>0</v>
          </cell>
        </row>
        <row r="117">
          <cell r="H117">
            <v>0</v>
          </cell>
        </row>
        <row r="118">
          <cell r="H118">
            <v>0</v>
          </cell>
        </row>
        <row r="119">
          <cell r="H119">
            <v>0</v>
          </cell>
        </row>
        <row r="120">
          <cell r="H120">
            <v>0</v>
          </cell>
        </row>
        <row r="121">
          <cell r="H121">
            <v>0</v>
          </cell>
        </row>
        <row r="122">
          <cell r="H122">
            <v>0</v>
          </cell>
        </row>
        <row r="123">
          <cell r="H123">
            <v>0</v>
          </cell>
        </row>
        <row r="124">
          <cell r="H124">
            <v>0</v>
          </cell>
        </row>
        <row r="125">
          <cell r="H125">
            <v>0</v>
          </cell>
        </row>
        <row r="126">
          <cell r="H126">
            <v>0</v>
          </cell>
        </row>
        <row r="127">
          <cell r="H127">
            <v>0</v>
          </cell>
        </row>
        <row r="128">
          <cell r="H128">
            <v>0</v>
          </cell>
        </row>
        <row r="129">
          <cell r="H129">
            <v>0</v>
          </cell>
        </row>
        <row r="130">
          <cell r="H130">
            <v>0</v>
          </cell>
        </row>
        <row r="131">
          <cell r="H131">
            <v>0</v>
          </cell>
        </row>
        <row r="132">
          <cell r="H132">
            <v>0</v>
          </cell>
        </row>
        <row r="133">
          <cell r="H133">
            <v>0</v>
          </cell>
        </row>
        <row r="134">
          <cell r="H134">
            <v>0</v>
          </cell>
        </row>
        <row r="135">
          <cell r="H135">
            <v>0</v>
          </cell>
        </row>
        <row r="136">
          <cell r="H136">
            <v>0</v>
          </cell>
        </row>
        <row r="137">
          <cell r="H137">
            <v>0</v>
          </cell>
        </row>
        <row r="138">
          <cell r="H138">
            <v>0</v>
          </cell>
        </row>
        <row r="139">
          <cell r="H139">
            <v>0</v>
          </cell>
        </row>
        <row r="140">
          <cell r="H140">
            <v>0</v>
          </cell>
        </row>
        <row r="141">
          <cell r="H141">
            <v>0</v>
          </cell>
        </row>
        <row r="142">
          <cell r="H142">
            <v>0</v>
          </cell>
        </row>
        <row r="143">
          <cell r="H143">
            <v>0</v>
          </cell>
        </row>
        <row r="144">
          <cell r="H144">
            <v>0</v>
          </cell>
        </row>
        <row r="145">
          <cell r="H145">
            <v>0</v>
          </cell>
        </row>
        <row r="146">
          <cell r="H146">
            <v>0</v>
          </cell>
        </row>
        <row r="147">
          <cell r="H147">
            <v>0</v>
          </cell>
        </row>
        <row r="148">
          <cell r="H148">
            <v>0</v>
          </cell>
        </row>
        <row r="149">
          <cell r="H149">
            <v>0</v>
          </cell>
        </row>
        <row r="150">
          <cell r="H150">
            <v>0</v>
          </cell>
        </row>
        <row r="151">
          <cell r="H151">
            <v>0</v>
          </cell>
        </row>
        <row r="152">
          <cell r="H152">
            <v>0</v>
          </cell>
        </row>
        <row r="153">
          <cell r="H153">
            <v>0</v>
          </cell>
        </row>
        <row r="154">
          <cell r="H154">
            <v>0</v>
          </cell>
        </row>
        <row r="155">
          <cell r="H155">
            <v>0</v>
          </cell>
        </row>
        <row r="156">
          <cell r="H156">
            <v>0</v>
          </cell>
        </row>
        <row r="157">
          <cell r="H157">
            <v>0</v>
          </cell>
        </row>
        <row r="158">
          <cell r="H158">
            <v>0</v>
          </cell>
        </row>
        <row r="159">
          <cell r="H159">
            <v>0</v>
          </cell>
        </row>
        <row r="160">
          <cell r="H160">
            <v>0</v>
          </cell>
        </row>
        <row r="161">
          <cell r="H161">
            <v>0</v>
          </cell>
        </row>
        <row r="162">
          <cell r="H162">
            <v>0</v>
          </cell>
        </row>
        <row r="163">
          <cell r="H163">
            <v>0</v>
          </cell>
        </row>
        <row r="164">
          <cell r="H164">
            <v>0</v>
          </cell>
        </row>
        <row r="165">
          <cell r="H165">
            <v>0</v>
          </cell>
        </row>
        <row r="166">
          <cell r="H166">
            <v>0</v>
          </cell>
        </row>
        <row r="167">
          <cell r="H167">
            <v>0</v>
          </cell>
        </row>
        <row r="168">
          <cell r="H168">
            <v>0</v>
          </cell>
        </row>
        <row r="169">
          <cell r="H169">
            <v>0</v>
          </cell>
        </row>
        <row r="170">
          <cell r="H170">
            <v>0</v>
          </cell>
        </row>
        <row r="171">
          <cell r="H171">
            <v>0</v>
          </cell>
        </row>
        <row r="172">
          <cell r="H172">
            <v>0</v>
          </cell>
        </row>
        <row r="173">
          <cell r="H173">
            <v>0</v>
          </cell>
        </row>
        <row r="174">
          <cell r="H174">
            <v>0</v>
          </cell>
        </row>
        <row r="175">
          <cell r="H175">
            <v>0</v>
          </cell>
        </row>
        <row r="176">
          <cell r="H176">
            <v>0</v>
          </cell>
        </row>
        <row r="177">
          <cell r="H177">
            <v>0</v>
          </cell>
        </row>
        <row r="178">
          <cell r="H178">
            <v>0</v>
          </cell>
        </row>
        <row r="179">
          <cell r="H179">
            <v>0</v>
          </cell>
        </row>
        <row r="180">
          <cell r="H180">
            <v>0</v>
          </cell>
        </row>
        <row r="181">
          <cell r="H181">
            <v>0</v>
          </cell>
        </row>
        <row r="182">
          <cell r="H182">
            <v>0</v>
          </cell>
        </row>
        <row r="183">
          <cell r="H183">
            <v>0</v>
          </cell>
        </row>
        <row r="184">
          <cell r="H184">
            <v>0</v>
          </cell>
        </row>
        <row r="185">
          <cell r="H185">
            <v>0</v>
          </cell>
        </row>
        <row r="186">
          <cell r="H186">
            <v>0</v>
          </cell>
        </row>
        <row r="187">
          <cell r="H187">
            <v>0</v>
          </cell>
        </row>
        <row r="188">
          <cell r="H188">
            <v>0</v>
          </cell>
        </row>
        <row r="189">
          <cell r="H189">
            <v>0</v>
          </cell>
        </row>
        <row r="190">
          <cell r="H190">
            <v>0</v>
          </cell>
        </row>
        <row r="191">
          <cell r="H191">
            <v>0</v>
          </cell>
        </row>
        <row r="192">
          <cell r="H192">
            <v>0</v>
          </cell>
        </row>
        <row r="193">
          <cell r="H193">
            <v>0</v>
          </cell>
        </row>
        <row r="194">
          <cell r="H194">
            <v>0</v>
          </cell>
        </row>
        <row r="195">
          <cell r="H195">
            <v>0</v>
          </cell>
        </row>
        <row r="196">
          <cell r="H196">
            <v>0</v>
          </cell>
        </row>
        <row r="197">
          <cell r="H197">
            <v>0</v>
          </cell>
        </row>
        <row r="198">
          <cell r="H198">
            <v>0</v>
          </cell>
        </row>
        <row r="199">
          <cell r="H199">
            <v>0</v>
          </cell>
        </row>
        <row r="200">
          <cell r="H200">
            <v>0</v>
          </cell>
        </row>
        <row r="201">
          <cell r="H201">
            <v>0</v>
          </cell>
        </row>
        <row r="202">
          <cell r="H202">
            <v>0</v>
          </cell>
        </row>
        <row r="203">
          <cell r="H203">
            <v>0</v>
          </cell>
        </row>
        <row r="204">
          <cell r="H204">
            <v>0</v>
          </cell>
        </row>
        <row r="205">
          <cell r="H205">
            <v>0</v>
          </cell>
        </row>
        <row r="206">
          <cell r="H206">
            <v>0</v>
          </cell>
        </row>
        <row r="207">
          <cell r="H207">
            <v>0</v>
          </cell>
        </row>
        <row r="208">
          <cell r="H208">
            <v>0</v>
          </cell>
        </row>
        <row r="209">
          <cell r="H209">
            <v>0</v>
          </cell>
        </row>
        <row r="210">
          <cell r="H210">
            <v>0</v>
          </cell>
        </row>
        <row r="211">
          <cell r="H211">
            <v>0</v>
          </cell>
        </row>
        <row r="212">
          <cell r="H212">
            <v>0</v>
          </cell>
        </row>
        <row r="213">
          <cell r="H213">
            <v>0</v>
          </cell>
        </row>
        <row r="214">
          <cell r="H214">
            <v>0</v>
          </cell>
        </row>
        <row r="215">
          <cell r="H215">
            <v>0</v>
          </cell>
        </row>
        <row r="216">
          <cell r="H216">
            <v>0</v>
          </cell>
        </row>
        <row r="217">
          <cell r="H217">
            <v>0</v>
          </cell>
        </row>
        <row r="218">
          <cell r="H218">
            <v>0</v>
          </cell>
        </row>
        <row r="219">
          <cell r="H219">
            <v>0</v>
          </cell>
        </row>
        <row r="220">
          <cell r="H220">
            <v>0</v>
          </cell>
        </row>
        <row r="221">
          <cell r="H221">
            <v>0</v>
          </cell>
        </row>
        <row r="222">
          <cell r="H222">
            <v>0</v>
          </cell>
        </row>
        <row r="223">
          <cell r="H223">
            <v>0</v>
          </cell>
        </row>
        <row r="224">
          <cell r="H224">
            <v>0</v>
          </cell>
        </row>
        <row r="225">
          <cell r="H225">
            <v>0</v>
          </cell>
        </row>
        <row r="226">
          <cell r="H226">
            <v>0</v>
          </cell>
        </row>
        <row r="227">
          <cell r="H227">
            <v>0</v>
          </cell>
        </row>
        <row r="228">
          <cell r="H228">
            <v>0</v>
          </cell>
        </row>
        <row r="229">
          <cell r="H229">
            <v>0</v>
          </cell>
        </row>
        <row r="230">
          <cell r="H230">
            <v>0</v>
          </cell>
        </row>
        <row r="231">
          <cell r="H231">
            <v>0</v>
          </cell>
        </row>
        <row r="232">
          <cell r="H232">
            <v>0</v>
          </cell>
        </row>
        <row r="233">
          <cell r="H233">
            <v>0</v>
          </cell>
        </row>
        <row r="234">
          <cell r="H234">
            <v>0</v>
          </cell>
        </row>
        <row r="235">
          <cell r="H235">
            <v>0</v>
          </cell>
        </row>
        <row r="236">
          <cell r="H236">
            <v>0</v>
          </cell>
        </row>
        <row r="237">
          <cell r="H237">
            <v>0</v>
          </cell>
        </row>
        <row r="238">
          <cell r="H238">
            <v>0</v>
          </cell>
        </row>
        <row r="239">
          <cell r="H239">
            <v>0</v>
          </cell>
        </row>
        <row r="240">
          <cell r="H240">
            <v>0</v>
          </cell>
        </row>
        <row r="241">
          <cell r="H241">
            <v>0</v>
          </cell>
        </row>
        <row r="242">
          <cell r="H242">
            <v>0</v>
          </cell>
        </row>
        <row r="243">
          <cell r="H243">
            <v>0</v>
          </cell>
        </row>
        <row r="244">
          <cell r="H244">
            <v>0</v>
          </cell>
        </row>
        <row r="245">
          <cell r="H245">
            <v>0</v>
          </cell>
        </row>
        <row r="246">
          <cell r="H246">
            <v>0</v>
          </cell>
        </row>
        <row r="247">
          <cell r="H247">
            <v>0</v>
          </cell>
        </row>
        <row r="248">
          <cell r="H248">
            <v>0</v>
          </cell>
        </row>
        <row r="249">
          <cell r="H249">
            <v>0</v>
          </cell>
        </row>
        <row r="250">
          <cell r="H250">
            <v>0</v>
          </cell>
        </row>
        <row r="251">
          <cell r="H251">
            <v>0</v>
          </cell>
        </row>
        <row r="252">
          <cell r="H252">
            <v>0</v>
          </cell>
        </row>
        <row r="253">
          <cell r="H253">
            <v>0</v>
          </cell>
        </row>
        <row r="254">
          <cell r="H254">
            <v>0</v>
          </cell>
        </row>
        <row r="255">
          <cell r="H255">
            <v>0</v>
          </cell>
        </row>
        <row r="256">
          <cell r="H256">
            <v>0</v>
          </cell>
        </row>
        <row r="257">
          <cell r="H257">
            <v>0</v>
          </cell>
        </row>
        <row r="258">
          <cell r="H258">
            <v>0</v>
          </cell>
        </row>
        <row r="259">
          <cell r="H259">
            <v>0</v>
          </cell>
        </row>
        <row r="260">
          <cell r="H260">
            <v>0</v>
          </cell>
        </row>
        <row r="261">
          <cell r="H261">
            <v>0</v>
          </cell>
        </row>
        <row r="262">
          <cell r="H262">
            <v>0</v>
          </cell>
        </row>
        <row r="263">
          <cell r="H263">
            <v>0</v>
          </cell>
        </row>
        <row r="264">
          <cell r="H264">
            <v>0</v>
          </cell>
        </row>
        <row r="265">
          <cell r="H265">
            <v>0</v>
          </cell>
        </row>
        <row r="266">
          <cell r="H266">
            <v>0</v>
          </cell>
        </row>
        <row r="267">
          <cell r="H267">
            <v>0</v>
          </cell>
        </row>
        <row r="268">
          <cell r="H268">
            <v>0</v>
          </cell>
        </row>
        <row r="269">
          <cell r="H269">
            <v>0</v>
          </cell>
        </row>
        <row r="270">
          <cell r="H270">
            <v>0</v>
          </cell>
        </row>
        <row r="271">
          <cell r="H271">
            <v>0</v>
          </cell>
        </row>
        <row r="272">
          <cell r="H272">
            <v>0</v>
          </cell>
        </row>
        <row r="273">
          <cell r="H273">
            <v>0</v>
          </cell>
        </row>
        <row r="274">
          <cell r="H274">
            <v>0</v>
          </cell>
        </row>
        <row r="275">
          <cell r="H275">
            <v>0</v>
          </cell>
        </row>
        <row r="276">
          <cell r="H276">
            <v>0</v>
          </cell>
        </row>
        <row r="277">
          <cell r="H277">
            <v>0</v>
          </cell>
        </row>
        <row r="278">
          <cell r="H278">
            <v>0</v>
          </cell>
        </row>
        <row r="279">
          <cell r="H279">
            <v>0</v>
          </cell>
        </row>
        <row r="280">
          <cell r="H280">
            <v>0</v>
          </cell>
        </row>
        <row r="281">
          <cell r="H281">
            <v>0</v>
          </cell>
        </row>
        <row r="282">
          <cell r="H282">
            <v>0</v>
          </cell>
        </row>
        <row r="283">
          <cell r="H283">
            <v>0</v>
          </cell>
        </row>
        <row r="284">
          <cell r="H284">
            <v>0</v>
          </cell>
        </row>
        <row r="285">
          <cell r="H285">
            <v>0</v>
          </cell>
        </row>
        <row r="286">
          <cell r="H286">
            <v>0</v>
          </cell>
        </row>
        <row r="287">
          <cell r="H287">
            <v>0</v>
          </cell>
        </row>
        <row r="288">
          <cell r="H288">
            <v>0</v>
          </cell>
        </row>
        <row r="289">
          <cell r="H289">
            <v>0</v>
          </cell>
        </row>
        <row r="290">
          <cell r="H290">
            <v>0</v>
          </cell>
        </row>
        <row r="291">
          <cell r="H291">
            <v>0</v>
          </cell>
        </row>
        <row r="292">
          <cell r="H292">
            <v>0</v>
          </cell>
        </row>
        <row r="293">
          <cell r="H293">
            <v>0</v>
          </cell>
        </row>
        <row r="294">
          <cell r="H294">
            <v>0</v>
          </cell>
        </row>
        <row r="295">
          <cell r="H295">
            <v>0</v>
          </cell>
        </row>
        <row r="296">
          <cell r="H296">
            <v>0</v>
          </cell>
        </row>
        <row r="297">
          <cell r="H297">
            <v>0</v>
          </cell>
        </row>
        <row r="298">
          <cell r="H298">
            <v>0</v>
          </cell>
        </row>
        <row r="299">
          <cell r="H299">
            <v>0</v>
          </cell>
        </row>
        <row r="300">
          <cell r="H300">
            <v>0</v>
          </cell>
        </row>
        <row r="301">
          <cell r="H301">
            <v>0</v>
          </cell>
        </row>
        <row r="302">
          <cell r="H302">
            <v>0</v>
          </cell>
        </row>
        <row r="303">
          <cell r="H303">
            <v>0</v>
          </cell>
        </row>
        <row r="304">
          <cell r="H304">
            <v>0</v>
          </cell>
        </row>
        <row r="305">
          <cell r="H305">
            <v>0</v>
          </cell>
        </row>
        <row r="306">
          <cell r="H306">
            <v>0</v>
          </cell>
        </row>
        <row r="307">
          <cell r="H307">
            <v>0</v>
          </cell>
        </row>
        <row r="308">
          <cell r="H308">
            <v>0</v>
          </cell>
        </row>
        <row r="309">
          <cell r="H309">
            <v>0</v>
          </cell>
        </row>
        <row r="310">
          <cell r="H310">
            <v>0</v>
          </cell>
        </row>
        <row r="311">
          <cell r="H311">
            <v>0</v>
          </cell>
        </row>
        <row r="312">
          <cell r="H312">
            <v>0</v>
          </cell>
        </row>
        <row r="313">
          <cell r="H313">
            <v>0</v>
          </cell>
        </row>
        <row r="314">
          <cell r="H314">
            <v>0</v>
          </cell>
        </row>
        <row r="315">
          <cell r="H315">
            <v>0</v>
          </cell>
        </row>
        <row r="316">
          <cell r="H316">
            <v>0</v>
          </cell>
        </row>
        <row r="317">
          <cell r="H317">
            <v>0</v>
          </cell>
        </row>
        <row r="318">
          <cell r="H318">
            <v>0</v>
          </cell>
        </row>
        <row r="319">
          <cell r="H319">
            <v>0</v>
          </cell>
        </row>
        <row r="320">
          <cell r="H320">
            <v>0</v>
          </cell>
        </row>
        <row r="321">
          <cell r="H321">
            <v>0</v>
          </cell>
        </row>
        <row r="322">
          <cell r="H322">
            <v>0</v>
          </cell>
        </row>
        <row r="323">
          <cell r="H323">
            <v>0</v>
          </cell>
        </row>
        <row r="324">
          <cell r="H324">
            <v>0</v>
          </cell>
        </row>
        <row r="325">
          <cell r="H325">
            <v>0</v>
          </cell>
        </row>
        <row r="326">
          <cell r="H326">
            <v>0</v>
          </cell>
        </row>
        <row r="327">
          <cell r="H327">
            <v>0</v>
          </cell>
        </row>
        <row r="328">
          <cell r="H328">
            <v>0</v>
          </cell>
        </row>
        <row r="329">
          <cell r="H329">
            <v>0</v>
          </cell>
        </row>
        <row r="330">
          <cell r="H330">
            <v>0</v>
          </cell>
        </row>
        <row r="331">
          <cell r="H331">
            <v>0</v>
          </cell>
        </row>
        <row r="332">
          <cell r="H332">
            <v>0</v>
          </cell>
        </row>
        <row r="333">
          <cell r="H333">
            <v>0</v>
          </cell>
        </row>
        <row r="334">
          <cell r="H334">
            <v>0</v>
          </cell>
        </row>
        <row r="335">
          <cell r="H335">
            <v>0</v>
          </cell>
        </row>
        <row r="336">
          <cell r="H336">
            <v>0</v>
          </cell>
        </row>
        <row r="337">
          <cell r="H337">
            <v>0</v>
          </cell>
        </row>
        <row r="338">
          <cell r="H338">
            <v>0</v>
          </cell>
        </row>
        <row r="339">
          <cell r="H339">
            <v>0</v>
          </cell>
        </row>
        <row r="340">
          <cell r="H340">
            <v>0</v>
          </cell>
        </row>
        <row r="341">
          <cell r="H341">
            <v>0</v>
          </cell>
        </row>
        <row r="342">
          <cell r="H342">
            <v>0</v>
          </cell>
        </row>
        <row r="343">
          <cell r="H343">
            <v>0</v>
          </cell>
        </row>
        <row r="344">
          <cell r="H344">
            <v>0</v>
          </cell>
        </row>
        <row r="345">
          <cell r="H345">
            <v>0</v>
          </cell>
        </row>
        <row r="346">
          <cell r="H346">
            <v>0</v>
          </cell>
        </row>
        <row r="347">
          <cell r="H347">
            <v>0</v>
          </cell>
        </row>
        <row r="348">
          <cell r="H348">
            <v>0</v>
          </cell>
        </row>
        <row r="349">
          <cell r="H349">
            <v>0</v>
          </cell>
        </row>
        <row r="350">
          <cell r="H350">
            <v>0</v>
          </cell>
        </row>
        <row r="351">
          <cell r="H351">
            <v>0</v>
          </cell>
        </row>
        <row r="352">
          <cell r="H352">
            <v>0</v>
          </cell>
        </row>
        <row r="353">
          <cell r="H353">
            <v>0</v>
          </cell>
        </row>
        <row r="354">
          <cell r="H354">
            <v>0</v>
          </cell>
        </row>
        <row r="355">
          <cell r="H355">
            <v>0</v>
          </cell>
        </row>
        <row r="356">
          <cell r="H356">
            <v>0</v>
          </cell>
        </row>
        <row r="357">
          <cell r="H357">
            <v>0</v>
          </cell>
        </row>
        <row r="358">
          <cell r="H358">
            <v>0</v>
          </cell>
        </row>
        <row r="359">
          <cell r="H359">
            <v>0</v>
          </cell>
        </row>
        <row r="360">
          <cell r="H360">
            <v>0</v>
          </cell>
        </row>
        <row r="361">
          <cell r="H361">
            <v>0</v>
          </cell>
        </row>
        <row r="362">
          <cell r="H362">
            <v>0</v>
          </cell>
        </row>
        <row r="363">
          <cell r="H363">
            <v>0</v>
          </cell>
        </row>
        <row r="364">
          <cell r="H364">
            <v>0</v>
          </cell>
        </row>
        <row r="365">
          <cell r="H365">
            <v>0</v>
          </cell>
        </row>
        <row r="366">
          <cell r="H366">
            <v>0</v>
          </cell>
        </row>
        <row r="367">
          <cell r="H367">
            <v>0</v>
          </cell>
        </row>
        <row r="368">
          <cell r="H368">
            <v>0</v>
          </cell>
        </row>
        <row r="369">
          <cell r="H369">
            <v>0</v>
          </cell>
        </row>
        <row r="370">
          <cell r="H370">
            <v>0</v>
          </cell>
        </row>
        <row r="371">
          <cell r="H371">
            <v>0</v>
          </cell>
        </row>
        <row r="372">
          <cell r="H372">
            <v>0</v>
          </cell>
        </row>
        <row r="373">
          <cell r="H373">
            <v>0</v>
          </cell>
        </row>
        <row r="374">
          <cell r="H374">
            <v>0</v>
          </cell>
        </row>
        <row r="375">
          <cell r="H375">
            <v>0</v>
          </cell>
        </row>
        <row r="376">
          <cell r="H376">
            <v>0</v>
          </cell>
        </row>
        <row r="377">
          <cell r="H377">
            <v>0</v>
          </cell>
        </row>
        <row r="378">
          <cell r="H378">
            <v>0</v>
          </cell>
        </row>
        <row r="379">
          <cell r="H379">
            <v>0</v>
          </cell>
        </row>
        <row r="380">
          <cell r="H380">
            <v>0</v>
          </cell>
        </row>
        <row r="381">
          <cell r="H381">
            <v>0</v>
          </cell>
        </row>
        <row r="382">
          <cell r="H382">
            <v>0</v>
          </cell>
        </row>
        <row r="383">
          <cell r="H383">
            <v>0</v>
          </cell>
        </row>
        <row r="384">
          <cell r="H384">
            <v>0</v>
          </cell>
        </row>
        <row r="385">
          <cell r="H385">
            <v>0</v>
          </cell>
        </row>
        <row r="386">
          <cell r="H386">
            <v>0</v>
          </cell>
        </row>
        <row r="387">
          <cell r="H387">
            <v>0</v>
          </cell>
        </row>
        <row r="388">
          <cell r="H388">
            <v>0</v>
          </cell>
        </row>
        <row r="389">
          <cell r="H389">
            <v>0</v>
          </cell>
        </row>
        <row r="390">
          <cell r="H390">
            <v>0</v>
          </cell>
        </row>
        <row r="391">
          <cell r="H391">
            <v>0</v>
          </cell>
        </row>
        <row r="392">
          <cell r="H392">
            <v>0</v>
          </cell>
        </row>
        <row r="393">
          <cell r="H393">
            <v>0</v>
          </cell>
        </row>
        <row r="394">
          <cell r="H394">
            <v>0</v>
          </cell>
        </row>
        <row r="395">
          <cell r="H395">
            <v>0</v>
          </cell>
        </row>
        <row r="396">
          <cell r="H396">
            <v>0</v>
          </cell>
        </row>
        <row r="397">
          <cell r="H397">
            <v>0</v>
          </cell>
        </row>
        <row r="398">
          <cell r="H398">
            <v>0</v>
          </cell>
        </row>
        <row r="399">
          <cell r="H399">
            <v>0</v>
          </cell>
        </row>
        <row r="400">
          <cell r="H400">
            <v>0</v>
          </cell>
        </row>
        <row r="401">
          <cell r="H401">
            <v>0</v>
          </cell>
        </row>
        <row r="402">
          <cell r="H402">
            <v>0</v>
          </cell>
        </row>
        <row r="403">
          <cell r="H403">
            <v>0</v>
          </cell>
        </row>
        <row r="404">
          <cell r="H404">
            <v>0</v>
          </cell>
        </row>
        <row r="405">
          <cell r="H405">
            <v>0</v>
          </cell>
        </row>
        <row r="406">
          <cell r="H406">
            <v>0</v>
          </cell>
        </row>
        <row r="407">
          <cell r="H407">
            <v>0</v>
          </cell>
        </row>
        <row r="408">
          <cell r="H408">
            <v>0</v>
          </cell>
        </row>
        <row r="409">
          <cell r="H409">
            <v>0</v>
          </cell>
        </row>
        <row r="410">
          <cell r="H410">
            <v>0</v>
          </cell>
        </row>
        <row r="411">
          <cell r="H411">
            <v>0</v>
          </cell>
        </row>
        <row r="412">
          <cell r="H412">
            <v>0</v>
          </cell>
        </row>
        <row r="413">
          <cell r="H413">
            <v>0</v>
          </cell>
        </row>
        <row r="414">
          <cell r="H414">
            <v>0</v>
          </cell>
        </row>
        <row r="415">
          <cell r="H415">
            <v>0</v>
          </cell>
        </row>
        <row r="416">
          <cell r="H416">
            <v>0</v>
          </cell>
        </row>
        <row r="417">
          <cell r="H417">
            <v>0</v>
          </cell>
        </row>
        <row r="418">
          <cell r="H418">
            <v>0</v>
          </cell>
        </row>
        <row r="419">
          <cell r="H419">
            <v>0</v>
          </cell>
        </row>
        <row r="420">
          <cell r="H420">
            <v>0</v>
          </cell>
        </row>
        <row r="421">
          <cell r="H421">
            <v>0</v>
          </cell>
        </row>
        <row r="422">
          <cell r="H422">
            <v>0</v>
          </cell>
        </row>
        <row r="423">
          <cell r="H423">
            <v>0</v>
          </cell>
        </row>
        <row r="424">
          <cell r="H424">
            <v>0</v>
          </cell>
        </row>
        <row r="425">
          <cell r="H425">
            <v>0</v>
          </cell>
        </row>
        <row r="426">
          <cell r="H426">
            <v>0</v>
          </cell>
        </row>
        <row r="427">
          <cell r="H427">
            <v>0</v>
          </cell>
        </row>
        <row r="428">
          <cell r="H428">
            <v>0</v>
          </cell>
        </row>
        <row r="429">
          <cell r="H429">
            <v>0</v>
          </cell>
        </row>
        <row r="430">
          <cell r="H430">
            <v>0</v>
          </cell>
        </row>
        <row r="431">
          <cell r="H431">
            <v>0</v>
          </cell>
        </row>
        <row r="432">
          <cell r="H432">
            <v>0</v>
          </cell>
        </row>
        <row r="433">
          <cell r="H433">
            <v>0</v>
          </cell>
        </row>
        <row r="434">
          <cell r="H434">
            <v>0</v>
          </cell>
        </row>
        <row r="435">
          <cell r="H435">
            <v>0</v>
          </cell>
        </row>
        <row r="436">
          <cell r="H436">
            <v>0</v>
          </cell>
        </row>
        <row r="437">
          <cell r="H437">
            <v>0</v>
          </cell>
        </row>
        <row r="438">
          <cell r="H438">
            <v>0</v>
          </cell>
        </row>
        <row r="439">
          <cell r="H439">
            <v>0</v>
          </cell>
        </row>
        <row r="440">
          <cell r="H440">
            <v>0</v>
          </cell>
        </row>
        <row r="441">
          <cell r="H441">
            <v>0</v>
          </cell>
        </row>
        <row r="442">
          <cell r="H442">
            <v>0</v>
          </cell>
        </row>
        <row r="443">
          <cell r="H443">
            <v>0</v>
          </cell>
        </row>
        <row r="444">
          <cell r="H444">
            <v>0</v>
          </cell>
        </row>
        <row r="445">
          <cell r="H445">
            <v>0</v>
          </cell>
        </row>
        <row r="446">
          <cell r="H446">
            <v>0</v>
          </cell>
        </row>
        <row r="447">
          <cell r="H447">
            <v>0</v>
          </cell>
        </row>
        <row r="448">
          <cell r="H448">
            <v>0</v>
          </cell>
        </row>
        <row r="449">
          <cell r="H449">
            <v>0</v>
          </cell>
        </row>
        <row r="450">
          <cell r="H450">
            <v>0</v>
          </cell>
        </row>
        <row r="451">
          <cell r="H451">
            <v>0</v>
          </cell>
        </row>
        <row r="452">
          <cell r="H452">
            <v>0</v>
          </cell>
        </row>
        <row r="453">
          <cell r="H453">
            <v>0</v>
          </cell>
        </row>
        <row r="454">
          <cell r="H454">
            <v>0</v>
          </cell>
        </row>
        <row r="455">
          <cell r="H455">
            <v>0</v>
          </cell>
        </row>
        <row r="456">
          <cell r="H456">
            <v>0</v>
          </cell>
        </row>
        <row r="457">
          <cell r="H457">
            <v>0</v>
          </cell>
        </row>
        <row r="458">
          <cell r="H458">
            <v>0</v>
          </cell>
        </row>
        <row r="459">
          <cell r="H459">
            <v>0</v>
          </cell>
        </row>
        <row r="460">
          <cell r="H460">
            <v>0</v>
          </cell>
        </row>
        <row r="461">
          <cell r="H461">
            <v>0</v>
          </cell>
        </row>
        <row r="462">
          <cell r="H462">
            <v>0</v>
          </cell>
        </row>
        <row r="463">
          <cell r="H463">
            <v>0</v>
          </cell>
        </row>
        <row r="464">
          <cell r="H464">
            <v>0</v>
          </cell>
        </row>
        <row r="465">
          <cell r="H465">
            <v>0</v>
          </cell>
        </row>
        <row r="466">
          <cell r="H466">
            <v>0</v>
          </cell>
        </row>
        <row r="467">
          <cell r="H467">
            <v>0</v>
          </cell>
        </row>
        <row r="468">
          <cell r="H468">
            <v>0</v>
          </cell>
        </row>
        <row r="469">
          <cell r="H469">
            <v>0</v>
          </cell>
        </row>
        <row r="470">
          <cell r="H470">
            <v>0</v>
          </cell>
        </row>
        <row r="471">
          <cell r="H471">
            <v>0</v>
          </cell>
        </row>
        <row r="472">
          <cell r="H472">
            <v>0</v>
          </cell>
        </row>
        <row r="473">
          <cell r="H473">
            <v>0</v>
          </cell>
        </row>
        <row r="474">
          <cell r="H474">
            <v>0</v>
          </cell>
        </row>
        <row r="475">
          <cell r="H475">
            <v>0</v>
          </cell>
        </row>
        <row r="476">
          <cell r="H476">
            <v>0</v>
          </cell>
        </row>
        <row r="477">
          <cell r="H477">
            <v>0</v>
          </cell>
        </row>
        <row r="478">
          <cell r="H478">
            <v>0</v>
          </cell>
        </row>
        <row r="479">
          <cell r="H479">
            <v>0</v>
          </cell>
        </row>
        <row r="480">
          <cell r="H480">
            <v>0</v>
          </cell>
        </row>
        <row r="481">
          <cell r="H481">
            <v>0</v>
          </cell>
        </row>
        <row r="482">
          <cell r="H482">
            <v>0</v>
          </cell>
        </row>
        <row r="483">
          <cell r="H483">
            <v>0</v>
          </cell>
        </row>
        <row r="484">
          <cell r="H484">
            <v>0</v>
          </cell>
        </row>
        <row r="485">
          <cell r="H485">
            <v>0</v>
          </cell>
        </row>
        <row r="486">
          <cell r="H486">
            <v>0</v>
          </cell>
        </row>
        <row r="487">
          <cell r="H487">
            <v>0</v>
          </cell>
        </row>
        <row r="488">
          <cell r="H488">
            <v>0</v>
          </cell>
        </row>
        <row r="489">
          <cell r="H489">
            <v>0</v>
          </cell>
        </row>
        <row r="490">
          <cell r="H490">
            <v>0</v>
          </cell>
        </row>
        <row r="491">
          <cell r="H491">
            <v>0</v>
          </cell>
        </row>
        <row r="492">
          <cell r="H492">
            <v>0</v>
          </cell>
        </row>
        <row r="493">
          <cell r="H493">
            <v>0</v>
          </cell>
        </row>
        <row r="494">
          <cell r="H494">
            <v>0</v>
          </cell>
        </row>
        <row r="495">
          <cell r="H495">
            <v>0</v>
          </cell>
        </row>
        <row r="496">
          <cell r="H496">
            <v>0</v>
          </cell>
        </row>
        <row r="497">
          <cell r="H497">
            <v>0</v>
          </cell>
        </row>
        <row r="498">
          <cell r="H498">
            <v>0</v>
          </cell>
        </row>
        <row r="499">
          <cell r="H499">
            <v>0</v>
          </cell>
        </row>
        <row r="500">
          <cell r="H500">
            <v>0</v>
          </cell>
        </row>
        <row r="501">
          <cell r="H501">
            <v>0</v>
          </cell>
        </row>
        <row r="502">
          <cell r="H502">
            <v>0</v>
          </cell>
        </row>
        <row r="503">
          <cell r="H503">
            <v>0</v>
          </cell>
        </row>
        <row r="504">
          <cell r="H504">
            <v>0</v>
          </cell>
        </row>
        <row r="505">
          <cell r="H505">
            <v>0</v>
          </cell>
        </row>
        <row r="506">
          <cell r="H506">
            <v>0</v>
          </cell>
        </row>
        <row r="507">
          <cell r="H507">
            <v>0</v>
          </cell>
        </row>
        <row r="508">
          <cell r="H508">
            <v>0</v>
          </cell>
        </row>
        <row r="509">
          <cell r="H509">
            <v>0</v>
          </cell>
        </row>
        <row r="510">
          <cell r="H510">
            <v>0</v>
          </cell>
        </row>
        <row r="511">
          <cell r="H511">
            <v>0</v>
          </cell>
        </row>
        <row r="512">
          <cell r="H512">
            <v>0</v>
          </cell>
        </row>
        <row r="513">
          <cell r="H513">
            <v>0</v>
          </cell>
        </row>
        <row r="514">
          <cell r="H514">
            <v>0</v>
          </cell>
        </row>
        <row r="515">
          <cell r="H515">
            <v>0</v>
          </cell>
        </row>
        <row r="516">
          <cell r="H516">
            <v>0</v>
          </cell>
        </row>
        <row r="517">
          <cell r="H517">
            <v>0</v>
          </cell>
        </row>
        <row r="518">
          <cell r="H518">
            <v>0</v>
          </cell>
        </row>
        <row r="519">
          <cell r="H519">
            <v>0</v>
          </cell>
        </row>
        <row r="520">
          <cell r="H520">
            <v>0</v>
          </cell>
        </row>
        <row r="521">
          <cell r="H521">
            <v>0</v>
          </cell>
        </row>
        <row r="522">
          <cell r="H522">
            <v>0</v>
          </cell>
        </row>
        <row r="523">
          <cell r="H523">
            <v>0</v>
          </cell>
        </row>
        <row r="524">
          <cell r="H524">
            <v>0</v>
          </cell>
        </row>
        <row r="525">
          <cell r="H525">
            <v>0</v>
          </cell>
        </row>
        <row r="526">
          <cell r="H526">
            <v>0</v>
          </cell>
        </row>
        <row r="527">
          <cell r="H527">
            <v>0</v>
          </cell>
        </row>
        <row r="528">
          <cell r="H528">
            <v>0</v>
          </cell>
        </row>
        <row r="529">
          <cell r="H529">
            <v>0</v>
          </cell>
        </row>
        <row r="530">
          <cell r="H530">
            <v>0</v>
          </cell>
        </row>
        <row r="531">
          <cell r="H531">
            <v>0</v>
          </cell>
        </row>
        <row r="532">
          <cell r="H532">
            <v>0</v>
          </cell>
        </row>
        <row r="533">
          <cell r="H533">
            <v>0</v>
          </cell>
        </row>
        <row r="534">
          <cell r="H534">
            <v>0</v>
          </cell>
        </row>
        <row r="535">
          <cell r="H535">
            <v>0</v>
          </cell>
        </row>
        <row r="536">
          <cell r="H536">
            <v>0</v>
          </cell>
        </row>
        <row r="537">
          <cell r="H537">
            <v>0</v>
          </cell>
        </row>
        <row r="538">
          <cell r="H538">
            <v>0</v>
          </cell>
        </row>
        <row r="539">
          <cell r="H539">
            <v>0</v>
          </cell>
        </row>
        <row r="540">
          <cell r="H540">
            <v>0</v>
          </cell>
        </row>
        <row r="541">
          <cell r="H541">
            <v>0</v>
          </cell>
        </row>
        <row r="542">
          <cell r="H542">
            <v>0</v>
          </cell>
        </row>
        <row r="543">
          <cell r="H543">
            <v>0</v>
          </cell>
        </row>
        <row r="544">
          <cell r="H544">
            <v>0</v>
          </cell>
        </row>
        <row r="545">
          <cell r="H545">
            <v>0</v>
          </cell>
        </row>
        <row r="546">
          <cell r="H546">
            <v>0</v>
          </cell>
        </row>
        <row r="547">
          <cell r="H547">
            <v>0</v>
          </cell>
        </row>
        <row r="548">
          <cell r="H548">
            <v>0</v>
          </cell>
        </row>
        <row r="549">
          <cell r="H549">
            <v>0</v>
          </cell>
        </row>
        <row r="550">
          <cell r="H550">
            <v>0</v>
          </cell>
        </row>
        <row r="551">
          <cell r="H551">
            <v>0</v>
          </cell>
        </row>
        <row r="552">
          <cell r="H552">
            <v>0</v>
          </cell>
        </row>
        <row r="553">
          <cell r="H553">
            <v>0</v>
          </cell>
        </row>
        <row r="554">
          <cell r="H554">
            <v>0</v>
          </cell>
        </row>
        <row r="555">
          <cell r="H555">
            <v>0</v>
          </cell>
        </row>
        <row r="556">
          <cell r="H556">
            <v>0</v>
          </cell>
        </row>
        <row r="557">
          <cell r="H557">
            <v>0</v>
          </cell>
        </row>
        <row r="558">
          <cell r="H558">
            <v>0</v>
          </cell>
        </row>
        <row r="559">
          <cell r="H559">
            <v>0</v>
          </cell>
        </row>
        <row r="560">
          <cell r="H560">
            <v>0</v>
          </cell>
        </row>
        <row r="561">
          <cell r="H561">
            <v>0</v>
          </cell>
        </row>
        <row r="562">
          <cell r="H562">
            <v>0</v>
          </cell>
        </row>
        <row r="563">
          <cell r="H563">
            <v>0</v>
          </cell>
        </row>
        <row r="564">
          <cell r="H564">
            <v>0</v>
          </cell>
        </row>
        <row r="565">
          <cell r="H565">
            <v>0</v>
          </cell>
        </row>
        <row r="566">
          <cell r="H566">
            <v>0</v>
          </cell>
        </row>
        <row r="567">
          <cell r="H567">
            <v>0</v>
          </cell>
        </row>
        <row r="568">
          <cell r="H568">
            <v>0</v>
          </cell>
        </row>
        <row r="569">
          <cell r="H569">
            <v>0</v>
          </cell>
        </row>
        <row r="570">
          <cell r="H570">
            <v>0</v>
          </cell>
        </row>
        <row r="571">
          <cell r="H571">
            <v>0</v>
          </cell>
        </row>
        <row r="572">
          <cell r="H572">
            <v>0</v>
          </cell>
        </row>
        <row r="573">
          <cell r="H573">
            <v>0</v>
          </cell>
        </row>
        <row r="574">
          <cell r="H574">
            <v>0</v>
          </cell>
        </row>
        <row r="575">
          <cell r="H575">
            <v>0</v>
          </cell>
        </row>
        <row r="576">
          <cell r="H576">
            <v>0</v>
          </cell>
        </row>
        <row r="577">
          <cell r="H577">
            <v>0</v>
          </cell>
        </row>
        <row r="578">
          <cell r="H578">
            <v>0</v>
          </cell>
        </row>
        <row r="579">
          <cell r="H579">
            <v>0</v>
          </cell>
        </row>
        <row r="580">
          <cell r="H580">
            <v>0</v>
          </cell>
        </row>
        <row r="581">
          <cell r="H581">
            <v>0</v>
          </cell>
        </row>
        <row r="582">
          <cell r="H582">
            <v>0</v>
          </cell>
        </row>
        <row r="583">
          <cell r="H583">
            <v>0</v>
          </cell>
        </row>
        <row r="584">
          <cell r="H584">
            <v>0</v>
          </cell>
        </row>
        <row r="585">
          <cell r="H585">
            <v>0</v>
          </cell>
        </row>
        <row r="586">
          <cell r="H586">
            <v>0</v>
          </cell>
        </row>
        <row r="587">
          <cell r="H587">
            <v>0</v>
          </cell>
        </row>
        <row r="588">
          <cell r="H588">
            <v>0</v>
          </cell>
        </row>
        <row r="589">
          <cell r="H589">
            <v>0</v>
          </cell>
        </row>
        <row r="590">
          <cell r="H590">
            <v>0</v>
          </cell>
        </row>
        <row r="591">
          <cell r="H591">
            <v>0</v>
          </cell>
        </row>
        <row r="592">
          <cell r="H592">
            <v>0</v>
          </cell>
        </row>
        <row r="593">
          <cell r="H593">
            <v>0</v>
          </cell>
        </row>
        <row r="594">
          <cell r="H594">
            <v>0</v>
          </cell>
        </row>
        <row r="595">
          <cell r="H595">
            <v>0</v>
          </cell>
        </row>
        <row r="596">
          <cell r="H596">
            <v>0</v>
          </cell>
        </row>
        <row r="597">
          <cell r="H597">
            <v>0</v>
          </cell>
        </row>
        <row r="598">
          <cell r="H598">
            <v>0</v>
          </cell>
        </row>
        <row r="599">
          <cell r="H599">
            <v>0</v>
          </cell>
        </row>
        <row r="600">
          <cell r="H600">
            <v>0</v>
          </cell>
        </row>
        <row r="601">
          <cell r="H601">
            <v>0</v>
          </cell>
        </row>
        <row r="602">
          <cell r="H602">
            <v>0</v>
          </cell>
        </row>
        <row r="603">
          <cell r="H603">
            <v>0</v>
          </cell>
        </row>
        <row r="604">
          <cell r="H604">
            <v>0</v>
          </cell>
        </row>
        <row r="605">
          <cell r="H605">
            <v>0</v>
          </cell>
        </row>
        <row r="606">
          <cell r="H606">
            <v>0</v>
          </cell>
        </row>
        <row r="607">
          <cell r="H607">
            <v>0</v>
          </cell>
        </row>
        <row r="608">
          <cell r="H608">
            <v>0</v>
          </cell>
        </row>
        <row r="609">
          <cell r="H609">
            <v>0</v>
          </cell>
        </row>
        <row r="610">
          <cell r="H610">
            <v>0</v>
          </cell>
        </row>
        <row r="611">
          <cell r="H611">
            <v>0</v>
          </cell>
        </row>
        <row r="612">
          <cell r="H612">
            <v>0</v>
          </cell>
        </row>
        <row r="613">
          <cell r="H613">
            <v>0</v>
          </cell>
        </row>
        <row r="614">
          <cell r="H614">
            <v>0</v>
          </cell>
        </row>
        <row r="615">
          <cell r="H615">
            <v>0</v>
          </cell>
        </row>
        <row r="616">
          <cell r="H616">
            <v>0</v>
          </cell>
        </row>
        <row r="617">
          <cell r="H617">
            <v>0</v>
          </cell>
        </row>
        <row r="618">
          <cell r="H618">
            <v>0</v>
          </cell>
        </row>
        <row r="619">
          <cell r="H619">
            <v>0</v>
          </cell>
        </row>
        <row r="620">
          <cell r="H620">
            <v>0</v>
          </cell>
        </row>
        <row r="621">
          <cell r="H621">
            <v>0</v>
          </cell>
        </row>
        <row r="622">
          <cell r="H622">
            <v>0</v>
          </cell>
        </row>
        <row r="623">
          <cell r="H623">
            <v>0</v>
          </cell>
        </row>
        <row r="624">
          <cell r="H624">
            <v>0</v>
          </cell>
        </row>
        <row r="625">
          <cell r="H625">
            <v>0</v>
          </cell>
        </row>
        <row r="626">
          <cell r="H626">
            <v>0</v>
          </cell>
        </row>
        <row r="627">
          <cell r="H627">
            <v>0</v>
          </cell>
        </row>
        <row r="628">
          <cell r="H628">
            <v>0</v>
          </cell>
        </row>
        <row r="629">
          <cell r="H629">
            <v>0</v>
          </cell>
        </row>
        <row r="630">
          <cell r="H630">
            <v>0</v>
          </cell>
        </row>
        <row r="631">
          <cell r="H631">
            <v>0</v>
          </cell>
        </row>
        <row r="632">
          <cell r="H632">
            <v>0</v>
          </cell>
        </row>
        <row r="633">
          <cell r="H633">
            <v>0</v>
          </cell>
        </row>
        <row r="634">
          <cell r="H634">
            <v>0</v>
          </cell>
        </row>
        <row r="635">
          <cell r="H635">
            <v>0</v>
          </cell>
        </row>
        <row r="636">
          <cell r="H636">
            <v>0</v>
          </cell>
        </row>
        <row r="637">
          <cell r="H637">
            <v>0</v>
          </cell>
        </row>
        <row r="638">
          <cell r="H638">
            <v>0</v>
          </cell>
        </row>
        <row r="639">
          <cell r="H639">
            <v>0</v>
          </cell>
        </row>
        <row r="640">
          <cell r="H640">
            <v>0</v>
          </cell>
        </row>
        <row r="641">
          <cell r="H641">
            <v>0</v>
          </cell>
        </row>
        <row r="642">
          <cell r="H642">
            <v>0</v>
          </cell>
        </row>
        <row r="643">
          <cell r="H643">
            <v>0</v>
          </cell>
        </row>
        <row r="644">
          <cell r="H644">
            <v>0</v>
          </cell>
        </row>
        <row r="645">
          <cell r="H645">
            <v>0</v>
          </cell>
        </row>
        <row r="646">
          <cell r="H646">
            <v>0</v>
          </cell>
        </row>
        <row r="647">
          <cell r="H647">
            <v>0</v>
          </cell>
        </row>
        <row r="648">
          <cell r="H648">
            <v>0</v>
          </cell>
        </row>
        <row r="649">
          <cell r="H649">
            <v>0</v>
          </cell>
        </row>
        <row r="650">
          <cell r="H650">
            <v>0</v>
          </cell>
        </row>
        <row r="651">
          <cell r="H651">
            <v>0</v>
          </cell>
        </row>
        <row r="652">
          <cell r="H652">
            <v>0</v>
          </cell>
        </row>
        <row r="653">
          <cell r="H653">
            <v>0</v>
          </cell>
        </row>
        <row r="654">
          <cell r="H654">
            <v>0</v>
          </cell>
        </row>
        <row r="655">
          <cell r="H655">
            <v>0</v>
          </cell>
        </row>
        <row r="656">
          <cell r="H656">
            <v>0</v>
          </cell>
        </row>
        <row r="657">
          <cell r="H657">
            <v>0</v>
          </cell>
        </row>
        <row r="658">
          <cell r="H658">
            <v>0</v>
          </cell>
        </row>
        <row r="659">
          <cell r="H659">
            <v>0</v>
          </cell>
        </row>
        <row r="660">
          <cell r="H660">
            <v>0</v>
          </cell>
        </row>
        <row r="661">
          <cell r="H661">
            <v>0</v>
          </cell>
        </row>
        <row r="662">
          <cell r="H662">
            <v>0</v>
          </cell>
        </row>
        <row r="663">
          <cell r="H663">
            <v>0</v>
          </cell>
        </row>
        <row r="664">
          <cell r="H664">
            <v>0</v>
          </cell>
        </row>
        <row r="665">
          <cell r="H665">
            <v>0</v>
          </cell>
        </row>
        <row r="666">
          <cell r="H666">
            <v>0</v>
          </cell>
        </row>
        <row r="667">
          <cell r="H667">
            <v>0</v>
          </cell>
        </row>
        <row r="668">
          <cell r="H668">
            <v>0</v>
          </cell>
        </row>
        <row r="669">
          <cell r="H669">
            <v>0</v>
          </cell>
        </row>
        <row r="670">
          <cell r="H670">
            <v>0</v>
          </cell>
        </row>
        <row r="671">
          <cell r="H671">
            <v>0</v>
          </cell>
        </row>
        <row r="672">
          <cell r="H672">
            <v>0</v>
          </cell>
        </row>
        <row r="673">
          <cell r="H673">
            <v>0</v>
          </cell>
        </row>
        <row r="674">
          <cell r="H674">
            <v>0</v>
          </cell>
        </row>
        <row r="675">
          <cell r="H675">
            <v>0</v>
          </cell>
        </row>
        <row r="676">
          <cell r="H676">
            <v>0</v>
          </cell>
        </row>
        <row r="677">
          <cell r="H677">
            <v>0</v>
          </cell>
        </row>
        <row r="678">
          <cell r="H678">
            <v>0</v>
          </cell>
        </row>
        <row r="679">
          <cell r="H679">
            <v>0</v>
          </cell>
        </row>
        <row r="680">
          <cell r="H680">
            <v>0</v>
          </cell>
        </row>
        <row r="681">
          <cell r="H681">
            <v>0</v>
          </cell>
        </row>
        <row r="682">
          <cell r="H682">
            <v>0</v>
          </cell>
        </row>
        <row r="683">
          <cell r="H683">
            <v>0</v>
          </cell>
        </row>
        <row r="684">
          <cell r="H684">
            <v>0</v>
          </cell>
        </row>
        <row r="685">
          <cell r="H685">
            <v>0</v>
          </cell>
        </row>
        <row r="686">
          <cell r="H686">
            <v>0</v>
          </cell>
        </row>
        <row r="687">
          <cell r="H687">
            <v>0</v>
          </cell>
        </row>
        <row r="688">
          <cell r="H688">
            <v>0</v>
          </cell>
        </row>
        <row r="689">
          <cell r="H689">
            <v>0</v>
          </cell>
        </row>
        <row r="690">
          <cell r="H690">
            <v>0</v>
          </cell>
        </row>
        <row r="691">
          <cell r="H691">
            <v>0</v>
          </cell>
        </row>
        <row r="692">
          <cell r="H692">
            <v>0</v>
          </cell>
        </row>
        <row r="693">
          <cell r="H693">
            <v>0</v>
          </cell>
        </row>
        <row r="694">
          <cell r="H694">
            <v>0</v>
          </cell>
        </row>
        <row r="695">
          <cell r="H695">
            <v>0</v>
          </cell>
        </row>
        <row r="696">
          <cell r="H696">
            <v>0</v>
          </cell>
        </row>
        <row r="697">
          <cell r="H697">
            <v>0</v>
          </cell>
        </row>
        <row r="698">
          <cell r="H698">
            <v>0</v>
          </cell>
        </row>
        <row r="699">
          <cell r="H699">
            <v>0</v>
          </cell>
        </row>
        <row r="700">
          <cell r="H700">
            <v>0</v>
          </cell>
        </row>
        <row r="701">
          <cell r="H701">
            <v>0</v>
          </cell>
        </row>
        <row r="702">
          <cell r="H702">
            <v>0</v>
          </cell>
        </row>
        <row r="703">
          <cell r="H703">
            <v>0</v>
          </cell>
        </row>
        <row r="704">
          <cell r="H704">
            <v>0</v>
          </cell>
        </row>
        <row r="705">
          <cell r="H705">
            <v>0</v>
          </cell>
        </row>
        <row r="706">
          <cell r="H706">
            <v>0</v>
          </cell>
        </row>
        <row r="707">
          <cell r="H707">
            <v>0</v>
          </cell>
        </row>
        <row r="708">
          <cell r="H708">
            <v>0</v>
          </cell>
        </row>
        <row r="709">
          <cell r="H709">
            <v>0</v>
          </cell>
        </row>
        <row r="710">
          <cell r="H710">
            <v>0</v>
          </cell>
        </row>
        <row r="711">
          <cell r="H711">
            <v>0</v>
          </cell>
        </row>
        <row r="712">
          <cell r="H712">
            <v>0</v>
          </cell>
        </row>
        <row r="713">
          <cell r="H713">
            <v>0</v>
          </cell>
        </row>
        <row r="714">
          <cell r="H714">
            <v>0</v>
          </cell>
        </row>
        <row r="715">
          <cell r="H715">
            <v>0</v>
          </cell>
        </row>
        <row r="716">
          <cell r="H716">
            <v>0</v>
          </cell>
        </row>
        <row r="717">
          <cell r="H717">
            <v>0</v>
          </cell>
        </row>
        <row r="718">
          <cell r="H718">
            <v>0</v>
          </cell>
        </row>
        <row r="719">
          <cell r="H719">
            <v>0</v>
          </cell>
        </row>
        <row r="720">
          <cell r="H720">
            <v>0</v>
          </cell>
        </row>
        <row r="721">
          <cell r="H721">
            <v>0</v>
          </cell>
        </row>
        <row r="722">
          <cell r="H722">
            <v>0</v>
          </cell>
        </row>
        <row r="723">
          <cell r="H723">
            <v>0</v>
          </cell>
        </row>
        <row r="724">
          <cell r="H724">
            <v>0</v>
          </cell>
        </row>
        <row r="725">
          <cell r="H725">
            <v>0</v>
          </cell>
        </row>
        <row r="726">
          <cell r="H726">
            <v>0</v>
          </cell>
        </row>
        <row r="727">
          <cell r="H727">
            <v>0</v>
          </cell>
        </row>
        <row r="728">
          <cell r="H728">
            <v>0</v>
          </cell>
        </row>
        <row r="729">
          <cell r="H729">
            <v>0</v>
          </cell>
        </row>
        <row r="730">
          <cell r="H730">
            <v>0</v>
          </cell>
        </row>
        <row r="731">
          <cell r="H731">
            <v>0</v>
          </cell>
        </row>
        <row r="732">
          <cell r="H732">
            <v>0</v>
          </cell>
        </row>
        <row r="733">
          <cell r="H733">
            <v>0</v>
          </cell>
        </row>
        <row r="734">
          <cell r="H734">
            <v>0</v>
          </cell>
        </row>
        <row r="735">
          <cell r="H735">
            <v>0</v>
          </cell>
        </row>
        <row r="736">
          <cell r="H736">
            <v>0</v>
          </cell>
        </row>
        <row r="737">
          <cell r="H737">
            <v>0</v>
          </cell>
        </row>
        <row r="738">
          <cell r="H738">
            <v>0</v>
          </cell>
        </row>
        <row r="739">
          <cell r="H739">
            <v>0</v>
          </cell>
        </row>
        <row r="740">
          <cell r="H740">
            <v>0</v>
          </cell>
        </row>
        <row r="741">
          <cell r="H741">
            <v>0</v>
          </cell>
        </row>
        <row r="742">
          <cell r="H742">
            <v>0</v>
          </cell>
        </row>
        <row r="743">
          <cell r="H743">
            <v>0</v>
          </cell>
        </row>
        <row r="744">
          <cell r="H744">
            <v>0</v>
          </cell>
        </row>
        <row r="745">
          <cell r="H745">
            <v>0</v>
          </cell>
        </row>
        <row r="746">
          <cell r="H746">
            <v>0</v>
          </cell>
        </row>
        <row r="747">
          <cell r="H747">
            <v>0</v>
          </cell>
        </row>
        <row r="748">
          <cell r="H748">
            <v>0</v>
          </cell>
        </row>
        <row r="749">
          <cell r="H749">
            <v>0</v>
          </cell>
        </row>
        <row r="750">
          <cell r="H750">
            <v>0</v>
          </cell>
        </row>
        <row r="751">
          <cell r="H751">
            <v>0</v>
          </cell>
        </row>
        <row r="752">
          <cell r="H752">
            <v>0</v>
          </cell>
        </row>
        <row r="753">
          <cell r="H753">
            <v>0</v>
          </cell>
        </row>
        <row r="754">
          <cell r="H754">
            <v>0</v>
          </cell>
        </row>
        <row r="755">
          <cell r="H755">
            <v>0</v>
          </cell>
        </row>
        <row r="756">
          <cell r="H756">
            <v>0</v>
          </cell>
        </row>
        <row r="757">
          <cell r="H757">
            <v>0</v>
          </cell>
        </row>
        <row r="758">
          <cell r="H758">
            <v>0</v>
          </cell>
        </row>
        <row r="759">
          <cell r="H759">
            <v>0</v>
          </cell>
        </row>
        <row r="760">
          <cell r="H760">
            <v>0</v>
          </cell>
        </row>
        <row r="761">
          <cell r="H761">
            <v>0</v>
          </cell>
        </row>
        <row r="762">
          <cell r="H762">
            <v>0</v>
          </cell>
        </row>
        <row r="763">
          <cell r="H763">
            <v>0</v>
          </cell>
        </row>
        <row r="764">
          <cell r="H764">
            <v>0</v>
          </cell>
        </row>
        <row r="765">
          <cell r="H765">
            <v>0</v>
          </cell>
        </row>
        <row r="766">
          <cell r="H766">
            <v>0</v>
          </cell>
        </row>
        <row r="767">
          <cell r="H767">
            <v>0</v>
          </cell>
        </row>
        <row r="768">
          <cell r="H768">
            <v>0</v>
          </cell>
        </row>
        <row r="769">
          <cell r="H769">
            <v>0</v>
          </cell>
        </row>
        <row r="770">
          <cell r="H770">
            <v>0</v>
          </cell>
        </row>
        <row r="771">
          <cell r="H771">
            <v>0</v>
          </cell>
        </row>
        <row r="772">
          <cell r="H772">
            <v>0</v>
          </cell>
        </row>
        <row r="773">
          <cell r="H773">
            <v>0</v>
          </cell>
        </row>
        <row r="774">
          <cell r="H774">
            <v>0</v>
          </cell>
        </row>
        <row r="775">
          <cell r="H775">
            <v>0</v>
          </cell>
        </row>
        <row r="776">
          <cell r="H776">
            <v>0</v>
          </cell>
        </row>
        <row r="777">
          <cell r="H777">
            <v>0</v>
          </cell>
        </row>
        <row r="778">
          <cell r="H778">
            <v>0</v>
          </cell>
        </row>
        <row r="779">
          <cell r="H779">
            <v>0</v>
          </cell>
        </row>
        <row r="780">
          <cell r="H780">
            <v>0</v>
          </cell>
        </row>
        <row r="781">
          <cell r="H781">
            <v>0</v>
          </cell>
        </row>
        <row r="782">
          <cell r="H782">
            <v>0</v>
          </cell>
        </row>
        <row r="783">
          <cell r="H783">
            <v>0</v>
          </cell>
        </row>
        <row r="784">
          <cell r="H784">
            <v>0</v>
          </cell>
        </row>
        <row r="785">
          <cell r="H785">
            <v>0</v>
          </cell>
        </row>
        <row r="786">
          <cell r="H786">
            <v>0</v>
          </cell>
        </row>
        <row r="787">
          <cell r="H787">
            <v>0</v>
          </cell>
        </row>
        <row r="788">
          <cell r="H788">
            <v>0</v>
          </cell>
        </row>
        <row r="789">
          <cell r="H789">
            <v>0</v>
          </cell>
        </row>
        <row r="790">
          <cell r="H790">
            <v>0</v>
          </cell>
        </row>
        <row r="791">
          <cell r="H791">
            <v>0</v>
          </cell>
        </row>
        <row r="792">
          <cell r="H792">
            <v>0</v>
          </cell>
        </row>
        <row r="793">
          <cell r="H793">
            <v>0</v>
          </cell>
        </row>
        <row r="794">
          <cell r="H794">
            <v>0</v>
          </cell>
        </row>
        <row r="795">
          <cell r="H795">
            <v>0</v>
          </cell>
        </row>
        <row r="796">
          <cell r="H796">
            <v>0</v>
          </cell>
        </row>
        <row r="797">
          <cell r="H797">
            <v>0</v>
          </cell>
        </row>
        <row r="798">
          <cell r="H798">
            <v>0</v>
          </cell>
        </row>
        <row r="799">
          <cell r="H799">
            <v>0</v>
          </cell>
        </row>
        <row r="800">
          <cell r="H800">
            <v>0</v>
          </cell>
        </row>
        <row r="801">
          <cell r="H801">
            <v>0</v>
          </cell>
        </row>
        <row r="802">
          <cell r="H802">
            <v>0</v>
          </cell>
        </row>
        <row r="803">
          <cell r="H803">
            <v>0</v>
          </cell>
        </row>
        <row r="804">
          <cell r="H804">
            <v>0</v>
          </cell>
        </row>
        <row r="805">
          <cell r="H805">
            <v>0</v>
          </cell>
        </row>
        <row r="806">
          <cell r="H806">
            <v>0</v>
          </cell>
        </row>
        <row r="807">
          <cell r="H807">
            <v>0</v>
          </cell>
        </row>
        <row r="808">
          <cell r="H808">
            <v>0</v>
          </cell>
        </row>
        <row r="809">
          <cell r="H809">
            <v>0</v>
          </cell>
        </row>
        <row r="810">
          <cell r="H810">
            <v>0</v>
          </cell>
        </row>
        <row r="811">
          <cell r="H811">
            <v>0</v>
          </cell>
        </row>
        <row r="812">
          <cell r="H812">
            <v>0</v>
          </cell>
        </row>
        <row r="813">
          <cell r="H813">
            <v>0</v>
          </cell>
        </row>
        <row r="814">
          <cell r="H814">
            <v>0</v>
          </cell>
        </row>
        <row r="815">
          <cell r="H815">
            <v>0</v>
          </cell>
        </row>
        <row r="816">
          <cell r="H816">
            <v>0</v>
          </cell>
        </row>
        <row r="817">
          <cell r="H817">
            <v>0</v>
          </cell>
        </row>
        <row r="818">
          <cell r="H818">
            <v>0</v>
          </cell>
        </row>
        <row r="819">
          <cell r="H819">
            <v>0</v>
          </cell>
        </row>
        <row r="820">
          <cell r="H820">
            <v>0</v>
          </cell>
        </row>
        <row r="821">
          <cell r="H821">
            <v>0</v>
          </cell>
        </row>
        <row r="822">
          <cell r="H822">
            <v>0</v>
          </cell>
        </row>
        <row r="823">
          <cell r="H823">
            <v>0</v>
          </cell>
        </row>
        <row r="824">
          <cell r="H824">
            <v>0</v>
          </cell>
        </row>
        <row r="825">
          <cell r="H825">
            <v>0</v>
          </cell>
        </row>
        <row r="826">
          <cell r="H826">
            <v>0</v>
          </cell>
        </row>
        <row r="827">
          <cell r="H827">
            <v>0</v>
          </cell>
        </row>
        <row r="828">
          <cell r="H828">
            <v>0</v>
          </cell>
        </row>
        <row r="829">
          <cell r="H829">
            <v>0</v>
          </cell>
        </row>
        <row r="830">
          <cell r="H830">
            <v>0</v>
          </cell>
        </row>
        <row r="831">
          <cell r="H831">
            <v>0</v>
          </cell>
        </row>
        <row r="832">
          <cell r="H832">
            <v>0</v>
          </cell>
        </row>
        <row r="833">
          <cell r="H833">
            <v>0</v>
          </cell>
        </row>
        <row r="834">
          <cell r="H834">
            <v>0</v>
          </cell>
        </row>
        <row r="835">
          <cell r="H835">
            <v>0</v>
          </cell>
        </row>
        <row r="836">
          <cell r="H836">
            <v>0</v>
          </cell>
        </row>
        <row r="837">
          <cell r="H837">
            <v>0</v>
          </cell>
        </row>
        <row r="838">
          <cell r="H838">
            <v>0</v>
          </cell>
        </row>
        <row r="839">
          <cell r="H839">
            <v>0</v>
          </cell>
        </row>
        <row r="840">
          <cell r="H840">
            <v>0</v>
          </cell>
        </row>
        <row r="841">
          <cell r="H841">
            <v>0</v>
          </cell>
        </row>
        <row r="842">
          <cell r="H842">
            <v>0</v>
          </cell>
        </row>
        <row r="843">
          <cell r="H843">
            <v>0</v>
          </cell>
        </row>
        <row r="844">
          <cell r="H844">
            <v>0</v>
          </cell>
        </row>
        <row r="845">
          <cell r="H845">
            <v>0</v>
          </cell>
        </row>
        <row r="846">
          <cell r="H846">
            <v>0</v>
          </cell>
        </row>
        <row r="847">
          <cell r="H847">
            <v>0</v>
          </cell>
        </row>
        <row r="848">
          <cell r="H848">
            <v>0</v>
          </cell>
        </row>
        <row r="849">
          <cell r="H849">
            <v>0</v>
          </cell>
        </row>
        <row r="850">
          <cell r="H850">
            <v>0</v>
          </cell>
        </row>
        <row r="851">
          <cell r="H851">
            <v>0</v>
          </cell>
        </row>
        <row r="852">
          <cell r="H852">
            <v>0</v>
          </cell>
        </row>
        <row r="853">
          <cell r="H853">
            <v>0</v>
          </cell>
        </row>
        <row r="854">
          <cell r="H854">
            <v>0</v>
          </cell>
        </row>
        <row r="855">
          <cell r="H855">
            <v>0</v>
          </cell>
        </row>
        <row r="856">
          <cell r="H856">
            <v>0</v>
          </cell>
        </row>
        <row r="857">
          <cell r="H857">
            <v>0</v>
          </cell>
        </row>
        <row r="858">
          <cell r="H858">
            <v>0</v>
          </cell>
        </row>
        <row r="859">
          <cell r="H859">
            <v>0</v>
          </cell>
        </row>
        <row r="860">
          <cell r="H860">
            <v>0</v>
          </cell>
        </row>
        <row r="861">
          <cell r="H861">
            <v>0</v>
          </cell>
        </row>
        <row r="862">
          <cell r="H862">
            <v>0</v>
          </cell>
        </row>
        <row r="863">
          <cell r="H863">
            <v>0</v>
          </cell>
        </row>
        <row r="864">
          <cell r="H864">
            <v>0</v>
          </cell>
        </row>
        <row r="865">
          <cell r="H865">
            <v>0</v>
          </cell>
        </row>
        <row r="866">
          <cell r="H866">
            <v>0</v>
          </cell>
        </row>
        <row r="867">
          <cell r="H867">
            <v>0</v>
          </cell>
        </row>
        <row r="868">
          <cell r="H868">
            <v>0</v>
          </cell>
        </row>
        <row r="869">
          <cell r="H869">
            <v>0</v>
          </cell>
        </row>
        <row r="870">
          <cell r="H870">
            <v>0</v>
          </cell>
        </row>
        <row r="871">
          <cell r="H871">
            <v>0</v>
          </cell>
        </row>
        <row r="872">
          <cell r="H872">
            <v>0</v>
          </cell>
        </row>
        <row r="873">
          <cell r="H873">
            <v>0</v>
          </cell>
        </row>
        <row r="874">
          <cell r="H874">
            <v>0</v>
          </cell>
        </row>
        <row r="875">
          <cell r="H875">
            <v>0</v>
          </cell>
        </row>
        <row r="876">
          <cell r="H876">
            <v>0</v>
          </cell>
        </row>
        <row r="877">
          <cell r="H877">
            <v>0</v>
          </cell>
        </row>
        <row r="878">
          <cell r="H878">
            <v>0</v>
          </cell>
        </row>
        <row r="879">
          <cell r="H879">
            <v>0</v>
          </cell>
        </row>
        <row r="880">
          <cell r="H880">
            <v>0</v>
          </cell>
        </row>
        <row r="881">
          <cell r="H881">
            <v>0</v>
          </cell>
        </row>
        <row r="882">
          <cell r="H882">
            <v>0</v>
          </cell>
        </row>
        <row r="883">
          <cell r="H883">
            <v>0</v>
          </cell>
        </row>
        <row r="884">
          <cell r="H884">
            <v>0</v>
          </cell>
        </row>
        <row r="885">
          <cell r="H885">
            <v>0</v>
          </cell>
        </row>
        <row r="886">
          <cell r="H886">
            <v>0</v>
          </cell>
        </row>
        <row r="887">
          <cell r="H887">
            <v>0</v>
          </cell>
        </row>
        <row r="888">
          <cell r="H888">
            <v>0</v>
          </cell>
        </row>
        <row r="889">
          <cell r="H889">
            <v>0</v>
          </cell>
        </row>
        <row r="890">
          <cell r="H890">
            <v>0</v>
          </cell>
        </row>
        <row r="891">
          <cell r="H891">
            <v>0</v>
          </cell>
        </row>
        <row r="892">
          <cell r="H892">
            <v>0</v>
          </cell>
        </row>
        <row r="893">
          <cell r="H893">
            <v>0</v>
          </cell>
        </row>
        <row r="894">
          <cell r="H894">
            <v>0</v>
          </cell>
        </row>
        <row r="895">
          <cell r="H895">
            <v>0</v>
          </cell>
        </row>
        <row r="896">
          <cell r="H896">
            <v>0</v>
          </cell>
        </row>
        <row r="897">
          <cell r="H897">
            <v>0</v>
          </cell>
        </row>
        <row r="898">
          <cell r="H898">
            <v>0</v>
          </cell>
        </row>
        <row r="899">
          <cell r="H899">
            <v>0</v>
          </cell>
        </row>
        <row r="900">
          <cell r="H900">
            <v>0</v>
          </cell>
        </row>
        <row r="901">
          <cell r="H901">
            <v>0</v>
          </cell>
        </row>
        <row r="902">
          <cell r="H902">
            <v>0</v>
          </cell>
        </row>
        <row r="903">
          <cell r="H903">
            <v>0</v>
          </cell>
        </row>
        <row r="904">
          <cell r="H904">
            <v>0</v>
          </cell>
        </row>
        <row r="905">
          <cell r="H905">
            <v>0</v>
          </cell>
        </row>
        <row r="906">
          <cell r="H906">
            <v>0</v>
          </cell>
        </row>
        <row r="907">
          <cell r="H907">
            <v>0</v>
          </cell>
        </row>
        <row r="908">
          <cell r="H908">
            <v>0</v>
          </cell>
        </row>
        <row r="909">
          <cell r="H909">
            <v>0</v>
          </cell>
        </row>
        <row r="910">
          <cell r="H910">
            <v>0</v>
          </cell>
        </row>
        <row r="911">
          <cell r="H911">
            <v>0</v>
          </cell>
        </row>
        <row r="912">
          <cell r="H912">
            <v>0</v>
          </cell>
        </row>
        <row r="913">
          <cell r="H913">
            <v>0</v>
          </cell>
        </row>
        <row r="914">
          <cell r="H914">
            <v>0</v>
          </cell>
        </row>
        <row r="915">
          <cell r="H915">
            <v>0</v>
          </cell>
        </row>
        <row r="916">
          <cell r="H916">
            <v>0</v>
          </cell>
        </row>
        <row r="917">
          <cell r="H917">
            <v>0</v>
          </cell>
        </row>
        <row r="918">
          <cell r="H918">
            <v>0</v>
          </cell>
        </row>
        <row r="919">
          <cell r="H919">
            <v>0</v>
          </cell>
        </row>
        <row r="920">
          <cell r="H920">
            <v>0</v>
          </cell>
        </row>
        <row r="921">
          <cell r="H921">
            <v>0</v>
          </cell>
        </row>
        <row r="922">
          <cell r="H922">
            <v>0</v>
          </cell>
        </row>
        <row r="923">
          <cell r="H923">
            <v>0</v>
          </cell>
        </row>
        <row r="924">
          <cell r="H924">
            <v>0</v>
          </cell>
        </row>
        <row r="925">
          <cell r="H925">
            <v>0</v>
          </cell>
        </row>
        <row r="926">
          <cell r="H926">
            <v>0</v>
          </cell>
        </row>
        <row r="927">
          <cell r="H927">
            <v>0</v>
          </cell>
        </row>
        <row r="928">
          <cell r="H928">
            <v>0</v>
          </cell>
        </row>
        <row r="929">
          <cell r="H929">
            <v>0</v>
          </cell>
        </row>
        <row r="930">
          <cell r="H930">
            <v>0</v>
          </cell>
        </row>
        <row r="931">
          <cell r="H931">
            <v>0</v>
          </cell>
        </row>
        <row r="932">
          <cell r="H932">
            <v>0</v>
          </cell>
        </row>
        <row r="933">
          <cell r="H933">
            <v>0</v>
          </cell>
        </row>
        <row r="934">
          <cell r="H934">
            <v>0</v>
          </cell>
        </row>
        <row r="935">
          <cell r="H935">
            <v>0</v>
          </cell>
        </row>
        <row r="936">
          <cell r="H936">
            <v>0</v>
          </cell>
        </row>
        <row r="937">
          <cell r="H937">
            <v>0</v>
          </cell>
        </row>
        <row r="938">
          <cell r="H938">
            <v>0</v>
          </cell>
        </row>
        <row r="939">
          <cell r="H939">
            <v>0</v>
          </cell>
        </row>
        <row r="940">
          <cell r="H940">
            <v>0</v>
          </cell>
        </row>
        <row r="941">
          <cell r="H941">
            <v>0</v>
          </cell>
        </row>
        <row r="942">
          <cell r="H942">
            <v>0</v>
          </cell>
        </row>
        <row r="943">
          <cell r="H943">
            <v>0</v>
          </cell>
        </row>
        <row r="944">
          <cell r="H944">
            <v>0</v>
          </cell>
        </row>
        <row r="945">
          <cell r="H945">
            <v>0</v>
          </cell>
        </row>
        <row r="946">
          <cell r="H946">
            <v>0</v>
          </cell>
        </row>
        <row r="947">
          <cell r="H947">
            <v>0</v>
          </cell>
        </row>
        <row r="948">
          <cell r="H948">
            <v>0</v>
          </cell>
        </row>
        <row r="949">
          <cell r="H949">
            <v>0</v>
          </cell>
        </row>
        <row r="950">
          <cell r="H950">
            <v>0</v>
          </cell>
        </row>
        <row r="951">
          <cell r="H951">
            <v>0</v>
          </cell>
        </row>
        <row r="952">
          <cell r="H952">
            <v>0</v>
          </cell>
        </row>
        <row r="953">
          <cell r="H953">
            <v>0</v>
          </cell>
        </row>
        <row r="954">
          <cell r="H954">
            <v>0</v>
          </cell>
        </row>
        <row r="955">
          <cell r="H955">
            <v>0</v>
          </cell>
        </row>
        <row r="956">
          <cell r="H956">
            <v>0</v>
          </cell>
        </row>
        <row r="957">
          <cell r="H957">
            <v>0</v>
          </cell>
        </row>
        <row r="958">
          <cell r="H958">
            <v>0</v>
          </cell>
        </row>
        <row r="959">
          <cell r="H959">
            <v>0</v>
          </cell>
        </row>
        <row r="960">
          <cell r="H960">
            <v>0</v>
          </cell>
        </row>
        <row r="961">
          <cell r="H961">
            <v>0</v>
          </cell>
        </row>
        <row r="962">
          <cell r="H962">
            <v>0</v>
          </cell>
        </row>
        <row r="963">
          <cell r="H963">
            <v>0</v>
          </cell>
        </row>
        <row r="964">
          <cell r="H964">
            <v>0</v>
          </cell>
        </row>
        <row r="965">
          <cell r="H965">
            <v>0</v>
          </cell>
        </row>
        <row r="966">
          <cell r="H966">
            <v>0</v>
          </cell>
        </row>
        <row r="967">
          <cell r="H967">
            <v>0</v>
          </cell>
        </row>
        <row r="968">
          <cell r="H968">
            <v>0</v>
          </cell>
        </row>
        <row r="969">
          <cell r="H969">
            <v>0</v>
          </cell>
        </row>
        <row r="970">
          <cell r="H970">
            <v>0</v>
          </cell>
        </row>
        <row r="971">
          <cell r="H971">
            <v>0</v>
          </cell>
        </row>
        <row r="972">
          <cell r="H972">
            <v>0</v>
          </cell>
        </row>
        <row r="973">
          <cell r="H973">
            <v>0</v>
          </cell>
        </row>
        <row r="974">
          <cell r="H974">
            <v>0</v>
          </cell>
        </row>
        <row r="975">
          <cell r="H975">
            <v>0</v>
          </cell>
        </row>
        <row r="976">
          <cell r="H976">
            <v>0</v>
          </cell>
        </row>
        <row r="977">
          <cell r="H977">
            <v>0</v>
          </cell>
        </row>
        <row r="978">
          <cell r="H978">
            <v>0</v>
          </cell>
        </row>
        <row r="979">
          <cell r="H979">
            <v>0</v>
          </cell>
        </row>
        <row r="980">
          <cell r="H980">
            <v>0</v>
          </cell>
        </row>
        <row r="981">
          <cell r="H981">
            <v>0</v>
          </cell>
        </row>
        <row r="982">
          <cell r="H982">
            <v>0</v>
          </cell>
        </row>
        <row r="983">
          <cell r="H983">
            <v>0</v>
          </cell>
        </row>
        <row r="984">
          <cell r="H984">
            <v>0</v>
          </cell>
        </row>
        <row r="985">
          <cell r="H985">
            <v>0</v>
          </cell>
        </row>
        <row r="986">
          <cell r="H986">
            <v>0</v>
          </cell>
        </row>
        <row r="987">
          <cell r="H987">
            <v>0</v>
          </cell>
        </row>
        <row r="988">
          <cell r="H988">
            <v>0</v>
          </cell>
        </row>
        <row r="989">
          <cell r="H989">
            <v>0</v>
          </cell>
        </row>
        <row r="990">
          <cell r="H990">
            <v>0</v>
          </cell>
        </row>
        <row r="991">
          <cell r="H991">
            <v>0</v>
          </cell>
        </row>
        <row r="992">
          <cell r="H992">
            <v>0</v>
          </cell>
        </row>
        <row r="993">
          <cell r="H993">
            <v>0</v>
          </cell>
        </row>
        <row r="994">
          <cell r="H994">
            <v>0</v>
          </cell>
        </row>
        <row r="995">
          <cell r="H995">
            <v>0</v>
          </cell>
        </row>
        <row r="996">
          <cell r="H996">
            <v>0</v>
          </cell>
        </row>
        <row r="997">
          <cell r="H997">
            <v>0</v>
          </cell>
        </row>
        <row r="998">
          <cell r="H998">
            <v>0</v>
          </cell>
        </row>
        <row r="999">
          <cell r="H999">
            <v>0</v>
          </cell>
        </row>
        <row r="1000">
          <cell r="H1000">
            <v>0</v>
          </cell>
        </row>
      </sheetData>
      <sheetData sheetId="20">
        <row r="44">
          <cell r="H44">
            <v>250</v>
          </cell>
        </row>
        <row r="45">
          <cell r="H45">
            <v>0</v>
          </cell>
        </row>
        <row r="46">
          <cell r="H46">
            <v>0</v>
          </cell>
        </row>
        <row r="47">
          <cell r="H47">
            <v>0</v>
          </cell>
        </row>
        <row r="48">
          <cell r="H48">
            <v>0</v>
          </cell>
        </row>
        <row r="49">
          <cell r="H49">
            <v>0</v>
          </cell>
        </row>
        <row r="50">
          <cell r="H50">
            <v>0</v>
          </cell>
        </row>
        <row r="51">
          <cell r="H51">
            <v>0</v>
          </cell>
        </row>
        <row r="52">
          <cell r="H52">
            <v>0</v>
          </cell>
        </row>
        <row r="53">
          <cell r="H53">
            <v>0</v>
          </cell>
        </row>
        <row r="54">
          <cell r="H54">
            <v>0</v>
          </cell>
        </row>
        <row r="55">
          <cell r="H55">
            <v>0</v>
          </cell>
        </row>
        <row r="56">
          <cell r="H56">
            <v>0</v>
          </cell>
        </row>
        <row r="57">
          <cell r="H57">
            <v>0</v>
          </cell>
        </row>
        <row r="58">
          <cell r="H58">
            <v>0</v>
          </cell>
        </row>
        <row r="59">
          <cell r="H59">
            <v>0</v>
          </cell>
        </row>
        <row r="60">
          <cell r="H60">
            <v>0</v>
          </cell>
        </row>
        <row r="61">
          <cell r="H61">
            <v>0</v>
          </cell>
        </row>
        <row r="62">
          <cell r="H62">
            <v>0</v>
          </cell>
        </row>
        <row r="63">
          <cell r="H63">
            <v>0</v>
          </cell>
        </row>
        <row r="64">
          <cell r="H64">
            <v>0</v>
          </cell>
        </row>
        <row r="65">
          <cell r="H65">
            <v>0</v>
          </cell>
        </row>
        <row r="66">
          <cell r="H66">
            <v>0</v>
          </cell>
        </row>
        <row r="67">
          <cell r="H67">
            <v>0</v>
          </cell>
        </row>
        <row r="68">
          <cell r="H68">
            <v>0</v>
          </cell>
        </row>
        <row r="69">
          <cell r="H69">
            <v>0</v>
          </cell>
        </row>
        <row r="70">
          <cell r="H70">
            <v>0</v>
          </cell>
        </row>
        <row r="71">
          <cell r="H71">
            <v>0</v>
          </cell>
        </row>
        <row r="72">
          <cell r="H72">
            <v>0</v>
          </cell>
        </row>
        <row r="73">
          <cell r="H73">
            <v>0</v>
          </cell>
        </row>
        <row r="74">
          <cell r="H74">
            <v>0</v>
          </cell>
        </row>
        <row r="75">
          <cell r="H75">
            <v>0</v>
          </cell>
        </row>
        <row r="76">
          <cell r="H76">
            <v>0</v>
          </cell>
        </row>
        <row r="77">
          <cell r="H77">
            <v>0</v>
          </cell>
        </row>
        <row r="78">
          <cell r="H78">
            <v>0</v>
          </cell>
        </row>
        <row r="79">
          <cell r="H79">
            <v>0</v>
          </cell>
        </row>
        <row r="80">
          <cell r="H80">
            <v>0</v>
          </cell>
        </row>
        <row r="81">
          <cell r="H81">
            <v>0</v>
          </cell>
        </row>
        <row r="82">
          <cell r="H82">
            <v>0</v>
          </cell>
        </row>
        <row r="83">
          <cell r="H83">
            <v>0</v>
          </cell>
        </row>
        <row r="84">
          <cell r="H84">
            <v>0</v>
          </cell>
        </row>
        <row r="85">
          <cell r="H85">
            <v>0</v>
          </cell>
        </row>
        <row r="86">
          <cell r="H86">
            <v>0</v>
          </cell>
        </row>
        <row r="87">
          <cell r="H87">
            <v>0</v>
          </cell>
        </row>
        <row r="88">
          <cell r="H88">
            <v>0</v>
          </cell>
        </row>
        <row r="89">
          <cell r="H89">
            <v>0</v>
          </cell>
        </row>
        <row r="90">
          <cell r="H90">
            <v>0</v>
          </cell>
        </row>
        <row r="91">
          <cell r="H91">
            <v>0</v>
          </cell>
        </row>
        <row r="92">
          <cell r="H92">
            <v>0</v>
          </cell>
        </row>
        <row r="93">
          <cell r="H93">
            <v>0</v>
          </cell>
        </row>
        <row r="94">
          <cell r="H94">
            <v>0</v>
          </cell>
        </row>
        <row r="95">
          <cell r="H95">
            <v>0</v>
          </cell>
        </row>
        <row r="96">
          <cell r="H96">
            <v>0</v>
          </cell>
        </row>
        <row r="97">
          <cell r="H97">
            <v>0</v>
          </cell>
        </row>
        <row r="98">
          <cell r="H98">
            <v>0</v>
          </cell>
        </row>
        <row r="99">
          <cell r="H99">
            <v>0</v>
          </cell>
        </row>
        <row r="100">
          <cell r="H100">
            <v>0</v>
          </cell>
        </row>
        <row r="101">
          <cell r="H101">
            <v>0</v>
          </cell>
        </row>
        <row r="102">
          <cell r="H102">
            <v>0</v>
          </cell>
        </row>
        <row r="103">
          <cell r="H103">
            <v>0</v>
          </cell>
        </row>
        <row r="104">
          <cell r="H104">
            <v>0</v>
          </cell>
        </row>
        <row r="105">
          <cell r="H105">
            <v>0</v>
          </cell>
        </row>
        <row r="106">
          <cell r="H106">
            <v>0</v>
          </cell>
        </row>
        <row r="107">
          <cell r="H107">
            <v>0</v>
          </cell>
        </row>
        <row r="108">
          <cell r="H108">
            <v>0</v>
          </cell>
        </row>
        <row r="109">
          <cell r="H109">
            <v>0</v>
          </cell>
        </row>
        <row r="110">
          <cell r="H110">
            <v>0</v>
          </cell>
        </row>
        <row r="111">
          <cell r="H111">
            <v>0</v>
          </cell>
        </row>
        <row r="112">
          <cell r="H112">
            <v>0</v>
          </cell>
        </row>
        <row r="113">
          <cell r="H113">
            <v>0</v>
          </cell>
        </row>
        <row r="114">
          <cell r="H114">
            <v>0</v>
          </cell>
        </row>
        <row r="115">
          <cell r="H115">
            <v>0</v>
          </cell>
        </row>
        <row r="116">
          <cell r="H116">
            <v>0</v>
          </cell>
        </row>
        <row r="117">
          <cell r="H117">
            <v>0</v>
          </cell>
        </row>
        <row r="118">
          <cell r="H118">
            <v>0</v>
          </cell>
        </row>
        <row r="119">
          <cell r="H119">
            <v>0</v>
          </cell>
        </row>
        <row r="120">
          <cell r="H120">
            <v>0</v>
          </cell>
        </row>
        <row r="121">
          <cell r="H121">
            <v>0</v>
          </cell>
        </row>
        <row r="122">
          <cell r="H122">
            <v>0</v>
          </cell>
        </row>
        <row r="123">
          <cell r="H123">
            <v>0</v>
          </cell>
        </row>
        <row r="124">
          <cell r="H124">
            <v>0</v>
          </cell>
        </row>
        <row r="125">
          <cell r="H125">
            <v>0</v>
          </cell>
        </row>
        <row r="126">
          <cell r="H126">
            <v>0</v>
          </cell>
        </row>
        <row r="127">
          <cell r="H127">
            <v>0</v>
          </cell>
        </row>
        <row r="128">
          <cell r="H128">
            <v>0</v>
          </cell>
        </row>
        <row r="129">
          <cell r="H129">
            <v>0</v>
          </cell>
        </row>
        <row r="130">
          <cell r="H130">
            <v>0</v>
          </cell>
        </row>
        <row r="131">
          <cell r="H131">
            <v>0</v>
          </cell>
        </row>
        <row r="132">
          <cell r="H132">
            <v>0</v>
          </cell>
        </row>
        <row r="133">
          <cell r="H133">
            <v>0</v>
          </cell>
        </row>
        <row r="134">
          <cell r="H134">
            <v>0</v>
          </cell>
        </row>
        <row r="135">
          <cell r="H135">
            <v>0</v>
          </cell>
        </row>
        <row r="136">
          <cell r="H136">
            <v>0</v>
          </cell>
        </row>
        <row r="137">
          <cell r="H137">
            <v>0</v>
          </cell>
        </row>
        <row r="138">
          <cell r="H138">
            <v>0</v>
          </cell>
        </row>
        <row r="139">
          <cell r="H139">
            <v>0</v>
          </cell>
        </row>
        <row r="140">
          <cell r="H140">
            <v>0</v>
          </cell>
        </row>
        <row r="141">
          <cell r="H141">
            <v>0</v>
          </cell>
        </row>
        <row r="142">
          <cell r="H142">
            <v>0</v>
          </cell>
        </row>
        <row r="143">
          <cell r="H143">
            <v>0</v>
          </cell>
        </row>
        <row r="144">
          <cell r="H144">
            <v>0</v>
          </cell>
        </row>
        <row r="145">
          <cell r="H145">
            <v>0</v>
          </cell>
        </row>
        <row r="146">
          <cell r="H146">
            <v>0</v>
          </cell>
        </row>
        <row r="147">
          <cell r="H147">
            <v>0</v>
          </cell>
        </row>
        <row r="148">
          <cell r="H148">
            <v>0</v>
          </cell>
        </row>
        <row r="149">
          <cell r="H149">
            <v>0</v>
          </cell>
        </row>
        <row r="150">
          <cell r="H150">
            <v>0</v>
          </cell>
        </row>
        <row r="151">
          <cell r="H151">
            <v>0</v>
          </cell>
        </row>
        <row r="152">
          <cell r="H152">
            <v>0</v>
          </cell>
        </row>
        <row r="153">
          <cell r="H153">
            <v>0</v>
          </cell>
        </row>
        <row r="154">
          <cell r="H154">
            <v>0</v>
          </cell>
        </row>
        <row r="155">
          <cell r="H155">
            <v>0</v>
          </cell>
        </row>
        <row r="156">
          <cell r="H156">
            <v>0</v>
          </cell>
        </row>
        <row r="157">
          <cell r="H157">
            <v>0</v>
          </cell>
        </row>
        <row r="158">
          <cell r="H158">
            <v>0</v>
          </cell>
        </row>
        <row r="159">
          <cell r="H159">
            <v>0</v>
          </cell>
        </row>
        <row r="160">
          <cell r="H160">
            <v>0</v>
          </cell>
        </row>
        <row r="161">
          <cell r="H161">
            <v>0</v>
          </cell>
        </row>
        <row r="162">
          <cell r="H162">
            <v>0</v>
          </cell>
        </row>
        <row r="163">
          <cell r="H163">
            <v>0</v>
          </cell>
        </row>
        <row r="164">
          <cell r="H164">
            <v>0</v>
          </cell>
        </row>
        <row r="165">
          <cell r="H165">
            <v>0</v>
          </cell>
        </row>
        <row r="166">
          <cell r="H166">
            <v>0</v>
          </cell>
        </row>
        <row r="167">
          <cell r="H167">
            <v>0</v>
          </cell>
        </row>
        <row r="168">
          <cell r="H168">
            <v>0</v>
          </cell>
        </row>
        <row r="169">
          <cell r="H169">
            <v>0</v>
          </cell>
        </row>
        <row r="170">
          <cell r="H170">
            <v>0</v>
          </cell>
        </row>
        <row r="171">
          <cell r="H171">
            <v>0</v>
          </cell>
        </row>
        <row r="172">
          <cell r="H172">
            <v>0</v>
          </cell>
        </row>
        <row r="173">
          <cell r="H173">
            <v>0</v>
          </cell>
        </row>
        <row r="174">
          <cell r="H174">
            <v>0</v>
          </cell>
        </row>
        <row r="175">
          <cell r="H175">
            <v>0</v>
          </cell>
        </row>
        <row r="176">
          <cell r="H176">
            <v>0</v>
          </cell>
        </row>
        <row r="177">
          <cell r="H177">
            <v>0</v>
          </cell>
        </row>
        <row r="178">
          <cell r="H178">
            <v>0</v>
          </cell>
        </row>
        <row r="179">
          <cell r="H179">
            <v>0</v>
          </cell>
        </row>
        <row r="180">
          <cell r="H180">
            <v>0</v>
          </cell>
        </row>
        <row r="181">
          <cell r="H181">
            <v>0</v>
          </cell>
        </row>
        <row r="182">
          <cell r="H182">
            <v>0</v>
          </cell>
        </row>
        <row r="183">
          <cell r="H183">
            <v>0</v>
          </cell>
        </row>
        <row r="184">
          <cell r="H184">
            <v>0</v>
          </cell>
        </row>
        <row r="185">
          <cell r="H185">
            <v>0</v>
          </cell>
        </row>
        <row r="186">
          <cell r="H186">
            <v>0</v>
          </cell>
        </row>
        <row r="187">
          <cell r="H187">
            <v>0</v>
          </cell>
        </row>
        <row r="188">
          <cell r="H188">
            <v>0</v>
          </cell>
        </row>
        <row r="189">
          <cell r="H189">
            <v>0</v>
          </cell>
        </row>
        <row r="190">
          <cell r="H190">
            <v>0</v>
          </cell>
        </row>
        <row r="191">
          <cell r="H191">
            <v>0</v>
          </cell>
        </row>
        <row r="192">
          <cell r="H192">
            <v>0</v>
          </cell>
        </row>
        <row r="193">
          <cell r="H193">
            <v>0</v>
          </cell>
        </row>
        <row r="194">
          <cell r="H194">
            <v>0</v>
          </cell>
        </row>
        <row r="195">
          <cell r="H195">
            <v>0</v>
          </cell>
        </row>
        <row r="196">
          <cell r="H196">
            <v>0</v>
          </cell>
        </row>
        <row r="197">
          <cell r="H197">
            <v>0</v>
          </cell>
        </row>
        <row r="198">
          <cell r="H198">
            <v>0</v>
          </cell>
        </row>
        <row r="199">
          <cell r="H199">
            <v>0</v>
          </cell>
        </row>
        <row r="200">
          <cell r="H200">
            <v>0</v>
          </cell>
        </row>
        <row r="201">
          <cell r="H201">
            <v>0</v>
          </cell>
        </row>
        <row r="202">
          <cell r="H202">
            <v>0</v>
          </cell>
        </row>
        <row r="203">
          <cell r="H203">
            <v>0</v>
          </cell>
        </row>
        <row r="204">
          <cell r="H204">
            <v>0</v>
          </cell>
        </row>
        <row r="205">
          <cell r="H205">
            <v>0</v>
          </cell>
        </row>
        <row r="206">
          <cell r="H206">
            <v>0</v>
          </cell>
        </row>
        <row r="207">
          <cell r="H207">
            <v>0</v>
          </cell>
        </row>
        <row r="208">
          <cell r="H208">
            <v>0</v>
          </cell>
        </row>
        <row r="209">
          <cell r="H209">
            <v>0</v>
          </cell>
        </row>
        <row r="210">
          <cell r="H210">
            <v>0</v>
          </cell>
        </row>
        <row r="211">
          <cell r="H211">
            <v>0</v>
          </cell>
        </row>
        <row r="212">
          <cell r="H212">
            <v>0</v>
          </cell>
        </row>
        <row r="213">
          <cell r="H213">
            <v>0</v>
          </cell>
        </row>
        <row r="214">
          <cell r="H214">
            <v>0</v>
          </cell>
        </row>
        <row r="215">
          <cell r="H215">
            <v>0</v>
          </cell>
        </row>
        <row r="216">
          <cell r="H216">
            <v>0</v>
          </cell>
        </row>
        <row r="217">
          <cell r="H217">
            <v>0</v>
          </cell>
        </row>
        <row r="218">
          <cell r="H218">
            <v>0</v>
          </cell>
        </row>
        <row r="219">
          <cell r="H219">
            <v>0</v>
          </cell>
        </row>
        <row r="220">
          <cell r="H220">
            <v>0</v>
          </cell>
        </row>
        <row r="221">
          <cell r="H221">
            <v>0</v>
          </cell>
        </row>
        <row r="222">
          <cell r="H222">
            <v>0</v>
          </cell>
        </row>
        <row r="223">
          <cell r="H223">
            <v>0</v>
          </cell>
        </row>
        <row r="224">
          <cell r="H224">
            <v>0</v>
          </cell>
        </row>
        <row r="225">
          <cell r="H225">
            <v>0</v>
          </cell>
        </row>
        <row r="226">
          <cell r="H226">
            <v>0</v>
          </cell>
        </row>
        <row r="227">
          <cell r="H227">
            <v>0</v>
          </cell>
        </row>
        <row r="228">
          <cell r="H228">
            <v>0</v>
          </cell>
        </row>
        <row r="229">
          <cell r="H229">
            <v>0</v>
          </cell>
        </row>
        <row r="230">
          <cell r="H230">
            <v>0</v>
          </cell>
        </row>
        <row r="231">
          <cell r="H231">
            <v>0</v>
          </cell>
        </row>
        <row r="232">
          <cell r="H232">
            <v>0</v>
          </cell>
        </row>
        <row r="233">
          <cell r="H233">
            <v>0</v>
          </cell>
        </row>
        <row r="234">
          <cell r="H234">
            <v>0</v>
          </cell>
        </row>
        <row r="235">
          <cell r="H235">
            <v>0</v>
          </cell>
        </row>
        <row r="236">
          <cell r="H236">
            <v>0</v>
          </cell>
        </row>
        <row r="237">
          <cell r="H237">
            <v>0</v>
          </cell>
        </row>
        <row r="238">
          <cell r="H238">
            <v>0</v>
          </cell>
        </row>
        <row r="239">
          <cell r="H239">
            <v>0</v>
          </cell>
        </row>
        <row r="240">
          <cell r="H240">
            <v>0</v>
          </cell>
        </row>
        <row r="241">
          <cell r="H241">
            <v>0</v>
          </cell>
        </row>
        <row r="242">
          <cell r="H242">
            <v>0</v>
          </cell>
        </row>
        <row r="243">
          <cell r="H243">
            <v>0</v>
          </cell>
        </row>
        <row r="244">
          <cell r="H244">
            <v>0</v>
          </cell>
        </row>
        <row r="245">
          <cell r="H245">
            <v>0</v>
          </cell>
        </row>
        <row r="246">
          <cell r="H246">
            <v>0</v>
          </cell>
        </row>
        <row r="247">
          <cell r="H247">
            <v>0</v>
          </cell>
        </row>
        <row r="248">
          <cell r="H248">
            <v>0</v>
          </cell>
        </row>
        <row r="249">
          <cell r="H249">
            <v>0</v>
          </cell>
        </row>
        <row r="250">
          <cell r="H250">
            <v>0</v>
          </cell>
        </row>
        <row r="251">
          <cell r="H251">
            <v>0</v>
          </cell>
        </row>
        <row r="252">
          <cell r="H252">
            <v>0</v>
          </cell>
        </row>
        <row r="253">
          <cell r="H253">
            <v>0</v>
          </cell>
        </row>
        <row r="254">
          <cell r="H254">
            <v>0</v>
          </cell>
        </row>
        <row r="255">
          <cell r="H255">
            <v>0</v>
          </cell>
        </row>
        <row r="256">
          <cell r="H256">
            <v>0</v>
          </cell>
        </row>
        <row r="257">
          <cell r="H257">
            <v>0</v>
          </cell>
        </row>
        <row r="258">
          <cell r="H258">
            <v>0</v>
          </cell>
        </row>
        <row r="259">
          <cell r="H259">
            <v>0</v>
          </cell>
        </row>
        <row r="260">
          <cell r="H260">
            <v>0</v>
          </cell>
        </row>
        <row r="261">
          <cell r="H261">
            <v>0</v>
          </cell>
        </row>
        <row r="262">
          <cell r="H262">
            <v>0</v>
          </cell>
        </row>
        <row r="263">
          <cell r="H263">
            <v>0</v>
          </cell>
        </row>
        <row r="264">
          <cell r="H264">
            <v>0</v>
          </cell>
        </row>
        <row r="265">
          <cell r="H265">
            <v>0</v>
          </cell>
        </row>
        <row r="266">
          <cell r="H266">
            <v>0</v>
          </cell>
        </row>
        <row r="267">
          <cell r="H267">
            <v>0</v>
          </cell>
        </row>
        <row r="268">
          <cell r="H268">
            <v>0</v>
          </cell>
        </row>
        <row r="269">
          <cell r="H269">
            <v>0</v>
          </cell>
        </row>
        <row r="270">
          <cell r="H270">
            <v>0</v>
          </cell>
        </row>
        <row r="271">
          <cell r="H271">
            <v>0</v>
          </cell>
        </row>
        <row r="272">
          <cell r="H272">
            <v>0</v>
          </cell>
        </row>
        <row r="273">
          <cell r="H273">
            <v>0</v>
          </cell>
        </row>
        <row r="274">
          <cell r="H274">
            <v>0</v>
          </cell>
        </row>
        <row r="275">
          <cell r="H275">
            <v>0</v>
          </cell>
        </row>
        <row r="276">
          <cell r="H276">
            <v>0</v>
          </cell>
        </row>
        <row r="277">
          <cell r="H277">
            <v>0</v>
          </cell>
        </row>
        <row r="278">
          <cell r="H278">
            <v>0</v>
          </cell>
        </row>
        <row r="279">
          <cell r="H279">
            <v>0</v>
          </cell>
        </row>
        <row r="280">
          <cell r="H280">
            <v>0</v>
          </cell>
        </row>
        <row r="281">
          <cell r="H281">
            <v>0</v>
          </cell>
        </row>
        <row r="282">
          <cell r="H282">
            <v>0</v>
          </cell>
        </row>
        <row r="283">
          <cell r="H283">
            <v>0</v>
          </cell>
        </row>
        <row r="284">
          <cell r="H284">
            <v>0</v>
          </cell>
        </row>
        <row r="285">
          <cell r="H285">
            <v>0</v>
          </cell>
        </row>
        <row r="286">
          <cell r="H286">
            <v>0</v>
          </cell>
        </row>
        <row r="287">
          <cell r="H287">
            <v>0</v>
          </cell>
        </row>
        <row r="288">
          <cell r="H288">
            <v>0</v>
          </cell>
        </row>
        <row r="289">
          <cell r="H289">
            <v>0</v>
          </cell>
        </row>
        <row r="290">
          <cell r="H290">
            <v>0</v>
          </cell>
        </row>
        <row r="291">
          <cell r="H291">
            <v>0</v>
          </cell>
        </row>
        <row r="292">
          <cell r="H292">
            <v>0</v>
          </cell>
        </row>
        <row r="293">
          <cell r="H293">
            <v>0</v>
          </cell>
        </row>
        <row r="294">
          <cell r="H294">
            <v>0</v>
          </cell>
        </row>
        <row r="295">
          <cell r="H295">
            <v>0</v>
          </cell>
        </row>
        <row r="296">
          <cell r="H296">
            <v>0</v>
          </cell>
        </row>
        <row r="297">
          <cell r="H297">
            <v>0</v>
          </cell>
        </row>
        <row r="298">
          <cell r="H298">
            <v>0</v>
          </cell>
        </row>
        <row r="299">
          <cell r="H299">
            <v>0</v>
          </cell>
        </row>
        <row r="300">
          <cell r="H300">
            <v>0</v>
          </cell>
        </row>
        <row r="301">
          <cell r="H301">
            <v>0</v>
          </cell>
        </row>
        <row r="302">
          <cell r="H302">
            <v>0</v>
          </cell>
        </row>
        <row r="303">
          <cell r="H303">
            <v>0</v>
          </cell>
        </row>
        <row r="304">
          <cell r="H304">
            <v>0</v>
          </cell>
        </row>
        <row r="305">
          <cell r="H305">
            <v>0</v>
          </cell>
        </row>
        <row r="306">
          <cell r="H306">
            <v>0</v>
          </cell>
        </row>
        <row r="307">
          <cell r="H307">
            <v>0</v>
          </cell>
        </row>
        <row r="308">
          <cell r="H308">
            <v>0</v>
          </cell>
        </row>
        <row r="309">
          <cell r="H309">
            <v>0</v>
          </cell>
        </row>
        <row r="310">
          <cell r="H310">
            <v>0</v>
          </cell>
        </row>
        <row r="311">
          <cell r="H311">
            <v>0</v>
          </cell>
        </row>
        <row r="312">
          <cell r="H312">
            <v>0</v>
          </cell>
        </row>
        <row r="313">
          <cell r="H313">
            <v>0</v>
          </cell>
        </row>
        <row r="314">
          <cell r="H314">
            <v>0</v>
          </cell>
        </row>
        <row r="315">
          <cell r="H315">
            <v>0</v>
          </cell>
        </row>
        <row r="316">
          <cell r="H316">
            <v>0</v>
          </cell>
        </row>
        <row r="317">
          <cell r="H317">
            <v>0</v>
          </cell>
        </row>
        <row r="318">
          <cell r="H318">
            <v>0</v>
          </cell>
        </row>
        <row r="319">
          <cell r="H319">
            <v>0</v>
          </cell>
        </row>
        <row r="320">
          <cell r="H320">
            <v>0</v>
          </cell>
        </row>
        <row r="321">
          <cell r="H321">
            <v>0</v>
          </cell>
        </row>
        <row r="322">
          <cell r="H322">
            <v>0</v>
          </cell>
        </row>
        <row r="323">
          <cell r="H323">
            <v>0</v>
          </cell>
        </row>
        <row r="324">
          <cell r="H324">
            <v>0</v>
          </cell>
        </row>
        <row r="325">
          <cell r="H325">
            <v>0</v>
          </cell>
        </row>
        <row r="326">
          <cell r="H326">
            <v>0</v>
          </cell>
        </row>
        <row r="327">
          <cell r="H327">
            <v>0</v>
          </cell>
        </row>
        <row r="328">
          <cell r="H328">
            <v>0</v>
          </cell>
        </row>
        <row r="329">
          <cell r="H329">
            <v>0</v>
          </cell>
        </row>
        <row r="330">
          <cell r="H330">
            <v>0</v>
          </cell>
        </row>
        <row r="331">
          <cell r="H331">
            <v>0</v>
          </cell>
        </row>
        <row r="332">
          <cell r="H332">
            <v>0</v>
          </cell>
        </row>
        <row r="333">
          <cell r="H333">
            <v>0</v>
          </cell>
        </row>
        <row r="334">
          <cell r="H334">
            <v>0</v>
          </cell>
        </row>
        <row r="335">
          <cell r="H335">
            <v>0</v>
          </cell>
        </row>
        <row r="336">
          <cell r="H336">
            <v>0</v>
          </cell>
        </row>
        <row r="337">
          <cell r="H337">
            <v>0</v>
          </cell>
        </row>
        <row r="338">
          <cell r="H338">
            <v>0</v>
          </cell>
        </row>
        <row r="339">
          <cell r="H339">
            <v>0</v>
          </cell>
        </row>
        <row r="340">
          <cell r="H340">
            <v>0</v>
          </cell>
        </row>
        <row r="341">
          <cell r="H341">
            <v>0</v>
          </cell>
        </row>
        <row r="342">
          <cell r="H342">
            <v>0</v>
          </cell>
        </row>
        <row r="343">
          <cell r="H343">
            <v>0</v>
          </cell>
        </row>
        <row r="344">
          <cell r="H344">
            <v>0</v>
          </cell>
        </row>
        <row r="345">
          <cell r="H345">
            <v>0</v>
          </cell>
        </row>
        <row r="346">
          <cell r="H346">
            <v>0</v>
          </cell>
        </row>
        <row r="347">
          <cell r="H347">
            <v>0</v>
          </cell>
        </row>
        <row r="348">
          <cell r="H348">
            <v>0</v>
          </cell>
        </row>
        <row r="349">
          <cell r="H349">
            <v>0</v>
          </cell>
        </row>
        <row r="350">
          <cell r="H350">
            <v>0</v>
          </cell>
        </row>
        <row r="351">
          <cell r="H351">
            <v>0</v>
          </cell>
        </row>
        <row r="352">
          <cell r="H352">
            <v>0</v>
          </cell>
        </row>
        <row r="353">
          <cell r="H353">
            <v>0</v>
          </cell>
        </row>
        <row r="354">
          <cell r="H354">
            <v>0</v>
          </cell>
        </row>
        <row r="355">
          <cell r="H355">
            <v>0</v>
          </cell>
        </row>
        <row r="356">
          <cell r="H356">
            <v>0</v>
          </cell>
        </row>
        <row r="357">
          <cell r="H357">
            <v>0</v>
          </cell>
        </row>
        <row r="358">
          <cell r="H358">
            <v>0</v>
          </cell>
        </row>
        <row r="359">
          <cell r="H359">
            <v>0</v>
          </cell>
        </row>
        <row r="360">
          <cell r="H360">
            <v>0</v>
          </cell>
        </row>
        <row r="361">
          <cell r="H361">
            <v>0</v>
          </cell>
        </row>
        <row r="362">
          <cell r="H362">
            <v>0</v>
          </cell>
        </row>
        <row r="363">
          <cell r="H363">
            <v>0</v>
          </cell>
        </row>
        <row r="364">
          <cell r="H364">
            <v>0</v>
          </cell>
        </row>
        <row r="365">
          <cell r="H365">
            <v>0</v>
          </cell>
        </row>
        <row r="366">
          <cell r="H366">
            <v>0</v>
          </cell>
        </row>
        <row r="367">
          <cell r="H367">
            <v>0</v>
          </cell>
        </row>
        <row r="368">
          <cell r="H368">
            <v>0</v>
          </cell>
        </row>
        <row r="369">
          <cell r="H369">
            <v>0</v>
          </cell>
        </row>
        <row r="370">
          <cell r="H370">
            <v>0</v>
          </cell>
        </row>
        <row r="371">
          <cell r="H371">
            <v>0</v>
          </cell>
        </row>
        <row r="372">
          <cell r="H372">
            <v>0</v>
          </cell>
        </row>
        <row r="373">
          <cell r="H373">
            <v>0</v>
          </cell>
        </row>
        <row r="374">
          <cell r="H374">
            <v>0</v>
          </cell>
        </row>
        <row r="375">
          <cell r="H375">
            <v>0</v>
          </cell>
        </row>
        <row r="376">
          <cell r="H376">
            <v>0</v>
          </cell>
        </row>
        <row r="377">
          <cell r="H377">
            <v>0</v>
          </cell>
        </row>
        <row r="378">
          <cell r="H378">
            <v>0</v>
          </cell>
        </row>
        <row r="379">
          <cell r="H379">
            <v>0</v>
          </cell>
        </row>
        <row r="380">
          <cell r="H380">
            <v>0</v>
          </cell>
        </row>
        <row r="381">
          <cell r="H381">
            <v>0</v>
          </cell>
        </row>
        <row r="382">
          <cell r="H382">
            <v>0</v>
          </cell>
        </row>
        <row r="383">
          <cell r="H383">
            <v>0</v>
          </cell>
        </row>
        <row r="384">
          <cell r="H384">
            <v>0</v>
          </cell>
        </row>
        <row r="385">
          <cell r="H385">
            <v>0</v>
          </cell>
        </row>
        <row r="386">
          <cell r="H386">
            <v>0</v>
          </cell>
        </row>
        <row r="387">
          <cell r="H387">
            <v>0</v>
          </cell>
        </row>
        <row r="388">
          <cell r="H388">
            <v>0</v>
          </cell>
        </row>
        <row r="389">
          <cell r="H389">
            <v>0</v>
          </cell>
        </row>
        <row r="390">
          <cell r="H390">
            <v>0</v>
          </cell>
        </row>
        <row r="391">
          <cell r="H391">
            <v>0</v>
          </cell>
        </row>
        <row r="392">
          <cell r="H392">
            <v>0</v>
          </cell>
        </row>
        <row r="393">
          <cell r="H393">
            <v>0</v>
          </cell>
        </row>
        <row r="394">
          <cell r="H394">
            <v>0</v>
          </cell>
        </row>
        <row r="395">
          <cell r="H395">
            <v>0</v>
          </cell>
        </row>
        <row r="396">
          <cell r="H396">
            <v>0</v>
          </cell>
        </row>
        <row r="397">
          <cell r="H397">
            <v>0</v>
          </cell>
        </row>
        <row r="398">
          <cell r="H398">
            <v>0</v>
          </cell>
        </row>
        <row r="399">
          <cell r="H399">
            <v>0</v>
          </cell>
        </row>
        <row r="400">
          <cell r="H400">
            <v>0</v>
          </cell>
        </row>
        <row r="401">
          <cell r="H401">
            <v>0</v>
          </cell>
        </row>
        <row r="402">
          <cell r="H402">
            <v>0</v>
          </cell>
        </row>
        <row r="403">
          <cell r="H403">
            <v>0</v>
          </cell>
        </row>
        <row r="404">
          <cell r="H404">
            <v>0</v>
          </cell>
        </row>
        <row r="405">
          <cell r="H405">
            <v>0</v>
          </cell>
        </row>
        <row r="406">
          <cell r="H406">
            <v>0</v>
          </cell>
        </row>
        <row r="407">
          <cell r="H407">
            <v>0</v>
          </cell>
        </row>
        <row r="408">
          <cell r="H408">
            <v>0</v>
          </cell>
        </row>
        <row r="409">
          <cell r="H409">
            <v>0</v>
          </cell>
        </row>
        <row r="410">
          <cell r="H410">
            <v>0</v>
          </cell>
        </row>
        <row r="411">
          <cell r="H411">
            <v>0</v>
          </cell>
        </row>
        <row r="412">
          <cell r="H412">
            <v>0</v>
          </cell>
        </row>
        <row r="413">
          <cell r="H413">
            <v>0</v>
          </cell>
        </row>
        <row r="414">
          <cell r="H414">
            <v>0</v>
          </cell>
        </row>
        <row r="415">
          <cell r="H415">
            <v>0</v>
          </cell>
        </row>
        <row r="416">
          <cell r="H416">
            <v>0</v>
          </cell>
        </row>
        <row r="417">
          <cell r="H417">
            <v>0</v>
          </cell>
        </row>
        <row r="418">
          <cell r="H418">
            <v>0</v>
          </cell>
        </row>
        <row r="419">
          <cell r="H419">
            <v>0</v>
          </cell>
        </row>
        <row r="420">
          <cell r="H420">
            <v>0</v>
          </cell>
        </row>
        <row r="421">
          <cell r="H421">
            <v>0</v>
          </cell>
        </row>
        <row r="422">
          <cell r="H422">
            <v>0</v>
          </cell>
        </row>
        <row r="423">
          <cell r="H423">
            <v>0</v>
          </cell>
        </row>
        <row r="424">
          <cell r="H424">
            <v>0</v>
          </cell>
        </row>
        <row r="425">
          <cell r="H425">
            <v>0</v>
          </cell>
        </row>
        <row r="426">
          <cell r="H426">
            <v>0</v>
          </cell>
        </row>
        <row r="427">
          <cell r="H427">
            <v>0</v>
          </cell>
        </row>
        <row r="428">
          <cell r="H428">
            <v>0</v>
          </cell>
        </row>
        <row r="429">
          <cell r="H429">
            <v>0</v>
          </cell>
        </row>
        <row r="430">
          <cell r="H430">
            <v>0</v>
          </cell>
        </row>
        <row r="431">
          <cell r="H431">
            <v>0</v>
          </cell>
        </row>
        <row r="432">
          <cell r="H432">
            <v>0</v>
          </cell>
        </row>
        <row r="433">
          <cell r="H433">
            <v>0</v>
          </cell>
        </row>
        <row r="434">
          <cell r="H434">
            <v>0</v>
          </cell>
        </row>
        <row r="435">
          <cell r="H435">
            <v>0</v>
          </cell>
        </row>
        <row r="436">
          <cell r="H436">
            <v>0</v>
          </cell>
        </row>
        <row r="437">
          <cell r="H437">
            <v>0</v>
          </cell>
        </row>
        <row r="438">
          <cell r="H438">
            <v>0</v>
          </cell>
        </row>
        <row r="439">
          <cell r="H439">
            <v>0</v>
          </cell>
        </row>
        <row r="440">
          <cell r="H440">
            <v>0</v>
          </cell>
        </row>
        <row r="441">
          <cell r="H441">
            <v>0</v>
          </cell>
        </row>
        <row r="442">
          <cell r="H442">
            <v>0</v>
          </cell>
        </row>
        <row r="443">
          <cell r="H443">
            <v>0</v>
          </cell>
        </row>
        <row r="444">
          <cell r="H444">
            <v>0</v>
          </cell>
        </row>
        <row r="445">
          <cell r="H445">
            <v>0</v>
          </cell>
        </row>
        <row r="446">
          <cell r="H446">
            <v>0</v>
          </cell>
        </row>
        <row r="447">
          <cell r="H447">
            <v>0</v>
          </cell>
        </row>
        <row r="448">
          <cell r="H448">
            <v>0</v>
          </cell>
        </row>
        <row r="449">
          <cell r="H449">
            <v>0</v>
          </cell>
        </row>
        <row r="450">
          <cell r="H450">
            <v>0</v>
          </cell>
        </row>
        <row r="451">
          <cell r="H451">
            <v>0</v>
          </cell>
        </row>
        <row r="452">
          <cell r="H452">
            <v>0</v>
          </cell>
        </row>
        <row r="453">
          <cell r="H453">
            <v>0</v>
          </cell>
        </row>
        <row r="454">
          <cell r="H454">
            <v>0</v>
          </cell>
        </row>
        <row r="455">
          <cell r="H455">
            <v>0</v>
          </cell>
        </row>
        <row r="456">
          <cell r="H456">
            <v>0</v>
          </cell>
        </row>
        <row r="457">
          <cell r="H457">
            <v>0</v>
          </cell>
        </row>
        <row r="458">
          <cell r="H458">
            <v>0</v>
          </cell>
        </row>
        <row r="459">
          <cell r="H459">
            <v>0</v>
          </cell>
        </row>
        <row r="460">
          <cell r="H460">
            <v>0</v>
          </cell>
        </row>
        <row r="461">
          <cell r="H461">
            <v>0</v>
          </cell>
        </row>
        <row r="462">
          <cell r="H462">
            <v>0</v>
          </cell>
        </row>
        <row r="463">
          <cell r="H463">
            <v>0</v>
          </cell>
        </row>
        <row r="464">
          <cell r="H464">
            <v>0</v>
          </cell>
        </row>
        <row r="465">
          <cell r="H465">
            <v>0</v>
          </cell>
        </row>
        <row r="466">
          <cell r="H466">
            <v>0</v>
          </cell>
        </row>
        <row r="467">
          <cell r="H467">
            <v>0</v>
          </cell>
        </row>
        <row r="468">
          <cell r="H468">
            <v>0</v>
          </cell>
        </row>
        <row r="469">
          <cell r="H469">
            <v>0</v>
          </cell>
        </row>
        <row r="470">
          <cell r="H470">
            <v>0</v>
          </cell>
        </row>
        <row r="471">
          <cell r="H471">
            <v>0</v>
          </cell>
        </row>
        <row r="472">
          <cell r="H472">
            <v>0</v>
          </cell>
        </row>
        <row r="473">
          <cell r="H473">
            <v>0</v>
          </cell>
        </row>
        <row r="474">
          <cell r="H474">
            <v>0</v>
          </cell>
        </row>
        <row r="475">
          <cell r="H475">
            <v>0</v>
          </cell>
        </row>
        <row r="476">
          <cell r="H476">
            <v>0</v>
          </cell>
        </row>
        <row r="477">
          <cell r="H477">
            <v>0</v>
          </cell>
        </row>
        <row r="478">
          <cell r="H478">
            <v>0</v>
          </cell>
        </row>
        <row r="479">
          <cell r="H479">
            <v>0</v>
          </cell>
        </row>
        <row r="480">
          <cell r="H480">
            <v>0</v>
          </cell>
        </row>
        <row r="481">
          <cell r="H481">
            <v>0</v>
          </cell>
        </row>
        <row r="482">
          <cell r="H482">
            <v>0</v>
          </cell>
        </row>
        <row r="483">
          <cell r="H483">
            <v>0</v>
          </cell>
        </row>
        <row r="484">
          <cell r="H484">
            <v>0</v>
          </cell>
        </row>
        <row r="485">
          <cell r="H485">
            <v>0</v>
          </cell>
        </row>
        <row r="486">
          <cell r="H486">
            <v>0</v>
          </cell>
        </row>
        <row r="487">
          <cell r="H487">
            <v>0</v>
          </cell>
        </row>
        <row r="488">
          <cell r="H488">
            <v>0</v>
          </cell>
        </row>
        <row r="489">
          <cell r="H489">
            <v>0</v>
          </cell>
        </row>
        <row r="490">
          <cell r="H490">
            <v>0</v>
          </cell>
        </row>
        <row r="491">
          <cell r="H491">
            <v>0</v>
          </cell>
        </row>
        <row r="492">
          <cell r="H492">
            <v>0</v>
          </cell>
        </row>
        <row r="493">
          <cell r="H493">
            <v>0</v>
          </cell>
        </row>
        <row r="494">
          <cell r="H494">
            <v>0</v>
          </cell>
        </row>
        <row r="495">
          <cell r="H495">
            <v>0</v>
          </cell>
        </row>
        <row r="496">
          <cell r="H496">
            <v>0</v>
          </cell>
        </row>
        <row r="497">
          <cell r="H497">
            <v>0</v>
          </cell>
        </row>
        <row r="498">
          <cell r="H498">
            <v>0</v>
          </cell>
        </row>
        <row r="499">
          <cell r="H499">
            <v>0</v>
          </cell>
        </row>
        <row r="500">
          <cell r="H500">
            <v>0</v>
          </cell>
        </row>
        <row r="501">
          <cell r="H501">
            <v>0</v>
          </cell>
        </row>
        <row r="502">
          <cell r="H502">
            <v>0</v>
          </cell>
        </row>
        <row r="503">
          <cell r="H503">
            <v>0</v>
          </cell>
        </row>
        <row r="504">
          <cell r="H504">
            <v>0</v>
          </cell>
        </row>
        <row r="505">
          <cell r="H505">
            <v>0</v>
          </cell>
        </row>
        <row r="506">
          <cell r="H506">
            <v>0</v>
          </cell>
        </row>
        <row r="507">
          <cell r="H507">
            <v>0</v>
          </cell>
        </row>
        <row r="508">
          <cell r="H508">
            <v>0</v>
          </cell>
        </row>
        <row r="509">
          <cell r="H509">
            <v>0</v>
          </cell>
        </row>
        <row r="510">
          <cell r="H510">
            <v>0</v>
          </cell>
        </row>
        <row r="511">
          <cell r="H511">
            <v>0</v>
          </cell>
        </row>
        <row r="512">
          <cell r="H512">
            <v>0</v>
          </cell>
        </row>
        <row r="513">
          <cell r="H513">
            <v>0</v>
          </cell>
        </row>
        <row r="514">
          <cell r="H514">
            <v>0</v>
          </cell>
        </row>
        <row r="515">
          <cell r="H515">
            <v>0</v>
          </cell>
        </row>
        <row r="516">
          <cell r="H516">
            <v>0</v>
          </cell>
        </row>
        <row r="517">
          <cell r="H517">
            <v>0</v>
          </cell>
        </row>
        <row r="518">
          <cell r="H518">
            <v>0</v>
          </cell>
        </row>
        <row r="519">
          <cell r="H519">
            <v>0</v>
          </cell>
        </row>
        <row r="520">
          <cell r="H520">
            <v>0</v>
          </cell>
        </row>
        <row r="521">
          <cell r="H521">
            <v>0</v>
          </cell>
        </row>
        <row r="522">
          <cell r="H522">
            <v>0</v>
          </cell>
        </row>
        <row r="523">
          <cell r="H523">
            <v>0</v>
          </cell>
        </row>
        <row r="524">
          <cell r="H524">
            <v>0</v>
          </cell>
        </row>
        <row r="525">
          <cell r="H525">
            <v>0</v>
          </cell>
        </row>
        <row r="526">
          <cell r="H526">
            <v>0</v>
          </cell>
        </row>
        <row r="527">
          <cell r="H527">
            <v>0</v>
          </cell>
        </row>
        <row r="528">
          <cell r="H528">
            <v>0</v>
          </cell>
        </row>
        <row r="529">
          <cell r="H529">
            <v>0</v>
          </cell>
        </row>
        <row r="530">
          <cell r="H530">
            <v>0</v>
          </cell>
        </row>
        <row r="531">
          <cell r="H531">
            <v>0</v>
          </cell>
        </row>
        <row r="532">
          <cell r="H532">
            <v>0</v>
          </cell>
        </row>
        <row r="533">
          <cell r="H533">
            <v>0</v>
          </cell>
        </row>
        <row r="534">
          <cell r="H534">
            <v>0</v>
          </cell>
        </row>
        <row r="535">
          <cell r="H535">
            <v>0</v>
          </cell>
        </row>
        <row r="536">
          <cell r="H536">
            <v>0</v>
          </cell>
        </row>
        <row r="537">
          <cell r="H537">
            <v>0</v>
          </cell>
        </row>
        <row r="538">
          <cell r="H538">
            <v>0</v>
          </cell>
        </row>
        <row r="539">
          <cell r="H539">
            <v>0</v>
          </cell>
        </row>
        <row r="540">
          <cell r="H540">
            <v>0</v>
          </cell>
        </row>
        <row r="541">
          <cell r="H541">
            <v>0</v>
          </cell>
        </row>
        <row r="542">
          <cell r="H542">
            <v>0</v>
          </cell>
        </row>
        <row r="543">
          <cell r="H543">
            <v>0</v>
          </cell>
        </row>
        <row r="544">
          <cell r="H544">
            <v>0</v>
          </cell>
        </row>
        <row r="545">
          <cell r="H545">
            <v>0</v>
          </cell>
        </row>
        <row r="546">
          <cell r="H546">
            <v>0</v>
          </cell>
        </row>
        <row r="547">
          <cell r="H547">
            <v>0</v>
          </cell>
        </row>
        <row r="548">
          <cell r="H548">
            <v>0</v>
          </cell>
        </row>
        <row r="549">
          <cell r="H549">
            <v>0</v>
          </cell>
        </row>
        <row r="550">
          <cell r="H550">
            <v>0</v>
          </cell>
        </row>
        <row r="551">
          <cell r="H551">
            <v>0</v>
          </cell>
        </row>
        <row r="552">
          <cell r="H552">
            <v>0</v>
          </cell>
        </row>
        <row r="553">
          <cell r="H553">
            <v>0</v>
          </cell>
        </row>
        <row r="554">
          <cell r="H554">
            <v>0</v>
          </cell>
        </row>
        <row r="555">
          <cell r="H555">
            <v>0</v>
          </cell>
        </row>
        <row r="556">
          <cell r="H556">
            <v>0</v>
          </cell>
        </row>
        <row r="557">
          <cell r="H557">
            <v>0</v>
          </cell>
        </row>
        <row r="558">
          <cell r="H558">
            <v>0</v>
          </cell>
        </row>
        <row r="559">
          <cell r="H559">
            <v>0</v>
          </cell>
        </row>
        <row r="560">
          <cell r="H560">
            <v>0</v>
          </cell>
        </row>
        <row r="561">
          <cell r="H561">
            <v>0</v>
          </cell>
        </row>
        <row r="562">
          <cell r="H562">
            <v>0</v>
          </cell>
        </row>
        <row r="563">
          <cell r="H563">
            <v>0</v>
          </cell>
        </row>
        <row r="564">
          <cell r="H564">
            <v>0</v>
          </cell>
        </row>
        <row r="565">
          <cell r="H565">
            <v>0</v>
          </cell>
        </row>
        <row r="566">
          <cell r="H566">
            <v>0</v>
          </cell>
        </row>
        <row r="567">
          <cell r="H567">
            <v>0</v>
          </cell>
        </row>
        <row r="568">
          <cell r="H568">
            <v>0</v>
          </cell>
        </row>
        <row r="569">
          <cell r="H569">
            <v>0</v>
          </cell>
        </row>
        <row r="570">
          <cell r="H570">
            <v>0</v>
          </cell>
        </row>
        <row r="571">
          <cell r="H571">
            <v>0</v>
          </cell>
        </row>
        <row r="572">
          <cell r="H572">
            <v>0</v>
          </cell>
        </row>
        <row r="573">
          <cell r="H573">
            <v>0</v>
          </cell>
        </row>
        <row r="574">
          <cell r="H574">
            <v>0</v>
          </cell>
        </row>
        <row r="575">
          <cell r="H575">
            <v>0</v>
          </cell>
        </row>
        <row r="576">
          <cell r="H576">
            <v>0</v>
          </cell>
        </row>
        <row r="577">
          <cell r="H577">
            <v>0</v>
          </cell>
        </row>
        <row r="578">
          <cell r="H578">
            <v>0</v>
          </cell>
        </row>
        <row r="579">
          <cell r="H579">
            <v>0</v>
          </cell>
        </row>
        <row r="580">
          <cell r="H580">
            <v>0</v>
          </cell>
        </row>
        <row r="581">
          <cell r="H581">
            <v>0</v>
          </cell>
        </row>
        <row r="582">
          <cell r="H582">
            <v>0</v>
          </cell>
        </row>
        <row r="583">
          <cell r="H583">
            <v>0</v>
          </cell>
        </row>
        <row r="584">
          <cell r="H584">
            <v>0</v>
          </cell>
        </row>
        <row r="585">
          <cell r="H585">
            <v>0</v>
          </cell>
        </row>
        <row r="586">
          <cell r="H586">
            <v>0</v>
          </cell>
        </row>
        <row r="587">
          <cell r="H587">
            <v>0</v>
          </cell>
        </row>
        <row r="588">
          <cell r="H588">
            <v>0</v>
          </cell>
        </row>
        <row r="589">
          <cell r="H589">
            <v>0</v>
          </cell>
        </row>
        <row r="590">
          <cell r="H590">
            <v>0</v>
          </cell>
        </row>
        <row r="591">
          <cell r="H591">
            <v>0</v>
          </cell>
        </row>
        <row r="592">
          <cell r="H592">
            <v>0</v>
          </cell>
        </row>
        <row r="593">
          <cell r="H593">
            <v>0</v>
          </cell>
        </row>
        <row r="594">
          <cell r="H594">
            <v>0</v>
          </cell>
        </row>
        <row r="595">
          <cell r="H595">
            <v>0</v>
          </cell>
        </row>
        <row r="596">
          <cell r="H596">
            <v>0</v>
          </cell>
        </row>
        <row r="597">
          <cell r="H597">
            <v>0</v>
          </cell>
        </row>
        <row r="598">
          <cell r="H598">
            <v>0</v>
          </cell>
        </row>
        <row r="599">
          <cell r="H599">
            <v>0</v>
          </cell>
        </row>
        <row r="600">
          <cell r="H600">
            <v>0</v>
          </cell>
        </row>
        <row r="601">
          <cell r="H601">
            <v>0</v>
          </cell>
        </row>
        <row r="602">
          <cell r="H602">
            <v>0</v>
          </cell>
        </row>
        <row r="603">
          <cell r="H603">
            <v>0</v>
          </cell>
        </row>
        <row r="604">
          <cell r="H604">
            <v>0</v>
          </cell>
        </row>
        <row r="605">
          <cell r="H605">
            <v>0</v>
          </cell>
        </row>
        <row r="606">
          <cell r="H606">
            <v>0</v>
          </cell>
        </row>
        <row r="607">
          <cell r="H607">
            <v>0</v>
          </cell>
        </row>
        <row r="608">
          <cell r="H608">
            <v>0</v>
          </cell>
        </row>
        <row r="609">
          <cell r="H609">
            <v>0</v>
          </cell>
        </row>
        <row r="610">
          <cell r="H610">
            <v>0</v>
          </cell>
        </row>
        <row r="611">
          <cell r="H611">
            <v>0</v>
          </cell>
        </row>
        <row r="612">
          <cell r="H612">
            <v>0</v>
          </cell>
        </row>
        <row r="613">
          <cell r="H613">
            <v>0</v>
          </cell>
        </row>
        <row r="614">
          <cell r="H614">
            <v>0</v>
          </cell>
        </row>
        <row r="615">
          <cell r="H615">
            <v>0</v>
          </cell>
        </row>
        <row r="616">
          <cell r="H616">
            <v>0</v>
          </cell>
        </row>
        <row r="617">
          <cell r="H617">
            <v>0</v>
          </cell>
        </row>
        <row r="618">
          <cell r="H618">
            <v>0</v>
          </cell>
        </row>
        <row r="619">
          <cell r="H619">
            <v>0</v>
          </cell>
        </row>
        <row r="620">
          <cell r="H620">
            <v>0</v>
          </cell>
        </row>
        <row r="621">
          <cell r="H621">
            <v>0</v>
          </cell>
        </row>
        <row r="622">
          <cell r="H622">
            <v>0</v>
          </cell>
        </row>
        <row r="623">
          <cell r="H623">
            <v>0</v>
          </cell>
        </row>
        <row r="624">
          <cell r="H624">
            <v>0</v>
          </cell>
        </row>
        <row r="625">
          <cell r="H625">
            <v>0</v>
          </cell>
        </row>
        <row r="626">
          <cell r="H626">
            <v>0</v>
          </cell>
        </row>
        <row r="627">
          <cell r="H627">
            <v>0</v>
          </cell>
        </row>
        <row r="628">
          <cell r="H628">
            <v>0</v>
          </cell>
        </row>
        <row r="629">
          <cell r="H629">
            <v>0</v>
          </cell>
        </row>
        <row r="630">
          <cell r="H630">
            <v>0</v>
          </cell>
        </row>
        <row r="631">
          <cell r="H631">
            <v>0</v>
          </cell>
        </row>
        <row r="632">
          <cell r="H632">
            <v>0</v>
          </cell>
        </row>
        <row r="633">
          <cell r="H633">
            <v>0</v>
          </cell>
        </row>
        <row r="634">
          <cell r="H634">
            <v>0</v>
          </cell>
        </row>
        <row r="635">
          <cell r="H635">
            <v>0</v>
          </cell>
        </row>
        <row r="636">
          <cell r="H636">
            <v>0</v>
          </cell>
        </row>
        <row r="637">
          <cell r="H637">
            <v>0</v>
          </cell>
        </row>
        <row r="638">
          <cell r="H638">
            <v>0</v>
          </cell>
        </row>
        <row r="639">
          <cell r="H639">
            <v>0</v>
          </cell>
        </row>
        <row r="640">
          <cell r="H640">
            <v>0</v>
          </cell>
        </row>
        <row r="641">
          <cell r="H641">
            <v>0</v>
          </cell>
        </row>
        <row r="642">
          <cell r="H642">
            <v>0</v>
          </cell>
        </row>
        <row r="643">
          <cell r="H643">
            <v>0</v>
          </cell>
        </row>
        <row r="644">
          <cell r="H644">
            <v>0</v>
          </cell>
        </row>
        <row r="645">
          <cell r="H645">
            <v>0</v>
          </cell>
        </row>
        <row r="646">
          <cell r="H646">
            <v>0</v>
          </cell>
        </row>
        <row r="647">
          <cell r="H647">
            <v>0</v>
          </cell>
        </row>
        <row r="648">
          <cell r="H648">
            <v>0</v>
          </cell>
        </row>
        <row r="649">
          <cell r="H649">
            <v>0</v>
          </cell>
        </row>
        <row r="650">
          <cell r="H650">
            <v>0</v>
          </cell>
        </row>
        <row r="651">
          <cell r="H651">
            <v>0</v>
          </cell>
        </row>
        <row r="652">
          <cell r="H652">
            <v>0</v>
          </cell>
        </row>
        <row r="653">
          <cell r="H653">
            <v>0</v>
          </cell>
        </row>
        <row r="654">
          <cell r="H654">
            <v>0</v>
          </cell>
        </row>
        <row r="655">
          <cell r="H655">
            <v>0</v>
          </cell>
        </row>
        <row r="656">
          <cell r="H656">
            <v>0</v>
          </cell>
        </row>
        <row r="657">
          <cell r="H657">
            <v>0</v>
          </cell>
        </row>
        <row r="658">
          <cell r="H658">
            <v>0</v>
          </cell>
        </row>
        <row r="659">
          <cell r="H659">
            <v>0</v>
          </cell>
        </row>
        <row r="660">
          <cell r="H660">
            <v>0</v>
          </cell>
        </row>
        <row r="661">
          <cell r="H661">
            <v>0</v>
          </cell>
        </row>
        <row r="662">
          <cell r="H662">
            <v>0</v>
          </cell>
        </row>
        <row r="663">
          <cell r="H663">
            <v>0</v>
          </cell>
        </row>
        <row r="664">
          <cell r="H664">
            <v>0</v>
          </cell>
        </row>
        <row r="665">
          <cell r="H665">
            <v>0</v>
          </cell>
        </row>
        <row r="666">
          <cell r="H666">
            <v>0</v>
          </cell>
        </row>
        <row r="667">
          <cell r="H667">
            <v>0</v>
          </cell>
        </row>
        <row r="668">
          <cell r="H668">
            <v>0</v>
          </cell>
        </row>
        <row r="669">
          <cell r="H669">
            <v>0</v>
          </cell>
        </row>
        <row r="670">
          <cell r="H670">
            <v>0</v>
          </cell>
        </row>
        <row r="671">
          <cell r="H671">
            <v>0</v>
          </cell>
        </row>
        <row r="672">
          <cell r="H672">
            <v>0</v>
          </cell>
        </row>
        <row r="673">
          <cell r="H673">
            <v>0</v>
          </cell>
        </row>
        <row r="674">
          <cell r="H674">
            <v>0</v>
          </cell>
        </row>
        <row r="675">
          <cell r="H675">
            <v>0</v>
          </cell>
        </row>
        <row r="676">
          <cell r="H676">
            <v>0</v>
          </cell>
        </row>
        <row r="677">
          <cell r="H677">
            <v>0</v>
          </cell>
        </row>
        <row r="678">
          <cell r="H678">
            <v>0</v>
          </cell>
        </row>
        <row r="679">
          <cell r="H679">
            <v>0</v>
          </cell>
        </row>
        <row r="680">
          <cell r="H680">
            <v>0</v>
          </cell>
        </row>
        <row r="681">
          <cell r="H681">
            <v>0</v>
          </cell>
        </row>
        <row r="682">
          <cell r="H682">
            <v>0</v>
          </cell>
        </row>
        <row r="683">
          <cell r="H683">
            <v>0</v>
          </cell>
        </row>
        <row r="684">
          <cell r="H684">
            <v>0</v>
          </cell>
        </row>
        <row r="685">
          <cell r="H685">
            <v>0</v>
          </cell>
        </row>
        <row r="686">
          <cell r="H686">
            <v>0</v>
          </cell>
        </row>
        <row r="687">
          <cell r="H687">
            <v>0</v>
          </cell>
        </row>
        <row r="688">
          <cell r="H688">
            <v>0</v>
          </cell>
        </row>
        <row r="689">
          <cell r="H689">
            <v>0</v>
          </cell>
        </row>
        <row r="690">
          <cell r="H690">
            <v>0</v>
          </cell>
        </row>
        <row r="691">
          <cell r="H691">
            <v>0</v>
          </cell>
        </row>
        <row r="692">
          <cell r="H692">
            <v>0</v>
          </cell>
        </row>
        <row r="693">
          <cell r="H693">
            <v>0</v>
          </cell>
        </row>
        <row r="694">
          <cell r="H694">
            <v>0</v>
          </cell>
        </row>
        <row r="695">
          <cell r="H695">
            <v>0</v>
          </cell>
        </row>
        <row r="696">
          <cell r="H696">
            <v>0</v>
          </cell>
        </row>
        <row r="697">
          <cell r="H697">
            <v>0</v>
          </cell>
        </row>
        <row r="698">
          <cell r="H698">
            <v>0</v>
          </cell>
        </row>
        <row r="699">
          <cell r="H699">
            <v>0</v>
          </cell>
        </row>
        <row r="700">
          <cell r="H700">
            <v>0</v>
          </cell>
        </row>
        <row r="701">
          <cell r="H701">
            <v>0</v>
          </cell>
        </row>
        <row r="702">
          <cell r="H702">
            <v>0</v>
          </cell>
        </row>
        <row r="703">
          <cell r="H703">
            <v>0</v>
          </cell>
        </row>
        <row r="704">
          <cell r="H704">
            <v>0</v>
          </cell>
        </row>
        <row r="705">
          <cell r="H705">
            <v>0</v>
          </cell>
        </row>
        <row r="706">
          <cell r="H706">
            <v>0</v>
          </cell>
        </row>
        <row r="707">
          <cell r="H707">
            <v>0</v>
          </cell>
        </row>
        <row r="708">
          <cell r="H708">
            <v>0</v>
          </cell>
        </row>
        <row r="709">
          <cell r="H709">
            <v>0</v>
          </cell>
        </row>
        <row r="710">
          <cell r="H710">
            <v>0</v>
          </cell>
        </row>
        <row r="711">
          <cell r="H711">
            <v>0</v>
          </cell>
        </row>
        <row r="712">
          <cell r="H712">
            <v>0</v>
          </cell>
        </row>
        <row r="713">
          <cell r="H713">
            <v>0</v>
          </cell>
        </row>
        <row r="714">
          <cell r="H714">
            <v>0</v>
          </cell>
        </row>
        <row r="715">
          <cell r="H715">
            <v>0</v>
          </cell>
        </row>
        <row r="716">
          <cell r="H716">
            <v>0</v>
          </cell>
        </row>
        <row r="717">
          <cell r="H717">
            <v>0</v>
          </cell>
        </row>
        <row r="718">
          <cell r="H718">
            <v>0</v>
          </cell>
        </row>
        <row r="719">
          <cell r="H719">
            <v>0</v>
          </cell>
        </row>
        <row r="720">
          <cell r="H720">
            <v>0</v>
          </cell>
        </row>
        <row r="721">
          <cell r="H721">
            <v>0</v>
          </cell>
        </row>
        <row r="722">
          <cell r="H722">
            <v>0</v>
          </cell>
        </row>
        <row r="723">
          <cell r="H723">
            <v>0</v>
          </cell>
        </row>
        <row r="724">
          <cell r="H724">
            <v>0</v>
          </cell>
        </row>
        <row r="725">
          <cell r="H725">
            <v>0</v>
          </cell>
        </row>
        <row r="726">
          <cell r="H726">
            <v>0</v>
          </cell>
        </row>
        <row r="727">
          <cell r="H727">
            <v>0</v>
          </cell>
        </row>
        <row r="728">
          <cell r="H728">
            <v>0</v>
          </cell>
        </row>
        <row r="729">
          <cell r="H729">
            <v>0</v>
          </cell>
        </row>
        <row r="730">
          <cell r="H730">
            <v>0</v>
          </cell>
        </row>
        <row r="731">
          <cell r="H731">
            <v>0</v>
          </cell>
        </row>
        <row r="732">
          <cell r="H732">
            <v>0</v>
          </cell>
        </row>
        <row r="733">
          <cell r="H733">
            <v>0</v>
          </cell>
        </row>
        <row r="734">
          <cell r="H734">
            <v>0</v>
          </cell>
        </row>
        <row r="735">
          <cell r="H735">
            <v>0</v>
          </cell>
        </row>
        <row r="736">
          <cell r="H736">
            <v>0</v>
          </cell>
        </row>
        <row r="737">
          <cell r="H737">
            <v>0</v>
          </cell>
        </row>
        <row r="738">
          <cell r="H738">
            <v>0</v>
          </cell>
        </row>
        <row r="739">
          <cell r="H739">
            <v>0</v>
          </cell>
        </row>
        <row r="740">
          <cell r="H740">
            <v>0</v>
          </cell>
        </row>
        <row r="741">
          <cell r="H741">
            <v>0</v>
          </cell>
        </row>
        <row r="742">
          <cell r="H742">
            <v>0</v>
          </cell>
        </row>
        <row r="743">
          <cell r="H743">
            <v>0</v>
          </cell>
        </row>
        <row r="744">
          <cell r="H744">
            <v>0</v>
          </cell>
        </row>
        <row r="745">
          <cell r="H745">
            <v>0</v>
          </cell>
        </row>
        <row r="746">
          <cell r="H746">
            <v>0</v>
          </cell>
        </row>
        <row r="747">
          <cell r="H747">
            <v>0</v>
          </cell>
        </row>
        <row r="748">
          <cell r="H748">
            <v>0</v>
          </cell>
        </row>
        <row r="749">
          <cell r="H749">
            <v>0</v>
          </cell>
        </row>
        <row r="750">
          <cell r="H750">
            <v>0</v>
          </cell>
        </row>
        <row r="751">
          <cell r="H751">
            <v>0</v>
          </cell>
        </row>
        <row r="752">
          <cell r="H752">
            <v>0</v>
          </cell>
        </row>
        <row r="753">
          <cell r="H753">
            <v>0</v>
          </cell>
        </row>
        <row r="754">
          <cell r="H754">
            <v>0</v>
          </cell>
        </row>
        <row r="755">
          <cell r="H755">
            <v>0</v>
          </cell>
        </row>
        <row r="756">
          <cell r="H756">
            <v>0</v>
          </cell>
        </row>
        <row r="757">
          <cell r="H757">
            <v>0</v>
          </cell>
        </row>
        <row r="758">
          <cell r="H758">
            <v>0</v>
          </cell>
        </row>
        <row r="759">
          <cell r="H759">
            <v>0</v>
          </cell>
        </row>
        <row r="760">
          <cell r="H760">
            <v>0</v>
          </cell>
        </row>
        <row r="761">
          <cell r="H761">
            <v>0</v>
          </cell>
        </row>
        <row r="762">
          <cell r="H762">
            <v>0</v>
          </cell>
        </row>
        <row r="763">
          <cell r="H763">
            <v>0</v>
          </cell>
        </row>
        <row r="764">
          <cell r="H764">
            <v>0</v>
          </cell>
        </row>
        <row r="765">
          <cell r="H765">
            <v>0</v>
          </cell>
        </row>
        <row r="766">
          <cell r="H766">
            <v>0</v>
          </cell>
        </row>
        <row r="767">
          <cell r="H767">
            <v>0</v>
          </cell>
        </row>
        <row r="768">
          <cell r="H768">
            <v>0</v>
          </cell>
        </row>
        <row r="769">
          <cell r="H769">
            <v>0</v>
          </cell>
        </row>
        <row r="770">
          <cell r="H770">
            <v>0</v>
          </cell>
        </row>
        <row r="771">
          <cell r="H771">
            <v>0</v>
          </cell>
        </row>
        <row r="772">
          <cell r="H772">
            <v>0</v>
          </cell>
        </row>
        <row r="773">
          <cell r="H773">
            <v>0</v>
          </cell>
        </row>
        <row r="774">
          <cell r="H774">
            <v>0</v>
          </cell>
        </row>
        <row r="775">
          <cell r="H775">
            <v>0</v>
          </cell>
        </row>
        <row r="776">
          <cell r="H776">
            <v>0</v>
          </cell>
        </row>
        <row r="777">
          <cell r="H777">
            <v>0</v>
          </cell>
        </row>
        <row r="778">
          <cell r="H778">
            <v>0</v>
          </cell>
        </row>
        <row r="779">
          <cell r="H779">
            <v>0</v>
          </cell>
        </row>
        <row r="780">
          <cell r="H780">
            <v>0</v>
          </cell>
        </row>
        <row r="781">
          <cell r="H781">
            <v>0</v>
          </cell>
        </row>
        <row r="782">
          <cell r="H782">
            <v>0</v>
          </cell>
        </row>
        <row r="783">
          <cell r="H783">
            <v>0</v>
          </cell>
        </row>
        <row r="784">
          <cell r="H784">
            <v>0</v>
          </cell>
        </row>
        <row r="785">
          <cell r="H785">
            <v>0</v>
          </cell>
        </row>
        <row r="786">
          <cell r="H786">
            <v>0</v>
          </cell>
        </row>
        <row r="787">
          <cell r="H787">
            <v>0</v>
          </cell>
        </row>
        <row r="788">
          <cell r="H788">
            <v>0</v>
          </cell>
        </row>
        <row r="789">
          <cell r="H789">
            <v>0</v>
          </cell>
        </row>
        <row r="790">
          <cell r="H790">
            <v>0</v>
          </cell>
        </row>
        <row r="791">
          <cell r="H791">
            <v>0</v>
          </cell>
        </row>
        <row r="792">
          <cell r="H792">
            <v>0</v>
          </cell>
        </row>
        <row r="793">
          <cell r="H793">
            <v>0</v>
          </cell>
        </row>
        <row r="794">
          <cell r="H794">
            <v>0</v>
          </cell>
        </row>
        <row r="795">
          <cell r="H795">
            <v>0</v>
          </cell>
        </row>
        <row r="796">
          <cell r="H796">
            <v>0</v>
          </cell>
        </row>
        <row r="797">
          <cell r="H797">
            <v>0</v>
          </cell>
        </row>
        <row r="798">
          <cell r="H798">
            <v>0</v>
          </cell>
        </row>
        <row r="799">
          <cell r="H799">
            <v>0</v>
          </cell>
        </row>
        <row r="800">
          <cell r="H800">
            <v>0</v>
          </cell>
        </row>
        <row r="801">
          <cell r="H801">
            <v>0</v>
          </cell>
        </row>
        <row r="802">
          <cell r="H802">
            <v>0</v>
          </cell>
        </row>
        <row r="803">
          <cell r="H803">
            <v>0</v>
          </cell>
        </row>
        <row r="804">
          <cell r="H804">
            <v>0</v>
          </cell>
        </row>
        <row r="805">
          <cell r="H805">
            <v>0</v>
          </cell>
        </row>
        <row r="806">
          <cell r="H806">
            <v>0</v>
          </cell>
        </row>
        <row r="807">
          <cell r="H807">
            <v>0</v>
          </cell>
        </row>
        <row r="808">
          <cell r="H808">
            <v>0</v>
          </cell>
        </row>
        <row r="809">
          <cell r="H809">
            <v>0</v>
          </cell>
        </row>
        <row r="810">
          <cell r="H810">
            <v>0</v>
          </cell>
        </row>
        <row r="811">
          <cell r="H811">
            <v>0</v>
          </cell>
        </row>
        <row r="812">
          <cell r="H812">
            <v>0</v>
          </cell>
        </row>
        <row r="813">
          <cell r="H813">
            <v>0</v>
          </cell>
        </row>
        <row r="814">
          <cell r="H814">
            <v>0</v>
          </cell>
        </row>
        <row r="815">
          <cell r="H815">
            <v>0</v>
          </cell>
        </row>
        <row r="816">
          <cell r="H816">
            <v>0</v>
          </cell>
        </row>
        <row r="817">
          <cell r="H817">
            <v>0</v>
          </cell>
        </row>
        <row r="818">
          <cell r="H818">
            <v>0</v>
          </cell>
        </row>
        <row r="819">
          <cell r="H819">
            <v>0</v>
          </cell>
        </row>
        <row r="820">
          <cell r="H820">
            <v>0</v>
          </cell>
        </row>
        <row r="821">
          <cell r="H821">
            <v>0</v>
          </cell>
        </row>
        <row r="822">
          <cell r="H822">
            <v>0</v>
          </cell>
        </row>
        <row r="823">
          <cell r="H823">
            <v>0</v>
          </cell>
        </row>
        <row r="824">
          <cell r="H824">
            <v>0</v>
          </cell>
        </row>
        <row r="825">
          <cell r="H825">
            <v>0</v>
          </cell>
        </row>
        <row r="826">
          <cell r="H826">
            <v>0</v>
          </cell>
        </row>
        <row r="827">
          <cell r="H827">
            <v>0</v>
          </cell>
        </row>
        <row r="828">
          <cell r="H828">
            <v>0</v>
          </cell>
        </row>
        <row r="829">
          <cell r="H829">
            <v>0</v>
          </cell>
        </row>
        <row r="830">
          <cell r="H830">
            <v>0</v>
          </cell>
        </row>
        <row r="831">
          <cell r="H831">
            <v>0</v>
          </cell>
        </row>
        <row r="832">
          <cell r="H832">
            <v>0</v>
          </cell>
        </row>
        <row r="833">
          <cell r="H833">
            <v>0</v>
          </cell>
        </row>
        <row r="834">
          <cell r="H834">
            <v>0</v>
          </cell>
        </row>
        <row r="835">
          <cell r="H835">
            <v>0</v>
          </cell>
        </row>
        <row r="836">
          <cell r="H836">
            <v>0</v>
          </cell>
        </row>
        <row r="837">
          <cell r="H837">
            <v>0</v>
          </cell>
        </row>
        <row r="838">
          <cell r="H838">
            <v>0</v>
          </cell>
        </row>
        <row r="839">
          <cell r="H839">
            <v>0</v>
          </cell>
        </row>
        <row r="840">
          <cell r="H840">
            <v>0</v>
          </cell>
        </row>
        <row r="841">
          <cell r="H841">
            <v>0</v>
          </cell>
        </row>
        <row r="842">
          <cell r="H842">
            <v>0</v>
          </cell>
        </row>
        <row r="843">
          <cell r="H843">
            <v>0</v>
          </cell>
        </row>
        <row r="844">
          <cell r="H844">
            <v>0</v>
          </cell>
        </row>
        <row r="845">
          <cell r="H845">
            <v>0</v>
          </cell>
        </row>
        <row r="846">
          <cell r="H846">
            <v>0</v>
          </cell>
        </row>
        <row r="847">
          <cell r="H847">
            <v>0</v>
          </cell>
        </row>
        <row r="848">
          <cell r="H848">
            <v>0</v>
          </cell>
        </row>
        <row r="849">
          <cell r="H849">
            <v>0</v>
          </cell>
        </row>
        <row r="850">
          <cell r="H850">
            <v>0</v>
          </cell>
        </row>
        <row r="851">
          <cell r="H851">
            <v>0</v>
          </cell>
        </row>
        <row r="852">
          <cell r="H852">
            <v>0</v>
          </cell>
        </row>
        <row r="853">
          <cell r="H853">
            <v>0</v>
          </cell>
        </row>
        <row r="854">
          <cell r="H854">
            <v>0</v>
          </cell>
        </row>
        <row r="855">
          <cell r="H855">
            <v>0</v>
          </cell>
        </row>
        <row r="856">
          <cell r="H856">
            <v>0</v>
          </cell>
        </row>
        <row r="857">
          <cell r="H857">
            <v>0</v>
          </cell>
        </row>
        <row r="858">
          <cell r="H858">
            <v>0</v>
          </cell>
        </row>
        <row r="859">
          <cell r="H859">
            <v>0</v>
          </cell>
        </row>
        <row r="860">
          <cell r="H860">
            <v>0</v>
          </cell>
        </row>
        <row r="861">
          <cell r="H861">
            <v>0</v>
          </cell>
        </row>
        <row r="862">
          <cell r="H862">
            <v>0</v>
          </cell>
        </row>
        <row r="863">
          <cell r="H863">
            <v>0</v>
          </cell>
        </row>
        <row r="864">
          <cell r="H864">
            <v>0</v>
          </cell>
        </row>
        <row r="865">
          <cell r="H865">
            <v>0</v>
          </cell>
        </row>
        <row r="866">
          <cell r="H866">
            <v>0</v>
          </cell>
        </row>
        <row r="867">
          <cell r="H867">
            <v>0</v>
          </cell>
        </row>
        <row r="868">
          <cell r="H868">
            <v>0</v>
          </cell>
        </row>
        <row r="869">
          <cell r="H869">
            <v>0</v>
          </cell>
        </row>
        <row r="870">
          <cell r="H870">
            <v>0</v>
          </cell>
        </row>
        <row r="871">
          <cell r="H871">
            <v>0</v>
          </cell>
        </row>
        <row r="872">
          <cell r="H872">
            <v>0</v>
          </cell>
        </row>
        <row r="873">
          <cell r="H873">
            <v>0</v>
          </cell>
        </row>
        <row r="874">
          <cell r="H874">
            <v>0</v>
          </cell>
        </row>
        <row r="875">
          <cell r="H875">
            <v>0</v>
          </cell>
        </row>
        <row r="876">
          <cell r="H876">
            <v>0</v>
          </cell>
        </row>
        <row r="877">
          <cell r="H877">
            <v>0</v>
          </cell>
        </row>
        <row r="878">
          <cell r="H878">
            <v>0</v>
          </cell>
        </row>
        <row r="879">
          <cell r="H879">
            <v>0</v>
          </cell>
        </row>
        <row r="880">
          <cell r="H880">
            <v>0</v>
          </cell>
        </row>
        <row r="881">
          <cell r="H881">
            <v>0</v>
          </cell>
        </row>
        <row r="882">
          <cell r="H882">
            <v>0</v>
          </cell>
        </row>
        <row r="883">
          <cell r="H883">
            <v>0</v>
          </cell>
        </row>
        <row r="884">
          <cell r="H884">
            <v>0</v>
          </cell>
        </row>
        <row r="885">
          <cell r="H885">
            <v>0</v>
          </cell>
        </row>
        <row r="886">
          <cell r="H886">
            <v>0</v>
          </cell>
        </row>
        <row r="887">
          <cell r="H887">
            <v>0</v>
          </cell>
        </row>
        <row r="888">
          <cell r="H888">
            <v>0</v>
          </cell>
        </row>
        <row r="889">
          <cell r="H889">
            <v>0</v>
          </cell>
        </row>
        <row r="890">
          <cell r="H890">
            <v>0</v>
          </cell>
        </row>
        <row r="891">
          <cell r="H891">
            <v>0</v>
          </cell>
        </row>
        <row r="892">
          <cell r="H892">
            <v>0</v>
          </cell>
        </row>
        <row r="893">
          <cell r="H893">
            <v>0</v>
          </cell>
        </row>
        <row r="894">
          <cell r="H894">
            <v>0</v>
          </cell>
        </row>
        <row r="895">
          <cell r="H895">
            <v>0</v>
          </cell>
        </row>
        <row r="896">
          <cell r="H896">
            <v>0</v>
          </cell>
        </row>
        <row r="897">
          <cell r="H897">
            <v>0</v>
          </cell>
        </row>
        <row r="898">
          <cell r="H898">
            <v>0</v>
          </cell>
        </row>
        <row r="899">
          <cell r="H899">
            <v>0</v>
          </cell>
        </row>
        <row r="900">
          <cell r="H900">
            <v>0</v>
          </cell>
        </row>
        <row r="901">
          <cell r="H901">
            <v>0</v>
          </cell>
        </row>
        <row r="902">
          <cell r="H902">
            <v>0</v>
          </cell>
        </row>
        <row r="903">
          <cell r="H903">
            <v>0</v>
          </cell>
        </row>
        <row r="904">
          <cell r="H904">
            <v>0</v>
          </cell>
        </row>
        <row r="905">
          <cell r="H905">
            <v>0</v>
          </cell>
        </row>
        <row r="906">
          <cell r="H906">
            <v>0</v>
          </cell>
        </row>
        <row r="907">
          <cell r="H907">
            <v>0</v>
          </cell>
        </row>
        <row r="908">
          <cell r="H908">
            <v>0</v>
          </cell>
        </row>
        <row r="909">
          <cell r="H909">
            <v>0</v>
          </cell>
        </row>
        <row r="910">
          <cell r="H910">
            <v>0</v>
          </cell>
        </row>
        <row r="911">
          <cell r="H911">
            <v>0</v>
          </cell>
        </row>
        <row r="912">
          <cell r="H912">
            <v>0</v>
          </cell>
        </row>
        <row r="913">
          <cell r="H913">
            <v>0</v>
          </cell>
        </row>
        <row r="914">
          <cell r="H914">
            <v>0</v>
          </cell>
        </row>
        <row r="915">
          <cell r="H915">
            <v>0</v>
          </cell>
        </row>
        <row r="916">
          <cell r="H916">
            <v>0</v>
          </cell>
        </row>
        <row r="917">
          <cell r="H917">
            <v>0</v>
          </cell>
        </row>
        <row r="918">
          <cell r="H918">
            <v>0</v>
          </cell>
        </row>
        <row r="919">
          <cell r="H919">
            <v>0</v>
          </cell>
        </row>
        <row r="920">
          <cell r="H920">
            <v>0</v>
          </cell>
        </row>
        <row r="921">
          <cell r="H921">
            <v>0</v>
          </cell>
        </row>
        <row r="922">
          <cell r="H922">
            <v>0</v>
          </cell>
        </row>
        <row r="923">
          <cell r="H923">
            <v>0</v>
          </cell>
        </row>
        <row r="924">
          <cell r="H924">
            <v>0</v>
          </cell>
        </row>
        <row r="925">
          <cell r="H925">
            <v>0</v>
          </cell>
        </row>
        <row r="926">
          <cell r="H926">
            <v>0</v>
          </cell>
        </row>
        <row r="927">
          <cell r="H927">
            <v>0</v>
          </cell>
        </row>
        <row r="928">
          <cell r="H928">
            <v>0</v>
          </cell>
        </row>
        <row r="929">
          <cell r="H929">
            <v>0</v>
          </cell>
        </row>
        <row r="930">
          <cell r="H930">
            <v>0</v>
          </cell>
        </row>
        <row r="931">
          <cell r="H931">
            <v>0</v>
          </cell>
        </row>
        <row r="932">
          <cell r="H932">
            <v>0</v>
          </cell>
        </row>
        <row r="933">
          <cell r="H933">
            <v>0</v>
          </cell>
        </row>
        <row r="934">
          <cell r="H934">
            <v>0</v>
          </cell>
        </row>
        <row r="935">
          <cell r="H935">
            <v>0</v>
          </cell>
        </row>
        <row r="936">
          <cell r="H936">
            <v>0</v>
          </cell>
        </row>
        <row r="937">
          <cell r="H937">
            <v>0</v>
          </cell>
        </row>
        <row r="938">
          <cell r="H938">
            <v>0</v>
          </cell>
        </row>
        <row r="939">
          <cell r="H939">
            <v>0</v>
          </cell>
        </row>
        <row r="940">
          <cell r="H940">
            <v>0</v>
          </cell>
        </row>
        <row r="941">
          <cell r="H941">
            <v>0</v>
          </cell>
        </row>
        <row r="942">
          <cell r="H942">
            <v>0</v>
          </cell>
        </row>
        <row r="943">
          <cell r="H943">
            <v>0</v>
          </cell>
        </row>
        <row r="944">
          <cell r="H944">
            <v>0</v>
          </cell>
        </row>
        <row r="945">
          <cell r="H945">
            <v>0</v>
          </cell>
        </row>
        <row r="946">
          <cell r="H946">
            <v>0</v>
          </cell>
        </row>
        <row r="947">
          <cell r="H947">
            <v>0</v>
          </cell>
        </row>
        <row r="948">
          <cell r="H948">
            <v>0</v>
          </cell>
        </row>
        <row r="949">
          <cell r="H949">
            <v>0</v>
          </cell>
        </row>
        <row r="950">
          <cell r="H950">
            <v>0</v>
          </cell>
        </row>
        <row r="951">
          <cell r="H951">
            <v>0</v>
          </cell>
        </row>
        <row r="952">
          <cell r="H952">
            <v>0</v>
          </cell>
        </row>
        <row r="953">
          <cell r="H953">
            <v>0</v>
          </cell>
        </row>
        <row r="954">
          <cell r="H954">
            <v>0</v>
          </cell>
        </row>
        <row r="955">
          <cell r="H955">
            <v>0</v>
          </cell>
        </row>
        <row r="956">
          <cell r="H956">
            <v>0</v>
          </cell>
        </row>
        <row r="957">
          <cell r="H957">
            <v>0</v>
          </cell>
        </row>
        <row r="958">
          <cell r="H958">
            <v>0</v>
          </cell>
        </row>
        <row r="959">
          <cell r="H959">
            <v>0</v>
          </cell>
        </row>
        <row r="960">
          <cell r="H960">
            <v>0</v>
          </cell>
        </row>
        <row r="961">
          <cell r="H961">
            <v>0</v>
          </cell>
        </row>
        <row r="962">
          <cell r="H962">
            <v>0</v>
          </cell>
        </row>
        <row r="963">
          <cell r="H963">
            <v>0</v>
          </cell>
        </row>
        <row r="964">
          <cell r="H964">
            <v>0</v>
          </cell>
        </row>
        <row r="965">
          <cell r="H965">
            <v>0</v>
          </cell>
        </row>
        <row r="966">
          <cell r="H966">
            <v>0</v>
          </cell>
        </row>
        <row r="967">
          <cell r="H967">
            <v>0</v>
          </cell>
        </row>
        <row r="968">
          <cell r="H968">
            <v>0</v>
          </cell>
        </row>
        <row r="969">
          <cell r="H969">
            <v>0</v>
          </cell>
        </row>
        <row r="970">
          <cell r="H970">
            <v>0</v>
          </cell>
        </row>
        <row r="971">
          <cell r="H971">
            <v>0</v>
          </cell>
        </row>
        <row r="972">
          <cell r="H972">
            <v>0</v>
          </cell>
        </row>
        <row r="973">
          <cell r="H973">
            <v>0</v>
          </cell>
        </row>
        <row r="974">
          <cell r="H974">
            <v>0</v>
          </cell>
        </row>
        <row r="975">
          <cell r="H975">
            <v>0</v>
          </cell>
        </row>
        <row r="976">
          <cell r="H976">
            <v>0</v>
          </cell>
        </row>
        <row r="977">
          <cell r="H977">
            <v>0</v>
          </cell>
        </row>
        <row r="978">
          <cell r="H978">
            <v>0</v>
          </cell>
        </row>
        <row r="979">
          <cell r="H979">
            <v>0</v>
          </cell>
        </row>
        <row r="980">
          <cell r="H980">
            <v>0</v>
          </cell>
        </row>
        <row r="981">
          <cell r="H981">
            <v>0</v>
          </cell>
        </row>
        <row r="982">
          <cell r="H982">
            <v>0</v>
          </cell>
        </row>
        <row r="983">
          <cell r="H983">
            <v>0</v>
          </cell>
        </row>
        <row r="984">
          <cell r="H984">
            <v>0</v>
          </cell>
        </row>
        <row r="985">
          <cell r="H985">
            <v>0</v>
          </cell>
        </row>
        <row r="986">
          <cell r="H986">
            <v>0</v>
          </cell>
        </row>
        <row r="987">
          <cell r="H987">
            <v>0</v>
          </cell>
        </row>
        <row r="988">
          <cell r="H988">
            <v>0</v>
          </cell>
        </row>
        <row r="989">
          <cell r="H989">
            <v>0</v>
          </cell>
        </row>
        <row r="990">
          <cell r="H990">
            <v>0</v>
          </cell>
        </row>
        <row r="991">
          <cell r="H991">
            <v>0</v>
          </cell>
        </row>
        <row r="992">
          <cell r="H992">
            <v>0</v>
          </cell>
        </row>
        <row r="993">
          <cell r="H993">
            <v>0</v>
          </cell>
        </row>
        <row r="994">
          <cell r="H994">
            <v>0</v>
          </cell>
        </row>
        <row r="995">
          <cell r="H995">
            <v>0</v>
          </cell>
        </row>
        <row r="996">
          <cell r="H996">
            <v>0</v>
          </cell>
        </row>
        <row r="997">
          <cell r="H997">
            <v>0</v>
          </cell>
        </row>
        <row r="998">
          <cell r="H998">
            <v>0</v>
          </cell>
        </row>
        <row r="999">
          <cell r="H999">
            <v>0</v>
          </cell>
        </row>
        <row r="1000">
          <cell r="H1000">
            <v>0</v>
          </cell>
        </row>
      </sheetData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9" Type="http://schemas.openxmlformats.org/officeDocument/2006/relationships/control" Target="../activeX/activeX4.xml"/><Relationship Id="rId8" Type="http://schemas.openxmlformats.org/officeDocument/2006/relationships/image" Target="../media/image3.wmf"/><Relationship Id="rId7" Type="http://schemas.openxmlformats.org/officeDocument/2006/relationships/control" Target="../activeX/activeX3.xml"/><Relationship Id="rId6" Type="http://schemas.openxmlformats.org/officeDocument/2006/relationships/image" Target="../media/image2.wmf"/><Relationship Id="rId5" Type="http://schemas.openxmlformats.org/officeDocument/2006/relationships/control" Target="../activeX/activeX2.xml"/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wmf"/><Relationship Id="rId15" Type="http://schemas.openxmlformats.org/officeDocument/2006/relationships/control" Target="../activeX/activeX7.xml"/><Relationship Id="rId14" Type="http://schemas.openxmlformats.org/officeDocument/2006/relationships/image" Target="../media/image6.wmf"/><Relationship Id="rId13" Type="http://schemas.openxmlformats.org/officeDocument/2006/relationships/control" Target="../activeX/activeX6.xml"/><Relationship Id="rId12" Type="http://schemas.openxmlformats.org/officeDocument/2006/relationships/image" Target="../media/image5.wmf"/><Relationship Id="rId11" Type="http://schemas.openxmlformats.org/officeDocument/2006/relationships/control" Target="../activeX/activeX5.xml"/><Relationship Id="rId10" Type="http://schemas.openxmlformats.org/officeDocument/2006/relationships/image" Target="../media/image4.wmf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9" Type="http://schemas.openxmlformats.org/officeDocument/2006/relationships/control" Target="../activeX/activeX11.xml"/><Relationship Id="rId8" Type="http://schemas.openxmlformats.org/officeDocument/2006/relationships/image" Target="../media/image10.wmf"/><Relationship Id="rId7" Type="http://schemas.openxmlformats.org/officeDocument/2006/relationships/control" Target="../activeX/activeX10.xml"/><Relationship Id="rId6" Type="http://schemas.openxmlformats.org/officeDocument/2006/relationships/image" Target="../media/image9.wmf"/><Relationship Id="rId5" Type="http://schemas.openxmlformats.org/officeDocument/2006/relationships/control" Target="../activeX/activeX9.xml"/><Relationship Id="rId4" Type="http://schemas.openxmlformats.org/officeDocument/2006/relationships/image" Target="../media/image8.wmf"/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2.vml"/><Relationship Id="rId12" Type="http://schemas.openxmlformats.org/officeDocument/2006/relationships/image" Target="../media/image12.wmf"/><Relationship Id="rId11" Type="http://schemas.openxmlformats.org/officeDocument/2006/relationships/control" Target="../activeX/activeX12.xml"/><Relationship Id="rId10" Type="http://schemas.openxmlformats.org/officeDocument/2006/relationships/image" Target="../media/image11.wmf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2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6"/>
  <dimension ref="A1:K1000"/>
  <sheetViews>
    <sheetView workbookViewId="0">
      <pane ySplit="3" topLeftCell="A4" activePane="bottomLeft" state="frozen"/>
      <selection/>
      <selection pane="bottomLeft" activeCell="C15" sqref="C15"/>
    </sheetView>
  </sheetViews>
  <sheetFormatPr defaultColWidth="8.73148148148148" defaultRowHeight="14.4"/>
  <cols>
    <col min="1" max="1" width="8.73148148148148" style="30"/>
    <col min="2" max="2" width="27.7314814814815" style="30" customWidth="1"/>
    <col min="3" max="3" width="29.7962962962963" style="30" customWidth="1"/>
    <col min="4" max="4" width="16.7962962962963" style="30" customWidth="1"/>
    <col min="5" max="5" width="11.3333333333333" style="30" customWidth="1"/>
    <col min="6" max="6" width="11.3333333333333" style="29" customWidth="1"/>
    <col min="7" max="7" width="11.9351851851852" style="147" customWidth="1"/>
    <col min="8" max="8" width="17.9351851851852" style="29" customWidth="1"/>
    <col min="9" max="9" width="17.9351851851852" style="30" customWidth="1"/>
    <col min="10" max="10" width="27.537037037037" style="280" customWidth="1"/>
    <col min="11" max="16384" width="8.73148148148148" style="30"/>
  </cols>
  <sheetData>
    <row r="1" ht="38.25" customHeight="1" spans="1:11">
      <c r="A1" s="178"/>
      <c r="B1" s="281"/>
      <c r="C1" s="225" t="s">
        <v>0</v>
      </c>
      <c r="D1" s="282" t="s">
        <v>1</v>
      </c>
      <c r="E1" s="282"/>
      <c r="F1" s="282"/>
      <c r="G1" s="282"/>
      <c r="H1" s="282"/>
      <c r="I1" s="282"/>
      <c r="J1" s="282"/>
    </row>
    <row r="2" ht="21" customHeight="1" spans="1:11">
      <c r="A2" s="182"/>
      <c r="B2" s="283"/>
      <c r="C2" s="182"/>
      <c r="D2" s="182"/>
      <c r="E2" s="283"/>
      <c r="F2" s="284"/>
      <c r="G2" s="285"/>
      <c r="H2" s="187" t="s">
        <v>2</v>
      </c>
      <c r="I2" s="233"/>
      <c r="J2" s="286" t="s">
        <v>3</v>
      </c>
      <c r="K2" s="287"/>
    </row>
    <row r="3" spans="1:11">
      <c r="A3" s="288" t="s">
        <v>4</v>
      </c>
      <c r="B3" s="66" t="s">
        <v>5</v>
      </c>
      <c r="C3" s="237" t="s">
        <v>6</v>
      </c>
      <c r="D3" s="288" t="s">
        <v>7</v>
      </c>
      <c r="E3" s="288" t="s">
        <v>8</v>
      </c>
      <c r="F3" s="67" t="s">
        <v>9</v>
      </c>
      <c r="G3" s="289" t="s">
        <v>10</v>
      </c>
      <c r="H3" s="67" t="s">
        <v>11</v>
      </c>
      <c r="I3" s="170" t="s">
        <v>12</v>
      </c>
      <c r="J3" s="244" t="s">
        <v>13</v>
      </c>
      <c r="K3" s="81"/>
    </row>
    <row r="4" spans="1:11">
      <c r="A4" s="290">
        <f>IF(E4&lt;&gt;"",ROW()-3,"")</f>
        <v>1</v>
      </c>
      <c r="B4" s="246" t="s">
        <v>14</v>
      </c>
      <c r="C4" s="246" t="s">
        <v>15</v>
      </c>
      <c r="D4" s="291" t="str">
        <f>IF(C4="","",VLOOKUP(J4,IF({1,0},项目管理台账!$V$3:$V$1000,项目管理台账!$K$3:$K$1000),2,0))</f>
        <v>首熙MS202402001</v>
      </c>
      <c r="E4" s="292" t="s">
        <v>16</v>
      </c>
      <c r="F4" s="293">
        <v>500</v>
      </c>
      <c r="G4" s="294">
        <f>IF(C4="","",IF(VLOOKUP(D4,项目管理台账!$K$4:$R$1000,8,0)="","",VLOOKUP(D4,项目管理台账!$K$4:$R$1000,8,0)))</f>
        <v>1</v>
      </c>
      <c r="H4" s="295">
        <f>IF(G4="",0,G4*F4)</f>
        <v>500</v>
      </c>
      <c r="I4" s="296"/>
      <c r="J4" s="297" t="s">
        <v>17</v>
      </c>
      <c r="K4" s="81"/>
    </row>
    <row r="5" spans="1:11">
      <c r="A5" s="290">
        <f t="shared" ref="A5:A68" si="0">IF(E5&lt;&gt;"",ROW()-3,"")</f>
        <v>2</v>
      </c>
      <c r="B5" s="246" t="s">
        <v>18</v>
      </c>
      <c r="C5" s="246" t="s">
        <v>19</v>
      </c>
      <c r="D5" s="291" t="str">
        <f>IF(C5="","",VLOOKUP(J5,IF({1,0},项目管理台账!$V$3:$V$1000,项目管理台账!$K$3:$K$1000),2,0))</f>
        <v>首熙MS202402002</v>
      </c>
      <c r="E5" s="292" t="s">
        <v>16</v>
      </c>
      <c r="F5" s="293">
        <v>1000</v>
      </c>
      <c r="G5" s="294">
        <f>IF(C5="","",IF(VLOOKUP(D5,项目管理台账!$K$4:$R$1000,8,0)="","",VLOOKUP(D5,项目管理台账!$K$4:$R$1000,8,0)))</f>
        <v>1</v>
      </c>
      <c r="H5" s="295">
        <f t="shared" ref="H5:H68" si="1">IF(G5="",0,G5*F5)</f>
        <v>1000</v>
      </c>
      <c r="I5" s="296"/>
      <c r="J5" s="297" t="s">
        <v>20</v>
      </c>
      <c r="K5" s="81"/>
    </row>
    <row r="6" spans="1:11">
      <c r="A6" s="290">
        <f t="shared" si="0"/>
        <v>3</v>
      </c>
      <c r="B6" s="270" t="s">
        <v>21</v>
      </c>
      <c r="C6" s="270" t="s">
        <v>22</v>
      </c>
      <c r="D6" s="291" t="str">
        <f>IF(C6="","",VLOOKUP(J6,IF({1,0},项目管理台账!$V$3:$V$1000,项目管理台账!$K$3:$K$1000),2,0))</f>
        <v>首熙MS202502003</v>
      </c>
      <c r="E6" s="298" t="s">
        <v>23</v>
      </c>
      <c r="F6" s="293">
        <v>1000</v>
      </c>
      <c r="G6" s="294" t="str">
        <f>IF(C6="","",IF(VLOOKUP(D6,项目管理台账!$K$4:$R$1000,8,0)="","",VLOOKUP(D6,项目管理台账!$K$4:$R$1000,8,0)))</f>
        <v/>
      </c>
      <c r="H6" s="295">
        <f t="shared" si="1"/>
        <v>0</v>
      </c>
      <c r="I6" s="296"/>
      <c r="J6" s="297" t="s">
        <v>24</v>
      </c>
      <c r="K6" s="81"/>
    </row>
    <row r="7" spans="1:11">
      <c r="A7" s="290">
        <f t="shared" si="0"/>
        <v>4</v>
      </c>
      <c r="B7" s="270" t="s">
        <v>25</v>
      </c>
      <c r="C7" s="299" t="s">
        <v>26</v>
      </c>
      <c r="D7" s="291" t="str">
        <f>IF(C7="","",VLOOKUP(J7,IF({1,0},项目管理台账!$V$3:$V$1000,项目管理台账!$K$3:$K$1000),2,0))</f>
        <v>首熙XZ202502005</v>
      </c>
      <c r="E7" s="296" t="s">
        <v>16</v>
      </c>
      <c r="F7" s="293">
        <v>500</v>
      </c>
      <c r="G7" s="294">
        <f>IF(C7="","",IF(VLOOKUP(D7,项目管理台账!$K$4:$R$1000,8,0)="","",VLOOKUP(D7,项目管理台账!$K$4:$R$1000,8,0)))</f>
        <v>1</v>
      </c>
      <c r="H7" s="295">
        <f t="shared" si="1"/>
        <v>500</v>
      </c>
      <c r="I7" s="300"/>
      <c r="J7" s="297" t="s">
        <v>27</v>
      </c>
      <c r="K7" s="81"/>
    </row>
    <row r="8" spans="1:11">
      <c r="A8" s="290">
        <f t="shared" si="0"/>
        <v>5</v>
      </c>
      <c r="B8" s="270" t="s">
        <v>25</v>
      </c>
      <c r="C8" s="299" t="s">
        <v>26</v>
      </c>
      <c r="D8" s="291" t="str">
        <f>IF(C8="","",VLOOKUP(J8,IF({1,0},项目管理台账!$V$3:$V$1000,项目管理台账!$K$3:$K$1000),2,0))</f>
        <v>首熙XZ202502005</v>
      </c>
      <c r="E8" s="296" t="s">
        <v>23</v>
      </c>
      <c r="F8" s="293">
        <v>500</v>
      </c>
      <c r="G8" s="294">
        <f>IF(C8="","",IF(VLOOKUP(D8,项目管理台账!$K$4:$R$1000,8,0)="","",VLOOKUP(D8,项目管理台账!$K$4:$R$1000,8,0)))</f>
        <v>1</v>
      </c>
      <c r="H8" s="295">
        <f t="shared" si="1"/>
        <v>500</v>
      </c>
      <c r="I8" s="300"/>
      <c r="J8" s="297" t="s">
        <v>27</v>
      </c>
      <c r="K8" s="81"/>
    </row>
    <row r="9" spans="1:11">
      <c r="A9" s="290">
        <f t="shared" si="0"/>
        <v>6</v>
      </c>
      <c r="B9" s="270" t="s">
        <v>25</v>
      </c>
      <c r="C9" s="299" t="s">
        <v>28</v>
      </c>
      <c r="D9" s="291" t="str">
        <f>IF(C9="","",VLOOKUP(J9,IF({1,0},项目管理台账!$V$3:$V$1000,项目管理台账!$K$3:$K$1000),2,0))</f>
        <v>首熙XS202502006</v>
      </c>
      <c r="E9" s="296" t="s">
        <v>29</v>
      </c>
      <c r="F9" s="293">
        <v>1000</v>
      </c>
      <c r="G9" s="294">
        <f>IF(C9="","",IF(VLOOKUP(D9,项目管理台账!$K$4:$R$1000,8,0)="","",VLOOKUP(D9,项目管理台账!$K$4:$R$1000,8,0)))</f>
        <v>1</v>
      </c>
      <c r="H9" s="295">
        <f t="shared" si="1"/>
        <v>1000</v>
      </c>
      <c r="I9" s="300"/>
      <c r="J9" s="297" t="s">
        <v>30</v>
      </c>
      <c r="K9" s="81"/>
    </row>
    <row r="10" spans="1:11">
      <c r="A10" s="290" t="str">
        <f t="shared" si="0"/>
        <v/>
      </c>
      <c r="B10" s="270"/>
      <c r="C10" s="299"/>
      <c r="D10" s="291" t="str">
        <f>IF(C10="","",VLOOKUP(J10,IF({1,0},项目管理台账!$V$3:$V$1000,项目管理台账!$K$3:$K$1000),2,0))</f>
        <v/>
      </c>
      <c r="E10" s="296"/>
      <c r="F10" s="293"/>
      <c r="G10" s="294" t="str">
        <f>IF(C10="","",IF(VLOOKUP(D10,项目管理台账!$K$4:$R$1000,8,0)="","",VLOOKUP(D10,项目管理台账!$K$4:$R$1000,8,0)))</f>
        <v/>
      </c>
      <c r="H10" s="295">
        <f t="shared" si="1"/>
        <v>0</v>
      </c>
      <c r="I10" s="300"/>
      <c r="J10" s="297"/>
      <c r="K10" s="81"/>
    </row>
    <row r="11" spans="1:11">
      <c r="A11" s="290" t="str">
        <f t="shared" si="0"/>
        <v/>
      </c>
      <c r="B11" s="270"/>
      <c r="C11" s="299"/>
      <c r="D11" s="291" t="str">
        <f>IF(C11="","",VLOOKUP(J11,IF({1,0},项目管理台账!$V$3:$V$1000,项目管理台账!$K$3:$K$1000),2,0))</f>
        <v/>
      </c>
      <c r="E11" s="296"/>
      <c r="F11" s="293"/>
      <c r="G11" s="294" t="str">
        <f>IF(C11="","",IF(VLOOKUP(D11,项目管理台账!$K$4:$R$1000,8,0)="","",VLOOKUP(D11,项目管理台账!$K$4:$R$1000,8,0)))</f>
        <v/>
      </c>
      <c r="H11" s="295">
        <f t="shared" si="1"/>
        <v>0</v>
      </c>
      <c r="I11" s="300"/>
      <c r="J11" s="297"/>
      <c r="K11" s="81"/>
    </row>
    <row r="12" spans="1:11">
      <c r="A12" s="290" t="str">
        <f t="shared" si="0"/>
        <v/>
      </c>
      <c r="B12" s="270"/>
      <c r="C12" s="299"/>
      <c r="D12" s="291" t="str">
        <f>IF(C12="","",VLOOKUP(J12,IF({1,0},项目管理台账!$V$3:$V$1000,项目管理台账!$K$3:$K$1000),2,0))</f>
        <v/>
      </c>
      <c r="E12" s="296"/>
      <c r="F12" s="293"/>
      <c r="G12" s="294" t="str">
        <f>IF(C12="","",IF(VLOOKUP(D12,项目管理台账!$K$4:$R$1000,8,0)="","",VLOOKUP(D12,项目管理台账!$K$4:$R$1000,8,0)))</f>
        <v/>
      </c>
      <c r="H12" s="295">
        <f t="shared" si="1"/>
        <v>0</v>
      </c>
      <c r="I12" s="300"/>
      <c r="J12" s="297"/>
      <c r="K12" s="81"/>
    </row>
    <row r="13" spans="1:11">
      <c r="A13" s="290" t="str">
        <f t="shared" si="0"/>
        <v/>
      </c>
      <c r="B13" s="270"/>
      <c r="C13" s="299"/>
      <c r="D13" s="291" t="str">
        <f>IF(C13="","",VLOOKUP(J13,IF({1,0},项目管理台账!$V$3:$V$1000,项目管理台账!$K$3:$K$1000),2,0))</f>
        <v/>
      </c>
      <c r="E13" s="296"/>
      <c r="F13" s="293"/>
      <c r="G13" s="294" t="str">
        <f>IF(C13="","",IF(VLOOKUP(D13,项目管理台账!$K$4:$R$1000,8,0)="","",VLOOKUP(D13,项目管理台账!$K$4:$R$1000,8,0)))</f>
        <v/>
      </c>
      <c r="H13" s="295">
        <f t="shared" si="1"/>
        <v>0</v>
      </c>
      <c r="I13" s="300"/>
      <c r="J13" s="297"/>
      <c r="K13" s="81"/>
    </row>
    <row r="14" spans="1:11">
      <c r="A14" s="290" t="str">
        <f t="shared" si="0"/>
        <v/>
      </c>
      <c r="B14" s="270"/>
      <c r="C14" s="299"/>
      <c r="D14" s="291" t="str">
        <f>IF(C14="","",VLOOKUP(J14,IF({1,0},项目管理台账!$V$3:$V$1000,项目管理台账!$K$3:$K$1000),2,0))</f>
        <v/>
      </c>
      <c r="E14" s="296"/>
      <c r="F14" s="293"/>
      <c r="G14" s="294" t="str">
        <f>IF(C14="","",IF(VLOOKUP(D14,项目管理台账!$K$4:$R$1000,8,0)="","",VLOOKUP(D14,项目管理台账!$K$4:$R$1000,8,0)))</f>
        <v/>
      </c>
      <c r="H14" s="295">
        <f t="shared" si="1"/>
        <v>0</v>
      </c>
      <c r="I14" s="300"/>
      <c r="J14" s="297"/>
      <c r="K14" s="81"/>
    </row>
    <row r="15" spans="1:11">
      <c r="A15" s="290" t="str">
        <f t="shared" si="0"/>
        <v/>
      </c>
      <c r="B15" s="270"/>
      <c r="C15" s="247"/>
      <c r="D15" s="291" t="str">
        <f>IF(C15="","",VLOOKUP(J15,IF({1,0},项目管理台账!$V$3:$V$1000,项目管理台账!$K$3:$K$1000),2,0))</f>
        <v/>
      </c>
      <c r="E15" s="296"/>
      <c r="F15" s="293"/>
      <c r="G15" s="294" t="str">
        <f>IF(C15="","",IF(VLOOKUP(D15,项目管理台账!$K$4:$R$1000,8,0)="","",VLOOKUP(D15,项目管理台账!$K$4:$R$1000,8,0)))</f>
        <v/>
      </c>
      <c r="H15" s="295">
        <f t="shared" si="1"/>
        <v>0</v>
      </c>
      <c r="I15" s="300"/>
      <c r="J15" s="258"/>
      <c r="K15" s="81"/>
    </row>
    <row r="16" spans="1:11">
      <c r="A16" s="290" t="str">
        <f t="shared" si="0"/>
        <v/>
      </c>
      <c r="B16" s="270"/>
      <c r="C16" s="299"/>
      <c r="D16" s="291" t="str">
        <f>IF(C16="","",VLOOKUP(J16,IF({1,0},项目管理台账!$V$3:$V$1000,项目管理台账!$K$3:$K$1000),2,0))</f>
        <v/>
      </c>
      <c r="E16" s="296"/>
      <c r="F16" s="293"/>
      <c r="G16" s="294" t="str">
        <f>IF(C16="","",IF(VLOOKUP(D16,项目管理台账!$K$4:$R$1000,8,0)="","",VLOOKUP(D16,项目管理台账!$K$4:$R$1000,8,0)))</f>
        <v/>
      </c>
      <c r="H16" s="295">
        <f t="shared" si="1"/>
        <v>0</v>
      </c>
      <c r="I16" s="300"/>
      <c r="J16" s="297"/>
      <c r="K16" s="81"/>
    </row>
    <row r="17" spans="1:11">
      <c r="A17" s="290" t="str">
        <f t="shared" si="0"/>
        <v/>
      </c>
      <c r="B17" s="270"/>
      <c r="C17" s="299"/>
      <c r="D17" s="291" t="str">
        <f>IF(C17="","",VLOOKUP(J17,IF({1,0},项目管理台账!$V$3:$V$1000,项目管理台账!$K$3:$K$1000),2,0))</f>
        <v/>
      </c>
      <c r="E17" s="296"/>
      <c r="F17" s="293"/>
      <c r="G17" s="294" t="str">
        <f>IF(C17="","",IF(VLOOKUP(D17,项目管理台账!$K$4:$R$1000,8,0)="","",VLOOKUP(D17,项目管理台账!$K$4:$R$1000,8,0)))</f>
        <v/>
      </c>
      <c r="H17" s="295">
        <f t="shared" si="1"/>
        <v>0</v>
      </c>
      <c r="I17" s="300"/>
      <c r="J17" s="297"/>
      <c r="K17" s="81"/>
    </row>
    <row r="18" spans="1:11">
      <c r="A18" s="290" t="str">
        <f t="shared" si="0"/>
        <v/>
      </c>
      <c r="B18" s="270"/>
      <c r="C18" s="299"/>
      <c r="D18" s="291" t="str">
        <f>IF(C18="","",VLOOKUP(J18,IF({1,0},项目管理台账!$V$3:$V$1000,项目管理台账!$K$3:$K$1000),2,0))</f>
        <v/>
      </c>
      <c r="E18" s="296"/>
      <c r="F18" s="293"/>
      <c r="G18" s="294" t="str">
        <f>IF(C18="","",IF(VLOOKUP(D18,项目管理台账!$K$4:$R$1000,8,0)="","",VLOOKUP(D18,项目管理台账!$K$4:$R$1000,8,0)))</f>
        <v/>
      </c>
      <c r="H18" s="295">
        <f t="shared" si="1"/>
        <v>0</v>
      </c>
      <c r="I18" s="300"/>
      <c r="J18" s="297"/>
      <c r="K18" s="81"/>
    </row>
    <row r="19" spans="1:11">
      <c r="A19" s="290" t="str">
        <f t="shared" si="0"/>
        <v/>
      </c>
      <c r="B19" s="270"/>
      <c r="C19" s="299"/>
      <c r="D19" s="291" t="str">
        <f>IF(C19="","",VLOOKUP(J19,IF({1,0},项目管理台账!$V$3:$V$1000,项目管理台账!$K$3:$K$1000),2,0))</f>
        <v/>
      </c>
      <c r="E19" s="296"/>
      <c r="F19" s="293"/>
      <c r="G19" s="294" t="str">
        <f>IF(C19="","",IF(VLOOKUP(D19,项目管理台账!$K$4:$R$1000,8,0)="","",VLOOKUP(D19,项目管理台账!$K$4:$R$1000,8,0)))</f>
        <v/>
      </c>
      <c r="H19" s="295">
        <f t="shared" si="1"/>
        <v>0</v>
      </c>
      <c r="I19" s="300"/>
      <c r="J19" s="297"/>
      <c r="K19" s="81"/>
    </row>
    <row r="20" spans="1:11">
      <c r="A20" s="290" t="str">
        <f t="shared" si="0"/>
        <v/>
      </c>
      <c r="B20" s="270"/>
      <c r="C20" s="299"/>
      <c r="D20" s="291" t="str">
        <f>IF(C20="","",VLOOKUP(J20,IF({1,0},项目管理台账!$V$3:$V$1000,项目管理台账!$K$3:$K$1000),2,0))</f>
        <v/>
      </c>
      <c r="E20" s="296"/>
      <c r="F20" s="293"/>
      <c r="G20" s="294" t="str">
        <f>IF(C20="","",IF(VLOOKUP(D20,项目管理台账!$K$4:$R$1000,8,0)="","",VLOOKUP(D20,项目管理台账!$K$4:$R$1000,8,0)))</f>
        <v/>
      </c>
      <c r="H20" s="295">
        <f t="shared" si="1"/>
        <v>0</v>
      </c>
      <c r="I20" s="300"/>
      <c r="J20" s="297"/>
      <c r="K20" s="81"/>
    </row>
    <row r="21" spans="1:11">
      <c r="A21" s="290" t="str">
        <f t="shared" si="0"/>
        <v/>
      </c>
      <c r="B21" s="270"/>
      <c r="C21" s="299"/>
      <c r="D21" s="291" t="str">
        <f>IF(C21="","",VLOOKUP(J21,IF({1,0},项目管理台账!$V$3:$V$1000,项目管理台账!$K$3:$K$1000),2,0))</f>
        <v/>
      </c>
      <c r="E21" s="296"/>
      <c r="F21" s="293"/>
      <c r="G21" s="294" t="str">
        <f>IF(C21="","",IF(VLOOKUP(D21,项目管理台账!$K$4:$R$1000,8,0)="","",VLOOKUP(D21,项目管理台账!$K$4:$R$1000,8,0)))</f>
        <v/>
      </c>
      <c r="H21" s="295">
        <f t="shared" si="1"/>
        <v>0</v>
      </c>
      <c r="I21" s="300"/>
      <c r="J21" s="297"/>
      <c r="K21" s="81"/>
    </row>
    <row r="22" spans="1:11">
      <c r="A22" s="290" t="str">
        <f t="shared" si="0"/>
        <v/>
      </c>
      <c r="B22" s="270"/>
      <c r="C22" s="301"/>
      <c r="D22" s="291" t="str">
        <f>IF(C22="","",VLOOKUP(J22,IF({1,0},项目管理台账!$V$3:$V$1000,项目管理台账!$K$3:$K$1000),2,0))</f>
        <v/>
      </c>
      <c r="E22" s="296"/>
      <c r="F22" s="293"/>
      <c r="G22" s="294" t="str">
        <f>IF(C22="","",IF(VLOOKUP(D22,项目管理台账!$K$4:$R$1000,8,0)="","",VLOOKUP(D22,项目管理台账!$K$4:$R$1000,8,0)))</f>
        <v/>
      </c>
      <c r="H22" s="295">
        <f t="shared" si="1"/>
        <v>0</v>
      </c>
      <c r="I22" s="300"/>
      <c r="J22" s="297"/>
      <c r="K22" s="81"/>
    </row>
    <row r="23" spans="1:11">
      <c r="A23" s="290" t="str">
        <f t="shared" si="0"/>
        <v/>
      </c>
      <c r="B23" s="270"/>
      <c r="C23" s="299"/>
      <c r="D23" s="291" t="str">
        <f>IF(C23="","",VLOOKUP(J23,IF({1,0},项目管理台账!$V$3:$V$1000,项目管理台账!$K$3:$K$1000),2,0))</f>
        <v/>
      </c>
      <c r="E23" s="296"/>
      <c r="F23" s="293"/>
      <c r="G23" s="294" t="str">
        <f>IF(C23="","",IF(VLOOKUP(D23,项目管理台账!$K$4:$R$1000,8,0)="","",VLOOKUP(D23,项目管理台账!$K$4:$R$1000,8,0)))</f>
        <v/>
      </c>
      <c r="H23" s="295">
        <f t="shared" si="1"/>
        <v>0</v>
      </c>
      <c r="I23" s="300"/>
      <c r="J23" s="297"/>
      <c r="K23" s="81"/>
    </row>
    <row r="24" spans="1:11">
      <c r="A24" s="290" t="str">
        <f t="shared" si="0"/>
        <v/>
      </c>
      <c r="B24" s="270"/>
      <c r="C24" s="299"/>
      <c r="D24" s="291" t="str">
        <f>IF(C24="","",VLOOKUP(J24,IF({1,0},项目管理台账!$V$3:$V$1000,项目管理台账!$K$3:$K$1000),2,0))</f>
        <v/>
      </c>
      <c r="E24" s="296"/>
      <c r="F24" s="293"/>
      <c r="G24" s="294" t="str">
        <f>IF(C24="","",IF(VLOOKUP(D24,项目管理台账!$K$4:$R$1000,8,0)="","",VLOOKUP(D24,项目管理台账!$K$4:$R$1000,8,0)))</f>
        <v/>
      </c>
      <c r="H24" s="295">
        <f t="shared" si="1"/>
        <v>0</v>
      </c>
      <c r="I24" s="300"/>
      <c r="J24" s="297"/>
      <c r="K24" s="81"/>
    </row>
    <row r="25" spans="1:11">
      <c r="A25" s="290" t="str">
        <f t="shared" si="0"/>
        <v/>
      </c>
      <c r="B25" s="270"/>
      <c r="C25" s="299"/>
      <c r="D25" s="291" t="str">
        <f>IF(C25="","",VLOOKUP(J25,IF({1,0},项目管理台账!$V$3:$V$1000,项目管理台账!$K$3:$K$1000),2,0))</f>
        <v/>
      </c>
      <c r="E25" s="296"/>
      <c r="F25" s="293"/>
      <c r="G25" s="294" t="str">
        <f>IF(C25="","",IF(VLOOKUP(D25,项目管理台账!$K$4:$R$1000,8,0)="","",VLOOKUP(D25,项目管理台账!$K$4:$R$1000,8,0)))</f>
        <v/>
      </c>
      <c r="H25" s="295">
        <f t="shared" si="1"/>
        <v>0</v>
      </c>
      <c r="I25" s="300"/>
      <c r="J25" s="297"/>
      <c r="K25" s="81"/>
    </row>
    <row r="26" spans="1:11">
      <c r="A26" s="290" t="str">
        <f t="shared" si="0"/>
        <v/>
      </c>
      <c r="B26" s="270"/>
      <c r="C26" s="299"/>
      <c r="D26" s="291" t="str">
        <f>IF(C26="","",VLOOKUP(J26,IF({1,0},项目管理台账!$V$3:$V$1000,项目管理台账!$K$3:$K$1000),2,0))</f>
        <v/>
      </c>
      <c r="E26" s="296"/>
      <c r="F26" s="293"/>
      <c r="G26" s="294" t="str">
        <f>IF(C26="","",IF(VLOOKUP(D26,项目管理台账!$K$4:$R$1000,8,0)="","",VLOOKUP(D26,项目管理台账!$K$4:$R$1000,8,0)))</f>
        <v/>
      </c>
      <c r="H26" s="295">
        <f t="shared" si="1"/>
        <v>0</v>
      </c>
      <c r="I26" s="300"/>
      <c r="J26" s="297"/>
      <c r="K26" s="81"/>
    </row>
    <row r="27" spans="1:11">
      <c r="A27" s="290" t="str">
        <f t="shared" si="0"/>
        <v/>
      </c>
      <c r="B27" s="270"/>
      <c r="C27" s="299"/>
      <c r="D27" s="291" t="str">
        <f>IF(C27="","",VLOOKUP(J27,IF({1,0},项目管理台账!$V$3:$V$1000,项目管理台账!$K$3:$K$1000),2,0))</f>
        <v/>
      </c>
      <c r="E27" s="296"/>
      <c r="F27" s="293"/>
      <c r="G27" s="294" t="str">
        <f>IF(C27="","",IF(VLOOKUP(D27,项目管理台账!$K$4:$R$1000,8,0)="","",VLOOKUP(D27,项目管理台账!$K$4:$R$1000,8,0)))</f>
        <v/>
      </c>
      <c r="H27" s="295">
        <f t="shared" si="1"/>
        <v>0</v>
      </c>
      <c r="I27" s="300"/>
      <c r="J27" s="297"/>
      <c r="K27" s="81"/>
    </row>
    <row r="28" spans="1:11">
      <c r="A28" s="290" t="str">
        <f t="shared" si="0"/>
        <v/>
      </c>
      <c r="B28" s="270"/>
      <c r="C28" s="299"/>
      <c r="D28" s="291" t="str">
        <f>IF(C28="","",VLOOKUP(J28,IF({1,0},项目管理台账!$V$3:$V$1000,项目管理台账!$K$3:$K$1000),2,0))</f>
        <v/>
      </c>
      <c r="E28" s="296"/>
      <c r="F28" s="293"/>
      <c r="G28" s="294" t="str">
        <f>IF(C28="","",IF(VLOOKUP(D28,项目管理台账!$K$4:$R$1000,8,0)="","",VLOOKUP(D28,项目管理台账!$K$4:$R$1000,8,0)))</f>
        <v/>
      </c>
      <c r="H28" s="295">
        <f t="shared" si="1"/>
        <v>0</v>
      </c>
      <c r="I28" s="300"/>
      <c r="J28" s="297"/>
      <c r="K28" s="81"/>
    </row>
    <row r="29" spans="1:11">
      <c r="A29" s="290" t="str">
        <f t="shared" si="0"/>
        <v/>
      </c>
      <c r="B29" s="270"/>
      <c r="C29" s="299"/>
      <c r="D29" s="291" t="str">
        <f>IF(C29="","",VLOOKUP(J29,IF({1,0},项目管理台账!$V$3:$V$1000,项目管理台账!$K$3:$K$1000),2,0))</f>
        <v/>
      </c>
      <c r="E29" s="296"/>
      <c r="F29" s="293"/>
      <c r="G29" s="294" t="str">
        <f>IF(C29="","",IF(VLOOKUP(D29,项目管理台账!$K$4:$R$1000,8,0)="","",VLOOKUP(D29,项目管理台账!$K$4:$R$1000,8,0)))</f>
        <v/>
      </c>
      <c r="H29" s="295">
        <f t="shared" si="1"/>
        <v>0</v>
      </c>
      <c r="I29" s="300"/>
      <c r="J29" s="297"/>
      <c r="K29" s="81"/>
    </row>
    <row r="30" spans="1:11">
      <c r="A30" s="290" t="str">
        <f t="shared" si="0"/>
        <v/>
      </c>
      <c r="B30" s="270"/>
      <c r="C30" s="299"/>
      <c r="D30" s="291" t="str">
        <f>IF(C30="","",VLOOKUP(J30,IF({1,0},项目管理台账!$V$3:$V$1000,项目管理台账!$K$3:$K$1000),2,0))</f>
        <v/>
      </c>
      <c r="E30" s="296"/>
      <c r="F30" s="293"/>
      <c r="G30" s="294" t="str">
        <f>IF(C30="","",IF(VLOOKUP(D30,项目管理台账!$K$4:$R$1000,8,0)="","",VLOOKUP(D30,项目管理台账!$K$4:$R$1000,8,0)))</f>
        <v/>
      </c>
      <c r="H30" s="295">
        <f t="shared" si="1"/>
        <v>0</v>
      </c>
      <c r="I30" s="300"/>
      <c r="J30" s="297"/>
      <c r="K30" s="81"/>
    </row>
    <row r="31" spans="1:11">
      <c r="A31" s="290" t="str">
        <f t="shared" si="0"/>
        <v/>
      </c>
      <c r="B31" s="270"/>
      <c r="C31" s="299"/>
      <c r="D31" s="291" t="str">
        <f>IF(C31="","",VLOOKUP(J31,IF({1,0},项目管理台账!$V$3:$V$1000,项目管理台账!$K$3:$K$1000),2,0))</f>
        <v/>
      </c>
      <c r="E31" s="296"/>
      <c r="F31" s="293"/>
      <c r="G31" s="294" t="str">
        <f>IF(C31="","",IF(VLOOKUP(D31,项目管理台账!$K$4:$R$1000,8,0)="","",VLOOKUP(D31,项目管理台账!$K$4:$R$1000,8,0)))</f>
        <v/>
      </c>
      <c r="H31" s="295">
        <f t="shared" si="1"/>
        <v>0</v>
      </c>
      <c r="I31" s="300"/>
      <c r="J31" s="297"/>
      <c r="K31" s="81"/>
    </row>
    <row r="32" spans="1:11">
      <c r="A32" s="290" t="str">
        <f t="shared" si="0"/>
        <v/>
      </c>
      <c r="B32" s="270"/>
      <c r="C32" s="299"/>
      <c r="D32" s="291" t="str">
        <f>IF(C32="","",VLOOKUP(J32,IF({1,0},项目管理台账!$V$3:$V$1000,项目管理台账!$K$3:$K$1000),2,0))</f>
        <v/>
      </c>
      <c r="E32" s="296"/>
      <c r="F32" s="293"/>
      <c r="G32" s="294" t="str">
        <f>IF(C32="","",IF(VLOOKUP(D32,项目管理台账!$K$4:$R$1000,8,0)="","",VLOOKUP(D32,项目管理台账!$K$4:$R$1000,8,0)))</f>
        <v/>
      </c>
      <c r="H32" s="295">
        <f t="shared" si="1"/>
        <v>0</v>
      </c>
      <c r="I32" s="300"/>
      <c r="J32" s="297"/>
      <c r="K32" s="81"/>
    </row>
    <row r="33" spans="1:11">
      <c r="A33" s="290" t="str">
        <f t="shared" si="0"/>
        <v/>
      </c>
      <c r="B33" s="270"/>
      <c r="C33" s="299"/>
      <c r="D33" s="291" t="str">
        <f>IF(C33="","",VLOOKUP(J33,IF({1,0},项目管理台账!$V$3:$V$1000,项目管理台账!$K$3:$K$1000),2,0))</f>
        <v/>
      </c>
      <c r="E33" s="296"/>
      <c r="F33" s="293"/>
      <c r="G33" s="294" t="str">
        <f>IF(C33="","",IF(VLOOKUP(D33,项目管理台账!$K$4:$R$1000,8,0)="","",VLOOKUP(D33,项目管理台账!$K$4:$R$1000,8,0)))</f>
        <v/>
      </c>
      <c r="H33" s="295">
        <f t="shared" si="1"/>
        <v>0</v>
      </c>
      <c r="I33" s="300"/>
      <c r="J33" s="297"/>
      <c r="K33" s="81"/>
    </row>
    <row r="34" spans="1:11">
      <c r="A34" s="290" t="str">
        <f t="shared" si="0"/>
        <v/>
      </c>
      <c r="B34" s="270"/>
      <c r="C34" s="299"/>
      <c r="D34" s="291" t="str">
        <f>IF(C34="","",VLOOKUP(J34,IF({1,0},项目管理台账!$V$3:$V$1000,项目管理台账!$K$3:$K$1000),2,0))</f>
        <v/>
      </c>
      <c r="E34" s="296"/>
      <c r="F34" s="293"/>
      <c r="G34" s="294" t="str">
        <f>IF(C34="","",IF(VLOOKUP(D34,项目管理台账!$K$4:$R$1000,8,0)="","",VLOOKUP(D34,项目管理台账!$K$4:$R$1000,8,0)))</f>
        <v/>
      </c>
      <c r="H34" s="295">
        <f t="shared" si="1"/>
        <v>0</v>
      </c>
      <c r="I34" s="300"/>
      <c r="J34" s="297"/>
      <c r="K34" s="81"/>
    </row>
    <row r="35" spans="1:11">
      <c r="A35" s="290" t="str">
        <f t="shared" si="0"/>
        <v/>
      </c>
      <c r="B35" s="270"/>
      <c r="C35" s="270"/>
      <c r="D35" s="291" t="str">
        <f>IF(C35="","",VLOOKUP(J35,IF({1,0},项目管理台账!$V$3:$V$1000,项目管理台账!$K$3:$K$1000),2,0))</f>
        <v/>
      </c>
      <c r="E35" s="296"/>
      <c r="F35" s="293"/>
      <c r="G35" s="294" t="str">
        <f>IF(C35="","",IF(VLOOKUP(D35,项目管理台账!$K$4:$R$1000,8,0)="","",VLOOKUP(D35,项目管理台账!$K$4:$R$1000,8,0)))</f>
        <v/>
      </c>
      <c r="H35" s="295">
        <f t="shared" si="1"/>
        <v>0</v>
      </c>
      <c r="I35" s="300"/>
      <c r="J35" s="297"/>
      <c r="K35" s="81"/>
    </row>
    <row r="36" spans="1:11">
      <c r="A36" s="290" t="str">
        <f t="shared" si="0"/>
        <v/>
      </c>
      <c r="B36" s="270"/>
      <c r="C36" s="270"/>
      <c r="D36" s="291" t="str">
        <f>IF(C36="","",VLOOKUP(J36,IF({1,0},项目管理台账!$V$3:$V$1000,项目管理台账!$K$3:$K$1000),2,0))</f>
        <v/>
      </c>
      <c r="E36" s="296"/>
      <c r="F36" s="131"/>
      <c r="G36" s="294" t="str">
        <f>IF(C36="","",IF(VLOOKUP(D36,项目管理台账!$K$4:$R$1000,8,0)="","",VLOOKUP(D36,项目管理台账!$K$4:$R$1000,8,0)))</f>
        <v/>
      </c>
      <c r="H36" s="295">
        <f t="shared" si="1"/>
        <v>0</v>
      </c>
      <c r="I36" s="300"/>
      <c r="J36" s="297"/>
      <c r="K36" s="81"/>
    </row>
    <row r="37" spans="1:11">
      <c r="A37" s="290" t="str">
        <f t="shared" si="0"/>
        <v/>
      </c>
      <c r="B37" s="270"/>
      <c r="C37" s="270"/>
      <c r="D37" s="291" t="str">
        <f>IF(C37="","",VLOOKUP(J37,IF({1,0},项目管理台账!$V$3:$V$1000,项目管理台账!$K$3:$K$1000),2,0))</f>
        <v/>
      </c>
      <c r="E37" s="296"/>
      <c r="F37" s="131"/>
      <c r="G37" s="294" t="str">
        <f>IF(C37="","",IF(VLOOKUP(D37,项目管理台账!$K$4:$R$1000,8,0)="","",VLOOKUP(D37,项目管理台账!$K$4:$R$1000,8,0)))</f>
        <v/>
      </c>
      <c r="H37" s="295">
        <f t="shared" si="1"/>
        <v>0</v>
      </c>
      <c r="I37" s="300"/>
      <c r="J37" s="297"/>
      <c r="K37" s="81"/>
    </row>
    <row r="38" spans="1:11">
      <c r="A38" s="290" t="str">
        <f t="shared" si="0"/>
        <v/>
      </c>
      <c r="B38" s="270"/>
      <c r="C38" s="270"/>
      <c r="D38" s="291" t="str">
        <f>IF(C38="","",VLOOKUP(J38,IF({1,0},项目管理台账!$V$3:$V$1000,项目管理台账!$K$3:$K$1000),2,0))</f>
        <v/>
      </c>
      <c r="E38" s="296"/>
      <c r="F38" s="131"/>
      <c r="G38" s="294" t="str">
        <f>IF(C38="","",IF(VLOOKUP(D38,项目管理台账!$K$4:$R$1000,8,0)="","",VLOOKUP(D38,项目管理台账!$K$4:$R$1000,8,0)))</f>
        <v/>
      </c>
      <c r="H38" s="295">
        <f t="shared" si="1"/>
        <v>0</v>
      </c>
      <c r="I38" s="300"/>
      <c r="J38" s="297"/>
      <c r="K38" s="81"/>
    </row>
    <row r="39" spans="1:11">
      <c r="A39" s="290" t="str">
        <f t="shared" si="0"/>
        <v/>
      </c>
      <c r="B39" s="270"/>
      <c r="C39" s="270"/>
      <c r="D39" s="291" t="str">
        <f>IF(C39="","",VLOOKUP(J39,IF({1,0},项目管理台账!$V$3:$V$1000,项目管理台账!$K$3:$K$1000),2,0))</f>
        <v/>
      </c>
      <c r="E39" s="296"/>
      <c r="F39" s="131"/>
      <c r="G39" s="294" t="str">
        <f>IF(C39="","",IF(VLOOKUP(D39,项目管理台账!$K$4:$R$1000,8,0)="","",VLOOKUP(D39,项目管理台账!$K$4:$R$1000,8,0)))</f>
        <v/>
      </c>
      <c r="H39" s="295">
        <f t="shared" si="1"/>
        <v>0</v>
      </c>
      <c r="I39" s="300"/>
      <c r="J39" s="297"/>
      <c r="K39" s="81"/>
    </row>
    <row r="40" spans="1:11">
      <c r="A40" s="290" t="str">
        <f t="shared" si="0"/>
        <v/>
      </c>
      <c r="B40" s="270"/>
      <c r="C40" s="270"/>
      <c r="D40" s="291" t="str">
        <f>IF(C40="","",VLOOKUP(J40,IF({1,0},项目管理台账!$V$3:$V$1000,项目管理台账!$K$3:$K$1000),2,0))</f>
        <v/>
      </c>
      <c r="E40" s="296"/>
      <c r="F40" s="131"/>
      <c r="G40" s="294" t="str">
        <f>IF(C40="","",IF(VLOOKUP(D40,项目管理台账!$K$4:$R$1000,8,0)="","",VLOOKUP(D40,项目管理台账!$K$4:$R$1000,8,0)))</f>
        <v/>
      </c>
      <c r="H40" s="295">
        <f t="shared" si="1"/>
        <v>0</v>
      </c>
      <c r="I40" s="300"/>
      <c r="J40" s="297"/>
      <c r="K40" s="81"/>
    </row>
    <row r="41" spans="1:11">
      <c r="A41" s="290" t="str">
        <f t="shared" si="0"/>
        <v/>
      </c>
      <c r="B41" s="270"/>
      <c r="C41" s="270"/>
      <c r="D41" s="291" t="str">
        <f>IF(C41="","",VLOOKUP(J41,IF({1,0},项目管理台账!$V$3:$V$1000,项目管理台账!$K$3:$K$1000),2,0))</f>
        <v/>
      </c>
      <c r="E41" s="296"/>
      <c r="F41" s="131"/>
      <c r="G41" s="294" t="str">
        <f>IF(C41="","",IF(VLOOKUP(D41,项目管理台账!$K$4:$R$1000,8,0)="","",VLOOKUP(D41,项目管理台账!$K$4:$R$1000,8,0)))</f>
        <v/>
      </c>
      <c r="H41" s="295">
        <f t="shared" si="1"/>
        <v>0</v>
      </c>
      <c r="I41" s="300"/>
      <c r="J41" s="297"/>
      <c r="K41" s="81"/>
    </row>
    <row r="42" spans="1:11">
      <c r="A42" s="290" t="str">
        <f t="shared" si="0"/>
        <v/>
      </c>
      <c r="B42" s="270"/>
      <c r="C42" s="270"/>
      <c r="D42" s="291" t="str">
        <f>IF(C42="","",VLOOKUP(J42,IF({1,0},项目管理台账!$V$3:$V$1000,项目管理台账!$K$3:$K$1000),2,0))</f>
        <v/>
      </c>
      <c r="E42" s="296"/>
      <c r="F42" s="131"/>
      <c r="G42" s="294" t="str">
        <f>IF(C42="","",IF(VLOOKUP(D42,项目管理台账!$K$4:$R$1000,8,0)="","",VLOOKUP(D42,项目管理台账!$K$4:$R$1000,8,0)))</f>
        <v/>
      </c>
      <c r="H42" s="295">
        <f t="shared" si="1"/>
        <v>0</v>
      </c>
      <c r="I42" s="300"/>
      <c r="J42" s="297"/>
      <c r="K42" s="81"/>
    </row>
    <row r="43" spans="1:11">
      <c r="A43" s="290" t="str">
        <f t="shared" si="0"/>
        <v/>
      </c>
      <c r="B43" s="270"/>
      <c r="C43" s="270"/>
      <c r="D43" s="291" t="str">
        <f>IF(C43="","",VLOOKUP(J43,IF({1,0},项目管理台账!$V$3:$V$1000,项目管理台账!$K$3:$K$1000),2,0))</f>
        <v/>
      </c>
      <c r="E43" s="211"/>
      <c r="F43" s="131"/>
      <c r="G43" s="294" t="str">
        <f>IF(C43="","",IF(VLOOKUP(D43,项目管理台账!$K$4:$R$1000,8,0)="","",VLOOKUP(D43,项目管理台账!$K$4:$R$1000,8,0)))</f>
        <v/>
      </c>
      <c r="H43" s="295">
        <f t="shared" si="1"/>
        <v>0</v>
      </c>
      <c r="I43" s="300"/>
      <c r="J43" s="297"/>
      <c r="K43" s="81"/>
    </row>
    <row r="44" spans="1:11">
      <c r="A44" s="290" t="str">
        <f t="shared" si="0"/>
        <v/>
      </c>
      <c r="B44" s="270"/>
      <c r="C44" s="270"/>
      <c r="D44" s="291" t="str">
        <f>IF(C44="","",VLOOKUP(J44,IF({1,0},项目管理台账!$V$3:$V$1000,项目管理台账!$K$3:$K$1000),2,0))</f>
        <v/>
      </c>
      <c r="E44" s="296"/>
      <c r="F44" s="131"/>
      <c r="G44" s="294" t="str">
        <f>IF(C44="","",IF(VLOOKUP(D44,项目管理台账!$K$4:$R$1000,8,0)="","",VLOOKUP(D44,项目管理台账!$K$4:$R$1000,8,0)))</f>
        <v/>
      </c>
      <c r="H44" s="295">
        <f t="shared" si="1"/>
        <v>0</v>
      </c>
      <c r="I44" s="300"/>
      <c r="J44" s="297"/>
      <c r="K44" s="81"/>
    </row>
    <row r="45" spans="1:11">
      <c r="A45" s="290" t="str">
        <f t="shared" si="0"/>
        <v/>
      </c>
      <c r="B45" s="270"/>
      <c r="C45" s="270"/>
      <c r="D45" s="291" t="str">
        <f>IF(C45="","",VLOOKUP(J45,IF({1,0},项目管理台账!$V$3:$V$1000,项目管理台账!$K$3:$K$1000),2,0))</f>
        <v/>
      </c>
      <c r="E45" s="296"/>
      <c r="F45" s="131"/>
      <c r="G45" s="294" t="str">
        <f>IF(C45="","",IF(VLOOKUP(D45,项目管理台账!$K$4:$R$1000,8,0)="","",VLOOKUP(D45,项目管理台账!$K$4:$R$1000,8,0)))</f>
        <v/>
      </c>
      <c r="H45" s="295">
        <f t="shared" si="1"/>
        <v>0</v>
      </c>
      <c r="I45" s="300"/>
      <c r="J45" s="297"/>
      <c r="K45" s="81"/>
    </row>
    <row r="46" spans="1:11">
      <c r="A46" s="290" t="str">
        <f t="shared" si="0"/>
        <v/>
      </c>
      <c r="B46" s="270"/>
      <c r="C46" s="270"/>
      <c r="D46" s="291" t="str">
        <f>IF(C46="","",VLOOKUP(J46,IF({1,0},项目管理台账!$V$3:$V$1000,项目管理台账!$K$3:$K$1000),2,0))</f>
        <v/>
      </c>
      <c r="E46" s="296"/>
      <c r="F46" s="131"/>
      <c r="G46" s="294" t="str">
        <f>IF(C46="","",IF(VLOOKUP(D46,项目管理台账!$K$4:$R$1000,8,0)="","",VLOOKUP(D46,项目管理台账!$K$4:$R$1000,8,0)))</f>
        <v/>
      </c>
      <c r="H46" s="295">
        <f t="shared" si="1"/>
        <v>0</v>
      </c>
      <c r="I46" s="300"/>
      <c r="J46" s="297"/>
      <c r="K46" s="81"/>
    </row>
    <row r="47" spans="1:11">
      <c r="A47" s="290" t="str">
        <f t="shared" si="0"/>
        <v/>
      </c>
      <c r="B47" s="270"/>
      <c r="C47" s="270"/>
      <c r="D47" s="291" t="str">
        <f>IF(C47="","",VLOOKUP(J47,IF({1,0},项目管理台账!$V$3:$V$1000,项目管理台账!$K$3:$K$1000),2,0))</f>
        <v/>
      </c>
      <c r="E47" s="296"/>
      <c r="F47" s="131"/>
      <c r="G47" s="294" t="str">
        <f>IF(C47="","",IF(VLOOKUP(D47,项目管理台账!$K$4:$R$1000,8,0)="","",VLOOKUP(D47,项目管理台账!$K$4:$R$1000,8,0)))</f>
        <v/>
      </c>
      <c r="H47" s="295">
        <f t="shared" si="1"/>
        <v>0</v>
      </c>
      <c r="I47" s="300"/>
      <c r="J47" s="297"/>
      <c r="K47" s="81"/>
    </row>
    <row r="48" spans="1:11">
      <c r="A48" s="290" t="str">
        <f t="shared" si="0"/>
        <v/>
      </c>
      <c r="B48" s="270"/>
      <c r="C48" s="270"/>
      <c r="D48" s="291" t="str">
        <f>IF(C48="","",VLOOKUP(J48,IF({1,0},项目管理台账!$V$3:$V$1000,项目管理台账!$K$3:$K$1000),2,0))</f>
        <v/>
      </c>
      <c r="E48" s="296"/>
      <c r="F48" s="131"/>
      <c r="G48" s="294" t="str">
        <f>IF(C48="","",IF(VLOOKUP(D48,项目管理台账!$K$4:$R$1000,8,0)="","",VLOOKUP(D48,项目管理台账!$K$4:$R$1000,8,0)))</f>
        <v/>
      </c>
      <c r="H48" s="295">
        <f t="shared" si="1"/>
        <v>0</v>
      </c>
      <c r="I48" s="300"/>
      <c r="J48" s="297"/>
      <c r="K48" s="81"/>
    </row>
    <row r="49" spans="1:11">
      <c r="A49" s="290" t="str">
        <f t="shared" si="0"/>
        <v/>
      </c>
      <c r="B49" s="270"/>
      <c r="C49" s="270"/>
      <c r="D49" s="291" t="str">
        <f>IF(C49="","",VLOOKUP(J49,IF({1,0},项目管理台账!$V$3:$V$1000,项目管理台账!$K$3:$K$1000),2,0))</f>
        <v/>
      </c>
      <c r="E49" s="296"/>
      <c r="F49" s="131"/>
      <c r="G49" s="294" t="str">
        <f>IF(C49="","",IF(VLOOKUP(D49,项目管理台账!$K$4:$R$1000,8,0)="","",VLOOKUP(D49,项目管理台账!$K$4:$R$1000,8,0)))</f>
        <v/>
      </c>
      <c r="H49" s="295">
        <f t="shared" si="1"/>
        <v>0</v>
      </c>
      <c r="I49" s="300"/>
      <c r="J49" s="297"/>
      <c r="K49" s="81"/>
    </row>
    <row r="50" spans="1:11">
      <c r="A50" s="290" t="str">
        <f t="shared" si="0"/>
        <v/>
      </c>
      <c r="B50" s="270"/>
      <c r="C50" s="270"/>
      <c r="D50" s="291" t="str">
        <f>IF(C50="","",VLOOKUP(J50,IF({1,0},项目管理台账!$V$3:$V$1000,项目管理台账!$K$3:$K$1000),2,0))</f>
        <v/>
      </c>
      <c r="E50" s="296"/>
      <c r="F50" s="131"/>
      <c r="G50" s="294" t="str">
        <f>IF(C50="","",IF(VLOOKUP(D50,项目管理台账!$K$4:$R$1000,8,0)="","",VLOOKUP(D50,项目管理台账!$K$4:$R$1000,8,0)))</f>
        <v/>
      </c>
      <c r="H50" s="295">
        <f t="shared" si="1"/>
        <v>0</v>
      </c>
      <c r="I50" s="300"/>
      <c r="J50" s="297"/>
      <c r="K50" s="81"/>
    </row>
    <row r="51" spans="1:11">
      <c r="A51" s="290" t="str">
        <f t="shared" si="0"/>
        <v/>
      </c>
      <c r="B51" s="270"/>
      <c r="C51" s="270"/>
      <c r="D51" s="291" t="str">
        <f>IF(C51="","",VLOOKUP(J51,IF({1,0},项目管理台账!$V$3:$V$1000,项目管理台账!$K$3:$K$1000),2,0))</f>
        <v/>
      </c>
      <c r="E51" s="296"/>
      <c r="F51" s="131"/>
      <c r="G51" s="294" t="str">
        <f>IF(C51="","",IF(VLOOKUP(D51,项目管理台账!$K$4:$R$1000,8,0)="","",VLOOKUP(D51,项目管理台账!$K$4:$R$1000,8,0)))</f>
        <v/>
      </c>
      <c r="H51" s="295">
        <f t="shared" si="1"/>
        <v>0</v>
      </c>
      <c r="I51" s="300"/>
      <c r="J51" s="297"/>
      <c r="K51" s="81"/>
    </row>
    <row r="52" spans="1:11">
      <c r="A52" s="290" t="str">
        <f t="shared" si="0"/>
        <v/>
      </c>
      <c r="B52" s="270"/>
      <c r="C52" s="270"/>
      <c r="D52" s="291" t="str">
        <f>IF(C52="","",VLOOKUP(J52,IF({1,0},项目管理台账!$V$3:$V$1000,项目管理台账!$K$3:$K$1000),2,0))</f>
        <v/>
      </c>
      <c r="E52" s="296"/>
      <c r="F52" s="131"/>
      <c r="G52" s="294" t="str">
        <f>IF(C52="","",IF(VLOOKUP(D52,项目管理台账!$K$4:$R$1000,8,0)="","",VLOOKUP(D52,项目管理台账!$K$4:$R$1000,8,0)))</f>
        <v/>
      </c>
      <c r="H52" s="295">
        <f t="shared" si="1"/>
        <v>0</v>
      </c>
      <c r="I52" s="300"/>
      <c r="J52" s="297"/>
      <c r="K52" s="81"/>
    </row>
    <row r="53" spans="1:11">
      <c r="A53" s="290" t="str">
        <f t="shared" si="0"/>
        <v/>
      </c>
      <c r="B53" s="270"/>
      <c r="C53" s="270"/>
      <c r="D53" s="291" t="str">
        <f>IF(C53="","",VLOOKUP(J53,IF({1,0},项目管理台账!$V$3:$V$1000,项目管理台账!$K$3:$K$1000),2,0))</f>
        <v/>
      </c>
      <c r="E53" s="296"/>
      <c r="F53" s="131"/>
      <c r="G53" s="294" t="str">
        <f>IF(C53="","",IF(VLOOKUP(D53,项目管理台账!$K$4:$R$1000,8,0)="","",VLOOKUP(D53,项目管理台账!$K$4:$R$1000,8,0)))</f>
        <v/>
      </c>
      <c r="H53" s="295">
        <f t="shared" si="1"/>
        <v>0</v>
      </c>
      <c r="I53" s="300"/>
      <c r="J53" s="297"/>
      <c r="K53" s="81"/>
    </row>
    <row r="54" spans="1:11">
      <c r="A54" s="290" t="str">
        <f t="shared" si="0"/>
        <v/>
      </c>
      <c r="B54" s="270"/>
      <c r="C54" s="270"/>
      <c r="D54" s="291" t="str">
        <f>IF(C54="","",VLOOKUP(J54,IF({1,0},项目管理台账!$V$3:$V$1000,项目管理台账!$K$3:$K$1000),2,0))</f>
        <v/>
      </c>
      <c r="E54" s="296"/>
      <c r="F54" s="131"/>
      <c r="G54" s="294" t="str">
        <f>IF(C54="","",IF(VLOOKUP(D54,项目管理台账!$K$4:$R$1000,8,0)="","",VLOOKUP(D54,项目管理台账!$K$4:$R$1000,8,0)))</f>
        <v/>
      </c>
      <c r="H54" s="295">
        <f t="shared" si="1"/>
        <v>0</v>
      </c>
      <c r="I54" s="300"/>
      <c r="J54" s="297"/>
      <c r="K54" s="81"/>
    </row>
    <row r="55" spans="1:11">
      <c r="A55" s="290" t="str">
        <f t="shared" si="0"/>
        <v/>
      </c>
      <c r="B55" s="270"/>
      <c r="C55" s="270"/>
      <c r="D55" s="291" t="str">
        <f>IF(C55="","",VLOOKUP(J55,IF({1,0},项目管理台账!$V$3:$V$1000,项目管理台账!$K$3:$K$1000),2,0))</f>
        <v/>
      </c>
      <c r="E55" s="296"/>
      <c r="F55" s="131"/>
      <c r="G55" s="294" t="str">
        <f>IF(C55="","",IF(VLOOKUP(D55,项目管理台账!$K$4:$R$1000,8,0)="","",VLOOKUP(D55,项目管理台账!$K$4:$R$1000,8,0)))</f>
        <v/>
      </c>
      <c r="H55" s="295">
        <f t="shared" si="1"/>
        <v>0</v>
      </c>
      <c r="I55" s="300"/>
      <c r="J55" s="297"/>
      <c r="K55" s="81"/>
    </row>
    <row r="56" spans="1:11">
      <c r="A56" s="290" t="str">
        <f t="shared" si="0"/>
        <v/>
      </c>
      <c r="B56" s="270"/>
      <c r="C56" s="270"/>
      <c r="D56" s="291" t="str">
        <f>IF(C56="","",VLOOKUP(J56,IF({1,0},项目管理台账!$V$3:$V$1000,项目管理台账!$K$3:$K$1000),2,0))</f>
        <v/>
      </c>
      <c r="E56" s="296"/>
      <c r="F56" s="131"/>
      <c r="G56" s="294" t="str">
        <f>IF(C56="","",IF(VLOOKUP(D56,项目管理台账!$K$4:$R$1000,8,0)="","",VLOOKUP(D56,项目管理台账!$K$4:$R$1000,8,0)))</f>
        <v/>
      </c>
      <c r="H56" s="295">
        <f t="shared" si="1"/>
        <v>0</v>
      </c>
      <c r="I56" s="300"/>
      <c r="J56" s="297"/>
      <c r="K56" s="81"/>
    </row>
    <row r="57" spans="1:11">
      <c r="A57" s="290" t="str">
        <f t="shared" si="0"/>
        <v/>
      </c>
      <c r="B57" s="270"/>
      <c r="C57" s="270"/>
      <c r="D57" s="291" t="str">
        <f>IF(C57="","",VLOOKUP(J57,IF({1,0},项目管理台账!$V$3:$V$1000,项目管理台账!$K$3:$K$1000),2,0))</f>
        <v/>
      </c>
      <c r="E57" s="296"/>
      <c r="F57" s="131"/>
      <c r="G57" s="294" t="str">
        <f>IF(C57="","",IF(VLOOKUP(D57,项目管理台账!$K$4:$R$1000,8,0)="","",VLOOKUP(D57,项目管理台账!$K$4:$R$1000,8,0)))</f>
        <v/>
      </c>
      <c r="H57" s="295">
        <f t="shared" si="1"/>
        <v>0</v>
      </c>
      <c r="I57" s="300"/>
      <c r="J57" s="297"/>
      <c r="K57" s="81"/>
    </row>
    <row r="58" spans="1:11">
      <c r="A58" s="290" t="str">
        <f t="shared" si="0"/>
        <v/>
      </c>
      <c r="B58" s="270"/>
      <c r="C58" s="270"/>
      <c r="D58" s="291" t="str">
        <f>IF(C58="","",VLOOKUP(J58,IF({1,0},项目管理台账!$V$3:$V$1000,项目管理台账!$K$3:$K$1000),2,0))</f>
        <v/>
      </c>
      <c r="E58" s="296"/>
      <c r="F58" s="131"/>
      <c r="G58" s="294" t="str">
        <f>IF(C58="","",IF(VLOOKUP(D58,项目管理台账!$K$4:$R$1000,8,0)="","",VLOOKUP(D58,项目管理台账!$K$4:$R$1000,8,0)))</f>
        <v/>
      </c>
      <c r="H58" s="295">
        <f t="shared" si="1"/>
        <v>0</v>
      </c>
      <c r="I58" s="300"/>
      <c r="J58" s="297"/>
      <c r="K58" s="81"/>
    </row>
    <row r="59" spans="1:11">
      <c r="A59" s="290" t="str">
        <f t="shared" si="0"/>
        <v/>
      </c>
      <c r="B59" s="270"/>
      <c r="C59" s="270"/>
      <c r="D59" s="291" t="str">
        <f>IF(C59="","",VLOOKUP(J59,IF({1,0},项目管理台账!$V$3:$V$1000,项目管理台账!$K$3:$K$1000),2,0))</f>
        <v/>
      </c>
      <c r="E59" s="296"/>
      <c r="F59" s="131"/>
      <c r="G59" s="294" t="str">
        <f>IF(C59="","",IF(VLOOKUP(D59,项目管理台账!$K$4:$R$1000,8,0)="","",VLOOKUP(D59,项目管理台账!$K$4:$R$1000,8,0)))</f>
        <v/>
      </c>
      <c r="H59" s="295">
        <f t="shared" si="1"/>
        <v>0</v>
      </c>
      <c r="I59" s="300"/>
      <c r="J59" s="297"/>
      <c r="K59" s="81"/>
    </row>
    <row r="60" spans="1:11">
      <c r="A60" s="290" t="str">
        <f t="shared" si="0"/>
        <v/>
      </c>
      <c r="B60" s="270"/>
      <c r="C60" s="270"/>
      <c r="D60" s="291" t="str">
        <f>IF(C60="","",VLOOKUP(J60,IF({1,0},项目管理台账!$V$3:$V$1000,项目管理台账!$K$3:$K$1000),2,0))</f>
        <v/>
      </c>
      <c r="E60" s="296"/>
      <c r="F60" s="131"/>
      <c r="G60" s="294" t="str">
        <f>IF(C60="","",IF(VLOOKUP(D60,项目管理台账!$K$4:$R$1000,8,0)="","",VLOOKUP(D60,项目管理台账!$K$4:$R$1000,8,0)))</f>
        <v/>
      </c>
      <c r="H60" s="295">
        <f t="shared" si="1"/>
        <v>0</v>
      </c>
      <c r="I60" s="300"/>
      <c r="J60" s="297"/>
      <c r="K60" s="81"/>
    </row>
    <row r="61" spans="1:11">
      <c r="A61" s="290" t="str">
        <f t="shared" si="0"/>
        <v/>
      </c>
      <c r="B61" s="270"/>
      <c r="C61" s="270"/>
      <c r="D61" s="291" t="str">
        <f>IF(C61="","",VLOOKUP(J61,IF({1,0},项目管理台账!$V$3:$V$1000,项目管理台账!$K$3:$K$1000),2,0))</f>
        <v/>
      </c>
      <c r="E61" s="296"/>
      <c r="F61" s="131"/>
      <c r="G61" s="294" t="str">
        <f>IF(C61="","",IF(VLOOKUP(D61,项目管理台账!$K$4:$R$1000,8,0)="","",VLOOKUP(D61,项目管理台账!$K$4:$R$1000,8,0)))</f>
        <v/>
      </c>
      <c r="H61" s="295">
        <f t="shared" si="1"/>
        <v>0</v>
      </c>
      <c r="I61" s="300"/>
      <c r="J61" s="297"/>
      <c r="K61" s="81"/>
    </row>
    <row r="62" spans="1:11">
      <c r="A62" s="290" t="str">
        <f t="shared" si="0"/>
        <v/>
      </c>
      <c r="B62" s="270"/>
      <c r="C62" s="270"/>
      <c r="D62" s="291" t="str">
        <f>IF(C62="","",VLOOKUP(J62,IF({1,0},项目管理台账!$V$3:$V$1000,项目管理台账!$K$3:$K$1000),2,0))</f>
        <v/>
      </c>
      <c r="E62" s="296"/>
      <c r="F62" s="131"/>
      <c r="G62" s="294" t="str">
        <f>IF(C62="","",IF(VLOOKUP(D62,项目管理台账!$K$4:$R$1000,8,0)="","",VLOOKUP(D62,项目管理台账!$K$4:$R$1000,8,0)))</f>
        <v/>
      </c>
      <c r="H62" s="295">
        <f t="shared" si="1"/>
        <v>0</v>
      </c>
      <c r="I62" s="300"/>
      <c r="J62" s="297"/>
      <c r="K62" s="81"/>
    </row>
    <row r="63" spans="1:11">
      <c r="A63" s="290" t="str">
        <f t="shared" si="0"/>
        <v/>
      </c>
      <c r="B63" s="270"/>
      <c r="C63" s="270"/>
      <c r="D63" s="291" t="str">
        <f>IF(C63="","",VLOOKUP(J63,IF({1,0},项目管理台账!$V$3:$V$1000,项目管理台账!$K$3:$K$1000),2,0))</f>
        <v/>
      </c>
      <c r="E63" s="296"/>
      <c r="F63" s="131"/>
      <c r="G63" s="294" t="str">
        <f>IF(C63="","",IF(VLOOKUP(D63,项目管理台账!$K$4:$R$1000,8,0)="","",VLOOKUP(D63,项目管理台账!$K$4:$R$1000,8,0)))</f>
        <v/>
      </c>
      <c r="H63" s="295">
        <f t="shared" si="1"/>
        <v>0</v>
      </c>
      <c r="I63" s="300"/>
      <c r="J63" s="297"/>
      <c r="K63" s="81"/>
    </row>
    <row r="64" spans="1:11">
      <c r="A64" s="290" t="str">
        <f t="shared" si="0"/>
        <v/>
      </c>
      <c r="B64" s="270"/>
      <c r="C64" s="270"/>
      <c r="D64" s="291" t="str">
        <f>IF(C64="","",VLOOKUP(J64,IF({1,0},项目管理台账!$V$3:$V$1000,项目管理台账!$K$3:$K$1000),2,0))</f>
        <v/>
      </c>
      <c r="E64" s="296"/>
      <c r="F64" s="131"/>
      <c r="G64" s="294" t="str">
        <f>IF(C64="","",IF(VLOOKUP(D64,项目管理台账!$K$4:$R$1000,8,0)="","",VLOOKUP(D64,项目管理台账!$K$4:$R$1000,8,0)))</f>
        <v/>
      </c>
      <c r="H64" s="295">
        <f t="shared" si="1"/>
        <v>0</v>
      </c>
      <c r="I64" s="300"/>
      <c r="J64" s="297"/>
      <c r="K64" s="81"/>
    </row>
    <row r="65" spans="1:11">
      <c r="A65" s="290" t="str">
        <f t="shared" si="0"/>
        <v/>
      </c>
      <c r="B65" s="270"/>
      <c r="C65" s="270"/>
      <c r="D65" s="291" t="str">
        <f>IF(C65="","",VLOOKUP(J65,IF({1,0},项目管理台账!$V$3:$V$1000,项目管理台账!$K$3:$K$1000),2,0))</f>
        <v/>
      </c>
      <c r="E65" s="296"/>
      <c r="F65" s="131"/>
      <c r="G65" s="294" t="str">
        <f>IF(C65="","",IF(VLOOKUP(D65,项目管理台账!$K$4:$R$1000,8,0)="","",VLOOKUP(D65,项目管理台账!$K$4:$R$1000,8,0)))</f>
        <v/>
      </c>
      <c r="H65" s="295">
        <f t="shared" si="1"/>
        <v>0</v>
      </c>
      <c r="I65" s="300"/>
      <c r="J65" s="297"/>
      <c r="K65" s="81"/>
    </row>
    <row r="66" spans="1:11">
      <c r="A66" s="290" t="str">
        <f t="shared" si="0"/>
        <v/>
      </c>
      <c r="B66" s="270"/>
      <c r="C66" s="270"/>
      <c r="D66" s="291" t="str">
        <f>IF(C66="","",VLOOKUP(J66,IF({1,0},项目管理台账!$V$3:$V$1000,项目管理台账!$K$3:$K$1000),2,0))</f>
        <v/>
      </c>
      <c r="E66" s="296"/>
      <c r="F66" s="131"/>
      <c r="G66" s="294" t="str">
        <f>IF(C66="","",IF(VLOOKUP(D66,项目管理台账!$K$4:$R$1000,8,0)="","",VLOOKUP(D66,项目管理台账!$K$4:$R$1000,8,0)))</f>
        <v/>
      </c>
      <c r="H66" s="295">
        <f t="shared" si="1"/>
        <v>0</v>
      </c>
      <c r="I66" s="300"/>
      <c r="J66" s="297"/>
      <c r="K66" s="81"/>
    </row>
    <row r="67" spans="1:11">
      <c r="A67" s="290" t="str">
        <f t="shared" si="0"/>
        <v/>
      </c>
      <c r="B67" s="270"/>
      <c r="C67" s="270"/>
      <c r="D67" s="291" t="str">
        <f>IF(C67="","",VLOOKUP(J67,IF({1,0},项目管理台账!$V$3:$V$1000,项目管理台账!$K$3:$K$1000),2,0))</f>
        <v/>
      </c>
      <c r="E67" s="296"/>
      <c r="F67" s="131"/>
      <c r="G67" s="294" t="str">
        <f>IF(C67="","",IF(VLOOKUP(D67,项目管理台账!$K$4:$R$1000,8,0)="","",VLOOKUP(D67,项目管理台账!$K$4:$R$1000,8,0)))</f>
        <v/>
      </c>
      <c r="H67" s="295">
        <f t="shared" si="1"/>
        <v>0</v>
      </c>
      <c r="I67" s="300"/>
      <c r="J67" s="297"/>
      <c r="K67" s="81"/>
    </row>
    <row r="68" spans="1:11">
      <c r="A68" s="290" t="str">
        <f t="shared" si="0"/>
        <v/>
      </c>
      <c r="B68" s="270"/>
      <c r="C68" s="270"/>
      <c r="D68" s="291" t="str">
        <f>IF(C68="","",VLOOKUP(J68,IF({1,0},项目管理台账!$V$3:$V$1000,项目管理台账!$K$3:$K$1000),2,0))</f>
        <v/>
      </c>
      <c r="E68" s="296"/>
      <c r="F68" s="131"/>
      <c r="G68" s="294" t="str">
        <f>IF(C68="","",IF(VLOOKUP(D68,项目管理台账!$K$4:$R$1000,8,0)="","",VLOOKUP(D68,项目管理台账!$K$4:$R$1000,8,0)))</f>
        <v/>
      </c>
      <c r="H68" s="295">
        <f t="shared" si="1"/>
        <v>0</v>
      </c>
      <c r="I68" s="300"/>
      <c r="J68" s="297"/>
      <c r="K68" s="81"/>
    </row>
    <row r="69" spans="1:11">
      <c r="A69" s="290" t="str">
        <f t="shared" ref="A69:A132" si="2">IF(E69&lt;&gt;"",ROW()-3,"")</f>
        <v/>
      </c>
      <c r="B69" s="270"/>
      <c r="C69" s="270"/>
      <c r="D69" s="291" t="str">
        <f>IF(C69="","",VLOOKUP(J69,IF({1,0},项目管理台账!$V$3:$V$1000,项目管理台账!$K$3:$K$1000),2,0))</f>
        <v/>
      </c>
      <c r="E69" s="296"/>
      <c r="F69" s="131"/>
      <c r="G69" s="294" t="str">
        <f>IF(C69="","",IF(VLOOKUP(D69,项目管理台账!$K$4:$R$1000,8,0)="","",VLOOKUP(D69,项目管理台账!$K$4:$R$1000,8,0)))</f>
        <v/>
      </c>
      <c r="H69" s="295">
        <f t="shared" ref="H69:H132" si="3">IF(G69="",0,G69*F69)</f>
        <v>0</v>
      </c>
      <c r="I69" s="300"/>
      <c r="J69" s="297"/>
      <c r="K69" s="81"/>
    </row>
    <row r="70" spans="1:11">
      <c r="A70" s="290" t="str">
        <f t="shared" si="2"/>
        <v/>
      </c>
      <c r="B70" s="270"/>
      <c r="C70" s="270"/>
      <c r="D70" s="291" t="str">
        <f>IF(C70="","",VLOOKUP(J70,IF({1,0},项目管理台账!$V$3:$V$1000,项目管理台账!$K$3:$K$1000),2,0))</f>
        <v/>
      </c>
      <c r="E70" s="296"/>
      <c r="F70" s="131"/>
      <c r="G70" s="294" t="str">
        <f>IF(C70="","",IF(VLOOKUP(D70,项目管理台账!$K$4:$R$1000,8,0)="","",VLOOKUP(D70,项目管理台账!$K$4:$R$1000,8,0)))</f>
        <v/>
      </c>
      <c r="H70" s="295">
        <f t="shared" si="3"/>
        <v>0</v>
      </c>
      <c r="I70" s="300"/>
      <c r="J70" s="297"/>
      <c r="K70" s="81"/>
    </row>
    <row r="71" spans="1:11">
      <c r="A71" s="290" t="str">
        <f t="shared" si="2"/>
        <v/>
      </c>
      <c r="B71" s="270"/>
      <c r="C71" s="270"/>
      <c r="D71" s="291" t="str">
        <f>IF(C71="","",VLOOKUP(J71,IF({1,0},项目管理台账!$V$3:$V$1000,项目管理台账!$K$3:$K$1000),2,0))</f>
        <v/>
      </c>
      <c r="E71" s="296"/>
      <c r="F71" s="131"/>
      <c r="G71" s="294" t="str">
        <f>IF(C71="","",IF(VLOOKUP(D71,项目管理台账!$K$4:$R$1000,8,0)="","",VLOOKUP(D71,项目管理台账!$K$4:$R$1000,8,0)))</f>
        <v/>
      </c>
      <c r="H71" s="295">
        <f t="shared" si="3"/>
        <v>0</v>
      </c>
      <c r="I71" s="300"/>
      <c r="J71" s="297"/>
      <c r="K71" s="81"/>
    </row>
    <row r="72" spans="1:11">
      <c r="A72" s="290" t="str">
        <f t="shared" si="2"/>
        <v/>
      </c>
      <c r="B72" s="270"/>
      <c r="C72" s="270"/>
      <c r="D72" s="291" t="str">
        <f>IF(C72="","",VLOOKUP(J72,IF({1,0},项目管理台账!$V$3:$V$1000,项目管理台账!$K$3:$K$1000),2,0))</f>
        <v/>
      </c>
      <c r="E72" s="296"/>
      <c r="F72" s="131"/>
      <c r="G72" s="294" t="str">
        <f>IF(C72="","",IF(VLOOKUP(D72,项目管理台账!$K$4:$R$1000,8,0)="","",VLOOKUP(D72,项目管理台账!$K$4:$R$1000,8,0)))</f>
        <v/>
      </c>
      <c r="H72" s="295">
        <f t="shared" si="3"/>
        <v>0</v>
      </c>
      <c r="I72" s="300"/>
      <c r="J72" s="297"/>
      <c r="K72" s="81"/>
    </row>
    <row r="73" spans="1:11">
      <c r="A73" s="290" t="str">
        <f t="shared" si="2"/>
        <v/>
      </c>
      <c r="B73" s="270"/>
      <c r="C73" s="270"/>
      <c r="D73" s="291" t="str">
        <f>IF(C73="","",VLOOKUP(J73,IF({1,0},项目管理台账!$V$3:$V$1000,项目管理台账!$K$3:$K$1000),2,0))</f>
        <v/>
      </c>
      <c r="E73" s="296"/>
      <c r="F73" s="131"/>
      <c r="G73" s="294" t="str">
        <f>IF(C73="","",IF(VLOOKUP(D73,项目管理台账!$K$4:$R$1000,8,0)="","",VLOOKUP(D73,项目管理台账!$K$4:$R$1000,8,0)))</f>
        <v/>
      </c>
      <c r="H73" s="295">
        <f t="shared" si="3"/>
        <v>0</v>
      </c>
      <c r="I73" s="300"/>
      <c r="J73" s="297"/>
      <c r="K73" s="81"/>
    </row>
    <row r="74" spans="1:11">
      <c r="A74" s="290" t="str">
        <f t="shared" si="2"/>
        <v/>
      </c>
      <c r="B74" s="270"/>
      <c r="C74" s="270"/>
      <c r="D74" s="291" t="str">
        <f>IF(C74="","",VLOOKUP(J74,IF({1,0},项目管理台账!$V$3:$V$1000,项目管理台账!$K$3:$K$1000),2,0))</f>
        <v/>
      </c>
      <c r="E74" s="296"/>
      <c r="F74" s="131"/>
      <c r="G74" s="294" t="str">
        <f>IF(C74="","",IF(VLOOKUP(D74,项目管理台账!$K$4:$R$1000,8,0)="","",VLOOKUP(D74,项目管理台账!$K$4:$R$1000,8,0)))</f>
        <v/>
      </c>
      <c r="H74" s="295">
        <f t="shared" si="3"/>
        <v>0</v>
      </c>
      <c r="I74" s="300"/>
      <c r="J74" s="297"/>
      <c r="K74" s="81"/>
    </row>
    <row r="75" spans="1:11">
      <c r="A75" s="290" t="str">
        <f t="shared" si="2"/>
        <v/>
      </c>
      <c r="B75" s="270"/>
      <c r="C75" s="270"/>
      <c r="D75" s="291" t="str">
        <f>IF(C75="","",VLOOKUP(J75,IF({1,0},项目管理台账!$V$3:$V$1000,项目管理台账!$K$3:$K$1000),2,0))</f>
        <v/>
      </c>
      <c r="E75" s="296"/>
      <c r="F75" s="131"/>
      <c r="G75" s="294" t="str">
        <f>IF(C75="","",IF(VLOOKUP(D75,项目管理台账!$K$4:$R$1000,8,0)="","",VLOOKUP(D75,项目管理台账!$K$4:$R$1000,8,0)))</f>
        <v/>
      </c>
      <c r="H75" s="295">
        <f t="shared" si="3"/>
        <v>0</v>
      </c>
      <c r="I75" s="300"/>
      <c r="J75" s="297"/>
      <c r="K75" s="81"/>
    </row>
    <row r="76" spans="1:11">
      <c r="A76" s="290" t="str">
        <f t="shared" si="2"/>
        <v/>
      </c>
      <c r="B76" s="270"/>
      <c r="C76" s="270"/>
      <c r="D76" s="291" t="str">
        <f>IF(C76="","",VLOOKUP(J76,IF({1,0},项目管理台账!$V$3:$V$1000,项目管理台账!$K$3:$K$1000),2,0))</f>
        <v/>
      </c>
      <c r="E76" s="296"/>
      <c r="F76" s="131"/>
      <c r="G76" s="294" t="str">
        <f>IF(C76="","",IF(VLOOKUP(D76,项目管理台账!$K$4:$R$1000,8,0)="","",VLOOKUP(D76,项目管理台账!$K$4:$R$1000,8,0)))</f>
        <v/>
      </c>
      <c r="H76" s="295">
        <f t="shared" si="3"/>
        <v>0</v>
      </c>
      <c r="I76" s="300"/>
      <c r="J76" s="297"/>
      <c r="K76" s="81"/>
    </row>
    <row r="77" spans="1:11">
      <c r="A77" s="290" t="str">
        <f t="shared" si="2"/>
        <v/>
      </c>
      <c r="B77" s="270"/>
      <c r="C77" s="270"/>
      <c r="D77" s="291" t="str">
        <f>IF(C77="","",VLOOKUP(J77,IF({1,0},项目管理台账!$V$3:$V$1000,项目管理台账!$K$3:$K$1000),2,0))</f>
        <v/>
      </c>
      <c r="E77" s="296"/>
      <c r="F77" s="131"/>
      <c r="G77" s="294" t="str">
        <f>IF(C77="","",IF(VLOOKUP(D77,项目管理台账!$K$4:$R$1000,8,0)="","",VLOOKUP(D77,项目管理台账!$K$4:$R$1000,8,0)))</f>
        <v/>
      </c>
      <c r="H77" s="295">
        <f t="shared" si="3"/>
        <v>0</v>
      </c>
      <c r="I77" s="300"/>
      <c r="J77" s="297"/>
      <c r="K77" s="81"/>
    </row>
    <row r="78" spans="1:11">
      <c r="A78" s="290" t="str">
        <f t="shared" si="2"/>
        <v/>
      </c>
      <c r="B78" s="270"/>
      <c r="C78" s="270"/>
      <c r="D78" s="291" t="str">
        <f>IF(C78="","",VLOOKUP(J78,IF({1,0},项目管理台账!$V$3:$V$1000,项目管理台账!$K$3:$K$1000),2,0))</f>
        <v/>
      </c>
      <c r="E78" s="296"/>
      <c r="F78" s="131"/>
      <c r="G78" s="294" t="str">
        <f>IF(C78="","",IF(VLOOKUP(D78,项目管理台账!$K$4:$R$1000,8,0)="","",VLOOKUP(D78,项目管理台账!$K$4:$R$1000,8,0)))</f>
        <v/>
      </c>
      <c r="H78" s="295">
        <f t="shared" si="3"/>
        <v>0</v>
      </c>
      <c r="I78" s="300"/>
      <c r="J78" s="297"/>
      <c r="K78" s="81"/>
    </row>
    <row r="79" spans="1:11">
      <c r="A79" s="290" t="str">
        <f t="shared" si="2"/>
        <v/>
      </c>
      <c r="B79" s="270"/>
      <c r="C79" s="270"/>
      <c r="D79" s="291" t="str">
        <f>IF(C79="","",VLOOKUP(J79,IF({1,0},项目管理台账!$V$3:$V$1000,项目管理台账!$K$3:$K$1000),2,0))</f>
        <v/>
      </c>
      <c r="E79" s="296"/>
      <c r="F79" s="131"/>
      <c r="G79" s="294" t="str">
        <f>IF(C79="","",IF(VLOOKUP(D79,项目管理台账!$K$4:$R$1000,8,0)="","",VLOOKUP(D79,项目管理台账!$K$4:$R$1000,8,0)))</f>
        <v/>
      </c>
      <c r="H79" s="295">
        <f t="shared" si="3"/>
        <v>0</v>
      </c>
      <c r="I79" s="300"/>
      <c r="J79" s="297"/>
      <c r="K79" s="81"/>
    </row>
    <row r="80" spans="1:11">
      <c r="A80" s="290" t="str">
        <f t="shared" si="2"/>
        <v/>
      </c>
      <c r="B80" s="270"/>
      <c r="C80" s="270"/>
      <c r="D80" s="291" t="str">
        <f>IF(C80="","",VLOOKUP(J80,IF({1,0},项目管理台账!$V$3:$V$1000,项目管理台账!$K$3:$K$1000),2,0))</f>
        <v/>
      </c>
      <c r="E80" s="296"/>
      <c r="F80" s="131"/>
      <c r="G80" s="294" t="str">
        <f>IF(C80="","",IF(VLOOKUP(D80,项目管理台账!$K$4:$R$1000,8,0)="","",VLOOKUP(D80,项目管理台账!$K$4:$R$1000,8,0)))</f>
        <v/>
      </c>
      <c r="H80" s="295">
        <f t="shared" si="3"/>
        <v>0</v>
      </c>
      <c r="I80" s="300"/>
      <c r="J80" s="297"/>
      <c r="K80" s="81"/>
    </row>
    <row r="81" spans="1:11">
      <c r="A81" s="290" t="str">
        <f t="shared" si="2"/>
        <v/>
      </c>
      <c r="B81" s="270"/>
      <c r="C81" s="270"/>
      <c r="D81" s="291" t="str">
        <f>IF(C81="","",VLOOKUP(J81,IF({1,0},项目管理台账!$V$3:$V$1000,项目管理台账!$K$3:$K$1000),2,0))</f>
        <v/>
      </c>
      <c r="E81" s="296"/>
      <c r="F81" s="131"/>
      <c r="G81" s="294" t="str">
        <f>IF(C81="","",IF(VLOOKUP(D81,项目管理台账!$K$4:$R$1000,8,0)="","",VLOOKUP(D81,项目管理台账!$K$4:$R$1000,8,0)))</f>
        <v/>
      </c>
      <c r="H81" s="295">
        <f t="shared" si="3"/>
        <v>0</v>
      </c>
      <c r="I81" s="300"/>
      <c r="J81" s="297"/>
      <c r="K81" s="81"/>
    </row>
    <row r="82" spans="1:11">
      <c r="A82" s="290" t="str">
        <f t="shared" si="2"/>
        <v/>
      </c>
      <c r="B82" s="270"/>
      <c r="C82" s="270"/>
      <c r="D82" s="291" t="str">
        <f>IF(C82="","",VLOOKUP(J82,IF({1,0},项目管理台账!$V$3:$V$1000,项目管理台账!$K$3:$K$1000),2,0))</f>
        <v/>
      </c>
      <c r="E82" s="296"/>
      <c r="F82" s="131"/>
      <c r="G82" s="294" t="str">
        <f>IF(C82="","",IF(VLOOKUP(D82,项目管理台账!$K$4:$R$1000,8,0)="","",VLOOKUP(D82,项目管理台账!$K$4:$R$1000,8,0)))</f>
        <v/>
      </c>
      <c r="H82" s="295">
        <f t="shared" si="3"/>
        <v>0</v>
      </c>
      <c r="I82" s="300"/>
      <c r="J82" s="297"/>
      <c r="K82" s="81"/>
    </row>
    <row r="83" spans="1:11">
      <c r="A83" s="290" t="str">
        <f t="shared" si="2"/>
        <v/>
      </c>
      <c r="B83" s="270"/>
      <c r="C83" s="270"/>
      <c r="D83" s="291" t="str">
        <f>IF(C83="","",VLOOKUP(J83,IF({1,0},项目管理台账!$V$3:$V$1000,项目管理台账!$K$3:$K$1000),2,0))</f>
        <v/>
      </c>
      <c r="E83" s="296"/>
      <c r="F83" s="131"/>
      <c r="G83" s="294" t="str">
        <f>IF(C83="","",IF(VLOOKUP(D83,项目管理台账!$K$4:$R$1000,8,0)="","",VLOOKUP(D83,项目管理台账!$K$4:$R$1000,8,0)))</f>
        <v/>
      </c>
      <c r="H83" s="295">
        <f t="shared" si="3"/>
        <v>0</v>
      </c>
      <c r="I83" s="300"/>
      <c r="J83" s="297"/>
      <c r="K83" s="81"/>
    </row>
    <row r="84" spans="1:11">
      <c r="A84" s="290" t="str">
        <f t="shared" si="2"/>
        <v/>
      </c>
      <c r="B84" s="270"/>
      <c r="C84" s="270"/>
      <c r="D84" s="291" t="str">
        <f>IF(C84="","",VLOOKUP(J84,IF({1,0},项目管理台账!$V$3:$V$1000,项目管理台账!$K$3:$K$1000),2,0))</f>
        <v/>
      </c>
      <c r="E84" s="296"/>
      <c r="F84" s="131"/>
      <c r="G84" s="294" t="str">
        <f>IF(C84="","",IF(VLOOKUP(D84,项目管理台账!$K$4:$R$1000,8,0)="","",VLOOKUP(D84,项目管理台账!$K$4:$R$1000,8,0)))</f>
        <v/>
      </c>
      <c r="H84" s="295">
        <f t="shared" si="3"/>
        <v>0</v>
      </c>
      <c r="I84" s="300"/>
      <c r="J84" s="297"/>
      <c r="K84" s="81"/>
    </row>
    <row r="85" spans="1:11">
      <c r="A85" s="290" t="str">
        <f t="shared" si="2"/>
        <v/>
      </c>
      <c r="B85" s="270"/>
      <c r="C85" s="270"/>
      <c r="D85" s="291" t="str">
        <f>IF(C85="","",VLOOKUP(J85,IF({1,0},项目管理台账!$V$3:$V$1000,项目管理台账!$K$3:$K$1000),2,0))</f>
        <v/>
      </c>
      <c r="E85" s="296"/>
      <c r="F85" s="131"/>
      <c r="G85" s="294" t="str">
        <f>IF(C85="","",IF(VLOOKUP(D85,项目管理台账!$K$4:$R$1000,8,0)="","",VLOOKUP(D85,项目管理台账!$K$4:$R$1000,8,0)))</f>
        <v/>
      </c>
      <c r="H85" s="295">
        <f t="shared" si="3"/>
        <v>0</v>
      </c>
      <c r="I85" s="300"/>
      <c r="J85" s="297"/>
      <c r="K85" s="81"/>
    </row>
    <row r="86" spans="1:11">
      <c r="A86" s="290" t="str">
        <f t="shared" si="2"/>
        <v/>
      </c>
      <c r="B86" s="270"/>
      <c r="C86" s="270"/>
      <c r="D86" s="291" t="str">
        <f>IF(C86="","",VLOOKUP(J86,IF({1,0},项目管理台账!$V$3:$V$1000,项目管理台账!$K$3:$K$1000),2,0))</f>
        <v/>
      </c>
      <c r="E86" s="296"/>
      <c r="F86" s="131"/>
      <c r="G86" s="294" t="str">
        <f>IF(C86="","",IF(VLOOKUP(D86,项目管理台账!$K$4:$R$1000,8,0)="","",VLOOKUP(D86,项目管理台账!$K$4:$R$1000,8,0)))</f>
        <v/>
      </c>
      <c r="H86" s="295">
        <f t="shared" si="3"/>
        <v>0</v>
      </c>
      <c r="I86" s="300"/>
      <c r="J86" s="297"/>
      <c r="K86" s="81"/>
    </row>
    <row r="87" spans="1:11">
      <c r="A87" s="290" t="str">
        <f t="shared" si="2"/>
        <v/>
      </c>
      <c r="B87" s="270"/>
      <c r="C87" s="270"/>
      <c r="D87" s="291" t="str">
        <f>IF(C87="","",VLOOKUP(J87,IF({1,0},项目管理台账!$V$3:$V$1000,项目管理台账!$K$3:$K$1000),2,0))</f>
        <v/>
      </c>
      <c r="E87" s="296"/>
      <c r="F87" s="131"/>
      <c r="G87" s="294" t="str">
        <f>IF(C87="","",IF(VLOOKUP(D87,项目管理台账!$K$4:$R$1000,8,0)="","",VLOOKUP(D87,项目管理台账!$K$4:$R$1000,8,0)))</f>
        <v/>
      </c>
      <c r="H87" s="295">
        <f t="shared" si="3"/>
        <v>0</v>
      </c>
      <c r="I87" s="300"/>
      <c r="J87" s="297"/>
      <c r="K87" s="81"/>
    </row>
    <row r="88" spans="1:11">
      <c r="A88" s="290" t="str">
        <f t="shared" si="2"/>
        <v/>
      </c>
      <c r="B88" s="270"/>
      <c r="C88" s="270"/>
      <c r="D88" s="291" t="str">
        <f>IF(C88="","",VLOOKUP(J88,IF({1,0},项目管理台账!$V$3:$V$1000,项目管理台账!$K$3:$K$1000),2,0))</f>
        <v/>
      </c>
      <c r="E88" s="296"/>
      <c r="F88" s="131"/>
      <c r="G88" s="294" t="str">
        <f>IF(C88="","",IF(VLOOKUP(D88,项目管理台账!$K$4:$R$1000,8,0)="","",VLOOKUP(D88,项目管理台账!$K$4:$R$1000,8,0)))</f>
        <v/>
      </c>
      <c r="H88" s="295">
        <f t="shared" si="3"/>
        <v>0</v>
      </c>
      <c r="I88" s="300"/>
      <c r="J88" s="297"/>
      <c r="K88" s="81"/>
    </row>
    <row r="89" spans="1:11">
      <c r="A89" s="290" t="str">
        <f t="shared" si="2"/>
        <v/>
      </c>
      <c r="B89" s="270"/>
      <c r="C89" s="270"/>
      <c r="D89" s="291" t="str">
        <f>IF(C89="","",VLOOKUP(J89,IF({1,0},项目管理台账!$V$3:$V$1000,项目管理台账!$K$3:$K$1000),2,0))</f>
        <v/>
      </c>
      <c r="E89" s="296"/>
      <c r="F89" s="131"/>
      <c r="G89" s="294" t="str">
        <f>IF(C89="","",IF(VLOOKUP(D89,项目管理台账!$K$4:$R$1000,8,0)="","",VLOOKUP(D89,项目管理台账!$K$4:$R$1000,8,0)))</f>
        <v/>
      </c>
      <c r="H89" s="295">
        <f t="shared" si="3"/>
        <v>0</v>
      </c>
      <c r="I89" s="300"/>
      <c r="J89" s="297"/>
      <c r="K89" s="81"/>
    </row>
    <row r="90" spans="1:11">
      <c r="A90" s="290" t="str">
        <f t="shared" si="2"/>
        <v/>
      </c>
      <c r="B90" s="270"/>
      <c r="C90" s="270"/>
      <c r="D90" s="291" t="str">
        <f>IF(C90="","",VLOOKUP(J90,IF({1,0},项目管理台账!$V$3:$V$1000,项目管理台账!$K$3:$K$1000),2,0))</f>
        <v/>
      </c>
      <c r="E90" s="296"/>
      <c r="F90" s="131"/>
      <c r="G90" s="294" t="str">
        <f>IF(C90="","",IF(VLOOKUP(D90,项目管理台账!$K$4:$R$1000,8,0)="","",VLOOKUP(D90,项目管理台账!$K$4:$R$1000,8,0)))</f>
        <v/>
      </c>
      <c r="H90" s="295">
        <f t="shared" si="3"/>
        <v>0</v>
      </c>
      <c r="I90" s="300"/>
      <c r="J90" s="297"/>
      <c r="K90" s="81"/>
    </row>
    <row r="91" spans="1:11">
      <c r="A91" s="290" t="str">
        <f t="shared" si="2"/>
        <v/>
      </c>
      <c r="B91" s="270"/>
      <c r="C91" s="270"/>
      <c r="D91" s="291" t="str">
        <f>IF(C91="","",VLOOKUP(J91,IF({1,0},项目管理台账!$V$3:$V$1000,项目管理台账!$K$3:$K$1000),2,0))</f>
        <v/>
      </c>
      <c r="E91" s="296"/>
      <c r="F91" s="131"/>
      <c r="G91" s="294" t="str">
        <f>IF(C91="","",IF(VLOOKUP(D91,项目管理台账!$K$4:$R$1000,8,0)="","",VLOOKUP(D91,项目管理台账!$K$4:$R$1000,8,0)))</f>
        <v/>
      </c>
      <c r="H91" s="295">
        <f t="shared" si="3"/>
        <v>0</v>
      </c>
      <c r="I91" s="300"/>
      <c r="J91" s="297"/>
      <c r="K91" s="81"/>
    </row>
    <row r="92" spans="1:11">
      <c r="A92" s="290" t="str">
        <f t="shared" si="2"/>
        <v/>
      </c>
      <c r="B92" s="270"/>
      <c r="C92" s="270"/>
      <c r="D92" s="291" t="str">
        <f>IF(C92="","",VLOOKUP(J92,IF({1,0},项目管理台账!$V$3:$V$1000,项目管理台账!$K$3:$K$1000),2,0))</f>
        <v/>
      </c>
      <c r="E92" s="296"/>
      <c r="F92" s="131"/>
      <c r="G92" s="294" t="str">
        <f>IF(C92="","",IF(VLOOKUP(D92,项目管理台账!$K$4:$R$1000,8,0)="","",VLOOKUP(D92,项目管理台账!$K$4:$R$1000,8,0)))</f>
        <v/>
      </c>
      <c r="H92" s="295">
        <f t="shared" si="3"/>
        <v>0</v>
      </c>
      <c r="I92" s="300"/>
      <c r="J92" s="297"/>
      <c r="K92" s="81"/>
    </row>
    <row r="93" spans="1:11">
      <c r="A93" s="290" t="str">
        <f t="shared" si="2"/>
        <v/>
      </c>
      <c r="B93" s="270"/>
      <c r="C93" s="270"/>
      <c r="D93" s="291" t="str">
        <f>IF(C93="","",VLOOKUP(J93,IF({1,0},项目管理台账!$V$3:$V$1000,项目管理台账!$K$3:$K$1000),2,0))</f>
        <v/>
      </c>
      <c r="E93" s="296"/>
      <c r="F93" s="131"/>
      <c r="G93" s="294" t="str">
        <f>IF(C93="","",IF(VLOOKUP(D93,项目管理台账!$K$4:$R$1000,8,0)="","",VLOOKUP(D93,项目管理台账!$K$4:$R$1000,8,0)))</f>
        <v/>
      </c>
      <c r="H93" s="295">
        <f t="shared" si="3"/>
        <v>0</v>
      </c>
      <c r="I93" s="300"/>
      <c r="J93" s="297"/>
      <c r="K93" s="81"/>
    </row>
    <row r="94" spans="1:11">
      <c r="A94" s="290" t="str">
        <f t="shared" si="2"/>
        <v/>
      </c>
      <c r="B94" s="270"/>
      <c r="C94" s="270"/>
      <c r="D94" s="291" t="str">
        <f>IF(C94="","",VLOOKUP(J94,IF({1,0},项目管理台账!$V$3:$V$1000,项目管理台账!$K$3:$K$1000),2,0))</f>
        <v/>
      </c>
      <c r="E94" s="296"/>
      <c r="F94" s="131"/>
      <c r="G94" s="294" t="str">
        <f>IF(C94="","",IF(VLOOKUP(D94,项目管理台账!$K$4:$R$1000,8,0)="","",VLOOKUP(D94,项目管理台账!$K$4:$R$1000,8,0)))</f>
        <v/>
      </c>
      <c r="H94" s="295">
        <f t="shared" si="3"/>
        <v>0</v>
      </c>
      <c r="I94" s="300"/>
      <c r="J94" s="297"/>
      <c r="K94" s="81"/>
    </row>
    <row r="95" spans="1:11">
      <c r="A95" s="290" t="str">
        <f t="shared" si="2"/>
        <v/>
      </c>
      <c r="B95" s="270"/>
      <c r="C95" s="270"/>
      <c r="D95" s="291" t="str">
        <f>IF(C95="","",VLOOKUP(J95,IF({1,0},项目管理台账!$V$3:$V$1000,项目管理台账!$K$3:$K$1000),2,0))</f>
        <v/>
      </c>
      <c r="E95" s="296"/>
      <c r="F95" s="131"/>
      <c r="G95" s="294" t="str">
        <f>IF(C95="","",IF(VLOOKUP(D95,项目管理台账!$K$4:$R$1000,8,0)="","",VLOOKUP(D95,项目管理台账!$K$4:$R$1000,8,0)))</f>
        <v/>
      </c>
      <c r="H95" s="295">
        <f t="shared" si="3"/>
        <v>0</v>
      </c>
      <c r="I95" s="300"/>
      <c r="J95" s="297"/>
      <c r="K95" s="81"/>
    </row>
    <row r="96" spans="1:11">
      <c r="A96" s="290" t="str">
        <f t="shared" si="2"/>
        <v/>
      </c>
      <c r="B96" s="270"/>
      <c r="C96" s="270"/>
      <c r="D96" s="291" t="str">
        <f>IF(C96="","",VLOOKUP(J96,IF({1,0},项目管理台账!$V$3:$V$1000,项目管理台账!$K$3:$K$1000),2,0))</f>
        <v/>
      </c>
      <c r="E96" s="296"/>
      <c r="F96" s="131"/>
      <c r="G96" s="294" t="str">
        <f>IF(C96="","",IF(VLOOKUP(D96,项目管理台账!$K$4:$R$1000,8,0)="","",VLOOKUP(D96,项目管理台账!$K$4:$R$1000,8,0)))</f>
        <v/>
      </c>
      <c r="H96" s="295">
        <f t="shared" si="3"/>
        <v>0</v>
      </c>
      <c r="I96" s="300"/>
      <c r="J96" s="297"/>
      <c r="K96" s="81"/>
    </row>
    <row r="97" spans="1:11">
      <c r="A97" s="290" t="str">
        <f t="shared" si="2"/>
        <v/>
      </c>
      <c r="B97" s="270"/>
      <c r="C97" s="270"/>
      <c r="D97" s="291" t="str">
        <f>IF(C97="","",VLOOKUP(J97,IF({1,0},项目管理台账!$V$3:$V$1000,项目管理台账!$K$3:$K$1000),2,0))</f>
        <v/>
      </c>
      <c r="E97" s="296"/>
      <c r="F97" s="131"/>
      <c r="G97" s="294" t="str">
        <f>IF(C97="","",IF(VLOOKUP(D97,项目管理台账!$K$4:$R$1000,8,0)="","",VLOOKUP(D97,项目管理台账!$K$4:$R$1000,8,0)))</f>
        <v/>
      </c>
      <c r="H97" s="295">
        <f t="shared" si="3"/>
        <v>0</v>
      </c>
      <c r="I97" s="300"/>
      <c r="J97" s="297"/>
      <c r="K97" s="81"/>
    </row>
    <row r="98" spans="1:11">
      <c r="A98" s="290" t="str">
        <f t="shared" si="2"/>
        <v/>
      </c>
      <c r="B98" s="270"/>
      <c r="C98" s="270"/>
      <c r="D98" s="291" t="str">
        <f>IF(C98="","",VLOOKUP(J98,IF({1,0},项目管理台账!$V$3:$V$1000,项目管理台账!$K$3:$K$1000),2,0))</f>
        <v/>
      </c>
      <c r="E98" s="296"/>
      <c r="F98" s="131"/>
      <c r="G98" s="294" t="str">
        <f>IF(C98="","",IF(VLOOKUP(D98,项目管理台账!$K$4:$R$1000,8,0)="","",VLOOKUP(D98,项目管理台账!$K$4:$R$1000,8,0)))</f>
        <v/>
      </c>
      <c r="H98" s="295">
        <f t="shared" si="3"/>
        <v>0</v>
      </c>
      <c r="I98" s="300"/>
      <c r="J98" s="297"/>
      <c r="K98" s="81"/>
    </row>
    <row r="99" spans="1:11">
      <c r="A99" s="290" t="str">
        <f t="shared" si="2"/>
        <v/>
      </c>
      <c r="B99" s="270"/>
      <c r="C99" s="270"/>
      <c r="D99" s="291" t="str">
        <f>IF(C99="","",VLOOKUP(J99,IF({1,0},项目管理台账!$V$3:$V$1000,项目管理台账!$K$3:$K$1000),2,0))</f>
        <v/>
      </c>
      <c r="E99" s="296"/>
      <c r="F99" s="131"/>
      <c r="G99" s="294" t="str">
        <f>IF(C99="","",IF(VLOOKUP(D99,项目管理台账!$K$4:$R$1000,8,0)="","",VLOOKUP(D99,项目管理台账!$K$4:$R$1000,8,0)))</f>
        <v/>
      </c>
      <c r="H99" s="295">
        <f t="shared" si="3"/>
        <v>0</v>
      </c>
      <c r="I99" s="300"/>
      <c r="J99" s="297"/>
      <c r="K99" s="81"/>
    </row>
    <row r="100" spans="1:11">
      <c r="A100" s="290" t="str">
        <f t="shared" si="2"/>
        <v/>
      </c>
      <c r="B100" s="270"/>
      <c r="C100" s="270"/>
      <c r="D100" s="291" t="str">
        <f>IF(C100="","",VLOOKUP(J100,IF({1,0},项目管理台账!$V$3:$V$1000,项目管理台账!$K$3:$K$1000),2,0))</f>
        <v/>
      </c>
      <c r="E100" s="296"/>
      <c r="F100" s="131"/>
      <c r="G100" s="294" t="str">
        <f>IF(C100="","",IF(VLOOKUP(D100,项目管理台账!$K$4:$R$1000,8,0)="","",VLOOKUP(D100,项目管理台账!$K$4:$R$1000,8,0)))</f>
        <v/>
      </c>
      <c r="H100" s="295">
        <f t="shared" si="3"/>
        <v>0</v>
      </c>
      <c r="I100" s="300"/>
      <c r="J100" s="297"/>
      <c r="K100" s="81"/>
    </row>
    <row r="101" spans="1:11">
      <c r="A101" s="290" t="str">
        <f t="shared" si="2"/>
        <v/>
      </c>
      <c r="B101" s="270"/>
      <c r="C101" s="270"/>
      <c r="D101" s="291" t="str">
        <f>IF(C101="","",VLOOKUP(J101,IF({1,0},项目管理台账!$V$3:$V$1000,项目管理台账!$K$3:$K$1000),2,0))</f>
        <v/>
      </c>
      <c r="E101" s="296"/>
      <c r="F101" s="131"/>
      <c r="G101" s="294" t="str">
        <f>IF(C101="","",IF(VLOOKUP(D101,项目管理台账!$K$4:$R$1000,8,0)="","",VLOOKUP(D101,项目管理台账!$K$4:$R$1000,8,0)))</f>
        <v/>
      </c>
      <c r="H101" s="295">
        <f t="shared" si="3"/>
        <v>0</v>
      </c>
      <c r="I101" s="300"/>
      <c r="J101" s="297"/>
      <c r="K101" s="81"/>
    </row>
    <row r="102" spans="1:11">
      <c r="A102" s="290" t="str">
        <f t="shared" si="2"/>
        <v/>
      </c>
      <c r="B102" s="270"/>
      <c r="C102" s="270"/>
      <c r="D102" s="291" t="str">
        <f>IF(C102="","",VLOOKUP(J102,IF({1,0},项目管理台账!$V$3:$V$1000,项目管理台账!$K$3:$K$1000),2,0))</f>
        <v/>
      </c>
      <c r="E102" s="296"/>
      <c r="F102" s="131"/>
      <c r="G102" s="294" t="str">
        <f>IF(C102="","",IF(VLOOKUP(D102,项目管理台账!$K$4:$R$1000,8,0)="","",VLOOKUP(D102,项目管理台账!$K$4:$R$1000,8,0)))</f>
        <v/>
      </c>
      <c r="H102" s="295">
        <f t="shared" si="3"/>
        <v>0</v>
      </c>
      <c r="I102" s="300"/>
      <c r="J102" s="297"/>
      <c r="K102" s="81"/>
    </row>
    <row r="103" spans="1:11">
      <c r="A103" s="290" t="str">
        <f t="shared" si="2"/>
        <v/>
      </c>
      <c r="B103" s="270"/>
      <c r="C103" s="270"/>
      <c r="D103" s="291" t="str">
        <f>IF(C103="","",VLOOKUP(J103,IF({1,0},项目管理台账!$V$3:$V$1000,项目管理台账!$K$3:$K$1000),2,0))</f>
        <v/>
      </c>
      <c r="E103" s="296"/>
      <c r="F103" s="131"/>
      <c r="G103" s="294" t="str">
        <f>IF(C103="","",IF(VLOOKUP(D103,项目管理台账!$K$4:$R$1000,8,0)="","",VLOOKUP(D103,项目管理台账!$K$4:$R$1000,8,0)))</f>
        <v/>
      </c>
      <c r="H103" s="295">
        <f t="shared" si="3"/>
        <v>0</v>
      </c>
      <c r="I103" s="300"/>
      <c r="J103" s="297"/>
      <c r="K103" s="81"/>
    </row>
    <row r="104" spans="1:11">
      <c r="A104" s="290" t="str">
        <f t="shared" si="2"/>
        <v/>
      </c>
      <c r="B104" s="270"/>
      <c r="C104" s="270"/>
      <c r="D104" s="291" t="str">
        <f>IF(C104="","",VLOOKUP(J104,IF({1,0},项目管理台账!$V$3:$V$1000,项目管理台账!$K$3:$K$1000),2,0))</f>
        <v/>
      </c>
      <c r="E104" s="296"/>
      <c r="F104" s="131"/>
      <c r="G104" s="294" t="str">
        <f>IF(C104="","",IF(VLOOKUP(D104,项目管理台账!$K$4:$R$1000,8,0)="","",VLOOKUP(D104,项目管理台账!$K$4:$R$1000,8,0)))</f>
        <v/>
      </c>
      <c r="H104" s="295">
        <f t="shared" si="3"/>
        <v>0</v>
      </c>
      <c r="I104" s="300"/>
      <c r="J104" s="297"/>
      <c r="K104" s="81"/>
    </row>
    <row r="105" spans="1:11">
      <c r="A105" s="290" t="str">
        <f t="shared" si="2"/>
        <v/>
      </c>
      <c r="B105" s="270"/>
      <c r="C105" s="270"/>
      <c r="D105" s="291" t="str">
        <f>IF(C105="","",VLOOKUP(J105,IF({1,0},项目管理台账!$V$3:$V$1000,项目管理台账!$K$3:$K$1000),2,0))</f>
        <v/>
      </c>
      <c r="E105" s="296"/>
      <c r="F105" s="131"/>
      <c r="G105" s="294" t="str">
        <f>IF(C105="","",IF(VLOOKUP(D105,项目管理台账!$K$4:$R$1000,8,0)="","",VLOOKUP(D105,项目管理台账!$K$4:$R$1000,8,0)))</f>
        <v/>
      </c>
      <c r="H105" s="295">
        <f t="shared" si="3"/>
        <v>0</v>
      </c>
      <c r="I105" s="300"/>
      <c r="J105" s="297"/>
      <c r="K105" s="81"/>
    </row>
    <row r="106" spans="1:11">
      <c r="A106" s="290" t="str">
        <f t="shared" si="2"/>
        <v/>
      </c>
      <c r="B106" s="270"/>
      <c r="C106" s="270"/>
      <c r="D106" s="291" t="str">
        <f>IF(C106="","",VLOOKUP(J106,IF({1,0},项目管理台账!$V$3:$V$1000,项目管理台账!$K$3:$K$1000),2,0))</f>
        <v/>
      </c>
      <c r="E106" s="296"/>
      <c r="F106" s="131"/>
      <c r="G106" s="294" t="str">
        <f>IF(C106="","",IF(VLOOKUP(D106,项目管理台账!$K$4:$R$1000,8,0)="","",VLOOKUP(D106,项目管理台账!$K$4:$R$1000,8,0)))</f>
        <v/>
      </c>
      <c r="H106" s="295">
        <f t="shared" si="3"/>
        <v>0</v>
      </c>
      <c r="I106" s="300"/>
      <c r="J106" s="297"/>
      <c r="K106" s="81"/>
    </row>
    <row r="107" spans="1:11">
      <c r="A107" s="290" t="str">
        <f t="shared" si="2"/>
        <v/>
      </c>
      <c r="B107" s="270"/>
      <c r="C107" s="270"/>
      <c r="D107" s="291" t="str">
        <f>IF(C107="","",VLOOKUP(J107,IF({1,0},项目管理台账!$V$3:$V$1000,项目管理台账!$K$3:$K$1000),2,0))</f>
        <v/>
      </c>
      <c r="E107" s="296"/>
      <c r="F107" s="131"/>
      <c r="G107" s="294" t="str">
        <f>IF(C107="","",IF(VLOOKUP(D107,项目管理台账!$K$4:$R$1000,8,0)="","",VLOOKUP(D107,项目管理台账!$K$4:$R$1000,8,0)))</f>
        <v/>
      </c>
      <c r="H107" s="295">
        <f t="shared" si="3"/>
        <v>0</v>
      </c>
      <c r="I107" s="300"/>
      <c r="J107" s="297"/>
      <c r="K107" s="81"/>
    </row>
    <row r="108" spans="1:11">
      <c r="A108" s="290" t="str">
        <f t="shared" si="2"/>
        <v/>
      </c>
      <c r="B108" s="270"/>
      <c r="C108" s="270"/>
      <c r="D108" s="291" t="str">
        <f>IF(C108="","",VLOOKUP(J108,IF({1,0},项目管理台账!$V$3:$V$1000,项目管理台账!$K$3:$K$1000),2,0))</f>
        <v/>
      </c>
      <c r="E108" s="296"/>
      <c r="F108" s="131"/>
      <c r="G108" s="294" t="str">
        <f>IF(C108="","",IF(VLOOKUP(D108,项目管理台账!$K$4:$R$1000,8,0)="","",VLOOKUP(D108,项目管理台账!$K$4:$R$1000,8,0)))</f>
        <v/>
      </c>
      <c r="H108" s="295">
        <f t="shared" si="3"/>
        <v>0</v>
      </c>
      <c r="I108" s="300"/>
      <c r="J108" s="297"/>
      <c r="K108" s="81"/>
    </row>
    <row r="109" spans="1:11">
      <c r="A109" s="290" t="str">
        <f t="shared" si="2"/>
        <v/>
      </c>
      <c r="B109" s="270"/>
      <c r="C109" s="270"/>
      <c r="D109" s="291" t="str">
        <f>IF(C109="","",VLOOKUP(J109,IF({1,0},项目管理台账!$V$3:$V$1000,项目管理台账!$K$3:$K$1000),2,0))</f>
        <v/>
      </c>
      <c r="E109" s="296"/>
      <c r="F109" s="131"/>
      <c r="G109" s="294" t="str">
        <f>IF(C109="","",IF(VLOOKUP(D109,项目管理台账!$K$4:$R$1000,8,0)="","",VLOOKUP(D109,项目管理台账!$K$4:$R$1000,8,0)))</f>
        <v/>
      </c>
      <c r="H109" s="295">
        <f t="shared" si="3"/>
        <v>0</v>
      </c>
      <c r="I109" s="300"/>
      <c r="J109" s="297"/>
      <c r="K109" s="81"/>
    </row>
    <row r="110" spans="1:11">
      <c r="A110" s="290" t="str">
        <f t="shared" si="2"/>
        <v/>
      </c>
      <c r="B110" s="270"/>
      <c r="C110" s="270"/>
      <c r="D110" s="291" t="str">
        <f>IF(C110="","",VLOOKUP(J110,IF({1,0},项目管理台账!$V$3:$V$1000,项目管理台账!$K$3:$K$1000),2,0))</f>
        <v/>
      </c>
      <c r="E110" s="296"/>
      <c r="F110" s="131"/>
      <c r="G110" s="294" t="str">
        <f>IF(C110="","",IF(VLOOKUP(D110,项目管理台账!$K$4:$R$1000,8,0)="","",VLOOKUP(D110,项目管理台账!$K$4:$R$1000,8,0)))</f>
        <v/>
      </c>
      <c r="H110" s="295">
        <f t="shared" si="3"/>
        <v>0</v>
      </c>
      <c r="I110" s="300"/>
      <c r="J110" s="297"/>
      <c r="K110" s="81"/>
    </row>
    <row r="111" spans="1:11">
      <c r="A111" s="290" t="str">
        <f t="shared" si="2"/>
        <v/>
      </c>
      <c r="B111" s="270"/>
      <c r="C111" s="270"/>
      <c r="D111" s="291" t="str">
        <f>IF(C111="","",VLOOKUP(J111,IF({1,0},项目管理台账!$V$3:$V$1000,项目管理台账!$K$3:$K$1000),2,0))</f>
        <v/>
      </c>
      <c r="E111" s="296"/>
      <c r="F111" s="131"/>
      <c r="G111" s="294" t="str">
        <f>IF(C111="","",IF(VLOOKUP(D111,项目管理台账!$K$4:$R$1000,8,0)="","",VLOOKUP(D111,项目管理台账!$K$4:$R$1000,8,0)))</f>
        <v/>
      </c>
      <c r="H111" s="295">
        <f t="shared" si="3"/>
        <v>0</v>
      </c>
      <c r="I111" s="300"/>
      <c r="J111" s="297"/>
      <c r="K111" s="81"/>
    </row>
    <row r="112" spans="1:11">
      <c r="A112" s="290" t="str">
        <f t="shared" si="2"/>
        <v/>
      </c>
      <c r="B112" s="270"/>
      <c r="C112" s="270"/>
      <c r="D112" s="291" t="str">
        <f>IF(C112="","",VLOOKUP(J112,IF({1,0},项目管理台账!$V$3:$V$1000,项目管理台账!$K$3:$K$1000),2,0))</f>
        <v/>
      </c>
      <c r="E112" s="296"/>
      <c r="F112" s="131"/>
      <c r="G112" s="294" t="str">
        <f>IF(C112="","",IF(VLOOKUP(D112,项目管理台账!$K$4:$R$1000,8,0)="","",VLOOKUP(D112,项目管理台账!$K$4:$R$1000,8,0)))</f>
        <v/>
      </c>
      <c r="H112" s="295">
        <f t="shared" si="3"/>
        <v>0</v>
      </c>
      <c r="I112" s="300"/>
      <c r="J112" s="297"/>
      <c r="K112" s="81"/>
    </row>
    <row r="113" spans="1:11">
      <c r="A113" s="290" t="str">
        <f t="shared" si="2"/>
        <v/>
      </c>
      <c r="B113" s="270"/>
      <c r="C113" s="270"/>
      <c r="D113" s="291" t="str">
        <f>IF(C113="","",VLOOKUP(J113,IF({1,0},项目管理台账!$V$3:$V$1000,项目管理台账!$K$3:$K$1000),2,0))</f>
        <v/>
      </c>
      <c r="E113" s="296"/>
      <c r="F113" s="131"/>
      <c r="G113" s="294" t="str">
        <f>IF(C113="","",IF(VLOOKUP(D113,项目管理台账!$K$4:$R$1000,8,0)="","",VLOOKUP(D113,项目管理台账!$K$4:$R$1000,8,0)))</f>
        <v/>
      </c>
      <c r="H113" s="295">
        <f t="shared" si="3"/>
        <v>0</v>
      </c>
      <c r="I113" s="300"/>
      <c r="J113" s="297"/>
      <c r="K113" s="81"/>
    </row>
    <row r="114" spans="1:11">
      <c r="A114" s="290" t="str">
        <f t="shared" si="2"/>
        <v/>
      </c>
      <c r="B114" s="270"/>
      <c r="C114" s="270"/>
      <c r="D114" s="291" t="str">
        <f>IF(C114="","",VLOOKUP(J114,IF({1,0},项目管理台账!$V$3:$V$1000,项目管理台账!$K$3:$K$1000),2,0))</f>
        <v/>
      </c>
      <c r="E114" s="296"/>
      <c r="F114" s="131"/>
      <c r="G114" s="294" t="str">
        <f>IF(C114="","",IF(VLOOKUP(D114,项目管理台账!$K$4:$R$1000,8,0)="","",VLOOKUP(D114,项目管理台账!$K$4:$R$1000,8,0)))</f>
        <v/>
      </c>
      <c r="H114" s="295">
        <f t="shared" si="3"/>
        <v>0</v>
      </c>
      <c r="I114" s="300"/>
      <c r="J114" s="297"/>
      <c r="K114" s="81"/>
    </row>
    <row r="115" spans="1:11">
      <c r="A115" s="290" t="str">
        <f t="shared" si="2"/>
        <v/>
      </c>
      <c r="B115" s="270"/>
      <c r="C115" s="270"/>
      <c r="D115" s="291" t="str">
        <f>IF(C115="","",VLOOKUP(J115,IF({1,0},项目管理台账!$V$3:$V$1000,项目管理台账!$K$3:$K$1000),2,0))</f>
        <v/>
      </c>
      <c r="E115" s="296"/>
      <c r="F115" s="131"/>
      <c r="G115" s="294" t="str">
        <f>IF(C115="","",IF(VLOOKUP(D115,项目管理台账!$K$4:$R$1000,8,0)="","",VLOOKUP(D115,项目管理台账!$K$4:$R$1000,8,0)))</f>
        <v/>
      </c>
      <c r="H115" s="295">
        <f t="shared" si="3"/>
        <v>0</v>
      </c>
      <c r="I115" s="300"/>
      <c r="J115" s="297"/>
      <c r="K115" s="81"/>
    </row>
    <row r="116" spans="1:11">
      <c r="A116" s="290" t="str">
        <f t="shared" si="2"/>
        <v/>
      </c>
      <c r="B116" s="270"/>
      <c r="C116" s="270"/>
      <c r="D116" s="291" t="str">
        <f>IF(C116="","",VLOOKUP(J116,IF({1,0},项目管理台账!$V$3:$V$1000,项目管理台账!$K$3:$K$1000),2,0))</f>
        <v/>
      </c>
      <c r="E116" s="296"/>
      <c r="F116" s="131"/>
      <c r="G116" s="294" t="str">
        <f>IF(C116="","",IF(VLOOKUP(D116,项目管理台账!$K$4:$R$1000,8,0)="","",VLOOKUP(D116,项目管理台账!$K$4:$R$1000,8,0)))</f>
        <v/>
      </c>
      <c r="H116" s="295">
        <f t="shared" si="3"/>
        <v>0</v>
      </c>
      <c r="I116" s="300"/>
      <c r="J116" s="297"/>
      <c r="K116" s="81"/>
    </row>
    <row r="117" spans="1:11">
      <c r="A117" s="290" t="str">
        <f t="shared" si="2"/>
        <v/>
      </c>
      <c r="B117" s="270"/>
      <c r="C117" s="270"/>
      <c r="D117" s="291" t="str">
        <f>IF(C117="","",VLOOKUP(J117,IF({1,0},项目管理台账!$V$3:$V$1000,项目管理台账!$K$3:$K$1000),2,0))</f>
        <v/>
      </c>
      <c r="E117" s="296"/>
      <c r="F117" s="131"/>
      <c r="G117" s="294" t="str">
        <f>IF(C117="","",IF(VLOOKUP(D117,项目管理台账!$K$4:$R$1000,8,0)="","",VLOOKUP(D117,项目管理台账!$K$4:$R$1000,8,0)))</f>
        <v/>
      </c>
      <c r="H117" s="295">
        <f t="shared" si="3"/>
        <v>0</v>
      </c>
      <c r="I117" s="300"/>
      <c r="J117" s="297"/>
      <c r="K117" s="81"/>
    </row>
    <row r="118" spans="1:11">
      <c r="A118" s="290" t="str">
        <f t="shared" si="2"/>
        <v/>
      </c>
      <c r="B118" s="270"/>
      <c r="C118" s="270"/>
      <c r="D118" s="291" t="str">
        <f>IF(C118="","",VLOOKUP(J118,IF({1,0},项目管理台账!$V$3:$V$1000,项目管理台账!$K$3:$K$1000),2,0))</f>
        <v/>
      </c>
      <c r="E118" s="296"/>
      <c r="F118" s="131"/>
      <c r="G118" s="294" t="str">
        <f>IF(C118="","",IF(VLOOKUP(D118,项目管理台账!$K$4:$R$1000,8,0)="","",VLOOKUP(D118,项目管理台账!$K$4:$R$1000,8,0)))</f>
        <v/>
      </c>
      <c r="H118" s="295">
        <f t="shared" si="3"/>
        <v>0</v>
      </c>
      <c r="I118" s="300"/>
      <c r="J118" s="297"/>
      <c r="K118" s="81"/>
    </row>
    <row r="119" spans="1:11">
      <c r="A119" s="290" t="str">
        <f t="shared" si="2"/>
        <v/>
      </c>
      <c r="B119" s="270"/>
      <c r="C119" s="270"/>
      <c r="D119" s="291" t="str">
        <f>IF(C119="","",VLOOKUP(J119,IF({1,0},项目管理台账!$V$3:$V$1000,项目管理台账!$K$3:$K$1000),2,0))</f>
        <v/>
      </c>
      <c r="E119" s="296"/>
      <c r="F119" s="131"/>
      <c r="G119" s="294" t="str">
        <f>IF(C119="","",IF(VLOOKUP(D119,项目管理台账!$K$4:$R$1000,8,0)="","",VLOOKUP(D119,项目管理台账!$K$4:$R$1000,8,0)))</f>
        <v/>
      </c>
      <c r="H119" s="295">
        <f t="shared" si="3"/>
        <v>0</v>
      </c>
      <c r="I119" s="300"/>
      <c r="J119" s="297"/>
      <c r="K119" s="81"/>
    </row>
    <row r="120" spans="1:11">
      <c r="A120" s="290" t="str">
        <f t="shared" si="2"/>
        <v/>
      </c>
      <c r="B120" s="270"/>
      <c r="C120" s="270"/>
      <c r="D120" s="291" t="str">
        <f>IF(C120="","",VLOOKUP(J120,IF({1,0},项目管理台账!$V$3:$V$1000,项目管理台账!$K$3:$K$1000),2,0))</f>
        <v/>
      </c>
      <c r="E120" s="296"/>
      <c r="F120" s="131"/>
      <c r="G120" s="294" t="str">
        <f>IF(C120="","",IF(VLOOKUP(D120,项目管理台账!$K$4:$R$1000,8,0)="","",VLOOKUP(D120,项目管理台账!$K$4:$R$1000,8,0)))</f>
        <v/>
      </c>
      <c r="H120" s="295">
        <f t="shared" si="3"/>
        <v>0</v>
      </c>
      <c r="I120" s="300"/>
      <c r="J120" s="297"/>
      <c r="K120" s="81"/>
    </row>
    <row r="121" spans="1:11">
      <c r="A121" s="290" t="str">
        <f t="shared" si="2"/>
        <v/>
      </c>
      <c r="B121" s="270"/>
      <c r="C121" s="270"/>
      <c r="D121" s="291" t="str">
        <f>IF(C121="","",VLOOKUP(J121,IF({1,0},项目管理台账!$V$3:$V$1000,项目管理台账!$K$3:$K$1000),2,0))</f>
        <v/>
      </c>
      <c r="E121" s="296"/>
      <c r="F121" s="131"/>
      <c r="G121" s="294" t="str">
        <f>IF(C121="","",IF(VLOOKUP(D121,项目管理台账!$K$4:$R$1000,8,0)="","",VLOOKUP(D121,项目管理台账!$K$4:$R$1000,8,0)))</f>
        <v/>
      </c>
      <c r="H121" s="295">
        <f t="shared" si="3"/>
        <v>0</v>
      </c>
      <c r="I121" s="300"/>
      <c r="J121" s="297"/>
      <c r="K121" s="81"/>
    </row>
    <row r="122" spans="1:11">
      <c r="A122" s="290" t="str">
        <f t="shared" si="2"/>
        <v/>
      </c>
      <c r="B122" s="270"/>
      <c r="C122" s="270"/>
      <c r="D122" s="291" t="str">
        <f>IF(C122="","",VLOOKUP(J122,IF({1,0},项目管理台账!$V$3:$V$1000,项目管理台账!$K$3:$K$1000),2,0))</f>
        <v/>
      </c>
      <c r="E122" s="296"/>
      <c r="F122" s="131"/>
      <c r="G122" s="294" t="str">
        <f>IF(C122="","",IF(VLOOKUP(D122,项目管理台账!$K$4:$R$1000,8,0)="","",VLOOKUP(D122,项目管理台账!$K$4:$R$1000,8,0)))</f>
        <v/>
      </c>
      <c r="H122" s="295">
        <f t="shared" si="3"/>
        <v>0</v>
      </c>
      <c r="I122" s="300"/>
      <c r="J122" s="297"/>
      <c r="K122" s="81"/>
    </row>
    <row r="123" spans="1:11">
      <c r="A123" s="290" t="str">
        <f t="shared" si="2"/>
        <v/>
      </c>
      <c r="B123" s="270"/>
      <c r="C123" s="270"/>
      <c r="D123" s="291" t="str">
        <f>IF(C123="","",VLOOKUP(J123,IF({1,0},项目管理台账!$V$3:$V$1000,项目管理台账!$K$3:$K$1000),2,0))</f>
        <v/>
      </c>
      <c r="E123" s="296"/>
      <c r="F123" s="131"/>
      <c r="G123" s="294" t="str">
        <f>IF(C123="","",IF(VLOOKUP(D123,项目管理台账!$K$4:$R$1000,8,0)="","",VLOOKUP(D123,项目管理台账!$K$4:$R$1000,8,0)))</f>
        <v/>
      </c>
      <c r="H123" s="295">
        <f t="shared" si="3"/>
        <v>0</v>
      </c>
      <c r="I123" s="300"/>
      <c r="J123" s="297"/>
      <c r="K123" s="81"/>
    </row>
    <row r="124" spans="1:11">
      <c r="A124" s="290" t="str">
        <f t="shared" si="2"/>
        <v/>
      </c>
      <c r="B124" s="270"/>
      <c r="C124" s="270"/>
      <c r="D124" s="291" t="str">
        <f>IF(C124="","",VLOOKUP(J124,IF({1,0},项目管理台账!$V$3:$V$1000,项目管理台账!$K$3:$K$1000),2,0))</f>
        <v/>
      </c>
      <c r="E124" s="296"/>
      <c r="F124" s="131"/>
      <c r="G124" s="294" t="str">
        <f>IF(C124="","",IF(VLOOKUP(D124,项目管理台账!$K$4:$R$1000,8,0)="","",VLOOKUP(D124,项目管理台账!$K$4:$R$1000,8,0)))</f>
        <v/>
      </c>
      <c r="H124" s="295">
        <f t="shared" si="3"/>
        <v>0</v>
      </c>
      <c r="I124" s="300"/>
      <c r="J124" s="297"/>
      <c r="K124" s="81"/>
    </row>
    <row r="125" spans="1:11">
      <c r="A125" s="290" t="str">
        <f t="shared" si="2"/>
        <v/>
      </c>
      <c r="B125" s="270"/>
      <c r="C125" s="270"/>
      <c r="D125" s="291" t="str">
        <f>IF(C125="","",VLOOKUP(J125,IF({1,0},项目管理台账!$V$3:$V$1000,项目管理台账!$K$3:$K$1000),2,0))</f>
        <v/>
      </c>
      <c r="E125" s="296"/>
      <c r="F125" s="131"/>
      <c r="G125" s="294" t="str">
        <f>IF(C125="","",IF(VLOOKUP(D125,项目管理台账!$K$4:$R$1000,8,0)="","",VLOOKUP(D125,项目管理台账!$K$4:$R$1000,8,0)))</f>
        <v/>
      </c>
      <c r="H125" s="295">
        <f t="shared" si="3"/>
        <v>0</v>
      </c>
      <c r="I125" s="300"/>
      <c r="J125" s="297"/>
      <c r="K125" s="81"/>
    </row>
    <row r="126" spans="1:11">
      <c r="A126" s="290" t="str">
        <f t="shared" si="2"/>
        <v/>
      </c>
      <c r="B126" s="270"/>
      <c r="C126" s="270"/>
      <c r="D126" s="291" t="str">
        <f>IF(C126="","",VLOOKUP(J126,IF({1,0},项目管理台账!$V$3:$V$1000,项目管理台账!$K$3:$K$1000),2,0))</f>
        <v/>
      </c>
      <c r="E126" s="296"/>
      <c r="F126" s="131"/>
      <c r="G126" s="294" t="str">
        <f>IF(C126="","",IF(VLOOKUP(D126,项目管理台账!$K$4:$R$1000,8,0)="","",VLOOKUP(D126,项目管理台账!$K$4:$R$1000,8,0)))</f>
        <v/>
      </c>
      <c r="H126" s="295">
        <f t="shared" si="3"/>
        <v>0</v>
      </c>
      <c r="I126" s="300"/>
      <c r="J126" s="297"/>
      <c r="K126" s="81"/>
    </row>
    <row r="127" spans="1:11">
      <c r="A127" s="290" t="str">
        <f t="shared" si="2"/>
        <v/>
      </c>
      <c r="B127" s="270"/>
      <c r="C127" s="270"/>
      <c r="D127" s="291" t="str">
        <f>IF(C127="","",VLOOKUP(J127,IF({1,0},项目管理台账!$V$3:$V$1000,项目管理台账!$K$3:$K$1000),2,0))</f>
        <v/>
      </c>
      <c r="E127" s="296"/>
      <c r="F127" s="131"/>
      <c r="G127" s="294" t="str">
        <f>IF(C127="","",IF(VLOOKUP(D127,项目管理台账!$K$4:$R$1000,8,0)="","",VLOOKUP(D127,项目管理台账!$K$4:$R$1000,8,0)))</f>
        <v/>
      </c>
      <c r="H127" s="295">
        <f t="shared" si="3"/>
        <v>0</v>
      </c>
      <c r="I127" s="300"/>
      <c r="J127" s="297"/>
      <c r="K127" s="81"/>
    </row>
    <row r="128" spans="1:11">
      <c r="A128" s="290" t="str">
        <f t="shared" si="2"/>
        <v/>
      </c>
      <c r="B128" s="270"/>
      <c r="C128" s="270"/>
      <c r="D128" s="291" t="str">
        <f>IF(C128="","",VLOOKUP(J128,IF({1,0},项目管理台账!$V$3:$V$1000,项目管理台账!$K$3:$K$1000),2,0))</f>
        <v/>
      </c>
      <c r="E128" s="296"/>
      <c r="F128" s="131"/>
      <c r="G128" s="294" t="str">
        <f>IF(C128="","",IF(VLOOKUP(D128,项目管理台账!$K$4:$R$1000,8,0)="","",VLOOKUP(D128,项目管理台账!$K$4:$R$1000,8,0)))</f>
        <v/>
      </c>
      <c r="H128" s="295">
        <f t="shared" si="3"/>
        <v>0</v>
      </c>
      <c r="I128" s="300"/>
      <c r="J128" s="297"/>
      <c r="K128" s="81"/>
    </row>
    <row r="129" spans="1:11">
      <c r="A129" s="290" t="str">
        <f t="shared" si="2"/>
        <v/>
      </c>
      <c r="B129" s="270"/>
      <c r="C129" s="270"/>
      <c r="D129" s="291" t="str">
        <f>IF(C129="","",VLOOKUP(J129,IF({1,0},项目管理台账!$V$3:$V$1000,项目管理台账!$K$3:$K$1000),2,0))</f>
        <v/>
      </c>
      <c r="E129" s="296"/>
      <c r="F129" s="131"/>
      <c r="G129" s="294" t="str">
        <f>IF(C129="","",IF(VLOOKUP(D129,项目管理台账!$K$4:$R$1000,8,0)="","",VLOOKUP(D129,项目管理台账!$K$4:$R$1000,8,0)))</f>
        <v/>
      </c>
      <c r="H129" s="295">
        <f t="shared" si="3"/>
        <v>0</v>
      </c>
      <c r="I129" s="300"/>
      <c r="J129" s="297"/>
      <c r="K129" s="81"/>
    </row>
    <row r="130" spans="1:11">
      <c r="A130" s="290" t="str">
        <f t="shared" si="2"/>
        <v/>
      </c>
      <c r="B130" s="270"/>
      <c r="C130" s="270"/>
      <c r="D130" s="291" t="str">
        <f>IF(C130="","",VLOOKUP(J130,IF({1,0},项目管理台账!$V$3:$V$1000,项目管理台账!$K$3:$K$1000),2,0))</f>
        <v/>
      </c>
      <c r="E130" s="296"/>
      <c r="F130" s="131"/>
      <c r="G130" s="294" t="str">
        <f>IF(C130="","",IF(VLOOKUP(D130,项目管理台账!$K$4:$R$1000,8,0)="","",VLOOKUP(D130,项目管理台账!$K$4:$R$1000,8,0)))</f>
        <v/>
      </c>
      <c r="H130" s="295">
        <f t="shared" si="3"/>
        <v>0</v>
      </c>
      <c r="I130" s="300"/>
      <c r="J130" s="297"/>
      <c r="K130" s="81"/>
    </row>
    <row r="131" spans="1:11">
      <c r="A131" s="290" t="str">
        <f t="shared" si="2"/>
        <v/>
      </c>
      <c r="B131" s="270"/>
      <c r="C131" s="270"/>
      <c r="D131" s="291" t="str">
        <f>IF(C131="","",VLOOKUP(J131,IF({1,0},项目管理台账!$V$3:$V$1000,项目管理台账!$K$3:$K$1000),2,0))</f>
        <v/>
      </c>
      <c r="E131" s="296"/>
      <c r="F131" s="131"/>
      <c r="G131" s="294" t="str">
        <f>IF(C131="","",IF(VLOOKUP(D131,项目管理台账!$K$4:$R$1000,8,0)="","",VLOOKUP(D131,项目管理台账!$K$4:$R$1000,8,0)))</f>
        <v/>
      </c>
      <c r="H131" s="295">
        <f t="shared" si="3"/>
        <v>0</v>
      </c>
      <c r="I131" s="300"/>
      <c r="J131" s="297"/>
      <c r="K131" s="81"/>
    </row>
    <row r="132" spans="1:11">
      <c r="A132" s="290" t="str">
        <f t="shared" si="2"/>
        <v/>
      </c>
      <c r="B132" s="270"/>
      <c r="C132" s="270"/>
      <c r="D132" s="291" t="str">
        <f>IF(C132="","",VLOOKUP(J132,IF({1,0},项目管理台账!$V$3:$V$1000,项目管理台账!$K$3:$K$1000),2,0))</f>
        <v/>
      </c>
      <c r="E132" s="296"/>
      <c r="F132" s="131"/>
      <c r="G132" s="294" t="str">
        <f>IF(C132="","",IF(VLOOKUP(D132,项目管理台账!$K$4:$R$1000,8,0)="","",VLOOKUP(D132,项目管理台账!$K$4:$R$1000,8,0)))</f>
        <v/>
      </c>
      <c r="H132" s="295">
        <f t="shared" si="3"/>
        <v>0</v>
      </c>
      <c r="I132" s="300"/>
      <c r="J132" s="297"/>
      <c r="K132" s="81"/>
    </row>
    <row r="133" spans="1:11">
      <c r="A133" s="290" t="str">
        <f t="shared" ref="A133:A196" si="4">IF(E133&lt;&gt;"",ROW()-3,"")</f>
        <v/>
      </c>
      <c r="B133" s="270"/>
      <c r="C133" s="270"/>
      <c r="D133" s="291" t="str">
        <f>IF(C133="","",VLOOKUP(J133,IF({1,0},项目管理台账!$V$3:$V$1000,项目管理台账!$K$3:$K$1000),2,0))</f>
        <v/>
      </c>
      <c r="E133" s="296"/>
      <c r="F133" s="131"/>
      <c r="G133" s="294" t="str">
        <f>IF(C133="","",IF(VLOOKUP(D133,项目管理台账!$K$4:$R$1000,8,0)="","",VLOOKUP(D133,项目管理台账!$K$4:$R$1000,8,0)))</f>
        <v/>
      </c>
      <c r="H133" s="295">
        <f t="shared" ref="H133:H196" si="5">IF(G133="",0,G133*F133)</f>
        <v>0</v>
      </c>
      <c r="I133" s="300"/>
      <c r="J133" s="297"/>
      <c r="K133" s="81"/>
    </row>
    <row r="134" spans="1:11">
      <c r="A134" s="290" t="str">
        <f t="shared" si="4"/>
        <v/>
      </c>
      <c r="B134" s="270"/>
      <c r="C134" s="270"/>
      <c r="D134" s="291" t="str">
        <f>IF(C134="","",VLOOKUP(J134,IF({1,0},项目管理台账!$V$3:$V$1000,项目管理台账!$K$3:$K$1000),2,0))</f>
        <v/>
      </c>
      <c r="E134" s="296"/>
      <c r="F134" s="131"/>
      <c r="G134" s="294" t="str">
        <f>IF(C134="","",IF(VLOOKUP(D134,项目管理台账!$K$4:$R$1000,8,0)="","",VLOOKUP(D134,项目管理台账!$K$4:$R$1000,8,0)))</f>
        <v/>
      </c>
      <c r="H134" s="295">
        <f t="shared" si="5"/>
        <v>0</v>
      </c>
      <c r="I134" s="300"/>
      <c r="J134" s="297"/>
      <c r="K134" s="81"/>
    </row>
    <row r="135" spans="1:11">
      <c r="A135" s="290" t="str">
        <f t="shared" si="4"/>
        <v/>
      </c>
      <c r="B135" s="270"/>
      <c r="C135" s="270"/>
      <c r="D135" s="291" t="str">
        <f>IF(C135="","",VLOOKUP(J135,IF({1,0},项目管理台账!$V$3:$V$1000,项目管理台账!$K$3:$K$1000),2,0))</f>
        <v/>
      </c>
      <c r="E135" s="296"/>
      <c r="F135" s="131"/>
      <c r="G135" s="294" t="str">
        <f>IF(C135="","",IF(VLOOKUP(D135,项目管理台账!$K$4:$R$1000,8,0)="","",VLOOKUP(D135,项目管理台账!$K$4:$R$1000,8,0)))</f>
        <v/>
      </c>
      <c r="H135" s="295">
        <f t="shared" si="5"/>
        <v>0</v>
      </c>
      <c r="I135" s="300"/>
      <c r="J135" s="297"/>
      <c r="K135" s="81"/>
    </row>
    <row r="136" spans="1:11">
      <c r="A136" s="290" t="str">
        <f t="shared" si="4"/>
        <v/>
      </c>
      <c r="B136" s="270"/>
      <c r="C136" s="270"/>
      <c r="D136" s="291" t="str">
        <f>IF(C136="","",VLOOKUP(J136,IF({1,0},项目管理台账!$V$3:$V$1000,项目管理台账!$K$3:$K$1000),2,0))</f>
        <v/>
      </c>
      <c r="E136" s="296"/>
      <c r="F136" s="131"/>
      <c r="G136" s="294" t="str">
        <f>IF(C136="","",IF(VLOOKUP(D136,项目管理台账!$K$4:$R$1000,8,0)="","",VLOOKUP(D136,项目管理台账!$K$4:$R$1000,8,0)))</f>
        <v/>
      </c>
      <c r="H136" s="295">
        <f t="shared" si="5"/>
        <v>0</v>
      </c>
      <c r="I136" s="300"/>
      <c r="J136" s="297"/>
      <c r="K136" s="81"/>
    </row>
    <row r="137" spans="1:11">
      <c r="A137" s="290" t="str">
        <f t="shared" si="4"/>
        <v/>
      </c>
      <c r="B137" s="270"/>
      <c r="C137" s="270"/>
      <c r="D137" s="291" t="str">
        <f>IF(C137="","",VLOOKUP(J137,IF({1,0},项目管理台账!$V$3:$V$1000,项目管理台账!$K$3:$K$1000),2,0))</f>
        <v/>
      </c>
      <c r="E137" s="296"/>
      <c r="F137" s="131"/>
      <c r="G137" s="294" t="str">
        <f>IF(C137="","",IF(VLOOKUP(D137,项目管理台账!$K$4:$R$1000,8,0)="","",VLOOKUP(D137,项目管理台账!$K$4:$R$1000,8,0)))</f>
        <v/>
      </c>
      <c r="H137" s="295">
        <f t="shared" si="5"/>
        <v>0</v>
      </c>
      <c r="I137" s="300"/>
      <c r="J137" s="297"/>
      <c r="K137" s="81"/>
    </row>
    <row r="138" spans="1:11">
      <c r="A138" s="290" t="str">
        <f t="shared" si="4"/>
        <v/>
      </c>
      <c r="B138" s="270"/>
      <c r="C138" s="270"/>
      <c r="D138" s="291" t="str">
        <f>IF(C138="","",VLOOKUP(J138,IF({1,0},项目管理台账!$V$3:$V$1000,项目管理台账!$K$3:$K$1000),2,0))</f>
        <v/>
      </c>
      <c r="E138" s="296"/>
      <c r="F138" s="131"/>
      <c r="G138" s="294" t="str">
        <f>IF(C138="","",IF(VLOOKUP(D138,项目管理台账!$K$4:$R$1000,8,0)="","",VLOOKUP(D138,项目管理台账!$K$4:$R$1000,8,0)))</f>
        <v/>
      </c>
      <c r="H138" s="295">
        <f t="shared" si="5"/>
        <v>0</v>
      </c>
      <c r="I138" s="300"/>
      <c r="J138" s="297"/>
      <c r="K138" s="81"/>
    </row>
    <row r="139" spans="1:11">
      <c r="A139" s="290" t="str">
        <f t="shared" si="4"/>
        <v/>
      </c>
      <c r="B139" s="270"/>
      <c r="C139" s="270"/>
      <c r="D139" s="291" t="str">
        <f>IF(C139="","",VLOOKUP(J139,IF({1,0},项目管理台账!$V$3:$V$1000,项目管理台账!$K$3:$K$1000),2,0))</f>
        <v/>
      </c>
      <c r="E139" s="296"/>
      <c r="F139" s="131"/>
      <c r="G139" s="294" t="str">
        <f>IF(C139="","",IF(VLOOKUP(D139,项目管理台账!$K$4:$R$1000,8,0)="","",VLOOKUP(D139,项目管理台账!$K$4:$R$1000,8,0)))</f>
        <v/>
      </c>
      <c r="H139" s="295">
        <f t="shared" si="5"/>
        <v>0</v>
      </c>
      <c r="I139" s="300"/>
      <c r="J139" s="297"/>
      <c r="K139" s="81"/>
    </row>
    <row r="140" spans="1:11">
      <c r="A140" s="290" t="str">
        <f t="shared" si="4"/>
        <v/>
      </c>
      <c r="B140" s="270"/>
      <c r="C140" s="270"/>
      <c r="D140" s="291" t="str">
        <f>IF(C140="","",VLOOKUP(J140,IF({1,0},项目管理台账!$V$3:$V$1000,项目管理台账!$K$3:$K$1000),2,0))</f>
        <v/>
      </c>
      <c r="E140" s="296"/>
      <c r="F140" s="131"/>
      <c r="G140" s="294" t="str">
        <f>IF(C140="","",IF(VLOOKUP(D140,项目管理台账!$K$4:$R$1000,8,0)="","",VLOOKUP(D140,项目管理台账!$K$4:$R$1000,8,0)))</f>
        <v/>
      </c>
      <c r="H140" s="295">
        <f t="shared" si="5"/>
        <v>0</v>
      </c>
      <c r="I140" s="300"/>
      <c r="J140" s="297"/>
      <c r="K140" s="81"/>
    </row>
    <row r="141" spans="1:11">
      <c r="A141" s="290" t="str">
        <f t="shared" si="4"/>
        <v/>
      </c>
      <c r="B141" s="270"/>
      <c r="C141" s="270"/>
      <c r="D141" s="291" t="str">
        <f>IF(C141="","",VLOOKUP(J141,IF({1,0},项目管理台账!$V$3:$V$1000,项目管理台账!$K$3:$K$1000),2,0))</f>
        <v/>
      </c>
      <c r="E141" s="296"/>
      <c r="F141" s="131"/>
      <c r="G141" s="294" t="str">
        <f>IF(C141="","",IF(VLOOKUP(D141,项目管理台账!$K$4:$R$1000,8,0)="","",VLOOKUP(D141,项目管理台账!$K$4:$R$1000,8,0)))</f>
        <v/>
      </c>
      <c r="H141" s="295">
        <f t="shared" si="5"/>
        <v>0</v>
      </c>
      <c r="I141" s="300"/>
      <c r="J141" s="297"/>
      <c r="K141" s="81"/>
    </row>
    <row r="142" spans="1:11">
      <c r="A142" s="290" t="str">
        <f t="shared" si="4"/>
        <v/>
      </c>
      <c r="B142" s="270"/>
      <c r="C142" s="270"/>
      <c r="D142" s="291" t="str">
        <f>IF(C142="","",VLOOKUP(J142,IF({1,0},项目管理台账!$V$3:$V$1000,项目管理台账!$K$3:$K$1000),2,0))</f>
        <v/>
      </c>
      <c r="E142" s="296"/>
      <c r="F142" s="131"/>
      <c r="G142" s="294" t="str">
        <f>IF(C142="","",IF(VLOOKUP(D142,项目管理台账!$K$4:$R$1000,8,0)="","",VLOOKUP(D142,项目管理台账!$K$4:$R$1000,8,0)))</f>
        <v/>
      </c>
      <c r="H142" s="295">
        <f t="shared" si="5"/>
        <v>0</v>
      </c>
      <c r="I142" s="300"/>
      <c r="J142" s="297"/>
      <c r="K142" s="81"/>
    </row>
    <row r="143" spans="1:11">
      <c r="A143" s="290" t="str">
        <f t="shared" si="4"/>
        <v/>
      </c>
      <c r="B143" s="270"/>
      <c r="C143" s="270"/>
      <c r="D143" s="291" t="str">
        <f>IF(C143="","",VLOOKUP(J143,IF({1,0},项目管理台账!$V$3:$V$1000,项目管理台账!$K$3:$K$1000),2,0))</f>
        <v/>
      </c>
      <c r="E143" s="296"/>
      <c r="F143" s="131"/>
      <c r="G143" s="294" t="str">
        <f>IF(C143="","",IF(VLOOKUP(D143,项目管理台账!$K$4:$R$1000,8,0)="","",VLOOKUP(D143,项目管理台账!$K$4:$R$1000,8,0)))</f>
        <v/>
      </c>
      <c r="H143" s="295">
        <f t="shared" si="5"/>
        <v>0</v>
      </c>
      <c r="I143" s="300"/>
      <c r="J143" s="297"/>
      <c r="K143" s="81"/>
    </row>
    <row r="144" spans="1:11">
      <c r="A144" s="290" t="str">
        <f t="shared" si="4"/>
        <v/>
      </c>
      <c r="B144" s="270"/>
      <c r="C144" s="270"/>
      <c r="D144" s="291" t="str">
        <f>IF(C144="","",VLOOKUP(J144,IF({1,0},项目管理台账!$V$3:$V$1000,项目管理台账!$K$3:$K$1000),2,0))</f>
        <v/>
      </c>
      <c r="E144" s="296"/>
      <c r="F144" s="131"/>
      <c r="G144" s="294" t="str">
        <f>IF(C144="","",IF(VLOOKUP(D144,项目管理台账!$K$4:$R$1000,8,0)="","",VLOOKUP(D144,项目管理台账!$K$4:$R$1000,8,0)))</f>
        <v/>
      </c>
      <c r="H144" s="295">
        <f t="shared" si="5"/>
        <v>0</v>
      </c>
      <c r="I144" s="300"/>
      <c r="J144" s="297"/>
      <c r="K144" s="81"/>
    </row>
    <row r="145" spans="1:11">
      <c r="A145" s="290" t="str">
        <f t="shared" si="4"/>
        <v/>
      </c>
      <c r="B145" s="270"/>
      <c r="C145" s="270"/>
      <c r="D145" s="291" t="str">
        <f>IF(C145="","",VLOOKUP(J145,IF({1,0},项目管理台账!$V$3:$V$1000,项目管理台账!$K$3:$K$1000),2,0))</f>
        <v/>
      </c>
      <c r="E145" s="296"/>
      <c r="F145" s="131"/>
      <c r="G145" s="294" t="str">
        <f>IF(C145="","",IF(VLOOKUP(D145,项目管理台账!$K$4:$R$1000,8,0)="","",VLOOKUP(D145,项目管理台账!$K$4:$R$1000,8,0)))</f>
        <v/>
      </c>
      <c r="H145" s="295">
        <f t="shared" si="5"/>
        <v>0</v>
      </c>
      <c r="I145" s="300"/>
      <c r="J145" s="297"/>
      <c r="K145" s="81"/>
    </row>
    <row r="146" spans="1:11">
      <c r="A146" s="290" t="str">
        <f t="shared" si="4"/>
        <v/>
      </c>
      <c r="B146" s="270"/>
      <c r="C146" s="270"/>
      <c r="D146" s="291" t="str">
        <f>IF(C146="","",VLOOKUP(J146,IF({1,0},项目管理台账!$V$3:$V$1000,项目管理台账!$K$3:$K$1000),2,0))</f>
        <v/>
      </c>
      <c r="E146" s="296"/>
      <c r="F146" s="131"/>
      <c r="G146" s="294" t="str">
        <f>IF(C146="","",IF(VLOOKUP(D146,项目管理台账!$K$4:$R$1000,8,0)="","",VLOOKUP(D146,项目管理台账!$K$4:$R$1000,8,0)))</f>
        <v/>
      </c>
      <c r="H146" s="295">
        <f t="shared" si="5"/>
        <v>0</v>
      </c>
      <c r="I146" s="300"/>
      <c r="J146" s="297"/>
      <c r="K146" s="81"/>
    </row>
    <row r="147" spans="1:11">
      <c r="A147" s="290" t="str">
        <f t="shared" si="4"/>
        <v/>
      </c>
      <c r="B147" s="270"/>
      <c r="C147" s="270"/>
      <c r="D147" s="291" t="str">
        <f>IF(C147="","",VLOOKUP(J147,IF({1,0},项目管理台账!$V$3:$V$1000,项目管理台账!$K$3:$K$1000),2,0))</f>
        <v/>
      </c>
      <c r="E147" s="296"/>
      <c r="F147" s="131"/>
      <c r="G147" s="294" t="str">
        <f>IF(C147="","",IF(VLOOKUP(D147,项目管理台账!$K$4:$R$1000,8,0)="","",VLOOKUP(D147,项目管理台账!$K$4:$R$1000,8,0)))</f>
        <v/>
      </c>
      <c r="H147" s="295">
        <f t="shared" si="5"/>
        <v>0</v>
      </c>
      <c r="I147" s="300"/>
      <c r="J147" s="297"/>
      <c r="K147" s="81"/>
    </row>
    <row r="148" spans="1:11">
      <c r="A148" s="290" t="str">
        <f t="shared" si="4"/>
        <v/>
      </c>
      <c r="B148" s="270"/>
      <c r="C148" s="270"/>
      <c r="D148" s="291" t="str">
        <f>IF(C148="","",VLOOKUP(J148,IF({1,0},项目管理台账!$V$3:$V$1000,项目管理台账!$K$3:$K$1000),2,0))</f>
        <v/>
      </c>
      <c r="E148" s="296"/>
      <c r="F148" s="131"/>
      <c r="G148" s="294" t="str">
        <f>IF(C148="","",IF(VLOOKUP(D148,项目管理台账!$K$4:$R$1000,8,0)="","",VLOOKUP(D148,项目管理台账!$K$4:$R$1000,8,0)))</f>
        <v/>
      </c>
      <c r="H148" s="295">
        <f t="shared" si="5"/>
        <v>0</v>
      </c>
      <c r="I148" s="300"/>
      <c r="J148" s="297"/>
      <c r="K148" s="81"/>
    </row>
    <row r="149" spans="1:11">
      <c r="A149" s="290" t="str">
        <f t="shared" si="4"/>
        <v/>
      </c>
      <c r="B149" s="270"/>
      <c r="C149" s="270"/>
      <c r="D149" s="291" t="str">
        <f>IF(C149="","",VLOOKUP(J149,IF({1,0},项目管理台账!$V$3:$V$1000,项目管理台账!$K$3:$K$1000),2,0))</f>
        <v/>
      </c>
      <c r="E149" s="296"/>
      <c r="F149" s="131"/>
      <c r="G149" s="294" t="str">
        <f>IF(C149="","",IF(VLOOKUP(D149,项目管理台账!$K$4:$R$1000,8,0)="","",VLOOKUP(D149,项目管理台账!$K$4:$R$1000,8,0)))</f>
        <v/>
      </c>
      <c r="H149" s="295">
        <f t="shared" si="5"/>
        <v>0</v>
      </c>
      <c r="I149" s="300"/>
      <c r="J149" s="297"/>
      <c r="K149" s="81"/>
    </row>
    <row r="150" spans="1:11">
      <c r="A150" s="290" t="str">
        <f t="shared" si="4"/>
        <v/>
      </c>
      <c r="B150" s="270"/>
      <c r="C150" s="270"/>
      <c r="D150" s="291" t="str">
        <f>IF(C150="","",VLOOKUP(J150,IF({1,0},项目管理台账!$V$3:$V$1000,项目管理台账!$K$3:$K$1000),2,0))</f>
        <v/>
      </c>
      <c r="E150" s="296"/>
      <c r="F150" s="131"/>
      <c r="G150" s="294" t="str">
        <f>IF(C150="","",IF(VLOOKUP(D150,项目管理台账!$K$4:$R$1000,8,0)="","",VLOOKUP(D150,项目管理台账!$K$4:$R$1000,8,0)))</f>
        <v/>
      </c>
      <c r="H150" s="295">
        <f t="shared" si="5"/>
        <v>0</v>
      </c>
      <c r="I150" s="300"/>
      <c r="J150" s="297"/>
      <c r="K150" s="81"/>
    </row>
    <row r="151" spans="1:11">
      <c r="A151" s="290" t="str">
        <f t="shared" si="4"/>
        <v/>
      </c>
      <c r="B151" s="270"/>
      <c r="C151" s="270"/>
      <c r="D151" s="291" t="str">
        <f>IF(C151="","",VLOOKUP(J151,IF({1,0},项目管理台账!$V$3:$V$1000,项目管理台账!$K$3:$K$1000),2,0))</f>
        <v/>
      </c>
      <c r="E151" s="296"/>
      <c r="F151" s="131"/>
      <c r="G151" s="294" t="str">
        <f>IF(C151="","",IF(VLOOKUP(D151,项目管理台账!$K$4:$R$1000,8,0)="","",VLOOKUP(D151,项目管理台账!$K$4:$R$1000,8,0)))</f>
        <v/>
      </c>
      <c r="H151" s="295">
        <f t="shared" si="5"/>
        <v>0</v>
      </c>
      <c r="I151" s="300"/>
      <c r="J151" s="297"/>
      <c r="K151" s="81"/>
    </row>
    <row r="152" spans="1:11">
      <c r="A152" s="290" t="str">
        <f t="shared" si="4"/>
        <v/>
      </c>
      <c r="B152" s="270"/>
      <c r="C152" s="270"/>
      <c r="D152" s="291" t="str">
        <f>IF(C152="","",VLOOKUP(J152,IF({1,0},项目管理台账!$V$3:$V$1000,项目管理台账!$K$3:$K$1000),2,0))</f>
        <v/>
      </c>
      <c r="E152" s="296"/>
      <c r="F152" s="131"/>
      <c r="G152" s="294" t="str">
        <f>IF(C152="","",IF(VLOOKUP(D152,项目管理台账!$K$4:$R$1000,8,0)="","",VLOOKUP(D152,项目管理台账!$K$4:$R$1000,8,0)))</f>
        <v/>
      </c>
      <c r="H152" s="295">
        <f t="shared" si="5"/>
        <v>0</v>
      </c>
      <c r="I152" s="300"/>
      <c r="J152" s="297"/>
      <c r="K152" s="81"/>
    </row>
    <row r="153" spans="1:11">
      <c r="A153" s="290" t="str">
        <f t="shared" si="4"/>
        <v/>
      </c>
      <c r="B153" s="270"/>
      <c r="C153" s="270"/>
      <c r="D153" s="291" t="str">
        <f>IF(C153="","",VLOOKUP(J153,IF({1,0},项目管理台账!$V$3:$V$1000,项目管理台账!$K$3:$K$1000),2,0))</f>
        <v/>
      </c>
      <c r="E153" s="296"/>
      <c r="F153" s="131"/>
      <c r="G153" s="294" t="str">
        <f>IF(C153="","",IF(VLOOKUP(D153,项目管理台账!$K$4:$R$1000,8,0)="","",VLOOKUP(D153,项目管理台账!$K$4:$R$1000,8,0)))</f>
        <v/>
      </c>
      <c r="H153" s="295">
        <f t="shared" si="5"/>
        <v>0</v>
      </c>
      <c r="I153" s="300"/>
      <c r="J153" s="297"/>
      <c r="K153" s="81"/>
    </row>
    <row r="154" spans="1:11">
      <c r="A154" s="290" t="str">
        <f t="shared" si="4"/>
        <v/>
      </c>
      <c r="B154" s="270"/>
      <c r="C154" s="270"/>
      <c r="D154" s="291" t="str">
        <f>IF(C154="","",VLOOKUP(J154,IF({1,0},项目管理台账!$V$3:$V$1000,项目管理台账!$K$3:$K$1000),2,0))</f>
        <v/>
      </c>
      <c r="E154" s="296"/>
      <c r="F154" s="131"/>
      <c r="G154" s="294" t="str">
        <f>IF(C154="","",IF(VLOOKUP(D154,项目管理台账!$K$4:$R$1000,8,0)="","",VLOOKUP(D154,项目管理台账!$K$4:$R$1000,8,0)))</f>
        <v/>
      </c>
      <c r="H154" s="295">
        <f t="shared" si="5"/>
        <v>0</v>
      </c>
      <c r="I154" s="300"/>
      <c r="J154" s="297"/>
      <c r="K154" s="81"/>
    </row>
    <row r="155" spans="1:11">
      <c r="A155" s="290" t="str">
        <f t="shared" si="4"/>
        <v/>
      </c>
      <c r="B155" s="270"/>
      <c r="C155" s="270"/>
      <c r="D155" s="291" t="str">
        <f>IF(C155="","",VLOOKUP(J155,IF({1,0},项目管理台账!$V$3:$V$1000,项目管理台账!$K$3:$K$1000),2,0))</f>
        <v/>
      </c>
      <c r="E155" s="296"/>
      <c r="F155" s="131"/>
      <c r="G155" s="294" t="str">
        <f>IF(C155="","",IF(VLOOKUP(D155,项目管理台账!$K$4:$R$1000,8,0)="","",VLOOKUP(D155,项目管理台账!$K$4:$R$1000,8,0)))</f>
        <v/>
      </c>
      <c r="H155" s="295">
        <f t="shared" si="5"/>
        <v>0</v>
      </c>
      <c r="I155" s="300"/>
      <c r="J155" s="297"/>
      <c r="K155" s="81"/>
    </row>
    <row r="156" spans="1:11">
      <c r="A156" s="290" t="str">
        <f t="shared" si="4"/>
        <v/>
      </c>
      <c r="B156" s="270"/>
      <c r="C156" s="270"/>
      <c r="D156" s="291" t="str">
        <f>IF(C156="","",VLOOKUP(J156,IF({1,0},项目管理台账!$V$3:$V$1000,项目管理台账!$K$3:$K$1000),2,0))</f>
        <v/>
      </c>
      <c r="E156" s="296"/>
      <c r="F156" s="131"/>
      <c r="G156" s="294" t="str">
        <f>IF(C156="","",IF(VLOOKUP(D156,项目管理台账!$K$4:$R$1000,8,0)="","",VLOOKUP(D156,项目管理台账!$K$4:$R$1000,8,0)))</f>
        <v/>
      </c>
      <c r="H156" s="295">
        <f t="shared" si="5"/>
        <v>0</v>
      </c>
      <c r="I156" s="300"/>
      <c r="J156" s="297"/>
      <c r="K156" s="81"/>
    </row>
    <row r="157" spans="1:11">
      <c r="A157" s="290" t="str">
        <f t="shared" si="4"/>
        <v/>
      </c>
      <c r="B157" s="270"/>
      <c r="C157" s="270"/>
      <c r="D157" s="291" t="str">
        <f>IF(C157="","",VLOOKUP(J157,IF({1,0},项目管理台账!$V$3:$V$1000,项目管理台账!$K$3:$K$1000),2,0))</f>
        <v/>
      </c>
      <c r="E157" s="296"/>
      <c r="F157" s="131"/>
      <c r="G157" s="294" t="str">
        <f>IF(C157="","",IF(VLOOKUP(D157,项目管理台账!$K$4:$R$1000,8,0)="","",VLOOKUP(D157,项目管理台账!$K$4:$R$1000,8,0)))</f>
        <v/>
      </c>
      <c r="H157" s="295">
        <f t="shared" si="5"/>
        <v>0</v>
      </c>
      <c r="I157" s="300"/>
      <c r="J157" s="297"/>
      <c r="K157" s="81"/>
    </row>
    <row r="158" spans="1:11">
      <c r="A158" s="290" t="str">
        <f t="shared" si="4"/>
        <v/>
      </c>
      <c r="B158" s="270"/>
      <c r="C158" s="270"/>
      <c r="D158" s="291" t="str">
        <f>IF(C158="","",VLOOKUP(J158,IF({1,0},项目管理台账!$V$3:$V$1000,项目管理台账!$K$3:$K$1000),2,0))</f>
        <v/>
      </c>
      <c r="E158" s="296"/>
      <c r="F158" s="131"/>
      <c r="G158" s="294" t="str">
        <f>IF(C158="","",IF(VLOOKUP(D158,项目管理台账!$K$4:$R$1000,8,0)="","",VLOOKUP(D158,项目管理台账!$K$4:$R$1000,8,0)))</f>
        <v/>
      </c>
      <c r="H158" s="295">
        <f t="shared" si="5"/>
        <v>0</v>
      </c>
      <c r="I158" s="300"/>
      <c r="J158" s="297"/>
      <c r="K158" s="81"/>
    </row>
    <row r="159" spans="1:11">
      <c r="A159" s="290" t="str">
        <f t="shared" si="4"/>
        <v/>
      </c>
      <c r="B159" s="270"/>
      <c r="C159" s="270"/>
      <c r="D159" s="291" t="str">
        <f>IF(C159="","",VLOOKUP(J159,IF({1,0},项目管理台账!$V$3:$V$1000,项目管理台账!$K$3:$K$1000),2,0))</f>
        <v/>
      </c>
      <c r="E159" s="296"/>
      <c r="F159" s="131"/>
      <c r="G159" s="294" t="str">
        <f>IF(C159="","",IF(VLOOKUP(D159,项目管理台账!$K$4:$R$1000,8,0)="","",VLOOKUP(D159,项目管理台账!$K$4:$R$1000,8,0)))</f>
        <v/>
      </c>
      <c r="H159" s="295">
        <f t="shared" si="5"/>
        <v>0</v>
      </c>
      <c r="I159" s="300"/>
      <c r="J159" s="297"/>
      <c r="K159" s="81"/>
    </row>
    <row r="160" spans="1:11">
      <c r="A160" s="290" t="str">
        <f t="shared" si="4"/>
        <v/>
      </c>
      <c r="B160" s="270"/>
      <c r="C160" s="270"/>
      <c r="D160" s="291" t="str">
        <f>IF(C160="","",VLOOKUP(J160,IF({1,0},项目管理台账!$V$3:$V$1000,项目管理台账!$K$3:$K$1000),2,0))</f>
        <v/>
      </c>
      <c r="E160" s="296"/>
      <c r="F160" s="131"/>
      <c r="G160" s="294" t="str">
        <f>IF(C160="","",IF(VLOOKUP(D160,项目管理台账!$K$4:$R$1000,8,0)="","",VLOOKUP(D160,项目管理台账!$K$4:$R$1000,8,0)))</f>
        <v/>
      </c>
      <c r="H160" s="295">
        <f t="shared" si="5"/>
        <v>0</v>
      </c>
      <c r="I160" s="300"/>
      <c r="J160" s="297"/>
      <c r="K160" s="81"/>
    </row>
    <row r="161" spans="1:11">
      <c r="A161" s="290" t="str">
        <f t="shared" si="4"/>
        <v/>
      </c>
      <c r="B161" s="270"/>
      <c r="C161" s="270"/>
      <c r="D161" s="291" t="str">
        <f>IF(C161="","",VLOOKUP(J161,IF({1,0},项目管理台账!$V$3:$V$1000,项目管理台账!$K$3:$K$1000),2,0))</f>
        <v/>
      </c>
      <c r="E161" s="296"/>
      <c r="F161" s="131"/>
      <c r="G161" s="294" t="str">
        <f>IF(C161="","",IF(VLOOKUP(D161,项目管理台账!$K$4:$R$1000,8,0)="","",VLOOKUP(D161,项目管理台账!$K$4:$R$1000,8,0)))</f>
        <v/>
      </c>
      <c r="H161" s="295">
        <f t="shared" si="5"/>
        <v>0</v>
      </c>
      <c r="I161" s="300"/>
      <c r="J161" s="297"/>
      <c r="K161" s="81"/>
    </row>
    <row r="162" spans="1:11">
      <c r="A162" s="290" t="str">
        <f t="shared" si="4"/>
        <v/>
      </c>
      <c r="B162" s="270"/>
      <c r="C162" s="270"/>
      <c r="D162" s="291" t="str">
        <f>IF(C162="","",VLOOKUP(J162,IF({1,0},项目管理台账!$V$3:$V$1000,项目管理台账!$K$3:$K$1000),2,0))</f>
        <v/>
      </c>
      <c r="E162" s="296"/>
      <c r="F162" s="131"/>
      <c r="G162" s="294" t="str">
        <f>IF(C162="","",IF(VLOOKUP(D162,项目管理台账!$K$4:$R$1000,8,0)="","",VLOOKUP(D162,项目管理台账!$K$4:$R$1000,8,0)))</f>
        <v/>
      </c>
      <c r="H162" s="295">
        <f t="shared" si="5"/>
        <v>0</v>
      </c>
      <c r="I162" s="300"/>
      <c r="J162" s="297"/>
      <c r="K162" s="81"/>
    </row>
    <row r="163" spans="1:11">
      <c r="A163" s="290" t="str">
        <f t="shared" si="4"/>
        <v/>
      </c>
      <c r="B163" s="270"/>
      <c r="C163" s="270"/>
      <c r="D163" s="291" t="str">
        <f>IF(C163="","",VLOOKUP(J163,IF({1,0},项目管理台账!$V$3:$V$1000,项目管理台账!$K$3:$K$1000),2,0))</f>
        <v/>
      </c>
      <c r="E163" s="296"/>
      <c r="F163" s="131"/>
      <c r="G163" s="294" t="str">
        <f>IF(C163="","",IF(VLOOKUP(D163,项目管理台账!$K$4:$R$1000,8,0)="","",VLOOKUP(D163,项目管理台账!$K$4:$R$1000,8,0)))</f>
        <v/>
      </c>
      <c r="H163" s="295">
        <f t="shared" si="5"/>
        <v>0</v>
      </c>
      <c r="I163" s="300"/>
      <c r="J163" s="297"/>
      <c r="K163" s="81"/>
    </row>
    <row r="164" spans="1:11">
      <c r="A164" s="290" t="str">
        <f t="shared" si="4"/>
        <v/>
      </c>
      <c r="B164" s="270"/>
      <c r="C164" s="270"/>
      <c r="D164" s="291" t="str">
        <f>IF(C164="","",VLOOKUP(J164,IF({1,0},项目管理台账!$V$3:$V$1000,项目管理台账!$K$3:$K$1000),2,0))</f>
        <v/>
      </c>
      <c r="E164" s="296"/>
      <c r="F164" s="131"/>
      <c r="G164" s="294" t="str">
        <f>IF(C164="","",IF(VLOOKUP(D164,项目管理台账!$K$4:$R$1000,8,0)="","",VLOOKUP(D164,项目管理台账!$K$4:$R$1000,8,0)))</f>
        <v/>
      </c>
      <c r="H164" s="295">
        <f t="shared" si="5"/>
        <v>0</v>
      </c>
      <c r="I164" s="300"/>
      <c r="J164" s="297"/>
      <c r="K164" s="81"/>
    </row>
    <row r="165" spans="1:11">
      <c r="A165" s="290" t="str">
        <f t="shared" si="4"/>
        <v/>
      </c>
      <c r="B165" s="270"/>
      <c r="C165" s="270"/>
      <c r="D165" s="291" t="str">
        <f>IF(C165="","",VLOOKUP(J165,IF({1,0},项目管理台账!$V$3:$V$1000,项目管理台账!$K$3:$K$1000),2,0))</f>
        <v/>
      </c>
      <c r="E165" s="296"/>
      <c r="F165" s="131"/>
      <c r="G165" s="294" t="str">
        <f>IF(C165="","",IF(VLOOKUP(D165,项目管理台账!$K$4:$R$1000,8,0)="","",VLOOKUP(D165,项目管理台账!$K$4:$R$1000,8,0)))</f>
        <v/>
      </c>
      <c r="H165" s="295">
        <f t="shared" si="5"/>
        <v>0</v>
      </c>
      <c r="I165" s="300"/>
      <c r="J165" s="297"/>
      <c r="K165" s="81"/>
    </row>
    <row r="166" spans="1:11">
      <c r="A166" s="290" t="str">
        <f t="shared" si="4"/>
        <v/>
      </c>
      <c r="B166" s="270"/>
      <c r="C166" s="270"/>
      <c r="D166" s="291" t="str">
        <f>IF(C166="","",VLOOKUP(J166,IF({1,0},项目管理台账!$V$3:$V$1000,项目管理台账!$K$3:$K$1000),2,0))</f>
        <v/>
      </c>
      <c r="E166" s="296"/>
      <c r="F166" s="131"/>
      <c r="G166" s="294" t="str">
        <f>IF(C166="","",IF(VLOOKUP(D166,项目管理台账!$K$4:$R$1000,8,0)="","",VLOOKUP(D166,项目管理台账!$K$4:$R$1000,8,0)))</f>
        <v/>
      </c>
      <c r="H166" s="295">
        <f t="shared" si="5"/>
        <v>0</v>
      </c>
      <c r="I166" s="300"/>
      <c r="J166" s="297"/>
      <c r="K166" s="81"/>
    </row>
    <row r="167" spans="1:11">
      <c r="A167" s="290" t="str">
        <f t="shared" si="4"/>
        <v/>
      </c>
      <c r="B167" s="270"/>
      <c r="C167" s="270"/>
      <c r="D167" s="291" t="str">
        <f>IF(C167="","",VLOOKUP(J167,IF({1,0},项目管理台账!$V$3:$V$1000,项目管理台账!$K$3:$K$1000),2,0))</f>
        <v/>
      </c>
      <c r="E167" s="296"/>
      <c r="F167" s="131"/>
      <c r="G167" s="294" t="str">
        <f>IF(C167="","",IF(VLOOKUP(D167,项目管理台账!$K$4:$R$1000,8,0)="","",VLOOKUP(D167,项目管理台账!$K$4:$R$1000,8,0)))</f>
        <v/>
      </c>
      <c r="H167" s="295">
        <f t="shared" si="5"/>
        <v>0</v>
      </c>
      <c r="I167" s="300"/>
      <c r="J167" s="297"/>
      <c r="K167" s="81"/>
    </row>
    <row r="168" spans="1:11">
      <c r="A168" s="290" t="str">
        <f t="shared" si="4"/>
        <v/>
      </c>
      <c r="B168" s="270"/>
      <c r="C168" s="270"/>
      <c r="D168" s="291" t="str">
        <f>IF(C168="","",VLOOKUP(J168,IF({1,0},项目管理台账!$V$3:$V$1000,项目管理台账!$K$3:$K$1000),2,0))</f>
        <v/>
      </c>
      <c r="E168" s="296"/>
      <c r="F168" s="131"/>
      <c r="G168" s="294" t="str">
        <f>IF(C168="","",IF(VLOOKUP(D168,项目管理台账!$K$4:$R$1000,8,0)="","",VLOOKUP(D168,项目管理台账!$K$4:$R$1000,8,0)))</f>
        <v/>
      </c>
      <c r="H168" s="295">
        <f t="shared" si="5"/>
        <v>0</v>
      </c>
      <c r="I168" s="300"/>
      <c r="J168" s="297"/>
      <c r="K168" s="81"/>
    </row>
    <row r="169" spans="1:11">
      <c r="A169" s="290" t="str">
        <f t="shared" si="4"/>
        <v/>
      </c>
      <c r="B169" s="270"/>
      <c r="C169" s="270"/>
      <c r="D169" s="291" t="str">
        <f>IF(C169="","",VLOOKUP(J169,IF({1,0},项目管理台账!$V$3:$V$1000,项目管理台账!$K$3:$K$1000),2,0))</f>
        <v/>
      </c>
      <c r="E169" s="296"/>
      <c r="F169" s="131"/>
      <c r="G169" s="294" t="str">
        <f>IF(C169="","",IF(VLOOKUP(D169,项目管理台账!$K$4:$R$1000,8,0)="","",VLOOKUP(D169,项目管理台账!$K$4:$R$1000,8,0)))</f>
        <v/>
      </c>
      <c r="H169" s="295">
        <f t="shared" si="5"/>
        <v>0</v>
      </c>
      <c r="I169" s="300"/>
      <c r="J169" s="297"/>
      <c r="K169" s="81"/>
    </row>
    <row r="170" spans="1:11">
      <c r="A170" s="290" t="str">
        <f t="shared" si="4"/>
        <v/>
      </c>
      <c r="B170" s="270"/>
      <c r="C170" s="270"/>
      <c r="D170" s="291" t="str">
        <f>IF(C170="","",VLOOKUP(J170,IF({1,0},项目管理台账!$V$3:$V$1000,项目管理台账!$K$3:$K$1000),2,0))</f>
        <v/>
      </c>
      <c r="E170" s="296"/>
      <c r="F170" s="131"/>
      <c r="G170" s="294" t="str">
        <f>IF(C170="","",IF(VLOOKUP(D170,项目管理台账!$K$4:$R$1000,8,0)="","",VLOOKUP(D170,项目管理台账!$K$4:$R$1000,8,0)))</f>
        <v/>
      </c>
      <c r="H170" s="295">
        <f t="shared" si="5"/>
        <v>0</v>
      </c>
      <c r="I170" s="300"/>
      <c r="J170" s="297"/>
      <c r="K170" s="81"/>
    </row>
    <row r="171" spans="1:11">
      <c r="A171" s="290" t="str">
        <f t="shared" si="4"/>
        <v/>
      </c>
      <c r="B171" s="270"/>
      <c r="C171" s="270"/>
      <c r="D171" s="291" t="str">
        <f>IF(C171="","",VLOOKUP(J171,IF({1,0},项目管理台账!$V$3:$V$1000,项目管理台账!$K$3:$K$1000),2,0))</f>
        <v/>
      </c>
      <c r="E171" s="296"/>
      <c r="F171" s="131"/>
      <c r="G171" s="294" t="str">
        <f>IF(C171="","",IF(VLOOKUP(D171,项目管理台账!$K$4:$R$1000,8,0)="","",VLOOKUP(D171,项目管理台账!$K$4:$R$1000,8,0)))</f>
        <v/>
      </c>
      <c r="H171" s="295">
        <f t="shared" si="5"/>
        <v>0</v>
      </c>
      <c r="I171" s="300"/>
      <c r="J171" s="297"/>
      <c r="K171" s="81"/>
    </row>
    <row r="172" spans="1:11">
      <c r="A172" s="290" t="str">
        <f t="shared" si="4"/>
        <v/>
      </c>
      <c r="B172" s="270"/>
      <c r="C172" s="270"/>
      <c r="D172" s="291" t="str">
        <f>IF(C172="","",VLOOKUP(J172,IF({1,0},项目管理台账!$V$3:$V$1000,项目管理台账!$K$3:$K$1000),2,0))</f>
        <v/>
      </c>
      <c r="E172" s="296"/>
      <c r="F172" s="131"/>
      <c r="G172" s="294" t="str">
        <f>IF(C172="","",IF(VLOOKUP(D172,项目管理台账!$K$4:$R$1000,8,0)="","",VLOOKUP(D172,项目管理台账!$K$4:$R$1000,8,0)))</f>
        <v/>
      </c>
      <c r="H172" s="295">
        <f t="shared" si="5"/>
        <v>0</v>
      </c>
      <c r="I172" s="300"/>
      <c r="J172" s="297"/>
      <c r="K172" s="81"/>
    </row>
    <row r="173" spans="1:11">
      <c r="A173" s="290" t="str">
        <f t="shared" si="4"/>
        <v/>
      </c>
      <c r="B173" s="270"/>
      <c r="C173" s="270"/>
      <c r="D173" s="291" t="str">
        <f>IF(C173="","",VLOOKUP(J173,IF({1,0},项目管理台账!$V$3:$V$1000,项目管理台账!$K$3:$K$1000),2,0))</f>
        <v/>
      </c>
      <c r="E173" s="296"/>
      <c r="F173" s="131"/>
      <c r="G173" s="294" t="str">
        <f>IF(C173="","",IF(VLOOKUP(D173,项目管理台账!$K$4:$R$1000,8,0)="","",VLOOKUP(D173,项目管理台账!$K$4:$R$1000,8,0)))</f>
        <v/>
      </c>
      <c r="H173" s="295">
        <f t="shared" si="5"/>
        <v>0</v>
      </c>
      <c r="I173" s="300"/>
      <c r="J173" s="297"/>
      <c r="K173" s="81"/>
    </row>
    <row r="174" spans="1:11">
      <c r="A174" s="290" t="str">
        <f t="shared" si="4"/>
        <v/>
      </c>
      <c r="B174" s="270"/>
      <c r="C174" s="270"/>
      <c r="D174" s="291" t="str">
        <f>IF(C174="","",VLOOKUP(J174,IF({1,0},项目管理台账!$V$3:$V$1000,项目管理台账!$K$3:$K$1000),2,0))</f>
        <v/>
      </c>
      <c r="E174" s="296"/>
      <c r="F174" s="131"/>
      <c r="G174" s="294" t="str">
        <f>IF(C174="","",IF(VLOOKUP(D174,项目管理台账!$K$4:$R$1000,8,0)="","",VLOOKUP(D174,项目管理台账!$K$4:$R$1000,8,0)))</f>
        <v/>
      </c>
      <c r="H174" s="295">
        <f t="shared" si="5"/>
        <v>0</v>
      </c>
      <c r="I174" s="300"/>
      <c r="J174" s="297"/>
      <c r="K174" s="81"/>
    </row>
    <row r="175" spans="1:11">
      <c r="A175" s="290" t="str">
        <f t="shared" si="4"/>
        <v/>
      </c>
      <c r="B175" s="270"/>
      <c r="C175" s="270"/>
      <c r="D175" s="291" t="str">
        <f>IF(C175="","",VLOOKUP(J175,IF({1,0},项目管理台账!$V$3:$V$1000,项目管理台账!$K$3:$K$1000),2,0))</f>
        <v/>
      </c>
      <c r="E175" s="296"/>
      <c r="F175" s="131"/>
      <c r="G175" s="294" t="str">
        <f>IF(C175="","",IF(VLOOKUP(D175,项目管理台账!$K$4:$R$1000,8,0)="","",VLOOKUP(D175,项目管理台账!$K$4:$R$1000,8,0)))</f>
        <v/>
      </c>
      <c r="H175" s="295">
        <f t="shared" si="5"/>
        <v>0</v>
      </c>
      <c r="I175" s="300"/>
      <c r="J175" s="297"/>
      <c r="K175" s="81"/>
    </row>
    <row r="176" spans="1:11">
      <c r="A176" s="290" t="str">
        <f t="shared" si="4"/>
        <v/>
      </c>
      <c r="B176" s="270"/>
      <c r="C176" s="270"/>
      <c r="D176" s="291" t="str">
        <f>IF(C176="","",VLOOKUP(J176,IF({1,0},项目管理台账!$V$3:$V$1000,项目管理台账!$K$3:$K$1000),2,0))</f>
        <v/>
      </c>
      <c r="E176" s="296"/>
      <c r="F176" s="131"/>
      <c r="G176" s="294" t="str">
        <f>IF(C176="","",IF(VLOOKUP(D176,项目管理台账!$K$4:$R$1000,8,0)="","",VLOOKUP(D176,项目管理台账!$K$4:$R$1000,8,0)))</f>
        <v/>
      </c>
      <c r="H176" s="295">
        <f t="shared" si="5"/>
        <v>0</v>
      </c>
      <c r="I176" s="300"/>
      <c r="J176" s="297"/>
      <c r="K176" s="81"/>
    </row>
    <row r="177" spans="1:11">
      <c r="A177" s="290" t="str">
        <f t="shared" si="4"/>
        <v/>
      </c>
      <c r="B177" s="270"/>
      <c r="C177" s="270"/>
      <c r="D177" s="291" t="str">
        <f>IF(C177="","",VLOOKUP(J177,IF({1,0},项目管理台账!$V$3:$V$1000,项目管理台账!$K$3:$K$1000),2,0))</f>
        <v/>
      </c>
      <c r="E177" s="296"/>
      <c r="F177" s="131"/>
      <c r="G177" s="294" t="str">
        <f>IF(C177="","",IF(VLOOKUP(D177,项目管理台账!$K$4:$R$1000,8,0)="","",VLOOKUP(D177,项目管理台账!$K$4:$R$1000,8,0)))</f>
        <v/>
      </c>
      <c r="H177" s="295">
        <f t="shared" si="5"/>
        <v>0</v>
      </c>
      <c r="I177" s="300"/>
      <c r="J177" s="297"/>
      <c r="K177" s="81"/>
    </row>
    <row r="178" spans="1:11">
      <c r="A178" s="290" t="str">
        <f t="shared" si="4"/>
        <v/>
      </c>
      <c r="B178" s="270"/>
      <c r="C178" s="270"/>
      <c r="D178" s="291" t="str">
        <f>IF(C178="","",VLOOKUP(J178,IF({1,0},项目管理台账!$V$3:$V$1000,项目管理台账!$K$3:$K$1000),2,0))</f>
        <v/>
      </c>
      <c r="E178" s="296"/>
      <c r="F178" s="131"/>
      <c r="G178" s="294" t="str">
        <f>IF(C178="","",IF(VLOOKUP(D178,项目管理台账!$K$4:$R$1000,8,0)="","",VLOOKUP(D178,项目管理台账!$K$4:$R$1000,8,0)))</f>
        <v/>
      </c>
      <c r="H178" s="295">
        <f t="shared" si="5"/>
        <v>0</v>
      </c>
      <c r="I178" s="300"/>
      <c r="J178" s="297"/>
      <c r="K178" s="81"/>
    </row>
    <row r="179" spans="1:11">
      <c r="A179" s="290" t="str">
        <f t="shared" si="4"/>
        <v/>
      </c>
      <c r="B179" s="270"/>
      <c r="C179" s="270"/>
      <c r="D179" s="291" t="str">
        <f>IF(C179="","",VLOOKUP(J179,IF({1,0},项目管理台账!$V$3:$V$1000,项目管理台账!$K$3:$K$1000),2,0))</f>
        <v/>
      </c>
      <c r="E179" s="296"/>
      <c r="F179" s="131"/>
      <c r="G179" s="294" t="str">
        <f>IF(C179="","",IF(VLOOKUP(D179,项目管理台账!$K$4:$R$1000,8,0)="","",VLOOKUP(D179,项目管理台账!$K$4:$R$1000,8,0)))</f>
        <v/>
      </c>
      <c r="H179" s="295">
        <f t="shared" si="5"/>
        <v>0</v>
      </c>
      <c r="I179" s="300"/>
      <c r="J179" s="297"/>
      <c r="K179" s="81"/>
    </row>
    <row r="180" spans="1:11">
      <c r="A180" s="290" t="str">
        <f t="shared" si="4"/>
        <v/>
      </c>
      <c r="B180" s="270"/>
      <c r="C180" s="270"/>
      <c r="D180" s="291" t="str">
        <f>IF(C180="","",VLOOKUP(J180,IF({1,0},项目管理台账!$V$3:$V$1000,项目管理台账!$K$3:$K$1000),2,0))</f>
        <v/>
      </c>
      <c r="E180" s="296"/>
      <c r="F180" s="131"/>
      <c r="G180" s="294" t="str">
        <f>IF(C180="","",IF(VLOOKUP(D180,项目管理台账!$K$4:$R$1000,8,0)="","",VLOOKUP(D180,项目管理台账!$K$4:$R$1000,8,0)))</f>
        <v/>
      </c>
      <c r="H180" s="295">
        <f t="shared" si="5"/>
        <v>0</v>
      </c>
      <c r="I180" s="300"/>
      <c r="J180" s="297"/>
      <c r="K180" s="81"/>
    </row>
    <row r="181" spans="1:11">
      <c r="A181" s="290" t="str">
        <f t="shared" si="4"/>
        <v/>
      </c>
      <c r="B181" s="270"/>
      <c r="C181" s="270"/>
      <c r="D181" s="291" t="str">
        <f>IF(C181="","",VLOOKUP(J181,IF({1,0},项目管理台账!$V$3:$V$1000,项目管理台账!$K$3:$K$1000),2,0))</f>
        <v/>
      </c>
      <c r="E181" s="296"/>
      <c r="F181" s="131"/>
      <c r="G181" s="294" t="str">
        <f>IF(C181="","",IF(VLOOKUP(D181,项目管理台账!$K$4:$R$1000,8,0)="","",VLOOKUP(D181,项目管理台账!$K$4:$R$1000,8,0)))</f>
        <v/>
      </c>
      <c r="H181" s="295">
        <f t="shared" si="5"/>
        <v>0</v>
      </c>
      <c r="I181" s="300"/>
      <c r="J181" s="297"/>
      <c r="K181" s="81"/>
    </row>
    <row r="182" spans="1:11">
      <c r="A182" s="290" t="str">
        <f t="shared" si="4"/>
        <v/>
      </c>
      <c r="B182" s="270"/>
      <c r="C182" s="270"/>
      <c r="D182" s="291" t="str">
        <f>IF(C182="","",VLOOKUP(J182,IF({1,0},项目管理台账!$V$3:$V$1000,项目管理台账!$K$3:$K$1000),2,0))</f>
        <v/>
      </c>
      <c r="E182" s="296"/>
      <c r="F182" s="131"/>
      <c r="G182" s="294" t="str">
        <f>IF(C182="","",IF(VLOOKUP(D182,项目管理台账!$K$4:$R$1000,8,0)="","",VLOOKUP(D182,项目管理台账!$K$4:$R$1000,8,0)))</f>
        <v/>
      </c>
      <c r="H182" s="295">
        <f t="shared" si="5"/>
        <v>0</v>
      </c>
      <c r="I182" s="300"/>
      <c r="J182" s="297"/>
      <c r="K182" s="81"/>
    </row>
    <row r="183" spans="1:11">
      <c r="A183" s="290" t="str">
        <f t="shared" si="4"/>
        <v/>
      </c>
      <c r="B183" s="270"/>
      <c r="C183" s="270"/>
      <c r="D183" s="291" t="str">
        <f>IF(C183="","",VLOOKUP(J183,IF({1,0},项目管理台账!$V$3:$V$1000,项目管理台账!$K$3:$K$1000),2,0))</f>
        <v/>
      </c>
      <c r="E183" s="296"/>
      <c r="F183" s="131"/>
      <c r="G183" s="294" t="str">
        <f>IF(C183="","",IF(VLOOKUP(D183,项目管理台账!$K$4:$R$1000,8,0)="","",VLOOKUP(D183,项目管理台账!$K$4:$R$1000,8,0)))</f>
        <v/>
      </c>
      <c r="H183" s="295">
        <f t="shared" si="5"/>
        <v>0</v>
      </c>
      <c r="I183" s="300"/>
      <c r="J183" s="297"/>
      <c r="K183" s="81"/>
    </row>
    <row r="184" spans="1:11">
      <c r="A184" s="290" t="str">
        <f t="shared" si="4"/>
        <v/>
      </c>
      <c r="B184" s="270"/>
      <c r="C184" s="270"/>
      <c r="D184" s="291" t="str">
        <f>IF(C184="","",VLOOKUP(J184,IF({1,0},项目管理台账!$V$3:$V$1000,项目管理台账!$K$3:$K$1000),2,0))</f>
        <v/>
      </c>
      <c r="E184" s="296"/>
      <c r="F184" s="131"/>
      <c r="G184" s="294" t="str">
        <f>IF(C184="","",IF(VLOOKUP(D184,项目管理台账!$K$4:$R$1000,8,0)="","",VLOOKUP(D184,项目管理台账!$K$4:$R$1000,8,0)))</f>
        <v/>
      </c>
      <c r="H184" s="295">
        <f t="shared" si="5"/>
        <v>0</v>
      </c>
      <c r="I184" s="300"/>
      <c r="J184" s="297"/>
      <c r="K184" s="81"/>
    </row>
    <row r="185" spans="1:11">
      <c r="A185" s="290" t="str">
        <f t="shared" si="4"/>
        <v/>
      </c>
      <c r="B185" s="270"/>
      <c r="C185" s="270"/>
      <c r="D185" s="291" t="str">
        <f>IF(C185="","",VLOOKUP(J185,IF({1,0},项目管理台账!$V$3:$V$1000,项目管理台账!$K$3:$K$1000),2,0))</f>
        <v/>
      </c>
      <c r="E185" s="296"/>
      <c r="F185" s="131"/>
      <c r="G185" s="294" t="str">
        <f>IF(C185="","",IF(VLOOKUP(D185,项目管理台账!$K$4:$R$1000,8,0)="","",VLOOKUP(D185,项目管理台账!$K$4:$R$1000,8,0)))</f>
        <v/>
      </c>
      <c r="H185" s="295">
        <f t="shared" si="5"/>
        <v>0</v>
      </c>
      <c r="I185" s="300"/>
      <c r="J185" s="297"/>
      <c r="K185" s="81"/>
    </row>
    <row r="186" spans="1:11">
      <c r="A186" s="290" t="str">
        <f t="shared" si="4"/>
        <v/>
      </c>
      <c r="B186" s="270"/>
      <c r="C186" s="270"/>
      <c r="D186" s="291" t="str">
        <f>IF(C186="","",VLOOKUP(J186,IF({1,0},项目管理台账!$V$3:$V$1000,项目管理台账!$K$3:$K$1000),2,0))</f>
        <v/>
      </c>
      <c r="E186" s="296"/>
      <c r="F186" s="131"/>
      <c r="G186" s="294" t="str">
        <f>IF(C186="","",IF(VLOOKUP(D186,项目管理台账!$K$4:$R$1000,8,0)="","",VLOOKUP(D186,项目管理台账!$K$4:$R$1000,8,0)))</f>
        <v/>
      </c>
      <c r="H186" s="295">
        <f t="shared" si="5"/>
        <v>0</v>
      </c>
      <c r="I186" s="300"/>
      <c r="J186" s="297"/>
      <c r="K186" s="81"/>
    </row>
    <row r="187" spans="1:11">
      <c r="A187" s="290" t="str">
        <f t="shared" si="4"/>
        <v/>
      </c>
      <c r="B187" s="270"/>
      <c r="C187" s="270"/>
      <c r="D187" s="291" t="str">
        <f>IF(C187="","",VLOOKUP(J187,IF({1,0},项目管理台账!$V$3:$V$1000,项目管理台账!$K$3:$K$1000),2,0))</f>
        <v/>
      </c>
      <c r="E187" s="296"/>
      <c r="F187" s="131"/>
      <c r="G187" s="294" t="str">
        <f>IF(C187="","",IF(VLOOKUP(D187,项目管理台账!$K$4:$R$1000,8,0)="","",VLOOKUP(D187,项目管理台账!$K$4:$R$1000,8,0)))</f>
        <v/>
      </c>
      <c r="H187" s="295">
        <f t="shared" si="5"/>
        <v>0</v>
      </c>
      <c r="I187" s="300"/>
      <c r="J187" s="297"/>
      <c r="K187" s="81"/>
    </row>
    <row r="188" spans="1:11">
      <c r="A188" s="290" t="str">
        <f t="shared" si="4"/>
        <v/>
      </c>
      <c r="B188" s="270"/>
      <c r="C188" s="270"/>
      <c r="D188" s="291" t="str">
        <f>IF(C188="","",VLOOKUP(J188,IF({1,0},项目管理台账!$V$3:$V$1000,项目管理台账!$K$3:$K$1000),2,0))</f>
        <v/>
      </c>
      <c r="E188" s="296"/>
      <c r="F188" s="131"/>
      <c r="G188" s="294" t="str">
        <f>IF(C188="","",IF(VLOOKUP(D188,项目管理台账!$K$4:$R$1000,8,0)="","",VLOOKUP(D188,项目管理台账!$K$4:$R$1000,8,0)))</f>
        <v/>
      </c>
      <c r="H188" s="295">
        <f t="shared" si="5"/>
        <v>0</v>
      </c>
      <c r="I188" s="300"/>
      <c r="J188" s="297"/>
      <c r="K188" s="81"/>
    </row>
    <row r="189" spans="1:11">
      <c r="A189" s="290" t="str">
        <f t="shared" si="4"/>
        <v/>
      </c>
      <c r="B189" s="270"/>
      <c r="C189" s="270"/>
      <c r="D189" s="291" t="str">
        <f>IF(C189="","",VLOOKUP(J189,IF({1,0},项目管理台账!$V$3:$V$1000,项目管理台账!$K$3:$K$1000),2,0))</f>
        <v/>
      </c>
      <c r="E189" s="296"/>
      <c r="F189" s="131"/>
      <c r="G189" s="294" t="str">
        <f>IF(C189="","",IF(VLOOKUP(D189,项目管理台账!$K$4:$R$1000,8,0)="","",VLOOKUP(D189,项目管理台账!$K$4:$R$1000,8,0)))</f>
        <v/>
      </c>
      <c r="H189" s="295">
        <f t="shared" si="5"/>
        <v>0</v>
      </c>
      <c r="I189" s="300"/>
      <c r="J189" s="297"/>
      <c r="K189" s="81"/>
    </row>
    <row r="190" spans="1:11">
      <c r="A190" s="290" t="str">
        <f t="shared" si="4"/>
        <v/>
      </c>
      <c r="B190" s="270"/>
      <c r="C190" s="270"/>
      <c r="D190" s="291" t="str">
        <f>IF(C190="","",VLOOKUP(J190,IF({1,0},项目管理台账!$V$3:$V$1000,项目管理台账!$K$3:$K$1000),2,0))</f>
        <v/>
      </c>
      <c r="E190" s="296"/>
      <c r="F190" s="131"/>
      <c r="G190" s="294" t="str">
        <f>IF(C190="","",IF(VLOOKUP(D190,项目管理台账!$K$4:$R$1000,8,0)="","",VLOOKUP(D190,项目管理台账!$K$4:$R$1000,8,0)))</f>
        <v/>
      </c>
      <c r="H190" s="295">
        <f t="shared" si="5"/>
        <v>0</v>
      </c>
      <c r="I190" s="300"/>
      <c r="J190" s="297"/>
      <c r="K190" s="81"/>
    </row>
    <row r="191" spans="1:11">
      <c r="A191" s="290" t="str">
        <f t="shared" si="4"/>
        <v/>
      </c>
      <c r="B191" s="270"/>
      <c r="C191" s="270"/>
      <c r="D191" s="291" t="str">
        <f>IF(C191="","",VLOOKUP(J191,IF({1,0},项目管理台账!$V$3:$V$1000,项目管理台账!$K$3:$K$1000),2,0))</f>
        <v/>
      </c>
      <c r="E191" s="296"/>
      <c r="F191" s="131"/>
      <c r="G191" s="294" t="str">
        <f>IF(C191="","",IF(VLOOKUP(D191,项目管理台账!$K$4:$R$1000,8,0)="","",VLOOKUP(D191,项目管理台账!$K$4:$R$1000,8,0)))</f>
        <v/>
      </c>
      <c r="H191" s="295">
        <f t="shared" si="5"/>
        <v>0</v>
      </c>
      <c r="I191" s="300"/>
      <c r="J191" s="297"/>
      <c r="K191" s="81"/>
    </row>
    <row r="192" spans="1:11">
      <c r="A192" s="290" t="str">
        <f t="shared" si="4"/>
        <v/>
      </c>
      <c r="B192" s="270"/>
      <c r="C192" s="270"/>
      <c r="D192" s="291" t="str">
        <f>IF(C192="","",VLOOKUP(J192,IF({1,0},项目管理台账!$V$3:$V$1000,项目管理台账!$K$3:$K$1000),2,0))</f>
        <v/>
      </c>
      <c r="E192" s="296"/>
      <c r="F192" s="131"/>
      <c r="G192" s="294" t="str">
        <f>IF(C192="","",IF(VLOOKUP(D192,项目管理台账!$K$4:$R$1000,8,0)="","",VLOOKUP(D192,项目管理台账!$K$4:$R$1000,8,0)))</f>
        <v/>
      </c>
      <c r="H192" s="295">
        <f t="shared" si="5"/>
        <v>0</v>
      </c>
      <c r="I192" s="300"/>
      <c r="J192" s="297"/>
      <c r="K192" s="81"/>
    </row>
    <row r="193" spans="1:11">
      <c r="A193" s="290" t="str">
        <f t="shared" si="4"/>
        <v/>
      </c>
      <c r="B193" s="270"/>
      <c r="C193" s="270"/>
      <c r="D193" s="291" t="str">
        <f>IF(C193="","",VLOOKUP(J193,IF({1,0},项目管理台账!$V$3:$V$1000,项目管理台账!$K$3:$K$1000),2,0))</f>
        <v/>
      </c>
      <c r="E193" s="296"/>
      <c r="F193" s="131"/>
      <c r="G193" s="294" t="str">
        <f>IF(C193="","",IF(VLOOKUP(D193,项目管理台账!$K$4:$R$1000,8,0)="","",VLOOKUP(D193,项目管理台账!$K$4:$R$1000,8,0)))</f>
        <v/>
      </c>
      <c r="H193" s="295">
        <f t="shared" si="5"/>
        <v>0</v>
      </c>
      <c r="I193" s="300"/>
      <c r="J193" s="297"/>
      <c r="K193" s="81"/>
    </row>
    <row r="194" spans="1:11">
      <c r="A194" s="290" t="str">
        <f t="shared" si="4"/>
        <v/>
      </c>
      <c r="B194" s="270"/>
      <c r="C194" s="270"/>
      <c r="D194" s="291" t="str">
        <f>IF(C194="","",VLOOKUP(J194,IF({1,0},项目管理台账!$V$3:$V$1000,项目管理台账!$K$3:$K$1000),2,0))</f>
        <v/>
      </c>
      <c r="E194" s="296"/>
      <c r="F194" s="131"/>
      <c r="G194" s="294" t="str">
        <f>IF(C194="","",IF(VLOOKUP(D194,项目管理台账!$K$4:$R$1000,8,0)="","",VLOOKUP(D194,项目管理台账!$K$4:$R$1000,8,0)))</f>
        <v/>
      </c>
      <c r="H194" s="295">
        <f t="shared" si="5"/>
        <v>0</v>
      </c>
      <c r="I194" s="300"/>
      <c r="J194" s="297"/>
      <c r="K194" s="81"/>
    </row>
    <row r="195" spans="1:11">
      <c r="A195" s="290" t="str">
        <f t="shared" si="4"/>
        <v/>
      </c>
      <c r="B195" s="270"/>
      <c r="C195" s="270"/>
      <c r="D195" s="291" t="str">
        <f>IF(C195="","",VLOOKUP(J195,IF({1,0},项目管理台账!$V$3:$V$1000,项目管理台账!$K$3:$K$1000),2,0))</f>
        <v/>
      </c>
      <c r="E195" s="296"/>
      <c r="F195" s="131"/>
      <c r="G195" s="294" t="str">
        <f>IF(C195="","",IF(VLOOKUP(D195,项目管理台账!$K$4:$R$1000,8,0)="","",VLOOKUP(D195,项目管理台账!$K$4:$R$1000,8,0)))</f>
        <v/>
      </c>
      <c r="H195" s="295">
        <f t="shared" si="5"/>
        <v>0</v>
      </c>
      <c r="I195" s="300"/>
      <c r="J195" s="297"/>
      <c r="K195" s="81"/>
    </row>
    <row r="196" spans="1:11">
      <c r="A196" s="290" t="str">
        <f t="shared" si="4"/>
        <v/>
      </c>
      <c r="B196" s="270"/>
      <c r="C196" s="270"/>
      <c r="D196" s="291" t="str">
        <f>IF(C196="","",VLOOKUP(J196,IF({1,0},项目管理台账!$V$3:$V$1000,项目管理台账!$K$3:$K$1000),2,0))</f>
        <v/>
      </c>
      <c r="E196" s="296"/>
      <c r="F196" s="131"/>
      <c r="G196" s="294" t="str">
        <f>IF(C196="","",IF(VLOOKUP(D196,项目管理台账!$K$4:$R$1000,8,0)="","",VLOOKUP(D196,项目管理台账!$K$4:$R$1000,8,0)))</f>
        <v/>
      </c>
      <c r="H196" s="295">
        <f t="shared" si="5"/>
        <v>0</v>
      </c>
      <c r="I196" s="300"/>
      <c r="J196" s="297"/>
      <c r="K196" s="81"/>
    </row>
    <row r="197" spans="1:11">
      <c r="A197" s="290" t="str">
        <f t="shared" ref="A197:A260" si="6">IF(E197&lt;&gt;"",ROW()-3,"")</f>
        <v/>
      </c>
      <c r="B197" s="270"/>
      <c r="C197" s="270"/>
      <c r="D197" s="291" t="str">
        <f>IF(C197="","",VLOOKUP(J197,IF({1,0},项目管理台账!$V$3:$V$1000,项目管理台账!$K$3:$K$1000),2,0))</f>
        <v/>
      </c>
      <c r="E197" s="296"/>
      <c r="F197" s="131"/>
      <c r="G197" s="294" t="str">
        <f>IF(C197="","",IF(VLOOKUP(D197,项目管理台账!$K$4:$R$1000,8,0)="","",VLOOKUP(D197,项目管理台账!$K$4:$R$1000,8,0)))</f>
        <v/>
      </c>
      <c r="H197" s="295">
        <f t="shared" ref="H197:H260" si="7">IF(G197="",0,G197*F197)</f>
        <v>0</v>
      </c>
      <c r="I197" s="300"/>
      <c r="J197" s="297"/>
      <c r="K197" s="81"/>
    </row>
    <row r="198" spans="1:11">
      <c r="A198" s="290" t="str">
        <f t="shared" si="6"/>
        <v/>
      </c>
      <c r="B198" s="270"/>
      <c r="C198" s="270"/>
      <c r="D198" s="291" t="str">
        <f>IF(C198="","",VLOOKUP(J198,IF({1,0},项目管理台账!$V$3:$V$1000,项目管理台账!$K$3:$K$1000),2,0))</f>
        <v/>
      </c>
      <c r="E198" s="296"/>
      <c r="F198" s="131"/>
      <c r="G198" s="294" t="str">
        <f>IF(C198="","",IF(VLOOKUP(D198,项目管理台账!$K$4:$R$1000,8,0)="","",VLOOKUP(D198,项目管理台账!$K$4:$R$1000,8,0)))</f>
        <v/>
      </c>
      <c r="H198" s="295">
        <f t="shared" si="7"/>
        <v>0</v>
      </c>
      <c r="I198" s="300"/>
      <c r="J198" s="297"/>
      <c r="K198" s="81"/>
    </row>
    <row r="199" spans="1:11">
      <c r="A199" s="290" t="str">
        <f t="shared" si="6"/>
        <v/>
      </c>
      <c r="B199" s="270"/>
      <c r="C199" s="270"/>
      <c r="D199" s="291" t="str">
        <f>IF(C199="","",VLOOKUP(J199,IF({1,0},项目管理台账!$V$3:$V$1000,项目管理台账!$K$3:$K$1000),2,0))</f>
        <v/>
      </c>
      <c r="E199" s="296"/>
      <c r="F199" s="131"/>
      <c r="G199" s="294" t="str">
        <f>IF(C199="","",IF(VLOOKUP(D199,项目管理台账!$K$4:$R$1000,8,0)="","",VLOOKUP(D199,项目管理台账!$K$4:$R$1000,8,0)))</f>
        <v/>
      </c>
      <c r="H199" s="295">
        <f t="shared" si="7"/>
        <v>0</v>
      </c>
      <c r="I199" s="300"/>
      <c r="J199" s="297"/>
      <c r="K199" s="81"/>
    </row>
    <row r="200" spans="1:11">
      <c r="A200" s="290" t="str">
        <f t="shared" si="6"/>
        <v/>
      </c>
      <c r="B200" s="270"/>
      <c r="C200" s="270"/>
      <c r="D200" s="291" t="str">
        <f>IF(C200="","",VLOOKUP(J200,IF({1,0},项目管理台账!$V$3:$V$1000,项目管理台账!$K$3:$K$1000),2,0))</f>
        <v/>
      </c>
      <c r="E200" s="296"/>
      <c r="F200" s="131"/>
      <c r="G200" s="294" t="str">
        <f>IF(C200="","",IF(VLOOKUP(D200,项目管理台账!$K$4:$R$1000,8,0)="","",VLOOKUP(D200,项目管理台账!$K$4:$R$1000,8,0)))</f>
        <v/>
      </c>
      <c r="H200" s="295">
        <f t="shared" si="7"/>
        <v>0</v>
      </c>
      <c r="I200" s="300"/>
      <c r="J200" s="297"/>
      <c r="K200" s="81"/>
    </row>
    <row r="201" spans="1:11">
      <c r="A201" s="290" t="str">
        <f t="shared" si="6"/>
        <v/>
      </c>
      <c r="B201" s="270"/>
      <c r="C201" s="270"/>
      <c r="D201" s="291" t="str">
        <f>IF(C201="","",VLOOKUP(J201,IF({1,0},项目管理台账!$V$3:$V$1000,项目管理台账!$K$3:$K$1000),2,0))</f>
        <v/>
      </c>
      <c r="E201" s="296"/>
      <c r="F201" s="131"/>
      <c r="G201" s="294" t="str">
        <f>IF(C201="","",IF(VLOOKUP(D201,项目管理台账!$K$4:$R$1000,8,0)="","",VLOOKUP(D201,项目管理台账!$K$4:$R$1000,8,0)))</f>
        <v/>
      </c>
      <c r="H201" s="295">
        <f t="shared" si="7"/>
        <v>0</v>
      </c>
      <c r="I201" s="300"/>
      <c r="J201" s="297"/>
      <c r="K201" s="81"/>
    </row>
    <row r="202" spans="1:11">
      <c r="A202" s="290" t="str">
        <f t="shared" si="6"/>
        <v/>
      </c>
      <c r="B202" s="270"/>
      <c r="C202" s="270"/>
      <c r="D202" s="291" t="str">
        <f>IF(C202="","",VLOOKUP(J202,IF({1,0},项目管理台账!$V$3:$V$1000,项目管理台账!$K$3:$K$1000),2,0))</f>
        <v/>
      </c>
      <c r="E202" s="296"/>
      <c r="F202" s="131"/>
      <c r="G202" s="294" t="str">
        <f>IF(C202="","",IF(VLOOKUP(D202,项目管理台账!$K$4:$R$1000,8,0)="","",VLOOKUP(D202,项目管理台账!$K$4:$R$1000,8,0)))</f>
        <v/>
      </c>
      <c r="H202" s="295">
        <f t="shared" si="7"/>
        <v>0</v>
      </c>
      <c r="I202" s="300"/>
      <c r="J202" s="297"/>
      <c r="K202" s="81"/>
    </row>
    <row r="203" spans="1:11">
      <c r="A203" s="290" t="str">
        <f t="shared" si="6"/>
        <v/>
      </c>
      <c r="B203" s="270"/>
      <c r="C203" s="270"/>
      <c r="D203" s="291" t="str">
        <f>IF(C203="","",VLOOKUP(J203,IF({1,0},项目管理台账!$V$3:$V$1000,项目管理台账!$K$3:$K$1000),2,0))</f>
        <v/>
      </c>
      <c r="E203" s="296"/>
      <c r="F203" s="131"/>
      <c r="G203" s="294" t="str">
        <f>IF(C203="","",IF(VLOOKUP(D203,项目管理台账!$K$4:$R$1000,8,0)="","",VLOOKUP(D203,项目管理台账!$K$4:$R$1000,8,0)))</f>
        <v/>
      </c>
      <c r="H203" s="295">
        <f t="shared" si="7"/>
        <v>0</v>
      </c>
      <c r="I203" s="300"/>
      <c r="J203" s="297"/>
      <c r="K203" s="81"/>
    </row>
    <row r="204" spans="1:11">
      <c r="A204" s="290" t="str">
        <f t="shared" si="6"/>
        <v/>
      </c>
      <c r="B204" s="270"/>
      <c r="C204" s="270"/>
      <c r="D204" s="291" t="str">
        <f>IF(C204="","",VLOOKUP(J204,IF({1,0},项目管理台账!$V$3:$V$1000,项目管理台账!$K$3:$K$1000),2,0))</f>
        <v/>
      </c>
      <c r="E204" s="296"/>
      <c r="F204" s="131"/>
      <c r="G204" s="294" t="str">
        <f>IF(C204="","",IF(VLOOKUP(D204,项目管理台账!$K$4:$R$1000,8,0)="","",VLOOKUP(D204,项目管理台账!$K$4:$R$1000,8,0)))</f>
        <v/>
      </c>
      <c r="H204" s="295">
        <f t="shared" si="7"/>
        <v>0</v>
      </c>
      <c r="I204" s="300"/>
      <c r="J204" s="297"/>
      <c r="K204" s="81"/>
    </row>
    <row r="205" spans="1:11">
      <c r="A205" s="290" t="str">
        <f t="shared" si="6"/>
        <v/>
      </c>
      <c r="B205" s="270"/>
      <c r="C205" s="270"/>
      <c r="D205" s="291" t="str">
        <f>IF(C205="","",VLOOKUP(J205,IF({1,0},项目管理台账!$V$3:$V$1000,项目管理台账!$K$3:$K$1000),2,0))</f>
        <v/>
      </c>
      <c r="E205" s="296"/>
      <c r="F205" s="131"/>
      <c r="G205" s="294" t="str">
        <f>IF(C205="","",IF(VLOOKUP(D205,项目管理台账!$K$4:$R$1000,8,0)="","",VLOOKUP(D205,项目管理台账!$K$4:$R$1000,8,0)))</f>
        <v/>
      </c>
      <c r="H205" s="295">
        <f t="shared" si="7"/>
        <v>0</v>
      </c>
      <c r="I205" s="300"/>
      <c r="J205" s="297"/>
      <c r="K205" s="81"/>
    </row>
    <row r="206" spans="1:11">
      <c r="A206" s="290" t="str">
        <f t="shared" si="6"/>
        <v/>
      </c>
      <c r="B206" s="270"/>
      <c r="C206" s="270"/>
      <c r="D206" s="291" t="str">
        <f>IF(C206="","",VLOOKUP(J206,IF({1,0},项目管理台账!$V$3:$V$1000,项目管理台账!$K$3:$K$1000),2,0))</f>
        <v/>
      </c>
      <c r="E206" s="296"/>
      <c r="F206" s="131"/>
      <c r="G206" s="294" t="str">
        <f>IF(C206="","",IF(VLOOKUP(D206,项目管理台账!$K$4:$R$1000,8,0)="","",VLOOKUP(D206,项目管理台账!$K$4:$R$1000,8,0)))</f>
        <v/>
      </c>
      <c r="H206" s="295">
        <f t="shared" si="7"/>
        <v>0</v>
      </c>
      <c r="I206" s="300"/>
      <c r="J206" s="297"/>
      <c r="K206" s="81"/>
    </row>
    <row r="207" spans="1:11">
      <c r="A207" s="290" t="str">
        <f t="shared" si="6"/>
        <v/>
      </c>
      <c r="B207" s="270"/>
      <c r="C207" s="270"/>
      <c r="D207" s="291" t="str">
        <f>IF(C207="","",VLOOKUP(J207,IF({1,0},项目管理台账!$V$3:$V$1000,项目管理台账!$K$3:$K$1000),2,0))</f>
        <v/>
      </c>
      <c r="E207" s="296"/>
      <c r="F207" s="131"/>
      <c r="G207" s="294" t="str">
        <f>IF(C207="","",IF(VLOOKUP(D207,项目管理台账!$K$4:$R$1000,8,0)="","",VLOOKUP(D207,项目管理台账!$K$4:$R$1000,8,0)))</f>
        <v/>
      </c>
      <c r="H207" s="295">
        <f t="shared" si="7"/>
        <v>0</v>
      </c>
      <c r="I207" s="300"/>
      <c r="J207" s="297"/>
      <c r="K207" s="81"/>
    </row>
    <row r="208" spans="1:11">
      <c r="A208" s="290" t="str">
        <f t="shared" si="6"/>
        <v/>
      </c>
      <c r="B208" s="270"/>
      <c r="C208" s="270"/>
      <c r="D208" s="291" t="str">
        <f>IF(C208="","",VLOOKUP(J208,IF({1,0},项目管理台账!$V$3:$V$1000,项目管理台账!$K$3:$K$1000),2,0))</f>
        <v/>
      </c>
      <c r="E208" s="296"/>
      <c r="F208" s="131"/>
      <c r="G208" s="294" t="str">
        <f>IF(C208="","",IF(VLOOKUP(D208,项目管理台账!$K$4:$R$1000,8,0)="","",VLOOKUP(D208,项目管理台账!$K$4:$R$1000,8,0)))</f>
        <v/>
      </c>
      <c r="H208" s="295">
        <f t="shared" si="7"/>
        <v>0</v>
      </c>
      <c r="I208" s="300"/>
      <c r="J208" s="297"/>
      <c r="K208" s="81"/>
    </row>
    <row r="209" spans="1:11">
      <c r="A209" s="290" t="str">
        <f t="shared" si="6"/>
        <v/>
      </c>
      <c r="B209" s="270"/>
      <c r="C209" s="270"/>
      <c r="D209" s="291" t="str">
        <f>IF(C209="","",VLOOKUP(J209,IF({1,0},项目管理台账!$V$3:$V$1000,项目管理台账!$K$3:$K$1000),2,0))</f>
        <v/>
      </c>
      <c r="E209" s="296"/>
      <c r="F209" s="131"/>
      <c r="G209" s="294" t="str">
        <f>IF(C209="","",IF(VLOOKUP(D209,项目管理台账!$K$4:$R$1000,8,0)="","",VLOOKUP(D209,项目管理台账!$K$4:$R$1000,8,0)))</f>
        <v/>
      </c>
      <c r="H209" s="295">
        <f t="shared" si="7"/>
        <v>0</v>
      </c>
      <c r="I209" s="300"/>
      <c r="J209" s="297"/>
      <c r="K209" s="81"/>
    </row>
    <row r="210" spans="1:11">
      <c r="A210" s="290" t="str">
        <f t="shared" si="6"/>
        <v/>
      </c>
      <c r="B210" s="270"/>
      <c r="C210" s="270"/>
      <c r="D210" s="291" t="str">
        <f>IF(C210="","",VLOOKUP(J210,IF({1,0},项目管理台账!$V$3:$V$1000,项目管理台账!$K$3:$K$1000),2,0))</f>
        <v/>
      </c>
      <c r="E210" s="296"/>
      <c r="F210" s="131"/>
      <c r="G210" s="294" t="str">
        <f>IF(C210="","",IF(VLOOKUP(D210,项目管理台账!$K$4:$R$1000,8,0)="","",VLOOKUP(D210,项目管理台账!$K$4:$R$1000,8,0)))</f>
        <v/>
      </c>
      <c r="H210" s="295">
        <f t="shared" si="7"/>
        <v>0</v>
      </c>
      <c r="I210" s="300"/>
      <c r="J210" s="297"/>
      <c r="K210" s="81"/>
    </row>
    <row r="211" spans="1:11">
      <c r="A211" s="290" t="str">
        <f t="shared" si="6"/>
        <v/>
      </c>
      <c r="B211" s="270"/>
      <c r="C211" s="270"/>
      <c r="D211" s="291" t="str">
        <f>IF(C211="","",VLOOKUP(J211,IF({1,0},项目管理台账!$V$3:$V$1000,项目管理台账!$K$3:$K$1000),2,0))</f>
        <v/>
      </c>
      <c r="E211" s="296"/>
      <c r="F211" s="131"/>
      <c r="G211" s="294" t="str">
        <f>IF(C211="","",IF(VLOOKUP(D211,项目管理台账!$K$4:$R$1000,8,0)="","",VLOOKUP(D211,项目管理台账!$K$4:$R$1000,8,0)))</f>
        <v/>
      </c>
      <c r="H211" s="295">
        <f t="shared" si="7"/>
        <v>0</v>
      </c>
      <c r="I211" s="300"/>
      <c r="J211" s="297"/>
      <c r="K211" s="81"/>
    </row>
    <row r="212" spans="1:11">
      <c r="A212" s="290" t="str">
        <f t="shared" si="6"/>
        <v/>
      </c>
      <c r="B212" s="270"/>
      <c r="C212" s="270"/>
      <c r="D212" s="291" t="str">
        <f>IF(C212="","",VLOOKUP(J212,IF({1,0},项目管理台账!$V$3:$V$1000,项目管理台账!$K$3:$K$1000),2,0))</f>
        <v/>
      </c>
      <c r="E212" s="296"/>
      <c r="F212" s="131"/>
      <c r="G212" s="294" t="str">
        <f>IF(C212="","",IF(VLOOKUP(D212,项目管理台账!$K$4:$R$1000,8,0)="","",VLOOKUP(D212,项目管理台账!$K$4:$R$1000,8,0)))</f>
        <v/>
      </c>
      <c r="H212" s="295">
        <f t="shared" si="7"/>
        <v>0</v>
      </c>
      <c r="I212" s="300"/>
      <c r="J212" s="297"/>
      <c r="K212" s="81"/>
    </row>
    <row r="213" spans="1:11">
      <c r="A213" s="290" t="str">
        <f t="shared" si="6"/>
        <v/>
      </c>
      <c r="B213" s="270"/>
      <c r="C213" s="270"/>
      <c r="D213" s="291" t="str">
        <f>IF(C213="","",VLOOKUP(J213,IF({1,0},项目管理台账!$V$3:$V$1000,项目管理台账!$K$3:$K$1000),2,0))</f>
        <v/>
      </c>
      <c r="E213" s="296"/>
      <c r="F213" s="131"/>
      <c r="G213" s="294" t="str">
        <f>IF(C213="","",IF(VLOOKUP(D213,项目管理台账!$K$4:$R$1000,8,0)="","",VLOOKUP(D213,项目管理台账!$K$4:$R$1000,8,0)))</f>
        <v/>
      </c>
      <c r="H213" s="295">
        <f t="shared" si="7"/>
        <v>0</v>
      </c>
      <c r="I213" s="300"/>
      <c r="J213" s="297"/>
      <c r="K213" s="81"/>
    </row>
    <row r="214" spans="1:11">
      <c r="A214" s="290" t="str">
        <f t="shared" si="6"/>
        <v/>
      </c>
      <c r="B214" s="270"/>
      <c r="C214" s="270"/>
      <c r="D214" s="291" t="str">
        <f>IF(C214="","",VLOOKUP(J214,IF({1,0},项目管理台账!$V$3:$V$1000,项目管理台账!$K$3:$K$1000),2,0))</f>
        <v/>
      </c>
      <c r="E214" s="296"/>
      <c r="F214" s="131"/>
      <c r="G214" s="294" t="str">
        <f>IF(C214="","",IF(VLOOKUP(D214,项目管理台账!$K$4:$R$1000,8,0)="","",VLOOKUP(D214,项目管理台账!$K$4:$R$1000,8,0)))</f>
        <v/>
      </c>
      <c r="H214" s="295">
        <f t="shared" si="7"/>
        <v>0</v>
      </c>
      <c r="I214" s="300"/>
      <c r="J214" s="297"/>
      <c r="K214" s="81"/>
    </row>
    <row r="215" spans="1:11">
      <c r="A215" s="290" t="str">
        <f t="shared" si="6"/>
        <v/>
      </c>
      <c r="B215" s="270"/>
      <c r="C215" s="270"/>
      <c r="D215" s="291" t="str">
        <f>IF(C215="","",VLOOKUP(J215,IF({1,0},项目管理台账!$V$3:$V$1000,项目管理台账!$K$3:$K$1000),2,0))</f>
        <v/>
      </c>
      <c r="E215" s="296"/>
      <c r="F215" s="131"/>
      <c r="G215" s="294" t="str">
        <f>IF(C215="","",IF(VLOOKUP(D215,项目管理台账!$K$4:$R$1000,8,0)="","",VLOOKUP(D215,项目管理台账!$K$4:$R$1000,8,0)))</f>
        <v/>
      </c>
      <c r="H215" s="295">
        <f t="shared" si="7"/>
        <v>0</v>
      </c>
      <c r="I215" s="300"/>
      <c r="J215" s="297"/>
      <c r="K215" s="81"/>
    </row>
    <row r="216" spans="1:11">
      <c r="A216" s="290" t="str">
        <f t="shared" si="6"/>
        <v/>
      </c>
      <c r="B216" s="270"/>
      <c r="C216" s="270"/>
      <c r="D216" s="291" t="str">
        <f>IF(C216="","",VLOOKUP(J216,IF({1,0},项目管理台账!$V$3:$V$1000,项目管理台账!$K$3:$K$1000),2,0))</f>
        <v/>
      </c>
      <c r="E216" s="296"/>
      <c r="F216" s="131"/>
      <c r="G216" s="294" t="str">
        <f>IF(C216="","",IF(VLOOKUP(D216,项目管理台账!$K$4:$R$1000,8,0)="","",VLOOKUP(D216,项目管理台账!$K$4:$R$1000,8,0)))</f>
        <v/>
      </c>
      <c r="H216" s="295">
        <f t="shared" si="7"/>
        <v>0</v>
      </c>
      <c r="I216" s="300"/>
      <c r="J216" s="297"/>
      <c r="K216" s="81"/>
    </row>
    <row r="217" spans="1:11">
      <c r="A217" s="290" t="str">
        <f t="shared" si="6"/>
        <v/>
      </c>
      <c r="B217" s="270"/>
      <c r="C217" s="270"/>
      <c r="D217" s="291" t="str">
        <f>IF(C217="","",VLOOKUP(J217,IF({1,0},项目管理台账!$V$3:$V$1000,项目管理台账!$K$3:$K$1000),2,0))</f>
        <v/>
      </c>
      <c r="E217" s="296"/>
      <c r="F217" s="131"/>
      <c r="G217" s="294" t="str">
        <f>IF(C217="","",IF(VLOOKUP(D217,项目管理台账!$K$4:$R$1000,8,0)="","",VLOOKUP(D217,项目管理台账!$K$4:$R$1000,8,0)))</f>
        <v/>
      </c>
      <c r="H217" s="295">
        <f t="shared" si="7"/>
        <v>0</v>
      </c>
      <c r="I217" s="300"/>
      <c r="J217" s="297"/>
      <c r="K217" s="81"/>
    </row>
    <row r="218" spans="1:11">
      <c r="A218" s="290" t="str">
        <f t="shared" si="6"/>
        <v/>
      </c>
      <c r="B218" s="270"/>
      <c r="C218" s="270"/>
      <c r="D218" s="291" t="str">
        <f>IF(C218="","",VLOOKUP(J218,IF({1,0},项目管理台账!$V$3:$V$1000,项目管理台账!$K$3:$K$1000),2,0))</f>
        <v/>
      </c>
      <c r="E218" s="296"/>
      <c r="F218" s="131"/>
      <c r="G218" s="294" t="str">
        <f>IF(C218="","",IF(VLOOKUP(D218,项目管理台账!$K$4:$R$1000,8,0)="","",VLOOKUP(D218,项目管理台账!$K$4:$R$1000,8,0)))</f>
        <v/>
      </c>
      <c r="H218" s="295">
        <f t="shared" si="7"/>
        <v>0</v>
      </c>
      <c r="I218" s="300"/>
      <c r="J218" s="297"/>
      <c r="K218" s="81"/>
    </row>
    <row r="219" spans="1:11">
      <c r="A219" s="290" t="str">
        <f t="shared" si="6"/>
        <v/>
      </c>
      <c r="B219" s="270"/>
      <c r="C219" s="270"/>
      <c r="D219" s="291" t="str">
        <f>IF(C219="","",VLOOKUP(J219,IF({1,0},项目管理台账!$V$3:$V$1000,项目管理台账!$K$3:$K$1000),2,0))</f>
        <v/>
      </c>
      <c r="E219" s="296"/>
      <c r="F219" s="131"/>
      <c r="G219" s="294" t="str">
        <f>IF(C219="","",IF(VLOOKUP(D219,项目管理台账!$K$4:$R$1000,8,0)="","",VLOOKUP(D219,项目管理台账!$K$4:$R$1000,8,0)))</f>
        <v/>
      </c>
      <c r="H219" s="295">
        <f t="shared" si="7"/>
        <v>0</v>
      </c>
      <c r="I219" s="300"/>
      <c r="J219" s="297"/>
      <c r="K219" s="81"/>
    </row>
    <row r="220" spans="1:11">
      <c r="A220" s="290" t="str">
        <f t="shared" si="6"/>
        <v/>
      </c>
      <c r="B220" s="270"/>
      <c r="C220" s="270"/>
      <c r="D220" s="291" t="str">
        <f>IF(C220="","",VLOOKUP(J220,IF({1,0},项目管理台账!$V$3:$V$1000,项目管理台账!$K$3:$K$1000),2,0))</f>
        <v/>
      </c>
      <c r="E220" s="296"/>
      <c r="F220" s="131"/>
      <c r="G220" s="294" t="str">
        <f>IF(C220="","",IF(VLOOKUP(D220,项目管理台账!$K$4:$R$1000,8,0)="","",VLOOKUP(D220,项目管理台账!$K$4:$R$1000,8,0)))</f>
        <v/>
      </c>
      <c r="H220" s="295">
        <f t="shared" si="7"/>
        <v>0</v>
      </c>
      <c r="I220" s="300"/>
      <c r="J220" s="297"/>
      <c r="K220" s="81"/>
    </row>
    <row r="221" spans="1:11">
      <c r="A221" s="290" t="str">
        <f t="shared" si="6"/>
        <v/>
      </c>
      <c r="B221" s="270"/>
      <c r="C221" s="270"/>
      <c r="D221" s="291" t="str">
        <f>IF(C221="","",VLOOKUP(J221,IF({1,0},项目管理台账!$V$3:$V$1000,项目管理台账!$K$3:$K$1000),2,0))</f>
        <v/>
      </c>
      <c r="E221" s="296"/>
      <c r="F221" s="131"/>
      <c r="G221" s="294" t="str">
        <f>IF(C221="","",IF(VLOOKUP(D221,项目管理台账!$K$4:$R$1000,8,0)="","",VLOOKUP(D221,项目管理台账!$K$4:$R$1000,8,0)))</f>
        <v/>
      </c>
      <c r="H221" s="295">
        <f t="shared" si="7"/>
        <v>0</v>
      </c>
      <c r="I221" s="300"/>
      <c r="J221" s="297"/>
      <c r="K221" s="81"/>
    </row>
    <row r="222" spans="1:11">
      <c r="A222" s="290" t="str">
        <f t="shared" si="6"/>
        <v/>
      </c>
      <c r="B222" s="270"/>
      <c r="C222" s="270"/>
      <c r="D222" s="291" t="str">
        <f>IF(C222="","",VLOOKUP(J222,IF({1,0},项目管理台账!$V$3:$V$1000,项目管理台账!$K$3:$K$1000),2,0))</f>
        <v/>
      </c>
      <c r="E222" s="296"/>
      <c r="F222" s="131"/>
      <c r="G222" s="294" t="str">
        <f>IF(C222="","",IF(VLOOKUP(D222,项目管理台账!$K$4:$R$1000,8,0)="","",VLOOKUP(D222,项目管理台账!$K$4:$R$1000,8,0)))</f>
        <v/>
      </c>
      <c r="H222" s="295">
        <f t="shared" si="7"/>
        <v>0</v>
      </c>
      <c r="I222" s="300"/>
      <c r="J222" s="297"/>
      <c r="K222" s="81"/>
    </row>
    <row r="223" spans="1:11">
      <c r="A223" s="290" t="str">
        <f t="shared" si="6"/>
        <v/>
      </c>
      <c r="B223" s="270"/>
      <c r="C223" s="270"/>
      <c r="D223" s="291" t="str">
        <f>IF(C223="","",VLOOKUP(J223,IF({1,0},项目管理台账!$V$3:$V$1000,项目管理台账!$K$3:$K$1000),2,0))</f>
        <v/>
      </c>
      <c r="E223" s="296"/>
      <c r="F223" s="131"/>
      <c r="G223" s="294" t="str">
        <f>IF(C223="","",IF(VLOOKUP(D223,项目管理台账!$K$4:$R$1000,8,0)="","",VLOOKUP(D223,项目管理台账!$K$4:$R$1000,8,0)))</f>
        <v/>
      </c>
      <c r="H223" s="295">
        <f t="shared" si="7"/>
        <v>0</v>
      </c>
      <c r="I223" s="300"/>
      <c r="J223" s="297"/>
      <c r="K223" s="81"/>
    </row>
    <row r="224" spans="1:11">
      <c r="A224" s="290" t="str">
        <f t="shared" si="6"/>
        <v/>
      </c>
      <c r="B224" s="270"/>
      <c r="C224" s="270"/>
      <c r="D224" s="291" t="str">
        <f>IF(C224="","",VLOOKUP(J224,IF({1,0},项目管理台账!$V$3:$V$1000,项目管理台账!$K$3:$K$1000),2,0))</f>
        <v/>
      </c>
      <c r="E224" s="296"/>
      <c r="F224" s="131"/>
      <c r="G224" s="294" t="str">
        <f>IF(C224="","",IF(VLOOKUP(D224,项目管理台账!$K$4:$R$1000,8,0)="","",VLOOKUP(D224,项目管理台账!$K$4:$R$1000,8,0)))</f>
        <v/>
      </c>
      <c r="H224" s="295">
        <f t="shared" si="7"/>
        <v>0</v>
      </c>
      <c r="I224" s="300"/>
      <c r="J224" s="297"/>
      <c r="K224" s="81"/>
    </row>
    <row r="225" spans="1:11">
      <c r="A225" s="290" t="str">
        <f t="shared" si="6"/>
        <v/>
      </c>
      <c r="B225" s="270"/>
      <c r="C225" s="270"/>
      <c r="D225" s="291" t="str">
        <f>IF(C225="","",VLOOKUP(J225,IF({1,0},项目管理台账!$V$3:$V$1000,项目管理台账!$K$3:$K$1000),2,0))</f>
        <v/>
      </c>
      <c r="E225" s="296"/>
      <c r="F225" s="131"/>
      <c r="G225" s="294" t="str">
        <f>IF(C225="","",IF(VLOOKUP(D225,项目管理台账!$K$4:$R$1000,8,0)="","",VLOOKUP(D225,项目管理台账!$K$4:$R$1000,8,0)))</f>
        <v/>
      </c>
      <c r="H225" s="295">
        <f t="shared" si="7"/>
        <v>0</v>
      </c>
      <c r="I225" s="300"/>
      <c r="J225" s="297"/>
      <c r="K225" s="81"/>
    </row>
    <row r="226" spans="1:11">
      <c r="A226" s="290" t="str">
        <f t="shared" si="6"/>
        <v/>
      </c>
      <c r="B226" s="270"/>
      <c r="C226" s="270"/>
      <c r="D226" s="291" t="str">
        <f>IF(C226="","",VLOOKUP(J226,IF({1,0},项目管理台账!$V$3:$V$1000,项目管理台账!$K$3:$K$1000),2,0))</f>
        <v/>
      </c>
      <c r="E226" s="296"/>
      <c r="F226" s="131"/>
      <c r="G226" s="294" t="str">
        <f>IF(C226="","",IF(VLOOKUP(D226,项目管理台账!$K$4:$R$1000,8,0)="","",VLOOKUP(D226,项目管理台账!$K$4:$R$1000,8,0)))</f>
        <v/>
      </c>
      <c r="H226" s="295">
        <f t="shared" si="7"/>
        <v>0</v>
      </c>
      <c r="I226" s="300"/>
      <c r="J226" s="297"/>
      <c r="K226" s="81"/>
    </row>
    <row r="227" spans="1:11">
      <c r="A227" s="290" t="str">
        <f t="shared" si="6"/>
        <v/>
      </c>
      <c r="B227" s="270"/>
      <c r="C227" s="270"/>
      <c r="D227" s="291" t="str">
        <f>IF(C227="","",VLOOKUP(J227,IF({1,0},项目管理台账!$V$3:$V$1000,项目管理台账!$K$3:$K$1000),2,0))</f>
        <v/>
      </c>
      <c r="E227" s="296"/>
      <c r="F227" s="131"/>
      <c r="G227" s="294" t="str">
        <f>IF(C227="","",IF(VLOOKUP(D227,项目管理台账!$K$4:$R$1000,8,0)="","",VLOOKUP(D227,项目管理台账!$K$4:$R$1000,8,0)))</f>
        <v/>
      </c>
      <c r="H227" s="295">
        <f t="shared" si="7"/>
        <v>0</v>
      </c>
      <c r="I227" s="300"/>
      <c r="J227" s="297"/>
      <c r="K227" s="81"/>
    </row>
    <row r="228" spans="1:11">
      <c r="A228" s="290" t="str">
        <f t="shared" si="6"/>
        <v/>
      </c>
      <c r="B228" s="270"/>
      <c r="C228" s="270"/>
      <c r="D228" s="291" t="str">
        <f>IF(C228="","",VLOOKUP(J228,IF({1,0},项目管理台账!$V$3:$V$1000,项目管理台账!$K$3:$K$1000),2,0))</f>
        <v/>
      </c>
      <c r="E228" s="296"/>
      <c r="F228" s="131"/>
      <c r="G228" s="294" t="str">
        <f>IF(C228="","",IF(VLOOKUP(D228,项目管理台账!$K$4:$R$1000,8,0)="","",VLOOKUP(D228,项目管理台账!$K$4:$R$1000,8,0)))</f>
        <v/>
      </c>
      <c r="H228" s="295">
        <f t="shared" si="7"/>
        <v>0</v>
      </c>
      <c r="I228" s="300"/>
      <c r="J228" s="297"/>
      <c r="K228" s="81"/>
    </row>
    <row r="229" spans="1:11">
      <c r="A229" s="290" t="str">
        <f t="shared" si="6"/>
        <v/>
      </c>
      <c r="B229" s="270"/>
      <c r="C229" s="270"/>
      <c r="D229" s="291" t="str">
        <f>IF(C229="","",VLOOKUP(J229,IF({1,0},项目管理台账!$V$3:$V$1000,项目管理台账!$K$3:$K$1000),2,0))</f>
        <v/>
      </c>
      <c r="E229" s="296"/>
      <c r="F229" s="131"/>
      <c r="G229" s="294" t="str">
        <f>IF(C229="","",IF(VLOOKUP(D229,项目管理台账!$K$4:$R$1000,8,0)="","",VLOOKUP(D229,项目管理台账!$K$4:$R$1000,8,0)))</f>
        <v/>
      </c>
      <c r="H229" s="295">
        <f t="shared" si="7"/>
        <v>0</v>
      </c>
      <c r="I229" s="300"/>
      <c r="J229" s="297"/>
      <c r="K229" s="81"/>
    </row>
    <row r="230" spans="1:11">
      <c r="A230" s="290" t="str">
        <f t="shared" si="6"/>
        <v/>
      </c>
      <c r="B230" s="270"/>
      <c r="C230" s="270"/>
      <c r="D230" s="291" t="str">
        <f>IF(C230="","",VLOOKUP(J230,IF({1,0},项目管理台账!$V$3:$V$1000,项目管理台账!$K$3:$K$1000),2,0))</f>
        <v/>
      </c>
      <c r="E230" s="296"/>
      <c r="F230" s="131"/>
      <c r="G230" s="294" t="str">
        <f>IF(C230="","",IF(VLOOKUP(D230,项目管理台账!$K$4:$R$1000,8,0)="","",VLOOKUP(D230,项目管理台账!$K$4:$R$1000,8,0)))</f>
        <v/>
      </c>
      <c r="H230" s="295">
        <f t="shared" si="7"/>
        <v>0</v>
      </c>
      <c r="I230" s="300"/>
      <c r="J230" s="297"/>
      <c r="K230" s="81"/>
    </row>
    <row r="231" spans="1:11">
      <c r="A231" s="290" t="str">
        <f t="shared" si="6"/>
        <v/>
      </c>
      <c r="B231" s="270"/>
      <c r="C231" s="270"/>
      <c r="D231" s="291" t="str">
        <f>IF(C231="","",VLOOKUP(J231,IF({1,0},项目管理台账!$V$3:$V$1000,项目管理台账!$K$3:$K$1000),2,0))</f>
        <v/>
      </c>
      <c r="E231" s="296"/>
      <c r="F231" s="131"/>
      <c r="G231" s="294" t="str">
        <f>IF(C231="","",IF(VLOOKUP(D231,项目管理台账!$K$4:$R$1000,8,0)="","",VLOOKUP(D231,项目管理台账!$K$4:$R$1000,8,0)))</f>
        <v/>
      </c>
      <c r="H231" s="295">
        <f t="shared" si="7"/>
        <v>0</v>
      </c>
      <c r="I231" s="300"/>
      <c r="J231" s="297"/>
      <c r="K231" s="81"/>
    </row>
    <row r="232" spans="1:11">
      <c r="A232" s="290" t="str">
        <f t="shared" si="6"/>
        <v/>
      </c>
      <c r="B232" s="270"/>
      <c r="C232" s="270"/>
      <c r="D232" s="291" t="str">
        <f>IF(C232="","",VLOOKUP(J232,IF({1,0},项目管理台账!$V$3:$V$1000,项目管理台账!$K$3:$K$1000),2,0))</f>
        <v/>
      </c>
      <c r="E232" s="296"/>
      <c r="F232" s="131"/>
      <c r="G232" s="294" t="str">
        <f>IF(C232="","",IF(VLOOKUP(D232,项目管理台账!$K$4:$R$1000,8,0)="","",VLOOKUP(D232,项目管理台账!$K$4:$R$1000,8,0)))</f>
        <v/>
      </c>
      <c r="H232" s="295">
        <f t="shared" si="7"/>
        <v>0</v>
      </c>
      <c r="I232" s="300"/>
      <c r="J232" s="297"/>
      <c r="K232" s="81"/>
    </row>
    <row r="233" spans="1:11">
      <c r="A233" s="290" t="str">
        <f t="shared" si="6"/>
        <v/>
      </c>
      <c r="B233" s="270"/>
      <c r="C233" s="270"/>
      <c r="D233" s="291" t="str">
        <f>IF(C233="","",VLOOKUP(J233,IF({1,0},项目管理台账!$V$3:$V$1000,项目管理台账!$K$3:$K$1000),2,0))</f>
        <v/>
      </c>
      <c r="E233" s="296"/>
      <c r="F233" s="131"/>
      <c r="G233" s="294" t="str">
        <f>IF(C233="","",IF(VLOOKUP(D233,项目管理台账!$K$4:$R$1000,8,0)="","",VLOOKUP(D233,项目管理台账!$K$4:$R$1000,8,0)))</f>
        <v/>
      </c>
      <c r="H233" s="295">
        <f t="shared" si="7"/>
        <v>0</v>
      </c>
      <c r="I233" s="300"/>
      <c r="J233" s="297"/>
      <c r="K233" s="81"/>
    </row>
    <row r="234" spans="1:11">
      <c r="A234" s="290" t="str">
        <f t="shared" si="6"/>
        <v/>
      </c>
      <c r="B234" s="270"/>
      <c r="C234" s="270"/>
      <c r="D234" s="291" t="str">
        <f>IF(C234="","",VLOOKUP(J234,IF({1,0},项目管理台账!$V$3:$V$1000,项目管理台账!$K$3:$K$1000),2,0))</f>
        <v/>
      </c>
      <c r="E234" s="296"/>
      <c r="F234" s="131"/>
      <c r="G234" s="294" t="str">
        <f>IF(C234="","",IF(VLOOKUP(D234,项目管理台账!$K$4:$R$1000,8,0)="","",VLOOKUP(D234,项目管理台账!$K$4:$R$1000,8,0)))</f>
        <v/>
      </c>
      <c r="H234" s="295">
        <f t="shared" si="7"/>
        <v>0</v>
      </c>
      <c r="I234" s="300"/>
      <c r="J234" s="297"/>
      <c r="K234" s="81"/>
    </row>
    <row r="235" spans="1:11">
      <c r="A235" s="290" t="str">
        <f t="shared" si="6"/>
        <v/>
      </c>
      <c r="B235" s="270"/>
      <c r="C235" s="270"/>
      <c r="D235" s="291" t="str">
        <f>IF(C235="","",VLOOKUP(J235,IF({1,0},项目管理台账!$V$3:$V$1000,项目管理台账!$K$3:$K$1000),2,0))</f>
        <v/>
      </c>
      <c r="E235" s="296"/>
      <c r="F235" s="131"/>
      <c r="G235" s="294" t="str">
        <f>IF(C235="","",IF(VLOOKUP(D235,项目管理台账!$K$4:$R$1000,8,0)="","",VLOOKUP(D235,项目管理台账!$K$4:$R$1000,8,0)))</f>
        <v/>
      </c>
      <c r="H235" s="295">
        <f t="shared" si="7"/>
        <v>0</v>
      </c>
      <c r="I235" s="300"/>
      <c r="J235" s="297"/>
      <c r="K235" s="81"/>
    </row>
    <row r="236" spans="1:11">
      <c r="A236" s="290" t="str">
        <f t="shared" si="6"/>
        <v/>
      </c>
      <c r="B236" s="270"/>
      <c r="C236" s="270"/>
      <c r="D236" s="291" t="str">
        <f>IF(C236="","",VLOOKUP(J236,IF({1,0},项目管理台账!$V$3:$V$1000,项目管理台账!$K$3:$K$1000),2,0))</f>
        <v/>
      </c>
      <c r="E236" s="296"/>
      <c r="F236" s="131"/>
      <c r="G236" s="294" t="str">
        <f>IF(C236="","",IF(VLOOKUP(D236,项目管理台账!$K$4:$R$1000,8,0)="","",VLOOKUP(D236,项目管理台账!$K$4:$R$1000,8,0)))</f>
        <v/>
      </c>
      <c r="H236" s="295">
        <f t="shared" si="7"/>
        <v>0</v>
      </c>
      <c r="I236" s="300"/>
      <c r="J236" s="297"/>
      <c r="K236" s="81"/>
    </row>
    <row r="237" spans="1:11">
      <c r="A237" s="290" t="str">
        <f t="shared" si="6"/>
        <v/>
      </c>
      <c r="B237" s="270"/>
      <c r="C237" s="270"/>
      <c r="D237" s="291" t="str">
        <f>IF(C237="","",VLOOKUP(J237,IF({1,0},项目管理台账!$V$3:$V$1000,项目管理台账!$K$3:$K$1000),2,0))</f>
        <v/>
      </c>
      <c r="E237" s="296"/>
      <c r="F237" s="131"/>
      <c r="G237" s="294" t="str">
        <f>IF(C237="","",IF(VLOOKUP(D237,项目管理台账!$K$4:$R$1000,8,0)="","",VLOOKUP(D237,项目管理台账!$K$4:$R$1000,8,0)))</f>
        <v/>
      </c>
      <c r="H237" s="295">
        <f t="shared" si="7"/>
        <v>0</v>
      </c>
      <c r="I237" s="300"/>
      <c r="J237" s="297"/>
      <c r="K237" s="81"/>
    </row>
    <row r="238" spans="1:11">
      <c r="A238" s="290" t="str">
        <f t="shared" si="6"/>
        <v/>
      </c>
      <c r="B238" s="270"/>
      <c r="C238" s="270"/>
      <c r="D238" s="291" t="str">
        <f>IF(C238="","",VLOOKUP(J238,IF({1,0},项目管理台账!$V$3:$V$1000,项目管理台账!$K$3:$K$1000),2,0))</f>
        <v/>
      </c>
      <c r="E238" s="296"/>
      <c r="F238" s="131"/>
      <c r="G238" s="294" t="str">
        <f>IF(C238="","",IF(VLOOKUP(D238,项目管理台账!$K$4:$R$1000,8,0)="","",VLOOKUP(D238,项目管理台账!$K$4:$R$1000,8,0)))</f>
        <v/>
      </c>
      <c r="H238" s="295">
        <f t="shared" si="7"/>
        <v>0</v>
      </c>
      <c r="I238" s="300"/>
      <c r="J238" s="297"/>
      <c r="K238" s="81"/>
    </row>
    <row r="239" spans="1:11">
      <c r="A239" s="290" t="str">
        <f t="shared" si="6"/>
        <v/>
      </c>
      <c r="B239" s="270"/>
      <c r="C239" s="270"/>
      <c r="D239" s="291" t="str">
        <f>IF(C239="","",VLOOKUP(J239,IF({1,0},项目管理台账!$V$3:$V$1000,项目管理台账!$K$3:$K$1000),2,0))</f>
        <v/>
      </c>
      <c r="E239" s="296"/>
      <c r="F239" s="131"/>
      <c r="G239" s="294" t="str">
        <f>IF(C239="","",IF(VLOOKUP(D239,项目管理台账!$K$4:$R$1000,8,0)="","",VLOOKUP(D239,项目管理台账!$K$4:$R$1000,8,0)))</f>
        <v/>
      </c>
      <c r="H239" s="295">
        <f t="shared" si="7"/>
        <v>0</v>
      </c>
      <c r="I239" s="300"/>
      <c r="J239" s="297"/>
      <c r="K239" s="81"/>
    </row>
    <row r="240" spans="1:11">
      <c r="A240" s="290" t="str">
        <f t="shared" si="6"/>
        <v/>
      </c>
      <c r="B240" s="270"/>
      <c r="C240" s="270"/>
      <c r="D240" s="291" t="str">
        <f>IF(C240="","",VLOOKUP(J240,IF({1,0},项目管理台账!$V$3:$V$1000,项目管理台账!$K$3:$K$1000),2,0))</f>
        <v/>
      </c>
      <c r="E240" s="296"/>
      <c r="F240" s="131"/>
      <c r="G240" s="294" t="str">
        <f>IF(C240="","",IF(VLOOKUP(D240,项目管理台账!$K$4:$R$1000,8,0)="","",VLOOKUP(D240,项目管理台账!$K$4:$R$1000,8,0)))</f>
        <v/>
      </c>
      <c r="H240" s="295">
        <f t="shared" si="7"/>
        <v>0</v>
      </c>
      <c r="I240" s="300"/>
      <c r="J240" s="297"/>
      <c r="K240" s="81"/>
    </row>
    <row r="241" spans="1:11">
      <c r="A241" s="290" t="str">
        <f t="shared" si="6"/>
        <v/>
      </c>
      <c r="B241" s="270"/>
      <c r="C241" s="270"/>
      <c r="D241" s="291" t="str">
        <f>IF(C241="","",VLOOKUP(J241,IF({1,0},项目管理台账!$V$3:$V$1000,项目管理台账!$K$3:$K$1000),2,0))</f>
        <v/>
      </c>
      <c r="E241" s="296"/>
      <c r="F241" s="131"/>
      <c r="G241" s="294" t="str">
        <f>IF(C241="","",IF(VLOOKUP(D241,项目管理台账!$K$4:$R$1000,8,0)="","",VLOOKUP(D241,项目管理台账!$K$4:$R$1000,8,0)))</f>
        <v/>
      </c>
      <c r="H241" s="295">
        <f t="shared" si="7"/>
        <v>0</v>
      </c>
      <c r="I241" s="300"/>
      <c r="J241" s="297"/>
      <c r="K241" s="81"/>
    </row>
    <row r="242" spans="1:11">
      <c r="A242" s="290" t="str">
        <f t="shared" si="6"/>
        <v/>
      </c>
      <c r="B242" s="270"/>
      <c r="C242" s="270"/>
      <c r="D242" s="291" t="str">
        <f>IF(C242="","",VLOOKUP(J242,IF({1,0},项目管理台账!$V$3:$V$1000,项目管理台账!$K$3:$K$1000),2,0))</f>
        <v/>
      </c>
      <c r="E242" s="296"/>
      <c r="F242" s="131"/>
      <c r="G242" s="294" t="str">
        <f>IF(C242="","",IF(VLOOKUP(D242,项目管理台账!$K$4:$R$1000,8,0)="","",VLOOKUP(D242,项目管理台账!$K$4:$R$1000,8,0)))</f>
        <v/>
      </c>
      <c r="H242" s="295">
        <f t="shared" si="7"/>
        <v>0</v>
      </c>
      <c r="I242" s="300"/>
      <c r="J242" s="297"/>
      <c r="K242" s="81"/>
    </row>
    <row r="243" spans="1:11">
      <c r="A243" s="290" t="str">
        <f t="shared" si="6"/>
        <v/>
      </c>
      <c r="B243" s="270"/>
      <c r="C243" s="270"/>
      <c r="D243" s="291" t="str">
        <f>IF(C243="","",VLOOKUP(J243,IF({1,0},项目管理台账!$V$3:$V$1000,项目管理台账!$K$3:$K$1000),2,0))</f>
        <v/>
      </c>
      <c r="E243" s="296"/>
      <c r="F243" s="131"/>
      <c r="G243" s="294" t="str">
        <f>IF(C243="","",IF(VLOOKUP(D243,项目管理台账!$K$4:$R$1000,8,0)="","",VLOOKUP(D243,项目管理台账!$K$4:$R$1000,8,0)))</f>
        <v/>
      </c>
      <c r="H243" s="295">
        <f t="shared" si="7"/>
        <v>0</v>
      </c>
      <c r="I243" s="300"/>
      <c r="J243" s="297"/>
      <c r="K243" s="81"/>
    </row>
    <row r="244" spans="1:11">
      <c r="A244" s="290" t="str">
        <f t="shared" si="6"/>
        <v/>
      </c>
      <c r="B244" s="270"/>
      <c r="C244" s="270"/>
      <c r="D244" s="291" t="str">
        <f>IF(C244="","",VLOOKUP(J244,IF({1,0},项目管理台账!$V$3:$V$1000,项目管理台账!$K$3:$K$1000),2,0))</f>
        <v/>
      </c>
      <c r="E244" s="296"/>
      <c r="F244" s="131"/>
      <c r="G244" s="294" t="str">
        <f>IF(C244="","",IF(VLOOKUP(D244,项目管理台账!$K$4:$R$1000,8,0)="","",VLOOKUP(D244,项目管理台账!$K$4:$R$1000,8,0)))</f>
        <v/>
      </c>
      <c r="H244" s="295">
        <f t="shared" si="7"/>
        <v>0</v>
      </c>
      <c r="I244" s="300"/>
      <c r="J244" s="297"/>
      <c r="K244" s="81"/>
    </row>
    <row r="245" spans="1:11">
      <c r="A245" s="290" t="str">
        <f t="shared" si="6"/>
        <v/>
      </c>
      <c r="B245" s="270"/>
      <c r="C245" s="270"/>
      <c r="D245" s="291" t="str">
        <f>IF(C245="","",VLOOKUP(J245,IF({1,0},项目管理台账!$V$3:$V$1000,项目管理台账!$K$3:$K$1000),2,0))</f>
        <v/>
      </c>
      <c r="E245" s="296"/>
      <c r="F245" s="131"/>
      <c r="G245" s="294" t="str">
        <f>IF(C245="","",IF(VLOOKUP(D245,项目管理台账!$K$4:$R$1000,8,0)="","",VLOOKUP(D245,项目管理台账!$K$4:$R$1000,8,0)))</f>
        <v/>
      </c>
      <c r="H245" s="295">
        <f t="shared" si="7"/>
        <v>0</v>
      </c>
      <c r="I245" s="300"/>
      <c r="J245" s="297"/>
      <c r="K245" s="81"/>
    </row>
    <row r="246" spans="1:11">
      <c r="A246" s="290" t="str">
        <f t="shared" si="6"/>
        <v/>
      </c>
      <c r="B246" s="270"/>
      <c r="C246" s="270"/>
      <c r="D246" s="291" t="str">
        <f>IF(C246="","",VLOOKUP(J246,IF({1,0},项目管理台账!$V$3:$V$1000,项目管理台账!$K$3:$K$1000),2,0))</f>
        <v/>
      </c>
      <c r="E246" s="296"/>
      <c r="F246" s="131"/>
      <c r="G246" s="294" t="str">
        <f>IF(C246="","",IF(VLOOKUP(D246,项目管理台账!$K$4:$R$1000,8,0)="","",VLOOKUP(D246,项目管理台账!$K$4:$R$1000,8,0)))</f>
        <v/>
      </c>
      <c r="H246" s="295">
        <f t="shared" si="7"/>
        <v>0</v>
      </c>
      <c r="I246" s="300"/>
      <c r="J246" s="297"/>
      <c r="K246" s="81"/>
    </row>
    <row r="247" spans="1:11">
      <c r="A247" s="290" t="str">
        <f t="shared" si="6"/>
        <v/>
      </c>
      <c r="B247" s="270"/>
      <c r="C247" s="270"/>
      <c r="D247" s="291" t="str">
        <f>IF(C247="","",VLOOKUP(J247,IF({1,0},项目管理台账!$V$3:$V$1000,项目管理台账!$K$3:$K$1000),2,0))</f>
        <v/>
      </c>
      <c r="E247" s="296"/>
      <c r="F247" s="131"/>
      <c r="G247" s="294" t="str">
        <f>IF(C247="","",IF(VLOOKUP(D247,项目管理台账!$K$4:$R$1000,8,0)="","",VLOOKUP(D247,项目管理台账!$K$4:$R$1000,8,0)))</f>
        <v/>
      </c>
      <c r="H247" s="295">
        <f t="shared" si="7"/>
        <v>0</v>
      </c>
      <c r="I247" s="300"/>
      <c r="J247" s="297"/>
      <c r="K247" s="81"/>
    </row>
    <row r="248" spans="1:11">
      <c r="A248" s="290" t="str">
        <f t="shared" si="6"/>
        <v/>
      </c>
      <c r="B248" s="270"/>
      <c r="C248" s="270"/>
      <c r="D248" s="291" t="str">
        <f>IF(C248="","",VLOOKUP(J248,IF({1,0},项目管理台账!$V$3:$V$1000,项目管理台账!$K$3:$K$1000),2,0))</f>
        <v/>
      </c>
      <c r="E248" s="296"/>
      <c r="F248" s="131"/>
      <c r="G248" s="294" t="str">
        <f>IF(C248="","",IF(VLOOKUP(D248,项目管理台账!$K$4:$R$1000,8,0)="","",VLOOKUP(D248,项目管理台账!$K$4:$R$1000,8,0)))</f>
        <v/>
      </c>
      <c r="H248" s="295">
        <f t="shared" si="7"/>
        <v>0</v>
      </c>
      <c r="I248" s="300"/>
      <c r="J248" s="297"/>
      <c r="K248" s="81"/>
    </row>
    <row r="249" spans="1:11">
      <c r="A249" s="290" t="str">
        <f t="shared" si="6"/>
        <v/>
      </c>
      <c r="B249" s="270"/>
      <c r="C249" s="270"/>
      <c r="D249" s="291" t="str">
        <f>IF(C249="","",VLOOKUP(J249,IF({1,0},项目管理台账!$V$3:$V$1000,项目管理台账!$K$3:$K$1000),2,0))</f>
        <v/>
      </c>
      <c r="E249" s="296"/>
      <c r="F249" s="131"/>
      <c r="G249" s="294" t="str">
        <f>IF(C249="","",IF(VLOOKUP(D249,项目管理台账!$K$4:$R$1000,8,0)="","",VLOOKUP(D249,项目管理台账!$K$4:$R$1000,8,0)))</f>
        <v/>
      </c>
      <c r="H249" s="295">
        <f t="shared" si="7"/>
        <v>0</v>
      </c>
      <c r="I249" s="300"/>
      <c r="J249" s="297"/>
      <c r="K249" s="81"/>
    </row>
    <row r="250" spans="1:11">
      <c r="A250" s="290" t="str">
        <f t="shared" si="6"/>
        <v/>
      </c>
      <c r="B250" s="270"/>
      <c r="C250" s="270"/>
      <c r="D250" s="291" t="str">
        <f>IF(C250="","",VLOOKUP(J250,IF({1,0},项目管理台账!$V$3:$V$1000,项目管理台账!$K$3:$K$1000),2,0))</f>
        <v/>
      </c>
      <c r="E250" s="296"/>
      <c r="F250" s="131"/>
      <c r="G250" s="294" t="str">
        <f>IF(C250="","",IF(VLOOKUP(D250,项目管理台账!$K$4:$R$1000,8,0)="","",VLOOKUP(D250,项目管理台账!$K$4:$R$1000,8,0)))</f>
        <v/>
      </c>
      <c r="H250" s="295">
        <f t="shared" si="7"/>
        <v>0</v>
      </c>
      <c r="I250" s="300"/>
      <c r="J250" s="297"/>
      <c r="K250" s="81"/>
    </row>
    <row r="251" spans="1:11">
      <c r="A251" s="290" t="str">
        <f t="shared" si="6"/>
        <v/>
      </c>
      <c r="B251" s="270"/>
      <c r="C251" s="270"/>
      <c r="D251" s="291" t="str">
        <f>IF(C251="","",VLOOKUP(J251,IF({1,0},项目管理台账!$V$3:$V$1000,项目管理台账!$K$3:$K$1000),2,0))</f>
        <v/>
      </c>
      <c r="E251" s="296"/>
      <c r="F251" s="131"/>
      <c r="G251" s="294" t="str">
        <f>IF(C251="","",IF(VLOOKUP(D251,项目管理台账!$K$4:$R$1000,8,0)="","",VLOOKUP(D251,项目管理台账!$K$4:$R$1000,8,0)))</f>
        <v/>
      </c>
      <c r="H251" s="295">
        <f t="shared" si="7"/>
        <v>0</v>
      </c>
      <c r="I251" s="300"/>
      <c r="J251" s="297"/>
      <c r="K251" s="81"/>
    </row>
    <row r="252" spans="1:11">
      <c r="A252" s="290" t="str">
        <f t="shared" si="6"/>
        <v/>
      </c>
      <c r="B252" s="270"/>
      <c r="C252" s="270"/>
      <c r="D252" s="291" t="str">
        <f>IF(C252="","",VLOOKUP(J252,IF({1,0},项目管理台账!$V$3:$V$1000,项目管理台账!$K$3:$K$1000),2,0))</f>
        <v/>
      </c>
      <c r="E252" s="296"/>
      <c r="F252" s="131"/>
      <c r="G252" s="294" t="str">
        <f>IF(C252="","",IF(VLOOKUP(D252,项目管理台账!$K$4:$R$1000,8,0)="","",VLOOKUP(D252,项目管理台账!$K$4:$R$1000,8,0)))</f>
        <v/>
      </c>
      <c r="H252" s="295">
        <f t="shared" si="7"/>
        <v>0</v>
      </c>
      <c r="I252" s="300"/>
      <c r="J252" s="297"/>
      <c r="K252" s="81"/>
    </row>
    <row r="253" spans="1:11">
      <c r="A253" s="290" t="str">
        <f t="shared" si="6"/>
        <v/>
      </c>
      <c r="B253" s="270"/>
      <c r="C253" s="270"/>
      <c r="D253" s="291" t="str">
        <f>IF(C253="","",VLOOKUP(J253,IF({1,0},项目管理台账!$V$3:$V$1000,项目管理台账!$K$3:$K$1000),2,0))</f>
        <v/>
      </c>
      <c r="E253" s="296"/>
      <c r="F253" s="131"/>
      <c r="G253" s="294" t="str">
        <f>IF(C253="","",IF(VLOOKUP(D253,项目管理台账!$K$4:$R$1000,8,0)="","",VLOOKUP(D253,项目管理台账!$K$4:$R$1000,8,0)))</f>
        <v/>
      </c>
      <c r="H253" s="295">
        <f t="shared" si="7"/>
        <v>0</v>
      </c>
      <c r="I253" s="300"/>
      <c r="J253" s="297"/>
      <c r="K253" s="81"/>
    </row>
    <row r="254" spans="1:11">
      <c r="A254" s="290" t="str">
        <f t="shared" si="6"/>
        <v/>
      </c>
      <c r="B254" s="270"/>
      <c r="C254" s="270"/>
      <c r="D254" s="291" t="str">
        <f>IF(C254="","",VLOOKUP(J254,IF({1,0},项目管理台账!$V$3:$V$1000,项目管理台账!$K$3:$K$1000),2,0))</f>
        <v/>
      </c>
      <c r="E254" s="296"/>
      <c r="F254" s="131"/>
      <c r="G254" s="294" t="str">
        <f>IF(C254="","",IF(VLOOKUP(D254,项目管理台账!$K$4:$R$1000,8,0)="","",VLOOKUP(D254,项目管理台账!$K$4:$R$1000,8,0)))</f>
        <v/>
      </c>
      <c r="H254" s="295">
        <f t="shared" si="7"/>
        <v>0</v>
      </c>
      <c r="I254" s="300"/>
      <c r="J254" s="297"/>
      <c r="K254" s="81"/>
    </row>
    <row r="255" spans="1:11">
      <c r="A255" s="290" t="str">
        <f t="shared" si="6"/>
        <v/>
      </c>
      <c r="B255" s="270"/>
      <c r="C255" s="270"/>
      <c r="D255" s="291" t="str">
        <f>IF(C255="","",VLOOKUP(J255,IF({1,0},项目管理台账!$V$3:$V$1000,项目管理台账!$K$3:$K$1000),2,0))</f>
        <v/>
      </c>
      <c r="E255" s="296"/>
      <c r="F255" s="131"/>
      <c r="G255" s="294" t="str">
        <f>IF(C255="","",IF(VLOOKUP(D255,项目管理台账!$K$4:$R$1000,8,0)="","",VLOOKUP(D255,项目管理台账!$K$4:$R$1000,8,0)))</f>
        <v/>
      </c>
      <c r="H255" s="295">
        <f t="shared" si="7"/>
        <v>0</v>
      </c>
      <c r="I255" s="300"/>
      <c r="J255" s="297"/>
      <c r="K255" s="81"/>
    </row>
    <row r="256" spans="1:11">
      <c r="A256" s="290" t="str">
        <f t="shared" si="6"/>
        <v/>
      </c>
      <c r="B256" s="270"/>
      <c r="C256" s="270"/>
      <c r="D256" s="291" t="str">
        <f>IF(C256="","",VLOOKUP(J256,IF({1,0},项目管理台账!$V$3:$V$1000,项目管理台账!$K$3:$K$1000),2,0))</f>
        <v/>
      </c>
      <c r="E256" s="296"/>
      <c r="F256" s="131"/>
      <c r="G256" s="294" t="str">
        <f>IF(C256="","",IF(VLOOKUP(D256,项目管理台账!$K$4:$R$1000,8,0)="","",VLOOKUP(D256,项目管理台账!$K$4:$R$1000,8,0)))</f>
        <v/>
      </c>
      <c r="H256" s="295">
        <f t="shared" si="7"/>
        <v>0</v>
      </c>
      <c r="I256" s="300"/>
      <c r="J256" s="297"/>
      <c r="K256" s="81"/>
    </row>
    <row r="257" spans="1:11">
      <c r="A257" s="290" t="str">
        <f t="shared" si="6"/>
        <v/>
      </c>
      <c r="B257" s="270"/>
      <c r="C257" s="270"/>
      <c r="D257" s="291" t="str">
        <f>IF(C257="","",VLOOKUP(J257,IF({1,0},项目管理台账!$V$3:$V$1000,项目管理台账!$K$3:$K$1000),2,0))</f>
        <v/>
      </c>
      <c r="E257" s="296"/>
      <c r="F257" s="131"/>
      <c r="G257" s="294" t="str">
        <f>IF(C257="","",IF(VLOOKUP(D257,项目管理台账!$K$4:$R$1000,8,0)="","",VLOOKUP(D257,项目管理台账!$K$4:$R$1000,8,0)))</f>
        <v/>
      </c>
      <c r="H257" s="295">
        <f t="shared" si="7"/>
        <v>0</v>
      </c>
      <c r="I257" s="300"/>
      <c r="J257" s="297"/>
      <c r="K257" s="81"/>
    </row>
    <row r="258" spans="1:11">
      <c r="A258" s="290" t="str">
        <f t="shared" si="6"/>
        <v/>
      </c>
      <c r="B258" s="270"/>
      <c r="C258" s="270"/>
      <c r="D258" s="291" t="str">
        <f>IF(C258="","",VLOOKUP(J258,IF({1,0},项目管理台账!$V$3:$V$1000,项目管理台账!$K$3:$K$1000),2,0))</f>
        <v/>
      </c>
      <c r="E258" s="296"/>
      <c r="F258" s="131"/>
      <c r="G258" s="294" t="str">
        <f>IF(C258="","",IF(VLOOKUP(D258,项目管理台账!$K$4:$R$1000,8,0)="","",VLOOKUP(D258,项目管理台账!$K$4:$R$1000,8,0)))</f>
        <v/>
      </c>
      <c r="H258" s="295">
        <f t="shared" si="7"/>
        <v>0</v>
      </c>
      <c r="I258" s="300"/>
      <c r="J258" s="297"/>
      <c r="K258" s="81"/>
    </row>
    <row r="259" spans="1:11">
      <c r="A259" s="290" t="str">
        <f t="shared" si="6"/>
        <v/>
      </c>
      <c r="B259" s="270"/>
      <c r="C259" s="270"/>
      <c r="D259" s="291" t="str">
        <f>IF(C259="","",VLOOKUP(J259,IF({1,0},项目管理台账!$V$3:$V$1000,项目管理台账!$K$3:$K$1000),2,0))</f>
        <v/>
      </c>
      <c r="E259" s="296"/>
      <c r="F259" s="131"/>
      <c r="G259" s="294" t="str">
        <f>IF(C259="","",IF(VLOOKUP(D259,项目管理台账!$K$4:$R$1000,8,0)="","",VLOOKUP(D259,项目管理台账!$K$4:$R$1000,8,0)))</f>
        <v/>
      </c>
      <c r="H259" s="295">
        <f t="shared" si="7"/>
        <v>0</v>
      </c>
      <c r="I259" s="300"/>
      <c r="J259" s="297"/>
      <c r="K259" s="81"/>
    </row>
    <row r="260" spans="1:11">
      <c r="A260" s="290" t="str">
        <f t="shared" si="6"/>
        <v/>
      </c>
      <c r="B260" s="270"/>
      <c r="C260" s="270"/>
      <c r="D260" s="291" t="str">
        <f>IF(C260="","",VLOOKUP(J260,IF({1,0},项目管理台账!$V$3:$V$1000,项目管理台账!$K$3:$K$1000),2,0))</f>
        <v/>
      </c>
      <c r="E260" s="296"/>
      <c r="F260" s="131"/>
      <c r="G260" s="294" t="str">
        <f>IF(C260="","",IF(VLOOKUP(D260,项目管理台账!$K$4:$R$1000,8,0)="","",VLOOKUP(D260,项目管理台账!$K$4:$R$1000,8,0)))</f>
        <v/>
      </c>
      <c r="H260" s="295">
        <f t="shared" si="7"/>
        <v>0</v>
      </c>
      <c r="I260" s="300"/>
      <c r="J260" s="297"/>
      <c r="K260" s="81"/>
    </row>
    <row r="261" spans="1:11">
      <c r="A261" s="290" t="str">
        <f t="shared" ref="A261:A324" si="8">IF(E261&lt;&gt;"",ROW()-3,"")</f>
        <v/>
      </c>
      <c r="B261" s="270"/>
      <c r="C261" s="270"/>
      <c r="D261" s="291" t="str">
        <f>IF(C261="","",VLOOKUP(J261,IF({1,0},项目管理台账!$V$3:$V$1000,项目管理台账!$K$3:$K$1000),2,0))</f>
        <v/>
      </c>
      <c r="E261" s="296"/>
      <c r="F261" s="131"/>
      <c r="G261" s="294" t="str">
        <f>IF(C261="","",IF(VLOOKUP(D261,项目管理台账!$K$4:$R$1000,8,0)="","",VLOOKUP(D261,项目管理台账!$K$4:$R$1000,8,0)))</f>
        <v/>
      </c>
      <c r="H261" s="295">
        <f t="shared" ref="H261:H324" si="9">IF(G261="",0,G261*F261)</f>
        <v>0</v>
      </c>
      <c r="I261" s="300"/>
      <c r="J261" s="297"/>
      <c r="K261" s="81"/>
    </row>
    <row r="262" spans="1:11">
      <c r="A262" s="290" t="str">
        <f t="shared" si="8"/>
        <v/>
      </c>
      <c r="B262" s="270"/>
      <c r="C262" s="270"/>
      <c r="D262" s="291" t="str">
        <f>IF(C262="","",VLOOKUP(J262,IF({1,0},项目管理台账!$V$3:$V$1000,项目管理台账!$K$3:$K$1000),2,0))</f>
        <v/>
      </c>
      <c r="E262" s="296"/>
      <c r="F262" s="131"/>
      <c r="G262" s="294" t="str">
        <f>IF(C262="","",IF(VLOOKUP(D262,项目管理台账!$K$4:$R$1000,8,0)="","",VLOOKUP(D262,项目管理台账!$K$4:$R$1000,8,0)))</f>
        <v/>
      </c>
      <c r="H262" s="295">
        <f t="shared" si="9"/>
        <v>0</v>
      </c>
      <c r="I262" s="300"/>
      <c r="J262" s="297"/>
      <c r="K262" s="81"/>
    </row>
    <row r="263" spans="1:11">
      <c r="A263" s="290" t="str">
        <f t="shared" si="8"/>
        <v/>
      </c>
      <c r="B263" s="270"/>
      <c r="C263" s="270"/>
      <c r="D263" s="291" t="str">
        <f>IF(C263="","",VLOOKUP(J263,IF({1,0},项目管理台账!$V$3:$V$1000,项目管理台账!$K$3:$K$1000),2,0))</f>
        <v/>
      </c>
      <c r="E263" s="296"/>
      <c r="F263" s="131"/>
      <c r="G263" s="294" t="str">
        <f>IF(C263="","",IF(VLOOKUP(D263,项目管理台账!$K$4:$R$1000,8,0)="","",VLOOKUP(D263,项目管理台账!$K$4:$R$1000,8,0)))</f>
        <v/>
      </c>
      <c r="H263" s="295">
        <f t="shared" si="9"/>
        <v>0</v>
      </c>
      <c r="I263" s="300"/>
      <c r="J263" s="297"/>
      <c r="K263" s="81"/>
    </row>
    <row r="264" spans="1:11">
      <c r="A264" s="290" t="str">
        <f t="shared" si="8"/>
        <v/>
      </c>
      <c r="B264" s="270"/>
      <c r="C264" s="270"/>
      <c r="D264" s="291" t="str">
        <f>IF(C264="","",VLOOKUP(J264,IF({1,0},项目管理台账!$V$3:$V$1000,项目管理台账!$K$3:$K$1000),2,0))</f>
        <v/>
      </c>
      <c r="E264" s="296"/>
      <c r="F264" s="131"/>
      <c r="G264" s="294" t="str">
        <f>IF(C264="","",IF(VLOOKUP(D264,项目管理台账!$K$4:$R$1000,8,0)="","",VLOOKUP(D264,项目管理台账!$K$4:$R$1000,8,0)))</f>
        <v/>
      </c>
      <c r="H264" s="295">
        <f t="shared" si="9"/>
        <v>0</v>
      </c>
      <c r="I264" s="300"/>
      <c r="J264" s="297"/>
      <c r="K264" s="81"/>
    </row>
    <row r="265" spans="1:11">
      <c r="A265" s="290" t="str">
        <f t="shared" si="8"/>
        <v/>
      </c>
      <c r="B265" s="270"/>
      <c r="C265" s="270"/>
      <c r="D265" s="291" t="str">
        <f>IF(C265="","",VLOOKUP(J265,IF({1,0},项目管理台账!$V$3:$V$1000,项目管理台账!$K$3:$K$1000),2,0))</f>
        <v/>
      </c>
      <c r="E265" s="296"/>
      <c r="F265" s="131"/>
      <c r="G265" s="294" t="str">
        <f>IF(C265="","",IF(VLOOKUP(D265,项目管理台账!$K$4:$R$1000,8,0)="","",VLOOKUP(D265,项目管理台账!$K$4:$R$1000,8,0)))</f>
        <v/>
      </c>
      <c r="H265" s="295">
        <f t="shared" si="9"/>
        <v>0</v>
      </c>
      <c r="I265" s="300"/>
      <c r="J265" s="297"/>
      <c r="K265" s="81"/>
    </row>
    <row r="266" spans="1:11">
      <c r="A266" s="290" t="str">
        <f t="shared" si="8"/>
        <v/>
      </c>
      <c r="B266" s="270"/>
      <c r="C266" s="270"/>
      <c r="D266" s="291" t="str">
        <f>IF(C266="","",VLOOKUP(J266,IF({1,0},项目管理台账!$V$3:$V$1000,项目管理台账!$K$3:$K$1000),2,0))</f>
        <v/>
      </c>
      <c r="E266" s="296"/>
      <c r="F266" s="131"/>
      <c r="G266" s="294" t="str">
        <f>IF(C266="","",IF(VLOOKUP(D266,项目管理台账!$K$4:$R$1000,8,0)="","",VLOOKUP(D266,项目管理台账!$K$4:$R$1000,8,0)))</f>
        <v/>
      </c>
      <c r="H266" s="295">
        <f t="shared" si="9"/>
        <v>0</v>
      </c>
      <c r="I266" s="300"/>
      <c r="J266" s="297"/>
      <c r="K266" s="81"/>
    </row>
    <row r="267" spans="1:11">
      <c r="A267" s="290" t="str">
        <f t="shared" si="8"/>
        <v/>
      </c>
      <c r="B267" s="270"/>
      <c r="C267" s="270"/>
      <c r="D267" s="291" t="str">
        <f>IF(C267="","",VLOOKUP(J267,IF({1,0},项目管理台账!$V$3:$V$1000,项目管理台账!$K$3:$K$1000),2,0))</f>
        <v/>
      </c>
      <c r="E267" s="296"/>
      <c r="F267" s="131"/>
      <c r="G267" s="294" t="str">
        <f>IF(C267="","",IF(VLOOKUP(D267,项目管理台账!$K$4:$R$1000,8,0)="","",VLOOKUP(D267,项目管理台账!$K$4:$R$1000,8,0)))</f>
        <v/>
      </c>
      <c r="H267" s="295">
        <f t="shared" si="9"/>
        <v>0</v>
      </c>
      <c r="I267" s="300"/>
      <c r="J267" s="297"/>
      <c r="K267" s="81"/>
    </row>
    <row r="268" spans="1:11">
      <c r="A268" s="290" t="str">
        <f t="shared" si="8"/>
        <v/>
      </c>
      <c r="B268" s="270"/>
      <c r="C268" s="270"/>
      <c r="D268" s="291" t="str">
        <f>IF(C268="","",VLOOKUP(J268,IF({1,0},项目管理台账!$V$3:$V$1000,项目管理台账!$K$3:$K$1000),2,0))</f>
        <v/>
      </c>
      <c r="E268" s="296"/>
      <c r="F268" s="131"/>
      <c r="G268" s="294" t="str">
        <f>IF(C268="","",IF(VLOOKUP(D268,项目管理台账!$K$4:$R$1000,8,0)="","",VLOOKUP(D268,项目管理台账!$K$4:$R$1000,8,0)))</f>
        <v/>
      </c>
      <c r="H268" s="295">
        <f t="shared" si="9"/>
        <v>0</v>
      </c>
      <c r="I268" s="300"/>
      <c r="J268" s="297"/>
      <c r="K268" s="81"/>
    </row>
    <row r="269" spans="1:11">
      <c r="A269" s="290" t="str">
        <f t="shared" si="8"/>
        <v/>
      </c>
      <c r="B269" s="270"/>
      <c r="C269" s="270"/>
      <c r="D269" s="291" t="str">
        <f>IF(C269="","",VLOOKUP(J269,IF({1,0},项目管理台账!$V$3:$V$1000,项目管理台账!$K$3:$K$1000),2,0))</f>
        <v/>
      </c>
      <c r="E269" s="296"/>
      <c r="F269" s="131"/>
      <c r="G269" s="294" t="str">
        <f>IF(C269="","",IF(VLOOKUP(D269,项目管理台账!$K$4:$R$1000,8,0)="","",VLOOKUP(D269,项目管理台账!$K$4:$R$1000,8,0)))</f>
        <v/>
      </c>
      <c r="H269" s="295">
        <f t="shared" si="9"/>
        <v>0</v>
      </c>
      <c r="I269" s="300"/>
      <c r="J269" s="297"/>
      <c r="K269" s="81"/>
    </row>
    <row r="270" spans="1:11">
      <c r="A270" s="290" t="str">
        <f t="shared" si="8"/>
        <v/>
      </c>
      <c r="B270" s="270"/>
      <c r="C270" s="270"/>
      <c r="D270" s="291" t="str">
        <f>IF(C270="","",VLOOKUP(J270,IF({1,0},项目管理台账!$V$3:$V$1000,项目管理台账!$K$3:$K$1000),2,0))</f>
        <v/>
      </c>
      <c r="E270" s="296"/>
      <c r="F270" s="131"/>
      <c r="G270" s="294" t="str">
        <f>IF(C270="","",IF(VLOOKUP(D270,项目管理台账!$K$4:$R$1000,8,0)="","",VLOOKUP(D270,项目管理台账!$K$4:$R$1000,8,0)))</f>
        <v/>
      </c>
      <c r="H270" s="295">
        <f t="shared" si="9"/>
        <v>0</v>
      </c>
      <c r="I270" s="300"/>
      <c r="J270" s="297"/>
      <c r="K270" s="81"/>
    </row>
    <row r="271" spans="1:11">
      <c r="A271" s="290" t="str">
        <f t="shared" si="8"/>
        <v/>
      </c>
      <c r="B271" s="270"/>
      <c r="C271" s="270"/>
      <c r="D271" s="291" t="str">
        <f>IF(C271="","",VLOOKUP(J271,IF({1,0},项目管理台账!$V$3:$V$1000,项目管理台账!$K$3:$K$1000),2,0))</f>
        <v/>
      </c>
      <c r="E271" s="296"/>
      <c r="F271" s="131"/>
      <c r="G271" s="294" t="str">
        <f>IF(C271="","",IF(VLOOKUP(D271,项目管理台账!$K$4:$R$1000,8,0)="","",VLOOKUP(D271,项目管理台账!$K$4:$R$1000,8,0)))</f>
        <v/>
      </c>
      <c r="H271" s="295">
        <f t="shared" si="9"/>
        <v>0</v>
      </c>
      <c r="I271" s="300"/>
      <c r="J271" s="297"/>
      <c r="K271" s="81"/>
    </row>
    <row r="272" spans="1:11">
      <c r="A272" s="290" t="str">
        <f t="shared" si="8"/>
        <v/>
      </c>
      <c r="B272" s="270"/>
      <c r="C272" s="270"/>
      <c r="D272" s="291" t="str">
        <f>IF(C272="","",VLOOKUP(J272,IF({1,0},项目管理台账!$V$3:$V$1000,项目管理台账!$K$3:$K$1000),2,0))</f>
        <v/>
      </c>
      <c r="E272" s="296"/>
      <c r="F272" s="131"/>
      <c r="G272" s="294" t="str">
        <f>IF(C272="","",IF(VLOOKUP(D272,项目管理台账!$K$4:$R$1000,8,0)="","",VLOOKUP(D272,项目管理台账!$K$4:$R$1000,8,0)))</f>
        <v/>
      </c>
      <c r="H272" s="295">
        <f t="shared" si="9"/>
        <v>0</v>
      </c>
      <c r="I272" s="300"/>
      <c r="J272" s="297"/>
      <c r="K272" s="81"/>
    </row>
    <row r="273" spans="1:11">
      <c r="A273" s="290" t="str">
        <f t="shared" si="8"/>
        <v/>
      </c>
      <c r="B273" s="270"/>
      <c r="C273" s="270"/>
      <c r="D273" s="291" t="str">
        <f>IF(C273="","",VLOOKUP(J273,IF({1,0},项目管理台账!$V$3:$V$1000,项目管理台账!$K$3:$K$1000),2,0))</f>
        <v/>
      </c>
      <c r="E273" s="296"/>
      <c r="F273" s="131"/>
      <c r="G273" s="294" t="str">
        <f>IF(C273="","",IF(VLOOKUP(D273,项目管理台账!$K$4:$R$1000,8,0)="","",VLOOKUP(D273,项目管理台账!$K$4:$R$1000,8,0)))</f>
        <v/>
      </c>
      <c r="H273" s="295">
        <f t="shared" si="9"/>
        <v>0</v>
      </c>
      <c r="I273" s="300"/>
      <c r="J273" s="297"/>
      <c r="K273" s="81"/>
    </row>
    <row r="274" spans="1:11">
      <c r="A274" s="290" t="str">
        <f t="shared" si="8"/>
        <v/>
      </c>
      <c r="B274" s="270"/>
      <c r="C274" s="270"/>
      <c r="D274" s="291" t="str">
        <f>IF(C274="","",VLOOKUP(J274,IF({1,0},项目管理台账!$V$3:$V$1000,项目管理台账!$K$3:$K$1000),2,0))</f>
        <v/>
      </c>
      <c r="E274" s="296"/>
      <c r="F274" s="131"/>
      <c r="G274" s="294" t="str">
        <f>IF(C274="","",IF(VLOOKUP(D274,项目管理台账!$K$4:$R$1000,8,0)="","",VLOOKUP(D274,项目管理台账!$K$4:$R$1000,8,0)))</f>
        <v/>
      </c>
      <c r="H274" s="295">
        <f t="shared" si="9"/>
        <v>0</v>
      </c>
      <c r="I274" s="300"/>
      <c r="J274" s="297"/>
      <c r="K274" s="81"/>
    </row>
    <row r="275" spans="1:11">
      <c r="A275" s="290" t="str">
        <f t="shared" si="8"/>
        <v/>
      </c>
      <c r="B275" s="270"/>
      <c r="C275" s="270"/>
      <c r="D275" s="291" t="str">
        <f>IF(C275="","",VLOOKUP(J275,IF({1,0},项目管理台账!$V$3:$V$1000,项目管理台账!$K$3:$K$1000),2,0))</f>
        <v/>
      </c>
      <c r="E275" s="296"/>
      <c r="F275" s="131"/>
      <c r="G275" s="294" t="str">
        <f>IF(C275="","",IF(VLOOKUP(D275,项目管理台账!$K$4:$R$1000,8,0)="","",VLOOKUP(D275,项目管理台账!$K$4:$R$1000,8,0)))</f>
        <v/>
      </c>
      <c r="H275" s="295">
        <f t="shared" si="9"/>
        <v>0</v>
      </c>
      <c r="I275" s="300"/>
      <c r="J275" s="297"/>
      <c r="K275" s="81"/>
    </row>
    <row r="276" spans="1:11">
      <c r="A276" s="290" t="str">
        <f t="shared" si="8"/>
        <v/>
      </c>
      <c r="B276" s="270"/>
      <c r="C276" s="270"/>
      <c r="D276" s="291" t="str">
        <f>IF(C276="","",VLOOKUP(J276,IF({1,0},项目管理台账!$V$3:$V$1000,项目管理台账!$K$3:$K$1000),2,0))</f>
        <v/>
      </c>
      <c r="E276" s="296"/>
      <c r="F276" s="131"/>
      <c r="G276" s="294" t="str">
        <f>IF(C276="","",IF(VLOOKUP(D276,项目管理台账!$K$4:$R$1000,8,0)="","",VLOOKUP(D276,项目管理台账!$K$4:$R$1000,8,0)))</f>
        <v/>
      </c>
      <c r="H276" s="295">
        <f t="shared" si="9"/>
        <v>0</v>
      </c>
      <c r="I276" s="300"/>
      <c r="J276" s="297"/>
      <c r="K276" s="81"/>
    </row>
    <row r="277" spans="1:11">
      <c r="A277" s="290" t="str">
        <f t="shared" si="8"/>
        <v/>
      </c>
      <c r="B277" s="270"/>
      <c r="C277" s="270"/>
      <c r="D277" s="291" t="str">
        <f>IF(C277="","",VLOOKUP(J277,IF({1,0},项目管理台账!$V$3:$V$1000,项目管理台账!$K$3:$K$1000),2,0))</f>
        <v/>
      </c>
      <c r="E277" s="296"/>
      <c r="F277" s="131"/>
      <c r="G277" s="294" t="str">
        <f>IF(C277="","",IF(VLOOKUP(D277,项目管理台账!$K$4:$R$1000,8,0)="","",VLOOKUP(D277,项目管理台账!$K$4:$R$1000,8,0)))</f>
        <v/>
      </c>
      <c r="H277" s="295">
        <f t="shared" si="9"/>
        <v>0</v>
      </c>
      <c r="I277" s="300"/>
      <c r="J277" s="297"/>
      <c r="K277" s="81"/>
    </row>
    <row r="278" spans="1:11">
      <c r="A278" s="290" t="str">
        <f t="shared" si="8"/>
        <v/>
      </c>
      <c r="B278" s="270"/>
      <c r="C278" s="270"/>
      <c r="D278" s="291" t="str">
        <f>IF(C278="","",VLOOKUP(J278,IF({1,0},项目管理台账!$V$3:$V$1000,项目管理台账!$K$3:$K$1000),2,0))</f>
        <v/>
      </c>
      <c r="E278" s="296"/>
      <c r="F278" s="131"/>
      <c r="G278" s="294" t="str">
        <f>IF(C278="","",IF(VLOOKUP(D278,项目管理台账!$K$4:$R$1000,8,0)="","",VLOOKUP(D278,项目管理台账!$K$4:$R$1000,8,0)))</f>
        <v/>
      </c>
      <c r="H278" s="295">
        <f t="shared" si="9"/>
        <v>0</v>
      </c>
      <c r="I278" s="300"/>
      <c r="J278" s="297"/>
      <c r="K278" s="81"/>
    </row>
    <row r="279" spans="1:11">
      <c r="A279" s="290" t="str">
        <f t="shared" si="8"/>
        <v/>
      </c>
      <c r="B279" s="270"/>
      <c r="C279" s="270"/>
      <c r="D279" s="291" t="str">
        <f>IF(C279="","",VLOOKUP(J279,IF({1,0},项目管理台账!$V$3:$V$1000,项目管理台账!$K$3:$K$1000),2,0))</f>
        <v/>
      </c>
      <c r="E279" s="296"/>
      <c r="F279" s="131"/>
      <c r="G279" s="294" t="str">
        <f>IF(C279="","",IF(VLOOKUP(D279,项目管理台账!$K$4:$R$1000,8,0)="","",VLOOKUP(D279,项目管理台账!$K$4:$R$1000,8,0)))</f>
        <v/>
      </c>
      <c r="H279" s="295">
        <f t="shared" si="9"/>
        <v>0</v>
      </c>
      <c r="I279" s="300"/>
      <c r="J279" s="297"/>
      <c r="K279" s="81"/>
    </row>
    <row r="280" spans="1:11">
      <c r="A280" s="290" t="str">
        <f t="shared" si="8"/>
        <v/>
      </c>
      <c r="B280" s="270"/>
      <c r="C280" s="270"/>
      <c r="D280" s="291" t="str">
        <f>IF(C280="","",VLOOKUP(J280,IF({1,0},项目管理台账!$V$3:$V$1000,项目管理台账!$K$3:$K$1000),2,0))</f>
        <v/>
      </c>
      <c r="E280" s="296"/>
      <c r="F280" s="131"/>
      <c r="G280" s="294" t="str">
        <f>IF(C280="","",IF(VLOOKUP(D280,项目管理台账!$K$4:$R$1000,8,0)="","",VLOOKUP(D280,项目管理台账!$K$4:$R$1000,8,0)))</f>
        <v/>
      </c>
      <c r="H280" s="295">
        <f t="shared" si="9"/>
        <v>0</v>
      </c>
      <c r="I280" s="300"/>
      <c r="J280" s="297"/>
      <c r="K280" s="81"/>
    </row>
    <row r="281" spans="1:11">
      <c r="A281" s="290" t="str">
        <f t="shared" si="8"/>
        <v/>
      </c>
      <c r="B281" s="270"/>
      <c r="C281" s="270"/>
      <c r="D281" s="291" t="str">
        <f>IF(C281="","",VLOOKUP(J281,IF({1,0},项目管理台账!$V$3:$V$1000,项目管理台账!$K$3:$K$1000),2,0))</f>
        <v/>
      </c>
      <c r="E281" s="296"/>
      <c r="F281" s="131"/>
      <c r="G281" s="294" t="str">
        <f>IF(C281="","",IF(VLOOKUP(D281,项目管理台账!$K$4:$R$1000,8,0)="","",VLOOKUP(D281,项目管理台账!$K$4:$R$1000,8,0)))</f>
        <v/>
      </c>
      <c r="H281" s="295">
        <f t="shared" si="9"/>
        <v>0</v>
      </c>
      <c r="I281" s="300"/>
      <c r="J281" s="297"/>
      <c r="K281" s="81"/>
    </row>
    <row r="282" spans="1:11">
      <c r="A282" s="290" t="str">
        <f t="shared" si="8"/>
        <v/>
      </c>
      <c r="B282" s="270"/>
      <c r="C282" s="270"/>
      <c r="D282" s="291" t="str">
        <f>IF(C282="","",VLOOKUP(J282,IF({1,0},项目管理台账!$V$3:$V$1000,项目管理台账!$K$3:$K$1000),2,0))</f>
        <v/>
      </c>
      <c r="E282" s="296"/>
      <c r="F282" s="131"/>
      <c r="G282" s="294" t="str">
        <f>IF(C282="","",IF(VLOOKUP(D282,项目管理台账!$K$4:$R$1000,8,0)="","",VLOOKUP(D282,项目管理台账!$K$4:$R$1000,8,0)))</f>
        <v/>
      </c>
      <c r="H282" s="295">
        <f t="shared" si="9"/>
        <v>0</v>
      </c>
      <c r="I282" s="300"/>
      <c r="J282" s="297"/>
      <c r="K282" s="81"/>
    </row>
    <row r="283" spans="1:11">
      <c r="A283" s="290" t="str">
        <f t="shared" si="8"/>
        <v/>
      </c>
      <c r="B283" s="270"/>
      <c r="C283" s="270"/>
      <c r="D283" s="291" t="str">
        <f>IF(C283="","",VLOOKUP(J283,IF({1,0},项目管理台账!$V$3:$V$1000,项目管理台账!$K$3:$K$1000),2,0))</f>
        <v/>
      </c>
      <c r="E283" s="296"/>
      <c r="F283" s="131"/>
      <c r="G283" s="294" t="str">
        <f>IF(C283="","",IF(VLOOKUP(D283,项目管理台账!$K$4:$R$1000,8,0)="","",VLOOKUP(D283,项目管理台账!$K$4:$R$1000,8,0)))</f>
        <v/>
      </c>
      <c r="H283" s="295">
        <f t="shared" si="9"/>
        <v>0</v>
      </c>
      <c r="I283" s="300"/>
      <c r="J283" s="297"/>
      <c r="K283" s="81"/>
    </row>
    <row r="284" spans="1:11">
      <c r="A284" s="290" t="str">
        <f t="shared" si="8"/>
        <v/>
      </c>
      <c r="B284" s="270"/>
      <c r="C284" s="270"/>
      <c r="D284" s="291" t="str">
        <f>IF(C284="","",VLOOKUP(J284,IF({1,0},项目管理台账!$V$3:$V$1000,项目管理台账!$K$3:$K$1000),2,0))</f>
        <v/>
      </c>
      <c r="E284" s="296"/>
      <c r="F284" s="131"/>
      <c r="G284" s="294" t="str">
        <f>IF(C284="","",IF(VLOOKUP(D284,项目管理台账!$K$4:$R$1000,8,0)="","",VLOOKUP(D284,项目管理台账!$K$4:$R$1000,8,0)))</f>
        <v/>
      </c>
      <c r="H284" s="295">
        <f t="shared" si="9"/>
        <v>0</v>
      </c>
      <c r="I284" s="300"/>
      <c r="J284" s="297"/>
      <c r="K284" s="81"/>
    </row>
    <row r="285" spans="1:11">
      <c r="A285" s="290" t="str">
        <f t="shared" si="8"/>
        <v/>
      </c>
      <c r="B285" s="270"/>
      <c r="C285" s="270"/>
      <c r="D285" s="291" t="str">
        <f>IF(C285="","",VLOOKUP(J285,IF({1,0},项目管理台账!$V$3:$V$1000,项目管理台账!$K$3:$K$1000),2,0))</f>
        <v/>
      </c>
      <c r="E285" s="296"/>
      <c r="F285" s="131"/>
      <c r="G285" s="294" t="str">
        <f>IF(C285="","",IF(VLOOKUP(D285,项目管理台账!$K$4:$R$1000,8,0)="","",VLOOKUP(D285,项目管理台账!$K$4:$R$1000,8,0)))</f>
        <v/>
      </c>
      <c r="H285" s="295">
        <f t="shared" si="9"/>
        <v>0</v>
      </c>
      <c r="I285" s="300"/>
      <c r="J285" s="297"/>
      <c r="K285" s="81"/>
    </row>
    <row r="286" spans="1:11">
      <c r="A286" s="290" t="str">
        <f t="shared" si="8"/>
        <v/>
      </c>
      <c r="B286" s="270"/>
      <c r="C286" s="270"/>
      <c r="D286" s="291" t="str">
        <f>IF(C286="","",VLOOKUP(J286,IF({1,0},项目管理台账!$V$3:$V$1000,项目管理台账!$K$3:$K$1000),2,0))</f>
        <v/>
      </c>
      <c r="E286" s="296"/>
      <c r="F286" s="131"/>
      <c r="G286" s="294" t="str">
        <f>IF(C286="","",IF(VLOOKUP(D286,项目管理台账!$K$4:$R$1000,8,0)="","",VLOOKUP(D286,项目管理台账!$K$4:$R$1000,8,0)))</f>
        <v/>
      </c>
      <c r="H286" s="295">
        <f t="shared" si="9"/>
        <v>0</v>
      </c>
      <c r="I286" s="300"/>
      <c r="J286" s="297"/>
      <c r="K286" s="81"/>
    </row>
    <row r="287" spans="1:11">
      <c r="A287" s="290" t="str">
        <f t="shared" si="8"/>
        <v/>
      </c>
      <c r="B287" s="270"/>
      <c r="C287" s="270"/>
      <c r="D287" s="291" t="str">
        <f>IF(C287="","",VLOOKUP(J287,IF({1,0},项目管理台账!$V$3:$V$1000,项目管理台账!$K$3:$K$1000),2,0))</f>
        <v/>
      </c>
      <c r="E287" s="296"/>
      <c r="F287" s="131"/>
      <c r="G287" s="294" t="str">
        <f>IF(C287="","",IF(VLOOKUP(D287,项目管理台账!$K$4:$R$1000,8,0)="","",VLOOKUP(D287,项目管理台账!$K$4:$R$1000,8,0)))</f>
        <v/>
      </c>
      <c r="H287" s="295">
        <f t="shared" si="9"/>
        <v>0</v>
      </c>
      <c r="I287" s="300"/>
      <c r="J287" s="297"/>
      <c r="K287" s="81"/>
    </row>
    <row r="288" spans="1:11">
      <c r="A288" s="290" t="str">
        <f t="shared" si="8"/>
        <v/>
      </c>
      <c r="B288" s="270"/>
      <c r="C288" s="270"/>
      <c r="D288" s="291" t="str">
        <f>IF(C288="","",VLOOKUP(J288,IF({1,0},项目管理台账!$V$3:$V$1000,项目管理台账!$K$3:$K$1000),2,0))</f>
        <v/>
      </c>
      <c r="E288" s="296"/>
      <c r="F288" s="131"/>
      <c r="G288" s="294" t="str">
        <f>IF(C288="","",IF(VLOOKUP(D288,项目管理台账!$K$4:$R$1000,8,0)="","",VLOOKUP(D288,项目管理台账!$K$4:$R$1000,8,0)))</f>
        <v/>
      </c>
      <c r="H288" s="295">
        <f t="shared" si="9"/>
        <v>0</v>
      </c>
      <c r="I288" s="300"/>
      <c r="J288" s="297"/>
      <c r="K288" s="81"/>
    </row>
    <row r="289" spans="1:11">
      <c r="A289" s="290" t="str">
        <f t="shared" si="8"/>
        <v/>
      </c>
      <c r="B289" s="270"/>
      <c r="C289" s="270"/>
      <c r="D289" s="291" t="str">
        <f>IF(C289="","",VLOOKUP(J289,IF({1,0},项目管理台账!$V$3:$V$1000,项目管理台账!$K$3:$K$1000),2,0))</f>
        <v/>
      </c>
      <c r="E289" s="296"/>
      <c r="F289" s="131"/>
      <c r="G289" s="294" t="str">
        <f>IF(C289="","",IF(VLOOKUP(D289,项目管理台账!$K$4:$R$1000,8,0)="","",VLOOKUP(D289,项目管理台账!$K$4:$R$1000,8,0)))</f>
        <v/>
      </c>
      <c r="H289" s="295">
        <f t="shared" si="9"/>
        <v>0</v>
      </c>
      <c r="I289" s="300"/>
      <c r="J289" s="297"/>
      <c r="K289" s="81"/>
    </row>
    <row r="290" spans="1:11">
      <c r="A290" s="290" t="str">
        <f t="shared" si="8"/>
        <v/>
      </c>
      <c r="B290" s="270"/>
      <c r="C290" s="270"/>
      <c r="D290" s="291" t="str">
        <f>IF(C290="","",VLOOKUP(J290,IF({1,0},项目管理台账!$V$3:$V$1000,项目管理台账!$K$3:$K$1000),2,0))</f>
        <v/>
      </c>
      <c r="E290" s="296"/>
      <c r="F290" s="131"/>
      <c r="G290" s="294" t="str">
        <f>IF(C290="","",IF(VLOOKUP(D290,项目管理台账!$K$4:$R$1000,8,0)="","",VLOOKUP(D290,项目管理台账!$K$4:$R$1000,8,0)))</f>
        <v/>
      </c>
      <c r="H290" s="295">
        <f t="shared" si="9"/>
        <v>0</v>
      </c>
      <c r="I290" s="300"/>
      <c r="J290" s="297"/>
      <c r="K290" s="81"/>
    </row>
    <row r="291" spans="1:11">
      <c r="A291" s="290" t="str">
        <f t="shared" si="8"/>
        <v/>
      </c>
      <c r="B291" s="270"/>
      <c r="C291" s="270"/>
      <c r="D291" s="291" t="str">
        <f>IF(C291="","",VLOOKUP(J291,IF({1,0},项目管理台账!$V$3:$V$1000,项目管理台账!$K$3:$K$1000),2,0))</f>
        <v/>
      </c>
      <c r="E291" s="296"/>
      <c r="F291" s="131"/>
      <c r="G291" s="294" t="str">
        <f>IF(C291="","",IF(VLOOKUP(D291,项目管理台账!$K$4:$R$1000,8,0)="","",VLOOKUP(D291,项目管理台账!$K$4:$R$1000,8,0)))</f>
        <v/>
      </c>
      <c r="H291" s="295">
        <f t="shared" si="9"/>
        <v>0</v>
      </c>
      <c r="I291" s="300"/>
      <c r="J291" s="297"/>
      <c r="K291" s="81"/>
    </row>
    <row r="292" spans="1:11">
      <c r="A292" s="290" t="str">
        <f t="shared" si="8"/>
        <v/>
      </c>
      <c r="B292" s="270"/>
      <c r="C292" s="270"/>
      <c r="D292" s="291" t="str">
        <f>IF(C292="","",VLOOKUP(J292,IF({1,0},项目管理台账!$V$3:$V$1000,项目管理台账!$K$3:$K$1000),2,0))</f>
        <v/>
      </c>
      <c r="E292" s="296"/>
      <c r="F292" s="131"/>
      <c r="G292" s="294" t="str">
        <f>IF(C292="","",IF(VLOOKUP(D292,项目管理台账!$K$4:$R$1000,8,0)="","",VLOOKUP(D292,项目管理台账!$K$4:$R$1000,8,0)))</f>
        <v/>
      </c>
      <c r="H292" s="295">
        <f t="shared" si="9"/>
        <v>0</v>
      </c>
      <c r="I292" s="300"/>
      <c r="J292" s="297"/>
      <c r="K292" s="81"/>
    </row>
    <row r="293" spans="1:11">
      <c r="A293" s="290" t="str">
        <f t="shared" si="8"/>
        <v/>
      </c>
      <c r="B293" s="270"/>
      <c r="C293" s="270"/>
      <c r="D293" s="291" t="str">
        <f>IF(C293="","",VLOOKUP(J293,IF({1,0},项目管理台账!$V$3:$V$1000,项目管理台账!$K$3:$K$1000),2,0))</f>
        <v/>
      </c>
      <c r="E293" s="296"/>
      <c r="F293" s="131"/>
      <c r="G293" s="294" t="str">
        <f>IF(C293="","",IF(VLOOKUP(D293,项目管理台账!$K$4:$R$1000,8,0)="","",VLOOKUP(D293,项目管理台账!$K$4:$R$1000,8,0)))</f>
        <v/>
      </c>
      <c r="H293" s="295">
        <f t="shared" si="9"/>
        <v>0</v>
      </c>
      <c r="I293" s="300"/>
      <c r="J293" s="297"/>
      <c r="K293" s="81"/>
    </row>
    <row r="294" spans="1:11">
      <c r="A294" s="290" t="str">
        <f t="shared" si="8"/>
        <v/>
      </c>
      <c r="B294" s="270"/>
      <c r="C294" s="270"/>
      <c r="D294" s="291" t="str">
        <f>IF(C294="","",VLOOKUP(J294,IF({1,0},项目管理台账!$V$3:$V$1000,项目管理台账!$K$3:$K$1000),2,0))</f>
        <v/>
      </c>
      <c r="E294" s="296"/>
      <c r="F294" s="131"/>
      <c r="G294" s="294" t="str">
        <f>IF(C294="","",IF(VLOOKUP(D294,项目管理台账!$K$4:$R$1000,8,0)="","",VLOOKUP(D294,项目管理台账!$K$4:$R$1000,8,0)))</f>
        <v/>
      </c>
      <c r="H294" s="295">
        <f t="shared" si="9"/>
        <v>0</v>
      </c>
      <c r="I294" s="300"/>
      <c r="J294" s="297"/>
      <c r="K294" s="81"/>
    </row>
    <row r="295" spans="1:11">
      <c r="A295" s="290" t="str">
        <f t="shared" si="8"/>
        <v/>
      </c>
      <c r="B295" s="270"/>
      <c r="C295" s="270"/>
      <c r="D295" s="291" t="str">
        <f>IF(C295="","",VLOOKUP(J295,IF({1,0},项目管理台账!$V$3:$V$1000,项目管理台账!$K$3:$K$1000),2,0))</f>
        <v/>
      </c>
      <c r="E295" s="296"/>
      <c r="F295" s="131"/>
      <c r="G295" s="294" t="str">
        <f>IF(C295="","",IF(VLOOKUP(D295,项目管理台账!$K$4:$R$1000,8,0)="","",VLOOKUP(D295,项目管理台账!$K$4:$R$1000,8,0)))</f>
        <v/>
      </c>
      <c r="H295" s="295">
        <f t="shared" si="9"/>
        <v>0</v>
      </c>
      <c r="I295" s="300"/>
      <c r="J295" s="297"/>
      <c r="K295" s="81"/>
    </row>
    <row r="296" spans="1:11">
      <c r="A296" s="290" t="str">
        <f t="shared" si="8"/>
        <v/>
      </c>
      <c r="B296" s="270"/>
      <c r="C296" s="270"/>
      <c r="D296" s="291" t="str">
        <f>IF(C296="","",VLOOKUP(J296,IF({1,0},项目管理台账!$V$3:$V$1000,项目管理台账!$K$3:$K$1000),2,0))</f>
        <v/>
      </c>
      <c r="E296" s="296"/>
      <c r="F296" s="131"/>
      <c r="G296" s="294" t="str">
        <f>IF(C296="","",IF(VLOOKUP(D296,项目管理台账!$K$4:$R$1000,8,0)="","",VLOOKUP(D296,项目管理台账!$K$4:$R$1000,8,0)))</f>
        <v/>
      </c>
      <c r="H296" s="295">
        <f t="shared" si="9"/>
        <v>0</v>
      </c>
      <c r="I296" s="300"/>
      <c r="J296" s="297"/>
      <c r="K296" s="81"/>
    </row>
    <row r="297" spans="1:11">
      <c r="A297" s="290" t="str">
        <f t="shared" si="8"/>
        <v/>
      </c>
      <c r="B297" s="270"/>
      <c r="C297" s="270"/>
      <c r="D297" s="291" t="str">
        <f>IF(C297="","",VLOOKUP(J297,IF({1,0},项目管理台账!$V$3:$V$1000,项目管理台账!$K$3:$K$1000),2,0))</f>
        <v/>
      </c>
      <c r="E297" s="296"/>
      <c r="F297" s="131"/>
      <c r="G297" s="294" t="str">
        <f>IF(C297="","",IF(VLOOKUP(D297,项目管理台账!$K$4:$R$1000,8,0)="","",VLOOKUP(D297,项目管理台账!$K$4:$R$1000,8,0)))</f>
        <v/>
      </c>
      <c r="H297" s="295">
        <f t="shared" si="9"/>
        <v>0</v>
      </c>
      <c r="I297" s="300"/>
      <c r="J297" s="297"/>
      <c r="K297" s="81"/>
    </row>
    <row r="298" spans="1:11">
      <c r="A298" s="290" t="str">
        <f t="shared" si="8"/>
        <v/>
      </c>
      <c r="B298" s="270"/>
      <c r="C298" s="270"/>
      <c r="D298" s="291" t="str">
        <f>IF(C298="","",VLOOKUP(J298,IF({1,0},项目管理台账!$V$3:$V$1000,项目管理台账!$K$3:$K$1000),2,0))</f>
        <v/>
      </c>
      <c r="E298" s="296"/>
      <c r="F298" s="131"/>
      <c r="G298" s="294" t="str">
        <f>IF(C298="","",IF(VLOOKUP(D298,项目管理台账!$K$4:$R$1000,8,0)="","",VLOOKUP(D298,项目管理台账!$K$4:$R$1000,8,0)))</f>
        <v/>
      </c>
      <c r="H298" s="295">
        <f t="shared" si="9"/>
        <v>0</v>
      </c>
      <c r="I298" s="300"/>
      <c r="J298" s="297"/>
      <c r="K298" s="81"/>
    </row>
    <row r="299" spans="1:11">
      <c r="A299" s="290" t="str">
        <f t="shared" si="8"/>
        <v/>
      </c>
      <c r="B299" s="270"/>
      <c r="C299" s="270"/>
      <c r="D299" s="291" t="str">
        <f>IF(C299="","",VLOOKUP(J299,IF({1,0},项目管理台账!$V$3:$V$1000,项目管理台账!$K$3:$K$1000),2,0))</f>
        <v/>
      </c>
      <c r="E299" s="296"/>
      <c r="F299" s="131"/>
      <c r="G299" s="294" t="str">
        <f>IF(C299="","",IF(VLOOKUP(D299,项目管理台账!$K$4:$R$1000,8,0)="","",VLOOKUP(D299,项目管理台账!$K$4:$R$1000,8,0)))</f>
        <v/>
      </c>
      <c r="H299" s="295">
        <f t="shared" si="9"/>
        <v>0</v>
      </c>
      <c r="I299" s="300"/>
      <c r="J299" s="297"/>
      <c r="K299" s="81"/>
    </row>
    <row r="300" spans="1:11">
      <c r="A300" s="290" t="str">
        <f t="shared" si="8"/>
        <v/>
      </c>
      <c r="B300" s="270"/>
      <c r="C300" s="270"/>
      <c r="D300" s="291" t="str">
        <f>IF(C300="","",VLOOKUP(J300,IF({1,0},项目管理台账!$V$3:$V$1000,项目管理台账!$K$3:$K$1000),2,0))</f>
        <v/>
      </c>
      <c r="E300" s="296"/>
      <c r="F300" s="131"/>
      <c r="G300" s="294" t="str">
        <f>IF(C300="","",IF(VLOOKUP(D300,项目管理台账!$K$4:$R$1000,8,0)="","",VLOOKUP(D300,项目管理台账!$K$4:$R$1000,8,0)))</f>
        <v/>
      </c>
      <c r="H300" s="295">
        <f t="shared" si="9"/>
        <v>0</v>
      </c>
      <c r="I300" s="300"/>
      <c r="J300" s="297"/>
      <c r="K300" s="81"/>
    </row>
    <row r="301" spans="1:11">
      <c r="A301" s="290" t="str">
        <f t="shared" si="8"/>
        <v/>
      </c>
      <c r="B301" s="270"/>
      <c r="C301" s="270"/>
      <c r="D301" s="291" t="str">
        <f>IF(C301="","",VLOOKUP(J301,IF({1,0},项目管理台账!$V$3:$V$1000,项目管理台账!$K$3:$K$1000),2,0))</f>
        <v/>
      </c>
      <c r="E301" s="296"/>
      <c r="F301" s="131"/>
      <c r="G301" s="294" t="str">
        <f>IF(C301="","",IF(VLOOKUP(D301,项目管理台账!$K$4:$R$1000,8,0)="","",VLOOKUP(D301,项目管理台账!$K$4:$R$1000,8,0)))</f>
        <v/>
      </c>
      <c r="H301" s="295">
        <f t="shared" si="9"/>
        <v>0</v>
      </c>
      <c r="I301" s="300"/>
      <c r="J301" s="297"/>
      <c r="K301" s="81"/>
    </row>
    <row r="302" spans="1:11">
      <c r="A302" s="290" t="str">
        <f t="shared" si="8"/>
        <v/>
      </c>
      <c r="B302" s="270"/>
      <c r="C302" s="270"/>
      <c r="D302" s="291" t="str">
        <f>IF(C302="","",VLOOKUP(J302,IF({1,0},项目管理台账!$V$3:$V$1000,项目管理台账!$K$3:$K$1000),2,0))</f>
        <v/>
      </c>
      <c r="E302" s="296"/>
      <c r="F302" s="131"/>
      <c r="G302" s="294" t="str">
        <f>IF(C302="","",IF(VLOOKUP(D302,项目管理台账!$K$4:$R$1000,8,0)="","",VLOOKUP(D302,项目管理台账!$K$4:$R$1000,8,0)))</f>
        <v/>
      </c>
      <c r="H302" s="295">
        <f t="shared" si="9"/>
        <v>0</v>
      </c>
      <c r="I302" s="300"/>
      <c r="J302" s="297"/>
      <c r="K302" s="81"/>
    </row>
    <row r="303" spans="1:11">
      <c r="A303" s="290" t="str">
        <f t="shared" si="8"/>
        <v/>
      </c>
      <c r="B303" s="270"/>
      <c r="C303" s="270"/>
      <c r="D303" s="291" t="str">
        <f>IF(C303="","",VLOOKUP(J303,IF({1,0},项目管理台账!$V$3:$V$1000,项目管理台账!$K$3:$K$1000),2,0))</f>
        <v/>
      </c>
      <c r="E303" s="296"/>
      <c r="F303" s="131"/>
      <c r="G303" s="294" t="str">
        <f>IF(C303="","",IF(VLOOKUP(D303,项目管理台账!$K$4:$R$1000,8,0)="","",VLOOKUP(D303,项目管理台账!$K$4:$R$1000,8,0)))</f>
        <v/>
      </c>
      <c r="H303" s="295">
        <f t="shared" si="9"/>
        <v>0</v>
      </c>
      <c r="I303" s="300"/>
      <c r="J303" s="297"/>
      <c r="K303" s="81"/>
    </row>
    <row r="304" spans="1:11">
      <c r="A304" s="290" t="str">
        <f t="shared" si="8"/>
        <v/>
      </c>
      <c r="B304" s="270"/>
      <c r="C304" s="270"/>
      <c r="D304" s="291" t="str">
        <f>IF(C304="","",VLOOKUP(J304,IF({1,0},项目管理台账!$V$3:$V$1000,项目管理台账!$K$3:$K$1000),2,0))</f>
        <v/>
      </c>
      <c r="E304" s="296"/>
      <c r="F304" s="131"/>
      <c r="G304" s="294" t="str">
        <f>IF(C304="","",IF(VLOOKUP(D304,项目管理台账!$K$4:$R$1000,8,0)="","",VLOOKUP(D304,项目管理台账!$K$4:$R$1000,8,0)))</f>
        <v/>
      </c>
      <c r="H304" s="295">
        <f t="shared" si="9"/>
        <v>0</v>
      </c>
      <c r="I304" s="300"/>
      <c r="J304" s="297"/>
      <c r="K304" s="81"/>
    </row>
    <row r="305" spans="1:11">
      <c r="A305" s="290" t="str">
        <f t="shared" si="8"/>
        <v/>
      </c>
      <c r="B305" s="270"/>
      <c r="C305" s="270"/>
      <c r="D305" s="291" t="str">
        <f>IF(C305="","",VLOOKUP(J305,IF({1,0},项目管理台账!$V$3:$V$1000,项目管理台账!$K$3:$K$1000),2,0))</f>
        <v/>
      </c>
      <c r="E305" s="296"/>
      <c r="F305" s="131"/>
      <c r="G305" s="294" t="str">
        <f>IF(C305="","",IF(VLOOKUP(D305,项目管理台账!$K$4:$R$1000,8,0)="","",VLOOKUP(D305,项目管理台账!$K$4:$R$1000,8,0)))</f>
        <v/>
      </c>
      <c r="H305" s="295">
        <f t="shared" si="9"/>
        <v>0</v>
      </c>
      <c r="I305" s="300"/>
      <c r="J305" s="297"/>
      <c r="K305" s="81"/>
    </row>
    <row r="306" spans="1:11">
      <c r="A306" s="290" t="str">
        <f t="shared" si="8"/>
        <v/>
      </c>
      <c r="B306" s="270"/>
      <c r="C306" s="270"/>
      <c r="D306" s="291" t="str">
        <f>IF(C306="","",VLOOKUP(J306,IF({1,0},项目管理台账!$V$3:$V$1000,项目管理台账!$K$3:$K$1000),2,0))</f>
        <v/>
      </c>
      <c r="E306" s="296"/>
      <c r="F306" s="131"/>
      <c r="G306" s="294" t="str">
        <f>IF(C306="","",IF(VLOOKUP(D306,项目管理台账!$K$4:$R$1000,8,0)="","",VLOOKUP(D306,项目管理台账!$K$4:$R$1000,8,0)))</f>
        <v/>
      </c>
      <c r="H306" s="295">
        <f t="shared" si="9"/>
        <v>0</v>
      </c>
      <c r="I306" s="300"/>
      <c r="J306" s="297"/>
      <c r="K306" s="81"/>
    </row>
    <row r="307" spans="1:11">
      <c r="A307" s="290" t="str">
        <f t="shared" si="8"/>
        <v/>
      </c>
      <c r="B307" s="270"/>
      <c r="C307" s="270"/>
      <c r="D307" s="291" t="str">
        <f>IF(C307="","",VLOOKUP(J307,IF({1,0},项目管理台账!$V$3:$V$1000,项目管理台账!$K$3:$K$1000),2,0))</f>
        <v/>
      </c>
      <c r="E307" s="296"/>
      <c r="F307" s="131"/>
      <c r="G307" s="294" t="str">
        <f>IF(C307="","",IF(VLOOKUP(D307,项目管理台账!$K$4:$R$1000,8,0)="","",VLOOKUP(D307,项目管理台账!$K$4:$R$1000,8,0)))</f>
        <v/>
      </c>
      <c r="H307" s="295">
        <f t="shared" si="9"/>
        <v>0</v>
      </c>
      <c r="I307" s="300"/>
      <c r="J307" s="297"/>
      <c r="K307" s="81"/>
    </row>
    <row r="308" spans="1:11">
      <c r="A308" s="290" t="str">
        <f t="shared" si="8"/>
        <v/>
      </c>
      <c r="B308" s="270"/>
      <c r="C308" s="270"/>
      <c r="D308" s="291" t="str">
        <f>IF(C308="","",VLOOKUP(J308,IF({1,0},项目管理台账!$V$3:$V$1000,项目管理台账!$K$3:$K$1000),2,0))</f>
        <v/>
      </c>
      <c r="E308" s="296"/>
      <c r="F308" s="131"/>
      <c r="G308" s="294" t="str">
        <f>IF(C308="","",IF(VLOOKUP(D308,项目管理台账!$K$4:$R$1000,8,0)="","",VLOOKUP(D308,项目管理台账!$K$4:$R$1000,8,0)))</f>
        <v/>
      </c>
      <c r="H308" s="295">
        <f t="shared" si="9"/>
        <v>0</v>
      </c>
      <c r="I308" s="300"/>
      <c r="J308" s="297"/>
      <c r="K308" s="81"/>
    </row>
    <row r="309" spans="1:11">
      <c r="A309" s="290" t="str">
        <f t="shared" si="8"/>
        <v/>
      </c>
      <c r="B309" s="270"/>
      <c r="C309" s="270"/>
      <c r="D309" s="291" t="str">
        <f>IF(C309="","",VLOOKUP(J309,IF({1,0},项目管理台账!$V$3:$V$1000,项目管理台账!$K$3:$K$1000),2,0))</f>
        <v/>
      </c>
      <c r="E309" s="296"/>
      <c r="F309" s="131"/>
      <c r="G309" s="294" t="str">
        <f>IF(C309="","",IF(VLOOKUP(D309,项目管理台账!$K$4:$R$1000,8,0)="","",VLOOKUP(D309,项目管理台账!$K$4:$R$1000,8,0)))</f>
        <v/>
      </c>
      <c r="H309" s="295">
        <f t="shared" si="9"/>
        <v>0</v>
      </c>
      <c r="I309" s="300"/>
      <c r="J309" s="297"/>
      <c r="K309" s="81"/>
    </row>
    <row r="310" spans="1:11">
      <c r="A310" s="290" t="str">
        <f t="shared" si="8"/>
        <v/>
      </c>
      <c r="B310" s="270"/>
      <c r="C310" s="270"/>
      <c r="D310" s="291" t="str">
        <f>IF(C310="","",VLOOKUP(J310,IF({1,0},项目管理台账!$V$3:$V$1000,项目管理台账!$K$3:$K$1000),2,0))</f>
        <v/>
      </c>
      <c r="E310" s="296"/>
      <c r="F310" s="131"/>
      <c r="G310" s="294" t="str">
        <f>IF(C310="","",IF(VLOOKUP(D310,项目管理台账!$K$4:$R$1000,8,0)="","",VLOOKUP(D310,项目管理台账!$K$4:$R$1000,8,0)))</f>
        <v/>
      </c>
      <c r="H310" s="295">
        <f t="shared" si="9"/>
        <v>0</v>
      </c>
      <c r="I310" s="300"/>
      <c r="J310" s="297"/>
      <c r="K310" s="81"/>
    </row>
    <row r="311" spans="1:11">
      <c r="A311" s="290" t="str">
        <f t="shared" si="8"/>
        <v/>
      </c>
      <c r="B311" s="270"/>
      <c r="C311" s="270"/>
      <c r="D311" s="291" t="str">
        <f>IF(C311="","",VLOOKUP(J311,IF({1,0},项目管理台账!$V$3:$V$1000,项目管理台账!$K$3:$K$1000),2,0))</f>
        <v/>
      </c>
      <c r="E311" s="296"/>
      <c r="F311" s="131"/>
      <c r="G311" s="294" t="str">
        <f>IF(C311="","",IF(VLOOKUP(D311,项目管理台账!$K$4:$R$1000,8,0)="","",VLOOKUP(D311,项目管理台账!$K$4:$R$1000,8,0)))</f>
        <v/>
      </c>
      <c r="H311" s="295">
        <f t="shared" si="9"/>
        <v>0</v>
      </c>
      <c r="I311" s="300"/>
      <c r="J311" s="297"/>
      <c r="K311" s="81"/>
    </row>
    <row r="312" spans="1:11">
      <c r="A312" s="290" t="str">
        <f t="shared" si="8"/>
        <v/>
      </c>
      <c r="B312" s="270"/>
      <c r="C312" s="270"/>
      <c r="D312" s="291" t="str">
        <f>IF(C312="","",VLOOKUP(J312,IF({1,0},项目管理台账!$V$3:$V$1000,项目管理台账!$K$3:$K$1000),2,0))</f>
        <v/>
      </c>
      <c r="E312" s="296"/>
      <c r="F312" s="131"/>
      <c r="G312" s="294" t="str">
        <f>IF(C312="","",IF(VLOOKUP(D312,项目管理台账!$K$4:$R$1000,8,0)="","",VLOOKUP(D312,项目管理台账!$K$4:$R$1000,8,0)))</f>
        <v/>
      </c>
      <c r="H312" s="295">
        <f t="shared" si="9"/>
        <v>0</v>
      </c>
      <c r="I312" s="300"/>
      <c r="J312" s="297"/>
      <c r="K312" s="81"/>
    </row>
    <row r="313" spans="1:11">
      <c r="A313" s="290" t="str">
        <f t="shared" si="8"/>
        <v/>
      </c>
      <c r="B313" s="270"/>
      <c r="C313" s="270"/>
      <c r="D313" s="291" t="str">
        <f>IF(C313="","",VLOOKUP(J313,IF({1,0},项目管理台账!$V$3:$V$1000,项目管理台账!$K$3:$K$1000),2,0))</f>
        <v/>
      </c>
      <c r="E313" s="296"/>
      <c r="F313" s="131"/>
      <c r="G313" s="294" t="str">
        <f>IF(C313="","",IF(VLOOKUP(D313,项目管理台账!$K$4:$R$1000,8,0)="","",VLOOKUP(D313,项目管理台账!$K$4:$R$1000,8,0)))</f>
        <v/>
      </c>
      <c r="H313" s="295">
        <f t="shared" si="9"/>
        <v>0</v>
      </c>
      <c r="I313" s="300"/>
      <c r="J313" s="297"/>
      <c r="K313" s="81"/>
    </row>
    <row r="314" spans="1:11">
      <c r="A314" s="290" t="str">
        <f t="shared" si="8"/>
        <v/>
      </c>
      <c r="B314" s="270"/>
      <c r="C314" s="270"/>
      <c r="D314" s="291" t="str">
        <f>IF(C314="","",VLOOKUP(J314,IF({1,0},项目管理台账!$V$3:$V$1000,项目管理台账!$K$3:$K$1000),2,0))</f>
        <v/>
      </c>
      <c r="E314" s="296"/>
      <c r="F314" s="131"/>
      <c r="G314" s="294" t="str">
        <f>IF(C314="","",IF(VLOOKUP(D314,项目管理台账!$K$4:$R$1000,8,0)="","",VLOOKUP(D314,项目管理台账!$K$4:$R$1000,8,0)))</f>
        <v/>
      </c>
      <c r="H314" s="295">
        <f t="shared" si="9"/>
        <v>0</v>
      </c>
      <c r="I314" s="300"/>
      <c r="J314" s="297"/>
      <c r="K314" s="81"/>
    </row>
    <row r="315" spans="1:11">
      <c r="A315" s="290" t="str">
        <f t="shared" si="8"/>
        <v/>
      </c>
      <c r="B315" s="270"/>
      <c r="C315" s="270"/>
      <c r="D315" s="291" t="str">
        <f>IF(C315="","",VLOOKUP(J315,IF({1,0},项目管理台账!$V$3:$V$1000,项目管理台账!$K$3:$K$1000),2,0))</f>
        <v/>
      </c>
      <c r="E315" s="296"/>
      <c r="F315" s="131"/>
      <c r="G315" s="294" t="str">
        <f>IF(C315="","",IF(VLOOKUP(D315,项目管理台账!$K$4:$R$1000,8,0)="","",VLOOKUP(D315,项目管理台账!$K$4:$R$1000,8,0)))</f>
        <v/>
      </c>
      <c r="H315" s="295">
        <f t="shared" si="9"/>
        <v>0</v>
      </c>
      <c r="I315" s="300"/>
      <c r="J315" s="297"/>
      <c r="K315" s="81"/>
    </row>
    <row r="316" spans="1:11">
      <c r="A316" s="290" t="str">
        <f t="shared" si="8"/>
        <v/>
      </c>
      <c r="B316" s="270"/>
      <c r="C316" s="270"/>
      <c r="D316" s="291" t="str">
        <f>IF(C316="","",VLOOKUP(J316,IF({1,0},项目管理台账!$V$3:$V$1000,项目管理台账!$K$3:$K$1000),2,0))</f>
        <v/>
      </c>
      <c r="E316" s="296"/>
      <c r="F316" s="131"/>
      <c r="G316" s="294" t="str">
        <f>IF(C316="","",IF(VLOOKUP(D316,项目管理台账!$K$4:$R$1000,8,0)="","",VLOOKUP(D316,项目管理台账!$K$4:$R$1000,8,0)))</f>
        <v/>
      </c>
      <c r="H316" s="295">
        <f t="shared" si="9"/>
        <v>0</v>
      </c>
      <c r="I316" s="300"/>
      <c r="J316" s="297"/>
      <c r="K316" s="81"/>
    </row>
    <row r="317" spans="1:11">
      <c r="A317" s="290" t="str">
        <f t="shared" si="8"/>
        <v/>
      </c>
      <c r="B317" s="270"/>
      <c r="C317" s="270"/>
      <c r="D317" s="291" t="str">
        <f>IF(C317="","",VLOOKUP(J317,IF({1,0},项目管理台账!$V$3:$V$1000,项目管理台账!$K$3:$K$1000),2,0))</f>
        <v/>
      </c>
      <c r="E317" s="296"/>
      <c r="F317" s="131"/>
      <c r="G317" s="294" t="str">
        <f>IF(C317="","",IF(VLOOKUP(D317,项目管理台账!$K$4:$R$1000,8,0)="","",VLOOKUP(D317,项目管理台账!$K$4:$R$1000,8,0)))</f>
        <v/>
      </c>
      <c r="H317" s="295">
        <f t="shared" si="9"/>
        <v>0</v>
      </c>
      <c r="I317" s="300"/>
      <c r="J317" s="297"/>
      <c r="K317" s="81"/>
    </row>
    <row r="318" spans="1:11">
      <c r="A318" s="290" t="str">
        <f t="shared" si="8"/>
        <v/>
      </c>
      <c r="B318" s="270"/>
      <c r="C318" s="270"/>
      <c r="D318" s="291" t="str">
        <f>IF(C318="","",VLOOKUP(J318,IF({1,0},项目管理台账!$V$3:$V$1000,项目管理台账!$K$3:$K$1000),2,0))</f>
        <v/>
      </c>
      <c r="E318" s="296"/>
      <c r="F318" s="131"/>
      <c r="G318" s="294" t="str">
        <f>IF(C318="","",IF(VLOOKUP(D318,项目管理台账!$K$4:$R$1000,8,0)="","",VLOOKUP(D318,项目管理台账!$K$4:$R$1000,8,0)))</f>
        <v/>
      </c>
      <c r="H318" s="295">
        <f t="shared" si="9"/>
        <v>0</v>
      </c>
      <c r="I318" s="300"/>
      <c r="J318" s="297"/>
      <c r="K318" s="81"/>
    </row>
    <row r="319" spans="1:11">
      <c r="A319" s="290" t="str">
        <f t="shared" si="8"/>
        <v/>
      </c>
      <c r="B319" s="270"/>
      <c r="C319" s="270"/>
      <c r="D319" s="291" t="str">
        <f>IF(C319="","",VLOOKUP(J319,IF({1,0},项目管理台账!$V$3:$V$1000,项目管理台账!$K$3:$K$1000),2,0))</f>
        <v/>
      </c>
      <c r="E319" s="296"/>
      <c r="F319" s="131"/>
      <c r="G319" s="294" t="str">
        <f>IF(C319="","",IF(VLOOKUP(D319,项目管理台账!$K$4:$R$1000,8,0)="","",VLOOKUP(D319,项目管理台账!$K$4:$R$1000,8,0)))</f>
        <v/>
      </c>
      <c r="H319" s="295">
        <f t="shared" si="9"/>
        <v>0</v>
      </c>
      <c r="I319" s="300"/>
      <c r="J319" s="297"/>
      <c r="K319" s="81"/>
    </row>
    <row r="320" spans="1:11">
      <c r="A320" s="290" t="str">
        <f t="shared" si="8"/>
        <v/>
      </c>
      <c r="B320" s="270"/>
      <c r="C320" s="270"/>
      <c r="D320" s="291" t="str">
        <f>IF(C320="","",VLOOKUP(J320,IF({1,0},项目管理台账!$V$3:$V$1000,项目管理台账!$K$3:$K$1000),2,0))</f>
        <v/>
      </c>
      <c r="E320" s="296"/>
      <c r="F320" s="131"/>
      <c r="G320" s="294" t="str">
        <f>IF(C320="","",IF(VLOOKUP(D320,项目管理台账!$K$4:$R$1000,8,0)="","",VLOOKUP(D320,项目管理台账!$K$4:$R$1000,8,0)))</f>
        <v/>
      </c>
      <c r="H320" s="295">
        <f t="shared" si="9"/>
        <v>0</v>
      </c>
      <c r="I320" s="300"/>
      <c r="J320" s="297"/>
      <c r="K320" s="81"/>
    </row>
    <row r="321" spans="1:11">
      <c r="A321" s="290" t="str">
        <f t="shared" si="8"/>
        <v/>
      </c>
      <c r="B321" s="270"/>
      <c r="C321" s="270"/>
      <c r="D321" s="291" t="str">
        <f>IF(C321="","",VLOOKUP(J321,IF({1,0},项目管理台账!$V$3:$V$1000,项目管理台账!$K$3:$K$1000),2,0))</f>
        <v/>
      </c>
      <c r="E321" s="296"/>
      <c r="F321" s="131"/>
      <c r="G321" s="294" t="str">
        <f>IF(C321="","",IF(VLOOKUP(D321,项目管理台账!$K$4:$R$1000,8,0)="","",VLOOKUP(D321,项目管理台账!$K$4:$R$1000,8,0)))</f>
        <v/>
      </c>
      <c r="H321" s="295">
        <f t="shared" si="9"/>
        <v>0</v>
      </c>
      <c r="I321" s="300"/>
      <c r="J321" s="297"/>
      <c r="K321" s="81"/>
    </row>
    <row r="322" spans="1:11">
      <c r="A322" s="290" t="str">
        <f t="shared" si="8"/>
        <v/>
      </c>
      <c r="B322" s="270"/>
      <c r="C322" s="270"/>
      <c r="D322" s="291" t="str">
        <f>IF(C322="","",VLOOKUP(J322,IF({1,0},项目管理台账!$V$3:$V$1000,项目管理台账!$K$3:$K$1000),2,0))</f>
        <v/>
      </c>
      <c r="E322" s="296"/>
      <c r="F322" s="131"/>
      <c r="G322" s="294" t="str">
        <f>IF(C322="","",IF(VLOOKUP(D322,项目管理台账!$K$4:$R$1000,8,0)="","",VLOOKUP(D322,项目管理台账!$K$4:$R$1000,8,0)))</f>
        <v/>
      </c>
      <c r="H322" s="295">
        <f t="shared" si="9"/>
        <v>0</v>
      </c>
      <c r="I322" s="300"/>
      <c r="J322" s="297"/>
      <c r="K322" s="81"/>
    </row>
    <row r="323" spans="1:11">
      <c r="A323" s="290" t="str">
        <f t="shared" si="8"/>
        <v/>
      </c>
      <c r="B323" s="270"/>
      <c r="C323" s="270"/>
      <c r="D323" s="291" t="str">
        <f>IF(C323="","",VLOOKUP(J323,IF({1,0},项目管理台账!$V$3:$V$1000,项目管理台账!$K$3:$K$1000),2,0))</f>
        <v/>
      </c>
      <c r="E323" s="296"/>
      <c r="F323" s="131"/>
      <c r="G323" s="294" t="str">
        <f>IF(C323="","",IF(VLOOKUP(D323,项目管理台账!$K$4:$R$1000,8,0)="","",VLOOKUP(D323,项目管理台账!$K$4:$R$1000,8,0)))</f>
        <v/>
      </c>
      <c r="H323" s="295">
        <f t="shared" si="9"/>
        <v>0</v>
      </c>
      <c r="I323" s="300"/>
      <c r="J323" s="297"/>
      <c r="K323" s="81"/>
    </row>
    <row r="324" spans="1:11">
      <c r="A324" s="290" t="str">
        <f t="shared" si="8"/>
        <v/>
      </c>
      <c r="B324" s="270"/>
      <c r="C324" s="270"/>
      <c r="D324" s="291" t="str">
        <f>IF(C324="","",VLOOKUP(J324,IF({1,0},项目管理台账!$V$3:$V$1000,项目管理台账!$K$3:$K$1000),2,0))</f>
        <v/>
      </c>
      <c r="E324" s="296"/>
      <c r="F324" s="131"/>
      <c r="G324" s="294" t="str">
        <f>IF(C324="","",IF(VLOOKUP(D324,项目管理台账!$K$4:$R$1000,8,0)="","",VLOOKUP(D324,项目管理台账!$K$4:$R$1000,8,0)))</f>
        <v/>
      </c>
      <c r="H324" s="295">
        <f t="shared" si="9"/>
        <v>0</v>
      </c>
      <c r="I324" s="300"/>
      <c r="J324" s="297"/>
      <c r="K324" s="81"/>
    </row>
    <row r="325" spans="1:11">
      <c r="A325" s="290" t="str">
        <f t="shared" ref="A325:A388" si="10">IF(E325&lt;&gt;"",ROW()-3,"")</f>
        <v/>
      </c>
      <c r="B325" s="270"/>
      <c r="C325" s="270"/>
      <c r="D325" s="291" t="str">
        <f>IF(C325="","",VLOOKUP(J325,IF({1,0},项目管理台账!$V$3:$V$1000,项目管理台账!$K$3:$K$1000),2,0))</f>
        <v/>
      </c>
      <c r="E325" s="296"/>
      <c r="F325" s="131"/>
      <c r="G325" s="294" t="str">
        <f>IF(C325="","",IF(VLOOKUP(D325,项目管理台账!$K$4:$R$1000,8,0)="","",VLOOKUP(D325,项目管理台账!$K$4:$R$1000,8,0)))</f>
        <v/>
      </c>
      <c r="H325" s="295">
        <f t="shared" ref="H325:H388" si="11">IF(G325="",0,G325*F325)</f>
        <v>0</v>
      </c>
      <c r="I325" s="300"/>
      <c r="J325" s="297"/>
      <c r="K325" s="81"/>
    </row>
    <row r="326" spans="1:11">
      <c r="A326" s="290" t="str">
        <f t="shared" si="10"/>
        <v/>
      </c>
      <c r="B326" s="270"/>
      <c r="C326" s="270"/>
      <c r="D326" s="291" t="str">
        <f>IF(C326="","",VLOOKUP(J326,IF({1,0},项目管理台账!$V$3:$V$1000,项目管理台账!$K$3:$K$1000),2,0))</f>
        <v/>
      </c>
      <c r="E326" s="296"/>
      <c r="F326" s="131"/>
      <c r="G326" s="294" t="str">
        <f>IF(C326="","",IF(VLOOKUP(D326,项目管理台账!$K$4:$R$1000,8,0)="","",VLOOKUP(D326,项目管理台账!$K$4:$R$1000,8,0)))</f>
        <v/>
      </c>
      <c r="H326" s="295">
        <f t="shared" si="11"/>
        <v>0</v>
      </c>
      <c r="I326" s="300"/>
      <c r="J326" s="297"/>
      <c r="K326" s="81"/>
    </row>
    <row r="327" spans="1:11">
      <c r="A327" s="290" t="str">
        <f t="shared" si="10"/>
        <v/>
      </c>
      <c r="B327" s="270"/>
      <c r="C327" s="270"/>
      <c r="D327" s="291" t="str">
        <f>IF(C327="","",VLOOKUP(J327,IF({1,0},项目管理台账!$V$3:$V$1000,项目管理台账!$K$3:$K$1000),2,0))</f>
        <v/>
      </c>
      <c r="E327" s="296"/>
      <c r="F327" s="131"/>
      <c r="G327" s="294" t="str">
        <f>IF(C327="","",IF(VLOOKUP(D327,项目管理台账!$K$4:$R$1000,8,0)="","",VLOOKUP(D327,项目管理台账!$K$4:$R$1000,8,0)))</f>
        <v/>
      </c>
      <c r="H327" s="295">
        <f t="shared" si="11"/>
        <v>0</v>
      </c>
      <c r="I327" s="300"/>
      <c r="J327" s="297"/>
      <c r="K327" s="81"/>
    </row>
    <row r="328" spans="1:11">
      <c r="A328" s="290" t="str">
        <f t="shared" si="10"/>
        <v/>
      </c>
      <c r="B328" s="270"/>
      <c r="C328" s="270"/>
      <c r="D328" s="291" t="str">
        <f>IF(C328="","",VLOOKUP(J328,IF({1,0},项目管理台账!$V$3:$V$1000,项目管理台账!$K$3:$K$1000),2,0))</f>
        <v/>
      </c>
      <c r="E328" s="296"/>
      <c r="F328" s="131"/>
      <c r="G328" s="294" t="str">
        <f>IF(C328="","",IF(VLOOKUP(D328,项目管理台账!$K$4:$R$1000,8,0)="","",VLOOKUP(D328,项目管理台账!$K$4:$R$1000,8,0)))</f>
        <v/>
      </c>
      <c r="H328" s="295">
        <f t="shared" si="11"/>
        <v>0</v>
      </c>
      <c r="I328" s="300"/>
      <c r="J328" s="297"/>
      <c r="K328" s="81"/>
    </row>
    <row r="329" spans="1:11">
      <c r="A329" s="290" t="str">
        <f t="shared" si="10"/>
        <v/>
      </c>
      <c r="B329" s="270"/>
      <c r="C329" s="270"/>
      <c r="D329" s="291" t="str">
        <f>IF(C329="","",VLOOKUP(J329,IF({1,0},项目管理台账!$V$3:$V$1000,项目管理台账!$K$3:$K$1000),2,0))</f>
        <v/>
      </c>
      <c r="E329" s="296"/>
      <c r="F329" s="131"/>
      <c r="G329" s="294" t="str">
        <f>IF(C329="","",IF(VLOOKUP(D329,项目管理台账!$K$4:$R$1000,8,0)="","",VLOOKUP(D329,项目管理台账!$K$4:$R$1000,8,0)))</f>
        <v/>
      </c>
      <c r="H329" s="295">
        <f t="shared" si="11"/>
        <v>0</v>
      </c>
      <c r="I329" s="300"/>
      <c r="J329" s="297"/>
      <c r="K329" s="81"/>
    </row>
    <row r="330" spans="1:11">
      <c r="A330" s="290" t="str">
        <f t="shared" si="10"/>
        <v/>
      </c>
      <c r="B330" s="270"/>
      <c r="C330" s="270"/>
      <c r="D330" s="291" t="str">
        <f>IF(C330="","",VLOOKUP(J330,IF({1,0},项目管理台账!$V$3:$V$1000,项目管理台账!$K$3:$K$1000),2,0))</f>
        <v/>
      </c>
      <c r="E330" s="296"/>
      <c r="F330" s="131"/>
      <c r="G330" s="294" t="str">
        <f>IF(C330="","",IF(VLOOKUP(D330,项目管理台账!$K$4:$R$1000,8,0)="","",VLOOKUP(D330,项目管理台账!$K$4:$R$1000,8,0)))</f>
        <v/>
      </c>
      <c r="H330" s="295">
        <f t="shared" si="11"/>
        <v>0</v>
      </c>
      <c r="I330" s="300"/>
      <c r="J330" s="297"/>
      <c r="K330" s="81"/>
    </row>
    <row r="331" spans="1:11">
      <c r="A331" s="290" t="str">
        <f t="shared" si="10"/>
        <v/>
      </c>
      <c r="B331" s="270"/>
      <c r="C331" s="270"/>
      <c r="D331" s="291" t="str">
        <f>IF(C331="","",VLOOKUP(J331,IF({1,0},项目管理台账!$V$3:$V$1000,项目管理台账!$K$3:$K$1000),2,0))</f>
        <v/>
      </c>
      <c r="E331" s="296"/>
      <c r="F331" s="131"/>
      <c r="G331" s="294" t="str">
        <f>IF(C331="","",IF(VLOOKUP(D331,项目管理台账!$K$4:$R$1000,8,0)="","",VLOOKUP(D331,项目管理台账!$K$4:$R$1000,8,0)))</f>
        <v/>
      </c>
      <c r="H331" s="295">
        <f t="shared" si="11"/>
        <v>0</v>
      </c>
      <c r="I331" s="300"/>
      <c r="J331" s="297"/>
      <c r="K331" s="81"/>
    </row>
    <row r="332" spans="1:11">
      <c r="A332" s="290" t="str">
        <f t="shared" si="10"/>
        <v/>
      </c>
      <c r="B332" s="270"/>
      <c r="C332" s="270"/>
      <c r="D332" s="291" t="str">
        <f>IF(C332="","",VLOOKUP(J332,IF({1,0},项目管理台账!$V$3:$V$1000,项目管理台账!$K$3:$K$1000),2,0))</f>
        <v/>
      </c>
      <c r="E332" s="296"/>
      <c r="F332" s="131"/>
      <c r="G332" s="294" t="str">
        <f>IF(C332="","",IF(VLOOKUP(D332,项目管理台账!$K$4:$R$1000,8,0)="","",VLOOKUP(D332,项目管理台账!$K$4:$R$1000,8,0)))</f>
        <v/>
      </c>
      <c r="H332" s="295">
        <f t="shared" si="11"/>
        <v>0</v>
      </c>
      <c r="I332" s="300"/>
      <c r="J332" s="297"/>
      <c r="K332" s="81"/>
    </row>
    <row r="333" spans="1:11">
      <c r="A333" s="290" t="str">
        <f t="shared" si="10"/>
        <v/>
      </c>
      <c r="B333" s="270"/>
      <c r="C333" s="270"/>
      <c r="D333" s="291" t="str">
        <f>IF(C333="","",VLOOKUP(J333,IF({1,0},项目管理台账!$V$3:$V$1000,项目管理台账!$K$3:$K$1000),2,0))</f>
        <v/>
      </c>
      <c r="E333" s="296"/>
      <c r="F333" s="131"/>
      <c r="G333" s="294" t="str">
        <f>IF(C333="","",IF(VLOOKUP(D333,项目管理台账!$K$4:$R$1000,8,0)="","",VLOOKUP(D333,项目管理台账!$K$4:$R$1000,8,0)))</f>
        <v/>
      </c>
      <c r="H333" s="295">
        <f t="shared" si="11"/>
        <v>0</v>
      </c>
      <c r="I333" s="300"/>
      <c r="J333" s="297"/>
      <c r="K333" s="81"/>
    </row>
    <row r="334" spans="1:11">
      <c r="A334" s="290" t="str">
        <f t="shared" si="10"/>
        <v/>
      </c>
      <c r="B334" s="270"/>
      <c r="C334" s="270"/>
      <c r="D334" s="291" t="str">
        <f>IF(C334="","",VLOOKUP(J334,IF({1,0},项目管理台账!$V$3:$V$1000,项目管理台账!$K$3:$K$1000),2,0))</f>
        <v/>
      </c>
      <c r="E334" s="296"/>
      <c r="F334" s="131"/>
      <c r="G334" s="294" t="str">
        <f>IF(C334="","",IF(VLOOKUP(D334,项目管理台账!$K$4:$R$1000,8,0)="","",VLOOKUP(D334,项目管理台账!$K$4:$R$1000,8,0)))</f>
        <v/>
      </c>
      <c r="H334" s="295">
        <f t="shared" si="11"/>
        <v>0</v>
      </c>
      <c r="I334" s="300"/>
      <c r="J334" s="297"/>
      <c r="K334" s="81"/>
    </row>
    <row r="335" spans="1:11">
      <c r="A335" s="290" t="str">
        <f t="shared" si="10"/>
        <v/>
      </c>
      <c r="B335" s="270"/>
      <c r="C335" s="270"/>
      <c r="D335" s="291" t="str">
        <f>IF(C335="","",VLOOKUP(J335,IF({1,0},项目管理台账!$V$3:$V$1000,项目管理台账!$K$3:$K$1000),2,0))</f>
        <v/>
      </c>
      <c r="E335" s="296"/>
      <c r="F335" s="131"/>
      <c r="G335" s="294" t="str">
        <f>IF(C335="","",IF(VLOOKUP(D335,项目管理台账!$K$4:$R$1000,8,0)="","",VLOOKUP(D335,项目管理台账!$K$4:$R$1000,8,0)))</f>
        <v/>
      </c>
      <c r="H335" s="295">
        <f t="shared" si="11"/>
        <v>0</v>
      </c>
      <c r="I335" s="300"/>
      <c r="J335" s="297"/>
      <c r="K335" s="81"/>
    </row>
    <row r="336" spans="1:11">
      <c r="A336" s="290" t="str">
        <f t="shared" si="10"/>
        <v/>
      </c>
      <c r="B336" s="270"/>
      <c r="C336" s="270"/>
      <c r="D336" s="291" t="str">
        <f>IF(C336="","",VLOOKUP(J336,IF({1,0},项目管理台账!$V$3:$V$1000,项目管理台账!$K$3:$K$1000),2,0))</f>
        <v/>
      </c>
      <c r="E336" s="296"/>
      <c r="F336" s="131"/>
      <c r="G336" s="294" t="str">
        <f>IF(C336="","",IF(VLOOKUP(D336,项目管理台账!$K$4:$R$1000,8,0)="","",VLOOKUP(D336,项目管理台账!$K$4:$R$1000,8,0)))</f>
        <v/>
      </c>
      <c r="H336" s="295">
        <f t="shared" si="11"/>
        <v>0</v>
      </c>
      <c r="I336" s="300"/>
      <c r="J336" s="297"/>
      <c r="K336" s="81"/>
    </row>
    <row r="337" spans="1:11">
      <c r="A337" s="290" t="str">
        <f t="shared" si="10"/>
        <v/>
      </c>
      <c r="B337" s="270"/>
      <c r="C337" s="270"/>
      <c r="D337" s="291" t="str">
        <f>IF(C337="","",VLOOKUP(J337,IF({1,0},项目管理台账!$V$3:$V$1000,项目管理台账!$K$3:$K$1000),2,0))</f>
        <v/>
      </c>
      <c r="E337" s="296"/>
      <c r="F337" s="131"/>
      <c r="G337" s="294" t="str">
        <f>IF(C337="","",IF(VLOOKUP(D337,项目管理台账!$K$4:$R$1000,8,0)="","",VLOOKUP(D337,项目管理台账!$K$4:$R$1000,8,0)))</f>
        <v/>
      </c>
      <c r="H337" s="295">
        <f t="shared" si="11"/>
        <v>0</v>
      </c>
      <c r="I337" s="300"/>
      <c r="J337" s="297"/>
      <c r="K337" s="81"/>
    </row>
    <row r="338" spans="1:11">
      <c r="A338" s="290" t="str">
        <f t="shared" si="10"/>
        <v/>
      </c>
      <c r="B338" s="270"/>
      <c r="C338" s="270"/>
      <c r="D338" s="291" t="str">
        <f>IF(C338="","",VLOOKUP(J338,IF({1,0},项目管理台账!$V$3:$V$1000,项目管理台账!$K$3:$K$1000),2,0))</f>
        <v/>
      </c>
      <c r="E338" s="296"/>
      <c r="F338" s="131"/>
      <c r="G338" s="294" t="str">
        <f>IF(C338="","",IF(VLOOKUP(D338,项目管理台账!$K$4:$R$1000,8,0)="","",VLOOKUP(D338,项目管理台账!$K$4:$R$1000,8,0)))</f>
        <v/>
      </c>
      <c r="H338" s="295">
        <f t="shared" si="11"/>
        <v>0</v>
      </c>
      <c r="I338" s="300"/>
      <c r="J338" s="297"/>
      <c r="K338" s="81"/>
    </row>
    <row r="339" spans="1:11">
      <c r="A339" s="290" t="str">
        <f t="shared" si="10"/>
        <v/>
      </c>
      <c r="B339" s="270"/>
      <c r="C339" s="270"/>
      <c r="D339" s="291" t="str">
        <f>IF(C339="","",VLOOKUP(J339,IF({1,0},项目管理台账!$V$3:$V$1000,项目管理台账!$K$3:$K$1000),2,0))</f>
        <v/>
      </c>
      <c r="E339" s="296"/>
      <c r="F339" s="131"/>
      <c r="G339" s="294" t="str">
        <f>IF(C339="","",IF(VLOOKUP(D339,项目管理台账!$K$4:$R$1000,8,0)="","",VLOOKUP(D339,项目管理台账!$K$4:$R$1000,8,0)))</f>
        <v/>
      </c>
      <c r="H339" s="295">
        <f t="shared" si="11"/>
        <v>0</v>
      </c>
      <c r="I339" s="300"/>
      <c r="J339" s="297"/>
      <c r="K339" s="81"/>
    </row>
    <row r="340" spans="1:11">
      <c r="A340" s="290" t="str">
        <f t="shared" si="10"/>
        <v/>
      </c>
      <c r="B340" s="270"/>
      <c r="C340" s="270"/>
      <c r="D340" s="291" t="str">
        <f>IF(C340="","",VLOOKUP(J340,IF({1,0},项目管理台账!$V$3:$V$1000,项目管理台账!$K$3:$K$1000),2,0))</f>
        <v/>
      </c>
      <c r="E340" s="296"/>
      <c r="F340" s="131"/>
      <c r="G340" s="294" t="str">
        <f>IF(C340="","",IF(VLOOKUP(D340,项目管理台账!$K$4:$R$1000,8,0)="","",VLOOKUP(D340,项目管理台账!$K$4:$R$1000,8,0)))</f>
        <v/>
      </c>
      <c r="H340" s="295">
        <f t="shared" si="11"/>
        <v>0</v>
      </c>
      <c r="I340" s="300"/>
      <c r="J340" s="297"/>
      <c r="K340" s="81"/>
    </row>
    <row r="341" spans="1:11">
      <c r="A341" s="290" t="str">
        <f t="shared" si="10"/>
        <v/>
      </c>
      <c r="B341" s="270"/>
      <c r="C341" s="270"/>
      <c r="D341" s="291" t="str">
        <f>IF(C341="","",VLOOKUP(J341,IF({1,0},项目管理台账!$V$3:$V$1000,项目管理台账!$K$3:$K$1000),2,0))</f>
        <v/>
      </c>
      <c r="E341" s="296"/>
      <c r="F341" s="131"/>
      <c r="G341" s="294" t="str">
        <f>IF(C341="","",IF(VLOOKUP(D341,项目管理台账!$K$4:$R$1000,8,0)="","",VLOOKUP(D341,项目管理台账!$K$4:$R$1000,8,0)))</f>
        <v/>
      </c>
      <c r="H341" s="295">
        <f t="shared" si="11"/>
        <v>0</v>
      </c>
      <c r="I341" s="300"/>
      <c r="J341" s="297"/>
      <c r="K341" s="81"/>
    </row>
    <row r="342" spans="1:11">
      <c r="A342" s="290" t="str">
        <f t="shared" si="10"/>
        <v/>
      </c>
      <c r="B342" s="270"/>
      <c r="C342" s="270"/>
      <c r="D342" s="291" t="str">
        <f>IF(C342="","",VLOOKUP(J342,IF({1,0},项目管理台账!$V$3:$V$1000,项目管理台账!$K$3:$K$1000),2,0))</f>
        <v/>
      </c>
      <c r="E342" s="296"/>
      <c r="F342" s="131"/>
      <c r="G342" s="294" t="str">
        <f>IF(C342="","",IF(VLOOKUP(D342,项目管理台账!$K$4:$R$1000,8,0)="","",VLOOKUP(D342,项目管理台账!$K$4:$R$1000,8,0)))</f>
        <v/>
      </c>
      <c r="H342" s="295">
        <f t="shared" si="11"/>
        <v>0</v>
      </c>
      <c r="I342" s="300"/>
      <c r="J342" s="297"/>
      <c r="K342" s="81"/>
    </row>
    <row r="343" spans="1:11">
      <c r="A343" s="290" t="str">
        <f t="shared" si="10"/>
        <v/>
      </c>
      <c r="B343" s="270"/>
      <c r="C343" s="270"/>
      <c r="D343" s="291" t="str">
        <f>IF(C343="","",VLOOKUP(J343,IF({1,0},项目管理台账!$V$3:$V$1000,项目管理台账!$K$3:$K$1000),2,0))</f>
        <v/>
      </c>
      <c r="E343" s="296"/>
      <c r="F343" s="131"/>
      <c r="G343" s="294" t="str">
        <f>IF(C343="","",IF(VLOOKUP(D343,项目管理台账!$K$4:$R$1000,8,0)="","",VLOOKUP(D343,项目管理台账!$K$4:$R$1000,8,0)))</f>
        <v/>
      </c>
      <c r="H343" s="295">
        <f t="shared" si="11"/>
        <v>0</v>
      </c>
      <c r="I343" s="300"/>
      <c r="J343" s="297"/>
      <c r="K343" s="81"/>
    </row>
    <row r="344" spans="1:11">
      <c r="A344" s="290" t="str">
        <f t="shared" si="10"/>
        <v/>
      </c>
      <c r="B344" s="270"/>
      <c r="C344" s="270"/>
      <c r="D344" s="291" t="str">
        <f>IF(C344="","",VLOOKUP(J344,IF({1,0},项目管理台账!$V$3:$V$1000,项目管理台账!$K$3:$K$1000),2,0))</f>
        <v/>
      </c>
      <c r="E344" s="296"/>
      <c r="F344" s="131"/>
      <c r="G344" s="294" t="str">
        <f>IF(C344="","",IF(VLOOKUP(D344,项目管理台账!$K$4:$R$1000,8,0)="","",VLOOKUP(D344,项目管理台账!$K$4:$R$1000,8,0)))</f>
        <v/>
      </c>
      <c r="H344" s="295">
        <f t="shared" si="11"/>
        <v>0</v>
      </c>
      <c r="I344" s="300"/>
      <c r="J344" s="297"/>
      <c r="K344" s="81"/>
    </row>
    <row r="345" spans="1:11">
      <c r="A345" s="290" t="str">
        <f t="shared" si="10"/>
        <v/>
      </c>
      <c r="B345" s="270"/>
      <c r="C345" s="270"/>
      <c r="D345" s="291" t="str">
        <f>IF(C345="","",VLOOKUP(J345,IF({1,0},项目管理台账!$V$3:$V$1000,项目管理台账!$K$3:$K$1000),2,0))</f>
        <v/>
      </c>
      <c r="E345" s="296"/>
      <c r="F345" s="131"/>
      <c r="G345" s="294" t="str">
        <f>IF(C345="","",IF(VLOOKUP(D345,项目管理台账!$K$4:$R$1000,8,0)="","",VLOOKUP(D345,项目管理台账!$K$4:$R$1000,8,0)))</f>
        <v/>
      </c>
      <c r="H345" s="295">
        <f t="shared" si="11"/>
        <v>0</v>
      </c>
      <c r="I345" s="300"/>
      <c r="J345" s="297"/>
      <c r="K345" s="81"/>
    </row>
    <row r="346" spans="1:11">
      <c r="A346" s="290" t="str">
        <f t="shared" si="10"/>
        <v/>
      </c>
      <c r="B346" s="270"/>
      <c r="C346" s="270"/>
      <c r="D346" s="291" t="str">
        <f>IF(C346="","",VLOOKUP(J346,IF({1,0},项目管理台账!$V$3:$V$1000,项目管理台账!$K$3:$K$1000),2,0))</f>
        <v/>
      </c>
      <c r="E346" s="296"/>
      <c r="F346" s="131"/>
      <c r="G346" s="294" t="str">
        <f>IF(C346="","",IF(VLOOKUP(D346,项目管理台账!$K$4:$R$1000,8,0)="","",VLOOKUP(D346,项目管理台账!$K$4:$R$1000,8,0)))</f>
        <v/>
      </c>
      <c r="H346" s="295">
        <f t="shared" si="11"/>
        <v>0</v>
      </c>
      <c r="I346" s="300"/>
      <c r="J346" s="297"/>
      <c r="K346" s="81"/>
    </row>
    <row r="347" spans="1:11">
      <c r="A347" s="290" t="str">
        <f t="shared" si="10"/>
        <v/>
      </c>
      <c r="B347" s="270"/>
      <c r="C347" s="270"/>
      <c r="D347" s="291" t="str">
        <f>IF(C347="","",VLOOKUP(J347,IF({1,0},项目管理台账!$V$3:$V$1000,项目管理台账!$K$3:$K$1000),2,0))</f>
        <v/>
      </c>
      <c r="E347" s="296"/>
      <c r="F347" s="131"/>
      <c r="G347" s="294" t="str">
        <f>IF(C347="","",IF(VLOOKUP(D347,项目管理台账!$K$4:$R$1000,8,0)="","",VLOOKUP(D347,项目管理台账!$K$4:$R$1000,8,0)))</f>
        <v/>
      </c>
      <c r="H347" s="295">
        <f t="shared" si="11"/>
        <v>0</v>
      </c>
      <c r="I347" s="300"/>
      <c r="J347" s="297"/>
      <c r="K347" s="81"/>
    </row>
    <row r="348" spans="1:11">
      <c r="A348" s="290" t="str">
        <f t="shared" si="10"/>
        <v/>
      </c>
      <c r="B348" s="270"/>
      <c r="C348" s="270"/>
      <c r="D348" s="291" t="str">
        <f>IF(C348="","",VLOOKUP(J348,IF({1,0},项目管理台账!$V$3:$V$1000,项目管理台账!$K$3:$K$1000),2,0))</f>
        <v/>
      </c>
      <c r="E348" s="296"/>
      <c r="F348" s="131"/>
      <c r="G348" s="294" t="str">
        <f>IF(C348="","",IF(VLOOKUP(D348,项目管理台账!$K$4:$R$1000,8,0)="","",VLOOKUP(D348,项目管理台账!$K$4:$R$1000,8,0)))</f>
        <v/>
      </c>
      <c r="H348" s="295">
        <f t="shared" si="11"/>
        <v>0</v>
      </c>
      <c r="I348" s="300"/>
      <c r="J348" s="297"/>
      <c r="K348" s="81"/>
    </row>
    <row r="349" spans="1:11">
      <c r="A349" s="290" t="str">
        <f t="shared" si="10"/>
        <v/>
      </c>
      <c r="B349" s="270"/>
      <c r="C349" s="270"/>
      <c r="D349" s="291" t="str">
        <f>IF(C349="","",VLOOKUP(J349,IF({1,0},项目管理台账!$V$3:$V$1000,项目管理台账!$K$3:$K$1000),2,0))</f>
        <v/>
      </c>
      <c r="E349" s="296"/>
      <c r="F349" s="131"/>
      <c r="G349" s="294" t="str">
        <f>IF(C349="","",IF(VLOOKUP(D349,项目管理台账!$K$4:$R$1000,8,0)="","",VLOOKUP(D349,项目管理台账!$K$4:$R$1000,8,0)))</f>
        <v/>
      </c>
      <c r="H349" s="295">
        <f t="shared" si="11"/>
        <v>0</v>
      </c>
      <c r="I349" s="300"/>
      <c r="J349" s="297"/>
      <c r="K349" s="81"/>
    </row>
    <row r="350" spans="1:11">
      <c r="A350" s="290" t="str">
        <f t="shared" si="10"/>
        <v/>
      </c>
      <c r="B350" s="270"/>
      <c r="C350" s="270"/>
      <c r="D350" s="291" t="str">
        <f>IF(C350="","",VLOOKUP(J350,IF({1,0},项目管理台账!$V$3:$V$1000,项目管理台账!$K$3:$K$1000),2,0))</f>
        <v/>
      </c>
      <c r="E350" s="296"/>
      <c r="F350" s="131"/>
      <c r="G350" s="294" t="str">
        <f>IF(C350="","",IF(VLOOKUP(D350,项目管理台账!$K$4:$R$1000,8,0)="","",VLOOKUP(D350,项目管理台账!$K$4:$R$1000,8,0)))</f>
        <v/>
      </c>
      <c r="H350" s="295">
        <f t="shared" si="11"/>
        <v>0</v>
      </c>
      <c r="I350" s="300"/>
      <c r="J350" s="297"/>
      <c r="K350" s="81"/>
    </row>
    <row r="351" spans="1:11">
      <c r="A351" s="290" t="str">
        <f t="shared" si="10"/>
        <v/>
      </c>
      <c r="B351" s="270"/>
      <c r="C351" s="270"/>
      <c r="D351" s="291" t="str">
        <f>IF(C351="","",VLOOKUP(J351,IF({1,0},项目管理台账!$V$3:$V$1000,项目管理台账!$K$3:$K$1000),2,0))</f>
        <v/>
      </c>
      <c r="E351" s="296"/>
      <c r="F351" s="131"/>
      <c r="G351" s="294" t="str">
        <f>IF(C351="","",IF(VLOOKUP(D351,项目管理台账!$K$4:$R$1000,8,0)="","",VLOOKUP(D351,项目管理台账!$K$4:$R$1000,8,0)))</f>
        <v/>
      </c>
      <c r="H351" s="295">
        <f t="shared" si="11"/>
        <v>0</v>
      </c>
      <c r="I351" s="300"/>
      <c r="J351" s="297"/>
      <c r="K351" s="81"/>
    </row>
    <row r="352" spans="1:11">
      <c r="A352" s="290" t="str">
        <f t="shared" si="10"/>
        <v/>
      </c>
      <c r="B352" s="270"/>
      <c r="C352" s="270"/>
      <c r="D352" s="291" t="str">
        <f>IF(C352="","",VLOOKUP(J352,IF({1,0},项目管理台账!$V$3:$V$1000,项目管理台账!$K$3:$K$1000),2,0))</f>
        <v/>
      </c>
      <c r="E352" s="296"/>
      <c r="F352" s="131"/>
      <c r="G352" s="294" t="str">
        <f>IF(C352="","",IF(VLOOKUP(D352,项目管理台账!$K$4:$R$1000,8,0)="","",VLOOKUP(D352,项目管理台账!$K$4:$R$1000,8,0)))</f>
        <v/>
      </c>
      <c r="H352" s="295">
        <f t="shared" si="11"/>
        <v>0</v>
      </c>
      <c r="I352" s="300"/>
      <c r="J352" s="297"/>
      <c r="K352" s="81"/>
    </row>
    <row r="353" spans="1:11">
      <c r="A353" s="290" t="str">
        <f t="shared" si="10"/>
        <v/>
      </c>
      <c r="B353" s="270"/>
      <c r="C353" s="270"/>
      <c r="D353" s="291" t="str">
        <f>IF(C353="","",VLOOKUP(J353,IF({1,0},项目管理台账!$V$3:$V$1000,项目管理台账!$K$3:$K$1000),2,0))</f>
        <v/>
      </c>
      <c r="E353" s="296"/>
      <c r="F353" s="131"/>
      <c r="G353" s="294" t="str">
        <f>IF(C353="","",IF(VLOOKUP(D353,项目管理台账!$K$4:$R$1000,8,0)="","",VLOOKUP(D353,项目管理台账!$K$4:$R$1000,8,0)))</f>
        <v/>
      </c>
      <c r="H353" s="295">
        <f t="shared" si="11"/>
        <v>0</v>
      </c>
      <c r="I353" s="300"/>
      <c r="J353" s="297"/>
      <c r="K353" s="81"/>
    </row>
    <row r="354" spans="1:11">
      <c r="A354" s="290" t="str">
        <f t="shared" si="10"/>
        <v/>
      </c>
      <c r="B354" s="270"/>
      <c r="C354" s="270"/>
      <c r="D354" s="291" t="str">
        <f>IF(C354="","",VLOOKUP(J354,IF({1,0},项目管理台账!$V$3:$V$1000,项目管理台账!$K$3:$K$1000),2,0))</f>
        <v/>
      </c>
      <c r="E354" s="296"/>
      <c r="F354" s="131"/>
      <c r="G354" s="294" t="str">
        <f>IF(C354="","",IF(VLOOKUP(D354,项目管理台账!$K$4:$R$1000,8,0)="","",VLOOKUP(D354,项目管理台账!$K$4:$R$1000,8,0)))</f>
        <v/>
      </c>
      <c r="H354" s="295">
        <f t="shared" si="11"/>
        <v>0</v>
      </c>
      <c r="I354" s="300"/>
      <c r="J354" s="297"/>
      <c r="K354" s="81"/>
    </row>
    <row r="355" spans="1:11">
      <c r="A355" s="290" t="str">
        <f t="shared" si="10"/>
        <v/>
      </c>
      <c r="B355" s="270"/>
      <c r="C355" s="270"/>
      <c r="D355" s="291" t="str">
        <f>IF(C355="","",VLOOKUP(J355,IF({1,0},项目管理台账!$V$3:$V$1000,项目管理台账!$K$3:$K$1000),2,0))</f>
        <v/>
      </c>
      <c r="E355" s="296"/>
      <c r="F355" s="131"/>
      <c r="G355" s="294" t="str">
        <f>IF(C355="","",IF(VLOOKUP(D355,项目管理台账!$K$4:$R$1000,8,0)="","",VLOOKUP(D355,项目管理台账!$K$4:$R$1000,8,0)))</f>
        <v/>
      </c>
      <c r="H355" s="295">
        <f t="shared" si="11"/>
        <v>0</v>
      </c>
      <c r="I355" s="300"/>
      <c r="J355" s="297"/>
      <c r="K355" s="81"/>
    </row>
    <row r="356" spans="1:11">
      <c r="A356" s="290" t="str">
        <f t="shared" si="10"/>
        <v/>
      </c>
      <c r="B356" s="270"/>
      <c r="C356" s="270"/>
      <c r="D356" s="291" t="str">
        <f>IF(C356="","",VLOOKUP(J356,IF({1,0},项目管理台账!$V$3:$V$1000,项目管理台账!$K$3:$K$1000),2,0))</f>
        <v/>
      </c>
      <c r="E356" s="296"/>
      <c r="F356" s="131"/>
      <c r="G356" s="294" t="str">
        <f>IF(C356="","",IF(VLOOKUP(D356,项目管理台账!$K$4:$R$1000,8,0)="","",VLOOKUP(D356,项目管理台账!$K$4:$R$1000,8,0)))</f>
        <v/>
      </c>
      <c r="H356" s="295">
        <f t="shared" si="11"/>
        <v>0</v>
      </c>
      <c r="I356" s="300"/>
      <c r="J356" s="297"/>
      <c r="K356" s="81"/>
    </row>
    <row r="357" spans="1:11">
      <c r="A357" s="290" t="str">
        <f t="shared" si="10"/>
        <v/>
      </c>
      <c r="B357" s="270"/>
      <c r="C357" s="270"/>
      <c r="D357" s="291" t="str">
        <f>IF(C357="","",VLOOKUP(J357,IF({1,0},项目管理台账!$V$3:$V$1000,项目管理台账!$K$3:$K$1000),2,0))</f>
        <v/>
      </c>
      <c r="E357" s="296"/>
      <c r="F357" s="131"/>
      <c r="G357" s="294" t="str">
        <f>IF(C357="","",IF(VLOOKUP(D357,项目管理台账!$K$4:$R$1000,8,0)="","",VLOOKUP(D357,项目管理台账!$K$4:$R$1000,8,0)))</f>
        <v/>
      </c>
      <c r="H357" s="295">
        <f t="shared" si="11"/>
        <v>0</v>
      </c>
      <c r="I357" s="300"/>
      <c r="J357" s="297"/>
      <c r="K357" s="81"/>
    </row>
    <row r="358" spans="1:11">
      <c r="A358" s="290" t="str">
        <f t="shared" si="10"/>
        <v/>
      </c>
      <c r="B358" s="270"/>
      <c r="C358" s="270"/>
      <c r="D358" s="291" t="str">
        <f>IF(C358="","",VLOOKUP(J358,IF({1,0},项目管理台账!$V$3:$V$1000,项目管理台账!$K$3:$K$1000),2,0))</f>
        <v/>
      </c>
      <c r="E358" s="296"/>
      <c r="F358" s="131"/>
      <c r="G358" s="294" t="str">
        <f>IF(C358="","",IF(VLOOKUP(D358,项目管理台账!$K$4:$R$1000,8,0)="","",VLOOKUP(D358,项目管理台账!$K$4:$R$1000,8,0)))</f>
        <v/>
      </c>
      <c r="H358" s="295">
        <f t="shared" si="11"/>
        <v>0</v>
      </c>
      <c r="I358" s="300"/>
      <c r="J358" s="297"/>
      <c r="K358" s="81"/>
    </row>
    <row r="359" spans="1:11">
      <c r="A359" s="290" t="str">
        <f t="shared" si="10"/>
        <v/>
      </c>
      <c r="B359" s="270"/>
      <c r="C359" s="270"/>
      <c r="D359" s="291" t="str">
        <f>IF(C359="","",VLOOKUP(J359,IF({1,0},项目管理台账!$V$3:$V$1000,项目管理台账!$K$3:$K$1000),2,0))</f>
        <v/>
      </c>
      <c r="E359" s="296"/>
      <c r="F359" s="131"/>
      <c r="G359" s="294" t="str">
        <f>IF(C359="","",IF(VLOOKUP(D359,项目管理台账!$K$4:$R$1000,8,0)="","",VLOOKUP(D359,项目管理台账!$K$4:$R$1000,8,0)))</f>
        <v/>
      </c>
      <c r="H359" s="295">
        <f t="shared" si="11"/>
        <v>0</v>
      </c>
      <c r="I359" s="300"/>
      <c r="J359" s="297"/>
      <c r="K359" s="81"/>
    </row>
    <row r="360" spans="1:11">
      <c r="A360" s="290" t="str">
        <f t="shared" si="10"/>
        <v/>
      </c>
      <c r="B360" s="270"/>
      <c r="C360" s="270"/>
      <c r="D360" s="291" t="str">
        <f>IF(C360="","",VLOOKUP(J360,IF({1,0},项目管理台账!$V$3:$V$1000,项目管理台账!$K$3:$K$1000),2,0))</f>
        <v/>
      </c>
      <c r="E360" s="296"/>
      <c r="F360" s="131"/>
      <c r="G360" s="294" t="str">
        <f>IF(C360="","",IF(VLOOKUP(D360,项目管理台账!$K$4:$R$1000,8,0)="","",VLOOKUP(D360,项目管理台账!$K$4:$R$1000,8,0)))</f>
        <v/>
      </c>
      <c r="H360" s="295">
        <f t="shared" si="11"/>
        <v>0</v>
      </c>
      <c r="I360" s="300"/>
      <c r="J360" s="297"/>
      <c r="K360" s="81"/>
    </row>
    <row r="361" spans="1:11">
      <c r="A361" s="290" t="str">
        <f t="shared" si="10"/>
        <v/>
      </c>
      <c r="B361" s="270"/>
      <c r="C361" s="270"/>
      <c r="D361" s="291" t="str">
        <f>IF(C361="","",VLOOKUP(J361,IF({1,0},项目管理台账!$V$3:$V$1000,项目管理台账!$K$3:$K$1000),2,0))</f>
        <v/>
      </c>
      <c r="E361" s="296"/>
      <c r="F361" s="131"/>
      <c r="G361" s="294" t="str">
        <f>IF(C361="","",IF(VLOOKUP(D361,项目管理台账!$K$4:$R$1000,8,0)="","",VLOOKUP(D361,项目管理台账!$K$4:$R$1000,8,0)))</f>
        <v/>
      </c>
      <c r="H361" s="295">
        <f t="shared" si="11"/>
        <v>0</v>
      </c>
      <c r="I361" s="300"/>
      <c r="J361" s="297"/>
      <c r="K361" s="81"/>
    </row>
    <row r="362" spans="1:11">
      <c r="A362" s="290" t="str">
        <f t="shared" si="10"/>
        <v/>
      </c>
      <c r="B362" s="270"/>
      <c r="C362" s="270"/>
      <c r="D362" s="291" t="str">
        <f>IF(C362="","",VLOOKUP(J362,IF({1,0},项目管理台账!$V$3:$V$1000,项目管理台账!$K$3:$K$1000),2,0))</f>
        <v/>
      </c>
      <c r="E362" s="296"/>
      <c r="F362" s="131"/>
      <c r="G362" s="294" t="str">
        <f>IF(C362="","",IF(VLOOKUP(D362,项目管理台账!$K$4:$R$1000,8,0)="","",VLOOKUP(D362,项目管理台账!$K$4:$R$1000,8,0)))</f>
        <v/>
      </c>
      <c r="H362" s="295">
        <f t="shared" si="11"/>
        <v>0</v>
      </c>
      <c r="I362" s="300"/>
      <c r="J362" s="297"/>
      <c r="K362" s="81"/>
    </row>
    <row r="363" spans="1:11">
      <c r="A363" s="290" t="str">
        <f t="shared" si="10"/>
        <v/>
      </c>
      <c r="B363" s="270"/>
      <c r="C363" s="270"/>
      <c r="D363" s="291" t="str">
        <f>IF(C363="","",VLOOKUP(J363,IF({1,0},项目管理台账!$V$3:$V$1000,项目管理台账!$K$3:$K$1000),2,0))</f>
        <v/>
      </c>
      <c r="E363" s="296"/>
      <c r="F363" s="131"/>
      <c r="G363" s="294" t="str">
        <f>IF(C363="","",IF(VLOOKUP(D363,项目管理台账!$K$4:$R$1000,8,0)="","",VLOOKUP(D363,项目管理台账!$K$4:$R$1000,8,0)))</f>
        <v/>
      </c>
      <c r="H363" s="295">
        <f t="shared" si="11"/>
        <v>0</v>
      </c>
      <c r="I363" s="300"/>
      <c r="J363" s="297"/>
      <c r="K363" s="81"/>
    </row>
    <row r="364" spans="1:11">
      <c r="A364" s="290" t="str">
        <f t="shared" si="10"/>
        <v/>
      </c>
      <c r="B364" s="270"/>
      <c r="C364" s="270"/>
      <c r="D364" s="291" t="str">
        <f>IF(C364="","",VLOOKUP(J364,IF({1,0},项目管理台账!$V$3:$V$1000,项目管理台账!$K$3:$K$1000),2,0))</f>
        <v/>
      </c>
      <c r="E364" s="296"/>
      <c r="F364" s="131"/>
      <c r="G364" s="294" t="str">
        <f>IF(C364="","",IF(VLOOKUP(D364,项目管理台账!$K$4:$R$1000,8,0)="","",VLOOKUP(D364,项目管理台账!$K$4:$R$1000,8,0)))</f>
        <v/>
      </c>
      <c r="H364" s="295">
        <f t="shared" si="11"/>
        <v>0</v>
      </c>
      <c r="I364" s="300"/>
      <c r="J364" s="297"/>
      <c r="K364" s="81"/>
    </row>
    <row r="365" spans="1:11">
      <c r="A365" s="290" t="str">
        <f t="shared" si="10"/>
        <v/>
      </c>
      <c r="B365" s="270"/>
      <c r="C365" s="270"/>
      <c r="D365" s="291" t="str">
        <f>IF(C365="","",VLOOKUP(J365,IF({1,0},项目管理台账!$V$3:$V$1000,项目管理台账!$K$3:$K$1000),2,0))</f>
        <v/>
      </c>
      <c r="E365" s="296"/>
      <c r="F365" s="131"/>
      <c r="G365" s="294" t="str">
        <f>IF(C365="","",IF(VLOOKUP(D365,项目管理台账!$K$4:$R$1000,8,0)="","",VLOOKUP(D365,项目管理台账!$K$4:$R$1000,8,0)))</f>
        <v/>
      </c>
      <c r="H365" s="295">
        <f t="shared" si="11"/>
        <v>0</v>
      </c>
      <c r="I365" s="300"/>
      <c r="J365" s="297"/>
      <c r="K365" s="81"/>
    </row>
    <row r="366" spans="1:11">
      <c r="A366" s="290" t="str">
        <f t="shared" si="10"/>
        <v/>
      </c>
      <c r="B366" s="270"/>
      <c r="C366" s="270"/>
      <c r="D366" s="291" t="str">
        <f>IF(C366="","",VLOOKUP(J366,IF({1,0},项目管理台账!$V$3:$V$1000,项目管理台账!$K$3:$K$1000),2,0))</f>
        <v/>
      </c>
      <c r="E366" s="296"/>
      <c r="F366" s="131"/>
      <c r="G366" s="294" t="str">
        <f>IF(C366="","",IF(VLOOKUP(D366,项目管理台账!$K$4:$R$1000,8,0)="","",VLOOKUP(D366,项目管理台账!$K$4:$R$1000,8,0)))</f>
        <v/>
      </c>
      <c r="H366" s="295">
        <f t="shared" si="11"/>
        <v>0</v>
      </c>
      <c r="I366" s="300"/>
      <c r="J366" s="297"/>
      <c r="K366" s="81"/>
    </row>
    <row r="367" spans="1:11">
      <c r="A367" s="290" t="str">
        <f t="shared" si="10"/>
        <v/>
      </c>
      <c r="B367" s="270"/>
      <c r="C367" s="270"/>
      <c r="D367" s="291" t="str">
        <f>IF(C367="","",VLOOKUP(J367,IF({1,0},项目管理台账!$V$3:$V$1000,项目管理台账!$K$3:$K$1000),2,0))</f>
        <v/>
      </c>
      <c r="E367" s="296"/>
      <c r="F367" s="131"/>
      <c r="G367" s="294" t="str">
        <f>IF(C367="","",IF(VLOOKUP(D367,项目管理台账!$K$4:$R$1000,8,0)="","",VLOOKUP(D367,项目管理台账!$K$4:$R$1000,8,0)))</f>
        <v/>
      </c>
      <c r="H367" s="295">
        <f t="shared" si="11"/>
        <v>0</v>
      </c>
      <c r="I367" s="300"/>
      <c r="J367" s="297"/>
      <c r="K367" s="81"/>
    </row>
    <row r="368" spans="1:11">
      <c r="A368" s="290" t="str">
        <f t="shared" si="10"/>
        <v/>
      </c>
      <c r="B368" s="270"/>
      <c r="C368" s="270"/>
      <c r="D368" s="291" t="str">
        <f>IF(C368="","",VLOOKUP(J368,IF({1,0},项目管理台账!$V$3:$V$1000,项目管理台账!$K$3:$K$1000),2,0))</f>
        <v/>
      </c>
      <c r="E368" s="296"/>
      <c r="F368" s="131"/>
      <c r="G368" s="294" t="str">
        <f>IF(C368="","",IF(VLOOKUP(D368,项目管理台账!$K$4:$R$1000,8,0)="","",VLOOKUP(D368,项目管理台账!$K$4:$R$1000,8,0)))</f>
        <v/>
      </c>
      <c r="H368" s="295">
        <f t="shared" si="11"/>
        <v>0</v>
      </c>
      <c r="I368" s="300"/>
      <c r="J368" s="297"/>
      <c r="K368" s="81"/>
    </row>
    <row r="369" spans="1:11">
      <c r="A369" s="290" t="str">
        <f t="shared" si="10"/>
        <v/>
      </c>
      <c r="B369" s="270"/>
      <c r="C369" s="270"/>
      <c r="D369" s="291" t="str">
        <f>IF(C369="","",VLOOKUP(J369,IF({1,0},项目管理台账!$V$3:$V$1000,项目管理台账!$K$3:$K$1000),2,0))</f>
        <v/>
      </c>
      <c r="E369" s="296"/>
      <c r="F369" s="131"/>
      <c r="G369" s="294" t="str">
        <f>IF(C369="","",IF(VLOOKUP(D369,项目管理台账!$K$4:$R$1000,8,0)="","",VLOOKUP(D369,项目管理台账!$K$4:$R$1000,8,0)))</f>
        <v/>
      </c>
      <c r="H369" s="295">
        <f t="shared" si="11"/>
        <v>0</v>
      </c>
      <c r="I369" s="300"/>
      <c r="J369" s="297"/>
      <c r="K369" s="81"/>
    </row>
    <row r="370" spans="1:11">
      <c r="A370" s="290" t="str">
        <f t="shared" si="10"/>
        <v/>
      </c>
      <c r="B370" s="270"/>
      <c r="C370" s="270"/>
      <c r="D370" s="291" t="str">
        <f>IF(C370="","",VLOOKUP(J370,IF({1,0},项目管理台账!$V$3:$V$1000,项目管理台账!$K$3:$K$1000),2,0))</f>
        <v/>
      </c>
      <c r="E370" s="296"/>
      <c r="F370" s="131"/>
      <c r="G370" s="294" t="str">
        <f>IF(C370="","",IF(VLOOKUP(D370,项目管理台账!$K$4:$R$1000,8,0)="","",VLOOKUP(D370,项目管理台账!$K$4:$R$1000,8,0)))</f>
        <v/>
      </c>
      <c r="H370" s="295">
        <f t="shared" si="11"/>
        <v>0</v>
      </c>
      <c r="I370" s="300"/>
      <c r="J370" s="297"/>
      <c r="K370" s="81"/>
    </row>
    <row r="371" spans="1:11">
      <c r="A371" s="290" t="str">
        <f t="shared" si="10"/>
        <v/>
      </c>
      <c r="B371" s="270"/>
      <c r="C371" s="270"/>
      <c r="D371" s="291" t="str">
        <f>IF(C371="","",VLOOKUP(J371,IF({1,0},项目管理台账!$V$3:$V$1000,项目管理台账!$K$3:$K$1000),2,0))</f>
        <v/>
      </c>
      <c r="E371" s="296"/>
      <c r="F371" s="131"/>
      <c r="G371" s="294" t="str">
        <f>IF(C371="","",IF(VLOOKUP(D371,项目管理台账!$K$4:$R$1000,8,0)="","",VLOOKUP(D371,项目管理台账!$K$4:$R$1000,8,0)))</f>
        <v/>
      </c>
      <c r="H371" s="295">
        <f t="shared" si="11"/>
        <v>0</v>
      </c>
      <c r="I371" s="300"/>
      <c r="J371" s="297"/>
      <c r="K371" s="81"/>
    </row>
    <row r="372" spans="1:11">
      <c r="A372" s="290" t="str">
        <f t="shared" si="10"/>
        <v/>
      </c>
      <c r="B372" s="270"/>
      <c r="C372" s="270"/>
      <c r="D372" s="291" t="str">
        <f>IF(C372="","",VLOOKUP(J372,IF({1,0},项目管理台账!$V$3:$V$1000,项目管理台账!$K$3:$K$1000),2,0))</f>
        <v/>
      </c>
      <c r="E372" s="296"/>
      <c r="F372" s="131"/>
      <c r="G372" s="294" t="str">
        <f>IF(C372="","",IF(VLOOKUP(D372,项目管理台账!$K$4:$R$1000,8,0)="","",VLOOKUP(D372,项目管理台账!$K$4:$R$1000,8,0)))</f>
        <v/>
      </c>
      <c r="H372" s="295">
        <f t="shared" si="11"/>
        <v>0</v>
      </c>
      <c r="I372" s="300"/>
      <c r="J372" s="297"/>
      <c r="K372" s="81"/>
    </row>
    <row r="373" spans="1:11">
      <c r="A373" s="290" t="str">
        <f t="shared" si="10"/>
        <v/>
      </c>
      <c r="B373" s="270"/>
      <c r="C373" s="270"/>
      <c r="D373" s="291" t="str">
        <f>IF(C373="","",VLOOKUP(J373,IF({1,0},项目管理台账!$V$3:$V$1000,项目管理台账!$K$3:$K$1000),2,0))</f>
        <v/>
      </c>
      <c r="E373" s="296"/>
      <c r="F373" s="131"/>
      <c r="G373" s="294" t="str">
        <f>IF(C373="","",IF(VLOOKUP(D373,项目管理台账!$K$4:$R$1000,8,0)="","",VLOOKUP(D373,项目管理台账!$K$4:$R$1000,8,0)))</f>
        <v/>
      </c>
      <c r="H373" s="295">
        <f t="shared" si="11"/>
        <v>0</v>
      </c>
      <c r="I373" s="300"/>
      <c r="J373" s="297"/>
      <c r="K373" s="81"/>
    </row>
    <row r="374" spans="1:11">
      <c r="A374" s="290" t="str">
        <f t="shared" si="10"/>
        <v/>
      </c>
      <c r="B374" s="270"/>
      <c r="C374" s="270"/>
      <c r="D374" s="291" t="str">
        <f>IF(C374="","",VLOOKUP(J374,IF({1,0},项目管理台账!$V$3:$V$1000,项目管理台账!$K$3:$K$1000),2,0))</f>
        <v/>
      </c>
      <c r="E374" s="296"/>
      <c r="F374" s="131"/>
      <c r="G374" s="294" t="str">
        <f>IF(C374="","",IF(VLOOKUP(D374,项目管理台账!$K$4:$R$1000,8,0)="","",VLOOKUP(D374,项目管理台账!$K$4:$R$1000,8,0)))</f>
        <v/>
      </c>
      <c r="H374" s="295">
        <f t="shared" si="11"/>
        <v>0</v>
      </c>
      <c r="I374" s="300"/>
      <c r="J374" s="297"/>
      <c r="K374" s="81"/>
    </row>
    <row r="375" spans="1:11">
      <c r="A375" s="290" t="str">
        <f t="shared" si="10"/>
        <v/>
      </c>
      <c r="B375" s="270"/>
      <c r="C375" s="270"/>
      <c r="D375" s="291" t="str">
        <f>IF(C375="","",VLOOKUP(J375,IF({1,0},项目管理台账!$V$3:$V$1000,项目管理台账!$K$3:$K$1000),2,0))</f>
        <v/>
      </c>
      <c r="E375" s="296"/>
      <c r="F375" s="131"/>
      <c r="G375" s="294" t="str">
        <f>IF(C375="","",IF(VLOOKUP(D375,项目管理台账!$K$4:$R$1000,8,0)="","",VLOOKUP(D375,项目管理台账!$K$4:$R$1000,8,0)))</f>
        <v/>
      </c>
      <c r="H375" s="295">
        <f t="shared" si="11"/>
        <v>0</v>
      </c>
      <c r="I375" s="300"/>
      <c r="J375" s="297"/>
      <c r="K375" s="81"/>
    </row>
    <row r="376" spans="1:11">
      <c r="A376" s="290" t="str">
        <f t="shared" si="10"/>
        <v/>
      </c>
      <c r="B376" s="270"/>
      <c r="C376" s="270"/>
      <c r="D376" s="291" t="str">
        <f>IF(C376="","",VLOOKUP(J376,IF({1,0},项目管理台账!$V$3:$V$1000,项目管理台账!$K$3:$K$1000),2,0))</f>
        <v/>
      </c>
      <c r="E376" s="296"/>
      <c r="F376" s="131"/>
      <c r="G376" s="294" t="str">
        <f>IF(C376="","",IF(VLOOKUP(D376,项目管理台账!$K$4:$R$1000,8,0)="","",VLOOKUP(D376,项目管理台账!$K$4:$R$1000,8,0)))</f>
        <v/>
      </c>
      <c r="H376" s="295">
        <f t="shared" si="11"/>
        <v>0</v>
      </c>
      <c r="I376" s="300"/>
      <c r="J376" s="297"/>
      <c r="K376" s="81"/>
    </row>
    <row r="377" spans="1:11">
      <c r="A377" s="290" t="str">
        <f t="shared" si="10"/>
        <v/>
      </c>
      <c r="B377" s="270"/>
      <c r="C377" s="270"/>
      <c r="D377" s="291" t="str">
        <f>IF(C377="","",VLOOKUP(J377,IF({1,0},项目管理台账!$V$3:$V$1000,项目管理台账!$K$3:$K$1000),2,0))</f>
        <v/>
      </c>
      <c r="E377" s="296"/>
      <c r="F377" s="131"/>
      <c r="G377" s="294" t="str">
        <f>IF(C377="","",IF(VLOOKUP(D377,项目管理台账!$K$4:$R$1000,8,0)="","",VLOOKUP(D377,项目管理台账!$K$4:$R$1000,8,0)))</f>
        <v/>
      </c>
      <c r="H377" s="295">
        <f t="shared" si="11"/>
        <v>0</v>
      </c>
      <c r="I377" s="300"/>
      <c r="J377" s="297"/>
      <c r="K377" s="81"/>
    </row>
    <row r="378" spans="1:11">
      <c r="A378" s="290" t="str">
        <f t="shared" si="10"/>
        <v/>
      </c>
      <c r="B378" s="270"/>
      <c r="C378" s="270"/>
      <c r="D378" s="291" t="str">
        <f>IF(C378="","",VLOOKUP(J378,IF({1,0},项目管理台账!$V$3:$V$1000,项目管理台账!$K$3:$K$1000),2,0))</f>
        <v/>
      </c>
      <c r="E378" s="296"/>
      <c r="F378" s="131"/>
      <c r="G378" s="294" t="str">
        <f>IF(C378="","",IF(VLOOKUP(D378,项目管理台账!$K$4:$R$1000,8,0)="","",VLOOKUP(D378,项目管理台账!$K$4:$R$1000,8,0)))</f>
        <v/>
      </c>
      <c r="H378" s="295">
        <f t="shared" si="11"/>
        <v>0</v>
      </c>
      <c r="I378" s="300"/>
      <c r="J378" s="297"/>
      <c r="K378" s="81"/>
    </row>
    <row r="379" spans="1:11">
      <c r="A379" s="290" t="str">
        <f t="shared" si="10"/>
        <v/>
      </c>
      <c r="B379" s="270"/>
      <c r="C379" s="270"/>
      <c r="D379" s="291" t="str">
        <f>IF(C379="","",VLOOKUP(J379,IF({1,0},项目管理台账!$V$3:$V$1000,项目管理台账!$K$3:$K$1000),2,0))</f>
        <v/>
      </c>
      <c r="E379" s="296"/>
      <c r="F379" s="131"/>
      <c r="G379" s="294" t="str">
        <f>IF(C379="","",IF(VLOOKUP(D379,项目管理台账!$K$4:$R$1000,8,0)="","",VLOOKUP(D379,项目管理台账!$K$4:$R$1000,8,0)))</f>
        <v/>
      </c>
      <c r="H379" s="295">
        <f t="shared" si="11"/>
        <v>0</v>
      </c>
      <c r="I379" s="300"/>
      <c r="J379" s="297"/>
      <c r="K379" s="81"/>
    </row>
    <row r="380" spans="1:11">
      <c r="A380" s="290" t="str">
        <f t="shared" si="10"/>
        <v/>
      </c>
      <c r="B380" s="270"/>
      <c r="C380" s="270"/>
      <c r="D380" s="291" t="str">
        <f>IF(C380="","",VLOOKUP(J380,IF({1,0},项目管理台账!$V$3:$V$1000,项目管理台账!$K$3:$K$1000),2,0))</f>
        <v/>
      </c>
      <c r="E380" s="296"/>
      <c r="F380" s="131"/>
      <c r="G380" s="294" t="str">
        <f>IF(C380="","",IF(VLOOKUP(D380,项目管理台账!$K$4:$R$1000,8,0)="","",VLOOKUP(D380,项目管理台账!$K$4:$R$1000,8,0)))</f>
        <v/>
      </c>
      <c r="H380" s="295">
        <f t="shared" si="11"/>
        <v>0</v>
      </c>
      <c r="I380" s="300"/>
      <c r="J380" s="297"/>
      <c r="K380" s="81"/>
    </row>
    <row r="381" spans="1:11">
      <c r="A381" s="290" t="str">
        <f t="shared" si="10"/>
        <v/>
      </c>
      <c r="B381" s="270"/>
      <c r="C381" s="270"/>
      <c r="D381" s="291" t="str">
        <f>IF(C381="","",VLOOKUP(J381,IF({1,0},项目管理台账!$V$3:$V$1000,项目管理台账!$K$3:$K$1000),2,0))</f>
        <v/>
      </c>
      <c r="E381" s="296"/>
      <c r="F381" s="131"/>
      <c r="G381" s="294" t="str">
        <f>IF(C381="","",IF(VLOOKUP(D381,项目管理台账!$K$4:$R$1000,8,0)="","",VLOOKUP(D381,项目管理台账!$K$4:$R$1000,8,0)))</f>
        <v/>
      </c>
      <c r="H381" s="295">
        <f t="shared" si="11"/>
        <v>0</v>
      </c>
      <c r="I381" s="300"/>
      <c r="J381" s="297"/>
      <c r="K381" s="81"/>
    </row>
    <row r="382" spans="1:11">
      <c r="A382" s="290" t="str">
        <f t="shared" si="10"/>
        <v/>
      </c>
      <c r="B382" s="270"/>
      <c r="C382" s="270"/>
      <c r="D382" s="291" t="str">
        <f>IF(C382="","",VLOOKUP(J382,IF({1,0},项目管理台账!$V$3:$V$1000,项目管理台账!$K$3:$K$1000),2,0))</f>
        <v/>
      </c>
      <c r="E382" s="296"/>
      <c r="F382" s="131"/>
      <c r="G382" s="294" t="str">
        <f>IF(C382="","",IF(VLOOKUP(D382,项目管理台账!$K$4:$R$1000,8,0)="","",VLOOKUP(D382,项目管理台账!$K$4:$R$1000,8,0)))</f>
        <v/>
      </c>
      <c r="H382" s="295">
        <f t="shared" si="11"/>
        <v>0</v>
      </c>
      <c r="I382" s="300"/>
      <c r="J382" s="297"/>
      <c r="K382" s="81"/>
    </row>
    <row r="383" spans="1:11">
      <c r="A383" s="290" t="str">
        <f t="shared" si="10"/>
        <v/>
      </c>
      <c r="B383" s="270"/>
      <c r="C383" s="270"/>
      <c r="D383" s="291" t="str">
        <f>IF(C383="","",VLOOKUP(J383,IF({1,0},项目管理台账!$V$3:$V$1000,项目管理台账!$K$3:$K$1000),2,0))</f>
        <v/>
      </c>
      <c r="E383" s="296"/>
      <c r="F383" s="131"/>
      <c r="G383" s="294" t="str">
        <f>IF(C383="","",IF(VLOOKUP(D383,项目管理台账!$K$4:$R$1000,8,0)="","",VLOOKUP(D383,项目管理台账!$K$4:$R$1000,8,0)))</f>
        <v/>
      </c>
      <c r="H383" s="295">
        <f t="shared" si="11"/>
        <v>0</v>
      </c>
      <c r="I383" s="300"/>
      <c r="J383" s="297"/>
      <c r="K383" s="81"/>
    </row>
    <row r="384" spans="1:11">
      <c r="A384" s="290" t="str">
        <f t="shared" si="10"/>
        <v/>
      </c>
      <c r="B384" s="270"/>
      <c r="C384" s="270"/>
      <c r="D384" s="291" t="str">
        <f>IF(C384="","",VLOOKUP(J384,IF({1,0},项目管理台账!$V$3:$V$1000,项目管理台账!$K$3:$K$1000),2,0))</f>
        <v/>
      </c>
      <c r="E384" s="296"/>
      <c r="F384" s="131"/>
      <c r="G384" s="294" t="str">
        <f>IF(C384="","",IF(VLOOKUP(D384,项目管理台账!$K$4:$R$1000,8,0)="","",VLOOKUP(D384,项目管理台账!$K$4:$R$1000,8,0)))</f>
        <v/>
      </c>
      <c r="H384" s="295">
        <f t="shared" si="11"/>
        <v>0</v>
      </c>
      <c r="I384" s="300"/>
      <c r="J384" s="297"/>
      <c r="K384" s="81"/>
    </row>
    <row r="385" spans="1:11">
      <c r="A385" s="290" t="str">
        <f t="shared" si="10"/>
        <v/>
      </c>
      <c r="B385" s="270"/>
      <c r="C385" s="270"/>
      <c r="D385" s="291" t="str">
        <f>IF(C385="","",VLOOKUP(J385,IF({1,0},项目管理台账!$V$3:$V$1000,项目管理台账!$K$3:$K$1000),2,0))</f>
        <v/>
      </c>
      <c r="E385" s="296"/>
      <c r="F385" s="131"/>
      <c r="G385" s="294" t="str">
        <f>IF(C385="","",IF(VLOOKUP(D385,项目管理台账!$K$4:$R$1000,8,0)="","",VLOOKUP(D385,项目管理台账!$K$4:$R$1000,8,0)))</f>
        <v/>
      </c>
      <c r="H385" s="295">
        <f t="shared" si="11"/>
        <v>0</v>
      </c>
      <c r="I385" s="300"/>
      <c r="J385" s="297"/>
      <c r="K385" s="81"/>
    </row>
    <row r="386" spans="1:11">
      <c r="A386" s="290" t="str">
        <f t="shared" si="10"/>
        <v/>
      </c>
      <c r="B386" s="270"/>
      <c r="C386" s="270"/>
      <c r="D386" s="291" t="str">
        <f>IF(C386="","",VLOOKUP(J386,IF({1,0},项目管理台账!$V$3:$V$1000,项目管理台账!$K$3:$K$1000),2,0))</f>
        <v/>
      </c>
      <c r="E386" s="296"/>
      <c r="F386" s="131"/>
      <c r="G386" s="294" t="str">
        <f>IF(C386="","",IF(VLOOKUP(D386,项目管理台账!$K$4:$R$1000,8,0)="","",VLOOKUP(D386,项目管理台账!$K$4:$R$1000,8,0)))</f>
        <v/>
      </c>
      <c r="H386" s="295">
        <f t="shared" si="11"/>
        <v>0</v>
      </c>
      <c r="I386" s="300"/>
      <c r="J386" s="297"/>
      <c r="K386" s="81"/>
    </row>
    <row r="387" spans="1:11">
      <c r="A387" s="290" t="str">
        <f t="shared" si="10"/>
        <v/>
      </c>
      <c r="B387" s="270"/>
      <c r="C387" s="270"/>
      <c r="D387" s="291" t="str">
        <f>IF(C387="","",VLOOKUP(J387,IF({1,0},项目管理台账!$V$3:$V$1000,项目管理台账!$K$3:$K$1000),2,0))</f>
        <v/>
      </c>
      <c r="E387" s="296"/>
      <c r="F387" s="131"/>
      <c r="G387" s="294" t="str">
        <f>IF(C387="","",IF(VLOOKUP(D387,项目管理台账!$K$4:$R$1000,8,0)="","",VLOOKUP(D387,项目管理台账!$K$4:$R$1000,8,0)))</f>
        <v/>
      </c>
      <c r="H387" s="295">
        <f t="shared" si="11"/>
        <v>0</v>
      </c>
      <c r="I387" s="300"/>
      <c r="J387" s="297"/>
      <c r="K387" s="81"/>
    </row>
    <row r="388" spans="1:11">
      <c r="A388" s="290" t="str">
        <f t="shared" si="10"/>
        <v/>
      </c>
      <c r="B388" s="270"/>
      <c r="C388" s="270"/>
      <c r="D388" s="291" t="str">
        <f>IF(C388="","",VLOOKUP(J388,IF({1,0},项目管理台账!$V$3:$V$1000,项目管理台账!$K$3:$K$1000),2,0))</f>
        <v/>
      </c>
      <c r="E388" s="296"/>
      <c r="F388" s="131"/>
      <c r="G388" s="294" t="str">
        <f>IF(C388="","",IF(VLOOKUP(D388,项目管理台账!$K$4:$R$1000,8,0)="","",VLOOKUP(D388,项目管理台账!$K$4:$R$1000,8,0)))</f>
        <v/>
      </c>
      <c r="H388" s="295">
        <f t="shared" si="11"/>
        <v>0</v>
      </c>
      <c r="I388" s="300"/>
      <c r="J388" s="297"/>
      <c r="K388" s="81"/>
    </row>
    <row r="389" spans="1:11">
      <c r="A389" s="290" t="str">
        <f t="shared" ref="A389:A452" si="12">IF(E389&lt;&gt;"",ROW()-3,"")</f>
        <v/>
      </c>
      <c r="B389" s="270"/>
      <c r="C389" s="270"/>
      <c r="D389" s="291" t="str">
        <f>IF(C389="","",VLOOKUP(J389,IF({1,0},项目管理台账!$V$3:$V$1000,项目管理台账!$K$3:$K$1000),2,0))</f>
        <v/>
      </c>
      <c r="E389" s="296"/>
      <c r="F389" s="131"/>
      <c r="G389" s="294" t="str">
        <f>IF(C389="","",IF(VLOOKUP(D389,项目管理台账!$K$4:$R$1000,8,0)="","",VLOOKUP(D389,项目管理台账!$K$4:$R$1000,8,0)))</f>
        <v/>
      </c>
      <c r="H389" s="295">
        <f t="shared" ref="H389:H452" si="13">IF(G389="",0,G389*F389)</f>
        <v>0</v>
      </c>
      <c r="I389" s="300"/>
      <c r="J389" s="297"/>
      <c r="K389" s="81"/>
    </row>
    <row r="390" spans="1:11">
      <c r="A390" s="290" t="str">
        <f t="shared" si="12"/>
        <v/>
      </c>
      <c r="B390" s="270"/>
      <c r="C390" s="270"/>
      <c r="D390" s="291" t="str">
        <f>IF(C390="","",VLOOKUP(J390,IF({1,0},项目管理台账!$V$3:$V$1000,项目管理台账!$K$3:$K$1000),2,0))</f>
        <v/>
      </c>
      <c r="E390" s="296"/>
      <c r="F390" s="131"/>
      <c r="G390" s="294" t="str">
        <f>IF(C390="","",IF(VLOOKUP(D390,项目管理台账!$K$4:$R$1000,8,0)="","",VLOOKUP(D390,项目管理台账!$K$4:$R$1000,8,0)))</f>
        <v/>
      </c>
      <c r="H390" s="295">
        <f t="shared" si="13"/>
        <v>0</v>
      </c>
      <c r="I390" s="300"/>
      <c r="J390" s="297"/>
      <c r="K390" s="81"/>
    </row>
    <row r="391" spans="1:11">
      <c r="A391" s="290" t="str">
        <f t="shared" si="12"/>
        <v/>
      </c>
      <c r="B391" s="270"/>
      <c r="C391" s="270"/>
      <c r="D391" s="291" t="str">
        <f>IF(C391="","",VLOOKUP(J391,IF({1,0},项目管理台账!$V$3:$V$1000,项目管理台账!$K$3:$K$1000),2,0))</f>
        <v/>
      </c>
      <c r="E391" s="296"/>
      <c r="F391" s="131"/>
      <c r="G391" s="294" t="str">
        <f>IF(C391="","",IF(VLOOKUP(D391,项目管理台账!$K$4:$R$1000,8,0)="","",VLOOKUP(D391,项目管理台账!$K$4:$R$1000,8,0)))</f>
        <v/>
      </c>
      <c r="H391" s="295">
        <f t="shared" si="13"/>
        <v>0</v>
      </c>
      <c r="I391" s="300"/>
      <c r="J391" s="297"/>
      <c r="K391" s="81"/>
    </row>
    <row r="392" spans="1:11">
      <c r="A392" s="290" t="str">
        <f t="shared" si="12"/>
        <v/>
      </c>
      <c r="B392" s="270"/>
      <c r="C392" s="270"/>
      <c r="D392" s="291" t="str">
        <f>IF(C392="","",VLOOKUP(J392,IF({1,0},项目管理台账!$V$3:$V$1000,项目管理台账!$K$3:$K$1000),2,0))</f>
        <v/>
      </c>
      <c r="E392" s="296"/>
      <c r="F392" s="131"/>
      <c r="G392" s="294" t="str">
        <f>IF(C392="","",IF(VLOOKUP(D392,项目管理台账!$K$4:$R$1000,8,0)="","",VLOOKUP(D392,项目管理台账!$K$4:$R$1000,8,0)))</f>
        <v/>
      </c>
      <c r="H392" s="295">
        <f t="shared" si="13"/>
        <v>0</v>
      </c>
      <c r="I392" s="300"/>
      <c r="J392" s="297"/>
      <c r="K392" s="81"/>
    </row>
    <row r="393" spans="1:11">
      <c r="A393" s="290" t="str">
        <f t="shared" si="12"/>
        <v/>
      </c>
      <c r="B393" s="270"/>
      <c r="C393" s="270"/>
      <c r="D393" s="291" t="str">
        <f>IF(C393="","",VLOOKUP(J393,IF({1,0},项目管理台账!$V$3:$V$1000,项目管理台账!$K$3:$K$1000),2,0))</f>
        <v/>
      </c>
      <c r="E393" s="296"/>
      <c r="F393" s="131"/>
      <c r="G393" s="294" t="str">
        <f>IF(C393="","",IF(VLOOKUP(D393,项目管理台账!$K$4:$R$1000,8,0)="","",VLOOKUP(D393,项目管理台账!$K$4:$R$1000,8,0)))</f>
        <v/>
      </c>
      <c r="H393" s="295">
        <f t="shared" si="13"/>
        <v>0</v>
      </c>
      <c r="I393" s="300"/>
      <c r="J393" s="297"/>
      <c r="K393" s="81"/>
    </row>
    <row r="394" spans="1:11">
      <c r="A394" s="290" t="str">
        <f t="shared" si="12"/>
        <v/>
      </c>
      <c r="B394" s="270"/>
      <c r="C394" s="270"/>
      <c r="D394" s="291" t="str">
        <f>IF(C394="","",VLOOKUP(J394,IF({1,0},项目管理台账!$V$3:$V$1000,项目管理台账!$K$3:$K$1000),2,0))</f>
        <v/>
      </c>
      <c r="E394" s="296"/>
      <c r="F394" s="131"/>
      <c r="G394" s="294" t="str">
        <f>IF(C394="","",IF(VLOOKUP(D394,项目管理台账!$K$4:$R$1000,8,0)="","",VLOOKUP(D394,项目管理台账!$K$4:$R$1000,8,0)))</f>
        <v/>
      </c>
      <c r="H394" s="295">
        <f t="shared" si="13"/>
        <v>0</v>
      </c>
      <c r="I394" s="300"/>
      <c r="J394" s="297"/>
      <c r="K394" s="81"/>
    </row>
    <row r="395" spans="1:11">
      <c r="A395" s="290" t="str">
        <f t="shared" si="12"/>
        <v/>
      </c>
      <c r="B395" s="270"/>
      <c r="C395" s="270"/>
      <c r="D395" s="291" t="str">
        <f>IF(C395="","",VLOOKUP(J395,IF({1,0},项目管理台账!$V$3:$V$1000,项目管理台账!$K$3:$K$1000),2,0))</f>
        <v/>
      </c>
      <c r="E395" s="296"/>
      <c r="F395" s="131"/>
      <c r="G395" s="294" t="str">
        <f>IF(C395="","",IF(VLOOKUP(D395,项目管理台账!$K$4:$R$1000,8,0)="","",VLOOKUP(D395,项目管理台账!$K$4:$R$1000,8,0)))</f>
        <v/>
      </c>
      <c r="H395" s="295">
        <f t="shared" si="13"/>
        <v>0</v>
      </c>
      <c r="I395" s="300"/>
      <c r="J395" s="297"/>
      <c r="K395" s="81"/>
    </row>
    <row r="396" spans="1:11">
      <c r="A396" s="290" t="str">
        <f t="shared" si="12"/>
        <v/>
      </c>
      <c r="B396" s="270"/>
      <c r="C396" s="270"/>
      <c r="D396" s="291" t="str">
        <f>IF(C396="","",VLOOKUP(J396,IF({1,0},项目管理台账!$V$3:$V$1000,项目管理台账!$K$3:$K$1000),2,0))</f>
        <v/>
      </c>
      <c r="E396" s="296"/>
      <c r="F396" s="131"/>
      <c r="G396" s="294" t="str">
        <f>IF(C396="","",IF(VLOOKUP(D396,项目管理台账!$K$4:$R$1000,8,0)="","",VLOOKUP(D396,项目管理台账!$K$4:$R$1000,8,0)))</f>
        <v/>
      </c>
      <c r="H396" s="295">
        <f t="shared" si="13"/>
        <v>0</v>
      </c>
      <c r="I396" s="300"/>
      <c r="J396" s="297"/>
      <c r="K396" s="81"/>
    </row>
    <row r="397" spans="1:11">
      <c r="A397" s="290" t="str">
        <f t="shared" si="12"/>
        <v/>
      </c>
      <c r="B397" s="270"/>
      <c r="C397" s="270"/>
      <c r="D397" s="291" t="str">
        <f>IF(C397="","",VLOOKUP(J397,IF({1,0},项目管理台账!$V$3:$V$1000,项目管理台账!$K$3:$K$1000),2,0))</f>
        <v/>
      </c>
      <c r="E397" s="296"/>
      <c r="F397" s="131"/>
      <c r="G397" s="294" t="str">
        <f>IF(C397="","",IF(VLOOKUP(D397,项目管理台账!$K$4:$R$1000,8,0)="","",VLOOKUP(D397,项目管理台账!$K$4:$R$1000,8,0)))</f>
        <v/>
      </c>
      <c r="H397" s="295">
        <f t="shared" si="13"/>
        <v>0</v>
      </c>
      <c r="I397" s="300"/>
      <c r="J397" s="297"/>
      <c r="K397" s="81"/>
    </row>
    <row r="398" spans="1:11">
      <c r="A398" s="290" t="str">
        <f t="shared" si="12"/>
        <v/>
      </c>
      <c r="B398" s="270"/>
      <c r="C398" s="270"/>
      <c r="D398" s="291" t="str">
        <f>IF(C398="","",VLOOKUP(J398,IF({1,0},项目管理台账!$V$3:$V$1000,项目管理台账!$K$3:$K$1000),2,0))</f>
        <v/>
      </c>
      <c r="E398" s="296"/>
      <c r="F398" s="131"/>
      <c r="G398" s="294" t="str">
        <f>IF(C398="","",IF(VLOOKUP(D398,项目管理台账!$K$4:$R$1000,8,0)="","",VLOOKUP(D398,项目管理台账!$K$4:$R$1000,8,0)))</f>
        <v/>
      </c>
      <c r="H398" s="295">
        <f t="shared" si="13"/>
        <v>0</v>
      </c>
      <c r="I398" s="300"/>
      <c r="J398" s="297"/>
      <c r="K398" s="81"/>
    </row>
    <row r="399" spans="1:11">
      <c r="A399" s="290" t="str">
        <f t="shared" si="12"/>
        <v/>
      </c>
      <c r="B399" s="270"/>
      <c r="C399" s="270"/>
      <c r="D399" s="291" t="str">
        <f>IF(C399="","",VLOOKUP(J399,IF({1,0},项目管理台账!$V$3:$V$1000,项目管理台账!$K$3:$K$1000),2,0))</f>
        <v/>
      </c>
      <c r="E399" s="296"/>
      <c r="F399" s="131"/>
      <c r="G399" s="294" t="str">
        <f>IF(C399="","",IF(VLOOKUP(D399,项目管理台账!$K$4:$R$1000,8,0)="","",VLOOKUP(D399,项目管理台账!$K$4:$R$1000,8,0)))</f>
        <v/>
      </c>
      <c r="H399" s="295">
        <f t="shared" si="13"/>
        <v>0</v>
      </c>
      <c r="I399" s="300"/>
      <c r="J399" s="297"/>
      <c r="K399" s="81"/>
    </row>
    <row r="400" spans="1:11">
      <c r="A400" s="290" t="str">
        <f t="shared" si="12"/>
        <v/>
      </c>
      <c r="B400" s="270"/>
      <c r="C400" s="270"/>
      <c r="D400" s="291" t="str">
        <f>IF(C400="","",VLOOKUP(J400,IF({1,0},项目管理台账!$V$3:$V$1000,项目管理台账!$K$3:$K$1000),2,0))</f>
        <v/>
      </c>
      <c r="E400" s="296"/>
      <c r="F400" s="131"/>
      <c r="G400" s="294" t="str">
        <f>IF(C400="","",IF(VLOOKUP(D400,项目管理台账!$K$4:$R$1000,8,0)="","",VLOOKUP(D400,项目管理台账!$K$4:$R$1000,8,0)))</f>
        <v/>
      </c>
      <c r="H400" s="295">
        <f t="shared" si="13"/>
        <v>0</v>
      </c>
      <c r="I400" s="300"/>
      <c r="J400" s="297"/>
      <c r="K400" s="81"/>
    </row>
    <row r="401" spans="1:11">
      <c r="A401" s="290" t="str">
        <f t="shared" si="12"/>
        <v/>
      </c>
      <c r="B401" s="270"/>
      <c r="C401" s="270"/>
      <c r="D401" s="291" t="str">
        <f>IF(C401="","",VLOOKUP(J401,IF({1,0},项目管理台账!$V$3:$V$1000,项目管理台账!$K$3:$K$1000),2,0))</f>
        <v/>
      </c>
      <c r="E401" s="296"/>
      <c r="F401" s="131"/>
      <c r="G401" s="294" t="str">
        <f>IF(C401="","",IF(VLOOKUP(D401,项目管理台账!$K$4:$R$1000,8,0)="","",VLOOKUP(D401,项目管理台账!$K$4:$R$1000,8,0)))</f>
        <v/>
      </c>
      <c r="H401" s="295">
        <f t="shared" si="13"/>
        <v>0</v>
      </c>
      <c r="I401" s="300"/>
      <c r="J401" s="297"/>
      <c r="K401" s="81"/>
    </row>
    <row r="402" spans="1:11">
      <c r="A402" s="290" t="str">
        <f t="shared" si="12"/>
        <v/>
      </c>
      <c r="B402" s="270"/>
      <c r="C402" s="270"/>
      <c r="D402" s="291" t="str">
        <f>IF(C402="","",VLOOKUP(J402,IF({1,0},项目管理台账!$V$3:$V$1000,项目管理台账!$K$3:$K$1000),2,0))</f>
        <v/>
      </c>
      <c r="E402" s="296"/>
      <c r="F402" s="131"/>
      <c r="G402" s="294" t="str">
        <f>IF(C402="","",IF(VLOOKUP(D402,项目管理台账!$K$4:$R$1000,8,0)="","",VLOOKUP(D402,项目管理台账!$K$4:$R$1000,8,0)))</f>
        <v/>
      </c>
      <c r="H402" s="295">
        <f t="shared" si="13"/>
        <v>0</v>
      </c>
      <c r="I402" s="300"/>
      <c r="J402" s="297"/>
      <c r="K402" s="81"/>
    </row>
    <row r="403" spans="1:11">
      <c r="A403" s="290" t="str">
        <f t="shared" si="12"/>
        <v/>
      </c>
      <c r="B403" s="270"/>
      <c r="C403" s="270"/>
      <c r="D403" s="291" t="str">
        <f>IF(C403="","",VLOOKUP(J403,IF({1,0},项目管理台账!$V$3:$V$1000,项目管理台账!$K$3:$K$1000),2,0))</f>
        <v/>
      </c>
      <c r="E403" s="296"/>
      <c r="F403" s="131"/>
      <c r="G403" s="294" t="str">
        <f>IF(C403="","",IF(VLOOKUP(D403,项目管理台账!$K$4:$R$1000,8,0)="","",VLOOKUP(D403,项目管理台账!$K$4:$R$1000,8,0)))</f>
        <v/>
      </c>
      <c r="H403" s="295">
        <f t="shared" si="13"/>
        <v>0</v>
      </c>
      <c r="I403" s="300"/>
      <c r="J403" s="297"/>
      <c r="K403" s="81"/>
    </row>
    <row r="404" spans="1:11">
      <c r="A404" s="290" t="str">
        <f t="shared" si="12"/>
        <v/>
      </c>
      <c r="B404" s="270"/>
      <c r="C404" s="270"/>
      <c r="D404" s="291" t="str">
        <f>IF(C404="","",VLOOKUP(J404,IF({1,0},项目管理台账!$V$3:$V$1000,项目管理台账!$K$3:$K$1000),2,0))</f>
        <v/>
      </c>
      <c r="E404" s="296"/>
      <c r="F404" s="131"/>
      <c r="G404" s="294" t="str">
        <f>IF(C404="","",IF(VLOOKUP(D404,项目管理台账!$K$4:$R$1000,8,0)="","",VLOOKUP(D404,项目管理台账!$K$4:$R$1000,8,0)))</f>
        <v/>
      </c>
      <c r="H404" s="295">
        <f t="shared" si="13"/>
        <v>0</v>
      </c>
      <c r="I404" s="300"/>
      <c r="J404" s="297"/>
      <c r="K404" s="81"/>
    </row>
    <row r="405" spans="1:11">
      <c r="A405" s="290" t="str">
        <f t="shared" si="12"/>
        <v/>
      </c>
      <c r="B405" s="270"/>
      <c r="C405" s="270"/>
      <c r="D405" s="291" t="str">
        <f>IF(C405="","",VLOOKUP(J405,IF({1,0},项目管理台账!$V$3:$V$1000,项目管理台账!$K$3:$K$1000),2,0))</f>
        <v/>
      </c>
      <c r="E405" s="296"/>
      <c r="F405" s="131"/>
      <c r="G405" s="294" t="str">
        <f>IF(C405="","",IF(VLOOKUP(D405,项目管理台账!$K$4:$R$1000,8,0)="","",VLOOKUP(D405,项目管理台账!$K$4:$R$1000,8,0)))</f>
        <v/>
      </c>
      <c r="H405" s="295">
        <f t="shared" si="13"/>
        <v>0</v>
      </c>
      <c r="I405" s="300"/>
      <c r="J405" s="297"/>
      <c r="K405" s="81"/>
    </row>
    <row r="406" spans="1:11">
      <c r="A406" s="290" t="str">
        <f t="shared" si="12"/>
        <v/>
      </c>
      <c r="B406" s="270"/>
      <c r="C406" s="270"/>
      <c r="D406" s="291" t="str">
        <f>IF(C406="","",VLOOKUP(J406,IF({1,0},项目管理台账!$V$3:$V$1000,项目管理台账!$K$3:$K$1000),2,0))</f>
        <v/>
      </c>
      <c r="E406" s="296"/>
      <c r="F406" s="131"/>
      <c r="G406" s="294" t="str">
        <f>IF(C406="","",IF(VLOOKUP(D406,项目管理台账!$K$4:$R$1000,8,0)="","",VLOOKUP(D406,项目管理台账!$K$4:$R$1000,8,0)))</f>
        <v/>
      </c>
      <c r="H406" s="295">
        <f t="shared" si="13"/>
        <v>0</v>
      </c>
      <c r="I406" s="300"/>
      <c r="J406" s="297"/>
      <c r="K406" s="81"/>
    </row>
    <row r="407" spans="1:11">
      <c r="A407" s="290" t="str">
        <f t="shared" si="12"/>
        <v/>
      </c>
      <c r="B407" s="270"/>
      <c r="C407" s="270"/>
      <c r="D407" s="291" t="str">
        <f>IF(C407="","",VLOOKUP(J407,IF({1,0},项目管理台账!$V$3:$V$1000,项目管理台账!$K$3:$K$1000),2,0))</f>
        <v/>
      </c>
      <c r="E407" s="296"/>
      <c r="F407" s="131"/>
      <c r="G407" s="294" t="str">
        <f>IF(C407="","",IF(VLOOKUP(D407,项目管理台账!$K$4:$R$1000,8,0)="","",VLOOKUP(D407,项目管理台账!$K$4:$R$1000,8,0)))</f>
        <v/>
      </c>
      <c r="H407" s="295">
        <f t="shared" si="13"/>
        <v>0</v>
      </c>
      <c r="I407" s="300"/>
      <c r="J407" s="297"/>
      <c r="K407" s="81"/>
    </row>
    <row r="408" spans="1:11">
      <c r="A408" s="290" t="str">
        <f t="shared" si="12"/>
        <v/>
      </c>
      <c r="B408" s="270"/>
      <c r="C408" s="270"/>
      <c r="D408" s="291" t="str">
        <f>IF(C408="","",VLOOKUP(J408,IF({1,0},项目管理台账!$V$3:$V$1000,项目管理台账!$K$3:$K$1000),2,0))</f>
        <v/>
      </c>
      <c r="E408" s="296"/>
      <c r="F408" s="131"/>
      <c r="G408" s="294" t="str">
        <f>IF(C408="","",IF(VLOOKUP(D408,项目管理台账!$K$4:$R$1000,8,0)="","",VLOOKUP(D408,项目管理台账!$K$4:$R$1000,8,0)))</f>
        <v/>
      </c>
      <c r="H408" s="295">
        <f t="shared" si="13"/>
        <v>0</v>
      </c>
      <c r="I408" s="300"/>
      <c r="J408" s="297"/>
      <c r="K408" s="81"/>
    </row>
    <row r="409" spans="1:11">
      <c r="A409" s="290" t="str">
        <f t="shared" si="12"/>
        <v/>
      </c>
      <c r="B409" s="270"/>
      <c r="C409" s="270"/>
      <c r="D409" s="291" t="str">
        <f>IF(C409="","",VLOOKUP(J409,IF({1,0},项目管理台账!$V$3:$V$1000,项目管理台账!$K$3:$K$1000),2,0))</f>
        <v/>
      </c>
      <c r="E409" s="296"/>
      <c r="F409" s="131"/>
      <c r="G409" s="294" t="str">
        <f>IF(C409="","",IF(VLOOKUP(D409,项目管理台账!$K$4:$R$1000,8,0)="","",VLOOKUP(D409,项目管理台账!$K$4:$R$1000,8,0)))</f>
        <v/>
      </c>
      <c r="H409" s="295">
        <f t="shared" si="13"/>
        <v>0</v>
      </c>
      <c r="I409" s="300"/>
      <c r="J409" s="297"/>
      <c r="K409" s="81"/>
    </row>
    <row r="410" spans="1:11">
      <c r="A410" s="290" t="str">
        <f t="shared" si="12"/>
        <v/>
      </c>
      <c r="B410" s="270"/>
      <c r="C410" s="270"/>
      <c r="D410" s="291" t="str">
        <f>IF(C410="","",VLOOKUP(J410,IF({1,0},项目管理台账!$V$3:$V$1000,项目管理台账!$K$3:$K$1000),2,0))</f>
        <v/>
      </c>
      <c r="E410" s="296"/>
      <c r="F410" s="131"/>
      <c r="G410" s="294" t="str">
        <f>IF(C410="","",IF(VLOOKUP(D410,项目管理台账!$K$4:$R$1000,8,0)="","",VLOOKUP(D410,项目管理台账!$K$4:$R$1000,8,0)))</f>
        <v/>
      </c>
      <c r="H410" s="295">
        <f t="shared" si="13"/>
        <v>0</v>
      </c>
      <c r="I410" s="300"/>
      <c r="J410" s="297"/>
      <c r="K410" s="81"/>
    </row>
    <row r="411" spans="1:11">
      <c r="A411" s="290" t="str">
        <f t="shared" si="12"/>
        <v/>
      </c>
      <c r="B411" s="270"/>
      <c r="C411" s="270"/>
      <c r="D411" s="291" t="str">
        <f>IF(C411="","",VLOOKUP(J411,IF({1,0},项目管理台账!$V$3:$V$1000,项目管理台账!$K$3:$K$1000),2,0))</f>
        <v/>
      </c>
      <c r="E411" s="296"/>
      <c r="F411" s="131"/>
      <c r="G411" s="294" t="str">
        <f>IF(C411="","",IF(VLOOKUP(D411,项目管理台账!$K$4:$R$1000,8,0)="","",VLOOKUP(D411,项目管理台账!$K$4:$R$1000,8,0)))</f>
        <v/>
      </c>
      <c r="H411" s="295">
        <f t="shared" si="13"/>
        <v>0</v>
      </c>
      <c r="I411" s="300"/>
      <c r="J411" s="297"/>
      <c r="K411" s="81"/>
    </row>
    <row r="412" spans="1:11">
      <c r="A412" s="290" t="str">
        <f t="shared" si="12"/>
        <v/>
      </c>
      <c r="B412" s="270"/>
      <c r="C412" s="270"/>
      <c r="D412" s="291" t="str">
        <f>IF(C412="","",VLOOKUP(J412,IF({1,0},项目管理台账!$V$3:$V$1000,项目管理台账!$K$3:$K$1000),2,0))</f>
        <v/>
      </c>
      <c r="E412" s="296"/>
      <c r="F412" s="131"/>
      <c r="G412" s="294" t="str">
        <f>IF(C412="","",IF(VLOOKUP(D412,项目管理台账!$K$4:$R$1000,8,0)="","",VLOOKUP(D412,项目管理台账!$K$4:$R$1000,8,0)))</f>
        <v/>
      </c>
      <c r="H412" s="295">
        <f t="shared" si="13"/>
        <v>0</v>
      </c>
      <c r="I412" s="300"/>
      <c r="J412" s="297"/>
      <c r="K412" s="81"/>
    </row>
    <row r="413" spans="1:11">
      <c r="A413" s="290" t="str">
        <f t="shared" si="12"/>
        <v/>
      </c>
      <c r="B413" s="270"/>
      <c r="C413" s="270"/>
      <c r="D413" s="291" t="str">
        <f>IF(C413="","",VLOOKUP(J413,IF({1,0},项目管理台账!$V$3:$V$1000,项目管理台账!$K$3:$K$1000),2,0))</f>
        <v/>
      </c>
      <c r="E413" s="296"/>
      <c r="F413" s="131"/>
      <c r="G413" s="294" t="str">
        <f>IF(C413="","",IF(VLOOKUP(D413,项目管理台账!$K$4:$R$1000,8,0)="","",VLOOKUP(D413,项目管理台账!$K$4:$R$1000,8,0)))</f>
        <v/>
      </c>
      <c r="H413" s="295">
        <f t="shared" si="13"/>
        <v>0</v>
      </c>
      <c r="I413" s="300"/>
      <c r="J413" s="297"/>
      <c r="K413" s="81"/>
    </row>
    <row r="414" spans="1:11">
      <c r="A414" s="290" t="str">
        <f t="shared" si="12"/>
        <v/>
      </c>
      <c r="B414" s="270"/>
      <c r="C414" s="270"/>
      <c r="D414" s="291" t="str">
        <f>IF(C414="","",VLOOKUP(J414,IF({1,0},项目管理台账!$V$3:$V$1000,项目管理台账!$K$3:$K$1000),2,0))</f>
        <v/>
      </c>
      <c r="E414" s="296"/>
      <c r="F414" s="131"/>
      <c r="G414" s="294" t="str">
        <f>IF(C414="","",IF(VLOOKUP(D414,项目管理台账!$K$4:$R$1000,8,0)="","",VLOOKUP(D414,项目管理台账!$K$4:$R$1000,8,0)))</f>
        <v/>
      </c>
      <c r="H414" s="295">
        <f t="shared" si="13"/>
        <v>0</v>
      </c>
      <c r="I414" s="300"/>
      <c r="J414" s="297"/>
      <c r="K414" s="81"/>
    </row>
    <row r="415" spans="1:11">
      <c r="A415" s="290" t="str">
        <f t="shared" si="12"/>
        <v/>
      </c>
      <c r="B415" s="270"/>
      <c r="C415" s="270"/>
      <c r="D415" s="291" t="str">
        <f>IF(C415="","",VLOOKUP(J415,IF({1,0},项目管理台账!$V$3:$V$1000,项目管理台账!$K$3:$K$1000),2,0))</f>
        <v/>
      </c>
      <c r="E415" s="296"/>
      <c r="F415" s="131"/>
      <c r="G415" s="294" t="str">
        <f>IF(C415="","",IF(VLOOKUP(D415,项目管理台账!$K$4:$R$1000,8,0)="","",VLOOKUP(D415,项目管理台账!$K$4:$R$1000,8,0)))</f>
        <v/>
      </c>
      <c r="H415" s="295">
        <f t="shared" si="13"/>
        <v>0</v>
      </c>
      <c r="I415" s="300"/>
      <c r="J415" s="297"/>
      <c r="K415" s="81"/>
    </row>
    <row r="416" spans="1:11">
      <c r="A416" s="290" t="str">
        <f t="shared" si="12"/>
        <v/>
      </c>
      <c r="B416" s="270"/>
      <c r="C416" s="270"/>
      <c r="D416" s="291" t="str">
        <f>IF(C416="","",VLOOKUP(J416,IF({1,0},项目管理台账!$V$3:$V$1000,项目管理台账!$K$3:$K$1000),2,0))</f>
        <v/>
      </c>
      <c r="E416" s="296"/>
      <c r="F416" s="131"/>
      <c r="G416" s="294" t="str">
        <f>IF(C416="","",IF(VLOOKUP(D416,项目管理台账!$K$4:$R$1000,8,0)="","",VLOOKUP(D416,项目管理台账!$K$4:$R$1000,8,0)))</f>
        <v/>
      </c>
      <c r="H416" s="295">
        <f t="shared" si="13"/>
        <v>0</v>
      </c>
      <c r="I416" s="300"/>
      <c r="J416" s="297"/>
      <c r="K416" s="81"/>
    </row>
    <row r="417" spans="1:11">
      <c r="A417" s="290" t="str">
        <f t="shared" si="12"/>
        <v/>
      </c>
      <c r="B417" s="270"/>
      <c r="C417" s="270"/>
      <c r="D417" s="291" t="str">
        <f>IF(C417="","",VLOOKUP(J417,IF({1,0},项目管理台账!$V$3:$V$1000,项目管理台账!$K$3:$K$1000),2,0))</f>
        <v/>
      </c>
      <c r="E417" s="296"/>
      <c r="F417" s="131"/>
      <c r="G417" s="294" t="str">
        <f>IF(C417="","",IF(VLOOKUP(D417,项目管理台账!$K$4:$R$1000,8,0)="","",VLOOKUP(D417,项目管理台账!$K$4:$R$1000,8,0)))</f>
        <v/>
      </c>
      <c r="H417" s="295">
        <f t="shared" si="13"/>
        <v>0</v>
      </c>
      <c r="I417" s="300"/>
      <c r="J417" s="297"/>
      <c r="K417" s="81"/>
    </row>
    <row r="418" spans="1:11">
      <c r="A418" s="290" t="str">
        <f t="shared" si="12"/>
        <v/>
      </c>
      <c r="B418" s="270"/>
      <c r="C418" s="270"/>
      <c r="D418" s="291" t="str">
        <f>IF(C418="","",VLOOKUP(J418,IF({1,0},项目管理台账!$V$3:$V$1000,项目管理台账!$K$3:$K$1000),2,0))</f>
        <v/>
      </c>
      <c r="E418" s="296"/>
      <c r="F418" s="131"/>
      <c r="G418" s="294" t="str">
        <f>IF(C418="","",IF(VLOOKUP(D418,项目管理台账!$K$4:$R$1000,8,0)="","",VLOOKUP(D418,项目管理台账!$K$4:$R$1000,8,0)))</f>
        <v/>
      </c>
      <c r="H418" s="295">
        <f t="shared" si="13"/>
        <v>0</v>
      </c>
      <c r="I418" s="300"/>
      <c r="J418" s="297"/>
      <c r="K418" s="81"/>
    </row>
    <row r="419" spans="1:11">
      <c r="A419" s="290" t="str">
        <f t="shared" si="12"/>
        <v/>
      </c>
      <c r="B419" s="270"/>
      <c r="C419" s="270"/>
      <c r="D419" s="291" t="str">
        <f>IF(C419="","",VLOOKUP(J419,IF({1,0},项目管理台账!$V$3:$V$1000,项目管理台账!$K$3:$K$1000),2,0))</f>
        <v/>
      </c>
      <c r="E419" s="296"/>
      <c r="F419" s="131"/>
      <c r="G419" s="294" t="str">
        <f>IF(C419="","",IF(VLOOKUP(D419,项目管理台账!$K$4:$R$1000,8,0)="","",VLOOKUP(D419,项目管理台账!$K$4:$R$1000,8,0)))</f>
        <v/>
      </c>
      <c r="H419" s="295">
        <f t="shared" si="13"/>
        <v>0</v>
      </c>
      <c r="I419" s="300"/>
      <c r="J419" s="297"/>
      <c r="K419" s="81"/>
    </row>
    <row r="420" spans="1:11">
      <c r="A420" s="290" t="str">
        <f t="shared" si="12"/>
        <v/>
      </c>
      <c r="B420" s="270"/>
      <c r="C420" s="270"/>
      <c r="D420" s="291" t="str">
        <f>IF(C420="","",VLOOKUP(J420,IF({1,0},项目管理台账!$V$3:$V$1000,项目管理台账!$K$3:$K$1000),2,0))</f>
        <v/>
      </c>
      <c r="E420" s="296"/>
      <c r="F420" s="131"/>
      <c r="G420" s="294" t="str">
        <f>IF(C420="","",IF(VLOOKUP(D420,项目管理台账!$K$4:$R$1000,8,0)="","",VLOOKUP(D420,项目管理台账!$K$4:$R$1000,8,0)))</f>
        <v/>
      </c>
      <c r="H420" s="295">
        <f t="shared" si="13"/>
        <v>0</v>
      </c>
      <c r="I420" s="300"/>
      <c r="J420" s="297"/>
      <c r="K420" s="81"/>
    </row>
    <row r="421" spans="1:11">
      <c r="A421" s="290" t="str">
        <f t="shared" si="12"/>
        <v/>
      </c>
      <c r="B421" s="270"/>
      <c r="C421" s="270"/>
      <c r="D421" s="291" t="str">
        <f>IF(C421="","",VLOOKUP(J421,IF({1,0},项目管理台账!$V$3:$V$1000,项目管理台账!$K$3:$K$1000),2,0))</f>
        <v/>
      </c>
      <c r="E421" s="296"/>
      <c r="F421" s="131"/>
      <c r="G421" s="294" t="str">
        <f>IF(C421="","",IF(VLOOKUP(D421,项目管理台账!$K$4:$R$1000,8,0)="","",VLOOKUP(D421,项目管理台账!$K$4:$R$1000,8,0)))</f>
        <v/>
      </c>
      <c r="H421" s="295">
        <f t="shared" si="13"/>
        <v>0</v>
      </c>
      <c r="I421" s="300"/>
      <c r="J421" s="297"/>
      <c r="K421" s="81"/>
    </row>
    <row r="422" spans="1:11">
      <c r="A422" s="290" t="str">
        <f t="shared" si="12"/>
        <v/>
      </c>
      <c r="B422" s="270"/>
      <c r="C422" s="270"/>
      <c r="D422" s="291" t="str">
        <f>IF(C422="","",VLOOKUP(J422,IF({1,0},项目管理台账!$V$3:$V$1000,项目管理台账!$K$3:$K$1000),2,0))</f>
        <v/>
      </c>
      <c r="E422" s="296"/>
      <c r="F422" s="131"/>
      <c r="G422" s="294" t="str">
        <f>IF(C422="","",IF(VLOOKUP(D422,项目管理台账!$K$4:$R$1000,8,0)="","",VLOOKUP(D422,项目管理台账!$K$4:$R$1000,8,0)))</f>
        <v/>
      </c>
      <c r="H422" s="295">
        <f t="shared" si="13"/>
        <v>0</v>
      </c>
      <c r="I422" s="300"/>
      <c r="J422" s="297"/>
      <c r="K422" s="81"/>
    </row>
    <row r="423" spans="1:11">
      <c r="A423" s="290" t="str">
        <f t="shared" si="12"/>
        <v/>
      </c>
      <c r="B423" s="270"/>
      <c r="C423" s="270"/>
      <c r="D423" s="291" t="str">
        <f>IF(C423="","",VLOOKUP(J423,IF({1,0},项目管理台账!$V$3:$V$1000,项目管理台账!$K$3:$K$1000),2,0))</f>
        <v/>
      </c>
      <c r="E423" s="296"/>
      <c r="F423" s="131"/>
      <c r="G423" s="294" t="str">
        <f>IF(C423="","",IF(VLOOKUP(D423,项目管理台账!$K$4:$R$1000,8,0)="","",VLOOKUP(D423,项目管理台账!$K$4:$R$1000,8,0)))</f>
        <v/>
      </c>
      <c r="H423" s="295">
        <f t="shared" si="13"/>
        <v>0</v>
      </c>
      <c r="I423" s="300"/>
      <c r="J423" s="297"/>
      <c r="K423" s="81"/>
    </row>
    <row r="424" spans="1:11">
      <c r="A424" s="290" t="str">
        <f t="shared" si="12"/>
        <v/>
      </c>
      <c r="B424" s="270"/>
      <c r="C424" s="270"/>
      <c r="D424" s="291" t="str">
        <f>IF(C424="","",VLOOKUP(J424,IF({1,0},项目管理台账!$V$3:$V$1000,项目管理台账!$K$3:$K$1000),2,0))</f>
        <v/>
      </c>
      <c r="E424" s="296"/>
      <c r="F424" s="131"/>
      <c r="G424" s="294" t="str">
        <f>IF(C424="","",IF(VLOOKUP(D424,项目管理台账!$K$4:$R$1000,8,0)="","",VLOOKUP(D424,项目管理台账!$K$4:$R$1000,8,0)))</f>
        <v/>
      </c>
      <c r="H424" s="295">
        <f t="shared" si="13"/>
        <v>0</v>
      </c>
      <c r="I424" s="300"/>
      <c r="J424" s="297"/>
      <c r="K424" s="81"/>
    </row>
    <row r="425" spans="1:11">
      <c r="A425" s="290" t="str">
        <f t="shared" si="12"/>
        <v/>
      </c>
      <c r="B425" s="270"/>
      <c r="C425" s="270"/>
      <c r="D425" s="291" t="str">
        <f>IF(C425="","",VLOOKUP(J425,IF({1,0},项目管理台账!$V$3:$V$1000,项目管理台账!$K$3:$K$1000),2,0))</f>
        <v/>
      </c>
      <c r="E425" s="296"/>
      <c r="F425" s="131"/>
      <c r="G425" s="294" t="str">
        <f>IF(C425="","",IF(VLOOKUP(D425,项目管理台账!$K$4:$R$1000,8,0)="","",VLOOKUP(D425,项目管理台账!$K$4:$R$1000,8,0)))</f>
        <v/>
      </c>
      <c r="H425" s="295">
        <f t="shared" si="13"/>
        <v>0</v>
      </c>
      <c r="I425" s="300"/>
      <c r="J425" s="297"/>
      <c r="K425" s="81"/>
    </row>
    <row r="426" spans="1:11">
      <c r="A426" s="290" t="str">
        <f t="shared" si="12"/>
        <v/>
      </c>
      <c r="B426" s="270"/>
      <c r="C426" s="270"/>
      <c r="D426" s="291" t="str">
        <f>IF(C426="","",VLOOKUP(J426,IF({1,0},项目管理台账!$V$3:$V$1000,项目管理台账!$K$3:$K$1000),2,0))</f>
        <v/>
      </c>
      <c r="E426" s="296"/>
      <c r="F426" s="131"/>
      <c r="G426" s="294" t="str">
        <f>IF(C426="","",IF(VLOOKUP(D426,项目管理台账!$K$4:$R$1000,8,0)="","",VLOOKUP(D426,项目管理台账!$K$4:$R$1000,8,0)))</f>
        <v/>
      </c>
      <c r="H426" s="295">
        <f t="shared" si="13"/>
        <v>0</v>
      </c>
      <c r="I426" s="300"/>
      <c r="J426" s="297"/>
      <c r="K426" s="81"/>
    </row>
    <row r="427" spans="1:11">
      <c r="A427" s="290" t="str">
        <f t="shared" si="12"/>
        <v/>
      </c>
      <c r="B427" s="270"/>
      <c r="C427" s="270"/>
      <c r="D427" s="291" t="str">
        <f>IF(C427="","",VLOOKUP(J427,IF({1,0},项目管理台账!$V$3:$V$1000,项目管理台账!$K$3:$K$1000),2,0))</f>
        <v/>
      </c>
      <c r="E427" s="296"/>
      <c r="F427" s="131"/>
      <c r="G427" s="294" t="str">
        <f>IF(C427="","",IF(VLOOKUP(D427,项目管理台账!$K$4:$R$1000,8,0)="","",VLOOKUP(D427,项目管理台账!$K$4:$R$1000,8,0)))</f>
        <v/>
      </c>
      <c r="H427" s="295">
        <f t="shared" si="13"/>
        <v>0</v>
      </c>
      <c r="I427" s="300"/>
      <c r="J427" s="297"/>
      <c r="K427" s="81"/>
    </row>
    <row r="428" spans="1:11">
      <c r="A428" s="290" t="str">
        <f t="shared" si="12"/>
        <v/>
      </c>
      <c r="B428" s="270"/>
      <c r="C428" s="270"/>
      <c r="D428" s="291" t="str">
        <f>IF(C428="","",VLOOKUP(J428,IF({1,0},项目管理台账!$V$3:$V$1000,项目管理台账!$K$3:$K$1000),2,0))</f>
        <v/>
      </c>
      <c r="E428" s="296"/>
      <c r="F428" s="131"/>
      <c r="G428" s="294" t="str">
        <f>IF(C428="","",IF(VLOOKUP(D428,项目管理台账!$K$4:$R$1000,8,0)="","",VLOOKUP(D428,项目管理台账!$K$4:$R$1000,8,0)))</f>
        <v/>
      </c>
      <c r="H428" s="295">
        <f t="shared" si="13"/>
        <v>0</v>
      </c>
      <c r="I428" s="300"/>
      <c r="J428" s="297"/>
      <c r="K428" s="81"/>
    </row>
    <row r="429" spans="1:11">
      <c r="A429" s="290" t="str">
        <f t="shared" si="12"/>
        <v/>
      </c>
      <c r="B429" s="270"/>
      <c r="C429" s="270"/>
      <c r="D429" s="291" t="str">
        <f>IF(C429="","",VLOOKUP(J429,IF({1,0},项目管理台账!$V$3:$V$1000,项目管理台账!$K$3:$K$1000),2,0))</f>
        <v/>
      </c>
      <c r="E429" s="296"/>
      <c r="F429" s="131"/>
      <c r="G429" s="294" t="str">
        <f>IF(C429="","",IF(VLOOKUP(D429,项目管理台账!$K$4:$R$1000,8,0)="","",VLOOKUP(D429,项目管理台账!$K$4:$R$1000,8,0)))</f>
        <v/>
      </c>
      <c r="H429" s="295">
        <f t="shared" si="13"/>
        <v>0</v>
      </c>
      <c r="I429" s="300"/>
      <c r="J429" s="297"/>
      <c r="K429" s="81"/>
    </row>
    <row r="430" spans="1:11">
      <c r="A430" s="290" t="str">
        <f t="shared" si="12"/>
        <v/>
      </c>
      <c r="B430" s="270"/>
      <c r="C430" s="270"/>
      <c r="D430" s="291" t="str">
        <f>IF(C430="","",VLOOKUP(J430,IF({1,0},项目管理台账!$V$3:$V$1000,项目管理台账!$K$3:$K$1000),2,0))</f>
        <v/>
      </c>
      <c r="E430" s="296"/>
      <c r="F430" s="131"/>
      <c r="G430" s="294" t="str">
        <f>IF(C430="","",IF(VLOOKUP(D430,项目管理台账!$K$4:$R$1000,8,0)="","",VLOOKUP(D430,项目管理台账!$K$4:$R$1000,8,0)))</f>
        <v/>
      </c>
      <c r="H430" s="295">
        <f t="shared" si="13"/>
        <v>0</v>
      </c>
      <c r="I430" s="300"/>
      <c r="J430" s="297"/>
      <c r="K430" s="81"/>
    </row>
    <row r="431" spans="1:11">
      <c r="A431" s="290" t="str">
        <f t="shared" si="12"/>
        <v/>
      </c>
      <c r="B431" s="270"/>
      <c r="C431" s="270"/>
      <c r="D431" s="291" t="str">
        <f>IF(C431="","",VLOOKUP(J431,IF({1,0},项目管理台账!$V$3:$V$1000,项目管理台账!$K$3:$K$1000),2,0))</f>
        <v/>
      </c>
      <c r="E431" s="296"/>
      <c r="F431" s="131"/>
      <c r="G431" s="294" t="str">
        <f>IF(C431="","",IF(VLOOKUP(D431,项目管理台账!$K$4:$R$1000,8,0)="","",VLOOKUP(D431,项目管理台账!$K$4:$R$1000,8,0)))</f>
        <v/>
      </c>
      <c r="H431" s="295">
        <f t="shared" si="13"/>
        <v>0</v>
      </c>
      <c r="I431" s="300"/>
      <c r="J431" s="297"/>
      <c r="K431" s="81"/>
    </row>
    <row r="432" spans="1:11">
      <c r="A432" s="290" t="str">
        <f t="shared" si="12"/>
        <v/>
      </c>
      <c r="B432" s="270"/>
      <c r="C432" s="270"/>
      <c r="D432" s="291" t="str">
        <f>IF(C432="","",VLOOKUP(J432,IF({1,0},项目管理台账!$V$3:$V$1000,项目管理台账!$K$3:$K$1000),2,0))</f>
        <v/>
      </c>
      <c r="E432" s="296"/>
      <c r="F432" s="131"/>
      <c r="G432" s="294" t="str">
        <f>IF(C432="","",IF(VLOOKUP(D432,项目管理台账!$K$4:$R$1000,8,0)="","",VLOOKUP(D432,项目管理台账!$K$4:$R$1000,8,0)))</f>
        <v/>
      </c>
      <c r="H432" s="295">
        <f t="shared" si="13"/>
        <v>0</v>
      </c>
      <c r="I432" s="300"/>
      <c r="J432" s="297"/>
      <c r="K432" s="81"/>
    </row>
    <row r="433" spans="1:11">
      <c r="A433" s="290" t="str">
        <f t="shared" si="12"/>
        <v/>
      </c>
      <c r="B433" s="270"/>
      <c r="C433" s="270"/>
      <c r="D433" s="291" t="str">
        <f>IF(C433="","",VLOOKUP(J433,IF({1,0},项目管理台账!$V$3:$V$1000,项目管理台账!$K$3:$K$1000),2,0))</f>
        <v/>
      </c>
      <c r="E433" s="296"/>
      <c r="F433" s="131"/>
      <c r="G433" s="294" t="str">
        <f>IF(C433="","",IF(VLOOKUP(D433,项目管理台账!$K$4:$R$1000,8,0)="","",VLOOKUP(D433,项目管理台账!$K$4:$R$1000,8,0)))</f>
        <v/>
      </c>
      <c r="H433" s="295">
        <f t="shared" si="13"/>
        <v>0</v>
      </c>
      <c r="I433" s="300"/>
      <c r="J433" s="297"/>
      <c r="K433" s="81"/>
    </row>
    <row r="434" spans="1:11">
      <c r="A434" s="290" t="str">
        <f t="shared" si="12"/>
        <v/>
      </c>
      <c r="B434" s="270"/>
      <c r="C434" s="270"/>
      <c r="D434" s="291" t="str">
        <f>IF(C434="","",VLOOKUP(J434,IF({1,0},项目管理台账!$V$3:$V$1000,项目管理台账!$K$3:$K$1000),2,0))</f>
        <v/>
      </c>
      <c r="E434" s="296"/>
      <c r="F434" s="131"/>
      <c r="G434" s="294" t="str">
        <f>IF(C434="","",IF(VLOOKUP(D434,项目管理台账!$K$4:$R$1000,8,0)="","",VLOOKUP(D434,项目管理台账!$K$4:$R$1000,8,0)))</f>
        <v/>
      </c>
      <c r="H434" s="295">
        <f t="shared" si="13"/>
        <v>0</v>
      </c>
      <c r="I434" s="300"/>
      <c r="J434" s="297"/>
      <c r="K434" s="81"/>
    </row>
    <row r="435" spans="1:11">
      <c r="A435" s="290" t="str">
        <f t="shared" si="12"/>
        <v/>
      </c>
      <c r="B435" s="270"/>
      <c r="C435" s="270"/>
      <c r="D435" s="291" t="str">
        <f>IF(C435="","",VLOOKUP(J435,IF({1,0},项目管理台账!$V$3:$V$1000,项目管理台账!$K$3:$K$1000),2,0))</f>
        <v/>
      </c>
      <c r="E435" s="296"/>
      <c r="F435" s="131"/>
      <c r="G435" s="294" t="str">
        <f>IF(C435="","",IF(VLOOKUP(D435,项目管理台账!$K$4:$R$1000,8,0)="","",VLOOKUP(D435,项目管理台账!$K$4:$R$1000,8,0)))</f>
        <v/>
      </c>
      <c r="H435" s="295">
        <f t="shared" si="13"/>
        <v>0</v>
      </c>
      <c r="I435" s="300"/>
      <c r="J435" s="297"/>
      <c r="K435" s="81"/>
    </row>
    <row r="436" spans="1:11">
      <c r="A436" s="290" t="str">
        <f t="shared" si="12"/>
        <v/>
      </c>
      <c r="B436" s="270"/>
      <c r="C436" s="270"/>
      <c r="D436" s="291" t="str">
        <f>IF(C436="","",VLOOKUP(J436,IF({1,0},项目管理台账!$V$3:$V$1000,项目管理台账!$K$3:$K$1000),2,0))</f>
        <v/>
      </c>
      <c r="E436" s="296"/>
      <c r="F436" s="131"/>
      <c r="G436" s="294" t="str">
        <f>IF(C436="","",IF(VLOOKUP(D436,项目管理台账!$K$4:$R$1000,8,0)="","",VLOOKUP(D436,项目管理台账!$K$4:$R$1000,8,0)))</f>
        <v/>
      </c>
      <c r="H436" s="295">
        <f t="shared" si="13"/>
        <v>0</v>
      </c>
      <c r="I436" s="300"/>
      <c r="J436" s="297"/>
      <c r="K436" s="81"/>
    </row>
    <row r="437" spans="1:11">
      <c r="A437" s="290" t="str">
        <f t="shared" si="12"/>
        <v/>
      </c>
      <c r="B437" s="270"/>
      <c r="C437" s="270"/>
      <c r="D437" s="291" t="str">
        <f>IF(C437="","",VLOOKUP(J437,IF({1,0},项目管理台账!$V$3:$V$1000,项目管理台账!$K$3:$K$1000),2,0))</f>
        <v/>
      </c>
      <c r="E437" s="296"/>
      <c r="F437" s="131"/>
      <c r="G437" s="294" t="str">
        <f>IF(C437="","",IF(VLOOKUP(D437,项目管理台账!$K$4:$R$1000,8,0)="","",VLOOKUP(D437,项目管理台账!$K$4:$R$1000,8,0)))</f>
        <v/>
      </c>
      <c r="H437" s="295">
        <f t="shared" si="13"/>
        <v>0</v>
      </c>
      <c r="I437" s="300"/>
      <c r="J437" s="297"/>
      <c r="K437" s="81"/>
    </row>
    <row r="438" spans="1:11">
      <c r="A438" s="290" t="str">
        <f t="shared" si="12"/>
        <v/>
      </c>
      <c r="B438" s="270"/>
      <c r="C438" s="270"/>
      <c r="D438" s="291" t="str">
        <f>IF(C438="","",VLOOKUP(J438,IF({1,0},项目管理台账!$V$3:$V$1000,项目管理台账!$K$3:$K$1000),2,0))</f>
        <v/>
      </c>
      <c r="E438" s="296"/>
      <c r="F438" s="131"/>
      <c r="G438" s="294" t="str">
        <f>IF(C438="","",IF(VLOOKUP(D438,项目管理台账!$K$4:$R$1000,8,0)="","",VLOOKUP(D438,项目管理台账!$K$4:$R$1000,8,0)))</f>
        <v/>
      </c>
      <c r="H438" s="295">
        <f t="shared" si="13"/>
        <v>0</v>
      </c>
      <c r="I438" s="300"/>
      <c r="J438" s="297"/>
      <c r="K438" s="81"/>
    </row>
    <row r="439" spans="1:11">
      <c r="A439" s="290" t="str">
        <f t="shared" si="12"/>
        <v/>
      </c>
      <c r="B439" s="270"/>
      <c r="C439" s="270"/>
      <c r="D439" s="291" t="str">
        <f>IF(C439="","",VLOOKUP(J439,IF({1,0},项目管理台账!$V$3:$V$1000,项目管理台账!$K$3:$K$1000),2,0))</f>
        <v/>
      </c>
      <c r="E439" s="296"/>
      <c r="F439" s="131"/>
      <c r="G439" s="294" t="str">
        <f>IF(C439="","",IF(VLOOKUP(D439,项目管理台账!$K$4:$R$1000,8,0)="","",VLOOKUP(D439,项目管理台账!$K$4:$R$1000,8,0)))</f>
        <v/>
      </c>
      <c r="H439" s="295">
        <f t="shared" si="13"/>
        <v>0</v>
      </c>
      <c r="I439" s="300"/>
      <c r="J439" s="297"/>
      <c r="K439" s="81"/>
    </row>
    <row r="440" spans="1:11">
      <c r="A440" s="290" t="str">
        <f t="shared" si="12"/>
        <v/>
      </c>
      <c r="B440" s="270"/>
      <c r="C440" s="270"/>
      <c r="D440" s="291" t="str">
        <f>IF(C440="","",VLOOKUP(J440,IF({1,0},项目管理台账!$V$3:$V$1000,项目管理台账!$K$3:$K$1000),2,0))</f>
        <v/>
      </c>
      <c r="E440" s="296"/>
      <c r="F440" s="131"/>
      <c r="G440" s="294" t="str">
        <f>IF(C440="","",IF(VLOOKUP(D440,项目管理台账!$K$4:$R$1000,8,0)="","",VLOOKUP(D440,项目管理台账!$K$4:$R$1000,8,0)))</f>
        <v/>
      </c>
      <c r="H440" s="295">
        <f t="shared" si="13"/>
        <v>0</v>
      </c>
      <c r="I440" s="300"/>
      <c r="J440" s="297"/>
      <c r="K440" s="81"/>
    </row>
    <row r="441" spans="1:11">
      <c r="A441" s="290" t="str">
        <f t="shared" si="12"/>
        <v/>
      </c>
      <c r="B441" s="270"/>
      <c r="C441" s="270"/>
      <c r="D441" s="291" t="str">
        <f>IF(C441="","",VLOOKUP(J441,IF({1,0},项目管理台账!$V$3:$V$1000,项目管理台账!$K$3:$K$1000),2,0))</f>
        <v/>
      </c>
      <c r="E441" s="296"/>
      <c r="F441" s="131"/>
      <c r="G441" s="294" t="str">
        <f>IF(C441="","",IF(VLOOKUP(D441,项目管理台账!$K$4:$R$1000,8,0)="","",VLOOKUP(D441,项目管理台账!$K$4:$R$1000,8,0)))</f>
        <v/>
      </c>
      <c r="H441" s="295">
        <f t="shared" si="13"/>
        <v>0</v>
      </c>
      <c r="I441" s="300"/>
      <c r="J441" s="297"/>
      <c r="K441" s="81"/>
    </row>
    <row r="442" spans="1:11">
      <c r="A442" s="290" t="str">
        <f t="shared" si="12"/>
        <v/>
      </c>
      <c r="B442" s="270"/>
      <c r="C442" s="270"/>
      <c r="D442" s="291" t="str">
        <f>IF(C442="","",VLOOKUP(J442,IF({1,0},项目管理台账!$V$3:$V$1000,项目管理台账!$K$3:$K$1000),2,0))</f>
        <v/>
      </c>
      <c r="E442" s="296"/>
      <c r="F442" s="131"/>
      <c r="G442" s="294" t="str">
        <f>IF(C442="","",IF(VLOOKUP(D442,项目管理台账!$K$4:$R$1000,8,0)="","",VLOOKUP(D442,项目管理台账!$K$4:$R$1000,8,0)))</f>
        <v/>
      </c>
      <c r="H442" s="295">
        <f t="shared" si="13"/>
        <v>0</v>
      </c>
      <c r="I442" s="300"/>
      <c r="J442" s="297"/>
      <c r="K442" s="81"/>
    </row>
    <row r="443" spans="1:11">
      <c r="A443" s="290" t="str">
        <f t="shared" si="12"/>
        <v/>
      </c>
      <c r="B443" s="270"/>
      <c r="C443" s="270"/>
      <c r="D443" s="291" t="str">
        <f>IF(C443="","",VLOOKUP(J443,IF({1,0},项目管理台账!$V$3:$V$1000,项目管理台账!$K$3:$K$1000),2,0))</f>
        <v/>
      </c>
      <c r="E443" s="296"/>
      <c r="F443" s="131"/>
      <c r="G443" s="294" t="str">
        <f>IF(C443="","",IF(VLOOKUP(D443,项目管理台账!$K$4:$R$1000,8,0)="","",VLOOKUP(D443,项目管理台账!$K$4:$R$1000,8,0)))</f>
        <v/>
      </c>
      <c r="H443" s="295">
        <f t="shared" si="13"/>
        <v>0</v>
      </c>
      <c r="I443" s="300"/>
      <c r="J443" s="297"/>
      <c r="K443" s="81"/>
    </row>
    <row r="444" spans="1:11">
      <c r="A444" s="290" t="str">
        <f t="shared" si="12"/>
        <v/>
      </c>
      <c r="B444" s="270"/>
      <c r="C444" s="270"/>
      <c r="D444" s="291" t="str">
        <f>IF(C444="","",VLOOKUP(J444,IF({1,0},项目管理台账!$V$3:$V$1000,项目管理台账!$K$3:$K$1000),2,0))</f>
        <v/>
      </c>
      <c r="E444" s="296"/>
      <c r="F444" s="131"/>
      <c r="G444" s="294" t="str">
        <f>IF(C444="","",IF(VLOOKUP(D444,项目管理台账!$K$4:$R$1000,8,0)="","",VLOOKUP(D444,项目管理台账!$K$4:$R$1000,8,0)))</f>
        <v/>
      </c>
      <c r="H444" s="295">
        <f t="shared" si="13"/>
        <v>0</v>
      </c>
      <c r="I444" s="300"/>
      <c r="J444" s="297"/>
      <c r="K444" s="81"/>
    </row>
    <row r="445" spans="1:11">
      <c r="A445" s="290" t="str">
        <f t="shared" si="12"/>
        <v/>
      </c>
      <c r="B445" s="270"/>
      <c r="C445" s="270"/>
      <c r="D445" s="291" t="str">
        <f>IF(C445="","",VLOOKUP(J445,IF({1,0},项目管理台账!$V$3:$V$1000,项目管理台账!$K$3:$K$1000),2,0))</f>
        <v/>
      </c>
      <c r="E445" s="296"/>
      <c r="F445" s="131"/>
      <c r="G445" s="294" t="str">
        <f>IF(C445="","",IF(VLOOKUP(D445,项目管理台账!$K$4:$R$1000,8,0)="","",VLOOKUP(D445,项目管理台账!$K$4:$R$1000,8,0)))</f>
        <v/>
      </c>
      <c r="H445" s="295">
        <f t="shared" si="13"/>
        <v>0</v>
      </c>
      <c r="I445" s="300"/>
      <c r="J445" s="297"/>
      <c r="K445" s="81"/>
    </row>
    <row r="446" spans="1:11">
      <c r="A446" s="290" t="str">
        <f t="shared" si="12"/>
        <v/>
      </c>
      <c r="B446" s="270"/>
      <c r="C446" s="270"/>
      <c r="D446" s="291" t="str">
        <f>IF(C446="","",VLOOKUP(J446,IF({1,0},项目管理台账!$V$3:$V$1000,项目管理台账!$K$3:$K$1000),2,0))</f>
        <v/>
      </c>
      <c r="E446" s="296"/>
      <c r="F446" s="131"/>
      <c r="G446" s="294" t="str">
        <f>IF(C446="","",IF(VLOOKUP(D446,项目管理台账!$K$4:$R$1000,8,0)="","",VLOOKUP(D446,项目管理台账!$K$4:$R$1000,8,0)))</f>
        <v/>
      </c>
      <c r="H446" s="295">
        <f t="shared" si="13"/>
        <v>0</v>
      </c>
      <c r="I446" s="300"/>
      <c r="J446" s="297"/>
      <c r="K446" s="81"/>
    </row>
    <row r="447" spans="1:11">
      <c r="A447" s="290" t="str">
        <f t="shared" si="12"/>
        <v/>
      </c>
      <c r="B447" s="270"/>
      <c r="C447" s="270"/>
      <c r="D447" s="291" t="str">
        <f>IF(C447="","",VLOOKUP(J447,IF({1,0},项目管理台账!$V$3:$V$1000,项目管理台账!$K$3:$K$1000),2,0))</f>
        <v/>
      </c>
      <c r="E447" s="296"/>
      <c r="F447" s="131"/>
      <c r="G447" s="294" t="str">
        <f>IF(C447="","",IF(VLOOKUP(D447,项目管理台账!$K$4:$R$1000,8,0)="","",VLOOKUP(D447,项目管理台账!$K$4:$R$1000,8,0)))</f>
        <v/>
      </c>
      <c r="H447" s="295">
        <f t="shared" si="13"/>
        <v>0</v>
      </c>
      <c r="I447" s="300"/>
      <c r="J447" s="297"/>
      <c r="K447" s="81"/>
    </row>
    <row r="448" spans="1:11">
      <c r="A448" s="290" t="str">
        <f t="shared" si="12"/>
        <v/>
      </c>
      <c r="B448" s="270"/>
      <c r="C448" s="270"/>
      <c r="D448" s="291" t="str">
        <f>IF(C448="","",VLOOKUP(J448,IF({1,0},项目管理台账!$V$3:$V$1000,项目管理台账!$K$3:$K$1000),2,0))</f>
        <v/>
      </c>
      <c r="E448" s="296"/>
      <c r="F448" s="131"/>
      <c r="G448" s="294" t="str">
        <f>IF(C448="","",IF(VLOOKUP(D448,项目管理台账!$K$4:$R$1000,8,0)="","",VLOOKUP(D448,项目管理台账!$K$4:$R$1000,8,0)))</f>
        <v/>
      </c>
      <c r="H448" s="295">
        <f t="shared" si="13"/>
        <v>0</v>
      </c>
      <c r="I448" s="300"/>
      <c r="J448" s="297"/>
      <c r="K448" s="81"/>
    </row>
    <row r="449" spans="1:11">
      <c r="A449" s="290" t="str">
        <f t="shared" si="12"/>
        <v/>
      </c>
      <c r="B449" s="270"/>
      <c r="C449" s="270"/>
      <c r="D449" s="291" t="str">
        <f>IF(C449="","",VLOOKUP(J449,IF({1,0},项目管理台账!$V$3:$V$1000,项目管理台账!$K$3:$K$1000),2,0))</f>
        <v/>
      </c>
      <c r="E449" s="296"/>
      <c r="F449" s="131"/>
      <c r="G449" s="294" t="str">
        <f>IF(C449="","",IF(VLOOKUP(D449,项目管理台账!$K$4:$R$1000,8,0)="","",VLOOKUP(D449,项目管理台账!$K$4:$R$1000,8,0)))</f>
        <v/>
      </c>
      <c r="H449" s="295">
        <f t="shared" si="13"/>
        <v>0</v>
      </c>
      <c r="I449" s="300"/>
      <c r="J449" s="297"/>
      <c r="K449" s="81"/>
    </row>
    <row r="450" spans="1:11">
      <c r="A450" s="290" t="str">
        <f t="shared" si="12"/>
        <v/>
      </c>
      <c r="B450" s="270"/>
      <c r="C450" s="270"/>
      <c r="D450" s="291" t="str">
        <f>IF(C450="","",VLOOKUP(J450,IF({1,0},项目管理台账!$V$3:$V$1000,项目管理台账!$K$3:$K$1000),2,0))</f>
        <v/>
      </c>
      <c r="E450" s="296"/>
      <c r="F450" s="131"/>
      <c r="G450" s="294" t="str">
        <f>IF(C450="","",IF(VLOOKUP(D450,项目管理台账!$K$4:$R$1000,8,0)="","",VLOOKUP(D450,项目管理台账!$K$4:$R$1000,8,0)))</f>
        <v/>
      </c>
      <c r="H450" s="295">
        <f t="shared" si="13"/>
        <v>0</v>
      </c>
      <c r="I450" s="300"/>
      <c r="J450" s="297"/>
      <c r="K450" s="81"/>
    </row>
    <row r="451" spans="1:11">
      <c r="A451" s="290" t="str">
        <f t="shared" si="12"/>
        <v/>
      </c>
      <c r="B451" s="270"/>
      <c r="C451" s="270"/>
      <c r="D451" s="291" t="str">
        <f>IF(C451="","",VLOOKUP(J451,IF({1,0},项目管理台账!$V$3:$V$1000,项目管理台账!$K$3:$K$1000),2,0))</f>
        <v/>
      </c>
      <c r="E451" s="296"/>
      <c r="F451" s="131"/>
      <c r="G451" s="294" t="str">
        <f>IF(C451="","",IF(VLOOKUP(D451,项目管理台账!$K$4:$R$1000,8,0)="","",VLOOKUP(D451,项目管理台账!$K$4:$R$1000,8,0)))</f>
        <v/>
      </c>
      <c r="H451" s="295">
        <f t="shared" si="13"/>
        <v>0</v>
      </c>
      <c r="I451" s="300"/>
      <c r="J451" s="297"/>
      <c r="K451" s="81"/>
    </row>
    <row r="452" spans="1:11">
      <c r="A452" s="290" t="str">
        <f t="shared" si="12"/>
        <v/>
      </c>
      <c r="B452" s="270"/>
      <c r="C452" s="270"/>
      <c r="D452" s="291" t="str">
        <f>IF(C452="","",VLOOKUP(J452,IF({1,0},项目管理台账!$V$3:$V$1000,项目管理台账!$K$3:$K$1000),2,0))</f>
        <v/>
      </c>
      <c r="E452" s="296"/>
      <c r="F452" s="131"/>
      <c r="G452" s="294" t="str">
        <f>IF(C452="","",IF(VLOOKUP(D452,项目管理台账!$K$4:$R$1000,8,0)="","",VLOOKUP(D452,项目管理台账!$K$4:$R$1000,8,0)))</f>
        <v/>
      </c>
      <c r="H452" s="295">
        <f t="shared" si="13"/>
        <v>0</v>
      </c>
      <c r="I452" s="300"/>
      <c r="J452" s="297"/>
      <c r="K452" s="81"/>
    </row>
    <row r="453" spans="1:11">
      <c r="A453" s="290" t="str">
        <f t="shared" ref="A453:A516" si="14">IF(E453&lt;&gt;"",ROW()-3,"")</f>
        <v/>
      </c>
      <c r="B453" s="270"/>
      <c r="C453" s="270"/>
      <c r="D453" s="291" t="str">
        <f>IF(C453="","",VLOOKUP(J453,IF({1,0},项目管理台账!$V$3:$V$1000,项目管理台账!$K$3:$K$1000),2,0))</f>
        <v/>
      </c>
      <c r="E453" s="296"/>
      <c r="F453" s="131"/>
      <c r="G453" s="294" t="str">
        <f>IF(C453="","",IF(VLOOKUP(D453,项目管理台账!$K$4:$R$1000,8,0)="","",VLOOKUP(D453,项目管理台账!$K$4:$R$1000,8,0)))</f>
        <v/>
      </c>
      <c r="H453" s="295">
        <f t="shared" ref="H453:H516" si="15">IF(G453="",0,G453*F453)</f>
        <v>0</v>
      </c>
      <c r="I453" s="300"/>
      <c r="J453" s="297"/>
      <c r="K453" s="81"/>
    </row>
    <row r="454" spans="1:11">
      <c r="A454" s="290" t="str">
        <f t="shared" si="14"/>
        <v/>
      </c>
      <c r="B454" s="270"/>
      <c r="C454" s="270"/>
      <c r="D454" s="291" t="str">
        <f>IF(C454="","",VLOOKUP(J454,IF({1,0},项目管理台账!$V$3:$V$1000,项目管理台账!$K$3:$K$1000),2,0))</f>
        <v/>
      </c>
      <c r="E454" s="296"/>
      <c r="F454" s="131"/>
      <c r="G454" s="294" t="str">
        <f>IF(C454="","",IF(VLOOKUP(D454,项目管理台账!$K$4:$R$1000,8,0)="","",VLOOKUP(D454,项目管理台账!$K$4:$R$1000,8,0)))</f>
        <v/>
      </c>
      <c r="H454" s="295">
        <f t="shared" si="15"/>
        <v>0</v>
      </c>
      <c r="I454" s="300"/>
      <c r="J454" s="297"/>
      <c r="K454" s="81"/>
    </row>
    <row r="455" spans="1:11">
      <c r="A455" s="290" t="str">
        <f t="shared" si="14"/>
        <v/>
      </c>
      <c r="B455" s="270"/>
      <c r="C455" s="270"/>
      <c r="D455" s="291" t="str">
        <f>IF(C455="","",VLOOKUP(J455,IF({1,0},项目管理台账!$V$3:$V$1000,项目管理台账!$K$3:$K$1000),2,0))</f>
        <v/>
      </c>
      <c r="E455" s="296"/>
      <c r="F455" s="131"/>
      <c r="G455" s="294" t="str">
        <f>IF(C455="","",IF(VLOOKUP(D455,项目管理台账!$K$4:$R$1000,8,0)="","",VLOOKUP(D455,项目管理台账!$K$4:$R$1000,8,0)))</f>
        <v/>
      </c>
      <c r="H455" s="295">
        <f t="shared" si="15"/>
        <v>0</v>
      </c>
      <c r="I455" s="300"/>
      <c r="J455" s="297"/>
      <c r="K455" s="81"/>
    </row>
    <row r="456" spans="1:11">
      <c r="A456" s="290" t="str">
        <f t="shared" si="14"/>
        <v/>
      </c>
      <c r="B456" s="270"/>
      <c r="C456" s="270"/>
      <c r="D456" s="291" t="str">
        <f>IF(C456="","",VLOOKUP(J456,IF({1,0},项目管理台账!$V$3:$V$1000,项目管理台账!$K$3:$K$1000),2,0))</f>
        <v/>
      </c>
      <c r="E456" s="296"/>
      <c r="F456" s="131"/>
      <c r="G456" s="294" t="str">
        <f>IF(C456="","",IF(VLOOKUP(D456,项目管理台账!$K$4:$R$1000,8,0)="","",VLOOKUP(D456,项目管理台账!$K$4:$R$1000,8,0)))</f>
        <v/>
      </c>
      <c r="H456" s="295">
        <f t="shared" si="15"/>
        <v>0</v>
      </c>
      <c r="I456" s="300"/>
      <c r="J456" s="297"/>
      <c r="K456" s="81"/>
    </row>
    <row r="457" spans="1:11">
      <c r="A457" s="290" t="str">
        <f t="shared" si="14"/>
        <v/>
      </c>
      <c r="B457" s="270"/>
      <c r="C457" s="270"/>
      <c r="D457" s="291" t="str">
        <f>IF(C457="","",VLOOKUP(J457,IF({1,0},项目管理台账!$V$3:$V$1000,项目管理台账!$K$3:$K$1000),2,0))</f>
        <v/>
      </c>
      <c r="E457" s="296"/>
      <c r="F457" s="131"/>
      <c r="G457" s="294" t="str">
        <f>IF(C457="","",IF(VLOOKUP(D457,项目管理台账!$K$4:$R$1000,8,0)="","",VLOOKUP(D457,项目管理台账!$K$4:$R$1000,8,0)))</f>
        <v/>
      </c>
      <c r="H457" s="295">
        <f t="shared" si="15"/>
        <v>0</v>
      </c>
      <c r="I457" s="300"/>
      <c r="J457" s="297"/>
      <c r="K457" s="81"/>
    </row>
    <row r="458" spans="1:11">
      <c r="A458" s="290" t="str">
        <f t="shared" si="14"/>
        <v/>
      </c>
      <c r="B458" s="270"/>
      <c r="C458" s="270"/>
      <c r="D458" s="291" t="str">
        <f>IF(C458="","",VLOOKUP(J458,IF({1,0},项目管理台账!$V$3:$V$1000,项目管理台账!$K$3:$K$1000),2,0))</f>
        <v/>
      </c>
      <c r="E458" s="296"/>
      <c r="F458" s="131"/>
      <c r="G458" s="294" t="str">
        <f>IF(C458="","",IF(VLOOKUP(D458,项目管理台账!$K$4:$R$1000,8,0)="","",VLOOKUP(D458,项目管理台账!$K$4:$R$1000,8,0)))</f>
        <v/>
      </c>
      <c r="H458" s="295">
        <f t="shared" si="15"/>
        <v>0</v>
      </c>
      <c r="I458" s="300"/>
      <c r="J458" s="297"/>
      <c r="K458" s="81"/>
    </row>
    <row r="459" spans="1:11">
      <c r="A459" s="290" t="str">
        <f t="shared" si="14"/>
        <v/>
      </c>
      <c r="B459" s="270"/>
      <c r="C459" s="270"/>
      <c r="D459" s="291" t="str">
        <f>IF(C459="","",VLOOKUP(J459,IF({1,0},项目管理台账!$V$3:$V$1000,项目管理台账!$K$3:$K$1000),2,0))</f>
        <v/>
      </c>
      <c r="E459" s="296"/>
      <c r="F459" s="131"/>
      <c r="G459" s="294" t="str">
        <f>IF(C459="","",IF(VLOOKUP(D459,项目管理台账!$K$4:$R$1000,8,0)="","",VLOOKUP(D459,项目管理台账!$K$4:$R$1000,8,0)))</f>
        <v/>
      </c>
      <c r="H459" s="295">
        <f t="shared" si="15"/>
        <v>0</v>
      </c>
      <c r="I459" s="300"/>
      <c r="J459" s="297"/>
      <c r="K459" s="81"/>
    </row>
    <row r="460" spans="1:11">
      <c r="A460" s="290" t="str">
        <f t="shared" si="14"/>
        <v/>
      </c>
      <c r="B460" s="270"/>
      <c r="C460" s="270"/>
      <c r="D460" s="291" t="str">
        <f>IF(C460="","",VLOOKUP(J460,IF({1,0},项目管理台账!$V$3:$V$1000,项目管理台账!$K$3:$K$1000),2,0))</f>
        <v/>
      </c>
      <c r="E460" s="296"/>
      <c r="F460" s="131"/>
      <c r="G460" s="294" t="str">
        <f>IF(C460="","",IF(VLOOKUP(D460,项目管理台账!$K$4:$R$1000,8,0)="","",VLOOKUP(D460,项目管理台账!$K$4:$R$1000,8,0)))</f>
        <v/>
      </c>
      <c r="H460" s="295">
        <f t="shared" si="15"/>
        <v>0</v>
      </c>
      <c r="I460" s="300"/>
      <c r="J460" s="297"/>
      <c r="K460" s="81"/>
    </row>
    <row r="461" spans="1:11">
      <c r="A461" s="290" t="str">
        <f t="shared" si="14"/>
        <v/>
      </c>
      <c r="B461" s="270"/>
      <c r="C461" s="270"/>
      <c r="D461" s="291" t="str">
        <f>IF(C461="","",VLOOKUP(J461,IF({1,0},项目管理台账!$V$3:$V$1000,项目管理台账!$K$3:$K$1000),2,0))</f>
        <v/>
      </c>
      <c r="E461" s="296"/>
      <c r="F461" s="131"/>
      <c r="G461" s="294" t="str">
        <f>IF(C461="","",IF(VLOOKUP(D461,项目管理台账!$K$4:$R$1000,8,0)="","",VLOOKUP(D461,项目管理台账!$K$4:$R$1000,8,0)))</f>
        <v/>
      </c>
      <c r="H461" s="295">
        <f t="shared" si="15"/>
        <v>0</v>
      </c>
      <c r="I461" s="300"/>
      <c r="J461" s="297"/>
      <c r="K461" s="81"/>
    </row>
    <row r="462" spans="1:11">
      <c r="A462" s="290" t="str">
        <f t="shared" si="14"/>
        <v/>
      </c>
      <c r="B462" s="270"/>
      <c r="C462" s="270"/>
      <c r="D462" s="291" t="str">
        <f>IF(C462="","",VLOOKUP(J462,IF({1,0},项目管理台账!$V$3:$V$1000,项目管理台账!$K$3:$K$1000),2,0))</f>
        <v/>
      </c>
      <c r="E462" s="296"/>
      <c r="F462" s="131"/>
      <c r="G462" s="294" t="str">
        <f>IF(C462="","",IF(VLOOKUP(D462,项目管理台账!$K$4:$R$1000,8,0)="","",VLOOKUP(D462,项目管理台账!$K$4:$R$1000,8,0)))</f>
        <v/>
      </c>
      <c r="H462" s="295">
        <f t="shared" si="15"/>
        <v>0</v>
      </c>
      <c r="I462" s="300"/>
      <c r="J462" s="297"/>
      <c r="K462" s="81"/>
    </row>
    <row r="463" spans="1:11">
      <c r="A463" s="290" t="str">
        <f t="shared" si="14"/>
        <v/>
      </c>
      <c r="B463" s="270"/>
      <c r="C463" s="270"/>
      <c r="D463" s="291" t="str">
        <f>IF(C463="","",VLOOKUP(J463,IF({1,0},项目管理台账!$V$3:$V$1000,项目管理台账!$K$3:$K$1000),2,0))</f>
        <v/>
      </c>
      <c r="E463" s="296"/>
      <c r="F463" s="131"/>
      <c r="G463" s="294" t="str">
        <f>IF(C463="","",IF(VLOOKUP(D463,项目管理台账!$K$4:$R$1000,8,0)="","",VLOOKUP(D463,项目管理台账!$K$4:$R$1000,8,0)))</f>
        <v/>
      </c>
      <c r="H463" s="295">
        <f t="shared" si="15"/>
        <v>0</v>
      </c>
      <c r="I463" s="300"/>
      <c r="J463" s="297"/>
      <c r="K463" s="81"/>
    </row>
    <row r="464" spans="1:11">
      <c r="A464" s="290" t="str">
        <f t="shared" si="14"/>
        <v/>
      </c>
      <c r="B464" s="270"/>
      <c r="C464" s="270"/>
      <c r="D464" s="291" t="str">
        <f>IF(C464="","",VLOOKUP(J464,IF({1,0},项目管理台账!$V$3:$V$1000,项目管理台账!$K$3:$K$1000),2,0))</f>
        <v/>
      </c>
      <c r="E464" s="296"/>
      <c r="F464" s="131"/>
      <c r="G464" s="294" t="str">
        <f>IF(C464="","",IF(VLOOKUP(D464,项目管理台账!$K$4:$R$1000,8,0)="","",VLOOKUP(D464,项目管理台账!$K$4:$R$1000,8,0)))</f>
        <v/>
      </c>
      <c r="H464" s="295">
        <f t="shared" si="15"/>
        <v>0</v>
      </c>
      <c r="I464" s="300"/>
      <c r="J464" s="297"/>
      <c r="K464" s="81"/>
    </row>
    <row r="465" spans="1:11">
      <c r="A465" s="290" t="str">
        <f t="shared" si="14"/>
        <v/>
      </c>
      <c r="B465" s="270"/>
      <c r="C465" s="270"/>
      <c r="D465" s="291" t="str">
        <f>IF(C465="","",VLOOKUP(J465,IF({1,0},项目管理台账!$V$3:$V$1000,项目管理台账!$K$3:$K$1000),2,0))</f>
        <v/>
      </c>
      <c r="E465" s="296"/>
      <c r="F465" s="131"/>
      <c r="G465" s="294" t="str">
        <f>IF(C465="","",IF(VLOOKUP(D465,项目管理台账!$K$4:$R$1000,8,0)="","",VLOOKUP(D465,项目管理台账!$K$4:$R$1000,8,0)))</f>
        <v/>
      </c>
      <c r="H465" s="295">
        <f t="shared" si="15"/>
        <v>0</v>
      </c>
      <c r="I465" s="300"/>
      <c r="J465" s="297"/>
      <c r="K465" s="81"/>
    </row>
    <row r="466" spans="1:11">
      <c r="A466" s="290" t="str">
        <f t="shared" si="14"/>
        <v/>
      </c>
      <c r="B466" s="270"/>
      <c r="C466" s="270"/>
      <c r="D466" s="291" t="str">
        <f>IF(C466="","",VLOOKUP(J466,IF({1,0},项目管理台账!$V$3:$V$1000,项目管理台账!$K$3:$K$1000),2,0))</f>
        <v/>
      </c>
      <c r="E466" s="296"/>
      <c r="F466" s="131"/>
      <c r="G466" s="294" t="str">
        <f>IF(C466="","",IF(VLOOKUP(D466,项目管理台账!$K$4:$R$1000,8,0)="","",VLOOKUP(D466,项目管理台账!$K$4:$R$1000,8,0)))</f>
        <v/>
      </c>
      <c r="H466" s="295">
        <f t="shared" si="15"/>
        <v>0</v>
      </c>
      <c r="I466" s="300"/>
      <c r="J466" s="297"/>
      <c r="K466" s="81"/>
    </row>
    <row r="467" spans="1:11">
      <c r="A467" s="290" t="str">
        <f t="shared" si="14"/>
        <v/>
      </c>
      <c r="B467" s="270"/>
      <c r="C467" s="270"/>
      <c r="D467" s="291" t="str">
        <f>IF(C467="","",VLOOKUP(J467,IF({1,0},项目管理台账!$V$3:$V$1000,项目管理台账!$K$3:$K$1000),2,0))</f>
        <v/>
      </c>
      <c r="E467" s="296"/>
      <c r="F467" s="131"/>
      <c r="G467" s="294" t="str">
        <f>IF(C467="","",IF(VLOOKUP(D467,项目管理台账!$K$4:$R$1000,8,0)="","",VLOOKUP(D467,项目管理台账!$K$4:$R$1000,8,0)))</f>
        <v/>
      </c>
      <c r="H467" s="295">
        <f t="shared" si="15"/>
        <v>0</v>
      </c>
      <c r="I467" s="300"/>
      <c r="J467" s="297"/>
      <c r="K467" s="81"/>
    </row>
    <row r="468" spans="1:11">
      <c r="A468" s="290" t="str">
        <f t="shared" si="14"/>
        <v/>
      </c>
      <c r="B468" s="270"/>
      <c r="C468" s="270"/>
      <c r="D468" s="291" t="str">
        <f>IF(C468="","",VLOOKUP(J468,IF({1,0},项目管理台账!$V$3:$V$1000,项目管理台账!$K$3:$K$1000),2,0))</f>
        <v/>
      </c>
      <c r="E468" s="296"/>
      <c r="F468" s="131"/>
      <c r="G468" s="294" t="str">
        <f>IF(C468="","",IF(VLOOKUP(D468,项目管理台账!$K$4:$R$1000,8,0)="","",VLOOKUP(D468,项目管理台账!$K$4:$R$1000,8,0)))</f>
        <v/>
      </c>
      <c r="H468" s="295">
        <f t="shared" si="15"/>
        <v>0</v>
      </c>
      <c r="I468" s="300"/>
      <c r="J468" s="297"/>
      <c r="K468" s="81"/>
    </row>
    <row r="469" spans="1:11">
      <c r="A469" s="290" t="str">
        <f t="shared" si="14"/>
        <v/>
      </c>
      <c r="B469" s="270"/>
      <c r="C469" s="270"/>
      <c r="D469" s="291" t="str">
        <f>IF(C469="","",VLOOKUP(J469,IF({1,0},项目管理台账!$V$3:$V$1000,项目管理台账!$K$3:$K$1000),2,0))</f>
        <v/>
      </c>
      <c r="E469" s="296"/>
      <c r="F469" s="131"/>
      <c r="G469" s="294" t="str">
        <f>IF(C469="","",IF(VLOOKUP(D469,项目管理台账!$K$4:$R$1000,8,0)="","",VLOOKUP(D469,项目管理台账!$K$4:$R$1000,8,0)))</f>
        <v/>
      </c>
      <c r="H469" s="295">
        <f t="shared" si="15"/>
        <v>0</v>
      </c>
      <c r="I469" s="300"/>
      <c r="J469" s="297"/>
      <c r="K469" s="81"/>
    </row>
    <row r="470" spans="1:11">
      <c r="A470" s="290" t="str">
        <f t="shared" si="14"/>
        <v/>
      </c>
      <c r="B470" s="270"/>
      <c r="C470" s="270"/>
      <c r="D470" s="291" t="str">
        <f>IF(C470="","",VLOOKUP(J470,IF({1,0},项目管理台账!$V$3:$V$1000,项目管理台账!$K$3:$K$1000),2,0))</f>
        <v/>
      </c>
      <c r="E470" s="296"/>
      <c r="F470" s="131"/>
      <c r="G470" s="294" t="str">
        <f>IF(C470="","",IF(VLOOKUP(D470,项目管理台账!$K$4:$R$1000,8,0)="","",VLOOKUP(D470,项目管理台账!$K$4:$R$1000,8,0)))</f>
        <v/>
      </c>
      <c r="H470" s="295">
        <f t="shared" si="15"/>
        <v>0</v>
      </c>
      <c r="I470" s="300"/>
      <c r="J470" s="297"/>
      <c r="K470" s="81"/>
    </row>
    <row r="471" spans="1:11">
      <c r="A471" s="290" t="str">
        <f t="shared" si="14"/>
        <v/>
      </c>
      <c r="B471" s="270"/>
      <c r="C471" s="270"/>
      <c r="D471" s="291" t="str">
        <f>IF(C471="","",VLOOKUP(J471,IF({1,0},项目管理台账!$V$3:$V$1000,项目管理台账!$K$3:$K$1000),2,0))</f>
        <v/>
      </c>
      <c r="E471" s="296"/>
      <c r="F471" s="131"/>
      <c r="G471" s="294" t="str">
        <f>IF(C471="","",IF(VLOOKUP(D471,项目管理台账!$K$4:$R$1000,8,0)="","",VLOOKUP(D471,项目管理台账!$K$4:$R$1000,8,0)))</f>
        <v/>
      </c>
      <c r="H471" s="295">
        <f t="shared" si="15"/>
        <v>0</v>
      </c>
      <c r="I471" s="300"/>
      <c r="J471" s="297"/>
      <c r="K471" s="81"/>
    </row>
    <row r="472" spans="1:11">
      <c r="A472" s="290" t="str">
        <f t="shared" si="14"/>
        <v/>
      </c>
      <c r="B472" s="270"/>
      <c r="C472" s="270"/>
      <c r="D472" s="291" t="str">
        <f>IF(C472="","",VLOOKUP(J472,IF({1,0},项目管理台账!$V$3:$V$1000,项目管理台账!$K$3:$K$1000),2,0))</f>
        <v/>
      </c>
      <c r="E472" s="296"/>
      <c r="F472" s="131"/>
      <c r="G472" s="294" t="str">
        <f>IF(C472="","",IF(VLOOKUP(D472,项目管理台账!$K$4:$R$1000,8,0)="","",VLOOKUP(D472,项目管理台账!$K$4:$R$1000,8,0)))</f>
        <v/>
      </c>
      <c r="H472" s="295">
        <f t="shared" si="15"/>
        <v>0</v>
      </c>
      <c r="I472" s="300"/>
      <c r="J472" s="297"/>
      <c r="K472" s="81"/>
    </row>
    <row r="473" spans="1:11">
      <c r="A473" s="290" t="str">
        <f t="shared" si="14"/>
        <v/>
      </c>
      <c r="B473" s="270"/>
      <c r="C473" s="270"/>
      <c r="D473" s="291" t="str">
        <f>IF(C473="","",VLOOKUP(J473,IF({1,0},项目管理台账!$V$3:$V$1000,项目管理台账!$K$3:$K$1000),2,0))</f>
        <v/>
      </c>
      <c r="E473" s="296"/>
      <c r="F473" s="131"/>
      <c r="G473" s="294" t="str">
        <f>IF(C473="","",IF(VLOOKUP(D473,项目管理台账!$K$4:$R$1000,8,0)="","",VLOOKUP(D473,项目管理台账!$K$4:$R$1000,8,0)))</f>
        <v/>
      </c>
      <c r="H473" s="295">
        <f t="shared" si="15"/>
        <v>0</v>
      </c>
      <c r="I473" s="300"/>
      <c r="J473" s="297"/>
      <c r="K473" s="81"/>
    </row>
    <row r="474" spans="1:11">
      <c r="A474" s="290" t="str">
        <f t="shared" si="14"/>
        <v/>
      </c>
      <c r="B474" s="270"/>
      <c r="C474" s="270"/>
      <c r="D474" s="291" t="str">
        <f>IF(C474="","",VLOOKUP(J474,IF({1,0},项目管理台账!$V$3:$V$1000,项目管理台账!$K$3:$K$1000),2,0))</f>
        <v/>
      </c>
      <c r="E474" s="296"/>
      <c r="F474" s="131"/>
      <c r="G474" s="294" t="str">
        <f>IF(C474="","",IF(VLOOKUP(D474,项目管理台账!$K$4:$R$1000,8,0)="","",VLOOKUP(D474,项目管理台账!$K$4:$R$1000,8,0)))</f>
        <v/>
      </c>
      <c r="H474" s="295">
        <f t="shared" si="15"/>
        <v>0</v>
      </c>
      <c r="I474" s="300"/>
      <c r="J474" s="297"/>
      <c r="K474" s="81"/>
    </row>
    <row r="475" spans="1:11">
      <c r="A475" s="290" t="str">
        <f t="shared" si="14"/>
        <v/>
      </c>
      <c r="B475" s="270"/>
      <c r="C475" s="270"/>
      <c r="D475" s="291" t="str">
        <f>IF(C475="","",VLOOKUP(J475,IF({1,0},项目管理台账!$V$3:$V$1000,项目管理台账!$K$3:$K$1000),2,0))</f>
        <v/>
      </c>
      <c r="E475" s="296"/>
      <c r="F475" s="131"/>
      <c r="G475" s="294" t="str">
        <f>IF(C475="","",IF(VLOOKUP(D475,项目管理台账!$K$4:$R$1000,8,0)="","",VLOOKUP(D475,项目管理台账!$K$4:$R$1000,8,0)))</f>
        <v/>
      </c>
      <c r="H475" s="295">
        <f t="shared" si="15"/>
        <v>0</v>
      </c>
      <c r="I475" s="300"/>
      <c r="J475" s="297"/>
      <c r="K475" s="81"/>
    </row>
    <row r="476" spans="1:11">
      <c r="A476" s="290" t="str">
        <f t="shared" si="14"/>
        <v/>
      </c>
      <c r="B476" s="270"/>
      <c r="C476" s="270"/>
      <c r="D476" s="291" t="str">
        <f>IF(C476="","",VLOOKUP(J476,IF({1,0},项目管理台账!$V$3:$V$1000,项目管理台账!$K$3:$K$1000),2,0))</f>
        <v/>
      </c>
      <c r="E476" s="296"/>
      <c r="F476" s="131"/>
      <c r="G476" s="294" t="str">
        <f>IF(C476="","",IF(VLOOKUP(D476,项目管理台账!$K$4:$R$1000,8,0)="","",VLOOKUP(D476,项目管理台账!$K$4:$R$1000,8,0)))</f>
        <v/>
      </c>
      <c r="H476" s="295">
        <f t="shared" si="15"/>
        <v>0</v>
      </c>
      <c r="I476" s="300"/>
      <c r="J476" s="297"/>
      <c r="K476" s="81"/>
    </row>
    <row r="477" spans="1:11">
      <c r="A477" s="290" t="str">
        <f t="shared" si="14"/>
        <v/>
      </c>
      <c r="B477" s="270"/>
      <c r="C477" s="270"/>
      <c r="D477" s="291" t="str">
        <f>IF(C477="","",VLOOKUP(J477,IF({1,0},项目管理台账!$V$3:$V$1000,项目管理台账!$K$3:$K$1000),2,0))</f>
        <v/>
      </c>
      <c r="E477" s="296"/>
      <c r="F477" s="131"/>
      <c r="G477" s="294" t="str">
        <f>IF(C477="","",IF(VLOOKUP(D477,项目管理台账!$K$4:$R$1000,8,0)="","",VLOOKUP(D477,项目管理台账!$K$4:$R$1000,8,0)))</f>
        <v/>
      </c>
      <c r="H477" s="295">
        <f t="shared" si="15"/>
        <v>0</v>
      </c>
      <c r="I477" s="300"/>
      <c r="J477" s="297"/>
      <c r="K477" s="81"/>
    </row>
    <row r="478" spans="1:11">
      <c r="A478" s="290" t="str">
        <f t="shared" si="14"/>
        <v/>
      </c>
      <c r="B478" s="270"/>
      <c r="C478" s="270"/>
      <c r="D478" s="291" t="str">
        <f>IF(C478="","",VLOOKUP(J478,IF({1,0},项目管理台账!$V$3:$V$1000,项目管理台账!$K$3:$K$1000),2,0))</f>
        <v/>
      </c>
      <c r="E478" s="296"/>
      <c r="F478" s="131"/>
      <c r="G478" s="294" t="str">
        <f>IF(C478="","",IF(VLOOKUP(D478,项目管理台账!$K$4:$R$1000,8,0)="","",VLOOKUP(D478,项目管理台账!$K$4:$R$1000,8,0)))</f>
        <v/>
      </c>
      <c r="H478" s="295">
        <f t="shared" si="15"/>
        <v>0</v>
      </c>
      <c r="I478" s="300"/>
      <c r="J478" s="297"/>
      <c r="K478" s="81"/>
    </row>
    <row r="479" spans="1:11">
      <c r="A479" s="290" t="str">
        <f t="shared" si="14"/>
        <v/>
      </c>
      <c r="B479" s="270"/>
      <c r="C479" s="270"/>
      <c r="D479" s="291" t="str">
        <f>IF(C479="","",VLOOKUP(J479,IF({1,0},项目管理台账!$V$3:$V$1000,项目管理台账!$K$3:$K$1000),2,0))</f>
        <v/>
      </c>
      <c r="E479" s="296"/>
      <c r="F479" s="131"/>
      <c r="G479" s="294" t="str">
        <f>IF(C479="","",IF(VLOOKUP(D479,项目管理台账!$K$4:$R$1000,8,0)="","",VLOOKUP(D479,项目管理台账!$K$4:$R$1000,8,0)))</f>
        <v/>
      </c>
      <c r="H479" s="295">
        <f t="shared" si="15"/>
        <v>0</v>
      </c>
      <c r="I479" s="300"/>
      <c r="J479" s="297"/>
      <c r="K479" s="81"/>
    </row>
    <row r="480" spans="1:11">
      <c r="A480" s="290" t="str">
        <f t="shared" si="14"/>
        <v/>
      </c>
      <c r="B480" s="270"/>
      <c r="C480" s="270"/>
      <c r="D480" s="291" t="str">
        <f>IF(C480="","",VLOOKUP(J480,IF({1,0},项目管理台账!$V$3:$V$1000,项目管理台账!$K$3:$K$1000),2,0))</f>
        <v/>
      </c>
      <c r="E480" s="296"/>
      <c r="F480" s="131"/>
      <c r="G480" s="294" t="str">
        <f>IF(C480="","",IF(VLOOKUP(D480,项目管理台账!$K$4:$R$1000,8,0)="","",VLOOKUP(D480,项目管理台账!$K$4:$R$1000,8,0)))</f>
        <v/>
      </c>
      <c r="H480" s="295">
        <f t="shared" si="15"/>
        <v>0</v>
      </c>
      <c r="I480" s="300"/>
      <c r="J480" s="297"/>
      <c r="K480" s="81"/>
    </row>
    <row r="481" spans="1:11">
      <c r="A481" s="290" t="str">
        <f t="shared" si="14"/>
        <v/>
      </c>
      <c r="B481" s="270"/>
      <c r="C481" s="270"/>
      <c r="D481" s="291" t="str">
        <f>IF(C481="","",VLOOKUP(J481,IF({1,0},项目管理台账!$V$3:$V$1000,项目管理台账!$K$3:$K$1000),2,0))</f>
        <v/>
      </c>
      <c r="E481" s="296"/>
      <c r="F481" s="131"/>
      <c r="G481" s="294" t="str">
        <f>IF(C481="","",IF(VLOOKUP(D481,项目管理台账!$K$4:$R$1000,8,0)="","",VLOOKUP(D481,项目管理台账!$K$4:$R$1000,8,0)))</f>
        <v/>
      </c>
      <c r="H481" s="295">
        <f t="shared" si="15"/>
        <v>0</v>
      </c>
      <c r="I481" s="300"/>
      <c r="J481" s="297"/>
      <c r="K481" s="81"/>
    </row>
    <row r="482" spans="1:11">
      <c r="A482" s="290" t="str">
        <f t="shared" si="14"/>
        <v/>
      </c>
      <c r="B482" s="270"/>
      <c r="C482" s="270"/>
      <c r="D482" s="291" t="str">
        <f>IF(C482="","",VLOOKUP(J482,IF({1,0},项目管理台账!$V$3:$V$1000,项目管理台账!$K$3:$K$1000),2,0))</f>
        <v/>
      </c>
      <c r="E482" s="296"/>
      <c r="F482" s="131"/>
      <c r="G482" s="294" t="str">
        <f>IF(C482="","",IF(VLOOKUP(D482,项目管理台账!$K$4:$R$1000,8,0)="","",VLOOKUP(D482,项目管理台账!$K$4:$R$1000,8,0)))</f>
        <v/>
      </c>
      <c r="H482" s="295">
        <f t="shared" si="15"/>
        <v>0</v>
      </c>
      <c r="I482" s="300"/>
      <c r="J482" s="297"/>
      <c r="K482" s="81"/>
    </row>
    <row r="483" spans="1:11">
      <c r="A483" s="290" t="str">
        <f t="shared" si="14"/>
        <v/>
      </c>
      <c r="B483" s="270"/>
      <c r="C483" s="270"/>
      <c r="D483" s="291" t="str">
        <f>IF(C483="","",VLOOKUP(J483,IF({1,0},项目管理台账!$V$3:$V$1000,项目管理台账!$K$3:$K$1000),2,0))</f>
        <v/>
      </c>
      <c r="E483" s="296"/>
      <c r="F483" s="131"/>
      <c r="G483" s="294" t="str">
        <f>IF(C483="","",IF(VLOOKUP(D483,项目管理台账!$K$4:$R$1000,8,0)="","",VLOOKUP(D483,项目管理台账!$K$4:$R$1000,8,0)))</f>
        <v/>
      </c>
      <c r="H483" s="295">
        <f t="shared" si="15"/>
        <v>0</v>
      </c>
      <c r="I483" s="300"/>
      <c r="J483" s="297"/>
      <c r="K483" s="81"/>
    </row>
    <row r="484" spans="1:11">
      <c r="A484" s="290" t="str">
        <f t="shared" si="14"/>
        <v/>
      </c>
      <c r="B484" s="270"/>
      <c r="C484" s="270"/>
      <c r="D484" s="291" t="str">
        <f>IF(C484="","",VLOOKUP(J484,IF({1,0},项目管理台账!$V$3:$V$1000,项目管理台账!$K$3:$K$1000),2,0))</f>
        <v/>
      </c>
      <c r="E484" s="296"/>
      <c r="F484" s="131"/>
      <c r="G484" s="294" t="str">
        <f>IF(C484="","",IF(VLOOKUP(D484,项目管理台账!$K$4:$R$1000,8,0)="","",VLOOKUP(D484,项目管理台账!$K$4:$R$1000,8,0)))</f>
        <v/>
      </c>
      <c r="H484" s="295">
        <f t="shared" si="15"/>
        <v>0</v>
      </c>
      <c r="I484" s="300"/>
      <c r="J484" s="297"/>
      <c r="K484" s="81"/>
    </row>
    <row r="485" spans="1:11">
      <c r="A485" s="290" t="str">
        <f t="shared" si="14"/>
        <v/>
      </c>
      <c r="B485" s="270"/>
      <c r="C485" s="270"/>
      <c r="D485" s="291" t="str">
        <f>IF(C485="","",VLOOKUP(J485,IF({1,0},项目管理台账!$V$3:$V$1000,项目管理台账!$K$3:$K$1000),2,0))</f>
        <v/>
      </c>
      <c r="E485" s="296"/>
      <c r="F485" s="131"/>
      <c r="G485" s="294" t="str">
        <f>IF(C485="","",IF(VLOOKUP(D485,项目管理台账!$K$4:$R$1000,8,0)="","",VLOOKUP(D485,项目管理台账!$K$4:$R$1000,8,0)))</f>
        <v/>
      </c>
      <c r="H485" s="295">
        <f t="shared" si="15"/>
        <v>0</v>
      </c>
      <c r="I485" s="300"/>
      <c r="J485" s="297"/>
      <c r="K485" s="81"/>
    </row>
    <row r="486" spans="1:11">
      <c r="A486" s="290" t="str">
        <f t="shared" si="14"/>
        <v/>
      </c>
      <c r="B486" s="270"/>
      <c r="C486" s="270"/>
      <c r="D486" s="291" t="str">
        <f>IF(C486="","",VLOOKUP(J486,IF({1,0},项目管理台账!$V$3:$V$1000,项目管理台账!$K$3:$K$1000),2,0))</f>
        <v/>
      </c>
      <c r="E486" s="296"/>
      <c r="F486" s="131"/>
      <c r="G486" s="294" t="str">
        <f>IF(C486="","",IF(VLOOKUP(D486,项目管理台账!$K$4:$R$1000,8,0)="","",VLOOKUP(D486,项目管理台账!$K$4:$R$1000,8,0)))</f>
        <v/>
      </c>
      <c r="H486" s="295">
        <f t="shared" si="15"/>
        <v>0</v>
      </c>
      <c r="I486" s="300"/>
      <c r="J486" s="297"/>
      <c r="K486" s="81"/>
    </row>
    <row r="487" spans="1:11">
      <c r="A487" s="290" t="str">
        <f t="shared" si="14"/>
        <v/>
      </c>
      <c r="B487" s="270"/>
      <c r="C487" s="270"/>
      <c r="D487" s="291" t="str">
        <f>IF(C487="","",VLOOKUP(J487,IF({1,0},项目管理台账!$V$3:$V$1000,项目管理台账!$K$3:$K$1000),2,0))</f>
        <v/>
      </c>
      <c r="E487" s="296"/>
      <c r="F487" s="131"/>
      <c r="G487" s="294" t="str">
        <f>IF(C487="","",IF(VLOOKUP(D487,项目管理台账!$K$4:$R$1000,8,0)="","",VLOOKUP(D487,项目管理台账!$K$4:$R$1000,8,0)))</f>
        <v/>
      </c>
      <c r="H487" s="295">
        <f t="shared" si="15"/>
        <v>0</v>
      </c>
      <c r="I487" s="300"/>
      <c r="J487" s="297"/>
      <c r="K487" s="81"/>
    </row>
    <row r="488" spans="1:11">
      <c r="A488" s="290" t="str">
        <f t="shared" si="14"/>
        <v/>
      </c>
      <c r="B488" s="270"/>
      <c r="C488" s="270"/>
      <c r="D488" s="291" t="str">
        <f>IF(C488="","",VLOOKUP(J488,IF({1,0},项目管理台账!$V$3:$V$1000,项目管理台账!$K$3:$K$1000),2,0))</f>
        <v/>
      </c>
      <c r="E488" s="296"/>
      <c r="F488" s="131"/>
      <c r="G488" s="294" t="str">
        <f>IF(C488="","",IF(VLOOKUP(D488,项目管理台账!$K$4:$R$1000,8,0)="","",VLOOKUP(D488,项目管理台账!$K$4:$R$1000,8,0)))</f>
        <v/>
      </c>
      <c r="H488" s="295">
        <f t="shared" si="15"/>
        <v>0</v>
      </c>
      <c r="I488" s="300"/>
      <c r="J488" s="297"/>
      <c r="K488" s="81"/>
    </row>
    <row r="489" spans="1:11">
      <c r="A489" s="290" t="str">
        <f t="shared" si="14"/>
        <v/>
      </c>
      <c r="B489" s="270"/>
      <c r="C489" s="270"/>
      <c r="D489" s="291" t="str">
        <f>IF(C489="","",VLOOKUP(J489,IF({1,0},项目管理台账!$V$3:$V$1000,项目管理台账!$K$3:$K$1000),2,0))</f>
        <v/>
      </c>
      <c r="E489" s="296"/>
      <c r="F489" s="131"/>
      <c r="G489" s="294" t="str">
        <f>IF(C489="","",IF(VLOOKUP(D489,项目管理台账!$K$4:$R$1000,8,0)="","",VLOOKUP(D489,项目管理台账!$K$4:$R$1000,8,0)))</f>
        <v/>
      </c>
      <c r="H489" s="295">
        <f t="shared" si="15"/>
        <v>0</v>
      </c>
      <c r="I489" s="300"/>
      <c r="J489" s="297"/>
      <c r="K489" s="81"/>
    </row>
    <row r="490" spans="1:11">
      <c r="A490" s="290" t="str">
        <f t="shared" si="14"/>
        <v/>
      </c>
      <c r="B490" s="270"/>
      <c r="C490" s="270"/>
      <c r="D490" s="291" t="str">
        <f>IF(C490="","",VLOOKUP(J490,IF({1,0},项目管理台账!$V$3:$V$1000,项目管理台账!$K$3:$K$1000),2,0))</f>
        <v/>
      </c>
      <c r="E490" s="296"/>
      <c r="F490" s="131"/>
      <c r="G490" s="294" t="str">
        <f>IF(C490="","",IF(VLOOKUP(D490,项目管理台账!$K$4:$R$1000,8,0)="","",VLOOKUP(D490,项目管理台账!$K$4:$R$1000,8,0)))</f>
        <v/>
      </c>
      <c r="H490" s="295">
        <f t="shared" si="15"/>
        <v>0</v>
      </c>
      <c r="I490" s="300"/>
      <c r="J490" s="297"/>
      <c r="K490" s="81"/>
    </row>
    <row r="491" spans="1:11">
      <c r="A491" s="290" t="str">
        <f t="shared" si="14"/>
        <v/>
      </c>
      <c r="B491" s="270"/>
      <c r="C491" s="270"/>
      <c r="D491" s="291" t="str">
        <f>IF(C491="","",VLOOKUP(J491,IF({1,0},项目管理台账!$V$3:$V$1000,项目管理台账!$K$3:$K$1000),2,0))</f>
        <v/>
      </c>
      <c r="E491" s="296"/>
      <c r="F491" s="131"/>
      <c r="G491" s="294" t="str">
        <f>IF(C491="","",IF(VLOOKUP(D491,项目管理台账!$K$4:$R$1000,8,0)="","",VLOOKUP(D491,项目管理台账!$K$4:$R$1000,8,0)))</f>
        <v/>
      </c>
      <c r="H491" s="295">
        <f t="shared" si="15"/>
        <v>0</v>
      </c>
      <c r="I491" s="300"/>
      <c r="J491" s="297"/>
      <c r="K491" s="81"/>
    </row>
    <row r="492" spans="1:11">
      <c r="A492" s="290" t="str">
        <f t="shared" si="14"/>
        <v/>
      </c>
      <c r="B492" s="270"/>
      <c r="C492" s="270"/>
      <c r="D492" s="291" t="str">
        <f>IF(C492="","",VLOOKUP(J492,IF({1,0},项目管理台账!$V$3:$V$1000,项目管理台账!$K$3:$K$1000),2,0))</f>
        <v/>
      </c>
      <c r="E492" s="296"/>
      <c r="F492" s="131"/>
      <c r="G492" s="294" t="str">
        <f>IF(C492="","",IF(VLOOKUP(D492,项目管理台账!$K$4:$R$1000,8,0)="","",VLOOKUP(D492,项目管理台账!$K$4:$R$1000,8,0)))</f>
        <v/>
      </c>
      <c r="H492" s="295">
        <f t="shared" si="15"/>
        <v>0</v>
      </c>
      <c r="I492" s="300"/>
      <c r="J492" s="297"/>
      <c r="K492" s="81"/>
    </row>
    <row r="493" spans="1:11">
      <c r="A493" s="290" t="str">
        <f t="shared" si="14"/>
        <v/>
      </c>
      <c r="B493" s="270"/>
      <c r="C493" s="270"/>
      <c r="D493" s="291" t="str">
        <f>IF(C493="","",VLOOKUP(J493,IF({1,0},项目管理台账!$V$3:$V$1000,项目管理台账!$K$3:$K$1000),2,0))</f>
        <v/>
      </c>
      <c r="E493" s="296"/>
      <c r="F493" s="131"/>
      <c r="G493" s="294" t="str">
        <f>IF(C493="","",IF(VLOOKUP(D493,项目管理台账!$K$4:$R$1000,8,0)="","",VLOOKUP(D493,项目管理台账!$K$4:$R$1000,8,0)))</f>
        <v/>
      </c>
      <c r="H493" s="295">
        <f t="shared" si="15"/>
        <v>0</v>
      </c>
      <c r="I493" s="300"/>
      <c r="J493" s="297"/>
      <c r="K493" s="81"/>
    </row>
    <row r="494" spans="1:11">
      <c r="A494" s="290" t="str">
        <f t="shared" si="14"/>
        <v/>
      </c>
      <c r="B494" s="270"/>
      <c r="C494" s="270"/>
      <c r="D494" s="291" t="str">
        <f>IF(C494="","",VLOOKUP(J494,IF({1,0},项目管理台账!$V$3:$V$1000,项目管理台账!$K$3:$K$1000),2,0))</f>
        <v/>
      </c>
      <c r="E494" s="296"/>
      <c r="F494" s="131"/>
      <c r="G494" s="294" t="str">
        <f>IF(C494="","",IF(VLOOKUP(D494,项目管理台账!$K$4:$R$1000,8,0)="","",VLOOKUP(D494,项目管理台账!$K$4:$R$1000,8,0)))</f>
        <v/>
      </c>
      <c r="H494" s="295">
        <f t="shared" si="15"/>
        <v>0</v>
      </c>
      <c r="I494" s="300"/>
      <c r="J494" s="297"/>
      <c r="K494" s="81"/>
    </row>
    <row r="495" spans="1:11">
      <c r="A495" s="290" t="str">
        <f t="shared" si="14"/>
        <v/>
      </c>
      <c r="B495" s="270"/>
      <c r="C495" s="270"/>
      <c r="D495" s="291" t="str">
        <f>IF(C495="","",VLOOKUP(J495,IF({1,0},项目管理台账!$V$3:$V$1000,项目管理台账!$K$3:$K$1000),2,0))</f>
        <v/>
      </c>
      <c r="E495" s="296"/>
      <c r="F495" s="131"/>
      <c r="G495" s="294" t="str">
        <f>IF(C495="","",IF(VLOOKUP(D495,项目管理台账!$K$4:$R$1000,8,0)="","",VLOOKUP(D495,项目管理台账!$K$4:$R$1000,8,0)))</f>
        <v/>
      </c>
      <c r="H495" s="295">
        <f t="shared" si="15"/>
        <v>0</v>
      </c>
      <c r="I495" s="300"/>
      <c r="J495" s="297"/>
      <c r="K495" s="81"/>
    </row>
    <row r="496" spans="1:11">
      <c r="A496" s="290" t="str">
        <f t="shared" si="14"/>
        <v/>
      </c>
      <c r="B496" s="270"/>
      <c r="C496" s="270"/>
      <c r="D496" s="291" t="str">
        <f>IF(C496="","",VLOOKUP(J496,IF({1,0},项目管理台账!$V$3:$V$1000,项目管理台账!$K$3:$K$1000),2,0))</f>
        <v/>
      </c>
      <c r="E496" s="296"/>
      <c r="F496" s="131"/>
      <c r="G496" s="294" t="str">
        <f>IF(C496="","",IF(VLOOKUP(D496,项目管理台账!$K$4:$R$1000,8,0)="","",VLOOKUP(D496,项目管理台账!$K$4:$R$1000,8,0)))</f>
        <v/>
      </c>
      <c r="H496" s="295">
        <f t="shared" si="15"/>
        <v>0</v>
      </c>
      <c r="I496" s="300"/>
      <c r="J496" s="297"/>
      <c r="K496" s="81"/>
    </row>
    <row r="497" spans="1:11">
      <c r="A497" s="290" t="str">
        <f t="shared" si="14"/>
        <v/>
      </c>
      <c r="B497" s="270"/>
      <c r="C497" s="270"/>
      <c r="D497" s="291" t="str">
        <f>IF(C497="","",VLOOKUP(J497,IF({1,0},项目管理台账!$V$3:$V$1000,项目管理台账!$K$3:$K$1000),2,0))</f>
        <v/>
      </c>
      <c r="E497" s="296"/>
      <c r="F497" s="131"/>
      <c r="G497" s="294" t="str">
        <f>IF(C497="","",IF(VLOOKUP(D497,项目管理台账!$K$4:$R$1000,8,0)="","",VLOOKUP(D497,项目管理台账!$K$4:$R$1000,8,0)))</f>
        <v/>
      </c>
      <c r="H497" s="295">
        <f t="shared" si="15"/>
        <v>0</v>
      </c>
      <c r="I497" s="300"/>
      <c r="J497" s="297"/>
      <c r="K497" s="81"/>
    </row>
    <row r="498" spans="1:11">
      <c r="A498" s="290" t="str">
        <f t="shared" si="14"/>
        <v/>
      </c>
      <c r="B498" s="270"/>
      <c r="C498" s="270"/>
      <c r="D498" s="291" t="str">
        <f>IF(C498="","",VLOOKUP(J498,IF({1,0},项目管理台账!$V$3:$V$1000,项目管理台账!$K$3:$K$1000),2,0))</f>
        <v/>
      </c>
      <c r="E498" s="296"/>
      <c r="F498" s="131"/>
      <c r="G498" s="294" t="str">
        <f>IF(C498="","",IF(VLOOKUP(D498,项目管理台账!$K$4:$R$1000,8,0)="","",VLOOKUP(D498,项目管理台账!$K$4:$R$1000,8,0)))</f>
        <v/>
      </c>
      <c r="H498" s="295">
        <f t="shared" si="15"/>
        <v>0</v>
      </c>
      <c r="I498" s="300"/>
      <c r="J498" s="297"/>
      <c r="K498" s="81"/>
    </row>
    <row r="499" spans="1:11">
      <c r="A499" s="290" t="str">
        <f t="shared" si="14"/>
        <v/>
      </c>
      <c r="B499" s="270"/>
      <c r="C499" s="270"/>
      <c r="D499" s="291" t="str">
        <f>IF(C499="","",VLOOKUP(J499,IF({1,0},项目管理台账!$V$3:$V$1000,项目管理台账!$K$3:$K$1000),2,0))</f>
        <v/>
      </c>
      <c r="E499" s="296"/>
      <c r="F499" s="131"/>
      <c r="G499" s="294" t="str">
        <f>IF(C499="","",IF(VLOOKUP(D499,项目管理台账!$K$4:$R$1000,8,0)="","",VLOOKUP(D499,项目管理台账!$K$4:$R$1000,8,0)))</f>
        <v/>
      </c>
      <c r="H499" s="295">
        <f t="shared" si="15"/>
        <v>0</v>
      </c>
      <c r="I499" s="300"/>
      <c r="J499" s="297"/>
      <c r="K499" s="81"/>
    </row>
    <row r="500" spans="1:11">
      <c r="A500" s="290" t="str">
        <f t="shared" si="14"/>
        <v/>
      </c>
      <c r="B500" s="270"/>
      <c r="C500" s="270"/>
      <c r="D500" s="291" t="str">
        <f>IF(C500="","",VLOOKUP(J500,IF({1,0},项目管理台账!$V$3:$V$1000,项目管理台账!$K$3:$K$1000),2,0))</f>
        <v/>
      </c>
      <c r="E500" s="296"/>
      <c r="F500" s="131"/>
      <c r="G500" s="294" t="str">
        <f>IF(C500="","",IF(VLOOKUP(D500,项目管理台账!$K$4:$R$1000,8,0)="","",VLOOKUP(D500,项目管理台账!$K$4:$R$1000,8,0)))</f>
        <v/>
      </c>
      <c r="H500" s="295">
        <f t="shared" si="15"/>
        <v>0</v>
      </c>
      <c r="I500" s="300"/>
      <c r="J500" s="297"/>
      <c r="K500" s="81"/>
    </row>
    <row r="501" spans="1:11">
      <c r="A501" s="290" t="str">
        <f t="shared" si="14"/>
        <v/>
      </c>
      <c r="B501" s="270"/>
      <c r="C501" s="270"/>
      <c r="D501" s="291" t="str">
        <f>IF(C501="","",VLOOKUP(J501,IF({1,0},项目管理台账!$V$3:$V$1000,项目管理台账!$K$3:$K$1000),2,0))</f>
        <v/>
      </c>
      <c r="E501" s="296"/>
      <c r="F501" s="131"/>
      <c r="G501" s="294" t="str">
        <f>IF(C501="","",IF(VLOOKUP(D501,项目管理台账!$K$4:$R$1000,8,0)="","",VLOOKUP(D501,项目管理台账!$K$4:$R$1000,8,0)))</f>
        <v/>
      </c>
      <c r="H501" s="295">
        <f t="shared" si="15"/>
        <v>0</v>
      </c>
      <c r="I501" s="300"/>
      <c r="J501" s="297"/>
      <c r="K501" s="81"/>
    </row>
    <row r="502" spans="1:11">
      <c r="A502" s="290" t="str">
        <f t="shared" si="14"/>
        <v/>
      </c>
      <c r="B502" s="270"/>
      <c r="C502" s="270"/>
      <c r="D502" s="291" t="str">
        <f>IF(C502="","",VLOOKUP(J502,IF({1,0},项目管理台账!$V$3:$V$1000,项目管理台账!$K$3:$K$1000),2,0))</f>
        <v/>
      </c>
      <c r="E502" s="296"/>
      <c r="F502" s="131"/>
      <c r="G502" s="294" t="str">
        <f>IF(C502="","",IF(VLOOKUP(D502,项目管理台账!$K$4:$R$1000,8,0)="","",VLOOKUP(D502,项目管理台账!$K$4:$R$1000,8,0)))</f>
        <v/>
      </c>
      <c r="H502" s="295">
        <f t="shared" si="15"/>
        <v>0</v>
      </c>
      <c r="I502" s="300"/>
      <c r="J502" s="297"/>
      <c r="K502" s="81"/>
    </row>
    <row r="503" spans="1:11">
      <c r="A503" s="290" t="str">
        <f t="shared" si="14"/>
        <v/>
      </c>
      <c r="B503" s="270"/>
      <c r="C503" s="270"/>
      <c r="D503" s="291" t="str">
        <f>IF(C503="","",VLOOKUP(J503,IF({1,0},项目管理台账!$V$3:$V$1000,项目管理台账!$K$3:$K$1000),2,0))</f>
        <v/>
      </c>
      <c r="E503" s="296"/>
      <c r="F503" s="131"/>
      <c r="G503" s="294" t="str">
        <f>IF(C503="","",IF(VLOOKUP(D503,项目管理台账!$K$4:$R$1000,8,0)="","",VLOOKUP(D503,项目管理台账!$K$4:$R$1000,8,0)))</f>
        <v/>
      </c>
      <c r="H503" s="295">
        <f t="shared" si="15"/>
        <v>0</v>
      </c>
      <c r="I503" s="300"/>
      <c r="J503" s="297"/>
      <c r="K503" s="81"/>
    </row>
    <row r="504" spans="1:11">
      <c r="A504" s="290" t="str">
        <f t="shared" si="14"/>
        <v/>
      </c>
      <c r="B504" s="270"/>
      <c r="C504" s="270"/>
      <c r="D504" s="291" t="str">
        <f>IF(C504="","",VLOOKUP(J504,IF({1,0},项目管理台账!$V$3:$V$1000,项目管理台账!$K$3:$K$1000),2,0))</f>
        <v/>
      </c>
      <c r="E504" s="296"/>
      <c r="F504" s="131"/>
      <c r="G504" s="294" t="str">
        <f>IF(C504="","",IF(VLOOKUP(D504,项目管理台账!$K$4:$R$1000,8,0)="","",VLOOKUP(D504,项目管理台账!$K$4:$R$1000,8,0)))</f>
        <v/>
      </c>
      <c r="H504" s="295">
        <f t="shared" si="15"/>
        <v>0</v>
      </c>
      <c r="I504" s="300"/>
      <c r="J504" s="297"/>
      <c r="K504" s="81"/>
    </row>
    <row r="505" spans="1:11">
      <c r="A505" s="290" t="str">
        <f t="shared" si="14"/>
        <v/>
      </c>
      <c r="B505" s="270"/>
      <c r="C505" s="270"/>
      <c r="D505" s="291" t="str">
        <f>IF(C505="","",VLOOKUP(J505,IF({1,0},项目管理台账!$V$3:$V$1000,项目管理台账!$K$3:$K$1000),2,0))</f>
        <v/>
      </c>
      <c r="E505" s="296"/>
      <c r="F505" s="131"/>
      <c r="G505" s="294" t="str">
        <f>IF(C505="","",IF(VLOOKUP(D505,项目管理台账!$K$4:$R$1000,8,0)="","",VLOOKUP(D505,项目管理台账!$K$4:$R$1000,8,0)))</f>
        <v/>
      </c>
      <c r="H505" s="295">
        <f t="shared" si="15"/>
        <v>0</v>
      </c>
      <c r="I505" s="300"/>
      <c r="J505" s="297"/>
      <c r="K505" s="81"/>
    </row>
    <row r="506" spans="1:11">
      <c r="A506" s="290" t="str">
        <f t="shared" si="14"/>
        <v/>
      </c>
      <c r="B506" s="270"/>
      <c r="C506" s="270"/>
      <c r="D506" s="291" t="str">
        <f>IF(C506="","",VLOOKUP(J506,IF({1,0},项目管理台账!$V$3:$V$1000,项目管理台账!$K$3:$K$1000),2,0))</f>
        <v/>
      </c>
      <c r="E506" s="296"/>
      <c r="F506" s="131"/>
      <c r="G506" s="294" t="str">
        <f>IF(C506="","",IF(VLOOKUP(D506,项目管理台账!$K$4:$R$1000,8,0)="","",VLOOKUP(D506,项目管理台账!$K$4:$R$1000,8,0)))</f>
        <v/>
      </c>
      <c r="H506" s="295">
        <f t="shared" si="15"/>
        <v>0</v>
      </c>
      <c r="I506" s="300"/>
      <c r="J506" s="297"/>
      <c r="K506" s="81"/>
    </row>
    <row r="507" spans="1:11">
      <c r="A507" s="290" t="str">
        <f t="shared" si="14"/>
        <v/>
      </c>
      <c r="B507" s="270"/>
      <c r="C507" s="270"/>
      <c r="D507" s="291" t="str">
        <f>IF(C507="","",VLOOKUP(J507,IF({1,0},项目管理台账!$V$3:$V$1000,项目管理台账!$K$3:$K$1000),2,0))</f>
        <v/>
      </c>
      <c r="E507" s="296"/>
      <c r="F507" s="131"/>
      <c r="G507" s="294" t="str">
        <f>IF(C507="","",IF(VLOOKUP(D507,项目管理台账!$K$4:$R$1000,8,0)="","",VLOOKUP(D507,项目管理台账!$K$4:$R$1000,8,0)))</f>
        <v/>
      </c>
      <c r="H507" s="295">
        <f t="shared" si="15"/>
        <v>0</v>
      </c>
      <c r="I507" s="300"/>
      <c r="J507" s="297"/>
      <c r="K507" s="81"/>
    </row>
    <row r="508" spans="1:11">
      <c r="A508" s="290" t="str">
        <f t="shared" si="14"/>
        <v/>
      </c>
      <c r="B508" s="270"/>
      <c r="C508" s="270"/>
      <c r="D508" s="291" t="str">
        <f>IF(C508="","",VLOOKUP(J508,IF({1,0},项目管理台账!$V$3:$V$1000,项目管理台账!$K$3:$K$1000),2,0))</f>
        <v/>
      </c>
      <c r="E508" s="296"/>
      <c r="F508" s="131"/>
      <c r="G508" s="294" t="str">
        <f>IF(C508="","",IF(VLOOKUP(D508,项目管理台账!$K$4:$R$1000,8,0)="","",VLOOKUP(D508,项目管理台账!$K$4:$R$1000,8,0)))</f>
        <v/>
      </c>
      <c r="H508" s="295">
        <f t="shared" si="15"/>
        <v>0</v>
      </c>
      <c r="I508" s="300"/>
      <c r="J508" s="297"/>
      <c r="K508" s="81"/>
    </row>
    <row r="509" spans="1:11">
      <c r="A509" s="290" t="str">
        <f t="shared" si="14"/>
        <v/>
      </c>
      <c r="B509" s="270"/>
      <c r="C509" s="270"/>
      <c r="D509" s="291" t="str">
        <f>IF(C509="","",VLOOKUP(J509,IF({1,0},项目管理台账!$V$3:$V$1000,项目管理台账!$K$3:$K$1000),2,0))</f>
        <v/>
      </c>
      <c r="E509" s="296"/>
      <c r="F509" s="131"/>
      <c r="G509" s="294" t="str">
        <f>IF(C509="","",IF(VLOOKUP(D509,项目管理台账!$K$4:$R$1000,8,0)="","",VLOOKUP(D509,项目管理台账!$K$4:$R$1000,8,0)))</f>
        <v/>
      </c>
      <c r="H509" s="295">
        <f t="shared" si="15"/>
        <v>0</v>
      </c>
      <c r="I509" s="300"/>
      <c r="J509" s="297"/>
      <c r="K509" s="81"/>
    </row>
    <row r="510" spans="1:11">
      <c r="A510" s="290" t="str">
        <f t="shared" si="14"/>
        <v/>
      </c>
      <c r="B510" s="270"/>
      <c r="C510" s="270"/>
      <c r="D510" s="291" t="str">
        <f>IF(C510="","",VLOOKUP(J510,IF({1,0},项目管理台账!$V$3:$V$1000,项目管理台账!$K$3:$K$1000),2,0))</f>
        <v/>
      </c>
      <c r="E510" s="296"/>
      <c r="F510" s="131"/>
      <c r="G510" s="294" t="str">
        <f>IF(C510="","",IF(VLOOKUP(D510,项目管理台账!$K$4:$R$1000,8,0)="","",VLOOKUP(D510,项目管理台账!$K$4:$R$1000,8,0)))</f>
        <v/>
      </c>
      <c r="H510" s="295">
        <f t="shared" si="15"/>
        <v>0</v>
      </c>
      <c r="I510" s="300"/>
      <c r="J510" s="297"/>
      <c r="K510" s="81"/>
    </row>
    <row r="511" spans="1:11">
      <c r="A511" s="290" t="str">
        <f t="shared" si="14"/>
        <v/>
      </c>
      <c r="B511" s="270"/>
      <c r="C511" s="270"/>
      <c r="D511" s="291" t="str">
        <f>IF(C511="","",VLOOKUP(J511,IF({1,0},项目管理台账!$V$3:$V$1000,项目管理台账!$K$3:$K$1000),2,0))</f>
        <v/>
      </c>
      <c r="E511" s="296"/>
      <c r="F511" s="131"/>
      <c r="G511" s="294" t="str">
        <f>IF(C511="","",IF(VLOOKUP(D511,项目管理台账!$K$4:$R$1000,8,0)="","",VLOOKUP(D511,项目管理台账!$K$4:$R$1000,8,0)))</f>
        <v/>
      </c>
      <c r="H511" s="295">
        <f t="shared" si="15"/>
        <v>0</v>
      </c>
      <c r="I511" s="300"/>
      <c r="J511" s="297"/>
      <c r="K511" s="81"/>
    </row>
    <row r="512" spans="1:11">
      <c r="A512" s="290" t="str">
        <f t="shared" si="14"/>
        <v/>
      </c>
      <c r="B512" s="270"/>
      <c r="C512" s="270"/>
      <c r="D512" s="291" t="str">
        <f>IF(C512="","",VLOOKUP(J512,IF({1,0},项目管理台账!$V$3:$V$1000,项目管理台账!$K$3:$K$1000),2,0))</f>
        <v/>
      </c>
      <c r="E512" s="296"/>
      <c r="F512" s="131"/>
      <c r="G512" s="294" t="str">
        <f>IF(C512="","",IF(VLOOKUP(D512,项目管理台账!$K$4:$R$1000,8,0)="","",VLOOKUP(D512,项目管理台账!$K$4:$R$1000,8,0)))</f>
        <v/>
      </c>
      <c r="H512" s="295">
        <f t="shared" si="15"/>
        <v>0</v>
      </c>
      <c r="I512" s="300"/>
      <c r="J512" s="297"/>
      <c r="K512" s="81"/>
    </row>
    <row r="513" spans="1:11">
      <c r="A513" s="290" t="str">
        <f t="shared" si="14"/>
        <v/>
      </c>
      <c r="B513" s="270"/>
      <c r="C513" s="270"/>
      <c r="D513" s="291" t="str">
        <f>IF(C513="","",VLOOKUP(J513,IF({1,0},项目管理台账!$V$3:$V$1000,项目管理台账!$K$3:$K$1000),2,0))</f>
        <v/>
      </c>
      <c r="E513" s="296"/>
      <c r="F513" s="131"/>
      <c r="G513" s="294" t="str">
        <f>IF(C513="","",IF(VLOOKUP(D513,项目管理台账!$K$4:$R$1000,8,0)="","",VLOOKUP(D513,项目管理台账!$K$4:$R$1000,8,0)))</f>
        <v/>
      </c>
      <c r="H513" s="295">
        <f t="shared" si="15"/>
        <v>0</v>
      </c>
      <c r="I513" s="300"/>
      <c r="J513" s="297"/>
      <c r="K513" s="81"/>
    </row>
    <row r="514" spans="1:11">
      <c r="A514" s="290" t="str">
        <f t="shared" si="14"/>
        <v/>
      </c>
      <c r="B514" s="270"/>
      <c r="C514" s="270"/>
      <c r="D514" s="291" t="str">
        <f>IF(C514="","",VLOOKUP(J514,IF({1,0},项目管理台账!$V$3:$V$1000,项目管理台账!$K$3:$K$1000),2,0))</f>
        <v/>
      </c>
      <c r="E514" s="296"/>
      <c r="F514" s="131"/>
      <c r="G514" s="294" t="str">
        <f>IF(C514="","",IF(VLOOKUP(D514,项目管理台账!$K$4:$R$1000,8,0)="","",VLOOKUP(D514,项目管理台账!$K$4:$R$1000,8,0)))</f>
        <v/>
      </c>
      <c r="H514" s="295">
        <f t="shared" si="15"/>
        <v>0</v>
      </c>
      <c r="I514" s="300"/>
      <c r="J514" s="297"/>
      <c r="K514" s="81"/>
    </row>
    <row r="515" spans="1:11">
      <c r="A515" s="290" t="str">
        <f t="shared" si="14"/>
        <v/>
      </c>
      <c r="B515" s="270"/>
      <c r="C515" s="270"/>
      <c r="D515" s="291" t="str">
        <f>IF(C515="","",VLOOKUP(J515,IF({1,0},项目管理台账!$V$3:$V$1000,项目管理台账!$K$3:$K$1000),2,0))</f>
        <v/>
      </c>
      <c r="E515" s="296"/>
      <c r="F515" s="131"/>
      <c r="G515" s="294" t="str">
        <f>IF(C515="","",IF(VLOOKUP(D515,项目管理台账!$K$4:$R$1000,8,0)="","",VLOOKUP(D515,项目管理台账!$K$4:$R$1000,8,0)))</f>
        <v/>
      </c>
      <c r="H515" s="295">
        <f t="shared" si="15"/>
        <v>0</v>
      </c>
      <c r="I515" s="300"/>
      <c r="J515" s="297"/>
      <c r="K515" s="81"/>
    </row>
    <row r="516" spans="1:11">
      <c r="A516" s="290" t="str">
        <f t="shared" si="14"/>
        <v/>
      </c>
      <c r="B516" s="270"/>
      <c r="C516" s="270"/>
      <c r="D516" s="291" t="str">
        <f>IF(C516="","",VLOOKUP(J516,IF({1,0},项目管理台账!$V$3:$V$1000,项目管理台账!$K$3:$K$1000),2,0))</f>
        <v/>
      </c>
      <c r="E516" s="296"/>
      <c r="F516" s="131"/>
      <c r="G516" s="294" t="str">
        <f>IF(C516="","",IF(VLOOKUP(D516,项目管理台账!$K$4:$R$1000,8,0)="","",VLOOKUP(D516,项目管理台账!$K$4:$R$1000,8,0)))</f>
        <v/>
      </c>
      <c r="H516" s="295">
        <f t="shared" si="15"/>
        <v>0</v>
      </c>
      <c r="I516" s="300"/>
      <c r="J516" s="297"/>
      <c r="K516" s="81"/>
    </row>
    <row r="517" spans="1:11">
      <c r="A517" s="290" t="str">
        <f t="shared" ref="A517:A580" si="16">IF(E517&lt;&gt;"",ROW()-3,"")</f>
        <v/>
      </c>
      <c r="B517" s="270"/>
      <c r="C517" s="270"/>
      <c r="D517" s="291" t="str">
        <f>IF(C517="","",VLOOKUP(J517,IF({1,0},项目管理台账!$V$3:$V$1000,项目管理台账!$K$3:$K$1000),2,0))</f>
        <v/>
      </c>
      <c r="E517" s="296"/>
      <c r="F517" s="131"/>
      <c r="G517" s="294" t="str">
        <f>IF(C517="","",IF(VLOOKUP(D517,项目管理台账!$K$4:$R$1000,8,0)="","",VLOOKUP(D517,项目管理台账!$K$4:$R$1000,8,0)))</f>
        <v/>
      </c>
      <c r="H517" s="295">
        <f t="shared" ref="H517:H580" si="17">IF(G517="",0,G517*F517)</f>
        <v>0</v>
      </c>
      <c r="I517" s="300"/>
      <c r="J517" s="297"/>
      <c r="K517" s="81"/>
    </row>
    <row r="518" spans="1:11">
      <c r="A518" s="290" t="str">
        <f t="shared" si="16"/>
        <v/>
      </c>
      <c r="B518" s="270"/>
      <c r="C518" s="270"/>
      <c r="D518" s="291" t="str">
        <f>IF(C518="","",VLOOKUP(J518,IF({1,0},项目管理台账!$V$3:$V$1000,项目管理台账!$K$3:$K$1000),2,0))</f>
        <v/>
      </c>
      <c r="E518" s="296"/>
      <c r="F518" s="131"/>
      <c r="G518" s="294" t="str">
        <f>IF(C518="","",IF(VLOOKUP(D518,项目管理台账!$K$4:$R$1000,8,0)="","",VLOOKUP(D518,项目管理台账!$K$4:$R$1000,8,0)))</f>
        <v/>
      </c>
      <c r="H518" s="295">
        <f t="shared" si="17"/>
        <v>0</v>
      </c>
      <c r="I518" s="300"/>
      <c r="J518" s="297"/>
      <c r="K518" s="81"/>
    </row>
    <row r="519" spans="1:11">
      <c r="A519" s="290" t="str">
        <f t="shared" si="16"/>
        <v/>
      </c>
      <c r="B519" s="270"/>
      <c r="C519" s="270"/>
      <c r="D519" s="291" t="str">
        <f>IF(C519="","",VLOOKUP(J519,IF({1,0},项目管理台账!$V$3:$V$1000,项目管理台账!$K$3:$K$1000),2,0))</f>
        <v/>
      </c>
      <c r="E519" s="296"/>
      <c r="F519" s="131"/>
      <c r="G519" s="294" t="str">
        <f>IF(C519="","",IF(VLOOKUP(D519,项目管理台账!$K$4:$R$1000,8,0)="","",VLOOKUP(D519,项目管理台账!$K$4:$R$1000,8,0)))</f>
        <v/>
      </c>
      <c r="H519" s="295">
        <f t="shared" si="17"/>
        <v>0</v>
      </c>
      <c r="I519" s="300"/>
      <c r="J519" s="297"/>
      <c r="K519" s="81"/>
    </row>
    <row r="520" spans="1:11">
      <c r="A520" s="290" t="str">
        <f t="shared" si="16"/>
        <v/>
      </c>
      <c r="B520" s="270"/>
      <c r="C520" s="270"/>
      <c r="D520" s="291" t="str">
        <f>IF(C520="","",VLOOKUP(J520,IF({1,0},项目管理台账!$V$3:$V$1000,项目管理台账!$K$3:$K$1000),2,0))</f>
        <v/>
      </c>
      <c r="E520" s="296"/>
      <c r="F520" s="131"/>
      <c r="G520" s="294" t="str">
        <f>IF(C520="","",IF(VLOOKUP(D520,项目管理台账!$K$4:$R$1000,8,0)="","",VLOOKUP(D520,项目管理台账!$K$4:$R$1000,8,0)))</f>
        <v/>
      </c>
      <c r="H520" s="295">
        <f t="shared" si="17"/>
        <v>0</v>
      </c>
      <c r="I520" s="300"/>
      <c r="J520" s="297"/>
      <c r="K520" s="81"/>
    </row>
    <row r="521" spans="1:11">
      <c r="A521" s="290" t="str">
        <f t="shared" si="16"/>
        <v/>
      </c>
      <c r="B521" s="270"/>
      <c r="C521" s="270"/>
      <c r="D521" s="291" t="str">
        <f>IF(C521="","",VLOOKUP(J521,IF({1,0},项目管理台账!$V$3:$V$1000,项目管理台账!$K$3:$K$1000),2,0))</f>
        <v/>
      </c>
      <c r="E521" s="296"/>
      <c r="F521" s="131"/>
      <c r="G521" s="294" t="str">
        <f>IF(C521="","",IF(VLOOKUP(D521,项目管理台账!$K$4:$R$1000,8,0)="","",VLOOKUP(D521,项目管理台账!$K$4:$R$1000,8,0)))</f>
        <v/>
      </c>
      <c r="H521" s="295">
        <f t="shared" si="17"/>
        <v>0</v>
      </c>
      <c r="I521" s="300"/>
      <c r="J521" s="297"/>
      <c r="K521" s="81"/>
    </row>
    <row r="522" spans="1:11">
      <c r="A522" s="290" t="str">
        <f t="shared" si="16"/>
        <v/>
      </c>
      <c r="B522" s="270"/>
      <c r="C522" s="270"/>
      <c r="D522" s="291" t="str">
        <f>IF(C522="","",VLOOKUP(J522,IF({1,0},项目管理台账!$V$3:$V$1000,项目管理台账!$K$3:$K$1000),2,0))</f>
        <v/>
      </c>
      <c r="E522" s="296"/>
      <c r="F522" s="131"/>
      <c r="G522" s="294" t="str">
        <f>IF(C522="","",IF(VLOOKUP(D522,项目管理台账!$K$4:$R$1000,8,0)="","",VLOOKUP(D522,项目管理台账!$K$4:$R$1000,8,0)))</f>
        <v/>
      </c>
      <c r="H522" s="295">
        <f t="shared" si="17"/>
        <v>0</v>
      </c>
      <c r="I522" s="300"/>
      <c r="J522" s="297"/>
      <c r="K522" s="81"/>
    </row>
    <row r="523" spans="1:11">
      <c r="A523" s="290" t="str">
        <f t="shared" si="16"/>
        <v/>
      </c>
      <c r="B523" s="270"/>
      <c r="C523" s="270"/>
      <c r="D523" s="291" t="str">
        <f>IF(C523="","",VLOOKUP(J523,IF({1,0},项目管理台账!$V$3:$V$1000,项目管理台账!$K$3:$K$1000),2,0))</f>
        <v/>
      </c>
      <c r="E523" s="296"/>
      <c r="F523" s="131"/>
      <c r="G523" s="294" t="str">
        <f>IF(C523="","",IF(VLOOKUP(D523,项目管理台账!$K$4:$R$1000,8,0)="","",VLOOKUP(D523,项目管理台账!$K$4:$R$1000,8,0)))</f>
        <v/>
      </c>
      <c r="H523" s="295">
        <f t="shared" si="17"/>
        <v>0</v>
      </c>
      <c r="I523" s="300"/>
      <c r="J523" s="297"/>
      <c r="K523" s="81"/>
    </row>
    <row r="524" spans="1:11">
      <c r="A524" s="290" t="str">
        <f t="shared" si="16"/>
        <v/>
      </c>
      <c r="B524" s="270"/>
      <c r="C524" s="270"/>
      <c r="D524" s="291" t="str">
        <f>IF(C524="","",VLOOKUP(J524,IF({1,0},项目管理台账!$V$3:$V$1000,项目管理台账!$K$3:$K$1000),2,0))</f>
        <v/>
      </c>
      <c r="E524" s="296"/>
      <c r="F524" s="131"/>
      <c r="G524" s="294" t="str">
        <f>IF(C524="","",IF(VLOOKUP(D524,项目管理台账!$K$4:$R$1000,8,0)="","",VLOOKUP(D524,项目管理台账!$K$4:$R$1000,8,0)))</f>
        <v/>
      </c>
      <c r="H524" s="295">
        <f t="shared" si="17"/>
        <v>0</v>
      </c>
      <c r="I524" s="300"/>
      <c r="J524" s="297"/>
      <c r="K524" s="81"/>
    </row>
    <row r="525" spans="1:11">
      <c r="A525" s="290" t="str">
        <f t="shared" si="16"/>
        <v/>
      </c>
      <c r="B525" s="270"/>
      <c r="C525" s="270"/>
      <c r="D525" s="291" t="str">
        <f>IF(C525="","",VLOOKUP(J525,IF({1,0},项目管理台账!$V$3:$V$1000,项目管理台账!$K$3:$K$1000),2,0))</f>
        <v/>
      </c>
      <c r="E525" s="296"/>
      <c r="F525" s="131"/>
      <c r="G525" s="294" t="str">
        <f>IF(C525="","",IF(VLOOKUP(D525,项目管理台账!$K$4:$R$1000,8,0)="","",VLOOKUP(D525,项目管理台账!$K$4:$R$1000,8,0)))</f>
        <v/>
      </c>
      <c r="H525" s="295">
        <f t="shared" si="17"/>
        <v>0</v>
      </c>
      <c r="I525" s="300"/>
      <c r="J525" s="297"/>
      <c r="K525" s="81"/>
    </row>
    <row r="526" spans="1:11">
      <c r="A526" s="290" t="str">
        <f t="shared" si="16"/>
        <v/>
      </c>
      <c r="B526" s="270"/>
      <c r="C526" s="270"/>
      <c r="D526" s="291" t="str">
        <f>IF(C526="","",VLOOKUP(J526,IF({1,0},项目管理台账!$V$3:$V$1000,项目管理台账!$K$3:$K$1000),2,0))</f>
        <v/>
      </c>
      <c r="E526" s="296"/>
      <c r="F526" s="131"/>
      <c r="G526" s="294" t="str">
        <f>IF(C526="","",IF(VLOOKUP(D526,项目管理台账!$K$4:$R$1000,8,0)="","",VLOOKUP(D526,项目管理台账!$K$4:$R$1000,8,0)))</f>
        <v/>
      </c>
      <c r="H526" s="295">
        <f t="shared" si="17"/>
        <v>0</v>
      </c>
      <c r="I526" s="300"/>
      <c r="J526" s="297"/>
      <c r="K526" s="81"/>
    </row>
    <row r="527" spans="1:11">
      <c r="A527" s="290" t="str">
        <f t="shared" si="16"/>
        <v/>
      </c>
      <c r="B527" s="270"/>
      <c r="C527" s="270"/>
      <c r="D527" s="291" t="str">
        <f>IF(C527="","",VLOOKUP(J527,IF({1,0},项目管理台账!$V$3:$V$1000,项目管理台账!$K$3:$K$1000),2,0))</f>
        <v/>
      </c>
      <c r="E527" s="296"/>
      <c r="F527" s="131"/>
      <c r="G527" s="294" t="str">
        <f>IF(C527="","",IF(VLOOKUP(D527,项目管理台账!$K$4:$R$1000,8,0)="","",VLOOKUP(D527,项目管理台账!$K$4:$R$1000,8,0)))</f>
        <v/>
      </c>
      <c r="H527" s="295">
        <f t="shared" si="17"/>
        <v>0</v>
      </c>
      <c r="I527" s="300"/>
      <c r="J527" s="297"/>
      <c r="K527" s="81"/>
    </row>
    <row r="528" spans="1:11">
      <c r="A528" s="290" t="str">
        <f t="shared" si="16"/>
        <v/>
      </c>
      <c r="B528" s="270"/>
      <c r="C528" s="270"/>
      <c r="D528" s="291" t="str">
        <f>IF(C528="","",VLOOKUP(J528,IF({1,0},项目管理台账!$V$3:$V$1000,项目管理台账!$K$3:$K$1000),2,0))</f>
        <v/>
      </c>
      <c r="E528" s="296"/>
      <c r="F528" s="131"/>
      <c r="G528" s="294" t="str">
        <f>IF(C528="","",IF(VLOOKUP(D528,项目管理台账!$K$4:$R$1000,8,0)="","",VLOOKUP(D528,项目管理台账!$K$4:$R$1000,8,0)))</f>
        <v/>
      </c>
      <c r="H528" s="295">
        <f t="shared" si="17"/>
        <v>0</v>
      </c>
      <c r="I528" s="300"/>
      <c r="J528" s="297"/>
      <c r="K528" s="81"/>
    </row>
    <row r="529" spans="1:11">
      <c r="A529" s="290" t="str">
        <f t="shared" si="16"/>
        <v/>
      </c>
      <c r="B529" s="270"/>
      <c r="C529" s="270"/>
      <c r="D529" s="291" t="str">
        <f>IF(C529="","",VLOOKUP(J529,IF({1,0},项目管理台账!$V$3:$V$1000,项目管理台账!$K$3:$K$1000),2,0))</f>
        <v/>
      </c>
      <c r="E529" s="296"/>
      <c r="F529" s="131"/>
      <c r="G529" s="294" t="str">
        <f>IF(C529="","",IF(VLOOKUP(D529,项目管理台账!$K$4:$R$1000,8,0)="","",VLOOKUP(D529,项目管理台账!$K$4:$R$1000,8,0)))</f>
        <v/>
      </c>
      <c r="H529" s="295">
        <f t="shared" si="17"/>
        <v>0</v>
      </c>
      <c r="I529" s="300"/>
      <c r="J529" s="297"/>
      <c r="K529" s="81"/>
    </row>
    <row r="530" spans="1:11">
      <c r="A530" s="290" t="str">
        <f t="shared" si="16"/>
        <v/>
      </c>
      <c r="B530" s="270"/>
      <c r="C530" s="270"/>
      <c r="D530" s="291" t="str">
        <f>IF(C530="","",VLOOKUP(J530,IF({1,0},项目管理台账!$V$3:$V$1000,项目管理台账!$K$3:$K$1000),2,0))</f>
        <v/>
      </c>
      <c r="E530" s="296"/>
      <c r="F530" s="131"/>
      <c r="G530" s="294" t="str">
        <f>IF(C530="","",IF(VLOOKUP(D530,项目管理台账!$K$4:$R$1000,8,0)="","",VLOOKUP(D530,项目管理台账!$K$4:$R$1000,8,0)))</f>
        <v/>
      </c>
      <c r="H530" s="295">
        <f t="shared" si="17"/>
        <v>0</v>
      </c>
      <c r="I530" s="300"/>
      <c r="J530" s="297"/>
      <c r="K530" s="81"/>
    </row>
    <row r="531" spans="1:11">
      <c r="A531" s="290" t="str">
        <f t="shared" si="16"/>
        <v/>
      </c>
      <c r="B531" s="270"/>
      <c r="C531" s="270"/>
      <c r="D531" s="291" t="str">
        <f>IF(C531="","",VLOOKUP(J531,IF({1,0},项目管理台账!$V$3:$V$1000,项目管理台账!$K$3:$K$1000),2,0))</f>
        <v/>
      </c>
      <c r="E531" s="296"/>
      <c r="F531" s="131"/>
      <c r="G531" s="294" t="str">
        <f>IF(C531="","",IF(VLOOKUP(D531,项目管理台账!$K$4:$R$1000,8,0)="","",VLOOKUP(D531,项目管理台账!$K$4:$R$1000,8,0)))</f>
        <v/>
      </c>
      <c r="H531" s="295">
        <f t="shared" si="17"/>
        <v>0</v>
      </c>
      <c r="I531" s="300"/>
      <c r="J531" s="297"/>
      <c r="K531" s="81"/>
    </row>
    <row r="532" spans="1:11">
      <c r="A532" s="290" t="str">
        <f t="shared" si="16"/>
        <v/>
      </c>
      <c r="B532" s="270"/>
      <c r="C532" s="270"/>
      <c r="D532" s="291" t="str">
        <f>IF(C532="","",VLOOKUP(J532,IF({1,0},项目管理台账!$V$3:$V$1000,项目管理台账!$K$3:$K$1000),2,0))</f>
        <v/>
      </c>
      <c r="E532" s="296"/>
      <c r="F532" s="131"/>
      <c r="G532" s="294" t="str">
        <f>IF(C532="","",IF(VLOOKUP(D532,项目管理台账!$K$4:$R$1000,8,0)="","",VLOOKUP(D532,项目管理台账!$K$4:$R$1000,8,0)))</f>
        <v/>
      </c>
      <c r="H532" s="295">
        <f t="shared" si="17"/>
        <v>0</v>
      </c>
      <c r="I532" s="300"/>
      <c r="J532" s="297"/>
      <c r="K532" s="81"/>
    </row>
    <row r="533" spans="1:11">
      <c r="A533" s="290" t="str">
        <f t="shared" si="16"/>
        <v/>
      </c>
      <c r="B533" s="270"/>
      <c r="C533" s="270"/>
      <c r="D533" s="291" t="str">
        <f>IF(C533="","",VLOOKUP(J533,IF({1,0},项目管理台账!$V$3:$V$1000,项目管理台账!$K$3:$K$1000),2,0))</f>
        <v/>
      </c>
      <c r="E533" s="296"/>
      <c r="F533" s="131"/>
      <c r="G533" s="294" t="str">
        <f>IF(C533="","",IF(VLOOKUP(D533,项目管理台账!$K$4:$R$1000,8,0)="","",VLOOKUP(D533,项目管理台账!$K$4:$R$1000,8,0)))</f>
        <v/>
      </c>
      <c r="H533" s="295">
        <f t="shared" si="17"/>
        <v>0</v>
      </c>
      <c r="I533" s="300"/>
      <c r="J533" s="297"/>
      <c r="K533" s="81"/>
    </row>
    <row r="534" spans="1:11">
      <c r="A534" s="290" t="str">
        <f t="shared" si="16"/>
        <v/>
      </c>
      <c r="B534" s="270"/>
      <c r="C534" s="270"/>
      <c r="D534" s="291" t="str">
        <f>IF(C534="","",VLOOKUP(J534,IF({1,0},项目管理台账!$V$3:$V$1000,项目管理台账!$K$3:$K$1000),2,0))</f>
        <v/>
      </c>
      <c r="E534" s="296"/>
      <c r="F534" s="131"/>
      <c r="G534" s="294" t="str">
        <f>IF(C534="","",IF(VLOOKUP(D534,项目管理台账!$K$4:$R$1000,8,0)="","",VLOOKUP(D534,项目管理台账!$K$4:$R$1000,8,0)))</f>
        <v/>
      </c>
      <c r="H534" s="295">
        <f t="shared" si="17"/>
        <v>0</v>
      </c>
      <c r="I534" s="300"/>
      <c r="J534" s="297"/>
      <c r="K534" s="81"/>
    </row>
    <row r="535" spans="1:11">
      <c r="A535" s="290" t="str">
        <f t="shared" si="16"/>
        <v/>
      </c>
      <c r="B535" s="270"/>
      <c r="C535" s="270"/>
      <c r="D535" s="291" t="str">
        <f>IF(C535="","",VLOOKUP(J535,IF({1,0},项目管理台账!$V$3:$V$1000,项目管理台账!$K$3:$K$1000),2,0))</f>
        <v/>
      </c>
      <c r="E535" s="296"/>
      <c r="F535" s="131"/>
      <c r="G535" s="294" t="str">
        <f>IF(C535="","",IF(VLOOKUP(D535,项目管理台账!$K$4:$R$1000,8,0)="","",VLOOKUP(D535,项目管理台账!$K$4:$R$1000,8,0)))</f>
        <v/>
      </c>
      <c r="H535" s="295">
        <f t="shared" si="17"/>
        <v>0</v>
      </c>
      <c r="I535" s="300"/>
      <c r="J535" s="297"/>
      <c r="K535" s="81"/>
    </row>
    <row r="536" spans="1:11">
      <c r="A536" s="290" t="str">
        <f t="shared" si="16"/>
        <v/>
      </c>
      <c r="B536" s="270"/>
      <c r="C536" s="270"/>
      <c r="D536" s="291" t="str">
        <f>IF(C536="","",VLOOKUP(J536,IF({1,0},项目管理台账!$V$3:$V$1000,项目管理台账!$K$3:$K$1000),2,0))</f>
        <v/>
      </c>
      <c r="E536" s="296"/>
      <c r="F536" s="131"/>
      <c r="G536" s="294" t="str">
        <f>IF(C536="","",IF(VLOOKUP(D536,项目管理台账!$K$4:$R$1000,8,0)="","",VLOOKUP(D536,项目管理台账!$K$4:$R$1000,8,0)))</f>
        <v/>
      </c>
      <c r="H536" s="295">
        <f t="shared" si="17"/>
        <v>0</v>
      </c>
      <c r="I536" s="300"/>
      <c r="J536" s="297"/>
      <c r="K536" s="81"/>
    </row>
    <row r="537" spans="1:11">
      <c r="A537" s="290" t="str">
        <f t="shared" si="16"/>
        <v/>
      </c>
      <c r="B537" s="270"/>
      <c r="C537" s="270"/>
      <c r="D537" s="291" t="str">
        <f>IF(C537="","",VLOOKUP(J537,IF({1,0},项目管理台账!$V$3:$V$1000,项目管理台账!$K$3:$K$1000),2,0))</f>
        <v/>
      </c>
      <c r="E537" s="296"/>
      <c r="F537" s="131"/>
      <c r="G537" s="294" t="str">
        <f>IF(C537="","",IF(VLOOKUP(D537,项目管理台账!$K$4:$R$1000,8,0)="","",VLOOKUP(D537,项目管理台账!$K$4:$R$1000,8,0)))</f>
        <v/>
      </c>
      <c r="H537" s="295">
        <f t="shared" si="17"/>
        <v>0</v>
      </c>
      <c r="I537" s="300"/>
      <c r="J537" s="297"/>
      <c r="K537" s="81"/>
    </row>
    <row r="538" spans="1:11">
      <c r="A538" s="290" t="str">
        <f t="shared" si="16"/>
        <v/>
      </c>
      <c r="B538" s="270"/>
      <c r="C538" s="270"/>
      <c r="D538" s="291" t="str">
        <f>IF(C538="","",VLOOKUP(J538,IF({1,0},项目管理台账!$V$3:$V$1000,项目管理台账!$K$3:$K$1000),2,0))</f>
        <v/>
      </c>
      <c r="E538" s="296"/>
      <c r="F538" s="131"/>
      <c r="G538" s="294" t="str">
        <f>IF(C538="","",IF(VLOOKUP(D538,项目管理台账!$K$4:$R$1000,8,0)="","",VLOOKUP(D538,项目管理台账!$K$4:$R$1000,8,0)))</f>
        <v/>
      </c>
      <c r="H538" s="295">
        <f t="shared" si="17"/>
        <v>0</v>
      </c>
      <c r="I538" s="300"/>
      <c r="J538" s="297"/>
      <c r="K538" s="81"/>
    </row>
    <row r="539" spans="1:11">
      <c r="A539" s="290" t="str">
        <f t="shared" si="16"/>
        <v/>
      </c>
      <c r="B539" s="270"/>
      <c r="C539" s="270"/>
      <c r="D539" s="291" t="str">
        <f>IF(C539="","",VLOOKUP(J539,IF({1,0},项目管理台账!$V$3:$V$1000,项目管理台账!$K$3:$K$1000),2,0))</f>
        <v/>
      </c>
      <c r="E539" s="296"/>
      <c r="F539" s="131"/>
      <c r="G539" s="294" t="str">
        <f>IF(C539="","",IF(VLOOKUP(D539,项目管理台账!$K$4:$R$1000,8,0)="","",VLOOKUP(D539,项目管理台账!$K$4:$R$1000,8,0)))</f>
        <v/>
      </c>
      <c r="H539" s="295">
        <f t="shared" si="17"/>
        <v>0</v>
      </c>
      <c r="I539" s="300"/>
      <c r="J539" s="297"/>
      <c r="K539" s="81"/>
    </row>
    <row r="540" spans="1:11">
      <c r="A540" s="290" t="str">
        <f t="shared" si="16"/>
        <v/>
      </c>
      <c r="B540" s="270"/>
      <c r="C540" s="270"/>
      <c r="D540" s="291" t="str">
        <f>IF(C540="","",VLOOKUP(J540,IF({1,0},项目管理台账!$V$3:$V$1000,项目管理台账!$K$3:$K$1000),2,0))</f>
        <v/>
      </c>
      <c r="E540" s="296"/>
      <c r="F540" s="131"/>
      <c r="G540" s="294" t="str">
        <f>IF(C540="","",IF(VLOOKUP(D540,项目管理台账!$K$4:$R$1000,8,0)="","",VLOOKUP(D540,项目管理台账!$K$4:$R$1000,8,0)))</f>
        <v/>
      </c>
      <c r="H540" s="295">
        <f t="shared" si="17"/>
        <v>0</v>
      </c>
      <c r="I540" s="300"/>
      <c r="J540" s="297"/>
      <c r="K540" s="81"/>
    </row>
    <row r="541" spans="1:11">
      <c r="A541" s="290" t="str">
        <f t="shared" si="16"/>
        <v/>
      </c>
      <c r="B541" s="270"/>
      <c r="C541" s="270"/>
      <c r="D541" s="291" t="str">
        <f>IF(C541="","",VLOOKUP(J541,IF({1,0},项目管理台账!$V$3:$V$1000,项目管理台账!$K$3:$K$1000),2,0))</f>
        <v/>
      </c>
      <c r="E541" s="296"/>
      <c r="F541" s="131"/>
      <c r="G541" s="294" t="str">
        <f>IF(C541="","",IF(VLOOKUP(D541,项目管理台账!$K$4:$R$1000,8,0)="","",VLOOKUP(D541,项目管理台账!$K$4:$R$1000,8,0)))</f>
        <v/>
      </c>
      <c r="H541" s="295">
        <f t="shared" si="17"/>
        <v>0</v>
      </c>
      <c r="I541" s="300"/>
      <c r="J541" s="297"/>
      <c r="K541" s="81"/>
    </row>
    <row r="542" spans="1:11">
      <c r="A542" s="290" t="str">
        <f t="shared" si="16"/>
        <v/>
      </c>
      <c r="B542" s="270"/>
      <c r="C542" s="270"/>
      <c r="D542" s="291" t="str">
        <f>IF(C542="","",VLOOKUP(J542,IF({1,0},项目管理台账!$V$3:$V$1000,项目管理台账!$K$3:$K$1000),2,0))</f>
        <v/>
      </c>
      <c r="E542" s="296"/>
      <c r="F542" s="131"/>
      <c r="G542" s="294" t="str">
        <f>IF(C542="","",IF(VLOOKUP(D542,项目管理台账!$K$4:$R$1000,8,0)="","",VLOOKUP(D542,项目管理台账!$K$4:$R$1000,8,0)))</f>
        <v/>
      </c>
      <c r="H542" s="295">
        <f t="shared" si="17"/>
        <v>0</v>
      </c>
      <c r="I542" s="300"/>
      <c r="J542" s="297"/>
      <c r="K542" s="81"/>
    </row>
    <row r="543" spans="1:11">
      <c r="A543" s="290" t="str">
        <f t="shared" si="16"/>
        <v/>
      </c>
      <c r="B543" s="270"/>
      <c r="C543" s="270"/>
      <c r="D543" s="291" t="str">
        <f>IF(C543="","",VLOOKUP(J543,IF({1,0},项目管理台账!$V$3:$V$1000,项目管理台账!$K$3:$K$1000),2,0))</f>
        <v/>
      </c>
      <c r="E543" s="296"/>
      <c r="F543" s="131"/>
      <c r="G543" s="294" t="str">
        <f>IF(C543="","",IF(VLOOKUP(D543,项目管理台账!$K$4:$R$1000,8,0)="","",VLOOKUP(D543,项目管理台账!$K$4:$R$1000,8,0)))</f>
        <v/>
      </c>
      <c r="H543" s="295">
        <f t="shared" si="17"/>
        <v>0</v>
      </c>
      <c r="I543" s="300"/>
      <c r="J543" s="297"/>
      <c r="K543" s="81"/>
    </row>
    <row r="544" spans="1:11">
      <c r="A544" s="290" t="str">
        <f t="shared" si="16"/>
        <v/>
      </c>
      <c r="B544" s="270"/>
      <c r="C544" s="270"/>
      <c r="D544" s="291" t="str">
        <f>IF(C544="","",VLOOKUP(J544,IF({1,0},项目管理台账!$V$3:$V$1000,项目管理台账!$K$3:$K$1000),2,0))</f>
        <v/>
      </c>
      <c r="E544" s="296"/>
      <c r="F544" s="131"/>
      <c r="G544" s="294" t="str">
        <f>IF(C544="","",IF(VLOOKUP(D544,项目管理台账!$K$4:$R$1000,8,0)="","",VLOOKUP(D544,项目管理台账!$K$4:$R$1000,8,0)))</f>
        <v/>
      </c>
      <c r="H544" s="295">
        <f t="shared" si="17"/>
        <v>0</v>
      </c>
      <c r="I544" s="300"/>
      <c r="J544" s="297"/>
      <c r="K544" s="81"/>
    </row>
    <row r="545" spans="1:11">
      <c r="A545" s="290" t="str">
        <f t="shared" si="16"/>
        <v/>
      </c>
      <c r="B545" s="270"/>
      <c r="C545" s="270"/>
      <c r="D545" s="291" t="str">
        <f>IF(C545="","",VLOOKUP(J545,IF({1,0},项目管理台账!$V$3:$V$1000,项目管理台账!$K$3:$K$1000),2,0))</f>
        <v/>
      </c>
      <c r="E545" s="296"/>
      <c r="F545" s="131"/>
      <c r="G545" s="294" t="str">
        <f>IF(C545="","",IF(VLOOKUP(D545,项目管理台账!$K$4:$R$1000,8,0)="","",VLOOKUP(D545,项目管理台账!$K$4:$R$1000,8,0)))</f>
        <v/>
      </c>
      <c r="H545" s="295">
        <f t="shared" si="17"/>
        <v>0</v>
      </c>
      <c r="I545" s="300"/>
      <c r="J545" s="297"/>
      <c r="K545" s="81"/>
    </row>
    <row r="546" spans="1:11">
      <c r="A546" s="290" t="str">
        <f t="shared" si="16"/>
        <v/>
      </c>
      <c r="B546" s="270"/>
      <c r="C546" s="270"/>
      <c r="D546" s="291" t="str">
        <f>IF(C546="","",VLOOKUP(J546,IF({1,0},项目管理台账!$V$3:$V$1000,项目管理台账!$K$3:$K$1000),2,0))</f>
        <v/>
      </c>
      <c r="E546" s="296"/>
      <c r="F546" s="131"/>
      <c r="G546" s="294" t="str">
        <f>IF(C546="","",IF(VLOOKUP(D546,项目管理台账!$K$4:$R$1000,8,0)="","",VLOOKUP(D546,项目管理台账!$K$4:$R$1000,8,0)))</f>
        <v/>
      </c>
      <c r="H546" s="295">
        <f t="shared" si="17"/>
        <v>0</v>
      </c>
      <c r="I546" s="300"/>
      <c r="J546" s="297"/>
      <c r="K546" s="81"/>
    </row>
    <row r="547" spans="1:11">
      <c r="A547" s="290" t="str">
        <f t="shared" si="16"/>
        <v/>
      </c>
      <c r="B547" s="270"/>
      <c r="C547" s="270"/>
      <c r="D547" s="291" t="str">
        <f>IF(C547="","",VLOOKUP(J547,IF({1,0},项目管理台账!$V$3:$V$1000,项目管理台账!$K$3:$K$1000),2,0))</f>
        <v/>
      </c>
      <c r="E547" s="296"/>
      <c r="F547" s="131"/>
      <c r="G547" s="294" t="str">
        <f>IF(C547="","",IF(VLOOKUP(D547,项目管理台账!$K$4:$R$1000,8,0)="","",VLOOKUP(D547,项目管理台账!$K$4:$R$1000,8,0)))</f>
        <v/>
      </c>
      <c r="H547" s="295">
        <f t="shared" si="17"/>
        <v>0</v>
      </c>
      <c r="I547" s="300"/>
      <c r="J547" s="297"/>
      <c r="K547" s="81"/>
    </row>
    <row r="548" spans="1:11">
      <c r="A548" s="290" t="str">
        <f t="shared" si="16"/>
        <v/>
      </c>
      <c r="B548" s="270"/>
      <c r="C548" s="270"/>
      <c r="D548" s="291" t="str">
        <f>IF(C548="","",VLOOKUP(J548,IF({1,0},项目管理台账!$V$3:$V$1000,项目管理台账!$K$3:$K$1000),2,0))</f>
        <v/>
      </c>
      <c r="E548" s="296"/>
      <c r="F548" s="131"/>
      <c r="G548" s="294" t="str">
        <f>IF(C548="","",IF(VLOOKUP(D548,项目管理台账!$K$4:$R$1000,8,0)="","",VLOOKUP(D548,项目管理台账!$K$4:$R$1000,8,0)))</f>
        <v/>
      </c>
      <c r="H548" s="295">
        <f t="shared" si="17"/>
        <v>0</v>
      </c>
      <c r="I548" s="300"/>
      <c r="J548" s="297"/>
      <c r="K548" s="81"/>
    </row>
    <row r="549" spans="1:11">
      <c r="A549" s="290" t="str">
        <f t="shared" si="16"/>
        <v/>
      </c>
      <c r="B549" s="270"/>
      <c r="C549" s="270"/>
      <c r="D549" s="291" t="str">
        <f>IF(C549="","",VLOOKUP(J549,IF({1,0},项目管理台账!$V$3:$V$1000,项目管理台账!$K$3:$K$1000),2,0))</f>
        <v/>
      </c>
      <c r="E549" s="296"/>
      <c r="F549" s="131"/>
      <c r="G549" s="294" t="str">
        <f>IF(C549="","",IF(VLOOKUP(D549,项目管理台账!$K$4:$R$1000,8,0)="","",VLOOKUP(D549,项目管理台账!$K$4:$R$1000,8,0)))</f>
        <v/>
      </c>
      <c r="H549" s="295">
        <f t="shared" si="17"/>
        <v>0</v>
      </c>
      <c r="I549" s="300"/>
      <c r="J549" s="297"/>
      <c r="K549" s="81"/>
    </row>
    <row r="550" spans="1:11">
      <c r="A550" s="290" t="str">
        <f t="shared" si="16"/>
        <v/>
      </c>
      <c r="B550" s="270"/>
      <c r="C550" s="270"/>
      <c r="D550" s="291" t="str">
        <f>IF(C550="","",VLOOKUP(J550,IF({1,0},项目管理台账!$V$3:$V$1000,项目管理台账!$K$3:$K$1000),2,0))</f>
        <v/>
      </c>
      <c r="E550" s="296"/>
      <c r="F550" s="131"/>
      <c r="G550" s="294" t="str">
        <f>IF(C550="","",IF(VLOOKUP(D550,项目管理台账!$K$4:$R$1000,8,0)="","",VLOOKUP(D550,项目管理台账!$K$4:$R$1000,8,0)))</f>
        <v/>
      </c>
      <c r="H550" s="295">
        <f t="shared" si="17"/>
        <v>0</v>
      </c>
      <c r="I550" s="300"/>
      <c r="J550" s="297"/>
      <c r="K550" s="81"/>
    </row>
    <row r="551" spans="1:11">
      <c r="A551" s="290" t="str">
        <f t="shared" si="16"/>
        <v/>
      </c>
      <c r="B551" s="270"/>
      <c r="C551" s="270"/>
      <c r="D551" s="291" t="str">
        <f>IF(C551="","",VLOOKUP(J551,IF({1,0},项目管理台账!$V$3:$V$1000,项目管理台账!$K$3:$K$1000),2,0))</f>
        <v/>
      </c>
      <c r="E551" s="296"/>
      <c r="F551" s="131"/>
      <c r="G551" s="294" t="str">
        <f>IF(C551="","",IF(VLOOKUP(D551,项目管理台账!$K$4:$R$1000,8,0)="","",VLOOKUP(D551,项目管理台账!$K$4:$R$1000,8,0)))</f>
        <v/>
      </c>
      <c r="H551" s="295">
        <f t="shared" si="17"/>
        <v>0</v>
      </c>
      <c r="I551" s="300"/>
      <c r="J551" s="297"/>
      <c r="K551" s="81"/>
    </row>
    <row r="552" spans="1:11">
      <c r="A552" s="290" t="str">
        <f t="shared" si="16"/>
        <v/>
      </c>
      <c r="B552" s="270"/>
      <c r="C552" s="270"/>
      <c r="D552" s="291" t="str">
        <f>IF(C552="","",VLOOKUP(J552,IF({1,0},项目管理台账!$V$3:$V$1000,项目管理台账!$K$3:$K$1000),2,0))</f>
        <v/>
      </c>
      <c r="E552" s="296"/>
      <c r="F552" s="131"/>
      <c r="G552" s="294" t="str">
        <f>IF(C552="","",IF(VLOOKUP(D552,项目管理台账!$K$4:$R$1000,8,0)="","",VLOOKUP(D552,项目管理台账!$K$4:$R$1000,8,0)))</f>
        <v/>
      </c>
      <c r="H552" s="295">
        <f t="shared" si="17"/>
        <v>0</v>
      </c>
      <c r="I552" s="300"/>
      <c r="J552" s="297"/>
      <c r="K552" s="81"/>
    </row>
    <row r="553" spans="1:11">
      <c r="A553" s="290" t="str">
        <f t="shared" si="16"/>
        <v/>
      </c>
      <c r="B553" s="270"/>
      <c r="C553" s="270"/>
      <c r="D553" s="291" t="str">
        <f>IF(C553="","",VLOOKUP(J553,IF({1,0},项目管理台账!$V$3:$V$1000,项目管理台账!$K$3:$K$1000),2,0))</f>
        <v/>
      </c>
      <c r="E553" s="296"/>
      <c r="F553" s="131"/>
      <c r="G553" s="294" t="str">
        <f>IF(C553="","",IF(VLOOKUP(D553,项目管理台账!$K$4:$R$1000,8,0)="","",VLOOKUP(D553,项目管理台账!$K$4:$R$1000,8,0)))</f>
        <v/>
      </c>
      <c r="H553" s="295">
        <f t="shared" si="17"/>
        <v>0</v>
      </c>
      <c r="I553" s="300"/>
      <c r="J553" s="297"/>
      <c r="K553" s="81"/>
    </row>
    <row r="554" spans="1:11">
      <c r="A554" s="290" t="str">
        <f t="shared" si="16"/>
        <v/>
      </c>
      <c r="B554" s="270"/>
      <c r="C554" s="270"/>
      <c r="D554" s="291" t="str">
        <f>IF(C554="","",VLOOKUP(J554,IF({1,0},项目管理台账!$V$3:$V$1000,项目管理台账!$K$3:$K$1000),2,0))</f>
        <v/>
      </c>
      <c r="E554" s="296"/>
      <c r="F554" s="131"/>
      <c r="G554" s="294" t="str">
        <f>IF(C554="","",IF(VLOOKUP(D554,项目管理台账!$K$4:$R$1000,8,0)="","",VLOOKUP(D554,项目管理台账!$K$4:$R$1000,8,0)))</f>
        <v/>
      </c>
      <c r="H554" s="295">
        <f t="shared" si="17"/>
        <v>0</v>
      </c>
      <c r="I554" s="300"/>
      <c r="J554" s="297"/>
      <c r="K554" s="81"/>
    </row>
    <row r="555" spans="1:11">
      <c r="A555" s="290" t="str">
        <f t="shared" si="16"/>
        <v/>
      </c>
      <c r="B555" s="270"/>
      <c r="C555" s="270"/>
      <c r="D555" s="291" t="str">
        <f>IF(C555="","",VLOOKUP(J555,IF({1,0},项目管理台账!$V$3:$V$1000,项目管理台账!$K$3:$K$1000),2,0))</f>
        <v/>
      </c>
      <c r="E555" s="296"/>
      <c r="F555" s="131"/>
      <c r="G555" s="294" t="str">
        <f>IF(C555="","",IF(VLOOKUP(D555,项目管理台账!$K$4:$R$1000,8,0)="","",VLOOKUP(D555,项目管理台账!$K$4:$R$1000,8,0)))</f>
        <v/>
      </c>
      <c r="H555" s="295">
        <f t="shared" si="17"/>
        <v>0</v>
      </c>
      <c r="I555" s="300"/>
      <c r="J555" s="297"/>
      <c r="K555" s="81"/>
    </row>
    <row r="556" spans="1:11">
      <c r="A556" s="290" t="str">
        <f t="shared" si="16"/>
        <v/>
      </c>
      <c r="B556" s="270"/>
      <c r="C556" s="270"/>
      <c r="D556" s="291" t="str">
        <f>IF(C556="","",VLOOKUP(J556,IF({1,0},项目管理台账!$V$3:$V$1000,项目管理台账!$K$3:$K$1000),2,0))</f>
        <v/>
      </c>
      <c r="E556" s="296"/>
      <c r="F556" s="131"/>
      <c r="G556" s="294" t="str">
        <f>IF(C556="","",IF(VLOOKUP(D556,项目管理台账!$K$4:$R$1000,8,0)="","",VLOOKUP(D556,项目管理台账!$K$4:$R$1000,8,0)))</f>
        <v/>
      </c>
      <c r="H556" s="295">
        <f t="shared" si="17"/>
        <v>0</v>
      </c>
      <c r="I556" s="300"/>
      <c r="J556" s="297"/>
      <c r="K556" s="81"/>
    </row>
    <row r="557" spans="1:11">
      <c r="A557" s="290" t="str">
        <f t="shared" si="16"/>
        <v/>
      </c>
      <c r="B557" s="270"/>
      <c r="C557" s="270"/>
      <c r="D557" s="291" t="str">
        <f>IF(C557="","",VLOOKUP(J557,IF({1,0},项目管理台账!$V$3:$V$1000,项目管理台账!$K$3:$K$1000),2,0))</f>
        <v/>
      </c>
      <c r="E557" s="296"/>
      <c r="F557" s="131"/>
      <c r="G557" s="294" t="str">
        <f>IF(C557="","",IF(VLOOKUP(D557,项目管理台账!$K$4:$R$1000,8,0)="","",VLOOKUP(D557,项目管理台账!$K$4:$R$1000,8,0)))</f>
        <v/>
      </c>
      <c r="H557" s="295">
        <f t="shared" si="17"/>
        <v>0</v>
      </c>
      <c r="I557" s="300"/>
      <c r="J557" s="297"/>
      <c r="K557" s="81"/>
    </row>
    <row r="558" spans="1:11">
      <c r="A558" s="290" t="str">
        <f t="shared" si="16"/>
        <v/>
      </c>
      <c r="B558" s="270"/>
      <c r="C558" s="270"/>
      <c r="D558" s="291" t="str">
        <f>IF(C558="","",VLOOKUP(J558,IF({1,0},项目管理台账!$V$3:$V$1000,项目管理台账!$K$3:$K$1000),2,0))</f>
        <v/>
      </c>
      <c r="E558" s="296"/>
      <c r="F558" s="131"/>
      <c r="G558" s="294" t="str">
        <f>IF(C558="","",IF(VLOOKUP(D558,项目管理台账!$K$4:$R$1000,8,0)="","",VLOOKUP(D558,项目管理台账!$K$4:$R$1000,8,0)))</f>
        <v/>
      </c>
      <c r="H558" s="295">
        <f t="shared" si="17"/>
        <v>0</v>
      </c>
      <c r="I558" s="300"/>
      <c r="J558" s="297"/>
      <c r="K558" s="81"/>
    </row>
    <row r="559" spans="1:11">
      <c r="A559" s="290" t="str">
        <f t="shared" si="16"/>
        <v/>
      </c>
      <c r="B559" s="270"/>
      <c r="C559" s="270"/>
      <c r="D559" s="291" t="str">
        <f>IF(C559="","",VLOOKUP(J559,IF({1,0},项目管理台账!$V$3:$V$1000,项目管理台账!$K$3:$K$1000),2,0))</f>
        <v/>
      </c>
      <c r="E559" s="296"/>
      <c r="F559" s="131"/>
      <c r="G559" s="294" t="str">
        <f>IF(C559="","",IF(VLOOKUP(D559,项目管理台账!$K$4:$R$1000,8,0)="","",VLOOKUP(D559,项目管理台账!$K$4:$R$1000,8,0)))</f>
        <v/>
      </c>
      <c r="H559" s="295">
        <f t="shared" si="17"/>
        <v>0</v>
      </c>
      <c r="I559" s="300"/>
      <c r="J559" s="297"/>
      <c r="K559" s="81"/>
    </row>
    <row r="560" spans="1:11">
      <c r="A560" s="290" t="str">
        <f t="shared" si="16"/>
        <v/>
      </c>
      <c r="B560" s="270"/>
      <c r="C560" s="270"/>
      <c r="D560" s="291" t="str">
        <f>IF(C560="","",VLOOKUP(J560,IF({1,0},项目管理台账!$V$3:$V$1000,项目管理台账!$K$3:$K$1000),2,0))</f>
        <v/>
      </c>
      <c r="E560" s="296"/>
      <c r="F560" s="131"/>
      <c r="G560" s="294" t="str">
        <f>IF(C560="","",IF(VLOOKUP(D560,项目管理台账!$K$4:$R$1000,8,0)="","",VLOOKUP(D560,项目管理台账!$K$4:$R$1000,8,0)))</f>
        <v/>
      </c>
      <c r="H560" s="295">
        <f t="shared" si="17"/>
        <v>0</v>
      </c>
      <c r="I560" s="300"/>
      <c r="J560" s="297"/>
      <c r="K560" s="81"/>
    </row>
    <row r="561" spans="1:11">
      <c r="A561" s="290" t="str">
        <f t="shared" si="16"/>
        <v/>
      </c>
      <c r="B561" s="270"/>
      <c r="C561" s="270"/>
      <c r="D561" s="291" t="str">
        <f>IF(C561="","",VLOOKUP(J561,IF({1,0},项目管理台账!$V$3:$V$1000,项目管理台账!$K$3:$K$1000),2,0))</f>
        <v/>
      </c>
      <c r="E561" s="296"/>
      <c r="F561" s="131"/>
      <c r="G561" s="294" t="str">
        <f>IF(C561="","",IF(VLOOKUP(D561,项目管理台账!$K$4:$R$1000,8,0)="","",VLOOKUP(D561,项目管理台账!$K$4:$R$1000,8,0)))</f>
        <v/>
      </c>
      <c r="H561" s="295">
        <f t="shared" si="17"/>
        <v>0</v>
      </c>
      <c r="I561" s="300"/>
      <c r="J561" s="297"/>
      <c r="K561" s="81"/>
    </row>
    <row r="562" spans="1:11">
      <c r="A562" s="290" t="str">
        <f t="shared" si="16"/>
        <v/>
      </c>
      <c r="B562" s="270"/>
      <c r="C562" s="270"/>
      <c r="D562" s="291" t="str">
        <f>IF(C562="","",VLOOKUP(J562,IF({1,0},项目管理台账!$V$3:$V$1000,项目管理台账!$K$3:$K$1000),2,0))</f>
        <v/>
      </c>
      <c r="E562" s="296"/>
      <c r="F562" s="131"/>
      <c r="G562" s="294" t="str">
        <f>IF(C562="","",IF(VLOOKUP(D562,项目管理台账!$K$4:$R$1000,8,0)="","",VLOOKUP(D562,项目管理台账!$K$4:$R$1000,8,0)))</f>
        <v/>
      </c>
      <c r="H562" s="295">
        <f t="shared" si="17"/>
        <v>0</v>
      </c>
      <c r="I562" s="300"/>
      <c r="J562" s="297"/>
      <c r="K562" s="81"/>
    </row>
    <row r="563" spans="1:11">
      <c r="A563" s="290" t="str">
        <f t="shared" si="16"/>
        <v/>
      </c>
      <c r="B563" s="270"/>
      <c r="C563" s="270"/>
      <c r="D563" s="291" t="str">
        <f>IF(C563="","",VLOOKUP(J563,IF({1,0},项目管理台账!$V$3:$V$1000,项目管理台账!$K$3:$K$1000),2,0))</f>
        <v/>
      </c>
      <c r="E563" s="296"/>
      <c r="F563" s="131"/>
      <c r="G563" s="294" t="str">
        <f>IF(C563="","",IF(VLOOKUP(D563,项目管理台账!$K$4:$R$1000,8,0)="","",VLOOKUP(D563,项目管理台账!$K$4:$R$1000,8,0)))</f>
        <v/>
      </c>
      <c r="H563" s="295">
        <f t="shared" si="17"/>
        <v>0</v>
      </c>
      <c r="I563" s="300"/>
      <c r="J563" s="297"/>
      <c r="K563" s="81"/>
    </row>
    <row r="564" spans="1:11">
      <c r="A564" s="290" t="str">
        <f t="shared" si="16"/>
        <v/>
      </c>
      <c r="B564" s="270"/>
      <c r="C564" s="270"/>
      <c r="D564" s="291" t="str">
        <f>IF(C564="","",VLOOKUP(J564,IF({1,0},项目管理台账!$V$3:$V$1000,项目管理台账!$K$3:$K$1000),2,0))</f>
        <v/>
      </c>
      <c r="E564" s="296"/>
      <c r="F564" s="131"/>
      <c r="G564" s="294" t="str">
        <f>IF(C564="","",IF(VLOOKUP(D564,项目管理台账!$K$4:$R$1000,8,0)="","",VLOOKUP(D564,项目管理台账!$K$4:$R$1000,8,0)))</f>
        <v/>
      </c>
      <c r="H564" s="295">
        <f t="shared" si="17"/>
        <v>0</v>
      </c>
      <c r="I564" s="300"/>
      <c r="J564" s="297"/>
      <c r="K564" s="81"/>
    </row>
    <row r="565" spans="1:11">
      <c r="A565" s="290" t="str">
        <f t="shared" si="16"/>
        <v/>
      </c>
      <c r="B565" s="270"/>
      <c r="C565" s="270"/>
      <c r="D565" s="291" t="str">
        <f>IF(C565="","",VLOOKUP(J565,IF({1,0},项目管理台账!$V$3:$V$1000,项目管理台账!$K$3:$K$1000),2,0))</f>
        <v/>
      </c>
      <c r="E565" s="296"/>
      <c r="F565" s="131"/>
      <c r="G565" s="294" t="str">
        <f>IF(C565="","",IF(VLOOKUP(D565,项目管理台账!$K$4:$R$1000,8,0)="","",VLOOKUP(D565,项目管理台账!$K$4:$R$1000,8,0)))</f>
        <v/>
      </c>
      <c r="H565" s="295">
        <f t="shared" si="17"/>
        <v>0</v>
      </c>
      <c r="I565" s="300"/>
      <c r="J565" s="297"/>
      <c r="K565" s="81"/>
    </row>
    <row r="566" spans="1:11">
      <c r="A566" s="290" t="str">
        <f t="shared" si="16"/>
        <v/>
      </c>
      <c r="B566" s="270"/>
      <c r="C566" s="270"/>
      <c r="D566" s="291" t="str">
        <f>IF(C566="","",VLOOKUP(J566,IF({1,0},项目管理台账!$V$3:$V$1000,项目管理台账!$K$3:$K$1000),2,0))</f>
        <v/>
      </c>
      <c r="E566" s="296"/>
      <c r="F566" s="131"/>
      <c r="G566" s="294" t="str">
        <f>IF(C566="","",IF(VLOOKUP(D566,项目管理台账!$K$4:$R$1000,8,0)="","",VLOOKUP(D566,项目管理台账!$K$4:$R$1000,8,0)))</f>
        <v/>
      </c>
      <c r="H566" s="295">
        <f t="shared" si="17"/>
        <v>0</v>
      </c>
      <c r="I566" s="300"/>
      <c r="J566" s="297"/>
      <c r="K566" s="81"/>
    </row>
    <row r="567" spans="1:11">
      <c r="A567" s="290" t="str">
        <f t="shared" si="16"/>
        <v/>
      </c>
      <c r="B567" s="270"/>
      <c r="C567" s="270"/>
      <c r="D567" s="291" t="str">
        <f>IF(C567="","",VLOOKUP(J567,IF({1,0},项目管理台账!$V$3:$V$1000,项目管理台账!$K$3:$K$1000),2,0))</f>
        <v/>
      </c>
      <c r="E567" s="296"/>
      <c r="F567" s="131"/>
      <c r="G567" s="294" t="str">
        <f>IF(C567="","",IF(VLOOKUP(D567,项目管理台账!$K$4:$R$1000,8,0)="","",VLOOKUP(D567,项目管理台账!$K$4:$R$1000,8,0)))</f>
        <v/>
      </c>
      <c r="H567" s="295">
        <f t="shared" si="17"/>
        <v>0</v>
      </c>
      <c r="I567" s="300"/>
      <c r="J567" s="297"/>
      <c r="K567" s="81"/>
    </row>
    <row r="568" spans="1:11">
      <c r="A568" s="290" t="str">
        <f t="shared" si="16"/>
        <v/>
      </c>
      <c r="B568" s="270"/>
      <c r="C568" s="270"/>
      <c r="D568" s="291" t="str">
        <f>IF(C568="","",VLOOKUP(J568,IF({1,0},项目管理台账!$V$3:$V$1000,项目管理台账!$K$3:$K$1000),2,0))</f>
        <v/>
      </c>
      <c r="E568" s="296"/>
      <c r="F568" s="131"/>
      <c r="G568" s="294" t="str">
        <f>IF(C568="","",IF(VLOOKUP(D568,项目管理台账!$K$4:$R$1000,8,0)="","",VLOOKUP(D568,项目管理台账!$K$4:$R$1000,8,0)))</f>
        <v/>
      </c>
      <c r="H568" s="295">
        <f t="shared" si="17"/>
        <v>0</v>
      </c>
      <c r="I568" s="300"/>
      <c r="J568" s="297"/>
      <c r="K568" s="81"/>
    </row>
    <row r="569" spans="1:11">
      <c r="A569" s="290" t="str">
        <f t="shared" si="16"/>
        <v/>
      </c>
      <c r="B569" s="270"/>
      <c r="C569" s="270"/>
      <c r="D569" s="291" t="str">
        <f>IF(C569="","",VLOOKUP(J569,IF({1,0},项目管理台账!$V$3:$V$1000,项目管理台账!$K$3:$K$1000),2,0))</f>
        <v/>
      </c>
      <c r="E569" s="296"/>
      <c r="F569" s="131"/>
      <c r="G569" s="294" t="str">
        <f>IF(C569="","",IF(VLOOKUP(D569,项目管理台账!$K$4:$R$1000,8,0)="","",VLOOKUP(D569,项目管理台账!$K$4:$R$1000,8,0)))</f>
        <v/>
      </c>
      <c r="H569" s="295">
        <f t="shared" si="17"/>
        <v>0</v>
      </c>
      <c r="I569" s="300"/>
      <c r="J569" s="297"/>
      <c r="K569" s="81"/>
    </row>
    <row r="570" spans="1:11">
      <c r="A570" s="290" t="str">
        <f t="shared" si="16"/>
        <v/>
      </c>
      <c r="B570" s="270"/>
      <c r="C570" s="270"/>
      <c r="D570" s="291" t="str">
        <f>IF(C570="","",VLOOKUP(J570,IF({1,0},项目管理台账!$V$3:$V$1000,项目管理台账!$K$3:$K$1000),2,0))</f>
        <v/>
      </c>
      <c r="E570" s="296"/>
      <c r="F570" s="131"/>
      <c r="G570" s="294" t="str">
        <f>IF(C570="","",IF(VLOOKUP(D570,项目管理台账!$K$4:$R$1000,8,0)="","",VLOOKUP(D570,项目管理台账!$K$4:$R$1000,8,0)))</f>
        <v/>
      </c>
      <c r="H570" s="295">
        <f t="shared" si="17"/>
        <v>0</v>
      </c>
      <c r="I570" s="300"/>
      <c r="J570" s="297"/>
      <c r="K570" s="81"/>
    </row>
    <row r="571" spans="1:11">
      <c r="A571" s="290" t="str">
        <f t="shared" si="16"/>
        <v/>
      </c>
      <c r="B571" s="270"/>
      <c r="C571" s="270"/>
      <c r="D571" s="291" t="str">
        <f>IF(C571="","",VLOOKUP(J571,IF({1,0},项目管理台账!$V$3:$V$1000,项目管理台账!$K$3:$K$1000),2,0))</f>
        <v/>
      </c>
      <c r="E571" s="296"/>
      <c r="F571" s="131"/>
      <c r="G571" s="294" t="str">
        <f>IF(C571="","",IF(VLOOKUP(D571,项目管理台账!$K$4:$R$1000,8,0)="","",VLOOKUP(D571,项目管理台账!$K$4:$R$1000,8,0)))</f>
        <v/>
      </c>
      <c r="H571" s="295">
        <f t="shared" si="17"/>
        <v>0</v>
      </c>
      <c r="I571" s="300"/>
      <c r="J571" s="297"/>
      <c r="K571" s="81"/>
    </row>
    <row r="572" spans="1:11">
      <c r="A572" s="290" t="str">
        <f t="shared" si="16"/>
        <v/>
      </c>
      <c r="B572" s="270"/>
      <c r="C572" s="270"/>
      <c r="D572" s="291" t="str">
        <f>IF(C572="","",VLOOKUP(J572,IF({1,0},项目管理台账!$V$3:$V$1000,项目管理台账!$K$3:$K$1000),2,0))</f>
        <v/>
      </c>
      <c r="E572" s="296"/>
      <c r="F572" s="131"/>
      <c r="G572" s="294" t="str">
        <f>IF(C572="","",IF(VLOOKUP(D572,项目管理台账!$K$4:$R$1000,8,0)="","",VLOOKUP(D572,项目管理台账!$K$4:$R$1000,8,0)))</f>
        <v/>
      </c>
      <c r="H572" s="295">
        <f t="shared" si="17"/>
        <v>0</v>
      </c>
      <c r="I572" s="300"/>
      <c r="J572" s="297"/>
      <c r="K572" s="81"/>
    </row>
    <row r="573" spans="1:11">
      <c r="A573" s="290" t="str">
        <f t="shared" si="16"/>
        <v/>
      </c>
      <c r="B573" s="270"/>
      <c r="C573" s="270"/>
      <c r="D573" s="291" t="str">
        <f>IF(C573="","",VLOOKUP(J573,IF({1,0},项目管理台账!$V$3:$V$1000,项目管理台账!$K$3:$K$1000),2,0))</f>
        <v/>
      </c>
      <c r="E573" s="296"/>
      <c r="F573" s="131"/>
      <c r="G573" s="294" t="str">
        <f>IF(C573="","",IF(VLOOKUP(D573,项目管理台账!$K$4:$R$1000,8,0)="","",VLOOKUP(D573,项目管理台账!$K$4:$R$1000,8,0)))</f>
        <v/>
      </c>
      <c r="H573" s="295">
        <f t="shared" si="17"/>
        <v>0</v>
      </c>
      <c r="I573" s="300"/>
      <c r="J573" s="297"/>
      <c r="K573" s="81"/>
    </row>
    <row r="574" spans="1:11">
      <c r="A574" s="290" t="str">
        <f t="shared" si="16"/>
        <v/>
      </c>
      <c r="B574" s="270"/>
      <c r="C574" s="270"/>
      <c r="D574" s="291" t="str">
        <f>IF(C574="","",VLOOKUP(J574,IF({1,0},项目管理台账!$V$3:$V$1000,项目管理台账!$K$3:$K$1000),2,0))</f>
        <v/>
      </c>
      <c r="E574" s="296"/>
      <c r="F574" s="131"/>
      <c r="G574" s="294" t="str">
        <f>IF(C574="","",IF(VLOOKUP(D574,项目管理台账!$K$4:$R$1000,8,0)="","",VLOOKUP(D574,项目管理台账!$K$4:$R$1000,8,0)))</f>
        <v/>
      </c>
      <c r="H574" s="295">
        <f t="shared" si="17"/>
        <v>0</v>
      </c>
      <c r="I574" s="300"/>
      <c r="J574" s="297"/>
      <c r="K574" s="81"/>
    </row>
    <row r="575" spans="1:11">
      <c r="A575" s="290" t="str">
        <f t="shared" si="16"/>
        <v/>
      </c>
      <c r="B575" s="270"/>
      <c r="C575" s="270"/>
      <c r="D575" s="291" t="str">
        <f>IF(C575="","",VLOOKUP(J575,IF({1,0},项目管理台账!$V$3:$V$1000,项目管理台账!$K$3:$K$1000),2,0))</f>
        <v/>
      </c>
      <c r="E575" s="296"/>
      <c r="F575" s="131"/>
      <c r="G575" s="294" t="str">
        <f>IF(C575="","",IF(VLOOKUP(D575,项目管理台账!$K$4:$R$1000,8,0)="","",VLOOKUP(D575,项目管理台账!$K$4:$R$1000,8,0)))</f>
        <v/>
      </c>
      <c r="H575" s="295">
        <f t="shared" si="17"/>
        <v>0</v>
      </c>
      <c r="I575" s="300"/>
      <c r="J575" s="297"/>
      <c r="K575" s="81"/>
    </row>
    <row r="576" spans="1:11">
      <c r="A576" s="290" t="str">
        <f t="shared" si="16"/>
        <v/>
      </c>
      <c r="B576" s="270"/>
      <c r="C576" s="270"/>
      <c r="D576" s="291" t="str">
        <f>IF(C576="","",VLOOKUP(J576,IF({1,0},项目管理台账!$V$3:$V$1000,项目管理台账!$K$3:$K$1000),2,0))</f>
        <v/>
      </c>
      <c r="E576" s="296"/>
      <c r="F576" s="131"/>
      <c r="G576" s="294" t="str">
        <f>IF(C576="","",IF(VLOOKUP(D576,项目管理台账!$K$4:$R$1000,8,0)="","",VLOOKUP(D576,项目管理台账!$K$4:$R$1000,8,0)))</f>
        <v/>
      </c>
      <c r="H576" s="295">
        <f t="shared" si="17"/>
        <v>0</v>
      </c>
      <c r="I576" s="300"/>
      <c r="J576" s="297"/>
      <c r="K576" s="81"/>
    </row>
    <row r="577" spans="1:11">
      <c r="A577" s="290" t="str">
        <f t="shared" si="16"/>
        <v/>
      </c>
      <c r="B577" s="270"/>
      <c r="C577" s="270"/>
      <c r="D577" s="291" t="str">
        <f>IF(C577="","",VLOOKUP(J577,IF({1,0},项目管理台账!$V$3:$V$1000,项目管理台账!$K$3:$K$1000),2,0))</f>
        <v/>
      </c>
      <c r="E577" s="296"/>
      <c r="F577" s="131"/>
      <c r="G577" s="294" t="str">
        <f>IF(C577="","",IF(VLOOKUP(D577,项目管理台账!$K$4:$R$1000,8,0)="","",VLOOKUP(D577,项目管理台账!$K$4:$R$1000,8,0)))</f>
        <v/>
      </c>
      <c r="H577" s="295">
        <f t="shared" si="17"/>
        <v>0</v>
      </c>
      <c r="I577" s="300"/>
      <c r="J577" s="297"/>
      <c r="K577" s="81"/>
    </row>
    <row r="578" spans="1:11">
      <c r="A578" s="290" t="str">
        <f t="shared" si="16"/>
        <v/>
      </c>
      <c r="B578" s="270"/>
      <c r="C578" s="270"/>
      <c r="D578" s="291" t="str">
        <f>IF(C578="","",VLOOKUP(J578,IF({1,0},项目管理台账!$V$3:$V$1000,项目管理台账!$K$3:$K$1000),2,0))</f>
        <v/>
      </c>
      <c r="E578" s="296"/>
      <c r="F578" s="131"/>
      <c r="G578" s="294" t="str">
        <f>IF(C578="","",IF(VLOOKUP(D578,项目管理台账!$K$4:$R$1000,8,0)="","",VLOOKUP(D578,项目管理台账!$K$4:$R$1000,8,0)))</f>
        <v/>
      </c>
      <c r="H578" s="295">
        <f t="shared" si="17"/>
        <v>0</v>
      </c>
      <c r="I578" s="300"/>
      <c r="J578" s="297"/>
      <c r="K578" s="81"/>
    </row>
    <row r="579" spans="1:11">
      <c r="A579" s="290" t="str">
        <f t="shared" si="16"/>
        <v/>
      </c>
      <c r="B579" s="270"/>
      <c r="C579" s="270"/>
      <c r="D579" s="291" t="str">
        <f>IF(C579="","",VLOOKUP(J579,IF({1,0},项目管理台账!$V$3:$V$1000,项目管理台账!$K$3:$K$1000),2,0))</f>
        <v/>
      </c>
      <c r="E579" s="296"/>
      <c r="F579" s="131"/>
      <c r="G579" s="294" t="str">
        <f>IF(C579="","",IF(VLOOKUP(D579,项目管理台账!$K$4:$R$1000,8,0)="","",VLOOKUP(D579,项目管理台账!$K$4:$R$1000,8,0)))</f>
        <v/>
      </c>
      <c r="H579" s="295">
        <f t="shared" si="17"/>
        <v>0</v>
      </c>
      <c r="I579" s="300"/>
      <c r="J579" s="297"/>
      <c r="K579" s="81"/>
    </row>
    <row r="580" spans="1:11">
      <c r="A580" s="290" t="str">
        <f t="shared" si="16"/>
        <v/>
      </c>
      <c r="B580" s="270"/>
      <c r="C580" s="270"/>
      <c r="D580" s="291" t="str">
        <f>IF(C580="","",VLOOKUP(J580,IF({1,0},项目管理台账!$V$3:$V$1000,项目管理台账!$K$3:$K$1000),2,0))</f>
        <v/>
      </c>
      <c r="E580" s="296"/>
      <c r="F580" s="131"/>
      <c r="G580" s="294" t="str">
        <f>IF(C580="","",IF(VLOOKUP(D580,项目管理台账!$K$4:$R$1000,8,0)="","",VLOOKUP(D580,项目管理台账!$K$4:$R$1000,8,0)))</f>
        <v/>
      </c>
      <c r="H580" s="295">
        <f t="shared" si="17"/>
        <v>0</v>
      </c>
      <c r="I580" s="300"/>
      <c r="J580" s="297"/>
      <c r="K580" s="81"/>
    </row>
    <row r="581" spans="1:11">
      <c r="A581" s="290" t="str">
        <f t="shared" ref="A581:A644" si="18">IF(E581&lt;&gt;"",ROW()-3,"")</f>
        <v/>
      </c>
      <c r="B581" s="270"/>
      <c r="C581" s="270"/>
      <c r="D581" s="291" t="str">
        <f>IF(C581="","",VLOOKUP(J581,IF({1,0},项目管理台账!$V$3:$V$1000,项目管理台账!$K$3:$K$1000),2,0))</f>
        <v/>
      </c>
      <c r="E581" s="296"/>
      <c r="F581" s="131"/>
      <c r="G581" s="294" t="str">
        <f>IF(C581="","",IF(VLOOKUP(D581,项目管理台账!$K$4:$R$1000,8,0)="","",VLOOKUP(D581,项目管理台账!$K$4:$R$1000,8,0)))</f>
        <v/>
      </c>
      <c r="H581" s="295">
        <f t="shared" ref="H581:H644" si="19">IF(G581="",0,G581*F581)</f>
        <v>0</v>
      </c>
      <c r="I581" s="300"/>
      <c r="J581" s="297"/>
      <c r="K581" s="81"/>
    </row>
    <row r="582" spans="1:11">
      <c r="A582" s="290" t="str">
        <f t="shared" si="18"/>
        <v/>
      </c>
      <c r="B582" s="270"/>
      <c r="C582" s="270"/>
      <c r="D582" s="291" t="str">
        <f>IF(C582="","",VLOOKUP(J582,IF({1,0},项目管理台账!$V$3:$V$1000,项目管理台账!$K$3:$K$1000),2,0))</f>
        <v/>
      </c>
      <c r="E582" s="296"/>
      <c r="F582" s="131"/>
      <c r="G582" s="294" t="str">
        <f>IF(C582="","",IF(VLOOKUP(D582,项目管理台账!$K$4:$R$1000,8,0)="","",VLOOKUP(D582,项目管理台账!$K$4:$R$1000,8,0)))</f>
        <v/>
      </c>
      <c r="H582" s="295">
        <f t="shared" si="19"/>
        <v>0</v>
      </c>
      <c r="I582" s="300"/>
      <c r="J582" s="297"/>
      <c r="K582" s="81"/>
    </row>
    <row r="583" spans="1:11">
      <c r="A583" s="290" t="str">
        <f t="shared" si="18"/>
        <v/>
      </c>
      <c r="B583" s="270"/>
      <c r="C583" s="270"/>
      <c r="D583" s="291" t="str">
        <f>IF(C583="","",VLOOKUP(J583,IF({1,0},项目管理台账!$V$3:$V$1000,项目管理台账!$K$3:$K$1000),2,0))</f>
        <v/>
      </c>
      <c r="E583" s="296"/>
      <c r="F583" s="131"/>
      <c r="G583" s="294" t="str">
        <f>IF(C583="","",IF(VLOOKUP(D583,项目管理台账!$K$4:$R$1000,8,0)="","",VLOOKUP(D583,项目管理台账!$K$4:$R$1000,8,0)))</f>
        <v/>
      </c>
      <c r="H583" s="295">
        <f t="shared" si="19"/>
        <v>0</v>
      </c>
      <c r="I583" s="300"/>
      <c r="J583" s="297"/>
      <c r="K583" s="81"/>
    </row>
    <row r="584" spans="1:11">
      <c r="A584" s="290" t="str">
        <f t="shared" si="18"/>
        <v/>
      </c>
      <c r="B584" s="270"/>
      <c r="C584" s="270"/>
      <c r="D584" s="291" t="str">
        <f>IF(C584="","",VLOOKUP(J584,IF({1,0},项目管理台账!$V$3:$V$1000,项目管理台账!$K$3:$K$1000),2,0))</f>
        <v/>
      </c>
      <c r="E584" s="296"/>
      <c r="F584" s="131"/>
      <c r="G584" s="294" t="str">
        <f>IF(C584="","",IF(VLOOKUP(D584,项目管理台账!$K$4:$R$1000,8,0)="","",VLOOKUP(D584,项目管理台账!$K$4:$R$1000,8,0)))</f>
        <v/>
      </c>
      <c r="H584" s="295">
        <f t="shared" si="19"/>
        <v>0</v>
      </c>
      <c r="I584" s="300"/>
      <c r="J584" s="297"/>
      <c r="K584" s="81"/>
    </row>
    <row r="585" spans="1:11">
      <c r="A585" s="290" t="str">
        <f t="shared" si="18"/>
        <v/>
      </c>
      <c r="B585" s="270"/>
      <c r="C585" s="270"/>
      <c r="D585" s="291" t="str">
        <f>IF(C585="","",VLOOKUP(J585,IF({1,0},项目管理台账!$V$3:$V$1000,项目管理台账!$K$3:$K$1000),2,0))</f>
        <v/>
      </c>
      <c r="E585" s="296"/>
      <c r="F585" s="131"/>
      <c r="G585" s="294" t="str">
        <f>IF(C585="","",IF(VLOOKUP(D585,项目管理台账!$K$4:$R$1000,8,0)="","",VLOOKUP(D585,项目管理台账!$K$4:$R$1000,8,0)))</f>
        <v/>
      </c>
      <c r="H585" s="295">
        <f t="shared" si="19"/>
        <v>0</v>
      </c>
      <c r="I585" s="300"/>
      <c r="J585" s="297"/>
      <c r="K585" s="81"/>
    </row>
    <row r="586" spans="1:11">
      <c r="A586" s="290" t="str">
        <f t="shared" si="18"/>
        <v/>
      </c>
      <c r="B586" s="270"/>
      <c r="C586" s="270"/>
      <c r="D586" s="291" t="str">
        <f>IF(C586="","",VLOOKUP(J586,IF({1,0},项目管理台账!$V$3:$V$1000,项目管理台账!$K$3:$K$1000),2,0))</f>
        <v/>
      </c>
      <c r="E586" s="296"/>
      <c r="F586" s="131"/>
      <c r="G586" s="294" t="str">
        <f>IF(C586="","",IF(VLOOKUP(D586,项目管理台账!$K$4:$R$1000,8,0)="","",VLOOKUP(D586,项目管理台账!$K$4:$R$1000,8,0)))</f>
        <v/>
      </c>
      <c r="H586" s="295">
        <f t="shared" si="19"/>
        <v>0</v>
      </c>
      <c r="I586" s="300"/>
      <c r="J586" s="297"/>
      <c r="K586" s="81"/>
    </row>
    <row r="587" spans="1:11">
      <c r="A587" s="290" t="str">
        <f t="shared" si="18"/>
        <v/>
      </c>
      <c r="B587" s="270"/>
      <c r="C587" s="270"/>
      <c r="D587" s="291" t="str">
        <f>IF(C587="","",VLOOKUP(J587,IF({1,0},项目管理台账!$V$3:$V$1000,项目管理台账!$K$3:$K$1000),2,0))</f>
        <v/>
      </c>
      <c r="E587" s="296"/>
      <c r="F587" s="131"/>
      <c r="G587" s="294" t="str">
        <f>IF(C587="","",IF(VLOOKUP(D587,项目管理台账!$K$4:$R$1000,8,0)="","",VLOOKUP(D587,项目管理台账!$K$4:$R$1000,8,0)))</f>
        <v/>
      </c>
      <c r="H587" s="295">
        <f t="shared" si="19"/>
        <v>0</v>
      </c>
      <c r="I587" s="300"/>
      <c r="J587" s="297"/>
      <c r="K587" s="81"/>
    </row>
    <row r="588" spans="1:11">
      <c r="A588" s="290" t="str">
        <f t="shared" si="18"/>
        <v/>
      </c>
      <c r="B588" s="270"/>
      <c r="C588" s="270"/>
      <c r="D588" s="291" t="str">
        <f>IF(C588="","",VLOOKUP(J588,IF({1,0},项目管理台账!$V$3:$V$1000,项目管理台账!$K$3:$K$1000),2,0))</f>
        <v/>
      </c>
      <c r="E588" s="296"/>
      <c r="F588" s="131"/>
      <c r="G588" s="294" t="str">
        <f>IF(C588="","",IF(VLOOKUP(D588,项目管理台账!$K$4:$R$1000,8,0)="","",VLOOKUP(D588,项目管理台账!$K$4:$R$1000,8,0)))</f>
        <v/>
      </c>
      <c r="H588" s="295">
        <f t="shared" si="19"/>
        <v>0</v>
      </c>
      <c r="I588" s="300"/>
      <c r="J588" s="297"/>
      <c r="K588" s="81"/>
    </row>
    <row r="589" spans="1:11">
      <c r="A589" s="290" t="str">
        <f t="shared" si="18"/>
        <v/>
      </c>
      <c r="B589" s="270"/>
      <c r="C589" s="270"/>
      <c r="D589" s="291" t="str">
        <f>IF(C589="","",VLOOKUP(J589,IF({1,0},项目管理台账!$V$3:$V$1000,项目管理台账!$K$3:$K$1000),2,0))</f>
        <v/>
      </c>
      <c r="E589" s="296"/>
      <c r="F589" s="131"/>
      <c r="G589" s="294" t="str">
        <f>IF(C589="","",IF(VLOOKUP(D589,项目管理台账!$K$4:$R$1000,8,0)="","",VLOOKUP(D589,项目管理台账!$K$4:$R$1000,8,0)))</f>
        <v/>
      </c>
      <c r="H589" s="295">
        <f t="shared" si="19"/>
        <v>0</v>
      </c>
      <c r="I589" s="300"/>
      <c r="J589" s="297"/>
      <c r="K589" s="81"/>
    </row>
    <row r="590" spans="1:11">
      <c r="A590" s="290" t="str">
        <f t="shared" si="18"/>
        <v/>
      </c>
      <c r="B590" s="270"/>
      <c r="C590" s="270"/>
      <c r="D590" s="291" t="str">
        <f>IF(C590="","",VLOOKUP(J590,IF({1,0},项目管理台账!$V$3:$V$1000,项目管理台账!$K$3:$K$1000),2,0))</f>
        <v/>
      </c>
      <c r="E590" s="296"/>
      <c r="F590" s="131"/>
      <c r="G590" s="294" t="str">
        <f>IF(C590="","",IF(VLOOKUP(D590,项目管理台账!$K$4:$R$1000,8,0)="","",VLOOKUP(D590,项目管理台账!$K$4:$R$1000,8,0)))</f>
        <v/>
      </c>
      <c r="H590" s="295">
        <f t="shared" si="19"/>
        <v>0</v>
      </c>
      <c r="I590" s="300"/>
      <c r="J590" s="297"/>
      <c r="K590" s="81"/>
    </row>
    <row r="591" spans="1:11">
      <c r="A591" s="290" t="str">
        <f t="shared" si="18"/>
        <v/>
      </c>
      <c r="B591" s="270"/>
      <c r="C591" s="270"/>
      <c r="D591" s="291" t="str">
        <f>IF(C591="","",VLOOKUP(J591,IF({1,0},项目管理台账!$V$3:$V$1000,项目管理台账!$K$3:$K$1000),2,0))</f>
        <v/>
      </c>
      <c r="E591" s="296"/>
      <c r="F591" s="131"/>
      <c r="G591" s="294" t="str">
        <f>IF(C591="","",IF(VLOOKUP(D591,项目管理台账!$K$4:$R$1000,8,0)="","",VLOOKUP(D591,项目管理台账!$K$4:$R$1000,8,0)))</f>
        <v/>
      </c>
      <c r="H591" s="295">
        <f t="shared" si="19"/>
        <v>0</v>
      </c>
      <c r="I591" s="300"/>
      <c r="J591" s="297"/>
      <c r="K591" s="81"/>
    </row>
    <row r="592" spans="1:11">
      <c r="A592" s="290" t="str">
        <f t="shared" si="18"/>
        <v/>
      </c>
      <c r="B592" s="270"/>
      <c r="C592" s="270"/>
      <c r="D592" s="291" t="str">
        <f>IF(C592="","",VLOOKUP(J592,IF({1,0},项目管理台账!$V$3:$V$1000,项目管理台账!$K$3:$K$1000),2,0))</f>
        <v/>
      </c>
      <c r="E592" s="296"/>
      <c r="F592" s="131"/>
      <c r="G592" s="294" t="str">
        <f>IF(C592="","",IF(VLOOKUP(D592,项目管理台账!$K$4:$R$1000,8,0)="","",VLOOKUP(D592,项目管理台账!$K$4:$R$1000,8,0)))</f>
        <v/>
      </c>
      <c r="H592" s="295">
        <f t="shared" si="19"/>
        <v>0</v>
      </c>
      <c r="I592" s="300"/>
      <c r="J592" s="297"/>
      <c r="K592" s="81"/>
    </row>
    <row r="593" spans="1:11">
      <c r="A593" s="290" t="str">
        <f t="shared" si="18"/>
        <v/>
      </c>
      <c r="B593" s="270"/>
      <c r="C593" s="270"/>
      <c r="D593" s="291" t="str">
        <f>IF(C593="","",VLOOKUP(J593,IF({1,0},项目管理台账!$V$3:$V$1000,项目管理台账!$K$3:$K$1000),2,0))</f>
        <v/>
      </c>
      <c r="E593" s="296"/>
      <c r="F593" s="131"/>
      <c r="G593" s="294" t="str">
        <f>IF(C593="","",IF(VLOOKUP(D593,项目管理台账!$K$4:$R$1000,8,0)="","",VLOOKUP(D593,项目管理台账!$K$4:$R$1000,8,0)))</f>
        <v/>
      </c>
      <c r="H593" s="295">
        <f t="shared" si="19"/>
        <v>0</v>
      </c>
      <c r="I593" s="300"/>
      <c r="J593" s="297"/>
      <c r="K593" s="81"/>
    </row>
    <row r="594" spans="1:11">
      <c r="A594" s="290" t="str">
        <f t="shared" si="18"/>
        <v/>
      </c>
      <c r="B594" s="270"/>
      <c r="C594" s="270"/>
      <c r="D594" s="291" t="str">
        <f>IF(C594="","",VLOOKUP(J594,IF({1,0},项目管理台账!$V$3:$V$1000,项目管理台账!$K$3:$K$1000),2,0))</f>
        <v/>
      </c>
      <c r="E594" s="296"/>
      <c r="F594" s="131"/>
      <c r="G594" s="294" t="str">
        <f>IF(C594="","",IF(VLOOKUP(D594,项目管理台账!$K$4:$R$1000,8,0)="","",VLOOKUP(D594,项目管理台账!$K$4:$R$1000,8,0)))</f>
        <v/>
      </c>
      <c r="H594" s="295">
        <f t="shared" si="19"/>
        <v>0</v>
      </c>
      <c r="I594" s="300"/>
      <c r="J594" s="297"/>
      <c r="K594" s="81"/>
    </row>
    <row r="595" spans="1:11">
      <c r="A595" s="290" t="str">
        <f t="shared" si="18"/>
        <v/>
      </c>
      <c r="B595" s="270"/>
      <c r="C595" s="270"/>
      <c r="D595" s="291" t="str">
        <f>IF(C595="","",VLOOKUP(J595,IF({1,0},项目管理台账!$V$3:$V$1000,项目管理台账!$K$3:$K$1000),2,0))</f>
        <v/>
      </c>
      <c r="E595" s="296"/>
      <c r="F595" s="131"/>
      <c r="G595" s="294" t="str">
        <f>IF(C595="","",IF(VLOOKUP(D595,项目管理台账!$K$4:$R$1000,8,0)="","",VLOOKUP(D595,项目管理台账!$K$4:$R$1000,8,0)))</f>
        <v/>
      </c>
      <c r="H595" s="295">
        <f t="shared" si="19"/>
        <v>0</v>
      </c>
      <c r="I595" s="300"/>
      <c r="J595" s="297"/>
      <c r="K595" s="81"/>
    </row>
    <row r="596" spans="1:11">
      <c r="A596" s="290" t="str">
        <f t="shared" si="18"/>
        <v/>
      </c>
      <c r="B596" s="270"/>
      <c r="C596" s="270"/>
      <c r="D596" s="291" t="str">
        <f>IF(C596="","",VLOOKUP(J596,IF({1,0},项目管理台账!$V$3:$V$1000,项目管理台账!$K$3:$K$1000),2,0))</f>
        <v/>
      </c>
      <c r="E596" s="296"/>
      <c r="F596" s="131"/>
      <c r="G596" s="294" t="str">
        <f>IF(C596="","",IF(VLOOKUP(D596,项目管理台账!$K$4:$R$1000,8,0)="","",VLOOKUP(D596,项目管理台账!$K$4:$R$1000,8,0)))</f>
        <v/>
      </c>
      <c r="H596" s="295">
        <f t="shared" si="19"/>
        <v>0</v>
      </c>
      <c r="I596" s="300"/>
      <c r="J596" s="297"/>
      <c r="K596" s="81"/>
    </row>
    <row r="597" spans="1:11">
      <c r="A597" s="290" t="str">
        <f t="shared" si="18"/>
        <v/>
      </c>
      <c r="B597" s="270"/>
      <c r="C597" s="270"/>
      <c r="D597" s="291" t="str">
        <f>IF(C597="","",VLOOKUP(J597,IF({1,0},项目管理台账!$V$3:$V$1000,项目管理台账!$K$3:$K$1000),2,0))</f>
        <v/>
      </c>
      <c r="E597" s="296"/>
      <c r="F597" s="131"/>
      <c r="G597" s="294" t="str">
        <f>IF(C597="","",IF(VLOOKUP(D597,项目管理台账!$K$4:$R$1000,8,0)="","",VLOOKUP(D597,项目管理台账!$K$4:$R$1000,8,0)))</f>
        <v/>
      </c>
      <c r="H597" s="295">
        <f t="shared" si="19"/>
        <v>0</v>
      </c>
      <c r="I597" s="300"/>
      <c r="J597" s="297"/>
      <c r="K597" s="81"/>
    </row>
    <row r="598" spans="1:11">
      <c r="A598" s="290" t="str">
        <f t="shared" si="18"/>
        <v/>
      </c>
      <c r="B598" s="270"/>
      <c r="C598" s="270"/>
      <c r="D598" s="291" t="str">
        <f>IF(C598="","",VLOOKUP(J598,IF({1,0},项目管理台账!$V$3:$V$1000,项目管理台账!$K$3:$K$1000),2,0))</f>
        <v/>
      </c>
      <c r="E598" s="296"/>
      <c r="F598" s="131"/>
      <c r="G598" s="294" t="str">
        <f>IF(C598="","",IF(VLOOKUP(D598,项目管理台账!$K$4:$R$1000,8,0)="","",VLOOKUP(D598,项目管理台账!$K$4:$R$1000,8,0)))</f>
        <v/>
      </c>
      <c r="H598" s="295">
        <f t="shared" si="19"/>
        <v>0</v>
      </c>
      <c r="I598" s="300"/>
      <c r="J598" s="297"/>
      <c r="K598" s="81"/>
    </row>
    <row r="599" spans="1:11">
      <c r="A599" s="290" t="str">
        <f t="shared" si="18"/>
        <v/>
      </c>
      <c r="B599" s="270"/>
      <c r="C599" s="270"/>
      <c r="D599" s="291" t="str">
        <f>IF(C599="","",VLOOKUP(J599,IF({1,0},项目管理台账!$V$3:$V$1000,项目管理台账!$K$3:$K$1000),2,0))</f>
        <v/>
      </c>
      <c r="E599" s="296"/>
      <c r="F599" s="131"/>
      <c r="G599" s="294" t="str">
        <f>IF(C599="","",IF(VLOOKUP(D599,项目管理台账!$K$4:$R$1000,8,0)="","",VLOOKUP(D599,项目管理台账!$K$4:$R$1000,8,0)))</f>
        <v/>
      </c>
      <c r="H599" s="295">
        <f t="shared" si="19"/>
        <v>0</v>
      </c>
      <c r="I599" s="300"/>
      <c r="J599" s="297"/>
      <c r="K599" s="81"/>
    </row>
    <row r="600" spans="1:11">
      <c r="A600" s="290" t="str">
        <f t="shared" si="18"/>
        <v/>
      </c>
      <c r="B600" s="270"/>
      <c r="C600" s="270"/>
      <c r="D600" s="291" t="str">
        <f>IF(C600="","",VLOOKUP(J600,IF({1,0},项目管理台账!$V$3:$V$1000,项目管理台账!$K$3:$K$1000),2,0))</f>
        <v/>
      </c>
      <c r="E600" s="296"/>
      <c r="F600" s="131"/>
      <c r="G600" s="294" t="str">
        <f>IF(C600="","",IF(VLOOKUP(D600,项目管理台账!$K$4:$R$1000,8,0)="","",VLOOKUP(D600,项目管理台账!$K$4:$R$1000,8,0)))</f>
        <v/>
      </c>
      <c r="H600" s="295">
        <f t="shared" si="19"/>
        <v>0</v>
      </c>
      <c r="I600" s="300"/>
      <c r="J600" s="297"/>
      <c r="K600" s="81"/>
    </row>
    <row r="601" spans="1:11">
      <c r="A601" s="290" t="str">
        <f t="shared" si="18"/>
        <v/>
      </c>
      <c r="B601" s="270"/>
      <c r="C601" s="270"/>
      <c r="D601" s="291" t="str">
        <f>IF(C601="","",VLOOKUP(J601,IF({1,0},项目管理台账!$V$3:$V$1000,项目管理台账!$K$3:$K$1000),2,0))</f>
        <v/>
      </c>
      <c r="E601" s="296"/>
      <c r="F601" s="131"/>
      <c r="G601" s="294" t="str">
        <f>IF(C601="","",IF(VLOOKUP(D601,项目管理台账!$K$4:$R$1000,8,0)="","",VLOOKUP(D601,项目管理台账!$K$4:$R$1000,8,0)))</f>
        <v/>
      </c>
      <c r="H601" s="295">
        <f t="shared" si="19"/>
        <v>0</v>
      </c>
      <c r="I601" s="300"/>
      <c r="J601" s="297"/>
      <c r="K601" s="81"/>
    </row>
    <row r="602" spans="1:11">
      <c r="A602" s="290" t="str">
        <f t="shared" si="18"/>
        <v/>
      </c>
      <c r="B602" s="270"/>
      <c r="C602" s="270"/>
      <c r="D602" s="291" t="str">
        <f>IF(C602="","",VLOOKUP(J602,IF({1,0},项目管理台账!$V$3:$V$1000,项目管理台账!$K$3:$K$1000),2,0))</f>
        <v/>
      </c>
      <c r="E602" s="296"/>
      <c r="F602" s="131"/>
      <c r="G602" s="294" t="str">
        <f>IF(C602="","",IF(VLOOKUP(D602,项目管理台账!$K$4:$R$1000,8,0)="","",VLOOKUP(D602,项目管理台账!$K$4:$R$1000,8,0)))</f>
        <v/>
      </c>
      <c r="H602" s="295">
        <f t="shared" si="19"/>
        <v>0</v>
      </c>
      <c r="I602" s="300"/>
      <c r="J602" s="297"/>
      <c r="K602" s="81"/>
    </row>
    <row r="603" spans="1:11">
      <c r="A603" s="290" t="str">
        <f t="shared" si="18"/>
        <v/>
      </c>
      <c r="B603" s="270"/>
      <c r="C603" s="270"/>
      <c r="D603" s="291" t="str">
        <f>IF(C603="","",VLOOKUP(J603,IF({1,0},项目管理台账!$V$3:$V$1000,项目管理台账!$K$3:$K$1000),2,0))</f>
        <v/>
      </c>
      <c r="E603" s="296"/>
      <c r="F603" s="131"/>
      <c r="G603" s="294" t="str">
        <f>IF(C603="","",IF(VLOOKUP(D603,项目管理台账!$K$4:$R$1000,8,0)="","",VLOOKUP(D603,项目管理台账!$K$4:$R$1000,8,0)))</f>
        <v/>
      </c>
      <c r="H603" s="295">
        <f t="shared" si="19"/>
        <v>0</v>
      </c>
      <c r="I603" s="300"/>
      <c r="J603" s="297"/>
      <c r="K603" s="81"/>
    </row>
    <row r="604" spans="1:11">
      <c r="A604" s="290" t="str">
        <f t="shared" si="18"/>
        <v/>
      </c>
      <c r="B604" s="270"/>
      <c r="C604" s="270"/>
      <c r="D604" s="291" t="str">
        <f>IF(C604="","",VLOOKUP(J604,IF({1,0},项目管理台账!$V$3:$V$1000,项目管理台账!$K$3:$K$1000),2,0))</f>
        <v/>
      </c>
      <c r="E604" s="296"/>
      <c r="F604" s="131"/>
      <c r="G604" s="294" t="str">
        <f>IF(C604="","",IF(VLOOKUP(D604,项目管理台账!$K$4:$R$1000,8,0)="","",VLOOKUP(D604,项目管理台账!$K$4:$R$1000,8,0)))</f>
        <v/>
      </c>
      <c r="H604" s="295">
        <f t="shared" si="19"/>
        <v>0</v>
      </c>
      <c r="I604" s="300"/>
      <c r="J604" s="297"/>
      <c r="K604" s="81"/>
    </row>
    <row r="605" spans="1:11">
      <c r="A605" s="290" t="str">
        <f t="shared" si="18"/>
        <v/>
      </c>
      <c r="B605" s="270"/>
      <c r="C605" s="270"/>
      <c r="D605" s="291" t="str">
        <f>IF(C605="","",VLOOKUP(J605,IF({1,0},项目管理台账!$V$3:$V$1000,项目管理台账!$K$3:$K$1000),2,0))</f>
        <v/>
      </c>
      <c r="E605" s="296"/>
      <c r="F605" s="131"/>
      <c r="G605" s="294" t="str">
        <f>IF(C605="","",IF(VLOOKUP(D605,项目管理台账!$K$4:$R$1000,8,0)="","",VLOOKUP(D605,项目管理台账!$K$4:$R$1000,8,0)))</f>
        <v/>
      </c>
      <c r="H605" s="295">
        <f t="shared" si="19"/>
        <v>0</v>
      </c>
      <c r="I605" s="300"/>
      <c r="J605" s="297"/>
      <c r="K605" s="81"/>
    </row>
    <row r="606" spans="1:11">
      <c r="A606" s="290" t="str">
        <f t="shared" si="18"/>
        <v/>
      </c>
      <c r="B606" s="270"/>
      <c r="C606" s="270"/>
      <c r="D606" s="291" t="str">
        <f>IF(C606="","",VLOOKUP(J606,IF({1,0},项目管理台账!$V$3:$V$1000,项目管理台账!$K$3:$K$1000),2,0))</f>
        <v/>
      </c>
      <c r="E606" s="296"/>
      <c r="F606" s="131"/>
      <c r="G606" s="294" t="str">
        <f>IF(C606="","",IF(VLOOKUP(D606,项目管理台账!$K$4:$R$1000,8,0)="","",VLOOKUP(D606,项目管理台账!$K$4:$R$1000,8,0)))</f>
        <v/>
      </c>
      <c r="H606" s="295">
        <f t="shared" si="19"/>
        <v>0</v>
      </c>
      <c r="I606" s="300"/>
      <c r="J606" s="297"/>
      <c r="K606" s="81"/>
    </row>
    <row r="607" spans="1:11">
      <c r="A607" s="290" t="str">
        <f t="shared" si="18"/>
        <v/>
      </c>
      <c r="B607" s="270"/>
      <c r="C607" s="270"/>
      <c r="D607" s="291" t="str">
        <f>IF(C607="","",VLOOKUP(J607,IF({1,0},项目管理台账!$V$3:$V$1000,项目管理台账!$K$3:$K$1000),2,0))</f>
        <v/>
      </c>
      <c r="E607" s="296"/>
      <c r="F607" s="131"/>
      <c r="G607" s="294" t="str">
        <f>IF(C607="","",IF(VLOOKUP(D607,项目管理台账!$K$4:$R$1000,8,0)="","",VLOOKUP(D607,项目管理台账!$K$4:$R$1000,8,0)))</f>
        <v/>
      </c>
      <c r="H607" s="295">
        <f t="shared" si="19"/>
        <v>0</v>
      </c>
      <c r="I607" s="300"/>
      <c r="J607" s="297"/>
      <c r="K607" s="81"/>
    </row>
    <row r="608" spans="1:11">
      <c r="A608" s="290" t="str">
        <f t="shared" si="18"/>
        <v/>
      </c>
      <c r="B608" s="270"/>
      <c r="C608" s="270"/>
      <c r="D608" s="291" t="str">
        <f>IF(C608="","",VLOOKUP(J608,IF({1,0},项目管理台账!$V$3:$V$1000,项目管理台账!$K$3:$K$1000),2,0))</f>
        <v/>
      </c>
      <c r="E608" s="296"/>
      <c r="F608" s="131"/>
      <c r="G608" s="294" t="str">
        <f>IF(C608="","",IF(VLOOKUP(D608,项目管理台账!$K$4:$R$1000,8,0)="","",VLOOKUP(D608,项目管理台账!$K$4:$R$1000,8,0)))</f>
        <v/>
      </c>
      <c r="H608" s="295">
        <f t="shared" si="19"/>
        <v>0</v>
      </c>
      <c r="I608" s="300"/>
      <c r="J608" s="297"/>
      <c r="K608" s="81"/>
    </row>
    <row r="609" spans="1:11">
      <c r="A609" s="290" t="str">
        <f t="shared" si="18"/>
        <v/>
      </c>
      <c r="B609" s="270"/>
      <c r="C609" s="270"/>
      <c r="D609" s="291" t="str">
        <f>IF(C609="","",VLOOKUP(J609,IF({1,0},项目管理台账!$V$3:$V$1000,项目管理台账!$K$3:$K$1000),2,0))</f>
        <v/>
      </c>
      <c r="E609" s="296"/>
      <c r="F609" s="131"/>
      <c r="G609" s="294" t="str">
        <f>IF(C609="","",IF(VLOOKUP(D609,项目管理台账!$K$4:$R$1000,8,0)="","",VLOOKUP(D609,项目管理台账!$K$4:$R$1000,8,0)))</f>
        <v/>
      </c>
      <c r="H609" s="295">
        <f t="shared" si="19"/>
        <v>0</v>
      </c>
      <c r="I609" s="300"/>
      <c r="J609" s="297"/>
      <c r="K609" s="81"/>
    </row>
    <row r="610" spans="1:11">
      <c r="A610" s="290" t="str">
        <f t="shared" si="18"/>
        <v/>
      </c>
      <c r="B610" s="270"/>
      <c r="C610" s="270"/>
      <c r="D610" s="291" t="str">
        <f>IF(C610="","",VLOOKUP(J610,IF({1,0},项目管理台账!$V$3:$V$1000,项目管理台账!$K$3:$K$1000),2,0))</f>
        <v/>
      </c>
      <c r="E610" s="296"/>
      <c r="F610" s="131"/>
      <c r="G610" s="294" t="str">
        <f>IF(C610="","",IF(VLOOKUP(D610,项目管理台账!$K$4:$R$1000,8,0)="","",VLOOKUP(D610,项目管理台账!$K$4:$R$1000,8,0)))</f>
        <v/>
      </c>
      <c r="H610" s="295">
        <f t="shared" si="19"/>
        <v>0</v>
      </c>
      <c r="I610" s="300"/>
      <c r="J610" s="297"/>
      <c r="K610" s="81"/>
    </row>
    <row r="611" spans="1:11">
      <c r="A611" s="290" t="str">
        <f t="shared" si="18"/>
        <v/>
      </c>
      <c r="B611" s="270"/>
      <c r="C611" s="270"/>
      <c r="D611" s="291" t="str">
        <f>IF(C611="","",VLOOKUP(J611,IF({1,0},项目管理台账!$V$3:$V$1000,项目管理台账!$K$3:$K$1000),2,0))</f>
        <v/>
      </c>
      <c r="E611" s="296"/>
      <c r="F611" s="131"/>
      <c r="G611" s="294" t="str">
        <f>IF(C611="","",IF(VLOOKUP(D611,项目管理台账!$K$4:$R$1000,8,0)="","",VLOOKUP(D611,项目管理台账!$K$4:$R$1000,8,0)))</f>
        <v/>
      </c>
      <c r="H611" s="295">
        <f t="shared" si="19"/>
        <v>0</v>
      </c>
      <c r="I611" s="300"/>
      <c r="J611" s="297"/>
      <c r="K611" s="81"/>
    </row>
    <row r="612" spans="1:11">
      <c r="A612" s="290" t="str">
        <f t="shared" si="18"/>
        <v/>
      </c>
      <c r="B612" s="270"/>
      <c r="C612" s="270"/>
      <c r="D612" s="291" t="str">
        <f>IF(C612="","",VLOOKUP(J612,IF({1,0},项目管理台账!$V$3:$V$1000,项目管理台账!$K$3:$K$1000),2,0))</f>
        <v/>
      </c>
      <c r="E612" s="296"/>
      <c r="F612" s="131"/>
      <c r="G612" s="294" t="str">
        <f>IF(C612="","",IF(VLOOKUP(D612,项目管理台账!$K$4:$R$1000,8,0)="","",VLOOKUP(D612,项目管理台账!$K$4:$R$1000,8,0)))</f>
        <v/>
      </c>
      <c r="H612" s="295">
        <f t="shared" si="19"/>
        <v>0</v>
      </c>
      <c r="I612" s="300"/>
      <c r="J612" s="297"/>
      <c r="K612" s="81"/>
    </row>
    <row r="613" spans="1:11">
      <c r="A613" s="290" t="str">
        <f t="shared" si="18"/>
        <v/>
      </c>
      <c r="B613" s="270"/>
      <c r="C613" s="270"/>
      <c r="D613" s="291" t="str">
        <f>IF(C613="","",VLOOKUP(J613,IF({1,0},项目管理台账!$V$3:$V$1000,项目管理台账!$K$3:$K$1000),2,0))</f>
        <v/>
      </c>
      <c r="E613" s="296"/>
      <c r="F613" s="131"/>
      <c r="G613" s="294" t="str">
        <f>IF(C613="","",IF(VLOOKUP(D613,项目管理台账!$K$4:$R$1000,8,0)="","",VLOOKUP(D613,项目管理台账!$K$4:$R$1000,8,0)))</f>
        <v/>
      </c>
      <c r="H613" s="295">
        <f t="shared" si="19"/>
        <v>0</v>
      </c>
      <c r="I613" s="300"/>
      <c r="J613" s="297"/>
      <c r="K613" s="81"/>
    </row>
    <row r="614" spans="1:11">
      <c r="A614" s="290" t="str">
        <f t="shared" si="18"/>
        <v/>
      </c>
      <c r="B614" s="270"/>
      <c r="C614" s="270"/>
      <c r="D614" s="291" t="str">
        <f>IF(C614="","",VLOOKUP(J614,IF({1,0},项目管理台账!$V$3:$V$1000,项目管理台账!$K$3:$K$1000),2,0))</f>
        <v/>
      </c>
      <c r="E614" s="296"/>
      <c r="F614" s="131"/>
      <c r="G614" s="294" t="str">
        <f>IF(C614="","",IF(VLOOKUP(D614,项目管理台账!$K$4:$R$1000,8,0)="","",VLOOKUP(D614,项目管理台账!$K$4:$R$1000,8,0)))</f>
        <v/>
      </c>
      <c r="H614" s="295">
        <f t="shared" si="19"/>
        <v>0</v>
      </c>
      <c r="I614" s="300"/>
      <c r="J614" s="297"/>
      <c r="K614" s="81"/>
    </row>
    <row r="615" spans="1:11">
      <c r="A615" s="290" t="str">
        <f t="shared" si="18"/>
        <v/>
      </c>
      <c r="B615" s="270"/>
      <c r="C615" s="270"/>
      <c r="D615" s="291" t="str">
        <f>IF(C615="","",VLOOKUP(J615,IF({1,0},项目管理台账!$V$3:$V$1000,项目管理台账!$K$3:$K$1000),2,0))</f>
        <v/>
      </c>
      <c r="E615" s="296"/>
      <c r="F615" s="131"/>
      <c r="G615" s="294" t="str">
        <f>IF(C615="","",IF(VLOOKUP(D615,项目管理台账!$K$4:$R$1000,8,0)="","",VLOOKUP(D615,项目管理台账!$K$4:$R$1000,8,0)))</f>
        <v/>
      </c>
      <c r="H615" s="295">
        <f t="shared" si="19"/>
        <v>0</v>
      </c>
      <c r="I615" s="300"/>
      <c r="J615" s="297"/>
      <c r="K615" s="81"/>
    </row>
    <row r="616" spans="1:11">
      <c r="A616" s="290" t="str">
        <f t="shared" si="18"/>
        <v/>
      </c>
      <c r="B616" s="270"/>
      <c r="C616" s="270"/>
      <c r="D616" s="291" t="str">
        <f>IF(C616="","",VLOOKUP(J616,IF({1,0},项目管理台账!$V$3:$V$1000,项目管理台账!$K$3:$K$1000),2,0))</f>
        <v/>
      </c>
      <c r="E616" s="296"/>
      <c r="F616" s="131"/>
      <c r="G616" s="294" t="str">
        <f>IF(C616="","",IF(VLOOKUP(D616,项目管理台账!$K$4:$R$1000,8,0)="","",VLOOKUP(D616,项目管理台账!$K$4:$R$1000,8,0)))</f>
        <v/>
      </c>
      <c r="H616" s="295">
        <f t="shared" si="19"/>
        <v>0</v>
      </c>
      <c r="I616" s="300"/>
      <c r="J616" s="297"/>
      <c r="K616" s="81"/>
    </row>
    <row r="617" spans="1:11">
      <c r="A617" s="290" t="str">
        <f t="shared" si="18"/>
        <v/>
      </c>
      <c r="B617" s="270"/>
      <c r="C617" s="270"/>
      <c r="D617" s="291" t="str">
        <f>IF(C617="","",VLOOKUP(J617,IF({1,0},项目管理台账!$V$3:$V$1000,项目管理台账!$K$3:$K$1000),2,0))</f>
        <v/>
      </c>
      <c r="E617" s="296"/>
      <c r="F617" s="131"/>
      <c r="G617" s="294" t="str">
        <f>IF(C617="","",IF(VLOOKUP(D617,项目管理台账!$K$4:$R$1000,8,0)="","",VLOOKUP(D617,项目管理台账!$K$4:$R$1000,8,0)))</f>
        <v/>
      </c>
      <c r="H617" s="295">
        <f t="shared" si="19"/>
        <v>0</v>
      </c>
      <c r="I617" s="300"/>
      <c r="J617" s="297"/>
      <c r="K617" s="81"/>
    </row>
    <row r="618" spans="1:11">
      <c r="A618" s="290" t="str">
        <f t="shared" si="18"/>
        <v/>
      </c>
      <c r="B618" s="270"/>
      <c r="C618" s="270"/>
      <c r="D618" s="291" t="str">
        <f>IF(C618="","",VLOOKUP(J618,IF({1,0},项目管理台账!$V$3:$V$1000,项目管理台账!$K$3:$K$1000),2,0))</f>
        <v/>
      </c>
      <c r="E618" s="296"/>
      <c r="F618" s="131"/>
      <c r="G618" s="294" t="str">
        <f>IF(C618="","",IF(VLOOKUP(D618,项目管理台账!$K$4:$R$1000,8,0)="","",VLOOKUP(D618,项目管理台账!$K$4:$R$1000,8,0)))</f>
        <v/>
      </c>
      <c r="H618" s="295">
        <f t="shared" si="19"/>
        <v>0</v>
      </c>
      <c r="I618" s="300"/>
      <c r="J618" s="297"/>
      <c r="K618" s="81"/>
    </row>
    <row r="619" spans="1:11">
      <c r="A619" s="290" t="str">
        <f t="shared" si="18"/>
        <v/>
      </c>
      <c r="B619" s="270"/>
      <c r="C619" s="270"/>
      <c r="D619" s="291" t="str">
        <f>IF(C619="","",VLOOKUP(J619,IF({1,0},项目管理台账!$V$3:$V$1000,项目管理台账!$K$3:$K$1000),2,0))</f>
        <v/>
      </c>
      <c r="E619" s="296"/>
      <c r="F619" s="131"/>
      <c r="G619" s="294" t="str">
        <f>IF(C619="","",IF(VLOOKUP(D619,项目管理台账!$K$4:$R$1000,8,0)="","",VLOOKUP(D619,项目管理台账!$K$4:$R$1000,8,0)))</f>
        <v/>
      </c>
      <c r="H619" s="295">
        <f t="shared" si="19"/>
        <v>0</v>
      </c>
      <c r="I619" s="300"/>
      <c r="J619" s="297"/>
      <c r="K619" s="81"/>
    </row>
    <row r="620" spans="1:11">
      <c r="A620" s="290" t="str">
        <f t="shared" si="18"/>
        <v/>
      </c>
      <c r="B620" s="270"/>
      <c r="C620" s="270"/>
      <c r="D620" s="291" t="str">
        <f>IF(C620="","",VLOOKUP(J620,IF({1,0},项目管理台账!$V$3:$V$1000,项目管理台账!$K$3:$K$1000),2,0))</f>
        <v/>
      </c>
      <c r="E620" s="296"/>
      <c r="F620" s="131"/>
      <c r="G620" s="294" t="str">
        <f>IF(C620="","",IF(VLOOKUP(D620,项目管理台账!$K$4:$R$1000,8,0)="","",VLOOKUP(D620,项目管理台账!$K$4:$R$1000,8,0)))</f>
        <v/>
      </c>
      <c r="H620" s="295">
        <f t="shared" si="19"/>
        <v>0</v>
      </c>
      <c r="I620" s="300"/>
      <c r="J620" s="297"/>
      <c r="K620" s="81"/>
    </row>
    <row r="621" spans="1:11">
      <c r="A621" s="290" t="str">
        <f t="shared" si="18"/>
        <v/>
      </c>
      <c r="B621" s="270"/>
      <c r="C621" s="270"/>
      <c r="D621" s="291" t="str">
        <f>IF(C621="","",VLOOKUP(J621,IF({1,0},项目管理台账!$V$3:$V$1000,项目管理台账!$K$3:$K$1000),2,0))</f>
        <v/>
      </c>
      <c r="E621" s="296"/>
      <c r="F621" s="131"/>
      <c r="G621" s="294" t="str">
        <f>IF(C621="","",IF(VLOOKUP(D621,项目管理台账!$K$4:$R$1000,8,0)="","",VLOOKUP(D621,项目管理台账!$K$4:$R$1000,8,0)))</f>
        <v/>
      </c>
      <c r="H621" s="295">
        <f t="shared" si="19"/>
        <v>0</v>
      </c>
      <c r="I621" s="300"/>
      <c r="J621" s="297"/>
      <c r="K621" s="81"/>
    </row>
    <row r="622" spans="1:11">
      <c r="A622" s="290" t="str">
        <f t="shared" si="18"/>
        <v/>
      </c>
      <c r="B622" s="270"/>
      <c r="C622" s="270"/>
      <c r="D622" s="291" t="str">
        <f>IF(C622="","",VLOOKUP(J622,IF({1,0},项目管理台账!$V$3:$V$1000,项目管理台账!$K$3:$K$1000),2,0))</f>
        <v/>
      </c>
      <c r="E622" s="296"/>
      <c r="F622" s="131"/>
      <c r="G622" s="294" t="str">
        <f>IF(C622="","",IF(VLOOKUP(D622,项目管理台账!$K$4:$R$1000,8,0)="","",VLOOKUP(D622,项目管理台账!$K$4:$R$1000,8,0)))</f>
        <v/>
      </c>
      <c r="H622" s="295">
        <f t="shared" si="19"/>
        <v>0</v>
      </c>
      <c r="I622" s="300"/>
      <c r="J622" s="297"/>
      <c r="K622" s="81"/>
    </row>
    <row r="623" spans="1:11">
      <c r="A623" s="290" t="str">
        <f t="shared" si="18"/>
        <v/>
      </c>
      <c r="B623" s="270"/>
      <c r="C623" s="270"/>
      <c r="D623" s="291" t="str">
        <f>IF(C623="","",VLOOKUP(J623,IF({1,0},项目管理台账!$V$3:$V$1000,项目管理台账!$K$3:$K$1000),2,0))</f>
        <v/>
      </c>
      <c r="E623" s="296"/>
      <c r="F623" s="131"/>
      <c r="G623" s="294" t="str">
        <f>IF(C623="","",IF(VLOOKUP(D623,项目管理台账!$K$4:$R$1000,8,0)="","",VLOOKUP(D623,项目管理台账!$K$4:$R$1000,8,0)))</f>
        <v/>
      </c>
      <c r="H623" s="295">
        <f t="shared" si="19"/>
        <v>0</v>
      </c>
      <c r="I623" s="300"/>
      <c r="J623" s="297"/>
      <c r="K623" s="81"/>
    </row>
    <row r="624" spans="1:11">
      <c r="A624" s="290" t="str">
        <f t="shared" si="18"/>
        <v/>
      </c>
      <c r="B624" s="270"/>
      <c r="C624" s="270"/>
      <c r="D624" s="291" t="str">
        <f>IF(C624="","",VLOOKUP(J624,IF({1,0},项目管理台账!$V$3:$V$1000,项目管理台账!$K$3:$K$1000),2,0))</f>
        <v/>
      </c>
      <c r="E624" s="296"/>
      <c r="F624" s="131"/>
      <c r="G624" s="294" t="str">
        <f>IF(C624="","",IF(VLOOKUP(D624,项目管理台账!$K$4:$R$1000,8,0)="","",VLOOKUP(D624,项目管理台账!$K$4:$R$1000,8,0)))</f>
        <v/>
      </c>
      <c r="H624" s="295">
        <f t="shared" si="19"/>
        <v>0</v>
      </c>
      <c r="I624" s="300"/>
      <c r="J624" s="297"/>
      <c r="K624" s="81"/>
    </row>
    <row r="625" spans="1:11">
      <c r="A625" s="290" t="str">
        <f t="shared" si="18"/>
        <v/>
      </c>
      <c r="B625" s="270"/>
      <c r="C625" s="270"/>
      <c r="D625" s="291" t="str">
        <f>IF(C625="","",VLOOKUP(J625,IF({1,0},项目管理台账!$V$3:$V$1000,项目管理台账!$K$3:$K$1000),2,0))</f>
        <v/>
      </c>
      <c r="E625" s="296"/>
      <c r="F625" s="131"/>
      <c r="G625" s="294" t="str">
        <f>IF(C625="","",IF(VLOOKUP(D625,项目管理台账!$K$4:$R$1000,8,0)="","",VLOOKUP(D625,项目管理台账!$K$4:$R$1000,8,0)))</f>
        <v/>
      </c>
      <c r="H625" s="295">
        <f t="shared" si="19"/>
        <v>0</v>
      </c>
      <c r="I625" s="300"/>
      <c r="J625" s="297"/>
      <c r="K625" s="81"/>
    </row>
    <row r="626" spans="1:11">
      <c r="A626" s="290" t="str">
        <f t="shared" si="18"/>
        <v/>
      </c>
      <c r="B626" s="270"/>
      <c r="C626" s="270"/>
      <c r="D626" s="291" t="str">
        <f>IF(C626="","",VLOOKUP(J626,IF({1,0},项目管理台账!$V$3:$V$1000,项目管理台账!$K$3:$K$1000),2,0))</f>
        <v/>
      </c>
      <c r="E626" s="296"/>
      <c r="F626" s="131"/>
      <c r="G626" s="294" t="str">
        <f>IF(C626="","",IF(VLOOKUP(D626,项目管理台账!$K$4:$R$1000,8,0)="","",VLOOKUP(D626,项目管理台账!$K$4:$R$1000,8,0)))</f>
        <v/>
      </c>
      <c r="H626" s="295">
        <f t="shared" si="19"/>
        <v>0</v>
      </c>
      <c r="I626" s="300"/>
      <c r="J626" s="297"/>
      <c r="K626" s="81"/>
    </row>
    <row r="627" spans="1:11">
      <c r="A627" s="290" t="str">
        <f t="shared" si="18"/>
        <v/>
      </c>
      <c r="B627" s="270"/>
      <c r="C627" s="270"/>
      <c r="D627" s="291" t="str">
        <f>IF(C627="","",VLOOKUP(J627,IF({1,0},项目管理台账!$V$3:$V$1000,项目管理台账!$K$3:$K$1000),2,0))</f>
        <v/>
      </c>
      <c r="E627" s="296"/>
      <c r="F627" s="131"/>
      <c r="G627" s="294" t="str">
        <f>IF(C627="","",IF(VLOOKUP(D627,项目管理台账!$K$4:$R$1000,8,0)="","",VLOOKUP(D627,项目管理台账!$K$4:$R$1000,8,0)))</f>
        <v/>
      </c>
      <c r="H627" s="295">
        <f t="shared" si="19"/>
        <v>0</v>
      </c>
      <c r="I627" s="300"/>
      <c r="J627" s="297"/>
      <c r="K627" s="81"/>
    </row>
    <row r="628" spans="1:11">
      <c r="A628" s="290" t="str">
        <f t="shared" si="18"/>
        <v/>
      </c>
      <c r="B628" s="270"/>
      <c r="C628" s="270"/>
      <c r="D628" s="291" t="str">
        <f>IF(C628="","",VLOOKUP(J628,IF({1,0},项目管理台账!$V$3:$V$1000,项目管理台账!$K$3:$K$1000),2,0))</f>
        <v/>
      </c>
      <c r="E628" s="296"/>
      <c r="F628" s="131"/>
      <c r="G628" s="294" t="str">
        <f>IF(C628="","",IF(VLOOKUP(D628,项目管理台账!$K$4:$R$1000,8,0)="","",VLOOKUP(D628,项目管理台账!$K$4:$R$1000,8,0)))</f>
        <v/>
      </c>
      <c r="H628" s="295">
        <f t="shared" si="19"/>
        <v>0</v>
      </c>
      <c r="I628" s="300"/>
      <c r="J628" s="297"/>
      <c r="K628" s="81"/>
    </row>
    <row r="629" spans="1:11">
      <c r="A629" s="290" t="str">
        <f t="shared" si="18"/>
        <v/>
      </c>
      <c r="B629" s="270"/>
      <c r="C629" s="270"/>
      <c r="D629" s="291" t="str">
        <f>IF(C629="","",VLOOKUP(J629,IF({1,0},项目管理台账!$V$3:$V$1000,项目管理台账!$K$3:$K$1000),2,0))</f>
        <v/>
      </c>
      <c r="E629" s="296"/>
      <c r="F629" s="131"/>
      <c r="G629" s="294" t="str">
        <f>IF(C629="","",IF(VLOOKUP(D629,项目管理台账!$K$4:$R$1000,8,0)="","",VLOOKUP(D629,项目管理台账!$K$4:$R$1000,8,0)))</f>
        <v/>
      </c>
      <c r="H629" s="295">
        <f t="shared" si="19"/>
        <v>0</v>
      </c>
      <c r="I629" s="300"/>
      <c r="J629" s="297"/>
      <c r="K629" s="81"/>
    </row>
    <row r="630" spans="1:11">
      <c r="A630" s="290" t="str">
        <f t="shared" si="18"/>
        <v/>
      </c>
      <c r="B630" s="270"/>
      <c r="C630" s="270"/>
      <c r="D630" s="291" t="str">
        <f>IF(C630="","",VLOOKUP(J630,IF({1,0},项目管理台账!$V$3:$V$1000,项目管理台账!$K$3:$K$1000),2,0))</f>
        <v/>
      </c>
      <c r="E630" s="296"/>
      <c r="F630" s="131"/>
      <c r="G630" s="294" t="str">
        <f>IF(C630="","",IF(VLOOKUP(D630,项目管理台账!$K$4:$R$1000,8,0)="","",VLOOKUP(D630,项目管理台账!$K$4:$R$1000,8,0)))</f>
        <v/>
      </c>
      <c r="H630" s="295">
        <f t="shared" si="19"/>
        <v>0</v>
      </c>
      <c r="I630" s="300"/>
      <c r="J630" s="297"/>
      <c r="K630" s="81"/>
    </row>
    <row r="631" spans="1:11">
      <c r="A631" s="290" t="str">
        <f t="shared" si="18"/>
        <v/>
      </c>
      <c r="B631" s="270"/>
      <c r="C631" s="270"/>
      <c r="D631" s="291" t="str">
        <f>IF(C631="","",VLOOKUP(J631,IF({1,0},项目管理台账!$V$3:$V$1000,项目管理台账!$K$3:$K$1000),2,0))</f>
        <v/>
      </c>
      <c r="E631" s="296"/>
      <c r="F631" s="131"/>
      <c r="G631" s="294" t="str">
        <f>IF(C631="","",IF(VLOOKUP(D631,项目管理台账!$K$4:$R$1000,8,0)="","",VLOOKUP(D631,项目管理台账!$K$4:$R$1000,8,0)))</f>
        <v/>
      </c>
      <c r="H631" s="295">
        <f t="shared" si="19"/>
        <v>0</v>
      </c>
      <c r="I631" s="300"/>
      <c r="J631" s="297"/>
      <c r="K631" s="81"/>
    </row>
    <row r="632" spans="1:11">
      <c r="A632" s="290" t="str">
        <f t="shared" si="18"/>
        <v/>
      </c>
      <c r="B632" s="270"/>
      <c r="C632" s="270"/>
      <c r="D632" s="291" t="str">
        <f>IF(C632="","",VLOOKUP(J632,IF({1,0},项目管理台账!$V$3:$V$1000,项目管理台账!$K$3:$K$1000),2,0))</f>
        <v/>
      </c>
      <c r="E632" s="296"/>
      <c r="F632" s="131"/>
      <c r="G632" s="294" t="str">
        <f>IF(C632="","",IF(VLOOKUP(D632,项目管理台账!$K$4:$R$1000,8,0)="","",VLOOKUP(D632,项目管理台账!$K$4:$R$1000,8,0)))</f>
        <v/>
      </c>
      <c r="H632" s="295">
        <f t="shared" si="19"/>
        <v>0</v>
      </c>
      <c r="I632" s="300"/>
      <c r="J632" s="297"/>
      <c r="K632" s="81"/>
    </row>
    <row r="633" spans="1:11">
      <c r="A633" s="290" t="str">
        <f t="shared" si="18"/>
        <v/>
      </c>
      <c r="B633" s="270"/>
      <c r="C633" s="270"/>
      <c r="D633" s="291" t="str">
        <f>IF(C633="","",VLOOKUP(J633,IF({1,0},项目管理台账!$V$3:$V$1000,项目管理台账!$K$3:$K$1000),2,0))</f>
        <v/>
      </c>
      <c r="E633" s="296"/>
      <c r="F633" s="131"/>
      <c r="G633" s="294" t="str">
        <f>IF(C633="","",IF(VLOOKUP(D633,项目管理台账!$K$4:$R$1000,8,0)="","",VLOOKUP(D633,项目管理台账!$K$4:$R$1000,8,0)))</f>
        <v/>
      </c>
      <c r="H633" s="295">
        <f t="shared" si="19"/>
        <v>0</v>
      </c>
      <c r="I633" s="300"/>
      <c r="J633" s="297"/>
      <c r="K633" s="81"/>
    </row>
    <row r="634" spans="1:11">
      <c r="A634" s="290" t="str">
        <f t="shared" si="18"/>
        <v/>
      </c>
      <c r="B634" s="270"/>
      <c r="C634" s="270"/>
      <c r="D634" s="291" t="str">
        <f>IF(C634="","",VLOOKUP(J634,IF({1,0},项目管理台账!$V$3:$V$1000,项目管理台账!$K$3:$K$1000),2,0))</f>
        <v/>
      </c>
      <c r="E634" s="296"/>
      <c r="F634" s="131"/>
      <c r="G634" s="294" t="str">
        <f>IF(C634="","",IF(VLOOKUP(D634,项目管理台账!$K$4:$R$1000,8,0)="","",VLOOKUP(D634,项目管理台账!$K$4:$R$1000,8,0)))</f>
        <v/>
      </c>
      <c r="H634" s="295">
        <f t="shared" si="19"/>
        <v>0</v>
      </c>
      <c r="I634" s="300"/>
      <c r="J634" s="297"/>
      <c r="K634" s="81"/>
    </row>
    <row r="635" spans="1:11">
      <c r="A635" s="290" t="str">
        <f t="shared" si="18"/>
        <v/>
      </c>
      <c r="B635" s="270"/>
      <c r="C635" s="270"/>
      <c r="D635" s="291" t="str">
        <f>IF(C635="","",VLOOKUP(J635,IF({1,0},项目管理台账!$V$3:$V$1000,项目管理台账!$K$3:$K$1000),2,0))</f>
        <v/>
      </c>
      <c r="E635" s="296"/>
      <c r="F635" s="131"/>
      <c r="G635" s="294" t="str">
        <f>IF(C635="","",IF(VLOOKUP(D635,项目管理台账!$K$4:$R$1000,8,0)="","",VLOOKUP(D635,项目管理台账!$K$4:$R$1000,8,0)))</f>
        <v/>
      </c>
      <c r="H635" s="295">
        <f t="shared" si="19"/>
        <v>0</v>
      </c>
      <c r="I635" s="300"/>
      <c r="J635" s="297"/>
      <c r="K635" s="81"/>
    </row>
    <row r="636" spans="1:11">
      <c r="A636" s="290" t="str">
        <f t="shared" si="18"/>
        <v/>
      </c>
      <c r="B636" s="270"/>
      <c r="C636" s="270"/>
      <c r="D636" s="291" t="str">
        <f>IF(C636="","",VLOOKUP(J636,IF({1,0},项目管理台账!$V$3:$V$1000,项目管理台账!$K$3:$K$1000),2,0))</f>
        <v/>
      </c>
      <c r="E636" s="296"/>
      <c r="F636" s="131"/>
      <c r="G636" s="294" t="str">
        <f>IF(C636="","",IF(VLOOKUP(D636,项目管理台账!$K$4:$R$1000,8,0)="","",VLOOKUP(D636,项目管理台账!$K$4:$R$1000,8,0)))</f>
        <v/>
      </c>
      <c r="H636" s="295">
        <f t="shared" si="19"/>
        <v>0</v>
      </c>
      <c r="I636" s="300"/>
      <c r="J636" s="297"/>
      <c r="K636" s="81"/>
    </row>
    <row r="637" spans="1:11">
      <c r="A637" s="290" t="str">
        <f t="shared" si="18"/>
        <v/>
      </c>
      <c r="B637" s="270"/>
      <c r="C637" s="270"/>
      <c r="D637" s="291" t="str">
        <f>IF(C637="","",VLOOKUP(J637,IF({1,0},项目管理台账!$V$3:$V$1000,项目管理台账!$K$3:$K$1000),2,0))</f>
        <v/>
      </c>
      <c r="E637" s="296"/>
      <c r="F637" s="131"/>
      <c r="G637" s="294" t="str">
        <f>IF(C637="","",IF(VLOOKUP(D637,项目管理台账!$K$4:$R$1000,8,0)="","",VLOOKUP(D637,项目管理台账!$K$4:$R$1000,8,0)))</f>
        <v/>
      </c>
      <c r="H637" s="295">
        <f t="shared" si="19"/>
        <v>0</v>
      </c>
      <c r="I637" s="300"/>
      <c r="J637" s="297"/>
      <c r="K637" s="81"/>
    </row>
    <row r="638" spans="1:11">
      <c r="A638" s="290" t="str">
        <f t="shared" si="18"/>
        <v/>
      </c>
      <c r="B638" s="270"/>
      <c r="C638" s="270"/>
      <c r="D638" s="291" t="str">
        <f>IF(C638="","",VLOOKUP(J638,IF({1,0},项目管理台账!$V$3:$V$1000,项目管理台账!$K$3:$K$1000),2,0))</f>
        <v/>
      </c>
      <c r="E638" s="296"/>
      <c r="F638" s="131"/>
      <c r="G638" s="294" t="str">
        <f>IF(C638="","",IF(VLOOKUP(D638,项目管理台账!$K$4:$R$1000,8,0)="","",VLOOKUP(D638,项目管理台账!$K$4:$R$1000,8,0)))</f>
        <v/>
      </c>
      <c r="H638" s="295">
        <f t="shared" si="19"/>
        <v>0</v>
      </c>
      <c r="I638" s="300"/>
      <c r="J638" s="297"/>
      <c r="K638" s="81"/>
    </row>
    <row r="639" spans="1:11">
      <c r="A639" s="290" t="str">
        <f t="shared" si="18"/>
        <v/>
      </c>
      <c r="B639" s="270"/>
      <c r="C639" s="270"/>
      <c r="D639" s="291" t="str">
        <f>IF(C639="","",VLOOKUP(J639,IF({1,0},项目管理台账!$V$3:$V$1000,项目管理台账!$K$3:$K$1000),2,0))</f>
        <v/>
      </c>
      <c r="E639" s="296"/>
      <c r="F639" s="131"/>
      <c r="G639" s="294" t="str">
        <f>IF(C639="","",IF(VLOOKUP(D639,项目管理台账!$K$4:$R$1000,8,0)="","",VLOOKUP(D639,项目管理台账!$K$4:$R$1000,8,0)))</f>
        <v/>
      </c>
      <c r="H639" s="295">
        <f t="shared" si="19"/>
        <v>0</v>
      </c>
      <c r="I639" s="300"/>
      <c r="J639" s="297"/>
      <c r="K639" s="81"/>
    </row>
    <row r="640" spans="1:11">
      <c r="A640" s="290" t="str">
        <f t="shared" si="18"/>
        <v/>
      </c>
      <c r="B640" s="270"/>
      <c r="C640" s="270"/>
      <c r="D640" s="291" t="str">
        <f>IF(C640="","",VLOOKUP(J640,IF({1,0},项目管理台账!$V$3:$V$1000,项目管理台账!$K$3:$K$1000),2,0))</f>
        <v/>
      </c>
      <c r="E640" s="296"/>
      <c r="F640" s="131"/>
      <c r="G640" s="294" t="str">
        <f>IF(C640="","",IF(VLOOKUP(D640,项目管理台账!$K$4:$R$1000,8,0)="","",VLOOKUP(D640,项目管理台账!$K$4:$R$1000,8,0)))</f>
        <v/>
      </c>
      <c r="H640" s="295">
        <f t="shared" si="19"/>
        <v>0</v>
      </c>
      <c r="I640" s="300"/>
      <c r="J640" s="297"/>
      <c r="K640" s="81"/>
    </row>
    <row r="641" spans="1:11">
      <c r="A641" s="290" t="str">
        <f t="shared" si="18"/>
        <v/>
      </c>
      <c r="B641" s="270"/>
      <c r="C641" s="270"/>
      <c r="D641" s="291" t="str">
        <f>IF(C641="","",VLOOKUP(J641,IF({1,0},项目管理台账!$V$3:$V$1000,项目管理台账!$K$3:$K$1000),2,0))</f>
        <v/>
      </c>
      <c r="E641" s="296"/>
      <c r="F641" s="131"/>
      <c r="G641" s="294" t="str">
        <f>IF(C641="","",IF(VLOOKUP(D641,项目管理台账!$K$4:$R$1000,8,0)="","",VLOOKUP(D641,项目管理台账!$K$4:$R$1000,8,0)))</f>
        <v/>
      </c>
      <c r="H641" s="295">
        <f t="shared" si="19"/>
        <v>0</v>
      </c>
      <c r="I641" s="300"/>
      <c r="J641" s="297"/>
      <c r="K641" s="81"/>
    </row>
    <row r="642" spans="1:11">
      <c r="A642" s="290" t="str">
        <f t="shared" si="18"/>
        <v/>
      </c>
      <c r="B642" s="270"/>
      <c r="C642" s="270"/>
      <c r="D642" s="291" t="str">
        <f>IF(C642="","",VLOOKUP(J642,IF({1,0},项目管理台账!$V$3:$V$1000,项目管理台账!$K$3:$K$1000),2,0))</f>
        <v/>
      </c>
      <c r="E642" s="296"/>
      <c r="F642" s="131"/>
      <c r="G642" s="294" t="str">
        <f>IF(C642="","",IF(VLOOKUP(D642,项目管理台账!$K$4:$R$1000,8,0)="","",VLOOKUP(D642,项目管理台账!$K$4:$R$1000,8,0)))</f>
        <v/>
      </c>
      <c r="H642" s="295">
        <f t="shared" si="19"/>
        <v>0</v>
      </c>
      <c r="I642" s="300"/>
      <c r="J642" s="297"/>
      <c r="K642" s="81"/>
    </row>
    <row r="643" spans="1:11">
      <c r="A643" s="290" t="str">
        <f t="shared" si="18"/>
        <v/>
      </c>
      <c r="B643" s="270"/>
      <c r="C643" s="270"/>
      <c r="D643" s="291" t="str">
        <f>IF(C643="","",VLOOKUP(J643,IF({1,0},项目管理台账!$V$3:$V$1000,项目管理台账!$K$3:$K$1000),2,0))</f>
        <v/>
      </c>
      <c r="E643" s="296"/>
      <c r="F643" s="131"/>
      <c r="G643" s="294" t="str">
        <f>IF(C643="","",IF(VLOOKUP(D643,项目管理台账!$K$4:$R$1000,8,0)="","",VLOOKUP(D643,项目管理台账!$K$4:$R$1000,8,0)))</f>
        <v/>
      </c>
      <c r="H643" s="295">
        <f t="shared" si="19"/>
        <v>0</v>
      </c>
      <c r="I643" s="300"/>
      <c r="J643" s="297"/>
      <c r="K643" s="81"/>
    </row>
    <row r="644" spans="1:11">
      <c r="A644" s="290" t="str">
        <f t="shared" si="18"/>
        <v/>
      </c>
      <c r="B644" s="270"/>
      <c r="C644" s="270"/>
      <c r="D644" s="291" t="str">
        <f>IF(C644="","",VLOOKUP(J644,IF({1,0},项目管理台账!$V$3:$V$1000,项目管理台账!$K$3:$K$1000),2,0))</f>
        <v/>
      </c>
      <c r="E644" s="296"/>
      <c r="F644" s="131"/>
      <c r="G644" s="294" t="str">
        <f>IF(C644="","",IF(VLOOKUP(D644,项目管理台账!$K$4:$R$1000,8,0)="","",VLOOKUP(D644,项目管理台账!$K$4:$R$1000,8,0)))</f>
        <v/>
      </c>
      <c r="H644" s="295">
        <f t="shared" si="19"/>
        <v>0</v>
      </c>
      <c r="I644" s="300"/>
      <c r="J644" s="297"/>
      <c r="K644" s="81"/>
    </row>
    <row r="645" spans="1:11">
      <c r="A645" s="290" t="str">
        <f t="shared" ref="A645:A708" si="20">IF(E645&lt;&gt;"",ROW()-3,"")</f>
        <v/>
      </c>
      <c r="B645" s="270"/>
      <c r="C645" s="270"/>
      <c r="D645" s="291" t="str">
        <f>IF(C645="","",VLOOKUP(J645,IF({1,0},项目管理台账!$V$3:$V$1000,项目管理台账!$K$3:$K$1000),2,0))</f>
        <v/>
      </c>
      <c r="E645" s="296"/>
      <c r="F645" s="131"/>
      <c r="G645" s="294" t="str">
        <f>IF(C645="","",IF(VLOOKUP(D645,项目管理台账!$K$4:$R$1000,8,0)="","",VLOOKUP(D645,项目管理台账!$K$4:$R$1000,8,0)))</f>
        <v/>
      </c>
      <c r="H645" s="295">
        <f t="shared" ref="H645:H708" si="21">IF(G645="",0,G645*F645)</f>
        <v>0</v>
      </c>
      <c r="I645" s="300"/>
      <c r="J645" s="297"/>
      <c r="K645" s="81"/>
    </row>
    <row r="646" spans="1:11">
      <c r="A646" s="290" t="str">
        <f t="shared" si="20"/>
        <v/>
      </c>
      <c r="B646" s="270"/>
      <c r="C646" s="270"/>
      <c r="D646" s="291" t="str">
        <f>IF(C646="","",VLOOKUP(J646,IF({1,0},项目管理台账!$V$3:$V$1000,项目管理台账!$K$3:$K$1000),2,0))</f>
        <v/>
      </c>
      <c r="E646" s="296"/>
      <c r="F646" s="131"/>
      <c r="G646" s="294" t="str">
        <f>IF(C646="","",IF(VLOOKUP(D646,项目管理台账!$K$4:$R$1000,8,0)="","",VLOOKUP(D646,项目管理台账!$K$4:$R$1000,8,0)))</f>
        <v/>
      </c>
      <c r="H646" s="295">
        <f t="shared" si="21"/>
        <v>0</v>
      </c>
      <c r="I646" s="300"/>
      <c r="J646" s="297"/>
      <c r="K646" s="81"/>
    </row>
    <row r="647" spans="1:11">
      <c r="A647" s="290" t="str">
        <f t="shared" si="20"/>
        <v/>
      </c>
      <c r="B647" s="270"/>
      <c r="C647" s="270"/>
      <c r="D647" s="291" t="str">
        <f>IF(C647="","",VLOOKUP(J647,IF({1,0},项目管理台账!$V$3:$V$1000,项目管理台账!$K$3:$K$1000),2,0))</f>
        <v/>
      </c>
      <c r="E647" s="296"/>
      <c r="F647" s="131"/>
      <c r="G647" s="294" t="str">
        <f>IF(C647="","",IF(VLOOKUP(D647,项目管理台账!$K$4:$R$1000,8,0)="","",VLOOKUP(D647,项目管理台账!$K$4:$R$1000,8,0)))</f>
        <v/>
      </c>
      <c r="H647" s="295">
        <f t="shared" si="21"/>
        <v>0</v>
      </c>
      <c r="I647" s="300"/>
      <c r="J647" s="297"/>
      <c r="K647" s="81"/>
    </row>
    <row r="648" spans="1:11">
      <c r="A648" s="290" t="str">
        <f t="shared" si="20"/>
        <v/>
      </c>
      <c r="B648" s="270"/>
      <c r="C648" s="270"/>
      <c r="D648" s="291" t="str">
        <f>IF(C648="","",VLOOKUP(J648,IF({1,0},项目管理台账!$V$3:$V$1000,项目管理台账!$K$3:$K$1000),2,0))</f>
        <v/>
      </c>
      <c r="E648" s="296"/>
      <c r="F648" s="131"/>
      <c r="G648" s="294" t="str">
        <f>IF(C648="","",IF(VLOOKUP(D648,项目管理台账!$K$4:$R$1000,8,0)="","",VLOOKUP(D648,项目管理台账!$K$4:$R$1000,8,0)))</f>
        <v/>
      </c>
      <c r="H648" s="295">
        <f t="shared" si="21"/>
        <v>0</v>
      </c>
      <c r="I648" s="300"/>
      <c r="J648" s="297"/>
      <c r="K648" s="81"/>
    </row>
    <row r="649" spans="1:11">
      <c r="A649" s="290" t="str">
        <f t="shared" si="20"/>
        <v/>
      </c>
      <c r="B649" s="270"/>
      <c r="C649" s="270"/>
      <c r="D649" s="291" t="str">
        <f>IF(C649="","",VLOOKUP(J649,IF({1,0},项目管理台账!$V$3:$V$1000,项目管理台账!$K$3:$K$1000),2,0))</f>
        <v/>
      </c>
      <c r="E649" s="296"/>
      <c r="F649" s="131"/>
      <c r="G649" s="294" t="str">
        <f>IF(C649="","",IF(VLOOKUP(D649,项目管理台账!$K$4:$R$1000,8,0)="","",VLOOKUP(D649,项目管理台账!$K$4:$R$1000,8,0)))</f>
        <v/>
      </c>
      <c r="H649" s="295">
        <f t="shared" si="21"/>
        <v>0</v>
      </c>
      <c r="I649" s="300"/>
      <c r="J649" s="297"/>
      <c r="K649" s="81"/>
    </row>
    <row r="650" spans="1:11">
      <c r="A650" s="290" t="str">
        <f t="shared" si="20"/>
        <v/>
      </c>
      <c r="B650" s="270"/>
      <c r="C650" s="270"/>
      <c r="D650" s="291" t="str">
        <f>IF(C650="","",VLOOKUP(J650,IF({1,0},项目管理台账!$V$3:$V$1000,项目管理台账!$K$3:$K$1000),2,0))</f>
        <v/>
      </c>
      <c r="E650" s="296"/>
      <c r="F650" s="131"/>
      <c r="G650" s="294" t="str">
        <f>IF(C650="","",IF(VLOOKUP(D650,项目管理台账!$K$4:$R$1000,8,0)="","",VLOOKUP(D650,项目管理台账!$K$4:$R$1000,8,0)))</f>
        <v/>
      </c>
      <c r="H650" s="295">
        <f t="shared" si="21"/>
        <v>0</v>
      </c>
      <c r="I650" s="300"/>
      <c r="J650" s="297"/>
      <c r="K650" s="81"/>
    </row>
    <row r="651" spans="1:11">
      <c r="A651" s="290" t="str">
        <f t="shared" si="20"/>
        <v/>
      </c>
      <c r="B651" s="270"/>
      <c r="C651" s="270"/>
      <c r="D651" s="291" t="str">
        <f>IF(C651="","",VLOOKUP(J651,IF({1,0},项目管理台账!$V$3:$V$1000,项目管理台账!$K$3:$K$1000),2,0))</f>
        <v/>
      </c>
      <c r="E651" s="296"/>
      <c r="F651" s="131"/>
      <c r="G651" s="294" t="str">
        <f>IF(C651="","",IF(VLOOKUP(D651,项目管理台账!$K$4:$R$1000,8,0)="","",VLOOKUP(D651,项目管理台账!$K$4:$R$1000,8,0)))</f>
        <v/>
      </c>
      <c r="H651" s="295">
        <f t="shared" si="21"/>
        <v>0</v>
      </c>
      <c r="I651" s="300"/>
      <c r="J651" s="297"/>
      <c r="K651" s="81"/>
    </row>
    <row r="652" spans="1:11">
      <c r="A652" s="290" t="str">
        <f t="shared" si="20"/>
        <v/>
      </c>
      <c r="B652" s="270"/>
      <c r="C652" s="270"/>
      <c r="D652" s="291" t="str">
        <f>IF(C652="","",VLOOKUP(J652,IF({1,0},项目管理台账!$V$3:$V$1000,项目管理台账!$K$3:$K$1000),2,0))</f>
        <v/>
      </c>
      <c r="E652" s="296"/>
      <c r="F652" s="131"/>
      <c r="G652" s="294" t="str">
        <f>IF(C652="","",IF(VLOOKUP(D652,项目管理台账!$K$4:$R$1000,8,0)="","",VLOOKUP(D652,项目管理台账!$K$4:$R$1000,8,0)))</f>
        <v/>
      </c>
      <c r="H652" s="295">
        <f t="shared" si="21"/>
        <v>0</v>
      </c>
      <c r="I652" s="300"/>
      <c r="J652" s="297"/>
      <c r="K652" s="81"/>
    </row>
    <row r="653" spans="1:11">
      <c r="A653" s="290" t="str">
        <f t="shared" si="20"/>
        <v/>
      </c>
      <c r="B653" s="270"/>
      <c r="C653" s="270"/>
      <c r="D653" s="291" t="str">
        <f>IF(C653="","",VLOOKUP(J653,IF({1,0},项目管理台账!$V$3:$V$1000,项目管理台账!$K$3:$K$1000),2,0))</f>
        <v/>
      </c>
      <c r="E653" s="296"/>
      <c r="F653" s="131"/>
      <c r="G653" s="294" t="str">
        <f>IF(C653="","",IF(VLOOKUP(D653,项目管理台账!$K$4:$R$1000,8,0)="","",VLOOKUP(D653,项目管理台账!$K$4:$R$1000,8,0)))</f>
        <v/>
      </c>
      <c r="H653" s="295">
        <f t="shared" si="21"/>
        <v>0</v>
      </c>
      <c r="I653" s="300"/>
      <c r="J653" s="297"/>
      <c r="K653" s="81"/>
    </row>
    <row r="654" spans="1:11">
      <c r="A654" s="290" t="str">
        <f t="shared" si="20"/>
        <v/>
      </c>
      <c r="B654" s="270"/>
      <c r="C654" s="270"/>
      <c r="D654" s="291" t="str">
        <f>IF(C654="","",VLOOKUP(J654,IF({1,0},项目管理台账!$V$3:$V$1000,项目管理台账!$K$3:$K$1000),2,0))</f>
        <v/>
      </c>
      <c r="E654" s="296"/>
      <c r="F654" s="131"/>
      <c r="G654" s="294" t="str">
        <f>IF(C654="","",IF(VLOOKUP(D654,项目管理台账!$K$4:$R$1000,8,0)="","",VLOOKUP(D654,项目管理台账!$K$4:$R$1000,8,0)))</f>
        <v/>
      </c>
      <c r="H654" s="295">
        <f t="shared" si="21"/>
        <v>0</v>
      </c>
      <c r="I654" s="300"/>
      <c r="J654" s="297"/>
      <c r="K654" s="81"/>
    </row>
    <row r="655" spans="1:11">
      <c r="A655" s="290" t="str">
        <f t="shared" si="20"/>
        <v/>
      </c>
      <c r="B655" s="270"/>
      <c r="C655" s="270"/>
      <c r="D655" s="291" t="str">
        <f>IF(C655="","",VLOOKUP(J655,IF({1,0},项目管理台账!$V$3:$V$1000,项目管理台账!$K$3:$K$1000),2,0))</f>
        <v/>
      </c>
      <c r="E655" s="296"/>
      <c r="F655" s="131"/>
      <c r="G655" s="294" t="str">
        <f>IF(C655="","",IF(VLOOKUP(D655,项目管理台账!$K$4:$R$1000,8,0)="","",VLOOKUP(D655,项目管理台账!$K$4:$R$1000,8,0)))</f>
        <v/>
      </c>
      <c r="H655" s="295">
        <f t="shared" si="21"/>
        <v>0</v>
      </c>
      <c r="I655" s="300"/>
      <c r="J655" s="297"/>
      <c r="K655" s="81"/>
    </row>
    <row r="656" spans="1:11">
      <c r="A656" s="290" t="str">
        <f t="shared" si="20"/>
        <v/>
      </c>
      <c r="B656" s="270"/>
      <c r="C656" s="270"/>
      <c r="D656" s="291" t="str">
        <f>IF(C656="","",VLOOKUP(J656,IF({1,0},项目管理台账!$V$3:$V$1000,项目管理台账!$K$3:$K$1000),2,0))</f>
        <v/>
      </c>
      <c r="E656" s="296"/>
      <c r="F656" s="131"/>
      <c r="G656" s="294" t="str">
        <f>IF(C656="","",IF(VLOOKUP(D656,项目管理台账!$K$4:$R$1000,8,0)="","",VLOOKUP(D656,项目管理台账!$K$4:$R$1000,8,0)))</f>
        <v/>
      </c>
      <c r="H656" s="295">
        <f t="shared" si="21"/>
        <v>0</v>
      </c>
      <c r="I656" s="300"/>
      <c r="J656" s="297"/>
      <c r="K656" s="81"/>
    </row>
    <row r="657" spans="1:11">
      <c r="A657" s="290" t="str">
        <f t="shared" si="20"/>
        <v/>
      </c>
      <c r="B657" s="270"/>
      <c r="C657" s="270"/>
      <c r="D657" s="291" t="str">
        <f>IF(C657="","",VLOOKUP(J657,IF({1,0},项目管理台账!$V$3:$V$1000,项目管理台账!$K$3:$K$1000),2,0))</f>
        <v/>
      </c>
      <c r="E657" s="296"/>
      <c r="F657" s="131"/>
      <c r="G657" s="294" t="str">
        <f>IF(C657="","",IF(VLOOKUP(D657,项目管理台账!$K$4:$R$1000,8,0)="","",VLOOKUP(D657,项目管理台账!$K$4:$R$1000,8,0)))</f>
        <v/>
      </c>
      <c r="H657" s="295">
        <f t="shared" si="21"/>
        <v>0</v>
      </c>
      <c r="I657" s="300"/>
      <c r="J657" s="297"/>
      <c r="K657" s="81"/>
    </row>
    <row r="658" spans="1:11">
      <c r="A658" s="290" t="str">
        <f t="shared" si="20"/>
        <v/>
      </c>
      <c r="B658" s="270"/>
      <c r="C658" s="270"/>
      <c r="D658" s="291" t="str">
        <f>IF(C658="","",VLOOKUP(J658,IF({1,0},项目管理台账!$V$3:$V$1000,项目管理台账!$K$3:$K$1000),2,0))</f>
        <v/>
      </c>
      <c r="E658" s="296"/>
      <c r="F658" s="131"/>
      <c r="G658" s="294" t="str">
        <f>IF(C658="","",IF(VLOOKUP(D658,项目管理台账!$K$4:$R$1000,8,0)="","",VLOOKUP(D658,项目管理台账!$K$4:$R$1000,8,0)))</f>
        <v/>
      </c>
      <c r="H658" s="295">
        <f t="shared" si="21"/>
        <v>0</v>
      </c>
      <c r="I658" s="300"/>
      <c r="J658" s="297"/>
      <c r="K658" s="81"/>
    </row>
    <row r="659" spans="1:11">
      <c r="A659" s="290" t="str">
        <f t="shared" si="20"/>
        <v/>
      </c>
      <c r="B659" s="270"/>
      <c r="C659" s="270"/>
      <c r="D659" s="291" t="str">
        <f>IF(C659="","",VLOOKUP(J659,IF({1,0},项目管理台账!$V$3:$V$1000,项目管理台账!$K$3:$K$1000),2,0))</f>
        <v/>
      </c>
      <c r="E659" s="296"/>
      <c r="F659" s="131"/>
      <c r="G659" s="294" t="str">
        <f>IF(C659="","",IF(VLOOKUP(D659,项目管理台账!$K$4:$R$1000,8,0)="","",VLOOKUP(D659,项目管理台账!$K$4:$R$1000,8,0)))</f>
        <v/>
      </c>
      <c r="H659" s="295">
        <f t="shared" si="21"/>
        <v>0</v>
      </c>
      <c r="I659" s="300"/>
      <c r="J659" s="297"/>
      <c r="K659" s="81"/>
    </row>
    <row r="660" spans="1:11">
      <c r="A660" s="290" t="str">
        <f t="shared" si="20"/>
        <v/>
      </c>
      <c r="B660" s="270"/>
      <c r="C660" s="270"/>
      <c r="D660" s="291" t="str">
        <f>IF(C660="","",VLOOKUP(J660,IF({1,0},项目管理台账!$V$3:$V$1000,项目管理台账!$K$3:$K$1000),2,0))</f>
        <v/>
      </c>
      <c r="E660" s="296"/>
      <c r="F660" s="131"/>
      <c r="G660" s="294" t="str">
        <f>IF(C660="","",IF(VLOOKUP(D660,项目管理台账!$K$4:$R$1000,8,0)="","",VLOOKUP(D660,项目管理台账!$K$4:$R$1000,8,0)))</f>
        <v/>
      </c>
      <c r="H660" s="295">
        <f t="shared" si="21"/>
        <v>0</v>
      </c>
      <c r="I660" s="300"/>
      <c r="J660" s="297"/>
      <c r="K660" s="81"/>
    </row>
    <row r="661" spans="1:11">
      <c r="A661" s="290" t="str">
        <f t="shared" si="20"/>
        <v/>
      </c>
      <c r="B661" s="270"/>
      <c r="C661" s="270"/>
      <c r="D661" s="291" t="str">
        <f>IF(C661="","",VLOOKUP(J661,IF({1,0},项目管理台账!$V$3:$V$1000,项目管理台账!$K$3:$K$1000),2,0))</f>
        <v/>
      </c>
      <c r="E661" s="296"/>
      <c r="F661" s="131"/>
      <c r="G661" s="294" t="str">
        <f>IF(C661="","",IF(VLOOKUP(D661,项目管理台账!$K$4:$R$1000,8,0)="","",VLOOKUP(D661,项目管理台账!$K$4:$R$1000,8,0)))</f>
        <v/>
      </c>
      <c r="H661" s="295">
        <f t="shared" si="21"/>
        <v>0</v>
      </c>
      <c r="I661" s="300"/>
      <c r="J661" s="297"/>
      <c r="K661" s="81"/>
    </row>
    <row r="662" spans="1:11">
      <c r="A662" s="290" t="str">
        <f t="shared" si="20"/>
        <v/>
      </c>
      <c r="B662" s="270"/>
      <c r="C662" s="270"/>
      <c r="D662" s="291" t="str">
        <f>IF(C662="","",VLOOKUP(J662,IF({1,0},项目管理台账!$V$3:$V$1000,项目管理台账!$K$3:$K$1000),2,0))</f>
        <v/>
      </c>
      <c r="E662" s="296"/>
      <c r="F662" s="131"/>
      <c r="G662" s="294" t="str">
        <f>IF(C662="","",IF(VLOOKUP(D662,项目管理台账!$K$4:$R$1000,8,0)="","",VLOOKUP(D662,项目管理台账!$K$4:$R$1000,8,0)))</f>
        <v/>
      </c>
      <c r="H662" s="295">
        <f t="shared" si="21"/>
        <v>0</v>
      </c>
      <c r="I662" s="300"/>
      <c r="J662" s="297"/>
      <c r="K662" s="81"/>
    </row>
    <row r="663" spans="1:11">
      <c r="A663" s="290" t="str">
        <f t="shared" si="20"/>
        <v/>
      </c>
      <c r="B663" s="270"/>
      <c r="C663" s="270"/>
      <c r="D663" s="291" t="str">
        <f>IF(C663="","",VLOOKUP(J663,IF({1,0},项目管理台账!$V$3:$V$1000,项目管理台账!$K$3:$K$1000),2,0))</f>
        <v/>
      </c>
      <c r="E663" s="296"/>
      <c r="F663" s="131"/>
      <c r="G663" s="294" t="str">
        <f>IF(C663="","",IF(VLOOKUP(D663,项目管理台账!$K$4:$R$1000,8,0)="","",VLOOKUP(D663,项目管理台账!$K$4:$R$1000,8,0)))</f>
        <v/>
      </c>
      <c r="H663" s="295">
        <f t="shared" si="21"/>
        <v>0</v>
      </c>
      <c r="I663" s="300"/>
      <c r="J663" s="297"/>
      <c r="K663" s="81"/>
    </row>
    <row r="664" spans="1:11">
      <c r="A664" s="290" t="str">
        <f t="shared" si="20"/>
        <v/>
      </c>
      <c r="B664" s="270"/>
      <c r="C664" s="270"/>
      <c r="D664" s="291" t="str">
        <f>IF(C664="","",VLOOKUP(J664,IF({1,0},项目管理台账!$V$3:$V$1000,项目管理台账!$K$3:$K$1000),2,0))</f>
        <v/>
      </c>
      <c r="E664" s="296"/>
      <c r="F664" s="131"/>
      <c r="G664" s="294" t="str">
        <f>IF(C664="","",IF(VLOOKUP(D664,项目管理台账!$K$4:$R$1000,8,0)="","",VLOOKUP(D664,项目管理台账!$K$4:$R$1000,8,0)))</f>
        <v/>
      </c>
      <c r="H664" s="295">
        <f t="shared" si="21"/>
        <v>0</v>
      </c>
      <c r="I664" s="300"/>
      <c r="J664" s="297"/>
      <c r="K664" s="81"/>
    </row>
    <row r="665" spans="1:11">
      <c r="A665" s="290" t="str">
        <f t="shared" si="20"/>
        <v/>
      </c>
      <c r="B665" s="270"/>
      <c r="C665" s="270"/>
      <c r="D665" s="291" t="str">
        <f>IF(C665="","",VLOOKUP(J665,IF({1,0},项目管理台账!$V$3:$V$1000,项目管理台账!$K$3:$K$1000),2,0))</f>
        <v/>
      </c>
      <c r="E665" s="296"/>
      <c r="F665" s="131"/>
      <c r="G665" s="294" t="str">
        <f>IF(C665="","",IF(VLOOKUP(D665,项目管理台账!$K$4:$R$1000,8,0)="","",VLOOKUP(D665,项目管理台账!$K$4:$R$1000,8,0)))</f>
        <v/>
      </c>
      <c r="H665" s="295">
        <f t="shared" si="21"/>
        <v>0</v>
      </c>
      <c r="I665" s="300"/>
      <c r="J665" s="297"/>
      <c r="K665" s="81"/>
    </row>
    <row r="666" spans="1:11">
      <c r="A666" s="290" t="str">
        <f t="shared" si="20"/>
        <v/>
      </c>
      <c r="B666" s="270"/>
      <c r="C666" s="270"/>
      <c r="D666" s="291" t="str">
        <f>IF(C666="","",VLOOKUP(J666,IF({1,0},项目管理台账!$V$3:$V$1000,项目管理台账!$K$3:$K$1000),2,0))</f>
        <v/>
      </c>
      <c r="E666" s="296"/>
      <c r="F666" s="131"/>
      <c r="G666" s="294" t="str">
        <f>IF(C666="","",IF(VLOOKUP(D666,项目管理台账!$K$4:$R$1000,8,0)="","",VLOOKUP(D666,项目管理台账!$K$4:$R$1000,8,0)))</f>
        <v/>
      </c>
      <c r="H666" s="295">
        <f t="shared" si="21"/>
        <v>0</v>
      </c>
      <c r="I666" s="300"/>
      <c r="J666" s="297"/>
      <c r="K666" s="81"/>
    </row>
    <row r="667" spans="1:11">
      <c r="A667" s="290" t="str">
        <f t="shared" si="20"/>
        <v/>
      </c>
      <c r="B667" s="270"/>
      <c r="C667" s="270"/>
      <c r="D667" s="291" t="str">
        <f>IF(C667="","",VLOOKUP(J667,IF({1,0},项目管理台账!$V$3:$V$1000,项目管理台账!$K$3:$K$1000),2,0))</f>
        <v/>
      </c>
      <c r="E667" s="296"/>
      <c r="F667" s="131"/>
      <c r="G667" s="294" t="str">
        <f>IF(C667="","",IF(VLOOKUP(D667,项目管理台账!$K$4:$R$1000,8,0)="","",VLOOKUP(D667,项目管理台账!$K$4:$R$1000,8,0)))</f>
        <v/>
      </c>
      <c r="H667" s="295">
        <f t="shared" si="21"/>
        <v>0</v>
      </c>
      <c r="I667" s="300"/>
      <c r="J667" s="297"/>
      <c r="K667" s="81"/>
    </row>
    <row r="668" spans="1:11">
      <c r="A668" s="290" t="str">
        <f t="shared" si="20"/>
        <v/>
      </c>
      <c r="B668" s="270"/>
      <c r="C668" s="270"/>
      <c r="D668" s="291" t="str">
        <f>IF(C668="","",VLOOKUP(J668,IF({1,0},项目管理台账!$V$3:$V$1000,项目管理台账!$K$3:$K$1000),2,0))</f>
        <v/>
      </c>
      <c r="E668" s="296"/>
      <c r="F668" s="131"/>
      <c r="G668" s="294" t="str">
        <f>IF(C668="","",IF(VLOOKUP(D668,项目管理台账!$K$4:$R$1000,8,0)="","",VLOOKUP(D668,项目管理台账!$K$4:$R$1000,8,0)))</f>
        <v/>
      </c>
      <c r="H668" s="295">
        <f t="shared" si="21"/>
        <v>0</v>
      </c>
      <c r="I668" s="300"/>
      <c r="J668" s="297"/>
      <c r="K668" s="81"/>
    </row>
    <row r="669" spans="1:11">
      <c r="A669" s="290" t="str">
        <f t="shared" si="20"/>
        <v/>
      </c>
      <c r="B669" s="270"/>
      <c r="C669" s="270"/>
      <c r="D669" s="291" t="str">
        <f>IF(C669="","",VLOOKUP(J669,IF({1,0},项目管理台账!$V$3:$V$1000,项目管理台账!$K$3:$K$1000),2,0))</f>
        <v/>
      </c>
      <c r="E669" s="296"/>
      <c r="F669" s="131"/>
      <c r="G669" s="294" t="str">
        <f>IF(C669="","",IF(VLOOKUP(D669,项目管理台账!$K$4:$R$1000,8,0)="","",VLOOKUP(D669,项目管理台账!$K$4:$R$1000,8,0)))</f>
        <v/>
      </c>
      <c r="H669" s="295">
        <f t="shared" si="21"/>
        <v>0</v>
      </c>
      <c r="I669" s="300"/>
      <c r="J669" s="297"/>
      <c r="K669" s="81"/>
    </row>
    <row r="670" spans="1:11">
      <c r="A670" s="290" t="str">
        <f t="shared" si="20"/>
        <v/>
      </c>
      <c r="B670" s="270"/>
      <c r="C670" s="270"/>
      <c r="D670" s="291" t="str">
        <f>IF(C670="","",VLOOKUP(J670,IF({1,0},项目管理台账!$V$3:$V$1000,项目管理台账!$K$3:$K$1000),2,0))</f>
        <v/>
      </c>
      <c r="E670" s="296"/>
      <c r="F670" s="131"/>
      <c r="G670" s="294" t="str">
        <f>IF(C670="","",IF(VLOOKUP(D670,项目管理台账!$K$4:$R$1000,8,0)="","",VLOOKUP(D670,项目管理台账!$K$4:$R$1000,8,0)))</f>
        <v/>
      </c>
      <c r="H670" s="295">
        <f t="shared" si="21"/>
        <v>0</v>
      </c>
      <c r="I670" s="300"/>
      <c r="J670" s="297"/>
      <c r="K670" s="81"/>
    </row>
    <row r="671" spans="1:11">
      <c r="A671" s="290" t="str">
        <f t="shared" si="20"/>
        <v/>
      </c>
      <c r="B671" s="270"/>
      <c r="C671" s="270"/>
      <c r="D671" s="291" t="str">
        <f>IF(C671="","",VLOOKUP(J671,IF({1,0},项目管理台账!$V$3:$V$1000,项目管理台账!$K$3:$K$1000),2,0))</f>
        <v/>
      </c>
      <c r="E671" s="296"/>
      <c r="F671" s="131"/>
      <c r="G671" s="294" t="str">
        <f>IF(C671="","",IF(VLOOKUP(D671,项目管理台账!$K$4:$R$1000,8,0)="","",VLOOKUP(D671,项目管理台账!$K$4:$R$1000,8,0)))</f>
        <v/>
      </c>
      <c r="H671" s="295">
        <f t="shared" si="21"/>
        <v>0</v>
      </c>
      <c r="I671" s="300"/>
      <c r="J671" s="297"/>
      <c r="K671" s="81"/>
    </row>
    <row r="672" spans="1:11">
      <c r="A672" s="290" t="str">
        <f t="shared" si="20"/>
        <v/>
      </c>
      <c r="B672" s="270"/>
      <c r="C672" s="270"/>
      <c r="D672" s="291" t="str">
        <f>IF(C672="","",VLOOKUP(J672,IF({1,0},项目管理台账!$V$3:$V$1000,项目管理台账!$K$3:$K$1000),2,0))</f>
        <v/>
      </c>
      <c r="E672" s="296"/>
      <c r="F672" s="131"/>
      <c r="G672" s="294" t="str">
        <f>IF(C672="","",IF(VLOOKUP(D672,项目管理台账!$K$4:$R$1000,8,0)="","",VLOOKUP(D672,项目管理台账!$K$4:$R$1000,8,0)))</f>
        <v/>
      </c>
      <c r="H672" s="295">
        <f t="shared" si="21"/>
        <v>0</v>
      </c>
      <c r="I672" s="300"/>
      <c r="J672" s="297"/>
      <c r="K672" s="81"/>
    </row>
    <row r="673" spans="1:11">
      <c r="A673" s="290" t="str">
        <f t="shared" si="20"/>
        <v/>
      </c>
      <c r="B673" s="270"/>
      <c r="C673" s="270"/>
      <c r="D673" s="291" t="str">
        <f>IF(C673="","",VLOOKUP(J673,IF({1,0},项目管理台账!$V$3:$V$1000,项目管理台账!$K$3:$K$1000),2,0))</f>
        <v/>
      </c>
      <c r="E673" s="296"/>
      <c r="F673" s="131"/>
      <c r="G673" s="294" t="str">
        <f>IF(C673="","",IF(VLOOKUP(D673,项目管理台账!$K$4:$R$1000,8,0)="","",VLOOKUP(D673,项目管理台账!$K$4:$R$1000,8,0)))</f>
        <v/>
      </c>
      <c r="H673" s="295">
        <f t="shared" si="21"/>
        <v>0</v>
      </c>
      <c r="I673" s="300"/>
      <c r="J673" s="297"/>
      <c r="K673" s="81"/>
    </row>
    <row r="674" spans="1:11">
      <c r="A674" s="290" t="str">
        <f t="shared" si="20"/>
        <v/>
      </c>
      <c r="B674" s="270"/>
      <c r="C674" s="270"/>
      <c r="D674" s="291" t="str">
        <f>IF(C674="","",VLOOKUP(J674,IF({1,0},项目管理台账!$V$3:$V$1000,项目管理台账!$K$3:$K$1000),2,0))</f>
        <v/>
      </c>
      <c r="E674" s="296"/>
      <c r="F674" s="131"/>
      <c r="G674" s="294" t="str">
        <f>IF(C674="","",IF(VLOOKUP(D674,项目管理台账!$K$4:$R$1000,8,0)="","",VLOOKUP(D674,项目管理台账!$K$4:$R$1000,8,0)))</f>
        <v/>
      </c>
      <c r="H674" s="295">
        <f t="shared" si="21"/>
        <v>0</v>
      </c>
      <c r="I674" s="300"/>
      <c r="J674" s="297"/>
      <c r="K674" s="81"/>
    </row>
    <row r="675" spans="1:11">
      <c r="A675" s="290" t="str">
        <f t="shared" si="20"/>
        <v/>
      </c>
      <c r="B675" s="270"/>
      <c r="C675" s="270"/>
      <c r="D675" s="291" t="str">
        <f>IF(C675="","",VLOOKUP(J675,IF({1,0},项目管理台账!$V$3:$V$1000,项目管理台账!$K$3:$K$1000),2,0))</f>
        <v/>
      </c>
      <c r="E675" s="296"/>
      <c r="F675" s="131"/>
      <c r="G675" s="294" t="str">
        <f>IF(C675="","",IF(VLOOKUP(D675,项目管理台账!$K$4:$R$1000,8,0)="","",VLOOKUP(D675,项目管理台账!$K$4:$R$1000,8,0)))</f>
        <v/>
      </c>
      <c r="H675" s="295">
        <f t="shared" si="21"/>
        <v>0</v>
      </c>
      <c r="I675" s="300"/>
      <c r="J675" s="297"/>
      <c r="K675" s="81"/>
    </row>
    <row r="676" spans="1:11">
      <c r="A676" s="290" t="str">
        <f t="shared" si="20"/>
        <v/>
      </c>
      <c r="B676" s="270"/>
      <c r="C676" s="270"/>
      <c r="D676" s="291" t="str">
        <f>IF(C676="","",VLOOKUP(J676,IF({1,0},项目管理台账!$V$3:$V$1000,项目管理台账!$K$3:$K$1000),2,0))</f>
        <v/>
      </c>
      <c r="E676" s="296"/>
      <c r="F676" s="131"/>
      <c r="G676" s="294" t="str">
        <f>IF(C676="","",IF(VLOOKUP(D676,项目管理台账!$K$4:$R$1000,8,0)="","",VLOOKUP(D676,项目管理台账!$K$4:$R$1000,8,0)))</f>
        <v/>
      </c>
      <c r="H676" s="295">
        <f t="shared" si="21"/>
        <v>0</v>
      </c>
      <c r="I676" s="300"/>
      <c r="J676" s="297"/>
      <c r="K676" s="81"/>
    </row>
    <row r="677" spans="1:11">
      <c r="A677" s="290" t="str">
        <f t="shared" si="20"/>
        <v/>
      </c>
      <c r="B677" s="270"/>
      <c r="C677" s="270"/>
      <c r="D677" s="291" t="str">
        <f>IF(C677="","",VLOOKUP(J677,IF({1,0},项目管理台账!$V$3:$V$1000,项目管理台账!$K$3:$K$1000),2,0))</f>
        <v/>
      </c>
      <c r="E677" s="296"/>
      <c r="F677" s="131"/>
      <c r="G677" s="294" t="str">
        <f>IF(C677="","",IF(VLOOKUP(D677,项目管理台账!$K$4:$R$1000,8,0)="","",VLOOKUP(D677,项目管理台账!$K$4:$R$1000,8,0)))</f>
        <v/>
      </c>
      <c r="H677" s="295">
        <f t="shared" si="21"/>
        <v>0</v>
      </c>
      <c r="I677" s="300"/>
      <c r="J677" s="297"/>
      <c r="K677" s="81"/>
    </row>
    <row r="678" spans="1:11">
      <c r="A678" s="290" t="str">
        <f t="shared" si="20"/>
        <v/>
      </c>
      <c r="B678" s="270"/>
      <c r="C678" s="270"/>
      <c r="D678" s="291" t="str">
        <f>IF(C678="","",VLOOKUP(J678,IF({1,0},项目管理台账!$V$3:$V$1000,项目管理台账!$K$3:$K$1000),2,0))</f>
        <v/>
      </c>
      <c r="E678" s="296"/>
      <c r="F678" s="131"/>
      <c r="G678" s="294" t="str">
        <f>IF(C678="","",IF(VLOOKUP(D678,项目管理台账!$K$4:$R$1000,8,0)="","",VLOOKUP(D678,项目管理台账!$K$4:$R$1000,8,0)))</f>
        <v/>
      </c>
      <c r="H678" s="295">
        <f t="shared" si="21"/>
        <v>0</v>
      </c>
      <c r="I678" s="300"/>
      <c r="J678" s="297"/>
      <c r="K678" s="81"/>
    </row>
    <row r="679" spans="1:11">
      <c r="A679" s="290" t="str">
        <f t="shared" si="20"/>
        <v/>
      </c>
      <c r="B679" s="270"/>
      <c r="C679" s="270"/>
      <c r="D679" s="291" t="str">
        <f>IF(C679="","",VLOOKUP(J679,IF({1,0},项目管理台账!$V$3:$V$1000,项目管理台账!$K$3:$K$1000),2,0))</f>
        <v/>
      </c>
      <c r="E679" s="296"/>
      <c r="F679" s="131"/>
      <c r="G679" s="294" t="str">
        <f>IF(C679="","",IF(VLOOKUP(D679,项目管理台账!$K$4:$R$1000,8,0)="","",VLOOKUP(D679,项目管理台账!$K$4:$R$1000,8,0)))</f>
        <v/>
      </c>
      <c r="H679" s="295">
        <f t="shared" si="21"/>
        <v>0</v>
      </c>
      <c r="I679" s="300"/>
      <c r="J679" s="297"/>
      <c r="K679" s="81"/>
    </row>
    <row r="680" spans="1:11">
      <c r="A680" s="290" t="str">
        <f t="shared" si="20"/>
        <v/>
      </c>
      <c r="B680" s="270"/>
      <c r="C680" s="270"/>
      <c r="D680" s="291" t="str">
        <f>IF(C680="","",VLOOKUP(J680,IF({1,0},项目管理台账!$V$3:$V$1000,项目管理台账!$K$3:$K$1000),2,0))</f>
        <v/>
      </c>
      <c r="E680" s="296"/>
      <c r="F680" s="131"/>
      <c r="G680" s="294" t="str">
        <f>IF(C680="","",IF(VLOOKUP(D680,项目管理台账!$K$4:$R$1000,8,0)="","",VLOOKUP(D680,项目管理台账!$K$4:$R$1000,8,0)))</f>
        <v/>
      </c>
      <c r="H680" s="295">
        <f t="shared" si="21"/>
        <v>0</v>
      </c>
      <c r="I680" s="300"/>
      <c r="J680" s="297"/>
      <c r="K680" s="81"/>
    </row>
    <row r="681" spans="1:11">
      <c r="A681" s="290" t="str">
        <f t="shared" si="20"/>
        <v/>
      </c>
      <c r="B681" s="270"/>
      <c r="C681" s="270"/>
      <c r="D681" s="291" t="str">
        <f>IF(C681="","",VLOOKUP(J681,IF({1,0},项目管理台账!$V$3:$V$1000,项目管理台账!$K$3:$K$1000),2,0))</f>
        <v/>
      </c>
      <c r="E681" s="296"/>
      <c r="F681" s="131"/>
      <c r="G681" s="294" t="str">
        <f>IF(C681="","",IF(VLOOKUP(D681,项目管理台账!$K$4:$R$1000,8,0)="","",VLOOKUP(D681,项目管理台账!$K$4:$R$1000,8,0)))</f>
        <v/>
      </c>
      <c r="H681" s="295">
        <f t="shared" si="21"/>
        <v>0</v>
      </c>
      <c r="I681" s="300"/>
      <c r="J681" s="297"/>
      <c r="K681" s="81"/>
    </row>
    <row r="682" spans="1:11">
      <c r="A682" s="290" t="str">
        <f t="shared" si="20"/>
        <v/>
      </c>
      <c r="B682" s="270"/>
      <c r="C682" s="270"/>
      <c r="D682" s="291" t="str">
        <f>IF(C682="","",VLOOKUP(J682,IF({1,0},项目管理台账!$V$3:$V$1000,项目管理台账!$K$3:$K$1000),2,0))</f>
        <v/>
      </c>
      <c r="E682" s="296"/>
      <c r="F682" s="131"/>
      <c r="G682" s="294" t="str">
        <f>IF(C682="","",IF(VLOOKUP(D682,项目管理台账!$K$4:$R$1000,8,0)="","",VLOOKUP(D682,项目管理台账!$K$4:$R$1000,8,0)))</f>
        <v/>
      </c>
      <c r="H682" s="295">
        <f t="shared" si="21"/>
        <v>0</v>
      </c>
      <c r="I682" s="300"/>
      <c r="J682" s="297"/>
      <c r="K682" s="81"/>
    </row>
    <row r="683" spans="1:11">
      <c r="A683" s="290" t="str">
        <f t="shared" si="20"/>
        <v/>
      </c>
      <c r="B683" s="270"/>
      <c r="C683" s="270"/>
      <c r="D683" s="291" t="str">
        <f>IF(C683="","",VLOOKUP(J683,IF({1,0},项目管理台账!$V$3:$V$1000,项目管理台账!$K$3:$K$1000),2,0))</f>
        <v/>
      </c>
      <c r="E683" s="296"/>
      <c r="F683" s="131"/>
      <c r="G683" s="294" t="str">
        <f>IF(C683="","",IF(VLOOKUP(D683,项目管理台账!$K$4:$R$1000,8,0)="","",VLOOKUP(D683,项目管理台账!$K$4:$R$1000,8,0)))</f>
        <v/>
      </c>
      <c r="H683" s="295">
        <f t="shared" si="21"/>
        <v>0</v>
      </c>
      <c r="I683" s="300"/>
      <c r="J683" s="297"/>
      <c r="K683" s="81"/>
    </row>
    <row r="684" spans="1:11">
      <c r="A684" s="290" t="str">
        <f t="shared" si="20"/>
        <v/>
      </c>
      <c r="B684" s="270"/>
      <c r="C684" s="270"/>
      <c r="D684" s="291" t="str">
        <f>IF(C684="","",VLOOKUP(J684,IF({1,0},项目管理台账!$V$3:$V$1000,项目管理台账!$K$3:$K$1000),2,0))</f>
        <v/>
      </c>
      <c r="E684" s="296"/>
      <c r="F684" s="131"/>
      <c r="G684" s="294" t="str">
        <f>IF(C684="","",IF(VLOOKUP(D684,项目管理台账!$K$4:$R$1000,8,0)="","",VLOOKUP(D684,项目管理台账!$K$4:$R$1000,8,0)))</f>
        <v/>
      </c>
      <c r="H684" s="295">
        <f t="shared" si="21"/>
        <v>0</v>
      </c>
      <c r="I684" s="300"/>
      <c r="J684" s="297"/>
      <c r="K684" s="81"/>
    </row>
    <row r="685" spans="1:11">
      <c r="A685" s="290" t="str">
        <f t="shared" si="20"/>
        <v/>
      </c>
      <c r="B685" s="270"/>
      <c r="C685" s="270"/>
      <c r="D685" s="291" t="str">
        <f>IF(C685="","",VLOOKUP(J685,IF({1,0},项目管理台账!$V$3:$V$1000,项目管理台账!$K$3:$K$1000),2,0))</f>
        <v/>
      </c>
      <c r="E685" s="296"/>
      <c r="F685" s="131"/>
      <c r="G685" s="294" t="str">
        <f>IF(C685="","",IF(VLOOKUP(D685,项目管理台账!$K$4:$R$1000,8,0)="","",VLOOKUP(D685,项目管理台账!$K$4:$R$1000,8,0)))</f>
        <v/>
      </c>
      <c r="H685" s="295">
        <f t="shared" si="21"/>
        <v>0</v>
      </c>
      <c r="I685" s="300"/>
      <c r="J685" s="297"/>
      <c r="K685" s="81"/>
    </row>
    <row r="686" spans="1:11">
      <c r="A686" s="290" t="str">
        <f t="shared" si="20"/>
        <v/>
      </c>
      <c r="B686" s="270"/>
      <c r="C686" s="270"/>
      <c r="D686" s="291" t="str">
        <f>IF(C686="","",VLOOKUP(J686,IF({1,0},项目管理台账!$V$3:$V$1000,项目管理台账!$K$3:$K$1000),2,0))</f>
        <v/>
      </c>
      <c r="E686" s="296"/>
      <c r="F686" s="131"/>
      <c r="G686" s="294" t="str">
        <f>IF(C686="","",IF(VLOOKUP(D686,项目管理台账!$K$4:$R$1000,8,0)="","",VLOOKUP(D686,项目管理台账!$K$4:$R$1000,8,0)))</f>
        <v/>
      </c>
      <c r="H686" s="295">
        <f t="shared" si="21"/>
        <v>0</v>
      </c>
      <c r="I686" s="300"/>
      <c r="J686" s="297"/>
      <c r="K686" s="81"/>
    </row>
    <row r="687" spans="1:11">
      <c r="A687" s="290" t="str">
        <f t="shared" si="20"/>
        <v/>
      </c>
      <c r="B687" s="270"/>
      <c r="C687" s="270"/>
      <c r="D687" s="291" t="str">
        <f>IF(C687="","",VLOOKUP(J687,IF({1,0},项目管理台账!$V$3:$V$1000,项目管理台账!$K$3:$K$1000),2,0))</f>
        <v/>
      </c>
      <c r="E687" s="296"/>
      <c r="F687" s="131"/>
      <c r="G687" s="294" t="str">
        <f>IF(C687="","",IF(VLOOKUP(D687,项目管理台账!$K$4:$R$1000,8,0)="","",VLOOKUP(D687,项目管理台账!$K$4:$R$1000,8,0)))</f>
        <v/>
      </c>
      <c r="H687" s="295">
        <f t="shared" si="21"/>
        <v>0</v>
      </c>
      <c r="I687" s="300"/>
      <c r="J687" s="297"/>
      <c r="K687" s="81"/>
    </row>
    <row r="688" spans="1:11">
      <c r="A688" s="290" t="str">
        <f t="shared" si="20"/>
        <v/>
      </c>
      <c r="B688" s="270"/>
      <c r="C688" s="270"/>
      <c r="D688" s="291" t="str">
        <f>IF(C688="","",VLOOKUP(J688,IF({1,0},项目管理台账!$V$3:$V$1000,项目管理台账!$K$3:$K$1000),2,0))</f>
        <v/>
      </c>
      <c r="E688" s="296"/>
      <c r="F688" s="131"/>
      <c r="G688" s="294" t="str">
        <f>IF(C688="","",IF(VLOOKUP(D688,项目管理台账!$K$4:$R$1000,8,0)="","",VLOOKUP(D688,项目管理台账!$K$4:$R$1000,8,0)))</f>
        <v/>
      </c>
      <c r="H688" s="295">
        <f t="shared" si="21"/>
        <v>0</v>
      </c>
      <c r="I688" s="300"/>
      <c r="J688" s="297"/>
      <c r="K688" s="81"/>
    </row>
    <row r="689" spans="1:11">
      <c r="A689" s="290" t="str">
        <f t="shared" si="20"/>
        <v/>
      </c>
      <c r="B689" s="270"/>
      <c r="C689" s="270"/>
      <c r="D689" s="291" t="str">
        <f>IF(C689="","",VLOOKUP(J689,IF({1,0},项目管理台账!$V$3:$V$1000,项目管理台账!$K$3:$K$1000),2,0))</f>
        <v/>
      </c>
      <c r="E689" s="296"/>
      <c r="F689" s="131"/>
      <c r="G689" s="294" t="str">
        <f>IF(C689="","",IF(VLOOKUP(D689,项目管理台账!$K$4:$R$1000,8,0)="","",VLOOKUP(D689,项目管理台账!$K$4:$R$1000,8,0)))</f>
        <v/>
      </c>
      <c r="H689" s="295">
        <f t="shared" si="21"/>
        <v>0</v>
      </c>
      <c r="I689" s="300"/>
      <c r="J689" s="297"/>
      <c r="K689" s="81"/>
    </row>
    <row r="690" spans="1:11">
      <c r="A690" s="290" t="str">
        <f t="shared" si="20"/>
        <v/>
      </c>
      <c r="B690" s="270"/>
      <c r="C690" s="270"/>
      <c r="D690" s="291" t="str">
        <f>IF(C690="","",VLOOKUP(J690,IF({1,0},项目管理台账!$V$3:$V$1000,项目管理台账!$K$3:$K$1000),2,0))</f>
        <v/>
      </c>
      <c r="E690" s="296"/>
      <c r="F690" s="131"/>
      <c r="G690" s="294" t="str">
        <f>IF(C690="","",IF(VLOOKUP(D690,项目管理台账!$K$4:$R$1000,8,0)="","",VLOOKUP(D690,项目管理台账!$K$4:$R$1000,8,0)))</f>
        <v/>
      </c>
      <c r="H690" s="295">
        <f t="shared" si="21"/>
        <v>0</v>
      </c>
      <c r="I690" s="300"/>
      <c r="J690" s="297"/>
      <c r="K690" s="81"/>
    </row>
    <row r="691" spans="1:11">
      <c r="A691" s="290" t="str">
        <f t="shared" si="20"/>
        <v/>
      </c>
      <c r="B691" s="270"/>
      <c r="C691" s="270"/>
      <c r="D691" s="291" t="str">
        <f>IF(C691="","",VLOOKUP(J691,IF({1,0},项目管理台账!$V$3:$V$1000,项目管理台账!$K$3:$K$1000),2,0))</f>
        <v/>
      </c>
      <c r="E691" s="296"/>
      <c r="F691" s="131"/>
      <c r="G691" s="294" t="str">
        <f>IF(C691="","",IF(VLOOKUP(D691,项目管理台账!$K$4:$R$1000,8,0)="","",VLOOKUP(D691,项目管理台账!$K$4:$R$1000,8,0)))</f>
        <v/>
      </c>
      <c r="H691" s="295">
        <f t="shared" si="21"/>
        <v>0</v>
      </c>
      <c r="I691" s="300"/>
      <c r="J691" s="297"/>
      <c r="K691" s="81"/>
    </row>
    <row r="692" spans="1:11">
      <c r="A692" s="290" t="str">
        <f t="shared" si="20"/>
        <v/>
      </c>
      <c r="B692" s="270"/>
      <c r="C692" s="270"/>
      <c r="D692" s="291" t="str">
        <f>IF(C692="","",VLOOKUP(J692,IF({1,0},项目管理台账!$V$3:$V$1000,项目管理台账!$K$3:$K$1000),2,0))</f>
        <v/>
      </c>
      <c r="E692" s="296"/>
      <c r="F692" s="131"/>
      <c r="G692" s="294" t="str">
        <f>IF(C692="","",IF(VLOOKUP(D692,项目管理台账!$K$4:$R$1000,8,0)="","",VLOOKUP(D692,项目管理台账!$K$4:$R$1000,8,0)))</f>
        <v/>
      </c>
      <c r="H692" s="295">
        <f t="shared" si="21"/>
        <v>0</v>
      </c>
      <c r="I692" s="300"/>
      <c r="J692" s="297"/>
      <c r="K692" s="81"/>
    </row>
    <row r="693" spans="1:11">
      <c r="A693" s="290" t="str">
        <f t="shared" si="20"/>
        <v/>
      </c>
      <c r="B693" s="270"/>
      <c r="C693" s="270"/>
      <c r="D693" s="291" t="str">
        <f>IF(C693="","",VLOOKUP(J693,IF({1,0},项目管理台账!$V$3:$V$1000,项目管理台账!$K$3:$K$1000),2,0))</f>
        <v/>
      </c>
      <c r="E693" s="296"/>
      <c r="F693" s="131"/>
      <c r="G693" s="294" t="str">
        <f>IF(C693="","",IF(VLOOKUP(D693,项目管理台账!$K$4:$R$1000,8,0)="","",VLOOKUP(D693,项目管理台账!$K$4:$R$1000,8,0)))</f>
        <v/>
      </c>
      <c r="H693" s="295">
        <f t="shared" si="21"/>
        <v>0</v>
      </c>
      <c r="I693" s="300"/>
      <c r="J693" s="297"/>
      <c r="K693" s="81"/>
    </row>
    <row r="694" spans="1:11">
      <c r="A694" s="290" t="str">
        <f t="shared" si="20"/>
        <v/>
      </c>
      <c r="B694" s="270"/>
      <c r="C694" s="270"/>
      <c r="D694" s="291" t="str">
        <f>IF(C694="","",VLOOKUP(J694,IF({1,0},项目管理台账!$V$3:$V$1000,项目管理台账!$K$3:$K$1000),2,0))</f>
        <v/>
      </c>
      <c r="E694" s="296"/>
      <c r="F694" s="131"/>
      <c r="G694" s="294" t="str">
        <f>IF(C694="","",IF(VLOOKUP(D694,项目管理台账!$K$4:$R$1000,8,0)="","",VLOOKUP(D694,项目管理台账!$K$4:$R$1000,8,0)))</f>
        <v/>
      </c>
      <c r="H694" s="295">
        <f t="shared" si="21"/>
        <v>0</v>
      </c>
      <c r="I694" s="300"/>
      <c r="J694" s="297"/>
      <c r="K694" s="81"/>
    </row>
    <row r="695" spans="1:11">
      <c r="A695" s="290" t="str">
        <f t="shared" si="20"/>
        <v/>
      </c>
      <c r="B695" s="270"/>
      <c r="C695" s="270"/>
      <c r="D695" s="291" t="str">
        <f>IF(C695="","",VLOOKUP(J695,IF({1,0},项目管理台账!$V$3:$V$1000,项目管理台账!$K$3:$K$1000),2,0))</f>
        <v/>
      </c>
      <c r="E695" s="296"/>
      <c r="F695" s="131"/>
      <c r="G695" s="294" t="str">
        <f>IF(C695="","",IF(VLOOKUP(D695,项目管理台账!$K$4:$R$1000,8,0)="","",VLOOKUP(D695,项目管理台账!$K$4:$R$1000,8,0)))</f>
        <v/>
      </c>
      <c r="H695" s="295">
        <f t="shared" si="21"/>
        <v>0</v>
      </c>
      <c r="I695" s="300"/>
      <c r="J695" s="297"/>
      <c r="K695" s="81"/>
    </row>
    <row r="696" spans="1:11">
      <c r="A696" s="290" t="str">
        <f t="shared" si="20"/>
        <v/>
      </c>
      <c r="B696" s="270"/>
      <c r="C696" s="270"/>
      <c r="D696" s="291" t="str">
        <f>IF(C696="","",VLOOKUP(J696,IF({1,0},项目管理台账!$V$3:$V$1000,项目管理台账!$K$3:$K$1000),2,0))</f>
        <v/>
      </c>
      <c r="E696" s="296"/>
      <c r="F696" s="131"/>
      <c r="G696" s="294" t="str">
        <f>IF(C696="","",IF(VLOOKUP(D696,项目管理台账!$K$4:$R$1000,8,0)="","",VLOOKUP(D696,项目管理台账!$K$4:$R$1000,8,0)))</f>
        <v/>
      </c>
      <c r="H696" s="295">
        <f t="shared" si="21"/>
        <v>0</v>
      </c>
      <c r="I696" s="300"/>
      <c r="J696" s="297"/>
      <c r="K696" s="81"/>
    </row>
    <row r="697" spans="1:11">
      <c r="A697" s="290" t="str">
        <f t="shared" si="20"/>
        <v/>
      </c>
      <c r="B697" s="270"/>
      <c r="C697" s="270"/>
      <c r="D697" s="291" t="str">
        <f>IF(C697="","",VLOOKUP(J697,IF({1,0},项目管理台账!$V$3:$V$1000,项目管理台账!$K$3:$K$1000),2,0))</f>
        <v/>
      </c>
      <c r="E697" s="296"/>
      <c r="F697" s="131"/>
      <c r="G697" s="294" t="str">
        <f>IF(C697="","",IF(VLOOKUP(D697,项目管理台账!$K$4:$R$1000,8,0)="","",VLOOKUP(D697,项目管理台账!$K$4:$R$1000,8,0)))</f>
        <v/>
      </c>
      <c r="H697" s="295">
        <f t="shared" si="21"/>
        <v>0</v>
      </c>
      <c r="I697" s="300"/>
      <c r="J697" s="297"/>
      <c r="K697" s="81"/>
    </row>
    <row r="698" spans="1:11">
      <c r="A698" s="290" t="str">
        <f t="shared" si="20"/>
        <v/>
      </c>
      <c r="B698" s="270"/>
      <c r="C698" s="270"/>
      <c r="D698" s="291" t="str">
        <f>IF(C698="","",VLOOKUP(J698,IF({1,0},项目管理台账!$V$3:$V$1000,项目管理台账!$K$3:$K$1000),2,0))</f>
        <v/>
      </c>
      <c r="E698" s="296"/>
      <c r="F698" s="131"/>
      <c r="G698" s="294" t="str">
        <f>IF(C698="","",IF(VLOOKUP(D698,项目管理台账!$K$4:$R$1000,8,0)="","",VLOOKUP(D698,项目管理台账!$K$4:$R$1000,8,0)))</f>
        <v/>
      </c>
      <c r="H698" s="295">
        <f t="shared" si="21"/>
        <v>0</v>
      </c>
      <c r="I698" s="300"/>
      <c r="J698" s="297"/>
      <c r="K698" s="81"/>
    </row>
    <row r="699" spans="1:11">
      <c r="A699" s="290" t="str">
        <f t="shared" si="20"/>
        <v/>
      </c>
      <c r="B699" s="270"/>
      <c r="C699" s="270"/>
      <c r="D699" s="291" t="str">
        <f>IF(C699="","",VLOOKUP(J699,IF({1,0},项目管理台账!$V$3:$V$1000,项目管理台账!$K$3:$K$1000),2,0))</f>
        <v/>
      </c>
      <c r="E699" s="296"/>
      <c r="F699" s="131"/>
      <c r="G699" s="294" t="str">
        <f>IF(C699="","",IF(VLOOKUP(D699,项目管理台账!$K$4:$R$1000,8,0)="","",VLOOKUP(D699,项目管理台账!$K$4:$R$1000,8,0)))</f>
        <v/>
      </c>
      <c r="H699" s="295">
        <f t="shared" si="21"/>
        <v>0</v>
      </c>
      <c r="I699" s="300"/>
      <c r="J699" s="297"/>
      <c r="K699" s="81"/>
    </row>
    <row r="700" spans="1:11">
      <c r="A700" s="290" t="str">
        <f t="shared" si="20"/>
        <v/>
      </c>
      <c r="B700" s="270"/>
      <c r="C700" s="270"/>
      <c r="D700" s="291" t="str">
        <f>IF(C700="","",VLOOKUP(J700,IF({1,0},项目管理台账!$V$3:$V$1000,项目管理台账!$K$3:$K$1000),2,0))</f>
        <v/>
      </c>
      <c r="E700" s="296"/>
      <c r="F700" s="131"/>
      <c r="G700" s="294" t="str">
        <f>IF(C700="","",IF(VLOOKUP(D700,项目管理台账!$K$4:$R$1000,8,0)="","",VLOOKUP(D700,项目管理台账!$K$4:$R$1000,8,0)))</f>
        <v/>
      </c>
      <c r="H700" s="295">
        <f t="shared" si="21"/>
        <v>0</v>
      </c>
      <c r="I700" s="300"/>
      <c r="J700" s="297"/>
      <c r="K700" s="81"/>
    </row>
    <row r="701" spans="1:11">
      <c r="A701" s="290" t="str">
        <f t="shared" si="20"/>
        <v/>
      </c>
      <c r="B701" s="270"/>
      <c r="C701" s="270"/>
      <c r="D701" s="291" t="str">
        <f>IF(C701="","",VLOOKUP(J701,IF({1,0},项目管理台账!$V$3:$V$1000,项目管理台账!$K$3:$K$1000),2,0))</f>
        <v/>
      </c>
      <c r="E701" s="296"/>
      <c r="F701" s="131"/>
      <c r="G701" s="294" t="str">
        <f>IF(C701="","",IF(VLOOKUP(D701,项目管理台账!$K$4:$R$1000,8,0)="","",VLOOKUP(D701,项目管理台账!$K$4:$R$1000,8,0)))</f>
        <v/>
      </c>
      <c r="H701" s="295">
        <f t="shared" si="21"/>
        <v>0</v>
      </c>
      <c r="I701" s="300"/>
      <c r="J701" s="297"/>
      <c r="K701" s="81"/>
    </row>
    <row r="702" spans="1:11">
      <c r="A702" s="290" t="str">
        <f t="shared" si="20"/>
        <v/>
      </c>
      <c r="B702" s="270"/>
      <c r="C702" s="270"/>
      <c r="D702" s="291" t="str">
        <f>IF(C702="","",VLOOKUP(J702,IF({1,0},项目管理台账!$V$3:$V$1000,项目管理台账!$K$3:$K$1000),2,0))</f>
        <v/>
      </c>
      <c r="E702" s="296"/>
      <c r="F702" s="131"/>
      <c r="G702" s="294" t="str">
        <f>IF(C702="","",IF(VLOOKUP(D702,项目管理台账!$K$4:$R$1000,8,0)="","",VLOOKUP(D702,项目管理台账!$K$4:$R$1000,8,0)))</f>
        <v/>
      </c>
      <c r="H702" s="295">
        <f t="shared" si="21"/>
        <v>0</v>
      </c>
      <c r="I702" s="300"/>
      <c r="J702" s="297"/>
      <c r="K702" s="81"/>
    </row>
    <row r="703" spans="1:11">
      <c r="A703" s="290" t="str">
        <f t="shared" si="20"/>
        <v/>
      </c>
      <c r="B703" s="270"/>
      <c r="C703" s="270"/>
      <c r="D703" s="291" t="str">
        <f>IF(C703="","",VLOOKUP(J703,IF({1,0},项目管理台账!$V$3:$V$1000,项目管理台账!$K$3:$K$1000),2,0))</f>
        <v/>
      </c>
      <c r="E703" s="296"/>
      <c r="F703" s="131"/>
      <c r="G703" s="294" t="str">
        <f>IF(C703="","",IF(VLOOKUP(D703,项目管理台账!$K$4:$R$1000,8,0)="","",VLOOKUP(D703,项目管理台账!$K$4:$R$1000,8,0)))</f>
        <v/>
      </c>
      <c r="H703" s="295">
        <f t="shared" si="21"/>
        <v>0</v>
      </c>
      <c r="I703" s="300"/>
      <c r="J703" s="297"/>
      <c r="K703" s="81"/>
    </row>
    <row r="704" spans="1:11">
      <c r="A704" s="290" t="str">
        <f t="shared" si="20"/>
        <v/>
      </c>
      <c r="B704" s="270"/>
      <c r="C704" s="270"/>
      <c r="D704" s="291" t="str">
        <f>IF(C704="","",VLOOKUP(J704,IF({1,0},项目管理台账!$V$3:$V$1000,项目管理台账!$K$3:$K$1000),2,0))</f>
        <v/>
      </c>
      <c r="E704" s="296"/>
      <c r="F704" s="131"/>
      <c r="G704" s="294" t="str">
        <f>IF(C704="","",IF(VLOOKUP(D704,项目管理台账!$K$4:$R$1000,8,0)="","",VLOOKUP(D704,项目管理台账!$K$4:$R$1000,8,0)))</f>
        <v/>
      </c>
      <c r="H704" s="295">
        <f t="shared" si="21"/>
        <v>0</v>
      </c>
      <c r="I704" s="300"/>
      <c r="J704" s="297"/>
      <c r="K704" s="81"/>
    </row>
    <row r="705" spans="1:11">
      <c r="A705" s="290" t="str">
        <f t="shared" si="20"/>
        <v/>
      </c>
      <c r="B705" s="270"/>
      <c r="C705" s="270"/>
      <c r="D705" s="291" t="str">
        <f>IF(C705="","",VLOOKUP(J705,IF({1,0},项目管理台账!$V$3:$V$1000,项目管理台账!$K$3:$K$1000),2,0))</f>
        <v/>
      </c>
      <c r="E705" s="296"/>
      <c r="F705" s="131"/>
      <c r="G705" s="294" t="str">
        <f>IF(C705="","",IF(VLOOKUP(D705,项目管理台账!$K$4:$R$1000,8,0)="","",VLOOKUP(D705,项目管理台账!$K$4:$R$1000,8,0)))</f>
        <v/>
      </c>
      <c r="H705" s="295">
        <f t="shared" si="21"/>
        <v>0</v>
      </c>
      <c r="I705" s="300"/>
      <c r="J705" s="297"/>
      <c r="K705" s="81"/>
    </row>
    <row r="706" spans="1:11">
      <c r="A706" s="290" t="str">
        <f t="shared" si="20"/>
        <v/>
      </c>
      <c r="B706" s="270"/>
      <c r="C706" s="270"/>
      <c r="D706" s="291" t="str">
        <f>IF(C706="","",VLOOKUP(J706,IF({1,0},项目管理台账!$V$3:$V$1000,项目管理台账!$K$3:$K$1000),2,0))</f>
        <v/>
      </c>
      <c r="E706" s="296"/>
      <c r="F706" s="131"/>
      <c r="G706" s="294" t="str">
        <f>IF(C706="","",IF(VLOOKUP(D706,项目管理台账!$K$4:$R$1000,8,0)="","",VLOOKUP(D706,项目管理台账!$K$4:$R$1000,8,0)))</f>
        <v/>
      </c>
      <c r="H706" s="295">
        <f t="shared" si="21"/>
        <v>0</v>
      </c>
      <c r="I706" s="300"/>
      <c r="J706" s="297"/>
      <c r="K706" s="81"/>
    </row>
    <row r="707" spans="1:11">
      <c r="A707" s="290" t="str">
        <f t="shared" si="20"/>
        <v/>
      </c>
      <c r="B707" s="270"/>
      <c r="C707" s="270"/>
      <c r="D707" s="291" t="str">
        <f>IF(C707="","",VLOOKUP(J707,IF({1,0},项目管理台账!$V$3:$V$1000,项目管理台账!$K$3:$K$1000),2,0))</f>
        <v/>
      </c>
      <c r="E707" s="296"/>
      <c r="F707" s="131"/>
      <c r="G707" s="294" t="str">
        <f>IF(C707="","",IF(VLOOKUP(D707,项目管理台账!$K$4:$R$1000,8,0)="","",VLOOKUP(D707,项目管理台账!$K$4:$R$1000,8,0)))</f>
        <v/>
      </c>
      <c r="H707" s="295">
        <f t="shared" si="21"/>
        <v>0</v>
      </c>
      <c r="I707" s="300"/>
      <c r="J707" s="297"/>
      <c r="K707" s="81"/>
    </row>
    <row r="708" spans="1:11">
      <c r="A708" s="290" t="str">
        <f t="shared" si="20"/>
        <v/>
      </c>
      <c r="B708" s="270"/>
      <c r="C708" s="270"/>
      <c r="D708" s="291" t="str">
        <f>IF(C708="","",VLOOKUP(J708,IF({1,0},项目管理台账!$V$3:$V$1000,项目管理台账!$K$3:$K$1000),2,0))</f>
        <v/>
      </c>
      <c r="E708" s="296"/>
      <c r="F708" s="131"/>
      <c r="G708" s="294" t="str">
        <f>IF(C708="","",IF(VLOOKUP(D708,项目管理台账!$K$4:$R$1000,8,0)="","",VLOOKUP(D708,项目管理台账!$K$4:$R$1000,8,0)))</f>
        <v/>
      </c>
      <c r="H708" s="295">
        <f t="shared" si="21"/>
        <v>0</v>
      </c>
      <c r="I708" s="300"/>
      <c r="J708" s="297"/>
      <c r="K708" s="81"/>
    </row>
    <row r="709" spans="1:11">
      <c r="A709" s="290" t="str">
        <f t="shared" ref="A709:A772" si="22">IF(E709&lt;&gt;"",ROW()-3,"")</f>
        <v/>
      </c>
      <c r="B709" s="270"/>
      <c r="C709" s="270"/>
      <c r="D709" s="291" t="str">
        <f>IF(C709="","",VLOOKUP(J709,IF({1,0},项目管理台账!$V$3:$V$1000,项目管理台账!$K$3:$K$1000),2,0))</f>
        <v/>
      </c>
      <c r="E709" s="296"/>
      <c r="F709" s="131"/>
      <c r="G709" s="294" t="str">
        <f>IF(C709="","",IF(VLOOKUP(D709,项目管理台账!$K$4:$R$1000,8,0)="","",VLOOKUP(D709,项目管理台账!$K$4:$R$1000,8,0)))</f>
        <v/>
      </c>
      <c r="H709" s="295">
        <f t="shared" ref="H709:H772" si="23">IF(G709="",0,G709*F709)</f>
        <v>0</v>
      </c>
      <c r="I709" s="300"/>
      <c r="J709" s="297"/>
      <c r="K709" s="81"/>
    </row>
    <row r="710" spans="1:11">
      <c r="A710" s="290" t="str">
        <f t="shared" si="22"/>
        <v/>
      </c>
      <c r="B710" s="270"/>
      <c r="C710" s="270"/>
      <c r="D710" s="291" t="str">
        <f>IF(C710="","",VLOOKUP(J710,IF({1,0},项目管理台账!$V$3:$V$1000,项目管理台账!$K$3:$K$1000),2,0))</f>
        <v/>
      </c>
      <c r="E710" s="296"/>
      <c r="F710" s="131"/>
      <c r="G710" s="294" t="str">
        <f>IF(C710="","",IF(VLOOKUP(D710,项目管理台账!$K$4:$R$1000,8,0)="","",VLOOKUP(D710,项目管理台账!$K$4:$R$1000,8,0)))</f>
        <v/>
      </c>
      <c r="H710" s="295">
        <f t="shared" si="23"/>
        <v>0</v>
      </c>
      <c r="I710" s="300"/>
      <c r="J710" s="297"/>
      <c r="K710" s="81"/>
    </row>
    <row r="711" spans="1:11">
      <c r="A711" s="290" t="str">
        <f t="shared" si="22"/>
        <v/>
      </c>
      <c r="B711" s="270"/>
      <c r="C711" s="270"/>
      <c r="D711" s="291" t="str">
        <f>IF(C711="","",VLOOKUP(J711,IF({1,0},项目管理台账!$V$3:$V$1000,项目管理台账!$K$3:$K$1000),2,0))</f>
        <v/>
      </c>
      <c r="E711" s="296"/>
      <c r="F711" s="131"/>
      <c r="G711" s="294" t="str">
        <f>IF(C711="","",IF(VLOOKUP(D711,项目管理台账!$K$4:$R$1000,8,0)="","",VLOOKUP(D711,项目管理台账!$K$4:$R$1000,8,0)))</f>
        <v/>
      </c>
      <c r="H711" s="295">
        <f t="shared" si="23"/>
        <v>0</v>
      </c>
      <c r="I711" s="300"/>
      <c r="J711" s="297"/>
      <c r="K711" s="81"/>
    </row>
    <row r="712" spans="1:11">
      <c r="A712" s="290" t="str">
        <f t="shared" si="22"/>
        <v/>
      </c>
      <c r="B712" s="270"/>
      <c r="C712" s="270"/>
      <c r="D712" s="291" t="str">
        <f>IF(C712="","",VLOOKUP(J712,IF({1,0},项目管理台账!$V$3:$V$1000,项目管理台账!$K$3:$K$1000),2,0))</f>
        <v/>
      </c>
      <c r="E712" s="296"/>
      <c r="F712" s="131"/>
      <c r="G712" s="294" t="str">
        <f>IF(C712="","",IF(VLOOKUP(D712,项目管理台账!$K$4:$R$1000,8,0)="","",VLOOKUP(D712,项目管理台账!$K$4:$R$1000,8,0)))</f>
        <v/>
      </c>
      <c r="H712" s="295">
        <f t="shared" si="23"/>
        <v>0</v>
      </c>
      <c r="I712" s="300"/>
      <c r="J712" s="297"/>
      <c r="K712" s="81"/>
    </row>
    <row r="713" spans="1:11">
      <c r="A713" s="290" t="str">
        <f t="shared" si="22"/>
        <v/>
      </c>
      <c r="B713" s="270"/>
      <c r="C713" s="270"/>
      <c r="D713" s="291" t="str">
        <f>IF(C713="","",VLOOKUP(J713,IF({1,0},项目管理台账!$V$3:$V$1000,项目管理台账!$K$3:$K$1000),2,0))</f>
        <v/>
      </c>
      <c r="E713" s="296"/>
      <c r="F713" s="131"/>
      <c r="G713" s="294" t="str">
        <f>IF(C713="","",IF(VLOOKUP(D713,项目管理台账!$K$4:$R$1000,8,0)="","",VLOOKUP(D713,项目管理台账!$K$4:$R$1000,8,0)))</f>
        <v/>
      </c>
      <c r="H713" s="295">
        <f t="shared" si="23"/>
        <v>0</v>
      </c>
      <c r="I713" s="300"/>
      <c r="J713" s="297"/>
      <c r="K713" s="81"/>
    </row>
    <row r="714" spans="1:11">
      <c r="A714" s="290" t="str">
        <f t="shared" si="22"/>
        <v/>
      </c>
      <c r="B714" s="270"/>
      <c r="C714" s="270"/>
      <c r="D714" s="291" t="str">
        <f>IF(C714="","",VLOOKUP(J714,IF({1,0},项目管理台账!$V$3:$V$1000,项目管理台账!$K$3:$K$1000),2,0))</f>
        <v/>
      </c>
      <c r="E714" s="296"/>
      <c r="F714" s="131"/>
      <c r="G714" s="294" t="str">
        <f>IF(C714="","",IF(VLOOKUP(D714,项目管理台账!$K$4:$R$1000,8,0)="","",VLOOKUP(D714,项目管理台账!$K$4:$R$1000,8,0)))</f>
        <v/>
      </c>
      <c r="H714" s="295">
        <f t="shared" si="23"/>
        <v>0</v>
      </c>
      <c r="I714" s="300"/>
      <c r="J714" s="297"/>
      <c r="K714" s="81"/>
    </row>
    <row r="715" spans="1:11">
      <c r="A715" s="290" t="str">
        <f t="shared" si="22"/>
        <v/>
      </c>
      <c r="B715" s="270"/>
      <c r="C715" s="270"/>
      <c r="D715" s="291" t="str">
        <f>IF(C715="","",VLOOKUP(J715,IF({1,0},项目管理台账!$V$3:$V$1000,项目管理台账!$K$3:$K$1000),2,0))</f>
        <v/>
      </c>
      <c r="E715" s="296"/>
      <c r="F715" s="131"/>
      <c r="G715" s="294" t="str">
        <f>IF(C715="","",IF(VLOOKUP(D715,项目管理台账!$K$4:$R$1000,8,0)="","",VLOOKUP(D715,项目管理台账!$K$4:$R$1000,8,0)))</f>
        <v/>
      </c>
      <c r="H715" s="295">
        <f t="shared" si="23"/>
        <v>0</v>
      </c>
      <c r="I715" s="300"/>
      <c r="J715" s="297"/>
      <c r="K715" s="81"/>
    </row>
    <row r="716" spans="1:11">
      <c r="A716" s="290" t="str">
        <f t="shared" si="22"/>
        <v/>
      </c>
      <c r="B716" s="270"/>
      <c r="C716" s="270"/>
      <c r="D716" s="291" t="str">
        <f>IF(C716="","",VLOOKUP(J716,IF({1,0},项目管理台账!$V$3:$V$1000,项目管理台账!$K$3:$K$1000),2,0))</f>
        <v/>
      </c>
      <c r="E716" s="296"/>
      <c r="F716" s="131"/>
      <c r="G716" s="294" t="str">
        <f>IF(C716="","",IF(VLOOKUP(D716,项目管理台账!$K$4:$R$1000,8,0)="","",VLOOKUP(D716,项目管理台账!$K$4:$R$1000,8,0)))</f>
        <v/>
      </c>
      <c r="H716" s="295">
        <f t="shared" si="23"/>
        <v>0</v>
      </c>
      <c r="I716" s="300"/>
      <c r="J716" s="297"/>
      <c r="K716" s="81"/>
    </row>
    <row r="717" spans="1:11">
      <c r="A717" s="290" t="str">
        <f t="shared" si="22"/>
        <v/>
      </c>
      <c r="B717" s="270"/>
      <c r="C717" s="270"/>
      <c r="D717" s="291" t="str">
        <f>IF(C717="","",VLOOKUP(J717,IF({1,0},项目管理台账!$V$3:$V$1000,项目管理台账!$K$3:$K$1000),2,0))</f>
        <v/>
      </c>
      <c r="E717" s="296"/>
      <c r="F717" s="131"/>
      <c r="G717" s="294" t="str">
        <f>IF(C717="","",IF(VLOOKUP(D717,项目管理台账!$K$4:$R$1000,8,0)="","",VLOOKUP(D717,项目管理台账!$K$4:$R$1000,8,0)))</f>
        <v/>
      </c>
      <c r="H717" s="295">
        <f t="shared" si="23"/>
        <v>0</v>
      </c>
      <c r="I717" s="300"/>
      <c r="J717" s="297"/>
      <c r="K717" s="81"/>
    </row>
    <row r="718" spans="1:11">
      <c r="A718" s="290" t="str">
        <f t="shared" si="22"/>
        <v/>
      </c>
      <c r="B718" s="270"/>
      <c r="C718" s="270"/>
      <c r="D718" s="291" t="str">
        <f>IF(C718="","",VLOOKUP(J718,IF({1,0},项目管理台账!$V$3:$V$1000,项目管理台账!$K$3:$K$1000),2,0))</f>
        <v/>
      </c>
      <c r="E718" s="296"/>
      <c r="F718" s="131"/>
      <c r="G718" s="294" t="str">
        <f>IF(C718="","",IF(VLOOKUP(D718,项目管理台账!$K$4:$R$1000,8,0)="","",VLOOKUP(D718,项目管理台账!$K$4:$R$1000,8,0)))</f>
        <v/>
      </c>
      <c r="H718" s="295">
        <f t="shared" si="23"/>
        <v>0</v>
      </c>
      <c r="I718" s="300"/>
      <c r="J718" s="297"/>
      <c r="K718" s="81"/>
    </row>
    <row r="719" spans="1:11">
      <c r="A719" s="290" t="str">
        <f t="shared" si="22"/>
        <v/>
      </c>
      <c r="B719" s="270"/>
      <c r="C719" s="270"/>
      <c r="D719" s="291" t="str">
        <f>IF(C719="","",VLOOKUP(J719,IF({1,0},项目管理台账!$V$3:$V$1000,项目管理台账!$K$3:$K$1000),2,0))</f>
        <v/>
      </c>
      <c r="E719" s="296"/>
      <c r="F719" s="131"/>
      <c r="G719" s="294" t="str">
        <f>IF(C719="","",IF(VLOOKUP(D719,项目管理台账!$K$4:$R$1000,8,0)="","",VLOOKUP(D719,项目管理台账!$K$4:$R$1000,8,0)))</f>
        <v/>
      </c>
      <c r="H719" s="295">
        <f t="shared" si="23"/>
        <v>0</v>
      </c>
      <c r="I719" s="300"/>
      <c r="J719" s="297"/>
      <c r="K719" s="81"/>
    </row>
    <row r="720" spans="1:11">
      <c r="A720" s="290" t="str">
        <f t="shared" si="22"/>
        <v/>
      </c>
      <c r="B720" s="270"/>
      <c r="C720" s="270"/>
      <c r="D720" s="291" t="str">
        <f>IF(C720="","",VLOOKUP(J720,IF({1,0},项目管理台账!$V$3:$V$1000,项目管理台账!$K$3:$K$1000),2,0))</f>
        <v/>
      </c>
      <c r="E720" s="296"/>
      <c r="F720" s="131"/>
      <c r="G720" s="294" t="str">
        <f>IF(C720="","",IF(VLOOKUP(D720,项目管理台账!$K$4:$R$1000,8,0)="","",VLOOKUP(D720,项目管理台账!$K$4:$R$1000,8,0)))</f>
        <v/>
      </c>
      <c r="H720" s="295">
        <f t="shared" si="23"/>
        <v>0</v>
      </c>
      <c r="I720" s="300"/>
      <c r="J720" s="297"/>
      <c r="K720" s="81"/>
    </row>
    <row r="721" spans="1:11">
      <c r="A721" s="290" t="str">
        <f t="shared" si="22"/>
        <v/>
      </c>
      <c r="B721" s="270"/>
      <c r="C721" s="270"/>
      <c r="D721" s="291" t="str">
        <f>IF(C721="","",VLOOKUP(J721,IF({1,0},项目管理台账!$V$3:$V$1000,项目管理台账!$K$3:$K$1000),2,0))</f>
        <v/>
      </c>
      <c r="E721" s="296"/>
      <c r="F721" s="131"/>
      <c r="G721" s="294" t="str">
        <f>IF(C721="","",IF(VLOOKUP(D721,项目管理台账!$K$4:$R$1000,8,0)="","",VLOOKUP(D721,项目管理台账!$K$4:$R$1000,8,0)))</f>
        <v/>
      </c>
      <c r="H721" s="295">
        <f t="shared" si="23"/>
        <v>0</v>
      </c>
      <c r="I721" s="300"/>
      <c r="J721" s="297"/>
      <c r="K721" s="81"/>
    </row>
    <row r="722" spans="1:11">
      <c r="A722" s="290" t="str">
        <f t="shared" si="22"/>
        <v/>
      </c>
      <c r="B722" s="270"/>
      <c r="C722" s="270"/>
      <c r="D722" s="291" t="str">
        <f>IF(C722="","",VLOOKUP(J722,IF({1,0},项目管理台账!$V$3:$V$1000,项目管理台账!$K$3:$K$1000),2,0))</f>
        <v/>
      </c>
      <c r="E722" s="296"/>
      <c r="F722" s="131"/>
      <c r="G722" s="294" t="str">
        <f>IF(C722="","",IF(VLOOKUP(D722,项目管理台账!$K$4:$R$1000,8,0)="","",VLOOKUP(D722,项目管理台账!$K$4:$R$1000,8,0)))</f>
        <v/>
      </c>
      <c r="H722" s="295">
        <f t="shared" si="23"/>
        <v>0</v>
      </c>
      <c r="I722" s="300"/>
      <c r="J722" s="297"/>
      <c r="K722" s="81"/>
    </row>
    <row r="723" spans="1:11">
      <c r="A723" s="290" t="str">
        <f t="shared" si="22"/>
        <v/>
      </c>
      <c r="B723" s="270"/>
      <c r="C723" s="270"/>
      <c r="D723" s="291" t="str">
        <f>IF(C723="","",VLOOKUP(J723,IF({1,0},项目管理台账!$V$3:$V$1000,项目管理台账!$K$3:$K$1000),2,0))</f>
        <v/>
      </c>
      <c r="E723" s="296"/>
      <c r="F723" s="131"/>
      <c r="G723" s="294" t="str">
        <f>IF(C723="","",IF(VLOOKUP(D723,项目管理台账!$K$4:$R$1000,8,0)="","",VLOOKUP(D723,项目管理台账!$K$4:$R$1000,8,0)))</f>
        <v/>
      </c>
      <c r="H723" s="295">
        <f t="shared" si="23"/>
        <v>0</v>
      </c>
      <c r="I723" s="300"/>
      <c r="J723" s="297"/>
      <c r="K723" s="81"/>
    </row>
    <row r="724" spans="1:11">
      <c r="A724" s="290" t="str">
        <f t="shared" si="22"/>
        <v/>
      </c>
      <c r="B724" s="270"/>
      <c r="C724" s="270"/>
      <c r="D724" s="291" t="str">
        <f>IF(C724="","",VLOOKUP(J724,IF({1,0},项目管理台账!$V$3:$V$1000,项目管理台账!$K$3:$K$1000),2,0))</f>
        <v/>
      </c>
      <c r="E724" s="296"/>
      <c r="F724" s="131"/>
      <c r="G724" s="294" t="str">
        <f>IF(C724="","",IF(VLOOKUP(D724,项目管理台账!$K$4:$R$1000,8,0)="","",VLOOKUP(D724,项目管理台账!$K$4:$R$1000,8,0)))</f>
        <v/>
      </c>
      <c r="H724" s="295">
        <f t="shared" si="23"/>
        <v>0</v>
      </c>
      <c r="I724" s="300"/>
      <c r="J724" s="297"/>
      <c r="K724" s="81"/>
    </row>
    <row r="725" spans="1:11">
      <c r="A725" s="290" t="str">
        <f t="shared" si="22"/>
        <v/>
      </c>
      <c r="B725" s="270"/>
      <c r="C725" s="270"/>
      <c r="D725" s="291" t="str">
        <f>IF(C725="","",VLOOKUP(J725,IF({1,0},项目管理台账!$V$3:$V$1000,项目管理台账!$K$3:$K$1000),2,0))</f>
        <v/>
      </c>
      <c r="E725" s="296"/>
      <c r="F725" s="131"/>
      <c r="G725" s="294" t="str">
        <f>IF(C725="","",IF(VLOOKUP(D725,项目管理台账!$K$4:$R$1000,8,0)="","",VLOOKUP(D725,项目管理台账!$K$4:$R$1000,8,0)))</f>
        <v/>
      </c>
      <c r="H725" s="295">
        <f t="shared" si="23"/>
        <v>0</v>
      </c>
      <c r="I725" s="300"/>
      <c r="J725" s="297"/>
      <c r="K725" s="81"/>
    </row>
    <row r="726" spans="1:11">
      <c r="A726" s="290" t="str">
        <f t="shared" si="22"/>
        <v/>
      </c>
      <c r="B726" s="270"/>
      <c r="C726" s="270"/>
      <c r="D726" s="291" t="str">
        <f>IF(C726="","",VLOOKUP(J726,IF({1,0},项目管理台账!$V$3:$V$1000,项目管理台账!$K$3:$K$1000),2,0))</f>
        <v/>
      </c>
      <c r="E726" s="296"/>
      <c r="F726" s="131"/>
      <c r="G726" s="294" t="str">
        <f>IF(C726="","",IF(VLOOKUP(D726,项目管理台账!$K$4:$R$1000,8,0)="","",VLOOKUP(D726,项目管理台账!$K$4:$R$1000,8,0)))</f>
        <v/>
      </c>
      <c r="H726" s="295">
        <f t="shared" si="23"/>
        <v>0</v>
      </c>
      <c r="I726" s="300"/>
      <c r="J726" s="297"/>
      <c r="K726" s="81"/>
    </row>
    <row r="727" spans="1:11">
      <c r="A727" s="290" t="str">
        <f t="shared" si="22"/>
        <v/>
      </c>
      <c r="B727" s="270"/>
      <c r="C727" s="270"/>
      <c r="D727" s="291" t="str">
        <f>IF(C727="","",VLOOKUP(J727,IF({1,0},项目管理台账!$V$3:$V$1000,项目管理台账!$K$3:$K$1000),2,0))</f>
        <v/>
      </c>
      <c r="E727" s="296"/>
      <c r="F727" s="131"/>
      <c r="G727" s="294" t="str">
        <f>IF(C727="","",IF(VLOOKUP(D727,项目管理台账!$K$4:$R$1000,8,0)="","",VLOOKUP(D727,项目管理台账!$K$4:$R$1000,8,0)))</f>
        <v/>
      </c>
      <c r="H727" s="295">
        <f t="shared" si="23"/>
        <v>0</v>
      </c>
      <c r="I727" s="300"/>
      <c r="J727" s="297"/>
      <c r="K727" s="81"/>
    </row>
    <row r="728" spans="1:11">
      <c r="A728" s="290" t="str">
        <f t="shared" si="22"/>
        <v/>
      </c>
      <c r="B728" s="270"/>
      <c r="C728" s="270"/>
      <c r="D728" s="291" t="str">
        <f>IF(C728="","",VLOOKUP(J728,IF({1,0},项目管理台账!$V$3:$V$1000,项目管理台账!$K$3:$K$1000),2,0))</f>
        <v/>
      </c>
      <c r="E728" s="296"/>
      <c r="F728" s="131"/>
      <c r="G728" s="294" t="str">
        <f>IF(C728="","",IF(VLOOKUP(D728,项目管理台账!$K$4:$R$1000,8,0)="","",VLOOKUP(D728,项目管理台账!$K$4:$R$1000,8,0)))</f>
        <v/>
      </c>
      <c r="H728" s="295">
        <f t="shared" si="23"/>
        <v>0</v>
      </c>
      <c r="I728" s="300"/>
      <c r="J728" s="297"/>
      <c r="K728" s="81"/>
    </row>
    <row r="729" spans="1:11">
      <c r="A729" s="290" t="str">
        <f t="shared" si="22"/>
        <v/>
      </c>
      <c r="B729" s="270"/>
      <c r="C729" s="270"/>
      <c r="D729" s="291" t="str">
        <f>IF(C729="","",VLOOKUP(J729,IF({1,0},项目管理台账!$V$3:$V$1000,项目管理台账!$K$3:$K$1000),2,0))</f>
        <v/>
      </c>
      <c r="E729" s="296"/>
      <c r="F729" s="131"/>
      <c r="G729" s="294" t="str">
        <f>IF(C729="","",IF(VLOOKUP(D729,项目管理台账!$K$4:$R$1000,8,0)="","",VLOOKUP(D729,项目管理台账!$K$4:$R$1000,8,0)))</f>
        <v/>
      </c>
      <c r="H729" s="295">
        <f t="shared" si="23"/>
        <v>0</v>
      </c>
      <c r="I729" s="300"/>
      <c r="J729" s="297"/>
      <c r="K729" s="81"/>
    </row>
    <row r="730" spans="1:11">
      <c r="A730" s="290" t="str">
        <f t="shared" si="22"/>
        <v/>
      </c>
      <c r="B730" s="270"/>
      <c r="C730" s="270"/>
      <c r="D730" s="291" t="str">
        <f>IF(C730="","",VLOOKUP(J730,IF({1,0},项目管理台账!$V$3:$V$1000,项目管理台账!$K$3:$K$1000),2,0))</f>
        <v/>
      </c>
      <c r="E730" s="296"/>
      <c r="F730" s="131"/>
      <c r="G730" s="294" t="str">
        <f>IF(C730="","",IF(VLOOKUP(D730,项目管理台账!$K$4:$R$1000,8,0)="","",VLOOKUP(D730,项目管理台账!$K$4:$R$1000,8,0)))</f>
        <v/>
      </c>
      <c r="H730" s="295">
        <f t="shared" si="23"/>
        <v>0</v>
      </c>
      <c r="I730" s="300"/>
      <c r="J730" s="297"/>
      <c r="K730" s="81"/>
    </row>
    <row r="731" spans="1:11">
      <c r="A731" s="290" t="str">
        <f t="shared" si="22"/>
        <v/>
      </c>
      <c r="B731" s="270"/>
      <c r="C731" s="270"/>
      <c r="D731" s="291" t="str">
        <f>IF(C731="","",VLOOKUP(J731,IF({1,0},项目管理台账!$V$3:$V$1000,项目管理台账!$K$3:$K$1000),2,0))</f>
        <v/>
      </c>
      <c r="E731" s="296"/>
      <c r="F731" s="131"/>
      <c r="G731" s="294" t="str">
        <f>IF(C731="","",IF(VLOOKUP(D731,项目管理台账!$K$4:$R$1000,8,0)="","",VLOOKUP(D731,项目管理台账!$K$4:$R$1000,8,0)))</f>
        <v/>
      </c>
      <c r="H731" s="295">
        <f t="shared" si="23"/>
        <v>0</v>
      </c>
      <c r="I731" s="300"/>
      <c r="J731" s="297"/>
      <c r="K731" s="81"/>
    </row>
    <row r="732" spans="1:11">
      <c r="A732" s="290" t="str">
        <f t="shared" si="22"/>
        <v/>
      </c>
      <c r="B732" s="270"/>
      <c r="C732" s="270"/>
      <c r="D732" s="291" t="str">
        <f>IF(C732="","",VLOOKUP(J732,IF({1,0},项目管理台账!$V$3:$V$1000,项目管理台账!$K$3:$K$1000),2,0))</f>
        <v/>
      </c>
      <c r="E732" s="296"/>
      <c r="F732" s="131"/>
      <c r="G732" s="294" t="str">
        <f>IF(C732="","",IF(VLOOKUP(D732,项目管理台账!$K$4:$R$1000,8,0)="","",VLOOKUP(D732,项目管理台账!$K$4:$R$1000,8,0)))</f>
        <v/>
      </c>
      <c r="H732" s="295">
        <f t="shared" si="23"/>
        <v>0</v>
      </c>
      <c r="I732" s="300"/>
      <c r="J732" s="297"/>
      <c r="K732" s="81"/>
    </row>
    <row r="733" spans="1:11">
      <c r="A733" s="290" t="str">
        <f t="shared" si="22"/>
        <v/>
      </c>
      <c r="B733" s="270"/>
      <c r="C733" s="270"/>
      <c r="D733" s="291" t="str">
        <f>IF(C733="","",VLOOKUP(J733,IF({1,0},项目管理台账!$V$3:$V$1000,项目管理台账!$K$3:$K$1000),2,0))</f>
        <v/>
      </c>
      <c r="E733" s="296"/>
      <c r="F733" s="131"/>
      <c r="G733" s="294" t="str">
        <f>IF(C733="","",IF(VLOOKUP(D733,项目管理台账!$K$4:$R$1000,8,0)="","",VLOOKUP(D733,项目管理台账!$K$4:$R$1000,8,0)))</f>
        <v/>
      </c>
      <c r="H733" s="295">
        <f t="shared" si="23"/>
        <v>0</v>
      </c>
      <c r="I733" s="300"/>
      <c r="J733" s="297"/>
      <c r="K733" s="81"/>
    </row>
    <row r="734" spans="1:11">
      <c r="A734" s="290" t="str">
        <f t="shared" si="22"/>
        <v/>
      </c>
      <c r="B734" s="270"/>
      <c r="C734" s="270"/>
      <c r="D734" s="291" t="str">
        <f>IF(C734="","",VLOOKUP(J734,IF({1,0},项目管理台账!$V$3:$V$1000,项目管理台账!$K$3:$K$1000),2,0))</f>
        <v/>
      </c>
      <c r="E734" s="296"/>
      <c r="F734" s="131"/>
      <c r="G734" s="294" t="str">
        <f>IF(C734="","",IF(VLOOKUP(D734,项目管理台账!$K$4:$R$1000,8,0)="","",VLOOKUP(D734,项目管理台账!$K$4:$R$1000,8,0)))</f>
        <v/>
      </c>
      <c r="H734" s="295">
        <f t="shared" si="23"/>
        <v>0</v>
      </c>
      <c r="I734" s="300"/>
      <c r="J734" s="297"/>
      <c r="K734" s="81"/>
    </row>
    <row r="735" spans="1:11">
      <c r="A735" s="290" t="str">
        <f t="shared" si="22"/>
        <v/>
      </c>
      <c r="B735" s="270"/>
      <c r="C735" s="270"/>
      <c r="D735" s="291" t="str">
        <f>IF(C735="","",VLOOKUP(J735,IF({1,0},项目管理台账!$V$3:$V$1000,项目管理台账!$K$3:$K$1000),2,0))</f>
        <v/>
      </c>
      <c r="E735" s="296"/>
      <c r="F735" s="131"/>
      <c r="G735" s="294" t="str">
        <f>IF(C735="","",IF(VLOOKUP(D735,项目管理台账!$K$4:$R$1000,8,0)="","",VLOOKUP(D735,项目管理台账!$K$4:$R$1000,8,0)))</f>
        <v/>
      </c>
      <c r="H735" s="295">
        <f t="shared" si="23"/>
        <v>0</v>
      </c>
      <c r="I735" s="300"/>
      <c r="J735" s="297"/>
      <c r="K735" s="81"/>
    </row>
    <row r="736" spans="1:11">
      <c r="A736" s="290" t="str">
        <f t="shared" si="22"/>
        <v/>
      </c>
      <c r="B736" s="270"/>
      <c r="C736" s="270"/>
      <c r="D736" s="291" t="str">
        <f>IF(C736="","",VLOOKUP(J736,IF({1,0},项目管理台账!$V$3:$V$1000,项目管理台账!$K$3:$K$1000),2,0))</f>
        <v/>
      </c>
      <c r="E736" s="296"/>
      <c r="F736" s="131"/>
      <c r="G736" s="294" t="str">
        <f>IF(C736="","",IF(VLOOKUP(D736,项目管理台账!$K$4:$R$1000,8,0)="","",VLOOKUP(D736,项目管理台账!$K$4:$R$1000,8,0)))</f>
        <v/>
      </c>
      <c r="H736" s="295">
        <f t="shared" si="23"/>
        <v>0</v>
      </c>
      <c r="I736" s="300"/>
      <c r="J736" s="297"/>
      <c r="K736" s="81"/>
    </row>
    <row r="737" spans="1:11">
      <c r="A737" s="290" t="str">
        <f t="shared" si="22"/>
        <v/>
      </c>
      <c r="B737" s="270"/>
      <c r="C737" s="270"/>
      <c r="D737" s="291" t="str">
        <f>IF(C737="","",VLOOKUP(J737,IF({1,0},项目管理台账!$V$3:$V$1000,项目管理台账!$K$3:$K$1000),2,0))</f>
        <v/>
      </c>
      <c r="E737" s="296"/>
      <c r="F737" s="131"/>
      <c r="G737" s="294" t="str">
        <f>IF(C737="","",IF(VLOOKUP(D737,项目管理台账!$K$4:$R$1000,8,0)="","",VLOOKUP(D737,项目管理台账!$K$4:$R$1000,8,0)))</f>
        <v/>
      </c>
      <c r="H737" s="295">
        <f t="shared" si="23"/>
        <v>0</v>
      </c>
      <c r="I737" s="300"/>
      <c r="J737" s="297"/>
      <c r="K737" s="81"/>
    </row>
    <row r="738" spans="1:11">
      <c r="A738" s="290" t="str">
        <f t="shared" si="22"/>
        <v/>
      </c>
      <c r="B738" s="270"/>
      <c r="C738" s="270"/>
      <c r="D738" s="291" t="str">
        <f>IF(C738="","",VLOOKUP(J738,IF({1,0},项目管理台账!$V$3:$V$1000,项目管理台账!$K$3:$K$1000),2,0))</f>
        <v/>
      </c>
      <c r="E738" s="296"/>
      <c r="F738" s="131"/>
      <c r="G738" s="294" t="str">
        <f>IF(C738="","",IF(VLOOKUP(D738,项目管理台账!$K$4:$R$1000,8,0)="","",VLOOKUP(D738,项目管理台账!$K$4:$R$1000,8,0)))</f>
        <v/>
      </c>
      <c r="H738" s="295">
        <f t="shared" si="23"/>
        <v>0</v>
      </c>
      <c r="I738" s="300"/>
      <c r="J738" s="297"/>
      <c r="K738" s="81"/>
    </row>
    <row r="739" spans="1:11">
      <c r="A739" s="290" t="str">
        <f t="shared" si="22"/>
        <v/>
      </c>
      <c r="B739" s="270"/>
      <c r="C739" s="270"/>
      <c r="D739" s="291" t="str">
        <f>IF(C739="","",VLOOKUP(J739,IF({1,0},项目管理台账!$V$3:$V$1000,项目管理台账!$K$3:$K$1000),2,0))</f>
        <v/>
      </c>
      <c r="E739" s="296"/>
      <c r="F739" s="131"/>
      <c r="G739" s="294" t="str">
        <f>IF(C739="","",IF(VLOOKUP(D739,项目管理台账!$K$4:$R$1000,8,0)="","",VLOOKUP(D739,项目管理台账!$K$4:$R$1000,8,0)))</f>
        <v/>
      </c>
      <c r="H739" s="295">
        <f t="shared" si="23"/>
        <v>0</v>
      </c>
      <c r="I739" s="300"/>
      <c r="J739" s="297"/>
      <c r="K739" s="81"/>
    </row>
    <row r="740" spans="1:11">
      <c r="A740" s="290" t="str">
        <f t="shared" si="22"/>
        <v/>
      </c>
      <c r="B740" s="270"/>
      <c r="C740" s="270"/>
      <c r="D740" s="291" t="str">
        <f>IF(C740="","",VLOOKUP(J740,IF({1,0},项目管理台账!$V$3:$V$1000,项目管理台账!$K$3:$K$1000),2,0))</f>
        <v/>
      </c>
      <c r="E740" s="296"/>
      <c r="F740" s="131"/>
      <c r="G740" s="294" t="str">
        <f>IF(C740="","",IF(VLOOKUP(D740,项目管理台账!$K$4:$R$1000,8,0)="","",VLOOKUP(D740,项目管理台账!$K$4:$R$1000,8,0)))</f>
        <v/>
      </c>
      <c r="H740" s="295">
        <f t="shared" si="23"/>
        <v>0</v>
      </c>
      <c r="I740" s="300"/>
      <c r="J740" s="297"/>
      <c r="K740" s="81"/>
    </row>
    <row r="741" spans="1:11">
      <c r="A741" s="290" t="str">
        <f t="shared" si="22"/>
        <v/>
      </c>
      <c r="B741" s="270"/>
      <c r="C741" s="270"/>
      <c r="D741" s="291" t="str">
        <f>IF(C741="","",VLOOKUP(J741,IF({1,0},项目管理台账!$V$3:$V$1000,项目管理台账!$K$3:$K$1000),2,0))</f>
        <v/>
      </c>
      <c r="E741" s="296"/>
      <c r="F741" s="131"/>
      <c r="G741" s="294" t="str">
        <f>IF(C741="","",IF(VLOOKUP(D741,项目管理台账!$K$4:$R$1000,8,0)="","",VLOOKUP(D741,项目管理台账!$K$4:$R$1000,8,0)))</f>
        <v/>
      </c>
      <c r="H741" s="295">
        <f t="shared" si="23"/>
        <v>0</v>
      </c>
      <c r="I741" s="300"/>
      <c r="J741" s="297"/>
      <c r="K741" s="81"/>
    </row>
    <row r="742" spans="1:11">
      <c r="A742" s="290" t="str">
        <f t="shared" si="22"/>
        <v/>
      </c>
      <c r="B742" s="270"/>
      <c r="C742" s="270"/>
      <c r="D742" s="291" t="str">
        <f>IF(C742="","",VLOOKUP(J742,IF({1,0},项目管理台账!$V$3:$V$1000,项目管理台账!$K$3:$K$1000),2,0))</f>
        <v/>
      </c>
      <c r="E742" s="296"/>
      <c r="F742" s="131"/>
      <c r="G742" s="294" t="str">
        <f>IF(C742="","",IF(VLOOKUP(D742,项目管理台账!$K$4:$R$1000,8,0)="","",VLOOKUP(D742,项目管理台账!$K$4:$R$1000,8,0)))</f>
        <v/>
      </c>
      <c r="H742" s="295">
        <f t="shared" si="23"/>
        <v>0</v>
      </c>
      <c r="I742" s="300"/>
      <c r="J742" s="297"/>
      <c r="K742" s="81"/>
    </row>
    <row r="743" spans="1:11">
      <c r="A743" s="290" t="str">
        <f t="shared" si="22"/>
        <v/>
      </c>
      <c r="B743" s="270"/>
      <c r="C743" s="270"/>
      <c r="D743" s="291" t="str">
        <f>IF(C743="","",VLOOKUP(J743,IF({1,0},项目管理台账!$V$3:$V$1000,项目管理台账!$K$3:$K$1000),2,0))</f>
        <v/>
      </c>
      <c r="E743" s="296"/>
      <c r="F743" s="131"/>
      <c r="G743" s="294" t="str">
        <f>IF(C743="","",IF(VLOOKUP(D743,项目管理台账!$K$4:$R$1000,8,0)="","",VLOOKUP(D743,项目管理台账!$K$4:$R$1000,8,0)))</f>
        <v/>
      </c>
      <c r="H743" s="295">
        <f t="shared" si="23"/>
        <v>0</v>
      </c>
      <c r="I743" s="300"/>
      <c r="J743" s="297"/>
      <c r="K743" s="81"/>
    </row>
    <row r="744" spans="1:11">
      <c r="A744" s="290" t="str">
        <f t="shared" si="22"/>
        <v/>
      </c>
      <c r="B744" s="270"/>
      <c r="C744" s="270"/>
      <c r="D744" s="291" t="str">
        <f>IF(C744="","",VLOOKUP(J744,IF({1,0},项目管理台账!$V$3:$V$1000,项目管理台账!$K$3:$K$1000),2,0))</f>
        <v/>
      </c>
      <c r="E744" s="296"/>
      <c r="F744" s="131"/>
      <c r="G744" s="294" t="str">
        <f>IF(C744="","",IF(VLOOKUP(D744,项目管理台账!$K$4:$R$1000,8,0)="","",VLOOKUP(D744,项目管理台账!$K$4:$R$1000,8,0)))</f>
        <v/>
      </c>
      <c r="H744" s="295">
        <f t="shared" si="23"/>
        <v>0</v>
      </c>
      <c r="I744" s="300"/>
      <c r="J744" s="297"/>
      <c r="K744" s="81"/>
    </row>
    <row r="745" spans="1:11">
      <c r="A745" s="290" t="str">
        <f t="shared" si="22"/>
        <v/>
      </c>
      <c r="B745" s="270"/>
      <c r="C745" s="270"/>
      <c r="D745" s="291" t="str">
        <f>IF(C745="","",VLOOKUP(J745,IF({1,0},项目管理台账!$V$3:$V$1000,项目管理台账!$K$3:$K$1000),2,0))</f>
        <v/>
      </c>
      <c r="E745" s="296"/>
      <c r="F745" s="131"/>
      <c r="G745" s="294" t="str">
        <f>IF(C745="","",IF(VLOOKUP(D745,项目管理台账!$K$4:$R$1000,8,0)="","",VLOOKUP(D745,项目管理台账!$K$4:$R$1000,8,0)))</f>
        <v/>
      </c>
      <c r="H745" s="295">
        <f t="shared" si="23"/>
        <v>0</v>
      </c>
      <c r="I745" s="300"/>
      <c r="J745" s="297"/>
      <c r="K745" s="81"/>
    </row>
    <row r="746" spans="1:11">
      <c r="A746" s="290" t="str">
        <f t="shared" si="22"/>
        <v/>
      </c>
      <c r="B746" s="270"/>
      <c r="C746" s="270"/>
      <c r="D746" s="291" t="str">
        <f>IF(C746="","",VLOOKUP(J746,IF({1,0},项目管理台账!$V$3:$V$1000,项目管理台账!$K$3:$K$1000),2,0))</f>
        <v/>
      </c>
      <c r="E746" s="296"/>
      <c r="F746" s="131"/>
      <c r="G746" s="294" t="str">
        <f>IF(C746="","",IF(VLOOKUP(D746,项目管理台账!$K$4:$R$1000,8,0)="","",VLOOKUP(D746,项目管理台账!$K$4:$R$1000,8,0)))</f>
        <v/>
      </c>
      <c r="H746" s="295">
        <f t="shared" si="23"/>
        <v>0</v>
      </c>
      <c r="I746" s="300"/>
      <c r="J746" s="297"/>
      <c r="K746" s="81"/>
    </row>
    <row r="747" spans="1:11">
      <c r="A747" s="290" t="str">
        <f t="shared" si="22"/>
        <v/>
      </c>
      <c r="B747" s="270"/>
      <c r="C747" s="270"/>
      <c r="D747" s="291" t="str">
        <f>IF(C747="","",VLOOKUP(J747,IF({1,0},项目管理台账!$V$3:$V$1000,项目管理台账!$K$3:$K$1000),2,0))</f>
        <v/>
      </c>
      <c r="E747" s="296"/>
      <c r="F747" s="131"/>
      <c r="G747" s="294" t="str">
        <f>IF(C747="","",IF(VLOOKUP(D747,项目管理台账!$K$4:$R$1000,8,0)="","",VLOOKUP(D747,项目管理台账!$K$4:$R$1000,8,0)))</f>
        <v/>
      </c>
      <c r="H747" s="295">
        <f t="shared" si="23"/>
        <v>0</v>
      </c>
      <c r="I747" s="300"/>
      <c r="J747" s="297"/>
      <c r="K747" s="81"/>
    </row>
    <row r="748" spans="1:11">
      <c r="A748" s="290" t="str">
        <f t="shared" si="22"/>
        <v/>
      </c>
      <c r="B748" s="270"/>
      <c r="C748" s="270"/>
      <c r="D748" s="291" t="str">
        <f>IF(C748="","",VLOOKUP(J748,IF({1,0},项目管理台账!$V$3:$V$1000,项目管理台账!$K$3:$K$1000),2,0))</f>
        <v/>
      </c>
      <c r="E748" s="296"/>
      <c r="F748" s="131"/>
      <c r="G748" s="294" t="str">
        <f>IF(C748="","",IF(VLOOKUP(D748,项目管理台账!$K$4:$R$1000,8,0)="","",VLOOKUP(D748,项目管理台账!$K$4:$R$1000,8,0)))</f>
        <v/>
      </c>
      <c r="H748" s="295">
        <f t="shared" si="23"/>
        <v>0</v>
      </c>
      <c r="I748" s="300"/>
      <c r="J748" s="297"/>
      <c r="K748" s="81"/>
    </row>
    <row r="749" spans="1:11">
      <c r="A749" s="290" t="str">
        <f t="shared" si="22"/>
        <v/>
      </c>
      <c r="B749" s="270"/>
      <c r="C749" s="270"/>
      <c r="D749" s="291" t="str">
        <f>IF(C749="","",VLOOKUP(J749,IF({1,0},项目管理台账!$V$3:$V$1000,项目管理台账!$K$3:$K$1000),2,0))</f>
        <v/>
      </c>
      <c r="E749" s="296"/>
      <c r="F749" s="131"/>
      <c r="G749" s="294" t="str">
        <f>IF(C749="","",IF(VLOOKUP(D749,项目管理台账!$K$4:$R$1000,8,0)="","",VLOOKUP(D749,项目管理台账!$K$4:$R$1000,8,0)))</f>
        <v/>
      </c>
      <c r="H749" s="295">
        <f t="shared" si="23"/>
        <v>0</v>
      </c>
      <c r="I749" s="300"/>
      <c r="J749" s="297"/>
      <c r="K749" s="81"/>
    </row>
    <row r="750" spans="1:11">
      <c r="A750" s="290" t="str">
        <f t="shared" si="22"/>
        <v/>
      </c>
      <c r="B750" s="270"/>
      <c r="C750" s="270"/>
      <c r="D750" s="291" t="str">
        <f>IF(C750="","",VLOOKUP(J750,IF({1,0},项目管理台账!$V$3:$V$1000,项目管理台账!$K$3:$K$1000),2,0))</f>
        <v/>
      </c>
      <c r="E750" s="296"/>
      <c r="F750" s="131"/>
      <c r="G750" s="294" t="str">
        <f>IF(C750="","",IF(VLOOKUP(D750,项目管理台账!$K$4:$R$1000,8,0)="","",VLOOKUP(D750,项目管理台账!$K$4:$R$1000,8,0)))</f>
        <v/>
      </c>
      <c r="H750" s="295">
        <f t="shared" si="23"/>
        <v>0</v>
      </c>
      <c r="I750" s="300"/>
      <c r="J750" s="297"/>
      <c r="K750" s="81"/>
    </row>
    <row r="751" spans="1:11">
      <c r="A751" s="290" t="str">
        <f t="shared" si="22"/>
        <v/>
      </c>
      <c r="B751" s="270"/>
      <c r="C751" s="270"/>
      <c r="D751" s="291" t="str">
        <f>IF(C751="","",VLOOKUP(J751,IF({1,0},项目管理台账!$V$3:$V$1000,项目管理台账!$K$3:$K$1000),2,0))</f>
        <v/>
      </c>
      <c r="E751" s="296"/>
      <c r="F751" s="131"/>
      <c r="G751" s="294" t="str">
        <f>IF(C751="","",IF(VLOOKUP(D751,项目管理台账!$K$4:$R$1000,8,0)="","",VLOOKUP(D751,项目管理台账!$K$4:$R$1000,8,0)))</f>
        <v/>
      </c>
      <c r="H751" s="295">
        <f t="shared" si="23"/>
        <v>0</v>
      </c>
      <c r="I751" s="300"/>
      <c r="J751" s="297"/>
      <c r="K751" s="81"/>
    </row>
    <row r="752" spans="1:11">
      <c r="A752" s="290" t="str">
        <f t="shared" si="22"/>
        <v/>
      </c>
      <c r="B752" s="270"/>
      <c r="C752" s="270"/>
      <c r="D752" s="291" t="str">
        <f>IF(C752="","",VLOOKUP(J752,IF({1,0},项目管理台账!$V$3:$V$1000,项目管理台账!$K$3:$K$1000),2,0))</f>
        <v/>
      </c>
      <c r="E752" s="296"/>
      <c r="F752" s="131"/>
      <c r="G752" s="294" t="str">
        <f>IF(C752="","",IF(VLOOKUP(D752,项目管理台账!$K$4:$R$1000,8,0)="","",VLOOKUP(D752,项目管理台账!$K$4:$R$1000,8,0)))</f>
        <v/>
      </c>
      <c r="H752" s="295">
        <f t="shared" si="23"/>
        <v>0</v>
      </c>
      <c r="I752" s="300"/>
      <c r="J752" s="297"/>
      <c r="K752" s="81"/>
    </row>
    <row r="753" spans="1:11">
      <c r="A753" s="290" t="str">
        <f t="shared" si="22"/>
        <v/>
      </c>
      <c r="B753" s="270"/>
      <c r="C753" s="270"/>
      <c r="D753" s="291" t="str">
        <f>IF(C753="","",VLOOKUP(J753,IF({1,0},项目管理台账!$V$3:$V$1000,项目管理台账!$K$3:$K$1000),2,0))</f>
        <v/>
      </c>
      <c r="E753" s="296"/>
      <c r="F753" s="131"/>
      <c r="G753" s="294" t="str">
        <f>IF(C753="","",IF(VLOOKUP(D753,项目管理台账!$K$4:$R$1000,8,0)="","",VLOOKUP(D753,项目管理台账!$K$4:$R$1000,8,0)))</f>
        <v/>
      </c>
      <c r="H753" s="295">
        <f t="shared" si="23"/>
        <v>0</v>
      </c>
      <c r="I753" s="300"/>
      <c r="J753" s="297"/>
      <c r="K753" s="81"/>
    </row>
    <row r="754" spans="1:11">
      <c r="A754" s="290" t="str">
        <f t="shared" si="22"/>
        <v/>
      </c>
      <c r="B754" s="270"/>
      <c r="C754" s="270"/>
      <c r="D754" s="291" t="str">
        <f>IF(C754="","",VLOOKUP(J754,IF({1,0},项目管理台账!$V$3:$V$1000,项目管理台账!$K$3:$K$1000),2,0))</f>
        <v/>
      </c>
      <c r="E754" s="296"/>
      <c r="F754" s="131"/>
      <c r="G754" s="294" t="str">
        <f>IF(C754="","",IF(VLOOKUP(D754,项目管理台账!$K$4:$R$1000,8,0)="","",VLOOKUP(D754,项目管理台账!$K$4:$R$1000,8,0)))</f>
        <v/>
      </c>
      <c r="H754" s="295">
        <f t="shared" si="23"/>
        <v>0</v>
      </c>
      <c r="I754" s="300"/>
      <c r="J754" s="297"/>
      <c r="K754" s="81"/>
    </row>
    <row r="755" spans="1:11">
      <c r="A755" s="290" t="str">
        <f t="shared" si="22"/>
        <v/>
      </c>
      <c r="B755" s="270"/>
      <c r="C755" s="270"/>
      <c r="D755" s="291" t="str">
        <f>IF(C755="","",VLOOKUP(J755,IF({1,0},项目管理台账!$V$3:$V$1000,项目管理台账!$K$3:$K$1000),2,0))</f>
        <v/>
      </c>
      <c r="E755" s="296"/>
      <c r="F755" s="131"/>
      <c r="G755" s="294" t="str">
        <f>IF(C755="","",IF(VLOOKUP(D755,项目管理台账!$K$4:$R$1000,8,0)="","",VLOOKUP(D755,项目管理台账!$K$4:$R$1000,8,0)))</f>
        <v/>
      </c>
      <c r="H755" s="295">
        <f t="shared" si="23"/>
        <v>0</v>
      </c>
      <c r="I755" s="300"/>
      <c r="J755" s="297"/>
      <c r="K755" s="81"/>
    </row>
    <row r="756" spans="1:11">
      <c r="A756" s="290" t="str">
        <f t="shared" si="22"/>
        <v/>
      </c>
      <c r="B756" s="270"/>
      <c r="C756" s="270"/>
      <c r="D756" s="291" t="str">
        <f>IF(C756="","",VLOOKUP(J756,IF({1,0},项目管理台账!$V$3:$V$1000,项目管理台账!$K$3:$K$1000),2,0))</f>
        <v/>
      </c>
      <c r="E756" s="296"/>
      <c r="F756" s="131"/>
      <c r="G756" s="294" t="str">
        <f>IF(C756="","",IF(VLOOKUP(D756,项目管理台账!$K$4:$R$1000,8,0)="","",VLOOKUP(D756,项目管理台账!$K$4:$R$1000,8,0)))</f>
        <v/>
      </c>
      <c r="H756" s="295">
        <f t="shared" si="23"/>
        <v>0</v>
      </c>
      <c r="I756" s="300"/>
      <c r="J756" s="297"/>
      <c r="K756" s="81"/>
    </row>
    <row r="757" spans="1:11">
      <c r="A757" s="290" t="str">
        <f t="shared" si="22"/>
        <v/>
      </c>
      <c r="B757" s="270"/>
      <c r="C757" s="270"/>
      <c r="D757" s="291" t="str">
        <f>IF(C757="","",VLOOKUP(J757,IF({1,0},项目管理台账!$V$3:$V$1000,项目管理台账!$K$3:$K$1000),2,0))</f>
        <v/>
      </c>
      <c r="E757" s="296"/>
      <c r="F757" s="131"/>
      <c r="G757" s="294" t="str">
        <f>IF(C757="","",IF(VLOOKUP(D757,项目管理台账!$K$4:$R$1000,8,0)="","",VLOOKUP(D757,项目管理台账!$K$4:$R$1000,8,0)))</f>
        <v/>
      </c>
      <c r="H757" s="295">
        <f t="shared" si="23"/>
        <v>0</v>
      </c>
      <c r="I757" s="300"/>
      <c r="J757" s="297"/>
      <c r="K757" s="81"/>
    </row>
    <row r="758" spans="1:11">
      <c r="A758" s="290" t="str">
        <f t="shared" si="22"/>
        <v/>
      </c>
      <c r="B758" s="270"/>
      <c r="C758" s="270"/>
      <c r="D758" s="291" t="str">
        <f>IF(C758="","",VLOOKUP(J758,IF({1,0},项目管理台账!$V$3:$V$1000,项目管理台账!$K$3:$K$1000),2,0))</f>
        <v/>
      </c>
      <c r="E758" s="296"/>
      <c r="F758" s="131"/>
      <c r="G758" s="294" t="str">
        <f>IF(C758="","",IF(VLOOKUP(D758,项目管理台账!$K$4:$R$1000,8,0)="","",VLOOKUP(D758,项目管理台账!$K$4:$R$1000,8,0)))</f>
        <v/>
      </c>
      <c r="H758" s="295">
        <f t="shared" si="23"/>
        <v>0</v>
      </c>
      <c r="I758" s="300"/>
      <c r="J758" s="297"/>
      <c r="K758" s="81"/>
    </row>
    <row r="759" spans="1:11">
      <c r="A759" s="290" t="str">
        <f t="shared" si="22"/>
        <v/>
      </c>
      <c r="B759" s="270"/>
      <c r="C759" s="270"/>
      <c r="D759" s="291" t="str">
        <f>IF(C759="","",VLOOKUP(J759,IF({1,0},项目管理台账!$V$3:$V$1000,项目管理台账!$K$3:$K$1000),2,0))</f>
        <v/>
      </c>
      <c r="E759" s="296"/>
      <c r="F759" s="131"/>
      <c r="G759" s="294" t="str">
        <f>IF(C759="","",IF(VLOOKUP(D759,项目管理台账!$K$4:$R$1000,8,0)="","",VLOOKUP(D759,项目管理台账!$K$4:$R$1000,8,0)))</f>
        <v/>
      </c>
      <c r="H759" s="295">
        <f t="shared" si="23"/>
        <v>0</v>
      </c>
      <c r="I759" s="300"/>
      <c r="J759" s="297"/>
      <c r="K759" s="81"/>
    </row>
    <row r="760" spans="1:11">
      <c r="A760" s="290" t="str">
        <f t="shared" si="22"/>
        <v/>
      </c>
      <c r="B760" s="270"/>
      <c r="C760" s="270"/>
      <c r="D760" s="291" t="str">
        <f>IF(C760="","",VLOOKUP(J760,IF({1,0},项目管理台账!$V$3:$V$1000,项目管理台账!$K$3:$K$1000),2,0))</f>
        <v/>
      </c>
      <c r="E760" s="296"/>
      <c r="F760" s="131"/>
      <c r="G760" s="294" t="str">
        <f>IF(C760="","",IF(VLOOKUP(D760,项目管理台账!$K$4:$R$1000,8,0)="","",VLOOKUP(D760,项目管理台账!$K$4:$R$1000,8,0)))</f>
        <v/>
      </c>
      <c r="H760" s="295">
        <f t="shared" si="23"/>
        <v>0</v>
      </c>
      <c r="I760" s="300"/>
      <c r="J760" s="297"/>
      <c r="K760" s="81"/>
    </row>
    <row r="761" spans="1:11">
      <c r="A761" s="290" t="str">
        <f t="shared" si="22"/>
        <v/>
      </c>
      <c r="B761" s="270"/>
      <c r="C761" s="270"/>
      <c r="D761" s="291" t="str">
        <f>IF(C761="","",VLOOKUP(J761,IF({1,0},项目管理台账!$V$3:$V$1000,项目管理台账!$K$3:$K$1000),2,0))</f>
        <v/>
      </c>
      <c r="E761" s="296"/>
      <c r="F761" s="131"/>
      <c r="G761" s="294" t="str">
        <f>IF(C761="","",IF(VLOOKUP(D761,项目管理台账!$K$4:$R$1000,8,0)="","",VLOOKUP(D761,项目管理台账!$K$4:$R$1000,8,0)))</f>
        <v/>
      </c>
      <c r="H761" s="295">
        <f t="shared" si="23"/>
        <v>0</v>
      </c>
      <c r="I761" s="300"/>
      <c r="J761" s="297"/>
      <c r="K761" s="81"/>
    </row>
    <row r="762" spans="1:11">
      <c r="A762" s="290" t="str">
        <f t="shared" si="22"/>
        <v/>
      </c>
      <c r="B762" s="270"/>
      <c r="C762" s="270"/>
      <c r="D762" s="291" t="str">
        <f>IF(C762="","",VLOOKUP(J762,IF({1,0},项目管理台账!$V$3:$V$1000,项目管理台账!$K$3:$K$1000),2,0))</f>
        <v/>
      </c>
      <c r="E762" s="296"/>
      <c r="F762" s="131"/>
      <c r="G762" s="294" t="str">
        <f>IF(C762="","",IF(VLOOKUP(D762,项目管理台账!$K$4:$R$1000,8,0)="","",VLOOKUP(D762,项目管理台账!$K$4:$R$1000,8,0)))</f>
        <v/>
      </c>
      <c r="H762" s="295">
        <f t="shared" si="23"/>
        <v>0</v>
      </c>
      <c r="I762" s="300"/>
      <c r="J762" s="297"/>
      <c r="K762" s="81"/>
    </row>
    <row r="763" spans="1:11">
      <c r="A763" s="290" t="str">
        <f t="shared" si="22"/>
        <v/>
      </c>
      <c r="B763" s="270"/>
      <c r="C763" s="270"/>
      <c r="D763" s="291" t="str">
        <f>IF(C763="","",VLOOKUP(J763,IF({1,0},项目管理台账!$V$3:$V$1000,项目管理台账!$K$3:$K$1000),2,0))</f>
        <v/>
      </c>
      <c r="E763" s="296"/>
      <c r="F763" s="131"/>
      <c r="G763" s="294" t="str">
        <f>IF(C763="","",IF(VLOOKUP(D763,项目管理台账!$K$4:$R$1000,8,0)="","",VLOOKUP(D763,项目管理台账!$K$4:$R$1000,8,0)))</f>
        <v/>
      </c>
      <c r="H763" s="295">
        <f t="shared" si="23"/>
        <v>0</v>
      </c>
      <c r="I763" s="300"/>
      <c r="J763" s="297"/>
      <c r="K763" s="81"/>
    </row>
    <row r="764" spans="1:11">
      <c r="A764" s="290" t="str">
        <f t="shared" si="22"/>
        <v/>
      </c>
      <c r="B764" s="270"/>
      <c r="C764" s="270"/>
      <c r="D764" s="291" t="str">
        <f>IF(C764="","",VLOOKUP(J764,IF({1,0},项目管理台账!$V$3:$V$1000,项目管理台账!$K$3:$K$1000),2,0))</f>
        <v/>
      </c>
      <c r="E764" s="296"/>
      <c r="F764" s="131"/>
      <c r="G764" s="294" t="str">
        <f>IF(C764="","",IF(VLOOKUP(D764,项目管理台账!$K$4:$R$1000,8,0)="","",VLOOKUP(D764,项目管理台账!$K$4:$R$1000,8,0)))</f>
        <v/>
      </c>
      <c r="H764" s="295">
        <f t="shared" si="23"/>
        <v>0</v>
      </c>
      <c r="I764" s="300"/>
      <c r="J764" s="297"/>
      <c r="K764" s="81"/>
    </row>
    <row r="765" spans="1:11">
      <c r="A765" s="290" t="str">
        <f t="shared" si="22"/>
        <v/>
      </c>
      <c r="B765" s="270"/>
      <c r="C765" s="270"/>
      <c r="D765" s="291" t="str">
        <f>IF(C765="","",VLOOKUP(J765,IF({1,0},项目管理台账!$V$3:$V$1000,项目管理台账!$K$3:$K$1000),2,0))</f>
        <v/>
      </c>
      <c r="E765" s="296"/>
      <c r="F765" s="131"/>
      <c r="G765" s="294" t="str">
        <f>IF(C765="","",IF(VLOOKUP(D765,项目管理台账!$K$4:$R$1000,8,0)="","",VLOOKUP(D765,项目管理台账!$K$4:$R$1000,8,0)))</f>
        <v/>
      </c>
      <c r="H765" s="295">
        <f t="shared" si="23"/>
        <v>0</v>
      </c>
      <c r="I765" s="300"/>
      <c r="J765" s="297"/>
      <c r="K765" s="81"/>
    </row>
    <row r="766" spans="1:11">
      <c r="A766" s="290" t="str">
        <f t="shared" si="22"/>
        <v/>
      </c>
      <c r="B766" s="270"/>
      <c r="C766" s="270"/>
      <c r="D766" s="291" t="str">
        <f>IF(C766="","",VLOOKUP(J766,IF({1,0},项目管理台账!$V$3:$V$1000,项目管理台账!$K$3:$K$1000),2,0))</f>
        <v/>
      </c>
      <c r="E766" s="296"/>
      <c r="F766" s="131"/>
      <c r="G766" s="294" t="str">
        <f>IF(C766="","",IF(VLOOKUP(D766,项目管理台账!$K$4:$R$1000,8,0)="","",VLOOKUP(D766,项目管理台账!$K$4:$R$1000,8,0)))</f>
        <v/>
      </c>
      <c r="H766" s="295">
        <f t="shared" si="23"/>
        <v>0</v>
      </c>
      <c r="I766" s="300"/>
      <c r="J766" s="297"/>
      <c r="K766" s="81"/>
    </row>
    <row r="767" spans="1:11">
      <c r="A767" s="290" t="str">
        <f t="shared" si="22"/>
        <v/>
      </c>
      <c r="B767" s="270"/>
      <c r="C767" s="270"/>
      <c r="D767" s="291" t="str">
        <f>IF(C767="","",VLOOKUP(J767,IF({1,0},项目管理台账!$V$3:$V$1000,项目管理台账!$K$3:$K$1000),2,0))</f>
        <v/>
      </c>
      <c r="E767" s="296"/>
      <c r="F767" s="131"/>
      <c r="G767" s="294" t="str">
        <f>IF(C767="","",IF(VLOOKUP(D767,项目管理台账!$K$4:$R$1000,8,0)="","",VLOOKUP(D767,项目管理台账!$K$4:$R$1000,8,0)))</f>
        <v/>
      </c>
      <c r="H767" s="295">
        <f t="shared" si="23"/>
        <v>0</v>
      </c>
      <c r="I767" s="300"/>
      <c r="J767" s="297"/>
      <c r="K767" s="81"/>
    </row>
    <row r="768" spans="1:11">
      <c r="A768" s="290" t="str">
        <f t="shared" si="22"/>
        <v/>
      </c>
      <c r="B768" s="270"/>
      <c r="C768" s="270"/>
      <c r="D768" s="291" t="str">
        <f>IF(C768="","",VLOOKUP(J768,IF({1,0},项目管理台账!$V$3:$V$1000,项目管理台账!$K$3:$K$1000),2,0))</f>
        <v/>
      </c>
      <c r="E768" s="296"/>
      <c r="F768" s="131"/>
      <c r="G768" s="294" t="str">
        <f>IF(C768="","",IF(VLOOKUP(D768,项目管理台账!$K$4:$R$1000,8,0)="","",VLOOKUP(D768,项目管理台账!$K$4:$R$1000,8,0)))</f>
        <v/>
      </c>
      <c r="H768" s="295">
        <f t="shared" si="23"/>
        <v>0</v>
      </c>
      <c r="I768" s="300"/>
      <c r="J768" s="297"/>
      <c r="K768" s="81"/>
    </row>
    <row r="769" spans="1:11">
      <c r="A769" s="290" t="str">
        <f t="shared" si="22"/>
        <v/>
      </c>
      <c r="B769" s="270"/>
      <c r="C769" s="270"/>
      <c r="D769" s="291" t="str">
        <f>IF(C769="","",VLOOKUP(J769,IF({1,0},项目管理台账!$V$3:$V$1000,项目管理台账!$K$3:$K$1000),2,0))</f>
        <v/>
      </c>
      <c r="E769" s="296"/>
      <c r="F769" s="131"/>
      <c r="G769" s="294" t="str">
        <f>IF(C769="","",IF(VLOOKUP(D769,项目管理台账!$K$4:$R$1000,8,0)="","",VLOOKUP(D769,项目管理台账!$K$4:$R$1000,8,0)))</f>
        <v/>
      </c>
      <c r="H769" s="295">
        <f t="shared" si="23"/>
        <v>0</v>
      </c>
      <c r="I769" s="300"/>
      <c r="J769" s="297"/>
      <c r="K769" s="81"/>
    </row>
    <row r="770" spans="1:11">
      <c r="A770" s="290" t="str">
        <f t="shared" si="22"/>
        <v/>
      </c>
      <c r="B770" s="270"/>
      <c r="C770" s="270"/>
      <c r="D770" s="291" t="str">
        <f>IF(C770="","",VLOOKUP(J770,IF({1,0},项目管理台账!$V$3:$V$1000,项目管理台账!$K$3:$K$1000),2,0))</f>
        <v/>
      </c>
      <c r="E770" s="296"/>
      <c r="F770" s="131"/>
      <c r="G770" s="294" t="str">
        <f>IF(C770="","",IF(VLOOKUP(D770,项目管理台账!$K$4:$R$1000,8,0)="","",VLOOKUP(D770,项目管理台账!$K$4:$R$1000,8,0)))</f>
        <v/>
      </c>
      <c r="H770" s="295">
        <f t="shared" si="23"/>
        <v>0</v>
      </c>
      <c r="I770" s="300"/>
      <c r="J770" s="297"/>
      <c r="K770" s="81"/>
    </row>
    <row r="771" spans="1:11">
      <c r="A771" s="290" t="str">
        <f t="shared" si="22"/>
        <v/>
      </c>
      <c r="B771" s="270"/>
      <c r="C771" s="270"/>
      <c r="D771" s="291" t="str">
        <f>IF(C771="","",VLOOKUP(J771,IF({1,0},项目管理台账!$V$3:$V$1000,项目管理台账!$K$3:$K$1000),2,0))</f>
        <v/>
      </c>
      <c r="E771" s="296"/>
      <c r="F771" s="131"/>
      <c r="G771" s="294" t="str">
        <f>IF(C771="","",IF(VLOOKUP(D771,项目管理台账!$K$4:$R$1000,8,0)="","",VLOOKUP(D771,项目管理台账!$K$4:$R$1000,8,0)))</f>
        <v/>
      </c>
      <c r="H771" s="295">
        <f t="shared" si="23"/>
        <v>0</v>
      </c>
      <c r="I771" s="300"/>
      <c r="J771" s="297"/>
      <c r="K771" s="81"/>
    </row>
    <row r="772" spans="1:11">
      <c r="A772" s="290" t="str">
        <f t="shared" si="22"/>
        <v/>
      </c>
      <c r="B772" s="270"/>
      <c r="C772" s="270"/>
      <c r="D772" s="291" t="str">
        <f>IF(C772="","",VLOOKUP(J772,IF({1,0},项目管理台账!$V$3:$V$1000,项目管理台账!$K$3:$K$1000),2,0))</f>
        <v/>
      </c>
      <c r="E772" s="296"/>
      <c r="F772" s="131"/>
      <c r="G772" s="294" t="str">
        <f>IF(C772="","",IF(VLOOKUP(D772,项目管理台账!$K$4:$R$1000,8,0)="","",VLOOKUP(D772,项目管理台账!$K$4:$R$1000,8,0)))</f>
        <v/>
      </c>
      <c r="H772" s="295">
        <f t="shared" si="23"/>
        <v>0</v>
      </c>
      <c r="I772" s="300"/>
      <c r="J772" s="297"/>
      <c r="K772" s="81"/>
    </row>
    <row r="773" spans="1:11">
      <c r="A773" s="290" t="str">
        <f t="shared" ref="A773:A836" si="24">IF(E773&lt;&gt;"",ROW()-3,"")</f>
        <v/>
      </c>
      <c r="B773" s="270"/>
      <c r="C773" s="270"/>
      <c r="D773" s="291" t="str">
        <f>IF(C773="","",VLOOKUP(J773,IF({1,0},项目管理台账!$V$3:$V$1000,项目管理台账!$K$3:$K$1000),2,0))</f>
        <v/>
      </c>
      <c r="E773" s="296"/>
      <c r="F773" s="131"/>
      <c r="G773" s="294" t="str">
        <f>IF(C773="","",IF(VLOOKUP(D773,项目管理台账!$K$4:$R$1000,8,0)="","",VLOOKUP(D773,项目管理台账!$K$4:$R$1000,8,0)))</f>
        <v/>
      </c>
      <c r="H773" s="295">
        <f t="shared" ref="H773:H836" si="25">IF(G773="",0,G773*F773)</f>
        <v>0</v>
      </c>
      <c r="I773" s="300"/>
      <c r="J773" s="297"/>
      <c r="K773" s="81"/>
    </row>
    <row r="774" spans="1:11">
      <c r="A774" s="290" t="str">
        <f t="shared" si="24"/>
        <v/>
      </c>
      <c r="B774" s="270"/>
      <c r="C774" s="270"/>
      <c r="D774" s="291" t="str">
        <f>IF(C774="","",VLOOKUP(J774,IF({1,0},项目管理台账!$V$3:$V$1000,项目管理台账!$K$3:$K$1000),2,0))</f>
        <v/>
      </c>
      <c r="E774" s="296"/>
      <c r="F774" s="131"/>
      <c r="G774" s="294" t="str">
        <f>IF(C774="","",IF(VLOOKUP(D774,项目管理台账!$K$4:$R$1000,8,0)="","",VLOOKUP(D774,项目管理台账!$K$4:$R$1000,8,0)))</f>
        <v/>
      </c>
      <c r="H774" s="295">
        <f t="shared" si="25"/>
        <v>0</v>
      </c>
      <c r="I774" s="300"/>
      <c r="J774" s="297"/>
      <c r="K774" s="81"/>
    </row>
    <row r="775" spans="1:11">
      <c r="A775" s="290" t="str">
        <f t="shared" si="24"/>
        <v/>
      </c>
      <c r="B775" s="270"/>
      <c r="C775" s="270"/>
      <c r="D775" s="291" t="str">
        <f>IF(C775="","",VLOOKUP(J775,IF({1,0},项目管理台账!$V$3:$V$1000,项目管理台账!$K$3:$K$1000),2,0))</f>
        <v/>
      </c>
      <c r="E775" s="296"/>
      <c r="F775" s="131"/>
      <c r="G775" s="294" t="str">
        <f>IF(C775="","",IF(VLOOKUP(D775,项目管理台账!$K$4:$R$1000,8,0)="","",VLOOKUP(D775,项目管理台账!$K$4:$R$1000,8,0)))</f>
        <v/>
      </c>
      <c r="H775" s="295">
        <f t="shared" si="25"/>
        <v>0</v>
      </c>
      <c r="I775" s="300"/>
      <c r="J775" s="297"/>
      <c r="K775" s="81"/>
    </row>
    <row r="776" spans="1:11">
      <c r="A776" s="290" t="str">
        <f t="shared" si="24"/>
        <v/>
      </c>
      <c r="B776" s="270"/>
      <c r="C776" s="270"/>
      <c r="D776" s="291" t="str">
        <f>IF(C776="","",VLOOKUP(J776,IF({1,0},项目管理台账!$V$3:$V$1000,项目管理台账!$K$3:$K$1000),2,0))</f>
        <v/>
      </c>
      <c r="E776" s="296"/>
      <c r="F776" s="131"/>
      <c r="G776" s="294" t="str">
        <f>IF(C776="","",IF(VLOOKUP(D776,项目管理台账!$K$4:$R$1000,8,0)="","",VLOOKUP(D776,项目管理台账!$K$4:$R$1000,8,0)))</f>
        <v/>
      </c>
      <c r="H776" s="295">
        <f t="shared" si="25"/>
        <v>0</v>
      </c>
      <c r="I776" s="300"/>
      <c r="J776" s="297"/>
      <c r="K776" s="81"/>
    </row>
    <row r="777" spans="1:11">
      <c r="A777" s="290" t="str">
        <f t="shared" si="24"/>
        <v/>
      </c>
      <c r="B777" s="270"/>
      <c r="C777" s="270"/>
      <c r="D777" s="291" t="str">
        <f>IF(C777="","",VLOOKUP(J777,IF({1,0},项目管理台账!$V$3:$V$1000,项目管理台账!$K$3:$K$1000),2,0))</f>
        <v/>
      </c>
      <c r="E777" s="296"/>
      <c r="F777" s="131"/>
      <c r="G777" s="294" t="str">
        <f>IF(C777="","",IF(VLOOKUP(D777,项目管理台账!$K$4:$R$1000,8,0)="","",VLOOKUP(D777,项目管理台账!$K$4:$R$1000,8,0)))</f>
        <v/>
      </c>
      <c r="H777" s="295">
        <f t="shared" si="25"/>
        <v>0</v>
      </c>
      <c r="I777" s="300"/>
      <c r="J777" s="297"/>
      <c r="K777" s="81"/>
    </row>
    <row r="778" spans="1:11">
      <c r="A778" s="290" t="str">
        <f t="shared" si="24"/>
        <v/>
      </c>
      <c r="B778" s="270"/>
      <c r="C778" s="270"/>
      <c r="D778" s="291" t="str">
        <f>IF(C778="","",VLOOKUP(J778,IF({1,0},项目管理台账!$V$3:$V$1000,项目管理台账!$K$3:$K$1000),2,0))</f>
        <v/>
      </c>
      <c r="E778" s="296"/>
      <c r="F778" s="131"/>
      <c r="G778" s="294" t="str">
        <f>IF(C778="","",IF(VLOOKUP(D778,项目管理台账!$K$4:$R$1000,8,0)="","",VLOOKUP(D778,项目管理台账!$K$4:$R$1000,8,0)))</f>
        <v/>
      </c>
      <c r="H778" s="295">
        <f t="shared" si="25"/>
        <v>0</v>
      </c>
      <c r="I778" s="300"/>
      <c r="J778" s="297"/>
      <c r="K778" s="81"/>
    </row>
    <row r="779" spans="1:11">
      <c r="A779" s="290" t="str">
        <f t="shared" si="24"/>
        <v/>
      </c>
      <c r="B779" s="270"/>
      <c r="C779" s="270"/>
      <c r="D779" s="291" t="str">
        <f>IF(C779="","",VLOOKUP(J779,IF({1,0},项目管理台账!$V$3:$V$1000,项目管理台账!$K$3:$K$1000),2,0))</f>
        <v/>
      </c>
      <c r="E779" s="296"/>
      <c r="F779" s="131"/>
      <c r="G779" s="294" t="str">
        <f>IF(C779="","",IF(VLOOKUP(D779,项目管理台账!$K$4:$R$1000,8,0)="","",VLOOKUP(D779,项目管理台账!$K$4:$R$1000,8,0)))</f>
        <v/>
      </c>
      <c r="H779" s="295">
        <f t="shared" si="25"/>
        <v>0</v>
      </c>
      <c r="I779" s="300"/>
      <c r="J779" s="297"/>
      <c r="K779" s="81"/>
    </row>
    <row r="780" spans="1:11">
      <c r="A780" s="290" t="str">
        <f t="shared" si="24"/>
        <v/>
      </c>
      <c r="B780" s="270"/>
      <c r="C780" s="270"/>
      <c r="D780" s="291" t="str">
        <f>IF(C780="","",VLOOKUP(J780,IF({1,0},项目管理台账!$V$3:$V$1000,项目管理台账!$K$3:$K$1000),2,0))</f>
        <v/>
      </c>
      <c r="E780" s="296"/>
      <c r="F780" s="131"/>
      <c r="G780" s="294" t="str">
        <f>IF(C780="","",IF(VLOOKUP(D780,项目管理台账!$K$4:$R$1000,8,0)="","",VLOOKUP(D780,项目管理台账!$K$4:$R$1000,8,0)))</f>
        <v/>
      </c>
      <c r="H780" s="295">
        <f t="shared" si="25"/>
        <v>0</v>
      </c>
      <c r="I780" s="300"/>
      <c r="J780" s="297"/>
      <c r="K780" s="81"/>
    </row>
    <row r="781" spans="1:11">
      <c r="A781" s="290" t="str">
        <f t="shared" si="24"/>
        <v/>
      </c>
      <c r="B781" s="270"/>
      <c r="C781" s="270"/>
      <c r="D781" s="291" t="str">
        <f>IF(C781="","",VLOOKUP(J781,IF({1,0},项目管理台账!$V$3:$V$1000,项目管理台账!$K$3:$K$1000),2,0))</f>
        <v/>
      </c>
      <c r="E781" s="296"/>
      <c r="F781" s="131"/>
      <c r="G781" s="294" t="str">
        <f>IF(C781="","",IF(VLOOKUP(D781,项目管理台账!$K$4:$R$1000,8,0)="","",VLOOKUP(D781,项目管理台账!$K$4:$R$1000,8,0)))</f>
        <v/>
      </c>
      <c r="H781" s="295">
        <f t="shared" si="25"/>
        <v>0</v>
      </c>
      <c r="I781" s="300"/>
      <c r="J781" s="297"/>
      <c r="K781" s="81"/>
    </row>
    <row r="782" spans="1:11">
      <c r="A782" s="290" t="str">
        <f t="shared" si="24"/>
        <v/>
      </c>
      <c r="B782" s="270"/>
      <c r="C782" s="270"/>
      <c r="D782" s="291" t="str">
        <f>IF(C782="","",VLOOKUP(J782,IF({1,0},项目管理台账!$V$3:$V$1000,项目管理台账!$K$3:$K$1000),2,0))</f>
        <v/>
      </c>
      <c r="E782" s="296"/>
      <c r="F782" s="131"/>
      <c r="G782" s="294" t="str">
        <f>IF(C782="","",IF(VLOOKUP(D782,项目管理台账!$K$4:$R$1000,8,0)="","",VLOOKUP(D782,项目管理台账!$K$4:$R$1000,8,0)))</f>
        <v/>
      </c>
      <c r="H782" s="295">
        <f t="shared" si="25"/>
        <v>0</v>
      </c>
      <c r="I782" s="300"/>
      <c r="J782" s="297"/>
      <c r="K782" s="81"/>
    </row>
    <row r="783" spans="1:11">
      <c r="A783" s="290" t="str">
        <f t="shared" si="24"/>
        <v/>
      </c>
      <c r="B783" s="270"/>
      <c r="C783" s="270"/>
      <c r="D783" s="291" t="str">
        <f>IF(C783="","",VLOOKUP(J783,IF({1,0},项目管理台账!$V$3:$V$1000,项目管理台账!$K$3:$K$1000),2,0))</f>
        <v/>
      </c>
      <c r="E783" s="296"/>
      <c r="F783" s="131"/>
      <c r="G783" s="294" t="str">
        <f>IF(C783="","",IF(VLOOKUP(D783,项目管理台账!$K$4:$R$1000,8,0)="","",VLOOKUP(D783,项目管理台账!$K$4:$R$1000,8,0)))</f>
        <v/>
      </c>
      <c r="H783" s="295">
        <f t="shared" si="25"/>
        <v>0</v>
      </c>
      <c r="I783" s="300"/>
      <c r="J783" s="297"/>
      <c r="K783" s="81"/>
    </row>
    <row r="784" spans="1:11">
      <c r="A784" s="290" t="str">
        <f t="shared" si="24"/>
        <v/>
      </c>
      <c r="B784" s="270"/>
      <c r="C784" s="270"/>
      <c r="D784" s="291" t="str">
        <f>IF(C784="","",VLOOKUP(J784,IF({1,0},项目管理台账!$V$3:$V$1000,项目管理台账!$K$3:$K$1000),2,0))</f>
        <v/>
      </c>
      <c r="E784" s="296"/>
      <c r="F784" s="131"/>
      <c r="G784" s="294" t="str">
        <f>IF(C784="","",IF(VLOOKUP(D784,项目管理台账!$K$4:$R$1000,8,0)="","",VLOOKUP(D784,项目管理台账!$K$4:$R$1000,8,0)))</f>
        <v/>
      </c>
      <c r="H784" s="295">
        <f t="shared" si="25"/>
        <v>0</v>
      </c>
      <c r="I784" s="300"/>
      <c r="J784" s="297"/>
      <c r="K784" s="81"/>
    </row>
    <row r="785" spans="1:11">
      <c r="A785" s="290" t="str">
        <f t="shared" si="24"/>
        <v/>
      </c>
      <c r="B785" s="270"/>
      <c r="C785" s="270"/>
      <c r="D785" s="291" t="str">
        <f>IF(C785="","",VLOOKUP(J785,IF({1,0},项目管理台账!$V$3:$V$1000,项目管理台账!$K$3:$K$1000),2,0))</f>
        <v/>
      </c>
      <c r="E785" s="296"/>
      <c r="F785" s="131"/>
      <c r="G785" s="294" t="str">
        <f>IF(C785="","",IF(VLOOKUP(D785,项目管理台账!$K$4:$R$1000,8,0)="","",VLOOKUP(D785,项目管理台账!$K$4:$R$1000,8,0)))</f>
        <v/>
      </c>
      <c r="H785" s="295">
        <f t="shared" si="25"/>
        <v>0</v>
      </c>
      <c r="I785" s="300"/>
      <c r="J785" s="297"/>
      <c r="K785" s="81"/>
    </row>
    <row r="786" spans="1:11">
      <c r="A786" s="290" t="str">
        <f t="shared" si="24"/>
        <v/>
      </c>
      <c r="B786" s="270"/>
      <c r="C786" s="270"/>
      <c r="D786" s="291" t="str">
        <f>IF(C786="","",VLOOKUP(J786,IF({1,0},项目管理台账!$V$3:$V$1000,项目管理台账!$K$3:$K$1000),2,0))</f>
        <v/>
      </c>
      <c r="E786" s="296"/>
      <c r="F786" s="131"/>
      <c r="G786" s="294" t="str">
        <f>IF(C786="","",IF(VLOOKUP(D786,项目管理台账!$K$4:$R$1000,8,0)="","",VLOOKUP(D786,项目管理台账!$K$4:$R$1000,8,0)))</f>
        <v/>
      </c>
      <c r="H786" s="295">
        <f t="shared" si="25"/>
        <v>0</v>
      </c>
      <c r="I786" s="300"/>
      <c r="J786" s="297"/>
      <c r="K786" s="81"/>
    </row>
    <row r="787" spans="1:11">
      <c r="A787" s="290" t="str">
        <f t="shared" si="24"/>
        <v/>
      </c>
      <c r="B787" s="270"/>
      <c r="C787" s="270"/>
      <c r="D787" s="291" t="str">
        <f>IF(C787="","",VLOOKUP(J787,IF({1,0},项目管理台账!$V$3:$V$1000,项目管理台账!$K$3:$K$1000),2,0))</f>
        <v/>
      </c>
      <c r="E787" s="296"/>
      <c r="F787" s="131"/>
      <c r="G787" s="294" t="str">
        <f>IF(C787="","",IF(VLOOKUP(D787,项目管理台账!$K$4:$R$1000,8,0)="","",VLOOKUP(D787,项目管理台账!$K$4:$R$1000,8,0)))</f>
        <v/>
      </c>
      <c r="H787" s="295">
        <f t="shared" si="25"/>
        <v>0</v>
      </c>
      <c r="I787" s="300"/>
      <c r="J787" s="297"/>
      <c r="K787" s="81"/>
    </row>
    <row r="788" spans="1:11">
      <c r="A788" s="290" t="str">
        <f t="shared" si="24"/>
        <v/>
      </c>
      <c r="B788" s="270"/>
      <c r="C788" s="270"/>
      <c r="D788" s="291" t="str">
        <f>IF(C788="","",VLOOKUP(J788,IF({1,0},项目管理台账!$V$3:$V$1000,项目管理台账!$K$3:$K$1000),2,0))</f>
        <v/>
      </c>
      <c r="E788" s="296"/>
      <c r="F788" s="131"/>
      <c r="G788" s="294" t="str">
        <f>IF(C788="","",IF(VLOOKUP(D788,项目管理台账!$K$4:$R$1000,8,0)="","",VLOOKUP(D788,项目管理台账!$K$4:$R$1000,8,0)))</f>
        <v/>
      </c>
      <c r="H788" s="295">
        <f t="shared" si="25"/>
        <v>0</v>
      </c>
      <c r="I788" s="300"/>
      <c r="J788" s="297"/>
      <c r="K788" s="81"/>
    </row>
    <row r="789" spans="1:11">
      <c r="A789" s="290" t="str">
        <f t="shared" si="24"/>
        <v/>
      </c>
      <c r="B789" s="270"/>
      <c r="C789" s="270"/>
      <c r="D789" s="291" t="str">
        <f>IF(C789="","",VLOOKUP(J789,IF({1,0},项目管理台账!$V$3:$V$1000,项目管理台账!$K$3:$K$1000),2,0))</f>
        <v/>
      </c>
      <c r="E789" s="296"/>
      <c r="F789" s="131"/>
      <c r="G789" s="294" t="str">
        <f>IF(C789="","",IF(VLOOKUP(D789,项目管理台账!$K$4:$R$1000,8,0)="","",VLOOKUP(D789,项目管理台账!$K$4:$R$1000,8,0)))</f>
        <v/>
      </c>
      <c r="H789" s="295">
        <f t="shared" si="25"/>
        <v>0</v>
      </c>
      <c r="I789" s="300"/>
      <c r="J789" s="297"/>
      <c r="K789" s="81"/>
    </row>
    <row r="790" spans="1:11">
      <c r="A790" s="290" t="str">
        <f t="shared" si="24"/>
        <v/>
      </c>
      <c r="B790" s="270"/>
      <c r="C790" s="270"/>
      <c r="D790" s="291" t="str">
        <f>IF(C790="","",VLOOKUP(J790,IF({1,0},项目管理台账!$V$3:$V$1000,项目管理台账!$K$3:$K$1000),2,0))</f>
        <v/>
      </c>
      <c r="E790" s="296"/>
      <c r="F790" s="131"/>
      <c r="G790" s="294" t="str">
        <f>IF(C790="","",IF(VLOOKUP(D790,项目管理台账!$K$4:$R$1000,8,0)="","",VLOOKUP(D790,项目管理台账!$K$4:$R$1000,8,0)))</f>
        <v/>
      </c>
      <c r="H790" s="295">
        <f t="shared" si="25"/>
        <v>0</v>
      </c>
      <c r="I790" s="300"/>
      <c r="J790" s="297"/>
      <c r="K790" s="81"/>
    </row>
    <row r="791" spans="1:11">
      <c r="A791" s="290" t="str">
        <f t="shared" si="24"/>
        <v/>
      </c>
      <c r="B791" s="270"/>
      <c r="C791" s="270"/>
      <c r="D791" s="291" t="str">
        <f>IF(C791="","",VLOOKUP(J791,IF({1,0},项目管理台账!$V$3:$V$1000,项目管理台账!$K$3:$K$1000),2,0))</f>
        <v/>
      </c>
      <c r="E791" s="296"/>
      <c r="F791" s="131"/>
      <c r="G791" s="294" t="str">
        <f>IF(C791="","",IF(VLOOKUP(D791,项目管理台账!$K$4:$R$1000,8,0)="","",VLOOKUP(D791,项目管理台账!$K$4:$R$1000,8,0)))</f>
        <v/>
      </c>
      <c r="H791" s="295">
        <f t="shared" si="25"/>
        <v>0</v>
      </c>
      <c r="I791" s="300"/>
      <c r="J791" s="297"/>
      <c r="K791" s="81"/>
    </row>
    <row r="792" spans="1:11">
      <c r="A792" s="290" t="str">
        <f t="shared" si="24"/>
        <v/>
      </c>
      <c r="B792" s="270"/>
      <c r="C792" s="270"/>
      <c r="D792" s="291" t="str">
        <f>IF(C792="","",VLOOKUP(J792,IF({1,0},项目管理台账!$V$3:$V$1000,项目管理台账!$K$3:$K$1000),2,0))</f>
        <v/>
      </c>
      <c r="E792" s="296"/>
      <c r="F792" s="131"/>
      <c r="G792" s="294" t="str">
        <f>IF(C792="","",IF(VLOOKUP(D792,项目管理台账!$K$4:$R$1000,8,0)="","",VLOOKUP(D792,项目管理台账!$K$4:$R$1000,8,0)))</f>
        <v/>
      </c>
      <c r="H792" s="295">
        <f t="shared" si="25"/>
        <v>0</v>
      </c>
      <c r="I792" s="300"/>
      <c r="J792" s="297"/>
      <c r="K792" s="81"/>
    </row>
    <row r="793" spans="1:11">
      <c r="A793" s="290" t="str">
        <f t="shared" si="24"/>
        <v/>
      </c>
      <c r="B793" s="270"/>
      <c r="C793" s="270"/>
      <c r="D793" s="291" t="str">
        <f>IF(C793="","",VLOOKUP(J793,IF({1,0},项目管理台账!$V$3:$V$1000,项目管理台账!$K$3:$K$1000),2,0))</f>
        <v/>
      </c>
      <c r="E793" s="296"/>
      <c r="F793" s="131"/>
      <c r="G793" s="294" t="str">
        <f>IF(C793="","",IF(VLOOKUP(D793,项目管理台账!$K$4:$R$1000,8,0)="","",VLOOKUP(D793,项目管理台账!$K$4:$R$1000,8,0)))</f>
        <v/>
      </c>
      <c r="H793" s="295">
        <f t="shared" si="25"/>
        <v>0</v>
      </c>
      <c r="I793" s="300"/>
      <c r="J793" s="297"/>
      <c r="K793" s="81"/>
    </row>
    <row r="794" spans="1:11">
      <c r="A794" s="290" t="str">
        <f t="shared" si="24"/>
        <v/>
      </c>
      <c r="B794" s="270"/>
      <c r="C794" s="270"/>
      <c r="D794" s="291" t="str">
        <f>IF(C794="","",VLOOKUP(J794,IF({1,0},项目管理台账!$V$3:$V$1000,项目管理台账!$K$3:$K$1000),2,0))</f>
        <v/>
      </c>
      <c r="E794" s="296"/>
      <c r="F794" s="131"/>
      <c r="G794" s="294" t="str">
        <f>IF(C794="","",IF(VLOOKUP(D794,项目管理台账!$K$4:$R$1000,8,0)="","",VLOOKUP(D794,项目管理台账!$K$4:$R$1000,8,0)))</f>
        <v/>
      </c>
      <c r="H794" s="295">
        <f t="shared" si="25"/>
        <v>0</v>
      </c>
      <c r="I794" s="300"/>
      <c r="J794" s="297"/>
      <c r="K794" s="81"/>
    </row>
    <row r="795" spans="1:11">
      <c r="A795" s="290" t="str">
        <f t="shared" si="24"/>
        <v/>
      </c>
      <c r="B795" s="270"/>
      <c r="C795" s="270"/>
      <c r="D795" s="291" t="str">
        <f>IF(C795="","",VLOOKUP(J795,IF({1,0},项目管理台账!$V$3:$V$1000,项目管理台账!$K$3:$K$1000),2,0))</f>
        <v/>
      </c>
      <c r="E795" s="296"/>
      <c r="F795" s="131"/>
      <c r="G795" s="294" t="str">
        <f>IF(C795="","",IF(VLOOKUP(D795,项目管理台账!$K$4:$R$1000,8,0)="","",VLOOKUP(D795,项目管理台账!$K$4:$R$1000,8,0)))</f>
        <v/>
      </c>
      <c r="H795" s="295">
        <f t="shared" si="25"/>
        <v>0</v>
      </c>
      <c r="I795" s="300"/>
      <c r="J795" s="297"/>
      <c r="K795" s="81"/>
    </row>
    <row r="796" spans="1:11">
      <c r="A796" s="290" t="str">
        <f t="shared" si="24"/>
        <v/>
      </c>
      <c r="B796" s="270"/>
      <c r="C796" s="270"/>
      <c r="D796" s="291" t="str">
        <f>IF(C796="","",VLOOKUP(J796,IF({1,0},项目管理台账!$V$3:$V$1000,项目管理台账!$K$3:$K$1000),2,0))</f>
        <v/>
      </c>
      <c r="E796" s="296"/>
      <c r="F796" s="131"/>
      <c r="G796" s="294" t="str">
        <f>IF(C796="","",IF(VLOOKUP(D796,项目管理台账!$K$4:$R$1000,8,0)="","",VLOOKUP(D796,项目管理台账!$K$4:$R$1000,8,0)))</f>
        <v/>
      </c>
      <c r="H796" s="295">
        <f t="shared" si="25"/>
        <v>0</v>
      </c>
      <c r="I796" s="300"/>
      <c r="J796" s="297"/>
      <c r="K796" s="81"/>
    </row>
    <row r="797" spans="1:11">
      <c r="A797" s="290" t="str">
        <f t="shared" si="24"/>
        <v/>
      </c>
      <c r="B797" s="270"/>
      <c r="C797" s="270"/>
      <c r="D797" s="291" t="str">
        <f>IF(C797="","",VLOOKUP(J797,IF({1,0},项目管理台账!$V$3:$V$1000,项目管理台账!$K$3:$K$1000),2,0))</f>
        <v/>
      </c>
      <c r="E797" s="296"/>
      <c r="F797" s="131"/>
      <c r="G797" s="294" t="str">
        <f>IF(C797="","",IF(VLOOKUP(D797,项目管理台账!$K$4:$R$1000,8,0)="","",VLOOKUP(D797,项目管理台账!$K$4:$R$1000,8,0)))</f>
        <v/>
      </c>
      <c r="H797" s="295">
        <f t="shared" si="25"/>
        <v>0</v>
      </c>
      <c r="I797" s="300"/>
      <c r="J797" s="297"/>
      <c r="K797" s="81"/>
    </row>
    <row r="798" spans="1:11">
      <c r="A798" s="290" t="str">
        <f t="shared" si="24"/>
        <v/>
      </c>
      <c r="B798" s="270"/>
      <c r="C798" s="270"/>
      <c r="D798" s="291" t="str">
        <f>IF(C798="","",VLOOKUP(J798,IF({1,0},项目管理台账!$V$3:$V$1000,项目管理台账!$K$3:$K$1000),2,0))</f>
        <v/>
      </c>
      <c r="E798" s="296"/>
      <c r="F798" s="131"/>
      <c r="G798" s="294" t="str">
        <f>IF(C798="","",IF(VLOOKUP(D798,项目管理台账!$K$4:$R$1000,8,0)="","",VLOOKUP(D798,项目管理台账!$K$4:$R$1000,8,0)))</f>
        <v/>
      </c>
      <c r="H798" s="295">
        <f t="shared" si="25"/>
        <v>0</v>
      </c>
      <c r="I798" s="300"/>
      <c r="J798" s="297"/>
      <c r="K798" s="81"/>
    </row>
    <row r="799" spans="1:11">
      <c r="A799" s="290" t="str">
        <f t="shared" si="24"/>
        <v/>
      </c>
      <c r="B799" s="270"/>
      <c r="C799" s="270"/>
      <c r="D799" s="291" t="str">
        <f>IF(C799="","",VLOOKUP(J799,IF({1,0},项目管理台账!$V$3:$V$1000,项目管理台账!$K$3:$K$1000),2,0))</f>
        <v/>
      </c>
      <c r="E799" s="296"/>
      <c r="F799" s="131"/>
      <c r="G799" s="294" t="str">
        <f>IF(C799="","",IF(VLOOKUP(D799,项目管理台账!$K$4:$R$1000,8,0)="","",VLOOKUP(D799,项目管理台账!$K$4:$R$1000,8,0)))</f>
        <v/>
      </c>
      <c r="H799" s="295">
        <f t="shared" si="25"/>
        <v>0</v>
      </c>
      <c r="I799" s="300"/>
      <c r="J799" s="297"/>
      <c r="K799" s="81"/>
    </row>
    <row r="800" spans="1:11">
      <c r="A800" s="290" t="str">
        <f t="shared" si="24"/>
        <v/>
      </c>
      <c r="B800" s="270"/>
      <c r="C800" s="270"/>
      <c r="D800" s="291" t="str">
        <f>IF(C800="","",VLOOKUP(J800,IF({1,0},项目管理台账!$V$3:$V$1000,项目管理台账!$K$3:$K$1000),2,0))</f>
        <v/>
      </c>
      <c r="E800" s="296"/>
      <c r="F800" s="131"/>
      <c r="G800" s="294" t="str">
        <f>IF(C800="","",IF(VLOOKUP(D800,项目管理台账!$K$4:$R$1000,8,0)="","",VLOOKUP(D800,项目管理台账!$K$4:$R$1000,8,0)))</f>
        <v/>
      </c>
      <c r="H800" s="295">
        <f t="shared" si="25"/>
        <v>0</v>
      </c>
      <c r="I800" s="300"/>
      <c r="J800" s="297"/>
      <c r="K800" s="81"/>
    </row>
    <row r="801" spans="1:11">
      <c r="A801" s="290" t="str">
        <f t="shared" si="24"/>
        <v/>
      </c>
      <c r="B801" s="270"/>
      <c r="C801" s="270"/>
      <c r="D801" s="291" t="str">
        <f>IF(C801="","",VLOOKUP(J801,IF({1,0},项目管理台账!$V$3:$V$1000,项目管理台账!$K$3:$K$1000),2,0))</f>
        <v/>
      </c>
      <c r="E801" s="296"/>
      <c r="F801" s="131"/>
      <c r="G801" s="294" t="str">
        <f>IF(C801="","",IF(VLOOKUP(D801,项目管理台账!$K$4:$R$1000,8,0)="","",VLOOKUP(D801,项目管理台账!$K$4:$R$1000,8,0)))</f>
        <v/>
      </c>
      <c r="H801" s="295">
        <f t="shared" si="25"/>
        <v>0</v>
      </c>
      <c r="I801" s="300"/>
      <c r="J801" s="297"/>
      <c r="K801" s="81"/>
    </row>
    <row r="802" spans="1:11">
      <c r="A802" s="290" t="str">
        <f t="shared" si="24"/>
        <v/>
      </c>
      <c r="B802" s="270"/>
      <c r="C802" s="270"/>
      <c r="D802" s="291" t="str">
        <f>IF(C802="","",VLOOKUP(J802,IF({1,0},项目管理台账!$V$3:$V$1000,项目管理台账!$K$3:$K$1000),2,0))</f>
        <v/>
      </c>
      <c r="E802" s="296"/>
      <c r="F802" s="131"/>
      <c r="G802" s="294" t="str">
        <f>IF(C802="","",IF(VLOOKUP(D802,项目管理台账!$K$4:$R$1000,8,0)="","",VLOOKUP(D802,项目管理台账!$K$4:$R$1000,8,0)))</f>
        <v/>
      </c>
      <c r="H802" s="295">
        <f t="shared" si="25"/>
        <v>0</v>
      </c>
      <c r="I802" s="300"/>
      <c r="J802" s="297"/>
      <c r="K802" s="81"/>
    </row>
    <row r="803" spans="1:11">
      <c r="A803" s="290" t="str">
        <f t="shared" si="24"/>
        <v/>
      </c>
      <c r="B803" s="270"/>
      <c r="C803" s="270"/>
      <c r="D803" s="291" t="str">
        <f>IF(C803="","",VLOOKUP(J803,IF({1,0},项目管理台账!$V$3:$V$1000,项目管理台账!$K$3:$K$1000),2,0))</f>
        <v/>
      </c>
      <c r="E803" s="296"/>
      <c r="F803" s="131"/>
      <c r="G803" s="294" t="str">
        <f>IF(C803="","",IF(VLOOKUP(D803,项目管理台账!$K$4:$R$1000,8,0)="","",VLOOKUP(D803,项目管理台账!$K$4:$R$1000,8,0)))</f>
        <v/>
      </c>
      <c r="H803" s="295">
        <f t="shared" si="25"/>
        <v>0</v>
      </c>
      <c r="I803" s="300"/>
      <c r="J803" s="297"/>
      <c r="K803" s="81"/>
    </row>
    <row r="804" spans="1:11">
      <c r="A804" s="290" t="str">
        <f t="shared" si="24"/>
        <v/>
      </c>
      <c r="B804" s="270"/>
      <c r="C804" s="270"/>
      <c r="D804" s="291" t="str">
        <f>IF(C804="","",VLOOKUP(J804,IF({1,0},项目管理台账!$V$3:$V$1000,项目管理台账!$K$3:$K$1000),2,0))</f>
        <v/>
      </c>
      <c r="E804" s="296"/>
      <c r="F804" s="131"/>
      <c r="G804" s="294" t="str">
        <f>IF(C804="","",IF(VLOOKUP(D804,项目管理台账!$K$4:$R$1000,8,0)="","",VLOOKUP(D804,项目管理台账!$K$4:$R$1000,8,0)))</f>
        <v/>
      </c>
      <c r="H804" s="295">
        <f t="shared" si="25"/>
        <v>0</v>
      </c>
      <c r="I804" s="300"/>
      <c r="J804" s="297"/>
      <c r="K804" s="81"/>
    </row>
    <row r="805" spans="1:11">
      <c r="A805" s="290" t="str">
        <f t="shared" si="24"/>
        <v/>
      </c>
      <c r="B805" s="270"/>
      <c r="C805" s="270"/>
      <c r="D805" s="291" t="str">
        <f>IF(C805="","",VLOOKUP(J805,IF({1,0},项目管理台账!$V$3:$V$1000,项目管理台账!$K$3:$K$1000),2,0))</f>
        <v/>
      </c>
      <c r="E805" s="296"/>
      <c r="F805" s="131"/>
      <c r="G805" s="294" t="str">
        <f>IF(C805="","",IF(VLOOKUP(D805,项目管理台账!$K$4:$R$1000,8,0)="","",VLOOKUP(D805,项目管理台账!$K$4:$R$1000,8,0)))</f>
        <v/>
      </c>
      <c r="H805" s="295">
        <f t="shared" si="25"/>
        <v>0</v>
      </c>
      <c r="I805" s="300"/>
      <c r="J805" s="297"/>
      <c r="K805" s="81"/>
    </row>
    <row r="806" spans="1:11">
      <c r="A806" s="290" t="str">
        <f t="shared" si="24"/>
        <v/>
      </c>
      <c r="B806" s="270"/>
      <c r="C806" s="270"/>
      <c r="D806" s="291" t="str">
        <f>IF(C806="","",VLOOKUP(J806,IF({1,0},项目管理台账!$V$3:$V$1000,项目管理台账!$K$3:$K$1000),2,0))</f>
        <v/>
      </c>
      <c r="E806" s="296"/>
      <c r="F806" s="131"/>
      <c r="G806" s="294" t="str">
        <f>IF(C806="","",IF(VLOOKUP(D806,项目管理台账!$K$4:$R$1000,8,0)="","",VLOOKUP(D806,项目管理台账!$K$4:$R$1000,8,0)))</f>
        <v/>
      </c>
      <c r="H806" s="295">
        <f t="shared" si="25"/>
        <v>0</v>
      </c>
      <c r="I806" s="300"/>
      <c r="J806" s="297"/>
      <c r="K806" s="81"/>
    </row>
    <row r="807" spans="1:11">
      <c r="A807" s="290" t="str">
        <f t="shared" si="24"/>
        <v/>
      </c>
      <c r="B807" s="270"/>
      <c r="C807" s="270"/>
      <c r="D807" s="291" t="str">
        <f>IF(C807="","",VLOOKUP(J807,IF({1,0},项目管理台账!$V$3:$V$1000,项目管理台账!$K$3:$K$1000),2,0))</f>
        <v/>
      </c>
      <c r="E807" s="296"/>
      <c r="F807" s="131"/>
      <c r="G807" s="294" t="str">
        <f>IF(C807="","",IF(VLOOKUP(D807,项目管理台账!$K$4:$R$1000,8,0)="","",VLOOKUP(D807,项目管理台账!$K$4:$R$1000,8,0)))</f>
        <v/>
      </c>
      <c r="H807" s="295">
        <f t="shared" si="25"/>
        <v>0</v>
      </c>
      <c r="I807" s="300"/>
      <c r="J807" s="297"/>
      <c r="K807" s="81"/>
    </row>
    <row r="808" spans="1:11">
      <c r="A808" s="290" t="str">
        <f t="shared" si="24"/>
        <v/>
      </c>
      <c r="B808" s="270"/>
      <c r="C808" s="270"/>
      <c r="D808" s="291" t="str">
        <f>IF(C808="","",VLOOKUP(J808,IF({1,0},项目管理台账!$V$3:$V$1000,项目管理台账!$K$3:$K$1000),2,0))</f>
        <v/>
      </c>
      <c r="E808" s="296"/>
      <c r="F808" s="131"/>
      <c r="G808" s="294" t="str">
        <f>IF(C808="","",IF(VLOOKUP(D808,项目管理台账!$K$4:$R$1000,8,0)="","",VLOOKUP(D808,项目管理台账!$K$4:$R$1000,8,0)))</f>
        <v/>
      </c>
      <c r="H808" s="295">
        <f t="shared" si="25"/>
        <v>0</v>
      </c>
      <c r="I808" s="300"/>
      <c r="J808" s="297"/>
      <c r="K808" s="81"/>
    </row>
    <row r="809" spans="1:11">
      <c r="A809" s="290" t="str">
        <f t="shared" si="24"/>
        <v/>
      </c>
      <c r="B809" s="270"/>
      <c r="C809" s="270"/>
      <c r="D809" s="291" t="str">
        <f>IF(C809="","",VLOOKUP(J809,IF({1,0},项目管理台账!$V$3:$V$1000,项目管理台账!$K$3:$K$1000),2,0))</f>
        <v/>
      </c>
      <c r="E809" s="296"/>
      <c r="F809" s="131"/>
      <c r="G809" s="294" t="str">
        <f>IF(C809="","",IF(VLOOKUP(D809,项目管理台账!$K$4:$R$1000,8,0)="","",VLOOKUP(D809,项目管理台账!$K$4:$R$1000,8,0)))</f>
        <v/>
      </c>
      <c r="H809" s="295">
        <f t="shared" si="25"/>
        <v>0</v>
      </c>
      <c r="I809" s="300"/>
      <c r="J809" s="297"/>
      <c r="K809" s="81"/>
    </row>
    <row r="810" spans="1:11">
      <c r="A810" s="290" t="str">
        <f t="shared" si="24"/>
        <v/>
      </c>
      <c r="B810" s="270"/>
      <c r="C810" s="270"/>
      <c r="D810" s="291" t="str">
        <f>IF(C810="","",VLOOKUP(J810,IF({1,0},项目管理台账!$V$3:$V$1000,项目管理台账!$K$3:$K$1000),2,0))</f>
        <v/>
      </c>
      <c r="E810" s="296"/>
      <c r="F810" s="131"/>
      <c r="G810" s="294" t="str">
        <f>IF(C810="","",IF(VLOOKUP(D810,项目管理台账!$K$4:$R$1000,8,0)="","",VLOOKUP(D810,项目管理台账!$K$4:$R$1000,8,0)))</f>
        <v/>
      </c>
      <c r="H810" s="295">
        <f t="shared" si="25"/>
        <v>0</v>
      </c>
      <c r="I810" s="300"/>
      <c r="J810" s="297"/>
      <c r="K810" s="81"/>
    </row>
    <row r="811" spans="1:11">
      <c r="A811" s="290" t="str">
        <f t="shared" si="24"/>
        <v/>
      </c>
      <c r="B811" s="270"/>
      <c r="C811" s="270"/>
      <c r="D811" s="291" t="str">
        <f>IF(C811="","",VLOOKUP(J811,IF({1,0},项目管理台账!$V$3:$V$1000,项目管理台账!$K$3:$K$1000),2,0))</f>
        <v/>
      </c>
      <c r="E811" s="296"/>
      <c r="F811" s="131"/>
      <c r="G811" s="294" t="str">
        <f>IF(C811="","",IF(VLOOKUP(D811,项目管理台账!$K$4:$R$1000,8,0)="","",VLOOKUP(D811,项目管理台账!$K$4:$R$1000,8,0)))</f>
        <v/>
      </c>
      <c r="H811" s="295">
        <f t="shared" si="25"/>
        <v>0</v>
      </c>
      <c r="I811" s="300"/>
      <c r="J811" s="297"/>
      <c r="K811" s="81"/>
    </row>
    <row r="812" spans="1:11">
      <c r="A812" s="290" t="str">
        <f t="shared" si="24"/>
        <v/>
      </c>
      <c r="B812" s="270"/>
      <c r="C812" s="270"/>
      <c r="D812" s="291" t="str">
        <f>IF(C812="","",VLOOKUP(J812,IF({1,0},项目管理台账!$V$3:$V$1000,项目管理台账!$K$3:$K$1000),2,0))</f>
        <v/>
      </c>
      <c r="E812" s="296"/>
      <c r="F812" s="131"/>
      <c r="G812" s="294" t="str">
        <f>IF(C812="","",IF(VLOOKUP(D812,项目管理台账!$K$4:$R$1000,8,0)="","",VLOOKUP(D812,项目管理台账!$K$4:$R$1000,8,0)))</f>
        <v/>
      </c>
      <c r="H812" s="295">
        <f t="shared" si="25"/>
        <v>0</v>
      </c>
      <c r="I812" s="300"/>
      <c r="J812" s="297"/>
      <c r="K812" s="81"/>
    </row>
    <row r="813" spans="1:11">
      <c r="A813" s="290" t="str">
        <f t="shared" si="24"/>
        <v/>
      </c>
      <c r="B813" s="270"/>
      <c r="C813" s="270"/>
      <c r="D813" s="291" t="str">
        <f>IF(C813="","",VLOOKUP(J813,IF({1,0},项目管理台账!$V$3:$V$1000,项目管理台账!$K$3:$K$1000),2,0))</f>
        <v/>
      </c>
      <c r="E813" s="296"/>
      <c r="F813" s="131"/>
      <c r="G813" s="294" t="str">
        <f>IF(C813="","",IF(VLOOKUP(D813,项目管理台账!$K$4:$R$1000,8,0)="","",VLOOKUP(D813,项目管理台账!$K$4:$R$1000,8,0)))</f>
        <v/>
      </c>
      <c r="H813" s="295">
        <f t="shared" si="25"/>
        <v>0</v>
      </c>
      <c r="I813" s="300"/>
      <c r="J813" s="297"/>
      <c r="K813" s="81"/>
    </row>
    <row r="814" spans="1:11">
      <c r="A814" s="290" t="str">
        <f t="shared" si="24"/>
        <v/>
      </c>
      <c r="B814" s="270"/>
      <c r="C814" s="270"/>
      <c r="D814" s="291" t="str">
        <f>IF(C814="","",VLOOKUP(J814,IF({1,0},项目管理台账!$V$3:$V$1000,项目管理台账!$K$3:$K$1000),2,0))</f>
        <v/>
      </c>
      <c r="E814" s="296"/>
      <c r="F814" s="131"/>
      <c r="G814" s="294" t="str">
        <f>IF(C814="","",IF(VLOOKUP(D814,项目管理台账!$K$4:$R$1000,8,0)="","",VLOOKUP(D814,项目管理台账!$K$4:$R$1000,8,0)))</f>
        <v/>
      </c>
      <c r="H814" s="295">
        <f t="shared" si="25"/>
        <v>0</v>
      </c>
      <c r="I814" s="300"/>
      <c r="J814" s="297"/>
      <c r="K814" s="81"/>
    </row>
    <row r="815" spans="1:11">
      <c r="A815" s="290" t="str">
        <f t="shared" si="24"/>
        <v/>
      </c>
      <c r="B815" s="270"/>
      <c r="C815" s="270"/>
      <c r="D815" s="291" t="str">
        <f>IF(C815="","",VLOOKUP(J815,IF({1,0},项目管理台账!$V$3:$V$1000,项目管理台账!$K$3:$K$1000),2,0))</f>
        <v/>
      </c>
      <c r="E815" s="296"/>
      <c r="F815" s="131"/>
      <c r="G815" s="294" t="str">
        <f>IF(C815="","",IF(VLOOKUP(D815,项目管理台账!$K$4:$R$1000,8,0)="","",VLOOKUP(D815,项目管理台账!$K$4:$R$1000,8,0)))</f>
        <v/>
      </c>
      <c r="H815" s="295">
        <f t="shared" si="25"/>
        <v>0</v>
      </c>
      <c r="I815" s="300"/>
      <c r="J815" s="297"/>
      <c r="K815" s="81"/>
    </row>
    <row r="816" spans="1:11">
      <c r="A816" s="290" t="str">
        <f t="shared" si="24"/>
        <v/>
      </c>
      <c r="B816" s="270"/>
      <c r="C816" s="270"/>
      <c r="D816" s="291" t="str">
        <f>IF(C816="","",VLOOKUP(J816,IF({1,0},项目管理台账!$V$3:$V$1000,项目管理台账!$K$3:$K$1000),2,0))</f>
        <v/>
      </c>
      <c r="E816" s="296"/>
      <c r="F816" s="131"/>
      <c r="G816" s="294" t="str">
        <f>IF(C816="","",IF(VLOOKUP(D816,项目管理台账!$K$4:$R$1000,8,0)="","",VLOOKUP(D816,项目管理台账!$K$4:$R$1000,8,0)))</f>
        <v/>
      </c>
      <c r="H816" s="295">
        <f t="shared" si="25"/>
        <v>0</v>
      </c>
      <c r="I816" s="300"/>
      <c r="J816" s="297"/>
      <c r="K816" s="81"/>
    </row>
    <row r="817" spans="1:11">
      <c r="A817" s="290" t="str">
        <f t="shared" si="24"/>
        <v/>
      </c>
      <c r="B817" s="270"/>
      <c r="C817" s="270"/>
      <c r="D817" s="291" t="str">
        <f>IF(C817="","",VLOOKUP(J817,IF({1,0},项目管理台账!$V$3:$V$1000,项目管理台账!$K$3:$K$1000),2,0))</f>
        <v/>
      </c>
      <c r="E817" s="296"/>
      <c r="F817" s="131"/>
      <c r="G817" s="294" t="str">
        <f>IF(C817="","",IF(VLOOKUP(D817,项目管理台账!$K$4:$R$1000,8,0)="","",VLOOKUP(D817,项目管理台账!$K$4:$R$1000,8,0)))</f>
        <v/>
      </c>
      <c r="H817" s="295">
        <f t="shared" si="25"/>
        <v>0</v>
      </c>
      <c r="I817" s="300"/>
      <c r="J817" s="297"/>
      <c r="K817" s="81"/>
    </row>
    <row r="818" spans="1:11">
      <c r="A818" s="290" t="str">
        <f t="shared" si="24"/>
        <v/>
      </c>
      <c r="B818" s="270"/>
      <c r="C818" s="270"/>
      <c r="D818" s="291" t="str">
        <f>IF(C818="","",VLOOKUP(J818,IF({1,0},项目管理台账!$V$3:$V$1000,项目管理台账!$K$3:$K$1000),2,0))</f>
        <v/>
      </c>
      <c r="E818" s="296"/>
      <c r="F818" s="131"/>
      <c r="G818" s="294" t="str">
        <f>IF(C818="","",IF(VLOOKUP(D818,项目管理台账!$K$4:$R$1000,8,0)="","",VLOOKUP(D818,项目管理台账!$K$4:$R$1000,8,0)))</f>
        <v/>
      </c>
      <c r="H818" s="295">
        <f t="shared" si="25"/>
        <v>0</v>
      </c>
      <c r="I818" s="300"/>
      <c r="J818" s="297"/>
      <c r="K818" s="81"/>
    </row>
    <row r="819" spans="1:11">
      <c r="A819" s="290" t="str">
        <f t="shared" si="24"/>
        <v/>
      </c>
      <c r="B819" s="270"/>
      <c r="C819" s="270"/>
      <c r="D819" s="291" t="str">
        <f>IF(C819="","",VLOOKUP(J819,IF({1,0},项目管理台账!$V$3:$V$1000,项目管理台账!$K$3:$K$1000),2,0))</f>
        <v/>
      </c>
      <c r="E819" s="296"/>
      <c r="F819" s="131"/>
      <c r="G819" s="294" t="str">
        <f>IF(C819="","",IF(VLOOKUP(D819,项目管理台账!$K$4:$R$1000,8,0)="","",VLOOKUP(D819,项目管理台账!$K$4:$R$1000,8,0)))</f>
        <v/>
      </c>
      <c r="H819" s="295">
        <f t="shared" si="25"/>
        <v>0</v>
      </c>
      <c r="I819" s="300"/>
      <c r="J819" s="297"/>
      <c r="K819" s="81"/>
    </row>
    <row r="820" spans="1:11">
      <c r="A820" s="290" t="str">
        <f t="shared" si="24"/>
        <v/>
      </c>
      <c r="B820" s="270"/>
      <c r="C820" s="270"/>
      <c r="D820" s="291" t="str">
        <f>IF(C820="","",VLOOKUP(J820,IF({1,0},项目管理台账!$V$3:$V$1000,项目管理台账!$K$3:$K$1000),2,0))</f>
        <v/>
      </c>
      <c r="E820" s="296"/>
      <c r="F820" s="131"/>
      <c r="G820" s="294" t="str">
        <f>IF(C820="","",IF(VLOOKUP(D820,项目管理台账!$K$4:$R$1000,8,0)="","",VLOOKUP(D820,项目管理台账!$K$4:$R$1000,8,0)))</f>
        <v/>
      </c>
      <c r="H820" s="295">
        <f t="shared" si="25"/>
        <v>0</v>
      </c>
      <c r="I820" s="300"/>
      <c r="J820" s="297"/>
      <c r="K820" s="81"/>
    </row>
    <row r="821" spans="1:11">
      <c r="A821" s="290" t="str">
        <f t="shared" si="24"/>
        <v/>
      </c>
      <c r="B821" s="270"/>
      <c r="C821" s="270"/>
      <c r="D821" s="291" t="str">
        <f>IF(C821="","",VLOOKUP(J821,IF({1,0},项目管理台账!$V$3:$V$1000,项目管理台账!$K$3:$K$1000),2,0))</f>
        <v/>
      </c>
      <c r="E821" s="296"/>
      <c r="F821" s="131"/>
      <c r="G821" s="294" t="str">
        <f>IF(C821="","",IF(VLOOKUP(D821,项目管理台账!$K$4:$R$1000,8,0)="","",VLOOKUP(D821,项目管理台账!$K$4:$R$1000,8,0)))</f>
        <v/>
      </c>
      <c r="H821" s="295">
        <f t="shared" si="25"/>
        <v>0</v>
      </c>
      <c r="I821" s="300"/>
      <c r="J821" s="297"/>
      <c r="K821" s="81"/>
    </row>
    <row r="822" spans="1:11">
      <c r="A822" s="290" t="str">
        <f t="shared" si="24"/>
        <v/>
      </c>
      <c r="B822" s="270"/>
      <c r="C822" s="270"/>
      <c r="D822" s="291" t="str">
        <f>IF(C822="","",VLOOKUP(J822,IF({1,0},项目管理台账!$V$3:$V$1000,项目管理台账!$K$3:$K$1000),2,0))</f>
        <v/>
      </c>
      <c r="E822" s="296"/>
      <c r="F822" s="131"/>
      <c r="G822" s="294" t="str">
        <f>IF(C822="","",IF(VLOOKUP(D822,项目管理台账!$K$4:$R$1000,8,0)="","",VLOOKUP(D822,项目管理台账!$K$4:$R$1000,8,0)))</f>
        <v/>
      </c>
      <c r="H822" s="295">
        <f t="shared" si="25"/>
        <v>0</v>
      </c>
      <c r="I822" s="300"/>
      <c r="J822" s="297"/>
      <c r="K822" s="81"/>
    </row>
    <row r="823" spans="1:11">
      <c r="A823" s="290" t="str">
        <f t="shared" si="24"/>
        <v/>
      </c>
      <c r="B823" s="270"/>
      <c r="C823" s="270"/>
      <c r="D823" s="291" t="str">
        <f>IF(C823="","",VLOOKUP(J823,IF({1,0},项目管理台账!$V$3:$V$1000,项目管理台账!$K$3:$K$1000),2,0))</f>
        <v/>
      </c>
      <c r="E823" s="296"/>
      <c r="F823" s="131"/>
      <c r="G823" s="294" t="str">
        <f>IF(C823="","",IF(VLOOKUP(D823,项目管理台账!$K$4:$R$1000,8,0)="","",VLOOKUP(D823,项目管理台账!$K$4:$R$1000,8,0)))</f>
        <v/>
      </c>
      <c r="H823" s="295">
        <f t="shared" si="25"/>
        <v>0</v>
      </c>
      <c r="I823" s="300"/>
      <c r="J823" s="297"/>
      <c r="K823" s="81"/>
    </row>
    <row r="824" spans="1:11">
      <c r="A824" s="290" t="str">
        <f t="shared" si="24"/>
        <v/>
      </c>
      <c r="B824" s="270"/>
      <c r="C824" s="270"/>
      <c r="D824" s="291" t="str">
        <f>IF(C824="","",VLOOKUP(J824,IF({1,0},项目管理台账!$V$3:$V$1000,项目管理台账!$K$3:$K$1000),2,0))</f>
        <v/>
      </c>
      <c r="E824" s="296"/>
      <c r="F824" s="131"/>
      <c r="G824" s="294" t="str">
        <f>IF(C824="","",IF(VLOOKUP(D824,项目管理台账!$K$4:$R$1000,8,0)="","",VLOOKUP(D824,项目管理台账!$K$4:$R$1000,8,0)))</f>
        <v/>
      </c>
      <c r="H824" s="295">
        <f t="shared" si="25"/>
        <v>0</v>
      </c>
      <c r="I824" s="300"/>
      <c r="J824" s="297"/>
      <c r="K824" s="81"/>
    </row>
    <row r="825" spans="1:11">
      <c r="A825" s="290" t="str">
        <f t="shared" si="24"/>
        <v/>
      </c>
      <c r="B825" s="270"/>
      <c r="C825" s="270"/>
      <c r="D825" s="291" t="str">
        <f>IF(C825="","",VLOOKUP(J825,IF({1,0},项目管理台账!$V$3:$V$1000,项目管理台账!$K$3:$K$1000),2,0))</f>
        <v/>
      </c>
      <c r="E825" s="296"/>
      <c r="F825" s="131"/>
      <c r="G825" s="294" t="str">
        <f>IF(C825="","",IF(VLOOKUP(D825,项目管理台账!$K$4:$R$1000,8,0)="","",VLOOKUP(D825,项目管理台账!$K$4:$R$1000,8,0)))</f>
        <v/>
      </c>
      <c r="H825" s="295">
        <f t="shared" si="25"/>
        <v>0</v>
      </c>
      <c r="I825" s="300"/>
      <c r="J825" s="297"/>
      <c r="K825" s="81"/>
    </row>
    <row r="826" spans="1:11">
      <c r="A826" s="290" t="str">
        <f t="shared" si="24"/>
        <v/>
      </c>
      <c r="B826" s="270"/>
      <c r="C826" s="270"/>
      <c r="D826" s="291" t="str">
        <f>IF(C826="","",VLOOKUP(J826,IF({1,0},项目管理台账!$V$3:$V$1000,项目管理台账!$K$3:$K$1000),2,0))</f>
        <v/>
      </c>
      <c r="E826" s="296"/>
      <c r="F826" s="131"/>
      <c r="G826" s="294" t="str">
        <f>IF(C826="","",IF(VLOOKUP(D826,项目管理台账!$K$4:$R$1000,8,0)="","",VLOOKUP(D826,项目管理台账!$K$4:$R$1000,8,0)))</f>
        <v/>
      </c>
      <c r="H826" s="295">
        <f t="shared" si="25"/>
        <v>0</v>
      </c>
      <c r="I826" s="300"/>
      <c r="J826" s="297"/>
      <c r="K826" s="81"/>
    </row>
    <row r="827" spans="1:11">
      <c r="A827" s="290" t="str">
        <f t="shared" si="24"/>
        <v/>
      </c>
      <c r="B827" s="270"/>
      <c r="C827" s="270"/>
      <c r="D827" s="291" t="str">
        <f>IF(C827="","",VLOOKUP(J827,IF({1,0},项目管理台账!$V$3:$V$1000,项目管理台账!$K$3:$K$1000),2,0))</f>
        <v/>
      </c>
      <c r="E827" s="296"/>
      <c r="F827" s="131"/>
      <c r="G827" s="294" t="str">
        <f>IF(C827="","",IF(VLOOKUP(D827,项目管理台账!$K$4:$R$1000,8,0)="","",VLOOKUP(D827,项目管理台账!$K$4:$R$1000,8,0)))</f>
        <v/>
      </c>
      <c r="H827" s="295">
        <f t="shared" si="25"/>
        <v>0</v>
      </c>
      <c r="I827" s="300"/>
      <c r="J827" s="297"/>
      <c r="K827" s="81"/>
    </row>
    <row r="828" spans="1:11">
      <c r="A828" s="290" t="str">
        <f t="shared" si="24"/>
        <v/>
      </c>
      <c r="B828" s="270"/>
      <c r="C828" s="270"/>
      <c r="D828" s="291" t="str">
        <f>IF(C828="","",VLOOKUP(J828,IF({1,0},项目管理台账!$V$3:$V$1000,项目管理台账!$K$3:$K$1000),2,0))</f>
        <v/>
      </c>
      <c r="E828" s="296"/>
      <c r="F828" s="131"/>
      <c r="G828" s="294" t="str">
        <f>IF(C828="","",IF(VLOOKUP(D828,项目管理台账!$K$4:$R$1000,8,0)="","",VLOOKUP(D828,项目管理台账!$K$4:$R$1000,8,0)))</f>
        <v/>
      </c>
      <c r="H828" s="295">
        <f t="shared" si="25"/>
        <v>0</v>
      </c>
      <c r="I828" s="300"/>
      <c r="J828" s="297"/>
      <c r="K828" s="81"/>
    </row>
    <row r="829" spans="1:11">
      <c r="A829" s="290" t="str">
        <f t="shared" si="24"/>
        <v/>
      </c>
      <c r="B829" s="270"/>
      <c r="C829" s="270"/>
      <c r="D829" s="291" t="str">
        <f>IF(C829="","",VLOOKUP(J829,IF({1,0},项目管理台账!$V$3:$V$1000,项目管理台账!$K$3:$K$1000),2,0))</f>
        <v/>
      </c>
      <c r="E829" s="296"/>
      <c r="F829" s="131"/>
      <c r="G829" s="294" t="str">
        <f>IF(C829="","",IF(VLOOKUP(D829,项目管理台账!$K$4:$R$1000,8,0)="","",VLOOKUP(D829,项目管理台账!$K$4:$R$1000,8,0)))</f>
        <v/>
      </c>
      <c r="H829" s="295">
        <f t="shared" si="25"/>
        <v>0</v>
      </c>
      <c r="I829" s="300"/>
      <c r="J829" s="297"/>
      <c r="K829" s="81"/>
    </row>
    <row r="830" spans="1:11">
      <c r="A830" s="290" t="str">
        <f t="shared" si="24"/>
        <v/>
      </c>
      <c r="B830" s="270"/>
      <c r="C830" s="270"/>
      <c r="D830" s="291" t="str">
        <f>IF(C830="","",VLOOKUP(J830,IF({1,0},项目管理台账!$V$3:$V$1000,项目管理台账!$K$3:$K$1000),2,0))</f>
        <v/>
      </c>
      <c r="E830" s="296"/>
      <c r="F830" s="131"/>
      <c r="G830" s="294" t="str">
        <f>IF(C830="","",IF(VLOOKUP(D830,项目管理台账!$K$4:$R$1000,8,0)="","",VLOOKUP(D830,项目管理台账!$K$4:$R$1000,8,0)))</f>
        <v/>
      </c>
      <c r="H830" s="295">
        <f t="shared" si="25"/>
        <v>0</v>
      </c>
      <c r="I830" s="300"/>
      <c r="J830" s="297"/>
      <c r="K830" s="81"/>
    </row>
    <row r="831" spans="1:11">
      <c r="A831" s="290" t="str">
        <f t="shared" si="24"/>
        <v/>
      </c>
      <c r="B831" s="270"/>
      <c r="C831" s="270"/>
      <c r="D831" s="291" t="str">
        <f>IF(C831="","",VLOOKUP(J831,IF({1,0},项目管理台账!$V$3:$V$1000,项目管理台账!$K$3:$K$1000),2,0))</f>
        <v/>
      </c>
      <c r="E831" s="296"/>
      <c r="F831" s="131"/>
      <c r="G831" s="294" t="str">
        <f>IF(C831="","",IF(VLOOKUP(D831,项目管理台账!$K$4:$R$1000,8,0)="","",VLOOKUP(D831,项目管理台账!$K$4:$R$1000,8,0)))</f>
        <v/>
      </c>
      <c r="H831" s="295">
        <f t="shared" si="25"/>
        <v>0</v>
      </c>
      <c r="I831" s="300"/>
      <c r="J831" s="297"/>
      <c r="K831" s="81"/>
    </row>
    <row r="832" spans="1:11">
      <c r="A832" s="290" t="str">
        <f t="shared" si="24"/>
        <v/>
      </c>
      <c r="B832" s="270"/>
      <c r="C832" s="270"/>
      <c r="D832" s="291" t="str">
        <f>IF(C832="","",VLOOKUP(J832,IF({1,0},项目管理台账!$V$3:$V$1000,项目管理台账!$K$3:$K$1000),2,0))</f>
        <v/>
      </c>
      <c r="E832" s="296"/>
      <c r="F832" s="131"/>
      <c r="G832" s="294" t="str">
        <f>IF(C832="","",IF(VLOOKUP(D832,项目管理台账!$K$4:$R$1000,8,0)="","",VLOOKUP(D832,项目管理台账!$K$4:$R$1000,8,0)))</f>
        <v/>
      </c>
      <c r="H832" s="295">
        <f t="shared" si="25"/>
        <v>0</v>
      </c>
      <c r="I832" s="300"/>
      <c r="J832" s="297"/>
      <c r="K832" s="81"/>
    </row>
    <row r="833" spans="1:11">
      <c r="A833" s="290" t="str">
        <f t="shared" si="24"/>
        <v/>
      </c>
      <c r="B833" s="270"/>
      <c r="C833" s="270"/>
      <c r="D833" s="291" t="str">
        <f>IF(C833="","",VLOOKUP(J833,IF({1,0},项目管理台账!$V$3:$V$1000,项目管理台账!$K$3:$K$1000),2,0))</f>
        <v/>
      </c>
      <c r="E833" s="296"/>
      <c r="F833" s="131"/>
      <c r="G833" s="294" t="str">
        <f>IF(C833="","",IF(VLOOKUP(D833,项目管理台账!$K$4:$R$1000,8,0)="","",VLOOKUP(D833,项目管理台账!$K$4:$R$1000,8,0)))</f>
        <v/>
      </c>
      <c r="H833" s="295">
        <f t="shared" si="25"/>
        <v>0</v>
      </c>
      <c r="I833" s="300"/>
      <c r="J833" s="297"/>
      <c r="K833" s="81"/>
    </row>
    <row r="834" spans="1:11">
      <c r="A834" s="290" t="str">
        <f t="shared" si="24"/>
        <v/>
      </c>
      <c r="B834" s="270"/>
      <c r="C834" s="270"/>
      <c r="D834" s="291" t="str">
        <f>IF(C834="","",VLOOKUP(J834,IF({1,0},项目管理台账!$V$3:$V$1000,项目管理台账!$K$3:$K$1000),2,0))</f>
        <v/>
      </c>
      <c r="E834" s="296"/>
      <c r="F834" s="131"/>
      <c r="G834" s="294" t="str">
        <f>IF(C834="","",IF(VLOOKUP(D834,项目管理台账!$K$4:$R$1000,8,0)="","",VLOOKUP(D834,项目管理台账!$K$4:$R$1000,8,0)))</f>
        <v/>
      </c>
      <c r="H834" s="295">
        <f t="shared" si="25"/>
        <v>0</v>
      </c>
      <c r="I834" s="300"/>
      <c r="J834" s="297"/>
      <c r="K834" s="81"/>
    </row>
    <row r="835" spans="1:11">
      <c r="A835" s="290" t="str">
        <f t="shared" si="24"/>
        <v/>
      </c>
      <c r="B835" s="270"/>
      <c r="C835" s="270"/>
      <c r="D835" s="291" t="str">
        <f>IF(C835="","",VLOOKUP(J835,IF({1,0},项目管理台账!$V$3:$V$1000,项目管理台账!$K$3:$K$1000),2,0))</f>
        <v/>
      </c>
      <c r="E835" s="296"/>
      <c r="F835" s="131"/>
      <c r="G835" s="294" t="str">
        <f>IF(C835="","",IF(VLOOKUP(D835,项目管理台账!$K$4:$R$1000,8,0)="","",VLOOKUP(D835,项目管理台账!$K$4:$R$1000,8,0)))</f>
        <v/>
      </c>
      <c r="H835" s="295">
        <f t="shared" si="25"/>
        <v>0</v>
      </c>
      <c r="I835" s="300"/>
      <c r="J835" s="297"/>
      <c r="K835" s="81"/>
    </row>
    <row r="836" spans="1:11">
      <c r="A836" s="290" t="str">
        <f t="shared" si="24"/>
        <v/>
      </c>
      <c r="B836" s="270"/>
      <c r="C836" s="270"/>
      <c r="D836" s="291" t="str">
        <f>IF(C836="","",VLOOKUP(J836,IF({1,0},项目管理台账!$V$3:$V$1000,项目管理台账!$K$3:$K$1000),2,0))</f>
        <v/>
      </c>
      <c r="E836" s="296"/>
      <c r="F836" s="131"/>
      <c r="G836" s="294" t="str">
        <f>IF(C836="","",IF(VLOOKUP(D836,项目管理台账!$K$4:$R$1000,8,0)="","",VLOOKUP(D836,项目管理台账!$K$4:$R$1000,8,0)))</f>
        <v/>
      </c>
      <c r="H836" s="295">
        <f t="shared" si="25"/>
        <v>0</v>
      </c>
      <c r="I836" s="300"/>
      <c r="J836" s="297"/>
      <c r="K836" s="81"/>
    </row>
    <row r="837" spans="1:11">
      <c r="A837" s="290" t="str">
        <f t="shared" ref="A837:A900" si="26">IF(E837&lt;&gt;"",ROW()-3,"")</f>
        <v/>
      </c>
      <c r="B837" s="270"/>
      <c r="C837" s="270"/>
      <c r="D837" s="291" t="str">
        <f>IF(C837="","",VLOOKUP(J837,IF({1,0},项目管理台账!$V$3:$V$1000,项目管理台账!$K$3:$K$1000),2,0))</f>
        <v/>
      </c>
      <c r="E837" s="296"/>
      <c r="F837" s="131"/>
      <c r="G837" s="294" t="str">
        <f>IF(C837="","",IF(VLOOKUP(D837,项目管理台账!$K$4:$R$1000,8,0)="","",VLOOKUP(D837,项目管理台账!$K$4:$R$1000,8,0)))</f>
        <v/>
      </c>
      <c r="H837" s="295">
        <f t="shared" ref="H837:H900" si="27">IF(G837="",0,G837*F837)</f>
        <v>0</v>
      </c>
      <c r="I837" s="300"/>
      <c r="J837" s="297"/>
      <c r="K837" s="81"/>
    </row>
    <row r="838" spans="1:11">
      <c r="A838" s="290" t="str">
        <f t="shared" si="26"/>
        <v/>
      </c>
      <c r="B838" s="270"/>
      <c r="C838" s="270"/>
      <c r="D838" s="291" t="str">
        <f>IF(C838="","",VLOOKUP(J838,IF({1,0},项目管理台账!$V$3:$V$1000,项目管理台账!$K$3:$K$1000),2,0))</f>
        <v/>
      </c>
      <c r="E838" s="296"/>
      <c r="F838" s="131"/>
      <c r="G838" s="294" t="str">
        <f>IF(C838="","",IF(VLOOKUP(D838,项目管理台账!$K$4:$R$1000,8,0)="","",VLOOKUP(D838,项目管理台账!$K$4:$R$1000,8,0)))</f>
        <v/>
      </c>
      <c r="H838" s="295">
        <f t="shared" si="27"/>
        <v>0</v>
      </c>
      <c r="I838" s="300"/>
      <c r="J838" s="297"/>
      <c r="K838" s="81"/>
    </row>
    <row r="839" spans="1:11">
      <c r="A839" s="290" t="str">
        <f t="shared" si="26"/>
        <v/>
      </c>
      <c r="B839" s="270"/>
      <c r="C839" s="270"/>
      <c r="D839" s="291" t="str">
        <f>IF(C839="","",VLOOKUP(J839,IF({1,0},项目管理台账!$V$3:$V$1000,项目管理台账!$K$3:$K$1000),2,0))</f>
        <v/>
      </c>
      <c r="E839" s="296"/>
      <c r="F839" s="131"/>
      <c r="G839" s="294" t="str">
        <f>IF(C839="","",IF(VLOOKUP(D839,项目管理台账!$K$4:$R$1000,8,0)="","",VLOOKUP(D839,项目管理台账!$K$4:$R$1000,8,0)))</f>
        <v/>
      </c>
      <c r="H839" s="295">
        <f t="shared" si="27"/>
        <v>0</v>
      </c>
      <c r="I839" s="300"/>
      <c r="J839" s="297"/>
      <c r="K839" s="81"/>
    </row>
    <row r="840" spans="1:11">
      <c r="A840" s="290" t="str">
        <f t="shared" si="26"/>
        <v/>
      </c>
      <c r="B840" s="270"/>
      <c r="C840" s="270"/>
      <c r="D840" s="291" t="str">
        <f>IF(C840="","",VLOOKUP(J840,IF({1,0},项目管理台账!$V$3:$V$1000,项目管理台账!$K$3:$K$1000),2,0))</f>
        <v/>
      </c>
      <c r="E840" s="296"/>
      <c r="F840" s="131"/>
      <c r="G840" s="294" t="str">
        <f>IF(C840="","",IF(VLOOKUP(D840,项目管理台账!$K$4:$R$1000,8,0)="","",VLOOKUP(D840,项目管理台账!$K$4:$R$1000,8,0)))</f>
        <v/>
      </c>
      <c r="H840" s="295">
        <f t="shared" si="27"/>
        <v>0</v>
      </c>
      <c r="I840" s="300"/>
      <c r="J840" s="297"/>
      <c r="K840" s="81"/>
    </row>
    <row r="841" spans="1:11">
      <c r="A841" s="290" t="str">
        <f t="shared" si="26"/>
        <v/>
      </c>
      <c r="B841" s="270"/>
      <c r="C841" s="270"/>
      <c r="D841" s="291" t="str">
        <f>IF(C841="","",VLOOKUP(J841,IF({1,0},项目管理台账!$V$3:$V$1000,项目管理台账!$K$3:$K$1000),2,0))</f>
        <v/>
      </c>
      <c r="E841" s="296"/>
      <c r="F841" s="131"/>
      <c r="G841" s="294" t="str">
        <f>IF(C841="","",IF(VLOOKUP(D841,项目管理台账!$K$4:$R$1000,8,0)="","",VLOOKUP(D841,项目管理台账!$K$4:$R$1000,8,0)))</f>
        <v/>
      </c>
      <c r="H841" s="295">
        <f t="shared" si="27"/>
        <v>0</v>
      </c>
      <c r="I841" s="300"/>
      <c r="J841" s="297"/>
      <c r="K841" s="81"/>
    </row>
    <row r="842" spans="1:11">
      <c r="A842" s="290" t="str">
        <f t="shared" si="26"/>
        <v/>
      </c>
      <c r="B842" s="270"/>
      <c r="C842" s="270"/>
      <c r="D842" s="291" t="str">
        <f>IF(C842="","",VLOOKUP(J842,IF({1,0},项目管理台账!$V$3:$V$1000,项目管理台账!$K$3:$K$1000),2,0))</f>
        <v/>
      </c>
      <c r="E842" s="296"/>
      <c r="F842" s="131"/>
      <c r="G842" s="294" t="str">
        <f>IF(C842="","",IF(VLOOKUP(D842,项目管理台账!$K$4:$R$1000,8,0)="","",VLOOKUP(D842,项目管理台账!$K$4:$R$1000,8,0)))</f>
        <v/>
      </c>
      <c r="H842" s="295">
        <f t="shared" si="27"/>
        <v>0</v>
      </c>
      <c r="I842" s="300"/>
      <c r="J842" s="297"/>
      <c r="K842" s="81"/>
    </row>
    <row r="843" spans="1:11">
      <c r="A843" s="290" t="str">
        <f t="shared" si="26"/>
        <v/>
      </c>
      <c r="B843" s="270"/>
      <c r="C843" s="270"/>
      <c r="D843" s="291" t="str">
        <f>IF(C843="","",VLOOKUP(J843,IF({1,0},项目管理台账!$V$3:$V$1000,项目管理台账!$K$3:$K$1000),2,0))</f>
        <v/>
      </c>
      <c r="E843" s="296"/>
      <c r="F843" s="131"/>
      <c r="G843" s="294" t="str">
        <f>IF(C843="","",IF(VLOOKUP(D843,项目管理台账!$K$4:$R$1000,8,0)="","",VLOOKUP(D843,项目管理台账!$K$4:$R$1000,8,0)))</f>
        <v/>
      </c>
      <c r="H843" s="295">
        <f t="shared" si="27"/>
        <v>0</v>
      </c>
      <c r="I843" s="300"/>
      <c r="J843" s="297"/>
      <c r="K843" s="81"/>
    </row>
    <row r="844" spans="1:11">
      <c r="A844" s="290" t="str">
        <f t="shared" si="26"/>
        <v/>
      </c>
      <c r="B844" s="270"/>
      <c r="C844" s="270"/>
      <c r="D844" s="291" t="str">
        <f>IF(C844="","",VLOOKUP(J844,IF({1,0},项目管理台账!$V$3:$V$1000,项目管理台账!$K$3:$K$1000),2,0))</f>
        <v/>
      </c>
      <c r="E844" s="296"/>
      <c r="F844" s="131"/>
      <c r="G844" s="294" t="str">
        <f>IF(C844="","",IF(VLOOKUP(D844,项目管理台账!$K$4:$R$1000,8,0)="","",VLOOKUP(D844,项目管理台账!$K$4:$R$1000,8,0)))</f>
        <v/>
      </c>
      <c r="H844" s="295">
        <f t="shared" si="27"/>
        <v>0</v>
      </c>
      <c r="I844" s="300"/>
      <c r="J844" s="297"/>
      <c r="K844" s="81"/>
    </row>
    <row r="845" spans="1:11">
      <c r="A845" s="290" t="str">
        <f t="shared" si="26"/>
        <v/>
      </c>
      <c r="B845" s="270"/>
      <c r="C845" s="270"/>
      <c r="D845" s="291" t="str">
        <f>IF(C845="","",VLOOKUP(J845,IF({1,0},项目管理台账!$V$3:$V$1000,项目管理台账!$K$3:$K$1000),2,0))</f>
        <v/>
      </c>
      <c r="E845" s="296"/>
      <c r="F845" s="131"/>
      <c r="G845" s="294" t="str">
        <f>IF(C845="","",IF(VLOOKUP(D845,项目管理台账!$K$4:$R$1000,8,0)="","",VLOOKUP(D845,项目管理台账!$K$4:$R$1000,8,0)))</f>
        <v/>
      </c>
      <c r="H845" s="295">
        <f t="shared" si="27"/>
        <v>0</v>
      </c>
      <c r="I845" s="300"/>
      <c r="J845" s="297"/>
      <c r="K845" s="81"/>
    </row>
    <row r="846" spans="1:11">
      <c r="A846" s="290" t="str">
        <f t="shared" si="26"/>
        <v/>
      </c>
      <c r="B846" s="270"/>
      <c r="C846" s="270"/>
      <c r="D846" s="291" t="str">
        <f>IF(C846="","",VLOOKUP(J846,IF({1,0},项目管理台账!$V$3:$V$1000,项目管理台账!$K$3:$K$1000),2,0))</f>
        <v/>
      </c>
      <c r="E846" s="296"/>
      <c r="F846" s="131"/>
      <c r="G846" s="294" t="str">
        <f>IF(C846="","",IF(VLOOKUP(D846,项目管理台账!$K$4:$R$1000,8,0)="","",VLOOKUP(D846,项目管理台账!$K$4:$R$1000,8,0)))</f>
        <v/>
      </c>
      <c r="H846" s="295">
        <f t="shared" si="27"/>
        <v>0</v>
      </c>
      <c r="I846" s="300"/>
      <c r="J846" s="297"/>
      <c r="K846" s="81"/>
    </row>
    <row r="847" spans="1:11">
      <c r="A847" s="290" t="str">
        <f t="shared" si="26"/>
        <v/>
      </c>
      <c r="B847" s="270"/>
      <c r="C847" s="270"/>
      <c r="D847" s="291" t="str">
        <f>IF(C847="","",VLOOKUP(J847,IF({1,0},项目管理台账!$V$3:$V$1000,项目管理台账!$K$3:$K$1000),2,0))</f>
        <v/>
      </c>
      <c r="E847" s="296"/>
      <c r="F847" s="131"/>
      <c r="G847" s="294" t="str">
        <f>IF(C847="","",IF(VLOOKUP(D847,项目管理台账!$K$4:$R$1000,8,0)="","",VLOOKUP(D847,项目管理台账!$K$4:$R$1000,8,0)))</f>
        <v/>
      </c>
      <c r="H847" s="295">
        <f t="shared" si="27"/>
        <v>0</v>
      </c>
      <c r="I847" s="300"/>
      <c r="J847" s="297"/>
      <c r="K847" s="81"/>
    </row>
    <row r="848" spans="1:11">
      <c r="A848" s="290" t="str">
        <f t="shared" si="26"/>
        <v/>
      </c>
      <c r="B848" s="270"/>
      <c r="C848" s="270"/>
      <c r="D848" s="291" t="str">
        <f>IF(C848="","",VLOOKUP(J848,IF({1,0},项目管理台账!$V$3:$V$1000,项目管理台账!$K$3:$K$1000),2,0))</f>
        <v/>
      </c>
      <c r="E848" s="296"/>
      <c r="F848" s="131"/>
      <c r="G848" s="294" t="str">
        <f>IF(C848="","",IF(VLOOKUP(D848,项目管理台账!$K$4:$R$1000,8,0)="","",VLOOKUP(D848,项目管理台账!$K$4:$R$1000,8,0)))</f>
        <v/>
      </c>
      <c r="H848" s="295">
        <f t="shared" si="27"/>
        <v>0</v>
      </c>
      <c r="I848" s="300"/>
      <c r="J848" s="297"/>
      <c r="K848" s="81"/>
    </row>
    <row r="849" spans="1:11">
      <c r="A849" s="290" t="str">
        <f t="shared" si="26"/>
        <v/>
      </c>
      <c r="B849" s="270"/>
      <c r="C849" s="270"/>
      <c r="D849" s="291" t="str">
        <f>IF(C849="","",VLOOKUP(J849,IF({1,0},项目管理台账!$V$3:$V$1000,项目管理台账!$K$3:$K$1000),2,0))</f>
        <v/>
      </c>
      <c r="E849" s="296"/>
      <c r="F849" s="131"/>
      <c r="G849" s="294" t="str">
        <f>IF(C849="","",IF(VLOOKUP(D849,项目管理台账!$K$4:$R$1000,8,0)="","",VLOOKUP(D849,项目管理台账!$K$4:$R$1000,8,0)))</f>
        <v/>
      </c>
      <c r="H849" s="295">
        <f t="shared" si="27"/>
        <v>0</v>
      </c>
      <c r="I849" s="300"/>
      <c r="J849" s="297"/>
      <c r="K849" s="81"/>
    </row>
    <row r="850" spans="1:11">
      <c r="A850" s="290" t="str">
        <f t="shared" si="26"/>
        <v/>
      </c>
      <c r="B850" s="270"/>
      <c r="C850" s="270"/>
      <c r="D850" s="291" t="str">
        <f>IF(C850="","",VLOOKUP(J850,IF({1,0},项目管理台账!$V$3:$V$1000,项目管理台账!$K$3:$K$1000),2,0))</f>
        <v/>
      </c>
      <c r="E850" s="296"/>
      <c r="F850" s="131"/>
      <c r="G850" s="294" t="str">
        <f>IF(C850="","",IF(VLOOKUP(D850,项目管理台账!$K$4:$R$1000,8,0)="","",VLOOKUP(D850,项目管理台账!$K$4:$R$1000,8,0)))</f>
        <v/>
      </c>
      <c r="H850" s="295">
        <f t="shared" si="27"/>
        <v>0</v>
      </c>
      <c r="I850" s="300"/>
      <c r="J850" s="297"/>
      <c r="K850" s="81"/>
    </row>
    <row r="851" spans="1:11">
      <c r="A851" s="290" t="str">
        <f t="shared" si="26"/>
        <v/>
      </c>
      <c r="B851" s="270"/>
      <c r="C851" s="270"/>
      <c r="D851" s="291" t="str">
        <f>IF(C851="","",VLOOKUP(J851,IF({1,0},项目管理台账!$V$3:$V$1000,项目管理台账!$K$3:$K$1000),2,0))</f>
        <v/>
      </c>
      <c r="E851" s="296"/>
      <c r="F851" s="131"/>
      <c r="G851" s="294" t="str">
        <f>IF(C851="","",IF(VLOOKUP(D851,项目管理台账!$K$4:$R$1000,8,0)="","",VLOOKUP(D851,项目管理台账!$K$4:$R$1000,8,0)))</f>
        <v/>
      </c>
      <c r="H851" s="295">
        <f t="shared" si="27"/>
        <v>0</v>
      </c>
      <c r="I851" s="300"/>
      <c r="J851" s="297"/>
      <c r="K851" s="81"/>
    </row>
    <row r="852" spans="1:11">
      <c r="A852" s="290" t="str">
        <f t="shared" si="26"/>
        <v/>
      </c>
      <c r="B852" s="270"/>
      <c r="C852" s="270"/>
      <c r="D852" s="291" t="str">
        <f>IF(C852="","",VLOOKUP(J852,IF({1,0},项目管理台账!$V$3:$V$1000,项目管理台账!$K$3:$K$1000),2,0))</f>
        <v/>
      </c>
      <c r="E852" s="296"/>
      <c r="F852" s="131"/>
      <c r="G852" s="294" t="str">
        <f>IF(C852="","",IF(VLOOKUP(D852,项目管理台账!$K$4:$R$1000,8,0)="","",VLOOKUP(D852,项目管理台账!$K$4:$R$1000,8,0)))</f>
        <v/>
      </c>
      <c r="H852" s="295">
        <f t="shared" si="27"/>
        <v>0</v>
      </c>
      <c r="I852" s="300"/>
      <c r="J852" s="297"/>
      <c r="K852" s="81"/>
    </row>
    <row r="853" spans="1:11">
      <c r="A853" s="290" t="str">
        <f t="shared" si="26"/>
        <v/>
      </c>
      <c r="B853" s="270"/>
      <c r="C853" s="270"/>
      <c r="D853" s="291" t="str">
        <f>IF(C853="","",VLOOKUP(J853,IF({1,0},项目管理台账!$V$3:$V$1000,项目管理台账!$K$3:$K$1000),2,0))</f>
        <v/>
      </c>
      <c r="E853" s="296"/>
      <c r="F853" s="131"/>
      <c r="G853" s="294" t="str">
        <f>IF(C853="","",IF(VLOOKUP(D853,项目管理台账!$K$4:$R$1000,8,0)="","",VLOOKUP(D853,项目管理台账!$K$4:$R$1000,8,0)))</f>
        <v/>
      </c>
      <c r="H853" s="295">
        <f t="shared" si="27"/>
        <v>0</v>
      </c>
      <c r="I853" s="300"/>
      <c r="J853" s="297"/>
      <c r="K853" s="81"/>
    </row>
    <row r="854" spans="1:11">
      <c r="A854" s="290" t="str">
        <f t="shared" si="26"/>
        <v/>
      </c>
      <c r="B854" s="270"/>
      <c r="C854" s="270"/>
      <c r="D854" s="291" t="str">
        <f>IF(C854="","",VLOOKUP(J854,IF({1,0},项目管理台账!$V$3:$V$1000,项目管理台账!$K$3:$K$1000),2,0))</f>
        <v/>
      </c>
      <c r="E854" s="296"/>
      <c r="F854" s="131"/>
      <c r="G854" s="294" t="str">
        <f>IF(C854="","",IF(VLOOKUP(D854,项目管理台账!$K$4:$R$1000,8,0)="","",VLOOKUP(D854,项目管理台账!$K$4:$R$1000,8,0)))</f>
        <v/>
      </c>
      <c r="H854" s="295">
        <f t="shared" si="27"/>
        <v>0</v>
      </c>
      <c r="I854" s="300"/>
      <c r="J854" s="297"/>
      <c r="K854" s="81"/>
    </row>
    <row r="855" spans="1:11">
      <c r="A855" s="290" t="str">
        <f t="shared" si="26"/>
        <v/>
      </c>
      <c r="B855" s="270"/>
      <c r="C855" s="270"/>
      <c r="D855" s="291" t="str">
        <f>IF(C855="","",VLOOKUP(J855,IF({1,0},项目管理台账!$V$3:$V$1000,项目管理台账!$K$3:$K$1000),2,0))</f>
        <v/>
      </c>
      <c r="E855" s="296"/>
      <c r="F855" s="131"/>
      <c r="G855" s="294" t="str">
        <f>IF(C855="","",IF(VLOOKUP(D855,项目管理台账!$K$4:$R$1000,8,0)="","",VLOOKUP(D855,项目管理台账!$K$4:$R$1000,8,0)))</f>
        <v/>
      </c>
      <c r="H855" s="295">
        <f t="shared" si="27"/>
        <v>0</v>
      </c>
      <c r="I855" s="300"/>
      <c r="J855" s="297"/>
      <c r="K855" s="81"/>
    </row>
    <row r="856" spans="1:11">
      <c r="A856" s="290" t="str">
        <f t="shared" si="26"/>
        <v/>
      </c>
      <c r="B856" s="270"/>
      <c r="C856" s="270"/>
      <c r="D856" s="291" t="str">
        <f>IF(C856="","",VLOOKUP(J856,IF({1,0},项目管理台账!$V$3:$V$1000,项目管理台账!$K$3:$K$1000),2,0))</f>
        <v/>
      </c>
      <c r="E856" s="296"/>
      <c r="F856" s="131"/>
      <c r="G856" s="294" t="str">
        <f>IF(C856="","",IF(VLOOKUP(D856,项目管理台账!$K$4:$R$1000,8,0)="","",VLOOKUP(D856,项目管理台账!$K$4:$R$1000,8,0)))</f>
        <v/>
      </c>
      <c r="H856" s="295">
        <f t="shared" si="27"/>
        <v>0</v>
      </c>
      <c r="I856" s="300"/>
      <c r="J856" s="297"/>
      <c r="K856" s="81"/>
    </row>
    <row r="857" spans="1:11">
      <c r="A857" s="290" t="str">
        <f t="shared" si="26"/>
        <v/>
      </c>
      <c r="B857" s="270"/>
      <c r="C857" s="270"/>
      <c r="D857" s="291" t="str">
        <f>IF(C857="","",VLOOKUP(J857,IF({1,0},项目管理台账!$V$3:$V$1000,项目管理台账!$K$3:$K$1000),2,0))</f>
        <v/>
      </c>
      <c r="E857" s="296"/>
      <c r="F857" s="131"/>
      <c r="G857" s="294" t="str">
        <f>IF(C857="","",IF(VLOOKUP(D857,项目管理台账!$K$4:$R$1000,8,0)="","",VLOOKUP(D857,项目管理台账!$K$4:$R$1000,8,0)))</f>
        <v/>
      </c>
      <c r="H857" s="295">
        <f t="shared" si="27"/>
        <v>0</v>
      </c>
      <c r="I857" s="300"/>
      <c r="J857" s="297"/>
      <c r="K857" s="81"/>
    </row>
    <row r="858" spans="1:11">
      <c r="A858" s="290" t="str">
        <f t="shared" si="26"/>
        <v/>
      </c>
      <c r="B858" s="270"/>
      <c r="C858" s="270"/>
      <c r="D858" s="291" t="str">
        <f>IF(C858="","",VLOOKUP(J858,IF({1,0},项目管理台账!$V$3:$V$1000,项目管理台账!$K$3:$K$1000),2,0))</f>
        <v/>
      </c>
      <c r="E858" s="296"/>
      <c r="F858" s="131"/>
      <c r="G858" s="294" t="str">
        <f>IF(C858="","",IF(VLOOKUP(D858,项目管理台账!$K$4:$R$1000,8,0)="","",VLOOKUP(D858,项目管理台账!$K$4:$R$1000,8,0)))</f>
        <v/>
      </c>
      <c r="H858" s="295">
        <f t="shared" si="27"/>
        <v>0</v>
      </c>
      <c r="I858" s="300"/>
      <c r="J858" s="297"/>
      <c r="K858" s="81"/>
    </row>
    <row r="859" spans="1:11">
      <c r="A859" s="290" t="str">
        <f t="shared" si="26"/>
        <v/>
      </c>
      <c r="B859" s="270"/>
      <c r="C859" s="270"/>
      <c r="D859" s="291" t="str">
        <f>IF(C859="","",VLOOKUP(J859,IF({1,0},项目管理台账!$V$3:$V$1000,项目管理台账!$K$3:$K$1000),2,0))</f>
        <v/>
      </c>
      <c r="E859" s="296"/>
      <c r="F859" s="131"/>
      <c r="G859" s="294" t="str">
        <f>IF(C859="","",IF(VLOOKUP(D859,项目管理台账!$K$4:$R$1000,8,0)="","",VLOOKUP(D859,项目管理台账!$K$4:$R$1000,8,0)))</f>
        <v/>
      </c>
      <c r="H859" s="295">
        <f t="shared" si="27"/>
        <v>0</v>
      </c>
      <c r="I859" s="300"/>
      <c r="J859" s="297"/>
      <c r="K859" s="81"/>
    </row>
    <row r="860" spans="1:11">
      <c r="A860" s="290" t="str">
        <f t="shared" si="26"/>
        <v/>
      </c>
      <c r="B860" s="270"/>
      <c r="C860" s="270"/>
      <c r="D860" s="291" t="str">
        <f>IF(C860="","",VLOOKUP(J860,IF({1,0},项目管理台账!$V$3:$V$1000,项目管理台账!$K$3:$K$1000),2,0))</f>
        <v/>
      </c>
      <c r="E860" s="296"/>
      <c r="F860" s="131"/>
      <c r="G860" s="294" t="str">
        <f>IF(C860="","",IF(VLOOKUP(D860,项目管理台账!$K$4:$R$1000,8,0)="","",VLOOKUP(D860,项目管理台账!$K$4:$R$1000,8,0)))</f>
        <v/>
      </c>
      <c r="H860" s="295">
        <f t="shared" si="27"/>
        <v>0</v>
      </c>
      <c r="I860" s="300"/>
      <c r="J860" s="297"/>
      <c r="K860" s="81"/>
    </row>
    <row r="861" spans="1:11">
      <c r="A861" s="290" t="str">
        <f t="shared" si="26"/>
        <v/>
      </c>
      <c r="B861" s="270"/>
      <c r="C861" s="270"/>
      <c r="D861" s="291" t="str">
        <f>IF(C861="","",VLOOKUP(J861,IF({1,0},项目管理台账!$V$3:$V$1000,项目管理台账!$K$3:$K$1000),2,0))</f>
        <v/>
      </c>
      <c r="E861" s="296"/>
      <c r="F861" s="131"/>
      <c r="G861" s="294" t="str">
        <f>IF(C861="","",IF(VLOOKUP(D861,项目管理台账!$K$4:$R$1000,8,0)="","",VLOOKUP(D861,项目管理台账!$K$4:$R$1000,8,0)))</f>
        <v/>
      </c>
      <c r="H861" s="295">
        <f t="shared" si="27"/>
        <v>0</v>
      </c>
      <c r="I861" s="300"/>
      <c r="J861" s="297"/>
      <c r="K861" s="81"/>
    </row>
    <row r="862" spans="1:11">
      <c r="A862" s="290" t="str">
        <f t="shared" si="26"/>
        <v/>
      </c>
      <c r="B862" s="270"/>
      <c r="C862" s="270"/>
      <c r="D862" s="291" t="str">
        <f>IF(C862="","",VLOOKUP(J862,IF({1,0},项目管理台账!$V$3:$V$1000,项目管理台账!$K$3:$K$1000),2,0))</f>
        <v/>
      </c>
      <c r="E862" s="296"/>
      <c r="F862" s="131"/>
      <c r="G862" s="294" t="str">
        <f>IF(C862="","",IF(VLOOKUP(D862,项目管理台账!$K$4:$R$1000,8,0)="","",VLOOKUP(D862,项目管理台账!$K$4:$R$1000,8,0)))</f>
        <v/>
      </c>
      <c r="H862" s="295">
        <f t="shared" si="27"/>
        <v>0</v>
      </c>
      <c r="I862" s="300"/>
      <c r="J862" s="297"/>
      <c r="K862" s="81"/>
    </row>
    <row r="863" spans="1:11">
      <c r="A863" s="290" t="str">
        <f t="shared" si="26"/>
        <v/>
      </c>
      <c r="B863" s="270"/>
      <c r="C863" s="270"/>
      <c r="D863" s="291" t="str">
        <f>IF(C863="","",VLOOKUP(J863,IF({1,0},项目管理台账!$V$3:$V$1000,项目管理台账!$K$3:$K$1000),2,0))</f>
        <v/>
      </c>
      <c r="E863" s="296"/>
      <c r="F863" s="131"/>
      <c r="G863" s="294" t="str">
        <f>IF(C863="","",IF(VLOOKUP(D863,项目管理台账!$K$4:$R$1000,8,0)="","",VLOOKUP(D863,项目管理台账!$K$4:$R$1000,8,0)))</f>
        <v/>
      </c>
      <c r="H863" s="295">
        <f t="shared" si="27"/>
        <v>0</v>
      </c>
      <c r="I863" s="300"/>
      <c r="J863" s="297"/>
      <c r="K863" s="81"/>
    </row>
    <row r="864" spans="1:11">
      <c r="A864" s="290" t="str">
        <f t="shared" si="26"/>
        <v/>
      </c>
      <c r="B864" s="270"/>
      <c r="C864" s="270"/>
      <c r="D864" s="291" t="str">
        <f>IF(C864="","",VLOOKUP(J864,IF({1,0},项目管理台账!$V$3:$V$1000,项目管理台账!$K$3:$K$1000),2,0))</f>
        <v/>
      </c>
      <c r="E864" s="296"/>
      <c r="F864" s="131"/>
      <c r="G864" s="294" t="str">
        <f>IF(C864="","",IF(VLOOKUP(D864,项目管理台账!$K$4:$R$1000,8,0)="","",VLOOKUP(D864,项目管理台账!$K$4:$R$1000,8,0)))</f>
        <v/>
      </c>
      <c r="H864" s="295">
        <f t="shared" si="27"/>
        <v>0</v>
      </c>
      <c r="I864" s="300"/>
      <c r="J864" s="297"/>
      <c r="K864" s="81"/>
    </row>
    <row r="865" spans="1:11">
      <c r="A865" s="290" t="str">
        <f t="shared" si="26"/>
        <v/>
      </c>
      <c r="B865" s="270"/>
      <c r="C865" s="270"/>
      <c r="D865" s="291" t="str">
        <f>IF(C865="","",VLOOKUP(J865,IF({1,0},项目管理台账!$V$3:$V$1000,项目管理台账!$K$3:$K$1000),2,0))</f>
        <v/>
      </c>
      <c r="E865" s="296"/>
      <c r="F865" s="131"/>
      <c r="G865" s="294" t="str">
        <f>IF(C865="","",IF(VLOOKUP(D865,项目管理台账!$K$4:$R$1000,8,0)="","",VLOOKUP(D865,项目管理台账!$K$4:$R$1000,8,0)))</f>
        <v/>
      </c>
      <c r="H865" s="295">
        <f t="shared" si="27"/>
        <v>0</v>
      </c>
      <c r="I865" s="300"/>
      <c r="J865" s="297"/>
      <c r="K865" s="81"/>
    </row>
    <row r="866" spans="1:11">
      <c r="A866" s="290" t="str">
        <f t="shared" si="26"/>
        <v/>
      </c>
      <c r="B866" s="270"/>
      <c r="C866" s="270"/>
      <c r="D866" s="291" t="str">
        <f>IF(C866="","",VLOOKUP(J866,IF({1,0},项目管理台账!$V$3:$V$1000,项目管理台账!$K$3:$K$1000),2,0))</f>
        <v/>
      </c>
      <c r="E866" s="296"/>
      <c r="F866" s="131"/>
      <c r="G866" s="294" t="str">
        <f>IF(C866="","",IF(VLOOKUP(D866,项目管理台账!$K$4:$R$1000,8,0)="","",VLOOKUP(D866,项目管理台账!$K$4:$R$1000,8,0)))</f>
        <v/>
      </c>
      <c r="H866" s="295">
        <f t="shared" si="27"/>
        <v>0</v>
      </c>
      <c r="I866" s="300"/>
      <c r="J866" s="297"/>
      <c r="K866" s="81"/>
    </row>
    <row r="867" spans="1:11">
      <c r="A867" s="290" t="str">
        <f t="shared" si="26"/>
        <v/>
      </c>
      <c r="B867" s="270"/>
      <c r="C867" s="270"/>
      <c r="D867" s="291" t="str">
        <f>IF(C867="","",VLOOKUP(J867,IF({1,0},项目管理台账!$V$3:$V$1000,项目管理台账!$K$3:$K$1000),2,0))</f>
        <v/>
      </c>
      <c r="E867" s="296"/>
      <c r="F867" s="131"/>
      <c r="G867" s="294" t="str">
        <f>IF(C867="","",IF(VLOOKUP(D867,项目管理台账!$K$4:$R$1000,8,0)="","",VLOOKUP(D867,项目管理台账!$K$4:$R$1000,8,0)))</f>
        <v/>
      </c>
      <c r="H867" s="295">
        <f t="shared" si="27"/>
        <v>0</v>
      </c>
      <c r="I867" s="300"/>
      <c r="J867" s="297"/>
      <c r="K867" s="81"/>
    </row>
    <row r="868" spans="1:11">
      <c r="A868" s="290" t="str">
        <f t="shared" si="26"/>
        <v/>
      </c>
      <c r="B868" s="270"/>
      <c r="C868" s="270"/>
      <c r="D868" s="291" t="str">
        <f>IF(C868="","",VLOOKUP(J868,IF({1,0},项目管理台账!$V$3:$V$1000,项目管理台账!$K$3:$K$1000),2,0))</f>
        <v/>
      </c>
      <c r="E868" s="296"/>
      <c r="F868" s="131"/>
      <c r="G868" s="294" t="str">
        <f>IF(C868="","",IF(VLOOKUP(D868,项目管理台账!$K$4:$R$1000,8,0)="","",VLOOKUP(D868,项目管理台账!$K$4:$R$1000,8,0)))</f>
        <v/>
      </c>
      <c r="H868" s="295">
        <f t="shared" si="27"/>
        <v>0</v>
      </c>
      <c r="I868" s="300"/>
      <c r="J868" s="297"/>
      <c r="K868" s="81"/>
    </row>
    <row r="869" spans="1:11">
      <c r="A869" s="290" t="str">
        <f t="shared" si="26"/>
        <v/>
      </c>
      <c r="B869" s="270"/>
      <c r="C869" s="270"/>
      <c r="D869" s="291" t="str">
        <f>IF(C869="","",VLOOKUP(J869,IF({1,0},项目管理台账!$V$3:$V$1000,项目管理台账!$K$3:$K$1000),2,0))</f>
        <v/>
      </c>
      <c r="E869" s="296"/>
      <c r="F869" s="131"/>
      <c r="G869" s="294" t="str">
        <f>IF(C869="","",IF(VLOOKUP(D869,项目管理台账!$K$4:$R$1000,8,0)="","",VLOOKUP(D869,项目管理台账!$K$4:$R$1000,8,0)))</f>
        <v/>
      </c>
      <c r="H869" s="295">
        <f t="shared" si="27"/>
        <v>0</v>
      </c>
      <c r="I869" s="300"/>
      <c r="J869" s="297"/>
      <c r="K869" s="81"/>
    </row>
    <row r="870" spans="1:11">
      <c r="A870" s="290" t="str">
        <f t="shared" si="26"/>
        <v/>
      </c>
      <c r="B870" s="270"/>
      <c r="C870" s="270"/>
      <c r="D870" s="291" t="str">
        <f>IF(C870="","",VLOOKUP(J870,IF({1,0},项目管理台账!$V$3:$V$1000,项目管理台账!$K$3:$K$1000),2,0))</f>
        <v/>
      </c>
      <c r="E870" s="296"/>
      <c r="F870" s="131"/>
      <c r="G870" s="294" t="str">
        <f>IF(C870="","",IF(VLOOKUP(D870,项目管理台账!$K$4:$R$1000,8,0)="","",VLOOKUP(D870,项目管理台账!$K$4:$R$1000,8,0)))</f>
        <v/>
      </c>
      <c r="H870" s="295">
        <f t="shared" si="27"/>
        <v>0</v>
      </c>
      <c r="I870" s="300"/>
      <c r="J870" s="297"/>
      <c r="K870" s="81"/>
    </row>
    <row r="871" spans="1:11">
      <c r="A871" s="290" t="str">
        <f t="shared" si="26"/>
        <v/>
      </c>
      <c r="B871" s="270"/>
      <c r="C871" s="270"/>
      <c r="D871" s="291" t="str">
        <f>IF(C871="","",VLOOKUP(J871,IF({1,0},项目管理台账!$V$3:$V$1000,项目管理台账!$K$3:$K$1000),2,0))</f>
        <v/>
      </c>
      <c r="E871" s="296"/>
      <c r="F871" s="131"/>
      <c r="G871" s="294" t="str">
        <f>IF(C871="","",IF(VLOOKUP(D871,项目管理台账!$K$4:$R$1000,8,0)="","",VLOOKUP(D871,项目管理台账!$K$4:$R$1000,8,0)))</f>
        <v/>
      </c>
      <c r="H871" s="295">
        <f t="shared" si="27"/>
        <v>0</v>
      </c>
      <c r="I871" s="300"/>
      <c r="J871" s="297"/>
      <c r="K871" s="81"/>
    </row>
    <row r="872" spans="1:11">
      <c r="A872" s="290" t="str">
        <f t="shared" si="26"/>
        <v/>
      </c>
      <c r="B872" s="270"/>
      <c r="C872" s="270"/>
      <c r="D872" s="291" t="str">
        <f>IF(C872="","",VLOOKUP(J872,IF({1,0},项目管理台账!$V$3:$V$1000,项目管理台账!$K$3:$K$1000),2,0))</f>
        <v/>
      </c>
      <c r="E872" s="296"/>
      <c r="F872" s="131"/>
      <c r="G872" s="294" t="str">
        <f>IF(C872="","",IF(VLOOKUP(D872,项目管理台账!$K$4:$R$1000,8,0)="","",VLOOKUP(D872,项目管理台账!$K$4:$R$1000,8,0)))</f>
        <v/>
      </c>
      <c r="H872" s="295">
        <f t="shared" si="27"/>
        <v>0</v>
      </c>
      <c r="I872" s="300"/>
      <c r="J872" s="297"/>
      <c r="K872" s="81"/>
    </row>
    <row r="873" spans="1:11">
      <c r="A873" s="290" t="str">
        <f t="shared" si="26"/>
        <v/>
      </c>
      <c r="B873" s="270"/>
      <c r="C873" s="270"/>
      <c r="D873" s="291" t="str">
        <f>IF(C873="","",VLOOKUP(J873,IF({1,0},项目管理台账!$V$3:$V$1000,项目管理台账!$K$3:$K$1000),2,0))</f>
        <v/>
      </c>
      <c r="E873" s="296"/>
      <c r="F873" s="131"/>
      <c r="G873" s="294" t="str">
        <f>IF(C873="","",IF(VLOOKUP(D873,项目管理台账!$K$4:$R$1000,8,0)="","",VLOOKUP(D873,项目管理台账!$K$4:$R$1000,8,0)))</f>
        <v/>
      </c>
      <c r="H873" s="295">
        <f t="shared" si="27"/>
        <v>0</v>
      </c>
      <c r="I873" s="300"/>
      <c r="J873" s="297"/>
      <c r="K873" s="81"/>
    </row>
    <row r="874" spans="1:11">
      <c r="A874" s="290" t="str">
        <f t="shared" si="26"/>
        <v/>
      </c>
      <c r="B874" s="270"/>
      <c r="C874" s="270"/>
      <c r="D874" s="291" t="str">
        <f>IF(C874="","",VLOOKUP(J874,IF({1,0},项目管理台账!$V$3:$V$1000,项目管理台账!$K$3:$K$1000),2,0))</f>
        <v/>
      </c>
      <c r="E874" s="296"/>
      <c r="F874" s="131"/>
      <c r="G874" s="294" t="str">
        <f>IF(C874="","",IF(VLOOKUP(D874,项目管理台账!$K$4:$R$1000,8,0)="","",VLOOKUP(D874,项目管理台账!$K$4:$R$1000,8,0)))</f>
        <v/>
      </c>
      <c r="H874" s="295">
        <f t="shared" si="27"/>
        <v>0</v>
      </c>
      <c r="I874" s="300"/>
      <c r="J874" s="297"/>
      <c r="K874" s="81"/>
    </row>
    <row r="875" spans="1:11">
      <c r="A875" s="290" t="str">
        <f t="shared" si="26"/>
        <v/>
      </c>
      <c r="B875" s="270"/>
      <c r="C875" s="270"/>
      <c r="D875" s="291" t="str">
        <f>IF(C875="","",VLOOKUP(J875,IF({1,0},项目管理台账!$V$3:$V$1000,项目管理台账!$K$3:$K$1000),2,0))</f>
        <v/>
      </c>
      <c r="E875" s="296"/>
      <c r="F875" s="131"/>
      <c r="G875" s="294" t="str">
        <f>IF(C875="","",IF(VLOOKUP(D875,项目管理台账!$K$4:$R$1000,8,0)="","",VLOOKUP(D875,项目管理台账!$K$4:$R$1000,8,0)))</f>
        <v/>
      </c>
      <c r="H875" s="295">
        <f t="shared" si="27"/>
        <v>0</v>
      </c>
      <c r="I875" s="300"/>
      <c r="J875" s="297"/>
      <c r="K875" s="81"/>
    </row>
    <row r="876" spans="1:11">
      <c r="A876" s="290" t="str">
        <f t="shared" si="26"/>
        <v/>
      </c>
      <c r="B876" s="270"/>
      <c r="C876" s="270"/>
      <c r="D876" s="291" t="str">
        <f>IF(C876="","",VLOOKUP(J876,IF({1,0},项目管理台账!$V$3:$V$1000,项目管理台账!$K$3:$K$1000),2,0))</f>
        <v/>
      </c>
      <c r="E876" s="296"/>
      <c r="F876" s="131"/>
      <c r="G876" s="294" t="str">
        <f>IF(C876="","",IF(VLOOKUP(D876,项目管理台账!$K$4:$R$1000,8,0)="","",VLOOKUP(D876,项目管理台账!$K$4:$R$1000,8,0)))</f>
        <v/>
      </c>
      <c r="H876" s="295">
        <f t="shared" si="27"/>
        <v>0</v>
      </c>
      <c r="I876" s="300"/>
      <c r="J876" s="297"/>
      <c r="K876" s="81"/>
    </row>
    <row r="877" spans="1:11">
      <c r="A877" s="290" t="str">
        <f t="shared" si="26"/>
        <v/>
      </c>
      <c r="B877" s="270"/>
      <c r="C877" s="270"/>
      <c r="D877" s="291" t="str">
        <f>IF(C877="","",VLOOKUP(J877,IF({1,0},项目管理台账!$V$3:$V$1000,项目管理台账!$K$3:$K$1000),2,0))</f>
        <v/>
      </c>
      <c r="E877" s="296"/>
      <c r="F877" s="131"/>
      <c r="G877" s="294" t="str">
        <f>IF(C877="","",IF(VLOOKUP(D877,项目管理台账!$K$4:$R$1000,8,0)="","",VLOOKUP(D877,项目管理台账!$K$4:$R$1000,8,0)))</f>
        <v/>
      </c>
      <c r="H877" s="295">
        <f t="shared" si="27"/>
        <v>0</v>
      </c>
      <c r="I877" s="300"/>
      <c r="J877" s="297"/>
      <c r="K877" s="81"/>
    </row>
    <row r="878" spans="1:11">
      <c r="A878" s="290" t="str">
        <f t="shared" si="26"/>
        <v/>
      </c>
      <c r="B878" s="270"/>
      <c r="C878" s="270"/>
      <c r="D878" s="291" t="str">
        <f>IF(C878="","",VLOOKUP(J878,IF({1,0},项目管理台账!$V$3:$V$1000,项目管理台账!$K$3:$K$1000),2,0))</f>
        <v/>
      </c>
      <c r="E878" s="296"/>
      <c r="F878" s="131"/>
      <c r="G878" s="294" t="str">
        <f>IF(C878="","",IF(VLOOKUP(D878,项目管理台账!$K$4:$R$1000,8,0)="","",VLOOKUP(D878,项目管理台账!$K$4:$R$1000,8,0)))</f>
        <v/>
      </c>
      <c r="H878" s="295">
        <f t="shared" si="27"/>
        <v>0</v>
      </c>
      <c r="I878" s="300"/>
      <c r="J878" s="297"/>
      <c r="K878" s="81"/>
    </row>
    <row r="879" spans="1:11">
      <c r="A879" s="290" t="str">
        <f t="shared" si="26"/>
        <v/>
      </c>
      <c r="B879" s="270"/>
      <c r="C879" s="270"/>
      <c r="D879" s="291" t="str">
        <f>IF(C879="","",VLOOKUP(J879,IF({1,0},项目管理台账!$V$3:$V$1000,项目管理台账!$K$3:$K$1000),2,0))</f>
        <v/>
      </c>
      <c r="E879" s="296"/>
      <c r="F879" s="131"/>
      <c r="G879" s="294" t="str">
        <f>IF(C879="","",IF(VLOOKUP(D879,项目管理台账!$K$4:$R$1000,8,0)="","",VLOOKUP(D879,项目管理台账!$K$4:$R$1000,8,0)))</f>
        <v/>
      </c>
      <c r="H879" s="295">
        <f t="shared" si="27"/>
        <v>0</v>
      </c>
      <c r="I879" s="300"/>
      <c r="J879" s="297"/>
      <c r="K879" s="81"/>
    </row>
    <row r="880" spans="1:11">
      <c r="A880" s="290" t="str">
        <f t="shared" si="26"/>
        <v/>
      </c>
      <c r="B880" s="270"/>
      <c r="C880" s="270"/>
      <c r="D880" s="291" t="str">
        <f>IF(C880="","",VLOOKUP(J880,IF({1,0},项目管理台账!$V$3:$V$1000,项目管理台账!$K$3:$K$1000),2,0))</f>
        <v/>
      </c>
      <c r="E880" s="296"/>
      <c r="F880" s="131"/>
      <c r="G880" s="294" t="str">
        <f>IF(C880="","",IF(VLOOKUP(D880,项目管理台账!$K$4:$R$1000,8,0)="","",VLOOKUP(D880,项目管理台账!$K$4:$R$1000,8,0)))</f>
        <v/>
      </c>
      <c r="H880" s="295">
        <f t="shared" si="27"/>
        <v>0</v>
      </c>
      <c r="I880" s="300"/>
      <c r="J880" s="297"/>
      <c r="K880" s="81"/>
    </row>
    <row r="881" spans="1:11">
      <c r="A881" s="290" t="str">
        <f t="shared" si="26"/>
        <v/>
      </c>
      <c r="B881" s="270"/>
      <c r="C881" s="270"/>
      <c r="D881" s="291" t="str">
        <f>IF(C881="","",VLOOKUP(J881,IF({1,0},项目管理台账!$V$3:$V$1000,项目管理台账!$K$3:$K$1000),2,0))</f>
        <v/>
      </c>
      <c r="E881" s="296"/>
      <c r="F881" s="131"/>
      <c r="G881" s="294" t="str">
        <f>IF(C881="","",IF(VLOOKUP(D881,项目管理台账!$K$4:$R$1000,8,0)="","",VLOOKUP(D881,项目管理台账!$K$4:$R$1000,8,0)))</f>
        <v/>
      </c>
      <c r="H881" s="295">
        <f t="shared" si="27"/>
        <v>0</v>
      </c>
      <c r="I881" s="300"/>
      <c r="J881" s="297"/>
      <c r="K881" s="81"/>
    </row>
    <row r="882" spans="1:11">
      <c r="A882" s="290" t="str">
        <f t="shared" si="26"/>
        <v/>
      </c>
      <c r="B882" s="270"/>
      <c r="C882" s="270"/>
      <c r="D882" s="291" t="str">
        <f>IF(C882="","",VLOOKUP(J882,IF({1,0},项目管理台账!$V$3:$V$1000,项目管理台账!$K$3:$K$1000),2,0))</f>
        <v/>
      </c>
      <c r="E882" s="296"/>
      <c r="F882" s="131"/>
      <c r="G882" s="294" t="str">
        <f>IF(C882="","",IF(VLOOKUP(D882,项目管理台账!$K$4:$R$1000,8,0)="","",VLOOKUP(D882,项目管理台账!$K$4:$R$1000,8,0)))</f>
        <v/>
      </c>
      <c r="H882" s="295">
        <f t="shared" si="27"/>
        <v>0</v>
      </c>
      <c r="I882" s="300"/>
      <c r="J882" s="297"/>
      <c r="K882" s="81"/>
    </row>
    <row r="883" spans="1:11">
      <c r="A883" s="290" t="str">
        <f t="shared" si="26"/>
        <v/>
      </c>
      <c r="B883" s="270"/>
      <c r="C883" s="270"/>
      <c r="D883" s="291" t="str">
        <f>IF(C883="","",VLOOKUP(J883,IF({1,0},项目管理台账!$V$3:$V$1000,项目管理台账!$K$3:$K$1000),2,0))</f>
        <v/>
      </c>
      <c r="E883" s="296"/>
      <c r="F883" s="131"/>
      <c r="G883" s="294" t="str">
        <f>IF(C883="","",IF(VLOOKUP(D883,项目管理台账!$K$4:$R$1000,8,0)="","",VLOOKUP(D883,项目管理台账!$K$4:$R$1000,8,0)))</f>
        <v/>
      </c>
      <c r="H883" s="295">
        <f t="shared" si="27"/>
        <v>0</v>
      </c>
      <c r="I883" s="300"/>
      <c r="J883" s="297"/>
      <c r="K883" s="81"/>
    </row>
    <row r="884" spans="1:11">
      <c r="A884" s="290" t="str">
        <f t="shared" si="26"/>
        <v/>
      </c>
      <c r="B884" s="270"/>
      <c r="C884" s="270"/>
      <c r="D884" s="291" t="str">
        <f>IF(C884="","",VLOOKUP(J884,IF({1,0},项目管理台账!$V$3:$V$1000,项目管理台账!$K$3:$K$1000),2,0))</f>
        <v/>
      </c>
      <c r="E884" s="296"/>
      <c r="F884" s="131"/>
      <c r="G884" s="294" t="str">
        <f>IF(C884="","",IF(VLOOKUP(D884,项目管理台账!$K$4:$R$1000,8,0)="","",VLOOKUP(D884,项目管理台账!$K$4:$R$1000,8,0)))</f>
        <v/>
      </c>
      <c r="H884" s="295">
        <f t="shared" si="27"/>
        <v>0</v>
      </c>
      <c r="I884" s="300"/>
      <c r="J884" s="297"/>
      <c r="K884" s="81"/>
    </row>
    <row r="885" spans="1:11">
      <c r="A885" s="290" t="str">
        <f t="shared" si="26"/>
        <v/>
      </c>
      <c r="B885" s="270"/>
      <c r="C885" s="270"/>
      <c r="D885" s="291" t="str">
        <f>IF(C885="","",VLOOKUP(J885,IF({1,0},项目管理台账!$V$3:$V$1000,项目管理台账!$K$3:$K$1000),2,0))</f>
        <v/>
      </c>
      <c r="E885" s="296"/>
      <c r="F885" s="131"/>
      <c r="G885" s="294" t="str">
        <f>IF(C885="","",IF(VLOOKUP(D885,项目管理台账!$K$4:$R$1000,8,0)="","",VLOOKUP(D885,项目管理台账!$K$4:$R$1000,8,0)))</f>
        <v/>
      </c>
      <c r="H885" s="295">
        <f t="shared" si="27"/>
        <v>0</v>
      </c>
      <c r="I885" s="300"/>
      <c r="J885" s="297"/>
      <c r="K885" s="81"/>
    </row>
    <row r="886" spans="1:11">
      <c r="A886" s="290" t="str">
        <f t="shared" si="26"/>
        <v/>
      </c>
      <c r="B886" s="270"/>
      <c r="C886" s="270"/>
      <c r="D886" s="291" t="str">
        <f>IF(C886="","",VLOOKUP(J886,IF({1,0},项目管理台账!$V$3:$V$1000,项目管理台账!$K$3:$K$1000),2,0))</f>
        <v/>
      </c>
      <c r="E886" s="296"/>
      <c r="F886" s="131"/>
      <c r="G886" s="294" t="str">
        <f>IF(C886="","",IF(VLOOKUP(D886,项目管理台账!$K$4:$R$1000,8,0)="","",VLOOKUP(D886,项目管理台账!$K$4:$R$1000,8,0)))</f>
        <v/>
      </c>
      <c r="H886" s="295">
        <f t="shared" si="27"/>
        <v>0</v>
      </c>
      <c r="I886" s="300"/>
      <c r="J886" s="297"/>
      <c r="K886" s="81"/>
    </row>
    <row r="887" spans="1:11">
      <c r="A887" s="290" t="str">
        <f t="shared" si="26"/>
        <v/>
      </c>
      <c r="B887" s="270"/>
      <c r="C887" s="270"/>
      <c r="D887" s="291" t="str">
        <f>IF(C887="","",VLOOKUP(J887,IF({1,0},项目管理台账!$V$3:$V$1000,项目管理台账!$K$3:$K$1000),2,0))</f>
        <v/>
      </c>
      <c r="E887" s="296"/>
      <c r="F887" s="131"/>
      <c r="G887" s="294" t="str">
        <f>IF(C887="","",IF(VLOOKUP(D887,项目管理台账!$K$4:$R$1000,8,0)="","",VLOOKUP(D887,项目管理台账!$K$4:$R$1000,8,0)))</f>
        <v/>
      </c>
      <c r="H887" s="295">
        <f t="shared" si="27"/>
        <v>0</v>
      </c>
      <c r="I887" s="300"/>
      <c r="J887" s="297"/>
      <c r="K887" s="81"/>
    </row>
    <row r="888" spans="1:11">
      <c r="A888" s="290" t="str">
        <f t="shared" si="26"/>
        <v/>
      </c>
      <c r="B888" s="270"/>
      <c r="C888" s="270"/>
      <c r="D888" s="291" t="str">
        <f>IF(C888="","",VLOOKUP(J888,IF({1,0},项目管理台账!$V$3:$V$1000,项目管理台账!$K$3:$K$1000),2,0))</f>
        <v/>
      </c>
      <c r="E888" s="296"/>
      <c r="F888" s="131"/>
      <c r="G888" s="294" t="str">
        <f>IF(C888="","",IF(VLOOKUP(D888,项目管理台账!$K$4:$R$1000,8,0)="","",VLOOKUP(D888,项目管理台账!$K$4:$R$1000,8,0)))</f>
        <v/>
      </c>
      <c r="H888" s="295">
        <f t="shared" si="27"/>
        <v>0</v>
      </c>
      <c r="I888" s="300"/>
      <c r="J888" s="297"/>
      <c r="K888" s="81"/>
    </row>
    <row r="889" spans="1:11">
      <c r="A889" s="290" t="str">
        <f t="shared" si="26"/>
        <v/>
      </c>
      <c r="B889" s="270"/>
      <c r="C889" s="270"/>
      <c r="D889" s="291" t="str">
        <f>IF(C889="","",VLOOKUP(J889,IF({1,0},项目管理台账!$V$3:$V$1000,项目管理台账!$K$3:$K$1000),2,0))</f>
        <v/>
      </c>
      <c r="E889" s="296"/>
      <c r="F889" s="131"/>
      <c r="G889" s="294" t="str">
        <f>IF(C889="","",IF(VLOOKUP(D889,项目管理台账!$K$4:$R$1000,8,0)="","",VLOOKUP(D889,项目管理台账!$K$4:$R$1000,8,0)))</f>
        <v/>
      </c>
      <c r="H889" s="295">
        <f t="shared" si="27"/>
        <v>0</v>
      </c>
      <c r="I889" s="300"/>
      <c r="J889" s="297"/>
      <c r="K889" s="81"/>
    </row>
    <row r="890" spans="1:11">
      <c r="A890" s="290" t="str">
        <f t="shared" si="26"/>
        <v/>
      </c>
      <c r="B890" s="270"/>
      <c r="C890" s="270"/>
      <c r="D890" s="291" t="str">
        <f>IF(C890="","",VLOOKUP(J890,IF({1,0},项目管理台账!$V$3:$V$1000,项目管理台账!$K$3:$K$1000),2,0))</f>
        <v/>
      </c>
      <c r="E890" s="296"/>
      <c r="F890" s="131"/>
      <c r="G890" s="294" t="str">
        <f>IF(C890="","",IF(VLOOKUP(D890,项目管理台账!$K$4:$R$1000,8,0)="","",VLOOKUP(D890,项目管理台账!$K$4:$R$1000,8,0)))</f>
        <v/>
      </c>
      <c r="H890" s="295">
        <f t="shared" si="27"/>
        <v>0</v>
      </c>
      <c r="I890" s="300"/>
      <c r="J890" s="297"/>
      <c r="K890" s="81"/>
    </row>
    <row r="891" spans="1:11">
      <c r="A891" s="290" t="str">
        <f t="shared" si="26"/>
        <v/>
      </c>
      <c r="B891" s="270"/>
      <c r="C891" s="270"/>
      <c r="D891" s="291" t="str">
        <f>IF(C891="","",VLOOKUP(J891,IF({1,0},项目管理台账!$V$3:$V$1000,项目管理台账!$K$3:$K$1000),2,0))</f>
        <v/>
      </c>
      <c r="E891" s="296"/>
      <c r="F891" s="131"/>
      <c r="G891" s="294" t="str">
        <f>IF(C891="","",IF(VLOOKUP(D891,项目管理台账!$K$4:$R$1000,8,0)="","",VLOOKUP(D891,项目管理台账!$K$4:$R$1000,8,0)))</f>
        <v/>
      </c>
      <c r="H891" s="295">
        <f t="shared" si="27"/>
        <v>0</v>
      </c>
      <c r="I891" s="300"/>
      <c r="J891" s="297"/>
      <c r="K891" s="81"/>
    </row>
    <row r="892" spans="1:11">
      <c r="A892" s="290" t="str">
        <f t="shared" si="26"/>
        <v/>
      </c>
      <c r="B892" s="270"/>
      <c r="C892" s="270"/>
      <c r="D892" s="291" t="str">
        <f>IF(C892="","",VLOOKUP(J892,IF({1,0},项目管理台账!$V$3:$V$1000,项目管理台账!$K$3:$K$1000),2,0))</f>
        <v/>
      </c>
      <c r="E892" s="296"/>
      <c r="F892" s="131"/>
      <c r="G892" s="294" t="str">
        <f>IF(C892="","",IF(VLOOKUP(D892,项目管理台账!$K$4:$R$1000,8,0)="","",VLOOKUP(D892,项目管理台账!$K$4:$R$1000,8,0)))</f>
        <v/>
      </c>
      <c r="H892" s="295">
        <f t="shared" si="27"/>
        <v>0</v>
      </c>
      <c r="I892" s="300"/>
      <c r="J892" s="297"/>
      <c r="K892" s="81"/>
    </row>
    <row r="893" spans="1:11">
      <c r="A893" s="290" t="str">
        <f t="shared" si="26"/>
        <v/>
      </c>
      <c r="B893" s="270"/>
      <c r="C893" s="270"/>
      <c r="D893" s="291" t="str">
        <f>IF(C893="","",VLOOKUP(J893,IF({1,0},项目管理台账!$V$3:$V$1000,项目管理台账!$K$3:$K$1000),2,0))</f>
        <v/>
      </c>
      <c r="E893" s="296"/>
      <c r="F893" s="131"/>
      <c r="G893" s="294" t="str">
        <f>IF(C893="","",IF(VLOOKUP(D893,项目管理台账!$K$4:$R$1000,8,0)="","",VLOOKUP(D893,项目管理台账!$K$4:$R$1000,8,0)))</f>
        <v/>
      </c>
      <c r="H893" s="295">
        <f t="shared" si="27"/>
        <v>0</v>
      </c>
      <c r="I893" s="300"/>
      <c r="J893" s="297"/>
      <c r="K893" s="81"/>
    </row>
    <row r="894" spans="1:11">
      <c r="A894" s="290" t="str">
        <f t="shared" si="26"/>
        <v/>
      </c>
      <c r="B894" s="270"/>
      <c r="C894" s="270"/>
      <c r="D894" s="291" t="str">
        <f>IF(C894="","",VLOOKUP(J894,IF({1,0},项目管理台账!$V$3:$V$1000,项目管理台账!$K$3:$K$1000),2,0))</f>
        <v/>
      </c>
      <c r="E894" s="296"/>
      <c r="F894" s="131"/>
      <c r="G894" s="294" t="str">
        <f>IF(C894="","",IF(VLOOKUP(D894,项目管理台账!$K$4:$R$1000,8,0)="","",VLOOKUP(D894,项目管理台账!$K$4:$R$1000,8,0)))</f>
        <v/>
      </c>
      <c r="H894" s="295">
        <f t="shared" si="27"/>
        <v>0</v>
      </c>
      <c r="I894" s="300"/>
      <c r="J894" s="297"/>
      <c r="K894" s="81"/>
    </row>
    <row r="895" spans="1:11">
      <c r="A895" s="290" t="str">
        <f t="shared" si="26"/>
        <v/>
      </c>
      <c r="B895" s="270"/>
      <c r="C895" s="270"/>
      <c r="D895" s="291" t="str">
        <f>IF(C895="","",VLOOKUP(J895,IF({1,0},项目管理台账!$V$3:$V$1000,项目管理台账!$K$3:$K$1000),2,0))</f>
        <v/>
      </c>
      <c r="E895" s="296"/>
      <c r="F895" s="131"/>
      <c r="G895" s="294" t="str">
        <f>IF(C895="","",IF(VLOOKUP(D895,项目管理台账!$K$4:$R$1000,8,0)="","",VLOOKUP(D895,项目管理台账!$K$4:$R$1000,8,0)))</f>
        <v/>
      </c>
      <c r="H895" s="295">
        <f t="shared" si="27"/>
        <v>0</v>
      </c>
      <c r="I895" s="300"/>
      <c r="J895" s="297"/>
      <c r="K895" s="81"/>
    </row>
    <row r="896" spans="1:11">
      <c r="A896" s="290" t="str">
        <f t="shared" si="26"/>
        <v/>
      </c>
      <c r="B896" s="270"/>
      <c r="C896" s="270"/>
      <c r="D896" s="291" t="str">
        <f>IF(C896="","",VLOOKUP(J896,IF({1,0},项目管理台账!$V$3:$V$1000,项目管理台账!$K$3:$K$1000),2,0))</f>
        <v/>
      </c>
      <c r="E896" s="296"/>
      <c r="F896" s="131"/>
      <c r="G896" s="294" t="str">
        <f>IF(C896="","",IF(VLOOKUP(D896,项目管理台账!$K$4:$R$1000,8,0)="","",VLOOKUP(D896,项目管理台账!$K$4:$R$1000,8,0)))</f>
        <v/>
      </c>
      <c r="H896" s="295">
        <f t="shared" si="27"/>
        <v>0</v>
      </c>
      <c r="I896" s="300"/>
      <c r="J896" s="297"/>
      <c r="K896" s="81"/>
    </row>
    <row r="897" spans="1:11">
      <c r="A897" s="290" t="str">
        <f t="shared" si="26"/>
        <v/>
      </c>
      <c r="B897" s="270"/>
      <c r="C897" s="270"/>
      <c r="D897" s="291" t="str">
        <f>IF(C897="","",VLOOKUP(J897,IF({1,0},项目管理台账!$V$3:$V$1000,项目管理台账!$K$3:$K$1000),2,0))</f>
        <v/>
      </c>
      <c r="E897" s="296"/>
      <c r="F897" s="131"/>
      <c r="G897" s="294" t="str">
        <f>IF(C897="","",IF(VLOOKUP(D897,项目管理台账!$K$4:$R$1000,8,0)="","",VLOOKUP(D897,项目管理台账!$K$4:$R$1000,8,0)))</f>
        <v/>
      </c>
      <c r="H897" s="295">
        <f t="shared" si="27"/>
        <v>0</v>
      </c>
      <c r="I897" s="300"/>
      <c r="J897" s="297"/>
      <c r="K897" s="81"/>
    </row>
    <row r="898" spans="1:11">
      <c r="A898" s="290" t="str">
        <f t="shared" si="26"/>
        <v/>
      </c>
      <c r="B898" s="270"/>
      <c r="C898" s="270"/>
      <c r="D898" s="291" t="str">
        <f>IF(C898="","",VLOOKUP(J898,IF({1,0},项目管理台账!$V$3:$V$1000,项目管理台账!$K$3:$K$1000),2,0))</f>
        <v/>
      </c>
      <c r="E898" s="296"/>
      <c r="F898" s="131"/>
      <c r="G898" s="294" t="str">
        <f>IF(C898="","",IF(VLOOKUP(D898,项目管理台账!$K$4:$R$1000,8,0)="","",VLOOKUP(D898,项目管理台账!$K$4:$R$1000,8,0)))</f>
        <v/>
      </c>
      <c r="H898" s="295">
        <f t="shared" si="27"/>
        <v>0</v>
      </c>
      <c r="I898" s="300"/>
      <c r="J898" s="297"/>
      <c r="K898" s="81"/>
    </row>
    <row r="899" spans="1:11">
      <c r="A899" s="290" t="str">
        <f t="shared" si="26"/>
        <v/>
      </c>
      <c r="B899" s="270"/>
      <c r="C899" s="270"/>
      <c r="D899" s="291" t="str">
        <f>IF(C899="","",VLOOKUP(J899,IF({1,0},项目管理台账!$V$3:$V$1000,项目管理台账!$K$3:$K$1000),2,0))</f>
        <v/>
      </c>
      <c r="E899" s="296"/>
      <c r="F899" s="131"/>
      <c r="G899" s="294" t="str">
        <f>IF(C899="","",IF(VLOOKUP(D899,项目管理台账!$K$4:$R$1000,8,0)="","",VLOOKUP(D899,项目管理台账!$K$4:$R$1000,8,0)))</f>
        <v/>
      </c>
      <c r="H899" s="295">
        <f t="shared" si="27"/>
        <v>0</v>
      </c>
      <c r="I899" s="300"/>
      <c r="J899" s="297"/>
      <c r="K899" s="81"/>
    </row>
    <row r="900" spans="1:11">
      <c r="A900" s="290" t="str">
        <f t="shared" si="26"/>
        <v/>
      </c>
      <c r="B900" s="270"/>
      <c r="C900" s="270"/>
      <c r="D900" s="291" t="str">
        <f>IF(C900="","",VLOOKUP(J900,IF({1,0},项目管理台账!$V$3:$V$1000,项目管理台账!$K$3:$K$1000),2,0))</f>
        <v/>
      </c>
      <c r="E900" s="296"/>
      <c r="F900" s="131"/>
      <c r="G900" s="294" t="str">
        <f>IF(C900="","",IF(VLOOKUP(D900,项目管理台账!$K$4:$R$1000,8,0)="","",VLOOKUP(D900,项目管理台账!$K$4:$R$1000,8,0)))</f>
        <v/>
      </c>
      <c r="H900" s="295">
        <f t="shared" si="27"/>
        <v>0</v>
      </c>
      <c r="I900" s="300"/>
      <c r="J900" s="297"/>
      <c r="K900" s="81"/>
    </row>
    <row r="901" spans="1:11">
      <c r="A901" s="290" t="str">
        <f t="shared" ref="A901:A964" si="28">IF(E901&lt;&gt;"",ROW()-3,"")</f>
        <v/>
      </c>
      <c r="B901" s="270"/>
      <c r="C901" s="270"/>
      <c r="D901" s="291" t="str">
        <f>IF(C901="","",VLOOKUP(J901,IF({1,0},项目管理台账!$V$3:$V$1000,项目管理台账!$K$3:$K$1000),2,0))</f>
        <v/>
      </c>
      <c r="E901" s="296"/>
      <c r="F901" s="131"/>
      <c r="G901" s="294" t="str">
        <f>IF(C901="","",IF(VLOOKUP(D901,项目管理台账!$K$4:$R$1000,8,0)="","",VLOOKUP(D901,项目管理台账!$K$4:$R$1000,8,0)))</f>
        <v/>
      </c>
      <c r="H901" s="295">
        <f t="shared" ref="H901:H964" si="29">IF(G901="",0,G901*F901)</f>
        <v>0</v>
      </c>
      <c r="I901" s="300"/>
      <c r="J901" s="297"/>
      <c r="K901" s="81"/>
    </row>
    <row r="902" spans="1:11">
      <c r="A902" s="290" t="str">
        <f t="shared" si="28"/>
        <v/>
      </c>
      <c r="B902" s="270"/>
      <c r="C902" s="270"/>
      <c r="D902" s="291" t="str">
        <f>IF(C902="","",VLOOKUP(J902,IF({1,0},项目管理台账!$V$3:$V$1000,项目管理台账!$K$3:$K$1000),2,0))</f>
        <v/>
      </c>
      <c r="E902" s="296"/>
      <c r="F902" s="131"/>
      <c r="G902" s="294" t="str">
        <f>IF(C902="","",IF(VLOOKUP(D902,项目管理台账!$K$4:$R$1000,8,0)="","",VLOOKUP(D902,项目管理台账!$K$4:$R$1000,8,0)))</f>
        <v/>
      </c>
      <c r="H902" s="295">
        <f t="shared" si="29"/>
        <v>0</v>
      </c>
      <c r="I902" s="300"/>
      <c r="J902" s="297"/>
      <c r="K902" s="81"/>
    </row>
    <row r="903" spans="1:11">
      <c r="A903" s="290" t="str">
        <f t="shared" si="28"/>
        <v/>
      </c>
      <c r="B903" s="270"/>
      <c r="C903" s="270"/>
      <c r="D903" s="291" t="str">
        <f>IF(C903="","",VLOOKUP(J903,IF({1,0},项目管理台账!$V$3:$V$1000,项目管理台账!$K$3:$K$1000),2,0))</f>
        <v/>
      </c>
      <c r="E903" s="296"/>
      <c r="F903" s="131"/>
      <c r="G903" s="294" t="str">
        <f>IF(C903="","",IF(VLOOKUP(D903,项目管理台账!$K$4:$R$1000,8,0)="","",VLOOKUP(D903,项目管理台账!$K$4:$R$1000,8,0)))</f>
        <v/>
      </c>
      <c r="H903" s="295">
        <f t="shared" si="29"/>
        <v>0</v>
      </c>
      <c r="I903" s="300"/>
      <c r="J903" s="297"/>
      <c r="K903" s="81"/>
    </row>
    <row r="904" spans="1:11">
      <c r="A904" s="290" t="str">
        <f t="shared" si="28"/>
        <v/>
      </c>
      <c r="B904" s="270"/>
      <c r="C904" s="270"/>
      <c r="D904" s="291" t="str">
        <f>IF(C904="","",VLOOKUP(J904,IF({1,0},项目管理台账!$V$3:$V$1000,项目管理台账!$K$3:$K$1000),2,0))</f>
        <v/>
      </c>
      <c r="E904" s="296"/>
      <c r="F904" s="131"/>
      <c r="G904" s="294" t="str">
        <f>IF(C904="","",IF(VLOOKUP(D904,项目管理台账!$K$4:$R$1000,8,0)="","",VLOOKUP(D904,项目管理台账!$K$4:$R$1000,8,0)))</f>
        <v/>
      </c>
      <c r="H904" s="295">
        <f t="shared" si="29"/>
        <v>0</v>
      </c>
      <c r="I904" s="300"/>
      <c r="J904" s="297"/>
      <c r="K904" s="81"/>
    </row>
    <row r="905" spans="1:11">
      <c r="A905" s="290" t="str">
        <f t="shared" si="28"/>
        <v/>
      </c>
      <c r="B905" s="270"/>
      <c r="C905" s="270"/>
      <c r="D905" s="291" t="str">
        <f>IF(C905="","",VLOOKUP(J905,IF({1,0},项目管理台账!$V$3:$V$1000,项目管理台账!$K$3:$K$1000),2,0))</f>
        <v/>
      </c>
      <c r="E905" s="296"/>
      <c r="F905" s="131"/>
      <c r="G905" s="294" t="str">
        <f>IF(C905="","",IF(VLOOKUP(D905,项目管理台账!$K$4:$R$1000,8,0)="","",VLOOKUP(D905,项目管理台账!$K$4:$R$1000,8,0)))</f>
        <v/>
      </c>
      <c r="H905" s="295">
        <f t="shared" si="29"/>
        <v>0</v>
      </c>
      <c r="I905" s="300"/>
      <c r="J905" s="297"/>
      <c r="K905" s="81"/>
    </row>
    <row r="906" spans="1:11">
      <c r="A906" s="290" t="str">
        <f t="shared" si="28"/>
        <v/>
      </c>
      <c r="B906" s="270"/>
      <c r="C906" s="270"/>
      <c r="D906" s="291" t="str">
        <f>IF(C906="","",VLOOKUP(J906,IF({1,0},项目管理台账!$V$3:$V$1000,项目管理台账!$K$3:$K$1000),2,0))</f>
        <v/>
      </c>
      <c r="E906" s="296"/>
      <c r="F906" s="131"/>
      <c r="G906" s="294" t="str">
        <f>IF(C906="","",IF(VLOOKUP(D906,项目管理台账!$K$4:$R$1000,8,0)="","",VLOOKUP(D906,项目管理台账!$K$4:$R$1000,8,0)))</f>
        <v/>
      </c>
      <c r="H906" s="295">
        <f t="shared" si="29"/>
        <v>0</v>
      </c>
      <c r="I906" s="300"/>
      <c r="J906" s="297"/>
      <c r="K906" s="81"/>
    </row>
    <row r="907" spans="1:11">
      <c r="A907" s="290" t="str">
        <f t="shared" si="28"/>
        <v/>
      </c>
      <c r="B907" s="270"/>
      <c r="C907" s="270"/>
      <c r="D907" s="291" t="str">
        <f>IF(C907="","",VLOOKUP(J907,IF({1,0},项目管理台账!$V$3:$V$1000,项目管理台账!$K$3:$K$1000),2,0))</f>
        <v/>
      </c>
      <c r="E907" s="296"/>
      <c r="F907" s="131"/>
      <c r="G907" s="294" t="str">
        <f>IF(C907="","",IF(VLOOKUP(D907,项目管理台账!$K$4:$R$1000,8,0)="","",VLOOKUP(D907,项目管理台账!$K$4:$R$1000,8,0)))</f>
        <v/>
      </c>
      <c r="H907" s="295">
        <f t="shared" si="29"/>
        <v>0</v>
      </c>
      <c r="I907" s="300"/>
      <c r="J907" s="297"/>
      <c r="K907" s="81"/>
    </row>
    <row r="908" spans="1:11">
      <c r="A908" s="290" t="str">
        <f t="shared" si="28"/>
        <v/>
      </c>
      <c r="B908" s="270"/>
      <c r="C908" s="270"/>
      <c r="D908" s="291" t="str">
        <f>IF(C908="","",VLOOKUP(J908,IF({1,0},项目管理台账!$V$3:$V$1000,项目管理台账!$K$3:$K$1000),2,0))</f>
        <v/>
      </c>
      <c r="E908" s="296"/>
      <c r="F908" s="131"/>
      <c r="G908" s="294" t="str">
        <f>IF(C908="","",IF(VLOOKUP(D908,项目管理台账!$K$4:$R$1000,8,0)="","",VLOOKUP(D908,项目管理台账!$K$4:$R$1000,8,0)))</f>
        <v/>
      </c>
      <c r="H908" s="295">
        <f t="shared" si="29"/>
        <v>0</v>
      </c>
      <c r="I908" s="300"/>
      <c r="J908" s="297"/>
      <c r="K908" s="81"/>
    </row>
    <row r="909" spans="1:11">
      <c r="A909" s="290" t="str">
        <f t="shared" si="28"/>
        <v/>
      </c>
      <c r="B909" s="270"/>
      <c r="C909" s="270"/>
      <c r="D909" s="291" t="str">
        <f>IF(C909="","",VLOOKUP(J909,IF({1,0},项目管理台账!$V$3:$V$1000,项目管理台账!$K$3:$K$1000),2,0))</f>
        <v/>
      </c>
      <c r="E909" s="296"/>
      <c r="F909" s="131"/>
      <c r="G909" s="294" t="str">
        <f>IF(C909="","",IF(VLOOKUP(D909,项目管理台账!$K$4:$R$1000,8,0)="","",VLOOKUP(D909,项目管理台账!$K$4:$R$1000,8,0)))</f>
        <v/>
      </c>
      <c r="H909" s="295">
        <f t="shared" si="29"/>
        <v>0</v>
      </c>
      <c r="I909" s="300"/>
      <c r="J909" s="297"/>
      <c r="K909" s="81"/>
    </row>
    <row r="910" spans="1:11">
      <c r="A910" s="290" t="str">
        <f t="shared" si="28"/>
        <v/>
      </c>
      <c r="B910" s="270"/>
      <c r="C910" s="270"/>
      <c r="D910" s="291" t="str">
        <f>IF(C910="","",VLOOKUP(J910,IF({1,0},项目管理台账!$V$3:$V$1000,项目管理台账!$K$3:$K$1000),2,0))</f>
        <v/>
      </c>
      <c r="E910" s="296"/>
      <c r="F910" s="131"/>
      <c r="G910" s="294" t="str">
        <f>IF(C910="","",IF(VLOOKUP(D910,项目管理台账!$K$4:$R$1000,8,0)="","",VLOOKUP(D910,项目管理台账!$K$4:$R$1000,8,0)))</f>
        <v/>
      </c>
      <c r="H910" s="295">
        <f t="shared" si="29"/>
        <v>0</v>
      </c>
      <c r="I910" s="300"/>
      <c r="J910" s="297"/>
      <c r="K910" s="81"/>
    </row>
    <row r="911" spans="1:11">
      <c r="A911" s="290" t="str">
        <f t="shared" si="28"/>
        <v/>
      </c>
      <c r="B911" s="270"/>
      <c r="C911" s="270"/>
      <c r="D911" s="291" t="str">
        <f>IF(C911="","",VLOOKUP(J911,IF({1,0},项目管理台账!$V$3:$V$1000,项目管理台账!$K$3:$K$1000),2,0))</f>
        <v/>
      </c>
      <c r="E911" s="296"/>
      <c r="F911" s="131"/>
      <c r="G911" s="294" t="str">
        <f>IF(C911="","",IF(VLOOKUP(D911,项目管理台账!$K$4:$R$1000,8,0)="","",VLOOKUP(D911,项目管理台账!$K$4:$R$1000,8,0)))</f>
        <v/>
      </c>
      <c r="H911" s="295">
        <f t="shared" si="29"/>
        <v>0</v>
      </c>
      <c r="I911" s="300"/>
      <c r="J911" s="297"/>
      <c r="K911" s="81"/>
    </row>
    <row r="912" spans="1:11">
      <c r="A912" s="290" t="str">
        <f t="shared" si="28"/>
        <v/>
      </c>
      <c r="B912" s="270"/>
      <c r="C912" s="270"/>
      <c r="D912" s="291" t="str">
        <f>IF(C912="","",VLOOKUP(J912,IF({1,0},项目管理台账!$V$3:$V$1000,项目管理台账!$K$3:$K$1000),2,0))</f>
        <v/>
      </c>
      <c r="E912" s="296"/>
      <c r="F912" s="131"/>
      <c r="G912" s="294" t="str">
        <f>IF(C912="","",IF(VLOOKUP(D912,项目管理台账!$K$4:$R$1000,8,0)="","",VLOOKUP(D912,项目管理台账!$K$4:$R$1000,8,0)))</f>
        <v/>
      </c>
      <c r="H912" s="295">
        <f t="shared" si="29"/>
        <v>0</v>
      </c>
      <c r="I912" s="300"/>
      <c r="J912" s="297"/>
      <c r="K912" s="81"/>
    </row>
    <row r="913" spans="1:11">
      <c r="A913" s="290" t="str">
        <f t="shared" si="28"/>
        <v/>
      </c>
      <c r="B913" s="270"/>
      <c r="C913" s="270"/>
      <c r="D913" s="291" t="str">
        <f>IF(C913="","",VLOOKUP(J913,IF({1,0},项目管理台账!$V$3:$V$1000,项目管理台账!$K$3:$K$1000),2,0))</f>
        <v/>
      </c>
      <c r="E913" s="296"/>
      <c r="F913" s="131"/>
      <c r="G913" s="294" t="str">
        <f>IF(C913="","",IF(VLOOKUP(D913,项目管理台账!$K$4:$R$1000,8,0)="","",VLOOKUP(D913,项目管理台账!$K$4:$R$1000,8,0)))</f>
        <v/>
      </c>
      <c r="H913" s="295">
        <f t="shared" si="29"/>
        <v>0</v>
      </c>
      <c r="I913" s="300"/>
      <c r="J913" s="297"/>
      <c r="K913" s="81"/>
    </row>
    <row r="914" spans="1:11">
      <c r="A914" s="290" t="str">
        <f t="shared" si="28"/>
        <v/>
      </c>
      <c r="B914" s="270"/>
      <c r="C914" s="270"/>
      <c r="D914" s="291" t="str">
        <f>IF(C914="","",VLOOKUP(J914,IF({1,0},项目管理台账!$V$3:$V$1000,项目管理台账!$K$3:$K$1000),2,0))</f>
        <v/>
      </c>
      <c r="E914" s="296"/>
      <c r="F914" s="131"/>
      <c r="G914" s="294" t="str">
        <f>IF(C914="","",IF(VLOOKUP(D914,项目管理台账!$K$4:$R$1000,8,0)="","",VLOOKUP(D914,项目管理台账!$K$4:$R$1000,8,0)))</f>
        <v/>
      </c>
      <c r="H914" s="295">
        <f t="shared" si="29"/>
        <v>0</v>
      </c>
      <c r="I914" s="300"/>
      <c r="J914" s="297"/>
      <c r="K914" s="81"/>
    </row>
    <row r="915" spans="1:11">
      <c r="A915" s="290" t="str">
        <f t="shared" si="28"/>
        <v/>
      </c>
      <c r="B915" s="270"/>
      <c r="C915" s="270"/>
      <c r="D915" s="291" t="str">
        <f>IF(C915="","",VLOOKUP(J915,IF({1,0},项目管理台账!$V$3:$V$1000,项目管理台账!$K$3:$K$1000),2,0))</f>
        <v/>
      </c>
      <c r="E915" s="296"/>
      <c r="F915" s="131"/>
      <c r="G915" s="294" t="str">
        <f>IF(C915="","",IF(VLOOKUP(D915,项目管理台账!$K$4:$R$1000,8,0)="","",VLOOKUP(D915,项目管理台账!$K$4:$R$1000,8,0)))</f>
        <v/>
      </c>
      <c r="H915" s="295">
        <f t="shared" si="29"/>
        <v>0</v>
      </c>
      <c r="I915" s="300"/>
      <c r="J915" s="297"/>
      <c r="K915" s="81"/>
    </row>
    <row r="916" spans="1:11">
      <c r="A916" s="290" t="str">
        <f t="shared" si="28"/>
        <v/>
      </c>
      <c r="B916" s="270"/>
      <c r="C916" s="270"/>
      <c r="D916" s="291" t="str">
        <f>IF(C916="","",VLOOKUP(J916,IF({1,0},项目管理台账!$V$3:$V$1000,项目管理台账!$K$3:$K$1000),2,0))</f>
        <v/>
      </c>
      <c r="E916" s="296"/>
      <c r="F916" s="131"/>
      <c r="G916" s="294" t="str">
        <f>IF(C916="","",IF(VLOOKUP(D916,项目管理台账!$K$4:$R$1000,8,0)="","",VLOOKUP(D916,项目管理台账!$K$4:$R$1000,8,0)))</f>
        <v/>
      </c>
      <c r="H916" s="295">
        <f t="shared" si="29"/>
        <v>0</v>
      </c>
      <c r="I916" s="300"/>
      <c r="J916" s="297"/>
      <c r="K916" s="81"/>
    </row>
    <row r="917" spans="1:11">
      <c r="A917" s="290" t="str">
        <f t="shared" si="28"/>
        <v/>
      </c>
      <c r="B917" s="270"/>
      <c r="C917" s="270"/>
      <c r="D917" s="291" t="str">
        <f>IF(C917="","",VLOOKUP(J917,IF({1,0},项目管理台账!$V$3:$V$1000,项目管理台账!$K$3:$K$1000),2,0))</f>
        <v/>
      </c>
      <c r="E917" s="296"/>
      <c r="F917" s="131"/>
      <c r="G917" s="294" t="str">
        <f>IF(C917="","",IF(VLOOKUP(D917,项目管理台账!$K$4:$R$1000,8,0)="","",VLOOKUP(D917,项目管理台账!$K$4:$R$1000,8,0)))</f>
        <v/>
      </c>
      <c r="H917" s="295">
        <f t="shared" si="29"/>
        <v>0</v>
      </c>
      <c r="I917" s="300"/>
      <c r="J917" s="297"/>
      <c r="K917" s="81"/>
    </row>
    <row r="918" spans="1:11">
      <c r="A918" s="290" t="str">
        <f t="shared" si="28"/>
        <v/>
      </c>
      <c r="B918" s="270"/>
      <c r="C918" s="270"/>
      <c r="D918" s="291" t="str">
        <f>IF(C918="","",VLOOKUP(J918,IF({1,0},项目管理台账!$V$3:$V$1000,项目管理台账!$K$3:$K$1000),2,0))</f>
        <v/>
      </c>
      <c r="E918" s="296"/>
      <c r="F918" s="131"/>
      <c r="G918" s="294" t="str">
        <f>IF(C918="","",IF(VLOOKUP(D918,项目管理台账!$K$4:$R$1000,8,0)="","",VLOOKUP(D918,项目管理台账!$K$4:$R$1000,8,0)))</f>
        <v/>
      </c>
      <c r="H918" s="295">
        <f t="shared" si="29"/>
        <v>0</v>
      </c>
      <c r="I918" s="300"/>
      <c r="J918" s="297"/>
      <c r="K918" s="81"/>
    </row>
    <row r="919" spans="1:11">
      <c r="A919" s="290" t="str">
        <f t="shared" si="28"/>
        <v/>
      </c>
      <c r="B919" s="270"/>
      <c r="C919" s="270"/>
      <c r="D919" s="291" t="str">
        <f>IF(C919="","",VLOOKUP(J919,IF({1,0},项目管理台账!$V$3:$V$1000,项目管理台账!$K$3:$K$1000),2,0))</f>
        <v/>
      </c>
      <c r="E919" s="296"/>
      <c r="F919" s="131"/>
      <c r="G919" s="294" t="str">
        <f>IF(C919="","",IF(VLOOKUP(D919,项目管理台账!$K$4:$R$1000,8,0)="","",VLOOKUP(D919,项目管理台账!$K$4:$R$1000,8,0)))</f>
        <v/>
      </c>
      <c r="H919" s="295">
        <f t="shared" si="29"/>
        <v>0</v>
      </c>
      <c r="I919" s="300"/>
      <c r="J919" s="297"/>
      <c r="K919" s="81"/>
    </row>
    <row r="920" spans="1:11">
      <c r="A920" s="290" t="str">
        <f t="shared" si="28"/>
        <v/>
      </c>
      <c r="B920" s="270"/>
      <c r="C920" s="270"/>
      <c r="D920" s="291" t="str">
        <f>IF(C920="","",VLOOKUP(J920,IF({1,0},项目管理台账!$V$3:$V$1000,项目管理台账!$K$3:$K$1000),2,0))</f>
        <v/>
      </c>
      <c r="E920" s="296"/>
      <c r="F920" s="131"/>
      <c r="G920" s="294" t="str">
        <f>IF(C920="","",IF(VLOOKUP(D920,项目管理台账!$K$4:$R$1000,8,0)="","",VLOOKUP(D920,项目管理台账!$K$4:$R$1000,8,0)))</f>
        <v/>
      </c>
      <c r="H920" s="295">
        <f t="shared" si="29"/>
        <v>0</v>
      </c>
      <c r="I920" s="300"/>
      <c r="J920" s="297"/>
      <c r="K920" s="81"/>
    </row>
    <row r="921" spans="1:11">
      <c r="A921" s="290" t="str">
        <f t="shared" si="28"/>
        <v/>
      </c>
      <c r="B921" s="270"/>
      <c r="C921" s="270"/>
      <c r="D921" s="291" t="str">
        <f>IF(C921="","",VLOOKUP(J921,IF({1,0},项目管理台账!$V$3:$V$1000,项目管理台账!$K$3:$K$1000),2,0))</f>
        <v/>
      </c>
      <c r="E921" s="296"/>
      <c r="F921" s="131"/>
      <c r="G921" s="294" t="str">
        <f>IF(C921="","",IF(VLOOKUP(D921,项目管理台账!$K$4:$R$1000,8,0)="","",VLOOKUP(D921,项目管理台账!$K$4:$R$1000,8,0)))</f>
        <v/>
      </c>
      <c r="H921" s="295">
        <f t="shared" si="29"/>
        <v>0</v>
      </c>
      <c r="I921" s="300"/>
      <c r="J921" s="297"/>
      <c r="K921" s="81"/>
    </row>
    <row r="922" spans="1:11">
      <c r="A922" s="290" t="str">
        <f t="shared" si="28"/>
        <v/>
      </c>
      <c r="B922" s="270"/>
      <c r="C922" s="270"/>
      <c r="D922" s="291" t="str">
        <f>IF(C922="","",VLOOKUP(J922,IF({1,0},项目管理台账!$V$3:$V$1000,项目管理台账!$K$3:$K$1000),2,0))</f>
        <v/>
      </c>
      <c r="E922" s="296"/>
      <c r="F922" s="131"/>
      <c r="G922" s="294" t="str">
        <f>IF(C922="","",IF(VLOOKUP(D922,项目管理台账!$K$4:$R$1000,8,0)="","",VLOOKUP(D922,项目管理台账!$K$4:$R$1000,8,0)))</f>
        <v/>
      </c>
      <c r="H922" s="295">
        <f t="shared" si="29"/>
        <v>0</v>
      </c>
      <c r="I922" s="300"/>
      <c r="J922" s="297"/>
      <c r="K922" s="81"/>
    </row>
    <row r="923" spans="1:11">
      <c r="A923" s="290" t="str">
        <f t="shared" si="28"/>
        <v/>
      </c>
      <c r="B923" s="270"/>
      <c r="C923" s="270"/>
      <c r="D923" s="291" t="str">
        <f>IF(C923="","",VLOOKUP(J923,IF({1,0},项目管理台账!$V$3:$V$1000,项目管理台账!$K$3:$K$1000),2,0))</f>
        <v/>
      </c>
      <c r="E923" s="296"/>
      <c r="F923" s="131"/>
      <c r="G923" s="294" t="str">
        <f>IF(C923="","",IF(VLOOKUP(D923,项目管理台账!$K$4:$R$1000,8,0)="","",VLOOKUP(D923,项目管理台账!$K$4:$R$1000,8,0)))</f>
        <v/>
      </c>
      <c r="H923" s="295">
        <f t="shared" si="29"/>
        <v>0</v>
      </c>
      <c r="I923" s="300"/>
      <c r="J923" s="297"/>
      <c r="K923" s="81"/>
    </row>
    <row r="924" spans="1:11">
      <c r="A924" s="290" t="str">
        <f t="shared" si="28"/>
        <v/>
      </c>
      <c r="B924" s="270"/>
      <c r="C924" s="270"/>
      <c r="D924" s="291" t="str">
        <f>IF(C924="","",VLOOKUP(J924,IF({1,0},项目管理台账!$V$3:$V$1000,项目管理台账!$K$3:$K$1000),2,0))</f>
        <v/>
      </c>
      <c r="E924" s="296"/>
      <c r="F924" s="131"/>
      <c r="G924" s="294" t="str">
        <f>IF(C924="","",IF(VLOOKUP(D924,项目管理台账!$K$4:$R$1000,8,0)="","",VLOOKUP(D924,项目管理台账!$K$4:$R$1000,8,0)))</f>
        <v/>
      </c>
      <c r="H924" s="295">
        <f t="shared" si="29"/>
        <v>0</v>
      </c>
      <c r="I924" s="300"/>
      <c r="J924" s="297"/>
      <c r="K924" s="81"/>
    </row>
    <row r="925" spans="1:11">
      <c r="A925" s="290" t="str">
        <f t="shared" si="28"/>
        <v/>
      </c>
      <c r="B925" s="270"/>
      <c r="C925" s="270"/>
      <c r="D925" s="291" t="str">
        <f>IF(C925="","",VLOOKUP(J925,IF({1,0},项目管理台账!$V$3:$V$1000,项目管理台账!$K$3:$K$1000),2,0))</f>
        <v/>
      </c>
      <c r="E925" s="296"/>
      <c r="F925" s="131"/>
      <c r="G925" s="294" t="str">
        <f>IF(C925="","",IF(VLOOKUP(D925,项目管理台账!$K$4:$R$1000,8,0)="","",VLOOKUP(D925,项目管理台账!$K$4:$R$1000,8,0)))</f>
        <v/>
      </c>
      <c r="H925" s="295">
        <f t="shared" si="29"/>
        <v>0</v>
      </c>
      <c r="I925" s="300"/>
      <c r="J925" s="297"/>
      <c r="K925" s="81"/>
    </row>
    <row r="926" spans="1:11">
      <c r="A926" s="290" t="str">
        <f t="shared" si="28"/>
        <v/>
      </c>
      <c r="B926" s="270"/>
      <c r="C926" s="270"/>
      <c r="D926" s="291" t="str">
        <f>IF(C926="","",VLOOKUP(J926,IF({1,0},项目管理台账!$V$3:$V$1000,项目管理台账!$K$3:$K$1000),2,0))</f>
        <v/>
      </c>
      <c r="E926" s="296"/>
      <c r="F926" s="131"/>
      <c r="G926" s="294" t="str">
        <f>IF(C926="","",IF(VLOOKUP(D926,项目管理台账!$K$4:$R$1000,8,0)="","",VLOOKUP(D926,项目管理台账!$K$4:$R$1000,8,0)))</f>
        <v/>
      </c>
      <c r="H926" s="295">
        <f t="shared" si="29"/>
        <v>0</v>
      </c>
      <c r="I926" s="300"/>
      <c r="J926" s="297"/>
      <c r="K926" s="81"/>
    </row>
    <row r="927" spans="1:11">
      <c r="A927" s="290" t="str">
        <f t="shared" si="28"/>
        <v/>
      </c>
      <c r="B927" s="270"/>
      <c r="C927" s="270"/>
      <c r="D927" s="291" t="str">
        <f>IF(C927="","",VLOOKUP(J927,IF({1,0},项目管理台账!$V$3:$V$1000,项目管理台账!$K$3:$K$1000),2,0))</f>
        <v/>
      </c>
      <c r="E927" s="296"/>
      <c r="F927" s="131"/>
      <c r="G927" s="294" t="str">
        <f>IF(C927="","",IF(VLOOKUP(D927,项目管理台账!$K$4:$R$1000,8,0)="","",VLOOKUP(D927,项目管理台账!$K$4:$R$1000,8,0)))</f>
        <v/>
      </c>
      <c r="H927" s="295">
        <f t="shared" si="29"/>
        <v>0</v>
      </c>
      <c r="I927" s="300"/>
      <c r="J927" s="297"/>
      <c r="K927" s="81"/>
    </row>
    <row r="928" spans="1:11">
      <c r="A928" s="290" t="str">
        <f t="shared" si="28"/>
        <v/>
      </c>
      <c r="B928" s="270"/>
      <c r="C928" s="270"/>
      <c r="D928" s="291" t="str">
        <f>IF(C928="","",VLOOKUP(J928,IF({1,0},项目管理台账!$V$3:$V$1000,项目管理台账!$K$3:$K$1000),2,0))</f>
        <v/>
      </c>
      <c r="E928" s="296"/>
      <c r="F928" s="131"/>
      <c r="G928" s="294" t="str">
        <f>IF(C928="","",IF(VLOOKUP(D928,项目管理台账!$K$4:$R$1000,8,0)="","",VLOOKUP(D928,项目管理台账!$K$4:$R$1000,8,0)))</f>
        <v/>
      </c>
      <c r="H928" s="295">
        <f t="shared" si="29"/>
        <v>0</v>
      </c>
      <c r="I928" s="300"/>
      <c r="J928" s="297"/>
      <c r="K928" s="81"/>
    </row>
    <row r="929" spans="1:11">
      <c r="A929" s="290" t="str">
        <f t="shared" si="28"/>
        <v/>
      </c>
      <c r="B929" s="270"/>
      <c r="C929" s="270"/>
      <c r="D929" s="291" t="str">
        <f>IF(C929="","",VLOOKUP(J929,IF({1,0},项目管理台账!$V$3:$V$1000,项目管理台账!$K$3:$K$1000),2,0))</f>
        <v/>
      </c>
      <c r="E929" s="296"/>
      <c r="F929" s="131"/>
      <c r="G929" s="294" t="str">
        <f>IF(C929="","",IF(VLOOKUP(D929,项目管理台账!$K$4:$R$1000,8,0)="","",VLOOKUP(D929,项目管理台账!$K$4:$R$1000,8,0)))</f>
        <v/>
      </c>
      <c r="H929" s="295">
        <f t="shared" si="29"/>
        <v>0</v>
      </c>
      <c r="I929" s="300"/>
      <c r="J929" s="297"/>
      <c r="K929" s="81"/>
    </row>
    <row r="930" spans="1:11">
      <c r="A930" s="290" t="str">
        <f t="shared" si="28"/>
        <v/>
      </c>
      <c r="B930" s="270"/>
      <c r="C930" s="270"/>
      <c r="D930" s="291" t="str">
        <f>IF(C930="","",VLOOKUP(J930,IF({1,0},项目管理台账!$V$3:$V$1000,项目管理台账!$K$3:$K$1000),2,0))</f>
        <v/>
      </c>
      <c r="E930" s="296"/>
      <c r="F930" s="131"/>
      <c r="G930" s="294" t="str">
        <f>IF(C930="","",IF(VLOOKUP(D930,项目管理台账!$K$4:$R$1000,8,0)="","",VLOOKUP(D930,项目管理台账!$K$4:$R$1000,8,0)))</f>
        <v/>
      </c>
      <c r="H930" s="295">
        <f t="shared" si="29"/>
        <v>0</v>
      </c>
      <c r="I930" s="300"/>
      <c r="J930" s="297"/>
      <c r="K930" s="81"/>
    </row>
    <row r="931" spans="1:11">
      <c r="A931" s="290" t="str">
        <f t="shared" si="28"/>
        <v/>
      </c>
      <c r="B931" s="270"/>
      <c r="C931" s="270"/>
      <c r="D931" s="291" t="str">
        <f>IF(C931="","",VLOOKUP(J931,IF({1,0},项目管理台账!$V$3:$V$1000,项目管理台账!$K$3:$K$1000),2,0))</f>
        <v/>
      </c>
      <c r="E931" s="296"/>
      <c r="F931" s="131"/>
      <c r="G931" s="294" t="str">
        <f>IF(C931="","",IF(VLOOKUP(D931,项目管理台账!$K$4:$R$1000,8,0)="","",VLOOKUP(D931,项目管理台账!$K$4:$R$1000,8,0)))</f>
        <v/>
      </c>
      <c r="H931" s="295">
        <f t="shared" si="29"/>
        <v>0</v>
      </c>
      <c r="I931" s="300"/>
      <c r="J931" s="297"/>
      <c r="K931" s="81"/>
    </row>
    <row r="932" spans="1:11">
      <c r="A932" s="290" t="str">
        <f t="shared" si="28"/>
        <v/>
      </c>
      <c r="B932" s="270"/>
      <c r="C932" s="270"/>
      <c r="D932" s="291" t="str">
        <f>IF(C932="","",VLOOKUP(J932,IF({1,0},项目管理台账!$V$3:$V$1000,项目管理台账!$K$3:$K$1000),2,0))</f>
        <v/>
      </c>
      <c r="E932" s="296"/>
      <c r="F932" s="131"/>
      <c r="G932" s="294" t="str">
        <f>IF(C932="","",IF(VLOOKUP(D932,项目管理台账!$K$4:$R$1000,8,0)="","",VLOOKUP(D932,项目管理台账!$K$4:$R$1000,8,0)))</f>
        <v/>
      </c>
      <c r="H932" s="295">
        <f t="shared" si="29"/>
        <v>0</v>
      </c>
      <c r="I932" s="300"/>
      <c r="J932" s="297"/>
      <c r="K932" s="81"/>
    </row>
    <row r="933" spans="1:11">
      <c r="A933" s="290" t="str">
        <f t="shared" si="28"/>
        <v/>
      </c>
      <c r="B933" s="270"/>
      <c r="C933" s="270"/>
      <c r="D933" s="291" t="str">
        <f>IF(C933="","",VLOOKUP(J933,IF({1,0},项目管理台账!$V$3:$V$1000,项目管理台账!$K$3:$K$1000),2,0))</f>
        <v/>
      </c>
      <c r="E933" s="296"/>
      <c r="F933" s="131"/>
      <c r="G933" s="294" t="str">
        <f>IF(C933="","",IF(VLOOKUP(D933,项目管理台账!$K$4:$R$1000,8,0)="","",VLOOKUP(D933,项目管理台账!$K$4:$R$1000,8,0)))</f>
        <v/>
      </c>
      <c r="H933" s="295">
        <f t="shared" si="29"/>
        <v>0</v>
      </c>
      <c r="I933" s="300"/>
      <c r="J933" s="297"/>
      <c r="K933" s="81"/>
    </row>
    <row r="934" spans="1:11">
      <c r="A934" s="290" t="str">
        <f t="shared" si="28"/>
        <v/>
      </c>
      <c r="B934" s="270"/>
      <c r="C934" s="270"/>
      <c r="D934" s="291" t="str">
        <f>IF(C934="","",VLOOKUP(J934,IF({1,0},项目管理台账!$V$3:$V$1000,项目管理台账!$K$3:$K$1000),2,0))</f>
        <v/>
      </c>
      <c r="E934" s="296"/>
      <c r="F934" s="131"/>
      <c r="G934" s="294" t="str">
        <f>IF(C934="","",IF(VLOOKUP(D934,项目管理台账!$K$4:$R$1000,8,0)="","",VLOOKUP(D934,项目管理台账!$K$4:$R$1000,8,0)))</f>
        <v/>
      </c>
      <c r="H934" s="295">
        <f t="shared" si="29"/>
        <v>0</v>
      </c>
      <c r="I934" s="300"/>
      <c r="J934" s="297"/>
      <c r="K934" s="81"/>
    </row>
    <row r="935" spans="1:11">
      <c r="A935" s="290" t="str">
        <f t="shared" si="28"/>
        <v/>
      </c>
      <c r="B935" s="270"/>
      <c r="C935" s="270"/>
      <c r="D935" s="291" t="str">
        <f>IF(C935="","",VLOOKUP(J935,IF({1,0},项目管理台账!$V$3:$V$1000,项目管理台账!$K$3:$K$1000),2,0))</f>
        <v/>
      </c>
      <c r="E935" s="296"/>
      <c r="F935" s="131"/>
      <c r="G935" s="294" t="str">
        <f>IF(C935="","",IF(VLOOKUP(D935,项目管理台账!$K$4:$R$1000,8,0)="","",VLOOKUP(D935,项目管理台账!$K$4:$R$1000,8,0)))</f>
        <v/>
      </c>
      <c r="H935" s="295">
        <f t="shared" si="29"/>
        <v>0</v>
      </c>
      <c r="I935" s="300"/>
      <c r="J935" s="297"/>
      <c r="K935" s="81"/>
    </row>
    <row r="936" spans="1:11">
      <c r="A936" s="290" t="str">
        <f t="shared" si="28"/>
        <v/>
      </c>
      <c r="B936" s="270"/>
      <c r="C936" s="270"/>
      <c r="D936" s="291" t="str">
        <f>IF(C936="","",VLOOKUP(J936,IF({1,0},项目管理台账!$V$3:$V$1000,项目管理台账!$K$3:$K$1000),2,0))</f>
        <v/>
      </c>
      <c r="E936" s="296"/>
      <c r="F936" s="131"/>
      <c r="G936" s="294" t="str">
        <f>IF(C936="","",IF(VLOOKUP(D936,项目管理台账!$K$4:$R$1000,8,0)="","",VLOOKUP(D936,项目管理台账!$K$4:$R$1000,8,0)))</f>
        <v/>
      </c>
      <c r="H936" s="295">
        <f t="shared" si="29"/>
        <v>0</v>
      </c>
      <c r="I936" s="300"/>
      <c r="J936" s="297"/>
      <c r="K936" s="81"/>
    </row>
    <row r="937" spans="1:11">
      <c r="A937" s="290" t="str">
        <f t="shared" si="28"/>
        <v/>
      </c>
      <c r="B937" s="270"/>
      <c r="C937" s="270"/>
      <c r="D937" s="291" t="str">
        <f>IF(C937="","",VLOOKUP(J937,IF({1,0},项目管理台账!$V$3:$V$1000,项目管理台账!$K$3:$K$1000),2,0))</f>
        <v/>
      </c>
      <c r="E937" s="296"/>
      <c r="F937" s="131"/>
      <c r="G937" s="294" t="str">
        <f>IF(C937="","",IF(VLOOKUP(D937,项目管理台账!$K$4:$R$1000,8,0)="","",VLOOKUP(D937,项目管理台账!$K$4:$R$1000,8,0)))</f>
        <v/>
      </c>
      <c r="H937" s="295">
        <f t="shared" si="29"/>
        <v>0</v>
      </c>
      <c r="I937" s="300"/>
      <c r="J937" s="297"/>
      <c r="K937" s="81"/>
    </row>
    <row r="938" spans="1:11">
      <c r="A938" s="290" t="str">
        <f t="shared" si="28"/>
        <v/>
      </c>
      <c r="B938" s="270"/>
      <c r="C938" s="270"/>
      <c r="D938" s="291" t="str">
        <f>IF(C938="","",VLOOKUP(J938,IF({1,0},项目管理台账!$V$3:$V$1000,项目管理台账!$K$3:$K$1000),2,0))</f>
        <v/>
      </c>
      <c r="E938" s="296"/>
      <c r="F938" s="131"/>
      <c r="G938" s="294" t="str">
        <f>IF(C938="","",IF(VLOOKUP(D938,项目管理台账!$K$4:$R$1000,8,0)="","",VLOOKUP(D938,项目管理台账!$K$4:$R$1000,8,0)))</f>
        <v/>
      </c>
      <c r="H938" s="295">
        <f t="shared" si="29"/>
        <v>0</v>
      </c>
      <c r="I938" s="300"/>
      <c r="J938" s="297"/>
      <c r="K938" s="81"/>
    </row>
    <row r="939" spans="1:11">
      <c r="A939" s="290" t="str">
        <f t="shared" si="28"/>
        <v/>
      </c>
      <c r="B939" s="270"/>
      <c r="C939" s="270"/>
      <c r="D939" s="291" t="str">
        <f>IF(C939="","",VLOOKUP(J939,IF({1,0},项目管理台账!$V$3:$V$1000,项目管理台账!$K$3:$K$1000),2,0))</f>
        <v/>
      </c>
      <c r="E939" s="296"/>
      <c r="F939" s="131"/>
      <c r="G939" s="294" t="str">
        <f>IF(C939="","",IF(VLOOKUP(D939,项目管理台账!$K$4:$R$1000,8,0)="","",VLOOKUP(D939,项目管理台账!$K$4:$R$1000,8,0)))</f>
        <v/>
      </c>
      <c r="H939" s="295">
        <f t="shared" si="29"/>
        <v>0</v>
      </c>
      <c r="I939" s="300"/>
      <c r="J939" s="297"/>
      <c r="K939" s="81"/>
    </row>
    <row r="940" spans="1:11">
      <c r="A940" s="290" t="str">
        <f t="shared" si="28"/>
        <v/>
      </c>
      <c r="B940" s="270"/>
      <c r="C940" s="270"/>
      <c r="D940" s="291" t="str">
        <f>IF(C940="","",VLOOKUP(J940,IF({1,0},项目管理台账!$V$3:$V$1000,项目管理台账!$K$3:$K$1000),2,0))</f>
        <v/>
      </c>
      <c r="E940" s="296"/>
      <c r="F940" s="131"/>
      <c r="G940" s="294" t="str">
        <f>IF(C940="","",IF(VLOOKUP(D940,项目管理台账!$K$4:$R$1000,8,0)="","",VLOOKUP(D940,项目管理台账!$K$4:$R$1000,8,0)))</f>
        <v/>
      </c>
      <c r="H940" s="295">
        <f t="shared" si="29"/>
        <v>0</v>
      </c>
      <c r="I940" s="300"/>
      <c r="J940" s="297"/>
      <c r="K940" s="81"/>
    </row>
    <row r="941" spans="1:11">
      <c r="A941" s="290" t="str">
        <f t="shared" si="28"/>
        <v/>
      </c>
      <c r="B941" s="270"/>
      <c r="C941" s="270"/>
      <c r="D941" s="291" t="str">
        <f>IF(C941="","",VLOOKUP(J941,IF({1,0},项目管理台账!$V$3:$V$1000,项目管理台账!$K$3:$K$1000),2,0))</f>
        <v/>
      </c>
      <c r="E941" s="296"/>
      <c r="F941" s="131"/>
      <c r="G941" s="294" t="str">
        <f>IF(C941="","",IF(VLOOKUP(D941,项目管理台账!$K$4:$R$1000,8,0)="","",VLOOKUP(D941,项目管理台账!$K$4:$R$1000,8,0)))</f>
        <v/>
      </c>
      <c r="H941" s="295">
        <f t="shared" si="29"/>
        <v>0</v>
      </c>
      <c r="I941" s="300"/>
      <c r="J941" s="297"/>
      <c r="K941" s="81"/>
    </row>
    <row r="942" spans="1:11">
      <c r="A942" s="290" t="str">
        <f t="shared" si="28"/>
        <v/>
      </c>
      <c r="B942" s="270"/>
      <c r="C942" s="270"/>
      <c r="D942" s="291" t="str">
        <f>IF(C942="","",VLOOKUP(J942,IF({1,0},项目管理台账!$V$3:$V$1000,项目管理台账!$K$3:$K$1000),2,0))</f>
        <v/>
      </c>
      <c r="E942" s="296"/>
      <c r="F942" s="131"/>
      <c r="G942" s="294" t="str">
        <f>IF(C942="","",IF(VLOOKUP(D942,项目管理台账!$K$4:$R$1000,8,0)="","",VLOOKUP(D942,项目管理台账!$K$4:$R$1000,8,0)))</f>
        <v/>
      </c>
      <c r="H942" s="295">
        <f t="shared" si="29"/>
        <v>0</v>
      </c>
      <c r="I942" s="300"/>
      <c r="J942" s="297"/>
      <c r="K942" s="81"/>
    </row>
    <row r="943" spans="1:11">
      <c r="A943" s="290" t="str">
        <f t="shared" si="28"/>
        <v/>
      </c>
      <c r="B943" s="270"/>
      <c r="C943" s="270"/>
      <c r="D943" s="291" t="str">
        <f>IF(C943="","",VLOOKUP(J943,IF({1,0},项目管理台账!$V$3:$V$1000,项目管理台账!$K$3:$K$1000),2,0))</f>
        <v/>
      </c>
      <c r="E943" s="296"/>
      <c r="F943" s="131"/>
      <c r="G943" s="294" t="str">
        <f>IF(C943="","",IF(VLOOKUP(D943,项目管理台账!$K$4:$R$1000,8,0)="","",VLOOKUP(D943,项目管理台账!$K$4:$R$1000,8,0)))</f>
        <v/>
      </c>
      <c r="H943" s="295">
        <f t="shared" si="29"/>
        <v>0</v>
      </c>
      <c r="I943" s="300"/>
      <c r="J943" s="297"/>
      <c r="K943" s="81"/>
    </row>
    <row r="944" spans="1:11">
      <c r="A944" s="290" t="str">
        <f t="shared" si="28"/>
        <v/>
      </c>
      <c r="B944" s="270"/>
      <c r="C944" s="270"/>
      <c r="D944" s="291" t="str">
        <f>IF(C944="","",VLOOKUP(J944,IF({1,0},项目管理台账!$V$3:$V$1000,项目管理台账!$K$3:$K$1000),2,0))</f>
        <v/>
      </c>
      <c r="E944" s="296"/>
      <c r="F944" s="131"/>
      <c r="G944" s="294" t="str">
        <f>IF(C944="","",IF(VLOOKUP(D944,项目管理台账!$K$4:$R$1000,8,0)="","",VLOOKUP(D944,项目管理台账!$K$4:$R$1000,8,0)))</f>
        <v/>
      </c>
      <c r="H944" s="295">
        <f t="shared" si="29"/>
        <v>0</v>
      </c>
      <c r="I944" s="300"/>
      <c r="J944" s="297"/>
      <c r="K944" s="81"/>
    </row>
    <row r="945" spans="1:11">
      <c r="A945" s="290" t="str">
        <f t="shared" si="28"/>
        <v/>
      </c>
      <c r="B945" s="270"/>
      <c r="C945" s="270"/>
      <c r="D945" s="291" t="str">
        <f>IF(C945="","",VLOOKUP(J945,IF({1,0},项目管理台账!$V$3:$V$1000,项目管理台账!$K$3:$K$1000),2,0))</f>
        <v/>
      </c>
      <c r="E945" s="296"/>
      <c r="F945" s="131"/>
      <c r="G945" s="294" t="str">
        <f>IF(C945="","",IF(VLOOKUP(D945,项目管理台账!$K$4:$R$1000,8,0)="","",VLOOKUP(D945,项目管理台账!$K$4:$R$1000,8,0)))</f>
        <v/>
      </c>
      <c r="H945" s="295">
        <f t="shared" si="29"/>
        <v>0</v>
      </c>
      <c r="I945" s="300"/>
      <c r="J945" s="297"/>
      <c r="K945" s="81"/>
    </row>
    <row r="946" spans="1:11">
      <c r="A946" s="290" t="str">
        <f t="shared" si="28"/>
        <v/>
      </c>
      <c r="B946" s="270"/>
      <c r="C946" s="270"/>
      <c r="D946" s="291" t="str">
        <f>IF(C946="","",VLOOKUP(J946,IF({1,0},项目管理台账!$V$3:$V$1000,项目管理台账!$K$3:$K$1000),2,0))</f>
        <v/>
      </c>
      <c r="E946" s="296"/>
      <c r="F946" s="131"/>
      <c r="G946" s="294" t="str">
        <f>IF(C946="","",IF(VLOOKUP(D946,项目管理台账!$K$4:$R$1000,8,0)="","",VLOOKUP(D946,项目管理台账!$K$4:$R$1000,8,0)))</f>
        <v/>
      </c>
      <c r="H946" s="295">
        <f t="shared" si="29"/>
        <v>0</v>
      </c>
      <c r="I946" s="300"/>
      <c r="J946" s="297"/>
      <c r="K946" s="81"/>
    </row>
    <row r="947" spans="1:11">
      <c r="A947" s="290" t="str">
        <f t="shared" si="28"/>
        <v/>
      </c>
      <c r="B947" s="270"/>
      <c r="C947" s="270"/>
      <c r="D947" s="291" t="str">
        <f>IF(C947="","",VLOOKUP(J947,IF({1,0},项目管理台账!$V$3:$V$1000,项目管理台账!$K$3:$K$1000),2,0))</f>
        <v/>
      </c>
      <c r="E947" s="296"/>
      <c r="F947" s="131"/>
      <c r="G947" s="294" t="str">
        <f>IF(C947="","",IF(VLOOKUP(D947,项目管理台账!$K$4:$R$1000,8,0)="","",VLOOKUP(D947,项目管理台账!$K$4:$R$1000,8,0)))</f>
        <v/>
      </c>
      <c r="H947" s="295">
        <f t="shared" si="29"/>
        <v>0</v>
      </c>
      <c r="I947" s="300"/>
      <c r="J947" s="297"/>
      <c r="K947" s="81"/>
    </row>
    <row r="948" spans="1:11">
      <c r="A948" s="290" t="str">
        <f t="shared" si="28"/>
        <v/>
      </c>
      <c r="B948" s="270"/>
      <c r="C948" s="270"/>
      <c r="D948" s="291" t="str">
        <f>IF(C948="","",VLOOKUP(J948,IF({1,0},项目管理台账!$V$3:$V$1000,项目管理台账!$K$3:$K$1000),2,0))</f>
        <v/>
      </c>
      <c r="E948" s="296"/>
      <c r="F948" s="131"/>
      <c r="G948" s="294" t="str">
        <f>IF(C948="","",IF(VLOOKUP(D948,项目管理台账!$K$4:$R$1000,8,0)="","",VLOOKUP(D948,项目管理台账!$K$4:$R$1000,8,0)))</f>
        <v/>
      </c>
      <c r="H948" s="295">
        <f t="shared" si="29"/>
        <v>0</v>
      </c>
      <c r="I948" s="300"/>
      <c r="J948" s="297"/>
      <c r="K948" s="81"/>
    </row>
    <row r="949" spans="1:11">
      <c r="A949" s="290" t="str">
        <f t="shared" si="28"/>
        <v/>
      </c>
      <c r="B949" s="270"/>
      <c r="C949" s="270"/>
      <c r="D949" s="291" t="str">
        <f>IF(C949="","",VLOOKUP(J949,IF({1,0},项目管理台账!$V$3:$V$1000,项目管理台账!$K$3:$K$1000),2,0))</f>
        <v/>
      </c>
      <c r="E949" s="296"/>
      <c r="F949" s="131"/>
      <c r="G949" s="294" t="str">
        <f>IF(C949="","",IF(VLOOKUP(D949,项目管理台账!$K$4:$R$1000,8,0)="","",VLOOKUP(D949,项目管理台账!$K$4:$R$1000,8,0)))</f>
        <v/>
      </c>
      <c r="H949" s="295">
        <f t="shared" si="29"/>
        <v>0</v>
      </c>
      <c r="I949" s="300"/>
      <c r="J949" s="297"/>
      <c r="K949" s="81"/>
    </row>
    <row r="950" spans="1:11">
      <c r="A950" s="290" t="str">
        <f t="shared" si="28"/>
        <v/>
      </c>
      <c r="B950" s="270"/>
      <c r="C950" s="270"/>
      <c r="D950" s="291" t="str">
        <f>IF(C950="","",VLOOKUP(J950,IF({1,0},项目管理台账!$V$3:$V$1000,项目管理台账!$K$3:$K$1000),2,0))</f>
        <v/>
      </c>
      <c r="E950" s="296"/>
      <c r="F950" s="131"/>
      <c r="G950" s="294" t="str">
        <f>IF(C950="","",IF(VLOOKUP(D950,项目管理台账!$K$4:$R$1000,8,0)="","",VLOOKUP(D950,项目管理台账!$K$4:$R$1000,8,0)))</f>
        <v/>
      </c>
      <c r="H950" s="295">
        <f t="shared" si="29"/>
        <v>0</v>
      </c>
      <c r="I950" s="300"/>
      <c r="J950" s="297"/>
      <c r="K950" s="81"/>
    </row>
    <row r="951" spans="1:11">
      <c r="A951" s="290" t="str">
        <f t="shared" si="28"/>
        <v/>
      </c>
      <c r="B951" s="270"/>
      <c r="C951" s="270"/>
      <c r="D951" s="291" t="str">
        <f>IF(C951="","",VLOOKUP(J951,IF({1,0},项目管理台账!$V$3:$V$1000,项目管理台账!$K$3:$K$1000),2,0))</f>
        <v/>
      </c>
      <c r="E951" s="296"/>
      <c r="F951" s="131"/>
      <c r="G951" s="294" t="str">
        <f>IF(C951="","",IF(VLOOKUP(D951,项目管理台账!$K$4:$R$1000,8,0)="","",VLOOKUP(D951,项目管理台账!$K$4:$R$1000,8,0)))</f>
        <v/>
      </c>
      <c r="H951" s="295">
        <f t="shared" si="29"/>
        <v>0</v>
      </c>
      <c r="I951" s="300"/>
      <c r="J951" s="297"/>
      <c r="K951" s="81"/>
    </row>
    <row r="952" spans="1:11">
      <c r="A952" s="290" t="str">
        <f t="shared" si="28"/>
        <v/>
      </c>
      <c r="B952" s="270"/>
      <c r="C952" s="270"/>
      <c r="D952" s="291" t="str">
        <f>IF(C952="","",VLOOKUP(J952,IF({1,0},项目管理台账!$V$3:$V$1000,项目管理台账!$K$3:$K$1000),2,0))</f>
        <v/>
      </c>
      <c r="E952" s="296"/>
      <c r="F952" s="131"/>
      <c r="G952" s="294" t="str">
        <f>IF(C952="","",IF(VLOOKUP(D952,项目管理台账!$K$4:$R$1000,8,0)="","",VLOOKUP(D952,项目管理台账!$K$4:$R$1000,8,0)))</f>
        <v/>
      </c>
      <c r="H952" s="295">
        <f t="shared" si="29"/>
        <v>0</v>
      </c>
      <c r="I952" s="300"/>
      <c r="J952" s="297"/>
      <c r="K952" s="81"/>
    </row>
    <row r="953" spans="1:11">
      <c r="A953" s="290" t="str">
        <f t="shared" si="28"/>
        <v/>
      </c>
      <c r="B953" s="270"/>
      <c r="C953" s="270"/>
      <c r="D953" s="291" t="str">
        <f>IF(C953="","",VLOOKUP(J953,IF({1,0},项目管理台账!$V$3:$V$1000,项目管理台账!$K$3:$K$1000),2,0))</f>
        <v/>
      </c>
      <c r="E953" s="296"/>
      <c r="F953" s="131"/>
      <c r="G953" s="294" t="str">
        <f>IF(C953="","",IF(VLOOKUP(D953,项目管理台账!$K$4:$R$1000,8,0)="","",VLOOKUP(D953,项目管理台账!$K$4:$R$1000,8,0)))</f>
        <v/>
      </c>
      <c r="H953" s="295">
        <f t="shared" si="29"/>
        <v>0</v>
      </c>
      <c r="I953" s="300"/>
      <c r="J953" s="297"/>
      <c r="K953" s="81"/>
    </row>
    <row r="954" spans="1:11">
      <c r="A954" s="290" t="str">
        <f t="shared" si="28"/>
        <v/>
      </c>
      <c r="B954" s="270"/>
      <c r="C954" s="270"/>
      <c r="D954" s="291" t="str">
        <f>IF(C954="","",VLOOKUP(J954,IF({1,0},项目管理台账!$V$3:$V$1000,项目管理台账!$K$3:$K$1000),2,0))</f>
        <v/>
      </c>
      <c r="E954" s="296"/>
      <c r="F954" s="131"/>
      <c r="G954" s="294" t="str">
        <f>IF(C954="","",IF(VLOOKUP(D954,项目管理台账!$K$4:$R$1000,8,0)="","",VLOOKUP(D954,项目管理台账!$K$4:$R$1000,8,0)))</f>
        <v/>
      </c>
      <c r="H954" s="295">
        <f t="shared" si="29"/>
        <v>0</v>
      </c>
      <c r="I954" s="300"/>
      <c r="J954" s="297"/>
      <c r="K954" s="81"/>
    </row>
    <row r="955" spans="1:11">
      <c r="A955" s="290" t="str">
        <f t="shared" si="28"/>
        <v/>
      </c>
      <c r="B955" s="270"/>
      <c r="C955" s="270"/>
      <c r="D955" s="291" t="str">
        <f>IF(C955="","",VLOOKUP(J955,IF({1,0},项目管理台账!$V$3:$V$1000,项目管理台账!$K$3:$K$1000),2,0))</f>
        <v/>
      </c>
      <c r="E955" s="296"/>
      <c r="F955" s="131"/>
      <c r="G955" s="294" t="str">
        <f>IF(C955="","",IF(VLOOKUP(D955,项目管理台账!$K$4:$R$1000,8,0)="","",VLOOKUP(D955,项目管理台账!$K$4:$R$1000,8,0)))</f>
        <v/>
      </c>
      <c r="H955" s="295">
        <f t="shared" si="29"/>
        <v>0</v>
      </c>
      <c r="I955" s="300"/>
      <c r="J955" s="297"/>
      <c r="K955" s="81"/>
    </row>
    <row r="956" spans="1:11">
      <c r="A956" s="290" t="str">
        <f t="shared" si="28"/>
        <v/>
      </c>
      <c r="B956" s="270"/>
      <c r="C956" s="270"/>
      <c r="D956" s="291" t="str">
        <f>IF(C956="","",VLOOKUP(J956,IF({1,0},项目管理台账!$V$3:$V$1000,项目管理台账!$K$3:$K$1000),2,0))</f>
        <v/>
      </c>
      <c r="E956" s="296"/>
      <c r="F956" s="131"/>
      <c r="G956" s="294" t="str">
        <f>IF(C956="","",IF(VLOOKUP(D956,项目管理台账!$K$4:$R$1000,8,0)="","",VLOOKUP(D956,项目管理台账!$K$4:$R$1000,8,0)))</f>
        <v/>
      </c>
      <c r="H956" s="295">
        <f t="shared" si="29"/>
        <v>0</v>
      </c>
      <c r="I956" s="300"/>
      <c r="J956" s="297"/>
      <c r="K956" s="81"/>
    </row>
    <row r="957" spans="1:11">
      <c r="A957" s="290" t="str">
        <f t="shared" si="28"/>
        <v/>
      </c>
      <c r="B957" s="270"/>
      <c r="C957" s="270"/>
      <c r="D957" s="291" t="str">
        <f>IF(C957="","",VLOOKUP(J957,IF({1,0},项目管理台账!$V$3:$V$1000,项目管理台账!$K$3:$K$1000),2,0))</f>
        <v/>
      </c>
      <c r="E957" s="296"/>
      <c r="F957" s="131"/>
      <c r="G957" s="294" t="str">
        <f>IF(C957="","",IF(VLOOKUP(D957,项目管理台账!$K$4:$R$1000,8,0)="","",VLOOKUP(D957,项目管理台账!$K$4:$R$1000,8,0)))</f>
        <v/>
      </c>
      <c r="H957" s="295">
        <f t="shared" si="29"/>
        <v>0</v>
      </c>
      <c r="I957" s="300"/>
      <c r="J957" s="297"/>
      <c r="K957" s="81"/>
    </row>
    <row r="958" spans="1:11">
      <c r="A958" s="290" t="str">
        <f t="shared" si="28"/>
        <v/>
      </c>
      <c r="B958" s="270"/>
      <c r="C958" s="270"/>
      <c r="D958" s="291" t="str">
        <f>IF(C958="","",VLOOKUP(J958,IF({1,0},项目管理台账!$V$3:$V$1000,项目管理台账!$K$3:$K$1000),2,0))</f>
        <v/>
      </c>
      <c r="E958" s="296"/>
      <c r="F958" s="131"/>
      <c r="G958" s="294" t="str">
        <f>IF(C958="","",IF(VLOOKUP(D958,项目管理台账!$K$4:$R$1000,8,0)="","",VLOOKUP(D958,项目管理台账!$K$4:$R$1000,8,0)))</f>
        <v/>
      </c>
      <c r="H958" s="295">
        <f t="shared" si="29"/>
        <v>0</v>
      </c>
      <c r="I958" s="300"/>
      <c r="J958" s="297"/>
      <c r="K958" s="81"/>
    </row>
    <row r="959" spans="1:11">
      <c r="A959" s="290" t="str">
        <f t="shared" si="28"/>
        <v/>
      </c>
      <c r="B959" s="270"/>
      <c r="C959" s="270"/>
      <c r="D959" s="291" t="str">
        <f>IF(C959="","",VLOOKUP(J959,IF({1,0},项目管理台账!$V$3:$V$1000,项目管理台账!$K$3:$K$1000),2,0))</f>
        <v/>
      </c>
      <c r="E959" s="296"/>
      <c r="F959" s="131"/>
      <c r="G959" s="294" t="str">
        <f>IF(C959="","",IF(VLOOKUP(D959,项目管理台账!$K$4:$R$1000,8,0)="","",VLOOKUP(D959,项目管理台账!$K$4:$R$1000,8,0)))</f>
        <v/>
      </c>
      <c r="H959" s="295">
        <f t="shared" si="29"/>
        <v>0</v>
      </c>
      <c r="I959" s="300"/>
      <c r="J959" s="297"/>
      <c r="K959" s="81"/>
    </row>
    <row r="960" spans="1:11">
      <c r="A960" s="290" t="str">
        <f t="shared" si="28"/>
        <v/>
      </c>
      <c r="B960" s="270"/>
      <c r="C960" s="270"/>
      <c r="D960" s="291" t="str">
        <f>IF(C960="","",VLOOKUP(J960,IF({1,0},项目管理台账!$V$3:$V$1000,项目管理台账!$K$3:$K$1000),2,0))</f>
        <v/>
      </c>
      <c r="E960" s="296"/>
      <c r="F960" s="131"/>
      <c r="G960" s="294" t="str">
        <f>IF(C960="","",IF(VLOOKUP(D960,项目管理台账!$K$4:$R$1000,8,0)="","",VLOOKUP(D960,项目管理台账!$K$4:$R$1000,8,0)))</f>
        <v/>
      </c>
      <c r="H960" s="295">
        <f t="shared" si="29"/>
        <v>0</v>
      </c>
      <c r="I960" s="300"/>
      <c r="J960" s="297"/>
      <c r="K960" s="81"/>
    </row>
    <row r="961" spans="1:11">
      <c r="A961" s="290" t="str">
        <f t="shared" si="28"/>
        <v/>
      </c>
      <c r="B961" s="270"/>
      <c r="C961" s="270"/>
      <c r="D961" s="291" t="str">
        <f>IF(C961="","",VLOOKUP(J961,IF({1,0},项目管理台账!$V$3:$V$1000,项目管理台账!$K$3:$K$1000),2,0))</f>
        <v/>
      </c>
      <c r="E961" s="296"/>
      <c r="F961" s="131"/>
      <c r="G961" s="294" t="str">
        <f>IF(C961="","",IF(VLOOKUP(D961,项目管理台账!$K$4:$R$1000,8,0)="","",VLOOKUP(D961,项目管理台账!$K$4:$R$1000,8,0)))</f>
        <v/>
      </c>
      <c r="H961" s="295">
        <f t="shared" si="29"/>
        <v>0</v>
      </c>
      <c r="I961" s="300"/>
      <c r="J961" s="297"/>
      <c r="K961" s="81"/>
    </row>
    <row r="962" spans="1:11">
      <c r="A962" s="290" t="str">
        <f t="shared" si="28"/>
        <v/>
      </c>
      <c r="B962" s="270"/>
      <c r="C962" s="270"/>
      <c r="D962" s="291" t="str">
        <f>IF(C962="","",VLOOKUP(J962,IF({1,0},项目管理台账!$V$3:$V$1000,项目管理台账!$K$3:$K$1000),2,0))</f>
        <v/>
      </c>
      <c r="E962" s="296"/>
      <c r="F962" s="131"/>
      <c r="G962" s="294" t="str">
        <f>IF(C962="","",IF(VLOOKUP(D962,项目管理台账!$K$4:$R$1000,8,0)="","",VLOOKUP(D962,项目管理台账!$K$4:$R$1000,8,0)))</f>
        <v/>
      </c>
      <c r="H962" s="295">
        <f t="shared" si="29"/>
        <v>0</v>
      </c>
      <c r="I962" s="300"/>
      <c r="J962" s="297"/>
      <c r="K962" s="81"/>
    </row>
    <row r="963" spans="1:11">
      <c r="A963" s="290" t="str">
        <f t="shared" si="28"/>
        <v/>
      </c>
      <c r="B963" s="270"/>
      <c r="C963" s="270"/>
      <c r="D963" s="291" t="str">
        <f>IF(C963="","",VLOOKUP(J963,IF({1,0},项目管理台账!$V$3:$V$1000,项目管理台账!$K$3:$K$1000),2,0))</f>
        <v/>
      </c>
      <c r="E963" s="296"/>
      <c r="F963" s="131"/>
      <c r="G963" s="294" t="str">
        <f>IF(C963="","",IF(VLOOKUP(D963,项目管理台账!$K$4:$R$1000,8,0)="","",VLOOKUP(D963,项目管理台账!$K$4:$R$1000,8,0)))</f>
        <v/>
      </c>
      <c r="H963" s="295">
        <f t="shared" si="29"/>
        <v>0</v>
      </c>
      <c r="I963" s="300"/>
      <c r="J963" s="297"/>
      <c r="K963" s="81"/>
    </row>
    <row r="964" spans="1:11">
      <c r="A964" s="290" t="str">
        <f t="shared" si="28"/>
        <v/>
      </c>
      <c r="B964" s="270"/>
      <c r="C964" s="270"/>
      <c r="D964" s="291" t="str">
        <f>IF(C964="","",VLOOKUP(J964,IF({1,0},项目管理台账!$V$3:$V$1000,项目管理台账!$K$3:$K$1000),2,0))</f>
        <v/>
      </c>
      <c r="E964" s="296"/>
      <c r="F964" s="131"/>
      <c r="G964" s="294" t="str">
        <f>IF(C964="","",IF(VLOOKUP(D964,项目管理台账!$K$4:$R$1000,8,0)="","",VLOOKUP(D964,项目管理台账!$K$4:$R$1000,8,0)))</f>
        <v/>
      </c>
      <c r="H964" s="295">
        <f t="shared" si="29"/>
        <v>0</v>
      </c>
      <c r="I964" s="300"/>
      <c r="J964" s="297"/>
      <c r="K964" s="81"/>
    </row>
    <row r="965" spans="1:11">
      <c r="A965" s="290" t="str">
        <f t="shared" ref="A965:A1000" si="30">IF(E965&lt;&gt;"",ROW()-3,"")</f>
        <v/>
      </c>
      <c r="B965" s="270"/>
      <c r="C965" s="270"/>
      <c r="D965" s="291" t="str">
        <f>IF(C965="","",VLOOKUP(J965,IF({1,0},项目管理台账!$V$3:$V$1000,项目管理台账!$K$3:$K$1000),2,0))</f>
        <v/>
      </c>
      <c r="E965" s="296"/>
      <c r="F965" s="131"/>
      <c r="G965" s="294" t="str">
        <f>IF(C965="","",IF(VLOOKUP(D965,项目管理台账!$K$4:$R$1000,8,0)="","",VLOOKUP(D965,项目管理台账!$K$4:$R$1000,8,0)))</f>
        <v/>
      </c>
      <c r="H965" s="295">
        <f t="shared" ref="H965:H1000" si="31">IF(G965="",0,G965*F965)</f>
        <v>0</v>
      </c>
      <c r="I965" s="300"/>
      <c r="J965" s="297"/>
      <c r="K965" s="81"/>
    </row>
    <row r="966" spans="1:11">
      <c r="A966" s="290" t="str">
        <f t="shared" si="30"/>
        <v/>
      </c>
      <c r="B966" s="270"/>
      <c r="C966" s="270"/>
      <c r="D966" s="291" t="str">
        <f>IF(C966="","",VLOOKUP(J966,IF({1,0},项目管理台账!$V$3:$V$1000,项目管理台账!$K$3:$K$1000),2,0))</f>
        <v/>
      </c>
      <c r="E966" s="296"/>
      <c r="F966" s="131"/>
      <c r="G966" s="294" t="str">
        <f>IF(C966="","",IF(VLOOKUP(D966,项目管理台账!$K$4:$R$1000,8,0)="","",VLOOKUP(D966,项目管理台账!$K$4:$R$1000,8,0)))</f>
        <v/>
      </c>
      <c r="H966" s="295">
        <f t="shared" si="31"/>
        <v>0</v>
      </c>
      <c r="I966" s="300"/>
      <c r="J966" s="297"/>
      <c r="K966" s="81"/>
    </row>
    <row r="967" spans="1:11">
      <c r="A967" s="290" t="str">
        <f t="shared" si="30"/>
        <v/>
      </c>
      <c r="B967" s="270"/>
      <c r="C967" s="270"/>
      <c r="D967" s="291" t="str">
        <f>IF(C967="","",VLOOKUP(J967,IF({1,0},项目管理台账!$V$3:$V$1000,项目管理台账!$K$3:$K$1000),2,0))</f>
        <v/>
      </c>
      <c r="E967" s="296"/>
      <c r="F967" s="131"/>
      <c r="G967" s="294" t="str">
        <f>IF(C967="","",IF(VLOOKUP(D967,项目管理台账!$K$4:$R$1000,8,0)="","",VLOOKUP(D967,项目管理台账!$K$4:$R$1000,8,0)))</f>
        <v/>
      </c>
      <c r="H967" s="295">
        <f t="shared" si="31"/>
        <v>0</v>
      </c>
      <c r="I967" s="300"/>
      <c r="J967" s="297"/>
      <c r="K967" s="81"/>
    </row>
    <row r="968" spans="1:11">
      <c r="A968" s="290" t="str">
        <f t="shared" si="30"/>
        <v/>
      </c>
      <c r="B968" s="270"/>
      <c r="C968" s="270"/>
      <c r="D968" s="291" t="str">
        <f>IF(C968="","",VLOOKUP(J968,IF({1,0},项目管理台账!$V$3:$V$1000,项目管理台账!$K$3:$K$1000),2,0))</f>
        <v/>
      </c>
      <c r="E968" s="296"/>
      <c r="F968" s="131"/>
      <c r="G968" s="294" t="str">
        <f>IF(C968="","",IF(VLOOKUP(D968,项目管理台账!$K$4:$R$1000,8,0)="","",VLOOKUP(D968,项目管理台账!$K$4:$R$1000,8,0)))</f>
        <v/>
      </c>
      <c r="H968" s="295">
        <f t="shared" si="31"/>
        <v>0</v>
      </c>
      <c r="I968" s="300"/>
      <c r="J968" s="297"/>
      <c r="K968" s="81"/>
    </row>
    <row r="969" spans="1:11">
      <c r="A969" s="290" t="str">
        <f t="shared" si="30"/>
        <v/>
      </c>
      <c r="B969" s="270"/>
      <c r="C969" s="270"/>
      <c r="D969" s="291" t="str">
        <f>IF(C969="","",VLOOKUP(J969,IF({1,0},项目管理台账!$V$3:$V$1000,项目管理台账!$K$3:$K$1000),2,0))</f>
        <v/>
      </c>
      <c r="E969" s="296"/>
      <c r="F969" s="131"/>
      <c r="G969" s="294" t="str">
        <f>IF(C969="","",IF(VLOOKUP(D969,项目管理台账!$K$4:$R$1000,8,0)="","",VLOOKUP(D969,项目管理台账!$K$4:$R$1000,8,0)))</f>
        <v/>
      </c>
      <c r="H969" s="295">
        <f t="shared" si="31"/>
        <v>0</v>
      </c>
      <c r="I969" s="300"/>
      <c r="J969" s="297"/>
      <c r="K969" s="81"/>
    </row>
    <row r="970" spans="1:11">
      <c r="A970" s="290" t="str">
        <f t="shared" si="30"/>
        <v/>
      </c>
      <c r="B970" s="270"/>
      <c r="C970" s="270"/>
      <c r="D970" s="291" t="str">
        <f>IF(C970="","",VLOOKUP(J970,IF({1,0},项目管理台账!$V$3:$V$1000,项目管理台账!$K$3:$K$1000),2,0))</f>
        <v/>
      </c>
      <c r="E970" s="296"/>
      <c r="F970" s="131"/>
      <c r="G970" s="294" t="str">
        <f>IF(C970="","",IF(VLOOKUP(D970,项目管理台账!$K$4:$R$1000,8,0)="","",VLOOKUP(D970,项目管理台账!$K$4:$R$1000,8,0)))</f>
        <v/>
      </c>
      <c r="H970" s="295">
        <f t="shared" si="31"/>
        <v>0</v>
      </c>
      <c r="I970" s="300"/>
      <c r="J970" s="297"/>
      <c r="K970" s="81"/>
    </row>
    <row r="971" spans="1:11">
      <c r="A971" s="290" t="str">
        <f t="shared" si="30"/>
        <v/>
      </c>
      <c r="B971" s="270"/>
      <c r="C971" s="270"/>
      <c r="D971" s="291" t="str">
        <f>IF(C971="","",VLOOKUP(J971,IF({1,0},项目管理台账!$V$3:$V$1000,项目管理台账!$K$3:$K$1000),2,0))</f>
        <v/>
      </c>
      <c r="E971" s="296"/>
      <c r="F971" s="131"/>
      <c r="G971" s="294" t="str">
        <f>IF(C971="","",IF(VLOOKUP(D971,项目管理台账!$K$4:$R$1000,8,0)="","",VLOOKUP(D971,项目管理台账!$K$4:$R$1000,8,0)))</f>
        <v/>
      </c>
      <c r="H971" s="295">
        <f t="shared" si="31"/>
        <v>0</v>
      </c>
      <c r="I971" s="300"/>
      <c r="J971" s="297"/>
      <c r="K971" s="81"/>
    </row>
    <row r="972" spans="1:11">
      <c r="A972" s="290" t="str">
        <f t="shared" si="30"/>
        <v/>
      </c>
      <c r="B972" s="270"/>
      <c r="C972" s="270"/>
      <c r="D972" s="291" t="str">
        <f>IF(C972="","",VLOOKUP(J972,IF({1,0},项目管理台账!$V$3:$V$1000,项目管理台账!$K$3:$K$1000),2,0))</f>
        <v/>
      </c>
      <c r="E972" s="296"/>
      <c r="F972" s="131"/>
      <c r="G972" s="294" t="str">
        <f>IF(C972="","",IF(VLOOKUP(D972,项目管理台账!$K$4:$R$1000,8,0)="","",VLOOKUP(D972,项目管理台账!$K$4:$R$1000,8,0)))</f>
        <v/>
      </c>
      <c r="H972" s="295">
        <f t="shared" si="31"/>
        <v>0</v>
      </c>
      <c r="I972" s="300"/>
      <c r="J972" s="297"/>
      <c r="K972" s="81"/>
    </row>
    <row r="973" spans="1:11">
      <c r="A973" s="290" t="str">
        <f t="shared" si="30"/>
        <v/>
      </c>
      <c r="B973" s="270"/>
      <c r="C973" s="270"/>
      <c r="D973" s="291" t="str">
        <f>IF(C973="","",VLOOKUP(J973,IF({1,0},项目管理台账!$V$3:$V$1000,项目管理台账!$K$3:$K$1000),2,0))</f>
        <v/>
      </c>
      <c r="E973" s="296"/>
      <c r="F973" s="131"/>
      <c r="G973" s="294" t="str">
        <f>IF(C973="","",IF(VLOOKUP(D973,项目管理台账!$K$4:$R$1000,8,0)="","",VLOOKUP(D973,项目管理台账!$K$4:$R$1000,8,0)))</f>
        <v/>
      </c>
      <c r="H973" s="295">
        <f t="shared" si="31"/>
        <v>0</v>
      </c>
      <c r="I973" s="300"/>
      <c r="J973" s="297"/>
      <c r="K973" s="81"/>
    </row>
    <row r="974" spans="1:11">
      <c r="A974" s="290" t="str">
        <f t="shared" si="30"/>
        <v/>
      </c>
      <c r="B974" s="270"/>
      <c r="C974" s="270"/>
      <c r="D974" s="291" t="str">
        <f>IF(C974="","",VLOOKUP(J974,IF({1,0},项目管理台账!$V$3:$V$1000,项目管理台账!$K$3:$K$1000),2,0))</f>
        <v/>
      </c>
      <c r="E974" s="296"/>
      <c r="F974" s="131"/>
      <c r="G974" s="294" t="str">
        <f>IF(C974="","",IF(VLOOKUP(D974,项目管理台账!$K$4:$R$1000,8,0)="","",VLOOKUP(D974,项目管理台账!$K$4:$R$1000,8,0)))</f>
        <v/>
      </c>
      <c r="H974" s="295">
        <f t="shared" si="31"/>
        <v>0</v>
      </c>
      <c r="I974" s="300"/>
      <c r="J974" s="297"/>
      <c r="K974" s="81"/>
    </row>
    <row r="975" spans="1:11">
      <c r="A975" s="290" t="str">
        <f t="shared" si="30"/>
        <v/>
      </c>
      <c r="B975" s="270"/>
      <c r="C975" s="270"/>
      <c r="D975" s="291" t="str">
        <f>IF(C975="","",VLOOKUP(J975,IF({1,0},项目管理台账!$V$3:$V$1000,项目管理台账!$K$3:$K$1000),2,0))</f>
        <v/>
      </c>
      <c r="E975" s="296"/>
      <c r="F975" s="131"/>
      <c r="G975" s="294" t="str">
        <f>IF(C975="","",IF(VLOOKUP(D975,项目管理台账!$K$4:$R$1000,8,0)="","",VLOOKUP(D975,项目管理台账!$K$4:$R$1000,8,0)))</f>
        <v/>
      </c>
      <c r="H975" s="295">
        <f t="shared" si="31"/>
        <v>0</v>
      </c>
      <c r="I975" s="300"/>
      <c r="J975" s="297"/>
      <c r="K975" s="81"/>
    </row>
    <row r="976" spans="1:11">
      <c r="A976" s="290" t="str">
        <f t="shared" si="30"/>
        <v/>
      </c>
      <c r="B976" s="270"/>
      <c r="C976" s="270"/>
      <c r="D976" s="291" t="str">
        <f>IF(C976="","",VLOOKUP(J976,IF({1,0},项目管理台账!$V$3:$V$1000,项目管理台账!$K$3:$K$1000),2,0))</f>
        <v/>
      </c>
      <c r="E976" s="296"/>
      <c r="F976" s="131"/>
      <c r="G976" s="294" t="str">
        <f>IF(C976="","",IF(VLOOKUP(D976,项目管理台账!$K$4:$R$1000,8,0)="","",VLOOKUP(D976,项目管理台账!$K$4:$R$1000,8,0)))</f>
        <v/>
      </c>
      <c r="H976" s="295">
        <f t="shared" si="31"/>
        <v>0</v>
      </c>
      <c r="I976" s="300"/>
      <c r="J976" s="297"/>
      <c r="K976" s="81"/>
    </row>
    <row r="977" spans="1:11">
      <c r="A977" s="290" t="str">
        <f t="shared" si="30"/>
        <v/>
      </c>
      <c r="B977" s="270"/>
      <c r="C977" s="270"/>
      <c r="D977" s="291" t="str">
        <f>IF(C977="","",VLOOKUP(J977,IF({1,0},项目管理台账!$V$3:$V$1000,项目管理台账!$K$3:$K$1000),2,0))</f>
        <v/>
      </c>
      <c r="E977" s="296"/>
      <c r="F977" s="131"/>
      <c r="G977" s="294" t="str">
        <f>IF(C977="","",IF(VLOOKUP(D977,项目管理台账!$K$4:$R$1000,8,0)="","",VLOOKUP(D977,项目管理台账!$K$4:$R$1000,8,0)))</f>
        <v/>
      </c>
      <c r="H977" s="295">
        <f t="shared" si="31"/>
        <v>0</v>
      </c>
      <c r="I977" s="300"/>
      <c r="J977" s="297"/>
      <c r="K977" s="81"/>
    </row>
    <row r="978" spans="1:11">
      <c r="A978" s="290" t="str">
        <f t="shared" si="30"/>
        <v/>
      </c>
      <c r="B978" s="270"/>
      <c r="C978" s="270"/>
      <c r="D978" s="291" t="str">
        <f>IF(C978="","",VLOOKUP(J978,IF({1,0},项目管理台账!$V$3:$V$1000,项目管理台账!$K$3:$K$1000),2,0))</f>
        <v/>
      </c>
      <c r="E978" s="296"/>
      <c r="F978" s="131"/>
      <c r="G978" s="294" t="str">
        <f>IF(C978="","",IF(VLOOKUP(D978,项目管理台账!$K$4:$R$1000,8,0)="","",VLOOKUP(D978,项目管理台账!$K$4:$R$1000,8,0)))</f>
        <v/>
      </c>
      <c r="H978" s="295">
        <f t="shared" si="31"/>
        <v>0</v>
      </c>
      <c r="I978" s="300"/>
      <c r="J978" s="297"/>
      <c r="K978" s="81"/>
    </row>
    <row r="979" spans="1:11">
      <c r="A979" s="290" t="str">
        <f t="shared" si="30"/>
        <v/>
      </c>
      <c r="B979" s="270"/>
      <c r="C979" s="270"/>
      <c r="D979" s="291" t="str">
        <f>IF(C979="","",VLOOKUP(J979,IF({1,0},项目管理台账!$V$3:$V$1000,项目管理台账!$K$3:$K$1000),2,0))</f>
        <v/>
      </c>
      <c r="E979" s="296"/>
      <c r="F979" s="131"/>
      <c r="G979" s="294" t="str">
        <f>IF(C979="","",IF(VLOOKUP(D979,项目管理台账!$K$4:$R$1000,8,0)="","",VLOOKUP(D979,项目管理台账!$K$4:$R$1000,8,0)))</f>
        <v/>
      </c>
      <c r="H979" s="295">
        <f t="shared" si="31"/>
        <v>0</v>
      </c>
      <c r="I979" s="300"/>
      <c r="J979" s="297"/>
      <c r="K979" s="81"/>
    </row>
    <row r="980" spans="1:11">
      <c r="A980" s="290" t="str">
        <f t="shared" si="30"/>
        <v/>
      </c>
      <c r="B980" s="270"/>
      <c r="C980" s="270"/>
      <c r="D980" s="291" t="str">
        <f>IF(C980="","",VLOOKUP(J980,IF({1,0},项目管理台账!$V$3:$V$1000,项目管理台账!$K$3:$K$1000),2,0))</f>
        <v/>
      </c>
      <c r="E980" s="296"/>
      <c r="F980" s="131"/>
      <c r="G980" s="294" t="str">
        <f>IF(C980="","",IF(VLOOKUP(D980,项目管理台账!$K$4:$R$1000,8,0)="","",VLOOKUP(D980,项目管理台账!$K$4:$R$1000,8,0)))</f>
        <v/>
      </c>
      <c r="H980" s="295">
        <f t="shared" si="31"/>
        <v>0</v>
      </c>
      <c r="I980" s="300"/>
      <c r="J980" s="297"/>
      <c r="K980" s="81"/>
    </row>
    <row r="981" spans="1:11">
      <c r="A981" s="290" t="str">
        <f t="shared" si="30"/>
        <v/>
      </c>
      <c r="B981" s="270"/>
      <c r="C981" s="270"/>
      <c r="D981" s="291" t="str">
        <f>IF(C981="","",VLOOKUP(J981,IF({1,0},项目管理台账!$V$3:$V$1000,项目管理台账!$K$3:$K$1000),2,0))</f>
        <v/>
      </c>
      <c r="E981" s="296"/>
      <c r="F981" s="131"/>
      <c r="G981" s="294" t="str">
        <f>IF(C981="","",IF(VLOOKUP(D981,项目管理台账!$K$4:$R$1000,8,0)="","",VLOOKUP(D981,项目管理台账!$K$4:$R$1000,8,0)))</f>
        <v/>
      </c>
      <c r="H981" s="295">
        <f t="shared" si="31"/>
        <v>0</v>
      </c>
      <c r="I981" s="300"/>
      <c r="J981" s="297"/>
      <c r="K981" s="81"/>
    </row>
    <row r="982" spans="1:11">
      <c r="A982" s="290" t="str">
        <f t="shared" si="30"/>
        <v/>
      </c>
      <c r="B982" s="270"/>
      <c r="C982" s="270"/>
      <c r="D982" s="291" t="str">
        <f>IF(C982="","",VLOOKUP(J982,IF({1,0},项目管理台账!$V$3:$V$1000,项目管理台账!$K$3:$K$1000),2,0))</f>
        <v/>
      </c>
      <c r="E982" s="296"/>
      <c r="F982" s="131"/>
      <c r="G982" s="294" t="str">
        <f>IF(C982="","",IF(VLOOKUP(D982,项目管理台账!$K$4:$R$1000,8,0)="","",VLOOKUP(D982,项目管理台账!$K$4:$R$1000,8,0)))</f>
        <v/>
      </c>
      <c r="H982" s="295">
        <f t="shared" si="31"/>
        <v>0</v>
      </c>
      <c r="I982" s="300"/>
      <c r="J982" s="297"/>
      <c r="K982" s="81"/>
    </row>
    <row r="983" spans="1:11">
      <c r="A983" s="290" t="str">
        <f t="shared" si="30"/>
        <v/>
      </c>
      <c r="B983" s="270"/>
      <c r="C983" s="270"/>
      <c r="D983" s="291" t="str">
        <f>IF(C983="","",VLOOKUP(J983,IF({1,0},项目管理台账!$V$3:$V$1000,项目管理台账!$K$3:$K$1000),2,0))</f>
        <v/>
      </c>
      <c r="E983" s="296"/>
      <c r="F983" s="131"/>
      <c r="G983" s="294" t="str">
        <f>IF(C983="","",IF(VLOOKUP(D983,项目管理台账!$K$4:$R$1000,8,0)="","",VLOOKUP(D983,项目管理台账!$K$4:$R$1000,8,0)))</f>
        <v/>
      </c>
      <c r="H983" s="295">
        <f t="shared" si="31"/>
        <v>0</v>
      </c>
      <c r="I983" s="300"/>
      <c r="J983" s="297"/>
      <c r="K983" s="81"/>
    </row>
    <row r="984" spans="1:11">
      <c r="A984" s="290" t="str">
        <f t="shared" si="30"/>
        <v/>
      </c>
      <c r="B984" s="270"/>
      <c r="C984" s="270"/>
      <c r="D984" s="291" t="str">
        <f>IF(C984="","",VLOOKUP(J984,IF({1,0},项目管理台账!$V$3:$V$1000,项目管理台账!$K$3:$K$1000),2,0))</f>
        <v/>
      </c>
      <c r="E984" s="296"/>
      <c r="F984" s="131"/>
      <c r="G984" s="294" t="str">
        <f>IF(C984="","",IF(VLOOKUP(D984,项目管理台账!$K$4:$R$1000,8,0)="","",VLOOKUP(D984,项目管理台账!$K$4:$R$1000,8,0)))</f>
        <v/>
      </c>
      <c r="H984" s="295">
        <f t="shared" si="31"/>
        <v>0</v>
      </c>
      <c r="I984" s="300"/>
      <c r="J984" s="297"/>
      <c r="K984" s="81"/>
    </row>
    <row r="985" spans="1:11">
      <c r="A985" s="290" t="str">
        <f t="shared" si="30"/>
        <v/>
      </c>
      <c r="B985" s="270"/>
      <c r="C985" s="270"/>
      <c r="D985" s="291" t="str">
        <f>IF(C985="","",VLOOKUP(J985,IF({1,0},项目管理台账!$V$3:$V$1000,项目管理台账!$K$3:$K$1000),2,0))</f>
        <v/>
      </c>
      <c r="E985" s="296"/>
      <c r="F985" s="131"/>
      <c r="G985" s="294" t="str">
        <f>IF(C985="","",IF(VLOOKUP(D985,项目管理台账!$K$4:$R$1000,8,0)="","",VLOOKUP(D985,项目管理台账!$K$4:$R$1000,8,0)))</f>
        <v/>
      </c>
      <c r="H985" s="295">
        <f t="shared" si="31"/>
        <v>0</v>
      </c>
      <c r="I985" s="300"/>
      <c r="J985" s="297"/>
      <c r="K985" s="81"/>
    </row>
    <row r="986" spans="1:11">
      <c r="A986" s="290" t="str">
        <f t="shared" si="30"/>
        <v/>
      </c>
      <c r="B986" s="270"/>
      <c r="C986" s="270"/>
      <c r="D986" s="291" t="str">
        <f>IF(C986="","",VLOOKUP(J986,IF({1,0},项目管理台账!$V$3:$V$1000,项目管理台账!$K$3:$K$1000),2,0))</f>
        <v/>
      </c>
      <c r="E986" s="296"/>
      <c r="F986" s="131"/>
      <c r="G986" s="294" t="str">
        <f>IF(C986="","",IF(VLOOKUP(D986,项目管理台账!$K$4:$R$1000,8,0)="","",VLOOKUP(D986,项目管理台账!$K$4:$R$1000,8,0)))</f>
        <v/>
      </c>
      <c r="H986" s="295">
        <f t="shared" si="31"/>
        <v>0</v>
      </c>
      <c r="I986" s="300"/>
      <c r="J986" s="297"/>
      <c r="K986" s="81"/>
    </row>
    <row r="987" spans="1:11">
      <c r="A987" s="290" t="str">
        <f t="shared" si="30"/>
        <v/>
      </c>
      <c r="B987" s="270"/>
      <c r="C987" s="270"/>
      <c r="D987" s="291" t="str">
        <f>IF(C987="","",VLOOKUP(J987,IF({1,0},项目管理台账!$V$3:$V$1000,项目管理台账!$K$3:$K$1000),2,0))</f>
        <v/>
      </c>
      <c r="E987" s="296"/>
      <c r="F987" s="131"/>
      <c r="G987" s="294" t="str">
        <f>IF(C987="","",IF(VLOOKUP(D987,项目管理台账!$K$4:$R$1000,8,0)="","",VLOOKUP(D987,项目管理台账!$K$4:$R$1000,8,0)))</f>
        <v/>
      </c>
      <c r="H987" s="295">
        <f t="shared" si="31"/>
        <v>0</v>
      </c>
      <c r="I987" s="300"/>
      <c r="J987" s="297"/>
      <c r="K987" s="81"/>
    </row>
    <row r="988" spans="1:11">
      <c r="A988" s="290" t="str">
        <f t="shared" si="30"/>
        <v/>
      </c>
      <c r="B988" s="270"/>
      <c r="C988" s="270"/>
      <c r="D988" s="291" t="str">
        <f>IF(C988="","",VLOOKUP(J988,IF({1,0},项目管理台账!$V$3:$V$1000,项目管理台账!$K$3:$K$1000),2,0))</f>
        <v/>
      </c>
      <c r="E988" s="296"/>
      <c r="F988" s="131"/>
      <c r="G988" s="294" t="str">
        <f>IF(C988="","",IF(VLOOKUP(D988,项目管理台账!$K$4:$R$1000,8,0)="","",VLOOKUP(D988,项目管理台账!$K$4:$R$1000,8,0)))</f>
        <v/>
      </c>
      <c r="H988" s="295">
        <f t="shared" si="31"/>
        <v>0</v>
      </c>
      <c r="I988" s="300"/>
      <c r="J988" s="297"/>
      <c r="K988" s="81"/>
    </row>
    <row r="989" spans="1:11">
      <c r="A989" s="290" t="str">
        <f t="shared" si="30"/>
        <v/>
      </c>
      <c r="B989" s="270"/>
      <c r="C989" s="270"/>
      <c r="D989" s="291" t="str">
        <f>IF(C989="","",VLOOKUP(J989,IF({1,0},项目管理台账!$V$3:$V$1000,项目管理台账!$K$3:$K$1000),2,0))</f>
        <v/>
      </c>
      <c r="E989" s="296"/>
      <c r="F989" s="131"/>
      <c r="G989" s="294" t="str">
        <f>IF(C989="","",IF(VLOOKUP(D989,项目管理台账!$K$4:$R$1000,8,0)="","",VLOOKUP(D989,项目管理台账!$K$4:$R$1000,8,0)))</f>
        <v/>
      </c>
      <c r="H989" s="295">
        <f t="shared" si="31"/>
        <v>0</v>
      </c>
      <c r="I989" s="300"/>
      <c r="J989" s="297"/>
      <c r="K989" s="81"/>
    </row>
    <row r="990" spans="1:11">
      <c r="A990" s="290" t="str">
        <f t="shared" si="30"/>
        <v/>
      </c>
      <c r="B990" s="270"/>
      <c r="C990" s="270"/>
      <c r="D990" s="291" t="str">
        <f>IF(C990="","",VLOOKUP(J990,IF({1,0},项目管理台账!$V$3:$V$1000,项目管理台账!$K$3:$K$1000),2,0))</f>
        <v/>
      </c>
      <c r="E990" s="296"/>
      <c r="F990" s="131"/>
      <c r="G990" s="294" t="str">
        <f>IF(C990="","",IF(VLOOKUP(D990,项目管理台账!$K$4:$R$1000,8,0)="","",VLOOKUP(D990,项目管理台账!$K$4:$R$1000,8,0)))</f>
        <v/>
      </c>
      <c r="H990" s="295">
        <f t="shared" si="31"/>
        <v>0</v>
      </c>
      <c r="I990" s="300"/>
      <c r="J990" s="297"/>
      <c r="K990" s="81"/>
    </row>
    <row r="991" spans="1:11">
      <c r="A991" s="290" t="str">
        <f t="shared" si="30"/>
        <v/>
      </c>
      <c r="B991" s="270"/>
      <c r="C991" s="270"/>
      <c r="D991" s="291" t="str">
        <f>IF(C991="","",VLOOKUP(J991,IF({1,0},项目管理台账!$V$3:$V$1000,项目管理台账!$K$3:$K$1000),2,0))</f>
        <v/>
      </c>
      <c r="E991" s="296"/>
      <c r="F991" s="131"/>
      <c r="G991" s="294" t="str">
        <f>IF(C991="","",IF(VLOOKUP(D991,项目管理台账!$K$4:$R$1000,8,0)="","",VLOOKUP(D991,项目管理台账!$K$4:$R$1000,8,0)))</f>
        <v/>
      </c>
      <c r="H991" s="295">
        <f t="shared" si="31"/>
        <v>0</v>
      </c>
      <c r="I991" s="300"/>
      <c r="J991" s="297"/>
      <c r="K991" s="81"/>
    </row>
    <row r="992" spans="1:11">
      <c r="A992" s="290" t="str">
        <f t="shared" si="30"/>
        <v/>
      </c>
      <c r="B992" s="270"/>
      <c r="C992" s="270"/>
      <c r="D992" s="291" t="str">
        <f>IF(C992="","",VLOOKUP(J992,IF({1,0},项目管理台账!$V$3:$V$1000,项目管理台账!$K$3:$K$1000),2,0))</f>
        <v/>
      </c>
      <c r="E992" s="296"/>
      <c r="F992" s="131"/>
      <c r="G992" s="294" t="str">
        <f>IF(C992="","",IF(VLOOKUP(D992,项目管理台账!$K$4:$R$1000,8,0)="","",VLOOKUP(D992,项目管理台账!$K$4:$R$1000,8,0)))</f>
        <v/>
      </c>
      <c r="H992" s="295">
        <f t="shared" si="31"/>
        <v>0</v>
      </c>
      <c r="I992" s="300"/>
      <c r="J992" s="297"/>
      <c r="K992" s="81"/>
    </row>
    <row r="993" spans="1:11">
      <c r="A993" s="290" t="str">
        <f t="shared" si="30"/>
        <v/>
      </c>
      <c r="B993" s="270"/>
      <c r="C993" s="270"/>
      <c r="D993" s="291" t="str">
        <f>IF(C993="","",VLOOKUP(J993,IF({1,0},项目管理台账!$V$3:$V$1000,项目管理台账!$K$3:$K$1000),2,0))</f>
        <v/>
      </c>
      <c r="E993" s="296"/>
      <c r="F993" s="131"/>
      <c r="G993" s="294" t="str">
        <f>IF(C993="","",IF(VLOOKUP(D993,项目管理台账!$K$4:$R$1000,8,0)="","",VLOOKUP(D993,项目管理台账!$K$4:$R$1000,8,0)))</f>
        <v/>
      </c>
      <c r="H993" s="295">
        <f t="shared" si="31"/>
        <v>0</v>
      </c>
      <c r="I993" s="300"/>
      <c r="J993" s="297"/>
      <c r="K993" s="81"/>
    </row>
    <row r="994" spans="1:11">
      <c r="A994" s="290" t="str">
        <f t="shared" si="30"/>
        <v/>
      </c>
      <c r="B994" s="270"/>
      <c r="C994" s="270"/>
      <c r="D994" s="291" t="str">
        <f>IF(C994="","",VLOOKUP(J994,IF({1,0},项目管理台账!$V$3:$V$1000,项目管理台账!$K$3:$K$1000),2,0))</f>
        <v/>
      </c>
      <c r="E994" s="296"/>
      <c r="F994" s="131"/>
      <c r="G994" s="294" t="str">
        <f>IF(C994="","",IF(VLOOKUP(D994,项目管理台账!$K$4:$R$1000,8,0)="","",VLOOKUP(D994,项目管理台账!$K$4:$R$1000,8,0)))</f>
        <v/>
      </c>
      <c r="H994" s="295">
        <f t="shared" si="31"/>
        <v>0</v>
      </c>
      <c r="I994" s="300"/>
      <c r="J994" s="297"/>
      <c r="K994" s="81"/>
    </row>
    <row r="995" spans="1:11">
      <c r="A995" s="290" t="str">
        <f t="shared" si="30"/>
        <v/>
      </c>
      <c r="B995" s="270"/>
      <c r="C995" s="270"/>
      <c r="D995" s="291" t="str">
        <f>IF(C995="","",VLOOKUP(J995,IF({1,0},项目管理台账!$V$3:$V$1000,项目管理台账!$K$3:$K$1000),2,0))</f>
        <v/>
      </c>
      <c r="E995" s="296"/>
      <c r="F995" s="131"/>
      <c r="G995" s="294" t="str">
        <f>IF(C995="","",IF(VLOOKUP(D995,项目管理台账!$K$4:$R$1000,8,0)="","",VLOOKUP(D995,项目管理台账!$K$4:$R$1000,8,0)))</f>
        <v/>
      </c>
      <c r="H995" s="295">
        <f t="shared" si="31"/>
        <v>0</v>
      </c>
      <c r="I995" s="300"/>
      <c r="J995" s="297"/>
      <c r="K995" s="81"/>
    </row>
    <row r="996" spans="1:11">
      <c r="A996" s="290" t="str">
        <f t="shared" si="30"/>
        <v/>
      </c>
      <c r="B996" s="270"/>
      <c r="C996" s="270"/>
      <c r="D996" s="291" t="str">
        <f>IF(C996="","",VLOOKUP(J996,IF({1,0},项目管理台账!$V$3:$V$1000,项目管理台账!$K$3:$K$1000),2,0))</f>
        <v/>
      </c>
      <c r="E996" s="296"/>
      <c r="F996" s="131"/>
      <c r="G996" s="294" t="str">
        <f>IF(C996="","",IF(VLOOKUP(D996,项目管理台账!$K$4:$R$1000,8,0)="","",VLOOKUP(D996,项目管理台账!$K$4:$R$1000,8,0)))</f>
        <v/>
      </c>
      <c r="H996" s="295">
        <f t="shared" si="31"/>
        <v>0</v>
      </c>
      <c r="I996" s="300"/>
      <c r="J996" s="297"/>
      <c r="K996" s="81"/>
    </row>
    <row r="997" spans="1:11">
      <c r="A997" s="290" t="str">
        <f t="shared" si="30"/>
        <v/>
      </c>
      <c r="B997" s="270"/>
      <c r="C997" s="270"/>
      <c r="D997" s="291" t="str">
        <f>IF(C997="","",VLOOKUP(J997,IF({1,0},项目管理台账!$V$3:$V$1000,项目管理台账!$K$3:$K$1000),2,0))</f>
        <v/>
      </c>
      <c r="E997" s="296"/>
      <c r="F997" s="131"/>
      <c r="G997" s="294" t="str">
        <f>IF(C997="","",IF(VLOOKUP(D997,项目管理台账!$K$4:$R$1000,8,0)="","",VLOOKUP(D997,项目管理台账!$K$4:$R$1000,8,0)))</f>
        <v/>
      </c>
      <c r="H997" s="295">
        <f t="shared" si="31"/>
        <v>0</v>
      </c>
      <c r="I997" s="300"/>
      <c r="J997" s="297"/>
      <c r="K997" s="81"/>
    </row>
    <row r="998" spans="1:11">
      <c r="A998" s="290" t="str">
        <f t="shared" si="30"/>
        <v/>
      </c>
      <c r="B998" s="270"/>
      <c r="C998" s="270"/>
      <c r="D998" s="291" t="str">
        <f>IF(C998="","",VLOOKUP(J998,IF({1,0},项目管理台账!$V$3:$V$1000,项目管理台账!$K$3:$K$1000),2,0))</f>
        <v/>
      </c>
      <c r="E998" s="296"/>
      <c r="F998" s="131"/>
      <c r="G998" s="294" t="str">
        <f>IF(C998="","",IF(VLOOKUP(D998,项目管理台账!$K$4:$R$1000,8,0)="","",VLOOKUP(D998,项目管理台账!$K$4:$R$1000,8,0)))</f>
        <v/>
      </c>
      <c r="H998" s="295">
        <f t="shared" si="31"/>
        <v>0</v>
      </c>
      <c r="I998" s="300"/>
      <c r="J998" s="297"/>
      <c r="K998" s="81"/>
    </row>
    <row r="999" spans="1:11">
      <c r="A999" s="290" t="str">
        <f t="shared" si="30"/>
        <v/>
      </c>
      <c r="B999" s="270"/>
      <c r="C999" s="270"/>
      <c r="D999" s="291" t="str">
        <f>IF(C999="","",VLOOKUP(J999,IF({1,0},项目管理台账!$V$3:$V$1000,项目管理台账!$K$3:$K$1000),2,0))</f>
        <v/>
      </c>
      <c r="E999" s="296"/>
      <c r="F999" s="131"/>
      <c r="G999" s="294" t="str">
        <f>IF(C999="","",IF(VLOOKUP(D999,项目管理台账!$K$4:$R$1000,8,0)="","",VLOOKUP(D999,项目管理台账!$K$4:$R$1000,8,0)))</f>
        <v/>
      </c>
      <c r="H999" s="295">
        <f t="shared" si="31"/>
        <v>0</v>
      </c>
      <c r="I999" s="300"/>
      <c r="J999" s="297"/>
      <c r="K999" s="81"/>
    </row>
    <row r="1000" spans="1:11">
      <c r="A1000" s="290" t="str">
        <f t="shared" si="30"/>
        <v/>
      </c>
      <c r="B1000" s="270"/>
      <c r="C1000" s="270"/>
      <c r="D1000" s="291" t="str">
        <f>IF(C1000="","",VLOOKUP(J1000,IF({1,0},项目管理台账!$V$3:$V$1000,项目管理台账!$K$3:$K$1000),2,0))</f>
        <v/>
      </c>
      <c r="E1000" s="296"/>
      <c r="F1000" s="131"/>
      <c r="G1000" s="294" t="str">
        <f>IF(C1000="","",IF(VLOOKUP(D1000,项目管理台账!$K$4:$R$1000,8,0)="","",VLOOKUP(D1000,项目管理台账!$K$4:$R$1000,8,0)))</f>
        <v/>
      </c>
      <c r="H1000" s="295">
        <f t="shared" si="31"/>
        <v>0</v>
      </c>
      <c r="I1000" s="300"/>
      <c r="J1000" s="297"/>
      <c r="K1000" s="81"/>
    </row>
  </sheetData>
  <protectedRanges>
    <protectedRange sqref="C4" name="项目名称"/>
    <protectedRange sqref="C5" name="项目名称_1"/>
    <protectedRange sqref="C6" name="项目名称_2"/>
    <protectedRange sqref="C15" name="项目名称_3"/>
  </protectedRanges>
  <autoFilter xmlns:etc="http://www.wps.cn/officeDocument/2017/etCustomData" ref="A3:K1000" etc:filterBottomFollowUsedRange="0">
    <extLst/>
  </autoFilter>
  <mergeCells count="1">
    <mergeCell ref="D1:J1"/>
  </mergeCells>
  <dataValidations count="3">
    <dataValidation allowBlank="1" showErrorMessage="1" promptTitle="必填！" prompt="填写拟开展风险项目名称，如为同一项目的不同批次，请保持一致。" sqref="C15 C4:C6"/>
    <dataValidation type="list" allowBlank="1" showInputMessage="1" showErrorMessage="1" sqref="E43 E4:E35">
      <formula1>信息维护!$A$2:$A$51</formula1>
    </dataValidation>
    <dataValidation allowBlank="1" showErrorMessage="1" promptTitle="必填！" prompt="项目发起单位" sqref="B4:B6"/>
  </dataValidations>
  <pageMargins left="0.7" right="0.7" top="0.75" bottom="0.75" header="0.3" footer="0.3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V1000"/>
  <sheetViews>
    <sheetView showGridLines="0" workbookViewId="0">
      <pane xSplit="2" ySplit="3" topLeftCell="C4" activePane="bottomRight" state="frozen"/>
      <selection/>
      <selection pane="topRight"/>
      <selection pane="bottomLeft"/>
      <selection pane="bottomRight" activeCell="C4" sqref="C4"/>
    </sheetView>
  </sheetViews>
  <sheetFormatPr defaultColWidth="9" defaultRowHeight="14.4"/>
  <cols>
    <col min="1" max="1" width="5.60185185185185" style="30" customWidth="1"/>
    <col min="2" max="2" width="15.6018518518519" style="218" customWidth="1"/>
    <col min="3" max="3" width="13" style="219" customWidth="1"/>
    <col min="4" max="4" width="24.6018518518519" style="132" customWidth="1"/>
    <col min="5" max="5" width="11.3333333333333" customWidth="1"/>
    <col min="6" max="6" width="16.0648148148148" style="219" customWidth="1"/>
    <col min="7" max="7" width="11.9351851851852" style="27" customWidth="1"/>
    <col min="8" max="9" width="9.60185185185185" style="27" customWidth="1"/>
    <col min="10" max="10" width="12.7962962962963" style="27" customWidth="1"/>
    <col min="11" max="11" width="18.0648148148148" customWidth="1"/>
    <col min="12" max="12" width="14.6018518518519" style="29" customWidth="1"/>
    <col min="13" max="13" width="15.2037037037037" customWidth="1"/>
    <col min="14" max="14" width="11.9351851851852" customWidth="1"/>
    <col min="15" max="15" width="9.60185185185185" style="27" customWidth="1"/>
    <col min="16" max="16" width="11.3333333333333" style="29" customWidth="1"/>
    <col min="17" max="17" width="18.3333333333333" customWidth="1"/>
    <col min="18" max="18" width="9.60185185185185" style="48" customWidth="1"/>
    <col min="19" max="19" width="11.9351851851852" style="27" customWidth="1"/>
    <col min="20" max="20" width="24.3333333333333" style="220" customWidth="1"/>
    <col min="21" max="21" width="10.3333333333333" customWidth="1"/>
    <col min="22" max="22" width="15.3333333333333" style="221" customWidth="1"/>
  </cols>
  <sheetData>
    <row r="1" ht="39.75" customHeight="1" spans="1:22">
      <c r="A1" s="222" t="s">
        <v>23</v>
      </c>
      <c r="B1" s="223"/>
      <c r="C1" s="224"/>
      <c r="D1" s="225" t="s">
        <v>0</v>
      </c>
      <c r="E1" s="226" t="s">
        <v>31</v>
      </c>
      <c r="F1" s="226"/>
      <c r="G1" s="226"/>
      <c r="H1" s="226"/>
      <c r="I1" s="226"/>
      <c r="J1" s="226"/>
      <c r="L1" s="227"/>
      <c r="M1" s="228"/>
      <c r="N1" s="228"/>
      <c r="O1"/>
    </row>
    <row r="2" ht="23.25" customHeight="1" spans="1:22">
      <c r="A2" s="178"/>
      <c r="B2" s="223"/>
      <c r="C2" s="224"/>
      <c r="D2" s="229"/>
      <c r="E2" s="230"/>
      <c r="F2" s="224"/>
      <c r="G2" s="231"/>
      <c r="H2" s="231"/>
      <c r="I2" s="231"/>
      <c r="J2" s="231"/>
      <c r="K2" s="232" t="s">
        <v>2</v>
      </c>
      <c r="L2" s="233" t="s">
        <v>32</v>
      </c>
      <c r="M2" s="228"/>
      <c r="N2" s="228"/>
      <c r="O2" s="234"/>
      <c r="P2" s="235"/>
      <c r="Q2" s="177"/>
    </row>
    <row r="3" s="167" customFormat="1" spans="1:22">
      <c r="A3" s="236" t="s">
        <v>4</v>
      </c>
      <c r="B3" s="237" t="s">
        <v>5</v>
      </c>
      <c r="C3" s="191" t="s">
        <v>33</v>
      </c>
      <c r="D3" s="191" t="s">
        <v>6</v>
      </c>
      <c r="E3" s="238" t="s">
        <v>34</v>
      </c>
      <c r="F3" s="191" t="s">
        <v>35</v>
      </c>
      <c r="G3" s="238" t="s">
        <v>36</v>
      </c>
      <c r="H3" s="238" t="s">
        <v>37</v>
      </c>
      <c r="I3" s="238" t="s">
        <v>38</v>
      </c>
      <c r="J3" s="238" t="s">
        <v>39</v>
      </c>
      <c r="K3" s="239" t="s">
        <v>7</v>
      </c>
      <c r="L3" s="240" t="s">
        <v>40</v>
      </c>
      <c r="M3" s="238" t="s">
        <v>41</v>
      </c>
      <c r="N3" s="241" t="s">
        <v>42</v>
      </c>
      <c r="O3" s="242" t="s">
        <v>43</v>
      </c>
      <c r="P3" s="69" t="s">
        <v>9</v>
      </c>
      <c r="Q3" s="243" t="s">
        <v>44</v>
      </c>
      <c r="R3" s="170" t="s">
        <v>10</v>
      </c>
      <c r="S3" s="63" t="s">
        <v>11</v>
      </c>
      <c r="T3" s="66" t="s">
        <v>12</v>
      </c>
      <c r="U3" s="63" t="s">
        <v>45</v>
      </c>
      <c r="V3" s="244" t="s">
        <v>46</v>
      </c>
    </row>
    <row r="4" spans="1:22">
      <c r="A4" s="245">
        <f>IF(D4&lt;&gt;"",ROW()-3,"")</f>
        <v>1</v>
      </c>
      <c r="B4" s="246" t="s">
        <v>14</v>
      </c>
      <c r="C4" s="247" t="s">
        <v>14</v>
      </c>
      <c r="D4" s="247" t="s">
        <v>15</v>
      </c>
      <c r="E4" s="207" t="s">
        <v>47</v>
      </c>
      <c r="F4" s="248" t="s">
        <v>48</v>
      </c>
      <c r="G4" s="249" t="s">
        <v>49</v>
      </c>
      <c r="H4" s="201" t="s">
        <v>16</v>
      </c>
      <c r="I4" s="201"/>
      <c r="J4" s="202" t="s">
        <v>50</v>
      </c>
      <c r="K4" s="250" t="str">
        <f t="shared" ref="K4:K67" si="0">IF(D4&lt;&gt;"","首熙"&amp;LEFT(E4,2)&amp;RIGHT(YEAR(J4),4)&amp;IF(MONTH(J4)&lt;10,0&amp;MONTH(J4),MONTH(J4))&amp;IF(A4&lt;10,0&amp;0&amp;A4,IF(A4&lt;100,0&amp;A4,A4)),"")</f>
        <v>首熙MS202402001</v>
      </c>
      <c r="L4" s="251">
        <v>10000</v>
      </c>
      <c r="M4" s="252">
        <f>SUMIF(收入管理台账!$C$4:$C$5000,项目管理台账!K4,收入管理台账!$H$4:$H$5000)</f>
        <v>10000</v>
      </c>
      <c r="N4" s="253">
        <f>IF(L4="","",M4/L4)</f>
        <v>1</v>
      </c>
      <c r="O4" s="254" t="str">
        <f>IF(N4="","",IF(N4=100%,"已结清","未结清"))</f>
        <v>已结清</v>
      </c>
      <c r="P4" s="116">
        <v>500</v>
      </c>
      <c r="Q4" s="255">
        <v>45349.6702199074</v>
      </c>
      <c r="R4" s="106">
        <v>1</v>
      </c>
      <c r="S4" s="256">
        <f>P4*R4</f>
        <v>500</v>
      </c>
      <c r="T4" s="257"/>
      <c r="U4" s="85"/>
      <c r="V4" s="258" t="s">
        <v>17</v>
      </c>
    </row>
    <row r="5" spans="1:22">
      <c r="A5" s="245">
        <f t="shared" ref="A5:A68" si="1">IF(D5&lt;&gt;"",ROW()-3,"")</f>
        <v>2</v>
      </c>
      <c r="B5" s="246" t="s">
        <v>18</v>
      </c>
      <c r="C5" s="247"/>
      <c r="D5" s="247" t="s">
        <v>19</v>
      </c>
      <c r="E5" s="207" t="s">
        <v>47</v>
      </c>
      <c r="F5" s="248"/>
      <c r="G5" s="249" t="s">
        <v>51</v>
      </c>
      <c r="H5" s="201" t="s">
        <v>16</v>
      </c>
      <c r="I5" s="201"/>
      <c r="J5" s="202" t="s">
        <v>50</v>
      </c>
      <c r="K5" s="250" t="str">
        <f t="shared" si="0"/>
        <v>首熙MS202402002</v>
      </c>
      <c r="L5" s="251">
        <v>50000</v>
      </c>
      <c r="M5" s="252">
        <f>SUMIF(收入管理台账!$C$4:$C$5000,项目管理台账!K5,收入管理台账!$H$4:$H$5000)</f>
        <v>50000</v>
      </c>
      <c r="N5" s="253">
        <f>IF(L5="","",M5/L5)</f>
        <v>1</v>
      </c>
      <c r="O5" s="254" t="str">
        <f>IF(N5="","",IF(N5=100%,"已结清","未结清"))</f>
        <v>已结清</v>
      </c>
      <c r="P5" s="116">
        <v>1000</v>
      </c>
      <c r="Q5" s="255">
        <v>45349.6722222222</v>
      </c>
      <c r="R5" s="106">
        <v>1</v>
      </c>
      <c r="S5" s="256">
        <f t="shared" ref="S5:S10" si="2">P5*R5</f>
        <v>1000</v>
      </c>
      <c r="T5" s="257"/>
      <c r="U5" s="85"/>
      <c r="V5" s="258" t="s">
        <v>20</v>
      </c>
    </row>
    <row r="6" spans="1:22">
      <c r="A6" s="245">
        <f t="shared" si="1"/>
        <v>3</v>
      </c>
      <c r="B6" s="246" t="s">
        <v>21</v>
      </c>
      <c r="C6" s="247" t="s">
        <v>52</v>
      </c>
      <c r="D6" s="247" t="s">
        <v>22</v>
      </c>
      <c r="E6" s="207" t="s">
        <v>47</v>
      </c>
      <c r="F6" s="248" t="s">
        <v>53</v>
      </c>
      <c r="G6" s="249" t="s">
        <v>54</v>
      </c>
      <c r="H6" s="201" t="s">
        <v>23</v>
      </c>
      <c r="I6" s="201"/>
      <c r="J6" s="202" t="s">
        <v>55</v>
      </c>
      <c r="K6" s="250" t="str">
        <f t="shared" si="0"/>
        <v>首熙MS202502003</v>
      </c>
      <c r="L6" s="251">
        <v>50000</v>
      </c>
      <c r="M6" s="252">
        <f>SUMIF(收入管理台账!$C$4:$C$5000,项目管理台账!K6,收入管理台账!$H$4:$H$5000)</f>
        <v>50000</v>
      </c>
      <c r="N6" s="253">
        <f t="shared" ref="N6:N69" si="3">IF(L6="","",M6/L6)</f>
        <v>1</v>
      </c>
      <c r="O6" s="254" t="str">
        <f t="shared" ref="O6:O69" si="4">IF(N6="","",IF(N6=100%,"已结清","未结清"))</f>
        <v>已结清</v>
      </c>
      <c r="P6" s="116">
        <v>1000</v>
      </c>
      <c r="Q6" s="213">
        <v>45705.458587963</v>
      </c>
      <c r="R6" s="106"/>
      <c r="S6" s="256">
        <f t="shared" si="2"/>
        <v>0</v>
      </c>
      <c r="T6" s="257" t="s">
        <v>22</v>
      </c>
      <c r="U6" s="85"/>
      <c r="V6" s="258" t="s">
        <v>24</v>
      </c>
    </row>
    <row r="7" spans="1:22">
      <c r="A7" s="245">
        <f t="shared" si="1"/>
        <v>4</v>
      </c>
      <c r="B7" s="246" t="s">
        <v>21</v>
      </c>
      <c r="C7" s="247"/>
      <c r="D7" s="247" t="s">
        <v>56</v>
      </c>
      <c r="E7" s="207" t="s">
        <v>47</v>
      </c>
      <c r="F7" s="248"/>
      <c r="G7" s="249"/>
      <c r="H7" s="201" t="s">
        <v>23</v>
      </c>
      <c r="I7" s="201"/>
      <c r="J7" s="202" t="s">
        <v>55</v>
      </c>
      <c r="K7" s="250" t="str">
        <f t="shared" si="0"/>
        <v>首熙MS202502004</v>
      </c>
      <c r="L7" s="251">
        <v>60000</v>
      </c>
      <c r="M7" s="252">
        <f>SUMIF(收入管理台账!$C$4:$C$5000,项目管理台账!K7,收入管理台账!$H$4:$H$5000)</f>
        <v>60000</v>
      </c>
      <c r="N7" s="253">
        <f t="shared" si="3"/>
        <v>1</v>
      </c>
      <c r="O7" s="254" t="str">
        <f t="shared" si="4"/>
        <v>已结清</v>
      </c>
      <c r="P7" s="116"/>
      <c r="Q7" s="213">
        <v>45705.4658564815</v>
      </c>
      <c r="R7" s="106"/>
      <c r="S7" s="256">
        <f t="shared" si="2"/>
        <v>0</v>
      </c>
      <c r="T7" s="257"/>
      <c r="U7" s="85"/>
      <c r="V7" s="258" t="s">
        <v>57</v>
      </c>
    </row>
    <row r="8" spans="1:22">
      <c r="A8" s="245">
        <f t="shared" si="1"/>
        <v>5</v>
      </c>
      <c r="B8" s="246" t="s">
        <v>25</v>
      </c>
      <c r="C8" s="247"/>
      <c r="D8" s="247" t="s">
        <v>26</v>
      </c>
      <c r="E8" s="207" t="s">
        <v>58</v>
      </c>
      <c r="F8" s="248"/>
      <c r="G8" s="249" t="s">
        <v>49</v>
      </c>
      <c r="H8" s="201" t="s">
        <v>16</v>
      </c>
      <c r="I8" s="201" t="s">
        <v>23</v>
      </c>
      <c r="J8" s="202" t="s">
        <v>59</v>
      </c>
      <c r="K8" s="250" t="str">
        <f t="shared" si="0"/>
        <v>首熙XZ202502005</v>
      </c>
      <c r="L8" s="251">
        <v>70000</v>
      </c>
      <c r="M8" s="252">
        <f>SUMIF(收入管理台账!$C$4:$C$5000,项目管理台账!K8,收入管理台账!$H$4:$H$5000)</f>
        <v>50000</v>
      </c>
      <c r="N8" s="253">
        <f t="shared" si="3"/>
        <v>0.714285714285714</v>
      </c>
      <c r="O8" s="254" t="str">
        <f t="shared" si="4"/>
        <v>未结清</v>
      </c>
      <c r="P8" s="116">
        <v>1000</v>
      </c>
      <c r="Q8" s="213">
        <v>45706.57</v>
      </c>
      <c r="R8" s="106">
        <v>1</v>
      </c>
      <c r="S8" s="256">
        <f t="shared" si="2"/>
        <v>1000</v>
      </c>
      <c r="T8" s="257"/>
      <c r="U8" s="85"/>
      <c r="V8" s="258" t="s">
        <v>27</v>
      </c>
    </row>
    <row r="9" ht="28.8" spans="1:22">
      <c r="A9" s="245">
        <f t="shared" si="1"/>
        <v>6</v>
      </c>
      <c r="B9" s="246" t="s">
        <v>25</v>
      </c>
      <c r="C9" s="247" t="s">
        <v>25</v>
      </c>
      <c r="D9" s="247" t="s">
        <v>28</v>
      </c>
      <c r="E9" s="207" t="s">
        <v>60</v>
      </c>
      <c r="F9" s="248" t="s">
        <v>28</v>
      </c>
      <c r="G9" s="249" t="s">
        <v>61</v>
      </c>
      <c r="H9" s="201" t="s">
        <v>29</v>
      </c>
      <c r="I9" s="201"/>
      <c r="J9" s="202" t="s">
        <v>62</v>
      </c>
      <c r="K9" s="250" t="str">
        <f t="shared" si="0"/>
        <v>首熙XS202502006</v>
      </c>
      <c r="L9" s="251">
        <v>60000</v>
      </c>
      <c r="M9" s="252">
        <f>SUMIF(收入管理台账!$C$4:$C$5000,项目管理台账!K9,收入管理台账!$H$4:$H$5000)</f>
        <v>60000</v>
      </c>
      <c r="N9" s="253">
        <f t="shared" si="3"/>
        <v>1</v>
      </c>
      <c r="O9" s="254" t="str">
        <f t="shared" si="4"/>
        <v>已结清</v>
      </c>
      <c r="P9" s="116">
        <v>1000</v>
      </c>
      <c r="Q9" s="213">
        <v>45707.6599421296</v>
      </c>
      <c r="R9" s="106">
        <v>1</v>
      </c>
      <c r="S9" s="256">
        <f t="shared" si="2"/>
        <v>1000</v>
      </c>
      <c r="T9" s="257" t="s">
        <v>28</v>
      </c>
      <c r="U9" s="85"/>
      <c r="V9" s="258" t="s">
        <v>30</v>
      </c>
    </row>
    <row r="10" spans="1:22">
      <c r="A10" s="245" t="str">
        <f t="shared" si="1"/>
        <v/>
      </c>
      <c r="B10" s="246"/>
      <c r="C10" s="247"/>
      <c r="D10" s="247"/>
      <c r="E10" s="207"/>
      <c r="F10" s="248"/>
      <c r="G10" s="249"/>
      <c r="H10" s="201"/>
      <c r="I10" s="201"/>
      <c r="J10" s="202"/>
      <c r="K10" s="250"/>
      <c r="L10" s="251"/>
      <c r="M10" s="252">
        <f>SUMIF(收入管理台账!$C$4:$C$5000,项目管理台账!K10,收入管理台账!$H$4:$H$5000)</f>
        <v>0</v>
      </c>
      <c r="N10" s="253" t="str">
        <f t="shared" si="3"/>
        <v/>
      </c>
      <c r="O10" s="254" t="str">
        <f t="shared" si="4"/>
        <v/>
      </c>
      <c r="P10" s="116"/>
      <c r="Q10" s="213"/>
      <c r="R10" s="106"/>
      <c r="S10" s="256">
        <f t="shared" si="2"/>
        <v>0</v>
      </c>
      <c r="T10" s="257"/>
      <c r="U10" s="85"/>
      <c r="V10" s="258"/>
    </row>
    <row r="11" spans="1:22">
      <c r="A11" s="245" t="str">
        <f t="shared" si="1"/>
        <v/>
      </c>
      <c r="B11" s="246"/>
      <c r="C11" s="247"/>
      <c r="D11" s="247"/>
      <c r="E11" s="207"/>
      <c r="F11" s="248"/>
      <c r="G11" s="249"/>
      <c r="H11" s="201"/>
      <c r="I11" s="201"/>
      <c r="J11" s="202"/>
      <c r="K11" s="250" t="str">
        <f t="shared" si="0"/>
        <v/>
      </c>
      <c r="L11" s="251"/>
      <c r="M11" s="252">
        <f>SUMIF(收入管理台账!$C$4:$C$5000,项目管理台账!K11,收入管理台账!$H$4:$H$5000)</f>
        <v>0</v>
      </c>
      <c r="N11" s="253" t="str">
        <f t="shared" si="3"/>
        <v/>
      </c>
      <c r="O11" s="254" t="str">
        <f t="shared" si="4"/>
        <v/>
      </c>
      <c r="P11" s="116"/>
      <c r="Q11" s="213"/>
      <c r="R11" s="106"/>
      <c r="S11" s="256">
        <f t="shared" ref="S11:S12" si="5">P11*R11</f>
        <v>0</v>
      </c>
      <c r="T11" s="257"/>
      <c r="U11" s="85"/>
      <c r="V11" s="258"/>
    </row>
    <row r="12" spans="1:22">
      <c r="A12" s="245" t="str">
        <f t="shared" si="1"/>
        <v/>
      </c>
      <c r="B12" s="246"/>
      <c r="C12" s="247"/>
      <c r="D12" s="247"/>
      <c r="E12" s="207"/>
      <c r="F12" s="248"/>
      <c r="G12" s="249"/>
      <c r="H12" s="201"/>
      <c r="I12" s="201"/>
      <c r="J12" s="202"/>
      <c r="K12" s="250" t="str">
        <f t="shared" si="0"/>
        <v/>
      </c>
      <c r="L12" s="251"/>
      <c r="M12" s="252">
        <f>SUMIF(收入管理台账!$C$4:$C$5000,项目管理台账!K12,收入管理台账!$H$4:$H$5000)</f>
        <v>0</v>
      </c>
      <c r="N12" s="253" t="str">
        <f t="shared" si="3"/>
        <v/>
      </c>
      <c r="O12" s="254" t="str">
        <f t="shared" si="4"/>
        <v/>
      </c>
      <c r="P12" s="116"/>
      <c r="Q12" s="213"/>
      <c r="R12" s="106"/>
      <c r="S12" s="256">
        <f t="shared" si="5"/>
        <v>0</v>
      </c>
      <c r="T12" s="259"/>
      <c r="U12" s="85"/>
      <c r="V12" s="258"/>
    </row>
    <row r="13" spans="1:22">
      <c r="A13" s="245" t="str">
        <f t="shared" si="1"/>
        <v/>
      </c>
      <c r="B13" s="246"/>
      <c r="C13" s="247"/>
      <c r="D13" s="247"/>
      <c r="E13" s="207"/>
      <c r="F13" s="248"/>
      <c r="G13" s="249"/>
      <c r="H13" s="201"/>
      <c r="I13" s="201"/>
      <c r="J13" s="202"/>
      <c r="K13" s="250" t="str">
        <f t="shared" si="0"/>
        <v/>
      </c>
      <c r="L13" s="251"/>
      <c r="M13" s="252">
        <f>SUMIF(收入管理台账!$C$4:$C$5000,项目管理台账!K13,收入管理台账!$H$4:$H$5000)</f>
        <v>0</v>
      </c>
      <c r="N13" s="253" t="str">
        <f t="shared" si="3"/>
        <v/>
      </c>
      <c r="O13" s="254" t="str">
        <f t="shared" si="4"/>
        <v/>
      </c>
      <c r="P13" s="116"/>
      <c r="Q13" s="213"/>
      <c r="R13" s="106"/>
      <c r="S13" s="256">
        <f t="shared" ref="S13:S17" si="6">P13*R13</f>
        <v>0</v>
      </c>
      <c r="T13" s="257"/>
      <c r="U13" s="85"/>
      <c r="V13" s="258"/>
    </row>
    <row r="14" spans="1:22">
      <c r="A14" s="245" t="str">
        <f t="shared" si="1"/>
        <v/>
      </c>
      <c r="B14" s="246"/>
      <c r="C14" s="247"/>
      <c r="D14" s="247"/>
      <c r="E14" s="207"/>
      <c r="F14" s="248"/>
      <c r="G14" s="249"/>
      <c r="H14" s="201"/>
      <c r="I14" s="201"/>
      <c r="J14" s="202"/>
      <c r="K14" s="250" t="str">
        <f t="shared" si="0"/>
        <v/>
      </c>
      <c r="L14" s="251"/>
      <c r="M14" s="252">
        <f>SUMIF(收入管理台账!$C$4:$C$5000,项目管理台账!K14,收入管理台账!$H$4:$H$5000)</f>
        <v>0</v>
      </c>
      <c r="N14" s="253" t="str">
        <f t="shared" si="3"/>
        <v/>
      </c>
      <c r="O14" s="254" t="str">
        <f t="shared" si="4"/>
        <v/>
      </c>
      <c r="P14" s="116"/>
      <c r="Q14" s="213"/>
      <c r="R14" s="106"/>
      <c r="S14" s="256">
        <f t="shared" si="6"/>
        <v>0</v>
      </c>
      <c r="T14" s="257"/>
      <c r="U14" s="85"/>
      <c r="V14" s="258"/>
    </row>
    <row r="15" spans="1:22">
      <c r="A15" s="245" t="str">
        <f t="shared" si="1"/>
        <v/>
      </c>
      <c r="B15" s="246"/>
      <c r="C15" s="247"/>
      <c r="D15" s="247"/>
      <c r="E15" s="207"/>
      <c r="F15" s="248"/>
      <c r="G15" s="249"/>
      <c r="H15" s="201"/>
      <c r="I15" s="201"/>
      <c r="J15" s="202"/>
      <c r="K15" s="250" t="str">
        <f t="shared" si="0"/>
        <v/>
      </c>
      <c r="L15" s="251"/>
      <c r="M15" s="252">
        <f>SUMIF(收入管理台账!$C$4:$C$5000,项目管理台账!K15,收入管理台账!$H$4:$H$5000)</f>
        <v>0</v>
      </c>
      <c r="N15" s="253" t="str">
        <f t="shared" si="3"/>
        <v/>
      </c>
      <c r="O15" s="254" t="str">
        <f t="shared" si="4"/>
        <v/>
      </c>
      <c r="P15" s="116"/>
      <c r="Q15" s="213"/>
      <c r="R15" s="106"/>
      <c r="S15" s="256">
        <f t="shared" si="6"/>
        <v>0</v>
      </c>
      <c r="T15" s="257"/>
      <c r="U15" s="85"/>
      <c r="V15" s="258"/>
    </row>
    <row r="16" spans="1:22">
      <c r="A16" s="245" t="str">
        <f t="shared" si="1"/>
        <v/>
      </c>
      <c r="B16" s="246"/>
      <c r="C16" s="247"/>
      <c r="D16" s="247"/>
      <c r="E16" s="207"/>
      <c r="F16" s="248"/>
      <c r="G16" s="249"/>
      <c r="H16" s="201"/>
      <c r="I16" s="201"/>
      <c r="J16" s="202"/>
      <c r="K16" s="250" t="str">
        <f t="shared" si="0"/>
        <v/>
      </c>
      <c r="L16" s="251"/>
      <c r="M16" s="252">
        <f>SUMIF(收入管理台账!$C$4:$C$5000,项目管理台账!K16,收入管理台账!$H$4:$H$5000)</f>
        <v>0</v>
      </c>
      <c r="N16" s="253" t="str">
        <f t="shared" si="3"/>
        <v/>
      </c>
      <c r="O16" s="254" t="str">
        <f t="shared" si="4"/>
        <v/>
      </c>
      <c r="P16" s="116"/>
      <c r="Q16" s="213"/>
      <c r="R16" s="106"/>
      <c r="S16" s="256">
        <f t="shared" si="6"/>
        <v>0</v>
      </c>
      <c r="T16" s="257"/>
      <c r="U16" s="85"/>
      <c r="V16" s="258"/>
    </row>
    <row r="17" spans="1:22">
      <c r="A17" s="245" t="str">
        <f t="shared" si="1"/>
        <v/>
      </c>
      <c r="B17" s="246"/>
      <c r="C17" s="247"/>
      <c r="D17" s="247"/>
      <c r="E17" s="207"/>
      <c r="F17" s="248"/>
      <c r="G17" s="249"/>
      <c r="H17" s="201"/>
      <c r="I17" s="201"/>
      <c r="J17" s="202"/>
      <c r="K17" s="250" t="str">
        <f t="shared" si="0"/>
        <v/>
      </c>
      <c r="L17" s="251"/>
      <c r="M17" s="252">
        <f>SUMIF(收入管理台账!$C$4:$C$5000,项目管理台账!K17,收入管理台账!$H$4:$H$5000)</f>
        <v>0</v>
      </c>
      <c r="N17" s="253" t="str">
        <f t="shared" si="3"/>
        <v/>
      </c>
      <c r="O17" s="254" t="str">
        <f t="shared" si="4"/>
        <v/>
      </c>
      <c r="P17" s="116"/>
      <c r="Q17" s="213"/>
      <c r="R17" s="106"/>
      <c r="S17" s="256">
        <f t="shared" si="6"/>
        <v>0</v>
      </c>
      <c r="T17" s="257"/>
      <c r="U17" s="85"/>
      <c r="V17" s="258"/>
    </row>
    <row r="18" spans="1:22">
      <c r="A18" s="245" t="str">
        <f t="shared" si="1"/>
        <v/>
      </c>
      <c r="B18" s="246"/>
      <c r="C18" s="247"/>
      <c r="D18" s="247"/>
      <c r="E18" s="207"/>
      <c r="F18" s="248"/>
      <c r="G18" s="249"/>
      <c r="H18" s="201"/>
      <c r="I18" s="201"/>
      <c r="J18" s="202"/>
      <c r="K18" s="250" t="str">
        <f t="shared" si="0"/>
        <v/>
      </c>
      <c r="L18" s="251"/>
      <c r="M18" s="252">
        <f>SUMIF(收入管理台账!$C$4:$C$5000,项目管理台账!K18,收入管理台账!$H$4:$H$5000)</f>
        <v>0</v>
      </c>
      <c r="N18" s="253" t="str">
        <f t="shared" si="3"/>
        <v/>
      </c>
      <c r="O18" s="254" t="str">
        <f t="shared" si="4"/>
        <v/>
      </c>
      <c r="P18" s="116"/>
      <c r="Q18" s="213"/>
      <c r="R18" s="106"/>
      <c r="S18" s="256">
        <f t="shared" ref="S18:S20" si="7">P18*R18</f>
        <v>0</v>
      </c>
      <c r="T18" s="257"/>
      <c r="U18" s="85"/>
      <c r="V18" s="258"/>
    </row>
    <row r="19" spans="1:22">
      <c r="A19" s="245" t="str">
        <f t="shared" si="1"/>
        <v/>
      </c>
      <c r="B19" s="246"/>
      <c r="C19" s="247"/>
      <c r="D19" s="247"/>
      <c r="E19" s="207"/>
      <c r="F19" s="248"/>
      <c r="G19" s="249"/>
      <c r="H19" s="201"/>
      <c r="I19" s="201"/>
      <c r="J19" s="202"/>
      <c r="K19" s="250" t="str">
        <f t="shared" si="0"/>
        <v/>
      </c>
      <c r="L19" s="251"/>
      <c r="M19" s="252">
        <f>SUMIF(收入管理台账!$C$4:$C$5000,项目管理台账!K19,收入管理台账!$H$4:$H$5000)</f>
        <v>0</v>
      </c>
      <c r="N19" s="253" t="str">
        <f t="shared" si="3"/>
        <v/>
      </c>
      <c r="O19" s="254" t="str">
        <f t="shared" si="4"/>
        <v/>
      </c>
      <c r="P19" s="116"/>
      <c r="Q19" s="213"/>
      <c r="R19" s="106"/>
      <c r="S19" s="256">
        <f t="shared" si="7"/>
        <v>0</v>
      </c>
      <c r="T19" s="257"/>
      <c r="U19" s="85"/>
      <c r="V19" s="258"/>
    </row>
    <row r="20" spans="1:22">
      <c r="A20" s="245" t="str">
        <f t="shared" si="1"/>
        <v/>
      </c>
      <c r="B20" s="246"/>
      <c r="C20" s="247"/>
      <c r="D20" s="247"/>
      <c r="E20" s="207"/>
      <c r="F20" s="248"/>
      <c r="G20" s="249"/>
      <c r="H20" s="201"/>
      <c r="I20" s="201"/>
      <c r="J20" s="202"/>
      <c r="K20" s="250" t="str">
        <f t="shared" si="0"/>
        <v/>
      </c>
      <c r="L20" s="251"/>
      <c r="M20" s="252">
        <f>SUMIF(收入管理台账!$C$4:$C$5000,项目管理台账!K20,收入管理台账!$H$4:$H$5000)</f>
        <v>0</v>
      </c>
      <c r="N20" s="253" t="str">
        <f t="shared" si="3"/>
        <v/>
      </c>
      <c r="O20" s="254" t="str">
        <f t="shared" si="4"/>
        <v/>
      </c>
      <c r="P20" s="116"/>
      <c r="Q20" s="213"/>
      <c r="R20" s="106"/>
      <c r="S20" s="256">
        <f t="shared" si="7"/>
        <v>0</v>
      </c>
      <c r="T20" s="257"/>
      <c r="U20" s="85"/>
      <c r="V20" s="258"/>
    </row>
    <row r="21" spans="1:22">
      <c r="A21" s="245" t="str">
        <f t="shared" si="1"/>
        <v/>
      </c>
      <c r="B21" s="260"/>
      <c r="C21" s="261"/>
      <c r="D21" s="261"/>
      <c r="E21" s="262"/>
      <c r="F21" s="263"/>
      <c r="G21" s="264"/>
      <c r="H21" s="265"/>
      <c r="I21" s="265"/>
      <c r="J21" s="266"/>
      <c r="K21" s="250" t="str">
        <f t="shared" si="0"/>
        <v/>
      </c>
      <c r="L21" s="267"/>
      <c r="M21" s="252">
        <f>SUMIF(收入管理台账!$C$4:$C$5000,项目管理台账!K21,收入管理台账!$H$4:$H$5000)</f>
        <v>0</v>
      </c>
      <c r="N21" s="268" t="str">
        <f t="shared" si="3"/>
        <v/>
      </c>
      <c r="O21" s="269" t="str">
        <f t="shared" si="4"/>
        <v/>
      </c>
      <c r="P21" s="116"/>
      <c r="Q21" s="213"/>
      <c r="R21" s="106"/>
      <c r="S21" s="256">
        <f t="shared" ref="S21:S22" si="8">P21*R21</f>
        <v>0</v>
      </c>
      <c r="T21" s="257"/>
      <c r="U21" s="85"/>
      <c r="V21" s="258"/>
    </row>
    <row r="22" spans="1:22">
      <c r="A22" s="245" t="str">
        <f t="shared" si="1"/>
        <v/>
      </c>
      <c r="B22" s="270"/>
      <c r="C22" s="271"/>
      <c r="D22" s="271"/>
      <c r="E22" s="211"/>
      <c r="F22" s="216"/>
      <c r="G22" s="272"/>
      <c r="H22" s="273"/>
      <c r="I22" s="273"/>
      <c r="J22" s="212"/>
      <c r="K22" s="250" t="str">
        <f t="shared" si="0"/>
        <v/>
      </c>
      <c r="L22" s="274"/>
      <c r="M22" s="252">
        <f>SUMIF(收入管理台账!$C$4:$C$5000,项目管理台账!K22,收入管理台账!$H$4:$H$5000)</f>
        <v>0</v>
      </c>
      <c r="N22" s="275" t="str">
        <f t="shared" si="3"/>
        <v/>
      </c>
      <c r="O22" s="276" t="str">
        <f t="shared" si="4"/>
        <v/>
      </c>
      <c r="P22" s="116"/>
      <c r="Q22" s="213"/>
      <c r="R22" s="106"/>
      <c r="S22" s="256">
        <f t="shared" si="8"/>
        <v>0</v>
      </c>
      <c r="T22" s="257"/>
      <c r="U22" s="85"/>
      <c r="V22" s="258"/>
    </row>
    <row r="23" spans="1:22">
      <c r="A23" s="245" t="str">
        <f t="shared" si="1"/>
        <v/>
      </c>
      <c r="B23" s="270"/>
      <c r="C23" s="277"/>
      <c r="D23" s="152"/>
      <c r="E23" s="214"/>
      <c r="F23" s="216"/>
      <c r="G23" s="211"/>
      <c r="H23" s="211"/>
      <c r="I23" s="211"/>
      <c r="J23" s="211"/>
      <c r="K23" s="250" t="str">
        <f t="shared" si="0"/>
        <v/>
      </c>
      <c r="L23" s="278"/>
      <c r="M23" s="252">
        <f>SUMIF(收入管理台账!$C$4:$C$5000,项目管理台账!K23,收入管理台账!$H$4:$H$5000)</f>
        <v>0</v>
      </c>
      <c r="N23" s="275" t="str">
        <f t="shared" si="3"/>
        <v/>
      </c>
      <c r="O23" s="276" t="str">
        <f t="shared" si="4"/>
        <v/>
      </c>
      <c r="P23" s="116"/>
      <c r="Q23" s="213"/>
      <c r="R23" s="106"/>
      <c r="S23" s="256">
        <f t="shared" ref="S23:S27" si="9">P23*R23</f>
        <v>0</v>
      </c>
      <c r="T23" s="257"/>
      <c r="U23" s="85"/>
      <c r="V23" s="258"/>
    </row>
    <row r="24" spans="1:22">
      <c r="A24" s="245" t="str">
        <f t="shared" si="1"/>
        <v/>
      </c>
      <c r="B24" s="270"/>
      <c r="C24" s="216"/>
      <c r="D24" s="210"/>
      <c r="E24" s="214"/>
      <c r="F24" s="216"/>
      <c r="G24" s="211"/>
      <c r="H24" s="211"/>
      <c r="I24" s="211"/>
      <c r="J24" s="211"/>
      <c r="K24" s="250" t="str">
        <f t="shared" si="0"/>
        <v/>
      </c>
      <c r="L24" s="278"/>
      <c r="M24" s="252">
        <f>SUMIF(收入管理台账!$C$4:$C$5000,项目管理台账!K24,收入管理台账!$H$4:$H$5000)</f>
        <v>0</v>
      </c>
      <c r="N24" s="275" t="str">
        <f t="shared" si="3"/>
        <v/>
      </c>
      <c r="O24" s="276" t="str">
        <f t="shared" si="4"/>
        <v/>
      </c>
      <c r="P24" s="116"/>
      <c r="Q24" s="213"/>
      <c r="R24" s="106"/>
      <c r="S24" s="256">
        <f t="shared" si="9"/>
        <v>0</v>
      </c>
      <c r="T24" s="257"/>
      <c r="U24" s="85"/>
      <c r="V24" s="258"/>
    </row>
    <row r="25" spans="1:22">
      <c r="A25" s="245" t="str">
        <f t="shared" si="1"/>
        <v/>
      </c>
      <c r="B25" s="270"/>
      <c r="C25" s="216"/>
      <c r="D25" s="210"/>
      <c r="E25" s="214"/>
      <c r="F25" s="216"/>
      <c r="G25" s="211"/>
      <c r="H25" s="211"/>
      <c r="I25" s="211"/>
      <c r="J25" s="211"/>
      <c r="K25" s="250" t="str">
        <f t="shared" si="0"/>
        <v/>
      </c>
      <c r="L25" s="278"/>
      <c r="M25" s="252">
        <f>SUMIF(收入管理台账!$C$4:$C$5000,项目管理台账!K25,收入管理台账!$H$4:$H$5000)</f>
        <v>0</v>
      </c>
      <c r="N25" s="275" t="str">
        <f t="shared" si="3"/>
        <v/>
      </c>
      <c r="O25" s="276" t="str">
        <f t="shared" si="4"/>
        <v/>
      </c>
      <c r="P25" s="116"/>
      <c r="Q25" s="213"/>
      <c r="R25" s="106"/>
      <c r="S25" s="256">
        <f t="shared" si="9"/>
        <v>0</v>
      </c>
      <c r="T25" s="257"/>
      <c r="U25" s="85"/>
      <c r="V25" s="258"/>
    </row>
    <row r="26" spans="1:22">
      <c r="A26" s="245" t="str">
        <f t="shared" si="1"/>
        <v/>
      </c>
      <c r="B26" s="270"/>
      <c r="C26" s="216"/>
      <c r="D26" s="210"/>
      <c r="E26" s="214"/>
      <c r="F26" s="216"/>
      <c r="G26" s="211"/>
      <c r="H26" s="211"/>
      <c r="I26" s="211"/>
      <c r="J26" s="211"/>
      <c r="K26" s="250" t="str">
        <f t="shared" si="0"/>
        <v/>
      </c>
      <c r="L26" s="278"/>
      <c r="M26" s="252">
        <f>SUMIF(收入管理台账!$C$4:$C$5000,项目管理台账!K26,收入管理台账!$H$4:$H$5000)</f>
        <v>0</v>
      </c>
      <c r="N26" s="275" t="str">
        <f t="shared" si="3"/>
        <v/>
      </c>
      <c r="O26" s="276" t="str">
        <f t="shared" si="4"/>
        <v/>
      </c>
      <c r="P26" s="116"/>
      <c r="Q26" s="213"/>
      <c r="R26" s="106"/>
      <c r="S26" s="256">
        <f t="shared" si="9"/>
        <v>0</v>
      </c>
      <c r="T26" s="257"/>
      <c r="U26" s="85"/>
      <c r="V26" s="258"/>
    </row>
    <row r="27" spans="1:22">
      <c r="A27" s="245" t="str">
        <f t="shared" si="1"/>
        <v/>
      </c>
      <c r="B27" s="246"/>
      <c r="C27" s="247"/>
      <c r="D27" s="247"/>
      <c r="E27" s="207"/>
      <c r="F27" s="248"/>
      <c r="G27" s="249"/>
      <c r="H27" s="201"/>
      <c r="I27" s="201"/>
      <c r="J27" s="202"/>
      <c r="K27" s="250"/>
      <c r="L27" s="251"/>
      <c r="M27" s="252">
        <f>SUMIF(收入管理台账!$C$4:$C$5000,项目管理台账!K27,收入管理台账!$H$4:$H$5000)</f>
        <v>0</v>
      </c>
      <c r="N27" s="253" t="str">
        <f t="shared" si="3"/>
        <v/>
      </c>
      <c r="O27" s="276" t="str">
        <f t="shared" si="4"/>
        <v/>
      </c>
      <c r="P27" s="116"/>
      <c r="Q27" s="213"/>
      <c r="R27" s="106"/>
      <c r="S27" s="256">
        <f t="shared" si="9"/>
        <v>0</v>
      </c>
      <c r="T27" s="257"/>
      <c r="U27" s="85"/>
      <c r="V27" s="258"/>
    </row>
    <row r="28" spans="1:22">
      <c r="A28" s="245" t="str">
        <f t="shared" si="1"/>
        <v/>
      </c>
      <c r="B28" s="270"/>
      <c r="C28" s="216"/>
      <c r="D28" s="210"/>
      <c r="E28" s="214"/>
      <c r="F28" s="216"/>
      <c r="G28" s="211"/>
      <c r="H28" s="211"/>
      <c r="I28" s="211"/>
      <c r="J28" s="211"/>
      <c r="K28" s="250" t="str">
        <f t="shared" si="0"/>
        <v/>
      </c>
      <c r="L28" s="278"/>
      <c r="M28" s="252">
        <f>SUMIF(收入管理台账!$C$4:$C$5000,项目管理台账!K28,收入管理台账!$H$4:$H$5000)</f>
        <v>0</v>
      </c>
      <c r="N28" s="275" t="str">
        <f t="shared" si="3"/>
        <v/>
      </c>
      <c r="O28" s="276" t="str">
        <f t="shared" si="4"/>
        <v/>
      </c>
      <c r="P28" s="116"/>
      <c r="Q28" s="213"/>
      <c r="R28" s="106"/>
      <c r="S28" s="256">
        <f t="shared" ref="S28:S32" si="10">P28*R28</f>
        <v>0</v>
      </c>
      <c r="T28" s="257"/>
      <c r="U28" s="85"/>
      <c r="V28" s="258"/>
    </row>
    <row r="29" spans="1:22">
      <c r="A29" s="245" t="str">
        <f t="shared" si="1"/>
        <v/>
      </c>
      <c r="B29" s="270"/>
      <c r="C29" s="216"/>
      <c r="D29" s="210"/>
      <c r="E29" s="214"/>
      <c r="F29" s="216"/>
      <c r="G29" s="211"/>
      <c r="H29" s="211"/>
      <c r="I29" s="211"/>
      <c r="J29" s="212"/>
      <c r="K29" s="250" t="str">
        <f t="shared" si="0"/>
        <v/>
      </c>
      <c r="L29" s="278"/>
      <c r="M29" s="252">
        <f>SUMIF(收入管理台账!$C$4:$C$5000,项目管理台账!K29,收入管理台账!$H$4:$H$5000)</f>
        <v>0</v>
      </c>
      <c r="N29" s="275" t="str">
        <f t="shared" si="3"/>
        <v/>
      </c>
      <c r="O29" s="276" t="str">
        <f t="shared" si="4"/>
        <v/>
      </c>
      <c r="P29" s="116"/>
      <c r="Q29" s="213"/>
      <c r="R29" s="106"/>
      <c r="S29" s="256">
        <f t="shared" si="10"/>
        <v>0</v>
      </c>
      <c r="T29" s="257"/>
      <c r="U29" s="85"/>
      <c r="V29" s="258"/>
    </row>
    <row r="30" spans="1:22">
      <c r="A30" s="245" t="str">
        <f t="shared" si="1"/>
        <v/>
      </c>
      <c r="B30" s="270"/>
      <c r="C30" s="216"/>
      <c r="D30" s="210"/>
      <c r="E30" s="214"/>
      <c r="F30" s="216"/>
      <c r="G30" s="211"/>
      <c r="H30" s="211"/>
      <c r="I30" s="211"/>
      <c r="J30" s="211"/>
      <c r="K30" s="250" t="str">
        <f t="shared" si="0"/>
        <v/>
      </c>
      <c r="L30" s="279"/>
      <c r="M30" s="252">
        <f>SUMIF(收入管理台账!$C$4:$C$5000,项目管理台账!K30,收入管理台账!$H$4:$H$5000)</f>
        <v>0</v>
      </c>
      <c r="N30" s="275" t="str">
        <f t="shared" si="3"/>
        <v/>
      </c>
      <c r="O30" s="276" t="str">
        <f t="shared" si="4"/>
        <v/>
      </c>
      <c r="P30" s="116"/>
      <c r="Q30" s="213"/>
      <c r="R30" s="106"/>
      <c r="S30" s="256">
        <f t="shared" si="10"/>
        <v>0</v>
      </c>
      <c r="T30" s="257"/>
      <c r="U30" s="85"/>
      <c r="V30" s="258"/>
    </row>
    <row r="31" spans="1:22">
      <c r="A31" s="245" t="str">
        <f t="shared" si="1"/>
        <v/>
      </c>
      <c r="B31" s="270"/>
      <c r="C31" s="216"/>
      <c r="D31" s="210"/>
      <c r="E31" s="214"/>
      <c r="F31" s="216"/>
      <c r="G31" s="211"/>
      <c r="H31" s="211"/>
      <c r="I31" s="211"/>
      <c r="J31" s="211"/>
      <c r="K31" s="250" t="str">
        <f t="shared" si="0"/>
        <v/>
      </c>
      <c r="L31" s="278"/>
      <c r="M31" s="252">
        <f>SUMIF(收入管理台账!$C$4:$C$5000,项目管理台账!K31,收入管理台账!$H$4:$H$5000)</f>
        <v>0</v>
      </c>
      <c r="N31" s="275" t="str">
        <f t="shared" si="3"/>
        <v/>
      </c>
      <c r="O31" s="276" t="str">
        <f t="shared" si="4"/>
        <v/>
      </c>
      <c r="P31" s="116"/>
      <c r="Q31" s="213"/>
      <c r="R31" s="106"/>
      <c r="S31" s="256">
        <f t="shared" si="10"/>
        <v>0</v>
      </c>
      <c r="T31" s="257"/>
      <c r="U31" s="85"/>
      <c r="V31" s="258"/>
    </row>
    <row r="32" spans="1:22">
      <c r="A32" s="245" t="str">
        <f t="shared" si="1"/>
        <v/>
      </c>
      <c r="B32" s="270"/>
      <c r="C32" s="216"/>
      <c r="D32" s="210"/>
      <c r="E32" s="214"/>
      <c r="F32" s="216"/>
      <c r="G32" s="211"/>
      <c r="H32" s="211"/>
      <c r="I32" s="211"/>
      <c r="J32" s="211"/>
      <c r="K32" s="250" t="str">
        <f t="shared" si="0"/>
        <v/>
      </c>
      <c r="L32" s="278"/>
      <c r="M32" s="252">
        <f>SUMIF(收入管理台账!$C$4:$C$5000,项目管理台账!K32,收入管理台账!$H$4:$H$5000)</f>
        <v>0</v>
      </c>
      <c r="N32" s="275" t="str">
        <f t="shared" si="3"/>
        <v/>
      </c>
      <c r="O32" s="276" t="str">
        <f t="shared" si="4"/>
        <v/>
      </c>
      <c r="P32" s="116"/>
      <c r="Q32" s="213"/>
      <c r="R32" s="106"/>
      <c r="S32" s="256">
        <f t="shared" si="10"/>
        <v>0</v>
      </c>
      <c r="T32" s="257"/>
      <c r="U32" s="85"/>
      <c r="V32" s="258"/>
    </row>
    <row r="33" spans="1:22">
      <c r="A33" s="245" t="str">
        <f t="shared" si="1"/>
        <v/>
      </c>
      <c r="B33" s="270"/>
      <c r="C33" s="216"/>
      <c r="D33" s="210"/>
      <c r="E33" s="214"/>
      <c r="F33" s="216"/>
      <c r="G33" s="211"/>
      <c r="H33" s="211"/>
      <c r="I33" s="211"/>
      <c r="J33" s="211"/>
      <c r="K33" s="250" t="str">
        <f t="shared" si="0"/>
        <v/>
      </c>
      <c r="L33" s="278"/>
      <c r="M33" s="252">
        <f>SUMIF(收入管理台账!$C$4:$C$5000,项目管理台账!K33,收入管理台账!$H$4:$H$5000)</f>
        <v>0</v>
      </c>
      <c r="N33" s="275" t="str">
        <f t="shared" si="3"/>
        <v/>
      </c>
      <c r="O33" s="276" t="str">
        <f t="shared" si="4"/>
        <v/>
      </c>
      <c r="P33" s="116"/>
      <c r="Q33" s="213"/>
      <c r="R33" s="106"/>
      <c r="S33" s="256">
        <f t="shared" ref="S33:S38" si="11">P33*R33</f>
        <v>0</v>
      </c>
      <c r="T33" s="257"/>
      <c r="U33" s="85"/>
      <c r="V33" s="258"/>
    </row>
    <row r="34" spans="1:22">
      <c r="A34" s="245" t="str">
        <f t="shared" si="1"/>
        <v/>
      </c>
      <c r="B34" s="270"/>
      <c r="C34" s="216"/>
      <c r="D34" s="210"/>
      <c r="E34" s="214"/>
      <c r="F34" s="216"/>
      <c r="G34" s="211"/>
      <c r="H34" s="211"/>
      <c r="I34" s="211"/>
      <c r="J34" s="211"/>
      <c r="K34" s="250" t="str">
        <f t="shared" si="0"/>
        <v/>
      </c>
      <c r="L34" s="278"/>
      <c r="M34" s="252">
        <f>SUMIF(收入管理台账!$C$4:$C$5000,项目管理台账!K34,收入管理台账!$H$4:$H$5000)</f>
        <v>0</v>
      </c>
      <c r="N34" s="275" t="str">
        <f t="shared" si="3"/>
        <v/>
      </c>
      <c r="O34" s="276" t="str">
        <f t="shared" si="4"/>
        <v/>
      </c>
      <c r="P34" s="116"/>
      <c r="Q34" s="213"/>
      <c r="R34" s="106"/>
      <c r="S34" s="256">
        <f t="shared" si="11"/>
        <v>0</v>
      </c>
      <c r="T34" s="257"/>
      <c r="U34" s="85"/>
      <c r="V34" s="258"/>
    </row>
    <row r="35" spans="1:22">
      <c r="A35" s="245" t="str">
        <f t="shared" si="1"/>
        <v/>
      </c>
      <c r="B35" s="270"/>
      <c r="C35" s="216"/>
      <c r="D35" s="210"/>
      <c r="E35" s="214"/>
      <c r="F35" s="216"/>
      <c r="G35" s="211"/>
      <c r="H35" s="211"/>
      <c r="I35" s="211"/>
      <c r="J35" s="211"/>
      <c r="K35" s="250" t="str">
        <f t="shared" si="0"/>
        <v/>
      </c>
      <c r="L35" s="278"/>
      <c r="M35" s="252">
        <f>SUMIF(收入管理台账!$C$4:$C$5000,项目管理台账!K35,收入管理台账!$H$4:$H$5000)</f>
        <v>0</v>
      </c>
      <c r="N35" s="275" t="str">
        <f t="shared" si="3"/>
        <v/>
      </c>
      <c r="O35" s="276" t="str">
        <f t="shared" si="4"/>
        <v/>
      </c>
      <c r="P35" s="116"/>
      <c r="Q35" s="213"/>
      <c r="R35" s="106"/>
      <c r="S35" s="256">
        <f t="shared" si="11"/>
        <v>0</v>
      </c>
      <c r="T35" s="257"/>
      <c r="U35" s="85"/>
      <c r="V35" s="258"/>
    </row>
    <row r="36" spans="1:22">
      <c r="A36" s="245" t="str">
        <f t="shared" si="1"/>
        <v/>
      </c>
      <c r="B36" s="270"/>
      <c r="C36" s="216"/>
      <c r="D36" s="210"/>
      <c r="E36" s="214"/>
      <c r="F36" s="216"/>
      <c r="G36" s="211"/>
      <c r="H36" s="211"/>
      <c r="I36" s="211"/>
      <c r="J36" s="211"/>
      <c r="K36" s="250" t="str">
        <f t="shared" si="0"/>
        <v/>
      </c>
      <c r="L36" s="278"/>
      <c r="M36" s="252">
        <f>SUMIF(收入管理台账!$C$4:$C$5000,项目管理台账!K36,收入管理台账!$H$4:$H$5000)</f>
        <v>0</v>
      </c>
      <c r="N36" s="275" t="str">
        <f t="shared" si="3"/>
        <v/>
      </c>
      <c r="O36" s="276" t="str">
        <f t="shared" si="4"/>
        <v/>
      </c>
      <c r="P36" s="116"/>
      <c r="Q36" s="213"/>
      <c r="R36" s="106"/>
      <c r="S36" s="256">
        <f t="shared" si="11"/>
        <v>0</v>
      </c>
      <c r="T36" s="257"/>
      <c r="U36" s="85"/>
      <c r="V36" s="258"/>
    </row>
    <row r="37" spans="1:22">
      <c r="A37" s="245" t="str">
        <f t="shared" si="1"/>
        <v/>
      </c>
      <c r="B37" s="270"/>
      <c r="C37" s="216"/>
      <c r="D37" s="210"/>
      <c r="E37" s="214"/>
      <c r="F37" s="216"/>
      <c r="G37" s="211"/>
      <c r="H37" s="211"/>
      <c r="I37" s="211"/>
      <c r="J37" s="211"/>
      <c r="K37" s="250" t="str">
        <f t="shared" si="0"/>
        <v/>
      </c>
      <c r="L37" s="278"/>
      <c r="M37" s="252">
        <f>SUMIF(收入管理台账!$C$4:$C$5000,项目管理台账!K37,收入管理台账!$H$4:$H$5000)</f>
        <v>0</v>
      </c>
      <c r="N37" s="275" t="str">
        <f t="shared" si="3"/>
        <v/>
      </c>
      <c r="O37" s="276" t="str">
        <f t="shared" si="4"/>
        <v/>
      </c>
      <c r="P37" s="116"/>
      <c r="Q37" s="213"/>
      <c r="R37" s="106"/>
      <c r="S37" s="256">
        <f t="shared" si="11"/>
        <v>0</v>
      </c>
      <c r="T37" s="257"/>
      <c r="U37" s="85"/>
      <c r="V37" s="258"/>
    </row>
    <row r="38" spans="1:22">
      <c r="A38" s="245" t="str">
        <f t="shared" si="1"/>
        <v/>
      </c>
      <c r="B38" s="270"/>
      <c r="C38" s="216"/>
      <c r="D38" s="210"/>
      <c r="E38" s="214"/>
      <c r="F38" s="216"/>
      <c r="G38" s="211"/>
      <c r="H38" s="211"/>
      <c r="I38" s="211"/>
      <c r="J38" s="211"/>
      <c r="K38" s="250" t="str">
        <f t="shared" si="0"/>
        <v/>
      </c>
      <c r="L38" s="278"/>
      <c r="M38" s="252">
        <f>SUMIF(收入管理台账!$C$4:$C$5000,项目管理台账!K38,收入管理台账!$H$4:$H$5000)</f>
        <v>0</v>
      </c>
      <c r="N38" s="275" t="str">
        <f t="shared" si="3"/>
        <v/>
      </c>
      <c r="O38" s="276" t="str">
        <f t="shared" si="4"/>
        <v/>
      </c>
      <c r="P38" s="116"/>
      <c r="Q38" s="213"/>
      <c r="R38" s="106"/>
      <c r="S38" s="256">
        <f t="shared" si="11"/>
        <v>0</v>
      </c>
      <c r="T38" s="257"/>
      <c r="U38" s="85"/>
      <c r="V38" s="258"/>
    </row>
    <row r="39" spans="1:22">
      <c r="A39" s="245" t="str">
        <f t="shared" si="1"/>
        <v/>
      </c>
      <c r="B39" s="270"/>
      <c r="C39" s="216"/>
      <c r="D39" s="210"/>
      <c r="E39" s="214"/>
      <c r="F39" s="216"/>
      <c r="G39" s="211"/>
      <c r="H39" s="211"/>
      <c r="I39" s="211"/>
      <c r="J39" s="211"/>
      <c r="K39" s="250" t="str">
        <f t="shared" si="0"/>
        <v/>
      </c>
      <c r="L39" s="278"/>
      <c r="M39" s="252">
        <f>SUMIF(收入管理台账!$C$4:$C$5000,项目管理台账!K39,收入管理台账!$H$4:$H$5000)</f>
        <v>0</v>
      </c>
      <c r="N39" s="275" t="str">
        <f t="shared" si="3"/>
        <v/>
      </c>
      <c r="O39" s="276" t="str">
        <f t="shared" si="4"/>
        <v/>
      </c>
      <c r="P39" s="116"/>
      <c r="Q39" s="213"/>
      <c r="R39" s="106"/>
      <c r="S39" s="256">
        <f t="shared" ref="S39:S102" si="12">P39*R39</f>
        <v>0</v>
      </c>
      <c r="T39" s="257"/>
      <c r="U39" s="85"/>
      <c r="V39" s="258"/>
    </row>
    <row r="40" spans="1:22">
      <c r="A40" s="245" t="str">
        <f t="shared" si="1"/>
        <v/>
      </c>
      <c r="B40" s="270"/>
      <c r="C40" s="216"/>
      <c r="D40" s="210"/>
      <c r="E40" s="214"/>
      <c r="F40" s="216"/>
      <c r="G40" s="211"/>
      <c r="H40" s="211"/>
      <c r="I40" s="211"/>
      <c r="J40" s="211"/>
      <c r="K40" s="250" t="str">
        <f t="shared" si="0"/>
        <v/>
      </c>
      <c r="L40" s="278"/>
      <c r="M40" s="252">
        <f>SUMIF(收入管理台账!$C$4:$C$5000,项目管理台账!K40,收入管理台账!$H$4:$H$5000)</f>
        <v>0</v>
      </c>
      <c r="N40" s="275" t="str">
        <f t="shared" si="3"/>
        <v/>
      </c>
      <c r="O40" s="276" t="str">
        <f t="shared" si="4"/>
        <v/>
      </c>
      <c r="P40" s="116"/>
      <c r="Q40" s="213"/>
      <c r="R40" s="106"/>
      <c r="S40" s="256">
        <f t="shared" si="12"/>
        <v>0</v>
      </c>
      <c r="T40" s="257"/>
      <c r="U40" s="85"/>
      <c r="V40" s="258"/>
    </row>
    <row r="41" spans="1:22">
      <c r="A41" s="245" t="str">
        <f t="shared" si="1"/>
        <v/>
      </c>
      <c r="B41" s="270"/>
      <c r="C41" s="216"/>
      <c r="D41" s="210"/>
      <c r="E41" s="214"/>
      <c r="F41" s="216"/>
      <c r="G41" s="211"/>
      <c r="H41" s="211"/>
      <c r="I41" s="211"/>
      <c r="J41" s="211"/>
      <c r="K41" s="250" t="str">
        <f t="shared" si="0"/>
        <v/>
      </c>
      <c r="L41" s="278"/>
      <c r="M41" s="252">
        <f>SUMIF(收入管理台账!$C$4:$C$5000,项目管理台账!K41,收入管理台账!$H$4:$H$5000)</f>
        <v>0</v>
      </c>
      <c r="N41" s="275" t="str">
        <f t="shared" si="3"/>
        <v/>
      </c>
      <c r="O41" s="276" t="str">
        <f t="shared" si="4"/>
        <v/>
      </c>
      <c r="P41" s="116"/>
      <c r="Q41" s="213"/>
      <c r="R41" s="106"/>
      <c r="S41" s="256">
        <f t="shared" si="12"/>
        <v>0</v>
      </c>
      <c r="T41" s="257"/>
      <c r="U41" s="85"/>
      <c r="V41" s="258"/>
    </row>
    <row r="42" spans="1:22">
      <c r="A42" s="245" t="str">
        <f t="shared" si="1"/>
        <v/>
      </c>
      <c r="B42" s="270"/>
      <c r="C42" s="216"/>
      <c r="D42" s="210"/>
      <c r="E42" s="214"/>
      <c r="F42" s="216"/>
      <c r="G42" s="211"/>
      <c r="H42" s="211"/>
      <c r="I42" s="211"/>
      <c r="J42" s="211"/>
      <c r="K42" s="250" t="str">
        <f t="shared" si="0"/>
        <v/>
      </c>
      <c r="L42" s="278"/>
      <c r="M42" s="252">
        <f>SUMIF(收入管理台账!$C$4:$C$5000,项目管理台账!K42,收入管理台账!$H$4:$H$5000)</f>
        <v>0</v>
      </c>
      <c r="N42" s="275" t="str">
        <f t="shared" si="3"/>
        <v/>
      </c>
      <c r="O42" s="276" t="str">
        <f t="shared" si="4"/>
        <v/>
      </c>
      <c r="P42" s="116"/>
      <c r="Q42" s="213"/>
      <c r="R42" s="106"/>
      <c r="S42" s="256">
        <f t="shared" si="12"/>
        <v>0</v>
      </c>
      <c r="T42" s="257"/>
      <c r="U42" s="85"/>
      <c r="V42" s="258"/>
    </row>
    <row r="43" spans="1:22">
      <c r="A43" s="245" t="str">
        <f t="shared" si="1"/>
        <v/>
      </c>
      <c r="B43" s="270"/>
      <c r="C43" s="216"/>
      <c r="D43" s="210"/>
      <c r="E43" s="214"/>
      <c r="F43" s="216"/>
      <c r="G43" s="211"/>
      <c r="H43" s="211"/>
      <c r="I43" s="211"/>
      <c r="J43" s="211"/>
      <c r="K43" s="250" t="str">
        <f t="shared" si="0"/>
        <v/>
      </c>
      <c r="L43" s="278"/>
      <c r="M43" s="252">
        <f>SUMIF(收入管理台账!$C$4:$C$5000,项目管理台账!K43,收入管理台账!$H$4:$H$5000)</f>
        <v>0</v>
      </c>
      <c r="N43" s="275" t="str">
        <f t="shared" si="3"/>
        <v/>
      </c>
      <c r="O43" s="276" t="str">
        <f t="shared" si="4"/>
        <v/>
      </c>
      <c r="P43" s="116"/>
      <c r="Q43" s="213"/>
      <c r="R43" s="106"/>
      <c r="S43" s="256">
        <f t="shared" si="12"/>
        <v>0</v>
      </c>
      <c r="T43" s="257"/>
      <c r="U43" s="85"/>
      <c r="V43" s="258"/>
    </row>
    <row r="44" spans="1:22">
      <c r="A44" s="245" t="str">
        <f t="shared" si="1"/>
        <v/>
      </c>
      <c r="B44" s="270"/>
      <c r="C44" s="216"/>
      <c r="D44" s="210"/>
      <c r="E44" s="214"/>
      <c r="F44" s="216"/>
      <c r="G44" s="211"/>
      <c r="H44" s="211"/>
      <c r="I44" s="211"/>
      <c r="J44" s="211"/>
      <c r="K44" s="250" t="str">
        <f t="shared" si="0"/>
        <v/>
      </c>
      <c r="L44" s="278"/>
      <c r="M44" s="252">
        <f>SUMIF(收入管理台账!$C$4:$C$5000,项目管理台账!K44,收入管理台账!$H$4:$H$5000)</f>
        <v>0</v>
      </c>
      <c r="N44" s="275" t="str">
        <f t="shared" si="3"/>
        <v/>
      </c>
      <c r="O44" s="276" t="str">
        <f t="shared" si="4"/>
        <v/>
      </c>
      <c r="P44" s="116"/>
      <c r="Q44" s="213"/>
      <c r="R44" s="106"/>
      <c r="S44" s="256">
        <f t="shared" si="12"/>
        <v>0</v>
      </c>
      <c r="T44" s="257"/>
      <c r="U44" s="85"/>
      <c r="V44" s="258"/>
    </row>
    <row r="45" spans="1:22">
      <c r="A45" s="245" t="str">
        <f t="shared" si="1"/>
        <v/>
      </c>
      <c r="B45" s="270"/>
      <c r="C45" s="216"/>
      <c r="D45" s="210"/>
      <c r="E45" s="214"/>
      <c r="F45" s="216"/>
      <c r="G45" s="211"/>
      <c r="H45" s="211"/>
      <c r="I45" s="211"/>
      <c r="J45" s="211"/>
      <c r="K45" s="250" t="str">
        <f t="shared" si="0"/>
        <v/>
      </c>
      <c r="L45" s="278"/>
      <c r="M45" s="252">
        <f>SUMIF(收入管理台账!$C$4:$C$5000,项目管理台账!K45,收入管理台账!$H$4:$H$5000)</f>
        <v>0</v>
      </c>
      <c r="N45" s="275" t="str">
        <f t="shared" si="3"/>
        <v/>
      </c>
      <c r="O45" s="276" t="str">
        <f t="shared" si="4"/>
        <v/>
      </c>
      <c r="P45" s="116"/>
      <c r="Q45" s="213"/>
      <c r="R45" s="106"/>
      <c r="S45" s="256">
        <f t="shared" si="12"/>
        <v>0</v>
      </c>
      <c r="T45" s="257"/>
      <c r="U45" s="85"/>
      <c r="V45" s="258"/>
    </row>
    <row r="46" spans="1:22">
      <c r="A46" s="245" t="str">
        <f t="shared" si="1"/>
        <v/>
      </c>
      <c r="B46" s="270"/>
      <c r="C46" s="216"/>
      <c r="D46" s="210"/>
      <c r="E46" s="214"/>
      <c r="F46" s="216"/>
      <c r="G46" s="211"/>
      <c r="H46" s="211"/>
      <c r="I46" s="211"/>
      <c r="J46" s="211"/>
      <c r="K46" s="250" t="str">
        <f t="shared" si="0"/>
        <v/>
      </c>
      <c r="L46" s="278"/>
      <c r="M46" s="252">
        <f>SUMIF(收入管理台账!$C$4:$C$5000,项目管理台账!K46,收入管理台账!$H$4:$H$5000)</f>
        <v>0</v>
      </c>
      <c r="N46" s="275" t="str">
        <f t="shared" si="3"/>
        <v/>
      </c>
      <c r="O46" s="276" t="str">
        <f t="shared" si="4"/>
        <v/>
      </c>
      <c r="P46" s="116"/>
      <c r="Q46" s="213"/>
      <c r="R46" s="106"/>
      <c r="S46" s="256">
        <f t="shared" si="12"/>
        <v>0</v>
      </c>
      <c r="T46" s="257"/>
      <c r="U46" s="85"/>
      <c r="V46" s="258"/>
    </row>
    <row r="47" spans="1:22">
      <c r="A47" s="245" t="str">
        <f t="shared" si="1"/>
        <v/>
      </c>
      <c r="B47" s="270"/>
      <c r="C47" s="216"/>
      <c r="D47" s="210"/>
      <c r="E47" s="214"/>
      <c r="F47" s="216"/>
      <c r="G47" s="211"/>
      <c r="H47" s="211"/>
      <c r="I47" s="211"/>
      <c r="J47" s="211"/>
      <c r="K47" s="250" t="str">
        <f t="shared" si="0"/>
        <v/>
      </c>
      <c r="L47" s="278"/>
      <c r="M47" s="252">
        <f>SUMIF(收入管理台账!$C$4:$C$5000,项目管理台账!K47,收入管理台账!$H$4:$H$5000)</f>
        <v>0</v>
      </c>
      <c r="N47" s="275" t="str">
        <f t="shared" si="3"/>
        <v/>
      </c>
      <c r="O47" s="276" t="str">
        <f t="shared" si="4"/>
        <v/>
      </c>
      <c r="P47" s="116"/>
      <c r="Q47" s="213"/>
      <c r="R47" s="106"/>
      <c r="S47" s="256">
        <f t="shared" si="12"/>
        <v>0</v>
      </c>
      <c r="T47" s="257"/>
      <c r="U47" s="85"/>
      <c r="V47" s="258"/>
    </row>
    <row r="48" spans="1:22">
      <c r="A48" s="245" t="str">
        <f t="shared" si="1"/>
        <v/>
      </c>
      <c r="B48" s="270"/>
      <c r="C48" s="216"/>
      <c r="D48" s="210"/>
      <c r="E48" s="214"/>
      <c r="F48" s="216"/>
      <c r="G48" s="211"/>
      <c r="H48" s="211"/>
      <c r="I48" s="211"/>
      <c r="J48" s="211"/>
      <c r="K48" s="250" t="str">
        <f t="shared" si="0"/>
        <v/>
      </c>
      <c r="L48" s="278"/>
      <c r="M48" s="252">
        <f>SUMIF(收入管理台账!$C$4:$C$5000,项目管理台账!K48,收入管理台账!$H$4:$H$5000)</f>
        <v>0</v>
      </c>
      <c r="N48" s="275" t="str">
        <f t="shared" si="3"/>
        <v/>
      </c>
      <c r="O48" s="276" t="str">
        <f t="shared" si="4"/>
        <v/>
      </c>
      <c r="P48" s="116"/>
      <c r="Q48" s="213"/>
      <c r="R48" s="106"/>
      <c r="S48" s="256">
        <f t="shared" si="12"/>
        <v>0</v>
      </c>
      <c r="T48" s="257"/>
      <c r="U48" s="85"/>
      <c r="V48" s="258"/>
    </row>
    <row r="49" spans="1:22">
      <c r="A49" s="245" t="str">
        <f t="shared" si="1"/>
        <v/>
      </c>
      <c r="B49" s="270"/>
      <c r="C49" s="216"/>
      <c r="D49" s="210"/>
      <c r="E49" s="214"/>
      <c r="F49" s="216"/>
      <c r="G49" s="211"/>
      <c r="H49" s="211"/>
      <c r="I49" s="211"/>
      <c r="J49" s="211"/>
      <c r="K49" s="250" t="str">
        <f t="shared" si="0"/>
        <v/>
      </c>
      <c r="L49" s="278"/>
      <c r="M49" s="252">
        <f>SUMIF(收入管理台账!$C$4:$C$5000,项目管理台账!K49,收入管理台账!$H$4:$H$5000)</f>
        <v>0</v>
      </c>
      <c r="N49" s="275" t="str">
        <f t="shared" si="3"/>
        <v/>
      </c>
      <c r="O49" s="276" t="str">
        <f t="shared" si="4"/>
        <v/>
      </c>
      <c r="P49" s="116"/>
      <c r="Q49" s="213"/>
      <c r="R49" s="106"/>
      <c r="S49" s="256">
        <f t="shared" si="12"/>
        <v>0</v>
      </c>
      <c r="T49" s="257"/>
      <c r="U49" s="85"/>
      <c r="V49" s="258"/>
    </row>
    <row r="50" spans="1:22">
      <c r="A50" s="245" t="str">
        <f t="shared" si="1"/>
        <v/>
      </c>
      <c r="B50" s="270"/>
      <c r="C50" s="216"/>
      <c r="D50" s="210"/>
      <c r="E50" s="214"/>
      <c r="F50" s="216"/>
      <c r="G50" s="211"/>
      <c r="H50" s="211"/>
      <c r="I50" s="211"/>
      <c r="J50" s="211"/>
      <c r="K50" s="250" t="str">
        <f t="shared" si="0"/>
        <v/>
      </c>
      <c r="L50" s="278"/>
      <c r="M50" s="252">
        <f>SUMIF(收入管理台账!$C$4:$C$5000,项目管理台账!K50,收入管理台账!$H$4:$H$5000)</f>
        <v>0</v>
      </c>
      <c r="N50" s="275" t="str">
        <f t="shared" si="3"/>
        <v/>
      </c>
      <c r="O50" s="276" t="str">
        <f t="shared" si="4"/>
        <v/>
      </c>
      <c r="P50" s="116"/>
      <c r="Q50" s="213"/>
      <c r="R50" s="106"/>
      <c r="S50" s="256">
        <f t="shared" si="12"/>
        <v>0</v>
      </c>
      <c r="T50" s="257"/>
      <c r="U50" s="85"/>
      <c r="V50" s="258"/>
    </row>
    <row r="51" spans="1:22">
      <c r="A51" s="245" t="str">
        <f t="shared" si="1"/>
        <v/>
      </c>
      <c r="B51" s="270"/>
      <c r="C51" s="216"/>
      <c r="D51" s="210"/>
      <c r="E51" s="214"/>
      <c r="F51" s="216"/>
      <c r="G51" s="211"/>
      <c r="H51" s="211"/>
      <c r="I51" s="211"/>
      <c r="J51" s="211"/>
      <c r="K51" s="250" t="str">
        <f t="shared" si="0"/>
        <v/>
      </c>
      <c r="L51" s="278"/>
      <c r="M51" s="252">
        <f>SUMIF(收入管理台账!$C$4:$C$5000,项目管理台账!K51,收入管理台账!$H$4:$H$5000)</f>
        <v>0</v>
      </c>
      <c r="N51" s="275" t="str">
        <f t="shared" si="3"/>
        <v/>
      </c>
      <c r="O51" s="276" t="str">
        <f t="shared" si="4"/>
        <v/>
      </c>
      <c r="P51" s="116"/>
      <c r="Q51" s="213"/>
      <c r="R51" s="106"/>
      <c r="S51" s="256">
        <f t="shared" si="12"/>
        <v>0</v>
      </c>
      <c r="T51" s="257"/>
      <c r="U51" s="85"/>
      <c r="V51" s="258"/>
    </row>
    <row r="52" spans="1:22">
      <c r="A52" s="245" t="str">
        <f t="shared" si="1"/>
        <v/>
      </c>
      <c r="B52" s="270"/>
      <c r="C52" s="216"/>
      <c r="D52" s="210"/>
      <c r="E52" s="214"/>
      <c r="F52" s="216"/>
      <c r="G52" s="211"/>
      <c r="H52" s="211"/>
      <c r="I52" s="211"/>
      <c r="J52" s="211"/>
      <c r="K52" s="250" t="str">
        <f t="shared" si="0"/>
        <v/>
      </c>
      <c r="L52" s="278"/>
      <c r="M52" s="252">
        <f>SUMIF(收入管理台账!$C$4:$C$5000,项目管理台账!K52,收入管理台账!$H$4:$H$5000)</f>
        <v>0</v>
      </c>
      <c r="N52" s="275" t="str">
        <f t="shared" si="3"/>
        <v/>
      </c>
      <c r="O52" s="276" t="str">
        <f t="shared" si="4"/>
        <v/>
      </c>
      <c r="P52" s="116"/>
      <c r="Q52" s="213"/>
      <c r="R52" s="106"/>
      <c r="S52" s="256">
        <f t="shared" si="12"/>
        <v>0</v>
      </c>
      <c r="T52" s="257"/>
      <c r="U52" s="85"/>
      <c r="V52" s="258"/>
    </row>
    <row r="53" spans="1:22">
      <c r="A53" s="245" t="str">
        <f t="shared" si="1"/>
        <v/>
      </c>
      <c r="B53" s="270"/>
      <c r="C53" s="216"/>
      <c r="D53" s="210"/>
      <c r="E53" s="214"/>
      <c r="F53" s="216"/>
      <c r="G53" s="211"/>
      <c r="H53" s="211"/>
      <c r="I53" s="211"/>
      <c r="J53" s="211"/>
      <c r="K53" s="250" t="str">
        <f t="shared" si="0"/>
        <v/>
      </c>
      <c r="L53" s="278"/>
      <c r="M53" s="252">
        <f>SUMIF(收入管理台账!$C$4:$C$5000,项目管理台账!K53,收入管理台账!$H$4:$H$5000)</f>
        <v>0</v>
      </c>
      <c r="N53" s="275" t="str">
        <f t="shared" si="3"/>
        <v/>
      </c>
      <c r="O53" s="276" t="str">
        <f t="shared" si="4"/>
        <v/>
      </c>
      <c r="P53" s="116"/>
      <c r="Q53" s="213"/>
      <c r="R53" s="106"/>
      <c r="S53" s="256">
        <f t="shared" si="12"/>
        <v>0</v>
      </c>
      <c r="T53" s="257"/>
      <c r="U53" s="85"/>
      <c r="V53" s="258"/>
    </row>
    <row r="54" spans="1:22">
      <c r="A54" s="245" t="str">
        <f t="shared" si="1"/>
        <v/>
      </c>
      <c r="B54" s="270"/>
      <c r="C54" s="216"/>
      <c r="D54" s="152"/>
      <c r="E54" s="214"/>
      <c r="F54" s="216"/>
      <c r="G54" s="211"/>
      <c r="H54" s="211"/>
      <c r="I54" s="211"/>
      <c r="J54" s="211"/>
      <c r="K54" s="250" t="str">
        <f t="shared" si="0"/>
        <v/>
      </c>
      <c r="L54" s="278"/>
      <c r="M54" s="252">
        <f>SUMIF(收入管理台账!$C$4:$C$5000,项目管理台账!K54,收入管理台账!$H$4:$H$5000)</f>
        <v>0</v>
      </c>
      <c r="N54" s="275" t="str">
        <f t="shared" si="3"/>
        <v/>
      </c>
      <c r="O54" s="276" t="str">
        <f t="shared" si="4"/>
        <v/>
      </c>
      <c r="P54" s="116"/>
      <c r="Q54" s="213"/>
      <c r="R54" s="106"/>
      <c r="S54" s="256">
        <f t="shared" si="12"/>
        <v>0</v>
      </c>
      <c r="T54" s="257"/>
      <c r="U54" s="85"/>
      <c r="V54" s="258"/>
    </row>
    <row r="55" spans="1:22">
      <c r="A55" s="245" t="str">
        <f t="shared" si="1"/>
        <v/>
      </c>
      <c r="B55" s="270"/>
      <c r="C55" s="216"/>
      <c r="D55" s="210"/>
      <c r="E55" s="214"/>
      <c r="F55" s="216"/>
      <c r="G55" s="211"/>
      <c r="H55" s="211"/>
      <c r="I55" s="211"/>
      <c r="J55" s="211"/>
      <c r="K55" s="250" t="str">
        <f t="shared" si="0"/>
        <v/>
      </c>
      <c r="L55" s="278"/>
      <c r="M55" s="252">
        <f>SUMIF(收入管理台账!$C$4:$C$5000,项目管理台账!K55,收入管理台账!$H$4:$H$5000)</f>
        <v>0</v>
      </c>
      <c r="N55" s="275" t="str">
        <f t="shared" si="3"/>
        <v/>
      </c>
      <c r="O55" s="276" t="str">
        <f t="shared" si="4"/>
        <v/>
      </c>
      <c r="P55" s="116"/>
      <c r="Q55" s="213"/>
      <c r="R55" s="106"/>
      <c r="S55" s="256">
        <f t="shared" si="12"/>
        <v>0</v>
      </c>
      <c r="T55" s="257"/>
      <c r="U55" s="85"/>
      <c r="V55" s="258"/>
    </row>
    <row r="56" spans="1:22">
      <c r="A56" s="245" t="str">
        <f t="shared" si="1"/>
        <v/>
      </c>
      <c r="B56" s="270"/>
      <c r="C56" s="216"/>
      <c r="D56" s="210"/>
      <c r="E56" s="214"/>
      <c r="F56" s="216"/>
      <c r="G56" s="211"/>
      <c r="H56" s="211"/>
      <c r="I56" s="211"/>
      <c r="J56" s="211"/>
      <c r="K56" s="250" t="str">
        <f t="shared" si="0"/>
        <v/>
      </c>
      <c r="L56" s="278"/>
      <c r="M56" s="252">
        <f>SUMIF(收入管理台账!$C$4:$C$5000,项目管理台账!K56,收入管理台账!$H$4:$H$5000)</f>
        <v>0</v>
      </c>
      <c r="N56" s="275" t="str">
        <f t="shared" si="3"/>
        <v/>
      </c>
      <c r="O56" s="276" t="str">
        <f t="shared" si="4"/>
        <v/>
      </c>
      <c r="P56" s="116"/>
      <c r="Q56" s="213"/>
      <c r="R56" s="106"/>
      <c r="S56" s="256">
        <f t="shared" si="12"/>
        <v>0</v>
      </c>
      <c r="T56" s="257"/>
      <c r="U56" s="85"/>
      <c r="V56" s="258"/>
    </row>
    <row r="57" spans="1:22">
      <c r="A57" s="245" t="str">
        <f t="shared" si="1"/>
        <v/>
      </c>
      <c r="B57" s="270"/>
      <c r="C57" s="216"/>
      <c r="D57" s="210"/>
      <c r="E57" s="214"/>
      <c r="F57" s="216"/>
      <c r="G57" s="211"/>
      <c r="H57" s="211"/>
      <c r="I57" s="211"/>
      <c r="J57" s="211"/>
      <c r="K57" s="250" t="str">
        <f t="shared" si="0"/>
        <v/>
      </c>
      <c r="L57" s="278"/>
      <c r="M57" s="252">
        <f>SUMIF(收入管理台账!$C$4:$C$5000,项目管理台账!K57,收入管理台账!$H$4:$H$5000)</f>
        <v>0</v>
      </c>
      <c r="N57" s="275" t="str">
        <f t="shared" si="3"/>
        <v/>
      </c>
      <c r="O57" s="276" t="str">
        <f t="shared" si="4"/>
        <v/>
      </c>
      <c r="P57" s="116"/>
      <c r="Q57" s="213"/>
      <c r="R57" s="106"/>
      <c r="S57" s="256">
        <f t="shared" si="12"/>
        <v>0</v>
      </c>
      <c r="T57" s="257"/>
      <c r="U57" s="85"/>
      <c r="V57" s="258"/>
    </row>
    <row r="58" spans="1:22">
      <c r="A58" s="245" t="str">
        <f t="shared" si="1"/>
        <v/>
      </c>
      <c r="B58" s="270"/>
      <c r="C58" s="216"/>
      <c r="D58" s="210"/>
      <c r="E58" s="214"/>
      <c r="F58" s="216"/>
      <c r="G58" s="211"/>
      <c r="H58" s="211"/>
      <c r="I58" s="211"/>
      <c r="J58" s="211"/>
      <c r="K58" s="250" t="str">
        <f t="shared" si="0"/>
        <v/>
      </c>
      <c r="L58" s="278"/>
      <c r="M58" s="252">
        <f>SUMIF(收入管理台账!$C$4:$C$5000,项目管理台账!K58,收入管理台账!$H$4:$H$5000)</f>
        <v>0</v>
      </c>
      <c r="N58" s="275" t="str">
        <f t="shared" si="3"/>
        <v/>
      </c>
      <c r="O58" s="276" t="str">
        <f t="shared" si="4"/>
        <v/>
      </c>
      <c r="P58" s="116"/>
      <c r="Q58" s="213"/>
      <c r="R58" s="106"/>
      <c r="S58" s="256">
        <f t="shared" si="12"/>
        <v>0</v>
      </c>
      <c r="T58" s="257"/>
      <c r="U58" s="85"/>
      <c r="V58" s="258"/>
    </row>
    <row r="59" spans="1:22">
      <c r="A59" s="245" t="str">
        <f t="shared" si="1"/>
        <v/>
      </c>
      <c r="B59" s="270"/>
      <c r="C59" s="216"/>
      <c r="D59" s="210"/>
      <c r="E59" s="214"/>
      <c r="F59" s="216"/>
      <c r="G59" s="211"/>
      <c r="H59" s="211"/>
      <c r="I59" s="211"/>
      <c r="J59" s="211"/>
      <c r="K59" s="250" t="str">
        <f t="shared" si="0"/>
        <v/>
      </c>
      <c r="L59" s="278"/>
      <c r="M59" s="252">
        <f>SUMIF(收入管理台账!$C$4:$C$5000,项目管理台账!K59,收入管理台账!$H$4:$H$5000)</f>
        <v>0</v>
      </c>
      <c r="N59" s="275" t="str">
        <f t="shared" si="3"/>
        <v/>
      </c>
      <c r="O59" s="276" t="str">
        <f t="shared" si="4"/>
        <v/>
      </c>
      <c r="P59" s="116"/>
      <c r="Q59" s="213"/>
      <c r="R59" s="106"/>
      <c r="S59" s="256">
        <f t="shared" si="12"/>
        <v>0</v>
      </c>
      <c r="T59" s="257"/>
      <c r="U59" s="85"/>
      <c r="V59" s="258"/>
    </row>
    <row r="60" spans="1:22">
      <c r="A60" s="245" t="str">
        <f t="shared" si="1"/>
        <v/>
      </c>
      <c r="B60" s="270"/>
      <c r="C60" s="216"/>
      <c r="D60" s="210"/>
      <c r="E60" s="214"/>
      <c r="F60" s="216"/>
      <c r="G60" s="211"/>
      <c r="H60" s="211"/>
      <c r="I60" s="211"/>
      <c r="J60" s="211"/>
      <c r="K60" s="250" t="str">
        <f t="shared" si="0"/>
        <v/>
      </c>
      <c r="L60" s="278"/>
      <c r="M60" s="252">
        <f>SUMIF(收入管理台账!$C$4:$C$5000,项目管理台账!K60,收入管理台账!$H$4:$H$5000)</f>
        <v>0</v>
      </c>
      <c r="N60" s="275" t="str">
        <f t="shared" si="3"/>
        <v/>
      </c>
      <c r="O60" s="276" t="str">
        <f t="shared" si="4"/>
        <v/>
      </c>
      <c r="P60" s="116"/>
      <c r="Q60" s="213"/>
      <c r="R60" s="106"/>
      <c r="S60" s="256">
        <f t="shared" si="12"/>
        <v>0</v>
      </c>
      <c r="T60" s="257"/>
      <c r="U60" s="85"/>
      <c r="V60" s="258"/>
    </row>
    <row r="61" spans="1:22">
      <c r="A61" s="245" t="str">
        <f t="shared" si="1"/>
        <v/>
      </c>
      <c r="B61" s="270"/>
      <c r="C61" s="216"/>
      <c r="D61" s="210"/>
      <c r="E61" s="214"/>
      <c r="F61" s="216"/>
      <c r="G61" s="211"/>
      <c r="H61" s="211"/>
      <c r="I61" s="211"/>
      <c r="J61" s="211"/>
      <c r="K61" s="250" t="str">
        <f t="shared" si="0"/>
        <v/>
      </c>
      <c r="L61" s="278"/>
      <c r="M61" s="252">
        <f>SUMIF(收入管理台账!$C$4:$C$5000,项目管理台账!K61,收入管理台账!$H$4:$H$5000)</f>
        <v>0</v>
      </c>
      <c r="N61" s="275" t="str">
        <f t="shared" si="3"/>
        <v/>
      </c>
      <c r="O61" s="276" t="str">
        <f t="shared" si="4"/>
        <v/>
      </c>
      <c r="P61" s="116"/>
      <c r="Q61" s="213"/>
      <c r="R61" s="106"/>
      <c r="S61" s="256">
        <f t="shared" si="12"/>
        <v>0</v>
      </c>
      <c r="T61" s="257"/>
      <c r="U61" s="85"/>
      <c r="V61" s="258"/>
    </row>
    <row r="62" spans="1:22">
      <c r="A62" s="245" t="str">
        <f t="shared" si="1"/>
        <v/>
      </c>
      <c r="B62" s="270"/>
      <c r="C62" s="216"/>
      <c r="D62" s="210"/>
      <c r="E62" s="214"/>
      <c r="F62" s="216"/>
      <c r="G62" s="211"/>
      <c r="H62" s="211"/>
      <c r="I62" s="211"/>
      <c r="J62" s="211"/>
      <c r="K62" s="250" t="str">
        <f t="shared" si="0"/>
        <v/>
      </c>
      <c r="L62" s="278"/>
      <c r="M62" s="252">
        <f>SUMIF(收入管理台账!$C$4:$C$5000,项目管理台账!K62,收入管理台账!$H$4:$H$5000)</f>
        <v>0</v>
      </c>
      <c r="N62" s="275" t="str">
        <f t="shared" si="3"/>
        <v/>
      </c>
      <c r="O62" s="276" t="str">
        <f t="shared" si="4"/>
        <v/>
      </c>
      <c r="P62" s="116"/>
      <c r="Q62" s="213"/>
      <c r="R62" s="106"/>
      <c r="S62" s="256">
        <f t="shared" si="12"/>
        <v>0</v>
      </c>
      <c r="T62" s="257"/>
      <c r="U62" s="85"/>
      <c r="V62" s="258"/>
    </row>
    <row r="63" spans="1:22">
      <c r="A63" s="245" t="str">
        <f t="shared" si="1"/>
        <v/>
      </c>
      <c r="B63" s="270"/>
      <c r="C63" s="216"/>
      <c r="D63" s="210"/>
      <c r="E63" s="214"/>
      <c r="F63" s="216"/>
      <c r="G63" s="211"/>
      <c r="H63" s="211"/>
      <c r="I63" s="211"/>
      <c r="J63" s="211"/>
      <c r="K63" s="250" t="str">
        <f t="shared" si="0"/>
        <v/>
      </c>
      <c r="L63" s="278"/>
      <c r="M63" s="252">
        <f>SUMIF(收入管理台账!$C$4:$C$5000,项目管理台账!K63,收入管理台账!$H$4:$H$5000)</f>
        <v>0</v>
      </c>
      <c r="N63" s="275" t="str">
        <f t="shared" si="3"/>
        <v/>
      </c>
      <c r="O63" s="276" t="str">
        <f t="shared" si="4"/>
        <v/>
      </c>
      <c r="P63" s="116"/>
      <c r="Q63" s="213"/>
      <c r="R63" s="106"/>
      <c r="S63" s="256">
        <f t="shared" si="12"/>
        <v>0</v>
      </c>
      <c r="T63" s="257"/>
      <c r="U63" s="85"/>
      <c r="V63" s="258"/>
    </row>
    <row r="64" spans="1:22">
      <c r="A64" s="245" t="str">
        <f t="shared" si="1"/>
        <v/>
      </c>
      <c r="B64" s="270"/>
      <c r="C64" s="216"/>
      <c r="D64" s="210"/>
      <c r="E64" s="214"/>
      <c r="F64" s="216"/>
      <c r="G64" s="211"/>
      <c r="H64" s="211"/>
      <c r="I64" s="211"/>
      <c r="J64" s="211"/>
      <c r="K64" s="250" t="str">
        <f t="shared" si="0"/>
        <v/>
      </c>
      <c r="L64" s="278"/>
      <c r="M64" s="252">
        <f>SUMIF(收入管理台账!$C$4:$C$5000,项目管理台账!K64,收入管理台账!$H$4:$H$5000)</f>
        <v>0</v>
      </c>
      <c r="N64" s="275" t="str">
        <f t="shared" si="3"/>
        <v/>
      </c>
      <c r="O64" s="276" t="str">
        <f t="shared" si="4"/>
        <v/>
      </c>
      <c r="P64" s="116"/>
      <c r="Q64" s="213"/>
      <c r="R64" s="106"/>
      <c r="S64" s="256">
        <f t="shared" si="12"/>
        <v>0</v>
      </c>
      <c r="T64" s="257"/>
      <c r="U64" s="85"/>
      <c r="V64" s="258"/>
    </row>
    <row r="65" spans="1:22">
      <c r="A65" s="245" t="str">
        <f t="shared" si="1"/>
        <v/>
      </c>
      <c r="B65" s="270"/>
      <c r="C65" s="216"/>
      <c r="D65" s="210"/>
      <c r="E65" s="214"/>
      <c r="F65" s="216"/>
      <c r="G65" s="211"/>
      <c r="H65" s="211"/>
      <c r="I65" s="211"/>
      <c r="J65" s="211"/>
      <c r="K65" s="250" t="str">
        <f t="shared" si="0"/>
        <v/>
      </c>
      <c r="L65" s="278"/>
      <c r="M65" s="252">
        <f>SUMIF(收入管理台账!$C$4:$C$5000,项目管理台账!K65,收入管理台账!$H$4:$H$5000)</f>
        <v>0</v>
      </c>
      <c r="N65" s="275" t="str">
        <f t="shared" si="3"/>
        <v/>
      </c>
      <c r="O65" s="276" t="str">
        <f t="shared" si="4"/>
        <v/>
      </c>
      <c r="P65" s="116"/>
      <c r="Q65" s="213"/>
      <c r="R65" s="106"/>
      <c r="S65" s="256">
        <f t="shared" si="12"/>
        <v>0</v>
      </c>
      <c r="T65" s="257"/>
      <c r="U65" s="85"/>
      <c r="V65" s="258"/>
    </row>
    <row r="66" spans="1:22">
      <c r="A66" s="245" t="str">
        <f t="shared" si="1"/>
        <v/>
      </c>
      <c r="B66" s="270"/>
      <c r="C66" s="216"/>
      <c r="D66" s="210"/>
      <c r="E66" s="214"/>
      <c r="F66" s="216"/>
      <c r="G66" s="211"/>
      <c r="H66" s="211"/>
      <c r="I66" s="211"/>
      <c r="J66" s="211"/>
      <c r="K66" s="250" t="str">
        <f t="shared" si="0"/>
        <v/>
      </c>
      <c r="L66" s="278"/>
      <c r="M66" s="252">
        <f>SUMIF(收入管理台账!$C$4:$C$5000,项目管理台账!K66,收入管理台账!$H$4:$H$5000)</f>
        <v>0</v>
      </c>
      <c r="N66" s="275" t="str">
        <f t="shared" si="3"/>
        <v/>
      </c>
      <c r="O66" s="276" t="str">
        <f t="shared" si="4"/>
        <v/>
      </c>
      <c r="P66" s="116"/>
      <c r="Q66" s="213"/>
      <c r="R66" s="106"/>
      <c r="S66" s="256">
        <f t="shared" si="12"/>
        <v>0</v>
      </c>
      <c r="T66" s="257"/>
      <c r="U66" s="85"/>
      <c r="V66" s="258"/>
    </row>
    <row r="67" spans="1:22">
      <c r="A67" s="245" t="str">
        <f t="shared" si="1"/>
        <v/>
      </c>
      <c r="B67" s="270"/>
      <c r="C67" s="216"/>
      <c r="D67" s="210"/>
      <c r="E67" s="214"/>
      <c r="F67" s="216"/>
      <c r="G67" s="211"/>
      <c r="H67" s="211"/>
      <c r="I67" s="211"/>
      <c r="J67" s="211"/>
      <c r="K67" s="250" t="str">
        <f t="shared" si="0"/>
        <v/>
      </c>
      <c r="L67" s="278"/>
      <c r="M67" s="252">
        <f>SUMIF(收入管理台账!$C$4:$C$5000,项目管理台账!K67,收入管理台账!$H$4:$H$5000)</f>
        <v>0</v>
      </c>
      <c r="N67" s="275" t="str">
        <f t="shared" si="3"/>
        <v/>
      </c>
      <c r="O67" s="276" t="str">
        <f t="shared" si="4"/>
        <v/>
      </c>
      <c r="P67" s="116"/>
      <c r="Q67" s="213"/>
      <c r="R67" s="106"/>
      <c r="S67" s="256">
        <f t="shared" si="12"/>
        <v>0</v>
      </c>
      <c r="T67" s="257"/>
      <c r="U67" s="85"/>
      <c r="V67" s="258"/>
    </row>
    <row r="68" spans="1:22">
      <c r="A68" s="245" t="str">
        <f t="shared" si="1"/>
        <v/>
      </c>
      <c r="B68" s="270"/>
      <c r="C68" s="216"/>
      <c r="D68" s="210"/>
      <c r="E68" s="214"/>
      <c r="F68" s="216"/>
      <c r="G68" s="211"/>
      <c r="H68" s="211"/>
      <c r="I68" s="211"/>
      <c r="J68" s="211"/>
      <c r="K68" s="250" t="str">
        <f t="shared" ref="K68:K103" si="13">IF(D68&lt;&gt;"","首熙"&amp;LEFT(E68,2)&amp;RIGHT(YEAR(J68),4)&amp;IF(MONTH(J68)&lt;10,0&amp;MONTH(J68),MONTH(J68))&amp;IF(A68&lt;10,0&amp;0&amp;A68,IF(A68&lt;100,0&amp;A68,A68)),"")</f>
        <v/>
      </c>
      <c r="L68" s="278"/>
      <c r="M68" s="252">
        <f>SUMIF(收入管理台账!$C$4:$C$5000,项目管理台账!K68,收入管理台账!$H$4:$H$5000)</f>
        <v>0</v>
      </c>
      <c r="N68" s="275" t="str">
        <f t="shared" si="3"/>
        <v/>
      </c>
      <c r="O68" s="276" t="str">
        <f t="shared" si="4"/>
        <v/>
      </c>
      <c r="P68" s="116"/>
      <c r="Q68" s="213"/>
      <c r="R68" s="106"/>
      <c r="S68" s="256">
        <f t="shared" si="12"/>
        <v>0</v>
      </c>
      <c r="T68" s="257"/>
      <c r="U68" s="85"/>
      <c r="V68" s="258"/>
    </row>
    <row r="69" spans="1:22">
      <c r="A69" s="245" t="str">
        <f t="shared" ref="A69:A71" si="14">IF(D69&lt;&gt;"",ROW()-3,"")</f>
        <v/>
      </c>
      <c r="B69" s="270"/>
      <c r="C69" s="216"/>
      <c r="D69" s="210"/>
      <c r="E69" s="214"/>
      <c r="F69" s="216"/>
      <c r="G69" s="211"/>
      <c r="H69" s="211"/>
      <c r="I69" s="211"/>
      <c r="J69" s="212"/>
      <c r="K69" s="250" t="str">
        <f t="shared" si="13"/>
        <v/>
      </c>
      <c r="L69" s="278"/>
      <c r="M69" s="252">
        <f>SUMIF(收入管理台账!$C$4:$C$5000,项目管理台账!K69,收入管理台账!$H$4:$H$5000)</f>
        <v>0</v>
      </c>
      <c r="N69" s="275" t="str">
        <f t="shared" si="3"/>
        <v/>
      </c>
      <c r="O69" s="276" t="str">
        <f t="shared" si="4"/>
        <v/>
      </c>
      <c r="P69" s="116"/>
      <c r="Q69" s="213"/>
      <c r="R69" s="106"/>
      <c r="S69" s="256">
        <f t="shared" si="12"/>
        <v>0</v>
      </c>
      <c r="T69" s="257"/>
      <c r="U69" s="85"/>
      <c r="V69" s="258"/>
    </row>
    <row r="70" spans="1:22">
      <c r="A70" s="245" t="str">
        <f t="shared" si="14"/>
        <v/>
      </c>
      <c r="B70" s="270"/>
      <c r="C70" s="216"/>
      <c r="D70" s="210"/>
      <c r="E70" s="214"/>
      <c r="F70" s="216"/>
      <c r="G70" s="211"/>
      <c r="H70" s="211"/>
      <c r="I70" s="211"/>
      <c r="J70" s="211"/>
      <c r="K70" s="250" t="str">
        <f t="shared" si="13"/>
        <v/>
      </c>
      <c r="L70" s="278"/>
      <c r="M70" s="252">
        <f>SUMIF(收入管理台账!$C$4:$C$5000,项目管理台账!K70,收入管理台账!$H$4:$H$5000)</f>
        <v>0</v>
      </c>
      <c r="N70" s="275" t="str">
        <f t="shared" ref="N70:N133" si="15">IF(L70="","",M70/L70)</f>
        <v/>
      </c>
      <c r="O70" s="276" t="str">
        <f t="shared" ref="O70:O133" si="16">IF(N70="","",IF(N70=100%,"已结清","未结清"))</f>
        <v/>
      </c>
      <c r="P70" s="116"/>
      <c r="Q70" s="213"/>
      <c r="R70" s="106"/>
      <c r="S70" s="256">
        <f t="shared" si="12"/>
        <v>0</v>
      </c>
      <c r="T70" s="257"/>
      <c r="U70" s="85"/>
      <c r="V70" s="258"/>
    </row>
    <row r="71" spans="1:22">
      <c r="A71" s="245" t="str">
        <f t="shared" si="14"/>
        <v/>
      </c>
      <c r="B71" s="270"/>
      <c r="C71" s="216"/>
      <c r="D71" s="210"/>
      <c r="E71" s="214"/>
      <c r="F71" s="216"/>
      <c r="G71" s="211"/>
      <c r="H71" s="211"/>
      <c r="I71" s="211"/>
      <c r="J71" s="211"/>
      <c r="K71" s="250" t="str">
        <f t="shared" si="13"/>
        <v/>
      </c>
      <c r="L71" s="278"/>
      <c r="M71" s="252">
        <f>SUMIF(收入管理台账!$C$4:$C$5000,项目管理台账!K71,收入管理台账!$H$4:$H$5000)</f>
        <v>0</v>
      </c>
      <c r="N71" s="275" t="str">
        <f t="shared" si="15"/>
        <v/>
      </c>
      <c r="O71" s="276" t="str">
        <f t="shared" si="16"/>
        <v/>
      </c>
      <c r="P71" s="116"/>
      <c r="Q71" s="213"/>
      <c r="R71" s="106"/>
      <c r="S71" s="256">
        <f t="shared" si="12"/>
        <v>0</v>
      </c>
      <c r="T71" s="257"/>
      <c r="U71" s="85"/>
      <c r="V71" s="258"/>
    </row>
    <row r="72" spans="1:22">
      <c r="A72" s="245"/>
      <c r="B72" s="270"/>
      <c r="C72" s="271"/>
      <c r="D72" s="210"/>
      <c r="E72" s="214"/>
      <c r="F72" s="216"/>
      <c r="G72" s="211"/>
      <c r="H72" s="211"/>
      <c r="I72" s="211"/>
      <c r="J72" s="211"/>
      <c r="K72" s="250" t="str">
        <f t="shared" si="13"/>
        <v/>
      </c>
      <c r="L72" s="278"/>
      <c r="M72" s="252">
        <f>SUMIF(收入管理台账!$C$4:$C$5000,项目管理台账!K72,收入管理台账!$H$4:$H$5000)</f>
        <v>0</v>
      </c>
      <c r="N72" s="275" t="str">
        <f t="shared" si="15"/>
        <v/>
      </c>
      <c r="O72" s="276" t="str">
        <f t="shared" si="16"/>
        <v/>
      </c>
      <c r="P72" s="116"/>
      <c r="Q72" s="213"/>
      <c r="R72" s="106"/>
      <c r="S72" s="256">
        <f t="shared" si="12"/>
        <v>0</v>
      </c>
      <c r="T72" s="257"/>
      <c r="U72" s="85"/>
      <c r="V72" s="258"/>
    </row>
    <row r="73" spans="1:22">
      <c r="A73" s="245" t="str">
        <f t="shared" ref="A73:A132" si="17">IF(D73&lt;&gt;"",ROW()-3,"")</f>
        <v/>
      </c>
      <c r="B73" s="270"/>
      <c r="C73" s="216"/>
      <c r="D73" s="210"/>
      <c r="E73" s="214"/>
      <c r="F73" s="216"/>
      <c r="G73" s="211"/>
      <c r="H73" s="211"/>
      <c r="I73" s="211"/>
      <c r="J73" s="211"/>
      <c r="K73" s="250" t="str">
        <f t="shared" si="13"/>
        <v/>
      </c>
      <c r="L73" s="278"/>
      <c r="M73" s="252">
        <f>SUMIF(收入管理台账!$C$4:$C$5000,项目管理台账!K73,收入管理台账!$H$4:$H$5000)</f>
        <v>0</v>
      </c>
      <c r="N73" s="275" t="str">
        <f t="shared" si="15"/>
        <v/>
      </c>
      <c r="O73" s="276" t="str">
        <f t="shared" si="16"/>
        <v/>
      </c>
      <c r="P73" s="116"/>
      <c r="Q73" s="213"/>
      <c r="R73" s="106"/>
      <c r="S73" s="256">
        <f t="shared" si="12"/>
        <v>0</v>
      </c>
      <c r="T73" s="257"/>
      <c r="U73" s="85"/>
      <c r="V73" s="258"/>
    </row>
    <row r="74" spans="1:22">
      <c r="A74" s="245" t="str">
        <f t="shared" si="17"/>
        <v/>
      </c>
      <c r="B74" s="270"/>
      <c r="C74" s="216"/>
      <c r="D74" s="152"/>
      <c r="E74" s="214"/>
      <c r="F74" s="216"/>
      <c r="G74" s="211"/>
      <c r="H74" s="211"/>
      <c r="I74" s="211"/>
      <c r="J74" s="211"/>
      <c r="K74" s="250" t="str">
        <f t="shared" si="13"/>
        <v/>
      </c>
      <c r="L74" s="278"/>
      <c r="M74" s="252">
        <f>SUMIF(收入管理台账!$C$4:$C$5000,项目管理台账!K74,收入管理台账!$H$4:$H$5000)</f>
        <v>0</v>
      </c>
      <c r="N74" s="275" t="str">
        <f t="shared" si="15"/>
        <v/>
      </c>
      <c r="O74" s="276" t="str">
        <f t="shared" si="16"/>
        <v/>
      </c>
      <c r="P74" s="116"/>
      <c r="Q74" s="213"/>
      <c r="R74" s="106"/>
      <c r="S74" s="256">
        <f t="shared" si="12"/>
        <v>0</v>
      </c>
      <c r="T74" s="257"/>
      <c r="U74" s="85"/>
      <c r="V74" s="258"/>
    </row>
    <row r="75" spans="1:22">
      <c r="A75" s="245" t="str">
        <f t="shared" si="17"/>
        <v/>
      </c>
      <c r="B75" s="270"/>
      <c r="C75" s="216"/>
      <c r="D75" s="210"/>
      <c r="E75" s="214"/>
      <c r="F75" s="216"/>
      <c r="G75" s="211"/>
      <c r="H75" s="211"/>
      <c r="I75" s="211"/>
      <c r="J75" s="211"/>
      <c r="K75" s="250" t="str">
        <f t="shared" si="13"/>
        <v/>
      </c>
      <c r="L75" s="278"/>
      <c r="M75" s="252">
        <f>SUMIF(收入管理台账!$C$4:$C$5000,项目管理台账!K75,收入管理台账!$H$4:$H$5000)</f>
        <v>0</v>
      </c>
      <c r="N75" s="275" t="str">
        <f t="shared" si="15"/>
        <v/>
      </c>
      <c r="O75" s="276" t="str">
        <f t="shared" si="16"/>
        <v/>
      </c>
      <c r="P75" s="116"/>
      <c r="Q75" s="213"/>
      <c r="R75" s="106"/>
      <c r="S75" s="256"/>
      <c r="T75" s="257"/>
      <c r="U75" s="85"/>
      <c r="V75" s="258"/>
    </row>
    <row r="76" spans="1:22">
      <c r="A76" s="245" t="str">
        <f t="shared" si="17"/>
        <v/>
      </c>
      <c r="B76" s="270"/>
      <c r="C76" s="216"/>
      <c r="D76" s="152"/>
      <c r="E76" s="214"/>
      <c r="F76" s="277"/>
      <c r="G76" s="211"/>
      <c r="H76" s="211"/>
      <c r="I76" s="211"/>
      <c r="J76" s="212"/>
      <c r="K76" s="250" t="str">
        <f t="shared" si="13"/>
        <v/>
      </c>
      <c r="L76" s="278"/>
      <c r="M76" s="252">
        <f>SUMIF(收入管理台账!$C$4:$C$5000,项目管理台账!K76,收入管理台账!$H$4:$H$5000)</f>
        <v>0</v>
      </c>
      <c r="N76" s="275" t="str">
        <f t="shared" si="15"/>
        <v/>
      </c>
      <c r="O76" s="276" t="str">
        <f t="shared" si="16"/>
        <v/>
      </c>
      <c r="P76" s="116"/>
      <c r="Q76" s="213"/>
      <c r="R76" s="106"/>
      <c r="S76" s="256">
        <f t="shared" si="12"/>
        <v>0</v>
      </c>
      <c r="T76" s="257"/>
      <c r="U76" s="85"/>
      <c r="V76" s="258"/>
    </row>
    <row r="77" spans="1:22">
      <c r="A77" s="245" t="str">
        <f t="shared" si="17"/>
        <v/>
      </c>
      <c r="B77" s="270"/>
      <c r="C77" s="216"/>
      <c r="D77" s="210"/>
      <c r="E77" s="214"/>
      <c r="F77" s="216"/>
      <c r="G77" s="211"/>
      <c r="H77" s="211"/>
      <c r="I77" s="211"/>
      <c r="J77" s="211"/>
      <c r="K77" s="250" t="str">
        <f t="shared" si="13"/>
        <v/>
      </c>
      <c r="L77" s="278"/>
      <c r="M77" s="252">
        <f>SUMIF(收入管理台账!$C$4:$C$5000,项目管理台账!K77,收入管理台账!$H$4:$H$5000)</f>
        <v>0</v>
      </c>
      <c r="N77" s="275" t="str">
        <f t="shared" si="15"/>
        <v/>
      </c>
      <c r="O77" s="276" t="str">
        <f t="shared" si="16"/>
        <v/>
      </c>
      <c r="P77" s="116"/>
      <c r="Q77" s="213"/>
      <c r="R77" s="106"/>
      <c r="S77" s="256">
        <f t="shared" si="12"/>
        <v>0</v>
      </c>
      <c r="T77" s="257"/>
      <c r="U77" s="85"/>
      <c r="V77" s="258"/>
    </row>
    <row r="78" spans="1:22">
      <c r="A78" s="245" t="str">
        <f t="shared" si="17"/>
        <v/>
      </c>
      <c r="B78" s="270"/>
      <c r="C78" s="216"/>
      <c r="D78" s="210"/>
      <c r="E78" s="214"/>
      <c r="F78" s="216"/>
      <c r="G78" s="211"/>
      <c r="H78" s="211"/>
      <c r="I78" s="211"/>
      <c r="J78" s="211"/>
      <c r="K78" s="250" t="str">
        <f t="shared" si="13"/>
        <v/>
      </c>
      <c r="L78" s="278"/>
      <c r="M78" s="252">
        <f>SUMIF(收入管理台账!$C$4:$C$5000,项目管理台账!K78,收入管理台账!$H$4:$H$5000)</f>
        <v>0</v>
      </c>
      <c r="N78" s="275" t="str">
        <f t="shared" si="15"/>
        <v/>
      </c>
      <c r="O78" s="276" t="str">
        <f t="shared" si="16"/>
        <v/>
      </c>
      <c r="P78" s="116"/>
      <c r="Q78" s="213"/>
      <c r="R78" s="106"/>
      <c r="S78" s="256">
        <f t="shared" si="12"/>
        <v>0</v>
      </c>
      <c r="T78" s="257"/>
      <c r="U78" s="85"/>
      <c r="V78" s="258"/>
    </row>
    <row r="79" spans="1:22">
      <c r="A79" s="245" t="str">
        <f t="shared" si="17"/>
        <v/>
      </c>
      <c r="B79" s="270"/>
      <c r="C79" s="216"/>
      <c r="D79" s="210"/>
      <c r="E79" s="214"/>
      <c r="F79" s="216"/>
      <c r="G79" s="211"/>
      <c r="H79" s="211"/>
      <c r="I79" s="211"/>
      <c r="J79" s="211"/>
      <c r="K79" s="250" t="str">
        <f t="shared" si="13"/>
        <v/>
      </c>
      <c r="L79" s="278"/>
      <c r="M79" s="252">
        <f>SUMIF(收入管理台账!$C$4:$C$5000,项目管理台账!K79,收入管理台账!$H$4:$H$5000)</f>
        <v>0</v>
      </c>
      <c r="N79" s="275" t="str">
        <f t="shared" si="15"/>
        <v/>
      </c>
      <c r="O79" s="276" t="str">
        <f t="shared" si="16"/>
        <v/>
      </c>
      <c r="P79" s="116"/>
      <c r="Q79" s="213"/>
      <c r="R79" s="106"/>
      <c r="S79" s="256">
        <f t="shared" si="12"/>
        <v>0</v>
      </c>
      <c r="T79" s="257"/>
      <c r="U79" s="85"/>
      <c r="V79" s="258"/>
    </row>
    <row r="80" spans="1:22">
      <c r="A80" s="245" t="str">
        <f t="shared" si="17"/>
        <v/>
      </c>
      <c r="B80" s="270"/>
      <c r="C80" s="216"/>
      <c r="D80" s="210"/>
      <c r="E80" s="214"/>
      <c r="F80" s="216"/>
      <c r="G80" s="211"/>
      <c r="H80" s="211"/>
      <c r="I80" s="211"/>
      <c r="J80" s="211"/>
      <c r="K80" s="250" t="str">
        <f t="shared" si="13"/>
        <v/>
      </c>
      <c r="L80" s="278"/>
      <c r="M80" s="252">
        <f>SUMIF(收入管理台账!$C$4:$C$5000,项目管理台账!K80,收入管理台账!$H$4:$H$5000)</f>
        <v>0</v>
      </c>
      <c r="N80" s="275" t="str">
        <f t="shared" si="15"/>
        <v/>
      </c>
      <c r="O80" s="276" t="str">
        <f t="shared" si="16"/>
        <v/>
      </c>
      <c r="P80" s="116"/>
      <c r="Q80" s="213"/>
      <c r="R80" s="106"/>
      <c r="S80" s="256">
        <f t="shared" si="12"/>
        <v>0</v>
      </c>
      <c r="T80" s="257"/>
      <c r="U80" s="85"/>
      <c r="V80" s="258"/>
    </row>
    <row r="81" spans="1:22">
      <c r="A81" s="245" t="str">
        <f t="shared" si="17"/>
        <v/>
      </c>
      <c r="B81" s="270"/>
      <c r="C81" s="216"/>
      <c r="D81" s="210"/>
      <c r="E81" s="214"/>
      <c r="F81" s="216"/>
      <c r="G81" s="211"/>
      <c r="H81" s="211"/>
      <c r="I81" s="211"/>
      <c r="J81" s="211"/>
      <c r="K81" s="250" t="str">
        <f t="shared" si="13"/>
        <v/>
      </c>
      <c r="L81" s="278"/>
      <c r="M81" s="252">
        <f>SUMIF(收入管理台账!$C$4:$C$5000,项目管理台账!K81,收入管理台账!$H$4:$H$5000)</f>
        <v>0</v>
      </c>
      <c r="N81" s="275" t="str">
        <f t="shared" si="15"/>
        <v/>
      </c>
      <c r="O81" s="276" t="str">
        <f t="shared" si="16"/>
        <v/>
      </c>
      <c r="P81" s="116"/>
      <c r="Q81" s="213"/>
      <c r="R81" s="106"/>
      <c r="S81" s="256">
        <f t="shared" si="12"/>
        <v>0</v>
      </c>
      <c r="T81" s="257"/>
      <c r="U81" s="85"/>
      <c r="V81" s="258"/>
    </row>
    <row r="82" spans="1:22">
      <c r="A82" s="245" t="str">
        <f t="shared" si="17"/>
        <v/>
      </c>
      <c r="B82" s="270"/>
      <c r="C82" s="216"/>
      <c r="D82" s="210"/>
      <c r="E82" s="214"/>
      <c r="F82" s="216"/>
      <c r="G82" s="211"/>
      <c r="H82" s="211"/>
      <c r="I82" s="211"/>
      <c r="J82" s="211"/>
      <c r="K82" s="250" t="str">
        <f t="shared" si="13"/>
        <v/>
      </c>
      <c r="L82" s="278"/>
      <c r="M82" s="252">
        <f>SUMIF(收入管理台账!$C$4:$C$5000,项目管理台账!K82,收入管理台账!$H$4:$H$5000)</f>
        <v>0</v>
      </c>
      <c r="N82" s="275" t="str">
        <f t="shared" si="15"/>
        <v/>
      </c>
      <c r="O82" s="276" t="str">
        <f t="shared" si="16"/>
        <v/>
      </c>
      <c r="P82" s="116"/>
      <c r="Q82" s="213"/>
      <c r="R82" s="106"/>
      <c r="S82" s="256">
        <f t="shared" si="12"/>
        <v>0</v>
      </c>
      <c r="T82" s="257"/>
      <c r="U82" s="85"/>
      <c r="V82" s="258"/>
    </row>
    <row r="83" spans="1:22">
      <c r="A83" s="245" t="str">
        <f t="shared" si="17"/>
        <v/>
      </c>
      <c r="B83" s="270"/>
      <c r="C83" s="216"/>
      <c r="D83" s="210"/>
      <c r="E83" s="214"/>
      <c r="F83" s="216"/>
      <c r="G83" s="211"/>
      <c r="H83" s="211"/>
      <c r="I83" s="211"/>
      <c r="J83" s="211"/>
      <c r="K83" s="250" t="str">
        <f t="shared" si="13"/>
        <v/>
      </c>
      <c r="L83" s="278"/>
      <c r="M83" s="252">
        <f>SUMIF(收入管理台账!$C$4:$C$5000,项目管理台账!K83,收入管理台账!$H$4:$H$5000)</f>
        <v>0</v>
      </c>
      <c r="N83" s="275" t="str">
        <f t="shared" si="15"/>
        <v/>
      </c>
      <c r="O83" s="276" t="str">
        <f t="shared" si="16"/>
        <v/>
      </c>
      <c r="P83" s="116"/>
      <c r="Q83" s="213"/>
      <c r="R83" s="106"/>
      <c r="S83" s="256">
        <f t="shared" si="12"/>
        <v>0</v>
      </c>
      <c r="T83" s="257"/>
      <c r="U83" s="85"/>
      <c r="V83" s="258"/>
    </row>
    <row r="84" spans="1:22">
      <c r="A84" s="245" t="str">
        <f t="shared" si="17"/>
        <v/>
      </c>
      <c r="B84" s="270"/>
      <c r="C84" s="216"/>
      <c r="D84" s="210"/>
      <c r="E84" s="214"/>
      <c r="F84" s="216"/>
      <c r="G84" s="211"/>
      <c r="H84" s="211"/>
      <c r="I84" s="211"/>
      <c r="J84" s="211"/>
      <c r="K84" s="250" t="str">
        <f t="shared" si="13"/>
        <v/>
      </c>
      <c r="L84" s="278"/>
      <c r="M84" s="252">
        <f>SUMIF(收入管理台账!$C$4:$C$5000,项目管理台账!K84,收入管理台账!$H$4:$H$5000)</f>
        <v>0</v>
      </c>
      <c r="N84" s="275" t="str">
        <f t="shared" si="15"/>
        <v/>
      </c>
      <c r="O84" s="276" t="str">
        <f t="shared" si="16"/>
        <v/>
      </c>
      <c r="P84" s="116"/>
      <c r="Q84" s="213"/>
      <c r="R84" s="106"/>
      <c r="S84" s="256">
        <f t="shared" si="12"/>
        <v>0</v>
      </c>
      <c r="T84" s="257"/>
      <c r="U84" s="85"/>
      <c r="V84" s="258"/>
    </row>
    <row r="85" spans="1:22">
      <c r="A85" s="245" t="str">
        <f t="shared" si="17"/>
        <v/>
      </c>
      <c r="B85" s="270"/>
      <c r="C85" s="216"/>
      <c r="D85" s="210"/>
      <c r="E85" s="214"/>
      <c r="F85" s="216"/>
      <c r="G85" s="211"/>
      <c r="H85" s="211"/>
      <c r="I85" s="211"/>
      <c r="J85" s="211"/>
      <c r="K85" s="250" t="str">
        <f t="shared" si="13"/>
        <v/>
      </c>
      <c r="L85" s="278"/>
      <c r="M85" s="252">
        <f>SUMIF(收入管理台账!$C$4:$C$5000,项目管理台账!K85,收入管理台账!$H$4:$H$5000)</f>
        <v>0</v>
      </c>
      <c r="N85" s="275" t="str">
        <f t="shared" si="15"/>
        <v/>
      </c>
      <c r="O85" s="276" t="str">
        <f t="shared" si="16"/>
        <v/>
      </c>
      <c r="P85" s="116"/>
      <c r="Q85" s="213"/>
      <c r="R85" s="106"/>
      <c r="S85" s="256">
        <f t="shared" si="12"/>
        <v>0</v>
      </c>
      <c r="T85" s="257"/>
      <c r="U85" s="85"/>
      <c r="V85" s="258"/>
    </row>
    <row r="86" spans="1:22">
      <c r="A86" s="245" t="str">
        <f t="shared" si="17"/>
        <v/>
      </c>
      <c r="B86" s="270"/>
      <c r="C86" s="216"/>
      <c r="D86" s="210"/>
      <c r="E86" s="214"/>
      <c r="F86" s="216"/>
      <c r="G86" s="211"/>
      <c r="H86" s="211"/>
      <c r="I86" s="211"/>
      <c r="J86" s="211"/>
      <c r="K86" s="250" t="str">
        <f t="shared" si="13"/>
        <v/>
      </c>
      <c r="L86" s="278"/>
      <c r="M86" s="252">
        <f>SUMIF(收入管理台账!$C$4:$C$5000,项目管理台账!K86,收入管理台账!$H$4:$H$5000)</f>
        <v>0</v>
      </c>
      <c r="N86" s="275" t="str">
        <f t="shared" si="15"/>
        <v/>
      </c>
      <c r="O86" s="276" t="str">
        <f t="shared" si="16"/>
        <v/>
      </c>
      <c r="P86" s="116"/>
      <c r="Q86" s="213"/>
      <c r="R86" s="106"/>
      <c r="S86" s="256">
        <f t="shared" si="12"/>
        <v>0</v>
      </c>
      <c r="T86" s="257"/>
      <c r="U86" s="85"/>
      <c r="V86" s="258"/>
    </row>
    <row r="87" spans="1:22">
      <c r="A87" s="245" t="str">
        <f t="shared" si="17"/>
        <v/>
      </c>
      <c r="B87" s="270"/>
      <c r="C87" s="216"/>
      <c r="D87" s="210"/>
      <c r="E87" s="214"/>
      <c r="F87" s="216"/>
      <c r="G87" s="211"/>
      <c r="H87" s="211"/>
      <c r="I87" s="211"/>
      <c r="J87" s="211"/>
      <c r="K87" s="250" t="str">
        <f t="shared" si="13"/>
        <v/>
      </c>
      <c r="L87" s="278"/>
      <c r="M87" s="252">
        <f>SUMIF(收入管理台账!$C$4:$C$5000,项目管理台账!K87,收入管理台账!$H$4:$H$5000)</f>
        <v>0</v>
      </c>
      <c r="N87" s="275" t="str">
        <f t="shared" si="15"/>
        <v/>
      </c>
      <c r="O87" s="276" t="str">
        <f t="shared" si="16"/>
        <v/>
      </c>
      <c r="P87" s="116"/>
      <c r="Q87" s="213"/>
      <c r="R87" s="106"/>
      <c r="S87" s="256">
        <f t="shared" si="12"/>
        <v>0</v>
      </c>
      <c r="T87" s="257"/>
      <c r="U87" s="85"/>
      <c r="V87" s="258"/>
    </row>
    <row r="88" spans="1:22">
      <c r="A88" s="245" t="str">
        <f t="shared" si="17"/>
        <v/>
      </c>
      <c r="B88" s="270"/>
      <c r="C88" s="216"/>
      <c r="D88" s="210"/>
      <c r="E88" s="214"/>
      <c r="F88" s="216"/>
      <c r="G88" s="211"/>
      <c r="H88" s="211"/>
      <c r="I88" s="211"/>
      <c r="J88" s="211"/>
      <c r="K88" s="250" t="str">
        <f t="shared" si="13"/>
        <v/>
      </c>
      <c r="L88" s="278"/>
      <c r="M88" s="252">
        <f>SUMIF(收入管理台账!$C$4:$C$5000,项目管理台账!K88,收入管理台账!$H$4:$H$5000)</f>
        <v>0</v>
      </c>
      <c r="N88" s="275" t="str">
        <f t="shared" si="15"/>
        <v/>
      </c>
      <c r="O88" s="276" t="str">
        <f t="shared" si="16"/>
        <v/>
      </c>
      <c r="P88" s="116"/>
      <c r="Q88" s="213"/>
      <c r="R88" s="106"/>
      <c r="S88" s="256">
        <f t="shared" si="12"/>
        <v>0</v>
      </c>
      <c r="T88" s="257"/>
      <c r="U88" s="85"/>
      <c r="V88" s="258"/>
    </row>
    <row r="89" spans="1:22">
      <c r="A89" s="245" t="str">
        <f t="shared" si="17"/>
        <v/>
      </c>
      <c r="B89" s="270"/>
      <c r="C89" s="216"/>
      <c r="D89" s="210"/>
      <c r="E89" s="214"/>
      <c r="F89" s="216"/>
      <c r="G89" s="211"/>
      <c r="H89" s="211"/>
      <c r="I89" s="211"/>
      <c r="J89" s="211"/>
      <c r="K89" s="250" t="str">
        <f t="shared" si="13"/>
        <v/>
      </c>
      <c r="L89" s="278"/>
      <c r="M89" s="252">
        <f>SUMIF(收入管理台账!$C$4:$C$5000,项目管理台账!K89,收入管理台账!$H$4:$H$5000)</f>
        <v>0</v>
      </c>
      <c r="N89" s="275" t="str">
        <f t="shared" si="15"/>
        <v/>
      </c>
      <c r="O89" s="276" t="str">
        <f t="shared" si="16"/>
        <v/>
      </c>
      <c r="P89" s="116"/>
      <c r="Q89" s="213"/>
      <c r="R89" s="106"/>
      <c r="S89" s="256">
        <f t="shared" si="12"/>
        <v>0</v>
      </c>
      <c r="T89" s="257"/>
      <c r="U89" s="85"/>
      <c r="V89" s="258"/>
    </row>
    <row r="90" spans="1:22">
      <c r="A90" s="245" t="str">
        <f t="shared" si="17"/>
        <v/>
      </c>
      <c r="B90" s="270"/>
      <c r="C90" s="216"/>
      <c r="D90" s="210"/>
      <c r="E90" s="214"/>
      <c r="F90" s="216"/>
      <c r="G90" s="211"/>
      <c r="H90" s="211"/>
      <c r="I90" s="211"/>
      <c r="J90" s="211"/>
      <c r="K90" s="250" t="str">
        <f t="shared" si="13"/>
        <v/>
      </c>
      <c r="L90" s="278"/>
      <c r="M90" s="252">
        <f>SUMIF(收入管理台账!$C$4:$C$5000,项目管理台账!K90,收入管理台账!$H$4:$H$5000)</f>
        <v>0</v>
      </c>
      <c r="N90" s="275" t="str">
        <f t="shared" si="15"/>
        <v/>
      </c>
      <c r="O90" s="276" t="str">
        <f t="shared" si="16"/>
        <v/>
      </c>
      <c r="P90" s="116"/>
      <c r="Q90" s="213"/>
      <c r="R90" s="106"/>
      <c r="S90" s="256">
        <f t="shared" si="12"/>
        <v>0</v>
      </c>
      <c r="T90" s="257"/>
      <c r="U90" s="85"/>
      <c r="V90" s="258"/>
    </row>
    <row r="91" spans="1:22">
      <c r="A91" s="245" t="str">
        <f t="shared" si="17"/>
        <v/>
      </c>
      <c r="B91" s="270"/>
      <c r="C91" s="216"/>
      <c r="D91" s="210"/>
      <c r="E91" s="214"/>
      <c r="F91" s="216"/>
      <c r="G91" s="211"/>
      <c r="H91" s="211"/>
      <c r="I91" s="211"/>
      <c r="J91" s="211"/>
      <c r="K91" s="250" t="str">
        <f t="shared" si="13"/>
        <v/>
      </c>
      <c r="L91" s="278"/>
      <c r="M91" s="252">
        <f>SUMIF(收入管理台账!$C$4:$C$5000,项目管理台账!K91,收入管理台账!$H$4:$H$5000)</f>
        <v>0</v>
      </c>
      <c r="N91" s="275" t="str">
        <f t="shared" si="15"/>
        <v/>
      </c>
      <c r="O91" s="276" t="str">
        <f t="shared" si="16"/>
        <v/>
      </c>
      <c r="P91" s="116"/>
      <c r="Q91" s="213"/>
      <c r="R91" s="106"/>
      <c r="S91" s="256">
        <f t="shared" si="12"/>
        <v>0</v>
      </c>
      <c r="T91" s="257"/>
      <c r="U91" s="85"/>
      <c r="V91" s="258"/>
    </row>
    <row r="92" spans="1:22">
      <c r="A92" s="245" t="str">
        <f t="shared" si="17"/>
        <v/>
      </c>
      <c r="B92" s="270"/>
      <c r="C92" s="216"/>
      <c r="D92" s="210"/>
      <c r="E92" s="214"/>
      <c r="F92" s="216"/>
      <c r="G92" s="211"/>
      <c r="H92" s="211"/>
      <c r="I92" s="211"/>
      <c r="J92" s="211"/>
      <c r="K92" s="250" t="str">
        <f t="shared" si="13"/>
        <v/>
      </c>
      <c r="L92" s="278"/>
      <c r="M92" s="252">
        <f>SUMIF(收入管理台账!$C$4:$C$5000,项目管理台账!K92,收入管理台账!$H$4:$H$5000)</f>
        <v>0</v>
      </c>
      <c r="N92" s="275" t="str">
        <f t="shared" si="15"/>
        <v/>
      </c>
      <c r="O92" s="276" t="str">
        <f t="shared" si="16"/>
        <v/>
      </c>
      <c r="P92" s="116"/>
      <c r="Q92" s="213"/>
      <c r="R92" s="106"/>
      <c r="S92" s="256">
        <f t="shared" si="12"/>
        <v>0</v>
      </c>
      <c r="T92" s="257"/>
      <c r="U92" s="85"/>
      <c r="V92" s="258"/>
    </row>
    <row r="93" spans="1:22">
      <c r="A93" s="245" t="str">
        <f t="shared" si="17"/>
        <v/>
      </c>
      <c r="B93" s="270"/>
      <c r="C93" s="216"/>
      <c r="D93" s="210"/>
      <c r="E93" s="214"/>
      <c r="F93" s="216"/>
      <c r="G93" s="211"/>
      <c r="H93" s="211"/>
      <c r="I93" s="211"/>
      <c r="J93" s="211"/>
      <c r="K93" s="250" t="str">
        <f t="shared" si="13"/>
        <v/>
      </c>
      <c r="L93" s="278"/>
      <c r="M93" s="252">
        <f>SUMIF(收入管理台账!$C$4:$C$5000,项目管理台账!K93,收入管理台账!$H$4:$H$5000)</f>
        <v>0</v>
      </c>
      <c r="N93" s="275" t="str">
        <f t="shared" si="15"/>
        <v/>
      </c>
      <c r="O93" s="276" t="str">
        <f t="shared" si="16"/>
        <v/>
      </c>
      <c r="P93" s="116"/>
      <c r="Q93" s="213"/>
      <c r="R93" s="106"/>
      <c r="S93" s="256">
        <f t="shared" si="12"/>
        <v>0</v>
      </c>
      <c r="T93" s="257"/>
      <c r="U93" s="85"/>
      <c r="V93" s="258"/>
    </row>
    <row r="94" spans="1:22">
      <c r="A94" s="245" t="str">
        <f t="shared" si="17"/>
        <v/>
      </c>
      <c r="B94" s="270"/>
      <c r="C94" s="216"/>
      <c r="D94" s="210"/>
      <c r="E94" s="214"/>
      <c r="F94" s="216"/>
      <c r="G94" s="211"/>
      <c r="H94" s="211"/>
      <c r="I94" s="211"/>
      <c r="J94" s="211"/>
      <c r="K94" s="250" t="str">
        <f t="shared" si="13"/>
        <v/>
      </c>
      <c r="L94" s="278"/>
      <c r="M94" s="252">
        <f>SUMIF(收入管理台账!$C$4:$C$5000,项目管理台账!K94,收入管理台账!$H$4:$H$5000)</f>
        <v>0</v>
      </c>
      <c r="N94" s="275" t="str">
        <f t="shared" si="15"/>
        <v/>
      </c>
      <c r="O94" s="276" t="str">
        <f t="shared" si="16"/>
        <v/>
      </c>
      <c r="P94" s="116"/>
      <c r="Q94" s="213"/>
      <c r="R94" s="106"/>
      <c r="S94" s="256">
        <f t="shared" si="12"/>
        <v>0</v>
      </c>
      <c r="T94" s="257"/>
      <c r="U94" s="85"/>
      <c r="V94" s="258"/>
    </row>
    <row r="95" spans="1:22">
      <c r="A95" s="245" t="str">
        <f t="shared" si="17"/>
        <v/>
      </c>
      <c r="B95" s="270"/>
      <c r="C95" s="216"/>
      <c r="D95" s="210"/>
      <c r="E95" s="214"/>
      <c r="F95" s="216"/>
      <c r="G95" s="211"/>
      <c r="H95" s="211"/>
      <c r="I95" s="211"/>
      <c r="J95" s="211"/>
      <c r="K95" s="250" t="str">
        <f t="shared" si="13"/>
        <v/>
      </c>
      <c r="L95" s="278"/>
      <c r="M95" s="252">
        <f>SUMIF(收入管理台账!$C$4:$C$5000,项目管理台账!K95,收入管理台账!$H$4:$H$5000)</f>
        <v>0</v>
      </c>
      <c r="N95" s="275" t="str">
        <f t="shared" si="15"/>
        <v/>
      </c>
      <c r="O95" s="276" t="str">
        <f t="shared" si="16"/>
        <v/>
      </c>
      <c r="P95" s="116"/>
      <c r="Q95" s="213"/>
      <c r="R95" s="106"/>
      <c r="S95" s="256">
        <f t="shared" si="12"/>
        <v>0</v>
      </c>
      <c r="T95" s="257"/>
      <c r="U95" s="85"/>
      <c r="V95" s="258"/>
    </row>
    <row r="96" spans="1:22">
      <c r="A96" s="245" t="str">
        <f t="shared" si="17"/>
        <v/>
      </c>
      <c r="B96" s="270"/>
      <c r="C96" s="216"/>
      <c r="D96" s="210"/>
      <c r="E96" s="214"/>
      <c r="F96" s="216"/>
      <c r="G96" s="211"/>
      <c r="H96" s="211"/>
      <c r="I96" s="211"/>
      <c r="J96" s="211"/>
      <c r="K96" s="250" t="str">
        <f t="shared" si="13"/>
        <v/>
      </c>
      <c r="L96" s="278"/>
      <c r="M96" s="252">
        <f>SUMIF(收入管理台账!$C$4:$C$5000,项目管理台账!K96,收入管理台账!$H$4:$H$5000)</f>
        <v>0</v>
      </c>
      <c r="N96" s="275" t="str">
        <f t="shared" si="15"/>
        <v/>
      </c>
      <c r="O96" s="276" t="str">
        <f t="shared" si="16"/>
        <v/>
      </c>
      <c r="P96" s="116"/>
      <c r="Q96" s="213"/>
      <c r="R96" s="106"/>
      <c r="S96" s="256">
        <f t="shared" si="12"/>
        <v>0</v>
      </c>
      <c r="T96" s="257"/>
      <c r="U96" s="85"/>
      <c r="V96" s="258"/>
    </row>
    <row r="97" spans="1:22">
      <c r="A97" s="245" t="str">
        <f t="shared" si="17"/>
        <v/>
      </c>
      <c r="B97" s="270"/>
      <c r="C97" s="216"/>
      <c r="D97" s="210"/>
      <c r="E97" s="214"/>
      <c r="F97" s="216"/>
      <c r="G97" s="211"/>
      <c r="H97" s="211"/>
      <c r="I97" s="211"/>
      <c r="J97" s="211"/>
      <c r="K97" s="250" t="str">
        <f t="shared" si="13"/>
        <v/>
      </c>
      <c r="L97" s="278"/>
      <c r="M97" s="252">
        <f>SUMIF(收入管理台账!$C$4:$C$5000,项目管理台账!K97,收入管理台账!$H$4:$H$5000)</f>
        <v>0</v>
      </c>
      <c r="N97" s="275" t="str">
        <f t="shared" si="15"/>
        <v/>
      </c>
      <c r="O97" s="276" t="str">
        <f t="shared" si="16"/>
        <v/>
      </c>
      <c r="P97" s="116"/>
      <c r="Q97" s="213"/>
      <c r="R97" s="106"/>
      <c r="S97" s="256">
        <f t="shared" si="12"/>
        <v>0</v>
      </c>
      <c r="T97" s="257"/>
      <c r="U97" s="85"/>
      <c r="V97" s="258"/>
    </row>
    <row r="98" spans="1:22">
      <c r="A98" s="245" t="str">
        <f t="shared" si="17"/>
        <v/>
      </c>
      <c r="B98" s="270"/>
      <c r="C98" s="216"/>
      <c r="D98" s="210"/>
      <c r="E98" s="214"/>
      <c r="F98" s="216"/>
      <c r="G98" s="211"/>
      <c r="H98" s="211"/>
      <c r="I98" s="211"/>
      <c r="J98" s="211"/>
      <c r="K98" s="250" t="str">
        <f t="shared" si="13"/>
        <v/>
      </c>
      <c r="L98" s="278"/>
      <c r="M98" s="252">
        <f>SUMIF(收入管理台账!$C$4:$C$5000,项目管理台账!K98,收入管理台账!$H$4:$H$5000)</f>
        <v>0</v>
      </c>
      <c r="N98" s="275" t="str">
        <f t="shared" si="15"/>
        <v/>
      </c>
      <c r="O98" s="276" t="str">
        <f t="shared" si="16"/>
        <v/>
      </c>
      <c r="P98" s="116"/>
      <c r="Q98" s="213"/>
      <c r="R98" s="106"/>
      <c r="S98" s="256">
        <f t="shared" si="12"/>
        <v>0</v>
      </c>
      <c r="T98" s="257"/>
      <c r="U98" s="85"/>
      <c r="V98" s="258"/>
    </row>
    <row r="99" spans="1:22">
      <c r="A99" s="245" t="str">
        <f t="shared" si="17"/>
        <v/>
      </c>
      <c r="B99" s="270"/>
      <c r="C99" s="216"/>
      <c r="D99" s="210"/>
      <c r="E99" s="214"/>
      <c r="F99" s="216"/>
      <c r="G99" s="211"/>
      <c r="H99" s="211"/>
      <c r="I99" s="211"/>
      <c r="J99" s="211"/>
      <c r="K99" s="250" t="str">
        <f t="shared" si="13"/>
        <v/>
      </c>
      <c r="L99" s="278"/>
      <c r="M99" s="252">
        <f>SUMIF(收入管理台账!$C$4:$C$5000,项目管理台账!K99,收入管理台账!$H$4:$H$5000)</f>
        <v>0</v>
      </c>
      <c r="N99" s="275" t="str">
        <f t="shared" si="15"/>
        <v/>
      </c>
      <c r="O99" s="276" t="str">
        <f t="shared" si="16"/>
        <v/>
      </c>
      <c r="P99" s="116"/>
      <c r="Q99" s="213"/>
      <c r="R99" s="106"/>
      <c r="S99" s="256">
        <f t="shared" si="12"/>
        <v>0</v>
      </c>
      <c r="T99" s="257"/>
      <c r="U99" s="85"/>
      <c r="V99" s="258"/>
    </row>
    <row r="100" spans="1:22">
      <c r="A100" s="245" t="str">
        <f t="shared" si="17"/>
        <v/>
      </c>
      <c r="B100" s="270"/>
      <c r="C100" s="216"/>
      <c r="D100" s="210"/>
      <c r="E100" s="214"/>
      <c r="F100" s="216"/>
      <c r="G100" s="211"/>
      <c r="H100" s="211"/>
      <c r="I100" s="211"/>
      <c r="J100" s="211"/>
      <c r="K100" s="250" t="str">
        <f t="shared" si="13"/>
        <v/>
      </c>
      <c r="L100" s="278"/>
      <c r="M100" s="252">
        <f>SUMIF(收入管理台账!$C$4:$C$5000,项目管理台账!K100,收入管理台账!$H$4:$H$5000)</f>
        <v>0</v>
      </c>
      <c r="N100" s="275" t="str">
        <f t="shared" si="15"/>
        <v/>
      </c>
      <c r="O100" s="276" t="str">
        <f t="shared" si="16"/>
        <v/>
      </c>
      <c r="P100" s="116"/>
      <c r="Q100" s="213"/>
      <c r="R100" s="106"/>
      <c r="S100" s="256">
        <f t="shared" si="12"/>
        <v>0</v>
      </c>
      <c r="T100" s="257"/>
      <c r="U100" s="85"/>
      <c r="V100" s="258"/>
    </row>
    <row r="101" spans="1:22">
      <c r="A101" s="245" t="str">
        <f t="shared" si="17"/>
        <v/>
      </c>
      <c r="B101" s="270"/>
      <c r="C101" s="216"/>
      <c r="D101" s="210"/>
      <c r="E101" s="214"/>
      <c r="F101" s="216"/>
      <c r="G101" s="211"/>
      <c r="H101" s="211"/>
      <c r="I101" s="211"/>
      <c r="J101" s="211"/>
      <c r="K101" s="250" t="str">
        <f t="shared" si="13"/>
        <v/>
      </c>
      <c r="L101" s="278"/>
      <c r="M101" s="252">
        <f>SUMIF(收入管理台账!$C$4:$C$5000,项目管理台账!K101,收入管理台账!$H$4:$H$5000)</f>
        <v>0</v>
      </c>
      <c r="N101" s="275" t="str">
        <f t="shared" si="15"/>
        <v/>
      </c>
      <c r="O101" s="276" t="str">
        <f t="shared" si="16"/>
        <v/>
      </c>
      <c r="P101" s="116"/>
      <c r="Q101" s="213"/>
      <c r="R101" s="106"/>
      <c r="S101" s="256">
        <f t="shared" si="12"/>
        <v>0</v>
      </c>
      <c r="T101" s="257"/>
      <c r="U101" s="85"/>
      <c r="V101" s="258"/>
    </row>
    <row r="102" spans="1:22">
      <c r="A102" s="245" t="str">
        <f t="shared" si="17"/>
        <v/>
      </c>
      <c r="B102" s="270"/>
      <c r="C102" s="216"/>
      <c r="D102" s="210"/>
      <c r="E102" s="214"/>
      <c r="F102" s="216"/>
      <c r="G102" s="211"/>
      <c r="H102" s="211"/>
      <c r="I102" s="211"/>
      <c r="J102" s="211"/>
      <c r="K102" s="250" t="str">
        <f t="shared" si="13"/>
        <v/>
      </c>
      <c r="L102" s="278"/>
      <c r="M102" s="252">
        <f>SUMIF(收入管理台账!$C$4:$C$5000,项目管理台账!K102,收入管理台账!$H$4:$H$5000)</f>
        <v>0</v>
      </c>
      <c r="N102" s="275" t="str">
        <f t="shared" si="15"/>
        <v/>
      </c>
      <c r="O102" s="276" t="str">
        <f t="shared" si="16"/>
        <v/>
      </c>
      <c r="P102" s="116"/>
      <c r="Q102" s="213"/>
      <c r="R102" s="106"/>
      <c r="S102" s="256">
        <f t="shared" si="12"/>
        <v>0</v>
      </c>
      <c r="T102" s="257"/>
      <c r="U102" s="85"/>
      <c r="V102" s="258"/>
    </row>
    <row r="103" spans="1:22">
      <c r="A103" s="245" t="str">
        <f t="shared" si="17"/>
        <v/>
      </c>
      <c r="B103" s="270"/>
      <c r="C103" s="216"/>
      <c r="D103" s="210"/>
      <c r="E103" s="214"/>
      <c r="F103" s="216"/>
      <c r="G103" s="211"/>
      <c r="H103" s="211"/>
      <c r="I103" s="211"/>
      <c r="J103" s="211"/>
      <c r="K103" s="250" t="str">
        <f t="shared" si="13"/>
        <v/>
      </c>
      <c r="L103" s="278"/>
      <c r="M103" s="252">
        <f>SUMIF(收入管理台账!$C$4:$C$5000,项目管理台账!K103,收入管理台账!$H$4:$H$5000)</f>
        <v>0</v>
      </c>
      <c r="N103" s="275" t="str">
        <f t="shared" si="15"/>
        <v/>
      </c>
      <c r="O103" s="276" t="str">
        <f t="shared" si="16"/>
        <v/>
      </c>
      <c r="P103" s="116"/>
      <c r="Q103" s="213"/>
      <c r="R103" s="106"/>
      <c r="S103" s="256">
        <f t="shared" ref="S103:S166" si="18">P103*R103</f>
        <v>0</v>
      </c>
      <c r="T103" s="257"/>
      <c r="U103" s="85"/>
      <c r="V103" s="258"/>
    </row>
    <row r="104" spans="1:22">
      <c r="A104" s="245" t="str">
        <f t="shared" si="17"/>
        <v/>
      </c>
      <c r="B104" s="270"/>
      <c r="C104" s="216"/>
      <c r="D104" s="210"/>
      <c r="E104" s="214"/>
      <c r="F104" s="216"/>
      <c r="G104" s="211"/>
      <c r="H104" s="211"/>
      <c r="I104" s="211"/>
      <c r="J104" s="211"/>
      <c r="K104" s="250" t="str">
        <f t="shared" ref="K104:K167" si="19">IF(D104&lt;&gt;"","首熙"&amp;LEFT(E104,2)&amp;RIGHT(YEAR(J104),4)&amp;IF(MONTH(J104)&lt;10,0&amp;MONTH(J104),MONTH(J104))&amp;IF(A104&lt;10,0&amp;0&amp;A104,IF(A104&lt;100,0&amp;A104,A104)),"")</f>
        <v/>
      </c>
      <c r="L104" s="278"/>
      <c r="M104" s="252">
        <f>SUMIF(收入管理台账!$C$4:$C$5000,项目管理台账!K104,收入管理台账!$H$4:$H$5000)</f>
        <v>0</v>
      </c>
      <c r="N104" s="275" t="str">
        <f t="shared" si="15"/>
        <v/>
      </c>
      <c r="O104" s="276" t="str">
        <f t="shared" si="16"/>
        <v/>
      </c>
      <c r="P104" s="116"/>
      <c r="Q104" s="213"/>
      <c r="R104" s="106"/>
      <c r="S104" s="256">
        <f t="shared" si="18"/>
        <v>0</v>
      </c>
      <c r="T104" s="257"/>
      <c r="U104" s="85"/>
      <c r="V104" s="258"/>
    </row>
    <row r="105" spans="1:22">
      <c r="A105" s="245" t="str">
        <f t="shared" si="17"/>
        <v/>
      </c>
      <c r="B105" s="270"/>
      <c r="C105" s="216"/>
      <c r="D105" s="210"/>
      <c r="E105" s="214"/>
      <c r="F105" s="216"/>
      <c r="G105" s="211"/>
      <c r="H105" s="211"/>
      <c r="I105" s="211"/>
      <c r="J105" s="211"/>
      <c r="K105" s="250" t="str">
        <f t="shared" si="19"/>
        <v/>
      </c>
      <c r="L105" s="278"/>
      <c r="M105" s="252">
        <f>SUMIF(收入管理台账!$C$4:$C$5000,项目管理台账!K105,收入管理台账!$H$4:$H$5000)</f>
        <v>0</v>
      </c>
      <c r="N105" s="275" t="str">
        <f t="shared" si="15"/>
        <v/>
      </c>
      <c r="O105" s="276" t="str">
        <f t="shared" si="16"/>
        <v/>
      </c>
      <c r="P105" s="116"/>
      <c r="Q105" s="213"/>
      <c r="R105" s="106"/>
      <c r="S105" s="256">
        <f t="shared" si="18"/>
        <v>0</v>
      </c>
      <c r="T105" s="259"/>
      <c r="U105" s="85"/>
      <c r="V105" s="258"/>
    </row>
    <row r="106" spans="1:22">
      <c r="A106" s="245" t="str">
        <f t="shared" si="17"/>
        <v/>
      </c>
      <c r="B106" s="270"/>
      <c r="C106" s="216"/>
      <c r="D106" s="210"/>
      <c r="E106" s="214"/>
      <c r="F106" s="216"/>
      <c r="G106" s="211"/>
      <c r="H106" s="211"/>
      <c r="I106" s="211"/>
      <c r="J106" s="211"/>
      <c r="K106" s="250" t="str">
        <f t="shared" si="19"/>
        <v/>
      </c>
      <c r="L106" s="278"/>
      <c r="M106" s="252">
        <f>SUMIF(收入管理台账!$C$4:$C$5000,项目管理台账!K106,收入管理台账!$H$4:$H$5000)</f>
        <v>0</v>
      </c>
      <c r="N106" s="275" t="str">
        <f t="shared" si="15"/>
        <v/>
      </c>
      <c r="O106" s="276" t="str">
        <f t="shared" si="16"/>
        <v/>
      </c>
      <c r="P106" s="116"/>
      <c r="Q106" s="213"/>
      <c r="R106" s="106"/>
      <c r="S106" s="256">
        <f t="shared" si="18"/>
        <v>0</v>
      </c>
      <c r="T106" s="257"/>
      <c r="U106" s="85"/>
      <c r="V106" s="258"/>
    </row>
    <row r="107" spans="1:22">
      <c r="A107" s="245" t="str">
        <f t="shared" si="17"/>
        <v/>
      </c>
      <c r="B107" s="270"/>
      <c r="C107" s="216"/>
      <c r="D107" s="210"/>
      <c r="E107" s="214"/>
      <c r="F107" s="216"/>
      <c r="G107" s="211"/>
      <c r="H107" s="211"/>
      <c r="I107" s="211"/>
      <c r="J107" s="211"/>
      <c r="K107" s="250" t="str">
        <f t="shared" si="19"/>
        <v/>
      </c>
      <c r="L107" s="278"/>
      <c r="M107" s="252">
        <f>SUMIF(收入管理台账!$C$4:$C$5000,项目管理台账!K107,收入管理台账!$H$4:$H$5000)</f>
        <v>0</v>
      </c>
      <c r="N107" s="275" t="str">
        <f t="shared" si="15"/>
        <v/>
      </c>
      <c r="O107" s="276" t="str">
        <f t="shared" si="16"/>
        <v/>
      </c>
      <c r="P107" s="116"/>
      <c r="Q107" s="213"/>
      <c r="R107" s="106"/>
      <c r="S107" s="256">
        <f t="shared" si="18"/>
        <v>0</v>
      </c>
      <c r="T107" s="257"/>
      <c r="U107" s="85"/>
      <c r="V107" s="258"/>
    </row>
    <row r="108" spans="1:22">
      <c r="A108" s="245" t="str">
        <f t="shared" si="17"/>
        <v/>
      </c>
      <c r="B108" s="270"/>
      <c r="C108" s="216"/>
      <c r="D108" s="210"/>
      <c r="E108" s="214"/>
      <c r="F108" s="216"/>
      <c r="G108" s="211"/>
      <c r="H108" s="211"/>
      <c r="I108" s="211"/>
      <c r="J108" s="211"/>
      <c r="K108" s="250" t="str">
        <f t="shared" si="19"/>
        <v/>
      </c>
      <c r="L108" s="278"/>
      <c r="M108" s="252">
        <f>SUMIF(收入管理台账!$C$4:$C$5000,项目管理台账!K108,收入管理台账!$H$4:$H$5000)</f>
        <v>0</v>
      </c>
      <c r="N108" s="275" t="str">
        <f t="shared" si="15"/>
        <v/>
      </c>
      <c r="O108" s="276" t="str">
        <f t="shared" si="16"/>
        <v/>
      </c>
      <c r="P108" s="116"/>
      <c r="Q108" s="213"/>
      <c r="R108" s="106"/>
      <c r="S108" s="256">
        <f t="shared" si="18"/>
        <v>0</v>
      </c>
      <c r="T108" s="257"/>
      <c r="U108" s="85"/>
      <c r="V108" s="258"/>
    </row>
    <row r="109" spans="1:22">
      <c r="A109" s="245" t="str">
        <f t="shared" si="17"/>
        <v/>
      </c>
      <c r="B109" s="270"/>
      <c r="C109" s="216"/>
      <c r="D109" s="210"/>
      <c r="E109" s="214"/>
      <c r="F109" s="216"/>
      <c r="G109" s="211"/>
      <c r="H109" s="211"/>
      <c r="I109" s="211"/>
      <c r="J109" s="211"/>
      <c r="K109" s="250" t="str">
        <f t="shared" si="19"/>
        <v/>
      </c>
      <c r="L109" s="278"/>
      <c r="M109" s="252">
        <f>SUMIF(收入管理台账!$C$4:$C$5000,项目管理台账!K109,收入管理台账!$H$4:$H$5000)</f>
        <v>0</v>
      </c>
      <c r="N109" s="275" t="str">
        <f t="shared" si="15"/>
        <v/>
      </c>
      <c r="O109" s="276" t="str">
        <f t="shared" si="16"/>
        <v/>
      </c>
      <c r="P109" s="116"/>
      <c r="Q109" s="213"/>
      <c r="R109" s="106"/>
      <c r="S109" s="256">
        <f t="shared" si="18"/>
        <v>0</v>
      </c>
      <c r="T109" s="257"/>
      <c r="U109" s="85"/>
      <c r="V109" s="258"/>
    </row>
    <row r="110" spans="1:22">
      <c r="A110" s="245" t="str">
        <f t="shared" si="17"/>
        <v/>
      </c>
      <c r="B110" s="270"/>
      <c r="C110" s="216"/>
      <c r="D110" s="210"/>
      <c r="E110" s="214"/>
      <c r="F110" s="216"/>
      <c r="G110" s="211"/>
      <c r="H110" s="211"/>
      <c r="I110" s="211"/>
      <c r="J110" s="211"/>
      <c r="K110" s="250" t="str">
        <f t="shared" si="19"/>
        <v/>
      </c>
      <c r="L110" s="278"/>
      <c r="M110" s="252">
        <f>SUMIF(收入管理台账!$C$4:$C$5000,项目管理台账!K110,收入管理台账!$H$4:$H$5000)</f>
        <v>0</v>
      </c>
      <c r="N110" s="275" t="str">
        <f t="shared" si="15"/>
        <v/>
      </c>
      <c r="O110" s="276" t="str">
        <f t="shared" si="16"/>
        <v/>
      </c>
      <c r="P110" s="116"/>
      <c r="Q110" s="213"/>
      <c r="R110" s="106"/>
      <c r="S110" s="256">
        <f t="shared" si="18"/>
        <v>0</v>
      </c>
      <c r="T110" s="257"/>
      <c r="U110" s="85"/>
      <c r="V110" s="258"/>
    </row>
    <row r="111" spans="1:22">
      <c r="A111" s="245" t="str">
        <f t="shared" si="17"/>
        <v/>
      </c>
      <c r="B111" s="270"/>
      <c r="C111" s="216"/>
      <c r="D111" s="210"/>
      <c r="E111" s="214"/>
      <c r="F111" s="216"/>
      <c r="G111" s="211"/>
      <c r="H111" s="211"/>
      <c r="I111" s="211"/>
      <c r="J111" s="211"/>
      <c r="K111" s="250" t="str">
        <f t="shared" si="19"/>
        <v/>
      </c>
      <c r="L111" s="278"/>
      <c r="M111" s="252">
        <f>SUMIF(收入管理台账!$C$4:$C$5000,项目管理台账!K111,收入管理台账!$H$4:$H$5000)</f>
        <v>0</v>
      </c>
      <c r="N111" s="275" t="str">
        <f t="shared" si="15"/>
        <v/>
      </c>
      <c r="O111" s="276" t="str">
        <f t="shared" si="16"/>
        <v/>
      </c>
      <c r="P111" s="116"/>
      <c r="Q111" s="213"/>
      <c r="R111" s="106"/>
      <c r="S111" s="256">
        <f t="shared" si="18"/>
        <v>0</v>
      </c>
      <c r="T111" s="257"/>
      <c r="U111" s="85"/>
      <c r="V111" s="258"/>
    </row>
    <row r="112" spans="1:22">
      <c r="A112" s="245" t="str">
        <f t="shared" si="17"/>
        <v/>
      </c>
      <c r="B112" s="270"/>
      <c r="C112" s="216"/>
      <c r="D112" s="210"/>
      <c r="E112" s="214"/>
      <c r="F112" s="216"/>
      <c r="G112" s="211"/>
      <c r="H112" s="211"/>
      <c r="I112" s="211"/>
      <c r="J112" s="211"/>
      <c r="K112" s="250" t="str">
        <f t="shared" si="19"/>
        <v/>
      </c>
      <c r="L112" s="278"/>
      <c r="M112" s="252">
        <f>SUMIF(收入管理台账!$C$4:$C$5000,项目管理台账!K112,收入管理台账!$H$4:$H$5000)</f>
        <v>0</v>
      </c>
      <c r="N112" s="275" t="str">
        <f t="shared" si="15"/>
        <v/>
      </c>
      <c r="O112" s="276" t="str">
        <f t="shared" si="16"/>
        <v/>
      </c>
      <c r="P112" s="116"/>
      <c r="Q112" s="213"/>
      <c r="R112" s="106"/>
      <c r="S112" s="256">
        <f t="shared" si="18"/>
        <v>0</v>
      </c>
      <c r="T112" s="257"/>
      <c r="U112" s="85"/>
      <c r="V112" s="258"/>
    </row>
    <row r="113" spans="1:22">
      <c r="A113" s="245" t="str">
        <f t="shared" si="17"/>
        <v/>
      </c>
      <c r="B113" s="270"/>
      <c r="C113" s="216"/>
      <c r="D113" s="210"/>
      <c r="E113" s="214"/>
      <c r="F113" s="216"/>
      <c r="G113" s="211"/>
      <c r="H113" s="211"/>
      <c r="I113" s="211"/>
      <c r="J113" s="211"/>
      <c r="K113" s="250" t="str">
        <f t="shared" si="19"/>
        <v/>
      </c>
      <c r="L113" s="278"/>
      <c r="M113" s="252">
        <f>SUMIF(收入管理台账!$C$4:$C$5000,项目管理台账!K113,收入管理台账!$H$4:$H$5000)</f>
        <v>0</v>
      </c>
      <c r="N113" s="275" t="str">
        <f t="shared" si="15"/>
        <v/>
      </c>
      <c r="O113" s="276" t="str">
        <f t="shared" si="16"/>
        <v/>
      </c>
      <c r="P113" s="116"/>
      <c r="Q113" s="213"/>
      <c r="R113" s="106"/>
      <c r="S113" s="256">
        <f t="shared" si="18"/>
        <v>0</v>
      </c>
      <c r="T113" s="257"/>
      <c r="U113" s="85"/>
      <c r="V113" s="258"/>
    </row>
    <row r="114" spans="1:22">
      <c r="A114" s="245" t="str">
        <f t="shared" si="17"/>
        <v/>
      </c>
      <c r="B114" s="270"/>
      <c r="C114" s="216"/>
      <c r="D114" s="210"/>
      <c r="E114" s="214"/>
      <c r="F114" s="216"/>
      <c r="G114" s="211"/>
      <c r="H114" s="211"/>
      <c r="I114" s="211"/>
      <c r="J114" s="211"/>
      <c r="K114" s="250" t="str">
        <f t="shared" si="19"/>
        <v/>
      </c>
      <c r="L114" s="278"/>
      <c r="M114" s="252">
        <f>SUMIF(收入管理台账!$C$4:$C$5000,项目管理台账!K114,收入管理台账!$H$4:$H$5000)</f>
        <v>0</v>
      </c>
      <c r="N114" s="275" t="str">
        <f t="shared" si="15"/>
        <v/>
      </c>
      <c r="O114" s="276" t="str">
        <f t="shared" si="16"/>
        <v/>
      </c>
      <c r="P114" s="116"/>
      <c r="Q114" s="213"/>
      <c r="R114" s="106"/>
      <c r="S114" s="256">
        <f t="shared" si="18"/>
        <v>0</v>
      </c>
      <c r="T114" s="257"/>
      <c r="U114" s="85"/>
      <c r="V114" s="258"/>
    </row>
    <row r="115" spans="1:22">
      <c r="A115" s="245" t="str">
        <f t="shared" si="17"/>
        <v/>
      </c>
      <c r="B115" s="270"/>
      <c r="C115" s="216"/>
      <c r="D115" s="210"/>
      <c r="E115" s="214"/>
      <c r="F115" s="216"/>
      <c r="G115" s="211"/>
      <c r="H115" s="211"/>
      <c r="I115" s="211"/>
      <c r="J115" s="211"/>
      <c r="K115" s="250" t="str">
        <f t="shared" si="19"/>
        <v/>
      </c>
      <c r="L115" s="278"/>
      <c r="M115" s="252">
        <f>SUMIF(收入管理台账!$C$4:$C$5000,项目管理台账!K115,收入管理台账!$H$4:$H$5000)</f>
        <v>0</v>
      </c>
      <c r="N115" s="275" t="str">
        <f t="shared" si="15"/>
        <v/>
      </c>
      <c r="O115" s="276" t="str">
        <f t="shared" si="16"/>
        <v/>
      </c>
      <c r="P115" s="116"/>
      <c r="Q115" s="213"/>
      <c r="R115" s="106"/>
      <c r="S115" s="256">
        <f t="shared" si="18"/>
        <v>0</v>
      </c>
      <c r="T115" s="257"/>
      <c r="U115" s="85"/>
      <c r="V115" s="258"/>
    </row>
    <row r="116" spans="1:22">
      <c r="A116" s="245" t="str">
        <f t="shared" si="17"/>
        <v/>
      </c>
      <c r="B116" s="270"/>
      <c r="C116" s="216"/>
      <c r="D116" s="210"/>
      <c r="E116" s="214"/>
      <c r="F116" s="216"/>
      <c r="G116" s="211"/>
      <c r="H116" s="211"/>
      <c r="I116" s="211"/>
      <c r="J116" s="211"/>
      <c r="K116" s="250" t="str">
        <f t="shared" si="19"/>
        <v/>
      </c>
      <c r="L116" s="278"/>
      <c r="M116" s="252">
        <f>SUMIF(收入管理台账!$C$4:$C$5000,项目管理台账!K116,收入管理台账!$H$4:$H$5000)</f>
        <v>0</v>
      </c>
      <c r="N116" s="275" t="str">
        <f t="shared" si="15"/>
        <v/>
      </c>
      <c r="O116" s="276" t="str">
        <f t="shared" si="16"/>
        <v/>
      </c>
      <c r="P116" s="116"/>
      <c r="Q116" s="213"/>
      <c r="R116" s="106"/>
      <c r="S116" s="256">
        <f t="shared" si="18"/>
        <v>0</v>
      </c>
      <c r="T116" s="257"/>
      <c r="U116" s="85"/>
      <c r="V116" s="258"/>
    </row>
    <row r="117" spans="1:22">
      <c r="A117" s="245" t="str">
        <f t="shared" si="17"/>
        <v/>
      </c>
      <c r="B117" s="270"/>
      <c r="C117" s="216"/>
      <c r="D117" s="210"/>
      <c r="E117" s="214"/>
      <c r="F117" s="216"/>
      <c r="G117" s="211"/>
      <c r="H117" s="211"/>
      <c r="I117" s="211"/>
      <c r="J117" s="211"/>
      <c r="K117" s="250" t="str">
        <f t="shared" si="19"/>
        <v/>
      </c>
      <c r="L117" s="278"/>
      <c r="M117" s="252">
        <f>SUMIF(收入管理台账!$C$4:$C$5000,项目管理台账!K117,收入管理台账!$H$4:$H$5000)</f>
        <v>0</v>
      </c>
      <c r="N117" s="275" t="str">
        <f t="shared" si="15"/>
        <v/>
      </c>
      <c r="O117" s="276" t="str">
        <f t="shared" si="16"/>
        <v/>
      </c>
      <c r="P117" s="116"/>
      <c r="Q117" s="213"/>
      <c r="R117" s="106"/>
      <c r="S117" s="256">
        <f t="shared" si="18"/>
        <v>0</v>
      </c>
      <c r="T117" s="257"/>
      <c r="U117" s="85"/>
      <c r="V117" s="258"/>
    </row>
    <row r="118" spans="1:22">
      <c r="A118" s="245" t="str">
        <f t="shared" si="17"/>
        <v/>
      </c>
      <c r="B118" s="270"/>
      <c r="C118" s="270"/>
      <c r="D118" s="152"/>
      <c r="E118" s="214"/>
      <c r="F118" s="216"/>
      <c r="G118" s="211"/>
      <c r="H118" s="211"/>
      <c r="I118" s="211"/>
      <c r="J118" s="211"/>
      <c r="K118" s="250" t="str">
        <f t="shared" si="19"/>
        <v/>
      </c>
      <c r="L118" s="278"/>
      <c r="M118" s="252">
        <f>SUMIF(收入管理台账!$C$4:$C$5000,项目管理台账!K118,收入管理台账!$H$4:$H$5000)</f>
        <v>0</v>
      </c>
      <c r="N118" s="275" t="str">
        <f t="shared" si="15"/>
        <v/>
      </c>
      <c r="O118" s="276" t="str">
        <f t="shared" si="16"/>
        <v/>
      </c>
      <c r="P118" s="116"/>
      <c r="Q118" s="213"/>
      <c r="R118" s="106"/>
      <c r="S118" s="256">
        <f t="shared" si="18"/>
        <v>0</v>
      </c>
      <c r="T118" s="257"/>
      <c r="U118" s="85"/>
      <c r="V118" s="258"/>
    </row>
    <row r="119" spans="1:22">
      <c r="A119" s="245" t="str">
        <f t="shared" si="17"/>
        <v/>
      </c>
      <c r="B119" s="270"/>
      <c r="C119" s="216"/>
      <c r="D119" s="210"/>
      <c r="E119" s="214"/>
      <c r="F119" s="216"/>
      <c r="G119" s="211"/>
      <c r="H119" s="211"/>
      <c r="I119" s="211"/>
      <c r="J119" s="211"/>
      <c r="K119" s="250" t="str">
        <f t="shared" si="19"/>
        <v/>
      </c>
      <c r="L119" s="278"/>
      <c r="M119" s="252">
        <f>SUMIF(收入管理台账!$C$4:$C$5000,项目管理台账!K119,收入管理台账!$H$4:$H$5000)</f>
        <v>0</v>
      </c>
      <c r="N119" s="275" t="str">
        <f t="shared" si="15"/>
        <v/>
      </c>
      <c r="O119" s="276" t="str">
        <f t="shared" si="16"/>
        <v/>
      </c>
      <c r="P119" s="116"/>
      <c r="Q119" s="213"/>
      <c r="R119" s="106"/>
      <c r="S119" s="256">
        <f t="shared" si="18"/>
        <v>0</v>
      </c>
      <c r="T119" s="257"/>
      <c r="U119" s="85"/>
      <c r="V119" s="258"/>
    </row>
    <row r="120" spans="1:22">
      <c r="A120" s="245" t="str">
        <f t="shared" si="17"/>
        <v/>
      </c>
      <c r="B120" s="270"/>
      <c r="C120" s="216"/>
      <c r="D120" s="210"/>
      <c r="E120" s="214"/>
      <c r="F120" s="216"/>
      <c r="G120" s="211"/>
      <c r="H120" s="211"/>
      <c r="I120" s="211"/>
      <c r="J120" s="211"/>
      <c r="K120" s="250" t="str">
        <f t="shared" si="19"/>
        <v/>
      </c>
      <c r="L120" s="278"/>
      <c r="M120" s="252">
        <f>SUMIF(收入管理台账!$C$4:$C$5000,项目管理台账!K120,收入管理台账!$H$4:$H$5000)</f>
        <v>0</v>
      </c>
      <c r="N120" s="275" t="str">
        <f t="shared" si="15"/>
        <v/>
      </c>
      <c r="O120" s="276" t="str">
        <f t="shared" si="16"/>
        <v/>
      </c>
      <c r="P120" s="116"/>
      <c r="Q120" s="213"/>
      <c r="R120" s="106"/>
      <c r="S120" s="256">
        <f t="shared" si="18"/>
        <v>0</v>
      </c>
      <c r="T120" s="257"/>
      <c r="U120" s="85"/>
      <c r="V120" s="258"/>
    </row>
    <row r="121" spans="1:22">
      <c r="A121" s="245" t="str">
        <f t="shared" si="17"/>
        <v/>
      </c>
      <c r="B121" s="270"/>
      <c r="C121" s="216"/>
      <c r="D121" s="210"/>
      <c r="E121" s="214"/>
      <c r="F121" s="216"/>
      <c r="G121" s="211"/>
      <c r="H121" s="211"/>
      <c r="I121" s="211"/>
      <c r="J121" s="211"/>
      <c r="K121" s="250" t="str">
        <f t="shared" si="19"/>
        <v/>
      </c>
      <c r="L121" s="278"/>
      <c r="M121" s="252">
        <f>SUMIF(收入管理台账!$C$4:$C$5000,项目管理台账!K121,收入管理台账!$H$4:$H$5000)</f>
        <v>0</v>
      </c>
      <c r="N121" s="275" t="str">
        <f t="shared" si="15"/>
        <v/>
      </c>
      <c r="O121" s="276" t="str">
        <f t="shared" si="16"/>
        <v/>
      </c>
      <c r="P121" s="116"/>
      <c r="Q121" s="213"/>
      <c r="R121" s="106"/>
      <c r="S121" s="256">
        <f t="shared" si="18"/>
        <v>0</v>
      </c>
      <c r="T121" s="257"/>
      <c r="U121" s="85"/>
      <c r="V121" s="258"/>
    </row>
    <row r="122" spans="1:22">
      <c r="A122" s="245" t="str">
        <f t="shared" si="17"/>
        <v/>
      </c>
      <c r="B122" s="270"/>
      <c r="C122" s="277"/>
      <c r="D122" s="152"/>
      <c r="E122" s="214"/>
      <c r="F122" s="216"/>
      <c r="G122" s="211"/>
      <c r="H122" s="211"/>
      <c r="I122" s="211"/>
      <c r="J122" s="211"/>
      <c r="K122" s="250" t="str">
        <f t="shared" si="19"/>
        <v/>
      </c>
      <c r="L122" s="278"/>
      <c r="M122" s="252">
        <f>SUMIF(收入管理台账!$C$4:$C$5000,项目管理台账!K122,收入管理台账!$H$4:$H$5000)</f>
        <v>0</v>
      </c>
      <c r="N122" s="275" t="str">
        <f t="shared" si="15"/>
        <v/>
      </c>
      <c r="O122" s="276" t="str">
        <f t="shared" si="16"/>
        <v/>
      </c>
      <c r="P122" s="116"/>
      <c r="Q122" s="213"/>
      <c r="R122" s="106"/>
      <c r="S122" s="256">
        <f t="shared" si="18"/>
        <v>0</v>
      </c>
      <c r="T122" s="257"/>
      <c r="U122" s="85"/>
      <c r="V122" s="258"/>
    </row>
    <row r="123" spans="1:22">
      <c r="A123" s="245" t="str">
        <f t="shared" si="17"/>
        <v/>
      </c>
      <c r="B123" s="270"/>
      <c r="C123" s="216"/>
      <c r="D123" s="210"/>
      <c r="E123" s="214"/>
      <c r="F123" s="216"/>
      <c r="G123" s="211"/>
      <c r="H123" s="211"/>
      <c r="I123" s="211"/>
      <c r="J123" s="211"/>
      <c r="K123" s="250" t="str">
        <f t="shared" si="19"/>
        <v/>
      </c>
      <c r="L123" s="278"/>
      <c r="M123" s="252">
        <f>SUMIF(收入管理台账!$C$4:$C$5000,项目管理台账!K123,收入管理台账!$H$4:$H$5000)</f>
        <v>0</v>
      </c>
      <c r="N123" s="275" t="str">
        <f t="shared" si="15"/>
        <v/>
      </c>
      <c r="O123" s="276" t="str">
        <f t="shared" si="16"/>
        <v/>
      </c>
      <c r="P123" s="116"/>
      <c r="Q123" s="213"/>
      <c r="R123" s="106"/>
      <c r="S123" s="256">
        <f t="shared" si="18"/>
        <v>0</v>
      </c>
      <c r="T123" s="257"/>
      <c r="U123" s="85"/>
      <c r="V123" s="258"/>
    </row>
    <row r="124" spans="1:22">
      <c r="A124" s="245" t="str">
        <f t="shared" si="17"/>
        <v/>
      </c>
      <c r="B124" s="270"/>
      <c r="C124" s="216"/>
      <c r="D124" s="210"/>
      <c r="E124" s="214"/>
      <c r="F124" s="216"/>
      <c r="G124" s="211"/>
      <c r="H124" s="211"/>
      <c r="I124" s="211"/>
      <c r="J124" s="211"/>
      <c r="K124" s="250" t="str">
        <f t="shared" si="19"/>
        <v/>
      </c>
      <c r="L124" s="278"/>
      <c r="M124" s="252">
        <f>SUMIF(收入管理台账!$C$4:$C$5000,项目管理台账!K124,收入管理台账!$H$4:$H$5000)</f>
        <v>0</v>
      </c>
      <c r="N124" s="275" t="str">
        <f t="shared" si="15"/>
        <v/>
      </c>
      <c r="O124" s="276" t="str">
        <f t="shared" si="16"/>
        <v/>
      </c>
      <c r="P124" s="116"/>
      <c r="Q124" s="213"/>
      <c r="R124" s="106"/>
      <c r="S124" s="256">
        <f t="shared" si="18"/>
        <v>0</v>
      </c>
      <c r="T124" s="257"/>
      <c r="U124" s="85"/>
      <c r="V124" s="258"/>
    </row>
    <row r="125" spans="1:22">
      <c r="A125" s="245" t="str">
        <f t="shared" si="17"/>
        <v/>
      </c>
      <c r="B125" s="270"/>
      <c r="C125" s="216"/>
      <c r="D125" s="210"/>
      <c r="E125" s="214"/>
      <c r="F125" s="216"/>
      <c r="G125" s="211"/>
      <c r="H125" s="211"/>
      <c r="I125" s="211"/>
      <c r="J125" s="211"/>
      <c r="K125" s="250" t="str">
        <f t="shared" si="19"/>
        <v/>
      </c>
      <c r="L125" s="278"/>
      <c r="M125" s="252">
        <f>SUMIF(收入管理台账!$C$4:$C$5000,项目管理台账!K125,收入管理台账!$H$4:$H$5000)</f>
        <v>0</v>
      </c>
      <c r="N125" s="275" t="str">
        <f t="shared" si="15"/>
        <v/>
      </c>
      <c r="O125" s="276" t="str">
        <f t="shared" si="16"/>
        <v/>
      </c>
      <c r="P125" s="116"/>
      <c r="Q125" s="213"/>
      <c r="R125" s="106"/>
      <c r="S125" s="256">
        <f t="shared" si="18"/>
        <v>0</v>
      </c>
      <c r="T125" s="257"/>
      <c r="U125" s="85"/>
      <c r="V125" s="258"/>
    </row>
    <row r="126" spans="1:22">
      <c r="A126" s="245" t="str">
        <f t="shared" si="17"/>
        <v/>
      </c>
      <c r="B126" s="270"/>
      <c r="C126" s="216"/>
      <c r="D126" s="210"/>
      <c r="E126" s="214"/>
      <c r="F126" s="216"/>
      <c r="G126" s="211"/>
      <c r="H126" s="211"/>
      <c r="I126" s="211"/>
      <c r="J126" s="211"/>
      <c r="K126" s="250" t="str">
        <f t="shared" si="19"/>
        <v/>
      </c>
      <c r="L126" s="278"/>
      <c r="M126" s="252">
        <f>SUMIF(收入管理台账!$C$4:$C$5000,项目管理台账!K126,收入管理台账!$H$4:$H$5000)</f>
        <v>0</v>
      </c>
      <c r="N126" s="275" t="str">
        <f t="shared" si="15"/>
        <v/>
      </c>
      <c r="O126" s="276" t="str">
        <f t="shared" si="16"/>
        <v/>
      </c>
      <c r="P126" s="116"/>
      <c r="Q126" s="213"/>
      <c r="R126" s="106"/>
      <c r="S126" s="256">
        <f t="shared" si="18"/>
        <v>0</v>
      </c>
      <c r="T126" s="257"/>
      <c r="U126" s="85"/>
      <c r="V126" s="258"/>
    </row>
    <row r="127" spans="1:22">
      <c r="A127" s="245" t="str">
        <f t="shared" si="17"/>
        <v/>
      </c>
      <c r="B127" s="270"/>
      <c r="C127" s="216"/>
      <c r="D127" s="210"/>
      <c r="E127" s="214"/>
      <c r="F127" s="216"/>
      <c r="G127" s="211"/>
      <c r="H127" s="211"/>
      <c r="I127" s="211"/>
      <c r="J127" s="211"/>
      <c r="K127" s="250" t="str">
        <f t="shared" si="19"/>
        <v/>
      </c>
      <c r="L127" s="278"/>
      <c r="M127" s="252">
        <f>SUMIF(收入管理台账!$C$4:$C$5000,项目管理台账!K127,收入管理台账!$H$4:$H$5000)</f>
        <v>0</v>
      </c>
      <c r="N127" s="275" t="str">
        <f t="shared" si="15"/>
        <v/>
      </c>
      <c r="O127" s="276" t="str">
        <f t="shared" si="16"/>
        <v/>
      </c>
      <c r="P127" s="116"/>
      <c r="Q127" s="213"/>
      <c r="R127" s="106"/>
      <c r="S127" s="256">
        <f t="shared" si="18"/>
        <v>0</v>
      </c>
      <c r="T127" s="257"/>
      <c r="U127" s="85"/>
      <c r="V127" s="258"/>
    </row>
    <row r="128" spans="1:22">
      <c r="A128" s="245" t="str">
        <f t="shared" si="17"/>
        <v/>
      </c>
      <c r="B128" s="270"/>
      <c r="C128" s="270"/>
      <c r="D128" s="152"/>
      <c r="E128" s="214"/>
      <c r="F128" s="216"/>
      <c r="G128" s="211"/>
      <c r="H128" s="211"/>
      <c r="I128" s="211"/>
      <c r="J128" s="211"/>
      <c r="K128" s="250" t="str">
        <f t="shared" si="19"/>
        <v/>
      </c>
      <c r="L128" s="278"/>
      <c r="M128" s="252">
        <f>SUMIF(收入管理台账!$C$4:$C$5000,项目管理台账!K128,收入管理台账!$H$4:$H$5000)</f>
        <v>0</v>
      </c>
      <c r="N128" s="275" t="str">
        <f t="shared" si="15"/>
        <v/>
      </c>
      <c r="O128" s="276" t="str">
        <f t="shared" si="16"/>
        <v/>
      </c>
      <c r="P128" s="116"/>
      <c r="Q128" s="213"/>
      <c r="R128" s="106"/>
      <c r="S128" s="256">
        <f t="shared" si="18"/>
        <v>0</v>
      </c>
      <c r="T128" s="257"/>
      <c r="U128" s="85"/>
      <c r="V128" s="258"/>
    </row>
    <row r="129" spans="1:22">
      <c r="A129" s="245" t="str">
        <f t="shared" si="17"/>
        <v/>
      </c>
      <c r="B129" s="270"/>
      <c r="C129" s="216"/>
      <c r="D129" s="210"/>
      <c r="E129" s="214"/>
      <c r="F129" s="216"/>
      <c r="G129" s="211"/>
      <c r="H129" s="211"/>
      <c r="I129" s="211"/>
      <c r="J129" s="211"/>
      <c r="K129" s="250" t="str">
        <f t="shared" si="19"/>
        <v/>
      </c>
      <c r="L129" s="278"/>
      <c r="M129" s="252">
        <f>SUMIF(收入管理台账!$C$4:$C$5000,项目管理台账!K129,收入管理台账!$H$4:$H$5000)</f>
        <v>0</v>
      </c>
      <c r="N129" s="275" t="str">
        <f t="shared" si="15"/>
        <v/>
      </c>
      <c r="O129" s="276" t="str">
        <f t="shared" si="16"/>
        <v/>
      </c>
      <c r="P129" s="116"/>
      <c r="Q129" s="213"/>
      <c r="R129" s="106"/>
      <c r="S129" s="256">
        <f t="shared" si="18"/>
        <v>0</v>
      </c>
      <c r="T129" s="257"/>
      <c r="U129" s="85"/>
      <c r="V129" s="258"/>
    </row>
    <row r="130" spans="1:22">
      <c r="A130" s="245" t="str">
        <f t="shared" si="17"/>
        <v/>
      </c>
      <c r="B130" s="270"/>
      <c r="C130" s="216"/>
      <c r="D130" s="210"/>
      <c r="E130" s="214"/>
      <c r="F130" s="216"/>
      <c r="G130" s="211"/>
      <c r="H130" s="211"/>
      <c r="I130" s="211"/>
      <c r="J130" s="211"/>
      <c r="K130" s="250" t="str">
        <f t="shared" si="19"/>
        <v/>
      </c>
      <c r="L130" s="278"/>
      <c r="M130" s="252">
        <f>SUMIF(收入管理台账!$C$4:$C$5000,项目管理台账!K130,收入管理台账!$H$4:$H$5000)</f>
        <v>0</v>
      </c>
      <c r="N130" s="275" t="str">
        <f t="shared" si="15"/>
        <v/>
      </c>
      <c r="O130" s="276" t="str">
        <f t="shared" si="16"/>
        <v/>
      </c>
      <c r="P130" s="116"/>
      <c r="Q130" s="213"/>
      <c r="R130" s="106"/>
      <c r="S130" s="256">
        <f t="shared" si="18"/>
        <v>0</v>
      </c>
      <c r="T130" s="257"/>
      <c r="U130" s="85"/>
      <c r="V130" s="258"/>
    </row>
    <row r="131" spans="1:22">
      <c r="A131" s="245" t="str">
        <f t="shared" si="17"/>
        <v/>
      </c>
      <c r="B131" s="270"/>
      <c r="C131" s="216"/>
      <c r="D131" s="210"/>
      <c r="E131" s="214"/>
      <c r="F131" s="216"/>
      <c r="G131" s="211"/>
      <c r="H131" s="211"/>
      <c r="I131" s="211"/>
      <c r="J131" s="211"/>
      <c r="K131" s="250" t="str">
        <f t="shared" si="19"/>
        <v/>
      </c>
      <c r="L131" s="278"/>
      <c r="M131" s="252">
        <f>SUMIF(收入管理台账!$C$4:$C$5000,项目管理台账!K131,收入管理台账!$H$4:$H$5000)</f>
        <v>0</v>
      </c>
      <c r="N131" s="275" t="str">
        <f t="shared" si="15"/>
        <v/>
      </c>
      <c r="O131" s="276" t="str">
        <f t="shared" si="16"/>
        <v/>
      </c>
      <c r="P131" s="116"/>
      <c r="Q131" s="213"/>
      <c r="R131" s="106"/>
      <c r="S131" s="256">
        <f t="shared" si="18"/>
        <v>0</v>
      </c>
      <c r="T131" s="257"/>
      <c r="U131" s="85"/>
      <c r="V131" s="258"/>
    </row>
    <row r="132" spans="1:22">
      <c r="A132" s="245" t="str">
        <f t="shared" si="17"/>
        <v/>
      </c>
      <c r="B132" s="270"/>
      <c r="C132" s="216"/>
      <c r="D132" s="210"/>
      <c r="E132" s="214"/>
      <c r="F132" s="216"/>
      <c r="G132" s="211"/>
      <c r="H132" s="211"/>
      <c r="I132" s="211"/>
      <c r="J132" s="211"/>
      <c r="K132" s="250" t="str">
        <f t="shared" si="19"/>
        <v/>
      </c>
      <c r="L132" s="278"/>
      <c r="M132" s="252">
        <f>SUMIF(收入管理台账!$C$4:$C$5000,项目管理台账!K132,收入管理台账!$H$4:$H$5000)</f>
        <v>0</v>
      </c>
      <c r="N132" s="275" t="str">
        <f t="shared" si="15"/>
        <v/>
      </c>
      <c r="O132" s="276" t="str">
        <f t="shared" si="16"/>
        <v/>
      </c>
      <c r="P132" s="116"/>
      <c r="Q132" s="213"/>
      <c r="R132" s="106"/>
      <c r="S132" s="256">
        <f t="shared" si="18"/>
        <v>0</v>
      </c>
      <c r="T132" s="257"/>
      <c r="U132" s="85"/>
      <c r="V132" s="258"/>
    </row>
    <row r="133" spans="1:22">
      <c r="A133" s="245" t="str">
        <f t="shared" ref="A133:A196" si="20">IF(D133&lt;&gt;"",ROW()-3,"")</f>
        <v/>
      </c>
      <c r="B133" s="270"/>
      <c r="C133" s="216"/>
      <c r="D133" s="210"/>
      <c r="E133" s="214"/>
      <c r="F133" s="216"/>
      <c r="G133" s="211"/>
      <c r="H133" s="211"/>
      <c r="I133" s="211"/>
      <c r="J133" s="211"/>
      <c r="K133" s="250" t="str">
        <f t="shared" si="19"/>
        <v/>
      </c>
      <c r="L133" s="278"/>
      <c r="M133" s="252">
        <f>SUMIF(收入管理台账!$C$4:$C$5000,项目管理台账!K133,收入管理台账!$H$4:$H$5000)</f>
        <v>0</v>
      </c>
      <c r="N133" s="275" t="str">
        <f t="shared" si="15"/>
        <v/>
      </c>
      <c r="O133" s="276" t="str">
        <f t="shared" si="16"/>
        <v/>
      </c>
      <c r="P133" s="116"/>
      <c r="Q133" s="213"/>
      <c r="R133" s="106"/>
      <c r="S133" s="256">
        <f t="shared" si="18"/>
        <v>0</v>
      </c>
      <c r="T133" s="257"/>
      <c r="U133" s="85"/>
      <c r="V133" s="258"/>
    </row>
    <row r="134" spans="1:22">
      <c r="A134" s="245" t="str">
        <f t="shared" si="20"/>
        <v/>
      </c>
      <c r="B134" s="270"/>
      <c r="C134" s="216"/>
      <c r="D134" s="152"/>
      <c r="E134" s="214"/>
      <c r="F134" s="216"/>
      <c r="G134" s="211"/>
      <c r="H134" s="211"/>
      <c r="I134" s="211"/>
      <c r="J134" s="211"/>
      <c r="K134" s="250" t="str">
        <f t="shared" si="19"/>
        <v/>
      </c>
      <c r="L134" s="278"/>
      <c r="M134" s="252">
        <f>SUMIF(收入管理台账!$C$4:$C$5000,项目管理台账!K134,收入管理台账!$H$4:$H$5000)</f>
        <v>0</v>
      </c>
      <c r="N134" s="275" t="str">
        <f t="shared" ref="N134:N197" si="21">IF(L134="","",M134/L134)</f>
        <v/>
      </c>
      <c r="O134" s="276" t="str">
        <f t="shared" ref="O134:O197" si="22">IF(N134="","",IF(N134=100%,"已结清","未结清"))</f>
        <v/>
      </c>
      <c r="P134" s="116"/>
      <c r="Q134" s="213"/>
      <c r="R134" s="106"/>
      <c r="S134" s="256">
        <f t="shared" si="18"/>
        <v>0</v>
      </c>
      <c r="T134" s="257"/>
      <c r="U134" s="85"/>
      <c r="V134" s="258"/>
    </row>
    <row r="135" spans="1:22">
      <c r="A135" s="245" t="str">
        <f t="shared" si="20"/>
        <v/>
      </c>
      <c r="B135" s="270"/>
      <c r="C135" s="216"/>
      <c r="D135" s="210"/>
      <c r="E135" s="214"/>
      <c r="F135" s="216"/>
      <c r="G135" s="211"/>
      <c r="H135" s="211"/>
      <c r="I135" s="211"/>
      <c r="J135" s="211"/>
      <c r="K135" s="250" t="str">
        <f t="shared" si="19"/>
        <v/>
      </c>
      <c r="L135" s="278"/>
      <c r="M135" s="252">
        <f>SUMIF(收入管理台账!$C$4:$C$5000,项目管理台账!K135,收入管理台账!$H$4:$H$5000)</f>
        <v>0</v>
      </c>
      <c r="N135" s="275" t="str">
        <f t="shared" si="21"/>
        <v/>
      </c>
      <c r="O135" s="276" t="str">
        <f t="shared" si="22"/>
        <v/>
      </c>
      <c r="P135" s="116"/>
      <c r="Q135" s="213"/>
      <c r="R135" s="106"/>
      <c r="S135" s="256">
        <f t="shared" si="18"/>
        <v>0</v>
      </c>
      <c r="T135" s="257"/>
      <c r="U135" s="85"/>
      <c r="V135" s="258"/>
    </row>
    <row r="136" spans="1:22">
      <c r="A136" s="245" t="str">
        <f t="shared" si="20"/>
        <v/>
      </c>
      <c r="B136" s="270"/>
      <c r="C136" s="216"/>
      <c r="D136" s="210"/>
      <c r="E136" s="214"/>
      <c r="F136" s="216"/>
      <c r="G136" s="211"/>
      <c r="H136" s="211"/>
      <c r="I136" s="211"/>
      <c r="J136" s="211"/>
      <c r="K136" s="250" t="str">
        <f t="shared" si="19"/>
        <v/>
      </c>
      <c r="L136" s="278"/>
      <c r="M136" s="252">
        <f>SUMIF(收入管理台账!$C$4:$C$5000,项目管理台账!K136,收入管理台账!$H$4:$H$5000)</f>
        <v>0</v>
      </c>
      <c r="N136" s="275" t="str">
        <f t="shared" si="21"/>
        <v/>
      </c>
      <c r="O136" s="276" t="str">
        <f t="shared" si="22"/>
        <v/>
      </c>
      <c r="P136" s="116"/>
      <c r="Q136" s="213"/>
      <c r="R136" s="106"/>
      <c r="S136" s="256">
        <f t="shared" si="18"/>
        <v>0</v>
      </c>
      <c r="T136" s="257"/>
      <c r="U136" s="85"/>
      <c r="V136" s="258"/>
    </row>
    <row r="137" spans="1:22">
      <c r="A137" s="245" t="str">
        <f t="shared" si="20"/>
        <v/>
      </c>
      <c r="B137" s="270"/>
      <c r="C137" s="216"/>
      <c r="D137" s="210"/>
      <c r="E137" s="214"/>
      <c r="F137" s="216"/>
      <c r="G137" s="211"/>
      <c r="H137" s="211"/>
      <c r="I137" s="211"/>
      <c r="J137" s="211"/>
      <c r="K137" s="250" t="str">
        <f t="shared" si="19"/>
        <v/>
      </c>
      <c r="L137" s="278"/>
      <c r="M137" s="252">
        <f>SUMIF(收入管理台账!$C$4:$C$5000,项目管理台账!K137,收入管理台账!$H$4:$H$5000)</f>
        <v>0</v>
      </c>
      <c r="N137" s="275" t="str">
        <f t="shared" si="21"/>
        <v/>
      </c>
      <c r="O137" s="276" t="str">
        <f t="shared" si="22"/>
        <v/>
      </c>
      <c r="P137" s="116"/>
      <c r="Q137" s="213"/>
      <c r="R137" s="106"/>
      <c r="S137" s="256">
        <f t="shared" si="18"/>
        <v>0</v>
      </c>
      <c r="T137" s="257"/>
      <c r="U137" s="85"/>
      <c r="V137" s="258"/>
    </row>
    <row r="138" spans="1:22">
      <c r="A138" s="245" t="str">
        <f t="shared" si="20"/>
        <v/>
      </c>
      <c r="B138" s="270"/>
      <c r="C138" s="216"/>
      <c r="D138" s="210"/>
      <c r="E138" s="214"/>
      <c r="F138" s="216"/>
      <c r="G138" s="211"/>
      <c r="H138" s="211"/>
      <c r="I138" s="211"/>
      <c r="J138" s="211"/>
      <c r="K138" s="250" t="str">
        <f t="shared" si="19"/>
        <v/>
      </c>
      <c r="L138" s="278"/>
      <c r="M138" s="252">
        <f>SUMIF(收入管理台账!$C$4:$C$5000,项目管理台账!K138,收入管理台账!$H$4:$H$5000)</f>
        <v>0</v>
      </c>
      <c r="N138" s="275" t="str">
        <f t="shared" si="21"/>
        <v/>
      </c>
      <c r="O138" s="276" t="str">
        <f t="shared" si="22"/>
        <v/>
      </c>
      <c r="P138" s="116"/>
      <c r="Q138" s="213"/>
      <c r="R138" s="106"/>
      <c r="S138" s="256">
        <f t="shared" si="18"/>
        <v>0</v>
      </c>
      <c r="T138" s="257"/>
      <c r="U138" s="85"/>
      <c r="V138" s="258"/>
    </row>
    <row r="139" spans="1:22">
      <c r="A139" s="245" t="str">
        <f t="shared" si="20"/>
        <v/>
      </c>
      <c r="B139" s="270"/>
      <c r="C139" s="216"/>
      <c r="D139" s="210"/>
      <c r="E139" s="214"/>
      <c r="F139" s="216"/>
      <c r="G139" s="211"/>
      <c r="H139" s="211"/>
      <c r="I139" s="211"/>
      <c r="J139" s="211"/>
      <c r="K139" s="250" t="str">
        <f t="shared" si="19"/>
        <v/>
      </c>
      <c r="L139" s="278"/>
      <c r="M139" s="252">
        <f>SUMIF(收入管理台账!$C$4:$C$5000,项目管理台账!K139,收入管理台账!$H$4:$H$5000)</f>
        <v>0</v>
      </c>
      <c r="N139" s="275" t="str">
        <f t="shared" si="21"/>
        <v/>
      </c>
      <c r="O139" s="276" t="str">
        <f t="shared" si="22"/>
        <v/>
      </c>
      <c r="P139" s="116"/>
      <c r="Q139" s="213"/>
      <c r="R139" s="106"/>
      <c r="S139" s="256">
        <f t="shared" si="18"/>
        <v>0</v>
      </c>
      <c r="T139" s="257"/>
      <c r="U139" s="85"/>
      <c r="V139" s="258"/>
    </row>
    <row r="140" spans="1:22">
      <c r="A140" s="245" t="str">
        <f t="shared" si="20"/>
        <v/>
      </c>
      <c r="B140" s="270"/>
      <c r="C140" s="216"/>
      <c r="D140" s="210"/>
      <c r="E140" s="214"/>
      <c r="F140" s="216"/>
      <c r="G140" s="211"/>
      <c r="H140" s="211"/>
      <c r="I140" s="211"/>
      <c r="J140" s="211"/>
      <c r="K140" s="250" t="str">
        <f t="shared" si="19"/>
        <v/>
      </c>
      <c r="L140" s="278"/>
      <c r="M140" s="252">
        <f>SUMIF(收入管理台账!$C$4:$C$5000,项目管理台账!K140,收入管理台账!$H$4:$H$5000)</f>
        <v>0</v>
      </c>
      <c r="N140" s="275" t="str">
        <f t="shared" si="21"/>
        <v/>
      </c>
      <c r="O140" s="276" t="str">
        <f t="shared" si="22"/>
        <v/>
      </c>
      <c r="P140" s="116"/>
      <c r="Q140" s="213"/>
      <c r="R140" s="106"/>
      <c r="S140" s="256">
        <f t="shared" si="18"/>
        <v>0</v>
      </c>
      <c r="T140" s="257"/>
      <c r="U140" s="85"/>
      <c r="V140" s="258"/>
    </row>
    <row r="141" spans="1:22">
      <c r="A141" s="245" t="str">
        <f t="shared" si="20"/>
        <v/>
      </c>
      <c r="B141" s="270"/>
      <c r="C141" s="216"/>
      <c r="D141" s="210"/>
      <c r="E141" s="214"/>
      <c r="F141" s="216"/>
      <c r="G141" s="211"/>
      <c r="H141" s="211"/>
      <c r="I141" s="211"/>
      <c r="J141" s="211"/>
      <c r="K141" s="250" t="str">
        <f t="shared" si="19"/>
        <v/>
      </c>
      <c r="L141" s="278"/>
      <c r="M141" s="252">
        <f>SUMIF(收入管理台账!$C$4:$C$5000,项目管理台账!K141,收入管理台账!$H$4:$H$5000)</f>
        <v>0</v>
      </c>
      <c r="N141" s="275" t="str">
        <f t="shared" si="21"/>
        <v/>
      </c>
      <c r="O141" s="276" t="str">
        <f t="shared" si="22"/>
        <v/>
      </c>
      <c r="P141" s="116"/>
      <c r="Q141" s="213"/>
      <c r="R141" s="106"/>
      <c r="S141" s="256">
        <f t="shared" si="18"/>
        <v>0</v>
      </c>
      <c r="T141" s="257"/>
      <c r="U141" s="85"/>
      <c r="V141" s="258"/>
    </row>
    <row r="142" spans="1:22">
      <c r="A142" s="245" t="str">
        <f t="shared" si="20"/>
        <v/>
      </c>
      <c r="B142" s="270"/>
      <c r="C142" s="216"/>
      <c r="D142" s="210"/>
      <c r="E142" s="214"/>
      <c r="F142" s="216"/>
      <c r="G142" s="211"/>
      <c r="H142" s="211"/>
      <c r="I142" s="211"/>
      <c r="J142" s="211"/>
      <c r="K142" s="250" t="str">
        <f t="shared" si="19"/>
        <v/>
      </c>
      <c r="L142" s="278"/>
      <c r="M142" s="252">
        <f>SUMIF(收入管理台账!$C$4:$C$5000,项目管理台账!K142,收入管理台账!$H$4:$H$5000)</f>
        <v>0</v>
      </c>
      <c r="N142" s="275" t="str">
        <f t="shared" si="21"/>
        <v/>
      </c>
      <c r="O142" s="276" t="str">
        <f t="shared" si="22"/>
        <v/>
      </c>
      <c r="P142" s="116"/>
      <c r="Q142" s="213"/>
      <c r="R142" s="106"/>
      <c r="S142" s="256">
        <f t="shared" si="18"/>
        <v>0</v>
      </c>
      <c r="T142" s="257"/>
      <c r="U142" s="85"/>
      <c r="V142" s="258"/>
    </row>
    <row r="143" spans="1:22">
      <c r="A143" s="245" t="str">
        <f t="shared" si="20"/>
        <v/>
      </c>
      <c r="B143" s="270"/>
      <c r="C143" s="216"/>
      <c r="D143" s="210"/>
      <c r="E143" s="214"/>
      <c r="F143" s="216"/>
      <c r="G143" s="211"/>
      <c r="H143" s="211"/>
      <c r="I143" s="211"/>
      <c r="J143" s="211"/>
      <c r="K143" s="250" t="str">
        <f t="shared" si="19"/>
        <v/>
      </c>
      <c r="L143" s="278"/>
      <c r="M143" s="252">
        <f>SUMIF(收入管理台账!$C$4:$C$5000,项目管理台账!K143,收入管理台账!$H$4:$H$5000)</f>
        <v>0</v>
      </c>
      <c r="N143" s="275" t="str">
        <f t="shared" si="21"/>
        <v/>
      </c>
      <c r="O143" s="276" t="str">
        <f t="shared" si="22"/>
        <v/>
      </c>
      <c r="P143" s="116"/>
      <c r="Q143" s="213"/>
      <c r="R143" s="106"/>
      <c r="S143" s="256">
        <f t="shared" si="18"/>
        <v>0</v>
      </c>
      <c r="T143" s="257"/>
      <c r="U143" s="85"/>
      <c r="V143" s="258"/>
    </row>
    <row r="144" spans="1:22">
      <c r="A144" s="245" t="str">
        <f t="shared" si="20"/>
        <v/>
      </c>
      <c r="B144" s="270"/>
      <c r="C144" s="216"/>
      <c r="D144" s="210"/>
      <c r="E144" s="214"/>
      <c r="F144" s="216"/>
      <c r="G144" s="211"/>
      <c r="H144" s="211"/>
      <c r="I144" s="211"/>
      <c r="J144" s="211"/>
      <c r="K144" s="250" t="str">
        <f t="shared" si="19"/>
        <v/>
      </c>
      <c r="L144" s="278"/>
      <c r="M144" s="252">
        <f>SUMIF(收入管理台账!$C$4:$C$5000,项目管理台账!K144,收入管理台账!$H$4:$H$5000)</f>
        <v>0</v>
      </c>
      <c r="N144" s="275" t="str">
        <f t="shared" si="21"/>
        <v/>
      </c>
      <c r="O144" s="276" t="str">
        <f t="shared" si="22"/>
        <v/>
      </c>
      <c r="P144" s="116"/>
      <c r="Q144" s="213"/>
      <c r="R144" s="106"/>
      <c r="S144" s="256">
        <f t="shared" si="18"/>
        <v>0</v>
      </c>
      <c r="T144" s="257"/>
      <c r="U144" s="85"/>
      <c r="V144" s="258"/>
    </row>
    <row r="145" spans="1:22">
      <c r="A145" s="245" t="str">
        <f t="shared" si="20"/>
        <v/>
      </c>
      <c r="B145" s="270"/>
      <c r="C145" s="216"/>
      <c r="D145" s="210"/>
      <c r="E145" s="214"/>
      <c r="F145" s="216"/>
      <c r="G145" s="211"/>
      <c r="H145" s="211"/>
      <c r="I145" s="211"/>
      <c r="J145" s="211"/>
      <c r="K145" s="250" t="str">
        <f t="shared" si="19"/>
        <v/>
      </c>
      <c r="L145" s="278"/>
      <c r="M145" s="252">
        <f>SUMIF(收入管理台账!$C$4:$C$5000,项目管理台账!K145,收入管理台账!$H$4:$H$5000)</f>
        <v>0</v>
      </c>
      <c r="N145" s="275" t="str">
        <f t="shared" si="21"/>
        <v/>
      </c>
      <c r="O145" s="276" t="str">
        <f t="shared" si="22"/>
        <v/>
      </c>
      <c r="P145" s="116"/>
      <c r="Q145" s="213"/>
      <c r="R145" s="106"/>
      <c r="S145" s="256">
        <f t="shared" si="18"/>
        <v>0</v>
      </c>
      <c r="T145" s="257"/>
      <c r="U145" s="85"/>
      <c r="V145" s="258"/>
    </row>
    <row r="146" spans="1:22">
      <c r="A146" s="245" t="str">
        <f t="shared" si="20"/>
        <v/>
      </c>
      <c r="B146" s="270"/>
      <c r="C146" s="216"/>
      <c r="D146" s="210"/>
      <c r="E146" s="214"/>
      <c r="F146" s="216"/>
      <c r="G146" s="211"/>
      <c r="H146" s="211"/>
      <c r="I146" s="211"/>
      <c r="J146" s="211"/>
      <c r="K146" s="250" t="str">
        <f t="shared" si="19"/>
        <v/>
      </c>
      <c r="L146" s="278"/>
      <c r="M146" s="252">
        <f>SUMIF(收入管理台账!$C$4:$C$5000,项目管理台账!K146,收入管理台账!$H$4:$H$5000)</f>
        <v>0</v>
      </c>
      <c r="N146" s="275" t="str">
        <f t="shared" si="21"/>
        <v/>
      </c>
      <c r="O146" s="276" t="str">
        <f t="shared" si="22"/>
        <v/>
      </c>
      <c r="P146" s="116"/>
      <c r="Q146" s="213"/>
      <c r="R146" s="106"/>
      <c r="S146" s="256">
        <f t="shared" si="18"/>
        <v>0</v>
      </c>
      <c r="T146" s="257"/>
      <c r="U146" s="85"/>
      <c r="V146" s="258"/>
    </row>
    <row r="147" spans="1:22">
      <c r="A147" s="245" t="str">
        <f t="shared" si="20"/>
        <v/>
      </c>
      <c r="B147" s="270"/>
      <c r="C147" s="216"/>
      <c r="D147" s="210"/>
      <c r="E147" s="214"/>
      <c r="F147" s="216"/>
      <c r="G147" s="211"/>
      <c r="H147" s="211"/>
      <c r="I147" s="211"/>
      <c r="J147" s="211"/>
      <c r="K147" s="250" t="str">
        <f t="shared" si="19"/>
        <v/>
      </c>
      <c r="L147" s="278"/>
      <c r="M147" s="252">
        <f>SUMIF(收入管理台账!$C$4:$C$5000,项目管理台账!K147,收入管理台账!$H$4:$H$5000)</f>
        <v>0</v>
      </c>
      <c r="N147" s="275" t="str">
        <f t="shared" si="21"/>
        <v/>
      </c>
      <c r="O147" s="276" t="str">
        <f t="shared" si="22"/>
        <v/>
      </c>
      <c r="P147" s="116"/>
      <c r="Q147" s="213"/>
      <c r="R147" s="106"/>
      <c r="S147" s="256">
        <f t="shared" si="18"/>
        <v>0</v>
      </c>
      <c r="T147" s="257"/>
      <c r="U147" s="85"/>
      <c r="V147" s="258"/>
    </row>
    <row r="148" spans="1:22">
      <c r="A148" s="245" t="str">
        <f t="shared" si="20"/>
        <v/>
      </c>
      <c r="B148" s="270"/>
      <c r="C148" s="216"/>
      <c r="D148" s="210"/>
      <c r="E148" s="214"/>
      <c r="F148" s="216"/>
      <c r="G148" s="211"/>
      <c r="H148" s="211"/>
      <c r="I148" s="211"/>
      <c r="J148" s="211"/>
      <c r="K148" s="250" t="str">
        <f t="shared" si="19"/>
        <v/>
      </c>
      <c r="L148" s="278"/>
      <c r="M148" s="252">
        <f>SUMIF(收入管理台账!$C$4:$C$5000,项目管理台账!K148,收入管理台账!$H$4:$H$5000)</f>
        <v>0</v>
      </c>
      <c r="N148" s="275" t="str">
        <f t="shared" si="21"/>
        <v/>
      </c>
      <c r="O148" s="276" t="str">
        <f t="shared" si="22"/>
        <v/>
      </c>
      <c r="P148" s="116"/>
      <c r="Q148" s="213"/>
      <c r="R148" s="106"/>
      <c r="S148" s="256">
        <f t="shared" si="18"/>
        <v>0</v>
      </c>
      <c r="T148" s="257"/>
      <c r="U148" s="85"/>
      <c r="V148" s="258"/>
    </row>
    <row r="149" spans="1:22">
      <c r="A149" s="245" t="str">
        <f t="shared" si="20"/>
        <v/>
      </c>
      <c r="B149" s="270"/>
      <c r="C149" s="216"/>
      <c r="D149" s="210"/>
      <c r="E149" s="214"/>
      <c r="F149" s="216"/>
      <c r="G149" s="211"/>
      <c r="H149" s="211"/>
      <c r="I149" s="211"/>
      <c r="J149" s="211"/>
      <c r="K149" s="250" t="str">
        <f t="shared" si="19"/>
        <v/>
      </c>
      <c r="L149" s="278"/>
      <c r="M149" s="252">
        <f>SUMIF(收入管理台账!$C$4:$C$5000,项目管理台账!K149,收入管理台账!$H$4:$H$5000)</f>
        <v>0</v>
      </c>
      <c r="N149" s="275" t="str">
        <f t="shared" si="21"/>
        <v/>
      </c>
      <c r="O149" s="276" t="str">
        <f t="shared" si="22"/>
        <v/>
      </c>
      <c r="P149" s="116"/>
      <c r="Q149" s="213"/>
      <c r="R149" s="106"/>
      <c r="S149" s="256">
        <f t="shared" si="18"/>
        <v>0</v>
      </c>
      <c r="T149" s="257"/>
      <c r="U149" s="85"/>
      <c r="V149" s="258"/>
    </row>
    <row r="150" spans="1:22">
      <c r="A150" s="245" t="str">
        <f t="shared" si="20"/>
        <v/>
      </c>
      <c r="B150" s="270"/>
      <c r="C150" s="216"/>
      <c r="D150" s="210"/>
      <c r="E150" s="214"/>
      <c r="F150" s="216"/>
      <c r="G150" s="211"/>
      <c r="H150" s="211"/>
      <c r="I150" s="211"/>
      <c r="J150" s="211"/>
      <c r="K150" s="250" t="str">
        <f t="shared" si="19"/>
        <v/>
      </c>
      <c r="L150" s="278"/>
      <c r="M150" s="252">
        <f>SUMIF(收入管理台账!$C$4:$C$5000,项目管理台账!K150,收入管理台账!$H$4:$H$5000)</f>
        <v>0</v>
      </c>
      <c r="N150" s="275" t="str">
        <f t="shared" si="21"/>
        <v/>
      </c>
      <c r="O150" s="276" t="str">
        <f t="shared" si="22"/>
        <v/>
      </c>
      <c r="P150" s="116"/>
      <c r="Q150" s="213"/>
      <c r="R150" s="106"/>
      <c r="S150" s="256">
        <f t="shared" si="18"/>
        <v>0</v>
      </c>
      <c r="T150" s="257"/>
      <c r="U150" s="85"/>
      <c r="V150" s="258"/>
    </row>
    <row r="151" spans="1:22">
      <c r="A151" s="245" t="str">
        <f t="shared" si="20"/>
        <v/>
      </c>
      <c r="B151" s="270"/>
      <c r="C151" s="216"/>
      <c r="D151" s="210"/>
      <c r="E151" s="214"/>
      <c r="F151" s="216"/>
      <c r="G151" s="211"/>
      <c r="H151" s="211"/>
      <c r="I151" s="211"/>
      <c r="J151" s="211"/>
      <c r="K151" s="250" t="str">
        <f t="shared" si="19"/>
        <v/>
      </c>
      <c r="L151" s="278"/>
      <c r="M151" s="252">
        <f>SUMIF(收入管理台账!$C$4:$C$5000,项目管理台账!K151,收入管理台账!$H$4:$H$5000)</f>
        <v>0</v>
      </c>
      <c r="N151" s="275" t="str">
        <f t="shared" si="21"/>
        <v/>
      </c>
      <c r="O151" s="276" t="str">
        <f t="shared" si="22"/>
        <v/>
      </c>
      <c r="P151" s="116"/>
      <c r="Q151" s="213"/>
      <c r="R151" s="106"/>
      <c r="S151" s="256">
        <f t="shared" si="18"/>
        <v>0</v>
      </c>
      <c r="T151" s="257"/>
      <c r="U151" s="85"/>
      <c r="V151" s="258"/>
    </row>
    <row r="152" spans="1:22">
      <c r="A152" s="245" t="str">
        <f t="shared" si="20"/>
        <v/>
      </c>
      <c r="B152" s="270"/>
      <c r="C152" s="216"/>
      <c r="D152" s="210"/>
      <c r="E152" s="214"/>
      <c r="F152" s="216"/>
      <c r="G152" s="211"/>
      <c r="H152" s="211"/>
      <c r="I152" s="211"/>
      <c r="J152" s="211"/>
      <c r="K152" s="250" t="str">
        <f t="shared" si="19"/>
        <v/>
      </c>
      <c r="L152" s="278"/>
      <c r="M152" s="252">
        <f>SUMIF(收入管理台账!$C$4:$C$5000,项目管理台账!K152,收入管理台账!$H$4:$H$5000)</f>
        <v>0</v>
      </c>
      <c r="N152" s="275" t="str">
        <f t="shared" si="21"/>
        <v/>
      </c>
      <c r="O152" s="276" t="str">
        <f t="shared" si="22"/>
        <v/>
      </c>
      <c r="P152" s="116"/>
      <c r="Q152" s="213"/>
      <c r="R152" s="106"/>
      <c r="S152" s="256">
        <f t="shared" si="18"/>
        <v>0</v>
      </c>
      <c r="T152" s="257"/>
      <c r="U152" s="85"/>
      <c r="V152" s="258"/>
    </row>
    <row r="153" spans="1:22">
      <c r="A153" s="245" t="str">
        <f t="shared" si="20"/>
        <v/>
      </c>
      <c r="B153" s="270"/>
      <c r="C153" s="216"/>
      <c r="D153" s="210"/>
      <c r="E153" s="214"/>
      <c r="F153" s="216"/>
      <c r="G153" s="211"/>
      <c r="H153" s="211"/>
      <c r="I153" s="211"/>
      <c r="J153" s="211"/>
      <c r="K153" s="250" t="str">
        <f t="shared" si="19"/>
        <v/>
      </c>
      <c r="L153" s="278"/>
      <c r="M153" s="252">
        <f>SUMIF(收入管理台账!$C$4:$C$5000,项目管理台账!K153,收入管理台账!$H$4:$H$5000)</f>
        <v>0</v>
      </c>
      <c r="N153" s="275" t="str">
        <f t="shared" si="21"/>
        <v/>
      </c>
      <c r="O153" s="276" t="str">
        <f t="shared" si="22"/>
        <v/>
      </c>
      <c r="P153" s="116"/>
      <c r="Q153" s="213"/>
      <c r="R153" s="106"/>
      <c r="S153" s="256">
        <f t="shared" si="18"/>
        <v>0</v>
      </c>
      <c r="T153" s="257"/>
      <c r="U153" s="85"/>
      <c r="V153" s="258"/>
    </row>
    <row r="154" spans="1:22">
      <c r="A154" s="245" t="str">
        <f t="shared" si="20"/>
        <v/>
      </c>
      <c r="B154" s="270"/>
      <c r="C154" s="216"/>
      <c r="D154" s="210"/>
      <c r="E154" s="214"/>
      <c r="F154" s="216"/>
      <c r="G154" s="211"/>
      <c r="H154" s="211"/>
      <c r="I154" s="211"/>
      <c r="J154" s="211"/>
      <c r="K154" s="250" t="str">
        <f t="shared" si="19"/>
        <v/>
      </c>
      <c r="L154" s="278"/>
      <c r="M154" s="252">
        <f>SUMIF(收入管理台账!$C$4:$C$5000,项目管理台账!K154,收入管理台账!$H$4:$H$5000)</f>
        <v>0</v>
      </c>
      <c r="N154" s="275" t="str">
        <f t="shared" si="21"/>
        <v/>
      </c>
      <c r="O154" s="276" t="str">
        <f t="shared" si="22"/>
        <v/>
      </c>
      <c r="P154" s="116"/>
      <c r="Q154" s="213"/>
      <c r="R154" s="106"/>
      <c r="S154" s="256">
        <f t="shared" si="18"/>
        <v>0</v>
      </c>
      <c r="T154" s="257"/>
      <c r="U154" s="85"/>
      <c r="V154" s="258"/>
    </row>
    <row r="155" spans="1:22">
      <c r="A155" s="245" t="str">
        <f t="shared" si="20"/>
        <v/>
      </c>
      <c r="B155" s="270"/>
      <c r="C155" s="216"/>
      <c r="D155" s="210"/>
      <c r="E155" s="214"/>
      <c r="F155" s="216"/>
      <c r="G155" s="211"/>
      <c r="H155" s="211"/>
      <c r="I155" s="211"/>
      <c r="J155" s="211"/>
      <c r="K155" s="250" t="str">
        <f t="shared" si="19"/>
        <v/>
      </c>
      <c r="L155" s="278"/>
      <c r="M155" s="252">
        <f>SUMIF(收入管理台账!$C$4:$C$5000,项目管理台账!K155,收入管理台账!$H$4:$H$5000)</f>
        <v>0</v>
      </c>
      <c r="N155" s="275" t="str">
        <f t="shared" si="21"/>
        <v/>
      </c>
      <c r="O155" s="276" t="str">
        <f t="shared" si="22"/>
        <v/>
      </c>
      <c r="P155" s="116"/>
      <c r="Q155" s="213"/>
      <c r="R155" s="106"/>
      <c r="S155" s="256">
        <f t="shared" si="18"/>
        <v>0</v>
      </c>
      <c r="T155" s="257"/>
      <c r="U155" s="85"/>
      <c r="V155" s="258"/>
    </row>
    <row r="156" spans="1:22">
      <c r="A156" s="245" t="str">
        <f t="shared" si="20"/>
        <v/>
      </c>
      <c r="B156" s="270"/>
      <c r="C156" s="216"/>
      <c r="D156" s="210"/>
      <c r="E156" s="214"/>
      <c r="F156" s="216"/>
      <c r="G156" s="211"/>
      <c r="H156" s="211"/>
      <c r="I156" s="211"/>
      <c r="J156" s="211"/>
      <c r="K156" s="250" t="str">
        <f t="shared" si="19"/>
        <v/>
      </c>
      <c r="L156" s="278"/>
      <c r="M156" s="252">
        <f>SUMIF(收入管理台账!$C$4:$C$5000,项目管理台账!K156,收入管理台账!$H$4:$H$5000)</f>
        <v>0</v>
      </c>
      <c r="N156" s="275" t="str">
        <f t="shared" si="21"/>
        <v/>
      </c>
      <c r="O156" s="276" t="str">
        <f t="shared" si="22"/>
        <v/>
      </c>
      <c r="P156" s="116"/>
      <c r="Q156" s="213"/>
      <c r="R156" s="106"/>
      <c r="S156" s="256">
        <f t="shared" si="18"/>
        <v>0</v>
      </c>
      <c r="T156" s="257"/>
      <c r="U156" s="85"/>
      <c r="V156" s="258"/>
    </row>
    <row r="157" spans="1:22">
      <c r="A157" s="245" t="str">
        <f t="shared" si="20"/>
        <v/>
      </c>
      <c r="B157" s="270"/>
      <c r="C157" s="216"/>
      <c r="D157" s="210"/>
      <c r="E157" s="214"/>
      <c r="F157" s="216"/>
      <c r="G157" s="211"/>
      <c r="H157" s="211"/>
      <c r="I157" s="211"/>
      <c r="J157" s="211"/>
      <c r="K157" s="250" t="str">
        <f t="shared" si="19"/>
        <v/>
      </c>
      <c r="L157" s="278"/>
      <c r="M157" s="252">
        <f>SUMIF(收入管理台账!$C$4:$C$5000,项目管理台账!K157,收入管理台账!$H$4:$H$5000)</f>
        <v>0</v>
      </c>
      <c r="N157" s="275" t="str">
        <f t="shared" si="21"/>
        <v/>
      </c>
      <c r="O157" s="276" t="str">
        <f t="shared" si="22"/>
        <v/>
      </c>
      <c r="P157" s="116"/>
      <c r="Q157" s="213"/>
      <c r="R157" s="106"/>
      <c r="S157" s="256">
        <f t="shared" si="18"/>
        <v>0</v>
      </c>
      <c r="T157" s="257"/>
      <c r="U157" s="85"/>
      <c r="V157" s="258"/>
    </row>
    <row r="158" spans="1:22">
      <c r="A158" s="245" t="str">
        <f t="shared" si="20"/>
        <v/>
      </c>
      <c r="B158" s="270"/>
      <c r="C158" s="216"/>
      <c r="D158" s="210"/>
      <c r="E158" s="214"/>
      <c r="F158" s="216"/>
      <c r="G158" s="211"/>
      <c r="H158" s="211"/>
      <c r="I158" s="211"/>
      <c r="J158" s="211"/>
      <c r="K158" s="250" t="str">
        <f t="shared" si="19"/>
        <v/>
      </c>
      <c r="L158" s="278"/>
      <c r="M158" s="252">
        <f>SUMIF(收入管理台账!$C$4:$C$5000,项目管理台账!K158,收入管理台账!$H$4:$H$5000)</f>
        <v>0</v>
      </c>
      <c r="N158" s="275" t="str">
        <f t="shared" si="21"/>
        <v/>
      </c>
      <c r="O158" s="276" t="str">
        <f t="shared" si="22"/>
        <v/>
      </c>
      <c r="P158" s="116"/>
      <c r="Q158" s="213"/>
      <c r="R158" s="106"/>
      <c r="S158" s="256">
        <f t="shared" si="18"/>
        <v>0</v>
      </c>
      <c r="T158" s="257"/>
      <c r="U158" s="85"/>
      <c r="V158" s="258"/>
    </row>
    <row r="159" spans="1:22">
      <c r="A159" s="245" t="str">
        <f t="shared" si="20"/>
        <v/>
      </c>
      <c r="B159" s="270"/>
      <c r="C159" s="216"/>
      <c r="D159" s="210"/>
      <c r="E159" s="214"/>
      <c r="F159" s="216"/>
      <c r="G159" s="211"/>
      <c r="H159" s="211"/>
      <c r="I159" s="211"/>
      <c r="J159" s="211"/>
      <c r="K159" s="250" t="str">
        <f t="shared" si="19"/>
        <v/>
      </c>
      <c r="L159" s="278"/>
      <c r="M159" s="252">
        <f>SUMIF(收入管理台账!$C$4:$C$5000,项目管理台账!K159,收入管理台账!$H$4:$H$5000)</f>
        <v>0</v>
      </c>
      <c r="N159" s="275" t="str">
        <f t="shared" si="21"/>
        <v/>
      </c>
      <c r="O159" s="276" t="str">
        <f t="shared" si="22"/>
        <v/>
      </c>
      <c r="P159" s="116"/>
      <c r="Q159" s="213"/>
      <c r="R159" s="106"/>
      <c r="S159" s="256">
        <f t="shared" si="18"/>
        <v>0</v>
      </c>
      <c r="T159" s="257"/>
      <c r="U159" s="85"/>
      <c r="V159" s="258"/>
    </row>
    <row r="160" spans="1:22">
      <c r="A160" s="245" t="str">
        <f t="shared" si="20"/>
        <v/>
      </c>
      <c r="B160" s="270"/>
      <c r="C160" s="216"/>
      <c r="D160" s="210"/>
      <c r="E160" s="214"/>
      <c r="F160" s="216"/>
      <c r="G160" s="211"/>
      <c r="H160" s="211"/>
      <c r="I160" s="211"/>
      <c r="J160" s="211"/>
      <c r="K160" s="250" t="str">
        <f t="shared" si="19"/>
        <v/>
      </c>
      <c r="L160" s="278"/>
      <c r="M160" s="252">
        <f>SUMIF(收入管理台账!$C$4:$C$5000,项目管理台账!K160,收入管理台账!$H$4:$H$5000)</f>
        <v>0</v>
      </c>
      <c r="N160" s="275" t="str">
        <f t="shared" si="21"/>
        <v/>
      </c>
      <c r="O160" s="276" t="str">
        <f t="shared" si="22"/>
        <v/>
      </c>
      <c r="P160" s="116"/>
      <c r="Q160" s="213"/>
      <c r="R160" s="106"/>
      <c r="S160" s="256">
        <f t="shared" si="18"/>
        <v>0</v>
      </c>
      <c r="T160" s="257"/>
      <c r="U160" s="85"/>
      <c r="V160" s="258"/>
    </row>
    <row r="161" spans="1:22">
      <c r="A161" s="245" t="str">
        <f t="shared" si="20"/>
        <v/>
      </c>
      <c r="B161" s="270"/>
      <c r="C161" s="216"/>
      <c r="D161" s="210"/>
      <c r="E161" s="214"/>
      <c r="F161" s="216"/>
      <c r="G161" s="211"/>
      <c r="H161" s="211"/>
      <c r="I161" s="211"/>
      <c r="J161" s="211"/>
      <c r="K161" s="250" t="str">
        <f t="shared" si="19"/>
        <v/>
      </c>
      <c r="L161" s="278"/>
      <c r="M161" s="252">
        <f>SUMIF(收入管理台账!$C$4:$C$5000,项目管理台账!K161,收入管理台账!$H$4:$H$5000)</f>
        <v>0</v>
      </c>
      <c r="N161" s="275" t="str">
        <f t="shared" si="21"/>
        <v/>
      </c>
      <c r="O161" s="276" t="str">
        <f t="shared" si="22"/>
        <v/>
      </c>
      <c r="P161" s="116"/>
      <c r="Q161" s="213"/>
      <c r="R161" s="106"/>
      <c r="S161" s="256">
        <f t="shared" si="18"/>
        <v>0</v>
      </c>
      <c r="T161" s="257"/>
      <c r="U161" s="85"/>
      <c r="V161" s="258"/>
    </row>
    <row r="162" spans="1:22">
      <c r="A162" s="245" t="str">
        <f t="shared" si="20"/>
        <v/>
      </c>
      <c r="B162" s="270"/>
      <c r="C162" s="216"/>
      <c r="D162" s="210"/>
      <c r="E162" s="214"/>
      <c r="F162" s="216"/>
      <c r="G162" s="211"/>
      <c r="H162" s="211"/>
      <c r="I162" s="211"/>
      <c r="J162" s="211"/>
      <c r="K162" s="250" t="str">
        <f t="shared" si="19"/>
        <v/>
      </c>
      <c r="L162" s="278"/>
      <c r="M162" s="252">
        <f>SUMIF(收入管理台账!$C$4:$C$5000,项目管理台账!K162,收入管理台账!$H$4:$H$5000)</f>
        <v>0</v>
      </c>
      <c r="N162" s="275" t="str">
        <f t="shared" si="21"/>
        <v/>
      </c>
      <c r="O162" s="276" t="str">
        <f t="shared" si="22"/>
        <v/>
      </c>
      <c r="P162" s="116"/>
      <c r="Q162" s="213"/>
      <c r="R162" s="106"/>
      <c r="S162" s="256">
        <f t="shared" si="18"/>
        <v>0</v>
      </c>
      <c r="T162" s="257"/>
      <c r="U162" s="85"/>
      <c r="V162" s="258"/>
    </row>
    <row r="163" spans="1:22">
      <c r="A163" s="245" t="str">
        <f t="shared" si="20"/>
        <v/>
      </c>
      <c r="B163" s="270"/>
      <c r="C163" s="216"/>
      <c r="D163" s="210"/>
      <c r="E163" s="214"/>
      <c r="F163" s="216"/>
      <c r="G163" s="211"/>
      <c r="H163" s="211"/>
      <c r="I163" s="211"/>
      <c r="J163" s="211"/>
      <c r="K163" s="250" t="str">
        <f t="shared" si="19"/>
        <v/>
      </c>
      <c r="L163" s="278"/>
      <c r="M163" s="252">
        <f>SUMIF(收入管理台账!$C$4:$C$5000,项目管理台账!K163,收入管理台账!$H$4:$H$5000)</f>
        <v>0</v>
      </c>
      <c r="N163" s="275" t="str">
        <f t="shared" si="21"/>
        <v/>
      </c>
      <c r="O163" s="276" t="str">
        <f t="shared" si="22"/>
        <v/>
      </c>
      <c r="P163" s="116"/>
      <c r="Q163" s="213"/>
      <c r="R163" s="106"/>
      <c r="S163" s="256">
        <f t="shared" si="18"/>
        <v>0</v>
      </c>
      <c r="T163" s="257"/>
      <c r="U163" s="85"/>
      <c r="V163" s="258"/>
    </row>
    <row r="164" spans="1:22">
      <c r="A164" s="245" t="str">
        <f t="shared" si="20"/>
        <v/>
      </c>
      <c r="B164" s="270"/>
      <c r="C164" s="216"/>
      <c r="D164" s="210"/>
      <c r="E164" s="214"/>
      <c r="F164" s="216"/>
      <c r="G164" s="211"/>
      <c r="H164" s="211"/>
      <c r="I164" s="211"/>
      <c r="J164" s="211"/>
      <c r="K164" s="250" t="str">
        <f t="shared" si="19"/>
        <v/>
      </c>
      <c r="L164" s="278"/>
      <c r="M164" s="252">
        <f>SUMIF(收入管理台账!$C$4:$C$5000,项目管理台账!K164,收入管理台账!$H$4:$H$5000)</f>
        <v>0</v>
      </c>
      <c r="N164" s="275" t="str">
        <f t="shared" si="21"/>
        <v/>
      </c>
      <c r="O164" s="276" t="str">
        <f t="shared" si="22"/>
        <v/>
      </c>
      <c r="P164" s="116"/>
      <c r="Q164" s="213"/>
      <c r="R164" s="106"/>
      <c r="S164" s="256">
        <f t="shared" si="18"/>
        <v>0</v>
      </c>
      <c r="T164" s="257"/>
      <c r="U164" s="85"/>
      <c r="V164" s="258"/>
    </row>
    <row r="165" spans="1:22">
      <c r="A165" s="245" t="str">
        <f t="shared" si="20"/>
        <v/>
      </c>
      <c r="B165" s="270"/>
      <c r="C165" s="216"/>
      <c r="D165" s="210"/>
      <c r="E165" s="214"/>
      <c r="F165" s="216"/>
      <c r="G165" s="211"/>
      <c r="H165" s="211"/>
      <c r="I165" s="211"/>
      <c r="J165" s="211"/>
      <c r="K165" s="250" t="str">
        <f t="shared" si="19"/>
        <v/>
      </c>
      <c r="L165" s="278"/>
      <c r="M165" s="252">
        <f>SUMIF(收入管理台账!$C$4:$C$5000,项目管理台账!K165,收入管理台账!$H$4:$H$5000)</f>
        <v>0</v>
      </c>
      <c r="N165" s="275" t="str">
        <f t="shared" si="21"/>
        <v/>
      </c>
      <c r="O165" s="276" t="str">
        <f t="shared" si="22"/>
        <v/>
      </c>
      <c r="P165" s="116"/>
      <c r="Q165" s="213"/>
      <c r="R165" s="106"/>
      <c r="S165" s="256">
        <f t="shared" si="18"/>
        <v>0</v>
      </c>
      <c r="T165" s="257"/>
      <c r="U165" s="85"/>
      <c r="V165" s="258"/>
    </row>
    <row r="166" spans="1:22">
      <c r="A166" s="245" t="str">
        <f t="shared" si="20"/>
        <v/>
      </c>
      <c r="B166" s="270"/>
      <c r="C166" s="216"/>
      <c r="D166" s="210"/>
      <c r="E166" s="214"/>
      <c r="F166" s="216"/>
      <c r="G166" s="211"/>
      <c r="H166" s="211"/>
      <c r="I166" s="211"/>
      <c r="J166" s="211"/>
      <c r="K166" s="250" t="str">
        <f t="shared" si="19"/>
        <v/>
      </c>
      <c r="L166" s="278"/>
      <c r="M166" s="252">
        <f>SUMIF(收入管理台账!$C$4:$C$5000,项目管理台账!K166,收入管理台账!$H$4:$H$5000)</f>
        <v>0</v>
      </c>
      <c r="N166" s="275" t="str">
        <f t="shared" si="21"/>
        <v/>
      </c>
      <c r="O166" s="276" t="str">
        <f t="shared" si="22"/>
        <v/>
      </c>
      <c r="P166" s="116"/>
      <c r="Q166" s="213"/>
      <c r="R166" s="106"/>
      <c r="S166" s="256">
        <f t="shared" si="18"/>
        <v>0</v>
      </c>
      <c r="T166" s="257"/>
      <c r="U166" s="85"/>
      <c r="V166" s="258"/>
    </row>
    <row r="167" spans="1:22">
      <c r="A167" s="245" t="str">
        <f t="shared" si="20"/>
        <v/>
      </c>
      <c r="B167" s="270"/>
      <c r="C167" s="216"/>
      <c r="D167" s="210"/>
      <c r="E167" s="214"/>
      <c r="F167" s="216"/>
      <c r="G167" s="211"/>
      <c r="H167" s="211"/>
      <c r="I167" s="211"/>
      <c r="J167" s="211"/>
      <c r="K167" s="250" t="str">
        <f t="shared" si="19"/>
        <v/>
      </c>
      <c r="L167" s="278"/>
      <c r="M167" s="252">
        <f>SUMIF(收入管理台账!$C$4:$C$5000,项目管理台账!K167,收入管理台账!$H$4:$H$5000)</f>
        <v>0</v>
      </c>
      <c r="N167" s="275" t="str">
        <f t="shared" si="21"/>
        <v/>
      </c>
      <c r="O167" s="276" t="str">
        <f t="shared" si="22"/>
        <v/>
      </c>
      <c r="P167" s="116"/>
      <c r="Q167" s="213"/>
      <c r="R167" s="106"/>
      <c r="S167" s="256">
        <f t="shared" ref="S167:S230" si="23">P167*R167</f>
        <v>0</v>
      </c>
      <c r="T167" s="257"/>
      <c r="U167" s="85"/>
      <c r="V167" s="258"/>
    </row>
    <row r="168" spans="1:22">
      <c r="A168" s="245" t="str">
        <f t="shared" si="20"/>
        <v/>
      </c>
      <c r="B168" s="270"/>
      <c r="C168" s="216"/>
      <c r="D168" s="210"/>
      <c r="E168" s="214"/>
      <c r="F168" s="216"/>
      <c r="G168" s="211"/>
      <c r="H168" s="211"/>
      <c r="I168" s="211"/>
      <c r="J168" s="211"/>
      <c r="K168" s="250" t="str">
        <f t="shared" ref="K168:K231" si="24">IF(D168&lt;&gt;"","首熙"&amp;LEFT(E168,2)&amp;RIGHT(YEAR(J168),4)&amp;IF(MONTH(J168)&lt;10,0&amp;MONTH(J168),MONTH(J168))&amp;IF(A168&lt;10,0&amp;0&amp;A168,IF(A168&lt;100,0&amp;A168,A168)),"")</f>
        <v/>
      </c>
      <c r="L168" s="278"/>
      <c r="M168" s="252">
        <f>SUMIF(收入管理台账!$C$4:$C$5000,项目管理台账!K168,收入管理台账!$H$4:$H$5000)</f>
        <v>0</v>
      </c>
      <c r="N168" s="275" t="str">
        <f t="shared" si="21"/>
        <v/>
      </c>
      <c r="O168" s="276" t="str">
        <f t="shared" si="22"/>
        <v/>
      </c>
      <c r="P168" s="116"/>
      <c r="Q168" s="213"/>
      <c r="R168" s="106"/>
      <c r="S168" s="256">
        <f t="shared" si="23"/>
        <v>0</v>
      </c>
      <c r="T168" s="257"/>
      <c r="U168" s="85"/>
      <c r="V168" s="258"/>
    </row>
    <row r="169" spans="1:22">
      <c r="A169" s="245" t="str">
        <f t="shared" si="20"/>
        <v/>
      </c>
      <c r="B169" s="270"/>
      <c r="C169" s="216"/>
      <c r="D169" s="210"/>
      <c r="E169" s="214"/>
      <c r="F169" s="216"/>
      <c r="G169" s="211"/>
      <c r="H169" s="211"/>
      <c r="I169" s="211"/>
      <c r="J169" s="211"/>
      <c r="K169" s="250" t="str">
        <f t="shared" si="24"/>
        <v/>
      </c>
      <c r="L169" s="278"/>
      <c r="M169" s="252">
        <f>SUMIF(收入管理台账!$C$4:$C$5000,项目管理台账!K169,收入管理台账!$H$4:$H$5000)</f>
        <v>0</v>
      </c>
      <c r="N169" s="275" t="str">
        <f t="shared" si="21"/>
        <v/>
      </c>
      <c r="O169" s="276" t="str">
        <f t="shared" si="22"/>
        <v/>
      </c>
      <c r="P169" s="116"/>
      <c r="Q169" s="213"/>
      <c r="R169" s="106"/>
      <c r="S169" s="256">
        <f t="shared" si="23"/>
        <v>0</v>
      </c>
      <c r="T169" s="257"/>
      <c r="U169" s="85"/>
      <c r="V169" s="258"/>
    </row>
    <row r="170" spans="1:22">
      <c r="A170" s="245" t="str">
        <f t="shared" si="20"/>
        <v/>
      </c>
      <c r="B170" s="270"/>
      <c r="C170" s="216"/>
      <c r="D170" s="210"/>
      <c r="E170" s="214"/>
      <c r="F170" s="216"/>
      <c r="G170" s="211"/>
      <c r="H170" s="211"/>
      <c r="I170" s="211"/>
      <c r="J170" s="211"/>
      <c r="K170" s="250" t="str">
        <f t="shared" si="24"/>
        <v/>
      </c>
      <c r="L170" s="278"/>
      <c r="M170" s="252">
        <f>SUMIF(收入管理台账!$C$4:$C$5000,项目管理台账!K170,收入管理台账!$H$4:$H$5000)</f>
        <v>0</v>
      </c>
      <c r="N170" s="275" t="str">
        <f t="shared" si="21"/>
        <v/>
      </c>
      <c r="O170" s="276" t="str">
        <f t="shared" si="22"/>
        <v/>
      </c>
      <c r="P170" s="116"/>
      <c r="Q170" s="213"/>
      <c r="R170" s="106"/>
      <c r="S170" s="256">
        <f t="shared" si="23"/>
        <v>0</v>
      </c>
      <c r="T170" s="257"/>
      <c r="U170" s="85"/>
      <c r="V170" s="258"/>
    </row>
    <row r="171" spans="1:22">
      <c r="A171" s="245" t="str">
        <f t="shared" si="20"/>
        <v/>
      </c>
      <c r="B171" s="270"/>
      <c r="C171" s="216"/>
      <c r="D171" s="210"/>
      <c r="E171" s="214"/>
      <c r="F171" s="216"/>
      <c r="G171" s="211"/>
      <c r="H171" s="211"/>
      <c r="I171" s="211"/>
      <c r="J171" s="211"/>
      <c r="K171" s="250" t="str">
        <f t="shared" si="24"/>
        <v/>
      </c>
      <c r="L171" s="278"/>
      <c r="M171" s="252">
        <f>SUMIF(收入管理台账!$C$4:$C$5000,项目管理台账!K171,收入管理台账!$H$4:$H$5000)</f>
        <v>0</v>
      </c>
      <c r="N171" s="275" t="str">
        <f t="shared" si="21"/>
        <v/>
      </c>
      <c r="O171" s="276" t="str">
        <f t="shared" si="22"/>
        <v/>
      </c>
      <c r="P171" s="116"/>
      <c r="Q171" s="213"/>
      <c r="R171" s="106"/>
      <c r="S171" s="256">
        <f t="shared" si="23"/>
        <v>0</v>
      </c>
      <c r="T171" s="257"/>
      <c r="U171" s="85"/>
      <c r="V171" s="258"/>
    </row>
    <row r="172" spans="1:22">
      <c r="A172" s="245" t="str">
        <f t="shared" si="20"/>
        <v/>
      </c>
      <c r="B172" s="270"/>
      <c r="C172" s="216"/>
      <c r="D172" s="210"/>
      <c r="E172" s="214"/>
      <c r="F172" s="216"/>
      <c r="G172" s="211"/>
      <c r="H172" s="211"/>
      <c r="I172" s="211"/>
      <c r="J172" s="211"/>
      <c r="K172" s="250" t="str">
        <f t="shared" si="24"/>
        <v/>
      </c>
      <c r="L172" s="278"/>
      <c r="M172" s="252">
        <f>SUMIF(收入管理台账!$C$4:$C$5000,项目管理台账!K172,收入管理台账!$H$4:$H$5000)</f>
        <v>0</v>
      </c>
      <c r="N172" s="275" t="str">
        <f t="shared" si="21"/>
        <v/>
      </c>
      <c r="O172" s="276" t="str">
        <f t="shared" si="22"/>
        <v/>
      </c>
      <c r="P172" s="116"/>
      <c r="Q172" s="213"/>
      <c r="R172" s="106"/>
      <c r="S172" s="256">
        <f t="shared" si="23"/>
        <v>0</v>
      </c>
      <c r="T172" s="257"/>
      <c r="U172" s="85"/>
      <c r="V172" s="258"/>
    </row>
    <row r="173" spans="1:22">
      <c r="A173" s="245" t="str">
        <f t="shared" si="20"/>
        <v/>
      </c>
      <c r="B173" s="270"/>
      <c r="C173" s="216"/>
      <c r="D173" s="210"/>
      <c r="E173" s="214"/>
      <c r="F173" s="216"/>
      <c r="G173" s="211"/>
      <c r="H173" s="211"/>
      <c r="I173" s="211"/>
      <c r="J173" s="211"/>
      <c r="K173" s="250" t="str">
        <f t="shared" si="24"/>
        <v/>
      </c>
      <c r="L173" s="278"/>
      <c r="M173" s="252">
        <f>SUMIF(收入管理台账!$C$4:$C$5000,项目管理台账!K173,收入管理台账!$H$4:$H$5000)</f>
        <v>0</v>
      </c>
      <c r="N173" s="275" t="str">
        <f t="shared" si="21"/>
        <v/>
      </c>
      <c r="O173" s="276" t="str">
        <f t="shared" si="22"/>
        <v/>
      </c>
      <c r="P173" s="116"/>
      <c r="Q173" s="213"/>
      <c r="R173" s="106"/>
      <c r="S173" s="256">
        <f t="shared" si="23"/>
        <v>0</v>
      </c>
      <c r="T173" s="257"/>
      <c r="U173" s="85"/>
      <c r="V173" s="258"/>
    </row>
    <row r="174" spans="1:22">
      <c r="A174" s="245" t="str">
        <f t="shared" si="20"/>
        <v/>
      </c>
      <c r="B174" s="270"/>
      <c r="C174" s="216"/>
      <c r="D174" s="210"/>
      <c r="E174" s="214"/>
      <c r="F174" s="216"/>
      <c r="G174" s="211"/>
      <c r="H174" s="211"/>
      <c r="I174" s="211"/>
      <c r="J174" s="211"/>
      <c r="K174" s="250" t="str">
        <f t="shared" si="24"/>
        <v/>
      </c>
      <c r="L174" s="278"/>
      <c r="M174" s="252">
        <f>SUMIF(收入管理台账!$C$4:$C$5000,项目管理台账!K174,收入管理台账!$H$4:$H$5000)</f>
        <v>0</v>
      </c>
      <c r="N174" s="275" t="str">
        <f t="shared" si="21"/>
        <v/>
      </c>
      <c r="O174" s="276" t="str">
        <f t="shared" si="22"/>
        <v/>
      </c>
      <c r="P174" s="116"/>
      <c r="Q174" s="213"/>
      <c r="R174" s="106"/>
      <c r="S174" s="256">
        <f t="shared" si="23"/>
        <v>0</v>
      </c>
      <c r="T174" s="257"/>
      <c r="U174" s="85"/>
      <c r="V174" s="258"/>
    </row>
    <row r="175" spans="1:22">
      <c r="A175" s="245" t="str">
        <f t="shared" si="20"/>
        <v/>
      </c>
      <c r="B175" s="270"/>
      <c r="C175" s="216"/>
      <c r="D175" s="210"/>
      <c r="E175" s="214"/>
      <c r="F175" s="216"/>
      <c r="G175" s="211"/>
      <c r="H175" s="211"/>
      <c r="I175" s="211"/>
      <c r="J175" s="211"/>
      <c r="K175" s="250" t="str">
        <f t="shared" si="24"/>
        <v/>
      </c>
      <c r="L175" s="278"/>
      <c r="M175" s="252">
        <f>SUMIF(收入管理台账!$C$4:$C$5000,项目管理台账!K175,收入管理台账!$H$4:$H$5000)</f>
        <v>0</v>
      </c>
      <c r="N175" s="275" t="str">
        <f t="shared" si="21"/>
        <v/>
      </c>
      <c r="O175" s="276" t="str">
        <f t="shared" si="22"/>
        <v/>
      </c>
      <c r="P175" s="116"/>
      <c r="Q175" s="213"/>
      <c r="R175" s="106"/>
      <c r="S175" s="256">
        <f t="shared" si="23"/>
        <v>0</v>
      </c>
      <c r="T175" s="257"/>
      <c r="U175" s="85"/>
      <c r="V175" s="258"/>
    </row>
    <row r="176" spans="1:22">
      <c r="A176" s="245" t="str">
        <f t="shared" si="20"/>
        <v/>
      </c>
      <c r="B176" s="270"/>
      <c r="C176" s="216"/>
      <c r="D176" s="210"/>
      <c r="E176" s="214"/>
      <c r="F176" s="216"/>
      <c r="G176" s="211"/>
      <c r="H176" s="211"/>
      <c r="I176" s="211"/>
      <c r="J176" s="211"/>
      <c r="K176" s="250" t="str">
        <f t="shared" si="24"/>
        <v/>
      </c>
      <c r="L176" s="278"/>
      <c r="M176" s="252">
        <f>SUMIF(收入管理台账!$C$4:$C$5000,项目管理台账!K176,收入管理台账!$H$4:$H$5000)</f>
        <v>0</v>
      </c>
      <c r="N176" s="275" t="str">
        <f t="shared" si="21"/>
        <v/>
      </c>
      <c r="O176" s="276" t="str">
        <f t="shared" si="22"/>
        <v/>
      </c>
      <c r="P176" s="116"/>
      <c r="Q176" s="213"/>
      <c r="R176" s="106"/>
      <c r="S176" s="256">
        <f t="shared" si="23"/>
        <v>0</v>
      </c>
      <c r="T176" s="257"/>
      <c r="U176" s="85"/>
      <c r="V176" s="258"/>
    </row>
    <row r="177" spans="1:22">
      <c r="A177" s="245" t="str">
        <f t="shared" si="20"/>
        <v/>
      </c>
      <c r="B177" s="270"/>
      <c r="C177" s="216"/>
      <c r="D177" s="210"/>
      <c r="E177" s="214"/>
      <c r="F177" s="216"/>
      <c r="G177" s="211"/>
      <c r="H177" s="211"/>
      <c r="I177" s="211"/>
      <c r="J177" s="211"/>
      <c r="K177" s="250" t="str">
        <f t="shared" si="24"/>
        <v/>
      </c>
      <c r="L177" s="278"/>
      <c r="M177" s="252">
        <f>SUMIF(收入管理台账!$C$4:$C$5000,项目管理台账!K177,收入管理台账!$H$4:$H$5000)</f>
        <v>0</v>
      </c>
      <c r="N177" s="275" t="str">
        <f t="shared" si="21"/>
        <v/>
      </c>
      <c r="O177" s="276" t="str">
        <f t="shared" si="22"/>
        <v/>
      </c>
      <c r="P177" s="116"/>
      <c r="Q177" s="213"/>
      <c r="R177" s="106"/>
      <c r="S177" s="256">
        <f t="shared" si="23"/>
        <v>0</v>
      </c>
      <c r="T177" s="257"/>
      <c r="U177" s="85"/>
      <c r="V177" s="258"/>
    </row>
    <row r="178" spans="1:22">
      <c r="A178" s="245" t="str">
        <f t="shared" si="20"/>
        <v/>
      </c>
      <c r="B178" s="270"/>
      <c r="C178" s="216"/>
      <c r="D178" s="210"/>
      <c r="E178" s="214"/>
      <c r="F178" s="216"/>
      <c r="G178" s="211"/>
      <c r="H178" s="211"/>
      <c r="I178" s="211"/>
      <c r="J178" s="211"/>
      <c r="K178" s="250" t="str">
        <f t="shared" si="24"/>
        <v/>
      </c>
      <c r="L178" s="278"/>
      <c r="M178" s="252">
        <f>SUMIF(收入管理台账!$C$4:$C$5000,项目管理台账!K178,收入管理台账!$H$4:$H$5000)</f>
        <v>0</v>
      </c>
      <c r="N178" s="275" t="str">
        <f t="shared" si="21"/>
        <v/>
      </c>
      <c r="O178" s="276" t="str">
        <f t="shared" si="22"/>
        <v/>
      </c>
      <c r="P178" s="116"/>
      <c r="Q178" s="213"/>
      <c r="R178" s="106"/>
      <c r="S178" s="256">
        <f t="shared" si="23"/>
        <v>0</v>
      </c>
      <c r="T178" s="257"/>
      <c r="U178" s="85"/>
      <c r="V178" s="258"/>
    </row>
    <row r="179" spans="1:22">
      <c r="A179" s="245" t="str">
        <f t="shared" si="20"/>
        <v/>
      </c>
      <c r="B179" s="270"/>
      <c r="C179" s="216"/>
      <c r="D179" s="210"/>
      <c r="E179" s="214"/>
      <c r="F179" s="216"/>
      <c r="G179" s="211"/>
      <c r="H179" s="211"/>
      <c r="I179" s="211"/>
      <c r="J179" s="211"/>
      <c r="K179" s="250" t="str">
        <f t="shared" si="24"/>
        <v/>
      </c>
      <c r="L179" s="278"/>
      <c r="M179" s="252">
        <f>SUMIF(收入管理台账!$C$4:$C$5000,项目管理台账!K179,收入管理台账!$H$4:$H$5000)</f>
        <v>0</v>
      </c>
      <c r="N179" s="275" t="str">
        <f t="shared" si="21"/>
        <v/>
      </c>
      <c r="O179" s="276" t="str">
        <f t="shared" si="22"/>
        <v/>
      </c>
      <c r="P179" s="116"/>
      <c r="Q179" s="213"/>
      <c r="R179" s="106"/>
      <c r="S179" s="256">
        <f t="shared" si="23"/>
        <v>0</v>
      </c>
      <c r="T179" s="257"/>
      <c r="U179" s="85"/>
      <c r="V179" s="258"/>
    </row>
    <row r="180" spans="1:22">
      <c r="A180" s="245" t="str">
        <f t="shared" si="20"/>
        <v/>
      </c>
      <c r="B180" s="270"/>
      <c r="C180" s="216"/>
      <c r="D180" s="210"/>
      <c r="E180" s="214"/>
      <c r="F180" s="216"/>
      <c r="G180" s="211"/>
      <c r="H180" s="211"/>
      <c r="I180" s="211"/>
      <c r="J180" s="211"/>
      <c r="K180" s="250" t="str">
        <f t="shared" si="24"/>
        <v/>
      </c>
      <c r="L180" s="278"/>
      <c r="M180" s="252">
        <f>SUMIF(收入管理台账!$C$4:$C$5000,项目管理台账!K180,收入管理台账!$H$4:$H$5000)</f>
        <v>0</v>
      </c>
      <c r="N180" s="275" t="str">
        <f t="shared" si="21"/>
        <v/>
      </c>
      <c r="O180" s="276" t="str">
        <f t="shared" si="22"/>
        <v/>
      </c>
      <c r="P180" s="116"/>
      <c r="Q180" s="213"/>
      <c r="R180" s="106"/>
      <c r="S180" s="256">
        <f t="shared" si="23"/>
        <v>0</v>
      </c>
      <c r="T180" s="257"/>
      <c r="U180" s="85"/>
      <c r="V180" s="258"/>
    </row>
    <row r="181" spans="1:22">
      <c r="A181" s="245" t="str">
        <f t="shared" si="20"/>
        <v/>
      </c>
      <c r="B181" s="270"/>
      <c r="C181" s="216"/>
      <c r="D181" s="210"/>
      <c r="E181" s="214"/>
      <c r="F181" s="216"/>
      <c r="G181" s="211"/>
      <c r="H181" s="211"/>
      <c r="I181" s="211"/>
      <c r="J181" s="211"/>
      <c r="K181" s="250" t="str">
        <f t="shared" si="24"/>
        <v/>
      </c>
      <c r="L181" s="278"/>
      <c r="M181" s="252">
        <f>SUMIF(收入管理台账!$C$4:$C$5000,项目管理台账!K181,收入管理台账!$H$4:$H$5000)</f>
        <v>0</v>
      </c>
      <c r="N181" s="275" t="str">
        <f t="shared" si="21"/>
        <v/>
      </c>
      <c r="O181" s="276" t="str">
        <f t="shared" si="22"/>
        <v/>
      </c>
      <c r="P181" s="116"/>
      <c r="Q181" s="213"/>
      <c r="R181" s="106"/>
      <c r="S181" s="256">
        <f t="shared" si="23"/>
        <v>0</v>
      </c>
      <c r="T181" s="257"/>
      <c r="U181" s="85"/>
      <c r="V181" s="258"/>
    </row>
    <row r="182" spans="1:22">
      <c r="A182" s="245" t="str">
        <f t="shared" si="20"/>
        <v/>
      </c>
      <c r="B182" s="270"/>
      <c r="C182" s="216"/>
      <c r="D182" s="210"/>
      <c r="E182" s="214"/>
      <c r="F182" s="216"/>
      <c r="G182" s="211"/>
      <c r="H182" s="211"/>
      <c r="I182" s="211"/>
      <c r="J182" s="211"/>
      <c r="K182" s="250" t="str">
        <f t="shared" si="24"/>
        <v/>
      </c>
      <c r="L182" s="278"/>
      <c r="M182" s="252">
        <f>SUMIF(收入管理台账!$C$4:$C$5000,项目管理台账!K182,收入管理台账!$H$4:$H$5000)</f>
        <v>0</v>
      </c>
      <c r="N182" s="275" t="str">
        <f t="shared" si="21"/>
        <v/>
      </c>
      <c r="O182" s="276" t="str">
        <f t="shared" si="22"/>
        <v/>
      </c>
      <c r="P182" s="116"/>
      <c r="Q182" s="213"/>
      <c r="R182" s="106"/>
      <c r="S182" s="256">
        <f t="shared" si="23"/>
        <v>0</v>
      </c>
      <c r="T182" s="257"/>
      <c r="U182" s="85"/>
      <c r="V182" s="258"/>
    </row>
    <row r="183" spans="1:22">
      <c r="A183" s="245" t="str">
        <f t="shared" si="20"/>
        <v/>
      </c>
      <c r="B183" s="270"/>
      <c r="C183" s="216"/>
      <c r="D183" s="210"/>
      <c r="E183" s="214"/>
      <c r="F183" s="216"/>
      <c r="G183" s="211"/>
      <c r="H183" s="211"/>
      <c r="I183" s="211"/>
      <c r="J183" s="211"/>
      <c r="K183" s="250" t="str">
        <f t="shared" si="24"/>
        <v/>
      </c>
      <c r="L183" s="278"/>
      <c r="M183" s="252">
        <f>SUMIF(收入管理台账!$C$4:$C$5000,项目管理台账!K183,收入管理台账!$H$4:$H$5000)</f>
        <v>0</v>
      </c>
      <c r="N183" s="275" t="str">
        <f t="shared" si="21"/>
        <v/>
      </c>
      <c r="O183" s="276" t="str">
        <f t="shared" si="22"/>
        <v/>
      </c>
      <c r="P183" s="116"/>
      <c r="Q183" s="213"/>
      <c r="R183" s="106"/>
      <c r="S183" s="256">
        <f t="shared" si="23"/>
        <v>0</v>
      </c>
      <c r="T183" s="257"/>
      <c r="U183" s="85"/>
      <c r="V183" s="258"/>
    </row>
    <row r="184" spans="1:22">
      <c r="A184" s="245" t="str">
        <f t="shared" si="20"/>
        <v/>
      </c>
      <c r="B184" s="270"/>
      <c r="C184" s="216"/>
      <c r="D184" s="210"/>
      <c r="E184" s="214"/>
      <c r="F184" s="216"/>
      <c r="G184" s="211"/>
      <c r="H184" s="211"/>
      <c r="I184" s="211"/>
      <c r="J184" s="211"/>
      <c r="K184" s="250" t="str">
        <f t="shared" si="24"/>
        <v/>
      </c>
      <c r="L184" s="278"/>
      <c r="M184" s="252">
        <f>SUMIF(收入管理台账!$C$4:$C$5000,项目管理台账!K184,收入管理台账!$H$4:$H$5000)</f>
        <v>0</v>
      </c>
      <c r="N184" s="275" t="str">
        <f t="shared" si="21"/>
        <v/>
      </c>
      <c r="O184" s="276" t="str">
        <f t="shared" si="22"/>
        <v/>
      </c>
      <c r="P184" s="116"/>
      <c r="Q184" s="213"/>
      <c r="R184" s="106"/>
      <c r="S184" s="256">
        <f t="shared" si="23"/>
        <v>0</v>
      </c>
      <c r="T184" s="257"/>
      <c r="U184" s="85"/>
      <c r="V184" s="258"/>
    </row>
    <row r="185" spans="1:22">
      <c r="A185" s="245" t="str">
        <f t="shared" si="20"/>
        <v/>
      </c>
      <c r="B185" s="270"/>
      <c r="C185" s="216"/>
      <c r="D185" s="210"/>
      <c r="E185" s="214"/>
      <c r="F185" s="216"/>
      <c r="G185" s="211"/>
      <c r="H185" s="211"/>
      <c r="I185" s="211"/>
      <c r="J185" s="211"/>
      <c r="K185" s="250" t="str">
        <f t="shared" si="24"/>
        <v/>
      </c>
      <c r="L185" s="278"/>
      <c r="M185" s="252">
        <f>SUMIF(收入管理台账!$C$4:$C$5000,项目管理台账!K185,收入管理台账!$H$4:$H$5000)</f>
        <v>0</v>
      </c>
      <c r="N185" s="275" t="str">
        <f t="shared" si="21"/>
        <v/>
      </c>
      <c r="O185" s="276" t="str">
        <f t="shared" si="22"/>
        <v/>
      </c>
      <c r="P185" s="116"/>
      <c r="Q185" s="213"/>
      <c r="R185" s="106"/>
      <c r="S185" s="256">
        <f t="shared" si="23"/>
        <v>0</v>
      </c>
      <c r="T185" s="257"/>
      <c r="U185" s="85"/>
      <c r="V185" s="258"/>
    </row>
    <row r="186" spans="1:22">
      <c r="A186" s="245" t="str">
        <f t="shared" si="20"/>
        <v/>
      </c>
      <c r="B186" s="270"/>
      <c r="C186" s="216"/>
      <c r="D186" s="210"/>
      <c r="E186" s="214"/>
      <c r="F186" s="216"/>
      <c r="G186" s="211"/>
      <c r="H186" s="211"/>
      <c r="I186" s="211"/>
      <c r="J186" s="211"/>
      <c r="K186" s="250" t="str">
        <f t="shared" si="24"/>
        <v/>
      </c>
      <c r="L186" s="278"/>
      <c r="M186" s="252">
        <f>SUMIF(收入管理台账!$C$4:$C$5000,项目管理台账!K186,收入管理台账!$H$4:$H$5000)</f>
        <v>0</v>
      </c>
      <c r="N186" s="275" t="str">
        <f t="shared" si="21"/>
        <v/>
      </c>
      <c r="O186" s="276" t="str">
        <f t="shared" si="22"/>
        <v/>
      </c>
      <c r="P186" s="116"/>
      <c r="Q186" s="213"/>
      <c r="R186" s="106"/>
      <c r="S186" s="256">
        <f t="shared" si="23"/>
        <v>0</v>
      </c>
      <c r="T186" s="257"/>
      <c r="U186" s="85"/>
      <c r="V186" s="258"/>
    </row>
    <row r="187" spans="1:22">
      <c r="A187" s="245" t="str">
        <f t="shared" si="20"/>
        <v/>
      </c>
      <c r="B187" s="270"/>
      <c r="C187" s="216"/>
      <c r="D187" s="210"/>
      <c r="E187" s="214"/>
      <c r="F187" s="216"/>
      <c r="G187" s="211"/>
      <c r="H187" s="211"/>
      <c r="I187" s="211"/>
      <c r="J187" s="211"/>
      <c r="K187" s="250" t="str">
        <f t="shared" si="24"/>
        <v/>
      </c>
      <c r="L187" s="278"/>
      <c r="M187" s="252">
        <f>SUMIF(收入管理台账!$C$4:$C$5000,项目管理台账!K187,收入管理台账!$H$4:$H$5000)</f>
        <v>0</v>
      </c>
      <c r="N187" s="275" t="str">
        <f t="shared" si="21"/>
        <v/>
      </c>
      <c r="O187" s="276" t="str">
        <f t="shared" si="22"/>
        <v/>
      </c>
      <c r="P187" s="116"/>
      <c r="Q187" s="213"/>
      <c r="R187" s="106"/>
      <c r="S187" s="256">
        <f t="shared" si="23"/>
        <v>0</v>
      </c>
      <c r="T187" s="257"/>
      <c r="U187" s="85"/>
      <c r="V187" s="258"/>
    </row>
    <row r="188" spans="1:22">
      <c r="A188" s="245" t="str">
        <f t="shared" si="20"/>
        <v/>
      </c>
      <c r="B188" s="270"/>
      <c r="C188" s="216"/>
      <c r="D188" s="210"/>
      <c r="E188" s="214"/>
      <c r="F188" s="216"/>
      <c r="G188" s="211"/>
      <c r="H188" s="211"/>
      <c r="I188" s="211"/>
      <c r="J188" s="211"/>
      <c r="K188" s="250" t="str">
        <f t="shared" si="24"/>
        <v/>
      </c>
      <c r="L188" s="278"/>
      <c r="M188" s="252">
        <f>SUMIF(收入管理台账!$C$4:$C$5000,项目管理台账!K188,收入管理台账!$H$4:$H$5000)</f>
        <v>0</v>
      </c>
      <c r="N188" s="275" t="str">
        <f t="shared" si="21"/>
        <v/>
      </c>
      <c r="O188" s="276" t="str">
        <f t="shared" si="22"/>
        <v/>
      </c>
      <c r="P188" s="116"/>
      <c r="Q188" s="213"/>
      <c r="R188" s="106"/>
      <c r="S188" s="256">
        <f t="shared" si="23"/>
        <v>0</v>
      </c>
      <c r="T188" s="257"/>
      <c r="U188" s="85"/>
      <c r="V188" s="258"/>
    </row>
    <row r="189" spans="1:22">
      <c r="A189" s="245" t="str">
        <f t="shared" si="20"/>
        <v/>
      </c>
      <c r="B189" s="270"/>
      <c r="C189" s="216"/>
      <c r="D189" s="210"/>
      <c r="E189" s="214"/>
      <c r="F189" s="216"/>
      <c r="G189" s="211"/>
      <c r="H189" s="211"/>
      <c r="I189" s="211"/>
      <c r="J189" s="211"/>
      <c r="K189" s="250" t="str">
        <f t="shared" si="24"/>
        <v/>
      </c>
      <c r="L189" s="278"/>
      <c r="M189" s="252">
        <f>SUMIF(收入管理台账!$C$4:$C$5000,项目管理台账!K189,收入管理台账!$H$4:$H$5000)</f>
        <v>0</v>
      </c>
      <c r="N189" s="275" t="str">
        <f t="shared" si="21"/>
        <v/>
      </c>
      <c r="O189" s="276" t="str">
        <f t="shared" si="22"/>
        <v/>
      </c>
      <c r="P189" s="116"/>
      <c r="Q189" s="213"/>
      <c r="R189" s="106"/>
      <c r="S189" s="256">
        <f t="shared" si="23"/>
        <v>0</v>
      </c>
      <c r="T189" s="257"/>
      <c r="U189" s="85"/>
      <c r="V189" s="258"/>
    </row>
    <row r="190" spans="1:22">
      <c r="A190" s="245" t="str">
        <f t="shared" si="20"/>
        <v/>
      </c>
      <c r="B190" s="270"/>
      <c r="C190" s="216"/>
      <c r="D190" s="210"/>
      <c r="E190" s="214"/>
      <c r="F190" s="216"/>
      <c r="G190" s="211"/>
      <c r="H190" s="211"/>
      <c r="I190" s="211"/>
      <c r="J190" s="211"/>
      <c r="K190" s="250" t="str">
        <f t="shared" si="24"/>
        <v/>
      </c>
      <c r="L190" s="278"/>
      <c r="M190" s="252">
        <f>SUMIF(收入管理台账!$C$4:$C$5000,项目管理台账!K190,收入管理台账!$H$4:$H$5000)</f>
        <v>0</v>
      </c>
      <c r="N190" s="275" t="str">
        <f t="shared" si="21"/>
        <v/>
      </c>
      <c r="O190" s="276" t="str">
        <f t="shared" si="22"/>
        <v/>
      </c>
      <c r="P190" s="116"/>
      <c r="Q190" s="213"/>
      <c r="R190" s="106"/>
      <c r="S190" s="256">
        <f t="shared" si="23"/>
        <v>0</v>
      </c>
      <c r="T190" s="257"/>
      <c r="U190" s="85"/>
      <c r="V190" s="258"/>
    </row>
    <row r="191" spans="1:22">
      <c r="A191" s="245" t="str">
        <f t="shared" si="20"/>
        <v/>
      </c>
      <c r="B191" s="270"/>
      <c r="C191" s="216"/>
      <c r="D191" s="210"/>
      <c r="E191" s="214"/>
      <c r="F191" s="216"/>
      <c r="G191" s="211"/>
      <c r="H191" s="211"/>
      <c r="I191" s="211"/>
      <c r="J191" s="211"/>
      <c r="K191" s="250" t="str">
        <f t="shared" si="24"/>
        <v/>
      </c>
      <c r="L191" s="278"/>
      <c r="M191" s="252">
        <f>SUMIF(收入管理台账!$C$4:$C$5000,项目管理台账!K191,收入管理台账!$H$4:$H$5000)</f>
        <v>0</v>
      </c>
      <c r="N191" s="275" t="str">
        <f t="shared" si="21"/>
        <v/>
      </c>
      <c r="O191" s="276" t="str">
        <f t="shared" si="22"/>
        <v/>
      </c>
      <c r="P191" s="116"/>
      <c r="Q191" s="213"/>
      <c r="R191" s="106"/>
      <c r="S191" s="256">
        <f t="shared" si="23"/>
        <v>0</v>
      </c>
      <c r="T191" s="257"/>
      <c r="U191" s="85"/>
      <c r="V191" s="258"/>
    </row>
    <row r="192" spans="1:22">
      <c r="A192" s="245" t="str">
        <f t="shared" si="20"/>
        <v/>
      </c>
      <c r="B192" s="270"/>
      <c r="C192" s="216"/>
      <c r="D192" s="210"/>
      <c r="E192" s="214"/>
      <c r="F192" s="216"/>
      <c r="G192" s="211"/>
      <c r="H192" s="211"/>
      <c r="I192" s="211"/>
      <c r="J192" s="211"/>
      <c r="K192" s="250" t="str">
        <f t="shared" si="24"/>
        <v/>
      </c>
      <c r="L192" s="278"/>
      <c r="M192" s="252">
        <f>SUMIF(收入管理台账!$C$4:$C$5000,项目管理台账!K192,收入管理台账!$H$4:$H$5000)</f>
        <v>0</v>
      </c>
      <c r="N192" s="275" t="str">
        <f t="shared" si="21"/>
        <v/>
      </c>
      <c r="O192" s="276" t="str">
        <f t="shared" si="22"/>
        <v/>
      </c>
      <c r="P192" s="116"/>
      <c r="Q192" s="213"/>
      <c r="R192" s="106"/>
      <c r="S192" s="256">
        <f t="shared" si="23"/>
        <v>0</v>
      </c>
      <c r="T192" s="257"/>
      <c r="U192" s="85"/>
      <c r="V192" s="258"/>
    </row>
    <row r="193" spans="1:22">
      <c r="A193" s="245" t="str">
        <f t="shared" si="20"/>
        <v/>
      </c>
      <c r="B193" s="270"/>
      <c r="C193" s="216"/>
      <c r="D193" s="210"/>
      <c r="E193" s="214"/>
      <c r="F193" s="216"/>
      <c r="G193" s="211"/>
      <c r="H193" s="211"/>
      <c r="I193" s="211"/>
      <c r="J193" s="211"/>
      <c r="K193" s="250" t="str">
        <f t="shared" si="24"/>
        <v/>
      </c>
      <c r="L193" s="278"/>
      <c r="M193" s="252">
        <f>SUMIF(收入管理台账!$C$4:$C$5000,项目管理台账!K193,收入管理台账!$H$4:$H$5000)</f>
        <v>0</v>
      </c>
      <c r="N193" s="275" t="str">
        <f t="shared" si="21"/>
        <v/>
      </c>
      <c r="O193" s="276" t="str">
        <f t="shared" si="22"/>
        <v/>
      </c>
      <c r="P193" s="116"/>
      <c r="Q193" s="213"/>
      <c r="R193" s="106"/>
      <c r="S193" s="256">
        <f t="shared" si="23"/>
        <v>0</v>
      </c>
      <c r="T193" s="257"/>
      <c r="U193" s="85"/>
      <c r="V193" s="258"/>
    </row>
    <row r="194" spans="1:22">
      <c r="A194" s="245" t="str">
        <f t="shared" si="20"/>
        <v/>
      </c>
      <c r="B194" s="270"/>
      <c r="C194" s="216"/>
      <c r="D194" s="210"/>
      <c r="E194" s="214"/>
      <c r="F194" s="216"/>
      <c r="G194" s="211"/>
      <c r="H194" s="211"/>
      <c r="I194" s="211"/>
      <c r="J194" s="211"/>
      <c r="K194" s="250" t="str">
        <f t="shared" si="24"/>
        <v/>
      </c>
      <c r="L194" s="278"/>
      <c r="M194" s="252">
        <f>SUMIF(收入管理台账!$C$4:$C$5000,项目管理台账!K194,收入管理台账!$H$4:$H$5000)</f>
        <v>0</v>
      </c>
      <c r="N194" s="275" t="str">
        <f t="shared" si="21"/>
        <v/>
      </c>
      <c r="O194" s="276" t="str">
        <f t="shared" si="22"/>
        <v/>
      </c>
      <c r="P194" s="116"/>
      <c r="Q194" s="213"/>
      <c r="R194" s="106"/>
      <c r="S194" s="256">
        <f t="shared" si="23"/>
        <v>0</v>
      </c>
      <c r="T194" s="257"/>
      <c r="U194" s="85"/>
      <c r="V194" s="258"/>
    </row>
    <row r="195" spans="1:22">
      <c r="A195" s="245" t="str">
        <f t="shared" si="20"/>
        <v/>
      </c>
      <c r="B195" s="270"/>
      <c r="C195" s="216"/>
      <c r="D195" s="210"/>
      <c r="E195" s="214"/>
      <c r="F195" s="216"/>
      <c r="G195" s="211"/>
      <c r="H195" s="211"/>
      <c r="I195" s="211"/>
      <c r="J195" s="211"/>
      <c r="K195" s="250" t="str">
        <f t="shared" si="24"/>
        <v/>
      </c>
      <c r="L195" s="278"/>
      <c r="M195" s="252">
        <f>SUMIF(收入管理台账!$C$4:$C$5000,项目管理台账!K195,收入管理台账!$H$4:$H$5000)</f>
        <v>0</v>
      </c>
      <c r="N195" s="275" t="str">
        <f t="shared" si="21"/>
        <v/>
      </c>
      <c r="O195" s="276" t="str">
        <f t="shared" si="22"/>
        <v/>
      </c>
      <c r="P195" s="116"/>
      <c r="Q195" s="213"/>
      <c r="R195" s="106"/>
      <c r="S195" s="256">
        <f t="shared" si="23"/>
        <v>0</v>
      </c>
      <c r="T195" s="257"/>
      <c r="U195" s="85"/>
      <c r="V195" s="258"/>
    </row>
    <row r="196" spans="1:22">
      <c r="A196" s="245" t="str">
        <f t="shared" si="20"/>
        <v/>
      </c>
      <c r="B196" s="270"/>
      <c r="C196" s="216"/>
      <c r="D196" s="210"/>
      <c r="E196" s="214"/>
      <c r="F196" s="216"/>
      <c r="G196" s="211"/>
      <c r="H196" s="211"/>
      <c r="I196" s="211"/>
      <c r="J196" s="211"/>
      <c r="K196" s="250" t="str">
        <f t="shared" si="24"/>
        <v/>
      </c>
      <c r="L196" s="278"/>
      <c r="M196" s="252">
        <f>SUMIF(收入管理台账!$C$4:$C$5000,项目管理台账!K196,收入管理台账!$H$4:$H$5000)</f>
        <v>0</v>
      </c>
      <c r="N196" s="275" t="str">
        <f t="shared" si="21"/>
        <v/>
      </c>
      <c r="O196" s="276" t="str">
        <f t="shared" si="22"/>
        <v/>
      </c>
      <c r="P196" s="116"/>
      <c r="Q196" s="213"/>
      <c r="R196" s="106"/>
      <c r="S196" s="256">
        <f t="shared" si="23"/>
        <v>0</v>
      </c>
      <c r="T196" s="257"/>
      <c r="U196" s="85"/>
      <c r="V196" s="258"/>
    </row>
    <row r="197" spans="1:22">
      <c r="A197" s="245" t="str">
        <f t="shared" ref="A197:A260" si="25">IF(D197&lt;&gt;"",ROW()-3,"")</f>
        <v/>
      </c>
      <c r="B197" s="270"/>
      <c r="C197" s="216"/>
      <c r="D197" s="210"/>
      <c r="E197" s="214"/>
      <c r="F197" s="216"/>
      <c r="G197" s="211"/>
      <c r="H197" s="211"/>
      <c r="I197" s="211"/>
      <c r="J197" s="211"/>
      <c r="K197" s="250" t="str">
        <f t="shared" si="24"/>
        <v/>
      </c>
      <c r="L197" s="278"/>
      <c r="M197" s="252">
        <f>SUMIF(收入管理台账!$C$4:$C$5000,项目管理台账!K197,收入管理台账!$H$4:$H$5000)</f>
        <v>0</v>
      </c>
      <c r="N197" s="275" t="str">
        <f t="shared" si="21"/>
        <v/>
      </c>
      <c r="O197" s="276" t="str">
        <f t="shared" si="22"/>
        <v/>
      </c>
      <c r="P197" s="116"/>
      <c r="Q197" s="213"/>
      <c r="R197" s="106"/>
      <c r="S197" s="256">
        <f t="shared" si="23"/>
        <v>0</v>
      </c>
      <c r="T197" s="257"/>
      <c r="U197" s="85"/>
      <c r="V197" s="258"/>
    </row>
    <row r="198" spans="1:22">
      <c r="A198" s="245" t="str">
        <f t="shared" si="25"/>
        <v/>
      </c>
      <c r="B198" s="270"/>
      <c r="C198" s="216"/>
      <c r="D198" s="210"/>
      <c r="E198" s="214"/>
      <c r="F198" s="216"/>
      <c r="G198" s="211"/>
      <c r="H198" s="211"/>
      <c r="I198" s="211"/>
      <c r="J198" s="211"/>
      <c r="K198" s="250" t="str">
        <f t="shared" si="24"/>
        <v/>
      </c>
      <c r="L198" s="278"/>
      <c r="M198" s="252">
        <f>SUMIF(收入管理台账!$C$4:$C$5000,项目管理台账!K198,收入管理台账!$H$4:$H$5000)</f>
        <v>0</v>
      </c>
      <c r="N198" s="275" t="str">
        <f t="shared" ref="N198:N261" si="26">IF(L198="","",M198/L198)</f>
        <v/>
      </c>
      <c r="O198" s="276" t="str">
        <f t="shared" ref="O198:O261" si="27">IF(N198="","",IF(N198=100%,"已结清","未结清"))</f>
        <v/>
      </c>
      <c r="P198" s="116"/>
      <c r="Q198" s="213"/>
      <c r="R198" s="106"/>
      <c r="S198" s="256">
        <f t="shared" si="23"/>
        <v>0</v>
      </c>
      <c r="T198" s="257"/>
      <c r="U198" s="85"/>
      <c r="V198" s="258"/>
    </row>
    <row r="199" spans="1:22">
      <c r="A199" s="245" t="str">
        <f t="shared" si="25"/>
        <v/>
      </c>
      <c r="B199" s="270"/>
      <c r="C199" s="216"/>
      <c r="D199" s="210"/>
      <c r="E199" s="214"/>
      <c r="F199" s="216"/>
      <c r="G199" s="211"/>
      <c r="H199" s="211"/>
      <c r="I199" s="211"/>
      <c r="J199" s="211"/>
      <c r="K199" s="250" t="str">
        <f t="shared" si="24"/>
        <v/>
      </c>
      <c r="L199" s="278"/>
      <c r="M199" s="252">
        <f>SUMIF(收入管理台账!$C$4:$C$5000,项目管理台账!K199,收入管理台账!$H$4:$H$5000)</f>
        <v>0</v>
      </c>
      <c r="N199" s="275" t="str">
        <f t="shared" si="26"/>
        <v/>
      </c>
      <c r="O199" s="276" t="str">
        <f t="shared" si="27"/>
        <v/>
      </c>
      <c r="P199" s="116"/>
      <c r="Q199" s="213"/>
      <c r="R199" s="106"/>
      <c r="S199" s="256">
        <f t="shared" si="23"/>
        <v>0</v>
      </c>
      <c r="T199" s="257"/>
      <c r="U199" s="85"/>
      <c r="V199" s="258"/>
    </row>
    <row r="200" spans="1:22">
      <c r="A200" s="245" t="str">
        <f t="shared" si="25"/>
        <v/>
      </c>
      <c r="B200" s="270"/>
      <c r="C200" s="216"/>
      <c r="D200" s="210"/>
      <c r="E200" s="214"/>
      <c r="F200" s="216"/>
      <c r="G200" s="211"/>
      <c r="H200" s="211"/>
      <c r="I200" s="211"/>
      <c r="J200" s="211"/>
      <c r="K200" s="250" t="str">
        <f t="shared" si="24"/>
        <v/>
      </c>
      <c r="L200" s="278"/>
      <c r="M200" s="252">
        <f>SUMIF(收入管理台账!$C$4:$C$5000,项目管理台账!K200,收入管理台账!$H$4:$H$5000)</f>
        <v>0</v>
      </c>
      <c r="N200" s="275" t="str">
        <f t="shared" si="26"/>
        <v/>
      </c>
      <c r="O200" s="276" t="str">
        <f t="shared" si="27"/>
        <v/>
      </c>
      <c r="P200" s="116"/>
      <c r="Q200" s="213"/>
      <c r="R200" s="106"/>
      <c r="S200" s="256">
        <f t="shared" si="23"/>
        <v>0</v>
      </c>
      <c r="T200" s="257"/>
      <c r="U200" s="85"/>
      <c r="V200" s="258"/>
    </row>
    <row r="201" spans="1:22">
      <c r="A201" s="245" t="str">
        <f t="shared" si="25"/>
        <v/>
      </c>
      <c r="B201" s="270"/>
      <c r="C201" s="216"/>
      <c r="D201" s="210"/>
      <c r="E201" s="214"/>
      <c r="F201" s="216"/>
      <c r="G201" s="211"/>
      <c r="H201" s="211"/>
      <c r="I201" s="211"/>
      <c r="J201" s="211"/>
      <c r="K201" s="250" t="str">
        <f t="shared" si="24"/>
        <v/>
      </c>
      <c r="L201" s="278"/>
      <c r="M201" s="252">
        <f>SUMIF(收入管理台账!$C$4:$C$5000,项目管理台账!K201,收入管理台账!$H$4:$H$5000)</f>
        <v>0</v>
      </c>
      <c r="N201" s="275" t="str">
        <f t="shared" si="26"/>
        <v/>
      </c>
      <c r="O201" s="276" t="str">
        <f t="shared" si="27"/>
        <v/>
      </c>
      <c r="P201" s="116"/>
      <c r="Q201" s="213"/>
      <c r="R201" s="106"/>
      <c r="S201" s="256">
        <f t="shared" si="23"/>
        <v>0</v>
      </c>
      <c r="T201" s="257"/>
      <c r="U201" s="85"/>
      <c r="V201" s="258"/>
    </row>
    <row r="202" spans="1:22">
      <c r="A202" s="245" t="str">
        <f t="shared" si="25"/>
        <v/>
      </c>
      <c r="B202" s="270"/>
      <c r="C202" s="216"/>
      <c r="D202" s="210"/>
      <c r="E202" s="214"/>
      <c r="F202" s="216"/>
      <c r="G202" s="211"/>
      <c r="H202" s="211"/>
      <c r="I202" s="211"/>
      <c r="J202" s="211"/>
      <c r="K202" s="250" t="str">
        <f t="shared" si="24"/>
        <v/>
      </c>
      <c r="L202" s="278"/>
      <c r="M202" s="252">
        <f>SUMIF(收入管理台账!$C$4:$C$5000,项目管理台账!K202,收入管理台账!$H$4:$H$5000)</f>
        <v>0</v>
      </c>
      <c r="N202" s="275" t="str">
        <f t="shared" si="26"/>
        <v/>
      </c>
      <c r="O202" s="276" t="str">
        <f t="shared" si="27"/>
        <v/>
      </c>
      <c r="P202" s="116"/>
      <c r="Q202" s="213"/>
      <c r="R202" s="106"/>
      <c r="S202" s="256">
        <f t="shared" si="23"/>
        <v>0</v>
      </c>
      <c r="T202" s="257"/>
      <c r="U202" s="85"/>
      <c r="V202" s="258"/>
    </row>
    <row r="203" spans="1:22">
      <c r="A203" s="245" t="str">
        <f t="shared" si="25"/>
        <v/>
      </c>
      <c r="B203" s="270"/>
      <c r="C203" s="216"/>
      <c r="D203" s="210"/>
      <c r="E203" s="214"/>
      <c r="F203" s="216"/>
      <c r="G203" s="211"/>
      <c r="H203" s="211"/>
      <c r="I203" s="211"/>
      <c r="J203" s="211"/>
      <c r="K203" s="250" t="str">
        <f t="shared" si="24"/>
        <v/>
      </c>
      <c r="L203" s="278"/>
      <c r="M203" s="252">
        <f>SUMIF(收入管理台账!$C$4:$C$5000,项目管理台账!K203,收入管理台账!$H$4:$H$5000)</f>
        <v>0</v>
      </c>
      <c r="N203" s="275" t="str">
        <f t="shared" si="26"/>
        <v/>
      </c>
      <c r="O203" s="276" t="str">
        <f t="shared" si="27"/>
        <v/>
      </c>
      <c r="P203" s="116"/>
      <c r="Q203" s="213"/>
      <c r="R203" s="106"/>
      <c r="S203" s="256">
        <f t="shared" si="23"/>
        <v>0</v>
      </c>
      <c r="T203" s="257"/>
      <c r="U203" s="85"/>
      <c r="V203" s="258"/>
    </row>
    <row r="204" spans="1:22">
      <c r="A204" s="245" t="str">
        <f t="shared" si="25"/>
        <v/>
      </c>
      <c r="B204" s="270"/>
      <c r="C204" s="216"/>
      <c r="D204" s="210"/>
      <c r="E204" s="214"/>
      <c r="F204" s="216"/>
      <c r="G204" s="211"/>
      <c r="H204" s="211"/>
      <c r="I204" s="211"/>
      <c r="J204" s="211"/>
      <c r="K204" s="250" t="str">
        <f t="shared" si="24"/>
        <v/>
      </c>
      <c r="L204" s="278"/>
      <c r="M204" s="252">
        <f>SUMIF(收入管理台账!$C$4:$C$5000,项目管理台账!K204,收入管理台账!$H$4:$H$5000)</f>
        <v>0</v>
      </c>
      <c r="N204" s="275" t="str">
        <f t="shared" si="26"/>
        <v/>
      </c>
      <c r="O204" s="276" t="str">
        <f t="shared" si="27"/>
        <v/>
      </c>
      <c r="P204" s="116"/>
      <c r="Q204" s="213"/>
      <c r="R204" s="106"/>
      <c r="S204" s="256">
        <f t="shared" si="23"/>
        <v>0</v>
      </c>
      <c r="T204" s="257"/>
      <c r="U204" s="85"/>
      <c r="V204" s="258"/>
    </row>
    <row r="205" spans="1:22">
      <c r="A205" s="245" t="str">
        <f t="shared" si="25"/>
        <v/>
      </c>
      <c r="B205" s="270"/>
      <c r="C205" s="216"/>
      <c r="D205" s="210"/>
      <c r="E205" s="214"/>
      <c r="F205" s="216"/>
      <c r="G205" s="211"/>
      <c r="H205" s="211"/>
      <c r="I205" s="211"/>
      <c r="J205" s="211"/>
      <c r="K205" s="250" t="str">
        <f t="shared" si="24"/>
        <v/>
      </c>
      <c r="L205" s="278"/>
      <c r="M205" s="252">
        <f>SUMIF(收入管理台账!$C$4:$C$5000,项目管理台账!K205,收入管理台账!$H$4:$H$5000)</f>
        <v>0</v>
      </c>
      <c r="N205" s="275" t="str">
        <f t="shared" si="26"/>
        <v/>
      </c>
      <c r="O205" s="276" t="str">
        <f t="shared" si="27"/>
        <v/>
      </c>
      <c r="P205" s="116"/>
      <c r="Q205" s="213"/>
      <c r="R205" s="106"/>
      <c r="S205" s="256">
        <f t="shared" si="23"/>
        <v>0</v>
      </c>
      <c r="T205" s="257"/>
      <c r="U205" s="85"/>
      <c r="V205" s="258"/>
    </row>
    <row r="206" spans="1:22">
      <c r="A206" s="245" t="str">
        <f t="shared" si="25"/>
        <v/>
      </c>
      <c r="B206" s="270"/>
      <c r="C206" s="216"/>
      <c r="D206" s="210"/>
      <c r="E206" s="214"/>
      <c r="F206" s="216"/>
      <c r="G206" s="211"/>
      <c r="H206" s="211"/>
      <c r="I206" s="211"/>
      <c r="J206" s="211"/>
      <c r="K206" s="250" t="str">
        <f t="shared" si="24"/>
        <v/>
      </c>
      <c r="L206" s="278"/>
      <c r="M206" s="252">
        <f>SUMIF(收入管理台账!$C$4:$C$5000,项目管理台账!K206,收入管理台账!$H$4:$H$5000)</f>
        <v>0</v>
      </c>
      <c r="N206" s="275" t="str">
        <f t="shared" si="26"/>
        <v/>
      </c>
      <c r="O206" s="276" t="str">
        <f t="shared" si="27"/>
        <v/>
      </c>
      <c r="P206" s="116"/>
      <c r="Q206" s="213"/>
      <c r="R206" s="106"/>
      <c r="S206" s="256">
        <f t="shared" si="23"/>
        <v>0</v>
      </c>
      <c r="T206" s="257"/>
      <c r="U206" s="85"/>
      <c r="V206" s="258"/>
    </row>
    <row r="207" spans="1:22">
      <c r="A207" s="245" t="str">
        <f t="shared" si="25"/>
        <v/>
      </c>
      <c r="B207" s="270"/>
      <c r="C207" s="216"/>
      <c r="D207" s="210"/>
      <c r="E207" s="214"/>
      <c r="F207" s="216"/>
      <c r="G207" s="211"/>
      <c r="H207" s="211"/>
      <c r="I207" s="211"/>
      <c r="J207" s="211"/>
      <c r="K207" s="250" t="str">
        <f t="shared" si="24"/>
        <v/>
      </c>
      <c r="L207" s="278"/>
      <c r="M207" s="252">
        <f>SUMIF(收入管理台账!$C$4:$C$5000,项目管理台账!K207,收入管理台账!$H$4:$H$5000)</f>
        <v>0</v>
      </c>
      <c r="N207" s="275" t="str">
        <f t="shared" si="26"/>
        <v/>
      </c>
      <c r="O207" s="276" t="str">
        <f t="shared" si="27"/>
        <v/>
      </c>
      <c r="P207" s="116"/>
      <c r="Q207" s="213"/>
      <c r="R207" s="106"/>
      <c r="S207" s="256">
        <f t="shared" si="23"/>
        <v>0</v>
      </c>
      <c r="T207" s="257"/>
      <c r="U207" s="85"/>
      <c r="V207" s="258"/>
    </row>
    <row r="208" spans="1:22">
      <c r="A208" s="245" t="str">
        <f t="shared" si="25"/>
        <v/>
      </c>
      <c r="B208" s="270"/>
      <c r="C208" s="216"/>
      <c r="D208" s="210"/>
      <c r="E208" s="214"/>
      <c r="F208" s="216"/>
      <c r="G208" s="211"/>
      <c r="H208" s="211"/>
      <c r="I208" s="211"/>
      <c r="J208" s="211"/>
      <c r="K208" s="250" t="str">
        <f t="shared" si="24"/>
        <v/>
      </c>
      <c r="L208" s="278"/>
      <c r="M208" s="252">
        <f>SUMIF(收入管理台账!$C$4:$C$5000,项目管理台账!K208,收入管理台账!$H$4:$H$5000)</f>
        <v>0</v>
      </c>
      <c r="N208" s="275" t="str">
        <f t="shared" si="26"/>
        <v/>
      </c>
      <c r="O208" s="276" t="str">
        <f t="shared" si="27"/>
        <v/>
      </c>
      <c r="P208" s="116"/>
      <c r="Q208" s="213"/>
      <c r="R208" s="106"/>
      <c r="S208" s="256">
        <f t="shared" si="23"/>
        <v>0</v>
      </c>
      <c r="T208" s="257"/>
      <c r="U208" s="85"/>
      <c r="V208" s="258"/>
    </row>
    <row r="209" spans="1:22">
      <c r="A209" s="245" t="str">
        <f t="shared" si="25"/>
        <v/>
      </c>
      <c r="B209" s="270"/>
      <c r="C209" s="216"/>
      <c r="D209" s="210"/>
      <c r="E209" s="214"/>
      <c r="F209" s="216"/>
      <c r="G209" s="211"/>
      <c r="H209" s="211"/>
      <c r="I209" s="211"/>
      <c r="J209" s="211"/>
      <c r="K209" s="250" t="str">
        <f t="shared" si="24"/>
        <v/>
      </c>
      <c r="L209" s="278"/>
      <c r="M209" s="252">
        <f>SUMIF(收入管理台账!$C$4:$C$5000,项目管理台账!K209,收入管理台账!$H$4:$H$5000)</f>
        <v>0</v>
      </c>
      <c r="N209" s="275" t="str">
        <f t="shared" si="26"/>
        <v/>
      </c>
      <c r="O209" s="276" t="str">
        <f t="shared" si="27"/>
        <v/>
      </c>
      <c r="P209" s="116"/>
      <c r="Q209" s="213"/>
      <c r="R209" s="106"/>
      <c r="S209" s="256">
        <f t="shared" si="23"/>
        <v>0</v>
      </c>
      <c r="T209" s="257"/>
      <c r="U209" s="85"/>
      <c r="V209" s="258"/>
    </row>
    <row r="210" spans="1:22">
      <c r="A210" s="245" t="str">
        <f t="shared" si="25"/>
        <v/>
      </c>
      <c r="B210" s="270"/>
      <c r="C210" s="216"/>
      <c r="D210" s="210"/>
      <c r="E210" s="214"/>
      <c r="F210" s="216"/>
      <c r="G210" s="211"/>
      <c r="H210" s="211"/>
      <c r="I210" s="211"/>
      <c r="J210" s="211"/>
      <c r="K210" s="250" t="str">
        <f t="shared" si="24"/>
        <v/>
      </c>
      <c r="L210" s="278"/>
      <c r="M210" s="252">
        <f>SUMIF(收入管理台账!$C$4:$C$5000,项目管理台账!K210,收入管理台账!$H$4:$H$5000)</f>
        <v>0</v>
      </c>
      <c r="N210" s="275" t="str">
        <f t="shared" si="26"/>
        <v/>
      </c>
      <c r="O210" s="276" t="str">
        <f t="shared" si="27"/>
        <v/>
      </c>
      <c r="P210" s="116"/>
      <c r="Q210" s="213"/>
      <c r="R210" s="106"/>
      <c r="S210" s="256">
        <f t="shared" si="23"/>
        <v>0</v>
      </c>
      <c r="T210" s="257"/>
      <c r="U210" s="85"/>
      <c r="V210" s="258"/>
    </row>
    <row r="211" spans="1:22">
      <c r="A211" s="245" t="str">
        <f t="shared" si="25"/>
        <v/>
      </c>
      <c r="B211" s="270"/>
      <c r="C211" s="216"/>
      <c r="D211" s="210"/>
      <c r="E211" s="214"/>
      <c r="F211" s="216"/>
      <c r="G211" s="211"/>
      <c r="H211" s="211"/>
      <c r="I211" s="211"/>
      <c r="J211" s="211"/>
      <c r="K211" s="250" t="str">
        <f t="shared" si="24"/>
        <v/>
      </c>
      <c r="L211" s="278"/>
      <c r="M211" s="252">
        <f>SUMIF(收入管理台账!$C$4:$C$5000,项目管理台账!K211,收入管理台账!$H$4:$H$5000)</f>
        <v>0</v>
      </c>
      <c r="N211" s="275" t="str">
        <f t="shared" si="26"/>
        <v/>
      </c>
      <c r="O211" s="276" t="str">
        <f t="shared" si="27"/>
        <v/>
      </c>
      <c r="P211" s="116"/>
      <c r="Q211" s="213"/>
      <c r="R211" s="106"/>
      <c r="S211" s="256">
        <f t="shared" si="23"/>
        <v>0</v>
      </c>
      <c r="T211" s="257"/>
      <c r="U211" s="85"/>
      <c r="V211" s="258"/>
    </row>
    <row r="212" spans="1:22">
      <c r="A212" s="245" t="str">
        <f t="shared" si="25"/>
        <v/>
      </c>
      <c r="B212" s="270"/>
      <c r="C212" s="216"/>
      <c r="D212" s="210"/>
      <c r="E212" s="214"/>
      <c r="F212" s="216"/>
      <c r="G212" s="211"/>
      <c r="H212" s="211"/>
      <c r="I212" s="211"/>
      <c r="J212" s="211"/>
      <c r="K212" s="250" t="str">
        <f t="shared" si="24"/>
        <v/>
      </c>
      <c r="L212" s="278"/>
      <c r="M212" s="252">
        <f>SUMIF(收入管理台账!$C$4:$C$5000,项目管理台账!K212,收入管理台账!$H$4:$H$5000)</f>
        <v>0</v>
      </c>
      <c r="N212" s="275" t="str">
        <f t="shared" si="26"/>
        <v/>
      </c>
      <c r="O212" s="276" t="str">
        <f t="shared" si="27"/>
        <v/>
      </c>
      <c r="P212" s="116"/>
      <c r="Q212" s="213"/>
      <c r="R212" s="106"/>
      <c r="S212" s="256">
        <f t="shared" si="23"/>
        <v>0</v>
      </c>
      <c r="T212" s="257"/>
      <c r="U212" s="85"/>
      <c r="V212" s="258"/>
    </row>
    <row r="213" spans="1:22">
      <c r="A213" s="245" t="str">
        <f t="shared" si="25"/>
        <v/>
      </c>
      <c r="B213" s="270"/>
      <c r="C213" s="216"/>
      <c r="D213" s="210"/>
      <c r="E213" s="214"/>
      <c r="F213" s="216"/>
      <c r="G213" s="211"/>
      <c r="H213" s="211"/>
      <c r="I213" s="211"/>
      <c r="J213" s="211"/>
      <c r="K213" s="250" t="str">
        <f t="shared" si="24"/>
        <v/>
      </c>
      <c r="L213" s="278"/>
      <c r="M213" s="252">
        <f>SUMIF(收入管理台账!$C$4:$C$5000,项目管理台账!K213,收入管理台账!$H$4:$H$5000)</f>
        <v>0</v>
      </c>
      <c r="N213" s="275" t="str">
        <f t="shared" si="26"/>
        <v/>
      </c>
      <c r="O213" s="276" t="str">
        <f t="shared" si="27"/>
        <v/>
      </c>
      <c r="P213" s="116"/>
      <c r="Q213" s="213"/>
      <c r="R213" s="106"/>
      <c r="S213" s="256">
        <f t="shared" si="23"/>
        <v>0</v>
      </c>
      <c r="T213" s="257"/>
      <c r="U213" s="85"/>
      <c r="V213" s="258"/>
    </row>
    <row r="214" spans="1:22">
      <c r="A214" s="245" t="str">
        <f t="shared" si="25"/>
        <v/>
      </c>
      <c r="B214" s="270"/>
      <c r="C214" s="216"/>
      <c r="D214" s="210"/>
      <c r="E214" s="214"/>
      <c r="F214" s="216"/>
      <c r="G214" s="211"/>
      <c r="H214" s="211"/>
      <c r="I214" s="211"/>
      <c r="J214" s="211"/>
      <c r="K214" s="250" t="str">
        <f t="shared" si="24"/>
        <v/>
      </c>
      <c r="L214" s="278"/>
      <c r="M214" s="252">
        <f>SUMIF(收入管理台账!$C$4:$C$5000,项目管理台账!K214,收入管理台账!$H$4:$H$5000)</f>
        <v>0</v>
      </c>
      <c r="N214" s="275" t="str">
        <f t="shared" si="26"/>
        <v/>
      </c>
      <c r="O214" s="276" t="str">
        <f t="shared" si="27"/>
        <v/>
      </c>
      <c r="P214" s="116"/>
      <c r="Q214" s="213"/>
      <c r="R214" s="106"/>
      <c r="S214" s="256">
        <f t="shared" si="23"/>
        <v>0</v>
      </c>
      <c r="T214" s="257"/>
      <c r="U214" s="85"/>
      <c r="V214" s="258"/>
    </row>
    <row r="215" spans="1:22">
      <c r="A215" s="245" t="str">
        <f t="shared" si="25"/>
        <v/>
      </c>
      <c r="B215" s="270"/>
      <c r="C215" s="216"/>
      <c r="D215" s="210"/>
      <c r="E215" s="214"/>
      <c r="F215" s="216"/>
      <c r="G215" s="211"/>
      <c r="H215" s="211"/>
      <c r="I215" s="211"/>
      <c r="J215" s="211"/>
      <c r="K215" s="250" t="str">
        <f t="shared" si="24"/>
        <v/>
      </c>
      <c r="L215" s="278"/>
      <c r="M215" s="252">
        <f>SUMIF(收入管理台账!$C$4:$C$5000,项目管理台账!K215,收入管理台账!$H$4:$H$5000)</f>
        <v>0</v>
      </c>
      <c r="N215" s="275" t="str">
        <f t="shared" si="26"/>
        <v/>
      </c>
      <c r="O215" s="276" t="str">
        <f t="shared" si="27"/>
        <v/>
      </c>
      <c r="P215" s="116"/>
      <c r="Q215" s="213"/>
      <c r="R215" s="106"/>
      <c r="S215" s="256">
        <f t="shared" si="23"/>
        <v>0</v>
      </c>
      <c r="T215" s="257"/>
      <c r="U215" s="85"/>
      <c r="V215" s="258"/>
    </row>
    <row r="216" spans="1:22">
      <c r="A216" s="245" t="str">
        <f t="shared" si="25"/>
        <v/>
      </c>
      <c r="B216" s="270"/>
      <c r="C216" s="216"/>
      <c r="D216" s="210"/>
      <c r="E216" s="214"/>
      <c r="F216" s="216"/>
      <c r="G216" s="211"/>
      <c r="H216" s="211"/>
      <c r="I216" s="211"/>
      <c r="J216" s="211"/>
      <c r="K216" s="250" t="str">
        <f t="shared" si="24"/>
        <v/>
      </c>
      <c r="L216" s="278"/>
      <c r="M216" s="252">
        <f>SUMIF(收入管理台账!$C$4:$C$5000,项目管理台账!K216,收入管理台账!$H$4:$H$5000)</f>
        <v>0</v>
      </c>
      <c r="N216" s="275" t="str">
        <f t="shared" si="26"/>
        <v/>
      </c>
      <c r="O216" s="276" t="str">
        <f t="shared" si="27"/>
        <v/>
      </c>
      <c r="P216" s="116"/>
      <c r="Q216" s="213"/>
      <c r="R216" s="106"/>
      <c r="S216" s="256">
        <f t="shared" si="23"/>
        <v>0</v>
      </c>
      <c r="T216" s="257"/>
      <c r="U216" s="85"/>
      <c r="V216" s="258"/>
    </row>
    <row r="217" spans="1:22">
      <c r="A217" s="245" t="str">
        <f t="shared" si="25"/>
        <v/>
      </c>
      <c r="B217" s="270"/>
      <c r="C217" s="216"/>
      <c r="D217" s="210"/>
      <c r="E217" s="214"/>
      <c r="F217" s="216"/>
      <c r="G217" s="211"/>
      <c r="H217" s="211"/>
      <c r="I217" s="211"/>
      <c r="J217" s="211"/>
      <c r="K217" s="250" t="str">
        <f t="shared" si="24"/>
        <v/>
      </c>
      <c r="L217" s="278"/>
      <c r="M217" s="252">
        <f>SUMIF(收入管理台账!$C$4:$C$5000,项目管理台账!K217,收入管理台账!$H$4:$H$5000)</f>
        <v>0</v>
      </c>
      <c r="N217" s="275" t="str">
        <f t="shared" si="26"/>
        <v/>
      </c>
      <c r="O217" s="276" t="str">
        <f t="shared" si="27"/>
        <v/>
      </c>
      <c r="P217" s="116"/>
      <c r="Q217" s="213"/>
      <c r="R217" s="106"/>
      <c r="S217" s="256">
        <f t="shared" si="23"/>
        <v>0</v>
      </c>
      <c r="T217" s="257"/>
      <c r="U217" s="85"/>
      <c r="V217" s="258"/>
    </row>
    <row r="218" spans="1:22">
      <c r="A218" s="245" t="str">
        <f t="shared" si="25"/>
        <v/>
      </c>
      <c r="B218" s="270"/>
      <c r="C218" s="216"/>
      <c r="D218" s="210"/>
      <c r="E218" s="214"/>
      <c r="F218" s="216"/>
      <c r="G218" s="211"/>
      <c r="H218" s="211"/>
      <c r="I218" s="211"/>
      <c r="J218" s="211"/>
      <c r="K218" s="250" t="str">
        <f t="shared" si="24"/>
        <v/>
      </c>
      <c r="L218" s="278"/>
      <c r="M218" s="252">
        <f>SUMIF(收入管理台账!$C$4:$C$5000,项目管理台账!K218,收入管理台账!$H$4:$H$5000)</f>
        <v>0</v>
      </c>
      <c r="N218" s="275" t="str">
        <f t="shared" si="26"/>
        <v/>
      </c>
      <c r="O218" s="276" t="str">
        <f t="shared" si="27"/>
        <v/>
      </c>
      <c r="P218" s="116"/>
      <c r="Q218" s="213"/>
      <c r="R218" s="106"/>
      <c r="S218" s="256">
        <f t="shared" si="23"/>
        <v>0</v>
      </c>
      <c r="T218" s="257"/>
      <c r="U218" s="85"/>
      <c r="V218" s="258"/>
    </row>
    <row r="219" spans="1:22">
      <c r="A219" s="245" t="str">
        <f t="shared" si="25"/>
        <v/>
      </c>
      <c r="B219" s="270"/>
      <c r="C219" s="216"/>
      <c r="D219" s="210"/>
      <c r="E219" s="214"/>
      <c r="F219" s="216"/>
      <c r="G219" s="211"/>
      <c r="H219" s="211"/>
      <c r="I219" s="211"/>
      <c r="J219" s="211"/>
      <c r="K219" s="250" t="str">
        <f t="shared" si="24"/>
        <v/>
      </c>
      <c r="L219" s="278"/>
      <c r="M219" s="252">
        <f>SUMIF(收入管理台账!$C$4:$C$5000,项目管理台账!K219,收入管理台账!$H$4:$H$5000)</f>
        <v>0</v>
      </c>
      <c r="N219" s="275" t="str">
        <f t="shared" si="26"/>
        <v/>
      </c>
      <c r="O219" s="276" t="str">
        <f t="shared" si="27"/>
        <v/>
      </c>
      <c r="P219" s="116"/>
      <c r="Q219" s="213"/>
      <c r="R219" s="106"/>
      <c r="S219" s="256">
        <f t="shared" si="23"/>
        <v>0</v>
      </c>
      <c r="T219" s="257"/>
      <c r="U219" s="85"/>
      <c r="V219" s="258"/>
    </row>
    <row r="220" spans="1:22">
      <c r="A220" s="245" t="str">
        <f t="shared" si="25"/>
        <v/>
      </c>
      <c r="B220" s="270"/>
      <c r="C220" s="216"/>
      <c r="D220" s="210"/>
      <c r="E220" s="214"/>
      <c r="F220" s="216"/>
      <c r="G220" s="211"/>
      <c r="H220" s="211"/>
      <c r="I220" s="211"/>
      <c r="J220" s="211"/>
      <c r="K220" s="250" t="str">
        <f t="shared" si="24"/>
        <v/>
      </c>
      <c r="L220" s="278"/>
      <c r="M220" s="252">
        <f>SUMIF(收入管理台账!$C$4:$C$5000,项目管理台账!K220,收入管理台账!$H$4:$H$5000)</f>
        <v>0</v>
      </c>
      <c r="N220" s="275" t="str">
        <f t="shared" si="26"/>
        <v/>
      </c>
      <c r="O220" s="276" t="str">
        <f t="shared" si="27"/>
        <v/>
      </c>
      <c r="P220" s="116"/>
      <c r="Q220" s="213"/>
      <c r="R220" s="106"/>
      <c r="S220" s="256">
        <f t="shared" si="23"/>
        <v>0</v>
      </c>
      <c r="T220" s="257"/>
      <c r="U220" s="85"/>
      <c r="V220" s="258"/>
    </row>
    <row r="221" spans="1:22">
      <c r="A221" s="245" t="str">
        <f t="shared" si="25"/>
        <v/>
      </c>
      <c r="B221" s="270"/>
      <c r="C221" s="216"/>
      <c r="D221" s="210"/>
      <c r="E221" s="214"/>
      <c r="F221" s="216"/>
      <c r="G221" s="211"/>
      <c r="H221" s="211"/>
      <c r="I221" s="211"/>
      <c r="J221" s="211"/>
      <c r="K221" s="250" t="str">
        <f t="shared" si="24"/>
        <v/>
      </c>
      <c r="L221" s="278"/>
      <c r="M221" s="252">
        <f>SUMIF(收入管理台账!$C$4:$C$5000,项目管理台账!K221,收入管理台账!$H$4:$H$5000)</f>
        <v>0</v>
      </c>
      <c r="N221" s="275" t="str">
        <f t="shared" si="26"/>
        <v/>
      </c>
      <c r="O221" s="276" t="str">
        <f t="shared" si="27"/>
        <v/>
      </c>
      <c r="P221" s="116"/>
      <c r="Q221" s="213"/>
      <c r="R221" s="106"/>
      <c r="S221" s="256">
        <f t="shared" si="23"/>
        <v>0</v>
      </c>
      <c r="T221" s="257"/>
      <c r="U221" s="85"/>
      <c r="V221" s="258"/>
    </row>
    <row r="222" spans="1:22">
      <c r="A222" s="245" t="str">
        <f t="shared" si="25"/>
        <v/>
      </c>
      <c r="B222" s="270"/>
      <c r="C222" s="216"/>
      <c r="D222" s="210"/>
      <c r="E222" s="214"/>
      <c r="F222" s="216"/>
      <c r="G222" s="211"/>
      <c r="H222" s="211"/>
      <c r="I222" s="211"/>
      <c r="J222" s="211"/>
      <c r="K222" s="250" t="str">
        <f t="shared" si="24"/>
        <v/>
      </c>
      <c r="L222" s="278"/>
      <c r="M222" s="252">
        <f>SUMIF(收入管理台账!$C$4:$C$5000,项目管理台账!K222,收入管理台账!$H$4:$H$5000)</f>
        <v>0</v>
      </c>
      <c r="N222" s="275" t="str">
        <f t="shared" si="26"/>
        <v/>
      </c>
      <c r="O222" s="276" t="str">
        <f t="shared" si="27"/>
        <v/>
      </c>
      <c r="P222" s="116"/>
      <c r="Q222" s="213"/>
      <c r="R222" s="106"/>
      <c r="S222" s="256">
        <f t="shared" si="23"/>
        <v>0</v>
      </c>
      <c r="T222" s="257"/>
      <c r="U222" s="85"/>
      <c r="V222" s="258"/>
    </row>
    <row r="223" spans="1:22">
      <c r="A223" s="245" t="str">
        <f t="shared" si="25"/>
        <v/>
      </c>
      <c r="B223" s="270"/>
      <c r="C223" s="216"/>
      <c r="D223" s="210"/>
      <c r="E223" s="214"/>
      <c r="F223" s="216"/>
      <c r="G223" s="211"/>
      <c r="H223" s="211"/>
      <c r="I223" s="211"/>
      <c r="J223" s="211"/>
      <c r="K223" s="250" t="str">
        <f t="shared" si="24"/>
        <v/>
      </c>
      <c r="L223" s="278"/>
      <c r="M223" s="252">
        <f>SUMIF(收入管理台账!$C$4:$C$5000,项目管理台账!K223,收入管理台账!$H$4:$H$5000)</f>
        <v>0</v>
      </c>
      <c r="N223" s="275" t="str">
        <f t="shared" si="26"/>
        <v/>
      </c>
      <c r="O223" s="276" t="str">
        <f t="shared" si="27"/>
        <v/>
      </c>
      <c r="P223" s="116"/>
      <c r="Q223" s="213"/>
      <c r="R223" s="106"/>
      <c r="S223" s="256">
        <f t="shared" si="23"/>
        <v>0</v>
      </c>
      <c r="T223" s="257"/>
      <c r="U223" s="85"/>
      <c r="V223" s="258"/>
    </row>
    <row r="224" spans="1:22">
      <c r="A224" s="245" t="str">
        <f t="shared" si="25"/>
        <v/>
      </c>
      <c r="B224" s="270"/>
      <c r="C224" s="216"/>
      <c r="D224" s="210"/>
      <c r="E224" s="214"/>
      <c r="F224" s="216"/>
      <c r="G224" s="211"/>
      <c r="H224" s="211"/>
      <c r="I224" s="211"/>
      <c r="J224" s="211"/>
      <c r="K224" s="250" t="str">
        <f t="shared" si="24"/>
        <v/>
      </c>
      <c r="L224" s="278"/>
      <c r="M224" s="252">
        <f>SUMIF(收入管理台账!$C$4:$C$5000,项目管理台账!K224,收入管理台账!$H$4:$H$5000)</f>
        <v>0</v>
      </c>
      <c r="N224" s="275" t="str">
        <f t="shared" si="26"/>
        <v/>
      </c>
      <c r="O224" s="276" t="str">
        <f t="shared" si="27"/>
        <v/>
      </c>
      <c r="P224" s="116"/>
      <c r="Q224" s="213"/>
      <c r="R224" s="106"/>
      <c r="S224" s="256">
        <f t="shared" si="23"/>
        <v>0</v>
      </c>
      <c r="T224" s="257"/>
      <c r="U224" s="85"/>
      <c r="V224" s="258"/>
    </row>
    <row r="225" spans="1:22">
      <c r="A225" s="245" t="str">
        <f t="shared" si="25"/>
        <v/>
      </c>
      <c r="B225" s="270"/>
      <c r="C225" s="216"/>
      <c r="D225" s="210"/>
      <c r="E225" s="214"/>
      <c r="F225" s="216"/>
      <c r="G225" s="211"/>
      <c r="H225" s="211"/>
      <c r="I225" s="211"/>
      <c r="J225" s="211"/>
      <c r="K225" s="250" t="str">
        <f t="shared" si="24"/>
        <v/>
      </c>
      <c r="L225" s="278"/>
      <c r="M225" s="252">
        <f>SUMIF(收入管理台账!$C$4:$C$5000,项目管理台账!K225,收入管理台账!$H$4:$H$5000)</f>
        <v>0</v>
      </c>
      <c r="N225" s="275" t="str">
        <f t="shared" si="26"/>
        <v/>
      </c>
      <c r="O225" s="276" t="str">
        <f t="shared" si="27"/>
        <v/>
      </c>
      <c r="P225" s="116"/>
      <c r="Q225" s="213"/>
      <c r="R225" s="106"/>
      <c r="S225" s="256">
        <f t="shared" si="23"/>
        <v>0</v>
      </c>
      <c r="T225" s="257"/>
      <c r="U225" s="85"/>
      <c r="V225" s="258"/>
    </row>
    <row r="226" spans="1:22">
      <c r="A226" s="245" t="str">
        <f t="shared" si="25"/>
        <v/>
      </c>
      <c r="B226" s="270"/>
      <c r="C226" s="216"/>
      <c r="D226" s="210"/>
      <c r="E226" s="214"/>
      <c r="F226" s="216"/>
      <c r="G226" s="211"/>
      <c r="H226" s="211"/>
      <c r="I226" s="211"/>
      <c r="J226" s="211"/>
      <c r="K226" s="250" t="str">
        <f t="shared" si="24"/>
        <v/>
      </c>
      <c r="L226" s="278"/>
      <c r="M226" s="252">
        <f>SUMIF(收入管理台账!$C$4:$C$5000,项目管理台账!K226,收入管理台账!$H$4:$H$5000)</f>
        <v>0</v>
      </c>
      <c r="N226" s="275" t="str">
        <f t="shared" si="26"/>
        <v/>
      </c>
      <c r="O226" s="276" t="str">
        <f t="shared" si="27"/>
        <v/>
      </c>
      <c r="P226" s="116"/>
      <c r="Q226" s="213"/>
      <c r="R226" s="106"/>
      <c r="S226" s="256">
        <f t="shared" si="23"/>
        <v>0</v>
      </c>
      <c r="T226" s="257"/>
      <c r="U226" s="85"/>
      <c r="V226" s="258"/>
    </row>
    <row r="227" spans="1:22">
      <c r="A227" s="245" t="str">
        <f t="shared" si="25"/>
        <v/>
      </c>
      <c r="B227" s="270"/>
      <c r="C227" s="216"/>
      <c r="D227" s="210"/>
      <c r="E227" s="214"/>
      <c r="F227" s="216"/>
      <c r="G227" s="211"/>
      <c r="H227" s="211"/>
      <c r="I227" s="211"/>
      <c r="J227" s="211"/>
      <c r="K227" s="250" t="str">
        <f t="shared" si="24"/>
        <v/>
      </c>
      <c r="L227" s="278"/>
      <c r="M227" s="252">
        <f>SUMIF(收入管理台账!$C$4:$C$5000,项目管理台账!K227,收入管理台账!$H$4:$H$5000)</f>
        <v>0</v>
      </c>
      <c r="N227" s="275" t="str">
        <f t="shared" si="26"/>
        <v/>
      </c>
      <c r="O227" s="276" t="str">
        <f t="shared" si="27"/>
        <v/>
      </c>
      <c r="P227" s="116"/>
      <c r="Q227" s="213"/>
      <c r="R227" s="106"/>
      <c r="S227" s="256">
        <f t="shared" si="23"/>
        <v>0</v>
      </c>
      <c r="T227" s="257"/>
      <c r="U227" s="85"/>
      <c r="V227" s="258"/>
    </row>
    <row r="228" spans="1:22">
      <c r="A228" s="245" t="str">
        <f t="shared" si="25"/>
        <v/>
      </c>
      <c r="B228" s="270"/>
      <c r="C228" s="216"/>
      <c r="D228" s="210"/>
      <c r="E228" s="214"/>
      <c r="F228" s="216"/>
      <c r="G228" s="211"/>
      <c r="H228" s="211"/>
      <c r="I228" s="211"/>
      <c r="J228" s="211"/>
      <c r="K228" s="250" t="str">
        <f t="shared" si="24"/>
        <v/>
      </c>
      <c r="L228" s="278"/>
      <c r="M228" s="252">
        <f>SUMIF(收入管理台账!$C$4:$C$5000,项目管理台账!K228,收入管理台账!$H$4:$H$5000)</f>
        <v>0</v>
      </c>
      <c r="N228" s="275" t="str">
        <f t="shared" si="26"/>
        <v/>
      </c>
      <c r="O228" s="276" t="str">
        <f t="shared" si="27"/>
        <v/>
      </c>
      <c r="P228" s="116"/>
      <c r="Q228" s="213"/>
      <c r="R228" s="106"/>
      <c r="S228" s="256">
        <f t="shared" si="23"/>
        <v>0</v>
      </c>
      <c r="T228" s="257"/>
      <c r="U228" s="85"/>
      <c r="V228" s="258"/>
    </row>
    <row r="229" spans="1:22">
      <c r="A229" s="245" t="str">
        <f t="shared" si="25"/>
        <v/>
      </c>
      <c r="B229" s="270"/>
      <c r="C229" s="216"/>
      <c r="D229" s="210"/>
      <c r="E229" s="214"/>
      <c r="F229" s="216"/>
      <c r="G229" s="211"/>
      <c r="H229" s="211"/>
      <c r="I229" s="211"/>
      <c r="J229" s="211"/>
      <c r="K229" s="250" t="str">
        <f t="shared" si="24"/>
        <v/>
      </c>
      <c r="L229" s="278"/>
      <c r="M229" s="252">
        <f>SUMIF(收入管理台账!$C$4:$C$5000,项目管理台账!K229,收入管理台账!$H$4:$H$5000)</f>
        <v>0</v>
      </c>
      <c r="N229" s="275" t="str">
        <f t="shared" si="26"/>
        <v/>
      </c>
      <c r="O229" s="276" t="str">
        <f t="shared" si="27"/>
        <v/>
      </c>
      <c r="P229" s="116"/>
      <c r="Q229" s="213"/>
      <c r="R229" s="106"/>
      <c r="S229" s="256">
        <f t="shared" si="23"/>
        <v>0</v>
      </c>
      <c r="T229" s="257"/>
      <c r="U229" s="85"/>
      <c r="V229" s="258"/>
    </row>
    <row r="230" spans="1:22">
      <c r="A230" s="245" t="str">
        <f t="shared" si="25"/>
        <v/>
      </c>
      <c r="B230" s="270"/>
      <c r="C230" s="216"/>
      <c r="D230" s="210"/>
      <c r="E230" s="214"/>
      <c r="F230" s="216"/>
      <c r="G230" s="211"/>
      <c r="H230" s="211"/>
      <c r="I230" s="211"/>
      <c r="J230" s="211"/>
      <c r="K230" s="250" t="str">
        <f t="shared" si="24"/>
        <v/>
      </c>
      <c r="L230" s="278"/>
      <c r="M230" s="252">
        <f>SUMIF(收入管理台账!$C$4:$C$5000,项目管理台账!K230,收入管理台账!$H$4:$H$5000)</f>
        <v>0</v>
      </c>
      <c r="N230" s="275" t="str">
        <f t="shared" si="26"/>
        <v/>
      </c>
      <c r="O230" s="276" t="str">
        <f t="shared" si="27"/>
        <v/>
      </c>
      <c r="P230" s="116"/>
      <c r="Q230" s="213"/>
      <c r="R230" s="106"/>
      <c r="S230" s="256">
        <f t="shared" si="23"/>
        <v>0</v>
      </c>
      <c r="T230" s="257"/>
      <c r="U230" s="85"/>
      <c r="V230" s="258"/>
    </row>
    <row r="231" spans="1:22">
      <c r="A231" s="245" t="str">
        <f t="shared" si="25"/>
        <v/>
      </c>
      <c r="B231" s="270"/>
      <c r="C231" s="216"/>
      <c r="D231" s="210"/>
      <c r="E231" s="214"/>
      <c r="F231" s="216"/>
      <c r="G231" s="211"/>
      <c r="H231" s="211"/>
      <c r="I231" s="211"/>
      <c r="J231" s="211"/>
      <c r="K231" s="250" t="str">
        <f t="shared" si="24"/>
        <v/>
      </c>
      <c r="L231" s="278"/>
      <c r="M231" s="252">
        <f>SUMIF(收入管理台账!$C$4:$C$5000,项目管理台账!K231,收入管理台账!$H$4:$H$5000)</f>
        <v>0</v>
      </c>
      <c r="N231" s="275" t="str">
        <f t="shared" si="26"/>
        <v/>
      </c>
      <c r="O231" s="276" t="str">
        <f t="shared" si="27"/>
        <v/>
      </c>
      <c r="P231" s="116"/>
      <c r="Q231" s="213"/>
      <c r="R231" s="106"/>
      <c r="S231" s="256">
        <f t="shared" ref="S231:S294" si="28">P231*R231</f>
        <v>0</v>
      </c>
      <c r="T231" s="257"/>
      <c r="U231" s="85"/>
      <c r="V231" s="258"/>
    </row>
    <row r="232" spans="1:22">
      <c r="A232" s="245" t="str">
        <f t="shared" si="25"/>
        <v/>
      </c>
      <c r="B232" s="270"/>
      <c r="C232" s="216"/>
      <c r="D232" s="210"/>
      <c r="E232" s="214"/>
      <c r="F232" s="216"/>
      <c r="G232" s="211"/>
      <c r="H232" s="211"/>
      <c r="I232" s="211"/>
      <c r="J232" s="211"/>
      <c r="K232" s="250" t="str">
        <f t="shared" ref="K232:K295" si="29">IF(D232&lt;&gt;"","首熙"&amp;LEFT(E232,2)&amp;RIGHT(YEAR(J232),4)&amp;IF(MONTH(J232)&lt;10,0&amp;MONTH(J232),MONTH(J232))&amp;IF(A232&lt;10,0&amp;0&amp;A232,IF(A232&lt;100,0&amp;A232,A232)),"")</f>
        <v/>
      </c>
      <c r="L232" s="278"/>
      <c r="M232" s="252">
        <f>SUMIF(收入管理台账!$C$4:$C$5000,项目管理台账!K232,收入管理台账!$H$4:$H$5000)</f>
        <v>0</v>
      </c>
      <c r="N232" s="275" t="str">
        <f t="shared" si="26"/>
        <v/>
      </c>
      <c r="O232" s="276" t="str">
        <f t="shared" si="27"/>
        <v/>
      </c>
      <c r="P232" s="116"/>
      <c r="Q232" s="213"/>
      <c r="R232" s="106"/>
      <c r="S232" s="256">
        <f t="shared" si="28"/>
        <v>0</v>
      </c>
      <c r="T232" s="257"/>
      <c r="U232" s="85"/>
      <c r="V232" s="258"/>
    </row>
    <row r="233" spans="1:22">
      <c r="A233" s="245" t="str">
        <f t="shared" si="25"/>
        <v/>
      </c>
      <c r="B233" s="270"/>
      <c r="C233" s="216"/>
      <c r="D233" s="210"/>
      <c r="E233" s="214"/>
      <c r="F233" s="216"/>
      <c r="G233" s="211"/>
      <c r="H233" s="211"/>
      <c r="I233" s="211"/>
      <c r="J233" s="211"/>
      <c r="K233" s="250" t="str">
        <f t="shared" si="29"/>
        <v/>
      </c>
      <c r="L233" s="278"/>
      <c r="M233" s="252">
        <f>SUMIF(收入管理台账!$C$4:$C$5000,项目管理台账!K233,收入管理台账!$H$4:$H$5000)</f>
        <v>0</v>
      </c>
      <c r="N233" s="275" t="str">
        <f t="shared" si="26"/>
        <v/>
      </c>
      <c r="O233" s="276" t="str">
        <f t="shared" si="27"/>
        <v/>
      </c>
      <c r="P233" s="116"/>
      <c r="Q233" s="213"/>
      <c r="R233" s="106"/>
      <c r="S233" s="256">
        <f t="shared" si="28"/>
        <v>0</v>
      </c>
      <c r="T233" s="257"/>
      <c r="U233" s="85"/>
      <c r="V233" s="258"/>
    </row>
    <row r="234" spans="1:22">
      <c r="A234" s="245" t="str">
        <f t="shared" si="25"/>
        <v/>
      </c>
      <c r="B234" s="270"/>
      <c r="C234" s="216"/>
      <c r="D234" s="210"/>
      <c r="E234" s="214"/>
      <c r="F234" s="216"/>
      <c r="G234" s="211"/>
      <c r="H234" s="211"/>
      <c r="I234" s="211"/>
      <c r="J234" s="211"/>
      <c r="K234" s="250" t="str">
        <f t="shared" si="29"/>
        <v/>
      </c>
      <c r="L234" s="278"/>
      <c r="M234" s="252">
        <f>SUMIF(收入管理台账!$C$4:$C$5000,项目管理台账!K234,收入管理台账!$H$4:$H$5000)</f>
        <v>0</v>
      </c>
      <c r="N234" s="275" t="str">
        <f t="shared" si="26"/>
        <v/>
      </c>
      <c r="O234" s="276" t="str">
        <f t="shared" si="27"/>
        <v/>
      </c>
      <c r="P234" s="116"/>
      <c r="Q234" s="213"/>
      <c r="R234" s="106"/>
      <c r="S234" s="256">
        <f t="shared" si="28"/>
        <v>0</v>
      </c>
      <c r="T234" s="257"/>
      <c r="U234" s="85"/>
      <c r="V234" s="258"/>
    </row>
    <row r="235" spans="1:22">
      <c r="A235" s="245" t="str">
        <f t="shared" si="25"/>
        <v/>
      </c>
      <c r="B235" s="270"/>
      <c r="C235" s="216"/>
      <c r="D235" s="210"/>
      <c r="E235" s="214"/>
      <c r="F235" s="216"/>
      <c r="G235" s="211"/>
      <c r="H235" s="211"/>
      <c r="I235" s="211"/>
      <c r="J235" s="211"/>
      <c r="K235" s="250" t="str">
        <f t="shared" si="29"/>
        <v/>
      </c>
      <c r="L235" s="278"/>
      <c r="M235" s="252">
        <f>SUMIF(收入管理台账!$C$4:$C$5000,项目管理台账!K235,收入管理台账!$H$4:$H$5000)</f>
        <v>0</v>
      </c>
      <c r="N235" s="275" t="str">
        <f t="shared" si="26"/>
        <v/>
      </c>
      <c r="O235" s="276" t="str">
        <f t="shared" si="27"/>
        <v/>
      </c>
      <c r="P235" s="116"/>
      <c r="Q235" s="213"/>
      <c r="R235" s="106"/>
      <c r="S235" s="256">
        <f t="shared" si="28"/>
        <v>0</v>
      </c>
      <c r="T235" s="257"/>
      <c r="U235" s="85"/>
      <c r="V235" s="258"/>
    </row>
    <row r="236" spans="1:22">
      <c r="A236" s="245" t="str">
        <f t="shared" si="25"/>
        <v/>
      </c>
      <c r="B236" s="270"/>
      <c r="C236" s="216"/>
      <c r="D236" s="210"/>
      <c r="E236" s="214"/>
      <c r="F236" s="216"/>
      <c r="G236" s="211"/>
      <c r="H236" s="211"/>
      <c r="I236" s="211"/>
      <c r="J236" s="211"/>
      <c r="K236" s="250" t="str">
        <f t="shared" si="29"/>
        <v/>
      </c>
      <c r="L236" s="278"/>
      <c r="M236" s="252">
        <f>SUMIF(收入管理台账!$C$4:$C$5000,项目管理台账!K236,收入管理台账!$H$4:$H$5000)</f>
        <v>0</v>
      </c>
      <c r="N236" s="275" t="str">
        <f t="shared" si="26"/>
        <v/>
      </c>
      <c r="O236" s="276" t="str">
        <f t="shared" si="27"/>
        <v/>
      </c>
      <c r="P236" s="116"/>
      <c r="Q236" s="213"/>
      <c r="R236" s="106"/>
      <c r="S236" s="256">
        <f t="shared" si="28"/>
        <v>0</v>
      </c>
      <c r="T236" s="257"/>
      <c r="U236" s="85"/>
      <c r="V236" s="258"/>
    </row>
    <row r="237" spans="1:22">
      <c r="A237" s="245" t="str">
        <f t="shared" si="25"/>
        <v/>
      </c>
      <c r="B237" s="270"/>
      <c r="C237" s="216"/>
      <c r="D237" s="210"/>
      <c r="E237" s="214"/>
      <c r="F237" s="216"/>
      <c r="G237" s="211"/>
      <c r="H237" s="211"/>
      <c r="I237" s="211"/>
      <c r="J237" s="211"/>
      <c r="K237" s="250" t="str">
        <f t="shared" si="29"/>
        <v/>
      </c>
      <c r="L237" s="278"/>
      <c r="M237" s="252">
        <f>SUMIF(收入管理台账!$C$4:$C$5000,项目管理台账!K237,收入管理台账!$H$4:$H$5000)</f>
        <v>0</v>
      </c>
      <c r="N237" s="275" t="str">
        <f t="shared" si="26"/>
        <v/>
      </c>
      <c r="O237" s="276" t="str">
        <f t="shared" si="27"/>
        <v/>
      </c>
      <c r="P237" s="116"/>
      <c r="Q237" s="213"/>
      <c r="R237" s="106"/>
      <c r="S237" s="256">
        <f t="shared" si="28"/>
        <v>0</v>
      </c>
      <c r="T237" s="257"/>
      <c r="U237" s="85"/>
      <c r="V237" s="258"/>
    </row>
    <row r="238" spans="1:22">
      <c r="A238" s="245" t="str">
        <f t="shared" si="25"/>
        <v/>
      </c>
      <c r="B238" s="270"/>
      <c r="C238" s="216"/>
      <c r="D238" s="210"/>
      <c r="E238" s="214"/>
      <c r="F238" s="216"/>
      <c r="G238" s="211"/>
      <c r="H238" s="211"/>
      <c r="I238" s="211"/>
      <c r="J238" s="211"/>
      <c r="K238" s="250" t="str">
        <f t="shared" si="29"/>
        <v/>
      </c>
      <c r="L238" s="278"/>
      <c r="M238" s="252">
        <f>SUMIF(收入管理台账!$C$4:$C$5000,项目管理台账!K238,收入管理台账!$H$4:$H$5000)</f>
        <v>0</v>
      </c>
      <c r="N238" s="275" t="str">
        <f t="shared" si="26"/>
        <v/>
      </c>
      <c r="O238" s="276" t="str">
        <f t="shared" si="27"/>
        <v/>
      </c>
      <c r="P238" s="116"/>
      <c r="Q238" s="213"/>
      <c r="R238" s="106"/>
      <c r="S238" s="256">
        <f t="shared" si="28"/>
        <v>0</v>
      </c>
      <c r="T238" s="257"/>
      <c r="U238" s="85"/>
      <c r="V238" s="258"/>
    </row>
    <row r="239" spans="1:22">
      <c r="A239" s="245" t="str">
        <f t="shared" si="25"/>
        <v/>
      </c>
      <c r="B239" s="270"/>
      <c r="C239" s="216"/>
      <c r="D239" s="210"/>
      <c r="E239" s="214"/>
      <c r="F239" s="216"/>
      <c r="G239" s="211"/>
      <c r="H239" s="211"/>
      <c r="I239" s="211"/>
      <c r="J239" s="211"/>
      <c r="K239" s="250" t="str">
        <f t="shared" si="29"/>
        <v/>
      </c>
      <c r="L239" s="278"/>
      <c r="M239" s="252">
        <f>SUMIF(收入管理台账!$C$4:$C$5000,项目管理台账!K239,收入管理台账!$H$4:$H$5000)</f>
        <v>0</v>
      </c>
      <c r="N239" s="275" t="str">
        <f t="shared" si="26"/>
        <v/>
      </c>
      <c r="O239" s="276" t="str">
        <f t="shared" si="27"/>
        <v/>
      </c>
      <c r="P239" s="116"/>
      <c r="Q239" s="213"/>
      <c r="R239" s="106"/>
      <c r="S239" s="256">
        <f t="shared" si="28"/>
        <v>0</v>
      </c>
      <c r="T239" s="257"/>
      <c r="U239" s="85"/>
      <c r="V239" s="258"/>
    </row>
    <row r="240" spans="1:22">
      <c r="A240" s="245" t="str">
        <f t="shared" si="25"/>
        <v/>
      </c>
      <c r="B240" s="270"/>
      <c r="C240" s="216"/>
      <c r="D240" s="210"/>
      <c r="E240" s="214"/>
      <c r="F240" s="216"/>
      <c r="G240" s="211"/>
      <c r="H240" s="211"/>
      <c r="I240" s="211"/>
      <c r="J240" s="211"/>
      <c r="K240" s="250" t="str">
        <f t="shared" si="29"/>
        <v/>
      </c>
      <c r="L240" s="278"/>
      <c r="M240" s="252">
        <f>SUMIF(收入管理台账!$C$4:$C$5000,项目管理台账!K240,收入管理台账!$H$4:$H$5000)</f>
        <v>0</v>
      </c>
      <c r="N240" s="275" t="str">
        <f t="shared" si="26"/>
        <v/>
      </c>
      <c r="O240" s="276" t="str">
        <f t="shared" si="27"/>
        <v/>
      </c>
      <c r="P240" s="116"/>
      <c r="Q240" s="213"/>
      <c r="R240" s="106"/>
      <c r="S240" s="256">
        <f t="shared" si="28"/>
        <v>0</v>
      </c>
      <c r="T240" s="257"/>
      <c r="U240" s="85"/>
      <c r="V240" s="258"/>
    </row>
    <row r="241" spans="1:22">
      <c r="A241" s="245" t="str">
        <f t="shared" si="25"/>
        <v/>
      </c>
      <c r="B241" s="270"/>
      <c r="C241" s="216"/>
      <c r="D241" s="210"/>
      <c r="E241" s="214"/>
      <c r="F241" s="216"/>
      <c r="G241" s="211"/>
      <c r="H241" s="211"/>
      <c r="I241" s="211"/>
      <c r="J241" s="211"/>
      <c r="K241" s="250" t="str">
        <f t="shared" si="29"/>
        <v/>
      </c>
      <c r="L241" s="278"/>
      <c r="M241" s="252">
        <f>SUMIF(收入管理台账!$C$4:$C$5000,项目管理台账!K241,收入管理台账!$H$4:$H$5000)</f>
        <v>0</v>
      </c>
      <c r="N241" s="275" t="str">
        <f t="shared" si="26"/>
        <v/>
      </c>
      <c r="O241" s="276" t="str">
        <f t="shared" si="27"/>
        <v/>
      </c>
      <c r="P241" s="116"/>
      <c r="Q241" s="213"/>
      <c r="R241" s="106"/>
      <c r="S241" s="256">
        <f t="shared" si="28"/>
        <v>0</v>
      </c>
      <c r="T241" s="257"/>
      <c r="U241" s="85"/>
      <c r="V241" s="258"/>
    </row>
    <row r="242" spans="1:22">
      <c r="A242" s="245" t="str">
        <f t="shared" si="25"/>
        <v/>
      </c>
      <c r="B242" s="270"/>
      <c r="C242" s="216"/>
      <c r="D242" s="210"/>
      <c r="E242" s="214"/>
      <c r="F242" s="216"/>
      <c r="G242" s="211"/>
      <c r="H242" s="211"/>
      <c r="I242" s="211"/>
      <c r="J242" s="211"/>
      <c r="K242" s="250" t="str">
        <f t="shared" si="29"/>
        <v/>
      </c>
      <c r="L242" s="278"/>
      <c r="M242" s="252">
        <f>SUMIF(收入管理台账!$C$4:$C$5000,项目管理台账!K242,收入管理台账!$H$4:$H$5000)</f>
        <v>0</v>
      </c>
      <c r="N242" s="275" t="str">
        <f t="shared" si="26"/>
        <v/>
      </c>
      <c r="O242" s="276" t="str">
        <f t="shared" si="27"/>
        <v/>
      </c>
      <c r="P242" s="116"/>
      <c r="Q242" s="213"/>
      <c r="R242" s="106"/>
      <c r="S242" s="256">
        <f t="shared" si="28"/>
        <v>0</v>
      </c>
      <c r="T242" s="257"/>
      <c r="U242" s="85"/>
      <c r="V242" s="258"/>
    </row>
    <row r="243" spans="1:22">
      <c r="A243" s="245" t="str">
        <f t="shared" si="25"/>
        <v/>
      </c>
      <c r="B243" s="270"/>
      <c r="C243" s="216"/>
      <c r="D243" s="210"/>
      <c r="E243" s="214"/>
      <c r="F243" s="216"/>
      <c r="G243" s="211"/>
      <c r="H243" s="211"/>
      <c r="I243" s="211"/>
      <c r="J243" s="211"/>
      <c r="K243" s="250" t="str">
        <f t="shared" si="29"/>
        <v/>
      </c>
      <c r="L243" s="278"/>
      <c r="M243" s="252">
        <f>SUMIF(收入管理台账!$C$4:$C$5000,项目管理台账!K243,收入管理台账!$H$4:$H$5000)</f>
        <v>0</v>
      </c>
      <c r="N243" s="275" t="str">
        <f t="shared" si="26"/>
        <v/>
      </c>
      <c r="O243" s="276" t="str">
        <f t="shared" si="27"/>
        <v/>
      </c>
      <c r="P243" s="116"/>
      <c r="Q243" s="213"/>
      <c r="R243" s="106"/>
      <c r="S243" s="256">
        <f t="shared" si="28"/>
        <v>0</v>
      </c>
      <c r="T243" s="257"/>
      <c r="U243" s="85"/>
      <c r="V243" s="258"/>
    </row>
    <row r="244" spans="1:22">
      <c r="A244" s="245" t="str">
        <f t="shared" si="25"/>
        <v/>
      </c>
      <c r="B244" s="270"/>
      <c r="C244" s="216"/>
      <c r="D244" s="210"/>
      <c r="E244" s="214"/>
      <c r="F244" s="216"/>
      <c r="G244" s="211"/>
      <c r="H244" s="211"/>
      <c r="I244" s="211"/>
      <c r="J244" s="211"/>
      <c r="K244" s="250" t="str">
        <f t="shared" si="29"/>
        <v/>
      </c>
      <c r="L244" s="278"/>
      <c r="M244" s="252">
        <f>SUMIF(收入管理台账!$C$4:$C$5000,项目管理台账!K244,收入管理台账!$H$4:$H$5000)</f>
        <v>0</v>
      </c>
      <c r="N244" s="275" t="str">
        <f t="shared" si="26"/>
        <v/>
      </c>
      <c r="O244" s="276" t="str">
        <f t="shared" si="27"/>
        <v/>
      </c>
      <c r="P244" s="116"/>
      <c r="Q244" s="213"/>
      <c r="R244" s="106"/>
      <c r="S244" s="256">
        <f t="shared" si="28"/>
        <v>0</v>
      </c>
      <c r="T244" s="257"/>
      <c r="U244" s="85"/>
      <c r="V244" s="258"/>
    </row>
    <row r="245" spans="1:22">
      <c r="A245" s="245" t="str">
        <f t="shared" si="25"/>
        <v/>
      </c>
      <c r="B245" s="270"/>
      <c r="C245" s="216"/>
      <c r="D245" s="210"/>
      <c r="E245" s="214"/>
      <c r="F245" s="216"/>
      <c r="G245" s="211"/>
      <c r="H245" s="211"/>
      <c r="I245" s="211"/>
      <c r="J245" s="211"/>
      <c r="K245" s="250" t="str">
        <f t="shared" si="29"/>
        <v/>
      </c>
      <c r="L245" s="278"/>
      <c r="M245" s="252">
        <f>SUMIF(收入管理台账!$C$4:$C$5000,项目管理台账!K245,收入管理台账!$H$4:$H$5000)</f>
        <v>0</v>
      </c>
      <c r="N245" s="275" t="str">
        <f t="shared" si="26"/>
        <v/>
      </c>
      <c r="O245" s="276" t="str">
        <f t="shared" si="27"/>
        <v/>
      </c>
      <c r="P245" s="116"/>
      <c r="Q245" s="213"/>
      <c r="R245" s="106"/>
      <c r="S245" s="256">
        <f t="shared" si="28"/>
        <v>0</v>
      </c>
      <c r="T245" s="257"/>
      <c r="U245" s="85"/>
      <c r="V245" s="258"/>
    </row>
    <row r="246" spans="1:22">
      <c r="A246" s="245" t="str">
        <f t="shared" si="25"/>
        <v/>
      </c>
      <c r="B246" s="270"/>
      <c r="C246" s="216"/>
      <c r="D246" s="210"/>
      <c r="E246" s="214"/>
      <c r="F246" s="216"/>
      <c r="G246" s="211"/>
      <c r="H246" s="211"/>
      <c r="I246" s="211"/>
      <c r="J246" s="211"/>
      <c r="K246" s="250" t="str">
        <f t="shared" si="29"/>
        <v/>
      </c>
      <c r="L246" s="278"/>
      <c r="M246" s="252">
        <f>SUMIF(收入管理台账!$C$4:$C$5000,项目管理台账!K246,收入管理台账!$H$4:$H$5000)</f>
        <v>0</v>
      </c>
      <c r="N246" s="275" t="str">
        <f t="shared" si="26"/>
        <v/>
      </c>
      <c r="O246" s="276" t="str">
        <f t="shared" si="27"/>
        <v/>
      </c>
      <c r="P246" s="116"/>
      <c r="Q246" s="213"/>
      <c r="R246" s="106"/>
      <c r="S246" s="256">
        <f t="shared" si="28"/>
        <v>0</v>
      </c>
      <c r="T246" s="257"/>
      <c r="U246" s="85"/>
      <c r="V246" s="258"/>
    </row>
    <row r="247" spans="1:22">
      <c r="A247" s="245" t="str">
        <f t="shared" si="25"/>
        <v/>
      </c>
      <c r="B247" s="270"/>
      <c r="C247" s="216"/>
      <c r="D247" s="210"/>
      <c r="E247" s="214"/>
      <c r="F247" s="216"/>
      <c r="G247" s="211"/>
      <c r="H247" s="211"/>
      <c r="I247" s="211"/>
      <c r="J247" s="211"/>
      <c r="K247" s="250" t="str">
        <f t="shared" si="29"/>
        <v/>
      </c>
      <c r="L247" s="278"/>
      <c r="M247" s="252">
        <f>SUMIF(收入管理台账!$C$4:$C$5000,项目管理台账!K247,收入管理台账!$H$4:$H$5000)</f>
        <v>0</v>
      </c>
      <c r="N247" s="275" t="str">
        <f t="shared" si="26"/>
        <v/>
      </c>
      <c r="O247" s="276" t="str">
        <f t="shared" si="27"/>
        <v/>
      </c>
      <c r="P247" s="116"/>
      <c r="Q247" s="213"/>
      <c r="R247" s="106"/>
      <c r="S247" s="256">
        <f t="shared" si="28"/>
        <v>0</v>
      </c>
      <c r="T247" s="257"/>
      <c r="U247" s="85"/>
      <c r="V247" s="258"/>
    </row>
    <row r="248" spans="1:22">
      <c r="A248" s="245" t="str">
        <f t="shared" si="25"/>
        <v/>
      </c>
      <c r="B248" s="270"/>
      <c r="C248" s="216"/>
      <c r="D248" s="210"/>
      <c r="E248" s="214"/>
      <c r="F248" s="216"/>
      <c r="G248" s="211"/>
      <c r="H248" s="211"/>
      <c r="I248" s="211"/>
      <c r="J248" s="211"/>
      <c r="K248" s="250" t="str">
        <f t="shared" si="29"/>
        <v/>
      </c>
      <c r="L248" s="278"/>
      <c r="M248" s="252">
        <f>SUMIF(收入管理台账!$C$4:$C$5000,项目管理台账!K248,收入管理台账!$H$4:$H$5000)</f>
        <v>0</v>
      </c>
      <c r="N248" s="275" t="str">
        <f t="shared" si="26"/>
        <v/>
      </c>
      <c r="O248" s="276" t="str">
        <f t="shared" si="27"/>
        <v/>
      </c>
      <c r="P248" s="116"/>
      <c r="Q248" s="213"/>
      <c r="R248" s="106"/>
      <c r="S248" s="256">
        <f t="shared" si="28"/>
        <v>0</v>
      </c>
      <c r="T248" s="257"/>
      <c r="U248" s="85"/>
      <c r="V248" s="258"/>
    </row>
    <row r="249" spans="1:22">
      <c r="A249" s="245" t="str">
        <f t="shared" si="25"/>
        <v/>
      </c>
      <c r="B249" s="270"/>
      <c r="C249" s="216"/>
      <c r="D249" s="210"/>
      <c r="E249" s="214"/>
      <c r="F249" s="216"/>
      <c r="G249" s="211"/>
      <c r="H249" s="211"/>
      <c r="I249" s="211"/>
      <c r="J249" s="211"/>
      <c r="K249" s="250" t="str">
        <f t="shared" si="29"/>
        <v/>
      </c>
      <c r="L249" s="278"/>
      <c r="M249" s="252">
        <f>SUMIF(收入管理台账!$C$4:$C$5000,项目管理台账!K249,收入管理台账!$H$4:$H$5000)</f>
        <v>0</v>
      </c>
      <c r="N249" s="275" t="str">
        <f t="shared" si="26"/>
        <v/>
      </c>
      <c r="O249" s="276" t="str">
        <f t="shared" si="27"/>
        <v/>
      </c>
      <c r="P249" s="116"/>
      <c r="Q249" s="213"/>
      <c r="R249" s="106"/>
      <c r="S249" s="256">
        <f t="shared" si="28"/>
        <v>0</v>
      </c>
      <c r="T249" s="257"/>
      <c r="U249" s="85"/>
      <c r="V249" s="258"/>
    </row>
    <row r="250" spans="1:22">
      <c r="A250" s="245" t="str">
        <f t="shared" si="25"/>
        <v/>
      </c>
      <c r="B250" s="270"/>
      <c r="C250" s="216"/>
      <c r="D250" s="210"/>
      <c r="E250" s="214"/>
      <c r="F250" s="216"/>
      <c r="G250" s="211"/>
      <c r="H250" s="211"/>
      <c r="I250" s="211"/>
      <c r="J250" s="211"/>
      <c r="K250" s="250" t="str">
        <f t="shared" si="29"/>
        <v/>
      </c>
      <c r="L250" s="278"/>
      <c r="M250" s="252">
        <f>SUMIF(收入管理台账!$C$4:$C$5000,项目管理台账!K250,收入管理台账!$H$4:$H$5000)</f>
        <v>0</v>
      </c>
      <c r="N250" s="275" t="str">
        <f t="shared" si="26"/>
        <v/>
      </c>
      <c r="O250" s="276" t="str">
        <f t="shared" si="27"/>
        <v/>
      </c>
      <c r="P250" s="116"/>
      <c r="Q250" s="213"/>
      <c r="R250" s="106"/>
      <c r="S250" s="256">
        <f t="shared" si="28"/>
        <v>0</v>
      </c>
      <c r="T250" s="257"/>
      <c r="U250" s="85"/>
      <c r="V250" s="258"/>
    </row>
    <row r="251" spans="1:22">
      <c r="A251" s="245" t="str">
        <f t="shared" si="25"/>
        <v/>
      </c>
      <c r="B251" s="270"/>
      <c r="C251" s="216"/>
      <c r="D251" s="210"/>
      <c r="E251" s="214"/>
      <c r="F251" s="216"/>
      <c r="G251" s="211"/>
      <c r="H251" s="211"/>
      <c r="I251" s="211"/>
      <c r="J251" s="211"/>
      <c r="K251" s="250" t="str">
        <f t="shared" si="29"/>
        <v/>
      </c>
      <c r="L251" s="278"/>
      <c r="M251" s="252">
        <f>SUMIF(收入管理台账!$C$4:$C$5000,项目管理台账!K251,收入管理台账!$H$4:$H$5000)</f>
        <v>0</v>
      </c>
      <c r="N251" s="275" t="str">
        <f t="shared" si="26"/>
        <v/>
      </c>
      <c r="O251" s="276" t="str">
        <f t="shared" si="27"/>
        <v/>
      </c>
      <c r="P251" s="116"/>
      <c r="Q251" s="213"/>
      <c r="R251" s="106"/>
      <c r="S251" s="256">
        <f t="shared" si="28"/>
        <v>0</v>
      </c>
      <c r="T251" s="257"/>
      <c r="U251" s="85"/>
      <c r="V251" s="258"/>
    </row>
    <row r="252" spans="1:22">
      <c r="A252" s="245" t="str">
        <f t="shared" si="25"/>
        <v/>
      </c>
      <c r="B252" s="270"/>
      <c r="C252" s="216"/>
      <c r="D252" s="210"/>
      <c r="E252" s="214"/>
      <c r="F252" s="216"/>
      <c r="G252" s="211"/>
      <c r="H252" s="211"/>
      <c r="I252" s="211"/>
      <c r="J252" s="211"/>
      <c r="K252" s="250" t="str">
        <f t="shared" si="29"/>
        <v/>
      </c>
      <c r="L252" s="278"/>
      <c r="M252" s="252">
        <f>SUMIF(收入管理台账!$C$4:$C$5000,项目管理台账!K252,收入管理台账!$H$4:$H$5000)</f>
        <v>0</v>
      </c>
      <c r="N252" s="275" t="str">
        <f t="shared" si="26"/>
        <v/>
      </c>
      <c r="O252" s="276" t="str">
        <f t="shared" si="27"/>
        <v/>
      </c>
      <c r="P252" s="116"/>
      <c r="Q252" s="213"/>
      <c r="R252" s="106"/>
      <c r="S252" s="256">
        <f t="shared" si="28"/>
        <v>0</v>
      </c>
      <c r="T252" s="257"/>
      <c r="U252" s="85"/>
      <c r="V252" s="258"/>
    </row>
    <row r="253" spans="1:22">
      <c r="A253" s="245" t="str">
        <f t="shared" si="25"/>
        <v/>
      </c>
      <c r="B253" s="270"/>
      <c r="C253" s="216"/>
      <c r="D253" s="210"/>
      <c r="E253" s="214"/>
      <c r="F253" s="216"/>
      <c r="G253" s="211"/>
      <c r="H253" s="211"/>
      <c r="I253" s="211"/>
      <c r="J253" s="211"/>
      <c r="K253" s="250" t="str">
        <f t="shared" si="29"/>
        <v/>
      </c>
      <c r="L253" s="278"/>
      <c r="M253" s="252">
        <f>SUMIF(收入管理台账!$C$4:$C$5000,项目管理台账!K253,收入管理台账!$H$4:$H$5000)</f>
        <v>0</v>
      </c>
      <c r="N253" s="275" t="str">
        <f t="shared" si="26"/>
        <v/>
      </c>
      <c r="O253" s="276" t="str">
        <f t="shared" si="27"/>
        <v/>
      </c>
      <c r="P253" s="116"/>
      <c r="Q253" s="213"/>
      <c r="R253" s="106"/>
      <c r="S253" s="256">
        <f t="shared" si="28"/>
        <v>0</v>
      </c>
      <c r="T253" s="257"/>
      <c r="U253" s="85"/>
      <c r="V253" s="258"/>
    </row>
    <row r="254" spans="1:22">
      <c r="A254" s="245" t="str">
        <f t="shared" si="25"/>
        <v/>
      </c>
      <c r="B254" s="270"/>
      <c r="C254" s="216"/>
      <c r="D254" s="210"/>
      <c r="E254" s="214"/>
      <c r="F254" s="216"/>
      <c r="G254" s="211"/>
      <c r="H254" s="211"/>
      <c r="I254" s="211"/>
      <c r="J254" s="211"/>
      <c r="K254" s="250" t="str">
        <f t="shared" si="29"/>
        <v/>
      </c>
      <c r="L254" s="278"/>
      <c r="M254" s="252">
        <f>SUMIF(收入管理台账!$C$4:$C$5000,项目管理台账!K254,收入管理台账!$H$4:$H$5000)</f>
        <v>0</v>
      </c>
      <c r="N254" s="275" t="str">
        <f t="shared" si="26"/>
        <v/>
      </c>
      <c r="O254" s="276" t="str">
        <f t="shared" si="27"/>
        <v/>
      </c>
      <c r="P254" s="116"/>
      <c r="Q254" s="213"/>
      <c r="R254" s="106"/>
      <c r="S254" s="256">
        <f t="shared" si="28"/>
        <v>0</v>
      </c>
      <c r="T254" s="257"/>
      <c r="U254" s="85"/>
      <c r="V254" s="258"/>
    </row>
    <row r="255" spans="1:22">
      <c r="A255" s="245" t="str">
        <f t="shared" si="25"/>
        <v/>
      </c>
      <c r="B255" s="270"/>
      <c r="C255" s="216"/>
      <c r="D255" s="210"/>
      <c r="E255" s="214"/>
      <c r="F255" s="216"/>
      <c r="G255" s="211"/>
      <c r="H255" s="211"/>
      <c r="I255" s="211"/>
      <c r="J255" s="211"/>
      <c r="K255" s="250" t="str">
        <f t="shared" si="29"/>
        <v/>
      </c>
      <c r="L255" s="278"/>
      <c r="M255" s="252">
        <f>SUMIF(收入管理台账!$C$4:$C$5000,项目管理台账!K255,收入管理台账!$H$4:$H$5000)</f>
        <v>0</v>
      </c>
      <c r="N255" s="275" t="str">
        <f t="shared" si="26"/>
        <v/>
      </c>
      <c r="O255" s="276" t="str">
        <f t="shared" si="27"/>
        <v/>
      </c>
      <c r="P255" s="116"/>
      <c r="Q255" s="213"/>
      <c r="R255" s="106"/>
      <c r="S255" s="256">
        <f t="shared" si="28"/>
        <v>0</v>
      </c>
      <c r="T255" s="257"/>
      <c r="U255" s="85"/>
      <c r="V255" s="258"/>
    </row>
    <row r="256" spans="1:22">
      <c r="A256" s="245" t="str">
        <f t="shared" si="25"/>
        <v/>
      </c>
      <c r="B256" s="270"/>
      <c r="C256" s="216"/>
      <c r="D256" s="210"/>
      <c r="E256" s="214"/>
      <c r="F256" s="216"/>
      <c r="G256" s="211"/>
      <c r="H256" s="211"/>
      <c r="I256" s="211"/>
      <c r="J256" s="211"/>
      <c r="K256" s="250" t="str">
        <f t="shared" si="29"/>
        <v/>
      </c>
      <c r="L256" s="278"/>
      <c r="M256" s="252">
        <f>SUMIF(收入管理台账!$C$4:$C$5000,项目管理台账!K256,收入管理台账!$H$4:$H$5000)</f>
        <v>0</v>
      </c>
      <c r="N256" s="275" t="str">
        <f t="shared" si="26"/>
        <v/>
      </c>
      <c r="O256" s="276" t="str">
        <f t="shared" si="27"/>
        <v/>
      </c>
      <c r="P256" s="116"/>
      <c r="Q256" s="213"/>
      <c r="R256" s="106"/>
      <c r="S256" s="256">
        <f t="shared" si="28"/>
        <v>0</v>
      </c>
      <c r="T256" s="257"/>
      <c r="U256" s="85"/>
      <c r="V256" s="258"/>
    </row>
    <row r="257" spans="1:22">
      <c r="A257" s="245" t="str">
        <f t="shared" si="25"/>
        <v/>
      </c>
      <c r="B257" s="270"/>
      <c r="C257" s="216"/>
      <c r="D257" s="210"/>
      <c r="E257" s="214"/>
      <c r="F257" s="216"/>
      <c r="G257" s="211"/>
      <c r="H257" s="211"/>
      <c r="I257" s="211"/>
      <c r="J257" s="211"/>
      <c r="K257" s="250" t="str">
        <f t="shared" si="29"/>
        <v/>
      </c>
      <c r="L257" s="278"/>
      <c r="M257" s="252">
        <f>SUMIF(收入管理台账!$C$4:$C$5000,项目管理台账!K257,收入管理台账!$H$4:$H$5000)</f>
        <v>0</v>
      </c>
      <c r="N257" s="275" t="str">
        <f t="shared" si="26"/>
        <v/>
      </c>
      <c r="O257" s="276" t="str">
        <f t="shared" si="27"/>
        <v/>
      </c>
      <c r="P257" s="116"/>
      <c r="Q257" s="213"/>
      <c r="R257" s="106"/>
      <c r="S257" s="256">
        <f t="shared" si="28"/>
        <v>0</v>
      </c>
      <c r="T257" s="257"/>
      <c r="U257" s="85"/>
      <c r="V257" s="258"/>
    </row>
    <row r="258" spans="1:22">
      <c r="A258" s="245" t="str">
        <f t="shared" si="25"/>
        <v/>
      </c>
      <c r="B258" s="270"/>
      <c r="C258" s="216"/>
      <c r="D258" s="210"/>
      <c r="E258" s="214"/>
      <c r="F258" s="216"/>
      <c r="G258" s="211"/>
      <c r="H258" s="211"/>
      <c r="I258" s="211"/>
      <c r="J258" s="211"/>
      <c r="K258" s="250" t="str">
        <f t="shared" si="29"/>
        <v/>
      </c>
      <c r="L258" s="278"/>
      <c r="M258" s="252">
        <f>SUMIF(收入管理台账!$C$4:$C$5000,项目管理台账!K258,收入管理台账!$H$4:$H$5000)</f>
        <v>0</v>
      </c>
      <c r="N258" s="275" t="str">
        <f t="shared" si="26"/>
        <v/>
      </c>
      <c r="O258" s="276" t="str">
        <f t="shared" si="27"/>
        <v/>
      </c>
      <c r="P258" s="116"/>
      <c r="Q258" s="213"/>
      <c r="R258" s="106"/>
      <c r="S258" s="256">
        <f t="shared" si="28"/>
        <v>0</v>
      </c>
      <c r="T258" s="257"/>
      <c r="U258" s="85"/>
      <c r="V258" s="258"/>
    </row>
    <row r="259" spans="1:22">
      <c r="A259" s="245" t="str">
        <f t="shared" si="25"/>
        <v/>
      </c>
      <c r="B259" s="270"/>
      <c r="C259" s="216"/>
      <c r="D259" s="210"/>
      <c r="E259" s="214"/>
      <c r="F259" s="216"/>
      <c r="G259" s="211"/>
      <c r="H259" s="211"/>
      <c r="I259" s="211"/>
      <c r="J259" s="211"/>
      <c r="K259" s="250" t="str">
        <f t="shared" si="29"/>
        <v/>
      </c>
      <c r="L259" s="278"/>
      <c r="M259" s="252">
        <f>SUMIF(收入管理台账!$C$4:$C$5000,项目管理台账!K259,收入管理台账!$H$4:$H$5000)</f>
        <v>0</v>
      </c>
      <c r="N259" s="275" t="str">
        <f t="shared" si="26"/>
        <v/>
      </c>
      <c r="O259" s="276" t="str">
        <f t="shared" si="27"/>
        <v/>
      </c>
      <c r="P259" s="116"/>
      <c r="Q259" s="213"/>
      <c r="R259" s="106"/>
      <c r="S259" s="256">
        <f t="shared" si="28"/>
        <v>0</v>
      </c>
      <c r="T259" s="257"/>
      <c r="U259" s="85"/>
      <c r="V259" s="258"/>
    </row>
    <row r="260" spans="1:22">
      <c r="A260" s="245" t="str">
        <f t="shared" si="25"/>
        <v/>
      </c>
      <c r="B260" s="270"/>
      <c r="C260" s="216"/>
      <c r="D260" s="210"/>
      <c r="E260" s="214"/>
      <c r="F260" s="216"/>
      <c r="G260" s="211"/>
      <c r="H260" s="211"/>
      <c r="I260" s="211"/>
      <c r="J260" s="211"/>
      <c r="K260" s="250" t="str">
        <f t="shared" si="29"/>
        <v/>
      </c>
      <c r="L260" s="278"/>
      <c r="M260" s="252">
        <f>SUMIF(收入管理台账!$C$4:$C$5000,项目管理台账!K260,收入管理台账!$H$4:$H$5000)</f>
        <v>0</v>
      </c>
      <c r="N260" s="275" t="str">
        <f t="shared" si="26"/>
        <v/>
      </c>
      <c r="O260" s="276" t="str">
        <f t="shared" si="27"/>
        <v/>
      </c>
      <c r="P260" s="116"/>
      <c r="Q260" s="213"/>
      <c r="R260" s="106"/>
      <c r="S260" s="256">
        <f t="shared" si="28"/>
        <v>0</v>
      </c>
      <c r="T260" s="257"/>
      <c r="U260" s="85"/>
      <c r="V260" s="258"/>
    </row>
    <row r="261" spans="1:22">
      <c r="A261" s="245" t="str">
        <f t="shared" ref="A261:A324" si="30">IF(D261&lt;&gt;"",ROW()-3,"")</f>
        <v/>
      </c>
      <c r="B261" s="270"/>
      <c r="C261" s="216"/>
      <c r="D261" s="210"/>
      <c r="E261" s="214"/>
      <c r="F261" s="216"/>
      <c r="G261" s="211"/>
      <c r="H261" s="211"/>
      <c r="I261" s="211"/>
      <c r="J261" s="211"/>
      <c r="K261" s="250" t="str">
        <f t="shared" si="29"/>
        <v/>
      </c>
      <c r="L261" s="278"/>
      <c r="M261" s="252">
        <f>SUMIF(收入管理台账!$C$4:$C$5000,项目管理台账!K261,收入管理台账!$H$4:$H$5000)</f>
        <v>0</v>
      </c>
      <c r="N261" s="275" t="str">
        <f t="shared" si="26"/>
        <v/>
      </c>
      <c r="O261" s="276" t="str">
        <f t="shared" si="27"/>
        <v/>
      </c>
      <c r="P261" s="116"/>
      <c r="Q261" s="213"/>
      <c r="R261" s="106"/>
      <c r="S261" s="256">
        <f t="shared" si="28"/>
        <v>0</v>
      </c>
      <c r="T261" s="257"/>
      <c r="U261" s="85"/>
      <c r="V261" s="258"/>
    </row>
    <row r="262" spans="1:22">
      <c r="A262" s="245" t="str">
        <f t="shared" si="30"/>
        <v/>
      </c>
      <c r="B262" s="270"/>
      <c r="C262" s="216"/>
      <c r="D262" s="210"/>
      <c r="E262" s="214"/>
      <c r="F262" s="216"/>
      <c r="G262" s="211"/>
      <c r="H262" s="211"/>
      <c r="I262" s="211"/>
      <c r="J262" s="211"/>
      <c r="K262" s="250" t="str">
        <f t="shared" si="29"/>
        <v/>
      </c>
      <c r="L262" s="278"/>
      <c r="M262" s="252">
        <f>SUMIF(收入管理台账!$C$4:$C$5000,项目管理台账!K262,收入管理台账!$H$4:$H$5000)</f>
        <v>0</v>
      </c>
      <c r="N262" s="275" t="str">
        <f t="shared" ref="N262:N325" si="31">IF(L262="","",M262/L262)</f>
        <v/>
      </c>
      <c r="O262" s="276" t="str">
        <f t="shared" ref="O262:O325" si="32">IF(N262="","",IF(N262=100%,"已结清","未结清"))</f>
        <v/>
      </c>
      <c r="P262" s="116"/>
      <c r="Q262" s="213"/>
      <c r="R262" s="106"/>
      <c r="S262" s="256">
        <f t="shared" si="28"/>
        <v>0</v>
      </c>
      <c r="T262" s="257"/>
      <c r="U262" s="85"/>
      <c r="V262" s="258"/>
    </row>
    <row r="263" spans="1:22">
      <c r="A263" s="245" t="str">
        <f t="shared" si="30"/>
        <v/>
      </c>
      <c r="B263" s="270"/>
      <c r="C263" s="216"/>
      <c r="D263" s="210"/>
      <c r="E263" s="214"/>
      <c r="F263" s="216"/>
      <c r="G263" s="211"/>
      <c r="H263" s="211"/>
      <c r="I263" s="211"/>
      <c r="J263" s="211"/>
      <c r="K263" s="250" t="str">
        <f t="shared" si="29"/>
        <v/>
      </c>
      <c r="L263" s="278"/>
      <c r="M263" s="252">
        <f>SUMIF(收入管理台账!$C$4:$C$5000,项目管理台账!K263,收入管理台账!$H$4:$H$5000)</f>
        <v>0</v>
      </c>
      <c r="N263" s="275" t="str">
        <f t="shared" si="31"/>
        <v/>
      </c>
      <c r="O263" s="276" t="str">
        <f t="shared" si="32"/>
        <v/>
      </c>
      <c r="P263" s="116"/>
      <c r="Q263" s="213"/>
      <c r="R263" s="106"/>
      <c r="S263" s="256">
        <f t="shared" si="28"/>
        <v>0</v>
      </c>
      <c r="T263" s="257"/>
      <c r="U263" s="85"/>
      <c r="V263" s="258"/>
    </row>
    <row r="264" spans="1:22">
      <c r="A264" s="245" t="str">
        <f t="shared" si="30"/>
        <v/>
      </c>
      <c r="B264" s="270"/>
      <c r="C264" s="216"/>
      <c r="D264" s="210"/>
      <c r="E264" s="214"/>
      <c r="F264" s="216"/>
      <c r="G264" s="211"/>
      <c r="H264" s="211"/>
      <c r="I264" s="211"/>
      <c r="J264" s="211"/>
      <c r="K264" s="250" t="str">
        <f t="shared" si="29"/>
        <v/>
      </c>
      <c r="L264" s="278"/>
      <c r="M264" s="252">
        <f>SUMIF(收入管理台账!$C$4:$C$5000,项目管理台账!K264,收入管理台账!$H$4:$H$5000)</f>
        <v>0</v>
      </c>
      <c r="N264" s="275" t="str">
        <f t="shared" si="31"/>
        <v/>
      </c>
      <c r="O264" s="276" t="str">
        <f t="shared" si="32"/>
        <v/>
      </c>
      <c r="P264" s="116"/>
      <c r="Q264" s="213"/>
      <c r="R264" s="106"/>
      <c r="S264" s="256">
        <f t="shared" si="28"/>
        <v>0</v>
      </c>
      <c r="T264" s="257"/>
      <c r="U264" s="85"/>
      <c r="V264" s="258"/>
    </row>
    <row r="265" spans="1:22">
      <c r="A265" s="245" t="str">
        <f t="shared" si="30"/>
        <v/>
      </c>
      <c r="B265" s="270"/>
      <c r="C265" s="216"/>
      <c r="D265" s="210"/>
      <c r="E265" s="214"/>
      <c r="F265" s="216"/>
      <c r="G265" s="211"/>
      <c r="H265" s="211"/>
      <c r="I265" s="211"/>
      <c r="J265" s="211"/>
      <c r="K265" s="250" t="str">
        <f t="shared" si="29"/>
        <v/>
      </c>
      <c r="L265" s="278"/>
      <c r="M265" s="252">
        <f>SUMIF(收入管理台账!$C$4:$C$5000,项目管理台账!K265,收入管理台账!$H$4:$H$5000)</f>
        <v>0</v>
      </c>
      <c r="N265" s="275" t="str">
        <f t="shared" si="31"/>
        <v/>
      </c>
      <c r="O265" s="276" t="str">
        <f t="shared" si="32"/>
        <v/>
      </c>
      <c r="P265" s="116"/>
      <c r="Q265" s="213"/>
      <c r="R265" s="106"/>
      <c r="S265" s="256">
        <f t="shared" si="28"/>
        <v>0</v>
      </c>
      <c r="T265" s="257"/>
      <c r="U265" s="85"/>
      <c r="V265" s="258"/>
    </row>
    <row r="266" spans="1:22">
      <c r="A266" s="245" t="str">
        <f t="shared" si="30"/>
        <v/>
      </c>
      <c r="B266" s="270"/>
      <c r="C266" s="216"/>
      <c r="D266" s="210"/>
      <c r="E266" s="214"/>
      <c r="F266" s="216"/>
      <c r="G266" s="211"/>
      <c r="H266" s="211"/>
      <c r="I266" s="211"/>
      <c r="J266" s="211"/>
      <c r="K266" s="250" t="str">
        <f t="shared" si="29"/>
        <v/>
      </c>
      <c r="L266" s="278"/>
      <c r="M266" s="252">
        <f>SUMIF(收入管理台账!$C$4:$C$5000,项目管理台账!K266,收入管理台账!$H$4:$H$5000)</f>
        <v>0</v>
      </c>
      <c r="N266" s="275" t="str">
        <f t="shared" si="31"/>
        <v/>
      </c>
      <c r="O266" s="276" t="str">
        <f t="shared" si="32"/>
        <v/>
      </c>
      <c r="P266" s="116"/>
      <c r="Q266" s="213"/>
      <c r="R266" s="106"/>
      <c r="S266" s="256">
        <f t="shared" si="28"/>
        <v>0</v>
      </c>
      <c r="T266" s="257"/>
      <c r="U266" s="85"/>
      <c r="V266" s="258"/>
    </row>
    <row r="267" spans="1:22">
      <c r="A267" s="245" t="str">
        <f t="shared" si="30"/>
        <v/>
      </c>
      <c r="B267" s="270"/>
      <c r="C267" s="216"/>
      <c r="D267" s="210"/>
      <c r="E267" s="214"/>
      <c r="F267" s="216"/>
      <c r="G267" s="211"/>
      <c r="H267" s="211"/>
      <c r="I267" s="211"/>
      <c r="J267" s="211"/>
      <c r="K267" s="250" t="str">
        <f t="shared" si="29"/>
        <v/>
      </c>
      <c r="L267" s="278"/>
      <c r="M267" s="252">
        <f>SUMIF(收入管理台账!$C$4:$C$5000,项目管理台账!K267,收入管理台账!$H$4:$H$5000)</f>
        <v>0</v>
      </c>
      <c r="N267" s="275" t="str">
        <f t="shared" si="31"/>
        <v/>
      </c>
      <c r="O267" s="276" t="str">
        <f t="shared" si="32"/>
        <v/>
      </c>
      <c r="P267" s="116"/>
      <c r="Q267" s="213"/>
      <c r="R267" s="106"/>
      <c r="S267" s="256">
        <f t="shared" si="28"/>
        <v>0</v>
      </c>
      <c r="T267" s="257"/>
      <c r="U267" s="85"/>
      <c r="V267" s="258"/>
    </row>
    <row r="268" spans="1:22">
      <c r="A268" s="245" t="str">
        <f t="shared" si="30"/>
        <v/>
      </c>
      <c r="B268" s="270"/>
      <c r="C268" s="216"/>
      <c r="D268" s="210"/>
      <c r="E268" s="214"/>
      <c r="F268" s="216"/>
      <c r="G268" s="211"/>
      <c r="H268" s="211"/>
      <c r="I268" s="211"/>
      <c r="J268" s="211"/>
      <c r="K268" s="250" t="str">
        <f t="shared" si="29"/>
        <v/>
      </c>
      <c r="L268" s="278"/>
      <c r="M268" s="252">
        <f>SUMIF(收入管理台账!$C$4:$C$5000,项目管理台账!K268,收入管理台账!$H$4:$H$5000)</f>
        <v>0</v>
      </c>
      <c r="N268" s="275" t="str">
        <f t="shared" si="31"/>
        <v/>
      </c>
      <c r="O268" s="276" t="str">
        <f t="shared" si="32"/>
        <v/>
      </c>
      <c r="P268" s="116"/>
      <c r="Q268" s="213"/>
      <c r="R268" s="106"/>
      <c r="S268" s="256">
        <f t="shared" si="28"/>
        <v>0</v>
      </c>
      <c r="T268" s="257"/>
      <c r="U268" s="85"/>
      <c r="V268" s="258"/>
    </row>
    <row r="269" spans="1:22">
      <c r="A269" s="245" t="str">
        <f t="shared" si="30"/>
        <v/>
      </c>
      <c r="B269" s="270"/>
      <c r="C269" s="216"/>
      <c r="D269" s="210"/>
      <c r="E269" s="214"/>
      <c r="F269" s="216"/>
      <c r="G269" s="211"/>
      <c r="H269" s="211"/>
      <c r="I269" s="211"/>
      <c r="J269" s="211"/>
      <c r="K269" s="250" t="str">
        <f t="shared" si="29"/>
        <v/>
      </c>
      <c r="L269" s="278"/>
      <c r="M269" s="252">
        <f>SUMIF(收入管理台账!$C$4:$C$5000,项目管理台账!K269,收入管理台账!$H$4:$H$5000)</f>
        <v>0</v>
      </c>
      <c r="N269" s="275" t="str">
        <f t="shared" si="31"/>
        <v/>
      </c>
      <c r="O269" s="276" t="str">
        <f t="shared" si="32"/>
        <v/>
      </c>
      <c r="P269" s="116"/>
      <c r="Q269" s="213"/>
      <c r="R269" s="106"/>
      <c r="S269" s="256">
        <f t="shared" si="28"/>
        <v>0</v>
      </c>
      <c r="T269" s="257"/>
      <c r="U269" s="85"/>
      <c r="V269" s="258"/>
    </row>
    <row r="270" spans="1:22">
      <c r="A270" s="245" t="str">
        <f t="shared" si="30"/>
        <v/>
      </c>
      <c r="B270" s="270"/>
      <c r="C270" s="216"/>
      <c r="D270" s="210"/>
      <c r="E270" s="214"/>
      <c r="F270" s="216"/>
      <c r="G270" s="211"/>
      <c r="H270" s="211"/>
      <c r="I270" s="211"/>
      <c r="J270" s="211"/>
      <c r="K270" s="250" t="str">
        <f t="shared" si="29"/>
        <v/>
      </c>
      <c r="L270" s="278"/>
      <c r="M270" s="252">
        <f>SUMIF(收入管理台账!$C$4:$C$5000,项目管理台账!K270,收入管理台账!$H$4:$H$5000)</f>
        <v>0</v>
      </c>
      <c r="N270" s="275" t="str">
        <f t="shared" si="31"/>
        <v/>
      </c>
      <c r="O270" s="276" t="str">
        <f t="shared" si="32"/>
        <v/>
      </c>
      <c r="P270" s="116"/>
      <c r="Q270" s="213"/>
      <c r="R270" s="106"/>
      <c r="S270" s="256">
        <f t="shared" si="28"/>
        <v>0</v>
      </c>
      <c r="T270" s="257"/>
      <c r="U270" s="85"/>
      <c r="V270" s="258"/>
    </row>
    <row r="271" spans="1:22">
      <c r="A271" s="245" t="str">
        <f t="shared" si="30"/>
        <v/>
      </c>
      <c r="B271" s="270"/>
      <c r="C271" s="216"/>
      <c r="D271" s="210"/>
      <c r="E271" s="214"/>
      <c r="F271" s="216"/>
      <c r="G271" s="211"/>
      <c r="H271" s="211"/>
      <c r="I271" s="211"/>
      <c r="J271" s="211"/>
      <c r="K271" s="250" t="str">
        <f t="shared" si="29"/>
        <v/>
      </c>
      <c r="L271" s="278"/>
      <c r="M271" s="252">
        <f>SUMIF(收入管理台账!$C$4:$C$5000,项目管理台账!K271,收入管理台账!$H$4:$H$5000)</f>
        <v>0</v>
      </c>
      <c r="N271" s="275" t="str">
        <f t="shared" si="31"/>
        <v/>
      </c>
      <c r="O271" s="276" t="str">
        <f t="shared" si="32"/>
        <v/>
      </c>
      <c r="P271" s="116"/>
      <c r="Q271" s="213"/>
      <c r="R271" s="106"/>
      <c r="S271" s="256">
        <f t="shared" si="28"/>
        <v>0</v>
      </c>
      <c r="T271" s="257"/>
      <c r="U271" s="85"/>
      <c r="V271" s="258"/>
    </row>
    <row r="272" spans="1:22">
      <c r="A272" s="245" t="str">
        <f t="shared" si="30"/>
        <v/>
      </c>
      <c r="B272" s="270"/>
      <c r="C272" s="216"/>
      <c r="D272" s="210"/>
      <c r="E272" s="214"/>
      <c r="F272" s="216"/>
      <c r="G272" s="211"/>
      <c r="H272" s="211"/>
      <c r="I272" s="211"/>
      <c r="J272" s="211"/>
      <c r="K272" s="250" t="str">
        <f t="shared" si="29"/>
        <v/>
      </c>
      <c r="L272" s="278"/>
      <c r="M272" s="252">
        <f>SUMIF(收入管理台账!$C$4:$C$5000,项目管理台账!K272,收入管理台账!$H$4:$H$5000)</f>
        <v>0</v>
      </c>
      <c r="N272" s="275" t="str">
        <f t="shared" si="31"/>
        <v/>
      </c>
      <c r="O272" s="276" t="str">
        <f t="shared" si="32"/>
        <v/>
      </c>
      <c r="P272" s="116"/>
      <c r="Q272" s="213"/>
      <c r="R272" s="106"/>
      <c r="S272" s="256">
        <f t="shared" si="28"/>
        <v>0</v>
      </c>
      <c r="T272" s="257"/>
      <c r="U272" s="85"/>
      <c r="V272" s="258"/>
    </row>
    <row r="273" spans="1:22">
      <c r="A273" s="245" t="str">
        <f t="shared" si="30"/>
        <v/>
      </c>
      <c r="B273" s="270"/>
      <c r="C273" s="216"/>
      <c r="D273" s="210"/>
      <c r="E273" s="214"/>
      <c r="F273" s="216"/>
      <c r="G273" s="211"/>
      <c r="H273" s="211"/>
      <c r="I273" s="211"/>
      <c r="J273" s="211"/>
      <c r="K273" s="250" t="str">
        <f t="shared" si="29"/>
        <v/>
      </c>
      <c r="L273" s="278"/>
      <c r="M273" s="252">
        <f>SUMIF(收入管理台账!$C$4:$C$5000,项目管理台账!K273,收入管理台账!$H$4:$H$5000)</f>
        <v>0</v>
      </c>
      <c r="N273" s="275" t="str">
        <f t="shared" si="31"/>
        <v/>
      </c>
      <c r="O273" s="276" t="str">
        <f t="shared" si="32"/>
        <v/>
      </c>
      <c r="P273" s="116"/>
      <c r="Q273" s="213"/>
      <c r="R273" s="106"/>
      <c r="S273" s="256">
        <f t="shared" si="28"/>
        <v>0</v>
      </c>
      <c r="T273" s="257"/>
      <c r="U273" s="85"/>
      <c r="V273" s="258"/>
    </row>
    <row r="274" spans="1:22">
      <c r="A274" s="245" t="str">
        <f t="shared" si="30"/>
        <v/>
      </c>
      <c r="B274" s="270"/>
      <c r="C274" s="216"/>
      <c r="D274" s="210"/>
      <c r="E274" s="214"/>
      <c r="F274" s="216"/>
      <c r="G274" s="211"/>
      <c r="H274" s="211"/>
      <c r="I274" s="211"/>
      <c r="J274" s="211"/>
      <c r="K274" s="250" t="str">
        <f t="shared" si="29"/>
        <v/>
      </c>
      <c r="L274" s="278"/>
      <c r="M274" s="252">
        <f>SUMIF(收入管理台账!$C$4:$C$5000,项目管理台账!K274,收入管理台账!$H$4:$H$5000)</f>
        <v>0</v>
      </c>
      <c r="N274" s="275" t="str">
        <f t="shared" si="31"/>
        <v/>
      </c>
      <c r="O274" s="276" t="str">
        <f t="shared" si="32"/>
        <v/>
      </c>
      <c r="P274" s="116"/>
      <c r="Q274" s="213"/>
      <c r="R274" s="106"/>
      <c r="S274" s="256">
        <f t="shared" si="28"/>
        <v>0</v>
      </c>
      <c r="T274" s="257"/>
      <c r="U274" s="85"/>
      <c r="V274" s="258"/>
    </row>
    <row r="275" spans="1:22">
      <c r="A275" s="245" t="str">
        <f t="shared" si="30"/>
        <v/>
      </c>
      <c r="B275" s="270"/>
      <c r="C275" s="216"/>
      <c r="D275" s="210"/>
      <c r="E275" s="214"/>
      <c r="F275" s="216"/>
      <c r="G275" s="211"/>
      <c r="H275" s="211"/>
      <c r="I275" s="211"/>
      <c r="J275" s="211"/>
      <c r="K275" s="250" t="str">
        <f t="shared" si="29"/>
        <v/>
      </c>
      <c r="L275" s="278"/>
      <c r="M275" s="252">
        <f>SUMIF(收入管理台账!$C$4:$C$5000,项目管理台账!K275,收入管理台账!$H$4:$H$5000)</f>
        <v>0</v>
      </c>
      <c r="N275" s="275" t="str">
        <f t="shared" si="31"/>
        <v/>
      </c>
      <c r="O275" s="276" t="str">
        <f t="shared" si="32"/>
        <v/>
      </c>
      <c r="P275" s="116"/>
      <c r="Q275" s="213"/>
      <c r="R275" s="106"/>
      <c r="S275" s="256">
        <f t="shared" si="28"/>
        <v>0</v>
      </c>
      <c r="T275" s="257"/>
      <c r="U275" s="85"/>
      <c r="V275" s="258"/>
    </row>
    <row r="276" spans="1:22">
      <c r="A276" s="245" t="str">
        <f t="shared" si="30"/>
        <v/>
      </c>
      <c r="B276" s="270"/>
      <c r="C276" s="216"/>
      <c r="D276" s="210"/>
      <c r="E276" s="214"/>
      <c r="F276" s="216"/>
      <c r="G276" s="211"/>
      <c r="H276" s="211"/>
      <c r="I276" s="211"/>
      <c r="J276" s="211"/>
      <c r="K276" s="250" t="str">
        <f t="shared" si="29"/>
        <v/>
      </c>
      <c r="L276" s="278"/>
      <c r="M276" s="252">
        <f>SUMIF(收入管理台账!$C$4:$C$5000,项目管理台账!K276,收入管理台账!$H$4:$H$5000)</f>
        <v>0</v>
      </c>
      <c r="N276" s="275" t="str">
        <f t="shared" si="31"/>
        <v/>
      </c>
      <c r="O276" s="276" t="str">
        <f t="shared" si="32"/>
        <v/>
      </c>
      <c r="P276" s="116"/>
      <c r="Q276" s="213"/>
      <c r="R276" s="106"/>
      <c r="S276" s="256">
        <f t="shared" si="28"/>
        <v>0</v>
      </c>
      <c r="T276" s="257"/>
      <c r="U276" s="85"/>
      <c r="V276" s="258"/>
    </row>
    <row r="277" spans="1:22">
      <c r="A277" s="245" t="str">
        <f t="shared" si="30"/>
        <v/>
      </c>
      <c r="B277" s="270"/>
      <c r="C277" s="216"/>
      <c r="D277" s="210"/>
      <c r="E277" s="214"/>
      <c r="F277" s="216"/>
      <c r="G277" s="211"/>
      <c r="H277" s="211"/>
      <c r="I277" s="211"/>
      <c r="J277" s="211"/>
      <c r="K277" s="250" t="str">
        <f t="shared" si="29"/>
        <v/>
      </c>
      <c r="L277" s="278"/>
      <c r="M277" s="252">
        <f>SUMIF(收入管理台账!$C$4:$C$5000,项目管理台账!K277,收入管理台账!$H$4:$H$5000)</f>
        <v>0</v>
      </c>
      <c r="N277" s="275" t="str">
        <f t="shared" si="31"/>
        <v/>
      </c>
      <c r="O277" s="276" t="str">
        <f t="shared" si="32"/>
        <v/>
      </c>
      <c r="P277" s="116"/>
      <c r="Q277" s="213"/>
      <c r="R277" s="106"/>
      <c r="S277" s="256">
        <f t="shared" si="28"/>
        <v>0</v>
      </c>
      <c r="T277" s="257"/>
      <c r="U277" s="85"/>
      <c r="V277" s="258"/>
    </row>
    <row r="278" spans="1:22">
      <c r="A278" s="245" t="str">
        <f t="shared" si="30"/>
        <v/>
      </c>
      <c r="B278" s="270"/>
      <c r="C278" s="216"/>
      <c r="D278" s="210"/>
      <c r="E278" s="214"/>
      <c r="F278" s="216"/>
      <c r="G278" s="211"/>
      <c r="H278" s="211"/>
      <c r="I278" s="211"/>
      <c r="J278" s="211"/>
      <c r="K278" s="250" t="str">
        <f t="shared" si="29"/>
        <v/>
      </c>
      <c r="L278" s="278"/>
      <c r="M278" s="252">
        <f>SUMIF(收入管理台账!$C$4:$C$5000,项目管理台账!K278,收入管理台账!$H$4:$H$5000)</f>
        <v>0</v>
      </c>
      <c r="N278" s="275" t="str">
        <f t="shared" si="31"/>
        <v/>
      </c>
      <c r="O278" s="276" t="str">
        <f t="shared" si="32"/>
        <v/>
      </c>
      <c r="P278" s="116"/>
      <c r="Q278" s="213"/>
      <c r="R278" s="106"/>
      <c r="S278" s="256">
        <f t="shared" si="28"/>
        <v>0</v>
      </c>
      <c r="T278" s="257"/>
      <c r="U278" s="85"/>
      <c r="V278" s="258"/>
    </row>
    <row r="279" spans="1:22">
      <c r="A279" s="245" t="str">
        <f t="shared" si="30"/>
        <v/>
      </c>
      <c r="B279" s="270"/>
      <c r="C279" s="216"/>
      <c r="D279" s="210"/>
      <c r="E279" s="214"/>
      <c r="F279" s="216"/>
      <c r="G279" s="211"/>
      <c r="H279" s="211"/>
      <c r="I279" s="211"/>
      <c r="J279" s="211"/>
      <c r="K279" s="250" t="str">
        <f t="shared" si="29"/>
        <v/>
      </c>
      <c r="L279" s="278"/>
      <c r="M279" s="252">
        <f>SUMIF(收入管理台账!$C$4:$C$5000,项目管理台账!K279,收入管理台账!$H$4:$H$5000)</f>
        <v>0</v>
      </c>
      <c r="N279" s="275" t="str">
        <f t="shared" si="31"/>
        <v/>
      </c>
      <c r="O279" s="276" t="str">
        <f t="shared" si="32"/>
        <v/>
      </c>
      <c r="P279" s="116"/>
      <c r="Q279" s="213"/>
      <c r="R279" s="106"/>
      <c r="S279" s="256">
        <f t="shared" si="28"/>
        <v>0</v>
      </c>
      <c r="T279" s="257"/>
      <c r="U279" s="85"/>
      <c r="V279" s="258"/>
    </row>
    <row r="280" spans="1:22">
      <c r="A280" s="245" t="str">
        <f t="shared" si="30"/>
        <v/>
      </c>
      <c r="B280" s="270"/>
      <c r="C280" s="216"/>
      <c r="D280" s="210"/>
      <c r="E280" s="214"/>
      <c r="F280" s="216"/>
      <c r="G280" s="211"/>
      <c r="H280" s="211"/>
      <c r="I280" s="211"/>
      <c r="J280" s="211"/>
      <c r="K280" s="250" t="str">
        <f t="shared" si="29"/>
        <v/>
      </c>
      <c r="L280" s="278"/>
      <c r="M280" s="252">
        <f>SUMIF(收入管理台账!$C$4:$C$5000,项目管理台账!K280,收入管理台账!$H$4:$H$5000)</f>
        <v>0</v>
      </c>
      <c r="N280" s="275" t="str">
        <f t="shared" si="31"/>
        <v/>
      </c>
      <c r="O280" s="276" t="str">
        <f t="shared" si="32"/>
        <v/>
      </c>
      <c r="P280" s="116"/>
      <c r="Q280" s="213"/>
      <c r="R280" s="106"/>
      <c r="S280" s="256">
        <f t="shared" si="28"/>
        <v>0</v>
      </c>
      <c r="T280" s="257"/>
      <c r="U280" s="85"/>
      <c r="V280" s="258"/>
    </row>
    <row r="281" spans="1:22">
      <c r="A281" s="245" t="str">
        <f t="shared" si="30"/>
        <v/>
      </c>
      <c r="B281" s="270"/>
      <c r="C281" s="216"/>
      <c r="D281" s="210"/>
      <c r="E281" s="214"/>
      <c r="F281" s="216"/>
      <c r="G281" s="211"/>
      <c r="H281" s="211"/>
      <c r="I281" s="211"/>
      <c r="J281" s="211"/>
      <c r="K281" s="250" t="str">
        <f t="shared" si="29"/>
        <v/>
      </c>
      <c r="L281" s="278"/>
      <c r="M281" s="252">
        <f>SUMIF(收入管理台账!$C$4:$C$5000,项目管理台账!K281,收入管理台账!$H$4:$H$5000)</f>
        <v>0</v>
      </c>
      <c r="N281" s="275" t="str">
        <f t="shared" si="31"/>
        <v/>
      </c>
      <c r="O281" s="276" t="str">
        <f t="shared" si="32"/>
        <v/>
      </c>
      <c r="P281" s="116"/>
      <c r="Q281" s="213"/>
      <c r="R281" s="106"/>
      <c r="S281" s="256">
        <f t="shared" si="28"/>
        <v>0</v>
      </c>
      <c r="T281" s="257"/>
      <c r="U281" s="85"/>
      <c r="V281" s="258"/>
    </row>
    <row r="282" spans="1:22">
      <c r="A282" s="245" t="str">
        <f t="shared" si="30"/>
        <v/>
      </c>
      <c r="B282" s="270"/>
      <c r="C282" s="216"/>
      <c r="D282" s="210"/>
      <c r="E282" s="214"/>
      <c r="F282" s="216"/>
      <c r="G282" s="211"/>
      <c r="H282" s="211"/>
      <c r="I282" s="211"/>
      <c r="J282" s="211"/>
      <c r="K282" s="250" t="str">
        <f t="shared" si="29"/>
        <v/>
      </c>
      <c r="L282" s="278"/>
      <c r="M282" s="252">
        <f>SUMIF(收入管理台账!$C$4:$C$5000,项目管理台账!K282,收入管理台账!$H$4:$H$5000)</f>
        <v>0</v>
      </c>
      <c r="N282" s="275" t="str">
        <f t="shared" si="31"/>
        <v/>
      </c>
      <c r="O282" s="276" t="str">
        <f t="shared" si="32"/>
        <v/>
      </c>
      <c r="P282" s="116"/>
      <c r="Q282" s="213"/>
      <c r="R282" s="106"/>
      <c r="S282" s="256">
        <f t="shared" si="28"/>
        <v>0</v>
      </c>
      <c r="T282" s="257"/>
      <c r="U282" s="85"/>
      <c r="V282" s="258"/>
    </row>
    <row r="283" spans="1:22">
      <c r="A283" s="245" t="str">
        <f t="shared" si="30"/>
        <v/>
      </c>
      <c r="B283" s="270"/>
      <c r="C283" s="216"/>
      <c r="D283" s="210"/>
      <c r="E283" s="214"/>
      <c r="F283" s="216"/>
      <c r="G283" s="211"/>
      <c r="H283" s="211"/>
      <c r="I283" s="211"/>
      <c r="J283" s="211"/>
      <c r="K283" s="250" t="str">
        <f t="shared" si="29"/>
        <v/>
      </c>
      <c r="L283" s="278"/>
      <c r="M283" s="252">
        <f>SUMIF(收入管理台账!$C$4:$C$5000,项目管理台账!K283,收入管理台账!$H$4:$H$5000)</f>
        <v>0</v>
      </c>
      <c r="N283" s="275" t="str">
        <f t="shared" si="31"/>
        <v/>
      </c>
      <c r="O283" s="276" t="str">
        <f t="shared" si="32"/>
        <v/>
      </c>
      <c r="P283" s="116"/>
      <c r="Q283" s="213"/>
      <c r="R283" s="106"/>
      <c r="S283" s="256">
        <f t="shared" si="28"/>
        <v>0</v>
      </c>
      <c r="T283" s="257"/>
      <c r="U283" s="85"/>
      <c r="V283" s="258"/>
    </row>
    <row r="284" spans="1:22">
      <c r="A284" s="245" t="str">
        <f t="shared" si="30"/>
        <v/>
      </c>
      <c r="B284" s="270"/>
      <c r="C284" s="216"/>
      <c r="D284" s="210"/>
      <c r="E284" s="214"/>
      <c r="F284" s="216"/>
      <c r="G284" s="211"/>
      <c r="H284" s="211"/>
      <c r="I284" s="211"/>
      <c r="J284" s="211"/>
      <c r="K284" s="250" t="str">
        <f t="shared" si="29"/>
        <v/>
      </c>
      <c r="L284" s="278"/>
      <c r="M284" s="252">
        <f>SUMIF(收入管理台账!$C$4:$C$5000,项目管理台账!K284,收入管理台账!$H$4:$H$5000)</f>
        <v>0</v>
      </c>
      <c r="N284" s="275" t="str">
        <f t="shared" si="31"/>
        <v/>
      </c>
      <c r="O284" s="276" t="str">
        <f t="shared" si="32"/>
        <v/>
      </c>
      <c r="P284" s="116"/>
      <c r="Q284" s="213"/>
      <c r="R284" s="106"/>
      <c r="S284" s="256">
        <f t="shared" si="28"/>
        <v>0</v>
      </c>
      <c r="T284" s="257"/>
      <c r="U284" s="85"/>
      <c r="V284" s="258"/>
    </row>
    <row r="285" spans="1:22">
      <c r="A285" s="245" t="str">
        <f t="shared" si="30"/>
        <v/>
      </c>
      <c r="B285" s="270"/>
      <c r="C285" s="216"/>
      <c r="D285" s="210"/>
      <c r="E285" s="214"/>
      <c r="F285" s="216"/>
      <c r="G285" s="211"/>
      <c r="H285" s="211"/>
      <c r="I285" s="211"/>
      <c r="J285" s="211"/>
      <c r="K285" s="250" t="str">
        <f t="shared" si="29"/>
        <v/>
      </c>
      <c r="L285" s="278"/>
      <c r="M285" s="252">
        <f>SUMIF(收入管理台账!$C$4:$C$5000,项目管理台账!K285,收入管理台账!$H$4:$H$5000)</f>
        <v>0</v>
      </c>
      <c r="N285" s="275" t="str">
        <f t="shared" si="31"/>
        <v/>
      </c>
      <c r="O285" s="276" t="str">
        <f t="shared" si="32"/>
        <v/>
      </c>
      <c r="P285" s="116"/>
      <c r="Q285" s="213"/>
      <c r="R285" s="106"/>
      <c r="S285" s="256">
        <f t="shared" si="28"/>
        <v>0</v>
      </c>
      <c r="T285" s="257"/>
      <c r="U285" s="85"/>
      <c r="V285" s="258"/>
    </row>
    <row r="286" spans="1:22">
      <c r="A286" s="245" t="str">
        <f t="shared" si="30"/>
        <v/>
      </c>
      <c r="B286" s="270"/>
      <c r="C286" s="216"/>
      <c r="D286" s="210"/>
      <c r="E286" s="214"/>
      <c r="F286" s="216"/>
      <c r="G286" s="211"/>
      <c r="H286" s="211"/>
      <c r="I286" s="211"/>
      <c r="J286" s="211"/>
      <c r="K286" s="250" t="str">
        <f t="shared" si="29"/>
        <v/>
      </c>
      <c r="L286" s="278"/>
      <c r="M286" s="252">
        <f>SUMIF(收入管理台账!$C$4:$C$5000,项目管理台账!K286,收入管理台账!$H$4:$H$5000)</f>
        <v>0</v>
      </c>
      <c r="N286" s="275" t="str">
        <f t="shared" si="31"/>
        <v/>
      </c>
      <c r="O286" s="276" t="str">
        <f t="shared" si="32"/>
        <v/>
      </c>
      <c r="P286" s="116"/>
      <c r="Q286" s="213"/>
      <c r="R286" s="106"/>
      <c r="S286" s="256">
        <f t="shared" si="28"/>
        <v>0</v>
      </c>
      <c r="T286" s="257"/>
      <c r="U286" s="85"/>
      <c r="V286" s="258"/>
    </row>
    <row r="287" spans="1:22">
      <c r="A287" s="245" t="str">
        <f t="shared" si="30"/>
        <v/>
      </c>
      <c r="B287" s="270"/>
      <c r="C287" s="216"/>
      <c r="D287" s="210"/>
      <c r="E287" s="214"/>
      <c r="F287" s="216"/>
      <c r="G287" s="211"/>
      <c r="H287" s="211"/>
      <c r="I287" s="211"/>
      <c r="J287" s="211"/>
      <c r="K287" s="250" t="str">
        <f t="shared" si="29"/>
        <v/>
      </c>
      <c r="L287" s="278"/>
      <c r="M287" s="252">
        <f>SUMIF(收入管理台账!$C$4:$C$5000,项目管理台账!K287,收入管理台账!$H$4:$H$5000)</f>
        <v>0</v>
      </c>
      <c r="N287" s="275" t="str">
        <f t="shared" si="31"/>
        <v/>
      </c>
      <c r="O287" s="276" t="str">
        <f t="shared" si="32"/>
        <v/>
      </c>
      <c r="P287" s="116"/>
      <c r="Q287" s="213"/>
      <c r="R287" s="106"/>
      <c r="S287" s="256">
        <f t="shared" si="28"/>
        <v>0</v>
      </c>
      <c r="T287" s="257"/>
      <c r="U287" s="85"/>
      <c r="V287" s="258"/>
    </row>
    <row r="288" spans="1:22">
      <c r="A288" s="245" t="str">
        <f t="shared" si="30"/>
        <v/>
      </c>
      <c r="B288" s="270"/>
      <c r="C288" s="216"/>
      <c r="D288" s="210"/>
      <c r="E288" s="214"/>
      <c r="F288" s="216"/>
      <c r="G288" s="211"/>
      <c r="H288" s="211"/>
      <c r="I288" s="211"/>
      <c r="J288" s="211"/>
      <c r="K288" s="250" t="str">
        <f t="shared" si="29"/>
        <v/>
      </c>
      <c r="L288" s="278"/>
      <c r="M288" s="252">
        <f>SUMIF(收入管理台账!$C$4:$C$5000,项目管理台账!K288,收入管理台账!$H$4:$H$5000)</f>
        <v>0</v>
      </c>
      <c r="N288" s="275" t="str">
        <f t="shared" si="31"/>
        <v/>
      </c>
      <c r="O288" s="276" t="str">
        <f t="shared" si="32"/>
        <v/>
      </c>
      <c r="P288" s="116"/>
      <c r="Q288" s="213"/>
      <c r="R288" s="106"/>
      <c r="S288" s="256">
        <f t="shared" si="28"/>
        <v>0</v>
      </c>
      <c r="T288" s="257"/>
      <c r="U288" s="85"/>
      <c r="V288" s="258"/>
    </row>
    <row r="289" spans="1:22">
      <c r="A289" s="245" t="str">
        <f t="shared" si="30"/>
        <v/>
      </c>
      <c r="B289" s="270"/>
      <c r="C289" s="216"/>
      <c r="D289" s="210"/>
      <c r="E289" s="214"/>
      <c r="F289" s="216"/>
      <c r="G289" s="211"/>
      <c r="H289" s="211"/>
      <c r="I289" s="211"/>
      <c r="J289" s="211"/>
      <c r="K289" s="250" t="str">
        <f t="shared" si="29"/>
        <v/>
      </c>
      <c r="L289" s="278"/>
      <c r="M289" s="252">
        <f>SUMIF(收入管理台账!$C$4:$C$5000,项目管理台账!K289,收入管理台账!$H$4:$H$5000)</f>
        <v>0</v>
      </c>
      <c r="N289" s="275" t="str">
        <f t="shared" si="31"/>
        <v/>
      </c>
      <c r="O289" s="276" t="str">
        <f t="shared" si="32"/>
        <v/>
      </c>
      <c r="P289" s="116"/>
      <c r="Q289" s="213"/>
      <c r="R289" s="106"/>
      <c r="S289" s="256">
        <f t="shared" si="28"/>
        <v>0</v>
      </c>
      <c r="T289" s="257"/>
      <c r="U289" s="85"/>
      <c r="V289" s="258"/>
    </row>
    <row r="290" spans="1:22">
      <c r="A290" s="245" t="str">
        <f t="shared" si="30"/>
        <v/>
      </c>
      <c r="B290" s="270"/>
      <c r="C290" s="216"/>
      <c r="D290" s="210"/>
      <c r="E290" s="214"/>
      <c r="F290" s="216"/>
      <c r="G290" s="211"/>
      <c r="H290" s="211"/>
      <c r="I290" s="211"/>
      <c r="J290" s="211"/>
      <c r="K290" s="250" t="str">
        <f t="shared" si="29"/>
        <v/>
      </c>
      <c r="L290" s="278"/>
      <c r="M290" s="252">
        <f>SUMIF(收入管理台账!$C$4:$C$5000,项目管理台账!K290,收入管理台账!$H$4:$H$5000)</f>
        <v>0</v>
      </c>
      <c r="N290" s="275" t="str">
        <f t="shared" si="31"/>
        <v/>
      </c>
      <c r="O290" s="276" t="str">
        <f t="shared" si="32"/>
        <v/>
      </c>
      <c r="P290" s="116"/>
      <c r="Q290" s="213"/>
      <c r="R290" s="106"/>
      <c r="S290" s="256">
        <f t="shared" si="28"/>
        <v>0</v>
      </c>
      <c r="T290" s="257"/>
      <c r="U290" s="85"/>
      <c r="V290" s="258"/>
    </row>
    <row r="291" spans="1:22">
      <c r="A291" s="245" t="str">
        <f t="shared" si="30"/>
        <v/>
      </c>
      <c r="B291" s="270"/>
      <c r="C291" s="216"/>
      <c r="D291" s="210"/>
      <c r="E291" s="214"/>
      <c r="F291" s="216"/>
      <c r="G291" s="211"/>
      <c r="H291" s="211"/>
      <c r="I291" s="211"/>
      <c r="J291" s="211"/>
      <c r="K291" s="250" t="str">
        <f t="shared" si="29"/>
        <v/>
      </c>
      <c r="L291" s="278"/>
      <c r="M291" s="252">
        <f>SUMIF(收入管理台账!$C$4:$C$5000,项目管理台账!K291,收入管理台账!$H$4:$H$5000)</f>
        <v>0</v>
      </c>
      <c r="N291" s="275" t="str">
        <f t="shared" si="31"/>
        <v/>
      </c>
      <c r="O291" s="276" t="str">
        <f t="shared" si="32"/>
        <v/>
      </c>
      <c r="P291" s="116"/>
      <c r="Q291" s="213"/>
      <c r="R291" s="106"/>
      <c r="S291" s="256">
        <f t="shared" si="28"/>
        <v>0</v>
      </c>
      <c r="T291" s="257"/>
      <c r="U291" s="85"/>
      <c r="V291" s="258"/>
    </row>
    <row r="292" spans="1:22">
      <c r="A292" s="245" t="str">
        <f t="shared" si="30"/>
        <v/>
      </c>
      <c r="B292" s="270"/>
      <c r="C292" s="216"/>
      <c r="D292" s="210"/>
      <c r="E292" s="214"/>
      <c r="F292" s="216"/>
      <c r="G292" s="211"/>
      <c r="H292" s="211"/>
      <c r="I292" s="211"/>
      <c r="J292" s="211"/>
      <c r="K292" s="250" t="str">
        <f t="shared" si="29"/>
        <v/>
      </c>
      <c r="L292" s="278"/>
      <c r="M292" s="252">
        <f>SUMIF(收入管理台账!$C$4:$C$5000,项目管理台账!K292,收入管理台账!$H$4:$H$5000)</f>
        <v>0</v>
      </c>
      <c r="N292" s="275" t="str">
        <f t="shared" si="31"/>
        <v/>
      </c>
      <c r="O292" s="276" t="str">
        <f t="shared" si="32"/>
        <v/>
      </c>
      <c r="P292" s="116"/>
      <c r="Q292" s="213"/>
      <c r="R292" s="106"/>
      <c r="S292" s="256">
        <f t="shared" si="28"/>
        <v>0</v>
      </c>
      <c r="T292" s="257"/>
      <c r="U292" s="85"/>
      <c r="V292" s="258"/>
    </row>
    <row r="293" spans="1:22">
      <c r="A293" s="245" t="str">
        <f t="shared" si="30"/>
        <v/>
      </c>
      <c r="B293" s="270"/>
      <c r="C293" s="216"/>
      <c r="D293" s="210"/>
      <c r="E293" s="214"/>
      <c r="F293" s="216"/>
      <c r="G293" s="211"/>
      <c r="H293" s="211"/>
      <c r="I293" s="211"/>
      <c r="J293" s="211"/>
      <c r="K293" s="250" t="str">
        <f t="shared" si="29"/>
        <v/>
      </c>
      <c r="L293" s="278"/>
      <c r="M293" s="252">
        <f>SUMIF(收入管理台账!$C$4:$C$5000,项目管理台账!K293,收入管理台账!$H$4:$H$5000)</f>
        <v>0</v>
      </c>
      <c r="N293" s="275" t="str">
        <f t="shared" si="31"/>
        <v/>
      </c>
      <c r="O293" s="276" t="str">
        <f t="shared" si="32"/>
        <v/>
      </c>
      <c r="P293" s="116"/>
      <c r="Q293" s="213"/>
      <c r="R293" s="106"/>
      <c r="S293" s="256">
        <f t="shared" si="28"/>
        <v>0</v>
      </c>
      <c r="T293" s="257"/>
      <c r="U293" s="85"/>
      <c r="V293" s="258"/>
    </row>
    <row r="294" spans="1:22">
      <c r="A294" s="245" t="str">
        <f t="shared" si="30"/>
        <v/>
      </c>
      <c r="B294" s="270"/>
      <c r="C294" s="216"/>
      <c r="D294" s="210"/>
      <c r="E294" s="214"/>
      <c r="F294" s="216"/>
      <c r="G294" s="211"/>
      <c r="H294" s="211"/>
      <c r="I294" s="211"/>
      <c r="J294" s="211"/>
      <c r="K294" s="250" t="str">
        <f t="shared" si="29"/>
        <v/>
      </c>
      <c r="L294" s="278"/>
      <c r="M294" s="252">
        <f>SUMIF(收入管理台账!$C$4:$C$5000,项目管理台账!K294,收入管理台账!$H$4:$H$5000)</f>
        <v>0</v>
      </c>
      <c r="N294" s="275" t="str">
        <f t="shared" si="31"/>
        <v/>
      </c>
      <c r="O294" s="276" t="str">
        <f t="shared" si="32"/>
        <v/>
      </c>
      <c r="P294" s="116"/>
      <c r="Q294" s="213"/>
      <c r="R294" s="106"/>
      <c r="S294" s="256">
        <f t="shared" si="28"/>
        <v>0</v>
      </c>
      <c r="T294" s="257"/>
      <c r="U294" s="85"/>
      <c r="V294" s="258"/>
    </row>
    <row r="295" spans="1:22">
      <c r="A295" s="245" t="str">
        <f t="shared" si="30"/>
        <v/>
      </c>
      <c r="B295" s="270"/>
      <c r="C295" s="216"/>
      <c r="D295" s="210"/>
      <c r="E295" s="214"/>
      <c r="F295" s="216"/>
      <c r="G295" s="211"/>
      <c r="H295" s="211"/>
      <c r="I295" s="211"/>
      <c r="J295" s="211"/>
      <c r="K295" s="250" t="str">
        <f t="shared" si="29"/>
        <v/>
      </c>
      <c r="L295" s="278"/>
      <c r="M295" s="252">
        <f>SUMIF(收入管理台账!$C$4:$C$5000,项目管理台账!K295,收入管理台账!$H$4:$H$5000)</f>
        <v>0</v>
      </c>
      <c r="N295" s="275" t="str">
        <f t="shared" si="31"/>
        <v/>
      </c>
      <c r="O295" s="276" t="str">
        <f t="shared" si="32"/>
        <v/>
      </c>
      <c r="P295" s="116"/>
      <c r="Q295" s="213"/>
      <c r="R295" s="106"/>
      <c r="S295" s="256">
        <f t="shared" ref="S295:S358" si="33">P295*R295</f>
        <v>0</v>
      </c>
      <c r="T295" s="257"/>
      <c r="U295" s="85"/>
      <c r="V295" s="258"/>
    </row>
    <row r="296" spans="1:22">
      <c r="A296" s="245" t="str">
        <f t="shared" si="30"/>
        <v/>
      </c>
      <c r="B296" s="270"/>
      <c r="C296" s="216"/>
      <c r="D296" s="210"/>
      <c r="E296" s="214"/>
      <c r="F296" s="216"/>
      <c r="G296" s="211"/>
      <c r="H296" s="211"/>
      <c r="I296" s="211"/>
      <c r="J296" s="211"/>
      <c r="K296" s="250" t="str">
        <f t="shared" ref="K296:K359" si="34">IF(D296&lt;&gt;"","首熙"&amp;LEFT(E296,2)&amp;RIGHT(YEAR(J296),4)&amp;IF(MONTH(J296)&lt;10,0&amp;MONTH(J296),MONTH(J296))&amp;IF(A296&lt;10,0&amp;0&amp;A296,IF(A296&lt;100,0&amp;A296,A296)),"")</f>
        <v/>
      </c>
      <c r="L296" s="278"/>
      <c r="M296" s="252">
        <f>SUMIF(收入管理台账!$C$4:$C$5000,项目管理台账!K296,收入管理台账!$H$4:$H$5000)</f>
        <v>0</v>
      </c>
      <c r="N296" s="275" t="str">
        <f t="shared" si="31"/>
        <v/>
      </c>
      <c r="O296" s="276" t="str">
        <f t="shared" si="32"/>
        <v/>
      </c>
      <c r="P296" s="116"/>
      <c r="Q296" s="213"/>
      <c r="R296" s="106"/>
      <c r="S296" s="256">
        <f t="shared" si="33"/>
        <v>0</v>
      </c>
      <c r="T296" s="257"/>
      <c r="U296" s="85"/>
      <c r="V296" s="258"/>
    </row>
    <row r="297" spans="1:22">
      <c r="A297" s="245" t="str">
        <f t="shared" si="30"/>
        <v/>
      </c>
      <c r="B297" s="270"/>
      <c r="C297" s="216"/>
      <c r="D297" s="210"/>
      <c r="E297" s="214"/>
      <c r="F297" s="216"/>
      <c r="G297" s="211"/>
      <c r="H297" s="211"/>
      <c r="I297" s="211"/>
      <c r="J297" s="211"/>
      <c r="K297" s="250" t="str">
        <f t="shared" si="34"/>
        <v/>
      </c>
      <c r="L297" s="278"/>
      <c r="M297" s="252">
        <f>SUMIF(收入管理台账!$C$4:$C$5000,项目管理台账!K297,收入管理台账!$H$4:$H$5000)</f>
        <v>0</v>
      </c>
      <c r="N297" s="275" t="str">
        <f t="shared" si="31"/>
        <v/>
      </c>
      <c r="O297" s="276" t="str">
        <f t="shared" si="32"/>
        <v/>
      </c>
      <c r="P297" s="116"/>
      <c r="Q297" s="213"/>
      <c r="R297" s="106"/>
      <c r="S297" s="256">
        <f t="shared" si="33"/>
        <v>0</v>
      </c>
      <c r="T297" s="257"/>
      <c r="U297" s="85"/>
      <c r="V297" s="258"/>
    </row>
    <row r="298" spans="1:22">
      <c r="A298" s="245" t="str">
        <f t="shared" si="30"/>
        <v/>
      </c>
      <c r="B298" s="270"/>
      <c r="C298" s="216"/>
      <c r="D298" s="210"/>
      <c r="E298" s="214"/>
      <c r="F298" s="216"/>
      <c r="G298" s="211"/>
      <c r="H298" s="211"/>
      <c r="I298" s="211"/>
      <c r="J298" s="211"/>
      <c r="K298" s="250" t="str">
        <f t="shared" si="34"/>
        <v/>
      </c>
      <c r="L298" s="278"/>
      <c r="M298" s="252">
        <f>SUMIF(收入管理台账!$C$4:$C$5000,项目管理台账!K298,收入管理台账!$H$4:$H$5000)</f>
        <v>0</v>
      </c>
      <c r="N298" s="275" t="str">
        <f t="shared" si="31"/>
        <v/>
      </c>
      <c r="O298" s="276" t="str">
        <f t="shared" si="32"/>
        <v/>
      </c>
      <c r="P298" s="116"/>
      <c r="Q298" s="213"/>
      <c r="R298" s="106"/>
      <c r="S298" s="256">
        <f t="shared" si="33"/>
        <v>0</v>
      </c>
      <c r="T298" s="257"/>
      <c r="U298" s="85"/>
      <c r="V298" s="258"/>
    </row>
    <row r="299" spans="1:22">
      <c r="A299" s="245" t="str">
        <f t="shared" si="30"/>
        <v/>
      </c>
      <c r="B299" s="270"/>
      <c r="C299" s="216"/>
      <c r="D299" s="210"/>
      <c r="E299" s="214"/>
      <c r="F299" s="216"/>
      <c r="G299" s="211"/>
      <c r="H299" s="211"/>
      <c r="I299" s="211"/>
      <c r="J299" s="211"/>
      <c r="K299" s="250" t="str">
        <f t="shared" si="34"/>
        <v/>
      </c>
      <c r="L299" s="278"/>
      <c r="M299" s="252">
        <f>SUMIF(收入管理台账!$C$4:$C$5000,项目管理台账!K299,收入管理台账!$H$4:$H$5000)</f>
        <v>0</v>
      </c>
      <c r="N299" s="275" t="str">
        <f t="shared" si="31"/>
        <v/>
      </c>
      <c r="O299" s="276" t="str">
        <f t="shared" si="32"/>
        <v/>
      </c>
      <c r="P299" s="116"/>
      <c r="Q299" s="213"/>
      <c r="R299" s="106"/>
      <c r="S299" s="256">
        <f t="shared" si="33"/>
        <v>0</v>
      </c>
      <c r="T299" s="257"/>
      <c r="U299" s="85"/>
      <c r="V299" s="258"/>
    </row>
    <row r="300" spans="1:22">
      <c r="A300" s="245" t="str">
        <f t="shared" si="30"/>
        <v/>
      </c>
      <c r="B300" s="270"/>
      <c r="C300" s="216"/>
      <c r="D300" s="210"/>
      <c r="E300" s="214"/>
      <c r="F300" s="216"/>
      <c r="G300" s="211"/>
      <c r="H300" s="211"/>
      <c r="I300" s="211"/>
      <c r="J300" s="211"/>
      <c r="K300" s="250" t="str">
        <f t="shared" si="34"/>
        <v/>
      </c>
      <c r="L300" s="278"/>
      <c r="M300" s="252">
        <f>SUMIF(收入管理台账!$C$4:$C$5000,项目管理台账!K300,收入管理台账!$H$4:$H$5000)</f>
        <v>0</v>
      </c>
      <c r="N300" s="275" t="str">
        <f t="shared" si="31"/>
        <v/>
      </c>
      <c r="O300" s="276" t="str">
        <f t="shared" si="32"/>
        <v/>
      </c>
      <c r="P300" s="116"/>
      <c r="Q300" s="213"/>
      <c r="R300" s="106"/>
      <c r="S300" s="256">
        <f t="shared" si="33"/>
        <v>0</v>
      </c>
      <c r="T300" s="257"/>
      <c r="U300" s="85"/>
      <c r="V300" s="258"/>
    </row>
    <row r="301" spans="1:22">
      <c r="A301" s="245" t="str">
        <f t="shared" si="30"/>
        <v/>
      </c>
      <c r="B301" s="270"/>
      <c r="C301" s="216"/>
      <c r="D301" s="210"/>
      <c r="E301" s="214"/>
      <c r="F301" s="216"/>
      <c r="G301" s="211"/>
      <c r="H301" s="211"/>
      <c r="I301" s="211"/>
      <c r="J301" s="211"/>
      <c r="K301" s="250" t="str">
        <f t="shared" si="34"/>
        <v/>
      </c>
      <c r="L301" s="278"/>
      <c r="M301" s="252">
        <f>SUMIF(收入管理台账!$C$4:$C$5000,项目管理台账!K301,收入管理台账!$H$4:$H$5000)</f>
        <v>0</v>
      </c>
      <c r="N301" s="275" t="str">
        <f t="shared" si="31"/>
        <v/>
      </c>
      <c r="O301" s="276" t="str">
        <f t="shared" si="32"/>
        <v/>
      </c>
      <c r="P301" s="116"/>
      <c r="Q301" s="213"/>
      <c r="R301" s="106"/>
      <c r="S301" s="256">
        <f t="shared" si="33"/>
        <v>0</v>
      </c>
      <c r="T301" s="257"/>
      <c r="U301" s="85"/>
      <c r="V301" s="258"/>
    </row>
    <row r="302" spans="1:22">
      <c r="A302" s="245" t="str">
        <f t="shared" si="30"/>
        <v/>
      </c>
      <c r="B302" s="270"/>
      <c r="C302" s="216"/>
      <c r="D302" s="210"/>
      <c r="E302" s="214"/>
      <c r="F302" s="216"/>
      <c r="G302" s="211"/>
      <c r="H302" s="211"/>
      <c r="I302" s="211"/>
      <c r="J302" s="211"/>
      <c r="K302" s="250" t="str">
        <f t="shared" si="34"/>
        <v/>
      </c>
      <c r="L302" s="278"/>
      <c r="M302" s="252">
        <f>SUMIF(收入管理台账!$C$4:$C$5000,项目管理台账!K302,收入管理台账!$H$4:$H$5000)</f>
        <v>0</v>
      </c>
      <c r="N302" s="275" t="str">
        <f t="shared" si="31"/>
        <v/>
      </c>
      <c r="O302" s="276" t="str">
        <f t="shared" si="32"/>
        <v/>
      </c>
      <c r="P302" s="116"/>
      <c r="Q302" s="213"/>
      <c r="R302" s="106"/>
      <c r="S302" s="256">
        <f t="shared" si="33"/>
        <v>0</v>
      </c>
      <c r="T302" s="257"/>
      <c r="U302" s="85"/>
      <c r="V302" s="258"/>
    </row>
    <row r="303" spans="1:22">
      <c r="A303" s="245" t="str">
        <f t="shared" si="30"/>
        <v/>
      </c>
      <c r="B303" s="270"/>
      <c r="C303" s="216"/>
      <c r="D303" s="210"/>
      <c r="E303" s="214"/>
      <c r="F303" s="216"/>
      <c r="G303" s="211"/>
      <c r="H303" s="211"/>
      <c r="I303" s="211"/>
      <c r="J303" s="211"/>
      <c r="K303" s="250" t="str">
        <f t="shared" si="34"/>
        <v/>
      </c>
      <c r="L303" s="278"/>
      <c r="M303" s="252">
        <f>SUMIF(收入管理台账!$C$4:$C$5000,项目管理台账!K303,收入管理台账!$H$4:$H$5000)</f>
        <v>0</v>
      </c>
      <c r="N303" s="275" t="str">
        <f t="shared" si="31"/>
        <v/>
      </c>
      <c r="O303" s="276" t="str">
        <f t="shared" si="32"/>
        <v/>
      </c>
      <c r="P303" s="116"/>
      <c r="Q303" s="213"/>
      <c r="R303" s="106"/>
      <c r="S303" s="256">
        <f t="shared" si="33"/>
        <v>0</v>
      </c>
      <c r="T303" s="257"/>
      <c r="U303" s="85"/>
      <c r="V303" s="258"/>
    </row>
    <row r="304" spans="1:22">
      <c r="A304" s="245" t="str">
        <f t="shared" si="30"/>
        <v/>
      </c>
      <c r="B304" s="270"/>
      <c r="C304" s="216"/>
      <c r="D304" s="210"/>
      <c r="E304" s="214"/>
      <c r="F304" s="216"/>
      <c r="G304" s="211"/>
      <c r="H304" s="211"/>
      <c r="I304" s="211"/>
      <c r="J304" s="211"/>
      <c r="K304" s="250" t="str">
        <f t="shared" si="34"/>
        <v/>
      </c>
      <c r="L304" s="278"/>
      <c r="M304" s="252">
        <f>SUMIF(收入管理台账!$C$4:$C$5000,项目管理台账!K304,收入管理台账!$H$4:$H$5000)</f>
        <v>0</v>
      </c>
      <c r="N304" s="275" t="str">
        <f t="shared" si="31"/>
        <v/>
      </c>
      <c r="O304" s="276" t="str">
        <f t="shared" si="32"/>
        <v/>
      </c>
      <c r="P304" s="116"/>
      <c r="Q304" s="213"/>
      <c r="R304" s="106"/>
      <c r="S304" s="256">
        <f t="shared" si="33"/>
        <v>0</v>
      </c>
      <c r="T304" s="257"/>
      <c r="U304" s="85"/>
      <c r="V304" s="258"/>
    </row>
    <row r="305" spans="1:22">
      <c r="A305" s="245" t="str">
        <f t="shared" si="30"/>
        <v/>
      </c>
      <c r="B305" s="270"/>
      <c r="C305" s="216"/>
      <c r="D305" s="210"/>
      <c r="E305" s="214"/>
      <c r="F305" s="216"/>
      <c r="G305" s="211"/>
      <c r="H305" s="211"/>
      <c r="I305" s="211"/>
      <c r="J305" s="211"/>
      <c r="K305" s="250" t="str">
        <f t="shared" si="34"/>
        <v/>
      </c>
      <c r="L305" s="278"/>
      <c r="M305" s="252">
        <f>SUMIF(收入管理台账!$C$4:$C$5000,项目管理台账!K305,收入管理台账!$H$4:$H$5000)</f>
        <v>0</v>
      </c>
      <c r="N305" s="275" t="str">
        <f t="shared" si="31"/>
        <v/>
      </c>
      <c r="O305" s="276" t="str">
        <f t="shared" si="32"/>
        <v/>
      </c>
      <c r="P305" s="116"/>
      <c r="Q305" s="213"/>
      <c r="R305" s="106"/>
      <c r="S305" s="256">
        <f t="shared" si="33"/>
        <v>0</v>
      </c>
      <c r="T305" s="257"/>
      <c r="U305" s="85"/>
      <c r="V305" s="258"/>
    </row>
    <row r="306" spans="1:22">
      <c r="A306" s="245" t="str">
        <f t="shared" si="30"/>
        <v/>
      </c>
      <c r="B306" s="270"/>
      <c r="C306" s="216"/>
      <c r="D306" s="210"/>
      <c r="E306" s="214"/>
      <c r="F306" s="216"/>
      <c r="G306" s="211"/>
      <c r="H306" s="211"/>
      <c r="I306" s="211"/>
      <c r="J306" s="211"/>
      <c r="K306" s="250" t="str">
        <f t="shared" si="34"/>
        <v/>
      </c>
      <c r="L306" s="278"/>
      <c r="M306" s="252">
        <f>SUMIF(收入管理台账!$C$4:$C$5000,项目管理台账!K306,收入管理台账!$H$4:$H$5000)</f>
        <v>0</v>
      </c>
      <c r="N306" s="275" t="str">
        <f t="shared" si="31"/>
        <v/>
      </c>
      <c r="O306" s="276" t="str">
        <f t="shared" si="32"/>
        <v/>
      </c>
      <c r="P306" s="116"/>
      <c r="Q306" s="213"/>
      <c r="R306" s="106"/>
      <c r="S306" s="256">
        <f t="shared" si="33"/>
        <v>0</v>
      </c>
      <c r="T306" s="257"/>
      <c r="U306" s="85"/>
      <c r="V306" s="258"/>
    </row>
    <row r="307" spans="1:22">
      <c r="A307" s="245" t="str">
        <f t="shared" si="30"/>
        <v/>
      </c>
      <c r="B307" s="270"/>
      <c r="C307" s="216"/>
      <c r="D307" s="210"/>
      <c r="E307" s="214"/>
      <c r="F307" s="216"/>
      <c r="G307" s="211"/>
      <c r="H307" s="211"/>
      <c r="I307" s="211"/>
      <c r="J307" s="211"/>
      <c r="K307" s="250" t="str">
        <f t="shared" si="34"/>
        <v/>
      </c>
      <c r="L307" s="278"/>
      <c r="M307" s="252">
        <f>SUMIF(收入管理台账!$C$4:$C$5000,项目管理台账!K307,收入管理台账!$H$4:$H$5000)</f>
        <v>0</v>
      </c>
      <c r="N307" s="275" t="str">
        <f t="shared" si="31"/>
        <v/>
      </c>
      <c r="O307" s="276" t="str">
        <f t="shared" si="32"/>
        <v/>
      </c>
      <c r="P307" s="116"/>
      <c r="Q307" s="213"/>
      <c r="R307" s="106"/>
      <c r="S307" s="256">
        <f t="shared" si="33"/>
        <v>0</v>
      </c>
      <c r="T307" s="257"/>
      <c r="U307" s="85"/>
      <c r="V307" s="258"/>
    </row>
    <row r="308" spans="1:22">
      <c r="A308" s="245" t="str">
        <f t="shared" si="30"/>
        <v/>
      </c>
      <c r="B308" s="270"/>
      <c r="C308" s="216"/>
      <c r="D308" s="210"/>
      <c r="E308" s="214"/>
      <c r="F308" s="216"/>
      <c r="G308" s="211"/>
      <c r="H308" s="211"/>
      <c r="I308" s="211"/>
      <c r="J308" s="211"/>
      <c r="K308" s="250" t="str">
        <f t="shared" si="34"/>
        <v/>
      </c>
      <c r="L308" s="278"/>
      <c r="M308" s="252">
        <f>SUMIF(收入管理台账!$C$4:$C$5000,项目管理台账!K308,收入管理台账!$H$4:$H$5000)</f>
        <v>0</v>
      </c>
      <c r="N308" s="275" t="str">
        <f t="shared" si="31"/>
        <v/>
      </c>
      <c r="O308" s="276" t="str">
        <f t="shared" si="32"/>
        <v/>
      </c>
      <c r="P308" s="116"/>
      <c r="Q308" s="213"/>
      <c r="R308" s="106"/>
      <c r="S308" s="256">
        <f t="shared" si="33"/>
        <v>0</v>
      </c>
      <c r="T308" s="257"/>
      <c r="U308" s="85"/>
      <c r="V308" s="258"/>
    </row>
    <row r="309" spans="1:22">
      <c r="A309" s="245" t="str">
        <f t="shared" si="30"/>
        <v/>
      </c>
      <c r="B309" s="270"/>
      <c r="C309" s="216"/>
      <c r="D309" s="210"/>
      <c r="E309" s="214"/>
      <c r="F309" s="216"/>
      <c r="G309" s="211"/>
      <c r="H309" s="211"/>
      <c r="I309" s="211"/>
      <c r="J309" s="211"/>
      <c r="K309" s="250" t="str">
        <f t="shared" si="34"/>
        <v/>
      </c>
      <c r="L309" s="278"/>
      <c r="M309" s="252">
        <f>SUMIF(收入管理台账!$C$4:$C$5000,项目管理台账!K309,收入管理台账!$H$4:$H$5000)</f>
        <v>0</v>
      </c>
      <c r="N309" s="275" t="str">
        <f t="shared" si="31"/>
        <v/>
      </c>
      <c r="O309" s="276" t="str">
        <f t="shared" si="32"/>
        <v/>
      </c>
      <c r="P309" s="116"/>
      <c r="Q309" s="213"/>
      <c r="R309" s="106"/>
      <c r="S309" s="256">
        <f t="shared" si="33"/>
        <v>0</v>
      </c>
      <c r="T309" s="257"/>
      <c r="U309" s="85"/>
      <c r="V309" s="258"/>
    </row>
    <row r="310" spans="1:22">
      <c r="A310" s="245" t="str">
        <f t="shared" si="30"/>
        <v/>
      </c>
      <c r="B310" s="270"/>
      <c r="C310" s="216"/>
      <c r="D310" s="210"/>
      <c r="E310" s="214"/>
      <c r="F310" s="216"/>
      <c r="G310" s="211"/>
      <c r="H310" s="211"/>
      <c r="I310" s="211"/>
      <c r="J310" s="211"/>
      <c r="K310" s="250" t="str">
        <f t="shared" si="34"/>
        <v/>
      </c>
      <c r="L310" s="278"/>
      <c r="M310" s="252">
        <f>SUMIF(收入管理台账!$C$4:$C$5000,项目管理台账!K310,收入管理台账!$H$4:$H$5000)</f>
        <v>0</v>
      </c>
      <c r="N310" s="275" t="str">
        <f t="shared" si="31"/>
        <v/>
      </c>
      <c r="O310" s="276" t="str">
        <f t="shared" si="32"/>
        <v/>
      </c>
      <c r="P310" s="116"/>
      <c r="Q310" s="213"/>
      <c r="R310" s="106"/>
      <c r="S310" s="256">
        <f t="shared" si="33"/>
        <v>0</v>
      </c>
      <c r="T310" s="257"/>
      <c r="U310" s="85"/>
      <c r="V310" s="258"/>
    </row>
    <row r="311" spans="1:22">
      <c r="A311" s="245" t="str">
        <f t="shared" si="30"/>
        <v/>
      </c>
      <c r="B311" s="270"/>
      <c r="C311" s="216"/>
      <c r="D311" s="210"/>
      <c r="E311" s="214"/>
      <c r="F311" s="216"/>
      <c r="G311" s="211"/>
      <c r="H311" s="211"/>
      <c r="I311" s="211"/>
      <c r="J311" s="211"/>
      <c r="K311" s="250" t="str">
        <f t="shared" si="34"/>
        <v/>
      </c>
      <c r="L311" s="278"/>
      <c r="M311" s="252">
        <f>SUMIF(收入管理台账!$C$4:$C$5000,项目管理台账!K311,收入管理台账!$H$4:$H$5000)</f>
        <v>0</v>
      </c>
      <c r="N311" s="275" t="str">
        <f t="shared" si="31"/>
        <v/>
      </c>
      <c r="O311" s="276" t="str">
        <f t="shared" si="32"/>
        <v/>
      </c>
      <c r="P311" s="116"/>
      <c r="Q311" s="213"/>
      <c r="R311" s="106"/>
      <c r="S311" s="256">
        <f t="shared" si="33"/>
        <v>0</v>
      </c>
      <c r="T311" s="257"/>
      <c r="U311" s="85"/>
      <c r="V311" s="258"/>
    </row>
    <row r="312" spans="1:22">
      <c r="A312" s="245" t="str">
        <f t="shared" si="30"/>
        <v/>
      </c>
      <c r="B312" s="270"/>
      <c r="C312" s="216"/>
      <c r="D312" s="210"/>
      <c r="E312" s="214"/>
      <c r="F312" s="216"/>
      <c r="G312" s="211"/>
      <c r="H312" s="211"/>
      <c r="I312" s="211"/>
      <c r="J312" s="211"/>
      <c r="K312" s="250" t="str">
        <f t="shared" si="34"/>
        <v/>
      </c>
      <c r="L312" s="278"/>
      <c r="M312" s="252">
        <f>SUMIF(收入管理台账!$C$4:$C$5000,项目管理台账!K312,收入管理台账!$H$4:$H$5000)</f>
        <v>0</v>
      </c>
      <c r="N312" s="275" t="str">
        <f t="shared" si="31"/>
        <v/>
      </c>
      <c r="O312" s="276" t="str">
        <f t="shared" si="32"/>
        <v/>
      </c>
      <c r="P312" s="116"/>
      <c r="Q312" s="213"/>
      <c r="R312" s="106"/>
      <c r="S312" s="256">
        <f t="shared" si="33"/>
        <v>0</v>
      </c>
      <c r="T312" s="257"/>
      <c r="U312" s="85"/>
      <c r="V312" s="258"/>
    </row>
    <row r="313" spans="1:22">
      <c r="A313" s="245" t="str">
        <f t="shared" si="30"/>
        <v/>
      </c>
      <c r="B313" s="270"/>
      <c r="C313" s="216"/>
      <c r="D313" s="210"/>
      <c r="E313" s="214"/>
      <c r="F313" s="216"/>
      <c r="G313" s="211"/>
      <c r="H313" s="211"/>
      <c r="I313" s="211"/>
      <c r="J313" s="211"/>
      <c r="K313" s="250" t="str">
        <f t="shared" si="34"/>
        <v/>
      </c>
      <c r="L313" s="278"/>
      <c r="M313" s="252">
        <f>SUMIF(收入管理台账!$C$4:$C$5000,项目管理台账!K313,收入管理台账!$H$4:$H$5000)</f>
        <v>0</v>
      </c>
      <c r="N313" s="275" t="str">
        <f t="shared" si="31"/>
        <v/>
      </c>
      <c r="O313" s="276" t="str">
        <f t="shared" si="32"/>
        <v/>
      </c>
      <c r="P313" s="116"/>
      <c r="Q313" s="213"/>
      <c r="R313" s="106"/>
      <c r="S313" s="256">
        <f t="shared" si="33"/>
        <v>0</v>
      </c>
      <c r="T313" s="257"/>
      <c r="U313" s="85"/>
      <c r="V313" s="258"/>
    </row>
    <row r="314" spans="1:22">
      <c r="A314" s="245" t="str">
        <f t="shared" si="30"/>
        <v/>
      </c>
      <c r="B314" s="270"/>
      <c r="C314" s="216"/>
      <c r="D314" s="210"/>
      <c r="E314" s="214"/>
      <c r="F314" s="216"/>
      <c r="G314" s="211"/>
      <c r="H314" s="211"/>
      <c r="I314" s="211"/>
      <c r="J314" s="211"/>
      <c r="K314" s="250" t="str">
        <f t="shared" si="34"/>
        <v/>
      </c>
      <c r="L314" s="278"/>
      <c r="M314" s="252">
        <f>SUMIF(收入管理台账!$C$4:$C$5000,项目管理台账!K314,收入管理台账!$H$4:$H$5000)</f>
        <v>0</v>
      </c>
      <c r="N314" s="275" t="str">
        <f t="shared" si="31"/>
        <v/>
      </c>
      <c r="O314" s="276" t="str">
        <f t="shared" si="32"/>
        <v/>
      </c>
      <c r="P314" s="116"/>
      <c r="Q314" s="213"/>
      <c r="R314" s="106"/>
      <c r="S314" s="256">
        <f t="shared" si="33"/>
        <v>0</v>
      </c>
      <c r="T314" s="257"/>
      <c r="U314" s="85"/>
      <c r="V314" s="258"/>
    </row>
    <row r="315" spans="1:22">
      <c r="A315" s="245" t="str">
        <f t="shared" si="30"/>
        <v/>
      </c>
      <c r="B315" s="270"/>
      <c r="C315" s="216"/>
      <c r="D315" s="210"/>
      <c r="E315" s="214"/>
      <c r="F315" s="216"/>
      <c r="G315" s="211"/>
      <c r="H315" s="211"/>
      <c r="I315" s="211"/>
      <c r="J315" s="211"/>
      <c r="K315" s="250" t="str">
        <f t="shared" si="34"/>
        <v/>
      </c>
      <c r="L315" s="278"/>
      <c r="M315" s="252">
        <f>SUMIF(收入管理台账!$C$4:$C$5000,项目管理台账!K315,收入管理台账!$H$4:$H$5000)</f>
        <v>0</v>
      </c>
      <c r="N315" s="275" t="str">
        <f t="shared" si="31"/>
        <v/>
      </c>
      <c r="O315" s="276" t="str">
        <f t="shared" si="32"/>
        <v/>
      </c>
      <c r="P315" s="116"/>
      <c r="Q315" s="213"/>
      <c r="R315" s="106"/>
      <c r="S315" s="256">
        <f t="shared" si="33"/>
        <v>0</v>
      </c>
      <c r="T315" s="257"/>
      <c r="U315" s="85"/>
      <c r="V315" s="258"/>
    </row>
    <row r="316" spans="1:22">
      <c r="A316" s="245" t="str">
        <f t="shared" si="30"/>
        <v/>
      </c>
      <c r="B316" s="270"/>
      <c r="C316" s="216"/>
      <c r="D316" s="210"/>
      <c r="E316" s="214"/>
      <c r="F316" s="216"/>
      <c r="G316" s="211"/>
      <c r="H316" s="211"/>
      <c r="I316" s="211"/>
      <c r="J316" s="211"/>
      <c r="K316" s="250" t="str">
        <f t="shared" si="34"/>
        <v/>
      </c>
      <c r="L316" s="278"/>
      <c r="M316" s="252">
        <f>SUMIF(收入管理台账!$C$4:$C$5000,项目管理台账!K316,收入管理台账!$H$4:$H$5000)</f>
        <v>0</v>
      </c>
      <c r="N316" s="275" t="str">
        <f t="shared" si="31"/>
        <v/>
      </c>
      <c r="O316" s="276" t="str">
        <f t="shared" si="32"/>
        <v/>
      </c>
      <c r="P316" s="116"/>
      <c r="Q316" s="213"/>
      <c r="R316" s="106"/>
      <c r="S316" s="256">
        <f t="shared" si="33"/>
        <v>0</v>
      </c>
      <c r="T316" s="257"/>
      <c r="U316" s="85"/>
      <c r="V316" s="258"/>
    </row>
    <row r="317" spans="1:22">
      <c r="A317" s="245" t="str">
        <f t="shared" si="30"/>
        <v/>
      </c>
      <c r="B317" s="270"/>
      <c r="C317" s="216"/>
      <c r="D317" s="210"/>
      <c r="E317" s="214"/>
      <c r="F317" s="216"/>
      <c r="G317" s="211"/>
      <c r="H317" s="211"/>
      <c r="I317" s="211"/>
      <c r="J317" s="211"/>
      <c r="K317" s="250" t="str">
        <f t="shared" si="34"/>
        <v/>
      </c>
      <c r="L317" s="278"/>
      <c r="M317" s="252">
        <f>SUMIF(收入管理台账!$C$4:$C$5000,项目管理台账!K317,收入管理台账!$H$4:$H$5000)</f>
        <v>0</v>
      </c>
      <c r="N317" s="275" t="str">
        <f t="shared" si="31"/>
        <v/>
      </c>
      <c r="O317" s="276" t="str">
        <f t="shared" si="32"/>
        <v/>
      </c>
      <c r="P317" s="116"/>
      <c r="Q317" s="213"/>
      <c r="R317" s="106"/>
      <c r="S317" s="256">
        <f t="shared" si="33"/>
        <v>0</v>
      </c>
      <c r="T317" s="257"/>
      <c r="U317" s="85"/>
      <c r="V317" s="258"/>
    </row>
    <row r="318" spans="1:22">
      <c r="A318" s="245" t="str">
        <f t="shared" si="30"/>
        <v/>
      </c>
      <c r="B318" s="270"/>
      <c r="C318" s="216"/>
      <c r="D318" s="210"/>
      <c r="E318" s="214"/>
      <c r="F318" s="216"/>
      <c r="G318" s="211"/>
      <c r="H318" s="211"/>
      <c r="I318" s="211"/>
      <c r="J318" s="211"/>
      <c r="K318" s="250" t="str">
        <f t="shared" si="34"/>
        <v/>
      </c>
      <c r="L318" s="278"/>
      <c r="M318" s="252">
        <f>SUMIF(收入管理台账!$C$4:$C$5000,项目管理台账!K318,收入管理台账!$H$4:$H$5000)</f>
        <v>0</v>
      </c>
      <c r="N318" s="275" t="str">
        <f t="shared" si="31"/>
        <v/>
      </c>
      <c r="O318" s="276" t="str">
        <f t="shared" si="32"/>
        <v/>
      </c>
      <c r="P318" s="116"/>
      <c r="Q318" s="213"/>
      <c r="R318" s="106"/>
      <c r="S318" s="256">
        <f t="shared" si="33"/>
        <v>0</v>
      </c>
      <c r="T318" s="257"/>
      <c r="U318" s="85"/>
      <c r="V318" s="258"/>
    </row>
    <row r="319" spans="1:22">
      <c r="A319" s="245" t="str">
        <f t="shared" si="30"/>
        <v/>
      </c>
      <c r="B319" s="270"/>
      <c r="C319" s="216"/>
      <c r="D319" s="210"/>
      <c r="E319" s="214"/>
      <c r="F319" s="216"/>
      <c r="G319" s="211"/>
      <c r="H319" s="211"/>
      <c r="I319" s="211"/>
      <c r="J319" s="211"/>
      <c r="K319" s="250" t="str">
        <f t="shared" si="34"/>
        <v/>
      </c>
      <c r="L319" s="278"/>
      <c r="M319" s="252">
        <f>SUMIF(收入管理台账!$C$4:$C$5000,项目管理台账!K319,收入管理台账!$H$4:$H$5000)</f>
        <v>0</v>
      </c>
      <c r="N319" s="275" t="str">
        <f t="shared" si="31"/>
        <v/>
      </c>
      <c r="O319" s="276" t="str">
        <f t="shared" si="32"/>
        <v/>
      </c>
      <c r="P319" s="116"/>
      <c r="Q319" s="213"/>
      <c r="R319" s="106"/>
      <c r="S319" s="256">
        <f t="shared" si="33"/>
        <v>0</v>
      </c>
      <c r="T319" s="257"/>
      <c r="U319" s="85"/>
      <c r="V319" s="258"/>
    </row>
    <row r="320" spans="1:22">
      <c r="A320" s="245" t="str">
        <f t="shared" si="30"/>
        <v/>
      </c>
      <c r="B320" s="270"/>
      <c r="C320" s="216"/>
      <c r="D320" s="210"/>
      <c r="E320" s="214"/>
      <c r="F320" s="216"/>
      <c r="G320" s="211"/>
      <c r="H320" s="211"/>
      <c r="I320" s="211"/>
      <c r="J320" s="211"/>
      <c r="K320" s="250" t="str">
        <f t="shared" si="34"/>
        <v/>
      </c>
      <c r="L320" s="278"/>
      <c r="M320" s="252">
        <f>SUMIF(收入管理台账!$C$4:$C$5000,项目管理台账!K320,收入管理台账!$H$4:$H$5000)</f>
        <v>0</v>
      </c>
      <c r="N320" s="275" t="str">
        <f t="shared" si="31"/>
        <v/>
      </c>
      <c r="O320" s="276" t="str">
        <f t="shared" si="32"/>
        <v/>
      </c>
      <c r="P320" s="116"/>
      <c r="Q320" s="213"/>
      <c r="R320" s="106"/>
      <c r="S320" s="256">
        <f t="shared" si="33"/>
        <v>0</v>
      </c>
      <c r="T320" s="257"/>
      <c r="U320" s="85"/>
      <c r="V320" s="258"/>
    </row>
    <row r="321" spans="1:22">
      <c r="A321" s="245" t="str">
        <f t="shared" si="30"/>
        <v/>
      </c>
      <c r="B321" s="270"/>
      <c r="C321" s="216"/>
      <c r="D321" s="210"/>
      <c r="E321" s="214"/>
      <c r="F321" s="216"/>
      <c r="G321" s="211"/>
      <c r="H321" s="211"/>
      <c r="I321" s="211"/>
      <c r="J321" s="211"/>
      <c r="K321" s="250" t="str">
        <f t="shared" si="34"/>
        <v/>
      </c>
      <c r="L321" s="278"/>
      <c r="M321" s="252">
        <f>SUMIF(收入管理台账!$C$4:$C$5000,项目管理台账!K321,收入管理台账!$H$4:$H$5000)</f>
        <v>0</v>
      </c>
      <c r="N321" s="275" t="str">
        <f t="shared" si="31"/>
        <v/>
      </c>
      <c r="O321" s="276" t="str">
        <f t="shared" si="32"/>
        <v/>
      </c>
      <c r="P321" s="116"/>
      <c r="Q321" s="213"/>
      <c r="R321" s="106"/>
      <c r="S321" s="256">
        <f t="shared" si="33"/>
        <v>0</v>
      </c>
      <c r="T321" s="257"/>
      <c r="U321" s="85"/>
      <c r="V321" s="258"/>
    </row>
    <row r="322" spans="1:22">
      <c r="A322" s="245" t="str">
        <f t="shared" si="30"/>
        <v/>
      </c>
      <c r="B322" s="270"/>
      <c r="C322" s="216"/>
      <c r="D322" s="210"/>
      <c r="E322" s="214"/>
      <c r="F322" s="216"/>
      <c r="G322" s="211"/>
      <c r="H322" s="211"/>
      <c r="I322" s="211"/>
      <c r="J322" s="211"/>
      <c r="K322" s="250" t="str">
        <f t="shared" si="34"/>
        <v/>
      </c>
      <c r="L322" s="278"/>
      <c r="M322" s="252">
        <f>SUMIF(收入管理台账!$C$4:$C$5000,项目管理台账!K322,收入管理台账!$H$4:$H$5000)</f>
        <v>0</v>
      </c>
      <c r="N322" s="275" t="str">
        <f t="shared" si="31"/>
        <v/>
      </c>
      <c r="O322" s="276" t="str">
        <f t="shared" si="32"/>
        <v/>
      </c>
      <c r="P322" s="116"/>
      <c r="Q322" s="213"/>
      <c r="R322" s="106"/>
      <c r="S322" s="256">
        <f t="shared" si="33"/>
        <v>0</v>
      </c>
      <c r="T322" s="257"/>
      <c r="U322" s="85"/>
      <c r="V322" s="258"/>
    </row>
    <row r="323" spans="1:22">
      <c r="A323" s="245" t="str">
        <f t="shared" si="30"/>
        <v/>
      </c>
      <c r="B323" s="270"/>
      <c r="C323" s="216"/>
      <c r="D323" s="210"/>
      <c r="E323" s="214"/>
      <c r="F323" s="216"/>
      <c r="G323" s="211"/>
      <c r="H323" s="211"/>
      <c r="I323" s="211"/>
      <c r="J323" s="211"/>
      <c r="K323" s="250" t="str">
        <f t="shared" si="34"/>
        <v/>
      </c>
      <c r="L323" s="278"/>
      <c r="M323" s="252">
        <f>SUMIF(收入管理台账!$C$4:$C$5000,项目管理台账!K323,收入管理台账!$H$4:$H$5000)</f>
        <v>0</v>
      </c>
      <c r="N323" s="275" t="str">
        <f t="shared" si="31"/>
        <v/>
      </c>
      <c r="O323" s="276" t="str">
        <f t="shared" si="32"/>
        <v/>
      </c>
      <c r="P323" s="116"/>
      <c r="Q323" s="213"/>
      <c r="R323" s="106"/>
      <c r="S323" s="256">
        <f t="shared" si="33"/>
        <v>0</v>
      </c>
      <c r="T323" s="257"/>
      <c r="U323" s="85"/>
      <c r="V323" s="258"/>
    </row>
    <row r="324" spans="1:22">
      <c r="A324" s="245" t="str">
        <f t="shared" si="30"/>
        <v/>
      </c>
      <c r="B324" s="270"/>
      <c r="C324" s="216"/>
      <c r="D324" s="210"/>
      <c r="E324" s="214"/>
      <c r="F324" s="216"/>
      <c r="G324" s="211"/>
      <c r="H324" s="211"/>
      <c r="I324" s="211"/>
      <c r="J324" s="211"/>
      <c r="K324" s="250" t="str">
        <f t="shared" si="34"/>
        <v/>
      </c>
      <c r="L324" s="278"/>
      <c r="M324" s="252">
        <f>SUMIF(收入管理台账!$C$4:$C$5000,项目管理台账!K324,收入管理台账!$H$4:$H$5000)</f>
        <v>0</v>
      </c>
      <c r="N324" s="275" t="str">
        <f t="shared" si="31"/>
        <v/>
      </c>
      <c r="O324" s="276" t="str">
        <f t="shared" si="32"/>
        <v/>
      </c>
      <c r="P324" s="116"/>
      <c r="Q324" s="213"/>
      <c r="R324" s="106"/>
      <c r="S324" s="256">
        <f t="shared" si="33"/>
        <v>0</v>
      </c>
      <c r="T324" s="257"/>
      <c r="U324" s="85"/>
      <c r="V324" s="258"/>
    </row>
    <row r="325" spans="1:22">
      <c r="A325" s="245" t="str">
        <f t="shared" ref="A325:A388" si="35">IF(D325&lt;&gt;"",ROW()-3,"")</f>
        <v/>
      </c>
      <c r="B325" s="270"/>
      <c r="C325" s="216"/>
      <c r="D325" s="210"/>
      <c r="E325" s="214"/>
      <c r="F325" s="216"/>
      <c r="G325" s="211"/>
      <c r="H325" s="211"/>
      <c r="I325" s="211"/>
      <c r="J325" s="211"/>
      <c r="K325" s="250" t="str">
        <f t="shared" si="34"/>
        <v/>
      </c>
      <c r="L325" s="278"/>
      <c r="M325" s="252">
        <f>SUMIF(收入管理台账!$C$4:$C$5000,项目管理台账!K325,收入管理台账!$H$4:$H$5000)</f>
        <v>0</v>
      </c>
      <c r="N325" s="275" t="str">
        <f t="shared" si="31"/>
        <v/>
      </c>
      <c r="O325" s="276" t="str">
        <f t="shared" si="32"/>
        <v/>
      </c>
      <c r="P325" s="116"/>
      <c r="Q325" s="213"/>
      <c r="R325" s="106"/>
      <c r="S325" s="256">
        <f t="shared" si="33"/>
        <v>0</v>
      </c>
      <c r="T325" s="257"/>
      <c r="U325" s="85"/>
      <c r="V325" s="258"/>
    </row>
    <row r="326" spans="1:22">
      <c r="A326" s="245" t="str">
        <f t="shared" si="35"/>
        <v/>
      </c>
      <c r="B326" s="270"/>
      <c r="C326" s="216"/>
      <c r="D326" s="210"/>
      <c r="E326" s="214"/>
      <c r="F326" s="216"/>
      <c r="G326" s="211"/>
      <c r="H326" s="211"/>
      <c r="I326" s="211"/>
      <c r="J326" s="211"/>
      <c r="K326" s="250" t="str">
        <f t="shared" si="34"/>
        <v/>
      </c>
      <c r="L326" s="278"/>
      <c r="M326" s="252">
        <f>SUMIF(收入管理台账!$C$4:$C$5000,项目管理台账!K326,收入管理台账!$H$4:$H$5000)</f>
        <v>0</v>
      </c>
      <c r="N326" s="275" t="str">
        <f t="shared" ref="N326:N389" si="36">IF(L326="","",M326/L326)</f>
        <v/>
      </c>
      <c r="O326" s="276" t="str">
        <f t="shared" ref="O326:O389" si="37">IF(N326="","",IF(N326=100%,"已结清","未结清"))</f>
        <v/>
      </c>
      <c r="P326" s="116"/>
      <c r="Q326" s="213"/>
      <c r="R326" s="106"/>
      <c r="S326" s="256">
        <f t="shared" si="33"/>
        <v>0</v>
      </c>
      <c r="T326" s="257"/>
      <c r="U326" s="85"/>
      <c r="V326" s="258"/>
    </row>
    <row r="327" spans="1:22">
      <c r="A327" s="245" t="str">
        <f t="shared" si="35"/>
        <v/>
      </c>
      <c r="B327" s="270"/>
      <c r="C327" s="216"/>
      <c r="D327" s="210"/>
      <c r="E327" s="214"/>
      <c r="F327" s="216"/>
      <c r="G327" s="211"/>
      <c r="H327" s="211"/>
      <c r="I327" s="211"/>
      <c r="J327" s="211"/>
      <c r="K327" s="250" t="str">
        <f t="shared" si="34"/>
        <v/>
      </c>
      <c r="L327" s="278"/>
      <c r="M327" s="252">
        <f>SUMIF(收入管理台账!$C$4:$C$5000,项目管理台账!K327,收入管理台账!$H$4:$H$5000)</f>
        <v>0</v>
      </c>
      <c r="N327" s="275" t="str">
        <f t="shared" si="36"/>
        <v/>
      </c>
      <c r="O327" s="276" t="str">
        <f t="shared" si="37"/>
        <v/>
      </c>
      <c r="P327" s="116"/>
      <c r="Q327" s="213"/>
      <c r="R327" s="106"/>
      <c r="S327" s="256">
        <f t="shared" si="33"/>
        <v>0</v>
      </c>
      <c r="T327" s="257"/>
      <c r="U327" s="85"/>
      <c r="V327" s="258"/>
    </row>
    <row r="328" spans="1:22">
      <c r="A328" s="245" t="str">
        <f t="shared" si="35"/>
        <v/>
      </c>
      <c r="B328" s="270"/>
      <c r="C328" s="216"/>
      <c r="D328" s="210"/>
      <c r="E328" s="214"/>
      <c r="F328" s="216"/>
      <c r="G328" s="211"/>
      <c r="H328" s="211"/>
      <c r="I328" s="211"/>
      <c r="J328" s="211"/>
      <c r="K328" s="250" t="str">
        <f t="shared" si="34"/>
        <v/>
      </c>
      <c r="L328" s="278"/>
      <c r="M328" s="252">
        <f>SUMIF(收入管理台账!$C$4:$C$5000,项目管理台账!K328,收入管理台账!$H$4:$H$5000)</f>
        <v>0</v>
      </c>
      <c r="N328" s="275" t="str">
        <f t="shared" si="36"/>
        <v/>
      </c>
      <c r="O328" s="276" t="str">
        <f t="shared" si="37"/>
        <v/>
      </c>
      <c r="P328" s="116"/>
      <c r="Q328" s="213"/>
      <c r="R328" s="106"/>
      <c r="S328" s="256">
        <f t="shared" si="33"/>
        <v>0</v>
      </c>
      <c r="T328" s="257"/>
      <c r="U328" s="85"/>
      <c r="V328" s="258"/>
    </row>
    <row r="329" spans="1:22">
      <c r="A329" s="245" t="str">
        <f t="shared" si="35"/>
        <v/>
      </c>
      <c r="B329" s="270"/>
      <c r="C329" s="216"/>
      <c r="D329" s="210"/>
      <c r="E329" s="214"/>
      <c r="F329" s="216"/>
      <c r="G329" s="211"/>
      <c r="H329" s="211"/>
      <c r="I329" s="211"/>
      <c r="J329" s="211"/>
      <c r="K329" s="250" t="str">
        <f t="shared" si="34"/>
        <v/>
      </c>
      <c r="L329" s="278"/>
      <c r="M329" s="252">
        <f>SUMIF(收入管理台账!$C$4:$C$5000,项目管理台账!K329,收入管理台账!$H$4:$H$5000)</f>
        <v>0</v>
      </c>
      <c r="N329" s="275" t="str">
        <f t="shared" si="36"/>
        <v/>
      </c>
      <c r="O329" s="276" t="str">
        <f t="shared" si="37"/>
        <v/>
      </c>
      <c r="P329" s="116"/>
      <c r="Q329" s="213"/>
      <c r="R329" s="106"/>
      <c r="S329" s="256">
        <f t="shared" si="33"/>
        <v>0</v>
      </c>
      <c r="T329" s="257"/>
      <c r="U329" s="85"/>
      <c r="V329" s="258"/>
    </row>
    <row r="330" spans="1:22">
      <c r="A330" s="245" t="str">
        <f t="shared" si="35"/>
        <v/>
      </c>
      <c r="B330" s="270"/>
      <c r="C330" s="216"/>
      <c r="D330" s="210"/>
      <c r="E330" s="214"/>
      <c r="F330" s="216"/>
      <c r="G330" s="211"/>
      <c r="H330" s="211"/>
      <c r="I330" s="211"/>
      <c r="J330" s="211"/>
      <c r="K330" s="250" t="str">
        <f t="shared" si="34"/>
        <v/>
      </c>
      <c r="L330" s="278"/>
      <c r="M330" s="252">
        <f>SUMIF(收入管理台账!$C$4:$C$5000,项目管理台账!K330,收入管理台账!$H$4:$H$5000)</f>
        <v>0</v>
      </c>
      <c r="N330" s="275" t="str">
        <f t="shared" si="36"/>
        <v/>
      </c>
      <c r="O330" s="276" t="str">
        <f t="shared" si="37"/>
        <v/>
      </c>
      <c r="P330" s="116"/>
      <c r="Q330" s="213"/>
      <c r="R330" s="106"/>
      <c r="S330" s="256">
        <f t="shared" si="33"/>
        <v>0</v>
      </c>
      <c r="T330" s="257"/>
      <c r="U330" s="85"/>
      <c r="V330" s="258"/>
    </row>
    <row r="331" spans="1:22">
      <c r="A331" s="245" t="str">
        <f t="shared" si="35"/>
        <v/>
      </c>
      <c r="B331" s="270"/>
      <c r="C331" s="216"/>
      <c r="D331" s="210"/>
      <c r="E331" s="214"/>
      <c r="F331" s="216"/>
      <c r="G331" s="211"/>
      <c r="H331" s="211"/>
      <c r="I331" s="211"/>
      <c r="J331" s="211"/>
      <c r="K331" s="250" t="str">
        <f t="shared" si="34"/>
        <v/>
      </c>
      <c r="L331" s="278"/>
      <c r="M331" s="252">
        <f>SUMIF(收入管理台账!$C$4:$C$5000,项目管理台账!K331,收入管理台账!$H$4:$H$5000)</f>
        <v>0</v>
      </c>
      <c r="N331" s="275" t="str">
        <f t="shared" si="36"/>
        <v/>
      </c>
      <c r="O331" s="276" t="str">
        <f t="shared" si="37"/>
        <v/>
      </c>
      <c r="P331" s="116"/>
      <c r="Q331" s="213"/>
      <c r="R331" s="106"/>
      <c r="S331" s="256">
        <f t="shared" si="33"/>
        <v>0</v>
      </c>
      <c r="T331" s="257"/>
      <c r="U331" s="85"/>
      <c r="V331" s="258"/>
    </row>
    <row r="332" spans="1:22">
      <c r="A332" s="245" t="str">
        <f t="shared" si="35"/>
        <v/>
      </c>
      <c r="B332" s="270"/>
      <c r="C332" s="216"/>
      <c r="D332" s="210"/>
      <c r="E332" s="214"/>
      <c r="F332" s="216"/>
      <c r="G332" s="211"/>
      <c r="H332" s="211"/>
      <c r="I332" s="211"/>
      <c r="J332" s="211"/>
      <c r="K332" s="250" t="str">
        <f t="shared" si="34"/>
        <v/>
      </c>
      <c r="L332" s="278"/>
      <c r="M332" s="252">
        <f>SUMIF(收入管理台账!$C$4:$C$5000,项目管理台账!K332,收入管理台账!$H$4:$H$5000)</f>
        <v>0</v>
      </c>
      <c r="N332" s="275" t="str">
        <f t="shared" si="36"/>
        <v/>
      </c>
      <c r="O332" s="276" t="str">
        <f t="shared" si="37"/>
        <v/>
      </c>
      <c r="P332" s="116"/>
      <c r="Q332" s="213"/>
      <c r="R332" s="106"/>
      <c r="S332" s="256">
        <f t="shared" si="33"/>
        <v>0</v>
      </c>
      <c r="T332" s="257"/>
      <c r="U332" s="85"/>
      <c r="V332" s="258"/>
    </row>
    <row r="333" spans="1:22">
      <c r="A333" s="245" t="str">
        <f t="shared" si="35"/>
        <v/>
      </c>
      <c r="B333" s="270"/>
      <c r="C333" s="216"/>
      <c r="D333" s="210"/>
      <c r="E333" s="214"/>
      <c r="F333" s="216"/>
      <c r="G333" s="211"/>
      <c r="H333" s="211"/>
      <c r="I333" s="211"/>
      <c r="J333" s="211"/>
      <c r="K333" s="250" t="str">
        <f t="shared" si="34"/>
        <v/>
      </c>
      <c r="L333" s="278"/>
      <c r="M333" s="252">
        <f>SUMIF(收入管理台账!$C$4:$C$5000,项目管理台账!K333,收入管理台账!$H$4:$H$5000)</f>
        <v>0</v>
      </c>
      <c r="N333" s="275" t="str">
        <f t="shared" si="36"/>
        <v/>
      </c>
      <c r="O333" s="276" t="str">
        <f t="shared" si="37"/>
        <v/>
      </c>
      <c r="P333" s="116"/>
      <c r="Q333" s="213"/>
      <c r="R333" s="106"/>
      <c r="S333" s="256">
        <f t="shared" si="33"/>
        <v>0</v>
      </c>
      <c r="T333" s="257"/>
      <c r="U333" s="85"/>
      <c r="V333" s="258"/>
    </row>
    <row r="334" spans="1:22">
      <c r="A334" s="245" t="str">
        <f t="shared" si="35"/>
        <v/>
      </c>
      <c r="B334" s="270"/>
      <c r="C334" s="216"/>
      <c r="D334" s="210"/>
      <c r="E334" s="214"/>
      <c r="F334" s="216"/>
      <c r="G334" s="211"/>
      <c r="H334" s="211"/>
      <c r="I334" s="211"/>
      <c r="J334" s="211"/>
      <c r="K334" s="250" t="str">
        <f t="shared" si="34"/>
        <v/>
      </c>
      <c r="L334" s="278"/>
      <c r="M334" s="252">
        <f>SUMIF(收入管理台账!$C$4:$C$5000,项目管理台账!K334,收入管理台账!$H$4:$H$5000)</f>
        <v>0</v>
      </c>
      <c r="N334" s="275" t="str">
        <f t="shared" si="36"/>
        <v/>
      </c>
      <c r="O334" s="276" t="str">
        <f t="shared" si="37"/>
        <v/>
      </c>
      <c r="P334" s="116"/>
      <c r="Q334" s="213"/>
      <c r="R334" s="106"/>
      <c r="S334" s="256">
        <f t="shared" si="33"/>
        <v>0</v>
      </c>
      <c r="T334" s="257"/>
      <c r="U334" s="85"/>
      <c r="V334" s="258"/>
    </row>
    <row r="335" spans="1:22">
      <c r="A335" s="245" t="str">
        <f t="shared" si="35"/>
        <v/>
      </c>
      <c r="B335" s="270"/>
      <c r="C335" s="216"/>
      <c r="D335" s="210"/>
      <c r="E335" s="214"/>
      <c r="F335" s="216"/>
      <c r="G335" s="211"/>
      <c r="H335" s="211"/>
      <c r="I335" s="211"/>
      <c r="J335" s="211"/>
      <c r="K335" s="250" t="str">
        <f t="shared" si="34"/>
        <v/>
      </c>
      <c r="L335" s="278"/>
      <c r="M335" s="252">
        <f>SUMIF(收入管理台账!$C$4:$C$5000,项目管理台账!K335,收入管理台账!$H$4:$H$5000)</f>
        <v>0</v>
      </c>
      <c r="N335" s="275" t="str">
        <f t="shared" si="36"/>
        <v/>
      </c>
      <c r="O335" s="276" t="str">
        <f t="shared" si="37"/>
        <v/>
      </c>
      <c r="P335" s="116"/>
      <c r="Q335" s="213"/>
      <c r="R335" s="106"/>
      <c r="S335" s="256">
        <f t="shared" si="33"/>
        <v>0</v>
      </c>
      <c r="T335" s="257"/>
      <c r="U335" s="85"/>
      <c r="V335" s="258"/>
    </row>
    <row r="336" spans="1:22">
      <c r="A336" s="245" t="str">
        <f t="shared" si="35"/>
        <v/>
      </c>
      <c r="B336" s="270"/>
      <c r="C336" s="216"/>
      <c r="D336" s="210"/>
      <c r="E336" s="214"/>
      <c r="F336" s="216"/>
      <c r="G336" s="211"/>
      <c r="H336" s="211"/>
      <c r="I336" s="211"/>
      <c r="J336" s="211"/>
      <c r="K336" s="250" t="str">
        <f t="shared" si="34"/>
        <v/>
      </c>
      <c r="L336" s="278"/>
      <c r="M336" s="252">
        <f>SUMIF(收入管理台账!$C$4:$C$5000,项目管理台账!K336,收入管理台账!$H$4:$H$5000)</f>
        <v>0</v>
      </c>
      <c r="N336" s="275" t="str">
        <f t="shared" si="36"/>
        <v/>
      </c>
      <c r="O336" s="276" t="str">
        <f t="shared" si="37"/>
        <v/>
      </c>
      <c r="P336" s="116"/>
      <c r="Q336" s="213"/>
      <c r="R336" s="106"/>
      <c r="S336" s="256">
        <f t="shared" si="33"/>
        <v>0</v>
      </c>
      <c r="T336" s="257"/>
      <c r="U336" s="85"/>
      <c r="V336" s="258"/>
    </row>
    <row r="337" spans="1:22">
      <c r="A337" s="245" t="str">
        <f t="shared" si="35"/>
        <v/>
      </c>
      <c r="B337" s="270"/>
      <c r="C337" s="216"/>
      <c r="D337" s="210"/>
      <c r="E337" s="214"/>
      <c r="F337" s="216"/>
      <c r="G337" s="211"/>
      <c r="H337" s="211"/>
      <c r="I337" s="211"/>
      <c r="J337" s="211"/>
      <c r="K337" s="250" t="str">
        <f t="shared" si="34"/>
        <v/>
      </c>
      <c r="L337" s="278"/>
      <c r="M337" s="252">
        <f>SUMIF(收入管理台账!$C$4:$C$5000,项目管理台账!K337,收入管理台账!$H$4:$H$5000)</f>
        <v>0</v>
      </c>
      <c r="N337" s="275" t="str">
        <f t="shared" si="36"/>
        <v/>
      </c>
      <c r="O337" s="276" t="str">
        <f t="shared" si="37"/>
        <v/>
      </c>
      <c r="P337" s="116"/>
      <c r="Q337" s="213"/>
      <c r="R337" s="106"/>
      <c r="S337" s="256">
        <f t="shared" si="33"/>
        <v>0</v>
      </c>
      <c r="T337" s="257"/>
      <c r="U337" s="85"/>
      <c r="V337" s="258"/>
    </row>
    <row r="338" spans="1:22">
      <c r="A338" s="245" t="str">
        <f t="shared" si="35"/>
        <v/>
      </c>
      <c r="B338" s="270"/>
      <c r="C338" s="216"/>
      <c r="D338" s="210"/>
      <c r="E338" s="214"/>
      <c r="F338" s="216"/>
      <c r="G338" s="211"/>
      <c r="H338" s="211"/>
      <c r="I338" s="211"/>
      <c r="J338" s="211"/>
      <c r="K338" s="250" t="str">
        <f t="shared" si="34"/>
        <v/>
      </c>
      <c r="L338" s="278"/>
      <c r="M338" s="252">
        <f>SUMIF(收入管理台账!$C$4:$C$5000,项目管理台账!K338,收入管理台账!$H$4:$H$5000)</f>
        <v>0</v>
      </c>
      <c r="N338" s="275" t="str">
        <f t="shared" si="36"/>
        <v/>
      </c>
      <c r="O338" s="276" t="str">
        <f t="shared" si="37"/>
        <v/>
      </c>
      <c r="P338" s="116"/>
      <c r="Q338" s="213"/>
      <c r="R338" s="106"/>
      <c r="S338" s="256">
        <f t="shared" si="33"/>
        <v>0</v>
      </c>
      <c r="T338" s="257"/>
      <c r="U338" s="85"/>
      <c r="V338" s="258"/>
    </row>
    <row r="339" spans="1:22">
      <c r="A339" s="245" t="str">
        <f t="shared" si="35"/>
        <v/>
      </c>
      <c r="B339" s="270"/>
      <c r="C339" s="216"/>
      <c r="D339" s="210"/>
      <c r="E339" s="214"/>
      <c r="F339" s="216"/>
      <c r="G339" s="211"/>
      <c r="H339" s="211"/>
      <c r="I339" s="211"/>
      <c r="J339" s="211"/>
      <c r="K339" s="250" t="str">
        <f t="shared" si="34"/>
        <v/>
      </c>
      <c r="L339" s="278"/>
      <c r="M339" s="252">
        <f>SUMIF(收入管理台账!$C$4:$C$5000,项目管理台账!K339,收入管理台账!$H$4:$H$5000)</f>
        <v>0</v>
      </c>
      <c r="N339" s="275" t="str">
        <f t="shared" si="36"/>
        <v/>
      </c>
      <c r="O339" s="276" t="str">
        <f t="shared" si="37"/>
        <v/>
      </c>
      <c r="P339" s="116"/>
      <c r="Q339" s="213"/>
      <c r="R339" s="106"/>
      <c r="S339" s="256">
        <f t="shared" si="33"/>
        <v>0</v>
      </c>
      <c r="T339" s="257"/>
      <c r="U339" s="85"/>
      <c r="V339" s="258"/>
    </row>
    <row r="340" spans="1:22">
      <c r="A340" s="245" t="str">
        <f t="shared" si="35"/>
        <v/>
      </c>
      <c r="B340" s="270"/>
      <c r="C340" s="216"/>
      <c r="D340" s="210"/>
      <c r="E340" s="214"/>
      <c r="F340" s="216"/>
      <c r="G340" s="211"/>
      <c r="H340" s="211"/>
      <c r="I340" s="211"/>
      <c r="J340" s="211"/>
      <c r="K340" s="250" t="str">
        <f t="shared" si="34"/>
        <v/>
      </c>
      <c r="L340" s="278"/>
      <c r="M340" s="252">
        <f>SUMIF(收入管理台账!$C$4:$C$5000,项目管理台账!K340,收入管理台账!$H$4:$H$5000)</f>
        <v>0</v>
      </c>
      <c r="N340" s="275" t="str">
        <f t="shared" si="36"/>
        <v/>
      </c>
      <c r="O340" s="276" t="str">
        <f t="shared" si="37"/>
        <v/>
      </c>
      <c r="P340" s="116"/>
      <c r="Q340" s="213"/>
      <c r="R340" s="106"/>
      <c r="S340" s="256">
        <f t="shared" si="33"/>
        <v>0</v>
      </c>
      <c r="T340" s="257"/>
      <c r="U340" s="85"/>
      <c r="V340" s="258"/>
    </row>
    <row r="341" spans="1:22">
      <c r="A341" s="245" t="str">
        <f t="shared" si="35"/>
        <v/>
      </c>
      <c r="B341" s="270"/>
      <c r="C341" s="216"/>
      <c r="D341" s="210"/>
      <c r="E341" s="214"/>
      <c r="F341" s="216"/>
      <c r="G341" s="211"/>
      <c r="H341" s="211"/>
      <c r="I341" s="211"/>
      <c r="J341" s="211"/>
      <c r="K341" s="250" t="str">
        <f t="shared" si="34"/>
        <v/>
      </c>
      <c r="L341" s="278"/>
      <c r="M341" s="252">
        <f>SUMIF(收入管理台账!$C$4:$C$5000,项目管理台账!K341,收入管理台账!$H$4:$H$5000)</f>
        <v>0</v>
      </c>
      <c r="N341" s="275" t="str">
        <f t="shared" si="36"/>
        <v/>
      </c>
      <c r="O341" s="276" t="str">
        <f t="shared" si="37"/>
        <v/>
      </c>
      <c r="P341" s="116"/>
      <c r="Q341" s="213"/>
      <c r="R341" s="106"/>
      <c r="S341" s="256">
        <f t="shared" si="33"/>
        <v>0</v>
      </c>
      <c r="T341" s="257"/>
      <c r="U341" s="85"/>
      <c r="V341" s="258"/>
    </row>
    <row r="342" spans="1:22">
      <c r="A342" s="245" t="str">
        <f t="shared" si="35"/>
        <v/>
      </c>
      <c r="B342" s="270"/>
      <c r="C342" s="216"/>
      <c r="D342" s="210"/>
      <c r="E342" s="214"/>
      <c r="F342" s="216"/>
      <c r="G342" s="211"/>
      <c r="H342" s="211"/>
      <c r="I342" s="211"/>
      <c r="J342" s="211"/>
      <c r="K342" s="250" t="str">
        <f t="shared" si="34"/>
        <v/>
      </c>
      <c r="L342" s="278"/>
      <c r="M342" s="252">
        <f>SUMIF(收入管理台账!$C$4:$C$5000,项目管理台账!K342,收入管理台账!$H$4:$H$5000)</f>
        <v>0</v>
      </c>
      <c r="N342" s="275" t="str">
        <f t="shared" si="36"/>
        <v/>
      </c>
      <c r="O342" s="276" t="str">
        <f t="shared" si="37"/>
        <v/>
      </c>
      <c r="P342" s="116"/>
      <c r="Q342" s="213"/>
      <c r="R342" s="106"/>
      <c r="S342" s="256">
        <f t="shared" si="33"/>
        <v>0</v>
      </c>
      <c r="T342" s="257"/>
      <c r="U342" s="85"/>
      <c r="V342" s="258"/>
    </row>
    <row r="343" spans="1:22">
      <c r="A343" s="245" t="str">
        <f t="shared" si="35"/>
        <v/>
      </c>
      <c r="B343" s="270"/>
      <c r="C343" s="216"/>
      <c r="D343" s="210"/>
      <c r="E343" s="214"/>
      <c r="F343" s="216"/>
      <c r="G343" s="211"/>
      <c r="H343" s="211"/>
      <c r="I343" s="211"/>
      <c r="J343" s="211"/>
      <c r="K343" s="250" t="str">
        <f t="shared" si="34"/>
        <v/>
      </c>
      <c r="L343" s="278"/>
      <c r="M343" s="252">
        <f>SUMIF(收入管理台账!$C$4:$C$5000,项目管理台账!K343,收入管理台账!$H$4:$H$5000)</f>
        <v>0</v>
      </c>
      <c r="N343" s="275" t="str">
        <f t="shared" si="36"/>
        <v/>
      </c>
      <c r="O343" s="276" t="str">
        <f t="shared" si="37"/>
        <v/>
      </c>
      <c r="P343" s="116"/>
      <c r="Q343" s="213"/>
      <c r="R343" s="106"/>
      <c r="S343" s="256">
        <f t="shared" si="33"/>
        <v>0</v>
      </c>
      <c r="T343" s="257"/>
      <c r="U343" s="85"/>
      <c r="V343" s="258"/>
    </row>
    <row r="344" spans="1:22">
      <c r="A344" s="245" t="str">
        <f t="shared" si="35"/>
        <v/>
      </c>
      <c r="B344" s="270"/>
      <c r="C344" s="216"/>
      <c r="D344" s="210"/>
      <c r="E344" s="214"/>
      <c r="F344" s="216"/>
      <c r="G344" s="211"/>
      <c r="H344" s="211"/>
      <c r="I344" s="211"/>
      <c r="J344" s="211"/>
      <c r="K344" s="250" t="str">
        <f t="shared" si="34"/>
        <v/>
      </c>
      <c r="L344" s="278"/>
      <c r="M344" s="252">
        <f>SUMIF(收入管理台账!$C$4:$C$5000,项目管理台账!K344,收入管理台账!$H$4:$H$5000)</f>
        <v>0</v>
      </c>
      <c r="N344" s="275" t="str">
        <f t="shared" si="36"/>
        <v/>
      </c>
      <c r="O344" s="276" t="str">
        <f t="shared" si="37"/>
        <v/>
      </c>
      <c r="P344" s="116"/>
      <c r="Q344" s="213"/>
      <c r="R344" s="106"/>
      <c r="S344" s="256">
        <f t="shared" si="33"/>
        <v>0</v>
      </c>
      <c r="T344" s="257"/>
      <c r="U344" s="85"/>
      <c r="V344" s="258"/>
    </row>
    <row r="345" spans="1:22">
      <c r="A345" s="245" t="str">
        <f t="shared" si="35"/>
        <v/>
      </c>
      <c r="B345" s="270"/>
      <c r="C345" s="216"/>
      <c r="D345" s="210"/>
      <c r="E345" s="214"/>
      <c r="F345" s="216"/>
      <c r="G345" s="211"/>
      <c r="H345" s="211"/>
      <c r="I345" s="211"/>
      <c r="J345" s="211"/>
      <c r="K345" s="250" t="str">
        <f t="shared" si="34"/>
        <v/>
      </c>
      <c r="L345" s="278"/>
      <c r="M345" s="252">
        <f>SUMIF(收入管理台账!$C$4:$C$5000,项目管理台账!K345,收入管理台账!$H$4:$H$5000)</f>
        <v>0</v>
      </c>
      <c r="N345" s="275" t="str">
        <f t="shared" si="36"/>
        <v/>
      </c>
      <c r="O345" s="276" t="str">
        <f t="shared" si="37"/>
        <v/>
      </c>
      <c r="P345" s="116"/>
      <c r="Q345" s="213"/>
      <c r="R345" s="106"/>
      <c r="S345" s="256">
        <f t="shared" si="33"/>
        <v>0</v>
      </c>
      <c r="T345" s="257"/>
      <c r="U345" s="85"/>
      <c r="V345" s="258"/>
    </row>
    <row r="346" spans="1:22">
      <c r="A346" s="245" t="str">
        <f t="shared" si="35"/>
        <v/>
      </c>
      <c r="B346" s="270"/>
      <c r="C346" s="216"/>
      <c r="D346" s="210"/>
      <c r="E346" s="214"/>
      <c r="F346" s="216"/>
      <c r="G346" s="211"/>
      <c r="H346" s="211"/>
      <c r="I346" s="211"/>
      <c r="J346" s="211"/>
      <c r="K346" s="250" t="str">
        <f t="shared" si="34"/>
        <v/>
      </c>
      <c r="L346" s="278"/>
      <c r="M346" s="252">
        <f>SUMIF(收入管理台账!$C$4:$C$5000,项目管理台账!K346,收入管理台账!$H$4:$H$5000)</f>
        <v>0</v>
      </c>
      <c r="N346" s="275" t="str">
        <f t="shared" si="36"/>
        <v/>
      </c>
      <c r="O346" s="276" t="str">
        <f t="shared" si="37"/>
        <v/>
      </c>
      <c r="P346" s="116"/>
      <c r="Q346" s="213"/>
      <c r="R346" s="106"/>
      <c r="S346" s="256">
        <f t="shared" si="33"/>
        <v>0</v>
      </c>
      <c r="T346" s="257"/>
      <c r="U346" s="85"/>
      <c r="V346" s="258"/>
    </row>
    <row r="347" spans="1:22">
      <c r="A347" s="245" t="str">
        <f t="shared" si="35"/>
        <v/>
      </c>
      <c r="B347" s="270"/>
      <c r="C347" s="216"/>
      <c r="D347" s="210"/>
      <c r="E347" s="214"/>
      <c r="F347" s="216"/>
      <c r="G347" s="211"/>
      <c r="H347" s="211"/>
      <c r="I347" s="211"/>
      <c r="J347" s="211"/>
      <c r="K347" s="250" t="str">
        <f t="shared" si="34"/>
        <v/>
      </c>
      <c r="L347" s="278"/>
      <c r="M347" s="252">
        <f>SUMIF(收入管理台账!$C$4:$C$5000,项目管理台账!K347,收入管理台账!$H$4:$H$5000)</f>
        <v>0</v>
      </c>
      <c r="N347" s="275" t="str">
        <f t="shared" si="36"/>
        <v/>
      </c>
      <c r="O347" s="276" t="str">
        <f t="shared" si="37"/>
        <v/>
      </c>
      <c r="P347" s="116"/>
      <c r="Q347" s="213"/>
      <c r="R347" s="106"/>
      <c r="S347" s="256">
        <f t="shared" si="33"/>
        <v>0</v>
      </c>
      <c r="T347" s="257"/>
      <c r="U347" s="85"/>
      <c r="V347" s="258"/>
    </row>
    <row r="348" spans="1:22">
      <c r="A348" s="245" t="str">
        <f t="shared" si="35"/>
        <v/>
      </c>
      <c r="B348" s="270"/>
      <c r="C348" s="216"/>
      <c r="D348" s="210"/>
      <c r="E348" s="214"/>
      <c r="F348" s="216"/>
      <c r="G348" s="211"/>
      <c r="H348" s="211"/>
      <c r="I348" s="211"/>
      <c r="J348" s="211"/>
      <c r="K348" s="250" t="str">
        <f t="shared" si="34"/>
        <v/>
      </c>
      <c r="L348" s="278"/>
      <c r="M348" s="252">
        <f>SUMIF(收入管理台账!$C$4:$C$5000,项目管理台账!K348,收入管理台账!$H$4:$H$5000)</f>
        <v>0</v>
      </c>
      <c r="N348" s="275" t="str">
        <f t="shared" si="36"/>
        <v/>
      </c>
      <c r="O348" s="276" t="str">
        <f t="shared" si="37"/>
        <v/>
      </c>
      <c r="P348" s="116"/>
      <c r="Q348" s="213"/>
      <c r="R348" s="106"/>
      <c r="S348" s="256">
        <f t="shared" si="33"/>
        <v>0</v>
      </c>
      <c r="T348" s="257"/>
      <c r="U348" s="85"/>
      <c r="V348" s="258"/>
    </row>
    <row r="349" spans="1:22">
      <c r="A349" s="245" t="str">
        <f t="shared" si="35"/>
        <v/>
      </c>
      <c r="B349" s="270"/>
      <c r="C349" s="216"/>
      <c r="D349" s="210"/>
      <c r="E349" s="214"/>
      <c r="F349" s="216"/>
      <c r="G349" s="211"/>
      <c r="H349" s="211"/>
      <c r="I349" s="211"/>
      <c r="J349" s="211"/>
      <c r="K349" s="250" t="str">
        <f t="shared" si="34"/>
        <v/>
      </c>
      <c r="L349" s="278"/>
      <c r="M349" s="252">
        <f>SUMIF(收入管理台账!$C$4:$C$5000,项目管理台账!K349,收入管理台账!$H$4:$H$5000)</f>
        <v>0</v>
      </c>
      <c r="N349" s="275" t="str">
        <f t="shared" si="36"/>
        <v/>
      </c>
      <c r="O349" s="276" t="str">
        <f t="shared" si="37"/>
        <v/>
      </c>
      <c r="P349" s="116"/>
      <c r="Q349" s="213"/>
      <c r="R349" s="106"/>
      <c r="S349" s="256">
        <f t="shared" si="33"/>
        <v>0</v>
      </c>
      <c r="T349" s="257"/>
      <c r="U349" s="85"/>
      <c r="V349" s="258"/>
    </row>
    <row r="350" spans="1:22">
      <c r="A350" s="245" t="str">
        <f t="shared" si="35"/>
        <v/>
      </c>
      <c r="B350" s="270"/>
      <c r="C350" s="216"/>
      <c r="D350" s="210"/>
      <c r="E350" s="214"/>
      <c r="F350" s="216"/>
      <c r="G350" s="211"/>
      <c r="H350" s="211"/>
      <c r="I350" s="211"/>
      <c r="J350" s="211"/>
      <c r="K350" s="250" t="str">
        <f t="shared" si="34"/>
        <v/>
      </c>
      <c r="L350" s="278"/>
      <c r="M350" s="252">
        <f>SUMIF(收入管理台账!$C$4:$C$5000,项目管理台账!K350,收入管理台账!$H$4:$H$5000)</f>
        <v>0</v>
      </c>
      <c r="N350" s="275" t="str">
        <f t="shared" si="36"/>
        <v/>
      </c>
      <c r="O350" s="276" t="str">
        <f t="shared" si="37"/>
        <v/>
      </c>
      <c r="P350" s="116"/>
      <c r="Q350" s="213"/>
      <c r="R350" s="106"/>
      <c r="S350" s="256">
        <f t="shared" si="33"/>
        <v>0</v>
      </c>
      <c r="T350" s="257"/>
      <c r="U350" s="85"/>
      <c r="V350" s="258"/>
    </row>
    <row r="351" spans="1:22">
      <c r="A351" s="245" t="str">
        <f t="shared" si="35"/>
        <v/>
      </c>
      <c r="B351" s="270"/>
      <c r="C351" s="216"/>
      <c r="D351" s="210"/>
      <c r="E351" s="214"/>
      <c r="F351" s="216"/>
      <c r="G351" s="211"/>
      <c r="H351" s="211"/>
      <c r="I351" s="211"/>
      <c r="J351" s="211"/>
      <c r="K351" s="250" t="str">
        <f t="shared" si="34"/>
        <v/>
      </c>
      <c r="L351" s="278"/>
      <c r="M351" s="252">
        <f>SUMIF(收入管理台账!$C$4:$C$5000,项目管理台账!K351,收入管理台账!$H$4:$H$5000)</f>
        <v>0</v>
      </c>
      <c r="N351" s="275" t="str">
        <f t="shared" si="36"/>
        <v/>
      </c>
      <c r="O351" s="276" t="str">
        <f t="shared" si="37"/>
        <v/>
      </c>
      <c r="P351" s="116"/>
      <c r="Q351" s="213"/>
      <c r="R351" s="106"/>
      <c r="S351" s="256">
        <f t="shared" si="33"/>
        <v>0</v>
      </c>
      <c r="T351" s="257"/>
      <c r="U351" s="85"/>
      <c r="V351" s="258"/>
    </row>
    <row r="352" spans="1:22">
      <c r="A352" s="245" t="str">
        <f t="shared" si="35"/>
        <v/>
      </c>
      <c r="B352" s="270"/>
      <c r="C352" s="216"/>
      <c r="D352" s="210"/>
      <c r="E352" s="214"/>
      <c r="F352" s="216"/>
      <c r="G352" s="211"/>
      <c r="H352" s="211"/>
      <c r="I352" s="211"/>
      <c r="J352" s="211"/>
      <c r="K352" s="250" t="str">
        <f t="shared" si="34"/>
        <v/>
      </c>
      <c r="L352" s="278"/>
      <c r="M352" s="252">
        <f>SUMIF(收入管理台账!$C$4:$C$5000,项目管理台账!K352,收入管理台账!$H$4:$H$5000)</f>
        <v>0</v>
      </c>
      <c r="N352" s="275" t="str">
        <f t="shared" si="36"/>
        <v/>
      </c>
      <c r="O352" s="276" t="str">
        <f t="shared" si="37"/>
        <v/>
      </c>
      <c r="P352" s="116"/>
      <c r="Q352" s="213"/>
      <c r="R352" s="106"/>
      <c r="S352" s="256">
        <f t="shared" si="33"/>
        <v>0</v>
      </c>
      <c r="T352" s="257"/>
      <c r="U352" s="85"/>
      <c r="V352" s="258"/>
    </row>
    <row r="353" spans="1:22">
      <c r="A353" s="245" t="str">
        <f t="shared" si="35"/>
        <v/>
      </c>
      <c r="B353" s="270"/>
      <c r="C353" s="216"/>
      <c r="D353" s="210"/>
      <c r="E353" s="214"/>
      <c r="F353" s="216"/>
      <c r="G353" s="211"/>
      <c r="H353" s="211"/>
      <c r="I353" s="211"/>
      <c r="J353" s="211"/>
      <c r="K353" s="250" t="str">
        <f t="shared" si="34"/>
        <v/>
      </c>
      <c r="L353" s="278"/>
      <c r="M353" s="252">
        <f>SUMIF(收入管理台账!$C$4:$C$5000,项目管理台账!K353,收入管理台账!$H$4:$H$5000)</f>
        <v>0</v>
      </c>
      <c r="N353" s="275" t="str">
        <f t="shared" si="36"/>
        <v/>
      </c>
      <c r="O353" s="276" t="str">
        <f t="shared" si="37"/>
        <v/>
      </c>
      <c r="P353" s="116"/>
      <c r="Q353" s="213"/>
      <c r="R353" s="106"/>
      <c r="S353" s="256">
        <f t="shared" si="33"/>
        <v>0</v>
      </c>
      <c r="T353" s="257"/>
      <c r="U353" s="85"/>
      <c r="V353" s="258"/>
    </row>
    <row r="354" spans="1:22">
      <c r="A354" s="245" t="str">
        <f t="shared" si="35"/>
        <v/>
      </c>
      <c r="B354" s="270"/>
      <c r="C354" s="216"/>
      <c r="D354" s="210"/>
      <c r="E354" s="214"/>
      <c r="F354" s="216"/>
      <c r="G354" s="211"/>
      <c r="H354" s="211"/>
      <c r="I354" s="211"/>
      <c r="J354" s="211"/>
      <c r="K354" s="250" t="str">
        <f t="shared" si="34"/>
        <v/>
      </c>
      <c r="L354" s="278"/>
      <c r="M354" s="252">
        <f>SUMIF(收入管理台账!$C$4:$C$5000,项目管理台账!K354,收入管理台账!$H$4:$H$5000)</f>
        <v>0</v>
      </c>
      <c r="N354" s="275" t="str">
        <f t="shared" si="36"/>
        <v/>
      </c>
      <c r="O354" s="276" t="str">
        <f t="shared" si="37"/>
        <v/>
      </c>
      <c r="P354" s="116"/>
      <c r="Q354" s="213"/>
      <c r="R354" s="106"/>
      <c r="S354" s="256">
        <f t="shared" si="33"/>
        <v>0</v>
      </c>
      <c r="T354" s="257"/>
      <c r="U354" s="85"/>
      <c r="V354" s="258"/>
    </row>
    <row r="355" spans="1:22">
      <c r="A355" s="245" t="str">
        <f t="shared" si="35"/>
        <v/>
      </c>
      <c r="B355" s="270"/>
      <c r="C355" s="216"/>
      <c r="D355" s="210"/>
      <c r="E355" s="214"/>
      <c r="F355" s="216"/>
      <c r="G355" s="211"/>
      <c r="H355" s="211"/>
      <c r="I355" s="211"/>
      <c r="J355" s="211"/>
      <c r="K355" s="250" t="str">
        <f t="shared" si="34"/>
        <v/>
      </c>
      <c r="L355" s="278"/>
      <c r="M355" s="252">
        <f>SUMIF(收入管理台账!$C$4:$C$5000,项目管理台账!K355,收入管理台账!$H$4:$H$5000)</f>
        <v>0</v>
      </c>
      <c r="N355" s="275" t="str">
        <f t="shared" si="36"/>
        <v/>
      </c>
      <c r="O355" s="276" t="str">
        <f t="shared" si="37"/>
        <v/>
      </c>
      <c r="P355" s="116"/>
      <c r="Q355" s="213"/>
      <c r="R355" s="106"/>
      <c r="S355" s="256">
        <f t="shared" si="33"/>
        <v>0</v>
      </c>
      <c r="T355" s="257"/>
      <c r="U355" s="85"/>
      <c r="V355" s="258"/>
    </row>
    <row r="356" spans="1:22">
      <c r="A356" s="245" t="str">
        <f t="shared" si="35"/>
        <v/>
      </c>
      <c r="B356" s="270"/>
      <c r="C356" s="216"/>
      <c r="D356" s="210"/>
      <c r="E356" s="214"/>
      <c r="F356" s="216"/>
      <c r="G356" s="211"/>
      <c r="H356" s="211"/>
      <c r="I356" s="211"/>
      <c r="J356" s="211"/>
      <c r="K356" s="250" t="str">
        <f t="shared" si="34"/>
        <v/>
      </c>
      <c r="L356" s="278"/>
      <c r="M356" s="252">
        <f>SUMIF(收入管理台账!$C$4:$C$5000,项目管理台账!K356,收入管理台账!$H$4:$H$5000)</f>
        <v>0</v>
      </c>
      <c r="N356" s="275" t="str">
        <f t="shared" si="36"/>
        <v/>
      </c>
      <c r="O356" s="276" t="str">
        <f t="shared" si="37"/>
        <v/>
      </c>
      <c r="P356" s="116"/>
      <c r="Q356" s="213"/>
      <c r="R356" s="106"/>
      <c r="S356" s="256">
        <f t="shared" si="33"/>
        <v>0</v>
      </c>
      <c r="T356" s="257"/>
      <c r="U356" s="85"/>
      <c r="V356" s="258"/>
    </row>
    <row r="357" spans="1:22">
      <c r="A357" s="245" t="str">
        <f t="shared" si="35"/>
        <v/>
      </c>
      <c r="B357" s="270"/>
      <c r="C357" s="216"/>
      <c r="D357" s="210"/>
      <c r="E357" s="214"/>
      <c r="F357" s="216"/>
      <c r="G357" s="211"/>
      <c r="H357" s="211"/>
      <c r="I357" s="211"/>
      <c r="J357" s="211"/>
      <c r="K357" s="250" t="str">
        <f t="shared" si="34"/>
        <v/>
      </c>
      <c r="L357" s="278"/>
      <c r="M357" s="252">
        <f>SUMIF(收入管理台账!$C$4:$C$5000,项目管理台账!K357,收入管理台账!$H$4:$H$5000)</f>
        <v>0</v>
      </c>
      <c r="N357" s="275" t="str">
        <f t="shared" si="36"/>
        <v/>
      </c>
      <c r="O357" s="276" t="str">
        <f t="shared" si="37"/>
        <v/>
      </c>
      <c r="P357" s="116"/>
      <c r="Q357" s="213"/>
      <c r="R357" s="106"/>
      <c r="S357" s="256">
        <f t="shared" si="33"/>
        <v>0</v>
      </c>
      <c r="T357" s="257"/>
      <c r="U357" s="85"/>
      <c r="V357" s="258"/>
    </row>
    <row r="358" spans="1:22">
      <c r="A358" s="245" t="str">
        <f t="shared" si="35"/>
        <v/>
      </c>
      <c r="B358" s="270"/>
      <c r="C358" s="216"/>
      <c r="D358" s="210"/>
      <c r="E358" s="214"/>
      <c r="F358" s="216"/>
      <c r="G358" s="211"/>
      <c r="H358" s="211"/>
      <c r="I358" s="211"/>
      <c r="J358" s="211"/>
      <c r="K358" s="250" t="str">
        <f t="shared" si="34"/>
        <v/>
      </c>
      <c r="L358" s="278"/>
      <c r="M358" s="252">
        <f>SUMIF(收入管理台账!$C$4:$C$5000,项目管理台账!K358,收入管理台账!$H$4:$H$5000)</f>
        <v>0</v>
      </c>
      <c r="N358" s="275" t="str">
        <f t="shared" si="36"/>
        <v/>
      </c>
      <c r="O358" s="276" t="str">
        <f t="shared" si="37"/>
        <v/>
      </c>
      <c r="P358" s="116"/>
      <c r="Q358" s="213"/>
      <c r="R358" s="106"/>
      <c r="S358" s="256">
        <f t="shared" si="33"/>
        <v>0</v>
      </c>
      <c r="T358" s="257"/>
      <c r="U358" s="85"/>
      <c r="V358" s="258"/>
    </row>
    <row r="359" spans="1:22">
      <c r="A359" s="245" t="str">
        <f t="shared" si="35"/>
        <v/>
      </c>
      <c r="B359" s="270"/>
      <c r="C359" s="216"/>
      <c r="D359" s="210"/>
      <c r="E359" s="214"/>
      <c r="F359" s="216"/>
      <c r="G359" s="211"/>
      <c r="H359" s="211"/>
      <c r="I359" s="211"/>
      <c r="J359" s="211"/>
      <c r="K359" s="250" t="str">
        <f t="shared" si="34"/>
        <v/>
      </c>
      <c r="L359" s="278"/>
      <c r="M359" s="252">
        <f>SUMIF(收入管理台账!$C$4:$C$5000,项目管理台账!K359,收入管理台账!$H$4:$H$5000)</f>
        <v>0</v>
      </c>
      <c r="N359" s="275" t="str">
        <f t="shared" si="36"/>
        <v/>
      </c>
      <c r="O359" s="276" t="str">
        <f t="shared" si="37"/>
        <v/>
      </c>
      <c r="P359" s="116"/>
      <c r="Q359" s="213"/>
      <c r="R359" s="106"/>
      <c r="S359" s="256">
        <f t="shared" ref="S359:S422" si="38">P359*R359</f>
        <v>0</v>
      </c>
      <c r="T359" s="257"/>
      <c r="U359" s="85"/>
      <c r="V359" s="258"/>
    </row>
    <row r="360" spans="1:22">
      <c r="A360" s="245" t="str">
        <f t="shared" si="35"/>
        <v/>
      </c>
      <c r="B360" s="270"/>
      <c r="C360" s="216"/>
      <c r="D360" s="210"/>
      <c r="E360" s="214"/>
      <c r="F360" s="216"/>
      <c r="G360" s="211"/>
      <c r="H360" s="211"/>
      <c r="I360" s="211"/>
      <c r="J360" s="211"/>
      <c r="K360" s="250" t="str">
        <f t="shared" ref="K360:K423" si="39">IF(D360&lt;&gt;"","首熙"&amp;LEFT(E360,2)&amp;RIGHT(YEAR(J360),4)&amp;IF(MONTH(J360)&lt;10,0&amp;MONTH(J360),MONTH(J360))&amp;IF(A360&lt;10,0&amp;0&amp;A360,IF(A360&lt;100,0&amp;A360,A360)),"")</f>
        <v/>
      </c>
      <c r="L360" s="278"/>
      <c r="M360" s="252">
        <f>SUMIF(收入管理台账!$C$4:$C$5000,项目管理台账!K360,收入管理台账!$H$4:$H$5000)</f>
        <v>0</v>
      </c>
      <c r="N360" s="275" t="str">
        <f t="shared" si="36"/>
        <v/>
      </c>
      <c r="O360" s="276" t="str">
        <f t="shared" si="37"/>
        <v/>
      </c>
      <c r="P360" s="116"/>
      <c r="Q360" s="213"/>
      <c r="R360" s="106"/>
      <c r="S360" s="256">
        <f t="shared" si="38"/>
        <v>0</v>
      </c>
      <c r="T360" s="257"/>
      <c r="U360" s="85"/>
      <c r="V360" s="258"/>
    </row>
    <row r="361" spans="1:22">
      <c r="A361" s="245" t="str">
        <f t="shared" si="35"/>
        <v/>
      </c>
      <c r="B361" s="270"/>
      <c r="C361" s="216"/>
      <c r="D361" s="210"/>
      <c r="E361" s="214"/>
      <c r="F361" s="216"/>
      <c r="G361" s="211"/>
      <c r="H361" s="211"/>
      <c r="I361" s="211"/>
      <c r="J361" s="211"/>
      <c r="K361" s="250" t="str">
        <f t="shared" si="39"/>
        <v/>
      </c>
      <c r="L361" s="278"/>
      <c r="M361" s="252">
        <f>SUMIF(收入管理台账!$C$4:$C$5000,项目管理台账!K361,收入管理台账!$H$4:$H$5000)</f>
        <v>0</v>
      </c>
      <c r="N361" s="275" t="str">
        <f t="shared" si="36"/>
        <v/>
      </c>
      <c r="O361" s="276" t="str">
        <f t="shared" si="37"/>
        <v/>
      </c>
      <c r="P361" s="116"/>
      <c r="Q361" s="213"/>
      <c r="R361" s="106"/>
      <c r="S361" s="256">
        <f t="shared" si="38"/>
        <v>0</v>
      </c>
      <c r="T361" s="257"/>
      <c r="U361" s="85"/>
      <c r="V361" s="258"/>
    </row>
    <row r="362" spans="1:22">
      <c r="A362" s="245" t="str">
        <f t="shared" si="35"/>
        <v/>
      </c>
      <c r="B362" s="270"/>
      <c r="C362" s="216"/>
      <c r="D362" s="210"/>
      <c r="E362" s="214"/>
      <c r="F362" s="216"/>
      <c r="G362" s="211"/>
      <c r="H362" s="211"/>
      <c r="I362" s="211"/>
      <c r="J362" s="211"/>
      <c r="K362" s="250" t="str">
        <f t="shared" si="39"/>
        <v/>
      </c>
      <c r="L362" s="278"/>
      <c r="M362" s="252">
        <f>SUMIF(收入管理台账!$C$4:$C$5000,项目管理台账!K362,收入管理台账!$H$4:$H$5000)</f>
        <v>0</v>
      </c>
      <c r="N362" s="275" t="str">
        <f t="shared" si="36"/>
        <v/>
      </c>
      <c r="O362" s="276" t="str">
        <f t="shared" si="37"/>
        <v/>
      </c>
      <c r="P362" s="116"/>
      <c r="Q362" s="213"/>
      <c r="R362" s="106"/>
      <c r="S362" s="256">
        <f t="shared" si="38"/>
        <v>0</v>
      </c>
      <c r="T362" s="257"/>
      <c r="U362" s="85"/>
      <c r="V362" s="258"/>
    </row>
    <row r="363" spans="1:22">
      <c r="A363" s="245" t="str">
        <f t="shared" si="35"/>
        <v/>
      </c>
      <c r="B363" s="270"/>
      <c r="C363" s="216"/>
      <c r="D363" s="210"/>
      <c r="E363" s="214"/>
      <c r="F363" s="216"/>
      <c r="G363" s="211"/>
      <c r="H363" s="211"/>
      <c r="I363" s="211"/>
      <c r="J363" s="211"/>
      <c r="K363" s="250" t="str">
        <f t="shared" si="39"/>
        <v/>
      </c>
      <c r="L363" s="278"/>
      <c r="M363" s="252">
        <f>SUMIF(收入管理台账!$C$4:$C$5000,项目管理台账!K363,收入管理台账!$H$4:$H$5000)</f>
        <v>0</v>
      </c>
      <c r="N363" s="275" t="str">
        <f t="shared" si="36"/>
        <v/>
      </c>
      <c r="O363" s="276" t="str">
        <f t="shared" si="37"/>
        <v/>
      </c>
      <c r="P363" s="116"/>
      <c r="Q363" s="213"/>
      <c r="R363" s="106"/>
      <c r="S363" s="256">
        <f t="shared" si="38"/>
        <v>0</v>
      </c>
      <c r="T363" s="257"/>
      <c r="U363" s="85"/>
      <c r="V363" s="258"/>
    </row>
    <row r="364" spans="1:22">
      <c r="A364" s="245" t="str">
        <f t="shared" si="35"/>
        <v/>
      </c>
      <c r="B364" s="270"/>
      <c r="C364" s="216"/>
      <c r="D364" s="210"/>
      <c r="E364" s="214"/>
      <c r="F364" s="216"/>
      <c r="G364" s="211"/>
      <c r="H364" s="211"/>
      <c r="I364" s="211"/>
      <c r="J364" s="211"/>
      <c r="K364" s="250" t="str">
        <f t="shared" si="39"/>
        <v/>
      </c>
      <c r="L364" s="278"/>
      <c r="M364" s="252">
        <f>SUMIF(收入管理台账!$C$4:$C$5000,项目管理台账!K364,收入管理台账!$H$4:$H$5000)</f>
        <v>0</v>
      </c>
      <c r="N364" s="275" t="str">
        <f t="shared" si="36"/>
        <v/>
      </c>
      <c r="O364" s="276" t="str">
        <f t="shared" si="37"/>
        <v/>
      </c>
      <c r="P364" s="116"/>
      <c r="Q364" s="213"/>
      <c r="R364" s="106"/>
      <c r="S364" s="256">
        <f t="shared" si="38"/>
        <v>0</v>
      </c>
      <c r="T364" s="257"/>
      <c r="U364" s="85"/>
      <c r="V364" s="258"/>
    </row>
    <row r="365" spans="1:22">
      <c r="A365" s="245" t="str">
        <f t="shared" si="35"/>
        <v/>
      </c>
      <c r="B365" s="270"/>
      <c r="C365" s="216"/>
      <c r="D365" s="210"/>
      <c r="E365" s="214"/>
      <c r="F365" s="216"/>
      <c r="G365" s="211"/>
      <c r="H365" s="211"/>
      <c r="I365" s="211"/>
      <c r="J365" s="211"/>
      <c r="K365" s="250" t="str">
        <f t="shared" si="39"/>
        <v/>
      </c>
      <c r="L365" s="278"/>
      <c r="M365" s="252">
        <f>SUMIF(收入管理台账!$C$4:$C$5000,项目管理台账!K365,收入管理台账!$H$4:$H$5000)</f>
        <v>0</v>
      </c>
      <c r="N365" s="275" t="str">
        <f t="shared" si="36"/>
        <v/>
      </c>
      <c r="O365" s="276" t="str">
        <f t="shared" si="37"/>
        <v/>
      </c>
      <c r="P365" s="116"/>
      <c r="Q365" s="213"/>
      <c r="R365" s="106"/>
      <c r="S365" s="256">
        <f t="shared" si="38"/>
        <v>0</v>
      </c>
      <c r="T365" s="257"/>
      <c r="U365" s="85"/>
      <c r="V365" s="258"/>
    </row>
    <row r="366" spans="1:22">
      <c r="A366" s="245" t="str">
        <f t="shared" si="35"/>
        <v/>
      </c>
      <c r="B366" s="270"/>
      <c r="C366" s="216"/>
      <c r="D366" s="210"/>
      <c r="E366" s="214"/>
      <c r="F366" s="216"/>
      <c r="G366" s="211"/>
      <c r="H366" s="211"/>
      <c r="I366" s="211"/>
      <c r="J366" s="211"/>
      <c r="K366" s="250" t="str">
        <f t="shared" si="39"/>
        <v/>
      </c>
      <c r="L366" s="278"/>
      <c r="M366" s="252">
        <f>SUMIF(收入管理台账!$C$4:$C$5000,项目管理台账!K366,收入管理台账!$H$4:$H$5000)</f>
        <v>0</v>
      </c>
      <c r="N366" s="275" t="str">
        <f t="shared" si="36"/>
        <v/>
      </c>
      <c r="O366" s="276" t="str">
        <f t="shared" si="37"/>
        <v/>
      </c>
      <c r="P366" s="116"/>
      <c r="Q366" s="213"/>
      <c r="R366" s="106"/>
      <c r="S366" s="256">
        <f t="shared" si="38"/>
        <v>0</v>
      </c>
      <c r="T366" s="257"/>
      <c r="U366" s="85"/>
      <c r="V366" s="258"/>
    </row>
    <row r="367" spans="1:22">
      <c r="A367" s="245" t="str">
        <f t="shared" si="35"/>
        <v/>
      </c>
      <c r="B367" s="270"/>
      <c r="C367" s="216"/>
      <c r="D367" s="210"/>
      <c r="E367" s="214"/>
      <c r="F367" s="216"/>
      <c r="G367" s="211"/>
      <c r="H367" s="211"/>
      <c r="I367" s="211"/>
      <c r="J367" s="211"/>
      <c r="K367" s="250" t="str">
        <f t="shared" si="39"/>
        <v/>
      </c>
      <c r="L367" s="278"/>
      <c r="M367" s="252">
        <f>SUMIF(收入管理台账!$C$4:$C$5000,项目管理台账!K367,收入管理台账!$H$4:$H$5000)</f>
        <v>0</v>
      </c>
      <c r="N367" s="275" t="str">
        <f t="shared" si="36"/>
        <v/>
      </c>
      <c r="O367" s="276" t="str">
        <f t="shared" si="37"/>
        <v/>
      </c>
      <c r="P367" s="116"/>
      <c r="Q367" s="213"/>
      <c r="R367" s="106"/>
      <c r="S367" s="256">
        <f t="shared" si="38"/>
        <v>0</v>
      </c>
      <c r="T367" s="257"/>
      <c r="U367" s="85"/>
      <c r="V367" s="258"/>
    </row>
    <row r="368" spans="1:22">
      <c r="A368" s="245" t="str">
        <f t="shared" si="35"/>
        <v/>
      </c>
      <c r="B368" s="270"/>
      <c r="C368" s="216"/>
      <c r="D368" s="210"/>
      <c r="E368" s="214"/>
      <c r="F368" s="216"/>
      <c r="G368" s="211"/>
      <c r="H368" s="211"/>
      <c r="I368" s="211"/>
      <c r="J368" s="211"/>
      <c r="K368" s="250" t="str">
        <f t="shared" si="39"/>
        <v/>
      </c>
      <c r="L368" s="278"/>
      <c r="M368" s="252">
        <f>SUMIF(收入管理台账!$C$4:$C$5000,项目管理台账!K368,收入管理台账!$H$4:$H$5000)</f>
        <v>0</v>
      </c>
      <c r="N368" s="275" t="str">
        <f t="shared" si="36"/>
        <v/>
      </c>
      <c r="O368" s="276" t="str">
        <f t="shared" si="37"/>
        <v/>
      </c>
      <c r="P368" s="116"/>
      <c r="Q368" s="213"/>
      <c r="R368" s="106"/>
      <c r="S368" s="256">
        <f t="shared" si="38"/>
        <v>0</v>
      </c>
      <c r="T368" s="257"/>
      <c r="U368" s="85"/>
      <c r="V368" s="258"/>
    </row>
    <row r="369" spans="1:22">
      <c r="A369" s="245" t="str">
        <f t="shared" si="35"/>
        <v/>
      </c>
      <c r="B369" s="270"/>
      <c r="C369" s="216"/>
      <c r="D369" s="210"/>
      <c r="E369" s="214"/>
      <c r="F369" s="216"/>
      <c r="G369" s="211"/>
      <c r="H369" s="211"/>
      <c r="I369" s="211"/>
      <c r="J369" s="211"/>
      <c r="K369" s="250" t="str">
        <f t="shared" si="39"/>
        <v/>
      </c>
      <c r="L369" s="278"/>
      <c r="M369" s="252">
        <f>SUMIF(收入管理台账!$C$4:$C$5000,项目管理台账!K369,收入管理台账!$H$4:$H$5000)</f>
        <v>0</v>
      </c>
      <c r="N369" s="275" t="str">
        <f t="shared" si="36"/>
        <v/>
      </c>
      <c r="O369" s="276" t="str">
        <f t="shared" si="37"/>
        <v/>
      </c>
      <c r="P369" s="116"/>
      <c r="Q369" s="213"/>
      <c r="R369" s="106"/>
      <c r="S369" s="256">
        <f t="shared" si="38"/>
        <v>0</v>
      </c>
      <c r="T369" s="257"/>
      <c r="U369" s="85"/>
      <c r="V369" s="258"/>
    </row>
    <row r="370" spans="1:22">
      <c r="A370" s="245" t="str">
        <f t="shared" si="35"/>
        <v/>
      </c>
      <c r="B370" s="270"/>
      <c r="C370" s="216"/>
      <c r="D370" s="210"/>
      <c r="E370" s="214"/>
      <c r="F370" s="216"/>
      <c r="G370" s="211"/>
      <c r="H370" s="211"/>
      <c r="I370" s="211"/>
      <c r="J370" s="211"/>
      <c r="K370" s="250" t="str">
        <f t="shared" si="39"/>
        <v/>
      </c>
      <c r="L370" s="278"/>
      <c r="M370" s="252">
        <f>SUMIF(收入管理台账!$C$4:$C$5000,项目管理台账!K370,收入管理台账!$H$4:$H$5000)</f>
        <v>0</v>
      </c>
      <c r="N370" s="275" t="str">
        <f t="shared" si="36"/>
        <v/>
      </c>
      <c r="O370" s="276" t="str">
        <f t="shared" si="37"/>
        <v/>
      </c>
      <c r="P370" s="116"/>
      <c r="Q370" s="213"/>
      <c r="R370" s="106"/>
      <c r="S370" s="256">
        <f t="shared" si="38"/>
        <v>0</v>
      </c>
      <c r="T370" s="257"/>
      <c r="U370" s="85"/>
      <c r="V370" s="258"/>
    </row>
    <row r="371" spans="1:22">
      <c r="A371" s="245" t="str">
        <f t="shared" si="35"/>
        <v/>
      </c>
      <c r="B371" s="270"/>
      <c r="C371" s="216"/>
      <c r="D371" s="210"/>
      <c r="E371" s="214"/>
      <c r="F371" s="216"/>
      <c r="G371" s="211"/>
      <c r="H371" s="211"/>
      <c r="I371" s="211"/>
      <c r="J371" s="211"/>
      <c r="K371" s="250" t="str">
        <f t="shared" si="39"/>
        <v/>
      </c>
      <c r="L371" s="278"/>
      <c r="M371" s="252">
        <f>SUMIF(收入管理台账!$C$4:$C$5000,项目管理台账!K371,收入管理台账!$H$4:$H$5000)</f>
        <v>0</v>
      </c>
      <c r="N371" s="275" t="str">
        <f t="shared" si="36"/>
        <v/>
      </c>
      <c r="O371" s="276" t="str">
        <f t="shared" si="37"/>
        <v/>
      </c>
      <c r="P371" s="116"/>
      <c r="Q371" s="213"/>
      <c r="R371" s="106"/>
      <c r="S371" s="256">
        <f t="shared" si="38"/>
        <v>0</v>
      </c>
      <c r="T371" s="257"/>
      <c r="U371" s="85"/>
      <c r="V371" s="258"/>
    </row>
    <row r="372" spans="1:22">
      <c r="A372" s="245" t="str">
        <f t="shared" si="35"/>
        <v/>
      </c>
      <c r="B372" s="270"/>
      <c r="C372" s="216"/>
      <c r="D372" s="210"/>
      <c r="E372" s="214"/>
      <c r="F372" s="216"/>
      <c r="G372" s="211"/>
      <c r="H372" s="211"/>
      <c r="I372" s="211"/>
      <c r="J372" s="211"/>
      <c r="K372" s="250" t="str">
        <f t="shared" si="39"/>
        <v/>
      </c>
      <c r="L372" s="278"/>
      <c r="M372" s="252">
        <f>SUMIF(收入管理台账!$C$4:$C$5000,项目管理台账!K372,收入管理台账!$H$4:$H$5000)</f>
        <v>0</v>
      </c>
      <c r="N372" s="275" t="str">
        <f t="shared" si="36"/>
        <v/>
      </c>
      <c r="O372" s="276" t="str">
        <f t="shared" si="37"/>
        <v/>
      </c>
      <c r="P372" s="116"/>
      <c r="Q372" s="213"/>
      <c r="R372" s="106"/>
      <c r="S372" s="256">
        <f t="shared" si="38"/>
        <v>0</v>
      </c>
      <c r="T372" s="257"/>
      <c r="U372" s="85"/>
      <c r="V372" s="258"/>
    </row>
    <row r="373" spans="1:22">
      <c r="A373" s="245" t="str">
        <f t="shared" si="35"/>
        <v/>
      </c>
      <c r="B373" s="270"/>
      <c r="C373" s="216"/>
      <c r="D373" s="210"/>
      <c r="E373" s="214"/>
      <c r="F373" s="216"/>
      <c r="G373" s="211"/>
      <c r="H373" s="211"/>
      <c r="I373" s="211"/>
      <c r="J373" s="211"/>
      <c r="K373" s="250" t="str">
        <f t="shared" si="39"/>
        <v/>
      </c>
      <c r="L373" s="278"/>
      <c r="M373" s="252">
        <f>SUMIF(收入管理台账!$C$4:$C$5000,项目管理台账!K373,收入管理台账!$H$4:$H$5000)</f>
        <v>0</v>
      </c>
      <c r="N373" s="275" t="str">
        <f t="shared" si="36"/>
        <v/>
      </c>
      <c r="O373" s="276" t="str">
        <f t="shared" si="37"/>
        <v/>
      </c>
      <c r="P373" s="116"/>
      <c r="Q373" s="213"/>
      <c r="R373" s="106"/>
      <c r="S373" s="256">
        <f t="shared" si="38"/>
        <v>0</v>
      </c>
      <c r="T373" s="257"/>
      <c r="U373" s="85"/>
      <c r="V373" s="258"/>
    </row>
    <row r="374" spans="1:22">
      <c r="A374" s="245" t="str">
        <f t="shared" si="35"/>
        <v/>
      </c>
      <c r="B374" s="270"/>
      <c r="C374" s="216"/>
      <c r="D374" s="210"/>
      <c r="E374" s="214"/>
      <c r="F374" s="216"/>
      <c r="G374" s="211"/>
      <c r="H374" s="211"/>
      <c r="I374" s="211"/>
      <c r="J374" s="211"/>
      <c r="K374" s="250" t="str">
        <f t="shared" si="39"/>
        <v/>
      </c>
      <c r="L374" s="278"/>
      <c r="M374" s="252">
        <f>SUMIF(收入管理台账!$C$4:$C$5000,项目管理台账!K374,收入管理台账!$H$4:$H$5000)</f>
        <v>0</v>
      </c>
      <c r="N374" s="275" t="str">
        <f t="shared" si="36"/>
        <v/>
      </c>
      <c r="O374" s="276" t="str">
        <f t="shared" si="37"/>
        <v/>
      </c>
      <c r="P374" s="116"/>
      <c r="Q374" s="213"/>
      <c r="R374" s="106"/>
      <c r="S374" s="256">
        <f t="shared" si="38"/>
        <v>0</v>
      </c>
      <c r="T374" s="257"/>
      <c r="U374" s="85"/>
      <c r="V374" s="258"/>
    </row>
    <row r="375" spans="1:22">
      <c r="A375" s="245" t="str">
        <f t="shared" si="35"/>
        <v/>
      </c>
      <c r="B375" s="270"/>
      <c r="C375" s="216"/>
      <c r="D375" s="210"/>
      <c r="E375" s="214"/>
      <c r="F375" s="216"/>
      <c r="G375" s="211"/>
      <c r="H375" s="211"/>
      <c r="I375" s="211"/>
      <c r="J375" s="211"/>
      <c r="K375" s="250" t="str">
        <f t="shared" si="39"/>
        <v/>
      </c>
      <c r="L375" s="278"/>
      <c r="M375" s="252">
        <f>SUMIF(收入管理台账!$C$4:$C$5000,项目管理台账!K375,收入管理台账!$H$4:$H$5000)</f>
        <v>0</v>
      </c>
      <c r="N375" s="275" t="str">
        <f t="shared" si="36"/>
        <v/>
      </c>
      <c r="O375" s="276" t="str">
        <f t="shared" si="37"/>
        <v/>
      </c>
      <c r="P375" s="116"/>
      <c r="Q375" s="213"/>
      <c r="R375" s="106"/>
      <c r="S375" s="256">
        <f t="shared" si="38"/>
        <v>0</v>
      </c>
      <c r="T375" s="257"/>
      <c r="U375" s="85"/>
      <c r="V375" s="258"/>
    </row>
    <row r="376" spans="1:22">
      <c r="A376" s="245" t="str">
        <f t="shared" si="35"/>
        <v/>
      </c>
      <c r="B376" s="270"/>
      <c r="C376" s="216"/>
      <c r="D376" s="210"/>
      <c r="E376" s="214"/>
      <c r="F376" s="216"/>
      <c r="G376" s="211"/>
      <c r="H376" s="211"/>
      <c r="I376" s="211"/>
      <c r="J376" s="211"/>
      <c r="K376" s="250" t="str">
        <f t="shared" si="39"/>
        <v/>
      </c>
      <c r="L376" s="278"/>
      <c r="M376" s="252">
        <f>SUMIF(收入管理台账!$C$4:$C$5000,项目管理台账!K376,收入管理台账!$H$4:$H$5000)</f>
        <v>0</v>
      </c>
      <c r="N376" s="275" t="str">
        <f t="shared" si="36"/>
        <v/>
      </c>
      <c r="O376" s="276" t="str">
        <f t="shared" si="37"/>
        <v/>
      </c>
      <c r="P376" s="116"/>
      <c r="Q376" s="213"/>
      <c r="R376" s="106"/>
      <c r="S376" s="256">
        <f t="shared" si="38"/>
        <v>0</v>
      </c>
      <c r="T376" s="257"/>
      <c r="U376" s="85"/>
      <c r="V376" s="258"/>
    </row>
    <row r="377" spans="1:22">
      <c r="A377" s="245" t="str">
        <f t="shared" si="35"/>
        <v/>
      </c>
      <c r="B377" s="270"/>
      <c r="C377" s="216"/>
      <c r="D377" s="210"/>
      <c r="E377" s="214"/>
      <c r="F377" s="216"/>
      <c r="G377" s="211"/>
      <c r="H377" s="211"/>
      <c r="I377" s="211"/>
      <c r="J377" s="211"/>
      <c r="K377" s="250" t="str">
        <f t="shared" si="39"/>
        <v/>
      </c>
      <c r="L377" s="278"/>
      <c r="M377" s="252">
        <f>SUMIF(收入管理台账!$C$4:$C$5000,项目管理台账!K377,收入管理台账!$H$4:$H$5000)</f>
        <v>0</v>
      </c>
      <c r="N377" s="275" t="str">
        <f t="shared" si="36"/>
        <v/>
      </c>
      <c r="O377" s="276" t="str">
        <f t="shared" si="37"/>
        <v/>
      </c>
      <c r="P377" s="116"/>
      <c r="Q377" s="213"/>
      <c r="R377" s="106"/>
      <c r="S377" s="256">
        <f t="shared" si="38"/>
        <v>0</v>
      </c>
      <c r="T377" s="257"/>
      <c r="U377" s="85"/>
      <c r="V377" s="258"/>
    </row>
    <row r="378" spans="1:22">
      <c r="A378" s="245" t="str">
        <f t="shared" si="35"/>
        <v/>
      </c>
      <c r="B378" s="270"/>
      <c r="C378" s="216"/>
      <c r="D378" s="210"/>
      <c r="E378" s="214"/>
      <c r="F378" s="216"/>
      <c r="G378" s="211"/>
      <c r="H378" s="211"/>
      <c r="I378" s="211"/>
      <c r="J378" s="211"/>
      <c r="K378" s="250" t="str">
        <f t="shared" si="39"/>
        <v/>
      </c>
      <c r="L378" s="278"/>
      <c r="M378" s="252">
        <f>SUMIF(收入管理台账!$C$4:$C$5000,项目管理台账!K378,收入管理台账!$H$4:$H$5000)</f>
        <v>0</v>
      </c>
      <c r="N378" s="275" t="str">
        <f t="shared" si="36"/>
        <v/>
      </c>
      <c r="O378" s="276" t="str">
        <f t="shared" si="37"/>
        <v/>
      </c>
      <c r="P378" s="116"/>
      <c r="Q378" s="213"/>
      <c r="R378" s="106"/>
      <c r="S378" s="256">
        <f t="shared" si="38"/>
        <v>0</v>
      </c>
      <c r="T378" s="257"/>
      <c r="U378" s="85"/>
      <c r="V378" s="258"/>
    </row>
    <row r="379" spans="1:22">
      <c r="A379" s="245" t="str">
        <f t="shared" si="35"/>
        <v/>
      </c>
      <c r="B379" s="270"/>
      <c r="C379" s="216"/>
      <c r="D379" s="210"/>
      <c r="E379" s="214"/>
      <c r="F379" s="216"/>
      <c r="G379" s="211"/>
      <c r="H379" s="211"/>
      <c r="I379" s="211"/>
      <c r="J379" s="211"/>
      <c r="K379" s="250" t="str">
        <f t="shared" si="39"/>
        <v/>
      </c>
      <c r="L379" s="278"/>
      <c r="M379" s="252">
        <f>SUMIF(收入管理台账!$C$4:$C$5000,项目管理台账!K379,收入管理台账!$H$4:$H$5000)</f>
        <v>0</v>
      </c>
      <c r="N379" s="275" t="str">
        <f t="shared" si="36"/>
        <v/>
      </c>
      <c r="O379" s="276" t="str">
        <f t="shared" si="37"/>
        <v/>
      </c>
      <c r="P379" s="116"/>
      <c r="Q379" s="213"/>
      <c r="R379" s="106"/>
      <c r="S379" s="256">
        <f t="shared" si="38"/>
        <v>0</v>
      </c>
      <c r="T379" s="257"/>
      <c r="U379" s="85"/>
      <c r="V379" s="258"/>
    </row>
    <row r="380" spans="1:22">
      <c r="A380" s="245" t="str">
        <f t="shared" si="35"/>
        <v/>
      </c>
      <c r="B380" s="270"/>
      <c r="C380" s="216"/>
      <c r="D380" s="210"/>
      <c r="E380" s="214"/>
      <c r="F380" s="216"/>
      <c r="G380" s="211"/>
      <c r="H380" s="211"/>
      <c r="I380" s="211"/>
      <c r="J380" s="211"/>
      <c r="K380" s="250" t="str">
        <f t="shared" si="39"/>
        <v/>
      </c>
      <c r="L380" s="278"/>
      <c r="M380" s="252">
        <f>SUMIF(收入管理台账!$C$4:$C$5000,项目管理台账!K380,收入管理台账!$H$4:$H$5000)</f>
        <v>0</v>
      </c>
      <c r="N380" s="275" t="str">
        <f t="shared" si="36"/>
        <v/>
      </c>
      <c r="O380" s="276" t="str">
        <f t="shared" si="37"/>
        <v/>
      </c>
      <c r="P380" s="116"/>
      <c r="Q380" s="213"/>
      <c r="R380" s="106"/>
      <c r="S380" s="256">
        <f t="shared" si="38"/>
        <v>0</v>
      </c>
      <c r="T380" s="257"/>
      <c r="U380" s="85"/>
      <c r="V380" s="258"/>
    </row>
    <row r="381" spans="1:22">
      <c r="A381" s="245" t="str">
        <f t="shared" si="35"/>
        <v/>
      </c>
      <c r="B381" s="270"/>
      <c r="C381" s="216"/>
      <c r="D381" s="210"/>
      <c r="E381" s="214"/>
      <c r="F381" s="216"/>
      <c r="G381" s="211"/>
      <c r="H381" s="211"/>
      <c r="I381" s="211"/>
      <c r="J381" s="211"/>
      <c r="K381" s="250" t="str">
        <f t="shared" si="39"/>
        <v/>
      </c>
      <c r="L381" s="278"/>
      <c r="M381" s="252">
        <f>SUMIF(收入管理台账!$C$4:$C$5000,项目管理台账!K381,收入管理台账!$H$4:$H$5000)</f>
        <v>0</v>
      </c>
      <c r="N381" s="275" t="str">
        <f t="shared" si="36"/>
        <v/>
      </c>
      <c r="O381" s="276" t="str">
        <f t="shared" si="37"/>
        <v/>
      </c>
      <c r="P381" s="116"/>
      <c r="Q381" s="213"/>
      <c r="R381" s="106"/>
      <c r="S381" s="256">
        <f t="shared" si="38"/>
        <v>0</v>
      </c>
      <c r="T381" s="257"/>
      <c r="U381" s="85"/>
      <c r="V381" s="258"/>
    </row>
    <row r="382" spans="1:22">
      <c r="A382" s="245" t="str">
        <f t="shared" si="35"/>
        <v/>
      </c>
      <c r="B382" s="270"/>
      <c r="C382" s="216"/>
      <c r="D382" s="210"/>
      <c r="E382" s="214"/>
      <c r="F382" s="216"/>
      <c r="G382" s="211"/>
      <c r="H382" s="211"/>
      <c r="I382" s="211"/>
      <c r="J382" s="211"/>
      <c r="K382" s="250" t="str">
        <f t="shared" si="39"/>
        <v/>
      </c>
      <c r="L382" s="278"/>
      <c r="M382" s="252">
        <f>SUMIF(收入管理台账!$C$4:$C$5000,项目管理台账!K382,收入管理台账!$H$4:$H$5000)</f>
        <v>0</v>
      </c>
      <c r="N382" s="275" t="str">
        <f t="shared" si="36"/>
        <v/>
      </c>
      <c r="O382" s="276" t="str">
        <f t="shared" si="37"/>
        <v/>
      </c>
      <c r="P382" s="116"/>
      <c r="Q382" s="213"/>
      <c r="R382" s="106"/>
      <c r="S382" s="256">
        <f t="shared" si="38"/>
        <v>0</v>
      </c>
      <c r="T382" s="257"/>
      <c r="U382" s="85"/>
      <c r="V382" s="258"/>
    </row>
    <row r="383" spans="1:22">
      <c r="A383" s="245" t="str">
        <f t="shared" si="35"/>
        <v/>
      </c>
      <c r="B383" s="270"/>
      <c r="C383" s="216"/>
      <c r="D383" s="210"/>
      <c r="E383" s="214"/>
      <c r="F383" s="216"/>
      <c r="G383" s="211"/>
      <c r="H383" s="211"/>
      <c r="I383" s="211"/>
      <c r="J383" s="211"/>
      <c r="K383" s="250" t="str">
        <f t="shared" si="39"/>
        <v/>
      </c>
      <c r="L383" s="278"/>
      <c r="M383" s="252">
        <f>SUMIF(收入管理台账!$C$4:$C$5000,项目管理台账!K383,收入管理台账!$H$4:$H$5000)</f>
        <v>0</v>
      </c>
      <c r="N383" s="275" t="str">
        <f t="shared" si="36"/>
        <v/>
      </c>
      <c r="O383" s="276" t="str">
        <f t="shared" si="37"/>
        <v/>
      </c>
      <c r="P383" s="116"/>
      <c r="Q383" s="213"/>
      <c r="R383" s="106"/>
      <c r="S383" s="256">
        <f t="shared" si="38"/>
        <v>0</v>
      </c>
      <c r="T383" s="257"/>
      <c r="U383" s="85"/>
      <c r="V383" s="258"/>
    </row>
    <row r="384" spans="1:22">
      <c r="A384" s="245" t="str">
        <f t="shared" si="35"/>
        <v/>
      </c>
      <c r="B384" s="270"/>
      <c r="C384" s="216"/>
      <c r="D384" s="210"/>
      <c r="E384" s="214"/>
      <c r="F384" s="216"/>
      <c r="G384" s="211"/>
      <c r="H384" s="211"/>
      <c r="I384" s="211"/>
      <c r="J384" s="211"/>
      <c r="K384" s="250" t="str">
        <f t="shared" si="39"/>
        <v/>
      </c>
      <c r="L384" s="278"/>
      <c r="M384" s="252">
        <f>SUMIF(收入管理台账!$C$4:$C$5000,项目管理台账!K384,收入管理台账!$H$4:$H$5000)</f>
        <v>0</v>
      </c>
      <c r="N384" s="275" t="str">
        <f t="shared" si="36"/>
        <v/>
      </c>
      <c r="O384" s="276" t="str">
        <f t="shared" si="37"/>
        <v/>
      </c>
      <c r="P384" s="116"/>
      <c r="Q384" s="213"/>
      <c r="R384" s="106"/>
      <c r="S384" s="256">
        <f t="shared" si="38"/>
        <v>0</v>
      </c>
      <c r="T384" s="257"/>
      <c r="U384" s="85"/>
      <c r="V384" s="258"/>
    </row>
    <row r="385" spans="1:22">
      <c r="A385" s="245" t="str">
        <f t="shared" si="35"/>
        <v/>
      </c>
      <c r="B385" s="270"/>
      <c r="C385" s="216"/>
      <c r="D385" s="210"/>
      <c r="E385" s="214"/>
      <c r="F385" s="216"/>
      <c r="G385" s="211"/>
      <c r="H385" s="211"/>
      <c r="I385" s="211"/>
      <c r="J385" s="211"/>
      <c r="K385" s="250" t="str">
        <f t="shared" si="39"/>
        <v/>
      </c>
      <c r="L385" s="278"/>
      <c r="M385" s="252">
        <f>SUMIF(收入管理台账!$C$4:$C$5000,项目管理台账!K385,收入管理台账!$H$4:$H$5000)</f>
        <v>0</v>
      </c>
      <c r="N385" s="275" t="str">
        <f t="shared" si="36"/>
        <v/>
      </c>
      <c r="O385" s="276" t="str">
        <f t="shared" si="37"/>
        <v/>
      </c>
      <c r="P385" s="116"/>
      <c r="Q385" s="213"/>
      <c r="R385" s="106"/>
      <c r="S385" s="256">
        <f t="shared" si="38"/>
        <v>0</v>
      </c>
      <c r="T385" s="257"/>
      <c r="U385" s="85"/>
      <c r="V385" s="258"/>
    </row>
    <row r="386" spans="1:22">
      <c r="A386" s="245" t="str">
        <f t="shared" si="35"/>
        <v/>
      </c>
      <c r="B386" s="270"/>
      <c r="C386" s="216"/>
      <c r="D386" s="210"/>
      <c r="E386" s="214"/>
      <c r="F386" s="216"/>
      <c r="G386" s="211"/>
      <c r="H386" s="211"/>
      <c r="I386" s="211"/>
      <c r="J386" s="211"/>
      <c r="K386" s="250" t="str">
        <f t="shared" si="39"/>
        <v/>
      </c>
      <c r="L386" s="278"/>
      <c r="M386" s="252">
        <f>SUMIF(收入管理台账!$C$4:$C$5000,项目管理台账!K386,收入管理台账!$H$4:$H$5000)</f>
        <v>0</v>
      </c>
      <c r="N386" s="275" t="str">
        <f t="shared" si="36"/>
        <v/>
      </c>
      <c r="O386" s="276" t="str">
        <f t="shared" si="37"/>
        <v/>
      </c>
      <c r="P386" s="116"/>
      <c r="Q386" s="213"/>
      <c r="R386" s="106"/>
      <c r="S386" s="256">
        <f t="shared" si="38"/>
        <v>0</v>
      </c>
      <c r="T386" s="257"/>
      <c r="U386" s="85"/>
      <c r="V386" s="258"/>
    </row>
    <row r="387" spans="1:22">
      <c r="A387" s="245" t="str">
        <f t="shared" si="35"/>
        <v/>
      </c>
      <c r="B387" s="270"/>
      <c r="C387" s="216"/>
      <c r="D387" s="210"/>
      <c r="E387" s="214"/>
      <c r="F387" s="216"/>
      <c r="G387" s="211"/>
      <c r="H387" s="211"/>
      <c r="I387" s="211"/>
      <c r="J387" s="211"/>
      <c r="K387" s="250" t="str">
        <f t="shared" si="39"/>
        <v/>
      </c>
      <c r="L387" s="278"/>
      <c r="M387" s="252">
        <f>SUMIF(收入管理台账!$C$4:$C$5000,项目管理台账!K387,收入管理台账!$H$4:$H$5000)</f>
        <v>0</v>
      </c>
      <c r="N387" s="275" t="str">
        <f t="shared" si="36"/>
        <v/>
      </c>
      <c r="O387" s="276" t="str">
        <f t="shared" si="37"/>
        <v/>
      </c>
      <c r="P387" s="116"/>
      <c r="Q387" s="213"/>
      <c r="R387" s="106"/>
      <c r="S387" s="256">
        <f t="shared" si="38"/>
        <v>0</v>
      </c>
      <c r="T387" s="257"/>
      <c r="U387" s="85"/>
      <c r="V387" s="258"/>
    </row>
    <row r="388" spans="1:22">
      <c r="A388" s="245" t="str">
        <f t="shared" si="35"/>
        <v/>
      </c>
      <c r="B388" s="270"/>
      <c r="C388" s="216"/>
      <c r="D388" s="210"/>
      <c r="E388" s="214"/>
      <c r="F388" s="216"/>
      <c r="G388" s="211"/>
      <c r="H388" s="211"/>
      <c r="I388" s="211"/>
      <c r="J388" s="211"/>
      <c r="K388" s="250" t="str">
        <f t="shared" si="39"/>
        <v/>
      </c>
      <c r="L388" s="278"/>
      <c r="M388" s="252">
        <f>SUMIF(收入管理台账!$C$4:$C$5000,项目管理台账!K388,收入管理台账!$H$4:$H$5000)</f>
        <v>0</v>
      </c>
      <c r="N388" s="275" t="str">
        <f t="shared" si="36"/>
        <v/>
      </c>
      <c r="O388" s="276" t="str">
        <f t="shared" si="37"/>
        <v/>
      </c>
      <c r="P388" s="116"/>
      <c r="Q388" s="213"/>
      <c r="R388" s="106"/>
      <c r="S388" s="256">
        <f t="shared" si="38"/>
        <v>0</v>
      </c>
      <c r="T388" s="257"/>
      <c r="U388" s="85"/>
      <c r="V388" s="258"/>
    </row>
    <row r="389" spans="1:22">
      <c r="A389" s="245" t="str">
        <f t="shared" ref="A389:A452" si="40">IF(D389&lt;&gt;"",ROW()-3,"")</f>
        <v/>
      </c>
      <c r="B389" s="270"/>
      <c r="C389" s="216"/>
      <c r="D389" s="210"/>
      <c r="E389" s="214"/>
      <c r="F389" s="216"/>
      <c r="G389" s="211"/>
      <c r="H389" s="211"/>
      <c r="I389" s="211"/>
      <c r="J389" s="211"/>
      <c r="K389" s="250" t="str">
        <f t="shared" si="39"/>
        <v/>
      </c>
      <c r="L389" s="278"/>
      <c r="M389" s="252">
        <f>SUMIF(收入管理台账!$C$4:$C$5000,项目管理台账!K389,收入管理台账!$H$4:$H$5000)</f>
        <v>0</v>
      </c>
      <c r="N389" s="275" t="str">
        <f t="shared" si="36"/>
        <v/>
      </c>
      <c r="O389" s="276" t="str">
        <f t="shared" si="37"/>
        <v/>
      </c>
      <c r="P389" s="116"/>
      <c r="Q389" s="213"/>
      <c r="R389" s="106"/>
      <c r="S389" s="256">
        <f t="shared" si="38"/>
        <v>0</v>
      </c>
      <c r="T389" s="257"/>
      <c r="U389" s="85"/>
      <c r="V389" s="258"/>
    </row>
    <row r="390" spans="1:22">
      <c r="A390" s="245" t="str">
        <f t="shared" si="40"/>
        <v/>
      </c>
      <c r="B390" s="270"/>
      <c r="C390" s="216"/>
      <c r="D390" s="210"/>
      <c r="E390" s="214"/>
      <c r="F390" s="216"/>
      <c r="G390" s="211"/>
      <c r="H390" s="211"/>
      <c r="I390" s="211"/>
      <c r="J390" s="211"/>
      <c r="K390" s="250" t="str">
        <f t="shared" si="39"/>
        <v/>
      </c>
      <c r="L390" s="278"/>
      <c r="M390" s="252">
        <f>SUMIF(收入管理台账!$C$4:$C$5000,项目管理台账!K390,收入管理台账!$H$4:$H$5000)</f>
        <v>0</v>
      </c>
      <c r="N390" s="275" t="str">
        <f t="shared" ref="N390:N453" si="41">IF(L390="","",M390/L390)</f>
        <v/>
      </c>
      <c r="O390" s="276" t="str">
        <f t="shared" ref="O390:O453" si="42">IF(N390="","",IF(N390=100%,"已结清","未结清"))</f>
        <v/>
      </c>
      <c r="P390" s="116"/>
      <c r="Q390" s="213"/>
      <c r="R390" s="106"/>
      <c r="S390" s="256">
        <f t="shared" si="38"/>
        <v>0</v>
      </c>
      <c r="T390" s="257"/>
      <c r="U390" s="85"/>
      <c r="V390" s="258"/>
    </row>
    <row r="391" spans="1:22">
      <c r="A391" s="245" t="str">
        <f t="shared" si="40"/>
        <v/>
      </c>
      <c r="B391" s="270"/>
      <c r="C391" s="216"/>
      <c r="D391" s="210"/>
      <c r="E391" s="214"/>
      <c r="F391" s="216"/>
      <c r="G391" s="211"/>
      <c r="H391" s="211"/>
      <c r="I391" s="211"/>
      <c r="J391" s="211"/>
      <c r="K391" s="250" t="str">
        <f t="shared" si="39"/>
        <v/>
      </c>
      <c r="L391" s="278"/>
      <c r="M391" s="252">
        <f>SUMIF(收入管理台账!$C$4:$C$5000,项目管理台账!K391,收入管理台账!$H$4:$H$5000)</f>
        <v>0</v>
      </c>
      <c r="N391" s="275" t="str">
        <f t="shared" si="41"/>
        <v/>
      </c>
      <c r="O391" s="276" t="str">
        <f t="shared" si="42"/>
        <v/>
      </c>
      <c r="P391" s="116"/>
      <c r="Q391" s="213"/>
      <c r="R391" s="106"/>
      <c r="S391" s="256">
        <f t="shared" si="38"/>
        <v>0</v>
      </c>
      <c r="T391" s="257"/>
      <c r="U391" s="85"/>
      <c r="V391" s="258"/>
    </row>
    <row r="392" spans="1:22">
      <c r="A392" s="245" t="str">
        <f t="shared" si="40"/>
        <v/>
      </c>
      <c r="B392" s="270"/>
      <c r="C392" s="216"/>
      <c r="D392" s="210"/>
      <c r="E392" s="214"/>
      <c r="F392" s="216"/>
      <c r="G392" s="211"/>
      <c r="H392" s="211"/>
      <c r="I392" s="211"/>
      <c r="J392" s="211"/>
      <c r="K392" s="250" t="str">
        <f t="shared" si="39"/>
        <v/>
      </c>
      <c r="L392" s="278"/>
      <c r="M392" s="252">
        <f>SUMIF(收入管理台账!$C$4:$C$5000,项目管理台账!K392,收入管理台账!$H$4:$H$5000)</f>
        <v>0</v>
      </c>
      <c r="N392" s="275" t="str">
        <f t="shared" si="41"/>
        <v/>
      </c>
      <c r="O392" s="276" t="str">
        <f t="shared" si="42"/>
        <v/>
      </c>
      <c r="P392" s="116"/>
      <c r="Q392" s="213"/>
      <c r="R392" s="106"/>
      <c r="S392" s="256">
        <f t="shared" si="38"/>
        <v>0</v>
      </c>
      <c r="T392" s="257"/>
      <c r="U392" s="85"/>
      <c r="V392" s="258"/>
    </row>
    <row r="393" spans="1:22">
      <c r="A393" s="245" t="str">
        <f t="shared" si="40"/>
        <v/>
      </c>
      <c r="B393" s="270"/>
      <c r="C393" s="216"/>
      <c r="D393" s="210"/>
      <c r="E393" s="214"/>
      <c r="F393" s="216"/>
      <c r="G393" s="211"/>
      <c r="H393" s="211"/>
      <c r="I393" s="211"/>
      <c r="J393" s="211"/>
      <c r="K393" s="250" t="str">
        <f t="shared" si="39"/>
        <v/>
      </c>
      <c r="L393" s="278"/>
      <c r="M393" s="252">
        <f>SUMIF(收入管理台账!$C$4:$C$5000,项目管理台账!K393,收入管理台账!$H$4:$H$5000)</f>
        <v>0</v>
      </c>
      <c r="N393" s="275" t="str">
        <f t="shared" si="41"/>
        <v/>
      </c>
      <c r="O393" s="276" t="str">
        <f t="shared" si="42"/>
        <v/>
      </c>
      <c r="P393" s="116"/>
      <c r="Q393" s="213"/>
      <c r="R393" s="106"/>
      <c r="S393" s="256">
        <f t="shared" si="38"/>
        <v>0</v>
      </c>
      <c r="T393" s="257"/>
      <c r="U393" s="85"/>
      <c r="V393" s="258"/>
    </row>
    <row r="394" spans="1:22">
      <c r="A394" s="245" t="str">
        <f t="shared" si="40"/>
        <v/>
      </c>
      <c r="B394" s="270"/>
      <c r="C394" s="216"/>
      <c r="D394" s="210"/>
      <c r="E394" s="214"/>
      <c r="F394" s="216"/>
      <c r="G394" s="211"/>
      <c r="H394" s="211"/>
      <c r="I394" s="211"/>
      <c r="J394" s="211"/>
      <c r="K394" s="250" t="str">
        <f t="shared" si="39"/>
        <v/>
      </c>
      <c r="L394" s="278"/>
      <c r="M394" s="252">
        <f>SUMIF(收入管理台账!$C$4:$C$5000,项目管理台账!K394,收入管理台账!$H$4:$H$5000)</f>
        <v>0</v>
      </c>
      <c r="N394" s="275" t="str">
        <f t="shared" si="41"/>
        <v/>
      </c>
      <c r="O394" s="276" t="str">
        <f t="shared" si="42"/>
        <v/>
      </c>
      <c r="P394" s="116"/>
      <c r="Q394" s="213"/>
      <c r="R394" s="106"/>
      <c r="S394" s="256">
        <f t="shared" si="38"/>
        <v>0</v>
      </c>
      <c r="T394" s="257"/>
      <c r="U394" s="85"/>
      <c r="V394" s="258"/>
    </row>
    <row r="395" spans="1:22">
      <c r="A395" s="245" t="str">
        <f t="shared" si="40"/>
        <v/>
      </c>
      <c r="B395" s="270"/>
      <c r="C395" s="216"/>
      <c r="D395" s="210"/>
      <c r="E395" s="214"/>
      <c r="F395" s="216"/>
      <c r="G395" s="211"/>
      <c r="H395" s="211"/>
      <c r="I395" s="211"/>
      <c r="J395" s="211"/>
      <c r="K395" s="250" t="str">
        <f t="shared" si="39"/>
        <v/>
      </c>
      <c r="L395" s="278"/>
      <c r="M395" s="252">
        <f>SUMIF(收入管理台账!$C$4:$C$5000,项目管理台账!K395,收入管理台账!$H$4:$H$5000)</f>
        <v>0</v>
      </c>
      <c r="N395" s="275" t="str">
        <f t="shared" si="41"/>
        <v/>
      </c>
      <c r="O395" s="276" t="str">
        <f t="shared" si="42"/>
        <v/>
      </c>
      <c r="P395" s="116"/>
      <c r="Q395" s="213"/>
      <c r="R395" s="106"/>
      <c r="S395" s="256">
        <f t="shared" si="38"/>
        <v>0</v>
      </c>
      <c r="T395" s="257"/>
      <c r="U395" s="85"/>
      <c r="V395" s="258"/>
    </row>
    <row r="396" spans="1:22">
      <c r="A396" s="245" t="str">
        <f t="shared" si="40"/>
        <v/>
      </c>
      <c r="B396" s="270"/>
      <c r="C396" s="216"/>
      <c r="D396" s="210"/>
      <c r="E396" s="214"/>
      <c r="F396" s="216"/>
      <c r="G396" s="211"/>
      <c r="H396" s="211"/>
      <c r="I396" s="211"/>
      <c r="J396" s="211"/>
      <c r="K396" s="250" t="str">
        <f t="shared" si="39"/>
        <v/>
      </c>
      <c r="L396" s="278"/>
      <c r="M396" s="252">
        <f>SUMIF(收入管理台账!$C$4:$C$5000,项目管理台账!K396,收入管理台账!$H$4:$H$5000)</f>
        <v>0</v>
      </c>
      <c r="N396" s="275" t="str">
        <f t="shared" si="41"/>
        <v/>
      </c>
      <c r="O396" s="276" t="str">
        <f t="shared" si="42"/>
        <v/>
      </c>
      <c r="P396" s="116"/>
      <c r="Q396" s="213"/>
      <c r="R396" s="106"/>
      <c r="S396" s="256">
        <f t="shared" si="38"/>
        <v>0</v>
      </c>
      <c r="T396" s="257"/>
      <c r="U396" s="85"/>
      <c r="V396" s="258"/>
    </row>
    <row r="397" spans="1:22">
      <c r="A397" s="245" t="str">
        <f t="shared" si="40"/>
        <v/>
      </c>
      <c r="B397" s="270"/>
      <c r="C397" s="216"/>
      <c r="D397" s="210"/>
      <c r="E397" s="214"/>
      <c r="F397" s="216"/>
      <c r="G397" s="211"/>
      <c r="H397" s="211"/>
      <c r="I397" s="211"/>
      <c r="J397" s="211"/>
      <c r="K397" s="250" t="str">
        <f t="shared" si="39"/>
        <v/>
      </c>
      <c r="L397" s="278"/>
      <c r="M397" s="252">
        <f>SUMIF(收入管理台账!$C$4:$C$5000,项目管理台账!K397,收入管理台账!$H$4:$H$5000)</f>
        <v>0</v>
      </c>
      <c r="N397" s="275" t="str">
        <f t="shared" si="41"/>
        <v/>
      </c>
      <c r="O397" s="276" t="str">
        <f t="shared" si="42"/>
        <v/>
      </c>
      <c r="P397" s="116"/>
      <c r="Q397" s="213"/>
      <c r="R397" s="106"/>
      <c r="S397" s="256">
        <f t="shared" si="38"/>
        <v>0</v>
      </c>
      <c r="T397" s="257"/>
      <c r="U397" s="85"/>
      <c r="V397" s="258"/>
    </row>
    <row r="398" spans="1:22">
      <c r="A398" s="245" t="str">
        <f t="shared" si="40"/>
        <v/>
      </c>
      <c r="B398" s="270"/>
      <c r="C398" s="216"/>
      <c r="D398" s="210"/>
      <c r="E398" s="214"/>
      <c r="F398" s="216"/>
      <c r="G398" s="211"/>
      <c r="H398" s="211"/>
      <c r="I398" s="211"/>
      <c r="J398" s="211"/>
      <c r="K398" s="250" t="str">
        <f t="shared" si="39"/>
        <v/>
      </c>
      <c r="L398" s="278"/>
      <c r="M398" s="252">
        <f>SUMIF(收入管理台账!$C$4:$C$5000,项目管理台账!K398,收入管理台账!$H$4:$H$5000)</f>
        <v>0</v>
      </c>
      <c r="N398" s="275" t="str">
        <f t="shared" si="41"/>
        <v/>
      </c>
      <c r="O398" s="276" t="str">
        <f t="shared" si="42"/>
        <v/>
      </c>
      <c r="P398" s="116"/>
      <c r="Q398" s="213"/>
      <c r="R398" s="106"/>
      <c r="S398" s="256">
        <f t="shared" si="38"/>
        <v>0</v>
      </c>
      <c r="T398" s="257"/>
      <c r="U398" s="85"/>
      <c r="V398" s="258"/>
    </row>
    <row r="399" spans="1:22">
      <c r="A399" s="245" t="str">
        <f t="shared" si="40"/>
        <v/>
      </c>
      <c r="B399" s="270"/>
      <c r="C399" s="216"/>
      <c r="D399" s="210"/>
      <c r="E399" s="214"/>
      <c r="F399" s="216"/>
      <c r="G399" s="211"/>
      <c r="H399" s="211"/>
      <c r="I399" s="211"/>
      <c r="J399" s="211"/>
      <c r="K399" s="250" t="str">
        <f t="shared" si="39"/>
        <v/>
      </c>
      <c r="L399" s="278"/>
      <c r="M399" s="252">
        <f>SUMIF(收入管理台账!$C$4:$C$5000,项目管理台账!K399,收入管理台账!$H$4:$H$5000)</f>
        <v>0</v>
      </c>
      <c r="N399" s="275" t="str">
        <f t="shared" si="41"/>
        <v/>
      </c>
      <c r="O399" s="276" t="str">
        <f t="shared" si="42"/>
        <v/>
      </c>
      <c r="P399" s="116"/>
      <c r="Q399" s="213"/>
      <c r="R399" s="106"/>
      <c r="S399" s="256">
        <f t="shared" si="38"/>
        <v>0</v>
      </c>
      <c r="T399" s="257"/>
      <c r="U399" s="85"/>
      <c r="V399" s="258"/>
    </row>
    <row r="400" spans="1:22">
      <c r="A400" s="245" t="str">
        <f t="shared" si="40"/>
        <v/>
      </c>
      <c r="B400" s="270"/>
      <c r="C400" s="216"/>
      <c r="D400" s="210"/>
      <c r="E400" s="214"/>
      <c r="F400" s="216"/>
      <c r="G400" s="211"/>
      <c r="H400" s="211"/>
      <c r="I400" s="211"/>
      <c r="J400" s="211"/>
      <c r="K400" s="250" t="str">
        <f t="shared" si="39"/>
        <v/>
      </c>
      <c r="L400" s="278"/>
      <c r="M400" s="252">
        <f>SUMIF(收入管理台账!$C$4:$C$5000,项目管理台账!K400,收入管理台账!$H$4:$H$5000)</f>
        <v>0</v>
      </c>
      <c r="N400" s="275" t="str">
        <f t="shared" si="41"/>
        <v/>
      </c>
      <c r="O400" s="276" t="str">
        <f t="shared" si="42"/>
        <v/>
      </c>
      <c r="P400" s="116"/>
      <c r="Q400" s="213"/>
      <c r="R400" s="106"/>
      <c r="S400" s="256">
        <f t="shared" si="38"/>
        <v>0</v>
      </c>
      <c r="T400" s="257"/>
      <c r="U400" s="85"/>
      <c r="V400" s="258"/>
    </row>
    <row r="401" spans="1:22">
      <c r="A401" s="245" t="str">
        <f t="shared" si="40"/>
        <v/>
      </c>
      <c r="B401" s="270"/>
      <c r="C401" s="216"/>
      <c r="D401" s="210"/>
      <c r="E401" s="214"/>
      <c r="F401" s="216"/>
      <c r="G401" s="211"/>
      <c r="H401" s="211"/>
      <c r="I401" s="211"/>
      <c r="J401" s="211"/>
      <c r="K401" s="250" t="str">
        <f t="shared" si="39"/>
        <v/>
      </c>
      <c r="L401" s="278"/>
      <c r="M401" s="252">
        <f>SUMIF(收入管理台账!$C$4:$C$5000,项目管理台账!K401,收入管理台账!$H$4:$H$5000)</f>
        <v>0</v>
      </c>
      <c r="N401" s="275" t="str">
        <f t="shared" si="41"/>
        <v/>
      </c>
      <c r="O401" s="276" t="str">
        <f t="shared" si="42"/>
        <v/>
      </c>
      <c r="P401" s="116"/>
      <c r="Q401" s="213"/>
      <c r="R401" s="106"/>
      <c r="S401" s="256">
        <f t="shared" si="38"/>
        <v>0</v>
      </c>
      <c r="T401" s="257"/>
      <c r="U401" s="85"/>
      <c r="V401" s="258"/>
    </row>
    <row r="402" spans="1:22">
      <c r="A402" s="245" t="str">
        <f t="shared" si="40"/>
        <v/>
      </c>
      <c r="B402" s="270"/>
      <c r="C402" s="216"/>
      <c r="D402" s="210"/>
      <c r="E402" s="214"/>
      <c r="F402" s="216"/>
      <c r="G402" s="211"/>
      <c r="H402" s="211"/>
      <c r="I402" s="211"/>
      <c r="J402" s="211"/>
      <c r="K402" s="250" t="str">
        <f t="shared" si="39"/>
        <v/>
      </c>
      <c r="L402" s="278"/>
      <c r="M402" s="252">
        <f>SUMIF(收入管理台账!$C$4:$C$5000,项目管理台账!K402,收入管理台账!$H$4:$H$5000)</f>
        <v>0</v>
      </c>
      <c r="N402" s="275" t="str">
        <f t="shared" si="41"/>
        <v/>
      </c>
      <c r="O402" s="276" t="str">
        <f t="shared" si="42"/>
        <v/>
      </c>
      <c r="P402" s="116"/>
      <c r="Q402" s="213"/>
      <c r="R402" s="106"/>
      <c r="S402" s="256">
        <f t="shared" si="38"/>
        <v>0</v>
      </c>
      <c r="T402" s="257"/>
      <c r="U402" s="85"/>
      <c r="V402" s="258"/>
    </row>
    <row r="403" spans="1:22">
      <c r="A403" s="245" t="str">
        <f t="shared" si="40"/>
        <v/>
      </c>
      <c r="B403" s="270"/>
      <c r="C403" s="216"/>
      <c r="D403" s="210"/>
      <c r="E403" s="214"/>
      <c r="F403" s="216"/>
      <c r="G403" s="211"/>
      <c r="H403" s="211"/>
      <c r="I403" s="211"/>
      <c r="J403" s="211"/>
      <c r="K403" s="250" t="str">
        <f t="shared" si="39"/>
        <v/>
      </c>
      <c r="L403" s="278"/>
      <c r="M403" s="252">
        <f>SUMIF(收入管理台账!$C$4:$C$5000,项目管理台账!K403,收入管理台账!$H$4:$H$5000)</f>
        <v>0</v>
      </c>
      <c r="N403" s="275" t="str">
        <f t="shared" si="41"/>
        <v/>
      </c>
      <c r="O403" s="276" t="str">
        <f t="shared" si="42"/>
        <v/>
      </c>
      <c r="P403" s="116"/>
      <c r="Q403" s="213"/>
      <c r="R403" s="106"/>
      <c r="S403" s="256">
        <f t="shared" si="38"/>
        <v>0</v>
      </c>
      <c r="T403" s="257"/>
      <c r="U403" s="85"/>
      <c r="V403" s="258"/>
    </row>
    <row r="404" spans="1:22">
      <c r="A404" s="245" t="str">
        <f t="shared" si="40"/>
        <v/>
      </c>
      <c r="B404" s="270"/>
      <c r="C404" s="216"/>
      <c r="D404" s="210"/>
      <c r="E404" s="214"/>
      <c r="F404" s="216"/>
      <c r="G404" s="211"/>
      <c r="H404" s="211"/>
      <c r="I404" s="211"/>
      <c r="J404" s="211"/>
      <c r="K404" s="250" t="str">
        <f t="shared" si="39"/>
        <v/>
      </c>
      <c r="L404" s="278"/>
      <c r="M404" s="252">
        <f>SUMIF(收入管理台账!$C$4:$C$5000,项目管理台账!K404,收入管理台账!$H$4:$H$5000)</f>
        <v>0</v>
      </c>
      <c r="N404" s="275" t="str">
        <f t="shared" si="41"/>
        <v/>
      </c>
      <c r="O404" s="276" t="str">
        <f t="shared" si="42"/>
        <v/>
      </c>
      <c r="P404" s="116"/>
      <c r="Q404" s="213"/>
      <c r="R404" s="106"/>
      <c r="S404" s="256">
        <f t="shared" si="38"/>
        <v>0</v>
      </c>
      <c r="T404" s="257"/>
      <c r="U404" s="85"/>
      <c r="V404" s="258"/>
    </row>
    <row r="405" spans="1:22">
      <c r="A405" s="245" t="str">
        <f t="shared" si="40"/>
        <v/>
      </c>
      <c r="B405" s="270"/>
      <c r="C405" s="216"/>
      <c r="D405" s="210"/>
      <c r="E405" s="214"/>
      <c r="F405" s="216"/>
      <c r="G405" s="211"/>
      <c r="H405" s="211"/>
      <c r="I405" s="211"/>
      <c r="J405" s="211"/>
      <c r="K405" s="250" t="str">
        <f t="shared" si="39"/>
        <v/>
      </c>
      <c r="L405" s="278"/>
      <c r="M405" s="252">
        <f>SUMIF(收入管理台账!$C$4:$C$5000,项目管理台账!K405,收入管理台账!$H$4:$H$5000)</f>
        <v>0</v>
      </c>
      <c r="N405" s="275" t="str">
        <f t="shared" si="41"/>
        <v/>
      </c>
      <c r="O405" s="276" t="str">
        <f t="shared" si="42"/>
        <v/>
      </c>
      <c r="P405" s="116"/>
      <c r="Q405" s="213"/>
      <c r="R405" s="106"/>
      <c r="S405" s="256">
        <f t="shared" si="38"/>
        <v>0</v>
      </c>
      <c r="T405" s="257"/>
      <c r="U405" s="85"/>
      <c r="V405" s="258"/>
    </row>
    <row r="406" spans="1:22">
      <c r="A406" s="245" t="str">
        <f t="shared" si="40"/>
        <v/>
      </c>
      <c r="B406" s="270"/>
      <c r="C406" s="216"/>
      <c r="D406" s="210"/>
      <c r="E406" s="214"/>
      <c r="F406" s="216"/>
      <c r="G406" s="211"/>
      <c r="H406" s="211"/>
      <c r="I406" s="211"/>
      <c r="J406" s="211"/>
      <c r="K406" s="250" t="str">
        <f t="shared" si="39"/>
        <v/>
      </c>
      <c r="L406" s="278"/>
      <c r="M406" s="252">
        <f>SUMIF(收入管理台账!$C$4:$C$5000,项目管理台账!K406,收入管理台账!$H$4:$H$5000)</f>
        <v>0</v>
      </c>
      <c r="N406" s="275" t="str">
        <f t="shared" si="41"/>
        <v/>
      </c>
      <c r="O406" s="276" t="str">
        <f t="shared" si="42"/>
        <v/>
      </c>
      <c r="P406" s="116"/>
      <c r="Q406" s="213"/>
      <c r="R406" s="106"/>
      <c r="S406" s="256">
        <f t="shared" si="38"/>
        <v>0</v>
      </c>
      <c r="T406" s="257"/>
      <c r="U406" s="85"/>
      <c r="V406" s="258"/>
    </row>
    <row r="407" spans="1:22">
      <c r="A407" s="245" t="str">
        <f t="shared" si="40"/>
        <v/>
      </c>
      <c r="B407" s="270"/>
      <c r="C407" s="216"/>
      <c r="D407" s="210"/>
      <c r="E407" s="214"/>
      <c r="F407" s="216"/>
      <c r="G407" s="211"/>
      <c r="H407" s="211"/>
      <c r="I407" s="211"/>
      <c r="J407" s="211"/>
      <c r="K407" s="250" t="str">
        <f t="shared" si="39"/>
        <v/>
      </c>
      <c r="L407" s="278"/>
      <c r="M407" s="252">
        <f>SUMIF(收入管理台账!$C$4:$C$5000,项目管理台账!K407,收入管理台账!$H$4:$H$5000)</f>
        <v>0</v>
      </c>
      <c r="N407" s="275" t="str">
        <f t="shared" si="41"/>
        <v/>
      </c>
      <c r="O407" s="276" t="str">
        <f t="shared" si="42"/>
        <v/>
      </c>
      <c r="P407" s="116"/>
      <c r="Q407" s="213"/>
      <c r="R407" s="106"/>
      <c r="S407" s="256">
        <f t="shared" si="38"/>
        <v>0</v>
      </c>
      <c r="T407" s="257"/>
      <c r="U407" s="85"/>
      <c r="V407" s="258"/>
    </row>
    <row r="408" spans="1:22">
      <c r="A408" s="245" t="str">
        <f t="shared" si="40"/>
        <v/>
      </c>
      <c r="B408" s="270"/>
      <c r="C408" s="216"/>
      <c r="D408" s="210"/>
      <c r="E408" s="214"/>
      <c r="F408" s="216"/>
      <c r="G408" s="211"/>
      <c r="H408" s="211"/>
      <c r="I408" s="211"/>
      <c r="J408" s="211"/>
      <c r="K408" s="250" t="str">
        <f t="shared" si="39"/>
        <v/>
      </c>
      <c r="L408" s="278"/>
      <c r="M408" s="252">
        <f>SUMIF(收入管理台账!$C$4:$C$5000,项目管理台账!K408,收入管理台账!$H$4:$H$5000)</f>
        <v>0</v>
      </c>
      <c r="N408" s="275" t="str">
        <f t="shared" si="41"/>
        <v/>
      </c>
      <c r="O408" s="276" t="str">
        <f t="shared" si="42"/>
        <v/>
      </c>
      <c r="P408" s="116"/>
      <c r="Q408" s="213"/>
      <c r="R408" s="106"/>
      <c r="S408" s="256">
        <f t="shared" si="38"/>
        <v>0</v>
      </c>
      <c r="T408" s="257"/>
      <c r="U408" s="85"/>
      <c r="V408" s="258"/>
    </row>
    <row r="409" spans="1:22">
      <c r="A409" s="245" t="str">
        <f t="shared" si="40"/>
        <v/>
      </c>
      <c r="B409" s="270"/>
      <c r="C409" s="216"/>
      <c r="D409" s="210"/>
      <c r="E409" s="214"/>
      <c r="F409" s="216"/>
      <c r="G409" s="211"/>
      <c r="H409" s="211"/>
      <c r="I409" s="211"/>
      <c r="J409" s="211"/>
      <c r="K409" s="250" t="str">
        <f t="shared" si="39"/>
        <v/>
      </c>
      <c r="L409" s="278"/>
      <c r="M409" s="252">
        <f>SUMIF(收入管理台账!$C$4:$C$5000,项目管理台账!K409,收入管理台账!$H$4:$H$5000)</f>
        <v>0</v>
      </c>
      <c r="N409" s="275" t="str">
        <f t="shared" si="41"/>
        <v/>
      </c>
      <c r="O409" s="276" t="str">
        <f t="shared" si="42"/>
        <v/>
      </c>
      <c r="P409" s="116"/>
      <c r="Q409" s="213"/>
      <c r="R409" s="106"/>
      <c r="S409" s="256">
        <f t="shared" si="38"/>
        <v>0</v>
      </c>
      <c r="T409" s="257"/>
      <c r="U409" s="85"/>
      <c r="V409" s="258"/>
    </row>
    <row r="410" spans="1:22">
      <c r="A410" s="245" t="str">
        <f t="shared" si="40"/>
        <v/>
      </c>
      <c r="B410" s="270"/>
      <c r="C410" s="216"/>
      <c r="D410" s="210"/>
      <c r="E410" s="214"/>
      <c r="F410" s="216"/>
      <c r="G410" s="211"/>
      <c r="H410" s="211"/>
      <c r="I410" s="211"/>
      <c r="J410" s="211"/>
      <c r="K410" s="250" t="str">
        <f t="shared" si="39"/>
        <v/>
      </c>
      <c r="L410" s="278"/>
      <c r="M410" s="252">
        <f>SUMIF(收入管理台账!$C$4:$C$5000,项目管理台账!K410,收入管理台账!$H$4:$H$5000)</f>
        <v>0</v>
      </c>
      <c r="N410" s="275" t="str">
        <f t="shared" si="41"/>
        <v/>
      </c>
      <c r="O410" s="276" t="str">
        <f t="shared" si="42"/>
        <v/>
      </c>
      <c r="P410" s="116"/>
      <c r="Q410" s="213"/>
      <c r="R410" s="106"/>
      <c r="S410" s="256">
        <f t="shared" si="38"/>
        <v>0</v>
      </c>
      <c r="T410" s="257"/>
      <c r="U410" s="85"/>
      <c r="V410" s="258"/>
    </row>
    <row r="411" spans="1:22">
      <c r="A411" s="245" t="str">
        <f t="shared" si="40"/>
        <v/>
      </c>
      <c r="B411" s="270"/>
      <c r="C411" s="216"/>
      <c r="D411" s="210"/>
      <c r="E411" s="214"/>
      <c r="F411" s="216"/>
      <c r="G411" s="211"/>
      <c r="H411" s="211"/>
      <c r="I411" s="211"/>
      <c r="J411" s="211"/>
      <c r="K411" s="250" t="str">
        <f t="shared" si="39"/>
        <v/>
      </c>
      <c r="L411" s="278"/>
      <c r="M411" s="252">
        <f>SUMIF(收入管理台账!$C$4:$C$5000,项目管理台账!K411,收入管理台账!$H$4:$H$5000)</f>
        <v>0</v>
      </c>
      <c r="N411" s="275" t="str">
        <f t="shared" si="41"/>
        <v/>
      </c>
      <c r="O411" s="276" t="str">
        <f t="shared" si="42"/>
        <v/>
      </c>
      <c r="P411" s="116"/>
      <c r="Q411" s="213"/>
      <c r="R411" s="106"/>
      <c r="S411" s="256">
        <f t="shared" si="38"/>
        <v>0</v>
      </c>
      <c r="T411" s="257"/>
      <c r="U411" s="85"/>
      <c r="V411" s="258"/>
    </row>
    <row r="412" spans="1:22">
      <c r="A412" s="245" t="str">
        <f t="shared" si="40"/>
        <v/>
      </c>
      <c r="B412" s="270"/>
      <c r="C412" s="216"/>
      <c r="D412" s="210"/>
      <c r="E412" s="214"/>
      <c r="F412" s="216"/>
      <c r="G412" s="211"/>
      <c r="H412" s="211"/>
      <c r="I412" s="211"/>
      <c r="J412" s="211"/>
      <c r="K412" s="250" t="str">
        <f t="shared" si="39"/>
        <v/>
      </c>
      <c r="L412" s="278"/>
      <c r="M412" s="252">
        <f>SUMIF(收入管理台账!$C$4:$C$5000,项目管理台账!K412,收入管理台账!$H$4:$H$5000)</f>
        <v>0</v>
      </c>
      <c r="N412" s="275" t="str">
        <f t="shared" si="41"/>
        <v/>
      </c>
      <c r="O412" s="276" t="str">
        <f t="shared" si="42"/>
        <v/>
      </c>
      <c r="P412" s="116"/>
      <c r="Q412" s="213"/>
      <c r="R412" s="106"/>
      <c r="S412" s="256">
        <f t="shared" si="38"/>
        <v>0</v>
      </c>
      <c r="T412" s="257"/>
      <c r="U412" s="85"/>
      <c r="V412" s="258"/>
    </row>
    <row r="413" spans="1:22">
      <c r="A413" s="245" t="str">
        <f t="shared" si="40"/>
        <v/>
      </c>
      <c r="B413" s="270"/>
      <c r="C413" s="216"/>
      <c r="D413" s="210"/>
      <c r="E413" s="214"/>
      <c r="F413" s="216"/>
      <c r="G413" s="211"/>
      <c r="H413" s="211"/>
      <c r="I413" s="211"/>
      <c r="J413" s="211"/>
      <c r="K413" s="250" t="str">
        <f t="shared" si="39"/>
        <v/>
      </c>
      <c r="L413" s="278"/>
      <c r="M413" s="252">
        <f>SUMIF(收入管理台账!$C$4:$C$5000,项目管理台账!K413,收入管理台账!$H$4:$H$5000)</f>
        <v>0</v>
      </c>
      <c r="N413" s="275" t="str">
        <f t="shared" si="41"/>
        <v/>
      </c>
      <c r="O413" s="276" t="str">
        <f t="shared" si="42"/>
        <v/>
      </c>
      <c r="P413" s="116"/>
      <c r="Q413" s="213"/>
      <c r="R413" s="106"/>
      <c r="S413" s="256">
        <f t="shared" si="38"/>
        <v>0</v>
      </c>
      <c r="T413" s="257"/>
      <c r="U413" s="85"/>
      <c r="V413" s="258"/>
    </row>
    <row r="414" spans="1:22">
      <c r="A414" s="245" t="str">
        <f t="shared" si="40"/>
        <v/>
      </c>
      <c r="B414" s="270"/>
      <c r="C414" s="216"/>
      <c r="D414" s="210"/>
      <c r="E414" s="214"/>
      <c r="F414" s="216"/>
      <c r="G414" s="211"/>
      <c r="H414" s="211"/>
      <c r="I414" s="211"/>
      <c r="J414" s="211"/>
      <c r="K414" s="250" t="str">
        <f t="shared" si="39"/>
        <v/>
      </c>
      <c r="L414" s="278"/>
      <c r="M414" s="252">
        <f>SUMIF(收入管理台账!$C$4:$C$5000,项目管理台账!K414,收入管理台账!$H$4:$H$5000)</f>
        <v>0</v>
      </c>
      <c r="N414" s="275" t="str">
        <f t="shared" si="41"/>
        <v/>
      </c>
      <c r="O414" s="276" t="str">
        <f t="shared" si="42"/>
        <v/>
      </c>
      <c r="P414" s="116"/>
      <c r="Q414" s="213"/>
      <c r="R414" s="106"/>
      <c r="S414" s="256">
        <f t="shared" si="38"/>
        <v>0</v>
      </c>
      <c r="T414" s="257"/>
      <c r="U414" s="85"/>
      <c r="V414" s="258"/>
    </row>
    <row r="415" spans="1:22">
      <c r="A415" s="245" t="str">
        <f t="shared" si="40"/>
        <v/>
      </c>
      <c r="B415" s="270"/>
      <c r="C415" s="216"/>
      <c r="D415" s="210"/>
      <c r="E415" s="214"/>
      <c r="F415" s="216"/>
      <c r="G415" s="211"/>
      <c r="H415" s="211"/>
      <c r="I415" s="211"/>
      <c r="J415" s="211"/>
      <c r="K415" s="250" t="str">
        <f t="shared" si="39"/>
        <v/>
      </c>
      <c r="L415" s="278"/>
      <c r="M415" s="252">
        <f>SUMIF(收入管理台账!$C$4:$C$5000,项目管理台账!K415,收入管理台账!$H$4:$H$5000)</f>
        <v>0</v>
      </c>
      <c r="N415" s="275" t="str">
        <f t="shared" si="41"/>
        <v/>
      </c>
      <c r="O415" s="276" t="str">
        <f t="shared" si="42"/>
        <v/>
      </c>
      <c r="P415" s="116"/>
      <c r="Q415" s="213"/>
      <c r="R415" s="106"/>
      <c r="S415" s="256">
        <f t="shared" si="38"/>
        <v>0</v>
      </c>
      <c r="T415" s="257"/>
      <c r="U415" s="85"/>
      <c r="V415" s="258"/>
    </row>
    <row r="416" spans="1:22">
      <c r="A416" s="245" t="str">
        <f t="shared" si="40"/>
        <v/>
      </c>
      <c r="B416" s="270"/>
      <c r="C416" s="216"/>
      <c r="D416" s="210"/>
      <c r="E416" s="214"/>
      <c r="F416" s="216"/>
      <c r="G416" s="211"/>
      <c r="H416" s="211"/>
      <c r="I416" s="211"/>
      <c r="J416" s="211"/>
      <c r="K416" s="250" t="str">
        <f t="shared" si="39"/>
        <v/>
      </c>
      <c r="L416" s="278"/>
      <c r="M416" s="252">
        <f>SUMIF(收入管理台账!$C$4:$C$5000,项目管理台账!K416,收入管理台账!$H$4:$H$5000)</f>
        <v>0</v>
      </c>
      <c r="N416" s="275" t="str">
        <f t="shared" si="41"/>
        <v/>
      </c>
      <c r="O416" s="276" t="str">
        <f t="shared" si="42"/>
        <v/>
      </c>
      <c r="P416" s="116"/>
      <c r="Q416" s="213"/>
      <c r="R416" s="106"/>
      <c r="S416" s="256">
        <f t="shared" si="38"/>
        <v>0</v>
      </c>
      <c r="T416" s="257"/>
      <c r="U416" s="85"/>
      <c r="V416" s="258"/>
    </row>
    <row r="417" spans="1:22">
      <c r="A417" s="245" t="str">
        <f t="shared" si="40"/>
        <v/>
      </c>
      <c r="B417" s="270"/>
      <c r="C417" s="216"/>
      <c r="D417" s="210"/>
      <c r="E417" s="214"/>
      <c r="F417" s="216"/>
      <c r="G417" s="211"/>
      <c r="H417" s="211"/>
      <c r="I417" s="211"/>
      <c r="J417" s="211"/>
      <c r="K417" s="250" t="str">
        <f t="shared" si="39"/>
        <v/>
      </c>
      <c r="L417" s="278"/>
      <c r="M417" s="252">
        <f>SUMIF(收入管理台账!$C$4:$C$5000,项目管理台账!K417,收入管理台账!$H$4:$H$5000)</f>
        <v>0</v>
      </c>
      <c r="N417" s="275" t="str">
        <f t="shared" si="41"/>
        <v/>
      </c>
      <c r="O417" s="276" t="str">
        <f t="shared" si="42"/>
        <v/>
      </c>
      <c r="P417" s="116"/>
      <c r="Q417" s="213"/>
      <c r="R417" s="106"/>
      <c r="S417" s="256">
        <f t="shared" si="38"/>
        <v>0</v>
      </c>
      <c r="T417" s="257"/>
      <c r="U417" s="85"/>
      <c r="V417" s="258"/>
    </row>
    <row r="418" spans="1:22">
      <c r="A418" s="245" t="str">
        <f t="shared" si="40"/>
        <v/>
      </c>
      <c r="B418" s="270"/>
      <c r="C418" s="216"/>
      <c r="D418" s="210"/>
      <c r="E418" s="214"/>
      <c r="F418" s="216"/>
      <c r="G418" s="211"/>
      <c r="H418" s="211"/>
      <c r="I418" s="211"/>
      <c r="J418" s="211"/>
      <c r="K418" s="250" t="str">
        <f t="shared" si="39"/>
        <v/>
      </c>
      <c r="L418" s="278"/>
      <c r="M418" s="252">
        <f>SUMIF(收入管理台账!$C$4:$C$5000,项目管理台账!K418,收入管理台账!$H$4:$H$5000)</f>
        <v>0</v>
      </c>
      <c r="N418" s="275" t="str">
        <f t="shared" si="41"/>
        <v/>
      </c>
      <c r="O418" s="276" t="str">
        <f t="shared" si="42"/>
        <v/>
      </c>
      <c r="P418" s="116"/>
      <c r="Q418" s="213"/>
      <c r="R418" s="106"/>
      <c r="S418" s="256">
        <f t="shared" si="38"/>
        <v>0</v>
      </c>
      <c r="T418" s="257"/>
      <c r="U418" s="85"/>
      <c r="V418" s="258"/>
    </row>
    <row r="419" spans="1:22">
      <c r="A419" s="245" t="str">
        <f t="shared" si="40"/>
        <v/>
      </c>
      <c r="B419" s="270"/>
      <c r="C419" s="216"/>
      <c r="D419" s="210"/>
      <c r="E419" s="214"/>
      <c r="F419" s="216"/>
      <c r="G419" s="211"/>
      <c r="H419" s="211"/>
      <c r="I419" s="211"/>
      <c r="J419" s="211"/>
      <c r="K419" s="250" t="str">
        <f t="shared" si="39"/>
        <v/>
      </c>
      <c r="L419" s="278"/>
      <c r="M419" s="252">
        <f>SUMIF(收入管理台账!$C$4:$C$5000,项目管理台账!K419,收入管理台账!$H$4:$H$5000)</f>
        <v>0</v>
      </c>
      <c r="N419" s="275" t="str">
        <f t="shared" si="41"/>
        <v/>
      </c>
      <c r="O419" s="276" t="str">
        <f t="shared" si="42"/>
        <v/>
      </c>
      <c r="P419" s="116"/>
      <c r="Q419" s="213"/>
      <c r="R419" s="106"/>
      <c r="S419" s="256">
        <f t="shared" si="38"/>
        <v>0</v>
      </c>
      <c r="T419" s="257"/>
      <c r="U419" s="85"/>
      <c r="V419" s="258"/>
    </row>
    <row r="420" spans="1:22">
      <c r="A420" s="245" t="str">
        <f t="shared" si="40"/>
        <v/>
      </c>
      <c r="B420" s="270"/>
      <c r="C420" s="216"/>
      <c r="D420" s="210"/>
      <c r="E420" s="214"/>
      <c r="F420" s="216"/>
      <c r="G420" s="211"/>
      <c r="H420" s="211"/>
      <c r="I420" s="211"/>
      <c r="J420" s="211"/>
      <c r="K420" s="250" t="str">
        <f t="shared" si="39"/>
        <v/>
      </c>
      <c r="L420" s="278"/>
      <c r="M420" s="252">
        <f>SUMIF(收入管理台账!$C$4:$C$5000,项目管理台账!K420,收入管理台账!$H$4:$H$5000)</f>
        <v>0</v>
      </c>
      <c r="N420" s="275" t="str">
        <f t="shared" si="41"/>
        <v/>
      </c>
      <c r="O420" s="276" t="str">
        <f t="shared" si="42"/>
        <v/>
      </c>
      <c r="P420" s="116"/>
      <c r="Q420" s="213"/>
      <c r="R420" s="106"/>
      <c r="S420" s="256">
        <f t="shared" si="38"/>
        <v>0</v>
      </c>
      <c r="T420" s="257"/>
      <c r="U420" s="85"/>
      <c r="V420" s="258"/>
    </row>
    <row r="421" spans="1:22">
      <c r="A421" s="245" t="str">
        <f t="shared" si="40"/>
        <v/>
      </c>
      <c r="B421" s="270"/>
      <c r="C421" s="216"/>
      <c r="D421" s="210"/>
      <c r="E421" s="214"/>
      <c r="F421" s="216"/>
      <c r="G421" s="211"/>
      <c r="H421" s="211"/>
      <c r="I421" s="211"/>
      <c r="J421" s="211"/>
      <c r="K421" s="250" t="str">
        <f t="shared" si="39"/>
        <v/>
      </c>
      <c r="L421" s="278"/>
      <c r="M421" s="252">
        <f>SUMIF(收入管理台账!$C$4:$C$5000,项目管理台账!K421,收入管理台账!$H$4:$H$5000)</f>
        <v>0</v>
      </c>
      <c r="N421" s="275" t="str">
        <f t="shared" si="41"/>
        <v/>
      </c>
      <c r="O421" s="276" t="str">
        <f t="shared" si="42"/>
        <v/>
      </c>
      <c r="P421" s="116"/>
      <c r="Q421" s="213"/>
      <c r="R421" s="106"/>
      <c r="S421" s="256">
        <f t="shared" si="38"/>
        <v>0</v>
      </c>
      <c r="T421" s="257"/>
      <c r="U421" s="85"/>
      <c r="V421" s="258"/>
    </row>
    <row r="422" spans="1:22">
      <c r="A422" s="245" t="str">
        <f t="shared" si="40"/>
        <v/>
      </c>
      <c r="B422" s="270"/>
      <c r="C422" s="216"/>
      <c r="D422" s="210"/>
      <c r="E422" s="214"/>
      <c r="F422" s="216"/>
      <c r="G422" s="211"/>
      <c r="H422" s="211"/>
      <c r="I422" s="211"/>
      <c r="J422" s="211"/>
      <c r="K422" s="250" t="str">
        <f t="shared" si="39"/>
        <v/>
      </c>
      <c r="L422" s="278"/>
      <c r="M422" s="252">
        <f>SUMIF(收入管理台账!$C$4:$C$5000,项目管理台账!K422,收入管理台账!$H$4:$H$5000)</f>
        <v>0</v>
      </c>
      <c r="N422" s="275" t="str">
        <f t="shared" si="41"/>
        <v/>
      </c>
      <c r="O422" s="276" t="str">
        <f t="shared" si="42"/>
        <v/>
      </c>
      <c r="P422" s="116"/>
      <c r="Q422" s="213"/>
      <c r="R422" s="106"/>
      <c r="S422" s="256">
        <f t="shared" si="38"/>
        <v>0</v>
      </c>
      <c r="T422" s="257"/>
      <c r="U422" s="85"/>
      <c r="V422" s="258"/>
    </row>
    <row r="423" spans="1:22">
      <c r="A423" s="245" t="str">
        <f t="shared" si="40"/>
        <v/>
      </c>
      <c r="B423" s="270"/>
      <c r="C423" s="216"/>
      <c r="D423" s="210"/>
      <c r="E423" s="214"/>
      <c r="F423" s="216"/>
      <c r="G423" s="211"/>
      <c r="H423" s="211"/>
      <c r="I423" s="211"/>
      <c r="J423" s="211"/>
      <c r="K423" s="250" t="str">
        <f t="shared" si="39"/>
        <v/>
      </c>
      <c r="L423" s="278"/>
      <c r="M423" s="252">
        <f>SUMIF(收入管理台账!$C$4:$C$5000,项目管理台账!K423,收入管理台账!$H$4:$H$5000)</f>
        <v>0</v>
      </c>
      <c r="N423" s="275" t="str">
        <f t="shared" si="41"/>
        <v/>
      </c>
      <c r="O423" s="276" t="str">
        <f t="shared" si="42"/>
        <v/>
      </c>
      <c r="P423" s="116"/>
      <c r="Q423" s="213"/>
      <c r="R423" s="106"/>
      <c r="S423" s="256">
        <f t="shared" ref="S423:S486" si="43">P423*R423</f>
        <v>0</v>
      </c>
      <c r="T423" s="257"/>
      <c r="U423" s="85"/>
      <c r="V423" s="258"/>
    </row>
    <row r="424" spans="1:22">
      <c r="A424" s="245" t="str">
        <f t="shared" si="40"/>
        <v/>
      </c>
      <c r="B424" s="270"/>
      <c r="C424" s="216"/>
      <c r="D424" s="210"/>
      <c r="E424" s="214"/>
      <c r="F424" s="216"/>
      <c r="G424" s="211"/>
      <c r="H424" s="211"/>
      <c r="I424" s="211"/>
      <c r="J424" s="211"/>
      <c r="K424" s="250" t="str">
        <f t="shared" ref="K424:K487" si="44">IF(D424&lt;&gt;"","首熙"&amp;LEFT(E424,2)&amp;RIGHT(YEAR(J424),4)&amp;IF(MONTH(J424)&lt;10,0&amp;MONTH(J424),MONTH(J424))&amp;IF(A424&lt;10,0&amp;0&amp;A424,IF(A424&lt;100,0&amp;A424,A424)),"")</f>
        <v/>
      </c>
      <c r="L424" s="278"/>
      <c r="M424" s="252">
        <f>SUMIF(收入管理台账!$C$4:$C$5000,项目管理台账!K424,收入管理台账!$H$4:$H$5000)</f>
        <v>0</v>
      </c>
      <c r="N424" s="275" t="str">
        <f t="shared" si="41"/>
        <v/>
      </c>
      <c r="O424" s="276" t="str">
        <f t="shared" si="42"/>
        <v/>
      </c>
      <c r="P424" s="116"/>
      <c r="Q424" s="213"/>
      <c r="R424" s="106"/>
      <c r="S424" s="256">
        <f t="shared" si="43"/>
        <v>0</v>
      </c>
      <c r="T424" s="257"/>
      <c r="U424" s="85"/>
      <c r="V424" s="258"/>
    </row>
    <row r="425" spans="1:22">
      <c r="A425" s="245" t="str">
        <f t="shared" si="40"/>
        <v/>
      </c>
      <c r="B425" s="270"/>
      <c r="C425" s="216"/>
      <c r="D425" s="210"/>
      <c r="E425" s="214"/>
      <c r="F425" s="216"/>
      <c r="G425" s="211"/>
      <c r="H425" s="211"/>
      <c r="I425" s="211"/>
      <c r="J425" s="211"/>
      <c r="K425" s="250" t="str">
        <f t="shared" si="44"/>
        <v/>
      </c>
      <c r="L425" s="278"/>
      <c r="M425" s="252">
        <f>SUMIF(收入管理台账!$C$4:$C$5000,项目管理台账!K425,收入管理台账!$H$4:$H$5000)</f>
        <v>0</v>
      </c>
      <c r="N425" s="275" t="str">
        <f t="shared" si="41"/>
        <v/>
      </c>
      <c r="O425" s="276" t="str">
        <f t="shared" si="42"/>
        <v/>
      </c>
      <c r="P425" s="116"/>
      <c r="Q425" s="213"/>
      <c r="R425" s="106"/>
      <c r="S425" s="256">
        <f t="shared" si="43"/>
        <v>0</v>
      </c>
      <c r="T425" s="257"/>
      <c r="U425" s="85"/>
      <c r="V425" s="258"/>
    </row>
    <row r="426" spans="1:22">
      <c r="A426" s="245" t="str">
        <f t="shared" si="40"/>
        <v/>
      </c>
      <c r="B426" s="270"/>
      <c r="C426" s="216"/>
      <c r="D426" s="210"/>
      <c r="E426" s="214"/>
      <c r="F426" s="216"/>
      <c r="G426" s="211"/>
      <c r="H426" s="211"/>
      <c r="I426" s="211"/>
      <c r="J426" s="211"/>
      <c r="K426" s="250" t="str">
        <f t="shared" si="44"/>
        <v/>
      </c>
      <c r="L426" s="278"/>
      <c r="M426" s="252">
        <f>SUMIF(收入管理台账!$C$4:$C$5000,项目管理台账!K426,收入管理台账!$H$4:$H$5000)</f>
        <v>0</v>
      </c>
      <c r="N426" s="275" t="str">
        <f t="shared" si="41"/>
        <v/>
      </c>
      <c r="O426" s="276" t="str">
        <f t="shared" si="42"/>
        <v/>
      </c>
      <c r="P426" s="116"/>
      <c r="Q426" s="213"/>
      <c r="R426" s="106"/>
      <c r="S426" s="256">
        <f t="shared" si="43"/>
        <v>0</v>
      </c>
      <c r="T426" s="257"/>
      <c r="U426" s="85"/>
      <c r="V426" s="258"/>
    </row>
    <row r="427" spans="1:22">
      <c r="A427" s="245" t="str">
        <f t="shared" si="40"/>
        <v/>
      </c>
      <c r="B427" s="270"/>
      <c r="C427" s="216"/>
      <c r="D427" s="210"/>
      <c r="E427" s="214"/>
      <c r="F427" s="216"/>
      <c r="G427" s="211"/>
      <c r="H427" s="211"/>
      <c r="I427" s="211"/>
      <c r="J427" s="211"/>
      <c r="K427" s="250" t="str">
        <f t="shared" si="44"/>
        <v/>
      </c>
      <c r="L427" s="278"/>
      <c r="M427" s="252">
        <f>SUMIF(收入管理台账!$C$4:$C$5000,项目管理台账!K427,收入管理台账!$H$4:$H$5000)</f>
        <v>0</v>
      </c>
      <c r="N427" s="275" t="str">
        <f t="shared" si="41"/>
        <v/>
      </c>
      <c r="O427" s="276" t="str">
        <f t="shared" si="42"/>
        <v/>
      </c>
      <c r="P427" s="116"/>
      <c r="Q427" s="213"/>
      <c r="R427" s="106"/>
      <c r="S427" s="256">
        <f t="shared" si="43"/>
        <v>0</v>
      </c>
      <c r="T427" s="257"/>
      <c r="U427" s="85"/>
      <c r="V427" s="258"/>
    </row>
    <row r="428" spans="1:22">
      <c r="A428" s="245" t="str">
        <f t="shared" si="40"/>
        <v/>
      </c>
      <c r="B428" s="270"/>
      <c r="C428" s="216"/>
      <c r="D428" s="210"/>
      <c r="E428" s="214"/>
      <c r="F428" s="216"/>
      <c r="G428" s="211"/>
      <c r="H428" s="211"/>
      <c r="I428" s="211"/>
      <c r="J428" s="211"/>
      <c r="K428" s="250" t="str">
        <f t="shared" si="44"/>
        <v/>
      </c>
      <c r="L428" s="278"/>
      <c r="M428" s="252">
        <f>SUMIF(收入管理台账!$C$4:$C$5000,项目管理台账!K428,收入管理台账!$H$4:$H$5000)</f>
        <v>0</v>
      </c>
      <c r="N428" s="275" t="str">
        <f t="shared" si="41"/>
        <v/>
      </c>
      <c r="O428" s="276" t="str">
        <f t="shared" si="42"/>
        <v/>
      </c>
      <c r="P428" s="116"/>
      <c r="Q428" s="213"/>
      <c r="R428" s="106"/>
      <c r="S428" s="256">
        <f t="shared" si="43"/>
        <v>0</v>
      </c>
      <c r="T428" s="257"/>
      <c r="U428" s="85"/>
      <c r="V428" s="258"/>
    </row>
    <row r="429" spans="1:22">
      <c r="A429" s="245" t="str">
        <f t="shared" si="40"/>
        <v/>
      </c>
      <c r="B429" s="270"/>
      <c r="C429" s="216"/>
      <c r="D429" s="210"/>
      <c r="E429" s="214"/>
      <c r="F429" s="216"/>
      <c r="G429" s="211"/>
      <c r="H429" s="211"/>
      <c r="I429" s="211"/>
      <c r="J429" s="211"/>
      <c r="K429" s="250" t="str">
        <f t="shared" si="44"/>
        <v/>
      </c>
      <c r="L429" s="278"/>
      <c r="M429" s="252">
        <f>SUMIF(收入管理台账!$C$4:$C$5000,项目管理台账!K429,收入管理台账!$H$4:$H$5000)</f>
        <v>0</v>
      </c>
      <c r="N429" s="275" t="str">
        <f t="shared" si="41"/>
        <v/>
      </c>
      <c r="O429" s="276" t="str">
        <f t="shared" si="42"/>
        <v/>
      </c>
      <c r="P429" s="116"/>
      <c r="Q429" s="213"/>
      <c r="R429" s="106"/>
      <c r="S429" s="256">
        <f t="shared" si="43"/>
        <v>0</v>
      </c>
      <c r="T429" s="257"/>
      <c r="U429" s="85"/>
      <c r="V429" s="258"/>
    </row>
    <row r="430" spans="1:22">
      <c r="A430" s="245" t="str">
        <f t="shared" si="40"/>
        <v/>
      </c>
      <c r="B430" s="270"/>
      <c r="C430" s="216"/>
      <c r="D430" s="210"/>
      <c r="E430" s="214"/>
      <c r="F430" s="216"/>
      <c r="G430" s="211"/>
      <c r="H430" s="211"/>
      <c r="I430" s="211"/>
      <c r="J430" s="211"/>
      <c r="K430" s="250" t="str">
        <f t="shared" si="44"/>
        <v/>
      </c>
      <c r="L430" s="278"/>
      <c r="M430" s="252">
        <f>SUMIF(收入管理台账!$C$4:$C$5000,项目管理台账!K430,收入管理台账!$H$4:$H$5000)</f>
        <v>0</v>
      </c>
      <c r="N430" s="275" t="str">
        <f t="shared" si="41"/>
        <v/>
      </c>
      <c r="O430" s="276" t="str">
        <f t="shared" si="42"/>
        <v/>
      </c>
      <c r="P430" s="116"/>
      <c r="Q430" s="213"/>
      <c r="R430" s="106"/>
      <c r="S430" s="256">
        <f t="shared" si="43"/>
        <v>0</v>
      </c>
      <c r="T430" s="257"/>
      <c r="U430" s="85"/>
      <c r="V430" s="258"/>
    </row>
    <row r="431" spans="1:22">
      <c r="A431" s="245" t="str">
        <f t="shared" si="40"/>
        <v/>
      </c>
      <c r="B431" s="270"/>
      <c r="C431" s="216"/>
      <c r="D431" s="210"/>
      <c r="E431" s="214"/>
      <c r="F431" s="216"/>
      <c r="G431" s="211"/>
      <c r="H431" s="211"/>
      <c r="I431" s="211"/>
      <c r="J431" s="211"/>
      <c r="K431" s="250" t="str">
        <f t="shared" si="44"/>
        <v/>
      </c>
      <c r="L431" s="278"/>
      <c r="M431" s="252">
        <f>SUMIF(收入管理台账!$C$4:$C$5000,项目管理台账!K431,收入管理台账!$H$4:$H$5000)</f>
        <v>0</v>
      </c>
      <c r="N431" s="275" t="str">
        <f t="shared" si="41"/>
        <v/>
      </c>
      <c r="O431" s="276" t="str">
        <f t="shared" si="42"/>
        <v/>
      </c>
      <c r="P431" s="116"/>
      <c r="Q431" s="213"/>
      <c r="R431" s="106"/>
      <c r="S431" s="256">
        <f t="shared" si="43"/>
        <v>0</v>
      </c>
      <c r="T431" s="257"/>
      <c r="U431" s="85"/>
      <c r="V431" s="258"/>
    </row>
    <row r="432" spans="1:22">
      <c r="A432" s="245" t="str">
        <f t="shared" si="40"/>
        <v/>
      </c>
      <c r="B432" s="270"/>
      <c r="C432" s="216"/>
      <c r="D432" s="210"/>
      <c r="E432" s="214"/>
      <c r="F432" s="216"/>
      <c r="G432" s="211"/>
      <c r="H432" s="211"/>
      <c r="I432" s="211"/>
      <c r="J432" s="211"/>
      <c r="K432" s="250" t="str">
        <f t="shared" si="44"/>
        <v/>
      </c>
      <c r="L432" s="278"/>
      <c r="M432" s="252">
        <f>SUMIF(收入管理台账!$C$4:$C$5000,项目管理台账!K432,收入管理台账!$H$4:$H$5000)</f>
        <v>0</v>
      </c>
      <c r="N432" s="275" t="str">
        <f t="shared" si="41"/>
        <v/>
      </c>
      <c r="O432" s="276" t="str">
        <f t="shared" si="42"/>
        <v/>
      </c>
      <c r="P432" s="116"/>
      <c r="Q432" s="213"/>
      <c r="R432" s="106"/>
      <c r="S432" s="256">
        <f t="shared" si="43"/>
        <v>0</v>
      </c>
      <c r="T432" s="257"/>
      <c r="U432" s="85"/>
      <c r="V432" s="258"/>
    </row>
    <row r="433" spans="1:22">
      <c r="A433" s="245" t="str">
        <f t="shared" si="40"/>
        <v/>
      </c>
      <c r="B433" s="270"/>
      <c r="C433" s="216"/>
      <c r="D433" s="210"/>
      <c r="E433" s="214"/>
      <c r="F433" s="216"/>
      <c r="G433" s="211"/>
      <c r="H433" s="211"/>
      <c r="I433" s="211"/>
      <c r="J433" s="211"/>
      <c r="K433" s="250" t="str">
        <f t="shared" si="44"/>
        <v/>
      </c>
      <c r="L433" s="278"/>
      <c r="M433" s="252">
        <f>SUMIF(收入管理台账!$C$4:$C$5000,项目管理台账!K433,收入管理台账!$H$4:$H$5000)</f>
        <v>0</v>
      </c>
      <c r="N433" s="275" t="str">
        <f t="shared" si="41"/>
        <v/>
      </c>
      <c r="O433" s="276" t="str">
        <f t="shared" si="42"/>
        <v/>
      </c>
      <c r="P433" s="116"/>
      <c r="Q433" s="213"/>
      <c r="R433" s="106"/>
      <c r="S433" s="256">
        <f t="shared" si="43"/>
        <v>0</v>
      </c>
      <c r="T433" s="257"/>
      <c r="U433" s="85"/>
      <c r="V433" s="258"/>
    </row>
    <row r="434" spans="1:22">
      <c r="A434" s="245" t="str">
        <f t="shared" si="40"/>
        <v/>
      </c>
      <c r="B434" s="270"/>
      <c r="C434" s="216"/>
      <c r="D434" s="210"/>
      <c r="E434" s="214"/>
      <c r="F434" s="216"/>
      <c r="G434" s="211"/>
      <c r="H434" s="211"/>
      <c r="I434" s="211"/>
      <c r="J434" s="211"/>
      <c r="K434" s="250" t="str">
        <f t="shared" si="44"/>
        <v/>
      </c>
      <c r="L434" s="278"/>
      <c r="M434" s="252">
        <f>SUMIF(收入管理台账!$C$4:$C$5000,项目管理台账!K434,收入管理台账!$H$4:$H$5000)</f>
        <v>0</v>
      </c>
      <c r="N434" s="275" t="str">
        <f t="shared" si="41"/>
        <v/>
      </c>
      <c r="O434" s="276" t="str">
        <f t="shared" si="42"/>
        <v/>
      </c>
      <c r="P434" s="116"/>
      <c r="Q434" s="213"/>
      <c r="R434" s="106"/>
      <c r="S434" s="256">
        <f t="shared" si="43"/>
        <v>0</v>
      </c>
      <c r="T434" s="257"/>
      <c r="U434" s="85"/>
      <c r="V434" s="258"/>
    </row>
    <row r="435" spans="1:22">
      <c r="A435" s="245" t="str">
        <f t="shared" si="40"/>
        <v/>
      </c>
      <c r="B435" s="270"/>
      <c r="C435" s="216"/>
      <c r="D435" s="210"/>
      <c r="E435" s="214"/>
      <c r="F435" s="216"/>
      <c r="G435" s="211"/>
      <c r="H435" s="211"/>
      <c r="I435" s="211"/>
      <c r="J435" s="211"/>
      <c r="K435" s="250" t="str">
        <f t="shared" si="44"/>
        <v/>
      </c>
      <c r="L435" s="278"/>
      <c r="M435" s="252">
        <f>SUMIF(收入管理台账!$C$4:$C$5000,项目管理台账!K435,收入管理台账!$H$4:$H$5000)</f>
        <v>0</v>
      </c>
      <c r="N435" s="275" t="str">
        <f t="shared" si="41"/>
        <v/>
      </c>
      <c r="O435" s="276" t="str">
        <f t="shared" si="42"/>
        <v/>
      </c>
      <c r="P435" s="116"/>
      <c r="Q435" s="213"/>
      <c r="R435" s="106"/>
      <c r="S435" s="256">
        <f t="shared" si="43"/>
        <v>0</v>
      </c>
      <c r="T435" s="257"/>
      <c r="U435" s="85"/>
      <c r="V435" s="258"/>
    </row>
    <row r="436" spans="1:22">
      <c r="A436" s="245" t="str">
        <f t="shared" si="40"/>
        <v/>
      </c>
      <c r="B436" s="270"/>
      <c r="C436" s="216"/>
      <c r="D436" s="210"/>
      <c r="E436" s="214"/>
      <c r="F436" s="216"/>
      <c r="G436" s="211"/>
      <c r="H436" s="211"/>
      <c r="I436" s="211"/>
      <c r="J436" s="211"/>
      <c r="K436" s="250" t="str">
        <f t="shared" si="44"/>
        <v/>
      </c>
      <c r="L436" s="278"/>
      <c r="M436" s="252">
        <f>SUMIF(收入管理台账!$C$4:$C$5000,项目管理台账!K436,收入管理台账!$H$4:$H$5000)</f>
        <v>0</v>
      </c>
      <c r="N436" s="275" t="str">
        <f t="shared" si="41"/>
        <v/>
      </c>
      <c r="O436" s="276" t="str">
        <f t="shared" si="42"/>
        <v/>
      </c>
      <c r="P436" s="116"/>
      <c r="Q436" s="213"/>
      <c r="R436" s="106"/>
      <c r="S436" s="256">
        <f t="shared" si="43"/>
        <v>0</v>
      </c>
      <c r="T436" s="257"/>
      <c r="U436" s="85"/>
      <c r="V436" s="258"/>
    </row>
    <row r="437" spans="1:22">
      <c r="A437" s="245" t="str">
        <f t="shared" si="40"/>
        <v/>
      </c>
      <c r="B437" s="270"/>
      <c r="C437" s="216"/>
      <c r="D437" s="210"/>
      <c r="E437" s="214"/>
      <c r="F437" s="216"/>
      <c r="G437" s="211"/>
      <c r="H437" s="211"/>
      <c r="I437" s="211"/>
      <c r="J437" s="211"/>
      <c r="K437" s="250" t="str">
        <f t="shared" si="44"/>
        <v/>
      </c>
      <c r="L437" s="278"/>
      <c r="M437" s="252">
        <f>SUMIF(收入管理台账!$C$4:$C$5000,项目管理台账!K437,收入管理台账!$H$4:$H$5000)</f>
        <v>0</v>
      </c>
      <c r="N437" s="275" t="str">
        <f t="shared" si="41"/>
        <v/>
      </c>
      <c r="O437" s="276" t="str">
        <f t="shared" si="42"/>
        <v/>
      </c>
      <c r="P437" s="116"/>
      <c r="Q437" s="213"/>
      <c r="R437" s="106"/>
      <c r="S437" s="256">
        <f t="shared" si="43"/>
        <v>0</v>
      </c>
      <c r="T437" s="257"/>
      <c r="U437" s="85"/>
      <c r="V437" s="258"/>
    </row>
    <row r="438" spans="1:22">
      <c r="A438" s="245" t="str">
        <f t="shared" si="40"/>
        <v/>
      </c>
      <c r="B438" s="270"/>
      <c r="C438" s="216"/>
      <c r="D438" s="210"/>
      <c r="E438" s="214"/>
      <c r="F438" s="216"/>
      <c r="G438" s="211"/>
      <c r="H438" s="211"/>
      <c r="I438" s="211"/>
      <c r="J438" s="211"/>
      <c r="K438" s="250" t="str">
        <f t="shared" si="44"/>
        <v/>
      </c>
      <c r="L438" s="278"/>
      <c r="M438" s="252">
        <f>SUMIF(收入管理台账!$C$4:$C$5000,项目管理台账!K438,收入管理台账!$H$4:$H$5000)</f>
        <v>0</v>
      </c>
      <c r="N438" s="275" t="str">
        <f t="shared" si="41"/>
        <v/>
      </c>
      <c r="O438" s="276" t="str">
        <f t="shared" si="42"/>
        <v/>
      </c>
      <c r="P438" s="116"/>
      <c r="Q438" s="213"/>
      <c r="R438" s="106"/>
      <c r="S438" s="256">
        <f t="shared" si="43"/>
        <v>0</v>
      </c>
      <c r="T438" s="257"/>
      <c r="U438" s="85"/>
      <c r="V438" s="258"/>
    </row>
    <row r="439" spans="1:22">
      <c r="A439" s="245" t="str">
        <f t="shared" si="40"/>
        <v/>
      </c>
      <c r="B439" s="270"/>
      <c r="C439" s="216"/>
      <c r="D439" s="210"/>
      <c r="E439" s="214"/>
      <c r="F439" s="216"/>
      <c r="G439" s="211"/>
      <c r="H439" s="211"/>
      <c r="I439" s="211"/>
      <c r="J439" s="211"/>
      <c r="K439" s="250" t="str">
        <f t="shared" si="44"/>
        <v/>
      </c>
      <c r="L439" s="278"/>
      <c r="M439" s="252">
        <f>SUMIF(收入管理台账!$C$4:$C$5000,项目管理台账!K439,收入管理台账!$H$4:$H$5000)</f>
        <v>0</v>
      </c>
      <c r="N439" s="275" t="str">
        <f t="shared" si="41"/>
        <v/>
      </c>
      <c r="O439" s="276" t="str">
        <f t="shared" si="42"/>
        <v/>
      </c>
      <c r="P439" s="116"/>
      <c r="Q439" s="213"/>
      <c r="R439" s="106"/>
      <c r="S439" s="256">
        <f t="shared" si="43"/>
        <v>0</v>
      </c>
      <c r="T439" s="257"/>
      <c r="U439" s="85"/>
      <c r="V439" s="258"/>
    </row>
    <row r="440" spans="1:22">
      <c r="A440" s="245" t="str">
        <f t="shared" si="40"/>
        <v/>
      </c>
      <c r="B440" s="270"/>
      <c r="C440" s="216"/>
      <c r="D440" s="210"/>
      <c r="E440" s="214"/>
      <c r="F440" s="216"/>
      <c r="G440" s="211"/>
      <c r="H440" s="211"/>
      <c r="I440" s="211"/>
      <c r="J440" s="211"/>
      <c r="K440" s="250" t="str">
        <f t="shared" si="44"/>
        <v/>
      </c>
      <c r="L440" s="278"/>
      <c r="M440" s="252">
        <f>SUMIF(收入管理台账!$C$4:$C$5000,项目管理台账!K440,收入管理台账!$H$4:$H$5000)</f>
        <v>0</v>
      </c>
      <c r="N440" s="275" t="str">
        <f t="shared" si="41"/>
        <v/>
      </c>
      <c r="O440" s="276" t="str">
        <f t="shared" si="42"/>
        <v/>
      </c>
      <c r="P440" s="116"/>
      <c r="Q440" s="213"/>
      <c r="R440" s="106"/>
      <c r="S440" s="256">
        <f t="shared" si="43"/>
        <v>0</v>
      </c>
      <c r="T440" s="257"/>
      <c r="U440" s="85"/>
      <c r="V440" s="258"/>
    </row>
    <row r="441" spans="1:22">
      <c r="A441" s="245" t="str">
        <f t="shared" si="40"/>
        <v/>
      </c>
      <c r="B441" s="270"/>
      <c r="C441" s="216"/>
      <c r="D441" s="210"/>
      <c r="E441" s="214"/>
      <c r="F441" s="216"/>
      <c r="G441" s="211"/>
      <c r="H441" s="211"/>
      <c r="I441" s="211"/>
      <c r="J441" s="211"/>
      <c r="K441" s="250" t="str">
        <f t="shared" si="44"/>
        <v/>
      </c>
      <c r="L441" s="278"/>
      <c r="M441" s="252">
        <f>SUMIF(收入管理台账!$C$4:$C$5000,项目管理台账!K441,收入管理台账!$H$4:$H$5000)</f>
        <v>0</v>
      </c>
      <c r="N441" s="275" t="str">
        <f t="shared" si="41"/>
        <v/>
      </c>
      <c r="O441" s="276" t="str">
        <f t="shared" si="42"/>
        <v/>
      </c>
      <c r="P441" s="116"/>
      <c r="Q441" s="213"/>
      <c r="R441" s="106"/>
      <c r="S441" s="256">
        <f t="shared" si="43"/>
        <v>0</v>
      </c>
      <c r="T441" s="257"/>
      <c r="U441" s="85"/>
      <c r="V441" s="258"/>
    </row>
    <row r="442" spans="1:22">
      <c r="A442" s="245" t="str">
        <f t="shared" si="40"/>
        <v/>
      </c>
      <c r="B442" s="270"/>
      <c r="C442" s="216"/>
      <c r="D442" s="210"/>
      <c r="E442" s="214"/>
      <c r="F442" s="216"/>
      <c r="G442" s="211"/>
      <c r="H442" s="211"/>
      <c r="I442" s="211"/>
      <c r="J442" s="211"/>
      <c r="K442" s="250" t="str">
        <f t="shared" si="44"/>
        <v/>
      </c>
      <c r="L442" s="278"/>
      <c r="M442" s="252">
        <f>SUMIF(收入管理台账!$C$4:$C$5000,项目管理台账!K442,收入管理台账!$H$4:$H$5000)</f>
        <v>0</v>
      </c>
      <c r="N442" s="275" t="str">
        <f t="shared" si="41"/>
        <v/>
      </c>
      <c r="O442" s="276" t="str">
        <f t="shared" si="42"/>
        <v/>
      </c>
      <c r="P442" s="116"/>
      <c r="Q442" s="213"/>
      <c r="R442" s="106"/>
      <c r="S442" s="256">
        <f t="shared" si="43"/>
        <v>0</v>
      </c>
      <c r="T442" s="257"/>
      <c r="U442" s="85"/>
      <c r="V442" s="258"/>
    </row>
    <row r="443" spans="1:22">
      <c r="A443" s="245" t="str">
        <f t="shared" si="40"/>
        <v/>
      </c>
      <c r="B443" s="270"/>
      <c r="C443" s="216"/>
      <c r="D443" s="210"/>
      <c r="E443" s="214"/>
      <c r="F443" s="216"/>
      <c r="G443" s="211"/>
      <c r="H443" s="211"/>
      <c r="I443" s="211"/>
      <c r="J443" s="211"/>
      <c r="K443" s="250" t="str">
        <f t="shared" si="44"/>
        <v/>
      </c>
      <c r="L443" s="278"/>
      <c r="M443" s="252">
        <f>SUMIF(收入管理台账!$C$4:$C$5000,项目管理台账!K443,收入管理台账!$H$4:$H$5000)</f>
        <v>0</v>
      </c>
      <c r="N443" s="275" t="str">
        <f t="shared" si="41"/>
        <v/>
      </c>
      <c r="O443" s="276" t="str">
        <f t="shared" si="42"/>
        <v/>
      </c>
      <c r="P443" s="116"/>
      <c r="Q443" s="213"/>
      <c r="R443" s="106"/>
      <c r="S443" s="256">
        <f t="shared" si="43"/>
        <v>0</v>
      </c>
      <c r="T443" s="257"/>
      <c r="U443" s="85"/>
      <c r="V443" s="258"/>
    </row>
    <row r="444" spans="1:22">
      <c r="A444" s="245" t="str">
        <f t="shared" si="40"/>
        <v/>
      </c>
      <c r="B444" s="270"/>
      <c r="C444" s="216"/>
      <c r="D444" s="210"/>
      <c r="E444" s="214"/>
      <c r="F444" s="216"/>
      <c r="G444" s="211"/>
      <c r="H444" s="211"/>
      <c r="I444" s="211"/>
      <c r="J444" s="211"/>
      <c r="K444" s="250" t="str">
        <f t="shared" si="44"/>
        <v/>
      </c>
      <c r="L444" s="278"/>
      <c r="M444" s="252">
        <f>SUMIF(收入管理台账!$C$4:$C$5000,项目管理台账!K444,收入管理台账!$H$4:$H$5000)</f>
        <v>0</v>
      </c>
      <c r="N444" s="275" t="str">
        <f t="shared" si="41"/>
        <v/>
      </c>
      <c r="O444" s="276" t="str">
        <f t="shared" si="42"/>
        <v/>
      </c>
      <c r="P444" s="116"/>
      <c r="Q444" s="213"/>
      <c r="R444" s="106"/>
      <c r="S444" s="256">
        <f t="shared" si="43"/>
        <v>0</v>
      </c>
      <c r="T444" s="257"/>
      <c r="U444" s="85"/>
      <c r="V444" s="258"/>
    </row>
    <row r="445" spans="1:22">
      <c r="A445" s="245" t="str">
        <f t="shared" si="40"/>
        <v/>
      </c>
      <c r="B445" s="270"/>
      <c r="C445" s="216"/>
      <c r="D445" s="210"/>
      <c r="E445" s="214"/>
      <c r="F445" s="216"/>
      <c r="G445" s="211"/>
      <c r="H445" s="211"/>
      <c r="I445" s="211"/>
      <c r="J445" s="211"/>
      <c r="K445" s="250" t="str">
        <f t="shared" si="44"/>
        <v/>
      </c>
      <c r="L445" s="278"/>
      <c r="M445" s="252">
        <f>SUMIF(收入管理台账!$C$4:$C$5000,项目管理台账!K445,收入管理台账!$H$4:$H$5000)</f>
        <v>0</v>
      </c>
      <c r="N445" s="275" t="str">
        <f t="shared" si="41"/>
        <v/>
      </c>
      <c r="O445" s="276" t="str">
        <f t="shared" si="42"/>
        <v/>
      </c>
      <c r="P445" s="116"/>
      <c r="Q445" s="213"/>
      <c r="R445" s="106"/>
      <c r="S445" s="256">
        <f t="shared" si="43"/>
        <v>0</v>
      </c>
      <c r="T445" s="257"/>
      <c r="U445" s="85"/>
      <c r="V445" s="258"/>
    </row>
    <row r="446" spans="1:22">
      <c r="A446" s="245" t="str">
        <f t="shared" si="40"/>
        <v/>
      </c>
      <c r="B446" s="270"/>
      <c r="C446" s="216"/>
      <c r="D446" s="210"/>
      <c r="E446" s="214"/>
      <c r="F446" s="216"/>
      <c r="G446" s="211"/>
      <c r="H446" s="211"/>
      <c r="I446" s="211"/>
      <c r="J446" s="211"/>
      <c r="K446" s="250" t="str">
        <f t="shared" si="44"/>
        <v/>
      </c>
      <c r="L446" s="278"/>
      <c r="M446" s="252">
        <f>SUMIF(收入管理台账!$C$4:$C$5000,项目管理台账!K446,收入管理台账!$H$4:$H$5000)</f>
        <v>0</v>
      </c>
      <c r="N446" s="275" t="str">
        <f t="shared" si="41"/>
        <v/>
      </c>
      <c r="O446" s="276" t="str">
        <f t="shared" si="42"/>
        <v/>
      </c>
      <c r="P446" s="116"/>
      <c r="Q446" s="213"/>
      <c r="R446" s="106"/>
      <c r="S446" s="256">
        <f t="shared" si="43"/>
        <v>0</v>
      </c>
      <c r="T446" s="257"/>
      <c r="U446" s="85"/>
      <c r="V446" s="258"/>
    </row>
    <row r="447" spans="1:22">
      <c r="A447" s="245" t="str">
        <f t="shared" si="40"/>
        <v/>
      </c>
      <c r="B447" s="270"/>
      <c r="C447" s="216"/>
      <c r="D447" s="210"/>
      <c r="E447" s="214"/>
      <c r="F447" s="216"/>
      <c r="G447" s="211"/>
      <c r="H447" s="211"/>
      <c r="I447" s="211"/>
      <c r="J447" s="211"/>
      <c r="K447" s="250" t="str">
        <f t="shared" si="44"/>
        <v/>
      </c>
      <c r="L447" s="278"/>
      <c r="M447" s="252">
        <f>SUMIF(收入管理台账!$C$4:$C$5000,项目管理台账!K447,收入管理台账!$H$4:$H$5000)</f>
        <v>0</v>
      </c>
      <c r="N447" s="275" t="str">
        <f t="shared" si="41"/>
        <v/>
      </c>
      <c r="O447" s="276" t="str">
        <f t="shared" si="42"/>
        <v/>
      </c>
      <c r="P447" s="116"/>
      <c r="Q447" s="213"/>
      <c r="R447" s="106"/>
      <c r="S447" s="256">
        <f t="shared" si="43"/>
        <v>0</v>
      </c>
      <c r="T447" s="257"/>
      <c r="U447" s="85"/>
      <c r="V447" s="258"/>
    </row>
    <row r="448" spans="1:22">
      <c r="A448" s="245" t="str">
        <f t="shared" si="40"/>
        <v/>
      </c>
      <c r="B448" s="270"/>
      <c r="C448" s="216"/>
      <c r="D448" s="210"/>
      <c r="E448" s="214"/>
      <c r="F448" s="216"/>
      <c r="G448" s="211"/>
      <c r="H448" s="211"/>
      <c r="I448" s="211"/>
      <c r="J448" s="211"/>
      <c r="K448" s="250" t="str">
        <f t="shared" si="44"/>
        <v/>
      </c>
      <c r="L448" s="278"/>
      <c r="M448" s="252">
        <f>SUMIF(收入管理台账!$C$4:$C$5000,项目管理台账!K448,收入管理台账!$H$4:$H$5000)</f>
        <v>0</v>
      </c>
      <c r="N448" s="275" t="str">
        <f t="shared" si="41"/>
        <v/>
      </c>
      <c r="O448" s="276" t="str">
        <f t="shared" si="42"/>
        <v/>
      </c>
      <c r="P448" s="116"/>
      <c r="Q448" s="213"/>
      <c r="R448" s="106"/>
      <c r="S448" s="256">
        <f t="shared" si="43"/>
        <v>0</v>
      </c>
      <c r="T448" s="257"/>
      <c r="U448" s="85"/>
      <c r="V448" s="258"/>
    </row>
    <row r="449" spans="1:22">
      <c r="A449" s="245" t="str">
        <f t="shared" si="40"/>
        <v/>
      </c>
      <c r="B449" s="270"/>
      <c r="C449" s="216"/>
      <c r="D449" s="210"/>
      <c r="E449" s="214"/>
      <c r="F449" s="216"/>
      <c r="G449" s="211"/>
      <c r="H449" s="211"/>
      <c r="I449" s="211"/>
      <c r="J449" s="211"/>
      <c r="K449" s="250" t="str">
        <f t="shared" si="44"/>
        <v/>
      </c>
      <c r="L449" s="278"/>
      <c r="M449" s="252">
        <f>SUMIF(收入管理台账!$C$4:$C$5000,项目管理台账!K449,收入管理台账!$H$4:$H$5000)</f>
        <v>0</v>
      </c>
      <c r="N449" s="275" t="str">
        <f t="shared" si="41"/>
        <v/>
      </c>
      <c r="O449" s="276" t="str">
        <f t="shared" si="42"/>
        <v/>
      </c>
      <c r="P449" s="116"/>
      <c r="Q449" s="213"/>
      <c r="R449" s="106"/>
      <c r="S449" s="256">
        <f t="shared" si="43"/>
        <v>0</v>
      </c>
      <c r="T449" s="257"/>
      <c r="U449" s="85"/>
      <c r="V449" s="258"/>
    </row>
    <row r="450" spans="1:22">
      <c r="A450" s="245" t="str">
        <f t="shared" si="40"/>
        <v/>
      </c>
      <c r="B450" s="270"/>
      <c r="C450" s="216"/>
      <c r="D450" s="210"/>
      <c r="E450" s="214"/>
      <c r="F450" s="216"/>
      <c r="G450" s="211"/>
      <c r="H450" s="211"/>
      <c r="I450" s="211"/>
      <c r="J450" s="211"/>
      <c r="K450" s="250" t="str">
        <f t="shared" si="44"/>
        <v/>
      </c>
      <c r="L450" s="278"/>
      <c r="M450" s="252">
        <f>SUMIF(收入管理台账!$C$4:$C$5000,项目管理台账!K450,收入管理台账!$H$4:$H$5000)</f>
        <v>0</v>
      </c>
      <c r="N450" s="275" t="str">
        <f t="shared" si="41"/>
        <v/>
      </c>
      <c r="O450" s="276" t="str">
        <f t="shared" si="42"/>
        <v/>
      </c>
      <c r="P450" s="116"/>
      <c r="Q450" s="213"/>
      <c r="R450" s="106"/>
      <c r="S450" s="256">
        <f t="shared" si="43"/>
        <v>0</v>
      </c>
      <c r="T450" s="257"/>
      <c r="U450" s="85"/>
      <c r="V450" s="258"/>
    </row>
    <row r="451" spans="1:22">
      <c r="A451" s="245" t="str">
        <f t="shared" si="40"/>
        <v/>
      </c>
      <c r="B451" s="270"/>
      <c r="C451" s="216"/>
      <c r="D451" s="210"/>
      <c r="E451" s="214"/>
      <c r="F451" s="216"/>
      <c r="G451" s="211"/>
      <c r="H451" s="211"/>
      <c r="I451" s="211"/>
      <c r="J451" s="211"/>
      <c r="K451" s="250" t="str">
        <f t="shared" si="44"/>
        <v/>
      </c>
      <c r="L451" s="278"/>
      <c r="M451" s="252">
        <f>SUMIF(收入管理台账!$C$4:$C$5000,项目管理台账!K451,收入管理台账!$H$4:$H$5000)</f>
        <v>0</v>
      </c>
      <c r="N451" s="275" t="str">
        <f t="shared" si="41"/>
        <v/>
      </c>
      <c r="O451" s="276" t="str">
        <f t="shared" si="42"/>
        <v/>
      </c>
      <c r="P451" s="116"/>
      <c r="Q451" s="213"/>
      <c r="R451" s="106"/>
      <c r="S451" s="256">
        <f t="shared" si="43"/>
        <v>0</v>
      </c>
      <c r="T451" s="257"/>
      <c r="U451" s="85"/>
      <c r="V451" s="258"/>
    </row>
    <row r="452" spans="1:22">
      <c r="A452" s="245" t="str">
        <f t="shared" si="40"/>
        <v/>
      </c>
      <c r="B452" s="270"/>
      <c r="C452" s="216"/>
      <c r="D452" s="210"/>
      <c r="E452" s="214"/>
      <c r="F452" s="216"/>
      <c r="G452" s="211"/>
      <c r="H452" s="211"/>
      <c r="I452" s="211"/>
      <c r="J452" s="211"/>
      <c r="K452" s="250" t="str">
        <f t="shared" si="44"/>
        <v/>
      </c>
      <c r="L452" s="278"/>
      <c r="M452" s="252">
        <f>SUMIF(收入管理台账!$C$4:$C$5000,项目管理台账!K452,收入管理台账!$H$4:$H$5000)</f>
        <v>0</v>
      </c>
      <c r="N452" s="275" t="str">
        <f t="shared" si="41"/>
        <v/>
      </c>
      <c r="O452" s="276" t="str">
        <f t="shared" si="42"/>
        <v/>
      </c>
      <c r="P452" s="116"/>
      <c r="Q452" s="213"/>
      <c r="R452" s="106"/>
      <c r="S452" s="256">
        <f t="shared" si="43"/>
        <v>0</v>
      </c>
      <c r="T452" s="257"/>
      <c r="U452" s="85"/>
      <c r="V452" s="258"/>
    </row>
    <row r="453" spans="1:22">
      <c r="A453" s="245" t="str">
        <f t="shared" ref="A453:A516" si="45">IF(D453&lt;&gt;"",ROW()-3,"")</f>
        <v/>
      </c>
      <c r="B453" s="270"/>
      <c r="C453" s="216"/>
      <c r="D453" s="210"/>
      <c r="E453" s="214"/>
      <c r="F453" s="216"/>
      <c r="G453" s="211"/>
      <c r="H453" s="211"/>
      <c r="I453" s="211"/>
      <c r="J453" s="211"/>
      <c r="K453" s="250" t="str">
        <f t="shared" si="44"/>
        <v/>
      </c>
      <c r="L453" s="278"/>
      <c r="M453" s="252">
        <f>SUMIF(收入管理台账!$C$4:$C$5000,项目管理台账!K453,收入管理台账!$H$4:$H$5000)</f>
        <v>0</v>
      </c>
      <c r="N453" s="275" t="str">
        <f t="shared" si="41"/>
        <v/>
      </c>
      <c r="O453" s="276" t="str">
        <f t="shared" si="42"/>
        <v/>
      </c>
      <c r="P453" s="116"/>
      <c r="Q453" s="213"/>
      <c r="R453" s="106"/>
      <c r="S453" s="256">
        <f t="shared" si="43"/>
        <v>0</v>
      </c>
      <c r="T453" s="257"/>
      <c r="U453" s="85"/>
      <c r="V453" s="258"/>
    </row>
    <row r="454" spans="1:22">
      <c r="A454" s="245" t="str">
        <f t="shared" si="45"/>
        <v/>
      </c>
      <c r="B454" s="270"/>
      <c r="C454" s="216"/>
      <c r="D454" s="210"/>
      <c r="E454" s="214"/>
      <c r="F454" s="216"/>
      <c r="G454" s="211"/>
      <c r="H454" s="211"/>
      <c r="I454" s="211"/>
      <c r="J454" s="211"/>
      <c r="K454" s="250" t="str">
        <f t="shared" si="44"/>
        <v/>
      </c>
      <c r="L454" s="278"/>
      <c r="M454" s="252">
        <f>SUMIF(收入管理台账!$C$4:$C$5000,项目管理台账!K454,收入管理台账!$H$4:$H$5000)</f>
        <v>0</v>
      </c>
      <c r="N454" s="275" t="str">
        <f t="shared" ref="N454:N517" si="46">IF(L454="","",M454/L454)</f>
        <v/>
      </c>
      <c r="O454" s="276" t="str">
        <f t="shared" ref="O454:O517" si="47">IF(N454="","",IF(N454=100%,"已结清","未结清"))</f>
        <v/>
      </c>
      <c r="P454" s="116"/>
      <c r="Q454" s="213"/>
      <c r="R454" s="106"/>
      <c r="S454" s="256">
        <f t="shared" si="43"/>
        <v>0</v>
      </c>
      <c r="T454" s="257"/>
      <c r="U454" s="85"/>
      <c r="V454" s="258"/>
    </row>
    <row r="455" spans="1:22">
      <c r="A455" s="245" t="str">
        <f t="shared" si="45"/>
        <v/>
      </c>
      <c r="B455" s="270"/>
      <c r="C455" s="216"/>
      <c r="D455" s="210"/>
      <c r="E455" s="214"/>
      <c r="F455" s="216"/>
      <c r="G455" s="211"/>
      <c r="H455" s="211"/>
      <c r="I455" s="211"/>
      <c r="J455" s="211"/>
      <c r="K455" s="250" t="str">
        <f t="shared" si="44"/>
        <v/>
      </c>
      <c r="L455" s="278"/>
      <c r="M455" s="252">
        <f>SUMIF(收入管理台账!$C$4:$C$5000,项目管理台账!K455,收入管理台账!$H$4:$H$5000)</f>
        <v>0</v>
      </c>
      <c r="N455" s="275" t="str">
        <f t="shared" si="46"/>
        <v/>
      </c>
      <c r="O455" s="276" t="str">
        <f t="shared" si="47"/>
        <v/>
      </c>
      <c r="P455" s="116"/>
      <c r="Q455" s="213"/>
      <c r="R455" s="106"/>
      <c r="S455" s="256">
        <f t="shared" si="43"/>
        <v>0</v>
      </c>
      <c r="T455" s="257"/>
      <c r="U455" s="85"/>
      <c r="V455" s="258"/>
    </row>
    <row r="456" spans="1:22">
      <c r="A456" s="245" t="str">
        <f t="shared" si="45"/>
        <v/>
      </c>
      <c r="B456" s="270"/>
      <c r="C456" s="216"/>
      <c r="D456" s="210"/>
      <c r="E456" s="214"/>
      <c r="F456" s="216"/>
      <c r="G456" s="211"/>
      <c r="H456" s="211"/>
      <c r="I456" s="211"/>
      <c r="J456" s="211"/>
      <c r="K456" s="250" t="str">
        <f t="shared" si="44"/>
        <v/>
      </c>
      <c r="L456" s="278"/>
      <c r="M456" s="252">
        <f>SUMIF(收入管理台账!$C$4:$C$5000,项目管理台账!K456,收入管理台账!$H$4:$H$5000)</f>
        <v>0</v>
      </c>
      <c r="N456" s="275" t="str">
        <f t="shared" si="46"/>
        <v/>
      </c>
      <c r="O456" s="276" t="str">
        <f t="shared" si="47"/>
        <v/>
      </c>
      <c r="P456" s="116"/>
      <c r="Q456" s="213"/>
      <c r="R456" s="106"/>
      <c r="S456" s="256">
        <f t="shared" si="43"/>
        <v>0</v>
      </c>
      <c r="T456" s="257"/>
      <c r="U456" s="85"/>
      <c r="V456" s="258"/>
    </row>
    <row r="457" spans="1:22">
      <c r="A457" s="245" t="str">
        <f t="shared" si="45"/>
        <v/>
      </c>
      <c r="B457" s="270"/>
      <c r="C457" s="216"/>
      <c r="D457" s="210"/>
      <c r="E457" s="214"/>
      <c r="F457" s="216"/>
      <c r="G457" s="211"/>
      <c r="H457" s="211"/>
      <c r="I457" s="211"/>
      <c r="J457" s="211"/>
      <c r="K457" s="250" t="str">
        <f t="shared" si="44"/>
        <v/>
      </c>
      <c r="L457" s="278"/>
      <c r="M457" s="252">
        <f>SUMIF(收入管理台账!$C$4:$C$5000,项目管理台账!K457,收入管理台账!$H$4:$H$5000)</f>
        <v>0</v>
      </c>
      <c r="N457" s="275" t="str">
        <f t="shared" si="46"/>
        <v/>
      </c>
      <c r="O457" s="276" t="str">
        <f t="shared" si="47"/>
        <v/>
      </c>
      <c r="P457" s="116"/>
      <c r="Q457" s="213"/>
      <c r="R457" s="106"/>
      <c r="S457" s="256">
        <f t="shared" si="43"/>
        <v>0</v>
      </c>
      <c r="T457" s="257"/>
      <c r="U457" s="85"/>
      <c r="V457" s="258"/>
    </row>
    <row r="458" spans="1:22">
      <c r="A458" s="245" t="str">
        <f t="shared" si="45"/>
        <v/>
      </c>
      <c r="B458" s="270"/>
      <c r="C458" s="216"/>
      <c r="D458" s="210"/>
      <c r="E458" s="214"/>
      <c r="F458" s="216"/>
      <c r="G458" s="211"/>
      <c r="H458" s="211"/>
      <c r="I458" s="211"/>
      <c r="J458" s="211"/>
      <c r="K458" s="250" t="str">
        <f t="shared" si="44"/>
        <v/>
      </c>
      <c r="L458" s="278"/>
      <c r="M458" s="252">
        <f>SUMIF(收入管理台账!$C$4:$C$5000,项目管理台账!K458,收入管理台账!$H$4:$H$5000)</f>
        <v>0</v>
      </c>
      <c r="N458" s="275" t="str">
        <f t="shared" si="46"/>
        <v/>
      </c>
      <c r="O458" s="276" t="str">
        <f t="shared" si="47"/>
        <v/>
      </c>
      <c r="P458" s="116"/>
      <c r="Q458" s="213"/>
      <c r="R458" s="106"/>
      <c r="S458" s="256">
        <f t="shared" si="43"/>
        <v>0</v>
      </c>
      <c r="T458" s="257"/>
      <c r="U458" s="85"/>
      <c r="V458" s="258"/>
    </row>
    <row r="459" spans="1:22">
      <c r="A459" s="245" t="str">
        <f t="shared" si="45"/>
        <v/>
      </c>
      <c r="B459" s="270"/>
      <c r="C459" s="216"/>
      <c r="D459" s="210"/>
      <c r="E459" s="214"/>
      <c r="F459" s="216"/>
      <c r="G459" s="211"/>
      <c r="H459" s="211"/>
      <c r="I459" s="211"/>
      <c r="J459" s="211"/>
      <c r="K459" s="250" t="str">
        <f t="shared" si="44"/>
        <v/>
      </c>
      <c r="L459" s="278"/>
      <c r="M459" s="252">
        <f>SUMIF(收入管理台账!$C$4:$C$5000,项目管理台账!K459,收入管理台账!$H$4:$H$5000)</f>
        <v>0</v>
      </c>
      <c r="N459" s="275" t="str">
        <f t="shared" si="46"/>
        <v/>
      </c>
      <c r="O459" s="276" t="str">
        <f t="shared" si="47"/>
        <v/>
      </c>
      <c r="P459" s="116"/>
      <c r="Q459" s="213"/>
      <c r="R459" s="106"/>
      <c r="S459" s="256">
        <f t="shared" si="43"/>
        <v>0</v>
      </c>
      <c r="T459" s="257"/>
      <c r="U459" s="85"/>
      <c r="V459" s="258"/>
    </row>
    <row r="460" spans="1:22">
      <c r="A460" s="245" t="str">
        <f t="shared" si="45"/>
        <v/>
      </c>
      <c r="B460" s="270"/>
      <c r="C460" s="216"/>
      <c r="D460" s="210"/>
      <c r="E460" s="214"/>
      <c r="F460" s="216"/>
      <c r="G460" s="211"/>
      <c r="H460" s="211"/>
      <c r="I460" s="211"/>
      <c r="J460" s="211"/>
      <c r="K460" s="250" t="str">
        <f t="shared" si="44"/>
        <v/>
      </c>
      <c r="L460" s="278"/>
      <c r="M460" s="252">
        <f>SUMIF(收入管理台账!$C$4:$C$5000,项目管理台账!K460,收入管理台账!$H$4:$H$5000)</f>
        <v>0</v>
      </c>
      <c r="N460" s="275" t="str">
        <f t="shared" si="46"/>
        <v/>
      </c>
      <c r="O460" s="276" t="str">
        <f t="shared" si="47"/>
        <v/>
      </c>
      <c r="P460" s="116"/>
      <c r="Q460" s="213"/>
      <c r="R460" s="106"/>
      <c r="S460" s="256">
        <f t="shared" si="43"/>
        <v>0</v>
      </c>
      <c r="T460" s="257"/>
      <c r="U460" s="85"/>
      <c r="V460" s="258"/>
    </row>
    <row r="461" spans="1:22">
      <c r="A461" s="245" t="str">
        <f t="shared" si="45"/>
        <v/>
      </c>
      <c r="B461" s="270"/>
      <c r="C461" s="216"/>
      <c r="D461" s="210"/>
      <c r="E461" s="214"/>
      <c r="F461" s="216"/>
      <c r="G461" s="211"/>
      <c r="H461" s="211"/>
      <c r="I461" s="211"/>
      <c r="J461" s="211"/>
      <c r="K461" s="250" t="str">
        <f t="shared" si="44"/>
        <v/>
      </c>
      <c r="L461" s="278"/>
      <c r="M461" s="252">
        <f>SUMIF(收入管理台账!$C$4:$C$5000,项目管理台账!K461,收入管理台账!$H$4:$H$5000)</f>
        <v>0</v>
      </c>
      <c r="N461" s="275" t="str">
        <f t="shared" si="46"/>
        <v/>
      </c>
      <c r="O461" s="276" t="str">
        <f t="shared" si="47"/>
        <v/>
      </c>
      <c r="P461" s="116"/>
      <c r="Q461" s="213"/>
      <c r="R461" s="106"/>
      <c r="S461" s="256">
        <f t="shared" si="43"/>
        <v>0</v>
      </c>
      <c r="T461" s="257"/>
      <c r="U461" s="85"/>
      <c r="V461" s="258"/>
    </row>
    <row r="462" spans="1:22">
      <c r="A462" s="245" t="str">
        <f t="shared" si="45"/>
        <v/>
      </c>
      <c r="B462" s="270"/>
      <c r="C462" s="216"/>
      <c r="D462" s="210"/>
      <c r="E462" s="214"/>
      <c r="F462" s="216"/>
      <c r="G462" s="211"/>
      <c r="H462" s="211"/>
      <c r="I462" s="211"/>
      <c r="J462" s="211"/>
      <c r="K462" s="250" t="str">
        <f t="shared" si="44"/>
        <v/>
      </c>
      <c r="L462" s="278"/>
      <c r="M462" s="252">
        <f>SUMIF(收入管理台账!$C$4:$C$5000,项目管理台账!K462,收入管理台账!$H$4:$H$5000)</f>
        <v>0</v>
      </c>
      <c r="N462" s="275" t="str">
        <f t="shared" si="46"/>
        <v/>
      </c>
      <c r="O462" s="276" t="str">
        <f t="shared" si="47"/>
        <v/>
      </c>
      <c r="P462" s="116"/>
      <c r="Q462" s="213"/>
      <c r="R462" s="106"/>
      <c r="S462" s="256">
        <f t="shared" si="43"/>
        <v>0</v>
      </c>
      <c r="T462" s="257"/>
      <c r="U462" s="85"/>
      <c r="V462" s="258"/>
    </row>
    <row r="463" spans="1:22">
      <c r="A463" s="245" t="str">
        <f t="shared" si="45"/>
        <v/>
      </c>
      <c r="B463" s="270"/>
      <c r="C463" s="216"/>
      <c r="D463" s="210"/>
      <c r="E463" s="214"/>
      <c r="F463" s="216"/>
      <c r="G463" s="211"/>
      <c r="H463" s="211"/>
      <c r="I463" s="211"/>
      <c r="J463" s="211"/>
      <c r="K463" s="250" t="str">
        <f t="shared" si="44"/>
        <v/>
      </c>
      <c r="L463" s="278"/>
      <c r="M463" s="252">
        <f>SUMIF(收入管理台账!$C$4:$C$5000,项目管理台账!K463,收入管理台账!$H$4:$H$5000)</f>
        <v>0</v>
      </c>
      <c r="N463" s="275" t="str">
        <f t="shared" si="46"/>
        <v/>
      </c>
      <c r="O463" s="276" t="str">
        <f t="shared" si="47"/>
        <v/>
      </c>
      <c r="P463" s="116"/>
      <c r="Q463" s="213"/>
      <c r="R463" s="106"/>
      <c r="S463" s="256">
        <f t="shared" si="43"/>
        <v>0</v>
      </c>
      <c r="T463" s="257"/>
      <c r="U463" s="85"/>
      <c r="V463" s="258"/>
    </row>
    <row r="464" spans="1:22">
      <c r="A464" s="245" t="str">
        <f t="shared" si="45"/>
        <v/>
      </c>
      <c r="B464" s="270"/>
      <c r="C464" s="216"/>
      <c r="D464" s="210"/>
      <c r="E464" s="214"/>
      <c r="F464" s="216"/>
      <c r="G464" s="211"/>
      <c r="H464" s="211"/>
      <c r="I464" s="211"/>
      <c r="J464" s="211"/>
      <c r="K464" s="250" t="str">
        <f t="shared" si="44"/>
        <v/>
      </c>
      <c r="L464" s="278"/>
      <c r="M464" s="252">
        <f>SUMIF(收入管理台账!$C$4:$C$5000,项目管理台账!K464,收入管理台账!$H$4:$H$5000)</f>
        <v>0</v>
      </c>
      <c r="N464" s="275" t="str">
        <f t="shared" si="46"/>
        <v/>
      </c>
      <c r="O464" s="276" t="str">
        <f t="shared" si="47"/>
        <v/>
      </c>
      <c r="P464" s="116"/>
      <c r="Q464" s="213"/>
      <c r="R464" s="106"/>
      <c r="S464" s="256">
        <f t="shared" si="43"/>
        <v>0</v>
      </c>
      <c r="T464" s="257"/>
      <c r="U464" s="85"/>
      <c r="V464" s="258"/>
    </row>
    <row r="465" spans="1:22">
      <c r="A465" s="245" t="str">
        <f t="shared" si="45"/>
        <v/>
      </c>
      <c r="B465" s="270"/>
      <c r="C465" s="216"/>
      <c r="D465" s="210"/>
      <c r="E465" s="214"/>
      <c r="F465" s="216"/>
      <c r="G465" s="211"/>
      <c r="H465" s="211"/>
      <c r="I465" s="211"/>
      <c r="J465" s="211"/>
      <c r="K465" s="250" t="str">
        <f t="shared" si="44"/>
        <v/>
      </c>
      <c r="L465" s="278"/>
      <c r="M465" s="252">
        <f>SUMIF(收入管理台账!$C$4:$C$5000,项目管理台账!K465,收入管理台账!$H$4:$H$5000)</f>
        <v>0</v>
      </c>
      <c r="N465" s="275" t="str">
        <f t="shared" si="46"/>
        <v/>
      </c>
      <c r="O465" s="276" t="str">
        <f t="shared" si="47"/>
        <v/>
      </c>
      <c r="P465" s="116"/>
      <c r="Q465" s="213"/>
      <c r="R465" s="106"/>
      <c r="S465" s="256">
        <f t="shared" si="43"/>
        <v>0</v>
      </c>
      <c r="T465" s="257"/>
      <c r="U465" s="85"/>
      <c r="V465" s="258"/>
    </row>
    <row r="466" spans="1:22">
      <c r="A466" s="245" t="str">
        <f t="shared" si="45"/>
        <v/>
      </c>
      <c r="B466" s="270"/>
      <c r="C466" s="216"/>
      <c r="D466" s="210"/>
      <c r="E466" s="214"/>
      <c r="F466" s="216"/>
      <c r="G466" s="211"/>
      <c r="H466" s="211"/>
      <c r="I466" s="211"/>
      <c r="J466" s="211"/>
      <c r="K466" s="250" t="str">
        <f t="shared" si="44"/>
        <v/>
      </c>
      <c r="L466" s="278"/>
      <c r="M466" s="252">
        <f>SUMIF(收入管理台账!$C$4:$C$5000,项目管理台账!K466,收入管理台账!$H$4:$H$5000)</f>
        <v>0</v>
      </c>
      <c r="N466" s="275" t="str">
        <f t="shared" si="46"/>
        <v/>
      </c>
      <c r="O466" s="276" t="str">
        <f t="shared" si="47"/>
        <v/>
      </c>
      <c r="P466" s="116"/>
      <c r="Q466" s="213"/>
      <c r="R466" s="106"/>
      <c r="S466" s="256">
        <f t="shared" si="43"/>
        <v>0</v>
      </c>
      <c r="T466" s="257"/>
      <c r="U466" s="85"/>
      <c r="V466" s="258"/>
    </row>
    <row r="467" spans="1:22">
      <c r="A467" s="245" t="str">
        <f t="shared" si="45"/>
        <v/>
      </c>
      <c r="B467" s="270"/>
      <c r="C467" s="216"/>
      <c r="D467" s="210"/>
      <c r="E467" s="214"/>
      <c r="F467" s="216"/>
      <c r="G467" s="211"/>
      <c r="H467" s="211"/>
      <c r="I467" s="211"/>
      <c r="J467" s="211"/>
      <c r="K467" s="250" t="str">
        <f t="shared" si="44"/>
        <v/>
      </c>
      <c r="L467" s="278"/>
      <c r="M467" s="252">
        <f>SUMIF(收入管理台账!$C$4:$C$5000,项目管理台账!K467,收入管理台账!$H$4:$H$5000)</f>
        <v>0</v>
      </c>
      <c r="N467" s="275" t="str">
        <f t="shared" si="46"/>
        <v/>
      </c>
      <c r="O467" s="276" t="str">
        <f t="shared" si="47"/>
        <v/>
      </c>
      <c r="P467" s="116"/>
      <c r="Q467" s="213"/>
      <c r="R467" s="106"/>
      <c r="S467" s="256">
        <f t="shared" si="43"/>
        <v>0</v>
      </c>
      <c r="T467" s="257"/>
      <c r="U467" s="85"/>
      <c r="V467" s="258"/>
    </row>
    <row r="468" spans="1:22">
      <c r="A468" s="245" t="str">
        <f t="shared" si="45"/>
        <v/>
      </c>
      <c r="B468" s="270"/>
      <c r="C468" s="216"/>
      <c r="D468" s="210"/>
      <c r="E468" s="214"/>
      <c r="F468" s="216"/>
      <c r="G468" s="211"/>
      <c r="H468" s="211"/>
      <c r="I468" s="211"/>
      <c r="J468" s="211"/>
      <c r="K468" s="250" t="str">
        <f t="shared" si="44"/>
        <v/>
      </c>
      <c r="L468" s="278"/>
      <c r="M468" s="252">
        <f>SUMIF(收入管理台账!$C$4:$C$5000,项目管理台账!K468,收入管理台账!$H$4:$H$5000)</f>
        <v>0</v>
      </c>
      <c r="N468" s="275" t="str">
        <f t="shared" si="46"/>
        <v/>
      </c>
      <c r="O468" s="276" t="str">
        <f t="shared" si="47"/>
        <v/>
      </c>
      <c r="P468" s="116"/>
      <c r="Q468" s="213"/>
      <c r="R468" s="106"/>
      <c r="S468" s="256">
        <f t="shared" si="43"/>
        <v>0</v>
      </c>
      <c r="T468" s="257"/>
      <c r="U468" s="85"/>
      <c r="V468" s="258"/>
    </row>
    <row r="469" spans="1:22">
      <c r="A469" s="245" t="str">
        <f t="shared" si="45"/>
        <v/>
      </c>
      <c r="B469" s="270"/>
      <c r="C469" s="216"/>
      <c r="D469" s="210"/>
      <c r="E469" s="214"/>
      <c r="F469" s="216"/>
      <c r="G469" s="211"/>
      <c r="H469" s="211"/>
      <c r="I469" s="211"/>
      <c r="J469" s="211"/>
      <c r="K469" s="250" t="str">
        <f t="shared" si="44"/>
        <v/>
      </c>
      <c r="L469" s="278"/>
      <c r="M469" s="252">
        <f>SUMIF(收入管理台账!$C$4:$C$5000,项目管理台账!K469,收入管理台账!$H$4:$H$5000)</f>
        <v>0</v>
      </c>
      <c r="N469" s="275" t="str">
        <f t="shared" si="46"/>
        <v/>
      </c>
      <c r="O469" s="276" t="str">
        <f t="shared" si="47"/>
        <v/>
      </c>
      <c r="P469" s="116"/>
      <c r="Q469" s="213"/>
      <c r="R469" s="106"/>
      <c r="S469" s="256">
        <f t="shared" si="43"/>
        <v>0</v>
      </c>
      <c r="T469" s="257"/>
      <c r="U469" s="85"/>
      <c r="V469" s="258"/>
    </row>
    <row r="470" spans="1:22">
      <c r="A470" s="245" t="str">
        <f t="shared" si="45"/>
        <v/>
      </c>
      <c r="B470" s="270"/>
      <c r="C470" s="216"/>
      <c r="D470" s="210"/>
      <c r="E470" s="214"/>
      <c r="F470" s="216"/>
      <c r="G470" s="211"/>
      <c r="H470" s="211"/>
      <c r="I470" s="211"/>
      <c r="J470" s="211"/>
      <c r="K470" s="250" t="str">
        <f t="shared" si="44"/>
        <v/>
      </c>
      <c r="L470" s="278"/>
      <c r="M470" s="252">
        <f>SUMIF(收入管理台账!$C$4:$C$5000,项目管理台账!K470,收入管理台账!$H$4:$H$5000)</f>
        <v>0</v>
      </c>
      <c r="N470" s="275" t="str">
        <f t="shared" si="46"/>
        <v/>
      </c>
      <c r="O470" s="276" t="str">
        <f t="shared" si="47"/>
        <v/>
      </c>
      <c r="P470" s="116"/>
      <c r="Q470" s="213"/>
      <c r="R470" s="106"/>
      <c r="S470" s="256">
        <f t="shared" si="43"/>
        <v>0</v>
      </c>
      <c r="T470" s="257"/>
      <c r="U470" s="85"/>
      <c r="V470" s="258"/>
    </row>
    <row r="471" spans="1:22">
      <c r="A471" s="245" t="str">
        <f t="shared" si="45"/>
        <v/>
      </c>
      <c r="B471" s="270"/>
      <c r="C471" s="216"/>
      <c r="D471" s="210"/>
      <c r="E471" s="214"/>
      <c r="F471" s="216"/>
      <c r="G471" s="211"/>
      <c r="H471" s="211"/>
      <c r="I471" s="211"/>
      <c r="J471" s="211"/>
      <c r="K471" s="250" t="str">
        <f t="shared" si="44"/>
        <v/>
      </c>
      <c r="L471" s="278"/>
      <c r="M471" s="252">
        <f>SUMIF(收入管理台账!$C$4:$C$5000,项目管理台账!K471,收入管理台账!$H$4:$H$5000)</f>
        <v>0</v>
      </c>
      <c r="N471" s="275" t="str">
        <f t="shared" si="46"/>
        <v/>
      </c>
      <c r="O471" s="276" t="str">
        <f t="shared" si="47"/>
        <v/>
      </c>
      <c r="P471" s="116"/>
      <c r="Q471" s="213"/>
      <c r="R471" s="106"/>
      <c r="S471" s="256">
        <f t="shared" si="43"/>
        <v>0</v>
      </c>
      <c r="T471" s="257"/>
      <c r="U471" s="85"/>
      <c r="V471" s="258"/>
    </row>
    <row r="472" spans="1:22">
      <c r="A472" s="245" t="str">
        <f t="shared" si="45"/>
        <v/>
      </c>
      <c r="B472" s="270"/>
      <c r="C472" s="216"/>
      <c r="D472" s="210"/>
      <c r="E472" s="214"/>
      <c r="F472" s="216"/>
      <c r="G472" s="211"/>
      <c r="H472" s="211"/>
      <c r="I472" s="211"/>
      <c r="J472" s="211"/>
      <c r="K472" s="250" t="str">
        <f t="shared" si="44"/>
        <v/>
      </c>
      <c r="L472" s="278"/>
      <c r="M472" s="252">
        <f>SUMIF(收入管理台账!$C$4:$C$5000,项目管理台账!K472,收入管理台账!$H$4:$H$5000)</f>
        <v>0</v>
      </c>
      <c r="N472" s="275" t="str">
        <f t="shared" si="46"/>
        <v/>
      </c>
      <c r="O472" s="276" t="str">
        <f t="shared" si="47"/>
        <v/>
      </c>
      <c r="P472" s="116"/>
      <c r="Q472" s="213"/>
      <c r="R472" s="106"/>
      <c r="S472" s="256">
        <f t="shared" si="43"/>
        <v>0</v>
      </c>
      <c r="T472" s="257"/>
      <c r="U472" s="85"/>
      <c r="V472" s="258"/>
    </row>
    <row r="473" spans="1:22">
      <c r="A473" s="245" t="str">
        <f t="shared" si="45"/>
        <v/>
      </c>
      <c r="B473" s="270"/>
      <c r="C473" s="216"/>
      <c r="D473" s="210"/>
      <c r="E473" s="214"/>
      <c r="F473" s="216"/>
      <c r="G473" s="211"/>
      <c r="H473" s="211"/>
      <c r="I473" s="211"/>
      <c r="J473" s="211"/>
      <c r="K473" s="250" t="str">
        <f t="shared" si="44"/>
        <v/>
      </c>
      <c r="L473" s="278"/>
      <c r="M473" s="252">
        <f>SUMIF(收入管理台账!$C$4:$C$5000,项目管理台账!K473,收入管理台账!$H$4:$H$5000)</f>
        <v>0</v>
      </c>
      <c r="N473" s="275" t="str">
        <f t="shared" si="46"/>
        <v/>
      </c>
      <c r="O473" s="276" t="str">
        <f t="shared" si="47"/>
        <v/>
      </c>
      <c r="P473" s="116"/>
      <c r="Q473" s="213"/>
      <c r="R473" s="106"/>
      <c r="S473" s="256">
        <f t="shared" si="43"/>
        <v>0</v>
      </c>
      <c r="T473" s="257"/>
      <c r="U473" s="85"/>
      <c r="V473" s="258"/>
    </row>
    <row r="474" spans="1:22">
      <c r="A474" s="245" t="str">
        <f t="shared" si="45"/>
        <v/>
      </c>
      <c r="B474" s="270"/>
      <c r="C474" s="216"/>
      <c r="D474" s="210"/>
      <c r="E474" s="214"/>
      <c r="F474" s="216"/>
      <c r="G474" s="211"/>
      <c r="H474" s="211"/>
      <c r="I474" s="211"/>
      <c r="J474" s="211"/>
      <c r="K474" s="250" t="str">
        <f t="shared" si="44"/>
        <v/>
      </c>
      <c r="L474" s="278"/>
      <c r="M474" s="252">
        <f>SUMIF(收入管理台账!$C$4:$C$5000,项目管理台账!K474,收入管理台账!$H$4:$H$5000)</f>
        <v>0</v>
      </c>
      <c r="N474" s="275" t="str">
        <f t="shared" si="46"/>
        <v/>
      </c>
      <c r="O474" s="276" t="str">
        <f t="shared" si="47"/>
        <v/>
      </c>
      <c r="P474" s="116"/>
      <c r="Q474" s="213"/>
      <c r="R474" s="106"/>
      <c r="S474" s="256">
        <f t="shared" si="43"/>
        <v>0</v>
      </c>
      <c r="T474" s="257"/>
      <c r="U474" s="85"/>
      <c r="V474" s="258"/>
    </row>
    <row r="475" spans="1:22">
      <c r="A475" s="245" t="str">
        <f t="shared" si="45"/>
        <v/>
      </c>
      <c r="B475" s="270"/>
      <c r="C475" s="216"/>
      <c r="D475" s="210"/>
      <c r="E475" s="214"/>
      <c r="F475" s="216"/>
      <c r="G475" s="211"/>
      <c r="H475" s="211"/>
      <c r="I475" s="211"/>
      <c r="J475" s="211"/>
      <c r="K475" s="250" t="str">
        <f t="shared" si="44"/>
        <v/>
      </c>
      <c r="L475" s="278"/>
      <c r="M475" s="252">
        <f>SUMIF(收入管理台账!$C$4:$C$5000,项目管理台账!K475,收入管理台账!$H$4:$H$5000)</f>
        <v>0</v>
      </c>
      <c r="N475" s="275" t="str">
        <f t="shared" si="46"/>
        <v/>
      </c>
      <c r="O475" s="276" t="str">
        <f t="shared" si="47"/>
        <v/>
      </c>
      <c r="P475" s="116"/>
      <c r="Q475" s="213"/>
      <c r="R475" s="106"/>
      <c r="S475" s="256">
        <f t="shared" si="43"/>
        <v>0</v>
      </c>
      <c r="T475" s="257"/>
      <c r="U475" s="85"/>
      <c r="V475" s="258"/>
    </row>
    <row r="476" spans="1:22">
      <c r="A476" s="245" t="str">
        <f t="shared" si="45"/>
        <v/>
      </c>
      <c r="B476" s="270"/>
      <c r="C476" s="216"/>
      <c r="D476" s="210"/>
      <c r="E476" s="214"/>
      <c r="F476" s="216"/>
      <c r="G476" s="211"/>
      <c r="H476" s="211"/>
      <c r="I476" s="211"/>
      <c r="J476" s="211"/>
      <c r="K476" s="250" t="str">
        <f t="shared" si="44"/>
        <v/>
      </c>
      <c r="L476" s="278"/>
      <c r="M476" s="252">
        <f>SUMIF(收入管理台账!$C$4:$C$5000,项目管理台账!K476,收入管理台账!$H$4:$H$5000)</f>
        <v>0</v>
      </c>
      <c r="N476" s="275" t="str">
        <f t="shared" si="46"/>
        <v/>
      </c>
      <c r="O476" s="276" t="str">
        <f t="shared" si="47"/>
        <v/>
      </c>
      <c r="P476" s="116"/>
      <c r="Q476" s="213"/>
      <c r="R476" s="106"/>
      <c r="S476" s="256">
        <f t="shared" si="43"/>
        <v>0</v>
      </c>
      <c r="T476" s="257"/>
      <c r="U476" s="85"/>
      <c r="V476" s="258"/>
    </row>
    <row r="477" spans="1:22">
      <c r="A477" s="245" t="str">
        <f t="shared" si="45"/>
        <v/>
      </c>
      <c r="B477" s="270"/>
      <c r="C477" s="216"/>
      <c r="D477" s="210"/>
      <c r="E477" s="214"/>
      <c r="F477" s="216"/>
      <c r="G477" s="211"/>
      <c r="H477" s="211"/>
      <c r="I477" s="211"/>
      <c r="J477" s="211"/>
      <c r="K477" s="250" t="str">
        <f t="shared" si="44"/>
        <v/>
      </c>
      <c r="L477" s="278"/>
      <c r="M477" s="252">
        <f>SUMIF(收入管理台账!$C$4:$C$5000,项目管理台账!K477,收入管理台账!$H$4:$H$5000)</f>
        <v>0</v>
      </c>
      <c r="N477" s="275" t="str">
        <f t="shared" si="46"/>
        <v/>
      </c>
      <c r="O477" s="276" t="str">
        <f t="shared" si="47"/>
        <v/>
      </c>
      <c r="P477" s="116"/>
      <c r="Q477" s="213"/>
      <c r="R477" s="106"/>
      <c r="S477" s="256">
        <f t="shared" si="43"/>
        <v>0</v>
      </c>
      <c r="T477" s="257"/>
      <c r="U477" s="85"/>
      <c r="V477" s="258"/>
    </row>
    <row r="478" spans="1:22">
      <c r="A478" s="245" t="str">
        <f t="shared" si="45"/>
        <v/>
      </c>
      <c r="B478" s="270"/>
      <c r="C478" s="216"/>
      <c r="D478" s="210"/>
      <c r="E478" s="214"/>
      <c r="F478" s="216"/>
      <c r="G478" s="211"/>
      <c r="H478" s="211"/>
      <c r="I478" s="211"/>
      <c r="J478" s="211"/>
      <c r="K478" s="250" t="str">
        <f t="shared" si="44"/>
        <v/>
      </c>
      <c r="L478" s="278"/>
      <c r="M478" s="252">
        <f>SUMIF(收入管理台账!$C$4:$C$5000,项目管理台账!K478,收入管理台账!$H$4:$H$5000)</f>
        <v>0</v>
      </c>
      <c r="N478" s="275" t="str">
        <f t="shared" si="46"/>
        <v/>
      </c>
      <c r="O478" s="276" t="str">
        <f t="shared" si="47"/>
        <v/>
      </c>
      <c r="P478" s="116"/>
      <c r="Q478" s="213"/>
      <c r="R478" s="106"/>
      <c r="S478" s="256">
        <f t="shared" si="43"/>
        <v>0</v>
      </c>
      <c r="T478" s="257"/>
      <c r="U478" s="85"/>
      <c r="V478" s="258"/>
    </row>
    <row r="479" spans="1:22">
      <c r="A479" s="245" t="str">
        <f t="shared" si="45"/>
        <v/>
      </c>
      <c r="B479" s="270"/>
      <c r="C479" s="216"/>
      <c r="D479" s="210"/>
      <c r="E479" s="214"/>
      <c r="F479" s="216"/>
      <c r="G479" s="211"/>
      <c r="H479" s="211"/>
      <c r="I479" s="211"/>
      <c r="J479" s="211"/>
      <c r="K479" s="250" t="str">
        <f t="shared" si="44"/>
        <v/>
      </c>
      <c r="L479" s="278"/>
      <c r="M479" s="252">
        <f>SUMIF(收入管理台账!$C$4:$C$5000,项目管理台账!K479,收入管理台账!$H$4:$H$5000)</f>
        <v>0</v>
      </c>
      <c r="N479" s="275" t="str">
        <f t="shared" si="46"/>
        <v/>
      </c>
      <c r="O479" s="276" t="str">
        <f t="shared" si="47"/>
        <v/>
      </c>
      <c r="P479" s="116"/>
      <c r="Q479" s="213"/>
      <c r="R479" s="106"/>
      <c r="S479" s="256">
        <f t="shared" si="43"/>
        <v>0</v>
      </c>
      <c r="T479" s="257"/>
      <c r="U479" s="85"/>
      <c r="V479" s="258"/>
    </row>
    <row r="480" spans="1:22">
      <c r="A480" s="245" t="str">
        <f t="shared" si="45"/>
        <v/>
      </c>
      <c r="B480" s="270"/>
      <c r="C480" s="216"/>
      <c r="D480" s="210"/>
      <c r="E480" s="214"/>
      <c r="F480" s="216"/>
      <c r="G480" s="211"/>
      <c r="H480" s="211"/>
      <c r="I480" s="211"/>
      <c r="J480" s="211"/>
      <c r="K480" s="250" t="str">
        <f t="shared" si="44"/>
        <v/>
      </c>
      <c r="L480" s="278"/>
      <c r="M480" s="252">
        <f>SUMIF(收入管理台账!$C$4:$C$5000,项目管理台账!K480,收入管理台账!$H$4:$H$5000)</f>
        <v>0</v>
      </c>
      <c r="N480" s="275" t="str">
        <f t="shared" si="46"/>
        <v/>
      </c>
      <c r="O480" s="276" t="str">
        <f t="shared" si="47"/>
        <v/>
      </c>
      <c r="P480" s="116"/>
      <c r="Q480" s="213"/>
      <c r="R480" s="106"/>
      <c r="S480" s="256">
        <f t="shared" si="43"/>
        <v>0</v>
      </c>
      <c r="T480" s="257"/>
      <c r="U480" s="85"/>
      <c r="V480" s="258"/>
    </row>
    <row r="481" spans="1:22">
      <c r="A481" s="245" t="str">
        <f t="shared" si="45"/>
        <v/>
      </c>
      <c r="B481" s="270"/>
      <c r="C481" s="216"/>
      <c r="D481" s="210"/>
      <c r="E481" s="214"/>
      <c r="F481" s="216"/>
      <c r="G481" s="211"/>
      <c r="H481" s="211"/>
      <c r="I481" s="211"/>
      <c r="J481" s="211"/>
      <c r="K481" s="250" t="str">
        <f t="shared" si="44"/>
        <v/>
      </c>
      <c r="L481" s="278"/>
      <c r="M481" s="252">
        <f>SUMIF(收入管理台账!$C$4:$C$5000,项目管理台账!K481,收入管理台账!$H$4:$H$5000)</f>
        <v>0</v>
      </c>
      <c r="N481" s="275" t="str">
        <f t="shared" si="46"/>
        <v/>
      </c>
      <c r="O481" s="276" t="str">
        <f t="shared" si="47"/>
        <v/>
      </c>
      <c r="P481" s="116"/>
      <c r="Q481" s="213"/>
      <c r="R481" s="106"/>
      <c r="S481" s="256">
        <f t="shared" si="43"/>
        <v>0</v>
      </c>
      <c r="T481" s="257"/>
      <c r="U481" s="85"/>
      <c r="V481" s="258"/>
    </row>
    <row r="482" spans="1:22">
      <c r="A482" s="245" t="str">
        <f t="shared" si="45"/>
        <v/>
      </c>
      <c r="B482" s="270"/>
      <c r="C482" s="216"/>
      <c r="D482" s="210"/>
      <c r="E482" s="214"/>
      <c r="F482" s="216"/>
      <c r="G482" s="211"/>
      <c r="H482" s="211"/>
      <c r="I482" s="211"/>
      <c r="J482" s="211"/>
      <c r="K482" s="250" t="str">
        <f t="shared" si="44"/>
        <v/>
      </c>
      <c r="L482" s="278"/>
      <c r="M482" s="252">
        <f>SUMIF(收入管理台账!$C$4:$C$5000,项目管理台账!K482,收入管理台账!$H$4:$H$5000)</f>
        <v>0</v>
      </c>
      <c r="N482" s="275" t="str">
        <f t="shared" si="46"/>
        <v/>
      </c>
      <c r="O482" s="276" t="str">
        <f t="shared" si="47"/>
        <v/>
      </c>
      <c r="P482" s="116"/>
      <c r="Q482" s="213"/>
      <c r="R482" s="106"/>
      <c r="S482" s="256">
        <f t="shared" si="43"/>
        <v>0</v>
      </c>
      <c r="T482" s="257"/>
      <c r="U482" s="85"/>
      <c r="V482" s="258"/>
    </row>
    <row r="483" spans="1:22">
      <c r="A483" s="245" t="str">
        <f t="shared" si="45"/>
        <v/>
      </c>
      <c r="B483" s="270"/>
      <c r="C483" s="216"/>
      <c r="D483" s="210"/>
      <c r="E483" s="214"/>
      <c r="F483" s="216"/>
      <c r="G483" s="211"/>
      <c r="H483" s="211"/>
      <c r="I483" s="211"/>
      <c r="J483" s="211"/>
      <c r="K483" s="250" t="str">
        <f t="shared" si="44"/>
        <v/>
      </c>
      <c r="L483" s="278"/>
      <c r="M483" s="252">
        <f>SUMIF(收入管理台账!$C$4:$C$5000,项目管理台账!K483,收入管理台账!$H$4:$H$5000)</f>
        <v>0</v>
      </c>
      <c r="N483" s="275" t="str">
        <f t="shared" si="46"/>
        <v/>
      </c>
      <c r="O483" s="276" t="str">
        <f t="shared" si="47"/>
        <v/>
      </c>
      <c r="P483" s="116"/>
      <c r="Q483" s="213"/>
      <c r="R483" s="106"/>
      <c r="S483" s="256">
        <f t="shared" si="43"/>
        <v>0</v>
      </c>
      <c r="T483" s="257"/>
      <c r="U483" s="85"/>
      <c r="V483" s="258"/>
    </row>
    <row r="484" spans="1:22">
      <c r="A484" s="245" t="str">
        <f t="shared" si="45"/>
        <v/>
      </c>
      <c r="B484" s="270"/>
      <c r="C484" s="216"/>
      <c r="D484" s="210"/>
      <c r="E484" s="214"/>
      <c r="F484" s="216"/>
      <c r="G484" s="211"/>
      <c r="H484" s="211"/>
      <c r="I484" s="211"/>
      <c r="J484" s="211"/>
      <c r="K484" s="250" t="str">
        <f t="shared" si="44"/>
        <v/>
      </c>
      <c r="L484" s="278"/>
      <c r="M484" s="252">
        <f>SUMIF(收入管理台账!$C$4:$C$5000,项目管理台账!K484,收入管理台账!$H$4:$H$5000)</f>
        <v>0</v>
      </c>
      <c r="N484" s="275" t="str">
        <f t="shared" si="46"/>
        <v/>
      </c>
      <c r="O484" s="276" t="str">
        <f t="shared" si="47"/>
        <v/>
      </c>
      <c r="P484" s="116"/>
      <c r="Q484" s="213"/>
      <c r="R484" s="106"/>
      <c r="S484" s="256">
        <f t="shared" si="43"/>
        <v>0</v>
      </c>
      <c r="T484" s="257"/>
      <c r="U484" s="85"/>
      <c r="V484" s="258"/>
    </row>
    <row r="485" spans="1:22">
      <c r="A485" s="245" t="str">
        <f t="shared" si="45"/>
        <v/>
      </c>
      <c r="B485" s="270"/>
      <c r="C485" s="216"/>
      <c r="D485" s="210"/>
      <c r="E485" s="214"/>
      <c r="F485" s="216"/>
      <c r="G485" s="211"/>
      <c r="H485" s="211"/>
      <c r="I485" s="211"/>
      <c r="J485" s="211"/>
      <c r="K485" s="250" t="str">
        <f t="shared" si="44"/>
        <v/>
      </c>
      <c r="L485" s="278"/>
      <c r="M485" s="252">
        <f>SUMIF(收入管理台账!$C$4:$C$5000,项目管理台账!K485,收入管理台账!$H$4:$H$5000)</f>
        <v>0</v>
      </c>
      <c r="N485" s="275" t="str">
        <f t="shared" si="46"/>
        <v/>
      </c>
      <c r="O485" s="276" t="str">
        <f t="shared" si="47"/>
        <v/>
      </c>
      <c r="P485" s="116"/>
      <c r="Q485" s="213"/>
      <c r="R485" s="106"/>
      <c r="S485" s="256">
        <f t="shared" si="43"/>
        <v>0</v>
      </c>
      <c r="T485" s="257"/>
      <c r="U485" s="85"/>
      <c r="V485" s="258"/>
    </row>
    <row r="486" spans="1:22">
      <c r="A486" s="245" t="str">
        <f t="shared" si="45"/>
        <v/>
      </c>
      <c r="B486" s="270"/>
      <c r="C486" s="216"/>
      <c r="D486" s="210"/>
      <c r="E486" s="214"/>
      <c r="F486" s="216"/>
      <c r="G486" s="211"/>
      <c r="H486" s="211"/>
      <c r="I486" s="211"/>
      <c r="J486" s="211"/>
      <c r="K486" s="250" t="str">
        <f t="shared" si="44"/>
        <v/>
      </c>
      <c r="L486" s="278"/>
      <c r="M486" s="252">
        <f>SUMIF(收入管理台账!$C$4:$C$5000,项目管理台账!K486,收入管理台账!$H$4:$H$5000)</f>
        <v>0</v>
      </c>
      <c r="N486" s="275" t="str">
        <f t="shared" si="46"/>
        <v/>
      </c>
      <c r="O486" s="276" t="str">
        <f t="shared" si="47"/>
        <v/>
      </c>
      <c r="P486" s="116"/>
      <c r="Q486" s="213"/>
      <c r="R486" s="106"/>
      <c r="S486" s="256">
        <f t="shared" si="43"/>
        <v>0</v>
      </c>
      <c r="T486" s="257"/>
      <c r="U486" s="85"/>
      <c r="V486" s="258"/>
    </row>
    <row r="487" spans="1:22">
      <c r="A487" s="245" t="str">
        <f t="shared" si="45"/>
        <v/>
      </c>
      <c r="B487" s="270"/>
      <c r="C487" s="216"/>
      <c r="D487" s="210"/>
      <c r="E487" s="214"/>
      <c r="F487" s="216"/>
      <c r="G487" s="211"/>
      <c r="H487" s="211"/>
      <c r="I487" s="211"/>
      <c r="J487" s="211"/>
      <c r="K487" s="250" t="str">
        <f t="shared" si="44"/>
        <v/>
      </c>
      <c r="L487" s="278"/>
      <c r="M487" s="252">
        <f>SUMIF(收入管理台账!$C$4:$C$5000,项目管理台账!K487,收入管理台账!$H$4:$H$5000)</f>
        <v>0</v>
      </c>
      <c r="N487" s="275" t="str">
        <f t="shared" si="46"/>
        <v/>
      </c>
      <c r="O487" s="276" t="str">
        <f t="shared" si="47"/>
        <v/>
      </c>
      <c r="P487" s="116"/>
      <c r="Q487" s="213"/>
      <c r="R487" s="106"/>
      <c r="S487" s="256">
        <f t="shared" ref="S487:S550" si="48">P487*R487</f>
        <v>0</v>
      </c>
      <c r="T487" s="257"/>
      <c r="U487" s="85"/>
      <c r="V487" s="258"/>
    </row>
    <row r="488" spans="1:22">
      <c r="A488" s="245" t="str">
        <f t="shared" si="45"/>
        <v/>
      </c>
      <c r="B488" s="270"/>
      <c r="C488" s="216"/>
      <c r="D488" s="210"/>
      <c r="E488" s="214"/>
      <c r="F488" s="216"/>
      <c r="G488" s="211"/>
      <c r="H488" s="211"/>
      <c r="I488" s="211"/>
      <c r="J488" s="211"/>
      <c r="K488" s="250" t="str">
        <f t="shared" ref="K488:K551" si="49">IF(D488&lt;&gt;"","首熙"&amp;LEFT(E488,2)&amp;RIGHT(YEAR(J488),4)&amp;IF(MONTH(J488)&lt;10,0&amp;MONTH(J488),MONTH(J488))&amp;IF(A488&lt;10,0&amp;0&amp;A488,IF(A488&lt;100,0&amp;A488,A488)),"")</f>
        <v/>
      </c>
      <c r="L488" s="278"/>
      <c r="M488" s="252">
        <f>SUMIF(收入管理台账!$C$4:$C$5000,项目管理台账!K488,收入管理台账!$H$4:$H$5000)</f>
        <v>0</v>
      </c>
      <c r="N488" s="275" t="str">
        <f t="shared" si="46"/>
        <v/>
      </c>
      <c r="O488" s="276" t="str">
        <f t="shared" si="47"/>
        <v/>
      </c>
      <c r="P488" s="116"/>
      <c r="Q488" s="213"/>
      <c r="R488" s="106"/>
      <c r="S488" s="256">
        <f t="shared" si="48"/>
        <v>0</v>
      </c>
      <c r="T488" s="257"/>
      <c r="U488" s="85"/>
      <c r="V488" s="258"/>
    </row>
    <row r="489" spans="1:22">
      <c r="A489" s="245" t="str">
        <f t="shared" si="45"/>
        <v/>
      </c>
      <c r="B489" s="270"/>
      <c r="C489" s="216"/>
      <c r="D489" s="210"/>
      <c r="E489" s="214"/>
      <c r="F489" s="216"/>
      <c r="G489" s="211"/>
      <c r="H489" s="211"/>
      <c r="I489" s="211"/>
      <c r="J489" s="211"/>
      <c r="K489" s="250" t="str">
        <f t="shared" si="49"/>
        <v/>
      </c>
      <c r="L489" s="278"/>
      <c r="M489" s="252">
        <f>SUMIF(收入管理台账!$C$4:$C$5000,项目管理台账!K489,收入管理台账!$H$4:$H$5000)</f>
        <v>0</v>
      </c>
      <c r="N489" s="275" t="str">
        <f t="shared" si="46"/>
        <v/>
      </c>
      <c r="O489" s="276" t="str">
        <f t="shared" si="47"/>
        <v/>
      </c>
      <c r="P489" s="116"/>
      <c r="Q489" s="213"/>
      <c r="R489" s="106"/>
      <c r="S489" s="256">
        <f t="shared" si="48"/>
        <v>0</v>
      </c>
      <c r="T489" s="257"/>
      <c r="U489" s="85"/>
      <c r="V489" s="258"/>
    </row>
    <row r="490" spans="1:22">
      <c r="A490" s="245" t="str">
        <f t="shared" si="45"/>
        <v/>
      </c>
      <c r="B490" s="270"/>
      <c r="C490" s="216"/>
      <c r="D490" s="210"/>
      <c r="E490" s="214"/>
      <c r="F490" s="216"/>
      <c r="G490" s="211"/>
      <c r="H490" s="211"/>
      <c r="I490" s="211"/>
      <c r="J490" s="211"/>
      <c r="K490" s="250" t="str">
        <f t="shared" si="49"/>
        <v/>
      </c>
      <c r="L490" s="278"/>
      <c r="M490" s="252">
        <f>SUMIF(收入管理台账!$C$4:$C$5000,项目管理台账!K490,收入管理台账!$H$4:$H$5000)</f>
        <v>0</v>
      </c>
      <c r="N490" s="275" t="str">
        <f t="shared" si="46"/>
        <v/>
      </c>
      <c r="O490" s="276" t="str">
        <f t="shared" si="47"/>
        <v/>
      </c>
      <c r="P490" s="116"/>
      <c r="Q490" s="213"/>
      <c r="R490" s="106"/>
      <c r="S490" s="256">
        <f t="shared" si="48"/>
        <v>0</v>
      </c>
      <c r="T490" s="257"/>
      <c r="U490" s="85"/>
      <c r="V490" s="258"/>
    </row>
    <row r="491" spans="1:22">
      <c r="A491" s="245" t="str">
        <f t="shared" si="45"/>
        <v/>
      </c>
      <c r="B491" s="270"/>
      <c r="C491" s="216"/>
      <c r="D491" s="210"/>
      <c r="E491" s="214"/>
      <c r="F491" s="216"/>
      <c r="G491" s="211"/>
      <c r="H491" s="211"/>
      <c r="I491" s="211"/>
      <c r="J491" s="211"/>
      <c r="K491" s="250" t="str">
        <f t="shared" si="49"/>
        <v/>
      </c>
      <c r="L491" s="278"/>
      <c r="M491" s="252">
        <f>SUMIF(收入管理台账!$C$4:$C$5000,项目管理台账!K491,收入管理台账!$H$4:$H$5000)</f>
        <v>0</v>
      </c>
      <c r="N491" s="275" t="str">
        <f t="shared" si="46"/>
        <v/>
      </c>
      <c r="O491" s="276" t="str">
        <f t="shared" si="47"/>
        <v/>
      </c>
      <c r="P491" s="116"/>
      <c r="Q491" s="213"/>
      <c r="R491" s="106"/>
      <c r="S491" s="256">
        <f t="shared" si="48"/>
        <v>0</v>
      </c>
      <c r="T491" s="257"/>
      <c r="U491" s="85"/>
      <c r="V491" s="258"/>
    </row>
    <row r="492" spans="1:22">
      <c r="A492" s="245" t="str">
        <f t="shared" si="45"/>
        <v/>
      </c>
      <c r="B492" s="270"/>
      <c r="C492" s="216"/>
      <c r="D492" s="210"/>
      <c r="E492" s="214"/>
      <c r="F492" s="216"/>
      <c r="G492" s="211"/>
      <c r="H492" s="211"/>
      <c r="I492" s="211"/>
      <c r="J492" s="211"/>
      <c r="K492" s="250" t="str">
        <f t="shared" si="49"/>
        <v/>
      </c>
      <c r="L492" s="278"/>
      <c r="M492" s="252">
        <f>SUMIF(收入管理台账!$C$4:$C$5000,项目管理台账!K492,收入管理台账!$H$4:$H$5000)</f>
        <v>0</v>
      </c>
      <c r="N492" s="275" t="str">
        <f t="shared" si="46"/>
        <v/>
      </c>
      <c r="O492" s="276" t="str">
        <f t="shared" si="47"/>
        <v/>
      </c>
      <c r="P492" s="116"/>
      <c r="Q492" s="213"/>
      <c r="R492" s="106"/>
      <c r="S492" s="256">
        <f t="shared" si="48"/>
        <v>0</v>
      </c>
      <c r="T492" s="257"/>
      <c r="U492" s="85"/>
      <c r="V492" s="258"/>
    </row>
    <row r="493" spans="1:22">
      <c r="A493" s="245" t="str">
        <f t="shared" si="45"/>
        <v/>
      </c>
      <c r="B493" s="270"/>
      <c r="C493" s="216"/>
      <c r="D493" s="210"/>
      <c r="E493" s="214"/>
      <c r="F493" s="216"/>
      <c r="G493" s="211"/>
      <c r="H493" s="211"/>
      <c r="I493" s="211"/>
      <c r="J493" s="211"/>
      <c r="K493" s="250" t="str">
        <f t="shared" si="49"/>
        <v/>
      </c>
      <c r="L493" s="278"/>
      <c r="M493" s="252">
        <f>SUMIF(收入管理台账!$C$4:$C$5000,项目管理台账!K493,收入管理台账!$H$4:$H$5000)</f>
        <v>0</v>
      </c>
      <c r="N493" s="275" t="str">
        <f t="shared" si="46"/>
        <v/>
      </c>
      <c r="O493" s="276" t="str">
        <f t="shared" si="47"/>
        <v/>
      </c>
      <c r="P493" s="116"/>
      <c r="Q493" s="213"/>
      <c r="R493" s="106"/>
      <c r="S493" s="256">
        <f t="shared" si="48"/>
        <v>0</v>
      </c>
      <c r="T493" s="257"/>
      <c r="U493" s="85"/>
      <c r="V493" s="258"/>
    </row>
    <row r="494" spans="1:22">
      <c r="A494" s="245" t="str">
        <f t="shared" si="45"/>
        <v/>
      </c>
      <c r="B494" s="270"/>
      <c r="C494" s="216"/>
      <c r="D494" s="210"/>
      <c r="E494" s="214"/>
      <c r="F494" s="216"/>
      <c r="G494" s="211"/>
      <c r="H494" s="211"/>
      <c r="I494" s="211"/>
      <c r="J494" s="211"/>
      <c r="K494" s="250" t="str">
        <f t="shared" si="49"/>
        <v/>
      </c>
      <c r="L494" s="278"/>
      <c r="M494" s="252">
        <f>SUMIF(收入管理台账!$C$4:$C$5000,项目管理台账!K494,收入管理台账!$H$4:$H$5000)</f>
        <v>0</v>
      </c>
      <c r="N494" s="275" t="str">
        <f t="shared" si="46"/>
        <v/>
      </c>
      <c r="O494" s="276" t="str">
        <f t="shared" si="47"/>
        <v/>
      </c>
      <c r="P494" s="116"/>
      <c r="Q494" s="213"/>
      <c r="R494" s="106"/>
      <c r="S494" s="256">
        <f t="shared" si="48"/>
        <v>0</v>
      </c>
      <c r="T494" s="257"/>
      <c r="U494" s="85"/>
      <c r="V494" s="258"/>
    </row>
    <row r="495" spans="1:22">
      <c r="A495" s="245" t="str">
        <f t="shared" si="45"/>
        <v/>
      </c>
      <c r="B495" s="270"/>
      <c r="C495" s="216"/>
      <c r="D495" s="210"/>
      <c r="E495" s="214"/>
      <c r="F495" s="216"/>
      <c r="G495" s="211"/>
      <c r="H495" s="211"/>
      <c r="I495" s="211"/>
      <c r="J495" s="211"/>
      <c r="K495" s="250" t="str">
        <f t="shared" si="49"/>
        <v/>
      </c>
      <c r="L495" s="278"/>
      <c r="M495" s="252">
        <f>SUMIF(收入管理台账!$C$4:$C$5000,项目管理台账!K495,收入管理台账!$H$4:$H$5000)</f>
        <v>0</v>
      </c>
      <c r="N495" s="275" t="str">
        <f t="shared" si="46"/>
        <v/>
      </c>
      <c r="O495" s="276" t="str">
        <f t="shared" si="47"/>
        <v/>
      </c>
      <c r="P495" s="116"/>
      <c r="Q495" s="213"/>
      <c r="R495" s="106"/>
      <c r="S495" s="256">
        <f t="shared" si="48"/>
        <v>0</v>
      </c>
      <c r="T495" s="257"/>
      <c r="U495" s="85"/>
      <c r="V495" s="258"/>
    </row>
    <row r="496" spans="1:22">
      <c r="A496" s="245" t="str">
        <f t="shared" si="45"/>
        <v/>
      </c>
      <c r="B496" s="270"/>
      <c r="C496" s="216"/>
      <c r="D496" s="210"/>
      <c r="E496" s="214"/>
      <c r="F496" s="216"/>
      <c r="G496" s="211"/>
      <c r="H496" s="211"/>
      <c r="I496" s="211"/>
      <c r="J496" s="211"/>
      <c r="K496" s="250" t="str">
        <f t="shared" si="49"/>
        <v/>
      </c>
      <c r="L496" s="278"/>
      <c r="M496" s="252">
        <f>SUMIF(收入管理台账!$C$4:$C$5000,项目管理台账!K496,收入管理台账!$H$4:$H$5000)</f>
        <v>0</v>
      </c>
      <c r="N496" s="275" t="str">
        <f t="shared" si="46"/>
        <v/>
      </c>
      <c r="O496" s="276" t="str">
        <f t="shared" si="47"/>
        <v/>
      </c>
      <c r="P496" s="116"/>
      <c r="Q496" s="213"/>
      <c r="R496" s="106"/>
      <c r="S496" s="256">
        <f t="shared" si="48"/>
        <v>0</v>
      </c>
      <c r="T496" s="257"/>
      <c r="U496" s="85"/>
      <c r="V496" s="258"/>
    </row>
    <row r="497" spans="1:22">
      <c r="A497" s="245" t="str">
        <f t="shared" si="45"/>
        <v/>
      </c>
      <c r="B497" s="270"/>
      <c r="C497" s="216"/>
      <c r="D497" s="210"/>
      <c r="E497" s="214"/>
      <c r="F497" s="216"/>
      <c r="G497" s="211"/>
      <c r="H497" s="211"/>
      <c r="I497" s="211"/>
      <c r="J497" s="211"/>
      <c r="K497" s="250" t="str">
        <f t="shared" si="49"/>
        <v/>
      </c>
      <c r="L497" s="278"/>
      <c r="M497" s="252">
        <f>SUMIF(收入管理台账!$C$4:$C$5000,项目管理台账!K497,收入管理台账!$H$4:$H$5000)</f>
        <v>0</v>
      </c>
      <c r="N497" s="275" t="str">
        <f t="shared" si="46"/>
        <v/>
      </c>
      <c r="O497" s="276" t="str">
        <f t="shared" si="47"/>
        <v/>
      </c>
      <c r="P497" s="116"/>
      <c r="Q497" s="213"/>
      <c r="R497" s="106"/>
      <c r="S497" s="256">
        <f t="shared" si="48"/>
        <v>0</v>
      </c>
      <c r="T497" s="257"/>
      <c r="U497" s="85"/>
      <c r="V497" s="258"/>
    </row>
    <row r="498" spans="1:22">
      <c r="A498" s="245" t="str">
        <f t="shared" si="45"/>
        <v/>
      </c>
      <c r="B498" s="270"/>
      <c r="C498" s="216"/>
      <c r="D498" s="210"/>
      <c r="E498" s="214"/>
      <c r="F498" s="216"/>
      <c r="G498" s="211"/>
      <c r="H498" s="211"/>
      <c r="I498" s="211"/>
      <c r="J498" s="211"/>
      <c r="K498" s="250" t="str">
        <f t="shared" si="49"/>
        <v/>
      </c>
      <c r="L498" s="278"/>
      <c r="M498" s="252">
        <f>SUMIF(收入管理台账!$C$4:$C$5000,项目管理台账!K498,收入管理台账!$H$4:$H$5000)</f>
        <v>0</v>
      </c>
      <c r="N498" s="275" t="str">
        <f t="shared" si="46"/>
        <v/>
      </c>
      <c r="O498" s="276" t="str">
        <f t="shared" si="47"/>
        <v/>
      </c>
      <c r="P498" s="116"/>
      <c r="Q498" s="213"/>
      <c r="R498" s="106"/>
      <c r="S498" s="256">
        <f t="shared" si="48"/>
        <v>0</v>
      </c>
      <c r="T498" s="257"/>
      <c r="U498" s="85"/>
      <c r="V498" s="258"/>
    </row>
    <row r="499" spans="1:22">
      <c r="A499" s="245" t="str">
        <f t="shared" si="45"/>
        <v/>
      </c>
      <c r="B499" s="270"/>
      <c r="C499" s="216"/>
      <c r="D499" s="210"/>
      <c r="E499" s="214"/>
      <c r="F499" s="216"/>
      <c r="G499" s="211"/>
      <c r="H499" s="211"/>
      <c r="I499" s="211"/>
      <c r="J499" s="211"/>
      <c r="K499" s="250" t="str">
        <f t="shared" si="49"/>
        <v/>
      </c>
      <c r="L499" s="278"/>
      <c r="M499" s="252">
        <f>SUMIF(收入管理台账!$C$4:$C$5000,项目管理台账!K499,收入管理台账!$H$4:$H$5000)</f>
        <v>0</v>
      </c>
      <c r="N499" s="275" t="str">
        <f t="shared" si="46"/>
        <v/>
      </c>
      <c r="O499" s="276" t="str">
        <f t="shared" si="47"/>
        <v/>
      </c>
      <c r="P499" s="116"/>
      <c r="Q499" s="213"/>
      <c r="R499" s="106"/>
      <c r="S499" s="256">
        <f t="shared" si="48"/>
        <v>0</v>
      </c>
      <c r="T499" s="257"/>
      <c r="U499" s="85"/>
      <c r="V499" s="258"/>
    </row>
    <row r="500" spans="1:22">
      <c r="A500" s="245" t="str">
        <f t="shared" si="45"/>
        <v/>
      </c>
      <c r="B500" s="270"/>
      <c r="C500" s="216"/>
      <c r="D500" s="210"/>
      <c r="E500" s="214"/>
      <c r="F500" s="216"/>
      <c r="G500" s="211"/>
      <c r="H500" s="211"/>
      <c r="I500" s="211"/>
      <c r="J500" s="211"/>
      <c r="K500" s="250" t="str">
        <f t="shared" si="49"/>
        <v/>
      </c>
      <c r="L500" s="278"/>
      <c r="M500" s="252">
        <f>SUMIF(收入管理台账!$C$4:$C$5000,项目管理台账!K500,收入管理台账!$H$4:$H$5000)</f>
        <v>0</v>
      </c>
      <c r="N500" s="275" t="str">
        <f t="shared" si="46"/>
        <v/>
      </c>
      <c r="O500" s="276" t="str">
        <f t="shared" si="47"/>
        <v/>
      </c>
      <c r="P500" s="116"/>
      <c r="Q500" s="213"/>
      <c r="R500" s="106"/>
      <c r="S500" s="256">
        <f t="shared" si="48"/>
        <v>0</v>
      </c>
      <c r="T500" s="257"/>
      <c r="U500" s="85"/>
      <c r="V500" s="258"/>
    </row>
    <row r="501" spans="1:22">
      <c r="A501" s="245" t="str">
        <f t="shared" si="45"/>
        <v/>
      </c>
      <c r="B501" s="270"/>
      <c r="C501" s="216"/>
      <c r="D501" s="210"/>
      <c r="E501" s="214"/>
      <c r="F501" s="216"/>
      <c r="G501" s="211"/>
      <c r="H501" s="211"/>
      <c r="I501" s="211"/>
      <c r="J501" s="211"/>
      <c r="K501" s="250" t="str">
        <f t="shared" si="49"/>
        <v/>
      </c>
      <c r="L501" s="278"/>
      <c r="M501" s="252">
        <f>SUMIF(收入管理台账!$C$4:$C$5000,项目管理台账!K501,收入管理台账!$H$4:$H$5000)</f>
        <v>0</v>
      </c>
      <c r="N501" s="275" t="str">
        <f t="shared" si="46"/>
        <v/>
      </c>
      <c r="O501" s="276" t="str">
        <f t="shared" si="47"/>
        <v/>
      </c>
      <c r="P501" s="116"/>
      <c r="Q501" s="213"/>
      <c r="R501" s="106"/>
      <c r="S501" s="256">
        <f t="shared" si="48"/>
        <v>0</v>
      </c>
      <c r="T501" s="257"/>
      <c r="U501" s="85"/>
      <c r="V501" s="258"/>
    </row>
    <row r="502" spans="1:22">
      <c r="A502" s="245" t="str">
        <f t="shared" si="45"/>
        <v/>
      </c>
      <c r="B502" s="270"/>
      <c r="C502" s="216"/>
      <c r="D502" s="210"/>
      <c r="E502" s="214"/>
      <c r="F502" s="216"/>
      <c r="G502" s="211"/>
      <c r="H502" s="211"/>
      <c r="I502" s="211"/>
      <c r="J502" s="211"/>
      <c r="K502" s="250" t="str">
        <f t="shared" si="49"/>
        <v/>
      </c>
      <c r="L502" s="278"/>
      <c r="M502" s="252">
        <f>SUMIF(收入管理台账!$C$4:$C$5000,项目管理台账!K502,收入管理台账!$H$4:$H$5000)</f>
        <v>0</v>
      </c>
      <c r="N502" s="275" t="str">
        <f t="shared" si="46"/>
        <v/>
      </c>
      <c r="O502" s="276" t="str">
        <f t="shared" si="47"/>
        <v/>
      </c>
      <c r="P502" s="116"/>
      <c r="Q502" s="213"/>
      <c r="R502" s="106"/>
      <c r="S502" s="256">
        <f t="shared" si="48"/>
        <v>0</v>
      </c>
      <c r="T502" s="257"/>
      <c r="U502" s="85"/>
      <c r="V502" s="258"/>
    </row>
    <row r="503" spans="1:22">
      <c r="A503" s="245" t="str">
        <f t="shared" si="45"/>
        <v/>
      </c>
      <c r="B503" s="270"/>
      <c r="C503" s="216"/>
      <c r="D503" s="210"/>
      <c r="E503" s="214"/>
      <c r="F503" s="216"/>
      <c r="G503" s="211"/>
      <c r="H503" s="211"/>
      <c r="I503" s="211"/>
      <c r="J503" s="211"/>
      <c r="K503" s="250" t="str">
        <f t="shared" si="49"/>
        <v/>
      </c>
      <c r="L503" s="278"/>
      <c r="M503" s="252">
        <f>SUMIF(收入管理台账!$C$4:$C$5000,项目管理台账!K503,收入管理台账!$H$4:$H$5000)</f>
        <v>0</v>
      </c>
      <c r="N503" s="275" t="str">
        <f t="shared" si="46"/>
        <v/>
      </c>
      <c r="O503" s="276" t="str">
        <f t="shared" si="47"/>
        <v/>
      </c>
      <c r="P503" s="116"/>
      <c r="Q503" s="213"/>
      <c r="R503" s="106"/>
      <c r="S503" s="256">
        <f t="shared" si="48"/>
        <v>0</v>
      </c>
      <c r="T503" s="257"/>
      <c r="U503" s="85"/>
      <c r="V503" s="258"/>
    </row>
    <row r="504" spans="1:22">
      <c r="A504" s="245" t="str">
        <f t="shared" si="45"/>
        <v/>
      </c>
      <c r="B504" s="270"/>
      <c r="C504" s="216"/>
      <c r="D504" s="210"/>
      <c r="E504" s="214"/>
      <c r="F504" s="216"/>
      <c r="G504" s="211"/>
      <c r="H504" s="211"/>
      <c r="I504" s="211"/>
      <c r="J504" s="211"/>
      <c r="K504" s="250" t="str">
        <f t="shared" si="49"/>
        <v/>
      </c>
      <c r="L504" s="278"/>
      <c r="M504" s="252">
        <f>SUMIF(收入管理台账!$C$4:$C$5000,项目管理台账!K504,收入管理台账!$H$4:$H$5000)</f>
        <v>0</v>
      </c>
      <c r="N504" s="275" t="str">
        <f t="shared" si="46"/>
        <v/>
      </c>
      <c r="O504" s="276" t="str">
        <f t="shared" si="47"/>
        <v/>
      </c>
      <c r="P504" s="116"/>
      <c r="Q504" s="213"/>
      <c r="R504" s="106"/>
      <c r="S504" s="256">
        <f t="shared" si="48"/>
        <v>0</v>
      </c>
      <c r="T504" s="257"/>
      <c r="U504" s="85"/>
      <c r="V504" s="258"/>
    </row>
    <row r="505" spans="1:22">
      <c r="A505" s="245" t="str">
        <f t="shared" si="45"/>
        <v/>
      </c>
      <c r="B505" s="270"/>
      <c r="C505" s="216"/>
      <c r="D505" s="210"/>
      <c r="E505" s="214"/>
      <c r="F505" s="216"/>
      <c r="G505" s="211"/>
      <c r="H505" s="211"/>
      <c r="I505" s="211"/>
      <c r="J505" s="211"/>
      <c r="K505" s="250" t="str">
        <f t="shared" si="49"/>
        <v/>
      </c>
      <c r="L505" s="278"/>
      <c r="M505" s="252">
        <f>SUMIF(收入管理台账!$C$4:$C$5000,项目管理台账!K505,收入管理台账!$H$4:$H$5000)</f>
        <v>0</v>
      </c>
      <c r="N505" s="275" t="str">
        <f t="shared" si="46"/>
        <v/>
      </c>
      <c r="O505" s="276" t="str">
        <f t="shared" si="47"/>
        <v/>
      </c>
      <c r="P505" s="116"/>
      <c r="Q505" s="213"/>
      <c r="R505" s="106"/>
      <c r="S505" s="256">
        <f t="shared" si="48"/>
        <v>0</v>
      </c>
      <c r="T505" s="257"/>
      <c r="U505" s="85"/>
      <c r="V505" s="258"/>
    </row>
    <row r="506" spans="1:22">
      <c r="A506" s="245" t="str">
        <f t="shared" si="45"/>
        <v/>
      </c>
      <c r="B506" s="270"/>
      <c r="C506" s="216"/>
      <c r="D506" s="210"/>
      <c r="E506" s="214"/>
      <c r="F506" s="216"/>
      <c r="G506" s="211"/>
      <c r="H506" s="211"/>
      <c r="I506" s="211"/>
      <c r="J506" s="211"/>
      <c r="K506" s="250" t="str">
        <f t="shared" si="49"/>
        <v/>
      </c>
      <c r="L506" s="278"/>
      <c r="M506" s="252">
        <f>SUMIF(收入管理台账!$C$4:$C$5000,项目管理台账!K506,收入管理台账!$H$4:$H$5000)</f>
        <v>0</v>
      </c>
      <c r="N506" s="275" t="str">
        <f t="shared" si="46"/>
        <v/>
      </c>
      <c r="O506" s="276" t="str">
        <f t="shared" si="47"/>
        <v/>
      </c>
      <c r="P506" s="116"/>
      <c r="Q506" s="213"/>
      <c r="R506" s="106"/>
      <c r="S506" s="256">
        <f t="shared" si="48"/>
        <v>0</v>
      </c>
      <c r="T506" s="257"/>
      <c r="U506" s="85"/>
      <c r="V506" s="258"/>
    </row>
    <row r="507" spans="1:22">
      <c r="A507" s="245" t="str">
        <f t="shared" si="45"/>
        <v/>
      </c>
      <c r="B507" s="270"/>
      <c r="C507" s="216"/>
      <c r="D507" s="210"/>
      <c r="E507" s="214"/>
      <c r="F507" s="216"/>
      <c r="G507" s="211"/>
      <c r="H507" s="211"/>
      <c r="I507" s="211"/>
      <c r="J507" s="211"/>
      <c r="K507" s="250" t="str">
        <f t="shared" si="49"/>
        <v/>
      </c>
      <c r="L507" s="278"/>
      <c r="M507" s="252">
        <f>SUMIF(收入管理台账!$C$4:$C$5000,项目管理台账!K507,收入管理台账!$H$4:$H$5000)</f>
        <v>0</v>
      </c>
      <c r="N507" s="275" t="str">
        <f t="shared" si="46"/>
        <v/>
      </c>
      <c r="O507" s="276" t="str">
        <f t="shared" si="47"/>
        <v/>
      </c>
      <c r="P507" s="116"/>
      <c r="Q507" s="213"/>
      <c r="R507" s="106"/>
      <c r="S507" s="256">
        <f t="shared" si="48"/>
        <v>0</v>
      </c>
      <c r="T507" s="257"/>
      <c r="U507" s="85"/>
      <c r="V507" s="258"/>
    </row>
    <row r="508" spans="1:22">
      <c r="A508" s="245" t="str">
        <f t="shared" si="45"/>
        <v/>
      </c>
      <c r="B508" s="270"/>
      <c r="C508" s="216"/>
      <c r="D508" s="210"/>
      <c r="E508" s="214"/>
      <c r="F508" s="216"/>
      <c r="G508" s="211"/>
      <c r="H508" s="211"/>
      <c r="I508" s="211"/>
      <c r="J508" s="211"/>
      <c r="K508" s="250" t="str">
        <f t="shared" si="49"/>
        <v/>
      </c>
      <c r="L508" s="278"/>
      <c r="M508" s="252">
        <f>SUMIF(收入管理台账!$C$4:$C$5000,项目管理台账!K508,收入管理台账!$H$4:$H$5000)</f>
        <v>0</v>
      </c>
      <c r="N508" s="275" t="str">
        <f t="shared" si="46"/>
        <v/>
      </c>
      <c r="O508" s="276" t="str">
        <f t="shared" si="47"/>
        <v/>
      </c>
      <c r="P508" s="116"/>
      <c r="Q508" s="213"/>
      <c r="R508" s="106"/>
      <c r="S508" s="256">
        <f t="shared" si="48"/>
        <v>0</v>
      </c>
      <c r="T508" s="257"/>
      <c r="U508" s="85"/>
      <c r="V508" s="258"/>
    </row>
    <row r="509" spans="1:22">
      <c r="A509" s="245" t="str">
        <f t="shared" si="45"/>
        <v/>
      </c>
      <c r="B509" s="270"/>
      <c r="C509" s="216"/>
      <c r="D509" s="210"/>
      <c r="E509" s="214"/>
      <c r="F509" s="216"/>
      <c r="G509" s="211"/>
      <c r="H509" s="211"/>
      <c r="I509" s="211"/>
      <c r="J509" s="211"/>
      <c r="K509" s="250" t="str">
        <f t="shared" si="49"/>
        <v/>
      </c>
      <c r="L509" s="278"/>
      <c r="M509" s="252">
        <f>SUMIF(收入管理台账!$C$4:$C$5000,项目管理台账!K509,收入管理台账!$H$4:$H$5000)</f>
        <v>0</v>
      </c>
      <c r="N509" s="275" t="str">
        <f t="shared" si="46"/>
        <v/>
      </c>
      <c r="O509" s="276" t="str">
        <f t="shared" si="47"/>
        <v/>
      </c>
      <c r="P509" s="116"/>
      <c r="Q509" s="213"/>
      <c r="R509" s="106"/>
      <c r="S509" s="256">
        <f t="shared" si="48"/>
        <v>0</v>
      </c>
      <c r="T509" s="257"/>
      <c r="U509" s="85"/>
      <c r="V509" s="258"/>
    </row>
    <row r="510" spans="1:22">
      <c r="A510" s="245" t="str">
        <f t="shared" si="45"/>
        <v/>
      </c>
      <c r="B510" s="270"/>
      <c r="C510" s="216"/>
      <c r="D510" s="210"/>
      <c r="E510" s="214"/>
      <c r="F510" s="216"/>
      <c r="G510" s="211"/>
      <c r="H510" s="211"/>
      <c r="I510" s="211"/>
      <c r="J510" s="211"/>
      <c r="K510" s="250" t="str">
        <f t="shared" si="49"/>
        <v/>
      </c>
      <c r="L510" s="278"/>
      <c r="M510" s="252">
        <f>SUMIF(收入管理台账!$C$4:$C$5000,项目管理台账!K510,收入管理台账!$H$4:$H$5000)</f>
        <v>0</v>
      </c>
      <c r="N510" s="275" t="str">
        <f t="shared" si="46"/>
        <v/>
      </c>
      <c r="O510" s="276" t="str">
        <f t="shared" si="47"/>
        <v/>
      </c>
      <c r="P510" s="116"/>
      <c r="Q510" s="213"/>
      <c r="R510" s="106"/>
      <c r="S510" s="256">
        <f t="shared" si="48"/>
        <v>0</v>
      </c>
      <c r="T510" s="257"/>
      <c r="U510" s="85"/>
      <c r="V510" s="258"/>
    </row>
    <row r="511" spans="1:22">
      <c r="A511" s="245" t="str">
        <f t="shared" si="45"/>
        <v/>
      </c>
      <c r="B511" s="270"/>
      <c r="C511" s="216"/>
      <c r="D511" s="210"/>
      <c r="E511" s="214"/>
      <c r="F511" s="216"/>
      <c r="G511" s="211"/>
      <c r="H511" s="211"/>
      <c r="I511" s="211"/>
      <c r="J511" s="211"/>
      <c r="K511" s="250" t="str">
        <f t="shared" si="49"/>
        <v/>
      </c>
      <c r="L511" s="278"/>
      <c r="M511" s="252">
        <f>SUMIF(收入管理台账!$C$4:$C$5000,项目管理台账!K511,收入管理台账!$H$4:$H$5000)</f>
        <v>0</v>
      </c>
      <c r="N511" s="275" t="str">
        <f t="shared" si="46"/>
        <v/>
      </c>
      <c r="O511" s="276" t="str">
        <f t="shared" si="47"/>
        <v/>
      </c>
      <c r="P511" s="116"/>
      <c r="Q511" s="213"/>
      <c r="R511" s="106"/>
      <c r="S511" s="256">
        <f t="shared" si="48"/>
        <v>0</v>
      </c>
      <c r="T511" s="257"/>
      <c r="U511" s="85"/>
      <c r="V511" s="258"/>
    </row>
    <row r="512" spans="1:22">
      <c r="A512" s="245" t="str">
        <f t="shared" si="45"/>
        <v/>
      </c>
      <c r="B512" s="270"/>
      <c r="C512" s="216"/>
      <c r="D512" s="210"/>
      <c r="E512" s="214"/>
      <c r="F512" s="216"/>
      <c r="G512" s="211"/>
      <c r="H512" s="211"/>
      <c r="I512" s="211"/>
      <c r="J512" s="211"/>
      <c r="K512" s="250" t="str">
        <f t="shared" si="49"/>
        <v/>
      </c>
      <c r="L512" s="278"/>
      <c r="M512" s="252">
        <f>SUMIF(收入管理台账!$C$4:$C$5000,项目管理台账!K512,收入管理台账!$H$4:$H$5000)</f>
        <v>0</v>
      </c>
      <c r="N512" s="275" t="str">
        <f t="shared" si="46"/>
        <v/>
      </c>
      <c r="O512" s="276" t="str">
        <f t="shared" si="47"/>
        <v/>
      </c>
      <c r="P512" s="116"/>
      <c r="Q512" s="213"/>
      <c r="R512" s="106"/>
      <c r="S512" s="256">
        <f t="shared" si="48"/>
        <v>0</v>
      </c>
      <c r="T512" s="257"/>
      <c r="U512" s="85"/>
      <c r="V512" s="258"/>
    </row>
    <row r="513" spans="1:22">
      <c r="A513" s="245" t="str">
        <f t="shared" si="45"/>
        <v/>
      </c>
      <c r="B513" s="270"/>
      <c r="C513" s="216"/>
      <c r="D513" s="210"/>
      <c r="E513" s="214"/>
      <c r="F513" s="216"/>
      <c r="G513" s="211"/>
      <c r="H513" s="211"/>
      <c r="I513" s="211"/>
      <c r="J513" s="211"/>
      <c r="K513" s="250" t="str">
        <f t="shared" si="49"/>
        <v/>
      </c>
      <c r="L513" s="278"/>
      <c r="M513" s="252">
        <f>SUMIF(收入管理台账!$C$4:$C$5000,项目管理台账!K513,收入管理台账!$H$4:$H$5000)</f>
        <v>0</v>
      </c>
      <c r="N513" s="275" t="str">
        <f t="shared" si="46"/>
        <v/>
      </c>
      <c r="O513" s="276" t="str">
        <f t="shared" si="47"/>
        <v/>
      </c>
      <c r="P513" s="116"/>
      <c r="Q513" s="213"/>
      <c r="R513" s="106"/>
      <c r="S513" s="256">
        <f t="shared" si="48"/>
        <v>0</v>
      </c>
      <c r="T513" s="257"/>
      <c r="U513" s="85"/>
      <c r="V513" s="258"/>
    </row>
    <row r="514" spans="1:22">
      <c r="A514" s="245" t="str">
        <f t="shared" si="45"/>
        <v/>
      </c>
      <c r="B514" s="270"/>
      <c r="C514" s="216"/>
      <c r="D514" s="210"/>
      <c r="E514" s="214"/>
      <c r="F514" s="216"/>
      <c r="G514" s="211"/>
      <c r="H514" s="211"/>
      <c r="I514" s="211"/>
      <c r="J514" s="211"/>
      <c r="K514" s="250" t="str">
        <f t="shared" si="49"/>
        <v/>
      </c>
      <c r="L514" s="278"/>
      <c r="M514" s="252">
        <f>SUMIF(收入管理台账!$C$4:$C$5000,项目管理台账!K514,收入管理台账!$H$4:$H$5000)</f>
        <v>0</v>
      </c>
      <c r="N514" s="275" t="str">
        <f t="shared" si="46"/>
        <v/>
      </c>
      <c r="O514" s="276" t="str">
        <f t="shared" si="47"/>
        <v/>
      </c>
      <c r="P514" s="116"/>
      <c r="Q514" s="213"/>
      <c r="R514" s="106"/>
      <c r="S514" s="256">
        <f t="shared" si="48"/>
        <v>0</v>
      </c>
      <c r="T514" s="257"/>
      <c r="U514" s="85"/>
      <c r="V514" s="258"/>
    </row>
    <row r="515" spans="1:22">
      <c r="A515" s="245" t="str">
        <f t="shared" si="45"/>
        <v/>
      </c>
      <c r="B515" s="270"/>
      <c r="C515" s="216"/>
      <c r="D515" s="210"/>
      <c r="E515" s="214"/>
      <c r="F515" s="216"/>
      <c r="G515" s="211"/>
      <c r="H515" s="211"/>
      <c r="I515" s="211"/>
      <c r="J515" s="211"/>
      <c r="K515" s="250" t="str">
        <f t="shared" si="49"/>
        <v/>
      </c>
      <c r="L515" s="278"/>
      <c r="M515" s="252">
        <f>SUMIF(收入管理台账!$C$4:$C$5000,项目管理台账!K515,收入管理台账!$H$4:$H$5000)</f>
        <v>0</v>
      </c>
      <c r="N515" s="275" t="str">
        <f t="shared" si="46"/>
        <v/>
      </c>
      <c r="O515" s="276" t="str">
        <f t="shared" si="47"/>
        <v/>
      </c>
      <c r="P515" s="116"/>
      <c r="Q515" s="213"/>
      <c r="R515" s="106"/>
      <c r="S515" s="256">
        <f t="shared" si="48"/>
        <v>0</v>
      </c>
      <c r="T515" s="257"/>
      <c r="U515" s="85"/>
      <c r="V515" s="258"/>
    </row>
    <row r="516" spans="1:22">
      <c r="A516" s="245" t="str">
        <f t="shared" si="45"/>
        <v/>
      </c>
      <c r="B516" s="270"/>
      <c r="C516" s="216"/>
      <c r="D516" s="210"/>
      <c r="E516" s="214"/>
      <c r="F516" s="216"/>
      <c r="G516" s="211"/>
      <c r="H516" s="211"/>
      <c r="I516" s="211"/>
      <c r="J516" s="211"/>
      <c r="K516" s="250" t="str">
        <f t="shared" si="49"/>
        <v/>
      </c>
      <c r="L516" s="278"/>
      <c r="M516" s="252">
        <f>SUMIF(收入管理台账!$C$4:$C$5000,项目管理台账!K516,收入管理台账!$H$4:$H$5000)</f>
        <v>0</v>
      </c>
      <c r="N516" s="275" t="str">
        <f t="shared" si="46"/>
        <v/>
      </c>
      <c r="O516" s="276" t="str">
        <f t="shared" si="47"/>
        <v/>
      </c>
      <c r="P516" s="116"/>
      <c r="Q516" s="213"/>
      <c r="R516" s="106"/>
      <c r="S516" s="256">
        <f t="shared" si="48"/>
        <v>0</v>
      </c>
      <c r="T516" s="257"/>
      <c r="U516" s="85"/>
      <c r="V516" s="258"/>
    </row>
    <row r="517" spans="1:22">
      <c r="A517" s="245" t="str">
        <f t="shared" ref="A517:A580" si="50">IF(D517&lt;&gt;"",ROW()-3,"")</f>
        <v/>
      </c>
      <c r="B517" s="270"/>
      <c r="C517" s="216"/>
      <c r="D517" s="210"/>
      <c r="E517" s="214"/>
      <c r="F517" s="216"/>
      <c r="G517" s="211"/>
      <c r="H517" s="211"/>
      <c r="I517" s="211"/>
      <c r="J517" s="211"/>
      <c r="K517" s="250" t="str">
        <f t="shared" si="49"/>
        <v/>
      </c>
      <c r="L517" s="278"/>
      <c r="M517" s="252">
        <f>SUMIF(收入管理台账!$C$4:$C$5000,项目管理台账!K517,收入管理台账!$H$4:$H$5000)</f>
        <v>0</v>
      </c>
      <c r="N517" s="275" t="str">
        <f t="shared" si="46"/>
        <v/>
      </c>
      <c r="O517" s="276" t="str">
        <f t="shared" si="47"/>
        <v/>
      </c>
      <c r="P517" s="116"/>
      <c r="Q517" s="213"/>
      <c r="R517" s="106"/>
      <c r="S517" s="256">
        <f t="shared" si="48"/>
        <v>0</v>
      </c>
      <c r="T517" s="257"/>
      <c r="U517" s="85"/>
      <c r="V517" s="258"/>
    </row>
    <row r="518" spans="1:22">
      <c r="A518" s="245" t="str">
        <f t="shared" si="50"/>
        <v/>
      </c>
      <c r="B518" s="270"/>
      <c r="C518" s="216"/>
      <c r="D518" s="210"/>
      <c r="E518" s="214"/>
      <c r="F518" s="216"/>
      <c r="G518" s="211"/>
      <c r="H518" s="211"/>
      <c r="I518" s="211"/>
      <c r="J518" s="211"/>
      <c r="K518" s="250" t="str">
        <f t="shared" si="49"/>
        <v/>
      </c>
      <c r="L518" s="278"/>
      <c r="M518" s="252">
        <f>SUMIF(收入管理台账!$C$4:$C$5000,项目管理台账!K518,收入管理台账!$H$4:$H$5000)</f>
        <v>0</v>
      </c>
      <c r="N518" s="275" t="str">
        <f t="shared" ref="N518:N581" si="51">IF(L518="","",M518/L518)</f>
        <v/>
      </c>
      <c r="O518" s="276" t="str">
        <f t="shared" ref="O518:O581" si="52">IF(N518="","",IF(N518=100%,"已结清","未结清"))</f>
        <v/>
      </c>
      <c r="P518" s="116"/>
      <c r="Q518" s="213"/>
      <c r="R518" s="106"/>
      <c r="S518" s="256">
        <f t="shared" si="48"/>
        <v>0</v>
      </c>
      <c r="T518" s="257"/>
      <c r="U518" s="85"/>
      <c r="V518" s="258"/>
    </row>
    <row r="519" spans="1:22">
      <c r="A519" s="245" t="str">
        <f t="shared" si="50"/>
        <v/>
      </c>
      <c r="B519" s="270"/>
      <c r="C519" s="216"/>
      <c r="D519" s="210"/>
      <c r="E519" s="214"/>
      <c r="F519" s="216"/>
      <c r="G519" s="211"/>
      <c r="H519" s="211"/>
      <c r="I519" s="211"/>
      <c r="J519" s="211"/>
      <c r="K519" s="250" t="str">
        <f t="shared" si="49"/>
        <v/>
      </c>
      <c r="L519" s="278"/>
      <c r="M519" s="252">
        <f>SUMIF(收入管理台账!$C$4:$C$5000,项目管理台账!K519,收入管理台账!$H$4:$H$5000)</f>
        <v>0</v>
      </c>
      <c r="N519" s="275" t="str">
        <f t="shared" si="51"/>
        <v/>
      </c>
      <c r="O519" s="276" t="str">
        <f t="shared" si="52"/>
        <v/>
      </c>
      <c r="P519" s="116"/>
      <c r="Q519" s="213"/>
      <c r="R519" s="106"/>
      <c r="S519" s="256">
        <f t="shared" si="48"/>
        <v>0</v>
      </c>
      <c r="T519" s="257"/>
      <c r="U519" s="85"/>
      <c r="V519" s="258"/>
    </row>
    <row r="520" spans="1:22">
      <c r="A520" s="245" t="str">
        <f t="shared" si="50"/>
        <v/>
      </c>
      <c r="B520" s="270"/>
      <c r="C520" s="216"/>
      <c r="D520" s="210"/>
      <c r="E520" s="214"/>
      <c r="F520" s="216"/>
      <c r="G520" s="211"/>
      <c r="H520" s="211"/>
      <c r="I520" s="211"/>
      <c r="J520" s="211"/>
      <c r="K520" s="250" t="str">
        <f t="shared" si="49"/>
        <v/>
      </c>
      <c r="L520" s="278"/>
      <c r="M520" s="252">
        <f>SUMIF(收入管理台账!$C$4:$C$5000,项目管理台账!K520,收入管理台账!$H$4:$H$5000)</f>
        <v>0</v>
      </c>
      <c r="N520" s="275" t="str">
        <f t="shared" si="51"/>
        <v/>
      </c>
      <c r="O520" s="276" t="str">
        <f t="shared" si="52"/>
        <v/>
      </c>
      <c r="P520" s="116"/>
      <c r="Q520" s="213"/>
      <c r="R520" s="106"/>
      <c r="S520" s="256">
        <f t="shared" si="48"/>
        <v>0</v>
      </c>
      <c r="T520" s="257"/>
      <c r="U520" s="85"/>
      <c r="V520" s="258"/>
    </row>
    <row r="521" spans="1:22">
      <c r="A521" s="245" t="str">
        <f t="shared" si="50"/>
        <v/>
      </c>
      <c r="B521" s="270"/>
      <c r="C521" s="216"/>
      <c r="D521" s="210"/>
      <c r="E521" s="214"/>
      <c r="F521" s="216"/>
      <c r="G521" s="211"/>
      <c r="H521" s="211"/>
      <c r="I521" s="211"/>
      <c r="J521" s="211"/>
      <c r="K521" s="250" t="str">
        <f t="shared" si="49"/>
        <v/>
      </c>
      <c r="L521" s="278"/>
      <c r="M521" s="252">
        <f>SUMIF(收入管理台账!$C$4:$C$5000,项目管理台账!K521,收入管理台账!$H$4:$H$5000)</f>
        <v>0</v>
      </c>
      <c r="N521" s="275" t="str">
        <f t="shared" si="51"/>
        <v/>
      </c>
      <c r="O521" s="276" t="str">
        <f t="shared" si="52"/>
        <v/>
      </c>
      <c r="P521" s="116"/>
      <c r="Q521" s="213"/>
      <c r="R521" s="106"/>
      <c r="S521" s="256">
        <f t="shared" si="48"/>
        <v>0</v>
      </c>
      <c r="T521" s="257"/>
      <c r="U521" s="85"/>
      <c r="V521" s="258"/>
    </row>
    <row r="522" spans="1:22">
      <c r="A522" s="245" t="str">
        <f t="shared" si="50"/>
        <v/>
      </c>
      <c r="B522" s="270"/>
      <c r="C522" s="216"/>
      <c r="D522" s="210"/>
      <c r="E522" s="214"/>
      <c r="F522" s="216"/>
      <c r="G522" s="211"/>
      <c r="H522" s="211"/>
      <c r="I522" s="211"/>
      <c r="J522" s="211"/>
      <c r="K522" s="250" t="str">
        <f t="shared" si="49"/>
        <v/>
      </c>
      <c r="L522" s="278"/>
      <c r="M522" s="252">
        <f>SUMIF(收入管理台账!$C$4:$C$5000,项目管理台账!K522,收入管理台账!$H$4:$H$5000)</f>
        <v>0</v>
      </c>
      <c r="N522" s="275" t="str">
        <f t="shared" si="51"/>
        <v/>
      </c>
      <c r="O522" s="276" t="str">
        <f t="shared" si="52"/>
        <v/>
      </c>
      <c r="P522" s="116"/>
      <c r="Q522" s="213"/>
      <c r="R522" s="106"/>
      <c r="S522" s="256">
        <f t="shared" si="48"/>
        <v>0</v>
      </c>
      <c r="T522" s="257"/>
      <c r="U522" s="85"/>
      <c r="V522" s="258"/>
    </row>
    <row r="523" spans="1:22">
      <c r="A523" s="245" t="str">
        <f t="shared" si="50"/>
        <v/>
      </c>
      <c r="B523" s="270"/>
      <c r="C523" s="216"/>
      <c r="D523" s="210"/>
      <c r="E523" s="214"/>
      <c r="F523" s="216"/>
      <c r="G523" s="211"/>
      <c r="H523" s="211"/>
      <c r="I523" s="211"/>
      <c r="J523" s="211"/>
      <c r="K523" s="250" t="str">
        <f t="shared" si="49"/>
        <v/>
      </c>
      <c r="L523" s="278"/>
      <c r="M523" s="252">
        <f>SUMIF(收入管理台账!$C$4:$C$5000,项目管理台账!K523,收入管理台账!$H$4:$H$5000)</f>
        <v>0</v>
      </c>
      <c r="N523" s="275" t="str">
        <f t="shared" si="51"/>
        <v/>
      </c>
      <c r="O523" s="276" t="str">
        <f t="shared" si="52"/>
        <v/>
      </c>
      <c r="P523" s="116"/>
      <c r="Q523" s="213"/>
      <c r="R523" s="106"/>
      <c r="S523" s="256">
        <f t="shared" si="48"/>
        <v>0</v>
      </c>
      <c r="T523" s="257"/>
      <c r="U523" s="85"/>
      <c r="V523" s="258"/>
    </row>
    <row r="524" spans="1:22">
      <c r="A524" s="245" t="str">
        <f t="shared" si="50"/>
        <v/>
      </c>
      <c r="B524" s="270"/>
      <c r="C524" s="216"/>
      <c r="D524" s="210"/>
      <c r="E524" s="214"/>
      <c r="F524" s="216"/>
      <c r="G524" s="211"/>
      <c r="H524" s="211"/>
      <c r="I524" s="211"/>
      <c r="J524" s="211"/>
      <c r="K524" s="250" t="str">
        <f t="shared" si="49"/>
        <v/>
      </c>
      <c r="L524" s="278"/>
      <c r="M524" s="252">
        <f>SUMIF(收入管理台账!$C$4:$C$5000,项目管理台账!K524,收入管理台账!$H$4:$H$5000)</f>
        <v>0</v>
      </c>
      <c r="N524" s="275" t="str">
        <f t="shared" si="51"/>
        <v/>
      </c>
      <c r="O524" s="276" t="str">
        <f t="shared" si="52"/>
        <v/>
      </c>
      <c r="P524" s="116"/>
      <c r="Q524" s="213"/>
      <c r="R524" s="106"/>
      <c r="S524" s="256">
        <f t="shared" si="48"/>
        <v>0</v>
      </c>
      <c r="T524" s="257"/>
      <c r="U524" s="85"/>
      <c r="V524" s="258"/>
    </row>
    <row r="525" spans="1:22">
      <c r="A525" s="245" t="str">
        <f t="shared" si="50"/>
        <v/>
      </c>
      <c r="B525" s="270"/>
      <c r="C525" s="216"/>
      <c r="D525" s="210"/>
      <c r="E525" s="214"/>
      <c r="F525" s="216"/>
      <c r="G525" s="211"/>
      <c r="H525" s="211"/>
      <c r="I525" s="211"/>
      <c r="J525" s="211"/>
      <c r="K525" s="250" t="str">
        <f t="shared" si="49"/>
        <v/>
      </c>
      <c r="L525" s="278"/>
      <c r="M525" s="252">
        <f>SUMIF(收入管理台账!$C$4:$C$5000,项目管理台账!K525,收入管理台账!$H$4:$H$5000)</f>
        <v>0</v>
      </c>
      <c r="N525" s="275" t="str">
        <f t="shared" si="51"/>
        <v/>
      </c>
      <c r="O525" s="276" t="str">
        <f t="shared" si="52"/>
        <v/>
      </c>
      <c r="P525" s="116"/>
      <c r="Q525" s="213"/>
      <c r="R525" s="106"/>
      <c r="S525" s="256">
        <f t="shared" si="48"/>
        <v>0</v>
      </c>
      <c r="T525" s="257"/>
      <c r="U525" s="85"/>
      <c r="V525" s="258"/>
    </row>
    <row r="526" spans="1:22">
      <c r="A526" s="245" t="str">
        <f t="shared" si="50"/>
        <v/>
      </c>
      <c r="B526" s="270"/>
      <c r="C526" s="216"/>
      <c r="D526" s="210"/>
      <c r="E526" s="214"/>
      <c r="F526" s="216"/>
      <c r="G526" s="211"/>
      <c r="H526" s="211"/>
      <c r="I526" s="211"/>
      <c r="J526" s="211"/>
      <c r="K526" s="250" t="str">
        <f t="shared" si="49"/>
        <v/>
      </c>
      <c r="L526" s="278"/>
      <c r="M526" s="252">
        <f>SUMIF(收入管理台账!$C$4:$C$5000,项目管理台账!K526,收入管理台账!$H$4:$H$5000)</f>
        <v>0</v>
      </c>
      <c r="N526" s="275" t="str">
        <f t="shared" si="51"/>
        <v/>
      </c>
      <c r="O526" s="276" t="str">
        <f t="shared" si="52"/>
        <v/>
      </c>
      <c r="P526" s="116"/>
      <c r="Q526" s="213"/>
      <c r="R526" s="106"/>
      <c r="S526" s="256">
        <f t="shared" si="48"/>
        <v>0</v>
      </c>
      <c r="T526" s="257"/>
      <c r="U526" s="85"/>
      <c r="V526" s="258"/>
    </row>
    <row r="527" spans="1:22">
      <c r="A527" s="245" t="str">
        <f t="shared" si="50"/>
        <v/>
      </c>
      <c r="B527" s="270"/>
      <c r="C527" s="216"/>
      <c r="D527" s="210"/>
      <c r="E527" s="214"/>
      <c r="F527" s="216"/>
      <c r="G527" s="211"/>
      <c r="H527" s="211"/>
      <c r="I527" s="211"/>
      <c r="J527" s="211"/>
      <c r="K527" s="250" t="str">
        <f t="shared" si="49"/>
        <v/>
      </c>
      <c r="L527" s="278"/>
      <c r="M527" s="252">
        <f>SUMIF(收入管理台账!$C$4:$C$5000,项目管理台账!K527,收入管理台账!$H$4:$H$5000)</f>
        <v>0</v>
      </c>
      <c r="N527" s="275" t="str">
        <f t="shared" si="51"/>
        <v/>
      </c>
      <c r="O527" s="276" t="str">
        <f t="shared" si="52"/>
        <v/>
      </c>
      <c r="P527" s="116"/>
      <c r="Q527" s="213"/>
      <c r="R527" s="106"/>
      <c r="S527" s="256">
        <f t="shared" si="48"/>
        <v>0</v>
      </c>
      <c r="T527" s="257"/>
      <c r="U527" s="85"/>
      <c r="V527" s="258"/>
    </row>
    <row r="528" spans="1:22">
      <c r="A528" s="245" t="str">
        <f t="shared" si="50"/>
        <v/>
      </c>
      <c r="B528" s="270"/>
      <c r="C528" s="216"/>
      <c r="D528" s="210"/>
      <c r="E528" s="214"/>
      <c r="F528" s="216"/>
      <c r="G528" s="211"/>
      <c r="H528" s="211"/>
      <c r="I528" s="211"/>
      <c r="J528" s="211"/>
      <c r="K528" s="250" t="str">
        <f t="shared" si="49"/>
        <v/>
      </c>
      <c r="L528" s="278"/>
      <c r="M528" s="252">
        <f>SUMIF(收入管理台账!$C$4:$C$5000,项目管理台账!K528,收入管理台账!$H$4:$H$5000)</f>
        <v>0</v>
      </c>
      <c r="N528" s="275" t="str">
        <f t="shared" si="51"/>
        <v/>
      </c>
      <c r="O528" s="276" t="str">
        <f t="shared" si="52"/>
        <v/>
      </c>
      <c r="P528" s="116"/>
      <c r="Q528" s="213"/>
      <c r="R528" s="106"/>
      <c r="S528" s="256">
        <f t="shared" si="48"/>
        <v>0</v>
      </c>
      <c r="T528" s="257"/>
      <c r="U528" s="85"/>
      <c r="V528" s="258"/>
    </row>
    <row r="529" spans="1:22">
      <c r="A529" s="245" t="str">
        <f t="shared" si="50"/>
        <v/>
      </c>
      <c r="B529" s="270"/>
      <c r="C529" s="216"/>
      <c r="D529" s="210"/>
      <c r="E529" s="214"/>
      <c r="F529" s="216"/>
      <c r="G529" s="211"/>
      <c r="H529" s="211"/>
      <c r="I529" s="211"/>
      <c r="J529" s="211"/>
      <c r="K529" s="250" t="str">
        <f t="shared" si="49"/>
        <v/>
      </c>
      <c r="L529" s="278"/>
      <c r="M529" s="252">
        <f>SUMIF(收入管理台账!$C$4:$C$5000,项目管理台账!K529,收入管理台账!$H$4:$H$5000)</f>
        <v>0</v>
      </c>
      <c r="N529" s="275" t="str">
        <f t="shared" si="51"/>
        <v/>
      </c>
      <c r="O529" s="276" t="str">
        <f t="shared" si="52"/>
        <v/>
      </c>
      <c r="P529" s="116"/>
      <c r="Q529" s="213"/>
      <c r="R529" s="106"/>
      <c r="S529" s="256">
        <f t="shared" si="48"/>
        <v>0</v>
      </c>
      <c r="T529" s="257"/>
      <c r="U529" s="85"/>
      <c r="V529" s="258"/>
    </row>
    <row r="530" spans="1:22">
      <c r="A530" s="245" t="str">
        <f t="shared" si="50"/>
        <v/>
      </c>
      <c r="B530" s="270"/>
      <c r="C530" s="216"/>
      <c r="D530" s="210"/>
      <c r="E530" s="214"/>
      <c r="F530" s="216"/>
      <c r="G530" s="211"/>
      <c r="H530" s="211"/>
      <c r="I530" s="211"/>
      <c r="J530" s="211"/>
      <c r="K530" s="250" t="str">
        <f t="shared" si="49"/>
        <v/>
      </c>
      <c r="L530" s="278"/>
      <c r="M530" s="252">
        <f>SUMIF(收入管理台账!$C$4:$C$5000,项目管理台账!K530,收入管理台账!$H$4:$H$5000)</f>
        <v>0</v>
      </c>
      <c r="N530" s="275" t="str">
        <f t="shared" si="51"/>
        <v/>
      </c>
      <c r="O530" s="276" t="str">
        <f t="shared" si="52"/>
        <v/>
      </c>
      <c r="P530" s="116"/>
      <c r="Q530" s="213"/>
      <c r="R530" s="106"/>
      <c r="S530" s="256">
        <f t="shared" si="48"/>
        <v>0</v>
      </c>
      <c r="T530" s="257"/>
      <c r="U530" s="85"/>
      <c r="V530" s="258"/>
    </row>
    <row r="531" spans="1:22">
      <c r="A531" s="245" t="str">
        <f t="shared" si="50"/>
        <v/>
      </c>
      <c r="B531" s="270"/>
      <c r="C531" s="216"/>
      <c r="D531" s="210"/>
      <c r="E531" s="214"/>
      <c r="F531" s="216"/>
      <c r="G531" s="211"/>
      <c r="H531" s="211"/>
      <c r="I531" s="211"/>
      <c r="J531" s="211"/>
      <c r="K531" s="250" t="str">
        <f t="shared" si="49"/>
        <v/>
      </c>
      <c r="L531" s="278"/>
      <c r="M531" s="252">
        <f>SUMIF(收入管理台账!$C$4:$C$5000,项目管理台账!K531,收入管理台账!$H$4:$H$5000)</f>
        <v>0</v>
      </c>
      <c r="N531" s="275" t="str">
        <f t="shared" si="51"/>
        <v/>
      </c>
      <c r="O531" s="276" t="str">
        <f t="shared" si="52"/>
        <v/>
      </c>
      <c r="P531" s="116"/>
      <c r="Q531" s="213"/>
      <c r="R531" s="106"/>
      <c r="S531" s="256">
        <f t="shared" si="48"/>
        <v>0</v>
      </c>
      <c r="T531" s="257"/>
      <c r="U531" s="85"/>
      <c r="V531" s="258"/>
    </row>
    <row r="532" spans="1:22">
      <c r="A532" s="245" t="str">
        <f t="shared" si="50"/>
        <v/>
      </c>
      <c r="B532" s="270"/>
      <c r="C532" s="216"/>
      <c r="D532" s="210"/>
      <c r="E532" s="214"/>
      <c r="F532" s="216"/>
      <c r="G532" s="211"/>
      <c r="H532" s="211"/>
      <c r="I532" s="211"/>
      <c r="J532" s="211"/>
      <c r="K532" s="250" t="str">
        <f t="shared" si="49"/>
        <v/>
      </c>
      <c r="L532" s="278"/>
      <c r="M532" s="252">
        <f>SUMIF(收入管理台账!$C$4:$C$5000,项目管理台账!K532,收入管理台账!$H$4:$H$5000)</f>
        <v>0</v>
      </c>
      <c r="N532" s="275" t="str">
        <f t="shared" si="51"/>
        <v/>
      </c>
      <c r="O532" s="276" t="str">
        <f t="shared" si="52"/>
        <v/>
      </c>
      <c r="P532" s="116"/>
      <c r="Q532" s="213"/>
      <c r="R532" s="106"/>
      <c r="S532" s="256">
        <f t="shared" si="48"/>
        <v>0</v>
      </c>
      <c r="T532" s="257"/>
      <c r="U532" s="85"/>
      <c r="V532" s="258"/>
    </row>
    <row r="533" spans="1:22">
      <c r="A533" s="245" t="str">
        <f t="shared" si="50"/>
        <v/>
      </c>
      <c r="B533" s="270"/>
      <c r="C533" s="216"/>
      <c r="D533" s="210"/>
      <c r="E533" s="214"/>
      <c r="F533" s="216"/>
      <c r="G533" s="211"/>
      <c r="H533" s="211"/>
      <c r="I533" s="211"/>
      <c r="J533" s="211"/>
      <c r="K533" s="250" t="str">
        <f t="shared" si="49"/>
        <v/>
      </c>
      <c r="L533" s="278"/>
      <c r="M533" s="252">
        <f>SUMIF(收入管理台账!$C$4:$C$5000,项目管理台账!K533,收入管理台账!$H$4:$H$5000)</f>
        <v>0</v>
      </c>
      <c r="N533" s="275" t="str">
        <f t="shared" si="51"/>
        <v/>
      </c>
      <c r="O533" s="276" t="str">
        <f t="shared" si="52"/>
        <v/>
      </c>
      <c r="P533" s="116"/>
      <c r="Q533" s="213"/>
      <c r="R533" s="106"/>
      <c r="S533" s="256">
        <f t="shared" si="48"/>
        <v>0</v>
      </c>
      <c r="T533" s="257"/>
      <c r="U533" s="85"/>
      <c r="V533" s="258"/>
    </row>
    <row r="534" spans="1:22">
      <c r="A534" s="245" t="str">
        <f t="shared" si="50"/>
        <v/>
      </c>
      <c r="B534" s="270"/>
      <c r="C534" s="216"/>
      <c r="D534" s="210"/>
      <c r="E534" s="214"/>
      <c r="F534" s="216"/>
      <c r="G534" s="211"/>
      <c r="H534" s="211"/>
      <c r="I534" s="211"/>
      <c r="J534" s="211"/>
      <c r="K534" s="250" t="str">
        <f t="shared" si="49"/>
        <v/>
      </c>
      <c r="L534" s="278"/>
      <c r="M534" s="252">
        <f>SUMIF(收入管理台账!$C$4:$C$5000,项目管理台账!K534,收入管理台账!$H$4:$H$5000)</f>
        <v>0</v>
      </c>
      <c r="N534" s="275" t="str">
        <f t="shared" si="51"/>
        <v/>
      </c>
      <c r="O534" s="276" t="str">
        <f t="shared" si="52"/>
        <v/>
      </c>
      <c r="P534" s="116"/>
      <c r="Q534" s="213"/>
      <c r="R534" s="106"/>
      <c r="S534" s="256">
        <f t="shared" si="48"/>
        <v>0</v>
      </c>
      <c r="T534" s="257"/>
      <c r="U534" s="85"/>
      <c r="V534" s="258"/>
    </row>
    <row r="535" spans="1:22">
      <c r="A535" s="245" t="str">
        <f t="shared" si="50"/>
        <v/>
      </c>
      <c r="B535" s="270"/>
      <c r="C535" s="216"/>
      <c r="D535" s="210"/>
      <c r="E535" s="214"/>
      <c r="F535" s="216"/>
      <c r="G535" s="211"/>
      <c r="H535" s="211"/>
      <c r="I535" s="211"/>
      <c r="J535" s="211"/>
      <c r="K535" s="250" t="str">
        <f t="shared" si="49"/>
        <v/>
      </c>
      <c r="L535" s="278"/>
      <c r="M535" s="252">
        <f>SUMIF(收入管理台账!$C$4:$C$5000,项目管理台账!K535,收入管理台账!$H$4:$H$5000)</f>
        <v>0</v>
      </c>
      <c r="N535" s="275" t="str">
        <f t="shared" si="51"/>
        <v/>
      </c>
      <c r="O535" s="276" t="str">
        <f t="shared" si="52"/>
        <v/>
      </c>
      <c r="P535" s="116"/>
      <c r="Q535" s="213"/>
      <c r="R535" s="106"/>
      <c r="S535" s="256">
        <f t="shared" si="48"/>
        <v>0</v>
      </c>
      <c r="T535" s="257"/>
      <c r="U535" s="85"/>
      <c r="V535" s="258"/>
    </row>
    <row r="536" spans="1:22">
      <c r="A536" s="245" t="str">
        <f t="shared" si="50"/>
        <v/>
      </c>
      <c r="B536" s="270"/>
      <c r="C536" s="216"/>
      <c r="D536" s="210"/>
      <c r="E536" s="214"/>
      <c r="F536" s="216"/>
      <c r="G536" s="211"/>
      <c r="H536" s="211"/>
      <c r="I536" s="211"/>
      <c r="J536" s="211"/>
      <c r="K536" s="250" t="str">
        <f t="shared" si="49"/>
        <v/>
      </c>
      <c r="L536" s="278"/>
      <c r="M536" s="252">
        <f>SUMIF(收入管理台账!$C$4:$C$5000,项目管理台账!K536,收入管理台账!$H$4:$H$5000)</f>
        <v>0</v>
      </c>
      <c r="N536" s="275" t="str">
        <f t="shared" si="51"/>
        <v/>
      </c>
      <c r="O536" s="276" t="str">
        <f t="shared" si="52"/>
        <v/>
      </c>
      <c r="P536" s="116"/>
      <c r="Q536" s="213"/>
      <c r="R536" s="106"/>
      <c r="S536" s="256">
        <f t="shared" si="48"/>
        <v>0</v>
      </c>
      <c r="T536" s="257"/>
      <c r="U536" s="85"/>
      <c r="V536" s="258"/>
    </row>
    <row r="537" spans="1:22">
      <c r="A537" s="245" t="str">
        <f t="shared" si="50"/>
        <v/>
      </c>
      <c r="B537" s="270"/>
      <c r="C537" s="216"/>
      <c r="D537" s="210"/>
      <c r="E537" s="214"/>
      <c r="F537" s="216"/>
      <c r="G537" s="211"/>
      <c r="H537" s="211"/>
      <c r="I537" s="211"/>
      <c r="J537" s="211"/>
      <c r="K537" s="250" t="str">
        <f t="shared" si="49"/>
        <v/>
      </c>
      <c r="L537" s="278"/>
      <c r="M537" s="252">
        <f>SUMIF(收入管理台账!$C$4:$C$5000,项目管理台账!K537,收入管理台账!$H$4:$H$5000)</f>
        <v>0</v>
      </c>
      <c r="N537" s="275" t="str">
        <f t="shared" si="51"/>
        <v/>
      </c>
      <c r="O537" s="276" t="str">
        <f t="shared" si="52"/>
        <v/>
      </c>
      <c r="P537" s="116"/>
      <c r="Q537" s="213"/>
      <c r="R537" s="106"/>
      <c r="S537" s="256">
        <f t="shared" si="48"/>
        <v>0</v>
      </c>
      <c r="T537" s="257"/>
      <c r="U537" s="85"/>
      <c r="V537" s="258"/>
    </row>
    <row r="538" spans="1:22">
      <c r="A538" s="245" t="str">
        <f t="shared" si="50"/>
        <v/>
      </c>
      <c r="B538" s="270"/>
      <c r="C538" s="216"/>
      <c r="D538" s="210"/>
      <c r="E538" s="214"/>
      <c r="F538" s="216"/>
      <c r="G538" s="211"/>
      <c r="H538" s="211"/>
      <c r="I538" s="211"/>
      <c r="J538" s="211"/>
      <c r="K538" s="250" t="str">
        <f t="shared" si="49"/>
        <v/>
      </c>
      <c r="L538" s="278"/>
      <c r="M538" s="252">
        <f>SUMIF(收入管理台账!$C$4:$C$5000,项目管理台账!K538,收入管理台账!$H$4:$H$5000)</f>
        <v>0</v>
      </c>
      <c r="N538" s="275" t="str">
        <f t="shared" si="51"/>
        <v/>
      </c>
      <c r="O538" s="276" t="str">
        <f t="shared" si="52"/>
        <v/>
      </c>
      <c r="P538" s="116"/>
      <c r="Q538" s="213"/>
      <c r="R538" s="106"/>
      <c r="S538" s="256">
        <f t="shared" si="48"/>
        <v>0</v>
      </c>
      <c r="T538" s="257"/>
      <c r="U538" s="85"/>
      <c r="V538" s="258"/>
    </row>
    <row r="539" spans="1:22">
      <c r="A539" s="245" t="str">
        <f t="shared" si="50"/>
        <v/>
      </c>
      <c r="B539" s="270"/>
      <c r="C539" s="216"/>
      <c r="D539" s="210"/>
      <c r="E539" s="214"/>
      <c r="F539" s="216"/>
      <c r="G539" s="211"/>
      <c r="H539" s="211"/>
      <c r="I539" s="211"/>
      <c r="J539" s="211"/>
      <c r="K539" s="250" t="str">
        <f t="shared" si="49"/>
        <v/>
      </c>
      <c r="L539" s="278"/>
      <c r="M539" s="252">
        <f>SUMIF(收入管理台账!$C$4:$C$5000,项目管理台账!K539,收入管理台账!$H$4:$H$5000)</f>
        <v>0</v>
      </c>
      <c r="N539" s="275" t="str">
        <f t="shared" si="51"/>
        <v/>
      </c>
      <c r="O539" s="276" t="str">
        <f t="shared" si="52"/>
        <v/>
      </c>
      <c r="P539" s="116"/>
      <c r="Q539" s="213"/>
      <c r="R539" s="106"/>
      <c r="S539" s="256">
        <f t="shared" si="48"/>
        <v>0</v>
      </c>
      <c r="T539" s="257"/>
      <c r="U539" s="85"/>
      <c r="V539" s="258"/>
    </row>
    <row r="540" spans="1:22">
      <c r="A540" s="245" t="str">
        <f t="shared" si="50"/>
        <v/>
      </c>
      <c r="B540" s="270"/>
      <c r="C540" s="216"/>
      <c r="D540" s="210"/>
      <c r="E540" s="214"/>
      <c r="F540" s="216"/>
      <c r="G540" s="211"/>
      <c r="H540" s="211"/>
      <c r="I540" s="211"/>
      <c r="J540" s="211"/>
      <c r="K540" s="250" t="str">
        <f t="shared" si="49"/>
        <v/>
      </c>
      <c r="L540" s="278"/>
      <c r="M540" s="252">
        <f>SUMIF(收入管理台账!$C$4:$C$5000,项目管理台账!K540,收入管理台账!$H$4:$H$5000)</f>
        <v>0</v>
      </c>
      <c r="N540" s="275" t="str">
        <f t="shared" si="51"/>
        <v/>
      </c>
      <c r="O540" s="276" t="str">
        <f t="shared" si="52"/>
        <v/>
      </c>
      <c r="P540" s="116"/>
      <c r="Q540" s="213"/>
      <c r="R540" s="106"/>
      <c r="S540" s="256">
        <f t="shared" si="48"/>
        <v>0</v>
      </c>
      <c r="T540" s="257"/>
      <c r="U540" s="85"/>
      <c r="V540" s="258"/>
    </row>
    <row r="541" spans="1:22">
      <c r="A541" s="245" t="str">
        <f t="shared" si="50"/>
        <v/>
      </c>
      <c r="B541" s="270"/>
      <c r="C541" s="216"/>
      <c r="D541" s="210"/>
      <c r="E541" s="214"/>
      <c r="F541" s="216"/>
      <c r="G541" s="211"/>
      <c r="H541" s="211"/>
      <c r="I541" s="211"/>
      <c r="J541" s="211"/>
      <c r="K541" s="250" t="str">
        <f t="shared" si="49"/>
        <v/>
      </c>
      <c r="L541" s="278"/>
      <c r="M541" s="252">
        <f>SUMIF(收入管理台账!$C$4:$C$5000,项目管理台账!K541,收入管理台账!$H$4:$H$5000)</f>
        <v>0</v>
      </c>
      <c r="N541" s="275" t="str">
        <f t="shared" si="51"/>
        <v/>
      </c>
      <c r="O541" s="276" t="str">
        <f t="shared" si="52"/>
        <v/>
      </c>
      <c r="P541" s="116"/>
      <c r="Q541" s="213"/>
      <c r="R541" s="106"/>
      <c r="S541" s="256">
        <f t="shared" si="48"/>
        <v>0</v>
      </c>
      <c r="T541" s="257"/>
      <c r="U541" s="85"/>
      <c r="V541" s="258"/>
    </row>
    <row r="542" spans="1:22">
      <c r="A542" s="245" t="str">
        <f t="shared" si="50"/>
        <v/>
      </c>
      <c r="B542" s="270"/>
      <c r="C542" s="216"/>
      <c r="D542" s="210"/>
      <c r="E542" s="214"/>
      <c r="F542" s="216"/>
      <c r="G542" s="211"/>
      <c r="H542" s="211"/>
      <c r="I542" s="211"/>
      <c r="J542" s="211"/>
      <c r="K542" s="250" t="str">
        <f t="shared" si="49"/>
        <v/>
      </c>
      <c r="L542" s="278"/>
      <c r="M542" s="252">
        <f>SUMIF(收入管理台账!$C$4:$C$5000,项目管理台账!K542,收入管理台账!$H$4:$H$5000)</f>
        <v>0</v>
      </c>
      <c r="N542" s="275" t="str">
        <f t="shared" si="51"/>
        <v/>
      </c>
      <c r="O542" s="276" t="str">
        <f t="shared" si="52"/>
        <v/>
      </c>
      <c r="P542" s="116"/>
      <c r="Q542" s="213"/>
      <c r="R542" s="106"/>
      <c r="S542" s="256">
        <f t="shared" si="48"/>
        <v>0</v>
      </c>
      <c r="T542" s="257"/>
      <c r="U542" s="85"/>
      <c r="V542" s="258"/>
    </row>
    <row r="543" spans="1:22">
      <c r="A543" s="245" t="str">
        <f t="shared" si="50"/>
        <v/>
      </c>
      <c r="B543" s="270"/>
      <c r="C543" s="216"/>
      <c r="D543" s="210"/>
      <c r="E543" s="214"/>
      <c r="F543" s="216"/>
      <c r="G543" s="211"/>
      <c r="H543" s="211"/>
      <c r="I543" s="211"/>
      <c r="J543" s="211"/>
      <c r="K543" s="250" t="str">
        <f t="shared" si="49"/>
        <v/>
      </c>
      <c r="L543" s="278"/>
      <c r="M543" s="252">
        <f>SUMIF(收入管理台账!$C$4:$C$5000,项目管理台账!K543,收入管理台账!$H$4:$H$5000)</f>
        <v>0</v>
      </c>
      <c r="N543" s="275" t="str">
        <f t="shared" si="51"/>
        <v/>
      </c>
      <c r="O543" s="276" t="str">
        <f t="shared" si="52"/>
        <v/>
      </c>
      <c r="P543" s="116"/>
      <c r="Q543" s="213"/>
      <c r="R543" s="106"/>
      <c r="S543" s="256">
        <f t="shared" si="48"/>
        <v>0</v>
      </c>
      <c r="T543" s="257"/>
      <c r="U543" s="85"/>
      <c r="V543" s="258"/>
    </row>
    <row r="544" spans="1:22">
      <c r="A544" s="245" t="str">
        <f t="shared" si="50"/>
        <v/>
      </c>
      <c r="B544" s="270"/>
      <c r="C544" s="216"/>
      <c r="D544" s="210"/>
      <c r="E544" s="214"/>
      <c r="F544" s="216"/>
      <c r="G544" s="211"/>
      <c r="H544" s="211"/>
      <c r="I544" s="211"/>
      <c r="J544" s="211"/>
      <c r="K544" s="250" t="str">
        <f t="shared" si="49"/>
        <v/>
      </c>
      <c r="L544" s="278"/>
      <c r="M544" s="252">
        <f>SUMIF(收入管理台账!$C$4:$C$5000,项目管理台账!K544,收入管理台账!$H$4:$H$5000)</f>
        <v>0</v>
      </c>
      <c r="N544" s="275" t="str">
        <f t="shared" si="51"/>
        <v/>
      </c>
      <c r="O544" s="276" t="str">
        <f t="shared" si="52"/>
        <v/>
      </c>
      <c r="P544" s="116"/>
      <c r="Q544" s="213"/>
      <c r="R544" s="106"/>
      <c r="S544" s="256">
        <f t="shared" si="48"/>
        <v>0</v>
      </c>
      <c r="T544" s="257"/>
      <c r="U544" s="85"/>
      <c r="V544" s="258"/>
    </row>
    <row r="545" spans="1:22">
      <c r="A545" s="245" t="str">
        <f t="shared" si="50"/>
        <v/>
      </c>
      <c r="B545" s="270"/>
      <c r="C545" s="216"/>
      <c r="D545" s="210"/>
      <c r="E545" s="214"/>
      <c r="F545" s="216"/>
      <c r="G545" s="211"/>
      <c r="H545" s="211"/>
      <c r="I545" s="211"/>
      <c r="J545" s="211"/>
      <c r="K545" s="250" t="str">
        <f t="shared" si="49"/>
        <v/>
      </c>
      <c r="L545" s="278"/>
      <c r="M545" s="252">
        <f>SUMIF(收入管理台账!$C$4:$C$5000,项目管理台账!K545,收入管理台账!$H$4:$H$5000)</f>
        <v>0</v>
      </c>
      <c r="N545" s="275" t="str">
        <f t="shared" si="51"/>
        <v/>
      </c>
      <c r="O545" s="276" t="str">
        <f t="shared" si="52"/>
        <v/>
      </c>
      <c r="P545" s="116"/>
      <c r="Q545" s="213"/>
      <c r="R545" s="106"/>
      <c r="S545" s="256">
        <f t="shared" si="48"/>
        <v>0</v>
      </c>
      <c r="T545" s="257"/>
      <c r="U545" s="85"/>
      <c r="V545" s="258"/>
    </row>
    <row r="546" spans="1:22">
      <c r="A546" s="245" t="str">
        <f t="shared" si="50"/>
        <v/>
      </c>
      <c r="B546" s="270"/>
      <c r="C546" s="216"/>
      <c r="D546" s="210"/>
      <c r="E546" s="214"/>
      <c r="F546" s="216"/>
      <c r="G546" s="211"/>
      <c r="H546" s="211"/>
      <c r="I546" s="211"/>
      <c r="J546" s="211"/>
      <c r="K546" s="250" t="str">
        <f t="shared" si="49"/>
        <v/>
      </c>
      <c r="L546" s="278"/>
      <c r="M546" s="252">
        <f>SUMIF(收入管理台账!$C$4:$C$5000,项目管理台账!K546,收入管理台账!$H$4:$H$5000)</f>
        <v>0</v>
      </c>
      <c r="N546" s="275" t="str">
        <f t="shared" si="51"/>
        <v/>
      </c>
      <c r="O546" s="276" t="str">
        <f t="shared" si="52"/>
        <v/>
      </c>
      <c r="P546" s="116"/>
      <c r="Q546" s="213"/>
      <c r="R546" s="106"/>
      <c r="S546" s="256">
        <f t="shared" si="48"/>
        <v>0</v>
      </c>
      <c r="T546" s="257"/>
      <c r="U546" s="85"/>
      <c r="V546" s="258"/>
    </row>
    <row r="547" spans="1:22">
      <c r="A547" s="245" t="str">
        <f t="shared" si="50"/>
        <v/>
      </c>
      <c r="B547" s="270"/>
      <c r="C547" s="216"/>
      <c r="D547" s="210"/>
      <c r="E547" s="214"/>
      <c r="F547" s="216"/>
      <c r="G547" s="211"/>
      <c r="H547" s="211"/>
      <c r="I547" s="211"/>
      <c r="J547" s="211"/>
      <c r="K547" s="250" t="str">
        <f t="shared" si="49"/>
        <v/>
      </c>
      <c r="L547" s="278"/>
      <c r="M547" s="252">
        <f>SUMIF(收入管理台账!$C$4:$C$5000,项目管理台账!K547,收入管理台账!$H$4:$H$5000)</f>
        <v>0</v>
      </c>
      <c r="N547" s="275" t="str">
        <f t="shared" si="51"/>
        <v/>
      </c>
      <c r="O547" s="276" t="str">
        <f t="shared" si="52"/>
        <v/>
      </c>
      <c r="P547" s="116"/>
      <c r="Q547" s="213"/>
      <c r="R547" s="106"/>
      <c r="S547" s="256">
        <f t="shared" si="48"/>
        <v>0</v>
      </c>
      <c r="T547" s="257"/>
      <c r="U547" s="85"/>
      <c r="V547" s="258"/>
    </row>
    <row r="548" spans="1:22">
      <c r="A548" s="245" t="str">
        <f t="shared" si="50"/>
        <v/>
      </c>
      <c r="B548" s="270"/>
      <c r="C548" s="216"/>
      <c r="D548" s="210"/>
      <c r="E548" s="214"/>
      <c r="F548" s="216"/>
      <c r="G548" s="211"/>
      <c r="H548" s="211"/>
      <c r="I548" s="211"/>
      <c r="J548" s="211"/>
      <c r="K548" s="250" t="str">
        <f t="shared" si="49"/>
        <v/>
      </c>
      <c r="L548" s="278"/>
      <c r="M548" s="252">
        <f>SUMIF(收入管理台账!$C$4:$C$5000,项目管理台账!K548,收入管理台账!$H$4:$H$5000)</f>
        <v>0</v>
      </c>
      <c r="N548" s="275" t="str">
        <f t="shared" si="51"/>
        <v/>
      </c>
      <c r="O548" s="276" t="str">
        <f t="shared" si="52"/>
        <v/>
      </c>
      <c r="P548" s="116"/>
      <c r="Q548" s="213"/>
      <c r="R548" s="106"/>
      <c r="S548" s="256">
        <f t="shared" si="48"/>
        <v>0</v>
      </c>
      <c r="T548" s="257"/>
      <c r="U548" s="85"/>
      <c r="V548" s="258"/>
    </row>
    <row r="549" spans="1:22">
      <c r="A549" s="245" t="str">
        <f t="shared" si="50"/>
        <v/>
      </c>
      <c r="B549" s="270"/>
      <c r="C549" s="216"/>
      <c r="D549" s="210"/>
      <c r="E549" s="214"/>
      <c r="F549" s="216"/>
      <c r="G549" s="211"/>
      <c r="H549" s="211"/>
      <c r="I549" s="211"/>
      <c r="J549" s="211"/>
      <c r="K549" s="250" t="str">
        <f t="shared" si="49"/>
        <v/>
      </c>
      <c r="L549" s="278"/>
      <c r="M549" s="252">
        <f>SUMIF(收入管理台账!$C$4:$C$5000,项目管理台账!K549,收入管理台账!$H$4:$H$5000)</f>
        <v>0</v>
      </c>
      <c r="N549" s="275" t="str">
        <f t="shared" si="51"/>
        <v/>
      </c>
      <c r="O549" s="276" t="str">
        <f t="shared" si="52"/>
        <v/>
      </c>
      <c r="P549" s="116"/>
      <c r="Q549" s="213"/>
      <c r="R549" s="106"/>
      <c r="S549" s="256">
        <f t="shared" si="48"/>
        <v>0</v>
      </c>
      <c r="T549" s="257"/>
      <c r="U549" s="85"/>
      <c r="V549" s="258"/>
    </row>
    <row r="550" spans="1:22">
      <c r="A550" s="245" t="str">
        <f t="shared" si="50"/>
        <v/>
      </c>
      <c r="B550" s="270"/>
      <c r="C550" s="216"/>
      <c r="D550" s="210"/>
      <c r="E550" s="214"/>
      <c r="F550" s="216"/>
      <c r="G550" s="211"/>
      <c r="H550" s="211"/>
      <c r="I550" s="211"/>
      <c r="J550" s="211"/>
      <c r="K550" s="250" t="str">
        <f t="shared" si="49"/>
        <v/>
      </c>
      <c r="L550" s="278"/>
      <c r="M550" s="252">
        <f>SUMIF(收入管理台账!$C$4:$C$5000,项目管理台账!K550,收入管理台账!$H$4:$H$5000)</f>
        <v>0</v>
      </c>
      <c r="N550" s="275" t="str">
        <f t="shared" si="51"/>
        <v/>
      </c>
      <c r="O550" s="276" t="str">
        <f t="shared" si="52"/>
        <v/>
      </c>
      <c r="P550" s="116"/>
      <c r="Q550" s="213"/>
      <c r="R550" s="106"/>
      <c r="S550" s="256">
        <f t="shared" si="48"/>
        <v>0</v>
      </c>
      <c r="T550" s="257"/>
      <c r="U550" s="85"/>
      <c r="V550" s="258"/>
    </row>
    <row r="551" spans="1:22">
      <c r="A551" s="245" t="str">
        <f t="shared" si="50"/>
        <v/>
      </c>
      <c r="B551" s="270"/>
      <c r="C551" s="216"/>
      <c r="D551" s="210"/>
      <c r="E551" s="214"/>
      <c r="F551" s="216"/>
      <c r="G551" s="211"/>
      <c r="H551" s="211"/>
      <c r="I551" s="211"/>
      <c r="J551" s="211"/>
      <c r="K551" s="250" t="str">
        <f t="shared" si="49"/>
        <v/>
      </c>
      <c r="L551" s="278"/>
      <c r="M551" s="252">
        <f>SUMIF(收入管理台账!$C$4:$C$5000,项目管理台账!K551,收入管理台账!$H$4:$H$5000)</f>
        <v>0</v>
      </c>
      <c r="N551" s="275" t="str">
        <f t="shared" si="51"/>
        <v/>
      </c>
      <c r="O551" s="276" t="str">
        <f t="shared" si="52"/>
        <v/>
      </c>
      <c r="P551" s="116"/>
      <c r="Q551" s="213"/>
      <c r="R551" s="106"/>
      <c r="S551" s="256">
        <f t="shared" ref="S551:S614" si="53">P551*R551</f>
        <v>0</v>
      </c>
      <c r="T551" s="257"/>
      <c r="U551" s="85"/>
      <c r="V551" s="258"/>
    </row>
    <row r="552" spans="1:22">
      <c r="A552" s="245" t="str">
        <f t="shared" si="50"/>
        <v/>
      </c>
      <c r="B552" s="270"/>
      <c r="C552" s="216"/>
      <c r="D552" s="210"/>
      <c r="E552" s="214"/>
      <c r="F552" s="216"/>
      <c r="G552" s="211"/>
      <c r="H552" s="211"/>
      <c r="I552" s="211"/>
      <c r="J552" s="211"/>
      <c r="K552" s="250" t="str">
        <f t="shared" ref="K552:K615" si="54">IF(D552&lt;&gt;"","首熙"&amp;LEFT(E552,2)&amp;RIGHT(YEAR(J552),4)&amp;IF(MONTH(J552)&lt;10,0&amp;MONTH(J552),MONTH(J552))&amp;IF(A552&lt;10,0&amp;0&amp;A552,IF(A552&lt;100,0&amp;A552,A552)),"")</f>
        <v/>
      </c>
      <c r="L552" s="278"/>
      <c r="M552" s="252">
        <f>SUMIF(收入管理台账!$C$4:$C$5000,项目管理台账!K552,收入管理台账!$H$4:$H$5000)</f>
        <v>0</v>
      </c>
      <c r="N552" s="275" t="str">
        <f t="shared" si="51"/>
        <v/>
      </c>
      <c r="O552" s="276" t="str">
        <f t="shared" si="52"/>
        <v/>
      </c>
      <c r="P552" s="116"/>
      <c r="Q552" s="213"/>
      <c r="R552" s="106"/>
      <c r="S552" s="256">
        <f t="shared" si="53"/>
        <v>0</v>
      </c>
      <c r="T552" s="257"/>
      <c r="U552" s="85"/>
      <c r="V552" s="258"/>
    </row>
    <row r="553" spans="1:22">
      <c r="A553" s="245" t="str">
        <f t="shared" si="50"/>
        <v/>
      </c>
      <c r="B553" s="270"/>
      <c r="C553" s="216"/>
      <c r="D553" s="210"/>
      <c r="E553" s="214"/>
      <c r="F553" s="216"/>
      <c r="G553" s="211"/>
      <c r="H553" s="211"/>
      <c r="I553" s="211"/>
      <c r="J553" s="211"/>
      <c r="K553" s="250" t="str">
        <f t="shared" si="54"/>
        <v/>
      </c>
      <c r="L553" s="278"/>
      <c r="M553" s="252">
        <f>SUMIF(收入管理台账!$C$4:$C$5000,项目管理台账!K553,收入管理台账!$H$4:$H$5000)</f>
        <v>0</v>
      </c>
      <c r="N553" s="275" t="str">
        <f t="shared" si="51"/>
        <v/>
      </c>
      <c r="O553" s="276" t="str">
        <f t="shared" si="52"/>
        <v/>
      </c>
      <c r="P553" s="116"/>
      <c r="Q553" s="213"/>
      <c r="R553" s="106"/>
      <c r="S553" s="256">
        <f t="shared" si="53"/>
        <v>0</v>
      </c>
      <c r="T553" s="257"/>
      <c r="U553" s="85"/>
      <c r="V553" s="258"/>
    </row>
    <row r="554" spans="1:22">
      <c r="A554" s="245" t="str">
        <f t="shared" si="50"/>
        <v/>
      </c>
      <c r="B554" s="270"/>
      <c r="C554" s="216"/>
      <c r="D554" s="210"/>
      <c r="E554" s="214"/>
      <c r="F554" s="216"/>
      <c r="G554" s="211"/>
      <c r="H554" s="211"/>
      <c r="I554" s="211"/>
      <c r="J554" s="211"/>
      <c r="K554" s="250" t="str">
        <f t="shared" si="54"/>
        <v/>
      </c>
      <c r="L554" s="278"/>
      <c r="M554" s="252">
        <f>SUMIF(收入管理台账!$C$4:$C$5000,项目管理台账!K554,收入管理台账!$H$4:$H$5000)</f>
        <v>0</v>
      </c>
      <c r="N554" s="275" t="str">
        <f t="shared" si="51"/>
        <v/>
      </c>
      <c r="O554" s="276" t="str">
        <f t="shared" si="52"/>
        <v/>
      </c>
      <c r="P554" s="116"/>
      <c r="Q554" s="213"/>
      <c r="R554" s="106"/>
      <c r="S554" s="256">
        <f t="shared" si="53"/>
        <v>0</v>
      </c>
      <c r="T554" s="257"/>
      <c r="U554" s="85"/>
      <c r="V554" s="258"/>
    </row>
    <row r="555" spans="1:22">
      <c r="A555" s="245" t="str">
        <f t="shared" si="50"/>
        <v/>
      </c>
      <c r="B555" s="270"/>
      <c r="C555" s="216"/>
      <c r="D555" s="210"/>
      <c r="E555" s="214"/>
      <c r="F555" s="216"/>
      <c r="G555" s="211"/>
      <c r="H555" s="211"/>
      <c r="I555" s="211"/>
      <c r="J555" s="211"/>
      <c r="K555" s="250" t="str">
        <f t="shared" si="54"/>
        <v/>
      </c>
      <c r="L555" s="278"/>
      <c r="M555" s="252">
        <f>SUMIF(收入管理台账!$C$4:$C$5000,项目管理台账!K555,收入管理台账!$H$4:$H$5000)</f>
        <v>0</v>
      </c>
      <c r="N555" s="275" t="str">
        <f t="shared" si="51"/>
        <v/>
      </c>
      <c r="O555" s="276" t="str">
        <f t="shared" si="52"/>
        <v/>
      </c>
      <c r="P555" s="116"/>
      <c r="Q555" s="213"/>
      <c r="R555" s="106"/>
      <c r="S555" s="256">
        <f t="shared" si="53"/>
        <v>0</v>
      </c>
      <c r="T555" s="257"/>
      <c r="U555" s="85"/>
      <c r="V555" s="258"/>
    </row>
    <row r="556" spans="1:22">
      <c r="A556" s="245" t="str">
        <f t="shared" si="50"/>
        <v/>
      </c>
      <c r="B556" s="270"/>
      <c r="C556" s="216"/>
      <c r="D556" s="210"/>
      <c r="E556" s="214"/>
      <c r="F556" s="216"/>
      <c r="G556" s="211"/>
      <c r="H556" s="211"/>
      <c r="I556" s="211"/>
      <c r="J556" s="211"/>
      <c r="K556" s="250" t="str">
        <f t="shared" si="54"/>
        <v/>
      </c>
      <c r="L556" s="278"/>
      <c r="M556" s="252">
        <f>SUMIF(收入管理台账!$C$4:$C$5000,项目管理台账!K556,收入管理台账!$H$4:$H$5000)</f>
        <v>0</v>
      </c>
      <c r="N556" s="275" t="str">
        <f t="shared" si="51"/>
        <v/>
      </c>
      <c r="O556" s="276" t="str">
        <f t="shared" si="52"/>
        <v/>
      </c>
      <c r="P556" s="116"/>
      <c r="Q556" s="213"/>
      <c r="R556" s="106"/>
      <c r="S556" s="256">
        <f t="shared" si="53"/>
        <v>0</v>
      </c>
      <c r="T556" s="257"/>
      <c r="U556" s="85"/>
      <c r="V556" s="258"/>
    </row>
    <row r="557" spans="1:22">
      <c r="A557" s="245" t="str">
        <f t="shared" si="50"/>
        <v/>
      </c>
      <c r="B557" s="270"/>
      <c r="C557" s="216"/>
      <c r="D557" s="210"/>
      <c r="E557" s="214"/>
      <c r="F557" s="216"/>
      <c r="G557" s="211"/>
      <c r="H557" s="211"/>
      <c r="I557" s="211"/>
      <c r="J557" s="211"/>
      <c r="K557" s="250" t="str">
        <f t="shared" si="54"/>
        <v/>
      </c>
      <c r="L557" s="278"/>
      <c r="M557" s="252">
        <f>SUMIF(收入管理台账!$C$4:$C$5000,项目管理台账!K557,收入管理台账!$H$4:$H$5000)</f>
        <v>0</v>
      </c>
      <c r="N557" s="275" t="str">
        <f t="shared" si="51"/>
        <v/>
      </c>
      <c r="O557" s="276" t="str">
        <f t="shared" si="52"/>
        <v/>
      </c>
      <c r="P557" s="116"/>
      <c r="Q557" s="213"/>
      <c r="R557" s="106"/>
      <c r="S557" s="256">
        <f t="shared" si="53"/>
        <v>0</v>
      </c>
      <c r="T557" s="257"/>
      <c r="U557" s="85"/>
      <c r="V557" s="258"/>
    </row>
    <row r="558" spans="1:22">
      <c r="A558" s="245" t="str">
        <f t="shared" si="50"/>
        <v/>
      </c>
      <c r="B558" s="270"/>
      <c r="C558" s="216"/>
      <c r="D558" s="210"/>
      <c r="E558" s="214"/>
      <c r="F558" s="216"/>
      <c r="G558" s="211"/>
      <c r="H558" s="211"/>
      <c r="I558" s="211"/>
      <c r="J558" s="211"/>
      <c r="K558" s="250" t="str">
        <f t="shared" si="54"/>
        <v/>
      </c>
      <c r="L558" s="278"/>
      <c r="M558" s="252">
        <f>SUMIF(收入管理台账!$C$4:$C$5000,项目管理台账!K558,收入管理台账!$H$4:$H$5000)</f>
        <v>0</v>
      </c>
      <c r="N558" s="275" t="str">
        <f t="shared" si="51"/>
        <v/>
      </c>
      <c r="O558" s="276" t="str">
        <f t="shared" si="52"/>
        <v/>
      </c>
      <c r="P558" s="116"/>
      <c r="Q558" s="213"/>
      <c r="R558" s="106"/>
      <c r="S558" s="256">
        <f t="shared" si="53"/>
        <v>0</v>
      </c>
      <c r="T558" s="257"/>
      <c r="U558" s="85"/>
      <c r="V558" s="258"/>
    </row>
    <row r="559" spans="1:22">
      <c r="A559" s="245" t="str">
        <f t="shared" si="50"/>
        <v/>
      </c>
      <c r="B559" s="270"/>
      <c r="C559" s="216"/>
      <c r="D559" s="210"/>
      <c r="E559" s="214"/>
      <c r="F559" s="216"/>
      <c r="G559" s="211"/>
      <c r="H559" s="211"/>
      <c r="I559" s="211"/>
      <c r="J559" s="211"/>
      <c r="K559" s="250" t="str">
        <f t="shared" si="54"/>
        <v/>
      </c>
      <c r="L559" s="278"/>
      <c r="M559" s="252">
        <f>SUMIF(收入管理台账!$C$4:$C$5000,项目管理台账!K559,收入管理台账!$H$4:$H$5000)</f>
        <v>0</v>
      </c>
      <c r="N559" s="275" t="str">
        <f t="shared" si="51"/>
        <v/>
      </c>
      <c r="O559" s="276" t="str">
        <f t="shared" si="52"/>
        <v/>
      </c>
      <c r="P559" s="116"/>
      <c r="Q559" s="213"/>
      <c r="R559" s="106"/>
      <c r="S559" s="256">
        <f t="shared" si="53"/>
        <v>0</v>
      </c>
      <c r="T559" s="257"/>
      <c r="U559" s="85"/>
      <c r="V559" s="258"/>
    </row>
    <row r="560" spans="1:22">
      <c r="A560" s="245" t="str">
        <f t="shared" si="50"/>
        <v/>
      </c>
      <c r="B560" s="270"/>
      <c r="C560" s="216"/>
      <c r="D560" s="210"/>
      <c r="E560" s="214"/>
      <c r="F560" s="216"/>
      <c r="G560" s="211"/>
      <c r="H560" s="211"/>
      <c r="I560" s="211"/>
      <c r="J560" s="211"/>
      <c r="K560" s="250" t="str">
        <f t="shared" si="54"/>
        <v/>
      </c>
      <c r="L560" s="278"/>
      <c r="M560" s="252">
        <f>SUMIF(收入管理台账!$C$4:$C$5000,项目管理台账!K560,收入管理台账!$H$4:$H$5000)</f>
        <v>0</v>
      </c>
      <c r="N560" s="275" t="str">
        <f t="shared" si="51"/>
        <v/>
      </c>
      <c r="O560" s="276" t="str">
        <f t="shared" si="52"/>
        <v/>
      </c>
      <c r="P560" s="116"/>
      <c r="Q560" s="213"/>
      <c r="R560" s="106"/>
      <c r="S560" s="256">
        <f t="shared" si="53"/>
        <v>0</v>
      </c>
      <c r="T560" s="257"/>
      <c r="U560" s="85"/>
      <c r="V560" s="258"/>
    </row>
    <row r="561" spans="1:22">
      <c r="A561" s="245" t="str">
        <f t="shared" si="50"/>
        <v/>
      </c>
      <c r="B561" s="270"/>
      <c r="C561" s="216"/>
      <c r="D561" s="210"/>
      <c r="E561" s="214"/>
      <c r="F561" s="216"/>
      <c r="G561" s="211"/>
      <c r="H561" s="211"/>
      <c r="I561" s="211"/>
      <c r="J561" s="211"/>
      <c r="K561" s="250" t="str">
        <f t="shared" si="54"/>
        <v/>
      </c>
      <c r="L561" s="278"/>
      <c r="M561" s="252">
        <f>SUMIF(收入管理台账!$C$4:$C$5000,项目管理台账!K561,收入管理台账!$H$4:$H$5000)</f>
        <v>0</v>
      </c>
      <c r="N561" s="275" t="str">
        <f t="shared" si="51"/>
        <v/>
      </c>
      <c r="O561" s="276" t="str">
        <f t="shared" si="52"/>
        <v/>
      </c>
      <c r="P561" s="116"/>
      <c r="Q561" s="213"/>
      <c r="R561" s="106"/>
      <c r="S561" s="256">
        <f t="shared" si="53"/>
        <v>0</v>
      </c>
      <c r="T561" s="257"/>
      <c r="U561" s="85"/>
      <c r="V561" s="258"/>
    </row>
    <row r="562" spans="1:22">
      <c r="A562" s="245" t="str">
        <f t="shared" si="50"/>
        <v/>
      </c>
      <c r="B562" s="270"/>
      <c r="C562" s="216"/>
      <c r="D562" s="210"/>
      <c r="E562" s="214"/>
      <c r="F562" s="216"/>
      <c r="G562" s="211"/>
      <c r="H562" s="211"/>
      <c r="I562" s="211"/>
      <c r="J562" s="211"/>
      <c r="K562" s="250" t="str">
        <f t="shared" si="54"/>
        <v/>
      </c>
      <c r="L562" s="278"/>
      <c r="M562" s="252">
        <f>SUMIF(收入管理台账!$C$4:$C$5000,项目管理台账!K562,收入管理台账!$H$4:$H$5000)</f>
        <v>0</v>
      </c>
      <c r="N562" s="275" t="str">
        <f t="shared" si="51"/>
        <v/>
      </c>
      <c r="O562" s="276" t="str">
        <f t="shared" si="52"/>
        <v/>
      </c>
      <c r="P562" s="116"/>
      <c r="Q562" s="213"/>
      <c r="R562" s="106"/>
      <c r="S562" s="256">
        <f t="shared" si="53"/>
        <v>0</v>
      </c>
      <c r="T562" s="257"/>
      <c r="U562" s="85"/>
      <c r="V562" s="258"/>
    </row>
    <row r="563" spans="1:22">
      <c r="A563" s="245" t="str">
        <f t="shared" si="50"/>
        <v/>
      </c>
      <c r="B563" s="270"/>
      <c r="C563" s="216"/>
      <c r="D563" s="210"/>
      <c r="E563" s="214"/>
      <c r="F563" s="216"/>
      <c r="G563" s="211"/>
      <c r="H563" s="211"/>
      <c r="I563" s="211"/>
      <c r="J563" s="211"/>
      <c r="K563" s="250" t="str">
        <f t="shared" si="54"/>
        <v/>
      </c>
      <c r="L563" s="278"/>
      <c r="M563" s="252">
        <f>SUMIF(收入管理台账!$C$4:$C$5000,项目管理台账!K563,收入管理台账!$H$4:$H$5000)</f>
        <v>0</v>
      </c>
      <c r="N563" s="275" t="str">
        <f t="shared" si="51"/>
        <v/>
      </c>
      <c r="O563" s="276" t="str">
        <f t="shared" si="52"/>
        <v/>
      </c>
      <c r="P563" s="116"/>
      <c r="Q563" s="213"/>
      <c r="R563" s="106"/>
      <c r="S563" s="256">
        <f t="shared" si="53"/>
        <v>0</v>
      </c>
      <c r="T563" s="257"/>
      <c r="U563" s="85"/>
      <c r="V563" s="258"/>
    </row>
    <row r="564" spans="1:22">
      <c r="A564" s="245" t="str">
        <f t="shared" si="50"/>
        <v/>
      </c>
      <c r="B564" s="270"/>
      <c r="C564" s="216"/>
      <c r="D564" s="210"/>
      <c r="E564" s="214"/>
      <c r="F564" s="216"/>
      <c r="G564" s="211"/>
      <c r="H564" s="211"/>
      <c r="I564" s="211"/>
      <c r="J564" s="211"/>
      <c r="K564" s="250" t="str">
        <f t="shared" si="54"/>
        <v/>
      </c>
      <c r="L564" s="278"/>
      <c r="M564" s="252">
        <f>SUMIF(收入管理台账!$C$4:$C$5000,项目管理台账!K564,收入管理台账!$H$4:$H$5000)</f>
        <v>0</v>
      </c>
      <c r="N564" s="275" t="str">
        <f t="shared" si="51"/>
        <v/>
      </c>
      <c r="O564" s="276" t="str">
        <f t="shared" si="52"/>
        <v/>
      </c>
      <c r="P564" s="116"/>
      <c r="Q564" s="213"/>
      <c r="R564" s="106"/>
      <c r="S564" s="256">
        <f t="shared" si="53"/>
        <v>0</v>
      </c>
      <c r="T564" s="257"/>
      <c r="U564" s="85"/>
      <c r="V564" s="258"/>
    </row>
    <row r="565" spans="1:22">
      <c r="A565" s="245" t="str">
        <f t="shared" si="50"/>
        <v/>
      </c>
      <c r="B565" s="270"/>
      <c r="C565" s="216"/>
      <c r="D565" s="210"/>
      <c r="E565" s="214"/>
      <c r="F565" s="216"/>
      <c r="G565" s="211"/>
      <c r="H565" s="211"/>
      <c r="I565" s="211"/>
      <c r="J565" s="211"/>
      <c r="K565" s="250" t="str">
        <f t="shared" si="54"/>
        <v/>
      </c>
      <c r="L565" s="278"/>
      <c r="M565" s="252">
        <f>SUMIF(收入管理台账!$C$4:$C$5000,项目管理台账!K565,收入管理台账!$H$4:$H$5000)</f>
        <v>0</v>
      </c>
      <c r="N565" s="275" t="str">
        <f t="shared" si="51"/>
        <v/>
      </c>
      <c r="O565" s="276" t="str">
        <f t="shared" si="52"/>
        <v/>
      </c>
      <c r="P565" s="116"/>
      <c r="Q565" s="213"/>
      <c r="R565" s="106"/>
      <c r="S565" s="256">
        <f t="shared" si="53"/>
        <v>0</v>
      </c>
      <c r="T565" s="257"/>
      <c r="U565" s="85"/>
      <c r="V565" s="258"/>
    </row>
    <row r="566" spans="1:22">
      <c r="A566" s="245" t="str">
        <f t="shared" si="50"/>
        <v/>
      </c>
      <c r="B566" s="270"/>
      <c r="C566" s="216"/>
      <c r="D566" s="210"/>
      <c r="E566" s="214"/>
      <c r="F566" s="216"/>
      <c r="G566" s="211"/>
      <c r="H566" s="211"/>
      <c r="I566" s="211"/>
      <c r="J566" s="211"/>
      <c r="K566" s="250" t="str">
        <f t="shared" si="54"/>
        <v/>
      </c>
      <c r="L566" s="278"/>
      <c r="M566" s="252">
        <f>SUMIF(收入管理台账!$C$4:$C$5000,项目管理台账!K566,收入管理台账!$H$4:$H$5000)</f>
        <v>0</v>
      </c>
      <c r="N566" s="275" t="str">
        <f t="shared" si="51"/>
        <v/>
      </c>
      <c r="O566" s="276" t="str">
        <f t="shared" si="52"/>
        <v/>
      </c>
      <c r="P566" s="116"/>
      <c r="Q566" s="213"/>
      <c r="R566" s="106"/>
      <c r="S566" s="256">
        <f t="shared" si="53"/>
        <v>0</v>
      </c>
      <c r="T566" s="257"/>
      <c r="U566" s="85"/>
      <c r="V566" s="258"/>
    </row>
    <row r="567" spans="1:22">
      <c r="A567" s="245" t="str">
        <f t="shared" si="50"/>
        <v/>
      </c>
      <c r="B567" s="270"/>
      <c r="C567" s="216"/>
      <c r="D567" s="210"/>
      <c r="E567" s="214"/>
      <c r="F567" s="216"/>
      <c r="G567" s="211"/>
      <c r="H567" s="211"/>
      <c r="I567" s="211"/>
      <c r="J567" s="211"/>
      <c r="K567" s="250" t="str">
        <f t="shared" si="54"/>
        <v/>
      </c>
      <c r="L567" s="278"/>
      <c r="M567" s="252">
        <f>SUMIF(收入管理台账!$C$4:$C$5000,项目管理台账!K567,收入管理台账!$H$4:$H$5000)</f>
        <v>0</v>
      </c>
      <c r="N567" s="275" t="str">
        <f t="shared" si="51"/>
        <v/>
      </c>
      <c r="O567" s="276" t="str">
        <f t="shared" si="52"/>
        <v/>
      </c>
      <c r="P567" s="116"/>
      <c r="Q567" s="213"/>
      <c r="R567" s="106"/>
      <c r="S567" s="256">
        <f t="shared" si="53"/>
        <v>0</v>
      </c>
      <c r="T567" s="257"/>
      <c r="U567" s="85"/>
      <c r="V567" s="258"/>
    </row>
    <row r="568" spans="1:22">
      <c r="A568" s="245" t="str">
        <f t="shared" si="50"/>
        <v/>
      </c>
      <c r="B568" s="270"/>
      <c r="C568" s="216"/>
      <c r="D568" s="210"/>
      <c r="E568" s="214"/>
      <c r="F568" s="216"/>
      <c r="G568" s="211"/>
      <c r="H568" s="211"/>
      <c r="I568" s="211"/>
      <c r="J568" s="211"/>
      <c r="K568" s="250" t="str">
        <f t="shared" si="54"/>
        <v/>
      </c>
      <c r="L568" s="278"/>
      <c r="M568" s="252">
        <f>SUMIF(收入管理台账!$C$4:$C$5000,项目管理台账!K568,收入管理台账!$H$4:$H$5000)</f>
        <v>0</v>
      </c>
      <c r="N568" s="275" t="str">
        <f t="shared" si="51"/>
        <v/>
      </c>
      <c r="O568" s="276" t="str">
        <f t="shared" si="52"/>
        <v/>
      </c>
      <c r="P568" s="116"/>
      <c r="Q568" s="213"/>
      <c r="R568" s="106"/>
      <c r="S568" s="256">
        <f t="shared" si="53"/>
        <v>0</v>
      </c>
      <c r="T568" s="257"/>
      <c r="U568" s="85"/>
      <c r="V568" s="258"/>
    </row>
    <row r="569" spans="1:22">
      <c r="A569" s="245" t="str">
        <f t="shared" si="50"/>
        <v/>
      </c>
      <c r="B569" s="270"/>
      <c r="C569" s="216"/>
      <c r="D569" s="210"/>
      <c r="E569" s="214"/>
      <c r="F569" s="216"/>
      <c r="G569" s="211"/>
      <c r="H569" s="211"/>
      <c r="I569" s="211"/>
      <c r="J569" s="211"/>
      <c r="K569" s="250" t="str">
        <f t="shared" si="54"/>
        <v/>
      </c>
      <c r="L569" s="278"/>
      <c r="M569" s="252">
        <f>SUMIF(收入管理台账!$C$4:$C$5000,项目管理台账!K569,收入管理台账!$H$4:$H$5000)</f>
        <v>0</v>
      </c>
      <c r="N569" s="275" t="str">
        <f t="shared" si="51"/>
        <v/>
      </c>
      <c r="O569" s="276" t="str">
        <f t="shared" si="52"/>
        <v/>
      </c>
      <c r="P569" s="116"/>
      <c r="Q569" s="213"/>
      <c r="R569" s="106"/>
      <c r="S569" s="256">
        <f t="shared" si="53"/>
        <v>0</v>
      </c>
      <c r="T569" s="257"/>
      <c r="U569" s="85"/>
      <c r="V569" s="258"/>
    </row>
    <row r="570" spans="1:22">
      <c r="A570" s="245" t="str">
        <f t="shared" si="50"/>
        <v/>
      </c>
      <c r="B570" s="270"/>
      <c r="C570" s="216"/>
      <c r="D570" s="210"/>
      <c r="E570" s="214"/>
      <c r="F570" s="216"/>
      <c r="G570" s="211"/>
      <c r="H570" s="211"/>
      <c r="I570" s="211"/>
      <c r="J570" s="211"/>
      <c r="K570" s="250" t="str">
        <f t="shared" si="54"/>
        <v/>
      </c>
      <c r="L570" s="278"/>
      <c r="M570" s="252">
        <f>SUMIF(收入管理台账!$C$4:$C$5000,项目管理台账!K570,收入管理台账!$H$4:$H$5000)</f>
        <v>0</v>
      </c>
      <c r="N570" s="275" t="str">
        <f t="shared" si="51"/>
        <v/>
      </c>
      <c r="O570" s="276" t="str">
        <f t="shared" si="52"/>
        <v/>
      </c>
      <c r="P570" s="116"/>
      <c r="Q570" s="213"/>
      <c r="R570" s="106"/>
      <c r="S570" s="256">
        <f t="shared" si="53"/>
        <v>0</v>
      </c>
      <c r="T570" s="257"/>
      <c r="U570" s="85"/>
      <c r="V570" s="258"/>
    </row>
    <row r="571" spans="1:22">
      <c r="A571" s="245" t="str">
        <f t="shared" si="50"/>
        <v/>
      </c>
      <c r="B571" s="270"/>
      <c r="C571" s="216"/>
      <c r="D571" s="210"/>
      <c r="E571" s="214"/>
      <c r="F571" s="216"/>
      <c r="G571" s="211"/>
      <c r="H571" s="211"/>
      <c r="I571" s="211"/>
      <c r="J571" s="211"/>
      <c r="K571" s="250" t="str">
        <f t="shared" si="54"/>
        <v/>
      </c>
      <c r="L571" s="278"/>
      <c r="M571" s="252">
        <f>SUMIF(收入管理台账!$C$4:$C$5000,项目管理台账!K571,收入管理台账!$H$4:$H$5000)</f>
        <v>0</v>
      </c>
      <c r="N571" s="275" t="str">
        <f t="shared" si="51"/>
        <v/>
      </c>
      <c r="O571" s="276" t="str">
        <f t="shared" si="52"/>
        <v/>
      </c>
      <c r="P571" s="116"/>
      <c r="Q571" s="213"/>
      <c r="R571" s="106"/>
      <c r="S571" s="256">
        <f t="shared" si="53"/>
        <v>0</v>
      </c>
      <c r="T571" s="257"/>
      <c r="U571" s="85"/>
      <c r="V571" s="258"/>
    </row>
    <row r="572" spans="1:22">
      <c r="A572" s="245" t="str">
        <f t="shared" si="50"/>
        <v/>
      </c>
      <c r="B572" s="270"/>
      <c r="C572" s="216"/>
      <c r="D572" s="210"/>
      <c r="E572" s="214"/>
      <c r="F572" s="216"/>
      <c r="G572" s="211"/>
      <c r="H572" s="211"/>
      <c r="I572" s="211"/>
      <c r="J572" s="211"/>
      <c r="K572" s="250" t="str">
        <f t="shared" si="54"/>
        <v/>
      </c>
      <c r="L572" s="278"/>
      <c r="M572" s="252">
        <f>SUMIF(收入管理台账!$C$4:$C$5000,项目管理台账!K572,收入管理台账!$H$4:$H$5000)</f>
        <v>0</v>
      </c>
      <c r="N572" s="275" t="str">
        <f t="shared" si="51"/>
        <v/>
      </c>
      <c r="O572" s="276" t="str">
        <f t="shared" si="52"/>
        <v/>
      </c>
      <c r="P572" s="116"/>
      <c r="Q572" s="213"/>
      <c r="R572" s="106"/>
      <c r="S572" s="256">
        <f t="shared" si="53"/>
        <v>0</v>
      </c>
      <c r="T572" s="257"/>
      <c r="U572" s="85"/>
      <c r="V572" s="258"/>
    </row>
    <row r="573" spans="1:22">
      <c r="A573" s="245" t="str">
        <f t="shared" si="50"/>
        <v/>
      </c>
      <c r="B573" s="270"/>
      <c r="C573" s="216"/>
      <c r="D573" s="210"/>
      <c r="E573" s="214"/>
      <c r="F573" s="216"/>
      <c r="G573" s="211"/>
      <c r="H573" s="211"/>
      <c r="I573" s="211"/>
      <c r="J573" s="211"/>
      <c r="K573" s="250" t="str">
        <f t="shared" si="54"/>
        <v/>
      </c>
      <c r="L573" s="278"/>
      <c r="M573" s="252">
        <f>SUMIF(收入管理台账!$C$4:$C$5000,项目管理台账!K573,收入管理台账!$H$4:$H$5000)</f>
        <v>0</v>
      </c>
      <c r="N573" s="275" t="str">
        <f t="shared" si="51"/>
        <v/>
      </c>
      <c r="O573" s="276" t="str">
        <f t="shared" si="52"/>
        <v/>
      </c>
      <c r="P573" s="116"/>
      <c r="Q573" s="213"/>
      <c r="R573" s="106"/>
      <c r="S573" s="256">
        <f t="shared" si="53"/>
        <v>0</v>
      </c>
      <c r="T573" s="257"/>
      <c r="U573" s="85"/>
      <c r="V573" s="258"/>
    </row>
    <row r="574" spans="1:22">
      <c r="A574" s="245" t="str">
        <f t="shared" si="50"/>
        <v/>
      </c>
      <c r="B574" s="270"/>
      <c r="C574" s="216"/>
      <c r="D574" s="210"/>
      <c r="E574" s="214"/>
      <c r="F574" s="216"/>
      <c r="G574" s="211"/>
      <c r="H574" s="211"/>
      <c r="I574" s="211"/>
      <c r="J574" s="211"/>
      <c r="K574" s="250" t="str">
        <f t="shared" si="54"/>
        <v/>
      </c>
      <c r="L574" s="278"/>
      <c r="M574" s="252">
        <f>SUMIF(收入管理台账!$C$4:$C$5000,项目管理台账!K574,收入管理台账!$H$4:$H$5000)</f>
        <v>0</v>
      </c>
      <c r="N574" s="275" t="str">
        <f t="shared" si="51"/>
        <v/>
      </c>
      <c r="O574" s="276" t="str">
        <f t="shared" si="52"/>
        <v/>
      </c>
      <c r="P574" s="116"/>
      <c r="Q574" s="213"/>
      <c r="R574" s="106"/>
      <c r="S574" s="256">
        <f t="shared" si="53"/>
        <v>0</v>
      </c>
      <c r="T574" s="257"/>
      <c r="U574" s="85"/>
      <c r="V574" s="258"/>
    </row>
    <row r="575" spans="1:22">
      <c r="A575" s="245" t="str">
        <f t="shared" si="50"/>
        <v/>
      </c>
      <c r="B575" s="270"/>
      <c r="C575" s="216"/>
      <c r="D575" s="210"/>
      <c r="E575" s="214"/>
      <c r="F575" s="216"/>
      <c r="G575" s="211"/>
      <c r="H575" s="211"/>
      <c r="I575" s="211"/>
      <c r="J575" s="211"/>
      <c r="K575" s="250" t="str">
        <f t="shared" si="54"/>
        <v/>
      </c>
      <c r="L575" s="278"/>
      <c r="M575" s="252">
        <f>SUMIF(收入管理台账!$C$4:$C$5000,项目管理台账!K575,收入管理台账!$H$4:$H$5000)</f>
        <v>0</v>
      </c>
      <c r="N575" s="275" t="str">
        <f t="shared" si="51"/>
        <v/>
      </c>
      <c r="O575" s="276" t="str">
        <f t="shared" si="52"/>
        <v/>
      </c>
      <c r="P575" s="116"/>
      <c r="Q575" s="213"/>
      <c r="R575" s="106"/>
      <c r="S575" s="256">
        <f t="shared" si="53"/>
        <v>0</v>
      </c>
      <c r="T575" s="257"/>
      <c r="U575" s="85"/>
      <c r="V575" s="258"/>
    </row>
    <row r="576" spans="1:22">
      <c r="A576" s="245" t="str">
        <f t="shared" si="50"/>
        <v/>
      </c>
      <c r="B576" s="270"/>
      <c r="C576" s="216"/>
      <c r="D576" s="210"/>
      <c r="E576" s="214"/>
      <c r="F576" s="216"/>
      <c r="G576" s="211"/>
      <c r="H576" s="211"/>
      <c r="I576" s="211"/>
      <c r="J576" s="211"/>
      <c r="K576" s="250" t="str">
        <f t="shared" si="54"/>
        <v/>
      </c>
      <c r="L576" s="278"/>
      <c r="M576" s="252">
        <f>SUMIF(收入管理台账!$C$4:$C$5000,项目管理台账!K576,收入管理台账!$H$4:$H$5000)</f>
        <v>0</v>
      </c>
      <c r="N576" s="275" t="str">
        <f t="shared" si="51"/>
        <v/>
      </c>
      <c r="O576" s="276" t="str">
        <f t="shared" si="52"/>
        <v/>
      </c>
      <c r="P576" s="116"/>
      <c r="Q576" s="213"/>
      <c r="R576" s="106"/>
      <c r="S576" s="256">
        <f t="shared" si="53"/>
        <v>0</v>
      </c>
      <c r="T576" s="257"/>
      <c r="U576" s="85"/>
      <c r="V576" s="258"/>
    </row>
    <row r="577" spans="1:22">
      <c r="A577" s="245" t="str">
        <f t="shared" si="50"/>
        <v/>
      </c>
      <c r="B577" s="270"/>
      <c r="C577" s="216"/>
      <c r="D577" s="210"/>
      <c r="E577" s="214"/>
      <c r="F577" s="216"/>
      <c r="G577" s="211"/>
      <c r="H577" s="211"/>
      <c r="I577" s="211"/>
      <c r="J577" s="211"/>
      <c r="K577" s="250" t="str">
        <f t="shared" si="54"/>
        <v/>
      </c>
      <c r="L577" s="278"/>
      <c r="M577" s="252">
        <f>SUMIF(收入管理台账!$C$4:$C$5000,项目管理台账!K577,收入管理台账!$H$4:$H$5000)</f>
        <v>0</v>
      </c>
      <c r="N577" s="275" t="str">
        <f t="shared" si="51"/>
        <v/>
      </c>
      <c r="O577" s="276" t="str">
        <f t="shared" si="52"/>
        <v/>
      </c>
      <c r="P577" s="116"/>
      <c r="Q577" s="213"/>
      <c r="R577" s="106"/>
      <c r="S577" s="256">
        <f t="shared" si="53"/>
        <v>0</v>
      </c>
      <c r="T577" s="257"/>
      <c r="U577" s="85"/>
      <c r="V577" s="258"/>
    </row>
    <row r="578" spans="1:22">
      <c r="A578" s="245" t="str">
        <f t="shared" si="50"/>
        <v/>
      </c>
      <c r="B578" s="270"/>
      <c r="C578" s="216"/>
      <c r="D578" s="210"/>
      <c r="E578" s="214"/>
      <c r="F578" s="216"/>
      <c r="G578" s="211"/>
      <c r="H578" s="211"/>
      <c r="I578" s="211"/>
      <c r="J578" s="211"/>
      <c r="K578" s="250" t="str">
        <f t="shared" si="54"/>
        <v/>
      </c>
      <c r="L578" s="278"/>
      <c r="M578" s="252">
        <f>SUMIF(收入管理台账!$C$4:$C$5000,项目管理台账!K578,收入管理台账!$H$4:$H$5000)</f>
        <v>0</v>
      </c>
      <c r="N578" s="275" t="str">
        <f t="shared" si="51"/>
        <v/>
      </c>
      <c r="O578" s="276" t="str">
        <f t="shared" si="52"/>
        <v/>
      </c>
      <c r="P578" s="116"/>
      <c r="Q578" s="213"/>
      <c r="R578" s="106"/>
      <c r="S578" s="256">
        <f t="shared" si="53"/>
        <v>0</v>
      </c>
      <c r="T578" s="257"/>
      <c r="U578" s="85"/>
      <c r="V578" s="258"/>
    </row>
    <row r="579" spans="1:22">
      <c r="A579" s="245" t="str">
        <f t="shared" si="50"/>
        <v/>
      </c>
      <c r="B579" s="270"/>
      <c r="C579" s="216"/>
      <c r="D579" s="210"/>
      <c r="E579" s="214"/>
      <c r="F579" s="216"/>
      <c r="G579" s="211"/>
      <c r="H579" s="211"/>
      <c r="I579" s="211"/>
      <c r="J579" s="211"/>
      <c r="K579" s="250" t="str">
        <f t="shared" si="54"/>
        <v/>
      </c>
      <c r="L579" s="278"/>
      <c r="M579" s="252">
        <f>SUMIF(收入管理台账!$C$4:$C$5000,项目管理台账!K579,收入管理台账!$H$4:$H$5000)</f>
        <v>0</v>
      </c>
      <c r="N579" s="275" t="str">
        <f t="shared" si="51"/>
        <v/>
      </c>
      <c r="O579" s="276" t="str">
        <f t="shared" si="52"/>
        <v/>
      </c>
      <c r="P579" s="116"/>
      <c r="Q579" s="213"/>
      <c r="R579" s="106"/>
      <c r="S579" s="256">
        <f t="shared" si="53"/>
        <v>0</v>
      </c>
      <c r="T579" s="257"/>
      <c r="U579" s="85"/>
      <c r="V579" s="258"/>
    </row>
    <row r="580" spans="1:22">
      <c r="A580" s="245" t="str">
        <f t="shared" si="50"/>
        <v/>
      </c>
      <c r="B580" s="270"/>
      <c r="C580" s="216"/>
      <c r="D580" s="210"/>
      <c r="E580" s="214"/>
      <c r="F580" s="216"/>
      <c r="G580" s="211"/>
      <c r="H580" s="211"/>
      <c r="I580" s="211"/>
      <c r="J580" s="211"/>
      <c r="K580" s="250" t="str">
        <f t="shared" si="54"/>
        <v/>
      </c>
      <c r="L580" s="278"/>
      <c r="M580" s="252">
        <f>SUMIF(收入管理台账!$C$4:$C$5000,项目管理台账!K580,收入管理台账!$H$4:$H$5000)</f>
        <v>0</v>
      </c>
      <c r="N580" s="275" t="str">
        <f t="shared" si="51"/>
        <v/>
      </c>
      <c r="O580" s="276" t="str">
        <f t="shared" si="52"/>
        <v/>
      </c>
      <c r="P580" s="116"/>
      <c r="Q580" s="213"/>
      <c r="R580" s="106"/>
      <c r="S580" s="256">
        <f t="shared" si="53"/>
        <v>0</v>
      </c>
      <c r="T580" s="257"/>
      <c r="U580" s="85"/>
      <c r="V580" s="258"/>
    </row>
    <row r="581" spans="1:22">
      <c r="A581" s="245" t="str">
        <f t="shared" ref="A581:A644" si="55">IF(D581&lt;&gt;"",ROW()-3,"")</f>
        <v/>
      </c>
      <c r="B581" s="270"/>
      <c r="C581" s="216"/>
      <c r="D581" s="210"/>
      <c r="E581" s="214"/>
      <c r="F581" s="216"/>
      <c r="G581" s="211"/>
      <c r="H581" s="211"/>
      <c r="I581" s="211"/>
      <c r="J581" s="211"/>
      <c r="K581" s="250" t="str">
        <f t="shared" si="54"/>
        <v/>
      </c>
      <c r="L581" s="278"/>
      <c r="M581" s="252">
        <f>SUMIF(收入管理台账!$C$4:$C$5000,项目管理台账!K581,收入管理台账!$H$4:$H$5000)</f>
        <v>0</v>
      </c>
      <c r="N581" s="275" t="str">
        <f t="shared" si="51"/>
        <v/>
      </c>
      <c r="O581" s="276" t="str">
        <f t="shared" si="52"/>
        <v/>
      </c>
      <c r="P581" s="116"/>
      <c r="Q581" s="213"/>
      <c r="R581" s="106"/>
      <c r="S581" s="256">
        <f t="shared" si="53"/>
        <v>0</v>
      </c>
      <c r="T581" s="257"/>
      <c r="U581" s="85"/>
      <c r="V581" s="258"/>
    </row>
    <row r="582" spans="1:22">
      <c r="A582" s="245" t="str">
        <f t="shared" si="55"/>
        <v/>
      </c>
      <c r="B582" s="270"/>
      <c r="C582" s="216"/>
      <c r="D582" s="210"/>
      <c r="E582" s="214"/>
      <c r="F582" s="216"/>
      <c r="G582" s="211"/>
      <c r="H582" s="211"/>
      <c r="I582" s="211"/>
      <c r="J582" s="211"/>
      <c r="K582" s="250" t="str">
        <f t="shared" si="54"/>
        <v/>
      </c>
      <c r="L582" s="278"/>
      <c r="M582" s="252">
        <f>SUMIF(收入管理台账!$C$4:$C$5000,项目管理台账!K582,收入管理台账!$H$4:$H$5000)</f>
        <v>0</v>
      </c>
      <c r="N582" s="275" t="str">
        <f t="shared" ref="N582:N645" si="56">IF(L582="","",M582/L582)</f>
        <v/>
      </c>
      <c r="O582" s="276" t="str">
        <f t="shared" ref="O582:O645" si="57">IF(N582="","",IF(N582=100%,"已结清","未结清"))</f>
        <v/>
      </c>
      <c r="P582" s="116"/>
      <c r="Q582" s="213"/>
      <c r="R582" s="106"/>
      <c r="S582" s="256">
        <f t="shared" si="53"/>
        <v>0</v>
      </c>
      <c r="T582" s="257"/>
      <c r="U582" s="85"/>
      <c r="V582" s="258"/>
    </row>
    <row r="583" spans="1:22">
      <c r="A583" s="245" t="str">
        <f t="shared" si="55"/>
        <v/>
      </c>
      <c r="B583" s="270"/>
      <c r="C583" s="216"/>
      <c r="D583" s="210"/>
      <c r="E583" s="214"/>
      <c r="F583" s="216"/>
      <c r="G583" s="211"/>
      <c r="H583" s="211"/>
      <c r="I583" s="211"/>
      <c r="J583" s="211"/>
      <c r="K583" s="250" t="str">
        <f t="shared" si="54"/>
        <v/>
      </c>
      <c r="L583" s="278"/>
      <c r="M583" s="252">
        <f>SUMIF(收入管理台账!$C$4:$C$5000,项目管理台账!K583,收入管理台账!$H$4:$H$5000)</f>
        <v>0</v>
      </c>
      <c r="N583" s="275" t="str">
        <f t="shared" si="56"/>
        <v/>
      </c>
      <c r="O583" s="276" t="str">
        <f t="shared" si="57"/>
        <v/>
      </c>
      <c r="P583" s="116"/>
      <c r="Q583" s="213"/>
      <c r="R583" s="106"/>
      <c r="S583" s="256">
        <f t="shared" si="53"/>
        <v>0</v>
      </c>
      <c r="T583" s="257"/>
      <c r="U583" s="85"/>
      <c r="V583" s="258"/>
    </row>
    <row r="584" spans="1:22">
      <c r="A584" s="245" t="str">
        <f t="shared" si="55"/>
        <v/>
      </c>
      <c r="B584" s="270"/>
      <c r="C584" s="216"/>
      <c r="D584" s="210"/>
      <c r="E584" s="214"/>
      <c r="F584" s="216"/>
      <c r="G584" s="211"/>
      <c r="H584" s="211"/>
      <c r="I584" s="211"/>
      <c r="J584" s="211"/>
      <c r="K584" s="250" t="str">
        <f t="shared" si="54"/>
        <v/>
      </c>
      <c r="L584" s="278"/>
      <c r="M584" s="252">
        <f>SUMIF(收入管理台账!$C$4:$C$5000,项目管理台账!K584,收入管理台账!$H$4:$H$5000)</f>
        <v>0</v>
      </c>
      <c r="N584" s="275" t="str">
        <f t="shared" si="56"/>
        <v/>
      </c>
      <c r="O584" s="276" t="str">
        <f t="shared" si="57"/>
        <v/>
      </c>
      <c r="P584" s="116"/>
      <c r="Q584" s="213"/>
      <c r="R584" s="106"/>
      <c r="S584" s="256">
        <f t="shared" si="53"/>
        <v>0</v>
      </c>
      <c r="T584" s="257"/>
      <c r="U584" s="85"/>
      <c r="V584" s="258"/>
    </row>
    <row r="585" spans="1:22">
      <c r="A585" s="245" t="str">
        <f t="shared" si="55"/>
        <v/>
      </c>
      <c r="B585" s="270"/>
      <c r="C585" s="216"/>
      <c r="D585" s="210"/>
      <c r="E585" s="214"/>
      <c r="F585" s="216"/>
      <c r="G585" s="211"/>
      <c r="H585" s="211"/>
      <c r="I585" s="211"/>
      <c r="J585" s="211"/>
      <c r="K585" s="250" t="str">
        <f t="shared" si="54"/>
        <v/>
      </c>
      <c r="L585" s="278"/>
      <c r="M585" s="252">
        <f>SUMIF(收入管理台账!$C$4:$C$5000,项目管理台账!K585,收入管理台账!$H$4:$H$5000)</f>
        <v>0</v>
      </c>
      <c r="N585" s="275" t="str">
        <f t="shared" si="56"/>
        <v/>
      </c>
      <c r="O585" s="276" t="str">
        <f t="shared" si="57"/>
        <v/>
      </c>
      <c r="P585" s="116"/>
      <c r="Q585" s="213"/>
      <c r="R585" s="106"/>
      <c r="S585" s="256">
        <f t="shared" si="53"/>
        <v>0</v>
      </c>
      <c r="T585" s="257"/>
      <c r="U585" s="85"/>
      <c r="V585" s="258"/>
    </row>
    <row r="586" spans="1:22">
      <c r="A586" s="245" t="str">
        <f t="shared" si="55"/>
        <v/>
      </c>
      <c r="B586" s="270"/>
      <c r="C586" s="216"/>
      <c r="D586" s="210"/>
      <c r="E586" s="214"/>
      <c r="F586" s="216"/>
      <c r="G586" s="211"/>
      <c r="H586" s="211"/>
      <c r="I586" s="211"/>
      <c r="J586" s="211"/>
      <c r="K586" s="250" t="str">
        <f t="shared" si="54"/>
        <v/>
      </c>
      <c r="L586" s="278"/>
      <c r="M586" s="252">
        <f>SUMIF(收入管理台账!$C$4:$C$5000,项目管理台账!K586,收入管理台账!$H$4:$H$5000)</f>
        <v>0</v>
      </c>
      <c r="N586" s="275" t="str">
        <f t="shared" si="56"/>
        <v/>
      </c>
      <c r="O586" s="276" t="str">
        <f t="shared" si="57"/>
        <v/>
      </c>
      <c r="P586" s="116"/>
      <c r="Q586" s="213"/>
      <c r="R586" s="106"/>
      <c r="S586" s="256">
        <f t="shared" si="53"/>
        <v>0</v>
      </c>
      <c r="T586" s="257"/>
      <c r="U586" s="85"/>
      <c r="V586" s="258"/>
    </row>
    <row r="587" spans="1:22">
      <c r="A587" s="245" t="str">
        <f t="shared" si="55"/>
        <v/>
      </c>
      <c r="B587" s="270"/>
      <c r="C587" s="216"/>
      <c r="D587" s="210"/>
      <c r="E587" s="214"/>
      <c r="F587" s="216"/>
      <c r="G587" s="211"/>
      <c r="H587" s="211"/>
      <c r="I587" s="211"/>
      <c r="J587" s="211"/>
      <c r="K587" s="250" t="str">
        <f t="shared" si="54"/>
        <v/>
      </c>
      <c r="L587" s="278"/>
      <c r="M587" s="252">
        <f>SUMIF(收入管理台账!$C$4:$C$5000,项目管理台账!K587,收入管理台账!$H$4:$H$5000)</f>
        <v>0</v>
      </c>
      <c r="N587" s="275" t="str">
        <f t="shared" si="56"/>
        <v/>
      </c>
      <c r="O587" s="276" t="str">
        <f t="shared" si="57"/>
        <v/>
      </c>
      <c r="P587" s="116"/>
      <c r="Q587" s="213"/>
      <c r="R587" s="106"/>
      <c r="S587" s="256">
        <f t="shared" si="53"/>
        <v>0</v>
      </c>
      <c r="T587" s="257"/>
      <c r="U587" s="85"/>
      <c r="V587" s="258"/>
    </row>
    <row r="588" spans="1:22">
      <c r="A588" s="245" t="str">
        <f t="shared" si="55"/>
        <v/>
      </c>
      <c r="B588" s="270"/>
      <c r="C588" s="216"/>
      <c r="D588" s="210"/>
      <c r="E588" s="214"/>
      <c r="F588" s="216"/>
      <c r="G588" s="211"/>
      <c r="H588" s="211"/>
      <c r="I588" s="211"/>
      <c r="J588" s="211"/>
      <c r="K588" s="250" t="str">
        <f t="shared" si="54"/>
        <v/>
      </c>
      <c r="L588" s="278"/>
      <c r="M588" s="252">
        <f>SUMIF(收入管理台账!$C$4:$C$5000,项目管理台账!K588,收入管理台账!$H$4:$H$5000)</f>
        <v>0</v>
      </c>
      <c r="N588" s="275" t="str">
        <f t="shared" si="56"/>
        <v/>
      </c>
      <c r="O588" s="276" t="str">
        <f t="shared" si="57"/>
        <v/>
      </c>
      <c r="P588" s="116"/>
      <c r="Q588" s="213"/>
      <c r="R588" s="106"/>
      <c r="S588" s="256">
        <f t="shared" si="53"/>
        <v>0</v>
      </c>
      <c r="T588" s="257"/>
      <c r="U588" s="85"/>
      <c r="V588" s="258"/>
    </row>
    <row r="589" spans="1:22">
      <c r="A589" s="245" t="str">
        <f t="shared" si="55"/>
        <v/>
      </c>
      <c r="B589" s="270"/>
      <c r="C589" s="216"/>
      <c r="D589" s="210"/>
      <c r="E589" s="214"/>
      <c r="F589" s="216"/>
      <c r="G589" s="211"/>
      <c r="H589" s="211"/>
      <c r="I589" s="211"/>
      <c r="J589" s="211"/>
      <c r="K589" s="250" t="str">
        <f t="shared" si="54"/>
        <v/>
      </c>
      <c r="L589" s="278"/>
      <c r="M589" s="252">
        <f>SUMIF(收入管理台账!$C$4:$C$5000,项目管理台账!K589,收入管理台账!$H$4:$H$5000)</f>
        <v>0</v>
      </c>
      <c r="N589" s="275" t="str">
        <f t="shared" si="56"/>
        <v/>
      </c>
      <c r="O589" s="276" t="str">
        <f t="shared" si="57"/>
        <v/>
      </c>
      <c r="P589" s="116"/>
      <c r="Q589" s="213"/>
      <c r="R589" s="106"/>
      <c r="S589" s="256">
        <f t="shared" si="53"/>
        <v>0</v>
      </c>
      <c r="T589" s="257"/>
      <c r="U589" s="85"/>
      <c r="V589" s="258"/>
    </row>
    <row r="590" spans="1:22">
      <c r="A590" s="245" t="str">
        <f t="shared" si="55"/>
        <v/>
      </c>
      <c r="B590" s="270"/>
      <c r="C590" s="216"/>
      <c r="D590" s="210"/>
      <c r="E590" s="214"/>
      <c r="F590" s="216"/>
      <c r="G590" s="211"/>
      <c r="H590" s="211"/>
      <c r="I590" s="211"/>
      <c r="J590" s="211"/>
      <c r="K590" s="250" t="str">
        <f t="shared" si="54"/>
        <v/>
      </c>
      <c r="L590" s="278"/>
      <c r="M590" s="252">
        <f>SUMIF(收入管理台账!$C$4:$C$5000,项目管理台账!K590,收入管理台账!$H$4:$H$5000)</f>
        <v>0</v>
      </c>
      <c r="N590" s="275" t="str">
        <f t="shared" si="56"/>
        <v/>
      </c>
      <c r="O590" s="276" t="str">
        <f t="shared" si="57"/>
        <v/>
      </c>
      <c r="P590" s="116"/>
      <c r="Q590" s="213"/>
      <c r="R590" s="106"/>
      <c r="S590" s="256">
        <f t="shared" si="53"/>
        <v>0</v>
      </c>
      <c r="T590" s="257"/>
      <c r="U590" s="85"/>
      <c r="V590" s="258"/>
    </row>
    <row r="591" spans="1:22">
      <c r="A591" s="245" t="str">
        <f t="shared" si="55"/>
        <v/>
      </c>
      <c r="B591" s="270"/>
      <c r="C591" s="216"/>
      <c r="D591" s="210"/>
      <c r="E591" s="214"/>
      <c r="F591" s="216"/>
      <c r="G591" s="211"/>
      <c r="H591" s="211"/>
      <c r="I591" s="211"/>
      <c r="J591" s="211"/>
      <c r="K591" s="250" t="str">
        <f t="shared" si="54"/>
        <v/>
      </c>
      <c r="L591" s="278"/>
      <c r="M591" s="252">
        <f>SUMIF(收入管理台账!$C$4:$C$5000,项目管理台账!K591,收入管理台账!$H$4:$H$5000)</f>
        <v>0</v>
      </c>
      <c r="N591" s="275" t="str">
        <f t="shared" si="56"/>
        <v/>
      </c>
      <c r="O591" s="276" t="str">
        <f t="shared" si="57"/>
        <v/>
      </c>
      <c r="P591" s="116"/>
      <c r="Q591" s="213"/>
      <c r="R591" s="106"/>
      <c r="S591" s="256">
        <f t="shared" si="53"/>
        <v>0</v>
      </c>
      <c r="T591" s="257"/>
      <c r="U591" s="85"/>
      <c r="V591" s="258"/>
    </row>
    <row r="592" spans="1:22">
      <c r="A592" s="245" t="str">
        <f t="shared" si="55"/>
        <v/>
      </c>
      <c r="B592" s="270"/>
      <c r="C592" s="216"/>
      <c r="D592" s="210"/>
      <c r="E592" s="214"/>
      <c r="F592" s="216"/>
      <c r="G592" s="211"/>
      <c r="H592" s="211"/>
      <c r="I592" s="211"/>
      <c r="J592" s="211"/>
      <c r="K592" s="250" t="str">
        <f t="shared" si="54"/>
        <v/>
      </c>
      <c r="L592" s="278"/>
      <c r="M592" s="252">
        <f>SUMIF(收入管理台账!$C$4:$C$5000,项目管理台账!K592,收入管理台账!$H$4:$H$5000)</f>
        <v>0</v>
      </c>
      <c r="N592" s="275" t="str">
        <f t="shared" si="56"/>
        <v/>
      </c>
      <c r="O592" s="276" t="str">
        <f t="shared" si="57"/>
        <v/>
      </c>
      <c r="P592" s="116"/>
      <c r="Q592" s="213"/>
      <c r="R592" s="106"/>
      <c r="S592" s="256">
        <f t="shared" si="53"/>
        <v>0</v>
      </c>
      <c r="T592" s="257"/>
      <c r="U592" s="85"/>
      <c r="V592" s="258"/>
    </row>
    <row r="593" spans="1:22">
      <c r="A593" s="245" t="str">
        <f t="shared" si="55"/>
        <v/>
      </c>
      <c r="B593" s="270"/>
      <c r="C593" s="216"/>
      <c r="D593" s="210"/>
      <c r="E593" s="214"/>
      <c r="F593" s="216"/>
      <c r="G593" s="211"/>
      <c r="H593" s="211"/>
      <c r="I593" s="211"/>
      <c r="J593" s="211"/>
      <c r="K593" s="250" t="str">
        <f t="shared" si="54"/>
        <v/>
      </c>
      <c r="L593" s="278"/>
      <c r="M593" s="252">
        <f>SUMIF(收入管理台账!$C$4:$C$5000,项目管理台账!K593,收入管理台账!$H$4:$H$5000)</f>
        <v>0</v>
      </c>
      <c r="N593" s="275" t="str">
        <f t="shared" si="56"/>
        <v/>
      </c>
      <c r="O593" s="276" t="str">
        <f t="shared" si="57"/>
        <v/>
      </c>
      <c r="P593" s="116"/>
      <c r="Q593" s="213"/>
      <c r="R593" s="106"/>
      <c r="S593" s="256">
        <f t="shared" si="53"/>
        <v>0</v>
      </c>
      <c r="T593" s="257"/>
      <c r="U593" s="85"/>
      <c r="V593" s="258"/>
    </row>
    <row r="594" spans="1:22">
      <c r="A594" s="245" t="str">
        <f t="shared" si="55"/>
        <v/>
      </c>
      <c r="B594" s="270"/>
      <c r="C594" s="216"/>
      <c r="D594" s="210"/>
      <c r="E594" s="214"/>
      <c r="F594" s="216"/>
      <c r="G594" s="211"/>
      <c r="H594" s="211"/>
      <c r="I594" s="211"/>
      <c r="J594" s="211"/>
      <c r="K594" s="250" t="str">
        <f t="shared" si="54"/>
        <v/>
      </c>
      <c r="L594" s="278"/>
      <c r="M594" s="252">
        <f>SUMIF(收入管理台账!$C$4:$C$5000,项目管理台账!K594,收入管理台账!$H$4:$H$5000)</f>
        <v>0</v>
      </c>
      <c r="N594" s="275" t="str">
        <f t="shared" si="56"/>
        <v/>
      </c>
      <c r="O594" s="276" t="str">
        <f t="shared" si="57"/>
        <v/>
      </c>
      <c r="P594" s="116"/>
      <c r="Q594" s="213"/>
      <c r="R594" s="106"/>
      <c r="S594" s="256">
        <f t="shared" si="53"/>
        <v>0</v>
      </c>
      <c r="T594" s="257"/>
      <c r="U594" s="85"/>
      <c r="V594" s="258"/>
    </row>
    <row r="595" spans="1:22">
      <c r="A595" s="245" t="str">
        <f t="shared" si="55"/>
        <v/>
      </c>
      <c r="B595" s="270"/>
      <c r="C595" s="216"/>
      <c r="D595" s="210"/>
      <c r="E595" s="214"/>
      <c r="F595" s="216"/>
      <c r="G595" s="211"/>
      <c r="H595" s="211"/>
      <c r="I595" s="211"/>
      <c r="J595" s="211"/>
      <c r="K595" s="250" t="str">
        <f t="shared" si="54"/>
        <v/>
      </c>
      <c r="L595" s="278"/>
      <c r="M595" s="252">
        <f>SUMIF(收入管理台账!$C$4:$C$5000,项目管理台账!K595,收入管理台账!$H$4:$H$5000)</f>
        <v>0</v>
      </c>
      <c r="N595" s="275" t="str">
        <f t="shared" si="56"/>
        <v/>
      </c>
      <c r="O595" s="276" t="str">
        <f t="shared" si="57"/>
        <v/>
      </c>
      <c r="P595" s="116"/>
      <c r="Q595" s="213"/>
      <c r="R595" s="106"/>
      <c r="S595" s="256">
        <f t="shared" si="53"/>
        <v>0</v>
      </c>
      <c r="T595" s="257"/>
      <c r="U595" s="85"/>
      <c r="V595" s="258"/>
    </row>
    <row r="596" spans="1:22">
      <c r="A596" s="245" t="str">
        <f t="shared" si="55"/>
        <v/>
      </c>
      <c r="B596" s="270"/>
      <c r="C596" s="216"/>
      <c r="D596" s="210"/>
      <c r="E596" s="214"/>
      <c r="F596" s="216"/>
      <c r="G596" s="211"/>
      <c r="H596" s="211"/>
      <c r="I596" s="211"/>
      <c r="J596" s="211"/>
      <c r="K596" s="250" t="str">
        <f t="shared" si="54"/>
        <v/>
      </c>
      <c r="L596" s="278"/>
      <c r="M596" s="252">
        <f>SUMIF(收入管理台账!$C$4:$C$5000,项目管理台账!K596,收入管理台账!$H$4:$H$5000)</f>
        <v>0</v>
      </c>
      <c r="N596" s="275" t="str">
        <f t="shared" si="56"/>
        <v/>
      </c>
      <c r="O596" s="276" t="str">
        <f t="shared" si="57"/>
        <v/>
      </c>
      <c r="P596" s="116"/>
      <c r="Q596" s="213"/>
      <c r="R596" s="106"/>
      <c r="S596" s="256">
        <f t="shared" si="53"/>
        <v>0</v>
      </c>
      <c r="T596" s="257"/>
      <c r="U596" s="85"/>
      <c r="V596" s="258"/>
    </row>
    <row r="597" spans="1:22">
      <c r="A597" s="245" t="str">
        <f t="shared" si="55"/>
        <v/>
      </c>
      <c r="B597" s="270"/>
      <c r="C597" s="216"/>
      <c r="D597" s="210"/>
      <c r="E597" s="214"/>
      <c r="F597" s="216"/>
      <c r="G597" s="211"/>
      <c r="H597" s="211"/>
      <c r="I597" s="211"/>
      <c r="J597" s="211"/>
      <c r="K597" s="250" t="str">
        <f t="shared" si="54"/>
        <v/>
      </c>
      <c r="L597" s="278"/>
      <c r="M597" s="252">
        <f>SUMIF(收入管理台账!$C$4:$C$5000,项目管理台账!K597,收入管理台账!$H$4:$H$5000)</f>
        <v>0</v>
      </c>
      <c r="N597" s="275" t="str">
        <f t="shared" si="56"/>
        <v/>
      </c>
      <c r="O597" s="276" t="str">
        <f t="shared" si="57"/>
        <v/>
      </c>
      <c r="P597" s="116"/>
      <c r="Q597" s="213"/>
      <c r="R597" s="106"/>
      <c r="S597" s="256">
        <f t="shared" si="53"/>
        <v>0</v>
      </c>
      <c r="T597" s="257"/>
      <c r="U597" s="85"/>
      <c r="V597" s="258"/>
    </row>
    <row r="598" spans="1:22">
      <c r="A598" s="245" t="str">
        <f t="shared" si="55"/>
        <v/>
      </c>
      <c r="B598" s="270"/>
      <c r="C598" s="216"/>
      <c r="D598" s="210"/>
      <c r="E598" s="214"/>
      <c r="F598" s="216"/>
      <c r="G598" s="211"/>
      <c r="H598" s="211"/>
      <c r="I598" s="211"/>
      <c r="J598" s="211"/>
      <c r="K598" s="250" t="str">
        <f t="shared" si="54"/>
        <v/>
      </c>
      <c r="L598" s="278"/>
      <c r="M598" s="252">
        <f>SUMIF(收入管理台账!$C$4:$C$5000,项目管理台账!K598,收入管理台账!$H$4:$H$5000)</f>
        <v>0</v>
      </c>
      <c r="N598" s="275" t="str">
        <f t="shared" si="56"/>
        <v/>
      </c>
      <c r="O598" s="276" t="str">
        <f t="shared" si="57"/>
        <v/>
      </c>
      <c r="P598" s="116"/>
      <c r="Q598" s="213"/>
      <c r="R598" s="106"/>
      <c r="S598" s="256">
        <f t="shared" si="53"/>
        <v>0</v>
      </c>
      <c r="T598" s="257"/>
      <c r="U598" s="85"/>
      <c r="V598" s="258"/>
    </row>
    <row r="599" spans="1:22">
      <c r="A599" s="245" t="str">
        <f t="shared" si="55"/>
        <v/>
      </c>
      <c r="B599" s="270"/>
      <c r="C599" s="216"/>
      <c r="D599" s="210"/>
      <c r="E599" s="214"/>
      <c r="F599" s="216"/>
      <c r="G599" s="211"/>
      <c r="H599" s="211"/>
      <c r="I599" s="211"/>
      <c r="J599" s="211"/>
      <c r="K599" s="250" t="str">
        <f t="shared" si="54"/>
        <v/>
      </c>
      <c r="L599" s="278"/>
      <c r="M599" s="252">
        <f>SUMIF(收入管理台账!$C$4:$C$5000,项目管理台账!K599,收入管理台账!$H$4:$H$5000)</f>
        <v>0</v>
      </c>
      <c r="N599" s="275" t="str">
        <f t="shared" si="56"/>
        <v/>
      </c>
      <c r="O599" s="276" t="str">
        <f t="shared" si="57"/>
        <v/>
      </c>
      <c r="P599" s="116"/>
      <c r="Q599" s="213"/>
      <c r="R599" s="106"/>
      <c r="S599" s="256">
        <f t="shared" si="53"/>
        <v>0</v>
      </c>
      <c r="T599" s="257"/>
      <c r="U599" s="85"/>
      <c r="V599" s="258"/>
    </row>
    <row r="600" spans="1:22">
      <c r="A600" s="245" t="str">
        <f t="shared" si="55"/>
        <v/>
      </c>
      <c r="B600" s="270"/>
      <c r="C600" s="216"/>
      <c r="D600" s="210"/>
      <c r="E600" s="214"/>
      <c r="F600" s="216"/>
      <c r="G600" s="211"/>
      <c r="H600" s="211"/>
      <c r="I600" s="211"/>
      <c r="J600" s="211"/>
      <c r="K600" s="250" t="str">
        <f t="shared" si="54"/>
        <v/>
      </c>
      <c r="L600" s="278"/>
      <c r="M600" s="252">
        <f>SUMIF(收入管理台账!$C$4:$C$5000,项目管理台账!K600,收入管理台账!$H$4:$H$5000)</f>
        <v>0</v>
      </c>
      <c r="N600" s="275" t="str">
        <f t="shared" si="56"/>
        <v/>
      </c>
      <c r="O600" s="276" t="str">
        <f t="shared" si="57"/>
        <v/>
      </c>
      <c r="P600" s="116"/>
      <c r="Q600" s="213"/>
      <c r="R600" s="106"/>
      <c r="S600" s="256">
        <f t="shared" si="53"/>
        <v>0</v>
      </c>
      <c r="T600" s="257"/>
      <c r="U600" s="85"/>
      <c r="V600" s="258"/>
    </row>
    <row r="601" spans="1:22">
      <c r="A601" s="245" t="str">
        <f t="shared" si="55"/>
        <v/>
      </c>
      <c r="B601" s="270"/>
      <c r="C601" s="216"/>
      <c r="D601" s="210"/>
      <c r="E601" s="214"/>
      <c r="F601" s="216"/>
      <c r="G601" s="211"/>
      <c r="H601" s="211"/>
      <c r="I601" s="211"/>
      <c r="J601" s="211"/>
      <c r="K601" s="250" t="str">
        <f t="shared" si="54"/>
        <v/>
      </c>
      <c r="L601" s="278"/>
      <c r="M601" s="252">
        <f>SUMIF(收入管理台账!$C$4:$C$5000,项目管理台账!K601,收入管理台账!$H$4:$H$5000)</f>
        <v>0</v>
      </c>
      <c r="N601" s="275" t="str">
        <f t="shared" si="56"/>
        <v/>
      </c>
      <c r="O601" s="276" t="str">
        <f t="shared" si="57"/>
        <v/>
      </c>
      <c r="P601" s="116"/>
      <c r="Q601" s="213"/>
      <c r="R601" s="106"/>
      <c r="S601" s="256">
        <f t="shared" si="53"/>
        <v>0</v>
      </c>
      <c r="T601" s="257"/>
      <c r="U601" s="85"/>
      <c r="V601" s="258"/>
    </row>
    <row r="602" spans="1:22">
      <c r="A602" s="245" t="str">
        <f t="shared" si="55"/>
        <v/>
      </c>
      <c r="B602" s="270"/>
      <c r="C602" s="216"/>
      <c r="D602" s="210"/>
      <c r="E602" s="214"/>
      <c r="F602" s="216"/>
      <c r="G602" s="211"/>
      <c r="H602" s="211"/>
      <c r="I602" s="211"/>
      <c r="J602" s="211"/>
      <c r="K602" s="250" t="str">
        <f t="shared" si="54"/>
        <v/>
      </c>
      <c r="L602" s="278"/>
      <c r="M602" s="252">
        <f>SUMIF(收入管理台账!$C$4:$C$5000,项目管理台账!K602,收入管理台账!$H$4:$H$5000)</f>
        <v>0</v>
      </c>
      <c r="N602" s="275" t="str">
        <f t="shared" si="56"/>
        <v/>
      </c>
      <c r="O602" s="276" t="str">
        <f t="shared" si="57"/>
        <v/>
      </c>
      <c r="P602" s="116"/>
      <c r="Q602" s="213"/>
      <c r="R602" s="106"/>
      <c r="S602" s="256">
        <f t="shared" si="53"/>
        <v>0</v>
      </c>
      <c r="T602" s="257"/>
      <c r="U602" s="85"/>
      <c r="V602" s="258"/>
    </row>
    <row r="603" spans="1:22">
      <c r="A603" s="245" t="str">
        <f t="shared" si="55"/>
        <v/>
      </c>
      <c r="B603" s="270"/>
      <c r="C603" s="216"/>
      <c r="D603" s="210"/>
      <c r="E603" s="214"/>
      <c r="F603" s="216"/>
      <c r="G603" s="211"/>
      <c r="H603" s="211"/>
      <c r="I603" s="211"/>
      <c r="J603" s="211"/>
      <c r="K603" s="250" t="str">
        <f t="shared" si="54"/>
        <v/>
      </c>
      <c r="L603" s="278"/>
      <c r="M603" s="252">
        <f>SUMIF(收入管理台账!$C$4:$C$5000,项目管理台账!K603,收入管理台账!$H$4:$H$5000)</f>
        <v>0</v>
      </c>
      <c r="N603" s="275" t="str">
        <f t="shared" si="56"/>
        <v/>
      </c>
      <c r="O603" s="276" t="str">
        <f t="shared" si="57"/>
        <v/>
      </c>
      <c r="P603" s="116"/>
      <c r="Q603" s="213"/>
      <c r="R603" s="106"/>
      <c r="S603" s="256">
        <f t="shared" si="53"/>
        <v>0</v>
      </c>
      <c r="T603" s="257"/>
      <c r="U603" s="85"/>
      <c r="V603" s="258"/>
    </row>
    <row r="604" spans="1:22">
      <c r="A604" s="245" t="str">
        <f t="shared" si="55"/>
        <v/>
      </c>
      <c r="B604" s="270"/>
      <c r="C604" s="216"/>
      <c r="D604" s="210"/>
      <c r="E604" s="214"/>
      <c r="F604" s="216"/>
      <c r="G604" s="211"/>
      <c r="H604" s="211"/>
      <c r="I604" s="211"/>
      <c r="J604" s="211"/>
      <c r="K604" s="250" t="str">
        <f t="shared" si="54"/>
        <v/>
      </c>
      <c r="L604" s="278"/>
      <c r="M604" s="252">
        <f>SUMIF(收入管理台账!$C$4:$C$5000,项目管理台账!K604,收入管理台账!$H$4:$H$5000)</f>
        <v>0</v>
      </c>
      <c r="N604" s="275" t="str">
        <f t="shared" si="56"/>
        <v/>
      </c>
      <c r="O604" s="276" t="str">
        <f t="shared" si="57"/>
        <v/>
      </c>
      <c r="P604" s="116"/>
      <c r="Q604" s="213"/>
      <c r="R604" s="106"/>
      <c r="S604" s="256">
        <f t="shared" si="53"/>
        <v>0</v>
      </c>
      <c r="T604" s="257"/>
      <c r="U604" s="85"/>
      <c r="V604" s="258"/>
    </row>
    <row r="605" spans="1:22">
      <c r="A605" s="245" t="str">
        <f t="shared" si="55"/>
        <v/>
      </c>
      <c r="B605" s="270"/>
      <c r="C605" s="216"/>
      <c r="D605" s="210"/>
      <c r="E605" s="214"/>
      <c r="F605" s="216"/>
      <c r="G605" s="211"/>
      <c r="H605" s="211"/>
      <c r="I605" s="211"/>
      <c r="J605" s="211"/>
      <c r="K605" s="250" t="str">
        <f t="shared" si="54"/>
        <v/>
      </c>
      <c r="L605" s="278"/>
      <c r="M605" s="252">
        <f>SUMIF(收入管理台账!$C$4:$C$5000,项目管理台账!K605,收入管理台账!$H$4:$H$5000)</f>
        <v>0</v>
      </c>
      <c r="N605" s="275" t="str">
        <f t="shared" si="56"/>
        <v/>
      </c>
      <c r="O605" s="276" t="str">
        <f t="shared" si="57"/>
        <v/>
      </c>
      <c r="P605" s="116"/>
      <c r="Q605" s="213"/>
      <c r="R605" s="106"/>
      <c r="S605" s="256">
        <f t="shared" si="53"/>
        <v>0</v>
      </c>
      <c r="T605" s="257"/>
      <c r="U605" s="85"/>
      <c r="V605" s="258"/>
    </row>
    <row r="606" spans="1:22">
      <c r="A606" s="245" t="str">
        <f t="shared" si="55"/>
        <v/>
      </c>
      <c r="B606" s="270"/>
      <c r="C606" s="216"/>
      <c r="D606" s="210"/>
      <c r="E606" s="214"/>
      <c r="F606" s="216"/>
      <c r="G606" s="211"/>
      <c r="H606" s="211"/>
      <c r="I606" s="211"/>
      <c r="J606" s="211"/>
      <c r="K606" s="250" t="str">
        <f t="shared" si="54"/>
        <v/>
      </c>
      <c r="L606" s="278"/>
      <c r="M606" s="252">
        <f>SUMIF(收入管理台账!$C$4:$C$5000,项目管理台账!K606,收入管理台账!$H$4:$H$5000)</f>
        <v>0</v>
      </c>
      <c r="N606" s="275" t="str">
        <f t="shared" si="56"/>
        <v/>
      </c>
      <c r="O606" s="276" t="str">
        <f t="shared" si="57"/>
        <v/>
      </c>
      <c r="P606" s="116"/>
      <c r="Q606" s="213"/>
      <c r="R606" s="106"/>
      <c r="S606" s="256">
        <f t="shared" si="53"/>
        <v>0</v>
      </c>
      <c r="T606" s="257"/>
      <c r="U606" s="85"/>
      <c r="V606" s="258"/>
    </row>
    <row r="607" spans="1:22">
      <c r="A607" s="245" t="str">
        <f t="shared" si="55"/>
        <v/>
      </c>
      <c r="B607" s="270"/>
      <c r="C607" s="216"/>
      <c r="D607" s="210"/>
      <c r="E607" s="214"/>
      <c r="F607" s="216"/>
      <c r="G607" s="211"/>
      <c r="H607" s="211"/>
      <c r="I607" s="211"/>
      <c r="J607" s="211"/>
      <c r="K607" s="250" t="str">
        <f t="shared" si="54"/>
        <v/>
      </c>
      <c r="L607" s="278"/>
      <c r="M607" s="252">
        <f>SUMIF(收入管理台账!$C$4:$C$5000,项目管理台账!K607,收入管理台账!$H$4:$H$5000)</f>
        <v>0</v>
      </c>
      <c r="N607" s="275" t="str">
        <f t="shared" si="56"/>
        <v/>
      </c>
      <c r="O607" s="276" t="str">
        <f t="shared" si="57"/>
        <v/>
      </c>
      <c r="P607" s="116"/>
      <c r="Q607" s="213"/>
      <c r="R607" s="106"/>
      <c r="S607" s="256">
        <f t="shared" si="53"/>
        <v>0</v>
      </c>
      <c r="T607" s="257"/>
      <c r="U607" s="85"/>
      <c r="V607" s="258"/>
    </row>
    <row r="608" spans="1:22">
      <c r="A608" s="245" t="str">
        <f t="shared" si="55"/>
        <v/>
      </c>
      <c r="B608" s="270"/>
      <c r="C608" s="216"/>
      <c r="D608" s="210"/>
      <c r="E608" s="214"/>
      <c r="F608" s="216"/>
      <c r="G608" s="211"/>
      <c r="H608" s="211"/>
      <c r="I608" s="211"/>
      <c r="J608" s="211"/>
      <c r="K608" s="250" t="str">
        <f t="shared" si="54"/>
        <v/>
      </c>
      <c r="L608" s="278"/>
      <c r="M608" s="252">
        <f>SUMIF(收入管理台账!$C$4:$C$5000,项目管理台账!K608,收入管理台账!$H$4:$H$5000)</f>
        <v>0</v>
      </c>
      <c r="N608" s="275" t="str">
        <f t="shared" si="56"/>
        <v/>
      </c>
      <c r="O608" s="276" t="str">
        <f t="shared" si="57"/>
        <v/>
      </c>
      <c r="P608" s="116"/>
      <c r="Q608" s="213"/>
      <c r="R608" s="106"/>
      <c r="S608" s="256">
        <f t="shared" si="53"/>
        <v>0</v>
      </c>
      <c r="T608" s="257"/>
      <c r="U608" s="85"/>
      <c r="V608" s="258"/>
    </row>
    <row r="609" spans="1:22">
      <c r="A609" s="245" t="str">
        <f t="shared" si="55"/>
        <v/>
      </c>
      <c r="B609" s="270"/>
      <c r="C609" s="216"/>
      <c r="D609" s="210"/>
      <c r="E609" s="214"/>
      <c r="F609" s="216"/>
      <c r="G609" s="211"/>
      <c r="H609" s="211"/>
      <c r="I609" s="211"/>
      <c r="J609" s="211"/>
      <c r="K609" s="250" t="str">
        <f t="shared" si="54"/>
        <v/>
      </c>
      <c r="L609" s="278"/>
      <c r="M609" s="252">
        <f>SUMIF(收入管理台账!$C$4:$C$5000,项目管理台账!K609,收入管理台账!$H$4:$H$5000)</f>
        <v>0</v>
      </c>
      <c r="N609" s="275" t="str">
        <f t="shared" si="56"/>
        <v/>
      </c>
      <c r="O609" s="276" t="str">
        <f t="shared" si="57"/>
        <v/>
      </c>
      <c r="P609" s="116"/>
      <c r="Q609" s="213"/>
      <c r="R609" s="106"/>
      <c r="S609" s="256">
        <f t="shared" si="53"/>
        <v>0</v>
      </c>
      <c r="T609" s="257"/>
      <c r="U609" s="85"/>
      <c r="V609" s="258"/>
    </row>
    <row r="610" spans="1:22">
      <c r="A610" s="245" t="str">
        <f t="shared" si="55"/>
        <v/>
      </c>
      <c r="B610" s="270"/>
      <c r="C610" s="216"/>
      <c r="D610" s="210"/>
      <c r="E610" s="214"/>
      <c r="F610" s="216"/>
      <c r="G610" s="211"/>
      <c r="H610" s="211"/>
      <c r="I610" s="211"/>
      <c r="J610" s="211"/>
      <c r="K610" s="250" t="str">
        <f t="shared" si="54"/>
        <v/>
      </c>
      <c r="L610" s="278"/>
      <c r="M610" s="252">
        <f>SUMIF(收入管理台账!$C$4:$C$5000,项目管理台账!K610,收入管理台账!$H$4:$H$5000)</f>
        <v>0</v>
      </c>
      <c r="N610" s="275" t="str">
        <f t="shared" si="56"/>
        <v/>
      </c>
      <c r="O610" s="276" t="str">
        <f t="shared" si="57"/>
        <v/>
      </c>
      <c r="P610" s="116"/>
      <c r="Q610" s="213"/>
      <c r="R610" s="106"/>
      <c r="S610" s="256">
        <f t="shared" si="53"/>
        <v>0</v>
      </c>
      <c r="T610" s="257"/>
      <c r="U610" s="85"/>
      <c r="V610" s="258"/>
    </row>
    <row r="611" spans="1:22">
      <c r="A611" s="245" t="str">
        <f t="shared" si="55"/>
        <v/>
      </c>
      <c r="B611" s="270"/>
      <c r="C611" s="216"/>
      <c r="D611" s="210"/>
      <c r="E611" s="214"/>
      <c r="F611" s="216"/>
      <c r="G611" s="211"/>
      <c r="H611" s="211"/>
      <c r="I611" s="211"/>
      <c r="J611" s="211"/>
      <c r="K611" s="250" t="str">
        <f t="shared" si="54"/>
        <v/>
      </c>
      <c r="L611" s="278"/>
      <c r="M611" s="252">
        <f>SUMIF(收入管理台账!$C$4:$C$5000,项目管理台账!K611,收入管理台账!$H$4:$H$5000)</f>
        <v>0</v>
      </c>
      <c r="N611" s="275" t="str">
        <f t="shared" si="56"/>
        <v/>
      </c>
      <c r="O611" s="276" t="str">
        <f t="shared" si="57"/>
        <v/>
      </c>
      <c r="P611" s="116"/>
      <c r="Q611" s="213"/>
      <c r="R611" s="106"/>
      <c r="S611" s="256">
        <f t="shared" si="53"/>
        <v>0</v>
      </c>
      <c r="T611" s="257"/>
      <c r="U611" s="85"/>
      <c r="V611" s="258"/>
    </row>
    <row r="612" spans="1:22">
      <c r="A612" s="245" t="str">
        <f t="shared" si="55"/>
        <v/>
      </c>
      <c r="B612" s="270"/>
      <c r="C612" s="216"/>
      <c r="D612" s="210"/>
      <c r="E612" s="214"/>
      <c r="F612" s="216"/>
      <c r="G612" s="211"/>
      <c r="H612" s="211"/>
      <c r="I612" s="211"/>
      <c r="J612" s="211"/>
      <c r="K612" s="250" t="str">
        <f t="shared" si="54"/>
        <v/>
      </c>
      <c r="L612" s="278"/>
      <c r="M612" s="252">
        <f>SUMIF(收入管理台账!$C$4:$C$5000,项目管理台账!K612,收入管理台账!$H$4:$H$5000)</f>
        <v>0</v>
      </c>
      <c r="N612" s="275" t="str">
        <f t="shared" si="56"/>
        <v/>
      </c>
      <c r="O612" s="276" t="str">
        <f t="shared" si="57"/>
        <v/>
      </c>
      <c r="P612" s="116"/>
      <c r="Q612" s="213"/>
      <c r="R612" s="106"/>
      <c r="S612" s="256">
        <f t="shared" si="53"/>
        <v>0</v>
      </c>
      <c r="T612" s="257"/>
      <c r="U612" s="85"/>
      <c r="V612" s="258"/>
    </row>
    <row r="613" spans="1:22">
      <c r="A613" s="245" t="str">
        <f t="shared" si="55"/>
        <v/>
      </c>
      <c r="B613" s="270"/>
      <c r="C613" s="216"/>
      <c r="D613" s="210"/>
      <c r="E613" s="214"/>
      <c r="F613" s="216"/>
      <c r="G613" s="211"/>
      <c r="H613" s="211"/>
      <c r="I613" s="211"/>
      <c r="J613" s="211"/>
      <c r="K613" s="250" t="str">
        <f t="shared" si="54"/>
        <v/>
      </c>
      <c r="L613" s="278"/>
      <c r="M613" s="252">
        <f>SUMIF(收入管理台账!$C$4:$C$5000,项目管理台账!K613,收入管理台账!$H$4:$H$5000)</f>
        <v>0</v>
      </c>
      <c r="N613" s="275" t="str">
        <f t="shared" si="56"/>
        <v/>
      </c>
      <c r="O613" s="276" t="str">
        <f t="shared" si="57"/>
        <v/>
      </c>
      <c r="P613" s="116"/>
      <c r="Q613" s="213"/>
      <c r="R613" s="106"/>
      <c r="S613" s="256">
        <f t="shared" si="53"/>
        <v>0</v>
      </c>
      <c r="T613" s="257"/>
      <c r="U613" s="85"/>
      <c r="V613" s="258"/>
    </row>
    <row r="614" spans="1:22">
      <c r="A614" s="245" t="str">
        <f t="shared" si="55"/>
        <v/>
      </c>
      <c r="B614" s="270"/>
      <c r="C614" s="216"/>
      <c r="D614" s="210"/>
      <c r="E614" s="214"/>
      <c r="F614" s="216"/>
      <c r="G614" s="211"/>
      <c r="H614" s="211"/>
      <c r="I614" s="211"/>
      <c r="J614" s="211"/>
      <c r="K614" s="250" t="str">
        <f t="shared" si="54"/>
        <v/>
      </c>
      <c r="L614" s="278"/>
      <c r="M614" s="252">
        <f>SUMIF(收入管理台账!$C$4:$C$5000,项目管理台账!K614,收入管理台账!$H$4:$H$5000)</f>
        <v>0</v>
      </c>
      <c r="N614" s="275" t="str">
        <f t="shared" si="56"/>
        <v/>
      </c>
      <c r="O614" s="276" t="str">
        <f t="shared" si="57"/>
        <v/>
      </c>
      <c r="P614" s="116"/>
      <c r="Q614" s="213"/>
      <c r="R614" s="106"/>
      <c r="S614" s="256">
        <f t="shared" si="53"/>
        <v>0</v>
      </c>
      <c r="T614" s="257"/>
      <c r="U614" s="85"/>
      <c r="V614" s="258"/>
    </row>
    <row r="615" spans="1:22">
      <c r="A615" s="245" t="str">
        <f t="shared" si="55"/>
        <v/>
      </c>
      <c r="B615" s="270"/>
      <c r="C615" s="216"/>
      <c r="D615" s="210"/>
      <c r="E615" s="214"/>
      <c r="F615" s="216"/>
      <c r="G615" s="211"/>
      <c r="H615" s="211"/>
      <c r="I615" s="211"/>
      <c r="J615" s="211"/>
      <c r="K615" s="250" t="str">
        <f t="shared" si="54"/>
        <v/>
      </c>
      <c r="L615" s="278"/>
      <c r="M615" s="252">
        <f>SUMIF(收入管理台账!$C$4:$C$5000,项目管理台账!K615,收入管理台账!$H$4:$H$5000)</f>
        <v>0</v>
      </c>
      <c r="N615" s="275" t="str">
        <f t="shared" si="56"/>
        <v/>
      </c>
      <c r="O615" s="276" t="str">
        <f t="shared" si="57"/>
        <v/>
      </c>
      <c r="P615" s="116"/>
      <c r="Q615" s="213"/>
      <c r="R615" s="106"/>
      <c r="S615" s="256">
        <f t="shared" ref="S615:S678" si="58">P615*R615</f>
        <v>0</v>
      </c>
      <c r="T615" s="257"/>
      <c r="U615" s="85"/>
      <c r="V615" s="258"/>
    </row>
    <row r="616" spans="1:22">
      <c r="A616" s="245" t="str">
        <f t="shared" si="55"/>
        <v/>
      </c>
      <c r="B616" s="270"/>
      <c r="C616" s="216"/>
      <c r="D616" s="210"/>
      <c r="E616" s="214"/>
      <c r="F616" s="216"/>
      <c r="G616" s="211"/>
      <c r="H616" s="211"/>
      <c r="I616" s="211"/>
      <c r="J616" s="211"/>
      <c r="K616" s="250" t="str">
        <f t="shared" ref="K616:K679" si="59">IF(D616&lt;&gt;"","首熙"&amp;LEFT(E616,2)&amp;RIGHT(YEAR(J616),4)&amp;IF(MONTH(J616)&lt;10,0&amp;MONTH(J616),MONTH(J616))&amp;IF(A616&lt;10,0&amp;0&amp;A616,IF(A616&lt;100,0&amp;A616,A616)),"")</f>
        <v/>
      </c>
      <c r="L616" s="278"/>
      <c r="M616" s="252">
        <f>SUMIF(收入管理台账!$C$4:$C$5000,项目管理台账!K616,收入管理台账!$H$4:$H$5000)</f>
        <v>0</v>
      </c>
      <c r="N616" s="275" t="str">
        <f t="shared" si="56"/>
        <v/>
      </c>
      <c r="O616" s="276" t="str">
        <f t="shared" si="57"/>
        <v/>
      </c>
      <c r="P616" s="116"/>
      <c r="Q616" s="213"/>
      <c r="R616" s="106"/>
      <c r="S616" s="256">
        <f t="shared" si="58"/>
        <v>0</v>
      </c>
      <c r="T616" s="257"/>
      <c r="U616" s="85"/>
      <c r="V616" s="258"/>
    </row>
    <row r="617" spans="1:22">
      <c r="A617" s="245" t="str">
        <f t="shared" si="55"/>
        <v/>
      </c>
      <c r="B617" s="270"/>
      <c r="C617" s="216"/>
      <c r="D617" s="210"/>
      <c r="E617" s="214"/>
      <c r="F617" s="216"/>
      <c r="G617" s="211"/>
      <c r="H617" s="211"/>
      <c r="I617" s="211"/>
      <c r="J617" s="211"/>
      <c r="K617" s="250" t="str">
        <f t="shared" si="59"/>
        <v/>
      </c>
      <c r="L617" s="278"/>
      <c r="M617" s="252">
        <f>SUMIF(收入管理台账!$C$4:$C$5000,项目管理台账!K617,收入管理台账!$H$4:$H$5000)</f>
        <v>0</v>
      </c>
      <c r="N617" s="275" t="str">
        <f t="shared" si="56"/>
        <v/>
      </c>
      <c r="O617" s="276" t="str">
        <f t="shared" si="57"/>
        <v/>
      </c>
      <c r="P617" s="116"/>
      <c r="Q617" s="213"/>
      <c r="R617" s="106"/>
      <c r="S617" s="256">
        <f t="shared" si="58"/>
        <v>0</v>
      </c>
      <c r="T617" s="257"/>
      <c r="U617" s="85"/>
      <c r="V617" s="258"/>
    </row>
    <row r="618" spans="1:22">
      <c r="A618" s="245" t="str">
        <f t="shared" si="55"/>
        <v/>
      </c>
      <c r="B618" s="270"/>
      <c r="C618" s="216"/>
      <c r="D618" s="210"/>
      <c r="E618" s="214"/>
      <c r="F618" s="216"/>
      <c r="G618" s="211"/>
      <c r="H618" s="211"/>
      <c r="I618" s="211"/>
      <c r="J618" s="211"/>
      <c r="K618" s="250" t="str">
        <f t="shared" si="59"/>
        <v/>
      </c>
      <c r="L618" s="278"/>
      <c r="M618" s="252">
        <f>SUMIF(收入管理台账!$C$4:$C$5000,项目管理台账!K618,收入管理台账!$H$4:$H$5000)</f>
        <v>0</v>
      </c>
      <c r="N618" s="275" t="str">
        <f t="shared" si="56"/>
        <v/>
      </c>
      <c r="O618" s="276" t="str">
        <f t="shared" si="57"/>
        <v/>
      </c>
      <c r="P618" s="116"/>
      <c r="Q618" s="213"/>
      <c r="R618" s="106"/>
      <c r="S618" s="256">
        <f t="shared" si="58"/>
        <v>0</v>
      </c>
      <c r="T618" s="257"/>
      <c r="U618" s="85"/>
      <c r="V618" s="258"/>
    </row>
    <row r="619" spans="1:22">
      <c r="A619" s="245" t="str">
        <f t="shared" si="55"/>
        <v/>
      </c>
      <c r="B619" s="270"/>
      <c r="C619" s="216"/>
      <c r="D619" s="210"/>
      <c r="E619" s="214"/>
      <c r="F619" s="216"/>
      <c r="G619" s="211"/>
      <c r="H619" s="211"/>
      <c r="I619" s="211"/>
      <c r="J619" s="211"/>
      <c r="K619" s="250" t="str">
        <f t="shared" si="59"/>
        <v/>
      </c>
      <c r="L619" s="278"/>
      <c r="M619" s="252">
        <f>SUMIF(收入管理台账!$C$4:$C$5000,项目管理台账!K619,收入管理台账!$H$4:$H$5000)</f>
        <v>0</v>
      </c>
      <c r="N619" s="275" t="str">
        <f t="shared" si="56"/>
        <v/>
      </c>
      <c r="O619" s="276" t="str">
        <f t="shared" si="57"/>
        <v/>
      </c>
      <c r="P619" s="116"/>
      <c r="Q619" s="213"/>
      <c r="R619" s="106"/>
      <c r="S619" s="256">
        <f t="shared" si="58"/>
        <v>0</v>
      </c>
      <c r="T619" s="257"/>
      <c r="U619" s="85"/>
      <c r="V619" s="258"/>
    </row>
    <row r="620" spans="1:22">
      <c r="A620" s="245" t="str">
        <f t="shared" si="55"/>
        <v/>
      </c>
      <c r="B620" s="270"/>
      <c r="C620" s="216"/>
      <c r="D620" s="210"/>
      <c r="E620" s="214"/>
      <c r="F620" s="216"/>
      <c r="G620" s="211"/>
      <c r="H620" s="211"/>
      <c r="I620" s="211"/>
      <c r="J620" s="211"/>
      <c r="K620" s="250" t="str">
        <f t="shared" si="59"/>
        <v/>
      </c>
      <c r="L620" s="278"/>
      <c r="M620" s="252">
        <f>SUMIF(收入管理台账!$C$4:$C$5000,项目管理台账!K620,收入管理台账!$H$4:$H$5000)</f>
        <v>0</v>
      </c>
      <c r="N620" s="275" t="str">
        <f t="shared" si="56"/>
        <v/>
      </c>
      <c r="O620" s="276" t="str">
        <f t="shared" si="57"/>
        <v/>
      </c>
      <c r="P620" s="116"/>
      <c r="Q620" s="213"/>
      <c r="R620" s="106"/>
      <c r="S620" s="256">
        <f t="shared" si="58"/>
        <v>0</v>
      </c>
      <c r="T620" s="257"/>
      <c r="U620" s="85"/>
      <c r="V620" s="258"/>
    </row>
    <row r="621" spans="1:22">
      <c r="A621" s="245" t="str">
        <f t="shared" si="55"/>
        <v/>
      </c>
      <c r="B621" s="270"/>
      <c r="C621" s="216"/>
      <c r="D621" s="210"/>
      <c r="E621" s="214"/>
      <c r="F621" s="216"/>
      <c r="G621" s="211"/>
      <c r="H621" s="211"/>
      <c r="I621" s="211"/>
      <c r="J621" s="211"/>
      <c r="K621" s="250" t="str">
        <f t="shared" si="59"/>
        <v/>
      </c>
      <c r="L621" s="278"/>
      <c r="M621" s="252">
        <f>SUMIF(收入管理台账!$C$4:$C$5000,项目管理台账!K621,收入管理台账!$H$4:$H$5000)</f>
        <v>0</v>
      </c>
      <c r="N621" s="275" t="str">
        <f t="shared" si="56"/>
        <v/>
      </c>
      <c r="O621" s="276" t="str">
        <f t="shared" si="57"/>
        <v/>
      </c>
      <c r="P621" s="116"/>
      <c r="Q621" s="213"/>
      <c r="R621" s="106"/>
      <c r="S621" s="256">
        <f t="shared" si="58"/>
        <v>0</v>
      </c>
      <c r="T621" s="257"/>
      <c r="U621" s="85"/>
      <c r="V621" s="258"/>
    </row>
    <row r="622" spans="1:22">
      <c r="A622" s="245" t="str">
        <f t="shared" si="55"/>
        <v/>
      </c>
      <c r="B622" s="270"/>
      <c r="C622" s="216"/>
      <c r="D622" s="210"/>
      <c r="E622" s="214"/>
      <c r="F622" s="216"/>
      <c r="G622" s="211"/>
      <c r="H622" s="211"/>
      <c r="I622" s="211"/>
      <c r="J622" s="211"/>
      <c r="K622" s="250" t="str">
        <f t="shared" si="59"/>
        <v/>
      </c>
      <c r="L622" s="278"/>
      <c r="M622" s="252">
        <f>SUMIF(收入管理台账!$C$4:$C$5000,项目管理台账!K622,收入管理台账!$H$4:$H$5000)</f>
        <v>0</v>
      </c>
      <c r="N622" s="275" t="str">
        <f t="shared" si="56"/>
        <v/>
      </c>
      <c r="O622" s="276" t="str">
        <f t="shared" si="57"/>
        <v/>
      </c>
      <c r="P622" s="116"/>
      <c r="Q622" s="213"/>
      <c r="R622" s="106"/>
      <c r="S622" s="256">
        <f t="shared" si="58"/>
        <v>0</v>
      </c>
      <c r="T622" s="257"/>
      <c r="U622" s="85"/>
      <c r="V622" s="258"/>
    </row>
    <row r="623" spans="1:22">
      <c r="A623" s="245" t="str">
        <f t="shared" si="55"/>
        <v/>
      </c>
      <c r="B623" s="270"/>
      <c r="C623" s="216"/>
      <c r="D623" s="210"/>
      <c r="E623" s="214"/>
      <c r="F623" s="216"/>
      <c r="G623" s="211"/>
      <c r="H623" s="211"/>
      <c r="I623" s="211"/>
      <c r="J623" s="211"/>
      <c r="K623" s="250" t="str">
        <f t="shared" si="59"/>
        <v/>
      </c>
      <c r="L623" s="278"/>
      <c r="M623" s="252">
        <f>SUMIF(收入管理台账!$C$4:$C$5000,项目管理台账!K623,收入管理台账!$H$4:$H$5000)</f>
        <v>0</v>
      </c>
      <c r="N623" s="275" t="str">
        <f t="shared" si="56"/>
        <v/>
      </c>
      <c r="O623" s="276" t="str">
        <f t="shared" si="57"/>
        <v/>
      </c>
      <c r="P623" s="116"/>
      <c r="Q623" s="213"/>
      <c r="R623" s="106"/>
      <c r="S623" s="256">
        <f t="shared" si="58"/>
        <v>0</v>
      </c>
      <c r="T623" s="257"/>
      <c r="U623" s="85"/>
      <c r="V623" s="258"/>
    </row>
    <row r="624" spans="1:22">
      <c r="A624" s="245" t="str">
        <f t="shared" si="55"/>
        <v/>
      </c>
      <c r="B624" s="270"/>
      <c r="C624" s="216"/>
      <c r="D624" s="210"/>
      <c r="E624" s="214"/>
      <c r="F624" s="216"/>
      <c r="G624" s="211"/>
      <c r="H624" s="211"/>
      <c r="I624" s="211"/>
      <c r="J624" s="211"/>
      <c r="K624" s="250" t="str">
        <f t="shared" si="59"/>
        <v/>
      </c>
      <c r="L624" s="278"/>
      <c r="M624" s="252">
        <f>SUMIF(收入管理台账!$C$4:$C$5000,项目管理台账!K624,收入管理台账!$H$4:$H$5000)</f>
        <v>0</v>
      </c>
      <c r="N624" s="275" t="str">
        <f t="shared" si="56"/>
        <v/>
      </c>
      <c r="O624" s="276" t="str">
        <f t="shared" si="57"/>
        <v/>
      </c>
      <c r="P624" s="116"/>
      <c r="Q624" s="213"/>
      <c r="R624" s="106"/>
      <c r="S624" s="256">
        <f t="shared" si="58"/>
        <v>0</v>
      </c>
      <c r="T624" s="257"/>
      <c r="U624" s="85"/>
      <c r="V624" s="258"/>
    </row>
    <row r="625" spans="1:22">
      <c r="A625" s="245" t="str">
        <f t="shared" si="55"/>
        <v/>
      </c>
      <c r="B625" s="270"/>
      <c r="C625" s="216"/>
      <c r="D625" s="210"/>
      <c r="E625" s="214"/>
      <c r="F625" s="216"/>
      <c r="G625" s="211"/>
      <c r="H625" s="211"/>
      <c r="I625" s="211"/>
      <c r="J625" s="211"/>
      <c r="K625" s="250" t="str">
        <f t="shared" si="59"/>
        <v/>
      </c>
      <c r="L625" s="278"/>
      <c r="M625" s="252">
        <f>SUMIF(收入管理台账!$C$4:$C$5000,项目管理台账!K625,收入管理台账!$H$4:$H$5000)</f>
        <v>0</v>
      </c>
      <c r="N625" s="275" t="str">
        <f t="shared" si="56"/>
        <v/>
      </c>
      <c r="O625" s="276" t="str">
        <f t="shared" si="57"/>
        <v/>
      </c>
      <c r="P625" s="116"/>
      <c r="Q625" s="213"/>
      <c r="R625" s="106"/>
      <c r="S625" s="256">
        <f t="shared" si="58"/>
        <v>0</v>
      </c>
      <c r="T625" s="257"/>
      <c r="U625" s="85"/>
      <c r="V625" s="258"/>
    </row>
    <row r="626" spans="1:22">
      <c r="A626" s="245" t="str">
        <f t="shared" si="55"/>
        <v/>
      </c>
      <c r="B626" s="270"/>
      <c r="C626" s="216"/>
      <c r="D626" s="210"/>
      <c r="E626" s="214"/>
      <c r="F626" s="216"/>
      <c r="G626" s="211"/>
      <c r="H626" s="211"/>
      <c r="I626" s="211"/>
      <c r="J626" s="211"/>
      <c r="K626" s="250" t="str">
        <f t="shared" si="59"/>
        <v/>
      </c>
      <c r="L626" s="278"/>
      <c r="M626" s="252">
        <f>SUMIF(收入管理台账!$C$4:$C$5000,项目管理台账!K626,收入管理台账!$H$4:$H$5000)</f>
        <v>0</v>
      </c>
      <c r="N626" s="275" t="str">
        <f t="shared" si="56"/>
        <v/>
      </c>
      <c r="O626" s="276" t="str">
        <f t="shared" si="57"/>
        <v/>
      </c>
      <c r="P626" s="116"/>
      <c r="Q626" s="213"/>
      <c r="R626" s="106"/>
      <c r="S626" s="256">
        <f t="shared" si="58"/>
        <v>0</v>
      </c>
      <c r="T626" s="257"/>
      <c r="U626" s="85"/>
      <c r="V626" s="258"/>
    </row>
    <row r="627" spans="1:22">
      <c r="A627" s="245" t="str">
        <f t="shared" si="55"/>
        <v/>
      </c>
      <c r="B627" s="270"/>
      <c r="C627" s="216"/>
      <c r="D627" s="210"/>
      <c r="E627" s="214"/>
      <c r="F627" s="216"/>
      <c r="G627" s="211"/>
      <c r="H627" s="211"/>
      <c r="I627" s="211"/>
      <c r="J627" s="211"/>
      <c r="K627" s="250" t="str">
        <f t="shared" si="59"/>
        <v/>
      </c>
      <c r="L627" s="278"/>
      <c r="M627" s="252">
        <f>SUMIF(收入管理台账!$C$4:$C$5000,项目管理台账!K627,收入管理台账!$H$4:$H$5000)</f>
        <v>0</v>
      </c>
      <c r="N627" s="275" t="str">
        <f t="shared" si="56"/>
        <v/>
      </c>
      <c r="O627" s="276" t="str">
        <f t="shared" si="57"/>
        <v/>
      </c>
      <c r="P627" s="116"/>
      <c r="Q627" s="213"/>
      <c r="R627" s="106"/>
      <c r="S627" s="256">
        <f t="shared" si="58"/>
        <v>0</v>
      </c>
      <c r="T627" s="257"/>
      <c r="U627" s="85"/>
      <c r="V627" s="258"/>
    </row>
    <row r="628" spans="1:22">
      <c r="A628" s="245" t="str">
        <f t="shared" si="55"/>
        <v/>
      </c>
      <c r="B628" s="270"/>
      <c r="C628" s="216"/>
      <c r="D628" s="210"/>
      <c r="E628" s="214"/>
      <c r="F628" s="216"/>
      <c r="G628" s="211"/>
      <c r="H628" s="211"/>
      <c r="I628" s="211"/>
      <c r="J628" s="211"/>
      <c r="K628" s="250" t="str">
        <f t="shared" si="59"/>
        <v/>
      </c>
      <c r="L628" s="278"/>
      <c r="M628" s="252">
        <f>SUMIF(收入管理台账!$C$4:$C$5000,项目管理台账!K628,收入管理台账!$H$4:$H$5000)</f>
        <v>0</v>
      </c>
      <c r="N628" s="275" t="str">
        <f t="shared" si="56"/>
        <v/>
      </c>
      <c r="O628" s="276" t="str">
        <f t="shared" si="57"/>
        <v/>
      </c>
      <c r="P628" s="116"/>
      <c r="Q628" s="213"/>
      <c r="R628" s="106"/>
      <c r="S628" s="256">
        <f t="shared" si="58"/>
        <v>0</v>
      </c>
      <c r="T628" s="257"/>
      <c r="U628" s="85"/>
      <c r="V628" s="258"/>
    </row>
    <row r="629" spans="1:22">
      <c r="A629" s="245" t="str">
        <f t="shared" si="55"/>
        <v/>
      </c>
      <c r="B629" s="270"/>
      <c r="C629" s="216"/>
      <c r="D629" s="210"/>
      <c r="E629" s="214"/>
      <c r="F629" s="216"/>
      <c r="G629" s="211"/>
      <c r="H629" s="211"/>
      <c r="I629" s="211"/>
      <c r="J629" s="211"/>
      <c r="K629" s="250" t="str">
        <f t="shared" si="59"/>
        <v/>
      </c>
      <c r="L629" s="278"/>
      <c r="M629" s="252">
        <f>SUMIF(收入管理台账!$C$4:$C$5000,项目管理台账!K629,收入管理台账!$H$4:$H$5000)</f>
        <v>0</v>
      </c>
      <c r="N629" s="275" t="str">
        <f t="shared" si="56"/>
        <v/>
      </c>
      <c r="O629" s="276" t="str">
        <f t="shared" si="57"/>
        <v/>
      </c>
      <c r="P629" s="116"/>
      <c r="Q629" s="213"/>
      <c r="R629" s="106"/>
      <c r="S629" s="256">
        <f t="shared" si="58"/>
        <v>0</v>
      </c>
      <c r="T629" s="257"/>
      <c r="U629" s="85"/>
      <c r="V629" s="258"/>
    </row>
    <row r="630" spans="1:22">
      <c r="A630" s="245" t="str">
        <f t="shared" si="55"/>
        <v/>
      </c>
      <c r="B630" s="270"/>
      <c r="C630" s="216"/>
      <c r="D630" s="210"/>
      <c r="E630" s="214"/>
      <c r="F630" s="216"/>
      <c r="G630" s="211"/>
      <c r="H630" s="211"/>
      <c r="I630" s="211"/>
      <c r="J630" s="211"/>
      <c r="K630" s="250" t="str">
        <f t="shared" si="59"/>
        <v/>
      </c>
      <c r="L630" s="278"/>
      <c r="M630" s="252">
        <f>SUMIF(收入管理台账!$C$4:$C$5000,项目管理台账!K630,收入管理台账!$H$4:$H$5000)</f>
        <v>0</v>
      </c>
      <c r="N630" s="275" t="str">
        <f t="shared" si="56"/>
        <v/>
      </c>
      <c r="O630" s="276" t="str">
        <f t="shared" si="57"/>
        <v/>
      </c>
      <c r="P630" s="116"/>
      <c r="Q630" s="213"/>
      <c r="R630" s="106"/>
      <c r="S630" s="256">
        <f t="shared" si="58"/>
        <v>0</v>
      </c>
      <c r="T630" s="257"/>
      <c r="U630" s="85"/>
      <c r="V630" s="258"/>
    </row>
    <row r="631" spans="1:22">
      <c r="A631" s="245" t="str">
        <f t="shared" si="55"/>
        <v/>
      </c>
      <c r="B631" s="270"/>
      <c r="C631" s="216"/>
      <c r="D631" s="210"/>
      <c r="E631" s="214"/>
      <c r="F631" s="216"/>
      <c r="G631" s="211"/>
      <c r="H631" s="211"/>
      <c r="I631" s="211"/>
      <c r="J631" s="211"/>
      <c r="K631" s="250" t="str">
        <f t="shared" si="59"/>
        <v/>
      </c>
      <c r="L631" s="278"/>
      <c r="M631" s="252">
        <f>SUMIF(收入管理台账!$C$4:$C$5000,项目管理台账!K631,收入管理台账!$H$4:$H$5000)</f>
        <v>0</v>
      </c>
      <c r="N631" s="275" t="str">
        <f t="shared" si="56"/>
        <v/>
      </c>
      <c r="O631" s="276" t="str">
        <f t="shared" si="57"/>
        <v/>
      </c>
      <c r="P631" s="116"/>
      <c r="Q631" s="213"/>
      <c r="R631" s="106"/>
      <c r="S631" s="256">
        <f t="shared" si="58"/>
        <v>0</v>
      </c>
      <c r="T631" s="257"/>
      <c r="U631" s="85"/>
      <c r="V631" s="258"/>
    </row>
    <row r="632" spans="1:22">
      <c r="A632" s="245" t="str">
        <f t="shared" si="55"/>
        <v/>
      </c>
      <c r="B632" s="270"/>
      <c r="C632" s="216"/>
      <c r="D632" s="210"/>
      <c r="E632" s="214"/>
      <c r="F632" s="216"/>
      <c r="G632" s="211"/>
      <c r="H632" s="211"/>
      <c r="I632" s="211"/>
      <c r="J632" s="211"/>
      <c r="K632" s="250" t="str">
        <f t="shared" si="59"/>
        <v/>
      </c>
      <c r="L632" s="278"/>
      <c r="M632" s="252">
        <f>SUMIF(收入管理台账!$C$4:$C$5000,项目管理台账!K632,收入管理台账!$H$4:$H$5000)</f>
        <v>0</v>
      </c>
      <c r="N632" s="275" t="str">
        <f t="shared" si="56"/>
        <v/>
      </c>
      <c r="O632" s="276" t="str">
        <f t="shared" si="57"/>
        <v/>
      </c>
      <c r="P632" s="116"/>
      <c r="Q632" s="213"/>
      <c r="R632" s="106"/>
      <c r="S632" s="256">
        <f t="shared" si="58"/>
        <v>0</v>
      </c>
      <c r="T632" s="257"/>
      <c r="U632" s="85"/>
      <c r="V632" s="258"/>
    </row>
    <row r="633" spans="1:22">
      <c r="A633" s="245" t="str">
        <f t="shared" si="55"/>
        <v/>
      </c>
      <c r="B633" s="270"/>
      <c r="C633" s="216"/>
      <c r="D633" s="210"/>
      <c r="E633" s="214"/>
      <c r="F633" s="216"/>
      <c r="G633" s="211"/>
      <c r="H633" s="211"/>
      <c r="I633" s="211"/>
      <c r="J633" s="211"/>
      <c r="K633" s="250" t="str">
        <f t="shared" si="59"/>
        <v/>
      </c>
      <c r="L633" s="278"/>
      <c r="M633" s="252">
        <f>SUMIF(收入管理台账!$C$4:$C$5000,项目管理台账!K633,收入管理台账!$H$4:$H$5000)</f>
        <v>0</v>
      </c>
      <c r="N633" s="275" t="str">
        <f t="shared" si="56"/>
        <v/>
      </c>
      <c r="O633" s="276" t="str">
        <f t="shared" si="57"/>
        <v/>
      </c>
      <c r="P633" s="116"/>
      <c r="Q633" s="213"/>
      <c r="R633" s="106"/>
      <c r="S633" s="256">
        <f t="shared" si="58"/>
        <v>0</v>
      </c>
      <c r="T633" s="257"/>
      <c r="U633" s="85"/>
      <c r="V633" s="258"/>
    </row>
    <row r="634" spans="1:22">
      <c r="A634" s="245" t="str">
        <f t="shared" si="55"/>
        <v/>
      </c>
      <c r="B634" s="270"/>
      <c r="C634" s="216"/>
      <c r="D634" s="210"/>
      <c r="E634" s="214"/>
      <c r="F634" s="216"/>
      <c r="G634" s="211"/>
      <c r="H634" s="211"/>
      <c r="I634" s="211"/>
      <c r="J634" s="211"/>
      <c r="K634" s="250" t="str">
        <f t="shared" si="59"/>
        <v/>
      </c>
      <c r="L634" s="278"/>
      <c r="M634" s="252">
        <f>SUMIF(收入管理台账!$C$4:$C$5000,项目管理台账!K634,收入管理台账!$H$4:$H$5000)</f>
        <v>0</v>
      </c>
      <c r="N634" s="275" t="str">
        <f t="shared" si="56"/>
        <v/>
      </c>
      <c r="O634" s="276" t="str">
        <f t="shared" si="57"/>
        <v/>
      </c>
      <c r="P634" s="116"/>
      <c r="Q634" s="213"/>
      <c r="R634" s="106"/>
      <c r="S634" s="256">
        <f t="shared" si="58"/>
        <v>0</v>
      </c>
      <c r="T634" s="257"/>
      <c r="U634" s="85"/>
      <c r="V634" s="258"/>
    </row>
    <row r="635" spans="1:22">
      <c r="A635" s="245" t="str">
        <f t="shared" si="55"/>
        <v/>
      </c>
      <c r="B635" s="270"/>
      <c r="C635" s="216"/>
      <c r="D635" s="210"/>
      <c r="E635" s="214"/>
      <c r="F635" s="216"/>
      <c r="G635" s="211"/>
      <c r="H635" s="211"/>
      <c r="I635" s="211"/>
      <c r="J635" s="211"/>
      <c r="K635" s="250" t="str">
        <f t="shared" si="59"/>
        <v/>
      </c>
      <c r="L635" s="278"/>
      <c r="M635" s="252">
        <f>SUMIF(收入管理台账!$C$4:$C$5000,项目管理台账!K635,收入管理台账!$H$4:$H$5000)</f>
        <v>0</v>
      </c>
      <c r="N635" s="275" t="str">
        <f t="shared" si="56"/>
        <v/>
      </c>
      <c r="O635" s="276" t="str">
        <f t="shared" si="57"/>
        <v/>
      </c>
      <c r="P635" s="116"/>
      <c r="Q635" s="213"/>
      <c r="R635" s="106"/>
      <c r="S635" s="256">
        <f t="shared" si="58"/>
        <v>0</v>
      </c>
      <c r="T635" s="257"/>
      <c r="U635" s="85"/>
      <c r="V635" s="258"/>
    </row>
    <row r="636" spans="1:22">
      <c r="A636" s="245" t="str">
        <f t="shared" si="55"/>
        <v/>
      </c>
      <c r="B636" s="270"/>
      <c r="C636" s="216"/>
      <c r="D636" s="210"/>
      <c r="E636" s="214"/>
      <c r="F636" s="216"/>
      <c r="G636" s="211"/>
      <c r="H636" s="211"/>
      <c r="I636" s="211"/>
      <c r="J636" s="211"/>
      <c r="K636" s="250" t="str">
        <f t="shared" si="59"/>
        <v/>
      </c>
      <c r="L636" s="278"/>
      <c r="M636" s="252">
        <f>SUMIF(收入管理台账!$C$4:$C$5000,项目管理台账!K636,收入管理台账!$H$4:$H$5000)</f>
        <v>0</v>
      </c>
      <c r="N636" s="275" t="str">
        <f t="shared" si="56"/>
        <v/>
      </c>
      <c r="O636" s="276" t="str">
        <f t="shared" si="57"/>
        <v/>
      </c>
      <c r="P636" s="116"/>
      <c r="Q636" s="213"/>
      <c r="R636" s="106"/>
      <c r="S636" s="256">
        <f t="shared" si="58"/>
        <v>0</v>
      </c>
      <c r="T636" s="257"/>
      <c r="U636" s="85"/>
      <c r="V636" s="258"/>
    </row>
    <row r="637" spans="1:22">
      <c r="A637" s="245" t="str">
        <f t="shared" si="55"/>
        <v/>
      </c>
      <c r="B637" s="270"/>
      <c r="C637" s="216"/>
      <c r="D637" s="210"/>
      <c r="E637" s="214"/>
      <c r="F637" s="216"/>
      <c r="G637" s="211"/>
      <c r="H637" s="211"/>
      <c r="I637" s="211"/>
      <c r="J637" s="211"/>
      <c r="K637" s="250" t="str">
        <f t="shared" si="59"/>
        <v/>
      </c>
      <c r="L637" s="278"/>
      <c r="M637" s="252">
        <f>SUMIF(收入管理台账!$C$4:$C$5000,项目管理台账!K637,收入管理台账!$H$4:$H$5000)</f>
        <v>0</v>
      </c>
      <c r="N637" s="275" t="str">
        <f t="shared" si="56"/>
        <v/>
      </c>
      <c r="O637" s="276" t="str">
        <f t="shared" si="57"/>
        <v/>
      </c>
      <c r="P637" s="116"/>
      <c r="Q637" s="213"/>
      <c r="R637" s="106"/>
      <c r="S637" s="256">
        <f t="shared" si="58"/>
        <v>0</v>
      </c>
      <c r="T637" s="257"/>
      <c r="U637" s="85"/>
      <c r="V637" s="258"/>
    </row>
    <row r="638" spans="1:22">
      <c r="A638" s="245" t="str">
        <f t="shared" si="55"/>
        <v/>
      </c>
      <c r="B638" s="270"/>
      <c r="C638" s="216"/>
      <c r="D638" s="210"/>
      <c r="E638" s="214"/>
      <c r="F638" s="216"/>
      <c r="G638" s="211"/>
      <c r="H638" s="211"/>
      <c r="I638" s="211"/>
      <c r="J638" s="211"/>
      <c r="K638" s="250" t="str">
        <f t="shared" si="59"/>
        <v/>
      </c>
      <c r="L638" s="278"/>
      <c r="M638" s="252">
        <f>SUMIF(收入管理台账!$C$4:$C$5000,项目管理台账!K638,收入管理台账!$H$4:$H$5000)</f>
        <v>0</v>
      </c>
      <c r="N638" s="275" t="str">
        <f t="shared" si="56"/>
        <v/>
      </c>
      <c r="O638" s="276" t="str">
        <f t="shared" si="57"/>
        <v/>
      </c>
      <c r="P638" s="116"/>
      <c r="Q638" s="213"/>
      <c r="R638" s="106"/>
      <c r="S638" s="256">
        <f t="shared" si="58"/>
        <v>0</v>
      </c>
      <c r="T638" s="257"/>
      <c r="U638" s="85"/>
      <c r="V638" s="258"/>
    </row>
    <row r="639" spans="1:22">
      <c r="A639" s="245" t="str">
        <f t="shared" si="55"/>
        <v/>
      </c>
      <c r="B639" s="270"/>
      <c r="C639" s="216"/>
      <c r="D639" s="210"/>
      <c r="E639" s="214"/>
      <c r="F639" s="216"/>
      <c r="G639" s="211"/>
      <c r="H639" s="211"/>
      <c r="I639" s="211"/>
      <c r="J639" s="211"/>
      <c r="K639" s="250" t="str">
        <f t="shared" si="59"/>
        <v/>
      </c>
      <c r="L639" s="278"/>
      <c r="M639" s="252">
        <f>SUMIF(收入管理台账!$C$4:$C$5000,项目管理台账!K639,收入管理台账!$H$4:$H$5000)</f>
        <v>0</v>
      </c>
      <c r="N639" s="275" t="str">
        <f t="shared" si="56"/>
        <v/>
      </c>
      <c r="O639" s="276" t="str">
        <f t="shared" si="57"/>
        <v/>
      </c>
      <c r="P639" s="116"/>
      <c r="Q639" s="213"/>
      <c r="R639" s="106"/>
      <c r="S639" s="256">
        <f t="shared" si="58"/>
        <v>0</v>
      </c>
      <c r="T639" s="257"/>
      <c r="U639" s="85"/>
      <c r="V639" s="258"/>
    </row>
    <row r="640" spans="1:22">
      <c r="A640" s="245" t="str">
        <f t="shared" si="55"/>
        <v/>
      </c>
      <c r="B640" s="270"/>
      <c r="C640" s="216"/>
      <c r="D640" s="210"/>
      <c r="E640" s="214"/>
      <c r="F640" s="216"/>
      <c r="G640" s="211"/>
      <c r="H640" s="211"/>
      <c r="I640" s="211"/>
      <c r="J640" s="211"/>
      <c r="K640" s="250" t="str">
        <f t="shared" si="59"/>
        <v/>
      </c>
      <c r="L640" s="278"/>
      <c r="M640" s="252">
        <f>SUMIF(收入管理台账!$C$4:$C$5000,项目管理台账!K640,收入管理台账!$H$4:$H$5000)</f>
        <v>0</v>
      </c>
      <c r="N640" s="275" t="str">
        <f t="shared" si="56"/>
        <v/>
      </c>
      <c r="O640" s="276" t="str">
        <f t="shared" si="57"/>
        <v/>
      </c>
      <c r="P640" s="116"/>
      <c r="Q640" s="213"/>
      <c r="R640" s="106"/>
      <c r="S640" s="256">
        <f t="shared" si="58"/>
        <v>0</v>
      </c>
      <c r="T640" s="257"/>
      <c r="U640" s="85"/>
      <c r="V640" s="258"/>
    </row>
    <row r="641" spans="1:22">
      <c r="A641" s="245" t="str">
        <f t="shared" si="55"/>
        <v/>
      </c>
      <c r="B641" s="270"/>
      <c r="C641" s="216"/>
      <c r="D641" s="210"/>
      <c r="E641" s="214"/>
      <c r="F641" s="216"/>
      <c r="G641" s="211"/>
      <c r="H641" s="211"/>
      <c r="I641" s="211"/>
      <c r="J641" s="211"/>
      <c r="K641" s="250" t="str">
        <f t="shared" si="59"/>
        <v/>
      </c>
      <c r="L641" s="278"/>
      <c r="M641" s="252">
        <f>SUMIF(收入管理台账!$C$4:$C$5000,项目管理台账!K641,收入管理台账!$H$4:$H$5000)</f>
        <v>0</v>
      </c>
      <c r="N641" s="275" t="str">
        <f t="shared" si="56"/>
        <v/>
      </c>
      <c r="O641" s="276" t="str">
        <f t="shared" si="57"/>
        <v/>
      </c>
      <c r="P641" s="116"/>
      <c r="Q641" s="213"/>
      <c r="R641" s="106"/>
      <c r="S641" s="256">
        <f t="shared" si="58"/>
        <v>0</v>
      </c>
      <c r="T641" s="257"/>
      <c r="U641" s="85"/>
      <c r="V641" s="258"/>
    </row>
    <row r="642" spans="1:22">
      <c r="A642" s="245" t="str">
        <f t="shared" si="55"/>
        <v/>
      </c>
      <c r="B642" s="270"/>
      <c r="C642" s="216"/>
      <c r="D642" s="210"/>
      <c r="E642" s="214"/>
      <c r="F642" s="216"/>
      <c r="G642" s="211"/>
      <c r="H642" s="211"/>
      <c r="I642" s="211"/>
      <c r="J642" s="211"/>
      <c r="K642" s="250" t="str">
        <f t="shared" si="59"/>
        <v/>
      </c>
      <c r="L642" s="278"/>
      <c r="M642" s="252">
        <f>SUMIF(收入管理台账!$C$4:$C$5000,项目管理台账!K642,收入管理台账!$H$4:$H$5000)</f>
        <v>0</v>
      </c>
      <c r="N642" s="275" t="str">
        <f t="shared" si="56"/>
        <v/>
      </c>
      <c r="O642" s="276" t="str">
        <f t="shared" si="57"/>
        <v/>
      </c>
      <c r="P642" s="116"/>
      <c r="Q642" s="213"/>
      <c r="R642" s="106"/>
      <c r="S642" s="256">
        <f t="shared" si="58"/>
        <v>0</v>
      </c>
      <c r="T642" s="257"/>
      <c r="U642" s="85"/>
      <c r="V642" s="258"/>
    </row>
    <row r="643" spans="1:22">
      <c r="A643" s="245" t="str">
        <f t="shared" si="55"/>
        <v/>
      </c>
      <c r="B643" s="270"/>
      <c r="C643" s="216"/>
      <c r="D643" s="210"/>
      <c r="E643" s="214"/>
      <c r="F643" s="216"/>
      <c r="G643" s="211"/>
      <c r="H643" s="211"/>
      <c r="I643" s="211"/>
      <c r="J643" s="211"/>
      <c r="K643" s="250" t="str">
        <f t="shared" si="59"/>
        <v/>
      </c>
      <c r="L643" s="278"/>
      <c r="M643" s="252">
        <f>SUMIF(收入管理台账!$C$4:$C$5000,项目管理台账!K643,收入管理台账!$H$4:$H$5000)</f>
        <v>0</v>
      </c>
      <c r="N643" s="275" t="str">
        <f t="shared" si="56"/>
        <v/>
      </c>
      <c r="O643" s="276" t="str">
        <f t="shared" si="57"/>
        <v/>
      </c>
      <c r="P643" s="116"/>
      <c r="Q643" s="213"/>
      <c r="R643" s="106"/>
      <c r="S643" s="256">
        <f t="shared" si="58"/>
        <v>0</v>
      </c>
      <c r="T643" s="257"/>
      <c r="U643" s="85"/>
      <c r="V643" s="258"/>
    </row>
    <row r="644" spans="1:22">
      <c r="A644" s="245" t="str">
        <f t="shared" si="55"/>
        <v/>
      </c>
      <c r="B644" s="270"/>
      <c r="C644" s="216"/>
      <c r="D644" s="210"/>
      <c r="E644" s="214"/>
      <c r="F644" s="216"/>
      <c r="G644" s="211"/>
      <c r="H644" s="211"/>
      <c r="I644" s="211"/>
      <c r="J644" s="211"/>
      <c r="K644" s="250" t="str">
        <f t="shared" si="59"/>
        <v/>
      </c>
      <c r="L644" s="278"/>
      <c r="M644" s="252">
        <f>SUMIF(收入管理台账!$C$4:$C$5000,项目管理台账!K644,收入管理台账!$H$4:$H$5000)</f>
        <v>0</v>
      </c>
      <c r="N644" s="275" t="str">
        <f t="shared" si="56"/>
        <v/>
      </c>
      <c r="O644" s="276" t="str">
        <f t="shared" si="57"/>
        <v/>
      </c>
      <c r="P644" s="116"/>
      <c r="Q644" s="213"/>
      <c r="R644" s="106"/>
      <c r="S644" s="256">
        <f t="shared" si="58"/>
        <v>0</v>
      </c>
      <c r="T644" s="257"/>
      <c r="U644" s="85"/>
      <c r="V644" s="258"/>
    </row>
    <row r="645" spans="1:22">
      <c r="A645" s="245" t="str">
        <f t="shared" ref="A645:A708" si="60">IF(D645&lt;&gt;"",ROW()-3,"")</f>
        <v/>
      </c>
      <c r="B645" s="270"/>
      <c r="C645" s="216"/>
      <c r="D645" s="210"/>
      <c r="E645" s="214"/>
      <c r="F645" s="216"/>
      <c r="G645" s="211"/>
      <c r="H645" s="211"/>
      <c r="I645" s="211"/>
      <c r="J645" s="211"/>
      <c r="K645" s="250" t="str">
        <f t="shared" si="59"/>
        <v/>
      </c>
      <c r="L645" s="278"/>
      <c r="M645" s="252">
        <f>SUMIF(收入管理台账!$C$4:$C$5000,项目管理台账!K645,收入管理台账!$H$4:$H$5000)</f>
        <v>0</v>
      </c>
      <c r="N645" s="275" t="str">
        <f t="shared" si="56"/>
        <v/>
      </c>
      <c r="O645" s="276" t="str">
        <f t="shared" si="57"/>
        <v/>
      </c>
      <c r="P645" s="116"/>
      <c r="Q645" s="213"/>
      <c r="R645" s="106"/>
      <c r="S645" s="256">
        <f t="shared" si="58"/>
        <v>0</v>
      </c>
      <c r="T645" s="257"/>
      <c r="U645" s="85"/>
      <c r="V645" s="258"/>
    </row>
    <row r="646" spans="1:22">
      <c r="A646" s="245" t="str">
        <f t="shared" si="60"/>
        <v/>
      </c>
      <c r="B646" s="270"/>
      <c r="C646" s="216"/>
      <c r="D646" s="210"/>
      <c r="E646" s="214"/>
      <c r="F646" s="216"/>
      <c r="G646" s="211"/>
      <c r="H646" s="211"/>
      <c r="I646" s="211"/>
      <c r="J646" s="211"/>
      <c r="K646" s="250" t="str">
        <f t="shared" si="59"/>
        <v/>
      </c>
      <c r="L646" s="278"/>
      <c r="M646" s="252">
        <f>SUMIF(收入管理台账!$C$4:$C$5000,项目管理台账!K646,收入管理台账!$H$4:$H$5000)</f>
        <v>0</v>
      </c>
      <c r="N646" s="275" t="str">
        <f t="shared" ref="N646:N709" si="61">IF(L646="","",M646/L646)</f>
        <v/>
      </c>
      <c r="O646" s="276" t="str">
        <f t="shared" ref="O646:O709" si="62">IF(N646="","",IF(N646=100%,"已结清","未结清"))</f>
        <v/>
      </c>
      <c r="P646" s="116"/>
      <c r="Q646" s="213"/>
      <c r="R646" s="106"/>
      <c r="S646" s="256">
        <f t="shared" si="58"/>
        <v>0</v>
      </c>
      <c r="T646" s="257"/>
      <c r="U646" s="85"/>
      <c r="V646" s="258"/>
    </row>
    <row r="647" spans="1:22">
      <c r="A647" s="245" t="str">
        <f t="shared" si="60"/>
        <v/>
      </c>
      <c r="B647" s="270"/>
      <c r="C647" s="216"/>
      <c r="D647" s="210"/>
      <c r="E647" s="214"/>
      <c r="F647" s="216"/>
      <c r="G647" s="211"/>
      <c r="H647" s="211"/>
      <c r="I647" s="211"/>
      <c r="J647" s="211"/>
      <c r="K647" s="250" t="str">
        <f t="shared" si="59"/>
        <v/>
      </c>
      <c r="L647" s="278"/>
      <c r="M647" s="252">
        <f>SUMIF(收入管理台账!$C$4:$C$5000,项目管理台账!K647,收入管理台账!$H$4:$H$5000)</f>
        <v>0</v>
      </c>
      <c r="N647" s="275" t="str">
        <f t="shared" si="61"/>
        <v/>
      </c>
      <c r="O647" s="276" t="str">
        <f t="shared" si="62"/>
        <v/>
      </c>
      <c r="P647" s="116"/>
      <c r="Q647" s="213"/>
      <c r="R647" s="106"/>
      <c r="S647" s="256">
        <f t="shared" si="58"/>
        <v>0</v>
      </c>
      <c r="T647" s="257"/>
      <c r="U647" s="85"/>
      <c r="V647" s="258"/>
    </row>
    <row r="648" spans="1:22">
      <c r="A648" s="245" t="str">
        <f t="shared" si="60"/>
        <v/>
      </c>
      <c r="B648" s="270"/>
      <c r="C648" s="216"/>
      <c r="D648" s="210"/>
      <c r="E648" s="214"/>
      <c r="F648" s="216"/>
      <c r="G648" s="211"/>
      <c r="H648" s="211"/>
      <c r="I648" s="211"/>
      <c r="J648" s="211"/>
      <c r="K648" s="250" t="str">
        <f t="shared" si="59"/>
        <v/>
      </c>
      <c r="L648" s="278"/>
      <c r="M648" s="252">
        <f>SUMIF(收入管理台账!$C$4:$C$5000,项目管理台账!K648,收入管理台账!$H$4:$H$5000)</f>
        <v>0</v>
      </c>
      <c r="N648" s="275" t="str">
        <f t="shared" si="61"/>
        <v/>
      </c>
      <c r="O648" s="276" t="str">
        <f t="shared" si="62"/>
        <v/>
      </c>
      <c r="P648" s="116"/>
      <c r="Q648" s="213"/>
      <c r="R648" s="106"/>
      <c r="S648" s="256">
        <f t="shared" si="58"/>
        <v>0</v>
      </c>
      <c r="T648" s="257"/>
      <c r="U648" s="85"/>
      <c r="V648" s="258"/>
    </row>
    <row r="649" spans="1:22">
      <c r="A649" s="245" t="str">
        <f t="shared" si="60"/>
        <v/>
      </c>
      <c r="B649" s="270"/>
      <c r="C649" s="216"/>
      <c r="D649" s="210"/>
      <c r="E649" s="214"/>
      <c r="F649" s="216"/>
      <c r="G649" s="211"/>
      <c r="H649" s="211"/>
      <c r="I649" s="211"/>
      <c r="J649" s="211"/>
      <c r="K649" s="250" t="str">
        <f t="shared" si="59"/>
        <v/>
      </c>
      <c r="L649" s="278"/>
      <c r="M649" s="252">
        <f>SUMIF(收入管理台账!$C$4:$C$5000,项目管理台账!K649,收入管理台账!$H$4:$H$5000)</f>
        <v>0</v>
      </c>
      <c r="N649" s="275" t="str">
        <f t="shared" si="61"/>
        <v/>
      </c>
      <c r="O649" s="276" t="str">
        <f t="shared" si="62"/>
        <v/>
      </c>
      <c r="P649" s="116"/>
      <c r="Q649" s="213"/>
      <c r="R649" s="106"/>
      <c r="S649" s="256">
        <f t="shared" si="58"/>
        <v>0</v>
      </c>
      <c r="T649" s="257"/>
      <c r="U649" s="85"/>
      <c r="V649" s="258"/>
    </row>
    <row r="650" spans="1:22">
      <c r="A650" s="245" t="str">
        <f t="shared" si="60"/>
        <v/>
      </c>
      <c r="B650" s="270"/>
      <c r="C650" s="216"/>
      <c r="D650" s="210"/>
      <c r="E650" s="214"/>
      <c r="F650" s="216"/>
      <c r="G650" s="211"/>
      <c r="H650" s="211"/>
      <c r="I650" s="211"/>
      <c r="J650" s="211"/>
      <c r="K650" s="250" t="str">
        <f t="shared" si="59"/>
        <v/>
      </c>
      <c r="L650" s="278"/>
      <c r="M650" s="252">
        <f>SUMIF(收入管理台账!$C$4:$C$5000,项目管理台账!K650,收入管理台账!$H$4:$H$5000)</f>
        <v>0</v>
      </c>
      <c r="N650" s="275" t="str">
        <f t="shared" si="61"/>
        <v/>
      </c>
      <c r="O650" s="276" t="str">
        <f t="shared" si="62"/>
        <v/>
      </c>
      <c r="P650" s="116"/>
      <c r="Q650" s="213"/>
      <c r="R650" s="106"/>
      <c r="S650" s="256">
        <f t="shared" si="58"/>
        <v>0</v>
      </c>
      <c r="T650" s="257"/>
      <c r="U650" s="85"/>
      <c r="V650" s="258"/>
    </row>
    <row r="651" spans="1:22">
      <c r="A651" s="245" t="str">
        <f t="shared" si="60"/>
        <v/>
      </c>
      <c r="B651" s="270"/>
      <c r="C651" s="216"/>
      <c r="D651" s="210"/>
      <c r="E651" s="214"/>
      <c r="F651" s="216"/>
      <c r="G651" s="211"/>
      <c r="H651" s="211"/>
      <c r="I651" s="211"/>
      <c r="J651" s="211"/>
      <c r="K651" s="250" t="str">
        <f t="shared" si="59"/>
        <v/>
      </c>
      <c r="L651" s="278"/>
      <c r="M651" s="252">
        <f>SUMIF(收入管理台账!$C$4:$C$5000,项目管理台账!K651,收入管理台账!$H$4:$H$5000)</f>
        <v>0</v>
      </c>
      <c r="N651" s="275" t="str">
        <f t="shared" si="61"/>
        <v/>
      </c>
      <c r="O651" s="276" t="str">
        <f t="shared" si="62"/>
        <v/>
      </c>
      <c r="P651" s="116"/>
      <c r="Q651" s="213"/>
      <c r="R651" s="106"/>
      <c r="S651" s="256">
        <f t="shared" si="58"/>
        <v>0</v>
      </c>
      <c r="T651" s="257"/>
      <c r="U651" s="85"/>
      <c r="V651" s="258"/>
    </row>
    <row r="652" spans="1:22">
      <c r="A652" s="245" t="str">
        <f t="shared" si="60"/>
        <v/>
      </c>
      <c r="B652" s="270"/>
      <c r="C652" s="216"/>
      <c r="D652" s="210"/>
      <c r="E652" s="214"/>
      <c r="F652" s="216"/>
      <c r="G652" s="211"/>
      <c r="H652" s="211"/>
      <c r="I652" s="211"/>
      <c r="J652" s="211"/>
      <c r="K652" s="250" t="str">
        <f t="shared" si="59"/>
        <v/>
      </c>
      <c r="L652" s="278"/>
      <c r="M652" s="252">
        <f>SUMIF(收入管理台账!$C$4:$C$5000,项目管理台账!K652,收入管理台账!$H$4:$H$5000)</f>
        <v>0</v>
      </c>
      <c r="N652" s="275" t="str">
        <f t="shared" si="61"/>
        <v/>
      </c>
      <c r="O652" s="276" t="str">
        <f t="shared" si="62"/>
        <v/>
      </c>
      <c r="P652" s="116"/>
      <c r="Q652" s="213"/>
      <c r="R652" s="106"/>
      <c r="S652" s="256">
        <f t="shared" si="58"/>
        <v>0</v>
      </c>
      <c r="T652" s="257"/>
      <c r="U652" s="85"/>
      <c r="V652" s="258"/>
    </row>
    <row r="653" spans="1:22">
      <c r="A653" s="245" t="str">
        <f t="shared" si="60"/>
        <v/>
      </c>
      <c r="B653" s="270"/>
      <c r="C653" s="216"/>
      <c r="D653" s="210"/>
      <c r="E653" s="214"/>
      <c r="F653" s="216"/>
      <c r="G653" s="211"/>
      <c r="H653" s="211"/>
      <c r="I653" s="211"/>
      <c r="J653" s="211"/>
      <c r="K653" s="250" t="str">
        <f t="shared" si="59"/>
        <v/>
      </c>
      <c r="L653" s="278"/>
      <c r="M653" s="252">
        <f>SUMIF(收入管理台账!$C$4:$C$5000,项目管理台账!K653,收入管理台账!$H$4:$H$5000)</f>
        <v>0</v>
      </c>
      <c r="N653" s="275" t="str">
        <f t="shared" si="61"/>
        <v/>
      </c>
      <c r="O653" s="276" t="str">
        <f t="shared" si="62"/>
        <v/>
      </c>
      <c r="P653" s="116"/>
      <c r="Q653" s="213"/>
      <c r="R653" s="106"/>
      <c r="S653" s="256">
        <f t="shared" si="58"/>
        <v>0</v>
      </c>
      <c r="T653" s="257"/>
      <c r="U653" s="85"/>
      <c r="V653" s="258"/>
    </row>
    <row r="654" spans="1:22">
      <c r="A654" s="245" t="str">
        <f t="shared" si="60"/>
        <v/>
      </c>
      <c r="B654" s="270"/>
      <c r="C654" s="216"/>
      <c r="D654" s="210"/>
      <c r="E654" s="214"/>
      <c r="F654" s="216"/>
      <c r="G654" s="211"/>
      <c r="H654" s="211"/>
      <c r="I654" s="211"/>
      <c r="J654" s="211"/>
      <c r="K654" s="250" t="str">
        <f t="shared" si="59"/>
        <v/>
      </c>
      <c r="L654" s="278"/>
      <c r="M654" s="252">
        <f>SUMIF(收入管理台账!$C$4:$C$5000,项目管理台账!K654,收入管理台账!$H$4:$H$5000)</f>
        <v>0</v>
      </c>
      <c r="N654" s="275" t="str">
        <f t="shared" si="61"/>
        <v/>
      </c>
      <c r="O654" s="276" t="str">
        <f t="shared" si="62"/>
        <v/>
      </c>
      <c r="P654" s="116"/>
      <c r="Q654" s="213"/>
      <c r="R654" s="106"/>
      <c r="S654" s="256">
        <f t="shared" si="58"/>
        <v>0</v>
      </c>
      <c r="T654" s="257"/>
      <c r="U654" s="85"/>
      <c r="V654" s="258"/>
    </row>
    <row r="655" spans="1:22">
      <c r="A655" s="245" t="str">
        <f t="shared" si="60"/>
        <v/>
      </c>
      <c r="B655" s="270"/>
      <c r="C655" s="216"/>
      <c r="D655" s="210"/>
      <c r="E655" s="214"/>
      <c r="F655" s="216"/>
      <c r="G655" s="211"/>
      <c r="H655" s="211"/>
      <c r="I655" s="211"/>
      <c r="J655" s="211"/>
      <c r="K655" s="250" t="str">
        <f t="shared" si="59"/>
        <v/>
      </c>
      <c r="L655" s="278"/>
      <c r="M655" s="252">
        <f>SUMIF(收入管理台账!$C$4:$C$5000,项目管理台账!K655,收入管理台账!$H$4:$H$5000)</f>
        <v>0</v>
      </c>
      <c r="N655" s="275" t="str">
        <f t="shared" si="61"/>
        <v/>
      </c>
      <c r="O655" s="276" t="str">
        <f t="shared" si="62"/>
        <v/>
      </c>
      <c r="P655" s="116"/>
      <c r="Q655" s="213"/>
      <c r="R655" s="106"/>
      <c r="S655" s="256">
        <f t="shared" si="58"/>
        <v>0</v>
      </c>
      <c r="T655" s="257"/>
      <c r="U655" s="85"/>
      <c r="V655" s="258"/>
    </row>
    <row r="656" spans="1:22">
      <c r="A656" s="245" t="str">
        <f t="shared" si="60"/>
        <v/>
      </c>
      <c r="B656" s="270"/>
      <c r="C656" s="216"/>
      <c r="D656" s="210"/>
      <c r="E656" s="214"/>
      <c r="F656" s="216"/>
      <c r="G656" s="211"/>
      <c r="H656" s="211"/>
      <c r="I656" s="211"/>
      <c r="J656" s="211"/>
      <c r="K656" s="250" t="str">
        <f t="shared" si="59"/>
        <v/>
      </c>
      <c r="L656" s="278"/>
      <c r="M656" s="252">
        <f>SUMIF(收入管理台账!$C$4:$C$5000,项目管理台账!K656,收入管理台账!$H$4:$H$5000)</f>
        <v>0</v>
      </c>
      <c r="N656" s="275" t="str">
        <f t="shared" si="61"/>
        <v/>
      </c>
      <c r="O656" s="276" t="str">
        <f t="shared" si="62"/>
        <v/>
      </c>
      <c r="P656" s="116"/>
      <c r="Q656" s="213"/>
      <c r="R656" s="106"/>
      <c r="S656" s="256">
        <f t="shared" si="58"/>
        <v>0</v>
      </c>
      <c r="T656" s="257"/>
      <c r="U656" s="85"/>
      <c r="V656" s="258"/>
    </row>
    <row r="657" spans="1:22">
      <c r="A657" s="245" t="str">
        <f t="shared" si="60"/>
        <v/>
      </c>
      <c r="B657" s="270"/>
      <c r="C657" s="216"/>
      <c r="D657" s="210"/>
      <c r="E657" s="214"/>
      <c r="F657" s="216"/>
      <c r="G657" s="211"/>
      <c r="H657" s="211"/>
      <c r="I657" s="211"/>
      <c r="J657" s="211"/>
      <c r="K657" s="250" t="str">
        <f t="shared" si="59"/>
        <v/>
      </c>
      <c r="L657" s="278"/>
      <c r="M657" s="252">
        <f>SUMIF(收入管理台账!$C$4:$C$5000,项目管理台账!K657,收入管理台账!$H$4:$H$5000)</f>
        <v>0</v>
      </c>
      <c r="N657" s="275" t="str">
        <f t="shared" si="61"/>
        <v/>
      </c>
      <c r="O657" s="276" t="str">
        <f t="shared" si="62"/>
        <v/>
      </c>
      <c r="P657" s="116"/>
      <c r="Q657" s="213"/>
      <c r="R657" s="106"/>
      <c r="S657" s="256">
        <f t="shared" si="58"/>
        <v>0</v>
      </c>
      <c r="T657" s="257"/>
      <c r="U657" s="85"/>
      <c r="V657" s="258"/>
    </row>
    <row r="658" spans="1:22">
      <c r="A658" s="245" t="str">
        <f t="shared" si="60"/>
        <v/>
      </c>
      <c r="B658" s="270"/>
      <c r="C658" s="216"/>
      <c r="D658" s="210"/>
      <c r="E658" s="214"/>
      <c r="F658" s="216"/>
      <c r="G658" s="211"/>
      <c r="H658" s="211"/>
      <c r="I658" s="211"/>
      <c r="J658" s="211"/>
      <c r="K658" s="250" t="str">
        <f t="shared" si="59"/>
        <v/>
      </c>
      <c r="L658" s="278"/>
      <c r="M658" s="252">
        <f>SUMIF(收入管理台账!$C$4:$C$5000,项目管理台账!K658,收入管理台账!$H$4:$H$5000)</f>
        <v>0</v>
      </c>
      <c r="N658" s="275" t="str">
        <f t="shared" si="61"/>
        <v/>
      </c>
      <c r="O658" s="276" t="str">
        <f t="shared" si="62"/>
        <v/>
      </c>
      <c r="P658" s="116"/>
      <c r="Q658" s="213"/>
      <c r="R658" s="106"/>
      <c r="S658" s="256">
        <f t="shared" si="58"/>
        <v>0</v>
      </c>
      <c r="T658" s="257"/>
      <c r="U658" s="85"/>
      <c r="V658" s="258"/>
    </row>
    <row r="659" spans="1:22">
      <c r="A659" s="245" t="str">
        <f t="shared" si="60"/>
        <v/>
      </c>
      <c r="B659" s="270"/>
      <c r="C659" s="216"/>
      <c r="D659" s="210"/>
      <c r="E659" s="214"/>
      <c r="F659" s="216"/>
      <c r="G659" s="211"/>
      <c r="H659" s="211"/>
      <c r="I659" s="211"/>
      <c r="J659" s="211"/>
      <c r="K659" s="250" t="str">
        <f t="shared" si="59"/>
        <v/>
      </c>
      <c r="L659" s="278"/>
      <c r="M659" s="252">
        <f>SUMIF(收入管理台账!$C$4:$C$5000,项目管理台账!K659,收入管理台账!$H$4:$H$5000)</f>
        <v>0</v>
      </c>
      <c r="N659" s="275" t="str">
        <f t="shared" si="61"/>
        <v/>
      </c>
      <c r="O659" s="276" t="str">
        <f t="shared" si="62"/>
        <v/>
      </c>
      <c r="P659" s="116"/>
      <c r="Q659" s="213"/>
      <c r="R659" s="106"/>
      <c r="S659" s="256">
        <f t="shared" si="58"/>
        <v>0</v>
      </c>
      <c r="T659" s="257"/>
      <c r="U659" s="85"/>
      <c r="V659" s="258"/>
    </row>
    <row r="660" spans="1:22">
      <c r="A660" s="245" t="str">
        <f t="shared" si="60"/>
        <v/>
      </c>
      <c r="B660" s="270"/>
      <c r="C660" s="216"/>
      <c r="D660" s="210"/>
      <c r="E660" s="214"/>
      <c r="F660" s="216"/>
      <c r="G660" s="211"/>
      <c r="H660" s="211"/>
      <c r="I660" s="211"/>
      <c r="J660" s="211"/>
      <c r="K660" s="250" t="str">
        <f t="shared" si="59"/>
        <v/>
      </c>
      <c r="L660" s="278"/>
      <c r="M660" s="252">
        <f>SUMIF(收入管理台账!$C$4:$C$5000,项目管理台账!K660,收入管理台账!$H$4:$H$5000)</f>
        <v>0</v>
      </c>
      <c r="N660" s="275" t="str">
        <f t="shared" si="61"/>
        <v/>
      </c>
      <c r="O660" s="276" t="str">
        <f t="shared" si="62"/>
        <v/>
      </c>
      <c r="P660" s="116"/>
      <c r="Q660" s="213"/>
      <c r="R660" s="106"/>
      <c r="S660" s="256">
        <f t="shared" si="58"/>
        <v>0</v>
      </c>
      <c r="T660" s="257"/>
      <c r="U660" s="85"/>
      <c r="V660" s="258"/>
    </row>
    <row r="661" spans="1:22">
      <c r="A661" s="245" t="str">
        <f t="shared" si="60"/>
        <v/>
      </c>
      <c r="B661" s="270"/>
      <c r="C661" s="216"/>
      <c r="D661" s="210"/>
      <c r="E661" s="214"/>
      <c r="F661" s="216"/>
      <c r="G661" s="211"/>
      <c r="H661" s="211"/>
      <c r="I661" s="211"/>
      <c r="J661" s="211"/>
      <c r="K661" s="250" t="str">
        <f t="shared" si="59"/>
        <v/>
      </c>
      <c r="L661" s="278"/>
      <c r="M661" s="252">
        <f>SUMIF(收入管理台账!$C$4:$C$5000,项目管理台账!K661,收入管理台账!$H$4:$H$5000)</f>
        <v>0</v>
      </c>
      <c r="N661" s="275" t="str">
        <f t="shared" si="61"/>
        <v/>
      </c>
      <c r="O661" s="276" t="str">
        <f t="shared" si="62"/>
        <v/>
      </c>
      <c r="P661" s="116"/>
      <c r="Q661" s="213"/>
      <c r="R661" s="106"/>
      <c r="S661" s="256">
        <f t="shared" si="58"/>
        <v>0</v>
      </c>
      <c r="T661" s="257"/>
      <c r="U661" s="85"/>
      <c r="V661" s="258"/>
    </row>
    <row r="662" spans="1:22">
      <c r="A662" s="245" t="str">
        <f t="shared" si="60"/>
        <v/>
      </c>
      <c r="B662" s="270"/>
      <c r="C662" s="216"/>
      <c r="D662" s="210"/>
      <c r="E662" s="214"/>
      <c r="F662" s="216"/>
      <c r="G662" s="211"/>
      <c r="H662" s="211"/>
      <c r="I662" s="211"/>
      <c r="J662" s="211"/>
      <c r="K662" s="250" t="str">
        <f t="shared" si="59"/>
        <v/>
      </c>
      <c r="L662" s="278"/>
      <c r="M662" s="252">
        <f>SUMIF(收入管理台账!$C$4:$C$5000,项目管理台账!K662,收入管理台账!$H$4:$H$5000)</f>
        <v>0</v>
      </c>
      <c r="N662" s="275" t="str">
        <f t="shared" si="61"/>
        <v/>
      </c>
      <c r="O662" s="276" t="str">
        <f t="shared" si="62"/>
        <v/>
      </c>
      <c r="P662" s="116"/>
      <c r="Q662" s="213"/>
      <c r="R662" s="106"/>
      <c r="S662" s="256">
        <f t="shared" si="58"/>
        <v>0</v>
      </c>
      <c r="T662" s="257"/>
      <c r="U662" s="85"/>
      <c r="V662" s="258"/>
    </row>
    <row r="663" spans="1:22">
      <c r="A663" s="245" t="str">
        <f t="shared" si="60"/>
        <v/>
      </c>
      <c r="B663" s="270"/>
      <c r="C663" s="216"/>
      <c r="D663" s="210"/>
      <c r="E663" s="214"/>
      <c r="F663" s="216"/>
      <c r="G663" s="211"/>
      <c r="H663" s="211"/>
      <c r="I663" s="211"/>
      <c r="J663" s="211"/>
      <c r="K663" s="250" t="str">
        <f t="shared" si="59"/>
        <v/>
      </c>
      <c r="L663" s="278"/>
      <c r="M663" s="252">
        <f>SUMIF(收入管理台账!$C$4:$C$5000,项目管理台账!K663,收入管理台账!$H$4:$H$5000)</f>
        <v>0</v>
      </c>
      <c r="N663" s="275" t="str">
        <f t="shared" si="61"/>
        <v/>
      </c>
      <c r="O663" s="276" t="str">
        <f t="shared" si="62"/>
        <v/>
      </c>
      <c r="P663" s="116"/>
      <c r="Q663" s="213"/>
      <c r="R663" s="106"/>
      <c r="S663" s="256">
        <f t="shared" si="58"/>
        <v>0</v>
      </c>
      <c r="T663" s="257"/>
      <c r="U663" s="85"/>
      <c r="V663" s="258"/>
    </row>
    <row r="664" spans="1:22">
      <c r="A664" s="245" t="str">
        <f t="shared" si="60"/>
        <v/>
      </c>
      <c r="B664" s="270"/>
      <c r="C664" s="216"/>
      <c r="D664" s="210"/>
      <c r="E664" s="214"/>
      <c r="F664" s="216"/>
      <c r="G664" s="211"/>
      <c r="H664" s="211"/>
      <c r="I664" s="211"/>
      <c r="J664" s="211"/>
      <c r="K664" s="250" t="str">
        <f t="shared" si="59"/>
        <v/>
      </c>
      <c r="L664" s="278"/>
      <c r="M664" s="252">
        <f>SUMIF(收入管理台账!$C$4:$C$5000,项目管理台账!K664,收入管理台账!$H$4:$H$5000)</f>
        <v>0</v>
      </c>
      <c r="N664" s="275" t="str">
        <f t="shared" si="61"/>
        <v/>
      </c>
      <c r="O664" s="276" t="str">
        <f t="shared" si="62"/>
        <v/>
      </c>
      <c r="P664" s="116"/>
      <c r="Q664" s="213"/>
      <c r="R664" s="106"/>
      <c r="S664" s="256">
        <f t="shared" si="58"/>
        <v>0</v>
      </c>
      <c r="T664" s="257"/>
      <c r="U664" s="85"/>
      <c r="V664" s="258"/>
    </row>
    <row r="665" spans="1:22">
      <c r="A665" s="245" t="str">
        <f t="shared" si="60"/>
        <v/>
      </c>
      <c r="B665" s="270"/>
      <c r="C665" s="216"/>
      <c r="D665" s="210"/>
      <c r="E665" s="214"/>
      <c r="F665" s="216"/>
      <c r="G665" s="211"/>
      <c r="H665" s="211"/>
      <c r="I665" s="211"/>
      <c r="J665" s="211"/>
      <c r="K665" s="250" t="str">
        <f t="shared" si="59"/>
        <v/>
      </c>
      <c r="L665" s="278"/>
      <c r="M665" s="252">
        <f>SUMIF(收入管理台账!$C$4:$C$5000,项目管理台账!K665,收入管理台账!$H$4:$H$5000)</f>
        <v>0</v>
      </c>
      <c r="N665" s="275" t="str">
        <f t="shared" si="61"/>
        <v/>
      </c>
      <c r="O665" s="276" t="str">
        <f t="shared" si="62"/>
        <v/>
      </c>
      <c r="P665" s="116"/>
      <c r="Q665" s="213"/>
      <c r="R665" s="106"/>
      <c r="S665" s="256">
        <f t="shared" si="58"/>
        <v>0</v>
      </c>
      <c r="T665" s="257"/>
      <c r="U665" s="85"/>
      <c r="V665" s="258"/>
    </row>
    <row r="666" spans="1:22">
      <c r="A666" s="245" t="str">
        <f t="shared" si="60"/>
        <v/>
      </c>
      <c r="B666" s="270"/>
      <c r="C666" s="216"/>
      <c r="D666" s="210"/>
      <c r="E666" s="214"/>
      <c r="F666" s="216"/>
      <c r="G666" s="211"/>
      <c r="H666" s="211"/>
      <c r="I666" s="211"/>
      <c r="J666" s="211"/>
      <c r="K666" s="250" t="str">
        <f t="shared" si="59"/>
        <v/>
      </c>
      <c r="L666" s="278"/>
      <c r="M666" s="252">
        <f>SUMIF(收入管理台账!$C$4:$C$5000,项目管理台账!K666,收入管理台账!$H$4:$H$5000)</f>
        <v>0</v>
      </c>
      <c r="N666" s="275" t="str">
        <f t="shared" si="61"/>
        <v/>
      </c>
      <c r="O666" s="276" t="str">
        <f t="shared" si="62"/>
        <v/>
      </c>
      <c r="P666" s="116"/>
      <c r="Q666" s="213"/>
      <c r="R666" s="106"/>
      <c r="S666" s="256">
        <f t="shared" si="58"/>
        <v>0</v>
      </c>
      <c r="T666" s="257"/>
      <c r="U666" s="85"/>
      <c r="V666" s="258"/>
    </row>
    <row r="667" spans="1:22">
      <c r="A667" s="245" t="str">
        <f t="shared" si="60"/>
        <v/>
      </c>
      <c r="B667" s="270"/>
      <c r="C667" s="216"/>
      <c r="D667" s="210"/>
      <c r="E667" s="214"/>
      <c r="F667" s="216"/>
      <c r="G667" s="211"/>
      <c r="H667" s="211"/>
      <c r="I667" s="211"/>
      <c r="J667" s="211"/>
      <c r="K667" s="250" t="str">
        <f t="shared" si="59"/>
        <v/>
      </c>
      <c r="L667" s="278"/>
      <c r="M667" s="252">
        <f>SUMIF(收入管理台账!$C$4:$C$5000,项目管理台账!K667,收入管理台账!$H$4:$H$5000)</f>
        <v>0</v>
      </c>
      <c r="N667" s="275" t="str">
        <f t="shared" si="61"/>
        <v/>
      </c>
      <c r="O667" s="276" t="str">
        <f t="shared" si="62"/>
        <v/>
      </c>
      <c r="P667" s="116"/>
      <c r="Q667" s="213"/>
      <c r="R667" s="106"/>
      <c r="S667" s="256">
        <f t="shared" si="58"/>
        <v>0</v>
      </c>
      <c r="T667" s="257"/>
      <c r="U667" s="85"/>
      <c r="V667" s="258"/>
    </row>
    <row r="668" spans="1:22">
      <c r="A668" s="245" t="str">
        <f t="shared" si="60"/>
        <v/>
      </c>
      <c r="B668" s="270"/>
      <c r="C668" s="216"/>
      <c r="D668" s="210"/>
      <c r="E668" s="214"/>
      <c r="F668" s="216"/>
      <c r="G668" s="211"/>
      <c r="H668" s="211"/>
      <c r="I668" s="211"/>
      <c r="J668" s="211"/>
      <c r="K668" s="250" t="str">
        <f t="shared" si="59"/>
        <v/>
      </c>
      <c r="L668" s="278"/>
      <c r="M668" s="252">
        <f>SUMIF(收入管理台账!$C$4:$C$5000,项目管理台账!K668,收入管理台账!$H$4:$H$5000)</f>
        <v>0</v>
      </c>
      <c r="N668" s="275" t="str">
        <f t="shared" si="61"/>
        <v/>
      </c>
      <c r="O668" s="276" t="str">
        <f t="shared" si="62"/>
        <v/>
      </c>
      <c r="P668" s="116"/>
      <c r="Q668" s="213"/>
      <c r="R668" s="106"/>
      <c r="S668" s="256">
        <f t="shared" si="58"/>
        <v>0</v>
      </c>
      <c r="T668" s="257"/>
      <c r="U668" s="85"/>
      <c r="V668" s="258"/>
    </row>
    <row r="669" spans="1:22">
      <c r="A669" s="245" t="str">
        <f t="shared" si="60"/>
        <v/>
      </c>
      <c r="B669" s="270"/>
      <c r="C669" s="216"/>
      <c r="D669" s="210"/>
      <c r="E669" s="214"/>
      <c r="F669" s="216"/>
      <c r="G669" s="211"/>
      <c r="H669" s="211"/>
      <c r="I669" s="211"/>
      <c r="J669" s="211"/>
      <c r="K669" s="250" t="str">
        <f t="shared" si="59"/>
        <v/>
      </c>
      <c r="L669" s="278"/>
      <c r="M669" s="252">
        <f>SUMIF(收入管理台账!$C$4:$C$5000,项目管理台账!K669,收入管理台账!$H$4:$H$5000)</f>
        <v>0</v>
      </c>
      <c r="N669" s="275" t="str">
        <f t="shared" si="61"/>
        <v/>
      </c>
      <c r="O669" s="276" t="str">
        <f t="shared" si="62"/>
        <v/>
      </c>
      <c r="P669" s="116"/>
      <c r="Q669" s="213"/>
      <c r="R669" s="106"/>
      <c r="S669" s="256">
        <f t="shared" si="58"/>
        <v>0</v>
      </c>
      <c r="T669" s="257"/>
      <c r="U669" s="85"/>
      <c r="V669" s="258"/>
    </row>
    <row r="670" spans="1:22">
      <c r="A670" s="245" t="str">
        <f t="shared" si="60"/>
        <v/>
      </c>
      <c r="B670" s="270"/>
      <c r="C670" s="216"/>
      <c r="D670" s="210"/>
      <c r="E670" s="214"/>
      <c r="F670" s="216"/>
      <c r="G670" s="211"/>
      <c r="H670" s="211"/>
      <c r="I670" s="211"/>
      <c r="J670" s="211"/>
      <c r="K670" s="250" t="str">
        <f t="shared" si="59"/>
        <v/>
      </c>
      <c r="L670" s="278"/>
      <c r="M670" s="252">
        <f>SUMIF(收入管理台账!$C$4:$C$5000,项目管理台账!K670,收入管理台账!$H$4:$H$5000)</f>
        <v>0</v>
      </c>
      <c r="N670" s="275" t="str">
        <f t="shared" si="61"/>
        <v/>
      </c>
      <c r="O670" s="276" t="str">
        <f t="shared" si="62"/>
        <v/>
      </c>
      <c r="P670" s="116"/>
      <c r="Q670" s="213"/>
      <c r="R670" s="106"/>
      <c r="S670" s="256">
        <f t="shared" si="58"/>
        <v>0</v>
      </c>
      <c r="T670" s="257"/>
      <c r="U670" s="85"/>
      <c r="V670" s="258"/>
    </row>
    <row r="671" spans="1:22">
      <c r="A671" s="245" t="str">
        <f t="shared" si="60"/>
        <v/>
      </c>
      <c r="B671" s="270"/>
      <c r="C671" s="216"/>
      <c r="D671" s="210"/>
      <c r="E671" s="214"/>
      <c r="F671" s="216"/>
      <c r="G671" s="211"/>
      <c r="H671" s="211"/>
      <c r="I671" s="211"/>
      <c r="J671" s="211"/>
      <c r="K671" s="250" t="str">
        <f t="shared" si="59"/>
        <v/>
      </c>
      <c r="L671" s="278"/>
      <c r="M671" s="252">
        <f>SUMIF(收入管理台账!$C$4:$C$5000,项目管理台账!K671,收入管理台账!$H$4:$H$5000)</f>
        <v>0</v>
      </c>
      <c r="N671" s="275" t="str">
        <f t="shared" si="61"/>
        <v/>
      </c>
      <c r="O671" s="276" t="str">
        <f t="shared" si="62"/>
        <v/>
      </c>
      <c r="P671" s="116"/>
      <c r="Q671" s="213"/>
      <c r="R671" s="106"/>
      <c r="S671" s="256">
        <f t="shared" si="58"/>
        <v>0</v>
      </c>
      <c r="T671" s="257"/>
      <c r="U671" s="85"/>
      <c r="V671" s="258"/>
    </row>
    <row r="672" spans="1:22">
      <c r="A672" s="245" t="str">
        <f t="shared" si="60"/>
        <v/>
      </c>
      <c r="B672" s="270"/>
      <c r="C672" s="216"/>
      <c r="D672" s="210"/>
      <c r="E672" s="214"/>
      <c r="F672" s="216"/>
      <c r="G672" s="211"/>
      <c r="H672" s="211"/>
      <c r="I672" s="211"/>
      <c r="J672" s="211"/>
      <c r="K672" s="250" t="str">
        <f t="shared" si="59"/>
        <v/>
      </c>
      <c r="L672" s="278"/>
      <c r="M672" s="252">
        <f>SUMIF(收入管理台账!$C$4:$C$5000,项目管理台账!K672,收入管理台账!$H$4:$H$5000)</f>
        <v>0</v>
      </c>
      <c r="N672" s="275" t="str">
        <f t="shared" si="61"/>
        <v/>
      </c>
      <c r="O672" s="276" t="str">
        <f t="shared" si="62"/>
        <v/>
      </c>
      <c r="P672" s="116"/>
      <c r="Q672" s="213"/>
      <c r="R672" s="106"/>
      <c r="S672" s="256">
        <f t="shared" si="58"/>
        <v>0</v>
      </c>
      <c r="T672" s="257"/>
      <c r="U672" s="85"/>
      <c r="V672" s="258"/>
    </row>
    <row r="673" spans="1:22">
      <c r="A673" s="245" t="str">
        <f t="shared" si="60"/>
        <v/>
      </c>
      <c r="B673" s="270"/>
      <c r="C673" s="216"/>
      <c r="D673" s="210"/>
      <c r="E673" s="214"/>
      <c r="F673" s="216"/>
      <c r="G673" s="211"/>
      <c r="H673" s="211"/>
      <c r="I673" s="211"/>
      <c r="J673" s="211"/>
      <c r="K673" s="250" t="str">
        <f t="shared" si="59"/>
        <v/>
      </c>
      <c r="L673" s="278"/>
      <c r="M673" s="252">
        <f>SUMIF(收入管理台账!$C$4:$C$5000,项目管理台账!K673,收入管理台账!$H$4:$H$5000)</f>
        <v>0</v>
      </c>
      <c r="N673" s="275" t="str">
        <f t="shared" si="61"/>
        <v/>
      </c>
      <c r="O673" s="276" t="str">
        <f t="shared" si="62"/>
        <v/>
      </c>
      <c r="P673" s="116"/>
      <c r="Q673" s="213"/>
      <c r="R673" s="106"/>
      <c r="S673" s="256">
        <f t="shared" si="58"/>
        <v>0</v>
      </c>
      <c r="T673" s="257"/>
      <c r="U673" s="85"/>
      <c r="V673" s="258"/>
    </row>
    <row r="674" spans="1:22">
      <c r="A674" s="245" t="str">
        <f t="shared" si="60"/>
        <v/>
      </c>
      <c r="B674" s="270"/>
      <c r="C674" s="216"/>
      <c r="D674" s="210"/>
      <c r="E674" s="214"/>
      <c r="F674" s="216"/>
      <c r="G674" s="211"/>
      <c r="H674" s="211"/>
      <c r="I674" s="211"/>
      <c r="J674" s="211"/>
      <c r="K674" s="250" t="str">
        <f t="shared" si="59"/>
        <v/>
      </c>
      <c r="L674" s="278"/>
      <c r="M674" s="252">
        <f>SUMIF(收入管理台账!$C$4:$C$5000,项目管理台账!K674,收入管理台账!$H$4:$H$5000)</f>
        <v>0</v>
      </c>
      <c r="N674" s="275" t="str">
        <f t="shared" si="61"/>
        <v/>
      </c>
      <c r="O674" s="276" t="str">
        <f t="shared" si="62"/>
        <v/>
      </c>
      <c r="P674" s="116"/>
      <c r="Q674" s="213"/>
      <c r="R674" s="106"/>
      <c r="S674" s="256">
        <f t="shared" si="58"/>
        <v>0</v>
      </c>
      <c r="T674" s="257"/>
      <c r="U674" s="85"/>
      <c r="V674" s="258"/>
    </row>
    <row r="675" spans="1:22">
      <c r="A675" s="245" t="str">
        <f t="shared" si="60"/>
        <v/>
      </c>
      <c r="B675" s="270"/>
      <c r="C675" s="216"/>
      <c r="D675" s="210"/>
      <c r="E675" s="214"/>
      <c r="F675" s="216"/>
      <c r="G675" s="211"/>
      <c r="H675" s="211"/>
      <c r="I675" s="211"/>
      <c r="J675" s="211"/>
      <c r="K675" s="250" t="str">
        <f t="shared" si="59"/>
        <v/>
      </c>
      <c r="L675" s="278"/>
      <c r="M675" s="252">
        <f>SUMIF(收入管理台账!$C$4:$C$5000,项目管理台账!K675,收入管理台账!$H$4:$H$5000)</f>
        <v>0</v>
      </c>
      <c r="N675" s="275" t="str">
        <f t="shared" si="61"/>
        <v/>
      </c>
      <c r="O675" s="276" t="str">
        <f t="shared" si="62"/>
        <v/>
      </c>
      <c r="P675" s="116"/>
      <c r="Q675" s="213"/>
      <c r="R675" s="106"/>
      <c r="S675" s="256">
        <f t="shared" si="58"/>
        <v>0</v>
      </c>
      <c r="T675" s="257"/>
      <c r="U675" s="85"/>
      <c r="V675" s="258"/>
    </row>
    <row r="676" spans="1:22">
      <c r="A676" s="245" t="str">
        <f t="shared" si="60"/>
        <v/>
      </c>
      <c r="B676" s="270"/>
      <c r="C676" s="216"/>
      <c r="D676" s="210"/>
      <c r="E676" s="214"/>
      <c r="F676" s="216"/>
      <c r="G676" s="211"/>
      <c r="H676" s="211"/>
      <c r="I676" s="211"/>
      <c r="J676" s="211"/>
      <c r="K676" s="250" t="str">
        <f t="shared" si="59"/>
        <v/>
      </c>
      <c r="L676" s="278"/>
      <c r="M676" s="252">
        <f>SUMIF(收入管理台账!$C$4:$C$5000,项目管理台账!K676,收入管理台账!$H$4:$H$5000)</f>
        <v>0</v>
      </c>
      <c r="N676" s="275" t="str">
        <f t="shared" si="61"/>
        <v/>
      </c>
      <c r="O676" s="276" t="str">
        <f t="shared" si="62"/>
        <v/>
      </c>
      <c r="P676" s="116"/>
      <c r="Q676" s="213"/>
      <c r="R676" s="106"/>
      <c r="S676" s="256">
        <f t="shared" si="58"/>
        <v>0</v>
      </c>
      <c r="T676" s="257"/>
      <c r="U676" s="85"/>
      <c r="V676" s="258"/>
    </row>
    <row r="677" spans="1:22">
      <c r="A677" s="245" t="str">
        <f t="shared" si="60"/>
        <v/>
      </c>
      <c r="B677" s="270"/>
      <c r="C677" s="216"/>
      <c r="D677" s="210"/>
      <c r="E677" s="214"/>
      <c r="F677" s="216"/>
      <c r="G677" s="211"/>
      <c r="H677" s="211"/>
      <c r="I677" s="211"/>
      <c r="J677" s="211"/>
      <c r="K677" s="250" t="str">
        <f t="shared" si="59"/>
        <v/>
      </c>
      <c r="L677" s="278"/>
      <c r="M677" s="252">
        <f>SUMIF(收入管理台账!$C$4:$C$5000,项目管理台账!K677,收入管理台账!$H$4:$H$5000)</f>
        <v>0</v>
      </c>
      <c r="N677" s="275" t="str">
        <f t="shared" si="61"/>
        <v/>
      </c>
      <c r="O677" s="276" t="str">
        <f t="shared" si="62"/>
        <v/>
      </c>
      <c r="P677" s="116"/>
      <c r="Q677" s="213"/>
      <c r="R677" s="106"/>
      <c r="S677" s="256">
        <f t="shared" si="58"/>
        <v>0</v>
      </c>
      <c r="T677" s="257"/>
      <c r="U677" s="85"/>
      <c r="V677" s="258"/>
    </row>
    <row r="678" spans="1:22">
      <c r="A678" s="245" t="str">
        <f t="shared" si="60"/>
        <v/>
      </c>
      <c r="B678" s="270"/>
      <c r="C678" s="216"/>
      <c r="D678" s="210"/>
      <c r="E678" s="214"/>
      <c r="F678" s="216"/>
      <c r="G678" s="211"/>
      <c r="H678" s="211"/>
      <c r="I678" s="211"/>
      <c r="J678" s="211"/>
      <c r="K678" s="250" t="str">
        <f t="shared" si="59"/>
        <v/>
      </c>
      <c r="L678" s="278"/>
      <c r="M678" s="252">
        <f>SUMIF(收入管理台账!$C$4:$C$5000,项目管理台账!K678,收入管理台账!$H$4:$H$5000)</f>
        <v>0</v>
      </c>
      <c r="N678" s="275" t="str">
        <f t="shared" si="61"/>
        <v/>
      </c>
      <c r="O678" s="276" t="str">
        <f t="shared" si="62"/>
        <v/>
      </c>
      <c r="P678" s="116"/>
      <c r="Q678" s="213"/>
      <c r="R678" s="106"/>
      <c r="S678" s="256">
        <f t="shared" si="58"/>
        <v>0</v>
      </c>
      <c r="T678" s="257"/>
      <c r="U678" s="85"/>
      <c r="V678" s="258"/>
    </row>
    <row r="679" spans="1:22">
      <c r="A679" s="245" t="str">
        <f t="shared" si="60"/>
        <v/>
      </c>
      <c r="B679" s="270"/>
      <c r="C679" s="216"/>
      <c r="D679" s="210"/>
      <c r="E679" s="214"/>
      <c r="F679" s="216"/>
      <c r="G679" s="211"/>
      <c r="H679" s="211"/>
      <c r="I679" s="211"/>
      <c r="J679" s="211"/>
      <c r="K679" s="250" t="str">
        <f t="shared" si="59"/>
        <v/>
      </c>
      <c r="L679" s="278"/>
      <c r="M679" s="252">
        <f>SUMIF(收入管理台账!$C$4:$C$5000,项目管理台账!K679,收入管理台账!$H$4:$H$5000)</f>
        <v>0</v>
      </c>
      <c r="N679" s="275" t="str">
        <f t="shared" si="61"/>
        <v/>
      </c>
      <c r="O679" s="276" t="str">
        <f t="shared" si="62"/>
        <v/>
      </c>
      <c r="P679" s="116"/>
      <c r="Q679" s="213"/>
      <c r="R679" s="106"/>
      <c r="S679" s="256">
        <f t="shared" ref="S679:S742" si="63">P679*R679</f>
        <v>0</v>
      </c>
      <c r="T679" s="257"/>
      <c r="U679" s="85"/>
      <c r="V679" s="258"/>
    </row>
    <row r="680" spans="1:22">
      <c r="A680" s="245" t="str">
        <f t="shared" si="60"/>
        <v/>
      </c>
      <c r="B680" s="270"/>
      <c r="C680" s="216"/>
      <c r="D680" s="210"/>
      <c r="E680" s="214"/>
      <c r="F680" s="216"/>
      <c r="G680" s="211"/>
      <c r="H680" s="211"/>
      <c r="I680" s="211"/>
      <c r="J680" s="211"/>
      <c r="K680" s="250" t="str">
        <f t="shared" ref="K680:K743" si="64">IF(D680&lt;&gt;"","首熙"&amp;LEFT(E680,2)&amp;RIGHT(YEAR(J680),4)&amp;IF(MONTH(J680)&lt;10,0&amp;MONTH(J680),MONTH(J680))&amp;IF(A680&lt;10,0&amp;0&amp;A680,IF(A680&lt;100,0&amp;A680,A680)),"")</f>
        <v/>
      </c>
      <c r="L680" s="278"/>
      <c r="M680" s="252">
        <f>SUMIF(收入管理台账!$C$4:$C$5000,项目管理台账!K680,收入管理台账!$H$4:$H$5000)</f>
        <v>0</v>
      </c>
      <c r="N680" s="275" t="str">
        <f t="shared" si="61"/>
        <v/>
      </c>
      <c r="O680" s="276" t="str">
        <f t="shared" si="62"/>
        <v/>
      </c>
      <c r="P680" s="116"/>
      <c r="Q680" s="213"/>
      <c r="R680" s="106"/>
      <c r="S680" s="256">
        <f t="shared" si="63"/>
        <v>0</v>
      </c>
      <c r="T680" s="257"/>
      <c r="U680" s="85"/>
      <c r="V680" s="258"/>
    </row>
    <row r="681" spans="1:22">
      <c r="A681" s="245" t="str">
        <f t="shared" si="60"/>
        <v/>
      </c>
      <c r="B681" s="270"/>
      <c r="C681" s="216"/>
      <c r="D681" s="210"/>
      <c r="E681" s="214"/>
      <c r="F681" s="216"/>
      <c r="G681" s="211"/>
      <c r="H681" s="211"/>
      <c r="I681" s="211"/>
      <c r="J681" s="211"/>
      <c r="K681" s="250" t="str">
        <f t="shared" si="64"/>
        <v/>
      </c>
      <c r="L681" s="278"/>
      <c r="M681" s="252">
        <f>SUMIF(收入管理台账!$C$4:$C$5000,项目管理台账!K681,收入管理台账!$H$4:$H$5000)</f>
        <v>0</v>
      </c>
      <c r="N681" s="275" t="str">
        <f t="shared" si="61"/>
        <v/>
      </c>
      <c r="O681" s="276" t="str">
        <f t="shared" si="62"/>
        <v/>
      </c>
      <c r="P681" s="116"/>
      <c r="Q681" s="213"/>
      <c r="R681" s="106"/>
      <c r="S681" s="256">
        <f t="shared" si="63"/>
        <v>0</v>
      </c>
      <c r="T681" s="257"/>
      <c r="U681" s="85"/>
      <c r="V681" s="258"/>
    </row>
    <row r="682" spans="1:22">
      <c r="A682" s="245" t="str">
        <f t="shared" si="60"/>
        <v/>
      </c>
      <c r="B682" s="270"/>
      <c r="C682" s="216"/>
      <c r="D682" s="210"/>
      <c r="E682" s="214"/>
      <c r="F682" s="216"/>
      <c r="G682" s="211"/>
      <c r="H682" s="211"/>
      <c r="I682" s="211"/>
      <c r="J682" s="211"/>
      <c r="K682" s="250" t="str">
        <f t="shared" si="64"/>
        <v/>
      </c>
      <c r="L682" s="278"/>
      <c r="M682" s="252">
        <f>SUMIF(收入管理台账!$C$4:$C$5000,项目管理台账!K682,收入管理台账!$H$4:$H$5000)</f>
        <v>0</v>
      </c>
      <c r="N682" s="275" t="str">
        <f t="shared" si="61"/>
        <v/>
      </c>
      <c r="O682" s="276" t="str">
        <f t="shared" si="62"/>
        <v/>
      </c>
      <c r="P682" s="116"/>
      <c r="Q682" s="213"/>
      <c r="R682" s="106"/>
      <c r="S682" s="256">
        <f t="shared" si="63"/>
        <v>0</v>
      </c>
      <c r="T682" s="257"/>
      <c r="U682" s="85"/>
      <c r="V682" s="258"/>
    </row>
    <row r="683" spans="1:22">
      <c r="A683" s="245" t="str">
        <f t="shared" si="60"/>
        <v/>
      </c>
      <c r="B683" s="270"/>
      <c r="C683" s="216"/>
      <c r="D683" s="210"/>
      <c r="E683" s="214"/>
      <c r="F683" s="216"/>
      <c r="G683" s="211"/>
      <c r="H683" s="211"/>
      <c r="I683" s="211"/>
      <c r="J683" s="211"/>
      <c r="K683" s="250" t="str">
        <f t="shared" si="64"/>
        <v/>
      </c>
      <c r="L683" s="278"/>
      <c r="M683" s="252">
        <f>SUMIF(收入管理台账!$C$4:$C$5000,项目管理台账!K683,收入管理台账!$H$4:$H$5000)</f>
        <v>0</v>
      </c>
      <c r="N683" s="275" t="str">
        <f t="shared" si="61"/>
        <v/>
      </c>
      <c r="O683" s="276" t="str">
        <f t="shared" si="62"/>
        <v/>
      </c>
      <c r="P683" s="116"/>
      <c r="Q683" s="213"/>
      <c r="R683" s="106"/>
      <c r="S683" s="256">
        <f t="shared" si="63"/>
        <v>0</v>
      </c>
      <c r="T683" s="257"/>
      <c r="U683" s="85"/>
      <c r="V683" s="258"/>
    </row>
    <row r="684" spans="1:22">
      <c r="A684" s="245" t="str">
        <f t="shared" si="60"/>
        <v/>
      </c>
      <c r="B684" s="270"/>
      <c r="C684" s="216"/>
      <c r="D684" s="210"/>
      <c r="E684" s="214"/>
      <c r="F684" s="216"/>
      <c r="G684" s="211"/>
      <c r="H684" s="211"/>
      <c r="I684" s="211"/>
      <c r="J684" s="211"/>
      <c r="K684" s="250" t="str">
        <f t="shared" si="64"/>
        <v/>
      </c>
      <c r="L684" s="278"/>
      <c r="M684" s="252">
        <f>SUMIF(收入管理台账!$C$4:$C$5000,项目管理台账!K684,收入管理台账!$H$4:$H$5000)</f>
        <v>0</v>
      </c>
      <c r="N684" s="275" t="str">
        <f t="shared" si="61"/>
        <v/>
      </c>
      <c r="O684" s="276" t="str">
        <f t="shared" si="62"/>
        <v/>
      </c>
      <c r="P684" s="116"/>
      <c r="Q684" s="213"/>
      <c r="R684" s="106"/>
      <c r="S684" s="256">
        <f t="shared" si="63"/>
        <v>0</v>
      </c>
      <c r="T684" s="257"/>
      <c r="U684" s="85"/>
      <c r="V684" s="258"/>
    </row>
    <row r="685" spans="1:22">
      <c r="A685" s="245" t="str">
        <f t="shared" si="60"/>
        <v/>
      </c>
      <c r="B685" s="270"/>
      <c r="C685" s="216"/>
      <c r="D685" s="210"/>
      <c r="E685" s="214"/>
      <c r="F685" s="216"/>
      <c r="G685" s="211"/>
      <c r="H685" s="211"/>
      <c r="I685" s="211"/>
      <c r="J685" s="211"/>
      <c r="K685" s="250" t="str">
        <f t="shared" si="64"/>
        <v/>
      </c>
      <c r="L685" s="278"/>
      <c r="M685" s="252">
        <f>SUMIF(收入管理台账!$C$4:$C$5000,项目管理台账!K685,收入管理台账!$H$4:$H$5000)</f>
        <v>0</v>
      </c>
      <c r="N685" s="275" t="str">
        <f t="shared" si="61"/>
        <v/>
      </c>
      <c r="O685" s="276" t="str">
        <f t="shared" si="62"/>
        <v/>
      </c>
      <c r="P685" s="116"/>
      <c r="Q685" s="213"/>
      <c r="R685" s="106"/>
      <c r="S685" s="256">
        <f t="shared" si="63"/>
        <v>0</v>
      </c>
      <c r="T685" s="257"/>
      <c r="U685" s="85"/>
      <c r="V685" s="258"/>
    </row>
    <row r="686" spans="1:22">
      <c r="A686" s="245" t="str">
        <f t="shared" si="60"/>
        <v/>
      </c>
      <c r="B686" s="270"/>
      <c r="C686" s="216"/>
      <c r="D686" s="210"/>
      <c r="E686" s="214"/>
      <c r="F686" s="216"/>
      <c r="G686" s="211"/>
      <c r="H686" s="211"/>
      <c r="I686" s="211"/>
      <c r="J686" s="211"/>
      <c r="K686" s="250" t="str">
        <f t="shared" si="64"/>
        <v/>
      </c>
      <c r="L686" s="278"/>
      <c r="M686" s="252">
        <f>SUMIF(收入管理台账!$C$4:$C$5000,项目管理台账!K686,收入管理台账!$H$4:$H$5000)</f>
        <v>0</v>
      </c>
      <c r="N686" s="275" t="str">
        <f t="shared" si="61"/>
        <v/>
      </c>
      <c r="O686" s="276" t="str">
        <f t="shared" si="62"/>
        <v/>
      </c>
      <c r="P686" s="116"/>
      <c r="Q686" s="213"/>
      <c r="R686" s="106"/>
      <c r="S686" s="256">
        <f t="shared" si="63"/>
        <v>0</v>
      </c>
      <c r="T686" s="257"/>
      <c r="U686" s="85"/>
      <c r="V686" s="258"/>
    </row>
    <row r="687" spans="1:22">
      <c r="A687" s="245" t="str">
        <f t="shared" si="60"/>
        <v/>
      </c>
      <c r="B687" s="270"/>
      <c r="C687" s="216"/>
      <c r="D687" s="210"/>
      <c r="E687" s="214"/>
      <c r="F687" s="216"/>
      <c r="G687" s="211"/>
      <c r="H687" s="211"/>
      <c r="I687" s="211"/>
      <c r="J687" s="211"/>
      <c r="K687" s="250" t="str">
        <f t="shared" si="64"/>
        <v/>
      </c>
      <c r="L687" s="278"/>
      <c r="M687" s="252">
        <f>SUMIF(收入管理台账!$C$4:$C$5000,项目管理台账!K687,收入管理台账!$H$4:$H$5000)</f>
        <v>0</v>
      </c>
      <c r="N687" s="275" t="str">
        <f t="shared" si="61"/>
        <v/>
      </c>
      <c r="O687" s="276" t="str">
        <f t="shared" si="62"/>
        <v/>
      </c>
      <c r="P687" s="116"/>
      <c r="Q687" s="213"/>
      <c r="R687" s="106"/>
      <c r="S687" s="256">
        <f t="shared" si="63"/>
        <v>0</v>
      </c>
      <c r="T687" s="257"/>
      <c r="U687" s="85"/>
      <c r="V687" s="258"/>
    </row>
    <row r="688" spans="1:22">
      <c r="A688" s="245" t="str">
        <f t="shared" si="60"/>
        <v/>
      </c>
      <c r="B688" s="270"/>
      <c r="C688" s="216"/>
      <c r="D688" s="210"/>
      <c r="E688" s="214"/>
      <c r="F688" s="216"/>
      <c r="G688" s="211"/>
      <c r="H688" s="211"/>
      <c r="I688" s="211"/>
      <c r="J688" s="211"/>
      <c r="K688" s="250" t="str">
        <f t="shared" si="64"/>
        <v/>
      </c>
      <c r="L688" s="278"/>
      <c r="M688" s="252">
        <f>SUMIF(收入管理台账!$C$4:$C$5000,项目管理台账!K688,收入管理台账!$H$4:$H$5000)</f>
        <v>0</v>
      </c>
      <c r="N688" s="275" t="str">
        <f t="shared" si="61"/>
        <v/>
      </c>
      <c r="O688" s="276" t="str">
        <f t="shared" si="62"/>
        <v/>
      </c>
      <c r="P688" s="116"/>
      <c r="Q688" s="213"/>
      <c r="R688" s="106"/>
      <c r="S688" s="256">
        <f t="shared" si="63"/>
        <v>0</v>
      </c>
      <c r="T688" s="257"/>
      <c r="U688" s="85"/>
      <c r="V688" s="258"/>
    </row>
    <row r="689" spans="1:22">
      <c r="A689" s="245" t="str">
        <f t="shared" si="60"/>
        <v/>
      </c>
      <c r="B689" s="270"/>
      <c r="C689" s="216"/>
      <c r="D689" s="210"/>
      <c r="E689" s="214"/>
      <c r="F689" s="216"/>
      <c r="G689" s="211"/>
      <c r="H689" s="211"/>
      <c r="I689" s="211"/>
      <c r="J689" s="211"/>
      <c r="K689" s="250" t="str">
        <f t="shared" si="64"/>
        <v/>
      </c>
      <c r="L689" s="278"/>
      <c r="M689" s="252">
        <f>SUMIF(收入管理台账!$C$4:$C$5000,项目管理台账!K689,收入管理台账!$H$4:$H$5000)</f>
        <v>0</v>
      </c>
      <c r="N689" s="275" t="str">
        <f t="shared" si="61"/>
        <v/>
      </c>
      <c r="O689" s="276" t="str">
        <f t="shared" si="62"/>
        <v/>
      </c>
      <c r="P689" s="116"/>
      <c r="Q689" s="213"/>
      <c r="R689" s="106"/>
      <c r="S689" s="256">
        <f t="shared" si="63"/>
        <v>0</v>
      </c>
      <c r="T689" s="257"/>
      <c r="U689" s="85"/>
      <c r="V689" s="258"/>
    </row>
    <row r="690" spans="1:22">
      <c r="A690" s="245" t="str">
        <f t="shared" si="60"/>
        <v/>
      </c>
      <c r="B690" s="270"/>
      <c r="C690" s="216"/>
      <c r="D690" s="210"/>
      <c r="E690" s="214"/>
      <c r="F690" s="216"/>
      <c r="G690" s="211"/>
      <c r="H690" s="211"/>
      <c r="I690" s="211"/>
      <c r="J690" s="211"/>
      <c r="K690" s="250" t="str">
        <f t="shared" si="64"/>
        <v/>
      </c>
      <c r="L690" s="278"/>
      <c r="M690" s="252">
        <f>SUMIF(收入管理台账!$C$4:$C$5000,项目管理台账!K690,收入管理台账!$H$4:$H$5000)</f>
        <v>0</v>
      </c>
      <c r="N690" s="275" t="str">
        <f t="shared" si="61"/>
        <v/>
      </c>
      <c r="O690" s="276" t="str">
        <f t="shared" si="62"/>
        <v/>
      </c>
      <c r="P690" s="116"/>
      <c r="Q690" s="213"/>
      <c r="R690" s="106"/>
      <c r="S690" s="256">
        <f t="shared" si="63"/>
        <v>0</v>
      </c>
      <c r="T690" s="257"/>
      <c r="U690" s="85"/>
      <c r="V690" s="258"/>
    </row>
    <row r="691" spans="1:22">
      <c r="A691" s="245" t="str">
        <f t="shared" si="60"/>
        <v/>
      </c>
      <c r="B691" s="270"/>
      <c r="C691" s="216"/>
      <c r="D691" s="210"/>
      <c r="E691" s="214"/>
      <c r="F691" s="216"/>
      <c r="G691" s="211"/>
      <c r="H691" s="211"/>
      <c r="I691" s="211"/>
      <c r="J691" s="211"/>
      <c r="K691" s="250" t="str">
        <f t="shared" si="64"/>
        <v/>
      </c>
      <c r="L691" s="278"/>
      <c r="M691" s="252">
        <f>SUMIF(收入管理台账!$C$4:$C$5000,项目管理台账!K691,收入管理台账!$H$4:$H$5000)</f>
        <v>0</v>
      </c>
      <c r="N691" s="275" t="str">
        <f t="shared" si="61"/>
        <v/>
      </c>
      <c r="O691" s="276" t="str">
        <f t="shared" si="62"/>
        <v/>
      </c>
      <c r="P691" s="116"/>
      <c r="Q691" s="213"/>
      <c r="R691" s="106"/>
      <c r="S691" s="256">
        <f t="shared" si="63"/>
        <v>0</v>
      </c>
      <c r="T691" s="257"/>
      <c r="U691" s="85"/>
      <c r="V691" s="258"/>
    </row>
    <row r="692" spans="1:22">
      <c r="A692" s="245" t="str">
        <f t="shared" si="60"/>
        <v/>
      </c>
      <c r="B692" s="270"/>
      <c r="C692" s="216"/>
      <c r="D692" s="210"/>
      <c r="E692" s="214"/>
      <c r="F692" s="216"/>
      <c r="G692" s="211"/>
      <c r="H692" s="211"/>
      <c r="I692" s="211"/>
      <c r="J692" s="211"/>
      <c r="K692" s="250" t="str">
        <f t="shared" si="64"/>
        <v/>
      </c>
      <c r="L692" s="278"/>
      <c r="M692" s="252">
        <f>SUMIF(收入管理台账!$C$4:$C$5000,项目管理台账!K692,收入管理台账!$H$4:$H$5000)</f>
        <v>0</v>
      </c>
      <c r="N692" s="275" t="str">
        <f t="shared" si="61"/>
        <v/>
      </c>
      <c r="O692" s="276" t="str">
        <f t="shared" si="62"/>
        <v/>
      </c>
      <c r="P692" s="116"/>
      <c r="Q692" s="213"/>
      <c r="R692" s="106"/>
      <c r="S692" s="256">
        <f t="shared" si="63"/>
        <v>0</v>
      </c>
      <c r="T692" s="257"/>
      <c r="U692" s="85"/>
      <c r="V692" s="258"/>
    </row>
    <row r="693" spans="1:22">
      <c r="A693" s="245" t="str">
        <f t="shared" si="60"/>
        <v/>
      </c>
      <c r="B693" s="270"/>
      <c r="C693" s="216"/>
      <c r="D693" s="210"/>
      <c r="E693" s="214"/>
      <c r="F693" s="216"/>
      <c r="G693" s="211"/>
      <c r="H693" s="211"/>
      <c r="I693" s="211"/>
      <c r="J693" s="211"/>
      <c r="K693" s="250" t="str">
        <f t="shared" si="64"/>
        <v/>
      </c>
      <c r="L693" s="278"/>
      <c r="M693" s="252">
        <f>SUMIF(收入管理台账!$C$4:$C$5000,项目管理台账!K693,收入管理台账!$H$4:$H$5000)</f>
        <v>0</v>
      </c>
      <c r="N693" s="275" t="str">
        <f t="shared" si="61"/>
        <v/>
      </c>
      <c r="O693" s="276" t="str">
        <f t="shared" si="62"/>
        <v/>
      </c>
      <c r="P693" s="116"/>
      <c r="Q693" s="213"/>
      <c r="R693" s="106"/>
      <c r="S693" s="256">
        <f t="shared" si="63"/>
        <v>0</v>
      </c>
      <c r="T693" s="257"/>
      <c r="U693" s="85"/>
      <c r="V693" s="258"/>
    </row>
    <row r="694" spans="1:22">
      <c r="A694" s="245" t="str">
        <f t="shared" si="60"/>
        <v/>
      </c>
      <c r="B694" s="270"/>
      <c r="C694" s="216"/>
      <c r="D694" s="210"/>
      <c r="E694" s="214"/>
      <c r="F694" s="216"/>
      <c r="G694" s="211"/>
      <c r="H694" s="211"/>
      <c r="I694" s="211"/>
      <c r="J694" s="211"/>
      <c r="K694" s="250" t="str">
        <f t="shared" si="64"/>
        <v/>
      </c>
      <c r="L694" s="278"/>
      <c r="M694" s="252">
        <f>SUMIF(收入管理台账!$C$4:$C$5000,项目管理台账!K694,收入管理台账!$H$4:$H$5000)</f>
        <v>0</v>
      </c>
      <c r="N694" s="275" t="str">
        <f t="shared" si="61"/>
        <v/>
      </c>
      <c r="O694" s="276" t="str">
        <f t="shared" si="62"/>
        <v/>
      </c>
      <c r="P694" s="116"/>
      <c r="Q694" s="213"/>
      <c r="R694" s="106"/>
      <c r="S694" s="256">
        <f t="shared" si="63"/>
        <v>0</v>
      </c>
      <c r="T694" s="257"/>
      <c r="U694" s="85"/>
      <c r="V694" s="258"/>
    </row>
    <row r="695" spans="1:22">
      <c r="A695" s="245" t="str">
        <f t="shared" si="60"/>
        <v/>
      </c>
      <c r="B695" s="270"/>
      <c r="C695" s="216"/>
      <c r="D695" s="210"/>
      <c r="E695" s="214"/>
      <c r="F695" s="216"/>
      <c r="G695" s="211"/>
      <c r="H695" s="211"/>
      <c r="I695" s="211"/>
      <c r="J695" s="211"/>
      <c r="K695" s="250" t="str">
        <f t="shared" si="64"/>
        <v/>
      </c>
      <c r="L695" s="278"/>
      <c r="M695" s="252">
        <f>SUMIF(收入管理台账!$C$4:$C$5000,项目管理台账!K695,收入管理台账!$H$4:$H$5000)</f>
        <v>0</v>
      </c>
      <c r="N695" s="275" t="str">
        <f t="shared" si="61"/>
        <v/>
      </c>
      <c r="O695" s="276" t="str">
        <f t="shared" si="62"/>
        <v/>
      </c>
      <c r="P695" s="116"/>
      <c r="Q695" s="213"/>
      <c r="R695" s="106"/>
      <c r="S695" s="256">
        <f t="shared" si="63"/>
        <v>0</v>
      </c>
      <c r="T695" s="257"/>
      <c r="U695" s="85"/>
      <c r="V695" s="258"/>
    </row>
    <row r="696" spans="1:22">
      <c r="A696" s="245" t="str">
        <f t="shared" si="60"/>
        <v/>
      </c>
      <c r="B696" s="270"/>
      <c r="C696" s="216"/>
      <c r="D696" s="210"/>
      <c r="E696" s="214"/>
      <c r="F696" s="216"/>
      <c r="G696" s="211"/>
      <c r="H696" s="211"/>
      <c r="I696" s="211"/>
      <c r="J696" s="211"/>
      <c r="K696" s="250" t="str">
        <f t="shared" si="64"/>
        <v/>
      </c>
      <c r="L696" s="278"/>
      <c r="M696" s="252">
        <f>SUMIF(收入管理台账!$C$4:$C$5000,项目管理台账!K696,收入管理台账!$H$4:$H$5000)</f>
        <v>0</v>
      </c>
      <c r="N696" s="275" t="str">
        <f t="shared" si="61"/>
        <v/>
      </c>
      <c r="O696" s="276" t="str">
        <f t="shared" si="62"/>
        <v/>
      </c>
      <c r="P696" s="116"/>
      <c r="Q696" s="213"/>
      <c r="R696" s="106"/>
      <c r="S696" s="256">
        <f t="shared" si="63"/>
        <v>0</v>
      </c>
      <c r="T696" s="257"/>
      <c r="U696" s="85"/>
      <c r="V696" s="258"/>
    </row>
    <row r="697" spans="1:22">
      <c r="A697" s="245" t="str">
        <f t="shared" si="60"/>
        <v/>
      </c>
      <c r="B697" s="270"/>
      <c r="C697" s="216"/>
      <c r="D697" s="210"/>
      <c r="E697" s="214"/>
      <c r="F697" s="216"/>
      <c r="G697" s="211"/>
      <c r="H697" s="211"/>
      <c r="I697" s="211"/>
      <c r="J697" s="211"/>
      <c r="K697" s="250" t="str">
        <f t="shared" si="64"/>
        <v/>
      </c>
      <c r="L697" s="278"/>
      <c r="M697" s="252">
        <f>SUMIF(收入管理台账!$C$4:$C$5000,项目管理台账!K697,收入管理台账!$H$4:$H$5000)</f>
        <v>0</v>
      </c>
      <c r="N697" s="275" t="str">
        <f t="shared" si="61"/>
        <v/>
      </c>
      <c r="O697" s="276" t="str">
        <f t="shared" si="62"/>
        <v/>
      </c>
      <c r="P697" s="116"/>
      <c r="Q697" s="213"/>
      <c r="R697" s="106"/>
      <c r="S697" s="256">
        <f t="shared" si="63"/>
        <v>0</v>
      </c>
      <c r="T697" s="257"/>
      <c r="U697" s="85"/>
      <c r="V697" s="258"/>
    </row>
    <row r="698" spans="1:22">
      <c r="A698" s="245" t="str">
        <f t="shared" si="60"/>
        <v/>
      </c>
      <c r="B698" s="270"/>
      <c r="C698" s="216"/>
      <c r="D698" s="210"/>
      <c r="E698" s="214"/>
      <c r="F698" s="216"/>
      <c r="G698" s="211"/>
      <c r="H698" s="211"/>
      <c r="I698" s="211"/>
      <c r="J698" s="211"/>
      <c r="K698" s="250" t="str">
        <f t="shared" si="64"/>
        <v/>
      </c>
      <c r="L698" s="278"/>
      <c r="M698" s="252">
        <f>SUMIF(收入管理台账!$C$4:$C$5000,项目管理台账!K698,收入管理台账!$H$4:$H$5000)</f>
        <v>0</v>
      </c>
      <c r="N698" s="275" t="str">
        <f t="shared" si="61"/>
        <v/>
      </c>
      <c r="O698" s="276" t="str">
        <f t="shared" si="62"/>
        <v/>
      </c>
      <c r="P698" s="116"/>
      <c r="Q698" s="213"/>
      <c r="R698" s="106"/>
      <c r="S698" s="256">
        <f t="shared" si="63"/>
        <v>0</v>
      </c>
      <c r="T698" s="257"/>
      <c r="U698" s="85"/>
      <c r="V698" s="258"/>
    </row>
    <row r="699" spans="1:22">
      <c r="A699" s="245" t="str">
        <f t="shared" si="60"/>
        <v/>
      </c>
      <c r="B699" s="270"/>
      <c r="C699" s="216"/>
      <c r="D699" s="210"/>
      <c r="E699" s="214"/>
      <c r="F699" s="216"/>
      <c r="G699" s="211"/>
      <c r="H699" s="211"/>
      <c r="I699" s="211"/>
      <c r="J699" s="211"/>
      <c r="K699" s="250" t="str">
        <f t="shared" si="64"/>
        <v/>
      </c>
      <c r="L699" s="278"/>
      <c r="M699" s="252">
        <f>SUMIF(收入管理台账!$C$4:$C$5000,项目管理台账!K699,收入管理台账!$H$4:$H$5000)</f>
        <v>0</v>
      </c>
      <c r="N699" s="275" t="str">
        <f t="shared" si="61"/>
        <v/>
      </c>
      <c r="O699" s="276" t="str">
        <f t="shared" si="62"/>
        <v/>
      </c>
      <c r="P699" s="116"/>
      <c r="Q699" s="213"/>
      <c r="R699" s="106"/>
      <c r="S699" s="256">
        <f t="shared" si="63"/>
        <v>0</v>
      </c>
      <c r="T699" s="257"/>
      <c r="U699" s="85"/>
      <c r="V699" s="258"/>
    </row>
    <row r="700" spans="1:22">
      <c r="A700" s="245" t="str">
        <f t="shared" si="60"/>
        <v/>
      </c>
      <c r="B700" s="270"/>
      <c r="C700" s="216"/>
      <c r="D700" s="210"/>
      <c r="E700" s="214"/>
      <c r="F700" s="216"/>
      <c r="G700" s="211"/>
      <c r="H700" s="211"/>
      <c r="I700" s="211"/>
      <c r="J700" s="211"/>
      <c r="K700" s="250" t="str">
        <f t="shared" si="64"/>
        <v/>
      </c>
      <c r="L700" s="278"/>
      <c r="M700" s="252">
        <f>SUMIF(收入管理台账!$C$4:$C$5000,项目管理台账!K700,收入管理台账!$H$4:$H$5000)</f>
        <v>0</v>
      </c>
      <c r="N700" s="275" t="str">
        <f t="shared" si="61"/>
        <v/>
      </c>
      <c r="O700" s="276" t="str">
        <f t="shared" si="62"/>
        <v/>
      </c>
      <c r="P700" s="116"/>
      <c r="Q700" s="213"/>
      <c r="R700" s="106"/>
      <c r="S700" s="256">
        <f t="shared" si="63"/>
        <v>0</v>
      </c>
      <c r="T700" s="257"/>
      <c r="U700" s="85"/>
      <c r="V700" s="258"/>
    </row>
    <row r="701" spans="1:22">
      <c r="A701" s="245" t="str">
        <f t="shared" si="60"/>
        <v/>
      </c>
      <c r="B701" s="270"/>
      <c r="C701" s="216"/>
      <c r="D701" s="210"/>
      <c r="E701" s="214"/>
      <c r="F701" s="216"/>
      <c r="G701" s="211"/>
      <c r="H701" s="211"/>
      <c r="I701" s="211"/>
      <c r="J701" s="211"/>
      <c r="K701" s="250" t="str">
        <f t="shared" si="64"/>
        <v/>
      </c>
      <c r="L701" s="278"/>
      <c r="M701" s="252">
        <f>SUMIF(收入管理台账!$C$4:$C$5000,项目管理台账!K701,收入管理台账!$H$4:$H$5000)</f>
        <v>0</v>
      </c>
      <c r="N701" s="275" t="str">
        <f t="shared" si="61"/>
        <v/>
      </c>
      <c r="O701" s="276" t="str">
        <f t="shared" si="62"/>
        <v/>
      </c>
      <c r="P701" s="116"/>
      <c r="Q701" s="213"/>
      <c r="R701" s="106"/>
      <c r="S701" s="256">
        <f t="shared" si="63"/>
        <v>0</v>
      </c>
      <c r="T701" s="257"/>
      <c r="U701" s="85"/>
      <c r="V701" s="258"/>
    </row>
    <row r="702" spans="1:22">
      <c r="A702" s="245" t="str">
        <f t="shared" si="60"/>
        <v/>
      </c>
      <c r="B702" s="270"/>
      <c r="C702" s="216"/>
      <c r="D702" s="210"/>
      <c r="E702" s="214"/>
      <c r="F702" s="216"/>
      <c r="G702" s="211"/>
      <c r="H702" s="211"/>
      <c r="I702" s="211"/>
      <c r="J702" s="211"/>
      <c r="K702" s="250" t="str">
        <f t="shared" si="64"/>
        <v/>
      </c>
      <c r="L702" s="278"/>
      <c r="M702" s="252">
        <f>SUMIF(收入管理台账!$C$4:$C$5000,项目管理台账!K702,收入管理台账!$H$4:$H$5000)</f>
        <v>0</v>
      </c>
      <c r="N702" s="275" t="str">
        <f t="shared" si="61"/>
        <v/>
      </c>
      <c r="O702" s="276" t="str">
        <f t="shared" si="62"/>
        <v/>
      </c>
      <c r="P702" s="116"/>
      <c r="Q702" s="213"/>
      <c r="R702" s="106"/>
      <c r="S702" s="256">
        <f t="shared" si="63"/>
        <v>0</v>
      </c>
      <c r="T702" s="257"/>
      <c r="U702" s="85"/>
      <c r="V702" s="258"/>
    </row>
    <row r="703" spans="1:22">
      <c r="A703" s="245" t="str">
        <f t="shared" si="60"/>
        <v/>
      </c>
      <c r="B703" s="270"/>
      <c r="C703" s="216"/>
      <c r="D703" s="210"/>
      <c r="E703" s="214"/>
      <c r="F703" s="216"/>
      <c r="G703" s="211"/>
      <c r="H703" s="211"/>
      <c r="I703" s="211"/>
      <c r="J703" s="211"/>
      <c r="K703" s="250" t="str">
        <f t="shared" si="64"/>
        <v/>
      </c>
      <c r="L703" s="278"/>
      <c r="M703" s="252">
        <f>SUMIF(收入管理台账!$C$4:$C$5000,项目管理台账!K703,收入管理台账!$H$4:$H$5000)</f>
        <v>0</v>
      </c>
      <c r="N703" s="275" t="str">
        <f t="shared" si="61"/>
        <v/>
      </c>
      <c r="O703" s="276" t="str">
        <f t="shared" si="62"/>
        <v/>
      </c>
      <c r="P703" s="116"/>
      <c r="Q703" s="213"/>
      <c r="R703" s="106"/>
      <c r="S703" s="256">
        <f t="shared" si="63"/>
        <v>0</v>
      </c>
      <c r="T703" s="257"/>
      <c r="U703" s="85"/>
      <c r="V703" s="258"/>
    </row>
    <row r="704" spans="1:22">
      <c r="A704" s="245" t="str">
        <f t="shared" si="60"/>
        <v/>
      </c>
      <c r="B704" s="270"/>
      <c r="C704" s="216"/>
      <c r="D704" s="210"/>
      <c r="E704" s="214"/>
      <c r="F704" s="216"/>
      <c r="G704" s="211"/>
      <c r="H704" s="211"/>
      <c r="I704" s="211"/>
      <c r="J704" s="211"/>
      <c r="K704" s="250" t="str">
        <f t="shared" si="64"/>
        <v/>
      </c>
      <c r="L704" s="278"/>
      <c r="M704" s="252">
        <f>SUMIF(收入管理台账!$C$4:$C$5000,项目管理台账!K704,收入管理台账!$H$4:$H$5000)</f>
        <v>0</v>
      </c>
      <c r="N704" s="275" t="str">
        <f t="shared" si="61"/>
        <v/>
      </c>
      <c r="O704" s="276" t="str">
        <f t="shared" si="62"/>
        <v/>
      </c>
      <c r="P704" s="116"/>
      <c r="Q704" s="213"/>
      <c r="R704" s="106"/>
      <c r="S704" s="256">
        <f t="shared" si="63"/>
        <v>0</v>
      </c>
      <c r="T704" s="257"/>
      <c r="U704" s="85"/>
      <c r="V704" s="258"/>
    </row>
    <row r="705" spans="1:22">
      <c r="A705" s="245" t="str">
        <f t="shared" si="60"/>
        <v/>
      </c>
      <c r="B705" s="270"/>
      <c r="C705" s="216"/>
      <c r="D705" s="210"/>
      <c r="E705" s="214"/>
      <c r="F705" s="216"/>
      <c r="G705" s="211"/>
      <c r="H705" s="211"/>
      <c r="I705" s="211"/>
      <c r="J705" s="211"/>
      <c r="K705" s="250" t="str">
        <f t="shared" si="64"/>
        <v/>
      </c>
      <c r="L705" s="278"/>
      <c r="M705" s="252">
        <f>SUMIF(收入管理台账!$C$4:$C$5000,项目管理台账!K705,收入管理台账!$H$4:$H$5000)</f>
        <v>0</v>
      </c>
      <c r="N705" s="275" t="str">
        <f t="shared" si="61"/>
        <v/>
      </c>
      <c r="O705" s="276" t="str">
        <f t="shared" si="62"/>
        <v/>
      </c>
      <c r="P705" s="116"/>
      <c r="Q705" s="213"/>
      <c r="R705" s="106"/>
      <c r="S705" s="256">
        <f t="shared" si="63"/>
        <v>0</v>
      </c>
      <c r="T705" s="257"/>
      <c r="U705" s="85"/>
      <c r="V705" s="258"/>
    </row>
    <row r="706" spans="1:22">
      <c r="A706" s="245" t="str">
        <f t="shared" si="60"/>
        <v/>
      </c>
      <c r="B706" s="270"/>
      <c r="C706" s="216"/>
      <c r="D706" s="210"/>
      <c r="E706" s="214"/>
      <c r="F706" s="216"/>
      <c r="G706" s="211"/>
      <c r="H706" s="211"/>
      <c r="I706" s="211"/>
      <c r="J706" s="211"/>
      <c r="K706" s="250" t="str">
        <f t="shared" si="64"/>
        <v/>
      </c>
      <c r="L706" s="278"/>
      <c r="M706" s="252">
        <f>SUMIF(收入管理台账!$C$4:$C$5000,项目管理台账!K706,收入管理台账!$H$4:$H$5000)</f>
        <v>0</v>
      </c>
      <c r="N706" s="275" t="str">
        <f t="shared" si="61"/>
        <v/>
      </c>
      <c r="O706" s="276" t="str">
        <f t="shared" si="62"/>
        <v/>
      </c>
      <c r="P706" s="116"/>
      <c r="Q706" s="213"/>
      <c r="R706" s="106"/>
      <c r="S706" s="256">
        <f t="shared" si="63"/>
        <v>0</v>
      </c>
      <c r="T706" s="257"/>
      <c r="U706" s="85"/>
      <c r="V706" s="258"/>
    </row>
    <row r="707" spans="1:22">
      <c r="A707" s="245" t="str">
        <f t="shared" si="60"/>
        <v/>
      </c>
      <c r="B707" s="270"/>
      <c r="C707" s="216"/>
      <c r="D707" s="210"/>
      <c r="E707" s="214"/>
      <c r="F707" s="216"/>
      <c r="G707" s="211"/>
      <c r="H707" s="211"/>
      <c r="I707" s="211"/>
      <c r="J707" s="211"/>
      <c r="K707" s="250" t="str">
        <f t="shared" si="64"/>
        <v/>
      </c>
      <c r="L707" s="278"/>
      <c r="M707" s="252">
        <f>SUMIF(收入管理台账!$C$4:$C$5000,项目管理台账!K707,收入管理台账!$H$4:$H$5000)</f>
        <v>0</v>
      </c>
      <c r="N707" s="275" t="str">
        <f t="shared" si="61"/>
        <v/>
      </c>
      <c r="O707" s="276" t="str">
        <f t="shared" si="62"/>
        <v/>
      </c>
      <c r="P707" s="116"/>
      <c r="Q707" s="213"/>
      <c r="R707" s="106"/>
      <c r="S707" s="256">
        <f t="shared" si="63"/>
        <v>0</v>
      </c>
      <c r="T707" s="257"/>
      <c r="U707" s="85"/>
      <c r="V707" s="258"/>
    </row>
    <row r="708" spans="1:22">
      <c r="A708" s="245" t="str">
        <f t="shared" si="60"/>
        <v/>
      </c>
      <c r="B708" s="270"/>
      <c r="C708" s="216"/>
      <c r="D708" s="210"/>
      <c r="E708" s="214"/>
      <c r="F708" s="216"/>
      <c r="G708" s="211"/>
      <c r="H708" s="211"/>
      <c r="I708" s="211"/>
      <c r="J708" s="211"/>
      <c r="K708" s="250" t="str">
        <f t="shared" si="64"/>
        <v/>
      </c>
      <c r="L708" s="278"/>
      <c r="M708" s="252">
        <f>SUMIF(收入管理台账!$C$4:$C$5000,项目管理台账!K708,收入管理台账!$H$4:$H$5000)</f>
        <v>0</v>
      </c>
      <c r="N708" s="275" t="str">
        <f t="shared" si="61"/>
        <v/>
      </c>
      <c r="O708" s="276" t="str">
        <f t="shared" si="62"/>
        <v/>
      </c>
      <c r="P708" s="116"/>
      <c r="Q708" s="213"/>
      <c r="R708" s="106"/>
      <c r="S708" s="256">
        <f t="shared" si="63"/>
        <v>0</v>
      </c>
      <c r="T708" s="257"/>
      <c r="U708" s="85"/>
      <c r="V708" s="258"/>
    </row>
    <row r="709" spans="1:22">
      <c r="A709" s="245" t="str">
        <f t="shared" ref="A709:A772" si="65">IF(D709&lt;&gt;"",ROW()-3,"")</f>
        <v/>
      </c>
      <c r="B709" s="270"/>
      <c r="C709" s="216"/>
      <c r="D709" s="210"/>
      <c r="E709" s="214"/>
      <c r="F709" s="216"/>
      <c r="G709" s="211"/>
      <c r="H709" s="211"/>
      <c r="I709" s="211"/>
      <c r="J709" s="211"/>
      <c r="K709" s="250" t="str">
        <f t="shared" si="64"/>
        <v/>
      </c>
      <c r="L709" s="278"/>
      <c r="M709" s="252">
        <f>SUMIF(收入管理台账!$C$4:$C$5000,项目管理台账!K709,收入管理台账!$H$4:$H$5000)</f>
        <v>0</v>
      </c>
      <c r="N709" s="275" t="str">
        <f t="shared" si="61"/>
        <v/>
      </c>
      <c r="O709" s="276" t="str">
        <f t="shared" si="62"/>
        <v/>
      </c>
      <c r="P709" s="116"/>
      <c r="Q709" s="213"/>
      <c r="R709" s="106"/>
      <c r="S709" s="256">
        <f t="shared" si="63"/>
        <v>0</v>
      </c>
      <c r="T709" s="257"/>
      <c r="U709" s="85"/>
      <c r="V709" s="258"/>
    </row>
    <row r="710" spans="1:22">
      <c r="A710" s="245" t="str">
        <f t="shared" si="65"/>
        <v/>
      </c>
      <c r="B710" s="270"/>
      <c r="C710" s="216"/>
      <c r="D710" s="210"/>
      <c r="E710" s="214"/>
      <c r="F710" s="216"/>
      <c r="G710" s="211"/>
      <c r="H710" s="211"/>
      <c r="I710" s="211"/>
      <c r="J710" s="211"/>
      <c r="K710" s="250" t="str">
        <f t="shared" si="64"/>
        <v/>
      </c>
      <c r="L710" s="278"/>
      <c r="M710" s="252">
        <f>SUMIF(收入管理台账!$C$4:$C$5000,项目管理台账!K710,收入管理台账!$H$4:$H$5000)</f>
        <v>0</v>
      </c>
      <c r="N710" s="275" t="str">
        <f t="shared" ref="N710:N773" si="66">IF(L710="","",M710/L710)</f>
        <v/>
      </c>
      <c r="O710" s="276" t="str">
        <f t="shared" ref="O710:O773" si="67">IF(N710="","",IF(N710=100%,"已结清","未结清"))</f>
        <v/>
      </c>
      <c r="P710" s="116"/>
      <c r="Q710" s="213"/>
      <c r="R710" s="106"/>
      <c r="S710" s="256">
        <f t="shared" si="63"/>
        <v>0</v>
      </c>
      <c r="T710" s="257"/>
      <c r="U710" s="85"/>
      <c r="V710" s="258"/>
    </row>
    <row r="711" spans="1:22">
      <c r="A711" s="245" t="str">
        <f t="shared" si="65"/>
        <v/>
      </c>
      <c r="B711" s="270"/>
      <c r="C711" s="216"/>
      <c r="D711" s="210"/>
      <c r="E711" s="214"/>
      <c r="F711" s="216"/>
      <c r="G711" s="211"/>
      <c r="H711" s="211"/>
      <c r="I711" s="211"/>
      <c r="J711" s="211"/>
      <c r="K711" s="250" t="str">
        <f t="shared" si="64"/>
        <v/>
      </c>
      <c r="L711" s="278"/>
      <c r="M711" s="252">
        <f>SUMIF(收入管理台账!$C$4:$C$5000,项目管理台账!K711,收入管理台账!$H$4:$H$5000)</f>
        <v>0</v>
      </c>
      <c r="N711" s="275" t="str">
        <f t="shared" si="66"/>
        <v/>
      </c>
      <c r="O711" s="276" t="str">
        <f t="shared" si="67"/>
        <v/>
      </c>
      <c r="P711" s="116"/>
      <c r="Q711" s="213"/>
      <c r="R711" s="106"/>
      <c r="S711" s="256">
        <f t="shared" si="63"/>
        <v>0</v>
      </c>
      <c r="T711" s="257"/>
      <c r="U711" s="85"/>
      <c r="V711" s="258"/>
    </row>
    <row r="712" spans="1:22">
      <c r="A712" s="245" t="str">
        <f t="shared" si="65"/>
        <v/>
      </c>
      <c r="B712" s="270"/>
      <c r="C712" s="216"/>
      <c r="D712" s="210"/>
      <c r="E712" s="214"/>
      <c r="F712" s="216"/>
      <c r="G712" s="211"/>
      <c r="H712" s="211"/>
      <c r="I712" s="211"/>
      <c r="J712" s="211"/>
      <c r="K712" s="250" t="str">
        <f t="shared" si="64"/>
        <v/>
      </c>
      <c r="L712" s="278"/>
      <c r="M712" s="252">
        <f>SUMIF(收入管理台账!$C$4:$C$5000,项目管理台账!K712,收入管理台账!$H$4:$H$5000)</f>
        <v>0</v>
      </c>
      <c r="N712" s="275" t="str">
        <f t="shared" si="66"/>
        <v/>
      </c>
      <c r="O712" s="276" t="str">
        <f t="shared" si="67"/>
        <v/>
      </c>
      <c r="P712" s="116"/>
      <c r="Q712" s="213"/>
      <c r="R712" s="106"/>
      <c r="S712" s="256">
        <f t="shared" si="63"/>
        <v>0</v>
      </c>
      <c r="T712" s="257"/>
      <c r="U712" s="85"/>
      <c r="V712" s="258"/>
    </row>
    <row r="713" spans="1:22">
      <c r="A713" s="245" t="str">
        <f t="shared" si="65"/>
        <v/>
      </c>
      <c r="B713" s="270"/>
      <c r="C713" s="216"/>
      <c r="D713" s="210"/>
      <c r="E713" s="214"/>
      <c r="F713" s="216"/>
      <c r="G713" s="211"/>
      <c r="H713" s="211"/>
      <c r="I713" s="211"/>
      <c r="J713" s="211"/>
      <c r="K713" s="250" t="str">
        <f t="shared" si="64"/>
        <v/>
      </c>
      <c r="L713" s="278"/>
      <c r="M713" s="252">
        <f>SUMIF(收入管理台账!$C$4:$C$5000,项目管理台账!K713,收入管理台账!$H$4:$H$5000)</f>
        <v>0</v>
      </c>
      <c r="N713" s="275" t="str">
        <f t="shared" si="66"/>
        <v/>
      </c>
      <c r="O713" s="276" t="str">
        <f t="shared" si="67"/>
        <v/>
      </c>
      <c r="P713" s="116"/>
      <c r="Q713" s="213"/>
      <c r="R713" s="106"/>
      <c r="S713" s="256">
        <f t="shared" si="63"/>
        <v>0</v>
      </c>
      <c r="T713" s="257"/>
      <c r="U713" s="85"/>
      <c r="V713" s="258"/>
    </row>
    <row r="714" spans="1:22">
      <c r="A714" s="245" t="str">
        <f t="shared" si="65"/>
        <v/>
      </c>
      <c r="B714" s="270"/>
      <c r="C714" s="216"/>
      <c r="D714" s="210"/>
      <c r="E714" s="214"/>
      <c r="F714" s="216"/>
      <c r="G714" s="211"/>
      <c r="H714" s="211"/>
      <c r="I714" s="211"/>
      <c r="J714" s="211"/>
      <c r="K714" s="250" t="str">
        <f t="shared" si="64"/>
        <v/>
      </c>
      <c r="L714" s="278"/>
      <c r="M714" s="252">
        <f>SUMIF(收入管理台账!$C$4:$C$5000,项目管理台账!K714,收入管理台账!$H$4:$H$5000)</f>
        <v>0</v>
      </c>
      <c r="N714" s="275" t="str">
        <f t="shared" si="66"/>
        <v/>
      </c>
      <c r="O714" s="276" t="str">
        <f t="shared" si="67"/>
        <v/>
      </c>
      <c r="P714" s="116"/>
      <c r="Q714" s="213"/>
      <c r="R714" s="106"/>
      <c r="S714" s="256">
        <f t="shared" si="63"/>
        <v>0</v>
      </c>
      <c r="T714" s="257"/>
      <c r="U714" s="85"/>
      <c r="V714" s="258"/>
    </row>
    <row r="715" spans="1:22">
      <c r="A715" s="245" t="str">
        <f t="shared" si="65"/>
        <v/>
      </c>
      <c r="B715" s="270"/>
      <c r="C715" s="216"/>
      <c r="D715" s="210"/>
      <c r="E715" s="214"/>
      <c r="F715" s="216"/>
      <c r="G715" s="211"/>
      <c r="H715" s="211"/>
      <c r="I715" s="211"/>
      <c r="J715" s="211"/>
      <c r="K715" s="250" t="str">
        <f t="shared" si="64"/>
        <v/>
      </c>
      <c r="L715" s="278"/>
      <c r="M715" s="252">
        <f>SUMIF(收入管理台账!$C$4:$C$5000,项目管理台账!K715,收入管理台账!$H$4:$H$5000)</f>
        <v>0</v>
      </c>
      <c r="N715" s="275" t="str">
        <f t="shared" si="66"/>
        <v/>
      </c>
      <c r="O715" s="276" t="str">
        <f t="shared" si="67"/>
        <v/>
      </c>
      <c r="P715" s="116"/>
      <c r="Q715" s="213"/>
      <c r="R715" s="106"/>
      <c r="S715" s="256">
        <f t="shared" si="63"/>
        <v>0</v>
      </c>
      <c r="T715" s="257"/>
      <c r="U715" s="85"/>
      <c r="V715" s="258"/>
    </row>
    <row r="716" spans="1:22">
      <c r="A716" s="245" t="str">
        <f t="shared" si="65"/>
        <v/>
      </c>
      <c r="B716" s="270"/>
      <c r="C716" s="216"/>
      <c r="D716" s="210"/>
      <c r="E716" s="214"/>
      <c r="F716" s="216"/>
      <c r="G716" s="211"/>
      <c r="H716" s="211"/>
      <c r="I716" s="211"/>
      <c r="J716" s="211"/>
      <c r="K716" s="250" t="str">
        <f t="shared" si="64"/>
        <v/>
      </c>
      <c r="L716" s="278"/>
      <c r="M716" s="252">
        <f>SUMIF(收入管理台账!$C$4:$C$5000,项目管理台账!K716,收入管理台账!$H$4:$H$5000)</f>
        <v>0</v>
      </c>
      <c r="N716" s="275" t="str">
        <f t="shared" si="66"/>
        <v/>
      </c>
      <c r="O716" s="276" t="str">
        <f t="shared" si="67"/>
        <v/>
      </c>
      <c r="P716" s="116"/>
      <c r="Q716" s="213"/>
      <c r="R716" s="106"/>
      <c r="S716" s="256">
        <f t="shared" si="63"/>
        <v>0</v>
      </c>
      <c r="T716" s="257"/>
      <c r="U716" s="85"/>
      <c r="V716" s="258"/>
    </row>
    <row r="717" spans="1:22">
      <c r="A717" s="245" t="str">
        <f t="shared" si="65"/>
        <v/>
      </c>
      <c r="B717" s="270"/>
      <c r="C717" s="216"/>
      <c r="D717" s="210"/>
      <c r="E717" s="214"/>
      <c r="F717" s="216"/>
      <c r="G717" s="211"/>
      <c r="H717" s="211"/>
      <c r="I717" s="211"/>
      <c r="J717" s="211"/>
      <c r="K717" s="250" t="str">
        <f t="shared" si="64"/>
        <v/>
      </c>
      <c r="L717" s="278"/>
      <c r="M717" s="252">
        <f>SUMIF(收入管理台账!$C$4:$C$5000,项目管理台账!K717,收入管理台账!$H$4:$H$5000)</f>
        <v>0</v>
      </c>
      <c r="N717" s="275" t="str">
        <f t="shared" si="66"/>
        <v/>
      </c>
      <c r="O717" s="276" t="str">
        <f t="shared" si="67"/>
        <v/>
      </c>
      <c r="P717" s="116"/>
      <c r="Q717" s="213"/>
      <c r="R717" s="106"/>
      <c r="S717" s="256">
        <f t="shared" si="63"/>
        <v>0</v>
      </c>
      <c r="T717" s="257"/>
      <c r="U717" s="85"/>
      <c r="V717" s="258"/>
    </row>
    <row r="718" spans="1:22">
      <c r="A718" s="245" t="str">
        <f t="shared" si="65"/>
        <v/>
      </c>
      <c r="B718" s="270"/>
      <c r="C718" s="216"/>
      <c r="D718" s="210"/>
      <c r="E718" s="214"/>
      <c r="F718" s="216"/>
      <c r="G718" s="211"/>
      <c r="H718" s="211"/>
      <c r="I718" s="211"/>
      <c r="J718" s="211"/>
      <c r="K718" s="250" t="str">
        <f t="shared" si="64"/>
        <v/>
      </c>
      <c r="L718" s="278"/>
      <c r="M718" s="252">
        <f>SUMIF(收入管理台账!$C$4:$C$5000,项目管理台账!K718,收入管理台账!$H$4:$H$5000)</f>
        <v>0</v>
      </c>
      <c r="N718" s="275" t="str">
        <f t="shared" si="66"/>
        <v/>
      </c>
      <c r="O718" s="276" t="str">
        <f t="shared" si="67"/>
        <v/>
      </c>
      <c r="P718" s="116"/>
      <c r="Q718" s="213"/>
      <c r="R718" s="106"/>
      <c r="S718" s="256">
        <f t="shared" si="63"/>
        <v>0</v>
      </c>
      <c r="T718" s="257"/>
      <c r="U718" s="85"/>
      <c r="V718" s="258"/>
    </row>
    <row r="719" spans="1:22">
      <c r="A719" s="245" t="str">
        <f t="shared" si="65"/>
        <v/>
      </c>
      <c r="B719" s="270"/>
      <c r="C719" s="216"/>
      <c r="D719" s="210"/>
      <c r="E719" s="214"/>
      <c r="F719" s="216"/>
      <c r="G719" s="211"/>
      <c r="H719" s="211"/>
      <c r="I719" s="211"/>
      <c r="J719" s="211"/>
      <c r="K719" s="250" t="str">
        <f t="shared" si="64"/>
        <v/>
      </c>
      <c r="L719" s="278"/>
      <c r="M719" s="252">
        <f>SUMIF(收入管理台账!$C$4:$C$5000,项目管理台账!K719,收入管理台账!$H$4:$H$5000)</f>
        <v>0</v>
      </c>
      <c r="N719" s="275" t="str">
        <f t="shared" si="66"/>
        <v/>
      </c>
      <c r="O719" s="276" t="str">
        <f t="shared" si="67"/>
        <v/>
      </c>
      <c r="P719" s="116"/>
      <c r="Q719" s="213"/>
      <c r="R719" s="106"/>
      <c r="S719" s="256">
        <f t="shared" si="63"/>
        <v>0</v>
      </c>
      <c r="T719" s="257"/>
      <c r="U719" s="85"/>
      <c r="V719" s="258"/>
    </row>
    <row r="720" spans="1:22">
      <c r="A720" s="245" t="str">
        <f t="shared" si="65"/>
        <v/>
      </c>
      <c r="B720" s="270"/>
      <c r="C720" s="216"/>
      <c r="D720" s="210"/>
      <c r="E720" s="214"/>
      <c r="F720" s="216"/>
      <c r="G720" s="211"/>
      <c r="H720" s="211"/>
      <c r="I720" s="211"/>
      <c r="J720" s="211"/>
      <c r="K720" s="250" t="str">
        <f t="shared" si="64"/>
        <v/>
      </c>
      <c r="L720" s="278"/>
      <c r="M720" s="252">
        <f>SUMIF(收入管理台账!$C$4:$C$5000,项目管理台账!K720,收入管理台账!$H$4:$H$5000)</f>
        <v>0</v>
      </c>
      <c r="N720" s="275" t="str">
        <f t="shared" si="66"/>
        <v/>
      </c>
      <c r="O720" s="276" t="str">
        <f t="shared" si="67"/>
        <v/>
      </c>
      <c r="P720" s="116"/>
      <c r="Q720" s="213"/>
      <c r="R720" s="106"/>
      <c r="S720" s="256">
        <f t="shared" si="63"/>
        <v>0</v>
      </c>
      <c r="T720" s="257"/>
      <c r="U720" s="85"/>
      <c r="V720" s="258"/>
    </row>
    <row r="721" spans="1:22">
      <c r="A721" s="245" t="str">
        <f t="shared" si="65"/>
        <v/>
      </c>
      <c r="B721" s="270"/>
      <c r="C721" s="216"/>
      <c r="D721" s="210"/>
      <c r="E721" s="214"/>
      <c r="F721" s="216"/>
      <c r="G721" s="211"/>
      <c r="H721" s="211"/>
      <c r="I721" s="211"/>
      <c r="J721" s="211"/>
      <c r="K721" s="250" t="str">
        <f t="shared" si="64"/>
        <v/>
      </c>
      <c r="L721" s="278"/>
      <c r="M721" s="252">
        <f>SUMIF(收入管理台账!$C$4:$C$5000,项目管理台账!K721,收入管理台账!$H$4:$H$5000)</f>
        <v>0</v>
      </c>
      <c r="N721" s="275" t="str">
        <f t="shared" si="66"/>
        <v/>
      </c>
      <c r="O721" s="276" t="str">
        <f t="shared" si="67"/>
        <v/>
      </c>
      <c r="P721" s="116"/>
      <c r="Q721" s="213"/>
      <c r="R721" s="106"/>
      <c r="S721" s="256">
        <f t="shared" si="63"/>
        <v>0</v>
      </c>
      <c r="T721" s="257"/>
      <c r="U721" s="85"/>
      <c r="V721" s="258"/>
    </row>
    <row r="722" spans="1:22">
      <c r="A722" s="245" t="str">
        <f t="shared" si="65"/>
        <v/>
      </c>
      <c r="B722" s="270"/>
      <c r="C722" s="216"/>
      <c r="D722" s="210"/>
      <c r="E722" s="214"/>
      <c r="F722" s="216"/>
      <c r="G722" s="211"/>
      <c r="H722" s="211"/>
      <c r="I722" s="211"/>
      <c r="J722" s="211"/>
      <c r="K722" s="250" t="str">
        <f t="shared" si="64"/>
        <v/>
      </c>
      <c r="L722" s="278"/>
      <c r="M722" s="252">
        <f>SUMIF(收入管理台账!$C$4:$C$5000,项目管理台账!K722,收入管理台账!$H$4:$H$5000)</f>
        <v>0</v>
      </c>
      <c r="N722" s="275" t="str">
        <f t="shared" si="66"/>
        <v/>
      </c>
      <c r="O722" s="276" t="str">
        <f t="shared" si="67"/>
        <v/>
      </c>
      <c r="P722" s="116"/>
      <c r="Q722" s="213"/>
      <c r="R722" s="106"/>
      <c r="S722" s="256">
        <f t="shared" si="63"/>
        <v>0</v>
      </c>
      <c r="T722" s="257"/>
      <c r="U722" s="85"/>
      <c r="V722" s="258"/>
    </row>
    <row r="723" spans="1:22">
      <c r="A723" s="245" t="str">
        <f t="shared" si="65"/>
        <v/>
      </c>
      <c r="B723" s="270"/>
      <c r="C723" s="216"/>
      <c r="D723" s="210"/>
      <c r="E723" s="214"/>
      <c r="F723" s="216"/>
      <c r="G723" s="211"/>
      <c r="H723" s="211"/>
      <c r="I723" s="211"/>
      <c r="J723" s="211"/>
      <c r="K723" s="250" t="str">
        <f t="shared" si="64"/>
        <v/>
      </c>
      <c r="L723" s="278"/>
      <c r="M723" s="252">
        <f>SUMIF(收入管理台账!$C$4:$C$5000,项目管理台账!K723,收入管理台账!$H$4:$H$5000)</f>
        <v>0</v>
      </c>
      <c r="N723" s="275" t="str">
        <f t="shared" si="66"/>
        <v/>
      </c>
      <c r="O723" s="276" t="str">
        <f t="shared" si="67"/>
        <v/>
      </c>
      <c r="P723" s="116"/>
      <c r="Q723" s="213"/>
      <c r="R723" s="106"/>
      <c r="S723" s="256">
        <f t="shared" si="63"/>
        <v>0</v>
      </c>
      <c r="T723" s="257"/>
      <c r="U723" s="85"/>
      <c r="V723" s="258"/>
    </row>
    <row r="724" spans="1:22">
      <c r="A724" s="245" t="str">
        <f t="shared" si="65"/>
        <v/>
      </c>
      <c r="B724" s="270"/>
      <c r="C724" s="216"/>
      <c r="D724" s="210"/>
      <c r="E724" s="214"/>
      <c r="F724" s="216"/>
      <c r="G724" s="211"/>
      <c r="H724" s="211"/>
      <c r="I724" s="211"/>
      <c r="J724" s="211"/>
      <c r="K724" s="250" t="str">
        <f t="shared" si="64"/>
        <v/>
      </c>
      <c r="L724" s="278"/>
      <c r="M724" s="252">
        <f>SUMIF(收入管理台账!$C$4:$C$5000,项目管理台账!K724,收入管理台账!$H$4:$H$5000)</f>
        <v>0</v>
      </c>
      <c r="N724" s="275" t="str">
        <f t="shared" si="66"/>
        <v/>
      </c>
      <c r="O724" s="276" t="str">
        <f t="shared" si="67"/>
        <v/>
      </c>
      <c r="P724" s="116"/>
      <c r="Q724" s="213"/>
      <c r="R724" s="106"/>
      <c r="S724" s="256">
        <f t="shared" si="63"/>
        <v>0</v>
      </c>
      <c r="T724" s="257"/>
      <c r="U724" s="85"/>
      <c r="V724" s="258"/>
    </row>
    <row r="725" spans="1:22">
      <c r="A725" s="245" t="str">
        <f t="shared" si="65"/>
        <v/>
      </c>
      <c r="B725" s="270"/>
      <c r="C725" s="216"/>
      <c r="D725" s="210"/>
      <c r="E725" s="214"/>
      <c r="F725" s="216"/>
      <c r="G725" s="211"/>
      <c r="H725" s="211"/>
      <c r="I725" s="211"/>
      <c r="J725" s="211"/>
      <c r="K725" s="250" t="str">
        <f t="shared" si="64"/>
        <v/>
      </c>
      <c r="L725" s="278"/>
      <c r="M725" s="252">
        <f>SUMIF(收入管理台账!$C$4:$C$5000,项目管理台账!K725,收入管理台账!$H$4:$H$5000)</f>
        <v>0</v>
      </c>
      <c r="N725" s="275" t="str">
        <f t="shared" si="66"/>
        <v/>
      </c>
      <c r="O725" s="276" t="str">
        <f t="shared" si="67"/>
        <v/>
      </c>
      <c r="P725" s="116"/>
      <c r="Q725" s="213"/>
      <c r="R725" s="106"/>
      <c r="S725" s="256">
        <f t="shared" si="63"/>
        <v>0</v>
      </c>
      <c r="T725" s="257"/>
      <c r="U725" s="85"/>
      <c r="V725" s="258"/>
    </row>
    <row r="726" spans="1:22">
      <c r="A726" s="245" t="str">
        <f t="shared" si="65"/>
        <v/>
      </c>
      <c r="B726" s="270"/>
      <c r="C726" s="216"/>
      <c r="D726" s="210"/>
      <c r="E726" s="214"/>
      <c r="F726" s="216"/>
      <c r="G726" s="211"/>
      <c r="H726" s="211"/>
      <c r="I726" s="211"/>
      <c r="J726" s="211"/>
      <c r="K726" s="250" t="str">
        <f t="shared" si="64"/>
        <v/>
      </c>
      <c r="L726" s="278"/>
      <c r="M726" s="252">
        <f>SUMIF(收入管理台账!$C$4:$C$5000,项目管理台账!K726,收入管理台账!$H$4:$H$5000)</f>
        <v>0</v>
      </c>
      <c r="N726" s="275" t="str">
        <f t="shared" si="66"/>
        <v/>
      </c>
      <c r="O726" s="276" t="str">
        <f t="shared" si="67"/>
        <v/>
      </c>
      <c r="P726" s="116"/>
      <c r="Q726" s="213"/>
      <c r="R726" s="106"/>
      <c r="S726" s="256">
        <f t="shared" si="63"/>
        <v>0</v>
      </c>
      <c r="T726" s="257"/>
      <c r="U726" s="85"/>
      <c r="V726" s="258"/>
    </row>
    <row r="727" spans="1:22">
      <c r="A727" s="245" t="str">
        <f t="shared" si="65"/>
        <v/>
      </c>
      <c r="B727" s="270"/>
      <c r="C727" s="216"/>
      <c r="D727" s="210"/>
      <c r="E727" s="214"/>
      <c r="F727" s="216"/>
      <c r="G727" s="211"/>
      <c r="H727" s="211"/>
      <c r="I727" s="211"/>
      <c r="J727" s="211"/>
      <c r="K727" s="250" t="str">
        <f t="shared" si="64"/>
        <v/>
      </c>
      <c r="L727" s="278"/>
      <c r="M727" s="252">
        <f>SUMIF(收入管理台账!$C$4:$C$5000,项目管理台账!K727,收入管理台账!$H$4:$H$5000)</f>
        <v>0</v>
      </c>
      <c r="N727" s="275" t="str">
        <f t="shared" si="66"/>
        <v/>
      </c>
      <c r="O727" s="276" t="str">
        <f t="shared" si="67"/>
        <v/>
      </c>
      <c r="P727" s="116"/>
      <c r="Q727" s="213"/>
      <c r="R727" s="106"/>
      <c r="S727" s="256">
        <f t="shared" si="63"/>
        <v>0</v>
      </c>
      <c r="T727" s="257"/>
      <c r="U727" s="85"/>
      <c r="V727" s="258"/>
    </row>
    <row r="728" spans="1:22">
      <c r="A728" s="245" t="str">
        <f t="shared" si="65"/>
        <v/>
      </c>
      <c r="B728" s="270"/>
      <c r="C728" s="216"/>
      <c r="D728" s="210"/>
      <c r="E728" s="214"/>
      <c r="F728" s="216"/>
      <c r="G728" s="211"/>
      <c r="H728" s="211"/>
      <c r="I728" s="211"/>
      <c r="J728" s="211"/>
      <c r="K728" s="250" t="str">
        <f t="shared" si="64"/>
        <v/>
      </c>
      <c r="L728" s="278"/>
      <c r="M728" s="252">
        <f>SUMIF(收入管理台账!$C$4:$C$5000,项目管理台账!K728,收入管理台账!$H$4:$H$5000)</f>
        <v>0</v>
      </c>
      <c r="N728" s="275" t="str">
        <f t="shared" si="66"/>
        <v/>
      </c>
      <c r="O728" s="276" t="str">
        <f t="shared" si="67"/>
        <v/>
      </c>
      <c r="P728" s="116"/>
      <c r="Q728" s="213"/>
      <c r="R728" s="106"/>
      <c r="S728" s="256">
        <f t="shared" si="63"/>
        <v>0</v>
      </c>
      <c r="T728" s="257"/>
      <c r="U728" s="85"/>
      <c r="V728" s="258"/>
    </row>
    <row r="729" spans="1:22">
      <c r="A729" s="245" t="str">
        <f t="shared" si="65"/>
        <v/>
      </c>
      <c r="B729" s="270"/>
      <c r="C729" s="216"/>
      <c r="D729" s="210"/>
      <c r="E729" s="214"/>
      <c r="F729" s="216"/>
      <c r="G729" s="211"/>
      <c r="H729" s="211"/>
      <c r="I729" s="211"/>
      <c r="J729" s="211"/>
      <c r="K729" s="250" t="str">
        <f t="shared" si="64"/>
        <v/>
      </c>
      <c r="L729" s="278"/>
      <c r="M729" s="252">
        <f>SUMIF(收入管理台账!$C$4:$C$5000,项目管理台账!K729,收入管理台账!$H$4:$H$5000)</f>
        <v>0</v>
      </c>
      <c r="N729" s="275" t="str">
        <f t="shared" si="66"/>
        <v/>
      </c>
      <c r="O729" s="276" t="str">
        <f t="shared" si="67"/>
        <v/>
      </c>
      <c r="P729" s="116"/>
      <c r="Q729" s="213"/>
      <c r="R729" s="106"/>
      <c r="S729" s="256">
        <f t="shared" si="63"/>
        <v>0</v>
      </c>
      <c r="T729" s="257"/>
      <c r="U729" s="85"/>
      <c r="V729" s="258"/>
    </row>
    <row r="730" spans="1:22">
      <c r="A730" s="245" t="str">
        <f t="shared" si="65"/>
        <v/>
      </c>
      <c r="B730" s="270"/>
      <c r="C730" s="216"/>
      <c r="D730" s="210"/>
      <c r="E730" s="214"/>
      <c r="F730" s="216"/>
      <c r="G730" s="211"/>
      <c r="H730" s="211"/>
      <c r="I730" s="211"/>
      <c r="J730" s="211"/>
      <c r="K730" s="250" t="str">
        <f t="shared" si="64"/>
        <v/>
      </c>
      <c r="L730" s="278"/>
      <c r="M730" s="252">
        <f>SUMIF(收入管理台账!$C$4:$C$5000,项目管理台账!K730,收入管理台账!$H$4:$H$5000)</f>
        <v>0</v>
      </c>
      <c r="N730" s="275" t="str">
        <f t="shared" si="66"/>
        <v/>
      </c>
      <c r="O730" s="276" t="str">
        <f t="shared" si="67"/>
        <v/>
      </c>
      <c r="P730" s="116"/>
      <c r="Q730" s="213"/>
      <c r="R730" s="106"/>
      <c r="S730" s="256">
        <f t="shared" si="63"/>
        <v>0</v>
      </c>
      <c r="T730" s="257"/>
      <c r="U730" s="85"/>
      <c r="V730" s="258"/>
    </row>
    <row r="731" spans="1:22">
      <c r="A731" s="245" t="str">
        <f t="shared" si="65"/>
        <v/>
      </c>
      <c r="B731" s="270"/>
      <c r="C731" s="216"/>
      <c r="D731" s="210"/>
      <c r="E731" s="214"/>
      <c r="F731" s="216"/>
      <c r="G731" s="211"/>
      <c r="H731" s="211"/>
      <c r="I731" s="211"/>
      <c r="J731" s="211"/>
      <c r="K731" s="250" t="str">
        <f t="shared" si="64"/>
        <v/>
      </c>
      <c r="L731" s="278"/>
      <c r="M731" s="252">
        <f>SUMIF(收入管理台账!$C$4:$C$5000,项目管理台账!K731,收入管理台账!$H$4:$H$5000)</f>
        <v>0</v>
      </c>
      <c r="N731" s="275" t="str">
        <f t="shared" si="66"/>
        <v/>
      </c>
      <c r="O731" s="276" t="str">
        <f t="shared" si="67"/>
        <v/>
      </c>
      <c r="P731" s="116"/>
      <c r="Q731" s="213"/>
      <c r="R731" s="106"/>
      <c r="S731" s="256">
        <f t="shared" si="63"/>
        <v>0</v>
      </c>
      <c r="T731" s="257"/>
      <c r="U731" s="85"/>
      <c r="V731" s="258"/>
    </row>
    <row r="732" spans="1:22">
      <c r="A732" s="245" t="str">
        <f t="shared" si="65"/>
        <v/>
      </c>
      <c r="B732" s="270"/>
      <c r="C732" s="216"/>
      <c r="D732" s="210"/>
      <c r="E732" s="214"/>
      <c r="F732" s="216"/>
      <c r="G732" s="211"/>
      <c r="H732" s="211"/>
      <c r="I732" s="211"/>
      <c r="J732" s="211"/>
      <c r="K732" s="250" t="str">
        <f t="shared" si="64"/>
        <v/>
      </c>
      <c r="L732" s="278"/>
      <c r="M732" s="252">
        <f>SUMIF(收入管理台账!$C$4:$C$5000,项目管理台账!K732,收入管理台账!$H$4:$H$5000)</f>
        <v>0</v>
      </c>
      <c r="N732" s="275" t="str">
        <f t="shared" si="66"/>
        <v/>
      </c>
      <c r="O732" s="276" t="str">
        <f t="shared" si="67"/>
        <v/>
      </c>
      <c r="P732" s="116"/>
      <c r="Q732" s="213"/>
      <c r="R732" s="106"/>
      <c r="S732" s="256">
        <f t="shared" si="63"/>
        <v>0</v>
      </c>
      <c r="T732" s="257"/>
      <c r="U732" s="85"/>
      <c r="V732" s="258"/>
    </row>
    <row r="733" spans="1:22">
      <c r="A733" s="245" t="str">
        <f t="shared" si="65"/>
        <v/>
      </c>
      <c r="B733" s="270"/>
      <c r="C733" s="216"/>
      <c r="D733" s="210"/>
      <c r="E733" s="214"/>
      <c r="F733" s="216"/>
      <c r="G733" s="211"/>
      <c r="H733" s="211"/>
      <c r="I733" s="211"/>
      <c r="J733" s="211"/>
      <c r="K733" s="250" t="str">
        <f t="shared" si="64"/>
        <v/>
      </c>
      <c r="L733" s="278"/>
      <c r="M733" s="252">
        <f>SUMIF(收入管理台账!$C$4:$C$5000,项目管理台账!K733,收入管理台账!$H$4:$H$5000)</f>
        <v>0</v>
      </c>
      <c r="N733" s="275" t="str">
        <f t="shared" si="66"/>
        <v/>
      </c>
      <c r="O733" s="276" t="str">
        <f t="shared" si="67"/>
        <v/>
      </c>
      <c r="P733" s="116"/>
      <c r="Q733" s="213"/>
      <c r="R733" s="106"/>
      <c r="S733" s="256">
        <f t="shared" si="63"/>
        <v>0</v>
      </c>
      <c r="T733" s="257"/>
      <c r="U733" s="85"/>
      <c r="V733" s="258"/>
    </row>
    <row r="734" spans="1:22">
      <c r="A734" s="245" t="str">
        <f t="shared" si="65"/>
        <v/>
      </c>
      <c r="B734" s="270"/>
      <c r="C734" s="216"/>
      <c r="D734" s="210"/>
      <c r="E734" s="214"/>
      <c r="F734" s="216"/>
      <c r="G734" s="211"/>
      <c r="H734" s="211"/>
      <c r="I734" s="211"/>
      <c r="J734" s="211"/>
      <c r="K734" s="250" t="str">
        <f t="shared" si="64"/>
        <v/>
      </c>
      <c r="L734" s="278"/>
      <c r="M734" s="252">
        <f>SUMIF(收入管理台账!$C$4:$C$5000,项目管理台账!K734,收入管理台账!$H$4:$H$5000)</f>
        <v>0</v>
      </c>
      <c r="N734" s="275" t="str">
        <f t="shared" si="66"/>
        <v/>
      </c>
      <c r="O734" s="276" t="str">
        <f t="shared" si="67"/>
        <v/>
      </c>
      <c r="P734" s="116"/>
      <c r="Q734" s="213"/>
      <c r="R734" s="106"/>
      <c r="S734" s="256">
        <f t="shared" si="63"/>
        <v>0</v>
      </c>
      <c r="T734" s="257"/>
      <c r="U734" s="85"/>
      <c r="V734" s="258"/>
    </row>
    <row r="735" spans="1:22">
      <c r="A735" s="245" t="str">
        <f t="shared" si="65"/>
        <v/>
      </c>
      <c r="B735" s="270"/>
      <c r="C735" s="216"/>
      <c r="D735" s="210"/>
      <c r="E735" s="214"/>
      <c r="F735" s="216"/>
      <c r="G735" s="211"/>
      <c r="H735" s="211"/>
      <c r="I735" s="211"/>
      <c r="J735" s="211"/>
      <c r="K735" s="250" t="str">
        <f t="shared" si="64"/>
        <v/>
      </c>
      <c r="L735" s="278"/>
      <c r="M735" s="252">
        <f>SUMIF(收入管理台账!$C$4:$C$5000,项目管理台账!K735,收入管理台账!$H$4:$H$5000)</f>
        <v>0</v>
      </c>
      <c r="N735" s="275" t="str">
        <f t="shared" si="66"/>
        <v/>
      </c>
      <c r="O735" s="276" t="str">
        <f t="shared" si="67"/>
        <v/>
      </c>
      <c r="P735" s="116"/>
      <c r="Q735" s="213"/>
      <c r="R735" s="106"/>
      <c r="S735" s="256">
        <f t="shared" si="63"/>
        <v>0</v>
      </c>
      <c r="T735" s="257"/>
      <c r="U735" s="85"/>
      <c r="V735" s="258"/>
    </row>
    <row r="736" spans="1:22">
      <c r="A736" s="245" t="str">
        <f t="shared" si="65"/>
        <v/>
      </c>
      <c r="B736" s="270"/>
      <c r="C736" s="216"/>
      <c r="D736" s="210"/>
      <c r="E736" s="214"/>
      <c r="F736" s="216"/>
      <c r="G736" s="211"/>
      <c r="H736" s="211"/>
      <c r="I736" s="211"/>
      <c r="J736" s="211"/>
      <c r="K736" s="250" t="str">
        <f t="shared" si="64"/>
        <v/>
      </c>
      <c r="L736" s="278"/>
      <c r="M736" s="252">
        <f>SUMIF(收入管理台账!$C$4:$C$5000,项目管理台账!K736,收入管理台账!$H$4:$H$5000)</f>
        <v>0</v>
      </c>
      <c r="N736" s="275" t="str">
        <f t="shared" si="66"/>
        <v/>
      </c>
      <c r="O736" s="276" t="str">
        <f t="shared" si="67"/>
        <v/>
      </c>
      <c r="P736" s="116"/>
      <c r="Q736" s="213"/>
      <c r="R736" s="106"/>
      <c r="S736" s="256">
        <f t="shared" si="63"/>
        <v>0</v>
      </c>
      <c r="T736" s="257"/>
      <c r="U736" s="85"/>
      <c r="V736" s="258"/>
    </row>
    <row r="737" spans="1:22">
      <c r="A737" s="245" t="str">
        <f t="shared" si="65"/>
        <v/>
      </c>
      <c r="B737" s="270"/>
      <c r="C737" s="216"/>
      <c r="D737" s="210"/>
      <c r="E737" s="214"/>
      <c r="F737" s="216"/>
      <c r="G737" s="211"/>
      <c r="H737" s="211"/>
      <c r="I737" s="211"/>
      <c r="J737" s="211"/>
      <c r="K737" s="250" t="str">
        <f t="shared" si="64"/>
        <v/>
      </c>
      <c r="L737" s="278"/>
      <c r="M737" s="252">
        <f>SUMIF(收入管理台账!$C$4:$C$5000,项目管理台账!K737,收入管理台账!$H$4:$H$5000)</f>
        <v>0</v>
      </c>
      <c r="N737" s="275" t="str">
        <f t="shared" si="66"/>
        <v/>
      </c>
      <c r="O737" s="276" t="str">
        <f t="shared" si="67"/>
        <v/>
      </c>
      <c r="P737" s="116"/>
      <c r="Q737" s="213"/>
      <c r="R737" s="106"/>
      <c r="S737" s="256">
        <f t="shared" si="63"/>
        <v>0</v>
      </c>
      <c r="T737" s="257"/>
      <c r="U737" s="85"/>
      <c r="V737" s="258"/>
    </row>
    <row r="738" spans="1:22">
      <c r="A738" s="245" t="str">
        <f t="shared" si="65"/>
        <v/>
      </c>
      <c r="B738" s="270"/>
      <c r="C738" s="216"/>
      <c r="D738" s="210"/>
      <c r="E738" s="214"/>
      <c r="F738" s="216"/>
      <c r="G738" s="211"/>
      <c r="H738" s="211"/>
      <c r="I738" s="211"/>
      <c r="J738" s="211"/>
      <c r="K738" s="250" t="str">
        <f t="shared" si="64"/>
        <v/>
      </c>
      <c r="L738" s="278"/>
      <c r="M738" s="252">
        <f>SUMIF(收入管理台账!$C$4:$C$5000,项目管理台账!K738,收入管理台账!$H$4:$H$5000)</f>
        <v>0</v>
      </c>
      <c r="N738" s="275" t="str">
        <f t="shared" si="66"/>
        <v/>
      </c>
      <c r="O738" s="276" t="str">
        <f t="shared" si="67"/>
        <v/>
      </c>
      <c r="P738" s="116"/>
      <c r="Q738" s="213"/>
      <c r="R738" s="106"/>
      <c r="S738" s="256">
        <f t="shared" si="63"/>
        <v>0</v>
      </c>
      <c r="T738" s="257"/>
      <c r="U738" s="85"/>
      <c r="V738" s="258"/>
    </row>
    <row r="739" spans="1:22">
      <c r="A739" s="245" t="str">
        <f t="shared" si="65"/>
        <v/>
      </c>
      <c r="B739" s="270"/>
      <c r="C739" s="216"/>
      <c r="D739" s="210"/>
      <c r="E739" s="214"/>
      <c r="F739" s="216"/>
      <c r="G739" s="211"/>
      <c r="H739" s="211"/>
      <c r="I739" s="211"/>
      <c r="J739" s="211"/>
      <c r="K739" s="250" t="str">
        <f t="shared" si="64"/>
        <v/>
      </c>
      <c r="L739" s="278"/>
      <c r="M739" s="252">
        <f>SUMIF(收入管理台账!$C$4:$C$5000,项目管理台账!K739,收入管理台账!$H$4:$H$5000)</f>
        <v>0</v>
      </c>
      <c r="N739" s="275" t="str">
        <f t="shared" si="66"/>
        <v/>
      </c>
      <c r="O739" s="276" t="str">
        <f t="shared" si="67"/>
        <v/>
      </c>
      <c r="P739" s="116"/>
      <c r="Q739" s="213"/>
      <c r="R739" s="106"/>
      <c r="S739" s="256">
        <f t="shared" si="63"/>
        <v>0</v>
      </c>
      <c r="T739" s="257"/>
      <c r="U739" s="85"/>
      <c r="V739" s="258"/>
    </row>
    <row r="740" spans="1:22">
      <c r="A740" s="245" t="str">
        <f t="shared" si="65"/>
        <v/>
      </c>
      <c r="B740" s="270"/>
      <c r="C740" s="216"/>
      <c r="D740" s="210"/>
      <c r="E740" s="214"/>
      <c r="F740" s="216"/>
      <c r="G740" s="211"/>
      <c r="H740" s="211"/>
      <c r="I740" s="211"/>
      <c r="J740" s="211"/>
      <c r="K740" s="250" t="str">
        <f t="shared" si="64"/>
        <v/>
      </c>
      <c r="L740" s="278"/>
      <c r="M740" s="252">
        <f>SUMIF(收入管理台账!$C$4:$C$5000,项目管理台账!K740,收入管理台账!$H$4:$H$5000)</f>
        <v>0</v>
      </c>
      <c r="N740" s="275" t="str">
        <f t="shared" si="66"/>
        <v/>
      </c>
      <c r="O740" s="276" t="str">
        <f t="shared" si="67"/>
        <v/>
      </c>
      <c r="P740" s="116"/>
      <c r="Q740" s="213"/>
      <c r="R740" s="106"/>
      <c r="S740" s="256">
        <f t="shared" si="63"/>
        <v>0</v>
      </c>
      <c r="T740" s="257"/>
      <c r="U740" s="85"/>
      <c r="V740" s="258"/>
    </row>
    <row r="741" spans="1:22">
      <c r="A741" s="245" t="str">
        <f t="shared" si="65"/>
        <v/>
      </c>
      <c r="B741" s="270"/>
      <c r="C741" s="216"/>
      <c r="D741" s="210"/>
      <c r="E741" s="214"/>
      <c r="F741" s="216"/>
      <c r="G741" s="211"/>
      <c r="H741" s="211"/>
      <c r="I741" s="211"/>
      <c r="J741" s="211"/>
      <c r="K741" s="250" t="str">
        <f t="shared" si="64"/>
        <v/>
      </c>
      <c r="L741" s="278"/>
      <c r="M741" s="252">
        <f>SUMIF(收入管理台账!$C$4:$C$5000,项目管理台账!K741,收入管理台账!$H$4:$H$5000)</f>
        <v>0</v>
      </c>
      <c r="N741" s="275" t="str">
        <f t="shared" si="66"/>
        <v/>
      </c>
      <c r="O741" s="276" t="str">
        <f t="shared" si="67"/>
        <v/>
      </c>
      <c r="P741" s="116"/>
      <c r="Q741" s="213"/>
      <c r="R741" s="106"/>
      <c r="S741" s="256">
        <f t="shared" si="63"/>
        <v>0</v>
      </c>
      <c r="T741" s="257"/>
      <c r="U741" s="85"/>
      <c r="V741" s="258"/>
    </row>
    <row r="742" spans="1:22">
      <c r="A742" s="245" t="str">
        <f t="shared" si="65"/>
        <v/>
      </c>
      <c r="B742" s="270"/>
      <c r="C742" s="216"/>
      <c r="D742" s="210"/>
      <c r="E742" s="214"/>
      <c r="F742" s="216"/>
      <c r="G742" s="211"/>
      <c r="H742" s="211"/>
      <c r="I742" s="211"/>
      <c r="J742" s="211"/>
      <c r="K742" s="250" t="str">
        <f t="shared" si="64"/>
        <v/>
      </c>
      <c r="L742" s="278"/>
      <c r="M742" s="252">
        <f>SUMIF(收入管理台账!$C$4:$C$5000,项目管理台账!K742,收入管理台账!$H$4:$H$5000)</f>
        <v>0</v>
      </c>
      <c r="N742" s="275" t="str">
        <f t="shared" si="66"/>
        <v/>
      </c>
      <c r="O742" s="276" t="str">
        <f t="shared" si="67"/>
        <v/>
      </c>
      <c r="P742" s="116"/>
      <c r="Q742" s="213"/>
      <c r="R742" s="106"/>
      <c r="S742" s="256">
        <f t="shared" si="63"/>
        <v>0</v>
      </c>
      <c r="T742" s="257"/>
      <c r="U742" s="85"/>
      <c r="V742" s="258"/>
    </row>
    <row r="743" spans="1:22">
      <c r="A743" s="245" t="str">
        <f t="shared" si="65"/>
        <v/>
      </c>
      <c r="B743" s="270"/>
      <c r="C743" s="216"/>
      <c r="D743" s="210"/>
      <c r="E743" s="214"/>
      <c r="F743" s="216"/>
      <c r="G743" s="211"/>
      <c r="H743" s="211"/>
      <c r="I743" s="211"/>
      <c r="J743" s="211"/>
      <c r="K743" s="250" t="str">
        <f t="shared" si="64"/>
        <v/>
      </c>
      <c r="L743" s="278"/>
      <c r="M743" s="252">
        <f>SUMIF(收入管理台账!$C$4:$C$5000,项目管理台账!K743,收入管理台账!$H$4:$H$5000)</f>
        <v>0</v>
      </c>
      <c r="N743" s="275" t="str">
        <f t="shared" si="66"/>
        <v/>
      </c>
      <c r="O743" s="276" t="str">
        <f t="shared" si="67"/>
        <v/>
      </c>
      <c r="P743" s="116"/>
      <c r="Q743" s="213"/>
      <c r="R743" s="106"/>
      <c r="S743" s="256">
        <f t="shared" ref="S743:S806" si="68">P743*R743</f>
        <v>0</v>
      </c>
      <c r="T743" s="257"/>
      <c r="U743" s="85"/>
      <c r="V743" s="258"/>
    </row>
    <row r="744" spans="1:22">
      <c r="A744" s="245" t="str">
        <f t="shared" si="65"/>
        <v/>
      </c>
      <c r="B744" s="270"/>
      <c r="C744" s="216"/>
      <c r="D744" s="210"/>
      <c r="E744" s="214"/>
      <c r="F744" s="216"/>
      <c r="G744" s="211"/>
      <c r="H744" s="211"/>
      <c r="I744" s="211"/>
      <c r="J744" s="211"/>
      <c r="K744" s="250" t="str">
        <f t="shared" ref="K744:K807" si="69">IF(D744&lt;&gt;"","首熙"&amp;LEFT(E744,2)&amp;RIGHT(YEAR(J744),4)&amp;IF(MONTH(J744)&lt;10,0&amp;MONTH(J744),MONTH(J744))&amp;IF(A744&lt;10,0&amp;0&amp;A744,IF(A744&lt;100,0&amp;A744,A744)),"")</f>
        <v/>
      </c>
      <c r="L744" s="278"/>
      <c r="M744" s="252">
        <f>SUMIF(收入管理台账!$C$4:$C$5000,项目管理台账!K744,收入管理台账!$H$4:$H$5000)</f>
        <v>0</v>
      </c>
      <c r="N744" s="275" t="str">
        <f t="shared" si="66"/>
        <v/>
      </c>
      <c r="O744" s="276" t="str">
        <f t="shared" si="67"/>
        <v/>
      </c>
      <c r="P744" s="116"/>
      <c r="Q744" s="213"/>
      <c r="R744" s="106"/>
      <c r="S744" s="256">
        <f t="shared" si="68"/>
        <v>0</v>
      </c>
      <c r="T744" s="257"/>
      <c r="U744" s="85"/>
      <c r="V744" s="258"/>
    </row>
    <row r="745" spans="1:22">
      <c r="A745" s="245" t="str">
        <f t="shared" si="65"/>
        <v/>
      </c>
      <c r="B745" s="270"/>
      <c r="C745" s="216"/>
      <c r="D745" s="210"/>
      <c r="E745" s="214"/>
      <c r="F745" s="216"/>
      <c r="G745" s="211"/>
      <c r="H745" s="211"/>
      <c r="I745" s="211"/>
      <c r="J745" s="211"/>
      <c r="K745" s="250" t="str">
        <f t="shared" si="69"/>
        <v/>
      </c>
      <c r="L745" s="278"/>
      <c r="M745" s="252">
        <f>SUMIF(收入管理台账!$C$4:$C$5000,项目管理台账!K745,收入管理台账!$H$4:$H$5000)</f>
        <v>0</v>
      </c>
      <c r="N745" s="275" t="str">
        <f t="shared" si="66"/>
        <v/>
      </c>
      <c r="O745" s="276" t="str">
        <f t="shared" si="67"/>
        <v/>
      </c>
      <c r="P745" s="116"/>
      <c r="Q745" s="213"/>
      <c r="R745" s="106"/>
      <c r="S745" s="256">
        <f t="shared" si="68"/>
        <v>0</v>
      </c>
      <c r="T745" s="257"/>
      <c r="U745" s="85"/>
      <c r="V745" s="258"/>
    </row>
    <row r="746" spans="1:22">
      <c r="A746" s="245" t="str">
        <f t="shared" si="65"/>
        <v/>
      </c>
      <c r="B746" s="270"/>
      <c r="C746" s="216"/>
      <c r="D746" s="210"/>
      <c r="E746" s="214"/>
      <c r="F746" s="216"/>
      <c r="G746" s="211"/>
      <c r="H746" s="211"/>
      <c r="I746" s="211"/>
      <c r="J746" s="211"/>
      <c r="K746" s="250" t="str">
        <f t="shared" si="69"/>
        <v/>
      </c>
      <c r="L746" s="278"/>
      <c r="M746" s="252">
        <f>SUMIF(收入管理台账!$C$4:$C$5000,项目管理台账!K746,收入管理台账!$H$4:$H$5000)</f>
        <v>0</v>
      </c>
      <c r="N746" s="275" t="str">
        <f t="shared" si="66"/>
        <v/>
      </c>
      <c r="O746" s="276" t="str">
        <f t="shared" si="67"/>
        <v/>
      </c>
      <c r="P746" s="116"/>
      <c r="Q746" s="213"/>
      <c r="R746" s="106"/>
      <c r="S746" s="256">
        <f t="shared" si="68"/>
        <v>0</v>
      </c>
      <c r="T746" s="257"/>
      <c r="U746" s="85"/>
      <c r="V746" s="258"/>
    </row>
    <row r="747" spans="1:22">
      <c r="A747" s="245" t="str">
        <f t="shared" si="65"/>
        <v/>
      </c>
      <c r="B747" s="270"/>
      <c r="C747" s="216"/>
      <c r="D747" s="210"/>
      <c r="E747" s="214"/>
      <c r="F747" s="216"/>
      <c r="G747" s="211"/>
      <c r="H747" s="211"/>
      <c r="I747" s="211"/>
      <c r="J747" s="211"/>
      <c r="K747" s="250" t="str">
        <f t="shared" si="69"/>
        <v/>
      </c>
      <c r="L747" s="278"/>
      <c r="M747" s="252">
        <f>SUMIF(收入管理台账!$C$4:$C$5000,项目管理台账!K747,收入管理台账!$H$4:$H$5000)</f>
        <v>0</v>
      </c>
      <c r="N747" s="275" t="str">
        <f t="shared" si="66"/>
        <v/>
      </c>
      <c r="O747" s="276" t="str">
        <f t="shared" si="67"/>
        <v/>
      </c>
      <c r="P747" s="116"/>
      <c r="Q747" s="213"/>
      <c r="R747" s="106"/>
      <c r="S747" s="256">
        <f t="shared" si="68"/>
        <v>0</v>
      </c>
      <c r="T747" s="257"/>
      <c r="U747" s="85"/>
      <c r="V747" s="258"/>
    </row>
    <row r="748" spans="1:22">
      <c r="A748" s="245" t="str">
        <f t="shared" si="65"/>
        <v/>
      </c>
      <c r="B748" s="270"/>
      <c r="C748" s="216"/>
      <c r="D748" s="210"/>
      <c r="E748" s="214"/>
      <c r="F748" s="216"/>
      <c r="G748" s="211"/>
      <c r="H748" s="211"/>
      <c r="I748" s="211"/>
      <c r="J748" s="211"/>
      <c r="K748" s="250" t="str">
        <f t="shared" si="69"/>
        <v/>
      </c>
      <c r="L748" s="278"/>
      <c r="M748" s="252">
        <f>SUMIF(收入管理台账!$C$4:$C$5000,项目管理台账!K748,收入管理台账!$H$4:$H$5000)</f>
        <v>0</v>
      </c>
      <c r="N748" s="275" t="str">
        <f t="shared" si="66"/>
        <v/>
      </c>
      <c r="O748" s="276" t="str">
        <f t="shared" si="67"/>
        <v/>
      </c>
      <c r="P748" s="116"/>
      <c r="Q748" s="213"/>
      <c r="R748" s="106"/>
      <c r="S748" s="256">
        <f t="shared" si="68"/>
        <v>0</v>
      </c>
      <c r="T748" s="257"/>
      <c r="U748" s="85"/>
      <c r="V748" s="258"/>
    </row>
    <row r="749" spans="1:22">
      <c r="A749" s="245" t="str">
        <f t="shared" si="65"/>
        <v/>
      </c>
      <c r="B749" s="270"/>
      <c r="C749" s="216"/>
      <c r="D749" s="210"/>
      <c r="E749" s="214"/>
      <c r="F749" s="216"/>
      <c r="G749" s="211"/>
      <c r="H749" s="211"/>
      <c r="I749" s="211"/>
      <c r="J749" s="211"/>
      <c r="K749" s="250" t="str">
        <f t="shared" si="69"/>
        <v/>
      </c>
      <c r="L749" s="278"/>
      <c r="M749" s="252">
        <f>SUMIF(收入管理台账!$C$4:$C$5000,项目管理台账!K749,收入管理台账!$H$4:$H$5000)</f>
        <v>0</v>
      </c>
      <c r="N749" s="275" t="str">
        <f t="shared" si="66"/>
        <v/>
      </c>
      <c r="O749" s="276" t="str">
        <f t="shared" si="67"/>
        <v/>
      </c>
      <c r="P749" s="116"/>
      <c r="Q749" s="213"/>
      <c r="R749" s="106"/>
      <c r="S749" s="256">
        <f t="shared" si="68"/>
        <v>0</v>
      </c>
      <c r="T749" s="257"/>
      <c r="U749" s="85"/>
      <c r="V749" s="258"/>
    </row>
    <row r="750" spans="1:22">
      <c r="A750" s="245" t="str">
        <f t="shared" si="65"/>
        <v/>
      </c>
      <c r="B750" s="270"/>
      <c r="C750" s="216"/>
      <c r="D750" s="210"/>
      <c r="E750" s="214"/>
      <c r="F750" s="216"/>
      <c r="G750" s="211"/>
      <c r="H750" s="211"/>
      <c r="I750" s="211"/>
      <c r="J750" s="211"/>
      <c r="K750" s="250" t="str">
        <f t="shared" si="69"/>
        <v/>
      </c>
      <c r="L750" s="278"/>
      <c r="M750" s="252">
        <f>SUMIF(收入管理台账!$C$4:$C$5000,项目管理台账!K750,收入管理台账!$H$4:$H$5000)</f>
        <v>0</v>
      </c>
      <c r="N750" s="275" t="str">
        <f t="shared" si="66"/>
        <v/>
      </c>
      <c r="O750" s="276" t="str">
        <f t="shared" si="67"/>
        <v/>
      </c>
      <c r="P750" s="116"/>
      <c r="Q750" s="213"/>
      <c r="R750" s="106"/>
      <c r="S750" s="256">
        <f t="shared" si="68"/>
        <v>0</v>
      </c>
      <c r="T750" s="257"/>
      <c r="U750" s="85"/>
      <c r="V750" s="258"/>
    </row>
    <row r="751" spans="1:22">
      <c r="A751" s="245" t="str">
        <f t="shared" si="65"/>
        <v/>
      </c>
      <c r="B751" s="270"/>
      <c r="C751" s="216"/>
      <c r="D751" s="210"/>
      <c r="E751" s="214"/>
      <c r="F751" s="216"/>
      <c r="G751" s="211"/>
      <c r="H751" s="211"/>
      <c r="I751" s="211"/>
      <c r="J751" s="211"/>
      <c r="K751" s="250" t="str">
        <f t="shared" si="69"/>
        <v/>
      </c>
      <c r="L751" s="278"/>
      <c r="M751" s="252">
        <f>SUMIF(收入管理台账!$C$4:$C$5000,项目管理台账!K751,收入管理台账!$H$4:$H$5000)</f>
        <v>0</v>
      </c>
      <c r="N751" s="275" t="str">
        <f t="shared" si="66"/>
        <v/>
      </c>
      <c r="O751" s="276" t="str">
        <f t="shared" si="67"/>
        <v/>
      </c>
      <c r="P751" s="116"/>
      <c r="Q751" s="213"/>
      <c r="R751" s="106"/>
      <c r="S751" s="256">
        <f t="shared" si="68"/>
        <v>0</v>
      </c>
      <c r="T751" s="257"/>
      <c r="U751" s="85"/>
      <c r="V751" s="258"/>
    </row>
    <row r="752" spans="1:22">
      <c r="A752" s="245" t="str">
        <f t="shared" si="65"/>
        <v/>
      </c>
      <c r="B752" s="270"/>
      <c r="C752" s="216"/>
      <c r="D752" s="210"/>
      <c r="E752" s="214"/>
      <c r="F752" s="216"/>
      <c r="G752" s="211"/>
      <c r="H752" s="211"/>
      <c r="I752" s="211"/>
      <c r="J752" s="211"/>
      <c r="K752" s="250" t="str">
        <f t="shared" si="69"/>
        <v/>
      </c>
      <c r="L752" s="278"/>
      <c r="M752" s="252">
        <f>SUMIF(收入管理台账!$C$4:$C$5000,项目管理台账!K752,收入管理台账!$H$4:$H$5000)</f>
        <v>0</v>
      </c>
      <c r="N752" s="275" t="str">
        <f t="shared" si="66"/>
        <v/>
      </c>
      <c r="O752" s="276" t="str">
        <f t="shared" si="67"/>
        <v/>
      </c>
      <c r="P752" s="116"/>
      <c r="Q752" s="213"/>
      <c r="R752" s="106"/>
      <c r="S752" s="256">
        <f t="shared" si="68"/>
        <v>0</v>
      </c>
      <c r="T752" s="257"/>
      <c r="U752" s="85"/>
      <c r="V752" s="258"/>
    </row>
    <row r="753" spans="1:22">
      <c r="A753" s="245" t="str">
        <f t="shared" si="65"/>
        <v/>
      </c>
      <c r="B753" s="270"/>
      <c r="C753" s="216"/>
      <c r="D753" s="210"/>
      <c r="E753" s="214"/>
      <c r="F753" s="216"/>
      <c r="G753" s="211"/>
      <c r="H753" s="211"/>
      <c r="I753" s="211"/>
      <c r="J753" s="211"/>
      <c r="K753" s="250" t="str">
        <f t="shared" si="69"/>
        <v/>
      </c>
      <c r="L753" s="278"/>
      <c r="M753" s="252">
        <f>SUMIF(收入管理台账!$C$4:$C$5000,项目管理台账!K753,收入管理台账!$H$4:$H$5000)</f>
        <v>0</v>
      </c>
      <c r="N753" s="275" t="str">
        <f t="shared" si="66"/>
        <v/>
      </c>
      <c r="O753" s="276" t="str">
        <f t="shared" si="67"/>
        <v/>
      </c>
      <c r="P753" s="116"/>
      <c r="Q753" s="213"/>
      <c r="R753" s="106"/>
      <c r="S753" s="256">
        <f t="shared" si="68"/>
        <v>0</v>
      </c>
      <c r="T753" s="257"/>
      <c r="U753" s="85"/>
      <c r="V753" s="258"/>
    </row>
    <row r="754" spans="1:22">
      <c r="A754" s="245" t="str">
        <f t="shared" si="65"/>
        <v/>
      </c>
      <c r="B754" s="270"/>
      <c r="C754" s="216"/>
      <c r="D754" s="210"/>
      <c r="E754" s="214"/>
      <c r="F754" s="216"/>
      <c r="G754" s="211"/>
      <c r="H754" s="211"/>
      <c r="I754" s="211"/>
      <c r="J754" s="211"/>
      <c r="K754" s="250" t="str">
        <f t="shared" si="69"/>
        <v/>
      </c>
      <c r="L754" s="278"/>
      <c r="M754" s="252">
        <f>SUMIF(收入管理台账!$C$4:$C$5000,项目管理台账!K754,收入管理台账!$H$4:$H$5000)</f>
        <v>0</v>
      </c>
      <c r="N754" s="275" t="str">
        <f t="shared" si="66"/>
        <v/>
      </c>
      <c r="O754" s="276" t="str">
        <f t="shared" si="67"/>
        <v/>
      </c>
      <c r="P754" s="116"/>
      <c r="Q754" s="213"/>
      <c r="R754" s="106"/>
      <c r="S754" s="256">
        <f t="shared" si="68"/>
        <v>0</v>
      </c>
      <c r="T754" s="257"/>
      <c r="U754" s="85"/>
      <c r="V754" s="258"/>
    </row>
    <row r="755" spans="1:22">
      <c r="A755" s="245" t="str">
        <f t="shared" si="65"/>
        <v/>
      </c>
      <c r="B755" s="270"/>
      <c r="C755" s="216"/>
      <c r="D755" s="210"/>
      <c r="E755" s="214"/>
      <c r="F755" s="216"/>
      <c r="G755" s="211"/>
      <c r="H755" s="211"/>
      <c r="I755" s="211"/>
      <c r="J755" s="211"/>
      <c r="K755" s="250" t="str">
        <f t="shared" si="69"/>
        <v/>
      </c>
      <c r="L755" s="278"/>
      <c r="M755" s="252">
        <f>SUMIF(收入管理台账!$C$4:$C$5000,项目管理台账!K755,收入管理台账!$H$4:$H$5000)</f>
        <v>0</v>
      </c>
      <c r="N755" s="275" t="str">
        <f t="shared" si="66"/>
        <v/>
      </c>
      <c r="O755" s="276" t="str">
        <f t="shared" si="67"/>
        <v/>
      </c>
      <c r="P755" s="116"/>
      <c r="Q755" s="213"/>
      <c r="R755" s="106"/>
      <c r="S755" s="256">
        <f t="shared" si="68"/>
        <v>0</v>
      </c>
      <c r="T755" s="257"/>
      <c r="U755" s="85"/>
      <c r="V755" s="258"/>
    </row>
    <row r="756" spans="1:22">
      <c r="A756" s="245" t="str">
        <f t="shared" si="65"/>
        <v/>
      </c>
      <c r="B756" s="270"/>
      <c r="C756" s="216"/>
      <c r="D756" s="210"/>
      <c r="E756" s="214"/>
      <c r="F756" s="216"/>
      <c r="G756" s="211"/>
      <c r="H756" s="211"/>
      <c r="I756" s="211"/>
      <c r="J756" s="211"/>
      <c r="K756" s="250" t="str">
        <f t="shared" si="69"/>
        <v/>
      </c>
      <c r="L756" s="278"/>
      <c r="M756" s="252">
        <f>SUMIF(收入管理台账!$C$4:$C$5000,项目管理台账!K756,收入管理台账!$H$4:$H$5000)</f>
        <v>0</v>
      </c>
      <c r="N756" s="275" t="str">
        <f t="shared" si="66"/>
        <v/>
      </c>
      <c r="O756" s="276" t="str">
        <f t="shared" si="67"/>
        <v/>
      </c>
      <c r="P756" s="116"/>
      <c r="Q756" s="213"/>
      <c r="R756" s="106"/>
      <c r="S756" s="256">
        <f t="shared" si="68"/>
        <v>0</v>
      </c>
      <c r="T756" s="257"/>
      <c r="U756" s="85"/>
      <c r="V756" s="258"/>
    </row>
    <row r="757" spans="1:22">
      <c r="A757" s="245" t="str">
        <f t="shared" si="65"/>
        <v/>
      </c>
      <c r="B757" s="270"/>
      <c r="C757" s="216"/>
      <c r="D757" s="210"/>
      <c r="E757" s="214"/>
      <c r="F757" s="216"/>
      <c r="G757" s="211"/>
      <c r="H757" s="211"/>
      <c r="I757" s="211"/>
      <c r="J757" s="211"/>
      <c r="K757" s="250" t="str">
        <f t="shared" si="69"/>
        <v/>
      </c>
      <c r="L757" s="278"/>
      <c r="M757" s="252">
        <f>SUMIF(收入管理台账!$C$4:$C$5000,项目管理台账!K757,收入管理台账!$H$4:$H$5000)</f>
        <v>0</v>
      </c>
      <c r="N757" s="275" t="str">
        <f t="shared" si="66"/>
        <v/>
      </c>
      <c r="O757" s="276" t="str">
        <f t="shared" si="67"/>
        <v/>
      </c>
      <c r="P757" s="116"/>
      <c r="Q757" s="213"/>
      <c r="R757" s="106"/>
      <c r="S757" s="256">
        <f t="shared" si="68"/>
        <v>0</v>
      </c>
      <c r="T757" s="257"/>
      <c r="U757" s="85"/>
      <c r="V757" s="258"/>
    </row>
    <row r="758" spans="1:22">
      <c r="A758" s="245" t="str">
        <f t="shared" si="65"/>
        <v/>
      </c>
      <c r="B758" s="270"/>
      <c r="C758" s="216"/>
      <c r="D758" s="210"/>
      <c r="E758" s="214"/>
      <c r="F758" s="216"/>
      <c r="G758" s="211"/>
      <c r="H758" s="211"/>
      <c r="I758" s="211"/>
      <c r="J758" s="211"/>
      <c r="K758" s="250" t="str">
        <f t="shared" si="69"/>
        <v/>
      </c>
      <c r="L758" s="278"/>
      <c r="M758" s="252">
        <f>SUMIF(收入管理台账!$C$4:$C$5000,项目管理台账!K758,收入管理台账!$H$4:$H$5000)</f>
        <v>0</v>
      </c>
      <c r="N758" s="275" t="str">
        <f t="shared" si="66"/>
        <v/>
      </c>
      <c r="O758" s="276" t="str">
        <f t="shared" si="67"/>
        <v/>
      </c>
      <c r="P758" s="116"/>
      <c r="Q758" s="213"/>
      <c r="R758" s="106"/>
      <c r="S758" s="256">
        <f t="shared" si="68"/>
        <v>0</v>
      </c>
      <c r="T758" s="257"/>
      <c r="U758" s="85"/>
      <c r="V758" s="258"/>
    </row>
    <row r="759" spans="1:22">
      <c r="A759" s="245" t="str">
        <f t="shared" si="65"/>
        <v/>
      </c>
      <c r="B759" s="270"/>
      <c r="C759" s="216"/>
      <c r="D759" s="210"/>
      <c r="E759" s="214"/>
      <c r="F759" s="216"/>
      <c r="G759" s="211"/>
      <c r="H759" s="211"/>
      <c r="I759" s="211"/>
      <c r="J759" s="211"/>
      <c r="K759" s="250" t="str">
        <f t="shared" si="69"/>
        <v/>
      </c>
      <c r="L759" s="278"/>
      <c r="M759" s="252">
        <f>SUMIF(收入管理台账!$C$4:$C$5000,项目管理台账!K759,收入管理台账!$H$4:$H$5000)</f>
        <v>0</v>
      </c>
      <c r="N759" s="275" t="str">
        <f t="shared" si="66"/>
        <v/>
      </c>
      <c r="O759" s="276" t="str">
        <f t="shared" si="67"/>
        <v/>
      </c>
      <c r="P759" s="116"/>
      <c r="Q759" s="213"/>
      <c r="R759" s="106"/>
      <c r="S759" s="256">
        <f t="shared" si="68"/>
        <v>0</v>
      </c>
      <c r="T759" s="257"/>
      <c r="U759" s="85"/>
      <c r="V759" s="258"/>
    </row>
    <row r="760" spans="1:22">
      <c r="A760" s="245" t="str">
        <f t="shared" si="65"/>
        <v/>
      </c>
      <c r="B760" s="270"/>
      <c r="C760" s="216"/>
      <c r="D760" s="210"/>
      <c r="E760" s="214"/>
      <c r="F760" s="216"/>
      <c r="G760" s="211"/>
      <c r="H760" s="211"/>
      <c r="I760" s="211"/>
      <c r="J760" s="211"/>
      <c r="K760" s="250" t="str">
        <f t="shared" si="69"/>
        <v/>
      </c>
      <c r="L760" s="278"/>
      <c r="M760" s="252">
        <f>SUMIF(收入管理台账!$C$4:$C$5000,项目管理台账!K760,收入管理台账!$H$4:$H$5000)</f>
        <v>0</v>
      </c>
      <c r="N760" s="275" t="str">
        <f t="shared" si="66"/>
        <v/>
      </c>
      <c r="O760" s="276" t="str">
        <f t="shared" si="67"/>
        <v/>
      </c>
      <c r="P760" s="116"/>
      <c r="Q760" s="213"/>
      <c r="R760" s="106"/>
      <c r="S760" s="256">
        <f t="shared" si="68"/>
        <v>0</v>
      </c>
      <c r="T760" s="257"/>
      <c r="U760" s="85"/>
      <c r="V760" s="258"/>
    </row>
    <row r="761" spans="1:22">
      <c r="A761" s="245" t="str">
        <f t="shared" si="65"/>
        <v/>
      </c>
      <c r="B761" s="270"/>
      <c r="C761" s="216"/>
      <c r="D761" s="210"/>
      <c r="E761" s="214"/>
      <c r="F761" s="216"/>
      <c r="G761" s="211"/>
      <c r="H761" s="211"/>
      <c r="I761" s="211"/>
      <c r="J761" s="211"/>
      <c r="K761" s="250" t="str">
        <f t="shared" si="69"/>
        <v/>
      </c>
      <c r="L761" s="278"/>
      <c r="M761" s="252">
        <f>SUMIF(收入管理台账!$C$4:$C$5000,项目管理台账!K761,收入管理台账!$H$4:$H$5000)</f>
        <v>0</v>
      </c>
      <c r="N761" s="275" t="str">
        <f t="shared" si="66"/>
        <v/>
      </c>
      <c r="O761" s="276" t="str">
        <f t="shared" si="67"/>
        <v/>
      </c>
      <c r="P761" s="116"/>
      <c r="Q761" s="213"/>
      <c r="R761" s="106"/>
      <c r="S761" s="256">
        <f t="shared" si="68"/>
        <v>0</v>
      </c>
      <c r="T761" s="257"/>
      <c r="U761" s="85"/>
      <c r="V761" s="258"/>
    </row>
    <row r="762" spans="1:22">
      <c r="A762" s="245" t="str">
        <f t="shared" si="65"/>
        <v/>
      </c>
      <c r="B762" s="270"/>
      <c r="C762" s="216"/>
      <c r="D762" s="210"/>
      <c r="E762" s="214"/>
      <c r="F762" s="216"/>
      <c r="G762" s="211"/>
      <c r="H762" s="211"/>
      <c r="I762" s="211"/>
      <c r="J762" s="211"/>
      <c r="K762" s="250" t="str">
        <f t="shared" si="69"/>
        <v/>
      </c>
      <c r="L762" s="278"/>
      <c r="M762" s="252">
        <f>SUMIF(收入管理台账!$C$4:$C$5000,项目管理台账!K762,收入管理台账!$H$4:$H$5000)</f>
        <v>0</v>
      </c>
      <c r="N762" s="275" t="str">
        <f t="shared" si="66"/>
        <v/>
      </c>
      <c r="O762" s="276" t="str">
        <f t="shared" si="67"/>
        <v/>
      </c>
      <c r="P762" s="116"/>
      <c r="Q762" s="213"/>
      <c r="R762" s="106"/>
      <c r="S762" s="256">
        <f t="shared" si="68"/>
        <v>0</v>
      </c>
      <c r="T762" s="257"/>
      <c r="U762" s="85"/>
      <c r="V762" s="258"/>
    </row>
    <row r="763" spans="1:22">
      <c r="A763" s="245" t="str">
        <f t="shared" si="65"/>
        <v/>
      </c>
      <c r="B763" s="270"/>
      <c r="C763" s="216"/>
      <c r="D763" s="210"/>
      <c r="E763" s="214"/>
      <c r="F763" s="216"/>
      <c r="G763" s="211"/>
      <c r="H763" s="211"/>
      <c r="I763" s="211"/>
      <c r="J763" s="211"/>
      <c r="K763" s="250" t="str">
        <f t="shared" si="69"/>
        <v/>
      </c>
      <c r="L763" s="278"/>
      <c r="M763" s="252">
        <f>SUMIF(收入管理台账!$C$4:$C$5000,项目管理台账!K763,收入管理台账!$H$4:$H$5000)</f>
        <v>0</v>
      </c>
      <c r="N763" s="275" t="str">
        <f t="shared" si="66"/>
        <v/>
      </c>
      <c r="O763" s="276" t="str">
        <f t="shared" si="67"/>
        <v/>
      </c>
      <c r="P763" s="116"/>
      <c r="Q763" s="213"/>
      <c r="R763" s="106"/>
      <c r="S763" s="256">
        <f t="shared" si="68"/>
        <v>0</v>
      </c>
      <c r="T763" s="257"/>
      <c r="U763" s="85"/>
      <c r="V763" s="258"/>
    </row>
    <row r="764" spans="1:22">
      <c r="A764" s="245" t="str">
        <f t="shared" si="65"/>
        <v/>
      </c>
      <c r="B764" s="270"/>
      <c r="C764" s="216"/>
      <c r="D764" s="210"/>
      <c r="E764" s="214"/>
      <c r="F764" s="216"/>
      <c r="G764" s="211"/>
      <c r="H764" s="211"/>
      <c r="I764" s="211"/>
      <c r="J764" s="211"/>
      <c r="K764" s="250" t="str">
        <f t="shared" si="69"/>
        <v/>
      </c>
      <c r="L764" s="278"/>
      <c r="M764" s="252">
        <f>SUMIF(收入管理台账!$C$4:$C$5000,项目管理台账!K764,收入管理台账!$H$4:$H$5000)</f>
        <v>0</v>
      </c>
      <c r="N764" s="275" t="str">
        <f t="shared" si="66"/>
        <v/>
      </c>
      <c r="O764" s="276" t="str">
        <f t="shared" si="67"/>
        <v/>
      </c>
      <c r="P764" s="116"/>
      <c r="Q764" s="213"/>
      <c r="R764" s="106"/>
      <c r="S764" s="256">
        <f t="shared" si="68"/>
        <v>0</v>
      </c>
      <c r="T764" s="257"/>
      <c r="U764" s="85"/>
      <c r="V764" s="258"/>
    </row>
    <row r="765" spans="1:22">
      <c r="A765" s="245" t="str">
        <f t="shared" si="65"/>
        <v/>
      </c>
      <c r="B765" s="270"/>
      <c r="C765" s="216"/>
      <c r="D765" s="210"/>
      <c r="E765" s="214"/>
      <c r="F765" s="216"/>
      <c r="G765" s="211"/>
      <c r="H765" s="211"/>
      <c r="I765" s="211"/>
      <c r="J765" s="211"/>
      <c r="K765" s="250" t="str">
        <f t="shared" si="69"/>
        <v/>
      </c>
      <c r="L765" s="278"/>
      <c r="M765" s="252">
        <f>SUMIF(收入管理台账!$C$4:$C$5000,项目管理台账!K765,收入管理台账!$H$4:$H$5000)</f>
        <v>0</v>
      </c>
      <c r="N765" s="275" t="str">
        <f t="shared" si="66"/>
        <v/>
      </c>
      <c r="O765" s="276" t="str">
        <f t="shared" si="67"/>
        <v/>
      </c>
      <c r="P765" s="116"/>
      <c r="Q765" s="213"/>
      <c r="R765" s="106"/>
      <c r="S765" s="256">
        <f t="shared" si="68"/>
        <v>0</v>
      </c>
      <c r="T765" s="257"/>
      <c r="U765" s="85"/>
      <c r="V765" s="258"/>
    </row>
    <row r="766" spans="1:22">
      <c r="A766" s="245" t="str">
        <f t="shared" si="65"/>
        <v/>
      </c>
      <c r="B766" s="270"/>
      <c r="C766" s="216"/>
      <c r="D766" s="210"/>
      <c r="E766" s="214"/>
      <c r="F766" s="216"/>
      <c r="G766" s="211"/>
      <c r="H766" s="211"/>
      <c r="I766" s="211"/>
      <c r="J766" s="211"/>
      <c r="K766" s="250" t="str">
        <f t="shared" si="69"/>
        <v/>
      </c>
      <c r="L766" s="278"/>
      <c r="M766" s="252">
        <f>SUMIF(收入管理台账!$C$4:$C$5000,项目管理台账!K766,收入管理台账!$H$4:$H$5000)</f>
        <v>0</v>
      </c>
      <c r="N766" s="275" t="str">
        <f t="shared" si="66"/>
        <v/>
      </c>
      <c r="O766" s="276" t="str">
        <f t="shared" si="67"/>
        <v/>
      </c>
      <c r="P766" s="116"/>
      <c r="Q766" s="213"/>
      <c r="R766" s="106"/>
      <c r="S766" s="256">
        <f t="shared" si="68"/>
        <v>0</v>
      </c>
      <c r="T766" s="257"/>
      <c r="U766" s="85"/>
      <c r="V766" s="258"/>
    </row>
    <row r="767" spans="1:22">
      <c r="A767" s="245" t="str">
        <f t="shared" si="65"/>
        <v/>
      </c>
      <c r="B767" s="270"/>
      <c r="C767" s="216"/>
      <c r="D767" s="210"/>
      <c r="E767" s="214"/>
      <c r="F767" s="216"/>
      <c r="G767" s="211"/>
      <c r="H767" s="211"/>
      <c r="I767" s="211"/>
      <c r="J767" s="211"/>
      <c r="K767" s="250" t="str">
        <f t="shared" si="69"/>
        <v/>
      </c>
      <c r="L767" s="278"/>
      <c r="M767" s="252">
        <f>SUMIF(收入管理台账!$C$4:$C$5000,项目管理台账!K767,收入管理台账!$H$4:$H$5000)</f>
        <v>0</v>
      </c>
      <c r="N767" s="275" t="str">
        <f t="shared" si="66"/>
        <v/>
      </c>
      <c r="O767" s="276" t="str">
        <f t="shared" si="67"/>
        <v/>
      </c>
      <c r="P767" s="116"/>
      <c r="Q767" s="213"/>
      <c r="R767" s="106"/>
      <c r="S767" s="256">
        <f t="shared" si="68"/>
        <v>0</v>
      </c>
      <c r="T767" s="257"/>
      <c r="U767" s="85"/>
      <c r="V767" s="258"/>
    </row>
    <row r="768" spans="1:22">
      <c r="A768" s="245" t="str">
        <f t="shared" si="65"/>
        <v/>
      </c>
      <c r="B768" s="270"/>
      <c r="C768" s="216"/>
      <c r="D768" s="210"/>
      <c r="E768" s="214"/>
      <c r="F768" s="216"/>
      <c r="G768" s="211"/>
      <c r="H768" s="211"/>
      <c r="I768" s="211"/>
      <c r="J768" s="211"/>
      <c r="K768" s="250" t="str">
        <f t="shared" si="69"/>
        <v/>
      </c>
      <c r="L768" s="278"/>
      <c r="M768" s="252">
        <f>SUMIF(收入管理台账!$C$4:$C$5000,项目管理台账!K768,收入管理台账!$H$4:$H$5000)</f>
        <v>0</v>
      </c>
      <c r="N768" s="275" t="str">
        <f t="shared" si="66"/>
        <v/>
      </c>
      <c r="O768" s="276" t="str">
        <f t="shared" si="67"/>
        <v/>
      </c>
      <c r="P768" s="116"/>
      <c r="Q768" s="213"/>
      <c r="R768" s="106"/>
      <c r="S768" s="256">
        <f t="shared" si="68"/>
        <v>0</v>
      </c>
      <c r="T768" s="257"/>
      <c r="U768" s="85"/>
      <c r="V768" s="258"/>
    </row>
    <row r="769" spans="1:22">
      <c r="A769" s="245" t="str">
        <f t="shared" si="65"/>
        <v/>
      </c>
      <c r="B769" s="270"/>
      <c r="C769" s="216"/>
      <c r="D769" s="210"/>
      <c r="E769" s="214"/>
      <c r="F769" s="216"/>
      <c r="G769" s="211"/>
      <c r="H769" s="211"/>
      <c r="I769" s="211"/>
      <c r="J769" s="211"/>
      <c r="K769" s="250" t="str">
        <f t="shared" si="69"/>
        <v/>
      </c>
      <c r="L769" s="278"/>
      <c r="M769" s="252">
        <f>SUMIF(收入管理台账!$C$4:$C$5000,项目管理台账!K769,收入管理台账!$H$4:$H$5000)</f>
        <v>0</v>
      </c>
      <c r="N769" s="275" t="str">
        <f t="shared" si="66"/>
        <v/>
      </c>
      <c r="O769" s="276" t="str">
        <f t="shared" si="67"/>
        <v/>
      </c>
      <c r="P769" s="116"/>
      <c r="Q769" s="213"/>
      <c r="R769" s="106"/>
      <c r="S769" s="256">
        <f t="shared" si="68"/>
        <v>0</v>
      </c>
      <c r="T769" s="257"/>
      <c r="U769" s="85"/>
      <c r="V769" s="258"/>
    </row>
    <row r="770" spans="1:22">
      <c r="A770" s="245" t="str">
        <f t="shared" si="65"/>
        <v/>
      </c>
      <c r="B770" s="270"/>
      <c r="C770" s="216"/>
      <c r="D770" s="210"/>
      <c r="E770" s="214"/>
      <c r="F770" s="216"/>
      <c r="G770" s="211"/>
      <c r="H770" s="211"/>
      <c r="I770" s="211"/>
      <c r="J770" s="211"/>
      <c r="K770" s="250" t="str">
        <f t="shared" si="69"/>
        <v/>
      </c>
      <c r="L770" s="278"/>
      <c r="M770" s="252">
        <f>SUMIF(收入管理台账!$C$4:$C$5000,项目管理台账!K770,收入管理台账!$H$4:$H$5000)</f>
        <v>0</v>
      </c>
      <c r="N770" s="275" t="str">
        <f t="shared" si="66"/>
        <v/>
      </c>
      <c r="O770" s="276" t="str">
        <f t="shared" si="67"/>
        <v/>
      </c>
      <c r="P770" s="116"/>
      <c r="Q770" s="213"/>
      <c r="R770" s="106"/>
      <c r="S770" s="256">
        <f t="shared" si="68"/>
        <v>0</v>
      </c>
      <c r="T770" s="257"/>
      <c r="U770" s="85"/>
      <c r="V770" s="258"/>
    </row>
    <row r="771" spans="1:22">
      <c r="A771" s="245" t="str">
        <f t="shared" si="65"/>
        <v/>
      </c>
      <c r="B771" s="270"/>
      <c r="C771" s="216"/>
      <c r="D771" s="210"/>
      <c r="E771" s="214"/>
      <c r="F771" s="216"/>
      <c r="G771" s="211"/>
      <c r="H771" s="211"/>
      <c r="I771" s="211"/>
      <c r="J771" s="211"/>
      <c r="K771" s="250" t="str">
        <f t="shared" si="69"/>
        <v/>
      </c>
      <c r="L771" s="278"/>
      <c r="M771" s="252">
        <f>SUMIF(收入管理台账!$C$4:$C$5000,项目管理台账!K771,收入管理台账!$H$4:$H$5000)</f>
        <v>0</v>
      </c>
      <c r="N771" s="275" t="str">
        <f t="shared" si="66"/>
        <v/>
      </c>
      <c r="O771" s="276" t="str">
        <f t="shared" si="67"/>
        <v/>
      </c>
      <c r="P771" s="116"/>
      <c r="Q771" s="213"/>
      <c r="R771" s="106"/>
      <c r="S771" s="256">
        <f t="shared" si="68"/>
        <v>0</v>
      </c>
      <c r="T771" s="257"/>
      <c r="U771" s="85"/>
      <c r="V771" s="258"/>
    </row>
    <row r="772" spans="1:22">
      <c r="A772" s="245" t="str">
        <f t="shared" si="65"/>
        <v/>
      </c>
      <c r="B772" s="270"/>
      <c r="C772" s="216"/>
      <c r="D772" s="210"/>
      <c r="E772" s="214"/>
      <c r="F772" s="216"/>
      <c r="G772" s="211"/>
      <c r="H772" s="211"/>
      <c r="I772" s="211"/>
      <c r="J772" s="211"/>
      <c r="K772" s="250" t="str">
        <f t="shared" si="69"/>
        <v/>
      </c>
      <c r="L772" s="278"/>
      <c r="M772" s="252">
        <f>SUMIF(收入管理台账!$C$4:$C$5000,项目管理台账!K772,收入管理台账!$H$4:$H$5000)</f>
        <v>0</v>
      </c>
      <c r="N772" s="275" t="str">
        <f t="shared" si="66"/>
        <v/>
      </c>
      <c r="O772" s="276" t="str">
        <f t="shared" si="67"/>
        <v/>
      </c>
      <c r="P772" s="116"/>
      <c r="Q772" s="213"/>
      <c r="R772" s="106"/>
      <c r="S772" s="256">
        <f t="shared" si="68"/>
        <v>0</v>
      </c>
      <c r="T772" s="257"/>
      <c r="U772" s="85"/>
      <c r="V772" s="258"/>
    </row>
    <row r="773" spans="1:22">
      <c r="A773" s="245" t="str">
        <f t="shared" ref="A773:A836" si="70">IF(D773&lt;&gt;"",ROW()-3,"")</f>
        <v/>
      </c>
      <c r="B773" s="270"/>
      <c r="C773" s="216"/>
      <c r="D773" s="210"/>
      <c r="E773" s="214"/>
      <c r="F773" s="216"/>
      <c r="G773" s="211"/>
      <c r="H773" s="211"/>
      <c r="I773" s="211"/>
      <c r="J773" s="211"/>
      <c r="K773" s="250" t="str">
        <f t="shared" si="69"/>
        <v/>
      </c>
      <c r="L773" s="278"/>
      <c r="M773" s="252">
        <f>SUMIF(收入管理台账!$C$4:$C$5000,项目管理台账!K773,收入管理台账!$H$4:$H$5000)</f>
        <v>0</v>
      </c>
      <c r="N773" s="275" t="str">
        <f t="shared" si="66"/>
        <v/>
      </c>
      <c r="O773" s="276" t="str">
        <f t="shared" si="67"/>
        <v/>
      </c>
      <c r="P773" s="116"/>
      <c r="Q773" s="213"/>
      <c r="R773" s="106"/>
      <c r="S773" s="256">
        <f t="shared" si="68"/>
        <v>0</v>
      </c>
      <c r="T773" s="257"/>
      <c r="U773" s="85"/>
      <c r="V773" s="258"/>
    </row>
    <row r="774" spans="1:22">
      <c r="A774" s="245" t="str">
        <f t="shared" si="70"/>
        <v/>
      </c>
      <c r="B774" s="270"/>
      <c r="C774" s="216"/>
      <c r="D774" s="210"/>
      <c r="E774" s="214"/>
      <c r="F774" s="216"/>
      <c r="G774" s="211"/>
      <c r="H774" s="211"/>
      <c r="I774" s="211"/>
      <c r="J774" s="211"/>
      <c r="K774" s="250" t="str">
        <f t="shared" si="69"/>
        <v/>
      </c>
      <c r="L774" s="278"/>
      <c r="M774" s="252">
        <f>SUMIF(收入管理台账!$C$4:$C$5000,项目管理台账!K774,收入管理台账!$H$4:$H$5000)</f>
        <v>0</v>
      </c>
      <c r="N774" s="275" t="str">
        <f t="shared" ref="N774:N837" si="71">IF(L774="","",M774/L774)</f>
        <v/>
      </c>
      <c r="O774" s="276" t="str">
        <f t="shared" ref="O774:O837" si="72">IF(N774="","",IF(N774=100%,"已结清","未结清"))</f>
        <v/>
      </c>
      <c r="P774" s="116"/>
      <c r="Q774" s="213"/>
      <c r="R774" s="106"/>
      <c r="S774" s="256">
        <f t="shared" si="68"/>
        <v>0</v>
      </c>
      <c r="T774" s="257"/>
      <c r="U774" s="85"/>
      <c r="V774" s="258"/>
    </row>
    <row r="775" spans="1:22">
      <c r="A775" s="245" t="str">
        <f t="shared" si="70"/>
        <v/>
      </c>
      <c r="B775" s="270"/>
      <c r="C775" s="216"/>
      <c r="D775" s="210"/>
      <c r="E775" s="214"/>
      <c r="F775" s="216"/>
      <c r="G775" s="211"/>
      <c r="H775" s="211"/>
      <c r="I775" s="211"/>
      <c r="J775" s="211"/>
      <c r="K775" s="250" t="str">
        <f t="shared" si="69"/>
        <v/>
      </c>
      <c r="L775" s="278"/>
      <c r="M775" s="252">
        <f>SUMIF(收入管理台账!$C$4:$C$5000,项目管理台账!K775,收入管理台账!$H$4:$H$5000)</f>
        <v>0</v>
      </c>
      <c r="N775" s="275" t="str">
        <f t="shared" si="71"/>
        <v/>
      </c>
      <c r="O775" s="276" t="str">
        <f t="shared" si="72"/>
        <v/>
      </c>
      <c r="P775" s="116"/>
      <c r="Q775" s="213"/>
      <c r="R775" s="106"/>
      <c r="S775" s="256">
        <f t="shared" si="68"/>
        <v>0</v>
      </c>
      <c r="T775" s="257"/>
      <c r="U775" s="85"/>
      <c r="V775" s="258"/>
    </row>
    <row r="776" spans="1:22">
      <c r="A776" s="245" t="str">
        <f t="shared" si="70"/>
        <v/>
      </c>
      <c r="B776" s="270"/>
      <c r="C776" s="216"/>
      <c r="D776" s="210"/>
      <c r="E776" s="214"/>
      <c r="F776" s="216"/>
      <c r="G776" s="211"/>
      <c r="H776" s="211"/>
      <c r="I776" s="211"/>
      <c r="J776" s="211"/>
      <c r="K776" s="250" t="str">
        <f t="shared" si="69"/>
        <v/>
      </c>
      <c r="L776" s="278"/>
      <c r="M776" s="252">
        <f>SUMIF(收入管理台账!$C$4:$C$5000,项目管理台账!K776,收入管理台账!$H$4:$H$5000)</f>
        <v>0</v>
      </c>
      <c r="N776" s="275" t="str">
        <f t="shared" si="71"/>
        <v/>
      </c>
      <c r="O776" s="276" t="str">
        <f t="shared" si="72"/>
        <v/>
      </c>
      <c r="P776" s="116"/>
      <c r="Q776" s="213"/>
      <c r="R776" s="106"/>
      <c r="S776" s="256">
        <f t="shared" si="68"/>
        <v>0</v>
      </c>
      <c r="T776" s="257"/>
      <c r="U776" s="85"/>
      <c r="V776" s="258"/>
    </row>
    <row r="777" spans="1:22">
      <c r="A777" s="245" t="str">
        <f t="shared" si="70"/>
        <v/>
      </c>
      <c r="B777" s="270"/>
      <c r="C777" s="216"/>
      <c r="D777" s="210"/>
      <c r="E777" s="214"/>
      <c r="F777" s="216"/>
      <c r="G777" s="211"/>
      <c r="H777" s="211"/>
      <c r="I777" s="211"/>
      <c r="J777" s="211"/>
      <c r="K777" s="250" t="str">
        <f t="shared" si="69"/>
        <v/>
      </c>
      <c r="L777" s="278"/>
      <c r="M777" s="252">
        <f>SUMIF(收入管理台账!$C$4:$C$5000,项目管理台账!K777,收入管理台账!$H$4:$H$5000)</f>
        <v>0</v>
      </c>
      <c r="N777" s="275" t="str">
        <f t="shared" si="71"/>
        <v/>
      </c>
      <c r="O777" s="276" t="str">
        <f t="shared" si="72"/>
        <v/>
      </c>
      <c r="P777" s="116"/>
      <c r="Q777" s="213"/>
      <c r="R777" s="106"/>
      <c r="S777" s="256">
        <f t="shared" si="68"/>
        <v>0</v>
      </c>
      <c r="T777" s="257"/>
      <c r="U777" s="85"/>
      <c r="V777" s="258"/>
    </row>
    <row r="778" spans="1:22">
      <c r="A778" s="245" t="str">
        <f t="shared" si="70"/>
        <v/>
      </c>
      <c r="B778" s="270"/>
      <c r="C778" s="216"/>
      <c r="D778" s="210"/>
      <c r="E778" s="214"/>
      <c r="F778" s="216"/>
      <c r="G778" s="211"/>
      <c r="H778" s="211"/>
      <c r="I778" s="211"/>
      <c r="J778" s="211"/>
      <c r="K778" s="250" t="str">
        <f t="shared" si="69"/>
        <v/>
      </c>
      <c r="L778" s="278"/>
      <c r="M778" s="252">
        <f>SUMIF(收入管理台账!$C$4:$C$5000,项目管理台账!K778,收入管理台账!$H$4:$H$5000)</f>
        <v>0</v>
      </c>
      <c r="N778" s="275" t="str">
        <f t="shared" si="71"/>
        <v/>
      </c>
      <c r="O778" s="276" t="str">
        <f t="shared" si="72"/>
        <v/>
      </c>
      <c r="P778" s="116"/>
      <c r="Q778" s="213"/>
      <c r="R778" s="106"/>
      <c r="S778" s="256">
        <f t="shared" si="68"/>
        <v>0</v>
      </c>
      <c r="T778" s="257"/>
      <c r="U778" s="85"/>
      <c r="V778" s="258"/>
    </row>
    <row r="779" spans="1:22">
      <c r="A779" s="245" t="str">
        <f t="shared" si="70"/>
        <v/>
      </c>
      <c r="B779" s="270"/>
      <c r="C779" s="216"/>
      <c r="D779" s="210"/>
      <c r="E779" s="214"/>
      <c r="F779" s="216"/>
      <c r="G779" s="211"/>
      <c r="H779" s="211"/>
      <c r="I779" s="211"/>
      <c r="J779" s="211"/>
      <c r="K779" s="250" t="str">
        <f t="shared" si="69"/>
        <v/>
      </c>
      <c r="L779" s="278"/>
      <c r="M779" s="252">
        <f>SUMIF(收入管理台账!$C$4:$C$5000,项目管理台账!K779,收入管理台账!$H$4:$H$5000)</f>
        <v>0</v>
      </c>
      <c r="N779" s="275" t="str">
        <f t="shared" si="71"/>
        <v/>
      </c>
      <c r="O779" s="276" t="str">
        <f t="shared" si="72"/>
        <v/>
      </c>
      <c r="P779" s="116"/>
      <c r="Q779" s="213"/>
      <c r="R779" s="106"/>
      <c r="S779" s="256">
        <f t="shared" si="68"/>
        <v>0</v>
      </c>
      <c r="T779" s="257"/>
      <c r="U779" s="85"/>
      <c r="V779" s="258"/>
    </row>
    <row r="780" spans="1:22">
      <c r="A780" s="245" t="str">
        <f t="shared" si="70"/>
        <v/>
      </c>
      <c r="B780" s="270"/>
      <c r="C780" s="216"/>
      <c r="D780" s="210"/>
      <c r="E780" s="214"/>
      <c r="F780" s="216"/>
      <c r="G780" s="211"/>
      <c r="H780" s="211"/>
      <c r="I780" s="211"/>
      <c r="J780" s="211"/>
      <c r="K780" s="250" t="str">
        <f t="shared" si="69"/>
        <v/>
      </c>
      <c r="L780" s="278"/>
      <c r="M780" s="252">
        <f>SUMIF(收入管理台账!$C$4:$C$5000,项目管理台账!K780,收入管理台账!$H$4:$H$5000)</f>
        <v>0</v>
      </c>
      <c r="N780" s="275" t="str">
        <f t="shared" si="71"/>
        <v/>
      </c>
      <c r="O780" s="276" t="str">
        <f t="shared" si="72"/>
        <v/>
      </c>
      <c r="P780" s="116"/>
      <c r="Q780" s="213"/>
      <c r="R780" s="106"/>
      <c r="S780" s="256">
        <f t="shared" si="68"/>
        <v>0</v>
      </c>
      <c r="T780" s="257"/>
      <c r="U780" s="85"/>
      <c r="V780" s="258"/>
    </row>
    <row r="781" spans="1:22">
      <c r="A781" s="245" t="str">
        <f t="shared" si="70"/>
        <v/>
      </c>
      <c r="B781" s="270"/>
      <c r="C781" s="216"/>
      <c r="D781" s="210"/>
      <c r="E781" s="214"/>
      <c r="F781" s="216"/>
      <c r="G781" s="211"/>
      <c r="H781" s="211"/>
      <c r="I781" s="211"/>
      <c r="J781" s="211"/>
      <c r="K781" s="250" t="str">
        <f t="shared" si="69"/>
        <v/>
      </c>
      <c r="L781" s="278"/>
      <c r="M781" s="252">
        <f>SUMIF(收入管理台账!$C$4:$C$5000,项目管理台账!K781,收入管理台账!$H$4:$H$5000)</f>
        <v>0</v>
      </c>
      <c r="N781" s="275" t="str">
        <f t="shared" si="71"/>
        <v/>
      </c>
      <c r="O781" s="276" t="str">
        <f t="shared" si="72"/>
        <v/>
      </c>
      <c r="P781" s="116"/>
      <c r="Q781" s="213"/>
      <c r="R781" s="106"/>
      <c r="S781" s="256">
        <f t="shared" si="68"/>
        <v>0</v>
      </c>
      <c r="T781" s="257"/>
      <c r="U781" s="85"/>
      <c r="V781" s="258"/>
    </row>
    <row r="782" spans="1:22">
      <c r="A782" s="245" t="str">
        <f t="shared" si="70"/>
        <v/>
      </c>
      <c r="B782" s="270"/>
      <c r="C782" s="216"/>
      <c r="D782" s="210"/>
      <c r="E782" s="214"/>
      <c r="F782" s="216"/>
      <c r="G782" s="211"/>
      <c r="H782" s="211"/>
      <c r="I782" s="211"/>
      <c r="J782" s="211"/>
      <c r="K782" s="250" t="str">
        <f t="shared" si="69"/>
        <v/>
      </c>
      <c r="L782" s="278"/>
      <c r="M782" s="252">
        <f>SUMIF(收入管理台账!$C$4:$C$5000,项目管理台账!K782,收入管理台账!$H$4:$H$5000)</f>
        <v>0</v>
      </c>
      <c r="N782" s="275" t="str">
        <f t="shared" si="71"/>
        <v/>
      </c>
      <c r="O782" s="276" t="str">
        <f t="shared" si="72"/>
        <v/>
      </c>
      <c r="P782" s="116"/>
      <c r="Q782" s="213"/>
      <c r="R782" s="106"/>
      <c r="S782" s="256">
        <f t="shared" si="68"/>
        <v>0</v>
      </c>
      <c r="T782" s="257"/>
      <c r="U782" s="85"/>
      <c r="V782" s="258"/>
    </row>
    <row r="783" spans="1:22">
      <c r="A783" s="245" t="str">
        <f t="shared" si="70"/>
        <v/>
      </c>
      <c r="B783" s="270"/>
      <c r="C783" s="216"/>
      <c r="D783" s="210"/>
      <c r="E783" s="214"/>
      <c r="F783" s="216"/>
      <c r="G783" s="211"/>
      <c r="H783" s="211"/>
      <c r="I783" s="211"/>
      <c r="J783" s="211"/>
      <c r="K783" s="250" t="str">
        <f t="shared" si="69"/>
        <v/>
      </c>
      <c r="L783" s="278"/>
      <c r="M783" s="252">
        <f>SUMIF(收入管理台账!$C$4:$C$5000,项目管理台账!K783,收入管理台账!$H$4:$H$5000)</f>
        <v>0</v>
      </c>
      <c r="N783" s="275" t="str">
        <f t="shared" si="71"/>
        <v/>
      </c>
      <c r="O783" s="276" t="str">
        <f t="shared" si="72"/>
        <v/>
      </c>
      <c r="P783" s="116"/>
      <c r="Q783" s="213"/>
      <c r="R783" s="106"/>
      <c r="S783" s="256">
        <f t="shared" si="68"/>
        <v>0</v>
      </c>
      <c r="T783" s="257"/>
      <c r="U783" s="85"/>
      <c r="V783" s="258"/>
    </row>
    <row r="784" spans="1:22">
      <c r="A784" s="245" t="str">
        <f t="shared" si="70"/>
        <v/>
      </c>
      <c r="B784" s="270"/>
      <c r="C784" s="216"/>
      <c r="D784" s="210"/>
      <c r="E784" s="214"/>
      <c r="F784" s="216"/>
      <c r="G784" s="211"/>
      <c r="H784" s="211"/>
      <c r="I784" s="211"/>
      <c r="J784" s="211"/>
      <c r="K784" s="250" t="str">
        <f t="shared" si="69"/>
        <v/>
      </c>
      <c r="L784" s="278"/>
      <c r="M784" s="252">
        <f>SUMIF(收入管理台账!$C$4:$C$5000,项目管理台账!K784,收入管理台账!$H$4:$H$5000)</f>
        <v>0</v>
      </c>
      <c r="N784" s="275" t="str">
        <f t="shared" si="71"/>
        <v/>
      </c>
      <c r="O784" s="276" t="str">
        <f t="shared" si="72"/>
        <v/>
      </c>
      <c r="P784" s="116"/>
      <c r="Q784" s="213"/>
      <c r="R784" s="106"/>
      <c r="S784" s="256">
        <f t="shared" si="68"/>
        <v>0</v>
      </c>
      <c r="T784" s="257"/>
      <c r="U784" s="85"/>
      <c r="V784" s="258"/>
    </row>
    <row r="785" spans="1:22">
      <c r="A785" s="245" t="str">
        <f t="shared" si="70"/>
        <v/>
      </c>
      <c r="B785" s="270"/>
      <c r="C785" s="216"/>
      <c r="D785" s="210"/>
      <c r="E785" s="214"/>
      <c r="F785" s="216"/>
      <c r="G785" s="211"/>
      <c r="H785" s="211"/>
      <c r="I785" s="211"/>
      <c r="J785" s="211"/>
      <c r="K785" s="250" t="str">
        <f t="shared" si="69"/>
        <v/>
      </c>
      <c r="L785" s="278"/>
      <c r="M785" s="252">
        <f>SUMIF(收入管理台账!$C$4:$C$5000,项目管理台账!K785,收入管理台账!$H$4:$H$5000)</f>
        <v>0</v>
      </c>
      <c r="N785" s="275" t="str">
        <f t="shared" si="71"/>
        <v/>
      </c>
      <c r="O785" s="276" t="str">
        <f t="shared" si="72"/>
        <v/>
      </c>
      <c r="P785" s="116"/>
      <c r="Q785" s="213"/>
      <c r="R785" s="106"/>
      <c r="S785" s="256">
        <f t="shared" si="68"/>
        <v>0</v>
      </c>
      <c r="T785" s="257"/>
      <c r="U785" s="85"/>
      <c r="V785" s="258"/>
    </row>
    <row r="786" spans="1:22">
      <c r="A786" s="245" t="str">
        <f t="shared" si="70"/>
        <v/>
      </c>
      <c r="B786" s="270"/>
      <c r="C786" s="216"/>
      <c r="D786" s="210"/>
      <c r="E786" s="214"/>
      <c r="F786" s="216"/>
      <c r="G786" s="211"/>
      <c r="H786" s="211"/>
      <c r="I786" s="211"/>
      <c r="J786" s="211"/>
      <c r="K786" s="250" t="str">
        <f t="shared" si="69"/>
        <v/>
      </c>
      <c r="L786" s="278"/>
      <c r="M786" s="252">
        <f>SUMIF(收入管理台账!$C$4:$C$5000,项目管理台账!K786,收入管理台账!$H$4:$H$5000)</f>
        <v>0</v>
      </c>
      <c r="N786" s="275" t="str">
        <f t="shared" si="71"/>
        <v/>
      </c>
      <c r="O786" s="276" t="str">
        <f t="shared" si="72"/>
        <v/>
      </c>
      <c r="P786" s="116"/>
      <c r="Q786" s="213"/>
      <c r="R786" s="106"/>
      <c r="S786" s="256">
        <f t="shared" si="68"/>
        <v>0</v>
      </c>
      <c r="T786" s="257"/>
      <c r="U786" s="85"/>
      <c r="V786" s="258"/>
    </row>
    <row r="787" spans="1:22">
      <c r="A787" s="245" t="str">
        <f t="shared" si="70"/>
        <v/>
      </c>
      <c r="B787" s="270"/>
      <c r="C787" s="216"/>
      <c r="D787" s="210"/>
      <c r="E787" s="214"/>
      <c r="F787" s="216"/>
      <c r="G787" s="211"/>
      <c r="H787" s="211"/>
      <c r="I787" s="211"/>
      <c r="J787" s="211"/>
      <c r="K787" s="250" t="str">
        <f t="shared" si="69"/>
        <v/>
      </c>
      <c r="L787" s="278"/>
      <c r="M787" s="252">
        <f>SUMIF(收入管理台账!$C$4:$C$5000,项目管理台账!K787,收入管理台账!$H$4:$H$5000)</f>
        <v>0</v>
      </c>
      <c r="N787" s="275" t="str">
        <f t="shared" si="71"/>
        <v/>
      </c>
      <c r="O787" s="276" t="str">
        <f t="shared" si="72"/>
        <v/>
      </c>
      <c r="P787" s="116"/>
      <c r="Q787" s="213"/>
      <c r="R787" s="106"/>
      <c r="S787" s="256">
        <f t="shared" si="68"/>
        <v>0</v>
      </c>
      <c r="T787" s="257"/>
      <c r="U787" s="85"/>
      <c r="V787" s="258"/>
    </row>
    <row r="788" spans="1:22">
      <c r="A788" s="245" t="str">
        <f t="shared" si="70"/>
        <v/>
      </c>
      <c r="B788" s="270"/>
      <c r="C788" s="216"/>
      <c r="D788" s="210"/>
      <c r="E788" s="214"/>
      <c r="F788" s="216"/>
      <c r="G788" s="211"/>
      <c r="H788" s="211"/>
      <c r="I788" s="211"/>
      <c r="J788" s="211"/>
      <c r="K788" s="250" t="str">
        <f t="shared" si="69"/>
        <v/>
      </c>
      <c r="L788" s="278"/>
      <c r="M788" s="252">
        <f>SUMIF(收入管理台账!$C$4:$C$5000,项目管理台账!K788,收入管理台账!$H$4:$H$5000)</f>
        <v>0</v>
      </c>
      <c r="N788" s="275" t="str">
        <f t="shared" si="71"/>
        <v/>
      </c>
      <c r="O788" s="276" t="str">
        <f t="shared" si="72"/>
        <v/>
      </c>
      <c r="P788" s="116"/>
      <c r="Q788" s="213"/>
      <c r="R788" s="106"/>
      <c r="S788" s="256">
        <f t="shared" si="68"/>
        <v>0</v>
      </c>
      <c r="T788" s="257"/>
      <c r="U788" s="85"/>
      <c r="V788" s="258"/>
    </row>
    <row r="789" spans="1:22">
      <c r="A789" s="245" t="str">
        <f t="shared" si="70"/>
        <v/>
      </c>
      <c r="B789" s="270"/>
      <c r="C789" s="216"/>
      <c r="D789" s="210"/>
      <c r="E789" s="214"/>
      <c r="F789" s="216"/>
      <c r="G789" s="211"/>
      <c r="H789" s="211"/>
      <c r="I789" s="211"/>
      <c r="J789" s="211"/>
      <c r="K789" s="250" t="str">
        <f t="shared" si="69"/>
        <v/>
      </c>
      <c r="L789" s="278"/>
      <c r="M789" s="252">
        <f>SUMIF(收入管理台账!$C$4:$C$5000,项目管理台账!K789,收入管理台账!$H$4:$H$5000)</f>
        <v>0</v>
      </c>
      <c r="N789" s="275" t="str">
        <f t="shared" si="71"/>
        <v/>
      </c>
      <c r="O789" s="276" t="str">
        <f t="shared" si="72"/>
        <v/>
      </c>
      <c r="P789" s="116"/>
      <c r="Q789" s="213"/>
      <c r="R789" s="106"/>
      <c r="S789" s="256">
        <f t="shared" si="68"/>
        <v>0</v>
      </c>
      <c r="T789" s="257"/>
      <c r="U789" s="85"/>
      <c r="V789" s="258"/>
    </row>
    <row r="790" spans="1:22">
      <c r="A790" s="245" t="str">
        <f t="shared" si="70"/>
        <v/>
      </c>
      <c r="B790" s="270"/>
      <c r="C790" s="216"/>
      <c r="D790" s="210"/>
      <c r="E790" s="214"/>
      <c r="F790" s="216"/>
      <c r="G790" s="211"/>
      <c r="H790" s="211"/>
      <c r="I790" s="211"/>
      <c r="J790" s="211"/>
      <c r="K790" s="250" t="str">
        <f t="shared" si="69"/>
        <v/>
      </c>
      <c r="L790" s="278"/>
      <c r="M790" s="252">
        <f>SUMIF(收入管理台账!$C$4:$C$5000,项目管理台账!K790,收入管理台账!$H$4:$H$5000)</f>
        <v>0</v>
      </c>
      <c r="N790" s="275" t="str">
        <f t="shared" si="71"/>
        <v/>
      </c>
      <c r="O790" s="276" t="str">
        <f t="shared" si="72"/>
        <v/>
      </c>
      <c r="P790" s="116"/>
      <c r="Q790" s="213"/>
      <c r="R790" s="106"/>
      <c r="S790" s="256">
        <f t="shared" si="68"/>
        <v>0</v>
      </c>
      <c r="T790" s="257"/>
      <c r="U790" s="85"/>
      <c r="V790" s="258"/>
    </row>
    <row r="791" spans="1:22">
      <c r="A791" s="245" t="str">
        <f t="shared" si="70"/>
        <v/>
      </c>
      <c r="B791" s="270"/>
      <c r="C791" s="216"/>
      <c r="D791" s="210"/>
      <c r="E791" s="214"/>
      <c r="F791" s="216"/>
      <c r="G791" s="211"/>
      <c r="H791" s="211"/>
      <c r="I791" s="211"/>
      <c r="J791" s="211"/>
      <c r="K791" s="250" t="str">
        <f t="shared" si="69"/>
        <v/>
      </c>
      <c r="L791" s="278"/>
      <c r="M791" s="252">
        <f>SUMIF(收入管理台账!$C$4:$C$5000,项目管理台账!K791,收入管理台账!$H$4:$H$5000)</f>
        <v>0</v>
      </c>
      <c r="N791" s="275" t="str">
        <f t="shared" si="71"/>
        <v/>
      </c>
      <c r="O791" s="276" t="str">
        <f t="shared" si="72"/>
        <v/>
      </c>
      <c r="P791" s="116"/>
      <c r="Q791" s="213"/>
      <c r="R791" s="106"/>
      <c r="S791" s="256">
        <f t="shared" si="68"/>
        <v>0</v>
      </c>
      <c r="T791" s="257"/>
      <c r="U791" s="85"/>
      <c r="V791" s="258"/>
    </row>
    <row r="792" spans="1:22">
      <c r="A792" s="245" t="str">
        <f t="shared" si="70"/>
        <v/>
      </c>
      <c r="B792" s="270"/>
      <c r="C792" s="216"/>
      <c r="D792" s="210"/>
      <c r="E792" s="214"/>
      <c r="F792" s="216"/>
      <c r="G792" s="211"/>
      <c r="H792" s="211"/>
      <c r="I792" s="211"/>
      <c r="J792" s="211"/>
      <c r="K792" s="250" t="str">
        <f t="shared" si="69"/>
        <v/>
      </c>
      <c r="L792" s="278"/>
      <c r="M792" s="252">
        <f>SUMIF(收入管理台账!$C$4:$C$5000,项目管理台账!K792,收入管理台账!$H$4:$H$5000)</f>
        <v>0</v>
      </c>
      <c r="N792" s="275" t="str">
        <f t="shared" si="71"/>
        <v/>
      </c>
      <c r="O792" s="276" t="str">
        <f t="shared" si="72"/>
        <v/>
      </c>
      <c r="P792" s="116"/>
      <c r="Q792" s="213"/>
      <c r="R792" s="106"/>
      <c r="S792" s="256">
        <f t="shared" si="68"/>
        <v>0</v>
      </c>
      <c r="T792" s="257"/>
      <c r="U792" s="85"/>
      <c r="V792" s="258"/>
    </row>
    <row r="793" spans="1:22">
      <c r="A793" s="245" t="str">
        <f t="shared" si="70"/>
        <v/>
      </c>
      <c r="B793" s="270"/>
      <c r="C793" s="216"/>
      <c r="D793" s="210"/>
      <c r="E793" s="214"/>
      <c r="F793" s="216"/>
      <c r="G793" s="211"/>
      <c r="H793" s="211"/>
      <c r="I793" s="211"/>
      <c r="J793" s="211"/>
      <c r="K793" s="250" t="str">
        <f t="shared" si="69"/>
        <v/>
      </c>
      <c r="L793" s="278"/>
      <c r="M793" s="252">
        <f>SUMIF(收入管理台账!$C$4:$C$5000,项目管理台账!K793,收入管理台账!$H$4:$H$5000)</f>
        <v>0</v>
      </c>
      <c r="N793" s="275" t="str">
        <f t="shared" si="71"/>
        <v/>
      </c>
      <c r="O793" s="276" t="str">
        <f t="shared" si="72"/>
        <v/>
      </c>
      <c r="P793" s="116"/>
      <c r="Q793" s="213"/>
      <c r="R793" s="106"/>
      <c r="S793" s="256">
        <f t="shared" si="68"/>
        <v>0</v>
      </c>
      <c r="T793" s="257"/>
      <c r="U793" s="85"/>
      <c r="V793" s="258"/>
    </row>
    <row r="794" spans="1:22">
      <c r="A794" s="245" t="str">
        <f t="shared" si="70"/>
        <v/>
      </c>
      <c r="B794" s="270"/>
      <c r="C794" s="216"/>
      <c r="D794" s="210"/>
      <c r="E794" s="214"/>
      <c r="F794" s="216"/>
      <c r="G794" s="211"/>
      <c r="H794" s="211"/>
      <c r="I794" s="211"/>
      <c r="J794" s="211"/>
      <c r="K794" s="250" t="str">
        <f t="shared" si="69"/>
        <v/>
      </c>
      <c r="L794" s="278"/>
      <c r="M794" s="252">
        <f>SUMIF(收入管理台账!$C$4:$C$5000,项目管理台账!K794,收入管理台账!$H$4:$H$5000)</f>
        <v>0</v>
      </c>
      <c r="N794" s="275" t="str">
        <f t="shared" si="71"/>
        <v/>
      </c>
      <c r="O794" s="276" t="str">
        <f t="shared" si="72"/>
        <v/>
      </c>
      <c r="P794" s="116"/>
      <c r="Q794" s="213"/>
      <c r="R794" s="106"/>
      <c r="S794" s="256">
        <f t="shared" si="68"/>
        <v>0</v>
      </c>
      <c r="T794" s="257"/>
      <c r="U794" s="85"/>
      <c r="V794" s="258"/>
    </row>
    <row r="795" spans="1:22">
      <c r="A795" s="245" t="str">
        <f t="shared" si="70"/>
        <v/>
      </c>
      <c r="B795" s="270"/>
      <c r="C795" s="216"/>
      <c r="D795" s="210"/>
      <c r="E795" s="214"/>
      <c r="F795" s="216"/>
      <c r="G795" s="211"/>
      <c r="H795" s="211"/>
      <c r="I795" s="211"/>
      <c r="J795" s="211"/>
      <c r="K795" s="250" t="str">
        <f t="shared" si="69"/>
        <v/>
      </c>
      <c r="L795" s="278"/>
      <c r="M795" s="252">
        <f>SUMIF(收入管理台账!$C$4:$C$5000,项目管理台账!K795,收入管理台账!$H$4:$H$5000)</f>
        <v>0</v>
      </c>
      <c r="N795" s="275" t="str">
        <f t="shared" si="71"/>
        <v/>
      </c>
      <c r="O795" s="276" t="str">
        <f t="shared" si="72"/>
        <v/>
      </c>
      <c r="P795" s="116"/>
      <c r="Q795" s="213"/>
      <c r="R795" s="106"/>
      <c r="S795" s="256">
        <f t="shared" si="68"/>
        <v>0</v>
      </c>
      <c r="T795" s="257"/>
      <c r="U795" s="85"/>
      <c r="V795" s="258"/>
    </row>
    <row r="796" spans="1:22">
      <c r="A796" s="245" t="str">
        <f t="shared" si="70"/>
        <v/>
      </c>
      <c r="B796" s="270"/>
      <c r="C796" s="216"/>
      <c r="D796" s="210"/>
      <c r="E796" s="214"/>
      <c r="F796" s="216"/>
      <c r="G796" s="211"/>
      <c r="H796" s="211"/>
      <c r="I796" s="211"/>
      <c r="J796" s="211"/>
      <c r="K796" s="250" t="str">
        <f t="shared" si="69"/>
        <v/>
      </c>
      <c r="L796" s="278"/>
      <c r="M796" s="252">
        <f>SUMIF(收入管理台账!$C$4:$C$5000,项目管理台账!K796,收入管理台账!$H$4:$H$5000)</f>
        <v>0</v>
      </c>
      <c r="N796" s="275" t="str">
        <f t="shared" si="71"/>
        <v/>
      </c>
      <c r="O796" s="276" t="str">
        <f t="shared" si="72"/>
        <v/>
      </c>
      <c r="P796" s="116"/>
      <c r="Q796" s="213"/>
      <c r="R796" s="106"/>
      <c r="S796" s="256">
        <f t="shared" si="68"/>
        <v>0</v>
      </c>
      <c r="T796" s="257"/>
      <c r="U796" s="85"/>
      <c r="V796" s="258"/>
    </row>
    <row r="797" spans="1:22">
      <c r="A797" s="245" t="str">
        <f t="shared" si="70"/>
        <v/>
      </c>
      <c r="B797" s="270"/>
      <c r="C797" s="216"/>
      <c r="D797" s="210"/>
      <c r="E797" s="214"/>
      <c r="F797" s="216"/>
      <c r="G797" s="211"/>
      <c r="H797" s="211"/>
      <c r="I797" s="211"/>
      <c r="J797" s="211"/>
      <c r="K797" s="250" t="str">
        <f t="shared" si="69"/>
        <v/>
      </c>
      <c r="L797" s="278"/>
      <c r="M797" s="252">
        <f>SUMIF(收入管理台账!$C$4:$C$5000,项目管理台账!K797,收入管理台账!$H$4:$H$5000)</f>
        <v>0</v>
      </c>
      <c r="N797" s="275" t="str">
        <f t="shared" si="71"/>
        <v/>
      </c>
      <c r="O797" s="276" t="str">
        <f t="shared" si="72"/>
        <v/>
      </c>
      <c r="P797" s="116"/>
      <c r="Q797" s="213"/>
      <c r="R797" s="106"/>
      <c r="S797" s="256">
        <f t="shared" si="68"/>
        <v>0</v>
      </c>
      <c r="T797" s="257"/>
      <c r="U797" s="85"/>
      <c r="V797" s="258"/>
    </row>
    <row r="798" spans="1:22">
      <c r="A798" s="245" t="str">
        <f t="shared" si="70"/>
        <v/>
      </c>
      <c r="B798" s="270"/>
      <c r="C798" s="216"/>
      <c r="D798" s="210"/>
      <c r="E798" s="214"/>
      <c r="F798" s="216"/>
      <c r="G798" s="211"/>
      <c r="H798" s="211"/>
      <c r="I798" s="211"/>
      <c r="J798" s="211"/>
      <c r="K798" s="250" t="str">
        <f t="shared" si="69"/>
        <v/>
      </c>
      <c r="L798" s="278"/>
      <c r="M798" s="252">
        <f>SUMIF(收入管理台账!$C$4:$C$5000,项目管理台账!K798,收入管理台账!$H$4:$H$5000)</f>
        <v>0</v>
      </c>
      <c r="N798" s="275" t="str">
        <f t="shared" si="71"/>
        <v/>
      </c>
      <c r="O798" s="276" t="str">
        <f t="shared" si="72"/>
        <v/>
      </c>
      <c r="P798" s="116"/>
      <c r="Q798" s="213"/>
      <c r="R798" s="106"/>
      <c r="S798" s="256">
        <f t="shared" si="68"/>
        <v>0</v>
      </c>
      <c r="T798" s="257"/>
      <c r="U798" s="85"/>
      <c r="V798" s="258"/>
    </row>
    <row r="799" spans="1:22">
      <c r="A799" s="245" t="str">
        <f t="shared" si="70"/>
        <v/>
      </c>
      <c r="B799" s="270"/>
      <c r="C799" s="216"/>
      <c r="D799" s="210"/>
      <c r="E799" s="214"/>
      <c r="F799" s="216"/>
      <c r="G799" s="211"/>
      <c r="H799" s="211"/>
      <c r="I799" s="211"/>
      <c r="J799" s="211"/>
      <c r="K799" s="250" t="str">
        <f t="shared" si="69"/>
        <v/>
      </c>
      <c r="L799" s="278"/>
      <c r="M799" s="252">
        <f>SUMIF(收入管理台账!$C$4:$C$5000,项目管理台账!K799,收入管理台账!$H$4:$H$5000)</f>
        <v>0</v>
      </c>
      <c r="N799" s="275" t="str">
        <f t="shared" si="71"/>
        <v/>
      </c>
      <c r="O799" s="276" t="str">
        <f t="shared" si="72"/>
        <v/>
      </c>
      <c r="P799" s="116"/>
      <c r="Q799" s="213"/>
      <c r="R799" s="106"/>
      <c r="S799" s="256">
        <f t="shared" si="68"/>
        <v>0</v>
      </c>
      <c r="T799" s="257"/>
      <c r="U799" s="85"/>
      <c r="V799" s="258"/>
    </row>
    <row r="800" spans="1:22">
      <c r="A800" s="245" t="str">
        <f t="shared" si="70"/>
        <v/>
      </c>
      <c r="B800" s="270"/>
      <c r="C800" s="216"/>
      <c r="D800" s="210"/>
      <c r="E800" s="214"/>
      <c r="F800" s="216"/>
      <c r="G800" s="211"/>
      <c r="H800" s="211"/>
      <c r="I800" s="211"/>
      <c r="J800" s="211"/>
      <c r="K800" s="250" t="str">
        <f t="shared" si="69"/>
        <v/>
      </c>
      <c r="L800" s="278"/>
      <c r="M800" s="252">
        <f>SUMIF(收入管理台账!$C$4:$C$5000,项目管理台账!K800,收入管理台账!$H$4:$H$5000)</f>
        <v>0</v>
      </c>
      <c r="N800" s="275" t="str">
        <f t="shared" si="71"/>
        <v/>
      </c>
      <c r="O800" s="276" t="str">
        <f t="shared" si="72"/>
        <v/>
      </c>
      <c r="P800" s="116"/>
      <c r="Q800" s="213"/>
      <c r="R800" s="106"/>
      <c r="S800" s="256">
        <f t="shared" si="68"/>
        <v>0</v>
      </c>
      <c r="T800" s="257"/>
      <c r="U800" s="85"/>
      <c r="V800" s="258"/>
    </row>
    <row r="801" spans="1:22">
      <c r="A801" s="245" t="str">
        <f t="shared" si="70"/>
        <v/>
      </c>
      <c r="B801" s="270"/>
      <c r="C801" s="216"/>
      <c r="D801" s="210"/>
      <c r="E801" s="214"/>
      <c r="F801" s="216"/>
      <c r="G801" s="211"/>
      <c r="H801" s="211"/>
      <c r="I801" s="211"/>
      <c r="J801" s="211"/>
      <c r="K801" s="250" t="str">
        <f t="shared" si="69"/>
        <v/>
      </c>
      <c r="L801" s="278"/>
      <c r="M801" s="252">
        <f>SUMIF(收入管理台账!$C$4:$C$5000,项目管理台账!K801,收入管理台账!$H$4:$H$5000)</f>
        <v>0</v>
      </c>
      <c r="N801" s="275" t="str">
        <f t="shared" si="71"/>
        <v/>
      </c>
      <c r="O801" s="276" t="str">
        <f t="shared" si="72"/>
        <v/>
      </c>
      <c r="P801" s="116"/>
      <c r="Q801" s="213"/>
      <c r="R801" s="106"/>
      <c r="S801" s="256">
        <f t="shared" si="68"/>
        <v>0</v>
      </c>
      <c r="T801" s="257"/>
      <c r="U801" s="85"/>
      <c r="V801" s="258"/>
    </row>
    <row r="802" spans="1:22">
      <c r="A802" s="245" t="str">
        <f t="shared" si="70"/>
        <v/>
      </c>
      <c r="B802" s="270"/>
      <c r="C802" s="216"/>
      <c r="D802" s="210"/>
      <c r="E802" s="214"/>
      <c r="F802" s="216"/>
      <c r="G802" s="211"/>
      <c r="H802" s="211"/>
      <c r="I802" s="211"/>
      <c r="J802" s="211"/>
      <c r="K802" s="250" t="str">
        <f t="shared" si="69"/>
        <v/>
      </c>
      <c r="L802" s="278"/>
      <c r="M802" s="252">
        <f>SUMIF(收入管理台账!$C$4:$C$5000,项目管理台账!K802,收入管理台账!$H$4:$H$5000)</f>
        <v>0</v>
      </c>
      <c r="N802" s="275" t="str">
        <f t="shared" si="71"/>
        <v/>
      </c>
      <c r="O802" s="276" t="str">
        <f t="shared" si="72"/>
        <v/>
      </c>
      <c r="P802" s="116"/>
      <c r="Q802" s="213"/>
      <c r="R802" s="106"/>
      <c r="S802" s="256">
        <f t="shared" si="68"/>
        <v>0</v>
      </c>
      <c r="T802" s="257"/>
      <c r="U802" s="85"/>
      <c r="V802" s="258"/>
    </row>
    <row r="803" spans="1:22">
      <c r="A803" s="245" t="str">
        <f t="shared" si="70"/>
        <v/>
      </c>
      <c r="B803" s="270"/>
      <c r="C803" s="216"/>
      <c r="D803" s="210"/>
      <c r="E803" s="214"/>
      <c r="F803" s="216"/>
      <c r="G803" s="211"/>
      <c r="H803" s="211"/>
      <c r="I803" s="211"/>
      <c r="J803" s="211"/>
      <c r="K803" s="250" t="str">
        <f t="shared" si="69"/>
        <v/>
      </c>
      <c r="L803" s="278"/>
      <c r="M803" s="252">
        <f>SUMIF(收入管理台账!$C$4:$C$5000,项目管理台账!K803,收入管理台账!$H$4:$H$5000)</f>
        <v>0</v>
      </c>
      <c r="N803" s="275" t="str">
        <f t="shared" si="71"/>
        <v/>
      </c>
      <c r="O803" s="276" t="str">
        <f t="shared" si="72"/>
        <v/>
      </c>
      <c r="P803" s="116"/>
      <c r="Q803" s="213"/>
      <c r="R803" s="106"/>
      <c r="S803" s="256">
        <f t="shared" si="68"/>
        <v>0</v>
      </c>
      <c r="T803" s="257"/>
      <c r="U803" s="85"/>
      <c r="V803" s="258"/>
    </row>
    <row r="804" spans="1:22">
      <c r="A804" s="245" t="str">
        <f t="shared" si="70"/>
        <v/>
      </c>
      <c r="B804" s="270"/>
      <c r="C804" s="216"/>
      <c r="D804" s="210"/>
      <c r="E804" s="214"/>
      <c r="F804" s="216"/>
      <c r="G804" s="211"/>
      <c r="H804" s="211"/>
      <c r="I804" s="211"/>
      <c r="J804" s="211"/>
      <c r="K804" s="250" t="str">
        <f t="shared" si="69"/>
        <v/>
      </c>
      <c r="L804" s="278"/>
      <c r="M804" s="252">
        <f>SUMIF(收入管理台账!$C$4:$C$5000,项目管理台账!K804,收入管理台账!$H$4:$H$5000)</f>
        <v>0</v>
      </c>
      <c r="N804" s="275" t="str">
        <f t="shared" si="71"/>
        <v/>
      </c>
      <c r="O804" s="276" t="str">
        <f t="shared" si="72"/>
        <v/>
      </c>
      <c r="P804" s="116"/>
      <c r="Q804" s="213"/>
      <c r="R804" s="106"/>
      <c r="S804" s="256">
        <f t="shared" si="68"/>
        <v>0</v>
      </c>
      <c r="T804" s="257"/>
      <c r="U804" s="85"/>
      <c r="V804" s="258"/>
    </row>
    <row r="805" spans="1:22">
      <c r="A805" s="245" t="str">
        <f t="shared" si="70"/>
        <v/>
      </c>
      <c r="B805" s="270"/>
      <c r="C805" s="216"/>
      <c r="D805" s="210"/>
      <c r="E805" s="214"/>
      <c r="F805" s="216"/>
      <c r="G805" s="211"/>
      <c r="H805" s="211"/>
      <c r="I805" s="211"/>
      <c r="J805" s="211"/>
      <c r="K805" s="250" t="str">
        <f t="shared" si="69"/>
        <v/>
      </c>
      <c r="L805" s="278"/>
      <c r="M805" s="252">
        <f>SUMIF(收入管理台账!$C$4:$C$5000,项目管理台账!K805,收入管理台账!$H$4:$H$5000)</f>
        <v>0</v>
      </c>
      <c r="N805" s="275" t="str">
        <f t="shared" si="71"/>
        <v/>
      </c>
      <c r="O805" s="276" t="str">
        <f t="shared" si="72"/>
        <v/>
      </c>
      <c r="P805" s="116"/>
      <c r="Q805" s="213"/>
      <c r="R805" s="106"/>
      <c r="S805" s="256">
        <f t="shared" si="68"/>
        <v>0</v>
      </c>
      <c r="T805" s="257"/>
      <c r="U805" s="85"/>
      <c r="V805" s="258"/>
    </row>
    <row r="806" spans="1:22">
      <c r="A806" s="245" t="str">
        <f t="shared" si="70"/>
        <v/>
      </c>
      <c r="B806" s="270"/>
      <c r="C806" s="216"/>
      <c r="D806" s="210"/>
      <c r="E806" s="214"/>
      <c r="F806" s="216"/>
      <c r="G806" s="211"/>
      <c r="H806" s="211"/>
      <c r="I806" s="211"/>
      <c r="J806" s="211"/>
      <c r="K806" s="250" t="str">
        <f t="shared" si="69"/>
        <v/>
      </c>
      <c r="L806" s="278"/>
      <c r="M806" s="252">
        <f>SUMIF(收入管理台账!$C$4:$C$5000,项目管理台账!K806,收入管理台账!$H$4:$H$5000)</f>
        <v>0</v>
      </c>
      <c r="N806" s="275" t="str">
        <f t="shared" si="71"/>
        <v/>
      </c>
      <c r="O806" s="276" t="str">
        <f t="shared" si="72"/>
        <v/>
      </c>
      <c r="P806" s="116"/>
      <c r="Q806" s="213"/>
      <c r="R806" s="106"/>
      <c r="S806" s="256">
        <f t="shared" si="68"/>
        <v>0</v>
      </c>
      <c r="T806" s="257"/>
      <c r="U806" s="85"/>
      <c r="V806" s="258"/>
    </row>
    <row r="807" spans="1:22">
      <c r="A807" s="245" t="str">
        <f t="shared" si="70"/>
        <v/>
      </c>
      <c r="B807" s="270"/>
      <c r="C807" s="216"/>
      <c r="D807" s="210"/>
      <c r="E807" s="214"/>
      <c r="F807" s="216"/>
      <c r="G807" s="211"/>
      <c r="H807" s="211"/>
      <c r="I807" s="211"/>
      <c r="J807" s="211"/>
      <c r="K807" s="250" t="str">
        <f t="shared" si="69"/>
        <v/>
      </c>
      <c r="L807" s="278"/>
      <c r="M807" s="252">
        <f>SUMIF(收入管理台账!$C$4:$C$5000,项目管理台账!K807,收入管理台账!$H$4:$H$5000)</f>
        <v>0</v>
      </c>
      <c r="N807" s="275" t="str">
        <f t="shared" si="71"/>
        <v/>
      </c>
      <c r="O807" s="276" t="str">
        <f t="shared" si="72"/>
        <v/>
      </c>
      <c r="P807" s="116"/>
      <c r="Q807" s="213"/>
      <c r="R807" s="106"/>
      <c r="S807" s="256">
        <f t="shared" ref="S807:S870" si="73">P807*R807</f>
        <v>0</v>
      </c>
      <c r="T807" s="257"/>
      <c r="U807" s="85"/>
      <c r="V807" s="258"/>
    </row>
    <row r="808" spans="1:22">
      <c r="A808" s="245" t="str">
        <f t="shared" si="70"/>
        <v/>
      </c>
      <c r="B808" s="270"/>
      <c r="C808" s="216"/>
      <c r="D808" s="210"/>
      <c r="E808" s="214"/>
      <c r="F808" s="216"/>
      <c r="G808" s="211"/>
      <c r="H808" s="211"/>
      <c r="I808" s="211"/>
      <c r="J808" s="211"/>
      <c r="K808" s="250" t="str">
        <f t="shared" ref="K808:K871" si="74">IF(D808&lt;&gt;"","首熙"&amp;LEFT(E808,2)&amp;RIGHT(YEAR(J808),4)&amp;IF(MONTH(J808)&lt;10,0&amp;MONTH(J808),MONTH(J808))&amp;IF(A808&lt;10,0&amp;0&amp;A808,IF(A808&lt;100,0&amp;A808,A808)),"")</f>
        <v/>
      </c>
      <c r="L808" s="278"/>
      <c r="M808" s="252">
        <f>SUMIF(收入管理台账!$C$4:$C$5000,项目管理台账!K808,收入管理台账!$H$4:$H$5000)</f>
        <v>0</v>
      </c>
      <c r="N808" s="275" t="str">
        <f t="shared" si="71"/>
        <v/>
      </c>
      <c r="O808" s="276" t="str">
        <f t="shared" si="72"/>
        <v/>
      </c>
      <c r="P808" s="116"/>
      <c r="Q808" s="213"/>
      <c r="R808" s="106"/>
      <c r="S808" s="256">
        <f t="shared" si="73"/>
        <v>0</v>
      </c>
      <c r="T808" s="257"/>
      <c r="U808" s="85"/>
      <c r="V808" s="258"/>
    </row>
    <row r="809" spans="1:22">
      <c r="A809" s="245" t="str">
        <f t="shared" si="70"/>
        <v/>
      </c>
      <c r="B809" s="270"/>
      <c r="C809" s="216"/>
      <c r="D809" s="210"/>
      <c r="E809" s="214"/>
      <c r="F809" s="216"/>
      <c r="G809" s="211"/>
      <c r="H809" s="211"/>
      <c r="I809" s="211"/>
      <c r="J809" s="211"/>
      <c r="K809" s="250" t="str">
        <f t="shared" si="74"/>
        <v/>
      </c>
      <c r="L809" s="278"/>
      <c r="M809" s="252">
        <f>SUMIF(收入管理台账!$C$4:$C$5000,项目管理台账!K809,收入管理台账!$H$4:$H$5000)</f>
        <v>0</v>
      </c>
      <c r="N809" s="275" t="str">
        <f t="shared" si="71"/>
        <v/>
      </c>
      <c r="O809" s="276" t="str">
        <f t="shared" si="72"/>
        <v/>
      </c>
      <c r="P809" s="116"/>
      <c r="Q809" s="213"/>
      <c r="R809" s="106"/>
      <c r="S809" s="256">
        <f t="shared" si="73"/>
        <v>0</v>
      </c>
      <c r="T809" s="257"/>
      <c r="U809" s="85"/>
      <c r="V809" s="258"/>
    </row>
    <row r="810" spans="1:22">
      <c r="A810" s="245" t="str">
        <f t="shared" si="70"/>
        <v/>
      </c>
      <c r="B810" s="270"/>
      <c r="C810" s="216"/>
      <c r="D810" s="210"/>
      <c r="E810" s="214"/>
      <c r="F810" s="216"/>
      <c r="G810" s="211"/>
      <c r="H810" s="211"/>
      <c r="I810" s="211"/>
      <c r="J810" s="211"/>
      <c r="K810" s="250" t="str">
        <f t="shared" si="74"/>
        <v/>
      </c>
      <c r="L810" s="278"/>
      <c r="M810" s="252">
        <f>SUMIF(收入管理台账!$C$4:$C$5000,项目管理台账!K810,收入管理台账!$H$4:$H$5000)</f>
        <v>0</v>
      </c>
      <c r="N810" s="275" t="str">
        <f t="shared" si="71"/>
        <v/>
      </c>
      <c r="O810" s="276" t="str">
        <f t="shared" si="72"/>
        <v/>
      </c>
      <c r="P810" s="116"/>
      <c r="Q810" s="213"/>
      <c r="R810" s="106"/>
      <c r="S810" s="256">
        <f t="shared" si="73"/>
        <v>0</v>
      </c>
      <c r="T810" s="257"/>
      <c r="U810" s="85"/>
      <c r="V810" s="258"/>
    </row>
    <row r="811" spans="1:22">
      <c r="A811" s="245" t="str">
        <f t="shared" si="70"/>
        <v/>
      </c>
      <c r="B811" s="270"/>
      <c r="C811" s="216"/>
      <c r="D811" s="210"/>
      <c r="E811" s="214"/>
      <c r="F811" s="216"/>
      <c r="G811" s="211"/>
      <c r="H811" s="211"/>
      <c r="I811" s="211"/>
      <c r="J811" s="211"/>
      <c r="K811" s="250" t="str">
        <f t="shared" si="74"/>
        <v/>
      </c>
      <c r="L811" s="278"/>
      <c r="M811" s="252">
        <f>SUMIF(收入管理台账!$C$4:$C$5000,项目管理台账!K811,收入管理台账!$H$4:$H$5000)</f>
        <v>0</v>
      </c>
      <c r="N811" s="275" t="str">
        <f t="shared" si="71"/>
        <v/>
      </c>
      <c r="O811" s="276" t="str">
        <f t="shared" si="72"/>
        <v/>
      </c>
      <c r="P811" s="116"/>
      <c r="Q811" s="213"/>
      <c r="R811" s="106"/>
      <c r="S811" s="256">
        <f t="shared" si="73"/>
        <v>0</v>
      </c>
      <c r="T811" s="257"/>
      <c r="U811" s="85"/>
      <c r="V811" s="258"/>
    </row>
    <row r="812" spans="1:22">
      <c r="A812" s="245" t="str">
        <f t="shared" si="70"/>
        <v/>
      </c>
      <c r="B812" s="270"/>
      <c r="C812" s="216"/>
      <c r="D812" s="210"/>
      <c r="E812" s="214"/>
      <c r="F812" s="216"/>
      <c r="G812" s="211"/>
      <c r="H812" s="211"/>
      <c r="I812" s="211"/>
      <c r="J812" s="211"/>
      <c r="K812" s="250" t="str">
        <f t="shared" si="74"/>
        <v/>
      </c>
      <c r="L812" s="278"/>
      <c r="M812" s="252">
        <f>SUMIF(收入管理台账!$C$4:$C$5000,项目管理台账!K812,收入管理台账!$H$4:$H$5000)</f>
        <v>0</v>
      </c>
      <c r="N812" s="275" t="str">
        <f t="shared" si="71"/>
        <v/>
      </c>
      <c r="O812" s="276" t="str">
        <f t="shared" si="72"/>
        <v/>
      </c>
      <c r="P812" s="116"/>
      <c r="Q812" s="213"/>
      <c r="R812" s="106"/>
      <c r="S812" s="256">
        <f t="shared" si="73"/>
        <v>0</v>
      </c>
      <c r="T812" s="257"/>
      <c r="U812" s="85"/>
      <c r="V812" s="258"/>
    </row>
    <row r="813" spans="1:22">
      <c r="A813" s="245" t="str">
        <f t="shared" si="70"/>
        <v/>
      </c>
      <c r="B813" s="270"/>
      <c r="C813" s="216"/>
      <c r="D813" s="210"/>
      <c r="E813" s="214"/>
      <c r="F813" s="216"/>
      <c r="G813" s="211"/>
      <c r="H813" s="211"/>
      <c r="I813" s="211"/>
      <c r="J813" s="211"/>
      <c r="K813" s="250" t="str">
        <f t="shared" si="74"/>
        <v/>
      </c>
      <c r="L813" s="278"/>
      <c r="M813" s="252">
        <f>SUMIF(收入管理台账!$C$4:$C$5000,项目管理台账!K813,收入管理台账!$H$4:$H$5000)</f>
        <v>0</v>
      </c>
      <c r="N813" s="275" t="str">
        <f t="shared" si="71"/>
        <v/>
      </c>
      <c r="O813" s="276" t="str">
        <f t="shared" si="72"/>
        <v/>
      </c>
      <c r="P813" s="116"/>
      <c r="Q813" s="213"/>
      <c r="R813" s="106"/>
      <c r="S813" s="256">
        <f t="shared" si="73"/>
        <v>0</v>
      </c>
      <c r="T813" s="257"/>
      <c r="U813" s="85"/>
      <c r="V813" s="258"/>
    </row>
    <row r="814" spans="1:22">
      <c r="A814" s="245" t="str">
        <f t="shared" si="70"/>
        <v/>
      </c>
      <c r="B814" s="270"/>
      <c r="C814" s="216"/>
      <c r="D814" s="210"/>
      <c r="E814" s="214"/>
      <c r="F814" s="216"/>
      <c r="G814" s="211"/>
      <c r="H814" s="211"/>
      <c r="I814" s="211"/>
      <c r="J814" s="211"/>
      <c r="K814" s="250" t="str">
        <f t="shared" si="74"/>
        <v/>
      </c>
      <c r="L814" s="278"/>
      <c r="M814" s="252">
        <f>SUMIF(收入管理台账!$C$4:$C$5000,项目管理台账!K814,收入管理台账!$H$4:$H$5000)</f>
        <v>0</v>
      </c>
      <c r="N814" s="275" t="str">
        <f t="shared" si="71"/>
        <v/>
      </c>
      <c r="O814" s="276" t="str">
        <f t="shared" si="72"/>
        <v/>
      </c>
      <c r="P814" s="116"/>
      <c r="Q814" s="213"/>
      <c r="R814" s="106"/>
      <c r="S814" s="256">
        <f t="shared" si="73"/>
        <v>0</v>
      </c>
      <c r="T814" s="257"/>
      <c r="U814" s="85"/>
      <c r="V814" s="258"/>
    </row>
    <row r="815" spans="1:22">
      <c r="A815" s="245" t="str">
        <f t="shared" si="70"/>
        <v/>
      </c>
      <c r="B815" s="270"/>
      <c r="C815" s="216"/>
      <c r="D815" s="210"/>
      <c r="E815" s="214"/>
      <c r="F815" s="216"/>
      <c r="G815" s="211"/>
      <c r="H815" s="211"/>
      <c r="I815" s="211"/>
      <c r="J815" s="211"/>
      <c r="K815" s="250" t="str">
        <f t="shared" si="74"/>
        <v/>
      </c>
      <c r="L815" s="278"/>
      <c r="M815" s="252">
        <f>SUMIF(收入管理台账!$C$4:$C$5000,项目管理台账!K815,收入管理台账!$H$4:$H$5000)</f>
        <v>0</v>
      </c>
      <c r="N815" s="275" t="str">
        <f t="shared" si="71"/>
        <v/>
      </c>
      <c r="O815" s="276" t="str">
        <f t="shared" si="72"/>
        <v/>
      </c>
      <c r="P815" s="116"/>
      <c r="Q815" s="213"/>
      <c r="R815" s="106"/>
      <c r="S815" s="256">
        <f t="shared" si="73"/>
        <v>0</v>
      </c>
      <c r="T815" s="257"/>
      <c r="U815" s="85"/>
      <c r="V815" s="258"/>
    </row>
    <row r="816" spans="1:22">
      <c r="A816" s="245" t="str">
        <f t="shared" si="70"/>
        <v/>
      </c>
      <c r="B816" s="270"/>
      <c r="C816" s="216"/>
      <c r="D816" s="210"/>
      <c r="E816" s="214"/>
      <c r="F816" s="216"/>
      <c r="G816" s="211"/>
      <c r="H816" s="211"/>
      <c r="I816" s="211"/>
      <c r="J816" s="211"/>
      <c r="K816" s="250" t="str">
        <f t="shared" si="74"/>
        <v/>
      </c>
      <c r="L816" s="278"/>
      <c r="M816" s="252">
        <f>SUMIF(收入管理台账!$C$4:$C$5000,项目管理台账!K816,收入管理台账!$H$4:$H$5000)</f>
        <v>0</v>
      </c>
      <c r="N816" s="275" t="str">
        <f t="shared" si="71"/>
        <v/>
      </c>
      <c r="O816" s="276" t="str">
        <f t="shared" si="72"/>
        <v/>
      </c>
      <c r="P816" s="116"/>
      <c r="Q816" s="213"/>
      <c r="R816" s="106"/>
      <c r="S816" s="256">
        <f t="shared" si="73"/>
        <v>0</v>
      </c>
      <c r="T816" s="257"/>
      <c r="U816" s="85"/>
      <c r="V816" s="258"/>
    </row>
    <row r="817" spans="1:22">
      <c r="A817" s="245" t="str">
        <f t="shared" si="70"/>
        <v/>
      </c>
      <c r="B817" s="270"/>
      <c r="C817" s="216"/>
      <c r="D817" s="210"/>
      <c r="E817" s="214"/>
      <c r="F817" s="216"/>
      <c r="G817" s="211"/>
      <c r="H817" s="211"/>
      <c r="I817" s="211"/>
      <c r="J817" s="211"/>
      <c r="K817" s="250" t="str">
        <f t="shared" si="74"/>
        <v/>
      </c>
      <c r="L817" s="278"/>
      <c r="M817" s="252">
        <f>SUMIF(收入管理台账!$C$4:$C$5000,项目管理台账!K817,收入管理台账!$H$4:$H$5000)</f>
        <v>0</v>
      </c>
      <c r="N817" s="275" t="str">
        <f t="shared" si="71"/>
        <v/>
      </c>
      <c r="O817" s="276" t="str">
        <f t="shared" si="72"/>
        <v/>
      </c>
      <c r="P817" s="116"/>
      <c r="Q817" s="213"/>
      <c r="R817" s="106"/>
      <c r="S817" s="256">
        <f t="shared" si="73"/>
        <v>0</v>
      </c>
      <c r="T817" s="257"/>
      <c r="U817" s="85"/>
      <c r="V817" s="258"/>
    </row>
    <row r="818" spans="1:22">
      <c r="A818" s="245" t="str">
        <f t="shared" si="70"/>
        <v/>
      </c>
      <c r="B818" s="270"/>
      <c r="C818" s="216"/>
      <c r="D818" s="210"/>
      <c r="E818" s="214"/>
      <c r="F818" s="216"/>
      <c r="G818" s="211"/>
      <c r="H818" s="211"/>
      <c r="I818" s="211"/>
      <c r="J818" s="211"/>
      <c r="K818" s="250" t="str">
        <f t="shared" si="74"/>
        <v/>
      </c>
      <c r="L818" s="278"/>
      <c r="M818" s="252">
        <f>SUMIF(收入管理台账!$C$4:$C$5000,项目管理台账!K818,收入管理台账!$H$4:$H$5000)</f>
        <v>0</v>
      </c>
      <c r="N818" s="275" t="str">
        <f t="shared" si="71"/>
        <v/>
      </c>
      <c r="O818" s="276" t="str">
        <f t="shared" si="72"/>
        <v/>
      </c>
      <c r="P818" s="116"/>
      <c r="Q818" s="213"/>
      <c r="R818" s="106"/>
      <c r="S818" s="256">
        <f t="shared" si="73"/>
        <v>0</v>
      </c>
      <c r="T818" s="257"/>
      <c r="U818" s="85"/>
      <c r="V818" s="258"/>
    </row>
    <row r="819" spans="1:22">
      <c r="A819" s="245" t="str">
        <f t="shared" si="70"/>
        <v/>
      </c>
      <c r="B819" s="270"/>
      <c r="C819" s="216"/>
      <c r="D819" s="210"/>
      <c r="E819" s="214"/>
      <c r="F819" s="216"/>
      <c r="G819" s="211"/>
      <c r="H819" s="211"/>
      <c r="I819" s="211"/>
      <c r="J819" s="211"/>
      <c r="K819" s="250" t="str">
        <f t="shared" si="74"/>
        <v/>
      </c>
      <c r="L819" s="278"/>
      <c r="M819" s="252">
        <f>SUMIF(收入管理台账!$C$4:$C$5000,项目管理台账!K819,收入管理台账!$H$4:$H$5000)</f>
        <v>0</v>
      </c>
      <c r="N819" s="275" t="str">
        <f t="shared" si="71"/>
        <v/>
      </c>
      <c r="O819" s="276" t="str">
        <f t="shared" si="72"/>
        <v/>
      </c>
      <c r="P819" s="116"/>
      <c r="Q819" s="213"/>
      <c r="R819" s="106"/>
      <c r="S819" s="256">
        <f t="shared" si="73"/>
        <v>0</v>
      </c>
      <c r="T819" s="257"/>
      <c r="U819" s="85"/>
      <c r="V819" s="258"/>
    </row>
    <row r="820" spans="1:22">
      <c r="A820" s="245" t="str">
        <f t="shared" si="70"/>
        <v/>
      </c>
      <c r="B820" s="270"/>
      <c r="C820" s="216"/>
      <c r="D820" s="210"/>
      <c r="E820" s="214"/>
      <c r="F820" s="216"/>
      <c r="G820" s="211"/>
      <c r="H820" s="211"/>
      <c r="I820" s="211"/>
      <c r="J820" s="211"/>
      <c r="K820" s="250" t="str">
        <f t="shared" si="74"/>
        <v/>
      </c>
      <c r="L820" s="278"/>
      <c r="M820" s="252">
        <f>SUMIF(收入管理台账!$C$4:$C$5000,项目管理台账!K820,收入管理台账!$H$4:$H$5000)</f>
        <v>0</v>
      </c>
      <c r="N820" s="275" t="str">
        <f t="shared" si="71"/>
        <v/>
      </c>
      <c r="O820" s="276" t="str">
        <f t="shared" si="72"/>
        <v/>
      </c>
      <c r="P820" s="116"/>
      <c r="Q820" s="213"/>
      <c r="R820" s="106"/>
      <c r="S820" s="256">
        <f t="shared" si="73"/>
        <v>0</v>
      </c>
      <c r="T820" s="257"/>
      <c r="U820" s="85"/>
      <c r="V820" s="258"/>
    </row>
    <row r="821" spans="1:22">
      <c r="A821" s="245" t="str">
        <f t="shared" si="70"/>
        <v/>
      </c>
      <c r="B821" s="270"/>
      <c r="C821" s="216"/>
      <c r="D821" s="210"/>
      <c r="E821" s="214"/>
      <c r="F821" s="216"/>
      <c r="G821" s="211"/>
      <c r="H821" s="211"/>
      <c r="I821" s="211"/>
      <c r="J821" s="211"/>
      <c r="K821" s="250" t="str">
        <f t="shared" si="74"/>
        <v/>
      </c>
      <c r="L821" s="278"/>
      <c r="M821" s="252">
        <f>SUMIF(收入管理台账!$C$4:$C$5000,项目管理台账!K821,收入管理台账!$H$4:$H$5000)</f>
        <v>0</v>
      </c>
      <c r="N821" s="275" t="str">
        <f t="shared" si="71"/>
        <v/>
      </c>
      <c r="O821" s="276" t="str">
        <f t="shared" si="72"/>
        <v/>
      </c>
      <c r="P821" s="116"/>
      <c r="Q821" s="213"/>
      <c r="R821" s="106"/>
      <c r="S821" s="256">
        <f t="shared" si="73"/>
        <v>0</v>
      </c>
      <c r="T821" s="257"/>
      <c r="U821" s="85"/>
      <c r="V821" s="258"/>
    </row>
    <row r="822" spans="1:22">
      <c r="A822" s="245" t="str">
        <f t="shared" si="70"/>
        <v/>
      </c>
      <c r="B822" s="270"/>
      <c r="C822" s="216"/>
      <c r="D822" s="210"/>
      <c r="E822" s="214"/>
      <c r="F822" s="216"/>
      <c r="G822" s="211"/>
      <c r="H822" s="211"/>
      <c r="I822" s="211"/>
      <c r="J822" s="211"/>
      <c r="K822" s="250" t="str">
        <f t="shared" si="74"/>
        <v/>
      </c>
      <c r="L822" s="278"/>
      <c r="M822" s="252">
        <f>SUMIF(收入管理台账!$C$4:$C$5000,项目管理台账!K822,收入管理台账!$H$4:$H$5000)</f>
        <v>0</v>
      </c>
      <c r="N822" s="275" t="str">
        <f t="shared" si="71"/>
        <v/>
      </c>
      <c r="O822" s="276" t="str">
        <f t="shared" si="72"/>
        <v/>
      </c>
      <c r="P822" s="116"/>
      <c r="Q822" s="213"/>
      <c r="R822" s="106"/>
      <c r="S822" s="256">
        <f t="shared" si="73"/>
        <v>0</v>
      </c>
      <c r="T822" s="257"/>
      <c r="U822" s="85"/>
      <c r="V822" s="258"/>
    </row>
    <row r="823" spans="1:22">
      <c r="A823" s="245" t="str">
        <f t="shared" si="70"/>
        <v/>
      </c>
      <c r="B823" s="270"/>
      <c r="C823" s="216"/>
      <c r="D823" s="210"/>
      <c r="E823" s="214"/>
      <c r="F823" s="216"/>
      <c r="G823" s="211"/>
      <c r="H823" s="211"/>
      <c r="I823" s="211"/>
      <c r="J823" s="211"/>
      <c r="K823" s="250" t="str">
        <f t="shared" si="74"/>
        <v/>
      </c>
      <c r="L823" s="278"/>
      <c r="M823" s="252">
        <f>SUMIF(收入管理台账!$C$4:$C$5000,项目管理台账!K823,收入管理台账!$H$4:$H$5000)</f>
        <v>0</v>
      </c>
      <c r="N823" s="275" t="str">
        <f t="shared" si="71"/>
        <v/>
      </c>
      <c r="O823" s="276" t="str">
        <f t="shared" si="72"/>
        <v/>
      </c>
      <c r="P823" s="116"/>
      <c r="Q823" s="213"/>
      <c r="R823" s="106"/>
      <c r="S823" s="256">
        <f t="shared" si="73"/>
        <v>0</v>
      </c>
      <c r="T823" s="257"/>
      <c r="U823" s="85"/>
      <c r="V823" s="258"/>
    </row>
    <row r="824" spans="1:22">
      <c r="A824" s="245" t="str">
        <f t="shared" si="70"/>
        <v/>
      </c>
      <c r="B824" s="270"/>
      <c r="C824" s="216"/>
      <c r="D824" s="210"/>
      <c r="E824" s="214"/>
      <c r="F824" s="216"/>
      <c r="G824" s="211"/>
      <c r="H824" s="211"/>
      <c r="I824" s="211"/>
      <c r="J824" s="211"/>
      <c r="K824" s="250" t="str">
        <f t="shared" si="74"/>
        <v/>
      </c>
      <c r="L824" s="278"/>
      <c r="M824" s="252">
        <f>SUMIF(收入管理台账!$C$4:$C$5000,项目管理台账!K824,收入管理台账!$H$4:$H$5000)</f>
        <v>0</v>
      </c>
      <c r="N824" s="275" t="str">
        <f t="shared" si="71"/>
        <v/>
      </c>
      <c r="O824" s="276" t="str">
        <f t="shared" si="72"/>
        <v/>
      </c>
      <c r="P824" s="116"/>
      <c r="Q824" s="213"/>
      <c r="R824" s="106"/>
      <c r="S824" s="256">
        <f t="shared" si="73"/>
        <v>0</v>
      </c>
      <c r="T824" s="257"/>
      <c r="U824" s="85"/>
      <c r="V824" s="258"/>
    </row>
    <row r="825" spans="1:22">
      <c r="A825" s="245" t="str">
        <f t="shared" si="70"/>
        <v/>
      </c>
      <c r="B825" s="270"/>
      <c r="C825" s="216"/>
      <c r="D825" s="210"/>
      <c r="E825" s="214"/>
      <c r="F825" s="216"/>
      <c r="G825" s="211"/>
      <c r="H825" s="211"/>
      <c r="I825" s="211"/>
      <c r="J825" s="211"/>
      <c r="K825" s="250" t="str">
        <f t="shared" si="74"/>
        <v/>
      </c>
      <c r="L825" s="278"/>
      <c r="M825" s="252">
        <f>SUMIF(收入管理台账!$C$4:$C$5000,项目管理台账!K825,收入管理台账!$H$4:$H$5000)</f>
        <v>0</v>
      </c>
      <c r="N825" s="275" t="str">
        <f t="shared" si="71"/>
        <v/>
      </c>
      <c r="O825" s="276" t="str">
        <f t="shared" si="72"/>
        <v/>
      </c>
      <c r="P825" s="116"/>
      <c r="Q825" s="213"/>
      <c r="R825" s="106"/>
      <c r="S825" s="256">
        <f t="shared" si="73"/>
        <v>0</v>
      </c>
      <c r="T825" s="257"/>
      <c r="U825" s="85"/>
      <c r="V825" s="258"/>
    </row>
    <row r="826" spans="1:22">
      <c r="A826" s="245" t="str">
        <f t="shared" si="70"/>
        <v/>
      </c>
      <c r="B826" s="270"/>
      <c r="C826" s="216"/>
      <c r="D826" s="210"/>
      <c r="E826" s="214"/>
      <c r="F826" s="216"/>
      <c r="G826" s="211"/>
      <c r="H826" s="211"/>
      <c r="I826" s="211"/>
      <c r="J826" s="211"/>
      <c r="K826" s="250" t="str">
        <f t="shared" si="74"/>
        <v/>
      </c>
      <c r="L826" s="278"/>
      <c r="M826" s="252">
        <f>SUMIF(收入管理台账!$C$4:$C$5000,项目管理台账!K826,收入管理台账!$H$4:$H$5000)</f>
        <v>0</v>
      </c>
      <c r="N826" s="275" t="str">
        <f t="shared" si="71"/>
        <v/>
      </c>
      <c r="O826" s="276" t="str">
        <f t="shared" si="72"/>
        <v/>
      </c>
      <c r="P826" s="116"/>
      <c r="Q826" s="213"/>
      <c r="R826" s="106"/>
      <c r="S826" s="256">
        <f t="shared" si="73"/>
        <v>0</v>
      </c>
      <c r="T826" s="257"/>
      <c r="U826" s="85"/>
      <c r="V826" s="258"/>
    </row>
    <row r="827" spans="1:22">
      <c r="A827" s="245" t="str">
        <f t="shared" si="70"/>
        <v/>
      </c>
      <c r="B827" s="270"/>
      <c r="C827" s="216"/>
      <c r="D827" s="210"/>
      <c r="E827" s="214"/>
      <c r="F827" s="216"/>
      <c r="G827" s="211"/>
      <c r="H827" s="211"/>
      <c r="I827" s="211"/>
      <c r="J827" s="211"/>
      <c r="K827" s="250" t="str">
        <f t="shared" si="74"/>
        <v/>
      </c>
      <c r="L827" s="278"/>
      <c r="M827" s="252">
        <f>SUMIF(收入管理台账!$C$4:$C$5000,项目管理台账!K827,收入管理台账!$H$4:$H$5000)</f>
        <v>0</v>
      </c>
      <c r="N827" s="275" t="str">
        <f t="shared" si="71"/>
        <v/>
      </c>
      <c r="O827" s="276" t="str">
        <f t="shared" si="72"/>
        <v/>
      </c>
      <c r="P827" s="116"/>
      <c r="Q827" s="213"/>
      <c r="R827" s="106"/>
      <c r="S827" s="256">
        <f t="shared" si="73"/>
        <v>0</v>
      </c>
      <c r="T827" s="257"/>
      <c r="U827" s="85"/>
      <c r="V827" s="258"/>
    </row>
    <row r="828" spans="1:22">
      <c r="A828" s="245" t="str">
        <f t="shared" si="70"/>
        <v/>
      </c>
      <c r="B828" s="270"/>
      <c r="C828" s="216"/>
      <c r="D828" s="210"/>
      <c r="E828" s="214"/>
      <c r="F828" s="216"/>
      <c r="G828" s="211"/>
      <c r="H828" s="211"/>
      <c r="I828" s="211"/>
      <c r="J828" s="211"/>
      <c r="K828" s="250" t="str">
        <f t="shared" si="74"/>
        <v/>
      </c>
      <c r="L828" s="278"/>
      <c r="M828" s="252">
        <f>SUMIF(收入管理台账!$C$4:$C$5000,项目管理台账!K828,收入管理台账!$H$4:$H$5000)</f>
        <v>0</v>
      </c>
      <c r="N828" s="275" t="str">
        <f t="shared" si="71"/>
        <v/>
      </c>
      <c r="O828" s="276" t="str">
        <f t="shared" si="72"/>
        <v/>
      </c>
      <c r="P828" s="116"/>
      <c r="Q828" s="213"/>
      <c r="R828" s="106"/>
      <c r="S828" s="256">
        <f t="shared" si="73"/>
        <v>0</v>
      </c>
      <c r="T828" s="257"/>
      <c r="U828" s="85"/>
      <c r="V828" s="258"/>
    </row>
    <row r="829" spans="1:22">
      <c r="A829" s="245" t="str">
        <f t="shared" si="70"/>
        <v/>
      </c>
      <c r="B829" s="270"/>
      <c r="C829" s="216"/>
      <c r="D829" s="210"/>
      <c r="E829" s="214"/>
      <c r="F829" s="216"/>
      <c r="G829" s="211"/>
      <c r="H829" s="211"/>
      <c r="I829" s="211"/>
      <c r="J829" s="211"/>
      <c r="K829" s="250" t="str">
        <f t="shared" si="74"/>
        <v/>
      </c>
      <c r="L829" s="278"/>
      <c r="M829" s="252">
        <f>SUMIF(收入管理台账!$C$4:$C$5000,项目管理台账!K829,收入管理台账!$H$4:$H$5000)</f>
        <v>0</v>
      </c>
      <c r="N829" s="275" t="str">
        <f t="shared" si="71"/>
        <v/>
      </c>
      <c r="O829" s="276" t="str">
        <f t="shared" si="72"/>
        <v/>
      </c>
      <c r="P829" s="116"/>
      <c r="Q829" s="213"/>
      <c r="R829" s="106"/>
      <c r="S829" s="256">
        <f t="shared" si="73"/>
        <v>0</v>
      </c>
      <c r="T829" s="257"/>
      <c r="U829" s="85"/>
      <c r="V829" s="258"/>
    </row>
    <row r="830" spans="1:22">
      <c r="A830" s="245" t="str">
        <f t="shared" si="70"/>
        <v/>
      </c>
      <c r="B830" s="270"/>
      <c r="C830" s="216"/>
      <c r="D830" s="210"/>
      <c r="E830" s="214"/>
      <c r="F830" s="216"/>
      <c r="G830" s="211"/>
      <c r="H830" s="211"/>
      <c r="I830" s="211"/>
      <c r="J830" s="211"/>
      <c r="K830" s="250" t="str">
        <f t="shared" si="74"/>
        <v/>
      </c>
      <c r="L830" s="278"/>
      <c r="M830" s="252">
        <f>SUMIF(收入管理台账!$C$4:$C$5000,项目管理台账!K830,收入管理台账!$H$4:$H$5000)</f>
        <v>0</v>
      </c>
      <c r="N830" s="275" t="str">
        <f t="shared" si="71"/>
        <v/>
      </c>
      <c r="O830" s="276" t="str">
        <f t="shared" si="72"/>
        <v/>
      </c>
      <c r="P830" s="116"/>
      <c r="Q830" s="213"/>
      <c r="R830" s="106"/>
      <c r="S830" s="256">
        <f t="shared" si="73"/>
        <v>0</v>
      </c>
      <c r="T830" s="257"/>
      <c r="U830" s="85"/>
      <c r="V830" s="258"/>
    </row>
    <row r="831" spans="1:22">
      <c r="A831" s="245" t="str">
        <f t="shared" si="70"/>
        <v/>
      </c>
      <c r="B831" s="270"/>
      <c r="C831" s="216"/>
      <c r="D831" s="210"/>
      <c r="E831" s="214"/>
      <c r="F831" s="216"/>
      <c r="G831" s="211"/>
      <c r="H831" s="211"/>
      <c r="I831" s="211"/>
      <c r="J831" s="211"/>
      <c r="K831" s="250" t="str">
        <f t="shared" si="74"/>
        <v/>
      </c>
      <c r="L831" s="278"/>
      <c r="M831" s="252">
        <f>SUMIF(收入管理台账!$C$4:$C$5000,项目管理台账!K831,收入管理台账!$H$4:$H$5000)</f>
        <v>0</v>
      </c>
      <c r="N831" s="275" t="str">
        <f t="shared" si="71"/>
        <v/>
      </c>
      <c r="O831" s="276" t="str">
        <f t="shared" si="72"/>
        <v/>
      </c>
      <c r="P831" s="116"/>
      <c r="Q831" s="213"/>
      <c r="R831" s="106"/>
      <c r="S831" s="256">
        <f t="shared" si="73"/>
        <v>0</v>
      </c>
      <c r="T831" s="257"/>
      <c r="U831" s="85"/>
      <c r="V831" s="258"/>
    </row>
    <row r="832" spans="1:22">
      <c r="A832" s="245" t="str">
        <f t="shared" si="70"/>
        <v/>
      </c>
      <c r="B832" s="270"/>
      <c r="C832" s="216"/>
      <c r="D832" s="210"/>
      <c r="E832" s="214"/>
      <c r="F832" s="216"/>
      <c r="G832" s="211"/>
      <c r="H832" s="211"/>
      <c r="I832" s="211"/>
      <c r="J832" s="211"/>
      <c r="K832" s="250" t="str">
        <f t="shared" si="74"/>
        <v/>
      </c>
      <c r="L832" s="278"/>
      <c r="M832" s="252">
        <f>SUMIF(收入管理台账!$C$4:$C$5000,项目管理台账!K832,收入管理台账!$H$4:$H$5000)</f>
        <v>0</v>
      </c>
      <c r="N832" s="275" t="str">
        <f t="shared" si="71"/>
        <v/>
      </c>
      <c r="O832" s="276" t="str">
        <f t="shared" si="72"/>
        <v/>
      </c>
      <c r="P832" s="116"/>
      <c r="Q832" s="213"/>
      <c r="R832" s="106"/>
      <c r="S832" s="256">
        <f t="shared" si="73"/>
        <v>0</v>
      </c>
      <c r="T832" s="257"/>
      <c r="U832" s="85"/>
      <c r="V832" s="258"/>
    </row>
    <row r="833" spans="1:22">
      <c r="A833" s="245" t="str">
        <f t="shared" si="70"/>
        <v/>
      </c>
      <c r="B833" s="270"/>
      <c r="C833" s="216"/>
      <c r="D833" s="210"/>
      <c r="E833" s="214"/>
      <c r="F833" s="216"/>
      <c r="G833" s="211"/>
      <c r="H833" s="211"/>
      <c r="I833" s="211"/>
      <c r="J833" s="211"/>
      <c r="K833" s="250" t="str">
        <f t="shared" si="74"/>
        <v/>
      </c>
      <c r="L833" s="278"/>
      <c r="M833" s="252">
        <f>SUMIF(收入管理台账!$C$4:$C$5000,项目管理台账!K833,收入管理台账!$H$4:$H$5000)</f>
        <v>0</v>
      </c>
      <c r="N833" s="275" t="str">
        <f t="shared" si="71"/>
        <v/>
      </c>
      <c r="O833" s="276" t="str">
        <f t="shared" si="72"/>
        <v/>
      </c>
      <c r="P833" s="116"/>
      <c r="Q833" s="213"/>
      <c r="R833" s="106"/>
      <c r="S833" s="256">
        <f t="shared" si="73"/>
        <v>0</v>
      </c>
      <c r="T833" s="257"/>
      <c r="U833" s="85"/>
      <c r="V833" s="258"/>
    </row>
    <row r="834" spans="1:22">
      <c r="A834" s="245" t="str">
        <f t="shared" si="70"/>
        <v/>
      </c>
      <c r="B834" s="270"/>
      <c r="C834" s="216"/>
      <c r="D834" s="210"/>
      <c r="E834" s="214"/>
      <c r="F834" s="216"/>
      <c r="G834" s="211"/>
      <c r="H834" s="211"/>
      <c r="I834" s="211"/>
      <c r="J834" s="211"/>
      <c r="K834" s="250" t="str">
        <f t="shared" si="74"/>
        <v/>
      </c>
      <c r="L834" s="278"/>
      <c r="M834" s="252">
        <f>SUMIF(收入管理台账!$C$4:$C$5000,项目管理台账!K834,收入管理台账!$H$4:$H$5000)</f>
        <v>0</v>
      </c>
      <c r="N834" s="275" t="str">
        <f t="shared" si="71"/>
        <v/>
      </c>
      <c r="O834" s="276" t="str">
        <f t="shared" si="72"/>
        <v/>
      </c>
      <c r="P834" s="116"/>
      <c r="Q834" s="213"/>
      <c r="R834" s="106"/>
      <c r="S834" s="256">
        <f t="shared" si="73"/>
        <v>0</v>
      </c>
      <c r="T834" s="257"/>
      <c r="U834" s="85"/>
      <c r="V834" s="258"/>
    </row>
    <row r="835" spans="1:22">
      <c r="A835" s="245" t="str">
        <f t="shared" si="70"/>
        <v/>
      </c>
      <c r="B835" s="270"/>
      <c r="C835" s="216"/>
      <c r="D835" s="210"/>
      <c r="E835" s="214"/>
      <c r="F835" s="216"/>
      <c r="G835" s="211"/>
      <c r="H835" s="211"/>
      <c r="I835" s="211"/>
      <c r="J835" s="211"/>
      <c r="K835" s="250" t="str">
        <f t="shared" si="74"/>
        <v/>
      </c>
      <c r="L835" s="278"/>
      <c r="M835" s="252">
        <f>SUMIF(收入管理台账!$C$4:$C$5000,项目管理台账!K835,收入管理台账!$H$4:$H$5000)</f>
        <v>0</v>
      </c>
      <c r="N835" s="275" t="str">
        <f t="shared" si="71"/>
        <v/>
      </c>
      <c r="O835" s="276" t="str">
        <f t="shared" si="72"/>
        <v/>
      </c>
      <c r="P835" s="116"/>
      <c r="Q835" s="213"/>
      <c r="R835" s="106"/>
      <c r="S835" s="256">
        <f t="shared" si="73"/>
        <v>0</v>
      </c>
      <c r="T835" s="257"/>
      <c r="U835" s="85"/>
      <c r="V835" s="258"/>
    </row>
    <row r="836" spans="1:22">
      <c r="A836" s="245" t="str">
        <f t="shared" si="70"/>
        <v/>
      </c>
      <c r="B836" s="270"/>
      <c r="C836" s="216"/>
      <c r="D836" s="210"/>
      <c r="E836" s="214"/>
      <c r="F836" s="216"/>
      <c r="G836" s="211"/>
      <c r="H836" s="211"/>
      <c r="I836" s="211"/>
      <c r="J836" s="211"/>
      <c r="K836" s="250" t="str">
        <f t="shared" si="74"/>
        <v/>
      </c>
      <c r="L836" s="278"/>
      <c r="M836" s="252">
        <f>SUMIF(收入管理台账!$C$4:$C$5000,项目管理台账!K836,收入管理台账!$H$4:$H$5000)</f>
        <v>0</v>
      </c>
      <c r="N836" s="275" t="str">
        <f t="shared" si="71"/>
        <v/>
      </c>
      <c r="O836" s="276" t="str">
        <f t="shared" si="72"/>
        <v/>
      </c>
      <c r="P836" s="116"/>
      <c r="Q836" s="213"/>
      <c r="R836" s="106"/>
      <c r="S836" s="256">
        <f t="shared" si="73"/>
        <v>0</v>
      </c>
      <c r="T836" s="257"/>
      <c r="U836" s="85"/>
      <c r="V836" s="258"/>
    </row>
    <row r="837" spans="1:22">
      <c r="A837" s="245" t="str">
        <f t="shared" ref="A837:A900" si="75">IF(D837&lt;&gt;"",ROW()-3,"")</f>
        <v/>
      </c>
      <c r="B837" s="270"/>
      <c r="C837" s="216"/>
      <c r="D837" s="210"/>
      <c r="E837" s="214"/>
      <c r="F837" s="216"/>
      <c r="G837" s="211"/>
      <c r="H837" s="211"/>
      <c r="I837" s="211"/>
      <c r="J837" s="211"/>
      <c r="K837" s="250" t="str">
        <f t="shared" si="74"/>
        <v/>
      </c>
      <c r="L837" s="278"/>
      <c r="M837" s="252">
        <f>SUMIF(收入管理台账!$C$4:$C$5000,项目管理台账!K837,收入管理台账!$H$4:$H$5000)</f>
        <v>0</v>
      </c>
      <c r="N837" s="275" t="str">
        <f t="shared" si="71"/>
        <v/>
      </c>
      <c r="O837" s="276" t="str">
        <f t="shared" si="72"/>
        <v/>
      </c>
      <c r="P837" s="116"/>
      <c r="Q837" s="213"/>
      <c r="R837" s="106"/>
      <c r="S837" s="256">
        <f t="shared" si="73"/>
        <v>0</v>
      </c>
      <c r="T837" s="257"/>
      <c r="U837" s="85"/>
      <c r="V837" s="258"/>
    </row>
    <row r="838" spans="1:22">
      <c r="A838" s="245" t="str">
        <f t="shared" si="75"/>
        <v/>
      </c>
      <c r="B838" s="270"/>
      <c r="C838" s="216"/>
      <c r="D838" s="210"/>
      <c r="E838" s="214"/>
      <c r="F838" s="216"/>
      <c r="G838" s="211"/>
      <c r="H838" s="211"/>
      <c r="I838" s="211"/>
      <c r="J838" s="211"/>
      <c r="K838" s="250" t="str">
        <f t="shared" si="74"/>
        <v/>
      </c>
      <c r="L838" s="278"/>
      <c r="M838" s="252">
        <f>SUMIF(收入管理台账!$C$4:$C$5000,项目管理台账!K838,收入管理台账!$H$4:$H$5000)</f>
        <v>0</v>
      </c>
      <c r="N838" s="275" t="str">
        <f t="shared" ref="N838:N901" si="76">IF(L838="","",M838/L838)</f>
        <v/>
      </c>
      <c r="O838" s="276" t="str">
        <f t="shared" ref="O838:O901" si="77">IF(N838="","",IF(N838=100%,"已结清","未结清"))</f>
        <v/>
      </c>
      <c r="P838" s="116"/>
      <c r="Q838" s="213"/>
      <c r="R838" s="106"/>
      <c r="S838" s="256">
        <f t="shared" si="73"/>
        <v>0</v>
      </c>
      <c r="T838" s="257"/>
      <c r="U838" s="85"/>
      <c r="V838" s="258"/>
    </row>
    <row r="839" spans="1:22">
      <c r="A839" s="245" t="str">
        <f t="shared" si="75"/>
        <v/>
      </c>
      <c r="B839" s="270"/>
      <c r="C839" s="216"/>
      <c r="D839" s="210"/>
      <c r="E839" s="214"/>
      <c r="F839" s="216"/>
      <c r="G839" s="211"/>
      <c r="H839" s="211"/>
      <c r="I839" s="211"/>
      <c r="J839" s="211"/>
      <c r="K839" s="250" t="str">
        <f t="shared" si="74"/>
        <v/>
      </c>
      <c r="L839" s="278"/>
      <c r="M839" s="252">
        <f>SUMIF(收入管理台账!$C$4:$C$5000,项目管理台账!K839,收入管理台账!$H$4:$H$5000)</f>
        <v>0</v>
      </c>
      <c r="N839" s="275" t="str">
        <f t="shared" si="76"/>
        <v/>
      </c>
      <c r="O839" s="276" t="str">
        <f t="shared" si="77"/>
        <v/>
      </c>
      <c r="P839" s="116"/>
      <c r="Q839" s="213"/>
      <c r="R839" s="106"/>
      <c r="S839" s="256">
        <f t="shared" si="73"/>
        <v>0</v>
      </c>
      <c r="T839" s="257"/>
      <c r="U839" s="85"/>
      <c r="V839" s="258"/>
    </row>
    <row r="840" spans="1:22">
      <c r="A840" s="245" t="str">
        <f t="shared" si="75"/>
        <v/>
      </c>
      <c r="B840" s="270"/>
      <c r="C840" s="216"/>
      <c r="D840" s="210"/>
      <c r="E840" s="214"/>
      <c r="F840" s="216"/>
      <c r="G840" s="211"/>
      <c r="H840" s="211"/>
      <c r="I840" s="211"/>
      <c r="J840" s="211"/>
      <c r="K840" s="250" t="str">
        <f t="shared" si="74"/>
        <v/>
      </c>
      <c r="L840" s="278"/>
      <c r="M840" s="252">
        <f>SUMIF(收入管理台账!$C$4:$C$5000,项目管理台账!K840,收入管理台账!$H$4:$H$5000)</f>
        <v>0</v>
      </c>
      <c r="N840" s="275" t="str">
        <f t="shared" si="76"/>
        <v/>
      </c>
      <c r="O840" s="276" t="str">
        <f t="shared" si="77"/>
        <v/>
      </c>
      <c r="P840" s="116"/>
      <c r="Q840" s="213"/>
      <c r="R840" s="106"/>
      <c r="S840" s="256">
        <f t="shared" si="73"/>
        <v>0</v>
      </c>
      <c r="T840" s="257"/>
      <c r="U840" s="85"/>
      <c r="V840" s="258"/>
    </row>
    <row r="841" spans="1:22">
      <c r="A841" s="245" t="str">
        <f t="shared" si="75"/>
        <v/>
      </c>
      <c r="B841" s="270"/>
      <c r="C841" s="216"/>
      <c r="D841" s="210"/>
      <c r="E841" s="214"/>
      <c r="F841" s="216"/>
      <c r="G841" s="211"/>
      <c r="H841" s="211"/>
      <c r="I841" s="211"/>
      <c r="J841" s="211"/>
      <c r="K841" s="250" t="str">
        <f t="shared" si="74"/>
        <v/>
      </c>
      <c r="L841" s="278"/>
      <c r="M841" s="252">
        <f>SUMIF(收入管理台账!$C$4:$C$5000,项目管理台账!K841,收入管理台账!$H$4:$H$5000)</f>
        <v>0</v>
      </c>
      <c r="N841" s="275" t="str">
        <f t="shared" si="76"/>
        <v/>
      </c>
      <c r="O841" s="276" t="str">
        <f t="shared" si="77"/>
        <v/>
      </c>
      <c r="P841" s="116"/>
      <c r="Q841" s="213"/>
      <c r="R841" s="106"/>
      <c r="S841" s="256">
        <f t="shared" si="73"/>
        <v>0</v>
      </c>
      <c r="T841" s="257"/>
      <c r="U841" s="85"/>
      <c r="V841" s="258"/>
    </row>
    <row r="842" spans="1:22">
      <c r="A842" s="245" t="str">
        <f t="shared" si="75"/>
        <v/>
      </c>
      <c r="B842" s="270"/>
      <c r="C842" s="216"/>
      <c r="D842" s="210"/>
      <c r="E842" s="214"/>
      <c r="F842" s="216"/>
      <c r="G842" s="211"/>
      <c r="H842" s="211"/>
      <c r="I842" s="211"/>
      <c r="J842" s="211"/>
      <c r="K842" s="250" t="str">
        <f t="shared" si="74"/>
        <v/>
      </c>
      <c r="L842" s="278"/>
      <c r="M842" s="252">
        <f>SUMIF(收入管理台账!$C$4:$C$5000,项目管理台账!K842,收入管理台账!$H$4:$H$5000)</f>
        <v>0</v>
      </c>
      <c r="N842" s="275" t="str">
        <f t="shared" si="76"/>
        <v/>
      </c>
      <c r="O842" s="276" t="str">
        <f t="shared" si="77"/>
        <v/>
      </c>
      <c r="P842" s="116"/>
      <c r="Q842" s="213"/>
      <c r="R842" s="106"/>
      <c r="S842" s="256">
        <f t="shared" si="73"/>
        <v>0</v>
      </c>
      <c r="T842" s="257"/>
      <c r="U842" s="85"/>
      <c r="V842" s="258"/>
    </row>
    <row r="843" spans="1:22">
      <c r="A843" s="245" t="str">
        <f t="shared" si="75"/>
        <v/>
      </c>
      <c r="B843" s="270"/>
      <c r="C843" s="216"/>
      <c r="D843" s="210"/>
      <c r="E843" s="214"/>
      <c r="F843" s="216"/>
      <c r="G843" s="211"/>
      <c r="H843" s="211"/>
      <c r="I843" s="211"/>
      <c r="J843" s="211"/>
      <c r="K843" s="250" t="str">
        <f t="shared" si="74"/>
        <v/>
      </c>
      <c r="L843" s="278"/>
      <c r="M843" s="252">
        <f>SUMIF(收入管理台账!$C$4:$C$5000,项目管理台账!K843,收入管理台账!$H$4:$H$5000)</f>
        <v>0</v>
      </c>
      <c r="N843" s="275" t="str">
        <f t="shared" si="76"/>
        <v/>
      </c>
      <c r="O843" s="276" t="str">
        <f t="shared" si="77"/>
        <v/>
      </c>
      <c r="P843" s="116"/>
      <c r="Q843" s="213"/>
      <c r="R843" s="106"/>
      <c r="S843" s="256">
        <f t="shared" si="73"/>
        <v>0</v>
      </c>
      <c r="T843" s="257"/>
      <c r="U843" s="85"/>
      <c r="V843" s="258"/>
    </row>
    <row r="844" spans="1:22">
      <c r="A844" s="245" t="str">
        <f t="shared" si="75"/>
        <v/>
      </c>
      <c r="B844" s="270"/>
      <c r="C844" s="216"/>
      <c r="D844" s="210"/>
      <c r="E844" s="214"/>
      <c r="F844" s="216"/>
      <c r="G844" s="211"/>
      <c r="H844" s="211"/>
      <c r="I844" s="211"/>
      <c r="J844" s="211"/>
      <c r="K844" s="250" t="str">
        <f t="shared" si="74"/>
        <v/>
      </c>
      <c r="L844" s="278"/>
      <c r="M844" s="252">
        <f>SUMIF(收入管理台账!$C$4:$C$5000,项目管理台账!K844,收入管理台账!$H$4:$H$5000)</f>
        <v>0</v>
      </c>
      <c r="N844" s="275" t="str">
        <f t="shared" si="76"/>
        <v/>
      </c>
      <c r="O844" s="276" t="str">
        <f t="shared" si="77"/>
        <v/>
      </c>
      <c r="P844" s="116"/>
      <c r="Q844" s="213"/>
      <c r="R844" s="106"/>
      <c r="S844" s="256">
        <f t="shared" si="73"/>
        <v>0</v>
      </c>
      <c r="T844" s="257"/>
      <c r="U844" s="85"/>
      <c r="V844" s="258"/>
    </row>
    <row r="845" spans="1:22">
      <c r="A845" s="245" t="str">
        <f t="shared" si="75"/>
        <v/>
      </c>
      <c r="B845" s="270"/>
      <c r="C845" s="216"/>
      <c r="D845" s="210"/>
      <c r="E845" s="214"/>
      <c r="F845" s="216"/>
      <c r="G845" s="211"/>
      <c r="H845" s="211"/>
      <c r="I845" s="211"/>
      <c r="J845" s="211"/>
      <c r="K845" s="250" t="str">
        <f t="shared" si="74"/>
        <v/>
      </c>
      <c r="L845" s="278"/>
      <c r="M845" s="252">
        <f>SUMIF(收入管理台账!$C$4:$C$5000,项目管理台账!K845,收入管理台账!$H$4:$H$5000)</f>
        <v>0</v>
      </c>
      <c r="N845" s="275" t="str">
        <f t="shared" si="76"/>
        <v/>
      </c>
      <c r="O845" s="276" t="str">
        <f t="shared" si="77"/>
        <v/>
      </c>
      <c r="P845" s="116"/>
      <c r="Q845" s="213"/>
      <c r="R845" s="106"/>
      <c r="S845" s="256">
        <f t="shared" si="73"/>
        <v>0</v>
      </c>
      <c r="T845" s="257"/>
      <c r="U845" s="85"/>
      <c r="V845" s="258"/>
    </row>
    <row r="846" spans="1:22">
      <c r="A846" s="245" t="str">
        <f t="shared" si="75"/>
        <v/>
      </c>
      <c r="B846" s="270"/>
      <c r="C846" s="216"/>
      <c r="D846" s="210"/>
      <c r="E846" s="214"/>
      <c r="F846" s="216"/>
      <c r="G846" s="211"/>
      <c r="H846" s="211"/>
      <c r="I846" s="211"/>
      <c r="J846" s="211"/>
      <c r="K846" s="250" t="str">
        <f t="shared" si="74"/>
        <v/>
      </c>
      <c r="L846" s="278"/>
      <c r="M846" s="252">
        <f>SUMIF(收入管理台账!$C$4:$C$5000,项目管理台账!K846,收入管理台账!$H$4:$H$5000)</f>
        <v>0</v>
      </c>
      <c r="N846" s="275" t="str">
        <f t="shared" si="76"/>
        <v/>
      </c>
      <c r="O846" s="276" t="str">
        <f t="shared" si="77"/>
        <v/>
      </c>
      <c r="P846" s="116"/>
      <c r="Q846" s="213"/>
      <c r="R846" s="106"/>
      <c r="S846" s="256">
        <f t="shared" si="73"/>
        <v>0</v>
      </c>
      <c r="T846" s="257"/>
      <c r="U846" s="85"/>
      <c r="V846" s="258"/>
    </row>
    <row r="847" spans="1:22">
      <c r="A847" s="245" t="str">
        <f t="shared" si="75"/>
        <v/>
      </c>
      <c r="B847" s="270"/>
      <c r="C847" s="216"/>
      <c r="D847" s="210"/>
      <c r="E847" s="214"/>
      <c r="F847" s="216"/>
      <c r="G847" s="211"/>
      <c r="H847" s="211"/>
      <c r="I847" s="211"/>
      <c r="J847" s="211"/>
      <c r="K847" s="250" t="str">
        <f t="shared" si="74"/>
        <v/>
      </c>
      <c r="L847" s="278"/>
      <c r="M847" s="252">
        <f>SUMIF(收入管理台账!$C$4:$C$5000,项目管理台账!K847,收入管理台账!$H$4:$H$5000)</f>
        <v>0</v>
      </c>
      <c r="N847" s="275" t="str">
        <f t="shared" si="76"/>
        <v/>
      </c>
      <c r="O847" s="276" t="str">
        <f t="shared" si="77"/>
        <v/>
      </c>
      <c r="P847" s="116"/>
      <c r="Q847" s="213"/>
      <c r="R847" s="106"/>
      <c r="S847" s="256">
        <f t="shared" si="73"/>
        <v>0</v>
      </c>
      <c r="T847" s="257"/>
      <c r="U847" s="85"/>
      <c r="V847" s="258"/>
    </row>
    <row r="848" spans="1:22">
      <c r="A848" s="245" t="str">
        <f t="shared" si="75"/>
        <v/>
      </c>
      <c r="B848" s="270"/>
      <c r="C848" s="216"/>
      <c r="D848" s="210"/>
      <c r="E848" s="214"/>
      <c r="F848" s="216"/>
      <c r="G848" s="211"/>
      <c r="H848" s="211"/>
      <c r="I848" s="211"/>
      <c r="J848" s="211"/>
      <c r="K848" s="250" t="str">
        <f t="shared" si="74"/>
        <v/>
      </c>
      <c r="L848" s="278"/>
      <c r="M848" s="252">
        <f>SUMIF(收入管理台账!$C$4:$C$5000,项目管理台账!K848,收入管理台账!$H$4:$H$5000)</f>
        <v>0</v>
      </c>
      <c r="N848" s="275" t="str">
        <f t="shared" si="76"/>
        <v/>
      </c>
      <c r="O848" s="276" t="str">
        <f t="shared" si="77"/>
        <v/>
      </c>
      <c r="P848" s="116"/>
      <c r="Q848" s="213"/>
      <c r="R848" s="106"/>
      <c r="S848" s="256">
        <f t="shared" si="73"/>
        <v>0</v>
      </c>
      <c r="T848" s="257"/>
      <c r="U848" s="85"/>
      <c r="V848" s="258"/>
    </row>
    <row r="849" spans="1:22">
      <c r="A849" s="245" t="str">
        <f t="shared" si="75"/>
        <v/>
      </c>
      <c r="B849" s="270"/>
      <c r="C849" s="216"/>
      <c r="D849" s="210"/>
      <c r="E849" s="214"/>
      <c r="F849" s="216"/>
      <c r="G849" s="211"/>
      <c r="H849" s="211"/>
      <c r="I849" s="211"/>
      <c r="J849" s="211"/>
      <c r="K849" s="250" t="str">
        <f t="shared" si="74"/>
        <v/>
      </c>
      <c r="L849" s="278"/>
      <c r="M849" s="252">
        <f>SUMIF(收入管理台账!$C$4:$C$5000,项目管理台账!K849,收入管理台账!$H$4:$H$5000)</f>
        <v>0</v>
      </c>
      <c r="N849" s="275" t="str">
        <f t="shared" si="76"/>
        <v/>
      </c>
      <c r="O849" s="276" t="str">
        <f t="shared" si="77"/>
        <v/>
      </c>
      <c r="P849" s="116"/>
      <c r="Q849" s="213"/>
      <c r="R849" s="106"/>
      <c r="S849" s="256">
        <f t="shared" si="73"/>
        <v>0</v>
      </c>
      <c r="T849" s="257"/>
      <c r="U849" s="85"/>
      <c r="V849" s="258"/>
    </row>
    <row r="850" spans="1:22">
      <c r="A850" s="245" t="str">
        <f t="shared" si="75"/>
        <v/>
      </c>
      <c r="B850" s="270"/>
      <c r="C850" s="216"/>
      <c r="D850" s="210"/>
      <c r="E850" s="214"/>
      <c r="F850" s="216"/>
      <c r="G850" s="211"/>
      <c r="H850" s="211"/>
      <c r="I850" s="211"/>
      <c r="J850" s="211"/>
      <c r="K850" s="250" t="str">
        <f t="shared" si="74"/>
        <v/>
      </c>
      <c r="L850" s="278"/>
      <c r="M850" s="252">
        <f>SUMIF(收入管理台账!$C$4:$C$5000,项目管理台账!K850,收入管理台账!$H$4:$H$5000)</f>
        <v>0</v>
      </c>
      <c r="N850" s="275" t="str">
        <f t="shared" si="76"/>
        <v/>
      </c>
      <c r="O850" s="276" t="str">
        <f t="shared" si="77"/>
        <v/>
      </c>
      <c r="P850" s="116"/>
      <c r="Q850" s="213"/>
      <c r="R850" s="106"/>
      <c r="S850" s="256">
        <f t="shared" si="73"/>
        <v>0</v>
      </c>
      <c r="T850" s="257"/>
      <c r="U850" s="85"/>
      <c r="V850" s="258"/>
    </row>
    <row r="851" spans="1:22">
      <c r="A851" s="245" t="str">
        <f t="shared" si="75"/>
        <v/>
      </c>
      <c r="B851" s="270"/>
      <c r="C851" s="216"/>
      <c r="D851" s="210"/>
      <c r="E851" s="214"/>
      <c r="F851" s="216"/>
      <c r="G851" s="211"/>
      <c r="H851" s="211"/>
      <c r="I851" s="211"/>
      <c r="J851" s="211"/>
      <c r="K851" s="250" t="str">
        <f t="shared" si="74"/>
        <v/>
      </c>
      <c r="L851" s="278"/>
      <c r="M851" s="252">
        <f>SUMIF(收入管理台账!$C$4:$C$5000,项目管理台账!K851,收入管理台账!$H$4:$H$5000)</f>
        <v>0</v>
      </c>
      <c r="N851" s="275" t="str">
        <f t="shared" si="76"/>
        <v/>
      </c>
      <c r="O851" s="276" t="str">
        <f t="shared" si="77"/>
        <v/>
      </c>
      <c r="P851" s="116"/>
      <c r="Q851" s="213"/>
      <c r="R851" s="106"/>
      <c r="S851" s="256">
        <f t="shared" si="73"/>
        <v>0</v>
      </c>
      <c r="T851" s="257"/>
      <c r="U851" s="85"/>
      <c r="V851" s="258"/>
    </row>
    <row r="852" spans="1:22">
      <c r="A852" s="245" t="str">
        <f t="shared" si="75"/>
        <v/>
      </c>
      <c r="B852" s="270"/>
      <c r="C852" s="216"/>
      <c r="D852" s="210"/>
      <c r="E852" s="214"/>
      <c r="F852" s="216"/>
      <c r="G852" s="211"/>
      <c r="H852" s="211"/>
      <c r="I852" s="211"/>
      <c r="J852" s="211"/>
      <c r="K852" s="250" t="str">
        <f t="shared" si="74"/>
        <v/>
      </c>
      <c r="L852" s="278"/>
      <c r="M852" s="252">
        <f>SUMIF(收入管理台账!$C$4:$C$5000,项目管理台账!K852,收入管理台账!$H$4:$H$5000)</f>
        <v>0</v>
      </c>
      <c r="N852" s="275" t="str">
        <f t="shared" si="76"/>
        <v/>
      </c>
      <c r="O852" s="276" t="str">
        <f t="shared" si="77"/>
        <v/>
      </c>
      <c r="P852" s="116"/>
      <c r="Q852" s="213"/>
      <c r="R852" s="106"/>
      <c r="S852" s="256">
        <f t="shared" si="73"/>
        <v>0</v>
      </c>
      <c r="T852" s="257"/>
      <c r="U852" s="85"/>
      <c r="V852" s="258"/>
    </row>
    <row r="853" spans="1:22">
      <c r="A853" s="245" t="str">
        <f t="shared" si="75"/>
        <v/>
      </c>
      <c r="B853" s="270"/>
      <c r="C853" s="216"/>
      <c r="D853" s="210"/>
      <c r="E853" s="214"/>
      <c r="F853" s="216"/>
      <c r="G853" s="211"/>
      <c r="H853" s="211"/>
      <c r="I853" s="211"/>
      <c r="J853" s="211"/>
      <c r="K853" s="250" t="str">
        <f t="shared" si="74"/>
        <v/>
      </c>
      <c r="L853" s="278"/>
      <c r="M853" s="252">
        <f>SUMIF(收入管理台账!$C$4:$C$5000,项目管理台账!K853,收入管理台账!$H$4:$H$5000)</f>
        <v>0</v>
      </c>
      <c r="N853" s="275" t="str">
        <f t="shared" si="76"/>
        <v/>
      </c>
      <c r="O853" s="276" t="str">
        <f t="shared" si="77"/>
        <v/>
      </c>
      <c r="P853" s="116"/>
      <c r="Q853" s="213"/>
      <c r="R853" s="106"/>
      <c r="S853" s="256">
        <f t="shared" si="73"/>
        <v>0</v>
      </c>
      <c r="T853" s="257"/>
      <c r="U853" s="85"/>
      <c r="V853" s="258"/>
    </row>
    <row r="854" spans="1:22">
      <c r="A854" s="245" t="str">
        <f t="shared" si="75"/>
        <v/>
      </c>
      <c r="B854" s="270"/>
      <c r="C854" s="216"/>
      <c r="D854" s="210"/>
      <c r="E854" s="214"/>
      <c r="F854" s="216"/>
      <c r="G854" s="211"/>
      <c r="H854" s="211"/>
      <c r="I854" s="211"/>
      <c r="J854" s="211"/>
      <c r="K854" s="250" t="str">
        <f t="shared" si="74"/>
        <v/>
      </c>
      <c r="L854" s="278"/>
      <c r="M854" s="252">
        <f>SUMIF(收入管理台账!$C$4:$C$5000,项目管理台账!K854,收入管理台账!$H$4:$H$5000)</f>
        <v>0</v>
      </c>
      <c r="N854" s="275" t="str">
        <f t="shared" si="76"/>
        <v/>
      </c>
      <c r="O854" s="276" t="str">
        <f t="shared" si="77"/>
        <v/>
      </c>
      <c r="P854" s="116"/>
      <c r="Q854" s="213"/>
      <c r="R854" s="106"/>
      <c r="S854" s="256">
        <f t="shared" si="73"/>
        <v>0</v>
      </c>
      <c r="T854" s="257"/>
      <c r="U854" s="85"/>
      <c r="V854" s="258"/>
    </row>
    <row r="855" spans="1:22">
      <c r="A855" s="245" t="str">
        <f t="shared" si="75"/>
        <v/>
      </c>
      <c r="B855" s="270"/>
      <c r="C855" s="216"/>
      <c r="D855" s="210"/>
      <c r="E855" s="214"/>
      <c r="F855" s="216"/>
      <c r="G855" s="211"/>
      <c r="H855" s="211"/>
      <c r="I855" s="211"/>
      <c r="J855" s="211"/>
      <c r="K855" s="250" t="str">
        <f t="shared" si="74"/>
        <v/>
      </c>
      <c r="L855" s="278"/>
      <c r="M855" s="252">
        <f>SUMIF(收入管理台账!$C$4:$C$5000,项目管理台账!K855,收入管理台账!$H$4:$H$5000)</f>
        <v>0</v>
      </c>
      <c r="N855" s="275" t="str">
        <f t="shared" si="76"/>
        <v/>
      </c>
      <c r="O855" s="276" t="str">
        <f t="shared" si="77"/>
        <v/>
      </c>
      <c r="P855" s="116"/>
      <c r="Q855" s="213"/>
      <c r="R855" s="106"/>
      <c r="S855" s="256">
        <f t="shared" si="73"/>
        <v>0</v>
      </c>
      <c r="T855" s="257"/>
      <c r="U855" s="85"/>
      <c r="V855" s="258"/>
    </row>
    <row r="856" spans="1:22">
      <c r="A856" s="245" t="str">
        <f t="shared" si="75"/>
        <v/>
      </c>
      <c r="B856" s="270"/>
      <c r="C856" s="216"/>
      <c r="D856" s="210"/>
      <c r="E856" s="214"/>
      <c r="F856" s="216"/>
      <c r="G856" s="211"/>
      <c r="H856" s="211"/>
      <c r="I856" s="211"/>
      <c r="J856" s="211"/>
      <c r="K856" s="250" t="str">
        <f t="shared" si="74"/>
        <v/>
      </c>
      <c r="L856" s="278"/>
      <c r="M856" s="252">
        <f>SUMIF(收入管理台账!$C$4:$C$5000,项目管理台账!K856,收入管理台账!$H$4:$H$5000)</f>
        <v>0</v>
      </c>
      <c r="N856" s="275" t="str">
        <f t="shared" si="76"/>
        <v/>
      </c>
      <c r="O856" s="276" t="str">
        <f t="shared" si="77"/>
        <v/>
      </c>
      <c r="P856" s="116"/>
      <c r="Q856" s="213"/>
      <c r="R856" s="106"/>
      <c r="S856" s="256">
        <f t="shared" si="73"/>
        <v>0</v>
      </c>
      <c r="T856" s="257"/>
      <c r="U856" s="85"/>
      <c r="V856" s="258"/>
    </row>
    <row r="857" spans="1:22">
      <c r="A857" s="245" t="str">
        <f t="shared" si="75"/>
        <v/>
      </c>
      <c r="B857" s="270"/>
      <c r="C857" s="216"/>
      <c r="D857" s="210"/>
      <c r="E857" s="214"/>
      <c r="F857" s="216"/>
      <c r="G857" s="211"/>
      <c r="H857" s="211"/>
      <c r="I857" s="211"/>
      <c r="J857" s="211"/>
      <c r="K857" s="250" t="str">
        <f t="shared" si="74"/>
        <v/>
      </c>
      <c r="L857" s="278"/>
      <c r="M857" s="252">
        <f>SUMIF(收入管理台账!$C$4:$C$5000,项目管理台账!K857,收入管理台账!$H$4:$H$5000)</f>
        <v>0</v>
      </c>
      <c r="N857" s="275" t="str">
        <f t="shared" si="76"/>
        <v/>
      </c>
      <c r="O857" s="276" t="str">
        <f t="shared" si="77"/>
        <v/>
      </c>
      <c r="P857" s="116"/>
      <c r="Q857" s="213"/>
      <c r="R857" s="106"/>
      <c r="S857" s="256">
        <f t="shared" si="73"/>
        <v>0</v>
      </c>
      <c r="T857" s="257"/>
      <c r="U857" s="85"/>
      <c r="V857" s="258"/>
    </row>
    <row r="858" spans="1:22">
      <c r="A858" s="245" t="str">
        <f t="shared" si="75"/>
        <v/>
      </c>
      <c r="B858" s="270"/>
      <c r="C858" s="216"/>
      <c r="D858" s="210"/>
      <c r="E858" s="214"/>
      <c r="F858" s="216"/>
      <c r="G858" s="211"/>
      <c r="H858" s="211"/>
      <c r="I858" s="211"/>
      <c r="J858" s="211"/>
      <c r="K858" s="250" t="str">
        <f t="shared" si="74"/>
        <v/>
      </c>
      <c r="L858" s="278"/>
      <c r="M858" s="252">
        <f>SUMIF(收入管理台账!$C$4:$C$5000,项目管理台账!K858,收入管理台账!$H$4:$H$5000)</f>
        <v>0</v>
      </c>
      <c r="N858" s="275" t="str">
        <f t="shared" si="76"/>
        <v/>
      </c>
      <c r="O858" s="276" t="str">
        <f t="shared" si="77"/>
        <v/>
      </c>
      <c r="P858" s="116"/>
      <c r="Q858" s="213"/>
      <c r="R858" s="106"/>
      <c r="S858" s="256">
        <f t="shared" si="73"/>
        <v>0</v>
      </c>
      <c r="T858" s="257"/>
      <c r="U858" s="85"/>
      <c r="V858" s="258"/>
    </row>
    <row r="859" spans="1:22">
      <c r="A859" s="245" t="str">
        <f t="shared" si="75"/>
        <v/>
      </c>
      <c r="B859" s="270"/>
      <c r="C859" s="216"/>
      <c r="D859" s="210"/>
      <c r="E859" s="214"/>
      <c r="F859" s="216"/>
      <c r="G859" s="211"/>
      <c r="H859" s="211"/>
      <c r="I859" s="211"/>
      <c r="J859" s="211"/>
      <c r="K859" s="250" t="str">
        <f t="shared" si="74"/>
        <v/>
      </c>
      <c r="L859" s="278"/>
      <c r="M859" s="252">
        <f>SUMIF(收入管理台账!$C$4:$C$5000,项目管理台账!K859,收入管理台账!$H$4:$H$5000)</f>
        <v>0</v>
      </c>
      <c r="N859" s="275" t="str">
        <f t="shared" si="76"/>
        <v/>
      </c>
      <c r="O859" s="276" t="str">
        <f t="shared" si="77"/>
        <v/>
      </c>
      <c r="P859" s="116"/>
      <c r="Q859" s="213"/>
      <c r="R859" s="106"/>
      <c r="S859" s="256">
        <f t="shared" si="73"/>
        <v>0</v>
      </c>
      <c r="T859" s="257"/>
      <c r="U859" s="85"/>
      <c r="V859" s="258"/>
    </row>
    <row r="860" spans="1:22">
      <c r="A860" s="245" t="str">
        <f t="shared" si="75"/>
        <v/>
      </c>
      <c r="B860" s="270"/>
      <c r="C860" s="216"/>
      <c r="D860" s="210"/>
      <c r="E860" s="214"/>
      <c r="F860" s="216"/>
      <c r="G860" s="211"/>
      <c r="H860" s="211"/>
      <c r="I860" s="211"/>
      <c r="J860" s="211"/>
      <c r="K860" s="250" t="str">
        <f t="shared" si="74"/>
        <v/>
      </c>
      <c r="L860" s="278"/>
      <c r="M860" s="252">
        <f>SUMIF(收入管理台账!$C$4:$C$5000,项目管理台账!K860,收入管理台账!$H$4:$H$5000)</f>
        <v>0</v>
      </c>
      <c r="N860" s="275" t="str">
        <f t="shared" si="76"/>
        <v/>
      </c>
      <c r="O860" s="276" t="str">
        <f t="shared" si="77"/>
        <v/>
      </c>
      <c r="P860" s="116"/>
      <c r="Q860" s="213"/>
      <c r="R860" s="106"/>
      <c r="S860" s="256">
        <f t="shared" si="73"/>
        <v>0</v>
      </c>
      <c r="T860" s="257"/>
      <c r="U860" s="85"/>
      <c r="V860" s="258"/>
    </row>
    <row r="861" spans="1:22">
      <c r="A861" s="245" t="str">
        <f t="shared" si="75"/>
        <v/>
      </c>
      <c r="B861" s="270"/>
      <c r="C861" s="216"/>
      <c r="D861" s="210"/>
      <c r="E861" s="214"/>
      <c r="F861" s="216"/>
      <c r="G861" s="211"/>
      <c r="H861" s="211"/>
      <c r="I861" s="211"/>
      <c r="J861" s="211"/>
      <c r="K861" s="250" t="str">
        <f t="shared" si="74"/>
        <v/>
      </c>
      <c r="L861" s="278"/>
      <c r="M861" s="252">
        <f>SUMIF(收入管理台账!$C$4:$C$5000,项目管理台账!K861,收入管理台账!$H$4:$H$5000)</f>
        <v>0</v>
      </c>
      <c r="N861" s="275" t="str">
        <f t="shared" si="76"/>
        <v/>
      </c>
      <c r="O861" s="276" t="str">
        <f t="shared" si="77"/>
        <v/>
      </c>
      <c r="P861" s="116"/>
      <c r="Q861" s="213"/>
      <c r="R861" s="106"/>
      <c r="S861" s="256">
        <f t="shared" si="73"/>
        <v>0</v>
      </c>
      <c r="T861" s="257"/>
      <c r="U861" s="85"/>
      <c r="V861" s="258"/>
    </row>
    <row r="862" spans="1:22">
      <c r="A862" s="245" t="str">
        <f t="shared" si="75"/>
        <v/>
      </c>
      <c r="B862" s="270"/>
      <c r="C862" s="216"/>
      <c r="D862" s="210"/>
      <c r="E862" s="214"/>
      <c r="F862" s="216"/>
      <c r="G862" s="211"/>
      <c r="H862" s="211"/>
      <c r="I862" s="211"/>
      <c r="J862" s="211"/>
      <c r="K862" s="250" t="str">
        <f t="shared" si="74"/>
        <v/>
      </c>
      <c r="L862" s="278"/>
      <c r="M862" s="252">
        <f>SUMIF(收入管理台账!$C$4:$C$5000,项目管理台账!K862,收入管理台账!$H$4:$H$5000)</f>
        <v>0</v>
      </c>
      <c r="N862" s="275" t="str">
        <f t="shared" si="76"/>
        <v/>
      </c>
      <c r="O862" s="276" t="str">
        <f t="shared" si="77"/>
        <v/>
      </c>
      <c r="P862" s="116"/>
      <c r="Q862" s="213"/>
      <c r="R862" s="106"/>
      <c r="S862" s="256">
        <f t="shared" si="73"/>
        <v>0</v>
      </c>
      <c r="T862" s="257"/>
      <c r="U862" s="85"/>
      <c r="V862" s="258"/>
    </row>
    <row r="863" spans="1:22">
      <c r="A863" s="245" t="str">
        <f t="shared" si="75"/>
        <v/>
      </c>
      <c r="B863" s="270"/>
      <c r="C863" s="216"/>
      <c r="D863" s="210"/>
      <c r="E863" s="214"/>
      <c r="F863" s="216"/>
      <c r="G863" s="211"/>
      <c r="H863" s="211"/>
      <c r="I863" s="211"/>
      <c r="J863" s="211"/>
      <c r="K863" s="250" t="str">
        <f t="shared" si="74"/>
        <v/>
      </c>
      <c r="L863" s="278"/>
      <c r="M863" s="252">
        <f>SUMIF(收入管理台账!$C$4:$C$5000,项目管理台账!K863,收入管理台账!$H$4:$H$5000)</f>
        <v>0</v>
      </c>
      <c r="N863" s="275" t="str">
        <f t="shared" si="76"/>
        <v/>
      </c>
      <c r="O863" s="276" t="str">
        <f t="shared" si="77"/>
        <v/>
      </c>
      <c r="P863" s="116"/>
      <c r="Q863" s="213"/>
      <c r="R863" s="106"/>
      <c r="S863" s="256">
        <f t="shared" si="73"/>
        <v>0</v>
      </c>
      <c r="T863" s="257"/>
      <c r="U863" s="85"/>
      <c r="V863" s="258"/>
    </row>
    <row r="864" spans="1:22">
      <c r="A864" s="245" t="str">
        <f t="shared" si="75"/>
        <v/>
      </c>
      <c r="B864" s="270"/>
      <c r="C864" s="216"/>
      <c r="D864" s="210"/>
      <c r="E864" s="214"/>
      <c r="F864" s="216"/>
      <c r="G864" s="211"/>
      <c r="H864" s="211"/>
      <c r="I864" s="211"/>
      <c r="J864" s="211"/>
      <c r="K864" s="250" t="str">
        <f t="shared" si="74"/>
        <v/>
      </c>
      <c r="L864" s="278"/>
      <c r="M864" s="252">
        <f>SUMIF(收入管理台账!$C$4:$C$5000,项目管理台账!K864,收入管理台账!$H$4:$H$5000)</f>
        <v>0</v>
      </c>
      <c r="N864" s="275" t="str">
        <f t="shared" si="76"/>
        <v/>
      </c>
      <c r="O864" s="276" t="str">
        <f t="shared" si="77"/>
        <v/>
      </c>
      <c r="P864" s="116"/>
      <c r="Q864" s="213"/>
      <c r="R864" s="106"/>
      <c r="S864" s="256">
        <f t="shared" si="73"/>
        <v>0</v>
      </c>
      <c r="T864" s="257"/>
      <c r="U864" s="85"/>
      <c r="V864" s="258"/>
    </row>
    <row r="865" spans="1:22">
      <c r="A865" s="245" t="str">
        <f t="shared" si="75"/>
        <v/>
      </c>
      <c r="B865" s="270"/>
      <c r="C865" s="216"/>
      <c r="D865" s="210"/>
      <c r="E865" s="214"/>
      <c r="F865" s="216"/>
      <c r="G865" s="211"/>
      <c r="H865" s="211"/>
      <c r="I865" s="211"/>
      <c r="J865" s="211"/>
      <c r="K865" s="250" t="str">
        <f t="shared" si="74"/>
        <v/>
      </c>
      <c r="L865" s="278"/>
      <c r="M865" s="252">
        <f>SUMIF(收入管理台账!$C$4:$C$5000,项目管理台账!K865,收入管理台账!$H$4:$H$5000)</f>
        <v>0</v>
      </c>
      <c r="N865" s="275" t="str">
        <f t="shared" si="76"/>
        <v/>
      </c>
      <c r="O865" s="276" t="str">
        <f t="shared" si="77"/>
        <v/>
      </c>
      <c r="P865" s="116"/>
      <c r="Q865" s="213"/>
      <c r="R865" s="106"/>
      <c r="S865" s="256">
        <f t="shared" si="73"/>
        <v>0</v>
      </c>
      <c r="T865" s="257"/>
      <c r="U865" s="85"/>
      <c r="V865" s="258"/>
    </row>
    <row r="866" spans="1:22">
      <c r="A866" s="245" t="str">
        <f t="shared" si="75"/>
        <v/>
      </c>
      <c r="B866" s="270"/>
      <c r="C866" s="216"/>
      <c r="D866" s="210"/>
      <c r="E866" s="214"/>
      <c r="F866" s="216"/>
      <c r="G866" s="211"/>
      <c r="H866" s="211"/>
      <c r="I866" s="211"/>
      <c r="J866" s="211"/>
      <c r="K866" s="250" t="str">
        <f t="shared" si="74"/>
        <v/>
      </c>
      <c r="L866" s="278"/>
      <c r="M866" s="252">
        <f>SUMIF(收入管理台账!$C$4:$C$5000,项目管理台账!K866,收入管理台账!$H$4:$H$5000)</f>
        <v>0</v>
      </c>
      <c r="N866" s="275" t="str">
        <f t="shared" si="76"/>
        <v/>
      </c>
      <c r="O866" s="276" t="str">
        <f t="shared" si="77"/>
        <v/>
      </c>
      <c r="P866" s="116"/>
      <c r="Q866" s="213"/>
      <c r="R866" s="106"/>
      <c r="S866" s="256">
        <f t="shared" si="73"/>
        <v>0</v>
      </c>
      <c r="T866" s="257"/>
      <c r="U866" s="85"/>
      <c r="V866" s="258"/>
    </row>
    <row r="867" spans="1:22">
      <c r="A867" s="245" t="str">
        <f t="shared" si="75"/>
        <v/>
      </c>
      <c r="B867" s="270"/>
      <c r="C867" s="216"/>
      <c r="D867" s="210"/>
      <c r="E867" s="214"/>
      <c r="F867" s="216"/>
      <c r="G867" s="211"/>
      <c r="H867" s="211"/>
      <c r="I867" s="211"/>
      <c r="J867" s="211"/>
      <c r="K867" s="250" t="str">
        <f t="shared" si="74"/>
        <v/>
      </c>
      <c r="L867" s="278"/>
      <c r="M867" s="252">
        <f>SUMIF(收入管理台账!$C$4:$C$5000,项目管理台账!K867,收入管理台账!$H$4:$H$5000)</f>
        <v>0</v>
      </c>
      <c r="N867" s="275" t="str">
        <f t="shared" si="76"/>
        <v/>
      </c>
      <c r="O867" s="276" t="str">
        <f t="shared" si="77"/>
        <v/>
      </c>
      <c r="P867" s="116"/>
      <c r="Q867" s="213"/>
      <c r="R867" s="106"/>
      <c r="S867" s="256">
        <f t="shared" si="73"/>
        <v>0</v>
      </c>
      <c r="T867" s="257"/>
      <c r="U867" s="85"/>
      <c r="V867" s="258"/>
    </row>
    <row r="868" spans="1:22">
      <c r="A868" s="245" t="str">
        <f t="shared" si="75"/>
        <v/>
      </c>
      <c r="B868" s="270"/>
      <c r="C868" s="216"/>
      <c r="D868" s="210"/>
      <c r="E868" s="214"/>
      <c r="F868" s="216"/>
      <c r="G868" s="211"/>
      <c r="H868" s="211"/>
      <c r="I868" s="211"/>
      <c r="J868" s="211"/>
      <c r="K868" s="250" t="str">
        <f t="shared" si="74"/>
        <v/>
      </c>
      <c r="L868" s="278"/>
      <c r="M868" s="252">
        <f>SUMIF(收入管理台账!$C$4:$C$5000,项目管理台账!K868,收入管理台账!$H$4:$H$5000)</f>
        <v>0</v>
      </c>
      <c r="N868" s="275" t="str">
        <f t="shared" si="76"/>
        <v/>
      </c>
      <c r="O868" s="276" t="str">
        <f t="shared" si="77"/>
        <v/>
      </c>
      <c r="P868" s="116"/>
      <c r="Q868" s="213"/>
      <c r="R868" s="106"/>
      <c r="S868" s="256">
        <f t="shared" si="73"/>
        <v>0</v>
      </c>
      <c r="T868" s="257"/>
      <c r="U868" s="85"/>
      <c r="V868" s="258"/>
    </row>
    <row r="869" spans="1:22">
      <c r="A869" s="245" t="str">
        <f t="shared" si="75"/>
        <v/>
      </c>
      <c r="B869" s="270"/>
      <c r="C869" s="216"/>
      <c r="D869" s="210"/>
      <c r="E869" s="214"/>
      <c r="F869" s="216"/>
      <c r="G869" s="211"/>
      <c r="H869" s="211"/>
      <c r="I869" s="211"/>
      <c r="J869" s="211"/>
      <c r="K869" s="250" t="str">
        <f t="shared" si="74"/>
        <v/>
      </c>
      <c r="L869" s="278"/>
      <c r="M869" s="252">
        <f>SUMIF(收入管理台账!$C$4:$C$5000,项目管理台账!K869,收入管理台账!$H$4:$H$5000)</f>
        <v>0</v>
      </c>
      <c r="N869" s="275" t="str">
        <f t="shared" si="76"/>
        <v/>
      </c>
      <c r="O869" s="276" t="str">
        <f t="shared" si="77"/>
        <v/>
      </c>
      <c r="P869" s="116"/>
      <c r="Q869" s="213"/>
      <c r="R869" s="106"/>
      <c r="S869" s="256">
        <f t="shared" si="73"/>
        <v>0</v>
      </c>
      <c r="T869" s="257"/>
      <c r="U869" s="85"/>
      <c r="V869" s="258"/>
    </row>
    <row r="870" spans="1:22">
      <c r="A870" s="245" t="str">
        <f t="shared" si="75"/>
        <v/>
      </c>
      <c r="B870" s="270"/>
      <c r="C870" s="216"/>
      <c r="D870" s="210"/>
      <c r="E870" s="214"/>
      <c r="F870" s="216"/>
      <c r="G870" s="211"/>
      <c r="H870" s="211"/>
      <c r="I870" s="211"/>
      <c r="J870" s="211"/>
      <c r="K870" s="250" t="str">
        <f t="shared" si="74"/>
        <v/>
      </c>
      <c r="L870" s="278"/>
      <c r="M870" s="252">
        <f>SUMIF(收入管理台账!$C$4:$C$5000,项目管理台账!K870,收入管理台账!$H$4:$H$5000)</f>
        <v>0</v>
      </c>
      <c r="N870" s="275" t="str">
        <f t="shared" si="76"/>
        <v/>
      </c>
      <c r="O870" s="276" t="str">
        <f t="shared" si="77"/>
        <v/>
      </c>
      <c r="P870" s="116"/>
      <c r="Q870" s="213"/>
      <c r="R870" s="106"/>
      <c r="S870" s="256">
        <f t="shared" si="73"/>
        <v>0</v>
      </c>
      <c r="T870" s="257"/>
      <c r="U870" s="85"/>
      <c r="V870" s="258"/>
    </row>
    <row r="871" spans="1:22">
      <c r="A871" s="245" t="str">
        <f t="shared" si="75"/>
        <v/>
      </c>
      <c r="B871" s="270"/>
      <c r="C871" s="216"/>
      <c r="D871" s="210"/>
      <c r="E871" s="214"/>
      <c r="F871" s="216"/>
      <c r="G871" s="211"/>
      <c r="H871" s="211"/>
      <c r="I871" s="211"/>
      <c r="J871" s="211"/>
      <c r="K871" s="250" t="str">
        <f t="shared" si="74"/>
        <v/>
      </c>
      <c r="L871" s="278"/>
      <c r="M871" s="252">
        <f>SUMIF(收入管理台账!$C$4:$C$5000,项目管理台账!K871,收入管理台账!$H$4:$H$5000)</f>
        <v>0</v>
      </c>
      <c r="N871" s="275" t="str">
        <f t="shared" si="76"/>
        <v/>
      </c>
      <c r="O871" s="276" t="str">
        <f t="shared" si="77"/>
        <v/>
      </c>
      <c r="P871" s="116"/>
      <c r="Q871" s="213"/>
      <c r="R871" s="106"/>
      <c r="S871" s="256">
        <f t="shared" ref="S871:S934" si="78">P871*R871</f>
        <v>0</v>
      </c>
      <c r="T871" s="257"/>
      <c r="U871" s="85"/>
      <c r="V871" s="258"/>
    </row>
    <row r="872" spans="1:22">
      <c r="A872" s="245" t="str">
        <f t="shared" si="75"/>
        <v/>
      </c>
      <c r="B872" s="270"/>
      <c r="C872" s="216"/>
      <c r="D872" s="210"/>
      <c r="E872" s="214"/>
      <c r="F872" s="216"/>
      <c r="G872" s="211"/>
      <c r="H872" s="211"/>
      <c r="I872" s="211"/>
      <c r="J872" s="211"/>
      <c r="K872" s="250" t="str">
        <f t="shared" ref="K872:K935" si="79">IF(D872&lt;&gt;"","首熙"&amp;LEFT(E872,2)&amp;RIGHT(YEAR(J872),4)&amp;IF(MONTH(J872)&lt;10,0&amp;MONTH(J872),MONTH(J872))&amp;IF(A872&lt;10,0&amp;0&amp;A872,IF(A872&lt;100,0&amp;A872,A872)),"")</f>
        <v/>
      </c>
      <c r="L872" s="278"/>
      <c r="M872" s="252">
        <f>SUMIF(收入管理台账!$C$4:$C$5000,项目管理台账!K872,收入管理台账!$H$4:$H$5000)</f>
        <v>0</v>
      </c>
      <c r="N872" s="275" t="str">
        <f t="shared" si="76"/>
        <v/>
      </c>
      <c r="O872" s="276" t="str">
        <f t="shared" si="77"/>
        <v/>
      </c>
      <c r="P872" s="116"/>
      <c r="Q872" s="213"/>
      <c r="R872" s="106"/>
      <c r="S872" s="256">
        <f t="shared" si="78"/>
        <v>0</v>
      </c>
      <c r="T872" s="257"/>
      <c r="U872" s="85"/>
      <c r="V872" s="258"/>
    </row>
    <row r="873" spans="1:22">
      <c r="A873" s="245" t="str">
        <f t="shared" si="75"/>
        <v/>
      </c>
      <c r="B873" s="270"/>
      <c r="C873" s="216"/>
      <c r="D873" s="210"/>
      <c r="E873" s="214"/>
      <c r="F873" s="216"/>
      <c r="G873" s="211"/>
      <c r="H873" s="211"/>
      <c r="I873" s="211"/>
      <c r="J873" s="211"/>
      <c r="K873" s="250" t="str">
        <f t="shared" si="79"/>
        <v/>
      </c>
      <c r="L873" s="278"/>
      <c r="M873" s="252">
        <f>SUMIF(收入管理台账!$C$4:$C$5000,项目管理台账!K873,收入管理台账!$H$4:$H$5000)</f>
        <v>0</v>
      </c>
      <c r="N873" s="275" t="str">
        <f t="shared" si="76"/>
        <v/>
      </c>
      <c r="O873" s="276" t="str">
        <f t="shared" si="77"/>
        <v/>
      </c>
      <c r="P873" s="116"/>
      <c r="Q873" s="213"/>
      <c r="R873" s="106"/>
      <c r="S873" s="256">
        <f t="shared" si="78"/>
        <v>0</v>
      </c>
      <c r="T873" s="257"/>
      <c r="U873" s="85"/>
      <c r="V873" s="258"/>
    </row>
    <row r="874" spans="1:22">
      <c r="A874" s="245" t="str">
        <f t="shared" si="75"/>
        <v/>
      </c>
      <c r="B874" s="270"/>
      <c r="C874" s="216"/>
      <c r="D874" s="210"/>
      <c r="E874" s="214"/>
      <c r="F874" s="216"/>
      <c r="G874" s="211"/>
      <c r="H874" s="211"/>
      <c r="I874" s="211"/>
      <c r="J874" s="211"/>
      <c r="K874" s="250" t="str">
        <f t="shared" si="79"/>
        <v/>
      </c>
      <c r="L874" s="278"/>
      <c r="M874" s="252">
        <f>SUMIF(收入管理台账!$C$4:$C$5000,项目管理台账!K874,收入管理台账!$H$4:$H$5000)</f>
        <v>0</v>
      </c>
      <c r="N874" s="275" t="str">
        <f t="shared" si="76"/>
        <v/>
      </c>
      <c r="O874" s="276" t="str">
        <f t="shared" si="77"/>
        <v/>
      </c>
      <c r="P874" s="116"/>
      <c r="Q874" s="213"/>
      <c r="R874" s="106"/>
      <c r="S874" s="256">
        <f t="shared" si="78"/>
        <v>0</v>
      </c>
      <c r="T874" s="257"/>
      <c r="U874" s="85"/>
      <c r="V874" s="258"/>
    </row>
    <row r="875" spans="1:22">
      <c r="A875" s="245" t="str">
        <f t="shared" si="75"/>
        <v/>
      </c>
      <c r="B875" s="270"/>
      <c r="C875" s="216"/>
      <c r="D875" s="210"/>
      <c r="E875" s="214"/>
      <c r="F875" s="216"/>
      <c r="G875" s="211"/>
      <c r="H875" s="211"/>
      <c r="I875" s="211"/>
      <c r="J875" s="211"/>
      <c r="K875" s="250" t="str">
        <f t="shared" si="79"/>
        <v/>
      </c>
      <c r="L875" s="278"/>
      <c r="M875" s="252">
        <f>SUMIF(收入管理台账!$C$4:$C$5000,项目管理台账!K875,收入管理台账!$H$4:$H$5000)</f>
        <v>0</v>
      </c>
      <c r="N875" s="275" t="str">
        <f t="shared" si="76"/>
        <v/>
      </c>
      <c r="O875" s="276" t="str">
        <f t="shared" si="77"/>
        <v/>
      </c>
      <c r="P875" s="116"/>
      <c r="Q875" s="213"/>
      <c r="R875" s="106"/>
      <c r="S875" s="256">
        <f t="shared" si="78"/>
        <v>0</v>
      </c>
      <c r="T875" s="257"/>
      <c r="U875" s="85"/>
      <c r="V875" s="258"/>
    </row>
    <row r="876" spans="1:22">
      <c r="A876" s="245" t="str">
        <f t="shared" si="75"/>
        <v/>
      </c>
      <c r="B876" s="270"/>
      <c r="C876" s="216"/>
      <c r="D876" s="210"/>
      <c r="E876" s="214"/>
      <c r="F876" s="216"/>
      <c r="G876" s="211"/>
      <c r="H876" s="211"/>
      <c r="I876" s="211"/>
      <c r="J876" s="211"/>
      <c r="K876" s="250" t="str">
        <f t="shared" si="79"/>
        <v/>
      </c>
      <c r="L876" s="278"/>
      <c r="M876" s="252">
        <f>SUMIF(收入管理台账!$C$4:$C$5000,项目管理台账!K876,收入管理台账!$H$4:$H$5000)</f>
        <v>0</v>
      </c>
      <c r="N876" s="275" t="str">
        <f t="shared" si="76"/>
        <v/>
      </c>
      <c r="O876" s="276" t="str">
        <f t="shared" si="77"/>
        <v/>
      </c>
      <c r="P876" s="116"/>
      <c r="Q876" s="213"/>
      <c r="R876" s="106"/>
      <c r="S876" s="256">
        <f t="shared" si="78"/>
        <v>0</v>
      </c>
      <c r="T876" s="257"/>
      <c r="U876" s="85"/>
      <c r="V876" s="258"/>
    </row>
    <row r="877" spans="1:22">
      <c r="A877" s="245" t="str">
        <f t="shared" si="75"/>
        <v/>
      </c>
      <c r="B877" s="270"/>
      <c r="C877" s="216"/>
      <c r="D877" s="210"/>
      <c r="E877" s="214"/>
      <c r="F877" s="216"/>
      <c r="G877" s="211"/>
      <c r="H877" s="211"/>
      <c r="I877" s="211"/>
      <c r="J877" s="211"/>
      <c r="K877" s="250" t="str">
        <f t="shared" si="79"/>
        <v/>
      </c>
      <c r="L877" s="278"/>
      <c r="M877" s="252">
        <f>SUMIF(收入管理台账!$C$4:$C$5000,项目管理台账!K877,收入管理台账!$H$4:$H$5000)</f>
        <v>0</v>
      </c>
      <c r="N877" s="275" t="str">
        <f t="shared" si="76"/>
        <v/>
      </c>
      <c r="O877" s="276" t="str">
        <f t="shared" si="77"/>
        <v/>
      </c>
      <c r="P877" s="116"/>
      <c r="Q877" s="213"/>
      <c r="R877" s="106"/>
      <c r="S877" s="256">
        <f t="shared" si="78"/>
        <v>0</v>
      </c>
      <c r="T877" s="257"/>
      <c r="U877" s="85"/>
      <c r="V877" s="258"/>
    </row>
    <row r="878" spans="1:22">
      <c r="A878" s="245" t="str">
        <f t="shared" si="75"/>
        <v/>
      </c>
      <c r="B878" s="270"/>
      <c r="C878" s="216"/>
      <c r="D878" s="210"/>
      <c r="E878" s="214"/>
      <c r="F878" s="216"/>
      <c r="G878" s="211"/>
      <c r="H878" s="211"/>
      <c r="I878" s="211"/>
      <c r="J878" s="211"/>
      <c r="K878" s="250" t="str">
        <f t="shared" si="79"/>
        <v/>
      </c>
      <c r="L878" s="278"/>
      <c r="M878" s="252">
        <f>SUMIF(收入管理台账!$C$4:$C$5000,项目管理台账!K878,收入管理台账!$H$4:$H$5000)</f>
        <v>0</v>
      </c>
      <c r="N878" s="275" t="str">
        <f t="shared" si="76"/>
        <v/>
      </c>
      <c r="O878" s="276" t="str">
        <f t="shared" si="77"/>
        <v/>
      </c>
      <c r="P878" s="116"/>
      <c r="Q878" s="213"/>
      <c r="R878" s="106"/>
      <c r="S878" s="256">
        <f t="shared" si="78"/>
        <v>0</v>
      </c>
      <c r="T878" s="257"/>
      <c r="U878" s="85"/>
      <c r="V878" s="258"/>
    </row>
    <row r="879" spans="1:22">
      <c r="A879" s="245" t="str">
        <f t="shared" si="75"/>
        <v/>
      </c>
      <c r="B879" s="270"/>
      <c r="C879" s="216"/>
      <c r="D879" s="210"/>
      <c r="E879" s="214"/>
      <c r="F879" s="216"/>
      <c r="G879" s="211"/>
      <c r="H879" s="211"/>
      <c r="I879" s="211"/>
      <c r="J879" s="211"/>
      <c r="K879" s="250" t="str">
        <f t="shared" si="79"/>
        <v/>
      </c>
      <c r="L879" s="278"/>
      <c r="M879" s="252">
        <f>SUMIF(收入管理台账!$C$4:$C$5000,项目管理台账!K879,收入管理台账!$H$4:$H$5000)</f>
        <v>0</v>
      </c>
      <c r="N879" s="275" t="str">
        <f t="shared" si="76"/>
        <v/>
      </c>
      <c r="O879" s="276" t="str">
        <f t="shared" si="77"/>
        <v/>
      </c>
      <c r="P879" s="116"/>
      <c r="Q879" s="213"/>
      <c r="R879" s="106"/>
      <c r="S879" s="256">
        <f t="shared" si="78"/>
        <v>0</v>
      </c>
      <c r="T879" s="257"/>
      <c r="U879" s="85"/>
      <c r="V879" s="258"/>
    </row>
    <row r="880" spans="1:22">
      <c r="A880" s="245" t="str">
        <f t="shared" si="75"/>
        <v/>
      </c>
      <c r="B880" s="270"/>
      <c r="C880" s="216"/>
      <c r="D880" s="210"/>
      <c r="E880" s="214"/>
      <c r="F880" s="216"/>
      <c r="G880" s="211"/>
      <c r="H880" s="211"/>
      <c r="I880" s="211"/>
      <c r="J880" s="211"/>
      <c r="K880" s="250" t="str">
        <f t="shared" si="79"/>
        <v/>
      </c>
      <c r="L880" s="278"/>
      <c r="M880" s="252">
        <f>SUMIF(收入管理台账!$C$4:$C$5000,项目管理台账!K880,收入管理台账!$H$4:$H$5000)</f>
        <v>0</v>
      </c>
      <c r="N880" s="275" t="str">
        <f t="shared" si="76"/>
        <v/>
      </c>
      <c r="O880" s="276" t="str">
        <f t="shared" si="77"/>
        <v/>
      </c>
      <c r="P880" s="116"/>
      <c r="Q880" s="213"/>
      <c r="R880" s="106"/>
      <c r="S880" s="256">
        <f t="shared" si="78"/>
        <v>0</v>
      </c>
      <c r="T880" s="257"/>
      <c r="U880" s="85"/>
      <c r="V880" s="258"/>
    </row>
    <row r="881" spans="1:22">
      <c r="A881" s="245" t="str">
        <f t="shared" si="75"/>
        <v/>
      </c>
      <c r="B881" s="270"/>
      <c r="C881" s="216"/>
      <c r="D881" s="210"/>
      <c r="E881" s="214"/>
      <c r="F881" s="216"/>
      <c r="G881" s="211"/>
      <c r="H881" s="211"/>
      <c r="I881" s="211"/>
      <c r="J881" s="211"/>
      <c r="K881" s="250" t="str">
        <f t="shared" si="79"/>
        <v/>
      </c>
      <c r="L881" s="278"/>
      <c r="M881" s="252">
        <f>SUMIF(收入管理台账!$C$4:$C$5000,项目管理台账!K881,收入管理台账!$H$4:$H$5000)</f>
        <v>0</v>
      </c>
      <c r="N881" s="275" t="str">
        <f t="shared" si="76"/>
        <v/>
      </c>
      <c r="O881" s="276" t="str">
        <f t="shared" si="77"/>
        <v/>
      </c>
      <c r="P881" s="116"/>
      <c r="Q881" s="213"/>
      <c r="R881" s="106"/>
      <c r="S881" s="256">
        <f t="shared" si="78"/>
        <v>0</v>
      </c>
      <c r="T881" s="257"/>
      <c r="U881" s="85"/>
      <c r="V881" s="258"/>
    </row>
    <row r="882" spans="1:22">
      <c r="A882" s="245" t="str">
        <f t="shared" si="75"/>
        <v/>
      </c>
      <c r="B882" s="270"/>
      <c r="C882" s="216"/>
      <c r="D882" s="210"/>
      <c r="E882" s="214"/>
      <c r="F882" s="216"/>
      <c r="G882" s="211"/>
      <c r="H882" s="211"/>
      <c r="I882" s="211"/>
      <c r="J882" s="211"/>
      <c r="K882" s="250" t="str">
        <f t="shared" si="79"/>
        <v/>
      </c>
      <c r="L882" s="278"/>
      <c r="M882" s="252">
        <f>SUMIF(收入管理台账!$C$4:$C$5000,项目管理台账!K882,收入管理台账!$H$4:$H$5000)</f>
        <v>0</v>
      </c>
      <c r="N882" s="275" t="str">
        <f t="shared" si="76"/>
        <v/>
      </c>
      <c r="O882" s="276" t="str">
        <f t="shared" si="77"/>
        <v/>
      </c>
      <c r="P882" s="116"/>
      <c r="Q882" s="213"/>
      <c r="R882" s="106"/>
      <c r="S882" s="256">
        <f t="shared" si="78"/>
        <v>0</v>
      </c>
      <c r="T882" s="257"/>
      <c r="U882" s="85"/>
      <c r="V882" s="258"/>
    </row>
    <row r="883" spans="1:22">
      <c r="A883" s="245" t="str">
        <f t="shared" si="75"/>
        <v/>
      </c>
      <c r="B883" s="270"/>
      <c r="C883" s="216"/>
      <c r="D883" s="210"/>
      <c r="E883" s="214"/>
      <c r="F883" s="216"/>
      <c r="G883" s="211"/>
      <c r="H883" s="211"/>
      <c r="I883" s="211"/>
      <c r="J883" s="211"/>
      <c r="K883" s="250" t="str">
        <f t="shared" si="79"/>
        <v/>
      </c>
      <c r="L883" s="278"/>
      <c r="M883" s="252">
        <f>SUMIF(收入管理台账!$C$4:$C$5000,项目管理台账!K883,收入管理台账!$H$4:$H$5000)</f>
        <v>0</v>
      </c>
      <c r="N883" s="275" t="str">
        <f t="shared" si="76"/>
        <v/>
      </c>
      <c r="O883" s="276" t="str">
        <f t="shared" si="77"/>
        <v/>
      </c>
      <c r="P883" s="116"/>
      <c r="Q883" s="213"/>
      <c r="R883" s="106"/>
      <c r="S883" s="256">
        <f t="shared" si="78"/>
        <v>0</v>
      </c>
      <c r="T883" s="257"/>
      <c r="U883" s="85"/>
      <c r="V883" s="258"/>
    </row>
    <row r="884" spans="1:22">
      <c r="A884" s="245" t="str">
        <f t="shared" si="75"/>
        <v/>
      </c>
      <c r="B884" s="270"/>
      <c r="C884" s="216"/>
      <c r="D884" s="210"/>
      <c r="E884" s="214"/>
      <c r="F884" s="216"/>
      <c r="G884" s="211"/>
      <c r="H884" s="211"/>
      <c r="I884" s="211"/>
      <c r="J884" s="211"/>
      <c r="K884" s="250" t="str">
        <f t="shared" si="79"/>
        <v/>
      </c>
      <c r="L884" s="278"/>
      <c r="M884" s="252">
        <f>SUMIF(收入管理台账!$C$4:$C$5000,项目管理台账!K884,收入管理台账!$H$4:$H$5000)</f>
        <v>0</v>
      </c>
      <c r="N884" s="275" t="str">
        <f t="shared" si="76"/>
        <v/>
      </c>
      <c r="O884" s="276" t="str">
        <f t="shared" si="77"/>
        <v/>
      </c>
      <c r="P884" s="116"/>
      <c r="Q884" s="213"/>
      <c r="R884" s="106"/>
      <c r="S884" s="256">
        <f t="shared" si="78"/>
        <v>0</v>
      </c>
      <c r="T884" s="257"/>
      <c r="U884" s="85"/>
      <c r="V884" s="258"/>
    </row>
    <row r="885" spans="1:22">
      <c r="A885" s="245" t="str">
        <f t="shared" si="75"/>
        <v/>
      </c>
      <c r="B885" s="270"/>
      <c r="C885" s="216"/>
      <c r="D885" s="210"/>
      <c r="E885" s="214"/>
      <c r="F885" s="216"/>
      <c r="G885" s="211"/>
      <c r="H885" s="211"/>
      <c r="I885" s="211"/>
      <c r="J885" s="211"/>
      <c r="K885" s="250" t="str">
        <f t="shared" si="79"/>
        <v/>
      </c>
      <c r="L885" s="278"/>
      <c r="M885" s="252">
        <f>SUMIF(收入管理台账!$C$4:$C$5000,项目管理台账!K885,收入管理台账!$H$4:$H$5000)</f>
        <v>0</v>
      </c>
      <c r="N885" s="275" t="str">
        <f t="shared" si="76"/>
        <v/>
      </c>
      <c r="O885" s="276" t="str">
        <f t="shared" si="77"/>
        <v/>
      </c>
      <c r="P885" s="116"/>
      <c r="Q885" s="213"/>
      <c r="R885" s="106"/>
      <c r="S885" s="256">
        <f t="shared" si="78"/>
        <v>0</v>
      </c>
      <c r="T885" s="257"/>
      <c r="U885" s="85"/>
      <c r="V885" s="258"/>
    </row>
    <row r="886" spans="1:22">
      <c r="A886" s="245" t="str">
        <f t="shared" si="75"/>
        <v/>
      </c>
      <c r="B886" s="270"/>
      <c r="C886" s="216"/>
      <c r="D886" s="210"/>
      <c r="E886" s="214"/>
      <c r="F886" s="216"/>
      <c r="G886" s="211"/>
      <c r="H886" s="211"/>
      <c r="I886" s="211"/>
      <c r="J886" s="211"/>
      <c r="K886" s="250" t="str">
        <f t="shared" si="79"/>
        <v/>
      </c>
      <c r="L886" s="278"/>
      <c r="M886" s="252">
        <f>SUMIF(收入管理台账!$C$4:$C$5000,项目管理台账!K886,收入管理台账!$H$4:$H$5000)</f>
        <v>0</v>
      </c>
      <c r="N886" s="275" t="str">
        <f t="shared" si="76"/>
        <v/>
      </c>
      <c r="O886" s="276" t="str">
        <f t="shared" si="77"/>
        <v/>
      </c>
      <c r="P886" s="116"/>
      <c r="Q886" s="213"/>
      <c r="R886" s="106"/>
      <c r="S886" s="256">
        <f t="shared" si="78"/>
        <v>0</v>
      </c>
      <c r="T886" s="257"/>
      <c r="U886" s="85"/>
      <c r="V886" s="258"/>
    </row>
    <row r="887" spans="1:22">
      <c r="A887" s="245" t="str">
        <f t="shared" si="75"/>
        <v/>
      </c>
      <c r="B887" s="270"/>
      <c r="C887" s="216"/>
      <c r="D887" s="210"/>
      <c r="E887" s="214"/>
      <c r="F887" s="216"/>
      <c r="G887" s="211"/>
      <c r="H887" s="211"/>
      <c r="I887" s="211"/>
      <c r="J887" s="211"/>
      <c r="K887" s="250" t="str">
        <f t="shared" si="79"/>
        <v/>
      </c>
      <c r="L887" s="278"/>
      <c r="M887" s="252">
        <f>SUMIF(收入管理台账!$C$4:$C$5000,项目管理台账!K887,收入管理台账!$H$4:$H$5000)</f>
        <v>0</v>
      </c>
      <c r="N887" s="275" t="str">
        <f t="shared" si="76"/>
        <v/>
      </c>
      <c r="O887" s="276" t="str">
        <f t="shared" si="77"/>
        <v/>
      </c>
      <c r="P887" s="116"/>
      <c r="Q887" s="213"/>
      <c r="R887" s="106"/>
      <c r="S887" s="256">
        <f t="shared" si="78"/>
        <v>0</v>
      </c>
      <c r="T887" s="257"/>
      <c r="U887" s="85"/>
      <c r="V887" s="258"/>
    </row>
    <row r="888" spans="1:22">
      <c r="A888" s="245" t="str">
        <f t="shared" si="75"/>
        <v/>
      </c>
      <c r="B888" s="270"/>
      <c r="C888" s="216"/>
      <c r="D888" s="210"/>
      <c r="E888" s="214"/>
      <c r="F888" s="216"/>
      <c r="G888" s="211"/>
      <c r="H888" s="211"/>
      <c r="I888" s="211"/>
      <c r="J888" s="211"/>
      <c r="K888" s="250" t="str">
        <f t="shared" si="79"/>
        <v/>
      </c>
      <c r="L888" s="278"/>
      <c r="M888" s="252">
        <f>SUMIF(收入管理台账!$C$4:$C$5000,项目管理台账!K888,收入管理台账!$H$4:$H$5000)</f>
        <v>0</v>
      </c>
      <c r="N888" s="275" t="str">
        <f t="shared" si="76"/>
        <v/>
      </c>
      <c r="O888" s="276" t="str">
        <f t="shared" si="77"/>
        <v/>
      </c>
      <c r="P888" s="116"/>
      <c r="Q888" s="213"/>
      <c r="R888" s="106"/>
      <c r="S888" s="256">
        <f t="shared" si="78"/>
        <v>0</v>
      </c>
      <c r="T888" s="257"/>
      <c r="U888" s="85"/>
      <c r="V888" s="258"/>
    </row>
    <row r="889" spans="1:22">
      <c r="A889" s="245" t="str">
        <f t="shared" si="75"/>
        <v/>
      </c>
      <c r="B889" s="270"/>
      <c r="C889" s="216"/>
      <c r="D889" s="210"/>
      <c r="E889" s="214"/>
      <c r="F889" s="216"/>
      <c r="G889" s="211"/>
      <c r="H889" s="211"/>
      <c r="I889" s="211"/>
      <c r="J889" s="211"/>
      <c r="K889" s="250" t="str">
        <f t="shared" si="79"/>
        <v/>
      </c>
      <c r="L889" s="278"/>
      <c r="M889" s="252">
        <f>SUMIF(收入管理台账!$C$4:$C$5000,项目管理台账!K889,收入管理台账!$H$4:$H$5000)</f>
        <v>0</v>
      </c>
      <c r="N889" s="275" t="str">
        <f t="shared" si="76"/>
        <v/>
      </c>
      <c r="O889" s="276" t="str">
        <f t="shared" si="77"/>
        <v/>
      </c>
      <c r="P889" s="116"/>
      <c r="Q889" s="213"/>
      <c r="R889" s="106"/>
      <c r="S889" s="256">
        <f t="shared" si="78"/>
        <v>0</v>
      </c>
      <c r="T889" s="257"/>
      <c r="U889" s="85"/>
      <c r="V889" s="258"/>
    </row>
    <row r="890" spans="1:22">
      <c r="A890" s="245" t="str">
        <f t="shared" si="75"/>
        <v/>
      </c>
      <c r="B890" s="270"/>
      <c r="C890" s="216"/>
      <c r="D890" s="210"/>
      <c r="E890" s="214"/>
      <c r="F890" s="216"/>
      <c r="G890" s="211"/>
      <c r="H890" s="211"/>
      <c r="I890" s="211"/>
      <c r="J890" s="211"/>
      <c r="K890" s="250" t="str">
        <f t="shared" si="79"/>
        <v/>
      </c>
      <c r="L890" s="278"/>
      <c r="M890" s="252">
        <f>SUMIF(收入管理台账!$C$4:$C$5000,项目管理台账!K890,收入管理台账!$H$4:$H$5000)</f>
        <v>0</v>
      </c>
      <c r="N890" s="275" t="str">
        <f t="shared" si="76"/>
        <v/>
      </c>
      <c r="O890" s="276" t="str">
        <f t="shared" si="77"/>
        <v/>
      </c>
      <c r="P890" s="116"/>
      <c r="Q890" s="213"/>
      <c r="R890" s="106"/>
      <c r="S890" s="256">
        <f t="shared" si="78"/>
        <v>0</v>
      </c>
      <c r="T890" s="257"/>
      <c r="U890" s="85"/>
      <c r="V890" s="258"/>
    </row>
    <row r="891" spans="1:22">
      <c r="A891" s="245" t="str">
        <f t="shared" si="75"/>
        <v/>
      </c>
      <c r="B891" s="270"/>
      <c r="C891" s="216"/>
      <c r="D891" s="210"/>
      <c r="E891" s="214"/>
      <c r="F891" s="216"/>
      <c r="G891" s="211"/>
      <c r="H891" s="211"/>
      <c r="I891" s="211"/>
      <c r="J891" s="211"/>
      <c r="K891" s="250" t="str">
        <f t="shared" si="79"/>
        <v/>
      </c>
      <c r="L891" s="278"/>
      <c r="M891" s="252">
        <f>SUMIF(收入管理台账!$C$4:$C$5000,项目管理台账!K891,收入管理台账!$H$4:$H$5000)</f>
        <v>0</v>
      </c>
      <c r="N891" s="275" t="str">
        <f t="shared" si="76"/>
        <v/>
      </c>
      <c r="O891" s="276" t="str">
        <f t="shared" si="77"/>
        <v/>
      </c>
      <c r="P891" s="116"/>
      <c r="Q891" s="213"/>
      <c r="R891" s="106"/>
      <c r="S891" s="256">
        <f t="shared" si="78"/>
        <v>0</v>
      </c>
      <c r="T891" s="257"/>
      <c r="U891" s="85"/>
      <c r="V891" s="258"/>
    </row>
    <row r="892" spans="1:22">
      <c r="A892" s="245" t="str">
        <f t="shared" si="75"/>
        <v/>
      </c>
      <c r="B892" s="270"/>
      <c r="C892" s="216"/>
      <c r="D892" s="210"/>
      <c r="E892" s="214"/>
      <c r="F892" s="216"/>
      <c r="G892" s="211"/>
      <c r="H892" s="211"/>
      <c r="I892" s="211"/>
      <c r="J892" s="211"/>
      <c r="K892" s="250" t="str">
        <f t="shared" si="79"/>
        <v/>
      </c>
      <c r="L892" s="278"/>
      <c r="M892" s="252">
        <f>SUMIF(收入管理台账!$C$4:$C$5000,项目管理台账!K892,收入管理台账!$H$4:$H$5000)</f>
        <v>0</v>
      </c>
      <c r="N892" s="275" t="str">
        <f t="shared" si="76"/>
        <v/>
      </c>
      <c r="O892" s="276" t="str">
        <f t="shared" si="77"/>
        <v/>
      </c>
      <c r="P892" s="116"/>
      <c r="Q892" s="213"/>
      <c r="R892" s="106"/>
      <c r="S892" s="256">
        <f t="shared" si="78"/>
        <v>0</v>
      </c>
      <c r="T892" s="257"/>
      <c r="U892" s="85"/>
      <c r="V892" s="258"/>
    </row>
    <row r="893" spans="1:22">
      <c r="A893" s="245" t="str">
        <f t="shared" si="75"/>
        <v/>
      </c>
      <c r="B893" s="270"/>
      <c r="C893" s="216"/>
      <c r="D893" s="210"/>
      <c r="E893" s="214"/>
      <c r="F893" s="216"/>
      <c r="G893" s="211"/>
      <c r="H893" s="211"/>
      <c r="I893" s="211"/>
      <c r="J893" s="211"/>
      <c r="K893" s="250" t="str">
        <f t="shared" si="79"/>
        <v/>
      </c>
      <c r="L893" s="278"/>
      <c r="M893" s="252">
        <f>SUMIF(收入管理台账!$C$4:$C$5000,项目管理台账!K893,收入管理台账!$H$4:$H$5000)</f>
        <v>0</v>
      </c>
      <c r="N893" s="275" t="str">
        <f t="shared" si="76"/>
        <v/>
      </c>
      <c r="O893" s="276" t="str">
        <f t="shared" si="77"/>
        <v/>
      </c>
      <c r="P893" s="116"/>
      <c r="Q893" s="213"/>
      <c r="R893" s="106"/>
      <c r="S893" s="256">
        <f t="shared" si="78"/>
        <v>0</v>
      </c>
      <c r="T893" s="257"/>
      <c r="U893" s="85"/>
      <c r="V893" s="258"/>
    </row>
    <row r="894" spans="1:22">
      <c r="A894" s="245" t="str">
        <f t="shared" si="75"/>
        <v/>
      </c>
      <c r="B894" s="270"/>
      <c r="C894" s="216"/>
      <c r="D894" s="210"/>
      <c r="E894" s="214"/>
      <c r="F894" s="216"/>
      <c r="G894" s="211"/>
      <c r="H894" s="211"/>
      <c r="I894" s="211"/>
      <c r="J894" s="211"/>
      <c r="K894" s="250" t="str">
        <f t="shared" si="79"/>
        <v/>
      </c>
      <c r="L894" s="278"/>
      <c r="M894" s="252">
        <f>SUMIF(收入管理台账!$C$4:$C$5000,项目管理台账!K894,收入管理台账!$H$4:$H$5000)</f>
        <v>0</v>
      </c>
      <c r="N894" s="275" t="str">
        <f t="shared" si="76"/>
        <v/>
      </c>
      <c r="O894" s="276" t="str">
        <f t="shared" si="77"/>
        <v/>
      </c>
      <c r="P894" s="116"/>
      <c r="Q894" s="213"/>
      <c r="R894" s="106"/>
      <c r="S894" s="256">
        <f t="shared" si="78"/>
        <v>0</v>
      </c>
      <c r="T894" s="257"/>
      <c r="U894" s="85"/>
      <c r="V894" s="258"/>
    </row>
    <row r="895" spans="1:22">
      <c r="A895" s="245" t="str">
        <f t="shared" si="75"/>
        <v/>
      </c>
      <c r="B895" s="270"/>
      <c r="C895" s="216"/>
      <c r="D895" s="210"/>
      <c r="E895" s="214"/>
      <c r="F895" s="216"/>
      <c r="G895" s="211"/>
      <c r="H895" s="211"/>
      <c r="I895" s="211"/>
      <c r="J895" s="211"/>
      <c r="K895" s="250" t="str">
        <f t="shared" si="79"/>
        <v/>
      </c>
      <c r="L895" s="278"/>
      <c r="M895" s="252">
        <f>SUMIF(收入管理台账!$C$4:$C$5000,项目管理台账!K895,收入管理台账!$H$4:$H$5000)</f>
        <v>0</v>
      </c>
      <c r="N895" s="275" t="str">
        <f t="shared" si="76"/>
        <v/>
      </c>
      <c r="O895" s="276" t="str">
        <f t="shared" si="77"/>
        <v/>
      </c>
      <c r="P895" s="116"/>
      <c r="Q895" s="213"/>
      <c r="R895" s="106"/>
      <c r="S895" s="256">
        <f t="shared" si="78"/>
        <v>0</v>
      </c>
      <c r="T895" s="257"/>
      <c r="U895" s="85"/>
      <c r="V895" s="258"/>
    </row>
    <row r="896" spans="1:22">
      <c r="A896" s="245" t="str">
        <f t="shared" si="75"/>
        <v/>
      </c>
      <c r="B896" s="270"/>
      <c r="C896" s="216"/>
      <c r="D896" s="210"/>
      <c r="E896" s="214"/>
      <c r="F896" s="216"/>
      <c r="G896" s="211"/>
      <c r="H896" s="211"/>
      <c r="I896" s="211"/>
      <c r="J896" s="211"/>
      <c r="K896" s="250" t="str">
        <f t="shared" si="79"/>
        <v/>
      </c>
      <c r="L896" s="278"/>
      <c r="M896" s="252">
        <f>SUMIF(收入管理台账!$C$4:$C$5000,项目管理台账!K896,收入管理台账!$H$4:$H$5000)</f>
        <v>0</v>
      </c>
      <c r="N896" s="275" t="str">
        <f t="shared" si="76"/>
        <v/>
      </c>
      <c r="O896" s="276" t="str">
        <f t="shared" si="77"/>
        <v/>
      </c>
      <c r="P896" s="116"/>
      <c r="Q896" s="213"/>
      <c r="R896" s="106"/>
      <c r="S896" s="256">
        <f t="shared" si="78"/>
        <v>0</v>
      </c>
      <c r="T896" s="257"/>
      <c r="U896" s="85"/>
      <c r="V896" s="258"/>
    </row>
    <row r="897" spans="1:22">
      <c r="A897" s="245" t="str">
        <f t="shared" si="75"/>
        <v/>
      </c>
      <c r="B897" s="270"/>
      <c r="C897" s="216"/>
      <c r="D897" s="210"/>
      <c r="E897" s="214"/>
      <c r="F897" s="216"/>
      <c r="G897" s="211"/>
      <c r="H897" s="211"/>
      <c r="I897" s="211"/>
      <c r="J897" s="211"/>
      <c r="K897" s="250" t="str">
        <f t="shared" si="79"/>
        <v/>
      </c>
      <c r="L897" s="278"/>
      <c r="M897" s="252">
        <f>SUMIF(收入管理台账!$C$4:$C$5000,项目管理台账!K897,收入管理台账!$H$4:$H$5000)</f>
        <v>0</v>
      </c>
      <c r="N897" s="275" t="str">
        <f t="shared" si="76"/>
        <v/>
      </c>
      <c r="O897" s="276" t="str">
        <f t="shared" si="77"/>
        <v/>
      </c>
      <c r="P897" s="116"/>
      <c r="Q897" s="213"/>
      <c r="R897" s="106"/>
      <c r="S897" s="256">
        <f t="shared" si="78"/>
        <v>0</v>
      </c>
      <c r="T897" s="257"/>
      <c r="U897" s="85"/>
      <c r="V897" s="258"/>
    </row>
    <row r="898" spans="1:22">
      <c r="A898" s="245" t="str">
        <f t="shared" si="75"/>
        <v/>
      </c>
      <c r="B898" s="270"/>
      <c r="C898" s="216"/>
      <c r="D898" s="210"/>
      <c r="E898" s="214"/>
      <c r="F898" s="216"/>
      <c r="G898" s="211"/>
      <c r="H898" s="211"/>
      <c r="I898" s="211"/>
      <c r="J898" s="211"/>
      <c r="K898" s="250" t="str">
        <f t="shared" si="79"/>
        <v/>
      </c>
      <c r="L898" s="278"/>
      <c r="M898" s="252">
        <f>SUMIF(收入管理台账!$C$4:$C$5000,项目管理台账!K898,收入管理台账!$H$4:$H$5000)</f>
        <v>0</v>
      </c>
      <c r="N898" s="275" t="str">
        <f t="shared" si="76"/>
        <v/>
      </c>
      <c r="O898" s="276" t="str">
        <f t="shared" si="77"/>
        <v/>
      </c>
      <c r="P898" s="116"/>
      <c r="Q898" s="213"/>
      <c r="R898" s="106"/>
      <c r="S898" s="256">
        <f t="shared" si="78"/>
        <v>0</v>
      </c>
      <c r="T898" s="257"/>
      <c r="U898" s="85"/>
      <c r="V898" s="258"/>
    </row>
    <row r="899" spans="1:22">
      <c r="A899" s="245" t="str">
        <f t="shared" si="75"/>
        <v/>
      </c>
      <c r="B899" s="270"/>
      <c r="C899" s="216"/>
      <c r="D899" s="210"/>
      <c r="E899" s="214"/>
      <c r="F899" s="216"/>
      <c r="G899" s="211"/>
      <c r="H899" s="211"/>
      <c r="I899" s="211"/>
      <c r="J899" s="211"/>
      <c r="K899" s="250" t="str">
        <f t="shared" si="79"/>
        <v/>
      </c>
      <c r="L899" s="278"/>
      <c r="M899" s="252">
        <f>SUMIF(收入管理台账!$C$4:$C$5000,项目管理台账!K899,收入管理台账!$H$4:$H$5000)</f>
        <v>0</v>
      </c>
      <c r="N899" s="275" t="str">
        <f t="shared" si="76"/>
        <v/>
      </c>
      <c r="O899" s="276" t="str">
        <f t="shared" si="77"/>
        <v/>
      </c>
      <c r="P899" s="116"/>
      <c r="Q899" s="213"/>
      <c r="R899" s="106"/>
      <c r="S899" s="256">
        <f t="shared" si="78"/>
        <v>0</v>
      </c>
      <c r="T899" s="257"/>
      <c r="U899" s="85"/>
      <c r="V899" s="258"/>
    </row>
    <row r="900" spans="1:22">
      <c r="A900" s="245" t="str">
        <f t="shared" si="75"/>
        <v/>
      </c>
      <c r="B900" s="270"/>
      <c r="C900" s="216"/>
      <c r="D900" s="210"/>
      <c r="E900" s="214"/>
      <c r="F900" s="216"/>
      <c r="G900" s="211"/>
      <c r="H900" s="211"/>
      <c r="I900" s="211"/>
      <c r="J900" s="211"/>
      <c r="K900" s="250" t="str">
        <f t="shared" si="79"/>
        <v/>
      </c>
      <c r="L900" s="278"/>
      <c r="M900" s="252">
        <f>SUMIF(收入管理台账!$C$4:$C$5000,项目管理台账!K900,收入管理台账!$H$4:$H$5000)</f>
        <v>0</v>
      </c>
      <c r="N900" s="275" t="str">
        <f t="shared" si="76"/>
        <v/>
      </c>
      <c r="O900" s="276" t="str">
        <f t="shared" si="77"/>
        <v/>
      </c>
      <c r="P900" s="116"/>
      <c r="Q900" s="213"/>
      <c r="R900" s="106"/>
      <c r="S900" s="256">
        <f t="shared" si="78"/>
        <v>0</v>
      </c>
      <c r="T900" s="257"/>
      <c r="U900" s="85"/>
      <c r="V900" s="258"/>
    </row>
    <row r="901" spans="1:22">
      <c r="A901" s="245" t="str">
        <f t="shared" ref="A901:A964" si="80">IF(D901&lt;&gt;"",ROW()-3,"")</f>
        <v/>
      </c>
      <c r="B901" s="270"/>
      <c r="C901" s="216"/>
      <c r="D901" s="210"/>
      <c r="E901" s="214"/>
      <c r="F901" s="216"/>
      <c r="G901" s="211"/>
      <c r="H901" s="211"/>
      <c r="I901" s="211"/>
      <c r="J901" s="211"/>
      <c r="K901" s="250" t="str">
        <f t="shared" si="79"/>
        <v/>
      </c>
      <c r="L901" s="278"/>
      <c r="M901" s="252">
        <f>SUMIF(收入管理台账!$C$4:$C$5000,项目管理台账!K901,收入管理台账!$H$4:$H$5000)</f>
        <v>0</v>
      </c>
      <c r="N901" s="275" t="str">
        <f t="shared" si="76"/>
        <v/>
      </c>
      <c r="O901" s="276" t="str">
        <f t="shared" si="77"/>
        <v/>
      </c>
      <c r="P901" s="116"/>
      <c r="Q901" s="213"/>
      <c r="R901" s="106"/>
      <c r="S901" s="256">
        <f t="shared" si="78"/>
        <v>0</v>
      </c>
      <c r="T901" s="257"/>
      <c r="U901" s="85"/>
      <c r="V901" s="258"/>
    </row>
    <row r="902" spans="1:22">
      <c r="A902" s="245" t="str">
        <f t="shared" si="80"/>
        <v/>
      </c>
      <c r="B902" s="270"/>
      <c r="C902" s="216"/>
      <c r="D902" s="210"/>
      <c r="E902" s="214"/>
      <c r="F902" s="216"/>
      <c r="G902" s="211"/>
      <c r="H902" s="211"/>
      <c r="I902" s="211"/>
      <c r="J902" s="211"/>
      <c r="K902" s="250" t="str">
        <f t="shared" si="79"/>
        <v/>
      </c>
      <c r="L902" s="278"/>
      <c r="M902" s="252">
        <f>SUMIF(收入管理台账!$C$4:$C$5000,项目管理台账!K902,收入管理台账!$H$4:$H$5000)</f>
        <v>0</v>
      </c>
      <c r="N902" s="275" t="str">
        <f t="shared" ref="N902:N965" si="81">IF(L902="","",M902/L902)</f>
        <v/>
      </c>
      <c r="O902" s="276" t="str">
        <f t="shared" ref="O902:O965" si="82">IF(N902="","",IF(N902=100%,"已结清","未结清"))</f>
        <v/>
      </c>
      <c r="P902" s="116"/>
      <c r="Q902" s="213"/>
      <c r="R902" s="106"/>
      <c r="S902" s="256">
        <f t="shared" si="78"/>
        <v>0</v>
      </c>
      <c r="T902" s="257"/>
      <c r="U902" s="85"/>
      <c r="V902" s="258"/>
    </row>
    <row r="903" spans="1:22">
      <c r="A903" s="245" t="str">
        <f t="shared" si="80"/>
        <v/>
      </c>
      <c r="B903" s="270"/>
      <c r="C903" s="216"/>
      <c r="D903" s="210"/>
      <c r="E903" s="214"/>
      <c r="F903" s="216"/>
      <c r="G903" s="211"/>
      <c r="H903" s="211"/>
      <c r="I903" s="211"/>
      <c r="J903" s="211"/>
      <c r="K903" s="250" t="str">
        <f t="shared" si="79"/>
        <v/>
      </c>
      <c r="L903" s="278"/>
      <c r="M903" s="252">
        <f>SUMIF(收入管理台账!$C$4:$C$5000,项目管理台账!K903,收入管理台账!$H$4:$H$5000)</f>
        <v>0</v>
      </c>
      <c r="N903" s="275" t="str">
        <f t="shared" si="81"/>
        <v/>
      </c>
      <c r="O903" s="276" t="str">
        <f t="shared" si="82"/>
        <v/>
      </c>
      <c r="P903" s="116"/>
      <c r="Q903" s="213"/>
      <c r="R903" s="106"/>
      <c r="S903" s="256">
        <f t="shared" si="78"/>
        <v>0</v>
      </c>
      <c r="T903" s="257"/>
      <c r="U903" s="85"/>
      <c r="V903" s="258"/>
    </row>
    <row r="904" spans="1:22">
      <c r="A904" s="245" t="str">
        <f t="shared" si="80"/>
        <v/>
      </c>
      <c r="B904" s="270"/>
      <c r="C904" s="216"/>
      <c r="D904" s="210"/>
      <c r="E904" s="214"/>
      <c r="F904" s="216"/>
      <c r="G904" s="211"/>
      <c r="H904" s="211"/>
      <c r="I904" s="211"/>
      <c r="J904" s="211"/>
      <c r="K904" s="250" t="str">
        <f t="shared" si="79"/>
        <v/>
      </c>
      <c r="L904" s="278"/>
      <c r="M904" s="252">
        <f>SUMIF(收入管理台账!$C$4:$C$5000,项目管理台账!K904,收入管理台账!$H$4:$H$5000)</f>
        <v>0</v>
      </c>
      <c r="N904" s="275" t="str">
        <f t="shared" si="81"/>
        <v/>
      </c>
      <c r="O904" s="276" t="str">
        <f t="shared" si="82"/>
        <v/>
      </c>
      <c r="P904" s="116"/>
      <c r="Q904" s="213"/>
      <c r="R904" s="106"/>
      <c r="S904" s="256">
        <f t="shared" si="78"/>
        <v>0</v>
      </c>
      <c r="T904" s="257"/>
      <c r="U904" s="85"/>
      <c r="V904" s="258"/>
    </row>
    <row r="905" spans="1:22">
      <c r="A905" s="245" t="str">
        <f t="shared" si="80"/>
        <v/>
      </c>
      <c r="B905" s="270"/>
      <c r="C905" s="216"/>
      <c r="D905" s="210"/>
      <c r="E905" s="214"/>
      <c r="F905" s="216"/>
      <c r="G905" s="211"/>
      <c r="H905" s="211"/>
      <c r="I905" s="211"/>
      <c r="J905" s="211"/>
      <c r="K905" s="250" t="str">
        <f t="shared" si="79"/>
        <v/>
      </c>
      <c r="L905" s="278"/>
      <c r="M905" s="252">
        <f>SUMIF(收入管理台账!$C$4:$C$5000,项目管理台账!K905,收入管理台账!$H$4:$H$5000)</f>
        <v>0</v>
      </c>
      <c r="N905" s="275" t="str">
        <f t="shared" si="81"/>
        <v/>
      </c>
      <c r="O905" s="276" t="str">
        <f t="shared" si="82"/>
        <v/>
      </c>
      <c r="P905" s="116"/>
      <c r="Q905" s="213"/>
      <c r="R905" s="106"/>
      <c r="S905" s="256">
        <f t="shared" si="78"/>
        <v>0</v>
      </c>
      <c r="T905" s="257"/>
      <c r="U905" s="85"/>
      <c r="V905" s="258"/>
    </row>
    <row r="906" spans="1:22">
      <c r="A906" s="245" t="str">
        <f t="shared" si="80"/>
        <v/>
      </c>
      <c r="B906" s="270"/>
      <c r="C906" s="216"/>
      <c r="D906" s="210"/>
      <c r="E906" s="214"/>
      <c r="F906" s="216"/>
      <c r="G906" s="211"/>
      <c r="H906" s="211"/>
      <c r="I906" s="211"/>
      <c r="J906" s="211"/>
      <c r="K906" s="250" t="str">
        <f t="shared" si="79"/>
        <v/>
      </c>
      <c r="L906" s="278"/>
      <c r="M906" s="252">
        <f>SUMIF(收入管理台账!$C$4:$C$5000,项目管理台账!K906,收入管理台账!$H$4:$H$5000)</f>
        <v>0</v>
      </c>
      <c r="N906" s="275" t="str">
        <f t="shared" si="81"/>
        <v/>
      </c>
      <c r="O906" s="276" t="str">
        <f t="shared" si="82"/>
        <v/>
      </c>
      <c r="P906" s="116"/>
      <c r="Q906" s="213"/>
      <c r="R906" s="106"/>
      <c r="S906" s="256">
        <f t="shared" si="78"/>
        <v>0</v>
      </c>
      <c r="T906" s="257"/>
      <c r="U906" s="85"/>
      <c r="V906" s="258"/>
    </row>
    <row r="907" spans="1:22">
      <c r="A907" s="245" t="str">
        <f t="shared" si="80"/>
        <v/>
      </c>
      <c r="B907" s="270"/>
      <c r="C907" s="216"/>
      <c r="D907" s="210"/>
      <c r="E907" s="214"/>
      <c r="F907" s="216"/>
      <c r="G907" s="211"/>
      <c r="H907" s="211"/>
      <c r="I907" s="211"/>
      <c r="J907" s="211"/>
      <c r="K907" s="250" t="str">
        <f t="shared" si="79"/>
        <v/>
      </c>
      <c r="L907" s="278"/>
      <c r="M907" s="252">
        <f>SUMIF(收入管理台账!$C$4:$C$5000,项目管理台账!K907,收入管理台账!$H$4:$H$5000)</f>
        <v>0</v>
      </c>
      <c r="N907" s="275" t="str">
        <f t="shared" si="81"/>
        <v/>
      </c>
      <c r="O907" s="276" t="str">
        <f t="shared" si="82"/>
        <v/>
      </c>
      <c r="P907" s="116"/>
      <c r="Q907" s="213"/>
      <c r="R907" s="106"/>
      <c r="S907" s="256">
        <f t="shared" si="78"/>
        <v>0</v>
      </c>
      <c r="T907" s="257"/>
      <c r="U907" s="85"/>
      <c r="V907" s="258"/>
    </row>
    <row r="908" spans="1:22">
      <c r="A908" s="245" t="str">
        <f t="shared" si="80"/>
        <v/>
      </c>
      <c r="B908" s="270"/>
      <c r="C908" s="216"/>
      <c r="D908" s="210"/>
      <c r="E908" s="214"/>
      <c r="F908" s="216"/>
      <c r="G908" s="211"/>
      <c r="H908" s="211"/>
      <c r="I908" s="211"/>
      <c r="J908" s="211"/>
      <c r="K908" s="250" t="str">
        <f t="shared" si="79"/>
        <v/>
      </c>
      <c r="L908" s="278"/>
      <c r="M908" s="252">
        <f>SUMIF(收入管理台账!$C$4:$C$5000,项目管理台账!K908,收入管理台账!$H$4:$H$5000)</f>
        <v>0</v>
      </c>
      <c r="N908" s="275" t="str">
        <f t="shared" si="81"/>
        <v/>
      </c>
      <c r="O908" s="276" t="str">
        <f t="shared" si="82"/>
        <v/>
      </c>
      <c r="P908" s="116"/>
      <c r="Q908" s="213"/>
      <c r="R908" s="106"/>
      <c r="S908" s="256">
        <f t="shared" si="78"/>
        <v>0</v>
      </c>
      <c r="T908" s="257"/>
      <c r="U908" s="85"/>
      <c r="V908" s="258"/>
    </row>
    <row r="909" spans="1:22">
      <c r="A909" s="245" t="str">
        <f t="shared" si="80"/>
        <v/>
      </c>
      <c r="B909" s="270"/>
      <c r="C909" s="216"/>
      <c r="D909" s="210"/>
      <c r="E909" s="214"/>
      <c r="F909" s="216"/>
      <c r="G909" s="211"/>
      <c r="H909" s="211"/>
      <c r="I909" s="211"/>
      <c r="J909" s="211"/>
      <c r="K909" s="250" t="str">
        <f t="shared" si="79"/>
        <v/>
      </c>
      <c r="L909" s="278"/>
      <c r="M909" s="252">
        <f>SUMIF(收入管理台账!$C$4:$C$5000,项目管理台账!K909,收入管理台账!$H$4:$H$5000)</f>
        <v>0</v>
      </c>
      <c r="N909" s="275" t="str">
        <f t="shared" si="81"/>
        <v/>
      </c>
      <c r="O909" s="276" t="str">
        <f t="shared" si="82"/>
        <v/>
      </c>
      <c r="P909" s="116"/>
      <c r="Q909" s="213"/>
      <c r="R909" s="106"/>
      <c r="S909" s="256">
        <f t="shared" si="78"/>
        <v>0</v>
      </c>
      <c r="T909" s="257"/>
      <c r="U909" s="85"/>
      <c r="V909" s="258"/>
    </row>
    <row r="910" spans="1:22">
      <c r="A910" s="245" t="str">
        <f t="shared" si="80"/>
        <v/>
      </c>
      <c r="B910" s="270"/>
      <c r="C910" s="216"/>
      <c r="D910" s="210"/>
      <c r="E910" s="214"/>
      <c r="F910" s="216"/>
      <c r="G910" s="211"/>
      <c r="H910" s="211"/>
      <c r="I910" s="211"/>
      <c r="J910" s="211"/>
      <c r="K910" s="250" t="str">
        <f t="shared" si="79"/>
        <v/>
      </c>
      <c r="L910" s="278"/>
      <c r="M910" s="252">
        <f>SUMIF(收入管理台账!$C$4:$C$5000,项目管理台账!K910,收入管理台账!$H$4:$H$5000)</f>
        <v>0</v>
      </c>
      <c r="N910" s="275" t="str">
        <f t="shared" si="81"/>
        <v/>
      </c>
      <c r="O910" s="276" t="str">
        <f t="shared" si="82"/>
        <v/>
      </c>
      <c r="P910" s="116"/>
      <c r="Q910" s="213"/>
      <c r="R910" s="106"/>
      <c r="S910" s="256">
        <f t="shared" si="78"/>
        <v>0</v>
      </c>
      <c r="T910" s="257"/>
      <c r="U910" s="85"/>
      <c r="V910" s="258"/>
    </row>
    <row r="911" spans="1:22">
      <c r="A911" s="245" t="str">
        <f t="shared" si="80"/>
        <v/>
      </c>
      <c r="B911" s="270"/>
      <c r="C911" s="216"/>
      <c r="D911" s="210"/>
      <c r="E911" s="214"/>
      <c r="F911" s="216"/>
      <c r="G911" s="211"/>
      <c r="H911" s="211"/>
      <c r="I911" s="211"/>
      <c r="J911" s="211"/>
      <c r="K911" s="250" t="str">
        <f t="shared" si="79"/>
        <v/>
      </c>
      <c r="L911" s="278"/>
      <c r="M911" s="252">
        <f>SUMIF(收入管理台账!$C$4:$C$5000,项目管理台账!K911,收入管理台账!$H$4:$H$5000)</f>
        <v>0</v>
      </c>
      <c r="N911" s="275" t="str">
        <f t="shared" si="81"/>
        <v/>
      </c>
      <c r="O911" s="276" t="str">
        <f t="shared" si="82"/>
        <v/>
      </c>
      <c r="P911" s="116"/>
      <c r="Q911" s="213"/>
      <c r="R911" s="106"/>
      <c r="S911" s="256">
        <f t="shared" si="78"/>
        <v>0</v>
      </c>
      <c r="T911" s="257"/>
      <c r="U911" s="85"/>
      <c r="V911" s="258"/>
    </row>
    <row r="912" spans="1:22">
      <c r="A912" s="245" t="str">
        <f t="shared" si="80"/>
        <v/>
      </c>
      <c r="B912" s="270"/>
      <c r="C912" s="216"/>
      <c r="D912" s="210"/>
      <c r="E912" s="214"/>
      <c r="F912" s="216"/>
      <c r="G912" s="211"/>
      <c r="H912" s="211"/>
      <c r="I912" s="211"/>
      <c r="J912" s="211"/>
      <c r="K912" s="250" t="str">
        <f t="shared" si="79"/>
        <v/>
      </c>
      <c r="L912" s="278"/>
      <c r="M912" s="252">
        <f>SUMIF(收入管理台账!$C$4:$C$5000,项目管理台账!K912,收入管理台账!$H$4:$H$5000)</f>
        <v>0</v>
      </c>
      <c r="N912" s="275" t="str">
        <f t="shared" si="81"/>
        <v/>
      </c>
      <c r="O912" s="276" t="str">
        <f t="shared" si="82"/>
        <v/>
      </c>
      <c r="P912" s="116"/>
      <c r="Q912" s="213"/>
      <c r="R912" s="106"/>
      <c r="S912" s="256">
        <f t="shared" si="78"/>
        <v>0</v>
      </c>
      <c r="T912" s="257"/>
      <c r="U912" s="85"/>
      <c r="V912" s="258"/>
    </row>
    <row r="913" spans="1:22">
      <c r="A913" s="245" t="str">
        <f t="shared" si="80"/>
        <v/>
      </c>
      <c r="B913" s="270"/>
      <c r="C913" s="216"/>
      <c r="D913" s="210"/>
      <c r="E913" s="214"/>
      <c r="F913" s="216"/>
      <c r="G913" s="211"/>
      <c r="H913" s="211"/>
      <c r="I913" s="211"/>
      <c r="J913" s="211"/>
      <c r="K913" s="250" t="str">
        <f t="shared" si="79"/>
        <v/>
      </c>
      <c r="L913" s="278"/>
      <c r="M913" s="252">
        <f>SUMIF(收入管理台账!$C$4:$C$5000,项目管理台账!K913,收入管理台账!$H$4:$H$5000)</f>
        <v>0</v>
      </c>
      <c r="N913" s="275" t="str">
        <f t="shared" si="81"/>
        <v/>
      </c>
      <c r="O913" s="276" t="str">
        <f t="shared" si="82"/>
        <v/>
      </c>
      <c r="P913" s="116"/>
      <c r="Q913" s="213"/>
      <c r="R913" s="106"/>
      <c r="S913" s="256">
        <f t="shared" si="78"/>
        <v>0</v>
      </c>
      <c r="T913" s="257"/>
      <c r="U913" s="85"/>
      <c r="V913" s="258"/>
    </row>
    <row r="914" spans="1:22">
      <c r="A914" s="245" t="str">
        <f t="shared" si="80"/>
        <v/>
      </c>
      <c r="B914" s="270"/>
      <c r="C914" s="216"/>
      <c r="D914" s="210"/>
      <c r="E914" s="214"/>
      <c r="F914" s="216"/>
      <c r="G914" s="211"/>
      <c r="H914" s="211"/>
      <c r="I914" s="211"/>
      <c r="J914" s="211"/>
      <c r="K914" s="250" t="str">
        <f t="shared" si="79"/>
        <v/>
      </c>
      <c r="L914" s="278"/>
      <c r="M914" s="252">
        <f>SUMIF(收入管理台账!$C$4:$C$5000,项目管理台账!K914,收入管理台账!$H$4:$H$5000)</f>
        <v>0</v>
      </c>
      <c r="N914" s="275" t="str">
        <f t="shared" si="81"/>
        <v/>
      </c>
      <c r="O914" s="276" t="str">
        <f t="shared" si="82"/>
        <v/>
      </c>
      <c r="P914" s="116"/>
      <c r="Q914" s="213"/>
      <c r="R914" s="106"/>
      <c r="S914" s="256">
        <f t="shared" si="78"/>
        <v>0</v>
      </c>
      <c r="T914" s="257"/>
      <c r="U914" s="85"/>
      <c r="V914" s="258"/>
    </row>
    <row r="915" spans="1:22">
      <c r="A915" s="245" t="str">
        <f t="shared" si="80"/>
        <v/>
      </c>
      <c r="B915" s="270"/>
      <c r="C915" s="216"/>
      <c r="D915" s="210"/>
      <c r="E915" s="214"/>
      <c r="F915" s="216"/>
      <c r="G915" s="211"/>
      <c r="H915" s="211"/>
      <c r="I915" s="211"/>
      <c r="J915" s="211"/>
      <c r="K915" s="250" t="str">
        <f t="shared" si="79"/>
        <v/>
      </c>
      <c r="L915" s="278"/>
      <c r="M915" s="252">
        <f>SUMIF(收入管理台账!$C$4:$C$5000,项目管理台账!K915,收入管理台账!$H$4:$H$5000)</f>
        <v>0</v>
      </c>
      <c r="N915" s="275" t="str">
        <f t="shared" si="81"/>
        <v/>
      </c>
      <c r="O915" s="276" t="str">
        <f t="shared" si="82"/>
        <v/>
      </c>
      <c r="P915" s="116"/>
      <c r="Q915" s="213"/>
      <c r="R915" s="106"/>
      <c r="S915" s="256">
        <f t="shared" si="78"/>
        <v>0</v>
      </c>
      <c r="T915" s="257"/>
      <c r="U915" s="85"/>
      <c r="V915" s="258"/>
    </row>
    <row r="916" spans="1:22">
      <c r="A916" s="245" t="str">
        <f t="shared" si="80"/>
        <v/>
      </c>
      <c r="B916" s="270"/>
      <c r="C916" s="216"/>
      <c r="D916" s="210"/>
      <c r="E916" s="214"/>
      <c r="F916" s="216"/>
      <c r="G916" s="211"/>
      <c r="H916" s="211"/>
      <c r="I916" s="211"/>
      <c r="J916" s="211"/>
      <c r="K916" s="250" t="str">
        <f t="shared" si="79"/>
        <v/>
      </c>
      <c r="L916" s="278"/>
      <c r="M916" s="252">
        <f>SUMIF(收入管理台账!$C$4:$C$5000,项目管理台账!K916,收入管理台账!$H$4:$H$5000)</f>
        <v>0</v>
      </c>
      <c r="N916" s="275" t="str">
        <f t="shared" si="81"/>
        <v/>
      </c>
      <c r="O916" s="276" t="str">
        <f t="shared" si="82"/>
        <v/>
      </c>
      <c r="P916" s="116"/>
      <c r="Q916" s="213"/>
      <c r="R916" s="106"/>
      <c r="S916" s="256">
        <f t="shared" si="78"/>
        <v>0</v>
      </c>
      <c r="T916" s="257"/>
      <c r="U916" s="85"/>
      <c r="V916" s="258"/>
    </row>
    <row r="917" spans="1:22">
      <c r="A917" s="245" t="str">
        <f t="shared" si="80"/>
        <v/>
      </c>
      <c r="B917" s="270"/>
      <c r="C917" s="216"/>
      <c r="D917" s="210"/>
      <c r="E917" s="214"/>
      <c r="F917" s="216"/>
      <c r="G917" s="211"/>
      <c r="H917" s="211"/>
      <c r="I917" s="211"/>
      <c r="J917" s="211"/>
      <c r="K917" s="250" t="str">
        <f t="shared" si="79"/>
        <v/>
      </c>
      <c r="L917" s="278"/>
      <c r="M917" s="252">
        <f>SUMIF(收入管理台账!$C$4:$C$5000,项目管理台账!K917,收入管理台账!$H$4:$H$5000)</f>
        <v>0</v>
      </c>
      <c r="N917" s="275" t="str">
        <f t="shared" si="81"/>
        <v/>
      </c>
      <c r="O917" s="276" t="str">
        <f t="shared" si="82"/>
        <v/>
      </c>
      <c r="P917" s="116"/>
      <c r="Q917" s="213"/>
      <c r="R917" s="106"/>
      <c r="S917" s="256">
        <f t="shared" si="78"/>
        <v>0</v>
      </c>
      <c r="T917" s="257"/>
      <c r="U917" s="85"/>
      <c r="V917" s="258"/>
    </row>
    <row r="918" spans="1:22">
      <c r="A918" s="245" t="str">
        <f t="shared" si="80"/>
        <v/>
      </c>
      <c r="B918" s="270"/>
      <c r="C918" s="216"/>
      <c r="D918" s="210"/>
      <c r="E918" s="214"/>
      <c r="F918" s="216"/>
      <c r="G918" s="211"/>
      <c r="H918" s="211"/>
      <c r="I918" s="211"/>
      <c r="J918" s="211"/>
      <c r="K918" s="250" t="str">
        <f t="shared" si="79"/>
        <v/>
      </c>
      <c r="L918" s="278"/>
      <c r="M918" s="252">
        <f>SUMIF(收入管理台账!$C$4:$C$5000,项目管理台账!K918,收入管理台账!$H$4:$H$5000)</f>
        <v>0</v>
      </c>
      <c r="N918" s="275" t="str">
        <f t="shared" si="81"/>
        <v/>
      </c>
      <c r="O918" s="276" t="str">
        <f t="shared" si="82"/>
        <v/>
      </c>
      <c r="P918" s="116"/>
      <c r="Q918" s="213"/>
      <c r="R918" s="106"/>
      <c r="S918" s="256">
        <f t="shared" si="78"/>
        <v>0</v>
      </c>
      <c r="T918" s="257"/>
      <c r="U918" s="85"/>
      <c r="V918" s="258"/>
    </row>
    <row r="919" spans="1:22">
      <c r="A919" s="245" t="str">
        <f t="shared" si="80"/>
        <v/>
      </c>
      <c r="B919" s="270"/>
      <c r="C919" s="216"/>
      <c r="D919" s="210"/>
      <c r="E919" s="214"/>
      <c r="F919" s="216"/>
      <c r="G919" s="211"/>
      <c r="H919" s="211"/>
      <c r="I919" s="211"/>
      <c r="J919" s="211"/>
      <c r="K919" s="250" t="str">
        <f t="shared" si="79"/>
        <v/>
      </c>
      <c r="L919" s="278"/>
      <c r="M919" s="252">
        <f>SUMIF(收入管理台账!$C$4:$C$5000,项目管理台账!K919,收入管理台账!$H$4:$H$5000)</f>
        <v>0</v>
      </c>
      <c r="N919" s="275" t="str">
        <f t="shared" si="81"/>
        <v/>
      </c>
      <c r="O919" s="276" t="str">
        <f t="shared" si="82"/>
        <v/>
      </c>
      <c r="P919" s="116"/>
      <c r="Q919" s="213"/>
      <c r="R919" s="106"/>
      <c r="S919" s="256">
        <f t="shared" si="78"/>
        <v>0</v>
      </c>
      <c r="T919" s="257"/>
      <c r="U919" s="85"/>
      <c r="V919" s="258"/>
    </row>
    <row r="920" spans="1:22">
      <c r="A920" s="245" t="str">
        <f t="shared" si="80"/>
        <v/>
      </c>
      <c r="B920" s="270"/>
      <c r="C920" s="216"/>
      <c r="D920" s="210"/>
      <c r="E920" s="214"/>
      <c r="F920" s="216"/>
      <c r="G920" s="211"/>
      <c r="H920" s="211"/>
      <c r="I920" s="211"/>
      <c r="J920" s="211"/>
      <c r="K920" s="250" t="str">
        <f t="shared" si="79"/>
        <v/>
      </c>
      <c r="L920" s="278"/>
      <c r="M920" s="252">
        <f>SUMIF(收入管理台账!$C$4:$C$5000,项目管理台账!K920,收入管理台账!$H$4:$H$5000)</f>
        <v>0</v>
      </c>
      <c r="N920" s="275" t="str">
        <f t="shared" si="81"/>
        <v/>
      </c>
      <c r="O920" s="276" t="str">
        <f t="shared" si="82"/>
        <v/>
      </c>
      <c r="P920" s="116"/>
      <c r="Q920" s="213"/>
      <c r="R920" s="106"/>
      <c r="S920" s="256">
        <f t="shared" si="78"/>
        <v>0</v>
      </c>
      <c r="T920" s="257"/>
      <c r="U920" s="85"/>
      <c r="V920" s="258"/>
    </row>
    <row r="921" spans="1:22">
      <c r="A921" s="245" t="str">
        <f t="shared" si="80"/>
        <v/>
      </c>
      <c r="B921" s="270"/>
      <c r="C921" s="216"/>
      <c r="D921" s="210"/>
      <c r="E921" s="214"/>
      <c r="F921" s="216"/>
      <c r="G921" s="211"/>
      <c r="H921" s="211"/>
      <c r="I921" s="211"/>
      <c r="J921" s="211"/>
      <c r="K921" s="250" t="str">
        <f t="shared" si="79"/>
        <v/>
      </c>
      <c r="L921" s="278"/>
      <c r="M921" s="252">
        <f>SUMIF(收入管理台账!$C$4:$C$5000,项目管理台账!K921,收入管理台账!$H$4:$H$5000)</f>
        <v>0</v>
      </c>
      <c r="N921" s="275" t="str">
        <f t="shared" si="81"/>
        <v/>
      </c>
      <c r="O921" s="276" t="str">
        <f t="shared" si="82"/>
        <v/>
      </c>
      <c r="P921" s="116"/>
      <c r="Q921" s="213"/>
      <c r="R921" s="106"/>
      <c r="S921" s="256">
        <f t="shared" si="78"/>
        <v>0</v>
      </c>
      <c r="T921" s="257"/>
      <c r="U921" s="85"/>
      <c r="V921" s="258"/>
    </row>
    <row r="922" spans="1:22">
      <c r="A922" s="245" t="str">
        <f t="shared" si="80"/>
        <v/>
      </c>
      <c r="B922" s="270"/>
      <c r="C922" s="216"/>
      <c r="D922" s="210"/>
      <c r="E922" s="214"/>
      <c r="F922" s="216"/>
      <c r="G922" s="211"/>
      <c r="H922" s="211"/>
      <c r="I922" s="211"/>
      <c r="J922" s="211"/>
      <c r="K922" s="250" t="str">
        <f t="shared" si="79"/>
        <v/>
      </c>
      <c r="L922" s="278"/>
      <c r="M922" s="252">
        <f>SUMIF(收入管理台账!$C$4:$C$5000,项目管理台账!K922,收入管理台账!$H$4:$H$5000)</f>
        <v>0</v>
      </c>
      <c r="N922" s="275" t="str">
        <f t="shared" si="81"/>
        <v/>
      </c>
      <c r="O922" s="276" t="str">
        <f t="shared" si="82"/>
        <v/>
      </c>
      <c r="P922" s="116"/>
      <c r="Q922" s="213"/>
      <c r="R922" s="106"/>
      <c r="S922" s="256">
        <f t="shared" si="78"/>
        <v>0</v>
      </c>
      <c r="T922" s="257"/>
      <c r="U922" s="85"/>
      <c r="V922" s="258"/>
    </row>
    <row r="923" spans="1:22">
      <c r="A923" s="245" t="str">
        <f t="shared" si="80"/>
        <v/>
      </c>
      <c r="B923" s="270"/>
      <c r="C923" s="216"/>
      <c r="D923" s="210"/>
      <c r="E923" s="214"/>
      <c r="F923" s="216"/>
      <c r="G923" s="211"/>
      <c r="H923" s="211"/>
      <c r="I923" s="211"/>
      <c r="J923" s="211"/>
      <c r="K923" s="250" t="str">
        <f t="shared" si="79"/>
        <v/>
      </c>
      <c r="L923" s="278"/>
      <c r="M923" s="252">
        <f>SUMIF(收入管理台账!$C$4:$C$5000,项目管理台账!K923,收入管理台账!$H$4:$H$5000)</f>
        <v>0</v>
      </c>
      <c r="N923" s="275" t="str">
        <f t="shared" si="81"/>
        <v/>
      </c>
      <c r="O923" s="276" t="str">
        <f t="shared" si="82"/>
        <v/>
      </c>
      <c r="P923" s="116"/>
      <c r="Q923" s="213"/>
      <c r="R923" s="106"/>
      <c r="S923" s="256">
        <f t="shared" si="78"/>
        <v>0</v>
      </c>
      <c r="T923" s="257"/>
      <c r="U923" s="85"/>
      <c r="V923" s="258"/>
    </row>
    <row r="924" spans="1:22">
      <c r="A924" s="245" t="str">
        <f t="shared" si="80"/>
        <v/>
      </c>
      <c r="B924" s="270"/>
      <c r="C924" s="216"/>
      <c r="D924" s="210"/>
      <c r="E924" s="214"/>
      <c r="F924" s="216"/>
      <c r="G924" s="211"/>
      <c r="H924" s="211"/>
      <c r="I924" s="211"/>
      <c r="J924" s="211"/>
      <c r="K924" s="250" t="str">
        <f t="shared" si="79"/>
        <v/>
      </c>
      <c r="L924" s="278"/>
      <c r="M924" s="252">
        <f>SUMIF(收入管理台账!$C$4:$C$5000,项目管理台账!K924,收入管理台账!$H$4:$H$5000)</f>
        <v>0</v>
      </c>
      <c r="N924" s="275" t="str">
        <f t="shared" si="81"/>
        <v/>
      </c>
      <c r="O924" s="276" t="str">
        <f t="shared" si="82"/>
        <v/>
      </c>
      <c r="P924" s="116"/>
      <c r="Q924" s="213"/>
      <c r="R924" s="106"/>
      <c r="S924" s="256">
        <f t="shared" si="78"/>
        <v>0</v>
      </c>
      <c r="T924" s="257"/>
      <c r="U924" s="85"/>
      <c r="V924" s="258"/>
    </row>
    <row r="925" spans="1:22">
      <c r="A925" s="245" t="str">
        <f t="shared" si="80"/>
        <v/>
      </c>
      <c r="B925" s="270"/>
      <c r="C925" s="216"/>
      <c r="D925" s="210"/>
      <c r="E925" s="214"/>
      <c r="F925" s="216"/>
      <c r="G925" s="211"/>
      <c r="H925" s="211"/>
      <c r="I925" s="211"/>
      <c r="J925" s="211"/>
      <c r="K925" s="250" t="str">
        <f t="shared" si="79"/>
        <v/>
      </c>
      <c r="L925" s="278"/>
      <c r="M925" s="252">
        <f>SUMIF(收入管理台账!$C$4:$C$5000,项目管理台账!K925,收入管理台账!$H$4:$H$5000)</f>
        <v>0</v>
      </c>
      <c r="N925" s="275" t="str">
        <f t="shared" si="81"/>
        <v/>
      </c>
      <c r="O925" s="276" t="str">
        <f t="shared" si="82"/>
        <v/>
      </c>
      <c r="P925" s="116"/>
      <c r="Q925" s="213"/>
      <c r="R925" s="106"/>
      <c r="S925" s="256">
        <f t="shared" si="78"/>
        <v>0</v>
      </c>
      <c r="T925" s="257"/>
      <c r="U925" s="85"/>
      <c r="V925" s="258"/>
    </row>
    <row r="926" spans="1:22">
      <c r="A926" s="245" t="str">
        <f t="shared" si="80"/>
        <v/>
      </c>
      <c r="B926" s="270"/>
      <c r="C926" s="216"/>
      <c r="D926" s="210"/>
      <c r="E926" s="214"/>
      <c r="F926" s="216"/>
      <c r="G926" s="211"/>
      <c r="H926" s="211"/>
      <c r="I926" s="211"/>
      <c r="J926" s="211"/>
      <c r="K926" s="250" t="str">
        <f t="shared" si="79"/>
        <v/>
      </c>
      <c r="L926" s="278"/>
      <c r="M926" s="252">
        <f>SUMIF(收入管理台账!$C$4:$C$5000,项目管理台账!K926,收入管理台账!$H$4:$H$5000)</f>
        <v>0</v>
      </c>
      <c r="N926" s="275" t="str">
        <f t="shared" si="81"/>
        <v/>
      </c>
      <c r="O926" s="276" t="str">
        <f t="shared" si="82"/>
        <v/>
      </c>
      <c r="P926" s="116"/>
      <c r="Q926" s="213"/>
      <c r="R926" s="106"/>
      <c r="S926" s="256">
        <f t="shared" si="78"/>
        <v>0</v>
      </c>
      <c r="T926" s="257"/>
      <c r="U926" s="85"/>
      <c r="V926" s="258"/>
    </row>
    <row r="927" spans="1:22">
      <c r="A927" s="245" t="str">
        <f t="shared" si="80"/>
        <v/>
      </c>
      <c r="B927" s="270"/>
      <c r="C927" s="216"/>
      <c r="D927" s="210"/>
      <c r="E927" s="214"/>
      <c r="F927" s="216"/>
      <c r="G927" s="211"/>
      <c r="H927" s="211"/>
      <c r="I927" s="211"/>
      <c r="J927" s="211"/>
      <c r="K927" s="250" t="str">
        <f t="shared" si="79"/>
        <v/>
      </c>
      <c r="L927" s="278"/>
      <c r="M927" s="252">
        <f>SUMIF(收入管理台账!$C$4:$C$5000,项目管理台账!K927,收入管理台账!$H$4:$H$5000)</f>
        <v>0</v>
      </c>
      <c r="N927" s="275" t="str">
        <f t="shared" si="81"/>
        <v/>
      </c>
      <c r="O927" s="276" t="str">
        <f t="shared" si="82"/>
        <v/>
      </c>
      <c r="P927" s="116"/>
      <c r="Q927" s="213"/>
      <c r="R927" s="106"/>
      <c r="S927" s="256">
        <f t="shared" si="78"/>
        <v>0</v>
      </c>
      <c r="T927" s="257"/>
      <c r="U927" s="85"/>
      <c r="V927" s="258"/>
    </row>
    <row r="928" spans="1:22">
      <c r="A928" s="245" t="str">
        <f t="shared" si="80"/>
        <v/>
      </c>
      <c r="B928" s="270"/>
      <c r="C928" s="216"/>
      <c r="D928" s="210"/>
      <c r="E928" s="214"/>
      <c r="F928" s="216"/>
      <c r="G928" s="211"/>
      <c r="H928" s="211"/>
      <c r="I928" s="211"/>
      <c r="J928" s="211"/>
      <c r="K928" s="250" t="str">
        <f t="shared" si="79"/>
        <v/>
      </c>
      <c r="L928" s="278"/>
      <c r="M928" s="252">
        <f>SUMIF(收入管理台账!$C$4:$C$5000,项目管理台账!K928,收入管理台账!$H$4:$H$5000)</f>
        <v>0</v>
      </c>
      <c r="N928" s="275" t="str">
        <f t="shared" si="81"/>
        <v/>
      </c>
      <c r="O928" s="276" t="str">
        <f t="shared" si="82"/>
        <v/>
      </c>
      <c r="P928" s="116"/>
      <c r="Q928" s="213"/>
      <c r="R928" s="106"/>
      <c r="S928" s="256">
        <f t="shared" si="78"/>
        <v>0</v>
      </c>
      <c r="T928" s="257"/>
      <c r="U928" s="85"/>
      <c r="V928" s="258"/>
    </row>
    <row r="929" spans="1:22">
      <c r="A929" s="245" t="str">
        <f t="shared" si="80"/>
        <v/>
      </c>
      <c r="B929" s="270"/>
      <c r="C929" s="216"/>
      <c r="D929" s="210"/>
      <c r="E929" s="214"/>
      <c r="F929" s="216"/>
      <c r="G929" s="211"/>
      <c r="H929" s="211"/>
      <c r="I929" s="211"/>
      <c r="J929" s="211"/>
      <c r="K929" s="250" t="str">
        <f t="shared" si="79"/>
        <v/>
      </c>
      <c r="L929" s="278"/>
      <c r="M929" s="252">
        <f>SUMIF(收入管理台账!$C$4:$C$5000,项目管理台账!K929,收入管理台账!$H$4:$H$5000)</f>
        <v>0</v>
      </c>
      <c r="N929" s="275" t="str">
        <f t="shared" si="81"/>
        <v/>
      </c>
      <c r="O929" s="276" t="str">
        <f t="shared" si="82"/>
        <v/>
      </c>
      <c r="P929" s="116"/>
      <c r="Q929" s="213"/>
      <c r="R929" s="106"/>
      <c r="S929" s="256">
        <f t="shared" si="78"/>
        <v>0</v>
      </c>
      <c r="T929" s="257"/>
      <c r="U929" s="85"/>
      <c r="V929" s="258"/>
    </row>
    <row r="930" spans="1:22">
      <c r="A930" s="245" t="str">
        <f t="shared" si="80"/>
        <v/>
      </c>
      <c r="B930" s="270"/>
      <c r="C930" s="216"/>
      <c r="D930" s="210"/>
      <c r="E930" s="214"/>
      <c r="F930" s="216"/>
      <c r="G930" s="211"/>
      <c r="H930" s="211"/>
      <c r="I930" s="211"/>
      <c r="J930" s="211"/>
      <c r="K930" s="250" t="str">
        <f t="shared" si="79"/>
        <v/>
      </c>
      <c r="L930" s="278"/>
      <c r="M930" s="252">
        <f>SUMIF(收入管理台账!$C$4:$C$5000,项目管理台账!K930,收入管理台账!$H$4:$H$5000)</f>
        <v>0</v>
      </c>
      <c r="N930" s="275" t="str">
        <f t="shared" si="81"/>
        <v/>
      </c>
      <c r="O930" s="276" t="str">
        <f t="shared" si="82"/>
        <v/>
      </c>
      <c r="P930" s="116"/>
      <c r="Q930" s="213"/>
      <c r="R930" s="106"/>
      <c r="S930" s="256">
        <f t="shared" si="78"/>
        <v>0</v>
      </c>
      <c r="T930" s="257"/>
      <c r="U930" s="85"/>
      <c r="V930" s="258"/>
    </row>
    <row r="931" spans="1:22">
      <c r="A931" s="245" t="str">
        <f t="shared" si="80"/>
        <v/>
      </c>
      <c r="B931" s="270"/>
      <c r="C931" s="216"/>
      <c r="D931" s="210"/>
      <c r="E931" s="214"/>
      <c r="F931" s="216"/>
      <c r="G931" s="211"/>
      <c r="H931" s="211"/>
      <c r="I931" s="211"/>
      <c r="J931" s="211"/>
      <c r="K931" s="250" t="str">
        <f t="shared" si="79"/>
        <v/>
      </c>
      <c r="L931" s="278"/>
      <c r="M931" s="252">
        <f>SUMIF(收入管理台账!$C$4:$C$5000,项目管理台账!K931,收入管理台账!$H$4:$H$5000)</f>
        <v>0</v>
      </c>
      <c r="N931" s="275" t="str">
        <f t="shared" si="81"/>
        <v/>
      </c>
      <c r="O931" s="276" t="str">
        <f t="shared" si="82"/>
        <v/>
      </c>
      <c r="P931" s="116"/>
      <c r="Q931" s="213"/>
      <c r="R931" s="106"/>
      <c r="S931" s="256">
        <f t="shared" si="78"/>
        <v>0</v>
      </c>
      <c r="T931" s="257"/>
      <c r="U931" s="85"/>
      <c r="V931" s="258"/>
    </row>
    <row r="932" spans="1:22">
      <c r="A932" s="245" t="str">
        <f t="shared" si="80"/>
        <v/>
      </c>
      <c r="B932" s="270"/>
      <c r="C932" s="216"/>
      <c r="D932" s="210"/>
      <c r="E932" s="214"/>
      <c r="F932" s="216"/>
      <c r="G932" s="211"/>
      <c r="H932" s="211"/>
      <c r="I932" s="211"/>
      <c r="J932" s="211"/>
      <c r="K932" s="250" t="str">
        <f t="shared" si="79"/>
        <v/>
      </c>
      <c r="L932" s="278"/>
      <c r="M932" s="252">
        <f>SUMIF(收入管理台账!$C$4:$C$5000,项目管理台账!K932,收入管理台账!$H$4:$H$5000)</f>
        <v>0</v>
      </c>
      <c r="N932" s="275" t="str">
        <f t="shared" si="81"/>
        <v/>
      </c>
      <c r="O932" s="276" t="str">
        <f t="shared" si="82"/>
        <v/>
      </c>
      <c r="P932" s="116"/>
      <c r="Q932" s="213"/>
      <c r="R932" s="106"/>
      <c r="S932" s="256">
        <f t="shared" si="78"/>
        <v>0</v>
      </c>
      <c r="T932" s="257"/>
      <c r="U932" s="85"/>
      <c r="V932" s="258"/>
    </row>
    <row r="933" spans="1:22">
      <c r="A933" s="245" t="str">
        <f t="shared" si="80"/>
        <v/>
      </c>
      <c r="B933" s="270"/>
      <c r="C933" s="216"/>
      <c r="D933" s="210"/>
      <c r="E933" s="214"/>
      <c r="F933" s="216"/>
      <c r="G933" s="211"/>
      <c r="H933" s="211"/>
      <c r="I933" s="211"/>
      <c r="J933" s="211"/>
      <c r="K933" s="250" t="str">
        <f t="shared" si="79"/>
        <v/>
      </c>
      <c r="L933" s="278"/>
      <c r="M933" s="252">
        <f>SUMIF(收入管理台账!$C$4:$C$5000,项目管理台账!K933,收入管理台账!$H$4:$H$5000)</f>
        <v>0</v>
      </c>
      <c r="N933" s="275" t="str">
        <f t="shared" si="81"/>
        <v/>
      </c>
      <c r="O933" s="276" t="str">
        <f t="shared" si="82"/>
        <v/>
      </c>
      <c r="P933" s="116"/>
      <c r="Q933" s="213"/>
      <c r="R933" s="106"/>
      <c r="S933" s="256">
        <f t="shared" si="78"/>
        <v>0</v>
      </c>
      <c r="T933" s="257"/>
      <c r="U933" s="85"/>
      <c r="V933" s="258"/>
    </row>
    <row r="934" spans="1:22">
      <c r="A934" s="245" t="str">
        <f t="shared" si="80"/>
        <v/>
      </c>
      <c r="B934" s="270"/>
      <c r="C934" s="216"/>
      <c r="D934" s="210"/>
      <c r="E934" s="214"/>
      <c r="F934" s="216"/>
      <c r="G934" s="211"/>
      <c r="H934" s="211"/>
      <c r="I934" s="211"/>
      <c r="J934" s="211"/>
      <c r="K934" s="250" t="str">
        <f t="shared" si="79"/>
        <v/>
      </c>
      <c r="L934" s="278"/>
      <c r="M934" s="252">
        <f>SUMIF(收入管理台账!$C$4:$C$5000,项目管理台账!K934,收入管理台账!$H$4:$H$5000)</f>
        <v>0</v>
      </c>
      <c r="N934" s="275" t="str">
        <f t="shared" si="81"/>
        <v/>
      </c>
      <c r="O934" s="276" t="str">
        <f t="shared" si="82"/>
        <v/>
      </c>
      <c r="P934" s="116"/>
      <c r="Q934" s="213"/>
      <c r="R934" s="106"/>
      <c r="S934" s="256">
        <f t="shared" si="78"/>
        <v>0</v>
      </c>
      <c r="T934" s="257"/>
      <c r="U934" s="85"/>
      <c r="V934" s="258"/>
    </row>
    <row r="935" spans="1:22">
      <c r="A935" s="245" t="str">
        <f t="shared" si="80"/>
        <v/>
      </c>
      <c r="B935" s="270"/>
      <c r="C935" s="216"/>
      <c r="D935" s="210"/>
      <c r="E935" s="214"/>
      <c r="F935" s="216"/>
      <c r="G935" s="211"/>
      <c r="H935" s="211"/>
      <c r="I935" s="211"/>
      <c r="J935" s="211"/>
      <c r="K935" s="250" t="str">
        <f t="shared" si="79"/>
        <v/>
      </c>
      <c r="L935" s="278"/>
      <c r="M935" s="252">
        <f>SUMIF(收入管理台账!$C$4:$C$5000,项目管理台账!K935,收入管理台账!$H$4:$H$5000)</f>
        <v>0</v>
      </c>
      <c r="N935" s="275" t="str">
        <f t="shared" si="81"/>
        <v/>
      </c>
      <c r="O935" s="276" t="str">
        <f t="shared" si="82"/>
        <v/>
      </c>
      <c r="P935" s="116"/>
      <c r="Q935" s="213"/>
      <c r="R935" s="106"/>
      <c r="S935" s="256">
        <f t="shared" ref="S935:S998" si="83">P935*R935</f>
        <v>0</v>
      </c>
      <c r="T935" s="257"/>
      <c r="U935" s="85"/>
      <c r="V935" s="258"/>
    </row>
    <row r="936" spans="1:22">
      <c r="A936" s="245" t="str">
        <f t="shared" si="80"/>
        <v/>
      </c>
      <c r="B936" s="270"/>
      <c r="C936" s="216"/>
      <c r="D936" s="210"/>
      <c r="E936" s="214"/>
      <c r="F936" s="216"/>
      <c r="G936" s="211"/>
      <c r="H936" s="211"/>
      <c r="I936" s="211"/>
      <c r="J936" s="211"/>
      <c r="K936" s="250" t="str">
        <f t="shared" ref="K936:K999" si="84">IF(D936&lt;&gt;"","首熙"&amp;LEFT(E936,2)&amp;RIGHT(YEAR(J936),4)&amp;IF(MONTH(J936)&lt;10,0&amp;MONTH(J936),MONTH(J936))&amp;IF(A936&lt;10,0&amp;0&amp;A936,IF(A936&lt;100,0&amp;A936,A936)),"")</f>
        <v/>
      </c>
      <c r="L936" s="278"/>
      <c r="M936" s="252">
        <f>SUMIF(收入管理台账!$C$4:$C$5000,项目管理台账!K936,收入管理台账!$H$4:$H$5000)</f>
        <v>0</v>
      </c>
      <c r="N936" s="275" t="str">
        <f t="shared" si="81"/>
        <v/>
      </c>
      <c r="O936" s="276" t="str">
        <f t="shared" si="82"/>
        <v/>
      </c>
      <c r="P936" s="116"/>
      <c r="Q936" s="213"/>
      <c r="R936" s="106"/>
      <c r="S936" s="256">
        <f t="shared" si="83"/>
        <v>0</v>
      </c>
      <c r="T936" s="257"/>
      <c r="U936" s="85"/>
      <c r="V936" s="258"/>
    </row>
    <row r="937" spans="1:22">
      <c r="A937" s="245" t="str">
        <f t="shared" si="80"/>
        <v/>
      </c>
      <c r="B937" s="270"/>
      <c r="C937" s="216"/>
      <c r="D937" s="210"/>
      <c r="E937" s="214"/>
      <c r="F937" s="216"/>
      <c r="G937" s="211"/>
      <c r="H937" s="211"/>
      <c r="I937" s="211"/>
      <c r="J937" s="211"/>
      <c r="K937" s="250" t="str">
        <f t="shared" si="84"/>
        <v/>
      </c>
      <c r="L937" s="278"/>
      <c r="M937" s="252">
        <f>SUMIF(收入管理台账!$C$4:$C$5000,项目管理台账!K937,收入管理台账!$H$4:$H$5000)</f>
        <v>0</v>
      </c>
      <c r="N937" s="275" t="str">
        <f t="shared" si="81"/>
        <v/>
      </c>
      <c r="O937" s="276" t="str">
        <f t="shared" si="82"/>
        <v/>
      </c>
      <c r="P937" s="116"/>
      <c r="Q937" s="213"/>
      <c r="R937" s="106"/>
      <c r="S937" s="256">
        <f t="shared" si="83"/>
        <v>0</v>
      </c>
      <c r="T937" s="257"/>
      <c r="U937" s="85"/>
      <c r="V937" s="258"/>
    </row>
    <row r="938" spans="1:22">
      <c r="A938" s="245" t="str">
        <f t="shared" si="80"/>
        <v/>
      </c>
      <c r="B938" s="270"/>
      <c r="C938" s="216"/>
      <c r="D938" s="210"/>
      <c r="E938" s="214"/>
      <c r="F938" s="216"/>
      <c r="G938" s="211"/>
      <c r="H938" s="211"/>
      <c r="I938" s="211"/>
      <c r="J938" s="211"/>
      <c r="K938" s="250" t="str">
        <f t="shared" si="84"/>
        <v/>
      </c>
      <c r="L938" s="278"/>
      <c r="M938" s="252">
        <f>SUMIF(收入管理台账!$C$4:$C$5000,项目管理台账!K938,收入管理台账!$H$4:$H$5000)</f>
        <v>0</v>
      </c>
      <c r="N938" s="275" t="str">
        <f t="shared" si="81"/>
        <v/>
      </c>
      <c r="O938" s="276" t="str">
        <f t="shared" si="82"/>
        <v/>
      </c>
      <c r="P938" s="116"/>
      <c r="Q938" s="213"/>
      <c r="R938" s="106"/>
      <c r="S938" s="256">
        <f t="shared" si="83"/>
        <v>0</v>
      </c>
      <c r="T938" s="257"/>
      <c r="U938" s="85"/>
      <c r="V938" s="258"/>
    </row>
    <row r="939" spans="1:22">
      <c r="A939" s="245" t="str">
        <f t="shared" si="80"/>
        <v/>
      </c>
      <c r="B939" s="270"/>
      <c r="C939" s="216"/>
      <c r="D939" s="210"/>
      <c r="E939" s="214"/>
      <c r="F939" s="216"/>
      <c r="G939" s="211"/>
      <c r="H939" s="211"/>
      <c r="I939" s="211"/>
      <c r="J939" s="211"/>
      <c r="K939" s="250" t="str">
        <f t="shared" si="84"/>
        <v/>
      </c>
      <c r="L939" s="278"/>
      <c r="M939" s="252">
        <f>SUMIF(收入管理台账!$C$4:$C$5000,项目管理台账!K939,收入管理台账!$H$4:$H$5000)</f>
        <v>0</v>
      </c>
      <c r="N939" s="275" t="str">
        <f t="shared" si="81"/>
        <v/>
      </c>
      <c r="O939" s="276" t="str">
        <f t="shared" si="82"/>
        <v/>
      </c>
      <c r="P939" s="116"/>
      <c r="Q939" s="213"/>
      <c r="R939" s="106"/>
      <c r="S939" s="256">
        <f t="shared" si="83"/>
        <v>0</v>
      </c>
      <c r="T939" s="257"/>
      <c r="U939" s="85"/>
      <c r="V939" s="258"/>
    </row>
    <row r="940" spans="1:22">
      <c r="A940" s="245" t="str">
        <f t="shared" si="80"/>
        <v/>
      </c>
      <c r="B940" s="270"/>
      <c r="C940" s="216"/>
      <c r="D940" s="210"/>
      <c r="E940" s="214"/>
      <c r="F940" s="216"/>
      <c r="G940" s="211"/>
      <c r="H940" s="211"/>
      <c r="I940" s="211"/>
      <c r="J940" s="211"/>
      <c r="K940" s="250" t="str">
        <f t="shared" si="84"/>
        <v/>
      </c>
      <c r="L940" s="278"/>
      <c r="M940" s="252">
        <f>SUMIF(收入管理台账!$C$4:$C$5000,项目管理台账!K940,收入管理台账!$H$4:$H$5000)</f>
        <v>0</v>
      </c>
      <c r="N940" s="275" t="str">
        <f t="shared" si="81"/>
        <v/>
      </c>
      <c r="O940" s="276" t="str">
        <f t="shared" si="82"/>
        <v/>
      </c>
      <c r="P940" s="116"/>
      <c r="Q940" s="213"/>
      <c r="R940" s="106"/>
      <c r="S940" s="256">
        <f t="shared" si="83"/>
        <v>0</v>
      </c>
      <c r="T940" s="257"/>
      <c r="U940" s="85"/>
      <c r="V940" s="258"/>
    </row>
    <row r="941" spans="1:22">
      <c r="A941" s="245" t="str">
        <f t="shared" si="80"/>
        <v/>
      </c>
      <c r="B941" s="270"/>
      <c r="C941" s="216"/>
      <c r="D941" s="210"/>
      <c r="E941" s="214"/>
      <c r="F941" s="216"/>
      <c r="G941" s="211"/>
      <c r="H941" s="211"/>
      <c r="I941" s="211"/>
      <c r="J941" s="211"/>
      <c r="K941" s="250" t="str">
        <f t="shared" si="84"/>
        <v/>
      </c>
      <c r="L941" s="278"/>
      <c r="M941" s="252">
        <f>SUMIF(收入管理台账!$C$4:$C$5000,项目管理台账!K941,收入管理台账!$H$4:$H$5000)</f>
        <v>0</v>
      </c>
      <c r="N941" s="275" t="str">
        <f t="shared" si="81"/>
        <v/>
      </c>
      <c r="O941" s="276" t="str">
        <f t="shared" si="82"/>
        <v/>
      </c>
      <c r="P941" s="116"/>
      <c r="Q941" s="213"/>
      <c r="R941" s="106"/>
      <c r="S941" s="256">
        <f t="shared" si="83"/>
        <v>0</v>
      </c>
      <c r="T941" s="257"/>
      <c r="U941" s="85"/>
      <c r="V941" s="258"/>
    </row>
    <row r="942" spans="1:22">
      <c r="A942" s="245" t="str">
        <f t="shared" si="80"/>
        <v/>
      </c>
      <c r="B942" s="270"/>
      <c r="C942" s="216"/>
      <c r="D942" s="210"/>
      <c r="E942" s="214"/>
      <c r="F942" s="216"/>
      <c r="G942" s="211"/>
      <c r="H942" s="211"/>
      <c r="I942" s="211"/>
      <c r="J942" s="211"/>
      <c r="K942" s="250" t="str">
        <f t="shared" si="84"/>
        <v/>
      </c>
      <c r="L942" s="278"/>
      <c r="M942" s="252">
        <f>SUMIF(收入管理台账!$C$4:$C$5000,项目管理台账!K942,收入管理台账!$H$4:$H$5000)</f>
        <v>0</v>
      </c>
      <c r="N942" s="275" t="str">
        <f t="shared" si="81"/>
        <v/>
      </c>
      <c r="O942" s="276" t="str">
        <f t="shared" si="82"/>
        <v/>
      </c>
      <c r="P942" s="116"/>
      <c r="Q942" s="213"/>
      <c r="R942" s="106"/>
      <c r="S942" s="256">
        <f t="shared" si="83"/>
        <v>0</v>
      </c>
      <c r="T942" s="257"/>
      <c r="U942" s="85"/>
      <c r="V942" s="258"/>
    </row>
    <row r="943" spans="1:22">
      <c r="A943" s="245" t="str">
        <f t="shared" si="80"/>
        <v/>
      </c>
      <c r="B943" s="270"/>
      <c r="C943" s="216"/>
      <c r="D943" s="210"/>
      <c r="E943" s="214"/>
      <c r="F943" s="216"/>
      <c r="G943" s="211"/>
      <c r="H943" s="211"/>
      <c r="I943" s="211"/>
      <c r="J943" s="211"/>
      <c r="K943" s="250" t="str">
        <f t="shared" si="84"/>
        <v/>
      </c>
      <c r="L943" s="278"/>
      <c r="M943" s="252">
        <f>SUMIF(收入管理台账!$C$4:$C$5000,项目管理台账!K943,收入管理台账!$H$4:$H$5000)</f>
        <v>0</v>
      </c>
      <c r="N943" s="275" t="str">
        <f t="shared" si="81"/>
        <v/>
      </c>
      <c r="O943" s="276" t="str">
        <f t="shared" si="82"/>
        <v/>
      </c>
      <c r="P943" s="116"/>
      <c r="Q943" s="213"/>
      <c r="R943" s="106"/>
      <c r="S943" s="256">
        <f t="shared" si="83"/>
        <v>0</v>
      </c>
      <c r="T943" s="257"/>
      <c r="U943" s="85"/>
      <c r="V943" s="258"/>
    </row>
    <row r="944" spans="1:22">
      <c r="A944" s="245" t="str">
        <f t="shared" si="80"/>
        <v/>
      </c>
      <c r="B944" s="270"/>
      <c r="C944" s="216"/>
      <c r="D944" s="210"/>
      <c r="E944" s="214"/>
      <c r="F944" s="216"/>
      <c r="G944" s="211"/>
      <c r="H944" s="211"/>
      <c r="I944" s="211"/>
      <c r="J944" s="211"/>
      <c r="K944" s="250" t="str">
        <f t="shared" si="84"/>
        <v/>
      </c>
      <c r="L944" s="278"/>
      <c r="M944" s="252">
        <f>SUMIF(收入管理台账!$C$4:$C$5000,项目管理台账!K944,收入管理台账!$H$4:$H$5000)</f>
        <v>0</v>
      </c>
      <c r="N944" s="275" t="str">
        <f t="shared" si="81"/>
        <v/>
      </c>
      <c r="O944" s="276" t="str">
        <f t="shared" si="82"/>
        <v/>
      </c>
      <c r="P944" s="116"/>
      <c r="Q944" s="213"/>
      <c r="R944" s="106"/>
      <c r="S944" s="256">
        <f t="shared" si="83"/>
        <v>0</v>
      </c>
      <c r="T944" s="257"/>
      <c r="U944" s="85"/>
      <c r="V944" s="258"/>
    </row>
    <row r="945" spans="1:22">
      <c r="A945" s="245" t="str">
        <f t="shared" si="80"/>
        <v/>
      </c>
      <c r="B945" s="270"/>
      <c r="C945" s="216"/>
      <c r="D945" s="210"/>
      <c r="E945" s="214"/>
      <c r="F945" s="216"/>
      <c r="G945" s="211"/>
      <c r="H945" s="211"/>
      <c r="I945" s="211"/>
      <c r="J945" s="211"/>
      <c r="K945" s="250" t="str">
        <f t="shared" si="84"/>
        <v/>
      </c>
      <c r="L945" s="278"/>
      <c r="M945" s="252">
        <f>SUMIF(收入管理台账!$C$4:$C$5000,项目管理台账!K945,收入管理台账!$H$4:$H$5000)</f>
        <v>0</v>
      </c>
      <c r="N945" s="275" t="str">
        <f t="shared" si="81"/>
        <v/>
      </c>
      <c r="O945" s="276" t="str">
        <f t="shared" si="82"/>
        <v/>
      </c>
      <c r="P945" s="116"/>
      <c r="Q945" s="213"/>
      <c r="R945" s="106"/>
      <c r="S945" s="256">
        <f t="shared" si="83"/>
        <v>0</v>
      </c>
      <c r="T945" s="257"/>
      <c r="U945" s="85"/>
      <c r="V945" s="258"/>
    </row>
    <row r="946" spans="1:22">
      <c r="A946" s="245" t="str">
        <f t="shared" si="80"/>
        <v/>
      </c>
      <c r="B946" s="270"/>
      <c r="C946" s="216"/>
      <c r="D946" s="210"/>
      <c r="E946" s="214"/>
      <c r="F946" s="216"/>
      <c r="G946" s="211"/>
      <c r="H946" s="211"/>
      <c r="I946" s="211"/>
      <c r="J946" s="211"/>
      <c r="K946" s="250" t="str">
        <f t="shared" si="84"/>
        <v/>
      </c>
      <c r="L946" s="278"/>
      <c r="M946" s="252">
        <f>SUMIF(收入管理台账!$C$4:$C$5000,项目管理台账!K946,收入管理台账!$H$4:$H$5000)</f>
        <v>0</v>
      </c>
      <c r="N946" s="275" t="str">
        <f t="shared" si="81"/>
        <v/>
      </c>
      <c r="O946" s="276" t="str">
        <f t="shared" si="82"/>
        <v/>
      </c>
      <c r="P946" s="116"/>
      <c r="Q946" s="213"/>
      <c r="R946" s="106"/>
      <c r="S946" s="256">
        <f t="shared" si="83"/>
        <v>0</v>
      </c>
      <c r="T946" s="257"/>
      <c r="U946" s="85"/>
      <c r="V946" s="258"/>
    </row>
    <row r="947" spans="1:22">
      <c r="A947" s="245" t="str">
        <f t="shared" si="80"/>
        <v/>
      </c>
      <c r="B947" s="270"/>
      <c r="C947" s="216"/>
      <c r="D947" s="210"/>
      <c r="E947" s="214"/>
      <c r="F947" s="216"/>
      <c r="G947" s="211"/>
      <c r="H947" s="211"/>
      <c r="I947" s="211"/>
      <c r="J947" s="211"/>
      <c r="K947" s="250" t="str">
        <f t="shared" si="84"/>
        <v/>
      </c>
      <c r="L947" s="278"/>
      <c r="M947" s="252">
        <f>SUMIF(收入管理台账!$C$4:$C$5000,项目管理台账!K947,收入管理台账!$H$4:$H$5000)</f>
        <v>0</v>
      </c>
      <c r="N947" s="275" t="str">
        <f t="shared" si="81"/>
        <v/>
      </c>
      <c r="O947" s="276" t="str">
        <f t="shared" si="82"/>
        <v/>
      </c>
      <c r="P947" s="116"/>
      <c r="Q947" s="213"/>
      <c r="R947" s="106"/>
      <c r="S947" s="256">
        <f t="shared" si="83"/>
        <v>0</v>
      </c>
      <c r="T947" s="257"/>
      <c r="U947" s="85"/>
      <c r="V947" s="258"/>
    </row>
    <row r="948" spans="1:22">
      <c r="A948" s="245" t="str">
        <f t="shared" si="80"/>
        <v/>
      </c>
      <c r="B948" s="270"/>
      <c r="C948" s="216"/>
      <c r="D948" s="210"/>
      <c r="E948" s="214"/>
      <c r="F948" s="216"/>
      <c r="G948" s="211"/>
      <c r="H948" s="211"/>
      <c r="I948" s="211"/>
      <c r="J948" s="211"/>
      <c r="K948" s="250" t="str">
        <f t="shared" si="84"/>
        <v/>
      </c>
      <c r="L948" s="278"/>
      <c r="M948" s="252">
        <f>SUMIF(收入管理台账!$C$4:$C$5000,项目管理台账!K948,收入管理台账!$H$4:$H$5000)</f>
        <v>0</v>
      </c>
      <c r="N948" s="275" t="str">
        <f t="shared" si="81"/>
        <v/>
      </c>
      <c r="O948" s="276" t="str">
        <f t="shared" si="82"/>
        <v/>
      </c>
      <c r="P948" s="116"/>
      <c r="Q948" s="213"/>
      <c r="R948" s="106"/>
      <c r="S948" s="256">
        <f t="shared" si="83"/>
        <v>0</v>
      </c>
      <c r="T948" s="257"/>
      <c r="U948" s="85"/>
      <c r="V948" s="258"/>
    </row>
    <row r="949" spans="1:22">
      <c r="A949" s="245" t="str">
        <f t="shared" si="80"/>
        <v/>
      </c>
      <c r="B949" s="270"/>
      <c r="C949" s="216"/>
      <c r="D949" s="210"/>
      <c r="E949" s="214"/>
      <c r="F949" s="216"/>
      <c r="G949" s="211"/>
      <c r="H949" s="211"/>
      <c r="I949" s="211"/>
      <c r="J949" s="211"/>
      <c r="K949" s="250" t="str">
        <f t="shared" si="84"/>
        <v/>
      </c>
      <c r="L949" s="278"/>
      <c r="M949" s="252">
        <f>SUMIF(收入管理台账!$C$4:$C$5000,项目管理台账!K949,收入管理台账!$H$4:$H$5000)</f>
        <v>0</v>
      </c>
      <c r="N949" s="275" t="str">
        <f t="shared" si="81"/>
        <v/>
      </c>
      <c r="O949" s="276" t="str">
        <f t="shared" si="82"/>
        <v/>
      </c>
      <c r="P949" s="116"/>
      <c r="Q949" s="213"/>
      <c r="R949" s="106"/>
      <c r="S949" s="256">
        <f t="shared" si="83"/>
        <v>0</v>
      </c>
      <c r="T949" s="257"/>
      <c r="U949" s="85"/>
      <c r="V949" s="258"/>
    </row>
    <row r="950" spans="1:22">
      <c r="A950" s="245" t="str">
        <f t="shared" si="80"/>
        <v/>
      </c>
      <c r="B950" s="270"/>
      <c r="C950" s="216"/>
      <c r="D950" s="210"/>
      <c r="E950" s="214"/>
      <c r="F950" s="216"/>
      <c r="G950" s="211"/>
      <c r="H950" s="211"/>
      <c r="I950" s="211"/>
      <c r="J950" s="211"/>
      <c r="K950" s="250" t="str">
        <f t="shared" si="84"/>
        <v/>
      </c>
      <c r="L950" s="278"/>
      <c r="M950" s="252">
        <f>SUMIF(收入管理台账!$C$4:$C$5000,项目管理台账!K950,收入管理台账!$H$4:$H$5000)</f>
        <v>0</v>
      </c>
      <c r="N950" s="275" t="str">
        <f t="shared" si="81"/>
        <v/>
      </c>
      <c r="O950" s="276" t="str">
        <f t="shared" si="82"/>
        <v/>
      </c>
      <c r="P950" s="116"/>
      <c r="Q950" s="213"/>
      <c r="R950" s="106"/>
      <c r="S950" s="256">
        <f t="shared" si="83"/>
        <v>0</v>
      </c>
      <c r="T950" s="257"/>
      <c r="U950" s="85"/>
      <c r="V950" s="258"/>
    </row>
    <row r="951" spans="1:22">
      <c r="A951" s="245" t="str">
        <f t="shared" si="80"/>
        <v/>
      </c>
      <c r="B951" s="270"/>
      <c r="C951" s="216"/>
      <c r="D951" s="210"/>
      <c r="E951" s="214"/>
      <c r="F951" s="216"/>
      <c r="G951" s="211"/>
      <c r="H951" s="211"/>
      <c r="I951" s="211"/>
      <c r="J951" s="211"/>
      <c r="K951" s="250" t="str">
        <f t="shared" si="84"/>
        <v/>
      </c>
      <c r="L951" s="278"/>
      <c r="M951" s="252">
        <f>SUMIF(收入管理台账!$C$4:$C$5000,项目管理台账!K951,收入管理台账!$H$4:$H$5000)</f>
        <v>0</v>
      </c>
      <c r="N951" s="275" t="str">
        <f t="shared" si="81"/>
        <v/>
      </c>
      <c r="O951" s="276" t="str">
        <f t="shared" si="82"/>
        <v/>
      </c>
      <c r="P951" s="116"/>
      <c r="Q951" s="213"/>
      <c r="R951" s="106"/>
      <c r="S951" s="256">
        <f t="shared" si="83"/>
        <v>0</v>
      </c>
      <c r="T951" s="257"/>
      <c r="U951" s="85"/>
      <c r="V951" s="258"/>
    </row>
    <row r="952" spans="1:22">
      <c r="A952" s="245" t="str">
        <f t="shared" si="80"/>
        <v/>
      </c>
      <c r="B952" s="270"/>
      <c r="C952" s="216"/>
      <c r="D952" s="210"/>
      <c r="E952" s="214"/>
      <c r="F952" s="216"/>
      <c r="G952" s="211"/>
      <c r="H952" s="211"/>
      <c r="I952" s="211"/>
      <c r="J952" s="211"/>
      <c r="K952" s="250" t="str">
        <f t="shared" si="84"/>
        <v/>
      </c>
      <c r="L952" s="278"/>
      <c r="M952" s="252">
        <f>SUMIF(收入管理台账!$C$4:$C$5000,项目管理台账!K952,收入管理台账!$H$4:$H$5000)</f>
        <v>0</v>
      </c>
      <c r="N952" s="275" t="str">
        <f t="shared" si="81"/>
        <v/>
      </c>
      <c r="O952" s="276" t="str">
        <f t="shared" si="82"/>
        <v/>
      </c>
      <c r="P952" s="116"/>
      <c r="Q952" s="213"/>
      <c r="R952" s="106"/>
      <c r="S952" s="256">
        <f t="shared" si="83"/>
        <v>0</v>
      </c>
      <c r="T952" s="257"/>
      <c r="U952" s="85"/>
      <c r="V952" s="258"/>
    </row>
    <row r="953" spans="1:22">
      <c r="A953" s="245" t="str">
        <f t="shared" si="80"/>
        <v/>
      </c>
      <c r="B953" s="270"/>
      <c r="C953" s="216"/>
      <c r="D953" s="210"/>
      <c r="E953" s="214"/>
      <c r="F953" s="216"/>
      <c r="G953" s="211"/>
      <c r="H953" s="211"/>
      <c r="I953" s="211"/>
      <c r="J953" s="211"/>
      <c r="K953" s="250" t="str">
        <f t="shared" si="84"/>
        <v/>
      </c>
      <c r="L953" s="278"/>
      <c r="M953" s="252">
        <f>SUMIF(收入管理台账!$C$4:$C$5000,项目管理台账!K953,收入管理台账!$H$4:$H$5000)</f>
        <v>0</v>
      </c>
      <c r="N953" s="275" t="str">
        <f t="shared" si="81"/>
        <v/>
      </c>
      <c r="O953" s="276" t="str">
        <f t="shared" si="82"/>
        <v/>
      </c>
      <c r="P953" s="116"/>
      <c r="Q953" s="213"/>
      <c r="R953" s="106"/>
      <c r="S953" s="256">
        <f t="shared" si="83"/>
        <v>0</v>
      </c>
      <c r="T953" s="257"/>
      <c r="U953" s="85"/>
      <c r="V953" s="258"/>
    </row>
    <row r="954" spans="1:22">
      <c r="A954" s="245" t="str">
        <f t="shared" si="80"/>
        <v/>
      </c>
      <c r="B954" s="270"/>
      <c r="C954" s="216"/>
      <c r="D954" s="210"/>
      <c r="E954" s="214"/>
      <c r="F954" s="216"/>
      <c r="G954" s="211"/>
      <c r="H954" s="211"/>
      <c r="I954" s="211"/>
      <c r="J954" s="211"/>
      <c r="K954" s="250" t="str">
        <f t="shared" si="84"/>
        <v/>
      </c>
      <c r="L954" s="278"/>
      <c r="M954" s="252">
        <f>SUMIF(收入管理台账!$C$4:$C$5000,项目管理台账!K954,收入管理台账!$H$4:$H$5000)</f>
        <v>0</v>
      </c>
      <c r="N954" s="275" t="str">
        <f t="shared" si="81"/>
        <v/>
      </c>
      <c r="O954" s="276" t="str">
        <f t="shared" si="82"/>
        <v/>
      </c>
      <c r="P954" s="116"/>
      <c r="Q954" s="213"/>
      <c r="R954" s="106"/>
      <c r="S954" s="256">
        <f t="shared" si="83"/>
        <v>0</v>
      </c>
      <c r="T954" s="257"/>
      <c r="U954" s="85"/>
      <c r="V954" s="258"/>
    </row>
    <row r="955" spans="1:22">
      <c r="A955" s="245" t="str">
        <f t="shared" si="80"/>
        <v/>
      </c>
      <c r="B955" s="270"/>
      <c r="C955" s="216"/>
      <c r="D955" s="210"/>
      <c r="E955" s="214"/>
      <c r="F955" s="216"/>
      <c r="G955" s="211"/>
      <c r="H955" s="211"/>
      <c r="I955" s="211"/>
      <c r="J955" s="211"/>
      <c r="K955" s="250" t="str">
        <f t="shared" si="84"/>
        <v/>
      </c>
      <c r="L955" s="278"/>
      <c r="M955" s="252">
        <f>SUMIF(收入管理台账!$C$4:$C$5000,项目管理台账!K955,收入管理台账!$H$4:$H$5000)</f>
        <v>0</v>
      </c>
      <c r="N955" s="275" t="str">
        <f t="shared" si="81"/>
        <v/>
      </c>
      <c r="O955" s="276" t="str">
        <f t="shared" si="82"/>
        <v/>
      </c>
      <c r="P955" s="116"/>
      <c r="Q955" s="213"/>
      <c r="R955" s="106"/>
      <c r="S955" s="256">
        <f t="shared" si="83"/>
        <v>0</v>
      </c>
      <c r="T955" s="257"/>
      <c r="U955" s="85"/>
      <c r="V955" s="258"/>
    </row>
    <row r="956" spans="1:22">
      <c r="A956" s="245" t="str">
        <f t="shared" si="80"/>
        <v/>
      </c>
      <c r="B956" s="270"/>
      <c r="C956" s="216"/>
      <c r="D956" s="210"/>
      <c r="E956" s="214"/>
      <c r="F956" s="216"/>
      <c r="G956" s="211"/>
      <c r="H956" s="211"/>
      <c r="I956" s="211"/>
      <c r="J956" s="211"/>
      <c r="K956" s="250" t="str">
        <f t="shared" si="84"/>
        <v/>
      </c>
      <c r="L956" s="278"/>
      <c r="M956" s="252">
        <f>SUMIF(收入管理台账!$C$4:$C$5000,项目管理台账!K956,收入管理台账!$H$4:$H$5000)</f>
        <v>0</v>
      </c>
      <c r="N956" s="275" t="str">
        <f t="shared" si="81"/>
        <v/>
      </c>
      <c r="O956" s="276" t="str">
        <f t="shared" si="82"/>
        <v/>
      </c>
      <c r="P956" s="116"/>
      <c r="Q956" s="213"/>
      <c r="R956" s="106"/>
      <c r="S956" s="256">
        <f t="shared" si="83"/>
        <v>0</v>
      </c>
      <c r="T956" s="257"/>
      <c r="U956" s="85"/>
      <c r="V956" s="258"/>
    </row>
    <row r="957" spans="1:22">
      <c r="A957" s="245" t="str">
        <f t="shared" si="80"/>
        <v/>
      </c>
      <c r="B957" s="270"/>
      <c r="C957" s="216"/>
      <c r="D957" s="210"/>
      <c r="E957" s="214"/>
      <c r="F957" s="216"/>
      <c r="G957" s="211"/>
      <c r="H957" s="211"/>
      <c r="I957" s="211"/>
      <c r="J957" s="211"/>
      <c r="K957" s="250" t="str">
        <f t="shared" si="84"/>
        <v/>
      </c>
      <c r="L957" s="278"/>
      <c r="M957" s="252">
        <f>SUMIF(收入管理台账!$C$4:$C$5000,项目管理台账!K957,收入管理台账!$H$4:$H$5000)</f>
        <v>0</v>
      </c>
      <c r="N957" s="275" t="str">
        <f t="shared" si="81"/>
        <v/>
      </c>
      <c r="O957" s="276" t="str">
        <f t="shared" si="82"/>
        <v/>
      </c>
      <c r="P957" s="116"/>
      <c r="Q957" s="213"/>
      <c r="R957" s="106"/>
      <c r="S957" s="256">
        <f t="shared" si="83"/>
        <v>0</v>
      </c>
      <c r="T957" s="257"/>
      <c r="U957" s="85"/>
      <c r="V957" s="258"/>
    </row>
    <row r="958" spans="1:22">
      <c r="A958" s="245" t="str">
        <f t="shared" si="80"/>
        <v/>
      </c>
      <c r="B958" s="270"/>
      <c r="C958" s="216"/>
      <c r="D958" s="210"/>
      <c r="E958" s="214"/>
      <c r="F958" s="216"/>
      <c r="G958" s="211"/>
      <c r="H958" s="211"/>
      <c r="I958" s="211"/>
      <c r="J958" s="211"/>
      <c r="K958" s="250" t="str">
        <f t="shared" si="84"/>
        <v/>
      </c>
      <c r="L958" s="278"/>
      <c r="M958" s="252">
        <f>SUMIF(收入管理台账!$C$4:$C$5000,项目管理台账!K958,收入管理台账!$H$4:$H$5000)</f>
        <v>0</v>
      </c>
      <c r="N958" s="275" t="str">
        <f t="shared" si="81"/>
        <v/>
      </c>
      <c r="O958" s="276" t="str">
        <f t="shared" si="82"/>
        <v/>
      </c>
      <c r="P958" s="116"/>
      <c r="Q958" s="213"/>
      <c r="R958" s="106"/>
      <c r="S958" s="256">
        <f t="shared" si="83"/>
        <v>0</v>
      </c>
      <c r="T958" s="257"/>
      <c r="U958" s="85"/>
      <c r="V958" s="258"/>
    </row>
    <row r="959" spans="1:22">
      <c r="A959" s="245" t="str">
        <f t="shared" si="80"/>
        <v/>
      </c>
      <c r="B959" s="270"/>
      <c r="C959" s="216"/>
      <c r="D959" s="210"/>
      <c r="E959" s="214"/>
      <c r="F959" s="216"/>
      <c r="G959" s="211"/>
      <c r="H959" s="211"/>
      <c r="I959" s="211"/>
      <c r="J959" s="211"/>
      <c r="K959" s="250" t="str">
        <f t="shared" si="84"/>
        <v/>
      </c>
      <c r="L959" s="278"/>
      <c r="M959" s="252">
        <f>SUMIF(收入管理台账!$C$4:$C$5000,项目管理台账!K959,收入管理台账!$H$4:$H$5000)</f>
        <v>0</v>
      </c>
      <c r="N959" s="275" t="str">
        <f t="shared" si="81"/>
        <v/>
      </c>
      <c r="O959" s="276" t="str">
        <f t="shared" si="82"/>
        <v/>
      </c>
      <c r="P959" s="116"/>
      <c r="Q959" s="213"/>
      <c r="R959" s="106"/>
      <c r="S959" s="256">
        <f t="shared" si="83"/>
        <v>0</v>
      </c>
      <c r="T959" s="257"/>
      <c r="U959" s="85"/>
      <c r="V959" s="258"/>
    </row>
    <row r="960" spans="1:22">
      <c r="A960" s="245" t="str">
        <f t="shared" si="80"/>
        <v/>
      </c>
      <c r="B960" s="270"/>
      <c r="C960" s="216"/>
      <c r="D960" s="210"/>
      <c r="E960" s="214"/>
      <c r="F960" s="216"/>
      <c r="G960" s="211"/>
      <c r="H960" s="211"/>
      <c r="I960" s="211"/>
      <c r="J960" s="211"/>
      <c r="K960" s="250" t="str">
        <f t="shared" si="84"/>
        <v/>
      </c>
      <c r="L960" s="278"/>
      <c r="M960" s="252">
        <f>SUMIF(收入管理台账!$C$4:$C$5000,项目管理台账!K960,收入管理台账!$H$4:$H$5000)</f>
        <v>0</v>
      </c>
      <c r="N960" s="275" t="str">
        <f t="shared" si="81"/>
        <v/>
      </c>
      <c r="O960" s="276" t="str">
        <f t="shared" si="82"/>
        <v/>
      </c>
      <c r="P960" s="116"/>
      <c r="Q960" s="213"/>
      <c r="R960" s="106"/>
      <c r="S960" s="256">
        <f t="shared" si="83"/>
        <v>0</v>
      </c>
      <c r="T960" s="257"/>
      <c r="U960" s="85"/>
      <c r="V960" s="258"/>
    </row>
    <row r="961" spans="1:22">
      <c r="A961" s="245" t="str">
        <f t="shared" si="80"/>
        <v/>
      </c>
      <c r="B961" s="270"/>
      <c r="C961" s="216"/>
      <c r="D961" s="210"/>
      <c r="E961" s="214"/>
      <c r="F961" s="216"/>
      <c r="G961" s="211"/>
      <c r="H961" s="211"/>
      <c r="I961" s="211"/>
      <c r="J961" s="211"/>
      <c r="K961" s="250" t="str">
        <f t="shared" si="84"/>
        <v/>
      </c>
      <c r="L961" s="278"/>
      <c r="M961" s="252">
        <f>SUMIF(收入管理台账!$C$4:$C$5000,项目管理台账!K961,收入管理台账!$H$4:$H$5000)</f>
        <v>0</v>
      </c>
      <c r="N961" s="275" t="str">
        <f t="shared" si="81"/>
        <v/>
      </c>
      <c r="O961" s="276" t="str">
        <f t="shared" si="82"/>
        <v/>
      </c>
      <c r="P961" s="116"/>
      <c r="Q961" s="213"/>
      <c r="R961" s="106"/>
      <c r="S961" s="256">
        <f t="shared" si="83"/>
        <v>0</v>
      </c>
      <c r="T961" s="257"/>
      <c r="U961" s="85"/>
      <c r="V961" s="258"/>
    </row>
    <row r="962" spans="1:22">
      <c r="A962" s="245" t="str">
        <f t="shared" si="80"/>
        <v/>
      </c>
      <c r="B962" s="270"/>
      <c r="C962" s="216"/>
      <c r="D962" s="210"/>
      <c r="E962" s="214"/>
      <c r="F962" s="216"/>
      <c r="G962" s="211"/>
      <c r="H962" s="211"/>
      <c r="I962" s="211"/>
      <c r="J962" s="211"/>
      <c r="K962" s="250" t="str">
        <f t="shared" si="84"/>
        <v/>
      </c>
      <c r="L962" s="278"/>
      <c r="M962" s="252">
        <f>SUMIF(收入管理台账!$C$4:$C$5000,项目管理台账!K962,收入管理台账!$H$4:$H$5000)</f>
        <v>0</v>
      </c>
      <c r="N962" s="275" t="str">
        <f t="shared" si="81"/>
        <v/>
      </c>
      <c r="O962" s="276" t="str">
        <f t="shared" si="82"/>
        <v/>
      </c>
      <c r="P962" s="116"/>
      <c r="Q962" s="213"/>
      <c r="R962" s="106"/>
      <c r="S962" s="256">
        <f t="shared" si="83"/>
        <v>0</v>
      </c>
      <c r="T962" s="257"/>
      <c r="U962" s="85"/>
      <c r="V962" s="258"/>
    </row>
    <row r="963" spans="1:22">
      <c r="A963" s="245" t="str">
        <f t="shared" si="80"/>
        <v/>
      </c>
      <c r="B963" s="270"/>
      <c r="C963" s="216"/>
      <c r="D963" s="210"/>
      <c r="E963" s="214"/>
      <c r="F963" s="216"/>
      <c r="G963" s="211"/>
      <c r="H963" s="211"/>
      <c r="I963" s="211"/>
      <c r="J963" s="211"/>
      <c r="K963" s="250" t="str">
        <f t="shared" si="84"/>
        <v/>
      </c>
      <c r="L963" s="278"/>
      <c r="M963" s="252">
        <f>SUMIF(收入管理台账!$C$4:$C$5000,项目管理台账!K963,收入管理台账!$H$4:$H$5000)</f>
        <v>0</v>
      </c>
      <c r="N963" s="275" t="str">
        <f t="shared" si="81"/>
        <v/>
      </c>
      <c r="O963" s="276" t="str">
        <f t="shared" si="82"/>
        <v/>
      </c>
      <c r="P963" s="116"/>
      <c r="Q963" s="213"/>
      <c r="R963" s="106"/>
      <c r="S963" s="256">
        <f t="shared" si="83"/>
        <v>0</v>
      </c>
      <c r="T963" s="257"/>
      <c r="U963" s="85"/>
      <c r="V963" s="258"/>
    </row>
    <row r="964" spans="1:22">
      <c r="A964" s="245" t="str">
        <f t="shared" si="80"/>
        <v/>
      </c>
      <c r="B964" s="270"/>
      <c r="C964" s="216"/>
      <c r="D964" s="210"/>
      <c r="E964" s="214"/>
      <c r="F964" s="216"/>
      <c r="G964" s="211"/>
      <c r="H964" s="211"/>
      <c r="I964" s="211"/>
      <c r="J964" s="211"/>
      <c r="K964" s="250" t="str">
        <f t="shared" si="84"/>
        <v/>
      </c>
      <c r="L964" s="278"/>
      <c r="M964" s="252">
        <f>SUMIF(收入管理台账!$C$4:$C$5000,项目管理台账!K964,收入管理台账!$H$4:$H$5000)</f>
        <v>0</v>
      </c>
      <c r="N964" s="275" t="str">
        <f t="shared" si="81"/>
        <v/>
      </c>
      <c r="O964" s="276" t="str">
        <f t="shared" si="82"/>
        <v/>
      </c>
      <c r="P964" s="116"/>
      <c r="Q964" s="213"/>
      <c r="R964" s="106"/>
      <c r="S964" s="256">
        <f t="shared" si="83"/>
        <v>0</v>
      </c>
      <c r="T964" s="257"/>
      <c r="U964" s="85"/>
      <c r="V964" s="258"/>
    </row>
    <row r="965" spans="1:22">
      <c r="A965" s="245" t="str">
        <f t="shared" ref="A965:A1000" si="85">IF(D965&lt;&gt;"",ROW()-3,"")</f>
        <v/>
      </c>
      <c r="B965" s="270"/>
      <c r="C965" s="216"/>
      <c r="D965" s="210"/>
      <c r="E965" s="214"/>
      <c r="F965" s="216"/>
      <c r="G965" s="211"/>
      <c r="H965" s="211"/>
      <c r="I965" s="211"/>
      <c r="J965" s="211"/>
      <c r="K965" s="250" t="str">
        <f t="shared" si="84"/>
        <v/>
      </c>
      <c r="L965" s="278"/>
      <c r="M965" s="252">
        <f>SUMIF(收入管理台账!$C$4:$C$5000,项目管理台账!K965,收入管理台账!$H$4:$H$5000)</f>
        <v>0</v>
      </c>
      <c r="N965" s="275" t="str">
        <f t="shared" si="81"/>
        <v/>
      </c>
      <c r="O965" s="276" t="str">
        <f t="shared" si="82"/>
        <v/>
      </c>
      <c r="P965" s="116"/>
      <c r="Q965" s="213"/>
      <c r="R965" s="106"/>
      <c r="S965" s="256">
        <f t="shared" si="83"/>
        <v>0</v>
      </c>
      <c r="T965" s="257"/>
      <c r="U965" s="85"/>
      <c r="V965" s="258"/>
    </row>
    <row r="966" spans="1:22">
      <c r="A966" s="245" t="str">
        <f t="shared" si="85"/>
        <v/>
      </c>
      <c r="B966" s="270"/>
      <c r="C966" s="216"/>
      <c r="D966" s="210"/>
      <c r="E966" s="214"/>
      <c r="F966" s="216"/>
      <c r="G966" s="211"/>
      <c r="H966" s="211"/>
      <c r="I966" s="211"/>
      <c r="J966" s="211"/>
      <c r="K966" s="250" t="str">
        <f t="shared" si="84"/>
        <v/>
      </c>
      <c r="L966" s="278"/>
      <c r="M966" s="252">
        <f>SUMIF(收入管理台账!$C$4:$C$5000,项目管理台账!K966,收入管理台账!$H$4:$H$5000)</f>
        <v>0</v>
      </c>
      <c r="N966" s="275" t="str">
        <f t="shared" ref="N966:N1000" si="86">IF(L966="","",M966/L966)</f>
        <v/>
      </c>
      <c r="O966" s="276" t="str">
        <f t="shared" ref="O966:O1000" si="87">IF(N966="","",IF(N966=100%,"已结清","未结清"))</f>
        <v/>
      </c>
      <c r="P966" s="116"/>
      <c r="Q966" s="213"/>
      <c r="R966" s="106"/>
      <c r="S966" s="256">
        <f t="shared" si="83"/>
        <v>0</v>
      </c>
      <c r="T966" s="257"/>
      <c r="U966" s="85"/>
      <c r="V966" s="258"/>
    </row>
    <row r="967" spans="1:22">
      <c r="A967" s="245" t="str">
        <f t="shared" si="85"/>
        <v/>
      </c>
      <c r="B967" s="270"/>
      <c r="C967" s="216"/>
      <c r="D967" s="210"/>
      <c r="E967" s="214"/>
      <c r="F967" s="216"/>
      <c r="G967" s="211"/>
      <c r="H967" s="211"/>
      <c r="I967" s="211"/>
      <c r="J967" s="211"/>
      <c r="K967" s="250" t="str">
        <f t="shared" si="84"/>
        <v/>
      </c>
      <c r="L967" s="278"/>
      <c r="M967" s="252">
        <f>SUMIF(收入管理台账!$C$4:$C$5000,项目管理台账!K967,收入管理台账!$H$4:$H$5000)</f>
        <v>0</v>
      </c>
      <c r="N967" s="275" t="str">
        <f t="shared" si="86"/>
        <v/>
      </c>
      <c r="O967" s="276" t="str">
        <f t="shared" si="87"/>
        <v/>
      </c>
      <c r="P967" s="116"/>
      <c r="Q967" s="213"/>
      <c r="R967" s="106"/>
      <c r="S967" s="256">
        <f t="shared" si="83"/>
        <v>0</v>
      </c>
      <c r="T967" s="257"/>
      <c r="U967" s="85"/>
      <c r="V967" s="258"/>
    </row>
    <row r="968" spans="1:22">
      <c r="A968" s="245" t="str">
        <f t="shared" si="85"/>
        <v/>
      </c>
      <c r="B968" s="270"/>
      <c r="C968" s="216"/>
      <c r="D968" s="210"/>
      <c r="E968" s="214"/>
      <c r="F968" s="216"/>
      <c r="G968" s="211"/>
      <c r="H968" s="211"/>
      <c r="I968" s="211"/>
      <c r="J968" s="211"/>
      <c r="K968" s="250" t="str">
        <f t="shared" si="84"/>
        <v/>
      </c>
      <c r="L968" s="278"/>
      <c r="M968" s="252">
        <f>SUMIF(收入管理台账!$C$4:$C$5000,项目管理台账!K968,收入管理台账!$H$4:$H$5000)</f>
        <v>0</v>
      </c>
      <c r="N968" s="275" t="str">
        <f t="shared" si="86"/>
        <v/>
      </c>
      <c r="O968" s="276" t="str">
        <f t="shared" si="87"/>
        <v/>
      </c>
      <c r="P968" s="116"/>
      <c r="Q968" s="213"/>
      <c r="R968" s="106"/>
      <c r="S968" s="256">
        <f t="shared" si="83"/>
        <v>0</v>
      </c>
      <c r="T968" s="257"/>
      <c r="U968" s="85"/>
      <c r="V968" s="258"/>
    </row>
    <row r="969" spans="1:22">
      <c r="A969" s="245" t="str">
        <f t="shared" si="85"/>
        <v/>
      </c>
      <c r="B969" s="270"/>
      <c r="C969" s="216"/>
      <c r="D969" s="210"/>
      <c r="E969" s="214"/>
      <c r="F969" s="216"/>
      <c r="G969" s="211"/>
      <c r="H969" s="211"/>
      <c r="I969" s="211"/>
      <c r="J969" s="211"/>
      <c r="K969" s="250" t="str">
        <f t="shared" si="84"/>
        <v/>
      </c>
      <c r="L969" s="278"/>
      <c r="M969" s="252">
        <f>SUMIF(收入管理台账!$C$4:$C$5000,项目管理台账!K969,收入管理台账!$H$4:$H$5000)</f>
        <v>0</v>
      </c>
      <c r="N969" s="275" t="str">
        <f t="shared" si="86"/>
        <v/>
      </c>
      <c r="O969" s="276" t="str">
        <f t="shared" si="87"/>
        <v/>
      </c>
      <c r="P969" s="116"/>
      <c r="Q969" s="213"/>
      <c r="R969" s="106"/>
      <c r="S969" s="256">
        <f t="shared" si="83"/>
        <v>0</v>
      </c>
      <c r="T969" s="257"/>
      <c r="U969" s="85"/>
      <c r="V969" s="258"/>
    </row>
    <row r="970" spans="1:22">
      <c r="A970" s="245" t="str">
        <f t="shared" si="85"/>
        <v/>
      </c>
      <c r="B970" s="270"/>
      <c r="C970" s="216"/>
      <c r="D970" s="210"/>
      <c r="E970" s="214"/>
      <c r="F970" s="216"/>
      <c r="G970" s="211"/>
      <c r="H970" s="211"/>
      <c r="I970" s="211"/>
      <c r="J970" s="211"/>
      <c r="K970" s="250" t="str">
        <f t="shared" si="84"/>
        <v/>
      </c>
      <c r="L970" s="278"/>
      <c r="M970" s="252">
        <f>SUMIF(收入管理台账!$C$4:$C$5000,项目管理台账!K970,收入管理台账!$H$4:$H$5000)</f>
        <v>0</v>
      </c>
      <c r="N970" s="275" t="str">
        <f t="shared" si="86"/>
        <v/>
      </c>
      <c r="O970" s="276" t="str">
        <f t="shared" si="87"/>
        <v/>
      </c>
      <c r="P970" s="116"/>
      <c r="Q970" s="213"/>
      <c r="R970" s="106"/>
      <c r="S970" s="256">
        <f t="shared" si="83"/>
        <v>0</v>
      </c>
      <c r="T970" s="257"/>
      <c r="U970" s="85"/>
      <c r="V970" s="258"/>
    </row>
    <row r="971" spans="1:22">
      <c r="A971" s="245" t="str">
        <f t="shared" si="85"/>
        <v/>
      </c>
      <c r="B971" s="270"/>
      <c r="C971" s="216"/>
      <c r="D971" s="210"/>
      <c r="E971" s="214"/>
      <c r="F971" s="216"/>
      <c r="G971" s="211"/>
      <c r="H971" s="211"/>
      <c r="I971" s="211"/>
      <c r="J971" s="211"/>
      <c r="K971" s="250" t="str">
        <f t="shared" si="84"/>
        <v/>
      </c>
      <c r="L971" s="278"/>
      <c r="M971" s="252">
        <f>SUMIF(收入管理台账!$C$4:$C$5000,项目管理台账!K971,收入管理台账!$H$4:$H$5000)</f>
        <v>0</v>
      </c>
      <c r="N971" s="275" t="str">
        <f t="shared" si="86"/>
        <v/>
      </c>
      <c r="O971" s="276" t="str">
        <f t="shared" si="87"/>
        <v/>
      </c>
      <c r="P971" s="116"/>
      <c r="Q971" s="213"/>
      <c r="R971" s="106"/>
      <c r="S971" s="256">
        <f t="shared" si="83"/>
        <v>0</v>
      </c>
      <c r="T971" s="257"/>
      <c r="U971" s="85"/>
      <c r="V971" s="258"/>
    </row>
    <row r="972" spans="1:22">
      <c r="A972" s="245" t="str">
        <f t="shared" si="85"/>
        <v/>
      </c>
      <c r="B972" s="270"/>
      <c r="C972" s="216"/>
      <c r="D972" s="210"/>
      <c r="E972" s="214"/>
      <c r="F972" s="216"/>
      <c r="G972" s="211"/>
      <c r="H972" s="211"/>
      <c r="I972" s="211"/>
      <c r="J972" s="211"/>
      <c r="K972" s="250" t="str">
        <f t="shared" si="84"/>
        <v/>
      </c>
      <c r="L972" s="278"/>
      <c r="M972" s="252">
        <f>SUMIF(收入管理台账!$C$4:$C$5000,项目管理台账!K972,收入管理台账!$H$4:$H$5000)</f>
        <v>0</v>
      </c>
      <c r="N972" s="275" t="str">
        <f t="shared" si="86"/>
        <v/>
      </c>
      <c r="O972" s="276" t="str">
        <f t="shared" si="87"/>
        <v/>
      </c>
      <c r="P972" s="116"/>
      <c r="Q972" s="213"/>
      <c r="R972" s="106"/>
      <c r="S972" s="256">
        <f t="shared" si="83"/>
        <v>0</v>
      </c>
      <c r="T972" s="257"/>
      <c r="U972" s="85"/>
      <c r="V972" s="258"/>
    </row>
    <row r="973" spans="1:22">
      <c r="A973" s="245" t="str">
        <f t="shared" si="85"/>
        <v/>
      </c>
      <c r="B973" s="270"/>
      <c r="C973" s="216"/>
      <c r="D973" s="210"/>
      <c r="E973" s="214"/>
      <c r="F973" s="216"/>
      <c r="G973" s="211"/>
      <c r="H973" s="211"/>
      <c r="I973" s="211"/>
      <c r="J973" s="211"/>
      <c r="K973" s="250" t="str">
        <f t="shared" si="84"/>
        <v/>
      </c>
      <c r="L973" s="278"/>
      <c r="M973" s="252">
        <f>SUMIF(收入管理台账!$C$4:$C$5000,项目管理台账!K973,收入管理台账!$H$4:$H$5000)</f>
        <v>0</v>
      </c>
      <c r="N973" s="275" t="str">
        <f t="shared" si="86"/>
        <v/>
      </c>
      <c r="O973" s="276" t="str">
        <f t="shared" si="87"/>
        <v/>
      </c>
      <c r="P973" s="116"/>
      <c r="Q973" s="213"/>
      <c r="R973" s="106"/>
      <c r="S973" s="256">
        <f t="shared" si="83"/>
        <v>0</v>
      </c>
      <c r="T973" s="257"/>
      <c r="U973" s="85"/>
      <c r="V973" s="258"/>
    </row>
    <row r="974" spans="1:22">
      <c r="A974" s="245" t="str">
        <f t="shared" si="85"/>
        <v/>
      </c>
      <c r="B974" s="270"/>
      <c r="C974" s="216"/>
      <c r="D974" s="210"/>
      <c r="E974" s="214"/>
      <c r="F974" s="216"/>
      <c r="G974" s="211"/>
      <c r="H974" s="211"/>
      <c r="I974" s="211"/>
      <c r="J974" s="211"/>
      <c r="K974" s="250" t="str">
        <f t="shared" si="84"/>
        <v/>
      </c>
      <c r="L974" s="278"/>
      <c r="M974" s="252">
        <f>SUMIF(收入管理台账!$C$4:$C$5000,项目管理台账!K974,收入管理台账!$H$4:$H$5000)</f>
        <v>0</v>
      </c>
      <c r="N974" s="275" t="str">
        <f t="shared" si="86"/>
        <v/>
      </c>
      <c r="O974" s="276" t="str">
        <f t="shared" si="87"/>
        <v/>
      </c>
      <c r="P974" s="116"/>
      <c r="Q974" s="213"/>
      <c r="R974" s="106"/>
      <c r="S974" s="256">
        <f t="shared" si="83"/>
        <v>0</v>
      </c>
      <c r="T974" s="257"/>
      <c r="U974" s="85"/>
      <c r="V974" s="258"/>
    </row>
    <row r="975" spans="1:22">
      <c r="A975" s="245" t="str">
        <f t="shared" si="85"/>
        <v/>
      </c>
      <c r="B975" s="270"/>
      <c r="C975" s="216"/>
      <c r="D975" s="210"/>
      <c r="E975" s="214"/>
      <c r="F975" s="216"/>
      <c r="G975" s="211"/>
      <c r="H975" s="211"/>
      <c r="I975" s="211"/>
      <c r="J975" s="211"/>
      <c r="K975" s="250" t="str">
        <f t="shared" si="84"/>
        <v/>
      </c>
      <c r="L975" s="278"/>
      <c r="M975" s="252">
        <f>SUMIF(收入管理台账!$C$4:$C$5000,项目管理台账!K975,收入管理台账!$H$4:$H$5000)</f>
        <v>0</v>
      </c>
      <c r="N975" s="275" t="str">
        <f t="shared" si="86"/>
        <v/>
      </c>
      <c r="O975" s="276" t="str">
        <f t="shared" si="87"/>
        <v/>
      </c>
      <c r="P975" s="116"/>
      <c r="Q975" s="213"/>
      <c r="R975" s="106"/>
      <c r="S975" s="256">
        <f t="shared" si="83"/>
        <v>0</v>
      </c>
      <c r="T975" s="257"/>
      <c r="U975" s="85"/>
      <c r="V975" s="258"/>
    </row>
    <row r="976" spans="1:22">
      <c r="A976" s="245" t="str">
        <f t="shared" si="85"/>
        <v/>
      </c>
      <c r="B976" s="270"/>
      <c r="C976" s="216"/>
      <c r="D976" s="210"/>
      <c r="E976" s="214"/>
      <c r="F976" s="216"/>
      <c r="G976" s="211"/>
      <c r="H976" s="211"/>
      <c r="I976" s="211"/>
      <c r="J976" s="211"/>
      <c r="K976" s="250" t="str">
        <f t="shared" si="84"/>
        <v/>
      </c>
      <c r="L976" s="278"/>
      <c r="M976" s="252">
        <f>SUMIF(收入管理台账!$C$4:$C$5000,项目管理台账!K976,收入管理台账!$H$4:$H$5000)</f>
        <v>0</v>
      </c>
      <c r="N976" s="275" t="str">
        <f t="shared" si="86"/>
        <v/>
      </c>
      <c r="O976" s="276" t="str">
        <f t="shared" si="87"/>
        <v/>
      </c>
      <c r="P976" s="116"/>
      <c r="Q976" s="213"/>
      <c r="R976" s="106"/>
      <c r="S976" s="256">
        <f t="shared" si="83"/>
        <v>0</v>
      </c>
      <c r="T976" s="257"/>
      <c r="U976" s="85"/>
      <c r="V976" s="258"/>
    </row>
    <row r="977" spans="1:22">
      <c r="A977" s="245" t="str">
        <f t="shared" si="85"/>
        <v/>
      </c>
      <c r="B977" s="270"/>
      <c r="C977" s="216"/>
      <c r="D977" s="210"/>
      <c r="E977" s="214"/>
      <c r="F977" s="216"/>
      <c r="G977" s="211"/>
      <c r="H977" s="211"/>
      <c r="I977" s="211"/>
      <c r="J977" s="211"/>
      <c r="K977" s="250" t="str">
        <f t="shared" si="84"/>
        <v/>
      </c>
      <c r="L977" s="278"/>
      <c r="M977" s="252">
        <f>SUMIF(收入管理台账!$C$4:$C$5000,项目管理台账!K977,收入管理台账!$H$4:$H$5000)</f>
        <v>0</v>
      </c>
      <c r="N977" s="275" t="str">
        <f t="shared" si="86"/>
        <v/>
      </c>
      <c r="O977" s="276" t="str">
        <f t="shared" si="87"/>
        <v/>
      </c>
      <c r="P977" s="116"/>
      <c r="Q977" s="213"/>
      <c r="R977" s="106"/>
      <c r="S977" s="256">
        <f t="shared" si="83"/>
        <v>0</v>
      </c>
      <c r="T977" s="257"/>
      <c r="U977" s="85"/>
      <c r="V977" s="258"/>
    </row>
    <row r="978" spans="1:22">
      <c r="A978" s="245" t="str">
        <f t="shared" si="85"/>
        <v/>
      </c>
      <c r="B978" s="270"/>
      <c r="C978" s="216"/>
      <c r="D978" s="210"/>
      <c r="E978" s="214"/>
      <c r="F978" s="216"/>
      <c r="G978" s="211"/>
      <c r="H978" s="211"/>
      <c r="I978" s="211"/>
      <c r="J978" s="211"/>
      <c r="K978" s="250" t="str">
        <f t="shared" si="84"/>
        <v/>
      </c>
      <c r="L978" s="278"/>
      <c r="M978" s="252">
        <f>SUMIF(收入管理台账!$C$4:$C$5000,项目管理台账!K978,收入管理台账!$H$4:$H$5000)</f>
        <v>0</v>
      </c>
      <c r="N978" s="275" t="str">
        <f t="shared" si="86"/>
        <v/>
      </c>
      <c r="O978" s="276" t="str">
        <f t="shared" si="87"/>
        <v/>
      </c>
      <c r="P978" s="116"/>
      <c r="Q978" s="213"/>
      <c r="R978" s="106"/>
      <c r="S978" s="256">
        <f t="shared" si="83"/>
        <v>0</v>
      </c>
      <c r="T978" s="257"/>
      <c r="U978" s="85"/>
      <c r="V978" s="258"/>
    </row>
    <row r="979" spans="1:22">
      <c r="A979" s="245" t="str">
        <f t="shared" si="85"/>
        <v/>
      </c>
      <c r="B979" s="270"/>
      <c r="C979" s="216"/>
      <c r="D979" s="210"/>
      <c r="E979" s="214"/>
      <c r="F979" s="216"/>
      <c r="G979" s="211"/>
      <c r="H979" s="211"/>
      <c r="I979" s="211"/>
      <c r="J979" s="211"/>
      <c r="K979" s="250" t="str">
        <f t="shared" si="84"/>
        <v/>
      </c>
      <c r="L979" s="278"/>
      <c r="M979" s="252">
        <f>SUMIF(收入管理台账!$C$4:$C$5000,项目管理台账!K979,收入管理台账!$H$4:$H$5000)</f>
        <v>0</v>
      </c>
      <c r="N979" s="275" t="str">
        <f t="shared" si="86"/>
        <v/>
      </c>
      <c r="O979" s="276" t="str">
        <f t="shared" si="87"/>
        <v/>
      </c>
      <c r="P979" s="116"/>
      <c r="Q979" s="213"/>
      <c r="R979" s="106"/>
      <c r="S979" s="256">
        <f t="shared" si="83"/>
        <v>0</v>
      </c>
      <c r="T979" s="257"/>
      <c r="U979" s="85"/>
      <c r="V979" s="258"/>
    </row>
    <row r="980" spans="1:22">
      <c r="A980" s="245" t="str">
        <f t="shared" si="85"/>
        <v/>
      </c>
      <c r="B980" s="270"/>
      <c r="C980" s="216"/>
      <c r="D980" s="210"/>
      <c r="E980" s="214"/>
      <c r="F980" s="216"/>
      <c r="G980" s="211"/>
      <c r="H980" s="211"/>
      <c r="I980" s="211"/>
      <c r="J980" s="211"/>
      <c r="K980" s="250" t="str">
        <f t="shared" si="84"/>
        <v/>
      </c>
      <c r="L980" s="278"/>
      <c r="M980" s="252">
        <f>SUMIF(收入管理台账!$C$4:$C$5000,项目管理台账!K980,收入管理台账!$H$4:$H$5000)</f>
        <v>0</v>
      </c>
      <c r="N980" s="275" t="str">
        <f t="shared" si="86"/>
        <v/>
      </c>
      <c r="O980" s="276" t="str">
        <f t="shared" si="87"/>
        <v/>
      </c>
      <c r="P980" s="116"/>
      <c r="Q980" s="213"/>
      <c r="R980" s="106"/>
      <c r="S980" s="256">
        <f t="shared" si="83"/>
        <v>0</v>
      </c>
      <c r="T980" s="257"/>
      <c r="U980" s="85"/>
      <c r="V980" s="258"/>
    </row>
    <row r="981" spans="1:22">
      <c r="A981" s="245" t="str">
        <f t="shared" si="85"/>
        <v/>
      </c>
      <c r="B981" s="270"/>
      <c r="C981" s="216"/>
      <c r="D981" s="210"/>
      <c r="E981" s="214"/>
      <c r="F981" s="216"/>
      <c r="G981" s="211"/>
      <c r="H981" s="211"/>
      <c r="I981" s="211"/>
      <c r="J981" s="211"/>
      <c r="K981" s="250" t="str">
        <f t="shared" si="84"/>
        <v/>
      </c>
      <c r="L981" s="278"/>
      <c r="M981" s="252">
        <f>SUMIF(收入管理台账!$C$4:$C$5000,项目管理台账!K981,收入管理台账!$H$4:$H$5000)</f>
        <v>0</v>
      </c>
      <c r="N981" s="275" t="str">
        <f t="shared" si="86"/>
        <v/>
      </c>
      <c r="O981" s="276" t="str">
        <f t="shared" si="87"/>
        <v/>
      </c>
      <c r="P981" s="116"/>
      <c r="Q981" s="213"/>
      <c r="R981" s="106"/>
      <c r="S981" s="256">
        <f t="shared" si="83"/>
        <v>0</v>
      </c>
      <c r="T981" s="257"/>
      <c r="U981" s="85"/>
      <c r="V981" s="258"/>
    </row>
    <row r="982" spans="1:22">
      <c r="A982" s="245" t="str">
        <f t="shared" si="85"/>
        <v/>
      </c>
      <c r="B982" s="270"/>
      <c r="C982" s="216"/>
      <c r="D982" s="210"/>
      <c r="E982" s="214"/>
      <c r="F982" s="216"/>
      <c r="G982" s="211"/>
      <c r="H982" s="211"/>
      <c r="I982" s="211"/>
      <c r="J982" s="211"/>
      <c r="K982" s="250" t="str">
        <f t="shared" si="84"/>
        <v/>
      </c>
      <c r="L982" s="278"/>
      <c r="M982" s="252">
        <f>SUMIF(收入管理台账!$C$4:$C$5000,项目管理台账!K982,收入管理台账!$H$4:$H$5000)</f>
        <v>0</v>
      </c>
      <c r="N982" s="275" t="str">
        <f t="shared" si="86"/>
        <v/>
      </c>
      <c r="O982" s="276" t="str">
        <f t="shared" si="87"/>
        <v/>
      </c>
      <c r="P982" s="116"/>
      <c r="Q982" s="213"/>
      <c r="R982" s="106"/>
      <c r="S982" s="256">
        <f t="shared" si="83"/>
        <v>0</v>
      </c>
      <c r="T982" s="257"/>
      <c r="U982" s="85"/>
      <c r="V982" s="258"/>
    </row>
    <row r="983" spans="1:22">
      <c r="A983" s="245" t="str">
        <f t="shared" si="85"/>
        <v/>
      </c>
      <c r="B983" s="270"/>
      <c r="C983" s="216"/>
      <c r="D983" s="210"/>
      <c r="E983" s="214"/>
      <c r="F983" s="216"/>
      <c r="G983" s="211"/>
      <c r="H983" s="211"/>
      <c r="I983" s="211"/>
      <c r="J983" s="211"/>
      <c r="K983" s="250" t="str">
        <f t="shared" si="84"/>
        <v/>
      </c>
      <c r="L983" s="278"/>
      <c r="M983" s="252">
        <f>SUMIF(收入管理台账!$C$4:$C$5000,项目管理台账!K983,收入管理台账!$H$4:$H$5000)</f>
        <v>0</v>
      </c>
      <c r="N983" s="275" t="str">
        <f t="shared" si="86"/>
        <v/>
      </c>
      <c r="O983" s="276" t="str">
        <f t="shared" si="87"/>
        <v/>
      </c>
      <c r="P983" s="116"/>
      <c r="Q983" s="213"/>
      <c r="R983" s="106"/>
      <c r="S983" s="256">
        <f t="shared" si="83"/>
        <v>0</v>
      </c>
      <c r="T983" s="257"/>
      <c r="U983" s="85"/>
      <c r="V983" s="258"/>
    </row>
    <row r="984" spans="1:22">
      <c r="A984" s="245" t="str">
        <f t="shared" si="85"/>
        <v/>
      </c>
      <c r="B984" s="270"/>
      <c r="C984" s="216"/>
      <c r="D984" s="210"/>
      <c r="E984" s="214"/>
      <c r="F984" s="216"/>
      <c r="G984" s="211"/>
      <c r="H984" s="211"/>
      <c r="I984" s="211"/>
      <c r="J984" s="211"/>
      <c r="K984" s="250" t="str">
        <f t="shared" si="84"/>
        <v/>
      </c>
      <c r="L984" s="278"/>
      <c r="M984" s="252">
        <f>SUMIF(收入管理台账!$C$4:$C$5000,项目管理台账!K984,收入管理台账!$H$4:$H$5000)</f>
        <v>0</v>
      </c>
      <c r="N984" s="275" t="str">
        <f t="shared" si="86"/>
        <v/>
      </c>
      <c r="O984" s="276" t="str">
        <f t="shared" si="87"/>
        <v/>
      </c>
      <c r="P984" s="116"/>
      <c r="Q984" s="213"/>
      <c r="R984" s="106"/>
      <c r="S984" s="256">
        <f t="shared" si="83"/>
        <v>0</v>
      </c>
      <c r="T984" s="257"/>
      <c r="U984" s="85"/>
      <c r="V984" s="258"/>
    </row>
    <row r="985" spans="1:22">
      <c r="A985" s="245" t="str">
        <f t="shared" si="85"/>
        <v/>
      </c>
      <c r="B985" s="270"/>
      <c r="C985" s="216"/>
      <c r="D985" s="210"/>
      <c r="E985" s="214"/>
      <c r="F985" s="216"/>
      <c r="G985" s="211"/>
      <c r="H985" s="211"/>
      <c r="I985" s="211"/>
      <c r="J985" s="211"/>
      <c r="K985" s="250" t="str">
        <f t="shared" si="84"/>
        <v/>
      </c>
      <c r="L985" s="278"/>
      <c r="M985" s="252">
        <f>SUMIF(收入管理台账!$C$4:$C$5000,项目管理台账!K985,收入管理台账!$H$4:$H$5000)</f>
        <v>0</v>
      </c>
      <c r="N985" s="275" t="str">
        <f t="shared" si="86"/>
        <v/>
      </c>
      <c r="O985" s="276" t="str">
        <f t="shared" si="87"/>
        <v/>
      </c>
      <c r="P985" s="116"/>
      <c r="Q985" s="213"/>
      <c r="R985" s="106"/>
      <c r="S985" s="256">
        <f t="shared" si="83"/>
        <v>0</v>
      </c>
      <c r="T985" s="257"/>
      <c r="U985" s="85"/>
      <c r="V985" s="258"/>
    </row>
    <row r="986" spans="1:22">
      <c r="A986" s="245" t="str">
        <f t="shared" si="85"/>
        <v/>
      </c>
      <c r="B986" s="270"/>
      <c r="C986" s="216"/>
      <c r="D986" s="210"/>
      <c r="E986" s="214"/>
      <c r="F986" s="216"/>
      <c r="G986" s="211"/>
      <c r="H986" s="211"/>
      <c r="I986" s="211"/>
      <c r="J986" s="211"/>
      <c r="K986" s="250" t="str">
        <f t="shared" si="84"/>
        <v/>
      </c>
      <c r="L986" s="278"/>
      <c r="M986" s="252">
        <f>SUMIF(收入管理台账!$C$4:$C$5000,项目管理台账!K986,收入管理台账!$H$4:$H$5000)</f>
        <v>0</v>
      </c>
      <c r="N986" s="275" t="str">
        <f t="shared" si="86"/>
        <v/>
      </c>
      <c r="O986" s="276" t="str">
        <f t="shared" si="87"/>
        <v/>
      </c>
      <c r="P986" s="116"/>
      <c r="Q986" s="213"/>
      <c r="R986" s="106"/>
      <c r="S986" s="256">
        <f t="shared" si="83"/>
        <v>0</v>
      </c>
      <c r="T986" s="257"/>
      <c r="U986" s="85"/>
      <c r="V986" s="258"/>
    </row>
    <row r="987" spans="1:22">
      <c r="A987" s="245" t="str">
        <f t="shared" si="85"/>
        <v/>
      </c>
      <c r="B987" s="270"/>
      <c r="C987" s="216"/>
      <c r="D987" s="210"/>
      <c r="E987" s="214"/>
      <c r="F987" s="216"/>
      <c r="G987" s="211"/>
      <c r="H987" s="211"/>
      <c r="I987" s="211"/>
      <c r="J987" s="211"/>
      <c r="K987" s="250" t="str">
        <f t="shared" si="84"/>
        <v/>
      </c>
      <c r="L987" s="278"/>
      <c r="M987" s="252">
        <f>SUMIF(收入管理台账!$C$4:$C$5000,项目管理台账!K987,收入管理台账!$H$4:$H$5000)</f>
        <v>0</v>
      </c>
      <c r="N987" s="275" t="str">
        <f t="shared" si="86"/>
        <v/>
      </c>
      <c r="O987" s="276" t="str">
        <f t="shared" si="87"/>
        <v/>
      </c>
      <c r="P987" s="116"/>
      <c r="Q987" s="213"/>
      <c r="R987" s="106"/>
      <c r="S987" s="256">
        <f t="shared" si="83"/>
        <v>0</v>
      </c>
      <c r="T987" s="257"/>
      <c r="U987" s="85"/>
      <c r="V987" s="258"/>
    </row>
    <row r="988" spans="1:22">
      <c r="A988" s="245" t="str">
        <f t="shared" si="85"/>
        <v/>
      </c>
      <c r="B988" s="270"/>
      <c r="C988" s="216"/>
      <c r="D988" s="210"/>
      <c r="E988" s="214"/>
      <c r="F988" s="216"/>
      <c r="G988" s="211"/>
      <c r="H988" s="211"/>
      <c r="I988" s="211"/>
      <c r="J988" s="211"/>
      <c r="K988" s="250" t="str">
        <f t="shared" si="84"/>
        <v/>
      </c>
      <c r="L988" s="278"/>
      <c r="M988" s="252">
        <f>SUMIF(收入管理台账!$C$4:$C$5000,项目管理台账!K988,收入管理台账!$H$4:$H$5000)</f>
        <v>0</v>
      </c>
      <c r="N988" s="275" t="str">
        <f t="shared" si="86"/>
        <v/>
      </c>
      <c r="O988" s="276" t="str">
        <f t="shared" si="87"/>
        <v/>
      </c>
      <c r="P988" s="116"/>
      <c r="Q988" s="213"/>
      <c r="R988" s="106"/>
      <c r="S988" s="256">
        <f t="shared" si="83"/>
        <v>0</v>
      </c>
      <c r="T988" s="257"/>
      <c r="U988" s="85"/>
      <c r="V988" s="258"/>
    </row>
    <row r="989" spans="1:22">
      <c r="A989" s="245" t="str">
        <f t="shared" si="85"/>
        <v/>
      </c>
      <c r="B989" s="270"/>
      <c r="C989" s="216"/>
      <c r="D989" s="210"/>
      <c r="E989" s="214"/>
      <c r="F989" s="216"/>
      <c r="G989" s="211"/>
      <c r="H989" s="211"/>
      <c r="I989" s="211"/>
      <c r="J989" s="211"/>
      <c r="K989" s="250" t="str">
        <f t="shared" si="84"/>
        <v/>
      </c>
      <c r="L989" s="278"/>
      <c r="M989" s="252">
        <f>SUMIF(收入管理台账!$C$4:$C$5000,项目管理台账!K989,收入管理台账!$H$4:$H$5000)</f>
        <v>0</v>
      </c>
      <c r="N989" s="275" t="str">
        <f t="shared" si="86"/>
        <v/>
      </c>
      <c r="O989" s="276" t="str">
        <f t="shared" si="87"/>
        <v/>
      </c>
      <c r="P989" s="116"/>
      <c r="Q989" s="213"/>
      <c r="R989" s="106"/>
      <c r="S989" s="256">
        <f t="shared" si="83"/>
        <v>0</v>
      </c>
      <c r="T989" s="257"/>
      <c r="U989" s="85"/>
      <c r="V989" s="258"/>
    </row>
    <row r="990" spans="1:22">
      <c r="A990" s="245" t="str">
        <f t="shared" si="85"/>
        <v/>
      </c>
      <c r="B990" s="270"/>
      <c r="C990" s="216"/>
      <c r="D990" s="210"/>
      <c r="E990" s="214"/>
      <c r="F990" s="216"/>
      <c r="G990" s="211"/>
      <c r="H990" s="211"/>
      <c r="I990" s="211"/>
      <c r="J990" s="211"/>
      <c r="K990" s="250" t="str">
        <f t="shared" si="84"/>
        <v/>
      </c>
      <c r="L990" s="278"/>
      <c r="M990" s="252">
        <f>SUMIF(收入管理台账!$C$4:$C$5000,项目管理台账!K990,收入管理台账!$H$4:$H$5000)</f>
        <v>0</v>
      </c>
      <c r="N990" s="275" t="str">
        <f t="shared" si="86"/>
        <v/>
      </c>
      <c r="O990" s="276" t="str">
        <f t="shared" si="87"/>
        <v/>
      </c>
      <c r="P990" s="116"/>
      <c r="Q990" s="213"/>
      <c r="R990" s="106"/>
      <c r="S990" s="256">
        <f t="shared" si="83"/>
        <v>0</v>
      </c>
      <c r="T990" s="257"/>
      <c r="U990" s="85"/>
      <c r="V990" s="258"/>
    </row>
    <row r="991" spans="1:22">
      <c r="A991" s="245" t="str">
        <f t="shared" si="85"/>
        <v/>
      </c>
      <c r="B991" s="270"/>
      <c r="C991" s="216"/>
      <c r="D991" s="210"/>
      <c r="E991" s="214"/>
      <c r="F991" s="216"/>
      <c r="G991" s="211"/>
      <c r="H991" s="211"/>
      <c r="I991" s="211"/>
      <c r="J991" s="211"/>
      <c r="K991" s="250" t="str">
        <f t="shared" si="84"/>
        <v/>
      </c>
      <c r="L991" s="278"/>
      <c r="M991" s="252">
        <f>SUMIF(收入管理台账!$C$4:$C$5000,项目管理台账!K991,收入管理台账!$H$4:$H$5000)</f>
        <v>0</v>
      </c>
      <c r="N991" s="275" t="str">
        <f t="shared" si="86"/>
        <v/>
      </c>
      <c r="O991" s="276" t="str">
        <f t="shared" si="87"/>
        <v/>
      </c>
      <c r="P991" s="116"/>
      <c r="Q991" s="213"/>
      <c r="R991" s="106"/>
      <c r="S991" s="256">
        <f t="shared" si="83"/>
        <v>0</v>
      </c>
      <c r="T991" s="257"/>
      <c r="U991" s="85"/>
      <c r="V991" s="258"/>
    </row>
    <row r="992" spans="1:22">
      <c r="A992" s="245" t="str">
        <f t="shared" si="85"/>
        <v/>
      </c>
      <c r="B992" s="270"/>
      <c r="C992" s="216"/>
      <c r="D992" s="210"/>
      <c r="E992" s="214"/>
      <c r="F992" s="216"/>
      <c r="G992" s="211"/>
      <c r="H992" s="211"/>
      <c r="I992" s="211"/>
      <c r="J992" s="211"/>
      <c r="K992" s="250" t="str">
        <f t="shared" si="84"/>
        <v/>
      </c>
      <c r="L992" s="278"/>
      <c r="M992" s="252">
        <f>SUMIF(收入管理台账!$C$4:$C$5000,项目管理台账!K992,收入管理台账!$H$4:$H$5000)</f>
        <v>0</v>
      </c>
      <c r="N992" s="275" t="str">
        <f t="shared" si="86"/>
        <v/>
      </c>
      <c r="O992" s="276" t="str">
        <f t="shared" si="87"/>
        <v/>
      </c>
      <c r="P992" s="116"/>
      <c r="Q992" s="213"/>
      <c r="R992" s="106"/>
      <c r="S992" s="256">
        <f t="shared" si="83"/>
        <v>0</v>
      </c>
      <c r="T992" s="257"/>
      <c r="U992" s="85"/>
      <c r="V992" s="258"/>
    </row>
    <row r="993" spans="1:22">
      <c r="A993" s="245" t="str">
        <f t="shared" si="85"/>
        <v/>
      </c>
      <c r="B993" s="270"/>
      <c r="C993" s="216"/>
      <c r="D993" s="210"/>
      <c r="E993" s="214"/>
      <c r="F993" s="216"/>
      <c r="G993" s="211"/>
      <c r="H993" s="211"/>
      <c r="I993" s="211"/>
      <c r="J993" s="211"/>
      <c r="K993" s="250" t="str">
        <f t="shared" si="84"/>
        <v/>
      </c>
      <c r="L993" s="278"/>
      <c r="M993" s="252">
        <f>SUMIF(收入管理台账!$C$4:$C$5000,项目管理台账!K993,收入管理台账!$H$4:$H$5000)</f>
        <v>0</v>
      </c>
      <c r="N993" s="275" t="str">
        <f t="shared" si="86"/>
        <v/>
      </c>
      <c r="O993" s="276" t="str">
        <f t="shared" si="87"/>
        <v/>
      </c>
      <c r="P993" s="116"/>
      <c r="Q993" s="213"/>
      <c r="R993" s="106"/>
      <c r="S993" s="256">
        <f t="shared" si="83"/>
        <v>0</v>
      </c>
      <c r="T993" s="257"/>
      <c r="U993" s="85"/>
      <c r="V993" s="258"/>
    </row>
    <row r="994" spans="1:22">
      <c r="A994" s="245" t="str">
        <f t="shared" si="85"/>
        <v/>
      </c>
      <c r="B994" s="270"/>
      <c r="C994" s="216"/>
      <c r="D994" s="210"/>
      <c r="E994" s="214"/>
      <c r="F994" s="216"/>
      <c r="G994" s="211"/>
      <c r="H994" s="211"/>
      <c r="I994" s="211"/>
      <c r="J994" s="211"/>
      <c r="K994" s="250" t="str">
        <f t="shared" si="84"/>
        <v/>
      </c>
      <c r="L994" s="278"/>
      <c r="M994" s="252">
        <f>SUMIF(收入管理台账!$C$4:$C$5000,项目管理台账!K994,收入管理台账!$H$4:$H$5000)</f>
        <v>0</v>
      </c>
      <c r="N994" s="275" t="str">
        <f t="shared" si="86"/>
        <v/>
      </c>
      <c r="O994" s="276" t="str">
        <f t="shared" si="87"/>
        <v/>
      </c>
      <c r="P994" s="116"/>
      <c r="Q994" s="213"/>
      <c r="R994" s="106"/>
      <c r="S994" s="256">
        <f t="shared" si="83"/>
        <v>0</v>
      </c>
      <c r="T994" s="257"/>
      <c r="U994" s="85"/>
      <c r="V994" s="258"/>
    </row>
    <row r="995" spans="1:22">
      <c r="A995" s="245" t="str">
        <f t="shared" si="85"/>
        <v/>
      </c>
      <c r="B995" s="270"/>
      <c r="C995" s="216"/>
      <c r="D995" s="210"/>
      <c r="E995" s="214"/>
      <c r="F995" s="216"/>
      <c r="G995" s="211"/>
      <c r="H995" s="211"/>
      <c r="I995" s="211"/>
      <c r="J995" s="211"/>
      <c r="K995" s="250" t="str">
        <f t="shared" si="84"/>
        <v/>
      </c>
      <c r="L995" s="278"/>
      <c r="M995" s="252">
        <f>SUMIF(收入管理台账!$C$4:$C$5000,项目管理台账!K995,收入管理台账!$H$4:$H$5000)</f>
        <v>0</v>
      </c>
      <c r="N995" s="275" t="str">
        <f t="shared" si="86"/>
        <v/>
      </c>
      <c r="O995" s="276" t="str">
        <f t="shared" si="87"/>
        <v/>
      </c>
      <c r="P995" s="116"/>
      <c r="Q995" s="213"/>
      <c r="R995" s="106"/>
      <c r="S995" s="256">
        <f t="shared" si="83"/>
        <v>0</v>
      </c>
      <c r="T995" s="257"/>
      <c r="U995" s="85"/>
      <c r="V995" s="258"/>
    </row>
    <row r="996" spans="1:22">
      <c r="A996" s="245" t="str">
        <f t="shared" si="85"/>
        <v/>
      </c>
      <c r="B996" s="270"/>
      <c r="C996" s="216"/>
      <c r="D996" s="210"/>
      <c r="E996" s="214"/>
      <c r="F996" s="216"/>
      <c r="G996" s="211"/>
      <c r="H996" s="211"/>
      <c r="I996" s="211"/>
      <c r="J996" s="211"/>
      <c r="K996" s="250" t="str">
        <f t="shared" si="84"/>
        <v/>
      </c>
      <c r="L996" s="278"/>
      <c r="M996" s="252">
        <f>SUMIF(收入管理台账!$C$4:$C$5000,项目管理台账!K996,收入管理台账!$H$4:$H$5000)</f>
        <v>0</v>
      </c>
      <c r="N996" s="275" t="str">
        <f t="shared" si="86"/>
        <v/>
      </c>
      <c r="O996" s="276" t="str">
        <f t="shared" si="87"/>
        <v/>
      </c>
      <c r="P996" s="116"/>
      <c r="Q996" s="213"/>
      <c r="R996" s="106"/>
      <c r="S996" s="256">
        <f t="shared" si="83"/>
        <v>0</v>
      </c>
      <c r="T996" s="257"/>
      <c r="U996" s="85"/>
      <c r="V996" s="258"/>
    </row>
    <row r="997" spans="1:22">
      <c r="A997" s="245" t="str">
        <f t="shared" si="85"/>
        <v/>
      </c>
      <c r="B997" s="270"/>
      <c r="C997" s="216"/>
      <c r="D997" s="210"/>
      <c r="E997" s="214"/>
      <c r="F997" s="216"/>
      <c r="G997" s="211"/>
      <c r="H997" s="211"/>
      <c r="I997" s="211"/>
      <c r="J997" s="211"/>
      <c r="K997" s="250" t="str">
        <f t="shared" si="84"/>
        <v/>
      </c>
      <c r="L997" s="278"/>
      <c r="M997" s="252">
        <f>SUMIF(收入管理台账!$C$4:$C$5000,项目管理台账!K997,收入管理台账!$H$4:$H$5000)</f>
        <v>0</v>
      </c>
      <c r="N997" s="275" t="str">
        <f t="shared" si="86"/>
        <v/>
      </c>
      <c r="O997" s="276" t="str">
        <f t="shared" si="87"/>
        <v/>
      </c>
      <c r="P997" s="116"/>
      <c r="Q997" s="213"/>
      <c r="R997" s="106"/>
      <c r="S997" s="256">
        <f t="shared" si="83"/>
        <v>0</v>
      </c>
      <c r="T997" s="257"/>
      <c r="U997" s="85"/>
      <c r="V997" s="258"/>
    </row>
    <row r="998" spans="1:22">
      <c r="A998" s="245" t="str">
        <f t="shared" si="85"/>
        <v/>
      </c>
      <c r="B998" s="270"/>
      <c r="C998" s="216"/>
      <c r="D998" s="210"/>
      <c r="E998" s="214"/>
      <c r="F998" s="216"/>
      <c r="G998" s="211"/>
      <c r="H998" s="211"/>
      <c r="I998" s="211"/>
      <c r="J998" s="211"/>
      <c r="K998" s="250" t="str">
        <f t="shared" si="84"/>
        <v/>
      </c>
      <c r="L998" s="278"/>
      <c r="M998" s="252">
        <f>SUMIF(收入管理台账!$C$4:$C$5000,项目管理台账!K998,收入管理台账!$H$4:$H$5000)</f>
        <v>0</v>
      </c>
      <c r="N998" s="275" t="str">
        <f t="shared" si="86"/>
        <v/>
      </c>
      <c r="O998" s="276" t="str">
        <f t="shared" si="87"/>
        <v/>
      </c>
      <c r="P998" s="116"/>
      <c r="Q998" s="213"/>
      <c r="R998" s="106"/>
      <c r="S998" s="256">
        <f t="shared" si="83"/>
        <v>0</v>
      </c>
      <c r="T998" s="257"/>
      <c r="U998" s="85"/>
      <c r="V998" s="258"/>
    </row>
    <row r="999" spans="1:22">
      <c r="A999" s="245" t="str">
        <f t="shared" si="85"/>
        <v/>
      </c>
      <c r="B999" s="270"/>
      <c r="C999" s="216"/>
      <c r="D999" s="210"/>
      <c r="E999" s="214"/>
      <c r="F999" s="216"/>
      <c r="G999" s="211"/>
      <c r="H999" s="211"/>
      <c r="I999" s="211"/>
      <c r="J999" s="211"/>
      <c r="K999" s="250" t="str">
        <f t="shared" si="84"/>
        <v/>
      </c>
      <c r="L999" s="278"/>
      <c r="M999" s="252">
        <f>SUMIF(收入管理台账!$C$4:$C$5000,项目管理台账!K999,收入管理台账!$H$4:$H$5000)</f>
        <v>0</v>
      </c>
      <c r="N999" s="275" t="str">
        <f t="shared" si="86"/>
        <v/>
      </c>
      <c r="O999" s="276" t="str">
        <f t="shared" si="87"/>
        <v/>
      </c>
      <c r="P999" s="116"/>
      <c r="Q999" s="213"/>
      <c r="R999" s="106"/>
      <c r="S999" s="256">
        <f t="shared" ref="S999:S1000" si="88">P999*R999</f>
        <v>0</v>
      </c>
      <c r="T999" s="257"/>
      <c r="U999" s="85"/>
      <c r="V999" s="258"/>
    </row>
    <row r="1000" spans="1:22">
      <c r="A1000" s="245" t="str">
        <f t="shared" si="85"/>
        <v/>
      </c>
      <c r="B1000" s="270"/>
      <c r="C1000" s="216"/>
      <c r="D1000" s="210"/>
      <c r="E1000" s="214"/>
      <c r="F1000" s="216"/>
      <c r="G1000" s="211"/>
      <c r="H1000" s="211"/>
      <c r="I1000" s="211"/>
      <c r="J1000" s="211"/>
      <c r="K1000" s="250" t="str">
        <f t="shared" ref="K1000" si="89">IF(D1000&lt;&gt;"","首熙"&amp;LEFT(E1000,2)&amp;RIGHT(YEAR(J1000),4)&amp;IF(MONTH(J1000)&lt;10,0&amp;MONTH(J1000),MONTH(J1000))&amp;IF(A1000&lt;10,0&amp;0&amp;A1000,IF(A1000&lt;100,0&amp;A1000,A1000)),"")</f>
        <v/>
      </c>
      <c r="L1000" s="278"/>
      <c r="M1000" s="252">
        <f>SUMIF(收入管理台账!$C$4:$C$5000,项目管理台账!K1000,收入管理台账!$H$4:$H$5000)</f>
        <v>0</v>
      </c>
      <c r="N1000" s="275" t="str">
        <f t="shared" si="86"/>
        <v/>
      </c>
      <c r="O1000" s="276" t="str">
        <f t="shared" si="87"/>
        <v/>
      </c>
      <c r="P1000" s="116"/>
      <c r="Q1000" s="213"/>
      <c r="R1000" s="106"/>
      <c r="S1000" s="256">
        <f t="shared" si="88"/>
        <v>0</v>
      </c>
      <c r="T1000" s="257"/>
      <c r="U1000" s="85"/>
      <c r="V1000" s="258"/>
    </row>
  </sheetData>
  <protectedRanges>
    <protectedRange sqref="H11:I11 D4:D22" name="项目名称"/>
  </protectedRanges>
  <autoFilter xmlns:etc="http://www.wps.cn/officeDocument/2017/etCustomData" ref="A3:Z1000" etc:filterBottomFollowUsedRange="0">
    <extLst/>
  </autoFilter>
  <mergeCells count="1">
    <mergeCell ref="E1:J1"/>
  </mergeCells>
  <conditionalFormatting sqref="O27">
    <cfRule type="cellIs" dxfId="0" priority="2" stopIfTrue="1" operator="equal">
      <formula>"未结清"</formula>
    </cfRule>
    <cfRule type="cellIs" dxfId="1" priority="1" stopIfTrue="1" operator="equal">
      <formula>"已结清"</formula>
    </cfRule>
  </conditionalFormatting>
  <conditionalFormatting sqref="O4:O26 O28:O1000">
    <cfRule type="cellIs" dxfId="1" priority="4" stopIfTrue="1" operator="equal">
      <formula>"已结清"</formula>
    </cfRule>
    <cfRule type="cellIs" dxfId="0" priority="5" stopIfTrue="1" operator="equal">
      <formula>"未结清"</formula>
    </cfRule>
  </conditionalFormatting>
  <dataValidations count="10">
    <dataValidation allowBlank="1" showInputMessage="1" showErrorMessage="1" promptTitle="必填！" prompt="每次填写或修改完，请更新最新日期&#10;" sqref="Q2"/>
    <dataValidation allowBlank="1" showErrorMessage="1" promptTitle="必填！" prompt="填写拟开展风险项目名称，如为同一项目的不同批次，请保持一致。" sqref="D4:D22 F4:F22"/>
    <dataValidation type="list" allowBlank="1" showInputMessage="1" showErrorMessage="1" sqref="E4:E1000">
      <formula1>信息维护!$C$2:$C$20</formula1>
    </dataValidation>
    <dataValidation type="list" allowBlank="1" showInputMessage="1" showErrorMessage="1" sqref="G4:G1000">
      <formula1>信息维护!$B$2:$B$20</formula1>
    </dataValidation>
    <dataValidation allowBlank="1" showErrorMessage="1" promptTitle="必选！" prompt="根据总局15类重点事项对该项目进行分类，如不属于15类的可选择“P其他”" sqref="K4:K1000"/>
    <dataValidation type="custom" allowBlank="1" showInputMessage="1" showErrorMessage="1" sqref="L4:L22">
      <formula1>IF(COUNTIF($D3:D$4,D4)&gt;0,COUNTIF($D3:D$4,D4)+1,1)</formula1>
    </dataValidation>
    <dataValidation type="list" allowBlank="1" showInputMessage="1" showErrorMessage="1" sqref="U4:U1000">
      <formula1>"已开,未开"</formula1>
    </dataValidation>
    <dataValidation allowBlank="1" showErrorMessage="1" promptTitle="选填" prompt="其他相关信息" sqref="M4:N1000"/>
    <dataValidation allowBlank="1" showErrorMessage="1" promptTitle="必填！" prompt="项目发起单位" sqref="B4:C22"/>
    <dataValidation type="list" allowBlank="1" showInputMessage="1" showErrorMessage="1" sqref="H4:I1000">
      <formula1>信息维护!$A$2:$A$51</formula1>
    </dataValidation>
  </dataValidations>
  <pageMargins left="0.699305555555556" right="0.699305555555556" top="0.75" bottom="0.75" header="0.3" footer="0.3"/>
  <pageSetup paperSize="9" orientation="portrait"/>
  <headerFooter alignWithMargins="0"/>
  <drawing r:id="rId1"/>
  <legacyDrawing r:id="rId2"/>
  <controls>
    <mc:AlternateContent xmlns:mc="http://schemas.openxmlformats.org/markup-compatibility/2006">
      <mc:Choice Requires="x14">
        <control shapeId="2051" r:id="rId3" name="proAdd">
          <controlPr defaultSize="0" r:id="rId4">
            <anchor moveWithCells="1">
              <from>
                <xdr:col>10</xdr:col>
                <xdr:colOff>190500</xdr:colOff>
                <xdr:row>0</xdr:row>
                <xdr:rowOff>42545</xdr:rowOff>
              </from>
              <to>
                <xdr:col>10</xdr:col>
                <xdr:colOff>909320</xdr:colOff>
                <xdr:row>0</xdr:row>
                <xdr:rowOff>438150</xdr:rowOff>
              </to>
            </anchor>
          </controlPr>
        </control>
      </mc:Choice>
      <mc:Fallback>
        <control shapeId="2051" r:id="rId3" name="proAdd"/>
      </mc:Fallback>
    </mc:AlternateContent>
    <mc:AlternateContent xmlns:mc="http://schemas.openxmlformats.org/markup-compatibility/2006">
      <mc:Choice Requires="x14">
        <control shapeId="2072" r:id="rId5" name="CommandButton1">
          <controlPr defaultSize="0" r:id="rId6">
            <anchor moveWithCells="1">
              <from>
                <xdr:col>10</xdr:col>
                <xdr:colOff>952500</xdr:colOff>
                <xdr:row>0</xdr:row>
                <xdr:rowOff>42545</xdr:rowOff>
              </from>
              <to>
                <xdr:col>11</xdr:col>
                <xdr:colOff>404495</xdr:colOff>
                <xdr:row>0</xdr:row>
                <xdr:rowOff>438150</xdr:rowOff>
              </to>
            </anchor>
          </controlPr>
        </control>
      </mc:Choice>
      <mc:Fallback>
        <control shapeId="2072" r:id="rId5" name="CommandButton1"/>
      </mc:Fallback>
    </mc:AlternateContent>
    <mc:AlternateContent xmlns:mc="http://schemas.openxmlformats.org/markup-compatibility/2006">
      <mc:Choice Requires="x14">
        <control shapeId="2100" r:id="rId7" name="CommandButton2">
          <controlPr defaultSize="0" r:id="rId8">
            <anchor moveWithCells="1">
              <from>
                <xdr:col>11</xdr:col>
                <xdr:colOff>423545</xdr:colOff>
                <xdr:row>0</xdr:row>
                <xdr:rowOff>42545</xdr:rowOff>
              </from>
              <to>
                <xdr:col>12</xdr:col>
                <xdr:colOff>118745</xdr:colOff>
                <xdr:row>0</xdr:row>
                <xdr:rowOff>438150</xdr:rowOff>
              </to>
            </anchor>
          </controlPr>
        </control>
      </mc:Choice>
      <mc:Fallback>
        <control shapeId="2100" r:id="rId7" name="CommandButton2"/>
      </mc:Fallback>
    </mc:AlternateContent>
    <mc:AlternateContent xmlns:mc="http://schemas.openxmlformats.org/markup-compatibility/2006">
      <mc:Choice Requires="x14">
        <control shapeId="2102" r:id="rId9" name="CommandButton3">
          <controlPr defaultSize="0" r:id="rId10">
            <anchor moveWithCells="1">
              <from>
                <xdr:col>12</xdr:col>
                <xdr:colOff>137795</xdr:colOff>
                <xdr:row>0</xdr:row>
                <xdr:rowOff>42545</xdr:rowOff>
              </from>
              <to>
                <xdr:col>12</xdr:col>
                <xdr:colOff>857250</xdr:colOff>
                <xdr:row>0</xdr:row>
                <xdr:rowOff>438150</xdr:rowOff>
              </to>
            </anchor>
          </controlPr>
        </control>
      </mc:Choice>
      <mc:Fallback>
        <control shapeId="2102" r:id="rId9" name="CommandButton3"/>
      </mc:Fallback>
    </mc:AlternateContent>
    <mc:AlternateContent xmlns:mc="http://schemas.openxmlformats.org/markup-compatibility/2006">
      <mc:Choice Requires="x14">
        <control shapeId="2103" r:id="rId11" name="CommandButton4">
          <controlPr defaultSize="0" r:id="rId12">
            <anchor moveWithCells="1">
              <from>
                <xdr:col>12</xdr:col>
                <xdr:colOff>876300</xdr:colOff>
                <xdr:row>0</xdr:row>
                <xdr:rowOff>42545</xdr:rowOff>
              </from>
              <to>
                <xdr:col>13</xdr:col>
                <xdr:colOff>533400</xdr:colOff>
                <xdr:row>0</xdr:row>
                <xdr:rowOff>438150</xdr:rowOff>
              </to>
            </anchor>
          </controlPr>
        </control>
      </mc:Choice>
      <mc:Fallback>
        <control shapeId="2103" r:id="rId11" name="CommandButton4"/>
      </mc:Fallback>
    </mc:AlternateContent>
    <mc:AlternateContent xmlns:mc="http://schemas.openxmlformats.org/markup-compatibility/2006">
      <mc:Choice Requires="x14">
        <control shapeId="2107" r:id="rId13" name="CommandButton5">
          <controlPr defaultSize="0" r:id="rId14">
            <anchor moveWithCells="1">
              <from>
                <xdr:col>13</xdr:col>
                <xdr:colOff>566420</xdr:colOff>
                <xdr:row>0</xdr:row>
                <xdr:rowOff>42545</xdr:rowOff>
              </from>
              <to>
                <xdr:col>14</xdr:col>
                <xdr:colOff>452120</xdr:colOff>
                <xdr:row>0</xdr:row>
                <xdr:rowOff>438150</xdr:rowOff>
              </to>
            </anchor>
          </controlPr>
        </control>
      </mc:Choice>
      <mc:Fallback>
        <control shapeId="2107" r:id="rId13" name="CommandButton5"/>
      </mc:Fallback>
    </mc:AlternateContent>
    <mc:AlternateContent xmlns:mc="http://schemas.openxmlformats.org/markup-compatibility/2006">
      <mc:Choice Requires="x14">
        <control shapeId="2108" r:id="rId15" name="CommandButton6">
          <controlPr defaultSize="0" r:id="rId16">
            <anchor moveWithCells="1">
              <from>
                <xdr:col>14</xdr:col>
                <xdr:colOff>476250</xdr:colOff>
                <xdr:row>0</xdr:row>
                <xdr:rowOff>38100</xdr:rowOff>
              </from>
              <to>
                <xdr:col>16</xdr:col>
                <xdr:colOff>304800</xdr:colOff>
                <xdr:row>0</xdr:row>
                <xdr:rowOff>433070</xdr:rowOff>
              </to>
            </anchor>
          </controlPr>
        </control>
      </mc:Choice>
      <mc:Fallback>
        <control shapeId="2108" r:id="rId15" name="CommandButton6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K1000"/>
  <sheetViews>
    <sheetView showGridLines="0" workbookViewId="0">
      <pane ySplit="3" topLeftCell="A4" activePane="bottomLeft" state="frozen"/>
      <selection/>
      <selection pane="bottomLeft" activeCell="A4" sqref="A4"/>
    </sheetView>
  </sheetViews>
  <sheetFormatPr defaultColWidth="9" defaultRowHeight="14.4"/>
  <cols>
    <col min="1" max="1" width="5.60185185185185" style="30" customWidth="1"/>
    <col min="2" max="2" width="23.6018518518519" style="132" customWidth="1"/>
    <col min="3" max="3" width="16.6018518518519" customWidth="1"/>
    <col min="4" max="4" width="8.33333333333333" customWidth="1"/>
    <col min="5" max="5" width="27.537037037037" style="132" customWidth="1"/>
    <col min="6" max="6" width="9.2037037037037" style="27" customWidth="1"/>
    <col min="7" max="7" width="12.9351851851852" style="177" customWidth="1"/>
    <col min="8" max="8" width="15.537037037037" style="29" customWidth="1"/>
    <col min="9" max="9" width="17.9351851851852" customWidth="1"/>
    <col min="10" max="10" width="52.7962962962963" customWidth="1"/>
  </cols>
  <sheetData>
    <row r="1" ht="38.25" customHeight="1" spans="1:11">
      <c r="A1" s="178"/>
      <c r="B1" s="179"/>
      <c r="C1" s="180" t="s">
        <v>0</v>
      </c>
      <c r="D1" s="181" t="s">
        <v>63</v>
      </c>
      <c r="E1" s="181"/>
      <c r="F1" s="181"/>
      <c r="G1" s="181"/>
      <c r="H1" s="181"/>
      <c r="I1" s="181"/>
      <c r="J1" s="181"/>
    </row>
    <row r="2" ht="21" customHeight="1" spans="1:11">
      <c r="A2" s="182"/>
      <c r="B2" s="183"/>
      <c r="C2" s="184"/>
      <c r="D2" s="184"/>
      <c r="E2" s="183"/>
      <c r="F2" s="185"/>
      <c r="G2" s="186"/>
      <c r="H2" s="187" t="s">
        <v>2</v>
      </c>
      <c r="I2" s="188" t="s">
        <v>32</v>
      </c>
      <c r="J2" s="189" t="s">
        <v>3</v>
      </c>
      <c r="K2" s="188"/>
    </row>
    <row r="3" ht="28.8" spans="1:11">
      <c r="A3" s="190" t="s">
        <v>4</v>
      </c>
      <c r="B3" s="191" t="s">
        <v>6</v>
      </c>
      <c r="C3" s="192" t="s">
        <v>7</v>
      </c>
      <c r="D3" s="192" t="s">
        <v>64</v>
      </c>
      <c r="E3" s="193" t="s">
        <v>5</v>
      </c>
      <c r="F3" s="193" t="s">
        <v>8</v>
      </c>
      <c r="G3" s="194" t="s">
        <v>65</v>
      </c>
      <c r="H3" s="195" t="s">
        <v>66</v>
      </c>
      <c r="I3" s="196" t="s">
        <v>44</v>
      </c>
      <c r="J3" s="68" t="s">
        <v>12</v>
      </c>
    </row>
    <row r="4" spans="1:11">
      <c r="A4" s="197">
        <f>IF(B4="","",ROW()-3)</f>
        <v>1</v>
      </c>
      <c r="B4" s="198" t="s">
        <v>15</v>
      </c>
      <c r="C4" s="199" t="s">
        <v>67</v>
      </c>
      <c r="D4" s="200" t="str">
        <f>IF(C4="","",VLOOKUP(C4,项目管理台账!$K$4:$O$1000,5,0))</f>
        <v>已结清</v>
      </c>
      <c r="E4" s="198" t="s">
        <v>14</v>
      </c>
      <c r="F4" s="201" t="s">
        <v>16</v>
      </c>
      <c r="G4" s="202">
        <v>45349</v>
      </c>
      <c r="H4" s="203">
        <v>10000</v>
      </c>
      <c r="I4" s="204">
        <v>45349.6704282407</v>
      </c>
      <c r="J4" s="205"/>
    </row>
    <row r="5" spans="1:11">
      <c r="A5" s="197">
        <f t="shared" ref="A5:A68" si="0">IF(B5="","",ROW()-3)</f>
        <v>2</v>
      </c>
      <c r="B5" s="206" t="s">
        <v>19</v>
      </c>
      <c r="C5" s="199" t="s">
        <v>68</v>
      </c>
      <c r="D5" s="200" t="str">
        <f>IF(C5="","",VLOOKUP(C5,项目管理台账!$K$4:$O$1000,5,0))</f>
        <v>已结清</v>
      </c>
      <c r="E5" s="198" t="s">
        <v>18</v>
      </c>
      <c r="F5" s="207" t="s">
        <v>16</v>
      </c>
      <c r="G5" s="202">
        <v>45318</v>
      </c>
      <c r="H5" s="203">
        <v>50000</v>
      </c>
      <c r="I5" s="204">
        <v>45349.6724421296</v>
      </c>
      <c r="J5" s="205"/>
    </row>
    <row r="6" spans="1:11">
      <c r="A6" s="197">
        <f t="shared" si="0"/>
        <v>3</v>
      </c>
      <c r="B6" s="206" t="s">
        <v>22</v>
      </c>
      <c r="C6" s="199" t="s">
        <v>69</v>
      </c>
      <c r="D6" s="200" t="str">
        <f>IF(C6="","",VLOOKUP(C6,项目管理台账!$K$4:$O$1000,5,0))</f>
        <v>已结清</v>
      </c>
      <c r="E6" s="198" t="s">
        <v>21</v>
      </c>
      <c r="F6" s="207" t="s">
        <v>23</v>
      </c>
      <c r="G6" s="202">
        <v>45705</v>
      </c>
      <c r="H6" s="203">
        <v>50000</v>
      </c>
      <c r="I6" s="204">
        <v>45705.4592476852</v>
      </c>
      <c r="J6" s="205"/>
    </row>
    <row r="7" spans="1:11">
      <c r="A7" s="197">
        <f t="shared" si="0"/>
        <v>4</v>
      </c>
      <c r="B7" s="206" t="s">
        <v>56</v>
      </c>
      <c r="C7" s="199" t="s">
        <v>70</v>
      </c>
      <c r="D7" s="200" t="str">
        <f>IF(C7="","",VLOOKUP(C7,项目管理台账!$K$4:$O$1000,5,0))</f>
        <v>已结清</v>
      </c>
      <c r="E7" s="198" t="s">
        <v>21</v>
      </c>
      <c r="F7" s="207" t="s">
        <v>23</v>
      </c>
      <c r="G7" s="202">
        <v>45705</v>
      </c>
      <c r="H7" s="203">
        <v>60000</v>
      </c>
      <c r="I7" s="204">
        <v>45705.4663078704</v>
      </c>
      <c r="J7" s="205"/>
    </row>
    <row r="8" spans="1:11">
      <c r="A8" s="197">
        <f t="shared" si="0"/>
        <v>5</v>
      </c>
      <c r="B8" s="206" t="s">
        <v>26</v>
      </c>
      <c r="C8" s="199" t="s">
        <v>71</v>
      </c>
      <c r="D8" s="200" t="str">
        <f>IF(C8="","",VLOOKUP(C8,项目管理台账!$K$4:$O$1000,5,0))</f>
        <v>未结清</v>
      </c>
      <c r="E8" s="198" t="s">
        <v>25</v>
      </c>
      <c r="F8" s="207" t="s">
        <v>16</v>
      </c>
      <c r="G8" s="202">
        <v>45706</v>
      </c>
      <c r="H8" s="203">
        <v>25000</v>
      </c>
      <c r="I8" s="204">
        <v>45706.5703819444</v>
      </c>
      <c r="J8" s="205"/>
    </row>
    <row r="9" spans="1:11">
      <c r="A9" s="197">
        <f t="shared" si="0"/>
        <v>6</v>
      </c>
      <c r="B9" s="206" t="s">
        <v>26</v>
      </c>
      <c r="C9" s="199" t="s">
        <v>71</v>
      </c>
      <c r="D9" s="200" t="str">
        <f>IF(C9="","",VLOOKUP(C9,项目管理台账!$K$4:$O$1000,5,0))</f>
        <v>未结清</v>
      </c>
      <c r="E9" s="198" t="s">
        <v>25</v>
      </c>
      <c r="F9" s="207" t="s">
        <v>23</v>
      </c>
      <c r="G9" s="202">
        <v>45706</v>
      </c>
      <c r="H9" s="203">
        <v>25000</v>
      </c>
      <c r="I9" s="204">
        <v>45706.5703819444</v>
      </c>
      <c r="J9" s="205"/>
    </row>
    <row r="10" spans="1:11">
      <c r="A10" s="197">
        <f t="shared" si="0"/>
        <v>7</v>
      </c>
      <c r="B10" s="206" t="s">
        <v>28</v>
      </c>
      <c r="C10" s="199" t="s">
        <v>72</v>
      </c>
      <c r="D10" s="200" t="str">
        <f>IF(C10="","",VLOOKUP(C10,项目管理台账!$K$4:$O$1000,5,0))</f>
        <v>已结清</v>
      </c>
      <c r="E10" s="198" t="s">
        <v>25</v>
      </c>
      <c r="F10" s="207" t="s">
        <v>29</v>
      </c>
      <c r="G10" s="202">
        <v>45707</v>
      </c>
      <c r="H10" s="203">
        <v>60000</v>
      </c>
      <c r="I10" s="204">
        <v>45707.6602893519</v>
      </c>
      <c r="J10" s="205"/>
    </row>
    <row r="11" spans="1:11">
      <c r="A11" s="197" t="str">
        <f t="shared" si="0"/>
        <v/>
      </c>
      <c r="B11" s="206"/>
      <c r="C11" s="199"/>
      <c r="D11" s="200" t="str">
        <f>IF(C11="","",VLOOKUP(C11,项目管理台账!$K$4:$O$1000,5,0))</f>
        <v/>
      </c>
      <c r="E11" s="198"/>
      <c r="F11" s="207"/>
      <c r="G11" s="202"/>
      <c r="H11" s="203"/>
      <c r="I11" s="204"/>
      <c r="J11" s="205"/>
    </row>
    <row r="12" spans="1:11">
      <c r="A12" s="197" t="str">
        <f t="shared" si="0"/>
        <v/>
      </c>
      <c r="B12" s="206"/>
      <c r="C12" s="199"/>
      <c r="D12" s="200" t="str">
        <f>IF(C12="","",VLOOKUP(C12,项目管理台账!$K$4:$O$1000,5,0))</f>
        <v/>
      </c>
      <c r="E12" s="198"/>
      <c r="F12" s="207"/>
      <c r="G12" s="202"/>
      <c r="H12" s="203"/>
      <c r="I12" s="204"/>
      <c r="J12" s="205"/>
    </row>
    <row r="13" spans="1:11">
      <c r="A13" s="197" t="str">
        <f t="shared" si="0"/>
        <v/>
      </c>
      <c r="B13" s="206"/>
      <c r="C13" s="199"/>
      <c r="D13" s="200" t="str">
        <f>IF(C13="","",VLOOKUP(C13,项目管理台账!$K$4:$O$1000,5,0))</f>
        <v/>
      </c>
      <c r="E13" s="198"/>
      <c r="F13" s="207"/>
      <c r="G13" s="202"/>
      <c r="H13" s="203"/>
      <c r="I13" s="204"/>
      <c r="J13" s="205"/>
    </row>
    <row r="14" spans="1:11">
      <c r="A14" s="197" t="str">
        <f t="shared" si="0"/>
        <v/>
      </c>
      <c r="B14" s="206"/>
      <c r="C14" s="199"/>
      <c r="D14" s="200" t="str">
        <f>IF(C14="","",VLOOKUP(C14,项目管理台账!$K$4:$O$1000,5,0))</f>
        <v/>
      </c>
      <c r="E14" s="198"/>
      <c r="F14" s="207"/>
      <c r="G14" s="202"/>
      <c r="H14" s="203"/>
      <c r="I14" s="204"/>
      <c r="J14" s="205"/>
    </row>
    <row r="15" spans="1:11">
      <c r="A15" s="197" t="str">
        <f t="shared" si="0"/>
        <v/>
      </c>
      <c r="B15" s="206"/>
      <c r="C15" s="199"/>
      <c r="D15" s="200" t="str">
        <f>IF(C15="","",VLOOKUP(C15,项目管理台账!$K$4:$O$1000,5,0))</f>
        <v/>
      </c>
      <c r="E15" s="198"/>
      <c r="F15" s="207"/>
      <c r="G15" s="202"/>
      <c r="H15" s="203"/>
      <c r="I15" s="204"/>
      <c r="J15" s="205"/>
    </row>
    <row r="16" spans="1:11">
      <c r="A16" s="197" t="str">
        <f t="shared" si="0"/>
        <v/>
      </c>
      <c r="B16" s="206"/>
      <c r="C16" s="199"/>
      <c r="D16" s="200" t="str">
        <f>IF(C16="","",VLOOKUP(C16,项目管理台账!$K$4:$O$1000,5,0))</f>
        <v/>
      </c>
      <c r="E16" s="198"/>
      <c r="F16" s="207"/>
      <c r="G16" s="202"/>
      <c r="H16" s="203"/>
      <c r="I16" s="204"/>
      <c r="J16" s="205"/>
    </row>
    <row r="17" spans="1:10">
      <c r="A17" s="197" t="str">
        <f t="shared" si="0"/>
        <v/>
      </c>
      <c r="B17" s="206"/>
      <c r="C17" s="199"/>
      <c r="D17" s="200" t="str">
        <f>IF(C17="","",VLOOKUP(C17,项目管理台账!$K$4:$O$1000,5,0))</f>
        <v/>
      </c>
      <c r="E17" s="198"/>
      <c r="F17" s="207"/>
      <c r="G17" s="202"/>
      <c r="H17" s="203"/>
      <c r="I17" s="204"/>
      <c r="J17" s="205"/>
    </row>
    <row r="18" spans="1:10">
      <c r="A18" s="197" t="str">
        <f t="shared" si="0"/>
        <v/>
      </c>
      <c r="B18" s="206"/>
      <c r="C18" s="199"/>
      <c r="D18" s="200" t="str">
        <f>IF(C18="","",VLOOKUP(C18,项目管理台账!$K$4:$O$1000,5,0))</f>
        <v/>
      </c>
      <c r="E18" s="198"/>
      <c r="F18" s="207"/>
      <c r="G18" s="202"/>
      <c r="H18" s="203"/>
      <c r="I18" s="204"/>
      <c r="J18" s="205"/>
    </row>
    <row r="19" spans="1:10">
      <c r="A19" s="197" t="str">
        <f t="shared" si="0"/>
        <v/>
      </c>
      <c r="B19" s="206"/>
      <c r="C19" s="199"/>
      <c r="D19" s="200" t="str">
        <f>IF(C19="","",VLOOKUP(C19,项目管理台账!$K$4:$O$1000,5,0))</f>
        <v/>
      </c>
      <c r="E19" s="198"/>
      <c r="F19" s="207"/>
      <c r="G19" s="202"/>
      <c r="H19" s="203"/>
      <c r="I19" s="204"/>
      <c r="J19" s="205"/>
    </row>
    <row r="20" spans="1:10">
      <c r="A20" s="197" t="str">
        <f t="shared" si="0"/>
        <v/>
      </c>
      <c r="B20" s="206"/>
      <c r="C20" s="199"/>
      <c r="D20" s="200" t="str">
        <f>IF(C20="","",VLOOKUP(C20,项目管理台账!$K$4:$O$1000,5,0))</f>
        <v/>
      </c>
      <c r="E20" s="198"/>
      <c r="F20" s="207"/>
      <c r="G20" s="202"/>
      <c r="H20" s="203"/>
      <c r="I20" s="204"/>
      <c r="J20" s="205"/>
    </row>
    <row r="21" spans="1:10">
      <c r="A21" s="197" t="str">
        <f t="shared" si="0"/>
        <v/>
      </c>
      <c r="B21" s="206"/>
      <c r="C21" s="199"/>
      <c r="D21" s="200" t="str">
        <f>IF(C21="","",VLOOKUP(C21,项目管理台账!$K$4:$O$1000,5,0))</f>
        <v/>
      </c>
      <c r="E21" s="198"/>
      <c r="F21" s="207"/>
      <c r="G21" s="202"/>
      <c r="H21" s="203"/>
      <c r="I21" s="204"/>
      <c r="J21" s="205"/>
    </row>
    <row r="22" spans="1:10">
      <c r="A22" s="197" t="str">
        <f t="shared" si="0"/>
        <v/>
      </c>
      <c r="B22" s="206"/>
      <c r="C22" s="199"/>
      <c r="D22" s="200" t="str">
        <f>IF(C22="","",VLOOKUP(C22,项目管理台账!$K$4:$O$1000,5,0))</f>
        <v/>
      </c>
      <c r="E22" s="198"/>
      <c r="F22" s="207"/>
      <c r="G22" s="202"/>
      <c r="H22" s="203"/>
      <c r="I22" s="204"/>
      <c r="J22" s="205"/>
    </row>
    <row r="23" spans="1:10">
      <c r="A23" s="197" t="str">
        <f t="shared" si="0"/>
        <v/>
      </c>
      <c r="B23" s="206"/>
      <c r="C23" s="199"/>
      <c r="D23" s="200" t="str">
        <f>IF(C23="","",VLOOKUP(C23,项目管理台账!$K$4:$O$1000,5,0))</f>
        <v/>
      </c>
      <c r="E23" s="198"/>
      <c r="F23" s="207"/>
      <c r="G23" s="202"/>
      <c r="H23" s="203"/>
      <c r="I23" s="204"/>
      <c r="J23" s="205"/>
    </row>
    <row r="24" spans="1:10">
      <c r="A24" s="197" t="str">
        <f t="shared" si="0"/>
        <v/>
      </c>
      <c r="B24" s="206"/>
      <c r="C24" s="199"/>
      <c r="D24" s="200" t="str">
        <f>IF(C24="","",VLOOKUP(C24,项目管理台账!$K$4:$O$1000,5,0))</f>
        <v/>
      </c>
      <c r="E24" s="198"/>
      <c r="F24" s="207"/>
      <c r="G24" s="202"/>
      <c r="H24" s="203"/>
      <c r="I24" s="204"/>
      <c r="J24" s="205"/>
    </row>
    <row r="25" spans="1:10">
      <c r="A25" s="197" t="str">
        <f t="shared" si="0"/>
        <v/>
      </c>
      <c r="B25" s="206"/>
      <c r="C25" s="199"/>
      <c r="D25" s="200" t="str">
        <f>IF(C25="","",VLOOKUP(C25,项目管理台账!$K$4:$O$1000,5,0))</f>
        <v/>
      </c>
      <c r="E25" s="198"/>
      <c r="F25" s="207"/>
      <c r="G25" s="202"/>
      <c r="H25" s="203"/>
      <c r="I25" s="204"/>
      <c r="J25" s="205"/>
    </row>
    <row r="26" spans="1:10">
      <c r="A26" s="197" t="str">
        <f t="shared" si="0"/>
        <v/>
      </c>
      <c r="B26" s="206"/>
      <c r="C26" s="199"/>
      <c r="D26" s="200" t="str">
        <f>IF(C26="","",VLOOKUP(C26,项目管理台账!$K$4:$O$1000,5,0))</f>
        <v/>
      </c>
      <c r="E26" s="198"/>
      <c r="F26" s="207"/>
      <c r="G26" s="202"/>
      <c r="H26" s="203"/>
      <c r="I26" s="204"/>
      <c r="J26" s="205"/>
    </row>
    <row r="27" spans="1:10">
      <c r="A27" s="197" t="str">
        <f t="shared" si="0"/>
        <v/>
      </c>
      <c r="B27" s="206"/>
      <c r="C27" s="199"/>
      <c r="D27" s="200" t="str">
        <f>IF(C27="","",VLOOKUP(C27,项目管理台账!$K$4:$O$1000,5,0))</f>
        <v/>
      </c>
      <c r="E27" s="198"/>
      <c r="F27" s="207"/>
      <c r="G27" s="202"/>
      <c r="H27" s="203"/>
      <c r="I27" s="204"/>
      <c r="J27" s="205"/>
    </row>
    <row r="28" spans="1:10">
      <c r="A28" s="197" t="str">
        <f t="shared" si="0"/>
        <v/>
      </c>
      <c r="B28" s="206"/>
      <c r="C28" s="199"/>
      <c r="D28" s="200" t="str">
        <f>IF(C28="","",VLOOKUP(C28,项目管理台账!$K$4:$O$1000,5,0))</f>
        <v/>
      </c>
      <c r="E28" s="198"/>
      <c r="F28" s="207"/>
      <c r="G28" s="202"/>
      <c r="H28" s="203"/>
      <c r="I28" s="204"/>
      <c r="J28" s="205"/>
    </row>
    <row r="29" spans="1:10">
      <c r="A29" s="197" t="str">
        <f t="shared" si="0"/>
        <v/>
      </c>
      <c r="B29" s="206"/>
      <c r="C29" s="199"/>
      <c r="D29" s="200" t="str">
        <f>IF(C29="","",VLOOKUP(C29,项目管理台账!$K$4:$O$1000,5,0))</f>
        <v/>
      </c>
      <c r="E29" s="198"/>
      <c r="F29" s="207"/>
      <c r="G29" s="202"/>
      <c r="H29" s="203"/>
      <c r="I29" s="204"/>
      <c r="J29" s="205"/>
    </row>
    <row r="30" spans="1:10">
      <c r="A30" s="197" t="str">
        <f t="shared" si="0"/>
        <v/>
      </c>
      <c r="B30" s="206"/>
      <c r="C30" s="199"/>
      <c r="D30" s="200" t="str">
        <f>IF(C30="","",VLOOKUP(C30,项目管理台账!$K$4:$O$1000,5,0))</f>
        <v/>
      </c>
      <c r="E30" s="198"/>
      <c r="F30" s="207"/>
      <c r="G30" s="202"/>
      <c r="H30" s="203"/>
      <c r="I30" s="204"/>
      <c r="J30" s="205"/>
    </row>
    <row r="31" spans="1:10">
      <c r="A31" s="197" t="str">
        <f t="shared" si="0"/>
        <v/>
      </c>
      <c r="B31" s="206"/>
      <c r="C31" s="199"/>
      <c r="D31" s="200" t="str">
        <f>IF(C31="","",VLOOKUP(C31,项目管理台账!$K$4:$O$1000,5,0))</f>
        <v/>
      </c>
      <c r="E31" s="198"/>
      <c r="F31" s="207"/>
      <c r="G31" s="202"/>
      <c r="H31" s="203"/>
      <c r="I31" s="204"/>
      <c r="J31" s="205"/>
    </row>
    <row r="32" spans="1:10">
      <c r="A32" s="197" t="str">
        <f t="shared" si="0"/>
        <v/>
      </c>
      <c r="B32" s="206"/>
      <c r="C32" s="199"/>
      <c r="D32" s="200" t="str">
        <f>IF(C32="","",VLOOKUP(C32,项目管理台账!$K$4:$O$1000,5,0))</f>
        <v/>
      </c>
      <c r="E32" s="198"/>
      <c r="F32" s="207"/>
      <c r="G32" s="202"/>
      <c r="H32" s="203"/>
      <c r="I32" s="204"/>
      <c r="J32" s="205"/>
    </row>
    <row r="33" spans="1:10">
      <c r="A33" s="197" t="str">
        <f t="shared" si="0"/>
        <v/>
      </c>
      <c r="B33" s="206"/>
      <c r="C33" s="199"/>
      <c r="D33" s="200" t="str">
        <f>IF(C33="","",VLOOKUP(C33,项目管理台账!$K$4:$O$1000,5,0))</f>
        <v/>
      </c>
      <c r="E33" s="198"/>
      <c r="F33" s="207"/>
      <c r="G33" s="202"/>
      <c r="H33" s="203"/>
      <c r="I33" s="204"/>
      <c r="J33" s="205"/>
    </row>
    <row r="34" spans="1:10">
      <c r="A34" s="197" t="str">
        <f t="shared" si="0"/>
        <v/>
      </c>
      <c r="B34" s="206"/>
      <c r="C34" s="199"/>
      <c r="D34" s="200" t="str">
        <f>IF(C34="","",VLOOKUP(C34,项目管理台账!$K$4:$O$1000,5,0))</f>
        <v/>
      </c>
      <c r="E34" s="198"/>
      <c r="F34" s="207"/>
      <c r="G34" s="202"/>
      <c r="H34" s="203"/>
      <c r="I34" s="204"/>
      <c r="J34" s="205"/>
    </row>
    <row r="35" spans="1:10">
      <c r="A35" s="197" t="str">
        <f t="shared" si="0"/>
        <v/>
      </c>
      <c r="B35" s="206"/>
      <c r="C35" s="199"/>
      <c r="D35" s="200" t="str">
        <f>IF(C35="","",VLOOKUP(C35,项目管理台账!$K$4:$O$1000,5,0))</f>
        <v/>
      </c>
      <c r="E35" s="198"/>
      <c r="F35" s="207"/>
      <c r="G35" s="202"/>
      <c r="H35" s="203"/>
      <c r="I35" s="204"/>
      <c r="J35" s="205"/>
    </row>
    <row r="36" spans="1:10">
      <c r="A36" s="197" t="str">
        <f t="shared" si="0"/>
        <v/>
      </c>
      <c r="B36" s="206"/>
      <c r="C36" s="199"/>
      <c r="D36" s="200" t="str">
        <f>IF(C36="","",VLOOKUP(C36,项目管理台账!$K$4:$O$1000,5,0))</f>
        <v/>
      </c>
      <c r="E36" s="198"/>
      <c r="F36" s="207"/>
      <c r="G36" s="202"/>
      <c r="H36" s="203"/>
      <c r="I36" s="204"/>
      <c r="J36" s="205"/>
    </row>
    <row r="37" spans="1:10">
      <c r="A37" s="197" t="str">
        <f t="shared" si="0"/>
        <v/>
      </c>
      <c r="B37" s="208"/>
      <c r="C37" s="209"/>
      <c r="D37" s="200" t="str">
        <f>IF(C37="","",VLOOKUP(C37,项目管理台账!$K$4:$O$1000,5,0))</f>
        <v/>
      </c>
      <c r="E37" s="210"/>
      <c r="F37" s="211"/>
      <c r="G37" s="212"/>
      <c r="H37" s="76"/>
      <c r="I37" s="213"/>
      <c r="J37" s="214"/>
    </row>
    <row r="38" spans="1:10">
      <c r="A38" s="197" t="str">
        <f t="shared" si="0"/>
        <v/>
      </c>
      <c r="B38" s="208"/>
      <c r="C38" s="209"/>
      <c r="D38" s="200" t="str">
        <f>IF(C38="","",VLOOKUP(C38,项目管理台账!$K$4:$O$1000,5,0))</f>
        <v/>
      </c>
      <c r="E38" s="210"/>
      <c r="F38" s="211"/>
      <c r="G38" s="212"/>
      <c r="H38" s="76"/>
      <c r="I38" s="213"/>
      <c r="J38" s="214"/>
    </row>
    <row r="39" spans="1:10">
      <c r="A39" s="197" t="str">
        <f t="shared" si="0"/>
        <v/>
      </c>
      <c r="B39" s="208"/>
      <c r="C39" s="209"/>
      <c r="D39" s="200" t="str">
        <f>IF(C39="","",VLOOKUP(C39,项目管理台账!$K$4:$O$1000,5,0))</f>
        <v/>
      </c>
      <c r="E39" s="210"/>
      <c r="F39" s="211"/>
      <c r="G39" s="212"/>
      <c r="H39" s="76"/>
      <c r="I39" s="213"/>
      <c r="J39" s="214"/>
    </row>
    <row r="40" spans="1:10">
      <c r="A40" s="197" t="str">
        <f t="shared" si="0"/>
        <v/>
      </c>
      <c r="B40" s="208"/>
      <c r="C40" s="209"/>
      <c r="D40" s="200" t="str">
        <f>IF(C40="","",VLOOKUP(C40,项目管理台账!$K$4:$O$1000,5,0))</f>
        <v/>
      </c>
      <c r="E40" s="210"/>
      <c r="F40" s="211"/>
      <c r="G40" s="212"/>
      <c r="H40" s="76"/>
      <c r="I40" s="213"/>
      <c r="J40" s="214"/>
    </row>
    <row r="41" spans="1:10">
      <c r="A41" s="197" t="str">
        <f t="shared" si="0"/>
        <v/>
      </c>
      <c r="B41" s="208"/>
      <c r="C41" s="209"/>
      <c r="D41" s="200" t="str">
        <f>IF(C41="","",VLOOKUP(C41,项目管理台账!$K$4:$O$1000,5,0))</f>
        <v/>
      </c>
      <c r="E41" s="210"/>
      <c r="F41" s="211"/>
      <c r="G41" s="212"/>
      <c r="H41" s="76"/>
      <c r="I41" s="213"/>
      <c r="J41" s="215"/>
    </row>
    <row r="42" spans="1:10">
      <c r="A42" s="197" t="str">
        <f t="shared" si="0"/>
        <v/>
      </c>
      <c r="B42" s="208"/>
      <c r="C42" s="209"/>
      <c r="D42" s="200" t="str">
        <f>IF(C42="","",VLOOKUP(C42,项目管理台账!$K$4:$O$1000,5,0))</f>
        <v/>
      </c>
      <c r="E42" s="210"/>
      <c r="F42" s="211"/>
      <c r="G42" s="212"/>
      <c r="H42" s="76"/>
      <c r="I42" s="213"/>
      <c r="J42" s="214"/>
    </row>
    <row r="43" spans="1:10">
      <c r="A43" s="197" t="str">
        <f t="shared" si="0"/>
        <v/>
      </c>
      <c r="B43" s="208"/>
      <c r="C43" s="209"/>
      <c r="D43" s="200" t="str">
        <f>IF(C43="","",VLOOKUP(C43,项目管理台账!$K$4:$O$1000,5,0))</f>
        <v/>
      </c>
      <c r="E43" s="210"/>
      <c r="F43" s="211"/>
      <c r="G43" s="212"/>
      <c r="H43" s="76"/>
      <c r="I43" s="213"/>
      <c r="J43" s="214"/>
    </row>
    <row r="44" spans="1:10">
      <c r="A44" s="197" t="str">
        <f t="shared" si="0"/>
        <v/>
      </c>
      <c r="B44" s="208"/>
      <c r="C44" s="209"/>
      <c r="D44" s="200" t="str">
        <f>IF(C44="","",VLOOKUP(C44,项目管理台账!$K$4:$O$1000,5,0))</f>
        <v/>
      </c>
      <c r="E44" s="210"/>
      <c r="F44" s="211"/>
      <c r="G44" s="212"/>
      <c r="H44" s="76"/>
      <c r="I44" s="213"/>
      <c r="J44" s="214"/>
    </row>
    <row r="45" spans="1:10">
      <c r="A45" s="197" t="str">
        <f t="shared" si="0"/>
        <v/>
      </c>
      <c r="B45" s="208"/>
      <c r="C45" s="209"/>
      <c r="D45" s="200" t="str">
        <f>IF(C45="","",VLOOKUP(C45,项目管理台账!$K$4:$O$1000,5,0))</f>
        <v/>
      </c>
      <c r="E45" s="210"/>
      <c r="F45" s="211"/>
      <c r="G45" s="212"/>
      <c r="H45" s="76"/>
      <c r="I45" s="213"/>
      <c r="J45" s="214"/>
    </row>
    <row r="46" spans="1:10">
      <c r="A46" s="197" t="str">
        <f t="shared" si="0"/>
        <v/>
      </c>
      <c r="B46" s="208"/>
      <c r="C46" s="209"/>
      <c r="D46" s="200" t="str">
        <f>IF(C46="","",VLOOKUP(C46,项目管理台账!$K$4:$O$1000,5,0))</f>
        <v/>
      </c>
      <c r="E46" s="210"/>
      <c r="F46" s="211"/>
      <c r="G46" s="212"/>
      <c r="H46" s="76"/>
      <c r="I46" s="213"/>
      <c r="J46" s="214"/>
    </row>
    <row r="47" spans="1:10">
      <c r="A47" s="197" t="str">
        <f t="shared" si="0"/>
        <v/>
      </c>
      <c r="B47" s="208"/>
      <c r="C47" s="209"/>
      <c r="D47" s="200" t="str">
        <f>IF(C47="","",VLOOKUP(C47,项目管理台账!$K$4:$O$1000,5,0))</f>
        <v/>
      </c>
      <c r="E47" s="210"/>
      <c r="F47" s="211"/>
      <c r="G47" s="212"/>
      <c r="H47" s="76"/>
      <c r="I47" s="213"/>
      <c r="J47" s="214"/>
    </row>
    <row r="48" spans="1:10">
      <c r="A48" s="197" t="str">
        <f t="shared" si="0"/>
        <v/>
      </c>
      <c r="B48" s="208"/>
      <c r="C48" s="209"/>
      <c r="D48" s="200" t="str">
        <f>IF(C48="","",VLOOKUP(C48,项目管理台账!$K$4:$O$1000,5,0))</f>
        <v/>
      </c>
      <c r="E48" s="210"/>
      <c r="F48" s="211"/>
      <c r="G48" s="212"/>
      <c r="H48" s="76"/>
      <c r="I48" s="213"/>
      <c r="J48" s="214"/>
    </row>
    <row r="49" spans="1:10">
      <c r="A49" s="197" t="str">
        <f t="shared" si="0"/>
        <v/>
      </c>
      <c r="B49" s="208"/>
      <c r="C49" s="209"/>
      <c r="D49" s="200" t="str">
        <f>IF(C49="","",VLOOKUP(C49,项目管理台账!$K$4:$O$1000,5,0))</f>
        <v/>
      </c>
      <c r="E49" s="210"/>
      <c r="F49" s="211"/>
      <c r="G49" s="212"/>
      <c r="H49" s="76"/>
      <c r="I49" s="213"/>
      <c r="J49" s="214"/>
    </row>
    <row r="50" spans="1:10">
      <c r="A50" s="197" t="str">
        <f t="shared" si="0"/>
        <v/>
      </c>
      <c r="B50" s="208"/>
      <c r="C50" s="209"/>
      <c r="D50" s="200" t="str">
        <f>IF(C50="","",VLOOKUP(C50,项目管理台账!$K$4:$O$1000,5,0))</f>
        <v/>
      </c>
      <c r="E50" s="210"/>
      <c r="F50" s="211"/>
      <c r="G50" s="212"/>
      <c r="H50" s="76"/>
      <c r="I50" s="213"/>
      <c r="J50" s="214"/>
    </row>
    <row r="51" spans="1:10">
      <c r="A51" s="197" t="str">
        <f t="shared" si="0"/>
        <v/>
      </c>
      <c r="B51" s="208"/>
      <c r="C51" s="209"/>
      <c r="D51" s="200" t="str">
        <f>IF(C51="","",VLOOKUP(C51,项目管理台账!$K$4:$O$1000,5,0))</f>
        <v/>
      </c>
      <c r="E51" s="210"/>
      <c r="F51" s="211"/>
      <c r="G51" s="212"/>
      <c r="H51" s="76"/>
      <c r="I51" s="213"/>
      <c r="J51" s="214"/>
    </row>
    <row r="52" spans="1:10">
      <c r="A52" s="197" t="str">
        <f t="shared" si="0"/>
        <v/>
      </c>
      <c r="B52" s="208"/>
      <c r="C52" s="209"/>
      <c r="D52" s="200" t="str">
        <f>IF(C52="","",VLOOKUP(C52,项目管理台账!$K$4:$O$1000,5,0))</f>
        <v/>
      </c>
      <c r="E52" s="210"/>
      <c r="F52" s="211"/>
      <c r="G52" s="212"/>
      <c r="H52" s="76"/>
      <c r="I52" s="213"/>
      <c r="J52" s="214"/>
    </row>
    <row r="53" spans="1:10">
      <c r="A53" s="197" t="str">
        <f t="shared" si="0"/>
        <v/>
      </c>
      <c r="B53" s="208"/>
      <c r="C53" s="209"/>
      <c r="D53" s="200" t="str">
        <f>IF(C53="","",VLOOKUP(C53,项目管理台账!$K$4:$O$1000,5,0))</f>
        <v/>
      </c>
      <c r="E53" s="210"/>
      <c r="F53" s="211"/>
      <c r="G53" s="212"/>
      <c r="H53" s="76"/>
      <c r="I53" s="213"/>
      <c r="J53" s="214"/>
    </row>
    <row r="54" spans="1:10">
      <c r="A54" s="197" t="str">
        <f t="shared" si="0"/>
        <v/>
      </c>
      <c r="B54" s="208"/>
      <c r="C54" s="209"/>
      <c r="D54" s="200" t="str">
        <f>IF(C54="","",VLOOKUP(C54,项目管理台账!$K$4:$O$1000,5,0))</f>
        <v/>
      </c>
      <c r="E54" s="210"/>
      <c r="F54" s="211"/>
      <c r="G54" s="212"/>
      <c r="H54" s="76"/>
      <c r="I54" s="213"/>
      <c r="J54" s="214"/>
    </row>
    <row r="55" spans="1:10">
      <c r="A55" s="197" t="str">
        <f t="shared" si="0"/>
        <v/>
      </c>
      <c r="B55" s="208"/>
      <c r="C55" s="209"/>
      <c r="D55" s="200" t="str">
        <f>IF(C55="","",VLOOKUP(C55,项目管理台账!$K$4:$O$1000,5,0))</f>
        <v/>
      </c>
      <c r="E55" s="210"/>
      <c r="F55" s="211"/>
      <c r="G55" s="212"/>
      <c r="H55" s="76"/>
      <c r="I55" s="213"/>
      <c r="J55" s="215"/>
    </row>
    <row r="56" spans="1:10">
      <c r="A56" s="197" t="str">
        <f t="shared" si="0"/>
        <v/>
      </c>
      <c r="B56" s="208"/>
      <c r="C56" s="209"/>
      <c r="D56" s="200" t="str">
        <f>IF(C56="","",VLOOKUP(C56,项目管理台账!$K$4:$O$1000,5,0))</f>
        <v/>
      </c>
      <c r="E56" s="210"/>
      <c r="F56" s="211"/>
      <c r="G56" s="212"/>
      <c r="H56" s="76"/>
      <c r="I56" s="213"/>
      <c r="J56" s="215"/>
    </row>
    <row r="57" spans="1:10">
      <c r="A57" s="197" t="str">
        <f t="shared" si="0"/>
        <v/>
      </c>
      <c r="B57" s="208"/>
      <c r="C57" s="209"/>
      <c r="D57" s="200" t="str">
        <f>IF(C57="","",VLOOKUP(C57,项目管理台账!$K$4:$O$1000,5,0))</f>
        <v/>
      </c>
      <c r="E57" s="210"/>
      <c r="F57" s="211"/>
      <c r="G57" s="212"/>
      <c r="H57" s="76"/>
      <c r="I57" s="213"/>
      <c r="J57" s="214"/>
    </row>
    <row r="58" spans="1:10">
      <c r="A58" s="197" t="str">
        <f t="shared" si="0"/>
        <v/>
      </c>
      <c r="B58" s="152"/>
      <c r="C58" s="209"/>
      <c r="D58" s="200" t="str">
        <f>IF(C58="","",VLOOKUP(C58,项目管理台账!$K$4:$O$1000,5,0))</f>
        <v/>
      </c>
      <c r="E58" s="210"/>
      <c r="F58" s="211"/>
      <c r="G58" s="212"/>
      <c r="H58" s="76"/>
      <c r="I58" s="213"/>
      <c r="J58" s="214"/>
    </row>
    <row r="59" spans="1:10">
      <c r="A59" s="197" t="str">
        <f t="shared" si="0"/>
        <v/>
      </c>
      <c r="B59" s="208"/>
      <c r="C59" s="209"/>
      <c r="D59" s="200" t="str">
        <f>IF(C59="","",VLOOKUP(C59,项目管理台账!$K$4:$O$1000,5,0))</f>
        <v/>
      </c>
      <c r="E59" s="210"/>
      <c r="F59" s="211"/>
      <c r="G59" s="212"/>
      <c r="H59" s="76"/>
      <c r="I59" s="213"/>
      <c r="J59" s="214"/>
    </row>
    <row r="60" spans="1:10">
      <c r="A60" s="197" t="str">
        <f t="shared" si="0"/>
        <v/>
      </c>
      <c r="B60" s="208"/>
      <c r="C60" s="209"/>
      <c r="D60" s="200" t="str">
        <f>IF(C60="","",VLOOKUP(C60,项目管理台账!$K$4:$O$1000,5,0))</f>
        <v/>
      </c>
      <c r="E60" s="210"/>
      <c r="F60" s="211"/>
      <c r="G60" s="212"/>
      <c r="H60" s="76"/>
      <c r="I60" s="213"/>
      <c r="J60" s="214"/>
    </row>
    <row r="61" spans="1:10">
      <c r="A61" s="197" t="str">
        <f t="shared" si="0"/>
        <v/>
      </c>
      <c r="B61" s="208"/>
      <c r="C61" s="209"/>
      <c r="D61" s="200" t="str">
        <f>IF(C61="","",VLOOKUP(C61,项目管理台账!$K$4:$O$1000,5,0))</f>
        <v/>
      </c>
      <c r="E61" s="210"/>
      <c r="F61" s="211"/>
      <c r="G61" s="212"/>
      <c r="H61" s="76"/>
      <c r="I61" s="213"/>
      <c r="J61" s="214"/>
    </row>
    <row r="62" spans="1:10">
      <c r="A62" s="197" t="str">
        <f t="shared" si="0"/>
        <v/>
      </c>
      <c r="B62" s="208"/>
      <c r="C62" s="209"/>
      <c r="D62" s="200" t="str">
        <f>IF(C62="","",VLOOKUP(C62,项目管理台账!$K$4:$O$1000,5,0))</f>
        <v/>
      </c>
      <c r="E62" s="210"/>
      <c r="F62" s="211"/>
      <c r="G62" s="212"/>
      <c r="H62" s="76"/>
      <c r="I62" s="213"/>
      <c r="J62" s="214"/>
    </row>
    <row r="63" spans="1:10">
      <c r="A63" s="197" t="str">
        <f t="shared" si="0"/>
        <v/>
      </c>
      <c r="B63" s="208"/>
      <c r="C63" s="209"/>
      <c r="D63" s="200" t="str">
        <f>IF(C63="","",VLOOKUP(C63,项目管理台账!$K$4:$O$1000,5,0))</f>
        <v/>
      </c>
      <c r="E63" s="210"/>
      <c r="F63" s="211"/>
      <c r="G63" s="212"/>
      <c r="H63" s="76"/>
      <c r="I63" s="213"/>
      <c r="J63" s="214"/>
    </row>
    <row r="64" spans="1:10">
      <c r="A64" s="197" t="str">
        <f t="shared" si="0"/>
        <v/>
      </c>
      <c r="B64" s="208"/>
      <c r="C64" s="209"/>
      <c r="D64" s="200" t="str">
        <f>IF(C64="","",VLOOKUP(C64,项目管理台账!$K$4:$O$1000,5,0))</f>
        <v/>
      </c>
      <c r="E64" s="210"/>
      <c r="F64" s="211"/>
      <c r="G64" s="212"/>
      <c r="H64" s="76"/>
      <c r="I64" s="213"/>
      <c r="J64" s="214"/>
    </row>
    <row r="65" spans="1:10">
      <c r="A65" s="197" t="str">
        <f t="shared" si="0"/>
        <v/>
      </c>
      <c r="B65" s="208"/>
      <c r="C65" s="209"/>
      <c r="D65" s="200" t="str">
        <f>IF(C65="","",VLOOKUP(C65,项目管理台账!$K$4:$O$1000,5,0))</f>
        <v/>
      </c>
      <c r="E65" s="210"/>
      <c r="F65" s="211"/>
      <c r="G65" s="212"/>
      <c r="H65" s="76"/>
      <c r="I65" s="213"/>
      <c r="J65" s="215"/>
    </row>
    <row r="66" spans="1:10">
      <c r="A66" s="197" t="str">
        <f t="shared" si="0"/>
        <v/>
      </c>
      <c r="B66" s="208"/>
      <c r="C66" s="209"/>
      <c r="D66" s="200" t="str">
        <f>IF(C66="","",VLOOKUP(C66,项目管理台账!$K$4:$O$1000,5,0))</f>
        <v/>
      </c>
      <c r="E66" s="210"/>
      <c r="F66" s="211"/>
      <c r="G66" s="212"/>
      <c r="H66" s="76"/>
      <c r="I66" s="213"/>
      <c r="J66" s="214"/>
    </row>
    <row r="67" spans="1:10">
      <c r="A67" s="197" t="str">
        <f t="shared" si="0"/>
        <v/>
      </c>
      <c r="B67" s="208"/>
      <c r="C67" s="209"/>
      <c r="D67" s="200" t="str">
        <f>IF(C67="","",VLOOKUP(C67,项目管理台账!$K$4:$O$1000,5,0))</f>
        <v/>
      </c>
      <c r="E67" s="210"/>
      <c r="F67" s="211"/>
      <c r="G67" s="212"/>
      <c r="H67" s="76"/>
      <c r="I67" s="213"/>
      <c r="J67" s="214"/>
    </row>
    <row r="68" spans="1:10">
      <c r="A68" s="197" t="str">
        <f t="shared" si="0"/>
        <v/>
      </c>
      <c r="B68" s="208"/>
      <c r="C68" s="209"/>
      <c r="D68" s="200" t="str">
        <f>IF(C68="","",VLOOKUP(C68,项目管理台账!$K$4:$O$1000,5,0))</f>
        <v/>
      </c>
      <c r="E68" s="210"/>
      <c r="F68" s="211"/>
      <c r="G68" s="212"/>
      <c r="H68" s="76"/>
      <c r="I68" s="213"/>
      <c r="J68" s="214"/>
    </row>
    <row r="69" spans="1:10">
      <c r="A69" s="197" t="str">
        <f t="shared" ref="A69:A132" si="1">IF(B69="","",ROW()-3)</f>
        <v/>
      </c>
      <c r="B69" s="208"/>
      <c r="C69" s="209"/>
      <c r="D69" s="200" t="str">
        <f>IF(C69="","",VLOOKUP(C69,项目管理台账!$K$4:$O$1000,5,0))</f>
        <v/>
      </c>
      <c r="E69" s="210"/>
      <c r="F69" s="211"/>
      <c r="G69" s="212"/>
      <c r="H69" s="76"/>
      <c r="I69" s="213"/>
      <c r="J69" s="214"/>
    </row>
    <row r="70" spans="1:10">
      <c r="A70" s="197" t="str">
        <f t="shared" si="1"/>
        <v/>
      </c>
      <c r="B70" s="208"/>
      <c r="C70" s="209"/>
      <c r="D70" s="200" t="str">
        <f>IF(C70="","",VLOOKUP(C70,项目管理台账!$K$4:$O$1000,5,0))</f>
        <v/>
      </c>
      <c r="E70" s="210"/>
      <c r="F70" s="211"/>
      <c r="G70" s="212"/>
      <c r="H70" s="76"/>
      <c r="I70" s="213"/>
      <c r="J70" s="214"/>
    </row>
    <row r="71" spans="1:10">
      <c r="A71" s="197" t="str">
        <f t="shared" si="1"/>
        <v/>
      </c>
      <c r="B71" s="208"/>
      <c r="C71" s="209"/>
      <c r="D71" s="200" t="str">
        <f>IF(C71="","",VLOOKUP(C71,项目管理台账!$K$4:$O$1000,5,0))</f>
        <v/>
      </c>
      <c r="E71" s="210"/>
      <c r="F71" s="211"/>
      <c r="G71" s="212"/>
      <c r="H71" s="76"/>
      <c r="I71" s="213"/>
      <c r="J71" s="214"/>
    </row>
    <row r="72" spans="1:10">
      <c r="A72" s="197" t="str">
        <f t="shared" si="1"/>
        <v/>
      </c>
      <c r="B72" s="208"/>
      <c r="C72" s="209"/>
      <c r="D72" s="200" t="str">
        <f>IF(C72="","",VLOOKUP(C72,项目管理台账!$K$4:$O$1000,5,0))</f>
        <v/>
      </c>
      <c r="E72" s="210"/>
      <c r="F72" s="211"/>
      <c r="G72" s="212"/>
      <c r="H72" s="76"/>
      <c r="I72" s="213"/>
      <c r="J72" s="214"/>
    </row>
    <row r="73" spans="1:10">
      <c r="A73" s="197"/>
      <c r="B73" s="208"/>
      <c r="C73" s="209"/>
      <c r="D73" s="200" t="str">
        <f>IF(C73="","",VLOOKUP(C73,项目管理台账!$K$4:$O$1000,5,0))</f>
        <v/>
      </c>
      <c r="E73" s="210"/>
      <c r="F73" s="211"/>
      <c r="G73" s="212"/>
      <c r="H73" s="76"/>
      <c r="I73" s="213"/>
      <c r="J73" s="214"/>
    </row>
    <row r="74" spans="1:10">
      <c r="A74" s="197" t="str">
        <f t="shared" si="1"/>
        <v/>
      </c>
      <c r="B74" s="208"/>
      <c r="C74" s="209"/>
      <c r="D74" s="200" t="str">
        <f>IF(C74="","",VLOOKUP(C74,项目管理台账!$K$4:$O$1000,5,0))</f>
        <v/>
      </c>
      <c r="E74" s="210"/>
      <c r="F74" s="211"/>
      <c r="G74" s="212"/>
      <c r="H74" s="76"/>
      <c r="I74" s="213"/>
      <c r="J74" s="214"/>
    </row>
    <row r="75" spans="1:10">
      <c r="A75" s="197" t="str">
        <f t="shared" si="1"/>
        <v/>
      </c>
      <c r="B75" s="208"/>
      <c r="C75" s="209"/>
      <c r="D75" s="200" t="str">
        <f>IF(C75="","",VLOOKUP(C75,项目管理台账!$K$4:$O$1000,5,0))</f>
        <v/>
      </c>
      <c r="E75" s="210"/>
      <c r="F75" s="211"/>
      <c r="G75" s="212"/>
      <c r="H75" s="76"/>
      <c r="I75" s="213"/>
      <c r="J75" s="214"/>
    </row>
    <row r="76" spans="1:10">
      <c r="A76" s="197" t="str">
        <f t="shared" si="1"/>
        <v/>
      </c>
      <c r="B76" s="208"/>
      <c r="C76" s="209"/>
      <c r="D76" s="200" t="str">
        <f>IF(C76="","",VLOOKUP(C76,项目管理台账!$K$4:$O$1000,5,0))</f>
        <v/>
      </c>
      <c r="E76" s="210"/>
      <c r="F76" s="211"/>
      <c r="G76" s="212"/>
      <c r="H76" s="76"/>
      <c r="I76" s="213"/>
      <c r="J76" s="214"/>
    </row>
    <row r="77" spans="1:10">
      <c r="A77" s="197" t="str">
        <f t="shared" si="1"/>
        <v/>
      </c>
      <c r="B77" s="208"/>
      <c r="C77" s="209"/>
      <c r="D77" s="200" t="str">
        <f>IF(C77="","",VLOOKUP(C77,项目管理台账!$K$4:$O$1000,5,0))</f>
        <v/>
      </c>
      <c r="E77" s="210"/>
      <c r="F77" s="211"/>
      <c r="G77" s="212"/>
      <c r="H77" s="76"/>
      <c r="I77" s="213"/>
      <c r="J77" s="214"/>
    </row>
    <row r="78" spans="1:10">
      <c r="A78" s="197" t="str">
        <f t="shared" si="1"/>
        <v/>
      </c>
      <c r="B78" s="208"/>
      <c r="C78" s="209"/>
      <c r="D78" s="200" t="str">
        <f>IF(C78="","",VLOOKUP(C78,项目管理台账!$K$4:$O$1000,5,0))</f>
        <v/>
      </c>
      <c r="E78" s="210"/>
      <c r="F78" s="211"/>
      <c r="G78" s="212"/>
      <c r="H78" s="76"/>
      <c r="I78" s="213"/>
      <c r="J78" s="214"/>
    </row>
    <row r="79" spans="1:10">
      <c r="A79" s="197" t="str">
        <f t="shared" si="1"/>
        <v/>
      </c>
      <c r="B79" s="208"/>
      <c r="C79" s="209"/>
      <c r="D79" s="200" t="str">
        <f>IF(C79="","",VLOOKUP(C79,项目管理台账!$K$4:$O$1000,5,0))</f>
        <v/>
      </c>
      <c r="E79" s="210"/>
      <c r="F79" s="211"/>
      <c r="G79" s="212"/>
      <c r="H79" s="76"/>
      <c r="I79" s="213"/>
      <c r="J79" s="214"/>
    </row>
    <row r="80" spans="1:10">
      <c r="A80" s="197" t="str">
        <f t="shared" si="1"/>
        <v/>
      </c>
      <c r="B80" s="152"/>
      <c r="C80" s="209"/>
      <c r="D80" s="200" t="str">
        <f>IF(C80="","",VLOOKUP(C80,项目管理台账!$K$4:$O$1000,5,0))</f>
        <v/>
      </c>
      <c r="E80" s="210"/>
      <c r="F80" s="211"/>
      <c r="G80" s="212"/>
      <c r="H80" s="76"/>
      <c r="I80" s="213"/>
      <c r="J80" s="214"/>
    </row>
    <row r="81" spans="1:10">
      <c r="A81" s="197" t="str">
        <f t="shared" si="1"/>
        <v/>
      </c>
      <c r="B81" s="208"/>
      <c r="C81" s="209"/>
      <c r="D81" s="200" t="str">
        <f>IF(C81="","",VLOOKUP(C81,项目管理台账!$K$4:$O$1000,5,0))</f>
        <v/>
      </c>
      <c r="E81" s="210"/>
      <c r="F81" s="211"/>
      <c r="G81" s="212"/>
      <c r="H81" s="76"/>
      <c r="I81" s="213"/>
      <c r="J81" s="214"/>
    </row>
    <row r="82" spans="1:10">
      <c r="A82" s="197" t="str">
        <f t="shared" si="1"/>
        <v/>
      </c>
      <c r="B82" s="208"/>
      <c r="C82" s="209"/>
      <c r="D82" s="200" t="str">
        <f>IF(C82="","",VLOOKUP(C82,项目管理台账!$K$4:$O$1000,5,0))</f>
        <v/>
      </c>
      <c r="E82" s="210"/>
      <c r="F82" s="211"/>
      <c r="G82" s="212"/>
      <c r="H82" s="76"/>
      <c r="I82" s="213"/>
      <c r="J82" s="214"/>
    </row>
    <row r="83" spans="1:10">
      <c r="A83" s="197" t="str">
        <f t="shared" si="1"/>
        <v/>
      </c>
      <c r="B83" s="208"/>
      <c r="C83" s="209"/>
      <c r="D83" s="200" t="str">
        <f>IF(C83="","",VLOOKUP(C83,项目管理台账!$K$4:$O$1000,5,0))</f>
        <v/>
      </c>
      <c r="E83" s="210"/>
      <c r="F83" s="211"/>
      <c r="G83" s="212"/>
      <c r="H83" s="76"/>
      <c r="I83" s="213"/>
      <c r="J83" s="214"/>
    </row>
    <row r="84" spans="1:10">
      <c r="A84" s="197" t="str">
        <f t="shared" si="1"/>
        <v/>
      </c>
      <c r="B84" s="208"/>
      <c r="C84" s="209"/>
      <c r="D84" s="200" t="str">
        <f>IF(C84="","",VLOOKUP(C84,项目管理台账!$K$4:$O$1000,5,0))</f>
        <v/>
      </c>
      <c r="E84" s="210"/>
      <c r="F84" s="211"/>
      <c r="G84" s="212"/>
      <c r="H84" s="76"/>
      <c r="I84" s="213"/>
      <c r="J84" s="214"/>
    </row>
    <row r="85" spans="1:10">
      <c r="A85" s="197" t="str">
        <f t="shared" si="1"/>
        <v/>
      </c>
      <c r="B85" s="208"/>
      <c r="C85" s="209"/>
      <c r="D85" s="200" t="str">
        <f>IF(C85="","",VLOOKUP(C85,项目管理台账!$K$4:$O$1000,5,0))</f>
        <v/>
      </c>
      <c r="E85" s="210"/>
      <c r="F85" s="211"/>
      <c r="G85" s="212"/>
      <c r="H85" s="76"/>
      <c r="I85" s="213"/>
      <c r="J85" s="214"/>
    </row>
    <row r="86" spans="1:10">
      <c r="A86" s="197" t="str">
        <f t="shared" si="1"/>
        <v/>
      </c>
      <c r="B86" s="208"/>
      <c r="C86" s="209"/>
      <c r="D86" s="200" t="str">
        <f>IF(C86="","",VLOOKUP(C86,项目管理台账!$K$4:$O$1000,5,0))</f>
        <v/>
      </c>
      <c r="E86" s="210"/>
      <c r="F86" s="211"/>
      <c r="G86" s="212"/>
      <c r="H86" s="76"/>
      <c r="I86" s="213"/>
      <c r="J86" s="214"/>
    </row>
    <row r="87" spans="1:10">
      <c r="A87" s="197" t="str">
        <f t="shared" si="1"/>
        <v/>
      </c>
      <c r="B87" s="208"/>
      <c r="C87" s="209"/>
      <c r="D87" s="200" t="str">
        <f>IF(C87="","",VLOOKUP(C87,项目管理台账!$K$4:$O$1000,5,0))</f>
        <v/>
      </c>
      <c r="E87" s="210"/>
      <c r="F87" s="211"/>
      <c r="G87" s="212"/>
      <c r="H87" s="76"/>
      <c r="I87" s="213"/>
      <c r="J87" s="214"/>
    </row>
    <row r="88" spans="1:10">
      <c r="A88" s="197" t="str">
        <f t="shared" si="1"/>
        <v/>
      </c>
      <c r="B88" s="208"/>
      <c r="C88" s="209"/>
      <c r="D88" s="200" t="str">
        <f>IF(C88="","",VLOOKUP(C88,项目管理台账!$K$4:$O$1000,5,0))</f>
        <v/>
      </c>
      <c r="E88" s="210"/>
      <c r="F88" s="211"/>
      <c r="G88" s="212"/>
      <c r="H88" s="76"/>
      <c r="I88" s="213"/>
      <c r="J88" s="214"/>
    </row>
    <row r="89" spans="1:10">
      <c r="A89" s="197" t="str">
        <f t="shared" si="1"/>
        <v/>
      </c>
      <c r="B89" s="208"/>
      <c r="C89" s="209"/>
      <c r="D89" s="200" t="str">
        <f>IF(C89="","",VLOOKUP(C89,项目管理台账!$K$4:$O$1000,5,0))</f>
        <v/>
      </c>
      <c r="E89" s="210"/>
      <c r="F89" s="211"/>
      <c r="G89" s="212"/>
      <c r="H89" s="76"/>
      <c r="I89" s="213"/>
      <c r="J89" s="214"/>
    </row>
    <row r="90" spans="1:10">
      <c r="A90" s="197" t="str">
        <f t="shared" si="1"/>
        <v/>
      </c>
      <c r="B90" s="208"/>
      <c r="C90" s="209"/>
      <c r="D90" s="200" t="str">
        <f>IF(C90="","",VLOOKUP(C90,项目管理台账!$K$4:$O$1000,5,0))</f>
        <v/>
      </c>
      <c r="E90" s="210"/>
      <c r="F90" s="211"/>
      <c r="G90" s="212"/>
      <c r="H90" s="76"/>
      <c r="I90" s="213"/>
      <c r="J90" s="214"/>
    </row>
    <row r="91" spans="1:10">
      <c r="A91" s="197" t="str">
        <f t="shared" si="1"/>
        <v/>
      </c>
      <c r="B91" s="210"/>
      <c r="C91" s="209"/>
      <c r="D91" s="200" t="str">
        <f>IF(C91="","",VLOOKUP(C91,项目管理台账!$K$4:$O$1000,5,0))</f>
        <v/>
      </c>
      <c r="E91" s="216"/>
      <c r="F91" s="211"/>
      <c r="G91" s="211"/>
      <c r="H91" s="76"/>
      <c r="I91" s="213"/>
      <c r="J91" s="217"/>
    </row>
    <row r="92" spans="1:10">
      <c r="A92" s="197" t="str">
        <f t="shared" si="1"/>
        <v/>
      </c>
      <c r="B92" s="208"/>
      <c r="C92" s="209"/>
      <c r="D92" s="200" t="str">
        <f>IF(C92="","",VLOOKUP(C92,项目管理台账!$K$4:$O$1000,5,0))</f>
        <v/>
      </c>
      <c r="E92" s="210"/>
      <c r="F92" s="211"/>
      <c r="G92" s="212"/>
      <c r="H92" s="76"/>
      <c r="I92" s="213"/>
      <c r="J92" s="214"/>
    </row>
    <row r="93" spans="1:10">
      <c r="A93" s="197" t="str">
        <f t="shared" si="1"/>
        <v/>
      </c>
      <c r="B93" s="208"/>
      <c r="C93" s="209"/>
      <c r="D93" s="200" t="str">
        <f>IF(C93="","",VLOOKUP(C93,项目管理台账!$K$4:$O$1000,5,0))</f>
        <v/>
      </c>
      <c r="E93" s="210"/>
      <c r="F93" s="211"/>
      <c r="G93" s="212"/>
      <c r="H93" s="76"/>
      <c r="I93" s="213"/>
      <c r="J93" s="214"/>
    </row>
    <row r="94" spans="1:10">
      <c r="A94" s="197" t="str">
        <f t="shared" si="1"/>
        <v/>
      </c>
      <c r="B94" s="208"/>
      <c r="C94" s="209"/>
      <c r="D94" s="200" t="str">
        <f>IF(C94="","",VLOOKUP(C94,项目管理台账!$K$4:$O$1000,5,0))</f>
        <v/>
      </c>
      <c r="E94" s="210"/>
      <c r="F94" s="211"/>
      <c r="G94" s="212"/>
      <c r="H94" s="76"/>
      <c r="I94" s="213"/>
      <c r="J94" s="214"/>
    </row>
    <row r="95" spans="1:10">
      <c r="A95" s="197" t="str">
        <f t="shared" si="1"/>
        <v/>
      </c>
      <c r="B95" s="208"/>
      <c r="C95" s="209"/>
      <c r="D95" s="200" t="str">
        <f>IF(C95="","",VLOOKUP(C95,项目管理台账!$K$4:$O$1000,5,0))</f>
        <v/>
      </c>
      <c r="E95" s="210"/>
      <c r="F95" s="211"/>
      <c r="G95" s="212"/>
      <c r="H95" s="76"/>
      <c r="I95" s="213"/>
      <c r="J95" s="214"/>
    </row>
    <row r="96" spans="1:10">
      <c r="A96" s="197" t="str">
        <f t="shared" si="1"/>
        <v/>
      </c>
      <c r="B96" s="208"/>
      <c r="C96" s="209"/>
      <c r="D96" s="200" t="str">
        <f>IF(C96="","",VLOOKUP(C96,项目管理台账!$K$4:$O$1000,5,0))</f>
        <v/>
      </c>
      <c r="E96" s="210"/>
      <c r="F96" s="211"/>
      <c r="G96" s="212"/>
      <c r="H96" s="76"/>
      <c r="I96" s="213"/>
      <c r="J96" s="214"/>
    </row>
    <row r="97" spans="1:10">
      <c r="A97" s="197" t="str">
        <f t="shared" si="1"/>
        <v/>
      </c>
      <c r="B97" s="208"/>
      <c r="C97" s="209"/>
      <c r="D97" s="200" t="str">
        <f>IF(C97="","",VLOOKUP(C97,项目管理台账!$K$4:$O$1000,5,0))</f>
        <v/>
      </c>
      <c r="E97" s="210"/>
      <c r="F97" s="211"/>
      <c r="G97" s="212"/>
      <c r="H97" s="76"/>
      <c r="I97" s="213"/>
      <c r="J97" s="214"/>
    </row>
    <row r="98" spans="1:10">
      <c r="A98" s="197" t="str">
        <f t="shared" si="1"/>
        <v/>
      </c>
      <c r="B98" s="208"/>
      <c r="C98" s="209"/>
      <c r="D98" s="200" t="str">
        <f>IF(C98="","",VLOOKUP(C98,项目管理台账!$K$4:$O$1000,5,0))</f>
        <v/>
      </c>
      <c r="E98" s="210"/>
      <c r="F98" s="211"/>
      <c r="G98" s="212"/>
      <c r="H98" s="76"/>
      <c r="I98" s="213"/>
      <c r="J98" s="214"/>
    </row>
    <row r="99" spans="1:10">
      <c r="A99" s="197" t="str">
        <f t="shared" si="1"/>
        <v/>
      </c>
      <c r="B99" s="208"/>
      <c r="C99" s="209"/>
      <c r="D99" s="200" t="str">
        <f>IF(C99="","",VLOOKUP(C99,项目管理台账!$K$4:$O$1000,5,0))</f>
        <v/>
      </c>
      <c r="E99" s="210"/>
      <c r="F99" s="211"/>
      <c r="G99" s="212"/>
      <c r="H99" s="76"/>
      <c r="I99" s="213"/>
      <c r="J99" s="214"/>
    </row>
    <row r="100" spans="1:10">
      <c r="A100" s="197" t="str">
        <f t="shared" si="1"/>
        <v/>
      </c>
      <c r="B100" s="208"/>
      <c r="C100" s="209"/>
      <c r="D100" s="200" t="str">
        <f>IF(C100="","",VLOOKUP(C100,项目管理台账!$K$4:$O$1000,5,0))</f>
        <v/>
      </c>
      <c r="E100" s="210"/>
      <c r="F100" s="211"/>
      <c r="G100" s="212"/>
      <c r="H100" s="76"/>
      <c r="I100" s="213"/>
      <c r="J100" s="214"/>
    </row>
    <row r="101" spans="1:10">
      <c r="A101" s="197" t="str">
        <f t="shared" si="1"/>
        <v/>
      </c>
      <c r="B101" s="208"/>
      <c r="C101" s="209"/>
      <c r="D101" s="200" t="str">
        <f>IF(C101="","",VLOOKUP(C101,项目管理台账!$K$4:$O$1000,5,0))</f>
        <v/>
      </c>
      <c r="E101" s="210"/>
      <c r="F101" s="211"/>
      <c r="G101" s="212"/>
      <c r="H101" s="76"/>
      <c r="I101" s="213"/>
      <c r="J101" s="214"/>
    </row>
    <row r="102" spans="1:10">
      <c r="A102" s="197" t="str">
        <f t="shared" si="1"/>
        <v/>
      </c>
      <c r="B102" s="208"/>
      <c r="C102" s="209"/>
      <c r="D102" s="200" t="str">
        <f>IF(C102="","",VLOOKUP(C102,项目管理台账!$K$4:$O$1000,5,0))</f>
        <v/>
      </c>
      <c r="E102" s="210"/>
      <c r="F102" s="211"/>
      <c r="G102" s="212"/>
      <c r="H102" s="76"/>
      <c r="I102" s="213"/>
      <c r="J102" s="214"/>
    </row>
    <row r="103" spans="1:10">
      <c r="A103" s="197" t="str">
        <f t="shared" si="1"/>
        <v/>
      </c>
      <c r="B103" s="208"/>
      <c r="C103" s="209"/>
      <c r="D103" s="200" t="str">
        <f>IF(C103="","",VLOOKUP(C103,项目管理台账!$K$4:$O$1000,5,0))</f>
        <v/>
      </c>
      <c r="E103" s="210"/>
      <c r="F103" s="211"/>
      <c r="G103" s="212"/>
      <c r="H103" s="76"/>
      <c r="I103" s="213"/>
      <c r="J103" s="214"/>
    </row>
    <row r="104" spans="1:10">
      <c r="A104" s="197" t="str">
        <f t="shared" si="1"/>
        <v/>
      </c>
      <c r="B104" s="208"/>
      <c r="C104" s="209"/>
      <c r="D104" s="200" t="str">
        <f>IF(C104="","",VLOOKUP(C104,项目管理台账!$K$4:$O$1000,5,0))</f>
        <v/>
      </c>
      <c r="E104" s="210"/>
      <c r="F104" s="211"/>
      <c r="G104" s="212"/>
      <c r="H104" s="76"/>
      <c r="I104" s="213"/>
      <c r="J104" s="214"/>
    </row>
    <row r="105" spans="1:10">
      <c r="A105" s="197" t="str">
        <f t="shared" si="1"/>
        <v/>
      </c>
      <c r="B105" s="208"/>
      <c r="C105" s="209"/>
      <c r="D105" s="200" t="str">
        <f>IF(C105="","",VLOOKUP(C105,项目管理台账!$K$4:$O$1000,5,0))</f>
        <v/>
      </c>
      <c r="E105" s="210"/>
      <c r="F105" s="211"/>
      <c r="G105" s="212"/>
      <c r="H105" s="76"/>
      <c r="I105" s="213"/>
      <c r="J105" s="214"/>
    </row>
    <row r="106" spans="1:10">
      <c r="A106" s="197" t="str">
        <f t="shared" si="1"/>
        <v/>
      </c>
      <c r="B106" s="208"/>
      <c r="C106" s="209"/>
      <c r="D106" s="200" t="str">
        <f>IF(C106="","",VLOOKUP(C106,项目管理台账!$K$4:$O$1000,5,0))</f>
        <v/>
      </c>
      <c r="E106" s="210"/>
      <c r="F106" s="211"/>
      <c r="G106" s="212"/>
      <c r="H106" s="76"/>
      <c r="I106" s="213"/>
      <c r="J106" s="214"/>
    </row>
    <row r="107" spans="1:10">
      <c r="A107" s="197" t="str">
        <f t="shared" si="1"/>
        <v/>
      </c>
      <c r="B107" s="208"/>
      <c r="C107" s="209"/>
      <c r="D107" s="200" t="str">
        <f>IF(C107="","",VLOOKUP(C107,项目管理台账!$K$4:$O$1000,5,0))</f>
        <v/>
      </c>
      <c r="E107" s="210"/>
      <c r="F107" s="211"/>
      <c r="G107" s="212"/>
      <c r="H107" s="76"/>
      <c r="I107" s="213"/>
      <c r="J107" s="214"/>
    </row>
    <row r="108" spans="1:10">
      <c r="A108" s="197" t="str">
        <f t="shared" si="1"/>
        <v/>
      </c>
      <c r="B108" s="208"/>
      <c r="C108" s="209"/>
      <c r="D108" s="200" t="str">
        <f>IF(C108="","",VLOOKUP(C108,项目管理台账!$K$4:$O$1000,5,0))</f>
        <v/>
      </c>
      <c r="E108" s="210"/>
      <c r="F108" s="211"/>
      <c r="G108" s="212"/>
      <c r="H108" s="76"/>
      <c r="I108" s="213"/>
      <c r="J108" s="214"/>
    </row>
    <row r="109" spans="1:10">
      <c r="A109" s="197" t="str">
        <f t="shared" si="1"/>
        <v/>
      </c>
      <c r="B109" s="208"/>
      <c r="C109" s="209"/>
      <c r="D109" s="200" t="str">
        <f>IF(C109="","",VLOOKUP(C109,项目管理台账!$K$4:$O$1000,5,0))</f>
        <v/>
      </c>
      <c r="E109" s="210"/>
      <c r="F109" s="211"/>
      <c r="G109" s="212"/>
      <c r="H109" s="76"/>
      <c r="I109" s="213"/>
      <c r="J109" s="214"/>
    </row>
    <row r="110" spans="1:10">
      <c r="A110" s="197" t="str">
        <f t="shared" si="1"/>
        <v/>
      </c>
      <c r="B110" s="208"/>
      <c r="C110" s="209"/>
      <c r="D110" s="200" t="str">
        <f>IF(C110="","",VLOOKUP(C110,项目管理台账!$K$4:$O$1000,5,0))</f>
        <v/>
      </c>
      <c r="E110" s="210"/>
      <c r="F110" s="211"/>
      <c r="G110" s="212"/>
      <c r="H110" s="76"/>
      <c r="I110" s="213"/>
      <c r="J110" s="214"/>
    </row>
    <row r="111" spans="1:10">
      <c r="A111" s="197" t="str">
        <f t="shared" si="1"/>
        <v/>
      </c>
      <c r="B111" s="208"/>
      <c r="C111" s="209"/>
      <c r="D111" s="200" t="str">
        <f>IF(C111="","",VLOOKUP(C111,项目管理台账!$K$4:$O$1000,5,0))</f>
        <v/>
      </c>
      <c r="E111" s="210"/>
      <c r="F111" s="211"/>
      <c r="G111" s="212"/>
      <c r="H111" s="76"/>
      <c r="I111" s="213"/>
      <c r="J111" s="214"/>
    </row>
    <row r="112" spans="1:10">
      <c r="A112" s="197" t="str">
        <f t="shared" si="1"/>
        <v/>
      </c>
      <c r="B112" s="208"/>
      <c r="C112" s="209"/>
      <c r="D112" s="200" t="str">
        <f>IF(C112="","",VLOOKUP(C112,项目管理台账!$K$4:$O$1000,5,0))</f>
        <v/>
      </c>
      <c r="E112" s="210"/>
      <c r="F112" s="211"/>
      <c r="G112" s="212"/>
      <c r="H112" s="76"/>
      <c r="I112" s="213"/>
      <c r="J112" s="214"/>
    </row>
    <row r="113" spans="1:10">
      <c r="A113" s="197" t="str">
        <f t="shared" si="1"/>
        <v/>
      </c>
      <c r="B113" s="208"/>
      <c r="C113" s="209"/>
      <c r="D113" s="200" t="str">
        <f>IF(C113="","",VLOOKUP(C113,项目管理台账!$K$4:$O$1000,5,0))</f>
        <v/>
      </c>
      <c r="E113" s="210"/>
      <c r="F113" s="211"/>
      <c r="G113" s="212"/>
      <c r="H113" s="76"/>
      <c r="I113" s="213"/>
      <c r="J113" s="214"/>
    </row>
    <row r="114" spans="1:10">
      <c r="A114" s="197" t="str">
        <f t="shared" si="1"/>
        <v/>
      </c>
      <c r="B114" s="208"/>
      <c r="C114" s="209"/>
      <c r="D114" s="200" t="str">
        <f>IF(C114="","",VLOOKUP(C114,项目管理台账!$K$4:$O$1000,5,0))</f>
        <v/>
      </c>
      <c r="E114" s="210"/>
      <c r="F114" s="211"/>
      <c r="G114" s="212"/>
      <c r="H114" s="76"/>
      <c r="I114" s="213"/>
      <c r="J114" s="214"/>
    </row>
    <row r="115" spans="1:10">
      <c r="A115" s="197" t="str">
        <f t="shared" si="1"/>
        <v/>
      </c>
      <c r="B115" s="208"/>
      <c r="C115" s="209"/>
      <c r="D115" s="200" t="str">
        <f>IF(C115="","",VLOOKUP(C115,项目管理台账!$K$4:$O$1000,5,0))</f>
        <v/>
      </c>
      <c r="E115" s="210"/>
      <c r="F115" s="211"/>
      <c r="G115" s="212"/>
      <c r="H115" s="76"/>
      <c r="I115" s="213"/>
      <c r="J115" s="214"/>
    </row>
    <row r="116" spans="1:10">
      <c r="A116" s="197" t="str">
        <f t="shared" si="1"/>
        <v/>
      </c>
      <c r="B116" s="208"/>
      <c r="C116" s="209"/>
      <c r="D116" s="200" t="str">
        <f>IF(C116="","",VLOOKUP(C116,项目管理台账!$K$4:$O$1000,5,0))</f>
        <v/>
      </c>
      <c r="E116" s="210"/>
      <c r="F116" s="211"/>
      <c r="G116" s="212"/>
      <c r="H116" s="76"/>
      <c r="I116" s="213"/>
      <c r="J116" s="214"/>
    </row>
    <row r="117" spans="1:10">
      <c r="A117" s="197" t="str">
        <f t="shared" si="1"/>
        <v/>
      </c>
      <c r="B117" s="208"/>
      <c r="C117" s="209"/>
      <c r="D117" s="200" t="str">
        <f>IF(C117="","",VLOOKUP(C117,项目管理台账!$K$4:$O$1000,5,0))</f>
        <v/>
      </c>
      <c r="E117" s="210"/>
      <c r="F117" s="211"/>
      <c r="G117" s="212"/>
      <c r="H117" s="76"/>
      <c r="I117" s="213"/>
      <c r="J117" s="214"/>
    </row>
    <row r="118" spans="1:10">
      <c r="A118" s="197" t="str">
        <f t="shared" si="1"/>
        <v/>
      </c>
      <c r="B118" s="208"/>
      <c r="C118" s="209"/>
      <c r="D118" s="200" t="str">
        <f>IF(C118="","",VLOOKUP(C118,项目管理台账!$K$4:$O$1000,5,0))</f>
        <v/>
      </c>
      <c r="E118" s="210"/>
      <c r="F118" s="211"/>
      <c r="G118" s="212"/>
      <c r="H118" s="76"/>
      <c r="I118" s="213"/>
      <c r="J118" s="214"/>
    </row>
    <row r="119" spans="1:10">
      <c r="A119" s="197" t="str">
        <f t="shared" si="1"/>
        <v/>
      </c>
      <c r="B119" s="208"/>
      <c r="C119" s="209"/>
      <c r="D119" s="200" t="str">
        <f>IF(C119="","",VLOOKUP(C119,项目管理台账!$K$4:$O$1000,5,0))</f>
        <v/>
      </c>
      <c r="E119" s="210"/>
      <c r="F119" s="211"/>
      <c r="G119" s="212"/>
      <c r="H119" s="76"/>
      <c r="I119" s="213"/>
      <c r="J119" s="214"/>
    </row>
    <row r="120" spans="1:10">
      <c r="A120" s="197" t="str">
        <f t="shared" si="1"/>
        <v/>
      </c>
      <c r="B120" s="208"/>
      <c r="C120" s="209"/>
      <c r="D120" s="200" t="str">
        <f>IF(C120="","",VLOOKUP(C120,项目管理台账!$K$4:$O$1000,5,0))</f>
        <v/>
      </c>
      <c r="E120" s="210"/>
      <c r="F120" s="211"/>
      <c r="G120" s="212"/>
      <c r="H120" s="76"/>
      <c r="I120" s="213"/>
      <c r="J120" s="214"/>
    </row>
    <row r="121" spans="1:10">
      <c r="A121" s="197" t="str">
        <f t="shared" si="1"/>
        <v/>
      </c>
      <c r="B121" s="208"/>
      <c r="C121" s="209"/>
      <c r="D121" s="200" t="str">
        <f>IF(C121="","",VLOOKUP(C121,项目管理台账!$K$4:$O$1000,5,0))</f>
        <v/>
      </c>
      <c r="E121" s="210"/>
      <c r="F121" s="211"/>
      <c r="G121" s="212"/>
      <c r="H121" s="76"/>
      <c r="I121" s="213"/>
      <c r="J121" s="214"/>
    </row>
    <row r="122" spans="1:10">
      <c r="A122" s="197" t="str">
        <f t="shared" si="1"/>
        <v/>
      </c>
      <c r="B122" s="208"/>
      <c r="C122" s="209"/>
      <c r="D122" s="200" t="str">
        <f>IF(C122="","",VLOOKUP(C122,项目管理台账!$K$4:$O$1000,5,0))</f>
        <v/>
      </c>
      <c r="E122" s="210"/>
      <c r="F122" s="211"/>
      <c r="G122" s="212"/>
      <c r="H122" s="76"/>
      <c r="I122" s="213"/>
      <c r="J122" s="214"/>
    </row>
    <row r="123" spans="1:10">
      <c r="A123" s="197" t="str">
        <f t="shared" si="1"/>
        <v/>
      </c>
      <c r="B123" s="208"/>
      <c r="C123" s="209"/>
      <c r="D123" s="200" t="str">
        <f>IF(C123="","",VLOOKUP(C123,项目管理台账!$K$4:$O$1000,5,0))</f>
        <v/>
      </c>
      <c r="E123" s="210"/>
      <c r="F123" s="211"/>
      <c r="G123" s="212"/>
      <c r="H123" s="76"/>
      <c r="I123" s="213"/>
      <c r="J123" s="214"/>
    </row>
    <row r="124" spans="1:10">
      <c r="A124" s="197" t="str">
        <f t="shared" si="1"/>
        <v/>
      </c>
      <c r="B124" s="208"/>
      <c r="C124" s="209"/>
      <c r="D124" s="200" t="str">
        <f>IF(C124="","",VLOOKUP(C124,项目管理台账!$K$4:$O$1000,5,0))</f>
        <v/>
      </c>
      <c r="E124" s="210"/>
      <c r="F124" s="211"/>
      <c r="G124" s="212"/>
      <c r="H124" s="76"/>
      <c r="I124" s="213"/>
      <c r="J124" s="214"/>
    </row>
    <row r="125" spans="1:10">
      <c r="A125" s="197" t="str">
        <f t="shared" si="1"/>
        <v/>
      </c>
      <c r="B125" s="208"/>
      <c r="C125" s="209"/>
      <c r="D125" s="200" t="str">
        <f>IF(C125="","",VLOOKUP(C125,项目管理台账!$K$4:$O$1000,5,0))</f>
        <v/>
      </c>
      <c r="E125" s="210"/>
      <c r="F125" s="211"/>
      <c r="G125" s="212"/>
      <c r="H125" s="76"/>
      <c r="I125" s="213"/>
      <c r="J125" s="214"/>
    </row>
    <row r="126" spans="1:10">
      <c r="A126" s="197" t="str">
        <f t="shared" si="1"/>
        <v/>
      </c>
      <c r="B126" s="208"/>
      <c r="C126" s="209"/>
      <c r="D126" s="200" t="str">
        <f>IF(C126="","",VLOOKUP(C126,项目管理台账!$K$4:$O$1000,5,0))</f>
        <v/>
      </c>
      <c r="E126" s="210"/>
      <c r="F126" s="211"/>
      <c r="G126" s="212"/>
      <c r="H126" s="76"/>
      <c r="I126" s="213"/>
      <c r="J126" s="214"/>
    </row>
    <row r="127" spans="1:10">
      <c r="A127" s="197" t="str">
        <f t="shared" si="1"/>
        <v/>
      </c>
      <c r="B127" s="208"/>
      <c r="C127" s="209"/>
      <c r="D127" s="200" t="str">
        <f>IF(C127="","",VLOOKUP(C127,项目管理台账!$K$4:$O$1000,5,0))</f>
        <v/>
      </c>
      <c r="E127" s="210"/>
      <c r="F127" s="211"/>
      <c r="G127" s="212"/>
      <c r="H127" s="76"/>
      <c r="I127" s="213"/>
      <c r="J127" s="214"/>
    </row>
    <row r="128" spans="1:10">
      <c r="A128" s="197" t="str">
        <f t="shared" si="1"/>
        <v/>
      </c>
      <c r="B128" s="208"/>
      <c r="C128" s="209"/>
      <c r="D128" s="200" t="str">
        <f>IF(C128="","",VLOOKUP(C128,项目管理台账!$K$4:$O$1000,5,0))</f>
        <v/>
      </c>
      <c r="E128" s="210"/>
      <c r="F128" s="211"/>
      <c r="G128" s="212"/>
      <c r="H128" s="76"/>
      <c r="I128" s="213"/>
      <c r="J128" s="214"/>
    </row>
    <row r="129" spans="1:10">
      <c r="A129" s="197" t="str">
        <f t="shared" si="1"/>
        <v/>
      </c>
      <c r="B129" s="208"/>
      <c r="C129" s="209"/>
      <c r="D129" s="200" t="str">
        <f>IF(C129="","",VLOOKUP(C129,项目管理台账!$K$4:$O$1000,5,0))</f>
        <v/>
      </c>
      <c r="E129" s="210"/>
      <c r="F129" s="211"/>
      <c r="G129" s="212"/>
      <c r="H129" s="76"/>
      <c r="I129" s="213"/>
      <c r="J129" s="214"/>
    </row>
    <row r="130" spans="1:10">
      <c r="A130" s="197" t="str">
        <f t="shared" si="1"/>
        <v/>
      </c>
      <c r="B130" s="208"/>
      <c r="C130" s="209"/>
      <c r="D130" s="200" t="str">
        <f>IF(C130="","",VLOOKUP(C130,项目管理台账!$K$4:$O$1000,5,0))</f>
        <v/>
      </c>
      <c r="E130" s="210"/>
      <c r="F130" s="211"/>
      <c r="G130" s="212"/>
      <c r="H130" s="76"/>
      <c r="I130" s="213"/>
      <c r="J130" s="214"/>
    </row>
    <row r="131" spans="1:10">
      <c r="A131" s="197" t="str">
        <f t="shared" si="1"/>
        <v/>
      </c>
      <c r="B131" s="208"/>
      <c r="C131" s="209"/>
      <c r="D131" s="200" t="str">
        <f>IF(C131="","",VLOOKUP(C131,项目管理台账!$K$4:$O$1000,5,0))</f>
        <v/>
      </c>
      <c r="E131" s="152"/>
      <c r="F131" s="211"/>
      <c r="G131" s="212"/>
      <c r="H131" s="76"/>
      <c r="I131" s="213"/>
      <c r="J131" s="214"/>
    </row>
    <row r="132" spans="1:10">
      <c r="A132" s="197" t="str">
        <f t="shared" si="1"/>
        <v/>
      </c>
      <c r="B132" s="208"/>
      <c r="C132" s="209"/>
      <c r="D132" s="200" t="str">
        <f>IF(C132="","",VLOOKUP(C132,项目管理台账!$K$4:$O$1000,5,0))</f>
        <v/>
      </c>
      <c r="E132" s="210"/>
      <c r="F132" s="211"/>
      <c r="G132" s="212"/>
      <c r="H132" s="76"/>
      <c r="I132" s="213"/>
      <c r="J132" s="214"/>
    </row>
    <row r="133" spans="1:10">
      <c r="A133" s="197" t="str">
        <f t="shared" ref="A133:A196" si="2">IF(B133="","",ROW()-3)</f>
        <v/>
      </c>
      <c r="B133" s="208"/>
      <c r="C133" s="209"/>
      <c r="D133" s="200" t="str">
        <f>IF(C133="","",VLOOKUP(C133,项目管理台账!$K$4:$O$1000,5,0))</f>
        <v/>
      </c>
      <c r="E133" s="210"/>
      <c r="F133" s="211"/>
      <c r="G133" s="212"/>
      <c r="H133" s="76"/>
      <c r="I133" s="213"/>
      <c r="J133" s="214"/>
    </row>
    <row r="134" spans="1:10">
      <c r="A134" s="197" t="str">
        <f t="shared" si="2"/>
        <v/>
      </c>
      <c r="B134" s="208"/>
      <c r="C134" s="209"/>
      <c r="D134" s="200" t="str">
        <f>IF(C134="","",VLOOKUP(C134,项目管理台账!$K$4:$O$1000,5,0))</f>
        <v/>
      </c>
      <c r="E134" s="210"/>
      <c r="F134" s="211"/>
      <c r="G134" s="212"/>
      <c r="H134" s="76"/>
      <c r="I134" s="213"/>
      <c r="J134" s="214"/>
    </row>
    <row r="135" spans="1:10">
      <c r="A135" s="197" t="str">
        <f t="shared" si="2"/>
        <v/>
      </c>
      <c r="B135" s="208"/>
      <c r="C135" s="209"/>
      <c r="D135" s="200" t="str">
        <f>IF(C135="","",VLOOKUP(C135,项目管理台账!$K$4:$O$1000,5,0))</f>
        <v/>
      </c>
      <c r="E135" s="210"/>
      <c r="F135" s="211"/>
      <c r="G135" s="212"/>
      <c r="H135" s="76"/>
      <c r="I135" s="213"/>
      <c r="J135" s="214"/>
    </row>
    <row r="136" spans="1:10">
      <c r="A136" s="197" t="str">
        <f t="shared" si="2"/>
        <v/>
      </c>
      <c r="B136" s="208"/>
      <c r="C136" s="209"/>
      <c r="D136" s="200" t="str">
        <f>IF(C136="","",VLOOKUP(C136,项目管理台账!$K$4:$O$1000,5,0))</f>
        <v/>
      </c>
      <c r="E136" s="210"/>
      <c r="F136" s="211"/>
      <c r="G136" s="212"/>
      <c r="H136" s="76"/>
      <c r="I136" s="213"/>
      <c r="J136" s="214"/>
    </row>
    <row r="137" spans="1:10">
      <c r="A137" s="197" t="str">
        <f t="shared" si="2"/>
        <v/>
      </c>
      <c r="B137" s="208"/>
      <c r="C137" s="209"/>
      <c r="D137" s="200" t="str">
        <f>IF(C137="","",VLOOKUP(C137,项目管理台账!$K$4:$O$1000,5,0))</f>
        <v/>
      </c>
      <c r="E137" s="210"/>
      <c r="F137" s="211"/>
      <c r="G137" s="212"/>
      <c r="H137" s="76"/>
      <c r="I137" s="213"/>
      <c r="J137" s="214"/>
    </row>
    <row r="138" spans="1:10">
      <c r="A138" s="197" t="str">
        <f t="shared" si="2"/>
        <v/>
      </c>
      <c r="B138" s="208"/>
      <c r="C138" s="209"/>
      <c r="D138" s="200" t="str">
        <f>IF(C138="","",VLOOKUP(C138,项目管理台账!$K$4:$O$1000,5,0))</f>
        <v/>
      </c>
      <c r="E138" s="210"/>
      <c r="F138" s="211"/>
      <c r="G138" s="212"/>
      <c r="H138" s="76"/>
      <c r="I138" s="213"/>
      <c r="J138" s="214"/>
    </row>
    <row r="139" spans="1:10">
      <c r="A139" s="197" t="str">
        <f t="shared" si="2"/>
        <v/>
      </c>
      <c r="B139" s="208"/>
      <c r="C139" s="209"/>
      <c r="D139" s="200" t="str">
        <f>IF(C139="","",VLOOKUP(C139,项目管理台账!$K$4:$O$1000,5,0))</f>
        <v/>
      </c>
      <c r="E139" s="210"/>
      <c r="F139" s="211"/>
      <c r="G139" s="212"/>
      <c r="H139" s="76"/>
      <c r="I139" s="213"/>
      <c r="J139" s="214"/>
    </row>
    <row r="140" spans="1:10">
      <c r="A140" s="197" t="str">
        <f t="shared" si="2"/>
        <v/>
      </c>
      <c r="B140" s="208"/>
      <c r="C140" s="209"/>
      <c r="D140" s="200" t="str">
        <f>IF(C140="","",VLOOKUP(C140,项目管理台账!$K$4:$O$1000,5,0))</f>
        <v/>
      </c>
      <c r="E140" s="210"/>
      <c r="F140" s="211"/>
      <c r="G140" s="212"/>
      <c r="H140" s="76"/>
      <c r="I140" s="213"/>
      <c r="J140" s="214"/>
    </row>
    <row r="141" spans="1:10">
      <c r="A141" s="197" t="str">
        <f t="shared" si="2"/>
        <v/>
      </c>
      <c r="B141" s="208"/>
      <c r="C141" s="209"/>
      <c r="D141" s="200" t="str">
        <f>IF(C141="","",VLOOKUP(C141,项目管理台账!$K$4:$O$1000,5,0))</f>
        <v/>
      </c>
      <c r="E141" s="210"/>
      <c r="F141" s="211"/>
      <c r="G141" s="212"/>
      <c r="H141" s="76"/>
      <c r="I141" s="213"/>
      <c r="J141" s="214"/>
    </row>
    <row r="142" spans="1:10">
      <c r="A142" s="197" t="str">
        <f t="shared" si="2"/>
        <v/>
      </c>
      <c r="B142" s="208"/>
      <c r="C142" s="209"/>
      <c r="D142" s="200" t="str">
        <f>IF(C142="","",VLOOKUP(C142,项目管理台账!$K$4:$O$1000,5,0))</f>
        <v/>
      </c>
      <c r="E142" s="210"/>
      <c r="F142" s="211"/>
      <c r="G142" s="212"/>
      <c r="H142" s="76"/>
      <c r="I142" s="213"/>
      <c r="J142" s="214"/>
    </row>
    <row r="143" spans="1:10">
      <c r="A143" s="197" t="str">
        <f t="shared" si="2"/>
        <v/>
      </c>
      <c r="B143" s="208"/>
      <c r="C143" s="209"/>
      <c r="D143" s="200" t="str">
        <f>IF(C143="","",VLOOKUP(C143,项目管理台账!$K$4:$O$1000,5,0))</f>
        <v/>
      </c>
      <c r="E143" s="210"/>
      <c r="F143" s="211"/>
      <c r="G143" s="212"/>
      <c r="H143" s="76"/>
      <c r="I143" s="213"/>
      <c r="J143" s="214"/>
    </row>
    <row r="144" spans="1:10">
      <c r="A144" s="197" t="str">
        <f t="shared" si="2"/>
        <v/>
      </c>
      <c r="B144" s="208"/>
      <c r="C144" s="209"/>
      <c r="D144" s="200" t="str">
        <f>IF(C144="","",VLOOKUP(C144,项目管理台账!$K$4:$O$1000,5,0))</f>
        <v/>
      </c>
      <c r="E144" s="210"/>
      <c r="F144" s="211"/>
      <c r="G144" s="212"/>
      <c r="H144" s="76"/>
      <c r="I144" s="213"/>
      <c r="J144" s="214"/>
    </row>
    <row r="145" spans="1:10">
      <c r="A145" s="197" t="str">
        <f t="shared" si="2"/>
        <v/>
      </c>
      <c r="B145" s="208"/>
      <c r="C145" s="209"/>
      <c r="D145" s="200" t="str">
        <f>IF(C145="","",VLOOKUP(C145,项目管理台账!$K$4:$O$1000,5,0))</f>
        <v/>
      </c>
      <c r="E145" s="210"/>
      <c r="F145" s="211"/>
      <c r="G145" s="212"/>
      <c r="H145" s="76"/>
      <c r="I145" s="213"/>
      <c r="J145" s="214"/>
    </row>
    <row r="146" spans="1:10">
      <c r="A146" s="197" t="str">
        <f t="shared" si="2"/>
        <v/>
      </c>
      <c r="B146" s="208"/>
      <c r="C146" s="209"/>
      <c r="D146" s="200" t="str">
        <f>IF(C146="","",VLOOKUP(C146,项目管理台账!$K$4:$O$1000,5,0))</f>
        <v/>
      </c>
      <c r="E146" s="210"/>
      <c r="F146" s="211"/>
      <c r="G146" s="212"/>
      <c r="H146" s="76"/>
      <c r="I146" s="213"/>
      <c r="J146" s="214"/>
    </row>
    <row r="147" spans="1:10">
      <c r="A147" s="197" t="str">
        <f t="shared" si="2"/>
        <v/>
      </c>
      <c r="B147" s="208"/>
      <c r="C147" s="209"/>
      <c r="D147" s="200" t="str">
        <f>IF(C147="","",VLOOKUP(C147,项目管理台账!$K$4:$O$1000,5,0))</f>
        <v/>
      </c>
      <c r="E147" s="210"/>
      <c r="F147" s="211"/>
      <c r="G147" s="212"/>
      <c r="H147" s="76"/>
      <c r="I147" s="213"/>
      <c r="J147" s="214"/>
    </row>
    <row r="148" spans="1:10">
      <c r="A148" s="197" t="str">
        <f t="shared" si="2"/>
        <v/>
      </c>
      <c r="B148" s="208"/>
      <c r="C148" s="209"/>
      <c r="D148" s="200" t="str">
        <f>IF(C148="","",VLOOKUP(C148,项目管理台账!$K$4:$O$1000,5,0))</f>
        <v/>
      </c>
      <c r="E148" s="210"/>
      <c r="F148" s="211"/>
      <c r="G148" s="212"/>
      <c r="H148" s="76"/>
      <c r="I148" s="213"/>
      <c r="J148" s="214"/>
    </row>
    <row r="149" spans="1:10">
      <c r="A149" s="197" t="str">
        <f t="shared" si="2"/>
        <v/>
      </c>
      <c r="B149" s="208"/>
      <c r="C149" s="209"/>
      <c r="D149" s="200" t="str">
        <f>IF(C149="","",VLOOKUP(C149,项目管理台账!$K$4:$O$1000,5,0))</f>
        <v/>
      </c>
      <c r="E149" s="210"/>
      <c r="F149" s="211"/>
      <c r="G149" s="212"/>
      <c r="H149" s="76"/>
      <c r="I149" s="213"/>
      <c r="J149" s="214"/>
    </row>
    <row r="150" spans="1:10">
      <c r="A150" s="197" t="str">
        <f t="shared" si="2"/>
        <v/>
      </c>
      <c r="B150" s="208"/>
      <c r="C150" s="209"/>
      <c r="D150" s="200" t="str">
        <f>IF(C150="","",VLOOKUP(C150,项目管理台账!$K$4:$O$1000,5,0))</f>
        <v/>
      </c>
      <c r="E150" s="210"/>
      <c r="F150" s="211"/>
      <c r="G150" s="212"/>
      <c r="H150" s="76"/>
      <c r="I150" s="213"/>
      <c r="J150" s="214"/>
    </row>
    <row r="151" spans="1:10">
      <c r="A151" s="197" t="str">
        <f t="shared" si="2"/>
        <v/>
      </c>
      <c r="B151" s="208"/>
      <c r="C151" s="209"/>
      <c r="D151" s="200" t="str">
        <f>IF(C151="","",VLOOKUP(C151,项目管理台账!$K$4:$O$1000,5,0))</f>
        <v/>
      </c>
      <c r="E151" s="210"/>
      <c r="F151" s="211"/>
      <c r="G151" s="212"/>
      <c r="H151" s="76"/>
      <c r="I151" s="213"/>
      <c r="J151" s="214"/>
    </row>
    <row r="152" spans="1:10">
      <c r="A152" s="197" t="str">
        <f t="shared" si="2"/>
        <v/>
      </c>
      <c r="B152" s="208"/>
      <c r="C152" s="209"/>
      <c r="D152" s="200" t="str">
        <f>IF(C152="","",VLOOKUP(C152,项目管理台账!$K$4:$O$1000,5,0))</f>
        <v/>
      </c>
      <c r="E152" s="210"/>
      <c r="F152" s="211"/>
      <c r="G152" s="212"/>
      <c r="H152" s="76"/>
      <c r="I152" s="213"/>
      <c r="J152" s="214"/>
    </row>
    <row r="153" spans="1:10">
      <c r="A153" s="197" t="str">
        <f t="shared" si="2"/>
        <v/>
      </c>
      <c r="B153" s="208"/>
      <c r="C153" s="209"/>
      <c r="D153" s="200" t="str">
        <f>IF(C153="","",VLOOKUP(C153,项目管理台账!$K$4:$O$1000,5,0))</f>
        <v/>
      </c>
      <c r="E153" s="210"/>
      <c r="F153" s="211"/>
      <c r="G153" s="212"/>
      <c r="H153" s="76"/>
      <c r="I153" s="213"/>
      <c r="J153" s="214"/>
    </row>
    <row r="154" spans="1:10">
      <c r="A154" s="197" t="str">
        <f t="shared" si="2"/>
        <v/>
      </c>
      <c r="B154" s="208"/>
      <c r="C154" s="209"/>
      <c r="D154" s="200" t="str">
        <f>IF(C154="","",VLOOKUP(C154,项目管理台账!$K$4:$O$1000,5,0))</f>
        <v/>
      </c>
      <c r="E154" s="210"/>
      <c r="F154" s="211"/>
      <c r="G154" s="212"/>
      <c r="H154" s="76"/>
      <c r="I154" s="213"/>
      <c r="J154" s="214"/>
    </row>
    <row r="155" spans="1:10">
      <c r="A155" s="197" t="str">
        <f t="shared" si="2"/>
        <v/>
      </c>
      <c r="B155" s="208"/>
      <c r="C155" s="209"/>
      <c r="D155" s="200" t="str">
        <f>IF(C155="","",VLOOKUP(C155,项目管理台账!$K$4:$O$1000,5,0))</f>
        <v/>
      </c>
      <c r="E155" s="210"/>
      <c r="F155" s="211"/>
      <c r="G155" s="212"/>
      <c r="H155" s="76"/>
      <c r="I155" s="213"/>
      <c r="J155" s="214"/>
    </row>
    <row r="156" spans="1:10">
      <c r="A156" s="197" t="str">
        <f t="shared" si="2"/>
        <v/>
      </c>
      <c r="B156" s="208"/>
      <c r="C156" s="209"/>
      <c r="D156" s="200" t="str">
        <f>IF(C156="","",VLOOKUP(C156,项目管理台账!$K$4:$O$1000,5,0))</f>
        <v/>
      </c>
      <c r="E156" s="210"/>
      <c r="F156" s="211"/>
      <c r="G156" s="212"/>
      <c r="H156" s="76"/>
      <c r="I156" s="213"/>
      <c r="J156" s="214"/>
    </row>
    <row r="157" spans="1:10">
      <c r="A157" s="197" t="str">
        <f t="shared" si="2"/>
        <v/>
      </c>
      <c r="B157" s="208"/>
      <c r="C157" s="209"/>
      <c r="D157" s="200" t="str">
        <f>IF(C157="","",VLOOKUP(C157,项目管理台账!$K$4:$O$1000,5,0))</f>
        <v/>
      </c>
      <c r="E157" s="210"/>
      <c r="F157" s="211"/>
      <c r="G157" s="212"/>
      <c r="H157" s="76"/>
      <c r="I157" s="213"/>
      <c r="J157" s="214"/>
    </row>
    <row r="158" spans="1:10">
      <c r="A158" s="197" t="str">
        <f t="shared" si="2"/>
        <v/>
      </c>
      <c r="B158" s="208"/>
      <c r="C158" s="209"/>
      <c r="D158" s="200" t="str">
        <f>IF(C158="","",VLOOKUP(C158,项目管理台账!$K$4:$O$1000,5,0))</f>
        <v/>
      </c>
      <c r="E158" s="210"/>
      <c r="F158" s="211"/>
      <c r="G158" s="212"/>
      <c r="H158" s="76"/>
      <c r="I158" s="213"/>
      <c r="J158" s="214"/>
    </row>
    <row r="159" spans="1:10">
      <c r="A159" s="197" t="str">
        <f t="shared" si="2"/>
        <v/>
      </c>
      <c r="B159" s="208"/>
      <c r="C159" s="209"/>
      <c r="D159" s="200" t="str">
        <f>IF(C159="","",VLOOKUP(C159,项目管理台账!$K$4:$O$1000,5,0))</f>
        <v/>
      </c>
      <c r="E159" s="210"/>
      <c r="F159" s="211"/>
      <c r="G159" s="212"/>
      <c r="H159" s="76"/>
      <c r="I159" s="213"/>
      <c r="J159" s="214"/>
    </row>
    <row r="160" spans="1:10">
      <c r="A160" s="197" t="str">
        <f t="shared" si="2"/>
        <v/>
      </c>
      <c r="B160" s="208"/>
      <c r="C160" s="209"/>
      <c r="D160" s="200" t="str">
        <f>IF(C160="","",VLOOKUP(C160,项目管理台账!$K$4:$O$1000,5,0))</f>
        <v/>
      </c>
      <c r="E160" s="210"/>
      <c r="F160" s="211"/>
      <c r="G160" s="212"/>
      <c r="H160" s="76"/>
      <c r="I160" s="213"/>
      <c r="J160" s="214"/>
    </row>
    <row r="161" spans="1:10">
      <c r="A161" s="197" t="str">
        <f t="shared" si="2"/>
        <v/>
      </c>
      <c r="B161" s="208"/>
      <c r="C161" s="209"/>
      <c r="D161" s="200" t="str">
        <f>IF(C161="","",VLOOKUP(C161,项目管理台账!$K$4:$O$1000,5,0))</f>
        <v/>
      </c>
      <c r="E161" s="210"/>
      <c r="F161" s="211"/>
      <c r="G161" s="212"/>
      <c r="H161" s="76"/>
      <c r="I161" s="213"/>
      <c r="J161" s="214"/>
    </row>
    <row r="162" spans="1:10">
      <c r="A162" s="197" t="str">
        <f t="shared" si="2"/>
        <v/>
      </c>
      <c r="B162" s="208"/>
      <c r="C162" s="209"/>
      <c r="D162" s="200" t="str">
        <f>IF(C162="","",VLOOKUP(C162,项目管理台账!$K$4:$O$1000,5,0))</f>
        <v/>
      </c>
      <c r="E162" s="210"/>
      <c r="F162" s="211"/>
      <c r="G162" s="212"/>
      <c r="H162" s="76"/>
      <c r="I162" s="213"/>
      <c r="J162" s="214"/>
    </row>
    <row r="163" spans="1:10">
      <c r="A163" s="197" t="str">
        <f t="shared" si="2"/>
        <v/>
      </c>
      <c r="B163" s="208"/>
      <c r="C163" s="209"/>
      <c r="D163" s="200" t="str">
        <f>IF(C163="","",VLOOKUP(C163,项目管理台账!$K$4:$O$1000,5,0))</f>
        <v/>
      </c>
      <c r="E163" s="210"/>
      <c r="F163" s="211"/>
      <c r="G163" s="212"/>
      <c r="H163" s="76"/>
      <c r="I163" s="213"/>
      <c r="J163" s="214"/>
    </row>
    <row r="164" spans="1:10">
      <c r="A164" s="197" t="str">
        <f t="shared" si="2"/>
        <v/>
      </c>
      <c r="B164" s="208"/>
      <c r="C164" s="209"/>
      <c r="D164" s="200" t="str">
        <f>IF(C164="","",VLOOKUP(C164,项目管理台账!$K$4:$O$1000,5,0))</f>
        <v/>
      </c>
      <c r="E164" s="210"/>
      <c r="F164" s="211"/>
      <c r="G164" s="212"/>
      <c r="H164" s="76"/>
      <c r="I164" s="213"/>
      <c r="J164" s="214"/>
    </row>
    <row r="165" spans="1:10">
      <c r="A165" s="197" t="str">
        <f t="shared" si="2"/>
        <v/>
      </c>
      <c r="B165" s="208"/>
      <c r="C165" s="209"/>
      <c r="D165" s="200" t="str">
        <f>IF(C165="","",VLOOKUP(C165,项目管理台账!$K$4:$O$1000,5,0))</f>
        <v/>
      </c>
      <c r="E165" s="210"/>
      <c r="F165" s="211"/>
      <c r="G165" s="212"/>
      <c r="H165" s="76"/>
      <c r="I165" s="213"/>
      <c r="J165" s="214"/>
    </row>
    <row r="166" spans="1:10">
      <c r="A166" s="197" t="str">
        <f t="shared" si="2"/>
        <v/>
      </c>
      <c r="B166" s="208"/>
      <c r="C166" s="209"/>
      <c r="D166" s="200" t="str">
        <f>IF(C166="","",VLOOKUP(C166,项目管理台账!$K$4:$O$1000,5,0))</f>
        <v/>
      </c>
      <c r="E166" s="210"/>
      <c r="F166" s="211"/>
      <c r="G166" s="212"/>
      <c r="H166" s="76"/>
      <c r="I166" s="213"/>
      <c r="J166" s="214"/>
    </row>
    <row r="167" spans="1:10">
      <c r="A167" s="197" t="str">
        <f t="shared" si="2"/>
        <v/>
      </c>
      <c r="B167" s="208"/>
      <c r="C167" s="209"/>
      <c r="D167" s="200" t="str">
        <f>IF(C167="","",VLOOKUP(C167,项目管理台账!$K$4:$O$1000,5,0))</f>
        <v/>
      </c>
      <c r="E167" s="210"/>
      <c r="F167" s="211"/>
      <c r="G167" s="212"/>
      <c r="H167" s="76"/>
      <c r="I167" s="213"/>
      <c r="J167" s="214"/>
    </row>
    <row r="168" spans="1:10">
      <c r="A168" s="197" t="str">
        <f t="shared" si="2"/>
        <v/>
      </c>
      <c r="B168" s="208"/>
      <c r="C168" s="209"/>
      <c r="D168" s="200" t="str">
        <f>IF(C168="","",VLOOKUP(C168,项目管理台账!$K$4:$O$1000,5,0))</f>
        <v/>
      </c>
      <c r="E168" s="210"/>
      <c r="F168" s="211"/>
      <c r="G168" s="212"/>
      <c r="H168" s="76"/>
      <c r="I168" s="213"/>
      <c r="J168" s="214"/>
    </row>
    <row r="169" spans="1:10">
      <c r="A169" s="197" t="str">
        <f t="shared" si="2"/>
        <v/>
      </c>
      <c r="B169" s="208"/>
      <c r="C169" s="209"/>
      <c r="D169" s="200" t="str">
        <f>IF(C169="","",VLOOKUP(C169,项目管理台账!$K$4:$O$1000,5,0))</f>
        <v/>
      </c>
      <c r="E169" s="210"/>
      <c r="F169" s="211"/>
      <c r="G169" s="212"/>
      <c r="H169" s="76"/>
      <c r="I169" s="213"/>
      <c r="J169" s="214"/>
    </row>
    <row r="170" spans="1:10">
      <c r="A170" s="197" t="str">
        <f t="shared" si="2"/>
        <v/>
      </c>
      <c r="B170" s="208"/>
      <c r="C170" s="209"/>
      <c r="D170" s="200" t="str">
        <f>IF(C170="","",VLOOKUP(C170,项目管理台账!$K$4:$O$1000,5,0))</f>
        <v/>
      </c>
      <c r="E170" s="210"/>
      <c r="F170" s="211"/>
      <c r="G170" s="212"/>
      <c r="H170" s="76"/>
      <c r="I170" s="213"/>
      <c r="J170" s="214"/>
    </row>
    <row r="171" spans="1:10">
      <c r="A171" s="197" t="str">
        <f t="shared" si="2"/>
        <v/>
      </c>
      <c r="B171" s="208"/>
      <c r="C171" s="209"/>
      <c r="D171" s="200" t="str">
        <f>IF(C171="","",VLOOKUP(C171,项目管理台账!$K$4:$O$1000,5,0))</f>
        <v/>
      </c>
      <c r="E171" s="210"/>
      <c r="F171" s="211"/>
      <c r="G171" s="212"/>
      <c r="H171" s="76"/>
      <c r="I171" s="213"/>
      <c r="J171" s="214"/>
    </row>
    <row r="172" spans="1:10">
      <c r="A172" s="197" t="str">
        <f t="shared" si="2"/>
        <v/>
      </c>
      <c r="B172" s="208"/>
      <c r="C172" s="209"/>
      <c r="D172" s="200" t="str">
        <f>IF(C172="","",VLOOKUP(C172,项目管理台账!$K$4:$O$1000,5,0))</f>
        <v/>
      </c>
      <c r="E172" s="210"/>
      <c r="F172" s="211"/>
      <c r="G172" s="212"/>
      <c r="H172" s="76"/>
      <c r="I172" s="213"/>
      <c r="J172" s="214"/>
    </row>
    <row r="173" spans="1:10">
      <c r="A173" s="197" t="str">
        <f t="shared" si="2"/>
        <v/>
      </c>
      <c r="B173" s="208"/>
      <c r="C173" s="209"/>
      <c r="D173" s="200" t="str">
        <f>IF(C173="","",VLOOKUP(C173,项目管理台账!$K$4:$O$1000,5,0))</f>
        <v/>
      </c>
      <c r="E173" s="210"/>
      <c r="F173" s="211"/>
      <c r="G173" s="212"/>
      <c r="H173" s="76"/>
      <c r="I173" s="213"/>
      <c r="J173" s="214"/>
    </row>
    <row r="174" spans="1:10">
      <c r="A174" s="197" t="str">
        <f t="shared" si="2"/>
        <v/>
      </c>
      <c r="B174" s="208"/>
      <c r="C174" s="209"/>
      <c r="D174" s="200" t="str">
        <f>IF(C174="","",VLOOKUP(C174,项目管理台账!$K$4:$O$1000,5,0))</f>
        <v/>
      </c>
      <c r="E174" s="210"/>
      <c r="F174" s="211"/>
      <c r="G174" s="212"/>
      <c r="H174" s="76"/>
      <c r="I174" s="213"/>
      <c r="J174" s="214"/>
    </row>
    <row r="175" spans="1:10">
      <c r="A175" s="197" t="str">
        <f t="shared" si="2"/>
        <v/>
      </c>
      <c r="B175" s="208"/>
      <c r="C175" s="209"/>
      <c r="D175" s="200" t="str">
        <f>IF(C175="","",VLOOKUP(C175,项目管理台账!$K$4:$O$1000,5,0))</f>
        <v/>
      </c>
      <c r="E175" s="210"/>
      <c r="F175" s="211"/>
      <c r="G175" s="212"/>
      <c r="H175" s="76"/>
      <c r="I175" s="213"/>
      <c r="J175" s="214"/>
    </row>
    <row r="176" spans="1:10">
      <c r="A176" s="197" t="str">
        <f t="shared" si="2"/>
        <v/>
      </c>
      <c r="B176" s="208"/>
      <c r="C176" s="209"/>
      <c r="D176" s="200" t="str">
        <f>IF(C176="","",VLOOKUP(C176,项目管理台账!$K$4:$O$1000,5,0))</f>
        <v/>
      </c>
      <c r="E176" s="210"/>
      <c r="F176" s="211"/>
      <c r="G176" s="212"/>
      <c r="H176" s="76"/>
      <c r="I176" s="213"/>
      <c r="J176" s="214"/>
    </row>
    <row r="177" spans="1:10">
      <c r="A177" s="197" t="str">
        <f t="shared" si="2"/>
        <v/>
      </c>
      <c r="B177" s="208"/>
      <c r="C177" s="209"/>
      <c r="D177" s="200" t="str">
        <f>IF(C177="","",VLOOKUP(C177,项目管理台账!$K$4:$O$1000,5,0))</f>
        <v/>
      </c>
      <c r="E177" s="210"/>
      <c r="F177" s="211"/>
      <c r="G177" s="212"/>
      <c r="H177" s="76"/>
      <c r="I177" s="213"/>
      <c r="J177" s="214"/>
    </row>
    <row r="178" spans="1:10">
      <c r="A178" s="197" t="str">
        <f t="shared" si="2"/>
        <v/>
      </c>
      <c r="B178" s="208"/>
      <c r="C178" s="209"/>
      <c r="D178" s="200" t="str">
        <f>IF(C178="","",VLOOKUP(C178,项目管理台账!$K$4:$O$1000,5,0))</f>
        <v/>
      </c>
      <c r="E178" s="210"/>
      <c r="F178" s="211"/>
      <c r="G178" s="212"/>
      <c r="H178" s="76"/>
      <c r="I178" s="213"/>
      <c r="J178" s="214"/>
    </row>
    <row r="179" spans="1:10">
      <c r="A179" s="197" t="str">
        <f t="shared" si="2"/>
        <v/>
      </c>
      <c r="B179" s="208"/>
      <c r="C179" s="209"/>
      <c r="D179" s="200" t="str">
        <f>IF(C179="","",VLOOKUP(C179,项目管理台账!$K$4:$O$1000,5,0))</f>
        <v/>
      </c>
      <c r="E179" s="210"/>
      <c r="F179" s="211"/>
      <c r="G179" s="212"/>
      <c r="H179" s="76"/>
      <c r="I179" s="213"/>
      <c r="J179" s="214"/>
    </row>
    <row r="180" spans="1:10">
      <c r="A180" s="197" t="str">
        <f t="shared" si="2"/>
        <v/>
      </c>
      <c r="B180" s="208"/>
      <c r="C180" s="209"/>
      <c r="D180" s="200" t="str">
        <f>IF(C180="","",VLOOKUP(C180,项目管理台账!$K$4:$O$1000,5,0))</f>
        <v/>
      </c>
      <c r="E180" s="210"/>
      <c r="F180" s="211"/>
      <c r="G180" s="212"/>
      <c r="H180" s="76"/>
      <c r="I180" s="213"/>
      <c r="J180" s="214"/>
    </row>
    <row r="181" spans="1:10">
      <c r="A181" s="197" t="str">
        <f t="shared" si="2"/>
        <v/>
      </c>
      <c r="B181" s="208"/>
      <c r="C181" s="209"/>
      <c r="D181" s="200" t="str">
        <f>IF(C181="","",VLOOKUP(C181,项目管理台账!$K$4:$O$1000,5,0))</f>
        <v/>
      </c>
      <c r="E181" s="210"/>
      <c r="F181" s="211"/>
      <c r="G181" s="212"/>
      <c r="H181" s="76"/>
      <c r="I181" s="213"/>
      <c r="J181" s="214"/>
    </row>
    <row r="182" spans="1:10">
      <c r="A182" s="197" t="str">
        <f t="shared" si="2"/>
        <v/>
      </c>
      <c r="B182" s="208"/>
      <c r="C182" s="209"/>
      <c r="D182" s="200" t="str">
        <f>IF(C182="","",VLOOKUP(C182,项目管理台账!$K$4:$O$1000,5,0))</f>
        <v/>
      </c>
      <c r="E182" s="210"/>
      <c r="F182" s="211"/>
      <c r="G182" s="212"/>
      <c r="H182" s="76"/>
      <c r="I182" s="213"/>
      <c r="J182" s="214"/>
    </row>
    <row r="183" spans="1:10">
      <c r="A183" s="197" t="str">
        <f t="shared" si="2"/>
        <v/>
      </c>
      <c r="B183" s="208"/>
      <c r="C183" s="209"/>
      <c r="D183" s="200" t="str">
        <f>IF(C183="","",VLOOKUP(C183,项目管理台账!$K$4:$O$1000,5,0))</f>
        <v/>
      </c>
      <c r="E183" s="210"/>
      <c r="F183" s="211"/>
      <c r="G183" s="212"/>
      <c r="H183" s="76"/>
      <c r="I183" s="213"/>
      <c r="J183" s="214"/>
    </row>
    <row r="184" spans="1:10">
      <c r="A184" s="197" t="str">
        <f t="shared" si="2"/>
        <v/>
      </c>
      <c r="B184" s="208"/>
      <c r="C184" s="209"/>
      <c r="D184" s="200" t="str">
        <f>IF(C184="","",VLOOKUP(C184,项目管理台账!$K$4:$O$1000,5,0))</f>
        <v/>
      </c>
      <c r="E184" s="210"/>
      <c r="F184" s="211"/>
      <c r="G184" s="212"/>
      <c r="H184" s="76"/>
      <c r="I184" s="213"/>
      <c r="J184" s="214"/>
    </row>
    <row r="185" spans="1:10">
      <c r="A185" s="197" t="str">
        <f t="shared" si="2"/>
        <v/>
      </c>
      <c r="B185" s="208"/>
      <c r="C185" s="209"/>
      <c r="D185" s="200" t="str">
        <f>IF(C185="","",VLOOKUP(C185,项目管理台账!$K$4:$O$1000,5,0))</f>
        <v/>
      </c>
      <c r="E185" s="210"/>
      <c r="F185" s="211"/>
      <c r="G185" s="212"/>
      <c r="H185" s="76"/>
      <c r="I185" s="213"/>
      <c r="J185" s="214"/>
    </row>
    <row r="186" spans="1:10">
      <c r="A186" s="197" t="str">
        <f t="shared" si="2"/>
        <v/>
      </c>
      <c r="B186" s="208"/>
      <c r="C186" s="209"/>
      <c r="D186" s="200" t="str">
        <f>IF(C186="","",VLOOKUP(C186,项目管理台账!$K$4:$O$1000,5,0))</f>
        <v/>
      </c>
      <c r="E186" s="210"/>
      <c r="F186" s="211"/>
      <c r="G186" s="212"/>
      <c r="H186" s="76"/>
      <c r="I186" s="213"/>
      <c r="J186" s="214"/>
    </row>
    <row r="187" spans="1:10">
      <c r="A187" s="197" t="str">
        <f t="shared" si="2"/>
        <v/>
      </c>
      <c r="B187" s="208"/>
      <c r="C187" s="209"/>
      <c r="D187" s="200" t="str">
        <f>IF(C187="","",VLOOKUP(C187,项目管理台账!$K$4:$O$1000,5,0))</f>
        <v/>
      </c>
      <c r="E187" s="210"/>
      <c r="F187" s="211"/>
      <c r="G187" s="212"/>
      <c r="H187" s="76"/>
      <c r="I187" s="213"/>
      <c r="J187" s="214"/>
    </row>
    <row r="188" spans="1:10">
      <c r="A188" s="197" t="str">
        <f t="shared" si="2"/>
        <v/>
      </c>
      <c r="B188" s="208"/>
      <c r="C188" s="209"/>
      <c r="D188" s="200" t="str">
        <f>IF(C188="","",VLOOKUP(C188,项目管理台账!$K$4:$O$1000,5,0))</f>
        <v/>
      </c>
      <c r="E188" s="210"/>
      <c r="F188" s="211"/>
      <c r="G188" s="212"/>
      <c r="H188" s="76"/>
      <c r="I188" s="213"/>
      <c r="J188" s="214"/>
    </row>
    <row r="189" spans="1:10">
      <c r="A189" s="197" t="str">
        <f t="shared" si="2"/>
        <v/>
      </c>
      <c r="B189" s="208"/>
      <c r="C189" s="209"/>
      <c r="D189" s="200" t="str">
        <f>IF(C189="","",VLOOKUP(C189,项目管理台账!$K$4:$O$1000,5,0))</f>
        <v/>
      </c>
      <c r="E189" s="210"/>
      <c r="F189" s="211"/>
      <c r="G189" s="212"/>
      <c r="H189" s="76"/>
      <c r="I189" s="213"/>
      <c r="J189" s="214"/>
    </row>
    <row r="190" spans="1:10">
      <c r="A190" s="197" t="str">
        <f t="shared" si="2"/>
        <v/>
      </c>
      <c r="B190" s="208"/>
      <c r="C190" s="209"/>
      <c r="D190" s="200" t="str">
        <f>IF(C190="","",VLOOKUP(C190,项目管理台账!$K$4:$O$1000,5,0))</f>
        <v/>
      </c>
      <c r="E190" s="210"/>
      <c r="F190" s="211"/>
      <c r="G190" s="212"/>
      <c r="H190" s="76"/>
      <c r="I190" s="213"/>
      <c r="J190" s="214"/>
    </row>
    <row r="191" spans="1:10">
      <c r="A191" s="197" t="str">
        <f t="shared" si="2"/>
        <v/>
      </c>
      <c r="B191" s="208"/>
      <c r="C191" s="209"/>
      <c r="D191" s="200" t="str">
        <f>IF(C191="","",VLOOKUP(C191,项目管理台账!$K$4:$O$1000,5,0))</f>
        <v/>
      </c>
      <c r="E191" s="210"/>
      <c r="F191" s="211"/>
      <c r="G191" s="212"/>
      <c r="H191" s="76"/>
      <c r="I191" s="213"/>
      <c r="J191" s="214"/>
    </row>
    <row r="192" spans="1:10">
      <c r="A192" s="197" t="str">
        <f t="shared" si="2"/>
        <v/>
      </c>
      <c r="B192" s="208"/>
      <c r="C192" s="209"/>
      <c r="D192" s="200" t="str">
        <f>IF(C192="","",VLOOKUP(C192,项目管理台账!$K$4:$O$1000,5,0))</f>
        <v/>
      </c>
      <c r="E192" s="210"/>
      <c r="F192" s="211"/>
      <c r="G192" s="212"/>
      <c r="H192" s="76"/>
      <c r="I192" s="213"/>
      <c r="J192" s="214"/>
    </row>
    <row r="193" spans="1:10">
      <c r="A193" s="197" t="str">
        <f t="shared" si="2"/>
        <v/>
      </c>
      <c r="B193" s="208"/>
      <c r="C193" s="209"/>
      <c r="D193" s="200" t="str">
        <f>IF(C193="","",VLOOKUP(C193,项目管理台账!$K$4:$O$1000,5,0))</f>
        <v/>
      </c>
      <c r="E193" s="210"/>
      <c r="F193" s="211"/>
      <c r="G193" s="212"/>
      <c r="H193" s="76"/>
      <c r="I193" s="213"/>
      <c r="J193" s="214"/>
    </row>
    <row r="194" spans="1:10">
      <c r="A194" s="197" t="str">
        <f t="shared" si="2"/>
        <v/>
      </c>
      <c r="B194" s="208"/>
      <c r="C194" s="209"/>
      <c r="D194" s="200" t="str">
        <f>IF(C194="","",VLOOKUP(C194,项目管理台账!$K$4:$O$1000,5,0))</f>
        <v/>
      </c>
      <c r="E194" s="210"/>
      <c r="F194" s="211"/>
      <c r="G194" s="212"/>
      <c r="H194" s="76"/>
      <c r="I194" s="213"/>
      <c r="J194" s="214"/>
    </row>
    <row r="195" spans="1:10">
      <c r="A195" s="197" t="str">
        <f t="shared" si="2"/>
        <v/>
      </c>
      <c r="B195" s="208"/>
      <c r="C195" s="209"/>
      <c r="D195" s="200" t="str">
        <f>IF(C195="","",VLOOKUP(C195,项目管理台账!$K$4:$O$1000,5,0))</f>
        <v/>
      </c>
      <c r="E195" s="210"/>
      <c r="F195" s="211"/>
      <c r="G195" s="212"/>
      <c r="H195" s="76"/>
      <c r="I195" s="213"/>
      <c r="J195" s="214"/>
    </row>
    <row r="196" spans="1:10">
      <c r="A196" s="197" t="str">
        <f t="shared" si="2"/>
        <v/>
      </c>
      <c r="B196" s="208"/>
      <c r="C196" s="209"/>
      <c r="D196" s="200" t="str">
        <f>IF(C196="","",VLOOKUP(C196,项目管理台账!$K$4:$O$1000,5,0))</f>
        <v/>
      </c>
      <c r="E196" s="210"/>
      <c r="F196" s="211"/>
      <c r="G196" s="212"/>
      <c r="H196" s="76"/>
      <c r="I196" s="213"/>
      <c r="J196" s="214"/>
    </row>
    <row r="197" spans="1:10">
      <c r="A197" s="197" t="str">
        <f t="shared" ref="A197:A260" si="3">IF(B197="","",ROW()-3)</f>
        <v/>
      </c>
      <c r="B197" s="208"/>
      <c r="C197" s="209"/>
      <c r="D197" s="200" t="str">
        <f>IF(C197="","",VLOOKUP(C197,项目管理台账!$K$4:$O$1000,5,0))</f>
        <v/>
      </c>
      <c r="E197" s="210"/>
      <c r="F197" s="211"/>
      <c r="G197" s="212"/>
      <c r="H197" s="76"/>
      <c r="I197" s="213"/>
      <c r="J197" s="214"/>
    </row>
    <row r="198" spans="1:10">
      <c r="A198" s="197" t="str">
        <f t="shared" si="3"/>
        <v/>
      </c>
      <c r="B198" s="208"/>
      <c r="C198" s="209"/>
      <c r="D198" s="200" t="str">
        <f>IF(C198="","",VLOOKUP(C198,项目管理台账!$K$4:$O$1000,5,0))</f>
        <v/>
      </c>
      <c r="E198" s="210"/>
      <c r="F198" s="211"/>
      <c r="G198" s="212"/>
      <c r="H198" s="76"/>
      <c r="I198" s="213"/>
      <c r="J198" s="214"/>
    </row>
    <row r="199" spans="1:10">
      <c r="A199" s="197" t="str">
        <f t="shared" si="3"/>
        <v/>
      </c>
      <c r="B199" s="208"/>
      <c r="C199" s="209"/>
      <c r="D199" s="200" t="str">
        <f>IF(C199="","",VLOOKUP(C199,项目管理台账!$K$4:$O$1000,5,0))</f>
        <v/>
      </c>
      <c r="E199" s="210"/>
      <c r="F199" s="211"/>
      <c r="G199" s="212"/>
      <c r="H199" s="76"/>
      <c r="I199" s="213"/>
      <c r="J199" s="214"/>
    </row>
    <row r="200" spans="1:10">
      <c r="A200" s="197" t="str">
        <f t="shared" si="3"/>
        <v/>
      </c>
      <c r="B200" s="208"/>
      <c r="C200" s="209"/>
      <c r="D200" s="200" t="str">
        <f>IF(C200="","",VLOOKUP(C200,项目管理台账!$K$4:$O$1000,5,0))</f>
        <v/>
      </c>
      <c r="E200" s="210"/>
      <c r="F200" s="211"/>
      <c r="G200" s="212"/>
      <c r="H200" s="76"/>
      <c r="I200" s="213"/>
      <c r="J200" s="214"/>
    </row>
    <row r="201" spans="1:10">
      <c r="A201" s="197" t="str">
        <f t="shared" si="3"/>
        <v/>
      </c>
      <c r="B201" s="208"/>
      <c r="C201" s="209"/>
      <c r="D201" s="200" t="str">
        <f>IF(C201="","",VLOOKUP(C201,项目管理台账!$K$4:$O$1000,5,0))</f>
        <v/>
      </c>
      <c r="E201" s="210"/>
      <c r="F201" s="211"/>
      <c r="G201" s="212"/>
      <c r="H201" s="76"/>
      <c r="I201" s="213"/>
      <c r="J201" s="214"/>
    </row>
    <row r="202" spans="1:10">
      <c r="A202" s="197" t="str">
        <f t="shared" si="3"/>
        <v/>
      </c>
      <c r="B202" s="208"/>
      <c r="C202" s="209"/>
      <c r="D202" s="200" t="str">
        <f>IF(C202="","",VLOOKUP(C202,项目管理台账!$K$4:$O$1000,5,0))</f>
        <v/>
      </c>
      <c r="E202" s="210"/>
      <c r="F202" s="211"/>
      <c r="G202" s="212"/>
      <c r="H202" s="76"/>
      <c r="I202" s="213"/>
      <c r="J202" s="214"/>
    </row>
    <row r="203" spans="1:10">
      <c r="A203" s="197" t="str">
        <f t="shared" si="3"/>
        <v/>
      </c>
      <c r="B203" s="208"/>
      <c r="C203" s="209"/>
      <c r="D203" s="200" t="str">
        <f>IF(C203="","",VLOOKUP(C203,项目管理台账!$K$4:$O$1000,5,0))</f>
        <v/>
      </c>
      <c r="E203" s="210"/>
      <c r="F203" s="211"/>
      <c r="G203" s="212"/>
      <c r="H203" s="76"/>
      <c r="I203" s="213"/>
      <c r="J203" s="214"/>
    </row>
    <row r="204" spans="1:10">
      <c r="A204" s="197" t="str">
        <f t="shared" si="3"/>
        <v/>
      </c>
      <c r="B204" s="208"/>
      <c r="C204" s="209"/>
      <c r="D204" s="200" t="str">
        <f>IF(C204="","",VLOOKUP(C204,项目管理台账!$K$4:$O$1000,5,0))</f>
        <v/>
      </c>
      <c r="E204" s="210"/>
      <c r="F204" s="211"/>
      <c r="G204" s="212"/>
      <c r="H204" s="76"/>
      <c r="I204" s="213"/>
      <c r="J204" s="214"/>
    </row>
    <row r="205" spans="1:10">
      <c r="A205" s="197" t="str">
        <f t="shared" si="3"/>
        <v/>
      </c>
      <c r="B205" s="208"/>
      <c r="C205" s="209"/>
      <c r="D205" s="200" t="str">
        <f>IF(C205="","",VLOOKUP(C205,项目管理台账!$K$4:$O$1000,5,0))</f>
        <v/>
      </c>
      <c r="E205" s="210"/>
      <c r="F205" s="211"/>
      <c r="G205" s="212"/>
      <c r="H205" s="76"/>
      <c r="I205" s="213"/>
      <c r="J205" s="214"/>
    </row>
    <row r="206" spans="1:10">
      <c r="A206" s="197" t="str">
        <f t="shared" si="3"/>
        <v/>
      </c>
      <c r="B206" s="208"/>
      <c r="C206" s="209"/>
      <c r="D206" s="200" t="str">
        <f>IF(C206="","",VLOOKUP(C206,项目管理台账!$K$4:$O$1000,5,0))</f>
        <v/>
      </c>
      <c r="E206" s="210"/>
      <c r="F206" s="211"/>
      <c r="G206" s="212"/>
      <c r="H206" s="76"/>
      <c r="I206" s="213"/>
      <c r="J206" s="214"/>
    </row>
    <row r="207" spans="1:10">
      <c r="A207" s="197" t="str">
        <f t="shared" si="3"/>
        <v/>
      </c>
      <c r="B207" s="208"/>
      <c r="C207" s="209"/>
      <c r="D207" s="200" t="str">
        <f>IF(C207="","",VLOOKUP(C207,项目管理台账!$K$4:$O$1000,5,0))</f>
        <v/>
      </c>
      <c r="E207" s="210"/>
      <c r="F207" s="211"/>
      <c r="G207" s="212"/>
      <c r="H207" s="76"/>
      <c r="I207" s="213"/>
      <c r="J207" s="214"/>
    </row>
    <row r="208" spans="1:10">
      <c r="A208" s="197" t="str">
        <f t="shared" si="3"/>
        <v/>
      </c>
      <c r="B208" s="208"/>
      <c r="C208" s="209"/>
      <c r="D208" s="200" t="str">
        <f>IF(C208="","",VLOOKUP(C208,项目管理台账!$K$4:$O$1000,5,0))</f>
        <v/>
      </c>
      <c r="E208" s="210"/>
      <c r="F208" s="211"/>
      <c r="G208" s="212"/>
      <c r="H208" s="76"/>
      <c r="I208" s="213"/>
      <c r="J208" s="214"/>
    </row>
    <row r="209" spans="1:10">
      <c r="A209" s="197" t="str">
        <f t="shared" si="3"/>
        <v/>
      </c>
      <c r="B209" s="208"/>
      <c r="C209" s="209"/>
      <c r="D209" s="200" t="str">
        <f>IF(C209="","",VLOOKUP(C209,项目管理台账!$K$4:$O$1000,5,0))</f>
        <v/>
      </c>
      <c r="E209" s="210"/>
      <c r="F209" s="211"/>
      <c r="G209" s="212"/>
      <c r="H209" s="76"/>
      <c r="I209" s="213"/>
      <c r="J209" s="214"/>
    </row>
    <row r="210" spans="1:10">
      <c r="A210" s="197" t="str">
        <f t="shared" si="3"/>
        <v/>
      </c>
      <c r="B210" s="208"/>
      <c r="C210" s="209"/>
      <c r="D210" s="200" t="str">
        <f>IF(C210="","",VLOOKUP(C210,项目管理台账!$K$4:$O$1000,5,0))</f>
        <v/>
      </c>
      <c r="E210" s="210"/>
      <c r="F210" s="211"/>
      <c r="G210" s="212"/>
      <c r="H210" s="76"/>
      <c r="I210" s="213"/>
      <c r="J210" s="214"/>
    </row>
    <row r="211" spans="1:10">
      <c r="A211" s="197" t="str">
        <f t="shared" si="3"/>
        <v/>
      </c>
      <c r="B211" s="208"/>
      <c r="C211" s="209"/>
      <c r="D211" s="200" t="str">
        <f>IF(C211="","",VLOOKUP(C211,项目管理台账!$K$4:$O$1000,5,0))</f>
        <v/>
      </c>
      <c r="E211" s="210"/>
      <c r="F211" s="211"/>
      <c r="G211" s="212"/>
      <c r="H211" s="76"/>
      <c r="I211" s="213"/>
      <c r="J211" s="214"/>
    </row>
    <row r="212" spans="1:10">
      <c r="A212" s="197" t="str">
        <f t="shared" si="3"/>
        <v/>
      </c>
      <c r="B212" s="208"/>
      <c r="C212" s="209"/>
      <c r="D212" s="200" t="str">
        <f>IF(C212="","",VLOOKUP(C212,项目管理台账!$K$4:$O$1000,5,0))</f>
        <v/>
      </c>
      <c r="E212" s="210"/>
      <c r="F212" s="211"/>
      <c r="G212" s="212"/>
      <c r="H212" s="76"/>
      <c r="I212" s="213"/>
      <c r="J212" s="214"/>
    </row>
    <row r="213" spans="1:10">
      <c r="A213" s="197" t="str">
        <f t="shared" si="3"/>
        <v/>
      </c>
      <c r="B213" s="208"/>
      <c r="C213" s="209"/>
      <c r="D213" s="200" t="str">
        <f>IF(C213="","",VLOOKUP(C213,项目管理台账!$K$4:$O$1000,5,0))</f>
        <v/>
      </c>
      <c r="E213" s="210"/>
      <c r="F213" s="211"/>
      <c r="G213" s="212"/>
      <c r="H213" s="76"/>
      <c r="I213" s="213"/>
      <c r="J213" s="214"/>
    </row>
    <row r="214" spans="1:10">
      <c r="A214" s="197" t="str">
        <f t="shared" si="3"/>
        <v/>
      </c>
      <c r="B214" s="208"/>
      <c r="C214" s="209"/>
      <c r="D214" s="200" t="str">
        <f>IF(C214="","",VLOOKUP(C214,项目管理台账!$K$4:$O$1000,5,0))</f>
        <v/>
      </c>
      <c r="E214" s="210"/>
      <c r="F214" s="211"/>
      <c r="G214" s="212"/>
      <c r="H214" s="76"/>
      <c r="I214" s="213"/>
      <c r="J214" s="214"/>
    </row>
    <row r="215" spans="1:10">
      <c r="A215" s="197" t="str">
        <f t="shared" si="3"/>
        <v/>
      </c>
      <c r="B215" s="208"/>
      <c r="C215" s="209"/>
      <c r="D215" s="200" t="str">
        <f>IF(C215="","",VLOOKUP(C215,项目管理台账!$K$4:$O$1000,5,0))</f>
        <v/>
      </c>
      <c r="E215" s="210"/>
      <c r="F215" s="211"/>
      <c r="G215" s="212"/>
      <c r="H215" s="76"/>
      <c r="I215" s="213"/>
      <c r="J215" s="214"/>
    </row>
    <row r="216" spans="1:10">
      <c r="A216" s="197" t="str">
        <f t="shared" si="3"/>
        <v/>
      </c>
      <c r="B216" s="208"/>
      <c r="C216" s="209"/>
      <c r="D216" s="200" t="str">
        <f>IF(C216="","",VLOOKUP(C216,项目管理台账!$K$4:$O$1000,5,0))</f>
        <v/>
      </c>
      <c r="E216" s="210"/>
      <c r="F216" s="211"/>
      <c r="G216" s="212"/>
      <c r="H216" s="76"/>
      <c r="I216" s="213"/>
      <c r="J216" s="214"/>
    </row>
    <row r="217" spans="1:10">
      <c r="A217" s="197" t="str">
        <f t="shared" si="3"/>
        <v/>
      </c>
      <c r="B217" s="208"/>
      <c r="C217" s="209"/>
      <c r="D217" s="200" t="str">
        <f>IF(C217="","",VLOOKUP(C217,项目管理台账!$K$4:$O$1000,5,0))</f>
        <v/>
      </c>
      <c r="E217" s="210"/>
      <c r="F217" s="211"/>
      <c r="G217" s="212"/>
      <c r="H217" s="76"/>
      <c r="I217" s="213"/>
      <c r="J217" s="214"/>
    </row>
    <row r="218" spans="1:10">
      <c r="A218" s="197" t="str">
        <f t="shared" si="3"/>
        <v/>
      </c>
      <c r="B218" s="208"/>
      <c r="C218" s="209"/>
      <c r="D218" s="200" t="str">
        <f>IF(C218="","",VLOOKUP(C218,项目管理台账!$K$4:$O$1000,5,0))</f>
        <v/>
      </c>
      <c r="E218" s="210"/>
      <c r="F218" s="211"/>
      <c r="G218" s="212"/>
      <c r="H218" s="76"/>
      <c r="I218" s="213"/>
      <c r="J218" s="214"/>
    </row>
    <row r="219" spans="1:10">
      <c r="A219" s="197" t="str">
        <f t="shared" si="3"/>
        <v/>
      </c>
      <c r="B219" s="208"/>
      <c r="C219" s="209"/>
      <c r="D219" s="200" t="str">
        <f>IF(C219="","",VLOOKUP(C219,项目管理台账!$K$4:$O$1000,5,0))</f>
        <v/>
      </c>
      <c r="E219" s="210"/>
      <c r="F219" s="211"/>
      <c r="G219" s="212"/>
      <c r="H219" s="76"/>
      <c r="I219" s="213"/>
      <c r="J219" s="214"/>
    </row>
    <row r="220" spans="1:10">
      <c r="A220" s="197" t="str">
        <f t="shared" si="3"/>
        <v/>
      </c>
      <c r="B220" s="208"/>
      <c r="C220" s="209"/>
      <c r="D220" s="200" t="str">
        <f>IF(C220="","",VLOOKUP(C220,项目管理台账!$K$4:$O$1000,5,0))</f>
        <v/>
      </c>
      <c r="E220" s="210"/>
      <c r="F220" s="211"/>
      <c r="G220" s="212"/>
      <c r="H220" s="76"/>
      <c r="I220" s="213"/>
      <c r="J220" s="214"/>
    </row>
    <row r="221" spans="1:10">
      <c r="A221" s="197" t="str">
        <f t="shared" si="3"/>
        <v/>
      </c>
      <c r="B221" s="208"/>
      <c r="C221" s="209"/>
      <c r="D221" s="200" t="str">
        <f>IF(C221="","",VLOOKUP(C221,项目管理台账!$K$4:$O$1000,5,0))</f>
        <v/>
      </c>
      <c r="E221" s="210"/>
      <c r="F221" s="211"/>
      <c r="G221" s="212"/>
      <c r="H221" s="76"/>
      <c r="I221" s="213"/>
      <c r="J221" s="214"/>
    </row>
    <row r="222" spans="1:10">
      <c r="A222" s="197" t="str">
        <f t="shared" si="3"/>
        <v/>
      </c>
      <c r="B222" s="208"/>
      <c r="C222" s="209"/>
      <c r="D222" s="200" t="str">
        <f>IF(C222="","",VLOOKUP(C222,项目管理台账!$K$4:$O$1000,5,0))</f>
        <v/>
      </c>
      <c r="E222" s="210"/>
      <c r="F222" s="211"/>
      <c r="G222" s="212"/>
      <c r="H222" s="76"/>
      <c r="I222" s="213"/>
      <c r="J222" s="214"/>
    </row>
    <row r="223" spans="1:10">
      <c r="A223" s="197" t="str">
        <f t="shared" si="3"/>
        <v/>
      </c>
      <c r="B223" s="208"/>
      <c r="C223" s="209"/>
      <c r="D223" s="200" t="str">
        <f>IF(C223="","",VLOOKUP(C223,项目管理台账!$K$4:$O$1000,5,0))</f>
        <v/>
      </c>
      <c r="E223" s="210"/>
      <c r="F223" s="211"/>
      <c r="G223" s="212"/>
      <c r="H223" s="76"/>
      <c r="I223" s="213"/>
      <c r="J223" s="214"/>
    </row>
    <row r="224" spans="1:10">
      <c r="A224" s="197" t="str">
        <f t="shared" si="3"/>
        <v/>
      </c>
      <c r="B224" s="208"/>
      <c r="C224" s="209"/>
      <c r="D224" s="200" t="str">
        <f>IF(C224="","",VLOOKUP(C224,项目管理台账!$K$4:$O$1000,5,0))</f>
        <v/>
      </c>
      <c r="E224" s="210"/>
      <c r="F224" s="211"/>
      <c r="G224" s="212"/>
      <c r="H224" s="76"/>
      <c r="I224" s="213"/>
      <c r="J224" s="214"/>
    </row>
    <row r="225" spans="1:10">
      <c r="A225" s="197" t="str">
        <f t="shared" si="3"/>
        <v/>
      </c>
      <c r="B225" s="208"/>
      <c r="C225" s="209"/>
      <c r="D225" s="200" t="str">
        <f>IF(C225="","",VLOOKUP(C225,项目管理台账!$K$4:$O$1000,5,0))</f>
        <v/>
      </c>
      <c r="E225" s="210"/>
      <c r="F225" s="211"/>
      <c r="G225" s="212"/>
      <c r="H225" s="76"/>
      <c r="I225" s="213"/>
      <c r="J225" s="214"/>
    </row>
    <row r="226" spans="1:10">
      <c r="A226" s="197" t="str">
        <f t="shared" si="3"/>
        <v/>
      </c>
      <c r="B226" s="208"/>
      <c r="C226" s="209"/>
      <c r="D226" s="200" t="str">
        <f>IF(C226="","",VLOOKUP(C226,项目管理台账!$K$4:$O$1000,5,0))</f>
        <v/>
      </c>
      <c r="E226" s="210"/>
      <c r="F226" s="211"/>
      <c r="G226" s="212"/>
      <c r="H226" s="76"/>
      <c r="I226" s="213"/>
      <c r="J226" s="214"/>
    </row>
    <row r="227" spans="1:10">
      <c r="A227" s="197" t="str">
        <f t="shared" si="3"/>
        <v/>
      </c>
      <c r="B227" s="208"/>
      <c r="C227" s="209"/>
      <c r="D227" s="200" t="str">
        <f>IF(C227="","",VLOOKUP(C227,项目管理台账!$K$4:$O$1000,5,0))</f>
        <v/>
      </c>
      <c r="E227" s="210"/>
      <c r="F227" s="211"/>
      <c r="G227" s="212"/>
      <c r="H227" s="76"/>
      <c r="I227" s="213"/>
      <c r="J227" s="214"/>
    </row>
    <row r="228" spans="1:10">
      <c r="A228" s="197" t="str">
        <f t="shared" si="3"/>
        <v/>
      </c>
      <c r="B228" s="208"/>
      <c r="C228" s="209"/>
      <c r="D228" s="200" t="str">
        <f>IF(C228="","",VLOOKUP(C228,项目管理台账!$K$4:$O$1000,5,0))</f>
        <v/>
      </c>
      <c r="E228" s="210"/>
      <c r="F228" s="211"/>
      <c r="G228" s="212"/>
      <c r="H228" s="76"/>
      <c r="I228" s="213"/>
      <c r="J228" s="214"/>
    </row>
    <row r="229" spans="1:10">
      <c r="A229" s="197" t="str">
        <f t="shared" si="3"/>
        <v/>
      </c>
      <c r="B229" s="208"/>
      <c r="C229" s="209"/>
      <c r="D229" s="200" t="str">
        <f>IF(C229="","",VLOOKUP(C229,项目管理台账!$K$4:$O$1000,5,0))</f>
        <v/>
      </c>
      <c r="E229" s="210"/>
      <c r="F229" s="211"/>
      <c r="G229" s="212"/>
      <c r="H229" s="76"/>
      <c r="I229" s="213"/>
      <c r="J229" s="214"/>
    </row>
    <row r="230" spans="1:10">
      <c r="A230" s="197" t="str">
        <f t="shared" si="3"/>
        <v/>
      </c>
      <c r="B230" s="208"/>
      <c r="C230" s="209"/>
      <c r="D230" s="200" t="str">
        <f>IF(C230="","",VLOOKUP(C230,项目管理台账!$K$4:$O$1000,5,0))</f>
        <v/>
      </c>
      <c r="E230" s="210"/>
      <c r="F230" s="211"/>
      <c r="G230" s="212"/>
      <c r="H230" s="76"/>
      <c r="I230" s="213"/>
      <c r="J230" s="214"/>
    </row>
    <row r="231" spans="1:10">
      <c r="A231" s="197" t="str">
        <f t="shared" si="3"/>
        <v/>
      </c>
      <c r="B231" s="208"/>
      <c r="C231" s="209"/>
      <c r="D231" s="200" t="str">
        <f>IF(C231="","",VLOOKUP(C231,项目管理台账!$K$4:$O$1000,5,0))</f>
        <v/>
      </c>
      <c r="E231" s="210"/>
      <c r="F231" s="211"/>
      <c r="G231" s="212"/>
      <c r="H231" s="76"/>
      <c r="I231" s="213"/>
      <c r="J231" s="214"/>
    </row>
    <row r="232" spans="1:10">
      <c r="A232" s="197" t="str">
        <f t="shared" si="3"/>
        <v/>
      </c>
      <c r="B232" s="208"/>
      <c r="C232" s="209"/>
      <c r="D232" s="200" t="str">
        <f>IF(C232="","",VLOOKUP(C232,项目管理台账!$K$4:$O$1000,5,0))</f>
        <v/>
      </c>
      <c r="E232" s="210"/>
      <c r="F232" s="211"/>
      <c r="G232" s="212"/>
      <c r="H232" s="76"/>
      <c r="I232" s="213"/>
      <c r="J232" s="214"/>
    </row>
    <row r="233" spans="1:10">
      <c r="A233" s="197" t="str">
        <f t="shared" si="3"/>
        <v/>
      </c>
      <c r="B233" s="208"/>
      <c r="C233" s="209"/>
      <c r="D233" s="200" t="str">
        <f>IF(C233="","",VLOOKUP(C233,项目管理台账!$K$4:$O$1000,5,0))</f>
        <v/>
      </c>
      <c r="E233" s="210"/>
      <c r="F233" s="211"/>
      <c r="G233" s="212"/>
      <c r="H233" s="76"/>
      <c r="I233" s="213"/>
      <c r="J233" s="214"/>
    </row>
    <row r="234" spans="1:10">
      <c r="A234" s="197" t="str">
        <f t="shared" si="3"/>
        <v/>
      </c>
      <c r="B234" s="208"/>
      <c r="C234" s="209"/>
      <c r="D234" s="200" t="str">
        <f>IF(C234="","",VLOOKUP(C234,项目管理台账!$K$4:$O$1000,5,0))</f>
        <v/>
      </c>
      <c r="E234" s="210"/>
      <c r="F234" s="211"/>
      <c r="G234" s="212"/>
      <c r="H234" s="76"/>
      <c r="I234" s="213"/>
      <c r="J234" s="214"/>
    </row>
    <row r="235" spans="1:10">
      <c r="A235" s="197" t="str">
        <f t="shared" si="3"/>
        <v/>
      </c>
      <c r="B235" s="208"/>
      <c r="C235" s="209"/>
      <c r="D235" s="200" t="str">
        <f>IF(C235="","",VLOOKUP(C235,项目管理台账!$K$4:$O$1000,5,0))</f>
        <v/>
      </c>
      <c r="E235" s="210"/>
      <c r="F235" s="211"/>
      <c r="G235" s="212"/>
      <c r="H235" s="76"/>
      <c r="I235" s="213"/>
      <c r="J235" s="214"/>
    </row>
    <row r="236" spans="1:10">
      <c r="A236" s="197" t="str">
        <f t="shared" si="3"/>
        <v/>
      </c>
      <c r="B236" s="208"/>
      <c r="C236" s="209"/>
      <c r="D236" s="200" t="str">
        <f>IF(C236="","",VLOOKUP(C236,项目管理台账!$K$4:$O$1000,5,0))</f>
        <v/>
      </c>
      <c r="E236" s="210"/>
      <c r="F236" s="211"/>
      <c r="G236" s="212"/>
      <c r="H236" s="76"/>
      <c r="I236" s="213"/>
      <c r="J236" s="214"/>
    </row>
    <row r="237" spans="1:10">
      <c r="A237" s="197" t="str">
        <f t="shared" si="3"/>
        <v/>
      </c>
      <c r="B237" s="208"/>
      <c r="C237" s="209"/>
      <c r="D237" s="200" t="str">
        <f>IF(C237="","",VLOOKUP(C237,项目管理台账!$K$4:$O$1000,5,0))</f>
        <v/>
      </c>
      <c r="E237" s="210"/>
      <c r="F237" s="211"/>
      <c r="G237" s="212"/>
      <c r="H237" s="76"/>
      <c r="I237" s="213"/>
      <c r="J237" s="214"/>
    </row>
    <row r="238" spans="1:10">
      <c r="A238" s="197" t="str">
        <f t="shared" si="3"/>
        <v/>
      </c>
      <c r="B238" s="208"/>
      <c r="C238" s="209"/>
      <c r="D238" s="200" t="str">
        <f>IF(C238="","",VLOOKUP(C238,项目管理台账!$K$4:$O$1000,5,0))</f>
        <v/>
      </c>
      <c r="E238" s="210"/>
      <c r="F238" s="211"/>
      <c r="G238" s="212"/>
      <c r="H238" s="76"/>
      <c r="I238" s="213"/>
      <c r="J238" s="214"/>
    </row>
    <row r="239" spans="1:10">
      <c r="A239" s="197" t="str">
        <f t="shared" si="3"/>
        <v/>
      </c>
      <c r="B239" s="208"/>
      <c r="C239" s="209"/>
      <c r="D239" s="200" t="str">
        <f>IF(C239="","",VLOOKUP(C239,项目管理台账!$K$4:$O$1000,5,0))</f>
        <v/>
      </c>
      <c r="E239" s="210"/>
      <c r="F239" s="211"/>
      <c r="G239" s="212"/>
      <c r="H239" s="76"/>
      <c r="I239" s="213"/>
      <c r="J239" s="214"/>
    </row>
    <row r="240" spans="1:10">
      <c r="A240" s="197" t="str">
        <f t="shared" si="3"/>
        <v/>
      </c>
      <c r="B240" s="208"/>
      <c r="C240" s="209"/>
      <c r="D240" s="200" t="str">
        <f>IF(C240="","",VLOOKUP(C240,项目管理台账!$K$4:$O$1000,5,0))</f>
        <v/>
      </c>
      <c r="E240" s="210"/>
      <c r="F240" s="211"/>
      <c r="G240" s="212"/>
      <c r="H240" s="76"/>
      <c r="I240" s="213"/>
      <c r="J240" s="214"/>
    </row>
    <row r="241" spans="1:10">
      <c r="A241" s="197" t="str">
        <f t="shared" si="3"/>
        <v/>
      </c>
      <c r="B241" s="208"/>
      <c r="C241" s="209"/>
      <c r="D241" s="200" t="str">
        <f>IF(C241="","",VLOOKUP(C241,项目管理台账!$K$4:$O$1000,5,0))</f>
        <v/>
      </c>
      <c r="E241" s="210"/>
      <c r="F241" s="211"/>
      <c r="G241" s="212"/>
      <c r="H241" s="76"/>
      <c r="I241" s="213"/>
      <c r="J241" s="214"/>
    </row>
    <row r="242" spans="1:10">
      <c r="A242" s="197" t="str">
        <f t="shared" si="3"/>
        <v/>
      </c>
      <c r="B242" s="208"/>
      <c r="C242" s="209"/>
      <c r="D242" s="200" t="str">
        <f>IF(C242="","",VLOOKUP(C242,项目管理台账!$K$4:$O$1000,5,0))</f>
        <v/>
      </c>
      <c r="E242" s="210"/>
      <c r="F242" s="211"/>
      <c r="G242" s="212"/>
      <c r="H242" s="76"/>
      <c r="I242" s="213"/>
      <c r="J242" s="214"/>
    </row>
    <row r="243" spans="1:10">
      <c r="A243" s="197" t="str">
        <f t="shared" si="3"/>
        <v/>
      </c>
      <c r="B243" s="208"/>
      <c r="C243" s="209"/>
      <c r="D243" s="200" t="str">
        <f>IF(C243="","",VLOOKUP(C243,项目管理台账!$K$4:$O$1000,5,0))</f>
        <v/>
      </c>
      <c r="E243" s="210"/>
      <c r="F243" s="211"/>
      <c r="G243" s="212"/>
      <c r="H243" s="76"/>
      <c r="I243" s="213"/>
      <c r="J243" s="214"/>
    </row>
    <row r="244" spans="1:10">
      <c r="A244" s="197" t="str">
        <f t="shared" si="3"/>
        <v/>
      </c>
      <c r="B244" s="208"/>
      <c r="C244" s="209"/>
      <c r="D244" s="200" t="str">
        <f>IF(C244="","",VLOOKUP(C244,项目管理台账!$K$4:$O$1000,5,0))</f>
        <v/>
      </c>
      <c r="E244" s="210"/>
      <c r="F244" s="211"/>
      <c r="G244" s="212"/>
      <c r="H244" s="76"/>
      <c r="I244" s="213"/>
      <c r="J244" s="214"/>
    </row>
    <row r="245" spans="1:10">
      <c r="A245" s="197" t="str">
        <f t="shared" si="3"/>
        <v/>
      </c>
      <c r="B245" s="208"/>
      <c r="C245" s="209"/>
      <c r="D245" s="200" t="str">
        <f>IF(C245="","",VLOOKUP(C245,项目管理台账!$K$4:$O$1000,5,0))</f>
        <v/>
      </c>
      <c r="E245" s="210"/>
      <c r="F245" s="211"/>
      <c r="G245" s="212"/>
      <c r="H245" s="76"/>
      <c r="I245" s="213"/>
      <c r="J245" s="214"/>
    </row>
    <row r="246" spans="1:10">
      <c r="A246" s="197" t="str">
        <f t="shared" si="3"/>
        <v/>
      </c>
      <c r="B246" s="208"/>
      <c r="C246" s="209"/>
      <c r="D246" s="200" t="str">
        <f>IF(C246="","",VLOOKUP(C246,项目管理台账!$K$4:$O$1000,5,0))</f>
        <v/>
      </c>
      <c r="E246" s="210"/>
      <c r="F246" s="211"/>
      <c r="G246" s="212"/>
      <c r="H246" s="76"/>
      <c r="I246" s="213"/>
      <c r="J246" s="214"/>
    </row>
    <row r="247" spans="1:10">
      <c r="A247" s="197" t="str">
        <f t="shared" si="3"/>
        <v/>
      </c>
      <c r="B247" s="208"/>
      <c r="C247" s="209"/>
      <c r="D247" s="200" t="str">
        <f>IF(C247="","",VLOOKUP(C247,项目管理台账!$K$4:$O$1000,5,0))</f>
        <v/>
      </c>
      <c r="E247" s="210"/>
      <c r="F247" s="211"/>
      <c r="G247" s="212"/>
      <c r="H247" s="76"/>
      <c r="I247" s="213"/>
      <c r="J247" s="214"/>
    </row>
    <row r="248" spans="1:10">
      <c r="A248" s="197" t="str">
        <f t="shared" si="3"/>
        <v/>
      </c>
      <c r="B248" s="208"/>
      <c r="C248" s="209"/>
      <c r="D248" s="200" t="str">
        <f>IF(C248="","",VLOOKUP(C248,项目管理台账!$K$4:$O$1000,5,0))</f>
        <v/>
      </c>
      <c r="E248" s="210"/>
      <c r="F248" s="211"/>
      <c r="G248" s="212"/>
      <c r="H248" s="76"/>
      <c r="I248" s="213"/>
      <c r="J248" s="214"/>
    </row>
    <row r="249" spans="1:10">
      <c r="A249" s="197" t="str">
        <f t="shared" si="3"/>
        <v/>
      </c>
      <c r="B249" s="208"/>
      <c r="C249" s="209"/>
      <c r="D249" s="200" t="str">
        <f>IF(C249="","",VLOOKUP(C249,项目管理台账!$K$4:$O$1000,5,0))</f>
        <v/>
      </c>
      <c r="E249" s="210"/>
      <c r="F249" s="211"/>
      <c r="G249" s="212"/>
      <c r="H249" s="76"/>
      <c r="I249" s="213"/>
      <c r="J249" s="214"/>
    </row>
    <row r="250" spans="1:10">
      <c r="A250" s="197" t="str">
        <f t="shared" si="3"/>
        <v/>
      </c>
      <c r="B250" s="208"/>
      <c r="C250" s="209"/>
      <c r="D250" s="200" t="str">
        <f>IF(C250="","",VLOOKUP(C250,项目管理台账!$K$4:$O$1000,5,0))</f>
        <v/>
      </c>
      <c r="E250" s="210"/>
      <c r="F250" s="211"/>
      <c r="G250" s="212"/>
      <c r="H250" s="76"/>
      <c r="I250" s="213"/>
      <c r="J250" s="214"/>
    </row>
    <row r="251" spans="1:10">
      <c r="A251" s="197" t="str">
        <f t="shared" si="3"/>
        <v/>
      </c>
      <c r="B251" s="208"/>
      <c r="C251" s="209"/>
      <c r="D251" s="200" t="str">
        <f>IF(C251="","",VLOOKUP(C251,项目管理台账!$K$4:$O$1000,5,0))</f>
        <v/>
      </c>
      <c r="E251" s="210"/>
      <c r="F251" s="211"/>
      <c r="G251" s="212"/>
      <c r="H251" s="76"/>
      <c r="I251" s="213"/>
      <c r="J251" s="214"/>
    </row>
    <row r="252" spans="1:10">
      <c r="A252" s="197" t="str">
        <f t="shared" si="3"/>
        <v/>
      </c>
      <c r="B252" s="208"/>
      <c r="C252" s="209"/>
      <c r="D252" s="200" t="str">
        <f>IF(C252="","",VLOOKUP(C252,项目管理台账!$K$4:$O$1000,5,0))</f>
        <v/>
      </c>
      <c r="E252" s="210"/>
      <c r="F252" s="211"/>
      <c r="G252" s="212"/>
      <c r="H252" s="76"/>
      <c r="I252" s="213"/>
      <c r="J252" s="214"/>
    </row>
    <row r="253" spans="1:10">
      <c r="A253" s="197" t="str">
        <f t="shared" si="3"/>
        <v/>
      </c>
      <c r="B253" s="208"/>
      <c r="C253" s="209"/>
      <c r="D253" s="200" t="str">
        <f>IF(C253="","",VLOOKUP(C253,项目管理台账!$K$4:$O$1000,5,0))</f>
        <v/>
      </c>
      <c r="E253" s="210"/>
      <c r="F253" s="211"/>
      <c r="G253" s="212"/>
      <c r="H253" s="76"/>
      <c r="I253" s="213"/>
      <c r="J253" s="214"/>
    </row>
    <row r="254" spans="1:10">
      <c r="A254" s="197" t="str">
        <f t="shared" si="3"/>
        <v/>
      </c>
      <c r="B254" s="208"/>
      <c r="C254" s="209"/>
      <c r="D254" s="200" t="str">
        <f>IF(C254="","",VLOOKUP(C254,项目管理台账!$K$4:$O$1000,5,0))</f>
        <v/>
      </c>
      <c r="E254" s="210"/>
      <c r="F254" s="211"/>
      <c r="G254" s="212"/>
      <c r="H254" s="76"/>
      <c r="I254" s="213"/>
      <c r="J254" s="214"/>
    </row>
    <row r="255" spans="1:10">
      <c r="A255" s="197" t="str">
        <f t="shared" si="3"/>
        <v/>
      </c>
      <c r="B255" s="208"/>
      <c r="C255" s="209"/>
      <c r="D255" s="200" t="str">
        <f>IF(C255="","",VLOOKUP(C255,项目管理台账!$K$4:$O$1000,5,0))</f>
        <v/>
      </c>
      <c r="E255" s="210"/>
      <c r="F255" s="211"/>
      <c r="G255" s="212"/>
      <c r="H255" s="76"/>
      <c r="I255" s="213"/>
      <c r="J255" s="214"/>
    </row>
    <row r="256" spans="1:10">
      <c r="A256" s="197" t="str">
        <f t="shared" si="3"/>
        <v/>
      </c>
      <c r="B256" s="208"/>
      <c r="C256" s="209"/>
      <c r="D256" s="200" t="str">
        <f>IF(C256="","",VLOOKUP(C256,项目管理台账!$K$4:$O$1000,5,0))</f>
        <v/>
      </c>
      <c r="E256" s="210"/>
      <c r="F256" s="211"/>
      <c r="G256" s="212"/>
      <c r="H256" s="76"/>
      <c r="I256" s="213"/>
      <c r="J256" s="214"/>
    </row>
    <row r="257" spans="1:10">
      <c r="A257" s="197" t="str">
        <f t="shared" si="3"/>
        <v/>
      </c>
      <c r="B257" s="208"/>
      <c r="C257" s="209"/>
      <c r="D257" s="200" t="str">
        <f>IF(C257="","",VLOOKUP(C257,项目管理台账!$K$4:$O$1000,5,0))</f>
        <v/>
      </c>
      <c r="E257" s="210"/>
      <c r="F257" s="211"/>
      <c r="G257" s="212"/>
      <c r="H257" s="76"/>
      <c r="I257" s="213"/>
      <c r="J257" s="214"/>
    </row>
    <row r="258" spans="1:10">
      <c r="A258" s="197" t="str">
        <f t="shared" si="3"/>
        <v/>
      </c>
      <c r="B258" s="208"/>
      <c r="C258" s="209"/>
      <c r="D258" s="200" t="str">
        <f>IF(C258="","",VLOOKUP(C258,项目管理台账!$K$4:$O$1000,5,0))</f>
        <v/>
      </c>
      <c r="E258" s="210"/>
      <c r="F258" s="211"/>
      <c r="G258" s="212"/>
      <c r="H258" s="76"/>
      <c r="I258" s="213"/>
      <c r="J258" s="214"/>
    </row>
    <row r="259" spans="1:10">
      <c r="A259" s="197" t="str">
        <f t="shared" si="3"/>
        <v/>
      </c>
      <c r="B259" s="208"/>
      <c r="C259" s="209"/>
      <c r="D259" s="200" t="str">
        <f>IF(C259="","",VLOOKUP(C259,项目管理台账!$K$4:$O$1000,5,0))</f>
        <v/>
      </c>
      <c r="E259" s="210"/>
      <c r="F259" s="211"/>
      <c r="G259" s="212"/>
      <c r="H259" s="76"/>
      <c r="I259" s="213"/>
      <c r="J259" s="214"/>
    </row>
    <row r="260" spans="1:10">
      <c r="A260" s="197" t="str">
        <f t="shared" si="3"/>
        <v/>
      </c>
      <c r="B260" s="208"/>
      <c r="C260" s="209"/>
      <c r="D260" s="200" t="str">
        <f>IF(C260="","",VLOOKUP(C260,项目管理台账!$K$4:$O$1000,5,0))</f>
        <v/>
      </c>
      <c r="E260" s="210"/>
      <c r="F260" s="211"/>
      <c r="G260" s="212"/>
      <c r="H260" s="76"/>
      <c r="I260" s="213"/>
      <c r="J260" s="214"/>
    </row>
    <row r="261" spans="1:10">
      <c r="A261" s="197" t="str">
        <f t="shared" ref="A261:A324" si="4">IF(B261="","",ROW()-3)</f>
        <v/>
      </c>
      <c r="B261" s="208"/>
      <c r="C261" s="209"/>
      <c r="D261" s="200" t="str">
        <f>IF(C261="","",VLOOKUP(C261,项目管理台账!$K$4:$O$1000,5,0))</f>
        <v/>
      </c>
      <c r="E261" s="210"/>
      <c r="F261" s="211"/>
      <c r="G261" s="212"/>
      <c r="H261" s="76"/>
      <c r="I261" s="213"/>
      <c r="J261" s="214"/>
    </row>
    <row r="262" spans="1:10">
      <c r="A262" s="197" t="str">
        <f t="shared" si="4"/>
        <v/>
      </c>
      <c r="B262" s="208"/>
      <c r="C262" s="209"/>
      <c r="D262" s="200" t="str">
        <f>IF(C262="","",VLOOKUP(C262,项目管理台账!$K$4:$O$1000,5,0))</f>
        <v/>
      </c>
      <c r="E262" s="210"/>
      <c r="F262" s="211"/>
      <c r="G262" s="212"/>
      <c r="H262" s="76"/>
      <c r="I262" s="213"/>
      <c r="J262" s="214"/>
    </row>
    <row r="263" spans="1:10">
      <c r="A263" s="197" t="str">
        <f t="shared" si="4"/>
        <v/>
      </c>
      <c r="B263" s="208"/>
      <c r="C263" s="209"/>
      <c r="D263" s="200" t="str">
        <f>IF(C263="","",VLOOKUP(C263,项目管理台账!$K$4:$O$1000,5,0))</f>
        <v/>
      </c>
      <c r="E263" s="210"/>
      <c r="F263" s="211"/>
      <c r="G263" s="212"/>
      <c r="H263" s="76"/>
      <c r="I263" s="213"/>
      <c r="J263" s="214"/>
    </row>
    <row r="264" spans="1:10">
      <c r="A264" s="197" t="str">
        <f t="shared" si="4"/>
        <v/>
      </c>
      <c r="B264" s="208"/>
      <c r="C264" s="209"/>
      <c r="D264" s="200" t="str">
        <f>IF(C264="","",VLOOKUP(C264,项目管理台账!$K$4:$O$1000,5,0))</f>
        <v/>
      </c>
      <c r="E264" s="210"/>
      <c r="F264" s="211"/>
      <c r="G264" s="212"/>
      <c r="H264" s="76"/>
      <c r="I264" s="213"/>
      <c r="J264" s="214"/>
    </row>
    <row r="265" spans="1:10">
      <c r="A265" s="197" t="str">
        <f t="shared" si="4"/>
        <v/>
      </c>
      <c r="B265" s="208"/>
      <c r="C265" s="209"/>
      <c r="D265" s="200" t="str">
        <f>IF(C265="","",VLOOKUP(C265,项目管理台账!$K$4:$O$1000,5,0))</f>
        <v/>
      </c>
      <c r="E265" s="210"/>
      <c r="F265" s="211"/>
      <c r="G265" s="212"/>
      <c r="H265" s="76"/>
      <c r="I265" s="213"/>
      <c r="J265" s="214"/>
    </row>
    <row r="266" spans="1:10">
      <c r="A266" s="197" t="str">
        <f t="shared" si="4"/>
        <v/>
      </c>
      <c r="B266" s="208"/>
      <c r="C266" s="209"/>
      <c r="D266" s="200" t="str">
        <f>IF(C266="","",VLOOKUP(C266,项目管理台账!$K$4:$O$1000,5,0))</f>
        <v/>
      </c>
      <c r="E266" s="210"/>
      <c r="F266" s="211"/>
      <c r="G266" s="212"/>
      <c r="H266" s="76"/>
      <c r="I266" s="213"/>
      <c r="J266" s="214"/>
    </row>
    <row r="267" spans="1:10">
      <c r="A267" s="197" t="str">
        <f t="shared" si="4"/>
        <v/>
      </c>
      <c r="B267" s="208"/>
      <c r="C267" s="209"/>
      <c r="D267" s="200" t="str">
        <f>IF(C267="","",VLOOKUP(C267,项目管理台账!$K$4:$O$1000,5,0))</f>
        <v/>
      </c>
      <c r="E267" s="210"/>
      <c r="F267" s="211"/>
      <c r="G267" s="212"/>
      <c r="H267" s="76"/>
      <c r="I267" s="213"/>
      <c r="J267" s="214"/>
    </row>
    <row r="268" spans="1:10">
      <c r="A268" s="197" t="str">
        <f t="shared" si="4"/>
        <v/>
      </c>
      <c r="B268" s="208"/>
      <c r="C268" s="209"/>
      <c r="D268" s="200" t="str">
        <f>IF(C268="","",VLOOKUP(C268,项目管理台账!$K$4:$O$1000,5,0))</f>
        <v/>
      </c>
      <c r="E268" s="210"/>
      <c r="F268" s="211"/>
      <c r="G268" s="212"/>
      <c r="H268" s="76"/>
      <c r="I268" s="213"/>
      <c r="J268" s="214"/>
    </row>
    <row r="269" spans="1:10">
      <c r="A269" s="197" t="str">
        <f t="shared" si="4"/>
        <v/>
      </c>
      <c r="B269" s="208"/>
      <c r="C269" s="209"/>
      <c r="D269" s="200" t="str">
        <f>IF(C269="","",VLOOKUP(C269,项目管理台账!$K$4:$O$1000,5,0))</f>
        <v/>
      </c>
      <c r="E269" s="210"/>
      <c r="F269" s="211"/>
      <c r="G269" s="212"/>
      <c r="H269" s="76"/>
      <c r="I269" s="213"/>
      <c r="J269" s="214"/>
    </row>
    <row r="270" spans="1:10">
      <c r="A270" s="197" t="str">
        <f t="shared" si="4"/>
        <v/>
      </c>
      <c r="B270" s="208"/>
      <c r="C270" s="209"/>
      <c r="D270" s="200" t="str">
        <f>IF(C270="","",VLOOKUP(C270,项目管理台账!$K$4:$O$1000,5,0))</f>
        <v/>
      </c>
      <c r="E270" s="210"/>
      <c r="F270" s="211"/>
      <c r="G270" s="212"/>
      <c r="H270" s="76"/>
      <c r="I270" s="213"/>
      <c r="J270" s="214"/>
    </row>
    <row r="271" spans="1:10">
      <c r="A271" s="197" t="str">
        <f t="shared" si="4"/>
        <v/>
      </c>
      <c r="B271" s="208"/>
      <c r="C271" s="209"/>
      <c r="D271" s="200" t="str">
        <f>IF(C271="","",VLOOKUP(C271,项目管理台账!$K$4:$O$1000,5,0))</f>
        <v/>
      </c>
      <c r="E271" s="210"/>
      <c r="F271" s="211"/>
      <c r="G271" s="212"/>
      <c r="H271" s="76"/>
      <c r="I271" s="213"/>
      <c r="J271" s="214"/>
    </row>
    <row r="272" spans="1:10">
      <c r="A272" s="197" t="str">
        <f t="shared" si="4"/>
        <v/>
      </c>
      <c r="B272" s="208"/>
      <c r="C272" s="209"/>
      <c r="D272" s="200" t="str">
        <f>IF(C272="","",VLOOKUP(C272,项目管理台账!$K$4:$O$1000,5,0))</f>
        <v/>
      </c>
      <c r="E272" s="210"/>
      <c r="F272" s="211"/>
      <c r="G272" s="212"/>
      <c r="H272" s="76"/>
      <c r="I272" s="213"/>
      <c r="J272" s="214"/>
    </row>
    <row r="273" spans="1:10">
      <c r="A273" s="197" t="str">
        <f t="shared" si="4"/>
        <v/>
      </c>
      <c r="B273" s="208"/>
      <c r="C273" s="209"/>
      <c r="D273" s="200" t="str">
        <f>IF(C273="","",VLOOKUP(C273,项目管理台账!$K$4:$O$1000,5,0))</f>
        <v/>
      </c>
      <c r="E273" s="210"/>
      <c r="F273" s="211"/>
      <c r="G273" s="212"/>
      <c r="H273" s="76"/>
      <c r="I273" s="213"/>
      <c r="J273" s="214"/>
    </row>
    <row r="274" spans="1:10">
      <c r="A274" s="197" t="str">
        <f t="shared" si="4"/>
        <v/>
      </c>
      <c r="B274" s="208"/>
      <c r="C274" s="209"/>
      <c r="D274" s="200" t="str">
        <f>IF(C274="","",VLOOKUP(C274,项目管理台账!$K$4:$O$1000,5,0))</f>
        <v/>
      </c>
      <c r="E274" s="210"/>
      <c r="F274" s="211"/>
      <c r="G274" s="212"/>
      <c r="H274" s="76"/>
      <c r="I274" s="213"/>
      <c r="J274" s="214"/>
    </row>
    <row r="275" spans="1:10">
      <c r="A275" s="197" t="str">
        <f t="shared" si="4"/>
        <v/>
      </c>
      <c r="B275" s="208"/>
      <c r="C275" s="209"/>
      <c r="D275" s="200" t="str">
        <f>IF(C275="","",VLOOKUP(C275,项目管理台账!$K$4:$O$1000,5,0))</f>
        <v/>
      </c>
      <c r="E275" s="210"/>
      <c r="F275" s="211"/>
      <c r="G275" s="212"/>
      <c r="H275" s="76"/>
      <c r="I275" s="213"/>
      <c r="J275" s="214"/>
    </row>
    <row r="276" spans="1:10">
      <c r="A276" s="197" t="str">
        <f t="shared" si="4"/>
        <v/>
      </c>
      <c r="B276" s="208"/>
      <c r="C276" s="209"/>
      <c r="D276" s="200" t="str">
        <f>IF(C276="","",VLOOKUP(C276,项目管理台账!$K$4:$O$1000,5,0))</f>
        <v/>
      </c>
      <c r="E276" s="210"/>
      <c r="F276" s="211"/>
      <c r="G276" s="212"/>
      <c r="H276" s="76"/>
      <c r="I276" s="213"/>
      <c r="J276" s="214"/>
    </row>
    <row r="277" spans="1:10">
      <c r="A277" s="197" t="str">
        <f t="shared" si="4"/>
        <v/>
      </c>
      <c r="B277" s="208"/>
      <c r="C277" s="209"/>
      <c r="D277" s="200" t="str">
        <f>IF(C277="","",VLOOKUP(C277,项目管理台账!$K$4:$O$1000,5,0))</f>
        <v/>
      </c>
      <c r="E277" s="210"/>
      <c r="F277" s="211"/>
      <c r="G277" s="212"/>
      <c r="H277" s="76"/>
      <c r="I277" s="213"/>
      <c r="J277" s="214"/>
    </row>
    <row r="278" spans="1:10">
      <c r="A278" s="197" t="str">
        <f t="shared" si="4"/>
        <v/>
      </c>
      <c r="B278" s="208"/>
      <c r="C278" s="209"/>
      <c r="D278" s="200" t="str">
        <f>IF(C278="","",VLOOKUP(C278,项目管理台账!$K$4:$O$1000,5,0))</f>
        <v/>
      </c>
      <c r="E278" s="210"/>
      <c r="F278" s="211"/>
      <c r="G278" s="212"/>
      <c r="H278" s="76"/>
      <c r="I278" s="213"/>
      <c r="J278" s="214"/>
    </row>
    <row r="279" spans="1:10">
      <c r="A279" s="197" t="str">
        <f t="shared" si="4"/>
        <v/>
      </c>
      <c r="B279" s="208"/>
      <c r="C279" s="209"/>
      <c r="D279" s="200" t="str">
        <f>IF(C279="","",VLOOKUP(C279,项目管理台账!$K$4:$O$1000,5,0))</f>
        <v/>
      </c>
      <c r="E279" s="210"/>
      <c r="F279" s="211"/>
      <c r="G279" s="212"/>
      <c r="H279" s="76"/>
      <c r="I279" s="213"/>
      <c r="J279" s="214"/>
    </row>
    <row r="280" spans="1:10">
      <c r="A280" s="197" t="str">
        <f t="shared" si="4"/>
        <v/>
      </c>
      <c r="B280" s="208"/>
      <c r="C280" s="209"/>
      <c r="D280" s="200" t="str">
        <f>IF(C280="","",VLOOKUP(C280,项目管理台账!$K$4:$O$1000,5,0))</f>
        <v/>
      </c>
      <c r="E280" s="210"/>
      <c r="F280" s="211"/>
      <c r="G280" s="212"/>
      <c r="H280" s="76"/>
      <c r="I280" s="213"/>
      <c r="J280" s="214"/>
    </row>
    <row r="281" spans="1:10">
      <c r="A281" s="197" t="str">
        <f t="shared" si="4"/>
        <v/>
      </c>
      <c r="B281" s="208"/>
      <c r="C281" s="209"/>
      <c r="D281" s="200" t="str">
        <f>IF(C281="","",VLOOKUP(C281,项目管理台账!$K$4:$O$1000,5,0))</f>
        <v/>
      </c>
      <c r="E281" s="210"/>
      <c r="F281" s="211"/>
      <c r="G281" s="212"/>
      <c r="H281" s="76"/>
      <c r="I281" s="213"/>
      <c r="J281" s="214"/>
    </row>
    <row r="282" spans="1:10">
      <c r="A282" s="197" t="str">
        <f t="shared" si="4"/>
        <v/>
      </c>
      <c r="B282" s="208"/>
      <c r="C282" s="209"/>
      <c r="D282" s="200" t="str">
        <f>IF(C282="","",VLOOKUP(C282,项目管理台账!$K$4:$O$1000,5,0))</f>
        <v/>
      </c>
      <c r="E282" s="210"/>
      <c r="F282" s="211"/>
      <c r="G282" s="212"/>
      <c r="H282" s="76"/>
      <c r="I282" s="213"/>
      <c r="J282" s="214"/>
    </row>
    <row r="283" spans="1:10">
      <c r="A283" s="197" t="str">
        <f t="shared" si="4"/>
        <v/>
      </c>
      <c r="B283" s="208"/>
      <c r="C283" s="209"/>
      <c r="D283" s="200" t="str">
        <f>IF(C283="","",VLOOKUP(C283,项目管理台账!$K$4:$O$1000,5,0))</f>
        <v/>
      </c>
      <c r="E283" s="210"/>
      <c r="F283" s="211"/>
      <c r="G283" s="212"/>
      <c r="H283" s="76"/>
      <c r="I283" s="213"/>
      <c r="J283" s="214"/>
    </row>
    <row r="284" spans="1:10">
      <c r="A284" s="197" t="str">
        <f t="shared" si="4"/>
        <v/>
      </c>
      <c r="B284" s="208"/>
      <c r="C284" s="209"/>
      <c r="D284" s="200" t="str">
        <f>IF(C284="","",VLOOKUP(C284,项目管理台账!$K$4:$O$1000,5,0))</f>
        <v/>
      </c>
      <c r="E284" s="210"/>
      <c r="F284" s="211"/>
      <c r="G284" s="212"/>
      <c r="H284" s="76"/>
      <c r="I284" s="213"/>
      <c r="J284" s="214"/>
    </row>
    <row r="285" spans="1:10">
      <c r="A285" s="197" t="str">
        <f t="shared" si="4"/>
        <v/>
      </c>
      <c r="B285" s="208"/>
      <c r="C285" s="209"/>
      <c r="D285" s="200" t="str">
        <f>IF(C285="","",VLOOKUP(C285,项目管理台账!$K$4:$O$1000,5,0))</f>
        <v/>
      </c>
      <c r="E285" s="210"/>
      <c r="F285" s="211"/>
      <c r="G285" s="212"/>
      <c r="H285" s="76"/>
      <c r="I285" s="213"/>
      <c r="J285" s="214"/>
    </row>
    <row r="286" spans="1:10">
      <c r="A286" s="197" t="str">
        <f t="shared" si="4"/>
        <v/>
      </c>
      <c r="B286" s="208"/>
      <c r="C286" s="209"/>
      <c r="D286" s="200" t="str">
        <f>IF(C286="","",VLOOKUP(C286,项目管理台账!$K$4:$O$1000,5,0))</f>
        <v/>
      </c>
      <c r="E286" s="210"/>
      <c r="F286" s="211"/>
      <c r="G286" s="212"/>
      <c r="H286" s="76"/>
      <c r="I286" s="213"/>
      <c r="J286" s="214"/>
    </row>
    <row r="287" spans="1:10">
      <c r="A287" s="197" t="str">
        <f t="shared" si="4"/>
        <v/>
      </c>
      <c r="B287" s="208"/>
      <c r="C287" s="209"/>
      <c r="D287" s="200" t="str">
        <f>IF(C287="","",VLOOKUP(C287,项目管理台账!$K$4:$O$1000,5,0))</f>
        <v/>
      </c>
      <c r="E287" s="210"/>
      <c r="F287" s="211"/>
      <c r="G287" s="212"/>
      <c r="H287" s="76"/>
      <c r="I287" s="213"/>
      <c r="J287" s="214"/>
    </row>
    <row r="288" spans="1:10">
      <c r="A288" s="197" t="str">
        <f t="shared" si="4"/>
        <v/>
      </c>
      <c r="B288" s="208"/>
      <c r="C288" s="209"/>
      <c r="D288" s="200" t="str">
        <f>IF(C288="","",VLOOKUP(C288,项目管理台账!$K$4:$O$1000,5,0))</f>
        <v/>
      </c>
      <c r="E288" s="210"/>
      <c r="F288" s="211"/>
      <c r="G288" s="212"/>
      <c r="H288" s="76"/>
      <c r="I288" s="213"/>
      <c r="J288" s="214"/>
    </row>
    <row r="289" spans="1:10">
      <c r="A289" s="197" t="str">
        <f t="shared" si="4"/>
        <v/>
      </c>
      <c r="B289" s="208"/>
      <c r="C289" s="209"/>
      <c r="D289" s="200" t="str">
        <f>IF(C289="","",VLOOKUP(C289,项目管理台账!$K$4:$O$1000,5,0))</f>
        <v/>
      </c>
      <c r="E289" s="210"/>
      <c r="F289" s="211"/>
      <c r="G289" s="212"/>
      <c r="H289" s="76"/>
      <c r="I289" s="213"/>
      <c r="J289" s="214"/>
    </row>
    <row r="290" spans="1:10">
      <c r="A290" s="197" t="str">
        <f t="shared" si="4"/>
        <v/>
      </c>
      <c r="B290" s="208"/>
      <c r="C290" s="209"/>
      <c r="D290" s="200" t="str">
        <f>IF(C290="","",VLOOKUP(C290,项目管理台账!$K$4:$O$1000,5,0))</f>
        <v/>
      </c>
      <c r="E290" s="210"/>
      <c r="F290" s="211"/>
      <c r="G290" s="212"/>
      <c r="H290" s="76"/>
      <c r="I290" s="213"/>
      <c r="J290" s="214"/>
    </row>
    <row r="291" spans="1:10">
      <c r="A291" s="197" t="str">
        <f t="shared" si="4"/>
        <v/>
      </c>
      <c r="B291" s="208"/>
      <c r="C291" s="209"/>
      <c r="D291" s="200" t="str">
        <f>IF(C291="","",VLOOKUP(C291,项目管理台账!$K$4:$O$1000,5,0))</f>
        <v/>
      </c>
      <c r="E291" s="210"/>
      <c r="F291" s="211"/>
      <c r="G291" s="212"/>
      <c r="H291" s="76"/>
      <c r="I291" s="213"/>
      <c r="J291" s="214"/>
    </row>
    <row r="292" spans="1:10">
      <c r="A292" s="197" t="str">
        <f t="shared" si="4"/>
        <v/>
      </c>
      <c r="B292" s="208"/>
      <c r="C292" s="209"/>
      <c r="D292" s="200" t="str">
        <f>IF(C292="","",VLOOKUP(C292,项目管理台账!$K$4:$O$1000,5,0))</f>
        <v/>
      </c>
      <c r="E292" s="210"/>
      <c r="F292" s="211"/>
      <c r="G292" s="212"/>
      <c r="H292" s="76"/>
      <c r="I292" s="213"/>
      <c r="J292" s="214"/>
    </row>
    <row r="293" spans="1:10">
      <c r="A293" s="197" t="str">
        <f t="shared" si="4"/>
        <v/>
      </c>
      <c r="B293" s="208"/>
      <c r="C293" s="209"/>
      <c r="D293" s="200" t="str">
        <f>IF(C293="","",VLOOKUP(C293,项目管理台账!$K$4:$O$1000,5,0))</f>
        <v/>
      </c>
      <c r="E293" s="210"/>
      <c r="F293" s="211"/>
      <c r="G293" s="212"/>
      <c r="H293" s="76"/>
      <c r="I293" s="213"/>
      <c r="J293" s="214"/>
    </row>
    <row r="294" spans="1:10">
      <c r="A294" s="197" t="str">
        <f t="shared" si="4"/>
        <v/>
      </c>
      <c r="B294" s="208"/>
      <c r="C294" s="209"/>
      <c r="D294" s="200" t="str">
        <f>IF(C294="","",VLOOKUP(C294,项目管理台账!$K$4:$O$1000,5,0))</f>
        <v/>
      </c>
      <c r="E294" s="210"/>
      <c r="F294" s="211"/>
      <c r="G294" s="212"/>
      <c r="H294" s="76"/>
      <c r="I294" s="213"/>
      <c r="J294" s="214"/>
    </row>
    <row r="295" spans="1:10">
      <c r="A295" s="197" t="str">
        <f t="shared" si="4"/>
        <v/>
      </c>
      <c r="B295" s="208"/>
      <c r="C295" s="209"/>
      <c r="D295" s="200" t="str">
        <f>IF(C295="","",VLOOKUP(C295,项目管理台账!$K$4:$O$1000,5,0))</f>
        <v/>
      </c>
      <c r="E295" s="210"/>
      <c r="F295" s="211"/>
      <c r="G295" s="212"/>
      <c r="H295" s="76"/>
      <c r="I295" s="213"/>
      <c r="J295" s="214"/>
    </row>
    <row r="296" spans="1:10">
      <c r="A296" s="197" t="str">
        <f t="shared" si="4"/>
        <v/>
      </c>
      <c r="B296" s="208"/>
      <c r="C296" s="209"/>
      <c r="D296" s="200" t="str">
        <f>IF(C296="","",VLOOKUP(C296,项目管理台账!$K$4:$O$1000,5,0))</f>
        <v/>
      </c>
      <c r="E296" s="210"/>
      <c r="F296" s="211"/>
      <c r="G296" s="212"/>
      <c r="H296" s="76"/>
      <c r="I296" s="213"/>
      <c r="J296" s="214"/>
    </row>
    <row r="297" spans="1:10">
      <c r="A297" s="197" t="str">
        <f t="shared" si="4"/>
        <v/>
      </c>
      <c r="B297" s="208"/>
      <c r="C297" s="209"/>
      <c r="D297" s="200" t="str">
        <f>IF(C297="","",VLOOKUP(C297,项目管理台账!$K$4:$O$1000,5,0))</f>
        <v/>
      </c>
      <c r="E297" s="210"/>
      <c r="F297" s="211"/>
      <c r="G297" s="212"/>
      <c r="H297" s="76"/>
      <c r="I297" s="213"/>
      <c r="J297" s="214"/>
    </row>
    <row r="298" spans="1:10">
      <c r="A298" s="197" t="str">
        <f t="shared" si="4"/>
        <v/>
      </c>
      <c r="B298" s="208"/>
      <c r="C298" s="209"/>
      <c r="D298" s="200" t="str">
        <f>IF(C298="","",VLOOKUP(C298,项目管理台账!$K$4:$O$1000,5,0))</f>
        <v/>
      </c>
      <c r="E298" s="210"/>
      <c r="F298" s="211"/>
      <c r="G298" s="212"/>
      <c r="H298" s="76"/>
      <c r="I298" s="213"/>
      <c r="J298" s="214"/>
    </row>
    <row r="299" spans="1:10">
      <c r="A299" s="197" t="str">
        <f t="shared" si="4"/>
        <v/>
      </c>
      <c r="B299" s="208"/>
      <c r="C299" s="209"/>
      <c r="D299" s="200" t="str">
        <f>IF(C299="","",VLOOKUP(C299,项目管理台账!$K$4:$O$1000,5,0))</f>
        <v/>
      </c>
      <c r="E299" s="210"/>
      <c r="F299" s="211"/>
      <c r="G299" s="212"/>
      <c r="H299" s="76"/>
      <c r="I299" s="213"/>
      <c r="J299" s="214"/>
    </row>
    <row r="300" spans="1:10">
      <c r="A300" s="197" t="str">
        <f t="shared" si="4"/>
        <v/>
      </c>
      <c r="B300" s="208"/>
      <c r="C300" s="209"/>
      <c r="D300" s="200" t="str">
        <f>IF(C300="","",VLOOKUP(C300,项目管理台账!$K$4:$O$1000,5,0))</f>
        <v/>
      </c>
      <c r="E300" s="210"/>
      <c r="F300" s="211"/>
      <c r="G300" s="212"/>
      <c r="H300" s="76"/>
      <c r="I300" s="213"/>
      <c r="J300" s="214"/>
    </row>
    <row r="301" spans="1:10">
      <c r="A301" s="197" t="str">
        <f t="shared" si="4"/>
        <v/>
      </c>
      <c r="B301" s="208"/>
      <c r="C301" s="209"/>
      <c r="D301" s="200" t="str">
        <f>IF(C301="","",VLOOKUP(C301,项目管理台账!$K$4:$O$1000,5,0))</f>
        <v/>
      </c>
      <c r="E301" s="210"/>
      <c r="F301" s="211"/>
      <c r="G301" s="212"/>
      <c r="H301" s="76"/>
      <c r="I301" s="213"/>
      <c r="J301" s="214"/>
    </row>
    <row r="302" spans="1:10">
      <c r="A302" s="197" t="str">
        <f t="shared" si="4"/>
        <v/>
      </c>
      <c r="B302" s="208"/>
      <c r="C302" s="209"/>
      <c r="D302" s="200" t="str">
        <f>IF(C302="","",VLOOKUP(C302,项目管理台账!$K$4:$O$1000,5,0))</f>
        <v/>
      </c>
      <c r="E302" s="210"/>
      <c r="F302" s="211"/>
      <c r="G302" s="212"/>
      <c r="H302" s="76"/>
      <c r="I302" s="213"/>
      <c r="J302" s="214"/>
    </row>
    <row r="303" spans="1:10">
      <c r="A303" s="197" t="str">
        <f t="shared" si="4"/>
        <v/>
      </c>
      <c r="B303" s="208"/>
      <c r="C303" s="209"/>
      <c r="D303" s="200" t="str">
        <f>IF(C303="","",VLOOKUP(C303,项目管理台账!$K$4:$O$1000,5,0))</f>
        <v/>
      </c>
      <c r="E303" s="210"/>
      <c r="F303" s="211"/>
      <c r="G303" s="212"/>
      <c r="H303" s="76"/>
      <c r="I303" s="213"/>
      <c r="J303" s="214"/>
    </row>
    <row r="304" spans="1:10">
      <c r="A304" s="197" t="str">
        <f t="shared" si="4"/>
        <v/>
      </c>
      <c r="B304" s="208"/>
      <c r="C304" s="209"/>
      <c r="D304" s="200" t="str">
        <f>IF(C304="","",VLOOKUP(C304,项目管理台账!$K$4:$O$1000,5,0))</f>
        <v/>
      </c>
      <c r="E304" s="210"/>
      <c r="F304" s="211"/>
      <c r="G304" s="212"/>
      <c r="H304" s="76"/>
      <c r="I304" s="213"/>
      <c r="J304" s="214"/>
    </row>
    <row r="305" spans="1:10">
      <c r="A305" s="197" t="str">
        <f t="shared" si="4"/>
        <v/>
      </c>
      <c r="B305" s="208"/>
      <c r="C305" s="209"/>
      <c r="D305" s="200" t="str">
        <f>IF(C305="","",VLOOKUP(C305,项目管理台账!$K$4:$O$1000,5,0))</f>
        <v/>
      </c>
      <c r="E305" s="210"/>
      <c r="F305" s="211"/>
      <c r="G305" s="212"/>
      <c r="H305" s="76"/>
      <c r="I305" s="213"/>
      <c r="J305" s="214"/>
    </row>
    <row r="306" spans="1:10">
      <c r="A306" s="197" t="str">
        <f t="shared" si="4"/>
        <v/>
      </c>
      <c r="B306" s="208"/>
      <c r="C306" s="209"/>
      <c r="D306" s="200" t="str">
        <f>IF(C306="","",VLOOKUP(C306,项目管理台账!$K$4:$O$1000,5,0))</f>
        <v/>
      </c>
      <c r="E306" s="210"/>
      <c r="F306" s="211"/>
      <c r="G306" s="212"/>
      <c r="H306" s="76"/>
      <c r="I306" s="213"/>
      <c r="J306" s="214"/>
    </row>
    <row r="307" spans="1:10">
      <c r="A307" s="197" t="str">
        <f t="shared" si="4"/>
        <v/>
      </c>
      <c r="B307" s="208"/>
      <c r="C307" s="209"/>
      <c r="D307" s="200" t="str">
        <f>IF(C307="","",VLOOKUP(C307,项目管理台账!$K$4:$O$1000,5,0))</f>
        <v/>
      </c>
      <c r="E307" s="210"/>
      <c r="F307" s="211"/>
      <c r="G307" s="212"/>
      <c r="H307" s="76"/>
      <c r="I307" s="213"/>
      <c r="J307" s="214"/>
    </row>
    <row r="308" spans="1:10">
      <c r="A308" s="197" t="str">
        <f t="shared" si="4"/>
        <v/>
      </c>
      <c r="B308" s="208"/>
      <c r="C308" s="209"/>
      <c r="D308" s="200" t="str">
        <f>IF(C308="","",VLOOKUP(C308,项目管理台账!$K$4:$O$1000,5,0))</f>
        <v/>
      </c>
      <c r="E308" s="210"/>
      <c r="F308" s="211"/>
      <c r="G308" s="212"/>
      <c r="H308" s="76"/>
      <c r="I308" s="213"/>
      <c r="J308" s="214"/>
    </row>
    <row r="309" spans="1:10">
      <c r="A309" s="197" t="str">
        <f t="shared" si="4"/>
        <v/>
      </c>
      <c r="B309" s="208"/>
      <c r="C309" s="209"/>
      <c r="D309" s="200" t="str">
        <f>IF(C309="","",VLOOKUP(C309,项目管理台账!$K$4:$O$1000,5,0))</f>
        <v/>
      </c>
      <c r="E309" s="210"/>
      <c r="F309" s="211"/>
      <c r="G309" s="212"/>
      <c r="H309" s="76"/>
      <c r="I309" s="213"/>
      <c r="J309" s="214"/>
    </row>
    <row r="310" spans="1:10">
      <c r="A310" s="197" t="str">
        <f t="shared" si="4"/>
        <v/>
      </c>
      <c r="B310" s="208"/>
      <c r="C310" s="209"/>
      <c r="D310" s="200" t="str">
        <f>IF(C310="","",VLOOKUP(C310,项目管理台账!$K$4:$O$1000,5,0))</f>
        <v/>
      </c>
      <c r="E310" s="210"/>
      <c r="F310" s="211"/>
      <c r="G310" s="212"/>
      <c r="H310" s="76"/>
      <c r="I310" s="213"/>
      <c r="J310" s="214"/>
    </row>
    <row r="311" spans="1:10">
      <c r="A311" s="197" t="str">
        <f t="shared" si="4"/>
        <v/>
      </c>
      <c r="B311" s="208"/>
      <c r="C311" s="209"/>
      <c r="D311" s="200" t="str">
        <f>IF(C311="","",VLOOKUP(C311,项目管理台账!$K$4:$O$1000,5,0))</f>
        <v/>
      </c>
      <c r="E311" s="210"/>
      <c r="F311" s="211"/>
      <c r="G311" s="212"/>
      <c r="H311" s="76"/>
      <c r="I311" s="213"/>
      <c r="J311" s="214"/>
    </row>
    <row r="312" spans="1:10">
      <c r="A312" s="197" t="str">
        <f t="shared" si="4"/>
        <v/>
      </c>
      <c r="B312" s="208"/>
      <c r="C312" s="209"/>
      <c r="D312" s="200" t="str">
        <f>IF(C312="","",VLOOKUP(C312,项目管理台账!$K$4:$O$1000,5,0))</f>
        <v/>
      </c>
      <c r="E312" s="210"/>
      <c r="F312" s="211"/>
      <c r="G312" s="212"/>
      <c r="H312" s="76"/>
      <c r="I312" s="213"/>
      <c r="J312" s="214"/>
    </row>
    <row r="313" spans="1:10">
      <c r="A313" s="197" t="str">
        <f t="shared" si="4"/>
        <v/>
      </c>
      <c r="B313" s="208"/>
      <c r="C313" s="209"/>
      <c r="D313" s="200" t="str">
        <f>IF(C313="","",VLOOKUP(C313,项目管理台账!$K$4:$O$1000,5,0))</f>
        <v/>
      </c>
      <c r="E313" s="210"/>
      <c r="F313" s="211"/>
      <c r="G313" s="212"/>
      <c r="H313" s="76"/>
      <c r="I313" s="213"/>
      <c r="J313" s="214"/>
    </row>
    <row r="314" spans="1:10">
      <c r="A314" s="197" t="str">
        <f t="shared" si="4"/>
        <v/>
      </c>
      <c r="B314" s="208"/>
      <c r="C314" s="209"/>
      <c r="D314" s="200" t="str">
        <f>IF(C314="","",VLOOKUP(C314,项目管理台账!$K$4:$O$1000,5,0))</f>
        <v/>
      </c>
      <c r="E314" s="210"/>
      <c r="F314" s="211"/>
      <c r="G314" s="212"/>
      <c r="H314" s="76"/>
      <c r="I314" s="213"/>
      <c r="J314" s="214"/>
    </row>
    <row r="315" spans="1:10">
      <c r="A315" s="197" t="str">
        <f t="shared" si="4"/>
        <v/>
      </c>
      <c r="B315" s="208"/>
      <c r="C315" s="209"/>
      <c r="D315" s="200" t="str">
        <f>IF(C315="","",VLOOKUP(C315,项目管理台账!$K$4:$O$1000,5,0))</f>
        <v/>
      </c>
      <c r="E315" s="210"/>
      <c r="F315" s="211"/>
      <c r="G315" s="212"/>
      <c r="H315" s="76"/>
      <c r="I315" s="213"/>
      <c r="J315" s="214"/>
    </row>
    <row r="316" spans="1:10">
      <c r="A316" s="197" t="str">
        <f t="shared" si="4"/>
        <v/>
      </c>
      <c r="B316" s="208"/>
      <c r="C316" s="209"/>
      <c r="D316" s="200" t="str">
        <f>IF(C316="","",VLOOKUP(C316,项目管理台账!$K$4:$O$1000,5,0))</f>
        <v/>
      </c>
      <c r="E316" s="210"/>
      <c r="F316" s="211"/>
      <c r="G316" s="212"/>
      <c r="H316" s="76"/>
      <c r="I316" s="213"/>
      <c r="J316" s="214"/>
    </row>
    <row r="317" spans="1:10">
      <c r="A317" s="197" t="str">
        <f t="shared" si="4"/>
        <v/>
      </c>
      <c r="B317" s="208"/>
      <c r="C317" s="209"/>
      <c r="D317" s="200" t="str">
        <f>IF(C317="","",VLOOKUP(C317,项目管理台账!$K$4:$O$1000,5,0))</f>
        <v/>
      </c>
      <c r="E317" s="210"/>
      <c r="F317" s="211"/>
      <c r="G317" s="212"/>
      <c r="H317" s="76"/>
      <c r="I317" s="213"/>
      <c r="J317" s="214"/>
    </row>
    <row r="318" spans="1:10">
      <c r="A318" s="197" t="str">
        <f t="shared" si="4"/>
        <v/>
      </c>
      <c r="B318" s="208"/>
      <c r="C318" s="209"/>
      <c r="D318" s="200" t="str">
        <f>IF(C318="","",VLOOKUP(C318,项目管理台账!$K$4:$O$1000,5,0))</f>
        <v/>
      </c>
      <c r="E318" s="210"/>
      <c r="F318" s="211"/>
      <c r="G318" s="212"/>
      <c r="H318" s="76"/>
      <c r="I318" s="213"/>
      <c r="J318" s="214"/>
    </row>
    <row r="319" spans="1:10">
      <c r="A319" s="197" t="str">
        <f t="shared" si="4"/>
        <v/>
      </c>
      <c r="B319" s="208"/>
      <c r="C319" s="209"/>
      <c r="D319" s="200" t="str">
        <f>IF(C319="","",VLOOKUP(C319,项目管理台账!$K$4:$O$1000,5,0))</f>
        <v/>
      </c>
      <c r="E319" s="210"/>
      <c r="F319" s="211"/>
      <c r="G319" s="212"/>
      <c r="H319" s="76"/>
      <c r="I319" s="213"/>
      <c r="J319" s="214"/>
    </row>
    <row r="320" spans="1:10">
      <c r="A320" s="197" t="str">
        <f t="shared" si="4"/>
        <v/>
      </c>
      <c r="B320" s="208"/>
      <c r="C320" s="209"/>
      <c r="D320" s="200" t="str">
        <f>IF(C320="","",VLOOKUP(C320,项目管理台账!$K$4:$O$1000,5,0))</f>
        <v/>
      </c>
      <c r="E320" s="210"/>
      <c r="F320" s="211"/>
      <c r="G320" s="212"/>
      <c r="H320" s="76"/>
      <c r="I320" s="213"/>
      <c r="J320" s="214"/>
    </row>
    <row r="321" spans="1:10">
      <c r="A321" s="197" t="str">
        <f t="shared" si="4"/>
        <v/>
      </c>
      <c r="B321" s="208"/>
      <c r="C321" s="209"/>
      <c r="D321" s="200" t="str">
        <f>IF(C321="","",VLOOKUP(C321,项目管理台账!$K$4:$O$1000,5,0))</f>
        <v/>
      </c>
      <c r="E321" s="210"/>
      <c r="F321" s="211"/>
      <c r="G321" s="212"/>
      <c r="H321" s="76"/>
      <c r="I321" s="213"/>
      <c r="J321" s="214"/>
    </row>
    <row r="322" spans="1:10">
      <c r="A322" s="197" t="str">
        <f t="shared" si="4"/>
        <v/>
      </c>
      <c r="B322" s="208"/>
      <c r="C322" s="209"/>
      <c r="D322" s="200" t="str">
        <f>IF(C322="","",VLOOKUP(C322,项目管理台账!$K$4:$O$1000,5,0))</f>
        <v/>
      </c>
      <c r="E322" s="210"/>
      <c r="F322" s="211"/>
      <c r="G322" s="212"/>
      <c r="H322" s="76"/>
      <c r="I322" s="213"/>
      <c r="J322" s="214"/>
    </row>
    <row r="323" spans="1:10">
      <c r="A323" s="197" t="str">
        <f t="shared" si="4"/>
        <v/>
      </c>
      <c r="B323" s="208"/>
      <c r="C323" s="209"/>
      <c r="D323" s="200" t="str">
        <f>IF(C323="","",VLOOKUP(C323,项目管理台账!$K$4:$O$1000,5,0))</f>
        <v/>
      </c>
      <c r="E323" s="210"/>
      <c r="F323" s="211"/>
      <c r="G323" s="212"/>
      <c r="H323" s="76"/>
      <c r="I323" s="213"/>
      <c r="J323" s="214"/>
    </row>
    <row r="324" spans="1:10">
      <c r="A324" s="197" t="str">
        <f t="shared" si="4"/>
        <v/>
      </c>
      <c r="B324" s="208"/>
      <c r="C324" s="209"/>
      <c r="D324" s="200" t="str">
        <f>IF(C324="","",VLOOKUP(C324,项目管理台账!$K$4:$O$1000,5,0))</f>
        <v/>
      </c>
      <c r="E324" s="210"/>
      <c r="F324" s="211"/>
      <c r="G324" s="212"/>
      <c r="H324" s="76"/>
      <c r="I324" s="213"/>
      <c r="J324" s="214"/>
    </row>
    <row r="325" spans="1:10">
      <c r="A325" s="197" t="str">
        <f t="shared" ref="A325:A388" si="5">IF(B325="","",ROW()-3)</f>
        <v/>
      </c>
      <c r="B325" s="208"/>
      <c r="C325" s="209"/>
      <c r="D325" s="200" t="str">
        <f>IF(C325="","",VLOOKUP(C325,项目管理台账!$K$4:$O$1000,5,0))</f>
        <v/>
      </c>
      <c r="E325" s="210"/>
      <c r="F325" s="211"/>
      <c r="G325" s="212"/>
      <c r="H325" s="76"/>
      <c r="I325" s="213"/>
      <c r="J325" s="214"/>
    </row>
    <row r="326" spans="1:10">
      <c r="A326" s="197" t="str">
        <f t="shared" si="5"/>
        <v/>
      </c>
      <c r="B326" s="208"/>
      <c r="C326" s="209"/>
      <c r="D326" s="200" t="str">
        <f>IF(C326="","",VLOOKUP(C326,项目管理台账!$K$4:$O$1000,5,0))</f>
        <v/>
      </c>
      <c r="E326" s="210"/>
      <c r="F326" s="211"/>
      <c r="G326" s="212"/>
      <c r="H326" s="76"/>
      <c r="I326" s="213"/>
      <c r="J326" s="214"/>
    </row>
    <row r="327" spans="1:10">
      <c r="A327" s="197" t="str">
        <f t="shared" si="5"/>
        <v/>
      </c>
      <c r="B327" s="208"/>
      <c r="C327" s="209"/>
      <c r="D327" s="200" t="str">
        <f>IF(C327="","",VLOOKUP(C327,项目管理台账!$K$4:$O$1000,5,0))</f>
        <v/>
      </c>
      <c r="E327" s="210"/>
      <c r="F327" s="211"/>
      <c r="G327" s="212"/>
      <c r="H327" s="76"/>
      <c r="I327" s="213"/>
      <c r="J327" s="214"/>
    </row>
    <row r="328" spans="1:10">
      <c r="A328" s="197" t="str">
        <f t="shared" si="5"/>
        <v/>
      </c>
      <c r="B328" s="208"/>
      <c r="C328" s="209"/>
      <c r="D328" s="200" t="str">
        <f>IF(C328="","",VLOOKUP(C328,项目管理台账!$K$4:$O$1000,5,0))</f>
        <v/>
      </c>
      <c r="E328" s="210"/>
      <c r="F328" s="211"/>
      <c r="G328" s="212"/>
      <c r="H328" s="76"/>
      <c r="I328" s="213"/>
      <c r="J328" s="214"/>
    </row>
    <row r="329" spans="1:10">
      <c r="A329" s="197" t="str">
        <f t="shared" si="5"/>
        <v/>
      </c>
      <c r="B329" s="208"/>
      <c r="C329" s="209"/>
      <c r="D329" s="200" t="str">
        <f>IF(C329="","",VLOOKUP(C329,项目管理台账!$K$4:$O$1000,5,0))</f>
        <v/>
      </c>
      <c r="E329" s="210"/>
      <c r="F329" s="211"/>
      <c r="G329" s="212"/>
      <c r="H329" s="76"/>
      <c r="I329" s="213"/>
      <c r="J329" s="214"/>
    </row>
    <row r="330" spans="1:10">
      <c r="A330" s="197" t="str">
        <f t="shared" si="5"/>
        <v/>
      </c>
      <c r="B330" s="208"/>
      <c r="C330" s="209"/>
      <c r="D330" s="200" t="str">
        <f>IF(C330="","",VLOOKUP(C330,项目管理台账!$K$4:$O$1000,5,0))</f>
        <v/>
      </c>
      <c r="E330" s="210"/>
      <c r="F330" s="211"/>
      <c r="G330" s="212"/>
      <c r="H330" s="76"/>
      <c r="I330" s="213"/>
      <c r="J330" s="214"/>
    </row>
    <row r="331" spans="1:10">
      <c r="A331" s="197" t="str">
        <f t="shared" si="5"/>
        <v/>
      </c>
      <c r="B331" s="208"/>
      <c r="C331" s="209"/>
      <c r="D331" s="200" t="str">
        <f>IF(C331="","",VLOOKUP(C331,项目管理台账!$K$4:$O$1000,5,0))</f>
        <v/>
      </c>
      <c r="E331" s="210"/>
      <c r="F331" s="211"/>
      <c r="G331" s="212"/>
      <c r="H331" s="76"/>
      <c r="I331" s="213"/>
      <c r="J331" s="214"/>
    </row>
    <row r="332" spans="1:10">
      <c r="A332" s="197" t="str">
        <f t="shared" si="5"/>
        <v/>
      </c>
      <c r="B332" s="208"/>
      <c r="C332" s="209"/>
      <c r="D332" s="200" t="str">
        <f>IF(C332="","",VLOOKUP(C332,项目管理台账!$K$4:$O$1000,5,0))</f>
        <v/>
      </c>
      <c r="E332" s="210"/>
      <c r="F332" s="211"/>
      <c r="G332" s="212"/>
      <c r="H332" s="76"/>
      <c r="I332" s="213"/>
      <c r="J332" s="214"/>
    </row>
    <row r="333" spans="1:10">
      <c r="A333" s="197" t="str">
        <f t="shared" si="5"/>
        <v/>
      </c>
      <c r="B333" s="208"/>
      <c r="C333" s="209"/>
      <c r="D333" s="200" t="str">
        <f>IF(C333="","",VLOOKUP(C333,项目管理台账!$K$4:$O$1000,5,0))</f>
        <v/>
      </c>
      <c r="E333" s="210"/>
      <c r="F333" s="211"/>
      <c r="G333" s="212"/>
      <c r="H333" s="76"/>
      <c r="I333" s="213"/>
      <c r="J333" s="214"/>
    </row>
    <row r="334" spans="1:10">
      <c r="A334" s="197" t="str">
        <f t="shared" si="5"/>
        <v/>
      </c>
      <c r="B334" s="208"/>
      <c r="C334" s="209"/>
      <c r="D334" s="200" t="str">
        <f>IF(C334="","",VLOOKUP(C334,项目管理台账!$K$4:$O$1000,5,0))</f>
        <v/>
      </c>
      <c r="E334" s="210"/>
      <c r="F334" s="211"/>
      <c r="G334" s="212"/>
      <c r="H334" s="76"/>
      <c r="I334" s="213"/>
      <c r="J334" s="214"/>
    </row>
    <row r="335" spans="1:10">
      <c r="A335" s="197" t="str">
        <f t="shared" si="5"/>
        <v/>
      </c>
      <c r="B335" s="208"/>
      <c r="C335" s="209"/>
      <c r="D335" s="200" t="str">
        <f>IF(C335="","",VLOOKUP(C335,项目管理台账!$K$4:$O$1000,5,0))</f>
        <v/>
      </c>
      <c r="E335" s="210"/>
      <c r="F335" s="211"/>
      <c r="G335" s="212"/>
      <c r="H335" s="76"/>
      <c r="I335" s="213"/>
      <c r="J335" s="214"/>
    </row>
    <row r="336" spans="1:10">
      <c r="A336" s="197" t="str">
        <f t="shared" si="5"/>
        <v/>
      </c>
      <c r="B336" s="208"/>
      <c r="C336" s="209"/>
      <c r="D336" s="200" t="str">
        <f>IF(C336="","",VLOOKUP(C336,项目管理台账!$K$4:$O$1000,5,0))</f>
        <v/>
      </c>
      <c r="E336" s="210"/>
      <c r="F336" s="211"/>
      <c r="G336" s="212"/>
      <c r="H336" s="76"/>
      <c r="I336" s="213"/>
      <c r="J336" s="214"/>
    </row>
    <row r="337" spans="1:10">
      <c r="A337" s="197" t="str">
        <f t="shared" si="5"/>
        <v/>
      </c>
      <c r="B337" s="208"/>
      <c r="C337" s="209"/>
      <c r="D337" s="200" t="str">
        <f>IF(C337="","",VLOOKUP(C337,项目管理台账!$K$4:$O$1000,5,0))</f>
        <v/>
      </c>
      <c r="E337" s="210"/>
      <c r="F337" s="211"/>
      <c r="G337" s="212"/>
      <c r="H337" s="76"/>
      <c r="I337" s="213"/>
      <c r="J337" s="214"/>
    </row>
    <row r="338" spans="1:10">
      <c r="A338" s="197" t="str">
        <f t="shared" si="5"/>
        <v/>
      </c>
      <c r="B338" s="208"/>
      <c r="C338" s="209"/>
      <c r="D338" s="200" t="str">
        <f>IF(C338="","",VLOOKUP(C338,项目管理台账!$K$4:$O$1000,5,0))</f>
        <v/>
      </c>
      <c r="E338" s="210"/>
      <c r="F338" s="211"/>
      <c r="G338" s="212"/>
      <c r="H338" s="76"/>
      <c r="I338" s="213"/>
      <c r="J338" s="214"/>
    </row>
    <row r="339" spans="1:10">
      <c r="A339" s="197" t="str">
        <f t="shared" si="5"/>
        <v/>
      </c>
      <c r="B339" s="208"/>
      <c r="C339" s="209"/>
      <c r="D339" s="200" t="str">
        <f>IF(C339="","",VLOOKUP(C339,项目管理台账!$K$4:$O$1000,5,0))</f>
        <v/>
      </c>
      <c r="E339" s="210"/>
      <c r="F339" s="211"/>
      <c r="G339" s="212"/>
      <c r="H339" s="76"/>
      <c r="I339" s="213"/>
      <c r="J339" s="214"/>
    </row>
    <row r="340" spans="1:10">
      <c r="A340" s="197" t="str">
        <f t="shared" si="5"/>
        <v/>
      </c>
      <c r="B340" s="208"/>
      <c r="C340" s="209"/>
      <c r="D340" s="200" t="str">
        <f>IF(C340="","",VLOOKUP(C340,项目管理台账!$K$4:$O$1000,5,0))</f>
        <v/>
      </c>
      <c r="E340" s="210"/>
      <c r="F340" s="211"/>
      <c r="G340" s="212"/>
      <c r="H340" s="76"/>
      <c r="I340" s="213"/>
      <c r="J340" s="214"/>
    </row>
    <row r="341" spans="1:10">
      <c r="A341" s="197" t="str">
        <f t="shared" si="5"/>
        <v/>
      </c>
      <c r="B341" s="208"/>
      <c r="C341" s="209"/>
      <c r="D341" s="200" t="str">
        <f>IF(C341="","",VLOOKUP(C341,项目管理台账!$K$4:$O$1000,5,0))</f>
        <v/>
      </c>
      <c r="E341" s="210"/>
      <c r="F341" s="211"/>
      <c r="G341" s="212"/>
      <c r="H341" s="76"/>
      <c r="I341" s="213"/>
      <c r="J341" s="214"/>
    </row>
    <row r="342" spans="1:10">
      <c r="A342" s="197" t="str">
        <f t="shared" si="5"/>
        <v/>
      </c>
      <c r="B342" s="208"/>
      <c r="C342" s="209"/>
      <c r="D342" s="200" t="str">
        <f>IF(C342="","",VLOOKUP(C342,项目管理台账!$K$4:$O$1000,5,0))</f>
        <v/>
      </c>
      <c r="E342" s="210"/>
      <c r="F342" s="211"/>
      <c r="G342" s="212"/>
      <c r="H342" s="76"/>
      <c r="I342" s="213"/>
      <c r="J342" s="214"/>
    </row>
    <row r="343" spans="1:10">
      <c r="A343" s="197" t="str">
        <f t="shared" si="5"/>
        <v/>
      </c>
      <c r="B343" s="208"/>
      <c r="C343" s="209"/>
      <c r="D343" s="200" t="str">
        <f>IF(C343="","",VLOOKUP(C343,项目管理台账!$K$4:$O$1000,5,0))</f>
        <v/>
      </c>
      <c r="E343" s="210"/>
      <c r="F343" s="211"/>
      <c r="G343" s="212"/>
      <c r="H343" s="76"/>
      <c r="I343" s="213"/>
      <c r="J343" s="214"/>
    </row>
    <row r="344" spans="1:10">
      <c r="A344" s="197" t="str">
        <f t="shared" si="5"/>
        <v/>
      </c>
      <c r="B344" s="208"/>
      <c r="C344" s="209"/>
      <c r="D344" s="200" t="str">
        <f>IF(C344="","",VLOOKUP(C344,项目管理台账!$K$4:$O$1000,5,0))</f>
        <v/>
      </c>
      <c r="E344" s="210"/>
      <c r="F344" s="211"/>
      <c r="G344" s="212"/>
      <c r="H344" s="76"/>
      <c r="I344" s="213"/>
      <c r="J344" s="214"/>
    </row>
    <row r="345" spans="1:10">
      <c r="A345" s="197" t="str">
        <f t="shared" si="5"/>
        <v/>
      </c>
      <c r="B345" s="208"/>
      <c r="C345" s="209"/>
      <c r="D345" s="200" t="str">
        <f>IF(C345="","",VLOOKUP(C345,项目管理台账!$K$4:$O$1000,5,0))</f>
        <v/>
      </c>
      <c r="E345" s="210"/>
      <c r="F345" s="211"/>
      <c r="G345" s="212"/>
      <c r="H345" s="76"/>
      <c r="I345" s="213"/>
      <c r="J345" s="214"/>
    </row>
    <row r="346" spans="1:10">
      <c r="A346" s="197" t="str">
        <f t="shared" si="5"/>
        <v/>
      </c>
      <c r="B346" s="208"/>
      <c r="C346" s="209"/>
      <c r="D346" s="200" t="str">
        <f>IF(C346="","",VLOOKUP(C346,项目管理台账!$K$4:$O$1000,5,0))</f>
        <v/>
      </c>
      <c r="E346" s="210"/>
      <c r="F346" s="211"/>
      <c r="G346" s="212"/>
      <c r="H346" s="76"/>
      <c r="I346" s="213"/>
      <c r="J346" s="214"/>
    </row>
    <row r="347" spans="1:10">
      <c r="A347" s="197" t="str">
        <f t="shared" si="5"/>
        <v/>
      </c>
      <c r="B347" s="208"/>
      <c r="C347" s="209"/>
      <c r="D347" s="200" t="str">
        <f>IF(C347="","",VLOOKUP(C347,项目管理台账!$K$4:$O$1000,5,0))</f>
        <v/>
      </c>
      <c r="E347" s="210"/>
      <c r="F347" s="211"/>
      <c r="G347" s="212"/>
      <c r="H347" s="76"/>
      <c r="I347" s="213"/>
      <c r="J347" s="214"/>
    </row>
    <row r="348" spans="1:10">
      <c r="A348" s="197" t="str">
        <f t="shared" si="5"/>
        <v/>
      </c>
      <c r="B348" s="208"/>
      <c r="C348" s="209"/>
      <c r="D348" s="200" t="str">
        <f>IF(C348="","",VLOOKUP(C348,项目管理台账!$K$4:$O$1000,5,0))</f>
        <v/>
      </c>
      <c r="E348" s="210"/>
      <c r="F348" s="211"/>
      <c r="G348" s="212"/>
      <c r="H348" s="76"/>
      <c r="I348" s="213"/>
      <c r="J348" s="214"/>
    </row>
    <row r="349" spans="1:10">
      <c r="A349" s="197" t="str">
        <f t="shared" si="5"/>
        <v/>
      </c>
      <c r="B349" s="208"/>
      <c r="C349" s="209"/>
      <c r="D349" s="200" t="str">
        <f>IF(C349="","",VLOOKUP(C349,项目管理台账!$K$4:$O$1000,5,0))</f>
        <v/>
      </c>
      <c r="E349" s="210"/>
      <c r="F349" s="211"/>
      <c r="G349" s="212"/>
      <c r="H349" s="76"/>
      <c r="I349" s="213"/>
      <c r="J349" s="214"/>
    </row>
    <row r="350" spans="1:10">
      <c r="A350" s="197" t="str">
        <f t="shared" si="5"/>
        <v/>
      </c>
      <c r="B350" s="208"/>
      <c r="C350" s="209"/>
      <c r="D350" s="200" t="str">
        <f>IF(C350="","",VLOOKUP(C350,项目管理台账!$K$4:$O$1000,5,0))</f>
        <v/>
      </c>
      <c r="E350" s="210"/>
      <c r="F350" s="211"/>
      <c r="G350" s="212"/>
      <c r="H350" s="76"/>
      <c r="I350" s="213"/>
      <c r="J350" s="214"/>
    </row>
    <row r="351" spans="1:10">
      <c r="A351" s="197" t="str">
        <f t="shared" si="5"/>
        <v/>
      </c>
      <c r="B351" s="208"/>
      <c r="C351" s="209"/>
      <c r="D351" s="200" t="str">
        <f>IF(C351="","",VLOOKUP(C351,项目管理台账!$K$4:$O$1000,5,0))</f>
        <v/>
      </c>
      <c r="E351" s="210"/>
      <c r="F351" s="211"/>
      <c r="G351" s="212"/>
      <c r="H351" s="76"/>
      <c r="I351" s="213"/>
      <c r="J351" s="214"/>
    </row>
    <row r="352" spans="1:10">
      <c r="A352" s="197" t="str">
        <f t="shared" si="5"/>
        <v/>
      </c>
      <c r="B352" s="208"/>
      <c r="C352" s="209"/>
      <c r="D352" s="200" t="str">
        <f>IF(C352="","",VLOOKUP(C352,项目管理台账!$K$4:$O$1000,5,0))</f>
        <v/>
      </c>
      <c r="E352" s="210"/>
      <c r="F352" s="211"/>
      <c r="G352" s="212"/>
      <c r="H352" s="76"/>
      <c r="I352" s="213"/>
      <c r="J352" s="214"/>
    </row>
    <row r="353" spans="1:10">
      <c r="A353" s="197" t="str">
        <f t="shared" si="5"/>
        <v/>
      </c>
      <c r="B353" s="208"/>
      <c r="C353" s="209"/>
      <c r="D353" s="200" t="str">
        <f>IF(C353="","",VLOOKUP(C353,项目管理台账!$K$4:$O$1000,5,0))</f>
        <v/>
      </c>
      <c r="E353" s="210"/>
      <c r="F353" s="211"/>
      <c r="G353" s="212"/>
      <c r="H353" s="76"/>
      <c r="I353" s="213"/>
      <c r="J353" s="214"/>
    </row>
    <row r="354" spans="1:10">
      <c r="A354" s="197" t="str">
        <f t="shared" si="5"/>
        <v/>
      </c>
      <c r="B354" s="208"/>
      <c r="C354" s="209"/>
      <c r="D354" s="200" t="str">
        <f>IF(C354="","",VLOOKUP(C354,项目管理台账!$K$4:$O$1000,5,0))</f>
        <v/>
      </c>
      <c r="E354" s="210"/>
      <c r="F354" s="211"/>
      <c r="G354" s="212"/>
      <c r="H354" s="76"/>
      <c r="I354" s="213"/>
      <c r="J354" s="214"/>
    </row>
    <row r="355" spans="1:10">
      <c r="A355" s="197" t="str">
        <f t="shared" si="5"/>
        <v/>
      </c>
      <c r="B355" s="208"/>
      <c r="C355" s="209"/>
      <c r="D355" s="200" t="str">
        <f>IF(C355="","",VLOOKUP(C355,项目管理台账!$K$4:$O$1000,5,0))</f>
        <v/>
      </c>
      <c r="E355" s="210"/>
      <c r="F355" s="211"/>
      <c r="G355" s="212"/>
      <c r="H355" s="76"/>
      <c r="I355" s="213"/>
      <c r="J355" s="214"/>
    </row>
    <row r="356" spans="1:10">
      <c r="A356" s="197" t="str">
        <f t="shared" si="5"/>
        <v/>
      </c>
      <c r="B356" s="208"/>
      <c r="C356" s="209"/>
      <c r="D356" s="200" t="str">
        <f>IF(C356="","",VLOOKUP(C356,项目管理台账!$K$4:$O$1000,5,0))</f>
        <v/>
      </c>
      <c r="E356" s="210"/>
      <c r="F356" s="211"/>
      <c r="G356" s="212"/>
      <c r="H356" s="76"/>
      <c r="I356" s="213"/>
      <c r="J356" s="214"/>
    </row>
    <row r="357" spans="1:10">
      <c r="A357" s="197" t="str">
        <f t="shared" si="5"/>
        <v/>
      </c>
      <c r="B357" s="208"/>
      <c r="C357" s="209"/>
      <c r="D357" s="200" t="str">
        <f>IF(C357="","",VLOOKUP(C357,项目管理台账!$K$4:$O$1000,5,0))</f>
        <v/>
      </c>
      <c r="E357" s="210"/>
      <c r="F357" s="211"/>
      <c r="G357" s="212"/>
      <c r="H357" s="76"/>
      <c r="I357" s="213"/>
      <c r="J357" s="214"/>
    </row>
    <row r="358" spans="1:10">
      <c r="A358" s="197" t="str">
        <f t="shared" si="5"/>
        <v/>
      </c>
      <c r="B358" s="208"/>
      <c r="C358" s="209"/>
      <c r="D358" s="200" t="str">
        <f>IF(C358="","",VLOOKUP(C358,项目管理台账!$K$4:$O$1000,5,0))</f>
        <v/>
      </c>
      <c r="E358" s="210"/>
      <c r="F358" s="211"/>
      <c r="G358" s="212"/>
      <c r="H358" s="76"/>
      <c r="I358" s="213"/>
      <c r="J358" s="214"/>
    </row>
    <row r="359" spans="1:10">
      <c r="A359" s="197" t="str">
        <f t="shared" si="5"/>
        <v/>
      </c>
      <c r="B359" s="208"/>
      <c r="C359" s="209"/>
      <c r="D359" s="200" t="str">
        <f>IF(C359="","",VLOOKUP(C359,项目管理台账!$K$4:$O$1000,5,0))</f>
        <v/>
      </c>
      <c r="E359" s="210"/>
      <c r="F359" s="211"/>
      <c r="G359" s="212"/>
      <c r="H359" s="76"/>
      <c r="I359" s="213"/>
      <c r="J359" s="214"/>
    </row>
    <row r="360" spans="1:10">
      <c r="A360" s="197" t="str">
        <f t="shared" si="5"/>
        <v/>
      </c>
      <c r="B360" s="208"/>
      <c r="C360" s="209"/>
      <c r="D360" s="200" t="str">
        <f>IF(C360="","",VLOOKUP(C360,项目管理台账!$K$4:$O$1000,5,0))</f>
        <v/>
      </c>
      <c r="E360" s="210"/>
      <c r="F360" s="211"/>
      <c r="G360" s="212"/>
      <c r="H360" s="76"/>
      <c r="I360" s="213"/>
      <c r="J360" s="214"/>
    </row>
    <row r="361" spans="1:10">
      <c r="A361" s="197" t="str">
        <f t="shared" si="5"/>
        <v/>
      </c>
      <c r="B361" s="208"/>
      <c r="C361" s="209"/>
      <c r="D361" s="200" t="str">
        <f>IF(C361="","",VLOOKUP(C361,项目管理台账!$K$4:$O$1000,5,0))</f>
        <v/>
      </c>
      <c r="E361" s="210"/>
      <c r="F361" s="211"/>
      <c r="G361" s="212"/>
      <c r="H361" s="76"/>
      <c r="I361" s="213"/>
      <c r="J361" s="214"/>
    </row>
    <row r="362" spans="1:10">
      <c r="A362" s="197" t="str">
        <f t="shared" si="5"/>
        <v/>
      </c>
      <c r="B362" s="208"/>
      <c r="C362" s="209"/>
      <c r="D362" s="200" t="str">
        <f>IF(C362="","",VLOOKUP(C362,项目管理台账!$K$4:$O$1000,5,0))</f>
        <v/>
      </c>
      <c r="E362" s="210"/>
      <c r="F362" s="211"/>
      <c r="G362" s="212"/>
      <c r="H362" s="76"/>
      <c r="I362" s="213"/>
      <c r="J362" s="214"/>
    </row>
    <row r="363" spans="1:10">
      <c r="A363" s="197" t="str">
        <f t="shared" si="5"/>
        <v/>
      </c>
      <c r="B363" s="208"/>
      <c r="C363" s="209"/>
      <c r="D363" s="200" t="str">
        <f>IF(C363="","",VLOOKUP(C363,项目管理台账!$K$4:$O$1000,5,0))</f>
        <v/>
      </c>
      <c r="E363" s="210"/>
      <c r="F363" s="211"/>
      <c r="G363" s="212"/>
      <c r="H363" s="76"/>
      <c r="I363" s="213"/>
      <c r="J363" s="214"/>
    </row>
    <row r="364" spans="1:10">
      <c r="A364" s="197" t="str">
        <f t="shared" si="5"/>
        <v/>
      </c>
      <c r="B364" s="208"/>
      <c r="C364" s="209"/>
      <c r="D364" s="200" t="str">
        <f>IF(C364="","",VLOOKUP(C364,项目管理台账!$K$4:$O$1000,5,0))</f>
        <v/>
      </c>
      <c r="E364" s="210"/>
      <c r="F364" s="211"/>
      <c r="G364" s="212"/>
      <c r="H364" s="76"/>
      <c r="I364" s="213"/>
      <c r="J364" s="214"/>
    </row>
    <row r="365" spans="1:10">
      <c r="A365" s="197" t="str">
        <f t="shared" si="5"/>
        <v/>
      </c>
      <c r="B365" s="208"/>
      <c r="C365" s="209"/>
      <c r="D365" s="200" t="str">
        <f>IF(C365="","",VLOOKUP(C365,项目管理台账!$K$4:$O$1000,5,0))</f>
        <v/>
      </c>
      <c r="E365" s="210"/>
      <c r="F365" s="211"/>
      <c r="G365" s="212"/>
      <c r="H365" s="76"/>
      <c r="I365" s="213"/>
      <c r="J365" s="214"/>
    </row>
    <row r="366" spans="1:10">
      <c r="A366" s="197" t="str">
        <f t="shared" si="5"/>
        <v/>
      </c>
      <c r="B366" s="208"/>
      <c r="C366" s="209"/>
      <c r="D366" s="200" t="str">
        <f>IF(C366="","",VLOOKUP(C366,项目管理台账!$K$4:$O$1000,5,0))</f>
        <v/>
      </c>
      <c r="E366" s="210"/>
      <c r="F366" s="211"/>
      <c r="G366" s="212"/>
      <c r="H366" s="76"/>
      <c r="I366" s="213"/>
      <c r="J366" s="214"/>
    </row>
    <row r="367" spans="1:10">
      <c r="A367" s="197" t="str">
        <f t="shared" si="5"/>
        <v/>
      </c>
      <c r="B367" s="208"/>
      <c r="C367" s="209"/>
      <c r="D367" s="200" t="str">
        <f>IF(C367="","",VLOOKUP(C367,项目管理台账!$K$4:$O$1000,5,0))</f>
        <v/>
      </c>
      <c r="E367" s="210"/>
      <c r="F367" s="211"/>
      <c r="G367" s="212"/>
      <c r="H367" s="76"/>
      <c r="I367" s="213"/>
      <c r="J367" s="214"/>
    </row>
    <row r="368" spans="1:10">
      <c r="A368" s="197" t="str">
        <f t="shared" si="5"/>
        <v/>
      </c>
      <c r="B368" s="208"/>
      <c r="C368" s="209"/>
      <c r="D368" s="200" t="str">
        <f>IF(C368="","",VLOOKUP(C368,项目管理台账!$K$4:$O$1000,5,0))</f>
        <v/>
      </c>
      <c r="E368" s="210"/>
      <c r="F368" s="211"/>
      <c r="G368" s="212"/>
      <c r="H368" s="76"/>
      <c r="I368" s="213"/>
      <c r="J368" s="214"/>
    </row>
    <row r="369" spans="1:10">
      <c r="A369" s="197" t="str">
        <f t="shared" si="5"/>
        <v/>
      </c>
      <c r="B369" s="208"/>
      <c r="C369" s="209"/>
      <c r="D369" s="200" t="str">
        <f>IF(C369="","",VLOOKUP(C369,项目管理台账!$K$4:$O$1000,5,0))</f>
        <v/>
      </c>
      <c r="E369" s="210"/>
      <c r="F369" s="211"/>
      <c r="G369" s="212"/>
      <c r="H369" s="76"/>
      <c r="I369" s="213"/>
      <c r="J369" s="214"/>
    </row>
    <row r="370" spans="1:10">
      <c r="A370" s="197" t="str">
        <f t="shared" si="5"/>
        <v/>
      </c>
      <c r="B370" s="208"/>
      <c r="C370" s="209"/>
      <c r="D370" s="200" t="str">
        <f>IF(C370="","",VLOOKUP(C370,项目管理台账!$K$4:$O$1000,5,0))</f>
        <v/>
      </c>
      <c r="E370" s="210"/>
      <c r="F370" s="211"/>
      <c r="G370" s="212"/>
      <c r="H370" s="76"/>
      <c r="I370" s="213"/>
      <c r="J370" s="214"/>
    </row>
    <row r="371" spans="1:10">
      <c r="A371" s="197" t="str">
        <f t="shared" si="5"/>
        <v/>
      </c>
      <c r="B371" s="208"/>
      <c r="C371" s="209"/>
      <c r="D371" s="200" t="str">
        <f>IF(C371="","",VLOOKUP(C371,项目管理台账!$K$4:$O$1000,5,0))</f>
        <v/>
      </c>
      <c r="E371" s="210"/>
      <c r="F371" s="211"/>
      <c r="G371" s="212"/>
      <c r="H371" s="76"/>
      <c r="I371" s="213"/>
      <c r="J371" s="214"/>
    </row>
    <row r="372" spans="1:10">
      <c r="A372" s="197" t="str">
        <f t="shared" si="5"/>
        <v/>
      </c>
      <c r="B372" s="208"/>
      <c r="C372" s="209"/>
      <c r="D372" s="200" t="str">
        <f>IF(C372="","",VLOOKUP(C372,项目管理台账!$K$4:$O$1000,5,0))</f>
        <v/>
      </c>
      <c r="E372" s="210"/>
      <c r="F372" s="211"/>
      <c r="G372" s="212"/>
      <c r="H372" s="76"/>
      <c r="I372" s="213"/>
      <c r="J372" s="214"/>
    </row>
    <row r="373" spans="1:10">
      <c r="A373" s="197" t="str">
        <f t="shared" si="5"/>
        <v/>
      </c>
      <c r="B373" s="208"/>
      <c r="C373" s="209"/>
      <c r="D373" s="200" t="str">
        <f>IF(C373="","",VLOOKUP(C373,项目管理台账!$K$4:$O$1000,5,0))</f>
        <v/>
      </c>
      <c r="E373" s="210"/>
      <c r="F373" s="211"/>
      <c r="G373" s="212"/>
      <c r="H373" s="76"/>
      <c r="I373" s="213"/>
      <c r="J373" s="214"/>
    </row>
    <row r="374" spans="1:10">
      <c r="A374" s="197" t="str">
        <f t="shared" si="5"/>
        <v/>
      </c>
      <c r="B374" s="208"/>
      <c r="C374" s="209"/>
      <c r="D374" s="200" t="str">
        <f>IF(C374="","",VLOOKUP(C374,项目管理台账!$K$4:$O$1000,5,0))</f>
        <v/>
      </c>
      <c r="E374" s="210"/>
      <c r="F374" s="211"/>
      <c r="G374" s="212"/>
      <c r="H374" s="76"/>
      <c r="I374" s="213"/>
      <c r="J374" s="214"/>
    </row>
    <row r="375" spans="1:10">
      <c r="A375" s="197" t="str">
        <f t="shared" si="5"/>
        <v/>
      </c>
      <c r="B375" s="208"/>
      <c r="C375" s="209"/>
      <c r="D375" s="200" t="str">
        <f>IF(C375="","",VLOOKUP(C375,项目管理台账!$K$4:$O$1000,5,0))</f>
        <v/>
      </c>
      <c r="E375" s="210"/>
      <c r="F375" s="211"/>
      <c r="G375" s="212"/>
      <c r="H375" s="76"/>
      <c r="I375" s="213"/>
      <c r="J375" s="214"/>
    </row>
    <row r="376" spans="1:10">
      <c r="A376" s="197" t="str">
        <f t="shared" si="5"/>
        <v/>
      </c>
      <c r="B376" s="208"/>
      <c r="C376" s="209"/>
      <c r="D376" s="200" t="str">
        <f>IF(C376="","",VLOOKUP(C376,项目管理台账!$K$4:$O$1000,5,0))</f>
        <v/>
      </c>
      <c r="E376" s="210"/>
      <c r="F376" s="211"/>
      <c r="G376" s="212"/>
      <c r="H376" s="76"/>
      <c r="I376" s="213"/>
      <c r="J376" s="214"/>
    </row>
    <row r="377" spans="1:10">
      <c r="A377" s="197" t="str">
        <f t="shared" si="5"/>
        <v/>
      </c>
      <c r="B377" s="208"/>
      <c r="C377" s="209"/>
      <c r="D377" s="200" t="str">
        <f>IF(C377="","",VLOOKUP(C377,项目管理台账!$K$4:$O$1000,5,0))</f>
        <v/>
      </c>
      <c r="E377" s="210"/>
      <c r="F377" s="211"/>
      <c r="G377" s="212"/>
      <c r="H377" s="76"/>
      <c r="I377" s="213"/>
      <c r="J377" s="214"/>
    </row>
    <row r="378" spans="1:10">
      <c r="A378" s="197" t="str">
        <f t="shared" si="5"/>
        <v/>
      </c>
      <c r="B378" s="208"/>
      <c r="C378" s="209"/>
      <c r="D378" s="200" t="str">
        <f>IF(C378="","",VLOOKUP(C378,项目管理台账!$K$4:$O$1000,5,0))</f>
        <v/>
      </c>
      <c r="E378" s="210"/>
      <c r="F378" s="211"/>
      <c r="G378" s="212"/>
      <c r="H378" s="76"/>
      <c r="I378" s="213"/>
      <c r="J378" s="214"/>
    </row>
    <row r="379" spans="1:10">
      <c r="A379" s="197" t="str">
        <f t="shared" si="5"/>
        <v/>
      </c>
      <c r="B379" s="208"/>
      <c r="C379" s="209"/>
      <c r="D379" s="200" t="str">
        <f>IF(C379="","",VLOOKUP(C379,项目管理台账!$K$4:$O$1000,5,0))</f>
        <v/>
      </c>
      <c r="E379" s="210"/>
      <c r="F379" s="211"/>
      <c r="G379" s="212"/>
      <c r="H379" s="76"/>
      <c r="I379" s="213"/>
      <c r="J379" s="214"/>
    </row>
    <row r="380" spans="1:10">
      <c r="A380" s="197" t="str">
        <f t="shared" si="5"/>
        <v/>
      </c>
      <c r="B380" s="208"/>
      <c r="C380" s="209"/>
      <c r="D380" s="200" t="str">
        <f>IF(C380="","",VLOOKUP(C380,项目管理台账!$K$4:$O$1000,5,0))</f>
        <v/>
      </c>
      <c r="E380" s="210"/>
      <c r="F380" s="211"/>
      <c r="G380" s="212"/>
      <c r="H380" s="76"/>
      <c r="I380" s="213"/>
      <c r="J380" s="214"/>
    </row>
    <row r="381" spans="1:10">
      <c r="A381" s="197" t="str">
        <f t="shared" si="5"/>
        <v/>
      </c>
      <c r="B381" s="208"/>
      <c r="C381" s="209"/>
      <c r="D381" s="200" t="str">
        <f>IF(C381="","",VLOOKUP(C381,项目管理台账!$K$4:$O$1000,5,0))</f>
        <v/>
      </c>
      <c r="E381" s="210"/>
      <c r="F381" s="211"/>
      <c r="G381" s="212"/>
      <c r="H381" s="76"/>
      <c r="I381" s="213"/>
      <c r="J381" s="214"/>
    </row>
    <row r="382" spans="1:10">
      <c r="A382" s="197" t="str">
        <f t="shared" si="5"/>
        <v/>
      </c>
      <c r="B382" s="208"/>
      <c r="C382" s="209"/>
      <c r="D382" s="200" t="str">
        <f>IF(C382="","",VLOOKUP(C382,项目管理台账!$K$4:$O$1000,5,0))</f>
        <v/>
      </c>
      <c r="E382" s="210"/>
      <c r="F382" s="211"/>
      <c r="G382" s="212"/>
      <c r="H382" s="76"/>
      <c r="I382" s="213"/>
      <c r="J382" s="214"/>
    </row>
    <row r="383" spans="1:10">
      <c r="A383" s="197" t="str">
        <f t="shared" si="5"/>
        <v/>
      </c>
      <c r="B383" s="208"/>
      <c r="C383" s="209"/>
      <c r="D383" s="200" t="str">
        <f>IF(C383="","",VLOOKUP(C383,项目管理台账!$K$4:$O$1000,5,0))</f>
        <v/>
      </c>
      <c r="E383" s="210"/>
      <c r="F383" s="211"/>
      <c r="G383" s="212"/>
      <c r="H383" s="76"/>
      <c r="I383" s="213"/>
      <c r="J383" s="214"/>
    </row>
    <row r="384" spans="1:10">
      <c r="A384" s="197" t="str">
        <f t="shared" si="5"/>
        <v/>
      </c>
      <c r="B384" s="208"/>
      <c r="C384" s="209"/>
      <c r="D384" s="200" t="str">
        <f>IF(C384="","",VLOOKUP(C384,项目管理台账!$K$4:$O$1000,5,0))</f>
        <v/>
      </c>
      <c r="E384" s="210"/>
      <c r="F384" s="211"/>
      <c r="G384" s="212"/>
      <c r="H384" s="76"/>
      <c r="I384" s="213"/>
      <c r="J384" s="214"/>
    </row>
    <row r="385" spans="1:10">
      <c r="A385" s="197" t="str">
        <f t="shared" si="5"/>
        <v/>
      </c>
      <c r="B385" s="208"/>
      <c r="C385" s="209"/>
      <c r="D385" s="200" t="str">
        <f>IF(C385="","",VLOOKUP(C385,项目管理台账!$K$4:$O$1000,5,0))</f>
        <v/>
      </c>
      <c r="E385" s="210"/>
      <c r="F385" s="211"/>
      <c r="G385" s="212"/>
      <c r="H385" s="76"/>
      <c r="I385" s="213"/>
      <c r="J385" s="214"/>
    </row>
    <row r="386" spans="1:10">
      <c r="A386" s="197" t="str">
        <f t="shared" si="5"/>
        <v/>
      </c>
      <c r="B386" s="208"/>
      <c r="C386" s="209"/>
      <c r="D386" s="200" t="str">
        <f>IF(C386="","",VLOOKUP(C386,项目管理台账!$K$4:$O$1000,5,0))</f>
        <v/>
      </c>
      <c r="E386" s="210"/>
      <c r="F386" s="211"/>
      <c r="G386" s="212"/>
      <c r="H386" s="76"/>
      <c r="I386" s="213"/>
      <c r="J386" s="214"/>
    </row>
    <row r="387" spans="1:10">
      <c r="A387" s="197" t="str">
        <f t="shared" si="5"/>
        <v/>
      </c>
      <c r="B387" s="208"/>
      <c r="C387" s="209"/>
      <c r="D387" s="200" t="str">
        <f>IF(C387="","",VLOOKUP(C387,项目管理台账!$K$4:$O$1000,5,0))</f>
        <v/>
      </c>
      <c r="E387" s="210"/>
      <c r="F387" s="211"/>
      <c r="G387" s="212"/>
      <c r="H387" s="76"/>
      <c r="I387" s="213"/>
      <c r="J387" s="214"/>
    </row>
    <row r="388" spans="1:10">
      <c r="A388" s="197" t="str">
        <f t="shared" si="5"/>
        <v/>
      </c>
      <c r="B388" s="208"/>
      <c r="C388" s="209"/>
      <c r="D388" s="200" t="str">
        <f>IF(C388="","",VLOOKUP(C388,项目管理台账!$K$4:$O$1000,5,0))</f>
        <v/>
      </c>
      <c r="E388" s="210"/>
      <c r="F388" s="211"/>
      <c r="G388" s="212"/>
      <c r="H388" s="76"/>
      <c r="I388" s="213"/>
      <c r="J388" s="214"/>
    </row>
    <row r="389" spans="1:10">
      <c r="A389" s="197" t="str">
        <f t="shared" ref="A389:A452" si="6">IF(B389="","",ROW()-3)</f>
        <v/>
      </c>
      <c r="B389" s="208"/>
      <c r="C389" s="209"/>
      <c r="D389" s="200" t="str">
        <f>IF(C389="","",VLOOKUP(C389,项目管理台账!$K$4:$O$1000,5,0))</f>
        <v/>
      </c>
      <c r="E389" s="210"/>
      <c r="F389" s="211"/>
      <c r="G389" s="212"/>
      <c r="H389" s="76"/>
      <c r="I389" s="213"/>
      <c r="J389" s="214"/>
    </row>
    <row r="390" spans="1:10">
      <c r="A390" s="197" t="str">
        <f t="shared" si="6"/>
        <v/>
      </c>
      <c r="B390" s="208"/>
      <c r="C390" s="209"/>
      <c r="D390" s="200" t="str">
        <f>IF(C390="","",VLOOKUP(C390,项目管理台账!$K$4:$O$1000,5,0))</f>
        <v/>
      </c>
      <c r="E390" s="210"/>
      <c r="F390" s="211"/>
      <c r="G390" s="212"/>
      <c r="H390" s="76"/>
      <c r="I390" s="213"/>
      <c r="J390" s="214"/>
    </row>
    <row r="391" spans="1:10">
      <c r="A391" s="197" t="str">
        <f t="shared" si="6"/>
        <v/>
      </c>
      <c r="B391" s="208"/>
      <c r="C391" s="209"/>
      <c r="D391" s="200" t="str">
        <f>IF(C391="","",VLOOKUP(C391,项目管理台账!$K$4:$O$1000,5,0))</f>
        <v/>
      </c>
      <c r="E391" s="210"/>
      <c r="F391" s="211"/>
      <c r="G391" s="212"/>
      <c r="H391" s="76"/>
      <c r="I391" s="213"/>
      <c r="J391" s="214"/>
    </row>
    <row r="392" spans="1:10">
      <c r="A392" s="197" t="str">
        <f t="shared" si="6"/>
        <v/>
      </c>
      <c r="B392" s="208"/>
      <c r="C392" s="209"/>
      <c r="D392" s="200" t="str">
        <f>IF(C392="","",VLOOKUP(C392,项目管理台账!$K$4:$O$1000,5,0))</f>
        <v/>
      </c>
      <c r="E392" s="210"/>
      <c r="F392" s="211"/>
      <c r="G392" s="212"/>
      <c r="H392" s="76"/>
      <c r="I392" s="213"/>
      <c r="J392" s="214"/>
    </row>
    <row r="393" spans="1:10">
      <c r="A393" s="197" t="str">
        <f t="shared" si="6"/>
        <v/>
      </c>
      <c r="B393" s="208"/>
      <c r="C393" s="209"/>
      <c r="D393" s="200" t="str">
        <f>IF(C393="","",VLOOKUP(C393,项目管理台账!$K$4:$O$1000,5,0))</f>
        <v/>
      </c>
      <c r="E393" s="210"/>
      <c r="F393" s="211"/>
      <c r="G393" s="212"/>
      <c r="H393" s="76"/>
      <c r="I393" s="213"/>
      <c r="J393" s="214"/>
    </row>
    <row r="394" spans="1:10">
      <c r="A394" s="197" t="str">
        <f t="shared" si="6"/>
        <v/>
      </c>
      <c r="B394" s="208"/>
      <c r="C394" s="209"/>
      <c r="D394" s="200" t="str">
        <f>IF(C394="","",VLOOKUP(C394,项目管理台账!$K$4:$O$1000,5,0))</f>
        <v/>
      </c>
      <c r="E394" s="210"/>
      <c r="F394" s="211"/>
      <c r="G394" s="212"/>
      <c r="H394" s="76"/>
      <c r="I394" s="213"/>
      <c r="J394" s="214"/>
    </row>
    <row r="395" spans="1:10">
      <c r="A395" s="197" t="str">
        <f t="shared" si="6"/>
        <v/>
      </c>
      <c r="B395" s="208"/>
      <c r="C395" s="209"/>
      <c r="D395" s="200" t="str">
        <f>IF(C395="","",VLOOKUP(C395,项目管理台账!$K$4:$O$1000,5,0))</f>
        <v/>
      </c>
      <c r="E395" s="210"/>
      <c r="F395" s="211"/>
      <c r="G395" s="212"/>
      <c r="H395" s="76"/>
      <c r="I395" s="213"/>
      <c r="J395" s="214"/>
    </row>
    <row r="396" spans="1:10">
      <c r="A396" s="197" t="str">
        <f t="shared" si="6"/>
        <v/>
      </c>
      <c r="B396" s="208"/>
      <c r="C396" s="209"/>
      <c r="D396" s="200" t="str">
        <f>IF(C396="","",VLOOKUP(C396,项目管理台账!$K$4:$O$1000,5,0))</f>
        <v/>
      </c>
      <c r="E396" s="210"/>
      <c r="F396" s="211"/>
      <c r="G396" s="212"/>
      <c r="H396" s="76"/>
      <c r="I396" s="213"/>
      <c r="J396" s="214"/>
    </row>
    <row r="397" spans="1:10">
      <c r="A397" s="197" t="str">
        <f t="shared" si="6"/>
        <v/>
      </c>
      <c r="B397" s="208"/>
      <c r="C397" s="209"/>
      <c r="D397" s="200" t="str">
        <f>IF(C397="","",VLOOKUP(C397,项目管理台账!$K$4:$O$1000,5,0))</f>
        <v/>
      </c>
      <c r="E397" s="210"/>
      <c r="F397" s="211"/>
      <c r="G397" s="212"/>
      <c r="H397" s="76"/>
      <c r="I397" s="213"/>
      <c r="J397" s="214"/>
    </row>
    <row r="398" spans="1:10">
      <c r="A398" s="197" t="str">
        <f t="shared" si="6"/>
        <v/>
      </c>
      <c r="B398" s="208"/>
      <c r="C398" s="209"/>
      <c r="D398" s="200" t="str">
        <f>IF(C398="","",VLOOKUP(C398,项目管理台账!$K$4:$O$1000,5,0))</f>
        <v/>
      </c>
      <c r="E398" s="210"/>
      <c r="F398" s="211"/>
      <c r="G398" s="212"/>
      <c r="H398" s="76"/>
      <c r="I398" s="213"/>
      <c r="J398" s="214"/>
    </row>
    <row r="399" spans="1:10">
      <c r="A399" s="197" t="str">
        <f t="shared" si="6"/>
        <v/>
      </c>
      <c r="B399" s="208"/>
      <c r="C399" s="209"/>
      <c r="D399" s="200" t="str">
        <f>IF(C399="","",VLOOKUP(C399,项目管理台账!$K$4:$O$1000,5,0))</f>
        <v/>
      </c>
      <c r="E399" s="210"/>
      <c r="F399" s="211"/>
      <c r="G399" s="212"/>
      <c r="H399" s="76"/>
      <c r="I399" s="213"/>
      <c r="J399" s="214"/>
    </row>
    <row r="400" spans="1:10">
      <c r="A400" s="197" t="str">
        <f t="shared" si="6"/>
        <v/>
      </c>
      <c r="B400" s="208"/>
      <c r="C400" s="209"/>
      <c r="D400" s="200" t="str">
        <f>IF(C400="","",VLOOKUP(C400,项目管理台账!$K$4:$O$1000,5,0))</f>
        <v/>
      </c>
      <c r="E400" s="210"/>
      <c r="F400" s="211"/>
      <c r="G400" s="212"/>
      <c r="H400" s="76"/>
      <c r="I400" s="213"/>
      <c r="J400" s="214"/>
    </row>
    <row r="401" spans="1:10">
      <c r="A401" s="197" t="str">
        <f t="shared" si="6"/>
        <v/>
      </c>
      <c r="B401" s="208"/>
      <c r="C401" s="209"/>
      <c r="D401" s="200" t="str">
        <f>IF(C401="","",VLOOKUP(C401,项目管理台账!$K$4:$O$1000,5,0))</f>
        <v/>
      </c>
      <c r="E401" s="210"/>
      <c r="F401" s="211"/>
      <c r="G401" s="212"/>
      <c r="H401" s="76"/>
      <c r="I401" s="213"/>
      <c r="J401" s="214"/>
    </row>
    <row r="402" spans="1:10">
      <c r="A402" s="197" t="str">
        <f t="shared" si="6"/>
        <v/>
      </c>
      <c r="B402" s="208"/>
      <c r="C402" s="209"/>
      <c r="D402" s="200" t="str">
        <f>IF(C402="","",VLOOKUP(C402,项目管理台账!$K$4:$O$1000,5,0))</f>
        <v/>
      </c>
      <c r="E402" s="210"/>
      <c r="F402" s="211"/>
      <c r="G402" s="212"/>
      <c r="H402" s="76"/>
      <c r="I402" s="213"/>
      <c r="J402" s="214"/>
    </row>
    <row r="403" spans="1:10">
      <c r="A403" s="197" t="str">
        <f t="shared" si="6"/>
        <v/>
      </c>
      <c r="B403" s="208"/>
      <c r="C403" s="209"/>
      <c r="D403" s="200" t="str">
        <f>IF(C403="","",VLOOKUP(C403,项目管理台账!$K$4:$O$1000,5,0))</f>
        <v/>
      </c>
      <c r="E403" s="210"/>
      <c r="F403" s="211"/>
      <c r="G403" s="212"/>
      <c r="H403" s="76"/>
      <c r="I403" s="213"/>
      <c r="J403" s="214"/>
    </row>
    <row r="404" spans="1:10">
      <c r="A404" s="197" t="str">
        <f t="shared" si="6"/>
        <v/>
      </c>
      <c r="B404" s="208"/>
      <c r="C404" s="209"/>
      <c r="D404" s="200" t="str">
        <f>IF(C404="","",VLOOKUP(C404,项目管理台账!$K$4:$O$1000,5,0))</f>
        <v/>
      </c>
      <c r="E404" s="210"/>
      <c r="F404" s="211"/>
      <c r="G404" s="212"/>
      <c r="H404" s="76"/>
      <c r="I404" s="213"/>
      <c r="J404" s="214"/>
    </row>
    <row r="405" spans="1:10">
      <c r="A405" s="197" t="str">
        <f t="shared" si="6"/>
        <v/>
      </c>
      <c r="B405" s="208"/>
      <c r="C405" s="209"/>
      <c r="D405" s="200" t="str">
        <f>IF(C405="","",VLOOKUP(C405,项目管理台账!$K$4:$O$1000,5,0))</f>
        <v/>
      </c>
      <c r="E405" s="210"/>
      <c r="F405" s="211"/>
      <c r="G405" s="212"/>
      <c r="H405" s="76"/>
      <c r="I405" s="213"/>
      <c r="J405" s="214"/>
    </row>
    <row r="406" spans="1:10">
      <c r="A406" s="197" t="str">
        <f t="shared" si="6"/>
        <v/>
      </c>
      <c r="B406" s="208"/>
      <c r="C406" s="209"/>
      <c r="D406" s="200" t="str">
        <f>IF(C406="","",VLOOKUP(C406,项目管理台账!$K$4:$O$1000,5,0))</f>
        <v/>
      </c>
      <c r="E406" s="210"/>
      <c r="F406" s="211"/>
      <c r="G406" s="212"/>
      <c r="H406" s="76"/>
      <c r="I406" s="213"/>
      <c r="J406" s="214"/>
    </row>
    <row r="407" spans="1:10">
      <c r="A407" s="197" t="str">
        <f t="shared" si="6"/>
        <v/>
      </c>
      <c r="B407" s="208"/>
      <c r="C407" s="209"/>
      <c r="D407" s="200" t="str">
        <f>IF(C407="","",VLOOKUP(C407,项目管理台账!$K$4:$O$1000,5,0))</f>
        <v/>
      </c>
      <c r="E407" s="210"/>
      <c r="F407" s="211"/>
      <c r="G407" s="212"/>
      <c r="H407" s="76"/>
      <c r="I407" s="213"/>
      <c r="J407" s="214"/>
    </row>
    <row r="408" spans="1:10">
      <c r="A408" s="197" t="str">
        <f t="shared" si="6"/>
        <v/>
      </c>
      <c r="B408" s="208"/>
      <c r="C408" s="209"/>
      <c r="D408" s="200" t="str">
        <f>IF(C408="","",VLOOKUP(C408,项目管理台账!$K$4:$O$1000,5,0))</f>
        <v/>
      </c>
      <c r="E408" s="210"/>
      <c r="F408" s="211"/>
      <c r="G408" s="212"/>
      <c r="H408" s="76"/>
      <c r="I408" s="213"/>
      <c r="J408" s="214"/>
    </row>
    <row r="409" spans="1:10">
      <c r="A409" s="197" t="str">
        <f t="shared" si="6"/>
        <v/>
      </c>
      <c r="B409" s="208"/>
      <c r="C409" s="209"/>
      <c r="D409" s="200" t="str">
        <f>IF(C409="","",VLOOKUP(C409,项目管理台账!$K$4:$O$1000,5,0))</f>
        <v/>
      </c>
      <c r="E409" s="210"/>
      <c r="F409" s="211"/>
      <c r="G409" s="212"/>
      <c r="H409" s="76"/>
      <c r="I409" s="213"/>
      <c r="J409" s="214"/>
    </row>
    <row r="410" spans="1:10">
      <c r="A410" s="197" t="str">
        <f t="shared" si="6"/>
        <v/>
      </c>
      <c r="B410" s="208"/>
      <c r="C410" s="209"/>
      <c r="D410" s="200" t="str">
        <f>IF(C410="","",VLOOKUP(C410,项目管理台账!$K$4:$O$1000,5,0))</f>
        <v/>
      </c>
      <c r="E410" s="210"/>
      <c r="F410" s="211"/>
      <c r="G410" s="212"/>
      <c r="H410" s="76"/>
      <c r="I410" s="213"/>
      <c r="J410" s="214"/>
    </row>
    <row r="411" spans="1:10">
      <c r="A411" s="197" t="str">
        <f t="shared" si="6"/>
        <v/>
      </c>
      <c r="B411" s="208"/>
      <c r="C411" s="209"/>
      <c r="D411" s="200" t="str">
        <f>IF(C411="","",VLOOKUP(C411,项目管理台账!$K$4:$O$1000,5,0))</f>
        <v/>
      </c>
      <c r="E411" s="210"/>
      <c r="F411" s="211"/>
      <c r="G411" s="212"/>
      <c r="H411" s="76"/>
      <c r="I411" s="213"/>
      <c r="J411" s="214"/>
    </row>
    <row r="412" spans="1:10">
      <c r="A412" s="197" t="str">
        <f t="shared" si="6"/>
        <v/>
      </c>
      <c r="B412" s="208"/>
      <c r="C412" s="209"/>
      <c r="D412" s="200" t="str">
        <f>IF(C412="","",VLOOKUP(C412,项目管理台账!$K$4:$O$1000,5,0))</f>
        <v/>
      </c>
      <c r="E412" s="210"/>
      <c r="F412" s="211"/>
      <c r="G412" s="212"/>
      <c r="H412" s="76"/>
      <c r="I412" s="213"/>
      <c r="J412" s="214"/>
    </row>
    <row r="413" spans="1:10">
      <c r="A413" s="197" t="str">
        <f t="shared" si="6"/>
        <v/>
      </c>
      <c r="B413" s="208"/>
      <c r="C413" s="209"/>
      <c r="D413" s="200" t="str">
        <f>IF(C413="","",VLOOKUP(C413,项目管理台账!$K$4:$O$1000,5,0))</f>
        <v/>
      </c>
      <c r="E413" s="210"/>
      <c r="F413" s="211"/>
      <c r="G413" s="212"/>
      <c r="H413" s="76"/>
      <c r="I413" s="213"/>
      <c r="J413" s="214"/>
    </row>
    <row r="414" spans="1:10">
      <c r="A414" s="197" t="str">
        <f t="shared" si="6"/>
        <v/>
      </c>
      <c r="B414" s="208"/>
      <c r="C414" s="209"/>
      <c r="D414" s="200" t="str">
        <f>IF(C414="","",VLOOKUP(C414,项目管理台账!$K$4:$O$1000,5,0))</f>
        <v/>
      </c>
      <c r="E414" s="210"/>
      <c r="F414" s="211"/>
      <c r="G414" s="212"/>
      <c r="H414" s="76"/>
      <c r="I414" s="213"/>
      <c r="J414" s="214"/>
    </row>
    <row r="415" spans="1:10">
      <c r="A415" s="197" t="str">
        <f t="shared" si="6"/>
        <v/>
      </c>
      <c r="B415" s="208"/>
      <c r="C415" s="209"/>
      <c r="D415" s="200" t="str">
        <f>IF(C415="","",VLOOKUP(C415,项目管理台账!$K$4:$O$1000,5,0))</f>
        <v/>
      </c>
      <c r="E415" s="210"/>
      <c r="F415" s="211"/>
      <c r="G415" s="212"/>
      <c r="H415" s="76"/>
      <c r="I415" s="213"/>
      <c r="J415" s="214"/>
    </row>
    <row r="416" spans="1:10">
      <c r="A416" s="197" t="str">
        <f t="shared" si="6"/>
        <v/>
      </c>
      <c r="B416" s="208"/>
      <c r="C416" s="209"/>
      <c r="D416" s="200" t="str">
        <f>IF(C416="","",VLOOKUP(C416,项目管理台账!$K$4:$O$1000,5,0))</f>
        <v/>
      </c>
      <c r="E416" s="210"/>
      <c r="F416" s="211"/>
      <c r="G416" s="212"/>
      <c r="H416" s="76"/>
      <c r="I416" s="213"/>
      <c r="J416" s="214"/>
    </row>
    <row r="417" spans="1:10">
      <c r="A417" s="197" t="str">
        <f t="shared" si="6"/>
        <v/>
      </c>
      <c r="B417" s="208"/>
      <c r="C417" s="209"/>
      <c r="D417" s="200" t="str">
        <f>IF(C417="","",VLOOKUP(C417,项目管理台账!$K$4:$O$1000,5,0))</f>
        <v/>
      </c>
      <c r="E417" s="210"/>
      <c r="F417" s="211"/>
      <c r="G417" s="212"/>
      <c r="H417" s="76"/>
      <c r="I417" s="213"/>
      <c r="J417" s="214"/>
    </row>
    <row r="418" spans="1:10">
      <c r="A418" s="197" t="str">
        <f t="shared" si="6"/>
        <v/>
      </c>
      <c r="B418" s="208"/>
      <c r="C418" s="209"/>
      <c r="D418" s="200" t="str">
        <f>IF(C418="","",VLOOKUP(C418,项目管理台账!$K$4:$O$1000,5,0))</f>
        <v/>
      </c>
      <c r="E418" s="210"/>
      <c r="F418" s="211"/>
      <c r="G418" s="212"/>
      <c r="H418" s="76"/>
      <c r="I418" s="213"/>
      <c r="J418" s="214"/>
    </row>
    <row r="419" spans="1:10">
      <c r="A419" s="197" t="str">
        <f t="shared" si="6"/>
        <v/>
      </c>
      <c r="B419" s="208"/>
      <c r="C419" s="209"/>
      <c r="D419" s="200" t="str">
        <f>IF(C419="","",VLOOKUP(C419,项目管理台账!$K$4:$O$1000,5,0))</f>
        <v/>
      </c>
      <c r="E419" s="210"/>
      <c r="F419" s="211"/>
      <c r="G419" s="212"/>
      <c r="H419" s="76"/>
      <c r="I419" s="213"/>
      <c r="J419" s="214"/>
    </row>
    <row r="420" spans="1:10">
      <c r="A420" s="197" t="str">
        <f t="shared" si="6"/>
        <v/>
      </c>
      <c r="B420" s="208"/>
      <c r="C420" s="209"/>
      <c r="D420" s="200" t="str">
        <f>IF(C420="","",VLOOKUP(C420,项目管理台账!$K$4:$O$1000,5,0))</f>
        <v/>
      </c>
      <c r="E420" s="210"/>
      <c r="F420" s="211"/>
      <c r="G420" s="212"/>
      <c r="H420" s="76"/>
      <c r="I420" s="213"/>
      <c r="J420" s="214"/>
    </row>
    <row r="421" spans="1:10">
      <c r="A421" s="197" t="str">
        <f t="shared" si="6"/>
        <v/>
      </c>
      <c r="B421" s="208"/>
      <c r="C421" s="209"/>
      <c r="D421" s="200" t="str">
        <f>IF(C421="","",VLOOKUP(C421,项目管理台账!$K$4:$O$1000,5,0))</f>
        <v/>
      </c>
      <c r="E421" s="210"/>
      <c r="F421" s="211"/>
      <c r="G421" s="212"/>
      <c r="H421" s="76"/>
      <c r="I421" s="213"/>
      <c r="J421" s="214"/>
    </row>
    <row r="422" spans="1:10">
      <c r="A422" s="197" t="str">
        <f t="shared" si="6"/>
        <v/>
      </c>
      <c r="B422" s="208"/>
      <c r="C422" s="209"/>
      <c r="D422" s="200" t="str">
        <f>IF(C422="","",VLOOKUP(C422,项目管理台账!$K$4:$O$1000,5,0))</f>
        <v/>
      </c>
      <c r="E422" s="210"/>
      <c r="F422" s="211"/>
      <c r="G422" s="212"/>
      <c r="H422" s="76"/>
      <c r="I422" s="213"/>
      <c r="J422" s="214"/>
    </row>
    <row r="423" spans="1:10">
      <c r="A423" s="197" t="str">
        <f t="shared" si="6"/>
        <v/>
      </c>
      <c r="B423" s="208"/>
      <c r="C423" s="209"/>
      <c r="D423" s="200" t="str">
        <f>IF(C423="","",VLOOKUP(C423,项目管理台账!$K$4:$O$1000,5,0))</f>
        <v/>
      </c>
      <c r="E423" s="210"/>
      <c r="F423" s="211"/>
      <c r="G423" s="212"/>
      <c r="H423" s="76"/>
      <c r="I423" s="213"/>
      <c r="J423" s="214"/>
    </row>
    <row r="424" spans="1:10">
      <c r="A424" s="197" t="str">
        <f t="shared" si="6"/>
        <v/>
      </c>
      <c r="B424" s="208"/>
      <c r="C424" s="209"/>
      <c r="D424" s="200" t="str">
        <f>IF(C424="","",VLOOKUP(C424,项目管理台账!$K$4:$O$1000,5,0))</f>
        <v/>
      </c>
      <c r="E424" s="210"/>
      <c r="F424" s="211"/>
      <c r="G424" s="212"/>
      <c r="H424" s="76"/>
      <c r="I424" s="213"/>
      <c r="J424" s="214"/>
    </row>
    <row r="425" spans="1:10">
      <c r="A425" s="197" t="str">
        <f t="shared" si="6"/>
        <v/>
      </c>
      <c r="B425" s="208"/>
      <c r="C425" s="209"/>
      <c r="D425" s="200" t="str">
        <f>IF(C425="","",VLOOKUP(C425,项目管理台账!$K$4:$O$1000,5,0))</f>
        <v/>
      </c>
      <c r="E425" s="210"/>
      <c r="F425" s="211"/>
      <c r="G425" s="212"/>
      <c r="H425" s="76"/>
      <c r="I425" s="213"/>
      <c r="J425" s="214"/>
    </row>
    <row r="426" spans="1:10">
      <c r="A426" s="197" t="str">
        <f t="shared" si="6"/>
        <v/>
      </c>
      <c r="B426" s="208"/>
      <c r="C426" s="209"/>
      <c r="D426" s="200" t="str">
        <f>IF(C426="","",VLOOKUP(C426,项目管理台账!$K$4:$O$1000,5,0))</f>
        <v/>
      </c>
      <c r="E426" s="210"/>
      <c r="F426" s="211"/>
      <c r="G426" s="212"/>
      <c r="H426" s="76"/>
      <c r="I426" s="213"/>
      <c r="J426" s="214"/>
    </row>
    <row r="427" spans="1:10">
      <c r="A427" s="197" t="str">
        <f t="shared" si="6"/>
        <v/>
      </c>
      <c r="B427" s="208"/>
      <c r="C427" s="209"/>
      <c r="D427" s="200" t="str">
        <f>IF(C427="","",VLOOKUP(C427,项目管理台账!$K$4:$O$1000,5,0))</f>
        <v/>
      </c>
      <c r="E427" s="210"/>
      <c r="F427" s="211"/>
      <c r="G427" s="212"/>
      <c r="H427" s="76"/>
      <c r="I427" s="213"/>
      <c r="J427" s="214"/>
    </row>
    <row r="428" spans="1:10">
      <c r="A428" s="197" t="str">
        <f t="shared" si="6"/>
        <v/>
      </c>
      <c r="B428" s="208"/>
      <c r="C428" s="209"/>
      <c r="D428" s="200" t="str">
        <f>IF(C428="","",VLOOKUP(C428,项目管理台账!$K$4:$O$1000,5,0))</f>
        <v/>
      </c>
      <c r="E428" s="210"/>
      <c r="F428" s="211"/>
      <c r="G428" s="212"/>
      <c r="H428" s="76"/>
      <c r="I428" s="213"/>
      <c r="J428" s="214"/>
    </row>
    <row r="429" spans="1:10">
      <c r="A429" s="197" t="str">
        <f t="shared" si="6"/>
        <v/>
      </c>
      <c r="B429" s="208"/>
      <c r="C429" s="209"/>
      <c r="D429" s="200" t="str">
        <f>IF(C429="","",VLOOKUP(C429,项目管理台账!$K$4:$O$1000,5,0))</f>
        <v/>
      </c>
      <c r="E429" s="210"/>
      <c r="F429" s="211"/>
      <c r="G429" s="212"/>
      <c r="H429" s="76"/>
      <c r="I429" s="213"/>
      <c r="J429" s="214"/>
    </row>
    <row r="430" spans="1:10">
      <c r="A430" s="197" t="str">
        <f t="shared" si="6"/>
        <v/>
      </c>
      <c r="B430" s="208"/>
      <c r="C430" s="209"/>
      <c r="D430" s="200" t="str">
        <f>IF(C430="","",VLOOKUP(C430,项目管理台账!$K$4:$O$1000,5,0))</f>
        <v/>
      </c>
      <c r="E430" s="210"/>
      <c r="F430" s="211"/>
      <c r="G430" s="212"/>
      <c r="H430" s="76"/>
      <c r="I430" s="213"/>
      <c r="J430" s="214"/>
    </row>
    <row r="431" spans="1:10">
      <c r="A431" s="197" t="str">
        <f t="shared" si="6"/>
        <v/>
      </c>
      <c r="B431" s="208"/>
      <c r="C431" s="209"/>
      <c r="D431" s="200" t="str">
        <f>IF(C431="","",VLOOKUP(C431,项目管理台账!$K$4:$O$1000,5,0))</f>
        <v/>
      </c>
      <c r="E431" s="210"/>
      <c r="F431" s="211"/>
      <c r="G431" s="212"/>
      <c r="H431" s="76"/>
      <c r="I431" s="213"/>
      <c r="J431" s="214"/>
    </row>
    <row r="432" spans="1:10">
      <c r="A432" s="197" t="str">
        <f t="shared" si="6"/>
        <v/>
      </c>
      <c r="B432" s="208"/>
      <c r="C432" s="209"/>
      <c r="D432" s="200" t="str">
        <f>IF(C432="","",VLOOKUP(C432,项目管理台账!$K$4:$O$1000,5,0))</f>
        <v/>
      </c>
      <c r="E432" s="210"/>
      <c r="F432" s="211"/>
      <c r="G432" s="212"/>
      <c r="H432" s="76"/>
      <c r="I432" s="213"/>
      <c r="J432" s="214"/>
    </row>
    <row r="433" spans="1:10">
      <c r="A433" s="197" t="str">
        <f t="shared" si="6"/>
        <v/>
      </c>
      <c r="B433" s="208"/>
      <c r="C433" s="209"/>
      <c r="D433" s="200" t="str">
        <f>IF(C433="","",VLOOKUP(C433,项目管理台账!$K$4:$O$1000,5,0))</f>
        <v/>
      </c>
      <c r="E433" s="210"/>
      <c r="F433" s="211"/>
      <c r="G433" s="212"/>
      <c r="H433" s="76"/>
      <c r="I433" s="213"/>
      <c r="J433" s="214"/>
    </row>
    <row r="434" spans="1:10">
      <c r="A434" s="197" t="str">
        <f t="shared" si="6"/>
        <v/>
      </c>
      <c r="B434" s="208"/>
      <c r="C434" s="209"/>
      <c r="D434" s="200" t="str">
        <f>IF(C434="","",VLOOKUP(C434,项目管理台账!$K$4:$O$1000,5,0))</f>
        <v/>
      </c>
      <c r="E434" s="210"/>
      <c r="F434" s="211"/>
      <c r="G434" s="212"/>
      <c r="H434" s="76"/>
      <c r="I434" s="213"/>
      <c r="J434" s="214"/>
    </row>
    <row r="435" spans="1:10">
      <c r="A435" s="197" t="str">
        <f t="shared" si="6"/>
        <v/>
      </c>
      <c r="B435" s="208"/>
      <c r="C435" s="209"/>
      <c r="D435" s="200" t="str">
        <f>IF(C435="","",VLOOKUP(C435,项目管理台账!$K$4:$O$1000,5,0))</f>
        <v/>
      </c>
      <c r="E435" s="210"/>
      <c r="F435" s="211"/>
      <c r="G435" s="212"/>
      <c r="H435" s="76"/>
      <c r="I435" s="213"/>
      <c r="J435" s="214"/>
    </row>
    <row r="436" spans="1:10">
      <c r="A436" s="197" t="str">
        <f t="shared" si="6"/>
        <v/>
      </c>
      <c r="B436" s="208"/>
      <c r="C436" s="209"/>
      <c r="D436" s="200" t="str">
        <f>IF(C436="","",VLOOKUP(C436,项目管理台账!$K$4:$O$1000,5,0))</f>
        <v/>
      </c>
      <c r="E436" s="210"/>
      <c r="F436" s="211"/>
      <c r="G436" s="212"/>
      <c r="H436" s="76"/>
      <c r="I436" s="213"/>
      <c r="J436" s="214"/>
    </row>
    <row r="437" spans="1:10">
      <c r="A437" s="197" t="str">
        <f t="shared" si="6"/>
        <v/>
      </c>
      <c r="B437" s="208"/>
      <c r="C437" s="209"/>
      <c r="D437" s="200" t="str">
        <f>IF(C437="","",VLOOKUP(C437,项目管理台账!$K$4:$O$1000,5,0))</f>
        <v/>
      </c>
      <c r="E437" s="210"/>
      <c r="F437" s="211"/>
      <c r="G437" s="212"/>
      <c r="H437" s="76"/>
      <c r="I437" s="213"/>
      <c r="J437" s="214"/>
    </row>
    <row r="438" spans="1:10">
      <c r="A438" s="197" t="str">
        <f t="shared" si="6"/>
        <v/>
      </c>
      <c r="B438" s="208"/>
      <c r="C438" s="209"/>
      <c r="D438" s="200" t="str">
        <f>IF(C438="","",VLOOKUP(C438,项目管理台账!$K$4:$O$1000,5,0))</f>
        <v/>
      </c>
      <c r="E438" s="210"/>
      <c r="F438" s="211"/>
      <c r="G438" s="212"/>
      <c r="H438" s="76"/>
      <c r="I438" s="213"/>
      <c r="J438" s="214"/>
    </row>
    <row r="439" spans="1:10">
      <c r="A439" s="197" t="str">
        <f t="shared" si="6"/>
        <v/>
      </c>
      <c r="B439" s="208"/>
      <c r="C439" s="209"/>
      <c r="D439" s="200" t="str">
        <f>IF(C439="","",VLOOKUP(C439,项目管理台账!$K$4:$O$1000,5,0))</f>
        <v/>
      </c>
      <c r="E439" s="210"/>
      <c r="F439" s="211"/>
      <c r="G439" s="212"/>
      <c r="H439" s="76"/>
      <c r="I439" s="213"/>
      <c r="J439" s="214"/>
    </row>
    <row r="440" spans="1:10">
      <c r="A440" s="197" t="str">
        <f t="shared" si="6"/>
        <v/>
      </c>
      <c r="B440" s="208"/>
      <c r="C440" s="209"/>
      <c r="D440" s="200" t="str">
        <f>IF(C440="","",VLOOKUP(C440,项目管理台账!$K$4:$O$1000,5,0))</f>
        <v/>
      </c>
      <c r="E440" s="210"/>
      <c r="F440" s="211"/>
      <c r="G440" s="212"/>
      <c r="H440" s="76"/>
      <c r="I440" s="213"/>
      <c r="J440" s="214"/>
    </row>
    <row r="441" spans="1:10">
      <c r="A441" s="197" t="str">
        <f t="shared" si="6"/>
        <v/>
      </c>
      <c r="B441" s="208"/>
      <c r="C441" s="209"/>
      <c r="D441" s="200" t="str">
        <f>IF(C441="","",VLOOKUP(C441,项目管理台账!$K$4:$O$1000,5,0))</f>
        <v/>
      </c>
      <c r="E441" s="210"/>
      <c r="F441" s="211"/>
      <c r="G441" s="212"/>
      <c r="H441" s="76"/>
      <c r="I441" s="213"/>
      <c r="J441" s="214"/>
    </row>
    <row r="442" spans="1:10">
      <c r="A442" s="197" t="str">
        <f t="shared" si="6"/>
        <v/>
      </c>
      <c r="B442" s="208"/>
      <c r="C442" s="209"/>
      <c r="D442" s="200" t="str">
        <f>IF(C442="","",VLOOKUP(C442,项目管理台账!$K$4:$O$1000,5,0))</f>
        <v/>
      </c>
      <c r="E442" s="210"/>
      <c r="F442" s="211"/>
      <c r="G442" s="212"/>
      <c r="H442" s="76"/>
      <c r="I442" s="213"/>
      <c r="J442" s="214"/>
    </row>
    <row r="443" spans="1:10">
      <c r="A443" s="197" t="str">
        <f t="shared" si="6"/>
        <v/>
      </c>
      <c r="B443" s="208"/>
      <c r="C443" s="209"/>
      <c r="D443" s="200" t="str">
        <f>IF(C443="","",VLOOKUP(C443,项目管理台账!$K$4:$O$1000,5,0))</f>
        <v/>
      </c>
      <c r="E443" s="210"/>
      <c r="F443" s="211"/>
      <c r="G443" s="212"/>
      <c r="H443" s="76"/>
      <c r="I443" s="213"/>
      <c r="J443" s="214"/>
    </row>
    <row r="444" spans="1:10">
      <c r="A444" s="197" t="str">
        <f t="shared" si="6"/>
        <v/>
      </c>
      <c r="B444" s="208"/>
      <c r="C444" s="209"/>
      <c r="D444" s="200" t="str">
        <f>IF(C444="","",VLOOKUP(C444,项目管理台账!$K$4:$O$1000,5,0))</f>
        <v/>
      </c>
      <c r="E444" s="210"/>
      <c r="F444" s="211"/>
      <c r="G444" s="212"/>
      <c r="H444" s="76"/>
      <c r="I444" s="213"/>
      <c r="J444" s="214"/>
    </row>
    <row r="445" spans="1:10">
      <c r="A445" s="197" t="str">
        <f t="shared" si="6"/>
        <v/>
      </c>
      <c r="B445" s="208"/>
      <c r="C445" s="209"/>
      <c r="D445" s="200" t="str">
        <f>IF(C445="","",VLOOKUP(C445,项目管理台账!$K$4:$O$1000,5,0))</f>
        <v/>
      </c>
      <c r="E445" s="210"/>
      <c r="F445" s="211"/>
      <c r="G445" s="212"/>
      <c r="H445" s="76"/>
      <c r="I445" s="213"/>
      <c r="J445" s="214"/>
    </row>
    <row r="446" spans="1:10">
      <c r="A446" s="197" t="str">
        <f t="shared" si="6"/>
        <v/>
      </c>
      <c r="B446" s="208"/>
      <c r="C446" s="209"/>
      <c r="D446" s="200" t="str">
        <f>IF(C446="","",VLOOKUP(C446,项目管理台账!$K$4:$O$1000,5,0))</f>
        <v/>
      </c>
      <c r="E446" s="210"/>
      <c r="F446" s="211"/>
      <c r="G446" s="212"/>
      <c r="H446" s="76"/>
      <c r="I446" s="213"/>
      <c r="J446" s="214"/>
    </row>
    <row r="447" spans="1:10">
      <c r="A447" s="197" t="str">
        <f t="shared" si="6"/>
        <v/>
      </c>
      <c r="B447" s="208"/>
      <c r="C447" s="209"/>
      <c r="D447" s="200" t="str">
        <f>IF(C447="","",VLOOKUP(C447,项目管理台账!$K$4:$O$1000,5,0))</f>
        <v/>
      </c>
      <c r="E447" s="210"/>
      <c r="F447" s="211"/>
      <c r="G447" s="212"/>
      <c r="H447" s="76"/>
      <c r="I447" s="213"/>
      <c r="J447" s="214"/>
    </row>
    <row r="448" spans="1:10">
      <c r="A448" s="197" t="str">
        <f t="shared" si="6"/>
        <v/>
      </c>
      <c r="B448" s="208"/>
      <c r="C448" s="209"/>
      <c r="D448" s="200" t="str">
        <f>IF(C448="","",VLOOKUP(C448,项目管理台账!$K$4:$O$1000,5,0))</f>
        <v/>
      </c>
      <c r="E448" s="210"/>
      <c r="F448" s="211"/>
      <c r="G448" s="212"/>
      <c r="H448" s="76"/>
      <c r="I448" s="213"/>
      <c r="J448" s="214"/>
    </row>
    <row r="449" spans="1:10">
      <c r="A449" s="197" t="str">
        <f t="shared" si="6"/>
        <v/>
      </c>
      <c r="B449" s="208"/>
      <c r="C449" s="209"/>
      <c r="D449" s="200" t="str">
        <f>IF(C449="","",VLOOKUP(C449,项目管理台账!$K$4:$O$1000,5,0))</f>
        <v/>
      </c>
      <c r="E449" s="210"/>
      <c r="F449" s="211"/>
      <c r="G449" s="212"/>
      <c r="H449" s="76"/>
      <c r="I449" s="213"/>
      <c r="J449" s="214"/>
    </row>
    <row r="450" spans="1:10">
      <c r="A450" s="197" t="str">
        <f t="shared" si="6"/>
        <v/>
      </c>
      <c r="B450" s="208"/>
      <c r="C450" s="209"/>
      <c r="D450" s="200" t="str">
        <f>IF(C450="","",VLOOKUP(C450,项目管理台账!$K$4:$O$1000,5,0))</f>
        <v/>
      </c>
      <c r="E450" s="210"/>
      <c r="F450" s="211"/>
      <c r="G450" s="212"/>
      <c r="H450" s="76"/>
      <c r="I450" s="213"/>
      <c r="J450" s="214"/>
    </row>
    <row r="451" spans="1:10">
      <c r="A451" s="197" t="str">
        <f t="shared" si="6"/>
        <v/>
      </c>
      <c r="B451" s="208"/>
      <c r="C451" s="209"/>
      <c r="D451" s="200" t="str">
        <f>IF(C451="","",VLOOKUP(C451,项目管理台账!$K$4:$O$1000,5,0))</f>
        <v/>
      </c>
      <c r="E451" s="210"/>
      <c r="F451" s="211"/>
      <c r="G451" s="212"/>
      <c r="H451" s="76"/>
      <c r="I451" s="213"/>
      <c r="J451" s="214"/>
    </row>
    <row r="452" spans="1:10">
      <c r="A452" s="197" t="str">
        <f t="shared" si="6"/>
        <v/>
      </c>
      <c r="B452" s="208"/>
      <c r="C452" s="209"/>
      <c r="D452" s="200" t="str">
        <f>IF(C452="","",VLOOKUP(C452,项目管理台账!$K$4:$O$1000,5,0))</f>
        <v/>
      </c>
      <c r="E452" s="210"/>
      <c r="F452" s="211"/>
      <c r="G452" s="212"/>
      <c r="H452" s="76"/>
      <c r="I452" s="213"/>
      <c r="J452" s="214"/>
    </row>
    <row r="453" spans="1:10">
      <c r="A453" s="197" t="str">
        <f t="shared" ref="A453:A516" si="7">IF(B453="","",ROW()-3)</f>
        <v/>
      </c>
      <c r="B453" s="208"/>
      <c r="C453" s="209"/>
      <c r="D453" s="200" t="str">
        <f>IF(C453="","",VLOOKUP(C453,项目管理台账!$K$4:$O$1000,5,0))</f>
        <v/>
      </c>
      <c r="E453" s="210"/>
      <c r="F453" s="211"/>
      <c r="G453" s="212"/>
      <c r="H453" s="76"/>
      <c r="I453" s="213"/>
      <c r="J453" s="214"/>
    </row>
    <row r="454" spans="1:10">
      <c r="A454" s="197" t="str">
        <f t="shared" si="7"/>
        <v/>
      </c>
      <c r="B454" s="208"/>
      <c r="C454" s="209"/>
      <c r="D454" s="200" t="str">
        <f>IF(C454="","",VLOOKUP(C454,项目管理台账!$K$4:$O$1000,5,0))</f>
        <v/>
      </c>
      <c r="E454" s="210"/>
      <c r="F454" s="211"/>
      <c r="G454" s="212"/>
      <c r="H454" s="76"/>
      <c r="I454" s="213"/>
      <c r="J454" s="214"/>
    </row>
    <row r="455" spans="1:10">
      <c r="A455" s="197" t="str">
        <f t="shared" si="7"/>
        <v/>
      </c>
      <c r="B455" s="208"/>
      <c r="C455" s="209"/>
      <c r="D455" s="200" t="str">
        <f>IF(C455="","",VLOOKUP(C455,项目管理台账!$K$4:$O$1000,5,0))</f>
        <v/>
      </c>
      <c r="E455" s="210"/>
      <c r="F455" s="211"/>
      <c r="G455" s="212"/>
      <c r="H455" s="76"/>
      <c r="I455" s="213"/>
      <c r="J455" s="214"/>
    </row>
    <row r="456" spans="1:10">
      <c r="A456" s="197" t="str">
        <f t="shared" si="7"/>
        <v/>
      </c>
      <c r="B456" s="208"/>
      <c r="C456" s="209"/>
      <c r="D456" s="200" t="str">
        <f>IF(C456="","",VLOOKUP(C456,项目管理台账!$K$4:$O$1000,5,0))</f>
        <v/>
      </c>
      <c r="E456" s="210"/>
      <c r="F456" s="211"/>
      <c r="G456" s="212"/>
      <c r="H456" s="76"/>
      <c r="I456" s="213"/>
      <c r="J456" s="214"/>
    </row>
    <row r="457" spans="1:10">
      <c r="A457" s="197" t="str">
        <f t="shared" si="7"/>
        <v/>
      </c>
      <c r="B457" s="208"/>
      <c r="C457" s="209"/>
      <c r="D457" s="200" t="str">
        <f>IF(C457="","",VLOOKUP(C457,项目管理台账!$K$4:$O$1000,5,0))</f>
        <v/>
      </c>
      <c r="E457" s="210"/>
      <c r="F457" s="211"/>
      <c r="G457" s="212"/>
      <c r="H457" s="76"/>
      <c r="I457" s="213"/>
      <c r="J457" s="214"/>
    </row>
    <row r="458" spans="1:10">
      <c r="A458" s="197" t="str">
        <f t="shared" si="7"/>
        <v/>
      </c>
      <c r="B458" s="208"/>
      <c r="C458" s="209"/>
      <c r="D458" s="200" t="str">
        <f>IF(C458="","",VLOOKUP(C458,项目管理台账!$K$4:$O$1000,5,0))</f>
        <v/>
      </c>
      <c r="E458" s="210"/>
      <c r="F458" s="211"/>
      <c r="G458" s="212"/>
      <c r="H458" s="76"/>
      <c r="I458" s="213"/>
      <c r="J458" s="214"/>
    </row>
    <row r="459" spans="1:10">
      <c r="A459" s="197" t="str">
        <f t="shared" si="7"/>
        <v/>
      </c>
      <c r="B459" s="208"/>
      <c r="C459" s="209"/>
      <c r="D459" s="200" t="str">
        <f>IF(C459="","",VLOOKUP(C459,项目管理台账!$K$4:$O$1000,5,0))</f>
        <v/>
      </c>
      <c r="E459" s="210"/>
      <c r="F459" s="211"/>
      <c r="G459" s="212"/>
      <c r="H459" s="76"/>
      <c r="I459" s="213"/>
      <c r="J459" s="214"/>
    </row>
    <row r="460" spans="1:10">
      <c r="A460" s="197" t="str">
        <f t="shared" si="7"/>
        <v/>
      </c>
      <c r="B460" s="208"/>
      <c r="C460" s="209"/>
      <c r="D460" s="200" t="str">
        <f>IF(C460="","",VLOOKUP(C460,项目管理台账!$K$4:$O$1000,5,0))</f>
        <v/>
      </c>
      <c r="E460" s="210"/>
      <c r="F460" s="211"/>
      <c r="G460" s="212"/>
      <c r="H460" s="76"/>
      <c r="I460" s="213"/>
      <c r="J460" s="214"/>
    </row>
    <row r="461" spans="1:10">
      <c r="A461" s="197" t="str">
        <f t="shared" si="7"/>
        <v/>
      </c>
      <c r="B461" s="208"/>
      <c r="C461" s="209"/>
      <c r="D461" s="200" t="str">
        <f>IF(C461="","",VLOOKUP(C461,项目管理台账!$K$4:$O$1000,5,0))</f>
        <v/>
      </c>
      <c r="E461" s="210"/>
      <c r="F461" s="211"/>
      <c r="G461" s="212"/>
      <c r="H461" s="76"/>
      <c r="I461" s="213"/>
      <c r="J461" s="214"/>
    </row>
    <row r="462" spans="1:10">
      <c r="A462" s="197" t="str">
        <f t="shared" si="7"/>
        <v/>
      </c>
      <c r="B462" s="208"/>
      <c r="C462" s="209"/>
      <c r="D462" s="200" t="str">
        <f>IF(C462="","",VLOOKUP(C462,项目管理台账!$K$4:$O$1000,5,0))</f>
        <v/>
      </c>
      <c r="E462" s="210"/>
      <c r="F462" s="211"/>
      <c r="G462" s="212"/>
      <c r="H462" s="76"/>
      <c r="I462" s="213"/>
      <c r="J462" s="214"/>
    </row>
    <row r="463" spans="1:10">
      <c r="A463" s="197" t="str">
        <f t="shared" si="7"/>
        <v/>
      </c>
      <c r="B463" s="208"/>
      <c r="C463" s="209"/>
      <c r="D463" s="200" t="str">
        <f>IF(C463="","",VLOOKUP(C463,项目管理台账!$K$4:$O$1000,5,0))</f>
        <v/>
      </c>
      <c r="E463" s="210"/>
      <c r="F463" s="211"/>
      <c r="G463" s="212"/>
      <c r="H463" s="76"/>
      <c r="I463" s="213"/>
      <c r="J463" s="214"/>
    </row>
    <row r="464" spans="1:10">
      <c r="A464" s="197" t="str">
        <f t="shared" si="7"/>
        <v/>
      </c>
      <c r="B464" s="208"/>
      <c r="C464" s="209"/>
      <c r="D464" s="200" t="str">
        <f>IF(C464="","",VLOOKUP(C464,项目管理台账!$K$4:$O$1000,5,0))</f>
        <v/>
      </c>
      <c r="E464" s="210"/>
      <c r="F464" s="211"/>
      <c r="G464" s="212"/>
      <c r="H464" s="76"/>
      <c r="I464" s="213"/>
      <c r="J464" s="214"/>
    </row>
    <row r="465" spans="1:10">
      <c r="A465" s="197" t="str">
        <f t="shared" si="7"/>
        <v/>
      </c>
      <c r="B465" s="208"/>
      <c r="C465" s="209"/>
      <c r="D465" s="200" t="str">
        <f>IF(C465="","",VLOOKUP(C465,项目管理台账!$K$4:$O$1000,5,0))</f>
        <v/>
      </c>
      <c r="E465" s="210"/>
      <c r="F465" s="211"/>
      <c r="G465" s="212"/>
      <c r="H465" s="76"/>
      <c r="I465" s="213"/>
      <c r="J465" s="214"/>
    </row>
    <row r="466" spans="1:10">
      <c r="A466" s="197" t="str">
        <f t="shared" si="7"/>
        <v/>
      </c>
      <c r="B466" s="208"/>
      <c r="C466" s="209"/>
      <c r="D466" s="200" t="str">
        <f>IF(C466="","",VLOOKUP(C466,项目管理台账!$K$4:$O$1000,5,0))</f>
        <v/>
      </c>
      <c r="E466" s="210"/>
      <c r="F466" s="211"/>
      <c r="G466" s="212"/>
      <c r="H466" s="76"/>
      <c r="I466" s="213"/>
      <c r="J466" s="214"/>
    </row>
    <row r="467" spans="1:10">
      <c r="A467" s="197" t="str">
        <f t="shared" si="7"/>
        <v/>
      </c>
      <c r="B467" s="208"/>
      <c r="C467" s="209"/>
      <c r="D467" s="200" t="str">
        <f>IF(C467="","",VLOOKUP(C467,项目管理台账!$K$4:$O$1000,5,0))</f>
        <v/>
      </c>
      <c r="E467" s="210"/>
      <c r="F467" s="211"/>
      <c r="G467" s="212"/>
      <c r="H467" s="76"/>
      <c r="I467" s="213"/>
      <c r="J467" s="214"/>
    </row>
    <row r="468" spans="1:10">
      <c r="A468" s="197" t="str">
        <f t="shared" si="7"/>
        <v/>
      </c>
      <c r="B468" s="208"/>
      <c r="C468" s="209"/>
      <c r="D468" s="200" t="str">
        <f>IF(C468="","",VLOOKUP(C468,项目管理台账!$K$4:$O$1000,5,0))</f>
        <v/>
      </c>
      <c r="E468" s="210"/>
      <c r="F468" s="211"/>
      <c r="G468" s="212"/>
      <c r="H468" s="76"/>
      <c r="I468" s="213"/>
      <c r="J468" s="214"/>
    </row>
    <row r="469" spans="1:10">
      <c r="A469" s="197" t="str">
        <f t="shared" si="7"/>
        <v/>
      </c>
      <c r="B469" s="208"/>
      <c r="C469" s="209"/>
      <c r="D469" s="200" t="str">
        <f>IF(C469="","",VLOOKUP(C469,项目管理台账!$K$4:$O$1000,5,0))</f>
        <v/>
      </c>
      <c r="E469" s="210"/>
      <c r="F469" s="211"/>
      <c r="G469" s="212"/>
      <c r="H469" s="76"/>
      <c r="I469" s="213"/>
      <c r="J469" s="214"/>
    </row>
    <row r="470" spans="1:10">
      <c r="A470" s="197" t="str">
        <f t="shared" si="7"/>
        <v/>
      </c>
      <c r="B470" s="208"/>
      <c r="C470" s="209"/>
      <c r="D470" s="200" t="str">
        <f>IF(C470="","",VLOOKUP(C470,项目管理台账!$K$4:$O$1000,5,0))</f>
        <v/>
      </c>
      <c r="E470" s="210"/>
      <c r="F470" s="211"/>
      <c r="G470" s="212"/>
      <c r="H470" s="76"/>
      <c r="I470" s="213"/>
      <c r="J470" s="214"/>
    </row>
    <row r="471" spans="1:10">
      <c r="A471" s="197" t="str">
        <f t="shared" si="7"/>
        <v/>
      </c>
      <c r="B471" s="208"/>
      <c r="C471" s="209"/>
      <c r="D471" s="200" t="str">
        <f>IF(C471="","",VLOOKUP(C471,项目管理台账!$K$4:$O$1000,5,0))</f>
        <v/>
      </c>
      <c r="E471" s="210"/>
      <c r="F471" s="211"/>
      <c r="G471" s="212"/>
      <c r="H471" s="76"/>
      <c r="I471" s="213"/>
      <c r="J471" s="214"/>
    </row>
    <row r="472" spans="1:10">
      <c r="A472" s="197" t="str">
        <f t="shared" si="7"/>
        <v/>
      </c>
      <c r="B472" s="208"/>
      <c r="C472" s="209"/>
      <c r="D472" s="200" t="str">
        <f>IF(C472="","",VLOOKUP(C472,项目管理台账!$K$4:$O$1000,5,0))</f>
        <v/>
      </c>
      <c r="E472" s="210"/>
      <c r="F472" s="211"/>
      <c r="G472" s="212"/>
      <c r="H472" s="76"/>
      <c r="I472" s="213"/>
      <c r="J472" s="214"/>
    </row>
    <row r="473" spans="1:10">
      <c r="A473" s="197" t="str">
        <f t="shared" si="7"/>
        <v/>
      </c>
      <c r="B473" s="208"/>
      <c r="C473" s="209"/>
      <c r="D473" s="200" t="str">
        <f>IF(C473="","",VLOOKUP(C473,项目管理台账!$K$4:$O$1000,5,0))</f>
        <v/>
      </c>
      <c r="E473" s="210"/>
      <c r="F473" s="211"/>
      <c r="G473" s="212"/>
      <c r="H473" s="76"/>
      <c r="I473" s="213"/>
      <c r="J473" s="214"/>
    </row>
    <row r="474" spans="1:10">
      <c r="A474" s="197" t="str">
        <f t="shared" si="7"/>
        <v/>
      </c>
      <c r="B474" s="208"/>
      <c r="C474" s="209"/>
      <c r="D474" s="200" t="str">
        <f>IF(C474="","",VLOOKUP(C474,项目管理台账!$K$4:$O$1000,5,0))</f>
        <v/>
      </c>
      <c r="E474" s="210"/>
      <c r="F474" s="211"/>
      <c r="G474" s="212"/>
      <c r="H474" s="76"/>
      <c r="I474" s="213"/>
      <c r="J474" s="214"/>
    </row>
    <row r="475" spans="1:10">
      <c r="A475" s="197" t="str">
        <f t="shared" si="7"/>
        <v/>
      </c>
      <c r="B475" s="208"/>
      <c r="C475" s="209"/>
      <c r="D475" s="200" t="str">
        <f>IF(C475="","",VLOOKUP(C475,项目管理台账!$K$4:$O$1000,5,0))</f>
        <v/>
      </c>
      <c r="E475" s="210"/>
      <c r="F475" s="211"/>
      <c r="G475" s="212"/>
      <c r="H475" s="76"/>
      <c r="I475" s="213"/>
      <c r="J475" s="214"/>
    </row>
    <row r="476" spans="1:10">
      <c r="A476" s="197" t="str">
        <f t="shared" si="7"/>
        <v/>
      </c>
      <c r="B476" s="208"/>
      <c r="C476" s="209"/>
      <c r="D476" s="200" t="str">
        <f>IF(C476="","",VLOOKUP(C476,项目管理台账!$K$4:$O$1000,5,0))</f>
        <v/>
      </c>
      <c r="E476" s="210"/>
      <c r="F476" s="211"/>
      <c r="G476" s="212"/>
      <c r="H476" s="76"/>
      <c r="I476" s="213"/>
      <c r="J476" s="214"/>
    </row>
    <row r="477" spans="1:10">
      <c r="A477" s="197" t="str">
        <f t="shared" si="7"/>
        <v/>
      </c>
      <c r="B477" s="208"/>
      <c r="C477" s="209"/>
      <c r="D477" s="200" t="str">
        <f>IF(C477="","",VLOOKUP(C477,项目管理台账!$K$4:$O$1000,5,0))</f>
        <v/>
      </c>
      <c r="E477" s="210"/>
      <c r="F477" s="211"/>
      <c r="G477" s="212"/>
      <c r="H477" s="76"/>
      <c r="I477" s="213"/>
      <c r="J477" s="214"/>
    </row>
    <row r="478" spans="1:10">
      <c r="A478" s="197" t="str">
        <f t="shared" si="7"/>
        <v/>
      </c>
      <c r="B478" s="208"/>
      <c r="C478" s="209"/>
      <c r="D478" s="200" t="str">
        <f>IF(C478="","",VLOOKUP(C478,项目管理台账!$K$4:$O$1000,5,0))</f>
        <v/>
      </c>
      <c r="E478" s="210"/>
      <c r="F478" s="211"/>
      <c r="G478" s="212"/>
      <c r="H478" s="76"/>
      <c r="I478" s="213"/>
      <c r="J478" s="214"/>
    </row>
    <row r="479" spans="1:10">
      <c r="A479" s="197" t="str">
        <f t="shared" si="7"/>
        <v/>
      </c>
      <c r="B479" s="208"/>
      <c r="C479" s="209"/>
      <c r="D479" s="200" t="str">
        <f>IF(C479="","",VLOOKUP(C479,项目管理台账!$K$4:$O$1000,5,0))</f>
        <v/>
      </c>
      <c r="E479" s="210"/>
      <c r="F479" s="211"/>
      <c r="G479" s="212"/>
      <c r="H479" s="76"/>
      <c r="I479" s="213"/>
      <c r="J479" s="214"/>
    </row>
    <row r="480" spans="1:10">
      <c r="A480" s="197" t="str">
        <f t="shared" si="7"/>
        <v/>
      </c>
      <c r="B480" s="208"/>
      <c r="C480" s="209"/>
      <c r="D480" s="200" t="str">
        <f>IF(C480="","",VLOOKUP(C480,项目管理台账!$K$4:$O$1000,5,0))</f>
        <v/>
      </c>
      <c r="E480" s="210"/>
      <c r="F480" s="211"/>
      <c r="G480" s="212"/>
      <c r="H480" s="76"/>
      <c r="I480" s="213"/>
      <c r="J480" s="214"/>
    </row>
    <row r="481" spans="1:10">
      <c r="A481" s="197" t="str">
        <f t="shared" si="7"/>
        <v/>
      </c>
      <c r="B481" s="208"/>
      <c r="C481" s="209"/>
      <c r="D481" s="200" t="str">
        <f>IF(C481="","",VLOOKUP(C481,项目管理台账!$K$4:$O$1000,5,0))</f>
        <v/>
      </c>
      <c r="E481" s="210"/>
      <c r="F481" s="211"/>
      <c r="G481" s="212"/>
      <c r="H481" s="76"/>
      <c r="I481" s="213"/>
      <c r="J481" s="214"/>
    </row>
    <row r="482" spans="1:10">
      <c r="A482" s="197" t="str">
        <f t="shared" si="7"/>
        <v/>
      </c>
      <c r="B482" s="208"/>
      <c r="C482" s="209"/>
      <c r="D482" s="200" t="str">
        <f>IF(C482="","",VLOOKUP(C482,项目管理台账!$K$4:$O$1000,5,0))</f>
        <v/>
      </c>
      <c r="E482" s="210"/>
      <c r="F482" s="211"/>
      <c r="G482" s="212"/>
      <c r="H482" s="76"/>
      <c r="I482" s="213"/>
      <c r="J482" s="214"/>
    </row>
    <row r="483" spans="1:10">
      <c r="A483" s="197" t="str">
        <f t="shared" si="7"/>
        <v/>
      </c>
      <c r="B483" s="208"/>
      <c r="C483" s="209"/>
      <c r="D483" s="200" t="str">
        <f>IF(C483="","",VLOOKUP(C483,项目管理台账!$K$4:$O$1000,5,0))</f>
        <v/>
      </c>
      <c r="E483" s="210"/>
      <c r="F483" s="211"/>
      <c r="G483" s="212"/>
      <c r="H483" s="76"/>
      <c r="I483" s="213"/>
      <c r="J483" s="214"/>
    </row>
    <row r="484" spans="1:10">
      <c r="A484" s="197" t="str">
        <f t="shared" si="7"/>
        <v/>
      </c>
      <c r="B484" s="208"/>
      <c r="C484" s="209"/>
      <c r="D484" s="200" t="str">
        <f>IF(C484="","",VLOOKUP(C484,项目管理台账!$K$4:$O$1000,5,0))</f>
        <v/>
      </c>
      <c r="E484" s="210"/>
      <c r="F484" s="211"/>
      <c r="G484" s="212"/>
      <c r="H484" s="76"/>
      <c r="I484" s="213"/>
      <c r="J484" s="214"/>
    </row>
    <row r="485" spans="1:10">
      <c r="A485" s="197" t="str">
        <f t="shared" si="7"/>
        <v/>
      </c>
      <c r="B485" s="208"/>
      <c r="C485" s="209"/>
      <c r="D485" s="200" t="str">
        <f>IF(C485="","",VLOOKUP(C485,项目管理台账!$K$4:$O$1000,5,0))</f>
        <v/>
      </c>
      <c r="E485" s="210"/>
      <c r="F485" s="211"/>
      <c r="G485" s="212"/>
      <c r="H485" s="76"/>
      <c r="I485" s="213"/>
      <c r="J485" s="214"/>
    </row>
    <row r="486" spans="1:10">
      <c r="A486" s="197" t="str">
        <f t="shared" si="7"/>
        <v/>
      </c>
      <c r="B486" s="208"/>
      <c r="C486" s="209"/>
      <c r="D486" s="200" t="str">
        <f>IF(C486="","",VLOOKUP(C486,项目管理台账!$K$4:$O$1000,5,0))</f>
        <v/>
      </c>
      <c r="E486" s="210"/>
      <c r="F486" s="211"/>
      <c r="G486" s="212"/>
      <c r="H486" s="76"/>
      <c r="I486" s="213"/>
      <c r="J486" s="214"/>
    </row>
    <row r="487" spans="1:10">
      <c r="A487" s="197" t="str">
        <f t="shared" si="7"/>
        <v/>
      </c>
      <c r="B487" s="208"/>
      <c r="C487" s="209"/>
      <c r="D487" s="200" t="str">
        <f>IF(C487="","",VLOOKUP(C487,项目管理台账!$K$4:$O$1000,5,0))</f>
        <v/>
      </c>
      <c r="E487" s="210"/>
      <c r="F487" s="211"/>
      <c r="G487" s="212"/>
      <c r="H487" s="76"/>
      <c r="I487" s="213"/>
      <c r="J487" s="214"/>
    </row>
    <row r="488" spans="1:10">
      <c r="A488" s="197" t="str">
        <f t="shared" si="7"/>
        <v/>
      </c>
      <c r="B488" s="208"/>
      <c r="C488" s="209"/>
      <c r="D488" s="200" t="str">
        <f>IF(C488="","",VLOOKUP(C488,项目管理台账!$K$4:$O$1000,5,0))</f>
        <v/>
      </c>
      <c r="E488" s="210"/>
      <c r="F488" s="211"/>
      <c r="G488" s="212"/>
      <c r="H488" s="76"/>
      <c r="I488" s="213"/>
      <c r="J488" s="214"/>
    </row>
    <row r="489" spans="1:10">
      <c r="A489" s="197" t="str">
        <f t="shared" si="7"/>
        <v/>
      </c>
      <c r="B489" s="208"/>
      <c r="C489" s="209"/>
      <c r="D489" s="200" t="str">
        <f>IF(C489="","",VLOOKUP(C489,项目管理台账!$K$4:$O$1000,5,0))</f>
        <v/>
      </c>
      <c r="E489" s="210"/>
      <c r="F489" s="211"/>
      <c r="G489" s="212"/>
      <c r="H489" s="76"/>
      <c r="I489" s="213"/>
      <c r="J489" s="214"/>
    </row>
    <row r="490" spans="1:10">
      <c r="A490" s="197" t="str">
        <f t="shared" si="7"/>
        <v/>
      </c>
      <c r="B490" s="208"/>
      <c r="C490" s="209"/>
      <c r="D490" s="200" t="str">
        <f>IF(C490="","",VLOOKUP(C490,项目管理台账!$K$4:$O$1000,5,0))</f>
        <v/>
      </c>
      <c r="E490" s="210"/>
      <c r="F490" s="211"/>
      <c r="G490" s="212"/>
      <c r="H490" s="76"/>
      <c r="I490" s="213"/>
      <c r="J490" s="214"/>
    </row>
    <row r="491" spans="1:10">
      <c r="A491" s="197" t="str">
        <f t="shared" si="7"/>
        <v/>
      </c>
      <c r="B491" s="208"/>
      <c r="C491" s="209"/>
      <c r="D491" s="200" t="str">
        <f>IF(C491="","",VLOOKUP(C491,项目管理台账!$K$4:$O$1000,5,0))</f>
        <v/>
      </c>
      <c r="E491" s="210"/>
      <c r="F491" s="211"/>
      <c r="G491" s="212"/>
      <c r="H491" s="76"/>
      <c r="I491" s="213"/>
      <c r="J491" s="214"/>
    </row>
    <row r="492" spans="1:10">
      <c r="A492" s="197" t="str">
        <f t="shared" si="7"/>
        <v/>
      </c>
      <c r="B492" s="208"/>
      <c r="C492" s="209"/>
      <c r="D492" s="200" t="str">
        <f>IF(C492="","",VLOOKUP(C492,项目管理台账!$K$4:$O$1000,5,0))</f>
        <v/>
      </c>
      <c r="E492" s="210"/>
      <c r="F492" s="211"/>
      <c r="G492" s="212"/>
      <c r="H492" s="76"/>
      <c r="I492" s="213"/>
      <c r="J492" s="214"/>
    </row>
    <row r="493" spans="1:10">
      <c r="A493" s="197" t="str">
        <f t="shared" si="7"/>
        <v/>
      </c>
      <c r="B493" s="208"/>
      <c r="C493" s="209"/>
      <c r="D493" s="200" t="str">
        <f>IF(C493="","",VLOOKUP(C493,项目管理台账!$K$4:$O$1000,5,0))</f>
        <v/>
      </c>
      <c r="E493" s="210"/>
      <c r="F493" s="211"/>
      <c r="G493" s="212"/>
      <c r="H493" s="76"/>
      <c r="I493" s="213"/>
      <c r="J493" s="214"/>
    </row>
    <row r="494" spans="1:10">
      <c r="A494" s="197" t="str">
        <f t="shared" si="7"/>
        <v/>
      </c>
      <c r="B494" s="208"/>
      <c r="C494" s="209"/>
      <c r="D494" s="200" t="str">
        <f>IF(C494="","",VLOOKUP(C494,项目管理台账!$K$4:$O$1000,5,0))</f>
        <v/>
      </c>
      <c r="E494" s="210"/>
      <c r="F494" s="211"/>
      <c r="G494" s="212"/>
      <c r="H494" s="76"/>
      <c r="I494" s="213"/>
      <c r="J494" s="214"/>
    </row>
    <row r="495" spans="1:10">
      <c r="A495" s="197" t="str">
        <f t="shared" si="7"/>
        <v/>
      </c>
      <c r="B495" s="208"/>
      <c r="C495" s="209"/>
      <c r="D495" s="200" t="str">
        <f>IF(C495="","",VLOOKUP(C495,项目管理台账!$K$4:$O$1000,5,0))</f>
        <v/>
      </c>
      <c r="E495" s="210"/>
      <c r="F495" s="211"/>
      <c r="G495" s="212"/>
      <c r="H495" s="76"/>
      <c r="I495" s="213"/>
      <c r="J495" s="214"/>
    </row>
    <row r="496" spans="1:10">
      <c r="A496" s="197" t="str">
        <f t="shared" si="7"/>
        <v/>
      </c>
      <c r="B496" s="208"/>
      <c r="C496" s="209"/>
      <c r="D496" s="200" t="str">
        <f>IF(C496="","",VLOOKUP(C496,项目管理台账!$K$4:$O$1000,5,0))</f>
        <v/>
      </c>
      <c r="E496" s="210"/>
      <c r="F496" s="211"/>
      <c r="G496" s="212"/>
      <c r="H496" s="76"/>
      <c r="I496" s="213"/>
      <c r="J496" s="214"/>
    </row>
    <row r="497" spans="1:10">
      <c r="A497" s="197" t="str">
        <f t="shared" si="7"/>
        <v/>
      </c>
      <c r="B497" s="208"/>
      <c r="C497" s="209"/>
      <c r="D497" s="200" t="str">
        <f>IF(C497="","",VLOOKUP(C497,项目管理台账!$K$4:$O$1000,5,0))</f>
        <v/>
      </c>
      <c r="E497" s="210"/>
      <c r="F497" s="211"/>
      <c r="G497" s="212"/>
      <c r="H497" s="76"/>
      <c r="I497" s="213"/>
      <c r="J497" s="214"/>
    </row>
    <row r="498" spans="1:10">
      <c r="A498" s="197" t="str">
        <f t="shared" si="7"/>
        <v/>
      </c>
      <c r="B498" s="208"/>
      <c r="C498" s="209"/>
      <c r="D498" s="200" t="str">
        <f>IF(C498="","",VLOOKUP(C498,项目管理台账!$K$4:$O$1000,5,0))</f>
        <v/>
      </c>
      <c r="E498" s="210"/>
      <c r="F498" s="211"/>
      <c r="G498" s="212"/>
      <c r="H498" s="76"/>
      <c r="I498" s="213"/>
      <c r="J498" s="214"/>
    </row>
    <row r="499" spans="1:10">
      <c r="A499" s="197" t="str">
        <f t="shared" si="7"/>
        <v/>
      </c>
      <c r="B499" s="208"/>
      <c r="C499" s="209"/>
      <c r="D499" s="200" t="str">
        <f>IF(C499="","",VLOOKUP(C499,项目管理台账!$K$4:$O$1000,5,0))</f>
        <v/>
      </c>
      <c r="E499" s="210"/>
      <c r="F499" s="211"/>
      <c r="G499" s="212"/>
      <c r="H499" s="76"/>
      <c r="I499" s="213"/>
      <c r="J499" s="214"/>
    </row>
    <row r="500" spans="1:10">
      <c r="A500" s="197" t="str">
        <f t="shared" si="7"/>
        <v/>
      </c>
      <c r="B500" s="208"/>
      <c r="C500" s="209"/>
      <c r="D500" s="200" t="str">
        <f>IF(C500="","",VLOOKUP(C500,项目管理台账!$K$4:$O$1000,5,0))</f>
        <v/>
      </c>
      <c r="E500" s="210"/>
      <c r="F500" s="211"/>
      <c r="G500" s="212"/>
      <c r="H500" s="76"/>
      <c r="I500" s="213"/>
      <c r="J500" s="214"/>
    </row>
    <row r="501" spans="1:10">
      <c r="A501" s="197" t="str">
        <f t="shared" si="7"/>
        <v/>
      </c>
      <c r="B501" s="208"/>
      <c r="C501" s="209"/>
      <c r="D501" s="200" t="str">
        <f>IF(C501="","",VLOOKUP(C501,项目管理台账!$K$4:$O$1000,5,0))</f>
        <v/>
      </c>
      <c r="E501" s="210"/>
      <c r="F501" s="211"/>
      <c r="G501" s="212"/>
      <c r="H501" s="76"/>
      <c r="I501" s="213"/>
      <c r="J501" s="214"/>
    </row>
    <row r="502" spans="1:10">
      <c r="A502" s="197" t="str">
        <f t="shared" si="7"/>
        <v/>
      </c>
      <c r="B502" s="208"/>
      <c r="C502" s="209"/>
      <c r="D502" s="200" t="str">
        <f>IF(C502="","",VLOOKUP(C502,项目管理台账!$K$4:$O$1000,5,0))</f>
        <v/>
      </c>
      <c r="E502" s="210"/>
      <c r="F502" s="211"/>
      <c r="G502" s="212"/>
      <c r="H502" s="76"/>
      <c r="I502" s="213"/>
      <c r="J502" s="214"/>
    </row>
    <row r="503" spans="1:10">
      <c r="A503" s="197" t="str">
        <f t="shared" si="7"/>
        <v/>
      </c>
      <c r="B503" s="208"/>
      <c r="C503" s="209"/>
      <c r="D503" s="200" t="str">
        <f>IF(C503="","",VLOOKUP(C503,项目管理台账!$K$4:$O$1000,5,0))</f>
        <v/>
      </c>
      <c r="E503" s="210"/>
      <c r="F503" s="211"/>
      <c r="G503" s="212"/>
      <c r="H503" s="76"/>
      <c r="I503" s="213"/>
      <c r="J503" s="214"/>
    </row>
    <row r="504" spans="1:10">
      <c r="A504" s="197" t="str">
        <f t="shared" si="7"/>
        <v/>
      </c>
      <c r="B504" s="208"/>
      <c r="C504" s="209"/>
      <c r="D504" s="200" t="str">
        <f>IF(C504="","",VLOOKUP(C504,项目管理台账!$K$4:$O$1000,5,0))</f>
        <v/>
      </c>
      <c r="E504" s="210"/>
      <c r="F504" s="211"/>
      <c r="G504" s="212"/>
      <c r="H504" s="76"/>
      <c r="I504" s="213"/>
      <c r="J504" s="214"/>
    </row>
    <row r="505" spans="1:10">
      <c r="A505" s="197" t="str">
        <f t="shared" si="7"/>
        <v/>
      </c>
      <c r="B505" s="208"/>
      <c r="C505" s="209"/>
      <c r="D505" s="200" t="str">
        <f>IF(C505="","",VLOOKUP(C505,项目管理台账!$K$4:$O$1000,5,0))</f>
        <v/>
      </c>
      <c r="E505" s="210"/>
      <c r="F505" s="211"/>
      <c r="G505" s="212"/>
      <c r="H505" s="76"/>
      <c r="I505" s="213"/>
      <c r="J505" s="214"/>
    </row>
    <row r="506" spans="1:10">
      <c r="A506" s="197" t="str">
        <f t="shared" si="7"/>
        <v/>
      </c>
      <c r="B506" s="208"/>
      <c r="C506" s="209"/>
      <c r="D506" s="200" t="str">
        <f>IF(C506="","",VLOOKUP(C506,项目管理台账!$K$4:$O$1000,5,0))</f>
        <v/>
      </c>
      <c r="E506" s="210"/>
      <c r="F506" s="211"/>
      <c r="G506" s="212"/>
      <c r="H506" s="76"/>
      <c r="I506" s="213"/>
      <c r="J506" s="214"/>
    </row>
    <row r="507" spans="1:10">
      <c r="A507" s="197" t="str">
        <f t="shared" si="7"/>
        <v/>
      </c>
      <c r="B507" s="208"/>
      <c r="C507" s="209"/>
      <c r="D507" s="200" t="str">
        <f>IF(C507="","",VLOOKUP(C507,项目管理台账!$K$4:$O$1000,5,0))</f>
        <v/>
      </c>
      <c r="E507" s="210"/>
      <c r="F507" s="211"/>
      <c r="G507" s="212"/>
      <c r="H507" s="76"/>
      <c r="I507" s="213"/>
      <c r="J507" s="214"/>
    </row>
    <row r="508" spans="1:10">
      <c r="A508" s="197" t="str">
        <f t="shared" si="7"/>
        <v/>
      </c>
      <c r="B508" s="208"/>
      <c r="C508" s="209"/>
      <c r="D508" s="200" t="str">
        <f>IF(C508="","",VLOOKUP(C508,项目管理台账!$K$4:$O$1000,5,0))</f>
        <v/>
      </c>
      <c r="E508" s="210"/>
      <c r="F508" s="211"/>
      <c r="G508" s="212"/>
      <c r="H508" s="76"/>
      <c r="I508" s="213"/>
      <c r="J508" s="214"/>
    </row>
    <row r="509" spans="1:10">
      <c r="A509" s="197" t="str">
        <f t="shared" si="7"/>
        <v/>
      </c>
      <c r="B509" s="208"/>
      <c r="C509" s="209"/>
      <c r="D509" s="200" t="str">
        <f>IF(C509="","",VLOOKUP(C509,项目管理台账!$K$4:$O$1000,5,0))</f>
        <v/>
      </c>
      <c r="E509" s="210"/>
      <c r="F509" s="211"/>
      <c r="G509" s="212"/>
      <c r="H509" s="76"/>
      <c r="I509" s="213"/>
      <c r="J509" s="214"/>
    </row>
    <row r="510" spans="1:10">
      <c r="A510" s="197" t="str">
        <f t="shared" si="7"/>
        <v/>
      </c>
      <c r="B510" s="208"/>
      <c r="C510" s="209"/>
      <c r="D510" s="200" t="str">
        <f>IF(C510="","",VLOOKUP(C510,项目管理台账!$K$4:$O$1000,5,0))</f>
        <v/>
      </c>
      <c r="E510" s="210"/>
      <c r="F510" s="211"/>
      <c r="G510" s="212"/>
      <c r="H510" s="76"/>
      <c r="I510" s="213"/>
      <c r="J510" s="214"/>
    </row>
    <row r="511" spans="1:10">
      <c r="A511" s="197" t="str">
        <f t="shared" si="7"/>
        <v/>
      </c>
      <c r="B511" s="208"/>
      <c r="C511" s="209"/>
      <c r="D511" s="200" t="str">
        <f>IF(C511="","",VLOOKUP(C511,项目管理台账!$K$4:$O$1000,5,0))</f>
        <v/>
      </c>
      <c r="E511" s="210"/>
      <c r="F511" s="211"/>
      <c r="G511" s="212"/>
      <c r="H511" s="76"/>
      <c r="I511" s="213"/>
      <c r="J511" s="214"/>
    </row>
    <row r="512" spans="1:10">
      <c r="A512" s="197" t="str">
        <f t="shared" si="7"/>
        <v/>
      </c>
      <c r="B512" s="208"/>
      <c r="C512" s="209"/>
      <c r="D512" s="200" t="str">
        <f>IF(C512="","",VLOOKUP(C512,项目管理台账!$K$4:$O$1000,5,0))</f>
        <v/>
      </c>
      <c r="E512" s="210"/>
      <c r="F512" s="211"/>
      <c r="G512" s="212"/>
      <c r="H512" s="76"/>
      <c r="I512" s="213"/>
      <c r="J512" s="214"/>
    </row>
    <row r="513" spans="1:10">
      <c r="A513" s="197" t="str">
        <f t="shared" si="7"/>
        <v/>
      </c>
      <c r="B513" s="208"/>
      <c r="C513" s="209"/>
      <c r="D513" s="200" t="str">
        <f>IF(C513="","",VLOOKUP(C513,项目管理台账!$K$4:$O$1000,5,0))</f>
        <v/>
      </c>
      <c r="E513" s="210"/>
      <c r="F513" s="211"/>
      <c r="G513" s="212"/>
      <c r="H513" s="76"/>
      <c r="I513" s="213"/>
      <c r="J513" s="214"/>
    </row>
    <row r="514" spans="1:10">
      <c r="A514" s="197" t="str">
        <f t="shared" si="7"/>
        <v/>
      </c>
      <c r="B514" s="208"/>
      <c r="C514" s="209"/>
      <c r="D514" s="200" t="str">
        <f>IF(C514="","",VLOOKUP(C514,项目管理台账!$K$4:$O$1000,5,0))</f>
        <v/>
      </c>
      <c r="E514" s="210"/>
      <c r="F514" s="211"/>
      <c r="G514" s="212"/>
      <c r="H514" s="76"/>
      <c r="I514" s="213"/>
      <c r="J514" s="214"/>
    </row>
    <row r="515" spans="1:10">
      <c r="A515" s="197" t="str">
        <f t="shared" si="7"/>
        <v/>
      </c>
      <c r="B515" s="208"/>
      <c r="C515" s="209"/>
      <c r="D515" s="200" t="str">
        <f>IF(C515="","",VLOOKUP(C515,项目管理台账!$K$4:$O$1000,5,0))</f>
        <v/>
      </c>
      <c r="E515" s="210"/>
      <c r="F515" s="211"/>
      <c r="G515" s="212"/>
      <c r="H515" s="76"/>
      <c r="I515" s="213"/>
      <c r="J515" s="214"/>
    </row>
    <row r="516" spans="1:10">
      <c r="A516" s="197" t="str">
        <f t="shared" si="7"/>
        <v/>
      </c>
      <c r="B516" s="208"/>
      <c r="C516" s="209"/>
      <c r="D516" s="200" t="str">
        <f>IF(C516="","",VLOOKUP(C516,项目管理台账!$K$4:$O$1000,5,0))</f>
        <v/>
      </c>
      <c r="E516" s="210"/>
      <c r="F516" s="211"/>
      <c r="G516" s="212"/>
      <c r="H516" s="76"/>
      <c r="I516" s="213"/>
      <c r="J516" s="214"/>
    </row>
    <row r="517" spans="1:10">
      <c r="A517" s="197" t="str">
        <f t="shared" ref="A517:A580" si="8">IF(B517="","",ROW()-3)</f>
        <v/>
      </c>
      <c r="B517" s="208"/>
      <c r="C517" s="209"/>
      <c r="D517" s="200" t="str">
        <f>IF(C517="","",VLOOKUP(C517,项目管理台账!$K$4:$O$1000,5,0))</f>
        <v/>
      </c>
      <c r="E517" s="210"/>
      <c r="F517" s="211"/>
      <c r="G517" s="212"/>
      <c r="H517" s="76"/>
      <c r="I517" s="213"/>
      <c r="J517" s="214"/>
    </row>
    <row r="518" spans="1:10">
      <c r="A518" s="197" t="str">
        <f t="shared" si="8"/>
        <v/>
      </c>
      <c r="B518" s="208"/>
      <c r="C518" s="209"/>
      <c r="D518" s="200" t="str">
        <f>IF(C518="","",VLOOKUP(C518,项目管理台账!$K$4:$O$1000,5,0))</f>
        <v/>
      </c>
      <c r="E518" s="210"/>
      <c r="F518" s="211"/>
      <c r="G518" s="212"/>
      <c r="H518" s="76"/>
      <c r="I518" s="213"/>
      <c r="J518" s="214"/>
    </row>
    <row r="519" spans="1:10">
      <c r="A519" s="197" t="str">
        <f t="shared" si="8"/>
        <v/>
      </c>
      <c r="B519" s="208"/>
      <c r="C519" s="209"/>
      <c r="D519" s="200" t="str">
        <f>IF(C519="","",VLOOKUP(C519,项目管理台账!$K$4:$O$1000,5,0))</f>
        <v/>
      </c>
      <c r="E519" s="210"/>
      <c r="F519" s="211"/>
      <c r="G519" s="212"/>
      <c r="H519" s="76"/>
      <c r="I519" s="213"/>
      <c r="J519" s="214"/>
    </row>
    <row r="520" spans="1:10">
      <c r="A520" s="197" t="str">
        <f t="shared" si="8"/>
        <v/>
      </c>
      <c r="B520" s="208"/>
      <c r="C520" s="209"/>
      <c r="D520" s="200" t="str">
        <f>IF(C520="","",VLOOKUP(C520,项目管理台账!$K$4:$O$1000,5,0))</f>
        <v/>
      </c>
      <c r="E520" s="210"/>
      <c r="F520" s="211"/>
      <c r="G520" s="212"/>
      <c r="H520" s="76"/>
      <c r="I520" s="213"/>
      <c r="J520" s="214"/>
    </row>
    <row r="521" spans="1:10">
      <c r="A521" s="197" t="str">
        <f t="shared" si="8"/>
        <v/>
      </c>
      <c r="B521" s="208"/>
      <c r="C521" s="209"/>
      <c r="D521" s="200" t="str">
        <f>IF(C521="","",VLOOKUP(C521,项目管理台账!$K$4:$O$1000,5,0))</f>
        <v/>
      </c>
      <c r="E521" s="210"/>
      <c r="F521" s="211"/>
      <c r="G521" s="212"/>
      <c r="H521" s="76"/>
      <c r="I521" s="213"/>
      <c r="J521" s="214"/>
    </row>
    <row r="522" spans="1:10">
      <c r="A522" s="197" t="str">
        <f t="shared" si="8"/>
        <v/>
      </c>
      <c r="B522" s="208"/>
      <c r="C522" s="209"/>
      <c r="D522" s="200" t="str">
        <f>IF(C522="","",VLOOKUP(C522,项目管理台账!$K$4:$O$1000,5,0))</f>
        <v/>
      </c>
      <c r="E522" s="210"/>
      <c r="F522" s="211"/>
      <c r="G522" s="212"/>
      <c r="H522" s="76"/>
      <c r="I522" s="213"/>
      <c r="J522" s="214"/>
    </row>
    <row r="523" spans="1:10">
      <c r="A523" s="197" t="str">
        <f t="shared" si="8"/>
        <v/>
      </c>
      <c r="B523" s="208"/>
      <c r="C523" s="209"/>
      <c r="D523" s="200" t="str">
        <f>IF(C523="","",VLOOKUP(C523,项目管理台账!$K$4:$O$1000,5,0))</f>
        <v/>
      </c>
      <c r="E523" s="210"/>
      <c r="F523" s="211"/>
      <c r="G523" s="212"/>
      <c r="H523" s="76"/>
      <c r="I523" s="213"/>
      <c r="J523" s="214"/>
    </row>
    <row r="524" spans="1:10">
      <c r="A524" s="197" t="str">
        <f t="shared" si="8"/>
        <v/>
      </c>
      <c r="B524" s="208"/>
      <c r="C524" s="209"/>
      <c r="D524" s="200" t="str">
        <f>IF(C524="","",VLOOKUP(C524,项目管理台账!$K$4:$O$1000,5,0))</f>
        <v/>
      </c>
      <c r="E524" s="210"/>
      <c r="F524" s="211"/>
      <c r="G524" s="212"/>
      <c r="H524" s="76"/>
      <c r="I524" s="213"/>
      <c r="J524" s="214"/>
    </row>
    <row r="525" spans="1:10">
      <c r="A525" s="197" t="str">
        <f t="shared" si="8"/>
        <v/>
      </c>
      <c r="B525" s="208"/>
      <c r="C525" s="209"/>
      <c r="D525" s="200" t="str">
        <f>IF(C525="","",VLOOKUP(C525,项目管理台账!$K$4:$O$1000,5,0))</f>
        <v/>
      </c>
      <c r="E525" s="210"/>
      <c r="F525" s="211"/>
      <c r="G525" s="212"/>
      <c r="H525" s="76"/>
      <c r="I525" s="213"/>
      <c r="J525" s="214"/>
    </row>
    <row r="526" spans="1:10">
      <c r="A526" s="197" t="str">
        <f t="shared" si="8"/>
        <v/>
      </c>
      <c r="B526" s="208"/>
      <c r="C526" s="209"/>
      <c r="D526" s="200" t="str">
        <f>IF(C526="","",VLOOKUP(C526,项目管理台账!$K$4:$O$1000,5,0))</f>
        <v/>
      </c>
      <c r="E526" s="210"/>
      <c r="F526" s="211"/>
      <c r="G526" s="212"/>
      <c r="H526" s="76"/>
      <c r="I526" s="213"/>
      <c r="J526" s="214"/>
    </row>
    <row r="527" spans="1:10">
      <c r="A527" s="197" t="str">
        <f t="shared" si="8"/>
        <v/>
      </c>
      <c r="B527" s="208"/>
      <c r="C527" s="209"/>
      <c r="D527" s="200" t="str">
        <f>IF(C527="","",VLOOKUP(C527,项目管理台账!$K$4:$O$1000,5,0))</f>
        <v/>
      </c>
      <c r="E527" s="210"/>
      <c r="F527" s="211"/>
      <c r="G527" s="212"/>
      <c r="H527" s="76"/>
      <c r="I527" s="213"/>
      <c r="J527" s="214"/>
    </row>
    <row r="528" spans="1:10">
      <c r="A528" s="197" t="str">
        <f t="shared" si="8"/>
        <v/>
      </c>
      <c r="B528" s="208"/>
      <c r="C528" s="209"/>
      <c r="D528" s="200" t="str">
        <f>IF(C528="","",VLOOKUP(C528,项目管理台账!$K$4:$O$1000,5,0))</f>
        <v/>
      </c>
      <c r="E528" s="210"/>
      <c r="F528" s="211"/>
      <c r="G528" s="212"/>
      <c r="H528" s="76"/>
      <c r="I528" s="213"/>
      <c r="J528" s="214"/>
    </row>
    <row r="529" spans="1:10">
      <c r="A529" s="197" t="str">
        <f t="shared" si="8"/>
        <v/>
      </c>
      <c r="B529" s="208"/>
      <c r="C529" s="209"/>
      <c r="D529" s="200" t="str">
        <f>IF(C529="","",VLOOKUP(C529,项目管理台账!$K$4:$O$1000,5,0))</f>
        <v/>
      </c>
      <c r="E529" s="210"/>
      <c r="F529" s="211"/>
      <c r="G529" s="212"/>
      <c r="H529" s="76"/>
      <c r="I529" s="213"/>
      <c r="J529" s="214"/>
    </row>
    <row r="530" spans="1:10">
      <c r="A530" s="197" t="str">
        <f t="shared" si="8"/>
        <v/>
      </c>
      <c r="B530" s="208"/>
      <c r="C530" s="209"/>
      <c r="D530" s="200" t="str">
        <f>IF(C530="","",VLOOKUP(C530,项目管理台账!$K$4:$O$1000,5,0))</f>
        <v/>
      </c>
      <c r="E530" s="210"/>
      <c r="F530" s="211"/>
      <c r="G530" s="212"/>
      <c r="H530" s="76"/>
      <c r="I530" s="213"/>
      <c r="J530" s="214"/>
    </row>
    <row r="531" spans="1:10">
      <c r="A531" s="197" t="str">
        <f t="shared" si="8"/>
        <v/>
      </c>
      <c r="B531" s="208"/>
      <c r="C531" s="209"/>
      <c r="D531" s="200" t="str">
        <f>IF(C531="","",VLOOKUP(C531,项目管理台账!$K$4:$O$1000,5,0))</f>
        <v/>
      </c>
      <c r="E531" s="210"/>
      <c r="F531" s="211"/>
      <c r="G531" s="212"/>
      <c r="H531" s="76"/>
      <c r="I531" s="213"/>
      <c r="J531" s="214"/>
    </row>
    <row r="532" spans="1:10">
      <c r="A532" s="197" t="str">
        <f t="shared" si="8"/>
        <v/>
      </c>
      <c r="B532" s="208"/>
      <c r="C532" s="209"/>
      <c r="D532" s="200" t="str">
        <f>IF(C532="","",VLOOKUP(C532,项目管理台账!$K$4:$O$1000,5,0))</f>
        <v/>
      </c>
      <c r="E532" s="210"/>
      <c r="F532" s="211"/>
      <c r="G532" s="212"/>
      <c r="H532" s="76"/>
      <c r="I532" s="213"/>
      <c r="J532" s="214"/>
    </row>
    <row r="533" spans="1:10">
      <c r="A533" s="197" t="str">
        <f t="shared" si="8"/>
        <v/>
      </c>
      <c r="B533" s="208"/>
      <c r="C533" s="209"/>
      <c r="D533" s="200" t="str">
        <f>IF(C533="","",VLOOKUP(C533,项目管理台账!$K$4:$O$1000,5,0))</f>
        <v/>
      </c>
      <c r="E533" s="210"/>
      <c r="F533" s="211"/>
      <c r="G533" s="212"/>
      <c r="H533" s="76"/>
      <c r="I533" s="213"/>
      <c r="J533" s="214"/>
    </row>
    <row r="534" spans="1:10">
      <c r="A534" s="197" t="str">
        <f t="shared" si="8"/>
        <v/>
      </c>
      <c r="B534" s="208"/>
      <c r="C534" s="209"/>
      <c r="D534" s="200" t="str">
        <f>IF(C534="","",VLOOKUP(C534,项目管理台账!$K$4:$O$1000,5,0))</f>
        <v/>
      </c>
      <c r="E534" s="210"/>
      <c r="F534" s="211"/>
      <c r="G534" s="212"/>
      <c r="H534" s="76"/>
      <c r="I534" s="213"/>
      <c r="J534" s="214"/>
    </row>
    <row r="535" spans="1:10">
      <c r="A535" s="197" t="str">
        <f t="shared" si="8"/>
        <v/>
      </c>
      <c r="B535" s="208"/>
      <c r="C535" s="209"/>
      <c r="D535" s="200" t="str">
        <f>IF(C535="","",VLOOKUP(C535,项目管理台账!$K$4:$O$1000,5,0))</f>
        <v/>
      </c>
      <c r="E535" s="210"/>
      <c r="F535" s="211"/>
      <c r="G535" s="212"/>
      <c r="H535" s="76"/>
      <c r="I535" s="213"/>
      <c r="J535" s="214"/>
    </row>
    <row r="536" spans="1:10">
      <c r="A536" s="197" t="str">
        <f t="shared" si="8"/>
        <v/>
      </c>
      <c r="B536" s="208"/>
      <c r="C536" s="209"/>
      <c r="D536" s="200" t="str">
        <f>IF(C536="","",VLOOKUP(C536,项目管理台账!$K$4:$O$1000,5,0))</f>
        <v/>
      </c>
      <c r="E536" s="210"/>
      <c r="F536" s="211"/>
      <c r="G536" s="212"/>
      <c r="H536" s="76"/>
      <c r="I536" s="213"/>
      <c r="J536" s="214"/>
    </row>
    <row r="537" spans="1:10">
      <c r="A537" s="197" t="str">
        <f t="shared" si="8"/>
        <v/>
      </c>
      <c r="B537" s="208"/>
      <c r="C537" s="209"/>
      <c r="D537" s="200" t="str">
        <f>IF(C537="","",VLOOKUP(C537,项目管理台账!$K$4:$O$1000,5,0))</f>
        <v/>
      </c>
      <c r="E537" s="210"/>
      <c r="F537" s="211"/>
      <c r="G537" s="212"/>
      <c r="H537" s="76"/>
      <c r="I537" s="213"/>
      <c r="J537" s="214"/>
    </row>
    <row r="538" spans="1:10">
      <c r="A538" s="197" t="str">
        <f t="shared" si="8"/>
        <v/>
      </c>
      <c r="B538" s="208"/>
      <c r="C538" s="209"/>
      <c r="D538" s="200" t="str">
        <f>IF(C538="","",VLOOKUP(C538,项目管理台账!$K$4:$O$1000,5,0))</f>
        <v/>
      </c>
      <c r="E538" s="210"/>
      <c r="F538" s="211"/>
      <c r="G538" s="212"/>
      <c r="H538" s="76"/>
      <c r="I538" s="213"/>
      <c r="J538" s="214"/>
    </row>
    <row r="539" spans="1:10">
      <c r="A539" s="197" t="str">
        <f t="shared" si="8"/>
        <v/>
      </c>
      <c r="B539" s="208"/>
      <c r="C539" s="209"/>
      <c r="D539" s="200" t="str">
        <f>IF(C539="","",VLOOKUP(C539,项目管理台账!$K$4:$O$1000,5,0))</f>
        <v/>
      </c>
      <c r="E539" s="210"/>
      <c r="F539" s="211"/>
      <c r="G539" s="212"/>
      <c r="H539" s="76"/>
      <c r="I539" s="213"/>
      <c r="J539" s="214"/>
    </row>
    <row r="540" spans="1:10">
      <c r="A540" s="197" t="str">
        <f t="shared" si="8"/>
        <v/>
      </c>
      <c r="B540" s="208"/>
      <c r="C540" s="209"/>
      <c r="D540" s="200" t="str">
        <f>IF(C540="","",VLOOKUP(C540,项目管理台账!$K$4:$O$1000,5,0))</f>
        <v/>
      </c>
      <c r="E540" s="210"/>
      <c r="F540" s="211"/>
      <c r="G540" s="212"/>
      <c r="H540" s="76"/>
      <c r="I540" s="213"/>
      <c r="J540" s="214"/>
    </row>
    <row r="541" spans="1:10">
      <c r="A541" s="197" t="str">
        <f t="shared" si="8"/>
        <v/>
      </c>
      <c r="B541" s="208"/>
      <c r="C541" s="209"/>
      <c r="D541" s="200" t="str">
        <f>IF(C541="","",VLOOKUP(C541,项目管理台账!$K$4:$O$1000,5,0))</f>
        <v/>
      </c>
      <c r="E541" s="210"/>
      <c r="F541" s="211"/>
      <c r="G541" s="212"/>
      <c r="H541" s="76"/>
      <c r="I541" s="213"/>
      <c r="J541" s="214"/>
    </row>
    <row r="542" spans="1:10">
      <c r="A542" s="197" t="str">
        <f t="shared" si="8"/>
        <v/>
      </c>
      <c r="B542" s="208"/>
      <c r="C542" s="209"/>
      <c r="D542" s="200" t="str">
        <f>IF(C542="","",VLOOKUP(C542,项目管理台账!$K$4:$O$1000,5,0))</f>
        <v/>
      </c>
      <c r="E542" s="210"/>
      <c r="F542" s="211"/>
      <c r="G542" s="212"/>
      <c r="H542" s="76"/>
      <c r="I542" s="213"/>
      <c r="J542" s="214"/>
    </row>
    <row r="543" spans="1:10">
      <c r="A543" s="197" t="str">
        <f t="shared" si="8"/>
        <v/>
      </c>
      <c r="B543" s="208"/>
      <c r="C543" s="209"/>
      <c r="D543" s="200" t="str">
        <f>IF(C543="","",VLOOKUP(C543,项目管理台账!$K$4:$O$1000,5,0))</f>
        <v/>
      </c>
      <c r="E543" s="210"/>
      <c r="F543" s="211"/>
      <c r="G543" s="212"/>
      <c r="H543" s="76"/>
      <c r="I543" s="213"/>
      <c r="J543" s="214"/>
    </row>
    <row r="544" spans="1:10">
      <c r="A544" s="197" t="str">
        <f t="shared" si="8"/>
        <v/>
      </c>
      <c r="B544" s="208"/>
      <c r="C544" s="209"/>
      <c r="D544" s="200" t="str">
        <f>IF(C544="","",VLOOKUP(C544,项目管理台账!$K$4:$O$1000,5,0))</f>
        <v/>
      </c>
      <c r="E544" s="210"/>
      <c r="F544" s="211"/>
      <c r="G544" s="212"/>
      <c r="H544" s="76"/>
      <c r="I544" s="213"/>
      <c r="J544" s="214"/>
    </row>
    <row r="545" spans="1:10">
      <c r="A545" s="197" t="str">
        <f t="shared" si="8"/>
        <v/>
      </c>
      <c r="B545" s="208"/>
      <c r="C545" s="209"/>
      <c r="D545" s="200" t="str">
        <f>IF(C545="","",VLOOKUP(C545,项目管理台账!$K$4:$O$1000,5,0))</f>
        <v/>
      </c>
      <c r="E545" s="210"/>
      <c r="F545" s="211"/>
      <c r="G545" s="212"/>
      <c r="H545" s="76"/>
      <c r="I545" s="213"/>
      <c r="J545" s="214"/>
    </row>
    <row r="546" spans="1:10">
      <c r="A546" s="197" t="str">
        <f t="shared" si="8"/>
        <v/>
      </c>
      <c r="B546" s="208"/>
      <c r="C546" s="209"/>
      <c r="D546" s="200" t="str">
        <f>IF(C546="","",VLOOKUP(C546,项目管理台账!$K$4:$O$1000,5,0))</f>
        <v/>
      </c>
      <c r="E546" s="210"/>
      <c r="F546" s="211"/>
      <c r="G546" s="212"/>
      <c r="H546" s="76"/>
      <c r="I546" s="213"/>
      <c r="J546" s="214"/>
    </row>
    <row r="547" spans="1:10">
      <c r="A547" s="197" t="str">
        <f t="shared" si="8"/>
        <v/>
      </c>
      <c r="B547" s="208"/>
      <c r="C547" s="209"/>
      <c r="D547" s="200" t="str">
        <f>IF(C547="","",VLOOKUP(C547,项目管理台账!$K$4:$O$1000,5,0))</f>
        <v/>
      </c>
      <c r="E547" s="210"/>
      <c r="F547" s="211"/>
      <c r="G547" s="212"/>
      <c r="H547" s="76"/>
      <c r="I547" s="213"/>
      <c r="J547" s="214"/>
    </row>
    <row r="548" spans="1:10">
      <c r="A548" s="197" t="str">
        <f t="shared" si="8"/>
        <v/>
      </c>
      <c r="B548" s="208"/>
      <c r="C548" s="209"/>
      <c r="D548" s="200" t="str">
        <f>IF(C548="","",VLOOKUP(C548,项目管理台账!$K$4:$O$1000,5,0))</f>
        <v/>
      </c>
      <c r="E548" s="210"/>
      <c r="F548" s="211"/>
      <c r="G548" s="212"/>
      <c r="H548" s="76"/>
      <c r="I548" s="213"/>
      <c r="J548" s="214"/>
    </row>
    <row r="549" spans="1:10">
      <c r="A549" s="197" t="str">
        <f t="shared" si="8"/>
        <v/>
      </c>
      <c r="B549" s="208"/>
      <c r="C549" s="209"/>
      <c r="D549" s="200" t="str">
        <f>IF(C549="","",VLOOKUP(C549,项目管理台账!$K$4:$O$1000,5,0))</f>
        <v/>
      </c>
      <c r="E549" s="210"/>
      <c r="F549" s="211"/>
      <c r="G549" s="212"/>
      <c r="H549" s="76"/>
      <c r="I549" s="213"/>
      <c r="J549" s="214"/>
    </row>
    <row r="550" spans="1:10">
      <c r="A550" s="197" t="str">
        <f t="shared" si="8"/>
        <v/>
      </c>
      <c r="B550" s="208"/>
      <c r="C550" s="209"/>
      <c r="D550" s="200" t="str">
        <f>IF(C550="","",VLOOKUP(C550,项目管理台账!$K$4:$O$1000,5,0))</f>
        <v/>
      </c>
      <c r="E550" s="210"/>
      <c r="F550" s="211"/>
      <c r="G550" s="212"/>
      <c r="H550" s="76"/>
      <c r="I550" s="213"/>
      <c r="J550" s="214"/>
    </row>
    <row r="551" spans="1:10">
      <c r="A551" s="197" t="str">
        <f t="shared" si="8"/>
        <v/>
      </c>
      <c r="B551" s="208"/>
      <c r="C551" s="209"/>
      <c r="D551" s="200" t="str">
        <f>IF(C551="","",VLOOKUP(C551,项目管理台账!$K$4:$O$1000,5,0))</f>
        <v/>
      </c>
      <c r="E551" s="210"/>
      <c r="F551" s="211"/>
      <c r="G551" s="212"/>
      <c r="H551" s="76"/>
      <c r="I551" s="213"/>
      <c r="J551" s="214"/>
    </row>
    <row r="552" spans="1:10">
      <c r="A552" s="197" t="str">
        <f t="shared" si="8"/>
        <v/>
      </c>
      <c r="B552" s="208"/>
      <c r="C552" s="209"/>
      <c r="D552" s="200" t="str">
        <f>IF(C552="","",VLOOKUP(C552,项目管理台账!$K$4:$O$1000,5,0))</f>
        <v/>
      </c>
      <c r="E552" s="210"/>
      <c r="F552" s="211"/>
      <c r="G552" s="212"/>
      <c r="H552" s="76"/>
      <c r="I552" s="213"/>
      <c r="J552" s="214"/>
    </row>
    <row r="553" spans="1:10">
      <c r="A553" s="197" t="str">
        <f t="shared" si="8"/>
        <v/>
      </c>
      <c r="B553" s="208"/>
      <c r="C553" s="209"/>
      <c r="D553" s="200" t="str">
        <f>IF(C553="","",VLOOKUP(C553,项目管理台账!$K$4:$O$1000,5,0))</f>
        <v/>
      </c>
      <c r="E553" s="210"/>
      <c r="F553" s="211"/>
      <c r="G553" s="212"/>
      <c r="H553" s="76"/>
      <c r="I553" s="213"/>
      <c r="J553" s="214"/>
    </row>
    <row r="554" spans="1:10">
      <c r="A554" s="197" t="str">
        <f t="shared" si="8"/>
        <v/>
      </c>
      <c r="B554" s="208"/>
      <c r="C554" s="209"/>
      <c r="D554" s="200" t="str">
        <f>IF(C554="","",VLOOKUP(C554,项目管理台账!$K$4:$O$1000,5,0))</f>
        <v/>
      </c>
      <c r="E554" s="210"/>
      <c r="F554" s="211"/>
      <c r="G554" s="212"/>
      <c r="H554" s="76"/>
      <c r="I554" s="213"/>
      <c r="J554" s="214"/>
    </row>
    <row r="555" spans="1:10">
      <c r="A555" s="197" t="str">
        <f t="shared" si="8"/>
        <v/>
      </c>
      <c r="B555" s="208"/>
      <c r="C555" s="209"/>
      <c r="D555" s="200" t="str">
        <f>IF(C555="","",VLOOKUP(C555,项目管理台账!$K$4:$O$1000,5,0))</f>
        <v/>
      </c>
      <c r="E555" s="210"/>
      <c r="F555" s="211"/>
      <c r="G555" s="212"/>
      <c r="H555" s="76"/>
      <c r="I555" s="213"/>
      <c r="J555" s="214"/>
    </row>
    <row r="556" spans="1:10">
      <c r="A556" s="197" t="str">
        <f t="shared" si="8"/>
        <v/>
      </c>
      <c r="B556" s="208"/>
      <c r="C556" s="209"/>
      <c r="D556" s="200" t="str">
        <f>IF(C556="","",VLOOKUP(C556,项目管理台账!$K$4:$O$1000,5,0))</f>
        <v/>
      </c>
      <c r="E556" s="210"/>
      <c r="F556" s="211"/>
      <c r="G556" s="212"/>
      <c r="H556" s="76"/>
      <c r="I556" s="213"/>
      <c r="J556" s="214"/>
    </row>
    <row r="557" spans="1:10">
      <c r="A557" s="197" t="str">
        <f t="shared" si="8"/>
        <v/>
      </c>
      <c r="B557" s="208"/>
      <c r="C557" s="209"/>
      <c r="D557" s="200" t="str">
        <f>IF(C557="","",VLOOKUP(C557,项目管理台账!$K$4:$O$1000,5,0))</f>
        <v/>
      </c>
      <c r="E557" s="210"/>
      <c r="F557" s="211"/>
      <c r="G557" s="212"/>
      <c r="H557" s="76"/>
      <c r="I557" s="213"/>
      <c r="J557" s="214"/>
    </row>
    <row r="558" spans="1:10">
      <c r="A558" s="197" t="str">
        <f t="shared" si="8"/>
        <v/>
      </c>
      <c r="B558" s="208"/>
      <c r="C558" s="209"/>
      <c r="D558" s="200" t="str">
        <f>IF(C558="","",VLOOKUP(C558,项目管理台账!$K$4:$O$1000,5,0))</f>
        <v/>
      </c>
      <c r="E558" s="210"/>
      <c r="F558" s="211"/>
      <c r="G558" s="212"/>
      <c r="H558" s="76"/>
      <c r="I558" s="213"/>
      <c r="J558" s="214"/>
    </row>
    <row r="559" spans="1:10">
      <c r="A559" s="197" t="str">
        <f t="shared" si="8"/>
        <v/>
      </c>
      <c r="B559" s="208"/>
      <c r="C559" s="209"/>
      <c r="D559" s="200" t="str">
        <f>IF(C559="","",VLOOKUP(C559,项目管理台账!$K$4:$O$1000,5,0))</f>
        <v/>
      </c>
      <c r="E559" s="210"/>
      <c r="F559" s="211"/>
      <c r="G559" s="212"/>
      <c r="H559" s="76"/>
      <c r="I559" s="213"/>
      <c r="J559" s="214"/>
    </row>
    <row r="560" spans="1:10">
      <c r="A560" s="197" t="str">
        <f t="shared" si="8"/>
        <v/>
      </c>
      <c r="B560" s="208"/>
      <c r="C560" s="209"/>
      <c r="D560" s="200" t="str">
        <f>IF(C560="","",VLOOKUP(C560,项目管理台账!$K$4:$O$1000,5,0))</f>
        <v/>
      </c>
      <c r="E560" s="210"/>
      <c r="F560" s="211"/>
      <c r="G560" s="212"/>
      <c r="H560" s="76"/>
      <c r="I560" s="213"/>
      <c r="J560" s="214"/>
    </row>
    <row r="561" spans="1:10">
      <c r="A561" s="197" t="str">
        <f t="shared" si="8"/>
        <v/>
      </c>
      <c r="B561" s="208"/>
      <c r="C561" s="209"/>
      <c r="D561" s="200" t="str">
        <f>IF(C561="","",VLOOKUP(C561,项目管理台账!$K$4:$O$1000,5,0))</f>
        <v/>
      </c>
      <c r="E561" s="210"/>
      <c r="F561" s="211"/>
      <c r="G561" s="212"/>
      <c r="H561" s="76"/>
      <c r="I561" s="213"/>
      <c r="J561" s="214"/>
    </row>
    <row r="562" spans="1:10">
      <c r="A562" s="197" t="str">
        <f t="shared" si="8"/>
        <v/>
      </c>
      <c r="B562" s="208"/>
      <c r="C562" s="209"/>
      <c r="D562" s="200" t="str">
        <f>IF(C562="","",VLOOKUP(C562,项目管理台账!$K$4:$O$1000,5,0))</f>
        <v/>
      </c>
      <c r="E562" s="210"/>
      <c r="F562" s="211"/>
      <c r="G562" s="212"/>
      <c r="H562" s="76"/>
      <c r="I562" s="213"/>
      <c r="J562" s="214"/>
    </row>
    <row r="563" spans="1:10">
      <c r="A563" s="197" t="str">
        <f t="shared" si="8"/>
        <v/>
      </c>
      <c r="B563" s="208"/>
      <c r="C563" s="209"/>
      <c r="D563" s="200" t="str">
        <f>IF(C563="","",VLOOKUP(C563,项目管理台账!$K$4:$O$1000,5,0))</f>
        <v/>
      </c>
      <c r="E563" s="210"/>
      <c r="F563" s="211"/>
      <c r="G563" s="212"/>
      <c r="H563" s="76"/>
      <c r="I563" s="213"/>
      <c r="J563" s="214"/>
    </row>
    <row r="564" spans="1:10">
      <c r="A564" s="197" t="str">
        <f t="shared" si="8"/>
        <v/>
      </c>
      <c r="B564" s="208"/>
      <c r="C564" s="209"/>
      <c r="D564" s="200" t="str">
        <f>IF(C564="","",VLOOKUP(C564,项目管理台账!$K$4:$O$1000,5,0))</f>
        <v/>
      </c>
      <c r="E564" s="210"/>
      <c r="F564" s="211"/>
      <c r="G564" s="212"/>
      <c r="H564" s="76"/>
      <c r="I564" s="213"/>
      <c r="J564" s="214"/>
    </row>
    <row r="565" spans="1:10">
      <c r="A565" s="197" t="str">
        <f t="shared" si="8"/>
        <v/>
      </c>
      <c r="B565" s="208"/>
      <c r="C565" s="209"/>
      <c r="D565" s="200" t="str">
        <f>IF(C565="","",VLOOKUP(C565,项目管理台账!$K$4:$O$1000,5,0))</f>
        <v/>
      </c>
      <c r="E565" s="210"/>
      <c r="F565" s="211"/>
      <c r="G565" s="212"/>
      <c r="H565" s="76"/>
      <c r="I565" s="213"/>
      <c r="J565" s="214"/>
    </row>
    <row r="566" spans="1:10">
      <c r="A566" s="197" t="str">
        <f t="shared" si="8"/>
        <v/>
      </c>
      <c r="B566" s="208"/>
      <c r="C566" s="209"/>
      <c r="D566" s="200" t="str">
        <f>IF(C566="","",VLOOKUP(C566,项目管理台账!$K$4:$O$1000,5,0))</f>
        <v/>
      </c>
      <c r="E566" s="210"/>
      <c r="F566" s="211"/>
      <c r="G566" s="212"/>
      <c r="H566" s="76"/>
      <c r="I566" s="213"/>
      <c r="J566" s="214"/>
    </row>
    <row r="567" spans="1:10">
      <c r="A567" s="197" t="str">
        <f t="shared" si="8"/>
        <v/>
      </c>
      <c r="B567" s="208"/>
      <c r="C567" s="209"/>
      <c r="D567" s="200" t="str">
        <f>IF(C567="","",VLOOKUP(C567,项目管理台账!$K$4:$O$1000,5,0))</f>
        <v/>
      </c>
      <c r="E567" s="210"/>
      <c r="F567" s="211"/>
      <c r="G567" s="212"/>
      <c r="H567" s="76"/>
      <c r="I567" s="213"/>
      <c r="J567" s="214"/>
    </row>
    <row r="568" spans="1:10">
      <c r="A568" s="197" t="str">
        <f t="shared" si="8"/>
        <v/>
      </c>
      <c r="B568" s="208"/>
      <c r="C568" s="209"/>
      <c r="D568" s="200" t="str">
        <f>IF(C568="","",VLOOKUP(C568,项目管理台账!$K$4:$O$1000,5,0))</f>
        <v/>
      </c>
      <c r="E568" s="210"/>
      <c r="F568" s="211"/>
      <c r="G568" s="212"/>
      <c r="H568" s="76"/>
      <c r="I568" s="213"/>
      <c r="J568" s="214"/>
    </row>
    <row r="569" spans="1:10">
      <c r="A569" s="197" t="str">
        <f t="shared" si="8"/>
        <v/>
      </c>
      <c r="B569" s="208"/>
      <c r="C569" s="209"/>
      <c r="D569" s="200" t="str">
        <f>IF(C569="","",VLOOKUP(C569,项目管理台账!$K$4:$O$1000,5,0))</f>
        <v/>
      </c>
      <c r="E569" s="210"/>
      <c r="F569" s="211"/>
      <c r="G569" s="212"/>
      <c r="H569" s="76"/>
      <c r="I569" s="213"/>
      <c r="J569" s="214"/>
    </row>
    <row r="570" spans="1:10">
      <c r="A570" s="197" t="str">
        <f t="shared" si="8"/>
        <v/>
      </c>
      <c r="B570" s="208"/>
      <c r="C570" s="209"/>
      <c r="D570" s="200" t="str">
        <f>IF(C570="","",VLOOKUP(C570,项目管理台账!$K$4:$O$1000,5,0))</f>
        <v/>
      </c>
      <c r="E570" s="210"/>
      <c r="F570" s="211"/>
      <c r="G570" s="212"/>
      <c r="H570" s="76"/>
      <c r="I570" s="213"/>
      <c r="J570" s="214"/>
    </row>
    <row r="571" spans="1:10">
      <c r="A571" s="197" t="str">
        <f t="shared" si="8"/>
        <v/>
      </c>
      <c r="B571" s="208"/>
      <c r="C571" s="209"/>
      <c r="D571" s="200" t="str">
        <f>IF(C571="","",VLOOKUP(C571,项目管理台账!$K$4:$O$1000,5,0))</f>
        <v/>
      </c>
      <c r="E571" s="210"/>
      <c r="F571" s="211"/>
      <c r="G571" s="212"/>
      <c r="H571" s="76"/>
      <c r="I571" s="213"/>
      <c r="J571" s="214"/>
    </row>
    <row r="572" spans="1:10">
      <c r="A572" s="197" t="str">
        <f t="shared" si="8"/>
        <v/>
      </c>
      <c r="B572" s="208"/>
      <c r="C572" s="209"/>
      <c r="D572" s="200" t="str">
        <f>IF(C572="","",VLOOKUP(C572,项目管理台账!$K$4:$O$1000,5,0))</f>
        <v/>
      </c>
      <c r="E572" s="210"/>
      <c r="F572" s="211"/>
      <c r="G572" s="212"/>
      <c r="H572" s="76"/>
      <c r="I572" s="213"/>
      <c r="J572" s="214"/>
    </row>
    <row r="573" spans="1:10">
      <c r="A573" s="197" t="str">
        <f t="shared" si="8"/>
        <v/>
      </c>
      <c r="B573" s="208"/>
      <c r="C573" s="209"/>
      <c r="D573" s="200" t="str">
        <f>IF(C573="","",VLOOKUP(C573,项目管理台账!$K$4:$O$1000,5,0))</f>
        <v/>
      </c>
      <c r="E573" s="210"/>
      <c r="F573" s="211"/>
      <c r="G573" s="212"/>
      <c r="H573" s="76"/>
      <c r="I573" s="213"/>
      <c r="J573" s="214"/>
    </row>
    <row r="574" spans="1:10">
      <c r="A574" s="197" t="str">
        <f t="shared" si="8"/>
        <v/>
      </c>
      <c r="B574" s="208"/>
      <c r="C574" s="209"/>
      <c r="D574" s="200" t="str">
        <f>IF(C574="","",VLOOKUP(C574,项目管理台账!$K$4:$O$1000,5,0))</f>
        <v/>
      </c>
      <c r="E574" s="210"/>
      <c r="F574" s="211"/>
      <c r="G574" s="212"/>
      <c r="H574" s="76"/>
      <c r="I574" s="213"/>
      <c r="J574" s="214"/>
    </row>
    <row r="575" spans="1:10">
      <c r="A575" s="197" t="str">
        <f t="shared" si="8"/>
        <v/>
      </c>
      <c r="B575" s="208"/>
      <c r="C575" s="209"/>
      <c r="D575" s="200" t="str">
        <f>IF(C575="","",VLOOKUP(C575,项目管理台账!$K$4:$O$1000,5,0))</f>
        <v/>
      </c>
      <c r="E575" s="210"/>
      <c r="F575" s="211"/>
      <c r="G575" s="212"/>
      <c r="H575" s="76"/>
      <c r="I575" s="213"/>
      <c r="J575" s="214"/>
    </row>
    <row r="576" spans="1:10">
      <c r="A576" s="197" t="str">
        <f t="shared" si="8"/>
        <v/>
      </c>
      <c r="B576" s="208"/>
      <c r="C576" s="209"/>
      <c r="D576" s="200" t="str">
        <f>IF(C576="","",VLOOKUP(C576,项目管理台账!$K$4:$O$1000,5,0))</f>
        <v/>
      </c>
      <c r="E576" s="210"/>
      <c r="F576" s="211"/>
      <c r="G576" s="212"/>
      <c r="H576" s="76"/>
      <c r="I576" s="213"/>
      <c r="J576" s="214"/>
    </row>
    <row r="577" spans="1:10">
      <c r="A577" s="197" t="str">
        <f t="shared" si="8"/>
        <v/>
      </c>
      <c r="B577" s="208"/>
      <c r="C577" s="209"/>
      <c r="D577" s="200" t="str">
        <f>IF(C577="","",VLOOKUP(C577,项目管理台账!$K$4:$O$1000,5,0))</f>
        <v/>
      </c>
      <c r="E577" s="210"/>
      <c r="F577" s="211"/>
      <c r="G577" s="212"/>
      <c r="H577" s="76"/>
      <c r="I577" s="213"/>
      <c r="J577" s="214"/>
    </row>
    <row r="578" spans="1:10">
      <c r="A578" s="197" t="str">
        <f t="shared" si="8"/>
        <v/>
      </c>
      <c r="B578" s="208"/>
      <c r="C578" s="209"/>
      <c r="D578" s="200" t="str">
        <f>IF(C578="","",VLOOKUP(C578,项目管理台账!$K$4:$O$1000,5,0))</f>
        <v/>
      </c>
      <c r="E578" s="210"/>
      <c r="F578" s="211"/>
      <c r="G578" s="212"/>
      <c r="H578" s="76"/>
      <c r="I578" s="213"/>
      <c r="J578" s="214"/>
    </row>
    <row r="579" spans="1:10">
      <c r="A579" s="197" t="str">
        <f t="shared" si="8"/>
        <v/>
      </c>
      <c r="B579" s="208"/>
      <c r="C579" s="209"/>
      <c r="D579" s="200" t="str">
        <f>IF(C579="","",VLOOKUP(C579,项目管理台账!$K$4:$O$1000,5,0))</f>
        <v/>
      </c>
      <c r="E579" s="210"/>
      <c r="F579" s="211"/>
      <c r="G579" s="212"/>
      <c r="H579" s="76"/>
      <c r="I579" s="213"/>
      <c r="J579" s="214"/>
    </row>
    <row r="580" spans="1:10">
      <c r="A580" s="197" t="str">
        <f t="shared" si="8"/>
        <v/>
      </c>
      <c r="B580" s="208"/>
      <c r="C580" s="209"/>
      <c r="D580" s="200" t="str">
        <f>IF(C580="","",VLOOKUP(C580,项目管理台账!$K$4:$O$1000,5,0))</f>
        <v/>
      </c>
      <c r="E580" s="210"/>
      <c r="F580" s="211"/>
      <c r="G580" s="212"/>
      <c r="H580" s="76"/>
      <c r="I580" s="213"/>
      <c r="J580" s="214"/>
    </row>
    <row r="581" spans="1:10">
      <c r="A581" s="197" t="str">
        <f t="shared" ref="A581:A644" si="9">IF(B581="","",ROW()-3)</f>
        <v/>
      </c>
      <c r="B581" s="208"/>
      <c r="C581" s="209"/>
      <c r="D581" s="200" t="str">
        <f>IF(C581="","",VLOOKUP(C581,项目管理台账!$K$4:$O$1000,5,0))</f>
        <v/>
      </c>
      <c r="E581" s="210"/>
      <c r="F581" s="211"/>
      <c r="G581" s="212"/>
      <c r="H581" s="76"/>
      <c r="I581" s="213"/>
      <c r="J581" s="214"/>
    </row>
    <row r="582" spans="1:10">
      <c r="A582" s="197" t="str">
        <f t="shared" si="9"/>
        <v/>
      </c>
      <c r="B582" s="208"/>
      <c r="C582" s="209"/>
      <c r="D582" s="200" t="str">
        <f>IF(C582="","",VLOOKUP(C582,项目管理台账!$K$4:$O$1000,5,0))</f>
        <v/>
      </c>
      <c r="E582" s="210"/>
      <c r="F582" s="211"/>
      <c r="G582" s="212"/>
      <c r="H582" s="76"/>
      <c r="I582" s="213"/>
      <c r="J582" s="214"/>
    </row>
    <row r="583" spans="1:10">
      <c r="A583" s="197" t="str">
        <f t="shared" si="9"/>
        <v/>
      </c>
      <c r="B583" s="208"/>
      <c r="C583" s="209"/>
      <c r="D583" s="200" t="str">
        <f>IF(C583="","",VLOOKUP(C583,项目管理台账!$K$4:$O$1000,5,0))</f>
        <v/>
      </c>
      <c r="E583" s="210"/>
      <c r="F583" s="211"/>
      <c r="G583" s="212"/>
      <c r="H583" s="76"/>
      <c r="I583" s="213"/>
      <c r="J583" s="214"/>
    </row>
    <row r="584" spans="1:10">
      <c r="A584" s="197" t="str">
        <f t="shared" si="9"/>
        <v/>
      </c>
      <c r="B584" s="208"/>
      <c r="C584" s="209"/>
      <c r="D584" s="200" t="str">
        <f>IF(C584="","",VLOOKUP(C584,项目管理台账!$K$4:$O$1000,5,0))</f>
        <v/>
      </c>
      <c r="E584" s="210"/>
      <c r="F584" s="211"/>
      <c r="G584" s="212"/>
      <c r="H584" s="76"/>
      <c r="I584" s="213"/>
      <c r="J584" s="214"/>
    </row>
    <row r="585" spans="1:10">
      <c r="A585" s="197" t="str">
        <f t="shared" si="9"/>
        <v/>
      </c>
      <c r="B585" s="208"/>
      <c r="C585" s="209"/>
      <c r="D585" s="200" t="str">
        <f>IF(C585="","",VLOOKUP(C585,项目管理台账!$K$4:$O$1000,5,0))</f>
        <v/>
      </c>
      <c r="E585" s="210"/>
      <c r="F585" s="211"/>
      <c r="G585" s="212"/>
      <c r="H585" s="76"/>
      <c r="I585" s="213"/>
      <c r="J585" s="214"/>
    </row>
    <row r="586" spans="1:10">
      <c r="A586" s="197" t="str">
        <f t="shared" si="9"/>
        <v/>
      </c>
      <c r="B586" s="208"/>
      <c r="C586" s="209"/>
      <c r="D586" s="200" t="str">
        <f>IF(C586="","",VLOOKUP(C586,项目管理台账!$K$4:$O$1000,5,0))</f>
        <v/>
      </c>
      <c r="E586" s="210"/>
      <c r="F586" s="211"/>
      <c r="G586" s="212"/>
      <c r="H586" s="76"/>
      <c r="I586" s="213"/>
      <c r="J586" s="214"/>
    </row>
    <row r="587" spans="1:10">
      <c r="A587" s="197" t="str">
        <f t="shared" si="9"/>
        <v/>
      </c>
      <c r="B587" s="208"/>
      <c r="C587" s="209"/>
      <c r="D587" s="200" t="str">
        <f>IF(C587="","",VLOOKUP(C587,项目管理台账!$K$4:$O$1000,5,0))</f>
        <v/>
      </c>
      <c r="E587" s="210"/>
      <c r="F587" s="211"/>
      <c r="G587" s="212"/>
      <c r="H587" s="76"/>
      <c r="I587" s="213"/>
      <c r="J587" s="214"/>
    </row>
    <row r="588" spans="1:10">
      <c r="A588" s="197" t="str">
        <f t="shared" si="9"/>
        <v/>
      </c>
      <c r="B588" s="208"/>
      <c r="C588" s="209"/>
      <c r="D588" s="200" t="str">
        <f>IF(C588="","",VLOOKUP(C588,项目管理台账!$K$4:$O$1000,5,0))</f>
        <v/>
      </c>
      <c r="E588" s="210"/>
      <c r="F588" s="211"/>
      <c r="G588" s="212"/>
      <c r="H588" s="76"/>
      <c r="I588" s="213"/>
      <c r="J588" s="214"/>
    </row>
    <row r="589" spans="1:10">
      <c r="A589" s="197" t="str">
        <f t="shared" si="9"/>
        <v/>
      </c>
      <c r="B589" s="208"/>
      <c r="C589" s="209"/>
      <c r="D589" s="200" t="str">
        <f>IF(C589="","",VLOOKUP(C589,项目管理台账!$K$4:$O$1000,5,0))</f>
        <v/>
      </c>
      <c r="E589" s="210"/>
      <c r="F589" s="211"/>
      <c r="G589" s="212"/>
      <c r="H589" s="76"/>
      <c r="I589" s="213"/>
      <c r="J589" s="214"/>
    </row>
    <row r="590" spans="1:10">
      <c r="A590" s="197" t="str">
        <f t="shared" si="9"/>
        <v/>
      </c>
      <c r="B590" s="208"/>
      <c r="C590" s="209"/>
      <c r="D590" s="200" t="str">
        <f>IF(C590="","",VLOOKUP(C590,项目管理台账!$K$4:$O$1000,5,0))</f>
        <v/>
      </c>
      <c r="E590" s="210"/>
      <c r="F590" s="211"/>
      <c r="G590" s="212"/>
      <c r="H590" s="76"/>
      <c r="I590" s="213"/>
      <c r="J590" s="214"/>
    </row>
    <row r="591" spans="1:10">
      <c r="A591" s="197" t="str">
        <f t="shared" si="9"/>
        <v/>
      </c>
      <c r="B591" s="208"/>
      <c r="C591" s="209"/>
      <c r="D591" s="200" t="str">
        <f>IF(C591="","",VLOOKUP(C591,项目管理台账!$K$4:$O$1000,5,0))</f>
        <v/>
      </c>
      <c r="E591" s="210"/>
      <c r="F591" s="211"/>
      <c r="G591" s="212"/>
      <c r="H591" s="76"/>
      <c r="I591" s="213"/>
      <c r="J591" s="214"/>
    </row>
    <row r="592" spans="1:10">
      <c r="A592" s="197" t="str">
        <f t="shared" si="9"/>
        <v/>
      </c>
      <c r="B592" s="208"/>
      <c r="C592" s="209"/>
      <c r="D592" s="200" t="str">
        <f>IF(C592="","",VLOOKUP(C592,项目管理台账!$K$4:$O$1000,5,0))</f>
        <v/>
      </c>
      <c r="E592" s="210"/>
      <c r="F592" s="211"/>
      <c r="G592" s="212"/>
      <c r="H592" s="76"/>
      <c r="I592" s="213"/>
      <c r="J592" s="214"/>
    </row>
    <row r="593" spans="1:10">
      <c r="A593" s="197" t="str">
        <f t="shared" si="9"/>
        <v/>
      </c>
      <c r="B593" s="208"/>
      <c r="C593" s="209"/>
      <c r="D593" s="200" t="str">
        <f>IF(C593="","",VLOOKUP(C593,项目管理台账!$K$4:$O$1000,5,0))</f>
        <v/>
      </c>
      <c r="E593" s="210"/>
      <c r="F593" s="211"/>
      <c r="G593" s="212"/>
      <c r="H593" s="76"/>
      <c r="I593" s="213"/>
      <c r="J593" s="214"/>
    </row>
    <row r="594" spans="1:10">
      <c r="A594" s="197" t="str">
        <f t="shared" si="9"/>
        <v/>
      </c>
      <c r="B594" s="208"/>
      <c r="C594" s="209"/>
      <c r="D594" s="200" t="str">
        <f>IF(C594="","",VLOOKUP(C594,项目管理台账!$K$4:$O$1000,5,0))</f>
        <v/>
      </c>
      <c r="E594" s="210"/>
      <c r="F594" s="211"/>
      <c r="G594" s="212"/>
      <c r="H594" s="76"/>
      <c r="I594" s="213"/>
      <c r="J594" s="214"/>
    </row>
    <row r="595" spans="1:10">
      <c r="A595" s="197" t="str">
        <f t="shared" si="9"/>
        <v/>
      </c>
      <c r="B595" s="208"/>
      <c r="C595" s="209"/>
      <c r="D595" s="200" t="str">
        <f>IF(C595="","",VLOOKUP(C595,项目管理台账!$K$4:$O$1000,5,0))</f>
        <v/>
      </c>
      <c r="E595" s="210"/>
      <c r="F595" s="211"/>
      <c r="G595" s="212"/>
      <c r="H595" s="76"/>
      <c r="I595" s="213"/>
      <c r="J595" s="214"/>
    </row>
    <row r="596" spans="1:10">
      <c r="A596" s="197" t="str">
        <f t="shared" si="9"/>
        <v/>
      </c>
      <c r="B596" s="208"/>
      <c r="C596" s="209"/>
      <c r="D596" s="200" t="str">
        <f>IF(C596="","",VLOOKUP(C596,项目管理台账!$K$4:$O$1000,5,0))</f>
        <v/>
      </c>
      <c r="E596" s="210"/>
      <c r="F596" s="211"/>
      <c r="G596" s="212"/>
      <c r="H596" s="76"/>
      <c r="I596" s="213"/>
      <c r="J596" s="214"/>
    </row>
    <row r="597" spans="1:10">
      <c r="A597" s="197" t="str">
        <f t="shared" si="9"/>
        <v/>
      </c>
      <c r="B597" s="208"/>
      <c r="C597" s="209"/>
      <c r="D597" s="200" t="str">
        <f>IF(C597="","",VLOOKUP(C597,项目管理台账!$K$4:$O$1000,5,0))</f>
        <v/>
      </c>
      <c r="E597" s="210"/>
      <c r="F597" s="211"/>
      <c r="G597" s="212"/>
      <c r="H597" s="76"/>
      <c r="I597" s="213"/>
      <c r="J597" s="214"/>
    </row>
    <row r="598" spans="1:10">
      <c r="A598" s="197" t="str">
        <f t="shared" si="9"/>
        <v/>
      </c>
      <c r="B598" s="208"/>
      <c r="C598" s="209"/>
      <c r="D598" s="200" t="str">
        <f>IF(C598="","",VLOOKUP(C598,项目管理台账!$K$4:$O$1000,5,0))</f>
        <v/>
      </c>
      <c r="E598" s="210"/>
      <c r="F598" s="211"/>
      <c r="G598" s="212"/>
      <c r="H598" s="76"/>
      <c r="I598" s="213"/>
      <c r="J598" s="214"/>
    </row>
    <row r="599" spans="1:10">
      <c r="A599" s="197" t="str">
        <f t="shared" si="9"/>
        <v/>
      </c>
      <c r="B599" s="208"/>
      <c r="C599" s="209"/>
      <c r="D599" s="200" t="str">
        <f>IF(C599="","",VLOOKUP(C599,项目管理台账!$K$4:$O$1000,5,0))</f>
        <v/>
      </c>
      <c r="E599" s="210"/>
      <c r="F599" s="211"/>
      <c r="G599" s="212"/>
      <c r="H599" s="76"/>
      <c r="I599" s="213"/>
      <c r="J599" s="214"/>
    </row>
    <row r="600" spans="1:10">
      <c r="A600" s="197" t="str">
        <f t="shared" si="9"/>
        <v/>
      </c>
      <c r="B600" s="208"/>
      <c r="C600" s="209"/>
      <c r="D600" s="200" t="str">
        <f>IF(C600="","",VLOOKUP(C600,项目管理台账!$K$4:$O$1000,5,0))</f>
        <v/>
      </c>
      <c r="E600" s="210"/>
      <c r="F600" s="211"/>
      <c r="G600" s="212"/>
      <c r="H600" s="76"/>
      <c r="I600" s="213"/>
      <c r="J600" s="214"/>
    </row>
    <row r="601" spans="1:10">
      <c r="A601" s="197" t="str">
        <f t="shared" si="9"/>
        <v/>
      </c>
      <c r="B601" s="208"/>
      <c r="C601" s="209"/>
      <c r="D601" s="200" t="str">
        <f>IF(C601="","",VLOOKUP(C601,项目管理台账!$K$4:$O$1000,5,0))</f>
        <v/>
      </c>
      <c r="E601" s="210"/>
      <c r="F601" s="211"/>
      <c r="G601" s="212"/>
      <c r="H601" s="76"/>
      <c r="I601" s="213"/>
      <c r="J601" s="214"/>
    </row>
    <row r="602" spans="1:10">
      <c r="A602" s="197" t="str">
        <f t="shared" si="9"/>
        <v/>
      </c>
      <c r="B602" s="208"/>
      <c r="C602" s="209"/>
      <c r="D602" s="200" t="str">
        <f>IF(C602="","",VLOOKUP(C602,项目管理台账!$K$4:$O$1000,5,0))</f>
        <v/>
      </c>
      <c r="E602" s="210"/>
      <c r="F602" s="211"/>
      <c r="G602" s="212"/>
      <c r="H602" s="76"/>
      <c r="I602" s="213"/>
      <c r="J602" s="214"/>
    </row>
    <row r="603" spans="1:10">
      <c r="A603" s="197" t="str">
        <f t="shared" si="9"/>
        <v/>
      </c>
      <c r="B603" s="208"/>
      <c r="C603" s="209"/>
      <c r="D603" s="200" t="str">
        <f>IF(C603="","",VLOOKUP(C603,项目管理台账!$K$4:$O$1000,5,0))</f>
        <v/>
      </c>
      <c r="E603" s="210"/>
      <c r="F603" s="211"/>
      <c r="G603" s="212"/>
      <c r="H603" s="76"/>
      <c r="I603" s="213"/>
      <c r="J603" s="214"/>
    </row>
    <row r="604" spans="1:10">
      <c r="A604" s="197" t="str">
        <f t="shared" si="9"/>
        <v/>
      </c>
      <c r="B604" s="208"/>
      <c r="C604" s="209"/>
      <c r="D604" s="200" t="str">
        <f>IF(C604="","",VLOOKUP(C604,项目管理台账!$K$4:$O$1000,5,0))</f>
        <v/>
      </c>
      <c r="E604" s="210"/>
      <c r="F604" s="211"/>
      <c r="G604" s="212"/>
      <c r="H604" s="76"/>
      <c r="I604" s="213"/>
      <c r="J604" s="214"/>
    </row>
    <row r="605" spans="1:10">
      <c r="A605" s="197" t="str">
        <f t="shared" si="9"/>
        <v/>
      </c>
      <c r="B605" s="208"/>
      <c r="C605" s="209"/>
      <c r="D605" s="200" t="str">
        <f>IF(C605="","",VLOOKUP(C605,项目管理台账!$K$4:$O$1000,5,0))</f>
        <v/>
      </c>
      <c r="E605" s="210"/>
      <c r="F605" s="211"/>
      <c r="G605" s="212"/>
      <c r="H605" s="76"/>
      <c r="I605" s="213"/>
      <c r="J605" s="214"/>
    </row>
    <row r="606" spans="1:10">
      <c r="A606" s="197" t="str">
        <f t="shared" si="9"/>
        <v/>
      </c>
      <c r="B606" s="208"/>
      <c r="C606" s="209"/>
      <c r="D606" s="200" t="str">
        <f>IF(C606="","",VLOOKUP(C606,项目管理台账!$K$4:$O$1000,5,0))</f>
        <v/>
      </c>
      <c r="E606" s="210"/>
      <c r="F606" s="211"/>
      <c r="G606" s="212"/>
      <c r="H606" s="76"/>
      <c r="I606" s="213"/>
      <c r="J606" s="214"/>
    </row>
    <row r="607" spans="1:10">
      <c r="A607" s="197" t="str">
        <f t="shared" si="9"/>
        <v/>
      </c>
      <c r="B607" s="208"/>
      <c r="C607" s="209"/>
      <c r="D607" s="200" t="str">
        <f>IF(C607="","",VLOOKUP(C607,项目管理台账!$K$4:$O$1000,5,0))</f>
        <v/>
      </c>
      <c r="E607" s="210"/>
      <c r="F607" s="211"/>
      <c r="G607" s="212"/>
      <c r="H607" s="76"/>
      <c r="I607" s="213"/>
      <c r="J607" s="214"/>
    </row>
    <row r="608" spans="1:10">
      <c r="A608" s="197" t="str">
        <f t="shared" si="9"/>
        <v/>
      </c>
      <c r="B608" s="208"/>
      <c r="C608" s="209"/>
      <c r="D608" s="200" t="str">
        <f>IF(C608="","",VLOOKUP(C608,项目管理台账!$K$4:$O$1000,5,0))</f>
        <v/>
      </c>
      <c r="E608" s="210"/>
      <c r="F608" s="211"/>
      <c r="G608" s="212"/>
      <c r="H608" s="76"/>
      <c r="I608" s="213"/>
      <c r="J608" s="214"/>
    </row>
    <row r="609" spans="1:10">
      <c r="A609" s="197" t="str">
        <f t="shared" si="9"/>
        <v/>
      </c>
      <c r="B609" s="208"/>
      <c r="C609" s="209"/>
      <c r="D609" s="200" t="str">
        <f>IF(C609="","",VLOOKUP(C609,项目管理台账!$K$4:$O$1000,5,0))</f>
        <v/>
      </c>
      <c r="E609" s="210"/>
      <c r="F609" s="211"/>
      <c r="G609" s="212"/>
      <c r="H609" s="76"/>
      <c r="I609" s="213"/>
      <c r="J609" s="214"/>
    </row>
    <row r="610" spans="1:10">
      <c r="A610" s="197" t="str">
        <f t="shared" si="9"/>
        <v/>
      </c>
      <c r="B610" s="208"/>
      <c r="C610" s="209"/>
      <c r="D610" s="200" t="str">
        <f>IF(C610="","",VLOOKUP(C610,项目管理台账!$K$4:$O$1000,5,0))</f>
        <v/>
      </c>
      <c r="E610" s="210"/>
      <c r="F610" s="211"/>
      <c r="G610" s="212"/>
      <c r="H610" s="76"/>
      <c r="I610" s="213"/>
      <c r="J610" s="214"/>
    </row>
    <row r="611" spans="1:10">
      <c r="A611" s="197" t="str">
        <f t="shared" si="9"/>
        <v/>
      </c>
      <c r="B611" s="208"/>
      <c r="C611" s="209"/>
      <c r="D611" s="200" t="str">
        <f>IF(C611="","",VLOOKUP(C611,项目管理台账!$K$4:$O$1000,5,0))</f>
        <v/>
      </c>
      <c r="E611" s="210"/>
      <c r="F611" s="211"/>
      <c r="G611" s="212"/>
      <c r="H611" s="76"/>
      <c r="I611" s="213"/>
      <c r="J611" s="214"/>
    </row>
    <row r="612" spans="1:10">
      <c r="A612" s="197" t="str">
        <f t="shared" si="9"/>
        <v/>
      </c>
      <c r="B612" s="208"/>
      <c r="C612" s="209"/>
      <c r="D612" s="200" t="str">
        <f>IF(C612="","",VLOOKUP(C612,项目管理台账!$K$4:$O$1000,5,0))</f>
        <v/>
      </c>
      <c r="E612" s="210"/>
      <c r="F612" s="211"/>
      <c r="G612" s="212"/>
      <c r="H612" s="76"/>
      <c r="I612" s="213"/>
      <c r="J612" s="214"/>
    </row>
    <row r="613" spans="1:10">
      <c r="A613" s="197" t="str">
        <f t="shared" si="9"/>
        <v/>
      </c>
      <c r="B613" s="208"/>
      <c r="C613" s="209"/>
      <c r="D613" s="200" t="str">
        <f>IF(C613="","",VLOOKUP(C613,项目管理台账!$K$4:$O$1000,5,0))</f>
        <v/>
      </c>
      <c r="E613" s="210"/>
      <c r="F613" s="211"/>
      <c r="G613" s="212"/>
      <c r="H613" s="76"/>
      <c r="I613" s="213"/>
      <c r="J613" s="214"/>
    </row>
    <row r="614" spans="1:10">
      <c r="A614" s="197" t="str">
        <f t="shared" si="9"/>
        <v/>
      </c>
      <c r="B614" s="208"/>
      <c r="C614" s="209"/>
      <c r="D614" s="200" t="str">
        <f>IF(C614="","",VLOOKUP(C614,项目管理台账!$K$4:$O$1000,5,0))</f>
        <v/>
      </c>
      <c r="E614" s="210"/>
      <c r="F614" s="211"/>
      <c r="G614" s="212"/>
      <c r="H614" s="76"/>
      <c r="I614" s="213"/>
      <c r="J614" s="214"/>
    </row>
    <row r="615" spans="1:10">
      <c r="A615" s="197" t="str">
        <f t="shared" si="9"/>
        <v/>
      </c>
      <c r="B615" s="208"/>
      <c r="C615" s="209"/>
      <c r="D615" s="200" t="str">
        <f>IF(C615="","",VLOOKUP(C615,项目管理台账!$K$4:$O$1000,5,0))</f>
        <v/>
      </c>
      <c r="E615" s="210"/>
      <c r="F615" s="211"/>
      <c r="G615" s="212"/>
      <c r="H615" s="76"/>
      <c r="I615" s="213"/>
      <c r="J615" s="214"/>
    </row>
    <row r="616" spans="1:10">
      <c r="A616" s="197" t="str">
        <f t="shared" si="9"/>
        <v/>
      </c>
      <c r="B616" s="208"/>
      <c r="C616" s="209"/>
      <c r="D616" s="200" t="str">
        <f>IF(C616="","",VLOOKUP(C616,项目管理台账!$K$4:$O$1000,5,0))</f>
        <v/>
      </c>
      <c r="E616" s="210"/>
      <c r="F616" s="211"/>
      <c r="G616" s="212"/>
      <c r="H616" s="76"/>
      <c r="I616" s="213"/>
      <c r="J616" s="214"/>
    </row>
    <row r="617" spans="1:10">
      <c r="A617" s="197" t="str">
        <f t="shared" si="9"/>
        <v/>
      </c>
      <c r="B617" s="208"/>
      <c r="C617" s="209"/>
      <c r="D617" s="200" t="str">
        <f>IF(C617="","",VLOOKUP(C617,项目管理台账!$K$4:$O$1000,5,0))</f>
        <v/>
      </c>
      <c r="E617" s="210"/>
      <c r="F617" s="211"/>
      <c r="G617" s="212"/>
      <c r="H617" s="76"/>
      <c r="I617" s="213"/>
      <c r="J617" s="214"/>
    </row>
    <row r="618" spans="1:10">
      <c r="A618" s="197" t="str">
        <f t="shared" si="9"/>
        <v/>
      </c>
      <c r="B618" s="208"/>
      <c r="C618" s="209"/>
      <c r="D618" s="200" t="str">
        <f>IF(C618="","",VLOOKUP(C618,项目管理台账!$K$4:$O$1000,5,0))</f>
        <v/>
      </c>
      <c r="E618" s="210"/>
      <c r="F618" s="211"/>
      <c r="G618" s="212"/>
      <c r="H618" s="76"/>
      <c r="I618" s="213"/>
      <c r="J618" s="214"/>
    </row>
    <row r="619" spans="1:10">
      <c r="A619" s="197" t="str">
        <f t="shared" si="9"/>
        <v/>
      </c>
      <c r="B619" s="208"/>
      <c r="C619" s="209"/>
      <c r="D619" s="200" t="str">
        <f>IF(C619="","",VLOOKUP(C619,项目管理台账!$K$4:$O$1000,5,0))</f>
        <v/>
      </c>
      <c r="E619" s="210"/>
      <c r="F619" s="211"/>
      <c r="G619" s="212"/>
      <c r="H619" s="76"/>
      <c r="I619" s="213"/>
      <c r="J619" s="214"/>
    </row>
    <row r="620" spans="1:10">
      <c r="A620" s="197" t="str">
        <f t="shared" si="9"/>
        <v/>
      </c>
      <c r="B620" s="208"/>
      <c r="C620" s="209"/>
      <c r="D620" s="200" t="str">
        <f>IF(C620="","",VLOOKUP(C620,项目管理台账!$K$4:$O$1000,5,0))</f>
        <v/>
      </c>
      <c r="E620" s="210"/>
      <c r="F620" s="211"/>
      <c r="G620" s="212"/>
      <c r="H620" s="76"/>
      <c r="I620" s="213"/>
      <c r="J620" s="214"/>
    </row>
    <row r="621" spans="1:10">
      <c r="A621" s="197" t="str">
        <f t="shared" si="9"/>
        <v/>
      </c>
      <c r="B621" s="208"/>
      <c r="C621" s="209"/>
      <c r="D621" s="200" t="str">
        <f>IF(C621="","",VLOOKUP(C621,项目管理台账!$K$4:$O$1000,5,0))</f>
        <v/>
      </c>
      <c r="E621" s="210"/>
      <c r="F621" s="211"/>
      <c r="G621" s="212"/>
      <c r="H621" s="76"/>
      <c r="I621" s="213"/>
      <c r="J621" s="214"/>
    </row>
    <row r="622" spans="1:10">
      <c r="A622" s="197" t="str">
        <f t="shared" si="9"/>
        <v/>
      </c>
      <c r="B622" s="208"/>
      <c r="C622" s="209"/>
      <c r="D622" s="200" t="str">
        <f>IF(C622="","",VLOOKUP(C622,项目管理台账!$K$4:$O$1000,5,0))</f>
        <v/>
      </c>
      <c r="E622" s="210"/>
      <c r="F622" s="211"/>
      <c r="G622" s="212"/>
      <c r="H622" s="76"/>
      <c r="I622" s="213"/>
      <c r="J622" s="214"/>
    </row>
    <row r="623" spans="1:10">
      <c r="A623" s="197" t="str">
        <f t="shared" si="9"/>
        <v/>
      </c>
      <c r="B623" s="208"/>
      <c r="C623" s="209"/>
      <c r="D623" s="200" t="str">
        <f>IF(C623="","",VLOOKUP(C623,项目管理台账!$K$4:$O$1000,5,0))</f>
        <v/>
      </c>
      <c r="E623" s="210"/>
      <c r="F623" s="211"/>
      <c r="G623" s="212"/>
      <c r="H623" s="76"/>
      <c r="I623" s="213"/>
      <c r="J623" s="214"/>
    </row>
    <row r="624" spans="1:10">
      <c r="A624" s="197" t="str">
        <f t="shared" si="9"/>
        <v/>
      </c>
      <c r="B624" s="208"/>
      <c r="C624" s="209"/>
      <c r="D624" s="200" t="str">
        <f>IF(C624="","",VLOOKUP(C624,项目管理台账!$K$4:$O$1000,5,0))</f>
        <v/>
      </c>
      <c r="E624" s="210"/>
      <c r="F624" s="211"/>
      <c r="G624" s="212"/>
      <c r="H624" s="76"/>
      <c r="I624" s="213"/>
      <c r="J624" s="214"/>
    </row>
    <row r="625" spans="1:10">
      <c r="A625" s="197" t="str">
        <f t="shared" si="9"/>
        <v/>
      </c>
      <c r="B625" s="208"/>
      <c r="C625" s="209"/>
      <c r="D625" s="200" t="str">
        <f>IF(C625="","",VLOOKUP(C625,项目管理台账!$K$4:$O$1000,5,0))</f>
        <v/>
      </c>
      <c r="E625" s="210"/>
      <c r="F625" s="211"/>
      <c r="G625" s="212"/>
      <c r="H625" s="76"/>
      <c r="I625" s="213"/>
      <c r="J625" s="214"/>
    </row>
    <row r="626" spans="1:10">
      <c r="A626" s="197" t="str">
        <f t="shared" si="9"/>
        <v/>
      </c>
      <c r="B626" s="208"/>
      <c r="C626" s="209"/>
      <c r="D626" s="200" t="str">
        <f>IF(C626="","",VLOOKUP(C626,项目管理台账!$K$4:$O$1000,5,0))</f>
        <v/>
      </c>
      <c r="E626" s="210"/>
      <c r="F626" s="211"/>
      <c r="G626" s="212"/>
      <c r="H626" s="76"/>
      <c r="I626" s="213"/>
      <c r="J626" s="214"/>
    </row>
    <row r="627" spans="1:10">
      <c r="A627" s="197" t="str">
        <f t="shared" si="9"/>
        <v/>
      </c>
      <c r="B627" s="208"/>
      <c r="C627" s="209"/>
      <c r="D627" s="200" t="str">
        <f>IF(C627="","",VLOOKUP(C627,项目管理台账!$K$4:$O$1000,5,0))</f>
        <v/>
      </c>
      <c r="E627" s="210"/>
      <c r="F627" s="211"/>
      <c r="G627" s="212"/>
      <c r="H627" s="76"/>
      <c r="I627" s="213"/>
      <c r="J627" s="214"/>
    </row>
    <row r="628" spans="1:10">
      <c r="A628" s="197" t="str">
        <f t="shared" si="9"/>
        <v/>
      </c>
      <c r="B628" s="208"/>
      <c r="C628" s="209"/>
      <c r="D628" s="200" t="str">
        <f>IF(C628="","",VLOOKUP(C628,项目管理台账!$K$4:$O$1000,5,0))</f>
        <v/>
      </c>
      <c r="E628" s="210"/>
      <c r="F628" s="211"/>
      <c r="G628" s="212"/>
      <c r="H628" s="76"/>
      <c r="I628" s="213"/>
      <c r="J628" s="214"/>
    </row>
    <row r="629" spans="1:10">
      <c r="A629" s="197" t="str">
        <f t="shared" si="9"/>
        <v/>
      </c>
      <c r="B629" s="208"/>
      <c r="C629" s="209"/>
      <c r="D629" s="200" t="str">
        <f>IF(C629="","",VLOOKUP(C629,项目管理台账!$K$4:$O$1000,5,0))</f>
        <v/>
      </c>
      <c r="E629" s="210"/>
      <c r="F629" s="211"/>
      <c r="G629" s="212"/>
      <c r="H629" s="76"/>
      <c r="I629" s="213"/>
      <c r="J629" s="214"/>
    </row>
    <row r="630" spans="1:10">
      <c r="A630" s="197" t="str">
        <f t="shared" si="9"/>
        <v/>
      </c>
      <c r="B630" s="208"/>
      <c r="C630" s="209"/>
      <c r="D630" s="200" t="str">
        <f>IF(C630="","",VLOOKUP(C630,项目管理台账!$K$4:$O$1000,5,0))</f>
        <v/>
      </c>
      <c r="E630" s="210"/>
      <c r="F630" s="211"/>
      <c r="G630" s="212"/>
      <c r="H630" s="76"/>
      <c r="I630" s="213"/>
      <c r="J630" s="214"/>
    </row>
    <row r="631" spans="1:10">
      <c r="A631" s="197" t="str">
        <f t="shared" si="9"/>
        <v/>
      </c>
      <c r="B631" s="208"/>
      <c r="C631" s="209"/>
      <c r="D631" s="200" t="str">
        <f>IF(C631="","",VLOOKUP(C631,项目管理台账!$K$4:$O$1000,5,0))</f>
        <v/>
      </c>
      <c r="E631" s="210"/>
      <c r="F631" s="211"/>
      <c r="G631" s="212"/>
      <c r="H631" s="76"/>
      <c r="I631" s="213"/>
      <c r="J631" s="214"/>
    </row>
    <row r="632" spans="1:10">
      <c r="A632" s="197" t="str">
        <f t="shared" si="9"/>
        <v/>
      </c>
      <c r="B632" s="208"/>
      <c r="C632" s="209"/>
      <c r="D632" s="200" t="str">
        <f>IF(C632="","",VLOOKUP(C632,项目管理台账!$K$4:$O$1000,5,0))</f>
        <v/>
      </c>
      <c r="E632" s="210"/>
      <c r="F632" s="211"/>
      <c r="G632" s="212"/>
      <c r="H632" s="76"/>
      <c r="I632" s="213"/>
      <c r="J632" s="214"/>
    </row>
    <row r="633" spans="1:10">
      <c r="A633" s="197" t="str">
        <f t="shared" si="9"/>
        <v/>
      </c>
      <c r="B633" s="208"/>
      <c r="C633" s="209"/>
      <c r="D633" s="200" t="str">
        <f>IF(C633="","",VLOOKUP(C633,项目管理台账!$K$4:$O$1000,5,0))</f>
        <v/>
      </c>
      <c r="E633" s="210"/>
      <c r="F633" s="211"/>
      <c r="G633" s="212"/>
      <c r="H633" s="76"/>
      <c r="I633" s="213"/>
      <c r="J633" s="214"/>
    </row>
    <row r="634" spans="1:10">
      <c r="A634" s="197" t="str">
        <f t="shared" si="9"/>
        <v/>
      </c>
      <c r="B634" s="208"/>
      <c r="C634" s="209"/>
      <c r="D634" s="200" t="str">
        <f>IF(C634="","",VLOOKUP(C634,项目管理台账!$K$4:$O$1000,5,0))</f>
        <v/>
      </c>
      <c r="E634" s="210"/>
      <c r="F634" s="211"/>
      <c r="G634" s="212"/>
      <c r="H634" s="76"/>
      <c r="I634" s="213"/>
      <c r="J634" s="214"/>
    </row>
    <row r="635" spans="1:10">
      <c r="A635" s="197" t="str">
        <f t="shared" si="9"/>
        <v/>
      </c>
      <c r="B635" s="208"/>
      <c r="C635" s="209"/>
      <c r="D635" s="200" t="str">
        <f>IF(C635="","",VLOOKUP(C635,项目管理台账!$K$4:$O$1000,5,0))</f>
        <v/>
      </c>
      <c r="E635" s="210"/>
      <c r="F635" s="211"/>
      <c r="G635" s="212"/>
      <c r="H635" s="76"/>
      <c r="I635" s="213"/>
      <c r="J635" s="214"/>
    </row>
    <row r="636" spans="1:10">
      <c r="A636" s="197" t="str">
        <f t="shared" si="9"/>
        <v/>
      </c>
      <c r="B636" s="208"/>
      <c r="C636" s="209"/>
      <c r="D636" s="200" t="str">
        <f>IF(C636="","",VLOOKUP(C636,项目管理台账!$K$4:$O$1000,5,0))</f>
        <v/>
      </c>
      <c r="E636" s="210"/>
      <c r="F636" s="211"/>
      <c r="G636" s="212"/>
      <c r="H636" s="76"/>
      <c r="I636" s="213"/>
      <c r="J636" s="214"/>
    </row>
    <row r="637" spans="1:10">
      <c r="A637" s="197" t="str">
        <f t="shared" si="9"/>
        <v/>
      </c>
      <c r="B637" s="208"/>
      <c r="C637" s="209"/>
      <c r="D637" s="200" t="str">
        <f>IF(C637="","",VLOOKUP(C637,项目管理台账!$K$4:$O$1000,5,0))</f>
        <v/>
      </c>
      <c r="E637" s="210"/>
      <c r="F637" s="211"/>
      <c r="G637" s="212"/>
      <c r="H637" s="76"/>
      <c r="I637" s="213"/>
      <c r="J637" s="214"/>
    </row>
    <row r="638" spans="1:10">
      <c r="A638" s="197" t="str">
        <f t="shared" si="9"/>
        <v/>
      </c>
      <c r="B638" s="208"/>
      <c r="C638" s="209"/>
      <c r="D638" s="200" t="str">
        <f>IF(C638="","",VLOOKUP(C638,项目管理台账!$K$4:$O$1000,5,0))</f>
        <v/>
      </c>
      <c r="E638" s="210"/>
      <c r="F638" s="211"/>
      <c r="G638" s="212"/>
      <c r="H638" s="76"/>
      <c r="I638" s="213"/>
      <c r="J638" s="214"/>
    </row>
    <row r="639" spans="1:10">
      <c r="A639" s="197" t="str">
        <f t="shared" si="9"/>
        <v/>
      </c>
      <c r="B639" s="208"/>
      <c r="C639" s="209"/>
      <c r="D639" s="200" t="str">
        <f>IF(C639="","",VLOOKUP(C639,项目管理台账!$K$4:$O$1000,5,0))</f>
        <v/>
      </c>
      <c r="E639" s="210"/>
      <c r="F639" s="211"/>
      <c r="G639" s="212"/>
      <c r="H639" s="76"/>
      <c r="I639" s="213"/>
      <c r="J639" s="214"/>
    </row>
    <row r="640" spans="1:10">
      <c r="A640" s="197" t="str">
        <f t="shared" si="9"/>
        <v/>
      </c>
      <c r="B640" s="208"/>
      <c r="C640" s="209"/>
      <c r="D640" s="200" t="str">
        <f>IF(C640="","",VLOOKUP(C640,项目管理台账!$K$4:$O$1000,5,0))</f>
        <v/>
      </c>
      <c r="E640" s="210"/>
      <c r="F640" s="211"/>
      <c r="G640" s="212"/>
      <c r="H640" s="76"/>
      <c r="I640" s="213"/>
      <c r="J640" s="214"/>
    </row>
    <row r="641" spans="1:10">
      <c r="A641" s="197" t="str">
        <f t="shared" si="9"/>
        <v/>
      </c>
      <c r="B641" s="208"/>
      <c r="C641" s="209"/>
      <c r="D641" s="200" t="str">
        <f>IF(C641="","",VLOOKUP(C641,项目管理台账!$K$4:$O$1000,5,0))</f>
        <v/>
      </c>
      <c r="E641" s="210"/>
      <c r="F641" s="211"/>
      <c r="G641" s="212"/>
      <c r="H641" s="76"/>
      <c r="I641" s="213"/>
      <c r="J641" s="214"/>
    </row>
    <row r="642" spans="1:10">
      <c r="A642" s="197" t="str">
        <f t="shared" si="9"/>
        <v/>
      </c>
      <c r="B642" s="208"/>
      <c r="C642" s="209"/>
      <c r="D642" s="200" t="str">
        <f>IF(C642="","",VLOOKUP(C642,项目管理台账!$K$4:$O$1000,5,0))</f>
        <v/>
      </c>
      <c r="E642" s="210"/>
      <c r="F642" s="211"/>
      <c r="G642" s="212"/>
      <c r="H642" s="76"/>
      <c r="I642" s="213"/>
      <c r="J642" s="214"/>
    </row>
    <row r="643" spans="1:10">
      <c r="A643" s="197" t="str">
        <f t="shared" si="9"/>
        <v/>
      </c>
      <c r="B643" s="208"/>
      <c r="C643" s="209"/>
      <c r="D643" s="200" t="str">
        <f>IF(C643="","",VLOOKUP(C643,项目管理台账!$K$4:$O$1000,5,0))</f>
        <v/>
      </c>
      <c r="E643" s="210"/>
      <c r="F643" s="211"/>
      <c r="G643" s="212"/>
      <c r="H643" s="76"/>
      <c r="I643" s="213"/>
      <c r="J643" s="214"/>
    </row>
    <row r="644" spans="1:10">
      <c r="A644" s="197" t="str">
        <f t="shared" si="9"/>
        <v/>
      </c>
      <c r="B644" s="208"/>
      <c r="C644" s="209"/>
      <c r="D644" s="200" t="str">
        <f>IF(C644="","",VLOOKUP(C644,项目管理台账!$K$4:$O$1000,5,0))</f>
        <v/>
      </c>
      <c r="E644" s="210"/>
      <c r="F644" s="211"/>
      <c r="G644" s="212"/>
      <c r="H644" s="76"/>
      <c r="I644" s="213"/>
      <c r="J644" s="214"/>
    </row>
    <row r="645" spans="1:10">
      <c r="A645" s="197" t="str">
        <f t="shared" ref="A645:A708" si="10">IF(B645="","",ROW()-3)</f>
        <v/>
      </c>
      <c r="B645" s="208"/>
      <c r="C645" s="209"/>
      <c r="D645" s="200" t="str">
        <f>IF(C645="","",VLOOKUP(C645,项目管理台账!$K$4:$O$1000,5,0))</f>
        <v/>
      </c>
      <c r="E645" s="210"/>
      <c r="F645" s="211"/>
      <c r="G645" s="212"/>
      <c r="H645" s="76"/>
      <c r="I645" s="213"/>
      <c r="J645" s="214"/>
    </row>
    <row r="646" spans="1:10">
      <c r="A646" s="197" t="str">
        <f t="shared" si="10"/>
        <v/>
      </c>
      <c r="B646" s="208"/>
      <c r="C646" s="209"/>
      <c r="D646" s="200" t="str">
        <f>IF(C646="","",VLOOKUP(C646,项目管理台账!$K$4:$O$1000,5,0))</f>
        <v/>
      </c>
      <c r="E646" s="210"/>
      <c r="F646" s="211"/>
      <c r="G646" s="212"/>
      <c r="H646" s="76"/>
      <c r="I646" s="213"/>
      <c r="J646" s="214"/>
    </row>
    <row r="647" spans="1:10">
      <c r="A647" s="197" t="str">
        <f t="shared" si="10"/>
        <v/>
      </c>
      <c r="B647" s="208"/>
      <c r="C647" s="209"/>
      <c r="D647" s="200" t="str">
        <f>IF(C647="","",VLOOKUP(C647,项目管理台账!$K$4:$O$1000,5,0))</f>
        <v/>
      </c>
      <c r="E647" s="210"/>
      <c r="F647" s="211"/>
      <c r="G647" s="212"/>
      <c r="H647" s="76"/>
      <c r="I647" s="213"/>
      <c r="J647" s="214"/>
    </row>
    <row r="648" spans="1:10">
      <c r="A648" s="197" t="str">
        <f t="shared" si="10"/>
        <v/>
      </c>
      <c r="B648" s="208"/>
      <c r="C648" s="209"/>
      <c r="D648" s="200" t="str">
        <f>IF(C648="","",VLOOKUP(C648,项目管理台账!$K$4:$O$1000,5,0))</f>
        <v/>
      </c>
      <c r="E648" s="210"/>
      <c r="F648" s="211"/>
      <c r="G648" s="212"/>
      <c r="H648" s="76"/>
      <c r="I648" s="213"/>
      <c r="J648" s="214"/>
    </row>
    <row r="649" spans="1:10">
      <c r="A649" s="197" t="str">
        <f t="shared" si="10"/>
        <v/>
      </c>
      <c r="B649" s="208"/>
      <c r="C649" s="209"/>
      <c r="D649" s="200" t="str">
        <f>IF(C649="","",VLOOKUP(C649,项目管理台账!$K$4:$O$1000,5,0))</f>
        <v/>
      </c>
      <c r="E649" s="210"/>
      <c r="F649" s="211"/>
      <c r="G649" s="212"/>
      <c r="H649" s="76"/>
      <c r="I649" s="213"/>
      <c r="J649" s="214"/>
    </row>
    <row r="650" spans="1:10">
      <c r="A650" s="197" t="str">
        <f t="shared" si="10"/>
        <v/>
      </c>
      <c r="B650" s="208"/>
      <c r="C650" s="209"/>
      <c r="D650" s="200" t="str">
        <f>IF(C650="","",VLOOKUP(C650,项目管理台账!$K$4:$O$1000,5,0))</f>
        <v/>
      </c>
      <c r="E650" s="210"/>
      <c r="F650" s="211"/>
      <c r="G650" s="212"/>
      <c r="H650" s="76"/>
      <c r="I650" s="213"/>
      <c r="J650" s="214"/>
    </row>
    <row r="651" spans="1:10">
      <c r="A651" s="197" t="str">
        <f t="shared" si="10"/>
        <v/>
      </c>
      <c r="B651" s="208"/>
      <c r="C651" s="209"/>
      <c r="D651" s="200" t="str">
        <f>IF(C651="","",VLOOKUP(C651,项目管理台账!$K$4:$O$1000,5,0))</f>
        <v/>
      </c>
      <c r="E651" s="210"/>
      <c r="F651" s="211"/>
      <c r="G651" s="212"/>
      <c r="H651" s="76"/>
      <c r="I651" s="213"/>
      <c r="J651" s="214"/>
    </row>
    <row r="652" spans="1:10">
      <c r="A652" s="197" t="str">
        <f t="shared" si="10"/>
        <v/>
      </c>
      <c r="B652" s="208"/>
      <c r="C652" s="209"/>
      <c r="D652" s="200" t="str">
        <f>IF(C652="","",VLOOKUP(C652,项目管理台账!$K$4:$O$1000,5,0))</f>
        <v/>
      </c>
      <c r="E652" s="210"/>
      <c r="F652" s="211"/>
      <c r="G652" s="212"/>
      <c r="H652" s="76"/>
      <c r="I652" s="213"/>
      <c r="J652" s="214"/>
    </row>
    <row r="653" spans="1:10">
      <c r="A653" s="197" t="str">
        <f t="shared" si="10"/>
        <v/>
      </c>
      <c r="B653" s="208"/>
      <c r="C653" s="209"/>
      <c r="D653" s="200" t="str">
        <f>IF(C653="","",VLOOKUP(C653,项目管理台账!$K$4:$O$1000,5,0))</f>
        <v/>
      </c>
      <c r="E653" s="210"/>
      <c r="F653" s="211"/>
      <c r="G653" s="212"/>
      <c r="H653" s="76"/>
      <c r="I653" s="213"/>
      <c r="J653" s="214"/>
    </row>
    <row r="654" spans="1:10">
      <c r="A654" s="197" t="str">
        <f t="shared" si="10"/>
        <v/>
      </c>
      <c r="B654" s="208"/>
      <c r="C654" s="209"/>
      <c r="D654" s="200" t="str">
        <f>IF(C654="","",VLOOKUP(C654,项目管理台账!$K$4:$O$1000,5,0))</f>
        <v/>
      </c>
      <c r="E654" s="210"/>
      <c r="F654" s="211"/>
      <c r="G654" s="212"/>
      <c r="H654" s="76"/>
      <c r="I654" s="213"/>
      <c r="J654" s="214"/>
    </row>
    <row r="655" spans="1:10">
      <c r="A655" s="197" t="str">
        <f t="shared" si="10"/>
        <v/>
      </c>
      <c r="B655" s="208"/>
      <c r="C655" s="209"/>
      <c r="D655" s="200" t="str">
        <f>IF(C655="","",VLOOKUP(C655,项目管理台账!$K$4:$O$1000,5,0))</f>
        <v/>
      </c>
      <c r="E655" s="210"/>
      <c r="F655" s="211"/>
      <c r="G655" s="212"/>
      <c r="H655" s="76"/>
      <c r="I655" s="213"/>
      <c r="J655" s="214"/>
    </row>
    <row r="656" spans="1:10">
      <c r="A656" s="197" t="str">
        <f t="shared" si="10"/>
        <v/>
      </c>
      <c r="B656" s="208"/>
      <c r="C656" s="209"/>
      <c r="D656" s="200" t="str">
        <f>IF(C656="","",VLOOKUP(C656,项目管理台账!$K$4:$O$1000,5,0))</f>
        <v/>
      </c>
      <c r="E656" s="210"/>
      <c r="F656" s="211"/>
      <c r="G656" s="212"/>
      <c r="H656" s="76"/>
      <c r="I656" s="213"/>
      <c r="J656" s="214"/>
    </row>
    <row r="657" spans="1:10">
      <c r="A657" s="197" t="str">
        <f t="shared" si="10"/>
        <v/>
      </c>
      <c r="B657" s="208"/>
      <c r="C657" s="209"/>
      <c r="D657" s="200" t="str">
        <f>IF(C657="","",VLOOKUP(C657,项目管理台账!$K$4:$O$1000,5,0))</f>
        <v/>
      </c>
      <c r="E657" s="210"/>
      <c r="F657" s="211"/>
      <c r="G657" s="212"/>
      <c r="H657" s="76"/>
      <c r="I657" s="213"/>
      <c r="J657" s="214"/>
    </row>
    <row r="658" spans="1:10">
      <c r="A658" s="197" t="str">
        <f t="shared" si="10"/>
        <v/>
      </c>
      <c r="B658" s="208"/>
      <c r="C658" s="209"/>
      <c r="D658" s="200" t="str">
        <f>IF(C658="","",VLOOKUP(C658,项目管理台账!$K$4:$O$1000,5,0))</f>
        <v/>
      </c>
      <c r="E658" s="210"/>
      <c r="F658" s="211"/>
      <c r="G658" s="212"/>
      <c r="H658" s="76"/>
      <c r="I658" s="213"/>
      <c r="J658" s="214"/>
    </row>
    <row r="659" spans="1:10">
      <c r="A659" s="197" t="str">
        <f t="shared" si="10"/>
        <v/>
      </c>
      <c r="B659" s="208"/>
      <c r="C659" s="209"/>
      <c r="D659" s="200" t="str">
        <f>IF(C659="","",VLOOKUP(C659,项目管理台账!$K$4:$O$1000,5,0))</f>
        <v/>
      </c>
      <c r="E659" s="210"/>
      <c r="F659" s="211"/>
      <c r="G659" s="212"/>
      <c r="H659" s="76"/>
      <c r="I659" s="213"/>
      <c r="J659" s="214"/>
    </row>
    <row r="660" spans="1:10">
      <c r="A660" s="197" t="str">
        <f t="shared" si="10"/>
        <v/>
      </c>
      <c r="B660" s="208"/>
      <c r="C660" s="209"/>
      <c r="D660" s="200" t="str">
        <f>IF(C660="","",VLOOKUP(C660,项目管理台账!$K$4:$O$1000,5,0))</f>
        <v/>
      </c>
      <c r="E660" s="210"/>
      <c r="F660" s="211"/>
      <c r="G660" s="212"/>
      <c r="H660" s="76"/>
      <c r="I660" s="213"/>
      <c r="J660" s="214"/>
    </row>
    <row r="661" spans="1:10">
      <c r="A661" s="197" t="str">
        <f t="shared" si="10"/>
        <v/>
      </c>
      <c r="B661" s="208"/>
      <c r="C661" s="209"/>
      <c r="D661" s="200" t="str">
        <f>IF(C661="","",VLOOKUP(C661,项目管理台账!$K$4:$O$1000,5,0))</f>
        <v/>
      </c>
      <c r="E661" s="210"/>
      <c r="F661" s="211"/>
      <c r="G661" s="212"/>
      <c r="H661" s="76"/>
      <c r="I661" s="213"/>
      <c r="J661" s="214"/>
    </row>
    <row r="662" spans="1:10">
      <c r="A662" s="197" t="str">
        <f t="shared" si="10"/>
        <v/>
      </c>
      <c r="B662" s="208"/>
      <c r="C662" s="209"/>
      <c r="D662" s="200" t="str">
        <f>IF(C662="","",VLOOKUP(C662,项目管理台账!$K$4:$O$1000,5,0))</f>
        <v/>
      </c>
      <c r="E662" s="210"/>
      <c r="F662" s="211"/>
      <c r="G662" s="212"/>
      <c r="H662" s="76"/>
      <c r="I662" s="213"/>
      <c r="J662" s="214"/>
    </row>
    <row r="663" spans="1:10">
      <c r="A663" s="197" t="str">
        <f t="shared" si="10"/>
        <v/>
      </c>
      <c r="B663" s="208"/>
      <c r="C663" s="209"/>
      <c r="D663" s="200" t="str">
        <f>IF(C663="","",VLOOKUP(C663,项目管理台账!$K$4:$O$1000,5,0))</f>
        <v/>
      </c>
      <c r="E663" s="210"/>
      <c r="F663" s="211"/>
      <c r="G663" s="212"/>
      <c r="H663" s="76"/>
      <c r="I663" s="213"/>
      <c r="J663" s="214"/>
    </row>
    <row r="664" spans="1:10">
      <c r="A664" s="197" t="str">
        <f t="shared" si="10"/>
        <v/>
      </c>
      <c r="B664" s="208"/>
      <c r="C664" s="209"/>
      <c r="D664" s="200" t="str">
        <f>IF(C664="","",VLOOKUP(C664,项目管理台账!$K$4:$O$1000,5,0))</f>
        <v/>
      </c>
      <c r="E664" s="210"/>
      <c r="F664" s="211"/>
      <c r="G664" s="212"/>
      <c r="H664" s="76"/>
      <c r="I664" s="213"/>
      <c r="J664" s="214"/>
    </row>
    <row r="665" spans="1:10">
      <c r="A665" s="197" t="str">
        <f t="shared" si="10"/>
        <v/>
      </c>
      <c r="B665" s="208"/>
      <c r="C665" s="209"/>
      <c r="D665" s="200" t="str">
        <f>IF(C665="","",VLOOKUP(C665,项目管理台账!$K$4:$O$1000,5,0))</f>
        <v/>
      </c>
      <c r="E665" s="210"/>
      <c r="F665" s="211"/>
      <c r="G665" s="212"/>
      <c r="H665" s="76"/>
      <c r="I665" s="213"/>
      <c r="J665" s="214"/>
    </row>
    <row r="666" spans="1:10">
      <c r="A666" s="197" t="str">
        <f t="shared" si="10"/>
        <v/>
      </c>
      <c r="B666" s="208"/>
      <c r="C666" s="209"/>
      <c r="D666" s="200" t="str">
        <f>IF(C666="","",VLOOKUP(C666,项目管理台账!$K$4:$O$1000,5,0))</f>
        <v/>
      </c>
      <c r="E666" s="210"/>
      <c r="F666" s="211"/>
      <c r="G666" s="212"/>
      <c r="H666" s="76"/>
      <c r="I666" s="213"/>
      <c r="J666" s="214"/>
    </row>
    <row r="667" spans="1:10">
      <c r="A667" s="197" t="str">
        <f t="shared" si="10"/>
        <v/>
      </c>
      <c r="B667" s="208"/>
      <c r="C667" s="209"/>
      <c r="D667" s="200" t="str">
        <f>IF(C667="","",VLOOKUP(C667,项目管理台账!$K$4:$O$1000,5,0))</f>
        <v/>
      </c>
      <c r="E667" s="210"/>
      <c r="F667" s="211"/>
      <c r="G667" s="212"/>
      <c r="H667" s="76"/>
      <c r="I667" s="213"/>
      <c r="J667" s="214"/>
    </row>
    <row r="668" spans="1:10">
      <c r="A668" s="197" t="str">
        <f t="shared" si="10"/>
        <v/>
      </c>
      <c r="B668" s="208"/>
      <c r="C668" s="209"/>
      <c r="D668" s="200" t="str">
        <f>IF(C668="","",VLOOKUP(C668,项目管理台账!$K$4:$O$1000,5,0))</f>
        <v/>
      </c>
      <c r="E668" s="210"/>
      <c r="F668" s="211"/>
      <c r="G668" s="212"/>
      <c r="H668" s="76"/>
      <c r="I668" s="213"/>
      <c r="J668" s="214"/>
    </row>
    <row r="669" spans="1:10">
      <c r="A669" s="197" t="str">
        <f t="shared" si="10"/>
        <v/>
      </c>
      <c r="B669" s="208"/>
      <c r="C669" s="209"/>
      <c r="D669" s="200" t="str">
        <f>IF(C669="","",VLOOKUP(C669,项目管理台账!$K$4:$O$1000,5,0))</f>
        <v/>
      </c>
      <c r="E669" s="210"/>
      <c r="F669" s="211"/>
      <c r="G669" s="212"/>
      <c r="H669" s="76"/>
      <c r="I669" s="213"/>
      <c r="J669" s="214"/>
    </row>
    <row r="670" spans="1:10">
      <c r="A670" s="197" t="str">
        <f t="shared" si="10"/>
        <v/>
      </c>
      <c r="B670" s="208"/>
      <c r="C670" s="209"/>
      <c r="D670" s="200" t="str">
        <f>IF(C670="","",VLOOKUP(C670,项目管理台账!$K$4:$O$1000,5,0))</f>
        <v/>
      </c>
      <c r="E670" s="210"/>
      <c r="F670" s="211"/>
      <c r="G670" s="212"/>
      <c r="H670" s="76"/>
      <c r="I670" s="213"/>
      <c r="J670" s="214"/>
    </row>
    <row r="671" spans="1:10">
      <c r="A671" s="197" t="str">
        <f t="shared" si="10"/>
        <v/>
      </c>
      <c r="B671" s="208"/>
      <c r="C671" s="209"/>
      <c r="D671" s="200" t="str">
        <f>IF(C671="","",VLOOKUP(C671,项目管理台账!$K$4:$O$1000,5,0))</f>
        <v/>
      </c>
      <c r="E671" s="210"/>
      <c r="F671" s="211"/>
      <c r="G671" s="212"/>
      <c r="H671" s="76"/>
      <c r="I671" s="213"/>
      <c r="J671" s="214"/>
    </row>
    <row r="672" spans="1:10">
      <c r="A672" s="197" t="str">
        <f t="shared" si="10"/>
        <v/>
      </c>
      <c r="B672" s="208"/>
      <c r="C672" s="209"/>
      <c r="D672" s="200" t="str">
        <f>IF(C672="","",VLOOKUP(C672,项目管理台账!$K$4:$O$1000,5,0))</f>
        <v/>
      </c>
      <c r="E672" s="210"/>
      <c r="F672" s="211"/>
      <c r="G672" s="212"/>
      <c r="H672" s="76"/>
      <c r="I672" s="213"/>
      <c r="J672" s="214"/>
    </row>
    <row r="673" spans="1:10">
      <c r="A673" s="197" t="str">
        <f t="shared" si="10"/>
        <v/>
      </c>
      <c r="B673" s="208"/>
      <c r="C673" s="209"/>
      <c r="D673" s="200" t="str">
        <f>IF(C673="","",VLOOKUP(C673,项目管理台账!$K$4:$O$1000,5,0))</f>
        <v/>
      </c>
      <c r="E673" s="210"/>
      <c r="F673" s="211"/>
      <c r="G673" s="212"/>
      <c r="H673" s="76"/>
      <c r="I673" s="213"/>
      <c r="J673" s="214"/>
    </row>
    <row r="674" spans="1:10">
      <c r="A674" s="197" t="str">
        <f t="shared" si="10"/>
        <v/>
      </c>
      <c r="B674" s="208"/>
      <c r="C674" s="209"/>
      <c r="D674" s="200" t="str">
        <f>IF(C674="","",VLOOKUP(C674,项目管理台账!$K$4:$O$1000,5,0))</f>
        <v/>
      </c>
      <c r="E674" s="210"/>
      <c r="F674" s="211"/>
      <c r="G674" s="212"/>
      <c r="H674" s="76"/>
      <c r="I674" s="213"/>
      <c r="J674" s="214"/>
    </row>
    <row r="675" spans="1:10">
      <c r="A675" s="197" t="str">
        <f t="shared" si="10"/>
        <v/>
      </c>
      <c r="B675" s="208"/>
      <c r="C675" s="209"/>
      <c r="D675" s="200" t="str">
        <f>IF(C675="","",VLOOKUP(C675,项目管理台账!$K$4:$O$1000,5,0))</f>
        <v/>
      </c>
      <c r="E675" s="210"/>
      <c r="F675" s="211"/>
      <c r="G675" s="212"/>
      <c r="H675" s="76"/>
      <c r="I675" s="213"/>
      <c r="J675" s="214"/>
    </row>
    <row r="676" spans="1:10">
      <c r="A676" s="197" t="str">
        <f t="shared" si="10"/>
        <v/>
      </c>
      <c r="B676" s="208"/>
      <c r="C676" s="209"/>
      <c r="D676" s="200" t="str">
        <f>IF(C676="","",VLOOKUP(C676,项目管理台账!$K$4:$O$1000,5,0))</f>
        <v/>
      </c>
      <c r="E676" s="210"/>
      <c r="F676" s="211"/>
      <c r="G676" s="212"/>
      <c r="H676" s="76"/>
      <c r="I676" s="213"/>
      <c r="J676" s="214"/>
    </row>
    <row r="677" spans="1:10">
      <c r="A677" s="197" t="str">
        <f t="shared" si="10"/>
        <v/>
      </c>
      <c r="B677" s="208"/>
      <c r="C677" s="209"/>
      <c r="D677" s="200" t="str">
        <f>IF(C677="","",VLOOKUP(C677,项目管理台账!$K$4:$O$1000,5,0))</f>
        <v/>
      </c>
      <c r="E677" s="210"/>
      <c r="F677" s="211"/>
      <c r="G677" s="212"/>
      <c r="H677" s="76"/>
      <c r="I677" s="213"/>
      <c r="J677" s="214"/>
    </row>
    <row r="678" spans="1:10">
      <c r="A678" s="197" t="str">
        <f t="shared" si="10"/>
        <v/>
      </c>
      <c r="B678" s="208"/>
      <c r="C678" s="209"/>
      <c r="D678" s="200" t="str">
        <f>IF(C678="","",VLOOKUP(C678,项目管理台账!$K$4:$O$1000,5,0))</f>
        <v/>
      </c>
      <c r="E678" s="210"/>
      <c r="F678" s="211"/>
      <c r="G678" s="212"/>
      <c r="H678" s="76"/>
      <c r="I678" s="213"/>
      <c r="J678" s="214"/>
    </row>
    <row r="679" spans="1:10">
      <c r="A679" s="197" t="str">
        <f t="shared" si="10"/>
        <v/>
      </c>
      <c r="B679" s="208"/>
      <c r="C679" s="209"/>
      <c r="D679" s="200" t="str">
        <f>IF(C679="","",VLOOKUP(C679,项目管理台账!$K$4:$O$1000,5,0))</f>
        <v/>
      </c>
      <c r="E679" s="210"/>
      <c r="F679" s="211"/>
      <c r="G679" s="212"/>
      <c r="H679" s="76"/>
      <c r="I679" s="213"/>
      <c r="J679" s="214"/>
    </row>
    <row r="680" spans="1:10">
      <c r="A680" s="197" t="str">
        <f t="shared" si="10"/>
        <v/>
      </c>
      <c r="B680" s="208"/>
      <c r="C680" s="209"/>
      <c r="D680" s="200" t="str">
        <f>IF(C680="","",VLOOKUP(C680,项目管理台账!$K$4:$O$1000,5,0))</f>
        <v/>
      </c>
      <c r="E680" s="210"/>
      <c r="F680" s="211"/>
      <c r="G680" s="212"/>
      <c r="H680" s="76"/>
      <c r="I680" s="213"/>
      <c r="J680" s="214"/>
    </row>
    <row r="681" spans="1:10">
      <c r="A681" s="197" t="str">
        <f t="shared" si="10"/>
        <v/>
      </c>
      <c r="B681" s="208"/>
      <c r="C681" s="209"/>
      <c r="D681" s="200" t="str">
        <f>IF(C681="","",VLOOKUP(C681,项目管理台账!$K$4:$O$1000,5,0))</f>
        <v/>
      </c>
      <c r="E681" s="210"/>
      <c r="F681" s="211"/>
      <c r="G681" s="212"/>
      <c r="H681" s="76"/>
      <c r="I681" s="213"/>
      <c r="J681" s="214"/>
    </row>
    <row r="682" spans="1:10">
      <c r="A682" s="197" t="str">
        <f t="shared" si="10"/>
        <v/>
      </c>
      <c r="B682" s="208"/>
      <c r="C682" s="209"/>
      <c r="D682" s="200" t="str">
        <f>IF(C682="","",VLOOKUP(C682,项目管理台账!$K$4:$O$1000,5,0))</f>
        <v/>
      </c>
      <c r="E682" s="210"/>
      <c r="F682" s="211"/>
      <c r="G682" s="212"/>
      <c r="H682" s="76"/>
      <c r="I682" s="213"/>
      <c r="J682" s="214"/>
    </row>
    <row r="683" spans="1:10">
      <c r="A683" s="197" t="str">
        <f t="shared" si="10"/>
        <v/>
      </c>
      <c r="B683" s="208"/>
      <c r="C683" s="209"/>
      <c r="D683" s="200" t="str">
        <f>IF(C683="","",VLOOKUP(C683,项目管理台账!$K$4:$O$1000,5,0))</f>
        <v/>
      </c>
      <c r="E683" s="210"/>
      <c r="F683" s="211"/>
      <c r="G683" s="212"/>
      <c r="H683" s="76"/>
      <c r="I683" s="213"/>
      <c r="J683" s="214"/>
    </row>
    <row r="684" spans="1:10">
      <c r="A684" s="197" t="str">
        <f t="shared" si="10"/>
        <v/>
      </c>
      <c r="B684" s="208"/>
      <c r="C684" s="209"/>
      <c r="D684" s="200" t="str">
        <f>IF(C684="","",VLOOKUP(C684,项目管理台账!$K$4:$O$1000,5,0))</f>
        <v/>
      </c>
      <c r="E684" s="210"/>
      <c r="F684" s="211"/>
      <c r="G684" s="212"/>
      <c r="H684" s="76"/>
      <c r="I684" s="213"/>
      <c r="J684" s="214"/>
    </row>
    <row r="685" spans="1:10">
      <c r="A685" s="197" t="str">
        <f t="shared" si="10"/>
        <v/>
      </c>
      <c r="B685" s="208"/>
      <c r="C685" s="209"/>
      <c r="D685" s="200" t="str">
        <f>IF(C685="","",VLOOKUP(C685,项目管理台账!$K$4:$O$1000,5,0))</f>
        <v/>
      </c>
      <c r="E685" s="210"/>
      <c r="F685" s="211"/>
      <c r="G685" s="212"/>
      <c r="H685" s="76"/>
      <c r="I685" s="213"/>
      <c r="J685" s="214"/>
    </row>
    <row r="686" spans="1:10">
      <c r="A686" s="197" t="str">
        <f t="shared" si="10"/>
        <v/>
      </c>
      <c r="B686" s="208"/>
      <c r="C686" s="209"/>
      <c r="D686" s="200" t="str">
        <f>IF(C686="","",VLOOKUP(C686,项目管理台账!$K$4:$O$1000,5,0))</f>
        <v/>
      </c>
      <c r="E686" s="210"/>
      <c r="F686" s="211"/>
      <c r="G686" s="212"/>
      <c r="H686" s="76"/>
      <c r="I686" s="213"/>
      <c r="J686" s="214"/>
    </row>
    <row r="687" spans="1:10">
      <c r="A687" s="197" t="str">
        <f t="shared" si="10"/>
        <v/>
      </c>
      <c r="B687" s="208"/>
      <c r="C687" s="209"/>
      <c r="D687" s="200" t="str">
        <f>IF(C687="","",VLOOKUP(C687,项目管理台账!$K$4:$O$1000,5,0))</f>
        <v/>
      </c>
      <c r="E687" s="210"/>
      <c r="F687" s="211"/>
      <c r="G687" s="212"/>
      <c r="H687" s="76"/>
      <c r="I687" s="213"/>
      <c r="J687" s="214"/>
    </row>
    <row r="688" spans="1:10">
      <c r="A688" s="197" t="str">
        <f t="shared" si="10"/>
        <v/>
      </c>
      <c r="B688" s="208"/>
      <c r="C688" s="209"/>
      <c r="D688" s="200" t="str">
        <f>IF(C688="","",VLOOKUP(C688,项目管理台账!$K$4:$O$1000,5,0))</f>
        <v/>
      </c>
      <c r="E688" s="210"/>
      <c r="F688" s="211"/>
      <c r="G688" s="212"/>
      <c r="H688" s="76"/>
      <c r="I688" s="213"/>
      <c r="J688" s="214"/>
    </row>
    <row r="689" spans="1:10">
      <c r="A689" s="197" t="str">
        <f t="shared" si="10"/>
        <v/>
      </c>
      <c r="B689" s="208"/>
      <c r="C689" s="209"/>
      <c r="D689" s="200" t="str">
        <f>IF(C689="","",VLOOKUP(C689,项目管理台账!$K$4:$O$1000,5,0))</f>
        <v/>
      </c>
      <c r="E689" s="210"/>
      <c r="F689" s="211"/>
      <c r="G689" s="212"/>
      <c r="H689" s="76"/>
      <c r="I689" s="213"/>
      <c r="J689" s="214"/>
    </row>
    <row r="690" spans="1:10">
      <c r="A690" s="197" t="str">
        <f t="shared" si="10"/>
        <v/>
      </c>
      <c r="B690" s="208"/>
      <c r="C690" s="209"/>
      <c r="D690" s="200" t="str">
        <f>IF(C690="","",VLOOKUP(C690,项目管理台账!$K$4:$O$1000,5,0))</f>
        <v/>
      </c>
      <c r="E690" s="210"/>
      <c r="F690" s="211"/>
      <c r="G690" s="212"/>
      <c r="H690" s="76"/>
      <c r="I690" s="213"/>
      <c r="J690" s="214"/>
    </row>
    <row r="691" spans="1:10">
      <c r="A691" s="197" t="str">
        <f t="shared" si="10"/>
        <v/>
      </c>
      <c r="B691" s="208"/>
      <c r="C691" s="209"/>
      <c r="D691" s="200" t="str">
        <f>IF(C691="","",VLOOKUP(C691,项目管理台账!$K$4:$O$1000,5,0))</f>
        <v/>
      </c>
      <c r="E691" s="210"/>
      <c r="F691" s="211"/>
      <c r="G691" s="212"/>
      <c r="H691" s="76"/>
      <c r="I691" s="213"/>
      <c r="J691" s="214"/>
    </row>
    <row r="692" spans="1:10">
      <c r="A692" s="197" t="str">
        <f t="shared" si="10"/>
        <v/>
      </c>
      <c r="B692" s="208"/>
      <c r="C692" s="209"/>
      <c r="D692" s="200" t="str">
        <f>IF(C692="","",VLOOKUP(C692,项目管理台账!$K$4:$O$1000,5,0))</f>
        <v/>
      </c>
      <c r="E692" s="210"/>
      <c r="F692" s="211"/>
      <c r="G692" s="212"/>
      <c r="H692" s="76"/>
      <c r="I692" s="213"/>
      <c r="J692" s="214"/>
    </row>
    <row r="693" spans="1:10">
      <c r="A693" s="197" t="str">
        <f t="shared" si="10"/>
        <v/>
      </c>
      <c r="B693" s="208"/>
      <c r="C693" s="209"/>
      <c r="D693" s="200" t="str">
        <f>IF(C693="","",VLOOKUP(C693,项目管理台账!$K$4:$O$1000,5,0))</f>
        <v/>
      </c>
      <c r="E693" s="210"/>
      <c r="F693" s="211"/>
      <c r="G693" s="212"/>
      <c r="H693" s="76"/>
      <c r="I693" s="213"/>
      <c r="J693" s="214"/>
    </row>
    <row r="694" spans="1:10">
      <c r="A694" s="197" t="str">
        <f t="shared" si="10"/>
        <v/>
      </c>
      <c r="B694" s="208"/>
      <c r="C694" s="209"/>
      <c r="D694" s="200" t="str">
        <f>IF(C694="","",VLOOKUP(C694,项目管理台账!$K$4:$O$1000,5,0))</f>
        <v/>
      </c>
      <c r="E694" s="210"/>
      <c r="F694" s="211"/>
      <c r="G694" s="212"/>
      <c r="H694" s="76"/>
      <c r="I694" s="213"/>
      <c r="J694" s="214"/>
    </row>
    <row r="695" spans="1:10">
      <c r="A695" s="197" t="str">
        <f t="shared" si="10"/>
        <v/>
      </c>
      <c r="B695" s="208"/>
      <c r="C695" s="209"/>
      <c r="D695" s="200" t="str">
        <f>IF(C695="","",VLOOKUP(C695,项目管理台账!$K$4:$O$1000,5,0))</f>
        <v/>
      </c>
      <c r="E695" s="210"/>
      <c r="F695" s="211"/>
      <c r="G695" s="212"/>
      <c r="H695" s="76"/>
      <c r="I695" s="213"/>
      <c r="J695" s="214"/>
    </row>
    <row r="696" spans="1:10">
      <c r="A696" s="197" t="str">
        <f t="shared" si="10"/>
        <v/>
      </c>
      <c r="B696" s="208"/>
      <c r="C696" s="209"/>
      <c r="D696" s="200" t="str">
        <f>IF(C696="","",VLOOKUP(C696,项目管理台账!$K$4:$O$1000,5,0))</f>
        <v/>
      </c>
      <c r="E696" s="210"/>
      <c r="F696" s="211"/>
      <c r="G696" s="212"/>
      <c r="H696" s="76"/>
      <c r="I696" s="213"/>
      <c r="J696" s="214"/>
    </row>
    <row r="697" spans="1:10">
      <c r="A697" s="197" t="str">
        <f t="shared" si="10"/>
        <v/>
      </c>
      <c r="B697" s="208"/>
      <c r="C697" s="209"/>
      <c r="D697" s="200" t="str">
        <f>IF(C697="","",VLOOKUP(C697,项目管理台账!$K$4:$O$1000,5,0))</f>
        <v/>
      </c>
      <c r="E697" s="210"/>
      <c r="F697" s="211"/>
      <c r="G697" s="212"/>
      <c r="H697" s="76"/>
      <c r="I697" s="213"/>
      <c r="J697" s="214"/>
    </row>
    <row r="698" spans="1:10">
      <c r="A698" s="197" t="str">
        <f t="shared" si="10"/>
        <v/>
      </c>
      <c r="B698" s="208"/>
      <c r="C698" s="209"/>
      <c r="D698" s="200" t="str">
        <f>IF(C698="","",VLOOKUP(C698,项目管理台账!$K$4:$O$1000,5,0))</f>
        <v/>
      </c>
      <c r="E698" s="210"/>
      <c r="F698" s="211"/>
      <c r="G698" s="212"/>
      <c r="H698" s="76"/>
      <c r="I698" s="213"/>
      <c r="J698" s="214"/>
    </row>
    <row r="699" spans="1:10">
      <c r="A699" s="197" t="str">
        <f t="shared" si="10"/>
        <v/>
      </c>
      <c r="B699" s="208"/>
      <c r="C699" s="209"/>
      <c r="D699" s="200" t="str">
        <f>IF(C699="","",VLOOKUP(C699,项目管理台账!$K$4:$O$1000,5,0))</f>
        <v/>
      </c>
      <c r="E699" s="210"/>
      <c r="F699" s="211"/>
      <c r="G699" s="212"/>
      <c r="H699" s="76"/>
      <c r="I699" s="213"/>
      <c r="J699" s="214"/>
    </row>
    <row r="700" spans="1:10">
      <c r="A700" s="197" t="str">
        <f t="shared" si="10"/>
        <v/>
      </c>
      <c r="B700" s="208"/>
      <c r="C700" s="209"/>
      <c r="D700" s="200" t="str">
        <f>IF(C700="","",VLOOKUP(C700,项目管理台账!$K$4:$O$1000,5,0))</f>
        <v/>
      </c>
      <c r="E700" s="210"/>
      <c r="F700" s="211"/>
      <c r="G700" s="212"/>
      <c r="H700" s="76"/>
      <c r="I700" s="213"/>
      <c r="J700" s="214"/>
    </row>
    <row r="701" spans="1:10">
      <c r="A701" s="197" t="str">
        <f t="shared" si="10"/>
        <v/>
      </c>
      <c r="B701" s="208"/>
      <c r="C701" s="209"/>
      <c r="D701" s="200" t="str">
        <f>IF(C701="","",VLOOKUP(C701,项目管理台账!$K$4:$O$1000,5,0))</f>
        <v/>
      </c>
      <c r="E701" s="210"/>
      <c r="F701" s="211"/>
      <c r="G701" s="212"/>
      <c r="H701" s="76"/>
      <c r="I701" s="213"/>
      <c r="J701" s="214"/>
    </row>
    <row r="702" spans="1:10">
      <c r="A702" s="197" t="str">
        <f t="shared" si="10"/>
        <v/>
      </c>
      <c r="B702" s="208"/>
      <c r="C702" s="209"/>
      <c r="D702" s="200" t="str">
        <f>IF(C702="","",VLOOKUP(C702,项目管理台账!$K$4:$O$1000,5,0))</f>
        <v/>
      </c>
      <c r="E702" s="210"/>
      <c r="F702" s="211"/>
      <c r="G702" s="212"/>
      <c r="H702" s="76"/>
      <c r="I702" s="213"/>
      <c r="J702" s="214"/>
    </row>
    <row r="703" spans="1:10">
      <c r="A703" s="197" t="str">
        <f t="shared" si="10"/>
        <v/>
      </c>
      <c r="B703" s="208"/>
      <c r="C703" s="209"/>
      <c r="D703" s="200" t="str">
        <f>IF(C703="","",VLOOKUP(C703,项目管理台账!$K$4:$O$1000,5,0))</f>
        <v/>
      </c>
      <c r="E703" s="210"/>
      <c r="F703" s="211"/>
      <c r="G703" s="212"/>
      <c r="H703" s="76"/>
      <c r="I703" s="213"/>
      <c r="J703" s="214"/>
    </row>
    <row r="704" spans="1:10">
      <c r="A704" s="197" t="str">
        <f t="shared" si="10"/>
        <v/>
      </c>
      <c r="B704" s="208"/>
      <c r="C704" s="209"/>
      <c r="D704" s="200" t="str">
        <f>IF(C704="","",VLOOKUP(C704,项目管理台账!$K$4:$O$1000,5,0))</f>
        <v/>
      </c>
      <c r="E704" s="210"/>
      <c r="F704" s="211"/>
      <c r="G704" s="212"/>
      <c r="H704" s="76"/>
      <c r="I704" s="213"/>
      <c r="J704" s="214"/>
    </row>
    <row r="705" spans="1:10">
      <c r="A705" s="197" t="str">
        <f t="shared" si="10"/>
        <v/>
      </c>
      <c r="B705" s="208"/>
      <c r="C705" s="209"/>
      <c r="D705" s="200" t="str">
        <f>IF(C705="","",VLOOKUP(C705,项目管理台账!$K$4:$O$1000,5,0))</f>
        <v/>
      </c>
      <c r="E705" s="210"/>
      <c r="F705" s="211"/>
      <c r="G705" s="212"/>
      <c r="H705" s="76"/>
      <c r="I705" s="213"/>
      <c r="J705" s="214"/>
    </row>
    <row r="706" spans="1:10">
      <c r="A706" s="197" t="str">
        <f t="shared" si="10"/>
        <v/>
      </c>
      <c r="B706" s="208"/>
      <c r="C706" s="209"/>
      <c r="D706" s="200" t="str">
        <f>IF(C706="","",VLOOKUP(C706,项目管理台账!$K$4:$O$1000,5,0))</f>
        <v/>
      </c>
      <c r="E706" s="210"/>
      <c r="F706" s="211"/>
      <c r="G706" s="212"/>
      <c r="H706" s="76"/>
      <c r="I706" s="213"/>
      <c r="J706" s="214"/>
    </row>
    <row r="707" spans="1:10">
      <c r="A707" s="197" t="str">
        <f t="shared" si="10"/>
        <v/>
      </c>
      <c r="B707" s="208"/>
      <c r="C707" s="209"/>
      <c r="D707" s="200" t="str">
        <f>IF(C707="","",VLOOKUP(C707,项目管理台账!$K$4:$O$1000,5,0))</f>
        <v/>
      </c>
      <c r="E707" s="210"/>
      <c r="F707" s="211"/>
      <c r="G707" s="212"/>
      <c r="H707" s="76"/>
      <c r="I707" s="213"/>
      <c r="J707" s="214"/>
    </row>
    <row r="708" spans="1:10">
      <c r="A708" s="197" t="str">
        <f t="shared" si="10"/>
        <v/>
      </c>
      <c r="B708" s="208"/>
      <c r="C708" s="209"/>
      <c r="D708" s="200" t="str">
        <f>IF(C708="","",VLOOKUP(C708,项目管理台账!$K$4:$O$1000,5,0))</f>
        <v/>
      </c>
      <c r="E708" s="210"/>
      <c r="F708" s="211"/>
      <c r="G708" s="212"/>
      <c r="H708" s="76"/>
      <c r="I708" s="213"/>
      <c r="J708" s="214"/>
    </row>
    <row r="709" spans="1:10">
      <c r="A709" s="197" t="str">
        <f t="shared" ref="A709:A772" si="11">IF(B709="","",ROW()-3)</f>
        <v/>
      </c>
      <c r="B709" s="208"/>
      <c r="C709" s="209"/>
      <c r="D709" s="200" t="str">
        <f>IF(C709="","",VLOOKUP(C709,项目管理台账!$K$4:$O$1000,5,0))</f>
        <v/>
      </c>
      <c r="E709" s="210"/>
      <c r="F709" s="211"/>
      <c r="G709" s="212"/>
      <c r="H709" s="76"/>
      <c r="I709" s="213"/>
      <c r="J709" s="214"/>
    </row>
    <row r="710" spans="1:10">
      <c r="A710" s="197" t="str">
        <f t="shared" si="11"/>
        <v/>
      </c>
      <c r="B710" s="208"/>
      <c r="C710" s="209"/>
      <c r="D710" s="200" t="str">
        <f>IF(C710="","",VLOOKUP(C710,项目管理台账!$K$4:$O$1000,5,0))</f>
        <v/>
      </c>
      <c r="E710" s="210"/>
      <c r="F710" s="211"/>
      <c r="G710" s="212"/>
      <c r="H710" s="76"/>
      <c r="I710" s="213"/>
      <c r="J710" s="214"/>
    </row>
    <row r="711" spans="1:10">
      <c r="A711" s="197" t="str">
        <f t="shared" si="11"/>
        <v/>
      </c>
      <c r="B711" s="208"/>
      <c r="C711" s="209"/>
      <c r="D711" s="200" t="str">
        <f>IF(C711="","",VLOOKUP(C711,项目管理台账!$K$4:$O$1000,5,0))</f>
        <v/>
      </c>
      <c r="E711" s="210"/>
      <c r="F711" s="211"/>
      <c r="G711" s="212"/>
      <c r="H711" s="76"/>
      <c r="I711" s="213"/>
      <c r="J711" s="214"/>
    </row>
    <row r="712" spans="1:10">
      <c r="A712" s="197" t="str">
        <f t="shared" si="11"/>
        <v/>
      </c>
      <c r="B712" s="208"/>
      <c r="C712" s="209"/>
      <c r="D712" s="200" t="str">
        <f>IF(C712="","",VLOOKUP(C712,项目管理台账!$K$4:$O$1000,5,0))</f>
        <v/>
      </c>
      <c r="E712" s="210"/>
      <c r="F712" s="211"/>
      <c r="G712" s="212"/>
      <c r="H712" s="76"/>
      <c r="I712" s="213"/>
      <c r="J712" s="214"/>
    </row>
    <row r="713" spans="1:10">
      <c r="A713" s="197" t="str">
        <f t="shared" si="11"/>
        <v/>
      </c>
      <c r="B713" s="208"/>
      <c r="C713" s="209"/>
      <c r="D713" s="200" t="str">
        <f>IF(C713="","",VLOOKUP(C713,项目管理台账!$K$4:$O$1000,5,0))</f>
        <v/>
      </c>
      <c r="E713" s="210"/>
      <c r="F713" s="211"/>
      <c r="G713" s="212"/>
      <c r="H713" s="76"/>
      <c r="I713" s="213"/>
      <c r="J713" s="214"/>
    </row>
    <row r="714" spans="1:10">
      <c r="A714" s="197" t="str">
        <f t="shared" si="11"/>
        <v/>
      </c>
      <c r="B714" s="208"/>
      <c r="C714" s="209"/>
      <c r="D714" s="200" t="str">
        <f>IF(C714="","",VLOOKUP(C714,项目管理台账!$K$4:$O$1000,5,0))</f>
        <v/>
      </c>
      <c r="E714" s="210"/>
      <c r="F714" s="211"/>
      <c r="G714" s="212"/>
      <c r="H714" s="76"/>
      <c r="I714" s="213"/>
      <c r="J714" s="214"/>
    </row>
    <row r="715" spans="1:10">
      <c r="A715" s="197" t="str">
        <f t="shared" si="11"/>
        <v/>
      </c>
      <c r="B715" s="208"/>
      <c r="C715" s="209"/>
      <c r="D715" s="200" t="str">
        <f>IF(C715="","",VLOOKUP(C715,项目管理台账!$K$4:$O$1000,5,0))</f>
        <v/>
      </c>
      <c r="E715" s="210"/>
      <c r="F715" s="211"/>
      <c r="G715" s="212"/>
      <c r="H715" s="76"/>
      <c r="I715" s="213"/>
      <c r="J715" s="214"/>
    </row>
    <row r="716" spans="1:10">
      <c r="A716" s="197" t="str">
        <f t="shared" si="11"/>
        <v/>
      </c>
      <c r="B716" s="208"/>
      <c r="C716" s="209"/>
      <c r="D716" s="200" t="str">
        <f>IF(C716="","",VLOOKUP(C716,项目管理台账!$K$4:$O$1000,5,0))</f>
        <v/>
      </c>
      <c r="E716" s="210"/>
      <c r="F716" s="211"/>
      <c r="G716" s="212"/>
      <c r="H716" s="76"/>
      <c r="I716" s="213"/>
      <c r="J716" s="214"/>
    </row>
    <row r="717" spans="1:10">
      <c r="A717" s="197" t="str">
        <f t="shared" si="11"/>
        <v/>
      </c>
      <c r="B717" s="208"/>
      <c r="C717" s="209"/>
      <c r="D717" s="200" t="str">
        <f>IF(C717="","",VLOOKUP(C717,项目管理台账!$K$4:$O$1000,5,0))</f>
        <v/>
      </c>
      <c r="E717" s="210"/>
      <c r="F717" s="211"/>
      <c r="G717" s="212"/>
      <c r="H717" s="76"/>
      <c r="I717" s="213"/>
      <c r="J717" s="214"/>
    </row>
    <row r="718" spans="1:10">
      <c r="A718" s="197" t="str">
        <f t="shared" si="11"/>
        <v/>
      </c>
      <c r="B718" s="208"/>
      <c r="C718" s="209"/>
      <c r="D718" s="200" t="str">
        <f>IF(C718="","",VLOOKUP(C718,项目管理台账!$K$4:$O$1000,5,0))</f>
        <v/>
      </c>
      <c r="E718" s="210"/>
      <c r="F718" s="211"/>
      <c r="G718" s="212"/>
      <c r="H718" s="76"/>
      <c r="I718" s="213"/>
      <c r="J718" s="214"/>
    </row>
    <row r="719" spans="1:10">
      <c r="A719" s="197" t="str">
        <f t="shared" si="11"/>
        <v/>
      </c>
      <c r="B719" s="208"/>
      <c r="C719" s="209"/>
      <c r="D719" s="200" t="str">
        <f>IF(C719="","",VLOOKUP(C719,项目管理台账!$K$4:$O$1000,5,0))</f>
        <v/>
      </c>
      <c r="E719" s="210"/>
      <c r="F719" s="211"/>
      <c r="G719" s="212"/>
      <c r="H719" s="76"/>
      <c r="I719" s="213"/>
      <c r="J719" s="214"/>
    </row>
    <row r="720" spans="1:10">
      <c r="A720" s="197" t="str">
        <f t="shared" si="11"/>
        <v/>
      </c>
      <c r="B720" s="208"/>
      <c r="C720" s="209"/>
      <c r="D720" s="200" t="str">
        <f>IF(C720="","",VLOOKUP(C720,项目管理台账!$K$4:$O$1000,5,0))</f>
        <v/>
      </c>
      <c r="E720" s="210"/>
      <c r="F720" s="211"/>
      <c r="G720" s="212"/>
      <c r="H720" s="76"/>
      <c r="I720" s="213"/>
      <c r="J720" s="214"/>
    </row>
    <row r="721" spans="1:10">
      <c r="A721" s="197" t="str">
        <f t="shared" si="11"/>
        <v/>
      </c>
      <c r="B721" s="208"/>
      <c r="C721" s="209"/>
      <c r="D721" s="200" t="str">
        <f>IF(C721="","",VLOOKUP(C721,项目管理台账!$K$4:$O$1000,5,0))</f>
        <v/>
      </c>
      <c r="E721" s="210"/>
      <c r="F721" s="211"/>
      <c r="G721" s="212"/>
      <c r="H721" s="76"/>
      <c r="I721" s="213"/>
      <c r="J721" s="214"/>
    </row>
    <row r="722" spans="1:10">
      <c r="A722" s="197" t="str">
        <f t="shared" si="11"/>
        <v/>
      </c>
      <c r="B722" s="208"/>
      <c r="C722" s="209"/>
      <c r="D722" s="200" t="str">
        <f>IF(C722="","",VLOOKUP(C722,项目管理台账!$K$4:$O$1000,5,0))</f>
        <v/>
      </c>
      <c r="E722" s="210"/>
      <c r="F722" s="211"/>
      <c r="G722" s="212"/>
      <c r="H722" s="76"/>
      <c r="I722" s="213"/>
      <c r="J722" s="214"/>
    </row>
    <row r="723" spans="1:10">
      <c r="A723" s="197" t="str">
        <f t="shared" si="11"/>
        <v/>
      </c>
      <c r="B723" s="208"/>
      <c r="C723" s="209"/>
      <c r="D723" s="200" t="str">
        <f>IF(C723="","",VLOOKUP(C723,项目管理台账!$K$4:$O$1000,5,0))</f>
        <v/>
      </c>
      <c r="E723" s="210"/>
      <c r="F723" s="211"/>
      <c r="G723" s="212"/>
      <c r="H723" s="76"/>
      <c r="I723" s="213"/>
      <c r="J723" s="214"/>
    </row>
    <row r="724" spans="1:10">
      <c r="A724" s="197" t="str">
        <f t="shared" si="11"/>
        <v/>
      </c>
      <c r="B724" s="208"/>
      <c r="C724" s="209"/>
      <c r="D724" s="200" t="str">
        <f>IF(C724="","",VLOOKUP(C724,项目管理台账!$K$4:$O$1000,5,0))</f>
        <v/>
      </c>
      <c r="E724" s="210"/>
      <c r="F724" s="211"/>
      <c r="G724" s="212"/>
      <c r="H724" s="76"/>
      <c r="I724" s="213"/>
      <c r="J724" s="214"/>
    </row>
    <row r="725" spans="1:10">
      <c r="A725" s="197" t="str">
        <f t="shared" si="11"/>
        <v/>
      </c>
      <c r="B725" s="208"/>
      <c r="C725" s="209"/>
      <c r="D725" s="200" t="str">
        <f>IF(C725="","",VLOOKUP(C725,项目管理台账!$K$4:$O$1000,5,0))</f>
        <v/>
      </c>
      <c r="E725" s="210"/>
      <c r="F725" s="211"/>
      <c r="G725" s="212"/>
      <c r="H725" s="76"/>
      <c r="I725" s="213"/>
      <c r="J725" s="214"/>
    </row>
    <row r="726" spans="1:10">
      <c r="A726" s="197" t="str">
        <f t="shared" si="11"/>
        <v/>
      </c>
      <c r="B726" s="208"/>
      <c r="C726" s="209"/>
      <c r="D726" s="200" t="str">
        <f>IF(C726="","",VLOOKUP(C726,项目管理台账!$K$4:$O$1000,5,0))</f>
        <v/>
      </c>
      <c r="E726" s="210"/>
      <c r="F726" s="211"/>
      <c r="G726" s="212"/>
      <c r="H726" s="76"/>
      <c r="I726" s="213"/>
      <c r="J726" s="214"/>
    </row>
    <row r="727" spans="1:10">
      <c r="A727" s="197" t="str">
        <f t="shared" si="11"/>
        <v/>
      </c>
      <c r="B727" s="208"/>
      <c r="C727" s="209"/>
      <c r="D727" s="200" t="str">
        <f>IF(C727="","",VLOOKUP(C727,项目管理台账!$K$4:$O$1000,5,0))</f>
        <v/>
      </c>
      <c r="E727" s="210"/>
      <c r="F727" s="211"/>
      <c r="G727" s="212"/>
      <c r="H727" s="76"/>
      <c r="I727" s="213"/>
      <c r="J727" s="214"/>
    </row>
    <row r="728" spans="1:10">
      <c r="A728" s="197" t="str">
        <f t="shared" si="11"/>
        <v/>
      </c>
      <c r="B728" s="208"/>
      <c r="C728" s="209"/>
      <c r="D728" s="200" t="str">
        <f>IF(C728="","",VLOOKUP(C728,项目管理台账!$K$4:$O$1000,5,0))</f>
        <v/>
      </c>
      <c r="E728" s="210"/>
      <c r="F728" s="211"/>
      <c r="G728" s="212"/>
      <c r="H728" s="76"/>
      <c r="I728" s="213"/>
      <c r="J728" s="214"/>
    </row>
    <row r="729" spans="1:10">
      <c r="A729" s="197" t="str">
        <f t="shared" si="11"/>
        <v/>
      </c>
      <c r="B729" s="208"/>
      <c r="C729" s="209"/>
      <c r="D729" s="200" t="str">
        <f>IF(C729="","",VLOOKUP(C729,项目管理台账!$K$4:$O$1000,5,0))</f>
        <v/>
      </c>
      <c r="E729" s="210"/>
      <c r="F729" s="211"/>
      <c r="G729" s="212"/>
      <c r="H729" s="76"/>
      <c r="I729" s="213"/>
      <c r="J729" s="214"/>
    </row>
    <row r="730" spans="1:10">
      <c r="A730" s="197" t="str">
        <f t="shared" si="11"/>
        <v/>
      </c>
      <c r="B730" s="208"/>
      <c r="C730" s="209"/>
      <c r="D730" s="200" t="str">
        <f>IF(C730="","",VLOOKUP(C730,项目管理台账!$K$4:$O$1000,5,0))</f>
        <v/>
      </c>
      <c r="E730" s="210"/>
      <c r="F730" s="211"/>
      <c r="G730" s="212"/>
      <c r="H730" s="76"/>
      <c r="I730" s="213"/>
      <c r="J730" s="214"/>
    </row>
    <row r="731" spans="1:10">
      <c r="A731" s="197" t="str">
        <f t="shared" si="11"/>
        <v/>
      </c>
      <c r="B731" s="208"/>
      <c r="C731" s="209"/>
      <c r="D731" s="200" t="str">
        <f>IF(C731="","",VLOOKUP(C731,项目管理台账!$K$4:$O$1000,5,0))</f>
        <v/>
      </c>
      <c r="E731" s="210"/>
      <c r="F731" s="211"/>
      <c r="G731" s="212"/>
      <c r="H731" s="76"/>
      <c r="I731" s="213"/>
      <c r="J731" s="214"/>
    </row>
    <row r="732" spans="1:10">
      <c r="A732" s="197" t="str">
        <f t="shared" si="11"/>
        <v/>
      </c>
      <c r="B732" s="208"/>
      <c r="C732" s="209"/>
      <c r="D732" s="200" t="str">
        <f>IF(C732="","",VLOOKUP(C732,项目管理台账!$K$4:$O$1000,5,0))</f>
        <v/>
      </c>
      <c r="E732" s="210"/>
      <c r="F732" s="211"/>
      <c r="G732" s="212"/>
      <c r="H732" s="76"/>
      <c r="I732" s="213"/>
      <c r="J732" s="214"/>
    </row>
    <row r="733" spans="1:10">
      <c r="A733" s="197" t="str">
        <f t="shared" si="11"/>
        <v/>
      </c>
      <c r="B733" s="208"/>
      <c r="C733" s="209"/>
      <c r="D733" s="200" t="str">
        <f>IF(C733="","",VLOOKUP(C733,项目管理台账!$K$4:$O$1000,5,0))</f>
        <v/>
      </c>
      <c r="E733" s="210"/>
      <c r="F733" s="211"/>
      <c r="G733" s="212"/>
      <c r="H733" s="76"/>
      <c r="I733" s="213"/>
      <c r="J733" s="214"/>
    </row>
    <row r="734" spans="1:10">
      <c r="A734" s="197" t="str">
        <f t="shared" si="11"/>
        <v/>
      </c>
      <c r="B734" s="208"/>
      <c r="C734" s="209"/>
      <c r="D734" s="200" t="str">
        <f>IF(C734="","",VLOOKUP(C734,项目管理台账!$K$4:$O$1000,5,0))</f>
        <v/>
      </c>
      <c r="E734" s="210"/>
      <c r="F734" s="211"/>
      <c r="G734" s="212"/>
      <c r="H734" s="76"/>
      <c r="I734" s="213"/>
      <c r="J734" s="214"/>
    </row>
    <row r="735" spans="1:10">
      <c r="A735" s="197" t="str">
        <f t="shared" si="11"/>
        <v/>
      </c>
      <c r="B735" s="208"/>
      <c r="C735" s="209"/>
      <c r="D735" s="200" t="str">
        <f>IF(C735="","",VLOOKUP(C735,项目管理台账!$K$4:$O$1000,5,0))</f>
        <v/>
      </c>
      <c r="E735" s="210"/>
      <c r="F735" s="211"/>
      <c r="G735" s="212"/>
      <c r="H735" s="76"/>
      <c r="I735" s="213"/>
      <c r="J735" s="214"/>
    </row>
    <row r="736" spans="1:10">
      <c r="A736" s="197" t="str">
        <f t="shared" si="11"/>
        <v/>
      </c>
      <c r="B736" s="208"/>
      <c r="C736" s="209"/>
      <c r="D736" s="200" t="str">
        <f>IF(C736="","",VLOOKUP(C736,项目管理台账!$K$4:$O$1000,5,0))</f>
        <v/>
      </c>
      <c r="E736" s="210"/>
      <c r="F736" s="211"/>
      <c r="G736" s="212"/>
      <c r="H736" s="76"/>
      <c r="I736" s="213"/>
      <c r="J736" s="214"/>
    </row>
    <row r="737" spans="1:10">
      <c r="A737" s="197" t="str">
        <f t="shared" si="11"/>
        <v/>
      </c>
      <c r="B737" s="208"/>
      <c r="C737" s="209"/>
      <c r="D737" s="200" t="str">
        <f>IF(C737="","",VLOOKUP(C737,项目管理台账!$K$4:$O$1000,5,0))</f>
        <v/>
      </c>
      <c r="E737" s="210"/>
      <c r="F737" s="211"/>
      <c r="G737" s="212"/>
      <c r="H737" s="76"/>
      <c r="I737" s="213"/>
      <c r="J737" s="214"/>
    </row>
    <row r="738" spans="1:10">
      <c r="A738" s="197" t="str">
        <f t="shared" si="11"/>
        <v/>
      </c>
      <c r="B738" s="208"/>
      <c r="C738" s="209"/>
      <c r="D738" s="200" t="str">
        <f>IF(C738="","",VLOOKUP(C738,项目管理台账!$K$4:$O$1000,5,0))</f>
        <v/>
      </c>
      <c r="E738" s="210"/>
      <c r="F738" s="211"/>
      <c r="G738" s="212"/>
      <c r="H738" s="76"/>
      <c r="I738" s="213"/>
      <c r="J738" s="214"/>
    </row>
    <row r="739" spans="1:10">
      <c r="A739" s="197" t="str">
        <f t="shared" si="11"/>
        <v/>
      </c>
      <c r="B739" s="208"/>
      <c r="C739" s="209"/>
      <c r="D739" s="200" t="str">
        <f>IF(C739="","",VLOOKUP(C739,项目管理台账!$K$4:$O$1000,5,0))</f>
        <v/>
      </c>
      <c r="E739" s="210"/>
      <c r="F739" s="211"/>
      <c r="G739" s="212"/>
      <c r="H739" s="76"/>
      <c r="I739" s="213"/>
      <c r="J739" s="214"/>
    </row>
    <row r="740" spans="1:10">
      <c r="A740" s="197" t="str">
        <f t="shared" si="11"/>
        <v/>
      </c>
      <c r="B740" s="208"/>
      <c r="C740" s="209"/>
      <c r="D740" s="200" t="str">
        <f>IF(C740="","",VLOOKUP(C740,项目管理台账!$K$4:$O$1000,5,0))</f>
        <v/>
      </c>
      <c r="E740" s="210"/>
      <c r="F740" s="211"/>
      <c r="G740" s="212"/>
      <c r="H740" s="76"/>
      <c r="I740" s="213"/>
      <c r="J740" s="214"/>
    </row>
    <row r="741" spans="1:10">
      <c r="A741" s="197" t="str">
        <f t="shared" si="11"/>
        <v/>
      </c>
      <c r="B741" s="208"/>
      <c r="C741" s="209"/>
      <c r="D741" s="200" t="str">
        <f>IF(C741="","",VLOOKUP(C741,项目管理台账!$K$4:$O$1000,5,0))</f>
        <v/>
      </c>
      <c r="E741" s="210"/>
      <c r="F741" s="211"/>
      <c r="G741" s="212"/>
      <c r="H741" s="76"/>
      <c r="I741" s="213"/>
      <c r="J741" s="214"/>
    </row>
    <row r="742" spans="1:10">
      <c r="A742" s="197" t="str">
        <f t="shared" si="11"/>
        <v/>
      </c>
      <c r="B742" s="208"/>
      <c r="C742" s="209"/>
      <c r="D742" s="200" t="str">
        <f>IF(C742="","",VLOOKUP(C742,项目管理台账!$K$4:$O$1000,5,0))</f>
        <v/>
      </c>
      <c r="E742" s="210"/>
      <c r="F742" s="211"/>
      <c r="G742" s="212"/>
      <c r="H742" s="76"/>
      <c r="I742" s="213"/>
      <c r="J742" s="214"/>
    </row>
    <row r="743" spans="1:10">
      <c r="A743" s="197" t="str">
        <f t="shared" si="11"/>
        <v/>
      </c>
      <c r="B743" s="208"/>
      <c r="C743" s="209"/>
      <c r="D743" s="200" t="str">
        <f>IF(C743="","",VLOOKUP(C743,项目管理台账!$K$4:$O$1000,5,0))</f>
        <v/>
      </c>
      <c r="E743" s="210"/>
      <c r="F743" s="211"/>
      <c r="G743" s="212"/>
      <c r="H743" s="76"/>
      <c r="I743" s="213"/>
      <c r="J743" s="214"/>
    </row>
    <row r="744" spans="1:10">
      <c r="A744" s="197" t="str">
        <f t="shared" si="11"/>
        <v/>
      </c>
      <c r="B744" s="208"/>
      <c r="C744" s="209"/>
      <c r="D744" s="200" t="str">
        <f>IF(C744="","",VLOOKUP(C744,项目管理台账!$K$4:$O$1000,5,0))</f>
        <v/>
      </c>
      <c r="E744" s="210"/>
      <c r="F744" s="211"/>
      <c r="G744" s="212"/>
      <c r="H744" s="76"/>
      <c r="I744" s="213"/>
      <c r="J744" s="214"/>
    </row>
    <row r="745" spans="1:10">
      <c r="A745" s="197" t="str">
        <f t="shared" si="11"/>
        <v/>
      </c>
      <c r="B745" s="208"/>
      <c r="C745" s="209"/>
      <c r="D745" s="200" t="str">
        <f>IF(C745="","",VLOOKUP(C745,项目管理台账!$K$4:$O$1000,5,0))</f>
        <v/>
      </c>
      <c r="E745" s="210"/>
      <c r="F745" s="211"/>
      <c r="G745" s="212"/>
      <c r="H745" s="76"/>
      <c r="I745" s="213"/>
      <c r="J745" s="214"/>
    </row>
    <row r="746" spans="1:10">
      <c r="A746" s="197" t="str">
        <f t="shared" si="11"/>
        <v/>
      </c>
      <c r="B746" s="208"/>
      <c r="C746" s="209"/>
      <c r="D746" s="200" t="str">
        <f>IF(C746="","",VLOOKUP(C746,项目管理台账!$K$4:$O$1000,5,0))</f>
        <v/>
      </c>
      <c r="E746" s="210"/>
      <c r="F746" s="211"/>
      <c r="G746" s="212"/>
      <c r="H746" s="76"/>
      <c r="I746" s="213"/>
      <c r="J746" s="214"/>
    </row>
    <row r="747" spans="1:10">
      <c r="A747" s="197" t="str">
        <f t="shared" si="11"/>
        <v/>
      </c>
      <c r="B747" s="208"/>
      <c r="C747" s="209"/>
      <c r="D747" s="200" t="str">
        <f>IF(C747="","",VLOOKUP(C747,项目管理台账!$K$4:$O$1000,5,0))</f>
        <v/>
      </c>
      <c r="E747" s="210"/>
      <c r="F747" s="211"/>
      <c r="G747" s="212"/>
      <c r="H747" s="76"/>
      <c r="I747" s="213"/>
      <c r="J747" s="214"/>
    </row>
    <row r="748" spans="1:10">
      <c r="A748" s="197" t="str">
        <f t="shared" si="11"/>
        <v/>
      </c>
      <c r="B748" s="208"/>
      <c r="C748" s="209"/>
      <c r="D748" s="200" t="str">
        <f>IF(C748="","",VLOOKUP(C748,项目管理台账!$K$4:$O$1000,5,0))</f>
        <v/>
      </c>
      <c r="E748" s="210"/>
      <c r="F748" s="211"/>
      <c r="G748" s="212"/>
      <c r="H748" s="76"/>
      <c r="I748" s="213"/>
      <c r="J748" s="214"/>
    </row>
    <row r="749" spans="1:10">
      <c r="A749" s="197" t="str">
        <f t="shared" si="11"/>
        <v/>
      </c>
      <c r="B749" s="208"/>
      <c r="C749" s="209"/>
      <c r="D749" s="200" t="str">
        <f>IF(C749="","",VLOOKUP(C749,项目管理台账!$K$4:$O$1000,5,0))</f>
        <v/>
      </c>
      <c r="E749" s="210"/>
      <c r="F749" s="211"/>
      <c r="G749" s="212"/>
      <c r="H749" s="76"/>
      <c r="I749" s="213"/>
      <c r="J749" s="214"/>
    </row>
    <row r="750" spans="1:10">
      <c r="A750" s="197" t="str">
        <f t="shared" si="11"/>
        <v/>
      </c>
      <c r="B750" s="208"/>
      <c r="C750" s="209"/>
      <c r="D750" s="200" t="str">
        <f>IF(C750="","",VLOOKUP(C750,项目管理台账!$K$4:$O$1000,5,0))</f>
        <v/>
      </c>
      <c r="E750" s="210"/>
      <c r="F750" s="211"/>
      <c r="G750" s="212"/>
      <c r="H750" s="76"/>
      <c r="I750" s="213"/>
      <c r="J750" s="214"/>
    </row>
    <row r="751" spans="1:10">
      <c r="A751" s="197" t="str">
        <f t="shared" si="11"/>
        <v/>
      </c>
      <c r="B751" s="208"/>
      <c r="C751" s="209"/>
      <c r="D751" s="200" t="str">
        <f>IF(C751="","",VLOOKUP(C751,项目管理台账!$K$4:$O$1000,5,0))</f>
        <v/>
      </c>
      <c r="E751" s="210"/>
      <c r="F751" s="211"/>
      <c r="G751" s="212"/>
      <c r="H751" s="76"/>
      <c r="I751" s="213"/>
      <c r="J751" s="214"/>
    </row>
    <row r="752" spans="1:10">
      <c r="A752" s="197" t="str">
        <f t="shared" si="11"/>
        <v/>
      </c>
      <c r="B752" s="208"/>
      <c r="C752" s="209"/>
      <c r="D752" s="200" t="str">
        <f>IF(C752="","",VLOOKUP(C752,项目管理台账!$K$4:$O$1000,5,0))</f>
        <v/>
      </c>
      <c r="E752" s="210"/>
      <c r="F752" s="211"/>
      <c r="G752" s="212"/>
      <c r="H752" s="76"/>
      <c r="I752" s="213"/>
      <c r="J752" s="214"/>
    </row>
    <row r="753" spans="1:10">
      <c r="A753" s="197" t="str">
        <f t="shared" si="11"/>
        <v/>
      </c>
      <c r="B753" s="208"/>
      <c r="C753" s="209"/>
      <c r="D753" s="200" t="str">
        <f>IF(C753="","",VLOOKUP(C753,项目管理台账!$K$4:$O$1000,5,0))</f>
        <v/>
      </c>
      <c r="E753" s="210"/>
      <c r="F753" s="211"/>
      <c r="G753" s="212"/>
      <c r="H753" s="76"/>
      <c r="I753" s="213"/>
      <c r="J753" s="214"/>
    </row>
    <row r="754" spans="1:10">
      <c r="A754" s="197" t="str">
        <f t="shared" si="11"/>
        <v/>
      </c>
      <c r="B754" s="208"/>
      <c r="C754" s="209"/>
      <c r="D754" s="200" t="str">
        <f>IF(C754="","",VLOOKUP(C754,项目管理台账!$K$4:$O$1000,5,0))</f>
        <v/>
      </c>
      <c r="E754" s="210"/>
      <c r="F754" s="211"/>
      <c r="G754" s="212"/>
      <c r="H754" s="76"/>
      <c r="I754" s="213"/>
      <c r="J754" s="214"/>
    </row>
    <row r="755" spans="1:10">
      <c r="A755" s="197" t="str">
        <f t="shared" si="11"/>
        <v/>
      </c>
      <c r="B755" s="208"/>
      <c r="C755" s="209"/>
      <c r="D755" s="200" t="str">
        <f>IF(C755="","",VLOOKUP(C755,项目管理台账!$K$4:$O$1000,5,0))</f>
        <v/>
      </c>
      <c r="E755" s="210"/>
      <c r="F755" s="211"/>
      <c r="G755" s="212"/>
      <c r="H755" s="76"/>
      <c r="I755" s="213"/>
      <c r="J755" s="214"/>
    </row>
    <row r="756" spans="1:10">
      <c r="A756" s="197" t="str">
        <f t="shared" si="11"/>
        <v/>
      </c>
      <c r="B756" s="208"/>
      <c r="C756" s="209"/>
      <c r="D756" s="200" t="str">
        <f>IF(C756="","",VLOOKUP(C756,项目管理台账!$K$4:$O$1000,5,0))</f>
        <v/>
      </c>
      <c r="E756" s="210"/>
      <c r="F756" s="211"/>
      <c r="G756" s="212"/>
      <c r="H756" s="76"/>
      <c r="I756" s="213"/>
      <c r="J756" s="214"/>
    </row>
    <row r="757" spans="1:10">
      <c r="A757" s="197" t="str">
        <f t="shared" si="11"/>
        <v/>
      </c>
      <c r="B757" s="208"/>
      <c r="C757" s="209"/>
      <c r="D757" s="200" t="str">
        <f>IF(C757="","",VLOOKUP(C757,项目管理台账!$K$4:$O$1000,5,0))</f>
        <v/>
      </c>
      <c r="E757" s="210"/>
      <c r="F757" s="211"/>
      <c r="G757" s="212"/>
      <c r="H757" s="76"/>
      <c r="I757" s="213"/>
      <c r="J757" s="214"/>
    </row>
    <row r="758" spans="1:10">
      <c r="A758" s="197" t="str">
        <f t="shared" si="11"/>
        <v/>
      </c>
      <c r="B758" s="208"/>
      <c r="C758" s="209"/>
      <c r="D758" s="200" t="str">
        <f>IF(C758="","",VLOOKUP(C758,项目管理台账!$K$4:$O$1000,5,0))</f>
        <v/>
      </c>
      <c r="E758" s="210"/>
      <c r="F758" s="211"/>
      <c r="G758" s="212"/>
      <c r="H758" s="76"/>
      <c r="I758" s="213"/>
      <c r="J758" s="214"/>
    </row>
    <row r="759" spans="1:10">
      <c r="A759" s="197" t="str">
        <f t="shared" si="11"/>
        <v/>
      </c>
      <c r="B759" s="208"/>
      <c r="C759" s="209"/>
      <c r="D759" s="200" t="str">
        <f>IF(C759="","",VLOOKUP(C759,项目管理台账!$K$4:$O$1000,5,0))</f>
        <v/>
      </c>
      <c r="E759" s="210"/>
      <c r="F759" s="211"/>
      <c r="G759" s="212"/>
      <c r="H759" s="76"/>
      <c r="I759" s="213"/>
      <c r="J759" s="214"/>
    </row>
    <row r="760" spans="1:10">
      <c r="A760" s="197" t="str">
        <f t="shared" si="11"/>
        <v/>
      </c>
      <c r="B760" s="208"/>
      <c r="C760" s="209"/>
      <c r="D760" s="200" t="str">
        <f>IF(C760="","",VLOOKUP(C760,项目管理台账!$K$4:$O$1000,5,0))</f>
        <v/>
      </c>
      <c r="E760" s="210"/>
      <c r="F760" s="211"/>
      <c r="G760" s="212"/>
      <c r="H760" s="76"/>
      <c r="I760" s="213"/>
      <c r="J760" s="214"/>
    </row>
    <row r="761" spans="1:10">
      <c r="A761" s="197" t="str">
        <f t="shared" si="11"/>
        <v/>
      </c>
      <c r="B761" s="208"/>
      <c r="C761" s="209"/>
      <c r="D761" s="200" t="str">
        <f>IF(C761="","",VLOOKUP(C761,项目管理台账!$K$4:$O$1000,5,0))</f>
        <v/>
      </c>
      <c r="E761" s="210"/>
      <c r="F761" s="211"/>
      <c r="G761" s="212"/>
      <c r="H761" s="76"/>
      <c r="I761" s="213"/>
      <c r="J761" s="214"/>
    </row>
    <row r="762" spans="1:10">
      <c r="A762" s="197" t="str">
        <f t="shared" si="11"/>
        <v/>
      </c>
      <c r="B762" s="208"/>
      <c r="C762" s="209"/>
      <c r="D762" s="200" t="str">
        <f>IF(C762="","",VLOOKUP(C762,项目管理台账!$K$4:$O$1000,5,0))</f>
        <v/>
      </c>
      <c r="E762" s="210"/>
      <c r="F762" s="211"/>
      <c r="G762" s="212"/>
      <c r="H762" s="76"/>
      <c r="I762" s="213"/>
      <c r="J762" s="214"/>
    </row>
    <row r="763" spans="1:10">
      <c r="A763" s="197" t="str">
        <f t="shared" si="11"/>
        <v/>
      </c>
      <c r="B763" s="208"/>
      <c r="C763" s="209"/>
      <c r="D763" s="200" t="str">
        <f>IF(C763="","",VLOOKUP(C763,项目管理台账!$K$4:$O$1000,5,0))</f>
        <v/>
      </c>
      <c r="E763" s="210"/>
      <c r="F763" s="211"/>
      <c r="G763" s="212"/>
      <c r="H763" s="76"/>
      <c r="I763" s="213"/>
      <c r="J763" s="214"/>
    </row>
    <row r="764" spans="1:10">
      <c r="A764" s="197" t="str">
        <f t="shared" si="11"/>
        <v/>
      </c>
      <c r="B764" s="208"/>
      <c r="C764" s="209"/>
      <c r="D764" s="200" t="str">
        <f>IF(C764="","",VLOOKUP(C764,项目管理台账!$K$4:$O$1000,5,0))</f>
        <v/>
      </c>
      <c r="E764" s="210"/>
      <c r="F764" s="211"/>
      <c r="G764" s="212"/>
      <c r="H764" s="76"/>
      <c r="I764" s="213"/>
      <c r="J764" s="214"/>
    </row>
    <row r="765" spans="1:10">
      <c r="A765" s="197" t="str">
        <f t="shared" si="11"/>
        <v/>
      </c>
      <c r="B765" s="208"/>
      <c r="C765" s="209"/>
      <c r="D765" s="200" t="str">
        <f>IF(C765="","",VLOOKUP(C765,项目管理台账!$K$4:$O$1000,5,0))</f>
        <v/>
      </c>
      <c r="E765" s="210"/>
      <c r="F765" s="211"/>
      <c r="G765" s="212"/>
      <c r="H765" s="76"/>
      <c r="I765" s="213"/>
      <c r="J765" s="214"/>
    </row>
    <row r="766" spans="1:10">
      <c r="A766" s="197" t="str">
        <f t="shared" si="11"/>
        <v/>
      </c>
      <c r="B766" s="208"/>
      <c r="C766" s="209"/>
      <c r="D766" s="200" t="str">
        <f>IF(C766="","",VLOOKUP(C766,项目管理台账!$K$4:$O$1000,5,0))</f>
        <v/>
      </c>
      <c r="E766" s="210"/>
      <c r="F766" s="211"/>
      <c r="G766" s="212"/>
      <c r="H766" s="76"/>
      <c r="I766" s="213"/>
      <c r="J766" s="214"/>
    </row>
    <row r="767" spans="1:10">
      <c r="A767" s="197" t="str">
        <f t="shared" si="11"/>
        <v/>
      </c>
      <c r="B767" s="208"/>
      <c r="C767" s="209"/>
      <c r="D767" s="200" t="str">
        <f>IF(C767="","",VLOOKUP(C767,项目管理台账!$K$4:$O$1000,5,0))</f>
        <v/>
      </c>
      <c r="E767" s="210"/>
      <c r="F767" s="211"/>
      <c r="G767" s="212"/>
      <c r="H767" s="76"/>
      <c r="I767" s="213"/>
      <c r="J767" s="214"/>
    </row>
    <row r="768" spans="1:10">
      <c r="A768" s="197" t="str">
        <f t="shared" si="11"/>
        <v/>
      </c>
      <c r="B768" s="208"/>
      <c r="C768" s="209"/>
      <c r="D768" s="200" t="str">
        <f>IF(C768="","",VLOOKUP(C768,项目管理台账!$K$4:$O$1000,5,0))</f>
        <v/>
      </c>
      <c r="E768" s="210"/>
      <c r="F768" s="211"/>
      <c r="G768" s="212"/>
      <c r="H768" s="76"/>
      <c r="I768" s="213"/>
      <c r="J768" s="214"/>
    </row>
    <row r="769" spans="1:10">
      <c r="A769" s="197" t="str">
        <f t="shared" si="11"/>
        <v/>
      </c>
      <c r="B769" s="208"/>
      <c r="C769" s="209"/>
      <c r="D769" s="200" t="str">
        <f>IF(C769="","",VLOOKUP(C769,项目管理台账!$K$4:$O$1000,5,0))</f>
        <v/>
      </c>
      <c r="E769" s="210"/>
      <c r="F769" s="211"/>
      <c r="G769" s="212"/>
      <c r="H769" s="76"/>
      <c r="I769" s="213"/>
      <c r="J769" s="214"/>
    </row>
    <row r="770" spans="1:10">
      <c r="A770" s="197" t="str">
        <f t="shared" si="11"/>
        <v/>
      </c>
      <c r="B770" s="208"/>
      <c r="C770" s="209"/>
      <c r="D770" s="200" t="str">
        <f>IF(C770="","",VLOOKUP(C770,项目管理台账!$K$4:$O$1000,5,0))</f>
        <v/>
      </c>
      <c r="E770" s="210"/>
      <c r="F770" s="211"/>
      <c r="G770" s="212"/>
      <c r="H770" s="76"/>
      <c r="I770" s="213"/>
      <c r="J770" s="214"/>
    </row>
    <row r="771" spans="1:10">
      <c r="A771" s="197" t="str">
        <f t="shared" si="11"/>
        <v/>
      </c>
      <c r="B771" s="208"/>
      <c r="C771" s="209"/>
      <c r="D771" s="200" t="str">
        <f>IF(C771="","",VLOOKUP(C771,项目管理台账!$K$4:$O$1000,5,0))</f>
        <v/>
      </c>
      <c r="E771" s="210"/>
      <c r="F771" s="211"/>
      <c r="G771" s="212"/>
      <c r="H771" s="76"/>
      <c r="I771" s="213"/>
      <c r="J771" s="214"/>
    </row>
    <row r="772" spans="1:10">
      <c r="A772" s="197" t="str">
        <f t="shared" si="11"/>
        <v/>
      </c>
      <c r="B772" s="208"/>
      <c r="C772" s="209"/>
      <c r="D772" s="200" t="str">
        <f>IF(C772="","",VLOOKUP(C772,项目管理台账!$K$4:$O$1000,5,0))</f>
        <v/>
      </c>
      <c r="E772" s="210"/>
      <c r="F772" s="211"/>
      <c r="G772" s="212"/>
      <c r="H772" s="76"/>
      <c r="I772" s="213"/>
      <c r="J772" s="214"/>
    </row>
    <row r="773" spans="1:10">
      <c r="A773" s="197" t="str">
        <f t="shared" ref="A773:A836" si="12">IF(B773="","",ROW()-3)</f>
        <v/>
      </c>
      <c r="B773" s="208"/>
      <c r="C773" s="209"/>
      <c r="D773" s="200" t="str">
        <f>IF(C773="","",VLOOKUP(C773,项目管理台账!$K$4:$O$1000,5,0))</f>
        <v/>
      </c>
      <c r="E773" s="210"/>
      <c r="F773" s="211"/>
      <c r="G773" s="212"/>
      <c r="H773" s="76"/>
      <c r="I773" s="213"/>
      <c r="J773" s="214"/>
    </row>
    <row r="774" spans="1:10">
      <c r="A774" s="197" t="str">
        <f t="shared" si="12"/>
        <v/>
      </c>
      <c r="B774" s="208"/>
      <c r="C774" s="209"/>
      <c r="D774" s="200" t="str">
        <f>IF(C774="","",VLOOKUP(C774,项目管理台账!$K$4:$O$1000,5,0))</f>
        <v/>
      </c>
      <c r="E774" s="210"/>
      <c r="F774" s="211"/>
      <c r="G774" s="212"/>
      <c r="H774" s="76"/>
      <c r="I774" s="213"/>
      <c r="J774" s="214"/>
    </row>
    <row r="775" spans="1:10">
      <c r="A775" s="197" t="str">
        <f t="shared" si="12"/>
        <v/>
      </c>
      <c r="B775" s="208"/>
      <c r="C775" s="209"/>
      <c r="D775" s="200" t="str">
        <f>IF(C775="","",VLOOKUP(C775,项目管理台账!$K$4:$O$1000,5,0))</f>
        <v/>
      </c>
      <c r="E775" s="210"/>
      <c r="F775" s="211"/>
      <c r="G775" s="212"/>
      <c r="H775" s="76"/>
      <c r="I775" s="213"/>
      <c r="J775" s="214"/>
    </row>
    <row r="776" spans="1:10">
      <c r="A776" s="197" t="str">
        <f t="shared" si="12"/>
        <v/>
      </c>
      <c r="B776" s="208"/>
      <c r="C776" s="209"/>
      <c r="D776" s="200" t="str">
        <f>IF(C776="","",VLOOKUP(C776,项目管理台账!$K$4:$O$1000,5,0))</f>
        <v/>
      </c>
      <c r="E776" s="210"/>
      <c r="F776" s="211"/>
      <c r="G776" s="212"/>
      <c r="H776" s="76"/>
      <c r="I776" s="213"/>
      <c r="J776" s="214"/>
    </row>
    <row r="777" spans="1:10">
      <c r="A777" s="197" t="str">
        <f t="shared" si="12"/>
        <v/>
      </c>
      <c r="B777" s="208"/>
      <c r="C777" s="209"/>
      <c r="D777" s="200" t="str">
        <f>IF(C777="","",VLOOKUP(C777,项目管理台账!$K$4:$O$1000,5,0))</f>
        <v/>
      </c>
      <c r="E777" s="210"/>
      <c r="F777" s="211"/>
      <c r="G777" s="212"/>
      <c r="H777" s="76"/>
      <c r="I777" s="213"/>
      <c r="J777" s="214"/>
    </row>
    <row r="778" spans="1:10">
      <c r="A778" s="197" t="str">
        <f t="shared" si="12"/>
        <v/>
      </c>
      <c r="B778" s="208"/>
      <c r="C778" s="209"/>
      <c r="D778" s="200" t="str">
        <f>IF(C778="","",VLOOKUP(C778,项目管理台账!$K$4:$O$1000,5,0))</f>
        <v/>
      </c>
      <c r="E778" s="210"/>
      <c r="F778" s="211"/>
      <c r="G778" s="212"/>
      <c r="H778" s="76"/>
      <c r="I778" s="213"/>
      <c r="J778" s="214"/>
    </row>
    <row r="779" spans="1:10">
      <c r="A779" s="197" t="str">
        <f t="shared" si="12"/>
        <v/>
      </c>
      <c r="B779" s="208"/>
      <c r="C779" s="209"/>
      <c r="D779" s="200" t="str">
        <f>IF(C779="","",VLOOKUP(C779,项目管理台账!$K$4:$O$1000,5,0))</f>
        <v/>
      </c>
      <c r="E779" s="210"/>
      <c r="F779" s="211"/>
      <c r="G779" s="212"/>
      <c r="H779" s="76"/>
      <c r="I779" s="213"/>
      <c r="J779" s="214"/>
    </row>
    <row r="780" spans="1:10">
      <c r="A780" s="197" t="str">
        <f t="shared" si="12"/>
        <v/>
      </c>
      <c r="B780" s="208"/>
      <c r="C780" s="209"/>
      <c r="D780" s="200" t="str">
        <f>IF(C780="","",VLOOKUP(C780,项目管理台账!$K$4:$O$1000,5,0))</f>
        <v/>
      </c>
      <c r="E780" s="210"/>
      <c r="F780" s="211"/>
      <c r="G780" s="212"/>
      <c r="H780" s="76"/>
      <c r="I780" s="213"/>
      <c r="J780" s="214"/>
    </row>
    <row r="781" spans="1:10">
      <c r="A781" s="197" t="str">
        <f t="shared" si="12"/>
        <v/>
      </c>
      <c r="B781" s="208"/>
      <c r="C781" s="209"/>
      <c r="D781" s="200" t="str">
        <f>IF(C781="","",VLOOKUP(C781,项目管理台账!$K$4:$O$1000,5,0))</f>
        <v/>
      </c>
      <c r="E781" s="210"/>
      <c r="F781" s="211"/>
      <c r="G781" s="212"/>
      <c r="H781" s="76"/>
      <c r="I781" s="213"/>
      <c r="J781" s="214"/>
    </row>
    <row r="782" spans="1:10">
      <c r="A782" s="197" t="str">
        <f t="shared" si="12"/>
        <v/>
      </c>
      <c r="B782" s="208"/>
      <c r="C782" s="209"/>
      <c r="D782" s="200" t="str">
        <f>IF(C782="","",VLOOKUP(C782,项目管理台账!$K$4:$O$1000,5,0))</f>
        <v/>
      </c>
      <c r="E782" s="210"/>
      <c r="F782" s="211"/>
      <c r="G782" s="212"/>
      <c r="H782" s="76"/>
      <c r="I782" s="213"/>
      <c r="J782" s="214"/>
    </row>
    <row r="783" spans="1:10">
      <c r="A783" s="197" t="str">
        <f t="shared" si="12"/>
        <v/>
      </c>
      <c r="B783" s="208"/>
      <c r="C783" s="209"/>
      <c r="D783" s="200" t="str">
        <f>IF(C783="","",VLOOKUP(C783,项目管理台账!$K$4:$O$1000,5,0))</f>
        <v/>
      </c>
      <c r="E783" s="210"/>
      <c r="F783" s="211"/>
      <c r="G783" s="212"/>
      <c r="H783" s="76"/>
      <c r="I783" s="213"/>
      <c r="J783" s="214"/>
    </row>
    <row r="784" spans="1:10">
      <c r="A784" s="197" t="str">
        <f t="shared" si="12"/>
        <v/>
      </c>
      <c r="B784" s="208"/>
      <c r="C784" s="209"/>
      <c r="D784" s="200" t="str">
        <f>IF(C784="","",VLOOKUP(C784,项目管理台账!$K$4:$O$1000,5,0))</f>
        <v/>
      </c>
      <c r="E784" s="210"/>
      <c r="F784" s="211"/>
      <c r="G784" s="212"/>
      <c r="H784" s="76"/>
      <c r="I784" s="213"/>
      <c r="J784" s="214"/>
    </row>
    <row r="785" spans="1:10">
      <c r="A785" s="197" t="str">
        <f t="shared" si="12"/>
        <v/>
      </c>
      <c r="B785" s="208"/>
      <c r="C785" s="209"/>
      <c r="D785" s="200" t="str">
        <f>IF(C785="","",VLOOKUP(C785,项目管理台账!$K$4:$O$1000,5,0))</f>
        <v/>
      </c>
      <c r="E785" s="210"/>
      <c r="F785" s="211"/>
      <c r="G785" s="212"/>
      <c r="H785" s="76"/>
      <c r="I785" s="213"/>
      <c r="J785" s="214"/>
    </row>
    <row r="786" spans="1:10">
      <c r="A786" s="197" t="str">
        <f t="shared" si="12"/>
        <v/>
      </c>
      <c r="B786" s="208"/>
      <c r="C786" s="209"/>
      <c r="D786" s="200" t="str">
        <f>IF(C786="","",VLOOKUP(C786,项目管理台账!$K$4:$O$1000,5,0))</f>
        <v/>
      </c>
      <c r="E786" s="210"/>
      <c r="F786" s="211"/>
      <c r="G786" s="212"/>
      <c r="H786" s="76"/>
      <c r="I786" s="213"/>
      <c r="J786" s="214"/>
    </row>
    <row r="787" spans="1:10">
      <c r="A787" s="197" t="str">
        <f t="shared" si="12"/>
        <v/>
      </c>
      <c r="B787" s="208"/>
      <c r="C787" s="209"/>
      <c r="D787" s="200" t="str">
        <f>IF(C787="","",VLOOKUP(C787,项目管理台账!$K$4:$O$1000,5,0))</f>
        <v/>
      </c>
      <c r="E787" s="210"/>
      <c r="F787" s="211"/>
      <c r="G787" s="212"/>
      <c r="H787" s="76"/>
      <c r="I787" s="213"/>
      <c r="J787" s="214"/>
    </row>
    <row r="788" spans="1:10">
      <c r="A788" s="197" t="str">
        <f t="shared" si="12"/>
        <v/>
      </c>
      <c r="B788" s="208"/>
      <c r="C788" s="209"/>
      <c r="D788" s="200" t="str">
        <f>IF(C788="","",VLOOKUP(C788,项目管理台账!$K$4:$O$1000,5,0))</f>
        <v/>
      </c>
      <c r="E788" s="210"/>
      <c r="F788" s="211"/>
      <c r="G788" s="212"/>
      <c r="H788" s="76"/>
      <c r="I788" s="213"/>
      <c r="J788" s="214"/>
    </row>
    <row r="789" spans="1:10">
      <c r="A789" s="197" t="str">
        <f t="shared" si="12"/>
        <v/>
      </c>
      <c r="B789" s="208"/>
      <c r="C789" s="209"/>
      <c r="D789" s="200" t="str">
        <f>IF(C789="","",VLOOKUP(C789,项目管理台账!$K$4:$O$1000,5,0))</f>
        <v/>
      </c>
      <c r="E789" s="210"/>
      <c r="F789" s="211"/>
      <c r="G789" s="212"/>
      <c r="H789" s="76"/>
      <c r="I789" s="213"/>
      <c r="J789" s="214"/>
    </row>
    <row r="790" spans="1:10">
      <c r="A790" s="197" t="str">
        <f t="shared" si="12"/>
        <v/>
      </c>
      <c r="B790" s="208"/>
      <c r="C790" s="209"/>
      <c r="D790" s="200" t="str">
        <f>IF(C790="","",VLOOKUP(C790,项目管理台账!$K$4:$O$1000,5,0))</f>
        <v/>
      </c>
      <c r="E790" s="210"/>
      <c r="F790" s="211"/>
      <c r="G790" s="212"/>
      <c r="H790" s="76"/>
      <c r="I790" s="213"/>
      <c r="J790" s="214"/>
    </row>
    <row r="791" spans="1:10">
      <c r="A791" s="197" t="str">
        <f t="shared" si="12"/>
        <v/>
      </c>
      <c r="B791" s="208"/>
      <c r="C791" s="209"/>
      <c r="D791" s="200" t="str">
        <f>IF(C791="","",VLOOKUP(C791,项目管理台账!$K$4:$O$1000,5,0))</f>
        <v/>
      </c>
      <c r="E791" s="210"/>
      <c r="F791" s="211"/>
      <c r="G791" s="212"/>
      <c r="H791" s="76"/>
      <c r="I791" s="213"/>
      <c r="J791" s="214"/>
    </row>
    <row r="792" spans="1:10">
      <c r="A792" s="197" t="str">
        <f t="shared" si="12"/>
        <v/>
      </c>
      <c r="B792" s="208"/>
      <c r="C792" s="209"/>
      <c r="D792" s="200" t="str">
        <f>IF(C792="","",VLOOKUP(C792,项目管理台账!$K$4:$O$1000,5,0))</f>
        <v/>
      </c>
      <c r="E792" s="210"/>
      <c r="F792" s="211"/>
      <c r="G792" s="212"/>
      <c r="H792" s="76"/>
      <c r="I792" s="213"/>
      <c r="J792" s="214"/>
    </row>
    <row r="793" spans="1:10">
      <c r="A793" s="197" t="str">
        <f t="shared" si="12"/>
        <v/>
      </c>
      <c r="B793" s="208"/>
      <c r="C793" s="209"/>
      <c r="D793" s="200" t="str">
        <f>IF(C793="","",VLOOKUP(C793,项目管理台账!$K$4:$O$1000,5,0))</f>
        <v/>
      </c>
      <c r="E793" s="210"/>
      <c r="F793" s="211"/>
      <c r="G793" s="212"/>
      <c r="H793" s="76"/>
      <c r="I793" s="213"/>
      <c r="J793" s="214"/>
    </row>
    <row r="794" spans="1:10">
      <c r="A794" s="197" t="str">
        <f t="shared" si="12"/>
        <v/>
      </c>
      <c r="B794" s="208"/>
      <c r="C794" s="209"/>
      <c r="D794" s="200" t="str">
        <f>IF(C794="","",VLOOKUP(C794,项目管理台账!$K$4:$O$1000,5,0))</f>
        <v/>
      </c>
      <c r="E794" s="210"/>
      <c r="F794" s="211"/>
      <c r="G794" s="212"/>
      <c r="H794" s="76"/>
      <c r="I794" s="213"/>
      <c r="J794" s="214"/>
    </row>
    <row r="795" spans="1:10">
      <c r="A795" s="197" t="str">
        <f t="shared" si="12"/>
        <v/>
      </c>
      <c r="B795" s="208"/>
      <c r="C795" s="209"/>
      <c r="D795" s="200" t="str">
        <f>IF(C795="","",VLOOKUP(C795,项目管理台账!$K$4:$O$1000,5,0))</f>
        <v/>
      </c>
      <c r="E795" s="210"/>
      <c r="F795" s="211"/>
      <c r="G795" s="212"/>
      <c r="H795" s="76"/>
      <c r="I795" s="213"/>
      <c r="J795" s="214"/>
    </row>
    <row r="796" spans="1:10">
      <c r="A796" s="197" t="str">
        <f t="shared" si="12"/>
        <v/>
      </c>
      <c r="B796" s="208"/>
      <c r="C796" s="209"/>
      <c r="D796" s="200" t="str">
        <f>IF(C796="","",VLOOKUP(C796,项目管理台账!$K$4:$O$1000,5,0))</f>
        <v/>
      </c>
      <c r="E796" s="210"/>
      <c r="F796" s="211"/>
      <c r="G796" s="212"/>
      <c r="H796" s="76"/>
      <c r="I796" s="213"/>
      <c r="J796" s="214"/>
    </row>
    <row r="797" spans="1:10">
      <c r="A797" s="197" t="str">
        <f t="shared" si="12"/>
        <v/>
      </c>
      <c r="B797" s="208"/>
      <c r="C797" s="209"/>
      <c r="D797" s="200" t="str">
        <f>IF(C797="","",VLOOKUP(C797,项目管理台账!$K$4:$O$1000,5,0))</f>
        <v/>
      </c>
      <c r="E797" s="210"/>
      <c r="F797" s="211"/>
      <c r="G797" s="212"/>
      <c r="H797" s="76"/>
      <c r="I797" s="213"/>
      <c r="J797" s="214"/>
    </row>
    <row r="798" spans="1:10">
      <c r="A798" s="197" t="str">
        <f t="shared" si="12"/>
        <v/>
      </c>
      <c r="B798" s="208"/>
      <c r="C798" s="209"/>
      <c r="D798" s="200" t="str">
        <f>IF(C798="","",VLOOKUP(C798,项目管理台账!$K$4:$O$1000,5,0))</f>
        <v/>
      </c>
      <c r="E798" s="210"/>
      <c r="F798" s="211"/>
      <c r="G798" s="212"/>
      <c r="H798" s="76"/>
      <c r="I798" s="213"/>
      <c r="J798" s="214"/>
    </row>
    <row r="799" spans="1:10">
      <c r="A799" s="197" t="str">
        <f t="shared" si="12"/>
        <v/>
      </c>
      <c r="B799" s="208"/>
      <c r="C799" s="209"/>
      <c r="D799" s="200" t="str">
        <f>IF(C799="","",VLOOKUP(C799,项目管理台账!$K$4:$O$1000,5,0))</f>
        <v/>
      </c>
      <c r="E799" s="210"/>
      <c r="F799" s="211"/>
      <c r="G799" s="212"/>
      <c r="H799" s="76"/>
      <c r="I799" s="213"/>
      <c r="J799" s="214"/>
    </row>
    <row r="800" spans="1:10">
      <c r="A800" s="197" t="str">
        <f t="shared" si="12"/>
        <v/>
      </c>
      <c r="B800" s="208"/>
      <c r="C800" s="209"/>
      <c r="D800" s="200" t="str">
        <f>IF(C800="","",VLOOKUP(C800,项目管理台账!$K$4:$O$1000,5,0))</f>
        <v/>
      </c>
      <c r="E800" s="210"/>
      <c r="F800" s="211"/>
      <c r="G800" s="212"/>
      <c r="H800" s="76"/>
      <c r="I800" s="213"/>
      <c r="J800" s="214"/>
    </row>
    <row r="801" spans="1:10">
      <c r="A801" s="197" t="str">
        <f t="shared" si="12"/>
        <v/>
      </c>
      <c r="B801" s="208"/>
      <c r="C801" s="209"/>
      <c r="D801" s="200" t="str">
        <f>IF(C801="","",VLOOKUP(C801,项目管理台账!$K$4:$O$1000,5,0))</f>
        <v/>
      </c>
      <c r="E801" s="210"/>
      <c r="F801" s="211"/>
      <c r="G801" s="212"/>
      <c r="H801" s="76"/>
      <c r="I801" s="213"/>
      <c r="J801" s="214"/>
    </row>
    <row r="802" spans="1:10">
      <c r="A802" s="197" t="str">
        <f t="shared" si="12"/>
        <v/>
      </c>
      <c r="B802" s="208"/>
      <c r="C802" s="209"/>
      <c r="D802" s="200" t="str">
        <f>IF(C802="","",VLOOKUP(C802,项目管理台账!$K$4:$O$1000,5,0))</f>
        <v/>
      </c>
      <c r="E802" s="210"/>
      <c r="F802" s="211"/>
      <c r="G802" s="212"/>
      <c r="H802" s="76"/>
      <c r="I802" s="213"/>
      <c r="J802" s="214"/>
    </row>
    <row r="803" spans="1:10">
      <c r="A803" s="197" t="str">
        <f t="shared" si="12"/>
        <v/>
      </c>
      <c r="B803" s="208"/>
      <c r="C803" s="209"/>
      <c r="D803" s="200" t="str">
        <f>IF(C803="","",VLOOKUP(C803,项目管理台账!$K$4:$O$1000,5,0))</f>
        <v/>
      </c>
      <c r="E803" s="210"/>
      <c r="F803" s="211"/>
      <c r="G803" s="212"/>
      <c r="H803" s="76"/>
      <c r="I803" s="213"/>
      <c r="J803" s="214"/>
    </row>
    <row r="804" spans="1:10">
      <c r="A804" s="197" t="str">
        <f t="shared" si="12"/>
        <v/>
      </c>
      <c r="B804" s="208"/>
      <c r="C804" s="209"/>
      <c r="D804" s="200" t="str">
        <f>IF(C804="","",VLOOKUP(C804,项目管理台账!$K$4:$O$1000,5,0))</f>
        <v/>
      </c>
      <c r="E804" s="210"/>
      <c r="F804" s="211"/>
      <c r="G804" s="212"/>
      <c r="H804" s="76"/>
      <c r="I804" s="213"/>
      <c r="J804" s="214"/>
    </row>
    <row r="805" spans="1:10">
      <c r="A805" s="197" t="str">
        <f t="shared" si="12"/>
        <v/>
      </c>
      <c r="B805" s="208"/>
      <c r="C805" s="209"/>
      <c r="D805" s="200" t="str">
        <f>IF(C805="","",VLOOKUP(C805,项目管理台账!$K$4:$O$1000,5,0))</f>
        <v/>
      </c>
      <c r="E805" s="210"/>
      <c r="F805" s="211"/>
      <c r="G805" s="212"/>
      <c r="H805" s="76"/>
      <c r="I805" s="213"/>
      <c r="J805" s="214"/>
    </row>
    <row r="806" spans="1:10">
      <c r="A806" s="197" t="str">
        <f t="shared" si="12"/>
        <v/>
      </c>
      <c r="B806" s="208"/>
      <c r="C806" s="209"/>
      <c r="D806" s="200" t="str">
        <f>IF(C806="","",VLOOKUP(C806,项目管理台账!$K$4:$O$1000,5,0))</f>
        <v/>
      </c>
      <c r="E806" s="210"/>
      <c r="F806" s="211"/>
      <c r="G806" s="212"/>
      <c r="H806" s="76"/>
      <c r="I806" s="213"/>
      <c r="J806" s="214"/>
    </row>
    <row r="807" spans="1:10">
      <c r="A807" s="197" t="str">
        <f t="shared" si="12"/>
        <v/>
      </c>
      <c r="B807" s="208"/>
      <c r="C807" s="209"/>
      <c r="D807" s="200" t="str">
        <f>IF(C807="","",VLOOKUP(C807,项目管理台账!$K$4:$O$1000,5,0))</f>
        <v/>
      </c>
      <c r="E807" s="210"/>
      <c r="F807" s="211"/>
      <c r="G807" s="212"/>
      <c r="H807" s="76"/>
      <c r="I807" s="213"/>
      <c r="J807" s="214"/>
    </row>
    <row r="808" spans="1:10">
      <c r="A808" s="197" t="str">
        <f t="shared" si="12"/>
        <v/>
      </c>
      <c r="B808" s="208"/>
      <c r="C808" s="209"/>
      <c r="D808" s="200" t="str">
        <f>IF(C808="","",VLOOKUP(C808,项目管理台账!$K$4:$O$1000,5,0))</f>
        <v/>
      </c>
      <c r="E808" s="210"/>
      <c r="F808" s="211"/>
      <c r="G808" s="212"/>
      <c r="H808" s="76"/>
      <c r="I808" s="213"/>
      <c r="J808" s="214"/>
    </row>
    <row r="809" spans="1:10">
      <c r="A809" s="197" t="str">
        <f t="shared" si="12"/>
        <v/>
      </c>
      <c r="B809" s="208"/>
      <c r="C809" s="209"/>
      <c r="D809" s="200" t="str">
        <f>IF(C809="","",VLOOKUP(C809,项目管理台账!$K$4:$O$1000,5,0))</f>
        <v/>
      </c>
      <c r="E809" s="210"/>
      <c r="F809" s="211"/>
      <c r="G809" s="212"/>
      <c r="H809" s="76"/>
      <c r="I809" s="213"/>
      <c r="J809" s="214"/>
    </row>
    <row r="810" spans="1:10">
      <c r="A810" s="197" t="str">
        <f t="shared" si="12"/>
        <v/>
      </c>
      <c r="B810" s="208"/>
      <c r="C810" s="209"/>
      <c r="D810" s="200" t="str">
        <f>IF(C810="","",VLOOKUP(C810,项目管理台账!$K$4:$O$1000,5,0))</f>
        <v/>
      </c>
      <c r="E810" s="210"/>
      <c r="F810" s="211"/>
      <c r="G810" s="212"/>
      <c r="H810" s="76"/>
      <c r="I810" s="213"/>
      <c r="J810" s="214"/>
    </row>
    <row r="811" spans="1:10">
      <c r="A811" s="197" t="str">
        <f t="shared" si="12"/>
        <v/>
      </c>
      <c r="B811" s="208"/>
      <c r="C811" s="209"/>
      <c r="D811" s="200" t="str">
        <f>IF(C811="","",VLOOKUP(C811,项目管理台账!$K$4:$O$1000,5,0))</f>
        <v/>
      </c>
      <c r="E811" s="210"/>
      <c r="F811" s="211"/>
      <c r="G811" s="212"/>
      <c r="H811" s="76"/>
      <c r="I811" s="213"/>
      <c r="J811" s="214"/>
    </row>
    <row r="812" spans="1:10">
      <c r="A812" s="197" t="str">
        <f t="shared" si="12"/>
        <v/>
      </c>
      <c r="B812" s="208"/>
      <c r="C812" s="209"/>
      <c r="D812" s="200" t="str">
        <f>IF(C812="","",VLOOKUP(C812,项目管理台账!$K$4:$O$1000,5,0))</f>
        <v/>
      </c>
      <c r="E812" s="210"/>
      <c r="F812" s="211"/>
      <c r="G812" s="212"/>
      <c r="H812" s="76"/>
      <c r="I812" s="213"/>
      <c r="J812" s="214"/>
    </row>
    <row r="813" spans="1:10">
      <c r="A813" s="197" t="str">
        <f t="shared" si="12"/>
        <v/>
      </c>
      <c r="B813" s="208"/>
      <c r="C813" s="209"/>
      <c r="D813" s="200" t="str">
        <f>IF(C813="","",VLOOKUP(C813,项目管理台账!$K$4:$O$1000,5,0))</f>
        <v/>
      </c>
      <c r="E813" s="210"/>
      <c r="F813" s="211"/>
      <c r="G813" s="212"/>
      <c r="H813" s="76"/>
      <c r="I813" s="213"/>
      <c r="J813" s="214"/>
    </row>
    <row r="814" spans="1:10">
      <c r="A814" s="197" t="str">
        <f t="shared" si="12"/>
        <v/>
      </c>
      <c r="B814" s="208"/>
      <c r="C814" s="209"/>
      <c r="D814" s="200" t="str">
        <f>IF(C814="","",VLOOKUP(C814,项目管理台账!$K$4:$O$1000,5,0))</f>
        <v/>
      </c>
      <c r="E814" s="210"/>
      <c r="F814" s="211"/>
      <c r="G814" s="212"/>
      <c r="H814" s="76"/>
      <c r="I814" s="213"/>
      <c r="J814" s="214"/>
    </row>
    <row r="815" spans="1:10">
      <c r="A815" s="197" t="str">
        <f t="shared" si="12"/>
        <v/>
      </c>
      <c r="B815" s="208"/>
      <c r="C815" s="209"/>
      <c r="D815" s="200" t="str">
        <f>IF(C815="","",VLOOKUP(C815,项目管理台账!$K$4:$O$1000,5,0))</f>
        <v/>
      </c>
      <c r="E815" s="210"/>
      <c r="F815" s="211"/>
      <c r="G815" s="212"/>
      <c r="H815" s="76"/>
      <c r="I815" s="213"/>
      <c r="J815" s="214"/>
    </row>
    <row r="816" spans="1:10">
      <c r="A816" s="197" t="str">
        <f t="shared" si="12"/>
        <v/>
      </c>
      <c r="B816" s="208"/>
      <c r="C816" s="209"/>
      <c r="D816" s="200" t="str">
        <f>IF(C816="","",VLOOKUP(C816,项目管理台账!$K$4:$O$1000,5,0))</f>
        <v/>
      </c>
      <c r="E816" s="210"/>
      <c r="F816" s="211"/>
      <c r="G816" s="212"/>
      <c r="H816" s="76"/>
      <c r="I816" s="213"/>
      <c r="J816" s="214"/>
    </row>
    <row r="817" spans="1:10">
      <c r="A817" s="197" t="str">
        <f t="shared" si="12"/>
        <v/>
      </c>
      <c r="B817" s="208"/>
      <c r="C817" s="209"/>
      <c r="D817" s="200" t="str">
        <f>IF(C817="","",VLOOKUP(C817,项目管理台账!$K$4:$O$1000,5,0))</f>
        <v/>
      </c>
      <c r="E817" s="210"/>
      <c r="F817" s="211"/>
      <c r="G817" s="212"/>
      <c r="H817" s="76"/>
      <c r="I817" s="213"/>
      <c r="J817" s="214"/>
    </row>
    <row r="818" spans="1:10">
      <c r="A818" s="197" t="str">
        <f t="shared" si="12"/>
        <v/>
      </c>
      <c r="B818" s="208"/>
      <c r="C818" s="209"/>
      <c r="D818" s="200" t="str">
        <f>IF(C818="","",VLOOKUP(C818,项目管理台账!$K$4:$O$1000,5,0))</f>
        <v/>
      </c>
      <c r="E818" s="210"/>
      <c r="F818" s="211"/>
      <c r="G818" s="212"/>
      <c r="H818" s="76"/>
      <c r="I818" s="213"/>
      <c r="J818" s="214"/>
    </row>
    <row r="819" spans="1:10">
      <c r="A819" s="197" t="str">
        <f t="shared" si="12"/>
        <v/>
      </c>
      <c r="B819" s="208"/>
      <c r="C819" s="209"/>
      <c r="D819" s="200" t="str">
        <f>IF(C819="","",VLOOKUP(C819,项目管理台账!$K$4:$O$1000,5,0))</f>
        <v/>
      </c>
      <c r="E819" s="210"/>
      <c r="F819" s="211"/>
      <c r="G819" s="212"/>
      <c r="H819" s="76"/>
      <c r="I819" s="213"/>
      <c r="J819" s="214"/>
    </row>
    <row r="820" spans="1:10">
      <c r="A820" s="197" t="str">
        <f t="shared" si="12"/>
        <v/>
      </c>
      <c r="B820" s="208"/>
      <c r="C820" s="209"/>
      <c r="D820" s="200" t="str">
        <f>IF(C820="","",VLOOKUP(C820,项目管理台账!$K$4:$O$1000,5,0))</f>
        <v/>
      </c>
      <c r="E820" s="210"/>
      <c r="F820" s="211"/>
      <c r="G820" s="212"/>
      <c r="H820" s="76"/>
      <c r="I820" s="213"/>
      <c r="J820" s="214"/>
    </row>
    <row r="821" spans="1:10">
      <c r="A821" s="197" t="str">
        <f t="shared" si="12"/>
        <v/>
      </c>
      <c r="B821" s="208"/>
      <c r="C821" s="209"/>
      <c r="D821" s="200" t="str">
        <f>IF(C821="","",VLOOKUP(C821,项目管理台账!$K$4:$O$1000,5,0))</f>
        <v/>
      </c>
      <c r="E821" s="210"/>
      <c r="F821" s="211"/>
      <c r="G821" s="212"/>
      <c r="H821" s="76"/>
      <c r="I821" s="213"/>
      <c r="J821" s="214"/>
    </row>
    <row r="822" spans="1:10">
      <c r="A822" s="197" t="str">
        <f t="shared" si="12"/>
        <v/>
      </c>
      <c r="B822" s="208"/>
      <c r="C822" s="209"/>
      <c r="D822" s="200" t="str">
        <f>IF(C822="","",VLOOKUP(C822,项目管理台账!$K$4:$O$1000,5,0))</f>
        <v/>
      </c>
      <c r="E822" s="210"/>
      <c r="F822" s="211"/>
      <c r="G822" s="212"/>
      <c r="H822" s="76"/>
      <c r="I822" s="213"/>
      <c r="J822" s="214"/>
    </row>
    <row r="823" spans="1:10">
      <c r="A823" s="197" t="str">
        <f t="shared" si="12"/>
        <v/>
      </c>
      <c r="B823" s="208"/>
      <c r="C823" s="209"/>
      <c r="D823" s="200" t="str">
        <f>IF(C823="","",VLOOKUP(C823,项目管理台账!$K$4:$O$1000,5,0))</f>
        <v/>
      </c>
      <c r="E823" s="210"/>
      <c r="F823" s="211"/>
      <c r="G823" s="212"/>
      <c r="H823" s="76"/>
      <c r="I823" s="213"/>
      <c r="J823" s="214"/>
    </row>
    <row r="824" spans="1:10">
      <c r="A824" s="197" t="str">
        <f t="shared" si="12"/>
        <v/>
      </c>
      <c r="B824" s="208"/>
      <c r="C824" s="209"/>
      <c r="D824" s="200" t="str">
        <f>IF(C824="","",VLOOKUP(C824,项目管理台账!$K$4:$O$1000,5,0))</f>
        <v/>
      </c>
      <c r="E824" s="210"/>
      <c r="F824" s="211"/>
      <c r="G824" s="212"/>
      <c r="H824" s="76"/>
      <c r="I824" s="213"/>
      <c r="J824" s="214"/>
    </row>
    <row r="825" spans="1:10">
      <c r="A825" s="197" t="str">
        <f t="shared" si="12"/>
        <v/>
      </c>
      <c r="B825" s="208"/>
      <c r="C825" s="209"/>
      <c r="D825" s="200" t="str">
        <f>IF(C825="","",VLOOKUP(C825,项目管理台账!$K$4:$O$1000,5,0))</f>
        <v/>
      </c>
      <c r="E825" s="210"/>
      <c r="F825" s="211"/>
      <c r="G825" s="212"/>
      <c r="H825" s="76"/>
      <c r="I825" s="213"/>
      <c r="J825" s="214"/>
    </row>
    <row r="826" spans="1:10">
      <c r="A826" s="197" t="str">
        <f t="shared" si="12"/>
        <v/>
      </c>
      <c r="B826" s="208"/>
      <c r="C826" s="209"/>
      <c r="D826" s="200" t="str">
        <f>IF(C826="","",VLOOKUP(C826,项目管理台账!$K$4:$O$1000,5,0))</f>
        <v/>
      </c>
      <c r="E826" s="210"/>
      <c r="F826" s="211"/>
      <c r="G826" s="212"/>
      <c r="H826" s="76"/>
      <c r="I826" s="213"/>
      <c r="J826" s="214"/>
    </row>
    <row r="827" spans="1:10">
      <c r="A827" s="197" t="str">
        <f t="shared" si="12"/>
        <v/>
      </c>
      <c r="B827" s="208"/>
      <c r="C827" s="209"/>
      <c r="D827" s="200" t="str">
        <f>IF(C827="","",VLOOKUP(C827,项目管理台账!$K$4:$O$1000,5,0))</f>
        <v/>
      </c>
      <c r="E827" s="210"/>
      <c r="F827" s="211"/>
      <c r="G827" s="212"/>
      <c r="H827" s="76"/>
      <c r="I827" s="213"/>
      <c r="J827" s="214"/>
    </row>
    <row r="828" spans="1:10">
      <c r="A828" s="197" t="str">
        <f t="shared" si="12"/>
        <v/>
      </c>
      <c r="B828" s="208"/>
      <c r="C828" s="209"/>
      <c r="D828" s="200" t="str">
        <f>IF(C828="","",VLOOKUP(C828,项目管理台账!$K$4:$O$1000,5,0))</f>
        <v/>
      </c>
      <c r="E828" s="210"/>
      <c r="F828" s="211"/>
      <c r="G828" s="212"/>
      <c r="H828" s="76"/>
      <c r="I828" s="213"/>
      <c r="J828" s="214"/>
    </row>
    <row r="829" spans="1:10">
      <c r="A829" s="197" t="str">
        <f t="shared" si="12"/>
        <v/>
      </c>
      <c r="B829" s="208"/>
      <c r="C829" s="209"/>
      <c r="D829" s="200" t="str">
        <f>IF(C829="","",VLOOKUP(C829,项目管理台账!$K$4:$O$1000,5,0))</f>
        <v/>
      </c>
      <c r="E829" s="210"/>
      <c r="F829" s="211"/>
      <c r="G829" s="212"/>
      <c r="H829" s="76"/>
      <c r="I829" s="213"/>
      <c r="J829" s="214"/>
    </row>
    <row r="830" spans="1:10">
      <c r="A830" s="197" t="str">
        <f t="shared" si="12"/>
        <v/>
      </c>
      <c r="B830" s="208"/>
      <c r="C830" s="209"/>
      <c r="D830" s="200" t="str">
        <f>IF(C830="","",VLOOKUP(C830,项目管理台账!$K$4:$O$1000,5,0))</f>
        <v/>
      </c>
      <c r="E830" s="210"/>
      <c r="F830" s="211"/>
      <c r="G830" s="212"/>
      <c r="H830" s="76"/>
      <c r="I830" s="213"/>
      <c r="J830" s="214"/>
    </row>
    <row r="831" spans="1:10">
      <c r="A831" s="197" t="str">
        <f t="shared" si="12"/>
        <v/>
      </c>
      <c r="B831" s="208"/>
      <c r="C831" s="209"/>
      <c r="D831" s="200" t="str">
        <f>IF(C831="","",VLOOKUP(C831,项目管理台账!$K$4:$O$1000,5,0))</f>
        <v/>
      </c>
      <c r="E831" s="210"/>
      <c r="F831" s="211"/>
      <c r="G831" s="212"/>
      <c r="H831" s="76"/>
      <c r="I831" s="213"/>
      <c r="J831" s="214"/>
    </row>
    <row r="832" spans="1:10">
      <c r="A832" s="197" t="str">
        <f t="shared" si="12"/>
        <v/>
      </c>
      <c r="B832" s="208"/>
      <c r="C832" s="209"/>
      <c r="D832" s="200" t="str">
        <f>IF(C832="","",VLOOKUP(C832,项目管理台账!$K$4:$O$1000,5,0))</f>
        <v/>
      </c>
      <c r="E832" s="210"/>
      <c r="F832" s="211"/>
      <c r="G832" s="212"/>
      <c r="H832" s="76"/>
      <c r="I832" s="213"/>
      <c r="J832" s="214"/>
    </row>
    <row r="833" spans="1:10">
      <c r="A833" s="197" t="str">
        <f t="shared" si="12"/>
        <v/>
      </c>
      <c r="B833" s="208"/>
      <c r="C833" s="209"/>
      <c r="D833" s="200" t="str">
        <f>IF(C833="","",VLOOKUP(C833,项目管理台账!$K$4:$O$1000,5,0))</f>
        <v/>
      </c>
      <c r="E833" s="210"/>
      <c r="F833" s="211"/>
      <c r="G833" s="212"/>
      <c r="H833" s="76"/>
      <c r="I833" s="213"/>
      <c r="J833" s="214"/>
    </row>
    <row r="834" spans="1:10">
      <c r="A834" s="197" t="str">
        <f t="shared" si="12"/>
        <v/>
      </c>
      <c r="B834" s="208"/>
      <c r="C834" s="209"/>
      <c r="D834" s="200" t="str">
        <f>IF(C834="","",VLOOKUP(C834,项目管理台账!$K$4:$O$1000,5,0))</f>
        <v/>
      </c>
      <c r="E834" s="210"/>
      <c r="F834" s="211"/>
      <c r="G834" s="212"/>
      <c r="H834" s="76"/>
      <c r="I834" s="213"/>
      <c r="J834" s="214"/>
    </row>
    <row r="835" spans="1:10">
      <c r="A835" s="197" t="str">
        <f t="shared" si="12"/>
        <v/>
      </c>
      <c r="B835" s="208"/>
      <c r="C835" s="209"/>
      <c r="D835" s="200" t="str">
        <f>IF(C835="","",VLOOKUP(C835,项目管理台账!$K$4:$O$1000,5,0))</f>
        <v/>
      </c>
      <c r="E835" s="210"/>
      <c r="F835" s="211"/>
      <c r="G835" s="212"/>
      <c r="H835" s="76"/>
      <c r="I835" s="213"/>
      <c r="J835" s="214"/>
    </row>
    <row r="836" spans="1:10">
      <c r="A836" s="197" t="str">
        <f t="shared" si="12"/>
        <v/>
      </c>
      <c r="B836" s="208"/>
      <c r="C836" s="209"/>
      <c r="D836" s="200" t="str">
        <f>IF(C836="","",VLOOKUP(C836,项目管理台账!$K$4:$O$1000,5,0))</f>
        <v/>
      </c>
      <c r="E836" s="210"/>
      <c r="F836" s="211"/>
      <c r="G836" s="212"/>
      <c r="H836" s="76"/>
      <c r="I836" s="213"/>
      <c r="J836" s="214"/>
    </row>
    <row r="837" spans="1:10">
      <c r="A837" s="197" t="str">
        <f t="shared" ref="A837:A900" si="13">IF(B837="","",ROW()-3)</f>
        <v/>
      </c>
      <c r="B837" s="208"/>
      <c r="C837" s="209"/>
      <c r="D837" s="200" t="str">
        <f>IF(C837="","",VLOOKUP(C837,项目管理台账!$K$4:$O$1000,5,0))</f>
        <v/>
      </c>
      <c r="E837" s="210"/>
      <c r="F837" s="211"/>
      <c r="G837" s="212"/>
      <c r="H837" s="76"/>
      <c r="I837" s="213"/>
      <c r="J837" s="214"/>
    </row>
    <row r="838" spans="1:10">
      <c r="A838" s="197" t="str">
        <f t="shared" si="13"/>
        <v/>
      </c>
      <c r="B838" s="208"/>
      <c r="C838" s="209"/>
      <c r="D838" s="200" t="str">
        <f>IF(C838="","",VLOOKUP(C838,项目管理台账!$K$4:$O$1000,5,0))</f>
        <v/>
      </c>
      <c r="E838" s="210"/>
      <c r="F838" s="211"/>
      <c r="G838" s="212"/>
      <c r="H838" s="76"/>
      <c r="I838" s="213"/>
      <c r="J838" s="214"/>
    </row>
    <row r="839" spans="1:10">
      <c r="A839" s="197" t="str">
        <f t="shared" si="13"/>
        <v/>
      </c>
      <c r="B839" s="208"/>
      <c r="C839" s="209"/>
      <c r="D839" s="200" t="str">
        <f>IF(C839="","",VLOOKUP(C839,项目管理台账!$K$4:$O$1000,5,0))</f>
        <v/>
      </c>
      <c r="E839" s="210"/>
      <c r="F839" s="211"/>
      <c r="G839" s="212"/>
      <c r="H839" s="76"/>
      <c r="I839" s="213"/>
      <c r="J839" s="214"/>
    </row>
    <row r="840" spans="1:10">
      <c r="A840" s="197" t="str">
        <f t="shared" si="13"/>
        <v/>
      </c>
      <c r="B840" s="208"/>
      <c r="C840" s="209"/>
      <c r="D840" s="200" t="str">
        <f>IF(C840="","",VLOOKUP(C840,项目管理台账!$K$4:$O$1000,5,0))</f>
        <v/>
      </c>
      <c r="E840" s="210"/>
      <c r="F840" s="211"/>
      <c r="G840" s="212"/>
      <c r="H840" s="76"/>
      <c r="I840" s="213"/>
      <c r="J840" s="214"/>
    </row>
    <row r="841" spans="1:10">
      <c r="A841" s="197" t="str">
        <f t="shared" si="13"/>
        <v/>
      </c>
      <c r="B841" s="208"/>
      <c r="C841" s="209"/>
      <c r="D841" s="200" t="str">
        <f>IF(C841="","",VLOOKUP(C841,项目管理台账!$K$4:$O$1000,5,0))</f>
        <v/>
      </c>
      <c r="E841" s="210"/>
      <c r="F841" s="211"/>
      <c r="G841" s="212"/>
      <c r="H841" s="76"/>
      <c r="I841" s="213"/>
      <c r="J841" s="214"/>
    </row>
    <row r="842" spans="1:10">
      <c r="A842" s="197" t="str">
        <f t="shared" si="13"/>
        <v/>
      </c>
      <c r="B842" s="208"/>
      <c r="C842" s="209"/>
      <c r="D842" s="200" t="str">
        <f>IF(C842="","",VLOOKUP(C842,项目管理台账!$K$4:$O$1000,5,0))</f>
        <v/>
      </c>
      <c r="E842" s="210"/>
      <c r="F842" s="211"/>
      <c r="G842" s="212"/>
      <c r="H842" s="76"/>
      <c r="I842" s="213"/>
      <c r="J842" s="214"/>
    </row>
    <row r="843" spans="1:10">
      <c r="A843" s="197" t="str">
        <f t="shared" si="13"/>
        <v/>
      </c>
      <c r="B843" s="208"/>
      <c r="C843" s="209"/>
      <c r="D843" s="200" t="str">
        <f>IF(C843="","",VLOOKUP(C843,项目管理台账!$K$4:$O$1000,5,0))</f>
        <v/>
      </c>
      <c r="E843" s="210"/>
      <c r="F843" s="211"/>
      <c r="G843" s="212"/>
      <c r="H843" s="76"/>
      <c r="I843" s="213"/>
      <c r="J843" s="214"/>
    </row>
    <row r="844" spans="1:10">
      <c r="A844" s="197" t="str">
        <f t="shared" si="13"/>
        <v/>
      </c>
      <c r="B844" s="208"/>
      <c r="C844" s="209"/>
      <c r="D844" s="200" t="str">
        <f>IF(C844="","",VLOOKUP(C844,项目管理台账!$K$4:$O$1000,5,0))</f>
        <v/>
      </c>
      <c r="E844" s="210"/>
      <c r="F844" s="211"/>
      <c r="G844" s="212"/>
      <c r="H844" s="76"/>
      <c r="I844" s="213"/>
      <c r="J844" s="214"/>
    </row>
    <row r="845" spans="1:10">
      <c r="A845" s="197" t="str">
        <f t="shared" si="13"/>
        <v/>
      </c>
      <c r="B845" s="208"/>
      <c r="C845" s="209"/>
      <c r="D845" s="200" t="str">
        <f>IF(C845="","",VLOOKUP(C845,项目管理台账!$K$4:$O$1000,5,0))</f>
        <v/>
      </c>
      <c r="E845" s="210"/>
      <c r="F845" s="211"/>
      <c r="G845" s="212"/>
      <c r="H845" s="76"/>
      <c r="I845" s="213"/>
      <c r="J845" s="214"/>
    </row>
    <row r="846" spans="1:10">
      <c r="A846" s="197" t="str">
        <f t="shared" si="13"/>
        <v/>
      </c>
      <c r="B846" s="208"/>
      <c r="C846" s="209"/>
      <c r="D846" s="200" t="str">
        <f>IF(C846="","",VLOOKUP(C846,项目管理台账!$K$4:$O$1000,5,0))</f>
        <v/>
      </c>
      <c r="E846" s="210"/>
      <c r="F846" s="211"/>
      <c r="G846" s="212"/>
      <c r="H846" s="76"/>
      <c r="I846" s="213"/>
      <c r="J846" s="214"/>
    </row>
    <row r="847" spans="1:10">
      <c r="A847" s="197" t="str">
        <f t="shared" si="13"/>
        <v/>
      </c>
      <c r="B847" s="208"/>
      <c r="C847" s="209"/>
      <c r="D847" s="200" t="str">
        <f>IF(C847="","",VLOOKUP(C847,项目管理台账!$K$4:$O$1000,5,0))</f>
        <v/>
      </c>
      <c r="E847" s="210"/>
      <c r="F847" s="211"/>
      <c r="G847" s="212"/>
      <c r="H847" s="76"/>
      <c r="I847" s="213"/>
      <c r="J847" s="214"/>
    </row>
    <row r="848" spans="1:10">
      <c r="A848" s="197" t="str">
        <f t="shared" si="13"/>
        <v/>
      </c>
      <c r="B848" s="208"/>
      <c r="C848" s="209"/>
      <c r="D848" s="200" t="str">
        <f>IF(C848="","",VLOOKUP(C848,项目管理台账!$K$4:$O$1000,5,0))</f>
        <v/>
      </c>
      <c r="E848" s="210"/>
      <c r="F848" s="211"/>
      <c r="G848" s="212"/>
      <c r="H848" s="76"/>
      <c r="I848" s="213"/>
      <c r="J848" s="214"/>
    </row>
    <row r="849" spans="1:10">
      <c r="A849" s="197" t="str">
        <f t="shared" si="13"/>
        <v/>
      </c>
      <c r="B849" s="208"/>
      <c r="C849" s="209"/>
      <c r="D849" s="200" t="str">
        <f>IF(C849="","",VLOOKUP(C849,项目管理台账!$K$4:$O$1000,5,0))</f>
        <v/>
      </c>
      <c r="E849" s="210"/>
      <c r="F849" s="211"/>
      <c r="G849" s="212"/>
      <c r="H849" s="76"/>
      <c r="I849" s="213"/>
      <c r="J849" s="214"/>
    </row>
    <row r="850" spans="1:10">
      <c r="A850" s="197" t="str">
        <f t="shared" si="13"/>
        <v/>
      </c>
      <c r="B850" s="208"/>
      <c r="C850" s="209"/>
      <c r="D850" s="200" t="str">
        <f>IF(C850="","",VLOOKUP(C850,项目管理台账!$K$4:$O$1000,5,0))</f>
        <v/>
      </c>
      <c r="E850" s="210"/>
      <c r="F850" s="211"/>
      <c r="G850" s="212"/>
      <c r="H850" s="76"/>
      <c r="I850" s="213"/>
      <c r="J850" s="214"/>
    </row>
    <row r="851" spans="1:10">
      <c r="A851" s="197" t="str">
        <f t="shared" si="13"/>
        <v/>
      </c>
      <c r="B851" s="208"/>
      <c r="C851" s="209"/>
      <c r="D851" s="200" t="str">
        <f>IF(C851="","",VLOOKUP(C851,项目管理台账!$K$4:$O$1000,5,0))</f>
        <v/>
      </c>
      <c r="E851" s="210"/>
      <c r="F851" s="211"/>
      <c r="G851" s="212"/>
      <c r="H851" s="76"/>
      <c r="I851" s="213"/>
      <c r="J851" s="214"/>
    </row>
    <row r="852" spans="1:10">
      <c r="A852" s="197" t="str">
        <f t="shared" si="13"/>
        <v/>
      </c>
      <c r="B852" s="208"/>
      <c r="C852" s="209"/>
      <c r="D852" s="200" t="str">
        <f>IF(C852="","",VLOOKUP(C852,项目管理台账!$K$4:$O$1000,5,0))</f>
        <v/>
      </c>
      <c r="E852" s="210"/>
      <c r="F852" s="211"/>
      <c r="G852" s="212"/>
      <c r="H852" s="76"/>
      <c r="I852" s="213"/>
      <c r="J852" s="214"/>
    </row>
    <row r="853" spans="1:10">
      <c r="A853" s="197" t="str">
        <f t="shared" si="13"/>
        <v/>
      </c>
      <c r="B853" s="208"/>
      <c r="C853" s="209"/>
      <c r="D853" s="200" t="str">
        <f>IF(C853="","",VLOOKUP(C853,项目管理台账!$K$4:$O$1000,5,0))</f>
        <v/>
      </c>
      <c r="E853" s="210"/>
      <c r="F853" s="211"/>
      <c r="G853" s="212"/>
      <c r="H853" s="76"/>
      <c r="I853" s="213"/>
      <c r="J853" s="214"/>
    </row>
    <row r="854" spans="1:10">
      <c r="A854" s="197" t="str">
        <f t="shared" si="13"/>
        <v/>
      </c>
      <c r="B854" s="208"/>
      <c r="C854" s="209"/>
      <c r="D854" s="200" t="str">
        <f>IF(C854="","",VLOOKUP(C854,项目管理台账!$K$4:$O$1000,5,0))</f>
        <v/>
      </c>
      <c r="E854" s="210"/>
      <c r="F854" s="211"/>
      <c r="G854" s="212"/>
      <c r="H854" s="76"/>
      <c r="I854" s="213"/>
      <c r="J854" s="214"/>
    </row>
    <row r="855" spans="1:10">
      <c r="A855" s="197" t="str">
        <f t="shared" si="13"/>
        <v/>
      </c>
      <c r="B855" s="208"/>
      <c r="C855" s="209"/>
      <c r="D855" s="200" t="str">
        <f>IF(C855="","",VLOOKUP(C855,项目管理台账!$K$4:$O$1000,5,0))</f>
        <v/>
      </c>
      <c r="E855" s="210"/>
      <c r="F855" s="211"/>
      <c r="G855" s="212"/>
      <c r="H855" s="76"/>
      <c r="I855" s="213"/>
      <c r="J855" s="214"/>
    </row>
    <row r="856" spans="1:10">
      <c r="A856" s="197" t="str">
        <f t="shared" si="13"/>
        <v/>
      </c>
      <c r="B856" s="208"/>
      <c r="C856" s="209"/>
      <c r="D856" s="200" t="str">
        <f>IF(C856="","",VLOOKUP(C856,项目管理台账!$K$4:$O$1000,5,0))</f>
        <v/>
      </c>
      <c r="E856" s="210"/>
      <c r="F856" s="211"/>
      <c r="G856" s="212"/>
      <c r="H856" s="76"/>
      <c r="I856" s="213"/>
      <c r="J856" s="214"/>
    </row>
    <row r="857" spans="1:10">
      <c r="A857" s="197" t="str">
        <f t="shared" si="13"/>
        <v/>
      </c>
      <c r="B857" s="208"/>
      <c r="C857" s="209"/>
      <c r="D857" s="200" t="str">
        <f>IF(C857="","",VLOOKUP(C857,项目管理台账!$K$4:$O$1000,5,0))</f>
        <v/>
      </c>
      <c r="E857" s="210"/>
      <c r="F857" s="211"/>
      <c r="G857" s="212"/>
      <c r="H857" s="76"/>
      <c r="I857" s="213"/>
      <c r="J857" s="214"/>
    </row>
    <row r="858" spans="1:10">
      <c r="A858" s="197" t="str">
        <f t="shared" si="13"/>
        <v/>
      </c>
      <c r="B858" s="208"/>
      <c r="C858" s="209"/>
      <c r="D858" s="200" t="str">
        <f>IF(C858="","",VLOOKUP(C858,项目管理台账!$K$4:$O$1000,5,0))</f>
        <v/>
      </c>
      <c r="E858" s="210"/>
      <c r="F858" s="211"/>
      <c r="G858" s="212"/>
      <c r="H858" s="76"/>
      <c r="I858" s="213"/>
      <c r="J858" s="214"/>
    </row>
    <row r="859" spans="1:10">
      <c r="A859" s="197" t="str">
        <f t="shared" si="13"/>
        <v/>
      </c>
      <c r="B859" s="208"/>
      <c r="C859" s="209"/>
      <c r="D859" s="200" t="str">
        <f>IF(C859="","",VLOOKUP(C859,项目管理台账!$K$4:$O$1000,5,0))</f>
        <v/>
      </c>
      <c r="E859" s="210"/>
      <c r="F859" s="211"/>
      <c r="G859" s="212"/>
      <c r="H859" s="76"/>
      <c r="I859" s="213"/>
      <c r="J859" s="214"/>
    </row>
    <row r="860" spans="1:10">
      <c r="A860" s="197" t="str">
        <f t="shared" si="13"/>
        <v/>
      </c>
      <c r="B860" s="208"/>
      <c r="C860" s="209"/>
      <c r="D860" s="200" t="str">
        <f>IF(C860="","",VLOOKUP(C860,项目管理台账!$K$4:$O$1000,5,0))</f>
        <v/>
      </c>
      <c r="E860" s="210"/>
      <c r="F860" s="211"/>
      <c r="G860" s="212"/>
      <c r="H860" s="76"/>
      <c r="I860" s="213"/>
      <c r="J860" s="214"/>
    </row>
    <row r="861" spans="1:10">
      <c r="A861" s="197" t="str">
        <f t="shared" si="13"/>
        <v/>
      </c>
      <c r="B861" s="208"/>
      <c r="C861" s="209"/>
      <c r="D861" s="200" t="str">
        <f>IF(C861="","",VLOOKUP(C861,项目管理台账!$K$4:$O$1000,5,0))</f>
        <v/>
      </c>
      <c r="E861" s="210"/>
      <c r="F861" s="211"/>
      <c r="G861" s="212"/>
      <c r="H861" s="76"/>
      <c r="I861" s="213"/>
      <c r="J861" s="214"/>
    </row>
    <row r="862" spans="1:10">
      <c r="A862" s="197" t="str">
        <f t="shared" si="13"/>
        <v/>
      </c>
      <c r="B862" s="208"/>
      <c r="C862" s="209"/>
      <c r="D862" s="200" t="str">
        <f>IF(C862="","",VLOOKUP(C862,项目管理台账!$K$4:$O$1000,5,0))</f>
        <v/>
      </c>
      <c r="E862" s="210"/>
      <c r="F862" s="211"/>
      <c r="G862" s="212"/>
      <c r="H862" s="76"/>
      <c r="I862" s="213"/>
      <c r="J862" s="214"/>
    </row>
    <row r="863" spans="1:10">
      <c r="A863" s="197" t="str">
        <f t="shared" si="13"/>
        <v/>
      </c>
      <c r="B863" s="208"/>
      <c r="C863" s="209"/>
      <c r="D863" s="200" t="str">
        <f>IF(C863="","",VLOOKUP(C863,项目管理台账!$K$4:$O$1000,5,0))</f>
        <v/>
      </c>
      <c r="E863" s="210"/>
      <c r="F863" s="211"/>
      <c r="G863" s="212"/>
      <c r="H863" s="76"/>
      <c r="I863" s="213"/>
      <c r="J863" s="214"/>
    </row>
    <row r="864" spans="1:10">
      <c r="A864" s="197" t="str">
        <f t="shared" si="13"/>
        <v/>
      </c>
      <c r="B864" s="208"/>
      <c r="C864" s="209"/>
      <c r="D864" s="200" t="str">
        <f>IF(C864="","",VLOOKUP(C864,项目管理台账!$K$4:$O$1000,5,0))</f>
        <v/>
      </c>
      <c r="E864" s="210"/>
      <c r="F864" s="211"/>
      <c r="G864" s="212"/>
      <c r="H864" s="76"/>
      <c r="I864" s="213"/>
      <c r="J864" s="214"/>
    </row>
    <row r="865" spans="1:10">
      <c r="A865" s="197" t="str">
        <f t="shared" si="13"/>
        <v/>
      </c>
      <c r="B865" s="208"/>
      <c r="C865" s="209"/>
      <c r="D865" s="200" t="str">
        <f>IF(C865="","",VLOOKUP(C865,项目管理台账!$K$4:$O$1000,5,0))</f>
        <v/>
      </c>
      <c r="E865" s="210"/>
      <c r="F865" s="211"/>
      <c r="G865" s="212"/>
      <c r="H865" s="76"/>
      <c r="I865" s="213"/>
      <c r="J865" s="214"/>
    </row>
    <row r="866" spans="1:10">
      <c r="A866" s="197" t="str">
        <f t="shared" si="13"/>
        <v/>
      </c>
      <c r="B866" s="208"/>
      <c r="C866" s="209"/>
      <c r="D866" s="200" t="str">
        <f>IF(C866="","",VLOOKUP(C866,项目管理台账!$K$4:$O$1000,5,0))</f>
        <v/>
      </c>
      <c r="E866" s="210"/>
      <c r="F866" s="211"/>
      <c r="G866" s="212"/>
      <c r="H866" s="76"/>
      <c r="I866" s="213"/>
      <c r="J866" s="214"/>
    </row>
    <row r="867" spans="1:10">
      <c r="A867" s="197" t="str">
        <f t="shared" si="13"/>
        <v/>
      </c>
      <c r="B867" s="208"/>
      <c r="C867" s="209"/>
      <c r="D867" s="200" t="str">
        <f>IF(C867="","",VLOOKUP(C867,项目管理台账!$K$4:$O$1000,5,0))</f>
        <v/>
      </c>
      <c r="E867" s="210"/>
      <c r="F867" s="211"/>
      <c r="G867" s="212"/>
      <c r="H867" s="76"/>
      <c r="I867" s="213"/>
      <c r="J867" s="214"/>
    </row>
    <row r="868" spans="1:10">
      <c r="A868" s="197" t="str">
        <f t="shared" si="13"/>
        <v/>
      </c>
      <c r="B868" s="208"/>
      <c r="C868" s="209"/>
      <c r="D868" s="200" t="str">
        <f>IF(C868="","",VLOOKUP(C868,项目管理台账!$K$4:$O$1000,5,0))</f>
        <v/>
      </c>
      <c r="E868" s="210"/>
      <c r="F868" s="211"/>
      <c r="G868" s="212"/>
      <c r="H868" s="76"/>
      <c r="I868" s="213"/>
      <c r="J868" s="214"/>
    </row>
    <row r="869" spans="1:10">
      <c r="A869" s="197" t="str">
        <f t="shared" si="13"/>
        <v/>
      </c>
      <c r="B869" s="208"/>
      <c r="C869" s="209"/>
      <c r="D869" s="200" t="str">
        <f>IF(C869="","",VLOOKUP(C869,项目管理台账!$K$4:$O$1000,5,0))</f>
        <v/>
      </c>
      <c r="E869" s="210"/>
      <c r="F869" s="211"/>
      <c r="G869" s="212"/>
      <c r="H869" s="76"/>
      <c r="I869" s="213"/>
      <c r="J869" s="214"/>
    </row>
    <row r="870" spans="1:10">
      <c r="A870" s="197" t="str">
        <f t="shared" si="13"/>
        <v/>
      </c>
      <c r="B870" s="208"/>
      <c r="C870" s="209"/>
      <c r="D870" s="200" t="str">
        <f>IF(C870="","",VLOOKUP(C870,项目管理台账!$K$4:$O$1000,5,0))</f>
        <v/>
      </c>
      <c r="E870" s="210"/>
      <c r="F870" s="211"/>
      <c r="G870" s="212"/>
      <c r="H870" s="76"/>
      <c r="I870" s="213"/>
      <c r="J870" s="214"/>
    </row>
    <row r="871" spans="1:10">
      <c r="A871" s="197" t="str">
        <f t="shared" si="13"/>
        <v/>
      </c>
      <c r="B871" s="208"/>
      <c r="C871" s="209"/>
      <c r="D871" s="200" t="str">
        <f>IF(C871="","",VLOOKUP(C871,项目管理台账!$K$4:$O$1000,5,0))</f>
        <v/>
      </c>
      <c r="E871" s="210"/>
      <c r="F871" s="211"/>
      <c r="G871" s="212"/>
      <c r="H871" s="76"/>
      <c r="I871" s="213"/>
      <c r="J871" s="214"/>
    </row>
    <row r="872" spans="1:10">
      <c r="A872" s="197" t="str">
        <f t="shared" si="13"/>
        <v/>
      </c>
      <c r="B872" s="208"/>
      <c r="C872" s="209"/>
      <c r="D872" s="200" t="str">
        <f>IF(C872="","",VLOOKUP(C872,项目管理台账!$K$4:$O$1000,5,0))</f>
        <v/>
      </c>
      <c r="E872" s="210"/>
      <c r="F872" s="211"/>
      <c r="G872" s="212"/>
      <c r="H872" s="76"/>
      <c r="I872" s="213"/>
      <c r="J872" s="214"/>
    </row>
    <row r="873" spans="1:10">
      <c r="A873" s="197" t="str">
        <f t="shared" si="13"/>
        <v/>
      </c>
      <c r="B873" s="208"/>
      <c r="C873" s="209"/>
      <c r="D873" s="200" t="str">
        <f>IF(C873="","",VLOOKUP(C873,项目管理台账!$K$4:$O$1000,5,0))</f>
        <v/>
      </c>
      <c r="E873" s="210"/>
      <c r="F873" s="211"/>
      <c r="G873" s="212"/>
      <c r="H873" s="76"/>
      <c r="I873" s="213"/>
      <c r="J873" s="214"/>
    </row>
    <row r="874" spans="1:10">
      <c r="A874" s="197" t="str">
        <f t="shared" si="13"/>
        <v/>
      </c>
      <c r="B874" s="208"/>
      <c r="C874" s="209"/>
      <c r="D874" s="200" t="str">
        <f>IF(C874="","",VLOOKUP(C874,项目管理台账!$K$4:$O$1000,5,0))</f>
        <v/>
      </c>
      <c r="E874" s="210"/>
      <c r="F874" s="211"/>
      <c r="G874" s="212"/>
      <c r="H874" s="76"/>
      <c r="I874" s="213"/>
      <c r="J874" s="214"/>
    </row>
    <row r="875" spans="1:10">
      <c r="A875" s="197" t="str">
        <f t="shared" si="13"/>
        <v/>
      </c>
      <c r="B875" s="208"/>
      <c r="C875" s="209"/>
      <c r="D875" s="200" t="str">
        <f>IF(C875="","",VLOOKUP(C875,项目管理台账!$K$4:$O$1000,5,0))</f>
        <v/>
      </c>
      <c r="E875" s="210"/>
      <c r="F875" s="211"/>
      <c r="G875" s="212"/>
      <c r="H875" s="76"/>
      <c r="I875" s="213"/>
      <c r="J875" s="214"/>
    </row>
    <row r="876" spans="1:10">
      <c r="A876" s="197" t="str">
        <f t="shared" si="13"/>
        <v/>
      </c>
      <c r="B876" s="208"/>
      <c r="C876" s="209"/>
      <c r="D876" s="200" t="str">
        <f>IF(C876="","",VLOOKUP(C876,项目管理台账!$K$4:$O$1000,5,0))</f>
        <v/>
      </c>
      <c r="E876" s="210"/>
      <c r="F876" s="211"/>
      <c r="G876" s="212"/>
      <c r="H876" s="76"/>
      <c r="I876" s="213"/>
      <c r="J876" s="214"/>
    </row>
    <row r="877" spans="1:10">
      <c r="A877" s="197" t="str">
        <f t="shared" si="13"/>
        <v/>
      </c>
      <c r="B877" s="208"/>
      <c r="C877" s="209"/>
      <c r="D877" s="200" t="str">
        <f>IF(C877="","",VLOOKUP(C877,项目管理台账!$K$4:$O$1000,5,0))</f>
        <v/>
      </c>
      <c r="E877" s="210"/>
      <c r="F877" s="211"/>
      <c r="G877" s="212"/>
      <c r="H877" s="76"/>
      <c r="I877" s="213"/>
      <c r="J877" s="214"/>
    </row>
    <row r="878" spans="1:10">
      <c r="A878" s="197" t="str">
        <f t="shared" si="13"/>
        <v/>
      </c>
      <c r="B878" s="208"/>
      <c r="C878" s="209"/>
      <c r="D878" s="200" t="str">
        <f>IF(C878="","",VLOOKUP(C878,项目管理台账!$K$4:$O$1000,5,0))</f>
        <v/>
      </c>
      <c r="E878" s="210"/>
      <c r="F878" s="211"/>
      <c r="G878" s="212"/>
      <c r="H878" s="76"/>
      <c r="I878" s="213"/>
      <c r="J878" s="214"/>
    </row>
    <row r="879" spans="1:10">
      <c r="A879" s="197" t="str">
        <f t="shared" si="13"/>
        <v/>
      </c>
      <c r="B879" s="208"/>
      <c r="C879" s="209"/>
      <c r="D879" s="200" t="str">
        <f>IF(C879="","",VLOOKUP(C879,项目管理台账!$K$4:$O$1000,5,0))</f>
        <v/>
      </c>
      <c r="E879" s="210"/>
      <c r="F879" s="211"/>
      <c r="G879" s="212"/>
      <c r="H879" s="76"/>
      <c r="I879" s="213"/>
      <c r="J879" s="214"/>
    </row>
    <row r="880" spans="1:10">
      <c r="A880" s="197" t="str">
        <f t="shared" si="13"/>
        <v/>
      </c>
      <c r="B880" s="208"/>
      <c r="C880" s="209"/>
      <c r="D880" s="200" t="str">
        <f>IF(C880="","",VLOOKUP(C880,项目管理台账!$K$4:$O$1000,5,0))</f>
        <v/>
      </c>
      <c r="E880" s="210"/>
      <c r="F880" s="211"/>
      <c r="G880" s="212"/>
      <c r="H880" s="76"/>
      <c r="I880" s="213"/>
      <c r="J880" s="214"/>
    </row>
    <row r="881" spans="1:10">
      <c r="A881" s="197" t="str">
        <f t="shared" si="13"/>
        <v/>
      </c>
      <c r="B881" s="208"/>
      <c r="C881" s="209"/>
      <c r="D881" s="200" t="str">
        <f>IF(C881="","",VLOOKUP(C881,项目管理台账!$K$4:$O$1000,5,0))</f>
        <v/>
      </c>
      <c r="E881" s="210"/>
      <c r="F881" s="211"/>
      <c r="G881" s="212"/>
      <c r="H881" s="76"/>
      <c r="I881" s="213"/>
      <c r="J881" s="214"/>
    </row>
    <row r="882" spans="1:10">
      <c r="A882" s="197" t="str">
        <f t="shared" si="13"/>
        <v/>
      </c>
      <c r="B882" s="208"/>
      <c r="C882" s="209"/>
      <c r="D882" s="200" t="str">
        <f>IF(C882="","",VLOOKUP(C882,项目管理台账!$K$4:$O$1000,5,0))</f>
        <v/>
      </c>
      <c r="E882" s="210"/>
      <c r="F882" s="211"/>
      <c r="G882" s="212"/>
      <c r="H882" s="76"/>
      <c r="I882" s="213"/>
      <c r="J882" s="214"/>
    </row>
    <row r="883" spans="1:10">
      <c r="A883" s="197" t="str">
        <f t="shared" si="13"/>
        <v/>
      </c>
      <c r="B883" s="208"/>
      <c r="C883" s="209"/>
      <c r="D883" s="200" t="str">
        <f>IF(C883="","",VLOOKUP(C883,项目管理台账!$K$4:$O$1000,5,0))</f>
        <v/>
      </c>
      <c r="E883" s="210"/>
      <c r="F883" s="211"/>
      <c r="G883" s="212"/>
      <c r="H883" s="76"/>
      <c r="I883" s="213"/>
      <c r="J883" s="214"/>
    </row>
    <row r="884" spans="1:10">
      <c r="A884" s="197" t="str">
        <f t="shared" si="13"/>
        <v/>
      </c>
      <c r="B884" s="208"/>
      <c r="C884" s="209"/>
      <c r="D884" s="200" t="str">
        <f>IF(C884="","",VLOOKUP(C884,项目管理台账!$K$4:$O$1000,5,0))</f>
        <v/>
      </c>
      <c r="E884" s="210"/>
      <c r="F884" s="211"/>
      <c r="G884" s="212"/>
      <c r="H884" s="76"/>
      <c r="I884" s="213"/>
      <c r="J884" s="214"/>
    </row>
    <row r="885" spans="1:10">
      <c r="A885" s="197" t="str">
        <f t="shared" si="13"/>
        <v/>
      </c>
      <c r="B885" s="208"/>
      <c r="C885" s="209"/>
      <c r="D885" s="200" t="str">
        <f>IF(C885="","",VLOOKUP(C885,项目管理台账!$K$4:$O$1000,5,0))</f>
        <v/>
      </c>
      <c r="E885" s="210"/>
      <c r="F885" s="211"/>
      <c r="G885" s="212"/>
      <c r="H885" s="76"/>
      <c r="I885" s="213"/>
      <c r="J885" s="214"/>
    </row>
    <row r="886" spans="1:10">
      <c r="A886" s="197" t="str">
        <f t="shared" si="13"/>
        <v/>
      </c>
      <c r="B886" s="208"/>
      <c r="C886" s="209"/>
      <c r="D886" s="200" t="str">
        <f>IF(C886="","",VLOOKUP(C886,项目管理台账!$K$4:$O$1000,5,0))</f>
        <v/>
      </c>
      <c r="E886" s="210"/>
      <c r="F886" s="211"/>
      <c r="G886" s="212"/>
      <c r="H886" s="76"/>
      <c r="I886" s="213"/>
      <c r="J886" s="214"/>
    </row>
    <row r="887" spans="1:10">
      <c r="A887" s="197" t="str">
        <f t="shared" si="13"/>
        <v/>
      </c>
      <c r="B887" s="208"/>
      <c r="C887" s="209"/>
      <c r="D887" s="200" t="str">
        <f>IF(C887="","",VLOOKUP(C887,项目管理台账!$K$4:$O$1000,5,0))</f>
        <v/>
      </c>
      <c r="E887" s="210"/>
      <c r="F887" s="211"/>
      <c r="G887" s="212"/>
      <c r="H887" s="76"/>
      <c r="I887" s="213"/>
      <c r="J887" s="214"/>
    </row>
    <row r="888" spans="1:10">
      <c r="A888" s="197" t="str">
        <f t="shared" si="13"/>
        <v/>
      </c>
      <c r="B888" s="208"/>
      <c r="C888" s="209"/>
      <c r="D888" s="200" t="str">
        <f>IF(C888="","",VLOOKUP(C888,项目管理台账!$K$4:$O$1000,5,0))</f>
        <v/>
      </c>
      <c r="E888" s="210"/>
      <c r="F888" s="211"/>
      <c r="G888" s="212"/>
      <c r="H888" s="76"/>
      <c r="I888" s="213"/>
      <c r="J888" s="214"/>
    </row>
    <row r="889" spans="1:10">
      <c r="A889" s="197" t="str">
        <f t="shared" si="13"/>
        <v/>
      </c>
      <c r="B889" s="208"/>
      <c r="C889" s="209"/>
      <c r="D889" s="200" t="str">
        <f>IF(C889="","",VLOOKUP(C889,项目管理台账!$K$4:$O$1000,5,0))</f>
        <v/>
      </c>
      <c r="E889" s="210"/>
      <c r="F889" s="211"/>
      <c r="G889" s="212"/>
      <c r="H889" s="76"/>
      <c r="I889" s="213"/>
      <c r="J889" s="214"/>
    </row>
    <row r="890" spans="1:10">
      <c r="A890" s="197" t="str">
        <f t="shared" si="13"/>
        <v/>
      </c>
      <c r="B890" s="208"/>
      <c r="C890" s="209"/>
      <c r="D890" s="200" t="str">
        <f>IF(C890="","",VLOOKUP(C890,项目管理台账!$K$4:$O$1000,5,0))</f>
        <v/>
      </c>
      <c r="E890" s="210"/>
      <c r="F890" s="211"/>
      <c r="G890" s="212"/>
      <c r="H890" s="76"/>
      <c r="I890" s="213"/>
      <c r="J890" s="214"/>
    </row>
    <row r="891" spans="1:10">
      <c r="A891" s="197" t="str">
        <f t="shared" si="13"/>
        <v/>
      </c>
      <c r="B891" s="208"/>
      <c r="C891" s="209"/>
      <c r="D891" s="200" t="str">
        <f>IF(C891="","",VLOOKUP(C891,项目管理台账!$K$4:$O$1000,5,0))</f>
        <v/>
      </c>
      <c r="E891" s="210"/>
      <c r="F891" s="211"/>
      <c r="G891" s="212"/>
      <c r="H891" s="76"/>
      <c r="I891" s="213"/>
      <c r="J891" s="214"/>
    </row>
    <row r="892" spans="1:10">
      <c r="A892" s="197" t="str">
        <f t="shared" si="13"/>
        <v/>
      </c>
      <c r="B892" s="208"/>
      <c r="C892" s="209"/>
      <c r="D892" s="200" t="str">
        <f>IF(C892="","",VLOOKUP(C892,项目管理台账!$K$4:$O$1000,5,0))</f>
        <v/>
      </c>
      <c r="E892" s="210"/>
      <c r="F892" s="211"/>
      <c r="G892" s="212"/>
      <c r="H892" s="76"/>
      <c r="I892" s="213"/>
      <c r="J892" s="214"/>
    </row>
    <row r="893" spans="1:10">
      <c r="A893" s="197" t="str">
        <f t="shared" si="13"/>
        <v/>
      </c>
      <c r="B893" s="208"/>
      <c r="C893" s="209"/>
      <c r="D893" s="200" t="str">
        <f>IF(C893="","",VLOOKUP(C893,项目管理台账!$K$4:$O$1000,5,0))</f>
        <v/>
      </c>
      <c r="E893" s="210"/>
      <c r="F893" s="211"/>
      <c r="G893" s="212"/>
      <c r="H893" s="76"/>
      <c r="I893" s="213"/>
      <c r="J893" s="214"/>
    </row>
    <row r="894" spans="1:10">
      <c r="A894" s="197" t="str">
        <f t="shared" si="13"/>
        <v/>
      </c>
      <c r="B894" s="208"/>
      <c r="C894" s="209"/>
      <c r="D894" s="200" t="str">
        <f>IF(C894="","",VLOOKUP(C894,项目管理台账!$K$4:$O$1000,5,0))</f>
        <v/>
      </c>
      <c r="E894" s="210"/>
      <c r="F894" s="211"/>
      <c r="G894" s="212"/>
      <c r="H894" s="76"/>
      <c r="I894" s="213"/>
      <c r="J894" s="214"/>
    </row>
    <row r="895" spans="1:10">
      <c r="A895" s="197" t="str">
        <f t="shared" si="13"/>
        <v/>
      </c>
      <c r="B895" s="208"/>
      <c r="C895" s="209"/>
      <c r="D895" s="200" t="str">
        <f>IF(C895="","",VLOOKUP(C895,项目管理台账!$K$4:$O$1000,5,0))</f>
        <v/>
      </c>
      <c r="E895" s="210"/>
      <c r="F895" s="211"/>
      <c r="G895" s="212"/>
      <c r="H895" s="76"/>
      <c r="I895" s="213"/>
      <c r="J895" s="214"/>
    </row>
    <row r="896" spans="1:10">
      <c r="A896" s="197" t="str">
        <f t="shared" si="13"/>
        <v/>
      </c>
      <c r="B896" s="208"/>
      <c r="C896" s="209"/>
      <c r="D896" s="200" t="str">
        <f>IF(C896="","",VLOOKUP(C896,项目管理台账!$K$4:$O$1000,5,0))</f>
        <v/>
      </c>
      <c r="E896" s="210"/>
      <c r="F896" s="211"/>
      <c r="G896" s="212"/>
      <c r="H896" s="76"/>
      <c r="I896" s="213"/>
      <c r="J896" s="214"/>
    </row>
    <row r="897" spans="1:10">
      <c r="A897" s="197" t="str">
        <f t="shared" si="13"/>
        <v/>
      </c>
      <c r="B897" s="208"/>
      <c r="C897" s="209"/>
      <c r="D897" s="200" t="str">
        <f>IF(C897="","",VLOOKUP(C897,项目管理台账!$K$4:$O$1000,5,0))</f>
        <v/>
      </c>
      <c r="E897" s="210"/>
      <c r="F897" s="211"/>
      <c r="G897" s="212"/>
      <c r="H897" s="76"/>
      <c r="I897" s="213"/>
      <c r="J897" s="214"/>
    </row>
    <row r="898" spans="1:10">
      <c r="A898" s="197" t="str">
        <f t="shared" si="13"/>
        <v/>
      </c>
      <c r="B898" s="208"/>
      <c r="C898" s="209"/>
      <c r="D898" s="200" t="str">
        <f>IF(C898="","",VLOOKUP(C898,项目管理台账!$K$4:$O$1000,5,0))</f>
        <v/>
      </c>
      <c r="E898" s="210"/>
      <c r="F898" s="211"/>
      <c r="G898" s="212"/>
      <c r="H898" s="76"/>
      <c r="I898" s="213"/>
      <c r="J898" s="214"/>
    </row>
    <row r="899" spans="1:10">
      <c r="A899" s="197" t="str">
        <f t="shared" si="13"/>
        <v/>
      </c>
      <c r="B899" s="208"/>
      <c r="C899" s="209"/>
      <c r="D899" s="200" t="str">
        <f>IF(C899="","",VLOOKUP(C899,项目管理台账!$K$4:$O$1000,5,0))</f>
        <v/>
      </c>
      <c r="E899" s="210"/>
      <c r="F899" s="211"/>
      <c r="G899" s="212"/>
      <c r="H899" s="76"/>
      <c r="I899" s="213"/>
      <c r="J899" s="214"/>
    </row>
    <row r="900" spans="1:10">
      <c r="A900" s="197" t="str">
        <f t="shared" si="13"/>
        <v/>
      </c>
      <c r="B900" s="208"/>
      <c r="C900" s="209"/>
      <c r="D900" s="200" t="str">
        <f>IF(C900="","",VLOOKUP(C900,项目管理台账!$K$4:$O$1000,5,0))</f>
        <v/>
      </c>
      <c r="E900" s="210"/>
      <c r="F900" s="211"/>
      <c r="G900" s="212"/>
      <c r="H900" s="76"/>
      <c r="I900" s="213"/>
      <c r="J900" s="214"/>
    </row>
    <row r="901" spans="1:10">
      <c r="A901" s="197" t="str">
        <f t="shared" ref="A901:A964" si="14">IF(B901="","",ROW()-3)</f>
        <v/>
      </c>
      <c r="B901" s="208"/>
      <c r="C901" s="209"/>
      <c r="D901" s="200" t="str">
        <f>IF(C901="","",VLOOKUP(C901,项目管理台账!$K$4:$O$1000,5,0))</f>
        <v/>
      </c>
      <c r="E901" s="210"/>
      <c r="F901" s="211"/>
      <c r="G901" s="212"/>
      <c r="H901" s="76"/>
      <c r="I901" s="213"/>
      <c r="J901" s="214"/>
    </row>
    <row r="902" spans="1:10">
      <c r="A902" s="197" t="str">
        <f t="shared" si="14"/>
        <v/>
      </c>
      <c r="B902" s="208"/>
      <c r="C902" s="209"/>
      <c r="D902" s="200" t="str">
        <f>IF(C902="","",VLOOKUP(C902,项目管理台账!$K$4:$O$1000,5,0))</f>
        <v/>
      </c>
      <c r="E902" s="210"/>
      <c r="F902" s="211"/>
      <c r="G902" s="212"/>
      <c r="H902" s="76"/>
      <c r="I902" s="213"/>
      <c r="J902" s="214"/>
    </row>
    <row r="903" spans="1:10">
      <c r="A903" s="197" t="str">
        <f t="shared" si="14"/>
        <v/>
      </c>
      <c r="B903" s="208"/>
      <c r="C903" s="209"/>
      <c r="D903" s="200" t="str">
        <f>IF(C903="","",VLOOKUP(C903,项目管理台账!$K$4:$O$1000,5,0))</f>
        <v/>
      </c>
      <c r="E903" s="210"/>
      <c r="F903" s="211"/>
      <c r="G903" s="212"/>
      <c r="H903" s="76"/>
      <c r="I903" s="213"/>
      <c r="J903" s="214"/>
    </row>
    <row r="904" spans="1:10">
      <c r="A904" s="197" t="str">
        <f t="shared" si="14"/>
        <v/>
      </c>
      <c r="B904" s="208"/>
      <c r="C904" s="209"/>
      <c r="D904" s="200" t="str">
        <f>IF(C904="","",VLOOKUP(C904,项目管理台账!$K$4:$O$1000,5,0))</f>
        <v/>
      </c>
      <c r="E904" s="210"/>
      <c r="F904" s="211"/>
      <c r="G904" s="212"/>
      <c r="H904" s="76"/>
      <c r="I904" s="213"/>
      <c r="J904" s="214"/>
    </row>
    <row r="905" spans="1:10">
      <c r="A905" s="197" t="str">
        <f t="shared" si="14"/>
        <v/>
      </c>
      <c r="B905" s="208"/>
      <c r="C905" s="209"/>
      <c r="D905" s="200" t="str">
        <f>IF(C905="","",VLOOKUP(C905,项目管理台账!$K$4:$O$1000,5,0))</f>
        <v/>
      </c>
      <c r="E905" s="210"/>
      <c r="F905" s="211"/>
      <c r="G905" s="212"/>
      <c r="H905" s="76"/>
      <c r="I905" s="213"/>
      <c r="J905" s="214"/>
    </row>
    <row r="906" spans="1:10">
      <c r="A906" s="197" t="str">
        <f t="shared" si="14"/>
        <v/>
      </c>
      <c r="B906" s="208"/>
      <c r="C906" s="209"/>
      <c r="D906" s="200" t="str">
        <f>IF(C906="","",VLOOKUP(C906,项目管理台账!$K$4:$O$1000,5,0))</f>
        <v/>
      </c>
      <c r="E906" s="210"/>
      <c r="F906" s="211"/>
      <c r="G906" s="212"/>
      <c r="H906" s="76"/>
      <c r="I906" s="213"/>
      <c r="J906" s="214"/>
    </row>
    <row r="907" spans="1:10">
      <c r="A907" s="197" t="str">
        <f t="shared" si="14"/>
        <v/>
      </c>
      <c r="B907" s="208"/>
      <c r="C907" s="209"/>
      <c r="D907" s="200" t="str">
        <f>IF(C907="","",VLOOKUP(C907,项目管理台账!$K$4:$O$1000,5,0))</f>
        <v/>
      </c>
      <c r="E907" s="210"/>
      <c r="F907" s="211"/>
      <c r="G907" s="212"/>
      <c r="H907" s="76"/>
      <c r="I907" s="213"/>
      <c r="J907" s="214"/>
    </row>
    <row r="908" spans="1:10">
      <c r="A908" s="197" t="str">
        <f t="shared" si="14"/>
        <v/>
      </c>
      <c r="B908" s="208"/>
      <c r="C908" s="209"/>
      <c r="D908" s="200" t="str">
        <f>IF(C908="","",VLOOKUP(C908,项目管理台账!$K$4:$O$1000,5,0))</f>
        <v/>
      </c>
      <c r="E908" s="210"/>
      <c r="F908" s="211"/>
      <c r="G908" s="212"/>
      <c r="H908" s="76"/>
      <c r="I908" s="213"/>
      <c r="J908" s="214"/>
    </row>
    <row r="909" spans="1:10">
      <c r="A909" s="197" t="str">
        <f t="shared" si="14"/>
        <v/>
      </c>
      <c r="B909" s="208"/>
      <c r="C909" s="209"/>
      <c r="D909" s="200" t="str">
        <f>IF(C909="","",VLOOKUP(C909,项目管理台账!$K$4:$O$1000,5,0))</f>
        <v/>
      </c>
      <c r="E909" s="210"/>
      <c r="F909" s="211"/>
      <c r="G909" s="212"/>
      <c r="H909" s="76"/>
      <c r="I909" s="213"/>
      <c r="J909" s="214"/>
    </row>
    <row r="910" spans="1:10">
      <c r="A910" s="197" t="str">
        <f t="shared" si="14"/>
        <v/>
      </c>
      <c r="B910" s="208"/>
      <c r="C910" s="209"/>
      <c r="D910" s="200" t="str">
        <f>IF(C910="","",VLOOKUP(C910,项目管理台账!$K$4:$O$1000,5,0))</f>
        <v/>
      </c>
      <c r="E910" s="210"/>
      <c r="F910" s="211"/>
      <c r="G910" s="212"/>
      <c r="H910" s="76"/>
      <c r="I910" s="213"/>
      <c r="J910" s="214"/>
    </row>
    <row r="911" spans="1:10">
      <c r="A911" s="197" t="str">
        <f t="shared" si="14"/>
        <v/>
      </c>
      <c r="B911" s="208"/>
      <c r="C911" s="209"/>
      <c r="D911" s="200" t="str">
        <f>IF(C911="","",VLOOKUP(C911,项目管理台账!$K$4:$O$1000,5,0))</f>
        <v/>
      </c>
      <c r="E911" s="210"/>
      <c r="F911" s="211"/>
      <c r="G911" s="212"/>
      <c r="H911" s="76"/>
      <c r="I911" s="213"/>
      <c r="J911" s="214"/>
    </row>
    <row r="912" spans="1:10">
      <c r="A912" s="197" t="str">
        <f t="shared" si="14"/>
        <v/>
      </c>
      <c r="B912" s="208"/>
      <c r="C912" s="209"/>
      <c r="D912" s="200" t="str">
        <f>IF(C912="","",VLOOKUP(C912,项目管理台账!$K$4:$O$1000,5,0))</f>
        <v/>
      </c>
      <c r="E912" s="210"/>
      <c r="F912" s="211"/>
      <c r="G912" s="212"/>
      <c r="H912" s="76"/>
      <c r="I912" s="213"/>
      <c r="J912" s="214"/>
    </row>
    <row r="913" spans="1:10">
      <c r="A913" s="197" t="str">
        <f t="shared" si="14"/>
        <v/>
      </c>
      <c r="B913" s="208"/>
      <c r="C913" s="209"/>
      <c r="D913" s="200" t="str">
        <f>IF(C913="","",VLOOKUP(C913,项目管理台账!$K$4:$O$1000,5,0))</f>
        <v/>
      </c>
      <c r="E913" s="210"/>
      <c r="F913" s="211"/>
      <c r="G913" s="212"/>
      <c r="H913" s="76"/>
      <c r="I913" s="213"/>
      <c r="J913" s="214"/>
    </row>
    <row r="914" spans="1:10">
      <c r="A914" s="197" t="str">
        <f t="shared" si="14"/>
        <v/>
      </c>
      <c r="B914" s="208"/>
      <c r="C914" s="209"/>
      <c r="D914" s="200" t="str">
        <f>IF(C914="","",VLOOKUP(C914,项目管理台账!$K$4:$O$1000,5,0))</f>
        <v/>
      </c>
      <c r="E914" s="210"/>
      <c r="F914" s="211"/>
      <c r="G914" s="212"/>
      <c r="H914" s="76"/>
      <c r="I914" s="213"/>
      <c r="J914" s="214"/>
    </row>
    <row r="915" spans="1:10">
      <c r="A915" s="197" t="str">
        <f t="shared" si="14"/>
        <v/>
      </c>
      <c r="B915" s="208"/>
      <c r="C915" s="209"/>
      <c r="D915" s="200" t="str">
        <f>IF(C915="","",VLOOKUP(C915,项目管理台账!$K$4:$O$1000,5,0))</f>
        <v/>
      </c>
      <c r="E915" s="210"/>
      <c r="F915" s="211"/>
      <c r="G915" s="212"/>
      <c r="H915" s="76"/>
      <c r="I915" s="213"/>
      <c r="J915" s="214"/>
    </row>
    <row r="916" spans="1:10">
      <c r="A916" s="197" t="str">
        <f t="shared" si="14"/>
        <v/>
      </c>
      <c r="B916" s="208"/>
      <c r="C916" s="209"/>
      <c r="D916" s="200" t="str">
        <f>IF(C916="","",VLOOKUP(C916,项目管理台账!$K$4:$O$1000,5,0))</f>
        <v/>
      </c>
      <c r="E916" s="210"/>
      <c r="F916" s="211"/>
      <c r="G916" s="212"/>
      <c r="H916" s="76"/>
      <c r="I916" s="213"/>
      <c r="J916" s="214"/>
    </row>
    <row r="917" spans="1:10">
      <c r="A917" s="197" t="str">
        <f t="shared" si="14"/>
        <v/>
      </c>
      <c r="B917" s="208"/>
      <c r="C917" s="209"/>
      <c r="D917" s="200" t="str">
        <f>IF(C917="","",VLOOKUP(C917,项目管理台账!$K$4:$O$1000,5,0))</f>
        <v/>
      </c>
      <c r="E917" s="210"/>
      <c r="F917" s="211"/>
      <c r="G917" s="212"/>
      <c r="H917" s="76"/>
      <c r="I917" s="213"/>
      <c r="J917" s="214"/>
    </row>
    <row r="918" spans="1:10">
      <c r="A918" s="197" t="str">
        <f t="shared" si="14"/>
        <v/>
      </c>
      <c r="B918" s="208"/>
      <c r="C918" s="209"/>
      <c r="D918" s="200" t="str">
        <f>IF(C918="","",VLOOKUP(C918,项目管理台账!$K$4:$O$1000,5,0))</f>
        <v/>
      </c>
      <c r="E918" s="210"/>
      <c r="F918" s="211"/>
      <c r="G918" s="212"/>
      <c r="H918" s="76"/>
      <c r="I918" s="213"/>
      <c r="J918" s="214"/>
    </row>
    <row r="919" spans="1:10">
      <c r="A919" s="197" t="str">
        <f t="shared" si="14"/>
        <v/>
      </c>
      <c r="B919" s="208"/>
      <c r="C919" s="209"/>
      <c r="D919" s="200" t="str">
        <f>IF(C919="","",VLOOKUP(C919,项目管理台账!$K$4:$O$1000,5,0))</f>
        <v/>
      </c>
      <c r="E919" s="210"/>
      <c r="F919" s="211"/>
      <c r="G919" s="212"/>
      <c r="H919" s="76"/>
      <c r="I919" s="213"/>
      <c r="J919" s="214"/>
    </row>
    <row r="920" spans="1:10">
      <c r="A920" s="197" t="str">
        <f t="shared" si="14"/>
        <v/>
      </c>
      <c r="B920" s="208"/>
      <c r="C920" s="209"/>
      <c r="D920" s="200" t="str">
        <f>IF(C920="","",VLOOKUP(C920,项目管理台账!$K$4:$O$1000,5,0))</f>
        <v/>
      </c>
      <c r="E920" s="210"/>
      <c r="F920" s="211"/>
      <c r="G920" s="212"/>
      <c r="H920" s="76"/>
      <c r="I920" s="213"/>
      <c r="J920" s="214"/>
    </row>
    <row r="921" spans="1:10">
      <c r="A921" s="197" t="str">
        <f t="shared" si="14"/>
        <v/>
      </c>
      <c r="B921" s="208"/>
      <c r="C921" s="209"/>
      <c r="D921" s="200" t="str">
        <f>IF(C921="","",VLOOKUP(C921,项目管理台账!$K$4:$O$1000,5,0))</f>
        <v/>
      </c>
      <c r="E921" s="210"/>
      <c r="F921" s="211"/>
      <c r="G921" s="212"/>
      <c r="H921" s="76"/>
      <c r="I921" s="213"/>
      <c r="J921" s="214"/>
    </row>
    <row r="922" spans="1:10">
      <c r="A922" s="197" t="str">
        <f t="shared" si="14"/>
        <v/>
      </c>
      <c r="B922" s="208"/>
      <c r="C922" s="209"/>
      <c r="D922" s="200" t="str">
        <f>IF(C922="","",VLOOKUP(C922,项目管理台账!$K$4:$O$1000,5,0))</f>
        <v/>
      </c>
      <c r="E922" s="210"/>
      <c r="F922" s="211"/>
      <c r="G922" s="212"/>
      <c r="H922" s="76"/>
      <c r="I922" s="213"/>
      <c r="J922" s="214"/>
    </row>
    <row r="923" spans="1:10">
      <c r="A923" s="197" t="str">
        <f t="shared" si="14"/>
        <v/>
      </c>
      <c r="B923" s="208"/>
      <c r="C923" s="209"/>
      <c r="D923" s="200" t="str">
        <f>IF(C923="","",VLOOKUP(C923,项目管理台账!$K$4:$O$1000,5,0))</f>
        <v/>
      </c>
      <c r="E923" s="210"/>
      <c r="F923" s="211"/>
      <c r="G923" s="212"/>
      <c r="H923" s="76"/>
      <c r="I923" s="213"/>
      <c r="J923" s="214"/>
    </row>
    <row r="924" spans="1:10">
      <c r="A924" s="197" t="str">
        <f t="shared" si="14"/>
        <v/>
      </c>
      <c r="B924" s="208"/>
      <c r="C924" s="209"/>
      <c r="D924" s="200" t="str">
        <f>IF(C924="","",VLOOKUP(C924,项目管理台账!$K$4:$O$1000,5,0))</f>
        <v/>
      </c>
      <c r="E924" s="210"/>
      <c r="F924" s="211"/>
      <c r="G924" s="212"/>
      <c r="H924" s="76"/>
      <c r="I924" s="213"/>
      <c r="J924" s="214"/>
    </row>
    <row r="925" spans="1:10">
      <c r="A925" s="197" t="str">
        <f t="shared" si="14"/>
        <v/>
      </c>
      <c r="B925" s="208"/>
      <c r="C925" s="209"/>
      <c r="D925" s="200" t="str">
        <f>IF(C925="","",VLOOKUP(C925,项目管理台账!$K$4:$O$1000,5,0))</f>
        <v/>
      </c>
      <c r="E925" s="210"/>
      <c r="F925" s="211"/>
      <c r="G925" s="212"/>
      <c r="H925" s="76"/>
      <c r="I925" s="213"/>
      <c r="J925" s="214"/>
    </row>
    <row r="926" spans="1:10">
      <c r="A926" s="197" t="str">
        <f t="shared" si="14"/>
        <v/>
      </c>
      <c r="B926" s="208"/>
      <c r="C926" s="209"/>
      <c r="D926" s="200" t="str">
        <f>IF(C926="","",VLOOKUP(C926,项目管理台账!$K$4:$O$1000,5,0))</f>
        <v/>
      </c>
      <c r="E926" s="210"/>
      <c r="F926" s="211"/>
      <c r="G926" s="212"/>
      <c r="H926" s="76"/>
      <c r="I926" s="213"/>
      <c r="J926" s="214"/>
    </row>
    <row r="927" spans="1:10">
      <c r="A927" s="197" t="str">
        <f t="shared" si="14"/>
        <v/>
      </c>
      <c r="B927" s="208"/>
      <c r="C927" s="209"/>
      <c r="D927" s="200" t="str">
        <f>IF(C927="","",VLOOKUP(C927,项目管理台账!$K$4:$O$1000,5,0))</f>
        <v/>
      </c>
      <c r="E927" s="210"/>
      <c r="F927" s="211"/>
      <c r="G927" s="212"/>
      <c r="H927" s="76"/>
      <c r="I927" s="213"/>
      <c r="J927" s="214"/>
    </row>
    <row r="928" spans="1:10">
      <c r="A928" s="197" t="str">
        <f t="shared" si="14"/>
        <v/>
      </c>
      <c r="B928" s="208"/>
      <c r="C928" s="209"/>
      <c r="D928" s="200" t="str">
        <f>IF(C928="","",VLOOKUP(C928,项目管理台账!$K$4:$O$1000,5,0))</f>
        <v/>
      </c>
      <c r="E928" s="210"/>
      <c r="F928" s="211"/>
      <c r="G928" s="212"/>
      <c r="H928" s="76"/>
      <c r="I928" s="213"/>
      <c r="J928" s="214"/>
    </row>
    <row r="929" spans="1:10">
      <c r="A929" s="197" t="str">
        <f t="shared" si="14"/>
        <v/>
      </c>
      <c r="B929" s="208"/>
      <c r="C929" s="209"/>
      <c r="D929" s="200" t="str">
        <f>IF(C929="","",VLOOKUP(C929,项目管理台账!$K$4:$O$1000,5,0))</f>
        <v/>
      </c>
      <c r="E929" s="210"/>
      <c r="F929" s="211"/>
      <c r="G929" s="212"/>
      <c r="H929" s="76"/>
      <c r="I929" s="213"/>
      <c r="J929" s="214"/>
    </row>
    <row r="930" spans="1:10">
      <c r="A930" s="197" t="str">
        <f t="shared" si="14"/>
        <v/>
      </c>
      <c r="B930" s="208"/>
      <c r="C930" s="209"/>
      <c r="D930" s="200" t="str">
        <f>IF(C930="","",VLOOKUP(C930,项目管理台账!$K$4:$O$1000,5,0))</f>
        <v/>
      </c>
      <c r="E930" s="210"/>
      <c r="F930" s="211"/>
      <c r="G930" s="212"/>
      <c r="H930" s="76"/>
      <c r="I930" s="213"/>
      <c r="J930" s="214"/>
    </row>
    <row r="931" spans="1:10">
      <c r="A931" s="197" t="str">
        <f t="shared" si="14"/>
        <v/>
      </c>
      <c r="B931" s="208"/>
      <c r="C931" s="209"/>
      <c r="D931" s="200" t="str">
        <f>IF(C931="","",VLOOKUP(C931,项目管理台账!$K$4:$O$1000,5,0))</f>
        <v/>
      </c>
      <c r="E931" s="210"/>
      <c r="F931" s="211"/>
      <c r="G931" s="212"/>
      <c r="H931" s="76"/>
      <c r="I931" s="213"/>
      <c r="J931" s="214"/>
    </row>
    <row r="932" spans="1:10">
      <c r="A932" s="197" t="str">
        <f t="shared" si="14"/>
        <v/>
      </c>
      <c r="B932" s="208"/>
      <c r="C932" s="209"/>
      <c r="D932" s="200" t="str">
        <f>IF(C932="","",VLOOKUP(C932,项目管理台账!$K$4:$O$1000,5,0))</f>
        <v/>
      </c>
      <c r="E932" s="210"/>
      <c r="F932" s="211"/>
      <c r="G932" s="212"/>
      <c r="H932" s="76"/>
      <c r="I932" s="213"/>
      <c r="J932" s="214"/>
    </row>
    <row r="933" spans="1:10">
      <c r="A933" s="197" t="str">
        <f t="shared" si="14"/>
        <v/>
      </c>
      <c r="B933" s="208"/>
      <c r="C933" s="209"/>
      <c r="D933" s="200" t="str">
        <f>IF(C933="","",VLOOKUP(C933,项目管理台账!$K$4:$O$1000,5,0))</f>
        <v/>
      </c>
      <c r="E933" s="210"/>
      <c r="F933" s="211"/>
      <c r="G933" s="212"/>
      <c r="H933" s="76"/>
      <c r="I933" s="213"/>
      <c r="J933" s="214"/>
    </row>
    <row r="934" spans="1:10">
      <c r="A934" s="197" t="str">
        <f t="shared" si="14"/>
        <v/>
      </c>
      <c r="B934" s="208"/>
      <c r="C934" s="209"/>
      <c r="D934" s="200" t="str">
        <f>IF(C934="","",VLOOKUP(C934,项目管理台账!$K$4:$O$1000,5,0))</f>
        <v/>
      </c>
      <c r="E934" s="210"/>
      <c r="F934" s="211"/>
      <c r="G934" s="212"/>
      <c r="H934" s="76"/>
      <c r="I934" s="213"/>
      <c r="J934" s="214"/>
    </row>
    <row r="935" spans="1:10">
      <c r="A935" s="197" t="str">
        <f t="shared" si="14"/>
        <v/>
      </c>
      <c r="B935" s="208"/>
      <c r="C935" s="209"/>
      <c r="D935" s="200" t="str">
        <f>IF(C935="","",VLOOKUP(C935,项目管理台账!$K$4:$O$1000,5,0))</f>
        <v/>
      </c>
      <c r="E935" s="210"/>
      <c r="F935" s="211"/>
      <c r="G935" s="212"/>
      <c r="H935" s="76"/>
      <c r="I935" s="213"/>
      <c r="J935" s="214"/>
    </row>
    <row r="936" spans="1:10">
      <c r="A936" s="197" t="str">
        <f t="shared" si="14"/>
        <v/>
      </c>
      <c r="B936" s="208"/>
      <c r="C936" s="209"/>
      <c r="D936" s="200" t="str">
        <f>IF(C936="","",VLOOKUP(C936,项目管理台账!$K$4:$O$1000,5,0))</f>
        <v/>
      </c>
      <c r="E936" s="210"/>
      <c r="F936" s="211"/>
      <c r="G936" s="212"/>
      <c r="H936" s="76"/>
      <c r="I936" s="213"/>
      <c r="J936" s="214"/>
    </row>
    <row r="937" spans="1:10">
      <c r="A937" s="197" t="str">
        <f t="shared" si="14"/>
        <v/>
      </c>
      <c r="B937" s="208"/>
      <c r="C937" s="209"/>
      <c r="D937" s="200" t="str">
        <f>IF(C937="","",VLOOKUP(C937,项目管理台账!$K$4:$O$1000,5,0))</f>
        <v/>
      </c>
      <c r="E937" s="210"/>
      <c r="F937" s="211"/>
      <c r="G937" s="212"/>
      <c r="H937" s="76"/>
      <c r="I937" s="213"/>
      <c r="J937" s="214"/>
    </row>
    <row r="938" spans="1:10">
      <c r="A938" s="197" t="str">
        <f t="shared" si="14"/>
        <v/>
      </c>
      <c r="B938" s="208"/>
      <c r="C938" s="209"/>
      <c r="D938" s="200" t="str">
        <f>IF(C938="","",VLOOKUP(C938,项目管理台账!$K$4:$O$1000,5,0))</f>
        <v/>
      </c>
      <c r="E938" s="210"/>
      <c r="F938" s="211"/>
      <c r="G938" s="212"/>
      <c r="H938" s="76"/>
      <c r="I938" s="213"/>
      <c r="J938" s="214"/>
    </row>
    <row r="939" spans="1:10">
      <c r="A939" s="197" t="str">
        <f t="shared" si="14"/>
        <v/>
      </c>
      <c r="B939" s="208"/>
      <c r="C939" s="209"/>
      <c r="D939" s="200" t="str">
        <f>IF(C939="","",VLOOKUP(C939,项目管理台账!$K$4:$O$1000,5,0))</f>
        <v/>
      </c>
      <c r="E939" s="210"/>
      <c r="F939" s="211"/>
      <c r="G939" s="212"/>
      <c r="H939" s="76"/>
      <c r="I939" s="213"/>
      <c r="J939" s="214"/>
    </row>
    <row r="940" spans="1:10">
      <c r="A940" s="197" t="str">
        <f t="shared" si="14"/>
        <v/>
      </c>
      <c r="B940" s="208"/>
      <c r="C940" s="209"/>
      <c r="D940" s="200" t="str">
        <f>IF(C940="","",VLOOKUP(C940,项目管理台账!$K$4:$O$1000,5,0))</f>
        <v/>
      </c>
      <c r="E940" s="210"/>
      <c r="F940" s="211"/>
      <c r="G940" s="212"/>
      <c r="H940" s="76"/>
      <c r="I940" s="213"/>
      <c r="J940" s="214"/>
    </row>
    <row r="941" spans="1:10">
      <c r="A941" s="197" t="str">
        <f t="shared" si="14"/>
        <v/>
      </c>
      <c r="B941" s="208"/>
      <c r="C941" s="209"/>
      <c r="D941" s="200" t="str">
        <f>IF(C941="","",VLOOKUP(C941,项目管理台账!$K$4:$O$1000,5,0))</f>
        <v/>
      </c>
      <c r="E941" s="210"/>
      <c r="F941" s="211"/>
      <c r="G941" s="212"/>
      <c r="H941" s="76"/>
      <c r="I941" s="213"/>
      <c r="J941" s="214"/>
    </row>
    <row r="942" spans="1:10">
      <c r="A942" s="197" t="str">
        <f t="shared" si="14"/>
        <v/>
      </c>
      <c r="B942" s="208"/>
      <c r="C942" s="209"/>
      <c r="D942" s="200" t="str">
        <f>IF(C942="","",VLOOKUP(C942,项目管理台账!$K$4:$O$1000,5,0))</f>
        <v/>
      </c>
      <c r="E942" s="210"/>
      <c r="F942" s="211"/>
      <c r="G942" s="212"/>
      <c r="H942" s="76"/>
      <c r="I942" s="213"/>
      <c r="J942" s="214"/>
    </row>
    <row r="943" spans="1:10">
      <c r="A943" s="197" t="str">
        <f t="shared" si="14"/>
        <v/>
      </c>
      <c r="B943" s="208"/>
      <c r="C943" s="209"/>
      <c r="D943" s="200" t="str">
        <f>IF(C943="","",VLOOKUP(C943,项目管理台账!$K$4:$O$1000,5,0))</f>
        <v/>
      </c>
      <c r="E943" s="210"/>
      <c r="F943" s="211"/>
      <c r="G943" s="212"/>
      <c r="H943" s="76"/>
      <c r="I943" s="213"/>
      <c r="J943" s="214"/>
    </row>
    <row r="944" spans="1:10">
      <c r="A944" s="197" t="str">
        <f t="shared" si="14"/>
        <v/>
      </c>
      <c r="B944" s="208"/>
      <c r="C944" s="209"/>
      <c r="D944" s="200" t="str">
        <f>IF(C944="","",VLOOKUP(C944,项目管理台账!$K$4:$O$1000,5,0))</f>
        <v/>
      </c>
      <c r="E944" s="210"/>
      <c r="F944" s="211"/>
      <c r="G944" s="212"/>
      <c r="H944" s="76"/>
      <c r="I944" s="213"/>
      <c r="J944" s="214"/>
    </row>
    <row r="945" spans="1:10">
      <c r="A945" s="197" t="str">
        <f t="shared" si="14"/>
        <v/>
      </c>
      <c r="B945" s="208"/>
      <c r="C945" s="209"/>
      <c r="D945" s="200" t="str">
        <f>IF(C945="","",VLOOKUP(C945,项目管理台账!$K$4:$O$1000,5,0))</f>
        <v/>
      </c>
      <c r="E945" s="210"/>
      <c r="F945" s="211"/>
      <c r="G945" s="212"/>
      <c r="H945" s="76"/>
      <c r="I945" s="213"/>
      <c r="J945" s="214"/>
    </row>
    <row r="946" spans="1:10">
      <c r="A946" s="197" t="str">
        <f t="shared" si="14"/>
        <v/>
      </c>
      <c r="B946" s="208"/>
      <c r="C946" s="209"/>
      <c r="D946" s="200" t="str">
        <f>IF(C946="","",VLOOKUP(C946,项目管理台账!$K$4:$O$1000,5,0))</f>
        <v/>
      </c>
      <c r="E946" s="210"/>
      <c r="F946" s="211"/>
      <c r="G946" s="212"/>
      <c r="H946" s="76"/>
      <c r="I946" s="213"/>
      <c r="J946" s="214"/>
    </row>
    <row r="947" spans="1:10">
      <c r="A947" s="197" t="str">
        <f t="shared" si="14"/>
        <v/>
      </c>
      <c r="B947" s="208"/>
      <c r="C947" s="209"/>
      <c r="D947" s="200" t="str">
        <f>IF(C947="","",VLOOKUP(C947,项目管理台账!$K$4:$O$1000,5,0))</f>
        <v/>
      </c>
      <c r="E947" s="210"/>
      <c r="F947" s="211"/>
      <c r="G947" s="212"/>
      <c r="H947" s="76"/>
      <c r="I947" s="213"/>
      <c r="J947" s="214"/>
    </row>
    <row r="948" spans="1:10">
      <c r="A948" s="197" t="str">
        <f t="shared" si="14"/>
        <v/>
      </c>
      <c r="B948" s="208"/>
      <c r="C948" s="209"/>
      <c r="D948" s="200" t="str">
        <f>IF(C948="","",VLOOKUP(C948,项目管理台账!$K$4:$O$1000,5,0))</f>
        <v/>
      </c>
      <c r="E948" s="210"/>
      <c r="F948" s="211"/>
      <c r="G948" s="212"/>
      <c r="H948" s="76"/>
      <c r="I948" s="213"/>
      <c r="J948" s="214"/>
    </row>
    <row r="949" spans="1:10">
      <c r="A949" s="197" t="str">
        <f t="shared" si="14"/>
        <v/>
      </c>
      <c r="B949" s="208"/>
      <c r="C949" s="209"/>
      <c r="D949" s="200" t="str">
        <f>IF(C949="","",VLOOKUP(C949,项目管理台账!$K$4:$O$1000,5,0))</f>
        <v/>
      </c>
      <c r="E949" s="210"/>
      <c r="F949" s="211"/>
      <c r="G949" s="212"/>
      <c r="H949" s="76"/>
      <c r="I949" s="213"/>
      <c r="J949" s="214"/>
    </row>
    <row r="950" spans="1:10">
      <c r="A950" s="197" t="str">
        <f t="shared" si="14"/>
        <v/>
      </c>
      <c r="B950" s="208"/>
      <c r="C950" s="209"/>
      <c r="D950" s="200" t="str">
        <f>IF(C950="","",VLOOKUP(C950,项目管理台账!$K$4:$O$1000,5,0))</f>
        <v/>
      </c>
      <c r="E950" s="210"/>
      <c r="F950" s="211"/>
      <c r="G950" s="212"/>
      <c r="H950" s="76"/>
      <c r="I950" s="213"/>
      <c r="J950" s="214"/>
    </row>
    <row r="951" spans="1:10">
      <c r="A951" s="197" t="str">
        <f t="shared" si="14"/>
        <v/>
      </c>
      <c r="B951" s="208"/>
      <c r="C951" s="209"/>
      <c r="D951" s="200" t="str">
        <f>IF(C951="","",VLOOKUP(C951,项目管理台账!$K$4:$O$1000,5,0))</f>
        <v/>
      </c>
      <c r="E951" s="210"/>
      <c r="F951" s="211"/>
      <c r="G951" s="212"/>
      <c r="H951" s="76"/>
      <c r="I951" s="213"/>
      <c r="J951" s="214"/>
    </row>
    <row r="952" spans="1:10">
      <c r="A952" s="197" t="str">
        <f t="shared" si="14"/>
        <v/>
      </c>
      <c r="B952" s="208"/>
      <c r="C952" s="209"/>
      <c r="D952" s="200" t="str">
        <f>IF(C952="","",VLOOKUP(C952,项目管理台账!$K$4:$O$1000,5,0))</f>
        <v/>
      </c>
      <c r="E952" s="210"/>
      <c r="F952" s="211"/>
      <c r="G952" s="212"/>
      <c r="H952" s="76"/>
      <c r="I952" s="213"/>
      <c r="J952" s="214"/>
    </row>
    <row r="953" spans="1:10">
      <c r="A953" s="197" t="str">
        <f t="shared" si="14"/>
        <v/>
      </c>
      <c r="B953" s="208"/>
      <c r="C953" s="209"/>
      <c r="D953" s="200" t="str">
        <f>IF(C953="","",VLOOKUP(C953,项目管理台账!$K$4:$O$1000,5,0))</f>
        <v/>
      </c>
      <c r="E953" s="210"/>
      <c r="F953" s="211"/>
      <c r="G953" s="212"/>
      <c r="H953" s="76"/>
      <c r="I953" s="213"/>
      <c r="J953" s="214"/>
    </row>
    <row r="954" spans="1:10">
      <c r="A954" s="197" t="str">
        <f t="shared" si="14"/>
        <v/>
      </c>
      <c r="B954" s="208"/>
      <c r="C954" s="209"/>
      <c r="D954" s="200" t="str">
        <f>IF(C954="","",VLOOKUP(C954,项目管理台账!$K$4:$O$1000,5,0))</f>
        <v/>
      </c>
      <c r="E954" s="210"/>
      <c r="F954" s="211"/>
      <c r="G954" s="212"/>
      <c r="H954" s="76"/>
      <c r="I954" s="213"/>
      <c r="J954" s="214"/>
    </row>
    <row r="955" spans="1:10">
      <c r="A955" s="197" t="str">
        <f t="shared" si="14"/>
        <v/>
      </c>
      <c r="B955" s="208"/>
      <c r="C955" s="209"/>
      <c r="D955" s="200" t="str">
        <f>IF(C955="","",VLOOKUP(C955,项目管理台账!$K$4:$O$1000,5,0))</f>
        <v/>
      </c>
      <c r="E955" s="210"/>
      <c r="F955" s="211"/>
      <c r="G955" s="212"/>
      <c r="H955" s="76"/>
      <c r="I955" s="213"/>
      <c r="J955" s="214"/>
    </row>
    <row r="956" spans="1:10">
      <c r="A956" s="197" t="str">
        <f t="shared" si="14"/>
        <v/>
      </c>
      <c r="B956" s="208"/>
      <c r="C956" s="209"/>
      <c r="D956" s="200" t="str">
        <f>IF(C956="","",VLOOKUP(C956,项目管理台账!$K$4:$O$1000,5,0))</f>
        <v/>
      </c>
      <c r="E956" s="210"/>
      <c r="F956" s="211"/>
      <c r="G956" s="212"/>
      <c r="H956" s="76"/>
      <c r="I956" s="213"/>
      <c r="J956" s="214"/>
    </row>
    <row r="957" spans="1:10">
      <c r="A957" s="197" t="str">
        <f t="shared" si="14"/>
        <v/>
      </c>
      <c r="B957" s="208"/>
      <c r="C957" s="209"/>
      <c r="D957" s="200" t="str">
        <f>IF(C957="","",VLOOKUP(C957,项目管理台账!$K$4:$O$1000,5,0))</f>
        <v/>
      </c>
      <c r="E957" s="210"/>
      <c r="F957" s="211"/>
      <c r="G957" s="212"/>
      <c r="H957" s="76"/>
      <c r="I957" s="213"/>
      <c r="J957" s="214"/>
    </row>
    <row r="958" spans="1:10">
      <c r="A958" s="197" t="str">
        <f t="shared" si="14"/>
        <v/>
      </c>
      <c r="B958" s="208"/>
      <c r="C958" s="209"/>
      <c r="D958" s="200" t="str">
        <f>IF(C958="","",VLOOKUP(C958,项目管理台账!$K$4:$O$1000,5,0))</f>
        <v/>
      </c>
      <c r="E958" s="210"/>
      <c r="F958" s="211"/>
      <c r="G958" s="212"/>
      <c r="H958" s="76"/>
      <c r="I958" s="213"/>
      <c r="J958" s="214"/>
    </row>
    <row r="959" spans="1:10">
      <c r="A959" s="197" t="str">
        <f t="shared" si="14"/>
        <v/>
      </c>
      <c r="B959" s="208"/>
      <c r="C959" s="209"/>
      <c r="D959" s="200" t="str">
        <f>IF(C959="","",VLOOKUP(C959,项目管理台账!$K$4:$O$1000,5,0))</f>
        <v/>
      </c>
      <c r="E959" s="210"/>
      <c r="F959" s="211"/>
      <c r="G959" s="212"/>
      <c r="H959" s="76"/>
      <c r="I959" s="213"/>
      <c r="J959" s="214"/>
    </row>
    <row r="960" spans="1:10">
      <c r="A960" s="197" t="str">
        <f t="shared" si="14"/>
        <v/>
      </c>
      <c r="B960" s="208"/>
      <c r="C960" s="209"/>
      <c r="D960" s="200" t="str">
        <f>IF(C960="","",VLOOKUP(C960,项目管理台账!$K$4:$O$1000,5,0))</f>
        <v/>
      </c>
      <c r="E960" s="210"/>
      <c r="F960" s="211"/>
      <c r="G960" s="212"/>
      <c r="H960" s="76"/>
      <c r="I960" s="213"/>
      <c r="J960" s="214"/>
    </row>
    <row r="961" spans="1:10">
      <c r="A961" s="197" t="str">
        <f t="shared" si="14"/>
        <v/>
      </c>
      <c r="B961" s="208"/>
      <c r="C961" s="209"/>
      <c r="D961" s="200" t="str">
        <f>IF(C961="","",VLOOKUP(C961,项目管理台账!$K$4:$O$1000,5,0))</f>
        <v/>
      </c>
      <c r="E961" s="210"/>
      <c r="F961" s="211"/>
      <c r="G961" s="212"/>
      <c r="H961" s="76"/>
      <c r="I961" s="213"/>
      <c r="J961" s="214"/>
    </row>
    <row r="962" spans="1:10">
      <c r="A962" s="197" t="str">
        <f t="shared" si="14"/>
        <v/>
      </c>
      <c r="B962" s="208"/>
      <c r="C962" s="209"/>
      <c r="D962" s="200" t="str">
        <f>IF(C962="","",VLOOKUP(C962,项目管理台账!$K$4:$O$1000,5,0))</f>
        <v/>
      </c>
      <c r="E962" s="210"/>
      <c r="F962" s="211"/>
      <c r="G962" s="212"/>
      <c r="H962" s="76"/>
      <c r="I962" s="213"/>
      <c r="J962" s="214"/>
    </row>
    <row r="963" spans="1:10">
      <c r="A963" s="197" t="str">
        <f t="shared" si="14"/>
        <v/>
      </c>
      <c r="B963" s="208"/>
      <c r="C963" s="209"/>
      <c r="D963" s="200" t="str">
        <f>IF(C963="","",VLOOKUP(C963,项目管理台账!$K$4:$O$1000,5,0))</f>
        <v/>
      </c>
      <c r="E963" s="210"/>
      <c r="F963" s="211"/>
      <c r="G963" s="212"/>
      <c r="H963" s="76"/>
      <c r="I963" s="213"/>
      <c r="J963" s="214"/>
    </row>
    <row r="964" spans="1:10">
      <c r="A964" s="197" t="str">
        <f t="shared" si="14"/>
        <v/>
      </c>
      <c r="B964" s="208"/>
      <c r="C964" s="209"/>
      <c r="D964" s="200" t="str">
        <f>IF(C964="","",VLOOKUP(C964,项目管理台账!$K$4:$O$1000,5,0))</f>
        <v/>
      </c>
      <c r="E964" s="210"/>
      <c r="F964" s="211"/>
      <c r="G964" s="212"/>
      <c r="H964" s="76"/>
      <c r="I964" s="213"/>
      <c r="J964" s="214"/>
    </row>
    <row r="965" spans="1:10">
      <c r="A965" s="197" t="str">
        <f t="shared" ref="A965:A1000" si="15">IF(B965="","",ROW()-3)</f>
        <v/>
      </c>
      <c r="B965" s="208"/>
      <c r="C965" s="209"/>
      <c r="D965" s="200" t="str">
        <f>IF(C965="","",VLOOKUP(C965,项目管理台账!$K$4:$O$1000,5,0))</f>
        <v/>
      </c>
      <c r="E965" s="210"/>
      <c r="F965" s="211"/>
      <c r="G965" s="212"/>
      <c r="H965" s="76"/>
      <c r="I965" s="213"/>
      <c r="J965" s="214"/>
    </row>
    <row r="966" spans="1:10">
      <c r="A966" s="197" t="str">
        <f t="shared" si="15"/>
        <v/>
      </c>
      <c r="B966" s="208"/>
      <c r="C966" s="209"/>
      <c r="D966" s="200" t="str">
        <f>IF(C966="","",VLOOKUP(C966,项目管理台账!$K$4:$O$1000,5,0))</f>
        <v/>
      </c>
      <c r="E966" s="210"/>
      <c r="F966" s="211"/>
      <c r="G966" s="212"/>
      <c r="H966" s="76"/>
      <c r="I966" s="213"/>
      <c r="J966" s="214"/>
    </row>
    <row r="967" spans="1:10">
      <c r="A967" s="197" t="str">
        <f t="shared" si="15"/>
        <v/>
      </c>
      <c r="B967" s="208"/>
      <c r="C967" s="209"/>
      <c r="D967" s="200" t="str">
        <f>IF(C967="","",VLOOKUP(C967,项目管理台账!$K$4:$O$1000,5,0))</f>
        <v/>
      </c>
      <c r="E967" s="210"/>
      <c r="F967" s="211"/>
      <c r="G967" s="212"/>
      <c r="H967" s="76"/>
      <c r="I967" s="213"/>
      <c r="J967" s="214"/>
    </row>
    <row r="968" spans="1:10">
      <c r="A968" s="197" t="str">
        <f t="shared" si="15"/>
        <v/>
      </c>
      <c r="B968" s="208"/>
      <c r="C968" s="209"/>
      <c r="D968" s="200" t="str">
        <f>IF(C968="","",VLOOKUP(C968,项目管理台账!$K$4:$O$1000,5,0))</f>
        <v/>
      </c>
      <c r="E968" s="210"/>
      <c r="F968" s="211"/>
      <c r="G968" s="212"/>
      <c r="H968" s="76"/>
      <c r="I968" s="213"/>
      <c r="J968" s="214"/>
    </row>
    <row r="969" spans="1:10">
      <c r="A969" s="197" t="str">
        <f t="shared" si="15"/>
        <v/>
      </c>
      <c r="B969" s="208"/>
      <c r="C969" s="209"/>
      <c r="D969" s="200" t="str">
        <f>IF(C969="","",VLOOKUP(C969,项目管理台账!$K$4:$O$1000,5,0))</f>
        <v/>
      </c>
      <c r="E969" s="210"/>
      <c r="F969" s="211"/>
      <c r="G969" s="212"/>
      <c r="H969" s="76"/>
      <c r="I969" s="213"/>
      <c r="J969" s="214"/>
    </row>
    <row r="970" spans="1:10">
      <c r="A970" s="197" t="str">
        <f t="shared" si="15"/>
        <v/>
      </c>
      <c r="B970" s="208"/>
      <c r="C970" s="209"/>
      <c r="D970" s="200" t="str">
        <f>IF(C970="","",VLOOKUP(C970,项目管理台账!$K$4:$O$1000,5,0))</f>
        <v/>
      </c>
      <c r="E970" s="210"/>
      <c r="F970" s="211"/>
      <c r="G970" s="212"/>
      <c r="H970" s="76"/>
      <c r="I970" s="213"/>
      <c r="J970" s="214"/>
    </row>
    <row r="971" spans="1:10">
      <c r="A971" s="197" t="str">
        <f t="shared" si="15"/>
        <v/>
      </c>
      <c r="B971" s="208"/>
      <c r="C971" s="209"/>
      <c r="D971" s="200" t="str">
        <f>IF(C971="","",VLOOKUP(C971,项目管理台账!$K$4:$O$1000,5,0))</f>
        <v/>
      </c>
      <c r="E971" s="210"/>
      <c r="F971" s="211"/>
      <c r="G971" s="212"/>
      <c r="H971" s="76"/>
      <c r="I971" s="213"/>
      <c r="J971" s="214"/>
    </row>
    <row r="972" spans="1:10">
      <c r="A972" s="197" t="str">
        <f t="shared" si="15"/>
        <v/>
      </c>
      <c r="B972" s="208"/>
      <c r="C972" s="209"/>
      <c r="D972" s="200" t="str">
        <f>IF(C972="","",VLOOKUP(C972,项目管理台账!$K$4:$O$1000,5,0))</f>
        <v/>
      </c>
      <c r="E972" s="210"/>
      <c r="F972" s="211"/>
      <c r="G972" s="212"/>
      <c r="H972" s="76"/>
      <c r="I972" s="213"/>
      <c r="J972" s="214"/>
    </row>
    <row r="973" spans="1:10">
      <c r="A973" s="197" t="str">
        <f t="shared" si="15"/>
        <v/>
      </c>
      <c r="B973" s="208"/>
      <c r="C973" s="209"/>
      <c r="D973" s="200" t="str">
        <f>IF(C973="","",VLOOKUP(C973,项目管理台账!$K$4:$O$1000,5,0))</f>
        <v/>
      </c>
      <c r="E973" s="210"/>
      <c r="F973" s="211"/>
      <c r="G973" s="212"/>
      <c r="H973" s="76"/>
      <c r="I973" s="213"/>
      <c r="J973" s="214"/>
    </row>
    <row r="974" spans="1:10">
      <c r="A974" s="197" t="str">
        <f t="shared" si="15"/>
        <v/>
      </c>
      <c r="B974" s="208"/>
      <c r="C974" s="209"/>
      <c r="D974" s="200" t="str">
        <f>IF(C974="","",VLOOKUP(C974,项目管理台账!$K$4:$O$1000,5,0))</f>
        <v/>
      </c>
      <c r="E974" s="210"/>
      <c r="F974" s="211"/>
      <c r="G974" s="212"/>
      <c r="H974" s="76"/>
      <c r="I974" s="213"/>
      <c r="J974" s="214"/>
    </row>
    <row r="975" spans="1:10">
      <c r="A975" s="197" t="str">
        <f t="shared" si="15"/>
        <v/>
      </c>
      <c r="B975" s="208"/>
      <c r="C975" s="209"/>
      <c r="D975" s="200" t="str">
        <f>IF(C975="","",VLOOKUP(C975,项目管理台账!$K$4:$O$1000,5,0))</f>
        <v/>
      </c>
      <c r="E975" s="210"/>
      <c r="F975" s="211"/>
      <c r="G975" s="212"/>
      <c r="H975" s="76"/>
      <c r="I975" s="213"/>
      <c r="J975" s="214"/>
    </row>
    <row r="976" spans="1:10">
      <c r="A976" s="197" t="str">
        <f t="shared" si="15"/>
        <v/>
      </c>
      <c r="B976" s="208"/>
      <c r="C976" s="209"/>
      <c r="D976" s="200" t="str">
        <f>IF(C976="","",VLOOKUP(C976,项目管理台账!$K$4:$O$1000,5,0))</f>
        <v/>
      </c>
      <c r="E976" s="210"/>
      <c r="F976" s="211"/>
      <c r="G976" s="212"/>
      <c r="H976" s="76"/>
      <c r="I976" s="213"/>
      <c r="J976" s="214"/>
    </row>
    <row r="977" spans="1:10">
      <c r="A977" s="197" t="str">
        <f t="shared" si="15"/>
        <v/>
      </c>
      <c r="B977" s="208"/>
      <c r="C977" s="209"/>
      <c r="D977" s="200" t="str">
        <f>IF(C977="","",VLOOKUP(C977,项目管理台账!$K$4:$O$1000,5,0))</f>
        <v/>
      </c>
      <c r="E977" s="210"/>
      <c r="F977" s="211"/>
      <c r="G977" s="212"/>
      <c r="H977" s="76"/>
      <c r="I977" s="213"/>
      <c r="J977" s="214"/>
    </row>
    <row r="978" spans="1:10">
      <c r="A978" s="197" t="str">
        <f t="shared" si="15"/>
        <v/>
      </c>
      <c r="B978" s="208"/>
      <c r="C978" s="209"/>
      <c r="D978" s="200" t="str">
        <f>IF(C978="","",VLOOKUP(C978,项目管理台账!$K$4:$O$1000,5,0))</f>
        <v/>
      </c>
      <c r="E978" s="210"/>
      <c r="F978" s="211"/>
      <c r="G978" s="212"/>
      <c r="H978" s="76"/>
      <c r="I978" s="213"/>
      <c r="J978" s="214"/>
    </row>
    <row r="979" spans="1:10">
      <c r="A979" s="197" t="str">
        <f t="shared" si="15"/>
        <v/>
      </c>
      <c r="B979" s="208"/>
      <c r="C979" s="209"/>
      <c r="D979" s="200" t="str">
        <f>IF(C979="","",VLOOKUP(C979,项目管理台账!$K$4:$O$1000,5,0))</f>
        <v/>
      </c>
      <c r="E979" s="210"/>
      <c r="F979" s="211"/>
      <c r="G979" s="212"/>
      <c r="H979" s="76"/>
      <c r="I979" s="213"/>
      <c r="J979" s="214"/>
    </row>
    <row r="980" spans="1:10">
      <c r="A980" s="197" t="str">
        <f t="shared" si="15"/>
        <v/>
      </c>
      <c r="B980" s="208"/>
      <c r="C980" s="209"/>
      <c r="D980" s="200" t="str">
        <f>IF(C980="","",VLOOKUP(C980,项目管理台账!$K$4:$O$1000,5,0))</f>
        <v/>
      </c>
      <c r="E980" s="210"/>
      <c r="F980" s="211"/>
      <c r="G980" s="212"/>
      <c r="H980" s="76"/>
      <c r="I980" s="213"/>
      <c r="J980" s="214"/>
    </row>
    <row r="981" spans="1:10">
      <c r="A981" s="197" t="str">
        <f t="shared" si="15"/>
        <v/>
      </c>
      <c r="B981" s="208"/>
      <c r="C981" s="209"/>
      <c r="D981" s="200" t="str">
        <f>IF(C981="","",VLOOKUP(C981,项目管理台账!$K$4:$O$1000,5,0))</f>
        <v/>
      </c>
      <c r="E981" s="210"/>
      <c r="F981" s="211"/>
      <c r="G981" s="212"/>
      <c r="H981" s="76"/>
      <c r="I981" s="213"/>
      <c r="J981" s="214"/>
    </row>
    <row r="982" spans="1:10">
      <c r="A982" s="197" t="str">
        <f t="shared" si="15"/>
        <v/>
      </c>
      <c r="B982" s="208"/>
      <c r="C982" s="209"/>
      <c r="D982" s="200" t="str">
        <f>IF(C982="","",VLOOKUP(C982,项目管理台账!$K$4:$O$1000,5,0))</f>
        <v/>
      </c>
      <c r="E982" s="210"/>
      <c r="F982" s="211"/>
      <c r="G982" s="212"/>
      <c r="H982" s="76"/>
      <c r="I982" s="213"/>
      <c r="J982" s="214"/>
    </row>
    <row r="983" spans="1:10">
      <c r="A983" s="197" t="str">
        <f t="shared" si="15"/>
        <v/>
      </c>
      <c r="B983" s="208"/>
      <c r="C983" s="209"/>
      <c r="D983" s="200" t="str">
        <f>IF(C983="","",VLOOKUP(C983,项目管理台账!$K$4:$O$1000,5,0))</f>
        <v/>
      </c>
      <c r="E983" s="210"/>
      <c r="F983" s="211"/>
      <c r="G983" s="212"/>
      <c r="H983" s="76"/>
      <c r="I983" s="213"/>
      <c r="J983" s="214"/>
    </row>
    <row r="984" spans="1:10">
      <c r="A984" s="197" t="str">
        <f t="shared" si="15"/>
        <v/>
      </c>
      <c r="B984" s="208"/>
      <c r="C984" s="209"/>
      <c r="D984" s="200" t="str">
        <f>IF(C984="","",VLOOKUP(C984,项目管理台账!$K$4:$O$1000,5,0))</f>
        <v/>
      </c>
      <c r="E984" s="210"/>
      <c r="F984" s="211"/>
      <c r="G984" s="212"/>
      <c r="H984" s="76"/>
      <c r="I984" s="213"/>
      <c r="J984" s="214"/>
    </row>
    <row r="985" spans="1:10">
      <c r="A985" s="197" t="str">
        <f t="shared" si="15"/>
        <v/>
      </c>
      <c r="B985" s="208"/>
      <c r="C985" s="209"/>
      <c r="D985" s="200" t="str">
        <f>IF(C985="","",VLOOKUP(C985,项目管理台账!$K$4:$O$1000,5,0))</f>
        <v/>
      </c>
      <c r="E985" s="210"/>
      <c r="F985" s="211"/>
      <c r="G985" s="212"/>
      <c r="H985" s="76"/>
      <c r="I985" s="213"/>
      <c r="J985" s="214"/>
    </row>
    <row r="986" spans="1:10">
      <c r="A986" s="197" t="str">
        <f t="shared" si="15"/>
        <v/>
      </c>
      <c r="B986" s="208"/>
      <c r="C986" s="209"/>
      <c r="D986" s="200" t="str">
        <f>IF(C986="","",VLOOKUP(C986,项目管理台账!$K$4:$O$1000,5,0))</f>
        <v/>
      </c>
      <c r="E986" s="210"/>
      <c r="F986" s="211"/>
      <c r="G986" s="212"/>
      <c r="H986" s="76"/>
      <c r="I986" s="213"/>
      <c r="J986" s="214"/>
    </row>
    <row r="987" spans="1:10">
      <c r="A987" s="197" t="str">
        <f t="shared" si="15"/>
        <v/>
      </c>
      <c r="B987" s="208"/>
      <c r="C987" s="209"/>
      <c r="D987" s="200" t="str">
        <f>IF(C987="","",VLOOKUP(C987,项目管理台账!$K$4:$O$1000,5,0))</f>
        <v/>
      </c>
      <c r="E987" s="210"/>
      <c r="F987" s="211"/>
      <c r="G987" s="212"/>
      <c r="H987" s="76"/>
      <c r="I987" s="213"/>
      <c r="J987" s="214"/>
    </row>
    <row r="988" spans="1:10">
      <c r="A988" s="197" t="str">
        <f t="shared" si="15"/>
        <v/>
      </c>
      <c r="B988" s="208"/>
      <c r="C988" s="209"/>
      <c r="D988" s="200" t="str">
        <f>IF(C988="","",VLOOKUP(C988,项目管理台账!$K$4:$O$1000,5,0))</f>
        <v/>
      </c>
      <c r="E988" s="210"/>
      <c r="F988" s="211"/>
      <c r="G988" s="212"/>
      <c r="H988" s="76"/>
      <c r="I988" s="213"/>
      <c r="J988" s="214"/>
    </row>
    <row r="989" spans="1:10">
      <c r="A989" s="197" t="str">
        <f t="shared" si="15"/>
        <v/>
      </c>
      <c r="B989" s="208"/>
      <c r="C989" s="209"/>
      <c r="D989" s="200" t="str">
        <f>IF(C989="","",VLOOKUP(C989,项目管理台账!$K$4:$O$1000,5,0))</f>
        <v/>
      </c>
      <c r="E989" s="210"/>
      <c r="F989" s="211"/>
      <c r="G989" s="212"/>
      <c r="H989" s="76"/>
      <c r="I989" s="213"/>
      <c r="J989" s="214"/>
    </row>
    <row r="990" spans="1:10">
      <c r="A990" s="197" t="str">
        <f t="shared" si="15"/>
        <v/>
      </c>
      <c r="B990" s="208"/>
      <c r="C990" s="209"/>
      <c r="D990" s="200" t="str">
        <f>IF(C990="","",VLOOKUP(C990,项目管理台账!$K$4:$O$1000,5,0))</f>
        <v/>
      </c>
      <c r="E990" s="210"/>
      <c r="F990" s="211"/>
      <c r="G990" s="212"/>
      <c r="H990" s="76"/>
      <c r="I990" s="213"/>
      <c r="J990" s="214"/>
    </row>
    <row r="991" spans="1:10">
      <c r="A991" s="197" t="str">
        <f t="shared" si="15"/>
        <v/>
      </c>
      <c r="B991" s="208"/>
      <c r="C991" s="209"/>
      <c r="D991" s="200" t="str">
        <f>IF(C991="","",VLOOKUP(C991,项目管理台账!$K$4:$O$1000,5,0))</f>
        <v/>
      </c>
      <c r="E991" s="210"/>
      <c r="F991" s="211"/>
      <c r="G991" s="212"/>
      <c r="H991" s="76"/>
      <c r="I991" s="213"/>
      <c r="J991" s="214"/>
    </row>
    <row r="992" spans="1:10">
      <c r="A992" s="197" t="str">
        <f t="shared" si="15"/>
        <v/>
      </c>
      <c r="B992" s="208"/>
      <c r="C992" s="209"/>
      <c r="D992" s="200" t="str">
        <f>IF(C992="","",VLOOKUP(C992,项目管理台账!$K$4:$O$1000,5,0))</f>
        <v/>
      </c>
      <c r="E992" s="210"/>
      <c r="F992" s="211"/>
      <c r="G992" s="212"/>
      <c r="H992" s="76"/>
      <c r="I992" s="213"/>
      <c r="J992" s="214"/>
    </row>
    <row r="993" spans="1:10">
      <c r="A993" s="197" t="str">
        <f t="shared" si="15"/>
        <v/>
      </c>
      <c r="B993" s="208"/>
      <c r="C993" s="209"/>
      <c r="D993" s="200" t="str">
        <f>IF(C993="","",VLOOKUP(C993,项目管理台账!$K$4:$O$1000,5,0))</f>
        <v/>
      </c>
      <c r="E993" s="210"/>
      <c r="F993" s="211"/>
      <c r="G993" s="212"/>
      <c r="H993" s="76"/>
      <c r="I993" s="213"/>
      <c r="J993" s="214"/>
    </row>
    <row r="994" spans="1:10">
      <c r="A994" s="197" t="str">
        <f t="shared" si="15"/>
        <v/>
      </c>
      <c r="B994" s="208"/>
      <c r="C994" s="209"/>
      <c r="D994" s="200" t="str">
        <f>IF(C994="","",VLOOKUP(C994,项目管理台账!$K$4:$O$1000,5,0))</f>
        <v/>
      </c>
      <c r="E994" s="210"/>
      <c r="F994" s="211"/>
      <c r="G994" s="212"/>
      <c r="H994" s="76"/>
      <c r="I994" s="213"/>
      <c r="J994" s="214"/>
    </row>
    <row r="995" spans="1:10">
      <c r="A995" s="197" t="str">
        <f t="shared" si="15"/>
        <v/>
      </c>
      <c r="B995" s="208"/>
      <c r="C995" s="209"/>
      <c r="D995" s="200" t="str">
        <f>IF(C995="","",VLOOKUP(C995,项目管理台账!$K$4:$O$1000,5,0))</f>
        <v/>
      </c>
      <c r="E995" s="210"/>
      <c r="F995" s="211"/>
      <c r="G995" s="212"/>
      <c r="H995" s="76"/>
      <c r="I995" s="213"/>
      <c r="J995" s="214"/>
    </row>
    <row r="996" spans="1:10">
      <c r="A996" s="197" t="str">
        <f t="shared" si="15"/>
        <v/>
      </c>
      <c r="B996" s="208"/>
      <c r="C996" s="209"/>
      <c r="D996" s="200" t="str">
        <f>IF(C996="","",VLOOKUP(C996,项目管理台账!$K$4:$O$1000,5,0))</f>
        <v/>
      </c>
      <c r="E996" s="210"/>
      <c r="F996" s="211"/>
      <c r="G996" s="212"/>
      <c r="H996" s="76"/>
      <c r="I996" s="213"/>
      <c r="J996" s="214"/>
    </row>
    <row r="997" spans="1:10">
      <c r="A997" s="197" t="str">
        <f t="shared" si="15"/>
        <v/>
      </c>
      <c r="B997" s="208"/>
      <c r="C997" s="209"/>
      <c r="D997" s="200" t="str">
        <f>IF(C997="","",VLOOKUP(C997,项目管理台账!$K$4:$O$1000,5,0))</f>
        <v/>
      </c>
      <c r="E997" s="210"/>
      <c r="F997" s="211"/>
      <c r="G997" s="212"/>
      <c r="H997" s="76"/>
      <c r="I997" s="213"/>
      <c r="J997" s="214"/>
    </row>
    <row r="998" spans="1:10">
      <c r="A998" s="197" t="str">
        <f t="shared" si="15"/>
        <v/>
      </c>
      <c r="B998" s="208"/>
      <c r="C998" s="209"/>
      <c r="D998" s="200" t="str">
        <f>IF(C998="","",VLOOKUP(C998,项目管理台账!$K$4:$O$1000,5,0))</f>
        <v/>
      </c>
      <c r="E998" s="210"/>
      <c r="F998" s="211"/>
      <c r="G998" s="212"/>
      <c r="H998" s="76"/>
      <c r="I998" s="213"/>
      <c r="J998" s="214"/>
    </row>
    <row r="999" spans="1:10">
      <c r="A999" s="197" t="str">
        <f t="shared" si="15"/>
        <v/>
      </c>
      <c r="B999" s="208"/>
      <c r="C999" s="209"/>
      <c r="D999" s="200" t="str">
        <f>IF(C999="","",VLOOKUP(C999,项目管理台账!$K$4:$O$1000,5,0))</f>
        <v/>
      </c>
      <c r="E999" s="210"/>
      <c r="F999" s="211"/>
      <c r="G999" s="212"/>
      <c r="H999" s="76"/>
      <c r="I999" s="213"/>
      <c r="J999" s="214"/>
    </row>
    <row r="1000" spans="1:10">
      <c r="A1000" s="197" t="str">
        <f t="shared" si="15"/>
        <v/>
      </c>
      <c r="B1000" s="208"/>
      <c r="C1000" s="209"/>
      <c r="D1000" s="200" t="str">
        <f>IF(C1000="","",VLOOKUP(C1000,项目管理台账!$K$4:$O$1000,5,0))</f>
        <v/>
      </c>
      <c r="E1000" s="210"/>
      <c r="F1000" s="211"/>
      <c r="G1000" s="212"/>
      <c r="H1000" s="76"/>
      <c r="I1000" s="213"/>
      <c r="J1000" s="214"/>
    </row>
  </sheetData>
  <protectedRanges>
    <protectedRange sqref="B17" name="项目名称_2"/>
    <protectedRange sqref="B18" name="项目名称_3"/>
  </protectedRanges>
  <autoFilter xmlns:etc="http://www.wps.cn/officeDocument/2017/etCustomData" ref="A3:K1000" etc:filterBottomFollowUsedRange="0">
    <extLst/>
  </autoFilter>
  <mergeCells count="1">
    <mergeCell ref="D1:J1"/>
  </mergeCells>
  <conditionalFormatting sqref="D10">
    <cfRule type="cellIs" dxfId="0" priority="54" stopIfTrue="1" operator="equal">
      <formula>"未结清"</formula>
    </cfRule>
    <cfRule type="cellIs" dxfId="2" priority="27" stopIfTrue="1" operator="equal">
      <formula>"已结清"</formula>
    </cfRule>
  </conditionalFormatting>
  <conditionalFormatting sqref="D11">
    <cfRule type="cellIs" dxfId="0" priority="53" stopIfTrue="1" operator="equal">
      <formula>"未结清"</formula>
    </cfRule>
    <cfRule type="cellIs" dxfId="2" priority="26" stopIfTrue="1" operator="equal">
      <formula>"已结清"</formula>
    </cfRule>
  </conditionalFormatting>
  <conditionalFormatting sqref="D12">
    <cfRule type="cellIs" dxfId="0" priority="52" stopIfTrue="1" operator="equal">
      <formula>"未结清"</formula>
    </cfRule>
    <cfRule type="cellIs" dxfId="2" priority="25" stopIfTrue="1" operator="equal">
      <formula>"已结清"</formula>
    </cfRule>
  </conditionalFormatting>
  <conditionalFormatting sqref="D13">
    <cfRule type="cellIs" dxfId="0" priority="51" stopIfTrue="1" operator="equal">
      <formula>"未结清"</formula>
    </cfRule>
    <cfRule type="cellIs" dxfId="2" priority="24" stopIfTrue="1" operator="equal">
      <formula>"已结清"</formula>
    </cfRule>
  </conditionalFormatting>
  <conditionalFormatting sqref="D14">
    <cfRule type="cellIs" dxfId="0" priority="50" stopIfTrue="1" operator="equal">
      <formula>"未结清"</formula>
    </cfRule>
    <cfRule type="cellIs" dxfId="2" priority="23" stopIfTrue="1" operator="equal">
      <formula>"已结清"</formula>
    </cfRule>
  </conditionalFormatting>
  <conditionalFormatting sqref="D15">
    <cfRule type="cellIs" dxfId="0" priority="49" stopIfTrue="1" operator="equal">
      <formula>"未结清"</formula>
    </cfRule>
    <cfRule type="cellIs" dxfId="2" priority="22" stopIfTrue="1" operator="equal">
      <formula>"已结清"</formula>
    </cfRule>
  </conditionalFormatting>
  <conditionalFormatting sqref="D16">
    <cfRule type="cellIs" dxfId="0" priority="48" stopIfTrue="1" operator="equal">
      <formula>"未结清"</formula>
    </cfRule>
    <cfRule type="cellIs" dxfId="2" priority="21" stopIfTrue="1" operator="equal">
      <formula>"已结清"</formula>
    </cfRule>
  </conditionalFormatting>
  <conditionalFormatting sqref="D17">
    <cfRule type="cellIs" dxfId="0" priority="47" stopIfTrue="1" operator="equal">
      <formula>"未结清"</formula>
    </cfRule>
    <cfRule type="cellIs" dxfId="2" priority="20" stopIfTrue="1" operator="equal">
      <formula>"已结清"</formula>
    </cfRule>
  </conditionalFormatting>
  <conditionalFormatting sqref="D18">
    <cfRule type="cellIs" dxfId="0" priority="46" stopIfTrue="1" operator="equal">
      <formula>"未结清"</formula>
    </cfRule>
    <cfRule type="cellIs" dxfId="2" priority="19" stopIfTrue="1" operator="equal">
      <formula>"已结清"</formula>
    </cfRule>
  </conditionalFormatting>
  <conditionalFormatting sqref="D19">
    <cfRule type="cellIs" dxfId="0" priority="45" stopIfTrue="1" operator="equal">
      <formula>"未结清"</formula>
    </cfRule>
    <cfRule type="cellIs" dxfId="2" priority="18" stopIfTrue="1" operator="equal">
      <formula>"已结清"</formula>
    </cfRule>
  </conditionalFormatting>
  <conditionalFormatting sqref="D20">
    <cfRule type="cellIs" dxfId="0" priority="44" stopIfTrue="1" operator="equal">
      <formula>"未结清"</formula>
    </cfRule>
    <cfRule type="cellIs" dxfId="2" priority="17" stopIfTrue="1" operator="equal">
      <formula>"已结清"</formula>
    </cfRule>
  </conditionalFormatting>
  <conditionalFormatting sqref="D21">
    <cfRule type="cellIs" dxfId="0" priority="43" stopIfTrue="1" operator="equal">
      <formula>"未结清"</formula>
    </cfRule>
    <cfRule type="cellIs" dxfId="2" priority="16" stopIfTrue="1" operator="equal">
      <formula>"已结清"</formula>
    </cfRule>
  </conditionalFormatting>
  <conditionalFormatting sqref="D22">
    <cfRule type="cellIs" dxfId="0" priority="42" stopIfTrue="1" operator="equal">
      <formula>"未结清"</formula>
    </cfRule>
    <cfRule type="cellIs" dxfId="2" priority="15" stopIfTrue="1" operator="equal">
      <formula>"已结清"</formula>
    </cfRule>
  </conditionalFormatting>
  <conditionalFormatting sqref="D23">
    <cfRule type="cellIs" dxfId="0" priority="41" stopIfTrue="1" operator="equal">
      <formula>"未结清"</formula>
    </cfRule>
    <cfRule type="cellIs" dxfId="2" priority="14" stopIfTrue="1" operator="equal">
      <formula>"已结清"</formula>
    </cfRule>
  </conditionalFormatting>
  <conditionalFormatting sqref="D24">
    <cfRule type="cellIs" dxfId="0" priority="40" stopIfTrue="1" operator="equal">
      <formula>"未结清"</formula>
    </cfRule>
    <cfRule type="cellIs" dxfId="2" priority="13" stopIfTrue="1" operator="equal">
      <formula>"已结清"</formula>
    </cfRule>
  </conditionalFormatting>
  <conditionalFormatting sqref="D25">
    <cfRule type="cellIs" dxfId="0" priority="39" stopIfTrue="1" operator="equal">
      <formula>"未结清"</formula>
    </cfRule>
    <cfRule type="cellIs" dxfId="2" priority="12" stopIfTrue="1" operator="equal">
      <formula>"已结清"</formula>
    </cfRule>
  </conditionalFormatting>
  <conditionalFormatting sqref="D26">
    <cfRule type="cellIs" dxfId="0" priority="38" stopIfTrue="1" operator="equal">
      <formula>"未结清"</formula>
    </cfRule>
    <cfRule type="cellIs" dxfId="2" priority="11" stopIfTrue="1" operator="equal">
      <formula>"已结清"</formula>
    </cfRule>
  </conditionalFormatting>
  <conditionalFormatting sqref="D27">
    <cfRule type="cellIs" dxfId="0" priority="37" stopIfTrue="1" operator="equal">
      <formula>"未结清"</formula>
    </cfRule>
    <cfRule type="cellIs" dxfId="2" priority="10" stopIfTrue="1" operator="equal">
      <formula>"已结清"</formula>
    </cfRule>
  </conditionalFormatting>
  <conditionalFormatting sqref="D28">
    <cfRule type="cellIs" dxfId="0" priority="36" stopIfTrue="1" operator="equal">
      <formula>"未结清"</formula>
    </cfRule>
    <cfRule type="cellIs" dxfId="2" priority="9" stopIfTrue="1" operator="equal">
      <formula>"已结清"</formula>
    </cfRule>
  </conditionalFormatting>
  <conditionalFormatting sqref="D29">
    <cfRule type="cellIs" dxfId="0" priority="35" stopIfTrue="1" operator="equal">
      <formula>"未结清"</formula>
    </cfRule>
    <cfRule type="cellIs" dxfId="2" priority="8" stopIfTrue="1" operator="equal">
      <formula>"已结清"</formula>
    </cfRule>
  </conditionalFormatting>
  <conditionalFormatting sqref="D30">
    <cfRule type="cellIs" dxfId="0" priority="34" stopIfTrue="1" operator="equal">
      <formula>"未结清"</formula>
    </cfRule>
    <cfRule type="cellIs" dxfId="2" priority="7" stopIfTrue="1" operator="equal">
      <formula>"已结清"</formula>
    </cfRule>
  </conditionalFormatting>
  <conditionalFormatting sqref="D31">
    <cfRule type="cellIs" dxfId="0" priority="33" stopIfTrue="1" operator="equal">
      <formula>"未结清"</formula>
    </cfRule>
    <cfRule type="cellIs" dxfId="2" priority="6" stopIfTrue="1" operator="equal">
      <formula>"已结清"</formula>
    </cfRule>
  </conditionalFormatting>
  <conditionalFormatting sqref="D32">
    <cfRule type="cellIs" dxfId="0" priority="32" stopIfTrue="1" operator="equal">
      <formula>"未结清"</formula>
    </cfRule>
    <cfRule type="cellIs" dxfId="2" priority="5" stopIfTrue="1" operator="equal">
      <formula>"已结清"</formula>
    </cfRule>
  </conditionalFormatting>
  <conditionalFormatting sqref="D33">
    <cfRule type="cellIs" dxfId="0" priority="31" stopIfTrue="1" operator="equal">
      <formula>"未结清"</formula>
    </cfRule>
    <cfRule type="cellIs" dxfId="2" priority="4" stopIfTrue="1" operator="equal">
      <formula>"已结清"</formula>
    </cfRule>
  </conditionalFormatting>
  <conditionalFormatting sqref="D34">
    <cfRule type="cellIs" dxfId="0" priority="30" stopIfTrue="1" operator="equal">
      <formula>"未结清"</formula>
    </cfRule>
    <cfRule type="cellIs" dxfId="2" priority="3" stopIfTrue="1" operator="equal">
      <formula>"已结清"</formula>
    </cfRule>
  </conditionalFormatting>
  <conditionalFormatting sqref="D35">
    <cfRule type="cellIs" dxfId="0" priority="29" stopIfTrue="1" operator="equal">
      <formula>"未结清"</formula>
    </cfRule>
    <cfRule type="cellIs" dxfId="2" priority="2" stopIfTrue="1" operator="equal">
      <formula>"已结清"</formula>
    </cfRule>
  </conditionalFormatting>
  <conditionalFormatting sqref="D36">
    <cfRule type="cellIs" dxfId="0" priority="28" stopIfTrue="1" operator="equal">
      <formula>"未结清"</formula>
    </cfRule>
    <cfRule type="cellIs" dxfId="2" priority="1" stopIfTrue="1" operator="equal">
      <formula>"已结清"</formula>
    </cfRule>
  </conditionalFormatting>
  <conditionalFormatting sqref="D4:D9 D37:D1000">
    <cfRule type="cellIs" dxfId="2" priority="55" stopIfTrue="1" operator="equal">
      <formula>"已结清"</formula>
    </cfRule>
    <cfRule type="cellIs" dxfId="0" priority="56" stopIfTrue="1" operator="equal">
      <formula>"未结清"</formula>
    </cfRule>
  </conditionalFormatting>
  <dataValidations count="6">
    <dataValidation allowBlank="1" showErrorMessage="1" promptTitle="必选！" prompt="根据总局15类重点事项对该项目进行分类，如不属于15类的可选择“P其他”" sqref="C32"/>
    <dataValidation type="list" allowBlank="1" showInputMessage="1" showErrorMessage="1" sqref="F32">
      <formula1>信息维护!$A$2:$A$51</formula1>
    </dataValidation>
    <dataValidation allowBlank="1" showErrorMessage="1" promptTitle="必填！" prompt="填写拟开展风险项目名称，如为同一项目的不同批次，请保持一致。" sqref="B15:B18"/>
    <dataValidation type="list" allowBlank="1" showInputMessage="1" showErrorMessage="1" sqref="F4:F9 F12:F31 F33:F1000">
      <formula1>信息维护!$A$6:$A$51</formula1>
    </dataValidation>
    <dataValidation type="date" operator="greaterThan" allowBlank="1" showErrorMessage="1" promptTitle="必填" prompt="该项目所使用的指标数量，只能填整数。" sqref="G4:G9 G12:G13 G19:G22">
      <formula1>40544</formula1>
    </dataValidation>
    <dataValidation type="whole" operator="between" allowBlank="1" showErrorMessage="1" promptTitle="任务推送后必填" prompt="任务推送之后填写实际推送户数，状态将根据填写情况自动更新。" sqref="J4:J19 H4:I9 H12:I22">
      <formula1>0</formula1>
      <formula2>99999999</formula2>
    </dataValidation>
  </dataValidations>
  <pageMargins left="0.699305555555556" right="0.699305555555556" top="0.75" bottom="0.75" header="0.3" footer="0.3"/>
  <pageSetup paperSize="9" orientation="portrait"/>
  <headerFooter alignWithMargins="0"/>
  <drawing r:id="rId1"/>
  <legacyDrawing r:id="rId2"/>
  <controls>
    <mc:AlternateContent xmlns:mc="http://schemas.openxmlformats.org/markup-compatibility/2006">
      <mc:Choice Requires="x14">
        <control shapeId="1028" r:id="rId3" name="CommandButton4">
          <controlPr defaultSize="0" r:id="rId4">
            <anchor moveWithCells="1">
              <from>
                <xdr:col>8</xdr:col>
                <xdr:colOff>471170</xdr:colOff>
                <xdr:row>0</xdr:row>
                <xdr:rowOff>61595</xdr:rowOff>
              </from>
              <to>
                <xdr:col>8</xdr:col>
                <xdr:colOff>1185545</xdr:colOff>
                <xdr:row>0</xdr:row>
                <xdr:rowOff>419100</xdr:rowOff>
              </to>
            </anchor>
          </controlPr>
        </control>
      </mc:Choice>
      <mc:Fallback>
        <control shapeId="1028" r:id="rId3" name="CommandButton4"/>
      </mc:Fallback>
    </mc:AlternateContent>
    <mc:AlternateContent xmlns:mc="http://schemas.openxmlformats.org/markup-compatibility/2006">
      <mc:Choice Requires="x14">
        <control shapeId="1029" r:id="rId5" name="CommandButton1">
          <controlPr defaultSize="0" r:id="rId6">
            <anchor moveWithCells="1">
              <from>
                <xdr:col>9</xdr:col>
                <xdr:colOff>13970</xdr:colOff>
                <xdr:row>0</xdr:row>
                <xdr:rowOff>61595</xdr:rowOff>
              </from>
              <to>
                <xdr:col>9</xdr:col>
                <xdr:colOff>728345</xdr:colOff>
                <xdr:row>0</xdr:row>
                <xdr:rowOff>419100</xdr:rowOff>
              </to>
            </anchor>
          </controlPr>
        </control>
      </mc:Choice>
      <mc:Fallback>
        <control shapeId="1029" r:id="rId5" name="CommandButton1"/>
      </mc:Fallback>
    </mc:AlternateContent>
    <mc:AlternateContent xmlns:mc="http://schemas.openxmlformats.org/markup-compatibility/2006">
      <mc:Choice Requires="x14">
        <control shapeId="1030" r:id="rId7" name="CommandButton2">
          <controlPr defaultSize="0" r:id="rId8">
            <anchor moveWithCells="1">
              <from>
                <xdr:col>9</xdr:col>
                <xdr:colOff>795020</xdr:colOff>
                <xdr:row>0</xdr:row>
                <xdr:rowOff>61595</xdr:rowOff>
              </from>
              <to>
                <xdr:col>9</xdr:col>
                <xdr:colOff>1509395</xdr:colOff>
                <xdr:row>0</xdr:row>
                <xdr:rowOff>419100</xdr:rowOff>
              </to>
            </anchor>
          </controlPr>
        </control>
      </mc:Choice>
      <mc:Fallback>
        <control shapeId="1030" r:id="rId7" name="CommandButton2"/>
      </mc:Fallback>
    </mc:AlternateContent>
    <mc:AlternateContent xmlns:mc="http://schemas.openxmlformats.org/markup-compatibility/2006">
      <mc:Choice Requires="x14">
        <control shapeId="1031" r:id="rId9" name="CommandButton3">
          <controlPr defaultSize="0" r:id="rId10">
            <anchor moveWithCells="1">
              <from>
                <xdr:col>9</xdr:col>
                <xdr:colOff>1585595</xdr:colOff>
                <xdr:row>0</xdr:row>
                <xdr:rowOff>61595</xdr:rowOff>
              </from>
              <to>
                <xdr:col>9</xdr:col>
                <xdr:colOff>2305050</xdr:colOff>
                <xdr:row>0</xdr:row>
                <xdr:rowOff>419100</xdr:rowOff>
              </to>
            </anchor>
          </controlPr>
        </control>
      </mc:Choice>
      <mc:Fallback>
        <control shapeId="1031" r:id="rId9" name="CommandButton3"/>
      </mc:Fallback>
    </mc:AlternateContent>
    <mc:AlternateContent xmlns:mc="http://schemas.openxmlformats.org/markup-compatibility/2006">
      <mc:Choice Requires="x14">
        <control shapeId="1035" r:id="rId11" name="CommandButton5">
          <controlPr defaultSize="0" r:id="rId12">
            <anchor moveWithCells="1">
              <from>
                <xdr:col>9</xdr:col>
                <xdr:colOff>2400300</xdr:colOff>
                <xdr:row>0</xdr:row>
                <xdr:rowOff>61595</xdr:rowOff>
              </from>
              <to>
                <xdr:col>9</xdr:col>
                <xdr:colOff>3119120</xdr:colOff>
                <xdr:row>0</xdr:row>
                <xdr:rowOff>419100</xdr:rowOff>
              </to>
            </anchor>
          </controlPr>
        </control>
      </mc:Choice>
      <mc:Fallback>
        <control shapeId="1035" r:id="rId11" name="CommandButton5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5"/>
  <dimension ref="A2:J40"/>
  <sheetViews>
    <sheetView workbookViewId="0">
      <selection activeCell="G7" sqref="G7"/>
    </sheetView>
  </sheetViews>
  <sheetFormatPr defaultColWidth="9" defaultRowHeight="14.4"/>
  <cols>
    <col min="1" max="1" width="8.73148148148148" style="48" customWidth="1"/>
    <col min="2" max="2" width="17.9351851851852" style="27" customWidth="1"/>
    <col min="3" max="3" width="15.7314814814815" style="168" customWidth="1"/>
    <col min="4" max="4" width="15.7314814814815" style="29" customWidth="1"/>
    <col min="5" max="6" width="14.6018518518519" style="169" customWidth="1"/>
    <col min="7" max="7" width="13.537037037037" style="29" customWidth="1"/>
    <col min="8" max="8" width="15.7314814814815" style="29" customWidth="1"/>
    <col min="9" max="9" width="16.462962962963" style="29" customWidth="1"/>
    <col min="10" max="10" width="15.9351851851852" style="29" customWidth="1"/>
  </cols>
  <sheetData>
    <row r="2" s="167" customFormat="1" spans="1:10">
      <c r="A2" s="170" t="s">
        <v>4</v>
      </c>
      <c r="B2" s="63" t="s">
        <v>73</v>
      </c>
      <c r="C2" s="171" t="s">
        <v>74</v>
      </c>
      <c r="D2" s="67" t="s">
        <v>11</v>
      </c>
      <c r="E2" s="172" t="s">
        <v>75</v>
      </c>
      <c r="F2" s="172" t="s">
        <v>76</v>
      </c>
      <c r="G2" s="67" t="s">
        <v>77</v>
      </c>
      <c r="H2" s="67" t="s">
        <v>78</v>
      </c>
      <c r="I2" s="67" t="s">
        <v>79</v>
      </c>
      <c r="J2" s="67" t="s">
        <v>80</v>
      </c>
    </row>
    <row r="3" spans="1:10">
      <c r="A3" s="106">
        <v>1</v>
      </c>
      <c r="B3" s="173" t="s">
        <v>81</v>
      </c>
      <c r="C3" s="174">
        <f ca="1">TODAY()</f>
        <v>46188</v>
      </c>
      <c r="D3" s="79">
        <f>吴宗龙!$M$41</f>
        <v>0</v>
      </c>
      <c r="E3" s="79">
        <f>ROUND(吴宗龙!$M$40,2)</f>
        <v>0</v>
      </c>
      <c r="F3" s="79"/>
      <c r="G3" s="79">
        <f t="shared" ref="G3:G8" si="0">IF(E3&lt;0,0,ROUND(E3-F3,2))</f>
        <v>0</v>
      </c>
      <c r="H3" s="79">
        <f>吴宗龙!$G$40</f>
        <v>0</v>
      </c>
      <c r="I3" s="79">
        <f>吴宗龙!$V$37</f>
        <v>0</v>
      </c>
      <c r="J3" s="79">
        <f>吴宗龙!$X$38</f>
        <v>0</v>
      </c>
    </row>
    <row r="4" spans="1:10">
      <c r="A4" s="106">
        <v>2</v>
      </c>
      <c r="B4" s="173" t="s">
        <v>82</v>
      </c>
      <c r="C4" s="174">
        <f ca="1" t="shared" ref="C4:C25" si="1">TODAY()</f>
        <v>46188</v>
      </c>
      <c r="D4" s="79" t="e">
        <f>汪佳慧!$M$41</f>
        <v>#VALUE!</v>
      </c>
      <c r="E4" s="79">
        <f>ROUND(汪佳慧!$M$40,2)</f>
        <v>0</v>
      </c>
      <c r="F4" s="79">
        <f ca="1">VLOOKUP(MONTH(C4)&amp;"月",汪佳慧!$A$26:$X$37,23,0)</f>
        <v>0</v>
      </c>
      <c r="G4" s="79">
        <f ca="1" t="shared" si="0"/>
        <v>0</v>
      </c>
      <c r="H4" s="79">
        <f>汪佳慧!$G$40</f>
        <v>0</v>
      </c>
      <c r="I4" s="79">
        <f>汪佳慧!$V$37</f>
        <v>0</v>
      </c>
      <c r="J4" s="79">
        <f>汪佳慧!$X$38</f>
        <v>0</v>
      </c>
    </row>
    <row r="5" spans="1:10">
      <c r="A5" s="106">
        <v>3</v>
      </c>
      <c r="B5" s="173" t="s">
        <v>83</v>
      </c>
      <c r="C5" s="174">
        <f ca="1" t="shared" si="1"/>
        <v>46188</v>
      </c>
      <c r="D5" s="79">
        <f>孔爽!$M$41</f>
        <v>0</v>
      </c>
      <c r="E5" s="79">
        <f>ROUND(孔爽!$M$40,2)</f>
        <v>0</v>
      </c>
      <c r="F5" s="79">
        <f ca="1">VLOOKUP(MONTH(C5)&amp;"月",孔爽!$A$26:$X$37,23,0)</f>
        <v>0</v>
      </c>
      <c r="G5" s="79">
        <f ca="1" t="shared" si="0"/>
        <v>0</v>
      </c>
      <c r="H5" s="79">
        <f>孔爽!$G$40</f>
        <v>0</v>
      </c>
      <c r="I5" s="79">
        <f>孔爽!$V$37</f>
        <v>0</v>
      </c>
      <c r="J5" s="79">
        <f>孔爽!$X$38</f>
        <v>0</v>
      </c>
    </row>
    <row r="6" spans="1:10">
      <c r="A6" s="106">
        <v>4</v>
      </c>
      <c r="B6" s="173" t="s">
        <v>84</v>
      </c>
      <c r="C6" s="174">
        <f ca="1" t="shared" si="1"/>
        <v>46188</v>
      </c>
      <c r="D6" s="79" t="e">
        <f>张耀华!$M$41</f>
        <v>#VALUE!</v>
      </c>
      <c r="E6" s="79">
        <f>ROUND(张耀华!M40,2)</f>
        <v>0</v>
      </c>
      <c r="F6" s="79">
        <f ca="1">VLOOKUP(MONTH(C6)&amp;"月",张耀华!$A$26:$X$37,23,0)</f>
        <v>0</v>
      </c>
      <c r="G6" s="79">
        <f ca="1" t="shared" si="0"/>
        <v>0</v>
      </c>
      <c r="H6" s="79">
        <f>张耀华!$G$40</f>
        <v>0</v>
      </c>
      <c r="I6" s="79">
        <f>张耀华!$V$37</f>
        <v>0</v>
      </c>
      <c r="J6" s="79">
        <f>张耀华!$X$38</f>
        <v>0</v>
      </c>
    </row>
    <row r="7" spans="1:10">
      <c r="A7" s="106">
        <v>5</v>
      </c>
      <c r="B7" s="173" t="s">
        <v>16</v>
      </c>
      <c r="C7" s="174">
        <v>45318</v>
      </c>
      <c r="D7" s="79" t="e">
        <f>闫国强!M41</f>
        <v>#VALUE!</v>
      </c>
      <c r="E7" s="79">
        <f>ROUND(闫国强!M40,2)</f>
        <v>21600.21</v>
      </c>
      <c r="F7" s="79">
        <f>VLOOKUP(MONTH(C7)&amp;"月",闫国强!$A$26:$X$37,23,0)</f>
        <v>850.21</v>
      </c>
      <c r="G7" s="79">
        <f t="shared" si="0"/>
        <v>20750</v>
      </c>
      <c r="H7" s="79">
        <f>闫国强!$G$40</f>
        <v>72250</v>
      </c>
      <c r="I7" s="79">
        <f>闫国强!$V$37</f>
        <v>0</v>
      </c>
      <c r="J7" s="79">
        <f>闫国强!$X$38</f>
        <v>0</v>
      </c>
    </row>
    <row r="8" spans="1:10">
      <c r="A8" s="106">
        <v>6</v>
      </c>
      <c r="B8" s="173" t="s">
        <v>85</v>
      </c>
      <c r="C8" s="174">
        <f ca="1" t="shared" si="1"/>
        <v>46188</v>
      </c>
      <c r="D8" s="79" t="e">
        <f>傅洪旭!M41</f>
        <v>#VALUE!</v>
      </c>
      <c r="E8" s="79">
        <f>ROUND(傅洪旭!M40,2)</f>
        <v>0</v>
      </c>
      <c r="F8" s="79">
        <f ca="1">VLOOKUP(MONTH(C8)&amp;"月",傅洪旭!$A$26:$X$37,23,0)</f>
        <v>0</v>
      </c>
      <c r="G8" s="79">
        <f ca="1" t="shared" si="0"/>
        <v>0</v>
      </c>
      <c r="H8" s="79">
        <f>傅洪旭!$G$40</f>
        <v>0</v>
      </c>
      <c r="I8" s="79">
        <f>傅洪旭!$V$37</f>
        <v>0</v>
      </c>
      <c r="J8" s="79">
        <f>傅洪旭!$X$38</f>
        <v>0</v>
      </c>
    </row>
    <row r="9" spans="1:10">
      <c r="A9" s="106">
        <v>7</v>
      </c>
      <c r="B9" s="173" t="s">
        <v>86</v>
      </c>
      <c r="C9" s="174">
        <f ca="1" t="shared" si="1"/>
        <v>46188</v>
      </c>
      <c r="D9" s="79" t="e">
        <f>吝安琪!M41</f>
        <v>#VALUE!</v>
      </c>
      <c r="E9" s="79">
        <f>ROUND(吝安琪!M40,2)</f>
        <v>0</v>
      </c>
      <c r="F9" s="79">
        <f ca="1">VLOOKUP(MONTH(C9)&amp;"月",吝安琪!$A$26:$X$37,23,0)</f>
        <v>0</v>
      </c>
      <c r="G9" s="79">
        <f ca="1" t="shared" ref="G9:G20" si="2">IF(E9&lt;0,0,ROUND(E9-F9,2))</f>
        <v>0</v>
      </c>
      <c r="H9" s="79">
        <f>吝安琪!$G$40</f>
        <v>0</v>
      </c>
      <c r="I9" s="79">
        <f>吝安琪!$V$37</f>
        <v>0</v>
      </c>
      <c r="J9" s="79">
        <f>吝安琪!$X$38</f>
        <v>0</v>
      </c>
    </row>
    <row r="10" spans="1:10">
      <c r="A10" s="106">
        <v>8</v>
      </c>
      <c r="B10" s="173" t="s">
        <v>87</v>
      </c>
      <c r="C10" s="174">
        <f ca="1" t="shared" si="1"/>
        <v>46188</v>
      </c>
      <c r="D10" s="79">
        <f>谢茵莹!M41</f>
        <v>0</v>
      </c>
      <c r="E10" s="79">
        <f>谢茵莹!M40</f>
        <v>0</v>
      </c>
      <c r="F10" s="79">
        <f ca="1">VLOOKUP(MONTH(C10)&amp;"月",谢茵莹!$A$26:$X$37,23,0)</f>
        <v>0</v>
      </c>
      <c r="G10" s="79">
        <f ca="1" t="shared" si="2"/>
        <v>0</v>
      </c>
      <c r="H10" s="79">
        <f>谢茵莹!$G$40</f>
        <v>0</v>
      </c>
      <c r="I10" s="79">
        <f>谢茵莹!$V$37</f>
        <v>0</v>
      </c>
      <c r="J10" s="79">
        <f>谢茵莹!$X$38</f>
        <v>0</v>
      </c>
    </row>
    <row r="11" spans="1:10">
      <c r="A11" s="106">
        <v>9</v>
      </c>
      <c r="B11" s="173" t="s">
        <v>88</v>
      </c>
      <c r="C11" s="174">
        <f ca="1" t="shared" si="1"/>
        <v>46188</v>
      </c>
      <c r="D11" s="79">
        <f>吴一达!M41</f>
        <v>0</v>
      </c>
      <c r="E11" s="79">
        <f>ROUND(吴一达!M40,2)</f>
        <v>0</v>
      </c>
      <c r="F11" s="79">
        <f ca="1">VLOOKUP(MONTH(C11)&amp;"月",吴一达!$A$26:$X$37,23,0)</f>
        <v>0</v>
      </c>
      <c r="G11" s="79">
        <f ca="1" t="shared" si="2"/>
        <v>0</v>
      </c>
      <c r="H11" s="79">
        <f>吴一达!$G$40</f>
        <v>0</v>
      </c>
      <c r="I11" s="79">
        <f>吴一达!$V$37</f>
        <v>0</v>
      </c>
      <c r="J11" s="79">
        <f>吴一达!$X$38</f>
        <v>0</v>
      </c>
    </row>
    <row r="12" spans="1:10">
      <c r="A12" s="106">
        <v>10</v>
      </c>
      <c r="B12" s="173" t="s">
        <v>89</v>
      </c>
      <c r="C12" s="174">
        <f ca="1" t="shared" si="1"/>
        <v>46188</v>
      </c>
      <c r="D12" s="79" t="e">
        <f>赵子涵!M41</f>
        <v>#VALUE!</v>
      </c>
      <c r="E12" s="79">
        <f>ROUND(赵子涵!M40,2)</f>
        <v>0</v>
      </c>
      <c r="F12" s="79">
        <f ca="1">VLOOKUP(MONTH(C12)&amp;"月",赵子涵!$A$26:$X$37,23,0)</f>
        <v>0</v>
      </c>
      <c r="G12" s="79">
        <f ca="1" t="shared" si="2"/>
        <v>0</v>
      </c>
      <c r="H12" s="79">
        <f>赵子涵!$G$40</f>
        <v>0</v>
      </c>
      <c r="I12" s="79">
        <f>赵子涵!$V$37</f>
        <v>0</v>
      </c>
      <c r="J12" s="79">
        <f>赵子涵!$X$38</f>
        <v>0</v>
      </c>
    </row>
    <row r="13" spans="1:10">
      <c r="A13" s="106">
        <v>11</v>
      </c>
      <c r="B13" s="173" t="s">
        <v>90</v>
      </c>
      <c r="C13" s="174">
        <f ca="1" t="shared" si="1"/>
        <v>46188</v>
      </c>
      <c r="D13" s="79" t="e">
        <f>徐仲!M41</f>
        <v>#VALUE!</v>
      </c>
      <c r="E13" s="79">
        <f>ROUND(徐仲!M40,2)</f>
        <v>0</v>
      </c>
      <c r="F13" s="79">
        <f ca="1">VLOOKUP(MONTH(C13)&amp;"月",徐仲!$A$26:$X$37,23,0)</f>
        <v>0</v>
      </c>
      <c r="G13" s="79">
        <f ca="1" t="shared" si="2"/>
        <v>0</v>
      </c>
      <c r="H13" s="79">
        <f>徐仲!$G$40</f>
        <v>0</v>
      </c>
      <c r="I13" s="79">
        <f>徐仲!$V$37</f>
        <v>0</v>
      </c>
      <c r="J13" s="79">
        <f>徐仲!$X$38</f>
        <v>0</v>
      </c>
    </row>
    <row r="14" spans="1:10">
      <c r="A14" s="106">
        <v>12</v>
      </c>
      <c r="B14" s="173" t="s">
        <v>91</v>
      </c>
      <c r="C14" s="174">
        <f ca="1" t="shared" si="1"/>
        <v>46188</v>
      </c>
      <c r="D14" s="79" t="e">
        <f>栗艺涛!$M$41</f>
        <v>#VALUE!</v>
      </c>
      <c r="E14" s="79">
        <f>ROUND(栗艺涛!$M$40,2)</f>
        <v>0</v>
      </c>
      <c r="F14" s="79">
        <f ca="1">VLOOKUP(MONTH(C14)&amp;"月",栗艺涛!$A$26:$X$37,23,0)</f>
        <v>0</v>
      </c>
      <c r="G14" s="79">
        <f ca="1" t="shared" si="2"/>
        <v>0</v>
      </c>
      <c r="H14" s="79">
        <f>栗艺涛!$G$40</f>
        <v>0</v>
      </c>
      <c r="I14" s="79">
        <f>栗艺涛!$V$37</f>
        <v>0</v>
      </c>
      <c r="J14" s="79">
        <f>栗艺涛!$X$38</f>
        <v>0</v>
      </c>
    </row>
    <row r="15" spans="1:10">
      <c r="A15" s="106">
        <v>13</v>
      </c>
      <c r="B15" s="173" t="s">
        <v>92</v>
      </c>
      <c r="C15" s="174">
        <f ca="1" t="shared" si="1"/>
        <v>46188</v>
      </c>
      <c r="D15" s="79" t="e">
        <f>白一冰!$M$41</f>
        <v>#VALUE!</v>
      </c>
      <c r="E15" s="79">
        <f>ROUND(白一冰!$M$40,2)</f>
        <v>0</v>
      </c>
      <c r="F15" s="79">
        <f ca="1">VLOOKUP(MONTH(C15)&amp;"月",白一冰!$A$26:$X$37,23,0)</f>
        <v>0</v>
      </c>
      <c r="G15" s="79">
        <f ca="1" t="shared" si="2"/>
        <v>0</v>
      </c>
      <c r="H15" s="79">
        <f>白一冰!$G$40</f>
        <v>0</v>
      </c>
      <c r="I15" s="79">
        <f>白一冰!$V$37</f>
        <v>0</v>
      </c>
      <c r="J15" s="79">
        <f>白一冰!$X$38</f>
        <v>0</v>
      </c>
    </row>
    <row r="16" spans="1:10">
      <c r="A16" s="106">
        <v>14</v>
      </c>
      <c r="B16" s="173" t="s">
        <v>93</v>
      </c>
      <c r="C16" s="174">
        <f ca="1" t="shared" si="1"/>
        <v>46188</v>
      </c>
      <c r="D16" s="79">
        <f>方葳!$M$41</f>
        <v>0</v>
      </c>
      <c r="E16" s="79">
        <f>ROUND(方葳!$M$40,2)</f>
        <v>0</v>
      </c>
      <c r="F16" s="79">
        <f ca="1">VLOOKUP(MONTH(C16)&amp;"月",方葳!$A$26:$X$37,23,0)</f>
        <v>0</v>
      </c>
      <c r="G16" s="79">
        <f ca="1" t="shared" ref="G16" si="3">IF(E16&lt;0,0,ROUND(E16-F16,2))</f>
        <v>0</v>
      </c>
      <c r="H16" s="79">
        <f>方葳!$G$40</f>
        <v>0</v>
      </c>
      <c r="I16" s="79">
        <f>方葳!$V$37</f>
        <v>0</v>
      </c>
      <c r="J16" s="79">
        <f>方葳!$X$38</f>
        <v>0</v>
      </c>
    </row>
    <row r="17" spans="1:10">
      <c r="A17" s="106">
        <v>15</v>
      </c>
      <c r="B17" s="173" t="s">
        <v>94</v>
      </c>
      <c r="C17" s="174">
        <f ca="1" t="shared" si="1"/>
        <v>46188</v>
      </c>
      <c r="D17" s="79">
        <f>谷剑!M41</f>
        <v>0</v>
      </c>
      <c r="E17" s="79">
        <f>谷剑!M40</f>
        <v>0</v>
      </c>
      <c r="F17" s="79">
        <f ca="1">VLOOKUP(MONTH(C17)&amp;"月",谷剑!$A$26:$X$37,23,0)</f>
        <v>0</v>
      </c>
      <c r="G17" s="79">
        <f ca="1" t="shared" si="2"/>
        <v>0</v>
      </c>
      <c r="H17" s="79">
        <f>谷剑!$G$40</f>
        <v>0</v>
      </c>
      <c r="I17" s="79">
        <f>谷剑!$V$37</f>
        <v>0</v>
      </c>
      <c r="J17" s="79">
        <f>谷剑!$X$38</f>
        <v>0</v>
      </c>
    </row>
    <row r="18" spans="1:10">
      <c r="A18" s="106">
        <v>16</v>
      </c>
      <c r="B18" s="173" t="s">
        <v>95</v>
      </c>
      <c r="C18" s="174">
        <f ca="1" t="shared" si="1"/>
        <v>46188</v>
      </c>
      <c r="D18" s="79">
        <f>李广贺!M41</f>
        <v>0</v>
      </c>
      <c r="E18" s="79">
        <f>李广贺!M40</f>
        <v>0</v>
      </c>
      <c r="F18" s="79">
        <f ca="1">VLOOKUP(MONTH(C18)&amp;"月",李广贺!$A$26:$X$37,23,0)</f>
        <v>0</v>
      </c>
      <c r="G18" s="79">
        <f ca="1" t="shared" si="2"/>
        <v>0</v>
      </c>
      <c r="H18" s="79">
        <f>李广贺!$G$40</f>
        <v>0</v>
      </c>
      <c r="I18" s="79">
        <f>李广贺!$V$37</f>
        <v>0</v>
      </c>
      <c r="J18" s="79">
        <f>李广贺!$X$38</f>
        <v>0</v>
      </c>
    </row>
    <row r="19" spans="1:10">
      <c r="A19" s="106">
        <v>17</v>
      </c>
      <c r="B19" s="173" t="s">
        <v>96</v>
      </c>
      <c r="C19" s="174">
        <f ca="1" t="shared" si="1"/>
        <v>46188</v>
      </c>
      <c r="D19" s="79">
        <f>王媛!$M$41</f>
        <v>0</v>
      </c>
      <c r="E19" s="79">
        <f>王媛!$M$40</f>
        <v>0</v>
      </c>
      <c r="F19" s="79">
        <f ca="1">VLOOKUP(MONTH(C19)&amp;"月",王媛!$A$26:$X$37,23,0)</f>
        <v>0</v>
      </c>
      <c r="G19" s="79">
        <f ca="1" t="shared" si="2"/>
        <v>0</v>
      </c>
      <c r="H19" s="79">
        <f>王媛!$G$40</f>
        <v>0</v>
      </c>
      <c r="I19" s="79">
        <f>王媛!$V$37</f>
        <v>0</v>
      </c>
      <c r="J19" s="79">
        <f>王媛!$X$38</f>
        <v>0</v>
      </c>
    </row>
    <row r="20" spans="1:10">
      <c r="A20" s="106">
        <v>18</v>
      </c>
      <c r="B20" s="173" t="s">
        <v>97</v>
      </c>
      <c r="C20" s="174">
        <f ca="1" t="shared" si="1"/>
        <v>46188</v>
      </c>
      <c r="D20" s="79" t="e">
        <f>张芳芳!$M$41</f>
        <v>#VALUE!</v>
      </c>
      <c r="E20" s="79">
        <f>张芳芳!$M$40</f>
        <v>0</v>
      </c>
      <c r="F20" s="79">
        <f ca="1">VLOOKUP(MONTH(C20)&amp;"月",张芳芳!$A$26:$X$37,23,0)</f>
        <v>0</v>
      </c>
      <c r="G20" s="79">
        <f ca="1" t="shared" si="2"/>
        <v>0</v>
      </c>
      <c r="H20" s="79">
        <f>张芳芳!$G$40</f>
        <v>0</v>
      </c>
      <c r="I20" s="79">
        <f>张芳芳!$V$37</f>
        <v>0</v>
      </c>
      <c r="J20" s="79">
        <f>张芳芳!$X$38</f>
        <v>0</v>
      </c>
    </row>
    <row r="21" spans="1:10">
      <c r="A21" s="106">
        <v>19</v>
      </c>
      <c r="B21" s="173" t="s">
        <v>98</v>
      </c>
      <c r="C21" s="174">
        <f ca="1" t="shared" si="1"/>
        <v>46188</v>
      </c>
      <c r="D21" s="79">
        <f>郭翼!$M$41</f>
        <v>0</v>
      </c>
      <c r="E21" s="79">
        <f>郭翼!$M$40</f>
        <v>0</v>
      </c>
      <c r="F21" s="79"/>
      <c r="G21" s="79"/>
      <c r="H21" s="79">
        <f>郭翼!$G$40</f>
        <v>0</v>
      </c>
      <c r="I21" s="79">
        <f>郭翼!$V$37</f>
        <v>15078.648</v>
      </c>
      <c r="J21" s="79">
        <f>郭翼!$X$38</f>
        <v>0</v>
      </c>
    </row>
    <row r="22" spans="1:10">
      <c r="A22" s="106">
        <v>20</v>
      </c>
      <c r="B22" s="173" t="s">
        <v>99</v>
      </c>
      <c r="C22" s="174">
        <f ca="1" t="shared" si="1"/>
        <v>46188</v>
      </c>
      <c r="D22" s="79"/>
      <c r="E22" s="79"/>
      <c r="F22" s="79"/>
      <c r="G22" s="79"/>
      <c r="H22" s="79">
        <f>郭显金!$G$40</f>
        <v>0</v>
      </c>
      <c r="I22" s="79">
        <f>郭显金!$V$37</f>
        <v>3480</v>
      </c>
      <c r="J22" s="79">
        <f>郭显金!$X$38</f>
        <v>0</v>
      </c>
    </row>
    <row r="23" spans="1:10">
      <c r="A23" s="106">
        <v>21</v>
      </c>
      <c r="B23" s="173" t="s">
        <v>100</v>
      </c>
      <c r="C23" s="174">
        <f ca="1" t="shared" si="1"/>
        <v>46188</v>
      </c>
      <c r="D23" s="79">
        <f>王磊磊!$M$41</f>
        <v>0</v>
      </c>
      <c r="E23" s="79">
        <f>王磊磊!$M$40</f>
        <v>0</v>
      </c>
      <c r="F23" s="79">
        <f ca="1">VLOOKUP(MONTH(C23)&amp;"月",王磊磊!$A$26:$X$37,23,0)</f>
        <v>0</v>
      </c>
      <c r="G23" s="79">
        <f ca="1" t="shared" ref="G23" si="4">IF(E23&lt;0,0,ROUND(E23-F23,2))</f>
        <v>0</v>
      </c>
      <c r="H23" s="79">
        <f>王磊磊!$G$40</f>
        <v>0</v>
      </c>
      <c r="I23" s="79">
        <f>王磊磊!$V$37</f>
        <v>0</v>
      </c>
      <c r="J23" s="79">
        <f>王磊磊!$X$38</f>
        <v>0</v>
      </c>
    </row>
    <row r="24" spans="1:10">
      <c r="A24" s="106">
        <v>22</v>
      </c>
      <c r="B24" s="173" t="s">
        <v>101</v>
      </c>
      <c r="C24" s="174">
        <f ca="1" t="shared" si="1"/>
        <v>46188</v>
      </c>
      <c r="D24" s="79">
        <f>王永华!$M$41</f>
        <v>0</v>
      </c>
      <c r="E24" s="79">
        <f>王永华!$M$40</f>
        <v>0</v>
      </c>
      <c r="F24" s="79"/>
      <c r="G24" s="79"/>
      <c r="H24" s="79">
        <f>王永华!$G$40</f>
        <v>0</v>
      </c>
      <c r="I24" s="79">
        <f>王永华!$V$37</f>
        <v>0</v>
      </c>
      <c r="J24" s="79">
        <f>王永华!$X$38</f>
        <v>0</v>
      </c>
    </row>
    <row r="25" spans="1:10">
      <c r="A25" s="106">
        <v>23</v>
      </c>
      <c r="B25" s="173" t="s">
        <v>102</v>
      </c>
      <c r="C25" s="174">
        <f ca="1" t="shared" si="1"/>
        <v>46188</v>
      </c>
      <c r="D25" s="79">
        <f>相宏娟!$M$41</f>
        <v>0</v>
      </c>
      <c r="E25" s="79">
        <f>相宏娟!$M$40</f>
        <v>0</v>
      </c>
      <c r="F25" s="79">
        <f ca="1">VLOOKUP(MONTH(C25)&amp;"月",相宏娟!$A$26:$X$37,23,0)</f>
        <v>0</v>
      </c>
      <c r="G25" s="79">
        <f ca="1" t="shared" ref="G25" si="5">IF(E25&lt;0,0,ROUND(E25-F25,2))</f>
        <v>0</v>
      </c>
      <c r="H25" s="79">
        <f>相宏娟!$G$40</f>
        <v>0</v>
      </c>
      <c r="I25" s="79">
        <f>相宏娟!$V$37</f>
        <v>0</v>
      </c>
      <c r="J25" s="79">
        <f>相宏娟!$X$38</f>
        <v>0</v>
      </c>
    </row>
    <row r="26" spans="1:10">
      <c r="A26" s="106"/>
      <c r="B26" s="175" t="s">
        <v>103</v>
      </c>
      <c r="C26" s="174"/>
      <c r="D26" s="79" t="e">
        <f>SUM(D3:D25)</f>
        <v>#VALUE!</v>
      </c>
      <c r="E26" s="79">
        <f t="shared" ref="E26:H26" si="6">SUM(E3:E25)</f>
        <v>21600.21</v>
      </c>
      <c r="F26" s="79">
        <f ca="1" t="shared" si="6"/>
        <v>850.21</v>
      </c>
      <c r="G26" s="79">
        <f ca="1" t="shared" si="6"/>
        <v>20750</v>
      </c>
      <c r="H26" s="79">
        <f t="shared" si="6"/>
        <v>72250</v>
      </c>
      <c r="I26" s="79"/>
      <c r="J26" s="79"/>
    </row>
    <row r="28" spans="1:10">
      <c r="B28" s="176" t="s">
        <v>104</v>
      </c>
      <c r="C28" s="174" t="e">
        <f>AND(张耀华!N41,闫国强!N41,傅洪旭!N41,吝安琪!N41,谢茵莹!N41,吴一达!N41,谷剑!N41,赵子涵!N41,徐仲!N41,李广贺!N41,栗艺涛!N41,白一冰!N41,方葳!N41,王媛!N41,张芳芳!N41,汪佳慧!N41,郭显金!N41,郭翼!N41,王磊磊!N41,王永华!N41,相宏娟!N41,孔爽!N41,吴宗龙!N41,'严亮亮（律政纵横）'!P41)</f>
        <v>#VALUE!</v>
      </c>
    </row>
    <row r="29" spans="1:10">
      <c r="B29" s="176" t="s">
        <v>105</v>
      </c>
      <c r="C29" s="174" t="b">
        <f>OR(张耀华!Y26,闫国强!Y26,傅洪旭!Y26,吝安琪!Y26,谢茵莹!Y26,吴一达!Y26,谷剑!Y26,赵子涵!Y26,徐仲!Y26,李广贺!Y26,栗艺涛!Y26,白一冰!Y26,方葳!Y26,王媛!Y26,张芳芳!Y26,汪佳慧!Y26,郭显金!Y26,郭翼!Y26,王磊磊!Y26,王永华!Y26,相宏娟!Y26,孔爽!Y26,吴宗龙!Y26,'严亮亮（律政纵横）'!AA26)</f>
        <v>0</v>
      </c>
    </row>
    <row r="30" spans="1:10">
      <c r="B30" s="176" t="s">
        <v>106</v>
      </c>
      <c r="C30" s="174" t="b">
        <f>OR(张耀华!Y27,闫国强!Y27,傅洪旭!Y27,吝安琪!Y27,谢茵莹!Y27,吴一达!Y27,谷剑!Y27,赵子涵!Y27,徐仲!Y27,李广贺!Y27,栗艺涛!Y27,白一冰!Y27,方葳!Y27,王媛!Y27,张芳芳!Y27,汪佳慧!Y27,郭显金!Y27,郭翼!Y27,王磊磊!Y27,王永华!Y27,相宏娟!Y27,孔爽!Y27,吴宗龙!Y27,'严亮亮（律政纵横）'!AA27)</f>
        <v>0</v>
      </c>
    </row>
    <row r="31" spans="1:10">
      <c r="B31" s="176" t="s">
        <v>107</v>
      </c>
      <c r="C31" s="174" t="b">
        <f>OR(张耀华!Y28,闫国强!Y28,傅洪旭!Y28,吝安琪!Y28,谢茵莹!Y28,吴一达!Y28,谷剑!Y28,赵子涵!Y28,徐仲!Y28,李广贺!Y28,栗艺涛!Y28,白一冰!Y28,方葳!Y28,王媛!Y28,张芳芳!Y28,汪佳慧!Y28,郭显金!Y28,郭翼!Y28,王磊磊!Y28,王永华!Y28,相宏娟!Y28,孔爽!Y28,吴宗龙!Y28,'严亮亮（律政纵横）'!AA28)</f>
        <v>0</v>
      </c>
    </row>
    <row r="32" spans="1:10">
      <c r="B32" s="176" t="s">
        <v>108</v>
      </c>
      <c r="C32" s="174" t="b">
        <f>OR(张耀华!Y29,闫国强!Y29,傅洪旭!Y29,吝安琪!Y29,谢茵莹!Y29,吴一达!Y29,谷剑!Y29,赵子涵!Y29,徐仲!Y29,李广贺!Y29,栗艺涛!Y29,白一冰!Y29,方葳!Y29,王媛!Y29,张芳芳!Y29,汪佳慧!Y29,郭显金!Y29,郭翼!Y29,王磊磊!Y29,王永华!Y29,相宏娟!Y29,孔爽!Y29,吴宗龙!Y29,'严亮亮（律政纵横）'!AA29)</f>
        <v>0</v>
      </c>
    </row>
    <row r="33" spans="2:3">
      <c r="B33" s="176" t="s">
        <v>109</v>
      </c>
      <c r="C33" s="174" t="b">
        <f>OR(张耀华!Y30,闫国强!Y30,傅洪旭!Y30,吝安琪!Y30,谢茵莹!Y30,吴一达!Y30,谷剑!Y30,赵子涵!Y30,徐仲!Y30,李广贺!Y30,栗艺涛!Y30,白一冰!Y30,方葳!Y30,王媛!Y30,张芳芳!Y30,汪佳慧!Y30,郭显金!Y30,郭翼!Y30,王磊磊!Y30,王永华!Y30,相宏娟!Y30,孔爽!Y30,吴宗龙!Y30,'严亮亮（律政纵横）'!AA30)</f>
        <v>0</v>
      </c>
    </row>
    <row r="34" spans="2:3">
      <c r="B34" s="176" t="s">
        <v>110</v>
      </c>
      <c r="C34" s="174" t="b">
        <f>OR(张耀华!Y31,闫国强!Y31,傅洪旭!Y31,吝安琪!Y31,谢茵莹!Y31,吴一达!Y31,谷剑!Y31,赵子涵!Y31,徐仲!Y31,李广贺!Y31,栗艺涛!Y31,白一冰!Y31,方葳!Y31,王媛!Y31,张芳芳!Y31,汪佳慧!Y31,郭显金!Y31,郭翼!Y31,王磊磊!Y31,王永华!Y31,相宏娟!Y31,孔爽!Y31,吴宗龙!Y31,'严亮亮（律政纵横）'!AA31)</f>
        <v>0</v>
      </c>
    </row>
    <row r="35" spans="2:3">
      <c r="B35" s="176" t="s">
        <v>111</v>
      </c>
      <c r="C35" s="174" t="b">
        <f>OR(张耀华!Y32,闫国强!Y32,傅洪旭!Y32,吝安琪!Y32,谢茵莹!Y32,吴一达!Y32,谷剑!Y32,赵子涵!Y32,徐仲!Y32,李广贺!Y32,栗艺涛!Y32,白一冰!Y32,方葳!Y32,王媛!Y32,张芳芳!Y32,汪佳慧!Y32,郭显金!Y32,郭翼!Y32,王磊磊!Y32,王永华!Y32,相宏娟!Y32,孔爽!Y32,吴宗龙!Y32,'严亮亮（律政纵横）'!AA32)</f>
        <v>0</v>
      </c>
    </row>
    <row r="36" spans="2:3">
      <c r="B36" s="176" t="s">
        <v>112</v>
      </c>
      <c r="C36" s="174" t="b">
        <f>OR(张耀华!Y33,闫国强!Y33,傅洪旭!Y33,吝安琪!Y33,谢茵莹!Y33,吴一达!Y33,谷剑!Y33,赵子涵!Y33,徐仲!Y33,李广贺!Y33,栗艺涛!Y33,白一冰!Y33,方葳!Y33,王媛!Y33,张芳芳!Y33,汪佳慧!Y33,郭显金!Y33,郭翼!Y33,王磊磊!Y33,王永华!Y33,相宏娟!Y33,孔爽!Y33,吴宗龙!Y33,'严亮亮（律政纵横）'!AA33)</f>
        <v>0</v>
      </c>
    </row>
    <row r="37" spans="2:3">
      <c r="B37" s="176" t="s">
        <v>113</v>
      </c>
      <c r="C37" s="174" t="b">
        <f>OR(张耀华!Y34,闫国强!Y34,傅洪旭!Y34,吝安琪!Y34,谢茵莹!Y34,吴一达!Y34,谷剑!Y34,赵子涵!Y34,徐仲!Y34,李广贺!Y34,栗艺涛!Y34,白一冰!Y34,方葳!Y34,王媛!Y34,张芳芳!Y34,汪佳慧!Y34,郭显金!Y34,郭翼!Y34,王磊磊!Y34,王永华!Y34,相宏娟!Y34,孔爽!Y34,吴宗龙!Y34,'严亮亮（律政纵横）'!AA34)</f>
        <v>0</v>
      </c>
    </row>
    <row r="38" spans="2:3">
      <c r="B38" s="176" t="s">
        <v>114</v>
      </c>
      <c r="C38" s="174" t="b">
        <f>OR(张耀华!Y35,闫国强!Y35,傅洪旭!Y35,吝安琪!Y35,谢茵莹!Y35,吴一达!Y35,谷剑!Y35,赵子涵!Y35,徐仲!Y35,李广贺!Y35,栗艺涛!Y35,白一冰!Y35,方葳!Y35,王媛!Y35,张芳芳!Y35,汪佳慧!Y35,郭显金!Y35,郭翼!Y35,王磊磊!Y35,王永华!Y35,相宏娟!Y35,孔爽!Y35,吴宗龙!Y35,'严亮亮（律政纵横）'!AA35)</f>
        <v>0</v>
      </c>
    </row>
    <row r="39" spans="2:3">
      <c r="B39" s="176" t="s">
        <v>115</v>
      </c>
      <c r="C39" s="174" t="b">
        <f>OR(张耀华!Y36,闫国强!Y36,傅洪旭!Y36,吝安琪!Y36,谢茵莹!Y36,吴一达!Y36,谷剑!Y36,赵子涵!Y36,徐仲!Y36,李广贺!Y36,栗艺涛!Y36,白一冰!Y36,方葳!Y36,王媛!Y36,张芳芳!Y36,汪佳慧!Y36,郭显金!Y36,郭翼!Y36,王磊磊!Y36,王永华!Y36,相宏娟!Y36,孔爽!Y36,吴宗龙!Y36,'严亮亮（律政纵横）'!AA36)</f>
        <v>0</v>
      </c>
    </row>
    <row r="40" spans="2:3">
      <c r="B40" s="176" t="s">
        <v>116</v>
      </c>
      <c r="C40" s="174" t="b">
        <f>OR(张耀华!Y37,闫国强!Y37,傅洪旭!Y37,吝安琪!Y37,谢茵莹!Y37,吴一达!Y37,谷剑!Y37,赵子涵!Y37,徐仲!Y37,李广贺!Y37,栗艺涛!Y37,白一冰!Y37,方葳!Y37,王媛!Y37,张芳芳!Y37,汪佳慧!Y37,郭显金!Y37,郭翼!Y37,王磊磊!Y37,王永华!Y37,相宏娟!Y37,孔爽!Y37,吴宗龙!Y37,'严亮亮（律政纵横）'!AA37)</f>
        <v>0</v>
      </c>
    </row>
  </sheetData>
  <conditionalFormatting sqref="C28:C40">
    <cfRule type="cellIs" dxfId="3" priority="3" operator="equal">
      <formula>TRUE</formula>
    </cfRule>
    <cfRule type="cellIs" dxfId="4" priority="4" operator="equal">
      <formula>FALSE</formula>
    </cfRule>
  </conditionalFormatting>
  <conditionalFormatting sqref="G3:G25">
    <cfRule type="cellIs" dxfId="5" priority="2" operator="greaterThan">
      <formula>0</formula>
    </cfRule>
  </conditionalFormatting>
  <conditionalFormatting sqref="E3:F25">
    <cfRule type="cellIs" dxfId="6" priority="1" operator="lessThan">
      <formula>0</formula>
    </cfRule>
  </conditionalFormatting>
  <hyperlinks>
    <hyperlink ref="B5" location="孔爽!A1" display="孔爽"/>
    <hyperlink ref="B6" location="张耀华!A1" display="张耀华"/>
    <hyperlink ref="B14" location="栗艺涛!A1" display="栗艺涛"/>
    <hyperlink ref="B13" location="徐仲!A1" display="徐仲"/>
    <hyperlink ref="B12" location="赵子涵!A1" display="赵子涵"/>
    <hyperlink ref="B11" location="吴一达!A1" display="吴一达"/>
    <hyperlink ref="B10" location="谢茵莹!A1" display="谢茵莹"/>
    <hyperlink ref="B9" location="吝安琪!A1" display="吝安琪"/>
    <hyperlink ref="B8" location="傅洪旭!A1" display="傅洪旭"/>
    <hyperlink ref="B7" location="闫国强!A1" display="闫国强"/>
    <hyperlink ref="B4" location="汪佳慧!A1" display="汪佳慧"/>
    <hyperlink ref="B3" location="吴宗龙!A1" display="吴宗龙"/>
    <hyperlink ref="B17" location="谷剑!A1" display="谷剑"/>
    <hyperlink ref="B18" location="李广贺!A1" display="李广贺"/>
    <hyperlink ref="B19" location="王媛!A1" display="王媛"/>
    <hyperlink ref="B21" location="郭翼!A1" display="郭翼"/>
    <hyperlink ref="B22" location="郭显金!A1" display="郭显金"/>
    <hyperlink ref="B23" location="王磊磊!A1" display="王磊磊"/>
    <hyperlink ref="B24" location="王永华!A1" display="王永华"/>
    <hyperlink ref="B25" location="相宏娟!A1" display="相宏娟"/>
    <hyperlink ref="B20" location="张芳芳!A1" display="张芳芳"/>
    <hyperlink ref="B15" location="白一冰!A1" display="白一冰"/>
    <hyperlink ref="B16" location="方葳!A1" display="方葳"/>
  </hyperlinks>
  <pageMargins left="0.7" right="0.7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AC1000"/>
  <sheetViews>
    <sheetView showGridLines="0" workbookViewId="0">
      <pane ySplit="1" topLeftCell="A16" activePane="bottomLeft" state="frozen"/>
      <selection/>
      <selection pane="bottomLeft" activeCell="D12" sqref="D12"/>
    </sheetView>
  </sheetViews>
  <sheetFormatPr defaultColWidth="9" defaultRowHeight="14.4"/>
  <cols>
    <col min="1" max="1" width="7.46296296296296" customWidth="1"/>
    <col min="2" max="2" width="11.7962962962963" style="29" customWidth="1"/>
    <col min="3" max="3" width="12.2037037037037" style="29" customWidth="1"/>
    <col min="4" max="4" width="20.0648148148148" customWidth="1"/>
    <col min="5" max="5" width="13.462962962963" customWidth="1"/>
    <col min="6" max="6" width="13.6018518518519" customWidth="1"/>
    <col min="7" max="7" width="12.7962962962963" customWidth="1"/>
    <col min="8" max="8" width="12.537037037037" customWidth="1"/>
    <col min="9" max="9" width="13.3333333333333" customWidth="1"/>
    <col min="10" max="10" width="13.2037037037037" customWidth="1"/>
    <col min="11" max="11" width="14.2037037037037" customWidth="1"/>
    <col min="12" max="12" width="12.6018518518519" customWidth="1"/>
    <col min="13" max="13" width="11.537037037037" customWidth="1"/>
    <col min="19" max="19" width="8.7962962962963" customWidth="1"/>
    <col min="20" max="20" width="11.462962962963" customWidth="1"/>
    <col min="21" max="21" width="5.2037037037037" customWidth="1"/>
    <col min="23" max="23" width="9" style="29"/>
    <col min="24" max="24" width="9.60185185185185" customWidth="1"/>
    <col min="26" max="26" width="4.53703703703704" style="30" customWidth="1"/>
    <col min="27" max="27" width="10.0648148148148" customWidth="1"/>
    <col min="28" max="28" width="9" style="29"/>
  </cols>
  <sheetData>
    <row r="1" ht="28.95" spans="1:28">
      <c r="A1" s="31" t="s">
        <v>117</v>
      </c>
      <c r="B1" s="105"/>
      <c r="C1" s="33" t="s">
        <v>118</v>
      </c>
      <c r="D1" s="34" t="s">
        <v>119</v>
      </c>
      <c r="E1" s="34"/>
      <c r="F1" s="34"/>
      <c r="G1" s="35"/>
      <c r="H1" s="35"/>
      <c r="I1" s="36" t="s">
        <v>120</v>
      </c>
      <c r="J1" s="37" t="s">
        <v>0</v>
      </c>
      <c r="K1" s="37"/>
      <c r="L1" s="38" t="s">
        <v>121</v>
      </c>
      <c r="M1" s="38"/>
      <c r="N1" s="38"/>
      <c r="O1" s="38"/>
    </row>
    <row r="2" ht="15.15"/>
    <row r="3" spans="1:28">
      <c r="H3" s="39" t="s">
        <v>122</v>
      </c>
      <c r="I3" s="39"/>
      <c r="J3" s="39"/>
      <c r="K3" s="39"/>
      <c r="L3" s="39"/>
      <c r="M3" s="39"/>
      <c r="N3" s="39"/>
      <c r="O3" s="39"/>
      <c r="P3" s="39"/>
      <c r="Q3" s="39"/>
    </row>
    <row r="4" spans="1:28">
      <c r="H4" s="40"/>
      <c r="I4" s="40"/>
      <c r="J4" s="40"/>
      <c r="K4" s="40"/>
      <c r="L4" s="40"/>
      <c r="M4" s="40"/>
      <c r="N4" s="40"/>
      <c r="O4" s="40"/>
      <c r="P4" s="40">
        <v>0.05</v>
      </c>
      <c r="Q4" s="40">
        <v>0.05</v>
      </c>
    </row>
    <row r="5" spans="1:28">
      <c r="A5" s="41" t="s">
        <v>123</v>
      </c>
      <c r="B5" s="41"/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</row>
    <row r="6" s="27" customFormat="1" spans="1:28">
      <c r="A6" s="42" t="s">
        <v>124</v>
      </c>
      <c r="B6" s="43" t="s">
        <v>125</v>
      </c>
      <c r="C6" s="43" t="s">
        <v>126</v>
      </c>
      <c r="D6" s="42" t="s">
        <v>127</v>
      </c>
      <c r="E6" s="42" t="s">
        <v>128</v>
      </c>
      <c r="F6" s="42" t="s">
        <v>129</v>
      </c>
      <c r="G6" s="42" t="s">
        <v>130</v>
      </c>
      <c r="H6" s="44" t="s">
        <v>131</v>
      </c>
      <c r="I6" s="44"/>
      <c r="J6" s="44"/>
      <c r="K6" s="44"/>
      <c r="L6" s="44"/>
      <c r="M6" s="44"/>
      <c r="N6" s="44"/>
      <c r="O6" s="44"/>
      <c r="P6" s="45" t="s">
        <v>132</v>
      </c>
      <c r="Q6" s="45"/>
      <c r="R6" s="45"/>
      <c r="S6" s="45"/>
      <c r="T6" s="42" t="s">
        <v>133</v>
      </c>
      <c r="U6" s="46" t="s">
        <v>134</v>
      </c>
      <c r="W6" s="47"/>
      <c r="Z6" s="48"/>
      <c r="AB6" s="47"/>
    </row>
    <row r="7" s="27" customFormat="1" ht="28.8" spans="1:28">
      <c r="A7" s="42"/>
      <c r="B7" s="43"/>
      <c r="C7" s="43"/>
      <c r="D7" s="42"/>
      <c r="E7" s="42"/>
      <c r="F7" s="42"/>
      <c r="G7" s="42"/>
      <c r="H7" s="49" t="s">
        <v>135</v>
      </c>
      <c r="I7" s="49" t="s">
        <v>135</v>
      </c>
      <c r="J7" s="49" t="s">
        <v>136</v>
      </c>
      <c r="K7" s="49"/>
      <c r="L7" s="49" t="s">
        <v>137</v>
      </c>
      <c r="M7" s="49"/>
      <c r="N7" s="49" t="s">
        <v>138</v>
      </c>
      <c r="O7" s="49" t="s">
        <v>139</v>
      </c>
      <c r="P7" s="42" t="s">
        <v>140</v>
      </c>
      <c r="Q7" s="42"/>
      <c r="R7" s="46" t="s">
        <v>141</v>
      </c>
      <c r="S7" s="46" t="s">
        <v>142</v>
      </c>
      <c r="T7" s="42"/>
      <c r="U7" s="46"/>
      <c r="W7" s="47"/>
      <c r="Z7" s="48"/>
      <c r="AB7" s="47"/>
    </row>
    <row r="8" s="27" customFormat="1" ht="28.8" spans="1:28">
      <c r="A8" s="42"/>
      <c r="B8" s="43"/>
      <c r="C8" s="43"/>
      <c r="D8" s="42"/>
      <c r="E8" s="42"/>
      <c r="F8" s="42"/>
      <c r="G8" s="42"/>
      <c r="H8" s="50" t="s">
        <v>143</v>
      </c>
      <c r="I8" s="50" t="s">
        <v>144</v>
      </c>
      <c r="J8" s="50" t="s">
        <v>145</v>
      </c>
      <c r="K8" s="50" t="s">
        <v>146</v>
      </c>
      <c r="L8" s="50" t="s">
        <v>147</v>
      </c>
      <c r="M8" s="50" t="s">
        <v>148</v>
      </c>
      <c r="N8" s="50" t="s">
        <v>149</v>
      </c>
      <c r="O8" s="50" t="s">
        <v>150</v>
      </c>
      <c r="P8" s="51" t="s">
        <v>151</v>
      </c>
      <c r="Q8" s="51" t="s">
        <v>152</v>
      </c>
      <c r="R8" s="46"/>
      <c r="S8" s="46"/>
      <c r="T8" s="42"/>
      <c r="U8" s="46"/>
      <c r="W8" s="47"/>
      <c r="Z8" s="48"/>
      <c r="AB8" s="47"/>
    </row>
    <row r="9" s="27" customFormat="1" spans="1:28">
      <c r="A9" s="52" t="s">
        <v>153</v>
      </c>
      <c r="B9" s="53"/>
      <c r="C9" s="53"/>
      <c r="D9" s="52"/>
      <c r="E9" s="52"/>
      <c r="F9" s="52"/>
      <c r="G9" s="52"/>
      <c r="H9" s="54">
        <f>(20%-1%-3%)*1</f>
        <v>0.16</v>
      </c>
      <c r="I9" s="54">
        <v>0.08</v>
      </c>
      <c r="J9" s="55">
        <f>10%-1%</f>
        <v>0.09</v>
      </c>
      <c r="K9" s="54">
        <f>2%</f>
        <v>0.02</v>
      </c>
      <c r="L9" s="55">
        <v>0.005</v>
      </c>
      <c r="M9" s="55">
        <v>0.005</v>
      </c>
      <c r="N9" s="55">
        <f>(0.5%-0.1%)-0.08%+0.08%</f>
        <v>0.004</v>
      </c>
      <c r="O9" s="55">
        <f>0.8%</f>
        <v>0.008</v>
      </c>
      <c r="P9" s="54">
        <v>0.05</v>
      </c>
      <c r="Q9" s="54">
        <v>0.05</v>
      </c>
      <c r="R9" s="56"/>
      <c r="S9" s="56"/>
      <c r="T9" s="52"/>
      <c r="U9" s="39"/>
      <c r="W9" s="47"/>
      <c r="Z9" s="48"/>
      <c r="AB9" s="47"/>
    </row>
    <row r="10" spans="1:28">
      <c r="A10" s="39" t="s">
        <v>154</v>
      </c>
      <c r="B10" s="57"/>
      <c r="C10" s="57"/>
      <c r="D10" s="57"/>
      <c r="E10" s="57"/>
      <c r="F10" s="57"/>
      <c r="G10" s="57"/>
      <c r="H10" s="58">
        <f>ROUND(B10*$H$9,2)</f>
        <v>0</v>
      </c>
      <c r="I10" s="58">
        <f>ROUND(B10*$I$9,2)</f>
        <v>0</v>
      </c>
      <c r="J10" s="58">
        <f>ROUND(C10*$J$9,2)</f>
        <v>0</v>
      </c>
      <c r="K10" s="58">
        <f>IF(OR(C10="",C10=0),0,ROUND(C10*$K$9+3,2))</f>
        <v>0</v>
      </c>
      <c r="L10" s="58">
        <f>ROUND(D10*$L$9,2)</f>
        <v>0</v>
      </c>
      <c r="M10" s="58">
        <f>ROUND(D10*$M$9,2)</f>
        <v>0</v>
      </c>
      <c r="N10" s="58">
        <f>ROUND(E10*$N$9,2)</f>
        <v>0</v>
      </c>
      <c r="O10" s="58">
        <f>ROUND(F10*$O$9,2)</f>
        <v>0</v>
      </c>
      <c r="P10" s="58">
        <f>ROUND(G10*$P$9,0)</f>
        <v>0</v>
      </c>
      <c r="Q10" s="58">
        <f>ROUND(G10*$Q$9,0)</f>
        <v>0</v>
      </c>
      <c r="R10" s="58">
        <f>H10+J10+L10+N10+O10+P10</f>
        <v>0</v>
      </c>
      <c r="S10" s="58">
        <f>I10+K10+M10+Q10</f>
        <v>0</v>
      </c>
      <c r="T10" s="58">
        <f>R10+S10</f>
        <v>0</v>
      </c>
      <c r="U10" s="59"/>
      <c r="V10" t="s">
        <v>154</v>
      </c>
    </row>
    <row r="11" spans="1:28">
      <c r="A11" s="39" t="s">
        <v>155</v>
      </c>
      <c r="B11" s="57">
        <f>B10</f>
        <v>0</v>
      </c>
      <c r="C11" s="57">
        <f t="shared" ref="C11:G11" si="0">C10</f>
        <v>0</v>
      </c>
      <c r="D11" s="57">
        <f t="shared" si="0"/>
        <v>0</v>
      </c>
      <c r="E11" s="57">
        <f t="shared" si="0"/>
        <v>0</v>
      </c>
      <c r="F11" s="57">
        <f t="shared" si="0"/>
        <v>0</v>
      </c>
      <c r="G11" s="57">
        <f t="shared" si="0"/>
        <v>0</v>
      </c>
      <c r="H11" s="58">
        <f t="shared" ref="H11:H21" si="1">ROUND(B11*$H$9,2)</f>
        <v>0</v>
      </c>
      <c r="I11" s="58">
        <f t="shared" ref="I11:I21" si="2">ROUND(B11*$I$9,2)</f>
        <v>0</v>
      </c>
      <c r="J11" s="58">
        <f t="shared" ref="J11:J21" si="3">ROUND(C11*$J$9,2)</f>
        <v>0</v>
      </c>
      <c r="K11" s="58">
        <f t="shared" ref="K11:K21" si="4">IF(OR(C11="",C11=0),0,ROUND(C11*$K$9+3,2))</f>
        <v>0</v>
      </c>
      <c r="L11" s="58">
        <f t="shared" ref="L11:L21" si="5">ROUND(D11*$L$9,2)</f>
        <v>0</v>
      </c>
      <c r="M11" s="58">
        <f t="shared" ref="M11:M21" si="6">ROUND(D11*$M$9,2)</f>
        <v>0</v>
      </c>
      <c r="N11" s="58">
        <f t="shared" ref="N11:N21" si="7">ROUND(E11*$N$9,2)</f>
        <v>0</v>
      </c>
      <c r="O11" s="58">
        <f t="shared" ref="O11:O21" si="8">ROUND(F11*$O$9,2)</f>
        <v>0</v>
      </c>
      <c r="P11" s="58">
        <f t="shared" ref="P11:P15" si="9">ROUND(G11*$P$9,0)</f>
        <v>0</v>
      </c>
      <c r="Q11" s="58">
        <f t="shared" ref="Q11:Q15" si="10">ROUND(G11*$Q$9,0)</f>
        <v>0</v>
      </c>
      <c r="R11" s="58">
        <f t="shared" ref="R11:R21" si="11">H11+J11+L11+N11+O11+P11</f>
        <v>0</v>
      </c>
      <c r="S11" s="58">
        <f t="shared" ref="S11:S21" si="12">I11+K11+M11+Q11</f>
        <v>0</v>
      </c>
      <c r="T11" s="58">
        <f t="shared" ref="T11:T21" si="13">R11+S11</f>
        <v>0</v>
      </c>
      <c r="U11" s="59"/>
      <c r="V11" t="s">
        <v>155</v>
      </c>
    </row>
    <row r="12" spans="1:28">
      <c r="A12" s="39" t="s">
        <v>156</v>
      </c>
      <c r="B12" s="57">
        <f t="shared" ref="B12:B21" si="14">B11</f>
        <v>0</v>
      </c>
      <c r="C12" s="57">
        <f t="shared" ref="C12:C21" si="15">C11</f>
        <v>0</v>
      </c>
      <c r="D12" s="57">
        <f t="shared" ref="D12:D21" si="16">D11</f>
        <v>0</v>
      </c>
      <c r="E12" s="57">
        <f t="shared" ref="E12:E21" si="17">E11</f>
        <v>0</v>
      </c>
      <c r="F12" s="57">
        <f t="shared" ref="F12:F21" si="18">F11</f>
        <v>0</v>
      </c>
      <c r="G12" s="57">
        <f t="shared" ref="G12:G21" si="19">G11</f>
        <v>0</v>
      </c>
      <c r="H12" s="58">
        <f t="shared" si="1"/>
        <v>0</v>
      </c>
      <c r="I12" s="58">
        <f t="shared" si="2"/>
        <v>0</v>
      </c>
      <c r="J12" s="58">
        <f t="shared" si="3"/>
        <v>0</v>
      </c>
      <c r="K12" s="58">
        <f t="shared" si="4"/>
        <v>0</v>
      </c>
      <c r="L12" s="58">
        <f t="shared" si="5"/>
        <v>0</v>
      </c>
      <c r="M12" s="58">
        <f t="shared" si="6"/>
        <v>0</v>
      </c>
      <c r="N12" s="58">
        <f t="shared" si="7"/>
        <v>0</v>
      </c>
      <c r="O12" s="58">
        <f t="shared" si="8"/>
        <v>0</v>
      </c>
      <c r="P12" s="58">
        <f t="shared" si="9"/>
        <v>0</v>
      </c>
      <c r="Q12" s="58">
        <f t="shared" si="10"/>
        <v>0</v>
      </c>
      <c r="R12" s="58">
        <f t="shared" si="11"/>
        <v>0</v>
      </c>
      <c r="S12" s="58">
        <f t="shared" si="12"/>
        <v>0</v>
      </c>
      <c r="T12" s="58">
        <f t="shared" si="13"/>
        <v>0</v>
      </c>
      <c r="U12" s="59"/>
      <c r="V12" t="s">
        <v>156</v>
      </c>
    </row>
    <row r="13" spans="1:28">
      <c r="A13" s="39" t="s">
        <v>157</v>
      </c>
      <c r="B13" s="57">
        <f t="shared" si="14"/>
        <v>0</v>
      </c>
      <c r="C13" s="57">
        <f t="shared" si="15"/>
        <v>0</v>
      </c>
      <c r="D13" s="57">
        <f t="shared" si="16"/>
        <v>0</v>
      </c>
      <c r="E13" s="57">
        <f t="shared" si="17"/>
        <v>0</v>
      </c>
      <c r="F13" s="57">
        <f t="shared" si="18"/>
        <v>0</v>
      </c>
      <c r="G13" s="57">
        <f t="shared" si="19"/>
        <v>0</v>
      </c>
      <c r="H13" s="58">
        <f t="shared" si="1"/>
        <v>0</v>
      </c>
      <c r="I13" s="58">
        <f t="shared" si="2"/>
        <v>0</v>
      </c>
      <c r="J13" s="58">
        <f t="shared" si="3"/>
        <v>0</v>
      </c>
      <c r="K13" s="58">
        <f t="shared" si="4"/>
        <v>0</v>
      </c>
      <c r="L13" s="58">
        <f t="shared" si="5"/>
        <v>0</v>
      </c>
      <c r="M13" s="58">
        <f t="shared" si="6"/>
        <v>0</v>
      </c>
      <c r="N13" s="58">
        <f t="shared" si="7"/>
        <v>0</v>
      </c>
      <c r="O13" s="58">
        <f t="shared" si="8"/>
        <v>0</v>
      </c>
      <c r="P13" s="58">
        <f t="shared" si="9"/>
        <v>0</v>
      </c>
      <c r="Q13" s="58">
        <f t="shared" si="10"/>
        <v>0</v>
      </c>
      <c r="R13" s="58">
        <f t="shared" si="11"/>
        <v>0</v>
      </c>
      <c r="S13" s="58">
        <f t="shared" si="12"/>
        <v>0</v>
      </c>
      <c r="T13" s="58">
        <f t="shared" si="13"/>
        <v>0</v>
      </c>
      <c r="U13" s="59"/>
      <c r="V13" t="s">
        <v>157</v>
      </c>
    </row>
    <row r="14" spans="1:28">
      <c r="A14" s="39" t="s">
        <v>158</v>
      </c>
      <c r="B14" s="57">
        <f t="shared" si="14"/>
        <v>0</v>
      </c>
      <c r="C14" s="57">
        <f t="shared" si="15"/>
        <v>0</v>
      </c>
      <c r="D14" s="57">
        <f t="shared" si="16"/>
        <v>0</v>
      </c>
      <c r="E14" s="57">
        <f t="shared" si="17"/>
        <v>0</v>
      </c>
      <c r="F14" s="57">
        <f t="shared" si="18"/>
        <v>0</v>
      </c>
      <c r="G14" s="57">
        <f t="shared" si="19"/>
        <v>0</v>
      </c>
      <c r="H14" s="58">
        <f t="shared" si="1"/>
        <v>0</v>
      </c>
      <c r="I14" s="58">
        <f t="shared" si="2"/>
        <v>0</v>
      </c>
      <c r="J14" s="58">
        <f t="shared" si="3"/>
        <v>0</v>
      </c>
      <c r="K14" s="58">
        <f t="shared" si="4"/>
        <v>0</v>
      </c>
      <c r="L14" s="58">
        <f t="shared" si="5"/>
        <v>0</v>
      </c>
      <c r="M14" s="58">
        <f t="shared" si="6"/>
        <v>0</v>
      </c>
      <c r="N14" s="58">
        <f t="shared" si="7"/>
        <v>0</v>
      </c>
      <c r="O14" s="58">
        <f t="shared" si="8"/>
        <v>0</v>
      </c>
      <c r="P14" s="58">
        <f t="shared" si="9"/>
        <v>0</v>
      </c>
      <c r="Q14" s="58">
        <f t="shared" si="10"/>
        <v>0</v>
      </c>
      <c r="R14" s="58">
        <f t="shared" si="11"/>
        <v>0</v>
      </c>
      <c r="S14" s="58">
        <f t="shared" si="12"/>
        <v>0</v>
      </c>
      <c r="T14" s="58">
        <f t="shared" si="13"/>
        <v>0</v>
      </c>
      <c r="U14" s="59"/>
      <c r="V14" t="s">
        <v>158</v>
      </c>
    </row>
    <row r="15" spans="1:28">
      <c r="A15" s="39" t="s">
        <v>159</v>
      </c>
      <c r="B15" s="57">
        <f t="shared" si="14"/>
        <v>0</v>
      </c>
      <c r="C15" s="57">
        <f t="shared" si="15"/>
        <v>0</v>
      </c>
      <c r="D15" s="57">
        <f t="shared" si="16"/>
        <v>0</v>
      </c>
      <c r="E15" s="57">
        <f t="shared" si="17"/>
        <v>0</v>
      </c>
      <c r="F15" s="57">
        <f t="shared" si="18"/>
        <v>0</v>
      </c>
      <c r="G15" s="57">
        <f t="shared" si="19"/>
        <v>0</v>
      </c>
      <c r="H15" s="58">
        <f t="shared" si="1"/>
        <v>0</v>
      </c>
      <c r="I15" s="58">
        <f t="shared" si="2"/>
        <v>0</v>
      </c>
      <c r="J15" s="58">
        <f t="shared" si="3"/>
        <v>0</v>
      </c>
      <c r="K15" s="58">
        <f t="shared" si="4"/>
        <v>0</v>
      </c>
      <c r="L15" s="58">
        <f t="shared" si="5"/>
        <v>0</v>
      </c>
      <c r="M15" s="58">
        <f t="shared" si="6"/>
        <v>0</v>
      </c>
      <c r="N15" s="58">
        <f t="shared" si="7"/>
        <v>0</v>
      </c>
      <c r="O15" s="58">
        <f t="shared" si="8"/>
        <v>0</v>
      </c>
      <c r="P15" s="58">
        <f t="shared" si="9"/>
        <v>0</v>
      </c>
      <c r="Q15" s="58">
        <f t="shared" si="10"/>
        <v>0</v>
      </c>
      <c r="R15" s="58">
        <f t="shared" si="11"/>
        <v>0</v>
      </c>
      <c r="S15" s="58">
        <f t="shared" si="12"/>
        <v>0</v>
      </c>
      <c r="T15" s="58">
        <f t="shared" si="13"/>
        <v>0</v>
      </c>
      <c r="U15" s="59"/>
      <c r="V15" t="s">
        <v>159</v>
      </c>
    </row>
    <row r="16" spans="1:28">
      <c r="A16" s="39" t="s">
        <v>160</v>
      </c>
      <c r="B16" s="57">
        <f t="shared" si="14"/>
        <v>0</v>
      </c>
      <c r="C16" s="57">
        <f t="shared" si="15"/>
        <v>0</v>
      </c>
      <c r="D16" s="57">
        <f t="shared" si="16"/>
        <v>0</v>
      </c>
      <c r="E16" s="57">
        <f t="shared" si="17"/>
        <v>0</v>
      </c>
      <c r="F16" s="57">
        <f t="shared" si="18"/>
        <v>0</v>
      </c>
      <c r="G16" s="57">
        <f t="shared" si="19"/>
        <v>0</v>
      </c>
      <c r="H16" s="58">
        <f t="shared" si="1"/>
        <v>0</v>
      </c>
      <c r="I16" s="58">
        <f t="shared" si="2"/>
        <v>0</v>
      </c>
      <c r="J16" s="58">
        <f t="shared" si="3"/>
        <v>0</v>
      </c>
      <c r="K16" s="58">
        <f t="shared" si="4"/>
        <v>0</v>
      </c>
      <c r="L16" s="58">
        <f t="shared" si="5"/>
        <v>0</v>
      </c>
      <c r="M16" s="58">
        <f t="shared" si="6"/>
        <v>0</v>
      </c>
      <c r="N16" s="58">
        <f t="shared" si="7"/>
        <v>0</v>
      </c>
      <c r="O16" s="58">
        <f t="shared" si="8"/>
        <v>0</v>
      </c>
      <c r="P16" s="58">
        <f>ROUND(G16*$P$4,0)</f>
        <v>0</v>
      </c>
      <c r="Q16" s="58">
        <f>ROUND(G16*$Q$4,0)</f>
        <v>0</v>
      </c>
      <c r="R16" s="58">
        <f t="shared" si="11"/>
        <v>0</v>
      </c>
      <c r="S16" s="58">
        <f t="shared" si="12"/>
        <v>0</v>
      </c>
      <c r="T16" s="58">
        <f t="shared" si="13"/>
        <v>0</v>
      </c>
      <c r="U16" s="59"/>
      <c r="V16" t="s">
        <v>160</v>
      </c>
    </row>
    <row r="17" spans="1:29">
      <c r="A17" s="39" t="s">
        <v>161</v>
      </c>
      <c r="B17" s="57">
        <f t="shared" si="14"/>
        <v>0</v>
      </c>
      <c r="C17" s="57">
        <f t="shared" si="15"/>
        <v>0</v>
      </c>
      <c r="D17" s="57">
        <f t="shared" si="16"/>
        <v>0</v>
      </c>
      <c r="E17" s="57">
        <f t="shared" si="17"/>
        <v>0</v>
      </c>
      <c r="F17" s="57">
        <f t="shared" si="18"/>
        <v>0</v>
      </c>
      <c r="G17" s="57">
        <f t="shared" si="19"/>
        <v>0</v>
      </c>
      <c r="H17" s="58">
        <f t="shared" si="1"/>
        <v>0</v>
      </c>
      <c r="I17" s="58">
        <f t="shared" si="2"/>
        <v>0</v>
      </c>
      <c r="J17" s="58">
        <f t="shared" si="3"/>
        <v>0</v>
      </c>
      <c r="K17" s="58">
        <f t="shared" si="4"/>
        <v>0</v>
      </c>
      <c r="L17" s="58">
        <f t="shared" si="5"/>
        <v>0</v>
      </c>
      <c r="M17" s="58">
        <f t="shared" si="6"/>
        <v>0</v>
      </c>
      <c r="N17" s="58">
        <f t="shared" si="7"/>
        <v>0</v>
      </c>
      <c r="O17" s="58">
        <f t="shared" si="8"/>
        <v>0</v>
      </c>
      <c r="P17" s="58">
        <f t="shared" ref="P17:P21" si="20">ROUND(G17*$P$4,0)</f>
        <v>0</v>
      </c>
      <c r="Q17" s="58">
        <f t="shared" ref="Q17:Q21" si="21">ROUND(G17*$Q$4,0)</f>
        <v>0</v>
      </c>
      <c r="R17" s="58">
        <f t="shared" si="11"/>
        <v>0</v>
      </c>
      <c r="S17" s="58">
        <f t="shared" si="12"/>
        <v>0</v>
      </c>
      <c r="T17" s="58">
        <f t="shared" si="13"/>
        <v>0</v>
      </c>
      <c r="U17" s="59"/>
      <c r="V17" t="s">
        <v>161</v>
      </c>
    </row>
    <row r="18" spans="1:29">
      <c r="A18" s="39" t="s">
        <v>162</v>
      </c>
      <c r="B18" s="57">
        <f t="shared" si="14"/>
        <v>0</v>
      </c>
      <c r="C18" s="57">
        <f t="shared" si="15"/>
        <v>0</v>
      </c>
      <c r="D18" s="57">
        <f t="shared" si="16"/>
        <v>0</v>
      </c>
      <c r="E18" s="57">
        <f t="shared" si="17"/>
        <v>0</v>
      </c>
      <c r="F18" s="57">
        <f t="shared" si="18"/>
        <v>0</v>
      </c>
      <c r="G18" s="57">
        <f t="shared" si="19"/>
        <v>0</v>
      </c>
      <c r="H18" s="58">
        <f t="shared" si="1"/>
        <v>0</v>
      </c>
      <c r="I18" s="58">
        <f t="shared" si="2"/>
        <v>0</v>
      </c>
      <c r="J18" s="58">
        <f t="shared" si="3"/>
        <v>0</v>
      </c>
      <c r="K18" s="58">
        <f t="shared" si="4"/>
        <v>0</v>
      </c>
      <c r="L18" s="58">
        <f t="shared" si="5"/>
        <v>0</v>
      </c>
      <c r="M18" s="58">
        <f t="shared" si="6"/>
        <v>0</v>
      </c>
      <c r="N18" s="58">
        <f t="shared" si="7"/>
        <v>0</v>
      </c>
      <c r="O18" s="58">
        <f t="shared" si="8"/>
        <v>0</v>
      </c>
      <c r="P18" s="58">
        <f t="shared" si="20"/>
        <v>0</v>
      </c>
      <c r="Q18" s="58">
        <f t="shared" si="21"/>
        <v>0</v>
      </c>
      <c r="R18" s="58">
        <f t="shared" si="11"/>
        <v>0</v>
      </c>
      <c r="S18" s="58">
        <f t="shared" si="12"/>
        <v>0</v>
      </c>
      <c r="T18" s="58">
        <f t="shared" si="13"/>
        <v>0</v>
      </c>
      <c r="U18" s="59"/>
      <c r="V18" t="s">
        <v>162</v>
      </c>
    </row>
    <row r="19" spans="1:29">
      <c r="A19" s="39" t="s">
        <v>163</v>
      </c>
      <c r="B19" s="57">
        <f t="shared" si="14"/>
        <v>0</v>
      </c>
      <c r="C19" s="57">
        <f t="shared" si="15"/>
        <v>0</v>
      </c>
      <c r="D19" s="57">
        <f t="shared" si="16"/>
        <v>0</v>
      </c>
      <c r="E19" s="57">
        <f t="shared" si="17"/>
        <v>0</v>
      </c>
      <c r="F19" s="57">
        <f t="shared" si="18"/>
        <v>0</v>
      </c>
      <c r="G19" s="57">
        <f t="shared" si="19"/>
        <v>0</v>
      </c>
      <c r="H19" s="58">
        <f t="shared" si="1"/>
        <v>0</v>
      </c>
      <c r="I19" s="58">
        <f t="shared" si="2"/>
        <v>0</v>
      </c>
      <c r="J19" s="58">
        <f t="shared" si="3"/>
        <v>0</v>
      </c>
      <c r="K19" s="58">
        <f t="shared" si="4"/>
        <v>0</v>
      </c>
      <c r="L19" s="58">
        <f t="shared" si="5"/>
        <v>0</v>
      </c>
      <c r="M19" s="58">
        <f t="shared" si="6"/>
        <v>0</v>
      </c>
      <c r="N19" s="58">
        <f t="shared" si="7"/>
        <v>0</v>
      </c>
      <c r="O19" s="58">
        <f t="shared" si="8"/>
        <v>0</v>
      </c>
      <c r="P19" s="58">
        <f t="shared" si="20"/>
        <v>0</v>
      </c>
      <c r="Q19" s="58">
        <f t="shared" si="21"/>
        <v>0</v>
      </c>
      <c r="R19" s="58">
        <f t="shared" si="11"/>
        <v>0</v>
      </c>
      <c r="S19" s="58">
        <f t="shared" si="12"/>
        <v>0</v>
      </c>
      <c r="T19" s="58">
        <f t="shared" si="13"/>
        <v>0</v>
      </c>
      <c r="U19" s="59"/>
      <c r="V19" t="s">
        <v>163</v>
      </c>
    </row>
    <row r="20" spans="1:29">
      <c r="A20" s="39" t="s">
        <v>164</v>
      </c>
      <c r="B20" s="57">
        <f t="shared" si="14"/>
        <v>0</v>
      </c>
      <c r="C20" s="57">
        <f t="shared" si="15"/>
        <v>0</v>
      </c>
      <c r="D20" s="57">
        <f t="shared" si="16"/>
        <v>0</v>
      </c>
      <c r="E20" s="57">
        <f t="shared" si="17"/>
        <v>0</v>
      </c>
      <c r="F20" s="57">
        <f t="shared" si="18"/>
        <v>0</v>
      </c>
      <c r="G20" s="57">
        <f t="shared" si="19"/>
        <v>0</v>
      </c>
      <c r="H20" s="58">
        <f t="shared" si="1"/>
        <v>0</v>
      </c>
      <c r="I20" s="58">
        <f t="shared" si="2"/>
        <v>0</v>
      </c>
      <c r="J20" s="58">
        <f t="shared" si="3"/>
        <v>0</v>
      </c>
      <c r="K20" s="58">
        <f t="shared" si="4"/>
        <v>0</v>
      </c>
      <c r="L20" s="58">
        <f t="shared" si="5"/>
        <v>0</v>
      </c>
      <c r="M20" s="58">
        <f t="shared" si="6"/>
        <v>0</v>
      </c>
      <c r="N20" s="58">
        <f t="shared" si="7"/>
        <v>0</v>
      </c>
      <c r="O20" s="58">
        <f t="shared" si="8"/>
        <v>0</v>
      </c>
      <c r="P20" s="58">
        <f t="shared" si="20"/>
        <v>0</v>
      </c>
      <c r="Q20" s="58">
        <f t="shared" si="21"/>
        <v>0</v>
      </c>
      <c r="R20" s="58">
        <f t="shared" si="11"/>
        <v>0</v>
      </c>
      <c r="S20" s="58">
        <f t="shared" si="12"/>
        <v>0</v>
      </c>
      <c r="T20" s="58">
        <f t="shared" si="13"/>
        <v>0</v>
      </c>
      <c r="U20" s="59"/>
      <c r="V20" t="s">
        <v>164</v>
      </c>
    </row>
    <row r="21" spans="1:29">
      <c r="A21" s="39" t="s">
        <v>165</v>
      </c>
      <c r="B21" s="57">
        <f t="shared" si="14"/>
        <v>0</v>
      </c>
      <c r="C21" s="57">
        <f t="shared" si="15"/>
        <v>0</v>
      </c>
      <c r="D21" s="57">
        <f t="shared" si="16"/>
        <v>0</v>
      </c>
      <c r="E21" s="57">
        <f t="shared" si="17"/>
        <v>0</v>
      </c>
      <c r="F21" s="57">
        <f t="shared" si="18"/>
        <v>0</v>
      </c>
      <c r="G21" s="57">
        <f t="shared" si="19"/>
        <v>0</v>
      </c>
      <c r="H21" s="58">
        <f t="shared" si="1"/>
        <v>0</v>
      </c>
      <c r="I21" s="58">
        <f t="shared" si="2"/>
        <v>0</v>
      </c>
      <c r="J21" s="58">
        <f t="shared" si="3"/>
        <v>0</v>
      </c>
      <c r="K21" s="58">
        <f t="shared" si="4"/>
        <v>0</v>
      </c>
      <c r="L21" s="58">
        <f t="shared" si="5"/>
        <v>0</v>
      </c>
      <c r="M21" s="58">
        <f t="shared" si="6"/>
        <v>0</v>
      </c>
      <c r="N21" s="58">
        <f t="shared" si="7"/>
        <v>0</v>
      </c>
      <c r="O21" s="58">
        <f t="shared" si="8"/>
        <v>0</v>
      </c>
      <c r="P21" s="58">
        <f t="shared" si="20"/>
        <v>0</v>
      </c>
      <c r="Q21" s="58">
        <f t="shared" si="21"/>
        <v>0</v>
      </c>
      <c r="R21" s="58">
        <f t="shared" si="11"/>
        <v>0</v>
      </c>
      <c r="S21" s="58">
        <f t="shared" si="12"/>
        <v>0</v>
      </c>
      <c r="T21" s="58">
        <f t="shared" si="13"/>
        <v>0</v>
      </c>
      <c r="U21" s="59"/>
      <c r="V21" t="s">
        <v>165</v>
      </c>
    </row>
    <row r="22" spans="1:29">
      <c r="T22" s="60">
        <f>SUM(T11:T21)</f>
        <v>0</v>
      </c>
    </row>
    <row r="23" spans="1:29">
      <c r="A23" s="41" t="s">
        <v>166</v>
      </c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</row>
    <row r="24" s="27" customFormat="1" ht="28.05" customHeight="1" spans="1:29">
      <c r="A24" s="61" t="s">
        <v>124</v>
      </c>
      <c r="B24" s="62" t="s">
        <v>167</v>
      </c>
      <c r="C24" s="62" t="s">
        <v>168</v>
      </c>
      <c r="D24" s="63" t="s">
        <v>169</v>
      </c>
      <c r="E24" s="63"/>
      <c r="F24" s="63"/>
      <c r="G24" s="63"/>
      <c r="H24" s="63" t="s">
        <v>170</v>
      </c>
      <c r="I24" s="63"/>
      <c r="J24" s="63"/>
      <c r="K24" s="63"/>
      <c r="L24" s="63"/>
      <c r="M24" s="63"/>
      <c r="N24" s="63"/>
      <c r="O24" s="63" t="s">
        <v>171</v>
      </c>
      <c r="P24" s="63"/>
      <c r="Q24" s="63"/>
      <c r="R24" s="63"/>
      <c r="S24" s="63"/>
      <c r="T24" s="64" t="s">
        <v>172</v>
      </c>
      <c r="U24" s="61" t="s">
        <v>173</v>
      </c>
      <c r="V24" s="64" t="s">
        <v>79</v>
      </c>
      <c r="W24" s="65" t="s">
        <v>174</v>
      </c>
      <c r="X24" s="64" t="s">
        <v>175</v>
      </c>
      <c r="Y24" s="63" t="s">
        <v>176</v>
      </c>
      <c r="Z24" s="66" t="s">
        <v>134</v>
      </c>
      <c r="AA24" s="46" t="s">
        <v>177</v>
      </c>
      <c r="AB24" s="67" t="s">
        <v>178</v>
      </c>
    </row>
    <row r="25" s="28" customFormat="1" ht="28.8" spans="1:29">
      <c r="A25" s="68"/>
      <c r="B25" s="69"/>
      <c r="C25" s="69"/>
      <c r="D25" s="46" t="s">
        <v>179</v>
      </c>
      <c r="E25" s="46" t="s">
        <v>180</v>
      </c>
      <c r="F25" s="46" t="s">
        <v>137</v>
      </c>
      <c r="G25" s="46" t="s">
        <v>140</v>
      </c>
      <c r="H25" s="46" t="s">
        <v>181</v>
      </c>
      <c r="I25" s="46" t="s">
        <v>182</v>
      </c>
      <c r="J25" s="46" t="s">
        <v>183</v>
      </c>
      <c r="K25" s="46" t="s">
        <v>184</v>
      </c>
      <c r="L25" s="46" t="s">
        <v>185</v>
      </c>
      <c r="M25" s="46" t="s">
        <v>186</v>
      </c>
      <c r="N25" s="46" t="s">
        <v>187</v>
      </c>
      <c r="O25" s="46" t="s">
        <v>188</v>
      </c>
      <c r="P25" s="46" t="s">
        <v>189</v>
      </c>
      <c r="Q25" s="46" t="s">
        <v>190</v>
      </c>
      <c r="R25" s="46" t="s">
        <v>191</v>
      </c>
      <c r="S25" s="46" t="s">
        <v>192</v>
      </c>
      <c r="T25" s="70"/>
      <c r="U25" s="68"/>
      <c r="V25" s="70"/>
      <c r="W25" s="71"/>
      <c r="X25" s="70"/>
      <c r="Y25" s="63"/>
      <c r="Z25" s="66"/>
      <c r="AA25" s="46"/>
      <c r="AB25" s="67"/>
    </row>
    <row r="26" spans="1:29">
      <c r="A26" s="72" t="s">
        <v>154</v>
      </c>
      <c r="B26" s="58">
        <f>IF(SUMIF($B$43:$B$1000,A26,$G$43:$G$1000)-R10-SUMIF($B$43:$B$1000,A26,$K$43:$K$1000)&lt;SUM(D26:G26),SUM(D26:G26),SUMIF($B$43:$B$1000,A26,$G$43:$G$1000)-R10-SUMIF($B$43:$B$1000,A26,$K$43:$K$1000))</f>
        <v>0</v>
      </c>
      <c r="C26" s="73">
        <v>5000</v>
      </c>
      <c r="D26" s="58">
        <f>I10</f>
        <v>0</v>
      </c>
      <c r="E26" s="58">
        <f>K10</f>
        <v>0</v>
      </c>
      <c r="F26" s="58">
        <f>M10</f>
        <v>0</v>
      </c>
      <c r="G26" s="58">
        <f>Q10</f>
        <v>0</v>
      </c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8">
        <f>ROUND(B26*30%,2)</f>
        <v>0</v>
      </c>
      <c r="T26" s="58">
        <f>IF(B26-SUM(C26:S26)&lt;=0,0,B26-SUM(C26:S26))</f>
        <v>0</v>
      </c>
      <c r="U26" s="138" t="str">
        <f t="shared" ref="U26:U37" si="22">IF(T26=0,"",IF(T26&lt;=36000,1,(IF(T26&lt;=144000,2,IF(T26&lt;=300000,3,IF(T26&lt;=420000,4,IF(T26&lt;=660000,5,IF(T26&lt;=960000,6,7))))))))</f>
        <v/>
      </c>
      <c r="V26" s="75">
        <f t="shared" ref="V26:V37" si="23">IF(U26=1,T26*3%,IF(U26=2,T26*10%-2520,IF(U26=3,T26*20%-16920,IF(U26=4,T26*25%-31920,IF(U26=5,T26*30%-52930,IF(U26=6,T26*35%-85920,IF(U26=7,T26*45%-181920,0)))))))</f>
        <v>0</v>
      </c>
      <c r="W26" s="75">
        <f>IF(ROUND(V26,2)&lt;0,0,ROUND(V26,2))</f>
        <v>0</v>
      </c>
      <c r="X26" s="76"/>
      <c r="Y26" s="77" t="str">
        <f>IF(W26=0,"",W26=X26)</f>
        <v/>
      </c>
      <c r="Z26" s="59"/>
      <c r="AA26" s="78">
        <f>IF(SUMIF($B$43:$B$1000,A26,$G$43:$G$1000)-R10&lt;0,0,SUMIF($B$43:$B$1000,A26,$G$43:$G$1000)-R10)</f>
        <v>0</v>
      </c>
      <c r="AB26" s="79">
        <f>B26-D26-E26-F26-G26-X26</f>
        <v>0</v>
      </c>
      <c r="AC26" t="s">
        <v>154</v>
      </c>
    </row>
    <row r="27" spans="1:29">
      <c r="A27" s="72" t="s">
        <v>155</v>
      </c>
      <c r="B27" s="58">
        <f t="shared" ref="B27:B37" si="24">IF(SUMIF($B$43:$B$1000,A27,$G$43:$G$1000)-R11-SUMIF($B$43:$B$1000,A27,$K$43:$K$1000)&lt;SUM(D27:G27),SUM(D27:G27),SUMIF($B$43:$B$1000,A27,$G$43:$G$1000)-R11-SUMIF($B$43:$B$1000,A27,$K$43:$K$1000))</f>
        <v>0</v>
      </c>
      <c r="C27" s="73">
        <v>5000</v>
      </c>
      <c r="D27" s="58">
        <f t="shared" ref="D27:D37" si="25">I11</f>
        <v>0</v>
      </c>
      <c r="E27" s="58">
        <f t="shared" ref="E27:E37" si="26">K11</f>
        <v>0</v>
      </c>
      <c r="F27" s="58">
        <f t="shared" ref="F27:F37" si="27">M11</f>
        <v>0</v>
      </c>
      <c r="G27" s="58">
        <f t="shared" ref="G27:G37" si="28">Q11</f>
        <v>0</v>
      </c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8">
        <f t="shared" ref="S27:S37" si="29">ROUND(B27*30%,2)</f>
        <v>0</v>
      </c>
      <c r="T27" s="58">
        <f>IF(SUM($B$26:B27)-SUM($C$26:S27)&lt;=0,0,SUM($B$26:B27)-SUM($C$26:S27))</f>
        <v>0</v>
      </c>
      <c r="U27" s="138" t="str">
        <f t="shared" si="22"/>
        <v/>
      </c>
      <c r="V27" s="75">
        <f t="shared" si="23"/>
        <v>0</v>
      </c>
      <c r="W27" s="75">
        <f>IF(ROUND(V27-SUM($X$26:X26),2)&lt;0,0,ROUND(V27-SUM($X$26:X26),2))</f>
        <v>0</v>
      </c>
      <c r="X27" s="76"/>
      <c r="Y27" s="77" t="str">
        <f t="shared" ref="Y27:Y38" si="30">IF(W27=0,"",W27=X27)</f>
        <v/>
      </c>
      <c r="Z27" s="59"/>
      <c r="AA27" s="78">
        <f t="shared" ref="AA27:AA37" si="31">IF(SUMIF($B$43:$B$1000,A27,$G$43:$G$1000)-R11&lt;0,0,SUMIF($B$43:$B$1000,A27,$G$43:$G$1000)-R11)</f>
        <v>0</v>
      </c>
      <c r="AB27" s="79">
        <f t="shared" ref="AB27:AB37" si="32">B27-D27-E27-F27-G27-X27</f>
        <v>0</v>
      </c>
      <c r="AC27" t="s">
        <v>155</v>
      </c>
    </row>
    <row r="28" spans="1:29">
      <c r="A28" s="72" t="s">
        <v>156</v>
      </c>
      <c r="B28" s="58">
        <f t="shared" si="24"/>
        <v>0</v>
      </c>
      <c r="C28" s="73">
        <v>5000</v>
      </c>
      <c r="D28" s="58">
        <f t="shared" si="25"/>
        <v>0</v>
      </c>
      <c r="E28" s="58">
        <f t="shared" si="26"/>
        <v>0</v>
      </c>
      <c r="F28" s="58">
        <f t="shared" si="27"/>
        <v>0</v>
      </c>
      <c r="G28" s="58">
        <f t="shared" si="28"/>
        <v>0</v>
      </c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8">
        <f t="shared" si="29"/>
        <v>0</v>
      </c>
      <c r="T28" s="58">
        <f>IF(SUM($B$26:B28)-SUM($C$26:S28)&lt;=0,0,SUM($B$26:B28)-SUM($C$26:S28))</f>
        <v>0</v>
      </c>
      <c r="U28" s="138" t="str">
        <f t="shared" si="22"/>
        <v/>
      </c>
      <c r="V28" s="75">
        <f t="shared" si="23"/>
        <v>0</v>
      </c>
      <c r="W28" s="75">
        <f>IF(ROUND(V28-SUM($X$26:X27),2)&lt;0,0,ROUND(V28-SUM($X$26:X27),2))</f>
        <v>0</v>
      </c>
      <c r="X28" s="76"/>
      <c r="Y28" s="77" t="str">
        <f t="shared" si="30"/>
        <v/>
      </c>
      <c r="Z28" s="59"/>
      <c r="AA28" s="78">
        <f t="shared" si="31"/>
        <v>0</v>
      </c>
      <c r="AB28" s="79">
        <f t="shared" si="32"/>
        <v>0</v>
      </c>
      <c r="AC28" t="s">
        <v>156</v>
      </c>
    </row>
    <row r="29" spans="1:29">
      <c r="A29" s="72" t="s">
        <v>157</v>
      </c>
      <c r="B29" s="58">
        <f t="shared" si="24"/>
        <v>0</v>
      </c>
      <c r="C29" s="73">
        <v>5000</v>
      </c>
      <c r="D29" s="58">
        <f t="shared" si="25"/>
        <v>0</v>
      </c>
      <c r="E29" s="58">
        <f t="shared" si="26"/>
        <v>0</v>
      </c>
      <c r="F29" s="58">
        <f t="shared" si="27"/>
        <v>0</v>
      </c>
      <c r="G29" s="58">
        <f t="shared" si="28"/>
        <v>0</v>
      </c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8">
        <f t="shared" si="29"/>
        <v>0</v>
      </c>
      <c r="T29" s="58">
        <f>IF(SUM($B$26:B29)-SUM($C$26:S29)&lt;=0,0,SUM($B$26:B29)-SUM($C$26:S29))</f>
        <v>0</v>
      </c>
      <c r="U29" s="138" t="str">
        <f t="shared" si="22"/>
        <v/>
      </c>
      <c r="V29" s="75">
        <f t="shared" si="23"/>
        <v>0</v>
      </c>
      <c r="W29" s="75">
        <f>IF(ROUND(V29-SUM($X$26:X28),2)&lt;0,0,ROUND(V29-SUM($X$26:X28),2))</f>
        <v>0</v>
      </c>
      <c r="X29" s="76"/>
      <c r="Y29" s="77" t="str">
        <f t="shared" si="30"/>
        <v/>
      </c>
      <c r="Z29" s="59"/>
      <c r="AA29" s="78">
        <f t="shared" si="31"/>
        <v>0</v>
      </c>
      <c r="AB29" s="79">
        <f t="shared" si="32"/>
        <v>0</v>
      </c>
      <c r="AC29" t="s">
        <v>157</v>
      </c>
    </row>
    <row r="30" spans="1:29">
      <c r="A30" s="72" t="s">
        <v>158</v>
      </c>
      <c r="B30" s="58">
        <f t="shared" si="24"/>
        <v>0</v>
      </c>
      <c r="C30" s="73">
        <v>5000</v>
      </c>
      <c r="D30" s="58">
        <f t="shared" si="25"/>
        <v>0</v>
      </c>
      <c r="E30" s="58">
        <f t="shared" si="26"/>
        <v>0</v>
      </c>
      <c r="F30" s="58">
        <f t="shared" si="27"/>
        <v>0</v>
      </c>
      <c r="G30" s="58">
        <f t="shared" si="28"/>
        <v>0</v>
      </c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8">
        <f t="shared" si="29"/>
        <v>0</v>
      </c>
      <c r="T30" s="58">
        <f>IF(SUM($B$26:B30)-SUM($C$26:S30)&lt;=0,0,SUM($B$26:B30)-SUM($C$26:S30))</f>
        <v>0</v>
      </c>
      <c r="U30" s="138" t="str">
        <f t="shared" si="22"/>
        <v/>
      </c>
      <c r="V30" s="75">
        <f t="shared" si="23"/>
        <v>0</v>
      </c>
      <c r="W30" s="75">
        <f>IF(ROUND(V30-SUM($X$26:X29),2)&lt;0,0,ROUND(V30-SUM($X$26:X29),2))</f>
        <v>0</v>
      </c>
      <c r="X30" s="76"/>
      <c r="Y30" s="77" t="str">
        <f t="shared" si="30"/>
        <v/>
      </c>
      <c r="Z30" s="59"/>
      <c r="AA30" s="78">
        <f t="shared" si="31"/>
        <v>0</v>
      </c>
      <c r="AB30" s="79">
        <f t="shared" si="32"/>
        <v>0</v>
      </c>
      <c r="AC30" t="s">
        <v>158</v>
      </c>
    </row>
    <row r="31" spans="1:29">
      <c r="A31" s="72" t="s">
        <v>159</v>
      </c>
      <c r="B31" s="58">
        <f t="shared" si="24"/>
        <v>0</v>
      </c>
      <c r="C31" s="73">
        <v>5000</v>
      </c>
      <c r="D31" s="58">
        <f t="shared" si="25"/>
        <v>0</v>
      </c>
      <c r="E31" s="58">
        <f t="shared" si="26"/>
        <v>0</v>
      </c>
      <c r="F31" s="58">
        <f t="shared" si="27"/>
        <v>0</v>
      </c>
      <c r="G31" s="58">
        <f t="shared" si="28"/>
        <v>0</v>
      </c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8">
        <f t="shared" si="29"/>
        <v>0</v>
      </c>
      <c r="T31" s="58">
        <f>IF(SUM($B$26:B31)-SUM($C$26:S31)&lt;=0,0,SUM($B$26:B31)-SUM($C$26:S31))</f>
        <v>0</v>
      </c>
      <c r="U31" s="138" t="str">
        <f t="shared" si="22"/>
        <v/>
      </c>
      <c r="V31" s="75">
        <f t="shared" si="23"/>
        <v>0</v>
      </c>
      <c r="W31" s="75">
        <f>IF(ROUND(V31-SUM($X$26:X30),2)&lt;0,0,ROUND(V31-SUM($X$26:X30),2))</f>
        <v>0</v>
      </c>
      <c r="X31" s="76"/>
      <c r="Y31" s="77" t="str">
        <f t="shared" si="30"/>
        <v/>
      </c>
      <c r="Z31" s="59"/>
      <c r="AA31" s="78">
        <f t="shared" si="31"/>
        <v>0</v>
      </c>
      <c r="AB31" s="79">
        <f t="shared" si="32"/>
        <v>0</v>
      </c>
      <c r="AC31" t="s">
        <v>159</v>
      </c>
    </row>
    <row r="32" spans="1:29">
      <c r="A32" s="72" t="s">
        <v>160</v>
      </c>
      <c r="B32" s="58">
        <f t="shared" si="24"/>
        <v>0</v>
      </c>
      <c r="C32" s="73">
        <v>5000</v>
      </c>
      <c r="D32" s="58">
        <f t="shared" si="25"/>
        <v>0</v>
      </c>
      <c r="E32" s="58">
        <f t="shared" si="26"/>
        <v>0</v>
      </c>
      <c r="F32" s="58">
        <f t="shared" si="27"/>
        <v>0</v>
      </c>
      <c r="G32" s="58">
        <f t="shared" si="28"/>
        <v>0</v>
      </c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8">
        <f t="shared" si="29"/>
        <v>0</v>
      </c>
      <c r="T32" s="58">
        <f>IF(SUM($B$26:B32)-SUM($C$26:S32)&lt;=0,0,SUM($B$26:B32)-SUM($C$26:S32))</f>
        <v>0</v>
      </c>
      <c r="U32" s="138" t="str">
        <f t="shared" si="22"/>
        <v/>
      </c>
      <c r="V32" s="75">
        <f t="shared" si="23"/>
        <v>0</v>
      </c>
      <c r="W32" s="75">
        <f>IF(ROUND(V32-SUM($X$26:X31),2)&lt;0,0,ROUND(V32-SUM($X$26:X31),2))</f>
        <v>0</v>
      </c>
      <c r="X32" s="76"/>
      <c r="Y32" s="77" t="str">
        <f t="shared" si="30"/>
        <v/>
      </c>
      <c r="Z32" s="59"/>
      <c r="AA32" s="78">
        <f t="shared" si="31"/>
        <v>0</v>
      </c>
      <c r="AB32" s="79">
        <f t="shared" si="32"/>
        <v>0</v>
      </c>
      <c r="AC32" t="s">
        <v>160</v>
      </c>
    </row>
    <row r="33" spans="1:29">
      <c r="A33" s="72" t="s">
        <v>161</v>
      </c>
      <c r="B33" s="58">
        <f t="shared" si="24"/>
        <v>0</v>
      </c>
      <c r="C33" s="73">
        <v>5000</v>
      </c>
      <c r="D33" s="58">
        <f t="shared" si="25"/>
        <v>0</v>
      </c>
      <c r="E33" s="58">
        <f t="shared" si="26"/>
        <v>0</v>
      </c>
      <c r="F33" s="58">
        <f t="shared" si="27"/>
        <v>0</v>
      </c>
      <c r="G33" s="58">
        <f t="shared" si="28"/>
        <v>0</v>
      </c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8">
        <f t="shared" si="29"/>
        <v>0</v>
      </c>
      <c r="T33" s="58">
        <f>IF(SUM($B$26:B33)-SUM($C$26:S33)&lt;=0,0,SUM($B$26:B33)-SUM($C$26:S33))</f>
        <v>0</v>
      </c>
      <c r="U33" s="138" t="str">
        <f t="shared" si="22"/>
        <v/>
      </c>
      <c r="V33" s="75">
        <f t="shared" si="23"/>
        <v>0</v>
      </c>
      <c r="W33" s="75">
        <f>IF(ROUND(V33-SUM($X$26:X32),2)&lt;0,0,ROUND(V33-SUM($X$26:X32),2))</f>
        <v>0</v>
      </c>
      <c r="X33" s="76"/>
      <c r="Y33" s="77" t="str">
        <f t="shared" si="30"/>
        <v/>
      </c>
      <c r="Z33" s="59"/>
      <c r="AA33" s="78">
        <f t="shared" si="31"/>
        <v>0</v>
      </c>
      <c r="AB33" s="79">
        <f t="shared" si="32"/>
        <v>0</v>
      </c>
      <c r="AC33" t="s">
        <v>161</v>
      </c>
    </row>
    <row r="34" spans="1:29">
      <c r="A34" s="72" t="s">
        <v>162</v>
      </c>
      <c r="B34" s="58">
        <f t="shared" si="24"/>
        <v>0</v>
      </c>
      <c r="C34" s="73">
        <v>5000</v>
      </c>
      <c r="D34" s="58">
        <f t="shared" si="25"/>
        <v>0</v>
      </c>
      <c r="E34" s="58">
        <f t="shared" si="26"/>
        <v>0</v>
      </c>
      <c r="F34" s="58">
        <f t="shared" si="27"/>
        <v>0</v>
      </c>
      <c r="G34" s="58">
        <f t="shared" si="28"/>
        <v>0</v>
      </c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8">
        <f t="shared" si="29"/>
        <v>0</v>
      </c>
      <c r="T34" s="58">
        <f>IF(SUM($B$26:B34)-SUM($C$26:S34)&lt;=0,0,SUM($B$26:B34)-SUM($C$26:S34))</f>
        <v>0</v>
      </c>
      <c r="U34" s="138" t="str">
        <f t="shared" si="22"/>
        <v/>
      </c>
      <c r="V34" s="75">
        <f t="shared" si="23"/>
        <v>0</v>
      </c>
      <c r="W34" s="75">
        <f>IF(ROUND(V34-SUM($X$26:X33),2)&lt;0,0,ROUND(V34-SUM($X$26:X33),2))</f>
        <v>0</v>
      </c>
      <c r="X34" s="76"/>
      <c r="Y34" s="77" t="str">
        <f t="shared" si="30"/>
        <v/>
      </c>
      <c r="Z34" s="59"/>
      <c r="AA34" s="78">
        <f t="shared" si="31"/>
        <v>0</v>
      </c>
      <c r="AB34" s="79">
        <f t="shared" si="32"/>
        <v>0</v>
      </c>
      <c r="AC34" t="s">
        <v>162</v>
      </c>
    </row>
    <row r="35" spans="1:29">
      <c r="A35" s="72" t="s">
        <v>163</v>
      </c>
      <c r="B35" s="58">
        <f t="shared" si="24"/>
        <v>0</v>
      </c>
      <c r="C35" s="73">
        <v>5000</v>
      </c>
      <c r="D35" s="58">
        <f t="shared" si="25"/>
        <v>0</v>
      </c>
      <c r="E35" s="58">
        <f t="shared" si="26"/>
        <v>0</v>
      </c>
      <c r="F35" s="58">
        <f t="shared" si="27"/>
        <v>0</v>
      </c>
      <c r="G35" s="58">
        <f t="shared" si="28"/>
        <v>0</v>
      </c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8">
        <f t="shared" si="29"/>
        <v>0</v>
      </c>
      <c r="T35" s="58">
        <f>IF(SUM($B$26:B35)-SUM($C$26:S35)&lt;=0,0,SUM($B$26:B35)-SUM($C$26:S35))</f>
        <v>0</v>
      </c>
      <c r="U35" s="138" t="str">
        <f t="shared" si="22"/>
        <v/>
      </c>
      <c r="V35" s="75">
        <f t="shared" si="23"/>
        <v>0</v>
      </c>
      <c r="W35" s="75">
        <f>IF(ROUND(V35-SUM($X$26:X34),2)&lt;0,0,ROUND(V35-SUM($X$26:X34),2))</f>
        <v>0</v>
      </c>
      <c r="X35" s="76"/>
      <c r="Y35" s="77" t="str">
        <f t="shared" si="30"/>
        <v/>
      </c>
      <c r="Z35" s="59"/>
      <c r="AA35" s="78">
        <f t="shared" si="31"/>
        <v>0</v>
      </c>
      <c r="AB35" s="79">
        <f t="shared" si="32"/>
        <v>0</v>
      </c>
      <c r="AC35" t="s">
        <v>163</v>
      </c>
    </row>
    <row r="36" spans="1:29">
      <c r="A36" s="72" t="s">
        <v>164</v>
      </c>
      <c r="B36" s="58">
        <f t="shared" si="24"/>
        <v>0</v>
      </c>
      <c r="C36" s="73">
        <v>5000</v>
      </c>
      <c r="D36" s="58">
        <f t="shared" si="25"/>
        <v>0</v>
      </c>
      <c r="E36" s="58">
        <f t="shared" si="26"/>
        <v>0</v>
      </c>
      <c r="F36" s="58">
        <f t="shared" si="27"/>
        <v>0</v>
      </c>
      <c r="G36" s="58">
        <f t="shared" si="28"/>
        <v>0</v>
      </c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  <c r="S36" s="58">
        <f t="shared" si="29"/>
        <v>0</v>
      </c>
      <c r="T36" s="58">
        <f>IF(SUM($B$26:B36)-SUM($C$26:S36)&lt;=0,0,SUM($B$26:B36)-SUM($C$26:S36))</f>
        <v>0</v>
      </c>
      <c r="U36" s="138" t="str">
        <f t="shared" si="22"/>
        <v/>
      </c>
      <c r="V36" s="75">
        <f t="shared" si="23"/>
        <v>0</v>
      </c>
      <c r="W36" s="75">
        <f>IF(ROUND(V36-SUM($X$26:X35),2)&lt;0,0,ROUND(V36-SUM($X$26:X35),2))</f>
        <v>0</v>
      </c>
      <c r="X36" s="76"/>
      <c r="Y36" s="77" t="str">
        <f t="shared" si="30"/>
        <v/>
      </c>
      <c r="Z36" s="59"/>
      <c r="AA36" s="78">
        <f t="shared" si="31"/>
        <v>0</v>
      </c>
      <c r="AB36" s="79">
        <f t="shared" si="32"/>
        <v>0</v>
      </c>
      <c r="AC36" t="s">
        <v>164</v>
      </c>
    </row>
    <row r="37" spans="1:29">
      <c r="A37" s="72" t="s">
        <v>165</v>
      </c>
      <c r="B37" s="58">
        <f t="shared" si="24"/>
        <v>0</v>
      </c>
      <c r="C37" s="73">
        <v>5000</v>
      </c>
      <c r="D37" s="58">
        <f t="shared" si="25"/>
        <v>0</v>
      </c>
      <c r="E37" s="58">
        <f t="shared" si="26"/>
        <v>0</v>
      </c>
      <c r="F37" s="58">
        <f t="shared" si="27"/>
        <v>0</v>
      </c>
      <c r="G37" s="58">
        <f t="shared" si="28"/>
        <v>0</v>
      </c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  <c r="S37" s="58">
        <f t="shared" si="29"/>
        <v>0</v>
      </c>
      <c r="T37" s="58">
        <f>IF(SUM($B$26:B37)-SUM($C$26:S37)&lt;=0,0,SUM($B$26:B37)-SUM($C$26:S37))</f>
        <v>0</v>
      </c>
      <c r="U37" s="138" t="str">
        <f t="shared" si="22"/>
        <v/>
      </c>
      <c r="V37" s="75">
        <f t="shared" si="23"/>
        <v>0</v>
      </c>
      <c r="W37" s="75">
        <f>IF(ROUND(V37-SUM($X$26:X36),2)&lt;0,0,ROUND(V37-SUM($X$26:X36),2))</f>
        <v>0</v>
      </c>
      <c r="X37" s="76"/>
      <c r="Y37" s="77" t="str">
        <f t="shared" si="30"/>
        <v/>
      </c>
      <c r="Z37" s="59"/>
      <c r="AA37" s="78">
        <f t="shared" si="31"/>
        <v>0</v>
      </c>
      <c r="AB37" s="79">
        <f t="shared" si="32"/>
        <v>0</v>
      </c>
      <c r="AC37" t="s">
        <v>165</v>
      </c>
    </row>
    <row r="38" spans="1:29">
      <c r="A38" s="72" t="s">
        <v>103</v>
      </c>
      <c r="B38" s="58">
        <f>SUM(B26:B37)+B39</f>
        <v>0</v>
      </c>
      <c r="C38" s="58">
        <f>SUM(C26:C37)</f>
        <v>60000</v>
      </c>
      <c r="D38" s="58">
        <f t="shared" ref="D38:W38" si="33">SUM(D26:D37)</f>
        <v>0</v>
      </c>
      <c r="E38" s="58">
        <f t="shared" si="33"/>
        <v>0</v>
      </c>
      <c r="F38" s="58">
        <f t="shared" si="33"/>
        <v>0</v>
      </c>
      <c r="G38" s="58">
        <f t="shared" si="33"/>
        <v>0</v>
      </c>
      <c r="H38" s="58">
        <f t="shared" si="33"/>
        <v>0</v>
      </c>
      <c r="I38" s="58">
        <f t="shared" si="33"/>
        <v>0</v>
      </c>
      <c r="J38" s="58">
        <f t="shared" si="33"/>
        <v>0</v>
      </c>
      <c r="K38" s="58">
        <f t="shared" si="33"/>
        <v>0</v>
      </c>
      <c r="L38" s="58">
        <f t="shared" si="33"/>
        <v>0</v>
      </c>
      <c r="M38" s="58">
        <f t="shared" si="33"/>
        <v>0</v>
      </c>
      <c r="N38" s="58">
        <f t="shared" si="33"/>
        <v>0</v>
      </c>
      <c r="O38" s="58">
        <f t="shared" si="33"/>
        <v>0</v>
      </c>
      <c r="P38" s="58">
        <f t="shared" si="33"/>
        <v>0</v>
      </c>
      <c r="Q38" s="58">
        <f t="shared" si="33"/>
        <v>0</v>
      </c>
      <c r="R38" s="58">
        <f t="shared" si="33"/>
        <v>0</v>
      </c>
      <c r="S38" s="58">
        <f t="shared" si="33"/>
        <v>0</v>
      </c>
      <c r="T38" s="58"/>
      <c r="U38" s="103"/>
      <c r="V38" s="58">
        <f t="shared" si="33"/>
        <v>0</v>
      </c>
      <c r="W38" s="58">
        <f t="shared" si="33"/>
        <v>0</v>
      </c>
      <c r="X38" s="58">
        <f>SUM(X26:X37)+X39</f>
        <v>0</v>
      </c>
      <c r="Y38" s="77" t="str">
        <f t="shared" si="30"/>
        <v/>
      </c>
      <c r="Z38" s="81"/>
      <c r="AA38" s="82">
        <f>SUM(AA26:AA37)</f>
        <v>0</v>
      </c>
      <c r="AB38" s="79">
        <f>SUM(AB26:AB37)</f>
        <v>0</v>
      </c>
    </row>
    <row r="39" spans="1:29">
      <c r="A39" s="72" t="s">
        <v>193</v>
      </c>
      <c r="B39" s="73"/>
      <c r="C39" s="83"/>
      <c r="D39" s="84"/>
      <c r="E39" s="84"/>
      <c r="F39" s="84"/>
      <c r="G39" s="84"/>
      <c r="H39" s="84"/>
      <c r="I39" s="84" t="b">
        <f>I40=T22</f>
        <v>1</v>
      </c>
      <c r="J39" s="84" t="b">
        <f>J40=(X38+X39)</f>
        <v>1</v>
      </c>
      <c r="K39" s="84"/>
      <c r="L39" s="84"/>
      <c r="M39" s="84"/>
      <c r="N39" s="84"/>
      <c r="O39" s="84"/>
      <c r="P39" s="84"/>
      <c r="Q39" s="84"/>
      <c r="R39" s="84"/>
      <c r="S39" s="84"/>
      <c r="T39" s="84"/>
      <c r="X39" s="85"/>
    </row>
    <row r="40" s="29" customFormat="1" spans="1:29">
      <c r="A40" s="86" t="s">
        <v>194</v>
      </c>
      <c r="B40" s="73">
        <f>G40-SUM(R10:R21)-K40</f>
        <v>0</v>
      </c>
      <c r="C40" s="83"/>
      <c r="D40" s="83"/>
      <c r="E40" s="83"/>
      <c r="F40" s="87">
        <f>SUM(F44:F1000)</f>
        <v>0</v>
      </c>
      <c r="G40" s="87">
        <f t="shared" ref="G40:L40" si="34">SUM(G44:G1000)</f>
        <v>0</v>
      </c>
      <c r="H40" s="87">
        <f t="shared" si="34"/>
        <v>0</v>
      </c>
      <c r="I40" s="87">
        <f t="shared" si="34"/>
        <v>0</v>
      </c>
      <c r="J40" s="87">
        <f t="shared" si="34"/>
        <v>0</v>
      </c>
      <c r="K40" s="87">
        <f t="shared" si="34"/>
        <v>0</v>
      </c>
      <c r="L40" s="87">
        <f t="shared" si="34"/>
        <v>0</v>
      </c>
      <c r="M40" s="83">
        <f>G40-H40-I40-J40-K40-L40</f>
        <v>0</v>
      </c>
      <c r="N40" s="83"/>
      <c r="O40" s="83"/>
      <c r="P40" s="83"/>
      <c r="Q40" s="83"/>
      <c r="R40" s="83"/>
      <c r="S40" s="83"/>
      <c r="T40" s="83"/>
      <c r="W40" s="88" t="s">
        <v>195</v>
      </c>
      <c r="X40" s="89">
        <f>IF((B38-B39)=0,0,V37/(B38-B39))</f>
        <v>0</v>
      </c>
      <c r="Z40" s="90"/>
    </row>
    <row r="41" spans="1:29">
      <c r="A41" s="41" t="s">
        <v>196</v>
      </c>
      <c r="B41" s="41"/>
      <c r="C41" s="41"/>
      <c r="D41" s="41"/>
      <c r="E41" s="41"/>
      <c r="F41" s="41"/>
      <c r="G41" s="41"/>
      <c r="H41" s="41"/>
      <c r="I41" s="41"/>
      <c r="J41" s="91" t="s">
        <v>197</v>
      </c>
      <c r="K41" s="92">
        <v>0.85</v>
      </c>
      <c r="L41" s="93" t="s">
        <v>198</v>
      </c>
      <c r="M41" s="86">
        <f>SUMIF(档案费管理台账!$E$4:$E$1000,G1,档案费管理台账!$H$4:$H$1000)</f>
        <v>0</v>
      </c>
      <c r="N41" s="84" t="b">
        <f>M41=SUM(H43:H1000)</f>
        <v>1</v>
      </c>
      <c r="O41" s="84"/>
      <c r="P41" s="84"/>
      <c r="Q41" s="84"/>
      <c r="R41" s="84"/>
      <c r="S41" s="84"/>
      <c r="T41" s="84"/>
    </row>
    <row r="42" s="27" customFormat="1" spans="1:29">
      <c r="A42" s="63" t="s">
        <v>4</v>
      </c>
      <c r="B42" s="67" t="s">
        <v>124</v>
      </c>
      <c r="C42" s="67" t="s">
        <v>199</v>
      </c>
      <c r="D42" s="63" t="s">
        <v>200</v>
      </c>
      <c r="E42" s="63" t="s">
        <v>7</v>
      </c>
      <c r="F42" s="63" t="s">
        <v>201</v>
      </c>
      <c r="G42" s="63" t="s">
        <v>202</v>
      </c>
      <c r="H42" s="63" t="s">
        <v>11</v>
      </c>
      <c r="I42" s="63" t="s">
        <v>203</v>
      </c>
      <c r="J42" s="63" t="s">
        <v>204</v>
      </c>
      <c r="K42" s="63" t="s">
        <v>205</v>
      </c>
      <c r="L42" s="63" t="s">
        <v>206</v>
      </c>
      <c r="M42" s="63" t="s">
        <v>207</v>
      </c>
      <c r="N42" s="94" t="s">
        <v>77</v>
      </c>
      <c r="O42" s="95"/>
      <c r="P42" s="95"/>
      <c r="Q42" s="95"/>
      <c r="R42" s="95"/>
      <c r="S42" s="95"/>
      <c r="T42" s="95"/>
      <c r="U42" s="95"/>
      <c r="V42" s="95"/>
      <c r="W42" s="96"/>
      <c r="Z42" s="48"/>
      <c r="AB42" s="47"/>
    </row>
    <row r="43" spans="1:29">
      <c r="A43" s="97">
        <f>IF(D43="","",ROW()-42)</f>
        <v>1</v>
      </c>
      <c r="B43" s="98"/>
      <c r="C43" s="99"/>
      <c r="D43" s="100" t="s">
        <v>208</v>
      </c>
      <c r="E43" s="100"/>
      <c r="F43" s="57"/>
      <c r="G43" s="58"/>
      <c r="H43" s="58"/>
      <c r="I43" s="57"/>
      <c r="J43" s="57"/>
      <c r="K43" s="57"/>
      <c r="L43" s="57"/>
      <c r="M43" s="101"/>
      <c r="N43" s="102"/>
      <c r="O43" s="84"/>
      <c r="P43" s="84"/>
      <c r="Q43" s="84"/>
      <c r="R43" s="84"/>
      <c r="S43" s="84"/>
      <c r="T43" s="84"/>
      <c r="U43" s="84"/>
      <c r="V43" s="84"/>
      <c r="W43" s="83"/>
    </row>
    <row r="44" spans="1:29">
      <c r="A44" s="97" t="str">
        <f t="shared" ref="A44:A107" si="35">IF(D44="","",ROW()-42)</f>
        <v/>
      </c>
      <c r="B44" s="98" t="str">
        <f t="shared" ref="B44:B107" si="36">IF(C44="","",MONTH(C44)&amp;"月")</f>
        <v/>
      </c>
      <c r="C44" s="99"/>
      <c r="D44" s="100"/>
      <c r="E44" s="100"/>
      <c r="F44" s="57"/>
      <c r="G44" s="58">
        <f>IF(F44="",0,F44*$K$41)</f>
        <v>0</v>
      </c>
      <c r="H44" s="58">
        <f>IF(E44="",0,IFERROR(VLOOKUP(E44,档案费管理台账!$D$4:$H$1000,5,0),0))</f>
        <v>0</v>
      </c>
      <c r="I44" s="57"/>
      <c r="J44" s="57"/>
      <c r="K44" s="57"/>
      <c r="L44" s="57"/>
      <c r="M44" s="58" t="str">
        <f>IF(C44="","",ROUND(M43+G44-I44-J44-K44-L44-H44,2))</f>
        <v/>
      </c>
      <c r="N44" s="102"/>
      <c r="O44" s="84"/>
      <c r="P44" s="84"/>
      <c r="Q44" s="84"/>
      <c r="R44" s="84"/>
      <c r="S44" s="84"/>
      <c r="T44" s="84"/>
      <c r="U44" s="84"/>
      <c r="V44" s="84"/>
      <c r="W44" s="83"/>
    </row>
    <row r="45" spans="1:29">
      <c r="A45" s="97" t="str">
        <f t="shared" si="35"/>
        <v/>
      </c>
      <c r="B45" s="98" t="str">
        <f t="shared" si="36"/>
        <v/>
      </c>
      <c r="C45" s="99"/>
      <c r="D45" s="100"/>
      <c r="E45" s="100"/>
      <c r="F45" s="57"/>
      <c r="G45" s="58">
        <f t="shared" ref="G45:G108" si="37">IF(F45="",0,F45*$K$41)</f>
        <v>0</v>
      </c>
      <c r="H45" s="58">
        <f>IF(E45="",0,IFERROR(VLOOKUP(E45,档案费管理台账!$D$4:$H$1000,5,0),0))</f>
        <v>0</v>
      </c>
      <c r="I45" s="57"/>
      <c r="J45" s="57"/>
      <c r="K45" s="57"/>
      <c r="L45" s="57"/>
      <c r="M45" s="58" t="str">
        <f t="shared" ref="M45:M108" si="38">IF(C45="","",ROUND(M44+G45-I45-J45-K45-L45-H45,2))</f>
        <v/>
      </c>
      <c r="N45" s="102"/>
      <c r="O45" s="84"/>
      <c r="P45" s="84"/>
      <c r="Q45" s="84"/>
      <c r="R45" s="84"/>
      <c r="S45" s="84"/>
      <c r="T45" s="84"/>
      <c r="U45" s="84"/>
      <c r="V45" s="84"/>
      <c r="W45" s="83"/>
    </row>
    <row r="46" spans="1:29">
      <c r="A46" s="97" t="str">
        <f t="shared" si="35"/>
        <v/>
      </c>
      <c r="B46" s="98" t="str">
        <f t="shared" si="36"/>
        <v/>
      </c>
      <c r="C46" s="99"/>
      <c r="D46" s="100"/>
      <c r="E46" s="100"/>
      <c r="F46" s="57"/>
      <c r="G46" s="58">
        <f t="shared" si="37"/>
        <v>0</v>
      </c>
      <c r="H46" s="58">
        <f>IF(E46="",0,IFERROR(VLOOKUP(E46,档案费管理台账!$D$4:$H$1000,5,0),0))</f>
        <v>0</v>
      </c>
      <c r="I46" s="57"/>
      <c r="J46" s="57"/>
      <c r="K46" s="57"/>
      <c r="L46" s="57"/>
      <c r="M46" s="58" t="str">
        <f t="shared" si="38"/>
        <v/>
      </c>
      <c r="N46" s="102"/>
      <c r="O46" s="84"/>
      <c r="P46" s="84"/>
      <c r="Q46" s="84"/>
      <c r="R46" s="84"/>
      <c r="S46" s="84"/>
      <c r="T46" s="84"/>
      <c r="U46" s="84"/>
      <c r="V46" s="84"/>
      <c r="W46" s="83"/>
    </row>
    <row r="47" spans="1:29">
      <c r="A47" s="97" t="str">
        <f t="shared" si="35"/>
        <v/>
      </c>
      <c r="B47" s="98" t="str">
        <f t="shared" si="36"/>
        <v/>
      </c>
      <c r="C47" s="99"/>
      <c r="D47" s="100"/>
      <c r="E47" s="100"/>
      <c r="F47" s="57"/>
      <c r="G47" s="58">
        <f t="shared" si="37"/>
        <v>0</v>
      </c>
      <c r="H47" s="58">
        <f>IF(E47="",0,IFERROR(VLOOKUP(E47,档案费管理台账!$D$4:$H$1000,5,0),0))</f>
        <v>0</v>
      </c>
      <c r="I47" s="57"/>
      <c r="J47" s="57"/>
      <c r="K47" s="57"/>
      <c r="L47" s="57"/>
      <c r="M47" s="58" t="str">
        <f t="shared" si="38"/>
        <v/>
      </c>
      <c r="N47" s="102"/>
      <c r="O47" s="84"/>
      <c r="P47" s="84"/>
      <c r="Q47" s="84"/>
      <c r="R47" s="84"/>
      <c r="S47" s="84"/>
      <c r="T47" s="84"/>
      <c r="U47" s="84"/>
      <c r="V47" s="84"/>
      <c r="W47" s="83"/>
    </row>
    <row r="48" spans="1:29">
      <c r="A48" s="97" t="str">
        <f t="shared" si="35"/>
        <v/>
      </c>
      <c r="B48" s="98" t="str">
        <f t="shared" si="36"/>
        <v/>
      </c>
      <c r="C48" s="99"/>
      <c r="D48" s="100"/>
      <c r="E48" s="100"/>
      <c r="F48" s="57"/>
      <c r="G48" s="58">
        <f t="shared" si="37"/>
        <v>0</v>
      </c>
      <c r="H48" s="58">
        <f>IF(E48="",0,IFERROR(VLOOKUP(E48,档案费管理台账!$D$4:$H$1000,5,0),0))</f>
        <v>0</v>
      </c>
      <c r="I48" s="57"/>
      <c r="J48" s="57"/>
      <c r="K48" s="57"/>
      <c r="L48" s="57"/>
      <c r="M48" s="58" t="str">
        <f t="shared" si="38"/>
        <v/>
      </c>
      <c r="N48" s="102"/>
      <c r="O48" s="84"/>
      <c r="P48" s="84"/>
      <c r="Q48" s="84"/>
      <c r="R48" s="84"/>
      <c r="S48" s="84"/>
      <c r="T48" s="84"/>
      <c r="U48" s="84"/>
      <c r="V48" s="84"/>
      <c r="W48" s="83"/>
    </row>
    <row r="49" spans="1:23">
      <c r="A49" s="97" t="str">
        <f t="shared" si="35"/>
        <v/>
      </c>
      <c r="B49" s="98" t="str">
        <f t="shared" si="36"/>
        <v/>
      </c>
      <c r="C49" s="99"/>
      <c r="D49" s="100"/>
      <c r="E49" s="100"/>
      <c r="F49" s="57"/>
      <c r="G49" s="58">
        <f t="shared" si="37"/>
        <v>0</v>
      </c>
      <c r="H49" s="58">
        <f>IF(E49="",0,IFERROR(VLOOKUP(E49,档案费管理台账!$D$4:$H$1000,5,0),0))</f>
        <v>0</v>
      </c>
      <c r="I49" s="57"/>
      <c r="J49" s="57"/>
      <c r="K49" s="57"/>
      <c r="L49" s="57"/>
      <c r="M49" s="58" t="str">
        <f t="shared" si="38"/>
        <v/>
      </c>
      <c r="N49" s="102"/>
      <c r="O49" s="84"/>
      <c r="P49" s="84"/>
      <c r="Q49" s="84"/>
      <c r="R49" s="84"/>
      <c r="S49" s="84"/>
      <c r="T49" s="84"/>
      <c r="U49" s="84"/>
      <c r="V49" s="84"/>
      <c r="W49" s="83"/>
    </row>
    <row r="50" spans="1:23">
      <c r="A50" s="97" t="str">
        <f t="shared" si="35"/>
        <v/>
      </c>
      <c r="B50" s="98" t="str">
        <f t="shared" si="36"/>
        <v/>
      </c>
      <c r="C50" s="99"/>
      <c r="D50" s="100"/>
      <c r="E50" s="100"/>
      <c r="F50" s="57"/>
      <c r="G50" s="58">
        <f t="shared" si="37"/>
        <v>0</v>
      </c>
      <c r="H50" s="58">
        <f>IF(E50="",0,IFERROR(VLOOKUP(E50,档案费管理台账!$D$4:$H$1000,5,0),0))</f>
        <v>0</v>
      </c>
      <c r="I50" s="57"/>
      <c r="J50" s="57"/>
      <c r="K50" s="57"/>
      <c r="L50" s="57"/>
      <c r="M50" s="58" t="str">
        <f t="shared" si="38"/>
        <v/>
      </c>
      <c r="N50" s="102"/>
      <c r="O50" s="84"/>
      <c r="P50" s="84"/>
      <c r="Q50" s="84"/>
      <c r="R50" s="84"/>
      <c r="S50" s="84"/>
      <c r="T50" s="84"/>
      <c r="U50" s="84"/>
      <c r="V50" s="84"/>
      <c r="W50" s="83"/>
    </row>
    <row r="51" spans="1:23">
      <c r="A51" s="97" t="str">
        <f t="shared" si="35"/>
        <v/>
      </c>
      <c r="B51" s="98" t="str">
        <f t="shared" si="36"/>
        <v/>
      </c>
      <c r="C51" s="99"/>
      <c r="D51" s="100"/>
      <c r="E51" s="100"/>
      <c r="F51" s="57"/>
      <c r="G51" s="58">
        <f t="shared" si="37"/>
        <v>0</v>
      </c>
      <c r="H51" s="58">
        <f>IF(E51="",0,IFERROR(VLOOKUP(E51,档案费管理台账!$D$4:$H$1000,5,0),0))</f>
        <v>0</v>
      </c>
      <c r="I51" s="57"/>
      <c r="J51" s="57"/>
      <c r="K51" s="57"/>
      <c r="L51" s="57"/>
      <c r="M51" s="58" t="str">
        <f t="shared" si="38"/>
        <v/>
      </c>
      <c r="N51" s="102"/>
      <c r="O51" s="84"/>
      <c r="P51" s="84"/>
      <c r="Q51" s="84"/>
      <c r="R51" s="84"/>
      <c r="S51" s="84"/>
      <c r="T51" s="84"/>
      <c r="U51" s="84"/>
      <c r="V51" s="84"/>
      <c r="W51" s="83"/>
    </row>
    <row r="52" spans="1:23">
      <c r="A52" s="97" t="str">
        <f t="shared" si="35"/>
        <v/>
      </c>
      <c r="B52" s="98" t="str">
        <f t="shared" si="36"/>
        <v/>
      </c>
      <c r="C52" s="99"/>
      <c r="D52" s="100"/>
      <c r="E52" s="100"/>
      <c r="F52" s="57"/>
      <c r="G52" s="58">
        <f t="shared" si="37"/>
        <v>0</v>
      </c>
      <c r="H52" s="58">
        <f>IF(E52="",0,IFERROR(VLOOKUP(E52,档案费管理台账!$D$4:$H$1000,5,0),0))</f>
        <v>0</v>
      </c>
      <c r="I52" s="57"/>
      <c r="J52" s="57"/>
      <c r="K52" s="57"/>
      <c r="L52" s="57"/>
      <c r="M52" s="58" t="str">
        <f t="shared" si="38"/>
        <v/>
      </c>
      <c r="N52" s="102"/>
    </row>
    <row r="53" spans="1:23">
      <c r="A53" s="97" t="str">
        <f t="shared" si="35"/>
        <v/>
      </c>
      <c r="B53" s="98" t="str">
        <f t="shared" si="36"/>
        <v/>
      </c>
      <c r="C53" s="99"/>
      <c r="D53" s="100"/>
      <c r="E53" s="100"/>
      <c r="F53" s="57"/>
      <c r="G53" s="58">
        <f t="shared" si="37"/>
        <v>0</v>
      </c>
      <c r="H53" s="58">
        <f>IF(E53="",0,IFERROR(VLOOKUP(E53,档案费管理台账!$D$4:$H$1000,5,0),0))</f>
        <v>0</v>
      </c>
      <c r="I53" s="57"/>
      <c r="J53" s="57"/>
      <c r="K53" s="57"/>
      <c r="L53" s="57"/>
      <c r="M53" s="58" t="str">
        <f t="shared" si="38"/>
        <v/>
      </c>
      <c r="N53" s="102"/>
    </row>
    <row r="54" spans="1:23">
      <c r="A54" s="97" t="str">
        <f t="shared" si="35"/>
        <v/>
      </c>
      <c r="B54" s="98" t="str">
        <f t="shared" si="36"/>
        <v/>
      </c>
      <c r="C54" s="99"/>
      <c r="D54" s="100"/>
      <c r="E54" s="100"/>
      <c r="F54" s="57"/>
      <c r="G54" s="58">
        <f t="shared" si="37"/>
        <v>0</v>
      </c>
      <c r="H54" s="58">
        <f>IF(E54="",0,IFERROR(VLOOKUP(E54,档案费管理台账!$D$4:$H$1000,5,0),0))</f>
        <v>0</v>
      </c>
      <c r="I54" s="57"/>
      <c r="J54" s="57"/>
      <c r="K54" s="57"/>
      <c r="L54" s="57"/>
      <c r="M54" s="58" t="str">
        <f t="shared" si="38"/>
        <v/>
      </c>
      <c r="N54" s="102"/>
    </row>
    <row r="55" spans="1:23">
      <c r="A55" s="97" t="str">
        <f t="shared" si="35"/>
        <v/>
      </c>
      <c r="B55" s="98" t="str">
        <f t="shared" si="36"/>
        <v/>
      </c>
      <c r="C55" s="99"/>
      <c r="D55" s="100"/>
      <c r="E55" s="100"/>
      <c r="F55" s="57"/>
      <c r="G55" s="58">
        <f t="shared" si="37"/>
        <v>0</v>
      </c>
      <c r="H55" s="58">
        <f>IF(E55="",0,IFERROR(VLOOKUP(E55,档案费管理台账!$D$4:$H$1000,5,0),0))</f>
        <v>0</v>
      </c>
      <c r="I55" s="57"/>
      <c r="J55" s="57"/>
      <c r="K55" s="57"/>
      <c r="L55" s="57"/>
      <c r="M55" s="58" t="str">
        <f t="shared" si="38"/>
        <v/>
      </c>
      <c r="N55" s="102"/>
    </row>
    <row r="56" spans="1:23">
      <c r="A56" s="97" t="str">
        <f t="shared" si="35"/>
        <v/>
      </c>
      <c r="B56" s="98" t="str">
        <f t="shared" si="36"/>
        <v/>
      </c>
      <c r="C56" s="99"/>
      <c r="D56" s="100"/>
      <c r="E56" s="100"/>
      <c r="F56" s="57"/>
      <c r="G56" s="58">
        <f t="shared" si="37"/>
        <v>0</v>
      </c>
      <c r="H56" s="58">
        <f>IF(E56="",0,IFERROR(VLOOKUP(E56,档案费管理台账!$D$4:$H$1000,5,0),0))</f>
        <v>0</v>
      </c>
      <c r="I56" s="57"/>
      <c r="J56" s="57"/>
      <c r="K56" s="57"/>
      <c r="L56" s="57"/>
      <c r="M56" s="58" t="str">
        <f t="shared" si="38"/>
        <v/>
      </c>
      <c r="N56" s="102"/>
    </row>
    <row r="57" spans="1:23">
      <c r="A57" s="97" t="str">
        <f t="shared" si="35"/>
        <v/>
      </c>
      <c r="B57" s="98" t="str">
        <f t="shared" si="36"/>
        <v/>
      </c>
      <c r="C57" s="99"/>
      <c r="D57" s="100"/>
      <c r="E57" s="100"/>
      <c r="F57" s="57"/>
      <c r="G57" s="58">
        <f t="shared" si="37"/>
        <v>0</v>
      </c>
      <c r="H57" s="58">
        <f>IF(E57="",0,IFERROR(VLOOKUP(E57,档案费管理台账!$D$4:$H$1000,5,0),0))</f>
        <v>0</v>
      </c>
      <c r="I57" s="57"/>
      <c r="J57" s="57"/>
      <c r="K57" s="57"/>
      <c r="L57" s="57"/>
      <c r="M57" s="58" t="str">
        <f t="shared" si="38"/>
        <v/>
      </c>
      <c r="N57" s="102"/>
    </row>
    <row r="58" spans="1:23">
      <c r="A58" s="97" t="str">
        <f t="shared" si="35"/>
        <v/>
      </c>
      <c r="B58" s="98" t="str">
        <f t="shared" si="36"/>
        <v/>
      </c>
      <c r="C58" s="99"/>
      <c r="D58" s="100"/>
      <c r="E58" s="100"/>
      <c r="F58" s="57"/>
      <c r="G58" s="58">
        <f t="shared" si="37"/>
        <v>0</v>
      </c>
      <c r="H58" s="58">
        <f>IF(E58="",0,IFERROR(VLOOKUP(E58,档案费管理台账!$D$4:$H$1000,5,0),0))</f>
        <v>0</v>
      </c>
      <c r="I58" s="57"/>
      <c r="J58" s="57"/>
      <c r="K58" s="57"/>
      <c r="L58" s="57"/>
      <c r="M58" s="58" t="str">
        <f t="shared" si="38"/>
        <v/>
      </c>
      <c r="N58" s="102"/>
    </row>
    <row r="59" spans="1:23">
      <c r="A59" s="97" t="str">
        <f t="shared" si="35"/>
        <v/>
      </c>
      <c r="B59" s="98" t="str">
        <f t="shared" si="36"/>
        <v/>
      </c>
      <c r="C59" s="99"/>
      <c r="D59" s="100"/>
      <c r="E59" s="100"/>
      <c r="F59" s="57"/>
      <c r="G59" s="58">
        <f t="shared" si="37"/>
        <v>0</v>
      </c>
      <c r="H59" s="58">
        <f>IF(E59="",0,IFERROR(VLOOKUP(E59,档案费管理台账!$D$4:$H$1000,5,0),0))</f>
        <v>0</v>
      </c>
      <c r="I59" s="57"/>
      <c r="J59" s="57"/>
      <c r="K59" s="57"/>
      <c r="L59" s="57"/>
      <c r="M59" s="58" t="str">
        <f t="shared" si="38"/>
        <v/>
      </c>
      <c r="N59" s="102"/>
    </row>
    <row r="60" spans="1:23">
      <c r="A60" s="97" t="str">
        <f t="shared" si="35"/>
        <v/>
      </c>
      <c r="B60" s="98" t="str">
        <f t="shared" si="36"/>
        <v/>
      </c>
      <c r="C60" s="99"/>
      <c r="D60" s="100"/>
      <c r="E60" s="100"/>
      <c r="F60" s="57"/>
      <c r="G60" s="58">
        <f t="shared" si="37"/>
        <v>0</v>
      </c>
      <c r="H60" s="58">
        <f>IF(E60="",0,IFERROR(VLOOKUP(E60,档案费管理台账!$D$4:$H$1000,5,0),0))</f>
        <v>0</v>
      </c>
      <c r="I60" s="57"/>
      <c r="J60" s="57"/>
      <c r="K60" s="57"/>
      <c r="L60" s="57"/>
      <c r="M60" s="58" t="str">
        <f t="shared" si="38"/>
        <v/>
      </c>
      <c r="N60" s="102"/>
    </row>
    <row r="61" spans="1:23">
      <c r="A61" s="97" t="str">
        <f t="shared" si="35"/>
        <v/>
      </c>
      <c r="B61" s="98" t="str">
        <f t="shared" si="36"/>
        <v/>
      </c>
      <c r="C61" s="99"/>
      <c r="D61" s="100"/>
      <c r="E61" s="100"/>
      <c r="F61" s="57"/>
      <c r="G61" s="58">
        <f t="shared" si="37"/>
        <v>0</v>
      </c>
      <c r="H61" s="58">
        <f>IF(E61="",0,IFERROR(VLOOKUP(E61,档案费管理台账!$D$4:$H$1000,5,0),0))</f>
        <v>0</v>
      </c>
      <c r="I61" s="57"/>
      <c r="J61" s="57"/>
      <c r="K61" s="57"/>
      <c r="L61" s="57"/>
      <c r="M61" s="58" t="str">
        <f t="shared" si="38"/>
        <v/>
      </c>
      <c r="N61" s="102"/>
    </row>
    <row r="62" spans="1:23">
      <c r="A62" s="97" t="str">
        <f t="shared" si="35"/>
        <v/>
      </c>
      <c r="B62" s="98" t="str">
        <f t="shared" si="36"/>
        <v/>
      </c>
      <c r="C62" s="99"/>
      <c r="D62" s="100"/>
      <c r="E62" s="100"/>
      <c r="F62" s="57"/>
      <c r="G62" s="58">
        <f t="shared" si="37"/>
        <v>0</v>
      </c>
      <c r="H62" s="58">
        <f>IF(E62="",0,IFERROR(VLOOKUP(E62,档案费管理台账!$D$4:$H$1000,5,0),0))</f>
        <v>0</v>
      </c>
      <c r="I62" s="57"/>
      <c r="J62" s="57"/>
      <c r="K62" s="57"/>
      <c r="L62" s="57"/>
      <c r="M62" s="58" t="str">
        <f t="shared" si="38"/>
        <v/>
      </c>
      <c r="N62" s="102"/>
    </row>
    <row r="63" spans="1:23">
      <c r="A63" s="97" t="str">
        <f t="shared" si="35"/>
        <v/>
      </c>
      <c r="B63" s="98" t="str">
        <f t="shared" si="36"/>
        <v/>
      </c>
      <c r="C63" s="99"/>
      <c r="D63" s="100"/>
      <c r="E63" s="100"/>
      <c r="F63" s="57"/>
      <c r="G63" s="58">
        <f t="shared" si="37"/>
        <v>0</v>
      </c>
      <c r="H63" s="58">
        <f>IF(E63="",0,IFERROR(VLOOKUP(E63,档案费管理台账!$D$4:$H$1000,5,0),0))</f>
        <v>0</v>
      </c>
      <c r="I63" s="57"/>
      <c r="J63" s="57"/>
      <c r="K63" s="57"/>
      <c r="L63" s="57"/>
      <c r="M63" s="58" t="str">
        <f t="shared" si="38"/>
        <v/>
      </c>
      <c r="N63" s="102"/>
    </row>
    <row r="64" spans="1:23">
      <c r="A64" s="97" t="str">
        <f t="shared" si="35"/>
        <v/>
      </c>
      <c r="B64" s="98" t="str">
        <f t="shared" si="36"/>
        <v/>
      </c>
      <c r="C64" s="99"/>
      <c r="D64" s="100"/>
      <c r="E64" s="100"/>
      <c r="F64" s="57"/>
      <c r="G64" s="58">
        <f t="shared" si="37"/>
        <v>0</v>
      </c>
      <c r="H64" s="58">
        <f>IF(E64="",0,IFERROR(VLOOKUP(E64,档案费管理台账!$D$4:$H$1000,5,0),0))</f>
        <v>0</v>
      </c>
      <c r="I64" s="57"/>
      <c r="J64" s="57"/>
      <c r="K64" s="57"/>
      <c r="L64" s="57"/>
      <c r="M64" s="58" t="str">
        <f t="shared" si="38"/>
        <v/>
      </c>
      <c r="N64" s="102"/>
    </row>
    <row r="65" spans="1:14">
      <c r="A65" s="97" t="str">
        <f t="shared" si="35"/>
        <v/>
      </c>
      <c r="B65" s="98" t="str">
        <f t="shared" si="36"/>
        <v/>
      </c>
      <c r="C65" s="99"/>
      <c r="D65" s="100"/>
      <c r="E65" s="100"/>
      <c r="F65" s="57"/>
      <c r="G65" s="58">
        <f t="shared" si="37"/>
        <v>0</v>
      </c>
      <c r="H65" s="58">
        <f>IF(E65="",0,IFERROR(VLOOKUP(E65,档案费管理台账!$D$4:$H$1000,5,0),0))</f>
        <v>0</v>
      </c>
      <c r="I65" s="57"/>
      <c r="J65" s="57"/>
      <c r="K65" s="57"/>
      <c r="L65" s="57"/>
      <c r="M65" s="58" t="str">
        <f t="shared" si="38"/>
        <v/>
      </c>
      <c r="N65" s="102"/>
    </row>
    <row r="66" spans="1:14">
      <c r="A66" s="97" t="str">
        <f t="shared" si="35"/>
        <v/>
      </c>
      <c r="B66" s="98" t="str">
        <f t="shared" si="36"/>
        <v/>
      </c>
      <c r="C66" s="99"/>
      <c r="D66" s="100"/>
      <c r="E66" s="100"/>
      <c r="F66" s="57"/>
      <c r="G66" s="58">
        <f t="shared" si="37"/>
        <v>0</v>
      </c>
      <c r="H66" s="58">
        <f>IF(E66="",0,IFERROR(VLOOKUP(E66,档案费管理台账!$D$4:$H$1000,5,0),0))</f>
        <v>0</v>
      </c>
      <c r="I66" s="57"/>
      <c r="J66" s="57"/>
      <c r="K66" s="57"/>
      <c r="L66" s="57"/>
      <c r="M66" s="58" t="str">
        <f t="shared" si="38"/>
        <v/>
      </c>
      <c r="N66" s="102"/>
    </row>
    <row r="67" spans="1:14">
      <c r="A67" s="97" t="str">
        <f t="shared" si="35"/>
        <v/>
      </c>
      <c r="B67" s="98" t="str">
        <f t="shared" si="36"/>
        <v/>
      </c>
      <c r="C67" s="99"/>
      <c r="D67" s="100"/>
      <c r="E67" s="100"/>
      <c r="F67" s="57"/>
      <c r="G67" s="58">
        <f t="shared" si="37"/>
        <v>0</v>
      </c>
      <c r="H67" s="58">
        <f>IF(E67="",0,IFERROR(VLOOKUP(E67,档案费管理台账!$D$4:$H$1000,5,0),0))</f>
        <v>0</v>
      </c>
      <c r="I67" s="57"/>
      <c r="J67" s="57"/>
      <c r="K67" s="57"/>
      <c r="L67" s="57"/>
      <c r="M67" s="58" t="str">
        <f t="shared" si="38"/>
        <v/>
      </c>
      <c r="N67" s="102"/>
    </row>
    <row r="68" spans="1:14">
      <c r="A68" s="97" t="str">
        <f t="shared" si="35"/>
        <v/>
      </c>
      <c r="B68" s="98" t="str">
        <f t="shared" si="36"/>
        <v/>
      </c>
      <c r="C68" s="99"/>
      <c r="D68" s="100"/>
      <c r="E68" s="100"/>
      <c r="F68" s="57"/>
      <c r="G68" s="58">
        <f t="shared" si="37"/>
        <v>0</v>
      </c>
      <c r="H68" s="58">
        <f>IF(E68="",0,IFERROR(VLOOKUP(E68,档案费管理台账!$D$4:$H$1000,5,0),0))</f>
        <v>0</v>
      </c>
      <c r="I68" s="57"/>
      <c r="J68" s="57"/>
      <c r="K68" s="57"/>
      <c r="L68" s="57"/>
      <c r="M68" s="58" t="str">
        <f t="shared" si="38"/>
        <v/>
      </c>
      <c r="N68" s="102"/>
    </row>
    <row r="69" spans="1:14">
      <c r="A69" s="97" t="str">
        <f t="shared" si="35"/>
        <v/>
      </c>
      <c r="B69" s="98" t="str">
        <f t="shared" si="36"/>
        <v/>
      </c>
      <c r="C69" s="99"/>
      <c r="D69" s="100"/>
      <c r="E69" s="100"/>
      <c r="F69" s="57"/>
      <c r="G69" s="58">
        <f t="shared" si="37"/>
        <v>0</v>
      </c>
      <c r="H69" s="58">
        <f>IF(E69="",0,IFERROR(VLOOKUP(E69,档案费管理台账!$D$4:$H$1000,5,0),0))</f>
        <v>0</v>
      </c>
      <c r="I69" s="57"/>
      <c r="J69" s="57"/>
      <c r="K69" s="57"/>
      <c r="L69" s="57"/>
      <c r="M69" s="58" t="str">
        <f t="shared" si="38"/>
        <v/>
      </c>
      <c r="N69" s="102"/>
    </row>
    <row r="70" spans="1:14">
      <c r="A70" s="97" t="str">
        <f t="shared" si="35"/>
        <v/>
      </c>
      <c r="B70" s="98" t="str">
        <f t="shared" si="36"/>
        <v/>
      </c>
      <c r="C70" s="99"/>
      <c r="D70" s="100"/>
      <c r="E70" s="100"/>
      <c r="F70" s="57"/>
      <c r="G70" s="58">
        <f t="shared" si="37"/>
        <v>0</v>
      </c>
      <c r="H70" s="58">
        <f>IF(E70="",0,IFERROR(VLOOKUP(E70,档案费管理台账!$D$4:$H$1000,5,0),0))</f>
        <v>0</v>
      </c>
      <c r="I70" s="57"/>
      <c r="J70" s="57"/>
      <c r="K70" s="57"/>
      <c r="L70" s="57"/>
      <c r="M70" s="58" t="str">
        <f t="shared" si="38"/>
        <v/>
      </c>
      <c r="N70" s="102"/>
    </row>
    <row r="71" spans="1:14">
      <c r="A71" s="97" t="str">
        <f t="shared" si="35"/>
        <v/>
      </c>
      <c r="B71" s="98" t="str">
        <f t="shared" si="36"/>
        <v/>
      </c>
      <c r="C71" s="99"/>
      <c r="D71" s="100"/>
      <c r="E71" s="100"/>
      <c r="F71" s="57"/>
      <c r="G71" s="58">
        <f t="shared" si="37"/>
        <v>0</v>
      </c>
      <c r="H71" s="58">
        <f>IF(E71="",0,IFERROR(VLOOKUP(E71,档案费管理台账!$D$4:$H$1000,5,0),0))</f>
        <v>0</v>
      </c>
      <c r="I71" s="57"/>
      <c r="J71" s="57"/>
      <c r="K71" s="57"/>
      <c r="L71" s="57"/>
      <c r="M71" s="58" t="str">
        <f t="shared" si="38"/>
        <v/>
      </c>
      <c r="N71" s="102"/>
    </row>
    <row r="72" spans="1:14">
      <c r="A72" s="97" t="str">
        <f t="shared" si="35"/>
        <v/>
      </c>
      <c r="B72" s="98" t="str">
        <f t="shared" si="36"/>
        <v/>
      </c>
      <c r="C72" s="99"/>
      <c r="D72" s="100"/>
      <c r="E72" s="100"/>
      <c r="F72" s="57"/>
      <c r="G72" s="58">
        <f t="shared" si="37"/>
        <v>0</v>
      </c>
      <c r="H72" s="58">
        <f>IF(E72="",0,IFERROR(VLOOKUP(E72,档案费管理台账!$D$4:$H$1000,5,0),0))</f>
        <v>0</v>
      </c>
      <c r="I72" s="57"/>
      <c r="J72" s="57"/>
      <c r="K72" s="57"/>
      <c r="L72" s="57"/>
      <c r="M72" s="58" t="str">
        <f t="shared" si="38"/>
        <v/>
      </c>
      <c r="N72" s="102"/>
    </row>
    <row r="73" spans="1:14">
      <c r="A73" s="97" t="str">
        <f t="shared" si="35"/>
        <v/>
      </c>
      <c r="B73" s="98" t="str">
        <f t="shared" si="36"/>
        <v/>
      </c>
      <c r="C73" s="99"/>
      <c r="D73" s="100"/>
      <c r="E73" s="100"/>
      <c r="F73" s="57"/>
      <c r="G73" s="58">
        <f t="shared" si="37"/>
        <v>0</v>
      </c>
      <c r="H73" s="58">
        <f>IF(E73="",0,IFERROR(VLOOKUP(E73,档案费管理台账!$D$4:$H$1000,5,0),0))</f>
        <v>0</v>
      </c>
      <c r="I73" s="57"/>
      <c r="J73" s="57"/>
      <c r="K73" s="57"/>
      <c r="L73" s="57"/>
      <c r="M73" s="58" t="str">
        <f t="shared" si="38"/>
        <v/>
      </c>
      <c r="N73" s="102"/>
    </row>
    <row r="74" spans="1:14">
      <c r="A74" s="97" t="str">
        <f t="shared" si="35"/>
        <v/>
      </c>
      <c r="B74" s="98" t="str">
        <f t="shared" si="36"/>
        <v/>
      </c>
      <c r="C74" s="99"/>
      <c r="D74" s="100"/>
      <c r="E74" s="100"/>
      <c r="F74" s="57"/>
      <c r="G74" s="58">
        <f t="shared" si="37"/>
        <v>0</v>
      </c>
      <c r="H74" s="58">
        <f>IF(E74="",0,IFERROR(VLOOKUP(E74,档案费管理台账!$D$4:$H$1000,5,0),0))</f>
        <v>0</v>
      </c>
      <c r="I74" s="57"/>
      <c r="J74" s="57"/>
      <c r="K74" s="57"/>
      <c r="L74" s="57"/>
      <c r="M74" s="58" t="str">
        <f t="shared" si="38"/>
        <v/>
      </c>
      <c r="N74" s="102"/>
    </row>
    <row r="75" spans="1:14">
      <c r="A75" s="97" t="str">
        <f t="shared" si="35"/>
        <v/>
      </c>
      <c r="B75" s="98" t="str">
        <f t="shared" si="36"/>
        <v/>
      </c>
      <c r="C75" s="99"/>
      <c r="D75" s="100"/>
      <c r="E75" s="100"/>
      <c r="F75" s="57"/>
      <c r="G75" s="58">
        <f t="shared" si="37"/>
        <v>0</v>
      </c>
      <c r="H75" s="58">
        <f>IF(E75="",0,IFERROR(VLOOKUP(E75,档案费管理台账!$D$4:$H$1000,5,0),0))</f>
        <v>0</v>
      </c>
      <c r="I75" s="57"/>
      <c r="J75" s="57"/>
      <c r="K75" s="57"/>
      <c r="L75" s="57"/>
      <c r="M75" s="58" t="str">
        <f t="shared" si="38"/>
        <v/>
      </c>
      <c r="N75" s="102"/>
    </row>
    <row r="76" spans="1:14">
      <c r="A76" s="97" t="str">
        <f t="shared" si="35"/>
        <v/>
      </c>
      <c r="B76" s="98" t="str">
        <f t="shared" si="36"/>
        <v/>
      </c>
      <c r="C76" s="99"/>
      <c r="D76" s="100"/>
      <c r="E76" s="100"/>
      <c r="F76" s="57"/>
      <c r="G76" s="58">
        <f t="shared" si="37"/>
        <v>0</v>
      </c>
      <c r="H76" s="58">
        <f>IF(E76="",0,IFERROR(VLOOKUP(E76,档案费管理台账!$D$4:$H$1000,5,0),0))</f>
        <v>0</v>
      </c>
      <c r="I76" s="57"/>
      <c r="J76" s="57"/>
      <c r="K76" s="57"/>
      <c r="L76" s="57"/>
      <c r="M76" s="58" t="str">
        <f t="shared" si="38"/>
        <v/>
      </c>
      <c r="N76" s="102"/>
    </row>
    <row r="77" spans="1:14">
      <c r="A77" s="97" t="str">
        <f t="shared" si="35"/>
        <v/>
      </c>
      <c r="B77" s="98" t="str">
        <f t="shared" si="36"/>
        <v/>
      </c>
      <c r="C77" s="99"/>
      <c r="D77" s="100"/>
      <c r="E77" s="100"/>
      <c r="F77" s="57"/>
      <c r="G77" s="58">
        <f t="shared" si="37"/>
        <v>0</v>
      </c>
      <c r="H77" s="58">
        <f>IF(E77="",0,IFERROR(VLOOKUP(E77,档案费管理台账!$D$4:$H$1000,5,0),0))</f>
        <v>0</v>
      </c>
      <c r="I77" s="57"/>
      <c r="J77" s="57"/>
      <c r="K77" s="57"/>
      <c r="L77" s="57"/>
      <c r="M77" s="58" t="str">
        <f t="shared" si="38"/>
        <v/>
      </c>
      <c r="N77" s="102"/>
    </row>
    <row r="78" spans="1:14">
      <c r="A78" s="97" t="str">
        <f t="shared" si="35"/>
        <v/>
      </c>
      <c r="B78" s="98" t="str">
        <f t="shared" si="36"/>
        <v/>
      </c>
      <c r="C78" s="99"/>
      <c r="D78" s="100"/>
      <c r="E78" s="100"/>
      <c r="F78" s="57"/>
      <c r="G78" s="58">
        <f t="shared" si="37"/>
        <v>0</v>
      </c>
      <c r="H78" s="58">
        <f>IF(E78="",0,IFERROR(VLOOKUP(E78,档案费管理台账!$D$4:$H$1000,5,0),0))</f>
        <v>0</v>
      </c>
      <c r="I78" s="57"/>
      <c r="J78" s="57"/>
      <c r="K78" s="57"/>
      <c r="L78" s="57"/>
      <c r="M78" s="58" t="str">
        <f t="shared" si="38"/>
        <v/>
      </c>
      <c r="N78" s="102"/>
    </row>
    <row r="79" spans="1:14">
      <c r="A79" s="97" t="str">
        <f t="shared" si="35"/>
        <v/>
      </c>
      <c r="B79" s="98" t="str">
        <f t="shared" si="36"/>
        <v/>
      </c>
      <c r="C79" s="99"/>
      <c r="D79" s="100"/>
      <c r="E79" s="100"/>
      <c r="F79" s="57"/>
      <c r="G79" s="58">
        <f t="shared" si="37"/>
        <v>0</v>
      </c>
      <c r="H79" s="58">
        <f>IF(E79="",0,IFERROR(VLOOKUP(E79,档案费管理台账!$D$4:$H$1000,5,0),0))</f>
        <v>0</v>
      </c>
      <c r="I79" s="57"/>
      <c r="J79" s="57"/>
      <c r="K79" s="57"/>
      <c r="L79" s="57"/>
      <c r="M79" s="58" t="str">
        <f t="shared" si="38"/>
        <v/>
      </c>
      <c r="N79" s="102"/>
    </row>
    <row r="80" spans="1:14">
      <c r="A80" s="97" t="str">
        <f t="shared" si="35"/>
        <v/>
      </c>
      <c r="B80" s="98" t="str">
        <f t="shared" si="36"/>
        <v/>
      </c>
      <c r="C80" s="99"/>
      <c r="D80" s="100"/>
      <c r="E80" s="100"/>
      <c r="F80" s="57"/>
      <c r="G80" s="58">
        <f t="shared" si="37"/>
        <v>0</v>
      </c>
      <c r="H80" s="58">
        <f>IF(E80="",0,IFERROR(VLOOKUP(E80,档案费管理台账!$D$4:$H$1000,5,0),0))</f>
        <v>0</v>
      </c>
      <c r="I80" s="57"/>
      <c r="J80" s="57"/>
      <c r="K80" s="57"/>
      <c r="L80" s="57"/>
      <c r="M80" s="58" t="str">
        <f t="shared" si="38"/>
        <v/>
      </c>
      <c r="N80" s="102"/>
    </row>
    <row r="81" spans="1:14">
      <c r="A81" s="97" t="str">
        <f t="shared" si="35"/>
        <v/>
      </c>
      <c r="B81" s="98" t="str">
        <f t="shared" si="36"/>
        <v/>
      </c>
      <c r="C81" s="99"/>
      <c r="D81" s="100"/>
      <c r="E81" s="100"/>
      <c r="F81" s="57"/>
      <c r="G81" s="58">
        <f t="shared" si="37"/>
        <v>0</v>
      </c>
      <c r="H81" s="58">
        <f>IF(E81="",0,IFERROR(VLOOKUP(E81,档案费管理台账!$D$4:$H$1000,5,0),0))</f>
        <v>0</v>
      </c>
      <c r="I81" s="57"/>
      <c r="J81" s="57"/>
      <c r="K81" s="57"/>
      <c r="L81" s="57"/>
      <c r="M81" s="58" t="str">
        <f t="shared" si="38"/>
        <v/>
      </c>
      <c r="N81" s="102"/>
    </row>
    <row r="82" spans="1:14">
      <c r="A82" s="97" t="str">
        <f t="shared" si="35"/>
        <v/>
      </c>
      <c r="B82" s="98" t="str">
        <f t="shared" si="36"/>
        <v/>
      </c>
      <c r="C82" s="99"/>
      <c r="D82" s="100"/>
      <c r="E82" s="100"/>
      <c r="F82" s="57"/>
      <c r="G82" s="58">
        <f t="shared" si="37"/>
        <v>0</v>
      </c>
      <c r="H82" s="58">
        <f>IF(E82="",0,IFERROR(VLOOKUP(E82,档案费管理台账!$D$4:$H$1000,5,0),0))</f>
        <v>0</v>
      </c>
      <c r="I82" s="57"/>
      <c r="J82" s="57"/>
      <c r="K82" s="57"/>
      <c r="L82" s="57"/>
      <c r="M82" s="58" t="str">
        <f t="shared" si="38"/>
        <v/>
      </c>
      <c r="N82" s="102"/>
    </row>
    <row r="83" spans="1:14">
      <c r="A83" s="97" t="str">
        <f t="shared" si="35"/>
        <v/>
      </c>
      <c r="B83" s="98" t="str">
        <f t="shared" si="36"/>
        <v/>
      </c>
      <c r="C83" s="99"/>
      <c r="D83" s="100"/>
      <c r="E83" s="100"/>
      <c r="F83" s="57"/>
      <c r="G83" s="58">
        <f t="shared" si="37"/>
        <v>0</v>
      </c>
      <c r="H83" s="58">
        <f>IF(E83="",0,IFERROR(VLOOKUP(E83,档案费管理台账!$D$4:$H$1000,5,0),0))</f>
        <v>0</v>
      </c>
      <c r="I83" s="57"/>
      <c r="J83" s="57"/>
      <c r="K83" s="57"/>
      <c r="L83" s="57"/>
      <c r="M83" s="58" t="str">
        <f t="shared" si="38"/>
        <v/>
      </c>
      <c r="N83" s="102"/>
    </row>
    <row r="84" spans="1:14">
      <c r="A84" s="97" t="str">
        <f t="shared" si="35"/>
        <v/>
      </c>
      <c r="B84" s="98" t="str">
        <f t="shared" si="36"/>
        <v/>
      </c>
      <c r="C84" s="99"/>
      <c r="D84" s="100"/>
      <c r="E84" s="100"/>
      <c r="F84" s="57"/>
      <c r="G84" s="58">
        <f t="shared" si="37"/>
        <v>0</v>
      </c>
      <c r="H84" s="58">
        <f>IF(E84="",0,IFERROR(VLOOKUP(E84,档案费管理台账!$D$4:$H$1000,5,0),0))</f>
        <v>0</v>
      </c>
      <c r="I84" s="57"/>
      <c r="J84" s="57"/>
      <c r="K84" s="57"/>
      <c r="L84" s="57"/>
      <c r="M84" s="58" t="str">
        <f t="shared" si="38"/>
        <v/>
      </c>
      <c r="N84" s="102"/>
    </row>
    <row r="85" spans="1:14">
      <c r="A85" s="97" t="str">
        <f t="shared" si="35"/>
        <v/>
      </c>
      <c r="B85" s="98" t="str">
        <f t="shared" si="36"/>
        <v/>
      </c>
      <c r="C85" s="99"/>
      <c r="D85" s="100"/>
      <c r="E85" s="100"/>
      <c r="F85" s="57"/>
      <c r="G85" s="58">
        <f t="shared" si="37"/>
        <v>0</v>
      </c>
      <c r="H85" s="58">
        <f>IF(E85="",0,IFERROR(VLOOKUP(E85,档案费管理台账!$D$4:$H$1000,5,0),0))</f>
        <v>0</v>
      </c>
      <c r="I85" s="57"/>
      <c r="J85" s="57"/>
      <c r="K85" s="57"/>
      <c r="L85" s="57"/>
      <c r="M85" s="58" t="str">
        <f t="shared" si="38"/>
        <v/>
      </c>
      <c r="N85" s="102"/>
    </row>
    <row r="86" spans="1:14">
      <c r="A86" s="97" t="str">
        <f t="shared" si="35"/>
        <v/>
      </c>
      <c r="B86" s="98" t="str">
        <f t="shared" si="36"/>
        <v/>
      </c>
      <c r="C86" s="99"/>
      <c r="D86" s="100"/>
      <c r="E86" s="100"/>
      <c r="F86" s="57"/>
      <c r="G86" s="58">
        <f t="shared" si="37"/>
        <v>0</v>
      </c>
      <c r="H86" s="58">
        <f>IF(E86="",0,IFERROR(VLOOKUP(E86,档案费管理台账!$D$4:$H$1000,5,0),0))</f>
        <v>0</v>
      </c>
      <c r="I86" s="57"/>
      <c r="J86" s="57"/>
      <c r="K86" s="57"/>
      <c r="L86" s="57"/>
      <c r="M86" s="58" t="str">
        <f t="shared" si="38"/>
        <v/>
      </c>
      <c r="N86" s="102"/>
    </row>
    <row r="87" spans="1:14">
      <c r="A87" s="97" t="str">
        <f t="shared" si="35"/>
        <v/>
      </c>
      <c r="B87" s="98" t="str">
        <f t="shared" si="36"/>
        <v/>
      </c>
      <c r="C87" s="99"/>
      <c r="D87" s="100"/>
      <c r="E87" s="100"/>
      <c r="F87" s="57"/>
      <c r="G87" s="58">
        <f t="shared" si="37"/>
        <v>0</v>
      </c>
      <c r="H87" s="58">
        <f>IF(E87="",0,IFERROR(VLOOKUP(E87,档案费管理台账!$D$4:$H$1000,5,0),0))</f>
        <v>0</v>
      </c>
      <c r="I87" s="57"/>
      <c r="J87" s="57"/>
      <c r="K87" s="57"/>
      <c r="L87" s="57"/>
      <c r="M87" s="58" t="str">
        <f t="shared" si="38"/>
        <v/>
      </c>
      <c r="N87" s="102"/>
    </row>
    <row r="88" spans="1:14">
      <c r="A88" s="97" t="str">
        <f t="shared" si="35"/>
        <v/>
      </c>
      <c r="B88" s="98" t="str">
        <f t="shared" si="36"/>
        <v/>
      </c>
      <c r="C88" s="99"/>
      <c r="D88" s="100"/>
      <c r="E88" s="100"/>
      <c r="F88" s="57"/>
      <c r="G88" s="58">
        <f t="shared" si="37"/>
        <v>0</v>
      </c>
      <c r="H88" s="58">
        <f>IF(E88="",0,IFERROR(VLOOKUP(E88,档案费管理台账!$D$4:$H$1000,5,0),0))</f>
        <v>0</v>
      </c>
      <c r="I88" s="57"/>
      <c r="J88" s="57"/>
      <c r="K88" s="57"/>
      <c r="L88" s="57"/>
      <c r="M88" s="58" t="str">
        <f t="shared" si="38"/>
        <v/>
      </c>
      <c r="N88" s="102"/>
    </row>
    <row r="89" spans="1:14">
      <c r="A89" s="97" t="str">
        <f t="shared" si="35"/>
        <v/>
      </c>
      <c r="B89" s="98" t="str">
        <f t="shared" si="36"/>
        <v/>
      </c>
      <c r="C89" s="99"/>
      <c r="D89" s="100"/>
      <c r="E89" s="100"/>
      <c r="F89" s="57"/>
      <c r="G89" s="58">
        <f t="shared" si="37"/>
        <v>0</v>
      </c>
      <c r="H89" s="58">
        <f>IF(E89="",0,IFERROR(VLOOKUP(E89,档案费管理台账!$D$4:$H$1000,5,0),0))</f>
        <v>0</v>
      </c>
      <c r="I89" s="57"/>
      <c r="J89" s="57"/>
      <c r="K89" s="57"/>
      <c r="L89" s="57"/>
      <c r="M89" s="58" t="str">
        <f t="shared" si="38"/>
        <v/>
      </c>
      <c r="N89" s="102"/>
    </row>
    <row r="90" spans="1:14">
      <c r="A90" s="97" t="str">
        <f t="shared" si="35"/>
        <v/>
      </c>
      <c r="B90" s="98" t="str">
        <f t="shared" si="36"/>
        <v/>
      </c>
      <c r="C90" s="99"/>
      <c r="D90" s="100"/>
      <c r="E90" s="100"/>
      <c r="F90" s="57"/>
      <c r="G90" s="58">
        <f t="shared" si="37"/>
        <v>0</v>
      </c>
      <c r="H90" s="58">
        <f>IF(E90="",0,IFERROR(VLOOKUP(E90,档案费管理台账!$D$4:$H$1000,5,0),0))</f>
        <v>0</v>
      </c>
      <c r="I90" s="57"/>
      <c r="J90" s="57"/>
      <c r="K90" s="57"/>
      <c r="L90" s="57"/>
      <c r="M90" s="58" t="str">
        <f t="shared" si="38"/>
        <v/>
      </c>
      <c r="N90" s="102"/>
    </row>
    <row r="91" spans="1:14">
      <c r="A91" s="97" t="str">
        <f t="shared" si="35"/>
        <v/>
      </c>
      <c r="B91" s="98" t="str">
        <f t="shared" si="36"/>
        <v/>
      </c>
      <c r="C91" s="99"/>
      <c r="D91" s="100"/>
      <c r="E91" s="100"/>
      <c r="F91" s="57"/>
      <c r="G91" s="58">
        <f t="shared" si="37"/>
        <v>0</v>
      </c>
      <c r="H91" s="58">
        <f>IF(E91="",0,IFERROR(VLOOKUP(E91,档案费管理台账!$D$4:$H$1000,5,0),0))</f>
        <v>0</v>
      </c>
      <c r="I91" s="57"/>
      <c r="J91" s="57"/>
      <c r="K91" s="57"/>
      <c r="L91" s="57"/>
      <c r="M91" s="58" t="str">
        <f t="shared" si="38"/>
        <v/>
      </c>
      <c r="N91" s="102"/>
    </row>
    <row r="92" spans="1:14">
      <c r="A92" s="97" t="str">
        <f t="shared" si="35"/>
        <v/>
      </c>
      <c r="B92" s="98" t="str">
        <f t="shared" si="36"/>
        <v/>
      </c>
      <c r="C92" s="99"/>
      <c r="D92" s="100"/>
      <c r="E92" s="100"/>
      <c r="F92" s="57"/>
      <c r="G92" s="58">
        <f t="shared" si="37"/>
        <v>0</v>
      </c>
      <c r="H92" s="58">
        <f>IF(E92="",0,IFERROR(VLOOKUP(E92,档案费管理台账!$D$4:$H$1000,5,0),0))</f>
        <v>0</v>
      </c>
      <c r="I92" s="57"/>
      <c r="J92" s="57"/>
      <c r="K92" s="57"/>
      <c r="L92" s="57"/>
      <c r="M92" s="58" t="str">
        <f t="shared" si="38"/>
        <v/>
      </c>
      <c r="N92" s="102"/>
    </row>
    <row r="93" spans="1:14">
      <c r="A93" s="97" t="str">
        <f t="shared" si="35"/>
        <v/>
      </c>
      <c r="B93" s="98" t="str">
        <f t="shared" si="36"/>
        <v/>
      </c>
      <c r="C93" s="99"/>
      <c r="D93" s="100"/>
      <c r="E93" s="100"/>
      <c r="F93" s="57"/>
      <c r="G93" s="58">
        <f t="shared" si="37"/>
        <v>0</v>
      </c>
      <c r="H93" s="58">
        <f>IF(E93="",0,IFERROR(VLOOKUP(E93,档案费管理台账!$D$4:$H$1000,5,0),0))</f>
        <v>0</v>
      </c>
      <c r="I93" s="57"/>
      <c r="J93" s="57"/>
      <c r="K93" s="57"/>
      <c r="L93" s="57"/>
      <c r="M93" s="58" t="str">
        <f t="shared" si="38"/>
        <v/>
      </c>
      <c r="N93" s="102"/>
    </row>
    <row r="94" spans="1:14">
      <c r="A94" s="97" t="str">
        <f t="shared" si="35"/>
        <v/>
      </c>
      <c r="B94" s="98" t="str">
        <f t="shared" si="36"/>
        <v/>
      </c>
      <c r="C94" s="99"/>
      <c r="D94" s="100"/>
      <c r="E94" s="100"/>
      <c r="F94" s="57"/>
      <c r="G94" s="58">
        <f t="shared" si="37"/>
        <v>0</v>
      </c>
      <c r="H94" s="58">
        <f>IF(E94="",0,IFERROR(VLOOKUP(E94,档案费管理台账!$D$4:$H$1000,5,0),0))</f>
        <v>0</v>
      </c>
      <c r="I94" s="57"/>
      <c r="J94" s="57"/>
      <c r="K94" s="57"/>
      <c r="L94" s="57"/>
      <c r="M94" s="58" t="str">
        <f t="shared" si="38"/>
        <v/>
      </c>
      <c r="N94" s="102"/>
    </row>
    <row r="95" spans="1:14">
      <c r="A95" s="97" t="str">
        <f t="shared" si="35"/>
        <v/>
      </c>
      <c r="B95" s="98" t="str">
        <f t="shared" si="36"/>
        <v/>
      </c>
      <c r="C95" s="99"/>
      <c r="D95" s="100"/>
      <c r="E95" s="100"/>
      <c r="F95" s="57"/>
      <c r="G95" s="58">
        <f t="shared" si="37"/>
        <v>0</v>
      </c>
      <c r="H95" s="58">
        <f>IF(E95="",0,IFERROR(VLOOKUP(E95,档案费管理台账!$D$4:$H$1000,5,0),0))</f>
        <v>0</v>
      </c>
      <c r="I95" s="57"/>
      <c r="J95" s="57"/>
      <c r="K95" s="57"/>
      <c r="L95" s="57"/>
      <c r="M95" s="58" t="str">
        <f t="shared" si="38"/>
        <v/>
      </c>
      <c r="N95" s="102"/>
    </row>
    <row r="96" spans="1:14">
      <c r="A96" s="97" t="str">
        <f t="shared" si="35"/>
        <v/>
      </c>
      <c r="B96" s="98" t="str">
        <f t="shared" si="36"/>
        <v/>
      </c>
      <c r="C96" s="99"/>
      <c r="D96" s="100"/>
      <c r="E96" s="100"/>
      <c r="F96" s="57"/>
      <c r="G96" s="58">
        <f t="shared" si="37"/>
        <v>0</v>
      </c>
      <c r="H96" s="58">
        <f>IF(E96="",0,IFERROR(VLOOKUP(E96,档案费管理台账!$D$4:$H$1000,5,0),0))</f>
        <v>0</v>
      </c>
      <c r="I96" s="57"/>
      <c r="J96" s="57"/>
      <c r="K96" s="57"/>
      <c r="L96" s="57"/>
      <c r="M96" s="58" t="str">
        <f t="shared" si="38"/>
        <v/>
      </c>
      <c r="N96" s="102"/>
    </row>
    <row r="97" spans="1:14">
      <c r="A97" s="97" t="str">
        <f t="shared" si="35"/>
        <v/>
      </c>
      <c r="B97" s="98" t="str">
        <f t="shared" si="36"/>
        <v/>
      </c>
      <c r="C97" s="99"/>
      <c r="D97" s="100"/>
      <c r="E97" s="100"/>
      <c r="F97" s="57"/>
      <c r="G97" s="58">
        <f t="shared" si="37"/>
        <v>0</v>
      </c>
      <c r="H97" s="58">
        <f>IF(E97="",0,IFERROR(VLOOKUP(E97,档案费管理台账!$D$4:$H$1000,5,0),0))</f>
        <v>0</v>
      </c>
      <c r="I97" s="57"/>
      <c r="J97" s="57"/>
      <c r="K97" s="57"/>
      <c r="L97" s="57"/>
      <c r="M97" s="58" t="str">
        <f t="shared" si="38"/>
        <v/>
      </c>
      <c r="N97" s="102"/>
    </row>
    <row r="98" spans="1:14">
      <c r="A98" s="97" t="str">
        <f t="shared" si="35"/>
        <v/>
      </c>
      <c r="B98" s="98" t="str">
        <f t="shared" si="36"/>
        <v/>
      </c>
      <c r="C98" s="99"/>
      <c r="D98" s="100"/>
      <c r="E98" s="100"/>
      <c r="F98" s="57"/>
      <c r="G98" s="58">
        <f t="shared" si="37"/>
        <v>0</v>
      </c>
      <c r="H98" s="58">
        <f>IF(E98="",0,IFERROR(VLOOKUP(E98,档案费管理台账!$D$4:$H$1000,5,0),0))</f>
        <v>0</v>
      </c>
      <c r="I98" s="57"/>
      <c r="J98" s="57"/>
      <c r="K98" s="57"/>
      <c r="L98" s="57"/>
      <c r="M98" s="58" t="str">
        <f t="shared" si="38"/>
        <v/>
      </c>
      <c r="N98" s="102"/>
    </row>
    <row r="99" spans="1:14">
      <c r="A99" s="97" t="str">
        <f t="shared" si="35"/>
        <v/>
      </c>
      <c r="B99" s="98" t="str">
        <f t="shared" si="36"/>
        <v/>
      </c>
      <c r="C99" s="99"/>
      <c r="D99" s="100"/>
      <c r="E99" s="100"/>
      <c r="F99" s="57"/>
      <c r="G99" s="58">
        <f t="shared" si="37"/>
        <v>0</v>
      </c>
      <c r="H99" s="58">
        <f>IF(E99="",0,IFERROR(VLOOKUP(E99,档案费管理台账!$D$4:$H$1000,5,0),0))</f>
        <v>0</v>
      </c>
      <c r="I99" s="57"/>
      <c r="J99" s="57"/>
      <c r="K99" s="57"/>
      <c r="L99" s="57"/>
      <c r="M99" s="58" t="str">
        <f t="shared" si="38"/>
        <v/>
      </c>
      <c r="N99" s="102"/>
    </row>
    <row r="100" spans="1:14">
      <c r="A100" s="97" t="str">
        <f t="shared" si="35"/>
        <v/>
      </c>
      <c r="B100" s="98" t="str">
        <f t="shared" si="36"/>
        <v/>
      </c>
      <c r="C100" s="99"/>
      <c r="D100" s="100"/>
      <c r="E100" s="100"/>
      <c r="F100" s="57"/>
      <c r="G100" s="58">
        <f t="shared" si="37"/>
        <v>0</v>
      </c>
      <c r="H100" s="58">
        <f>IF(E100="",0,IFERROR(VLOOKUP(E100,档案费管理台账!$D$4:$H$1000,5,0),0))</f>
        <v>0</v>
      </c>
      <c r="I100" s="57"/>
      <c r="J100" s="57"/>
      <c r="K100" s="57"/>
      <c r="L100" s="57"/>
      <c r="M100" s="58" t="str">
        <f t="shared" si="38"/>
        <v/>
      </c>
      <c r="N100" s="102"/>
    </row>
    <row r="101" spans="1:14">
      <c r="A101" s="97" t="str">
        <f t="shared" si="35"/>
        <v/>
      </c>
      <c r="B101" s="98" t="str">
        <f t="shared" si="36"/>
        <v/>
      </c>
      <c r="C101" s="99"/>
      <c r="D101" s="100"/>
      <c r="E101" s="100"/>
      <c r="F101" s="57"/>
      <c r="G101" s="58">
        <f t="shared" si="37"/>
        <v>0</v>
      </c>
      <c r="H101" s="58">
        <f>IF(E101="",0,IFERROR(VLOOKUP(E101,档案费管理台账!$D$4:$H$1000,5,0),0))</f>
        <v>0</v>
      </c>
      <c r="I101" s="57"/>
      <c r="J101" s="57"/>
      <c r="K101" s="57"/>
      <c r="L101" s="57"/>
      <c r="M101" s="58" t="str">
        <f t="shared" si="38"/>
        <v/>
      </c>
      <c r="N101" s="102"/>
    </row>
    <row r="102" spans="1:14">
      <c r="A102" s="97" t="str">
        <f t="shared" si="35"/>
        <v/>
      </c>
      <c r="B102" s="98" t="str">
        <f t="shared" si="36"/>
        <v/>
      </c>
      <c r="C102" s="99"/>
      <c r="D102" s="100"/>
      <c r="E102" s="100"/>
      <c r="F102" s="57"/>
      <c r="G102" s="58">
        <f t="shared" si="37"/>
        <v>0</v>
      </c>
      <c r="H102" s="58">
        <f>IF(E102="",0,IFERROR(VLOOKUP(E102,档案费管理台账!$D$4:$H$1000,5,0),0))</f>
        <v>0</v>
      </c>
      <c r="I102" s="57"/>
      <c r="J102" s="57"/>
      <c r="K102" s="57"/>
      <c r="L102" s="57"/>
      <c r="M102" s="58" t="str">
        <f t="shared" si="38"/>
        <v/>
      </c>
      <c r="N102" s="102"/>
    </row>
    <row r="103" spans="1:14">
      <c r="A103" s="97" t="str">
        <f t="shared" si="35"/>
        <v/>
      </c>
      <c r="B103" s="98" t="str">
        <f t="shared" si="36"/>
        <v/>
      </c>
      <c r="C103" s="99"/>
      <c r="D103" s="100"/>
      <c r="E103" s="100"/>
      <c r="F103" s="57"/>
      <c r="G103" s="58">
        <f t="shared" si="37"/>
        <v>0</v>
      </c>
      <c r="H103" s="58">
        <f>IF(E103="",0,IFERROR(VLOOKUP(E103,档案费管理台账!$D$4:$H$1000,5,0),0))</f>
        <v>0</v>
      </c>
      <c r="I103" s="57"/>
      <c r="J103" s="57"/>
      <c r="K103" s="57"/>
      <c r="L103" s="57"/>
      <c r="M103" s="58" t="str">
        <f t="shared" si="38"/>
        <v/>
      </c>
      <c r="N103" s="102"/>
    </row>
    <row r="104" spans="1:14">
      <c r="A104" s="97" t="str">
        <f t="shared" si="35"/>
        <v/>
      </c>
      <c r="B104" s="98" t="str">
        <f t="shared" si="36"/>
        <v/>
      </c>
      <c r="C104" s="99"/>
      <c r="D104" s="100"/>
      <c r="E104" s="100"/>
      <c r="F104" s="57"/>
      <c r="G104" s="58">
        <f t="shared" si="37"/>
        <v>0</v>
      </c>
      <c r="H104" s="58">
        <f>IF(E104="",0,IFERROR(VLOOKUP(E104,档案费管理台账!$D$4:$H$1000,5,0),0))</f>
        <v>0</v>
      </c>
      <c r="I104" s="57"/>
      <c r="J104" s="57"/>
      <c r="K104" s="57"/>
      <c r="L104" s="57"/>
      <c r="M104" s="58" t="str">
        <f t="shared" si="38"/>
        <v/>
      </c>
      <c r="N104" s="102"/>
    </row>
    <row r="105" spans="1:14">
      <c r="A105" s="97" t="str">
        <f t="shared" si="35"/>
        <v/>
      </c>
      <c r="B105" s="98" t="str">
        <f t="shared" si="36"/>
        <v/>
      </c>
      <c r="C105" s="99"/>
      <c r="D105" s="100"/>
      <c r="E105" s="100"/>
      <c r="F105" s="57"/>
      <c r="G105" s="58">
        <f t="shared" si="37"/>
        <v>0</v>
      </c>
      <c r="H105" s="58">
        <f>IF(E105="",0,IFERROR(VLOOKUP(E105,档案费管理台账!$D$4:$H$1000,5,0),0))</f>
        <v>0</v>
      </c>
      <c r="I105" s="57"/>
      <c r="J105" s="57"/>
      <c r="K105" s="57"/>
      <c r="L105" s="57"/>
      <c r="M105" s="58" t="str">
        <f t="shared" si="38"/>
        <v/>
      </c>
      <c r="N105" s="102"/>
    </row>
    <row r="106" spans="1:14">
      <c r="A106" s="97" t="str">
        <f t="shared" si="35"/>
        <v/>
      </c>
      <c r="B106" s="98" t="str">
        <f t="shared" si="36"/>
        <v/>
      </c>
      <c r="C106" s="99"/>
      <c r="D106" s="100"/>
      <c r="E106" s="100"/>
      <c r="F106" s="57"/>
      <c r="G106" s="58">
        <f t="shared" si="37"/>
        <v>0</v>
      </c>
      <c r="H106" s="58">
        <f>IF(E106="",0,IFERROR(VLOOKUP(E106,档案费管理台账!$D$4:$H$1000,5,0),0))</f>
        <v>0</v>
      </c>
      <c r="I106" s="57"/>
      <c r="J106" s="57"/>
      <c r="K106" s="57"/>
      <c r="L106" s="57"/>
      <c r="M106" s="58" t="str">
        <f t="shared" si="38"/>
        <v/>
      </c>
      <c r="N106" s="102"/>
    </row>
    <row r="107" spans="1:14">
      <c r="A107" s="97" t="str">
        <f t="shared" si="35"/>
        <v/>
      </c>
      <c r="B107" s="98" t="str">
        <f t="shared" si="36"/>
        <v/>
      </c>
      <c r="C107" s="99"/>
      <c r="D107" s="100"/>
      <c r="E107" s="100"/>
      <c r="F107" s="57"/>
      <c r="G107" s="58">
        <f t="shared" si="37"/>
        <v>0</v>
      </c>
      <c r="H107" s="58">
        <f>IF(E107="",0,IFERROR(VLOOKUP(E107,档案费管理台账!$D$4:$H$1000,5,0),0))</f>
        <v>0</v>
      </c>
      <c r="I107" s="57"/>
      <c r="J107" s="57"/>
      <c r="K107" s="57"/>
      <c r="L107" s="57"/>
      <c r="M107" s="58" t="str">
        <f t="shared" si="38"/>
        <v/>
      </c>
      <c r="N107" s="102"/>
    </row>
    <row r="108" spans="1:14">
      <c r="A108" s="97" t="str">
        <f t="shared" ref="A108:A171" si="39">IF(D108="","",ROW()-42)</f>
        <v/>
      </c>
      <c r="B108" s="98" t="str">
        <f t="shared" ref="B108:B171" si="40">IF(C108="","",MONTH(C108)&amp;"月")</f>
        <v/>
      </c>
      <c r="C108" s="99"/>
      <c r="D108" s="100"/>
      <c r="E108" s="100"/>
      <c r="F108" s="57"/>
      <c r="G108" s="58">
        <f t="shared" si="37"/>
        <v>0</v>
      </c>
      <c r="H108" s="58">
        <f>IF(E108="",0,IFERROR(VLOOKUP(E108,档案费管理台账!$D$4:$H$1000,5,0),0))</f>
        <v>0</v>
      </c>
      <c r="I108" s="57"/>
      <c r="J108" s="57"/>
      <c r="K108" s="57"/>
      <c r="L108" s="57"/>
      <c r="M108" s="58" t="str">
        <f t="shared" si="38"/>
        <v/>
      </c>
      <c r="N108" s="102"/>
    </row>
    <row r="109" spans="1:14">
      <c r="A109" s="97" t="str">
        <f t="shared" si="39"/>
        <v/>
      </c>
      <c r="B109" s="98" t="str">
        <f t="shared" si="40"/>
        <v/>
      </c>
      <c r="C109" s="99"/>
      <c r="D109" s="100"/>
      <c r="E109" s="100"/>
      <c r="F109" s="57"/>
      <c r="G109" s="58">
        <f t="shared" ref="G109:G172" si="41">IF(F109="",0,F109*$K$41)</f>
        <v>0</v>
      </c>
      <c r="H109" s="58">
        <f>IF(E109="",0,IFERROR(VLOOKUP(E109,档案费管理台账!$D$4:$H$1000,5,0),0))</f>
        <v>0</v>
      </c>
      <c r="I109" s="57"/>
      <c r="J109" s="57"/>
      <c r="K109" s="57"/>
      <c r="L109" s="57"/>
      <c r="M109" s="58" t="str">
        <f t="shared" ref="M109:M172" si="42">IF(C109="","",ROUND(M108+G109-I109-J109-K109-L109-H109,2))</f>
        <v/>
      </c>
      <c r="N109" s="102"/>
    </row>
    <row r="110" spans="1:14">
      <c r="A110" s="97" t="str">
        <f t="shared" si="39"/>
        <v/>
      </c>
      <c r="B110" s="98" t="str">
        <f t="shared" si="40"/>
        <v/>
      </c>
      <c r="C110" s="99"/>
      <c r="D110" s="100"/>
      <c r="E110" s="100"/>
      <c r="F110" s="57"/>
      <c r="G110" s="58">
        <f t="shared" si="41"/>
        <v>0</v>
      </c>
      <c r="H110" s="58">
        <f>IF(E110="",0,IFERROR(VLOOKUP(E110,档案费管理台账!$D$4:$H$1000,5,0),0))</f>
        <v>0</v>
      </c>
      <c r="I110" s="57"/>
      <c r="J110" s="57"/>
      <c r="K110" s="57"/>
      <c r="L110" s="57"/>
      <c r="M110" s="58" t="str">
        <f t="shared" si="42"/>
        <v/>
      </c>
      <c r="N110" s="102"/>
    </row>
    <row r="111" spans="1:14">
      <c r="A111" s="97" t="str">
        <f t="shared" si="39"/>
        <v/>
      </c>
      <c r="B111" s="98" t="str">
        <f t="shared" si="40"/>
        <v/>
      </c>
      <c r="C111" s="99"/>
      <c r="D111" s="100"/>
      <c r="E111" s="100"/>
      <c r="F111" s="57"/>
      <c r="G111" s="58">
        <f t="shared" si="41"/>
        <v>0</v>
      </c>
      <c r="H111" s="58">
        <f>IF(E111="",0,IFERROR(VLOOKUP(E111,档案费管理台账!$D$4:$H$1000,5,0),0))</f>
        <v>0</v>
      </c>
      <c r="I111" s="57"/>
      <c r="J111" s="57"/>
      <c r="K111" s="57"/>
      <c r="L111" s="57"/>
      <c r="M111" s="58" t="str">
        <f t="shared" si="42"/>
        <v/>
      </c>
      <c r="N111" s="102"/>
    </row>
    <row r="112" spans="1:14">
      <c r="A112" s="97" t="str">
        <f t="shared" si="39"/>
        <v/>
      </c>
      <c r="B112" s="98" t="str">
        <f t="shared" si="40"/>
        <v/>
      </c>
      <c r="C112" s="99"/>
      <c r="D112" s="100"/>
      <c r="E112" s="100"/>
      <c r="F112" s="57"/>
      <c r="G112" s="58">
        <f t="shared" si="41"/>
        <v>0</v>
      </c>
      <c r="H112" s="58">
        <f>IF(E112="",0,IFERROR(VLOOKUP(E112,档案费管理台账!$D$4:$H$1000,5,0),0))</f>
        <v>0</v>
      </c>
      <c r="I112" s="57"/>
      <c r="J112" s="57"/>
      <c r="K112" s="57"/>
      <c r="L112" s="57"/>
      <c r="M112" s="58" t="str">
        <f t="shared" si="42"/>
        <v/>
      </c>
      <c r="N112" s="102"/>
    </row>
    <row r="113" spans="1:14">
      <c r="A113" s="97" t="str">
        <f t="shared" si="39"/>
        <v/>
      </c>
      <c r="B113" s="98" t="str">
        <f t="shared" si="40"/>
        <v/>
      </c>
      <c r="C113" s="99"/>
      <c r="D113" s="100"/>
      <c r="E113" s="100"/>
      <c r="F113" s="57"/>
      <c r="G113" s="58">
        <f t="shared" si="41"/>
        <v>0</v>
      </c>
      <c r="H113" s="58">
        <f>IF(E113="",0,IFERROR(VLOOKUP(E113,档案费管理台账!$D$4:$H$1000,5,0),0))</f>
        <v>0</v>
      </c>
      <c r="I113" s="57"/>
      <c r="J113" s="57"/>
      <c r="K113" s="57"/>
      <c r="L113" s="57"/>
      <c r="M113" s="58" t="str">
        <f t="shared" si="42"/>
        <v/>
      </c>
      <c r="N113" s="102"/>
    </row>
    <row r="114" spans="1:14">
      <c r="A114" s="97" t="str">
        <f t="shared" si="39"/>
        <v/>
      </c>
      <c r="B114" s="98" t="str">
        <f t="shared" si="40"/>
        <v/>
      </c>
      <c r="C114" s="99"/>
      <c r="D114" s="100"/>
      <c r="E114" s="100"/>
      <c r="F114" s="57"/>
      <c r="G114" s="58">
        <f t="shared" si="41"/>
        <v>0</v>
      </c>
      <c r="H114" s="58">
        <f>IF(E114="",0,IFERROR(VLOOKUP(E114,档案费管理台账!$D$4:$H$1000,5,0),0))</f>
        <v>0</v>
      </c>
      <c r="I114" s="57"/>
      <c r="J114" s="57"/>
      <c r="K114" s="57"/>
      <c r="L114" s="57"/>
      <c r="M114" s="58" t="str">
        <f t="shared" si="42"/>
        <v/>
      </c>
      <c r="N114" s="102"/>
    </row>
    <row r="115" spans="1:14">
      <c r="A115" s="97" t="str">
        <f t="shared" si="39"/>
        <v/>
      </c>
      <c r="B115" s="98" t="str">
        <f t="shared" si="40"/>
        <v/>
      </c>
      <c r="C115" s="99"/>
      <c r="D115" s="100"/>
      <c r="E115" s="100"/>
      <c r="F115" s="57"/>
      <c r="G115" s="58">
        <f t="shared" si="41"/>
        <v>0</v>
      </c>
      <c r="H115" s="58">
        <f>IF(E115="",0,IFERROR(VLOOKUP(E115,档案费管理台账!$D$4:$H$1000,5,0),0))</f>
        <v>0</v>
      </c>
      <c r="I115" s="57"/>
      <c r="J115" s="57"/>
      <c r="K115" s="57"/>
      <c r="L115" s="57"/>
      <c r="M115" s="58" t="str">
        <f t="shared" si="42"/>
        <v/>
      </c>
      <c r="N115" s="102"/>
    </row>
    <row r="116" spans="1:14">
      <c r="A116" s="97" t="str">
        <f t="shared" si="39"/>
        <v/>
      </c>
      <c r="B116" s="98" t="str">
        <f t="shared" si="40"/>
        <v/>
      </c>
      <c r="C116" s="99"/>
      <c r="D116" s="100"/>
      <c r="E116" s="100"/>
      <c r="F116" s="57"/>
      <c r="G116" s="58">
        <f t="shared" si="41"/>
        <v>0</v>
      </c>
      <c r="H116" s="58">
        <f>IF(E116="",0,IFERROR(VLOOKUP(E116,档案费管理台账!$D$4:$H$1000,5,0),0))</f>
        <v>0</v>
      </c>
      <c r="I116" s="57"/>
      <c r="J116" s="57"/>
      <c r="K116" s="57"/>
      <c r="L116" s="57"/>
      <c r="M116" s="58" t="str">
        <f t="shared" si="42"/>
        <v/>
      </c>
      <c r="N116" s="102"/>
    </row>
    <row r="117" spans="1:14">
      <c r="A117" s="97" t="str">
        <f t="shared" si="39"/>
        <v/>
      </c>
      <c r="B117" s="98" t="str">
        <f t="shared" si="40"/>
        <v/>
      </c>
      <c r="C117" s="99"/>
      <c r="D117" s="100"/>
      <c r="E117" s="100"/>
      <c r="F117" s="57"/>
      <c r="G117" s="58">
        <f t="shared" si="41"/>
        <v>0</v>
      </c>
      <c r="H117" s="58">
        <f>IF(E117="",0,IFERROR(VLOOKUP(E117,档案费管理台账!$D$4:$H$1000,5,0),0))</f>
        <v>0</v>
      </c>
      <c r="I117" s="57"/>
      <c r="J117" s="57"/>
      <c r="K117" s="57"/>
      <c r="L117" s="57"/>
      <c r="M117" s="58" t="str">
        <f t="shared" si="42"/>
        <v/>
      </c>
      <c r="N117" s="102"/>
    </row>
    <row r="118" spans="1:14">
      <c r="A118" s="97" t="str">
        <f t="shared" si="39"/>
        <v/>
      </c>
      <c r="B118" s="98" t="str">
        <f t="shared" si="40"/>
        <v/>
      </c>
      <c r="C118" s="99"/>
      <c r="D118" s="100"/>
      <c r="E118" s="100"/>
      <c r="F118" s="57"/>
      <c r="G118" s="58">
        <f t="shared" si="41"/>
        <v>0</v>
      </c>
      <c r="H118" s="58">
        <f>IF(E118="",0,IFERROR(VLOOKUP(E118,档案费管理台账!$D$4:$H$1000,5,0),0))</f>
        <v>0</v>
      </c>
      <c r="I118" s="57"/>
      <c r="J118" s="57"/>
      <c r="K118" s="57"/>
      <c r="L118" s="57"/>
      <c r="M118" s="58" t="str">
        <f t="shared" si="42"/>
        <v/>
      </c>
      <c r="N118" s="102"/>
    </row>
    <row r="119" spans="1:14">
      <c r="A119" s="97" t="str">
        <f t="shared" si="39"/>
        <v/>
      </c>
      <c r="B119" s="98" t="str">
        <f t="shared" si="40"/>
        <v/>
      </c>
      <c r="C119" s="99"/>
      <c r="D119" s="100"/>
      <c r="E119" s="100"/>
      <c r="F119" s="57"/>
      <c r="G119" s="58">
        <f t="shared" si="41"/>
        <v>0</v>
      </c>
      <c r="H119" s="58">
        <f>IF(E119="",0,IFERROR(VLOOKUP(E119,档案费管理台账!$D$4:$H$1000,5,0),0))</f>
        <v>0</v>
      </c>
      <c r="I119" s="57"/>
      <c r="J119" s="57"/>
      <c r="K119" s="57"/>
      <c r="L119" s="57"/>
      <c r="M119" s="58" t="str">
        <f t="shared" si="42"/>
        <v/>
      </c>
      <c r="N119" s="102"/>
    </row>
    <row r="120" spans="1:14">
      <c r="A120" s="97" t="str">
        <f t="shared" si="39"/>
        <v/>
      </c>
      <c r="B120" s="98" t="str">
        <f t="shared" si="40"/>
        <v/>
      </c>
      <c r="C120" s="99"/>
      <c r="D120" s="100"/>
      <c r="E120" s="100"/>
      <c r="F120" s="57"/>
      <c r="G120" s="58">
        <f t="shared" si="41"/>
        <v>0</v>
      </c>
      <c r="H120" s="58">
        <f>IF(E120="",0,IFERROR(VLOOKUP(E120,档案费管理台账!$D$4:$H$1000,5,0),0))</f>
        <v>0</v>
      </c>
      <c r="I120" s="57"/>
      <c r="J120" s="57"/>
      <c r="K120" s="57"/>
      <c r="L120" s="57"/>
      <c r="M120" s="58" t="str">
        <f t="shared" si="42"/>
        <v/>
      </c>
      <c r="N120" s="102"/>
    </row>
    <row r="121" spans="1:14">
      <c r="A121" s="97" t="str">
        <f t="shared" si="39"/>
        <v/>
      </c>
      <c r="B121" s="98" t="str">
        <f t="shared" si="40"/>
        <v/>
      </c>
      <c r="C121" s="99"/>
      <c r="D121" s="100"/>
      <c r="E121" s="100"/>
      <c r="F121" s="57"/>
      <c r="G121" s="58">
        <f t="shared" si="41"/>
        <v>0</v>
      </c>
      <c r="H121" s="58">
        <f>IF(E121="",0,IFERROR(VLOOKUP(E121,档案费管理台账!$D$4:$H$1000,5,0),0))</f>
        <v>0</v>
      </c>
      <c r="I121" s="57"/>
      <c r="J121" s="57"/>
      <c r="K121" s="57"/>
      <c r="L121" s="57"/>
      <c r="M121" s="58" t="str">
        <f t="shared" si="42"/>
        <v/>
      </c>
      <c r="N121" s="102"/>
    </row>
    <row r="122" spans="1:14">
      <c r="A122" s="97" t="str">
        <f t="shared" si="39"/>
        <v/>
      </c>
      <c r="B122" s="98" t="str">
        <f t="shared" si="40"/>
        <v/>
      </c>
      <c r="C122" s="99"/>
      <c r="D122" s="100"/>
      <c r="E122" s="100"/>
      <c r="F122" s="57"/>
      <c r="G122" s="58">
        <f t="shared" si="41"/>
        <v>0</v>
      </c>
      <c r="H122" s="58">
        <f>IF(E122="",0,IFERROR(VLOOKUP(E122,档案费管理台账!$D$4:$H$1000,5,0),0))</f>
        <v>0</v>
      </c>
      <c r="I122" s="57"/>
      <c r="J122" s="57"/>
      <c r="K122" s="57"/>
      <c r="L122" s="57"/>
      <c r="M122" s="58" t="str">
        <f t="shared" si="42"/>
        <v/>
      </c>
      <c r="N122" s="102"/>
    </row>
    <row r="123" spans="1:14">
      <c r="A123" s="97" t="str">
        <f t="shared" si="39"/>
        <v/>
      </c>
      <c r="B123" s="98" t="str">
        <f t="shared" si="40"/>
        <v/>
      </c>
      <c r="C123" s="99"/>
      <c r="D123" s="100"/>
      <c r="E123" s="100"/>
      <c r="F123" s="57"/>
      <c r="G123" s="58">
        <f t="shared" si="41"/>
        <v>0</v>
      </c>
      <c r="H123" s="58">
        <f>IF(E123="",0,IFERROR(VLOOKUP(E123,档案费管理台账!$D$4:$H$1000,5,0),0))</f>
        <v>0</v>
      </c>
      <c r="I123" s="57"/>
      <c r="J123" s="57"/>
      <c r="K123" s="57"/>
      <c r="L123" s="57"/>
      <c r="M123" s="58" t="str">
        <f t="shared" si="42"/>
        <v/>
      </c>
      <c r="N123" s="102"/>
    </row>
    <row r="124" spans="1:14">
      <c r="A124" s="97" t="str">
        <f t="shared" si="39"/>
        <v/>
      </c>
      <c r="B124" s="98" t="str">
        <f t="shared" si="40"/>
        <v/>
      </c>
      <c r="C124" s="99"/>
      <c r="D124" s="100"/>
      <c r="E124" s="100"/>
      <c r="F124" s="57"/>
      <c r="G124" s="58">
        <f t="shared" si="41"/>
        <v>0</v>
      </c>
      <c r="H124" s="58">
        <f>IF(E124="",0,IFERROR(VLOOKUP(E124,档案费管理台账!$D$4:$H$1000,5,0),0))</f>
        <v>0</v>
      </c>
      <c r="I124" s="57"/>
      <c r="J124" s="57"/>
      <c r="K124" s="57"/>
      <c r="L124" s="57"/>
      <c r="M124" s="58" t="str">
        <f t="shared" si="42"/>
        <v/>
      </c>
      <c r="N124" s="102"/>
    </row>
    <row r="125" spans="1:14">
      <c r="A125" s="97" t="str">
        <f t="shared" si="39"/>
        <v/>
      </c>
      <c r="B125" s="98" t="str">
        <f t="shared" si="40"/>
        <v/>
      </c>
      <c r="C125" s="99"/>
      <c r="D125" s="100"/>
      <c r="E125" s="100"/>
      <c r="F125" s="57"/>
      <c r="G125" s="58">
        <f t="shared" si="41"/>
        <v>0</v>
      </c>
      <c r="H125" s="58">
        <f>IF(E125="",0,IFERROR(VLOOKUP(E125,档案费管理台账!$D$4:$H$1000,5,0),0))</f>
        <v>0</v>
      </c>
      <c r="I125" s="57"/>
      <c r="J125" s="57"/>
      <c r="K125" s="57"/>
      <c r="L125" s="57"/>
      <c r="M125" s="58" t="str">
        <f t="shared" si="42"/>
        <v/>
      </c>
      <c r="N125" s="102"/>
    </row>
    <row r="126" spans="1:14">
      <c r="A126" s="97" t="str">
        <f t="shared" si="39"/>
        <v/>
      </c>
      <c r="B126" s="98" t="str">
        <f t="shared" si="40"/>
        <v/>
      </c>
      <c r="C126" s="99"/>
      <c r="D126" s="100"/>
      <c r="E126" s="100"/>
      <c r="F126" s="57"/>
      <c r="G126" s="58">
        <f t="shared" si="41"/>
        <v>0</v>
      </c>
      <c r="H126" s="58">
        <f>IF(E126="",0,IFERROR(VLOOKUP(E126,档案费管理台账!$D$4:$H$1000,5,0),0))</f>
        <v>0</v>
      </c>
      <c r="I126" s="57"/>
      <c r="J126" s="57"/>
      <c r="K126" s="57"/>
      <c r="L126" s="57"/>
      <c r="M126" s="58" t="str">
        <f t="shared" si="42"/>
        <v/>
      </c>
      <c r="N126" s="102"/>
    </row>
    <row r="127" spans="1:14">
      <c r="A127" s="97" t="str">
        <f t="shared" si="39"/>
        <v/>
      </c>
      <c r="B127" s="98" t="str">
        <f t="shared" si="40"/>
        <v/>
      </c>
      <c r="C127" s="99"/>
      <c r="D127" s="100"/>
      <c r="E127" s="100"/>
      <c r="F127" s="57"/>
      <c r="G127" s="58">
        <f t="shared" si="41"/>
        <v>0</v>
      </c>
      <c r="H127" s="58">
        <f>IF(E127="",0,IFERROR(VLOOKUP(E127,档案费管理台账!$D$4:$H$1000,5,0),0))</f>
        <v>0</v>
      </c>
      <c r="I127" s="57"/>
      <c r="J127" s="57"/>
      <c r="K127" s="57"/>
      <c r="L127" s="57"/>
      <c r="M127" s="58" t="str">
        <f t="shared" si="42"/>
        <v/>
      </c>
      <c r="N127" s="102"/>
    </row>
    <row r="128" spans="1:14">
      <c r="A128" s="97" t="str">
        <f t="shared" si="39"/>
        <v/>
      </c>
      <c r="B128" s="98" t="str">
        <f t="shared" si="40"/>
        <v/>
      </c>
      <c r="C128" s="99"/>
      <c r="D128" s="100"/>
      <c r="E128" s="100"/>
      <c r="F128" s="57"/>
      <c r="G128" s="58">
        <f t="shared" si="41"/>
        <v>0</v>
      </c>
      <c r="H128" s="58">
        <f>IF(E128="",0,IFERROR(VLOOKUP(E128,档案费管理台账!$D$4:$H$1000,5,0),0))</f>
        <v>0</v>
      </c>
      <c r="I128" s="57"/>
      <c r="J128" s="57"/>
      <c r="K128" s="57"/>
      <c r="L128" s="57"/>
      <c r="M128" s="58" t="str">
        <f t="shared" si="42"/>
        <v/>
      </c>
      <c r="N128" s="102"/>
    </row>
    <row r="129" spans="1:14">
      <c r="A129" s="97" t="str">
        <f t="shared" si="39"/>
        <v/>
      </c>
      <c r="B129" s="98" t="str">
        <f t="shared" si="40"/>
        <v/>
      </c>
      <c r="C129" s="99"/>
      <c r="D129" s="100"/>
      <c r="E129" s="100"/>
      <c r="F129" s="57"/>
      <c r="G129" s="58">
        <f t="shared" si="41"/>
        <v>0</v>
      </c>
      <c r="H129" s="58">
        <f>IF(E129="",0,IFERROR(VLOOKUP(E129,档案费管理台账!$D$4:$H$1000,5,0),0))</f>
        <v>0</v>
      </c>
      <c r="I129" s="57"/>
      <c r="J129" s="57"/>
      <c r="K129" s="57"/>
      <c r="L129" s="57"/>
      <c r="M129" s="58" t="str">
        <f t="shared" si="42"/>
        <v/>
      </c>
      <c r="N129" s="102"/>
    </row>
    <row r="130" spans="1:14">
      <c r="A130" s="97" t="str">
        <f t="shared" si="39"/>
        <v/>
      </c>
      <c r="B130" s="98" t="str">
        <f t="shared" si="40"/>
        <v/>
      </c>
      <c r="C130" s="99"/>
      <c r="D130" s="100"/>
      <c r="E130" s="100"/>
      <c r="F130" s="57"/>
      <c r="G130" s="58">
        <f t="shared" si="41"/>
        <v>0</v>
      </c>
      <c r="H130" s="58">
        <f>IF(E130="",0,IFERROR(VLOOKUP(E130,档案费管理台账!$D$4:$H$1000,5,0),0))</f>
        <v>0</v>
      </c>
      <c r="I130" s="57"/>
      <c r="J130" s="57"/>
      <c r="K130" s="57"/>
      <c r="L130" s="57"/>
      <c r="M130" s="58" t="str">
        <f t="shared" si="42"/>
        <v/>
      </c>
      <c r="N130" s="102"/>
    </row>
    <row r="131" spans="1:14">
      <c r="A131" s="97" t="str">
        <f t="shared" si="39"/>
        <v/>
      </c>
      <c r="B131" s="98" t="str">
        <f t="shared" si="40"/>
        <v/>
      </c>
      <c r="C131" s="99"/>
      <c r="D131" s="100"/>
      <c r="E131" s="100"/>
      <c r="F131" s="57"/>
      <c r="G131" s="58">
        <f t="shared" si="41"/>
        <v>0</v>
      </c>
      <c r="H131" s="58">
        <f>IF(E131="",0,IFERROR(VLOOKUP(E131,档案费管理台账!$D$4:$H$1000,5,0),0))</f>
        <v>0</v>
      </c>
      <c r="I131" s="57"/>
      <c r="J131" s="57"/>
      <c r="K131" s="57"/>
      <c r="L131" s="57"/>
      <c r="M131" s="58" t="str">
        <f t="shared" si="42"/>
        <v/>
      </c>
      <c r="N131" s="102"/>
    </row>
    <row r="132" spans="1:14">
      <c r="A132" s="97" t="str">
        <f t="shared" si="39"/>
        <v/>
      </c>
      <c r="B132" s="98" t="str">
        <f t="shared" si="40"/>
        <v/>
      </c>
      <c r="C132" s="99"/>
      <c r="D132" s="100"/>
      <c r="E132" s="100"/>
      <c r="F132" s="57"/>
      <c r="G132" s="58">
        <f t="shared" si="41"/>
        <v>0</v>
      </c>
      <c r="H132" s="58">
        <f>IF(E132="",0,IFERROR(VLOOKUP(E132,档案费管理台账!$D$4:$H$1000,5,0),0))</f>
        <v>0</v>
      </c>
      <c r="I132" s="57"/>
      <c r="J132" s="57"/>
      <c r="K132" s="57"/>
      <c r="L132" s="57"/>
      <c r="M132" s="58" t="str">
        <f t="shared" si="42"/>
        <v/>
      </c>
      <c r="N132" s="102"/>
    </row>
    <row r="133" spans="1:14">
      <c r="A133" s="97" t="str">
        <f t="shared" si="39"/>
        <v/>
      </c>
      <c r="B133" s="98" t="str">
        <f t="shared" si="40"/>
        <v/>
      </c>
      <c r="C133" s="99"/>
      <c r="D133" s="100"/>
      <c r="E133" s="100"/>
      <c r="F133" s="57"/>
      <c r="G133" s="58">
        <f t="shared" si="41"/>
        <v>0</v>
      </c>
      <c r="H133" s="58">
        <f>IF(E133="",0,IFERROR(VLOOKUP(E133,档案费管理台账!$D$4:$H$1000,5,0),0))</f>
        <v>0</v>
      </c>
      <c r="I133" s="57"/>
      <c r="J133" s="57"/>
      <c r="K133" s="57"/>
      <c r="L133" s="57"/>
      <c r="M133" s="58" t="str">
        <f t="shared" si="42"/>
        <v/>
      </c>
      <c r="N133" s="102"/>
    </row>
    <row r="134" spans="1:14">
      <c r="A134" s="97" t="str">
        <f t="shared" si="39"/>
        <v/>
      </c>
      <c r="B134" s="98" t="str">
        <f t="shared" si="40"/>
        <v/>
      </c>
      <c r="C134" s="99"/>
      <c r="D134" s="100"/>
      <c r="E134" s="100"/>
      <c r="F134" s="57"/>
      <c r="G134" s="58">
        <f t="shared" si="41"/>
        <v>0</v>
      </c>
      <c r="H134" s="58">
        <f>IF(E134="",0,IFERROR(VLOOKUP(E134,档案费管理台账!$D$4:$H$1000,5,0),0))</f>
        <v>0</v>
      </c>
      <c r="I134" s="57"/>
      <c r="J134" s="57"/>
      <c r="K134" s="57"/>
      <c r="L134" s="57"/>
      <c r="M134" s="58" t="str">
        <f t="shared" si="42"/>
        <v/>
      </c>
      <c r="N134" s="102"/>
    </row>
    <row r="135" spans="1:14">
      <c r="A135" s="97" t="str">
        <f t="shared" si="39"/>
        <v/>
      </c>
      <c r="B135" s="98" t="str">
        <f t="shared" si="40"/>
        <v/>
      </c>
      <c r="C135" s="99"/>
      <c r="D135" s="100"/>
      <c r="E135" s="100"/>
      <c r="F135" s="57"/>
      <c r="G135" s="58">
        <f t="shared" si="41"/>
        <v>0</v>
      </c>
      <c r="H135" s="58">
        <f>IF(E135="",0,IFERROR(VLOOKUP(E135,档案费管理台账!$D$4:$H$1000,5,0),0))</f>
        <v>0</v>
      </c>
      <c r="I135" s="57"/>
      <c r="J135" s="57"/>
      <c r="K135" s="57"/>
      <c r="L135" s="57"/>
      <c r="M135" s="58" t="str">
        <f t="shared" si="42"/>
        <v/>
      </c>
      <c r="N135" s="102"/>
    </row>
    <row r="136" spans="1:14">
      <c r="A136" s="97" t="str">
        <f t="shared" si="39"/>
        <v/>
      </c>
      <c r="B136" s="98" t="str">
        <f t="shared" si="40"/>
        <v/>
      </c>
      <c r="C136" s="99"/>
      <c r="D136" s="100"/>
      <c r="E136" s="100"/>
      <c r="F136" s="57"/>
      <c r="G136" s="58">
        <f t="shared" si="41"/>
        <v>0</v>
      </c>
      <c r="H136" s="58">
        <f>IF(E136="",0,IFERROR(VLOOKUP(E136,档案费管理台账!$D$4:$H$1000,5,0),0))</f>
        <v>0</v>
      </c>
      <c r="I136" s="57"/>
      <c r="J136" s="57"/>
      <c r="K136" s="57"/>
      <c r="L136" s="57"/>
      <c r="M136" s="58" t="str">
        <f t="shared" si="42"/>
        <v/>
      </c>
      <c r="N136" s="102"/>
    </row>
    <row r="137" spans="1:14">
      <c r="A137" s="97" t="str">
        <f t="shared" si="39"/>
        <v/>
      </c>
      <c r="B137" s="98" t="str">
        <f t="shared" si="40"/>
        <v/>
      </c>
      <c r="C137" s="99"/>
      <c r="D137" s="100"/>
      <c r="E137" s="100"/>
      <c r="F137" s="57"/>
      <c r="G137" s="58">
        <f t="shared" si="41"/>
        <v>0</v>
      </c>
      <c r="H137" s="58">
        <f>IF(E137="",0,IFERROR(VLOOKUP(E137,档案费管理台账!$D$4:$H$1000,5,0),0))</f>
        <v>0</v>
      </c>
      <c r="I137" s="57"/>
      <c r="J137" s="57"/>
      <c r="K137" s="57"/>
      <c r="L137" s="57"/>
      <c r="M137" s="58" t="str">
        <f t="shared" si="42"/>
        <v/>
      </c>
      <c r="N137" s="102"/>
    </row>
    <row r="138" spans="1:14">
      <c r="A138" s="97" t="str">
        <f t="shared" si="39"/>
        <v/>
      </c>
      <c r="B138" s="98" t="str">
        <f t="shared" si="40"/>
        <v/>
      </c>
      <c r="C138" s="99"/>
      <c r="D138" s="100"/>
      <c r="E138" s="100"/>
      <c r="F138" s="57"/>
      <c r="G138" s="58">
        <f t="shared" si="41"/>
        <v>0</v>
      </c>
      <c r="H138" s="58">
        <f>IF(E138="",0,IFERROR(VLOOKUP(E138,档案费管理台账!$D$4:$H$1000,5,0),0))</f>
        <v>0</v>
      </c>
      <c r="I138" s="57"/>
      <c r="J138" s="57"/>
      <c r="K138" s="57"/>
      <c r="L138" s="57"/>
      <c r="M138" s="58" t="str">
        <f t="shared" si="42"/>
        <v/>
      </c>
      <c r="N138" s="102"/>
    </row>
    <row r="139" spans="1:14">
      <c r="A139" s="97" t="str">
        <f t="shared" si="39"/>
        <v/>
      </c>
      <c r="B139" s="98" t="str">
        <f t="shared" si="40"/>
        <v/>
      </c>
      <c r="C139" s="99"/>
      <c r="D139" s="100"/>
      <c r="E139" s="100"/>
      <c r="F139" s="57"/>
      <c r="G139" s="58">
        <f t="shared" si="41"/>
        <v>0</v>
      </c>
      <c r="H139" s="58">
        <f>IF(E139="",0,IFERROR(VLOOKUP(E139,档案费管理台账!$D$4:$H$1000,5,0),0))</f>
        <v>0</v>
      </c>
      <c r="I139" s="57"/>
      <c r="J139" s="57"/>
      <c r="K139" s="57"/>
      <c r="L139" s="57"/>
      <c r="M139" s="58" t="str">
        <f t="shared" si="42"/>
        <v/>
      </c>
      <c r="N139" s="102"/>
    </row>
    <row r="140" spans="1:14">
      <c r="A140" s="97" t="str">
        <f t="shared" si="39"/>
        <v/>
      </c>
      <c r="B140" s="98" t="str">
        <f t="shared" si="40"/>
        <v/>
      </c>
      <c r="C140" s="99"/>
      <c r="D140" s="100"/>
      <c r="E140" s="100"/>
      <c r="F140" s="57"/>
      <c r="G140" s="58">
        <f t="shared" si="41"/>
        <v>0</v>
      </c>
      <c r="H140" s="58">
        <f>IF(E140="",0,IFERROR(VLOOKUP(E140,档案费管理台账!$D$4:$H$1000,5,0),0))</f>
        <v>0</v>
      </c>
      <c r="I140" s="57"/>
      <c r="J140" s="57"/>
      <c r="K140" s="57"/>
      <c r="L140" s="57"/>
      <c r="M140" s="58" t="str">
        <f t="shared" si="42"/>
        <v/>
      </c>
      <c r="N140" s="102"/>
    </row>
    <row r="141" spans="1:14">
      <c r="A141" s="97" t="str">
        <f t="shared" si="39"/>
        <v/>
      </c>
      <c r="B141" s="98" t="str">
        <f t="shared" si="40"/>
        <v/>
      </c>
      <c r="C141" s="99"/>
      <c r="D141" s="100"/>
      <c r="E141" s="100"/>
      <c r="F141" s="57"/>
      <c r="G141" s="58">
        <f t="shared" si="41"/>
        <v>0</v>
      </c>
      <c r="H141" s="58">
        <f>IF(E141="",0,IFERROR(VLOOKUP(E141,档案费管理台账!$D$4:$H$1000,5,0),0))</f>
        <v>0</v>
      </c>
      <c r="I141" s="57"/>
      <c r="J141" s="57"/>
      <c r="K141" s="57"/>
      <c r="L141" s="57"/>
      <c r="M141" s="58" t="str">
        <f t="shared" si="42"/>
        <v/>
      </c>
      <c r="N141" s="102"/>
    </row>
    <row r="142" spans="1:14">
      <c r="A142" s="97" t="str">
        <f t="shared" si="39"/>
        <v/>
      </c>
      <c r="B142" s="98" t="str">
        <f t="shared" si="40"/>
        <v/>
      </c>
      <c r="C142" s="99"/>
      <c r="D142" s="100"/>
      <c r="E142" s="100"/>
      <c r="F142" s="57"/>
      <c r="G142" s="58">
        <f t="shared" si="41"/>
        <v>0</v>
      </c>
      <c r="H142" s="58">
        <f>IF(E142="",0,IFERROR(VLOOKUP(E142,档案费管理台账!$D$4:$H$1000,5,0),0))</f>
        <v>0</v>
      </c>
      <c r="I142" s="57"/>
      <c r="J142" s="57"/>
      <c r="K142" s="57"/>
      <c r="L142" s="57"/>
      <c r="M142" s="58" t="str">
        <f t="shared" si="42"/>
        <v/>
      </c>
      <c r="N142" s="102"/>
    </row>
    <row r="143" spans="1:14">
      <c r="A143" s="97" t="str">
        <f t="shared" si="39"/>
        <v/>
      </c>
      <c r="B143" s="98" t="str">
        <f t="shared" si="40"/>
        <v/>
      </c>
      <c r="C143" s="99"/>
      <c r="D143" s="100"/>
      <c r="E143" s="100"/>
      <c r="F143" s="57"/>
      <c r="G143" s="58">
        <f t="shared" si="41"/>
        <v>0</v>
      </c>
      <c r="H143" s="58">
        <f>IF(E143="",0,IFERROR(VLOOKUP(E143,档案费管理台账!$D$4:$H$1000,5,0),0))</f>
        <v>0</v>
      </c>
      <c r="I143" s="57"/>
      <c r="J143" s="57"/>
      <c r="K143" s="57"/>
      <c r="L143" s="57"/>
      <c r="M143" s="58" t="str">
        <f t="shared" si="42"/>
        <v/>
      </c>
      <c r="N143" s="102"/>
    </row>
    <row r="144" spans="1:14">
      <c r="A144" s="97" t="str">
        <f t="shared" si="39"/>
        <v/>
      </c>
      <c r="B144" s="98" t="str">
        <f t="shared" si="40"/>
        <v/>
      </c>
      <c r="C144" s="99"/>
      <c r="D144" s="100"/>
      <c r="E144" s="100"/>
      <c r="F144" s="57"/>
      <c r="G144" s="58">
        <f t="shared" si="41"/>
        <v>0</v>
      </c>
      <c r="H144" s="58">
        <f>IF(E144="",0,IFERROR(VLOOKUP(E144,档案费管理台账!$D$4:$H$1000,5,0),0))</f>
        <v>0</v>
      </c>
      <c r="I144" s="57"/>
      <c r="J144" s="57"/>
      <c r="K144" s="57"/>
      <c r="L144" s="57"/>
      <c r="M144" s="58" t="str">
        <f t="shared" si="42"/>
        <v/>
      </c>
      <c r="N144" s="102"/>
    </row>
    <row r="145" spans="1:14">
      <c r="A145" s="97" t="str">
        <f t="shared" si="39"/>
        <v/>
      </c>
      <c r="B145" s="98" t="str">
        <f t="shared" si="40"/>
        <v/>
      </c>
      <c r="C145" s="99"/>
      <c r="D145" s="100"/>
      <c r="E145" s="100"/>
      <c r="F145" s="57"/>
      <c r="G145" s="58">
        <f t="shared" si="41"/>
        <v>0</v>
      </c>
      <c r="H145" s="58">
        <f>IF(E145="",0,IFERROR(VLOOKUP(E145,档案费管理台账!$D$4:$H$1000,5,0),0))</f>
        <v>0</v>
      </c>
      <c r="I145" s="57"/>
      <c r="J145" s="57"/>
      <c r="K145" s="57"/>
      <c r="L145" s="57"/>
      <c r="M145" s="58" t="str">
        <f t="shared" si="42"/>
        <v/>
      </c>
      <c r="N145" s="102"/>
    </row>
    <row r="146" spans="1:14">
      <c r="A146" s="97" t="str">
        <f t="shared" si="39"/>
        <v/>
      </c>
      <c r="B146" s="98" t="str">
        <f t="shared" si="40"/>
        <v/>
      </c>
      <c r="C146" s="99"/>
      <c r="D146" s="100"/>
      <c r="E146" s="100"/>
      <c r="F146" s="57"/>
      <c r="G146" s="58">
        <f t="shared" si="41"/>
        <v>0</v>
      </c>
      <c r="H146" s="58">
        <f>IF(E146="",0,IFERROR(VLOOKUP(E146,档案费管理台账!$D$4:$H$1000,5,0),0))</f>
        <v>0</v>
      </c>
      <c r="I146" s="57"/>
      <c r="J146" s="57"/>
      <c r="K146" s="57"/>
      <c r="L146" s="57"/>
      <c r="M146" s="58" t="str">
        <f t="shared" si="42"/>
        <v/>
      </c>
      <c r="N146" s="102"/>
    </row>
    <row r="147" spans="1:14">
      <c r="A147" s="97" t="str">
        <f t="shared" si="39"/>
        <v/>
      </c>
      <c r="B147" s="98" t="str">
        <f t="shared" si="40"/>
        <v/>
      </c>
      <c r="C147" s="99"/>
      <c r="D147" s="100"/>
      <c r="E147" s="100"/>
      <c r="F147" s="57"/>
      <c r="G147" s="58">
        <f t="shared" si="41"/>
        <v>0</v>
      </c>
      <c r="H147" s="58">
        <f>IF(E147="",0,IFERROR(VLOOKUP(E147,档案费管理台账!$D$4:$H$1000,5,0),0))</f>
        <v>0</v>
      </c>
      <c r="I147" s="57"/>
      <c r="J147" s="57"/>
      <c r="K147" s="57"/>
      <c r="L147" s="57"/>
      <c r="M147" s="58" t="str">
        <f t="shared" si="42"/>
        <v/>
      </c>
      <c r="N147" s="102"/>
    </row>
    <row r="148" spans="1:14">
      <c r="A148" s="97" t="str">
        <f t="shared" si="39"/>
        <v/>
      </c>
      <c r="B148" s="98" t="str">
        <f t="shared" si="40"/>
        <v/>
      </c>
      <c r="C148" s="99"/>
      <c r="D148" s="100"/>
      <c r="E148" s="100"/>
      <c r="F148" s="57"/>
      <c r="G148" s="58">
        <f t="shared" si="41"/>
        <v>0</v>
      </c>
      <c r="H148" s="58">
        <f>IF(E148="",0,IFERROR(VLOOKUP(E148,档案费管理台账!$D$4:$H$1000,5,0),0))</f>
        <v>0</v>
      </c>
      <c r="I148" s="57"/>
      <c r="J148" s="57"/>
      <c r="K148" s="57"/>
      <c r="L148" s="57"/>
      <c r="M148" s="58" t="str">
        <f t="shared" si="42"/>
        <v/>
      </c>
      <c r="N148" s="102"/>
    </row>
    <row r="149" spans="1:14">
      <c r="A149" s="97" t="str">
        <f t="shared" si="39"/>
        <v/>
      </c>
      <c r="B149" s="98" t="str">
        <f t="shared" si="40"/>
        <v/>
      </c>
      <c r="C149" s="99"/>
      <c r="D149" s="100"/>
      <c r="E149" s="100"/>
      <c r="F149" s="57"/>
      <c r="G149" s="58">
        <f t="shared" si="41"/>
        <v>0</v>
      </c>
      <c r="H149" s="58">
        <f>IF(E149="",0,IFERROR(VLOOKUP(E149,档案费管理台账!$D$4:$H$1000,5,0),0))</f>
        <v>0</v>
      </c>
      <c r="I149" s="57"/>
      <c r="J149" s="57"/>
      <c r="K149" s="57"/>
      <c r="L149" s="57"/>
      <c r="M149" s="58" t="str">
        <f t="shared" si="42"/>
        <v/>
      </c>
      <c r="N149" s="102"/>
    </row>
    <row r="150" spans="1:14">
      <c r="A150" s="97" t="str">
        <f t="shared" si="39"/>
        <v/>
      </c>
      <c r="B150" s="98" t="str">
        <f t="shared" si="40"/>
        <v/>
      </c>
      <c r="C150" s="99"/>
      <c r="D150" s="100"/>
      <c r="E150" s="100"/>
      <c r="F150" s="57"/>
      <c r="G150" s="58">
        <f t="shared" si="41"/>
        <v>0</v>
      </c>
      <c r="H150" s="58">
        <f>IF(E150="",0,IFERROR(VLOOKUP(E150,档案费管理台账!$D$4:$H$1000,5,0),0))</f>
        <v>0</v>
      </c>
      <c r="I150" s="57"/>
      <c r="J150" s="57"/>
      <c r="K150" s="57"/>
      <c r="L150" s="57"/>
      <c r="M150" s="58" t="str">
        <f t="shared" si="42"/>
        <v/>
      </c>
      <c r="N150" s="102"/>
    </row>
    <row r="151" spans="1:14">
      <c r="A151" s="97" t="str">
        <f t="shared" si="39"/>
        <v/>
      </c>
      <c r="B151" s="98" t="str">
        <f t="shared" si="40"/>
        <v/>
      </c>
      <c r="C151" s="99"/>
      <c r="D151" s="100"/>
      <c r="E151" s="100"/>
      <c r="F151" s="57"/>
      <c r="G151" s="58">
        <f t="shared" si="41"/>
        <v>0</v>
      </c>
      <c r="H151" s="58">
        <f>IF(E151="",0,IFERROR(VLOOKUP(E151,档案费管理台账!$D$4:$H$1000,5,0),0))</f>
        <v>0</v>
      </c>
      <c r="I151" s="57"/>
      <c r="J151" s="57"/>
      <c r="K151" s="57"/>
      <c r="L151" s="57"/>
      <c r="M151" s="58" t="str">
        <f t="shared" si="42"/>
        <v/>
      </c>
      <c r="N151" s="102"/>
    </row>
    <row r="152" spans="1:14">
      <c r="A152" s="97" t="str">
        <f t="shared" si="39"/>
        <v/>
      </c>
      <c r="B152" s="98" t="str">
        <f t="shared" si="40"/>
        <v/>
      </c>
      <c r="C152" s="99"/>
      <c r="D152" s="100"/>
      <c r="E152" s="100"/>
      <c r="F152" s="57"/>
      <c r="G152" s="58">
        <f t="shared" si="41"/>
        <v>0</v>
      </c>
      <c r="H152" s="58">
        <f>IF(E152="",0,IFERROR(VLOOKUP(E152,档案费管理台账!$D$4:$H$1000,5,0),0))</f>
        <v>0</v>
      </c>
      <c r="I152" s="57"/>
      <c r="J152" s="57"/>
      <c r="K152" s="57"/>
      <c r="L152" s="57"/>
      <c r="M152" s="58" t="str">
        <f t="shared" si="42"/>
        <v/>
      </c>
      <c r="N152" s="102"/>
    </row>
    <row r="153" spans="1:14">
      <c r="A153" s="97" t="str">
        <f t="shared" si="39"/>
        <v/>
      </c>
      <c r="B153" s="98" t="str">
        <f t="shared" si="40"/>
        <v/>
      </c>
      <c r="C153" s="99"/>
      <c r="D153" s="100"/>
      <c r="E153" s="100"/>
      <c r="F153" s="57"/>
      <c r="G153" s="58">
        <f t="shared" si="41"/>
        <v>0</v>
      </c>
      <c r="H153" s="58">
        <f>IF(E153="",0,IFERROR(VLOOKUP(E153,档案费管理台账!$D$4:$H$1000,5,0),0))</f>
        <v>0</v>
      </c>
      <c r="I153" s="57"/>
      <c r="J153" s="57"/>
      <c r="K153" s="57"/>
      <c r="L153" s="57"/>
      <c r="M153" s="58" t="str">
        <f t="shared" si="42"/>
        <v/>
      </c>
      <c r="N153" s="102"/>
    </row>
    <row r="154" spans="1:14">
      <c r="A154" s="97" t="str">
        <f t="shared" si="39"/>
        <v/>
      </c>
      <c r="B154" s="98" t="str">
        <f t="shared" si="40"/>
        <v/>
      </c>
      <c r="C154" s="99"/>
      <c r="D154" s="100"/>
      <c r="E154" s="100"/>
      <c r="F154" s="57"/>
      <c r="G154" s="58">
        <f t="shared" si="41"/>
        <v>0</v>
      </c>
      <c r="H154" s="58">
        <f>IF(E154="",0,IFERROR(VLOOKUP(E154,档案费管理台账!$D$4:$H$1000,5,0),0))</f>
        <v>0</v>
      </c>
      <c r="I154" s="57"/>
      <c r="J154" s="57"/>
      <c r="K154" s="57"/>
      <c r="L154" s="57"/>
      <c r="M154" s="58" t="str">
        <f t="shared" si="42"/>
        <v/>
      </c>
      <c r="N154" s="102"/>
    </row>
    <row r="155" spans="1:14">
      <c r="A155" s="97" t="str">
        <f t="shared" si="39"/>
        <v/>
      </c>
      <c r="B155" s="98" t="str">
        <f t="shared" si="40"/>
        <v/>
      </c>
      <c r="C155" s="99"/>
      <c r="D155" s="100"/>
      <c r="E155" s="100"/>
      <c r="F155" s="57"/>
      <c r="G155" s="58">
        <f t="shared" si="41"/>
        <v>0</v>
      </c>
      <c r="H155" s="58">
        <f>IF(E155="",0,IFERROR(VLOOKUP(E155,档案费管理台账!$D$4:$H$1000,5,0),0))</f>
        <v>0</v>
      </c>
      <c r="I155" s="57"/>
      <c r="J155" s="57"/>
      <c r="K155" s="57"/>
      <c r="L155" s="57"/>
      <c r="M155" s="58" t="str">
        <f t="shared" si="42"/>
        <v/>
      </c>
      <c r="N155" s="102"/>
    </row>
    <row r="156" spans="1:14">
      <c r="A156" s="97" t="str">
        <f t="shared" si="39"/>
        <v/>
      </c>
      <c r="B156" s="98" t="str">
        <f t="shared" si="40"/>
        <v/>
      </c>
      <c r="C156" s="99"/>
      <c r="D156" s="100"/>
      <c r="E156" s="100"/>
      <c r="F156" s="57"/>
      <c r="G156" s="58">
        <f t="shared" si="41"/>
        <v>0</v>
      </c>
      <c r="H156" s="58">
        <f>IF(E156="",0,IFERROR(VLOOKUP(E156,档案费管理台账!$D$4:$H$1000,5,0),0))</f>
        <v>0</v>
      </c>
      <c r="I156" s="57"/>
      <c r="J156" s="57"/>
      <c r="K156" s="57"/>
      <c r="L156" s="57"/>
      <c r="M156" s="58" t="str">
        <f t="shared" si="42"/>
        <v/>
      </c>
      <c r="N156" s="102"/>
    </row>
    <row r="157" spans="1:14">
      <c r="A157" s="97" t="str">
        <f t="shared" si="39"/>
        <v/>
      </c>
      <c r="B157" s="98" t="str">
        <f t="shared" si="40"/>
        <v/>
      </c>
      <c r="C157" s="99"/>
      <c r="D157" s="100"/>
      <c r="E157" s="100"/>
      <c r="F157" s="57"/>
      <c r="G157" s="58">
        <f t="shared" si="41"/>
        <v>0</v>
      </c>
      <c r="H157" s="58">
        <f>IF(E157="",0,IFERROR(VLOOKUP(E157,档案费管理台账!$D$4:$H$1000,5,0),0))</f>
        <v>0</v>
      </c>
      <c r="I157" s="57"/>
      <c r="J157" s="57"/>
      <c r="K157" s="57"/>
      <c r="L157" s="57"/>
      <c r="M157" s="58" t="str">
        <f t="shared" si="42"/>
        <v/>
      </c>
      <c r="N157" s="102"/>
    </row>
    <row r="158" spans="1:14">
      <c r="A158" s="97" t="str">
        <f t="shared" si="39"/>
        <v/>
      </c>
      <c r="B158" s="98" t="str">
        <f t="shared" si="40"/>
        <v/>
      </c>
      <c r="C158" s="99"/>
      <c r="D158" s="100"/>
      <c r="E158" s="100"/>
      <c r="F158" s="57"/>
      <c r="G158" s="58">
        <f t="shared" si="41"/>
        <v>0</v>
      </c>
      <c r="H158" s="58">
        <f>IF(E158="",0,IFERROR(VLOOKUP(E158,档案费管理台账!$D$4:$H$1000,5,0),0))</f>
        <v>0</v>
      </c>
      <c r="I158" s="57"/>
      <c r="J158" s="57"/>
      <c r="K158" s="57"/>
      <c r="L158" s="57"/>
      <c r="M158" s="58" t="str">
        <f t="shared" si="42"/>
        <v/>
      </c>
      <c r="N158" s="102"/>
    </row>
    <row r="159" spans="1:14">
      <c r="A159" s="97" t="str">
        <f t="shared" si="39"/>
        <v/>
      </c>
      <c r="B159" s="98" t="str">
        <f t="shared" si="40"/>
        <v/>
      </c>
      <c r="C159" s="99"/>
      <c r="D159" s="100"/>
      <c r="E159" s="100"/>
      <c r="F159" s="57"/>
      <c r="G159" s="58">
        <f t="shared" si="41"/>
        <v>0</v>
      </c>
      <c r="H159" s="58">
        <f>IF(E159="",0,IFERROR(VLOOKUP(E159,档案费管理台账!$D$4:$H$1000,5,0),0))</f>
        <v>0</v>
      </c>
      <c r="I159" s="57"/>
      <c r="J159" s="57"/>
      <c r="K159" s="57"/>
      <c r="L159" s="57"/>
      <c r="M159" s="58" t="str">
        <f t="shared" si="42"/>
        <v/>
      </c>
      <c r="N159" s="102"/>
    </row>
    <row r="160" spans="1:14">
      <c r="A160" s="97" t="str">
        <f t="shared" si="39"/>
        <v/>
      </c>
      <c r="B160" s="98" t="str">
        <f t="shared" si="40"/>
        <v/>
      </c>
      <c r="C160" s="99"/>
      <c r="D160" s="100"/>
      <c r="E160" s="100"/>
      <c r="F160" s="57"/>
      <c r="G160" s="58">
        <f t="shared" si="41"/>
        <v>0</v>
      </c>
      <c r="H160" s="58">
        <f>IF(E160="",0,IFERROR(VLOOKUP(E160,档案费管理台账!$D$4:$H$1000,5,0),0))</f>
        <v>0</v>
      </c>
      <c r="I160" s="57"/>
      <c r="J160" s="57"/>
      <c r="K160" s="57"/>
      <c r="L160" s="57"/>
      <c r="M160" s="58" t="str">
        <f t="shared" si="42"/>
        <v/>
      </c>
      <c r="N160" s="102"/>
    </row>
    <row r="161" spans="1:14">
      <c r="A161" s="97" t="str">
        <f t="shared" si="39"/>
        <v/>
      </c>
      <c r="B161" s="98" t="str">
        <f t="shared" si="40"/>
        <v/>
      </c>
      <c r="C161" s="99"/>
      <c r="D161" s="100"/>
      <c r="E161" s="100"/>
      <c r="F161" s="57"/>
      <c r="G161" s="58">
        <f t="shared" si="41"/>
        <v>0</v>
      </c>
      <c r="H161" s="58">
        <f>IF(E161="",0,IFERROR(VLOOKUP(E161,档案费管理台账!$D$4:$H$1000,5,0),0))</f>
        <v>0</v>
      </c>
      <c r="I161" s="57"/>
      <c r="J161" s="57"/>
      <c r="K161" s="57"/>
      <c r="L161" s="57"/>
      <c r="M161" s="58" t="str">
        <f t="shared" si="42"/>
        <v/>
      </c>
      <c r="N161" s="102"/>
    </row>
    <row r="162" spans="1:14">
      <c r="A162" s="97" t="str">
        <f t="shared" si="39"/>
        <v/>
      </c>
      <c r="B162" s="98" t="str">
        <f t="shared" si="40"/>
        <v/>
      </c>
      <c r="C162" s="99"/>
      <c r="D162" s="100"/>
      <c r="E162" s="100"/>
      <c r="F162" s="57"/>
      <c r="G162" s="58">
        <f t="shared" si="41"/>
        <v>0</v>
      </c>
      <c r="H162" s="58">
        <f>IF(E162="",0,IFERROR(VLOOKUP(E162,档案费管理台账!$D$4:$H$1000,5,0),0))</f>
        <v>0</v>
      </c>
      <c r="I162" s="57"/>
      <c r="J162" s="57"/>
      <c r="K162" s="57"/>
      <c r="L162" s="57"/>
      <c r="M162" s="58" t="str">
        <f t="shared" si="42"/>
        <v/>
      </c>
      <c r="N162" s="102"/>
    </row>
    <row r="163" spans="1:14">
      <c r="A163" s="97" t="str">
        <f t="shared" si="39"/>
        <v/>
      </c>
      <c r="B163" s="98" t="str">
        <f t="shared" si="40"/>
        <v/>
      </c>
      <c r="C163" s="99"/>
      <c r="D163" s="100"/>
      <c r="E163" s="100"/>
      <c r="F163" s="57"/>
      <c r="G163" s="58">
        <f t="shared" si="41"/>
        <v>0</v>
      </c>
      <c r="H163" s="58">
        <f>IF(E163="",0,IFERROR(VLOOKUP(E163,档案费管理台账!$D$4:$H$1000,5,0),0))</f>
        <v>0</v>
      </c>
      <c r="I163" s="57"/>
      <c r="J163" s="57"/>
      <c r="K163" s="57"/>
      <c r="L163" s="57"/>
      <c r="M163" s="58" t="str">
        <f t="shared" si="42"/>
        <v/>
      </c>
      <c r="N163" s="102"/>
    </row>
    <row r="164" spans="1:14">
      <c r="A164" s="97" t="str">
        <f t="shared" si="39"/>
        <v/>
      </c>
      <c r="B164" s="98" t="str">
        <f t="shared" si="40"/>
        <v/>
      </c>
      <c r="C164" s="99"/>
      <c r="D164" s="100"/>
      <c r="E164" s="100"/>
      <c r="F164" s="57"/>
      <c r="G164" s="58">
        <f t="shared" si="41"/>
        <v>0</v>
      </c>
      <c r="H164" s="58">
        <f>IF(E164="",0,IFERROR(VLOOKUP(E164,档案费管理台账!$D$4:$H$1000,5,0),0))</f>
        <v>0</v>
      </c>
      <c r="I164" s="57"/>
      <c r="J164" s="57"/>
      <c r="K164" s="57"/>
      <c r="L164" s="57"/>
      <c r="M164" s="58" t="str">
        <f t="shared" si="42"/>
        <v/>
      </c>
      <c r="N164" s="102"/>
    </row>
    <row r="165" spans="1:14">
      <c r="A165" s="97" t="str">
        <f t="shared" si="39"/>
        <v/>
      </c>
      <c r="B165" s="98" t="str">
        <f t="shared" si="40"/>
        <v/>
      </c>
      <c r="C165" s="99"/>
      <c r="D165" s="100"/>
      <c r="E165" s="100"/>
      <c r="F165" s="57"/>
      <c r="G165" s="58">
        <f t="shared" si="41"/>
        <v>0</v>
      </c>
      <c r="H165" s="58">
        <f>IF(E165="",0,IFERROR(VLOOKUP(E165,档案费管理台账!$D$4:$H$1000,5,0),0))</f>
        <v>0</v>
      </c>
      <c r="I165" s="57"/>
      <c r="J165" s="57"/>
      <c r="K165" s="57"/>
      <c r="L165" s="57"/>
      <c r="M165" s="58" t="str">
        <f t="shared" si="42"/>
        <v/>
      </c>
      <c r="N165" s="102"/>
    </row>
    <row r="166" spans="1:14">
      <c r="A166" s="97" t="str">
        <f t="shared" si="39"/>
        <v/>
      </c>
      <c r="B166" s="98" t="str">
        <f t="shared" si="40"/>
        <v/>
      </c>
      <c r="C166" s="99"/>
      <c r="D166" s="100"/>
      <c r="E166" s="100"/>
      <c r="F166" s="57"/>
      <c r="G166" s="58">
        <f t="shared" si="41"/>
        <v>0</v>
      </c>
      <c r="H166" s="58">
        <f>IF(E166="",0,IFERROR(VLOOKUP(E166,档案费管理台账!$D$4:$H$1000,5,0),0))</f>
        <v>0</v>
      </c>
      <c r="I166" s="57"/>
      <c r="J166" s="57"/>
      <c r="K166" s="57"/>
      <c r="L166" s="57"/>
      <c r="M166" s="58" t="str">
        <f t="shared" si="42"/>
        <v/>
      </c>
      <c r="N166" s="102"/>
    </row>
    <row r="167" spans="1:14">
      <c r="A167" s="97" t="str">
        <f t="shared" si="39"/>
        <v/>
      </c>
      <c r="B167" s="98" t="str">
        <f t="shared" si="40"/>
        <v/>
      </c>
      <c r="C167" s="99"/>
      <c r="D167" s="100"/>
      <c r="E167" s="100"/>
      <c r="F167" s="57"/>
      <c r="G167" s="58">
        <f t="shared" si="41"/>
        <v>0</v>
      </c>
      <c r="H167" s="58">
        <f>IF(E167="",0,IFERROR(VLOOKUP(E167,档案费管理台账!$D$4:$H$1000,5,0),0))</f>
        <v>0</v>
      </c>
      <c r="I167" s="57"/>
      <c r="J167" s="57"/>
      <c r="K167" s="57"/>
      <c r="L167" s="57"/>
      <c r="M167" s="58" t="str">
        <f t="shared" si="42"/>
        <v/>
      </c>
      <c r="N167" s="102"/>
    </row>
    <row r="168" spans="1:14">
      <c r="A168" s="97" t="str">
        <f t="shared" si="39"/>
        <v/>
      </c>
      <c r="B168" s="98" t="str">
        <f t="shared" si="40"/>
        <v/>
      </c>
      <c r="C168" s="99"/>
      <c r="D168" s="100"/>
      <c r="E168" s="100"/>
      <c r="F168" s="57"/>
      <c r="G168" s="58">
        <f t="shared" si="41"/>
        <v>0</v>
      </c>
      <c r="H168" s="58">
        <f>IF(E168="",0,IFERROR(VLOOKUP(E168,档案费管理台账!$D$4:$H$1000,5,0),0))</f>
        <v>0</v>
      </c>
      <c r="I168" s="57"/>
      <c r="J168" s="57"/>
      <c r="K168" s="57"/>
      <c r="L168" s="57"/>
      <c r="M168" s="58" t="str">
        <f t="shared" si="42"/>
        <v/>
      </c>
      <c r="N168" s="102"/>
    </row>
    <row r="169" spans="1:14">
      <c r="A169" s="97" t="str">
        <f t="shared" si="39"/>
        <v/>
      </c>
      <c r="B169" s="98" t="str">
        <f t="shared" si="40"/>
        <v/>
      </c>
      <c r="C169" s="99"/>
      <c r="D169" s="100"/>
      <c r="E169" s="100"/>
      <c r="F169" s="57"/>
      <c r="G169" s="58">
        <f t="shared" si="41"/>
        <v>0</v>
      </c>
      <c r="H169" s="58">
        <f>IF(E169="",0,IFERROR(VLOOKUP(E169,档案费管理台账!$D$4:$H$1000,5,0),0))</f>
        <v>0</v>
      </c>
      <c r="I169" s="57"/>
      <c r="J169" s="57"/>
      <c r="K169" s="57"/>
      <c r="L169" s="57"/>
      <c r="M169" s="58" t="str">
        <f t="shared" si="42"/>
        <v/>
      </c>
      <c r="N169" s="102"/>
    </row>
    <row r="170" spans="1:14">
      <c r="A170" s="97" t="str">
        <f t="shared" si="39"/>
        <v/>
      </c>
      <c r="B170" s="98" t="str">
        <f t="shared" si="40"/>
        <v/>
      </c>
      <c r="C170" s="99"/>
      <c r="D170" s="100"/>
      <c r="E170" s="100"/>
      <c r="F170" s="57"/>
      <c r="G170" s="58">
        <f t="shared" si="41"/>
        <v>0</v>
      </c>
      <c r="H170" s="58">
        <f>IF(E170="",0,IFERROR(VLOOKUP(E170,档案费管理台账!$D$4:$H$1000,5,0),0))</f>
        <v>0</v>
      </c>
      <c r="I170" s="57"/>
      <c r="J170" s="57"/>
      <c r="K170" s="57"/>
      <c r="L170" s="57"/>
      <c r="M170" s="58" t="str">
        <f t="shared" si="42"/>
        <v/>
      </c>
      <c r="N170" s="102"/>
    </row>
    <row r="171" spans="1:14">
      <c r="A171" s="97" t="str">
        <f t="shared" si="39"/>
        <v/>
      </c>
      <c r="B171" s="98" t="str">
        <f t="shared" si="40"/>
        <v/>
      </c>
      <c r="C171" s="99"/>
      <c r="D171" s="100"/>
      <c r="E171" s="100"/>
      <c r="F171" s="57"/>
      <c r="G171" s="58">
        <f t="shared" si="41"/>
        <v>0</v>
      </c>
      <c r="H171" s="58">
        <f>IF(E171="",0,IFERROR(VLOOKUP(E171,档案费管理台账!$D$4:$H$1000,5,0),0))</f>
        <v>0</v>
      </c>
      <c r="I171" s="57"/>
      <c r="J171" s="57"/>
      <c r="K171" s="57"/>
      <c r="L171" s="57"/>
      <c r="M171" s="58" t="str">
        <f t="shared" si="42"/>
        <v/>
      </c>
      <c r="N171" s="102"/>
    </row>
    <row r="172" spans="1:14">
      <c r="A172" s="97" t="str">
        <f t="shared" ref="A172:A235" si="43">IF(D172="","",ROW()-42)</f>
        <v/>
      </c>
      <c r="B172" s="98" t="str">
        <f t="shared" ref="B172:B235" si="44">IF(C172="","",MONTH(C172)&amp;"月")</f>
        <v/>
      </c>
      <c r="C172" s="99"/>
      <c r="D172" s="100"/>
      <c r="E172" s="100"/>
      <c r="F172" s="57"/>
      <c r="G172" s="58">
        <f t="shared" si="41"/>
        <v>0</v>
      </c>
      <c r="H172" s="58">
        <f>IF(E172="",0,IFERROR(VLOOKUP(E172,档案费管理台账!$D$4:$H$1000,5,0),0))</f>
        <v>0</v>
      </c>
      <c r="I172" s="57"/>
      <c r="J172" s="57"/>
      <c r="K172" s="57"/>
      <c r="L172" s="57"/>
      <c r="M172" s="58" t="str">
        <f t="shared" si="42"/>
        <v/>
      </c>
      <c r="N172" s="102"/>
    </row>
    <row r="173" spans="1:14">
      <c r="A173" s="97" t="str">
        <f t="shared" si="43"/>
        <v/>
      </c>
      <c r="B173" s="98" t="str">
        <f t="shared" si="44"/>
        <v/>
      </c>
      <c r="C173" s="99"/>
      <c r="D173" s="100"/>
      <c r="E173" s="100"/>
      <c r="F173" s="57"/>
      <c r="G173" s="58">
        <f t="shared" ref="G173:G236" si="45">IF(F173="",0,F173*$K$41)</f>
        <v>0</v>
      </c>
      <c r="H173" s="58">
        <f>IF(E173="",0,IFERROR(VLOOKUP(E173,档案费管理台账!$D$4:$H$1000,5,0),0))</f>
        <v>0</v>
      </c>
      <c r="I173" s="57"/>
      <c r="J173" s="57"/>
      <c r="K173" s="57"/>
      <c r="L173" s="57"/>
      <c r="M173" s="58" t="str">
        <f t="shared" ref="M173:M236" si="46">IF(C173="","",ROUND(M172+G173-I173-J173-K173-L173-H173,2))</f>
        <v/>
      </c>
      <c r="N173" s="102"/>
    </row>
    <row r="174" spans="1:14">
      <c r="A174" s="97" t="str">
        <f t="shared" si="43"/>
        <v/>
      </c>
      <c r="B174" s="98" t="str">
        <f t="shared" si="44"/>
        <v/>
      </c>
      <c r="C174" s="99"/>
      <c r="D174" s="100"/>
      <c r="E174" s="100"/>
      <c r="F174" s="57"/>
      <c r="G174" s="58">
        <f t="shared" si="45"/>
        <v>0</v>
      </c>
      <c r="H174" s="58">
        <f>IF(E174="",0,IFERROR(VLOOKUP(E174,档案费管理台账!$D$4:$H$1000,5,0),0))</f>
        <v>0</v>
      </c>
      <c r="I174" s="57"/>
      <c r="J174" s="57"/>
      <c r="K174" s="57"/>
      <c r="L174" s="57"/>
      <c r="M174" s="58" t="str">
        <f t="shared" si="46"/>
        <v/>
      </c>
      <c r="N174" s="102"/>
    </row>
    <row r="175" spans="1:14">
      <c r="A175" s="97" t="str">
        <f t="shared" si="43"/>
        <v/>
      </c>
      <c r="B175" s="98" t="str">
        <f t="shared" si="44"/>
        <v/>
      </c>
      <c r="C175" s="99"/>
      <c r="D175" s="100"/>
      <c r="E175" s="100"/>
      <c r="F175" s="57"/>
      <c r="G175" s="58">
        <f t="shared" si="45"/>
        <v>0</v>
      </c>
      <c r="H175" s="58">
        <f>IF(E175="",0,IFERROR(VLOOKUP(E175,档案费管理台账!$D$4:$H$1000,5,0),0))</f>
        <v>0</v>
      </c>
      <c r="I175" s="57"/>
      <c r="J175" s="57"/>
      <c r="K175" s="57"/>
      <c r="L175" s="57"/>
      <c r="M175" s="58" t="str">
        <f t="shared" si="46"/>
        <v/>
      </c>
      <c r="N175" s="102"/>
    </row>
    <row r="176" spans="1:14">
      <c r="A176" s="97" t="str">
        <f t="shared" si="43"/>
        <v/>
      </c>
      <c r="B176" s="98" t="str">
        <f t="shared" si="44"/>
        <v/>
      </c>
      <c r="C176" s="99"/>
      <c r="D176" s="100"/>
      <c r="E176" s="100"/>
      <c r="F176" s="57"/>
      <c r="G176" s="58">
        <f t="shared" si="45"/>
        <v>0</v>
      </c>
      <c r="H176" s="58">
        <f>IF(E176="",0,IFERROR(VLOOKUP(E176,档案费管理台账!$D$4:$H$1000,5,0),0))</f>
        <v>0</v>
      </c>
      <c r="I176" s="57"/>
      <c r="J176" s="57"/>
      <c r="K176" s="57"/>
      <c r="L176" s="57"/>
      <c r="M176" s="58" t="str">
        <f t="shared" si="46"/>
        <v/>
      </c>
      <c r="N176" s="102"/>
    </row>
    <row r="177" spans="1:14">
      <c r="A177" s="97" t="str">
        <f t="shared" si="43"/>
        <v/>
      </c>
      <c r="B177" s="98" t="str">
        <f t="shared" si="44"/>
        <v/>
      </c>
      <c r="C177" s="99"/>
      <c r="D177" s="100"/>
      <c r="E177" s="100"/>
      <c r="F177" s="57"/>
      <c r="G177" s="58">
        <f t="shared" si="45"/>
        <v>0</v>
      </c>
      <c r="H177" s="58">
        <f>IF(E177="",0,IFERROR(VLOOKUP(E177,档案费管理台账!$D$4:$H$1000,5,0),0))</f>
        <v>0</v>
      </c>
      <c r="I177" s="57"/>
      <c r="J177" s="57"/>
      <c r="K177" s="57"/>
      <c r="L177" s="57"/>
      <c r="M177" s="58" t="str">
        <f t="shared" si="46"/>
        <v/>
      </c>
      <c r="N177" s="102"/>
    </row>
    <row r="178" spans="1:14">
      <c r="A178" s="97" t="str">
        <f t="shared" si="43"/>
        <v/>
      </c>
      <c r="B178" s="98" t="str">
        <f t="shared" si="44"/>
        <v/>
      </c>
      <c r="C178" s="99"/>
      <c r="D178" s="100"/>
      <c r="E178" s="100"/>
      <c r="F178" s="57"/>
      <c r="G178" s="58">
        <f t="shared" si="45"/>
        <v>0</v>
      </c>
      <c r="H178" s="58">
        <f>IF(E178="",0,IFERROR(VLOOKUP(E178,档案费管理台账!$D$4:$H$1000,5,0),0))</f>
        <v>0</v>
      </c>
      <c r="I178" s="57"/>
      <c r="J178" s="57"/>
      <c r="K178" s="57"/>
      <c r="L178" s="57"/>
      <c r="M178" s="58" t="str">
        <f t="shared" si="46"/>
        <v/>
      </c>
      <c r="N178" s="102"/>
    </row>
    <row r="179" spans="1:14">
      <c r="A179" s="97" t="str">
        <f t="shared" si="43"/>
        <v/>
      </c>
      <c r="B179" s="98" t="str">
        <f t="shared" si="44"/>
        <v/>
      </c>
      <c r="C179" s="99"/>
      <c r="D179" s="100"/>
      <c r="E179" s="100"/>
      <c r="F179" s="57"/>
      <c r="G179" s="58">
        <f t="shared" si="45"/>
        <v>0</v>
      </c>
      <c r="H179" s="58">
        <f>IF(E179="",0,IFERROR(VLOOKUP(E179,档案费管理台账!$D$4:$H$1000,5,0),0))</f>
        <v>0</v>
      </c>
      <c r="I179" s="57"/>
      <c r="J179" s="57"/>
      <c r="K179" s="57"/>
      <c r="L179" s="57"/>
      <c r="M179" s="58" t="str">
        <f t="shared" si="46"/>
        <v/>
      </c>
      <c r="N179" s="102"/>
    </row>
    <row r="180" spans="1:14">
      <c r="A180" s="97" t="str">
        <f t="shared" si="43"/>
        <v/>
      </c>
      <c r="B180" s="98" t="str">
        <f t="shared" si="44"/>
        <v/>
      </c>
      <c r="C180" s="99"/>
      <c r="D180" s="100"/>
      <c r="E180" s="100"/>
      <c r="F180" s="57"/>
      <c r="G180" s="58">
        <f t="shared" si="45"/>
        <v>0</v>
      </c>
      <c r="H180" s="58">
        <f>IF(E180="",0,IFERROR(VLOOKUP(E180,档案费管理台账!$D$4:$H$1000,5,0),0))</f>
        <v>0</v>
      </c>
      <c r="I180" s="57"/>
      <c r="J180" s="57"/>
      <c r="K180" s="57"/>
      <c r="L180" s="57"/>
      <c r="M180" s="58" t="str">
        <f t="shared" si="46"/>
        <v/>
      </c>
      <c r="N180" s="102"/>
    </row>
    <row r="181" spans="1:14">
      <c r="A181" s="97" t="str">
        <f t="shared" si="43"/>
        <v/>
      </c>
      <c r="B181" s="98" t="str">
        <f t="shared" si="44"/>
        <v/>
      </c>
      <c r="C181" s="99"/>
      <c r="D181" s="100"/>
      <c r="E181" s="100"/>
      <c r="F181" s="57"/>
      <c r="G181" s="58">
        <f t="shared" si="45"/>
        <v>0</v>
      </c>
      <c r="H181" s="58">
        <f>IF(E181="",0,IFERROR(VLOOKUP(E181,档案费管理台账!$D$4:$H$1000,5,0),0))</f>
        <v>0</v>
      </c>
      <c r="I181" s="57"/>
      <c r="J181" s="57"/>
      <c r="K181" s="57"/>
      <c r="L181" s="57"/>
      <c r="M181" s="58" t="str">
        <f t="shared" si="46"/>
        <v/>
      </c>
      <c r="N181" s="102"/>
    </row>
    <row r="182" spans="1:14">
      <c r="A182" s="97" t="str">
        <f t="shared" si="43"/>
        <v/>
      </c>
      <c r="B182" s="98" t="str">
        <f t="shared" si="44"/>
        <v/>
      </c>
      <c r="C182" s="99"/>
      <c r="D182" s="100"/>
      <c r="E182" s="100"/>
      <c r="F182" s="57"/>
      <c r="G182" s="58">
        <f t="shared" si="45"/>
        <v>0</v>
      </c>
      <c r="H182" s="58">
        <f>IF(E182="",0,IFERROR(VLOOKUP(E182,档案费管理台账!$D$4:$H$1000,5,0),0))</f>
        <v>0</v>
      </c>
      <c r="I182" s="57"/>
      <c r="J182" s="57"/>
      <c r="K182" s="57"/>
      <c r="L182" s="57"/>
      <c r="M182" s="58" t="str">
        <f t="shared" si="46"/>
        <v/>
      </c>
      <c r="N182" s="102"/>
    </row>
    <row r="183" spans="1:14">
      <c r="A183" s="97" t="str">
        <f t="shared" si="43"/>
        <v/>
      </c>
      <c r="B183" s="98" t="str">
        <f t="shared" si="44"/>
        <v/>
      </c>
      <c r="C183" s="99"/>
      <c r="D183" s="100"/>
      <c r="E183" s="100"/>
      <c r="F183" s="57"/>
      <c r="G183" s="58">
        <f t="shared" si="45"/>
        <v>0</v>
      </c>
      <c r="H183" s="58">
        <f>IF(E183="",0,IFERROR(VLOOKUP(E183,档案费管理台账!$D$4:$H$1000,5,0),0))</f>
        <v>0</v>
      </c>
      <c r="I183" s="57"/>
      <c r="J183" s="57"/>
      <c r="K183" s="57"/>
      <c r="L183" s="57"/>
      <c r="M183" s="58" t="str">
        <f t="shared" si="46"/>
        <v/>
      </c>
      <c r="N183" s="102"/>
    </row>
    <row r="184" spans="1:14">
      <c r="A184" s="97" t="str">
        <f t="shared" si="43"/>
        <v/>
      </c>
      <c r="B184" s="98" t="str">
        <f t="shared" si="44"/>
        <v/>
      </c>
      <c r="C184" s="99"/>
      <c r="D184" s="100"/>
      <c r="E184" s="100"/>
      <c r="F184" s="57"/>
      <c r="G184" s="58">
        <f t="shared" si="45"/>
        <v>0</v>
      </c>
      <c r="H184" s="58">
        <f>IF(E184="",0,IFERROR(VLOOKUP(E184,档案费管理台账!$D$4:$H$1000,5,0),0))</f>
        <v>0</v>
      </c>
      <c r="I184" s="57"/>
      <c r="J184" s="57"/>
      <c r="K184" s="57"/>
      <c r="L184" s="57"/>
      <c r="M184" s="58" t="str">
        <f t="shared" si="46"/>
        <v/>
      </c>
      <c r="N184" s="102"/>
    </row>
    <row r="185" spans="1:14">
      <c r="A185" s="97" t="str">
        <f t="shared" si="43"/>
        <v/>
      </c>
      <c r="B185" s="98" t="str">
        <f t="shared" si="44"/>
        <v/>
      </c>
      <c r="C185" s="99"/>
      <c r="D185" s="100"/>
      <c r="E185" s="100"/>
      <c r="F185" s="57"/>
      <c r="G185" s="58">
        <f t="shared" si="45"/>
        <v>0</v>
      </c>
      <c r="H185" s="58">
        <f>IF(E185="",0,IFERROR(VLOOKUP(E185,档案费管理台账!$D$4:$H$1000,5,0),0))</f>
        <v>0</v>
      </c>
      <c r="I185" s="57"/>
      <c r="J185" s="57"/>
      <c r="K185" s="57"/>
      <c r="L185" s="57"/>
      <c r="M185" s="58" t="str">
        <f t="shared" si="46"/>
        <v/>
      </c>
      <c r="N185" s="102"/>
    </row>
    <row r="186" spans="1:14">
      <c r="A186" s="97" t="str">
        <f t="shared" si="43"/>
        <v/>
      </c>
      <c r="B186" s="98" t="str">
        <f t="shared" si="44"/>
        <v/>
      </c>
      <c r="C186" s="99"/>
      <c r="D186" s="100"/>
      <c r="E186" s="100"/>
      <c r="F186" s="57"/>
      <c r="G186" s="58">
        <f t="shared" si="45"/>
        <v>0</v>
      </c>
      <c r="H186" s="58">
        <f>IF(E186="",0,IFERROR(VLOOKUP(E186,档案费管理台账!$D$4:$H$1000,5,0),0))</f>
        <v>0</v>
      </c>
      <c r="I186" s="57"/>
      <c r="J186" s="57"/>
      <c r="K186" s="57"/>
      <c r="L186" s="57"/>
      <c r="M186" s="58" t="str">
        <f t="shared" si="46"/>
        <v/>
      </c>
      <c r="N186" s="102"/>
    </row>
    <row r="187" spans="1:14">
      <c r="A187" s="97" t="str">
        <f t="shared" si="43"/>
        <v/>
      </c>
      <c r="B187" s="98" t="str">
        <f t="shared" si="44"/>
        <v/>
      </c>
      <c r="C187" s="99"/>
      <c r="D187" s="100"/>
      <c r="E187" s="100"/>
      <c r="F187" s="57"/>
      <c r="G187" s="58">
        <f t="shared" si="45"/>
        <v>0</v>
      </c>
      <c r="H187" s="58">
        <f>IF(E187="",0,IFERROR(VLOOKUP(E187,档案费管理台账!$D$4:$H$1000,5,0),0))</f>
        <v>0</v>
      </c>
      <c r="I187" s="57"/>
      <c r="J187" s="57"/>
      <c r="K187" s="57"/>
      <c r="L187" s="57"/>
      <c r="M187" s="58" t="str">
        <f t="shared" si="46"/>
        <v/>
      </c>
      <c r="N187" s="102"/>
    </row>
    <row r="188" spans="1:14">
      <c r="A188" s="97" t="str">
        <f t="shared" si="43"/>
        <v/>
      </c>
      <c r="B188" s="98" t="str">
        <f t="shared" si="44"/>
        <v/>
      </c>
      <c r="C188" s="99"/>
      <c r="D188" s="100"/>
      <c r="E188" s="100"/>
      <c r="F188" s="57"/>
      <c r="G188" s="58">
        <f t="shared" si="45"/>
        <v>0</v>
      </c>
      <c r="H188" s="58">
        <f>IF(E188="",0,IFERROR(VLOOKUP(E188,档案费管理台账!$D$4:$H$1000,5,0),0))</f>
        <v>0</v>
      </c>
      <c r="I188" s="57"/>
      <c r="J188" s="57"/>
      <c r="K188" s="57"/>
      <c r="L188" s="57"/>
      <c r="M188" s="58" t="str">
        <f t="shared" si="46"/>
        <v/>
      </c>
      <c r="N188" s="102"/>
    </row>
    <row r="189" spans="1:14">
      <c r="A189" s="97" t="str">
        <f t="shared" si="43"/>
        <v/>
      </c>
      <c r="B189" s="98" t="str">
        <f t="shared" si="44"/>
        <v/>
      </c>
      <c r="C189" s="99"/>
      <c r="D189" s="100"/>
      <c r="E189" s="100"/>
      <c r="F189" s="57"/>
      <c r="G189" s="58">
        <f t="shared" si="45"/>
        <v>0</v>
      </c>
      <c r="H189" s="58">
        <f>IF(E189="",0,IFERROR(VLOOKUP(E189,档案费管理台账!$D$4:$H$1000,5,0),0))</f>
        <v>0</v>
      </c>
      <c r="I189" s="57"/>
      <c r="J189" s="57"/>
      <c r="K189" s="57"/>
      <c r="L189" s="57"/>
      <c r="M189" s="58" t="str">
        <f t="shared" si="46"/>
        <v/>
      </c>
      <c r="N189" s="102"/>
    </row>
    <row r="190" spans="1:14">
      <c r="A190" s="97" t="str">
        <f t="shared" si="43"/>
        <v/>
      </c>
      <c r="B190" s="98" t="str">
        <f t="shared" si="44"/>
        <v/>
      </c>
      <c r="C190" s="99"/>
      <c r="D190" s="100"/>
      <c r="E190" s="100"/>
      <c r="F190" s="57"/>
      <c r="G190" s="58">
        <f t="shared" si="45"/>
        <v>0</v>
      </c>
      <c r="H190" s="58">
        <f>IF(E190="",0,IFERROR(VLOOKUP(E190,档案费管理台账!$D$4:$H$1000,5,0),0))</f>
        <v>0</v>
      </c>
      <c r="I190" s="57"/>
      <c r="J190" s="57"/>
      <c r="K190" s="57"/>
      <c r="L190" s="57"/>
      <c r="M190" s="58" t="str">
        <f t="shared" si="46"/>
        <v/>
      </c>
      <c r="N190" s="102"/>
    </row>
    <row r="191" spans="1:14">
      <c r="A191" s="97" t="str">
        <f t="shared" si="43"/>
        <v/>
      </c>
      <c r="B191" s="98" t="str">
        <f t="shared" si="44"/>
        <v/>
      </c>
      <c r="C191" s="99"/>
      <c r="D191" s="100"/>
      <c r="E191" s="100"/>
      <c r="F191" s="57"/>
      <c r="G191" s="58">
        <f t="shared" si="45"/>
        <v>0</v>
      </c>
      <c r="H191" s="58">
        <f>IF(E191="",0,IFERROR(VLOOKUP(E191,档案费管理台账!$D$4:$H$1000,5,0),0))</f>
        <v>0</v>
      </c>
      <c r="I191" s="57"/>
      <c r="J191" s="57"/>
      <c r="K191" s="57"/>
      <c r="L191" s="57"/>
      <c r="M191" s="58" t="str">
        <f t="shared" si="46"/>
        <v/>
      </c>
      <c r="N191" s="102"/>
    </row>
    <row r="192" spans="1:14">
      <c r="A192" s="97" t="str">
        <f t="shared" si="43"/>
        <v/>
      </c>
      <c r="B192" s="98" t="str">
        <f t="shared" si="44"/>
        <v/>
      </c>
      <c r="C192" s="99"/>
      <c r="D192" s="100"/>
      <c r="E192" s="100"/>
      <c r="F192" s="57"/>
      <c r="G192" s="58">
        <f t="shared" si="45"/>
        <v>0</v>
      </c>
      <c r="H192" s="58">
        <f>IF(E192="",0,IFERROR(VLOOKUP(E192,档案费管理台账!$D$4:$H$1000,5,0),0))</f>
        <v>0</v>
      </c>
      <c r="I192" s="57"/>
      <c r="J192" s="57"/>
      <c r="K192" s="57"/>
      <c r="L192" s="57"/>
      <c r="M192" s="58" t="str">
        <f t="shared" si="46"/>
        <v/>
      </c>
      <c r="N192" s="102"/>
    </row>
    <row r="193" spans="1:14">
      <c r="A193" s="97" t="str">
        <f t="shared" si="43"/>
        <v/>
      </c>
      <c r="B193" s="98" t="str">
        <f t="shared" si="44"/>
        <v/>
      </c>
      <c r="C193" s="99"/>
      <c r="D193" s="100"/>
      <c r="E193" s="100"/>
      <c r="F193" s="57"/>
      <c r="G193" s="58">
        <f t="shared" si="45"/>
        <v>0</v>
      </c>
      <c r="H193" s="58">
        <f>IF(E193="",0,IFERROR(VLOOKUP(E193,档案费管理台账!$D$4:$H$1000,5,0),0))</f>
        <v>0</v>
      </c>
      <c r="I193" s="57"/>
      <c r="J193" s="57"/>
      <c r="K193" s="57"/>
      <c r="L193" s="57"/>
      <c r="M193" s="58" t="str">
        <f t="shared" si="46"/>
        <v/>
      </c>
      <c r="N193" s="102"/>
    </row>
    <row r="194" spans="1:14">
      <c r="A194" s="97" t="str">
        <f t="shared" si="43"/>
        <v/>
      </c>
      <c r="B194" s="98" t="str">
        <f t="shared" si="44"/>
        <v/>
      </c>
      <c r="C194" s="99"/>
      <c r="D194" s="100"/>
      <c r="E194" s="100"/>
      <c r="F194" s="57"/>
      <c r="G194" s="58">
        <f t="shared" si="45"/>
        <v>0</v>
      </c>
      <c r="H194" s="58">
        <f>IF(E194="",0,IFERROR(VLOOKUP(E194,档案费管理台账!$D$4:$H$1000,5,0),0))</f>
        <v>0</v>
      </c>
      <c r="I194" s="57"/>
      <c r="J194" s="57"/>
      <c r="K194" s="57"/>
      <c r="L194" s="57"/>
      <c r="M194" s="58" t="str">
        <f t="shared" si="46"/>
        <v/>
      </c>
      <c r="N194" s="102"/>
    </row>
    <row r="195" spans="1:14">
      <c r="A195" s="97" t="str">
        <f t="shared" si="43"/>
        <v/>
      </c>
      <c r="B195" s="98" t="str">
        <f t="shared" si="44"/>
        <v/>
      </c>
      <c r="C195" s="99"/>
      <c r="D195" s="100"/>
      <c r="E195" s="100"/>
      <c r="F195" s="57"/>
      <c r="G195" s="58">
        <f t="shared" si="45"/>
        <v>0</v>
      </c>
      <c r="H195" s="58">
        <f>IF(E195="",0,IFERROR(VLOOKUP(E195,档案费管理台账!$D$4:$H$1000,5,0),0))</f>
        <v>0</v>
      </c>
      <c r="I195" s="57"/>
      <c r="J195" s="57"/>
      <c r="K195" s="57"/>
      <c r="L195" s="57"/>
      <c r="M195" s="58" t="str">
        <f t="shared" si="46"/>
        <v/>
      </c>
      <c r="N195" s="102"/>
    </row>
    <row r="196" spans="1:14">
      <c r="A196" s="97" t="str">
        <f t="shared" si="43"/>
        <v/>
      </c>
      <c r="B196" s="98" t="str">
        <f t="shared" si="44"/>
        <v/>
      </c>
      <c r="C196" s="99"/>
      <c r="D196" s="100"/>
      <c r="E196" s="100"/>
      <c r="F196" s="57"/>
      <c r="G196" s="58">
        <f t="shared" si="45"/>
        <v>0</v>
      </c>
      <c r="H196" s="58">
        <f>IF(E196="",0,IFERROR(VLOOKUP(E196,档案费管理台账!$D$4:$H$1000,5,0),0))</f>
        <v>0</v>
      </c>
      <c r="I196" s="57"/>
      <c r="J196" s="57"/>
      <c r="K196" s="57"/>
      <c r="L196" s="57"/>
      <c r="M196" s="58" t="str">
        <f t="shared" si="46"/>
        <v/>
      </c>
      <c r="N196" s="102"/>
    </row>
    <row r="197" spans="1:14">
      <c r="A197" s="97" t="str">
        <f t="shared" si="43"/>
        <v/>
      </c>
      <c r="B197" s="98" t="str">
        <f t="shared" si="44"/>
        <v/>
      </c>
      <c r="C197" s="99"/>
      <c r="D197" s="100"/>
      <c r="E197" s="100"/>
      <c r="F197" s="57"/>
      <c r="G197" s="58">
        <f t="shared" si="45"/>
        <v>0</v>
      </c>
      <c r="H197" s="58">
        <f>IF(E197="",0,IFERROR(VLOOKUP(E197,档案费管理台账!$D$4:$H$1000,5,0),0))</f>
        <v>0</v>
      </c>
      <c r="I197" s="57"/>
      <c r="J197" s="57"/>
      <c r="K197" s="57"/>
      <c r="L197" s="57"/>
      <c r="M197" s="58" t="str">
        <f t="shared" si="46"/>
        <v/>
      </c>
      <c r="N197" s="102"/>
    </row>
    <row r="198" spans="1:14">
      <c r="A198" s="97" t="str">
        <f t="shared" si="43"/>
        <v/>
      </c>
      <c r="B198" s="98" t="str">
        <f t="shared" si="44"/>
        <v/>
      </c>
      <c r="C198" s="99"/>
      <c r="D198" s="100"/>
      <c r="E198" s="100"/>
      <c r="F198" s="57"/>
      <c r="G198" s="58">
        <f t="shared" si="45"/>
        <v>0</v>
      </c>
      <c r="H198" s="58">
        <f>IF(E198="",0,IFERROR(VLOOKUP(E198,档案费管理台账!$D$4:$H$1000,5,0),0))</f>
        <v>0</v>
      </c>
      <c r="I198" s="57"/>
      <c r="J198" s="57"/>
      <c r="K198" s="57"/>
      <c r="L198" s="57"/>
      <c r="M198" s="58" t="str">
        <f t="shared" si="46"/>
        <v/>
      </c>
      <c r="N198" s="102"/>
    </row>
    <row r="199" spans="1:14">
      <c r="A199" s="97" t="str">
        <f t="shared" si="43"/>
        <v/>
      </c>
      <c r="B199" s="98" t="str">
        <f t="shared" si="44"/>
        <v/>
      </c>
      <c r="C199" s="99"/>
      <c r="D199" s="100"/>
      <c r="E199" s="100"/>
      <c r="F199" s="57"/>
      <c r="G199" s="58">
        <f t="shared" si="45"/>
        <v>0</v>
      </c>
      <c r="H199" s="58">
        <f>IF(E199="",0,IFERROR(VLOOKUP(E199,档案费管理台账!$D$4:$H$1000,5,0),0))</f>
        <v>0</v>
      </c>
      <c r="I199" s="57"/>
      <c r="J199" s="57"/>
      <c r="K199" s="57"/>
      <c r="L199" s="57"/>
      <c r="M199" s="58" t="str">
        <f t="shared" si="46"/>
        <v/>
      </c>
      <c r="N199" s="102"/>
    </row>
    <row r="200" spans="1:14">
      <c r="A200" s="97" t="str">
        <f t="shared" si="43"/>
        <v/>
      </c>
      <c r="B200" s="98" t="str">
        <f t="shared" si="44"/>
        <v/>
      </c>
      <c r="C200" s="99"/>
      <c r="D200" s="100"/>
      <c r="E200" s="100"/>
      <c r="F200" s="57"/>
      <c r="G200" s="58">
        <f t="shared" si="45"/>
        <v>0</v>
      </c>
      <c r="H200" s="58">
        <f>IF(E200="",0,IFERROR(VLOOKUP(E200,档案费管理台账!$D$4:$H$1000,5,0),0))</f>
        <v>0</v>
      </c>
      <c r="I200" s="57"/>
      <c r="J200" s="57"/>
      <c r="K200" s="57"/>
      <c r="L200" s="57"/>
      <c r="M200" s="58" t="str">
        <f t="shared" si="46"/>
        <v/>
      </c>
      <c r="N200" s="102"/>
    </row>
    <row r="201" spans="1:14">
      <c r="A201" s="97" t="str">
        <f t="shared" si="43"/>
        <v/>
      </c>
      <c r="B201" s="98" t="str">
        <f t="shared" si="44"/>
        <v/>
      </c>
      <c r="C201" s="99"/>
      <c r="D201" s="100"/>
      <c r="E201" s="100"/>
      <c r="F201" s="57"/>
      <c r="G201" s="58">
        <f t="shared" si="45"/>
        <v>0</v>
      </c>
      <c r="H201" s="58">
        <f>IF(E201="",0,IFERROR(VLOOKUP(E201,档案费管理台账!$D$4:$H$1000,5,0),0))</f>
        <v>0</v>
      </c>
      <c r="I201" s="57"/>
      <c r="J201" s="57"/>
      <c r="K201" s="57"/>
      <c r="L201" s="57"/>
      <c r="M201" s="58" t="str">
        <f t="shared" si="46"/>
        <v/>
      </c>
      <c r="N201" s="102"/>
    </row>
    <row r="202" spans="1:14">
      <c r="A202" s="97" t="str">
        <f t="shared" si="43"/>
        <v/>
      </c>
      <c r="B202" s="98" t="str">
        <f t="shared" si="44"/>
        <v/>
      </c>
      <c r="C202" s="99"/>
      <c r="D202" s="100"/>
      <c r="E202" s="100"/>
      <c r="F202" s="57"/>
      <c r="G202" s="58">
        <f t="shared" si="45"/>
        <v>0</v>
      </c>
      <c r="H202" s="58">
        <f>IF(E202="",0,IFERROR(VLOOKUP(E202,档案费管理台账!$D$4:$H$1000,5,0),0))</f>
        <v>0</v>
      </c>
      <c r="I202" s="57"/>
      <c r="J202" s="57"/>
      <c r="K202" s="57"/>
      <c r="L202" s="57"/>
      <c r="M202" s="58" t="str">
        <f t="shared" si="46"/>
        <v/>
      </c>
      <c r="N202" s="102"/>
    </row>
    <row r="203" spans="1:14">
      <c r="A203" s="97" t="str">
        <f t="shared" si="43"/>
        <v/>
      </c>
      <c r="B203" s="98" t="str">
        <f t="shared" si="44"/>
        <v/>
      </c>
      <c r="C203" s="99"/>
      <c r="D203" s="100"/>
      <c r="E203" s="100"/>
      <c r="F203" s="57"/>
      <c r="G203" s="58">
        <f t="shared" si="45"/>
        <v>0</v>
      </c>
      <c r="H203" s="58">
        <f>IF(E203="",0,IFERROR(VLOOKUP(E203,档案费管理台账!$D$4:$H$1000,5,0),0))</f>
        <v>0</v>
      </c>
      <c r="I203" s="57"/>
      <c r="J203" s="57"/>
      <c r="K203" s="57"/>
      <c r="L203" s="57"/>
      <c r="M203" s="58" t="str">
        <f t="shared" si="46"/>
        <v/>
      </c>
      <c r="N203" s="102"/>
    </row>
    <row r="204" spans="1:14">
      <c r="A204" s="97" t="str">
        <f t="shared" si="43"/>
        <v/>
      </c>
      <c r="B204" s="98" t="str">
        <f t="shared" si="44"/>
        <v/>
      </c>
      <c r="C204" s="99"/>
      <c r="D204" s="100"/>
      <c r="E204" s="100"/>
      <c r="F204" s="57"/>
      <c r="G204" s="58">
        <f t="shared" si="45"/>
        <v>0</v>
      </c>
      <c r="H204" s="58">
        <f>IF(E204="",0,IFERROR(VLOOKUP(E204,档案费管理台账!$D$4:$H$1000,5,0),0))</f>
        <v>0</v>
      </c>
      <c r="I204" s="57"/>
      <c r="J204" s="57"/>
      <c r="K204" s="57"/>
      <c r="L204" s="57"/>
      <c r="M204" s="58" t="str">
        <f t="shared" si="46"/>
        <v/>
      </c>
      <c r="N204" s="102"/>
    </row>
    <row r="205" spans="1:14">
      <c r="A205" s="97" t="str">
        <f t="shared" si="43"/>
        <v/>
      </c>
      <c r="B205" s="98" t="str">
        <f t="shared" si="44"/>
        <v/>
      </c>
      <c r="C205" s="99"/>
      <c r="D205" s="100"/>
      <c r="E205" s="100"/>
      <c r="F205" s="57"/>
      <c r="G205" s="58">
        <f t="shared" si="45"/>
        <v>0</v>
      </c>
      <c r="H205" s="58">
        <f>IF(E205="",0,IFERROR(VLOOKUP(E205,档案费管理台账!$D$4:$H$1000,5,0),0))</f>
        <v>0</v>
      </c>
      <c r="I205" s="57"/>
      <c r="J205" s="57"/>
      <c r="K205" s="57"/>
      <c r="L205" s="57"/>
      <c r="M205" s="58" t="str">
        <f t="shared" si="46"/>
        <v/>
      </c>
      <c r="N205" s="102"/>
    </row>
    <row r="206" spans="1:14">
      <c r="A206" s="97" t="str">
        <f t="shared" si="43"/>
        <v/>
      </c>
      <c r="B206" s="98" t="str">
        <f t="shared" si="44"/>
        <v/>
      </c>
      <c r="C206" s="99"/>
      <c r="D206" s="100"/>
      <c r="E206" s="100"/>
      <c r="F206" s="57"/>
      <c r="G206" s="58">
        <f t="shared" si="45"/>
        <v>0</v>
      </c>
      <c r="H206" s="58">
        <f>IF(E206="",0,IFERROR(VLOOKUP(E206,档案费管理台账!$D$4:$H$1000,5,0),0))</f>
        <v>0</v>
      </c>
      <c r="I206" s="57"/>
      <c r="J206" s="57"/>
      <c r="K206" s="57"/>
      <c r="L206" s="57"/>
      <c r="M206" s="58" t="str">
        <f t="shared" si="46"/>
        <v/>
      </c>
      <c r="N206" s="102"/>
    </row>
    <row r="207" spans="1:14">
      <c r="A207" s="97" t="str">
        <f t="shared" si="43"/>
        <v/>
      </c>
      <c r="B207" s="98" t="str">
        <f t="shared" si="44"/>
        <v/>
      </c>
      <c r="C207" s="99"/>
      <c r="D207" s="100"/>
      <c r="E207" s="100"/>
      <c r="F207" s="57"/>
      <c r="G207" s="58">
        <f t="shared" si="45"/>
        <v>0</v>
      </c>
      <c r="H207" s="58">
        <f>IF(E207="",0,IFERROR(VLOOKUP(E207,档案费管理台账!$D$4:$H$1000,5,0),0))</f>
        <v>0</v>
      </c>
      <c r="I207" s="57"/>
      <c r="J207" s="57"/>
      <c r="K207" s="57"/>
      <c r="L207" s="57"/>
      <c r="M207" s="58" t="str">
        <f t="shared" si="46"/>
        <v/>
      </c>
      <c r="N207" s="102"/>
    </row>
    <row r="208" spans="1:14">
      <c r="A208" s="97" t="str">
        <f t="shared" si="43"/>
        <v/>
      </c>
      <c r="B208" s="98" t="str">
        <f t="shared" si="44"/>
        <v/>
      </c>
      <c r="C208" s="99"/>
      <c r="D208" s="100"/>
      <c r="E208" s="100"/>
      <c r="F208" s="57"/>
      <c r="G208" s="58">
        <f t="shared" si="45"/>
        <v>0</v>
      </c>
      <c r="H208" s="58">
        <f>IF(E208="",0,IFERROR(VLOOKUP(E208,档案费管理台账!$D$4:$H$1000,5,0),0))</f>
        <v>0</v>
      </c>
      <c r="I208" s="57"/>
      <c r="J208" s="57"/>
      <c r="K208" s="57"/>
      <c r="L208" s="57"/>
      <c r="M208" s="58" t="str">
        <f t="shared" si="46"/>
        <v/>
      </c>
      <c r="N208" s="102"/>
    </row>
    <row r="209" spans="1:14">
      <c r="A209" s="97" t="str">
        <f t="shared" si="43"/>
        <v/>
      </c>
      <c r="B209" s="98" t="str">
        <f t="shared" si="44"/>
        <v/>
      </c>
      <c r="C209" s="99"/>
      <c r="D209" s="100"/>
      <c r="E209" s="100"/>
      <c r="F209" s="57"/>
      <c r="G209" s="58">
        <f t="shared" si="45"/>
        <v>0</v>
      </c>
      <c r="H209" s="58">
        <f>IF(E209="",0,IFERROR(VLOOKUP(E209,档案费管理台账!$D$4:$H$1000,5,0),0))</f>
        <v>0</v>
      </c>
      <c r="I209" s="57"/>
      <c r="J209" s="57"/>
      <c r="K209" s="57"/>
      <c r="L209" s="57"/>
      <c r="M209" s="58" t="str">
        <f t="shared" si="46"/>
        <v/>
      </c>
      <c r="N209" s="102"/>
    </row>
    <row r="210" spans="1:14">
      <c r="A210" s="97" t="str">
        <f t="shared" si="43"/>
        <v/>
      </c>
      <c r="B210" s="98" t="str">
        <f t="shared" si="44"/>
        <v/>
      </c>
      <c r="C210" s="99"/>
      <c r="D210" s="100"/>
      <c r="E210" s="100"/>
      <c r="F210" s="57"/>
      <c r="G210" s="58">
        <f t="shared" si="45"/>
        <v>0</v>
      </c>
      <c r="H210" s="58">
        <f>IF(E210="",0,IFERROR(VLOOKUP(E210,档案费管理台账!$D$4:$H$1000,5,0),0))</f>
        <v>0</v>
      </c>
      <c r="I210" s="57"/>
      <c r="J210" s="57"/>
      <c r="K210" s="57"/>
      <c r="L210" s="57"/>
      <c r="M210" s="58" t="str">
        <f t="shared" si="46"/>
        <v/>
      </c>
      <c r="N210" s="102"/>
    </row>
    <row r="211" spans="1:14">
      <c r="A211" s="97" t="str">
        <f t="shared" si="43"/>
        <v/>
      </c>
      <c r="B211" s="98" t="str">
        <f t="shared" si="44"/>
        <v/>
      </c>
      <c r="C211" s="99"/>
      <c r="D211" s="100"/>
      <c r="E211" s="100"/>
      <c r="F211" s="57"/>
      <c r="G211" s="58">
        <f t="shared" si="45"/>
        <v>0</v>
      </c>
      <c r="H211" s="58">
        <f>IF(E211="",0,IFERROR(VLOOKUP(E211,档案费管理台账!$D$4:$H$1000,5,0),0))</f>
        <v>0</v>
      </c>
      <c r="I211" s="57"/>
      <c r="J211" s="57"/>
      <c r="K211" s="57"/>
      <c r="L211" s="57"/>
      <c r="M211" s="58" t="str">
        <f t="shared" si="46"/>
        <v/>
      </c>
      <c r="N211" s="102"/>
    </row>
    <row r="212" spans="1:14">
      <c r="A212" s="97" t="str">
        <f t="shared" si="43"/>
        <v/>
      </c>
      <c r="B212" s="98" t="str">
        <f t="shared" si="44"/>
        <v/>
      </c>
      <c r="C212" s="99"/>
      <c r="D212" s="100"/>
      <c r="E212" s="100"/>
      <c r="F212" s="57"/>
      <c r="G212" s="58">
        <f t="shared" si="45"/>
        <v>0</v>
      </c>
      <c r="H212" s="58">
        <f>IF(E212="",0,IFERROR(VLOOKUP(E212,档案费管理台账!$D$4:$H$1000,5,0),0))</f>
        <v>0</v>
      </c>
      <c r="I212" s="57"/>
      <c r="J212" s="57"/>
      <c r="K212" s="57"/>
      <c r="L212" s="57"/>
      <c r="M212" s="58" t="str">
        <f t="shared" si="46"/>
        <v/>
      </c>
      <c r="N212" s="102"/>
    </row>
    <row r="213" spans="1:14">
      <c r="A213" s="97" t="str">
        <f t="shared" si="43"/>
        <v/>
      </c>
      <c r="B213" s="98" t="str">
        <f t="shared" si="44"/>
        <v/>
      </c>
      <c r="C213" s="99"/>
      <c r="D213" s="100"/>
      <c r="E213" s="100"/>
      <c r="F213" s="57"/>
      <c r="G213" s="58">
        <f t="shared" si="45"/>
        <v>0</v>
      </c>
      <c r="H213" s="58">
        <f>IF(E213="",0,IFERROR(VLOOKUP(E213,档案费管理台账!$D$4:$H$1000,5,0),0))</f>
        <v>0</v>
      </c>
      <c r="I213" s="57"/>
      <c r="J213" s="57"/>
      <c r="K213" s="57"/>
      <c r="L213" s="57"/>
      <c r="M213" s="58" t="str">
        <f t="shared" si="46"/>
        <v/>
      </c>
      <c r="N213" s="102"/>
    </row>
    <row r="214" spans="1:14">
      <c r="A214" s="97" t="str">
        <f t="shared" si="43"/>
        <v/>
      </c>
      <c r="B214" s="98" t="str">
        <f t="shared" si="44"/>
        <v/>
      </c>
      <c r="C214" s="99"/>
      <c r="D214" s="100"/>
      <c r="E214" s="100"/>
      <c r="F214" s="57"/>
      <c r="G214" s="58">
        <f t="shared" si="45"/>
        <v>0</v>
      </c>
      <c r="H214" s="58">
        <f>IF(E214="",0,IFERROR(VLOOKUP(E214,档案费管理台账!$D$4:$H$1000,5,0),0))</f>
        <v>0</v>
      </c>
      <c r="I214" s="57"/>
      <c r="J214" s="57"/>
      <c r="K214" s="57"/>
      <c r="L214" s="57"/>
      <c r="M214" s="58" t="str">
        <f t="shared" si="46"/>
        <v/>
      </c>
      <c r="N214" s="102"/>
    </row>
    <row r="215" spans="1:14">
      <c r="A215" s="97" t="str">
        <f t="shared" si="43"/>
        <v/>
      </c>
      <c r="B215" s="98" t="str">
        <f t="shared" si="44"/>
        <v/>
      </c>
      <c r="C215" s="99"/>
      <c r="D215" s="100"/>
      <c r="E215" s="100"/>
      <c r="F215" s="57"/>
      <c r="G215" s="58">
        <f t="shared" si="45"/>
        <v>0</v>
      </c>
      <c r="H215" s="58">
        <f>IF(E215="",0,IFERROR(VLOOKUP(E215,档案费管理台账!$D$4:$H$1000,5,0),0))</f>
        <v>0</v>
      </c>
      <c r="I215" s="57"/>
      <c r="J215" s="57"/>
      <c r="K215" s="57"/>
      <c r="L215" s="57"/>
      <c r="M215" s="58" t="str">
        <f t="shared" si="46"/>
        <v/>
      </c>
      <c r="N215" s="102"/>
    </row>
    <row r="216" spans="1:14">
      <c r="A216" s="97" t="str">
        <f t="shared" si="43"/>
        <v/>
      </c>
      <c r="B216" s="98" t="str">
        <f t="shared" si="44"/>
        <v/>
      </c>
      <c r="C216" s="99"/>
      <c r="D216" s="100"/>
      <c r="E216" s="100"/>
      <c r="F216" s="57"/>
      <c r="G216" s="58">
        <f t="shared" si="45"/>
        <v>0</v>
      </c>
      <c r="H216" s="58">
        <f>IF(E216="",0,IFERROR(VLOOKUP(E216,档案费管理台账!$D$4:$H$1000,5,0),0))</f>
        <v>0</v>
      </c>
      <c r="I216" s="57"/>
      <c r="J216" s="57"/>
      <c r="K216" s="57"/>
      <c r="L216" s="57"/>
      <c r="M216" s="58" t="str">
        <f t="shared" si="46"/>
        <v/>
      </c>
      <c r="N216" s="102"/>
    </row>
    <row r="217" spans="1:14">
      <c r="A217" s="97" t="str">
        <f t="shared" si="43"/>
        <v/>
      </c>
      <c r="B217" s="98" t="str">
        <f t="shared" si="44"/>
        <v/>
      </c>
      <c r="C217" s="99"/>
      <c r="D217" s="100"/>
      <c r="E217" s="100"/>
      <c r="F217" s="57"/>
      <c r="G217" s="58">
        <f t="shared" si="45"/>
        <v>0</v>
      </c>
      <c r="H217" s="58">
        <f>IF(E217="",0,IFERROR(VLOOKUP(E217,档案费管理台账!$D$4:$H$1000,5,0),0))</f>
        <v>0</v>
      </c>
      <c r="I217" s="57"/>
      <c r="J217" s="57"/>
      <c r="K217" s="57"/>
      <c r="L217" s="57"/>
      <c r="M217" s="58" t="str">
        <f t="shared" si="46"/>
        <v/>
      </c>
      <c r="N217" s="102"/>
    </row>
    <row r="218" spans="1:14">
      <c r="A218" s="97" t="str">
        <f t="shared" si="43"/>
        <v/>
      </c>
      <c r="B218" s="98" t="str">
        <f t="shared" si="44"/>
        <v/>
      </c>
      <c r="C218" s="99"/>
      <c r="D218" s="100"/>
      <c r="E218" s="100"/>
      <c r="F218" s="57"/>
      <c r="G218" s="58">
        <f t="shared" si="45"/>
        <v>0</v>
      </c>
      <c r="H218" s="58">
        <f>IF(E218="",0,IFERROR(VLOOKUP(E218,档案费管理台账!$D$4:$H$1000,5,0),0))</f>
        <v>0</v>
      </c>
      <c r="I218" s="57"/>
      <c r="J218" s="57"/>
      <c r="K218" s="57"/>
      <c r="L218" s="57"/>
      <c r="M218" s="58" t="str">
        <f t="shared" si="46"/>
        <v/>
      </c>
      <c r="N218" s="102"/>
    </row>
    <row r="219" spans="1:14">
      <c r="A219" s="97" t="str">
        <f t="shared" si="43"/>
        <v/>
      </c>
      <c r="B219" s="98" t="str">
        <f t="shared" si="44"/>
        <v/>
      </c>
      <c r="C219" s="99"/>
      <c r="D219" s="100"/>
      <c r="E219" s="100"/>
      <c r="F219" s="57"/>
      <c r="G219" s="58">
        <f t="shared" si="45"/>
        <v>0</v>
      </c>
      <c r="H219" s="58">
        <f>IF(E219="",0,IFERROR(VLOOKUP(E219,档案费管理台账!$D$4:$H$1000,5,0),0))</f>
        <v>0</v>
      </c>
      <c r="I219" s="57"/>
      <c r="J219" s="57"/>
      <c r="K219" s="57"/>
      <c r="L219" s="57"/>
      <c r="M219" s="58" t="str">
        <f t="shared" si="46"/>
        <v/>
      </c>
      <c r="N219" s="102"/>
    </row>
    <row r="220" spans="1:14">
      <c r="A220" s="97" t="str">
        <f t="shared" si="43"/>
        <v/>
      </c>
      <c r="B220" s="98" t="str">
        <f t="shared" si="44"/>
        <v/>
      </c>
      <c r="C220" s="99"/>
      <c r="D220" s="100"/>
      <c r="E220" s="100"/>
      <c r="F220" s="57"/>
      <c r="G220" s="58">
        <f t="shared" si="45"/>
        <v>0</v>
      </c>
      <c r="H220" s="58">
        <f>IF(E220="",0,IFERROR(VLOOKUP(E220,档案费管理台账!$D$4:$H$1000,5,0),0))</f>
        <v>0</v>
      </c>
      <c r="I220" s="57"/>
      <c r="J220" s="57"/>
      <c r="K220" s="57"/>
      <c r="L220" s="57"/>
      <c r="M220" s="58" t="str">
        <f t="shared" si="46"/>
        <v/>
      </c>
      <c r="N220" s="102"/>
    </row>
    <row r="221" spans="1:14">
      <c r="A221" s="97" t="str">
        <f t="shared" si="43"/>
        <v/>
      </c>
      <c r="B221" s="98" t="str">
        <f t="shared" si="44"/>
        <v/>
      </c>
      <c r="C221" s="99"/>
      <c r="D221" s="100"/>
      <c r="E221" s="100"/>
      <c r="F221" s="57"/>
      <c r="G221" s="58">
        <f t="shared" si="45"/>
        <v>0</v>
      </c>
      <c r="H221" s="58">
        <f>IF(E221="",0,IFERROR(VLOOKUP(E221,档案费管理台账!$D$4:$H$1000,5,0),0))</f>
        <v>0</v>
      </c>
      <c r="I221" s="57"/>
      <c r="J221" s="57"/>
      <c r="K221" s="57"/>
      <c r="L221" s="57"/>
      <c r="M221" s="58" t="str">
        <f t="shared" si="46"/>
        <v/>
      </c>
      <c r="N221" s="102"/>
    </row>
    <row r="222" spans="1:14">
      <c r="A222" s="97" t="str">
        <f t="shared" si="43"/>
        <v/>
      </c>
      <c r="B222" s="98" t="str">
        <f t="shared" si="44"/>
        <v/>
      </c>
      <c r="C222" s="99"/>
      <c r="D222" s="100"/>
      <c r="E222" s="100"/>
      <c r="F222" s="57"/>
      <c r="G222" s="58">
        <f t="shared" si="45"/>
        <v>0</v>
      </c>
      <c r="H222" s="58">
        <f>IF(E222="",0,IFERROR(VLOOKUP(E222,档案费管理台账!$D$4:$H$1000,5,0),0))</f>
        <v>0</v>
      </c>
      <c r="I222" s="57"/>
      <c r="J222" s="57"/>
      <c r="K222" s="57"/>
      <c r="L222" s="57"/>
      <c r="M222" s="58" t="str">
        <f t="shared" si="46"/>
        <v/>
      </c>
      <c r="N222" s="102"/>
    </row>
    <row r="223" spans="1:14">
      <c r="A223" s="97" t="str">
        <f t="shared" si="43"/>
        <v/>
      </c>
      <c r="B223" s="98" t="str">
        <f t="shared" si="44"/>
        <v/>
      </c>
      <c r="C223" s="99"/>
      <c r="D223" s="100"/>
      <c r="E223" s="100"/>
      <c r="F223" s="57"/>
      <c r="G223" s="58">
        <f t="shared" si="45"/>
        <v>0</v>
      </c>
      <c r="H223" s="58">
        <f>IF(E223="",0,IFERROR(VLOOKUP(E223,档案费管理台账!$D$4:$H$1000,5,0),0))</f>
        <v>0</v>
      </c>
      <c r="I223" s="57"/>
      <c r="J223" s="57"/>
      <c r="K223" s="57"/>
      <c r="L223" s="57"/>
      <c r="M223" s="58" t="str">
        <f t="shared" si="46"/>
        <v/>
      </c>
      <c r="N223" s="102"/>
    </row>
    <row r="224" spans="1:14">
      <c r="A224" s="97" t="str">
        <f t="shared" si="43"/>
        <v/>
      </c>
      <c r="B224" s="98" t="str">
        <f t="shared" si="44"/>
        <v/>
      </c>
      <c r="C224" s="99"/>
      <c r="D224" s="100"/>
      <c r="E224" s="100"/>
      <c r="F224" s="57"/>
      <c r="G224" s="58">
        <f t="shared" si="45"/>
        <v>0</v>
      </c>
      <c r="H224" s="58">
        <f>IF(E224="",0,IFERROR(VLOOKUP(E224,档案费管理台账!$D$4:$H$1000,5,0),0))</f>
        <v>0</v>
      </c>
      <c r="I224" s="57"/>
      <c r="J224" s="57"/>
      <c r="K224" s="57"/>
      <c r="L224" s="57"/>
      <c r="M224" s="58" t="str">
        <f t="shared" si="46"/>
        <v/>
      </c>
      <c r="N224" s="102"/>
    </row>
    <row r="225" spans="1:14">
      <c r="A225" s="97" t="str">
        <f t="shared" si="43"/>
        <v/>
      </c>
      <c r="B225" s="98" t="str">
        <f t="shared" si="44"/>
        <v/>
      </c>
      <c r="C225" s="99"/>
      <c r="D225" s="100"/>
      <c r="E225" s="100"/>
      <c r="F225" s="57"/>
      <c r="G225" s="58">
        <f t="shared" si="45"/>
        <v>0</v>
      </c>
      <c r="H225" s="58">
        <f>IF(E225="",0,IFERROR(VLOOKUP(E225,档案费管理台账!$D$4:$H$1000,5,0),0))</f>
        <v>0</v>
      </c>
      <c r="I225" s="57"/>
      <c r="J225" s="57"/>
      <c r="K225" s="57"/>
      <c r="L225" s="57"/>
      <c r="M225" s="58" t="str">
        <f t="shared" si="46"/>
        <v/>
      </c>
      <c r="N225" s="102"/>
    </row>
    <row r="226" spans="1:14">
      <c r="A226" s="97" t="str">
        <f t="shared" si="43"/>
        <v/>
      </c>
      <c r="B226" s="98" t="str">
        <f t="shared" si="44"/>
        <v/>
      </c>
      <c r="C226" s="99"/>
      <c r="D226" s="100"/>
      <c r="E226" s="100"/>
      <c r="F226" s="57"/>
      <c r="G226" s="58">
        <f t="shared" si="45"/>
        <v>0</v>
      </c>
      <c r="H226" s="58">
        <f>IF(E226="",0,IFERROR(VLOOKUP(E226,档案费管理台账!$D$4:$H$1000,5,0),0))</f>
        <v>0</v>
      </c>
      <c r="I226" s="57"/>
      <c r="J226" s="57"/>
      <c r="K226" s="57"/>
      <c r="L226" s="57"/>
      <c r="M226" s="58" t="str">
        <f t="shared" si="46"/>
        <v/>
      </c>
      <c r="N226" s="102"/>
    </row>
    <row r="227" spans="1:14">
      <c r="A227" s="97" t="str">
        <f t="shared" si="43"/>
        <v/>
      </c>
      <c r="B227" s="98" t="str">
        <f t="shared" si="44"/>
        <v/>
      </c>
      <c r="C227" s="99"/>
      <c r="D227" s="100"/>
      <c r="E227" s="100"/>
      <c r="F227" s="57"/>
      <c r="G227" s="58">
        <f t="shared" si="45"/>
        <v>0</v>
      </c>
      <c r="H227" s="58">
        <f>IF(E227="",0,IFERROR(VLOOKUP(E227,档案费管理台账!$D$4:$H$1000,5,0),0))</f>
        <v>0</v>
      </c>
      <c r="I227" s="57"/>
      <c r="J227" s="57"/>
      <c r="K227" s="57"/>
      <c r="L227" s="57"/>
      <c r="M227" s="58" t="str">
        <f t="shared" si="46"/>
        <v/>
      </c>
      <c r="N227" s="102"/>
    </row>
    <row r="228" spans="1:14">
      <c r="A228" s="97" t="str">
        <f t="shared" si="43"/>
        <v/>
      </c>
      <c r="B228" s="98" t="str">
        <f t="shared" si="44"/>
        <v/>
      </c>
      <c r="C228" s="99"/>
      <c r="D228" s="100"/>
      <c r="E228" s="100"/>
      <c r="F228" s="57"/>
      <c r="G228" s="58">
        <f t="shared" si="45"/>
        <v>0</v>
      </c>
      <c r="H228" s="58">
        <f>IF(E228="",0,IFERROR(VLOOKUP(E228,档案费管理台账!$D$4:$H$1000,5,0),0))</f>
        <v>0</v>
      </c>
      <c r="I228" s="57"/>
      <c r="J228" s="57"/>
      <c r="K228" s="57"/>
      <c r="L228" s="57"/>
      <c r="M228" s="58" t="str">
        <f t="shared" si="46"/>
        <v/>
      </c>
      <c r="N228" s="102"/>
    </row>
    <row r="229" spans="1:14">
      <c r="A229" s="97" t="str">
        <f t="shared" si="43"/>
        <v/>
      </c>
      <c r="B229" s="98" t="str">
        <f t="shared" si="44"/>
        <v/>
      </c>
      <c r="C229" s="99"/>
      <c r="D229" s="100"/>
      <c r="E229" s="100"/>
      <c r="F229" s="57"/>
      <c r="G229" s="58">
        <f t="shared" si="45"/>
        <v>0</v>
      </c>
      <c r="H229" s="58">
        <f>IF(E229="",0,IFERROR(VLOOKUP(E229,档案费管理台账!$D$4:$H$1000,5,0),0))</f>
        <v>0</v>
      </c>
      <c r="I229" s="57"/>
      <c r="J229" s="57"/>
      <c r="K229" s="57"/>
      <c r="L229" s="57"/>
      <c r="M229" s="58" t="str">
        <f t="shared" si="46"/>
        <v/>
      </c>
      <c r="N229" s="102"/>
    </row>
    <row r="230" spans="1:14">
      <c r="A230" s="97" t="str">
        <f t="shared" si="43"/>
        <v/>
      </c>
      <c r="B230" s="98" t="str">
        <f t="shared" si="44"/>
        <v/>
      </c>
      <c r="C230" s="99"/>
      <c r="D230" s="100"/>
      <c r="E230" s="100"/>
      <c r="F230" s="57"/>
      <c r="G230" s="58">
        <f t="shared" si="45"/>
        <v>0</v>
      </c>
      <c r="H230" s="58">
        <f>IF(E230="",0,IFERROR(VLOOKUP(E230,档案费管理台账!$D$4:$H$1000,5,0),0))</f>
        <v>0</v>
      </c>
      <c r="I230" s="57"/>
      <c r="J230" s="57"/>
      <c r="K230" s="57"/>
      <c r="L230" s="57"/>
      <c r="M230" s="58" t="str">
        <f t="shared" si="46"/>
        <v/>
      </c>
      <c r="N230" s="102"/>
    </row>
    <row r="231" spans="1:14">
      <c r="A231" s="97" t="str">
        <f t="shared" si="43"/>
        <v/>
      </c>
      <c r="B231" s="98" t="str">
        <f t="shared" si="44"/>
        <v/>
      </c>
      <c r="C231" s="99"/>
      <c r="D231" s="100"/>
      <c r="E231" s="100"/>
      <c r="F231" s="57"/>
      <c r="G231" s="58">
        <f t="shared" si="45"/>
        <v>0</v>
      </c>
      <c r="H231" s="58">
        <f>IF(E231="",0,IFERROR(VLOOKUP(E231,档案费管理台账!$D$4:$H$1000,5,0),0))</f>
        <v>0</v>
      </c>
      <c r="I231" s="57"/>
      <c r="J231" s="57"/>
      <c r="K231" s="57"/>
      <c r="L231" s="57"/>
      <c r="M231" s="58" t="str">
        <f t="shared" si="46"/>
        <v/>
      </c>
      <c r="N231" s="102"/>
    </row>
    <row r="232" spans="1:14">
      <c r="A232" s="97" t="str">
        <f t="shared" si="43"/>
        <v/>
      </c>
      <c r="B232" s="98" t="str">
        <f t="shared" si="44"/>
        <v/>
      </c>
      <c r="C232" s="99"/>
      <c r="D232" s="100"/>
      <c r="E232" s="100"/>
      <c r="F232" s="57"/>
      <c r="G232" s="58">
        <f t="shared" si="45"/>
        <v>0</v>
      </c>
      <c r="H232" s="58">
        <f>IF(E232="",0,IFERROR(VLOOKUP(E232,档案费管理台账!$D$4:$H$1000,5,0),0))</f>
        <v>0</v>
      </c>
      <c r="I232" s="57"/>
      <c r="J232" s="57"/>
      <c r="K232" s="57"/>
      <c r="L232" s="57"/>
      <c r="M232" s="58" t="str">
        <f t="shared" si="46"/>
        <v/>
      </c>
      <c r="N232" s="102"/>
    </row>
    <row r="233" spans="1:14">
      <c r="A233" s="97" t="str">
        <f t="shared" si="43"/>
        <v/>
      </c>
      <c r="B233" s="98" t="str">
        <f t="shared" si="44"/>
        <v/>
      </c>
      <c r="C233" s="99"/>
      <c r="D233" s="100"/>
      <c r="E233" s="100"/>
      <c r="F233" s="57"/>
      <c r="G233" s="58">
        <f t="shared" si="45"/>
        <v>0</v>
      </c>
      <c r="H233" s="58">
        <f>IF(E233="",0,IFERROR(VLOOKUP(E233,档案费管理台账!$D$4:$H$1000,5,0),0))</f>
        <v>0</v>
      </c>
      <c r="I233" s="57"/>
      <c r="J233" s="57"/>
      <c r="K233" s="57"/>
      <c r="L233" s="57"/>
      <c r="M233" s="58" t="str">
        <f t="shared" si="46"/>
        <v/>
      </c>
      <c r="N233" s="102"/>
    </row>
    <row r="234" spans="1:14">
      <c r="A234" s="97" t="str">
        <f t="shared" si="43"/>
        <v/>
      </c>
      <c r="B234" s="98" t="str">
        <f t="shared" si="44"/>
        <v/>
      </c>
      <c r="C234" s="99"/>
      <c r="D234" s="100"/>
      <c r="E234" s="100"/>
      <c r="F234" s="57"/>
      <c r="G234" s="58">
        <f t="shared" si="45"/>
        <v>0</v>
      </c>
      <c r="H234" s="58">
        <f>IF(E234="",0,IFERROR(VLOOKUP(E234,档案费管理台账!$D$4:$H$1000,5,0),0))</f>
        <v>0</v>
      </c>
      <c r="I234" s="57"/>
      <c r="J234" s="57"/>
      <c r="K234" s="57"/>
      <c r="L234" s="57"/>
      <c r="M234" s="58" t="str">
        <f t="shared" si="46"/>
        <v/>
      </c>
      <c r="N234" s="102"/>
    </row>
    <row r="235" spans="1:14">
      <c r="A235" s="97" t="str">
        <f t="shared" si="43"/>
        <v/>
      </c>
      <c r="B235" s="98" t="str">
        <f t="shared" si="44"/>
        <v/>
      </c>
      <c r="C235" s="99"/>
      <c r="D235" s="100"/>
      <c r="E235" s="100"/>
      <c r="F235" s="57"/>
      <c r="G235" s="58">
        <f t="shared" si="45"/>
        <v>0</v>
      </c>
      <c r="H235" s="58">
        <f>IF(E235="",0,IFERROR(VLOOKUP(E235,档案费管理台账!$D$4:$H$1000,5,0),0))</f>
        <v>0</v>
      </c>
      <c r="I235" s="57"/>
      <c r="J235" s="57"/>
      <c r="K235" s="57"/>
      <c r="L235" s="57"/>
      <c r="M235" s="58" t="str">
        <f t="shared" si="46"/>
        <v/>
      </c>
      <c r="N235" s="102"/>
    </row>
    <row r="236" spans="1:14">
      <c r="A236" s="97" t="str">
        <f t="shared" ref="A236:A299" si="47">IF(D236="","",ROW()-42)</f>
        <v/>
      </c>
      <c r="B236" s="98" t="str">
        <f t="shared" ref="B236:B299" si="48">IF(C236="","",MONTH(C236)&amp;"月")</f>
        <v/>
      </c>
      <c r="C236" s="99"/>
      <c r="D236" s="100"/>
      <c r="E236" s="100"/>
      <c r="F236" s="57"/>
      <c r="G236" s="58">
        <f t="shared" si="45"/>
        <v>0</v>
      </c>
      <c r="H236" s="58">
        <f>IF(E236="",0,IFERROR(VLOOKUP(E236,档案费管理台账!$D$4:$H$1000,5,0),0))</f>
        <v>0</v>
      </c>
      <c r="I236" s="57"/>
      <c r="J236" s="57"/>
      <c r="K236" s="57"/>
      <c r="L236" s="57"/>
      <c r="M236" s="58" t="str">
        <f t="shared" si="46"/>
        <v/>
      </c>
      <c r="N236" s="102"/>
    </row>
    <row r="237" spans="1:14">
      <c r="A237" s="97" t="str">
        <f t="shared" si="47"/>
        <v/>
      </c>
      <c r="B237" s="98" t="str">
        <f t="shared" si="48"/>
        <v/>
      </c>
      <c r="C237" s="99"/>
      <c r="D237" s="100"/>
      <c r="E237" s="100"/>
      <c r="F237" s="57"/>
      <c r="G237" s="58">
        <f t="shared" ref="G237:G300" si="49">IF(F237="",0,F237*$K$41)</f>
        <v>0</v>
      </c>
      <c r="H237" s="58">
        <f>IF(E237="",0,IFERROR(VLOOKUP(E237,档案费管理台账!$D$4:$H$1000,5,0),0))</f>
        <v>0</v>
      </c>
      <c r="I237" s="57"/>
      <c r="J237" s="57"/>
      <c r="K237" s="57"/>
      <c r="L237" s="57"/>
      <c r="M237" s="58" t="str">
        <f t="shared" ref="M237:M300" si="50">IF(C237="","",ROUND(M236+G237-I237-J237-K237-L237-H237,2))</f>
        <v/>
      </c>
      <c r="N237" s="102"/>
    </row>
    <row r="238" spans="1:14">
      <c r="A238" s="97" t="str">
        <f t="shared" si="47"/>
        <v/>
      </c>
      <c r="B238" s="98" t="str">
        <f t="shared" si="48"/>
        <v/>
      </c>
      <c r="C238" s="99"/>
      <c r="D238" s="100"/>
      <c r="E238" s="100"/>
      <c r="F238" s="57"/>
      <c r="G238" s="58">
        <f t="shared" si="49"/>
        <v>0</v>
      </c>
      <c r="H238" s="58">
        <f>IF(E238="",0,IFERROR(VLOOKUP(E238,档案费管理台账!$D$4:$H$1000,5,0),0))</f>
        <v>0</v>
      </c>
      <c r="I238" s="57"/>
      <c r="J238" s="57"/>
      <c r="K238" s="57"/>
      <c r="L238" s="57"/>
      <c r="M238" s="58" t="str">
        <f t="shared" si="50"/>
        <v/>
      </c>
      <c r="N238" s="102"/>
    </row>
    <row r="239" spans="1:14">
      <c r="A239" s="97" t="str">
        <f t="shared" si="47"/>
        <v/>
      </c>
      <c r="B239" s="98" t="str">
        <f t="shared" si="48"/>
        <v/>
      </c>
      <c r="C239" s="99"/>
      <c r="D239" s="100"/>
      <c r="E239" s="100"/>
      <c r="F239" s="57"/>
      <c r="G239" s="58">
        <f t="shared" si="49"/>
        <v>0</v>
      </c>
      <c r="H239" s="58">
        <f>IF(E239="",0,IFERROR(VLOOKUP(E239,档案费管理台账!$D$4:$H$1000,5,0),0))</f>
        <v>0</v>
      </c>
      <c r="I239" s="57"/>
      <c r="J239" s="57"/>
      <c r="K239" s="57"/>
      <c r="L239" s="57"/>
      <c r="M239" s="58" t="str">
        <f t="shared" si="50"/>
        <v/>
      </c>
      <c r="N239" s="102"/>
    </row>
    <row r="240" spans="1:14">
      <c r="A240" s="97" t="str">
        <f t="shared" si="47"/>
        <v/>
      </c>
      <c r="B240" s="98" t="str">
        <f t="shared" si="48"/>
        <v/>
      </c>
      <c r="C240" s="99"/>
      <c r="D240" s="100"/>
      <c r="E240" s="100"/>
      <c r="F240" s="57"/>
      <c r="G240" s="58">
        <f t="shared" si="49"/>
        <v>0</v>
      </c>
      <c r="H240" s="58">
        <f>IF(E240="",0,IFERROR(VLOOKUP(E240,档案费管理台账!$D$4:$H$1000,5,0),0))</f>
        <v>0</v>
      </c>
      <c r="I240" s="57"/>
      <c r="J240" s="57"/>
      <c r="K240" s="57"/>
      <c r="L240" s="57"/>
      <c r="M240" s="58" t="str">
        <f t="shared" si="50"/>
        <v/>
      </c>
      <c r="N240" s="102"/>
    </row>
    <row r="241" spans="1:14">
      <c r="A241" s="97" t="str">
        <f t="shared" si="47"/>
        <v/>
      </c>
      <c r="B241" s="98" t="str">
        <f t="shared" si="48"/>
        <v/>
      </c>
      <c r="C241" s="99"/>
      <c r="D241" s="100"/>
      <c r="E241" s="100"/>
      <c r="F241" s="57"/>
      <c r="G241" s="58">
        <f t="shared" si="49"/>
        <v>0</v>
      </c>
      <c r="H241" s="58">
        <f>IF(E241="",0,IFERROR(VLOOKUP(E241,档案费管理台账!$D$4:$H$1000,5,0),0))</f>
        <v>0</v>
      </c>
      <c r="I241" s="57"/>
      <c r="J241" s="57"/>
      <c r="K241" s="57"/>
      <c r="L241" s="57"/>
      <c r="M241" s="58" t="str">
        <f t="shared" si="50"/>
        <v/>
      </c>
      <c r="N241" s="102"/>
    </row>
    <row r="242" spans="1:14">
      <c r="A242" s="97" t="str">
        <f t="shared" si="47"/>
        <v/>
      </c>
      <c r="B242" s="98" t="str">
        <f t="shared" si="48"/>
        <v/>
      </c>
      <c r="C242" s="99"/>
      <c r="D242" s="100"/>
      <c r="E242" s="100"/>
      <c r="F242" s="57"/>
      <c r="G242" s="58">
        <f t="shared" si="49"/>
        <v>0</v>
      </c>
      <c r="H242" s="58">
        <f>IF(E242="",0,IFERROR(VLOOKUP(E242,档案费管理台账!$D$4:$H$1000,5,0),0))</f>
        <v>0</v>
      </c>
      <c r="I242" s="57"/>
      <c r="J242" s="57"/>
      <c r="K242" s="57"/>
      <c r="L242" s="57"/>
      <c r="M242" s="58" t="str">
        <f t="shared" si="50"/>
        <v/>
      </c>
      <c r="N242" s="102"/>
    </row>
    <row r="243" spans="1:14">
      <c r="A243" s="97" t="str">
        <f t="shared" si="47"/>
        <v/>
      </c>
      <c r="B243" s="98" t="str">
        <f t="shared" si="48"/>
        <v/>
      </c>
      <c r="C243" s="99"/>
      <c r="D243" s="100"/>
      <c r="E243" s="100"/>
      <c r="F243" s="57"/>
      <c r="G243" s="58">
        <f t="shared" si="49"/>
        <v>0</v>
      </c>
      <c r="H243" s="58">
        <f>IF(E243="",0,IFERROR(VLOOKUP(E243,档案费管理台账!$D$4:$H$1000,5,0),0))</f>
        <v>0</v>
      </c>
      <c r="I243" s="57"/>
      <c r="J243" s="57"/>
      <c r="K243" s="57"/>
      <c r="L243" s="57"/>
      <c r="M243" s="58" t="str">
        <f t="shared" si="50"/>
        <v/>
      </c>
      <c r="N243" s="102"/>
    </row>
    <row r="244" spans="1:14">
      <c r="A244" s="97" t="str">
        <f t="shared" si="47"/>
        <v/>
      </c>
      <c r="B244" s="98" t="str">
        <f t="shared" si="48"/>
        <v/>
      </c>
      <c r="C244" s="99"/>
      <c r="D244" s="100"/>
      <c r="E244" s="100"/>
      <c r="F244" s="57"/>
      <c r="G244" s="58">
        <f t="shared" si="49"/>
        <v>0</v>
      </c>
      <c r="H244" s="58">
        <f>IF(E244="",0,IFERROR(VLOOKUP(E244,档案费管理台账!$D$4:$H$1000,5,0),0))</f>
        <v>0</v>
      </c>
      <c r="I244" s="57"/>
      <c r="J244" s="57"/>
      <c r="K244" s="57"/>
      <c r="L244" s="57"/>
      <c r="M244" s="58" t="str">
        <f t="shared" si="50"/>
        <v/>
      </c>
      <c r="N244" s="102"/>
    </row>
    <row r="245" spans="1:14">
      <c r="A245" s="97" t="str">
        <f t="shared" si="47"/>
        <v/>
      </c>
      <c r="B245" s="98" t="str">
        <f t="shared" si="48"/>
        <v/>
      </c>
      <c r="C245" s="99"/>
      <c r="D245" s="100"/>
      <c r="E245" s="100"/>
      <c r="F245" s="57"/>
      <c r="G245" s="58">
        <f t="shared" si="49"/>
        <v>0</v>
      </c>
      <c r="H245" s="58">
        <f>IF(E245="",0,IFERROR(VLOOKUP(E245,档案费管理台账!$D$4:$H$1000,5,0),0))</f>
        <v>0</v>
      </c>
      <c r="I245" s="57"/>
      <c r="J245" s="57"/>
      <c r="K245" s="57"/>
      <c r="L245" s="57"/>
      <c r="M245" s="58" t="str">
        <f t="shared" si="50"/>
        <v/>
      </c>
      <c r="N245" s="102"/>
    </row>
    <row r="246" spans="1:14">
      <c r="A246" s="97" t="str">
        <f t="shared" si="47"/>
        <v/>
      </c>
      <c r="B246" s="98" t="str">
        <f t="shared" si="48"/>
        <v/>
      </c>
      <c r="C246" s="99"/>
      <c r="D246" s="100"/>
      <c r="E246" s="100"/>
      <c r="F246" s="57"/>
      <c r="G246" s="58">
        <f t="shared" si="49"/>
        <v>0</v>
      </c>
      <c r="H246" s="58">
        <f>IF(E246="",0,IFERROR(VLOOKUP(E246,档案费管理台账!$D$4:$H$1000,5,0),0))</f>
        <v>0</v>
      </c>
      <c r="I246" s="57"/>
      <c r="J246" s="57"/>
      <c r="K246" s="57"/>
      <c r="L246" s="57"/>
      <c r="M246" s="58" t="str">
        <f t="shared" si="50"/>
        <v/>
      </c>
      <c r="N246" s="102"/>
    </row>
    <row r="247" spans="1:14">
      <c r="A247" s="97" t="str">
        <f t="shared" si="47"/>
        <v/>
      </c>
      <c r="B247" s="98" t="str">
        <f t="shared" si="48"/>
        <v/>
      </c>
      <c r="C247" s="99"/>
      <c r="D247" s="100"/>
      <c r="E247" s="100"/>
      <c r="F247" s="57"/>
      <c r="G247" s="58">
        <f t="shared" si="49"/>
        <v>0</v>
      </c>
      <c r="H247" s="58">
        <f>IF(E247="",0,IFERROR(VLOOKUP(E247,档案费管理台账!$D$4:$H$1000,5,0),0))</f>
        <v>0</v>
      </c>
      <c r="I247" s="57"/>
      <c r="J247" s="57"/>
      <c r="K247" s="57"/>
      <c r="L247" s="57"/>
      <c r="M247" s="58" t="str">
        <f t="shared" si="50"/>
        <v/>
      </c>
      <c r="N247" s="102"/>
    </row>
    <row r="248" spans="1:14">
      <c r="A248" s="97" t="str">
        <f t="shared" si="47"/>
        <v/>
      </c>
      <c r="B248" s="98" t="str">
        <f t="shared" si="48"/>
        <v/>
      </c>
      <c r="C248" s="99"/>
      <c r="D248" s="100"/>
      <c r="E248" s="100"/>
      <c r="F248" s="57"/>
      <c r="G248" s="58">
        <f t="shared" si="49"/>
        <v>0</v>
      </c>
      <c r="H248" s="58">
        <f>IF(E248="",0,IFERROR(VLOOKUP(E248,档案费管理台账!$D$4:$H$1000,5,0),0))</f>
        <v>0</v>
      </c>
      <c r="I248" s="57"/>
      <c r="J248" s="57"/>
      <c r="K248" s="57"/>
      <c r="L248" s="57"/>
      <c r="M248" s="58" t="str">
        <f t="shared" si="50"/>
        <v/>
      </c>
      <c r="N248" s="102"/>
    </row>
    <row r="249" spans="1:14">
      <c r="A249" s="97" t="str">
        <f t="shared" si="47"/>
        <v/>
      </c>
      <c r="B249" s="98" t="str">
        <f t="shared" si="48"/>
        <v/>
      </c>
      <c r="C249" s="99"/>
      <c r="D249" s="100"/>
      <c r="E249" s="100"/>
      <c r="F249" s="57"/>
      <c r="G249" s="58">
        <f t="shared" si="49"/>
        <v>0</v>
      </c>
      <c r="H249" s="58">
        <f>IF(E249="",0,IFERROR(VLOOKUP(E249,档案费管理台账!$D$4:$H$1000,5,0),0))</f>
        <v>0</v>
      </c>
      <c r="I249" s="57"/>
      <c r="J249" s="57"/>
      <c r="K249" s="57"/>
      <c r="L249" s="57"/>
      <c r="M249" s="58" t="str">
        <f t="shared" si="50"/>
        <v/>
      </c>
      <c r="N249" s="102"/>
    </row>
    <row r="250" spans="1:14">
      <c r="A250" s="97" t="str">
        <f t="shared" si="47"/>
        <v/>
      </c>
      <c r="B250" s="98" t="str">
        <f t="shared" si="48"/>
        <v/>
      </c>
      <c r="C250" s="99"/>
      <c r="D250" s="100"/>
      <c r="E250" s="100"/>
      <c r="F250" s="57"/>
      <c r="G250" s="58">
        <f t="shared" si="49"/>
        <v>0</v>
      </c>
      <c r="H250" s="58">
        <f>IF(E250="",0,IFERROR(VLOOKUP(E250,档案费管理台账!$D$4:$H$1000,5,0),0))</f>
        <v>0</v>
      </c>
      <c r="I250" s="57"/>
      <c r="J250" s="57"/>
      <c r="K250" s="57"/>
      <c r="L250" s="57"/>
      <c r="M250" s="58" t="str">
        <f t="shared" si="50"/>
        <v/>
      </c>
      <c r="N250" s="102"/>
    </row>
    <row r="251" spans="1:14">
      <c r="A251" s="97" t="str">
        <f t="shared" si="47"/>
        <v/>
      </c>
      <c r="B251" s="98" t="str">
        <f t="shared" si="48"/>
        <v/>
      </c>
      <c r="C251" s="99"/>
      <c r="D251" s="100"/>
      <c r="E251" s="100"/>
      <c r="F251" s="57"/>
      <c r="G251" s="58">
        <f t="shared" si="49"/>
        <v>0</v>
      </c>
      <c r="H251" s="58">
        <f>IF(E251="",0,IFERROR(VLOOKUP(E251,档案费管理台账!$D$4:$H$1000,5,0),0))</f>
        <v>0</v>
      </c>
      <c r="I251" s="57"/>
      <c r="J251" s="57"/>
      <c r="K251" s="57"/>
      <c r="L251" s="57"/>
      <c r="M251" s="58" t="str">
        <f t="shared" si="50"/>
        <v/>
      </c>
      <c r="N251" s="102"/>
    </row>
    <row r="252" spans="1:14">
      <c r="A252" s="97" t="str">
        <f t="shared" si="47"/>
        <v/>
      </c>
      <c r="B252" s="98" t="str">
        <f t="shared" si="48"/>
        <v/>
      </c>
      <c r="C252" s="99"/>
      <c r="D252" s="100"/>
      <c r="E252" s="100"/>
      <c r="F252" s="57"/>
      <c r="G252" s="58">
        <f t="shared" si="49"/>
        <v>0</v>
      </c>
      <c r="H252" s="58">
        <f>IF(E252="",0,IFERROR(VLOOKUP(E252,档案费管理台账!$D$4:$H$1000,5,0),0))</f>
        <v>0</v>
      </c>
      <c r="I252" s="57"/>
      <c r="J252" s="57"/>
      <c r="K252" s="57"/>
      <c r="L252" s="57"/>
      <c r="M252" s="58" t="str">
        <f t="shared" si="50"/>
        <v/>
      </c>
      <c r="N252" s="102"/>
    </row>
    <row r="253" spans="1:14">
      <c r="A253" s="97" t="str">
        <f t="shared" si="47"/>
        <v/>
      </c>
      <c r="B253" s="98" t="str">
        <f t="shared" si="48"/>
        <v/>
      </c>
      <c r="C253" s="99"/>
      <c r="D253" s="100"/>
      <c r="E253" s="100"/>
      <c r="F253" s="57"/>
      <c r="G253" s="58">
        <f t="shared" si="49"/>
        <v>0</v>
      </c>
      <c r="H253" s="58">
        <f>IF(E253="",0,IFERROR(VLOOKUP(E253,档案费管理台账!$D$4:$H$1000,5,0),0))</f>
        <v>0</v>
      </c>
      <c r="I253" s="57"/>
      <c r="J253" s="57"/>
      <c r="K253" s="57"/>
      <c r="L253" s="57"/>
      <c r="M253" s="58" t="str">
        <f t="shared" si="50"/>
        <v/>
      </c>
      <c r="N253" s="102"/>
    </row>
    <row r="254" spans="1:14">
      <c r="A254" s="97" t="str">
        <f t="shared" si="47"/>
        <v/>
      </c>
      <c r="B254" s="98" t="str">
        <f t="shared" si="48"/>
        <v/>
      </c>
      <c r="C254" s="99"/>
      <c r="D254" s="100"/>
      <c r="E254" s="100"/>
      <c r="F254" s="57"/>
      <c r="G254" s="58">
        <f t="shared" si="49"/>
        <v>0</v>
      </c>
      <c r="H254" s="58">
        <f>IF(E254="",0,IFERROR(VLOOKUP(E254,档案费管理台账!$D$4:$H$1000,5,0),0))</f>
        <v>0</v>
      </c>
      <c r="I254" s="57"/>
      <c r="J254" s="57"/>
      <c r="K254" s="57"/>
      <c r="L254" s="57"/>
      <c r="M254" s="58" t="str">
        <f t="shared" si="50"/>
        <v/>
      </c>
      <c r="N254" s="102"/>
    </row>
    <row r="255" spans="1:14">
      <c r="A255" s="97" t="str">
        <f t="shared" si="47"/>
        <v/>
      </c>
      <c r="B255" s="98" t="str">
        <f t="shared" si="48"/>
        <v/>
      </c>
      <c r="C255" s="99"/>
      <c r="D255" s="100"/>
      <c r="E255" s="100"/>
      <c r="F255" s="57"/>
      <c r="G255" s="58">
        <f t="shared" si="49"/>
        <v>0</v>
      </c>
      <c r="H255" s="58">
        <f>IF(E255="",0,IFERROR(VLOOKUP(E255,档案费管理台账!$D$4:$H$1000,5,0),0))</f>
        <v>0</v>
      </c>
      <c r="I255" s="57"/>
      <c r="J255" s="57"/>
      <c r="K255" s="57"/>
      <c r="L255" s="57"/>
      <c r="M255" s="58" t="str">
        <f t="shared" si="50"/>
        <v/>
      </c>
      <c r="N255" s="102"/>
    </row>
    <row r="256" spans="1:14">
      <c r="A256" s="97" t="str">
        <f t="shared" si="47"/>
        <v/>
      </c>
      <c r="B256" s="98" t="str">
        <f t="shared" si="48"/>
        <v/>
      </c>
      <c r="C256" s="99"/>
      <c r="D256" s="100"/>
      <c r="E256" s="100"/>
      <c r="F256" s="57"/>
      <c r="G256" s="58">
        <f t="shared" si="49"/>
        <v>0</v>
      </c>
      <c r="H256" s="58">
        <f>IF(E256="",0,IFERROR(VLOOKUP(E256,档案费管理台账!$D$4:$H$1000,5,0),0))</f>
        <v>0</v>
      </c>
      <c r="I256" s="57"/>
      <c r="J256" s="57"/>
      <c r="K256" s="57"/>
      <c r="L256" s="57"/>
      <c r="M256" s="58" t="str">
        <f t="shared" si="50"/>
        <v/>
      </c>
      <c r="N256" s="102"/>
    </row>
    <row r="257" spans="1:14">
      <c r="A257" s="97" t="str">
        <f t="shared" si="47"/>
        <v/>
      </c>
      <c r="B257" s="98" t="str">
        <f t="shared" si="48"/>
        <v/>
      </c>
      <c r="C257" s="99"/>
      <c r="D257" s="100"/>
      <c r="E257" s="100"/>
      <c r="F257" s="57"/>
      <c r="G257" s="58">
        <f t="shared" si="49"/>
        <v>0</v>
      </c>
      <c r="H257" s="58">
        <f>IF(E257="",0,IFERROR(VLOOKUP(E257,档案费管理台账!$D$4:$H$1000,5,0),0))</f>
        <v>0</v>
      </c>
      <c r="I257" s="57"/>
      <c r="J257" s="57"/>
      <c r="K257" s="57"/>
      <c r="L257" s="57"/>
      <c r="M257" s="58" t="str">
        <f t="shared" si="50"/>
        <v/>
      </c>
      <c r="N257" s="102"/>
    </row>
    <row r="258" spans="1:14">
      <c r="A258" s="97" t="str">
        <f t="shared" si="47"/>
        <v/>
      </c>
      <c r="B258" s="98" t="str">
        <f t="shared" si="48"/>
        <v/>
      </c>
      <c r="C258" s="99"/>
      <c r="D258" s="100"/>
      <c r="E258" s="100"/>
      <c r="F258" s="57"/>
      <c r="G258" s="58">
        <f t="shared" si="49"/>
        <v>0</v>
      </c>
      <c r="H258" s="58">
        <f>IF(E258="",0,IFERROR(VLOOKUP(E258,档案费管理台账!$D$4:$H$1000,5,0),0))</f>
        <v>0</v>
      </c>
      <c r="I258" s="57"/>
      <c r="J258" s="57"/>
      <c r="K258" s="57"/>
      <c r="L258" s="57"/>
      <c r="M258" s="58" t="str">
        <f t="shared" si="50"/>
        <v/>
      </c>
      <c r="N258" s="102"/>
    </row>
    <row r="259" spans="1:14">
      <c r="A259" s="97" t="str">
        <f t="shared" si="47"/>
        <v/>
      </c>
      <c r="B259" s="98" t="str">
        <f t="shared" si="48"/>
        <v/>
      </c>
      <c r="C259" s="99"/>
      <c r="D259" s="100"/>
      <c r="E259" s="100"/>
      <c r="F259" s="57"/>
      <c r="G259" s="58">
        <f t="shared" si="49"/>
        <v>0</v>
      </c>
      <c r="H259" s="58">
        <f>IF(E259="",0,IFERROR(VLOOKUP(E259,档案费管理台账!$D$4:$H$1000,5,0),0))</f>
        <v>0</v>
      </c>
      <c r="I259" s="57"/>
      <c r="J259" s="57"/>
      <c r="K259" s="57"/>
      <c r="L259" s="57"/>
      <c r="M259" s="58" t="str">
        <f t="shared" si="50"/>
        <v/>
      </c>
      <c r="N259" s="102"/>
    </row>
    <row r="260" spans="1:14">
      <c r="A260" s="97" t="str">
        <f t="shared" si="47"/>
        <v/>
      </c>
      <c r="B260" s="98" t="str">
        <f t="shared" si="48"/>
        <v/>
      </c>
      <c r="C260" s="99"/>
      <c r="D260" s="100"/>
      <c r="E260" s="100"/>
      <c r="F260" s="57"/>
      <c r="G260" s="58">
        <f t="shared" si="49"/>
        <v>0</v>
      </c>
      <c r="H260" s="58">
        <f>IF(E260="",0,IFERROR(VLOOKUP(E260,档案费管理台账!$D$4:$H$1000,5,0),0))</f>
        <v>0</v>
      </c>
      <c r="I260" s="57"/>
      <c r="J260" s="57"/>
      <c r="K260" s="57"/>
      <c r="L260" s="57"/>
      <c r="M260" s="58" t="str">
        <f t="shared" si="50"/>
        <v/>
      </c>
      <c r="N260" s="102"/>
    </row>
    <row r="261" spans="1:14">
      <c r="A261" s="97" t="str">
        <f t="shared" si="47"/>
        <v/>
      </c>
      <c r="B261" s="98" t="str">
        <f t="shared" si="48"/>
        <v/>
      </c>
      <c r="C261" s="99"/>
      <c r="D261" s="100"/>
      <c r="E261" s="100"/>
      <c r="F261" s="57"/>
      <c r="G261" s="58">
        <f t="shared" si="49"/>
        <v>0</v>
      </c>
      <c r="H261" s="58">
        <f>IF(E261="",0,IFERROR(VLOOKUP(E261,档案费管理台账!$D$4:$H$1000,5,0),0))</f>
        <v>0</v>
      </c>
      <c r="I261" s="57"/>
      <c r="J261" s="57"/>
      <c r="K261" s="57"/>
      <c r="L261" s="57"/>
      <c r="M261" s="58" t="str">
        <f t="shared" si="50"/>
        <v/>
      </c>
      <c r="N261" s="102"/>
    </row>
    <row r="262" spans="1:14">
      <c r="A262" s="97" t="str">
        <f t="shared" si="47"/>
        <v/>
      </c>
      <c r="B262" s="98" t="str">
        <f t="shared" si="48"/>
        <v/>
      </c>
      <c r="C262" s="99"/>
      <c r="D262" s="100"/>
      <c r="E262" s="100"/>
      <c r="F262" s="57"/>
      <c r="G262" s="58">
        <f t="shared" si="49"/>
        <v>0</v>
      </c>
      <c r="H262" s="58">
        <f>IF(E262="",0,IFERROR(VLOOKUP(E262,档案费管理台账!$D$4:$H$1000,5,0),0))</f>
        <v>0</v>
      </c>
      <c r="I262" s="57"/>
      <c r="J262" s="57"/>
      <c r="K262" s="57"/>
      <c r="L262" s="57"/>
      <c r="M262" s="58" t="str">
        <f t="shared" si="50"/>
        <v/>
      </c>
      <c r="N262" s="102"/>
    </row>
    <row r="263" spans="1:14">
      <c r="A263" s="97" t="str">
        <f t="shared" si="47"/>
        <v/>
      </c>
      <c r="B263" s="98" t="str">
        <f t="shared" si="48"/>
        <v/>
      </c>
      <c r="C263" s="99"/>
      <c r="D263" s="100"/>
      <c r="E263" s="100"/>
      <c r="F263" s="57"/>
      <c r="G263" s="58">
        <f t="shared" si="49"/>
        <v>0</v>
      </c>
      <c r="H263" s="58">
        <f>IF(E263="",0,IFERROR(VLOOKUP(E263,档案费管理台账!$D$4:$H$1000,5,0),0))</f>
        <v>0</v>
      </c>
      <c r="I263" s="57"/>
      <c r="J263" s="57"/>
      <c r="K263" s="57"/>
      <c r="L263" s="57"/>
      <c r="M263" s="58" t="str">
        <f t="shared" si="50"/>
        <v/>
      </c>
      <c r="N263" s="102"/>
    </row>
    <row r="264" spans="1:14">
      <c r="A264" s="97" t="str">
        <f t="shared" si="47"/>
        <v/>
      </c>
      <c r="B264" s="98" t="str">
        <f t="shared" si="48"/>
        <v/>
      </c>
      <c r="C264" s="99"/>
      <c r="D264" s="100"/>
      <c r="E264" s="100"/>
      <c r="F264" s="57"/>
      <c r="G264" s="58">
        <f t="shared" si="49"/>
        <v>0</v>
      </c>
      <c r="H264" s="58">
        <f>IF(E264="",0,IFERROR(VLOOKUP(E264,档案费管理台账!$D$4:$H$1000,5,0),0))</f>
        <v>0</v>
      </c>
      <c r="I264" s="57"/>
      <c r="J264" s="57"/>
      <c r="K264" s="57"/>
      <c r="L264" s="57"/>
      <c r="M264" s="58" t="str">
        <f t="shared" si="50"/>
        <v/>
      </c>
      <c r="N264" s="102"/>
    </row>
    <row r="265" spans="1:14">
      <c r="A265" s="97" t="str">
        <f t="shared" si="47"/>
        <v/>
      </c>
      <c r="B265" s="98" t="str">
        <f t="shared" si="48"/>
        <v/>
      </c>
      <c r="C265" s="99"/>
      <c r="D265" s="100"/>
      <c r="E265" s="100"/>
      <c r="F265" s="57"/>
      <c r="G265" s="58">
        <f t="shared" si="49"/>
        <v>0</v>
      </c>
      <c r="H265" s="58">
        <f>IF(E265="",0,IFERROR(VLOOKUP(E265,档案费管理台账!$D$4:$H$1000,5,0),0))</f>
        <v>0</v>
      </c>
      <c r="I265" s="57"/>
      <c r="J265" s="57"/>
      <c r="K265" s="57"/>
      <c r="L265" s="57"/>
      <c r="M265" s="58" t="str">
        <f t="shared" si="50"/>
        <v/>
      </c>
      <c r="N265" s="102"/>
    </row>
    <row r="266" spans="1:14">
      <c r="A266" s="97" t="str">
        <f t="shared" si="47"/>
        <v/>
      </c>
      <c r="B266" s="98" t="str">
        <f t="shared" si="48"/>
        <v/>
      </c>
      <c r="C266" s="99"/>
      <c r="D266" s="100"/>
      <c r="E266" s="100"/>
      <c r="F266" s="57"/>
      <c r="G266" s="58">
        <f t="shared" si="49"/>
        <v>0</v>
      </c>
      <c r="H266" s="58">
        <f>IF(E266="",0,IFERROR(VLOOKUP(E266,档案费管理台账!$D$4:$H$1000,5,0),0))</f>
        <v>0</v>
      </c>
      <c r="I266" s="57"/>
      <c r="J266" s="57"/>
      <c r="K266" s="57"/>
      <c r="L266" s="57"/>
      <c r="M266" s="58" t="str">
        <f t="shared" si="50"/>
        <v/>
      </c>
      <c r="N266" s="102"/>
    </row>
    <row r="267" spans="1:14">
      <c r="A267" s="97" t="str">
        <f t="shared" si="47"/>
        <v/>
      </c>
      <c r="B267" s="98" t="str">
        <f t="shared" si="48"/>
        <v/>
      </c>
      <c r="C267" s="99"/>
      <c r="D267" s="100"/>
      <c r="E267" s="100"/>
      <c r="F267" s="57"/>
      <c r="G267" s="58">
        <f t="shared" si="49"/>
        <v>0</v>
      </c>
      <c r="H267" s="58">
        <f>IF(E267="",0,IFERROR(VLOOKUP(E267,档案费管理台账!$D$4:$H$1000,5,0),0))</f>
        <v>0</v>
      </c>
      <c r="I267" s="57"/>
      <c r="J267" s="57"/>
      <c r="K267" s="57"/>
      <c r="L267" s="57"/>
      <c r="M267" s="58" t="str">
        <f t="shared" si="50"/>
        <v/>
      </c>
      <c r="N267" s="102"/>
    </row>
    <row r="268" spans="1:14">
      <c r="A268" s="97" t="str">
        <f t="shared" si="47"/>
        <v/>
      </c>
      <c r="B268" s="98" t="str">
        <f t="shared" si="48"/>
        <v/>
      </c>
      <c r="C268" s="99"/>
      <c r="D268" s="100"/>
      <c r="E268" s="100"/>
      <c r="F268" s="57"/>
      <c r="G268" s="58">
        <f t="shared" si="49"/>
        <v>0</v>
      </c>
      <c r="H268" s="58">
        <f>IF(E268="",0,IFERROR(VLOOKUP(E268,档案费管理台账!$D$4:$H$1000,5,0),0))</f>
        <v>0</v>
      </c>
      <c r="I268" s="57"/>
      <c r="J268" s="57"/>
      <c r="K268" s="57"/>
      <c r="L268" s="57"/>
      <c r="M268" s="58" t="str">
        <f t="shared" si="50"/>
        <v/>
      </c>
      <c r="N268" s="102"/>
    </row>
    <row r="269" spans="1:14">
      <c r="A269" s="97" t="str">
        <f t="shared" si="47"/>
        <v/>
      </c>
      <c r="B269" s="98" t="str">
        <f t="shared" si="48"/>
        <v/>
      </c>
      <c r="C269" s="99"/>
      <c r="D269" s="100"/>
      <c r="E269" s="100"/>
      <c r="F269" s="57"/>
      <c r="G269" s="58">
        <f t="shared" si="49"/>
        <v>0</v>
      </c>
      <c r="H269" s="58">
        <f>IF(E269="",0,IFERROR(VLOOKUP(E269,档案费管理台账!$D$4:$H$1000,5,0),0))</f>
        <v>0</v>
      </c>
      <c r="I269" s="57"/>
      <c r="J269" s="57"/>
      <c r="K269" s="57"/>
      <c r="L269" s="57"/>
      <c r="M269" s="58" t="str">
        <f t="shared" si="50"/>
        <v/>
      </c>
      <c r="N269" s="102"/>
    </row>
    <row r="270" spans="1:14">
      <c r="A270" s="97" t="str">
        <f t="shared" si="47"/>
        <v/>
      </c>
      <c r="B270" s="98" t="str">
        <f t="shared" si="48"/>
        <v/>
      </c>
      <c r="C270" s="99"/>
      <c r="D270" s="100"/>
      <c r="E270" s="100"/>
      <c r="F270" s="57"/>
      <c r="G270" s="58">
        <f t="shared" si="49"/>
        <v>0</v>
      </c>
      <c r="H270" s="58">
        <f>IF(E270="",0,IFERROR(VLOOKUP(E270,档案费管理台账!$D$4:$H$1000,5,0),0))</f>
        <v>0</v>
      </c>
      <c r="I270" s="57"/>
      <c r="J270" s="57"/>
      <c r="K270" s="57"/>
      <c r="L270" s="57"/>
      <c r="M270" s="58" t="str">
        <f t="shared" si="50"/>
        <v/>
      </c>
      <c r="N270" s="102"/>
    </row>
    <row r="271" spans="1:14">
      <c r="A271" s="97" t="str">
        <f t="shared" si="47"/>
        <v/>
      </c>
      <c r="B271" s="98" t="str">
        <f t="shared" si="48"/>
        <v/>
      </c>
      <c r="C271" s="99"/>
      <c r="D271" s="100"/>
      <c r="E271" s="100"/>
      <c r="F271" s="57"/>
      <c r="G271" s="58">
        <f t="shared" si="49"/>
        <v>0</v>
      </c>
      <c r="H271" s="58">
        <f>IF(E271="",0,IFERROR(VLOOKUP(E271,档案费管理台账!$D$4:$H$1000,5,0),0))</f>
        <v>0</v>
      </c>
      <c r="I271" s="57"/>
      <c r="J271" s="57"/>
      <c r="K271" s="57"/>
      <c r="L271" s="57"/>
      <c r="M271" s="58" t="str">
        <f t="shared" si="50"/>
        <v/>
      </c>
      <c r="N271" s="102"/>
    </row>
    <row r="272" spans="1:14">
      <c r="A272" s="97" t="str">
        <f t="shared" si="47"/>
        <v/>
      </c>
      <c r="B272" s="98" t="str">
        <f t="shared" si="48"/>
        <v/>
      </c>
      <c r="C272" s="99"/>
      <c r="D272" s="100"/>
      <c r="E272" s="100"/>
      <c r="F272" s="57"/>
      <c r="G272" s="58">
        <f t="shared" si="49"/>
        <v>0</v>
      </c>
      <c r="H272" s="58">
        <f>IF(E272="",0,IFERROR(VLOOKUP(E272,档案费管理台账!$D$4:$H$1000,5,0),0))</f>
        <v>0</v>
      </c>
      <c r="I272" s="57"/>
      <c r="J272" s="57"/>
      <c r="K272" s="57"/>
      <c r="L272" s="57"/>
      <c r="M272" s="58" t="str">
        <f t="shared" si="50"/>
        <v/>
      </c>
      <c r="N272" s="102"/>
    </row>
    <row r="273" spans="1:14">
      <c r="A273" s="97" t="str">
        <f t="shared" si="47"/>
        <v/>
      </c>
      <c r="B273" s="98" t="str">
        <f t="shared" si="48"/>
        <v/>
      </c>
      <c r="C273" s="99"/>
      <c r="D273" s="100"/>
      <c r="E273" s="100"/>
      <c r="F273" s="57"/>
      <c r="G273" s="58">
        <f t="shared" si="49"/>
        <v>0</v>
      </c>
      <c r="H273" s="58">
        <f>IF(E273="",0,IFERROR(VLOOKUP(E273,档案费管理台账!$D$4:$H$1000,5,0),0))</f>
        <v>0</v>
      </c>
      <c r="I273" s="57"/>
      <c r="J273" s="57"/>
      <c r="K273" s="57"/>
      <c r="L273" s="57"/>
      <c r="M273" s="58" t="str">
        <f t="shared" si="50"/>
        <v/>
      </c>
      <c r="N273" s="102"/>
    </row>
    <row r="274" spans="1:14">
      <c r="A274" s="97" t="str">
        <f t="shared" si="47"/>
        <v/>
      </c>
      <c r="B274" s="98" t="str">
        <f t="shared" si="48"/>
        <v/>
      </c>
      <c r="C274" s="99"/>
      <c r="D274" s="100"/>
      <c r="E274" s="100"/>
      <c r="F274" s="57"/>
      <c r="G274" s="58">
        <f t="shared" si="49"/>
        <v>0</v>
      </c>
      <c r="H274" s="58">
        <f>IF(E274="",0,IFERROR(VLOOKUP(E274,档案费管理台账!$D$4:$H$1000,5,0),0))</f>
        <v>0</v>
      </c>
      <c r="I274" s="57"/>
      <c r="J274" s="57"/>
      <c r="K274" s="57"/>
      <c r="L274" s="57"/>
      <c r="M274" s="58" t="str">
        <f t="shared" si="50"/>
        <v/>
      </c>
      <c r="N274" s="102"/>
    </row>
    <row r="275" spans="1:14">
      <c r="A275" s="97" t="str">
        <f t="shared" si="47"/>
        <v/>
      </c>
      <c r="B275" s="98" t="str">
        <f t="shared" si="48"/>
        <v/>
      </c>
      <c r="C275" s="99"/>
      <c r="D275" s="100"/>
      <c r="E275" s="100"/>
      <c r="F275" s="57"/>
      <c r="G275" s="58">
        <f t="shared" si="49"/>
        <v>0</v>
      </c>
      <c r="H275" s="58">
        <f>IF(E275="",0,IFERROR(VLOOKUP(E275,档案费管理台账!$D$4:$H$1000,5,0),0))</f>
        <v>0</v>
      </c>
      <c r="I275" s="57"/>
      <c r="J275" s="57"/>
      <c r="K275" s="57"/>
      <c r="L275" s="57"/>
      <c r="M275" s="58" t="str">
        <f t="shared" si="50"/>
        <v/>
      </c>
      <c r="N275" s="102"/>
    </row>
    <row r="276" spans="1:14">
      <c r="A276" s="97" t="str">
        <f t="shared" si="47"/>
        <v/>
      </c>
      <c r="B276" s="98" t="str">
        <f t="shared" si="48"/>
        <v/>
      </c>
      <c r="C276" s="99"/>
      <c r="D276" s="100"/>
      <c r="E276" s="100"/>
      <c r="F276" s="57"/>
      <c r="G276" s="58">
        <f t="shared" si="49"/>
        <v>0</v>
      </c>
      <c r="H276" s="58">
        <f>IF(E276="",0,IFERROR(VLOOKUP(E276,档案费管理台账!$D$4:$H$1000,5,0),0))</f>
        <v>0</v>
      </c>
      <c r="I276" s="57"/>
      <c r="J276" s="57"/>
      <c r="K276" s="57"/>
      <c r="L276" s="57"/>
      <c r="M276" s="58" t="str">
        <f t="shared" si="50"/>
        <v/>
      </c>
      <c r="N276" s="102"/>
    </row>
    <row r="277" spans="1:14">
      <c r="A277" s="97" t="str">
        <f t="shared" si="47"/>
        <v/>
      </c>
      <c r="B277" s="98" t="str">
        <f t="shared" si="48"/>
        <v/>
      </c>
      <c r="C277" s="99"/>
      <c r="D277" s="100"/>
      <c r="E277" s="100"/>
      <c r="F277" s="57"/>
      <c r="G277" s="58">
        <f t="shared" si="49"/>
        <v>0</v>
      </c>
      <c r="H277" s="58">
        <f>IF(E277="",0,IFERROR(VLOOKUP(E277,档案费管理台账!$D$4:$H$1000,5,0),0))</f>
        <v>0</v>
      </c>
      <c r="I277" s="57"/>
      <c r="J277" s="57"/>
      <c r="K277" s="57"/>
      <c r="L277" s="57"/>
      <c r="M277" s="58" t="str">
        <f t="shared" si="50"/>
        <v/>
      </c>
      <c r="N277" s="102"/>
    </row>
    <row r="278" spans="1:14">
      <c r="A278" s="97" t="str">
        <f t="shared" si="47"/>
        <v/>
      </c>
      <c r="B278" s="98" t="str">
        <f t="shared" si="48"/>
        <v/>
      </c>
      <c r="C278" s="99"/>
      <c r="D278" s="100"/>
      <c r="E278" s="100"/>
      <c r="F278" s="57"/>
      <c r="G278" s="58">
        <f t="shared" si="49"/>
        <v>0</v>
      </c>
      <c r="H278" s="58">
        <f>IF(E278="",0,IFERROR(VLOOKUP(E278,档案费管理台账!$D$4:$H$1000,5,0),0))</f>
        <v>0</v>
      </c>
      <c r="I278" s="57"/>
      <c r="J278" s="57"/>
      <c r="K278" s="57"/>
      <c r="L278" s="57"/>
      <c r="M278" s="58" t="str">
        <f t="shared" si="50"/>
        <v/>
      </c>
      <c r="N278" s="102"/>
    </row>
    <row r="279" spans="1:14">
      <c r="A279" s="97" t="str">
        <f t="shared" si="47"/>
        <v/>
      </c>
      <c r="B279" s="98" t="str">
        <f t="shared" si="48"/>
        <v/>
      </c>
      <c r="C279" s="99"/>
      <c r="D279" s="100"/>
      <c r="E279" s="100"/>
      <c r="F279" s="57"/>
      <c r="G279" s="58">
        <f t="shared" si="49"/>
        <v>0</v>
      </c>
      <c r="H279" s="58">
        <f>IF(E279="",0,IFERROR(VLOOKUP(E279,档案费管理台账!$D$4:$H$1000,5,0),0))</f>
        <v>0</v>
      </c>
      <c r="I279" s="57"/>
      <c r="J279" s="57"/>
      <c r="K279" s="57"/>
      <c r="L279" s="57"/>
      <c r="M279" s="58" t="str">
        <f t="shared" si="50"/>
        <v/>
      </c>
      <c r="N279" s="102"/>
    </row>
    <row r="280" spans="1:14">
      <c r="A280" s="97" t="str">
        <f t="shared" si="47"/>
        <v/>
      </c>
      <c r="B280" s="98" t="str">
        <f t="shared" si="48"/>
        <v/>
      </c>
      <c r="C280" s="99"/>
      <c r="D280" s="100"/>
      <c r="E280" s="100"/>
      <c r="F280" s="57"/>
      <c r="G280" s="58">
        <f t="shared" si="49"/>
        <v>0</v>
      </c>
      <c r="H280" s="58">
        <f>IF(E280="",0,IFERROR(VLOOKUP(E280,档案费管理台账!$D$4:$H$1000,5,0),0))</f>
        <v>0</v>
      </c>
      <c r="I280" s="57"/>
      <c r="J280" s="57"/>
      <c r="K280" s="57"/>
      <c r="L280" s="57"/>
      <c r="M280" s="58" t="str">
        <f t="shared" si="50"/>
        <v/>
      </c>
      <c r="N280" s="102"/>
    </row>
    <row r="281" spans="1:14">
      <c r="A281" s="97" t="str">
        <f t="shared" si="47"/>
        <v/>
      </c>
      <c r="B281" s="98" t="str">
        <f t="shared" si="48"/>
        <v/>
      </c>
      <c r="C281" s="99"/>
      <c r="D281" s="100"/>
      <c r="E281" s="100"/>
      <c r="F281" s="57"/>
      <c r="G281" s="58">
        <f t="shared" si="49"/>
        <v>0</v>
      </c>
      <c r="H281" s="58">
        <f>IF(E281="",0,IFERROR(VLOOKUP(E281,档案费管理台账!$D$4:$H$1000,5,0),0))</f>
        <v>0</v>
      </c>
      <c r="I281" s="57"/>
      <c r="J281" s="57"/>
      <c r="K281" s="57"/>
      <c r="L281" s="57"/>
      <c r="M281" s="58" t="str">
        <f t="shared" si="50"/>
        <v/>
      </c>
      <c r="N281" s="102"/>
    </row>
    <row r="282" spans="1:14">
      <c r="A282" s="97" t="str">
        <f t="shared" si="47"/>
        <v/>
      </c>
      <c r="B282" s="98" t="str">
        <f t="shared" si="48"/>
        <v/>
      </c>
      <c r="C282" s="99"/>
      <c r="D282" s="100"/>
      <c r="E282" s="100"/>
      <c r="F282" s="57"/>
      <c r="G282" s="58">
        <f t="shared" si="49"/>
        <v>0</v>
      </c>
      <c r="H282" s="58">
        <f>IF(E282="",0,IFERROR(VLOOKUP(E282,档案费管理台账!$D$4:$H$1000,5,0),0))</f>
        <v>0</v>
      </c>
      <c r="I282" s="57"/>
      <c r="J282" s="57"/>
      <c r="K282" s="57"/>
      <c r="L282" s="57"/>
      <c r="M282" s="58" t="str">
        <f t="shared" si="50"/>
        <v/>
      </c>
      <c r="N282" s="102"/>
    </row>
    <row r="283" spans="1:14">
      <c r="A283" s="97" t="str">
        <f t="shared" si="47"/>
        <v/>
      </c>
      <c r="B283" s="98" t="str">
        <f t="shared" si="48"/>
        <v/>
      </c>
      <c r="C283" s="99"/>
      <c r="D283" s="100"/>
      <c r="E283" s="100"/>
      <c r="F283" s="57"/>
      <c r="G283" s="58">
        <f t="shared" si="49"/>
        <v>0</v>
      </c>
      <c r="H283" s="58">
        <f>IF(E283="",0,IFERROR(VLOOKUP(E283,档案费管理台账!$D$4:$H$1000,5,0),0))</f>
        <v>0</v>
      </c>
      <c r="I283" s="57"/>
      <c r="J283" s="57"/>
      <c r="K283" s="57"/>
      <c r="L283" s="57"/>
      <c r="M283" s="58" t="str">
        <f t="shared" si="50"/>
        <v/>
      </c>
      <c r="N283" s="102"/>
    </row>
    <row r="284" spans="1:14">
      <c r="A284" s="97" t="str">
        <f t="shared" si="47"/>
        <v/>
      </c>
      <c r="B284" s="98" t="str">
        <f t="shared" si="48"/>
        <v/>
      </c>
      <c r="C284" s="99"/>
      <c r="D284" s="100"/>
      <c r="E284" s="100"/>
      <c r="F284" s="57"/>
      <c r="G284" s="58">
        <f t="shared" si="49"/>
        <v>0</v>
      </c>
      <c r="H284" s="58">
        <f>IF(E284="",0,IFERROR(VLOOKUP(E284,档案费管理台账!$D$4:$H$1000,5,0),0))</f>
        <v>0</v>
      </c>
      <c r="I284" s="57"/>
      <c r="J284" s="57"/>
      <c r="K284" s="57"/>
      <c r="L284" s="57"/>
      <c r="M284" s="58" t="str">
        <f t="shared" si="50"/>
        <v/>
      </c>
      <c r="N284" s="102"/>
    </row>
    <row r="285" spans="1:14">
      <c r="A285" s="97" t="str">
        <f t="shared" si="47"/>
        <v/>
      </c>
      <c r="B285" s="98" t="str">
        <f t="shared" si="48"/>
        <v/>
      </c>
      <c r="C285" s="99"/>
      <c r="D285" s="100"/>
      <c r="E285" s="100"/>
      <c r="F285" s="57"/>
      <c r="G285" s="58">
        <f t="shared" si="49"/>
        <v>0</v>
      </c>
      <c r="H285" s="58">
        <f>IF(E285="",0,IFERROR(VLOOKUP(E285,档案费管理台账!$D$4:$H$1000,5,0),0))</f>
        <v>0</v>
      </c>
      <c r="I285" s="57"/>
      <c r="J285" s="57"/>
      <c r="K285" s="57"/>
      <c r="L285" s="57"/>
      <c r="M285" s="58" t="str">
        <f t="shared" si="50"/>
        <v/>
      </c>
      <c r="N285" s="102"/>
    </row>
    <row r="286" spans="1:14">
      <c r="A286" s="97" t="str">
        <f t="shared" si="47"/>
        <v/>
      </c>
      <c r="B286" s="98" t="str">
        <f t="shared" si="48"/>
        <v/>
      </c>
      <c r="C286" s="99"/>
      <c r="D286" s="100"/>
      <c r="E286" s="100"/>
      <c r="F286" s="57"/>
      <c r="G286" s="58">
        <f t="shared" si="49"/>
        <v>0</v>
      </c>
      <c r="H286" s="58">
        <f>IF(E286="",0,IFERROR(VLOOKUP(E286,档案费管理台账!$D$4:$H$1000,5,0),0))</f>
        <v>0</v>
      </c>
      <c r="I286" s="57"/>
      <c r="J286" s="57"/>
      <c r="K286" s="57"/>
      <c r="L286" s="57"/>
      <c r="M286" s="58" t="str">
        <f t="shared" si="50"/>
        <v/>
      </c>
      <c r="N286" s="102"/>
    </row>
    <row r="287" spans="1:14">
      <c r="A287" s="97" t="str">
        <f t="shared" si="47"/>
        <v/>
      </c>
      <c r="B287" s="98" t="str">
        <f t="shared" si="48"/>
        <v/>
      </c>
      <c r="C287" s="99"/>
      <c r="D287" s="100"/>
      <c r="E287" s="100"/>
      <c r="F287" s="57"/>
      <c r="G287" s="58">
        <f t="shared" si="49"/>
        <v>0</v>
      </c>
      <c r="H287" s="58">
        <f>IF(E287="",0,IFERROR(VLOOKUP(E287,档案费管理台账!$D$4:$H$1000,5,0),0))</f>
        <v>0</v>
      </c>
      <c r="I287" s="57"/>
      <c r="J287" s="57"/>
      <c r="K287" s="57"/>
      <c r="L287" s="57"/>
      <c r="M287" s="58" t="str">
        <f t="shared" si="50"/>
        <v/>
      </c>
      <c r="N287" s="102"/>
    </row>
    <row r="288" spans="1:14">
      <c r="A288" s="97" t="str">
        <f t="shared" si="47"/>
        <v/>
      </c>
      <c r="B288" s="98" t="str">
        <f t="shared" si="48"/>
        <v/>
      </c>
      <c r="C288" s="99"/>
      <c r="D288" s="100"/>
      <c r="E288" s="100"/>
      <c r="F288" s="57"/>
      <c r="G288" s="58">
        <f t="shared" si="49"/>
        <v>0</v>
      </c>
      <c r="H288" s="58">
        <f>IF(E288="",0,IFERROR(VLOOKUP(E288,档案费管理台账!$D$4:$H$1000,5,0),0))</f>
        <v>0</v>
      </c>
      <c r="I288" s="57"/>
      <c r="J288" s="57"/>
      <c r="K288" s="57"/>
      <c r="L288" s="57"/>
      <c r="M288" s="58" t="str">
        <f t="shared" si="50"/>
        <v/>
      </c>
      <c r="N288" s="102"/>
    </row>
    <row r="289" spans="1:14">
      <c r="A289" s="97" t="str">
        <f t="shared" si="47"/>
        <v/>
      </c>
      <c r="B289" s="98" t="str">
        <f t="shared" si="48"/>
        <v/>
      </c>
      <c r="C289" s="99"/>
      <c r="D289" s="100"/>
      <c r="E289" s="100"/>
      <c r="F289" s="57"/>
      <c r="G289" s="58">
        <f t="shared" si="49"/>
        <v>0</v>
      </c>
      <c r="H289" s="58">
        <f>IF(E289="",0,IFERROR(VLOOKUP(E289,档案费管理台账!$D$4:$H$1000,5,0),0))</f>
        <v>0</v>
      </c>
      <c r="I289" s="57"/>
      <c r="J289" s="57"/>
      <c r="K289" s="57"/>
      <c r="L289" s="57"/>
      <c r="M289" s="58" t="str">
        <f t="shared" si="50"/>
        <v/>
      </c>
      <c r="N289" s="102"/>
    </row>
    <row r="290" spans="1:14">
      <c r="A290" s="97" t="str">
        <f t="shared" si="47"/>
        <v/>
      </c>
      <c r="B290" s="98" t="str">
        <f t="shared" si="48"/>
        <v/>
      </c>
      <c r="C290" s="99"/>
      <c r="D290" s="100"/>
      <c r="E290" s="100"/>
      <c r="F290" s="57"/>
      <c r="G290" s="58">
        <f t="shared" si="49"/>
        <v>0</v>
      </c>
      <c r="H290" s="58">
        <f>IF(E290="",0,IFERROR(VLOOKUP(E290,档案费管理台账!$D$4:$H$1000,5,0),0))</f>
        <v>0</v>
      </c>
      <c r="I290" s="57"/>
      <c r="J290" s="57"/>
      <c r="K290" s="57"/>
      <c r="L290" s="57"/>
      <c r="M290" s="58" t="str">
        <f t="shared" si="50"/>
        <v/>
      </c>
      <c r="N290" s="102"/>
    </row>
    <row r="291" spans="1:14">
      <c r="A291" s="97" t="str">
        <f t="shared" si="47"/>
        <v/>
      </c>
      <c r="B291" s="98" t="str">
        <f t="shared" si="48"/>
        <v/>
      </c>
      <c r="C291" s="99"/>
      <c r="D291" s="100"/>
      <c r="E291" s="100"/>
      <c r="F291" s="57"/>
      <c r="G291" s="58">
        <f t="shared" si="49"/>
        <v>0</v>
      </c>
      <c r="H291" s="58">
        <f>IF(E291="",0,IFERROR(VLOOKUP(E291,档案费管理台账!$D$4:$H$1000,5,0),0))</f>
        <v>0</v>
      </c>
      <c r="I291" s="57"/>
      <c r="J291" s="57"/>
      <c r="K291" s="57"/>
      <c r="L291" s="57"/>
      <c r="M291" s="58" t="str">
        <f t="shared" si="50"/>
        <v/>
      </c>
      <c r="N291" s="102"/>
    </row>
    <row r="292" spans="1:14">
      <c r="A292" s="97" t="str">
        <f t="shared" si="47"/>
        <v/>
      </c>
      <c r="B292" s="98" t="str">
        <f t="shared" si="48"/>
        <v/>
      </c>
      <c r="C292" s="99"/>
      <c r="D292" s="100"/>
      <c r="E292" s="100"/>
      <c r="F292" s="57"/>
      <c r="G292" s="58">
        <f t="shared" si="49"/>
        <v>0</v>
      </c>
      <c r="H292" s="58">
        <f>IF(E292="",0,IFERROR(VLOOKUP(E292,档案费管理台账!$D$4:$H$1000,5,0),0))</f>
        <v>0</v>
      </c>
      <c r="I292" s="57"/>
      <c r="J292" s="57"/>
      <c r="K292" s="57"/>
      <c r="L292" s="57"/>
      <c r="M292" s="58" t="str">
        <f t="shared" si="50"/>
        <v/>
      </c>
      <c r="N292" s="102"/>
    </row>
    <row r="293" spans="1:14">
      <c r="A293" s="97" t="str">
        <f t="shared" si="47"/>
        <v/>
      </c>
      <c r="B293" s="98" t="str">
        <f t="shared" si="48"/>
        <v/>
      </c>
      <c r="C293" s="99"/>
      <c r="D293" s="100"/>
      <c r="E293" s="100"/>
      <c r="F293" s="57"/>
      <c r="G293" s="58">
        <f t="shared" si="49"/>
        <v>0</v>
      </c>
      <c r="H293" s="58">
        <f>IF(E293="",0,IFERROR(VLOOKUP(E293,档案费管理台账!$D$4:$H$1000,5,0),0))</f>
        <v>0</v>
      </c>
      <c r="I293" s="57"/>
      <c r="J293" s="57"/>
      <c r="K293" s="57"/>
      <c r="L293" s="57"/>
      <c r="M293" s="58" t="str">
        <f t="shared" si="50"/>
        <v/>
      </c>
      <c r="N293" s="102"/>
    </row>
    <row r="294" spans="1:14">
      <c r="A294" s="97" t="str">
        <f t="shared" si="47"/>
        <v/>
      </c>
      <c r="B294" s="98" t="str">
        <f t="shared" si="48"/>
        <v/>
      </c>
      <c r="C294" s="99"/>
      <c r="D294" s="100"/>
      <c r="E294" s="100"/>
      <c r="F294" s="57"/>
      <c r="G294" s="58">
        <f t="shared" si="49"/>
        <v>0</v>
      </c>
      <c r="H294" s="58">
        <f>IF(E294="",0,IFERROR(VLOOKUP(E294,档案费管理台账!$D$4:$H$1000,5,0),0))</f>
        <v>0</v>
      </c>
      <c r="I294" s="57"/>
      <c r="J294" s="57"/>
      <c r="K294" s="57"/>
      <c r="L294" s="57"/>
      <c r="M294" s="58" t="str">
        <f t="shared" si="50"/>
        <v/>
      </c>
      <c r="N294" s="102"/>
    </row>
    <row r="295" spans="1:14">
      <c r="A295" s="97" t="str">
        <f t="shared" si="47"/>
        <v/>
      </c>
      <c r="B295" s="98" t="str">
        <f t="shared" si="48"/>
        <v/>
      </c>
      <c r="C295" s="99"/>
      <c r="D295" s="100"/>
      <c r="E295" s="100"/>
      <c r="F295" s="57"/>
      <c r="G295" s="58">
        <f t="shared" si="49"/>
        <v>0</v>
      </c>
      <c r="H295" s="58">
        <f>IF(E295="",0,IFERROR(VLOOKUP(E295,档案费管理台账!$D$4:$H$1000,5,0),0))</f>
        <v>0</v>
      </c>
      <c r="I295" s="57"/>
      <c r="J295" s="57"/>
      <c r="K295" s="57"/>
      <c r="L295" s="57"/>
      <c r="M295" s="58" t="str">
        <f t="shared" si="50"/>
        <v/>
      </c>
      <c r="N295" s="102"/>
    </row>
    <row r="296" spans="1:14">
      <c r="A296" s="97" t="str">
        <f t="shared" si="47"/>
        <v/>
      </c>
      <c r="B296" s="98" t="str">
        <f t="shared" si="48"/>
        <v/>
      </c>
      <c r="C296" s="99"/>
      <c r="D296" s="100"/>
      <c r="E296" s="100"/>
      <c r="F296" s="57"/>
      <c r="G296" s="58">
        <f t="shared" si="49"/>
        <v>0</v>
      </c>
      <c r="H296" s="58">
        <f>IF(E296="",0,IFERROR(VLOOKUP(E296,档案费管理台账!$D$4:$H$1000,5,0),0))</f>
        <v>0</v>
      </c>
      <c r="I296" s="57"/>
      <c r="J296" s="57"/>
      <c r="K296" s="57"/>
      <c r="L296" s="57"/>
      <c r="M296" s="58" t="str">
        <f t="shared" si="50"/>
        <v/>
      </c>
      <c r="N296" s="102"/>
    </row>
    <row r="297" spans="1:14">
      <c r="A297" s="97" t="str">
        <f t="shared" si="47"/>
        <v/>
      </c>
      <c r="B297" s="98" t="str">
        <f t="shared" si="48"/>
        <v/>
      </c>
      <c r="C297" s="99"/>
      <c r="D297" s="100"/>
      <c r="E297" s="100"/>
      <c r="F297" s="57"/>
      <c r="G297" s="58">
        <f t="shared" si="49"/>
        <v>0</v>
      </c>
      <c r="H297" s="58">
        <f>IF(E297="",0,IFERROR(VLOOKUP(E297,档案费管理台账!$D$4:$H$1000,5,0),0))</f>
        <v>0</v>
      </c>
      <c r="I297" s="57"/>
      <c r="J297" s="57"/>
      <c r="K297" s="57"/>
      <c r="L297" s="57"/>
      <c r="M297" s="58" t="str">
        <f t="shared" si="50"/>
        <v/>
      </c>
      <c r="N297" s="102"/>
    </row>
    <row r="298" spans="1:14">
      <c r="A298" s="97" t="str">
        <f t="shared" si="47"/>
        <v/>
      </c>
      <c r="B298" s="98" t="str">
        <f t="shared" si="48"/>
        <v/>
      </c>
      <c r="C298" s="99"/>
      <c r="D298" s="100"/>
      <c r="E298" s="100"/>
      <c r="F298" s="57"/>
      <c r="G298" s="58">
        <f t="shared" si="49"/>
        <v>0</v>
      </c>
      <c r="H298" s="58">
        <f>IF(E298="",0,IFERROR(VLOOKUP(E298,档案费管理台账!$D$4:$H$1000,5,0),0))</f>
        <v>0</v>
      </c>
      <c r="I298" s="57"/>
      <c r="J298" s="57"/>
      <c r="K298" s="57"/>
      <c r="L298" s="57"/>
      <c r="M298" s="58" t="str">
        <f t="shared" si="50"/>
        <v/>
      </c>
      <c r="N298" s="102"/>
    </row>
    <row r="299" spans="1:14">
      <c r="A299" s="97" t="str">
        <f t="shared" si="47"/>
        <v/>
      </c>
      <c r="B299" s="98" t="str">
        <f t="shared" si="48"/>
        <v/>
      </c>
      <c r="C299" s="99"/>
      <c r="D299" s="100"/>
      <c r="E299" s="100"/>
      <c r="F299" s="57"/>
      <c r="G299" s="58">
        <f t="shared" si="49"/>
        <v>0</v>
      </c>
      <c r="H299" s="58">
        <f>IF(E299="",0,IFERROR(VLOOKUP(E299,档案费管理台账!$D$4:$H$1000,5,0),0))</f>
        <v>0</v>
      </c>
      <c r="I299" s="57"/>
      <c r="J299" s="57"/>
      <c r="K299" s="57"/>
      <c r="L299" s="57"/>
      <c r="M299" s="58" t="str">
        <f t="shared" si="50"/>
        <v/>
      </c>
      <c r="N299" s="102"/>
    </row>
    <row r="300" spans="1:14">
      <c r="A300" s="97" t="str">
        <f t="shared" ref="A300:A363" si="51">IF(D300="","",ROW()-42)</f>
        <v/>
      </c>
      <c r="B300" s="98" t="str">
        <f t="shared" ref="B300:B363" si="52">IF(C300="","",MONTH(C300)&amp;"月")</f>
        <v/>
      </c>
      <c r="C300" s="99"/>
      <c r="D300" s="100"/>
      <c r="E300" s="100"/>
      <c r="F300" s="57"/>
      <c r="G300" s="58">
        <f t="shared" si="49"/>
        <v>0</v>
      </c>
      <c r="H300" s="58">
        <f>IF(E300="",0,IFERROR(VLOOKUP(E300,档案费管理台账!$D$4:$H$1000,5,0),0))</f>
        <v>0</v>
      </c>
      <c r="I300" s="57"/>
      <c r="J300" s="57"/>
      <c r="K300" s="57"/>
      <c r="L300" s="57"/>
      <c r="M300" s="58" t="str">
        <f t="shared" si="50"/>
        <v/>
      </c>
      <c r="N300" s="102"/>
    </row>
    <row r="301" spans="1:14">
      <c r="A301" s="97" t="str">
        <f t="shared" si="51"/>
        <v/>
      </c>
      <c r="B301" s="98" t="str">
        <f t="shared" si="52"/>
        <v/>
      </c>
      <c r="C301" s="99"/>
      <c r="D301" s="100"/>
      <c r="E301" s="100"/>
      <c r="F301" s="57"/>
      <c r="G301" s="58">
        <f t="shared" ref="G301:G364" si="53">IF(F301="",0,F301*$K$41)</f>
        <v>0</v>
      </c>
      <c r="H301" s="58">
        <f>IF(E301="",0,IFERROR(VLOOKUP(E301,档案费管理台账!$D$4:$H$1000,5,0),0))</f>
        <v>0</v>
      </c>
      <c r="I301" s="57"/>
      <c r="J301" s="57"/>
      <c r="K301" s="57"/>
      <c r="L301" s="57"/>
      <c r="M301" s="58" t="str">
        <f t="shared" ref="M301:M364" si="54">IF(C301="","",ROUND(M300+G301-I301-J301-K301-L301-H301,2))</f>
        <v/>
      </c>
      <c r="N301" s="102"/>
    </row>
    <row r="302" spans="1:14">
      <c r="A302" s="97" t="str">
        <f t="shared" si="51"/>
        <v/>
      </c>
      <c r="B302" s="98" t="str">
        <f t="shared" si="52"/>
        <v/>
      </c>
      <c r="C302" s="99"/>
      <c r="D302" s="100"/>
      <c r="E302" s="100"/>
      <c r="F302" s="57"/>
      <c r="G302" s="58">
        <f t="shared" si="53"/>
        <v>0</v>
      </c>
      <c r="H302" s="58">
        <f>IF(E302="",0,IFERROR(VLOOKUP(E302,档案费管理台账!$D$4:$H$1000,5,0),0))</f>
        <v>0</v>
      </c>
      <c r="I302" s="57"/>
      <c r="J302" s="57"/>
      <c r="K302" s="57"/>
      <c r="L302" s="57"/>
      <c r="M302" s="58" t="str">
        <f t="shared" si="54"/>
        <v/>
      </c>
      <c r="N302" s="102"/>
    </row>
    <row r="303" spans="1:14">
      <c r="A303" s="97" t="str">
        <f t="shared" si="51"/>
        <v/>
      </c>
      <c r="B303" s="98" t="str">
        <f t="shared" si="52"/>
        <v/>
      </c>
      <c r="C303" s="99"/>
      <c r="D303" s="100"/>
      <c r="E303" s="100"/>
      <c r="F303" s="57"/>
      <c r="G303" s="58">
        <f t="shared" si="53"/>
        <v>0</v>
      </c>
      <c r="H303" s="58">
        <f>IF(E303="",0,IFERROR(VLOOKUP(E303,档案费管理台账!$D$4:$H$1000,5,0),0))</f>
        <v>0</v>
      </c>
      <c r="I303" s="57"/>
      <c r="J303" s="57"/>
      <c r="K303" s="57"/>
      <c r="L303" s="57"/>
      <c r="M303" s="58" t="str">
        <f t="shared" si="54"/>
        <v/>
      </c>
      <c r="N303" s="102"/>
    </row>
    <row r="304" spans="1:14">
      <c r="A304" s="97" t="str">
        <f t="shared" si="51"/>
        <v/>
      </c>
      <c r="B304" s="98" t="str">
        <f t="shared" si="52"/>
        <v/>
      </c>
      <c r="C304" s="99"/>
      <c r="D304" s="100"/>
      <c r="E304" s="100"/>
      <c r="F304" s="57"/>
      <c r="G304" s="58">
        <f t="shared" si="53"/>
        <v>0</v>
      </c>
      <c r="H304" s="58">
        <f>IF(E304="",0,IFERROR(VLOOKUP(E304,档案费管理台账!$D$4:$H$1000,5,0),0))</f>
        <v>0</v>
      </c>
      <c r="I304" s="57"/>
      <c r="J304" s="57"/>
      <c r="K304" s="57"/>
      <c r="L304" s="57"/>
      <c r="M304" s="58" t="str">
        <f t="shared" si="54"/>
        <v/>
      </c>
      <c r="N304" s="102"/>
    </row>
    <row r="305" spans="1:14">
      <c r="A305" s="97" t="str">
        <f t="shared" si="51"/>
        <v/>
      </c>
      <c r="B305" s="98" t="str">
        <f t="shared" si="52"/>
        <v/>
      </c>
      <c r="C305" s="99"/>
      <c r="D305" s="100"/>
      <c r="E305" s="100"/>
      <c r="F305" s="57"/>
      <c r="G305" s="58">
        <f t="shared" si="53"/>
        <v>0</v>
      </c>
      <c r="H305" s="58">
        <f>IF(E305="",0,IFERROR(VLOOKUP(E305,档案费管理台账!$D$4:$H$1000,5,0),0))</f>
        <v>0</v>
      </c>
      <c r="I305" s="57"/>
      <c r="J305" s="57"/>
      <c r="K305" s="57"/>
      <c r="L305" s="57"/>
      <c r="M305" s="58" t="str">
        <f t="shared" si="54"/>
        <v/>
      </c>
      <c r="N305" s="102"/>
    </row>
    <row r="306" spans="1:14">
      <c r="A306" s="97" t="str">
        <f t="shared" si="51"/>
        <v/>
      </c>
      <c r="B306" s="98" t="str">
        <f t="shared" si="52"/>
        <v/>
      </c>
      <c r="C306" s="99"/>
      <c r="D306" s="100"/>
      <c r="E306" s="100"/>
      <c r="F306" s="57"/>
      <c r="G306" s="58">
        <f t="shared" si="53"/>
        <v>0</v>
      </c>
      <c r="H306" s="58">
        <f>IF(E306="",0,IFERROR(VLOOKUP(E306,档案费管理台账!$D$4:$H$1000,5,0),0))</f>
        <v>0</v>
      </c>
      <c r="I306" s="57"/>
      <c r="J306" s="57"/>
      <c r="K306" s="57"/>
      <c r="L306" s="57"/>
      <c r="M306" s="58" t="str">
        <f t="shared" si="54"/>
        <v/>
      </c>
      <c r="N306" s="102"/>
    </row>
    <row r="307" spans="1:14">
      <c r="A307" s="97" t="str">
        <f t="shared" si="51"/>
        <v/>
      </c>
      <c r="B307" s="98" t="str">
        <f t="shared" si="52"/>
        <v/>
      </c>
      <c r="C307" s="99"/>
      <c r="D307" s="100"/>
      <c r="E307" s="100"/>
      <c r="F307" s="57"/>
      <c r="G307" s="58">
        <f t="shared" si="53"/>
        <v>0</v>
      </c>
      <c r="H307" s="58">
        <f>IF(E307="",0,IFERROR(VLOOKUP(E307,档案费管理台账!$D$4:$H$1000,5,0),0))</f>
        <v>0</v>
      </c>
      <c r="I307" s="57"/>
      <c r="J307" s="57"/>
      <c r="K307" s="57"/>
      <c r="L307" s="57"/>
      <c r="M307" s="58" t="str">
        <f t="shared" si="54"/>
        <v/>
      </c>
      <c r="N307" s="102"/>
    </row>
    <row r="308" spans="1:14">
      <c r="A308" s="97" t="str">
        <f t="shared" si="51"/>
        <v/>
      </c>
      <c r="B308" s="98" t="str">
        <f t="shared" si="52"/>
        <v/>
      </c>
      <c r="C308" s="99"/>
      <c r="D308" s="100"/>
      <c r="E308" s="100"/>
      <c r="F308" s="57"/>
      <c r="G308" s="58">
        <f t="shared" si="53"/>
        <v>0</v>
      </c>
      <c r="H308" s="58">
        <f>IF(E308="",0,IFERROR(VLOOKUP(E308,档案费管理台账!$D$4:$H$1000,5,0),0))</f>
        <v>0</v>
      </c>
      <c r="I308" s="57"/>
      <c r="J308" s="57"/>
      <c r="K308" s="57"/>
      <c r="L308" s="57"/>
      <c r="M308" s="58" t="str">
        <f t="shared" si="54"/>
        <v/>
      </c>
      <c r="N308" s="102"/>
    </row>
    <row r="309" spans="1:14">
      <c r="A309" s="97" t="str">
        <f t="shared" si="51"/>
        <v/>
      </c>
      <c r="B309" s="98" t="str">
        <f t="shared" si="52"/>
        <v/>
      </c>
      <c r="C309" s="99"/>
      <c r="D309" s="100"/>
      <c r="E309" s="100"/>
      <c r="F309" s="57"/>
      <c r="G309" s="58">
        <f t="shared" si="53"/>
        <v>0</v>
      </c>
      <c r="H309" s="58">
        <f>IF(E309="",0,IFERROR(VLOOKUP(E309,档案费管理台账!$D$4:$H$1000,5,0),0))</f>
        <v>0</v>
      </c>
      <c r="I309" s="57"/>
      <c r="J309" s="57"/>
      <c r="K309" s="57"/>
      <c r="L309" s="57"/>
      <c r="M309" s="58" t="str">
        <f t="shared" si="54"/>
        <v/>
      </c>
      <c r="N309" s="102"/>
    </row>
    <row r="310" spans="1:14">
      <c r="A310" s="97" t="str">
        <f t="shared" si="51"/>
        <v/>
      </c>
      <c r="B310" s="98" t="str">
        <f t="shared" si="52"/>
        <v/>
      </c>
      <c r="C310" s="99"/>
      <c r="D310" s="100"/>
      <c r="E310" s="100"/>
      <c r="F310" s="57"/>
      <c r="G310" s="58">
        <f t="shared" si="53"/>
        <v>0</v>
      </c>
      <c r="H310" s="58">
        <f>IF(E310="",0,IFERROR(VLOOKUP(E310,档案费管理台账!$D$4:$H$1000,5,0),0))</f>
        <v>0</v>
      </c>
      <c r="I310" s="57"/>
      <c r="J310" s="57"/>
      <c r="K310" s="57"/>
      <c r="L310" s="57"/>
      <c r="M310" s="58" t="str">
        <f t="shared" si="54"/>
        <v/>
      </c>
      <c r="N310" s="102"/>
    </row>
    <row r="311" spans="1:14">
      <c r="A311" s="97" t="str">
        <f t="shared" si="51"/>
        <v/>
      </c>
      <c r="B311" s="98" t="str">
        <f t="shared" si="52"/>
        <v/>
      </c>
      <c r="C311" s="99"/>
      <c r="D311" s="100"/>
      <c r="E311" s="100"/>
      <c r="F311" s="57"/>
      <c r="G311" s="58">
        <f t="shared" si="53"/>
        <v>0</v>
      </c>
      <c r="H311" s="58">
        <f>IF(E311="",0,IFERROR(VLOOKUP(E311,档案费管理台账!$D$4:$H$1000,5,0),0))</f>
        <v>0</v>
      </c>
      <c r="I311" s="57"/>
      <c r="J311" s="57"/>
      <c r="K311" s="57"/>
      <c r="L311" s="57"/>
      <c r="M311" s="58" t="str">
        <f t="shared" si="54"/>
        <v/>
      </c>
      <c r="N311" s="102"/>
    </row>
    <row r="312" spans="1:14">
      <c r="A312" s="97" t="str">
        <f t="shared" si="51"/>
        <v/>
      </c>
      <c r="B312" s="98" t="str">
        <f t="shared" si="52"/>
        <v/>
      </c>
      <c r="C312" s="99"/>
      <c r="D312" s="100"/>
      <c r="E312" s="100"/>
      <c r="F312" s="57"/>
      <c r="G312" s="58">
        <f t="shared" si="53"/>
        <v>0</v>
      </c>
      <c r="H312" s="58">
        <f>IF(E312="",0,IFERROR(VLOOKUP(E312,档案费管理台账!$D$4:$H$1000,5,0),0))</f>
        <v>0</v>
      </c>
      <c r="I312" s="57"/>
      <c r="J312" s="57"/>
      <c r="K312" s="57"/>
      <c r="L312" s="57"/>
      <c r="M312" s="58" t="str">
        <f t="shared" si="54"/>
        <v/>
      </c>
      <c r="N312" s="102"/>
    </row>
    <row r="313" spans="1:14">
      <c r="A313" s="97" t="str">
        <f t="shared" si="51"/>
        <v/>
      </c>
      <c r="B313" s="98" t="str">
        <f t="shared" si="52"/>
        <v/>
      </c>
      <c r="C313" s="99"/>
      <c r="D313" s="100"/>
      <c r="E313" s="100"/>
      <c r="F313" s="57"/>
      <c r="G313" s="58">
        <f t="shared" si="53"/>
        <v>0</v>
      </c>
      <c r="H313" s="58">
        <f>IF(E313="",0,IFERROR(VLOOKUP(E313,档案费管理台账!$D$4:$H$1000,5,0),0))</f>
        <v>0</v>
      </c>
      <c r="I313" s="57"/>
      <c r="J313" s="57"/>
      <c r="K313" s="57"/>
      <c r="L313" s="57"/>
      <c r="M313" s="58" t="str">
        <f t="shared" si="54"/>
        <v/>
      </c>
      <c r="N313" s="102"/>
    </row>
    <row r="314" spans="1:14">
      <c r="A314" s="97" t="str">
        <f t="shared" si="51"/>
        <v/>
      </c>
      <c r="B314" s="98" t="str">
        <f t="shared" si="52"/>
        <v/>
      </c>
      <c r="C314" s="99"/>
      <c r="D314" s="100"/>
      <c r="E314" s="100"/>
      <c r="F314" s="57"/>
      <c r="G314" s="58">
        <f t="shared" si="53"/>
        <v>0</v>
      </c>
      <c r="H314" s="58">
        <f>IF(E314="",0,IFERROR(VLOOKUP(E314,档案费管理台账!$D$4:$H$1000,5,0),0))</f>
        <v>0</v>
      </c>
      <c r="I314" s="57"/>
      <c r="J314" s="57"/>
      <c r="K314" s="57"/>
      <c r="L314" s="57"/>
      <c r="M314" s="58" t="str">
        <f t="shared" si="54"/>
        <v/>
      </c>
      <c r="N314" s="102"/>
    </row>
    <row r="315" spans="1:14">
      <c r="A315" s="97" t="str">
        <f t="shared" si="51"/>
        <v/>
      </c>
      <c r="B315" s="98" t="str">
        <f t="shared" si="52"/>
        <v/>
      </c>
      <c r="C315" s="99"/>
      <c r="D315" s="100"/>
      <c r="E315" s="100"/>
      <c r="F315" s="57"/>
      <c r="G315" s="58">
        <f t="shared" si="53"/>
        <v>0</v>
      </c>
      <c r="H315" s="58">
        <f>IF(E315="",0,IFERROR(VLOOKUP(E315,档案费管理台账!$D$4:$H$1000,5,0),0))</f>
        <v>0</v>
      </c>
      <c r="I315" s="57"/>
      <c r="J315" s="57"/>
      <c r="K315" s="57"/>
      <c r="L315" s="57"/>
      <c r="M315" s="58" t="str">
        <f t="shared" si="54"/>
        <v/>
      </c>
      <c r="N315" s="102"/>
    </row>
    <row r="316" spans="1:14">
      <c r="A316" s="97" t="str">
        <f t="shared" si="51"/>
        <v/>
      </c>
      <c r="B316" s="98" t="str">
        <f t="shared" si="52"/>
        <v/>
      </c>
      <c r="C316" s="99"/>
      <c r="D316" s="100"/>
      <c r="E316" s="100"/>
      <c r="F316" s="57"/>
      <c r="G316" s="58">
        <f t="shared" si="53"/>
        <v>0</v>
      </c>
      <c r="H316" s="58">
        <f>IF(E316="",0,IFERROR(VLOOKUP(E316,档案费管理台账!$D$4:$H$1000,5,0),0))</f>
        <v>0</v>
      </c>
      <c r="I316" s="57"/>
      <c r="J316" s="57"/>
      <c r="K316" s="57"/>
      <c r="L316" s="57"/>
      <c r="M316" s="58" t="str">
        <f t="shared" si="54"/>
        <v/>
      </c>
      <c r="N316" s="102"/>
    </row>
    <row r="317" spans="1:14">
      <c r="A317" s="97" t="str">
        <f t="shared" si="51"/>
        <v/>
      </c>
      <c r="B317" s="98" t="str">
        <f t="shared" si="52"/>
        <v/>
      </c>
      <c r="C317" s="99"/>
      <c r="D317" s="100"/>
      <c r="E317" s="100"/>
      <c r="F317" s="57"/>
      <c r="G317" s="58">
        <f t="shared" si="53"/>
        <v>0</v>
      </c>
      <c r="H317" s="58">
        <f>IF(E317="",0,IFERROR(VLOOKUP(E317,档案费管理台账!$D$4:$H$1000,5,0),0))</f>
        <v>0</v>
      </c>
      <c r="I317" s="57"/>
      <c r="J317" s="57"/>
      <c r="K317" s="57"/>
      <c r="L317" s="57"/>
      <c r="M317" s="58" t="str">
        <f t="shared" si="54"/>
        <v/>
      </c>
      <c r="N317" s="102"/>
    </row>
    <row r="318" spans="1:14">
      <c r="A318" s="97" t="str">
        <f t="shared" si="51"/>
        <v/>
      </c>
      <c r="B318" s="98" t="str">
        <f t="shared" si="52"/>
        <v/>
      </c>
      <c r="C318" s="99"/>
      <c r="D318" s="100"/>
      <c r="E318" s="100"/>
      <c r="F318" s="57"/>
      <c r="G318" s="58">
        <f t="shared" si="53"/>
        <v>0</v>
      </c>
      <c r="H318" s="58">
        <f>IF(E318="",0,IFERROR(VLOOKUP(E318,档案费管理台账!$D$4:$H$1000,5,0),0))</f>
        <v>0</v>
      </c>
      <c r="I318" s="57"/>
      <c r="J318" s="57"/>
      <c r="K318" s="57"/>
      <c r="L318" s="57"/>
      <c r="M318" s="58" t="str">
        <f t="shared" si="54"/>
        <v/>
      </c>
      <c r="N318" s="102"/>
    </row>
    <row r="319" spans="1:14">
      <c r="A319" s="97" t="str">
        <f t="shared" si="51"/>
        <v/>
      </c>
      <c r="B319" s="98" t="str">
        <f t="shared" si="52"/>
        <v/>
      </c>
      <c r="C319" s="99"/>
      <c r="D319" s="100"/>
      <c r="E319" s="100"/>
      <c r="F319" s="57"/>
      <c r="G319" s="58">
        <f t="shared" si="53"/>
        <v>0</v>
      </c>
      <c r="H319" s="58">
        <f>IF(E319="",0,IFERROR(VLOOKUP(E319,档案费管理台账!$D$4:$H$1000,5,0),0))</f>
        <v>0</v>
      </c>
      <c r="I319" s="57"/>
      <c r="J319" s="57"/>
      <c r="K319" s="57"/>
      <c r="L319" s="57"/>
      <c r="M319" s="58" t="str">
        <f t="shared" si="54"/>
        <v/>
      </c>
      <c r="N319" s="102"/>
    </row>
    <row r="320" spans="1:14">
      <c r="A320" s="97" t="str">
        <f t="shared" si="51"/>
        <v/>
      </c>
      <c r="B320" s="98" t="str">
        <f t="shared" si="52"/>
        <v/>
      </c>
      <c r="C320" s="99"/>
      <c r="D320" s="100"/>
      <c r="E320" s="100"/>
      <c r="F320" s="57"/>
      <c r="G320" s="58">
        <f t="shared" si="53"/>
        <v>0</v>
      </c>
      <c r="H320" s="58">
        <f>IF(E320="",0,IFERROR(VLOOKUP(E320,档案费管理台账!$D$4:$H$1000,5,0),0))</f>
        <v>0</v>
      </c>
      <c r="I320" s="57"/>
      <c r="J320" s="57"/>
      <c r="K320" s="57"/>
      <c r="L320" s="57"/>
      <c r="M320" s="58" t="str">
        <f t="shared" si="54"/>
        <v/>
      </c>
      <c r="N320" s="102"/>
    </row>
    <row r="321" spans="1:14">
      <c r="A321" s="97" t="str">
        <f t="shared" si="51"/>
        <v/>
      </c>
      <c r="B321" s="98" t="str">
        <f t="shared" si="52"/>
        <v/>
      </c>
      <c r="C321" s="99"/>
      <c r="D321" s="100"/>
      <c r="E321" s="100"/>
      <c r="F321" s="57"/>
      <c r="G321" s="58">
        <f t="shared" si="53"/>
        <v>0</v>
      </c>
      <c r="H321" s="58">
        <f>IF(E321="",0,IFERROR(VLOOKUP(E321,档案费管理台账!$D$4:$H$1000,5,0),0))</f>
        <v>0</v>
      </c>
      <c r="I321" s="57"/>
      <c r="J321" s="57"/>
      <c r="K321" s="57"/>
      <c r="L321" s="57"/>
      <c r="M321" s="58" t="str">
        <f t="shared" si="54"/>
        <v/>
      </c>
      <c r="N321" s="102"/>
    </row>
    <row r="322" spans="1:14">
      <c r="A322" s="97" t="str">
        <f t="shared" si="51"/>
        <v/>
      </c>
      <c r="B322" s="98" t="str">
        <f t="shared" si="52"/>
        <v/>
      </c>
      <c r="C322" s="99"/>
      <c r="D322" s="100"/>
      <c r="E322" s="100"/>
      <c r="F322" s="57"/>
      <c r="G322" s="58">
        <f t="shared" si="53"/>
        <v>0</v>
      </c>
      <c r="H322" s="58">
        <f>IF(E322="",0,IFERROR(VLOOKUP(E322,档案费管理台账!$D$4:$H$1000,5,0),0))</f>
        <v>0</v>
      </c>
      <c r="I322" s="57"/>
      <c r="J322" s="57"/>
      <c r="K322" s="57"/>
      <c r="L322" s="57"/>
      <c r="M322" s="58" t="str">
        <f t="shared" si="54"/>
        <v/>
      </c>
      <c r="N322" s="102"/>
    </row>
    <row r="323" spans="1:14">
      <c r="A323" s="97" t="str">
        <f t="shared" si="51"/>
        <v/>
      </c>
      <c r="B323" s="98" t="str">
        <f t="shared" si="52"/>
        <v/>
      </c>
      <c r="C323" s="99"/>
      <c r="D323" s="100"/>
      <c r="E323" s="100"/>
      <c r="F323" s="57"/>
      <c r="G323" s="58">
        <f t="shared" si="53"/>
        <v>0</v>
      </c>
      <c r="H323" s="58">
        <f>IF(E323="",0,IFERROR(VLOOKUP(E323,档案费管理台账!$D$4:$H$1000,5,0),0))</f>
        <v>0</v>
      </c>
      <c r="I323" s="57"/>
      <c r="J323" s="57"/>
      <c r="K323" s="57"/>
      <c r="L323" s="57"/>
      <c r="M323" s="58" t="str">
        <f t="shared" si="54"/>
        <v/>
      </c>
      <c r="N323" s="102"/>
    </row>
    <row r="324" spans="1:14">
      <c r="A324" s="97" t="str">
        <f t="shared" si="51"/>
        <v/>
      </c>
      <c r="B324" s="98" t="str">
        <f t="shared" si="52"/>
        <v/>
      </c>
      <c r="C324" s="99"/>
      <c r="D324" s="100"/>
      <c r="E324" s="100"/>
      <c r="F324" s="57"/>
      <c r="G324" s="58">
        <f t="shared" si="53"/>
        <v>0</v>
      </c>
      <c r="H324" s="58">
        <f>IF(E324="",0,IFERROR(VLOOKUP(E324,档案费管理台账!$D$4:$H$1000,5,0),0))</f>
        <v>0</v>
      </c>
      <c r="I324" s="57"/>
      <c r="J324" s="57"/>
      <c r="K324" s="57"/>
      <c r="L324" s="57"/>
      <c r="M324" s="58" t="str">
        <f t="shared" si="54"/>
        <v/>
      </c>
      <c r="N324" s="102"/>
    </row>
    <row r="325" spans="1:14">
      <c r="A325" s="97" t="str">
        <f t="shared" si="51"/>
        <v/>
      </c>
      <c r="B325" s="98" t="str">
        <f t="shared" si="52"/>
        <v/>
      </c>
      <c r="C325" s="99"/>
      <c r="D325" s="100"/>
      <c r="E325" s="100"/>
      <c r="F325" s="57"/>
      <c r="G325" s="58">
        <f t="shared" si="53"/>
        <v>0</v>
      </c>
      <c r="H325" s="58">
        <f>IF(E325="",0,IFERROR(VLOOKUP(E325,档案费管理台账!$D$4:$H$1000,5,0),0))</f>
        <v>0</v>
      </c>
      <c r="I325" s="57"/>
      <c r="J325" s="57"/>
      <c r="K325" s="57"/>
      <c r="L325" s="57"/>
      <c r="M325" s="58" t="str">
        <f t="shared" si="54"/>
        <v/>
      </c>
      <c r="N325" s="102"/>
    </row>
    <row r="326" spans="1:14">
      <c r="A326" s="97" t="str">
        <f t="shared" si="51"/>
        <v/>
      </c>
      <c r="B326" s="98" t="str">
        <f t="shared" si="52"/>
        <v/>
      </c>
      <c r="C326" s="99"/>
      <c r="D326" s="100"/>
      <c r="E326" s="100"/>
      <c r="F326" s="57"/>
      <c r="G326" s="58">
        <f t="shared" si="53"/>
        <v>0</v>
      </c>
      <c r="H326" s="58">
        <f>IF(E326="",0,IFERROR(VLOOKUP(E326,档案费管理台账!$D$4:$H$1000,5,0),0))</f>
        <v>0</v>
      </c>
      <c r="I326" s="57"/>
      <c r="J326" s="57"/>
      <c r="K326" s="57"/>
      <c r="L326" s="57"/>
      <c r="M326" s="58" t="str">
        <f t="shared" si="54"/>
        <v/>
      </c>
      <c r="N326" s="102"/>
    </row>
    <row r="327" spans="1:14">
      <c r="A327" s="97" t="str">
        <f t="shared" si="51"/>
        <v/>
      </c>
      <c r="B327" s="98" t="str">
        <f t="shared" si="52"/>
        <v/>
      </c>
      <c r="C327" s="99"/>
      <c r="D327" s="100"/>
      <c r="E327" s="100"/>
      <c r="F327" s="57"/>
      <c r="G327" s="58">
        <f t="shared" si="53"/>
        <v>0</v>
      </c>
      <c r="H327" s="58">
        <f>IF(E327="",0,IFERROR(VLOOKUP(E327,档案费管理台账!$D$4:$H$1000,5,0),0))</f>
        <v>0</v>
      </c>
      <c r="I327" s="57"/>
      <c r="J327" s="57"/>
      <c r="K327" s="57"/>
      <c r="L327" s="57"/>
      <c r="M327" s="58" t="str">
        <f t="shared" si="54"/>
        <v/>
      </c>
      <c r="N327" s="102"/>
    </row>
    <row r="328" spans="1:14">
      <c r="A328" s="97" t="str">
        <f t="shared" si="51"/>
        <v/>
      </c>
      <c r="B328" s="98" t="str">
        <f t="shared" si="52"/>
        <v/>
      </c>
      <c r="C328" s="99"/>
      <c r="D328" s="100"/>
      <c r="E328" s="100"/>
      <c r="F328" s="57"/>
      <c r="G328" s="58">
        <f t="shared" si="53"/>
        <v>0</v>
      </c>
      <c r="H328" s="58">
        <f>IF(E328="",0,IFERROR(VLOOKUP(E328,档案费管理台账!$D$4:$H$1000,5,0),0))</f>
        <v>0</v>
      </c>
      <c r="I328" s="57"/>
      <c r="J328" s="57"/>
      <c r="K328" s="57"/>
      <c r="L328" s="57"/>
      <c r="M328" s="58" t="str">
        <f t="shared" si="54"/>
        <v/>
      </c>
      <c r="N328" s="102"/>
    </row>
    <row r="329" spans="1:14">
      <c r="A329" s="97" t="str">
        <f t="shared" si="51"/>
        <v/>
      </c>
      <c r="B329" s="98" t="str">
        <f t="shared" si="52"/>
        <v/>
      </c>
      <c r="C329" s="99"/>
      <c r="D329" s="100"/>
      <c r="E329" s="100"/>
      <c r="F329" s="57"/>
      <c r="G329" s="58">
        <f t="shared" si="53"/>
        <v>0</v>
      </c>
      <c r="H329" s="58">
        <f>IF(E329="",0,IFERROR(VLOOKUP(E329,档案费管理台账!$D$4:$H$1000,5,0),0))</f>
        <v>0</v>
      </c>
      <c r="I329" s="57"/>
      <c r="J329" s="57"/>
      <c r="K329" s="57"/>
      <c r="L329" s="57"/>
      <c r="M329" s="58" t="str">
        <f t="shared" si="54"/>
        <v/>
      </c>
      <c r="N329" s="102"/>
    </row>
    <row r="330" spans="1:14">
      <c r="A330" s="97" t="str">
        <f t="shared" si="51"/>
        <v/>
      </c>
      <c r="B330" s="98" t="str">
        <f t="shared" si="52"/>
        <v/>
      </c>
      <c r="C330" s="99"/>
      <c r="D330" s="100"/>
      <c r="E330" s="100"/>
      <c r="F330" s="57"/>
      <c r="G330" s="58">
        <f t="shared" si="53"/>
        <v>0</v>
      </c>
      <c r="H330" s="58">
        <f>IF(E330="",0,IFERROR(VLOOKUP(E330,档案费管理台账!$D$4:$H$1000,5,0),0))</f>
        <v>0</v>
      </c>
      <c r="I330" s="57"/>
      <c r="J330" s="57"/>
      <c r="K330" s="57"/>
      <c r="L330" s="57"/>
      <c r="M330" s="58" t="str">
        <f t="shared" si="54"/>
        <v/>
      </c>
      <c r="N330" s="102"/>
    </row>
    <row r="331" spans="1:14">
      <c r="A331" s="97" t="str">
        <f t="shared" si="51"/>
        <v/>
      </c>
      <c r="B331" s="98" t="str">
        <f t="shared" si="52"/>
        <v/>
      </c>
      <c r="C331" s="99"/>
      <c r="D331" s="100"/>
      <c r="E331" s="100"/>
      <c r="F331" s="57"/>
      <c r="G331" s="58">
        <f t="shared" si="53"/>
        <v>0</v>
      </c>
      <c r="H331" s="58">
        <f>IF(E331="",0,IFERROR(VLOOKUP(E331,档案费管理台账!$D$4:$H$1000,5,0),0))</f>
        <v>0</v>
      </c>
      <c r="I331" s="57"/>
      <c r="J331" s="57"/>
      <c r="K331" s="57"/>
      <c r="L331" s="57"/>
      <c r="M331" s="58" t="str">
        <f t="shared" si="54"/>
        <v/>
      </c>
      <c r="N331" s="102"/>
    </row>
    <row r="332" spans="1:14">
      <c r="A332" s="97" t="str">
        <f t="shared" si="51"/>
        <v/>
      </c>
      <c r="B332" s="98" t="str">
        <f t="shared" si="52"/>
        <v/>
      </c>
      <c r="C332" s="99"/>
      <c r="D332" s="100"/>
      <c r="E332" s="100"/>
      <c r="F332" s="57"/>
      <c r="G332" s="58">
        <f t="shared" si="53"/>
        <v>0</v>
      </c>
      <c r="H332" s="58">
        <f>IF(E332="",0,IFERROR(VLOOKUP(E332,档案费管理台账!$D$4:$H$1000,5,0),0))</f>
        <v>0</v>
      </c>
      <c r="I332" s="57"/>
      <c r="J332" s="57"/>
      <c r="K332" s="57"/>
      <c r="L332" s="57"/>
      <c r="M332" s="58" t="str">
        <f t="shared" si="54"/>
        <v/>
      </c>
      <c r="N332" s="102"/>
    </row>
    <row r="333" spans="1:14">
      <c r="A333" s="97" t="str">
        <f t="shared" si="51"/>
        <v/>
      </c>
      <c r="B333" s="98" t="str">
        <f t="shared" si="52"/>
        <v/>
      </c>
      <c r="C333" s="99"/>
      <c r="D333" s="100"/>
      <c r="E333" s="100"/>
      <c r="F333" s="57"/>
      <c r="G333" s="58">
        <f t="shared" si="53"/>
        <v>0</v>
      </c>
      <c r="H333" s="58">
        <f>IF(E333="",0,IFERROR(VLOOKUP(E333,档案费管理台账!$D$4:$H$1000,5,0),0))</f>
        <v>0</v>
      </c>
      <c r="I333" s="57"/>
      <c r="J333" s="57"/>
      <c r="K333" s="57"/>
      <c r="L333" s="57"/>
      <c r="M333" s="58" t="str">
        <f t="shared" si="54"/>
        <v/>
      </c>
      <c r="N333" s="102"/>
    </row>
    <row r="334" spans="1:14">
      <c r="A334" s="97" t="str">
        <f t="shared" si="51"/>
        <v/>
      </c>
      <c r="B334" s="98" t="str">
        <f t="shared" si="52"/>
        <v/>
      </c>
      <c r="C334" s="99"/>
      <c r="D334" s="100"/>
      <c r="E334" s="100"/>
      <c r="F334" s="57"/>
      <c r="G334" s="58">
        <f t="shared" si="53"/>
        <v>0</v>
      </c>
      <c r="H334" s="58">
        <f>IF(E334="",0,IFERROR(VLOOKUP(E334,档案费管理台账!$D$4:$H$1000,5,0),0))</f>
        <v>0</v>
      </c>
      <c r="I334" s="57"/>
      <c r="J334" s="57"/>
      <c r="K334" s="57"/>
      <c r="L334" s="57"/>
      <c r="M334" s="58" t="str">
        <f t="shared" si="54"/>
        <v/>
      </c>
      <c r="N334" s="102"/>
    </row>
    <row r="335" spans="1:14">
      <c r="A335" s="97" t="str">
        <f t="shared" si="51"/>
        <v/>
      </c>
      <c r="B335" s="98" t="str">
        <f t="shared" si="52"/>
        <v/>
      </c>
      <c r="C335" s="99"/>
      <c r="D335" s="100"/>
      <c r="E335" s="100"/>
      <c r="F335" s="57"/>
      <c r="G335" s="58">
        <f t="shared" si="53"/>
        <v>0</v>
      </c>
      <c r="H335" s="58">
        <f>IF(E335="",0,IFERROR(VLOOKUP(E335,档案费管理台账!$D$4:$H$1000,5,0),0))</f>
        <v>0</v>
      </c>
      <c r="I335" s="57"/>
      <c r="J335" s="57"/>
      <c r="K335" s="57"/>
      <c r="L335" s="57"/>
      <c r="M335" s="58" t="str">
        <f t="shared" si="54"/>
        <v/>
      </c>
      <c r="N335" s="102"/>
    </row>
    <row r="336" spans="1:14">
      <c r="A336" s="97" t="str">
        <f t="shared" si="51"/>
        <v/>
      </c>
      <c r="B336" s="98" t="str">
        <f t="shared" si="52"/>
        <v/>
      </c>
      <c r="C336" s="99"/>
      <c r="D336" s="100"/>
      <c r="E336" s="100"/>
      <c r="F336" s="57"/>
      <c r="G336" s="58">
        <f t="shared" si="53"/>
        <v>0</v>
      </c>
      <c r="H336" s="58">
        <f>IF(E336="",0,IFERROR(VLOOKUP(E336,档案费管理台账!$D$4:$H$1000,5,0),0))</f>
        <v>0</v>
      </c>
      <c r="I336" s="57"/>
      <c r="J336" s="57"/>
      <c r="K336" s="57"/>
      <c r="L336" s="57"/>
      <c r="M336" s="58" t="str">
        <f t="shared" si="54"/>
        <v/>
      </c>
      <c r="N336" s="102"/>
    </row>
    <row r="337" spans="1:14">
      <c r="A337" s="97" t="str">
        <f t="shared" si="51"/>
        <v/>
      </c>
      <c r="B337" s="98" t="str">
        <f t="shared" si="52"/>
        <v/>
      </c>
      <c r="C337" s="99"/>
      <c r="D337" s="100"/>
      <c r="E337" s="100"/>
      <c r="F337" s="57"/>
      <c r="G337" s="58">
        <f t="shared" si="53"/>
        <v>0</v>
      </c>
      <c r="H337" s="58">
        <f>IF(E337="",0,IFERROR(VLOOKUP(E337,档案费管理台账!$D$4:$H$1000,5,0),0))</f>
        <v>0</v>
      </c>
      <c r="I337" s="57"/>
      <c r="J337" s="57"/>
      <c r="K337" s="57"/>
      <c r="L337" s="57"/>
      <c r="M337" s="58" t="str">
        <f t="shared" si="54"/>
        <v/>
      </c>
      <c r="N337" s="102"/>
    </row>
    <row r="338" spans="1:14">
      <c r="A338" s="97" t="str">
        <f t="shared" si="51"/>
        <v/>
      </c>
      <c r="B338" s="98" t="str">
        <f t="shared" si="52"/>
        <v/>
      </c>
      <c r="C338" s="99"/>
      <c r="D338" s="100"/>
      <c r="E338" s="100"/>
      <c r="F338" s="57"/>
      <c r="G338" s="58">
        <f t="shared" si="53"/>
        <v>0</v>
      </c>
      <c r="H338" s="58">
        <f>IF(E338="",0,IFERROR(VLOOKUP(E338,档案费管理台账!$D$4:$H$1000,5,0),0))</f>
        <v>0</v>
      </c>
      <c r="I338" s="57"/>
      <c r="J338" s="57"/>
      <c r="K338" s="57"/>
      <c r="L338" s="57"/>
      <c r="M338" s="58" t="str">
        <f t="shared" si="54"/>
        <v/>
      </c>
      <c r="N338" s="102"/>
    </row>
    <row r="339" spans="1:14">
      <c r="A339" s="97" t="str">
        <f t="shared" si="51"/>
        <v/>
      </c>
      <c r="B339" s="98" t="str">
        <f t="shared" si="52"/>
        <v/>
      </c>
      <c r="C339" s="99"/>
      <c r="D339" s="100"/>
      <c r="E339" s="100"/>
      <c r="F339" s="57"/>
      <c r="G339" s="58">
        <f t="shared" si="53"/>
        <v>0</v>
      </c>
      <c r="H339" s="58">
        <f>IF(E339="",0,IFERROR(VLOOKUP(E339,档案费管理台账!$D$4:$H$1000,5,0),0))</f>
        <v>0</v>
      </c>
      <c r="I339" s="57"/>
      <c r="J339" s="57"/>
      <c r="K339" s="57"/>
      <c r="L339" s="57"/>
      <c r="M339" s="58" t="str">
        <f t="shared" si="54"/>
        <v/>
      </c>
      <c r="N339" s="102"/>
    </row>
    <row r="340" spans="1:14">
      <c r="A340" s="97" t="str">
        <f t="shared" si="51"/>
        <v/>
      </c>
      <c r="B340" s="98" t="str">
        <f t="shared" si="52"/>
        <v/>
      </c>
      <c r="C340" s="99"/>
      <c r="D340" s="100"/>
      <c r="E340" s="100"/>
      <c r="F340" s="57"/>
      <c r="G340" s="58">
        <f t="shared" si="53"/>
        <v>0</v>
      </c>
      <c r="H340" s="58">
        <f>IF(E340="",0,IFERROR(VLOOKUP(E340,档案费管理台账!$D$4:$H$1000,5,0),0))</f>
        <v>0</v>
      </c>
      <c r="I340" s="57"/>
      <c r="J340" s="57"/>
      <c r="K340" s="57"/>
      <c r="L340" s="57"/>
      <c r="M340" s="58" t="str">
        <f t="shared" si="54"/>
        <v/>
      </c>
      <c r="N340" s="102"/>
    </row>
    <row r="341" spans="1:14">
      <c r="A341" s="97" t="str">
        <f t="shared" si="51"/>
        <v/>
      </c>
      <c r="B341" s="98" t="str">
        <f t="shared" si="52"/>
        <v/>
      </c>
      <c r="C341" s="99"/>
      <c r="D341" s="100"/>
      <c r="E341" s="100"/>
      <c r="F341" s="57"/>
      <c r="G341" s="58">
        <f t="shared" si="53"/>
        <v>0</v>
      </c>
      <c r="H341" s="58">
        <f>IF(E341="",0,IFERROR(VLOOKUP(E341,档案费管理台账!$D$4:$H$1000,5,0),0))</f>
        <v>0</v>
      </c>
      <c r="I341" s="57"/>
      <c r="J341" s="57"/>
      <c r="K341" s="57"/>
      <c r="L341" s="57"/>
      <c r="M341" s="58" t="str">
        <f t="shared" si="54"/>
        <v/>
      </c>
      <c r="N341" s="102"/>
    </row>
    <row r="342" spans="1:14">
      <c r="A342" s="97" t="str">
        <f t="shared" si="51"/>
        <v/>
      </c>
      <c r="B342" s="98" t="str">
        <f t="shared" si="52"/>
        <v/>
      </c>
      <c r="C342" s="99"/>
      <c r="D342" s="100"/>
      <c r="E342" s="100"/>
      <c r="F342" s="57"/>
      <c r="G342" s="58">
        <f t="shared" si="53"/>
        <v>0</v>
      </c>
      <c r="H342" s="58">
        <f>IF(E342="",0,IFERROR(VLOOKUP(E342,档案费管理台账!$D$4:$H$1000,5,0),0))</f>
        <v>0</v>
      </c>
      <c r="I342" s="57"/>
      <c r="J342" s="57"/>
      <c r="K342" s="57"/>
      <c r="L342" s="57"/>
      <c r="M342" s="58" t="str">
        <f t="shared" si="54"/>
        <v/>
      </c>
      <c r="N342" s="102"/>
    </row>
    <row r="343" spans="1:14">
      <c r="A343" s="97" t="str">
        <f t="shared" si="51"/>
        <v/>
      </c>
      <c r="B343" s="98" t="str">
        <f t="shared" si="52"/>
        <v/>
      </c>
      <c r="C343" s="99"/>
      <c r="D343" s="100"/>
      <c r="E343" s="100"/>
      <c r="F343" s="57"/>
      <c r="G343" s="58">
        <f t="shared" si="53"/>
        <v>0</v>
      </c>
      <c r="H343" s="58">
        <f>IF(E343="",0,IFERROR(VLOOKUP(E343,档案费管理台账!$D$4:$H$1000,5,0),0))</f>
        <v>0</v>
      </c>
      <c r="I343" s="57"/>
      <c r="J343" s="57"/>
      <c r="K343" s="57"/>
      <c r="L343" s="57"/>
      <c r="M343" s="58" t="str">
        <f t="shared" si="54"/>
        <v/>
      </c>
      <c r="N343" s="102"/>
    </row>
    <row r="344" spans="1:14">
      <c r="A344" s="97" t="str">
        <f t="shared" si="51"/>
        <v/>
      </c>
      <c r="B344" s="98" t="str">
        <f t="shared" si="52"/>
        <v/>
      </c>
      <c r="C344" s="99"/>
      <c r="D344" s="100"/>
      <c r="E344" s="100"/>
      <c r="F344" s="57"/>
      <c r="G344" s="58">
        <f t="shared" si="53"/>
        <v>0</v>
      </c>
      <c r="H344" s="58">
        <f>IF(E344="",0,IFERROR(VLOOKUP(E344,档案费管理台账!$D$4:$H$1000,5,0),0))</f>
        <v>0</v>
      </c>
      <c r="I344" s="57"/>
      <c r="J344" s="57"/>
      <c r="K344" s="57"/>
      <c r="L344" s="57"/>
      <c r="M344" s="58" t="str">
        <f t="shared" si="54"/>
        <v/>
      </c>
      <c r="N344" s="102"/>
    </row>
    <row r="345" spans="1:14">
      <c r="A345" s="97" t="str">
        <f t="shared" si="51"/>
        <v/>
      </c>
      <c r="B345" s="98" t="str">
        <f t="shared" si="52"/>
        <v/>
      </c>
      <c r="C345" s="99"/>
      <c r="D345" s="100"/>
      <c r="E345" s="100"/>
      <c r="F345" s="57"/>
      <c r="G345" s="58">
        <f t="shared" si="53"/>
        <v>0</v>
      </c>
      <c r="H345" s="58">
        <f>IF(E345="",0,IFERROR(VLOOKUP(E345,档案费管理台账!$D$4:$H$1000,5,0),0))</f>
        <v>0</v>
      </c>
      <c r="I345" s="57"/>
      <c r="J345" s="57"/>
      <c r="K345" s="57"/>
      <c r="L345" s="57"/>
      <c r="M345" s="58" t="str">
        <f t="shared" si="54"/>
        <v/>
      </c>
      <c r="N345" s="102"/>
    </row>
    <row r="346" spans="1:14">
      <c r="A346" s="97" t="str">
        <f t="shared" si="51"/>
        <v/>
      </c>
      <c r="B346" s="98" t="str">
        <f t="shared" si="52"/>
        <v/>
      </c>
      <c r="C346" s="99"/>
      <c r="D346" s="100"/>
      <c r="E346" s="100"/>
      <c r="F346" s="57"/>
      <c r="G346" s="58">
        <f t="shared" si="53"/>
        <v>0</v>
      </c>
      <c r="H346" s="58">
        <f>IF(E346="",0,IFERROR(VLOOKUP(E346,档案费管理台账!$D$4:$H$1000,5,0),0))</f>
        <v>0</v>
      </c>
      <c r="I346" s="57"/>
      <c r="J346" s="57"/>
      <c r="K346" s="57"/>
      <c r="L346" s="57"/>
      <c r="M346" s="58" t="str">
        <f t="shared" si="54"/>
        <v/>
      </c>
      <c r="N346" s="102"/>
    </row>
    <row r="347" spans="1:14">
      <c r="A347" s="97" t="str">
        <f t="shared" si="51"/>
        <v/>
      </c>
      <c r="B347" s="98" t="str">
        <f t="shared" si="52"/>
        <v/>
      </c>
      <c r="C347" s="99"/>
      <c r="D347" s="100"/>
      <c r="E347" s="100"/>
      <c r="F347" s="57"/>
      <c r="G347" s="58">
        <f t="shared" si="53"/>
        <v>0</v>
      </c>
      <c r="H347" s="58">
        <f>IF(E347="",0,IFERROR(VLOOKUP(E347,档案费管理台账!$D$4:$H$1000,5,0),0))</f>
        <v>0</v>
      </c>
      <c r="I347" s="57"/>
      <c r="J347" s="57"/>
      <c r="K347" s="57"/>
      <c r="L347" s="57"/>
      <c r="M347" s="58" t="str">
        <f t="shared" si="54"/>
        <v/>
      </c>
      <c r="N347" s="102"/>
    </row>
    <row r="348" spans="1:14">
      <c r="A348" s="97" t="str">
        <f t="shared" si="51"/>
        <v/>
      </c>
      <c r="B348" s="98" t="str">
        <f t="shared" si="52"/>
        <v/>
      </c>
      <c r="C348" s="99"/>
      <c r="D348" s="100"/>
      <c r="E348" s="100"/>
      <c r="F348" s="57"/>
      <c r="G348" s="58">
        <f t="shared" si="53"/>
        <v>0</v>
      </c>
      <c r="H348" s="58">
        <f>IF(E348="",0,IFERROR(VLOOKUP(E348,档案费管理台账!$D$4:$H$1000,5,0),0))</f>
        <v>0</v>
      </c>
      <c r="I348" s="57"/>
      <c r="J348" s="57"/>
      <c r="K348" s="57"/>
      <c r="L348" s="57"/>
      <c r="M348" s="58" t="str">
        <f t="shared" si="54"/>
        <v/>
      </c>
      <c r="N348" s="102"/>
    </row>
    <row r="349" spans="1:14">
      <c r="A349" s="97" t="str">
        <f t="shared" si="51"/>
        <v/>
      </c>
      <c r="B349" s="98" t="str">
        <f t="shared" si="52"/>
        <v/>
      </c>
      <c r="C349" s="99"/>
      <c r="D349" s="100"/>
      <c r="E349" s="100"/>
      <c r="F349" s="57"/>
      <c r="G349" s="58">
        <f t="shared" si="53"/>
        <v>0</v>
      </c>
      <c r="H349" s="58">
        <f>IF(E349="",0,IFERROR(VLOOKUP(E349,档案费管理台账!$D$4:$H$1000,5,0),0))</f>
        <v>0</v>
      </c>
      <c r="I349" s="57"/>
      <c r="J349" s="57"/>
      <c r="K349" s="57"/>
      <c r="L349" s="57"/>
      <c r="M349" s="58" t="str">
        <f t="shared" si="54"/>
        <v/>
      </c>
      <c r="N349" s="102"/>
    </row>
    <row r="350" spans="1:14">
      <c r="A350" s="97" t="str">
        <f t="shared" si="51"/>
        <v/>
      </c>
      <c r="B350" s="98" t="str">
        <f t="shared" si="52"/>
        <v/>
      </c>
      <c r="C350" s="99"/>
      <c r="D350" s="100"/>
      <c r="E350" s="100"/>
      <c r="F350" s="57"/>
      <c r="G350" s="58">
        <f t="shared" si="53"/>
        <v>0</v>
      </c>
      <c r="H350" s="58">
        <f>IF(E350="",0,IFERROR(VLOOKUP(E350,档案费管理台账!$D$4:$H$1000,5,0),0))</f>
        <v>0</v>
      </c>
      <c r="I350" s="57"/>
      <c r="J350" s="57"/>
      <c r="K350" s="57"/>
      <c r="L350" s="57"/>
      <c r="M350" s="58" t="str">
        <f t="shared" si="54"/>
        <v/>
      </c>
      <c r="N350" s="102"/>
    </row>
    <row r="351" spans="1:14">
      <c r="A351" s="97" t="str">
        <f t="shared" si="51"/>
        <v/>
      </c>
      <c r="B351" s="98" t="str">
        <f t="shared" si="52"/>
        <v/>
      </c>
      <c r="C351" s="99"/>
      <c r="D351" s="100"/>
      <c r="E351" s="100"/>
      <c r="F351" s="57"/>
      <c r="G351" s="58">
        <f t="shared" si="53"/>
        <v>0</v>
      </c>
      <c r="H351" s="58">
        <f>IF(E351="",0,IFERROR(VLOOKUP(E351,档案费管理台账!$D$4:$H$1000,5,0),0))</f>
        <v>0</v>
      </c>
      <c r="I351" s="57"/>
      <c r="J351" s="57"/>
      <c r="K351" s="57"/>
      <c r="L351" s="57"/>
      <c r="M351" s="58" t="str">
        <f t="shared" si="54"/>
        <v/>
      </c>
      <c r="N351" s="102"/>
    </row>
    <row r="352" spans="1:14">
      <c r="A352" s="97" t="str">
        <f t="shared" si="51"/>
        <v/>
      </c>
      <c r="B352" s="98" t="str">
        <f t="shared" si="52"/>
        <v/>
      </c>
      <c r="C352" s="99"/>
      <c r="D352" s="100"/>
      <c r="E352" s="100"/>
      <c r="F352" s="57"/>
      <c r="G352" s="58">
        <f t="shared" si="53"/>
        <v>0</v>
      </c>
      <c r="H352" s="58">
        <f>IF(E352="",0,IFERROR(VLOOKUP(E352,档案费管理台账!$D$4:$H$1000,5,0),0))</f>
        <v>0</v>
      </c>
      <c r="I352" s="57"/>
      <c r="J352" s="57"/>
      <c r="K352" s="57"/>
      <c r="L352" s="57"/>
      <c r="M352" s="58" t="str">
        <f t="shared" si="54"/>
        <v/>
      </c>
      <c r="N352" s="102"/>
    </row>
    <row r="353" spans="1:14">
      <c r="A353" s="97" t="str">
        <f t="shared" si="51"/>
        <v/>
      </c>
      <c r="B353" s="98" t="str">
        <f t="shared" si="52"/>
        <v/>
      </c>
      <c r="C353" s="99"/>
      <c r="D353" s="100"/>
      <c r="E353" s="100"/>
      <c r="F353" s="57"/>
      <c r="G353" s="58">
        <f t="shared" si="53"/>
        <v>0</v>
      </c>
      <c r="H353" s="58">
        <f>IF(E353="",0,IFERROR(VLOOKUP(E353,档案费管理台账!$D$4:$H$1000,5,0),0))</f>
        <v>0</v>
      </c>
      <c r="I353" s="57"/>
      <c r="J353" s="57"/>
      <c r="K353" s="57"/>
      <c r="L353" s="57"/>
      <c r="M353" s="58" t="str">
        <f t="shared" si="54"/>
        <v/>
      </c>
      <c r="N353" s="102"/>
    </row>
    <row r="354" spans="1:14">
      <c r="A354" s="97" t="str">
        <f t="shared" si="51"/>
        <v/>
      </c>
      <c r="B354" s="98" t="str">
        <f t="shared" si="52"/>
        <v/>
      </c>
      <c r="C354" s="99"/>
      <c r="D354" s="100"/>
      <c r="E354" s="100"/>
      <c r="F354" s="57"/>
      <c r="G354" s="58">
        <f t="shared" si="53"/>
        <v>0</v>
      </c>
      <c r="H354" s="58">
        <f>IF(E354="",0,IFERROR(VLOOKUP(E354,档案费管理台账!$D$4:$H$1000,5,0),0))</f>
        <v>0</v>
      </c>
      <c r="I354" s="57"/>
      <c r="J354" s="57"/>
      <c r="K354" s="57"/>
      <c r="L354" s="57"/>
      <c r="M354" s="58" t="str">
        <f t="shared" si="54"/>
        <v/>
      </c>
      <c r="N354" s="102"/>
    </row>
    <row r="355" spans="1:14">
      <c r="A355" s="97" t="str">
        <f t="shared" si="51"/>
        <v/>
      </c>
      <c r="B355" s="98" t="str">
        <f t="shared" si="52"/>
        <v/>
      </c>
      <c r="C355" s="99"/>
      <c r="D355" s="100"/>
      <c r="E355" s="100"/>
      <c r="F355" s="57"/>
      <c r="G355" s="58">
        <f t="shared" si="53"/>
        <v>0</v>
      </c>
      <c r="H355" s="58">
        <f>IF(E355="",0,IFERROR(VLOOKUP(E355,档案费管理台账!$D$4:$H$1000,5,0),0))</f>
        <v>0</v>
      </c>
      <c r="I355" s="57"/>
      <c r="J355" s="57"/>
      <c r="K355" s="57"/>
      <c r="L355" s="57"/>
      <c r="M355" s="58" t="str">
        <f t="shared" si="54"/>
        <v/>
      </c>
      <c r="N355" s="102"/>
    </row>
    <row r="356" spans="1:14">
      <c r="A356" s="97" t="str">
        <f t="shared" si="51"/>
        <v/>
      </c>
      <c r="B356" s="98" t="str">
        <f t="shared" si="52"/>
        <v/>
      </c>
      <c r="C356" s="99"/>
      <c r="D356" s="100"/>
      <c r="E356" s="100"/>
      <c r="F356" s="57"/>
      <c r="G356" s="58">
        <f t="shared" si="53"/>
        <v>0</v>
      </c>
      <c r="H356" s="58">
        <f>IF(E356="",0,IFERROR(VLOOKUP(E356,档案费管理台账!$D$4:$H$1000,5,0),0))</f>
        <v>0</v>
      </c>
      <c r="I356" s="57"/>
      <c r="J356" s="57"/>
      <c r="K356" s="57"/>
      <c r="L356" s="57"/>
      <c r="M356" s="58" t="str">
        <f t="shared" si="54"/>
        <v/>
      </c>
      <c r="N356" s="102"/>
    </row>
    <row r="357" spans="1:14">
      <c r="A357" s="97" t="str">
        <f t="shared" si="51"/>
        <v/>
      </c>
      <c r="B357" s="98" t="str">
        <f t="shared" si="52"/>
        <v/>
      </c>
      <c r="C357" s="99"/>
      <c r="D357" s="100"/>
      <c r="E357" s="100"/>
      <c r="F357" s="57"/>
      <c r="G357" s="58">
        <f t="shared" si="53"/>
        <v>0</v>
      </c>
      <c r="H357" s="58">
        <f>IF(E357="",0,IFERROR(VLOOKUP(E357,档案费管理台账!$D$4:$H$1000,5,0),0))</f>
        <v>0</v>
      </c>
      <c r="I357" s="57"/>
      <c r="J357" s="57"/>
      <c r="K357" s="57"/>
      <c r="L357" s="57"/>
      <c r="M357" s="58" t="str">
        <f t="shared" si="54"/>
        <v/>
      </c>
      <c r="N357" s="102"/>
    </row>
    <row r="358" spans="1:14">
      <c r="A358" s="97" t="str">
        <f t="shared" si="51"/>
        <v/>
      </c>
      <c r="B358" s="98" t="str">
        <f t="shared" si="52"/>
        <v/>
      </c>
      <c r="C358" s="99"/>
      <c r="D358" s="100"/>
      <c r="E358" s="100"/>
      <c r="F358" s="57"/>
      <c r="G358" s="58">
        <f t="shared" si="53"/>
        <v>0</v>
      </c>
      <c r="H358" s="58">
        <f>IF(E358="",0,IFERROR(VLOOKUP(E358,档案费管理台账!$D$4:$H$1000,5,0),0))</f>
        <v>0</v>
      </c>
      <c r="I358" s="57"/>
      <c r="J358" s="57"/>
      <c r="K358" s="57"/>
      <c r="L358" s="57"/>
      <c r="M358" s="58" t="str">
        <f t="shared" si="54"/>
        <v/>
      </c>
      <c r="N358" s="102"/>
    </row>
    <row r="359" spans="1:14">
      <c r="A359" s="97" t="str">
        <f t="shared" si="51"/>
        <v/>
      </c>
      <c r="B359" s="98" t="str">
        <f t="shared" si="52"/>
        <v/>
      </c>
      <c r="C359" s="99"/>
      <c r="D359" s="100"/>
      <c r="E359" s="100"/>
      <c r="F359" s="57"/>
      <c r="G359" s="58">
        <f t="shared" si="53"/>
        <v>0</v>
      </c>
      <c r="H359" s="58">
        <f>IF(E359="",0,IFERROR(VLOOKUP(E359,档案费管理台账!$D$4:$H$1000,5,0),0))</f>
        <v>0</v>
      </c>
      <c r="I359" s="57"/>
      <c r="J359" s="57"/>
      <c r="K359" s="57"/>
      <c r="L359" s="57"/>
      <c r="M359" s="58" t="str">
        <f t="shared" si="54"/>
        <v/>
      </c>
      <c r="N359" s="102"/>
    </row>
    <row r="360" spans="1:14">
      <c r="A360" s="97" t="str">
        <f t="shared" si="51"/>
        <v/>
      </c>
      <c r="B360" s="98" t="str">
        <f t="shared" si="52"/>
        <v/>
      </c>
      <c r="C360" s="99"/>
      <c r="D360" s="100"/>
      <c r="E360" s="100"/>
      <c r="F360" s="57"/>
      <c r="G360" s="58">
        <f t="shared" si="53"/>
        <v>0</v>
      </c>
      <c r="H360" s="58">
        <f>IF(E360="",0,IFERROR(VLOOKUP(E360,档案费管理台账!$D$4:$H$1000,5,0),0))</f>
        <v>0</v>
      </c>
      <c r="I360" s="57"/>
      <c r="J360" s="57"/>
      <c r="K360" s="57"/>
      <c r="L360" s="57"/>
      <c r="M360" s="58" t="str">
        <f t="shared" si="54"/>
        <v/>
      </c>
      <c r="N360" s="102"/>
    </row>
    <row r="361" spans="1:14">
      <c r="A361" s="97" t="str">
        <f t="shared" si="51"/>
        <v/>
      </c>
      <c r="B361" s="98" t="str">
        <f t="shared" si="52"/>
        <v/>
      </c>
      <c r="C361" s="99"/>
      <c r="D361" s="100"/>
      <c r="E361" s="100"/>
      <c r="F361" s="57"/>
      <c r="G361" s="58">
        <f t="shared" si="53"/>
        <v>0</v>
      </c>
      <c r="H361" s="58">
        <f>IF(E361="",0,IFERROR(VLOOKUP(E361,档案费管理台账!$D$4:$H$1000,5,0),0))</f>
        <v>0</v>
      </c>
      <c r="I361" s="57"/>
      <c r="J361" s="57"/>
      <c r="K361" s="57"/>
      <c r="L361" s="57"/>
      <c r="M361" s="58" t="str">
        <f t="shared" si="54"/>
        <v/>
      </c>
      <c r="N361" s="102"/>
    </row>
    <row r="362" spans="1:14">
      <c r="A362" s="97" t="str">
        <f t="shared" si="51"/>
        <v/>
      </c>
      <c r="B362" s="98" t="str">
        <f t="shared" si="52"/>
        <v/>
      </c>
      <c r="C362" s="99"/>
      <c r="D362" s="100"/>
      <c r="E362" s="100"/>
      <c r="F362" s="57"/>
      <c r="G362" s="58">
        <f t="shared" si="53"/>
        <v>0</v>
      </c>
      <c r="H362" s="58">
        <f>IF(E362="",0,IFERROR(VLOOKUP(E362,档案费管理台账!$D$4:$H$1000,5,0),0))</f>
        <v>0</v>
      </c>
      <c r="I362" s="57"/>
      <c r="J362" s="57"/>
      <c r="K362" s="57"/>
      <c r="L362" s="57"/>
      <c r="M362" s="58" t="str">
        <f t="shared" si="54"/>
        <v/>
      </c>
      <c r="N362" s="102"/>
    </row>
    <row r="363" spans="1:14">
      <c r="A363" s="97" t="str">
        <f t="shared" si="51"/>
        <v/>
      </c>
      <c r="B363" s="98" t="str">
        <f t="shared" si="52"/>
        <v/>
      </c>
      <c r="C363" s="99"/>
      <c r="D363" s="100"/>
      <c r="E363" s="100"/>
      <c r="F363" s="57"/>
      <c r="G363" s="58">
        <f t="shared" si="53"/>
        <v>0</v>
      </c>
      <c r="H363" s="58">
        <f>IF(E363="",0,IFERROR(VLOOKUP(E363,档案费管理台账!$D$4:$H$1000,5,0),0))</f>
        <v>0</v>
      </c>
      <c r="I363" s="57"/>
      <c r="J363" s="57"/>
      <c r="K363" s="57"/>
      <c r="L363" s="57"/>
      <c r="M363" s="58" t="str">
        <f t="shared" si="54"/>
        <v/>
      </c>
      <c r="N363" s="102"/>
    </row>
    <row r="364" spans="1:14">
      <c r="A364" s="97" t="str">
        <f t="shared" ref="A364:A427" si="55">IF(D364="","",ROW()-42)</f>
        <v/>
      </c>
      <c r="B364" s="98" t="str">
        <f t="shared" ref="B364:B427" si="56">IF(C364="","",MONTH(C364)&amp;"月")</f>
        <v/>
      </c>
      <c r="C364" s="99"/>
      <c r="D364" s="100"/>
      <c r="E364" s="100"/>
      <c r="F364" s="57"/>
      <c r="G364" s="58">
        <f t="shared" si="53"/>
        <v>0</v>
      </c>
      <c r="H364" s="58">
        <f>IF(E364="",0,IFERROR(VLOOKUP(E364,档案费管理台账!$D$4:$H$1000,5,0),0))</f>
        <v>0</v>
      </c>
      <c r="I364" s="57"/>
      <c r="J364" s="57"/>
      <c r="K364" s="57"/>
      <c r="L364" s="57"/>
      <c r="M364" s="58" t="str">
        <f t="shared" si="54"/>
        <v/>
      </c>
      <c r="N364" s="102"/>
    </row>
    <row r="365" spans="1:14">
      <c r="A365" s="97" t="str">
        <f t="shared" si="55"/>
        <v/>
      </c>
      <c r="B365" s="98" t="str">
        <f t="shared" si="56"/>
        <v/>
      </c>
      <c r="C365" s="99"/>
      <c r="D365" s="100"/>
      <c r="E365" s="100"/>
      <c r="F365" s="57"/>
      <c r="G365" s="58">
        <f t="shared" ref="G365:G428" si="57">IF(F365="",0,F365*$K$41)</f>
        <v>0</v>
      </c>
      <c r="H365" s="58">
        <f>IF(E365="",0,IFERROR(VLOOKUP(E365,档案费管理台账!$D$4:$H$1000,5,0),0))</f>
        <v>0</v>
      </c>
      <c r="I365" s="57"/>
      <c r="J365" s="57"/>
      <c r="K365" s="57"/>
      <c r="L365" s="57"/>
      <c r="M365" s="58" t="str">
        <f t="shared" ref="M365:M428" si="58">IF(C365="","",ROUND(M364+G365-I365-J365-K365-L365-H365,2))</f>
        <v/>
      </c>
      <c r="N365" s="102"/>
    </row>
    <row r="366" spans="1:14">
      <c r="A366" s="97" t="str">
        <f t="shared" si="55"/>
        <v/>
      </c>
      <c r="B366" s="98" t="str">
        <f t="shared" si="56"/>
        <v/>
      </c>
      <c r="C366" s="99"/>
      <c r="D366" s="100"/>
      <c r="E366" s="100"/>
      <c r="F366" s="57"/>
      <c r="G366" s="58">
        <f t="shared" si="57"/>
        <v>0</v>
      </c>
      <c r="H366" s="58">
        <f>IF(E366="",0,IFERROR(VLOOKUP(E366,档案费管理台账!$D$4:$H$1000,5,0),0))</f>
        <v>0</v>
      </c>
      <c r="I366" s="57"/>
      <c r="J366" s="57"/>
      <c r="K366" s="57"/>
      <c r="L366" s="57"/>
      <c r="M366" s="58" t="str">
        <f t="shared" si="58"/>
        <v/>
      </c>
      <c r="N366" s="102"/>
    </row>
    <row r="367" spans="1:14">
      <c r="A367" s="97" t="str">
        <f t="shared" si="55"/>
        <v/>
      </c>
      <c r="B367" s="98" t="str">
        <f t="shared" si="56"/>
        <v/>
      </c>
      <c r="C367" s="99"/>
      <c r="D367" s="100"/>
      <c r="E367" s="100"/>
      <c r="F367" s="57"/>
      <c r="G367" s="58">
        <f t="shared" si="57"/>
        <v>0</v>
      </c>
      <c r="H367" s="58">
        <f>IF(E367="",0,IFERROR(VLOOKUP(E367,档案费管理台账!$D$4:$H$1000,5,0),0))</f>
        <v>0</v>
      </c>
      <c r="I367" s="57"/>
      <c r="J367" s="57"/>
      <c r="K367" s="57"/>
      <c r="L367" s="57"/>
      <c r="M367" s="58" t="str">
        <f t="shared" si="58"/>
        <v/>
      </c>
      <c r="N367" s="102"/>
    </row>
    <row r="368" spans="1:14">
      <c r="A368" s="97" t="str">
        <f t="shared" si="55"/>
        <v/>
      </c>
      <c r="B368" s="98" t="str">
        <f t="shared" si="56"/>
        <v/>
      </c>
      <c r="C368" s="99"/>
      <c r="D368" s="100"/>
      <c r="E368" s="100"/>
      <c r="F368" s="57"/>
      <c r="G368" s="58">
        <f t="shared" si="57"/>
        <v>0</v>
      </c>
      <c r="H368" s="58">
        <f>IF(E368="",0,IFERROR(VLOOKUP(E368,档案费管理台账!$D$4:$H$1000,5,0),0))</f>
        <v>0</v>
      </c>
      <c r="I368" s="57"/>
      <c r="J368" s="57"/>
      <c r="K368" s="57"/>
      <c r="L368" s="57"/>
      <c r="M368" s="58" t="str">
        <f t="shared" si="58"/>
        <v/>
      </c>
      <c r="N368" s="102"/>
    </row>
    <row r="369" spans="1:14">
      <c r="A369" s="97" t="str">
        <f t="shared" si="55"/>
        <v/>
      </c>
      <c r="B369" s="98" t="str">
        <f t="shared" si="56"/>
        <v/>
      </c>
      <c r="C369" s="99"/>
      <c r="D369" s="100"/>
      <c r="E369" s="100"/>
      <c r="F369" s="57"/>
      <c r="G369" s="58">
        <f t="shared" si="57"/>
        <v>0</v>
      </c>
      <c r="H369" s="58">
        <f>IF(E369="",0,IFERROR(VLOOKUP(E369,档案费管理台账!$D$4:$H$1000,5,0),0))</f>
        <v>0</v>
      </c>
      <c r="I369" s="57"/>
      <c r="J369" s="57"/>
      <c r="K369" s="57"/>
      <c r="L369" s="57"/>
      <c r="M369" s="58" t="str">
        <f t="shared" si="58"/>
        <v/>
      </c>
      <c r="N369" s="102"/>
    </row>
    <row r="370" spans="1:14">
      <c r="A370" s="97" t="str">
        <f t="shared" si="55"/>
        <v/>
      </c>
      <c r="B370" s="98" t="str">
        <f t="shared" si="56"/>
        <v/>
      </c>
      <c r="C370" s="99"/>
      <c r="D370" s="100"/>
      <c r="E370" s="100"/>
      <c r="F370" s="57"/>
      <c r="G370" s="58">
        <f t="shared" si="57"/>
        <v>0</v>
      </c>
      <c r="H370" s="58">
        <f>IF(E370="",0,IFERROR(VLOOKUP(E370,档案费管理台账!$D$4:$H$1000,5,0),0))</f>
        <v>0</v>
      </c>
      <c r="I370" s="57"/>
      <c r="J370" s="57"/>
      <c r="K370" s="57"/>
      <c r="L370" s="57"/>
      <c r="M370" s="58" t="str">
        <f t="shared" si="58"/>
        <v/>
      </c>
      <c r="N370" s="102"/>
    </row>
    <row r="371" spans="1:14">
      <c r="A371" s="97" t="str">
        <f t="shared" si="55"/>
        <v/>
      </c>
      <c r="B371" s="98" t="str">
        <f t="shared" si="56"/>
        <v/>
      </c>
      <c r="C371" s="99"/>
      <c r="D371" s="100"/>
      <c r="E371" s="100"/>
      <c r="F371" s="57"/>
      <c r="G371" s="58">
        <f t="shared" si="57"/>
        <v>0</v>
      </c>
      <c r="H371" s="58">
        <f>IF(E371="",0,IFERROR(VLOOKUP(E371,档案费管理台账!$D$4:$H$1000,5,0),0))</f>
        <v>0</v>
      </c>
      <c r="I371" s="57"/>
      <c r="J371" s="57"/>
      <c r="K371" s="57"/>
      <c r="L371" s="57"/>
      <c r="M371" s="58" t="str">
        <f t="shared" si="58"/>
        <v/>
      </c>
      <c r="N371" s="102"/>
    </row>
    <row r="372" spans="1:14">
      <c r="A372" s="97" t="str">
        <f t="shared" si="55"/>
        <v/>
      </c>
      <c r="B372" s="98" t="str">
        <f t="shared" si="56"/>
        <v/>
      </c>
      <c r="C372" s="99"/>
      <c r="D372" s="100"/>
      <c r="E372" s="100"/>
      <c r="F372" s="57"/>
      <c r="G372" s="58">
        <f t="shared" si="57"/>
        <v>0</v>
      </c>
      <c r="H372" s="58">
        <f>IF(E372="",0,IFERROR(VLOOKUP(E372,档案费管理台账!$D$4:$H$1000,5,0),0))</f>
        <v>0</v>
      </c>
      <c r="I372" s="57"/>
      <c r="J372" s="57"/>
      <c r="K372" s="57"/>
      <c r="L372" s="57"/>
      <c r="M372" s="58" t="str">
        <f t="shared" si="58"/>
        <v/>
      </c>
      <c r="N372" s="102"/>
    </row>
    <row r="373" spans="1:14">
      <c r="A373" s="97" t="str">
        <f t="shared" si="55"/>
        <v/>
      </c>
      <c r="B373" s="98" t="str">
        <f t="shared" si="56"/>
        <v/>
      </c>
      <c r="C373" s="99"/>
      <c r="D373" s="100"/>
      <c r="E373" s="100"/>
      <c r="F373" s="57"/>
      <c r="G373" s="58">
        <f t="shared" si="57"/>
        <v>0</v>
      </c>
      <c r="H373" s="58">
        <f>IF(E373="",0,IFERROR(VLOOKUP(E373,档案费管理台账!$D$4:$H$1000,5,0),0))</f>
        <v>0</v>
      </c>
      <c r="I373" s="57"/>
      <c r="J373" s="57"/>
      <c r="K373" s="57"/>
      <c r="L373" s="57"/>
      <c r="M373" s="58" t="str">
        <f t="shared" si="58"/>
        <v/>
      </c>
      <c r="N373" s="102"/>
    </row>
    <row r="374" spans="1:14">
      <c r="A374" s="97" t="str">
        <f t="shared" si="55"/>
        <v/>
      </c>
      <c r="B374" s="98" t="str">
        <f t="shared" si="56"/>
        <v/>
      </c>
      <c r="C374" s="99"/>
      <c r="D374" s="100"/>
      <c r="E374" s="100"/>
      <c r="F374" s="57"/>
      <c r="G374" s="58">
        <f t="shared" si="57"/>
        <v>0</v>
      </c>
      <c r="H374" s="58">
        <f>IF(E374="",0,IFERROR(VLOOKUP(E374,档案费管理台账!$D$4:$H$1000,5,0),0))</f>
        <v>0</v>
      </c>
      <c r="I374" s="57"/>
      <c r="J374" s="57"/>
      <c r="K374" s="57"/>
      <c r="L374" s="57"/>
      <c r="M374" s="58" t="str">
        <f t="shared" si="58"/>
        <v/>
      </c>
      <c r="N374" s="102"/>
    </row>
    <row r="375" spans="1:14">
      <c r="A375" s="97" t="str">
        <f t="shared" si="55"/>
        <v/>
      </c>
      <c r="B375" s="98" t="str">
        <f t="shared" si="56"/>
        <v/>
      </c>
      <c r="C375" s="99"/>
      <c r="D375" s="100"/>
      <c r="E375" s="100"/>
      <c r="F375" s="57"/>
      <c r="G375" s="58">
        <f t="shared" si="57"/>
        <v>0</v>
      </c>
      <c r="H375" s="58">
        <f>IF(E375="",0,IFERROR(VLOOKUP(E375,档案费管理台账!$D$4:$H$1000,5,0),0))</f>
        <v>0</v>
      </c>
      <c r="I375" s="57"/>
      <c r="J375" s="57"/>
      <c r="K375" s="57"/>
      <c r="L375" s="57"/>
      <c r="M375" s="58" t="str">
        <f t="shared" si="58"/>
        <v/>
      </c>
      <c r="N375" s="102"/>
    </row>
    <row r="376" spans="1:14">
      <c r="A376" s="97" t="str">
        <f t="shared" si="55"/>
        <v/>
      </c>
      <c r="B376" s="98" t="str">
        <f t="shared" si="56"/>
        <v/>
      </c>
      <c r="C376" s="99"/>
      <c r="D376" s="100"/>
      <c r="E376" s="100"/>
      <c r="F376" s="57"/>
      <c r="G376" s="58">
        <f t="shared" si="57"/>
        <v>0</v>
      </c>
      <c r="H376" s="58">
        <f>IF(E376="",0,IFERROR(VLOOKUP(E376,档案费管理台账!$D$4:$H$1000,5,0),0))</f>
        <v>0</v>
      </c>
      <c r="I376" s="57"/>
      <c r="J376" s="57"/>
      <c r="K376" s="57"/>
      <c r="L376" s="57"/>
      <c r="M376" s="58" t="str">
        <f t="shared" si="58"/>
        <v/>
      </c>
      <c r="N376" s="102"/>
    </row>
    <row r="377" spans="1:14">
      <c r="A377" s="97" t="str">
        <f t="shared" si="55"/>
        <v/>
      </c>
      <c r="B377" s="98" t="str">
        <f t="shared" si="56"/>
        <v/>
      </c>
      <c r="C377" s="99"/>
      <c r="D377" s="100"/>
      <c r="E377" s="100"/>
      <c r="F377" s="57"/>
      <c r="G377" s="58">
        <f t="shared" si="57"/>
        <v>0</v>
      </c>
      <c r="H377" s="58">
        <f>IF(E377="",0,IFERROR(VLOOKUP(E377,档案费管理台账!$D$4:$H$1000,5,0),0))</f>
        <v>0</v>
      </c>
      <c r="I377" s="57"/>
      <c r="J377" s="57"/>
      <c r="K377" s="57"/>
      <c r="L377" s="57"/>
      <c r="M377" s="58" t="str">
        <f t="shared" si="58"/>
        <v/>
      </c>
      <c r="N377" s="102"/>
    </row>
    <row r="378" spans="1:14">
      <c r="A378" s="97" t="str">
        <f t="shared" si="55"/>
        <v/>
      </c>
      <c r="B378" s="98" t="str">
        <f t="shared" si="56"/>
        <v/>
      </c>
      <c r="C378" s="99"/>
      <c r="D378" s="100"/>
      <c r="E378" s="100"/>
      <c r="F378" s="57"/>
      <c r="G378" s="58">
        <f t="shared" si="57"/>
        <v>0</v>
      </c>
      <c r="H378" s="58">
        <f>IF(E378="",0,IFERROR(VLOOKUP(E378,档案费管理台账!$D$4:$H$1000,5,0),0))</f>
        <v>0</v>
      </c>
      <c r="I378" s="57"/>
      <c r="J378" s="57"/>
      <c r="K378" s="57"/>
      <c r="L378" s="57"/>
      <c r="M378" s="58" t="str">
        <f t="shared" si="58"/>
        <v/>
      </c>
      <c r="N378" s="102"/>
    </row>
    <row r="379" spans="1:14">
      <c r="A379" s="97" t="str">
        <f t="shared" si="55"/>
        <v/>
      </c>
      <c r="B379" s="98" t="str">
        <f t="shared" si="56"/>
        <v/>
      </c>
      <c r="C379" s="99"/>
      <c r="D379" s="100"/>
      <c r="E379" s="100"/>
      <c r="F379" s="57"/>
      <c r="G379" s="58">
        <f t="shared" si="57"/>
        <v>0</v>
      </c>
      <c r="H379" s="58">
        <f>IF(E379="",0,IFERROR(VLOOKUP(E379,档案费管理台账!$D$4:$H$1000,5,0),0))</f>
        <v>0</v>
      </c>
      <c r="I379" s="57"/>
      <c r="J379" s="57"/>
      <c r="K379" s="57"/>
      <c r="L379" s="57"/>
      <c r="M379" s="58" t="str">
        <f t="shared" si="58"/>
        <v/>
      </c>
      <c r="N379" s="102"/>
    </row>
    <row r="380" spans="1:14">
      <c r="A380" s="97" t="str">
        <f t="shared" si="55"/>
        <v/>
      </c>
      <c r="B380" s="98" t="str">
        <f t="shared" si="56"/>
        <v/>
      </c>
      <c r="C380" s="99"/>
      <c r="D380" s="100"/>
      <c r="E380" s="100"/>
      <c r="F380" s="57"/>
      <c r="G380" s="58">
        <f t="shared" si="57"/>
        <v>0</v>
      </c>
      <c r="H380" s="58">
        <f>IF(E380="",0,IFERROR(VLOOKUP(E380,档案费管理台账!$D$4:$H$1000,5,0),0))</f>
        <v>0</v>
      </c>
      <c r="I380" s="57"/>
      <c r="J380" s="57"/>
      <c r="K380" s="57"/>
      <c r="L380" s="57"/>
      <c r="M380" s="58" t="str">
        <f t="shared" si="58"/>
        <v/>
      </c>
      <c r="N380" s="102"/>
    </row>
    <row r="381" spans="1:14">
      <c r="A381" s="97" t="str">
        <f t="shared" si="55"/>
        <v/>
      </c>
      <c r="B381" s="98" t="str">
        <f t="shared" si="56"/>
        <v/>
      </c>
      <c r="C381" s="99"/>
      <c r="D381" s="100"/>
      <c r="E381" s="100"/>
      <c r="F381" s="57"/>
      <c r="G381" s="58">
        <f t="shared" si="57"/>
        <v>0</v>
      </c>
      <c r="H381" s="58">
        <f>IF(E381="",0,IFERROR(VLOOKUP(E381,档案费管理台账!$D$4:$H$1000,5,0),0))</f>
        <v>0</v>
      </c>
      <c r="I381" s="57"/>
      <c r="J381" s="57"/>
      <c r="K381" s="57"/>
      <c r="L381" s="57"/>
      <c r="M381" s="58" t="str">
        <f t="shared" si="58"/>
        <v/>
      </c>
      <c r="N381" s="102"/>
    </row>
    <row r="382" spans="1:14">
      <c r="A382" s="97" t="str">
        <f t="shared" si="55"/>
        <v/>
      </c>
      <c r="B382" s="98" t="str">
        <f t="shared" si="56"/>
        <v/>
      </c>
      <c r="C382" s="99"/>
      <c r="D382" s="100"/>
      <c r="E382" s="100"/>
      <c r="F382" s="57"/>
      <c r="G382" s="58">
        <f t="shared" si="57"/>
        <v>0</v>
      </c>
      <c r="H382" s="58">
        <f>IF(E382="",0,IFERROR(VLOOKUP(E382,档案费管理台账!$D$4:$H$1000,5,0),0))</f>
        <v>0</v>
      </c>
      <c r="I382" s="57"/>
      <c r="J382" s="57"/>
      <c r="K382" s="57"/>
      <c r="L382" s="57"/>
      <c r="M382" s="58" t="str">
        <f t="shared" si="58"/>
        <v/>
      </c>
      <c r="N382" s="102"/>
    </row>
    <row r="383" spans="1:14">
      <c r="A383" s="97" t="str">
        <f t="shared" si="55"/>
        <v/>
      </c>
      <c r="B383" s="98" t="str">
        <f t="shared" si="56"/>
        <v/>
      </c>
      <c r="C383" s="99"/>
      <c r="D383" s="100"/>
      <c r="E383" s="100"/>
      <c r="F383" s="57"/>
      <c r="G383" s="58">
        <f t="shared" si="57"/>
        <v>0</v>
      </c>
      <c r="H383" s="58">
        <f>IF(E383="",0,IFERROR(VLOOKUP(E383,档案费管理台账!$D$4:$H$1000,5,0),0))</f>
        <v>0</v>
      </c>
      <c r="I383" s="57"/>
      <c r="J383" s="57"/>
      <c r="K383" s="57"/>
      <c r="L383" s="57"/>
      <c r="M383" s="58" t="str">
        <f t="shared" si="58"/>
        <v/>
      </c>
      <c r="N383" s="102"/>
    </row>
    <row r="384" spans="1:14">
      <c r="A384" s="97" t="str">
        <f t="shared" si="55"/>
        <v/>
      </c>
      <c r="B384" s="98" t="str">
        <f t="shared" si="56"/>
        <v/>
      </c>
      <c r="C384" s="99"/>
      <c r="D384" s="100"/>
      <c r="E384" s="100"/>
      <c r="F384" s="57"/>
      <c r="G384" s="58">
        <f t="shared" si="57"/>
        <v>0</v>
      </c>
      <c r="H384" s="58">
        <f>IF(E384="",0,IFERROR(VLOOKUP(E384,档案费管理台账!$D$4:$H$1000,5,0),0))</f>
        <v>0</v>
      </c>
      <c r="I384" s="57"/>
      <c r="J384" s="57"/>
      <c r="K384" s="57"/>
      <c r="L384" s="57"/>
      <c r="M384" s="58" t="str">
        <f t="shared" si="58"/>
        <v/>
      </c>
      <c r="N384" s="102"/>
    </row>
    <row r="385" spans="1:14">
      <c r="A385" s="97" t="str">
        <f t="shared" si="55"/>
        <v/>
      </c>
      <c r="B385" s="98" t="str">
        <f t="shared" si="56"/>
        <v/>
      </c>
      <c r="C385" s="99"/>
      <c r="D385" s="100"/>
      <c r="E385" s="100"/>
      <c r="F385" s="57"/>
      <c r="G385" s="58">
        <f t="shared" si="57"/>
        <v>0</v>
      </c>
      <c r="H385" s="58">
        <f>IF(E385="",0,IFERROR(VLOOKUP(E385,档案费管理台账!$D$4:$H$1000,5,0),0))</f>
        <v>0</v>
      </c>
      <c r="I385" s="57"/>
      <c r="J385" s="57"/>
      <c r="K385" s="57"/>
      <c r="L385" s="57"/>
      <c r="M385" s="58" t="str">
        <f t="shared" si="58"/>
        <v/>
      </c>
      <c r="N385" s="102"/>
    </row>
    <row r="386" spans="1:14">
      <c r="A386" s="97" t="str">
        <f t="shared" si="55"/>
        <v/>
      </c>
      <c r="B386" s="98" t="str">
        <f t="shared" si="56"/>
        <v/>
      </c>
      <c r="C386" s="99"/>
      <c r="D386" s="100"/>
      <c r="E386" s="100"/>
      <c r="F386" s="57"/>
      <c r="G386" s="58">
        <f t="shared" si="57"/>
        <v>0</v>
      </c>
      <c r="H386" s="58">
        <f>IF(E386="",0,IFERROR(VLOOKUP(E386,档案费管理台账!$D$4:$H$1000,5,0),0))</f>
        <v>0</v>
      </c>
      <c r="I386" s="57"/>
      <c r="J386" s="57"/>
      <c r="K386" s="57"/>
      <c r="L386" s="57"/>
      <c r="M386" s="58" t="str">
        <f t="shared" si="58"/>
        <v/>
      </c>
      <c r="N386" s="102"/>
    </row>
    <row r="387" spans="1:14">
      <c r="A387" s="97" t="str">
        <f t="shared" si="55"/>
        <v/>
      </c>
      <c r="B387" s="98" t="str">
        <f t="shared" si="56"/>
        <v/>
      </c>
      <c r="C387" s="99"/>
      <c r="D387" s="100"/>
      <c r="E387" s="100"/>
      <c r="F387" s="57"/>
      <c r="G387" s="58">
        <f t="shared" si="57"/>
        <v>0</v>
      </c>
      <c r="H387" s="58">
        <f>IF(E387="",0,IFERROR(VLOOKUP(E387,档案费管理台账!$D$4:$H$1000,5,0),0))</f>
        <v>0</v>
      </c>
      <c r="I387" s="57"/>
      <c r="J387" s="57"/>
      <c r="K387" s="57"/>
      <c r="L387" s="57"/>
      <c r="M387" s="58" t="str">
        <f t="shared" si="58"/>
        <v/>
      </c>
      <c r="N387" s="102"/>
    </row>
    <row r="388" spans="1:14">
      <c r="A388" s="97" t="str">
        <f t="shared" si="55"/>
        <v/>
      </c>
      <c r="B388" s="98" t="str">
        <f t="shared" si="56"/>
        <v/>
      </c>
      <c r="C388" s="99"/>
      <c r="D388" s="100"/>
      <c r="E388" s="100"/>
      <c r="F388" s="57"/>
      <c r="G388" s="58">
        <f t="shared" si="57"/>
        <v>0</v>
      </c>
      <c r="H388" s="58">
        <f>IF(E388="",0,IFERROR(VLOOKUP(E388,档案费管理台账!$D$4:$H$1000,5,0),0))</f>
        <v>0</v>
      </c>
      <c r="I388" s="57"/>
      <c r="J388" s="57"/>
      <c r="K388" s="57"/>
      <c r="L388" s="57"/>
      <c r="M388" s="58" t="str">
        <f t="shared" si="58"/>
        <v/>
      </c>
      <c r="N388" s="102"/>
    </row>
    <row r="389" spans="1:14">
      <c r="A389" s="97" t="str">
        <f t="shared" si="55"/>
        <v/>
      </c>
      <c r="B389" s="98" t="str">
        <f t="shared" si="56"/>
        <v/>
      </c>
      <c r="C389" s="99"/>
      <c r="D389" s="100"/>
      <c r="E389" s="100"/>
      <c r="F389" s="57"/>
      <c r="G389" s="58">
        <f t="shared" si="57"/>
        <v>0</v>
      </c>
      <c r="H389" s="58">
        <f>IF(E389="",0,IFERROR(VLOOKUP(E389,档案费管理台账!$D$4:$H$1000,5,0),0))</f>
        <v>0</v>
      </c>
      <c r="I389" s="57"/>
      <c r="J389" s="57"/>
      <c r="K389" s="57"/>
      <c r="L389" s="57"/>
      <c r="M389" s="58" t="str">
        <f t="shared" si="58"/>
        <v/>
      </c>
      <c r="N389" s="102"/>
    </row>
    <row r="390" spans="1:14">
      <c r="A390" s="97" t="str">
        <f t="shared" si="55"/>
        <v/>
      </c>
      <c r="B390" s="98" t="str">
        <f t="shared" si="56"/>
        <v/>
      </c>
      <c r="C390" s="99"/>
      <c r="D390" s="100"/>
      <c r="E390" s="100"/>
      <c r="F390" s="57"/>
      <c r="G390" s="58">
        <f t="shared" si="57"/>
        <v>0</v>
      </c>
      <c r="H390" s="58">
        <f>IF(E390="",0,IFERROR(VLOOKUP(E390,档案费管理台账!$D$4:$H$1000,5,0),0))</f>
        <v>0</v>
      </c>
      <c r="I390" s="57"/>
      <c r="J390" s="57"/>
      <c r="K390" s="57"/>
      <c r="L390" s="57"/>
      <c r="M390" s="58" t="str">
        <f t="shared" si="58"/>
        <v/>
      </c>
      <c r="N390" s="102"/>
    </row>
    <row r="391" spans="1:14">
      <c r="A391" s="97" t="str">
        <f t="shared" si="55"/>
        <v/>
      </c>
      <c r="B391" s="98" t="str">
        <f t="shared" si="56"/>
        <v/>
      </c>
      <c r="C391" s="99"/>
      <c r="D391" s="100"/>
      <c r="E391" s="100"/>
      <c r="F391" s="57"/>
      <c r="G391" s="58">
        <f t="shared" si="57"/>
        <v>0</v>
      </c>
      <c r="H391" s="58">
        <f>IF(E391="",0,IFERROR(VLOOKUP(E391,档案费管理台账!$D$4:$H$1000,5,0),0))</f>
        <v>0</v>
      </c>
      <c r="I391" s="57"/>
      <c r="J391" s="57"/>
      <c r="K391" s="57"/>
      <c r="L391" s="57"/>
      <c r="M391" s="58" t="str">
        <f t="shared" si="58"/>
        <v/>
      </c>
      <c r="N391" s="102"/>
    </row>
    <row r="392" spans="1:14">
      <c r="A392" s="97" t="str">
        <f t="shared" si="55"/>
        <v/>
      </c>
      <c r="B392" s="98" t="str">
        <f t="shared" si="56"/>
        <v/>
      </c>
      <c r="C392" s="99"/>
      <c r="D392" s="100"/>
      <c r="E392" s="100"/>
      <c r="F392" s="57"/>
      <c r="G392" s="58">
        <f t="shared" si="57"/>
        <v>0</v>
      </c>
      <c r="H392" s="58">
        <f>IF(E392="",0,IFERROR(VLOOKUP(E392,档案费管理台账!$D$4:$H$1000,5,0),0))</f>
        <v>0</v>
      </c>
      <c r="I392" s="57"/>
      <c r="J392" s="57"/>
      <c r="K392" s="57"/>
      <c r="L392" s="57"/>
      <c r="M392" s="58" t="str">
        <f t="shared" si="58"/>
        <v/>
      </c>
      <c r="N392" s="102"/>
    </row>
    <row r="393" spans="1:14">
      <c r="A393" s="97" t="str">
        <f t="shared" si="55"/>
        <v/>
      </c>
      <c r="B393" s="98" t="str">
        <f t="shared" si="56"/>
        <v/>
      </c>
      <c r="C393" s="99"/>
      <c r="D393" s="100"/>
      <c r="E393" s="100"/>
      <c r="F393" s="57"/>
      <c r="G393" s="58">
        <f t="shared" si="57"/>
        <v>0</v>
      </c>
      <c r="H393" s="58">
        <f>IF(E393="",0,IFERROR(VLOOKUP(E393,档案费管理台账!$D$4:$H$1000,5,0),0))</f>
        <v>0</v>
      </c>
      <c r="I393" s="57"/>
      <c r="J393" s="57"/>
      <c r="K393" s="57"/>
      <c r="L393" s="57"/>
      <c r="M393" s="58" t="str">
        <f t="shared" si="58"/>
        <v/>
      </c>
      <c r="N393" s="102"/>
    </row>
    <row r="394" spans="1:14">
      <c r="A394" s="97" t="str">
        <f t="shared" si="55"/>
        <v/>
      </c>
      <c r="B394" s="98" t="str">
        <f t="shared" si="56"/>
        <v/>
      </c>
      <c r="C394" s="99"/>
      <c r="D394" s="100"/>
      <c r="E394" s="100"/>
      <c r="F394" s="57"/>
      <c r="G394" s="58">
        <f t="shared" si="57"/>
        <v>0</v>
      </c>
      <c r="H394" s="58">
        <f>IF(E394="",0,IFERROR(VLOOKUP(E394,档案费管理台账!$D$4:$H$1000,5,0),0))</f>
        <v>0</v>
      </c>
      <c r="I394" s="57"/>
      <c r="J394" s="57"/>
      <c r="K394" s="57"/>
      <c r="L394" s="57"/>
      <c r="M394" s="58" t="str">
        <f t="shared" si="58"/>
        <v/>
      </c>
      <c r="N394" s="102"/>
    </row>
    <row r="395" spans="1:14">
      <c r="A395" s="97" t="str">
        <f t="shared" si="55"/>
        <v/>
      </c>
      <c r="B395" s="98" t="str">
        <f t="shared" si="56"/>
        <v/>
      </c>
      <c r="C395" s="99"/>
      <c r="D395" s="100"/>
      <c r="E395" s="100"/>
      <c r="F395" s="57"/>
      <c r="G395" s="58">
        <f t="shared" si="57"/>
        <v>0</v>
      </c>
      <c r="H395" s="58">
        <f>IF(E395="",0,IFERROR(VLOOKUP(E395,档案费管理台账!$D$4:$H$1000,5,0),0))</f>
        <v>0</v>
      </c>
      <c r="I395" s="57"/>
      <c r="J395" s="57"/>
      <c r="K395" s="57"/>
      <c r="L395" s="57"/>
      <c r="M395" s="58" t="str">
        <f t="shared" si="58"/>
        <v/>
      </c>
      <c r="N395" s="102"/>
    </row>
    <row r="396" spans="1:14">
      <c r="A396" s="97" t="str">
        <f t="shared" si="55"/>
        <v/>
      </c>
      <c r="B396" s="98" t="str">
        <f t="shared" si="56"/>
        <v/>
      </c>
      <c r="C396" s="99"/>
      <c r="D396" s="100"/>
      <c r="E396" s="100"/>
      <c r="F396" s="57"/>
      <c r="G396" s="58">
        <f t="shared" si="57"/>
        <v>0</v>
      </c>
      <c r="H396" s="58">
        <f>IF(E396="",0,IFERROR(VLOOKUP(E396,档案费管理台账!$D$4:$H$1000,5,0),0))</f>
        <v>0</v>
      </c>
      <c r="I396" s="57"/>
      <c r="J396" s="57"/>
      <c r="K396" s="57"/>
      <c r="L396" s="57"/>
      <c r="M396" s="58" t="str">
        <f t="shared" si="58"/>
        <v/>
      </c>
      <c r="N396" s="102"/>
    </row>
    <row r="397" spans="1:14">
      <c r="A397" s="97" t="str">
        <f t="shared" si="55"/>
        <v/>
      </c>
      <c r="B397" s="98" t="str">
        <f t="shared" si="56"/>
        <v/>
      </c>
      <c r="C397" s="99"/>
      <c r="D397" s="100"/>
      <c r="E397" s="100"/>
      <c r="F397" s="57"/>
      <c r="G397" s="58">
        <f t="shared" si="57"/>
        <v>0</v>
      </c>
      <c r="H397" s="58">
        <f>IF(E397="",0,IFERROR(VLOOKUP(E397,档案费管理台账!$D$4:$H$1000,5,0),0))</f>
        <v>0</v>
      </c>
      <c r="I397" s="57"/>
      <c r="J397" s="57"/>
      <c r="K397" s="57"/>
      <c r="L397" s="57"/>
      <c r="M397" s="58" t="str">
        <f t="shared" si="58"/>
        <v/>
      </c>
      <c r="N397" s="102"/>
    </row>
    <row r="398" spans="1:14">
      <c r="A398" s="97" t="str">
        <f t="shared" si="55"/>
        <v/>
      </c>
      <c r="B398" s="98" t="str">
        <f t="shared" si="56"/>
        <v/>
      </c>
      <c r="C398" s="99"/>
      <c r="D398" s="100"/>
      <c r="E398" s="100"/>
      <c r="F398" s="57"/>
      <c r="G398" s="58">
        <f t="shared" si="57"/>
        <v>0</v>
      </c>
      <c r="H398" s="58">
        <f>IF(E398="",0,IFERROR(VLOOKUP(E398,档案费管理台账!$D$4:$H$1000,5,0),0))</f>
        <v>0</v>
      </c>
      <c r="I398" s="57"/>
      <c r="J398" s="57"/>
      <c r="K398" s="57"/>
      <c r="L398" s="57"/>
      <c r="M398" s="58" t="str">
        <f t="shared" si="58"/>
        <v/>
      </c>
      <c r="N398" s="102"/>
    </row>
    <row r="399" spans="1:14">
      <c r="A399" s="97" t="str">
        <f t="shared" si="55"/>
        <v/>
      </c>
      <c r="B399" s="98" t="str">
        <f t="shared" si="56"/>
        <v/>
      </c>
      <c r="C399" s="99"/>
      <c r="D399" s="100"/>
      <c r="E399" s="100"/>
      <c r="F399" s="57"/>
      <c r="G399" s="58">
        <f t="shared" si="57"/>
        <v>0</v>
      </c>
      <c r="H399" s="58">
        <f>IF(E399="",0,IFERROR(VLOOKUP(E399,档案费管理台账!$D$4:$H$1000,5,0),0))</f>
        <v>0</v>
      </c>
      <c r="I399" s="57"/>
      <c r="J399" s="57"/>
      <c r="K399" s="57"/>
      <c r="L399" s="57"/>
      <c r="M399" s="58" t="str">
        <f t="shared" si="58"/>
        <v/>
      </c>
      <c r="N399" s="102"/>
    </row>
    <row r="400" spans="1:14">
      <c r="A400" s="97" t="str">
        <f t="shared" si="55"/>
        <v/>
      </c>
      <c r="B400" s="98" t="str">
        <f t="shared" si="56"/>
        <v/>
      </c>
      <c r="C400" s="99"/>
      <c r="D400" s="100"/>
      <c r="E400" s="100"/>
      <c r="F400" s="57"/>
      <c r="G400" s="58">
        <f t="shared" si="57"/>
        <v>0</v>
      </c>
      <c r="H400" s="58">
        <f>IF(E400="",0,IFERROR(VLOOKUP(E400,档案费管理台账!$D$4:$H$1000,5,0),0))</f>
        <v>0</v>
      </c>
      <c r="I400" s="57"/>
      <c r="J400" s="57"/>
      <c r="K400" s="57"/>
      <c r="L400" s="57"/>
      <c r="M400" s="58" t="str">
        <f t="shared" si="58"/>
        <v/>
      </c>
      <c r="N400" s="102"/>
    </row>
    <row r="401" spans="1:14">
      <c r="A401" s="97" t="str">
        <f t="shared" si="55"/>
        <v/>
      </c>
      <c r="B401" s="98" t="str">
        <f t="shared" si="56"/>
        <v/>
      </c>
      <c r="C401" s="99"/>
      <c r="D401" s="100"/>
      <c r="E401" s="100"/>
      <c r="F401" s="57"/>
      <c r="G401" s="58">
        <f t="shared" si="57"/>
        <v>0</v>
      </c>
      <c r="H401" s="58">
        <f>IF(E401="",0,IFERROR(VLOOKUP(E401,档案费管理台账!$D$4:$H$1000,5,0),0))</f>
        <v>0</v>
      </c>
      <c r="I401" s="57"/>
      <c r="J401" s="57"/>
      <c r="K401" s="57"/>
      <c r="L401" s="57"/>
      <c r="M401" s="58" t="str">
        <f t="shared" si="58"/>
        <v/>
      </c>
      <c r="N401" s="102"/>
    </row>
    <row r="402" spans="1:14">
      <c r="A402" s="97" t="str">
        <f t="shared" si="55"/>
        <v/>
      </c>
      <c r="B402" s="98" t="str">
        <f t="shared" si="56"/>
        <v/>
      </c>
      <c r="C402" s="99"/>
      <c r="D402" s="100"/>
      <c r="E402" s="100"/>
      <c r="F402" s="57"/>
      <c r="G402" s="58">
        <f t="shared" si="57"/>
        <v>0</v>
      </c>
      <c r="H402" s="58">
        <f>IF(E402="",0,IFERROR(VLOOKUP(E402,档案费管理台账!$D$4:$H$1000,5,0),0))</f>
        <v>0</v>
      </c>
      <c r="I402" s="57"/>
      <c r="J402" s="57"/>
      <c r="K402" s="57"/>
      <c r="L402" s="57"/>
      <c r="M402" s="58" t="str">
        <f t="shared" si="58"/>
        <v/>
      </c>
      <c r="N402" s="102"/>
    </row>
    <row r="403" spans="1:14">
      <c r="A403" s="97" t="str">
        <f t="shared" si="55"/>
        <v/>
      </c>
      <c r="B403" s="98" t="str">
        <f t="shared" si="56"/>
        <v/>
      </c>
      <c r="C403" s="99"/>
      <c r="D403" s="100"/>
      <c r="E403" s="100"/>
      <c r="F403" s="57"/>
      <c r="G403" s="58">
        <f t="shared" si="57"/>
        <v>0</v>
      </c>
      <c r="H403" s="58">
        <f>IF(E403="",0,IFERROR(VLOOKUP(E403,档案费管理台账!$D$4:$H$1000,5,0),0))</f>
        <v>0</v>
      </c>
      <c r="I403" s="57"/>
      <c r="J403" s="57"/>
      <c r="K403" s="57"/>
      <c r="L403" s="57"/>
      <c r="M403" s="58" t="str">
        <f t="shared" si="58"/>
        <v/>
      </c>
      <c r="N403" s="102"/>
    </row>
    <row r="404" spans="1:14">
      <c r="A404" s="97" t="str">
        <f t="shared" si="55"/>
        <v/>
      </c>
      <c r="B404" s="98" t="str">
        <f t="shared" si="56"/>
        <v/>
      </c>
      <c r="C404" s="99"/>
      <c r="D404" s="100"/>
      <c r="E404" s="100"/>
      <c r="F404" s="57"/>
      <c r="G404" s="58">
        <f t="shared" si="57"/>
        <v>0</v>
      </c>
      <c r="H404" s="58">
        <f>IF(E404="",0,IFERROR(VLOOKUP(E404,档案费管理台账!$D$4:$H$1000,5,0),0))</f>
        <v>0</v>
      </c>
      <c r="I404" s="57"/>
      <c r="J404" s="57"/>
      <c r="K404" s="57"/>
      <c r="L404" s="57"/>
      <c r="M404" s="58" t="str">
        <f t="shared" si="58"/>
        <v/>
      </c>
      <c r="N404" s="102"/>
    </row>
    <row r="405" spans="1:14">
      <c r="A405" s="97" t="str">
        <f t="shared" si="55"/>
        <v/>
      </c>
      <c r="B405" s="98" t="str">
        <f t="shared" si="56"/>
        <v/>
      </c>
      <c r="C405" s="99"/>
      <c r="D405" s="100"/>
      <c r="E405" s="100"/>
      <c r="F405" s="57"/>
      <c r="G405" s="58">
        <f t="shared" si="57"/>
        <v>0</v>
      </c>
      <c r="H405" s="58">
        <f>IF(E405="",0,IFERROR(VLOOKUP(E405,档案费管理台账!$D$4:$H$1000,5,0),0))</f>
        <v>0</v>
      </c>
      <c r="I405" s="57"/>
      <c r="J405" s="57"/>
      <c r="K405" s="57"/>
      <c r="L405" s="57"/>
      <c r="M405" s="58" t="str">
        <f t="shared" si="58"/>
        <v/>
      </c>
      <c r="N405" s="102"/>
    </row>
    <row r="406" spans="1:14">
      <c r="A406" s="97" t="str">
        <f t="shared" si="55"/>
        <v/>
      </c>
      <c r="B406" s="98" t="str">
        <f t="shared" si="56"/>
        <v/>
      </c>
      <c r="C406" s="99"/>
      <c r="D406" s="100"/>
      <c r="E406" s="100"/>
      <c r="F406" s="57"/>
      <c r="G406" s="58">
        <f t="shared" si="57"/>
        <v>0</v>
      </c>
      <c r="H406" s="58">
        <f>IF(E406="",0,IFERROR(VLOOKUP(E406,档案费管理台账!$D$4:$H$1000,5,0),0))</f>
        <v>0</v>
      </c>
      <c r="I406" s="57"/>
      <c r="J406" s="57"/>
      <c r="K406" s="57"/>
      <c r="L406" s="57"/>
      <c r="M406" s="58" t="str">
        <f t="shared" si="58"/>
        <v/>
      </c>
      <c r="N406" s="102"/>
    </row>
    <row r="407" spans="1:14">
      <c r="A407" s="97" t="str">
        <f t="shared" si="55"/>
        <v/>
      </c>
      <c r="B407" s="98" t="str">
        <f t="shared" si="56"/>
        <v/>
      </c>
      <c r="C407" s="99"/>
      <c r="D407" s="100"/>
      <c r="E407" s="100"/>
      <c r="F407" s="57"/>
      <c r="G407" s="58">
        <f t="shared" si="57"/>
        <v>0</v>
      </c>
      <c r="H407" s="58">
        <f>IF(E407="",0,IFERROR(VLOOKUP(E407,档案费管理台账!$D$4:$H$1000,5,0),0))</f>
        <v>0</v>
      </c>
      <c r="I407" s="57"/>
      <c r="J407" s="57"/>
      <c r="K407" s="57"/>
      <c r="L407" s="57"/>
      <c r="M407" s="58" t="str">
        <f t="shared" si="58"/>
        <v/>
      </c>
      <c r="N407" s="102"/>
    </row>
    <row r="408" spans="1:14">
      <c r="A408" s="97" t="str">
        <f t="shared" si="55"/>
        <v/>
      </c>
      <c r="B408" s="98" t="str">
        <f t="shared" si="56"/>
        <v/>
      </c>
      <c r="C408" s="99"/>
      <c r="D408" s="100"/>
      <c r="E408" s="100"/>
      <c r="F408" s="57"/>
      <c r="G408" s="58">
        <f t="shared" si="57"/>
        <v>0</v>
      </c>
      <c r="H408" s="58">
        <f>IF(E408="",0,IFERROR(VLOOKUP(E408,档案费管理台账!$D$4:$H$1000,5,0),0))</f>
        <v>0</v>
      </c>
      <c r="I408" s="57"/>
      <c r="J408" s="57"/>
      <c r="K408" s="57"/>
      <c r="L408" s="57"/>
      <c r="M408" s="58" t="str">
        <f t="shared" si="58"/>
        <v/>
      </c>
      <c r="N408" s="102"/>
    </row>
    <row r="409" spans="1:14">
      <c r="A409" s="97" t="str">
        <f t="shared" si="55"/>
        <v/>
      </c>
      <c r="B409" s="98" t="str">
        <f t="shared" si="56"/>
        <v/>
      </c>
      <c r="C409" s="99"/>
      <c r="D409" s="100"/>
      <c r="E409" s="100"/>
      <c r="F409" s="57"/>
      <c r="G409" s="58">
        <f t="shared" si="57"/>
        <v>0</v>
      </c>
      <c r="H409" s="58">
        <f>IF(E409="",0,IFERROR(VLOOKUP(E409,档案费管理台账!$D$4:$H$1000,5,0),0))</f>
        <v>0</v>
      </c>
      <c r="I409" s="57"/>
      <c r="J409" s="57"/>
      <c r="K409" s="57"/>
      <c r="L409" s="57"/>
      <c r="M409" s="58" t="str">
        <f t="shared" si="58"/>
        <v/>
      </c>
      <c r="N409" s="102"/>
    </row>
    <row r="410" spans="1:14">
      <c r="A410" s="97" t="str">
        <f t="shared" si="55"/>
        <v/>
      </c>
      <c r="B410" s="98" t="str">
        <f t="shared" si="56"/>
        <v/>
      </c>
      <c r="C410" s="99"/>
      <c r="D410" s="100"/>
      <c r="E410" s="100"/>
      <c r="F410" s="57"/>
      <c r="G410" s="58">
        <f t="shared" si="57"/>
        <v>0</v>
      </c>
      <c r="H410" s="58">
        <f>IF(E410="",0,IFERROR(VLOOKUP(E410,档案费管理台账!$D$4:$H$1000,5,0),0))</f>
        <v>0</v>
      </c>
      <c r="I410" s="57"/>
      <c r="J410" s="57"/>
      <c r="K410" s="57"/>
      <c r="L410" s="57"/>
      <c r="M410" s="58" t="str">
        <f t="shared" si="58"/>
        <v/>
      </c>
      <c r="N410" s="102"/>
    </row>
    <row r="411" spans="1:14">
      <c r="A411" s="97" t="str">
        <f t="shared" si="55"/>
        <v/>
      </c>
      <c r="B411" s="98" t="str">
        <f t="shared" si="56"/>
        <v/>
      </c>
      <c r="C411" s="99"/>
      <c r="D411" s="100"/>
      <c r="E411" s="100"/>
      <c r="F411" s="57"/>
      <c r="G411" s="58">
        <f t="shared" si="57"/>
        <v>0</v>
      </c>
      <c r="H411" s="58">
        <f>IF(E411="",0,IFERROR(VLOOKUP(E411,档案费管理台账!$D$4:$H$1000,5,0),0))</f>
        <v>0</v>
      </c>
      <c r="I411" s="57"/>
      <c r="J411" s="57"/>
      <c r="K411" s="57"/>
      <c r="L411" s="57"/>
      <c r="M411" s="58" t="str">
        <f t="shared" si="58"/>
        <v/>
      </c>
      <c r="N411" s="102"/>
    </row>
    <row r="412" spans="1:14">
      <c r="A412" s="97" t="str">
        <f t="shared" si="55"/>
        <v/>
      </c>
      <c r="B412" s="98" t="str">
        <f t="shared" si="56"/>
        <v/>
      </c>
      <c r="C412" s="99"/>
      <c r="D412" s="100"/>
      <c r="E412" s="100"/>
      <c r="F412" s="57"/>
      <c r="G412" s="58">
        <f t="shared" si="57"/>
        <v>0</v>
      </c>
      <c r="H412" s="58">
        <f>IF(E412="",0,IFERROR(VLOOKUP(E412,档案费管理台账!$D$4:$H$1000,5,0),0))</f>
        <v>0</v>
      </c>
      <c r="I412" s="57"/>
      <c r="J412" s="57"/>
      <c r="K412" s="57"/>
      <c r="L412" s="57"/>
      <c r="M412" s="58" t="str">
        <f t="shared" si="58"/>
        <v/>
      </c>
      <c r="N412" s="102"/>
    </row>
    <row r="413" spans="1:14">
      <c r="A413" s="97" t="str">
        <f t="shared" si="55"/>
        <v/>
      </c>
      <c r="B413" s="98" t="str">
        <f t="shared" si="56"/>
        <v/>
      </c>
      <c r="C413" s="99"/>
      <c r="D413" s="100"/>
      <c r="E413" s="100"/>
      <c r="F413" s="57"/>
      <c r="G413" s="58">
        <f t="shared" si="57"/>
        <v>0</v>
      </c>
      <c r="H413" s="58">
        <f>IF(E413="",0,IFERROR(VLOOKUP(E413,档案费管理台账!$D$4:$H$1000,5,0),0))</f>
        <v>0</v>
      </c>
      <c r="I413" s="57"/>
      <c r="J413" s="57"/>
      <c r="K413" s="57"/>
      <c r="L413" s="57"/>
      <c r="M413" s="58" t="str">
        <f t="shared" si="58"/>
        <v/>
      </c>
      <c r="N413" s="102"/>
    </row>
    <row r="414" spans="1:14">
      <c r="A414" s="97" t="str">
        <f t="shared" si="55"/>
        <v/>
      </c>
      <c r="B414" s="98" t="str">
        <f t="shared" si="56"/>
        <v/>
      </c>
      <c r="C414" s="99"/>
      <c r="D414" s="100"/>
      <c r="E414" s="100"/>
      <c r="F414" s="57"/>
      <c r="G414" s="58">
        <f t="shared" si="57"/>
        <v>0</v>
      </c>
      <c r="H414" s="58">
        <f>IF(E414="",0,IFERROR(VLOOKUP(E414,档案费管理台账!$D$4:$H$1000,5,0),0))</f>
        <v>0</v>
      </c>
      <c r="I414" s="57"/>
      <c r="J414" s="57"/>
      <c r="K414" s="57"/>
      <c r="L414" s="57"/>
      <c r="M414" s="58" t="str">
        <f t="shared" si="58"/>
        <v/>
      </c>
      <c r="N414" s="102"/>
    </row>
    <row r="415" spans="1:14">
      <c r="A415" s="97" t="str">
        <f t="shared" si="55"/>
        <v/>
      </c>
      <c r="B415" s="98" t="str">
        <f t="shared" si="56"/>
        <v/>
      </c>
      <c r="C415" s="99"/>
      <c r="D415" s="100"/>
      <c r="E415" s="100"/>
      <c r="F415" s="57"/>
      <c r="G415" s="58">
        <f t="shared" si="57"/>
        <v>0</v>
      </c>
      <c r="H415" s="58">
        <f>IF(E415="",0,IFERROR(VLOOKUP(E415,档案费管理台账!$D$4:$H$1000,5,0),0))</f>
        <v>0</v>
      </c>
      <c r="I415" s="57"/>
      <c r="J415" s="57"/>
      <c r="K415" s="57"/>
      <c r="L415" s="57"/>
      <c r="M415" s="58" t="str">
        <f t="shared" si="58"/>
        <v/>
      </c>
      <c r="N415" s="102"/>
    </row>
    <row r="416" spans="1:14">
      <c r="A416" s="97" t="str">
        <f t="shared" si="55"/>
        <v/>
      </c>
      <c r="B416" s="98" t="str">
        <f t="shared" si="56"/>
        <v/>
      </c>
      <c r="C416" s="99"/>
      <c r="D416" s="100"/>
      <c r="E416" s="100"/>
      <c r="F416" s="57"/>
      <c r="G416" s="58">
        <f t="shared" si="57"/>
        <v>0</v>
      </c>
      <c r="H416" s="58">
        <f>IF(E416="",0,IFERROR(VLOOKUP(E416,档案费管理台账!$D$4:$H$1000,5,0),0))</f>
        <v>0</v>
      </c>
      <c r="I416" s="57"/>
      <c r="J416" s="57"/>
      <c r="K416" s="57"/>
      <c r="L416" s="57"/>
      <c r="M416" s="58" t="str">
        <f t="shared" si="58"/>
        <v/>
      </c>
      <c r="N416" s="102"/>
    </row>
    <row r="417" spans="1:14">
      <c r="A417" s="97" t="str">
        <f t="shared" si="55"/>
        <v/>
      </c>
      <c r="B417" s="98" t="str">
        <f t="shared" si="56"/>
        <v/>
      </c>
      <c r="C417" s="99"/>
      <c r="D417" s="100"/>
      <c r="E417" s="100"/>
      <c r="F417" s="57"/>
      <c r="G417" s="58">
        <f t="shared" si="57"/>
        <v>0</v>
      </c>
      <c r="H417" s="58">
        <f>IF(E417="",0,IFERROR(VLOOKUP(E417,档案费管理台账!$D$4:$H$1000,5,0),0))</f>
        <v>0</v>
      </c>
      <c r="I417" s="57"/>
      <c r="J417" s="57"/>
      <c r="K417" s="57"/>
      <c r="L417" s="57"/>
      <c r="M417" s="58" t="str">
        <f t="shared" si="58"/>
        <v/>
      </c>
      <c r="N417" s="102"/>
    </row>
    <row r="418" spans="1:14">
      <c r="A418" s="97" t="str">
        <f t="shared" si="55"/>
        <v/>
      </c>
      <c r="B418" s="98" t="str">
        <f t="shared" si="56"/>
        <v/>
      </c>
      <c r="C418" s="99"/>
      <c r="D418" s="100"/>
      <c r="E418" s="100"/>
      <c r="F418" s="57"/>
      <c r="G418" s="58">
        <f t="shared" si="57"/>
        <v>0</v>
      </c>
      <c r="H418" s="58">
        <f>IF(E418="",0,IFERROR(VLOOKUP(E418,档案费管理台账!$D$4:$H$1000,5,0),0))</f>
        <v>0</v>
      </c>
      <c r="I418" s="57"/>
      <c r="J418" s="57"/>
      <c r="K418" s="57"/>
      <c r="L418" s="57"/>
      <c r="M418" s="58" t="str">
        <f t="shared" si="58"/>
        <v/>
      </c>
      <c r="N418" s="102"/>
    </row>
    <row r="419" spans="1:14">
      <c r="A419" s="97" t="str">
        <f t="shared" si="55"/>
        <v/>
      </c>
      <c r="B419" s="98" t="str">
        <f t="shared" si="56"/>
        <v/>
      </c>
      <c r="C419" s="99"/>
      <c r="D419" s="100"/>
      <c r="E419" s="100"/>
      <c r="F419" s="57"/>
      <c r="G419" s="58">
        <f t="shared" si="57"/>
        <v>0</v>
      </c>
      <c r="H419" s="58">
        <f>IF(E419="",0,IFERROR(VLOOKUP(E419,档案费管理台账!$D$4:$H$1000,5,0),0))</f>
        <v>0</v>
      </c>
      <c r="I419" s="57"/>
      <c r="J419" s="57"/>
      <c r="K419" s="57"/>
      <c r="L419" s="57"/>
      <c r="M419" s="58" t="str">
        <f t="shared" si="58"/>
        <v/>
      </c>
      <c r="N419" s="102"/>
    </row>
    <row r="420" spans="1:14">
      <c r="A420" s="97" t="str">
        <f t="shared" si="55"/>
        <v/>
      </c>
      <c r="B420" s="98" t="str">
        <f t="shared" si="56"/>
        <v/>
      </c>
      <c r="C420" s="99"/>
      <c r="D420" s="100"/>
      <c r="E420" s="100"/>
      <c r="F420" s="57"/>
      <c r="G420" s="58">
        <f t="shared" si="57"/>
        <v>0</v>
      </c>
      <c r="H420" s="58">
        <f>IF(E420="",0,IFERROR(VLOOKUP(E420,档案费管理台账!$D$4:$H$1000,5,0),0))</f>
        <v>0</v>
      </c>
      <c r="I420" s="57"/>
      <c r="J420" s="57"/>
      <c r="K420" s="57"/>
      <c r="L420" s="57"/>
      <c r="M420" s="58" t="str">
        <f t="shared" si="58"/>
        <v/>
      </c>
      <c r="N420" s="102"/>
    </row>
    <row r="421" spans="1:14">
      <c r="A421" s="97" t="str">
        <f t="shared" si="55"/>
        <v/>
      </c>
      <c r="B421" s="98" t="str">
        <f t="shared" si="56"/>
        <v/>
      </c>
      <c r="C421" s="99"/>
      <c r="D421" s="100"/>
      <c r="E421" s="100"/>
      <c r="F421" s="57"/>
      <c r="G421" s="58">
        <f t="shared" si="57"/>
        <v>0</v>
      </c>
      <c r="H421" s="58">
        <f>IF(E421="",0,IFERROR(VLOOKUP(E421,档案费管理台账!$D$4:$H$1000,5,0),0))</f>
        <v>0</v>
      </c>
      <c r="I421" s="57"/>
      <c r="J421" s="57"/>
      <c r="K421" s="57"/>
      <c r="L421" s="57"/>
      <c r="M421" s="58" t="str">
        <f t="shared" si="58"/>
        <v/>
      </c>
      <c r="N421" s="102"/>
    </row>
    <row r="422" spans="1:14">
      <c r="A422" s="97" t="str">
        <f t="shared" si="55"/>
        <v/>
      </c>
      <c r="B422" s="98" t="str">
        <f t="shared" si="56"/>
        <v/>
      </c>
      <c r="C422" s="99"/>
      <c r="D422" s="100"/>
      <c r="E422" s="100"/>
      <c r="F422" s="57"/>
      <c r="G422" s="58">
        <f t="shared" si="57"/>
        <v>0</v>
      </c>
      <c r="H422" s="58">
        <f>IF(E422="",0,IFERROR(VLOOKUP(E422,档案费管理台账!$D$4:$H$1000,5,0),0))</f>
        <v>0</v>
      </c>
      <c r="I422" s="57"/>
      <c r="J422" s="57"/>
      <c r="K422" s="57"/>
      <c r="L422" s="57"/>
      <c r="M422" s="58" t="str">
        <f t="shared" si="58"/>
        <v/>
      </c>
      <c r="N422" s="102"/>
    </row>
    <row r="423" spans="1:14">
      <c r="A423" s="97" t="str">
        <f t="shared" si="55"/>
        <v/>
      </c>
      <c r="B423" s="98" t="str">
        <f t="shared" si="56"/>
        <v/>
      </c>
      <c r="C423" s="99"/>
      <c r="D423" s="100"/>
      <c r="E423" s="100"/>
      <c r="F423" s="57"/>
      <c r="G423" s="58">
        <f t="shared" si="57"/>
        <v>0</v>
      </c>
      <c r="H423" s="58">
        <f>IF(E423="",0,IFERROR(VLOOKUP(E423,档案费管理台账!$D$4:$H$1000,5,0),0))</f>
        <v>0</v>
      </c>
      <c r="I423" s="57"/>
      <c r="J423" s="57"/>
      <c r="K423" s="57"/>
      <c r="L423" s="57"/>
      <c r="M423" s="58" t="str">
        <f t="shared" si="58"/>
        <v/>
      </c>
      <c r="N423" s="102"/>
    </row>
    <row r="424" spans="1:14">
      <c r="A424" s="97" t="str">
        <f t="shared" si="55"/>
        <v/>
      </c>
      <c r="B424" s="98" t="str">
        <f t="shared" si="56"/>
        <v/>
      </c>
      <c r="C424" s="99"/>
      <c r="D424" s="100"/>
      <c r="E424" s="100"/>
      <c r="F424" s="57"/>
      <c r="G424" s="58">
        <f t="shared" si="57"/>
        <v>0</v>
      </c>
      <c r="H424" s="58">
        <f>IF(E424="",0,IFERROR(VLOOKUP(E424,档案费管理台账!$D$4:$H$1000,5,0),0))</f>
        <v>0</v>
      </c>
      <c r="I424" s="57"/>
      <c r="J424" s="57"/>
      <c r="K424" s="57"/>
      <c r="L424" s="57"/>
      <c r="M424" s="58" t="str">
        <f t="shared" si="58"/>
        <v/>
      </c>
      <c r="N424" s="102"/>
    </row>
    <row r="425" spans="1:14">
      <c r="A425" s="97" t="str">
        <f t="shared" si="55"/>
        <v/>
      </c>
      <c r="B425" s="98" t="str">
        <f t="shared" si="56"/>
        <v/>
      </c>
      <c r="C425" s="99"/>
      <c r="D425" s="100"/>
      <c r="E425" s="100"/>
      <c r="F425" s="57"/>
      <c r="G425" s="58">
        <f t="shared" si="57"/>
        <v>0</v>
      </c>
      <c r="H425" s="58">
        <f>IF(E425="",0,IFERROR(VLOOKUP(E425,档案费管理台账!$D$4:$H$1000,5,0),0))</f>
        <v>0</v>
      </c>
      <c r="I425" s="57"/>
      <c r="J425" s="57"/>
      <c r="K425" s="57"/>
      <c r="L425" s="57"/>
      <c r="M425" s="58" t="str">
        <f t="shared" si="58"/>
        <v/>
      </c>
      <c r="N425" s="102"/>
    </row>
    <row r="426" spans="1:14">
      <c r="A426" s="97" t="str">
        <f t="shared" si="55"/>
        <v/>
      </c>
      <c r="B426" s="98" t="str">
        <f t="shared" si="56"/>
        <v/>
      </c>
      <c r="C426" s="99"/>
      <c r="D426" s="100"/>
      <c r="E426" s="100"/>
      <c r="F426" s="57"/>
      <c r="G426" s="58">
        <f t="shared" si="57"/>
        <v>0</v>
      </c>
      <c r="H426" s="58">
        <f>IF(E426="",0,IFERROR(VLOOKUP(E426,档案费管理台账!$D$4:$H$1000,5,0),0))</f>
        <v>0</v>
      </c>
      <c r="I426" s="57"/>
      <c r="J426" s="57"/>
      <c r="K426" s="57"/>
      <c r="L426" s="57"/>
      <c r="M426" s="58" t="str">
        <f t="shared" si="58"/>
        <v/>
      </c>
      <c r="N426" s="102"/>
    </row>
    <row r="427" spans="1:14">
      <c r="A427" s="97" t="str">
        <f t="shared" si="55"/>
        <v/>
      </c>
      <c r="B427" s="98" t="str">
        <f t="shared" si="56"/>
        <v/>
      </c>
      <c r="C427" s="99"/>
      <c r="D427" s="100"/>
      <c r="E427" s="100"/>
      <c r="F427" s="57"/>
      <c r="G427" s="58">
        <f t="shared" si="57"/>
        <v>0</v>
      </c>
      <c r="H427" s="58">
        <f>IF(E427="",0,IFERROR(VLOOKUP(E427,档案费管理台账!$D$4:$H$1000,5,0),0))</f>
        <v>0</v>
      </c>
      <c r="I427" s="57"/>
      <c r="J427" s="57"/>
      <c r="K427" s="57"/>
      <c r="L427" s="57"/>
      <c r="M427" s="58" t="str">
        <f t="shared" si="58"/>
        <v/>
      </c>
      <c r="N427" s="102"/>
    </row>
    <row r="428" spans="1:14">
      <c r="A428" s="97" t="str">
        <f t="shared" ref="A428:A491" si="59">IF(D428="","",ROW()-42)</f>
        <v/>
      </c>
      <c r="B428" s="98" t="str">
        <f t="shared" ref="B428:B491" si="60">IF(C428="","",MONTH(C428)&amp;"月")</f>
        <v/>
      </c>
      <c r="C428" s="99"/>
      <c r="D428" s="100"/>
      <c r="E428" s="100"/>
      <c r="F428" s="57"/>
      <c r="G428" s="58">
        <f t="shared" si="57"/>
        <v>0</v>
      </c>
      <c r="H428" s="58">
        <f>IF(E428="",0,IFERROR(VLOOKUP(E428,档案费管理台账!$D$4:$H$1000,5,0),0))</f>
        <v>0</v>
      </c>
      <c r="I428" s="57"/>
      <c r="J428" s="57"/>
      <c r="K428" s="57"/>
      <c r="L428" s="57"/>
      <c r="M428" s="58" t="str">
        <f t="shared" si="58"/>
        <v/>
      </c>
      <c r="N428" s="102"/>
    </row>
    <row r="429" spans="1:14">
      <c r="A429" s="97" t="str">
        <f t="shared" si="59"/>
        <v/>
      </c>
      <c r="B429" s="98" t="str">
        <f t="shared" si="60"/>
        <v/>
      </c>
      <c r="C429" s="99"/>
      <c r="D429" s="100"/>
      <c r="E429" s="100"/>
      <c r="F429" s="57"/>
      <c r="G429" s="58">
        <f t="shared" ref="G429:G492" si="61">IF(F429="",0,F429*$K$41)</f>
        <v>0</v>
      </c>
      <c r="H429" s="58">
        <f>IF(E429="",0,IFERROR(VLOOKUP(E429,档案费管理台账!$D$4:$H$1000,5,0),0))</f>
        <v>0</v>
      </c>
      <c r="I429" s="57"/>
      <c r="J429" s="57"/>
      <c r="K429" s="57"/>
      <c r="L429" s="57"/>
      <c r="M429" s="58" t="str">
        <f t="shared" ref="M429:M492" si="62">IF(C429="","",ROUND(M428+G429-I429-J429-K429-L429-H429,2))</f>
        <v/>
      </c>
      <c r="N429" s="102"/>
    </row>
    <row r="430" spans="1:14">
      <c r="A430" s="97" t="str">
        <f t="shared" si="59"/>
        <v/>
      </c>
      <c r="B430" s="98" t="str">
        <f t="shared" si="60"/>
        <v/>
      </c>
      <c r="C430" s="99"/>
      <c r="D430" s="100"/>
      <c r="E430" s="100"/>
      <c r="F430" s="57"/>
      <c r="G430" s="58">
        <f t="shared" si="61"/>
        <v>0</v>
      </c>
      <c r="H430" s="58">
        <f>IF(E430="",0,IFERROR(VLOOKUP(E430,档案费管理台账!$D$4:$H$1000,5,0),0))</f>
        <v>0</v>
      </c>
      <c r="I430" s="57"/>
      <c r="J430" s="57"/>
      <c r="K430" s="57"/>
      <c r="L430" s="57"/>
      <c r="M430" s="58" t="str">
        <f t="shared" si="62"/>
        <v/>
      </c>
      <c r="N430" s="102"/>
    </row>
    <row r="431" spans="1:14">
      <c r="A431" s="97" t="str">
        <f t="shared" si="59"/>
        <v/>
      </c>
      <c r="B431" s="98" t="str">
        <f t="shared" si="60"/>
        <v/>
      </c>
      <c r="C431" s="99"/>
      <c r="D431" s="100"/>
      <c r="E431" s="100"/>
      <c r="F431" s="57"/>
      <c r="G431" s="58">
        <f t="shared" si="61"/>
        <v>0</v>
      </c>
      <c r="H431" s="58">
        <f>IF(E431="",0,IFERROR(VLOOKUP(E431,档案费管理台账!$D$4:$H$1000,5,0),0))</f>
        <v>0</v>
      </c>
      <c r="I431" s="57"/>
      <c r="J431" s="57"/>
      <c r="K431" s="57"/>
      <c r="L431" s="57"/>
      <c r="M431" s="58" t="str">
        <f t="shared" si="62"/>
        <v/>
      </c>
      <c r="N431" s="102"/>
    </row>
    <row r="432" spans="1:14">
      <c r="A432" s="97" t="str">
        <f t="shared" si="59"/>
        <v/>
      </c>
      <c r="B432" s="98" t="str">
        <f t="shared" si="60"/>
        <v/>
      </c>
      <c r="C432" s="99"/>
      <c r="D432" s="100"/>
      <c r="E432" s="100"/>
      <c r="F432" s="57"/>
      <c r="G432" s="58">
        <f t="shared" si="61"/>
        <v>0</v>
      </c>
      <c r="H432" s="58">
        <f>IF(E432="",0,IFERROR(VLOOKUP(E432,档案费管理台账!$D$4:$H$1000,5,0),0))</f>
        <v>0</v>
      </c>
      <c r="I432" s="57"/>
      <c r="J432" s="57"/>
      <c r="K432" s="57"/>
      <c r="L432" s="57"/>
      <c r="M432" s="58" t="str">
        <f t="shared" si="62"/>
        <v/>
      </c>
      <c r="N432" s="102"/>
    </row>
    <row r="433" spans="1:14">
      <c r="A433" s="97" t="str">
        <f t="shared" si="59"/>
        <v/>
      </c>
      <c r="B433" s="98" t="str">
        <f t="shared" si="60"/>
        <v/>
      </c>
      <c r="C433" s="99"/>
      <c r="D433" s="100"/>
      <c r="E433" s="100"/>
      <c r="F433" s="57"/>
      <c r="G433" s="58">
        <f t="shared" si="61"/>
        <v>0</v>
      </c>
      <c r="H433" s="58">
        <f>IF(E433="",0,IFERROR(VLOOKUP(E433,档案费管理台账!$D$4:$H$1000,5,0),0))</f>
        <v>0</v>
      </c>
      <c r="I433" s="57"/>
      <c r="J433" s="57"/>
      <c r="K433" s="57"/>
      <c r="L433" s="57"/>
      <c r="M433" s="58" t="str">
        <f t="shared" si="62"/>
        <v/>
      </c>
      <c r="N433" s="102"/>
    </row>
    <row r="434" spans="1:14">
      <c r="A434" s="97" t="str">
        <f t="shared" si="59"/>
        <v/>
      </c>
      <c r="B434" s="98" t="str">
        <f t="shared" si="60"/>
        <v/>
      </c>
      <c r="C434" s="99"/>
      <c r="D434" s="100"/>
      <c r="E434" s="100"/>
      <c r="F434" s="57"/>
      <c r="G434" s="58">
        <f t="shared" si="61"/>
        <v>0</v>
      </c>
      <c r="H434" s="58">
        <f>IF(E434="",0,IFERROR(VLOOKUP(E434,档案费管理台账!$D$4:$H$1000,5,0),0))</f>
        <v>0</v>
      </c>
      <c r="I434" s="57"/>
      <c r="J434" s="57"/>
      <c r="K434" s="57"/>
      <c r="L434" s="57"/>
      <c r="M434" s="58" t="str">
        <f t="shared" si="62"/>
        <v/>
      </c>
      <c r="N434" s="102"/>
    </row>
    <row r="435" spans="1:14">
      <c r="A435" s="97" t="str">
        <f t="shared" si="59"/>
        <v/>
      </c>
      <c r="B435" s="98" t="str">
        <f t="shared" si="60"/>
        <v/>
      </c>
      <c r="C435" s="99"/>
      <c r="D435" s="100"/>
      <c r="E435" s="100"/>
      <c r="F435" s="57"/>
      <c r="G435" s="58">
        <f t="shared" si="61"/>
        <v>0</v>
      </c>
      <c r="H435" s="58">
        <f>IF(E435="",0,IFERROR(VLOOKUP(E435,档案费管理台账!$D$4:$H$1000,5,0),0))</f>
        <v>0</v>
      </c>
      <c r="I435" s="57"/>
      <c r="J435" s="57"/>
      <c r="K435" s="57"/>
      <c r="L435" s="57"/>
      <c r="M435" s="58" t="str">
        <f t="shared" si="62"/>
        <v/>
      </c>
      <c r="N435" s="102"/>
    </row>
    <row r="436" spans="1:14">
      <c r="A436" s="97" t="str">
        <f t="shared" si="59"/>
        <v/>
      </c>
      <c r="B436" s="98" t="str">
        <f t="shared" si="60"/>
        <v/>
      </c>
      <c r="C436" s="99"/>
      <c r="D436" s="100"/>
      <c r="E436" s="100"/>
      <c r="F436" s="57"/>
      <c r="G436" s="58">
        <f t="shared" si="61"/>
        <v>0</v>
      </c>
      <c r="H436" s="58">
        <f>IF(E436="",0,IFERROR(VLOOKUP(E436,档案费管理台账!$D$4:$H$1000,5,0),0))</f>
        <v>0</v>
      </c>
      <c r="I436" s="57"/>
      <c r="J436" s="57"/>
      <c r="K436" s="57"/>
      <c r="L436" s="57"/>
      <c r="M436" s="58" t="str">
        <f t="shared" si="62"/>
        <v/>
      </c>
      <c r="N436" s="102"/>
    </row>
    <row r="437" spans="1:14">
      <c r="A437" s="97" t="str">
        <f t="shared" si="59"/>
        <v/>
      </c>
      <c r="B437" s="98" t="str">
        <f t="shared" si="60"/>
        <v/>
      </c>
      <c r="C437" s="99"/>
      <c r="D437" s="100"/>
      <c r="E437" s="100"/>
      <c r="F437" s="57"/>
      <c r="G437" s="58">
        <f t="shared" si="61"/>
        <v>0</v>
      </c>
      <c r="H437" s="58">
        <f>IF(E437="",0,IFERROR(VLOOKUP(E437,档案费管理台账!$D$4:$H$1000,5,0),0))</f>
        <v>0</v>
      </c>
      <c r="I437" s="57"/>
      <c r="J437" s="57"/>
      <c r="K437" s="57"/>
      <c r="L437" s="57"/>
      <c r="M437" s="58" t="str">
        <f t="shared" si="62"/>
        <v/>
      </c>
      <c r="N437" s="102"/>
    </row>
    <row r="438" spans="1:14">
      <c r="A438" s="97" t="str">
        <f t="shared" si="59"/>
        <v/>
      </c>
      <c r="B438" s="98" t="str">
        <f t="shared" si="60"/>
        <v/>
      </c>
      <c r="C438" s="99"/>
      <c r="D438" s="100"/>
      <c r="E438" s="100"/>
      <c r="F438" s="57"/>
      <c r="G438" s="58">
        <f t="shared" si="61"/>
        <v>0</v>
      </c>
      <c r="H438" s="58">
        <f>IF(E438="",0,IFERROR(VLOOKUP(E438,档案费管理台账!$D$4:$H$1000,5,0),0))</f>
        <v>0</v>
      </c>
      <c r="I438" s="57"/>
      <c r="J438" s="57"/>
      <c r="K438" s="57"/>
      <c r="L438" s="57"/>
      <c r="M438" s="58" t="str">
        <f t="shared" si="62"/>
        <v/>
      </c>
      <c r="N438" s="102"/>
    </row>
    <row r="439" spans="1:14">
      <c r="A439" s="97" t="str">
        <f t="shared" si="59"/>
        <v/>
      </c>
      <c r="B439" s="98" t="str">
        <f t="shared" si="60"/>
        <v/>
      </c>
      <c r="C439" s="99"/>
      <c r="D439" s="100"/>
      <c r="E439" s="100"/>
      <c r="F439" s="57"/>
      <c r="G439" s="58">
        <f t="shared" si="61"/>
        <v>0</v>
      </c>
      <c r="H439" s="58">
        <f>IF(E439="",0,IFERROR(VLOOKUP(E439,档案费管理台账!$D$4:$H$1000,5,0),0))</f>
        <v>0</v>
      </c>
      <c r="I439" s="57"/>
      <c r="J439" s="57"/>
      <c r="K439" s="57"/>
      <c r="L439" s="57"/>
      <c r="M439" s="58" t="str">
        <f t="shared" si="62"/>
        <v/>
      </c>
      <c r="N439" s="102"/>
    </row>
    <row r="440" spans="1:14">
      <c r="A440" s="97" t="str">
        <f t="shared" si="59"/>
        <v/>
      </c>
      <c r="B440" s="98" t="str">
        <f t="shared" si="60"/>
        <v/>
      </c>
      <c r="C440" s="99"/>
      <c r="D440" s="100"/>
      <c r="E440" s="100"/>
      <c r="F440" s="57"/>
      <c r="G440" s="58">
        <f t="shared" si="61"/>
        <v>0</v>
      </c>
      <c r="H440" s="58">
        <f>IF(E440="",0,IFERROR(VLOOKUP(E440,档案费管理台账!$D$4:$H$1000,5,0),0))</f>
        <v>0</v>
      </c>
      <c r="I440" s="57"/>
      <c r="J440" s="57"/>
      <c r="K440" s="57"/>
      <c r="L440" s="57"/>
      <c r="M440" s="58" t="str">
        <f t="shared" si="62"/>
        <v/>
      </c>
      <c r="N440" s="102"/>
    </row>
    <row r="441" spans="1:14">
      <c r="A441" s="97" t="str">
        <f t="shared" si="59"/>
        <v/>
      </c>
      <c r="B441" s="98" t="str">
        <f t="shared" si="60"/>
        <v/>
      </c>
      <c r="C441" s="99"/>
      <c r="D441" s="100"/>
      <c r="E441" s="100"/>
      <c r="F441" s="57"/>
      <c r="G441" s="58">
        <f t="shared" si="61"/>
        <v>0</v>
      </c>
      <c r="H441" s="58">
        <f>IF(E441="",0,IFERROR(VLOOKUP(E441,档案费管理台账!$D$4:$H$1000,5,0),0))</f>
        <v>0</v>
      </c>
      <c r="I441" s="57"/>
      <c r="J441" s="57"/>
      <c r="K441" s="57"/>
      <c r="L441" s="57"/>
      <c r="M441" s="58" t="str">
        <f t="shared" si="62"/>
        <v/>
      </c>
      <c r="N441" s="102"/>
    </row>
    <row r="442" spans="1:14">
      <c r="A442" s="97" t="str">
        <f t="shared" si="59"/>
        <v/>
      </c>
      <c r="B442" s="98" t="str">
        <f t="shared" si="60"/>
        <v/>
      </c>
      <c r="C442" s="99"/>
      <c r="D442" s="100"/>
      <c r="E442" s="100"/>
      <c r="F442" s="57"/>
      <c r="G442" s="58">
        <f t="shared" si="61"/>
        <v>0</v>
      </c>
      <c r="H442" s="58">
        <f>IF(E442="",0,IFERROR(VLOOKUP(E442,档案费管理台账!$D$4:$H$1000,5,0),0))</f>
        <v>0</v>
      </c>
      <c r="I442" s="57"/>
      <c r="J442" s="57"/>
      <c r="K442" s="57"/>
      <c r="L442" s="57"/>
      <c r="M442" s="58" t="str">
        <f t="shared" si="62"/>
        <v/>
      </c>
      <c r="N442" s="102"/>
    </row>
    <row r="443" spans="1:14">
      <c r="A443" s="97" t="str">
        <f t="shared" si="59"/>
        <v/>
      </c>
      <c r="B443" s="98" t="str">
        <f t="shared" si="60"/>
        <v/>
      </c>
      <c r="C443" s="99"/>
      <c r="D443" s="100"/>
      <c r="E443" s="100"/>
      <c r="F443" s="57"/>
      <c r="G443" s="58">
        <f t="shared" si="61"/>
        <v>0</v>
      </c>
      <c r="H443" s="58">
        <f>IF(E443="",0,IFERROR(VLOOKUP(E443,档案费管理台账!$D$4:$H$1000,5,0),0))</f>
        <v>0</v>
      </c>
      <c r="I443" s="57"/>
      <c r="J443" s="57"/>
      <c r="K443" s="57"/>
      <c r="L443" s="57"/>
      <c r="M443" s="58" t="str">
        <f t="shared" si="62"/>
        <v/>
      </c>
      <c r="N443" s="102"/>
    </row>
    <row r="444" spans="1:14">
      <c r="A444" s="97" t="str">
        <f t="shared" si="59"/>
        <v/>
      </c>
      <c r="B444" s="98" t="str">
        <f t="shared" si="60"/>
        <v/>
      </c>
      <c r="C444" s="99"/>
      <c r="D444" s="100"/>
      <c r="E444" s="100"/>
      <c r="F444" s="57"/>
      <c r="G444" s="58">
        <f t="shared" si="61"/>
        <v>0</v>
      </c>
      <c r="H444" s="58">
        <f>IF(E444="",0,IFERROR(VLOOKUP(E444,档案费管理台账!$D$4:$H$1000,5,0),0))</f>
        <v>0</v>
      </c>
      <c r="I444" s="57"/>
      <c r="J444" s="57"/>
      <c r="K444" s="57"/>
      <c r="L444" s="57"/>
      <c r="M444" s="58" t="str">
        <f t="shared" si="62"/>
        <v/>
      </c>
      <c r="N444" s="102"/>
    </row>
    <row r="445" spans="1:14">
      <c r="A445" s="97" t="str">
        <f t="shared" si="59"/>
        <v/>
      </c>
      <c r="B445" s="98" t="str">
        <f t="shared" si="60"/>
        <v/>
      </c>
      <c r="C445" s="99"/>
      <c r="D445" s="100"/>
      <c r="E445" s="100"/>
      <c r="F445" s="57"/>
      <c r="G445" s="58">
        <f t="shared" si="61"/>
        <v>0</v>
      </c>
      <c r="H445" s="58">
        <f>IF(E445="",0,IFERROR(VLOOKUP(E445,档案费管理台账!$D$4:$H$1000,5,0),0))</f>
        <v>0</v>
      </c>
      <c r="I445" s="57"/>
      <c r="J445" s="57"/>
      <c r="K445" s="57"/>
      <c r="L445" s="57"/>
      <c r="M445" s="58" t="str">
        <f t="shared" si="62"/>
        <v/>
      </c>
      <c r="N445" s="102"/>
    </row>
    <row r="446" spans="1:14">
      <c r="A446" s="97" t="str">
        <f t="shared" si="59"/>
        <v/>
      </c>
      <c r="B446" s="98" t="str">
        <f t="shared" si="60"/>
        <v/>
      </c>
      <c r="C446" s="99"/>
      <c r="D446" s="100"/>
      <c r="E446" s="100"/>
      <c r="F446" s="57"/>
      <c r="G446" s="58">
        <f t="shared" si="61"/>
        <v>0</v>
      </c>
      <c r="H446" s="58">
        <f>IF(E446="",0,IFERROR(VLOOKUP(E446,档案费管理台账!$D$4:$H$1000,5,0),0))</f>
        <v>0</v>
      </c>
      <c r="I446" s="57"/>
      <c r="J446" s="57"/>
      <c r="K446" s="57"/>
      <c r="L446" s="57"/>
      <c r="M446" s="58" t="str">
        <f t="shared" si="62"/>
        <v/>
      </c>
      <c r="N446" s="102"/>
    </row>
    <row r="447" spans="1:14">
      <c r="A447" s="97" t="str">
        <f t="shared" si="59"/>
        <v/>
      </c>
      <c r="B447" s="98" t="str">
        <f t="shared" si="60"/>
        <v/>
      </c>
      <c r="C447" s="99"/>
      <c r="D447" s="100"/>
      <c r="E447" s="100"/>
      <c r="F447" s="57"/>
      <c r="G447" s="58">
        <f t="shared" si="61"/>
        <v>0</v>
      </c>
      <c r="H447" s="58">
        <f>IF(E447="",0,IFERROR(VLOOKUP(E447,档案费管理台账!$D$4:$H$1000,5,0),0))</f>
        <v>0</v>
      </c>
      <c r="I447" s="57"/>
      <c r="J447" s="57"/>
      <c r="K447" s="57"/>
      <c r="L447" s="57"/>
      <c r="M447" s="58" t="str">
        <f t="shared" si="62"/>
        <v/>
      </c>
      <c r="N447" s="102"/>
    </row>
    <row r="448" spans="1:14">
      <c r="A448" s="97" t="str">
        <f t="shared" si="59"/>
        <v/>
      </c>
      <c r="B448" s="98" t="str">
        <f t="shared" si="60"/>
        <v/>
      </c>
      <c r="C448" s="99"/>
      <c r="D448" s="100"/>
      <c r="E448" s="100"/>
      <c r="F448" s="57"/>
      <c r="G448" s="58">
        <f t="shared" si="61"/>
        <v>0</v>
      </c>
      <c r="H448" s="58">
        <f>IF(E448="",0,IFERROR(VLOOKUP(E448,档案费管理台账!$D$4:$H$1000,5,0),0))</f>
        <v>0</v>
      </c>
      <c r="I448" s="57"/>
      <c r="J448" s="57"/>
      <c r="K448" s="57"/>
      <c r="L448" s="57"/>
      <c r="M448" s="58" t="str">
        <f t="shared" si="62"/>
        <v/>
      </c>
      <c r="N448" s="102"/>
    </row>
    <row r="449" spans="1:14">
      <c r="A449" s="97" t="str">
        <f t="shared" si="59"/>
        <v/>
      </c>
      <c r="B449" s="98" t="str">
        <f t="shared" si="60"/>
        <v/>
      </c>
      <c r="C449" s="99"/>
      <c r="D449" s="100"/>
      <c r="E449" s="100"/>
      <c r="F449" s="57"/>
      <c r="G449" s="58">
        <f t="shared" si="61"/>
        <v>0</v>
      </c>
      <c r="H449" s="58">
        <f>IF(E449="",0,IFERROR(VLOOKUP(E449,档案费管理台账!$D$4:$H$1000,5,0),0))</f>
        <v>0</v>
      </c>
      <c r="I449" s="57"/>
      <c r="J449" s="57"/>
      <c r="K449" s="57"/>
      <c r="L449" s="57"/>
      <c r="M449" s="58" t="str">
        <f t="shared" si="62"/>
        <v/>
      </c>
      <c r="N449" s="102"/>
    </row>
    <row r="450" spans="1:14">
      <c r="A450" s="97" t="str">
        <f t="shared" si="59"/>
        <v/>
      </c>
      <c r="B450" s="98" t="str">
        <f t="shared" si="60"/>
        <v/>
      </c>
      <c r="C450" s="99"/>
      <c r="D450" s="100"/>
      <c r="E450" s="100"/>
      <c r="F450" s="57"/>
      <c r="G450" s="58">
        <f t="shared" si="61"/>
        <v>0</v>
      </c>
      <c r="H450" s="58">
        <f>IF(E450="",0,IFERROR(VLOOKUP(E450,档案费管理台账!$D$4:$H$1000,5,0),0))</f>
        <v>0</v>
      </c>
      <c r="I450" s="57"/>
      <c r="J450" s="57"/>
      <c r="K450" s="57"/>
      <c r="L450" s="57"/>
      <c r="M450" s="58" t="str">
        <f t="shared" si="62"/>
        <v/>
      </c>
      <c r="N450" s="102"/>
    </row>
    <row r="451" spans="1:14">
      <c r="A451" s="97" t="str">
        <f t="shared" si="59"/>
        <v/>
      </c>
      <c r="B451" s="98" t="str">
        <f t="shared" si="60"/>
        <v/>
      </c>
      <c r="C451" s="99"/>
      <c r="D451" s="100"/>
      <c r="E451" s="100"/>
      <c r="F451" s="57"/>
      <c r="G451" s="58">
        <f t="shared" si="61"/>
        <v>0</v>
      </c>
      <c r="H451" s="58">
        <f>IF(E451="",0,IFERROR(VLOOKUP(E451,档案费管理台账!$D$4:$H$1000,5,0),0))</f>
        <v>0</v>
      </c>
      <c r="I451" s="57"/>
      <c r="J451" s="57"/>
      <c r="K451" s="57"/>
      <c r="L451" s="57"/>
      <c r="M451" s="58" t="str">
        <f t="shared" si="62"/>
        <v/>
      </c>
      <c r="N451" s="102"/>
    </row>
    <row r="452" spans="1:14">
      <c r="A452" s="97" t="str">
        <f t="shared" si="59"/>
        <v/>
      </c>
      <c r="B452" s="98" t="str">
        <f t="shared" si="60"/>
        <v/>
      </c>
      <c r="C452" s="99"/>
      <c r="D452" s="100"/>
      <c r="E452" s="100"/>
      <c r="F452" s="57"/>
      <c r="G452" s="58">
        <f t="shared" si="61"/>
        <v>0</v>
      </c>
      <c r="H452" s="58">
        <f>IF(E452="",0,IFERROR(VLOOKUP(E452,档案费管理台账!$D$4:$H$1000,5,0),0))</f>
        <v>0</v>
      </c>
      <c r="I452" s="57"/>
      <c r="J452" s="57"/>
      <c r="K452" s="57"/>
      <c r="L452" s="57"/>
      <c r="M452" s="58" t="str">
        <f t="shared" si="62"/>
        <v/>
      </c>
      <c r="N452" s="102"/>
    </row>
    <row r="453" spans="1:14">
      <c r="A453" s="97" t="str">
        <f t="shared" si="59"/>
        <v/>
      </c>
      <c r="B453" s="98" t="str">
        <f t="shared" si="60"/>
        <v/>
      </c>
      <c r="C453" s="99"/>
      <c r="D453" s="100"/>
      <c r="E453" s="100"/>
      <c r="F453" s="57"/>
      <c r="G453" s="58">
        <f t="shared" si="61"/>
        <v>0</v>
      </c>
      <c r="H453" s="58">
        <f>IF(E453="",0,IFERROR(VLOOKUP(E453,档案费管理台账!$D$4:$H$1000,5,0),0))</f>
        <v>0</v>
      </c>
      <c r="I453" s="57"/>
      <c r="J453" s="57"/>
      <c r="K453" s="57"/>
      <c r="L453" s="57"/>
      <c r="M453" s="58" t="str">
        <f t="shared" si="62"/>
        <v/>
      </c>
      <c r="N453" s="102"/>
    </row>
    <row r="454" spans="1:14">
      <c r="A454" s="97" t="str">
        <f t="shared" si="59"/>
        <v/>
      </c>
      <c r="B454" s="98" t="str">
        <f t="shared" si="60"/>
        <v/>
      </c>
      <c r="C454" s="99"/>
      <c r="D454" s="100"/>
      <c r="E454" s="100"/>
      <c r="F454" s="57"/>
      <c r="G454" s="58">
        <f t="shared" si="61"/>
        <v>0</v>
      </c>
      <c r="H454" s="58">
        <f>IF(E454="",0,IFERROR(VLOOKUP(E454,档案费管理台账!$D$4:$H$1000,5,0),0))</f>
        <v>0</v>
      </c>
      <c r="I454" s="57"/>
      <c r="J454" s="57"/>
      <c r="K454" s="57"/>
      <c r="L454" s="57"/>
      <c r="M454" s="58" t="str">
        <f t="shared" si="62"/>
        <v/>
      </c>
      <c r="N454" s="102"/>
    </row>
    <row r="455" spans="1:14">
      <c r="A455" s="97" t="str">
        <f t="shared" si="59"/>
        <v/>
      </c>
      <c r="B455" s="98" t="str">
        <f t="shared" si="60"/>
        <v/>
      </c>
      <c r="C455" s="99"/>
      <c r="D455" s="100"/>
      <c r="E455" s="100"/>
      <c r="F455" s="57"/>
      <c r="G455" s="58">
        <f t="shared" si="61"/>
        <v>0</v>
      </c>
      <c r="H455" s="58">
        <f>IF(E455="",0,IFERROR(VLOOKUP(E455,档案费管理台账!$D$4:$H$1000,5,0),0))</f>
        <v>0</v>
      </c>
      <c r="I455" s="57"/>
      <c r="J455" s="57"/>
      <c r="K455" s="57"/>
      <c r="L455" s="57"/>
      <c r="M455" s="58" t="str">
        <f t="shared" si="62"/>
        <v/>
      </c>
      <c r="N455" s="102"/>
    </row>
    <row r="456" spans="1:14">
      <c r="A456" s="97" t="str">
        <f t="shared" si="59"/>
        <v/>
      </c>
      <c r="B456" s="98" t="str">
        <f t="shared" si="60"/>
        <v/>
      </c>
      <c r="C456" s="99"/>
      <c r="D456" s="100"/>
      <c r="E456" s="100"/>
      <c r="F456" s="57"/>
      <c r="G456" s="58">
        <f t="shared" si="61"/>
        <v>0</v>
      </c>
      <c r="H456" s="58">
        <f>IF(E456="",0,IFERROR(VLOOKUP(E456,档案费管理台账!$D$4:$H$1000,5,0),0))</f>
        <v>0</v>
      </c>
      <c r="I456" s="57"/>
      <c r="J456" s="57"/>
      <c r="K456" s="57"/>
      <c r="L456" s="57"/>
      <c r="M456" s="58" t="str">
        <f t="shared" si="62"/>
        <v/>
      </c>
      <c r="N456" s="102"/>
    </row>
    <row r="457" spans="1:14">
      <c r="A457" s="97" t="str">
        <f t="shared" si="59"/>
        <v/>
      </c>
      <c r="B457" s="98" t="str">
        <f t="shared" si="60"/>
        <v/>
      </c>
      <c r="C457" s="99"/>
      <c r="D457" s="100"/>
      <c r="E457" s="100"/>
      <c r="F457" s="57"/>
      <c r="G457" s="58">
        <f t="shared" si="61"/>
        <v>0</v>
      </c>
      <c r="H457" s="58">
        <f>IF(E457="",0,IFERROR(VLOOKUP(E457,档案费管理台账!$D$4:$H$1000,5,0),0))</f>
        <v>0</v>
      </c>
      <c r="I457" s="57"/>
      <c r="J457" s="57"/>
      <c r="K457" s="57"/>
      <c r="L457" s="57"/>
      <c r="M457" s="58" t="str">
        <f t="shared" si="62"/>
        <v/>
      </c>
      <c r="N457" s="102"/>
    </row>
    <row r="458" spans="1:14">
      <c r="A458" s="97" t="str">
        <f t="shared" si="59"/>
        <v/>
      </c>
      <c r="B458" s="98" t="str">
        <f t="shared" si="60"/>
        <v/>
      </c>
      <c r="C458" s="99"/>
      <c r="D458" s="100"/>
      <c r="E458" s="100"/>
      <c r="F458" s="57"/>
      <c r="G458" s="58">
        <f t="shared" si="61"/>
        <v>0</v>
      </c>
      <c r="H458" s="58">
        <f>IF(E458="",0,IFERROR(VLOOKUP(E458,档案费管理台账!$D$4:$H$1000,5,0),0))</f>
        <v>0</v>
      </c>
      <c r="I458" s="57"/>
      <c r="J458" s="57"/>
      <c r="K458" s="57"/>
      <c r="L458" s="57"/>
      <c r="M458" s="58" t="str">
        <f t="shared" si="62"/>
        <v/>
      </c>
      <c r="N458" s="102"/>
    </row>
    <row r="459" spans="1:14">
      <c r="A459" s="97" t="str">
        <f t="shared" si="59"/>
        <v/>
      </c>
      <c r="B459" s="98" t="str">
        <f t="shared" si="60"/>
        <v/>
      </c>
      <c r="C459" s="99"/>
      <c r="D459" s="100"/>
      <c r="E459" s="100"/>
      <c r="F459" s="57"/>
      <c r="G459" s="58">
        <f t="shared" si="61"/>
        <v>0</v>
      </c>
      <c r="H459" s="58">
        <f>IF(E459="",0,IFERROR(VLOOKUP(E459,档案费管理台账!$D$4:$H$1000,5,0),0))</f>
        <v>0</v>
      </c>
      <c r="I459" s="57"/>
      <c r="J459" s="57"/>
      <c r="K459" s="57"/>
      <c r="L459" s="57"/>
      <c r="M459" s="58" t="str">
        <f t="shared" si="62"/>
        <v/>
      </c>
      <c r="N459" s="102"/>
    </row>
    <row r="460" spans="1:14">
      <c r="A460" s="97" t="str">
        <f t="shared" si="59"/>
        <v/>
      </c>
      <c r="B460" s="98" t="str">
        <f t="shared" si="60"/>
        <v/>
      </c>
      <c r="C460" s="99"/>
      <c r="D460" s="100"/>
      <c r="E460" s="100"/>
      <c r="F460" s="57"/>
      <c r="G460" s="58">
        <f t="shared" si="61"/>
        <v>0</v>
      </c>
      <c r="H460" s="58">
        <f>IF(E460="",0,IFERROR(VLOOKUP(E460,档案费管理台账!$D$4:$H$1000,5,0),0))</f>
        <v>0</v>
      </c>
      <c r="I460" s="57"/>
      <c r="J460" s="57"/>
      <c r="K460" s="57"/>
      <c r="L460" s="57"/>
      <c r="M460" s="58" t="str">
        <f t="shared" si="62"/>
        <v/>
      </c>
      <c r="N460" s="102"/>
    </row>
    <row r="461" spans="1:14">
      <c r="A461" s="97" t="str">
        <f t="shared" si="59"/>
        <v/>
      </c>
      <c r="B461" s="98" t="str">
        <f t="shared" si="60"/>
        <v/>
      </c>
      <c r="C461" s="99"/>
      <c r="D461" s="100"/>
      <c r="E461" s="100"/>
      <c r="F461" s="57"/>
      <c r="G461" s="58">
        <f t="shared" si="61"/>
        <v>0</v>
      </c>
      <c r="H461" s="58">
        <f>IF(E461="",0,IFERROR(VLOOKUP(E461,档案费管理台账!$D$4:$H$1000,5,0),0))</f>
        <v>0</v>
      </c>
      <c r="I461" s="57"/>
      <c r="J461" s="57"/>
      <c r="K461" s="57"/>
      <c r="L461" s="57"/>
      <c r="M461" s="58" t="str">
        <f t="shared" si="62"/>
        <v/>
      </c>
      <c r="N461" s="102"/>
    </row>
    <row r="462" spans="1:14">
      <c r="A462" s="97" t="str">
        <f t="shared" si="59"/>
        <v/>
      </c>
      <c r="B462" s="98" t="str">
        <f t="shared" si="60"/>
        <v/>
      </c>
      <c r="C462" s="99"/>
      <c r="D462" s="100"/>
      <c r="E462" s="100"/>
      <c r="F462" s="57"/>
      <c r="G462" s="58">
        <f t="shared" si="61"/>
        <v>0</v>
      </c>
      <c r="H462" s="58">
        <f>IF(E462="",0,IFERROR(VLOOKUP(E462,档案费管理台账!$D$4:$H$1000,5,0),0))</f>
        <v>0</v>
      </c>
      <c r="I462" s="57"/>
      <c r="J462" s="57"/>
      <c r="K462" s="57"/>
      <c r="L462" s="57"/>
      <c r="M462" s="58" t="str">
        <f t="shared" si="62"/>
        <v/>
      </c>
      <c r="N462" s="102"/>
    </row>
    <row r="463" spans="1:14">
      <c r="A463" s="97" t="str">
        <f t="shared" si="59"/>
        <v/>
      </c>
      <c r="B463" s="98" t="str">
        <f t="shared" si="60"/>
        <v/>
      </c>
      <c r="C463" s="99"/>
      <c r="D463" s="100"/>
      <c r="E463" s="100"/>
      <c r="F463" s="57"/>
      <c r="G463" s="58">
        <f t="shared" si="61"/>
        <v>0</v>
      </c>
      <c r="H463" s="58">
        <f>IF(E463="",0,IFERROR(VLOOKUP(E463,档案费管理台账!$D$4:$H$1000,5,0),0))</f>
        <v>0</v>
      </c>
      <c r="I463" s="57"/>
      <c r="J463" s="57"/>
      <c r="K463" s="57"/>
      <c r="L463" s="57"/>
      <c r="M463" s="58" t="str">
        <f t="shared" si="62"/>
        <v/>
      </c>
      <c r="N463" s="102"/>
    </row>
    <row r="464" spans="1:14">
      <c r="A464" s="97" t="str">
        <f t="shared" si="59"/>
        <v/>
      </c>
      <c r="B464" s="98" t="str">
        <f t="shared" si="60"/>
        <v/>
      </c>
      <c r="C464" s="99"/>
      <c r="D464" s="100"/>
      <c r="E464" s="100"/>
      <c r="F464" s="57"/>
      <c r="G464" s="58">
        <f t="shared" si="61"/>
        <v>0</v>
      </c>
      <c r="H464" s="58">
        <f>IF(E464="",0,IFERROR(VLOOKUP(E464,档案费管理台账!$D$4:$H$1000,5,0),0))</f>
        <v>0</v>
      </c>
      <c r="I464" s="57"/>
      <c r="J464" s="57"/>
      <c r="K464" s="57"/>
      <c r="L464" s="57"/>
      <c r="M464" s="58" t="str">
        <f t="shared" si="62"/>
        <v/>
      </c>
      <c r="N464" s="102"/>
    </row>
    <row r="465" spans="1:14">
      <c r="A465" s="97" t="str">
        <f t="shared" si="59"/>
        <v/>
      </c>
      <c r="B465" s="98" t="str">
        <f t="shared" si="60"/>
        <v/>
      </c>
      <c r="C465" s="99"/>
      <c r="D465" s="100"/>
      <c r="E465" s="100"/>
      <c r="F465" s="57"/>
      <c r="G465" s="58">
        <f t="shared" si="61"/>
        <v>0</v>
      </c>
      <c r="H465" s="58">
        <f>IF(E465="",0,IFERROR(VLOOKUP(E465,档案费管理台账!$D$4:$H$1000,5,0),0))</f>
        <v>0</v>
      </c>
      <c r="I465" s="57"/>
      <c r="J465" s="57"/>
      <c r="K465" s="57"/>
      <c r="L465" s="57"/>
      <c r="M465" s="58" t="str">
        <f t="shared" si="62"/>
        <v/>
      </c>
      <c r="N465" s="102"/>
    </row>
    <row r="466" spans="1:14">
      <c r="A466" s="97" t="str">
        <f t="shared" si="59"/>
        <v/>
      </c>
      <c r="B466" s="98" t="str">
        <f t="shared" si="60"/>
        <v/>
      </c>
      <c r="C466" s="99"/>
      <c r="D466" s="100"/>
      <c r="E466" s="100"/>
      <c r="F466" s="57"/>
      <c r="G466" s="58">
        <f t="shared" si="61"/>
        <v>0</v>
      </c>
      <c r="H466" s="58">
        <f>IF(E466="",0,IFERROR(VLOOKUP(E466,档案费管理台账!$D$4:$H$1000,5,0),0))</f>
        <v>0</v>
      </c>
      <c r="I466" s="57"/>
      <c r="J466" s="57"/>
      <c r="K466" s="57"/>
      <c r="L466" s="57"/>
      <c r="M466" s="58" t="str">
        <f t="shared" si="62"/>
        <v/>
      </c>
      <c r="N466" s="102"/>
    </row>
    <row r="467" spans="1:14">
      <c r="A467" s="97" t="str">
        <f t="shared" si="59"/>
        <v/>
      </c>
      <c r="B467" s="98" t="str">
        <f t="shared" si="60"/>
        <v/>
      </c>
      <c r="C467" s="99"/>
      <c r="D467" s="100"/>
      <c r="E467" s="100"/>
      <c r="F467" s="57"/>
      <c r="G467" s="58">
        <f t="shared" si="61"/>
        <v>0</v>
      </c>
      <c r="H467" s="58">
        <f>IF(E467="",0,IFERROR(VLOOKUP(E467,档案费管理台账!$D$4:$H$1000,5,0),0))</f>
        <v>0</v>
      </c>
      <c r="I467" s="57"/>
      <c r="J467" s="57"/>
      <c r="K467" s="57"/>
      <c r="L467" s="57"/>
      <c r="M467" s="58" t="str">
        <f t="shared" si="62"/>
        <v/>
      </c>
      <c r="N467" s="102"/>
    </row>
    <row r="468" spans="1:14">
      <c r="A468" s="97" t="str">
        <f t="shared" si="59"/>
        <v/>
      </c>
      <c r="B468" s="98" t="str">
        <f t="shared" si="60"/>
        <v/>
      </c>
      <c r="C468" s="99"/>
      <c r="D468" s="100"/>
      <c r="E468" s="100"/>
      <c r="F468" s="57"/>
      <c r="G468" s="58">
        <f t="shared" si="61"/>
        <v>0</v>
      </c>
      <c r="H468" s="58">
        <f>IF(E468="",0,IFERROR(VLOOKUP(E468,档案费管理台账!$D$4:$H$1000,5,0),0))</f>
        <v>0</v>
      </c>
      <c r="I468" s="57"/>
      <c r="J468" s="57"/>
      <c r="K468" s="57"/>
      <c r="L468" s="57"/>
      <c r="M468" s="58" t="str">
        <f t="shared" si="62"/>
        <v/>
      </c>
      <c r="N468" s="102"/>
    </row>
    <row r="469" spans="1:14">
      <c r="A469" s="97" t="str">
        <f t="shared" si="59"/>
        <v/>
      </c>
      <c r="B469" s="98" t="str">
        <f t="shared" si="60"/>
        <v/>
      </c>
      <c r="C469" s="99"/>
      <c r="D469" s="100"/>
      <c r="E469" s="100"/>
      <c r="F469" s="57"/>
      <c r="G469" s="58">
        <f t="shared" si="61"/>
        <v>0</v>
      </c>
      <c r="H469" s="58">
        <f>IF(E469="",0,IFERROR(VLOOKUP(E469,档案费管理台账!$D$4:$H$1000,5,0),0))</f>
        <v>0</v>
      </c>
      <c r="I469" s="57"/>
      <c r="J469" s="57"/>
      <c r="K469" s="57"/>
      <c r="L469" s="57"/>
      <c r="M469" s="58" t="str">
        <f t="shared" si="62"/>
        <v/>
      </c>
      <c r="N469" s="102"/>
    </row>
    <row r="470" spans="1:14">
      <c r="A470" s="97" t="str">
        <f t="shared" si="59"/>
        <v/>
      </c>
      <c r="B470" s="98" t="str">
        <f t="shared" si="60"/>
        <v/>
      </c>
      <c r="C470" s="99"/>
      <c r="D470" s="100"/>
      <c r="E470" s="100"/>
      <c r="F470" s="57"/>
      <c r="G470" s="58">
        <f t="shared" si="61"/>
        <v>0</v>
      </c>
      <c r="H470" s="58">
        <f>IF(E470="",0,IFERROR(VLOOKUP(E470,档案费管理台账!$D$4:$H$1000,5,0),0))</f>
        <v>0</v>
      </c>
      <c r="I470" s="57"/>
      <c r="J470" s="57"/>
      <c r="K470" s="57"/>
      <c r="L470" s="57"/>
      <c r="M470" s="58" t="str">
        <f t="shared" si="62"/>
        <v/>
      </c>
      <c r="N470" s="102"/>
    </row>
    <row r="471" spans="1:14">
      <c r="A471" s="97" t="str">
        <f t="shared" si="59"/>
        <v/>
      </c>
      <c r="B471" s="98" t="str">
        <f t="shared" si="60"/>
        <v/>
      </c>
      <c r="C471" s="99"/>
      <c r="D471" s="100"/>
      <c r="E471" s="100"/>
      <c r="F471" s="57"/>
      <c r="G471" s="58">
        <f t="shared" si="61"/>
        <v>0</v>
      </c>
      <c r="H471" s="58">
        <f>IF(E471="",0,IFERROR(VLOOKUP(E471,档案费管理台账!$D$4:$H$1000,5,0),0))</f>
        <v>0</v>
      </c>
      <c r="I471" s="57"/>
      <c r="J471" s="57"/>
      <c r="K471" s="57"/>
      <c r="L471" s="57"/>
      <c r="M471" s="58" t="str">
        <f t="shared" si="62"/>
        <v/>
      </c>
      <c r="N471" s="102"/>
    </row>
    <row r="472" spans="1:14">
      <c r="A472" s="97" t="str">
        <f t="shared" si="59"/>
        <v/>
      </c>
      <c r="B472" s="98" t="str">
        <f t="shared" si="60"/>
        <v/>
      </c>
      <c r="C472" s="99"/>
      <c r="D472" s="100"/>
      <c r="E472" s="100"/>
      <c r="F472" s="57"/>
      <c r="G472" s="58">
        <f t="shared" si="61"/>
        <v>0</v>
      </c>
      <c r="H472" s="58">
        <f>IF(E472="",0,IFERROR(VLOOKUP(E472,档案费管理台账!$D$4:$H$1000,5,0),0))</f>
        <v>0</v>
      </c>
      <c r="I472" s="57"/>
      <c r="J472" s="57"/>
      <c r="K472" s="57"/>
      <c r="L472" s="57"/>
      <c r="M472" s="58" t="str">
        <f t="shared" si="62"/>
        <v/>
      </c>
      <c r="N472" s="102"/>
    </row>
    <row r="473" spans="1:14">
      <c r="A473" s="97" t="str">
        <f t="shared" si="59"/>
        <v/>
      </c>
      <c r="B473" s="98" t="str">
        <f t="shared" si="60"/>
        <v/>
      </c>
      <c r="C473" s="99"/>
      <c r="D473" s="100"/>
      <c r="E473" s="100"/>
      <c r="F473" s="57"/>
      <c r="G473" s="58">
        <f t="shared" si="61"/>
        <v>0</v>
      </c>
      <c r="H473" s="58">
        <f>IF(E473="",0,IFERROR(VLOOKUP(E473,档案费管理台账!$D$4:$H$1000,5,0),0))</f>
        <v>0</v>
      </c>
      <c r="I473" s="57"/>
      <c r="J473" s="57"/>
      <c r="K473" s="57"/>
      <c r="L473" s="57"/>
      <c r="M473" s="58" t="str">
        <f t="shared" si="62"/>
        <v/>
      </c>
      <c r="N473" s="102"/>
    </row>
    <row r="474" spans="1:14">
      <c r="A474" s="97" t="str">
        <f t="shared" si="59"/>
        <v/>
      </c>
      <c r="B474" s="98" t="str">
        <f t="shared" si="60"/>
        <v/>
      </c>
      <c r="C474" s="99"/>
      <c r="D474" s="100"/>
      <c r="E474" s="100"/>
      <c r="F474" s="57"/>
      <c r="G474" s="58">
        <f t="shared" si="61"/>
        <v>0</v>
      </c>
      <c r="H474" s="58">
        <f>IF(E474="",0,IFERROR(VLOOKUP(E474,档案费管理台账!$D$4:$H$1000,5,0),0))</f>
        <v>0</v>
      </c>
      <c r="I474" s="57"/>
      <c r="J474" s="57"/>
      <c r="K474" s="57"/>
      <c r="L474" s="57"/>
      <c r="M474" s="58" t="str">
        <f t="shared" si="62"/>
        <v/>
      </c>
      <c r="N474" s="102"/>
    </row>
    <row r="475" spans="1:14">
      <c r="A475" s="97" t="str">
        <f t="shared" si="59"/>
        <v/>
      </c>
      <c r="B475" s="98" t="str">
        <f t="shared" si="60"/>
        <v/>
      </c>
      <c r="C475" s="99"/>
      <c r="D475" s="100"/>
      <c r="E475" s="100"/>
      <c r="F475" s="57"/>
      <c r="G475" s="58">
        <f t="shared" si="61"/>
        <v>0</v>
      </c>
      <c r="H475" s="58">
        <f>IF(E475="",0,IFERROR(VLOOKUP(E475,档案费管理台账!$D$4:$H$1000,5,0),0))</f>
        <v>0</v>
      </c>
      <c r="I475" s="57"/>
      <c r="J475" s="57"/>
      <c r="K475" s="57"/>
      <c r="L475" s="57"/>
      <c r="M475" s="58" t="str">
        <f t="shared" si="62"/>
        <v/>
      </c>
      <c r="N475" s="102"/>
    </row>
    <row r="476" spans="1:14">
      <c r="A476" s="97" t="str">
        <f t="shared" si="59"/>
        <v/>
      </c>
      <c r="B476" s="98" t="str">
        <f t="shared" si="60"/>
        <v/>
      </c>
      <c r="C476" s="99"/>
      <c r="D476" s="100"/>
      <c r="E476" s="100"/>
      <c r="F476" s="57"/>
      <c r="G476" s="58">
        <f t="shared" si="61"/>
        <v>0</v>
      </c>
      <c r="H476" s="58">
        <f>IF(E476="",0,IFERROR(VLOOKUP(E476,档案费管理台账!$D$4:$H$1000,5,0),0))</f>
        <v>0</v>
      </c>
      <c r="I476" s="57"/>
      <c r="J476" s="57"/>
      <c r="K476" s="57"/>
      <c r="L476" s="57"/>
      <c r="M476" s="58" t="str">
        <f t="shared" si="62"/>
        <v/>
      </c>
      <c r="N476" s="102"/>
    </row>
    <row r="477" spans="1:14">
      <c r="A477" s="97" t="str">
        <f t="shared" si="59"/>
        <v/>
      </c>
      <c r="B477" s="98" t="str">
        <f t="shared" si="60"/>
        <v/>
      </c>
      <c r="C477" s="99"/>
      <c r="D477" s="100"/>
      <c r="E477" s="100"/>
      <c r="F477" s="57"/>
      <c r="G477" s="58">
        <f t="shared" si="61"/>
        <v>0</v>
      </c>
      <c r="H477" s="58">
        <f>IF(E477="",0,IFERROR(VLOOKUP(E477,档案费管理台账!$D$4:$H$1000,5,0),0))</f>
        <v>0</v>
      </c>
      <c r="I477" s="57"/>
      <c r="J477" s="57"/>
      <c r="K477" s="57"/>
      <c r="L477" s="57"/>
      <c r="M477" s="58" t="str">
        <f t="shared" si="62"/>
        <v/>
      </c>
      <c r="N477" s="102"/>
    </row>
    <row r="478" spans="1:14">
      <c r="A478" s="97" t="str">
        <f t="shared" si="59"/>
        <v/>
      </c>
      <c r="B478" s="98" t="str">
        <f t="shared" si="60"/>
        <v/>
      </c>
      <c r="C478" s="99"/>
      <c r="D478" s="100"/>
      <c r="E478" s="100"/>
      <c r="F478" s="57"/>
      <c r="G478" s="58">
        <f t="shared" si="61"/>
        <v>0</v>
      </c>
      <c r="H478" s="58">
        <f>IF(E478="",0,IFERROR(VLOOKUP(E478,档案费管理台账!$D$4:$H$1000,5,0),0))</f>
        <v>0</v>
      </c>
      <c r="I478" s="57"/>
      <c r="J478" s="57"/>
      <c r="K478" s="57"/>
      <c r="L478" s="57"/>
      <c r="M478" s="58" t="str">
        <f t="shared" si="62"/>
        <v/>
      </c>
      <c r="N478" s="102"/>
    </row>
    <row r="479" spans="1:14">
      <c r="A479" s="97" t="str">
        <f t="shared" si="59"/>
        <v/>
      </c>
      <c r="B479" s="98" t="str">
        <f t="shared" si="60"/>
        <v/>
      </c>
      <c r="C479" s="99"/>
      <c r="D479" s="100"/>
      <c r="E479" s="100"/>
      <c r="F479" s="57"/>
      <c r="G479" s="58">
        <f t="shared" si="61"/>
        <v>0</v>
      </c>
      <c r="H479" s="58">
        <f>IF(E479="",0,IFERROR(VLOOKUP(E479,档案费管理台账!$D$4:$H$1000,5,0),0))</f>
        <v>0</v>
      </c>
      <c r="I479" s="57"/>
      <c r="J479" s="57"/>
      <c r="K479" s="57"/>
      <c r="L479" s="57"/>
      <c r="M479" s="58" t="str">
        <f t="shared" si="62"/>
        <v/>
      </c>
      <c r="N479" s="102"/>
    </row>
    <row r="480" spans="1:14">
      <c r="A480" s="97" t="str">
        <f t="shared" si="59"/>
        <v/>
      </c>
      <c r="B480" s="98" t="str">
        <f t="shared" si="60"/>
        <v/>
      </c>
      <c r="C480" s="99"/>
      <c r="D480" s="100"/>
      <c r="E480" s="100"/>
      <c r="F480" s="57"/>
      <c r="G480" s="58">
        <f t="shared" si="61"/>
        <v>0</v>
      </c>
      <c r="H480" s="58">
        <f>IF(E480="",0,IFERROR(VLOOKUP(E480,档案费管理台账!$D$4:$H$1000,5,0),0))</f>
        <v>0</v>
      </c>
      <c r="I480" s="57"/>
      <c r="J480" s="57"/>
      <c r="K480" s="57"/>
      <c r="L480" s="57"/>
      <c r="M480" s="58" t="str">
        <f t="shared" si="62"/>
        <v/>
      </c>
      <c r="N480" s="102"/>
    </row>
    <row r="481" spans="1:14">
      <c r="A481" s="97" t="str">
        <f t="shared" si="59"/>
        <v/>
      </c>
      <c r="B481" s="98" t="str">
        <f t="shared" si="60"/>
        <v/>
      </c>
      <c r="C481" s="99"/>
      <c r="D481" s="100"/>
      <c r="E481" s="100"/>
      <c r="F481" s="57"/>
      <c r="G481" s="58">
        <f t="shared" si="61"/>
        <v>0</v>
      </c>
      <c r="H481" s="58">
        <f>IF(E481="",0,IFERROR(VLOOKUP(E481,档案费管理台账!$D$4:$H$1000,5,0),0))</f>
        <v>0</v>
      </c>
      <c r="I481" s="57"/>
      <c r="J481" s="57"/>
      <c r="K481" s="57"/>
      <c r="L481" s="57"/>
      <c r="M481" s="58" t="str">
        <f t="shared" si="62"/>
        <v/>
      </c>
      <c r="N481" s="102"/>
    </row>
    <row r="482" spans="1:14">
      <c r="A482" s="97" t="str">
        <f t="shared" si="59"/>
        <v/>
      </c>
      <c r="B482" s="98" t="str">
        <f t="shared" si="60"/>
        <v/>
      </c>
      <c r="C482" s="99"/>
      <c r="D482" s="100"/>
      <c r="E482" s="100"/>
      <c r="F482" s="57"/>
      <c r="G482" s="58">
        <f t="shared" si="61"/>
        <v>0</v>
      </c>
      <c r="H482" s="58">
        <f>IF(E482="",0,IFERROR(VLOOKUP(E482,档案费管理台账!$D$4:$H$1000,5,0),0))</f>
        <v>0</v>
      </c>
      <c r="I482" s="57"/>
      <c r="J482" s="57"/>
      <c r="K482" s="57"/>
      <c r="L482" s="57"/>
      <c r="M482" s="58" t="str">
        <f t="shared" si="62"/>
        <v/>
      </c>
      <c r="N482" s="102"/>
    </row>
    <row r="483" spans="1:14">
      <c r="A483" s="97" t="str">
        <f t="shared" si="59"/>
        <v/>
      </c>
      <c r="B483" s="98" t="str">
        <f t="shared" si="60"/>
        <v/>
      </c>
      <c r="C483" s="99"/>
      <c r="D483" s="100"/>
      <c r="E483" s="100"/>
      <c r="F483" s="57"/>
      <c r="G483" s="58">
        <f t="shared" si="61"/>
        <v>0</v>
      </c>
      <c r="H483" s="58">
        <f>IF(E483="",0,IFERROR(VLOOKUP(E483,档案费管理台账!$D$4:$H$1000,5,0),0))</f>
        <v>0</v>
      </c>
      <c r="I483" s="57"/>
      <c r="J483" s="57"/>
      <c r="K483" s="57"/>
      <c r="L483" s="57"/>
      <c r="M483" s="58" t="str">
        <f t="shared" si="62"/>
        <v/>
      </c>
      <c r="N483" s="102"/>
    </row>
    <row r="484" spans="1:14">
      <c r="A484" s="97" t="str">
        <f t="shared" si="59"/>
        <v/>
      </c>
      <c r="B484" s="98" t="str">
        <f t="shared" si="60"/>
        <v/>
      </c>
      <c r="C484" s="99"/>
      <c r="D484" s="100"/>
      <c r="E484" s="100"/>
      <c r="F484" s="57"/>
      <c r="G484" s="58">
        <f t="shared" si="61"/>
        <v>0</v>
      </c>
      <c r="H484" s="58">
        <f>IF(E484="",0,IFERROR(VLOOKUP(E484,档案费管理台账!$D$4:$H$1000,5,0),0))</f>
        <v>0</v>
      </c>
      <c r="I484" s="57"/>
      <c r="J484" s="57"/>
      <c r="K484" s="57"/>
      <c r="L484" s="57"/>
      <c r="M484" s="58" t="str">
        <f t="shared" si="62"/>
        <v/>
      </c>
      <c r="N484" s="102"/>
    </row>
    <row r="485" spans="1:14">
      <c r="A485" s="97" t="str">
        <f t="shared" si="59"/>
        <v/>
      </c>
      <c r="B485" s="98" t="str">
        <f t="shared" si="60"/>
        <v/>
      </c>
      <c r="C485" s="99"/>
      <c r="D485" s="100"/>
      <c r="E485" s="100"/>
      <c r="F485" s="57"/>
      <c r="G485" s="58">
        <f t="shared" si="61"/>
        <v>0</v>
      </c>
      <c r="H485" s="58">
        <f>IF(E485="",0,IFERROR(VLOOKUP(E485,档案费管理台账!$D$4:$H$1000,5,0),0))</f>
        <v>0</v>
      </c>
      <c r="I485" s="57"/>
      <c r="J485" s="57"/>
      <c r="K485" s="57"/>
      <c r="L485" s="57"/>
      <c r="M485" s="58" t="str">
        <f t="shared" si="62"/>
        <v/>
      </c>
      <c r="N485" s="102"/>
    </row>
    <row r="486" spans="1:14">
      <c r="A486" s="97" t="str">
        <f t="shared" si="59"/>
        <v/>
      </c>
      <c r="B486" s="98" t="str">
        <f t="shared" si="60"/>
        <v/>
      </c>
      <c r="C486" s="99"/>
      <c r="D486" s="100"/>
      <c r="E486" s="100"/>
      <c r="F486" s="57"/>
      <c r="G486" s="58">
        <f t="shared" si="61"/>
        <v>0</v>
      </c>
      <c r="H486" s="58">
        <f>IF(E486="",0,IFERROR(VLOOKUP(E486,档案费管理台账!$D$4:$H$1000,5,0),0))</f>
        <v>0</v>
      </c>
      <c r="I486" s="57"/>
      <c r="J486" s="57"/>
      <c r="K486" s="57"/>
      <c r="L486" s="57"/>
      <c r="M486" s="58" t="str">
        <f t="shared" si="62"/>
        <v/>
      </c>
      <c r="N486" s="102"/>
    </row>
    <row r="487" spans="1:14">
      <c r="A487" s="97" t="str">
        <f t="shared" si="59"/>
        <v/>
      </c>
      <c r="B487" s="98" t="str">
        <f t="shared" si="60"/>
        <v/>
      </c>
      <c r="C487" s="99"/>
      <c r="D487" s="100"/>
      <c r="E487" s="100"/>
      <c r="F487" s="57"/>
      <c r="G487" s="58">
        <f t="shared" si="61"/>
        <v>0</v>
      </c>
      <c r="H487" s="58">
        <f>IF(E487="",0,IFERROR(VLOOKUP(E487,档案费管理台账!$D$4:$H$1000,5,0),0))</f>
        <v>0</v>
      </c>
      <c r="I487" s="57"/>
      <c r="J487" s="57"/>
      <c r="K487" s="57"/>
      <c r="L487" s="57"/>
      <c r="M487" s="58" t="str">
        <f t="shared" si="62"/>
        <v/>
      </c>
      <c r="N487" s="102"/>
    </row>
    <row r="488" spans="1:14">
      <c r="A488" s="97" t="str">
        <f t="shared" si="59"/>
        <v/>
      </c>
      <c r="B488" s="98" t="str">
        <f t="shared" si="60"/>
        <v/>
      </c>
      <c r="C488" s="99"/>
      <c r="D488" s="100"/>
      <c r="E488" s="100"/>
      <c r="F488" s="57"/>
      <c r="G488" s="58">
        <f t="shared" si="61"/>
        <v>0</v>
      </c>
      <c r="H488" s="58">
        <f>IF(E488="",0,IFERROR(VLOOKUP(E488,档案费管理台账!$D$4:$H$1000,5,0),0))</f>
        <v>0</v>
      </c>
      <c r="I488" s="57"/>
      <c r="J488" s="57"/>
      <c r="K488" s="57"/>
      <c r="L488" s="57"/>
      <c r="M488" s="58" t="str">
        <f t="shared" si="62"/>
        <v/>
      </c>
      <c r="N488" s="102"/>
    </row>
    <row r="489" spans="1:14">
      <c r="A489" s="97" t="str">
        <f t="shared" si="59"/>
        <v/>
      </c>
      <c r="B489" s="98" t="str">
        <f t="shared" si="60"/>
        <v/>
      </c>
      <c r="C489" s="99"/>
      <c r="D489" s="100"/>
      <c r="E489" s="100"/>
      <c r="F489" s="57"/>
      <c r="G489" s="58">
        <f t="shared" si="61"/>
        <v>0</v>
      </c>
      <c r="H489" s="58">
        <f>IF(E489="",0,IFERROR(VLOOKUP(E489,档案费管理台账!$D$4:$H$1000,5,0),0))</f>
        <v>0</v>
      </c>
      <c r="I489" s="57"/>
      <c r="J489" s="57"/>
      <c r="K489" s="57"/>
      <c r="L489" s="57"/>
      <c r="M489" s="58" t="str">
        <f t="shared" si="62"/>
        <v/>
      </c>
      <c r="N489" s="102"/>
    </row>
    <row r="490" spans="1:14">
      <c r="A490" s="97" t="str">
        <f t="shared" si="59"/>
        <v/>
      </c>
      <c r="B490" s="98" t="str">
        <f t="shared" si="60"/>
        <v/>
      </c>
      <c r="C490" s="99"/>
      <c r="D490" s="100"/>
      <c r="E490" s="100"/>
      <c r="F490" s="57"/>
      <c r="G490" s="58">
        <f t="shared" si="61"/>
        <v>0</v>
      </c>
      <c r="H490" s="58">
        <f>IF(E490="",0,IFERROR(VLOOKUP(E490,档案费管理台账!$D$4:$H$1000,5,0),0))</f>
        <v>0</v>
      </c>
      <c r="I490" s="57"/>
      <c r="J490" s="57"/>
      <c r="K490" s="57"/>
      <c r="L490" s="57"/>
      <c r="M490" s="58" t="str">
        <f t="shared" si="62"/>
        <v/>
      </c>
      <c r="N490" s="102"/>
    </row>
    <row r="491" spans="1:14">
      <c r="A491" s="97" t="str">
        <f t="shared" si="59"/>
        <v/>
      </c>
      <c r="B491" s="98" t="str">
        <f t="shared" si="60"/>
        <v/>
      </c>
      <c r="C491" s="99"/>
      <c r="D491" s="100"/>
      <c r="E491" s="100"/>
      <c r="F491" s="57"/>
      <c r="G491" s="58">
        <f t="shared" si="61"/>
        <v>0</v>
      </c>
      <c r="H491" s="58">
        <f>IF(E491="",0,IFERROR(VLOOKUP(E491,档案费管理台账!$D$4:$H$1000,5,0),0))</f>
        <v>0</v>
      </c>
      <c r="I491" s="57"/>
      <c r="J491" s="57"/>
      <c r="K491" s="57"/>
      <c r="L491" s="57"/>
      <c r="M491" s="58" t="str">
        <f t="shared" si="62"/>
        <v/>
      </c>
      <c r="N491" s="102"/>
    </row>
    <row r="492" spans="1:14">
      <c r="A492" s="97" t="str">
        <f t="shared" ref="A492:A555" si="63">IF(D492="","",ROW()-42)</f>
        <v/>
      </c>
      <c r="B492" s="98" t="str">
        <f t="shared" ref="B492:B555" si="64">IF(C492="","",MONTH(C492)&amp;"月")</f>
        <v/>
      </c>
      <c r="C492" s="99"/>
      <c r="D492" s="100"/>
      <c r="E492" s="100"/>
      <c r="F492" s="57"/>
      <c r="G492" s="58">
        <f t="shared" si="61"/>
        <v>0</v>
      </c>
      <c r="H492" s="58">
        <f>IF(E492="",0,IFERROR(VLOOKUP(E492,档案费管理台账!$D$4:$H$1000,5,0),0))</f>
        <v>0</v>
      </c>
      <c r="I492" s="57"/>
      <c r="J492" s="57"/>
      <c r="K492" s="57"/>
      <c r="L492" s="57"/>
      <c r="M492" s="58" t="str">
        <f t="shared" si="62"/>
        <v/>
      </c>
      <c r="N492" s="102"/>
    </row>
    <row r="493" spans="1:14">
      <c r="A493" s="97" t="str">
        <f t="shared" si="63"/>
        <v/>
      </c>
      <c r="B493" s="98" t="str">
        <f t="shared" si="64"/>
        <v/>
      </c>
      <c r="C493" s="99"/>
      <c r="D493" s="100"/>
      <c r="E493" s="100"/>
      <c r="F493" s="57"/>
      <c r="G493" s="58">
        <f t="shared" ref="G493:G556" si="65">IF(F493="",0,F493*$K$41)</f>
        <v>0</v>
      </c>
      <c r="H493" s="58">
        <f>IF(E493="",0,IFERROR(VLOOKUP(E493,档案费管理台账!$D$4:$H$1000,5,0),0))</f>
        <v>0</v>
      </c>
      <c r="I493" s="57"/>
      <c r="J493" s="57"/>
      <c r="K493" s="57"/>
      <c r="L493" s="57"/>
      <c r="M493" s="58" t="str">
        <f t="shared" ref="M493:M556" si="66">IF(C493="","",ROUND(M492+G493-I493-J493-K493-L493-H493,2))</f>
        <v/>
      </c>
      <c r="N493" s="102"/>
    </row>
    <row r="494" spans="1:14">
      <c r="A494" s="97" t="str">
        <f t="shared" si="63"/>
        <v/>
      </c>
      <c r="B494" s="98" t="str">
        <f t="shared" si="64"/>
        <v/>
      </c>
      <c r="C494" s="99"/>
      <c r="D494" s="100"/>
      <c r="E494" s="100"/>
      <c r="F494" s="57"/>
      <c r="G494" s="58">
        <f t="shared" si="65"/>
        <v>0</v>
      </c>
      <c r="H494" s="58">
        <f>IF(E494="",0,IFERROR(VLOOKUP(E494,档案费管理台账!$D$4:$H$1000,5,0),0))</f>
        <v>0</v>
      </c>
      <c r="I494" s="57"/>
      <c r="J494" s="57"/>
      <c r="K494" s="57"/>
      <c r="L494" s="57"/>
      <c r="M494" s="58" t="str">
        <f t="shared" si="66"/>
        <v/>
      </c>
      <c r="N494" s="102"/>
    </row>
    <row r="495" spans="1:14">
      <c r="A495" s="97" t="str">
        <f t="shared" si="63"/>
        <v/>
      </c>
      <c r="B495" s="98" t="str">
        <f t="shared" si="64"/>
        <v/>
      </c>
      <c r="C495" s="99"/>
      <c r="D495" s="100"/>
      <c r="E495" s="100"/>
      <c r="F495" s="57"/>
      <c r="G495" s="58">
        <f t="shared" si="65"/>
        <v>0</v>
      </c>
      <c r="H495" s="58">
        <f>IF(E495="",0,IFERROR(VLOOKUP(E495,档案费管理台账!$D$4:$H$1000,5,0),0))</f>
        <v>0</v>
      </c>
      <c r="I495" s="57"/>
      <c r="J495" s="57"/>
      <c r="K495" s="57"/>
      <c r="L495" s="57"/>
      <c r="M495" s="58" t="str">
        <f t="shared" si="66"/>
        <v/>
      </c>
      <c r="N495" s="102"/>
    </row>
    <row r="496" spans="1:14">
      <c r="A496" s="97" t="str">
        <f t="shared" si="63"/>
        <v/>
      </c>
      <c r="B496" s="98" t="str">
        <f t="shared" si="64"/>
        <v/>
      </c>
      <c r="C496" s="99"/>
      <c r="D496" s="100"/>
      <c r="E496" s="100"/>
      <c r="F496" s="57"/>
      <c r="G496" s="58">
        <f t="shared" si="65"/>
        <v>0</v>
      </c>
      <c r="H496" s="58">
        <f>IF(E496="",0,IFERROR(VLOOKUP(E496,档案费管理台账!$D$4:$H$1000,5,0),0))</f>
        <v>0</v>
      </c>
      <c r="I496" s="57"/>
      <c r="J496" s="57"/>
      <c r="K496" s="57"/>
      <c r="L496" s="57"/>
      <c r="M496" s="58" t="str">
        <f t="shared" si="66"/>
        <v/>
      </c>
      <c r="N496" s="102"/>
    </row>
    <row r="497" spans="1:14">
      <c r="A497" s="97" t="str">
        <f t="shared" si="63"/>
        <v/>
      </c>
      <c r="B497" s="98" t="str">
        <f t="shared" si="64"/>
        <v/>
      </c>
      <c r="C497" s="99"/>
      <c r="D497" s="100"/>
      <c r="E497" s="100"/>
      <c r="F497" s="57"/>
      <c r="G497" s="58">
        <f t="shared" si="65"/>
        <v>0</v>
      </c>
      <c r="H497" s="58">
        <f>IF(E497="",0,IFERROR(VLOOKUP(E497,档案费管理台账!$D$4:$H$1000,5,0),0))</f>
        <v>0</v>
      </c>
      <c r="I497" s="57"/>
      <c r="J497" s="57"/>
      <c r="K497" s="57"/>
      <c r="L497" s="57"/>
      <c r="M497" s="58" t="str">
        <f t="shared" si="66"/>
        <v/>
      </c>
      <c r="N497" s="102"/>
    </row>
    <row r="498" spans="1:14">
      <c r="A498" s="97" t="str">
        <f t="shared" si="63"/>
        <v/>
      </c>
      <c r="B498" s="98" t="str">
        <f t="shared" si="64"/>
        <v/>
      </c>
      <c r="C498" s="99"/>
      <c r="D498" s="100"/>
      <c r="E498" s="100"/>
      <c r="F498" s="57"/>
      <c r="G498" s="58">
        <f t="shared" si="65"/>
        <v>0</v>
      </c>
      <c r="H498" s="58">
        <f>IF(E498="",0,IFERROR(VLOOKUP(E498,档案费管理台账!$D$4:$H$1000,5,0),0))</f>
        <v>0</v>
      </c>
      <c r="I498" s="57"/>
      <c r="J498" s="57"/>
      <c r="K498" s="57"/>
      <c r="L498" s="57"/>
      <c r="M498" s="58" t="str">
        <f t="shared" si="66"/>
        <v/>
      </c>
      <c r="N498" s="102"/>
    </row>
    <row r="499" spans="1:14">
      <c r="A499" s="97" t="str">
        <f t="shared" si="63"/>
        <v/>
      </c>
      <c r="B499" s="98" t="str">
        <f t="shared" si="64"/>
        <v/>
      </c>
      <c r="C499" s="99"/>
      <c r="D499" s="100"/>
      <c r="E499" s="100"/>
      <c r="F499" s="57"/>
      <c r="G499" s="58">
        <f t="shared" si="65"/>
        <v>0</v>
      </c>
      <c r="H499" s="58">
        <f>IF(E499="",0,IFERROR(VLOOKUP(E499,档案费管理台账!$D$4:$H$1000,5,0),0))</f>
        <v>0</v>
      </c>
      <c r="I499" s="57"/>
      <c r="J499" s="57"/>
      <c r="K499" s="57"/>
      <c r="L499" s="57"/>
      <c r="M499" s="58" t="str">
        <f t="shared" si="66"/>
        <v/>
      </c>
      <c r="N499" s="102"/>
    </row>
    <row r="500" spans="1:14">
      <c r="A500" s="97" t="str">
        <f t="shared" si="63"/>
        <v/>
      </c>
      <c r="B500" s="98" t="str">
        <f t="shared" si="64"/>
        <v/>
      </c>
      <c r="C500" s="99"/>
      <c r="D500" s="100"/>
      <c r="E500" s="100"/>
      <c r="F500" s="57"/>
      <c r="G500" s="58">
        <f t="shared" si="65"/>
        <v>0</v>
      </c>
      <c r="H500" s="58">
        <f>IF(E500="",0,IFERROR(VLOOKUP(E500,档案费管理台账!$D$4:$H$1000,5,0),0))</f>
        <v>0</v>
      </c>
      <c r="I500" s="57"/>
      <c r="J500" s="57"/>
      <c r="K500" s="57"/>
      <c r="L500" s="57"/>
      <c r="M500" s="58" t="str">
        <f t="shared" si="66"/>
        <v/>
      </c>
      <c r="N500" s="102"/>
    </row>
    <row r="501" spans="1:14">
      <c r="A501" s="97" t="str">
        <f t="shared" si="63"/>
        <v/>
      </c>
      <c r="B501" s="98" t="str">
        <f t="shared" si="64"/>
        <v/>
      </c>
      <c r="C501" s="99"/>
      <c r="D501" s="100"/>
      <c r="E501" s="100"/>
      <c r="F501" s="57"/>
      <c r="G501" s="58">
        <f t="shared" si="65"/>
        <v>0</v>
      </c>
      <c r="H501" s="58">
        <f>IF(E501="",0,IFERROR(VLOOKUP(E501,档案费管理台账!$D$4:$H$1000,5,0),0))</f>
        <v>0</v>
      </c>
      <c r="I501" s="57"/>
      <c r="J501" s="57"/>
      <c r="K501" s="57"/>
      <c r="L501" s="57"/>
      <c r="M501" s="58" t="str">
        <f t="shared" si="66"/>
        <v/>
      </c>
      <c r="N501" s="102"/>
    </row>
    <row r="502" spans="1:14">
      <c r="A502" s="97" t="str">
        <f t="shared" si="63"/>
        <v/>
      </c>
      <c r="B502" s="98" t="str">
        <f t="shared" si="64"/>
        <v/>
      </c>
      <c r="C502" s="99"/>
      <c r="D502" s="100"/>
      <c r="E502" s="100"/>
      <c r="F502" s="57"/>
      <c r="G502" s="58">
        <f t="shared" si="65"/>
        <v>0</v>
      </c>
      <c r="H502" s="58">
        <f>IF(E502="",0,IFERROR(VLOOKUP(E502,档案费管理台账!$D$4:$H$1000,5,0),0))</f>
        <v>0</v>
      </c>
      <c r="I502" s="57"/>
      <c r="J502" s="57"/>
      <c r="K502" s="57"/>
      <c r="L502" s="57"/>
      <c r="M502" s="58" t="str">
        <f t="shared" si="66"/>
        <v/>
      </c>
      <c r="N502" s="102"/>
    </row>
    <row r="503" spans="1:14">
      <c r="A503" s="97" t="str">
        <f t="shared" si="63"/>
        <v/>
      </c>
      <c r="B503" s="98" t="str">
        <f t="shared" si="64"/>
        <v/>
      </c>
      <c r="C503" s="99"/>
      <c r="D503" s="100"/>
      <c r="E503" s="100"/>
      <c r="F503" s="57"/>
      <c r="G503" s="58">
        <f t="shared" si="65"/>
        <v>0</v>
      </c>
      <c r="H503" s="58">
        <f>IF(E503="",0,IFERROR(VLOOKUP(E503,档案费管理台账!$D$4:$H$1000,5,0),0))</f>
        <v>0</v>
      </c>
      <c r="I503" s="57"/>
      <c r="J503" s="57"/>
      <c r="K503" s="57"/>
      <c r="L503" s="57"/>
      <c r="M503" s="58" t="str">
        <f t="shared" si="66"/>
        <v/>
      </c>
      <c r="N503" s="102"/>
    </row>
    <row r="504" spans="1:14">
      <c r="A504" s="97" t="str">
        <f t="shared" si="63"/>
        <v/>
      </c>
      <c r="B504" s="98" t="str">
        <f t="shared" si="64"/>
        <v/>
      </c>
      <c r="C504" s="99"/>
      <c r="D504" s="100"/>
      <c r="E504" s="100"/>
      <c r="F504" s="57"/>
      <c r="G504" s="58">
        <f t="shared" si="65"/>
        <v>0</v>
      </c>
      <c r="H504" s="58">
        <f>IF(E504="",0,IFERROR(VLOOKUP(E504,档案费管理台账!$D$4:$H$1000,5,0),0))</f>
        <v>0</v>
      </c>
      <c r="I504" s="57"/>
      <c r="J504" s="57"/>
      <c r="K504" s="57"/>
      <c r="L504" s="57"/>
      <c r="M504" s="58" t="str">
        <f t="shared" si="66"/>
        <v/>
      </c>
      <c r="N504" s="102"/>
    </row>
    <row r="505" spans="1:14">
      <c r="A505" s="97" t="str">
        <f t="shared" si="63"/>
        <v/>
      </c>
      <c r="B505" s="98" t="str">
        <f t="shared" si="64"/>
        <v/>
      </c>
      <c r="C505" s="99"/>
      <c r="D505" s="100"/>
      <c r="E505" s="100"/>
      <c r="F505" s="57"/>
      <c r="G505" s="58">
        <f t="shared" si="65"/>
        <v>0</v>
      </c>
      <c r="H505" s="58">
        <f>IF(E505="",0,IFERROR(VLOOKUP(E505,档案费管理台账!$D$4:$H$1000,5,0),0))</f>
        <v>0</v>
      </c>
      <c r="I505" s="57"/>
      <c r="J505" s="57"/>
      <c r="K505" s="57"/>
      <c r="L505" s="57"/>
      <c r="M505" s="58" t="str">
        <f t="shared" si="66"/>
        <v/>
      </c>
      <c r="N505" s="102"/>
    </row>
    <row r="506" spans="1:14">
      <c r="A506" s="97" t="str">
        <f t="shared" si="63"/>
        <v/>
      </c>
      <c r="B506" s="98" t="str">
        <f t="shared" si="64"/>
        <v/>
      </c>
      <c r="C506" s="99"/>
      <c r="D506" s="100"/>
      <c r="E506" s="100"/>
      <c r="F506" s="57"/>
      <c r="G506" s="58">
        <f t="shared" si="65"/>
        <v>0</v>
      </c>
      <c r="H506" s="58">
        <f>IF(E506="",0,IFERROR(VLOOKUP(E506,档案费管理台账!$D$4:$H$1000,5,0),0))</f>
        <v>0</v>
      </c>
      <c r="I506" s="57"/>
      <c r="J506" s="57"/>
      <c r="K506" s="57"/>
      <c r="L506" s="57"/>
      <c r="M506" s="58" t="str">
        <f t="shared" si="66"/>
        <v/>
      </c>
      <c r="N506" s="102"/>
    </row>
    <row r="507" spans="1:14">
      <c r="A507" s="97" t="str">
        <f t="shared" si="63"/>
        <v/>
      </c>
      <c r="B507" s="98" t="str">
        <f t="shared" si="64"/>
        <v/>
      </c>
      <c r="C507" s="99"/>
      <c r="D507" s="100"/>
      <c r="E507" s="100"/>
      <c r="F507" s="57"/>
      <c r="G507" s="58">
        <f t="shared" si="65"/>
        <v>0</v>
      </c>
      <c r="H507" s="58">
        <f>IF(E507="",0,IFERROR(VLOOKUP(E507,档案费管理台账!$D$4:$H$1000,5,0),0))</f>
        <v>0</v>
      </c>
      <c r="I507" s="57"/>
      <c r="J507" s="57"/>
      <c r="K507" s="57"/>
      <c r="L507" s="57"/>
      <c r="M507" s="58" t="str">
        <f t="shared" si="66"/>
        <v/>
      </c>
      <c r="N507" s="102"/>
    </row>
    <row r="508" spans="1:14">
      <c r="A508" s="97" t="str">
        <f t="shared" si="63"/>
        <v/>
      </c>
      <c r="B508" s="98" t="str">
        <f t="shared" si="64"/>
        <v/>
      </c>
      <c r="C508" s="99"/>
      <c r="D508" s="100"/>
      <c r="E508" s="100"/>
      <c r="F508" s="57"/>
      <c r="G508" s="58">
        <f t="shared" si="65"/>
        <v>0</v>
      </c>
      <c r="H508" s="58">
        <f>IF(E508="",0,IFERROR(VLOOKUP(E508,档案费管理台账!$D$4:$H$1000,5,0),0))</f>
        <v>0</v>
      </c>
      <c r="I508" s="57"/>
      <c r="J508" s="57"/>
      <c r="K508" s="57"/>
      <c r="L508" s="57"/>
      <c r="M508" s="58" t="str">
        <f t="shared" si="66"/>
        <v/>
      </c>
      <c r="N508" s="102"/>
    </row>
    <row r="509" spans="1:14">
      <c r="A509" s="97" t="str">
        <f t="shared" si="63"/>
        <v/>
      </c>
      <c r="B509" s="98" t="str">
        <f t="shared" si="64"/>
        <v/>
      </c>
      <c r="C509" s="99"/>
      <c r="D509" s="100"/>
      <c r="E509" s="100"/>
      <c r="F509" s="57"/>
      <c r="G509" s="58">
        <f t="shared" si="65"/>
        <v>0</v>
      </c>
      <c r="H509" s="58">
        <f>IF(E509="",0,IFERROR(VLOOKUP(E509,档案费管理台账!$D$4:$H$1000,5,0),0))</f>
        <v>0</v>
      </c>
      <c r="I509" s="57"/>
      <c r="J509" s="57"/>
      <c r="K509" s="57"/>
      <c r="L509" s="57"/>
      <c r="M509" s="58" t="str">
        <f t="shared" si="66"/>
        <v/>
      </c>
      <c r="N509" s="102"/>
    </row>
    <row r="510" spans="1:14">
      <c r="A510" s="97" t="str">
        <f t="shared" si="63"/>
        <v/>
      </c>
      <c r="B510" s="98" t="str">
        <f t="shared" si="64"/>
        <v/>
      </c>
      <c r="C510" s="99"/>
      <c r="D510" s="100"/>
      <c r="E510" s="100"/>
      <c r="F510" s="57"/>
      <c r="G510" s="58">
        <f t="shared" si="65"/>
        <v>0</v>
      </c>
      <c r="H510" s="58">
        <f>IF(E510="",0,IFERROR(VLOOKUP(E510,档案费管理台账!$D$4:$H$1000,5,0),0))</f>
        <v>0</v>
      </c>
      <c r="I510" s="57"/>
      <c r="J510" s="57"/>
      <c r="K510" s="57"/>
      <c r="L510" s="57"/>
      <c r="M510" s="58" t="str">
        <f t="shared" si="66"/>
        <v/>
      </c>
      <c r="N510" s="102"/>
    </row>
    <row r="511" spans="1:14">
      <c r="A511" s="97" t="str">
        <f t="shared" si="63"/>
        <v/>
      </c>
      <c r="B511" s="98" t="str">
        <f t="shared" si="64"/>
        <v/>
      </c>
      <c r="C511" s="99"/>
      <c r="D511" s="100"/>
      <c r="E511" s="100"/>
      <c r="F511" s="57"/>
      <c r="G511" s="58">
        <f t="shared" si="65"/>
        <v>0</v>
      </c>
      <c r="H511" s="58">
        <f>IF(E511="",0,IFERROR(VLOOKUP(E511,档案费管理台账!$D$4:$H$1000,5,0),0))</f>
        <v>0</v>
      </c>
      <c r="I511" s="57"/>
      <c r="J511" s="57"/>
      <c r="K511" s="57"/>
      <c r="L511" s="57"/>
      <c r="M511" s="58" t="str">
        <f t="shared" si="66"/>
        <v/>
      </c>
      <c r="N511" s="102"/>
    </row>
    <row r="512" spans="1:14">
      <c r="A512" s="97" t="str">
        <f t="shared" si="63"/>
        <v/>
      </c>
      <c r="B512" s="98" t="str">
        <f t="shared" si="64"/>
        <v/>
      </c>
      <c r="C512" s="99"/>
      <c r="D512" s="100"/>
      <c r="E512" s="100"/>
      <c r="F512" s="57"/>
      <c r="G512" s="58">
        <f t="shared" si="65"/>
        <v>0</v>
      </c>
      <c r="H512" s="58">
        <f>IF(E512="",0,IFERROR(VLOOKUP(E512,档案费管理台账!$D$4:$H$1000,5,0),0))</f>
        <v>0</v>
      </c>
      <c r="I512" s="57"/>
      <c r="J512" s="57"/>
      <c r="K512" s="57"/>
      <c r="L512" s="57"/>
      <c r="M512" s="58" t="str">
        <f t="shared" si="66"/>
        <v/>
      </c>
      <c r="N512" s="102"/>
    </row>
    <row r="513" spans="1:14">
      <c r="A513" s="97" t="str">
        <f t="shared" si="63"/>
        <v/>
      </c>
      <c r="B513" s="98" t="str">
        <f t="shared" si="64"/>
        <v/>
      </c>
      <c r="C513" s="99"/>
      <c r="D513" s="100"/>
      <c r="E513" s="100"/>
      <c r="F513" s="57"/>
      <c r="G513" s="58">
        <f t="shared" si="65"/>
        <v>0</v>
      </c>
      <c r="H513" s="58">
        <f>IF(E513="",0,IFERROR(VLOOKUP(E513,档案费管理台账!$D$4:$H$1000,5,0),0))</f>
        <v>0</v>
      </c>
      <c r="I513" s="57"/>
      <c r="J513" s="57"/>
      <c r="K513" s="57"/>
      <c r="L513" s="57"/>
      <c r="M513" s="58" t="str">
        <f t="shared" si="66"/>
        <v/>
      </c>
      <c r="N513" s="102"/>
    </row>
    <row r="514" spans="1:14">
      <c r="A514" s="97" t="str">
        <f t="shared" si="63"/>
        <v/>
      </c>
      <c r="B514" s="98" t="str">
        <f t="shared" si="64"/>
        <v/>
      </c>
      <c r="C514" s="99"/>
      <c r="D514" s="100"/>
      <c r="E514" s="100"/>
      <c r="F514" s="57"/>
      <c r="G514" s="58">
        <f t="shared" si="65"/>
        <v>0</v>
      </c>
      <c r="H514" s="58">
        <f>IF(E514="",0,IFERROR(VLOOKUP(E514,档案费管理台账!$D$4:$H$1000,5,0),0))</f>
        <v>0</v>
      </c>
      <c r="I514" s="57"/>
      <c r="J514" s="57"/>
      <c r="K514" s="57"/>
      <c r="L514" s="57"/>
      <c r="M514" s="58" t="str">
        <f t="shared" si="66"/>
        <v/>
      </c>
      <c r="N514" s="102"/>
    </row>
    <row r="515" spans="1:14">
      <c r="A515" s="97" t="str">
        <f t="shared" si="63"/>
        <v/>
      </c>
      <c r="B515" s="98" t="str">
        <f t="shared" si="64"/>
        <v/>
      </c>
      <c r="C515" s="99"/>
      <c r="D515" s="100"/>
      <c r="E515" s="100"/>
      <c r="F515" s="57"/>
      <c r="G515" s="58">
        <f t="shared" si="65"/>
        <v>0</v>
      </c>
      <c r="H515" s="58">
        <f>IF(E515="",0,IFERROR(VLOOKUP(E515,档案费管理台账!$D$4:$H$1000,5,0),0))</f>
        <v>0</v>
      </c>
      <c r="I515" s="57"/>
      <c r="J515" s="57"/>
      <c r="K515" s="57"/>
      <c r="L515" s="57"/>
      <c r="M515" s="58" t="str">
        <f t="shared" si="66"/>
        <v/>
      </c>
      <c r="N515" s="102"/>
    </row>
    <row r="516" spans="1:14">
      <c r="A516" s="97" t="str">
        <f t="shared" si="63"/>
        <v/>
      </c>
      <c r="B516" s="98" t="str">
        <f t="shared" si="64"/>
        <v/>
      </c>
      <c r="C516" s="99"/>
      <c r="D516" s="100"/>
      <c r="E516" s="100"/>
      <c r="F516" s="57"/>
      <c r="G516" s="58">
        <f t="shared" si="65"/>
        <v>0</v>
      </c>
      <c r="H516" s="58">
        <f>IF(E516="",0,IFERROR(VLOOKUP(E516,档案费管理台账!$D$4:$H$1000,5,0),0))</f>
        <v>0</v>
      </c>
      <c r="I516" s="57"/>
      <c r="J516" s="57"/>
      <c r="K516" s="57"/>
      <c r="L516" s="57"/>
      <c r="M516" s="58" t="str">
        <f t="shared" si="66"/>
        <v/>
      </c>
      <c r="N516" s="102"/>
    </row>
    <row r="517" spans="1:14">
      <c r="A517" s="97" t="str">
        <f t="shared" si="63"/>
        <v/>
      </c>
      <c r="B517" s="98" t="str">
        <f t="shared" si="64"/>
        <v/>
      </c>
      <c r="C517" s="99"/>
      <c r="D517" s="100"/>
      <c r="E517" s="100"/>
      <c r="F517" s="57"/>
      <c r="G517" s="58">
        <f t="shared" si="65"/>
        <v>0</v>
      </c>
      <c r="H517" s="58">
        <f>IF(E517="",0,IFERROR(VLOOKUP(E517,档案费管理台账!$D$4:$H$1000,5,0),0))</f>
        <v>0</v>
      </c>
      <c r="I517" s="57"/>
      <c r="J517" s="57"/>
      <c r="K517" s="57"/>
      <c r="L517" s="57"/>
      <c r="M517" s="58" t="str">
        <f t="shared" si="66"/>
        <v/>
      </c>
      <c r="N517" s="102"/>
    </row>
    <row r="518" spans="1:14">
      <c r="A518" s="97" t="str">
        <f t="shared" si="63"/>
        <v/>
      </c>
      <c r="B518" s="98" t="str">
        <f t="shared" si="64"/>
        <v/>
      </c>
      <c r="C518" s="99"/>
      <c r="D518" s="100"/>
      <c r="E518" s="100"/>
      <c r="F518" s="57"/>
      <c r="G518" s="58">
        <f t="shared" si="65"/>
        <v>0</v>
      </c>
      <c r="H518" s="58">
        <f>IF(E518="",0,IFERROR(VLOOKUP(E518,档案费管理台账!$D$4:$H$1000,5,0),0))</f>
        <v>0</v>
      </c>
      <c r="I518" s="57"/>
      <c r="J518" s="57"/>
      <c r="K518" s="57"/>
      <c r="L518" s="57"/>
      <c r="M518" s="58" t="str">
        <f t="shared" si="66"/>
        <v/>
      </c>
      <c r="N518" s="102"/>
    </row>
    <row r="519" spans="1:14">
      <c r="A519" s="97" t="str">
        <f t="shared" si="63"/>
        <v/>
      </c>
      <c r="B519" s="98" t="str">
        <f t="shared" si="64"/>
        <v/>
      </c>
      <c r="C519" s="99"/>
      <c r="D519" s="100"/>
      <c r="E519" s="100"/>
      <c r="F519" s="57"/>
      <c r="G519" s="58">
        <f t="shared" si="65"/>
        <v>0</v>
      </c>
      <c r="H519" s="58">
        <f>IF(E519="",0,IFERROR(VLOOKUP(E519,档案费管理台账!$D$4:$H$1000,5,0),0))</f>
        <v>0</v>
      </c>
      <c r="I519" s="57"/>
      <c r="J519" s="57"/>
      <c r="K519" s="57"/>
      <c r="L519" s="57"/>
      <c r="M519" s="58" t="str">
        <f t="shared" si="66"/>
        <v/>
      </c>
      <c r="N519" s="102"/>
    </row>
    <row r="520" spans="1:14">
      <c r="A520" s="97" t="str">
        <f t="shared" si="63"/>
        <v/>
      </c>
      <c r="B520" s="98" t="str">
        <f t="shared" si="64"/>
        <v/>
      </c>
      <c r="C520" s="99"/>
      <c r="D520" s="100"/>
      <c r="E520" s="100"/>
      <c r="F520" s="57"/>
      <c r="G520" s="58">
        <f t="shared" si="65"/>
        <v>0</v>
      </c>
      <c r="H520" s="58">
        <f>IF(E520="",0,IFERROR(VLOOKUP(E520,档案费管理台账!$D$4:$H$1000,5,0),0))</f>
        <v>0</v>
      </c>
      <c r="I520" s="57"/>
      <c r="J520" s="57"/>
      <c r="K520" s="57"/>
      <c r="L520" s="57"/>
      <c r="M520" s="58" t="str">
        <f t="shared" si="66"/>
        <v/>
      </c>
      <c r="N520" s="102"/>
    </row>
    <row r="521" spans="1:14">
      <c r="A521" s="97" t="str">
        <f t="shared" si="63"/>
        <v/>
      </c>
      <c r="B521" s="98" t="str">
        <f t="shared" si="64"/>
        <v/>
      </c>
      <c r="C521" s="99"/>
      <c r="D521" s="100"/>
      <c r="E521" s="100"/>
      <c r="F521" s="57"/>
      <c r="G521" s="58">
        <f t="shared" si="65"/>
        <v>0</v>
      </c>
      <c r="H521" s="58">
        <f>IF(E521="",0,IFERROR(VLOOKUP(E521,档案费管理台账!$D$4:$H$1000,5,0),0))</f>
        <v>0</v>
      </c>
      <c r="I521" s="57"/>
      <c r="J521" s="57"/>
      <c r="K521" s="57"/>
      <c r="L521" s="57"/>
      <c r="M521" s="58" t="str">
        <f t="shared" si="66"/>
        <v/>
      </c>
      <c r="N521" s="102"/>
    </row>
    <row r="522" spans="1:14">
      <c r="A522" s="97" t="str">
        <f t="shared" si="63"/>
        <v/>
      </c>
      <c r="B522" s="98" t="str">
        <f t="shared" si="64"/>
        <v/>
      </c>
      <c r="C522" s="99"/>
      <c r="D522" s="100"/>
      <c r="E522" s="100"/>
      <c r="F522" s="57"/>
      <c r="G522" s="58">
        <f t="shared" si="65"/>
        <v>0</v>
      </c>
      <c r="H522" s="58">
        <f>IF(E522="",0,IFERROR(VLOOKUP(E522,档案费管理台账!$D$4:$H$1000,5,0),0))</f>
        <v>0</v>
      </c>
      <c r="I522" s="57"/>
      <c r="J522" s="57"/>
      <c r="K522" s="57"/>
      <c r="L522" s="57"/>
      <c r="M522" s="58" t="str">
        <f t="shared" si="66"/>
        <v/>
      </c>
      <c r="N522" s="102"/>
    </row>
    <row r="523" spans="1:14">
      <c r="A523" s="97" t="str">
        <f t="shared" si="63"/>
        <v/>
      </c>
      <c r="B523" s="98" t="str">
        <f t="shared" si="64"/>
        <v/>
      </c>
      <c r="C523" s="99"/>
      <c r="D523" s="100"/>
      <c r="E523" s="100"/>
      <c r="F523" s="57"/>
      <c r="G523" s="58">
        <f t="shared" si="65"/>
        <v>0</v>
      </c>
      <c r="H523" s="58">
        <f>IF(E523="",0,IFERROR(VLOOKUP(E523,档案费管理台账!$D$4:$H$1000,5,0),0))</f>
        <v>0</v>
      </c>
      <c r="I523" s="57"/>
      <c r="J523" s="57"/>
      <c r="K523" s="57"/>
      <c r="L523" s="57"/>
      <c r="M523" s="58" t="str">
        <f t="shared" si="66"/>
        <v/>
      </c>
      <c r="N523" s="102"/>
    </row>
    <row r="524" spans="1:14">
      <c r="A524" s="97" t="str">
        <f t="shared" si="63"/>
        <v/>
      </c>
      <c r="B524" s="98" t="str">
        <f t="shared" si="64"/>
        <v/>
      </c>
      <c r="C524" s="99"/>
      <c r="D524" s="100"/>
      <c r="E524" s="100"/>
      <c r="F524" s="57"/>
      <c r="G524" s="58">
        <f t="shared" si="65"/>
        <v>0</v>
      </c>
      <c r="H524" s="58">
        <f>IF(E524="",0,IFERROR(VLOOKUP(E524,档案费管理台账!$D$4:$H$1000,5,0),0))</f>
        <v>0</v>
      </c>
      <c r="I524" s="57"/>
      <c r="J524" s="57"/>
      <c r="K524" s="57"/>
      <c r="L524" s="57"/>
      <c r="M524" s="58" t="str">
        <f t="shared" si="66"/>
        <v/>
      </c>
      <c r="N524" s="102"/>
    </row>
    <row r="525" spans="1:14">
      <c r="A525" s="97" t="str">
        <f t="shared" si="63"/>
        <v/>
      </c>
      <c r="B525" s="98" t="str">
        <f t="shared" si="64"/>
        <v/>
      </c>
      <c r="C525" s="99"/>
      <c r="D525" s="100"/>
      <c r="E525" s="100"/>
      <c r="F525" s="57"/>
      <c r="G525" s="58">
        <f t="shared" si="65"/>
        <v>0</v>
      </c>
      <c r="H525" s="58">
        <f>IF(E525="",0,IFERROR(VLOOKUP(E525,档案费管理台账!$D$4:$H$1000,5,0),0))</f>
        <v>0</v>
      </c>
      <c r="I525" s="57"/>
      <c r="J525" s="57"/>
      <c r="K525" s="57"/>
      <c r="L525" s="57"/>
      <c r="M525" s="58" t="str">
        <f t="shared" si="66"/>
        <v/>
      </c>
      <c r="N525" s="102"/>
    </row>
    <row r="526" spans="1:14">
      <c r="A526" s="97" t="str">
        <f t="shared" si="63"/>
        <v/>
      </c>
      <c r="B526" s="98" t="str">
        <f t="shared" si="64"/>
        <v/>
      </c>
      <c r="C526" s="99"/>
      <c r="D526" s="100"/>
      <c r="E526" s="100"/>
      <c r="F526" s="57"/>
      <c r="G526" s="58">
        <f t="shared" si="65"/>
        <v>0</v>
      </c>
      <c r="H526" s="58">
        <f>IF(E526="",0,IFERROR(VLOOKUP(E526,档案费管理台账!$D$4:$H$1000,5,0),0))</f>
        <v>0</v>
      </c>
      <c r="I526" s="57"/>
      <c r="J526" s="57"/>
      <c r="K526" s="57"/>
      <c r="L526" s="57"/>
      <c r="M526" s="58" t="str">
        <f t="shared" si="66"/>
        <v/>
      </c>
      <c r="N526" s="102"/>
    </row>
    <row r="527" spans="1:14">
      <c r="A527" s="97" t="str">
        <f t="shared" si="63"/>
        <v/>
      </c>
      <c r="B527" s="98" t="str">
        <f t="shared" si="64"/>
        <v/>
      </c>
      <c r="C527" s="99"/>
      <c r="D527" s="100"/>
      <c r="E527" s="100"/>
      <c r="F527" s="57"/>
      <c r="G527" s="58">
        <f t="shared" si="65"/>
        <v>0</v>
      </c>
      <c r="H527" s="58">
        <f>IF(E527="",0,IFERROR(VLOOKUP(E527,档案费管理台账!$D$4:$H$1000,5,0),0))</f>
        <v>0</v>
      </c>
      <c r="I527" s="57"/>
      <c r="J527" s="57"/>
      <c r="K527" s="57"/>
      <c r="L527" s="57"/>
      <c r="M527" s="58" t="str">
        <f t="shared" si="66"/>
        <v/>
      </c>
      <c r="N527" s="102"/>
    </row>
    <row r="528" spans="1:14">
      <c r="A528" s="97" t="str">
        <f t="shared" si="63"/>
        <v/>
      </c>
      <c r="B528" s="98" t="str">
        <f t="shared" si="64"/>
        <v/>
      </c>
      <c r="C528" s="99"/>
      <c r="D528" s="100"/>
      <c r="E528" s="100"/>
      <c r="F528" s="57"/>
      <c r="G528" s="58">
        <f t="shared" si="65"/>
        <v>0</v>
      </c>
      <c r="H528" s="58">
        <f>IF(E528="",0,IFERROR(VLOOKUP(E528,档案费管理台账!$D$4:$H$1000,5,0),0))</f>
        <v>0</v>
      </c>
      <c r="I528" s="57"/>
      <c r="J528" s="57"/>
      <c r="K528" s="57"/>
      <c r="L528" s="57"/>
      <c r="M528" s="58" t="str">
        <f t="shared" si="66"/>
        <v/>
      </c>
      <c r="N528" s="102"/>
    </row>
    <row r="529" spans="1:14">
      <c r="A529" s="97" t="str">
        <f t="shared" si="63"/>
        <v/>
      </c>
      <c r="B529" s="98" t="str">
        <f t="shared" si="64"/>
        <v/>
      </c>
      <c r="C529" s="99"/>
      <c r="D529" s="100"/>
      <c r="E529" s="100"/>
      <c r="F529" s="57"/>
      <c r="G529" s="58">
        <f t="shared" si="65"/>
        <v>0</v>
      </c>
      <c r="H529" s="58">
        <f>IF(E529="",0,IFERROR(VLOOKUP(E529,档案费管理台账!$D$4:$H$1000,5,0),0))</f>
        <v>0</v>
      </c>
      <c r="I529" s="57"/>
      <c r="J529" s="57"/>
      <c r="K529" s="57"/>
      <c r="L529" s="57"/>
      <c r="M529" s="58" t="str">
        <f t="shared" si="66"/>
        <v/>
      </c>
      <c r="N529" s="102"/>
    </row>
    <row r="530" spans="1:14">
      <c r="A530" s="97" t="str">
        <f t="shared" si="63"/>
        <v/>
      </c>
      <c r="B530" s="98" t="str">
        <f t="shared" si="64"/>
        <v/>
      </c>
      <c r="C530" s="99"/>
      <c r="D530" s="100"/>
      <c r="E530" s="100"/>
      <c r="F530" s="57"/>
      <c r="G530" s="58">
        <f t="shared" si="65"/>
        <v>0</v>
      </c>
      <c r="H530" s="58">
        <f>IF(E530="",0,IFERROR(VLOOKUP(E530,档案费管理台账!$D$4:$H$1000,5,0),0))</f>
        <v>0</v>
      </c>
      <c r="I530" s="57"/>
      <c r="J530" s="57"/>
      <c r="K530" s="57"/>
      <c r="L530" s="57"/>
      <c r="M530" s="58" t="str">
        <f t="shared" si="66"/>
        <v/>
      </c>
      <c r="N530" s="102"/>
    </row>
    <row r="531" spans="1:14">
      <c r="A531" s="97" t="str">
        <f t="shared" si="63"/>
        <v/>
      </c>
      <c r="B531" s="98" t="str">
        <f t="shared" si="64"/>
        <v/>
      </c>
      <c r="C531" s="99"/>
      <c r="D531" s="100"/>
      <c r="E531" s="100"/>
      <c r="F531" s="57"/>
      <c r="G531" s="58">
        <f t="shared" si="65"/>
        <v>0</v>
      </c>
      <c r="H531" s="58">
        <f>IF(E531="",0,IFERROR(VLOOKUP(E531,档案费管理台账!$D$4:$H$1000,5,0),0))</f>
        <v>0</v>
      </c>
      <c r="I531" s="57"/>
      <c r="J531" s="57"/>
      <c r="K531" s="57"/>
      <c r="L531" s="57"/>
      <c r="M531" s="58" t="str">
        <f t="shared" si="66"/>
        <v/>
      </c>
      <c r="N531" s="102"/>
    </row>
    <row r="532" spans="1:14">
      <c r="A532" s="97" t="str">
        <f t="shared" si="63"/>
        <v/>
      </c>
      <c r="B532" s="98" t="str">
        <f t="shared" si="64"/>
        <v/>
      </c>
      <c r="C532" s="99"/>
      <c r="D532" s="100"/>
      <c r="E532" s="100"/>
      <c r="F532" s="57"/>
      <c r="G532" s="58">
        <f t="shared" si="65"/>
        <v>0</v>
      </c>
      <c r="H532" s="58">
        <f>IF(E532="",0,IFERROR(VLOOKUP(E532,档案费管理台账!$D$4:$H$1000,5,0),0))</f>
        <v>0</v>
      </c>
      <c r="I532" s="57"/>
      <c r="J532" s="57"/>
      <c r="K532" s="57"/>
      <c r="L532" s="57"/>
      <c r="M532" s="58" t="str">
        <f t="shared" si="66"/>
        <v/>
      </c>
      <c r="N532" s="102"/>
    </row>
    <row r="533" spans="1:14">
      <c r="A533" s="97" t="str">
        <f t="shared" si="63"/>
        <v/>
      </c>
      <c r="B533" s="98" t="str">
        <f t="shared" si="64"/>
        <v/>
      </c>
      <c r="C533" s="99"/>
      <c r="D533" s="100"/>
      <c r="E533" s="100"/>
      <c r="F533" s="57"/>
      <c r="G533" s="58">
        <f t="shared" si="65"/>
        <v>0</v>
      </c>
      <c r="H533" s="58">
        <f>IF(E533="",0,IFERROR(VLOOKUP(E533,档案费管理台账!$D$4:$H$1000,5,0),0))</f>
        <v>0</v>
      </c>
      <c r="I533" s="57"/>
      <c r="J533" s="57"/>
      <c r="K533" s="57"/>
      <c r="L533" s="57"/>
      <c r="M533" s="58" t="str">
        <f t="shared" si="66"/>
        <v/>
      </c>
      <c r="N533" s="102"/>
    </row>
    <row r="534" spans="1:14">
      <c r="A534" s="97" t="str">
        <f t="shared" si="63"/>
        <v/>
      </c>
      <c r="B534" s="98" t="str">
        <f t="shared" si="64"/>
        <v/>
      </c>
      <c r="C534" s="99"/>
      <c r="D534" s="100"/>
      <c r="E534" s="100"/>
      <c r="F534" s="57"/>
      <c r="G534" s="58">
        <f t="shared" si="65"/>
        <v>0</v>
      </c>
      <c r="H534" s="58">
        <f>IF(E534="",0,IFERROR(VLOOKUP(E534,档案费管理台账!$D$4:$H$1000,5,0),0))</f>
        <v>0</v>
      </c>
      <c r="I534" s="57"/>
      <c r="J534" s="57"/>
      <c r="K534" s="57"/>
      <c r="L534" s="57"/>
      <c r="M534" s="58" t="str">
        <f t="shared" si="66"/>
        <v/>
      </c>
      <c r="N534" s="102"/>
    </row>
    <row r="535" spans="1:14">
      <c r="A535" s="97" t="str">
        <f t="shared" si="63"/>
        <v/>
      </c>
      <c r="B535" s="98" t="str">
        <f t="shared" si="64"/>
        <v/>
      </c>
      <c r="C535" s="99"/>
      <c r="D535" s="100"/>
      <c r="E535" s="100"/>
      <c r="F535" s="57"/>
      <c r="G535" s="58">
        <f t="shared" si="65"/>
        <v>0</v>
      </c>
      <c r="H535" s="58">
        <f>IF(E535="",0,IFERROR(VLOOKUP(E535,档案费管理台账!$D$4:$H$1000,5,0),0))</f>
        <v>0</v>
      </c>
      <c r="I535" s="57"/>
      <c r="J535" s="57"/>
      <c r="K535" s="57"/>
      <c r="L535" s="57"/>
      <c r="M535" s="58" t="str">
        <f t="shared" si="66"/>
        <v/>
      </c>
      <c r="N535" s="102"/>
    </row>
    <row r="536" spans="1:14">
      <c r="A536" s="97" t="str">
        <f t="shared" si="63"/>
        <v/>
      </c>
      <c r="B536" s="98" t="str">
        <f t="shared" si="64"/>
        <v/>
      </c>
      <c r="C536" s="99"/>
      <c r="D536" s="100"/>
      <c r="E536" s="100"/>
      <c r="F536" s="57"/>
      <c r="G536" s="58">
        <f t="shared" si="65"/>
        <v>0</v>
      </c>
      <c r="H536" s="58">
        <f>IF(E536="",0,IFERROR(VLOOKUP(E536,档案费管理台账!$D$4:$H$1000,5,0),0))</f>
        <v>0</v>
      </c>
      <c r="I536" s="57"/>
      <c r="J536" s="57"/>
      <c r="K536" s="57"/>
      <c r="L536" s="57"/>
      <c r="M536" s="58" t="str">
        <f t="shared" si="66"/>
        <v/>
      </c>
      <c r="N536" s="102"/>
    </row>
    <row r="537" spans="1:14">
      <c r="A537" s="97" t="str">
        <f t="shared" si="63"/>
        <v/>
      </c>
      <c r="B537" s="98" t="str">
        <f t="shared" si="64"/>
        <v/>
      </c>
      <c r="C537" s="99"/>
      <c r="D537" s="100"/>
      <c r="E537" s="100"/>
      <c r="F537" s="57"/>
      <c r="G537" s="58">
        <f t="shared" si="65"/>
        <v>0</v>
      </c>
      <c r="H537" s="58">
        <f>IF(E537="",0,IFERROR(VLOOKUP(E537,档案费管理台账!$D$4:$H$1000,5,0),0))</f>
        <v>0</v>
      </c>
      <c r="I537" s="57"/>
      <c r="J537" s="57"/>
      <c r="K537" s="57"/>
      <c r="L537" s="57"/>
      <c r="M537" s="58" t="str">
        <f t="shared" si="66"/>
        <v/>
      </c>
      <c r="N537" s="102"/>
    </row>
    <row r="538" spans="1:14">
      <c r="A538" s="97" t="str">
        <f t="shared" si="63"/>
        <v/>
      </c>
      <c r="B538" s="98" t="str">
        <f t="shared" si="64"/>
        <v/>
      </c>
      <c r="C538" s="99"/>
      <c r="D538" s="100"/>
      <c r="E538" s="100"/>
      <c r="F538" s="57"/>
      <c r="G538" s="58">
        <f t="shared" si="65"/>
        <v>0</v>
      </c>
      <c r="H538" s="58">
        <f>IF(E538="",0,IFERROR(VLOOKUP(E538,档案费管理台账!$D$4:$H$1000,5,0),0))</f>
        <v>0</v>
      </c>
      <c r="I538" s="57"/>
      <c r="J538" s="57"/>
      <c r="K538" s="57"/>
      <c r="L538" s="57"/>
      <c r="M538" s="58" t="str">
        <f t="shared" si="66"/>
        <v/>
      </c>
      <c r="N538" s="102"/>
    </row>
    <row r="539" spans="1:14">
      <c r="A539" s="97" t="str">
        <f t="shared" si="63"/>
        <v/>
      </c>
      <c r="B539" s="98" t="str">
        <f t="shared" si="64"/>
        <v/>
      </c>
      <c r="C539" s="99"/>
      <c r="D539" s="100"/>
      <c r="E539" s="100"/>
      <c r="F539" s="57"/>
      <c r="G539" s="58">
        <f t="shared" si="65"/>
        <v>0</v>
      </c>
      <c r="H539" s="58">
        <f>IF(E539="",0,IFERROR(VLOOKUP(E539,档案费管理台账!$D$4:$H$1000,5,0),0))</f>
        <v>0</v>
      </c>
      <c r="I539" s="57"/>
      <c r="J539" s="57"/>
      <c r="K539" s="57"/>
      <c r="L539" s="57"/>
      <c r="M539" s="58" t="str">
        <f t="shared" si="66"/>
        <v/>
      </c>
      <c r="N539" s="102"/>
    </row>
    <row r="540" spans="1:14">
      <c r="A540" s="97" t="str">
        <f t="shared" si="63"/>
        <v/>
      </c>
      <c r="B540" s="98" t="str">
        <f t="shared" si="64"/>
        <v/>
      </c>
      <c r="C540" s="99"/>
      <c r="D540" s="100"/>
      <c r="E540" s="100"/>
      <c r="F540" s="57"/>
      <c r="G540" s="58">
        <f t="shared" si="65"/>
        <v>0</v>
      </c>
      <c r="H540" s="58">
        <f>IF(E540="",0,IFERROR(VLOOKUP(E540,档案费管理台账!$D$4:$H$1000,5,0),0))</f>
        <v>0</v>
      </c>
      <c r="I540" s="57"/>
      <c r="J540" s="57"/>
      <c r="K540" s="57"/>
      <c r="L540" s="57"/>
      <c r="M540" s="58" t="str">
        <f t="shared" si="66"/>
        <v/>
      </c>
      <c r="N540" s="102"/>
    </row>
    <row r="541" spans="1:14">
      <c r="A541" s="97" t="str">
        <f t="shared" si="63"/>
        <v/>
      </c>
      <c r="B541" s="98" t="str">
        <f t="shared" si="64"/>
        <v/>
      </c>
      <c r="C541" s="99"/>
      <c r="D541" s="100"/>
      <c r="E541" s="100"/>
      <c r="F541" s="57"/>
      <c r="G541" s="58">
        <f t="shared" si="65"/>
        <v>0</v>
      </c>
      <c r="H541" s="58">
        <f>IF(E541="",0,IFERROR(VLOOKUP(E541,档案费管理台账!$D$4:$H$1000,5,0),0))</f>
        <v>0</v>
      </c>
      <c r="I541" s="57"/>
      <c r="J541" s="57"/>
      <c r="K541" s="57"/>
      <c r="L541" s="57"/>
      <c r="M541" s="58" t="str">
        <f t="shared" si="66"/>
        <v/>
      </c>
      <c r="N541" s="102"/>
    </row>
    <row r="542" spans="1:14">
      <c r="A542" s="97" t="str">
        <f t="shared" si="63"/>
        <v/>
      </c>
      <c r="B542" s="98" t="str">
        <f t="shared" si="64"/>
        <v/>
      </c>
      <c r="C542" s="99"/>
      <c r="D542" s="100"/>
      <c r="E542" s="100"/>
      <c r="F542" s="57"/>
      <c r="G542" s="58">
        <f t="shared" si="65"/>
        <v>0</v>
      </c>
      <c r="H542" s="58">
        <f>IF(E542="",0,IFERROR(VLOOKUP(E542,档案费管理台账!$D$4:$H$1000,5,0),0))</f>
        <v>0</v>
      </c>
      <c r="I542" s="57"/>
      <c r="J542" s="57"/>
      <c r="K542" s="57"/>
      <c r="L542" s="57"/>
      <c r="M542" s="58" t="str">
        <f t="shared" si="66"/>
        <v/>
      </c>
      <c r="N542" s="102"/>
    </row>
    <row r="543" spans="1:14">
      <c r="A543" s="97" t="str">
        <f t="shared" si="63"/>
        <v/>
      </c>
      <c r="B543" s="98" t="str">
        <f t="shared" si="64"/>
        <v/>
      </c>
      <c r="C543" s="99"/>
      <c r="D543" s="100"/>
      <c r="E543" s="100"/>
      <c r="F543" s="57"/>
      <c r="G543" s="58">
        <f t="shared" si="65"/>
        <v>0</v>
      </c>
      <c r="H543" s="58">
        <f>IF(E543="",0,IFERROR(VLOOKUP(E543,档案费管理台账!$D$4:$H$1000,5,0),0))</f>
        <v>0</v>
      </c>
      <c r="I543" s="57"/>
      <c r="J543" s="57"/>
      <c r="K543" s="57"/>
      <c r="L543" s="57"/>
      <c r="M543" s="58" t="str">
        <f t="shared" si="66"/>
        <v/>
      </c>
      <c r="N543" s="102"/>
    </row>
    <row r="544" spans="1:14">
      <c r="A544" s="97" t="str">
        <f t="shared" si="63"/>
        <v/>
      </c>
      <c r="B544" s="98" t="str">
        <f t="shared" si="64"/>
        <v/>
      </c>
      <c r="C544" s="99"/>
      <c r="D544" s="100"/>
      <c r="E544" s="100"/>
      <c r="F544" s="57"/>
      <c r="G544" s="58">
        <f t="shared" si="65"/>
        <v>0</v>
      </c>
      <c r="H544" s="58">
        <f>IF(E544="",0,IFERROR(VLOOKUP(E544,档案费管理台账!$D$4:$H$1000,5,0),0))</f>
        <v>0</v>
      </c>
      <c r="I544" s="57"/>
      <c r="J544" s="57"/>
      <c r="K544" s="57"/>
      <c r="L544" s="57"/>
      <c r="M544" s="58" t="str">
        <f t="shared" si="66"/>
        <v/>
      </c>
      <c r="N544" s="102"/>
    </row>
    <row r="545" spans="1:14">
      <c r="A545" s="97" t="str">
        <f t="shared" si="63"/>
        <v/>
      </c>
      <c r="B545" s="98" t="str">
        <f t="shared" si="64"/>
        <v/>
      </c>
      <c r="C545" s="99"/>
      <c r="D545" s="100"/>
      <c r="E545" s="100"/>
      <c r="F545" s="57"/>
      <c r="G545" s="58">
        <f t="shared" si="65"/>
        <v>0</v>
      </c>
      <c r="H545" s="58">
        <f>IF(E545="",0,IFERROR(VLOOKUP(E545,档案费管理台账!$D$4:$H$1000,5,0),0))</f>
        <v>0</v>
      </c>
      <c r="I545" s="57"/>
      <c r="J545" s="57"/>
      <c r="K545" s="57"/>
      <c r="L545" s="57"/>
      <c r="M545" s="58" t="str">
        <f t="shared" si="66"/>
        <v/>
      </c>
      <c r="N545" s="102"/>
    </row>
    <row r="546" spans="1:14">
      <c r="A546" s="97" t="str">
        <f t="shared" si="63"/>
        <v/>
      </c>
      <c r="B546" s="98" t="str">
        <f t="shared" si="64"/>
        <v/>
      </c>
      <c r="C546" s="99"/>
      <c r="D546" s="100"/>
      <c r="E546" s="100"/>
      <c r="F546" s="57"/>
      <c r="G546" s="58">
        <f t="shared" si="65"/>
        <v>0</v>
      </c>
      <c r="H546" s="58">
        <f>IF(E546="",0,IFERROR(VLOOKUP(E546,档案费管理台账!$D$4:$H$1000,5,0),0))</f>
        <v>0</v>
      </c>
      <c r="I546" s="57"/>
      <c r="J546" s="57"/>
      <c r="K546" s="57"/>
      <c r="L546" s="57"/>
      <c r="M546" s="58" t="str">
        <f t="shared" si="66"/>
        <v/>
      </c>
      <c r="N546" s="102"/>
    </row>
    <row r="547" spans="1:14">
      <c r="A547" s="97" t="str">
        <f t="shared" si="63"/>
        <v/>
      </c>
      <c r="B547" s="98" t="str">
        <f t="shared" si="64"/>
        <v/>
      </c>
      <c r="C547" s="99"/>
      <c r="D547" s="100"/>
      <c r="E547" s="100"/>
      <c r="F547" s="57"/>
      <c r="G547" s="58">
        <f t="shared" si="65"/>
        <v>0</v>
      </c>
      <c r="H547" s="58">
        <f>IF(E547="",0,IFERROR(VLOOKUP(E547,档案费管理台账!$D$4:$H$1000,5,0),0))</f>
        <v>0</v>
      </c>
      <c r="I547" s="57"/>
      <c r="J547" s="57"/>
      <c r="K547" s="57"/>
      <c r="L547" s="57"/>
      <c r="M547" s="58" t="str">
        <f t="shared" si="66"/>
        <v/>
      </c>
      <c r="N547" s="102"/>
    </row>
    <row r="548" spans="1:14">
      <c r="A548" s="97" t="str">
        <f t="shared" si="63"/>
        <v/>
      </c>
      <c r="B548" s="98" t="str">
        <f t="shared" si="64"/>
        <v/>
      </c>
      <c r="C548" s="99"/>
      <c r="D548" s="100"/>
      <c r="E548" s="100"/>
      <c r="F548" s="57"/>
      <c r="G548" s="58">
        <f t="shared" si="65"/>
        <v>0</v>
      </c>
      <c r="H548" s="58">
        <f>IF(E548="",0,IFERROR(VLOOKUP(E548,档案费管理台账!$D$4:$H$1000,5,0),0))</f>
        <v>0</v>
      </c>
      <c r="I548" s="57"/>
      <c r="J548" s="57"/>
      <c r="K548" s="57"/>
      <c r="L548" s="57"/>
      <c r="M548" s="58" t="str">
        <f t="shared" si="66"/>
        <v/>
      </c>
      <c r="N548" s="102"/>
    </row>
    <row r="549" spans="1:14">
      <c r="A549" s="97" t="str">
        <f t="shared" si="63"/>
        <v/>
      </c>
      <c r="B549" s="98" t="str">
        <f t="shared" si="64"/>
        <v/>
      </c>
      <c r="C549" s="99"/>
      <c r="D549" s="100"/>
      <c r="E549" s="100"/>
      <c r="F549" s="57"/>
      <c r="G549" s="58">
        <f t="shared" si="65"/>
        <v>0</v>
      </c>
      <c r="H549" s="58">
        <f>IF(E549="",0,IFERROR(VLOOKUP(E549,档案费管理台账!$D$4:$H$1000,5,0),0))</f>
        <v>0</v>
      </c>
      <c r="I549" s="57"/>
      <c r="J549" s="57"/>
      <c r="K549" s="57"/>
      <c r="L549" s="57"/>
      <c r="M549" s="58" t="str">
        <f t="shared" si="66"/>
        <v/>
      </c>
      <c r="N549" s="102"/>
    </row>
    <row r="550" spans="1:14">
      <c r="A550" s="97" t="str">
        <f t="shared" si="63"/>
        <v/>
      </c>
      <c r="B550" s="98" t="str">
        <f t="shared" si="64"/>
        <v/>
      </c>
      <c r="C550" s="99"/>
      <c r="D550" s="100"/>
      <c r="E550" s="100"/>
      <c r="F550" s="57"/>
      <c r="G550" s="58">
        <f t="shared" si="65"/>
        <v>0</v>
      </c>
      <c r="H550" s="58">
        <f>IF(E550="",0,IFERROR(VLOOKUP(E550,档案费管理台账!$D$4:$H$1000,5,0),0))</f>
        <v>0</v>
      </c>
      <c r="I550" s="57"/>
      <c r="J550" s="57"/>
      <c r="K550" s="57"/>
      <c r="L550" s="57"/>
      <c r="M550" s="58" t="str">
        <f t="shared" si="66"/>
        <v/>
      </c>
      <c r="N550" s="102"/>
    </row>
    <row r="551" spans="1:14">
      <c r="A551" s="97" t="str">
        <f t="shared" si="63"/>
        <v/>
      </c>
      <c r="B551" s="98" t="str">
        <f t="shared" si="64"/>
        <v/>
      </c>
      <c r="C551" s="99"/>
      <c r="D551" s="100"/>
      <c r="E551" s="100"/>
      <c r="F551" s="57"/>
      <c r="G551" s="58">
        <f t="shared" si="65"/>
        <v>0</v>
      </c>
      <c r="H551" s="58">
        <f>IF(E551="",0,IFERROR(VLOOKUP(E551,档案费管理台账!$D$4:$H$1000,5,0),0))</f>
        <v>0</v>
      </c>
      <c r="I551" s="57"/>
      <c r="J551" s="57"/>
      <c r="K551" s="57"/>
      <c r="L551" s="57"/>
      <c r="M551" s="58" t="str">
        <f t="shared" si="66"/>
        <v/>
      </c>
      <c r="N551" s="102"/>
    </row>
    <row r="552" spans="1:14">
      <c r="A552" s="97" t="str">
        <f t="shared" si="63"/>
        <v/>
      </c>
      <c r="B552" s="98" t="str">
        <f t="shared" si="64"/>
        <v/>
      </c>
      <c r="C552" s="99"/>
      <c r="D552" s="100"/>
      <c r="E552" s="100"/>
      <c r="F552" s="57"/>
      <c r="G552" s="58">
        <f t="shared" si="65"/>
        <v>0</v>
      </c>
      <c r="H552" s="58">
        <f>IF(E552="",0,IFERROR(VLOOKUP(E552,档案费管理台账!$D$4:$H$1000,5,0),0))</f>
        <v>0</v>
      </c>
      <c r="I552" s="57"/>
      <c r="J552" s="57"/>
      <c r="K552" s="57"/>
      <c r="L552" s="57"/>
      <c r="M552" s="58" t="str">
        <f t="shared" si="66"/>
        <v/>
      </c>
      <c r="N552" s="102"/>
    </row>
    <row r="553" spans="1:14">
      <c r="A553" s="97" t="str">
        <f t="shared" si="63"/>
        <v/>
      </c>
      <c r="B553" s="98" t="str">
        <f t="shared" si="64"/>
        <v/>
      </c>
      <c r="C553" s="99"/>
      <c r="D553" s="100"/>
      <c r="E553" s="100"/>
      <c r="F553" s="57"/>
      <c r="G553" s="58">
        <f t="shared" si="65"/>
        <v>0</v>
      </c>
      <c r="H553" s="58">
        <f>IF(E553="",0,IFERROR(VLOOKUP(E553,档案费管理台账!$D$4:$H$1000,5,0),0))</f>
        <v>0</v>
      </c>
      <c r="I553" s="57"/>
      <c r="J553" s="57"/>
      <c r="K553" s="57"/>
      <c r="L553" s="57"/>
      <c r="M553" s="58" t="str">
        <f t="shared" si="66"/>
        <v/>
      </c>
      <c r="N553" s="102"/>
    </row>
    <row r="554" spans="1:14">
      <c r="A554" s="97" t="str">
        <f t="shared" si="63"/>
        <v/>
      </c>
      <c r="B554" s="98" t="str">
        <f t="shared" si="64"/>
        <v/>
      </c>
      <c r="C554" s="99"/>
      <c r="D554" s="100"/>
      <c r="E554" s="100"/>
      <c r="F554" s="57"/>
      <c r="G554" s="58">
        <f t="shared" si="65"/>
        <v>0</v>
      </c>
      <c r="H554" s="58">
        <f>IF(E554="",0,IFERROR(VLOOKUP(E554,档案费管理台账!$D$4:$H$1000,5,0),0))</f>
        <v>0</v>
      </c>
      <c r="I554" s="57"/>
      <c r="J554" s="57"/>
      <c r="K554" s="57"/>
      <c r="L554" s="57"/>
      <c r="M554" s="58" t="str">
        <f t="shared" si="66"/>
        <v/>
      </c>
      <c r="N554" s="102"/>
    </row>
    <row r="555" spans="1:14">
      <c r="A555" s="97" t="str">
        <f t="shared" si="63"/>
        <v/>
      </c>
      <c r="B555" s="98" t="str">
        <f t="shared" si="64"/>
        <v/>
      </c>
      <c r="C555" s="99"/>
      <c r="D555" s="100"/>
      <c r="E555" s="100"/>
      <c r="F555" s="57"/>
      <c r="G555" s="58">
        <f t="shared" si="65"/>
        <v>0</v>
      </c>
      <c r="H555" s="58">
        <f>IF(E555="",0,IFERROR(VLOOKUP(E555,档案费管理台账!$D$4:$H$1000,5,0),0))</f>
        <v>0</v>
      </c>
      <c r="I555" s="57"/>
      <c r="J555" s="57"/>
      <c r="K555" s="57"/>
      <c r="L555" s="57"/>
      <c r="M555" s="58" t="str">
        <f t="shared" si="66"/>
        <v/>
      </c>
      <c r="N555" s="102"/>
    </row>
    <row r="556" spans="1:14">
      <c r="A556" s="97" t="str">
        <f t="shared" ref="A556:A619" si="67">IF(D556="","",ROW()-42)</f>
        <v/>
      </c>
      <c r="B556" s="98" t="str">
        <f t="shared" ref="B556:B619" si="68">IF(C556="","",MONTH(C556)&amp;"月")</f>
        <v/>
      </c>
      <c r="C556" s="99"/>
      <c r="D556" s="100"/>
      <c r="E556" s="100"/>
      <c r="F556" s="57"/>
      <c r="G556" s="58">
        <f t="shared" si="65"/>
        <v>0</v>
      </c>
      <c r="H556" s="58">
        <f>IF(E556="",0,IFERROR(VLOOKUP(E556,档案费管理台账!$D$4:$H$1000,5,0),0))</f>
        <v>0</v>
      </c>
      <c r="I556" s="57"/>
      <c r="J556" s="57"/>
      <c r="K556" s="57"/>
      <c r="L556" s="57"/>
      <c r="M556" s="58" t="str">
        <f t="shared" si="66"/>
        <v/>
      </c>
      <c r="N556" s="102"/>
    </row>
    <row r="557" spans="1:14">
      <c r="A557" s="97" t="str">
        <f t="shared" si="67"/>
        <v/>
      </c>
      <c r="B557" s="98" t="str">
        <f t="shared" si="68"/>
        <v/>
      </c>
      <c r="C557" s="99"/>
      <c r="D557" s="100"/>
      <c r="E557" s="100"/>
      <c r="F557" s="57"/>
      <c r="G557" s="58">
        <f t="shared" ref="G557:G620" si="69">IF(F557="",0,F557*$K$41)</f>
        <v>0</v>
      </c>
      <c r="H557" s="58">
        <f>IF(E557="",0,IFERROR(VLOOKUP(E557,档案费管理台账!$D$4:$H$1000,5,0),0))</f>
        <v>0</v>
      </c>
      <c r="I557" s="57"/>
      <c r="J557" s="57"/>
      <c r="K557" s="57"/>
      <c r="L557" s="57"/>
      <c r="M557" s="58" t="str">
        <f t="shared" ref="M557:M620" si="70">IF(C557="","",ROUND(M556+G557-I557-J557-K557-L557-H557,2))</f>
        <v/>
      </c>
      <c r="N557" s="102"/>
    </row>
    <row r="558" spans="1:14">
      <c r="A558" s="97" t="str">
        <f t="shared" si="67"/>
        <v/>
      </c>
      <c r="B558" s="98" t="str">
        <f t="shared" si="68"/>
        <v/>
      </c>
      <c r="C558" s="99"/>
      <c r="D558" s="100"/>
      <c r="E558" s="100"/>
      <c r="F558" s="57"/>
      <c r="G558" s="58">
        <f t="shared" si="69"/>
        <v>0</v>
      </c>
      <c r="H558" s="58">
        <f>IF(E558="",0,IFERROR(VLOOKUP(E558,档案费管理台账!$D$4:$H$1000,5,0),0))</f>
        <v>0</v>
      </c>
      <c r="I558" s="57"/>
      <c r="J558" s="57"/>
      <c r="K558" s="57"/>
      <c r="L558" s="57"/>
      <c r="M558" s="58" t="str">
        <f t="shared" si="70"/>
        <v/>
      </c>
      <c r="N558" s="102"/>
    </row>
    <row r="559" spans="1:14">
      <c r="A559" s="97" t="str">
        <f t="shared" si="67"/>
        <v/>
      </c>
      <c r="B559" s="98" t="str">
        <f t="shared" si="68"/>
        <v/>
      </c>
      <c r="C559" s="99"/>
      <c r="D559" s="100"/>
      <c r="E559" s="100"/>
      <c r="F559" s="57"/>
      <c r="G559" s="58">
        <f t="shared" si="69"/>
        <v>0</v>
      </c>
      <c r="H559" s="58">
        <f>IF(E559="",0,IFERROR(VLOOKUP(E559,档案费管理台账!$D$4:$H$1000,5,0),0))</f>
        <v>0</v>
      </c>
      <c r="I559" s="57"/>
      <c r="J559" s="57"/>
      <c r="K559" s="57"/>
      <c r="L559" s="57"/>
      <c r="M559" s="58" t="str">
        <f t="shared" si="70"/>
        <v/>
      </c>
      <c r="N559" s="102"/>
    </row>
    <row r="560" spans="1:14">
      <c r="A560" s="97" t="str">
        <f t="shared" si="67"/>
        <v/>
      </c>
      <c r="B560" s="98" t="str">
        <f t="shared" si="68"/>
        <v/>
      </c>
      <c r="C560" s="99"/>
      <c r="D560" s="100"/>
      <c r="E560" s="100"/>
      <c r="F560" s="57"/>
      <c r="G560" s="58">
        <f t="shared" si="69"/>
        <v>0</v>
      </c>
      <c r="H560" s="58">
        <f>IF(E560="",0,IFERROR(VLOOKUP(E560,档案费管理台账!$D$4:$H$1000,5,0),0))</f>
        <v>0</v>
      </c>
      <c r="I560" s="57"/>
      <c r="J560" s="57"/>
      <c r="K560" s="57"/>
      <c r="L560" s="57"/>
      <c r="M560" s="58" t="str">
        <f t="shared" si="70"/>
        <v/>
      </c>
      <c r="N560" s="102"/>
    </row>
    <row r="561" spans="1:14">
      <c r="A561" s="97" t="str">
        <f t="shared" si="67"/>
        <v/>
      </c>
      <c r="B561" s="98" t="str">
        <f t="shared" si="68"/>
        <v/>
      </c>
      <c r="C561" s="99"/>
      <c r="D561" s="100"/>
      <c r="E561" s="100"/>
      <c r="F561" s="57"/>
      <c r="G561" s="58">
        <f t="shared" si="69"/>
        <v>0</v>
      </c>
      <c r="H561" s="58">
        <f>IF(E561="",0,IFERROR(VLOOKUP(E561,档案费管理台账!$D$4:$H$1000,5,0),0))</f>
        <v>0</v>
      </c>
      <c r="I561" s="57"/>
      <c r="J561" s="57"/>
      <c r="K561" s="57"/>
      <c r="L561" s="57"/>
      <c r="M561" s="58" t="str">
        <f t="shared" si="70"/>
        <v/>
      </c>
      <c r="N561" s="102"/>
    </row>
    <row r="562" spans="1:14">
      <c r="A562" s="97" t="str">
        <f t="shared" si="67"/>
        <v/>
      </c>
      <c r="B562" s="98" t="str">
        <f t="shared" si="68"/>
        <v/>
      </c>
      <c r="C562" s="99"/>
      <c r="D562" s="100"/>
      <c r="E562" s="100"/>
      <c r="F562" s="57"/>
      <c r="G562" s="58">
        <f t="shared" si="69"/>
        <v>0</v>
      </c>
      <c r="H562" s="58">
        <f>IF(E562="",0,IFERROR(VLOOKUP(E562,档案费管理台账!$D$4:$H$1000,5,0),0))</f>
        <v>0</v>
      </c>
      <c r="I562" s="57"/>
      <c r="J562" s="57"/>
      <c r="K562" s="57"/>
      <c r="L562" s="57"/>
      <c r="M562" s="58" t="str">
        <f t="shared" si="70"/>
        <v/>
      </c>
      <c r="N562" s="102"/>
    </row>
    <row r="563" spans="1:14">
      <c r="A563" s="97" t="str">
        <f t="shared" si="67"/>
        <v/>
      </c>
      <c r="B563" s="98" t="str">
        <f t="shared" si="68"/>
        <v/>
      </c>
      <c r="C563" s="99"/>
      <c r="D563" s="100"/>
      <c r="E563" s="100"/>
      <c r="F563" s="57"/>
      <c r="G563" s="58">
        <f t="shared" si="69"/>
        <v>0</v>
      </c>
      <c r="H563" s="58">
        <f>IF(E563="",0,IFERROR(VLOOKUP(E563,档案费管理台账!$D$4:$H$1000,5,0),0))</f>
        <v>0</v>
      </c>
      <c r="I563" s="57"/>
      <c r="J563" s="57"/>
      <c r="K563" s="57"/>
      <c r="L563" s="57"/>
      <c r="M563" s="58" t="str">
        <f t="shared" si="70"/>
        <v/>
      </c>
      <c r="N563" s="102"/>
    </row>
    <row r="564" spans="1:14">
      <c r="A564" s="97" t="str">
        <f t="shared" si="67"/>
        <v/>
      </c>
      <c r="B564" s="98" t="str">
        <f t="shared" si="68"/>
        <v/>
      </c>
      <c r="C564" s="99"/>
      <c r="D564" s="100"/>
      <c r="E564" s="100"/>
      <c r="F564" s="57"/>
      <c r="G564" s="58">
        <f t="shared" si="69"/>
        <v>0</v>
      </c>
      <c r="H564" s="58">
        <f>IF(E564="",0,IFERROR(VLOOKUP(E564,档案费管理台账!$D$4:$H$1000,5,0),0))</f>
        <v>0</v>
      </c>
      <c r="I564" s="57"/>
      <c r="J564" s="57"/>
      <c r="K564" s="57"/>
      <c r="L564" s="57"/>
      <c r="M564" s="58" t="str">
        <f t="shared" si="70"/>
        <v/>
      </c>
      <c r="N564" s="102"/>
    </row>
    <row r="565" spans="1:14">
      <c r="A565" s="97" t="str">
        <f t="shared" si="67"/>
        <v/>
      </c>
      <c r="B565" s="98" t="str">
        <f t="shared" si="68"/>
        <v/>
      </c>
      <c r="C565" s="99"/>
      <c r="D565" s="100"/>
      <c r="E565" s="100"/>
      <c r="F565" s="57"/>
      <c r="G565" s="58">
        <f t="shared" si="69"/>
        <v>0</v>
      </c>
      <c r="H565" s="58">
        <f>IF(E565="",0,IFERROR(VLOOKUP(E565,档案费管理台账!$D$4:$H$1000,5,0),0))</f>
        <v>0</v>
      </c>
      <c r="I565" s="57"/>
      <c r="J565" s="57"/>
      <c r="K565" s="57"/>
      <c r="L565" s="57"/>
      <c r="M565" s="58" t="str">
        <f t="shared" si="70"/>
        <v/>
      </c>
      <c r="N565" s="102"/>
    </row>
    <row r="566" spans="1:14">
      <c r="A566" s="97" t="str">
        <f t="shared" si="67"/>
        <v/>
      </c>
      <c r="B566" s="98" t="str">
        <f t="shared" si="68"/>
        <v/>
      </c>
      <c r="C566" s="99"/>
      <c r="D566" s="100"/>
      <c r="E566" s="100"/>
      <c r="F566" s="57"/>
      <c r="G566" s="58">
        <f t="shared" si="69"/>
        <v>0</v>
      </c>
      <c r="H566" s="58">
        <f>IF(E566="",0,IFERROR(VLOOKUP(E566,档案费管理台账!$D$4:$H$1000,5,0),0))</f>
        <v>0</v>
      </c>
      <c r="I566" s="57"/>
      <c r="J566" s="57"/>
      <c r="K566" s="57"/>
      <c r="L566" s="57"/>
      <c r="M566" s="58" t="str">
        <f t="shared" si="70"/>
        <v/>
      </c>
      <c r="N566" s="102"/>
    </row>
    <row r="567" spans="1:14">
      <c r="A567" s="97" t="str">
        <f t="shared" si="67"/>
        <v/>
      </c>
      <c r="B567" s="98" t="str">
        <f t="shared" si="68"/>
        <v/>
      </c>
      <c r="C567" s="99"/>
      <c r="D567" s="100"/>
      <c r="E567" s="100"/>
      <c r="F567" s="57"/>
      <c r="G567" s="58">
        <f t="shared" si="69"/>
        <v>0</v>
      </c>
      <c r="H567" s="58">
        <f>IF(E567="",0,IFERROR(VLOOKUP(E567,档案费管理台账!$D$4:$H$1000,5,0),0))</f>
        <v>0</v>
      </c>
      <c r="I567" s="57"/>
      <c r="J567" s="57"/>
      <c r="K567" s="57"/>
      <c r="L567" s="57"/>
      <c r="M567" s="58" t="str">
        <f t="shared" si="70"/>
        <v/>
      </c>
      <c r="N567" s="102"/>
    </row>
    <row r="568" spans="1:14">
      <c r="A568" s="97" t="str">
        <f t="shared" si="67"/>
        <v/>
      </c>
      <c r="B568" s="98" t="str">
        <f t="shared" si="68"/>
        <v/>
      </c>
      <c r="C568" s="99"/>
      <c r="D568" s="100"/>
      <c r="E568" s="100"/>
      <c r="F568" s="57"/>
      <c r="G568" s="58">
        <f t="shared" si="69"/>
        <v>0</v>
      </c>
      <c r="H568" s="58">
        <f>IF(E568="",0,IFERROR(VLOOKUP(E568,档案费管理台账!$D$4:$H$1000,5,0),0))</f>
        <v>0</v>
      </c>
      <c r="I568" s="57"/>
      <c r="J568" s="57"/>
      <c r="K568" s="57"/>
      <c r="L568" s="57"/>
      <c r="M568" s="58" t="str">
        <f t="shared" si="70"/>
        <v/>
      </c>
      <c r="N568" s="102"/>
    </row>
    <row r="569" spans="1:14">
      <c r="A569" s="97" t="str">
        <f t="shared" si="67"/>
        <v/>
      </c>
      <c r="B569" s="98" t="str">
        <f t="shared" si="68"/>
        <v/>
      </c>
      <c r="C569" s="99"/>
      <c r="D569" s="100"/>
      <c r="E569" s="100"/>
      <c r="F569" s="57"/>
      <c r="G569" s="58">
        <f t="shared" si="69"/>
        <v>0</v>
      </c>
      <c r="H569" s="58">
        <f>IF(E569="",0,IFERROR(VLOOKUP(E569,档案费管理台账!$D$4:$H$1000,5,0),0))</f>
        <v>0</v>
      </c>
      <c r="I569" s="57"/>
      <c r="J569" s="57"/>
      <c r="K569" s="57"/>
      <c r="L569" s="57"/>
      <c r="M569" s="58" t="str">
        <f t="shared" si="70"/>
        <v/>
      </c>
      <c r="N569" s="102"/>
    </row>
    <row r="570" spans="1:14">
      <c r="A570" s="97" t="str">
        <f t="shared" si="67"/>
        <v/>
      </c>
      <c r="B570" s="98" t="str">
        <f t="shared" si="68"/>
        <v/>
      </c>
      <c r="C570" s="99"/>
      <c r="D570" s="100"/>
      <c r="E570" s="100"/>
      <c r="F570" s="57"/>
      <c r="G570" s="58">
        <f t="shared" si="69"/>
        <v>0</v>
      </c>
      <c r="H570" s="58">
        <f>IF(E570="",0,IFERROR(VLOOKUP(E570,档案费管理台账!$D$4:$H$1000,5,0),0))</f>
        <v>0</v>
      </c>
      <c r="I570" s="57"/>
      <c r="J570" s="57"/>
      <c r="K570" s="57"/>
      <c r="L570" s="57"/>
      <c r="M570" s="58" t="str">
        <f t="shared" si="70"/>
        <v/>
      </c>
      <c r="N570" s="102"/>
    </row>
    <row r="571" spans="1:14">
      <c r="A571" s="97" t="str">
        <f t="shared" si="67"/>
        <v/>
      </c>
      <c r="B571" s="98" t="str">
        <f t="shared" si="68"/>
        <v/>
      </c>
      <c r="C571" s="99"/>
      <c r="D571" s="100"/>
      <c r="E571" s="100"/>
      <c r="F571" s="57"/>
      <c r="G571" s="58">
        <f t="shared" si="69"/>
        <v>0</v>
      </c>
      <c r="H571" s="58">
        <f>IF(E571="",0,IFERROR(VLOOKUP(E571,档案费管理台账!$D$4:$H$1000,5,0),0))</f>
        <v>0</v>
      </c>
      <c r="I571" s="57"/>
      <c r="J571" s="57"/>
      <c r="K571" s="57"/>
      <c r="L571" s="57"/>
      <c r="M571" s="58" t="str">
        <f t="shared" si="70"/>
        <v/>
      </c>
      <c r="N571" s="102"/>
    </row>
    <row r="572" spans="1:14">
      <c r="A572" s="97" t="str">
        <f t="shared" si="67"/>
        <v/>
      </c>
      <c r="B572" s="98" t="str">
        <f t="shared" si="68"/>
        <v/>
      </c>
      <c r="C572" s="99"/>
      <c r="D572" s="100"/>
      <c r="E572" s="100"/>
      <c r="F572" s="57"/>
      <c r="G572" s="58">
        <f t="shared" si="69"/>
        <v>0</v>
      </c>
      <c r="H572" s="58">
        <f>IF(E572="",0,IFERROR(VLOOKUP(E572,档案费管理台账!$D$4:$H$1000,5,0),0))</f>
        <v>0</v>
      </c>
      <c r="I572" s="57"/>
      <c r="J572" s="57"/>
      <c r="K572" s="57"/>
      <c r="L572" s="57"/>
      <c r="M572" s="58" t="str">
        <f t="shared" si="70"/>
        <v/>
      </c>
      <c r="N572" s="102"/>
    </row>
    <row r="573" spans="1:14">
      <c r="A573" s="97" t="str">
        <f t="shared" si="67"/>
        <v/>
      </c>
      <c r="B573" s="98" t="str">
        <f t="shared" si="68"/>
        <v/>
      </c>
      <c r="C573" s="99"/>
      <c r="D573" s="100"/>
      <c r="E573" s="100"/>
      <c r="F573" s="57"/>
      <c r="G573" s="58">
        <f t="shared" si="69"/>
        <v>0</v>
      </c>
      <c r="H573" s="58">
        <f>IF(E573="",0,IFERROR(VLOOKUP(E573,档案费管理台账!$D$4:$H$1000,5,0),0))</f>
        <v>0</v>
      </c>
      <c r="I573" s="57"/>
      <c r="J573" s="57"/>
      <c r="K573" s="57"/>
      <c r="L573" s="57"/>
      <c r="M573" s="58" t="str">
        <f t="shared" si="70"/>
        <v/>
      </c>
      <c r="N573" s="102"/>
    </row>
    <row r="574" spans="1:14">
      <c r="A574" s="97" t="str">
        <f t="shared" si="67"/>
        <v/>
      </c>
      <c r="B574" s="98" t="str">
        <f t="shared" si="68"/>
        <v/>
      </c>
      <c r="C574" s="99"/>
      <c r="D574" s="100"/>
      <c r="E574" s="100"/>
      <c r="F574" s="57"/>
      <c r="G574" s="58">
        <f t="shared" si="69"/>
        <v>0</v>
      </c>
      <c r="H574" s="58">
        <f>IF(E574="",0,IFERROR(VLOOKUP(E574,档案费管理台账!$D$4:$H$1000,5,0),0))</f>
        <v>0</v>
      </c>
      <c r="I574" s="57"/>
      <c r="J574" s="57"/>
      <c r="K574" s="57"/>
      <c r="L574" s="57"/>
      <c r="M574" s="58" t="str">
        <f t="shared" si="70"/>
        <v/>
      </c>
      <c r="N574" s="102"/>
    </row>
    <row r="575" spans="1:14">
      <c r="A575" s="97" t="str">
        <f t="shared" si="67"/>
        <v/>
      </c>
      <c r="B575" s="98" t="str">
        <f t="shared" si="68"/>
        <v/>
      </c>
      <c r="C575" s="99"/>
      <c r="D575" s="100"/>
      <c r="E575" s="100"/>
      <c r="F575" s="57"/>
      <c r="G575" s="58">
        <f t="shared" si="69"/>
        <v>0</v>
      </c>
      <c r="H575" s="58">
        <f>IF(E575="",0,IFERROR(VLOOKUP(E575,档案费管理台账!$D$4:$H$1000,5,0),0))</f>
        <v>0</v>
      </c>
      <c r="I575" s="57"/>
      <c r="J575" s="57"/>
      <c r="K575" s="57"/>
      <c r="L575" s="57"/>
      <c r="M575" s="58" t="str">
        <f t="shared" si="70"/>
        <v/>
      </c>
      <c r="N575" s="102"/>
    </row>
    <row r="576" spans="1:14">
      <c r="A576" s="97" t="str">
        <f t="shared" si="67"/>
        <v/>
      </c>
      <c r="B576" s="98" t="str">
        <f t="shared" si="68"/>
        <v/>
      </c>
      <c r="C576" s="99"/>
      <c r="D576" s="100"/>
      <c r="E576" s="100"/>
      <c r="F576" s="57"/>
      <c r="G576" s="58">
        <f t="shared" si="69"/>
        <v>0</v>
      </c>
      <c r="H576" s="58">
        <f>IF(E576="",0,IFERROR(VLOOKUP(E576,档案费管理台账!$D$4:$H$1000,5,0),0))</f>
        <v>0</v>
      </c>
      <c r="I576" s="57"/>
      <c r="J576" s="57"/>
      <c r="K576" s="57"/>
      <c r="L576" s="57"/>
      <c r="M576" s="58" t="str">
        <f t="shared" si="70"/>
        <v/>
      </c>
      <c r="N576" s="102"/>
    </row>
    <row r="577" spans="1:14">
      <c r="A577" s="97" t="str">
        <f t="shared" si="67"/>
        <v/>
      </c>
      <c r="B577" s="98" t="str">
        <f t="shared" si="68"/>
        <v/>
      </c>
      <c r="C577" s="99"/>
      <c r="D577" s="100"/>
      <c r="E577" s="100"/>
      <c r="F577" s="57"/>
      <c r="G577" s="58">
        <f t="shared" si="69"/>
        <v>0</v>
      </c>
      <c r="H577" s="58">
        <f>IF(E577="",0,IFERROR(VLOOKUP(E577,档案费管理台账!$D$4:$H$1000,5,0),0))</f>
        <v>0</v>
      </c>
      <c r="I577" s="57"/>
      <c r="J577" s="57"/>
      <c r="K577" s="57"/>
      <c r="L577" s="57"/>
      <c r="M577" s="58" t="str">
        <f t="shared" si="70"/>
        <v/>
      </c>
      <c r="N577" s="102"/>
    </row>
    <row r="578" spans="1:14">
      <c r="A578" s="97" t="str">
        <f t="shared" si="67"/>
        <v/>
      </c>
      <c r="B578" s="98" t="str">
        <f t="shared" si="68"/>
        <v/>
      </c>
      <c r="C578" s="99"/>
      <c r="D578" s="100"/>
      <c r="E578" s="100"/>
      <c r="F578" s="57"/>
      <c r="G578" s="58">
        <f t="shared" si="69"/>
        <v>0</v>
      </c>
      <c r="H578" s="58">
        <f>IF(E578="",0,IFERROR(VLOOKUP(E578,档案费管理台账!$D$4:$H$1000,5,0),0))</f>
        <v>0</v>
      </c>
      <c r="I578" s="57"/>
      <c r="J578" s="57"/>
      <c r="K578" s="57"/>
      <c r="L578" s="57"/>
      <c r="M578" s="58" t="str">
        <f t="shared" si="70"/>
        <v/>
      </c>
      <c r="N578" s="102"/>
    </row>
    <row r="579" spans="1:14">
      <c r="A579" s="97" t="str">
        <f t="shared" si="67"/>
        <v/>
      </c>
      <c r="B579" s="98" t="str">
        <f t="shared" si="68"/>
        <v/>
      </c>
      <c r="C579" s="99"/>
      <c r="D579" s="100"/>
      <c r="E579" s="100"/>
      <c r="F579" s="57"/>
      <c r="G579" s="58">
        <f t="shared" si="69"/>
        <v>0</v>
      </c>
      <c r="H579" s="58">
        <f>IF(E579="",0,IFERROR(VLOOKUP(E579,档案费管理台账!$D$4:$H$1000,5,0),0))</f>
        <v>0</v>
      </c>
      <c r="I579" s="57"/>
      <c r="J579" s="57"/>
      <c r="K579" s="57"/>
      <c r="L579" s="57"/>
      <c r="M579" s="58" t="str">
        <f t="shared" si="70"/>
        <v/>
      </c>
      <c r="N579" s="102"/>
    </row>
    <row r="580" spans="1:14">
      <c r="A580" s="97" t="str">
        <f t="shared" si="67"/>
        <v/>
      </c>
      <c r="B580" s="98" t="str">
        <f t="shared" si="68"/>
        <v/>
      </c>
      <c r="C580" s="99"/>
      <c r="D580" s="100"/>
      <c r="E580" s="100"/>
      <c r="F580" s="57"/>
      <c r="G580" s="58">
        <f t="shared" si="69"/>
        <v>0</v>
      </c>
      <c r="H580" s="58">
        <f>IF(E580="",0,IFERROR(VLOOKUP(E580,档案费管理台账!$D$4:$H$1000,5,0),0))</f>
        <v>0</v>
      </c>
      <c r="I580" s="57"/>
      <c r="J580" s="57"/>
      <c r="K580" s="57"/>
      <c r="L580" s="57"/>
      <c r="M580" s="58" t="str">
        <f t="shared" si="70"/>
        <v/>
      </c>
      <c r="N580" s="102"/>
    </row>
    <row r="581" spans="1:14">
      <c r="A581" s="97" t="str">
        <f t="shared" si="67"/>
        <v/>
      </c>
      <c r="B581" s="98" t="str">
        <f t="shared" si="68"/>
        <v/>
      </c>
      <c r="C581" s="99"/>
      <c r="D581" s="100"/>
      <c r="E581" s="100"/>
      <c r="F581" s="57"/>
      <c r="G581" s="58">
        <f t="shared" si="69"/>
        <v>0</v>
      </c>
      <c r="H581" s="58">
        <f>IF(E581="",0,IFERROR(VLOOKUP(E581,档案费管理台账!$D$4:$H$1000,5,0),0))</f>
        <v>0</v>
      </c>
      <c r="I581" s="57"/>
      <c r="J581" s="57"/>
      <c r="K581" s="57"/>
      <c r="L581" s="57"/>
      <c r="M581" s="58" t="str">
        <f t="shared" si="70"/>
        <v/>
      </c>
      <c r="N581" s="102"/>
    </row>
    <row r="582" spans="1:14">
      <c r="A582" s="97" t="str">
        <f t="shared" si="67"/>
        <v/>
      </c>
      <c r="B582" s="98" t="str">
        <f t="shared" si="68"/>
        <v/>
      </c>
      <c r="C582" s="99"/>
      <c r="D582" s="100"/>
      <c r="E582" s="100"/>
      <c r="F582" s="57"/>
      <c r="G582" s="58">
        <f t="shared" si="69"/>
        <v>0</v>
      </c>
      <c r="H582" s="58">
        <f>IF(E582="",0,IFERROR(VLOOKUP(E582,档案费管理台账!$D$4:$H$1000,5,0),0))</f>
        <v>0</v>
      </c>
      <c r="I582" s="57"/>
      <c r="J582" s="57"/>
      <c r="K582" s="57"/>
      <c r="L582" s="57"/>
      <c r="M582" s="58" t="str">
        <f t="shared" si="70"/>
        <v/>
      </c>
      <c r="N582" s="102"/>
    </row>
    <row r="583" spans="1:14">
      <c r="A583" s="97" t="str">
        <f t="shared" si="67"/>
        <v/>
      </c>
      <c r="B583" s="98" t="str">
        <f t="shared" si="68"/>
        <v/>
      </c>
      <c r="C583" s="99"/>
      <c r="D583" s="100"/>
      <c r="E583" s="100"/>
      <c r="F583" s="57"/>
      <c r="G583" s="58">
        <f t="shared" si="69"/>
        <v>0</v>
      </c>
      <c r="H583" s="58">
        <f>IF(E583="",0,IFERROR(VLOOKUP(E583,档案费管理台账!$D$4:$H$1000,5,0),0))</f>
        <v>0</v>
      </c>
      <c r="I583" s="57"/>
      <c r="J583" s="57"/>
      <c r="K583" s="57"/>
      <c r="L583" s="57"/>
      <c r="M583" s="58" t="str">
        <f t="shared" si="70"/>
        <v/>
      </c>
      <c r="N583" s="102"/>
    </row>
    <row r="584" spans="1:14">
      <c r="A584" s="97" t="str">
        <f t="shared" si="67"/>
        <v/>
      </c>
      <c r="B584" s="98" t="str">
        <f t="shared" si="68"/>
        <v/>
      </c>
      <c r="C584" s="99"/>
      <c r="D584" s="100"/>
      <c r="E584" s="100"/>
      <c r="F584" s="57"/>
      <c r="G584" s="58">
        <f t="shared" si="69"/>
        <v>0</v>
      </c>
      <c r="H584" s="58">
        <f>IF(E584="",0,IFERROR(VLOOKUP(E584,档案费管理台账!$D$4:$H$1000,5,0),0))</f>
        <v>0</v>
      </c>
      <c r="I584" s="57"/>
      <c r="J584" s="57"/>
      <c r="K584" s="57"/>
      <c r="L584" s="57"/>
      <c r="M584" s="58" t="str">
        <f t="shared" si="70"/>
        <v/>
      </c>
      <c r="N584" s="102"/>
    </row>
    <row r="585" spans="1:14">
      <c r="A585" s="97" t="str">
        <f t="shared" si="67"/>
        <v/>
      </c>
      <c r="B585" s="98" t="str">
        <f t="shared" si="68"/>
        <v/>
      </c>
      <c r="C585" s="99"/>
      <c r="D585" s="100"/>
      <c r="E585" s="100"/>
      <c r="F585" s="57"/>
      <c r="G585" s="58">
        <f t="shared" si="69"/>
        <v>0</v>
      </c>
      <c r="H585" s="58">
        <f>IF(E585="",0,IFERROR(VLOOKUP(E585,档案费管理台账!$D$4:$H$1000,5,0),0))</f>
        <v>0</v>
      </c>
      <c r="I585" s="57"/>
      <c r="J585" s="57"/>
      <c r="K585" s="57"/>
      <c r="L585" s="57"/>
      <c r="M585" s="58" t="str">
        <f t="shared" si="70"/>
        <v/>
      </c>
      <c r="N585" s="102"/>
    </row>
    <row r="586" spans="1:14">
      <c r="A586" s="97" t="str">
        <f t="shared" si="67"/>
        <v/>
      </c>
      <c r="B586" s="98" t="str">
        <f t="shared" si="68"/>
        <v/>
      </c>
      <c r="C586" s="99"/>
      <c r="D586" s="100"/>
      <c r="E586" s="100"/>
      <c r="F586" s="57"/>
      <c r="G586" s="58">
        <f t="shared" si="69"/>
        <v>0</v>
      </c>
      <c r="H586" s="58">
        <f>IF(E586="",0,IFERROR(VLOOKUP(E586,档案费管理台账!$D$4:$H$1000,5,0),0))</f>
        <v>0</v>
      </c>
      <c r="I586" s="57"/>
      <c r="J586" s="57"/>
      <c r="K586" s="57"/>
      <c r="L586" s="57"/>
      <c r="M586" s="58" t="str">
        <f t="shared" si="70"/>
        <v/>
      </c>
      <c r="N586" s="102"/>
    </row>
    <row r="587" spans="1:14">
      <c r="A587" s="97" t="str">
        <f t="shared" si="67"/>
        <v/>
      </c>
      <c r="B587" s="98" t="str">
        <f t="shared" si="68"/>
        <v/>
      </c>
      <c r="C587" s="99"/>
      <c r="D587" s="100"/>
      <c r="E587" s="100"/>
      <c r="F587" s="57"/>
      <c r="G587" s="58">
        <f t="shared" si="69"/>
        <v>0</v>
      </c>
      <c r="H587" s="58">
        <f>IF(E587="",0,IFERROR(VLOOKUP(E587,档案费管理台账!$D$4:$H$1000,5,0),0))</f>
        <v>0</v>
      </c>
      <c r="I587" s="57"/>
      <c r="J587" s="57"/>
      <c r="K587" s="57"/>
      <c r="L587" s="57"/>
      <c r="M587" s="58" t="str">
        <f t="shared" si="70"/>
        <v/>
      </c>
      <c r="N587" s="102"/>
    </row>
    <row r="588" spans="1:14">
      <c r="A588" s="97" t="str">
        <f t="shared" si="67"/>
        <v/>
      </c>
      <c r="B588" s="98" t="str">
        <f t="shared" si="68"/>
        <v/>
      </c>
      <c r="C588" s="99"/>
      <c r="D588" s="100"/>
      <c r="E588" s="100"/>
      <c r="F588" s="57"/>
      <c r="G588" s="58">
        <f t="shared" si="69"/>
        <v>0</v>
      </c>
      <c r="H588" s="58">
        <f>IF(E588="",0,IFERROR(VLOOKUP(E588,档案费管理台账!$D$4:$H$1000,5,0),0))</f>
        <v>0</v>
      </c>
      <c r="I588" s="57"/>
      <c r="J588" s="57"/>
      <c r="K588" s="57"/>
      <c r="L588" s="57"/>
      <c r="M588" s="58" t="str">
        <f t="shared" si="70"/>
        <v/>
      </c>
      <c r="N588" s="102"/>
    </row>
    <row r="589" spans="1:14">
      <c r="A589" s="97" t="str">
        <f t="shared" si="67"/>
        <v/>
      </c>
      <c r="B589" s="98" t="str">
        <f t="shared" si="68"/>
        <v/>
      </c>
      <c r="C589" s="99"/>
      <c r="D589" s="100"/>
      <c r="E589" s="100"/>
      <c r="F589" s="57"/>
      <c r="G589" s="58">
        <f t="shared" si="69"/>
        <v>0</v>
      </c>
      <c r="H589" s="58">
        <f>IF(E589="",0,IFERROR(VLOOKUP(E589,档案费管理台账!$D$4:$H$1000,5,0),0))</f>
        <v>0</v>
      </c>
      <c r="I589" s="57"/>
      <c r="J589" s="57"/>
      <c r="K589" s="57"/>
      <c r="L589" s="57"/>
      <c r="M589" s="58" t="str">
        <f t="shared" si="70"/>
        <v/>
      </c>
      <c r="N589" s="102"/>
    </row>
    <row r="590" spans="1:14">
      <c r="A590" s="97" t="str">
        <f t="shared" si="67"/>
        <v/>
      </c>
      <c r="B590" s="98" t="str">
        <f t="shared" si="68"/>
        <v/>
      </c>
      <c r="C590" s="99"/>
      <c r="D590" s="100"/>
      <c r="E590" s="100"/>
      <c r="F590" s="57"/>
      <c r="G590" s="58">
        <f t="shared" si="69"/>
        <v>0</v>
      </c>
      <c r="H590" s="58">
        <f>IF(E590="",0,IFERROR(VLOOKUP(E590,档案费管理台账!$D$4:$H$1000,5,0),0))</f>
        <v>0</v>
      </c>
      <c r="I590" s="57"/>
      <c r="J590" s="57"/>
      <c r="K590" s="57"/>
      <c r="L590" s="57"/>
      <c r="M590" s="58" t="str">
        <f t="shared" si="70"/>
        <v/>
      </c>
      <c r="N590" s="102"/>
    </row>
    <row r="591" spans="1:14">
      <c r="A591" s="97" t="str">
        <f t="shared" si="67"/>
        <v/>
      </c>
      <c r="B591" s="98" t="str">
        <f t="shared" si="68"/>
        <v/>
      </c>
      <c r="C591" s="99"/>
      <c r="D591" s="100"/>
      <c r="E591" s="100"/>
      <c r="F591" s="57"/>
      <c r="G591" s="58">
        <f t="shared" si="69"/>
        <v>0</v>
      </c>
      <c r="H591" s="58">
        <f>IF(E591="",0,IFERROR(VLOOKUP(E591,档案费管理台账!$D$4:$H$1000,5,0),0))</f>
        <v>0</v>
      </c>
      <c r="I591" s="57"/>
      <c r="J591" s="57"/>
      <c r="K591" s="57"/>
      <c r="L591" s="57"/>
      <c r="M591" s="58" t="str">
        <f t="shared" si="70"/>
        <v/>
      </c>
      <c r="N591" s="102"/>
    </row>
    <row r="592" spans="1:14">
      <c r="A592" s="97" t="str">
        <f t="shared" si="67"/>
        <v/>
      </c>
      <c r="B592" s="98" t="str">
        <f t="shared" si="68"/>
        <v/>
      </c>
      <c r="C592" s="99"/>
      <c r="D592" s="100"/>
      <c r="E592" s="100"/>
      <c r="F592" s="57"/>
      <c r="G592" s="58">
        <f t="shared" si="69"/>
        <v>0</v>
      </c>
      <c r="H592" s="58">
        <f>IF(E592="",0,IFERROR(VLOOKUP(E592,档案费管理台账!$D$4:$H$1000,5,0),0))</f>
        <v>0</v>
      </c>
      <c r="I592" s="57"/>
      <c r="J592" s="57"/>
      <c r="K592" s="57"/>
      <c r="L592" s="57"/>
      <c r="M592" s="58" t="str">
        <f t="shared" si="70"/>
        <v/>
      </c>
      <c r="N592" s="102"/>
    </row>
    <row r="593" spans="1:14">
      <c r="A593" s="97" t="str">
        <f t="shared" si="67"/>
        <v/>
      </c>
      <c r="B593" s="98" t="str">
        <f t="shared" si="68"/>
        <v/>
      </c>
      <c r="C593" s="99"/>
      <c r="D593" s="100"/>
      <c r="E593" s="100"/>
      <c r="F593" s="57"/>
      <c r="G593" s="58">
        <f t="shared" si="69"/>
        <v>0</v>
      </c>
      <c r="H593" s="58">
        <f>IF(E593="",0,IFERROR(VLOOKUP(E593,档案费管理台账!$D$4:$H$1000,5,0),0))</f>
        <v>0</v>
      </c>
      <c r="I593" s="57"/>
      <c r="J593" s="57"/>
      <c r="K593" s="57"/>
      <c r="L593" s="57"/>
      <c r="M593" s="58" t="str">
        <f t="shared" si="70"/>
        <v/>
      </c>
      <c r="N593" s="102"/>
    </row>
    <row r="594" spans="1:14">
      <c r="A594" s="97" t="str">
        <f t="shared" si="67"/>
        <v/>
      </c>
      <c r="B594" s="98" t="str">
        <f t="shared" si="68"/>
        <v/>
      </c>
      <c r="C594" s="99"/>
      <c r="D594" s="100"/>
      <c r="E594" s="100"/>
      <c r="F594" s="57"/>
      <c r="G594" s="58">
        <f t="shared" si="69"/>
        <v>0</v>
      </c>
      <c r="H594" s="58">
        <f>IF(E594="",0,IFERROR(VLOOKUP(E594,档案费管理台账!$D$4:$H$1000,5,0),0))</f>
        <v>0</v>
      </c>
      <c r="I594" s="57"/>
      <c r="J594" s="57"/>
      <c r="K594" s="57"/>
      <c r="L594" s="57"/>
      <c r="M594" s="58" t="str">
        <f t="shared" si="70"/>
        <v/>
      </c>
      <c r="N594" s="102"/>
    </row>
    <row r="595" spans="1:14">
      <c r="A595" s="97" t="str">
        <f t="shared" si="67"/>
        <v/>
      </c>
      <c r="B595" s="98" t="str">
        <f t="shared" si="68"/>
        <v/>
      </c>
      <c r="C595" s="99"/>
      <c r="D595" s="100"/>
      <c r="E595" s="100"/>
      <c r="F595" s="57"/>
      <c r="G595" s="58">
        <f t="shared" si="69"/>
        <v>0</v>
      </c>
      <c r="H595" s="58">
        <f>IF(E595="",0,IFERROR(VLOOKUP(E595,档案费管理台账!$D$4:$H$1000,5,0),0))</f>
        <v>0</v>
      </c>
      <c r="I595" s="57"/>
      <c r="J595" s="57"/>
      <c r="K595" s="57"/>
      <c r="L595" s="57"/>
      <c r="M595" s="58" t="str">
        <f t="shared" si="70"/>
        <v/>
      </c>
      <c r="N595" s="102"/>
    </row>
    <row r="596" spans="1:14">
      <c r="A596" s="97" t="str">
        <f t="shared" si="67"/>
        <v/>
      </c>
      <c r="B596" s="98" t="str">
        <f t="shared" si="68"/>
        <v/>
      </c>
      <c r="C596" s="99"/>
      <c r="D596" s="100"/>
      <c r="E596" s="100"/>
      <c r="F596" s="57"/>
      <c r="G596" s="58">
        <f t="shared" si="69"/>
        <v>0</v>
      </c>
      <c r="H596" s="58">
        <f>IF(E596="",0,IFERROR(VLOOKUP(E596,档案费管理台账!$D$4:$H$1000,5,0),0))</f>
        <v>0</v>
      </c>
      <c r="I596" s="57"/>
      <c r="J596" s="57"/>
      <c r="K596" s="57"/>
      <c r="L596" s="57"/>
      <c r="M596" s="58" t="str">
        <f t="shared" si="70"/>
        <v/>
      </c>
      <c r="N596" s="102"/>
    </row>
    <row r="597" spans="1:14">
      <c r="A597" s="97" t="str">
        <f t="shared" si="67"/>
        <v/>
      </c>
      <c r="B597" s="98" t="str">
        <f t="shared" si="68"/>
        <v/>
      </c>
      <c r="C597" s="99"/>
      <c r="D597" s="100"/>
      <c r="E597" s="100"/>
      <c r="F597" s="57"/>
      <c r="G597" s="58">
        <f t="shared" si="69"/>
        <v>0</v>
      </c>
      <c r="H597" s="58">
        <f>IF(E597="",0,IFERROR(VLOOKUP(E597,档案费管理台账!$D$4:$H$1000,5,0),0))</f>
        <v>0</v>
      </c>
      <c r="I597" s="57"/>
      <c r="J597" s="57"/>
      <c r="K597" s="57"/>
      <c r="L597" s="57"/>
      <c r="M597" s="58" t="str">
        <f t="shared" si="70"/>
        <v/>
      </c>
      <c r="N597" s="102"/>
    </row>
    <row r="598" spans="1:14">
      <c r="A598" s="97" t="str">
        <f t="shared" si="67"/>
        <v/>
      </c>
      <c r="B598" s="98" t="str">
        <f t="shared" si="68"/>
        <v/>
      </c>
      <c r="C598" s="99"/>
      <c r="D598" s="100"/>
      <c r="E598" s="100"/>
      <c r="F598" s="57"/>
      <c r="G598" s="58">
        <f t="shared" si="69"/>
        <v>0</v>
      </c>
      <c r="H598" s="58">
        <f>IF(E598="",0,IFERROR(VLOOKUP(E598,档案费管理台账!$D$4:$H$1000,5,0),0))</f>
        <v>0</v>
      </c>
      <c r="I598" s="57"/>
      <c r="J598" s="57"/>
      <c r="K598" s="57"/>
      <c r="L598" s="57"/>
      <c r="M598" s="58" t="str">
        <f t="shared" si="70"/>
        <v/>
      </c>
      <c r="N598" s="102"/>
    </row>
    <row r="599" spans="1:14">
      <c r="A599" s="97" t="str">
        <f t="shared" si="67"/>
        <v/>
      </c>
      <c r="B599" s="98" t="str">
        <f t="shared" si="68"/>
        <v/>
      </c>
      <c r="C599" s="99"/>
      <c r="D599" s="100"/>
      <c r="E599" s="100"/>
      <c r="F599" s="57"/>
      <c r="G599" s="58">
        <f t="shared" si="69"/>
        <v>0</v>
      </c>
      <c r="H599" s="58">
        <f>IF(E599="",0,IFERROR(VLOOKUP(E599,档案费管理台账!$D$4:$H$1000,5,0),0))</f>
        <v>0</v>
      </c>
      <c r="I599" s="57"/>
      <c r="J599" s="57"/>
      <c r="K599" s="57"/>
      <c r="L599" s="57"/>
      <c r="M599" s="58" t="str">
        <f t="shared" si="70"/>
        <v/>
      </c>
      <c r="N599" s="102"/>
    </row>
    <row r="600" spans="1:14">
      <c r="A600" s="97" t="str">
        <f t="shared" si="67"/>
        <v/>
      </c>
      <c r="B600" s="98" t="str">
        <f t="shared" si="68"/>
        <v/>
      </c>
      <c r="C600" s="99"/>
      <c r="D600" s="100"/>
      <c r="E600" s="100"/>
      <c r="F600" s="57"/>
      <c r="G600" s="58">
        <f t="shared" si="69"/>
        <v>0</v>
      </c>
      <c r="H600" s="58">
        <f>IF(E600="",0,IFERROR(VLOOKUP(E600,档案费管理台账!$D$4:$H$1000,5,0),0))</f>
        <v>0</v>
      </c>
      <c r="I600" s="57"/>
      <c r="J600" s="57"/>
      <c r="K600" s="57"/>
      <c r="L600" s="57"/>
      <c r="M600" s="58" t="str">
        <f t="shared" si="70"/>
        <v/>
      </c>
      <c r="N600" s="102"/>
    </row>
    <row r="601" spans="1:14">
      <c r="A601" s="97" t="str">
        <f t="shared" si="67"/>
        <v/>
      </c>
      <c r="B601" s="98" t="str">
        <f t="shared" si="68"/>
        <v/>
      </c>
      <c r="C601" s="99"/>
      <c r="D601" s="100"/>
      <c r="E601" s="100"/>
      <c r="F601" s="57"/>
      <c r="G601" s="58">
        <f t="shared" si="69"/>
        <v>0</v>
      </c>
      <c r="H601" s="58">
        <f>IF(E601="",0,IFERROR(VLOOKUP(E601,档案费管理台账!$D$4:$H$1000,5,0),0))</f>
        <v>0</v>
      </c>
      <c r="I601" s="57"/>
      <c r="J601" s="57"/>
      <c r="K601" s="57"/>
      <c r="L601" s="57"/>
      <c r="M601" s="58" t="str">
        <f t="shared" si="70"/>
        <v/>
      </c>
      <c r="N601" s="102"/>
    </row>
    <row r="602" spans="1:14">
      <c r="A602" s="97" t="str">
        <f t="shared" si="67"/>
        <v/>
      </c>
      <c r="B602" s="98" t="str">
        <f t="shared" si="68"/>
        <v/>
      </c>
      <c r="C602" s="99"/>
      <c r="D602" s="100"/>
      <c r="E602" s="100"/>
      <c r="F602" s="57"/>
      <c r="G602" s="58">
        <f t="shared" si="69"/>
        <v>0</v>
      </c>
      <c r="H602" s="58">
        <f>IF(E602="",0,IFERROR(VLOOKUP(E602,档案费管理台账!$D$4:$H$1000,5,0),0))</f>
        <v>0</v>
      </c>
      <c r="I602" s="57"/>
      <c r="J602" s="57"/>
      <c r="K602" s="57"/>
      <c r="L602" s="57"/>
      <c r="M602" s="58" t="str">
        <f t="shared" si="70"/>
        <v/>
      </c>
      <c r="N602" s="102"/>
    </row>
    <row r="603" spans="1:14">
      <c r="A603" s="97" t="str">
        <f t="shared" si="67"/>
        <v/>
      </c>
      <c r="B603" s="98" t="str">
        <f t="shared" si="68"/>
        <v/>
      </c>
      <c r="C603" s="99"/>
      <c r="D603" s="100"/>
      <c r="E603" s="100"/>
      <c r="F603" s="57"/>
      <c r="G603" s="58">
        <f t="shared" si="69"/>
        <v>0</v>
      </c>
      <c r="H603" s="58">
        <f>IF(E603="",0,IFERROR(VLOOKUP(E603,档案费管理台账!$D$4:$H$1000,5,0),0))</f>
        <v>0</v>
      </c>
      <c r="I603" s="57"/>
      <c r="J603" s="57"/>
      <c r="K603" s="57"/>
      <c r="L603" s="57"/>
      <c r="M603" s="58" t="str">
        <f t="shared" si="70"/>
        <v/>
      </c>
      <c r="N603" s="102"/>
    </row>
    <row r="604" spans="1:14">
      <c r="A604" s="97" t="str">
        <f t="shared" si="67"/>
        <v/>
      </c>
      <c r="B604" s="98" t="str">
        <f t="shared" si="68"/>
        <v/>
      </c>
      <c r="C604" s="99"/>
      <c r="D604" s="100"/>
      <c r="E604" s="100"/>
      <c r="F604" s="57"/>
      <c r="G604" s="58">
        <f t="shared" si="69"/>
        <v>0</v>
      </c>
      <c r="H604" s="58">
        <f>IF(E604="",0,IFERROR(VLOOKUP(E604,档案费管理台账!$D$4:$H$1000,5,0),0))</f>
        <v>0</v>
      </c>
      <c r="I604" s="57"/>
      <c r="J604" s="57"/>
      <c r="K604" s="57"/>
      <c r="L604" s="57"/>
      <c r="M604" s="58" t="str">
        <f t="shared" si="70"/>
        <v/>
      </c>
      <c r="N604" s="102"/>
    </row>
    <row r="605" spans="1:14">
      <c r="A605" s="97" t="str">
        <f t="shared" si="67"/>
        <v/>
      </c>
      <c r="B605" s="98" t="str">
        <f t="shared" si="68"/>
        <v/>
      </c>
      <c r="C605" s="99"/>
      <c r="D605" s="100"/>
      <c r="E605" s="100"/>
      <c r="F605" s="57"/>
      <c r="G605" s="58">
        <f t="shared" si="69"/>
        <v>0</v>
      </c>
      <c r="H605" s="58">
        <f>IF(E605="",0,IFERROR(VLOOKUP(E605,档案费管理台账!$D$4:$H$1000,5,0),0))</f>
        <v>0</v>
      </c>
      <c r="I605" s="57"/>
      <c r="J605" s="57"/>
      <c r="K605" s="57"/>
      <c r="L605" s="57"/>
      <c r="M605" s="58" t="str">
        <f t="shared" si="70"/>
        <v/>
      </c>
      <c r="N605" s="102"/>
    </row>
    <row r="606" spans="1:14">
      <c r="A606" s="97" t="str">
        <f t="shared" si="67"/>
        <v/>
      </c>
      <c r="B606" s="98" t="str">
        <f t="shared" si="68"/>
        <v/>
      </c>
      <c r="C606" s="99"/>
      <c r="D606" s="100"/>
      <c r="E606" s="100"/>
      <c r="F606" s="57"/>
      <c r="G606" s="58">
        <f t="shared" si="69"/>
        <v>0</v>
      </c>
      <c r="H606" s="58">
        <f>IF(E606="",0,IFERROR(VLOOKUP(E606,档案费管理台账!$D$4:$H$1000,5,0),0))</f>
        <v>0</v>
      </c>
      <c r="I606" s="57"/>
      <c r="J606" s="57"/>
      <c r="K606" s="57"/>
      <c r="L606" s="57"/>
      <c r="M606" s="58" t="str">
        <f t="shared" si="70"/>
        <v/>
      </c>
      <c r="N606" s="102"/>
    </row>
    <row r="607" spans="1:14">
      <c r="A607" s="97" t="str">
        <f t="shared" si="67"/>
        <v/>
      </c>
      <c r="B607" s="98" t="str">
        <f t="shared" si="68"/>
        <v/>
      </c>
      <c r="C607" s="99"/>
      <c r="D607" s="100"/>
      <c r="E607" s="100"/>
      <c r="F607" s="57"/>
      <c r="G607" s="58">
        <f t="shared" si="69"/>
        <v>0</v>
      </c>
      <c r="H607" s="58">
        <f>IF(E607="",0,IFERROR(VLOOKUP(E607,档案费管理台账!$D$4:$H$1000,5,0),0))</f>
        <v>0</v>
      </c>
      <c r="I607" s="57"/>
      <c r="J607" s="57"/>
      <c r="K607" s="57"/>
      <c r="L607" s="57"/>
      <c r="M607" s="58" t="str">
        <f t="shared" si="70"/>
        <v/>
      </c>
      <c r="N607" s="102"/>
    </row>
    <row r="608" spans="1:14">
      <c r="A608" s="97" t="str">
        <f t="shared" si="67"/>
        <v/>
      </c>
      <c r="B608" s="98" t="str">
        <f t="shared" si="68"/>
        <v/>
      </c>
      <c r="C608" s="99"/>
      <c r="D608" s="100"/>
      <c r="E608" s="100"/>
      <c r="F608" s="57"/>
      <c r="G608" s="58">
        <f t="shared" si="69"/>
        <v>0</v>
      </c>
      <c r="H608" s="58">
        <f>IF(E608="",0,IFERROR(VLOOKUP(E608,档案费管理台账!$D$4:$H$1000,5,0),0))</f>
        <v>0</v>
      </c>
      <c r="I608" s="57"/>
      <c r="J608" s="57"/>
      <c r="K608" s="57"/>
      <c r="L608" s="57"/>
      <c r="M608" s="58" t="str">
        <f t="shared" si="70"/>
        <v/>
      </c>
      <c r="N608" s="102"/>
    </row>
    <row r="609" spans="1:14">
      <c r="A609" s="97" t="str">
        <f t="shared" si="67"/>
        <v/>
      </c>
      <c r="B609" s="98" t="str">
        <f t="shared" si="68"/>
        <v/>
      </c>
      <c r="C609" s="99"/>
      <c r="D609" s="100"/>
      <c r="E609" s="100"/>
      <c r="F609" s="57"/>
      <c r="G609" s="58">
        <f t="shared" si="69"/>
        <v>0</v>
      </c>
      <c r="H609" s="58">
        <f>IF(E609="",0,IFERROR(VLOOKUP(E609,档案费管理台账!$D$4:$H$1000,5,0),0))</f>
        <v>0</v>
      </c>
      <c r="I609" s="57"/>
      <c r="J609" s="57"/>
      <c r="K609" s="57"/>
      <c r="L609" s="57"/>
      <c r="M609" s="58" t="str">
        <f t="shared" si="70"/>
        <v/>
      </c>
      <c r="N609" s="102"/>
    </row>
    <row r="610" spans="1:14">
      <c r="A610" s="97" t="str">
        <f t="shared" si="67"/>
        <v/>
      </c>
      <c r="B610" s="98" t="str">
        <f t="shared" si="68"/>
        <v/>
      </c>
      <c r="C610" s="99"/>
      <c r="D610" s="100"/>
      <c r="E610" s="100"/>
      <c r="F610" s="57"/>
      <c r="G610" s="58">
        <f t="shared" si="69"/>
        <v>0</v>
      </c>
      <c r="H610" s="58">
        <f>IF(E610="",0,IFERROR(VLOOKUP(E610,档案费管理台账!$D$4:$H$1000,5,0),0))</f>
        <v>0</v>
      </c>
      <c r="I610" s="57"/>
      <c r="J610" s="57"/>
      <c r="K610" s="57"/>
      <c r="L610" s="57"/>
      <c r="M610" s="58" t="str">
        <f t="shared" si="70"/>
        <v/>
      </c>
      <c r="N610" s="102"/>
    </row>
    <row r="611" spans="1:14">
      <c r="A611" s="97" t="str">
        <f t="shared" si="67"/>
        <v/>
      </c>
      <c r="B611" s="98" t="str">
        <f t="shared" si="68"/>
        <v/>
      </c>
      <c r="C611" s="99"/>
      <c r="D611" s="100"/>
      <c r="E611" s="100"/>
      <c r="F611" s="57"/>
      <c r="G611" s="58">
        <f t="shared" si="69"/>
        <v>0</v>
      </c>
      <c r="H611" s="58">
        <f>IF(E611="",0,IFERROR(VLOOKUP(E611,档案费管理台账!$D$4:$H$1000,5,0),0))</f>
        <v>0</v>
      </c>
      <c r="I611" s="57"/>
      <c r="J611" s="57"/>
      <c r="K611" s="57"/>
      <c r="L611" s="57"/>
      <c r="M611" s="58" t="str">
        <f t="shared" si="70"/>
        <v/>
      </c>
      <c r="N611" s="102"/>
    </row>
    <row r="612" spans="1:14">
      <c r="A612" s="97" t="str">
        <f t="shared" si="67"/>
        <v/>
      </c>
      <c r="B612" s="98" t="str">
        <f t="shared" si="68"/>
        <v/>
      </c>
      <c r="C612" s="99"/>
      <c r="D612" s="100"/>
      <c r="E612" s="100"/>
      <c r="F612" s="57"/>
      <c r="G612" s="58">
        <f t="shared" si="69"/>
        <v>0</v>
      </c>
      <c r="H612" s="58">
        <f>IF(E612="",0,IFERROR(VLOOKUP(E612,档案费管理台账!$D$4:$H$1000,5,0),0))</f>
        <v>0</v>
      </c>
      <c r="I612" s="57"/>
      <c r="J612" s="57"/>
      <c r="K612" s="57"/>
      <c r="L612" s="57"/>
      <c r="M612" s="58" t="str">
        <f t="shared" si="70"/>
        <v/>
      </c>
      <c r="N612" s="102"/>
    </row>
    <row r="613" spans="1:14">
      <c r="A613" s="97" t="str">
        <f t="shared" si="67"/>
        <v/>
      </c>
      <c r="B613" s="98" t="str">
        <f t="shared" si="68"/>
        <v/>
      </c>
      <c r="C613" s="99"/>
      <c r="D613" s="100"/>
      <c r="E613" s="100"/>
      <c r="F613" s="57"/>
      <c r="G613" s="58">
        <f t="shared" si="69"/>
        <v>0</v>
      </c>
      <c r="H613" s="58">
        <f>IF(E613="",0,IFERROR(VLOOKUP(E613,档案费管理台账!$D$4:$H$1000,5,0),0))</f>
        <v>0</v>
      </c>
      <c r="I613" s="57"/>
      <c r="J613" s="57"/>
      <c r="K613" s="57"/>
      <c r="L613" s="57"/>
      <c r="M613" s="58" t="str">
        <f t="shared" si="70"/>
        <v/>
      </c>
      <c r="N613" s="102"/>
    </row>
    <row r="614" spans="1:14">
      <c r="A614" s="97" t="str">
        <f t="shared" si="67"/>
        <v/>
      </c>
      <c r="B614" s="98" t="str">
        <f t="shared" si="68"/>
        <v/>
      </c>
      <c r="C614" s="99"/>
      <c r="D614" s="100"/>
      <c r="E614" s="100"/>
      <c r="F614" s="57"/>
      <c r="G614" s="58">
        <f t="shared" si="69"/>
        <v>0</v>
      </c>
      <c r="H614" s="58">
        <f>IF(E614="",0,IFERROR(VLOOKUP(E614,档案费管理台账!$D$4:$H$1000,5,0),0))</f>
        <v>0</v>
      </c>
      <c r="I614" s="57"/>
      <c r="J614" s="57"/>
      <c r="K614" s="57"/>
      <c r="L614" s="57"/>
      <c r="M614" s="58" t="str">
        <f t="shared" si="70"/>
        <v/>
      </c>
      <c r="N614" s="102"/>
    </row>
    <row r="615" spans="1:14">
      <c r="A615" s="97" t="str">
        <f t="shared" si="67"/>
        <v/>
      </c>
      <c r="B615" s="98" t="str">
        <f t="shared" si="68"/>
        <v/>
      </c>
      <c r="C615" s="99"/>
      <c r="D615" s="100"/>
      <c r="E615" s="100"/>
      <c r="F615" s="57"/>
      <c r="G615" s="58">
        <f t="shared" si="69"/>
        <v>0</v>
      </c>
      <c r="H615" s="58">
        <f>IF(E615="",0,IFERROR(VLOOKUP(E615,档案费管理台账!$D$4:$H$1000,5,0),0))</f>
        <v>0</v>
      </c>
      <c r="I615" s="57"/>
      <c r="J615" s="57"/>
      <c r="K615" s="57"/>
      <c r="L615" s="57"/>
      <c r="M615" s="58" t="str">
        <f t="shared" si="70"/>
        <v/>
      </c>
      <c r="N615" s="102"/>
    </row>
    <row r="616" spans="1:14">
      <c r="A616" s="97" t="str">
        <f t="shared" si="67"/>
        <v/>
      </c>
      <c r="B616" s="98" t="str">
        <f t="shared" si="68"/>
        <v/>
      </c>
      <c r="C616" s="99"/>
      <c r="D616" s="100"/>
      <c r="E616" s="100"/>
      <c r="F616" s="57"/>
      <c r="G616" s="58">
        <f t="shared" si="69"/>
        <v>0</v>
      </c>
      <c r="H616" s="58">
        <f>IF(E616="",0,IFERROR(VLOOKUP(E616,档案费管理台账!$D$4:$H$1000,5,0),0))</f>
        <v>0</v>
      </c>
      <c r="I616" s="57"/>
      <c r="J616" s="57"/>
      <c r="K616" s="57"/>
      <c r="L616" s="57"/>
      <c r="M616" s="58" t="str">
        <f t="shared" si="70"/>
        <v/>
      </c>
      <c r="N616" s="102"/>
    </row>
    <row r="617" spans="1:14">
      <c r="A617" s="97" t="str">
        <f t="shared" si="67"/>
        <v/>
      </c>
      <c r="B617" s="98" t="str">
        <f t="shared" si="68"/>
        <v/>
      </c>
      <c r="C617" s="99"/>
      <c r="D617" s="100"/>
      <c r="E617" s="100"/>
      <c r="F617" s="57"/>
      <c r="G617" s="58">
        <f t="shared" si="69"/>
        <v>0</v>
      </c>
      <c r="H617" s="58">
        <f>IF(E617="",0,IFERROR(VLOOKUP(E617,档案费管理台账!$D$4:$H$1000,5,0),0))</f>
        <v>0</v>
      </c>
      <c r="I617" s="57"/>
      <c r="J617" s="57"/>
      <c r="K617" s="57"/>
      <c r="L617" s="57"/>
      <c r="M617" s="58" t="str">
        <f t="shared" si="70"/>
        <v/>
      </c>
      <c r="N617" s="102"/>
    </row>
    <row r="618" spans="1:14">
      <c r="A618" s="97" t="str">
        <f t="shared" si="67"/>
        <v/>
      </c>
      <c r="B618" s="98" t="str">
        <f t="shared" si="68"/>
        <v/>
      </c>
      <c r="C618" s="99"/>
      <c r="D618" s="100"/>
      <c r="E618" s="100"/>
      <c r="F618" s="57"/>
      <c r="G618" s="58">
        <f t="shared" si="69"/>
        <v>0</v>
      </c>
      <c r="H618" s="58">
        <f>IF(E618="",0,IFERROR(VLOOKUP(E618,档案费管理台账!$D$4:$H$1000,5,0),0))</f>
        <v>0</v>
      </c>
      <c r="I618" s="57"/>
      <c r="J618" s="57"/>
      <c r="K618" s="57"/>
      <c r="L618" s="57"/>
      <c r="M618" s="58" t="str">
        <f t="shared" si="70"/>
        <v/>
      </c>
      <c r="N618" s="102"/>
    </row>
    <row r="619" spans="1:14">
      <c r="A619" s="97" t="str">
        <f t="shared" si="67"/>
        <v/>
      </c>
      <c r="B619" s="98" t="str">
        <f t="shared" si="68"/>
        <v/>
      </c>
      <c r="C619" s="99"/>
      <c r="D619" s="100"/>
      <c r="E619" s="100"/>
      <c r="F619" s="57"/>
      <c r="G619" s="58">
        <f t="shared" si="69"/>
        <v>0</v>
      </c>
      <c r="H619" s="58">
        <f>IF(E619="",0,IFERROR(VLOOKUP(E619,档案费管理台账!$D$4:$H$1000,5,0),0))</f>
        <v>0</v>
      </c>
      <c r="I619" s="57"/>
      <c r="J619" s="57"/>
      <c r="K619" s="57"/>
      <c r="L619" s="57"/>
      <c r="M619" s="58" t="str">
        <f t="shared" si="70"/>
        <v/>
      </c>
      <c r="N619" s="102"/>
    </row>
    <row r="620" spans="1:14">
      <c r="A620" s="97" t="str">
        <f t="shared" ref="A620:A683" si="71">IF(D620="","",ROW()-42)</f>
        <v/>
      </c>
      <c r="B620" s="98" t="str">
        <f t="shared" ref="B620:B683" si="72">IF(C620="","",MONTH(C620)&amp;"月")</f>
        <v/>
      </c>
      <c r="C620" s="99"/>
      <c r="D620" s="100"/>
      <c r="E620" s="100"/>
      <c r="F620" s="57"/>
      <c r="G620" s="58">
        <f t="shared" si="69"/>
        <v>0</v>
      </c>
      <c r="H620" s="58">
        <f>IF(E620="",0,IFERROR(VLOOKUP(E620,档案费管理台账!$D$4:$H$1000,5,0),0))</f>
        <v>0</v>
      </c>
      <c r="I620" s="57"/>
      <c r="J620" s="57"/>
      <c r="K620" s="57"/>
      <c r="L620" s="57"/>
      <c r="M620" s="58" t="str">
        <f t="shared" si="70"/>
        <v/>
      </c>
      <c r="N620" s="102"/>
    </row>
    <row r="621" spans="1:14">
      <c r="A621" s="97" t="str">
        <f t="shared" si="71"/>
        <v/>
      </c>
      <c r="B621" s="98" t="str">
        <f t="shared" si="72"/>
        <v/>
      </c>
      <c r="C621" s="99"/>
      <c r="D621" s="100"/>
      <c r="E621" s="100"/>
      <c r="F621" s="57"/>
      <c r="G621" s="58">
        <f t="shared" ref="G621:G684" si="73">IF(F621="",0,F621*$K$41)</f>
        <v>0</v>
      </c>
      <c r="H621" s="58">
        <f>IF(E621="",0,IFERROR(VLOOKUP(E621,档案费管理台账!$D$4:$H$1000,5,0),0))</f>
        <v>0</v>
      </c>
      <c r="I621" s="57"/>
      <c r="J621" s="57"/>
      <c r="K621" s="57"/>
      <c r="L621" s="57"/>
      <c r="M621" s="58" t="str">
        <f t="shared" ref="M621:M684" si="74">IF(C621="","",ROUND(M620+G621-I621-J621-K621-L621-H621,2))</f>
        <v/>
      </c>
      <c r="N621" s="102"/>
    </row>
    <row r="622" spans="1:14">
      <c r="A622" s="97" t="str">
        <f t="shared" si="71"/>
        <v/>
      </c>
      <c r="B622" s="98" t="str">
        <f t="shared" si="72"/>
        <v/>
      </c>
      <c r="C622" s="99"/>
      <c r="D622" s="100"/>
      <c r="E622" s="100"/>
      <c r="F622" s="57"/>
      <c r="G622" s="58">
        <f t="shared" si="73"/>
        <v>0</v>
      </c>
      <c r="H622" s="58">
        <f>IF(E622="",0,IFERROR(VLOOKUP(E622,档案费管理台账!$D$4:$H$1000,5,0),0))</f>
        <v>0</v>
      </c>
      <c r="I622" s="57"/>
      <c r="J622" s="57"/>
      <c r="K622" s="57"/>
      <c r="L622" s="57"/>
      <c r="M622" s="58" t="str">
        <f t="shared" si="74"/>
        <v/>
      </c>
      <c r="N622" s="102"/>
    </row>
    <row r="623" spans="1:14">
      <c r="A623" s="97" t="str">
        <f t="shared" si="71"/>
        <v/>
      </c>
      <c r="B623" s="98" t="str">
        <f t="shared" si="72"/>
        <v/>
      </c>
      <c r="C623" s="99"/>
      <c r="D623" s="100"/>
      <c r="E623" s="100"/>
      <c r="F623" s="57"/>
      <c r="G623" s="58">
        <f t="shared" si="73"/>
        <v>0</v>
      </c>
      <c r="H623" s="58">
        <f>IF(E623="",0,IFERROR(VLOOKUP(E623,档案费管理台账!$D$4:$H$1000,5,0),0))</f>
        <v>0</v>
      </c>
      <c r="I623" s="57"/>
      <c r="J623" s="57"/>
      <c r="K623" s="57"/>
      <c r="L623" s="57"/>
      <c r="M623" s="58" t="str">
        <f t="shared" si="74"/>
        <v/>
      </c>
      <c r="N623" s="102"/>
    </row>
    <row r="624" spans="1:14">
      <c r="A624" s="97" t="str">
        <f t="shared" si="71"/>
        <v/>
      </c>
      <c r="B624" s="98" t="str">
        <f t="shared" si="72"/>
        <v/>
      </c>
      <c r="C624" s="99"/>
      <c r="D624" s="100"/>
      <c r="E624" s="100"/>
      <c r="F624" s="57"/>
      <c r="G624" s="58">
        <f t="shared" si="73"/>
        <v>0</v>
      </c>
      <c r="H624" s="58">
        <f>IF(E624="",0,IFERROR(VLOOKUP(E624,档案费管理台账!$D$4:$H$1000,5,0),0))</f>
        <v>0</v>
      </c>
      <c r="I624" s="57"/>
      <c r="J624" s="57"/>
      <c r="K624" s="57"/>
      <c r="L624" s="57"/>
      <c r="M624" s="58" t="str">
        <f t="shared" si="74"/>
        <v/>
      </c>
      <c r="N624" s="102"/>
    </row>
    <row r="625" spans="1:14">
      <c r="A625" s="97" t="str">
        <f t="shared" si="71"/>
        <v/>
      </c>
      <c r="B625" s="98" t="str">
        <f t="shared" si="72"/>
        <v/>
      </c>
      <c r="C625" s="99"/>
      <c r="D625" s="100"/>
      <c r="E625" s="100"/>
      <c r="F625" s="57"/>
      <c r="G625" s="58">
        <f t="shared" si="73"/>
        <v>0</v>
      </c>
      <c r="H625" s="58">
        <f>IF(E625="",0,IFERROR(VLOOKUP(E625,档案费管理台账!$D$4:$H$1000,5,0),0))</f>
        <v>0</v>
      </c>
      <c r="I625" s="57"/>
      <c r="J625" s="57"/>
      <c r="K625" s="57"/>
      <c r="L625" s="57"/>
      <c r="M625" s="58" t="str">
        <f t="shared" si="74"/>
        <v/>
      </c>
      <c r="N625" s="102"/>
    </row>
    <row r="626" spans="1:14">
      <c r="A626" s="97" t="str">
        <f t="shared" si="71"/>
        <v/>
      </c>
      <c r="B626" s="98" t="str">
        <f t="shared" si="72"/>
        <v/>
      </c>
      <c r="C626" s="99"/>
      <c r="D626" s="100"/>
      <c r="E626" s="100"/>
      <c r="F626" s="57"/>
      <c r="G626" s="58">
        <f t="shared" si="73"/>
        <v>0</v>
      </c>
      <c r="H626" s="58">
        <f>IF(E626="",0,IFERROR(VLOOKUP(E626,档案费管理台账!$D$4:$H$1000,5,0),0))</f>
        <v>0</v>
      </c>
      <c r="I626" s="57"/>
      <c r="J626" s="57"/>
      <c r="K626" s="57"/>
      <c r="L626" s="57"/>
      <c r="M626" s="58" t="str">
        <f t="shared" si="74"/>
        <v/>
      </c>
      <c r="N626" s="102"/>
    </row>
    <row r="627" spans="1:14">
      <c r="A627" s="97" t="str">
        <f t="shared" si="71"/>
        <v/>
      </c>
      <c r="B627" s="98" t="str">
        <f t="shared" si="72"/>
        <v/>
      </c>
      <c r="C627" s="99"/>
      <c r="D627" s="100"/>
      <c r="E627" s="100"/>
      <c r="F627" s="57"/>
      <c r="G627" s="58">
        <f t="shared" si="73"/>
        <v>0</v>
      </c>
      <c r="H627" s="58">
        <f>IF(E627="",0,IFERROR(VLOOKUP(E627,档案费管理台账!$D$4:$H$1000,5,0),0))</f>
        <v>0</v>
      </c>
      <c r="I627" s="57"/>
      <c r="J627" s="57"/>
      <c r="K627" s="57"/>
      <c r="L627" s="57"/>
      <c r="M627" s="58" t="str">
        <f t="shared" si="74"/>
        <v/>
      </c>
      <c r="N627" s="102"/>
    </row>
    <row r="628" spans="1:14">
      <c r="A628" s="97" t="str">
        <f t="shared" si="71"/>
        <v/>
      </c>
      <c r="B628" s="98" t="str">
        <f t="shared" si="72"/>
        <v/>
      </c>
      <c r="C628" s="99"/>
      <c r="D628" s="100"/>
      <c r="E628" s="100"/>
      <c r="F628" s="57"/>
      <c r="G628" s="58">
        <f t="shared" si="73"/>
        <v>0</v>
      </c>
      <c r="H628" s="58">
        <f>IF(E628="",0,IFERROR(VLOOKUP(E628,档案费管理台账!$D$4:$H$1000,5,0),0))</f>
        <v>0</v>
      </c>
      <c r="I628" s="57"/>
      <c r="J628" s="57"/>
      <c r="K628" s="57"/>
      <c r="L628" s="57"/>
      <c r="M628" s="58" t="str">
        <f t="shared" si="74"/>
        <v/>
      </c>
      <c r="N628" s="102"/>
    </row>
    <row r="629" spans="1:14">
      <c r="A629" s="97" t="str">
        <f t="shared" si="71"/>
        <v/>
      </c>
      <c r="B629" s="98" t="str">
        <f t="shared" si="72"/>
        <v/>
      </c>
      <c r="C629" s="99"/>
      <c r="D629" s="100"/>
      <c r="E629" s="100"/>
      <c r="F629" s="57"/>
      <c r="G629" s="58">
        <f t="shared" si="73"/>
        <v>0</v>
      </c>
      <c r="H629" s="58">
        <f>IF(E629="",0,IFERROR(VLOOKUP(E629,档案费管理台账!$D$4:$H$1000,5,0),0))</f>
        <v>0</v>
      </c>
      <c r="I629" s="57"/>
      <c r="J629" s="57"/>
      <c r="K629" s="57"/>
      <c r="L629" s="57"/>
      <c r="M629" s="58" t="str">
        <f t="shared" si="74"/>
        <v/>
      </c>
      <c r="N629" s="102"/>
    </row>
    <row r="630" spans="1:14">
      <c r="A630" s="97" t="str">
        <f t="shared" si="71"/>
        <v/>
      </c>
      <c r="B630" s="98" t="str">
        <f t="shared" si="72"/>
        <v/>
      </c>
      <c r="C630" s="99"/>
      <c r="D630" s="100"/>
      <c r="E630" s="100"/>
      <c r="F630" s="57"/>
      <c r="G630" s="58">
        <f t="shared" si="73"/>
        <v>0</v>
      </c>
      <c r="H630" s="58">
        <f>IF(E630="",0,IFERROR(VLOOKUP(E630,档案费管理台账!$D$4:$H$1000,5,0),0))</f>
        <v>0</v>
      </c>
      <c r="I630" s="57"/>
      <c r="J630" s="57"/>
      <c r="K630" s="57"/>
      <c r="L630" s="57"/>
      <c r="M630" s="58" t="str">
        <f t="shared" si="74"/>
        <v/>
      </c>
      <c r="N630" s="102"/>
    </row>
    <row r="631" spans="1:14">
      <c r="A631" s="97" t="str">
        <f t="shared" si="71"/>
        <v/>
      </c>
      <c r="B631" s="98" t="str">
        <f t="shared" si="72"/>
        <v/>
      </c>
      <c r="C631" s="99"/>
      <c r="D631" s="100"/>
      <c r="E631" s="100"/>
      <c r="F631" s="57"/>
      <c r="G631" s="58">
        <f t="shared" si="73"/>
        <v>0</v>
      </c>
      <c r="H631" s="58">
        <f>IF(E631="",0,IFERROR(VLOOKUP(E631,档案费管理台账!$D$4:$H$1000,5,0),0))</f>
        <v>0</v>
      </c>
      <c r="I631" s="57"/>
      <c r="J631" s="57"/>
      <c r="K631" s="57"/>
      <c r="L631" s="57"/>
      <c r="M631" s="58" t="str">
        <f t="shared" si="74"/>
        <v/>
      </c>
      <c r="N631" s="102"/>
    </row>
    <row r="632" spans="1:14">
      <c r="A632" s="97" t="str">
        <f t="shared" si="71"/>
        <v/>
      </c>
      <c r="B632" s="98" t="str">
        <f t="shared" si="72"/>
        <v/>
      </c>
      <c r="C632" s="99"/>
      <c r="D632" s="100"/>
      <c r="E632" s="100"/>
      <c r="F632" s="57"/>
      <c r="G632" s="58">
        <f t="shared" si="73"/>
        <v>0</v>
      </c>
      <c r="H632" s="58">
        <f>IF(E632="",0,IFERROR(VLOOKUP(E632,档案费管理台账!$D$4:$H$1000,5,0),0))</f>
        <v>0</v>
      </c>
      <c r="I632" s="57"/>
      <c r="J632" s="57"/>
      <c r="K632" s="57"/>
      <c r="L632" s="57"/>
      <c r="M632" s="58" t="str">
        <f t="shared" si="74"/>
        <v/>
      </c>
      <c r="N632" s="102"/>
    </row>
    <row r="633" spans="1:14">
      <c r="A633" s="97" t="str">
        <f t="shared" si="71"/>
        <v/>
      </c>
      <c r="B633" s="98" t="str">
        <f t="shared" si="72"/>
        <v/>
      </c>
      <c r="C633" s="99"/>
      <c r="D633" s="100"/>
      <c r="E633" s="100"/>
      <c r="F633" s="57"/>
      <c r="G633" s="58">
        <f t="shared" si="73"/>
        <v>0</v>
      </c>
      <c r="H633" s="58">
        <f>IF(E633="",0,IFERROR(VLOOKUP(E633,档案费管理台账!$D$4:$H$1000,5,0),0))</f>
        <v>0</v>
      </c>
      <c r="I633" s="57"/>
      <c r="J633" s="57"/>
      <c r="K633" s="57"/>
      <c r="L633" s="57"/>
      <c r="M633" s="58" t="str">
        <f t="shared" si="74"/>
        <v/>
      </c>
      <c r="N633" s="102"/>
    </row>
    <row r="634" spans="1:14">
      <c r="A634" s="97" t="str">
        <f t="shared" si="71"/>
        <v/>
      </c>
      <c r="B634" s="98" t="str">
        <f t="shared" si="72"/>
        <v/>
      </c>
      <c r="C634" s="99"/>
      <c r="D634" s="100"/>
      <c r="E634" s="100"/>
      <c r="F634" s="57"/>
      <c r="G634" s="58">
        <f t="shared" si="73"/>
        <v>0</v>
      </c>
      <c r="H634" s="58">
        <f>IF(E634="",0,IFERROR(VLOOKUP(E634,档案费管理台账!$D$4:$H$1000,5,0),0))</f>
        <v>0</v>
      </c>
      <c r="I634" s="57"/>
      <c r="J634" s="57"/>
      <c r="K634" s="57"/>
      <c r="L634" s="57"/>
      <c r="M634" s="58" t="str">
        <f t="shared" si="74"/>
        <v/>
      </c>
      <c r="N634" s="102"/>
    </row>
    <row r="635" spans="1:14">
      <c r="A635" s="97" t="str">
        <f t="shared" si="71"/>
        <v/>
      </c>
      <c r="B635" s="98" t="str">
        <f t="shared" si="72"/>
        <v/>
      </c>
      <c r="C635" s="99"/>
      <c r="D635" s="100"/>
      <c r="E635" s="100"/>
      <c r="F635" s="57"/>
      <c r="G635" s="58">
        <f t="shared" si="73"/>
        <v>0</v>
      </c>
      <c r="H635" s="58">
        <f>IF(E635="",0,IFERROR(VLOOKUP(E635,档案费管理台账!$D$4:$H$1000,5,0),0))</f>
        <v>0</v>
      </c>
      <c r="I635" s="57"/>
      <c r="J635" s="57"/>
      <c r="K635" s="57"/>
      <c r="L635" s="57"/>
      <c r="M635" s="58" t="str">
        <f t="shared" si="74"/>
        <v/>
      </c>
      <c r="N635" s="102"/>
    </row>
    <row r="636" spans="1:14">
      <c r="A636" s="97" t="str">
        <f t="shared" si="71"/>
        <v/>
      </c>
      <c r="B636" s="98" t="str">
        <f t="shared" si="72"/>
        <v/>
      </c>
      <c r="C636" s="99"/>
      <c r="D636" s="100"/>
      <c r="E636" s="100"/>
      <c r="F636" s="57"/>
      <c r="G636" s="58">
        <f t="shared" si="73"/>
        <v>0</v>
      </c>
      <c r="H636" s="58">
        <f>IF(E636="",0,IFERROR(VLOOKUP(E636,档案费管理台账!$D$4:$H$1000,5,0),0))</f>
        <v>0</v>
      </c>
      <c r="I636" s="57"/>
      <c r="J636" s="57"/>
      <c r="K636" s="57"/>
      <c r="L636" s="57"/>
      <c r="M636" s="58" t="str">
        <f t="shared" si="74"/>
        <v/>
      </c>
      <c r="N636" s="102"/>
    </row>
    <row r="637" spans="1:14">
      <c r="A637" s="97" t="str">
        <f t="shared" si="71"/>
        <v/>
      </c>
      <c r="B637" s="98" t="str">
        <f t="shared" si="72"/>
        <v/>
      </c>
      <c r="C637" s="99"/>
      <c r="D637" s="100"/>
      <c r="E637" s="100"/>
      <c r="F637" s="57"/>
      <c r="G637" s="58">
        <f t="shared" si="73"/>
        <v>0</v>
      </c>
      <c r="H637" s="58">
        <f>IF(E637="",0,IFERROR(VLOOKUP(E637,档案费管理台账!$D$4:$H$1000,5,0),0))</f>
        <v>0</v>
      </c>
      <c r="I637" s="57"/>
      <c r="J637" s="57"/>
      <c r="K637" s="57"/>
      <c r="L637" s="57"/>
      <c r="M637" s="58" t="str">
        <f t="shared" si="74"/>
        <v/>
      </c>
      <c r="N637" s="102"/>
    </row>
    <row r="638" spans="1:14">
      <c r="A638" s="97" t="str">
        <f t="shared" si="71"/>
        <v/>
      </c>
      <c r="B638" s="98" t="str">
        <f t="shared" si="72"/>
        <v/>
      </c>
      <c r="C638" s="99"/>
      <c r="D638" s="100"/>
      <c r="E638" s="100"/>
      <c r="F638" s="57"/>
      <c r="G638" s="58">
        <f t="shared" si="73"/>
        <v>0</v>
      </c>
      <c r="H638" s="58">
        <f>IF(E638="",0,IFERROR(VLOOKUP(E638,档案费管理台账!$D$4:$H$1000,5,0),0))</f>
        <v>0</v>
      </c>
      <c r="I638" s="57"/>
      <c r="J638" s="57"/>
      <c r="K638" s="57"/>
      <c r="L638" s="57"/>
      <c r="M638" s="58" t="str">
        <f t="shared" si="74"/>
        <v/>
      </c>
      <c r="N638" s="102"/>
    </row>
    <row r="639" spans="1:14">
      <c r="A639" s="97" t="str">
        <f t="shared" si="71"/>
        <v/>
      </c>
      <c r="B639" s="98" t="str">
        <f t="shared" si="72"/>
        <v/>
      </c>
      <c r="C639" s="99"/>
      <c r="D639" s="100"/>
      <c r="E639" s="100"/>
      <c r="F639" s="57"/>
      <c r="G639" s="58">
        <f t="shared" si="73"/>
        <v>0</v>
      </c>
      <c r="H639" s="58">
        <f>IF(E639="",0,IFERROR(VLOOKUP(E639,档案费管理台账!$D$4:$H$1000,5,0),0))</f>
        <v>0</v>
      </c>
      <c r="I639" s="57"/>
      <c r="J639" s="57"/>
      <c r="K639" s="57"/>
      <c r="L639" s="57"/>
      <c r="M639" s="58" t="str">
        <f t="shared" si="74"/>
        <v/>
      </c>
      <c r="N639" s="102"/>
    </row>
    <row r="640" spans="1:14">
      <c r="A640" s="97" t="str">
        <f t="shared" si="71"/>
        <v/>
      </c>
      <c r="B640" s="98" t="str">
        <f t="shared" si="72"/>
        <v/>
      </c>
      <c r="C640" s="99"/>
      <c r="D640" s="100"/>
      <c r="E640" s="100"/>
      <c r="F640" s="57"/>
      <c r="G640" s="58">
        <f t="shared" si="73"/>
        <v>0</v>
      </c>
      <c r="H640" s="58">
        <f>IF(E640="",0,IFERROR(VLOOKUP(E640,档案费管理台账!$D$4:$H$1000,5,0),0))</f>
        <v>0</v>
      </c>
      <c r="I640" s="57"/>
      <c r="J640" s="57"/>
      <c r="K640" s="57"/>
      <c r="L640" s="57"/>
      <c r="M640" s="58" t="str">
        <f t="shared" si="74"/>
        <v/>
      </c>
      <c r="N640" s="102"/>
    </row>
    <row r="641" spans="1:14">
      <c r="A641" s="97" t="str">
        <f t="shared" si="71"/>
        <v/>
      </c>
      <c r="B641" s="98" t="str">
        <f t="shared" si="72"/>
        <v/>
      </c>
      <c r="C641" s="99"/>
      <c r="D641" s="100"/>
      <c r="E641" s="100"/>
      <c r="F641" s="57"/>
      <c r="G641" s="58">
        <f t="shared" si="73"/>
        <v>0</v>
      </c>
      <c r="H641" s="58">
        <f>IF(E641="",0,IFERROR(VLOOKUP(E641,档案费管理台账!$D$4:$H$1000,5,0),0))</f>
        <v>0</v>
      </c>
      <c r="I641" s="57"/>
      <c r="J641" s="57"/>
      <c r="K641" s="57"/>
      <c r="L641" s="57"/>
      <c r="M641" s="58" t="str">
        <f t="shared" si="74"/>
        <v/>
      </c>
      <c r="N641" s="102"/>
    </row>
    <row r="642" spans="1:14">
      <c r="A642" s="97" t="str">
        <f t="shared" si="71"/>
        <v/>
      </c>
      <c r="B642" s="98" t="str">
        <f t="shared" si="72"/>
        <v/>
      </c>
      <c r="C642" s="99"/>
      <c r="D642" s="100"/>
      <c r="E642" s="100"/>
      <c r="F642" s="57"/>
      <c r="G642" s="58">
        <f t="shared" si="73"/>
        <v>0</v>
      </c>
      <c r="H642" s="58">
        <f>IF(E642="",0,IFERROR(VLOOKUP(E642,档案费管理台账!$D$4:$H$1000,5,0),0))</f>
        <v>0</v>
      </c>
      <c r="I642" s="57"/>
      <c r="J642" s="57"/>
      <c r="K642" s="57"/>
      <c r="L642" s="57"/>
      <c r="M642" s="58" t="str">
        <f t="shared" si="74"/>
        <v/>
      </c>
      <c r="N642" s="102"/>
    </row>
    <row r="643" spans="1:14">
      <c r="A643" s="97" t="str">
        <f t="shared" si="71"/>
        <v/>
      </c>
      <c r="B643" s="98" t="str">
        <f t="shared" si="72"/>
        <v/>
      </c>
      <c r="C643" s="99"/>
      <c r="D643" s="100"/>
      <c r="E643" s="100"/>
      <c r="F643" s="57"/>
      <c r="G643" s="58">
        <f t="shared" si="73"/>
        <v>0</v>
      </c>
      <c r="H643" s="58">
        <f>IF(E643="",0,IFERROR(VLOOKUP(E643,档案费管理台账!$D$4:$H$1000,5,0),0))</f>
        <v>0</v>
      </c>
      <c r="I643" s="57"/>
      <c r="J643" s="57"/>
      <c r="K643" s="57"/>
      <c r="L643" s="57"/>
      <c r="M643" s="58" t="str">
        <f t="shared" si="74"/>
        <v/>
      </c>
      <c r="N643" s="102"/>
    </row>
    <row r="644" spans="1:14">
      <c r="A644" s="97" t="str">
        <f t="shared" si="71"/>
        <v/>
      </c>
      <c r="B644" s="98" t="str">
        <f t="shared" si="72"/>
        <v/>
      </c>
      <c r="C644" s="99"/>
      <c r="D644" s="100"/>
      <c r="E644" s="100"/>
      <c r="F644" s="57"/>
      <c r="G644" s="58">
        <f t="shared" si="73"/>
        <v>0</v>
      </c>
      <c r="H644" s="58">
        <f>IF(E644="",0,IFERROR(VLOOKUP(E644,档案费管理台账!$D$4:$H$1000,5,0),0))</f>
        <v>0</v>
      </c>
      <c r="I644" s="57"/>
      <c r="J644" s="57"/>
      <c r="K644" s="57"/>
      <c r="L644" s="57"/>
      <c r="M644" s="58" t="str">
        <f t="shared" si="74"/>
        <v/>
      </c>
      <c r="N644" s="102"/>
    </row>
    <row r="645" spans="1:14">
      <c r="A645" s="97" t="str">
        <f t="shared" si="71"/>
        <v/>
      </c>
      <c r="B645" s="98" t="str">
        <f t="shared" si="72"/>
        <v/>
      </c>
      <c r="C645" s="99"/>
      <c r="D645" s="100"/>
      <c r="E645" s="100"/>
      <c r="F645" s="57"/>
      <c r="G645" s="58">
        <f t="shared" si="73"/>
        <v>0</v>
      </c>
      <c r="H645" s="58">
        <f>IF(E645="",0,IFERROR(VLOOKUP(E645,档案费管理台账!$D$4:$H$1000,5,0),0))</f>
        <v>0</v>
      </c>
      <c r="I645" s="57"/>
      <c r="J645" s="57"/>
      <c r="K645" s="57"/>
      <c r="L645" s="57"/>
      <c r="M645" s="58" t="str">
        <f t="shared" si="74"/>
        <v/>
      </c>
      <c r="N645" s="102"/>
    </row>
    <row r="646" spans="1:14">
      <c r="A646" s="97" t="str">
        <f t="shared" si="71"/>
        <v/>
      </c>
      <c r="B646" s="98" t="str">
        <f t="shared" si="72"/>
        <v/>
      </c>
      <c r="C646" s="99"/>
      <c r="D646" s="100"/>
      <c r="E646" s="100"/>
      <c r="F646" s="57"/>
      <c r="G646" s="58">
        <f t="shared" si="73"/>
        <v>0</v>
      </c>
      <c r="H646" s="58">
        <f>IF(E646="",0,IFERROR(VLOOKUP(E646,档案费管理台账!$D$4:$H$1000,5,0),0))</f>
        <v>0</v>
      </c>
      <c r="I646" s="57"/>
      <c r="J646" s="57"/>
      <c r="K646" s="57"/>
      <c r="L646" s="57"/>
      <c r="M646" s="58" t="str">
        <f t="shared" si="74"/>
        <v/>
      </c>
      <c r="N646" s="102"/>
    </row>
    <row r="647" spans="1:14">
      <c r="A647" s="97" t="str">
        <f t="shared" si="71"/>
        <v/>
      </c>
      <c r="B647" s="98" t="str">
        <f t="shared" si="72"/>
        <v/>
      </c>
      <c r="C647" s="99"/>
      <c r="D647" s="100"/>
      <c r="E647" s="100"/>
      <c r="F647" s="57"/>
      <c r="G647" s="58">
        <f t="shared" si="73"/>
        <v>0</v>
      </c>
      <c r="H647" s="58">
        <f>IF(E647="",0,IFERROR(VLOOKUP(E647,档案费管理台账!$D$4:$H$1000,5,0),0))</f>
        <v>0</v>
      </c>
      <c r="I647" s="57"/>
      <c r="J647" s="57"/>
      <c r="K647" s="57"/>
      <c r="L647" s="57"/>
      <c r="M647" s="58" t="str">
        <f t="shared" si="74"/>
        <v/>
      </c>
      <c r="N647" s="102"/>
    </row>
    <row r="648" spans="1:14">
      <c r="A648" s="97" t="str">
        <f t="shared" si="71"/>
        <v/>
      </c>
      <c r="B648" s="98" t="str">
        <f t="shared" si="72"/>
        <v/>
      </c>
      <c r="C648" s="99"/>
      <c r="D648" s="100"/>
      <c r="E648" s="100"/>
      <c r="F648" s="57"/>
      <c r="G648" s="58">
        <f t="shared" si="73"/>
        <v>0</v>
      </c>
      <c r="H648" s="58">
        <f>IF(E648="",0,IFERROR(VLOOKUP(E648,档案费管理台账!$D$4:$H$1000,5,0),0))</f>
        <v>0</v>
      </c>
      <c r="I648" s="57"/>
      <c r="J648" s="57"/>
      <c r="K648" s="57"/>
      <c r="L648" s="57"/>
      <c r="M648" s="58" t="str">
        <f t="shared" si="74"/>
        <v/>
      </c>
      <c r="N648" s="102"/>
    </row>
    <row r="649" spans="1:14">
      <c r="A649" s="97" t="str">
        <f t="shared" si="71"/>
        <v/>
      </c>
      <c r="B649" s="98" t="str">
        <f t="shared" si="72"/>
        <v/>
      </c>
      <c r="C649" s="99"/>
      <c r="D649" s="100"/>
      <c r="E649" s="100"/>
      <c r="F649" s="57"/>
      <c r="G649" s="58">
        <f t="shared" si="73"/>
        <v>0</v>
      </c>
      <c r="H649" s="58">
        <f>IF(E649="",0,IFERROR(VLOOKUP(E649,档案费管理台账!$D$4:$H$1000,5,0),0))</f>
        <v>0</v>
      </c>
      <c r="I649" s="57"/>
      <c r="J649" s="57"/>
      <c r="K649" s="57"/>
      <c r="L649" s="57"/>
      <c r="M649" s="58" t="str">
        <f t="shared" si="74"/>
        <v/>
      </c>
      <c r="N649" s="102"/>
    </row>
    <row r="650" spans="1:14">
      <c r="A650" s="97" t="str">
        <f t="shared" si="71"/>
        <v/>
      </c>
      <c r="B650" s="98" t="str">
        <f t="shared" si="72"/>
        <v/>
      </c>
      <c r="C650" s="99"/>
      <c r="D650" s="100"/>
      <c r="E650" s="100"/>
      <c r="F650" s="57"/>
      <c r="G650" s="58">
        <f t="shared" si="73"/>
        <v>0</v>
      </c>
      <c r="H650" s="58">
        <f>IF(E650="",0,IFERROR(VLOOKUP(E650,档案费管理台账!$D$4:$H$1000,5,0),0))</f>
        <v>0</v>
      </c>
      <c r="I650" s="57"/>
      <c r="J650" s="57"/>
      <c r="K650" s="57"/>
      <c r="L650" s="57"/>
      <c r="M650" s="58" t="str">
        <f t="shared" si="74"/>
        <v/>
      </c>
      <c r="N650" s="102"/>
    </row>
    <row r="651" spans="1:14">
      <c r="A651" s="97" t="str">
        <f t="shared" si="71"/>
        <v/>
      </c>
      <c r="B651" s="98" t="str">
        <f t="shared" si="72"/>
        <v/>
      </c>
      <c r="C651" s="99"/>
      <c r="D651" s="100"/>
      <c r="E651" s="100"/>
      <c r="F651" s="57"/>
      <c r="G651" s="58">
        <f t="shared" si="73"/>
        <v>0</v>
      </c>
      <c r="H651" s="58">
        <f>IF(E651="",0,IFERROR(VLOOKUP(E651,档案费管理台账!$D$4:$H$1000,5,0),0))</f>
        <v>0</v>
      </c>
      <c r="I651" s="57"/>
      <c r="J651" s="57"/>
      <c r="K651" s="57"/>
      <c r="L651" s="57"/>
      <c r="M651" s="58" t="str">
        <f t="shared" si="74"/>
        <v/>
      </c>
      <c r="N651" s="102"/>
    </row>
    <row r="652" spans="1:14">
      <c r="A652" s="97" t="str">
        <f t="shared" si="71"/>
        <v/>
      </c>
      <c r="B652" s="98" t="str">
        <f t="shared" si="72"/>
        <v/>
      </c>
      <c r="C652" s="99"/>
      <c r="D652" s="100"/>
      <c r="E652" s="100"/>
      <c r="F652" s="57"/>
      <c r="G652" s="58">
        <f t="shared" si="73"/>
        <v>0</v>
      </c>
      <c r="H652" s="58">
        <f>IF(E652="",0,IFERROR(VLOOKUP(E652,档案费管理台账!$D$4:$H$1000,5,0),0))</f>
        <v>0</v>
      </c>
      <c r="I652" s="57"/>
      <c r="J652" s="57"/>
      <c r="K652" s="57"/>
      <c r="L652" s="57"/>
      <c r="M652" s="58" t="str">
        <f t="shared" si="74"/>
        <v/>
      </c>
      <c r="N652" s="102"/>
    </row>
    <row r="653" spans="1:14">
      <c r="A653" s="97" t="str">
        <f t="shared" si="71"/>
        <v/>
      </c>
      <c r="B653" s="98" t="str">
        <f t="shared" si="72"/>
        <v/>
      </c>
      <c r="C653" s="99"/>
      <c r="D653" s="100"/>
      <c r="E653" s="100"/>
      <c r="F653" s="57"/>
      <c r="G653" s="58">
        <f t="shared" si="73"/>
        <v>0</v>
      </c>
      <c r="H653" s="58">
        <f>IF(E653="",0,IFERROR(VLOOKUP(E653,档案费管理台账!$D$4:$H$1000,5,0),0))</f>
        <v>0</v>
      </c>
      <c r="I653" s="57"/>
      <c r="J653" s="57"/>
      <c r="K653" s="57"/>
      <c r="L653" s="57"/>
      <c r="M653" s="58" t="str">
        <f t="shared" si="74"/>
        <v/>
      </c>
      <c r="N653" s="102"/>
    </row>
    <row r="654" spans="1:14">
      <c r="A654" s="97" t="str">
        <f t="shared" si="71"/>
        <v/>
      </c>
      <c r="B654" s="98" t="str">
        <f t="shared" si="72"/>
        <v/>
      </c>
      <c r="C654" s="99"/>
      <c r="D654" s="100"/>
      <c r="E654" s="100"/>
      <c r="F654" s="57"/>
      <c r="G654" s="58">
        <f t="shared" si="73"/>
        <v>0</v>
      </c>
      <c r="H654" s="58">
        <f>IF(E654="",0,IFERROR(VLOOKUP(E654,档案费管理台账!$D$4:$H$1000,5,0),0))</f>
        <v>0</v>
      </c>
      <c r="I654" s="57"/>
      <c r="J654" s="57"/>
      <c r="K654" s="57"/>
      <c r="L654" s="57"/>
      <c r="M654" s="58" t="str">
        <f t="shared" si="74"/>
        <v/>
      </c>
      <c r="N654" s="102"/>
    </row>
    <row r="655" spans="1:14">
      <c r="A655" s="97" t="str">
        <f t="shared" si="71"/>
        <v/>
      </c>
      <c r="B655" s="98" t="str">
        <f t="shared" si="72"/>
        <v/>
      </c>
      <c r="C655" s="99"/>
      <c r="D655" s="100"/>
      <c r="E655" s="100"/>
      <c r="F655" s="57"/>
      <c r="G655" s="58">
        <f t="shared" si="73"/>
        <v>0</v>
      </c>
      <c r="H655" s="58">
        <f>IF(E655="",0,IFERROR(VLOOKUP(E655,档案费管理台账!$D$4:$H$1000,5,0),0))</f>
        <v>0</v>
      </c>
      <c r="I655" s="57"/>
      <c r="J655" s="57"/>
      <c r="K655" s="57"/>
      <c r="L655" s="57"/>
      <c r="M655" s="58" t="str">
        <f t="shared" si="74"/>
        <v/>
      </c>
      <c r="N655" s="102"/>
    </row>
    <row r="656" spans="1:14">
      <c r="A656" s="97" t="str">
        <f t="shared" si="71"/>
        <v/>
      </c>
      <c r="B656" s="98" t="str">
        <f t="shared" si="72"/>
        <v/>
      </c>
      <c r="C656" s="99"/>
      <c r="D656" s="100"/>
      <c r="E656" s="100"/>
      <c r="F656" s="57"/>
      <c r="G656" s="58">
        <f t="shared" si="73"/>
        <v>0</v>
      </c>
      <c r="H656" s="58">
        <f>IF(E656="",0,IFERROR(VLOOKUP(E656,档案费管理台账!$D$4:$H$1000,5,0),0))</f>
        <v>0</v>
      </c>
      <c r="I656" s="57"/>
      <c r="J656" s="57"/>
      <c r="K656" s="57"/>
      <c r="L656" s="57"/>
      <c r="M656" s="58" t="str">
        <f t="shared" si="74"/>
        <v/>
      </c>
      <c r="N656" s="102"/>
    </row>
    <row r="657" spans="1:14">
      <c r="A657" s="97" t="str">
        <f t="shared" si="71"/>
        <v/>
      </c>
      <c r="B657" s="98" t="str">
        <f t="shared" si="72"/>
        <v/>
      </c>
      <c r="C657" s="99"/>
      <c r="D657" s="100"/>
      <c r="E657" s="100"/>
      <c r="F657" s="57"/>
      <c r="G657" s="58">
        <f t="shared" si="73"/>
        <v>0</v>
      </c>
      <c r="H657" s="58">
        <f>IF(E657="",0,IFERROR(VLOOKUP(E657,档案费管理台账!$D$4:$H$1000,5,0),0))</f>
        <v>0</v>
      </c>
      <c r="I657" s="57"/>
      <c r="J657" s="57"/>
      <c r="K657" s="57"/>
      <c r="L657" s="57"/>
      <c r="M657" s="58" t="str">
        <f t="shared" si="74"/>
        <v/>
      </c>
      <c r="N657" s="102"/>
    </row>
    <row r="658" spans="1:14">
      <c r="A658" s="97" t="str">
        <f t="shared" si="71"/>
        <v/>
      </c>
      <c r="B658" s="98" t="str">
        <f t="shared" si="72"/>
        <v/>
      </c>
      <c r="C658" s="99"/>
      <c r="D658" s="100"/>
      <c r="E658" s="100"/>
      <c r="F658" s="57"/>
      <c r="G658" s="58">
        <f t="shared" si="73"/>
        <v>0</v>
      </c>
      <c r="H658" s="58">
        <f>IF(E658="",0,IFERROR(VLOOKUP(E658,档案费管理台账!$D$4:$H$1000,5,0),0))</f>
        <v>0</v>
      </c>
      <c r="I658" s="57"/>
      <c r="J658" s="57"/>
      <c r="K658" s="57"/>
      <c r="L658" s="57"/>
      <c r="M658" s="58" t="str">
        <f t="shared" si="74"/>
        <v/>
      </c>
      <c r="N658" s="102"/>
    </row>
    <row r="659" spans="1:14">
      <c r="A659" s="97" t="str">
        <f t="shared" si="71"/>
        <v/>
      </c>
      <c r="B659" s="98" t="str">
        <f t="shared" si="72"/>
        <v/>
      </c>
      <c r="C659" s="99"/>
      <c r="D659" s="100"/>
      <c r="E659" s="100"/>
      <c r="F659" s="57"/>
      <c r="G659" s="58">
        <f t="shared" si="73"/>
        <v>0</v>
      </c>
      <c r="H659" s="58">
        <f>IF(E659="",0,IFERROR(VLOOKUP(E659,档案费管理台账!$D$4:$H$1000,5,0),0))</f>
        <v>0</v>
      </c>
      <c r="I659" s="57"/>
      <c r="J659" s="57"/>
      <c r="K659" s="57"/>
      <c r="L659" s="57"/>
      <c r="M659" s="58" t="str">
        <f t="shared" si="74"/>
        <v/>
      </c>
      <c r="N659" s="102"/>
    </row>
    <row r="660" spans="1:14">
      <c r="A660" s="97" t="str">
        <f t="shared" si="71"/>
        <v/>
      </c>
      <c r="B660" s="98" t="str">
        <f t="shared" si="72"/>
        <v/>
      </c>
      <c r="C660" s="99"/>
      <c r="D660" s="100"/>
      <c r="E660" s="100"/>
      <c r="F660" s="57"/>
      <c r="G660" s="58">
        <f t="shared" si="73"/>
        <v>0</v>
      </c>
      <c r="H660" s="58">
        <f>IF(E660="",0,IFERROR(VLOOKUP(E660,档案费管理台账!$D$4:$H$1000,5,0),0))</f>
        <v>0</v>
      </c>
      <c r="I660" s="57"/>
      <c r="J660" s="57"/>
      <c r="K660" s="57"/>
      <c r="L660" s="57"/>
      <c r="M660" s="58" t="str">
        <f t="shared" si="74"/>
        <v/>
      </c>
      <c r="N660" s="102"/>
    </row>
    <row r="661" spans="1:14">
      <c r="A661" s="97" t="str">
        <f t="shared" si="71"/>
        <v/>
      </c>
      <c r="B661" s="98" t="str">
        <f t="shared" si="72"/>
        <v/>
      </c>
      <c r="C661" s="99"/>
      <c r="D661" s="100"/>
      <c r="E661" s="100"/>
      <c r="F661" s="57"/>
      <c r="G661" s="58">
        <f t="shared" si="73"/>
        <v>0</v>
      </c>
      <c r="H661" s="58">
        <f>IF(E661="",0,IFERROR(VLOOKUP(E661,档案费管理台账!$D$4:$H$1000,5,0),0))</f>
        <v>0</v>
      </c>
      <c r="I661" s="57"/>
      <c r="J661" s="57"/>
      <c r="K661" s="57"/>
      <c r="L661" s="57"/>
      <c r="M661" s="58" t="str">
        <f t="shared" si="74"/>
        <v/>
      </c>
      <c r="N661" s="102"/>
    </row>
    <row r="662" spans="1:14">
      <c r="A662" s="97" t="str">
        <f t="shared" si="71"/>
        <v/>
      </c>
      <c r="B662" s="98" t="str">
        <f t="shared" si="72"/>
        <v/>
      </c>
      <c r="C662" s="99"/>
      <c r="D662" s="100"/>
      <c r="E662" s="100"/>
      <c r="F662" s="57"/>
      <c r="G662" s="58">
        <f t="shared" si="73"/>
        <v>0</v>
      </c>
      <c r="H662" s="58">
        <f>IF(E662="",0,IFERROR(VLOOKUP(E662,档案费管理台账!$D$4:$H$1000,5,0),0))</f>
        <v>0</v>
      </c>
      <c r="I662" s="57"/>
      <c r="J662" s="57"/>
      <c r="K662" s="57"/>
      <c r="L662" s="57"/>
      <c r="M662" s="58" t="str">
        <f t="shared" si="74"/>
        <v/>
      </c>
      <c r="N662" s="102"/>
    </row>
    <row r="663" spans="1:14">
      <c r="A663" s="97" t="str">
        <f t="shared" si="71"/>
        <v/>
      </c>
      <c r="B663" s="98" t="str">
        <f t="shared" si="72"/>
        <v/>
      </c>
      <c r="C663" s="99"/>
      <c r="D663" s="100"/>
      <c r="E663" s="100"/>
      <c r="F663" s="57"/>
      <c r="G663" s="58">
        <f t="shared" si="73"/>
        <v>0</v>
      </c>
      <c r="H663" s="58">
        <f>IF(E663="",0,IFERROR(VLOOKUP(E663,档案费管理台账!$D$4:$H$1000,5,0),0))</f>
        <v>0</v>
      </c>
      <c r="I663" s="57"/>
      <c r="J663" s="57"/>
      <c r="K663" s="57"/>
      <c r="L663" s="57"/>
      <c r="M663" s="58" t="str">
        <f t="shared" si="74"/>
        <v/>
      </c>
      <c r="N663" s="102"/>
    </row>
    <row r="664" spans="1:14">
      <c r="A664" s="97" t="str">
        <f t="shared" si="71"/>
        <v/>
      </c>
      <c r="B664" s="98" t="str">
        <f t="shared" si="72"/>
        <v/>
      </c>
      <c r="C664" s="99"/>
      <c r="D664" s="100"/>
      <c r="E664" s="100"/>
      <c r="F664" s="57"/>
      <c r="G664" s="58">
        <f t="shared" si="73"/>
        <v>0</v>
      </c>
      <c r="H664" s="58">
        <f>IF(E664="",0,IFERROR(VLOOKUP(E664,档案费管理台账!$D$4:$H$1000,5,0),0))</f>
        <v>0</v>
      </c>
      <c r="I664" s="57"/>
      <c r="J664" s="57"/>
      <c r="K664" s="57"/>
      <c r="L664" s="57"/>
      <c r="M664" s="58" t="str">
        <f t="shared" si="74"/>
        <v/>
      </c>
      <c r="N664" s="102"/>
    </row>
    <row r="665" spans="1:14">
      <c r="A665" s="97" t="str">
        <f t="shared" si="71"/>
        <v/>
      </c>
      <c r="B665" s="98" t="str">
        <f t="shared" si="72"/>
        <v/>
      </c>
      <c r="C665" s="99"/>
      <c r="D665" s="100"/>
      <c r="E665" s="100"/>
      <c r="F665" s="57"/>
      <c r="G665" s="58">
        <f t="shared" si="73"/>
        <v>0</v>
      </c>
      <c r="H665" s="58">
        <f>IF(E665="",0,IFERROR(VLOOKUP(E665,档案费管理台账!$D$4:$H$1000,5,0),0))</f>
        <v>0</v>
      </c>
      <c r="I665" s="57"/>
      <c r="J665" s="57"/>
      <c r="K665" s="57"/>
      <c r="L665" s="57"/>
      <c r="M665" s="58" t="str">
        <f t="shared" si="74"/>
        <v/>
      </c>
      <c r="N665" s="102"/>
    </row>
    <row r="666" spans="1:14">
      <c r="A666" s="97" t="str">
        <f t="shared" si="71"/>
        <v/>
      </c>
      <c r="B666" s="98" t="str">
        <f t="shared" si="72"/>
        <v/>
      </c>
      <c r="C666" s="99"/>
      <c r="D666" s="100"/>
      <c r="E666" s="100"/>
      <c r="F666" s="57"/>
      <c r="G666" s="58">
        <f t="shared" si="73"/>
        <v>0</v>
      </c>
      <c r="H666" s="58">
        <f>IF(E666="",0,IFERROR(VLOOKUP(E666,档案费管理台账!$D$4:$H$1000,5,0),0))</f>
        <v>0</v>
      </c>
      <c r="I666" s="57"/>
      <c r="J666" s="57"/>
      <c r="K666" s="57"/>
      <c r="L666" s="57"/>
      <c r="M666" s="58" t="str">
        <f t="shared" si="74"/>
        <v/>
      </c>
      <c r="N666" s="102"/>
    </row>
    <row r="667" spans="1:14">
      <c r="A667" s="97" t="str">
        <f t="shared" si="71"/>
        <v/>
      </c>
      <c r="B667" s="98" t="str">
        <f t="shared" si="72"/>
        <v/>
      </c>
      <c r="C667" s="99"/>
      <c r="D667" s="100"/>
      <c r="E667" s="100"/>
      <c r="F667" s="57"/>
      <c r="G667" s="58">
        <f t="shared" si="73"/>
        <v>0</v>
      </c>
      <c r="H667" s="58">
        <f>IF(E667="",0,IFERROR(VLOOKUP(E667,档案费管理台账!$D$4:$H$1000,5,0),0))</f>
        <v>0</v>
      </c>
      <c r="I667" s="57"/>
      <c r="J667" s="57"/>
      <c r="K667" s="57"/>
      <c r="L667" s="57"/>
      <c r="M667" s="58" t="str">
        <f t="shared" si="74"/>
        <v/>
      </c>
      <c r="N667" s="102"/>
    </row>
    <row r="668" spans="1:14">
      <c r="A668" s="97" t="str">
        <f t="shared" si="71"/>
        <v/>
      </c>
      <c r="B668" s="98" t="str">
        <f t="shared" si="72"/>
        <v/>
      </c>
      <c r="C668" s="99"/>
      <c r="D668" s="100"/>
      <c r="E668" s="100"/>
      <c r="F668" s="57"/>
      <c r="G668" s="58">
        <f t="shared" si="73"/>
        <v>0</v>
      </c>
      <c r="H668" s="58">
        <f>IF(E668="",0,IFERROR(VLOOKUP(E668,档案费管理台账!$D$4:$H$1000,5,0),0))</f>
        <v>0</v>
      </c>
      <c r="I668" s="57"/>
      <c r="J668" s="57"/>
      <c r="K668" s="57"/>
      <c r="L668" s="57"/>
      <c r="M668" s="58" t="str">
        <f t="shared" si="74"/>
        <v/>
      </c>
      <c r="N668" s="102"/>
    </row>
    <row r="669" spans="1:14">
      <c r="A669" s="97" t="str">
        <f t="shared" si="71"/>
        <v/>
      </c>
      <c r="B669" s="98" t="str">
        <f t="shared" si="72"/>
        <v/>
      </c>
      <c r="C669" s="99"/>
      <c r="D669" s="100"/>
      <c r="E669" s="100"/>
      <c r="F669" s="57"/>
      <c r="G669" s="58">
        <f t="shared" si="73"/>
        <v>0</v>
      </c>
      <c r="H669" s="58">
        <f>IF(E669="",0,IFERROR(VLOOKUP(E669,档案费管理台账!$D$4:$H$1000,5,0),0))</f>
        <v>0</v>
      </c>
      <c r="I669" s="57"/>
      <c r="J669" s="57"/>
      <c r="K669" s="57"/>
      <c r="L669" s="57"/>
      <c r="M669" s="58" t="str">
        <f t="shared" si="74"/>
        <v/>
      </c>
      <c r="N669" s="102"/>
    </row>
    <row r="670" spans="1:14">
      <c r="A670" s="97" t="str">
        <f t="shared" si="71"/>
        <v/>
      </c>
      <c r="B670" s="98" t="str">
        <f t="shared" si="72"/>
        <v/>
      </c>
      <c r="C670" s="99"/>
      <c r="D670" s="100"/>
      <c r="E670" s="100"/>
      <c r="F670" s="57"/>
      <c r="G670" s="58">
        <f t="shared" si="73"/>
        <v>0</v>
      </c>
      <c r="H670" s="58">
        <f>IF(E670="",0,IFERROR(VLOOKUP(E670,档案费管理台账!$D$4:$H$1000,5,0),0))</f>
        <v>0</v>
      </c>
      <c r="I670" s="57"/>
      <c r="J670" s="57"/>
      <c r="K670" s="57"/>
      <c r="L670" s="57"/>
      <c r="M670" s="58" t="str">
        <f t="shared" si="74"/>
        <v/>
      </c>
      <c r="N670" s="102"/>
    </row>
    <row r="671" spans="1:14">
      <c r="A671" s="97" t="str">
        <f t="shared" si="71"/>
        <v/>
      </c>
      <c r="B671" s="98" t="str">
        <f t="shared" si="72"/>
        <v/>
      </c>
      <c r="C671" s="99"/>
      <c r="D671" s="100"/>
      <c r="E671" s="100"/>
      <c r="F671" s="57"/>
      <c r="G671" s="58">
        <f t="shared" si="73"/>
        <v>0</v>
      </c>
      <c r="H671" s="58">
        <f>IF(E671="",0,IFERROR(VLOOKUP(E671,档案费管理台账!$D$4:$H$1000,5,0),0))</f>
        <v>0</v>
      </c>
      <c r="I671" s="57"/>
      <c r="J671" s="57"/>
      <c r="K671" s="57"/>
      <c r="L671" s="57"/>
      <c r="M671" s="58" t="str">
        <f t="shared" si="74"/>
        <v/>
      </c>
      <c r="N671" s="102"/>
    </row>
    <row r="672" spans="1:14">
      <c r="A672" s="97" t="str">
        <f t="shared" si="71"/>
        <v/>
      </c>
      <c r="B672" s="98" t="str">
        <f t="shared" si="72"/>
        <v/>
      </c>
      <c r="C672" s="99"/>
      <c r="D672" s="100"/>
      <c r="E672" s="100"/>
      <c r="F672" s="57"/>
      <c r="G672" s="58">
        <f t="shared" si="73"/>
        <v>0</v>
      </c>
      <c r="H672" s="58">
        <f>IF(E672="",0,IFERROR(VLOOKUP(E672,档案费管理台账!$D$4:$H$1000,5,0),0))</f>
        <v>0</v>
      </c>
      <c r="I672" s="57"/>
      <c r="J672" s="57"/>
      <c r="K672" s="57"/>
      <c r="L672" s="57"/>
      <c r="M672" s="58" t="str">
        <f t="shared" si="74"/>
        <v/>
      </c>
      <c r="N672" s="102"/>
    </row>
    <row r="673" spans="1:14">
      <c r="A673" s="97" t="str">
        <f t="shared" si="71"/>
        <v/>
      </c>
      <c r="B673" s="98" t="str">
        <f t="shared" si="72"/>
        <v/>
      </c>
      <c r="C673" s="99"/>
      <c r="D673" s="100"/>
      <c r="E673" s="100"/>
      <c r="F673" s="57"/>
      <c r="G673" s="58">
        <f t="shared" si="73"/>
        <v>0</v>
      </c>
      <c r="H673" s="58">
        <f>IF(E673="",0,IFERROR(VLOOKUP(E673,档案费管理台账!$D$4:$H$1000,5,0),0))</f>
        <v>0</v>
      </c>
      <c r="I673" s="57"/>
      <c r="J673" s="57"/>
      <c r="K673" s="57"/>
      <c r="L673" s="57"/>
      <c r="M673" s="58" t="str">
        <f t="shared" si="74"/>
        <v/>
      </c>
      <c r="N673" s="102"/>
    </row>
    <row r="674" spans="1:14">
      <c r="A674" s="97" t="str">
        <f t="shared" si="71"/>
        <v/>
      </c>
      <c r="B674" s="98" t="str">
        <f t="shared" si="72"/>
        <v/>
      </c>
      <c r="C674" s="99"/>
      <c r="D674" s="100"/>
      <c r="E674" s="100"/>
      <c r="F674" s="57"/>
      <c r="G674" s="58">
        <f t="shared" si="73"/>
        <v>0</v>
      </c>
      <c r="H674" s="58">
        <f>IF(E674="",0,IFERROR(VLOOKUP(E674,档案费管理台账!$D$4:$H$1000,5,0),0))</f>
        <v>0</v>
      </c>
      <c r="I674" s="57"/>
      <c r="J674" s="57"/>
      <c r="K674" s="57"/>
      <c r="L674" s="57"/>
      <c r="M674" s="58" t="str">
        <f t="shared" si="74"/>
        <v/>
      </c>
      <c r="N674" s="102"/>
    </row>
    <row r="675" spans="1:14">
      <c r="A675" s="97" t="str">
        <f t="shared" si="71"/>
        <v/>
      </c>
      <c r="B675" s="98" t="str">
        <f t="shared" si="72"/>
        <v/>
      </c>
      <c r="C675" s="99"/>
      <c r="D675" s="100"/>
      <c r="E675" s="100"/>
      <c r="F675" s="57"/>
      <c r="G675" s="58">
        <f t="shared" si="73"/>
        <v>0</v>
      </c>
      <c r="H675" s="58">
        <f>IF(E675="",0,IFERROR(VLOOKUP(E675,档案费管理台账!$D$4:$H$1000,5,0),0))</f>
        <v>0</v>
      </c>
      <c r="I675" s="57"/>
      <c r="J675" s="57"/>
      <c r="K675" s="57"/>
      <c r="L675" s="57"/>
      <c r="M675" s="58" t="str">
        <f t="shared" si="74"/>
        <v/>
      </c>
      <c r="N675" s="102"/>
    </row>
    <row r="676" spans="1:14">
      <c r="A676" s="97" t="str">
        <f t="shared" si="71"/>
        <v/>
      </c>
      <c r="B676" s="98" t="str">
        <f t="shared" si="72"/>
        <v/>
      </c>
      <c r="C676" s="99"/>
      <c r="D676" s="100"/>
      <c r="E676" s="100"/>
      <c r="F676" s="57"/>
      <c r="G676" s="58">
        <f t="shared" si="73"/>
        <v>0</v>
      </c>
      <c r="H676" s="58">
        <f>IF(E676="",0,IFERROR(VLOOKUP(E676,档案费管理台账!$D$4:$H$1000,5,0),0))</f>
        <v>0</v>
      </c>
      <c r="I676" s="57"/>
      <c r="J676" s="57"/>
      <c r="K676" s="57"/>
      <c r="L676" s="57"/>
      <c r="M676" s="58" t="str">
        <f t="shared" si="74"/>
        <v/>
      </c>
      <c r="N676" s="102"/>
    </row>
    <row r="677" spans="1:14">
      <c r="A677" s="97" t="str">
        <f t="shared" si="71"/>
        <v/>
      </c>
      <c r="B677" s="98" t="str">
        <f t="shared" si="72"/>
        <v/>
      </c>
      <c r="C677" s="99"/>
      <c r="D677" s="100"/>
      <c r="E677" s="100"/>
      <c r="F677" s="57"/>
      <c r="G677" s="58">
        <f t="shared" si="73"/>
        <v>0</v>
      </c>
      <c r="H677" s="58">
        <f>IF(E677="",0,IFERROR(VLOOKUP(E677,档案费管理台账!$D$4:$H$1000,5,0),0))</f>
        <v>0</v>
      </c>
      <c r="I677" s="57"/>
      <c r="J677" s="57"/>
      <c r="K677" s="57"/>
      <c r="L677" s="57"/>
      <c r="M677" s="58" t="str">
        <f t="shared" si="74"/>
        <v/>
      </c>
      <c r="N677" s="102"/>
    </row>
    <row r="678" spans="1:14">
      <c r="A678" s="97" t="str">
        <f t="shared" si="71"/>
        <v/>
      </c>
      <c r="B678" s="98" t="str">
        <f t="shared" si="72"/>
        <v/>
      </c>
      <c r="C678" s="99"/>
      <c r="D678" s="100"/>
      <c r="E678" s="100"/>
      <c r="F678" s="57"/>
      <c r="G678" s="58">
        <f t="shared" si="73"/>
        <v>0</v>
      </c>
      <c r="H678" s="58">
        <f>IF(E678="",0,IFERROR(VLOOKUP(E678,档案费管理台账!$D$4:$H$1000,5,0),0))</f>
        <v>0</v>
      </c>
      <c r="I678" s="57"/>
      <c r="J678" s="57"/>
      <c r="K678" s="57"/>
      <c r="L678" s="57"/>
      <c r="M678" s="58" t="str">
        <f t="shared" si="74"/>
        <v/>
      </c>
      <c r="N678" s="102"/>
    </row>
    <row r="679" spans="1:14">
      <c r="A679" s="97" t="str">
        <f t="shared" si="71"/>
        <v/>
      </c>
      <c r="B679" s="98" t="str">
        <f t="shared" si="72"/>
        <v/>
      </c>
      <c r="C679" s="99"/>
      <c r="D679" s="100"/>
      <c r="E679" s="100"/>
      <c r="F679" s="57"/>
      <c r="G679" s="58">
        <f t="shared" si="73"/>
        <v>0</v>
      </c>
      <c r="H679" s="58">
        <f>IF(E679="",0,IFERROR(VLOOKUP(E679,档案费管理台账!$D$4:$H$1000,5,0),0))</f>
        <v>0</v>
      </c>
      <c r="I679" s="57"/>
      <c r="J679" s="57"/>
      <c r="K679" s="57"/>
      <c r="L679" s="57"/>
      <c r="M679" s="58" t="str">
        <f t="shared" si="74"/>
        <v/>
      </c>
      <c r="N679" s="102"/>
    </row>
    <row r="680" spans="1:14">
      <c r="A680" s="97" t="str">
        <f t="shared" si="71"/>
        <v/>
      </c>
      <c r="B680" s="98" t="str">
        <f t="shared" si="72"/>
        <v/>
      </c>
      <c r="C680" s="99"/>
      <c r="D680" s="100"/>
      <c r="E680" s="100"/>
      <c r="F680" s="57"/>
      <c r="G680" s="58">
        <f t="shared" si="73"/>
        <v>0</v>
      </c>
      <c r="H680" s="58">
        <f>IF(E680="",0,IFERROR(VLOOKUP(E680,档案费管理台账!$D$4:$H$1000,5,0),0))</f>
        <v>0</v>
      </c>
      <c r="I680" s="57"/>
      <c r="J680" s="57"/>
      <c r="K680" s="57"/>
      <c r="L680" s="57"/>
      <c r="M680" s="58" t="str">
        <f t="shared" si="74"/>
        <v/>
      </c>
      <c r="N680" s="102"/>
    </row>
    <row r="681" spans="1:14">
      <c r="A681" s="97" t="str">
        <f t="shared" si="71"/>
        <v/>
      </c>
      <c r="B681" s="98" t="str">
        <f t="shared" si="72"/>
        <v/>
      </c>
      <c r="C681" s="99"/>
      <c r="D681" s="100"/>
      <c r="E681" s="100"/>
      <c r="F681" s="57"/>
      <c r="G681" s="58">
        <f t="shared" si="73"/>
        <v>0</v>
      </c>
      <c r="H681" s="58">
        <f>IF(E681="",0,IFERROR(VLOOKUP(E681,档案费管理台账!$D$4:$H$1000,5,0),0))</f>
        <v>0</v>
      </c>
      <c r="I681" s="57"/>
      <c r="J681" s="57"/>
      <c r="K681" s="57"/>
      <c r="L681" s="57"/>
      <c r="M681" s="58" t="str">
        <f t="shared" si="74"/>
        <v/>
      </c>
      <c r="N681" s="102"/>
    </row>
    <row r="682" spans="1:14">
      <c r="A682" s="97" t="str">
        <f t="shared" si="71"/>
        <v/>
      </c>
      <c r="B682" s="98" t="str">
        <f t="shared" si="72"/>
        <v/>
      </c>
      <c r="C682" s="99"/>
      <c r="D682" s="100"/>
      <c r="E682" s="100"/>
      <c r="F682" s="57"/>
      <c r="G682" s="58">
        <f t="shared" si="73"/>
        <v>0</v>
      </c>
      <c r="H682" s="58">
        <f>IF(E682="",0,IFERROR(VLOOKUP(E682,档案费管理台账!$D$4:$H$1000,5,0),0))</f>
        <v>0</v>
      </c>
      <c r="I682" s="57"/>
      <c r="J682" s="57"/>
      <c r="K682" s="57"/>
      <c r="L682" s="57"/>
      <c r="M682" s="58" t="str">
        <f t="shared" si="74"/>
        <v/>
      </c>
      <c r="N682" s="102"/>
    </row>
    <row r="683" spans="1:14">
      <c r="A683" s="97" t="str">
        <f t="shared" si="71"/>
        <v/>
      </c>
      <c r="B683" s="98" t="str">
        <f t="shared" si="72"/>
        <v/>
      </c>
      <c r="C683" s="99"/>
      <c r="D683" s="100"/>
      <c r="E683" s="100"/>
      <c r="F683" s="57"/>
      <c r="G683" s="58">
        <f t="shared" si="73"/>
        <v>0</v>
      </c>
      <c r="H683" s="58">
        <f>IF(E683="",0,IFERROR(VLOOKUP(E683,档案费管理台账!$D$4:$H$1000,5,0),0))</f>
        <v>0</v>
      </c>
      <c r="I683" s="57"/>
      <c r="J683" s="57"/>
      <c r="K683" s="57"/>
      <c r="L683" s="57"/>
      <c r="M683" s="58" t="str">
        <f t="shared" si="74"/>
        <v/>
      </c>
      <c r="N683" s="102"/>
    </row>
    <row r="684" spans="1:14">
      <c r="A684" s="97" t="str">
        <f t="shared" ref="A684:A747" si="75">IF(D684="","",ROW()-42)</f>
        <v/>
      </c>
      <c r="B684" s="98" t="str">
        <f t="shared" ref="B684:B747" si="76">IF(C684="","",MONTH(C684)&amp;"月")</f>
        <v/>
      </c>
      <c r="C684" s="99"/>
      <c r="D684" s="100"/>
      <c r="E684" s="100"/>
      <c r="F684" s="57"/>
      <c r="G684" s="58">
        <f t="shared" si="73"/>
        <v>0</v>
      </c>
      <c r="H684" s="58">
        <f>IF(E684="",0,IFERROR(VLOOKUP(E684,档案费管理台账!$D$4:$H$1000,5,0),0))</f>
        <v>0</v>
      </c>
      <c r="I684" s="57"/>
      <c r="J684" s="57"/>
      <c r="K684" s="57"/>
      <c r="L684" s="57"/>
      <c r="M684" s="58" t="str">
        <f t="shared" si="74"/>
        <v/>
      </c>
      <c r="N684" s="102"/>
    </row>
    <row r="685" spans="1:14">
      <c r="A685" s="97" t="str">
        <f t="shared" si="75"/>
        <v/>
      </c>
      <c r="B685" s="98" t="str">
        <f t="shared" si="76"/>
        <v/>
      </c>
      <c r="C685" s="99"/>
      <c r="D685" s="100"/>
      <c r="E685" s="100"/>
      <c r="F685" s="57"/>
      <c r="G685" s="58">
        <f t="shared" ref="G685:G748" si="77">IF(F685="",0,F685*$K$41)</f>
        <v>0</v>
      </c>
      <c r="H685" s="58">
        <f>IF(E685="",0,IFERROR(VLOOKUP(E685,档案费管理台账!$D$4:$H$1000,5,0),0))</f>
        <v>0</v>
      </c>
      <c r="I685" s="57"/>
      <c r="J685" s="57"/>
      <c r="K685" s="57"/>
      <c r="L685" s="57"/>
      <c r="M685" s="58" t="str">
        <f t="shared" ref="M685:M748" si="78">IF(C685="","",ROUND(M684+G685-I685-J685-K685-L685-H685,2))</f>
        <v/>
      </c>
      <c r="N685" s="102"/>
    </row>
    <row r="686" spans="1:14">
      <c r="A686" s="97" t="str">
        <f t="shared" si="75"/>
        <v/>
      </c>
      <c r="B686" s="98" t="str">
        <f t="shared" si="76"/>
        <v/>
      </c>
      <c r="C686" s="99"/>
      <c r="D686" s="100"/>
      <c r="E686" s="100"/>
      <c r="F686" s="57"/>
      <c r="G686" s="58">
        <f t="shared" si="77"/>
        <v>0</v>
      </c>
      <c r="H686" s="58">
        <f>IF(E686="",0,IFERROR(VLOOKUP(E686,档案费管理台账!$D$4:$H$1000,5,0),0))</f>
        <v>0</v>
      </c>
      <c r="I686" s="57"/>
      <c r="J686" s="57"/>
      <c r="K686" s="57"/>
      <c r="L686" s="57"/>
      <c r="M686" s="58" t="str">
        <f t="shared" si="78"/>
        <v/>
      </c>
      <c r="N686" s="102"/>
    </row>
    <row r="687" spans="1:14">
      <c r="A687" s="97" t="str">
        <f t="shared" si="75"/>
        <v/>
      </c>
      <c r="B687" s="98" t="str">
        <f t="shared" si="76"/>
        <v/>
      </c>
      <c r="C687" s="99"/>
      <c r="D687" s="100"/>
      <c r="E687" s="100"/>
      <c r="F687" s="57"/>
      <c r="G687" s="58">
        <f t="shared" si="77"/>
        <v>0</v>
      </c>
      <c r="H687" s="58">
        <f>IF(E687="",0,IFERROR(VLOOKUP(E687,档案费管理台账!$D$4:$H$1000,5,0),0))</f>
        <v>0</v>
      </c>
      <c r="I687" s="57"/>
      <c r="J687" s="57"/>
      <c r="K687" s="57"/>
      <c r="L687" s="57"/>
      <c r="M687" s="58" t="str">
        <f t="shared" si="78"/>
        <v/>
      </c>
      <c r="N687" s="102"/>
    </row>
    <row r="688" spans="1:14">
      <c r="A688" s="97" t="str">
        <f t="shared" si="75"/>
        <v/>
      </c>
      <c r="B688" s="98" t="str">
        <f t="shared" si="76"/>
        <v/>
      </c>
      <c r="C688" s="99"/>
      <c r="D688" s="100"/>
      <c r="E688" s="100"/>
      <c r="F688" s="57"/>
      <c r="G688" s="58">
        <f t="shared" si="77"/>
        <v>0</v>
      </c>
      <c r="H688" s="58">
        <f>IF(E688="",0,IFERROR(VLOOKUP(E688,档案费管理台账!$D$4:$H$1000,5,0),0))</f>
        <v>0</v>
      </c>
      <c r="I688" s="57"/>
      <c r="J688" s="57"/>
      <c r="K688" s="57"/>
      <c r="L688" s="57"/>
      <c r="M688" s="58" t="str">
        <f t="shared" si="78"/>
        <v/>
      </c>
      <c r="N688" s="102"/>
    </row>
    <row r="689" spans="1:14">
      <c r="A689" s="97" t="str">
        <f t="shared" si="75"/>
        <v/>
      </c>
      <c r="B689" s="98" t="str">
        <f t="shared" si="76"/>
        <v/>
      </c>
      <c r="C689" s="99"/>
      <c r="D689" s="100"/>
      <c r="E689" s="100"/>
      <c r="F689" s="57"/>
      <c r="G689" s="58">
        <f t="shared" si="77"/>
        <v>0</v>
      </c>
      <c r="H689" s="58">
        <f>IF(E689="",0,IFERROR(VLOOKUP(E689,档案费管理台账!$D$4:$H$1000,5,0),0))</f>
        <v>0</v>
      </c>
      <c r="I689" s="57"/>
      <c r="J689" s="57"/>
      <c r="K689" s="57"/>
      <c r="L689" s="57"/>
      <c r="M689" s="58" t="str">
        <f t="shared" si="78"/>
        <v/>
      </c>
      <c r="N689" s="102"/>
    </row>
    <row r="690" spans="1:14">
      <c r="A690" s="97" t="str">
        <f t="shared" si="75"/>
        <v/>
      </c>
      <c r="B690" s="98" t="str">
        <f t="shared" si="76"/>
        <v/>
      </c>
      <c r="C690" s="99"/>
      <c r="D690" s="100"/>
      <c r="E690" s="100"/>
      <c r="F690" s="57"/>
      <c r="G690" s="58">
        <f t="shared" si="77"/>
        <v>0</v>
      </c>
      <c r="H690" s="58">
        <f>IF(E690="",0,IFERROR(VLOOKUP(E690,档案费管理台账!$D$4:$H$1000,5,0),0))</f>
        <v>0</v>
      </c>
      <c r="I690" s="57"/>
      <c r="J690" s="57"/>
      <c r="K690" s="57"/>
      <c r="L690" s="57"/>
      <c r="M690" s="58" t="str">
        <f t="shared" si="78"/>
        <v/>
      </c>
      <c r="N690" s="102"/>
    </row>
    <row r="691" spans="1:14">
      <c r="A691" s="97" t="str">
        <f t="shared" si="75"/>
        <v/>
      </c>
      <c r="B691" s="98" t="str">
        <f t="shared" si="76"/>
        <v/>
      </c>
      <c r="C691" s="99"/>
      <c r="D691" s="100"/>
      <c r="E691" s="100"/>
      <c r="F691" s="57"/>
      <c r="G691" s="58">
        <f t="shared" si="77"/>
        <v>0</v>
      </c>
      <c r="H691" s="58">
        <f>IF(E691="",0,IFERROR(VLOOKUP(E691,档案费管理台账!$D$4:$H$1000,5,0),0))</f>
        <v>0</v>
      </c>
      <c r="I691" s="57"/>
      <c r="J691" s="57"/>
      <c r="K691" s="57"/>
      <c r="L691" s="57"/>
      <c r="M691" s="58" t="str">
        <f t="shared" si="78"/>
        <v/>
      </c>
      <c r="N691" s="102"/>
    </row>
    <row r="692" spans="1:14">
      <c r="A692" s="97" t="str">
        <f t="shared" si="75"/>
        <v/>
      </c>
      <c r="B692" s="98" t="str">
        <f t="shared" si="76"/>
        <v/>
      </c>
      <c r="C692" s="99"/>
      <c r="D692" s="100"/>
      <c r="E692" s="100"/>
      <c r="F692" s="57"/>
      <c r="G692" s="58">
        <f t="shared" si="77"/>
        <v>0</v>
      </c>
      <c r="H692" s="58">
        <f>IF(E692="",0,IFERROR(VLOOKUP(E692,档案费管理台账!$D$4:$H$1000,5,0),0))</f>
        <v>0</v>
      </c>
      <c r="I692" s="57"/>
      <c r="J692" s="57"/>
      <c r="K692" s="57"/>
      <c r="L692" s="57"/>
      <c r="M692" s="58" t="str">
        <f t="shared" si="78"/>
        <v/>
      </c>
      <c r="N692" s="102"/>
    </row>
    <row r="693" spans="1:14">
      <c r="A693" s="97" t="str">
        <f t="shared" si="75"/>
        <v/>
      </c>
      <c r="B693" s="98" t="str">
        <f t="shared" si="76"/>
        <v/>
      </c>
      <c r="C693" s="99"/>
      <c r="D693" s="100"/>
      <c r="E693" s="100"/>
      <c r="F693" s="57"/>
      <c r="G693" s="58">
        <f t="shared" si="77"/>
        <v>0</v>
      </c>
      <c r="H693" s="58">
        <f>IF(E693="",0,IFERROR(VLOOKUP(E693,档案费管理台账!$D$4:$H$1000,5,0),0))</f>
        <v>0</v>
      </c>
      <c r="I693" s="57"/>
      <c r="J693" s="57"/>
      <c r="K693" s="57"/>
      <c r="L693" s="57"/>
      <c r="M693" s="58" t="str">
        <f t="shared" si="78"/>
        <v/>
      </c>
      <c r="N693" s="102"/>
    </row>
    <row r="694" spans="1:14">
      <c r="A694" s="97" t="str">
        <f t="shared" si="75"/>
        <v/>
      </c>
      <c r="B694" s="98" t="str">
        <f t="shared" si="76"/>
        <v/>
      </c>
      <c r="C694" s="99"/>
      <c r="D694" s="100"/>
      <c r="E694" s="100"/>
      <c r="F694" s="57"/>
      <c r="G694" s="58">
        <f t="shared" si="77"/>
        <v>0</v>
      </c>
      <c r="H694" s="58">
        <f>IF(E694="",0,IFERROR(VLOOKUP(E694,档案费管理台账!$D$4:$H$1000,5,0),0))</f>
        <v>0</v>
      </c>
      <c r="I694" s="57"/>
      <c r="J694" s="57"/>
      <c r="K694" s="57"/>
      <c r="L694" s="57"/>
      <c r="M694" s="58" t="str">
        <f t="shared" si="78"/>
        <v/>
      </c>
      <c r="N694" s="102"/>
    </row>
    <row r="695" spans="1:14">
      <c r="A695" s="97" t="str">
        <f t="shared" si="75"/>
        <v/>
      </c>
      <c r="B695" s="98" t="str">
        <f t="shared" si="76"/>
        <v/>
      </c>
      <c r="C695" s="99"/>
      <c r="D695" s="100"/>
      <c r="E695" s="100"/>
      <c r="F695" s="57"/>
      <c r="G695" s="58">
        <f t="shared" si="77"/>
        <v>0</v>
      </c>
      <c r="H695" s="58">
        <f>IF(E695="",0,IFERROR(VLOOKUP(E695,档案费管理台账!$D$4:$H$1000,5,0),0))</f>
        <v>0</v>
      </c>
      <c r="I695" s="57"/>
      <c r="J695" s="57"/>
      <c r="K695" s="57"/>
      <c r="L695" s="57"/>
      <c r="M695" s="58" t="str">
        <f t="shared" si="78"/>
        <v/>
      </c>
      <c r="N695" s="102"/>
    </row>
    <row r="696" spans="1:14">
      <c r="A696" s="97" t="str">
        <f t="shared" si="75"/>
        <v/>
      </c>
      <c r="B696" s="98" t="str">
        <f t="shared" si="76"/>
        <v/>
      </c>
      <c r="C696" s="99"/>
      <c r="D696" s="100"/>
      <c r="E696" s="100"/>
      <c r="F696" s="57"/>
      <c r="G696" s="58">
        <f t="shared" si="77"/>
        <v>0</v>
      </c>
      <c r="H696" s="58">
        <f>IF(E696="",0,IFERROR(VLOOKUP(E696,档案费管理台账!$D$4:$H$1000,5,0),0))</f>
        <v>0</v>
      </c>
      <c r="I696" s="57"/>
      <c r="J696" s="57"/>
      <c r="K696" s="57"/>
      <c r="L696" s="57"/>
      <c r="M696" s="58" t="str">
        <f t="shared" si="78"/>
        <v/>
      </c>
      <c r="N696" s="102"/>
    </row>
    <row r="697" spans="1:14">
      <c r="A697" s="97" t="str">
        <f t="shared" si="75"/>
        <v/>
      </c>
      <c r="B697" s="98" t="str">
        <f t="shared" si="76"/>
        <v/>
      </c>
      <c r="C697" s="99"/>
      <c r="D697" s="100"/>
      <c r="E697" s="100"/>
      <c r="F697" s="57"/>
      <c r="G697" s="58">
        <f t="shared" si="77"/>
        <v>0</v>
      </c>
      <c r="H697" s="58">
        <f>IF(E697="",0,IFERROR(VLOOKUP(E697,档案费管理台账!$D$4:$H$1000,5,0),0))</f>
        <v>0</v>
      </c>
      <c r="I697" s="57"/>
      <c r="J697" s="57"/>
      <c r="K697" s="57"/>
      <c r="L697" s="57"/>
      <c r="M697" s="58" t="str">
        <f t="shared" si="78"/>
        <v/>
      </c>
      <c r="N697" s="102"/>
    </row>
    <row r="698" spans="1:14">
      <c r="A698" s="97" t="str">
        <f t="shared" si="75"/>
        <v/>
      </c>
      <c r="B698" s="98" t="str">
        <f t="shared" si="76"/>
        <v/>
      </c>
      <c r="C698" s="99"/>
      <c r="D698" s="100"/>
      <c r="E698" s="100"/>
      <c r="F698" s="57"/>
      <c r="G698" s="58">
        <f t="shared" si="77"/>
        <v>0</v>
      </c>
      <c r="H698" s="58">
        <f>IF(E698="",0,IFERROR(VLOOKUP(E698,档案费管理台账!$D$4:$H$1000,5,0),0))</f>
        <v>0</v>
      </c>
      <c r="I698" s="57"/>
      <c r="J698" s="57"/>
      <c r="K698" s="57"/>
      <c r="L698" s="57"/>
      <c r="M698" s="58" t="str">
        <f t="shared" si="78"/>
        <v/>
      </c>
      <c r="N698" s="102"/>
    </row>
    <row r="699" spans="1:14">
      <c r="A699" s="97" t="str">
        <f t="shared" si="75"/>
        <v/>
      </c>
      <c r="B699" s="98" t="str">
        <f t="shared" si="76"/>
        <v/>
      </c>
      <c r="C699" s="99"/>
      <c r="D699" s="100"/>
      <c r="E699" s="100"/>
      <c r="F699" s="57"/>
      <c r="G699" s="58">
        <f t="shared" si="77"/>
        <v>0</v>
      </c>
      <c r="H699" s="58">
        <f>IF(E699="",0,IFERROR(VLOOKUP(E699,档案费管理台账!$D$4:$H$1000,5,0),0))</f>
        <v>0</v>
      </c>
      <c r="I699" s="57"/>
      <c r="J699" s="57"/>
      <c r="K699" s="57"/>
      <c r="L699" s="57"/>
      <c r="M699" s="58" t="str">
        <f t="shared" si="78"/>
        <v/>
      </c>
      <c r="N699" s="102"/>
    </row>
    <row r="700" spans="1:14">
      <c r="A700" s="97" t="str">
        <f t="shared" si="75"/>
        <v/>
      </c>
      <c r="B700" s="98" t="str">
        <f t="shared" si="76"/>
        <v/>
      </c>
      <c r="C700" s="99"/>
      <c r="D700" s="100"/>
      <c r="E700" s="100"/>
      <c r="F700" s="57"/>
      <c r="G700" s="58">
        <f t="shared" si="77"/>
        <v>0</v>
      </c>
      <c r="H700" s="58">
        <f>IF(E700="",0,IFERROR(VLOOKUP(E700,档案费管理台账!$D$4:$H$1000,5,0),0))</f>
        <v>0</v>
      </c>
      <c r="I700" s="57"/>
      <c r="J700" s="57"/>
      <c r="K700" s="57"/>
      <c r="L700" s="57"/>
      <c r="M700" s="58" t="str">
        <f t="shared" si="78"/>
        <v/>
      </c>
      <c r="N700" s="102"/>
    </row>
    <row r="701" spans="1:14">
      <c r="A701" s="97" t="str">
        <f t="shared" si="75"/>
        <v/>
      </c>
      <c r="B701" s="98" t="str">
        <f t="shared" si="76"/>
        <v/>
      </c>
      <c r="C701" s="99"/>
      <c r="D701" s="100"/>
      <c r="E701" s="100"/>
      <c r="F701" s="57"/>
      <c r="G701" s="58">
        <f t="shared" si="77"/>
        <v>0</v>
      </c>
      <c r="H701" s="58">
        <f>IF(E701="",0,IFERROR(VLOOKUP(E701,档案费管理台账!$D$4:$H$1000,5,0),0))</f>
        <v>0</v>
      </c>
      <c r="I701" s="57"/>
      <c r="J701" s="57"/>
      <c r="K701" s="57"/>
      <c r="L701" s="57"/>
      <c r="M701" s="58" t="str">
        <f t="shared" si="78"/>
        <v/>
      </c>
      <c r="N701" s="102"/>
    </row>
    <row r="702" spans="1:14">
      <c r="A702" s="97" t="str">
        <f t="shared" si="75"/>
        <v/>
      </c>
      <c r="B702" s="98" t="str">
        <f t="shared" si="76"/>
        <v/>
      </c>
      <c r="C702" s="99"/>
      <c r="D702" s="100"/>
      <c r="E702" s="100"/>
      <c r="F702" s="57"/>
      <c r="G702" s="58">
        <f t="shared" si="77"/>
        <v>0</v>
      </c>
      <c r="H702" s="58">
        <f>IF(E702="",0,IFERROR(VLOOKUP(E702,档案费管理台账!$D$4:$H$1000,5,0),0))</f>
        <v>0</v>
      </c>
      <c r="I702" s="57"/>
      <c r="J702" s="57"/>
      <c r="K702" s="57"/>
      <c r="L702" s="57"/>
      <c r="M702" s="58" t="str">
        <f t="shared" si="78"/>
        <v/>
      </c>
      <c r="N702" s="102"/>
    </row>
    <row r="703" spans="1:14">
      <c r="A703" s="97" t="str">
        <f t="shared" si="75"/>
        <v/>
      </c>
      <c r="B703" s="98" t="str">
        <f t="shared" si="76"/>
        <v/>
      </c>
      <c r="C703" s="99"/>
      <c r="D703" s="100"/>
      <c r="E703" s="100"/>
      <c r="F703" s="57"/>
      <c r="G703" s="58">
        <f t="shared" si="77"/>
        <v>0</v>
      </c>
      <c r="H703" s="58">
        <f>IF(E703="",0,IFERROR(VLOOKUP(E703,档案费管理台账!$D$4:$H$1000,5,0),0))</f>
        <v>0</v>
      </c>
      <c r="I703" s="57"/>
      <c r="J703" s="57"/>
      <c r="K703" s="57"/>
      <c r="L703" s="57"/>
      <c r="M703" s="58" t="str">
        <f t="shared" si="78"/>
        <v/>
      </c>
      <c r="N703" s="102"/>
    </row>
    <row r="704" spans="1:14">
      <c r="A704" s="97" t="str">
        <f t="shared" si="75"/>
        <v/>
      </c>
      <c r="B704" s="98" t="str">
        <f t="shared" si="76"/>
        <v/>
      </c>
      <c r="C704" s="99"/>
      <c r="D704" s="100"/>
      <c r="E704" s="100"/>
      <c r="F704" s="57"/>
      <c r="G704" s="58">
        <f t="shared" si="77"/>
        <v>0</v>
      </c>
      <c r="H704" s="58">
        <f>IF(E704="",0,IFERROR(VLOOKUP(E704,档案费管理台账!$D$4:$H$1000,5,0),0))</f>
        <v>0</v>
      </c>
      <c r="I704" s="57"/>
      <c r="J704" s="57"/>
      <c r="K704" s="57"/>
      <c r="L704" s="57"/>
      <c r="M704" s="58" t="str">
        <f t="shared" si="78"/>
        <v/>
      </c>
      <c r="N704" s="102"/>
    </row>
    <row r="705" spans="1:14">
      <c r="A705" s="97" t="str">
        <f t="shared" si="75"/>
        <v/>
      </c>
      <c r="B705" s="98" t="str">
        <f t="shared" si="76"/>
        <v/>
      </c>
      <c r="C705" s="99"/>
      <c r="D705" s="100"/>
      <c r="E705" s="100"/>
      <c r="F705" s="57"/>
      <c r="G705" s="58">
        <f t="shared" si="77"/>
        <v>0</v>
      </c>
      <c r="H705" s="58">
        <f>IF(E705="",0,IFERROR(VLOOKUP(E705,档案费管理台账!$D$4:$H$1000,5,0),0))</f>
        <v>0</v>
      </c>
      <c r="I705" s="57"/>
      <c r="J705" s="57"/>
      <c r="K705" s="57"/>
      <c r="L705" s="57"/>
      <c r="M705" s="58" t="str">
        <f t="shared" si="78"/>
        <v/>
      </c>
      <c r="N705" s="102"/>
    </row>
    <row r="706" spans="1:14">
      <c r="A706" s="97" t="str">
        <f t="shared" si="75"/>
        <v/>
      </c>
      <c r="B706" s="98" t="str">
        <f t="shared" si="76"/>
        <v/>
      </c>
      <c r="C706" s="99"/>
      <c r="D706" s="100"/>
      <c r="E706" s="100"/>
      <c r="F706" s="57"/>
      <c r="G706" s="58">
        <f t="shared" si="77"/>
        <v>0</v>
      </c>
      <c r="H706" s="58">
        <f>IF(E706="",0,IFERROR(VLOOKUP(E706,档案费管理台账!$D$4:$H$1000,5,0),0))</f>
        <v>0</v>
      </c>
      <c r="I706" s="57"/>
      <c r="J706" s="57"/>
      <c r="K706" s="57"/>
      <c r="L706" s="57"/>
      <c r="M706" s="58" t="str">
        <f t="shared" si="78"/>
        <v/>
      </c>
      <c r="N706" s="102"/>
    </row>
    <row r="707" spans="1:14">
      <c r="A707" s="97" t="str">
        <f t="shared" si="75"/>
        <v/>
      </c>
      <c r="B707" s="98" t="str">
        <f t="shared" si="76"/>
        <v/>
      </c>
      <c r="C707" s="99"/>
      <c r="D707" s="100"/>
      <c r="E707" s="100"/>
      <c r="F707" s="57"/>
      <c r="G707" s="58">
        <f t="shared" si="77"/>
        <v>0</v>
      </c>
      <c r="H707" s="58">
        <f>IF(E707="",0,IFERROR(VLOOKUP(E707,档案费管理台账!$D$4:$H$1000,5,0),0))</f>
        <v>0</v>
      </c>
      <c r="I707" s="57"/>
      <c r="J707" s="57"/>
      <c r="K707" s="57"/>
      <c r="L707" s="57"/>
      <c r="M707" s="58" t="str">
        <f t="shared" si="78"/>
        <v/>
      </c>
      <c r="N707" s="102"/>
    </row>
    <row r="708" spans="1:14">
      <c r="A708" s="97" t="str">
        <f t="shared" si="75"/>
        <v/>
      </c>
      <c r="B708" s="98" t="str">
        <f t="shared" si="76"/>
        <v/>
      </c>
      <c r="C708" s="99"/>
      <c r="D708" s="100"/>
      <c r="E708" s="100"/>
      <c r="F708" s="57"/>
      <c r="G708" s="58">
        <f t="shared" si="77"/>
        <v>0</v>
      </c>
      <c r="H708" s="58">
        <f>IF(E708="",0,IFERROR(VLOOKUP(E708,档案费管理台账!$D$4:$H$1000,5,0),0))</f>
        <v>0</v>
      </c>
      <c r="I708" s="57"/>
      <c r="J708" s="57"/>
      <c r="K708" s="57"/>
      <c r="L708" s="57"/>
      <c r="M708" s="58" t="str">
        <f t="shared" si="78"/>
        <v/>
      </c>
      <c r="N708" s="102"/>
    </row>
    <row r="709" spans="1:14">
      <c r="A709" s="97" t="str">
        <f t="shared" si="75"/>
        <v/>
      </c>
      <c r="B709" s="98" t="str">
        <f t="shared" si="76"/>
        <v/>
      </c>
      <c r="C709" s="99"/>
      <c r="D709" s="100"/>
      <c r="E709" s="100"/>
      <c r="F709" s="57"/>
      <c r="G709" s="58">
        <f t="shared" si="77"/>
        <v>0</v>
      </c>
      <c r="H709" s="58">
        <f>IF(E709="",0,IFERROR(VLOOKUP(E709,档案费管理台账!$D$4:$H$1000,5,0),0))</f>
        <v>0</v>
      </c>
      <c r="I709" s="57"/>
      <c r="J709" s="57"/>
      <c r="K709" s="57"/>
      <c r="L709" s="57"/>
      <c r="M709" s="58" t="str">
        <f t="shared" si="78"/>
        <v/>
      </c>
      <c r="N709" s="102"/>
    </row>
    <row r="710" spans="1:14">
      <c r="A710" s="97" t="str">
        <f t="shared" si="75"/>
        <v/>
      </c>
      <c r="B710" s="98" t="str">
        <f t="shared" si="76"/>
        <v/>
      </c>
      <c r="C710" s="99"/>
      <c r="D710" s="100"/>
      <c r="E710" s="100"/>
      <c r="F710" s="57"/>
      <c r="G710" s="58">
        <f t="shared" si="77"/>
        <v>0</v>
      </c>
      <c r="H710" s="58">
        <f>IF(E710="",0,IFERROR(VLOOKUP(E710,档案费管理台账!$D$4:$H$1000,5,0),0))</f>
        <v>0</v>
      </c>
      <c r="I710" s="57"/>
      <c r="J710" s="57"/>
      <c r="K710" s="57"/>
      <c r="L710" s="57"/>
      <c r="M710" s="58" t="str">
        <f t="shared" si="78"/>
        <v/>
      </c>
      <c r="N710" s="102"/>
    </row>
    <row r="711" spans="1:14">
      <c r="A711" s="97" t="str">
        <f t="shared" si="75"/>
        <v/>
      </c>
      <c r="B711" s="98" t="str">
        <f t="shared" si="76"/>
        <v/>
      </c>
      <c r="C711" s="99"/>
      <c r="D711" s="100"/>
      <c r="E711" s="100"/>
      <c r="F711" s="57"/>
      <c r="G711" s="58">
        <f t="shared" si="77"/>
        <v>0</v>
      </c>
      <c r="H711" s="58">
        <f>IF(E711="",0,IFERROR(VLOOKUP(E711,档案费管理台账!$D$4:$H$1000,5,0),0))</f>
        <v>0</v>
      </c>
      <c r="I711" s="57"/>
      <c r="J711" s="57"/>
      <c r="K711" s="57"/>
      <c r="L711" s="57"/>
      <c r="M711" s="58" t="str">
        <f t="shared" si="78"/>
        <v/>
      </c>
      <c r="N711" s="102"/>
    </row>
    <row r="712" spans="1:14">
      <c r="A712" s="97" t="str">
        <f t="shared" si="75"/>
        <v/>
      </c>
      <c r="B712" s="98" t="str">
        <f t="shared" si="76"/>
        <v/>
      </c>
      <c r="C712" s="99"/>
      <c r="D712" s="100"/>
      <c r="E712" s="100"/>
      <c r="F712" s="57"/>
      <c r="G712" s="58">
        <f t="shared" si="77"/>
        <v>0</v>
      </c>
      <c r="H712" s="58">
        <f>IF(E712="",0,IFERROR(VLOOKUP(E712,档案费管理台账!$D$4:$H$1000,5,0),0))</f>
        <v>0</v>
      </c>
      <c r="I712" s="57"/>
      <c r="J712" s="57"/>
      <c r="K712" s="57"/>
      <c r="L712" s="57"/>
      <c r="M712" s="58" t="str">
        <f t="shared" si="78"/>
        <v/>
      </c>
      <c r="N712" s="102"/>
    </row>
    <row r="713" spans="1:14">
      <c r="A713" s="97" t="str">
        <f t="shared" si="75"/>
        <v/>
      </c>
      <c r="B713" s="98" t="str">
        <f t="shared" si="76"/>
        <v/>
      </c>
      <c r="C713" s="99"/>
      <c r="D713" s="100"/>
      <c r="E713" s="100"/>
      <c r="F713" s="57"/>
      <c r="G713" s="58">
        <f t="shared" si="77"/>
        <v>0</v>
      </c>
      <c r="H713" s="58">
        <f>IF(E713="",0,IFERROR(VLOOKUP(E713,档案费管理台账!$D$4:$H$1000,5,0),0))</f>
        <v>0</v>
      </c>
      <c r="I713" s="57"/>
      <c r="J713" s="57"/>
      <c r="K713" s="57"/>
      <c r="L713" s="57"/>
      <c r="M713" s="58" t="str">
        <f t="shared" si="78"/>
        <v/>
      </c>
      <c r="N713" s="102"/>
    </row>
    <row r="714" spans="1:14">
      <c r="A714" s="97" t="str">
        <f t="shared" si="75"/>
        <v/>
      </c>
      <c r="B714" s="98" t="str">
        <f t="shared" si="76"/>
        <v/>
      </c>
      <c r="C714" s="99"/>
      <c r="D714" s="100"/>
      <c r="E714" s="100"/>
      <c r="F714" s="57"/>
      <c r="G714" s="58">
        <f t="shared" si="77"/>
        <v>0</v>
      </c>
      <c r="H714" s="58">
        <f>IF(E714="",0,IFERROR(VLOOKUP(E714,档案费管理台账!$D$4:$H$1000,5,0),0))</f>
        <v>0</v>
      </c>
      <c r="I714" s="57"/>
      <c r="J714" s="57"/>
      <c r="K714" s="57"/>
      <c r="L714" s="57"/>
      <c r="M714" s="58" t="str">
        <f t="shared" si="78"/>
        <v/>
      </c>
      <c r="N714" s="102"/>
    </row>
    <row r="715" spans="1:14">
      <c r="A715" s="97" t="str">
        <f t="shared" si="75"/>
        <v/>
      </c>
      <c r="B715" s="98" t="str">
        <f t="shared" si="76"/>
        <v/>
      </c>
      <c r="C715" s="99"/>
      <c r="D715" s="100"/>
      <c r="E715" s="100"/>
      <c r="F715" s="57"/>
      <c r="G715" s="58">
        <f t="shared" si="77"/>
        <v>0</v>
      </c>
      <c r="H715" s="58">
        <f>IF(E715="",0,IFERROR(VLOOKUP(E715,档案费管理台账!$D$4:$H$1000,5,0),0))</f>
        <v>0</v>
      </c>
      <c r="I715" s="57"/>
      <c r="J715" s="57"/>
      <c r="K715" s="57"/>
      <c r="L715" s="57"/>
      <c r="M715" s="58" t="str">
        <f t="shared" si="78"/>
        <v/>
      </c>
      <c r="N715" s="102"/>
    </row>
    <row r="716" spans="1:14">
      <c r="A716" s="97" t="str">
        <f t="shared" si="75"/>
        <v/>
      </c>
      <c r="B716" s="98" t="str">
        <f t="shared" si="76"/>
        <v/>
      </c>
      <c r="C716" s="99"/>
      <c r="D716" s="100"/>
      <c r="E716" s="100"/>
      <c r="F716" s="57"/>
      <c r="G716" s="58">
        <f t="shared" si="77"/>
        <v>0</v>
      </c>
      <c r="H716" s="58">
        <f>IF(E716="",0,IFERROR(VLOOKUP(E716,档案费管理台账!$D$4:$H$1000,5,0),0))</f>
        <v>0</v>
      </c>
      <c r="I716" s="57"/>
      <c r="J716" s="57"/>
      <c r="K716" s="57"/>
      <c r="L716" s="57"/>
      <c r="M716" s="58" t="str">
        <f t="shared" si="78"/>
        <v/>
      </c>
      <c r="N716" s="102"/>
    </row>
    <row r="717" spans="1:14">
      <c r="A717" s="97" t="str">
        <f t="shared" si="75"/>
        <v/>
      </c>
      <c r="B717" s="98" t="str">
        <f t="shared" si="76"/>
        <v/>
      </c>
      <c r="C717" s="99"/>
      <c r="D717" s="100"/>
      <c r="E717" s="100"/>
      <c r="F717" s="57"/>
      <c r="G717" s="58">
        <f t="shared" si="77"/>
        <v>0</v>
      </c>
      <c r="H717" s="58">
        <f>IF(E717="",0,IFERROR(VLOOKUP(E717,档案费管理台账!$D$4:$H$1000,5,0),0))</f>
        <v>0</v>
      </c>
      <c r="I717" s="57"/>
      <c r="J717" s="57"/>
      <c r="K717" s="57"/>
      <c r="L717" s="57"/>
      <c r="M717" s="58" t="str">
        <f t="shared" si="78"/>
        <v/>
      </c>
      <c r="N717" s="102"/>
    </row>
    <row r="718" spans="1:14">
      <c r="A718" s="97" t="str">
        <f t="shared" si="75"/>
        <v/>
      </c>
      <c r="B718" s="98" t="str">
        <f t="shared" si="76"/>
        <v/>
      </c>
      <c r="C718" s="99"/>
      <c r="D718" s="100"/>
      <c r="E718" s="100"/>
      <c r="F718" s="57"/>
      <c r="G718" s="58">
        <f t="shared" si="77"/>
        <v>0</v>
      </c>
      <c r="H718" s="58">
        <f>IF(E718="",0,IFERROR(VLOOKUP(E718,档案费管理台账!$D$4:$H$1000,5,0),0))</f>
        <v>0</v>
      </c>
      <c r="I718" s="57"/>
      <c r="J718" s="57"/>
      <c r="K718" s="57"/>
      <c r="L718" s="57"/>
      <c r="M718" s="58" t="str">
        <f t="shared" si="78"/>
        <v/>
      </c>
      <c r="N718" s="102"/>
    </row>
    <row r="719" spans="1:14">
      <c r="A719" s="97" t="str">
        <f t="shared" si="75"/>
        <v/>
      </c>
      <c r="B719" s="98" t="str">
        <f t="shared" si="76"/>
        <v/>
      </c>
      <c r="C719" s="99"/>
      <c r="D719" s="100"/>
      <c r="E719" s="100"/>
      <c r="F719" s="57"/>
      <c r="G719" s="58">
        <f t="shared" si="77"/>
        <v>0</v>
      </c>
      <c r="H719" s="58">
        <f>IF(E719="",0,IFERROR(VLOOKUP(E719,档案费管理台账!$D$4:$H$1000,5,0),0))</f>
        <v>0</v>
      </c>
      <c r="I719" s="57"/>
      <c r="J719" s="57"/>
      <c r="K719" s="57"/>
      <c r="L719" s="57"/>
      <c r="M719" s="58" t="str">
        <f t="shared" si="78"/>
        <v/>
      </c>
      <c r="N719" s="102"/>
    </row>
    <row r="720" spans="1:14">
      <c r="A720" s="97" t="str">
        <f t="shared" si="75"/>
        <v/>
      </c>
      <c r="B720" s="98" t="str">
        <f t="shared" si="76"/>
        <v/>
      </c>
      <c r="C720" s="99"/>
      <c r="D720" s="100"/>
      <c r="E720" s="100"/>
      <c r="F720" s="57"/>
      <c r="G720" s="58">
        <f t="shared" si="77"/>
        <v>0</v>
      </c>
      <c r="H720" s="58">
        <f>IF(E720="",0,IFERROR(VLOOKUP(E720,档案费管理台账!$D$4:$H$1000,5,0),0))</f>
        <v>0</v>
      </c>
      <c r="I720" s="57"/>
      <c r="J720" s="57"/>
      <c r="K720" s="57"/>
      <c r="L720" s="57"/>
      <c r="M720" s="58" t="str">
        <f t="shared" si="78"/>
        <v/>
      </c>
      <c r="N720" s="102"/>
    </row>
    <row r="721" spans="1:14">
      <c r="A721" s="97" t="str">
        <f t="shared" si="75"/>
        <v/>
      </c>
      <c r="B721" s="98" t="str">
        <f t="shared" si="76"/>
        <v/>
      </c>
      <c r="C721" s="99"/>
      <c r="D721" s="100"/>
      <c r="E721" s="100"/>
      <c r="F721" s="57"/>
      <c r="G721" s="58">
        <f t="shared" si="77"/>
        <v>0</v>
      </c>
      <c r="H721" s="58">
        <f>IF(E721="",0,IFERROR(VLOOKUP(E721,档案费管理台账!$D$4:$H$1000,5,0),0))</f>
        <v>0</v>
      </c>
      <c r="I721" s="57"/>
      <c r="J721" s="57"/>
      <c r="K721" s="57"/>
      <c r="L721" s="57"/>
      <c r="M721" s="58" t="str">
        <f t="shared" si="78"/>
        <v/>
      </c>
      <c r="N721" s="102"/>
    </row>
    <row r="722" spans="1:14">
      <c r="A722" s="97" t="str">
        <f t="shared" si="75"/>
        <v/>
      </c>
      <c r="B722" s="98" t="str">
        <f t="shared" si="76"/>
        <v/>
      </c>
      <c r="C722" s="99"/>
      <c r="D722" s="100"/>
      <c r="E722" s="100"/>
      <c r="F722" s="57"/>
      <c r="G722" s="58">
        <f t="shared" si="77"/>
        <v>0</v>
      </c>
      <c r="H722" s="58">
        <f>IF(E722="",0,IFERROR(VLOOKUP(E722,档案费管理台账!$D$4:$H$1000,5,0),0))</f>
        <v>0</v>
      </c>
      <c r="I722" s="57"/>
      <c r="J722" s="57"/>
      <c r="K722" s="57"/>
      <c r="L722" s="57"/>
      <c r="M722" s="58" t="str">
        <f t="shared" si="78"/>
        <v/>
      </c>
      <c r="N722" s="102"/>
    </row>
    <row r="723" spans="1:14">
      <c r="A723" s="97" t="str">
        <f t="shared" si="75"/>
        <v/>
      </c>
      <c r="B723" s="98" t="str">
        <f t="shared" si="76"/>
        <v/>
      </c>
      <c r="C723" s="99"/>
      <c r="D723" s="100"/>
      <c r="E723" s="100"/>
      <c r="F723" s="57"/>
      <c r="G723" s="58">
        <f t="shared" si="77"/>
        <v>0</v>
      </c>
      <c r="H723" s="58">
        <f>IF(E723="",0,IFERROR(VLOOKUP(E723,档案费管理台账!$D$4:$H$1000,5,0),0))</f>
        <v>0</v>
      </c>
      <c r="I723" s="57"/>
      <c r="J723" s="57"/>
      <c r="K723" s="57"/>
      <c r="L723" s="57"/>
      <c r="M723" s="58" t="str">
        <f t="shared" si="78"/>
        <v/>
      </c>
      <c r="N723" s="102"/>
    </row>
    <row r="724" spans="1:14">
      <c r="A724" s="97" t="str">
        <f t="shared" si="75"/>
        <v/>
      </c>
      <c r="B724" s="98" t="str">
        <f t="shared" si="76"/>
        <v/>
      </c>
      <c r="C724" s="99"/>
      <c r="D724" s="100"/>
      <c r="E724" s="100"/>
      <c r="F724" s="57"/>
      <c r="G724" s="58">
        <f t="shared" si="77"/>
        <v>0</v>
      </c>
      <c r="H724" s="58">
        <f>IF(E724="",0,IFERROR(VLOOKUP(E724,档案费管理台账!$D$4:$H$1000,5,0),0))</f>
        <v>0</v>
      </c>
      <c r="I724" s="57"/>
      <c r="J724" s="57"/>
      <c r="K724" s="57"/>
      <c r="L724" s="57"/>
      <c r="M724" s="58" t="str">
        <f t="shared" si="78"/>
        <v/>
      </c>
      <c r="N724" s="102"/>
    </row>
    <row r="725" spans="1:14">
      <c r="A725" s="97" t="str">
        <f t="shared" si="75"/>
        <v/>
      </c>
      <c r="B725" s="98" t="str">
        <f t="shared" si="76"/>
        <v/>
      </c>
      <c r="C725" s="99"/>
      <c r="D725" s="100"/>
      <c r="E725" s="100"/>
      <c r="F725" s="57"/>
      <c r="G725" s="58">
        <f t="shared" si="77"/>
        <v>0</v>
      </c>
      <c r="H725" s="58">
        <f>IF(E725="",0,IFERROR(VLOOKUP(E725,档案费管理台账!$D$4:$H$1000,5,0),0))</f>
        <v>0</v>
      </c>
      <c r="I725" s="57"/>
      <c r="J725" s="57"/>
      <c r="K725" s="57"/>
      <c r="L725" s="57"/>
      <c r="M725" s="58" t="str">
        <f t="shared" si="78"/>
        <v/>
      </c>
      <c r="N725" s="102"/>
    </row>
    <row r="726" spans="1:14">
      <c r="A726" s="97" t="str">
        <f t="shared" si="75"/>
        <v/>
      </c>
      <c r="B726" s="98" t="str">
        <f t="shared" si="76"/>
        <v/>
      </c>
      <c r="C726" s="99"/>
      <c r="D726" s="100"/>
      <c r="E726" s="100"/>
      <c r="F726" s="57"/>
      <c r="G726" s="58">
        <f t="shared" si="77"/>
        <v>0</v>
      </c>
      <c r="H726" s="58">
        <f>IF(E726="",0,IFERROR(VLOOKUP(E726,档案费管理台账!$D$4:$H$1000,5,0),0))</f>
        <v>0</v>
      </c>
      <c r="I726" s="57"/>
      <c r="J726" s="57"/>
      <c r="K726" s="57"/>
      <c r="L726" s="57"/>
      <c r="M726" s="58" t="str">
        <f t="shared" si="78"/>
        <v/>
      </c>
      <c r="N726" s="102"/>
    </row>
    <row r="727" spans="1:14">
      <c r="A727" s="97" t="str">
        <f t="shared" si="75"/>
        <v/>
      </c>
      <c r="B727" s="98" t="str">
        <f t="shared" si="76"/>
        <v/>
      </c>
      <c r="C727" s="99"/>
      <c r="D727" s="100"/>
      <c r="E727" s="100"/>
      <c r="F727" s="57"/>
      <c r="G727" s="58">
        <f t="shared" si="77"/>
        <v>0</v>
      </c>
      <c r="H727" s="58">
        <f>IF(E727="",0,IFERROR(VLOOKUP(E727,档案费管理台账!$D$4:$H$1000,5,0),0))</f>
        <v>0</v>
      </c>
      <c r="I727" s="57"/>
      <c r="J727" s="57"/>
      <c r="K727" s="57"/>
      <c r="L727" s="57"/>
      <c r="M727" s="58" t="str">
        <f t="shared" si="78"/>
        <v/>
      </c>
      <c r="N727" s="102"/>
    </row>
    <row r="728" spans="1:14">
      <c r="A728" s="97" t="str">
        <f t="shared" si="75"/>
        <v/>
      </c>
      <c r="B728" s="98" t="str">
        <f t="shared" si="76"/>
        <v/>
      </c>
      <c r="C728" s="99"/>
      <c r="D728" s="100"/>
      <c r="E728" s="100"/>
      <c r="F728" s="57"/>
      <c r="G728" s="58">
        <f t="shared" si="77"/>
        <v>0</v>
      </c>
      <c r="H728" s="58">
        <f>IF(E728="",0,IFERROR(VLOOKUP(E728,档案费管理台账!$D$4:$H$1000,5,0),0))</f>
        <v>0</v>
      </c>
      <c r="I728" s="57"/>
      <c r="J728" s="57"/>
      <c r="K728" s="57"/>
      <c r="L728" s="57"/>
      <c r="M728" s="58" t="str">
        <f t="shared" si="78"/>
        <v/>
      </c>
      <c r="N728" s="102"/>
    </row>
    <row r="729" spans="1:14">
      <c r="A729" s="97" t="str">
        <f t="shared" si="75"/>
        <v/>
      </c>
      <c r="B729" s="98" t="str">
        <f t="shared" si="76"/>
        <v/>
      </c>
      <c r="C729" s="99"/>
      <c r="D729" s="100"/>
      <c r="E729" s="100"/>
      <c r="F729" s="57"/>
      <c r="G729" s="58">
        <f t="shared" si="77"/>
        <v>0</v>
      </c>
      <c r="H729" s="58">
        <f>IF(E729="",0,IFERROR(VLOOKUP(E729,档案费管理台账!$D$4:$H$1000,5,0),0))</f>
        <v>0</v>
      </c>
      <c r="I729" s="57"/>
      <c r="J729" s="57"/>
      <c r="K729" s="57"/>
      <c r="L729" s="57"/>
      <c r="M729" s="58" t="str">
        <f t="shared" si="78"/>
        <v/>
      </c>
      <c r="N729" s="102"/>
    </row>
    <row r="730" spans="1:14">
      <c r="A730" s="97" t="str">
        <f t="shared" si="75"/>
        <v/>
      </c>
      <c r="B730" s="98" t="str">
        <f t="shared" si="76"/>
        <v/>
      </c>
      <c r="C730" s="99"/>
      <c r="D730" s="100"/>
      <c r="E730" s="100"/>
      <c r="F730" s="57"/>
      <c r="G730" s="58">
        <f t="shared" si="77"/>
        <v>0</v>
      </c>
      <c r="H730" s="58">
        <f>IF(E730="",0,IFERROR(VLOOKUP(E730,档案费管理台账!$D$4:$H$1000,5,0),0))</f>
        <v>0</v>
      </c>
      <c r="I730" s="57"/>
      <c r="J730" s="57"/>
      <c r="K730" s="57"/>
      <c r="L730" s="57"/>
      <c r="M730" s="58" t="str">
        <f t="shared" si="78"/>
        <v/>
      </c>
      <c r="N730" s="102"/>
    </row>
    <row r="731" spans="1:14">
      <c r="A731" s="97" t="str">
        <f t="shared" si="75"/>
        <v/>
      </c>
      <c r="B731" s="98" t="str">
        <f t="shared" si="76"/>
        <v/>
      </c>
      <c r="C731" s="99"/>
      <c r="D731" s="100"/>
      <c r="E731" s="100"/>
      <c r="F731" s="57"/>
      <c r="G731" s="58">
        <f t="shared" si="77"/>
        <v>0</v>
      </c>
      <c r="H731" s="58">
        <f>IF(E731="",0,IFERROR(VLOOKUP(E731,档案费管理台账!$D$4:$H$1000,5,0),0))</f>
        <v>0</v>
      </c>
      <c r="I731" s="57"/>
      <c r="J731" s="57"/>
      <c r="K731" s="57"/>
      <c r="L731" s="57"/>
      <c r="M731" s="58" t="str">
        <f t="shared" si="78"/>
        <v/>
      </c>
      <c r="N731" s="102"/>
    </row>
    <row r="732" spans="1:14">
      <c r="A732" s="97" t="str">
        <f t="shared" si="75"/>
        <v/>
      </c>
      <c r="B732" s="98" t="str">
        <f t="shared" si="76"/>
        <v/>
      </c>
      <c r="C732" s="99"/>
      <c r="D732" s="100"/>
      <c r="E732" s="100"/>
      <c r="F732" s="57"/>
      <c r="G732" s="58">
        <f t="shared" si="77"/>
        <v>0</v>
      </c>
      <c r="H732" s="58">
        <f>IF(E732="",0,IFERROR(VLOOKUP(E732,档案费管理台账!$D$4:$H$1000,5,0),0))</f>
        <v>0</v>
      </c>
      <c r="I732" s="57"/>
      <c r="J732" s="57"/>
      <c r="K732" s="57"/>
      <c r="L732" s="57"/>
      <c r="M732" s="58" t="str">
        <f t="shared" si="78"/>
        <v/>
      </c>
      <c r="N732" s="102"/>
    </row>
    <row r="733" spans="1:14">
      <c r="A733" s="97" t="str">
        <f t="shared" si="75"/>
        <v/>
      </c>
      <c r="B733" s="98" t="str">
        <f t="shared" si="76"/>
        <v/>
      </c>
      <c r="C733" s="99"/>
      <c r="D733" s="100"/>
      <c r="E733" s="100"/>
      <c r="F733" s="57"/>
      <c r="G733" s="58">
        <f t="shared" si="77"/>
        <v>0</v>
      </c>
      <c r="H733" s="58">
        <f>IF(E733="",0,IFERROR(VLOOKUP(E733,档案费管理台账!$D$4:$H$1000,5,0),0))</f>
        <v>0</v>
      </c>
      <c r="I733" s="57"/>
      <c r="J733" s="57"/>
      <c r="K733" s="57"/>
      <c r="L733" s="57"/>
      <c r="M733" s="58" t="str">
        <f t="shared" si="78"/>
        <v/>
      </c>
      <c r="N733" s="102"/>
    </row>
    <row r="734" spans="1:14">
      <c r="A734" s="97" t="str">
        <f t="shared" si="75"/>
        <v/>
      </c>
      <c r="B734" s="98" t="str">
        <f t="shared" si="76"/>
        <v/>
      </c>
      <c r="C734" s="99"/>
      <c r="D734" s="100"/>
      <c r="E734" s="100"/>
      <c r="F734" s="57"/>
      <c r="G734" s="58">
        <f t="shared" si="77"/>
        <v>0</v>
      </c>
      <c r="H734" s="58">
        <f>IF(E734="",0,IFERROR(VLOOKUP(E734,档案费管理台账!$D$4:$H$1000,5,0),0))</f>
        <v>0</v>
      </c>
      <c r="I734" s="57"/>
      <c r="J734" s="57"/>
      <c r="K734" s="57"/>
      <c r="L734" s="57"/>
      <c r="M734" s="58" t="str">
        <f t="shared" si="78"/>
        <v/>
      </c>
      <c r="N734" s="102"/>
    </row>
    <row r="735" spans="1:14">
      <c r="A735" s="97" t="str">
        <f t="shared" si="75"/>
        <v/>
      </c>
      <c r="B735" s="98" t="str">
        <f t="shared" si="76"/>
        <v/>
      </c>
      <c r="C735" s="99"/>
      <c r="D735" s="100"/>
      <c r="E735" s="100"/>
      <c r="F735" s="57"/>
      <c r="G735" s="58">
        <f t="shared" si="77"/>
        <v>0</v>
      </c>
      <c r="H735" s="58">
        <f>IF(E735="",0,IFERROR(VLOOKUP(E735,档案费管理台账!$D$4:$H$1000,5,0),0))</f>
        <v>0</v>
      </c>
      <c r="I735" s="57"/>
      <c r="J735" s="57"/>
      <c r="K735" s="57"/>
      <c r="L735" s="57"/>
      <c r="M735" s="58" t="str">
        <f t="shared" si="78"/>
        <v/>
      </c>
      <c r="N735" s="102"/>
    </row>
    <row r="736" spans="1:14">
      <c r="A736" s="97" t="str">
        <f t="shared" si="75"/>
        <v/>
      </c>
      <c r="B736" s="98" t="str">
        <f t="shared" si="76"/>
        <v/>
      </c>
      <c r="C736" s="99"/>
      <c r="D736" s="100"/>
      <c r="E736" s="100"/>
      <c r="F736" s="57"/>
      <c r="G736" s="58">
        <f t="shared" si="77"/>
        <v>0</v>
      </c>
      <c r="H736" s="58">
        <f>IF(E736="",0,IFERROR(VLOOKUP(E736,档案费管理台账!$D$4:$H$1000,5,0),0))</f>
        <v>0</v>
      </c>
      <c r="I736" s="57"/>
      <c r="J736" s="57"/>
      <c r="K736" s="57"/>
      <c r="L736" s="57"/>
      <c r="M736" s="58" t="str">
        <f t="shared" si="78"/>
        <v/>
      </c>
      <c r="N736" s="102"/>
    </row>
    <row r="737" spans="1:14">
      <c r="A737" s="97" t="str">
        <f t="shared" si="75"/>
        <v/>
      </c>
      <c r="B737" s="98" t="str">
        <f t="shared" si="76"/>
        <v/>
      </c>
      <c r="C737" s="99"/>
      <c r="D737" s="100"/>
      <c r="E737" s="100"/>
      <c r="F737" s="57"/>
      <c r="G737" s="58">
        <f t="shared" si="77"/>
        <v>0</v>
      </c>
      <c r="H737" s="58">
        <f>IF(E737="",0,IFERROR(VLOOKUP(E737,档案费管理台账!$D$4:$H$1000,5,0),0))</f>
        <v>0</v>
      </c>
      <c r="I737" s="57"/>
      <c r="J737" s="57"/>
      <c r="K737" s="57"/>
      <c r="L737" s="57"/>
      <c r="M737" s="58" t="str">
        <f t="shared" si="78"/>
        <v/>
      </c>
      <c r="N737" s="102"/>
    </row>
    <row r="738" spans="1:14">
      <c r="A738" s="97" t="str">
        <f t="shared" si="75"/>
        <v/>
      </c>
      <c r="B738" s="98" t="str">
        <f t="shared" si="76"/>
        <v/>
      </c>
      <c r="C738" s="99"/>
      <c r="D738" s="100"/>
      <c r="E738" s="100"/>
      <c r="F738" s="57"/>
      <c r="G738" s="58">
        <f t="shared" si="77"/>
        <v>0</v>
      </c>
      <c r="H738" s="58">
        <f>IF(E738="",0,IFERROR(VLOOKUP(E738,档案费管理台账!$D$4:$H$1000,5,0),0))</f>
        <v>0</v>
      </c>
      <c r="I738" s="57"/>
      <c r="J738" s="57"/>
      <c r="K738" s="57"/>
      <c r="L738" s="57"/>
      <c r="M738" s="58" t="str">
        <f t="shared" si="78"/>
        <v/>
      </c>
      <c r="N738" s="102"/>
    </row>
    <row r="739" spans="1:14">
      <c r="A739" s="97" t="str">
        <f t="shared" si="75"/>
        <v/>
      </c>
      <c r="B739" s="98" t="str">
        <f t="shared" si="76"/>
        <v/>
      </c>
      <c r="C739" s="99"/>
      <c r="D739" s="100"/>
      <c r="E739" s="100"/>
      <c r="F739" s="57"/>
      <c r="G739" s="58">
        <f t="shared" si="77"/>
        <v>0</v>
      </c>
      <c r="H739" s="58">
        <f>IF(E739="",0,IFERROR(VLOOKUP(E739,档案费管理台账!$D$4:$H$1000,5,0),0))</f>
        <v>0</v>
      </c>
      <c r="I739" s="57"/>
      <c r="J739" s="57"/>
      <c r="K739" s="57"/>
      <c r="L739" s="57"/>
      <c r="M739" s="58" t="str">
        <f t="shared" si="78"/>
        <v/>
      </c>
      <c r="N739" s="102"/>
    </row>
    <row r="740" spans="1:14">
      <c r="A740" s="97" t="str">
        <f t="shared" si="75"/>
        <v/>
      </c>
      <c r="B740" s="98" t="str">
        <f t="shared" si="76"/>
        <v/>
      </c>
      <c r="C740" s="99"/>
      <c r="D740" s="100"/>
      <c r="E740" s="100"/>
      <c r="F740" s="57"/>
      <c r="G740" s="58">
        <f t="shared" si="77"/>
        <v>0</v>
      </c>
      <c r="H740" s="58">
        <f>IF(E740="",0,IFERROR(VLOOKUP(E740,档案费管理台账!$D$4:$H$1000,5,0),0))</f>
        <v>0</v>
      </c>
      <c r="I740" s="57"/>
      <c r="J740" s="57"/>
      <c r="K740" s="57"/>
      <c r="L740" s="57"/>
      <c r="M740" s="58" t="str">
        <f t="shared" si="78"/>
        <v/>
      </c>
      <c r="N740" s="102"/>
    </row>
    <row r="741" spans="1:14">
      <c r="A741" s="97" t="str">
        <f t="shared" si="75"/>
        <v/>
      </c>
      <c r="B741" s="98" t="str">
        <f t="shared" si="76"/>
        <v/>
      </c>
      <c r="C741" s="99"/>
      <c r="D741" s="100"/>
      <c r="E741" s="100"/>
      <c r="F741" s="57"/>
      <c r="G741" s="58">
        <f t="shared" si="77"/>
        <v>0</v>
      </c>
      <c r="H741" s="58">
        <f>IF(E741="",0,IFERROR(VLOOKUP(E741,档案费管理台账!$D$4:$H$1000,5,0),0))</f>
        <v>0</v>
      </c>
      <c r="I741" s="57"/>
      <c r="J741" s="57"/>
      <c r="K741" s="57"/>
      <c r="L741" s="57"/>
      <c r="M741" s="58" t="str">
        <f t="shared" si="78"/>
        <v/>
      </c>
      <c r="N741" s="102"/>
    </row>
    <row r="742" spans="1:14">
      <c r="A742" s="97" t="str">
        <f t="shared" si="75"/>
        <v/>
      </c>
      <c r="B742" s="98" t="str">
        <f t="shared" si="76"/>
        <v/>
      </c>
      <c r="C742" s="99"/>
      <c r="D742" s="100"/>
      <c r="E742" s="100"/>
      <c r="F742" s="57"/>
      <c r="G742" s="58">
        <f t="shared" si="77"/>
        <v>0</v>
      </c>
      <c r="H742" s="58">
        <f>IF(E742="",0,IFERROR(VLOOKUP(E742,档案费管理台账!$D$4:$H$1000,5,0),0))</f>
        <v>0</v>
      </c>
      <c r="I742" s="57"/>
      <c r="J742" s="57"/>
      <c r="K742" s="57"/>
      <c r="L742" s="57"/>
      <c r="M742" s="58" t="str">
        <f t="shared" si="78"/>
        <v/>
      </c>
      <c r="N742" s="102"/>
    </row>
    <row r="743" spans="1:14">
      <c r="A743" s="97" t="str">
        <f t="shared" si="75"/>
        <v/>
      </c>
      <c r="B743" s="98" t="str">
        <f t="shared" si="76"/>
        <v/>
      </c>
      <c r="C743" s="99"/>
      <c r="D743" s="100"/>
      <c r="E743" s="100"/>
      <c r="F743" s="57"/>
      <c r="G743" s="58">
        <f t="shared" si="77"/>
        <v>0</v>
      </c>
      <c r="H743" s="58">
        <f>IF(E743="",0,IFERROR(VLOOKUP(E743,档案费管理台账!$D$4:$H$1000,5,0),0))</f>
        <v>0</v>
      </c>
      <c r="I743" s="57"/>
      <c r="J743" s="57"/>
      <c r="K743" s="57"/>
      <c r="L743" s="57"/>
      <c r="M743" s="58" t="str">
        <f t="shared" si="78"/>
        <v/>
      </c>
      <c r="N743" s="102"/>
    </row>
    <row r="744" spans="1:14">
      <c r="A744" s="97" t="str">
        <f t="shared" si="75"/>
        <v/>
      </c>
      <c r="B744" s="98" t="str">
        <f t="shared" si="76"/>
        <v/>
      </c>
      <c r="C744" s="99"/>
      <c r="D744" s="100"/>
      <c r="E744" s="100"/>
      <c r="F744" s="57"/>
      <c r="G744" s="58">
        <f t="shared" si="77"/>
        <v>0</v>
      </c>
      <c r="H744" s="58">
        <f>IF(E744="",0,IFERROR(VLOOKUP(E744,档案费管理台账!$D$4:$H$1000,5,0),0))</f>
        <v>0</v>
      </c>
      <c r="I744" s="57"/>
      <c r="J744" s="57"/>
      <c r="K744" s="57"/>
      <c r="L744" s="57"/>
      <c r="M744" s="58" t="str">
        <f t="shared" si="78"/>
        <v/>
      </c>
      <c r="N744" s="102"/>
    </row>
    <row r="745" spans="1:14">
      <c r="A745" s="97" t="str">
        <f t="shared" si="75"/>
        <v/>
      </c>
      <c r="B745" s="98" t="str">
        <f t="shared" si="76"/>
        <v/>
      </c>
      <c r="C745" s="99"/>
      <c r="D745" s="100"/>
      <c r="E745" s="100"/>
      <c r="F745" s="57"/>
      <c r="G745" s="58">
        <f t="shared" si="77"/>
        <v>0</v>
      </c>
      <c r="H745" s="58">
        <f>IF(E745="",0,IFERROR(VLOOKUP(E745,档案费管理台账!$D$4:$H$1000,5,0),0))</f>
        <v>0</v>
      </c>
      <c r="I745" s="57"/>
      <c r="J745" s="57"/>
      <c r="K745" s="57"/>
      <c r="L745" s="57"/>
      <c r="M745" s="58" t="str">
        <f t="shared" si="78"/>
        <v/>
      </c>
      <c r="N745" s="102"/>
    </row>
    <row r="746" spans="1:14">
      <c r="A746" s="97" t="str">
        <f t="shared" si="75"/>
        <v/>
      </c>
      <c r="B746" s="98" t="str">
        <f t="shared" si="76"/>
        <v/>
      </c>
      <c r="C746" s="99"/>
      <c r="D746" s="100"/>
      <c r="E746" s="100"/>
      <c r="F746" s="57"/>
      <c r="G746" s="58">
        <f t="shared" si="77"/>
        <v>0</v>
      </c>
      <c r="H746" s="58">
        <f>IF(E746="",0,IFERROR(VLOOKUP(E746,档案费管理台账!$D$4:$H$1000,5,0),0))</f>
        <v>0</v>
      </c>
      <c r="I746" s="57"/>
      <c r="J746" s="57"/>
      <c r="K746" s="57"/>
      <c r="L746" s="57"/>
      <c r="M746" s="58" t="str">
        <f t="shared" si="78"/>
        <v/>
      </c>
      <c r="N746" s="102"/>
    </row>
    <row r="747" spans="1:14">
      <c r="A747" s="97" t="str">
        <f t="shared" si="75"/>
        <v/>
      </c>
      <c r="B747" s="98" t="str">
        <f t="shared" si="76"/>
        <v/>
      </c>
      <c r="C747" s="99"/>
      <c r="D747" s="100"/>
      <c r="E747" s="100"/>
      <c r="F747" s="57"/>
      <c r="G747" s="58">
        <f t="shared" si="77"/>
        <v>0</v>
      </c>
      <c r="H747" s="58">
        <f>IF(E747="",0,IFERROR(VLOOKUP(E747,档案费管理台账!$D$4:$H$1000,5,0),0))</f>
        <v>0</v>
      </c>
      <c r="I747" s="57"/>
      <c r="J747" s="57"/>
      <c r="K747" s="57"/>
      <c r="L747" s="57"/>
      <c r="M747" s="58" t="str">
        <f t="shared" si="78"/>
        <v/>
      </c>
      <c r="N747" s="102"/>
    </row>
    <row r="748" spans="1:14">
      <c r="A748" s="97" t="str">
        <f t="shared" ref="A748:A811" si="79">IF(D748="","",ROW()-42)</f>
        <v/>
      </c>
      <c r="B748" s="98" t="str">
        <f t="shared" ref="B748:B811" si="80">IF(C748="","",MONTH(C748)&amp;"月")</f>
        <v/>
      </c>
      <c r="C748" s="99"/>
      <c r="D748" s="100"/>
      <c r="E748" s="100"/>
      <c r="F748" s="57"/>
      <c r="G748" s="58">
        <f t="shared" si="77"/>
        <v>0</v>
      </c>
      <c r="H748" s="58">
        <f>IF(E748="",0,IFERROR(VLOOKUP(E748,档案费管理台账!$D$4:$H$1000,5,0),0))</f>
        <v>0</v>
      </c>
      <c r="I748" s="57"/>
      <c r="J748" s="57"/>
      <c r="K748" s="57"/>
      <c r="L748" s="57"/>
      <c r="M748" s="58" t="str">
        <f t="shared" si="78"/>
        <v/>
      </c>
      <c r="N748" s="102"/>
    </row>
    <row r="749" spans="1:14">
      <c r="A749" s="97" t="str">
        <f t="shared" si="79"/>
        <v/>
      </c>
      <c r="B749" s="98" t="str">
        <f t="shared" si="80"/>
        <v/>
      </c>
      <c r="C749" s="99"/>
      <c r="D749" s="100"/>
      <c r="E749" s="100"/>
      <c r="F749" s="57"/>
      <c r="G749" s="58">
        <f t="shared" ref="G749:G812" si="81">IF(F749="",0,F749*$K$41)</f>
        <v>0</v>
      </c>
      <c r="H749" s="58">
        <f>IF(E749="",0,IFERROR(VLOOKUP(E749,档案费管理台账!$D$4:$H$1000,5,0),0))</f>
        <v>0</v>
      </c>
      <c r="I749" s="57"/>
      <c r="J749" s="57"/>
      <c r="K749" s="57"/>
      <c r="L749" s="57"/>
      <c r="M749" s="58" t="str">
        <f t="shared" ref="M749:M812" si="82">IF(C749="","",ROUND(M748+G749-I749-J749-K749-L749-H749,2))</f>
        <v/>
      </c>
      <c r="N749" s="102"/>
    </row>
    <row r="750" spans="1:14">
      <c r="A750" s="97" t="str">
        <f t="shared" si="79"/>
        <v/>
      </c>
      <c r="B750" s="98" t="str">
        <f t="shared" si="80"/>
        <v/>
      </c>
      <c r="C750" s="99"/>
      <c r="D750" s="100"/>
      <c r="E750" s="100"/>
      <c r="F750" s="57"/>
      <c r="G750" s="58">
        <f t="shared" si="81"/>
        <v>0</v>
      </c>
      <c r="H750" s="58">
        <f>IF(E750="",0,IFERROR(VLOOKUP(E750,档案费管理台账!$D$4:$H$1000,5,0),0))</f>
        <v>0</v>
      </c>
      <c r="I750" s="57"/>
      <c r="J750" s="57"/>
      <c r="K750" s="57"/>
      <c r="L750" s="57"/>
      <c r="M750" s="58" t="str">
        <f t="shared" si="82"/>
        <v/>
      </c>
      <c r="N750" s="102"/>
    </row>
    <row r="751" spans="1:14">
      <c r="A751" s="97" t="str">
        <f t="shared" si="79"/>
        <v/>
      </c>
      <c r="B751" s="98" t="str">
        <f t="shared" si="80"/>
        <v/>
      </c>
      <c r="C751" s="99"/>
      <c r="D751" s="100"/>
      <c r="E751" s="100"/>
      <c r="F751" s="57"/>
      <c r="G751" s="58">
        <f t="shared" si="81"/>
        <v>0</v>
      </c>
      <c r="H751" s="58">
        <f>IF(E751="",0,IFERROR(VLOOKUP(E751,档案费管理台账!$D$4:$H$1000,5,0),0))</f>
        <v>0</v>
      </c>
      <c r="I751" s="57"/>
      <c r="J751" s="57"/>
      <c r="K751" s="57"/>
      <c r="L751" s="57"/>
      <c r="M751" s="58" t="str">
        <f t="shared" si="82"/>
        <v/>
      </c>
      <c r="N751" s="102"/>
    </row>
    <row r="752" spans="1:14">
      <c r="A752" s="97" t="str">
        <f t="shared" si="79"/>
        <v/>
      </c>
      <c r="B752" s="98" t="str">
        <f t="shared" si="80"/>
        <v/>
      </c>
      <c r="C752" s="99"/>
      <c r="D752" s="100"/>
      <c r="E752" s="100"/>
      <c r="F752" s="57"/>
      <c r="G752" s="58">
        <f t="shared" si="81"/>
        <v>0</v>
      </c>
      <c r="H752" s="58">
        <f>IF(E752="",0,IFERROR(VLOOKUP(E752,档案费管理台账!$D$4:$H$1000,5,0),0))</f>
        <v>0</v>
      </c>
      <c r="I752" s="57"/>
      <c r="J752" s="57"/>
      <c r="K752" s="57"/>
      <c r="L752" s="57"/>
      <c r="M752" s="58" t="str">
        <f t="shared" si="82"/>
        <v/>
      </c>
      <c r="N752" s="102"/>
    </row>
    <row r="753" spans="1:14">
      <c r="A753" s="97" t="str">
        <f t="shared" si="79"/>
        <v/>
      </c>
      <c r="B753" s="98" t="str">
        <f t="shared" si="80"/>
        <v/>
      </c>
      <c r="C753" s="99"/>
      <c r="D753" s="100"/>
      <c r="E753" s="100"/>
      <c r="F753" s="57"/>
      <c r="G753" s="58">
        <f t="shared" si="81"/>
        <v>0</v>
      </c>
      <c r="H753" s="58">
        <f>IF(E753="",0,IFERROR(VLOOKUP(E753,档案费管理台账!$D$4:$H$1000,5,0),0))</f>
        <v>0</v>
      </c>
      <c r="I753" s="57"/>
      <c r="J753" s="57"/>
      <c r="K753" s="57"/>
      <c r="L753" s="57"/>
      <c r="M753" s="58" t="str">
        <f t="shared" si="82"/>
        <v/>
      </c>
      <c r="N753" s="102"/>
    </row>
    <row r="754" spans="1:14">
      <c r="A754" s="97" t="str">
        <f t="shared" si="79"/>
        <v/>
      </c>
      <c r="B754" s="98" t="str">
        <f t="shared" si="80"/>
        <v/>
      </c>
      <c r="C754" s="99"/>
      <c r="D754" s="100"/>
      <c r="E754" s="100"/>
      <c r="F754" s="57"/>
      <c r="G754" s="58">
        <f t="shared" si="81"/>
        <v>0</v>
      </c>
      <c r="H754" s="58">
        <f>IF(E754="",0,IFERROR(VLOOKUP(E754,档案费管理台账!$D$4:$H$1000,5,0),0))</f>
        <v>0</v>
      </c>
      <c r="I754" s="57"/>
      <c r="J754" s="57"/>
      <c r="K754" s="57"/>
      <c r="L754" s="57"/>
      <c r="M754" s="58" t="str">
        <f t="shared" si="82"/>
        <v/>
      </c>
      <c r="N754" s="102"/>
    </row>
    <row r="755" spans="1:14">
      <c r="A755" s="97" t="str">
        <f t="shared" si="79"/>
        <v/>
      </c>
      <c r="B755" s="98" t="str">
        <f t="shared" si="80"/>
        <v/>
      </c>
      <c r="C755" s="99"/>
      <c r="D755" s="100"/>
      <c r="E755" s="100"/>
      <c r="F755" s="57"/>
      <c r="G755" s="58">
        <f t="shared" si="81"/>
        <v>0</v>
      </c>
      <c r="H755" s="58">
        <f>IF(E755="",0,IFERROR(VLOOKUP(E755,档案费管理台账!$D$4:$H$1000,5,0),0))</f>
        <v>0</v>
      </c>
      <c r="I755" s="57"/>
      <c r="J755" s="57"/>
      <c r="K755" s="57"/>
      <c r="L755" s="57"/>
      <c r="M755" s="58" t="str">
        <f t="shared" si="82"/>
        <v/>
      </c>
      <c r="N755" s="102"/>
    </row>
    <row r="756" spans="1:14">
      <c r="A756" s="97" t="str">
        <f t="shared" si="79"/>
        <v/>
      </c>
      <c r="B756" s="98" t="str">
        <f t="shared" si="80"/>
        <v/>
      </c>
      <c r="C756" s="99"/>
      <c r="D756" s="100"/>
      <c r="E756" s="100"/>
      <c r="F756" s="57"/>
      <c r="G756" s="58">
        <f t="shared" si="81"/>
        <v>0</v>
      </c>
      <c r="H756" s="58">
        <f>IF(E756="",0,IFERROR(VLOOKUP(E756,档案费管理台账!$D$4:$H$1000,5,0),0))</f>
        <v>0</v>
      </c>
      <c r="I756" s="57"/>
      <c r="J756" s="57"/>
      <c r="K756" s="57"/>
      <c r="L756" s="57"/>
      <c r="M756" s="58" t="str">
        <f t="shared" si="82"/>
        <v/>
      </c>
      <c r="N756" s="102"/>
    </row>
    <row r="757" spans="1:14">
      <c r="A757" s="97" t="str">
        <f t="shared" si="79"/>
        <v/>
      </c>
      <c r="B757" s="98" t="str">
        <f t="shared" si="80"/>
        <v/>
      </c>
      <c r="C757" s="99"/>
      <c r="D757" s="100"/>
      <c r="E757" s="100"/>
      <c r="F757" s="57"/>
      <c r="G757" s="58">
        <f t="shared" si="81"/>
        <v>0</v>
      </c>
      <c r="H757" s="58">
        <f>IF(E757="",0,IFERROR(VLOOKUP(E757,档案费管理台账!$D$4:$H$1000,5,0),0))</f>
        <v>0</v>
      </c>
      <c r="I757" s="57"/>
      <c r="J757" s="57"/>
      <c r="K757" s="57"/>
      <c r="L757" s="57"/>
      <c r="M757" s="58" t="str">
        <f t="shared" si="82"/>
        <v/>
      </c>
      <c r="N757" s="102"/>
    </row>
    <row r="758" spans="1:14">
      <c r="A758" s="97" t="str">
        <f t="shared" si="79"/>
        <v/>
      </c>
      <c r="B758" s="98" t="str">
        <f t="shared" si="80"/>
        <v/>
      </c>
      <c r="C758" s="99"/>
      <c r="D758" s="100"/>
      <c r="E758" s="100"/>
      <c r="F758" s="57"/>
      <c r="G758" s="58">
        <f t="shared" si="81"/>
        <v>0</v>
      </c>
      <c r="H758" s="58">
        <f>IF(E758="",0,IFERROR(VLOOKUP(E758,档案费管理台账!$D$4:$H$1000,5,0),0))</f>
        <v>0</v>
      </c>
      <c r="I758" s="57"/>
      <c r="J758" s="57"/>
      <c r="K758" s="57"/>
      <c r="L758" s="57"/>
      <c r="M758" s="58" t="str">
        <f t="shared" si="82"/>
        <v/>
      </c>
      <c r="N758" s="102"/>
    </row>
    <row r="759" spans="1:14">
      <c r="A759" s="97" t="str">
        <f t="shared" si="79"/>
        <v/>
      </c>
      <c r="B759" s="98" t="str">
        <f t="shared" si="80"/>
        <v/>
      </c>
      <c r="C759" s="99"/>
      <c r="D759" s="100"/>
      <c r="E759" s="100"/>
      <c r="F759" s="57"/>
      <c r="G759" s="58">
        <f t="shared" si="81"/>
        <v>0</v>
      </c>
      <c r="H759" s="58">
        <f>IF(E759="",0,IFERROR(VLOOKUP(E759,档案费管理台账!$D$4:$H$1000,5,0),0))</f>
        <v>0</v>
      </c>
      <c r="I759" s="57"/>
      <c r="J759" s="57"/>
      <c r="K759" s="57"/>
      <c r="L759" s="57"/>
      <c r="M759" s="58" t="str">
        <f t="shared" si="82"/>
        <v/>
      </c>
      <c r="N759" s="102"/>
    </row>
    <row r="760" spans="1:14">
      <c r="A760" s="97" t="str">
        <f t="shared" si="79"/>
        <v/>
      </c>
      <c r="B760" s="98" t="str">
        <f t="shared" si="80"/>
        <v/>
      </c>
      <c r="C760" s="99"/>
      <c r="D760" s="100"/>
      <c r="E760" s="100"/>
      <c r="F760" s="57"/>
      <c r="G760" s="58">
        <f t="shared" si="81"/>
        <v>0</v>
      </c>
      <c r="H760" s="58">
        <f>IF(E760="",0,IFERROR(VLOOKUP(E760,档案费管理台账!$D$4:$H$1000,5,0),0))</f>
        <v>0</v>
      </c>
      <c r="I760" s="57"/>
      <c r="J760" s="57"/>
      <c r="K760" s="57"/>
      <c r="L760" s="57"/>
      <c r="M760" s="58" t="str">
        <f t="shared" si="82"/>
        <v/>
      </c>
      <c r="N760" s="102"/>
    </row>
    <row r="761" spans="1:14">
      <c r="A761" s="97" t="str">
        <f t="shared" si="79"/>
        <v/>
      </c>
      <c r="B761" s="98" t="str">
        <f t="shared" si="80"/>
        <v/>
      </c>
      <c r="C761" s="99"/>
      <c r="D761" s="100"/>
      <c r="E761" s="100"/>
      <c r="F761" s="57"/>
      <c r="G761" s="58">
        <f t="shared" si="81"/>
        <v>0</v>
      </c>
      <c r="H761" s="58">
        <f>IF(E761="",0,IFERROR(VLOOKUP(E761,档案费管理台账!$D$4:$H$1000,5,0),0))</f>
        <v>0</v>
      </c>
      <c r="I761" s="57"/>
      <c r="J761" s="57"/>
      <c r="K761" s="57"/>
      <c r="L761" s="57"/>
      <c r="M761" s="58" t="str">
        <f t="shared" si="82"/>
        <v/>
      </c>
      <c r="N761" s="102"/>
    </row>
    <row r="762" spans="1:14">
      <c r="A762" s="97" t="str">
        <f t="shared" si="79"/>
        <v/>
      </c>
      <c r="B762" s="98" t="str">
        <f t="shared" si="80"/>
        <v/>
      </c>
      <c r="C762" s="99"/>
      <c r="D762" s="100"/>
      <c r="E762" s="100"/>
      <c r="F762" s="57"/>
      <c r="G762" s="58">
        <f t="shared" si="81"/>
        <v>0</v>
      </c>
      <c r="H762" s="58">
        <f>IF(E762="",0,IFERROR(VLOOKUP(E762,档案费管理台账!$D$4:$H$1000,5,0),0))</f>
        <v>0</v>
      </c>
      <c r="I762" s="57"/>
      <c r="J762" s="57"/>
      <c r="K762" s="57"/>
      <c r="L762" s="57"/>
      <c r="M762" s="58" t="str">
        <f t="shared" si="82"/>
        <v/>
      </c>
      <c r="N762" s="102"/>
    </row>
    <row r="763" spans="1:14">
      <c r="A763" s="97" t="str">
        <f t="shared" si="79"/>
        <v/>
      </c>
      <c r="B763" s="98" t="str">
        <f t="shared" si="80"/>
        <v/>
      </c>
      <c r="C763" s="99"/>
      <c r="D763" s="100"/>
      <c r="E763" s="100"/>
      <c r="F763" s="57"/>
      <c r="G763" s="58">
        <f t="shared" si="81"/>
        <v>0</v>
      </c>
      <c r="H763" s="58">
        <f>IF(E763="",0,IFERROR(VLOOKUP(E763,档案费管理台账!$D$4:$H$1000,5,0),0))</f>
        <v>0</v>
      </c>
      <c r="I763" s="57"/>
      <c r="J763" s="57"/>
      <c r="K763" s="57"/>
      <c r="L763" s="57"/>
      <c r="M763" s="58" t="str">
        <f t="shared" si="82"/>
        <v/>
      </c>
      <c r="N763" s="102"/>
    </row>
    <row r="764" spans="1:14">
      <c r="A764" s="97" t="str">
        <f t="shared" si="79"/>
        <v/>
      </c>
      <c r="B764" s="98" t="str">
        <f t="shared" si="80"/>
        <v/>
      </c>
      <c r="C764" s="99"/>
      <c r="D764" s="100"/>
      <c r="E764" s="100"/>
      <c r="F764" s="57"/>
      <c r="G764" s="58">
        <f t="shared" si="81"/>
        <v>0</v>
      </c>
      <c r="H764" s="58">
        <f>IF(E764="",0,IFERROR(VLOOKUP(E764,档案费管理台账!$D$4:$H$1000,5,0),0))</f>
        <v>0</v>
      </c>
      <c r="I764" s="57"/>
      <c r="J764" s="57"/>
      <c r="K764" s="57"/>
      <c r="L764" s="57"/>
      <c r="M764" s="58" t="str">
        <f t="shared" si="82"/>
        <v/>
      </c>
      <c r="N764" s="102"/>
    </row>
    <row r="765" spans="1:14">
      <c r="A765" s="97" t="str">
        <f t="shared" si="79"/>
        <v/>
      </c>
      <c r="B765" s="98" t="str">
        <f t="shared" si="80"/>
        <v/>
      </c>
      <c r="C765" s="99"/>
      <c r="D765" s="100"/>
      <c r="E765" s="100"/>
      <c r="F765" s="57"/>
      <c r="G765" s="58">
        <f t="shared" si="81"/>
        <v>0</v>
      </c>
      <c r="H765" s="58">
        <f>IF(E765="",0,IFERROR(VLOOKUP(E765,档案费管理台账!$D$4:$H$1000,5,0),0))</f>
        <v>0</v>
      </c>
      <c r="I765" s="57"/>
      <c r="J765" s="57"/>
      <c r="K765" s="57"/>
      <c r="L765" s="57"/>
      <c r="M765" s="58" t="str">
        <f t="shared" si="82"/>
        <v/>
      </c>
      <c r="N765" s="102"/>
    </row>
    <row r="766" spans="1:14">
      <c r="A766" s="97" t="str">
        <f t="shared" si="79"/>
        <v/>
      </c>
      <c r="B766" s="98" t="str">
        <f t="shared" si="80"/>
        <v/>
      </c>
      <c r="C766" s="99"/>
      <c r="D766" s="100"/>
      <c r="E766" s="100"/>
      <c r="F766" s="57"/>
      <c r="G766" s="58">
        <f t="shared" si="81"/>
        <v>0</v>
      </c>
      <c r="H766" s="58">
        <f>IF(E766="",0,IFERROR(VLOOKUP(E766,档案费管理台账!$D$4:$H$1000,5,0),0))</f>
        <v>0</v>
      </c>
      <c r="I766" s="57"/>
      <c r="J766" s="57"/>
      <c r="K766" s="57"/>
      <c r="L766" s="57"/>
      <c r="M766" s="58" t="str">
        <f t="shared" si="82"/>
        <v/>
      </c>
      <c r="N766" s="102"/>
    </row>
    <row r="767" spans="1:14">
      <c r="A767" s="97" t="str">
        <f t="shared" si="79"/>
        <v/>
      </c>
      <c r="B767" s="98" t="str">
        <f t="shared" si="80"/>
        <v/>
      </c>
      <c r="C767" s="99"/>
      <c r="D767" s="100"/>
      <c r="E767" s="100"/>
      <c r="F767" s="57"/>
      <c r="G767" s="58">
        <f t="shared" si="81"/>
        <v>0</v>
      </c>
      <c r="H767" s="58">
        <f>IF(E767="",0,IFERROR(VLOOKUP(E767,档案费管理台账!$D$4:$H$1000,5,0),0))</f>
        <v>0</v>
      </c>
      <c r="I767" s="57"/>
      <c r="J767" s="57"/>
      <c r="K767" s="57"/>
      <c r="L767" s="57"/>
      <c r="M767" s="58" t="str">
        <f t="shared" si="82"/>
        <v/>
      </c>
      <c r="N767" s="102"/>
    </row>
    <row r="768" spans="1:14">
      <c r="A768" s="97" t="str">
        <f t="shared" si="79"/>
        <v/>
      </c>
      <c r="B768" s="98" t="str">
        <f t="shared" si="80"/>
        <v/>
      </c>
      <c r="C768" s="99"/>
      <c r="D768" s="100"/>
      <c r="E768" s="100"/>
      <c r="F768" s="57"/>
      <c r="G768" s="58">
        <f t="shared" si="81"/>
        <v>0</v>
      </c>
      <c r="H768" s="58">
        <f>IF(E768="",0,IFERROR(VLOOKUP(E768,档案费管理台账!$D$4:$H$1000,5,0),0))</f>
        <v>0</v>
      </c>
      <c r="I768" s="57"/>
      <c r="J768" s="57"/>
      <c r="K768" s="57"/>
      <c r="L768" s="57"/>
      <c r="M768" s="58" t="str">
        <f t="shared" si="82"/>
        <v/>
      </c>
      <c r="N768" s="102"/>
    </row>
    <row r="769" spans="1:14">
      <c r="A769" s="97" t="str">
        <f t="shared" si="79"/>
        <v/>
      </c>
      <c r="B769" s="98" t="str">
        <f t="shared" si="80"/>
        <v/>
      </c>
      <c r="C769" s="99"/>
      <c r="D769" s="100"/>
      <c r="E769" s="100"/>
      <c r="F769" s="57"/>
      <c r="G769" s="58">
        <f t="shared" si="81"/>
        <v>0</v>
      </c>
      <c r="H769" s="58">
        <f>IF(E769="",0,IFERROR(VLOOKUP(E769,档案费管理台账!$D$4:$H$1000,5,0),0))</f>
        <v>0</v>
      </c>
      <c r="I769" s="57"/>
      <c r="J769" s="57"/>
      <c r="K769" s="57"/>
      <c r="L769" s="57"/>
      <c r="M769" s="58" t="str">
        <f t="shared" si="82"/>
        <v/>
      </c>
      <c r="N769" s="102"/>
    </row>
    <row r="770" spans="1:14">
      <c r="A770" s="97" t="str">
        <f t="shared" si="79"/>
        <v/>
      </c>
      <c r="B770" s="98" t="str">
        <f t="shared" si="80"/>
        <v/>
      </c>
      <c r="C770" s="99"/>
      <c r="D770" s="100"/>
      <c r="E770" s="100"/>
      <c r="F770" s="57"/>
      <c r="G770" s="58">
        <f t="shared" si="81"/>
        <v>0</v>
      </c>
      <c r="H770" s="58">
        <f>IF(E770="",0,IFERROR(VLOOKUP(E770,档案费管理台账!$D$4:$H$1000,5,0),0))</f>
        <v>0</v>
      </c>
      <c r="I770" s="57"/>
      <c r="J770" s="57"/>
      <c r="K770" s="57"/>
      <c r="L770" s="57"/>
      <c r="M770" s="58" t="str">
        <f t="shared" si="82"/>
        <v/>
      </c>
      <c r="N770" s="102"/>
    </row>
    <row r="771" spans="1:14">
      <c r="A771" s="97" t="str">
        <f t="shared" si="79"/>
        <v/>
      </c>
      <c r="B771" s="98" t="str">
        <f t="shared" si="80"/>
        <v/>
      </c>
      <c r="C771" s="99"/>
      <c r="D771" s="100"/>
      <c r="E771" s="100"/>
      <c r="F771" s="57"/>
      <c r="G771" s="58">
        <f t="shared" si="81"/>
        <v>0</v>
      </c>
      <c r="H771" s="58">
        <f>IF(E771="",0,IFERROR(VLOOKUP(E771,档案费管理台账!$D$4:$H$1000,5,0),0))</f>
        <v>0</v>
      </c>
      <c r="I771" s="57"/>
      <c r="J771" s="57"/>
      <c r="K771" s="57"/>
      <c r="L771" s="57"/>
      <c r="M771" s="58" t="str">
        <f t="shared" si="82"/>
        <v/>
      </c>
      <c r="N771" s="102"/>
    </row>
    <row r="772" spans="1:14">
      <c r="A772" s="97" t="str">
        <f t="shared" si="79"/>
        <v/>
      </c>
      <c r="B772" s="98" t="str">
        <f t="shared" si="80"/>
        <v/>
      </c>
      <c r="C772" s="99"/>
      <c r="D772" s="100"/>
      <c r="E772" s="100"/>
      <c r="F772" s="57"/>
      <c r="G772" s="58">
        <f t="shared" si="81"/>
        <v>0</v>
      </c>
      <c r="H772" s="58">
        <f>IF(E772="",0,IFERROR(VLOOKUP(E772,档案费管理台账!$D$4:$H$1000,5,0),0))</f>
        <v>0</v>
      </c>
      <c r="I772" s="57"/>
      <c r="J772" s="57"/>
      <c r="K772" s="57"/>
      <c r="L772" s="57"/>
      <c r="M772" s="58" t="str">
        <f t="shared" si="82"/>
        <v/>
      </c>
      <c r="N772" s="102"/>
    </row>
    <row r="773" spans="1:14">
      <c r="A773" s="97" t="str">
        <f t="shared" si="79"/>
        <v/>
      </c>
      <c r="B773" s="98" t="str">
        <f t="shared" si="80"/>
        <v/>
      </c>
      <c r="C773" s="99"/>
      <c r="D773" s="100"/>
      <c r="E773" s="100"/>
      <c r="F773" s="57"/>
      <c r="G773" s="58">
        <f t="shared" si="81"/>
        <v>0</v>
      </c>
      <c r="H773" s="58">
        <f>IF(E773="",0,IFERROR(VLOOKUP(E773,档案费管理台账!$D$4:$H$1000,5,0),0))</f>
        <v>0</v>
      </c>
      <c r="I773" s="57"/>
      <c r="J773" s="57"/>
      <c r="K773" s="57"/>
      <c r="L773" s="57"/>
      <c r="M773" s="58" t="str">
        <f t="shared" si="82"/>
        <v/>
      </c>
      <c r="N773" s="102"/>
    </row>
    <row r="774" spans="1:14">
      <c r="A774" s="97" t="str">
        <f t="shared" si="79"/>
        <v/>
      </c>
      <c r="B774" s="98" t="str">
        <f t="shared" si="80"/>
        <v/>
      </c>
      <c r="C774" s="99"/>
      <c r="D774" s="100"/>
      <c r="E774" s="100"/>
      <c r="F774" s="57"/>
      <c r="G774" s="58">
        <f t="shared" si="81"/>
        <v>0</v>
      </c>
      <c r="H774" s="58">
        <f>IF(E774="",0,IFERROR(VLOOKUP(E774,档案费管理台账!$D$4:$H$1000,5,0),0))</f>
        <v>0</v>
      </c>
      <c r="I774" s="57"/>
      <c r="J774" s="57"/>
      <c r="K774" s="57"/>
      <c r="L774" s="57"/>
      <c r="M774" s="58" t="str">
        <f t="shared" si="82"/>
        <v/>
      </c>
      <c r="N774" s="102"/>
    </row>
    <row r="775" spans="1:14">
      <c r="A775" s="97" t="str">
        <f t="shared" si="79"/>
        <v/>
      </c>
      <c r="B775" s="98" t="str">
        <f t="shared" si="80"/>
        <v/>
      </c>
      <c r="C775" s="99"/>
      <c r="D775" s="100"/>
      <c r="E775" s="100"/>
      <c r="F775" s="57"/>
      <c r="G775" s="58">
        <f t="shared" si="81"/>
        <v>0</v>
      </c>
      <c r="H775" s="58">
        <f>IF(E775="",0,IFERROR(VLOOKUP(E775,档案费管理台账!$D$4:$H$1000,5,0),0))</f>
        <v>0</v>
      </c>
      <c r="I775" s="57"/>
      <c r="J775" s="57"/>
      <c r="K775" s="57"/>
      <c r="L775" s="57"/>
      <c r="M775" s="58" t="str">
        <f t="shared" si="82"/>
        <v/>
      </c>
      <c r="N775" s="102"/>
    </row>
    <row r="776" spans="1:14">
      <c r="A776" s="97" t="str">
        <f t="shared" si="79"/>
        <v/>
      </c>
      <c r="B776" s="98" t="str">
        <f t="shared" si="80"/>
        <v/>
      </c>
      <c r="C776" s="99"/>
      <c r="D776" s="100"/>
      <c r="E776" s="100"/>
      <c r="F776" s="57"/>
      <c r="G776" s="58">
        <f t="shared" si="81"/>
        <v>0</v>
      </c>
      <c r="H776" s="58">
        <f>IF(E776="",0,IFERROR(VLOOKUP(E776,档案费管理台账!$D$4:$H$1000,5,0),0))</f>
        <v>0</v>
      </c>
      <c r="I776" s="57"/>
      <c r="J776" s="57"/>
      <c r="K776" s="57"/>
      <c r="L776" s="57"/>
      <c r="M776" s="58" t="str">
        <f t="shared" si="82"/>
        <v/>
      </c>
      <c r="N776" s="102"/>
    </row>
    <row r="777" spans="1:14">
      <c r="A777" s="97" t="str">
        <f t="shared" si="79"/>
        <v/>
      </c>
      <c r="B777" s="98" t="str">
        <f t="shared" si="80"/>
        <v/>
      </c>
      <c r="C777" s="99"/>
      <c r="D777" s="100"/>
      <c r="E777" s="100"/>
      <c r="F777" s="57"/>
      <c r="G777" s="58">
        <f t="shared" si="81"/>
        <v>0</v>
      </c>
      <c r="H777" s="58">
        <f>IF(E777="",0,IFERROR(VLOOKUP(E777,档案费管理台账!$D$4:$H$1000,5,0),0))</f>
        <v>0</v>
      </c>
      <c r="I777" s="57"/>
      <c r="J777" s="57"/>
      <c r="K777" s="57"/>
      <c r="L777" s="57"/>
      <c r="M777" s="58" t="str">
        <f t="shared" si="82"/>
        <v/>
      </c>
      <c r="N777" s="102"/>
    </row>
    <row r="778" spans="1:14">
      <c r="A778" s="97" t="str">
        <f t="shared" si="79"/>
        <v/>
      </c>
      <c r="B778" s="98" t="str">
        <f t="shared" si="80"/>
        <v/>
      </c>
      <c r="C778" s="99"/>
      <c r="D778" s="100"/>
      <c r="E778" s="100"/>
      <c r="F778" s="57"/>
      <c r="G778" s="58">
        <f t="shared" si="81"/>
        <v>0</v>
      </c>
      <c r="H778" s="58">
        <f>IF(E778="",0,IFERROR(VLOOKUP(E778,档案费管理台账!$D$4:$H$1000,5,0),0))</f>
        <v>0</v>
      </c>
      <c r="I778" s="57"/>
      <c r="J778" s="57"/>
      <c r="K778" s="57"/>
      <c r="L778" s="57"/>
      <c r="M778" s="58" t="str">
        <f t="shared" si="82"/>
        <v/>
      </c>
      <c r="N778" s="102"/>
    </row>
    <row r="779" spans="1:14">
      <c r="A779" s="97" t="str">
        <f t="shared" si="79"/>
        <v/>
      </c>
      <c r="B779" s="98" t="str">
        <f t="shared" si="80"/>
        <v/>
      </c>
      <c r="C779" s="99"/>
      <c r="D779" s="100"/>
      <c r="E779" s="100"/>
      <c r="F779" s="57"/>
      <c r="G779" s="58">
        <f t="shared" si="81"/>
        <v>0</v>
      </c>
      <c r="H779" s="58">
        <f>IF(E779="",0,IFERROR(VLOOKUP(E779,档案费管理台账!$D$4:$H$1000,5,0),0))</f>
        <v>0</v>
      </c>
      <c r="I779" s="57"/>
      <c r="J779" s="57"/>
      <c r="K779" s="57"/>
      <c r="L779" s="57"/>
      <c r="M779" s="58" t="str">
        <f t="shared" si="82"/>
        <v/>
      </c>
      <c r="N779" s="102"/>
    </row>
    <row r="780" spans="1:14">
      <c r="A780" s="97" t="str">
        <f t="shared" si="79"/>
        <v/>
      </c>
      <c r="B780" s="98" t="str">
        <f t="shared" si="80"/>
        <v/>
      </c>
      <c r="C780" s="99"/>
      <c r="D780" s="100"/>
      <c r="E780" s="100"/>
      <c r="F780" s="57"/>
      <c r="G780" s="58">
        <f t="shared" si="81"/>
        <v>0</v>
      </c>
      <c r="H780" s="58">
        <f>IF(E780="",0,IFERROR(VLOOKUP(E780,档案费管理台账!$D$4:$H$1000,5,0),0))</f>
        <v>0</v>
      </c>
      <c r="I780" s="57"/>
      <c r="J780" s="57"/>
      <c r="K780" s="57"/>
      <c r="L780" s="57"/>
      <c r="M780" s="58" t="str">
        <f t="shared" si="82"/>
        <v/>
      </c>
      <c r="N780" s="102"/>
    </row>
    <row r="781" spans="1:14">
      <c r="A781" s="97" t="str">
        <f t="shared" si="79"/>
        <v/>
      </c>
      <c r="B781" s="98" t="str">
        <f t="shared" si="80"/>
        <v/>
      </c>
      <c r="C781" s="99"/>
      <c r="D781" s="100"/>
      <c r="E781" s="100"/>
      <c r="F781" s="57"/>
      <c r="G781" s="58">
        <f t="shared" si="81"/>
        <v>0</v>
      </c>
      <c r="H781" s="58">
        <f>IF(E781="",0,IFERROR(VLOOKUP(E781,档案费管理台账!$D$4:$H$1000,5,0),0))</f>
        <v>0</v>
      </c>
      <c r="I781" s="57"/>
      <c r="J781" s="57"/>
      <c r="K781" s="57"/>
      <c r="L781" s="57"/>
      <c r="M781" s="58" t="str">
        <f t="shared" si="82"/>
        <v/>
      </c>
      <c r="N781" s="102"/>
    </row>
    <row r="782" spans="1:14">
      <c r="A782" s="97" t="str">
        <f t="shared" si="79"/>
        <v/>
      </c>
      <c r="B782" s="98" t="str">
        <f t="shared" si="80"/>
        <v/>
      </c>
      <c r="C782" s="99"/>
      <c r="D782" s="100"/>
      <c r="E782" s="100"/>
      <c r="F782" s="57"/>
      <c r="G782" s="58">
        <f t="shared" si="81"/>
        <v>0</v>
      </c>
      <c r="H782" s="58">
        <f>IF(E782="",0,IFERROR(VLOOKUP(E782,档案费管理台账!$D$4:$H$1000,5,0),0))</f>
        <v>0</v>
      </c>
      <c r="I782" s="57"/>
      <c r="J782" s="57"/>
      <c r="K782" s="57"/>
      <c r="L782" s="57"/>
      <c r="M782" s="58" t="str">
        <f t="shared" si="82"/>
        <v/>
      </c>
      <c r="N782" s="102"/>
    </row>
    <row r="783" spans="1:14">
      <c r="A783" s="97" t="str">
        <f t="shared" si="79"/>
        <v/>
      </c>
      <c r="B783" s="98" t="str">
        <f t="shared" si="80"/>
        <v/>
      </c>
      <c r="C783" s="99"/>
      <c r="D783" s="100"/>
      <c r="E783" s="100"/>
      <c r="F783" s="57"/>
      <c r="G783" s="58">
        <f t="shared" si="81"/>
        <v>0</v>
      </c>
      <c r="H783" s="58">
        <f>IF(E783="",0,IFERROR(VLOOKUP(E783,档案费管理台账!$D$4:$H$1000,5,0),0))</f>
        <v>0</v>
      </c>
      <c r="I783" s="57"/>
      <c r="J783" s="57"/>
      <c r="K783" s="57"/>
      <c r="L783" s="57"/>
      <c r="M783" s="58" t="str">
        <f t="shared" si="82"/>
        <v/>
      </c>
      <c r="N783" s="102"/>
    </row>
    <row r="784" spans="1:14">
      <c r="A784" s="97" t="str">
        <f t="shared" si="79"/>
        <v/>
      </c>
      <c r="B784" s="98" t="str">
        <f t="shared" si="80"/>
        <v/>
      </c>
      <c r="C784" s="99"/>
      <c r="D784" s="100"/>
      <c r="E784" s="100"/>
      <c r="F784" s="57"/>
      <c r="G784" s="58">
        <f t="shared" si="81"/>
        <v>0</v>
      </c>
      <c r="H784" s="58">
        <f>IF(E784="",0,IFERROR(VLOOKUP(E784,档案费管理台账!$D$4:$H$1000,5,0),0))</f>
        <v>0</v>
      </c>
      <c r="I784" s="57"/>
      <c r="J784" s="57"/>
      <c r="K784" s="57"/>
      <c r="L784" s="57"/>
      <c r="M784" s="58" t="str">
        <f t="shared" si="82"/>
        <v/>
      </c>
      <c r="N784" s="102"/>
    </row>
    <row r="785" spans="1:14">
      <c r="A785" s="97" t="str">
        <f t="shared" si="79"/>
        <v/>
      </c>
      <c r="B785" s="98" t="str">
        <f t="shared" si="80"/>
        <v/>
      </c>
      <c r="C785" s="99"/>
      <c r="D785" s="100"/>
      <c r="E785" s="100"/>
      <c r="F785" s="57"/>
      <c r="G785" s="58">
        <f t="shared" si="81"/>
        <v>0</v>
      </c>
      <c r="H785" s="58">
        <f>IF(E785="",0,IFERROR(VLOOKUP(E785,档案费管理台账!$D$4:$H$1000,5,0),0))</f>
        <v>0</v>
      </c>
      <c r="I785" s="57"/>
      <c r="J785" s="57"/>
      <c r="K785" s="57"/>
      <c r="L785" s="57"/>
      <c r="M785" s="58" t="str">
        <f t="shared" si="82"/>
        <v/>
      </c>
      <c r="N785" s="102"/>
    </row>
    <row r="786" spans="1:14">
      <c r="A786" s="97" t="str">
        <f t="shared" si="79"/>
        <v/>
      </c>
      <c r="B786" s="98" t="str">
        <f t="shared" si="80"/>
        <v/>
      </c>
      <c r="C786" s="99"/>
      <c r="D786" s="100"/>
      <c r="E786" s="100"/>
      <c r="F786" s="57"/>
      <c r="G786" s="58">
        <f t="shared" si="81"/>
        <v>0</v>
      </c>
      <c r="H786" s="58">
        <f>IF(E786="",0,IFERROR(VLOOKUP(E786,档案费管理台账!$D$4:$H$1000,5,0),0))</f>
        <v>0</v>
      </c>
      <c r="I786" s="57"/>
      <c r="J786" s="57"/>
      <c r="K786" s="57"/>
      <c r="L786" s="57"/>
      <c r="M786" s="58" t="str">
        <f t="shared" si="82"/>
        <v/>
      </c>
      <c r="N786" s="102"/>
    </row>
    <row r="787" spans="1:14">
      <c r="A787" s="97" t="str">
        <f t="shared" si="79"/>
        <v/>
      </c>
      <c r="B787" s="98" t="str">
        <f t="shared" si="80"/>
        <v/>
      </c>
      <c r="C787" s="99"/>
      <c r="D787" s="100"/>
      <c r="E787" s="100"/>
      <c r="F787" s="57"/>
      <c r="G787" s="58">
        <f t="shared" si="81"/>
        <v>0</v>
      </c>
      <c r="H787" s="58">
        <f>IF(E787="",0,IFERROR(VLOOKUP(E787,档案费管理台账!$D$4:$H$1000,5,0),0))</f>
        <v>0</v>
      </c>
      <c r="I787" s="57"/>
      <c r="J787" s="57"/>
      <c r="K787" s="57"/>
      <c r="L787" s="57"/>
      <c r="M787" s="58" t="str">
        <f t="shared" si="82"/>
        <v/>
      </c>
      <c r="N787" s="102"/>
    </row>
    <row r="788" spans="1:14">
      <c r="A788" s="97" t="str">
        <f t="shared" si="79"/>
        <v/>
      </c>
      <c r="B788" s="98" t="str">
        <f t="shared" si="80"/>
        <v/>
      </c>
      <c r="C788" s="99"/>
      <c r="D788" s="100"/>
      <c r="E788" s="100"/>
      <c r="F788" s="57"/>
      <c r="G788" s="58">
        <f t="shared" si="81"/>
        <v>0</v>
      </c>
      <c r="H788" s="58">
        <f>IF(E788="",0,IFERROR(VLOOKUP(E788,档案费管理台账!$D$4:$H$1000,5,0),0))</f>
        <v>0</v>
      </c>
      <c r="I788" s="57"/>
      <c r="J788" s="57"/>
      <c r="K788" s="57"/>
      <c r="L788" s="57"/>
      <c r="M788" s="58" t="str">
        <f t="shared" si="82"/>
        <v/>
      </c>
      <c r="N788" s="102"/>
    </row>
    <row r="789" spans="1:14">
      <c r="A789" s="97" t="str">
        <f t="shared" si="79"/>
        <v/>
      </c>
      <c r="B789" s="98" t="str">
        <f t="shared" si="80"/>
        <v/>
      </c>
      <c r="C789" s="99"/>
      <c r="D789" s="100"/>
      <c r="E789" s="100"/>
      <c r="F789" s="57"/>
      <c r="G789" s="58">
        <f t="shared" si="81"/>
        <v>0</v>
      </c>
      <c r="H789" s="58">
        <f>IF(E789="",0,IFERROR(VLOOKUP(E789,档案费管理台账!$D$4:$H$1000,5,0),0))</f>
        <v>0</v>
      </c>
      <c r="I789" s="57"/>
      <c r="J789" s="57"/>
      <c r="K789" s="57"/>
      <c r="L789" s="57"/>
      <c r="M789" s="58" t="str">
        <f t="shared" si="82"/>
        <v/>
      </c>
      <c r="N789" s="102"/>
    </row>
    <row r="790" spans="1:14">
      <c r="A790" s="97" t="str">
        <f t="shared" si="79"/>
        <v/>
      </c>
      <c r="B790" s="98" t="str">
        <f t="shared" si="80"/>
        <v/>
      </c>
      <c r="C790" s="99"/>
      <c r="D790" s="100"/>
      <c r="E790" s="100"/>
      <c r="F790" s="57"/>
      <c r="G790" s="58">
        <f t="shared" si="81"/>
        <v>0</v>
      </c>
      <c r="H790" s="58">
        <f>IF(E790="",0,IFERROR(VLOOKUP(E790,档案费管理台账!$D$4:$H$1000,5,0),0))</f>
        <v>0</v>
      </c>
      <c r="I790" s="57"/>
      <c r="J790" s="57"/>
      <c r="K790" s="57"/>
      <c r="L790" s="57"/>
      <c r="M790" s="58" t="str">
        <f t="shared" si="82"/>
        <v/>
      </c>
      <c r="N790" s="102"/>
    </row>
    <row r="791" spans="1:14">
      <c r="A791" s="97" t="str">
        <f t="shared" si="79"/>
        <v/>
      </c>
      <c r="B791" s="98" t="str">
        <f t="shared" si="80"/>
        <v/>
      </c>
      <c r="C791" s="99"/>
      <c r="D791" s="100"/>
      <c r="E791" s="100"/>
      <c r="F791" s="57"/>
      <c r="G791" s="58">
        <f t="shared" si="81"/>
        <v>0</v>
      </c>
      <c r="H791" s="58">
        <f>IF(E791="",0,IFERROR(VLOOKUP(E791,档案费管理台账!$D$4:$H$1000,5,0),0))</f>
        <v>0</v>
      </c>
      <c r="I791" s="57"/>
      <c r="J791" s="57"/>
      <c r="K791" s="57"/>
      <c r="L791" s="57"/>
      <c r="M791" s="58" t="str">
        <f t="shared" si="82"/>
        <v/>
      </c>
      <c r="N791" s="102"/>
    </row>
    <row r="792" spans="1:14">
      <c r="A792" s="97" t="str">
        <f t="shared" si="79"/>
        <v/>
      </c>
      <c r="B792" s="98" t="str">
        <f t="shared" si="80"/>
        <v/>
      </c>
      <c r="C792" s="99"/>
      <c r="D792" s="100"/>
      <c r="E792" s="100"/>
      <c r="F792" s="57"/>
      <c r="G792" s="58">
        <f t="shared" si="81"/>
        <v>0</v>
      </c>
      <c r="H792" s="58">
        <f>IF(E792="",0,IFERROR(VLOOKUP(E792,档案费管理台账!$D$4:$H$1000,5,0),0))</f>
        <v>0</v>
      </c>
      <c r="I792" s="57"/>
      <c r="J792" s="57"/>
      <c r="K792" s="57"/>
      <c r="L792" s="57"/>
      <c r="M792" s="58" t="str">
        <f t="shared" si="82"/>
        <v/>
      </c>
      <c r="N792" s="102"/>
    </row>
    <row r="793" spans="1:14">
      <c r="A793" s="97" t="str">
        <f t="shared" si="79"/>
        <v/>
      </c>
      <c r="B793" s="98" t="str">
        <f t="shared" si="80"/>
        <v/>
      </c>
      <c r="C793" s="99"/>
      <c r="D793" s="100"/>
      <c r="E793" s="100"/>
      <c r="F793" s="57"/>
      <c r="G793" s="58">
        <f t="shared" si="81"/>
        <v>0</v>
      </c>
      <c r="H793" s="58">
        <f>IF(E793="",0,IFERROR(VLOOKUP(E793,档案费管理台账!$D$4:$H$1000,5,0),0))</f>
        <v>0</v>
      </c>
      <c r="I793" s="57"/>
      <c r="J793" s="57"/>
      <c r="K793" s="57"/>
      <c r="L793" s="57"/>
      <c r="M793" s="58" t="str">
        <f t="shared" si="82"/>
        <v/>
      </c>
      <c r="N793" s="102"/>
    </row>
    <row r="794" spans="1:14">
      <c r="A794" s="97" t="str">
        <f t="shared" si="79"/>
        <v/>
      </c>
      <c r="B794" s="98" t="str">
        <f t="shared" si="80"/>
        <v/>
      </c>
      <c r="C794" s="99"/>
      <c r="D794" s="100"/>
      <c r="E794" s="100"/>
      <c r="F794" s="57"/>
      <c r="G794" s="58">
        <f t="shared" si="81"/>
        <v>0</v>
      </c>
      <c r="H794" s="58">
        <f>IF(E794="",0,IFERROR(VLOOKUP(E794,档案费管理台账!$D$4:$H$1000,5,0),0))</f>
        <v>0</v>
      </c>
      <c r="I794" s="57"/>
      <c r="J794" s="57"/>
      <c r="K794" s="57"/>
      <c r="L794" s="57"/>
      <c r="M794" s="58" t="str">
        <f t="shared" si="82"/>
        <v/>
      </c>
      <c r="N794" s="102"/>
    </row>
    <row r="795" spans="1:14">
      <c r="A795" s="97" t="str">
        <f t="shared" si="79"/>
        <v/>
      </c>
      <c r="B795" s="98" t="str">
        <f t="shared" si="80"/>
        <v/>
      </c>
      <c r="C795" s="99"/>
      <c r="D795" s="100"/>
      <c r="E795" s="100"/>
      <c r="F795" s="57"/>
      <c r="G795" s="58">
        <f t="shared" si="81"/>
        <v>0</v>
      </c>
      <c r="H795" s="58">
        <f>IF(E795="",0,IFERROR(VLOOKUP(E795,档案费管理台账!$D$4:$H$1000,5,0),0))</f>
        <v>0</v>
      </c>
      <c r="I795" s="57"/>
      <c r="J795" s="57"/>
      <c r="K795" s="57"/>
      <c r="L795" s="57"/>
      <c r="M795" s="58" t="str">
        <f t="shared" si="82"/>
        <v/>
      </c>
      <c r="N795" s="102"/>
    </row>
    <row r="796" spans="1:14">
      <c r="A796" s="97" t="str">
        <f t="shared" si="79"/>
        <v/>
      </c>
      <c r="B796" s="98" t="str">
        <f t="shared" si="80"/>
        <v/>
      </c>
      <c r="C796" s="99"/>
      <c r="D796" s="100"/>
      <c r="E796" s="100"/>
      <c r="F796" s="57"/>
      <c r="G796" s="58">
        <f t="shared" si="81"/>
        <v>0</v>
      </c>
      <c r="H796" s="58">
        <f>IF(E796="",0,IFERROR(VLOOKUP(E796,档案费管理台账!$D$4:$H$1000,5,0),0))</f>
        <v>0</v>
      </c>
      <c r="I796" s="57"/>
      <c r="J796" s="57"/>
      <c r="K796" s="57"/>
      <c r="L796" s="57"/>
      <c r="M796" s="58" t="str">
        <f t="shared" si="82"/>
        <v/>
      </c>
      <c r="N796" s="102"/>
    </row>
    <row r="797" spans="1:14">
      <c r="A797" s="97" t="str">
        <f t="shared" si="79"/>
        <v/>
      </c>
      <c r="B797" s="98" t="str">
        <f t="shared" si="80"/>
        <v/>
      </c>
      <c r="C797" s="99"/>
      <c r="D797" s="100"/>
      <c r="E797" s="100"/>
      <c r="F797" s="57"/>
      <c r="G797" s="58">
        <f t="shared" si="81"/>
        <v>0</v>
      </c>
      <c r="H797" s="58">
        <f>IF(E797="",0,IFERROR(VLOOKUP(E797,档案费管理台账!$D$4:$H$1000,5,0),0))</f>
        <v>0</v>
      </c>
      <c r="I797" s="57"/>
      <c r="J797" s="57"/>
      <c r="K797" s="57"/>
      <c r="L797" s="57"/>
      <c r="M797" s="58" t="str">
        <f t="shared" si="82"/>
        <v/>
      </c>
      <c r="N797" s="102"/>
    </row>
    <row r="798" spans="1:14">
      <c r="A798" s="97" t="str">
        <f t="shared" si="79"/>
        <v/>
      </c>
      <c r="B798" s="98" t="str">
        <f t="shared" si="80"/>
        <v/>
      </c>
      <c r="C798" s="99"/>
      <c r="D798" s="100"/>
      <c r="E798" s="100"/>
      <c r="F798" s="57"/>
      <c r="G798" s="58">
        <f t="shared" si="81"/>
        <v>0</v>
      </c>
      <c r="H798" s="58">
        <f>IF(E798="",0,IFERROR(VLOOKUP(E798,档案费管理台账!$D$4:$H$1000,5,0),0))</f>
        <v>0</v>
      </c>
      <c r="I798" s="57"/>
      <c r="J798" s="57"/>
      <c r="K798" s="57"/>
      <c r="L798" s="57"/>
      <c r="M798" s="58" t="str">
        <f t="shared" si="82"/>
        <v/>
      </c>
      <c r="N798" s="102"/>
    </row>
    <row r="799" spans="1:14">
      <c r="A799" s="97" t="str">
        <f t="shared" si="79"/>
        <v/>
      </c>
      <c r="B799" s="98" t="str">
        <f t="shared" si="80"/>
        <v/>
      </c>
      <c r="C799" s="99"/>
      <c r="D799" s="100"/>
      <c r="E799" s="100"/>
      <c r="F799" s="57"/>
      <c r="G799" s="58">
        <f t="shared" si="81"/>
        <v>0</v>
      </c>
      <c r="H799" s="58">
        <f>IF(E799="",0,IFERROR(VLOOKUP(E799,档案费管理台账!$D$4:$H$1000,5,0),0))</f>
        <v>0</v>
      </c>
      <c r="I799" s="57"/>
      <c r="J799" s="57"/>
      <c r="K799" s="57"/>
      <c r="L799" s="57"/>
      <c r="M799" s="58" t="str">
        <f t="shared" si="82"/>
        <v/>
      </c>
      <c r="N799" s="102"/>
    </row>
    <row r="800" spans="1:14">
      <c r="A800" s="97" t="str">
        <f t="shared" si="79"/>
        <v/>
      </c>
      <c r="B800" s="98" t="str">
        <f t="shared" si="80"/>
        <v/>
      </c>
      <c r="C800" s="99"/>
      <c r="D800" s="100"/>
      <c r="E800" s="100"/>
      <c r="F800" s="57"/>
      <c r="G800" s="58">
        <f t="shared" si="81"/>
        <v>0</v>
      </c>
      <c r="H800" s="58">
        <f>IF(E800="",0,IFERROR(VLOOKUP(E800,档案费管理台账!$D$4:$H$1000,5,0),0))</f>
        <v>0</v>
      </c>
      <c r="I800" s="57"/>
      <c r="J800" s="57"/>
      <c r="K800" s="57"/>
      <c r="L800" s="57"/>
      <c r="M800" s="58" t="str">
        <f t="shared" si="82"/>
        <v/>
      </c>
      <c r="N800" s="102"/>
    </row>
    <row r="801" spans="1:14">
      <c r="A801" s="97" t="str">
        <f t="shared" si="79"/>
        <v/>
      </c>
      <c r="B801" s="98" t="str">
        <f t="shared" si="80"/>
        <v/>
      </c>
      <c r="C801" s="99"/>
      <c r="D801" s="100"/>
      <c r="E801" s="100"/>
      <c r="F801" s="57"/>
      <c r="G801" s="58">
        <f t="shared" si="81"/>
        <v>0</v>
      </c>
      <c r="H801" s="58">
        <f>IF(E801="",0,IFERROR(VLOOKUP(E801,档案费管理台账!$D$4:$H$1000,5,0),0))</f>
        <v>0</v>
      </c>
      <c r="I801" s="57"/>
      <c r="J801" s="57"/>
      <c r="K801" s="57"/>
      <c r="L801" s="57"/>
      <c r="M801" s="58" t="str">
        <f t="shared" si="82"/>
        <v/>
      </c>
      <c r="N801" s="102"/>
    </row>
    <row r="802" spans="1:14">
      <c r="A802" s="97" t="str">
        <f t="shared" si="79"/>
        <v/>
      </c>
      <c r="B802" s="98" t="str">
        <f t="shared" si="80"/>
        <v/>
      </c>
      <c r="C802" s="99"/>
      <c r="D802" s="100"/>
      <c r="E802" s="100"/>
      <c r="F802" s="57"/>
      <c r="G802" s="58">
        <f t="shared" si="81"/>
        <v>0</v>
      </c>
      <c r="H802" s="58">
        <f>IF(E802="",0,IFERROR(VLOOKUP(E802,档案费管理台账!$D$4:$H$1000,5,0),0))</f>
        <v>0</v>
      </c>
      <c r="I802" s="57"/>
      <c r="J802" s="57"/>
      <c r="K802" s="57"/>
      <c r="L802" s="57"/>
      <c r="M802" s="58" t="str">
        <f t="shared" si="82"/>
        <v/>
      </c>
      <c r="N802" s="102"/>
    </row>
    <row r="803" spans="1:14">
      <c r="A803" s="97" t="str">
        <f t="shared" si="79"/>
        <v/>
      </c>
      <c r="B803" s="98" t="str">
        <f t="shared" si="80"/>
        <v/>
      </c>
      <c r="C803" s="99"/>
      <c r="D803" s="100"/>
      <c r="E803" s="100"/>
      <c r="F803" s="57"/>
      <c r="G803" s="58">
        <f t="shared" si="81"/>
        <v>0</v>
      </c>
      <c r="H803" s="58">
        <f>IF(E803="",0,IFERROR(VLOOKUP(E803,档案费管理台账!$D$4:$H$1000,5,0),0))</f>
        <v>0</v>
      </c>
      <c r="I803" s="57"/>
      <c r="J803" s="57"/>
      <c r="K803" s="57"/>
      <c r="L803" s="57"/>
      <c r="M803" s="58" t="str">
        <f t="shared" si="82"/>
        <v/>
      </c>
      <c r="N803" s="102"/>
    </row>
    <row r="804" spans="1:14">
      <c r="A804" s="97" t="str">
        <f t="shared" si="79"/>
        <v/>
      </c>
      <c r="B804" s="98" t="str">
        <f t="shared" si="80"/>
        <v/>
      </c>
      <c r="C804" s="99"/>
      <c r="D804" s="100"/>
      <c r="E804" s="100"/>
      <c r="F804" s="57"/>
      <c r="G804" s="58">
        <f t="shared" si="81"/>
        <v>0</v>
      </c>
      <c r="H804" s="58">
        <f>IF(E804="",0,IFERROR(VLOOKUP(E804,档案费管理台账!$D$4:$H$1000,5,0),0))</f>
        <v>0</v>
      </c>
      <c r="I804" s="57"/>
      <c r="J804" s="57"/>
      <c r="K804" s="57"/>
      <c r="L804" s="57"/>
      <c r="M804" s="58" t="str">
        <f t="shared" si="82"/>
        <v/>
      </c>
      <c r="N804" s="102"/>
    </row>
    <row r="805" spans="1:14">
      <c r="A805" s="97" t="str">
        <f t="shared" si="79"/>
        <v/>
      </c>
      <c r="B805" s="98" t="str">
        <f t="shared" si="80"/>
        <v/>
      </c>
      <c r="C805" s="99"/>
      <c r="D805" s="100"/>
      <c r="E805" s="100"/>
      <c r="F805" s="57"/>
      <c r="G805" s="58">
        <f t="shared" si="81"/>
        <v>0</v>
      </c>
      <c r="H805" s="58">
        <f>IF(E805="",0,IFERROR(VLOOKUP(E805,档案费管理台账!$D$4:$H$1000,5,0),0))</f>
        <v>0</v>
      </c>
      <c r="I805" s="57"/>
      <c r="J805" s="57"/>
      <c r="K805" s="57"/>
      <c r="L805" s="57"/>
      <c r="M805" s="58" t="str">
        <f t="shared" si="82"/>
        <v/>
      </c>
      <c r="N805" s="102"/>
    </row>
    <row r="806" spans="1:14">
      <c r="A806" s="97" t="str">
        <f t="shared" si="79"/>
        <v/>
      </c>
      <c r="B806" s="98" t="str">
        <f t="shared" si="80"/>
        <v/>
      </c>
      <c r="C806" s="99"/>
      <c r="D806" s="100"/>
      <c r="E806" s="100"/>
      <c r="F806" s="57"/>
      <c r="G806" s="58">
        <f t="shared" si="81"/>
        <v>0</v>
      </c>
      <c r="H806" s="58">
        <f>IF(E806="",0,IFERROR(VLOOKUP(E806,档案费管理台账!$D$4:$H$1000,5,0),0))</f>
        <v>0</v>
      </c>
      <c r="I806" s="57"/>
      <c r="J806" s="57"/>
      <c r="K806" s="57"/>
      <c r="L806" s="57"/>
      <c r="M806" s="58" t="str">
        <f t="shared" si="82"/>
        <v/>
      </c>
      <c r="N806" s="102"/>
    </row>
    <row r="807" spans="1:14">
      <c r="A807" s="97" t="str">
        <f t="shared" si="79"/>
        <v/>
      </c>
      <c r="B807" s="98" t="str">
        <f t="shared" si="80"/>
        <v/>
      </c>
      <c r="C807" s="99"/>
      <c r="D807" s="100"/>
      <c r="E807" s="100"/>
      <c r="F807" s="57"/>
      <c r="G807" s="58">
        <f t="shared" si="81"/>
        <v>0</v>
      </c>
      <c r="H807" s="58">
        <f>IF(E807="",0,IFERROR(VLOOKUP(E807,档案费管理台账!$D$4:$H$1000,5,0),0))</f>
        <v>0</v>
      </c>
      <c r="I807" s="57"/>
      <c r="J807" s="57"/>
      <c r="K807" s="57"/>
      <c r="L807" s="57"/>
      <c r="M807" s="58" t="str">
        <f t="shared" si="82"/>
        <v/>
      </c>
      <c r="N807" s="102"/>
    </row>
    <row r="808" spans="1:14">
      <c r="A808" s="97" t="str">
        <f t="shared" si="79"/>
        <v/>
      </c>
      <c r="B808" s="98" t="str">
        <f t="shared" si="80"/>
        <v/>
      </c>
      <c r="C808" s="99"/>
      <c r="D808" s="100"/>
      <c r="E808" s="100"/>
      <c r="F808" s="57"/>
      <c r="G808" s="58">
        <f t="shared" si="81"/>
        <v>0</v>
      </c>
      <c r="H808" s="58">
        <f>IF(E808="",0,IFERROR(VLOOKUP(E808,档案费管理台账!$D$4:$H$1000,5,0),0))</f>
        <v>0</v>
      </c>
      <c r="I808" s="57"/>
      <c r="J808" s="57"/>
      <c r="K808" s="57"/>
      <c r="L808" s="57"/>
      <c r="M808" s="58" t="str">
        <f t="shared" si="82"/>
        <v/>
      </c>
      <c r="N808" s="102"/>
    </row>
    <row r="809" spans="1:14">
      <c r="A809" s="97" t="str">
        <f t="shared" si="79"/>
        <v/>
      </c>
      <c r="B809" s="98" t="str">
        <f t="shared" si="80"/>
        <v/>
      </c>
      <c r="C809" s="99"/>
      <c r="D809" s="100"/>
      <c r="E809" s="100"/>
      <c r="F809" s="57"/>
      <c r="G809" s="58">
        <f t="shared" si="81"/>
        <v>0</v>
      </c>
      <c r="H809" s="58">
        <f>IF(E809="",0,IFERROR(VLOOKUP(E809,档案费管理台账!$D$4:$H$1000,5,0),0))</f>
        <v>0</v>
      </c>
      <c r="I809" s="57"/>
      <c r="J809" s="57"/>
      <c r="K809" s="57"/>
      <c r="L809" s="57"/>
      <c r="M809" s="58" t="str">
        <f t="shared" si="82"/>
        <v/>
      </c>
      <c r="N809" s="102"/>
    </row>
    <row r="810" spans="1:14">
      <c r="A810" s="97" t="str">
        <f t="shared" si="79"/>
        <v/>
      </c>
      <c r="B810" s="98" t="str">
        <f t="shared" si="80"/>
        <v/>
      </c>
      <c r="C810" s="99"/>
      <c r="D810" s="100"/>
      <c r="E810" s="100"/>
      <c r="F810" s="57"/>
      <c r="G810" s="58">
        <f t="shared" si="81"/>
        <v>0</v>
      </c>
      <c r="H810" s="58">
        <f>IF(E810="",0,IFERROR(VLOOKUP(E810,档案费管理台账!$D$4:$H$1000,5,0),0))</f>
        <v>0</v>
      </c>
      <c r="I810" s="57"/>
      <c r="J810" s="57"/>
      <c r="K810" s="57"/>
      <c r="L810" s="57"/>
      <c r="M810" s="58" t="str">
        <f t="shared" si="82"/>
        <v/>
      </c>
      <c r="N810" s="102"/>
    </row>
    <row r="811" spans="1:14">
      <c r="A811" s="97" t="str">
        <f t="shared" si="79"/>
        <v/>
      </c>
      <c r="B811" s="98" t="str">
        <f t="shared" si="80"/>
        <v/>
      </c>
      <c r="C811" s="99"/>
      <c r="D811" s="100"/>
      <c r="E811" s="100"/>
      <c r="F811" s="57"/>
      <c r="G811" s="58">
        <f t="shared" si="81"/>
        <v>0</v>
      </c>
      <c r="H811" s="58">
        <f>IF(E811="",0,IFERROR(VLOOKUP(E811,档案费管理台账!$D$4:$H$1000,5,0),0))</f>
        <v>0</v>
      </c>
      <c r="I811" s="57"/>
      <c r="J811" s="57"/>
      <c r="K811" s="57"/>
      <c r="L811" s="57"/>
      <c r="M811" s="58" t="str">
        <f t="shared" si="82"/>
        <v/>
      </c>
      <c r="N811" s="102"/>
    </row>
    <row r="812" spans="1:14">
      <c r="A812" s="97" t="str">
        <f t="shared" ref="A812:A875" si="83">IF(D812="","",ROW()-42)</f>
        <v/>
      </c>
      <c r="B812" s="98" t="str">
        <f t="shared" ref="B812:B875" si="84">IF(C812="","",MONTH(C812)&amp;"月")</f>
        <v/>
      </c>
      <c r="C812" s="99"/>
      <c r="D812" s="100"/>
      <c r="E812" s="100"/>
      <c r="F812" s="57"/>
      <c r="G812" s="58">
        <f t="shared" si="81"/>
        <v>0</v>
      </c>
      <c r="H812" s="58">
        <f>IF(E812="",0,IFERROR(VLOOKUP(E812,档案费管理台账!$D$4:$H$1000,5,0),0))</f>
        <v>0</v>
      </c>
      <c r="I812" s="57"/>
      <c r="J812" s="57"/>
      <c r="K812" s="57"/>
      <c r="L812" s="57"/>
      <c r="M812" s="58" t="str">
        <f t="shared" si="82"/>
        <v/>
      </c>
      <c r="N812" s="102"/>
    </row>
    <row r="813" spans="1:14">
      <c r="A813" s="97" t="str">
        <f t="shared" si="83"/>
        <v/>
      </c>
      <c r="B813" s="98" t="str">
        <f t="shared" si="84"/>
        <v/>
      </c>
      <c r="C813" s="99"/>
      <c r="D813" s="100"/>
      <c r="E813" s="100"/>
      <c r="F813" s="57"/>
      <c r="G813" s="58">
        <f t="shared" ref="G813:G876" si="85">IF(F813="",0,F813*$K$41)</f>
        <v>0</v>
      </c>
      <c r="H813" s="58">
        <f>IF(E813="",0,IFERROR(VLOOKUP(E813,档案费管理台账!$D$4:$H$1000,5,0),0))</f>
        <v>0</v>
      </c>
      <c r="I813" s="57"/>
      <c r="J813" s="57"/>
      <c r="K813" s="57"/>
      <c r="L813" s="57"/>
      <c r="M813" s="58" t="str">
        <f t="shared" ref="M813:M876" si="86">IF(C813="","",ROUND(M812+G813-I813-J813-K813-L813-H813,2))</f>
        <v/>
      </c>
      <c r="N813" s="102"/>
    </row>
    <row r="814" spans="1:14">
      <c r="A814" s="97" t="str">
        <f t="shared" si="83"/>
        <v/>
      </c>
      <c r="B814" s="98" t="str">
        <f t="shared" si="84"/>
        <v/>
      </c>
      <c r="C814" s="99"/>
      <c r="D814" s="100"/>
      <c r="E814" s="100"/>
      <c r="F814" s="57"/>
      <c r="G814" s="58">
        <f t="shared" si="85"/>
        <v>0</v>
      </c>
      <c r="H814" s="58">
        <f>IF(E814="",0,IFERROR(VLOOKUP(E814,档案费管理台账!$D$4:$H$1000,5,0),0))</f>
        <v>0</v>
      </c>
      <c r="I814" s="57"/>
      <c r="J814" s="57"/>
      <c r="K814" s="57"/>
      <c r="L814" s="57"/>
      <c r="M814" s="58" t="str">
        <f t="shared" si="86"/>
        <v/>
      </c>
      <c r="N814" s="102"/>
    </row>
    <row r="815" spans="1:14">
      <c r="A815" s="97" t="str">
        <f t="shared" si="83"/>
        <v/>
      </c>
      <c r="B815" s="98" t="str">
        <f t="shared" si="84"/>
        <v/>
      </c>
      <c r="C815" s="99"/>
      <c r="D815" s="100"/>
      <c r="E815" s="100"/>
      <c r="F815" s="57"/>
      <c r="G815" s="58">
        <f t="shared" si="85"/>
        <v>0</v>
      </c>
      <c r="H815" s="58">
        <f>IF(E815="",0,IFERROR(VLOOKUP(E815,档案费管理台账!$D$4:$H$1000,5,0),0))</f>
        <v>0</v>
      </c>
      <c r="I815" s="57"/>
      <c r="J815" s="57"/>
      <c r="K815" s="57"/>
      <c r="L815" s="57"/>
      <c r="M815" s="58" t="str">
        <f t="shared" si="86"/>
        <v/>
      </c>
      <c r="N815" s="102"/>
    </row>
    <row r="816" spans="1:14">
      <c r="A816" s="97" t="str">
        <f t="shared" si="83"/>
        <v/>
      </c>
      <c r="B816" s="98" t="str">
        <f t="shared" si="84"/>
        <v/>
      </c>
      <c r="C816" s="99"/>
      <c r="D816" s="100"/>
      <c r="E816" s="100"/>
      <c r="F816" s="57"/>
      <c r="G816" s="58">
        <f t="shared" si="85"/>
        <v>0</v>
      </c>
      <c r="H816" s="58">
        <f>IF(E816="",0,IFERROR(VLOOKUP(E816,档案费管理台账!$D$4:$H$1000,5,0),0))</f>
        <v>0</v>
      </c>
      <c r="I816" s="57"/>
      <c r="J816" s="57"/>
      <c r="K816" s="57"/>
      <c r="L816" s="57"/>
      <c r="M816" s="58" t="str">
        <f t="shared" si="86"/>
        <v/>
      </c>
      <c r="N816" s="102"/>
    </row>
    <row r="817" spans="1:14">
      <c r="A817" s="97" t="str">
        <f t="shared" si="83"/>
        <v/>
      </c>
      <c r="B817" s="98" t="str">
        <f t="shared" si="84"/>
        <v/>
      </c>
      <c r="C817" s="99"/>
      <c r="D817" s="100"/>
      <c r="E817" s="100"/>
      <c r="F817" s="57"/>
      <c r="G817" s="58">
        <f t="shared" si="85"/>
        <v>0</v>
      </c>
      <c r="H817" s="58">
        <f>IF(E817="",0,IFERROR(VLOOKUP(E817,档案费管理台账!$D$4:$H$1000,5,0),0))</f>
        <v>0</v>
      </c>
      <c r="I817" s="57"/>
      <c r="J817" s="57"/>
      <c r="K817" s="57"/>
      <c r="L817" s="57"/>
      <c r="M817" s="58" t="str">
        <f t="shared" si="86"/>
        <v/>
      </c>
      <c r="N817" s="102"/>
    </row>
    <row r="818" spans="1:14">
      <c r="A818" s="97" t="str">
        <f t="shared" si="83"/>
        <v/>
      </c>
      <c r="B818" s="98" t="str">
        <f t="shared" si="84"/>
        <v/>
      </c>
      <c r="C818" s="99"/>
      <c r="D818" s="100"/>
      <c r="E818" s="100"/>
      <c r="F818" s="57"/>
      <c r="G818" s="58">
        <f t="shared" si="85"/>
        <v>0</v>
      </c>
      <c r="H818" s="58">
        <f>IF(E818="",0,IFERROR(VLOOKUP(E818,档案费管理台账!$D$4:$H$1000,5,0),0))</f>
        <v>0</v>
      </c>
      <c r="I818" s="57"/>
      <c r="J818" s="57"/>
      <c r="K818" s="57"/>
      <c r="L818" s="57"/>
      <c r="M818" s="58" t="str">
        <f t="shared" si="86"/>
        <v/>
      </c>
      <c r="N818" s="102"/>
    </row>
    <row r="819" spans="1:14">
      <c r="A819" s="97" t="str">
        <f t="shared" si="83"/>
        <v/>
      </c>
      <c r="B819" s="98" t="str">
        <f t="shared" si="84"/>
        <v/>
      </c>
      <c r="C819" s="99"/>
      <c r="D819" s="100"/>
      <c r="E819" s="100"/>
      <c r="F819" s="57"/>
      <c r="G819" s="58">
        <f t="shared" si="85"/>
        <v>0</v>
      </c>
      <c r="H819" s="58">
        <f>IF(E819="",0,IFERROR(VLOOKUP(E819,档案费管理台账!$D$4:$H$1000,5,0),0))</f>
        <v>0</v>
      </c>
      <c r="I819" s="57"/>
      <c r="J819" s="57"/>
      <c r="K819" s="57"/>
      <c r="L819" s="57"/>
      <c r="M819" s="58" t="str">
        <f t="shared" si="86"/>
        <v/>
      </c>
      <c r="N819" s="102"/>
    </row>
    <row r="820" spans="1:14">
      <c r="A820" s="97" t="str">
        <f t="shared" si="83"/>
        <v/>
      </c>
      <c r="B820" s="98" t="str">
        <f t="shared" si="84"/>
        <v/>
      </c>
      <c r="C820" s="99"/>
      <c r="D820" s="100"/>
      <c r="E820" s="100"/>
      <c r="F820" s="57"/>
      <c r="G820" s="58">
        <f t="shared" si="85"/>
        <v>0</v>
      </c>
      <c r="H820" s="58">
        <f>IF(E820="",0,IFERROR(VLOOKUP(E820,档案费管理台账!$D$4:$H$1000,5,0),0))</f>
        <v>0</v>
      </c>
      <c r="I820" s="57"/>
      <c r="J820" s="57"/>
      <c r="K820" s="57"/>
      <c r="L820" s="57"/>
      <c r="M820" s="58" t="str">
        <f t="shared" si="86"/>
        <v/>
      </c>
      <c r="N820" s="102"/>
    </row>
    <row r="821" spans="1:14">
      <c r="A821" s="97" t="str">
        <f t="shared" si="83"/>
        <v/>
      </c>
      <c r="B821" s="98" t="str">
        <f t="shared" si="84"/>
        <v/>
      </c>
      <c r="C821" s="99"/>
      <c r="D821" s="100"/>
      <c r="E821" s="100"/>
      <c r="F821" s="57"/>
      <c r="G821" s="58">
        <f t="shared" si="85"/>
        <v>0</v>
      </c>
      <c r="H821" s="58">
        <f>IF(E821="",0,IFERROR(VLOOKUP(E821,档案费管理台账!$D$4:$H$1000,5,0),0))</f>
        <v>0</v>
      </c>
      <c r="I821" s="57"/>
      <c r="J821" s="57"/>
      <c r="K821" s="57"/>
      <c r="L821" s="57"/>
      <c r="M821" s="58" t="str">
        <f t="shared" si="86"/>
        <v/>
      </c>
      <c r="N821" s="102"/>
    </row>
    <row r="822" spans="1:14">
      <c r="A822" s="97" t="str">
        <f t="shared" si="83"/>
        <v/>
      </c>
      <c r="B822" s="98" t="str">
        <f t="shared" si="84"/>
        <v/>
      </c>
      <c r="C822" s="99"/>
      <c r="D822" s="100"/>
      <c r="E822" s="100"/>
      <c r="F822" s="57"/>
      <c r="G822" s="58">
        <f t="shared" si="85"/>
        <v>0</v>
      </c>
      <c r="H822" s="58">
        <f>IF(E822="",0,IFERROR(VLOOKUP(E822,档案费管理台账!$D$4:$H$1000,5,0),0))</f>
        <v>0</v>
      </c>
      <c r="I822" s="57"/>
      <c r="J822" s="57"/>
      <c r="K822" s="57"/>
      <c r="L822" s="57"/>
      <c r="M822" s="58" t="str">
        <f t="shared" si="86"/>
        <v/>
      </c>
      <c r="N822" s="102"/>
    </row>
    <row r="823" spans="1:14">
      <c r="A823" s="97" t="str">
        <f t="shared" si="83"/>
        <v/>
      </c>
      <c r="B823" s="98" t="str">
        <f t="shared" si="84"/>
        <v/>
      </c>
      <c r="C823" s="99"/>
      <c r="D823" s="100"/>
      <c r="E823" s="100"/>
      <c r="F823" s="57"/>
      <c r="G823" s="58">
        <f t="shared" si="85"/>
        <v>0</v>
      </c>
      <c r="H823" s="58">
        <f>IF(E823="",0,IFERROR(VLOOKUP(E823,档案费管理台账!$D$4:$H$1000,5,0),0))</f>
        <v>0</v>
      </c>
      <c r="I823" s="57"/>
      <c r="J823" s="57"/>
      <c r="K823" s="57"/>
      <c r="L823" s="57"/>
      <c r="M823" s="58" t="str">
        <f t="shared" si="86"/>
        <v/>
      </c>
      <c r="N823" s="102"/>
    </row>
    <row r="824" spans="1:14">
      <c r="A824" s="97" t="str">
        <f t="shared" si="83"/>
        <v/>
      </c>
      <c r="B824" s="98" t="str">
        <f t="shared" si="84"/>
        <v/>
      </c>
      <c r="C824" s="99"/>
      <c r="D824" s="100"/>
      <c r="E824" s="100"/>
      <c r="F824" s="57"/>
      <c r="G824" s="58">
        <f t="shared" si="85"/>
        <v>0</v>
      </c>
      <c r="H824" s="58">
        <f>IF(E824="",0,IFERROR(VLOOKUP(E824,档案费管理台账!$D$4:$H$1000,5,0),0))</f>
        <v>0</v>
      </c>
      <c r="I824" s="57"/>
      <c r="J824" s="57"/>
      <c r="K824" s="57"/>
      <c r="L824" s="57"/>
      <c r="M824" s="58" t="str">
        <f t="shared" si="86"/>
        <v/>
      </c>
      <c r="N824" s="102"/>
    </row>
    <row r="825" spans="1:14">
      <c r="A825" s="97" t="str">
        <f t="shared" si="83"/>
        <v/>
      </c>
      <c r="B825" s="98" t="str">
        <f t="shared" si="84"/>
        <v/>
      </c>
      <c r="C825" s="99"/>
      <c r="D825" s="100"/>
      <c r="E825" s="100"/>
      <c r="F825" s="57"/>
      <c r="G825" s="58">
        <f t="shared" si="85"/>
        <v>0</v>
      </c>
      <c r="H825" s="58">
        <f>IF(E825="",0,IFERROR(VLOOKUP(E825,档案费管理台账!$D$4:$H$1000,5,0),0))</f>
        <v>0</v>
      </c>
      <c r="I825" s="57"/>
      <c r="J825" s="57"/>
      <c r="K825" s="57"/>
      <c r="L825" s="57"/>
      <c r="M825" s="58" t="str">
        <f t="shared" si="86"/>
        <v/>
      </c>
      <c r="N825" s="102"/>
    </row>
    <row r="826" spans="1:14">
      <c r="A826" s="97" t="str">
        <f t="shared" si="83"/>
        <v/>
      </c>
      <c r="B826" s="98" t="str">
        <f t="shared" si="84"/>
        <v/>
      </c>
      <c r="C826" s="99"/>
      <c r="D826" s="100"/>
      <c r="E826" s="100"/>
      <c r="F826" s="57"/>
      <c r="G826" s="58">
        <f t="shared" si="85"/>
        <v>0</v>
      </c>
      <c r="H826" s="58">
        <f>IF(E826="",0,IFERROR(VLOOKUP(E826,档案费管理台账!$D$4:$H$1000,5,0),0))</f>
        <v>0</v>
      </c>
      <c r="I826" s="57"/>
      <c r="J826" s="57"/>
      <c r="K826" s="57"/>
      <c r="L826" s="57"/>
      <c r="M826" s="58" t="str">
        <f t="shared" si="86"/>
        <v/>
      </c>
      <c r="N826" s="102"/>
    </row>
    <row r="827" spans="1:14">
      <c r="A827" s="97" t="str">
        <f t="shared" si="83"/>
        <v/>
      </c>
      <c r="B827" s="98" t="str">
        <f t="shared" si="84"/>
        <v/>
      </c>
      <c r="C827" s="99"/>
      <c r="D827" s="100"/>
      <c r="E827" s="100"/>
      <c r="F827" s="57"/>
      <c r="G827" s="58">
        <f t="shared" si="85"/>
        <v>0</v>
      </c>
      <c r="H827" s="58">
        <f>IF(E827="",0,IFERROR(VLOOKUP(E827,档案费管理台账!$D$4:$H$1000,5,0),0))</f>
        <v>0</v>
      </c>
      <c r="I827" s="57"/>
      <c r="J827" s="57"/>
      <c r="K827" s="57"/>
      <c r="L827" s="57"/>
      <c r="M827" s="58" t="str">
        <f t="shared" si="86"/>
        <v/>
      </c>
      <c r="N827" s="102"/>
    </row>
    <row r="828" spans="1:14">
      <c r="A828" s="97" t="str">
        <f t="shared" si="83"/>
        <v/>
      </c>
      <c r="B828" s="98" t="str">
        <f t="shared" si="84"/>
        <v/>
      </c>
      <c r="C828" s="99"/>
      <c r="D828" s="100"/>
      <c r="E828" s="100"/>
      <c r="F828" s="57"/>
      <c r="G828" s="58">
        <f t="shared" si="85"/>
        <v>0</v>
      </c>
      <c r="H828" s="58">
        <f>IF(E828="",0,IFERROR(VLOOKUP(E828,档案费管理台账!$D$4:$H$1000,5,0),0))</f>
        <v>0</v>
      </c>
      <c r="I828" s="57"/>
      <c r="J828" s="57"/>
      <c r="K828" s="57"/>
      <c r="L828" s="57"/>
      <c r="M828" s="58" t="str">
        <f t="shared" si="86"/>
        <v/>
      </c>
      <c r="N828" s="102"/>
    </row>
    <row r="829" spans="1:14">
      <c r="A829" s="97" t="str">
        <f t="shared" si="83"/>
        <v/>
      </c>
      <c r="B829" s="98" t="str">
        <f t="shared" si="84"/>
        <v/>
      </c>
      <c r="C829" s="99"/>
      <c r="D829" s="100"/>
      <c r="E829" s="100"/>
      <c r="F829" s="57"/>
      <c r="G829" s="58">
        <f t="shared" si="85"/>
        <v>0</v>
      </c>
      <c r="H829" s="58">
        <f>IF(E829="",0,IFERROR(VLOOKUP(E829,档案费管理台账!$D$4:$H$1000,5,0),0))</f>
        <v>0</v>
      </c>
      <c r="I829" s="57"/>
      <c r="J829" s="57"/>
      <c r="K829" s="57"/>
      <c r="L829" s="57"/>
      <c r="M829" s="58" t="str">
        <f t="shared" si="86"/>
        <v/>
      </c>
      <c r="N829" s="102"/>
    </row>
    <row r="830" spans="1:14">
      <c r="A830" s="97" t="str">
        <f t="shared" si="83"/>
        <v/>
      </c>
      <c r="B830" s="98" t="str">
        <f t="shared" si="84"/>
        <v/>
      </c>
      <c r="C830" s="99"/>
      <c r="D830" s="100"/>
      <c r="E830" s="100"/>
      <c r="F830" s="57"/>
      <c r="G830" s="58">
        <f t="shared" si="85"/>
        <v>0</v>
      </c>
      <c r="H830" s="58">
        <f>IF(E830="",0,IFERROR(VLOOKUP(E830,档案费管理台账!$D$4:$H$1000,5,0),0))</f>
        <v>0</v>
      </c>
      <c r="I830" s="57"/>
      <c r="J830" s="57"/>
      <c r="K830" s="57"/>
      <c r="L830" s="57"/>
      <c r="M830" s="58" t="str">
        <f t="shared" si="86"/>
        <v/>
      </c>
      <c r="N830" s="102"/>
    </row>
    <row r="831" spans="1:14">
      <c r="A831" s="97" t="str">
        <f t="shared" si="83"/>
        <v/>
      </c>
      <c r="B831" s="98" t="str">
        <f t="shared" si="84"/>
        <v/>
      </c>
      <c r="C831" s="99"/>
      <c r="D831" s="100"/>
      <c r="E831" s="100"/>
      <c r="F831" s="57"/>
      <c r="G831" s="58">
        <f t="shared" si="85"/>
        <v>0</v>
      </c>
      <c r="H831" s="58">
        <f>IF(E831="",0,IFERROR(VLOOKUP(E831,档案费管理台账!$D$4:$H$1000,5,0),0))</f>
        <v>0</v>
      </c>
      <c r="I831" s="57"/>
      <c r="J831" s="57"/>
      <c r="K831" s="57"/>
      <c r="L831" s="57"/>
      <c r="M831" s="58" t="str">
        <f t="shared" si="86"/>
        <v/>
      </c>
      <c r="N831" s="102"/>
    </row>
    <row r="832" spans="1:14">
      <c r="A832" s="97" t="str">
        <f t="shared" si="83"/>
        <v/>
      </c>
      <c r="B832" s="98" t="str">
        <f t="shared" si="84"/>
        <v/>
      </c>
      <c r="C832" s="99"/>
      <c r="D832" s="100"/>
      <c r="E832" s="100"/>
      <c r="F832" s="57"/>
      <c r="G832" s="58">
        <f t="shared" si="85"/>
        <v>0</v>
      </c>
      <c r="H832" s="58">
        <f>IF(E832="",0,IFERROR(VLOOKUP(E832,档案费管理台账!$D$4:$H$1000,5,0),0))</f>
        <v>0</v>
      </c>
      <c r="I832" s="57"/>
      <c r="J832" s="57"/>
      <c r="K832" s="57"/>
      <c r="L832" s="57"/>
      <c r="M832" s="58" t="str">
        <f t="shared" si="86"/>
        <v/>
      </c>
      <c r="N832" s="102"/>
    </row>
    <row r="833" spans="1:14">
      <c r="A833" s="97" t="str">
        <f t="shared" si="83"/>
        <v/>
      </c>
      <c r="B833" s="98" t="str">
        <f t="shared" si="84"/>
        <v/>
      </c>
      <c r="C833" s="99"/>
      <c r="D833" s="100"/>
      <c r="E833" s="100"/>
      <c r="F833" s="57"/>
      <c r="G833" s="58">
        <f t="shared" si="85"/>
        <v>0</v>
      </c>
      <c r="H833" s="58">
        <f>IF(E833="",0,IFERROR(VLOOKUP(E833,档案费管理台账!$D$4:$H$1000,5,0),0))</f>
        <v>0</v>
      </c>
      <c r="I833" s="57"/>
      <c r="J833" s="57"/>
      <c r="K833" s="57"/>
      <c r="L833" s="57"/>
      <c r="M833" s="58" t="str">
        <f t="shared" si="86"/>
        <v/>
      </c>
      <c r="N833" s="102"/>
    </row>
    <row r="834" spans="1:14">
      <c r="A834" s="97" t="str">
        <f t="shared" si="83"/>
        <v/>
      </c>
      <c r="B834" s="98" t="str">
        <f t="shared" si="84"/>
        <v/>
      </c>
      <c r="C834" s="99"/>
      <c r="D834" s="100"/>
      <c r="E834" s="100"/>
      <c r="F834" s="57"/>
      <c r="G834" s="58">
        <f t="shared" si="85"/>
        <v>0</v>
      </c>
      <c r="H834" s="58">
        <f>IF(E834="",0,IFERROR(VLOOKUP(E834,档案费管理台账!$D$4:$H$1000,5,0),0))</f>
        <v>0</v>
      </c>
      <c r="I834" s="57"/>
      <c r="J834" s="57"/>
      <c r="K834" s="57"/>
      <c r="L834" s="57"/>
      <c r="M834" s="58" t="str">
        <f t="shared" si="86"/>
        <v/>
      </c>
      <c r="N834" s="102"/>
    </row>
    <row r="835" spans="1:14">
      <c r="A835" s="97" t="str">
        <f t="shared" si="83"/>
        <v/>
      </c>
      <c r="B835" s="98" t="str">
        <f t="shared" si="84"/>
        <v/>
      </c>
      <c r="C835" s="99"/>
      <c r="D835" s="100"/>
      <c r="E835" s="100"/>
      <c r="F835" s="57"/>
      <c r="G835" s="58">
        <f t="shared" si="85"/>
        <v>0</v>
      </c>
      <c r="H835" s="58">
        <f>IF(E835="",0,IFERROR(VLOOKUP(E835,档案费管理台账!$D$4:$H$1000,5,0),0))</f>
        <v>0</v>
      </c>
      <c r="I835" s="57"/>
      <c r="J835" s="57"/>
      <c r="K835" s="57"/>
      <c r="L835" s="57"/>
      <c r="M835" s="58" t="str">
        <f t="shared" si="86"/>
        <v/>
      </c>
      <c r="N835" s="102"/>
    </row>
    <row r="836" spans="1:14">
      <c r="A836" s="97" t="str">
        <f t="shared" si="83"/>
        <v/>
      </c>
      <c r="B836" s="98" t="str">
        <f t="shared" si="84"/>
        <v/>
      </c>
      <c r="C836" s="99"/>
      <c r="D836" s="100"/>
      <c r="E836" s="100"/>
      <c r="F836" s="57"/>
      <c r="G836" s="58">
        <f t="shared" si="85"/>
        <v>0</v>
      </c>
      <c r="H836" s="58">
        <f>IF(E836="",0,IFERROR(VLOOKUP(E836,档案费管理台账!$D$4:$H$1000,5,0),0))</f>
        <v>0</v>
      </c>
      <c r="I836" s="57"/>
      <c r="J836" s="57"/>
      <c r="K836" s="57"/>
      <c r="L836" s="57"/>
      <c r="M836" s="58" t="str">
        <f t="shared" si="86"/>
        <v/>
      </c>
      <c r="N836" s="102"/>
    </row>
    <row r="837" spans="1:14">
      <c r="A837" s="97" t="str">
        <f t="shared" si="83"/>
        <v/>
      </c>
      <c r="B837" s="98" t="str">
        <f t="shared" si="84"/>
        <v/>
      </c>
      <c r="C837" s="99"/>
      <c r="D837" s="100"/>
      <c r="E837" s="100"/>
      <c r="F837" s="57"/>
      <c r="G837" s="58">
        <f t="shared" si="85"/>
        <v>0</v>
      </c>
      <c r="H837" s="58">
        <f>IF(E837="",0,IFERROR(VLOOKUP(E837,档案费管理台账!$D$4:$H$1000,5,0),0))</f>
        <v>0</v>
      </c>
      <c r="I837" s="57"/>
      <c r="J837" s="57"/>
      <c r="K837" s="57"/>
      <c r="L837" s="57"/>
      <c r="M837" s="58" t="str">
        <f t="shared" si="86"/>
        <v/>
      </c>
      <c r="N837" s="102"/>
    </row>
    <row r="838" spans="1:14">
      <c r="A838" s="97" t="str">
        <f t="shared" si="83"/>
        <v/>
      </c>
      <c r="B838" s="98" t="str">
        <f t="shared" si="84"/>
        <v/>
      </c>
      <c r="C838" s="99"/>
      <c r="D838" s="100"/>
      <c r="E838" s="100"/>
      <c r="F838" s="57"/>
      <c r="G838" s="58">
        <f t="shared" si="85"/>
        <v>0</v>
      </c>
      <c r="H838" s="58">
        <f>IF(E838="",0,IFERROR(VLOOKUP(E838,档案费管理台账!$D$4:$H$1000,5,0),0))</f>
        <v>0</v>
      </c>
      <c r="I838" s="57"/>
      <c r="J838" s="57"/>
      <c r="K838" s="57"/>
      <c r="L838" s="57"/>
      <c r="M838" s="58" t="str">
        <f t="shared" si="86"/>
        <v/>
      </c>
      <c r="N838" s="102"/>
    </row>
    <row r="839" spans="1:14">
      <c r="A839" s="97" t="str">
        <f t="shared" si="83"/>
        <v/>
      </c>
      <c r="B839" s="98" t="str">
        <f t="shared" si="84"/>
        <v/>
      </c>
      <c r="C839" s="99"/>
      <c r="D839" s="100"/>
      <c r="E839" s="100"/>
      <c r="F839" s="57"/>
      <c r="G839" s="58">
        <f t="shared" si="85"/>
        <v>0</v>
      </c>
      <c r="H839" s="58">
        <f>IF(E839="",0,IFERROR(VLOOKUP(E839,档案费管理台账!$D$4:$H$1000,5,0),0))</f>
        <v>0</v>
      </c>
      <c r="I839" s="57"/>
      <c r="J839" s="57"/>
      <c r="K839" s="57"/>
      <c r="L839" s="57"/>
      <c r="M839" s="58" t="str">
        <f t="shared" si="86"/>
        <v/>
      </c>
      <c r="N839" s="102"/>
    </row>
    <row r="840" spans="1:14">
      <c r="A840" s="97" t="str">
        <f t="shared" si="83"/>
        <v/>
      </c>
      <c r="B840" s="98" t="str">
        <f t="shared" si="84"/>
        <v/>
      </c>
      <c r="C840" s="99"/>
      <c r="D840" s="100"/>
      <c r="E840" s="100"/>
      <c r="F840" s="57"/>
      <c r="G840" s="58">
        <f t="shared" si="85"/>
        <v>0</v>
      </c>
      <c r="H840" s="58">
        <f>IF(E840="",0,IFERROR(VLOOKUP(E840,档案费管理台账!$D$4:$H$1000,5,0),0))</f>
        <v>0</v>
      </c>
      <c r="I840" s="57"/>
      <c r="J840" s="57"/>
      <c r="K840" s="57"/>
      <c r="L840" s="57"/>
      <c r="M840" s="58" t="str">
        <f t="shared" si="86"/>
        <v/>
      </c>
      <c r="N840" s="102"/>
    </row>
    <row r="841" spans="1:14">
      <c r="A841" s="97" t="str">
        <f t="shared" si="83"/>
        <v/>
      </c>
      <c r="B841" s="98" t="str">
        <f t="shared" si="84"/>
        <v/>
      </c>
      <c r="C841" s="99"/>
      <c r="D841" s="100"/>
      <c r="E841" s="100"/>
      <c r="F841" s="57"/>
      <c r="G841" s="58">
        <f t="shared" si="85"/>
        <v>0</v>
      </c>
      <c r="H841" s="58">
        <f>IF(E841="",0,IFERROR(VLOOKUP(E841,档案费管理台账!$D$4:$H$1000,5,0),0))</f>
        <v>0</v>
      </c>
      <c r="I841" s="57"/>
      <c r="J841" s="57"/>
      <c r="K841" s="57"/>
      <c r="L841" s="57"/>
      <c r="M841" s="58" t="str">
        <f t="shared" si="86"/>
        <v/>
      </c>
      <c r="N841" s="102"/>
    </row>
    <row r="842" spans="1:14">
      <c r="A842" s="97" t="str">
        <f t="shared" si="83"/>
        <v/>
      </c>
      <c r="B842" s="98" t="str">
        <f t="shared" si="84"/>
        <v/>
      </c>
      <c r="C842" s="99"/>
      <c r="D842" s="100"/>
      <c r="E842" s="100"/>
      <c r="F842" s="57"/>
      <c r="G842" s="58">
        <f t="shared" si="85"/>
        <v>0</v>
      </c>
      <c r="H842" s="58">
        <f>IF(E842="",0,IFERROR(VLOOKUP(E842,档案费管理台账!$D$4:$H$1000,5,0),0))</f>
        <v>0</v>
      </c>
      <c r="I842" s="57"/>
      <c r="J842" s="57"/>
      <c r="K842" s="57"/>
      <c r="L842" s="57"/>
      <c r="M842" s="58" t="str">
        <f t="shared" si="86"/>
        <v/>
      </c>
      <c r="N842" s="102"/>
    </row>
    <row r="843" spans="1:14">
      <c r="A843" s="97" t="str">
        <f t="shared" si="83"/>
        <v/>
      </c>
      <c r="B843" s="98" t="str">
        <f t="shared" si="84"/>
        <v/>
      </c>
      <c r="C843" s="99"/>
      <c r="D843" s="100"/>
      <c r="E843" s="100"/>
      <c r="F843" s="57"/>
      <c r="G843" s="58">
        <f t="shared" si="85"/>
        <v>0</v>
      </c>
      <c r="H843" s="58">
        <f>IF(E843="",0,IFERROR(VLOOKUP(E843,档案费管理台账!$D$4:$H$1000,5,0),0))</f>
        <v>0</v>
      </c>
      <c r="I843" s="57"/>
      <c r="J843" s="57"/>
      <c r="K843" s="57"/>
      <c r="L843" s="57"/>
      <c r="M843" s="58" t="str">
        <f t="shared" si="86"/>
        <v/>
      </c>
      <c r="N843" s="102"/>
    </row>
    <row r="844" spans="1:14">
      <c r="A844" s="97" t="str">
        <f t="shared" si="83"/>
        <v/>
      </c>
      <c r="B844" s="98" t="str">
        <f t="shared" si="84"/>
        <v/>
      </c>
      <c r="C844" s="99"/>
      <c r="D844" s="100"/>
      <c r="E844" s="100"/>
      <c r="F844" s="57"/>
      <c r="G844" s="58">
        <f t="shared" si="85"/>
        <v>0</v>
      </c>
      <c r="H844" s="58">
        <f>IF(E844="",0,IFERROR(VLOOKUP(E844,档案费管理台账!$D$4:$H$1000,5,0),0))</f>
        <v>0</v>
      </c>
      <c r="I844" s="57"/>
      <c r="J844" s="57"/>
      <c r="K844" s="57"/>
      <c r="L844" s="57"/>
      <c r="M844" s="58" t="str">
        <f t="shared" si="86"/>
        <v/>
      </c>
      <c r="N844" s="102"/>
    </row>
    <row r="845" spans="1:14">
      <c r="A845" s="97" t="str">
        <f t="shared" si="83"/>
        <v/>
      </c>
      <c r="B845" s="98" t="str">
        <f t="shared" si="84"/>
        <v/>
      </c>
      <c r="C845" s="99"/>
      <c r="D845" s="100"/>
      <c r="E845" s="100"/>
      <c r="F845" s="57"/>
      <c r="G845" s="58">
        <f t="shared" si="85"/>
        <v>0</v>
      </c>
      <c r="H845" s="58">
        <f>IF(E845="",0,IFERROR(VLOOKUP(E845,档案费管理台账!$D$4:$H$1000,5,0),0))</f>
        <v>0</v>
      </c>
      <c r="I845" s="57"/>
      <c r="J845" s="57"/>
      <c r="K845" s="57"/>
      <c r="L845" s="57"/>
      <c r="M845" s="58" t="str">
        <f t="shared" si="86"/>
        <v/>
      </c>
      <c r="N845" s="102"/>
    </row>
    <row r="846" spans="1:14">
      <c r="A846" s="97" t="str">
        <f t="shared" si="83"/>
        <v/>
      </c>
      <c r="B846" s="98" t="str">
        <f t="shared" si="84"/>
        <v/>
      </c>
      <c r="C846" s="99"/>
      <c r="D846" s="100"/>
      <c r="E846" s="100"/>
      <c r="F846" s="57"/>
      <c r="G846" s="58">
        <f t="shared" si="85"/>
        <v>0</v>
      </c>
      <c r="H846" s="58">
        <f>IF(E846="",0,IFERROR(VLOOKUP(E846,档案费管理台账!$D$4:$H$1000,5,0),0))</f>
        <v>0</v>
      </c>
      <c r="I846" s="57"/>
      <c r="J846" s="57"/>
      <c r="K846" s="57"/>
      <c r="L846" s="57"/>
      <c r="M846" s="58" t="str">
        <f t="shared" si="86"/>
        <v/>
      </c>
      <c r="N846" s="102"/>
    </row>
    <row r="847" spans="1:14">
      <c r="A847" s="97" t="str">
        <f t="shared" si="83"/>
        <v/>
      </c>
      <c r="B847" s="98" t="str">
        <f t="shared" si="84"/>
        <v/>
      </c>
      <c r="C847" s="99"/>
      <c r="D847" s="100"/>
      <c r="E847" s="100"/>
      <c r="F847" s="57"/>
      <c r="G847" s="58">
        <f t="shared" si="85"/>
        <v>0</v>
      </c>
      <c r="H847" s="58">
        <f>IF(E847="",0,IFERROR(VLOOKUP(E847,档案费管理台账!$D$4:$H$1000,5,0),0))</f>
        <v>0</v>
      </c>
      <c r="I847" s="57"/>
      <c r="J847" s="57"/>
      <c r="K847" s="57"/>
      <c r="L847" s="57"/>
      <c r="M847" s="58" t="str">
        <f t="shared" si="86"/>
        <v/>
      </c>
      <c r="N847" s="102"/>
    </row>
    <row r="848" spans="1:14">
      <c r="A848" s="97" t="str">
        <f t="shared" si="83"/>
        <v/>
      </c>
      <c r="B848" s="98" t="str">
        <f t="shared" si="84"/>
        <v/>
      </c>
      <c r="C848" s="99"/>
      <c r="D848" s="100"/>
      <c r="E848" s="100"/>
      <c r="F848" s="57"/>
      <c r="G848" s="58">
        <f t="shared" si="85"/>
        <v>0</v>
      </c>
      <c r="H848" s="58">
        <f>IF(E848="",0,IFERROR(VLOOKUP(E848,档案费管理台账!$D$4:$H$1000,5,0),0))</f>
        <v>0</v>
      </c>
      <c r="I848" s="57"/>
      <c r="J848" s="57"/>
      <c r="K848" s="57"/>
      <c r="L848" s="57"/>
      <c r="M848" s="58" t="str">
        <f t="shared" si="86"/>
        <v/>
      </c>
      <c r="N848" s="102"/>
    </row>
    <row r="849" spans="1:14">
      <c r="A849" s="97" t="str">
        <f t="shared" si="83"/>
        <v/>
      </c>
      <c r="B849" s="98" t="str">
        <f t="shared" si="84"/>
        <v/>
      </c>
      <c r="C849" s="99"/>
      <c r="D849" s="100"/>
      <c r="E849" s="100"/>
      <c r="F849" s="57"/>
      <c r="G849" s="58">
        <f t="shared" si="85"/>
        <v>0</v>
      </c>
      <c r="H849" s="58">
        <f>IF(E849="",0,IFERROR(VLOOKUP(E849,档案费管理台账!$D$4:$H$1000,5,0),0))</f>
        <v>0</v>
      </c>
      <c r="I849" s="57"/>
      <c r="J849" s="57"/>
      <c r="K849" s="57"/>
      <c r="L849" s="57"/>
      <c r="M849" s="58" t="str">
        <f t="shared" si="86"/>
        <v/>
      </c>
      <c r="N849" s="102"/>
    </row>
    <row r="850" spans="1:14">
      <c r="A850" s="97" t="str">
        <f t="shared" si="83"/>
        <v/>
      </c>
      <c r="B850" s="98" t="str">
        <f t="shared" si="84"/>
        <v/>
      </c>
      <c r="C850" s="99"/>
      <c r="D850" s="100"/>
      <c r="E850" s="100"/>
      <c r="F850" s="57"/>
      <c r="G850" s="58">
        <f t="shared" si="85"/>
        <v>0</v>
      </c>
      <c r="H850" s="58">
        <f>IF(E850="",0,IFERROR(VLOOKUP(E850,档案费管理台账!$D$4:$H$1000,5,0),0))</f>
        <v>0</v>
      </c>
      <c r="I850" s="57"/>
      <c r="J850" s="57"/>
      <c r="K850" s="57"/>
      <c r="L850" s="57"/>
      <c r="M850" s="58" t="str">
        <f t="shared" si="86"/>
        <v/>
      </c>
      <c r="N850" s="102"/>
    </row>
    <row r="851" spans="1:14">
      <c r="A851" s="97" t="str">
        <f t="shared" si="83"/>
        <v/>
      </c>
      <c r="B851" s="98" t="str">
        <f t="shared" si="84"/>
        <v/>
      </c>
      <c r="C851" s="99"/>
      <c r="D851" s="100"/>
      <c r="E851" s="100"/>
      <c r="F851" s="57"/>
      <c r="G851" s="58">
        <f t="shared" si="85"/>
        <v>0</v>
      </c>
      <c r="H851" s="58">
        <f>IF(E851="",0,IFERROR(VLOOKUP(E851,档案费管理台账!$D$4:$H$1000,5,0),0))</f>
        <v>0</v>
      </c>
      <c r="I851" s="57"/>
      <c r="J851" s="57"/>
      <c r="K851" s="57"/>
      <c r="L851" s="57"/>
      <c r="M851" s="58" t="str">
        <f t="shared" si="86"/>
        <v/>
      </c>
      <c r="N851" s="102"/>
    </row>
    <row r="852" spans="1:14">
      <c r="A852" s="97" t="str">
        <f t="shared" si="83"/>
        <v/>
      </c>
      <c r="B852" s="98" t="str">
        <f t="shared" si="84"/>
        <v/>
      </c>
      <c r="C852" s="99"/>
      <c r="D852" s="100"/>
      <c r="E852" s="100"/>
      <c r="F852" s="57"/>
      <c r="G852" s="58">
        <f t="shared" si="85"/>
        <v>0</v>
      </c>
      <c r="H852" s="58">
        <f>IF(E852="",0,IFERROR(VLOOKUP(E852,档案费管理台账!$D$4:$H$1000,5,0),0))</f>
        <v>0</v>
      </c>
      <c r="I852" s="57"/>
      <c r="J852" s="57"/>
      <c r="K852" s="57"/>
      <c r="L852" s="57"/>
      <c r="M852" s="58" t="str">
        <f t="shared" si="86"/>
        <v/>
      </c>
      <c r="N852" s="102"/>
    </row>
    <row r="853" spans="1:14">
      <c r="A853" s="97" t="str">
        <f t="shared" si="83"/>
        <v/>
      </c>
      <c r="B853" s="98" t="str">
        <f t="shared" si="84"/>
        <v/>
      </c>
      <c r="C853" s="99"/>
      <c r="D853" s="100"/>
      <c r="E853" s="100"/>
      <c r="F853" s="57"/>
      <c r="G853" s="58">
        <f t="shared" si="85"/>
        <v>0</v>
      </c>
      <c r="H853" s="58">
        <f>IF(E853="",0,IFERROR(VLOOKUP(E853,档案费管理台账!$D$4:$H$1000,5,0),0))</f>
        <v>0</v>
      </c>
      <c r="I853" s="57"/>
      <c r="J853" s="57"/>
      <c r="K853" s="57"/>
      <c r="L853" s="57"/>
      <c r="M853" s="58" t="str">
        <f t="shared" si="86"/>
        <v/>
      </c>
      <c r="N853" s="102"/>
    </row>
    <row r="854" spans="1:14">
      <c r="A854" s="97" t="str">
        <f t="shared" si="83"/>
        <v/>
      </c>
      <c r="B854" s="98" t="str">
        <f t="shared" si="84"/>
        <v/>
      </c>
      <c r="C854" s="99"/>
      <c r="D854" s="100"/>
      <c r="E854" s="100"/>
      <c r="F854" s="57"/>
      <c r="G854" s="58">
        <f t="shared" si="85"/>
        <v>0</v>
      </c>
      <c r="H854" s="58">
        <f>IF(E854="",0,IFERROR(VLOOKUP(E854,档案费管理台账!$D$4:$H$1000,5,0),0))</f>
        <v>0</v>
      </c>
      <c r="I854" s="57"/>
      <c r="J854" s="57"/>
      <c r="K854" s="57"/>
      <c r="L854" s="57"/>
      <c r="M854" s="58" t="str">
        <f t="shared" si="86"/>
        <v/>
      </c>
      <c r="N854" s="102"/>
    </row>
    <row r="855" spans="1:14">
      <c r="A855" s="97" t="str">
        <f t="shared" si="83"/>
        <v/>
      </c>
      <c r="B855" s="98" t="str">
        <f t="shared" si="84"/>
        <v/>
      </c>
      <c r="C855" s="99"/>
      <c r="D855" s="100"/>
      <c r="E855" s="100"/>
      <c r="F855" s="57"/>
      <c r="G855" s="58">
        <f t="shared" si="85"/>
        <v>0</v>
      </c>
      <c r="H855" s="58">
        <f>IF(E855="",0,IFERROR(VLOOKUP(E855,档案费管理台账!$D$4:$H$1000,5,0),0))</f>
        <v>0</v>
      </c>
      <c r="I855" s="57"/>
      <c r="J855" s="57"/>
      <c r="K855" s="57"/>
      <c r="L855" s="57"/>
      <c r="M855" s="58" t="str">
        <f t="shared" si="86"/>
        <v/>
      </c>
      <c r="N855" s="102"/>
    </row>
    <row r="856" spans="1:14">
      <c r="A856" s="97" t="str">
        <f t="shared" si="83"/>
        <v/>
      </c>
      <c r="B856" s="98" t="str">
        <f t="shared" si="84"/>
        <v/>
      </c>
      <c r="C856" s="99"/>
      <c r="D856" s="100"/>
      <c r="E856" s="100"/>
      <c r="F856" s="57"/>
      <c r="G856" s="58">
        <f t="shared" si="85"/>
        <v>0</v>
      </c>
      <c r="H856" s="58">
        <f>IF(E856="",0,IFERROR(VLOOKUP(E856,档案费管理台账!$D$4:$H$1000,5,0),0))</f>
        <v>0</v>
      </c>
      <c r="I856" s="57"/>
      <c r="J856" s="57"/>
      <c r="K856" s="57"/>
      <c r="L856" s="57"/>
      <c r="M856" s="58" t="str">
        <f t="shared" si="86"/>
        <v/>
      </c>
      <c r="N856" s="102"/>
    </row>
    <row r="857" spans="1:14">
      <c r="A857" s="97" t="str">
        <f t="shared" si="83"/>
        <v/>
      </c>
      <c r="B857" s="98" t="str">
        <f t="shared" si="84"/>
        <v/>
      </c>
      <c r="C857" s="99"/>
      <c r="D857" s="100"/>
      <c r="E857" s="100"/>
      <c r="F857" s="57"/>
      <c r="G857" s="58">
        <f t="shared" si="85"/>
        <v>0</v>
      </c>
      <c r="H857" s="58">
        <f>IF(E857="",0,IFERROR(VLOOKUP(E857,档案费管理台账!$D$4:$H$1000,5,0),0))</f>
        <v>0</v>
      </c>
      <c r="I857" s="57"/>
      <c r="J857" s="57"/>
      <c r="K857" s="57"/>
      <c r="L857" s="57"/>
      <c r="M857" s="58" t="str">
        <f t="shared" si="86"/>
        <v/>
      </c>
      <c r="N857" s="102"/>
    </row>
    <row r="858" spans="1:14">
      <c r="A858" s="97" t="str">
        <f t="shared" si="83"/>
        <v/>
      </c>
      <c r="B858" s="98" t="str">
        <f t="shared" si="84"/>
        <v/>
      </c>
      <c r="C858" s="99"/>
      <c r="D858" s="100"/>
      <c r="E858" s="100"/>
      <c r="F858" s="57"/>
      <c r="G858" s="58">
        <f t="shared" si="85"/>
        <v>0</v>
      </c>
      <c r="H858" s="58">
        <f>IF(E858="",0,IFERROR(VLOOKUP(E858,档案费管理台账!$D$4:$H$1000,5,0),0))</f>
        <v>0</v>
      </c>
      <c r="I858" s="57"/>
      <c r="J858" s="57"/>
      <c r="K858" s="57"/>
      <c r="L858" s="57"/>
      <c r="M858" s="58" t="str">
        <f t="shared" si="86"/>
        <v/>
      </c>
      <c r="N858" s="102"/>
    </row>
    <row r="859" spans="1:14">
      <c r="A859" s="97" t="str">
        <f t="shared" si="83"/>
        <v/>
      </c>
      <c r="B859" s="98" t="str">
        <f t="shared" si="84"/>
        <v/>
      </c>
      <c r="C859" s="99"/>
      <c r="D859" s="100"/>
      <c r="E859" s="100"/>
      <c r="F859" s="57"/>
      <c r="G859" s="58">
        <f t="shared" si="85"/>
        <v>0</v>
      </c>
      <c r="H859" s="58">
        <f>IF(E859="",0,IFERROR(VLOOKUP(E859,档案费管理台账!$D$4:$H$1000,5,0),0))</f>
        <v>0</v>
      </c>
      <c r="I859" s="57"/>
      <c r="J859" s="57"/>
      <c r="K859" s="57"/>
      <c r="L859" s="57"/>
      <c r="M859" s="58" t="str">
        <f t="shared" si="86"/>
        <v/>
      </c>
      <c r="N859" s="102"/>
    </row>
    <row r="860" spans="1:14">
      <c r="A860" s="97" t="str">
        <f t="shared" si="83"/>
        <v/>
      </c>
      <c r="B860" s="98" t="str">
        <f t="shared" si="84"/>
        <v/>
      </c>
      <c r="C860" s="99"/>
      <c r="D860" s="100"/>
      <c r="E860" s="100"/>
      <c r="F860" s="57"/>
      <c r="G860" s="58">
        <f t="shared" si="85"/>
        <v>0</v>
      </c>
      <c r="H860" s="58">
        <f>IF(E860="",0,IFERROR(VLOOKUP(E860,档案费管理台账!$D$4:$H$1000,5,0),0))</f>
        <v>0</v>
      </c>
      <c r="I860" s="57"/>
      <c r="J860" s="57"/>
      <c r="K860" s="57"/>
      <c r="L860" s="57"/>
      <c r="M860" s="58" t="str">
        <f t="shared" si="86"/>
        <v/>
      </c>
      <c r="N860" s="102"/>
    </row>
    <row r="861" spans="1:14">
      <c r="A861" s="97" t="str">
        <f t="shared" si="83"/>
        <v/>
      </c>
      <c r="B861" s="98" t="str">
        <f t="shared" si="84"/>
        <v/>
      </c>
      <c r="C861" s="99"/>
      <c r="D861" s="100"/>
      <c r="E861" s="100"/>
      <c r="F861" s="57"/>
      <c r="G861" s="58">
        <f t="shared" si="85"/>
        <v>0</v>
      </c>
      <c r="H861" s="58">
        <f>IF(E861="",0,IFERROR(VLOOKUP(E861,档案费管理台账!$D$4:$H$1000,5,0),0))</f>
        <v>0</v>
      </c>
      <c r="I861" s="57"/>
      <c r="J861" s="57"/>
      <c r="K861" s="57"/>
      <c r="L861" s="57"/>
      <c r="M861" s="58" t="str">
        <f t="shared" si="86"/>
        <v/>
      </c>
      <c r="N861" s="102"/>
    </row>
    <row r="862" spans="1:14">
      <c r="A862" s="97" t="str">
        <f t="shared" si="83"/>
        <v/>
      </c>
      <c r="B862" s="98" t="str">
        <f t="shared" si="84"/>
        <v/>
      </c>
      <c r="C862" s="99"/>
      <c r="D862" s="100"/>
      <c r="E862" s="100"/>
      <c r="F862" s="57"/>
      <c r="G862" s="58">
        <f t="shared" si="85"/>
        <v>0</v>
      </c>
      <c r="H862" s="58">
        <f>IF(E862="",0,IFERROR(VLOOKUP(E862,档案费管理台账!$D$4:$H$1000,5,0),0))</f>
        <v>0</v>
      </c>
      <c r="I862" s="57"/>
      <c r="J862" s="57"/>
      <c r="K862" s="57"/>
      <c r="L862" s="57"/>
      <c r="M862" s="58" t="str">
        <f t="shared" si="86"/>
        <v/>
      </c>
      <c r="N862" s="102"/>
    </row>
    <row r="863" spans="1:14">
      <c r="A863" s="97" t="str">
        <f t="shared" si="83"/>
        <v/>
      </c>
      <c r="B863" s="98" t="str">
        <f t="shared" si="84"/>
        <v/>
      </c>
      <c r="C863" s="99"/>
      <c r="D863" s="100"/>
      <c r="E863" s="100"/>
      <c r="F863" s="57"/>
      <c r="G863" s="58">
        <f t="shared" si="85"/>
        <v>0</v>
      </c>
      <c r="H863" s="58">
        <f>IF(E863="",0,IFERROR(VLOOKUP(E863,档案费管理台账!$D$4:$H$1000,5,0),0))</f>
        <v>0</v>
      </c>
      <c r="I863" s="57"/>
      <c r="J863" s="57"/>
      <c r="K863" s="57"/>
      <c r="L863" s="57"/>
      <c r="M863" s="58" t="str">
        <f t="shared" si="86"/>
        <v/>
      </c>
      <c r="N863" s="102"/>
    </row>
    <row r="864" spans="1:14">
      <c r="A864" s="97" t="str">
        <f t="shared" si="83"/>
        <v/>
      </c>
      <c r="B864" s="98" t="str">
        <f t="shared" si="84"/>
        <v/>
      </c>
      <c r="C864" s="99"/>
      <c r="D864" s="100"/>
      <c r="E864" s="100"/>
      <c r="F864" s="57"/>
      <c r="G864" s="58">
        <f t="shared" si="85"/>
        <v>0</v>
      </c>
      <c r="H864" s="58">
        <f>IF(E864="",0,IFERROR(VLOOKUP(E864,档案费管理台账!$D$4:$H$1000,5,0),0))</f>
        <v>0</v>
      </c>
      <c r="I864" s="57"/>
      <c r="J864" s="57"/>
      <c r="K864" s="57"/>
      <c r="L864" s="57"/>
      <c r="M864" s="58" t="str">
        <f t="shared" si="86"/>
        <v/>
      </c>
      <c r="N864" s="102"/>
    </row>
    <row r="865" spans="1:14">
      <c r="A865" s="97" t="str">
        <f t="shared" si="83"/>
        <v/>
      </c>
      <c r="B865" s="98" t="str">
        <f t="shared" si="84"/>
        <v/>
      </c>
      <c r="C865" s="99"/>
      <c r="D865" s="100"/>
      <c r="E865" s="100"/>
      <c r="F865" s="57"/>
      <c r="G865" s="58">
        <f t="shared" si="85"/>
        <v>0</v>
      </c>
      <c r="H865" s="58">
        <f>IF(E865="",0,IFERROR(VLOOKUP(E865,档案费管理台账!$D$4:$H$1000,5,0),0))</f>
        <v>0</v>
      </c>
      <c r="I865" s="57"/>
      <c r="J865" s="57"/>
      <c r="K865" s="57"/>
      <c r="L865" s="57"/>
      <c r="M865" s="58" t="str">
        <f t="shared" si="86"/>
        <v/>
      </c>
      <c r="N865" s="102"/>
    </row>
    <row r="866" spans="1:14">
      <c r="A866" s="97" t="str">
        <f t="shared" si="83"/>
        <v/>
      </c>
      <c r="B866" s="98" t="str">
        <f t="shared" si="84"/>
        <v/>
      </c>
      <c r="C866" s="99"/>
      <c r="D866" s="100"/>
      <c r="E866" s="100"/>
      <c r="F866" s="57"/>
      <c r="G866" s="58">
        <f t="shared" si="85"/>
        <v>0</v>
      </c>
      <c r="H866" s="58">
        <f>IF(E866="",0,IFERROR(VLOOKUP(E866,档案费管理台账!$D$4:$H$1000,5,0),0))</f>
        <v>0</v>
      </c>
      <c r="I866" s="57"/>
      <c r="J866" s="57"/>
      <c r="K866" s="57"/>
      <c r="L866" s="57"/>
      <c r="M866" s="58" t="str">
        <f t="shared" si="86"/>
        <v/>
      </c>
      <c r="N866" s="102"/>
    </row>
    <row r="867" spans="1:14">
      <c r="A867" s="97" t="str">
        <f t="shared" si="83"/>
        <v/>
      </c>
      <c r="B867" s="98" t="str">
        <f t="shared" si="84"/>
        <v/>
      </c>
      <c r="C867" s="99"/>
      <c r="D867" s="100"/>
      <c r="E867" s="100"/>
      <c r="F867" s="57"/>
      <c r="G867" s="58">
        <f t="shared" si="85"/>
        <v>0</v>
      </c>
      <c r="H867" s="58">
        <f>IF(E867="",0,IFERROR(VLOOKUP(E867,档案费管理台账!$D$4:$H$1000,5,0),0))</f>
        <v>0</v>
      </c>
      <c r="I867" s="57"/>
      <c r="J867" s="57"/>
      <c r="K867" s="57"/>
      <c r="L867" s="57"/>
      <c r="M867" s="58" t="str">
        <f t="shared" si="86"/>
        <v/>
      </c>
      <c r="N867" s="102"/>
    </row>
    <row r="868" spans="1:14">
      <c r="A868" s="97" t="str">
        <f t="shared" si="83"/>
        <v/>
      </c>
      <c r="B868" s="98" t="str">
        <f t="shared" si="84"/>
        <v/>
      </c>
      <c r="C868" s="99"/>
      <c r="D868" s="100"/>
      <c r="E868" s="100"/>
      <c r="F868" s="57"/>
      <c r="G868" s="58">
        <f t="shared" si="85"/>
        <v>0</v>
      </c>
      <c r="H868" s="58">
        <f>IF(E868="",0,IFERROR(VLOOKUP(E868,档案费管理台账!$D$4:$H$1000,5,0),0))</f>
        <v>0</v>
      </c>
      <c r="I868" s="57"/>
      <c r="J868" s="57"/>
      <c r="K868" s="57"/>
      <c r="L868" s="57"/>
      <c r="M868" s="58" t="str">
        <f t="shared" si="86"/>
        <v/>
      </c>
      <c r="N868" s="102"/>
    </row>
    <row r="869" spans="1:14">
      <c r="A869" s="97" t="str">
        <f t="shared" si="83"/>
        <v/>
      </c>
      <c r="B869" s="98" t="str">
        <f t="shared" si="84"/>
        <v/>
      </c>
      <c r="C869" s="99"/>
      <c r="D869" s="100"/>
      <c r="E869" s="100"/>
      <c r="F869" s="57"/>
      <c r="G869" s="58">
        <f t="shared" si="85"/>
        <v>0</v>
      </c>
      <c r="H869" s="58">
        <f>IF(E869="",0,IFERROR(VLOOKUP(E869,档案费管理台账!$D$4:$H$1000,5,0),0))</f>
        <v>0</v>
      </c>
      <c r="I869" s="57"/>
      <c r="J869" s="57"/>
      <c r="K869" s="57"/>
      <c r="L869" s="57"/>
      <c r="M869" s="58" t="str">
        <f t="shared" si="86"/>
        <v/>
      </c>
      <c r="N869" s="102"/>
    </row>
    <row r="870" spans="1:14">
      <c r="A870" s="97" t="str">
        <f t="shared" si="83"/>
        <v/>
      </c>
      <c r="B870" s="98" t="str">
        <f t="shared" si="84"/>
        <v/>
      </c>
      <c r="C870" s="99"/>
      <c r="D870" s="100"/>
      <c r="E870" s="100"/>
      <c r="F870" s="57"/>
      <c r="G870" s="58">
        <f t="shared" si="85"/>
        <v>0</v>
      </c>
      <c r="H870" s="58">
        <f>IF(E870="",0,IFERROR(VLOOKUP(E870,档案费管理台账!$D$4:$H$1000,5,0),0))</f>
        <v>0</v>
      </c>
      <c r="I870" s="57"/>
      <c r="J870" s="57"/>
      <c r="K870" s="57"/>
      <c r="L870" s="57"/>
      <c r="M870" s="58" t="str">
        <f t="shared" si="86"/>
        <v/>
      </c>
      <c r="N870" s="102"/>
    </row>
    <row r="871" spans="1:14">
      <c r="A871" s="97" t="str">
        <f t="shared" si="83"/>
        <v/>
      </c>
      <c r="B871" s="98" t="str">
        <f t="shared" si="84"/>
        <v/>
      </c>
      <c r="C871" s="99"/>
      <c r="D871" s="100"/>
      <c r="E871" s="100"/>
      <c r="F871" s="57"/>
      <c r="G871" s="58">
        <f t="shared" si="85"/>
        <v>0</v>
      </c>
      <c r="H871" s="58">
        <f>IF(E871="",0,IFERROR(VLOOKUP(E871,档案费管理台账!$D$4:$H$1000,5,0),0))</f>
        <v>0</v>
      </c>
      <c r="I871" s="57"/>
      <c r="J871" s="57"/>
      <c r="K871" s="57"/>
      <c r="L871" s="57"/>
      <c r="M871" s="58" t="str">
        <f t="shared" si="86"/>
        <v/>
      </c>
      <c r="N871" s="102"/>
    </row>
    <row r="872" spans="1:14">
      <c r="A872" s="97" t="str">
        <f t="shared" si="83"/>
        <v/>
      </c>
      <c r="B872" s="98" t="str">
        <f t="shared" si="84"/>
        <v/>
      </c>
      <c r="C872" s="99"/>
      <c r="D872" s="100"/>
      <c r="E872" s="100"/>
      <c r="F872" s="57"/>
      <c r="G872" s="58">
        <f t="shared" si="85"/>
        <v>0</v>
      </c>
      <c r="H872" s="58">
        <f>IF(E872="",0,IFERROR(VLOOKUP(E872,档案费管理台账!$D$4:$H$1000,5,0),0))</f>
        <v>0</v>
      </c>
      <c r="I872" s="57"/>
      <c r="J872" s="57"/>
      <c r="K872" s="57"/>
      <c r="L872" s="57"/>
      <c r="M872" s="58" t="str">
        <f t="shared" si="86"/>
        <v/>
      </c>
      <c r="N872" s="102"/>
    </row>
    <row r="873" spans="1:14">
      <c r="A873" s="97" t="str">
        <f t="shared" si="83"/>
        <v/>
      </c>
      <c r="B873" s="98" t="str">
        <f t="shared" si="84"/>
        <v/>
      </c>
      <c r="C873" s="99"/>
      <c r="D873" s="100"/>
      <c r="E873" s="100"/>
      <c r="F873" s="57"/>
      <c r="G873" s="58">
        <f t="shared" si="85"/>
        <v>0</v>
      </c>
      <c r="H873" s="58">
        <f>IF(E873="",0,IFERROR(VLOOKUP(E873,档案费管理台账!$D$4:$H$1000,5,0),0))</f>
        <v>0</v>
      </c>
      <c r="I873" s="57"/>
      <c r="J873" s="57"/>
      <c r="K873" s="57"/>
      <c r="L873" s="57"/>
      <c r="M873" s="58" t="str">
        <f t="shared" si="86"/>
        <v/>
      </c>
      <c r="N873" s="102"/>
    </row>
    <row r="874" spans="1:14">
      <c r="A874" s="97" t="str">
        <f t="shared" si="83"/>
        <v/>
      </c>
      <c r="B874" s="98" t="str">
        <f t="shared" si="84"/>
        <v/>
      </c>
      <c r="C874" s="99"/>
      <c r="D874" s="100"/>
      <c r="E874" s="100"/>
      <c r="F874" s="57"/>
      <c r="G874" s="58">
        <f t="shared" si="85"/>
        <v>0</v>
      </c>
      <c r="H874" s="58">
        <f>IF(E874="",0,IFERROR(VLOOKUP(E874,档案费管理台账!$D$4:$H$1000,5,0),0))</f>
        <v>0</v>
      </c>
      <c r="I874" s="57"/>
      <c r="J874" s="57"/>
      <c r="K874" s="57"/>
      <c r="L874" s="57"/>
      <c r="M874" s="58" t="str">
        <f t="shared" si="86"/>
        <v/>
      </c>
      <c r="N874" s="102"/>
    </row>
    <row r="875" spans="1:14">
      <c r="A875" s="97" t="str">
        <f t="shared" si="83"/>
        <v/>
      </c>
      <c r="B875" s="98" t="str">
        <f t="shared" si="84"/>
        <v/>
      </c>
      <c r="C875" s="99"/>
      <c r="D875" s="100"/>
      <c r="E875" s="100"/>
      <c r="F875" s="57"/>
      <c r="G875" s="58">
        <f t="shared" si="85"/>
        <v>0</v>
      </c>
      <c r="H875" s="58">
        <f>IF(E875="",0,IFERROR(VLOOKUP(E875,档案费管理台账!$D$4:$H$1000,5,0),0))</f>
        <v>0</v>
      </c>
      <c r="I875" s="57"/>
      <c r="J875" s="57"/>
      <c r="K875" s="57"/>
      <c r="L875" s="57"/>
      <c r="M875" s="58" t="str">
        <f t="shared" si="86"/>
        <v/>
      </c>
      <c r="N875" s="102"/>
    </row>
    <row r="876" spans="1:14">
      <c r="A876" s="97" t="str">
        <f t="shared" ref="A876:A939" si="87">IF(D876="","",ROW()-42)</f>
        <v/>
      </c>
      <c r="B876" s="98" t="str">
        <f t="shared" ref="B876:B939" si="88">IF(C876="","",MONTH(C876)&amp;"月")</f>
        <v/>
      </c>
      <c r="C876" s="99"/>
      <c r="D876" s="100"/>
      <c r="E876" s="100"/>
      <c r="F876" s="57"/>
      <c r="G876" s="58">
        <f t="shared" si="85"/>
        <v>0</v>
      </c>
      <c r="H876" s="58">
        <f>IF(E876="",0,IFERROR(VLOOKUP(E876,档案费管理台账!$D$4:$H$1000,5,0),0))</f>
        <v>0</v>
      </c>
      <c r="I876" s="57"/>
      <c r="J876" s="57"/>
      <c r="K876" s="57"/>
      <c r="L876" s="57"/>
      <c r="M876" s="58" t="str">
        <f t="shared" si="86"/>
        <v/>
      </c>
      <c r="N876" s="102"/>
    </row>
    <row r="877" spans="1:14">
      <c r="A877" s="97" t="str">
        <f t="shared" si="87"/>
        <v/>
      </c>
      <c r="B877" s="98" t="str">
        <f t="shared" si="88"/>
        <v/>
      </c>
      <c r="C877" s="99"/>
      <c r="D877" s="100"/>
      <c r="E877" s="100"/>
      <c r="F877" s="57"/>
      <c r="G877" s="58">
        <f t="shared" ref="G877:G940" si="89">IF(F877="",0,F877*$K$41)</f>
        <v>0</v>
      </c>
      <c r="H877" s="58">
        <f>IF(E877="",0,IFERROR(VLOOKUP(E877,档案费管理台账!$D$4:$H$1000,5,0),0))</f>
        <v>0</v>
      </c>
      <c r="I877" s="57"/>
      <c r="J877" s="57"/>
      <c r="K877" s="57"/>
      <c r="L877" s="57"/>
      <c r="M877" s="58" t="str">
        <f t="shared" ref="M877:M940" si="90">IF(C877="","",ROUND(M876+G877-I877-J877-K877-L877-H877,2))</f>
        <v/>
      </c>
      <c r="N877" s="102"/>
    </row>
    <row r="878" spans="1:14">
      <c r="A878" s="97" t="str">
        <f t="shared" si="87"/>
        <v/>
      </c>
      <c r="B878" s="98" t="str">
        <f t="shared" si="88"/>
        <v/>
      </c>
      <c r="C878" s="99"/>
      <c r="D878" s="100"/>
      <c r="E878" s="100"/>
      <c r="F878" s="57"/>
      <c r="G878" s="58">
        <f t="shared" si="89"/>
        <v>0</v>
      </c>
      <c r="H878" s="58">
        <f>IF(E878="",0,IFERROR(VLOOKUP(E878,档案费管理台账!$D$4:$H$1000,5,0),0))</f>
        <v>0</v>
      </c>
      <c r="I878" s="57"/>
      <c r="J878" s="57"/>
      <c r="K878" s="57"/>
      <c r="L878" s="57"/>
      <c r="M878" s="58" t="str">
        <f t="shared" si="90"/>
        <v/>
      </c>
      <c r="N878" s="102"/>
    </row>
    <row r="879" spans="1:14">
      <c r="A879" s="97" t="str">
        <f t="shared" si="87"/>
        <v/>
      </c>
      <c r="B879" s="98" t="str">
        <f t="shared" si="88"/>
        <v/>
      </c>
      <c r="C879" s="99"/>
      <c r="D879" s="100"/>
      <c r="E879" s="100"/>
      <c r="F879" s="57"/>
      <c r="G879" s="58">
        <f t="shared" si="89"/>
        <v>0</v>
      </c>
      <c r="H879" s="58">
        <f>IF(E879="",0,IFERROR(VLOOKUP(E879,档案费管理台账!$D$4:$H$1000,5,0),0))</f>
        <v>0</v>
      </c>
      <c r="I879" s="57"/>
      <c r="J879" s="57"/>
      <c r="K879" s="57"/>
      <c r="L879" s="57"/>
      <c r="M879" s="58" t="str">
        <f t="shared" si="90"/>
        <v/>
      </c>
      <c r="N879" s="102"/>
    </row>
    <row r="880" spans="1:14">
      <c r="A880" s="97" t="str">
        <f t="shared" si="87"/>
        <v/>
      </c>
      <c r="B880" s="98" t="str">
        <f t="shared" si="88"/>
        <v/>
      </c>
      <c r="C880" s="99"/>
      <c r="D880" s="100"/>
      <c r="E880" s="100"/>
      <c r="F880" s="57"/>
      <c r="G880" s="58">
        <f t="shared" si="89"/>
        <v>0</v>
      </c>
      <c r="H880" s="58">
        <f>IF(E880="",0,IFERROR(VLOOKUP(E880,档案费管理台账!$D$4:$H$1000,5,0),0))</f>
        <v>0</v>
      </c>
      <c r="I880" s="57"/>
      <c r="J880" s="57"/>
      <c r="K880" s="57"/>
      <c r="L880" s="57"/>
      <c r="M880" s="58" t="str">
        <f t="shared" si="90"/>
        <v/>
      </c>
      <c r="N880" s="102"/>
    </row>
    <row r="881" spans="1:14">
      <c r="A881" s="97" t="str">
        <f t="shared" si="87"/>
        <v/>
      </c>
      <c r="B881" s="98" t="str">
        <f t="shared" si="88"/>
        <v/>
      </c>
      <c r="C881" s="99"/>
      <c r="D881" s="100"/>
      <c r="E881" s="100"/>
      <c r="F881" s="57"/>
      <c r="G881" s="58">
        <f t="shared" si="89"/>
        <v>0</v>
      </c>
      <c r="H881" s="58">
        <f>IF(E881="",0,IFERROR(VLOOKUP(E881,档案费管理台账!$D$4:$H$1000,5,0),0))</f>
        <v>0</v>
      </c>
      <c r="I881" s="57"/>
      <c r="J881" s="57"/>
      <c r="K881" s="57"/>
      <c r="L881" s="57"/>
      <c r="M881" s="58" t="str">
        <f t="shared" si="90"/>
        <v/>
      </c>
      <c r="N881" s="102"/>
    </row>
    <row r="882" spans="1:14">
      <c r="A882" s="97" t="str">
        <f t="shared" si="87"/>
        <v/>
      </c>
      <c r="B882" s="98" t="str">
        <f t="shared" si="88"/>
        <v/>
      </c>
      <c r="C882" s="99"/>
      <c r="D882" s="100"/>
      <c r="E882" s="100"/>
      <c r="F882" s="57"/>
      <c r="G882" s="58">
        <f t="shared" si="89"/>
        <v>0</v>
      </c>
      <c r="H882" s="58">
        <f>IF(E882="",0,IFERROR(VLOOKUP(E882,档案费管理台账!$D$4:$H$1000,5,0),0))</f>
        <v>0</v>
      </c>
      <c r="I882" s="57"/>
      <c r="J882" s="57"/>
      <c r="K882" s="57"/>
      <c r="L882" s="57"/>
      <c r="M882" s="58" t="str">
        <f t="shared" si="90"/>
        <v/>
      </c>
      <c r="N882" s="102"/>
    </row>
    <row r="883" spans="1:14">
      <c r="A883" s="97" t="str">
        <f t="shared" si="87"/>
        <v/>
      </c>
      <c r="B883" s="98" t="str">
        <f t="shared" si="88"/>
        <v/>
      </c>
      <c r="C883" s="99"/>
      <c r="D883" s="100"/>
      <c r="E883" s="100"/>
      <c r="F883" s="57"/>
      <c r="G883" s="58">
        <f t="shared" si="89"/>
        <v>0</v>
      </c>
      <c r="H883" s="58">
        <f>IF(E883="",0,IFERROR(VLOOKUP(E883,档案费管理台账!$D$4:$H$1000,5,0),0))</f>
        <v>0</v>
      </c>
      <c r="I883" s="57"/>
      <c r="J883" s="57"/>
      <c r="K883" s="57"/>
      <c r="L883" s="57"/>
      <c r="M883" s="58" t="str">
        <f t="shared" si="90"/>
        <v/>
      </c>
      <c r="N883" s="102"/>
    </row>
    <row r="884" spans="1:14">
      <c r="A884" s="97" t="str">
        <f t="shared" si="87"/>
        <v/>
      </c>
      <c r="B884" s="98" t="str">
        <f t="shared" si="88"/>
        <v/>
      </c>
      <c r="C884" s="99"/>
      <c r="D884" s="100"/>
      <c r="E884" s="100"/>
      <c r="F884" s="57"/>
      <c r="G884" s="58">
        <f t="shared" si="89"/>
        <v>0</v>
      </c>
      <c r="H884" s="58">
        <f>IF(E884="",0,IFERROR(VLOOKUP(E884,档案费管理台账!$D$4:$H$1000,5,0),0))</f>
        <v>0</v>
      </c>
      <c r="I884" s="57"/>
      <c r="J884" s="57"/>
      <c r="K884" s="57"/>
      <c r="L884" s="57"/>
      <c r="M884" s="58" t="str">
        <f t="shared" si="90"/>
        <v/>
      </c>
      <c r="N884" s="102"/>
    </row>
    <row r="885" spans="1:14">
      <c r="A885" s="97" t="str">
        <f t="shared" si="87"/>
        <v/>
      </c>
      <c r="B885" s="98" t="str">
        <f t="shared" si="88"/>
        <v/>
      </c>
      <c r="C885" s="99"/>
      <c r="D885" s="100"/>
      <c r="E885" s="100"/>
      <c r="F885" s="57"/>
      <c r="G885" s="58">
        <f t="shared" si="89"/>
        <v>0</v>
      </c>
      <c r="H885" s="58">
        <f>IF(E885="",0,IFERROR(VLOOKUP(E885,档案费管理台账!$D$4:$H$1000,5,0),0))</f>
        <v>0</v>
      </c>
      <c r="I885" s="57"/>
      <c r="J885" s="57"/>
      <c r="K885" s="57"/>
      <c r="L885" s="57"/>
      <c r="M885" s="58" t="str">
        <f t="shared" si="90"/>
        <v/>
      </c>
      <c r="N885" s="102"/>
    </row>
    <row r="886" spans="1:14">
      <c r="A886" s="97" t="str">
        <f t="shared" si="87"/>
        <v/>
      </c>
      <c r="B886" s="98" t="str">
        <f t="shared" si="88"/>
        <v/>
      </c>
      <c r="C886" s="99"/>
      <c r="D886" s="100"/>
      <c r="E886" s="100"/>
      <c r="F886" s="57"/>
      <c r="G886" s="58">
        <f t="shared" si="89"/>
        <v>0</v>
      </c>
      <c r="H886" s="58">
        <f>IF(E886="",0,IFERROR(VLOOKUP(E886,档案费管理台账!$D$4:$H$1000,5,0),0))</f>
        <v>0</v>
      </c>
      <c r="I886" s="57"/>
      <c r="J886" s="57"/>
      <c r="K886" s="57"/>
      <c r="L886" s="57"/>
      <c r="M886" s="58" t="str">
        <f t="shared" si="90"/>
        <v/>
      </c>
      <c r="N886" s="102"/>
    </row>
    <row r="887" spans="1:14">
      <c r="A887" s="97" t="str">
        <f t="shared" si="87"/>
        <v/>
      </c>
      <c r="B887" s="98" t="str">
        <f t="shared" si="88"/>
        <v/>
      </c>
      <c r="C887" s="99"/>
      <c r="D887" s="100"/>
      <c r="E887" s="100"/>
      <c r="F887" s="57"/>
      <c r="G887" s="58">
        <f t="shared" si="89"/>
        <v>0</v>
      </c>
      <c r="H887" s="58">
        <f>IF(E887="",0,IFERROR(VLOOKUP(E887,档案费管理台账!$D$4:$H$1000,5,0),0))</f>
        <v>0</v>
      </c>
      <c r="I887" s="57"/>
      <c r="J887" s="57"/>
      <c r="K887" s="57"/>
      <c r="L887" s="57"/>
      <c r="M887" s="58" t="str">
        <f t="shared" si="90"/>
        <v/>
      </c>
      <c r="N887" s="102"/>
    </row>
    <row r="888" spans="1:14">
      <c r="A888" s="97" t="str">
        <f t="shared" si="87"/>
        <v/>
      </c>
      <c r="B888" s="98" t="str">
        <f t="shared" si="88"/>
        <v/>
      </c>
      <c r="C888" s="99"/>
      <c r="D888" s="100"/>
      <c r="E888" s="100"/>
      <c r="F888" s="57"/>
      <c r="G888" s="58">
        <f t="shared" si="89"/>
        <v>0</v>
      </c>
      <c r="H888" s="58">
        <f>IF(E888="",0,IFERROR(VLOOKUP(E888,档案费管理台账!$D$4:$H$1000,5,0),0))</f>
        <v>0</v>
      </c>
      <c r="I888" s="57"/>
      <c r="J888" s="57"/>
      <c r="K888" s="57"/>
      <c r="L888" s="57"/>
      <c r="M888" s="58" t="str">
        <f t="shared" si="90"/>
        <v/>
      </c>
      <c r="N888" s="102"/>
    </row>
    <row r="889" spans="1:14">
      <c r="A889" s="97" t="str">
        <f t="shared" si="87"/>
        <v/>
      </c>
      <c r="B889" s="98" t="str">
        <f t="shared" si="88"/>
        <v/>
      </c>
      <c r="C889" s="99"/>
      <c r="D889" s="100"/>
      <c r="E889" s="100"/>
      <c r="F889" s="57"/>
      <c r="G889" s="58">
        <f t="shared" si="89"/>
        <v>0</v>
      </c>
      <c r="H889" s="58">
        <f>IF(E889="",0,IFERROR(VLOOKUP(E889,档案费管理台账!$D$4:$H$1000,5,0),0))</f>
        <v>0</v>
      </c>
      <c r="I889" s="57"/>
      <c r="J889" s="57"/>
      <c r="K889" s="57"/>
      <c r="L889" s="57"/>
      <c r="M889" s="58" t="str">
        <f t="shared" si="90"/>
        <v/>
      </c>
      <c r="N889" s="102"/>
    </row>
    <row r="890" spans="1:14">
      <c r="A890" s="97" t="str">
        <f t="shared" si="87"/>
        <v/>
      </c>
      <c r="B890" s="98" t="str">
        <f t="shared" si="88"/>
        <v/>
      </c>
      <c r="C890" s="99"/>
      <c r="D890" s="100"/>
      <c r="E890" s="100"/>
      <c r="F890" s="57"/>
      <c r="G890" s="58">
        <f t="shared" si="89"/>
        <v>0</v>
      </c>
      <c r="H890" s="58">
        <f>IF(E890="",0,IFERROR(VLOOKUP(E890,档案费管理台账!$D$4:$H$1000,5,0),0))</f>
        <v>0</v>
      </c>
      <c r="I890" s="57"/>
      <c r="J890" s="57"/>
      <c r="K890" s="57"/>
      <c r="L890" s="57"/>
      <c r="M890" s="58" t="str">
        <f t="shared" si="90"/>
        <v/>
      </c>
      <c r="N890" s="102"/>
    </row>
    <row r="891" spans="1:14">
      <c r="A891" s="97" t="str">
        <f t="shared" si="87"/>
        <v/>
      </c>
      <c r="B891" s="98" t="str">
        <f t="shared" si="88"/>
        <v/>
      </c>
      <c r="C891" s="99"/>
      <c r="D891" s="100"/>
      <c r="E891" s="100"/>
      <c r="F891" s="57"/>
      <c r="G891" s="58">
        <f t="shared" si="89"/>
        <v>0</v>
      </c>
      <c r="H891" s="58">
        <f>IF(E891="",0,IFERROR(VLOOKUP(E891,档案费管理台账!$D$4:$H$1000,5,0),0))</f>
        <v>0</v>
      </c>
      <c r="I891" s="57"/>
      <c r="J891" s="57"/>
      <c r="K891" s="57"/>
      <c r="L891" s="57"/>
      <c r="M891" s="58" t="str">
        <f t="shared" si="90"/>
        <v/>
      </c>
      <c r="N891" s="102"/>
    </row>
    <row r="892" spans="1:14">
      <c r="A892" s="97" t="str">
        <f t="shared" si="87"/>
        <v/>
      </c>
      <c r="B892" s="98" t="str">
        <f t="shared" si="88"/>
        <v/>
      </c>
      <c r="C892" s="99"/>
      <c r="D892" s="100"/>
      <c r="E892" s="100"/>
      <c r="F892" s="57"/>
      <c r="G892" s="58">
        <f t="shared" si="89"/>
        <v>0</v>
      </c>
      <c r="H892" s="58">
        <f>IF(E892="",0,IFERROR(VLOOKUP(E892,档案费管理台账!$D$4:$H$1000,5,0),0))</f>
        <v>0</v>
      </c>
      <c r="I892" s="57"/>
      <c r="J892" s="57"/>
      <c r="K892" s="57"/>
      <c r="L892" s="57"/>
      <c r="M892" s="58" t="str">
        <f t="shared" si="90"/>
        <v/>
      </c>
      <c r="N892" s="102"/>
    </row>
    <row r="893" spans="1:14">
      <c r="A893" s="97" t="str">
        <f t="shared" si="87"/>
        <v/>
      </c>
      <c r="B893" s="98" t="str">
        <f t="shared" si="88"/>
        <v/>
      </c>
      <c r="C893" s="99"/>
      <c r="D893" s="100"/>
      <c r="E893" s="100"/>
      <c r="F893" s="57"/>
      <c r="G893" s="58">
        <f t="shared" si="89"/>
        <v>0</v>
      </c>
      <c r="H893" s="58">
        <f>IF(E893="",0,IFERROR(VLOOKUP(E893,档案费管理台账!$D$4:$H$1000,5,0),0))</f>
        <v>0</v>
      </c>
      <c r="I893" s="57"/>
      <c r="J893" s="57"/>
      <c r="K893" s="57"/>
      <c r="L893" s="57"/>
      <c r="M893" s="58" t="str">
        <f t="shared" si="90"/>
        <v/>
      </c>
      <c r="N893" s="102"/>
    </row>
    <row r="894" spans="1:14">
      <c r="A894" s="97" t="str">
        <f t="shared" si="87"/>
        <v/>
      </c>
      <c r="B894" s="98" t="str">
        <f t="shared" si="88"/>
        <v/>
      </c>
      <c r="C894" s="99"/>
      <c r="D894" s="100"/>
      <c r="E894" s="100"/>
      <c r="F894" s="57"/>
      <c r="G894" s="58">
        <f t="shared" si="89"/>
        <v>0</v>
      </c>
      <c r="H894" s="58">
        <f>IF(E894="",0,IFERROR(VLOOKUP(E894,档案费管理台账!$D$4:$H$1000,5,0),0))</f>
        <v>0</v>
      </c>
      <c r="I894" s="57"/>
      <c r="J894" s="57"/>
      <c r="K894" s="57"/>
      <c r="L894" s="57"/>
      <c r="M894" s="58" t="str">
        <f t="shared" si="90"/>
        <v/>
      </c>
      <c r="N894" s="102"/>
    </row>
    <row r="895" spans="1:14">
      <c r="A895" s="97" t="str">
        <f t="shared" si="87"/>
        <v/>
      </c>
      <c r="B895" s="98" t="str">
        <f t="shared" si="88"/>
        <v/>
      </c>
      <c r="C895" s="99"/>
      <c r="D895" s="100"/>
      <c r="E895" s="100"/>
      <c r="F895" s="57"/>
      <c r="G895" s="58">
        <f t="shared" si="89"/>
        <v>0</v>
      </c>
      <c r="H895" s="58">
        <f>IF(E895="",0,IFERROR(VLOOKUP(E895,档案费管理台账!$D$4:$H$1000,5,0),0))</f>
        <v>0</v>
      </c>
      <c r="I895" s="57"/>
      <c r="J895" s="57"/>
      <c r="K895" s="57"/>
      <c r="L895" s="57"/>
      <c r="M895" s="58" t="str">
        <f t="shared" si="90"/>
        <v/>
      </c>
      <c r="N895" s="102"/>
    </row>
    <row r="896" spans="1:14">
      <c r="A896" s="97" t="str">
        <f t="shared" si="87"/>
        <v/>
      </c>
      <c r="B896" s="98" t="str">
        <f t="shared" si="88"/>
        <v/>
      </c>
      <c r="C896" s="99"/>
      <c r="D896" s="100"/>
      <c r="E896" s="100"/>
      <c r="F896" s="57"/>
      <c r="G896" s="58">
        <f t="shared" si="89"/>
        <v>0</v>
      </c>
      <c r="H896" s="58">
        <f>IF(E896="",0,IFERROR(VLOOKUP(E896,档案费管理台账!$D$4:$H$1000,5,0),0))</f>
        <v>0</v>
      </c>
      <c r="I896" s="57"/>
      <c r="J896" s="57"/>
      <c r="K896" s="57"/>
      <c r="L896" s="57"/>
      <c r="M896" s="58" t="str">
        <f t="shared" si="90"/>
        <v/>
      </c>
      <c r="N896" s="102"/>
    </row>
    <row r="897" spans="1:14">
      <c r="A897" s="97" t="str">
        <f t="shared" si="87"/>
        <v/>
      </c>
      <c r="B897" s="98" t="str">
        <f t="shared" si="88"/>
        <v/>
      </c>
      <c r="C897" s="99"/>
      <c r="D897" s="100"/>
      <c r="E897" s="100"/>
      <c r="F897" s="57"/>
      <c r="G897" s="58">
        <f t="shared" si="89"/>
        <v>0</v>
      </c>
      <c r="H897" s="58">
        <f>IF(E897="",0,IFERROR(VLOOKUP(E897,档案费管理台账!$D$4:$H$1000,5,0),0))</f>
        <v>0</v>
      </c>
      <c r="I897" s="57"/>
      <c r="J897" s="57"/>
      <c r="K897" s="57"/>
      <c r="L897" s="57"/>
      <c r="M897" s="58" t="str">
        <f t="shared" si="90"/>
        <v/>
      </c>
      <c r="N897" s="102"/>
    </row>
    <row r="898" spans="1:14">
      <c r="A898" s="97" t="str">
        <f t="shared" si="87"/>
        <v/>
      </c>
      <c r="B898" s="98" t="str">
        <f t="shared" si="88"/>
        <v/>
      </c>
      <c r="C898" s="99"/>
      <c r="D898" s="100"/>
      <c r="E898" s="100"/>
      <c r="F898" s="57"/>
      <c r="G898" s="58">
        <f t="shared" si="89"/>
        <v>0</v>
      </c>
      <c r="H898" s="58">
        <f>IF(E898="",0,IFERROR(VLOOKUP(E898,档案费管理台账!$D$4:$H$1000,5,0),0))</f>
        <v>0</v>
      </c>
      <c r="I898" s="57"/>
      <c r="J898" s="57"/>
      <c r="K898" s="57"/>
      <c r="L898" s="57"/>
      <c r="M898" s="58" t="str">
        <f t="shared" si="90"/>
        <v/>
      </c>
      <c r="N898" s="102"/>
    </row>
    <row r="899" spans="1:14">
      <c r="A899" s="97" t="str">
        <f t="shared" si="87"/>
        <v/>
      </c>
      <c r="B899" s="98" t="str">
        <f t="shared" si="88"/>
        <v/>
      </c>
      <c r="C899" s="99"/>
      <c r="D899" s="100"/>
      <c r="E899" s="100"/>
      <c r="F899" s="57"/>
      <c r="G899" s="58">
        <f t="shared" si="89"/>
        <v>0</v>
      </c>
      <c r="H899" s="58">
        <f>IF(E899="",0,IFERROR(VLOOKUP(E899,档案费管理台账!$D$4:$H$1000,5,0),0))</f>
        <v>0</v>
      </c>
      <c r="I899" s="57"/>
      <c r="J899" s="57"/>
      <c r="K899" s="57"/>
      <c r="L899" s="57"/>
      <c r="M899" s="58" t="str">
        <f t="shared" si="90"/>
        <v/>
      </c>
      <c r="N899" s="102"/>
    </row>
    <row r="900" spans="1:14">
      <c r="A900" s="97" t="str">
        <f t="shared" si="87"/>
        <v/>
      </c>
      <c r="B900" s="98" t="str">
        <f t="shared" si="88"/>
        <v/>
      </c>
      <c r="C900" s="99"/>
      <c r="D900" s="100"/>
      <c r="E900" s="100"/>
      <c r="F900" s="57"/>
      <c r="G900" s="58">
        <f t="shared" si="89"/>
        <v>0</v>
      </c>
      <c r="H900" s="58">
        <f>IF(E900="",0,IFERROR(VLOOKUP(E900,档案费管理台账!$D$4:$H$1000,5,0),0))</f>
        <v>0</v>
      </c>
      <c r="I900" s="57"/>
      <c r="J900" s="57"/>
      <c r="K900" s="57"/>
      <c r="L900" s="57"/>
      <c r="M900" s="58" t="str">
        <f t="shared" si="90"/>
        <v/>
      </c>
      <c r="N900" s="102"/>
    </row>
    <row r="901" spans="1:14">
      <c r="A901" s="97" t="str">
        <f t="shared" si="87"/>
        <v/>
      </c>
      <c r="B901" s="98" t="str">
        <f t="shared" si="88"/>
        <v/>
      </c>
      <c r="C901" s="99"/>
      <c r="D901" s="100"/>
      <c r="E901" s="100"/>
      <c r="F901" s="57"/>
      <c r="G901" s="58">
        <f t="shared" si="89"/>
        <v>0</v>
      </c>
      <c r="H901" s="58">
        <f>IF(E901="",0,IFERROR(VLOOKUP(E901,档案费管理台账!$D$4:$H$1000,5,0),0))</f>
        <v>0</v>
      </c>
      <c r="I901" s="57"/>
      <c r="J901" s="57"/>
      <c r="K901" s="57"/>
      <c r="L901" s="57"/>
      <c r="M901" s="58" t="str">
        <f t="shared" si="90"/>
        <v/>
      </c>
      <c r="N901" s="102"/>
    </row>
    <row r="902" spans="1:14">
      <c r="A902" s="97" t="str">
        <f t="shared" si="87"/>
        <v/>
      </c>
      <c r="B902" s="98" t="str">
        <f t="shared" si="88"/>
        <v/>
      </c>
      <c r="C902" s="99"/>
      <c r="D902" s="100"/>
      <c r="E902" s="100"/>
      <c r="F902" s="57"/>
      <c r="G902" s="58">
        <f t="shared" si="89"/>
        <v>0</v>
      </c>
      <c r="H902" s="58">
        <f>IF(E902="",0,IFERROR(VLOOKUP(E902,档案费管理台账!$D$4:$H$1000,5,0),0))</f>
        <v>0</v>
      </c>
      <c r="I902" s="57"/>
      <c r="J902" s="57"/>
      <c r="K902" s="57"/>
      <c r="L902" s="57"/>
      <c r="M902" s="58" t="str">
        <f t="shared" si="90"/>
        <v/>
      </c>
      <c r="N902" s="102"/>
    </row>
    <row r="903" spans="1:14">
      <c r="A903" s="97" t="str">
        <f t="shared" si="87"/>
        <v/>
      </c>
      <c r="B903" s="98" t="str">
        <f t="shared" si="88"/>
        <v/>
      </c>
      <c r="C903" s="99"/>
      <c r="D903" s="100"/>
      <c r="E903" s="100"/>
      <c r="F903" s="57"/>
      <c r="G903" s="58">
        <f t="shared" si="89"/>
        <v>0</v>
      </c>
      <c r="H903" s="58">
        <f>IF(E903="",0,IFERROR(VLOOKUP(E903,档案费管理台账!$D$4:$H$1000,5,0),0))</f>
        <v>0</v>
      </c>
      <c r="I903" s="57"/>
      <c r="J903" s="57"/>
      <c r="K903" s="57"/>
      <c r="L903" s="57"/>
      <c r="M903" s="58" t="str">
        <f t="shared" si="90"/>
        <v/>
      </c>
      <c r="N903" s="102"/>
    </row>
    <row r="904" spans="1:14">
      <c r="A904" s="97" t="str">
        <f t="shared" si="87"/>
        <v/>
      </c>
      <c r="B904" s="98" t="str">
        <f t="shared" si="88"/>
        <v/>
      </c>
      <c r="C904" s="99"/>
      <c r="D904" s="100"/>
      <c r="E904" s="100"/>
      <c r="F904" s="57"/>
      <c r="G904" s="58">
        <f t="shared" si="89"/>
        <v>0</v>
      </c>
      <c r="H904" s="58">
        <f>IF(E904="",0,IFERROR(VLOOKUP(E904,档案费管理台账!$D$4:$H$1000,5,0),0))</f>
        <v>0</v>
      </c>
      <c r="I904" s="57"/>
      <c r="J904" s="57"/>
      <c r="K904" s="57"/>
      <c r="L904" s="57"/>
      <c r="M904" s="58" t="str">
        <f t="shared" si="90"/>
        <v/>
      </c>
      <c r="N904" s="102"/>
    </row>
    <row r="905" spans="1:14">
      <c r="A905" s="97" t="str">
        <f t="shared" si="87"/>
        <v/>
      </c>
      <c r="B905" s="98" t="str">
        <f t="shared" si="88"/>
        <v/>
      </c>
      <c r="C905" s="99"/>
      <c r="D905" s="100"/>
      <c r="E905" s="100"/>
      <c r="F905" s="57"/>
      <c r="G905" s="58">
        <f t="shared" si="89"/>
        <v>0</v>
      </c>
      <c r="H905" s="58">
        <f>IF(E905="",0,IFERROR(VLOOKUP(E905,档案费管理台账!$D$4:$H$1000,5,0),0))</f>
        <v>0</v>
      </c>
      <c r="I905" s="57"/>
      <c r="J905" s="57"/>
      <c r="K905" s="57"/>
      <c r="L905" s="57"/>
      <c r="M905" s="58" t="str">
        <f t="shared" si="90"/>
        <v/>
      </c>
      <c r="N905" s="102"/>
    </row>
    <row r="906" spans="1:14">
      <c r="A906" s="97" t="str">
        <f t="shared" si="87"/>
        <v/>
      </c>
      <c r="B906" s="98" t="str">
        <f t="shared" si="88"/>
        <v/>
      </c>
      <c r="C906" s="99"/>
      <c r="D906" s="100"/>
      <c r="E906" s="100"/>
      <c r="F906" s="57"/>
      <c r="G906" s="58">
        <f t="shared" si="89"/>
        <v>0</v>
      </c>
      <c r="H906" s="58">
        <f>IF(E906="",0,IFERROR(VLOOKUP(E906,档案费管理台账!$D$4:$H$1000,5,0),0))</f>
        <v>0</v>
      </c>
      <c r="I906" s="57"/>
      <c r="J906" s="57"/>
      <c r="K906" s="57"/>
      <c r="L906" s="57"/>
      <c r="M906" s="58" t="str">
        <f t="shared" si="90"/>
        <v/>
      </c>
      <c r="N906" s="102"/>
    </row>
    <row r="907" spans="1:14">
      <c r="A907" s="97" t="str">
        <f t="shared" si="87"/>
        <v/>
      </c>
      <c r="B907" s="98" t="str">
        <f t="shared" si="88"/>
        <v/>
      </c>
      <c r="C907" s="99"/>
      <c r="D907" s="100"/>
      <c r="E907" s="100"/>
      <c r="F907" s="57"/>
      <c r="G907" s="58">
        <f t="shared" si="89"/>
        <v>0</v>
      </c>
      <c r="H907" s="58">
        <f>IF(E907="",0,IFERROR(VLOOKUP(E907,档案费管理台账!$D$4:$H$1000,5,0),0))</f>
        <v>0</v>
      </c>
      <c r="I907" s="57"/>
      <c r="J907" s="57"/>
      <c r="K907" s="57"/>
      <c r="L907" s="57"/>
      <c r="M907" s="58" t="str">
        <f t="shared" si="90"/>
        <v/>
      </c>
      <c r="N907" s="102"/>
    </row>
    <row r="908" spans="1:14">
      <c r="A908" s="97" t="str">
        <f t="shared" si="87"/>
        <v/>
      </c>
      <c r="B908" s="98" t="str">
        <f t="shared" si="88"/>
        <v/>
      </c>
      <c r="C908" s="99"/>
      <c r="D908" s="100"/>
      <c r="E908" s="100"/>
      <c r="F908" s="57"/>
      <c r="G908" s="58">
        <f t="shared" si="89"/>
        <v>0</v>
      </c>
      <c r="H908" s="58">
        <f>IF(E908="",0,IFERROR(VLOOKUP(E908,档案费管理台账!$D$4:$H$1000,5,0),0))</f>
        <v>0</v>
      </c>
      <c r="I908" s="57"/>
      <c r="J908" s="57"/>
      <c r="K908" s="57"/>
      <c r="L908" s="57"/>
      <c r="M908" s="58" t="str">
        <f t="shared" si="90"/>
        <v/>
      </c>
      <c r="N908" s="102"/>
    </row>
    <row r="909" spans="1:14">
      <c r="A909" s="97" t="str">
        <f t="shared" si="87"/>
        <v/>
      </c>
      <c r="B909" s="98" t="str">
        <f t="shared" si="88"/>
        <v/>
      </c>
      <c r="C909" s="99"/>
      <c r="D909" s="100"/>
      <c r="E909" s="100"/>
      <c r="F909" s="57"/>
      <c r="G909" s="58">
        <f t="shared" si="89"/>
        <v>0</v>
      </c>
      <c r="H909" s="58">
        <f>IF(E909="",0,IFERROR(VLOOKUP(E909,档案费管理台账!$D$4:$H$1000,5,0),0))</f>
        <v>0</v>
      </c>
      <c r="I909" s="57"/>
      <c r="J909" s="57"/>
      <c r="K909" s="57"/>
      <c r="L909" s="57"/>
      <c r="M909" s="58" t="str">
        <f t="shared" si="90"/>
        <v/>
      </c>
      <c r="N909" s="102"/>
    </row>
    <row r="910" spans="1:14">
      <c r="A910" s="97" t="str">
        <f t="shared" si="87"/>
        <v/>
      </c>
      <c r="B910" s="98" t="str">
        <f t="shared" si="88"/>
        <v/>
      </c>
      <c r="C910" s="99"/>
      <c r="D910" s="100"/>
      <c r="E910" s="100"/>
      <c r="F910" s="57"/>
      <c r="G910" s="58">
        <f t="shared" si="89"/>
        <v>0</v>
      </c>
      <c r="H910" s="58">
        <f>IF(E910="",0,IFERROR(VLOOKUP(E910,档案费管理台账!$D$4:$H$1000,5,0),0))</f>
        <v>0</v>
      </c>
      <c r="I910" s="57"/>
      <c r="J910" s="57"/>
      <c r="K910" s="57"/>
      <c r="L910" s="57"/>
      <c r="M910" s="58" t="str">
        <f t="shared" si="90"/>
        <v/>
      </c>
      <c r="N910" s="102"/>
    </row>
    <row r="911" spans="1:14">
      <c r="A911" s="97" t="str">
        <f t="shared" si="87"/>
        <v/>
      </c>
      <c r="B911" s="98" t="str">
        <f t="shared" si="88"/>
        <v/>
      </c>
      <c r="C911" s="99"/>
      <c r="D911" s="100"/>
      <c r="E911" s="100"/>
      <c r="F911" s="57"/>
      <c r="G911" s="58">
        <f t="shared" si="89"/>
        <v>0</v>
      </c>
      <c r="H911" s="58">
        <f>IF(E911="",0,IFERROR(VLOOKUP(E911,档案费管理台账!$D$4:$H$1000,5,0),0))</f>
        <v>0</v>
      </c>
      <c r="I911" s="57"/>
      <c r="J911" s="57"/>
      <c r="K911" s="57"/>
      <c r="L911" s="57"/>
      <c r="M911" s="58" t="str">
        <f t="shared" si="90"/>
        <v/>
      </c>
      <c r="N911" s="102"/>
    </row>
    <row r="912" spans="1:14">
      <c r="A912" s="97" t="str">
        <f t="shared" si="87"/>
        <v/>
      </c>
      <c r="B912" s="98" t="str">
        <f t="shared" si="88"/>
        <v/>
      </c>
      <c r="C912" s="99"/>
      <c r="D912" s="100"/>
      <c r="E912" s="100"/>
      <c r="F912" s="57"/>
      <c r="G912" s="58">
        <f t="shared" si="89"/>
        <v>0</v>
      </c>
      <c r="H912" s="58">
        <f>IF(E912="",0,IFERROR(VLOOKUP(E912,档案费管理台账!$D$4:$H$1000,5,0),0))</f>
        <v>0</v>
      </c>
      <c r="I912" s="57"/>
      <c r="J912" s="57"/>
      <c r="K912" s="57"/>
      <c r="L912" s="57"/>
      <c r="M912" s="58" t="str">
        <f t="shared" si="90"/>
        <v/>
      </c>
      <c r="N912" s="102"/>
    </row>
    <row r="913" spans="1:14">
      <c r="A913" s="97" t="str">
        <f t="shared" si="87"/>
        <v/>
      </c>
      <c r="B913" s="98" t="str">
        <f t="shared" si="88"/>
        <v/>
      </c>
      <c r="C913" s="99"/>
      <c r="D913" s="100"/>
      <c r="E913" s="100"/>
      <c r="F913" s="57"/>
      <c r="G913" s="58">
        <f t="shared" si="89"/>
        <v>0</v>
      </c>
      <c r="H913" s="58">
        <f>IF(E913="",0,IFERROR(VLOOKUP(E913,档案费管理台账!$D$4:$H$1000,5,0),0))</f>
        <v>0</v>
      </c>
      <c r="I913" s="57"/>
      <c r="J913" s="57"/>
      <c r="K913" s="57"/>
      <c r="L913" s="57"/>
      <c r="M913" s="58" t="str">
        <f t="shared" si="90"/>
        <v/>
      </c>
      <c r="N913" s="102"/>
    </row>
    <row r="914" spans="1:14">
      <c r="A914" s="97" t="str">
        <f t="shared" si="87"/>
        <v/>
      </c>
      <c r="B914" s="98" t="str">
        <f t="shared" si="88"/>
        <v/>
      </c>
      <c r="C914" s="99"/>
      <c r="D914" s="100"/>
      <c r="E914" s="100"/>
      <c r="F914" s="57"/>
      <c r="G914" s="58">
        <f t="shared" si="89"/>
        <v>0</v>
      </c>
      <c r="H914" s="58">
        <f>IF(E914="",0,IFERROR(VLOOKUP(E914,档案费管理台账!$D$4:$H$1000,5,0),0))</f>
        <v>0</v>
      </c>
      <c r="I914" s="57"/>
      <c r="J914" s="57"/>
      <c r="K914" s="57"/>
      <c r="L914" s="57"/>
      <c r="M914" s="58" t="str">
        <f t="shared" si="90"/>
        <v/>
      </c>
      <c r="N914" s="102"/>
    </row>
    <row r="915" spans="1:14">
      <c r="A915" s="97" t="str">
        <f t="shared" si="87"/>
        <v/>
      </c>
      <c r="B915" s="98" t="str">
        <f t="shared" si="88"/>
        <v/>
      </c>
      <c r="C915" s="99"/>
      <c r="D915" s="100"/>
      <c r="E915" s="100"/>
      <c r="F915" s="57"/>
      <c r="G915" s="58">
        <f t="shared" si="89"/>
        <v>0</v>
      </c>
      <c r="H915" s="58">
        <f>IF(E915="",0,IFERROR(VLOOKUP(E915,档案费管理台账!$D$4:$H$1000,5,0),0))</f>
        <v>0</v>
      </c>
      <c r="I915" s="57"/>
      <c r="J915" s="57"/>
      <c r="K915" s="57"/>
      <c r="L915" s="57"/>
      <c r="M915" s="58" t="str">
        <f t="shared" si="90"/>
        <v/>
      </c>
      <c r="N915" s="102"/>
    </row>
    <row r="916" spans="1:14">
      <c r="A916" s="97" t="str">
        <f t="shared" si="87"/>
        <v/>
      </c>
      <c r="B916" s="98" t="str">
        <f t="shared" si="88"/>
        <v/>
      </c>
      <c r="C916" s="99"/>
      <c r="D916" s="100"/>
      <c r="E916" s="100"/>
      <c r="F916" s="57"/>
      <c r="G916" s="58">
        <f t="shared" si="89"/>
        <v>0</v>
      </c>
      <c r="H916" s="58">
        <f>IF(E916="",0,IFERROR(VLOOKUP(E916,档案费管理台账!$D$4:$H$1000,5,0),0))</f>
        <v>0</v>
      </c>
      <c r="I916" s="57"/>
      <c r="J916" s="57"/>
      <c r="K916" s="57"/>
      <c r="L916" s="57"/>
      <c r="M916" s="58" t="str">
        <f t="shared" si="90"/>
        <v/>
      </c>
      <c r="N916" s="102"/>
    </row>
    <row r="917" spans="1:14">
      <c r="A917" s="97" t="str">
        <f t="shared" si="87"/>
        <v/>
      </c>
      <c r="B917" s="98" t="str">
        <f t="shared" si="88"/>
        <v/>
      </c>
      <c r="C917" s="99"/>
      <c r="D917" s="100"/>
      <c r="E917" s="100"/>
      <c r="F917" s="57"/>
      <c r="G917" s="58">
        <f t="shared" si="89"/>
        <v>0</v>
      </c>
      <c r="H917" s="58">
        <f>IF(E917="",0,IFERROR(VLOOKUP(E917,档案费管理台账!$D$4:$H$1000,5,0),0))</f>
        <v>0</v>
      </c>
      <c r="I917" s="57"/>
      <c r="J917" s="57"/>
      <c r="K917" s="57"/>
      <c r="L917" s="57"/>
      <c r="M917" s="58" t="str">
        <f t="shared" si="90"/>
        <v/>
      </c>
      <c r="N917" s="102"/>
    </row>
    <row r="918" spans="1:14">
      <c r="A918" s="97" t="str">
        <f t="shared" si="87"/>
        <v/>
      </c>
      <c r="B918" s="98" t="str">
        <f t="shared" si="88"/>
        <v/>
      </c>
      <c r="C918" s="99"/>
      <c r="D918" s="100"/>
      <c r="E918" s="100"/>
      <c r="F918" s="57"/>
      <c r="G918" s="58">
        <f t="shared" si="89"/>
        <v>0</v>
      </c>
      <c r="H918" s="58">
        <f>IF(E918="",0,IFERROR(VLOOKUP(E918,档案费管理台账!$D$4:$H$1000,5,0),0))</f>
        <v>0</v>
      </c>
      <c r="I918" s="57"/>
      <c r="J918" s="57"/>
      <c r="K918" s="57"/>
      <c r="L918" s="57"/>
      <c r="M918" s="58" t="str">
        <f t="shared" si="90"/>
        <v/>
      </c>
      <c r="N918" s="102"/>
    </row>
    <row r="919" spans="1:14">
      <c r="A919" s="97" t="str">
        <f t="shared" si="87"/>
        <v/>
      </c>
      <c r="B919" s="98" t="str">
        <f t="shared" si="88"/>
        <v/>
      </c>
      <c r="C919" s="99"/>
      <c r="D919" s="100"/>
      <c r="E919" s="100"/>
      <c r="F919" s="57"/>
      <c r="G919" s="58">
        <f t="shared" si="89"/>
        <v>0</v>
      </c>
      <c r="H919" s="58">
        <f>IF(E919="",0,IFERROR(VLOOKUP(E919,档案费管理台账!$D$4:$H$1000,5,0),0))</f>
        <v>0</v>
      </c>
      <c r="I919" s="57"/>
      <c r="J919" s="57"/>
      <c r="K919" s="57"/>
      <c r="L919" s="57"/>
      <c r="M919" s="58" t="str">
        <f t="shared" si="90"/>
        <v/>
      </c>
      <c r="N919" s="102"/>
    </row>
    <row r="920" spans="1:14">
      <c r="A920" s="97" t="str">
        <f t="shared" si="87"/>
        <v/>
      </c>
      <c r="B920" s="98" t="str">
        <f t="shared" si="88"/>
        <v/>
      </c>
      <c r="C920" s="99"/>
      <c r="D920" s="100"/>
      <c r="E920" s="100"/>
      <c r="F920" s="57"/>
      <c r="G920" s="58">
        <f t="shared" si="89"/>
        <v>0</v>
      </c>
      <c r="H920" s="58">
        <f>IF(E920="",0,IFERROR(VLOOKUP(E920,档案费管理台账!$D$4:$H$1000,5,0),0))</f>
        <v>0</v>
      </c>
      <c r="I920" s="57"/>
      <c r="J920" s="57"/>
      <c r="K920" s="57"/>
      <c r="L920" s="57"/>
      <c r="M920" s="58" t="str">
        <f t="shared" si="90"/>
        <v/>
      </c>
      <c r="N920" s="102"/>
    </row>
    <row r="921" spans="1:14">
      <c r="A921" s="97" t="str">
        <f t="shared" si="87"/>
        <v/>
      </c>
      <c r="B921" s="98" t="str">
        <f t="shared" si="88"/>
        <v/>
      </c>
      <c r="C921" s="99"/>
      <c r="D921" s="100"/>
      <c r="E921" s="100"/>
      <c r="F921" s="57"/>
      <c r="G921" s="58">
        <f t="shared" si="89"/>
        <v>0</v>
      </c>
      <c r="H921" s="58">
        <f>IF(E921="",0,IFERROR(VLOOKUP(E921,档案费管理台账!$D$4:$H$1000,5,0),0))</f>
        <v>0</v>
      </c>
      <c r="I921" s="57"/>
      <c r="J921" s="57"/>
      <c r="K921" s="57"/>
      <c r="L921" s="57"/>
      <c r="M921" s="58" t="str">
        <f t="shared" si="90"/>
        <v/>
      </c>
      <c r="N921" s="102"/>
    </row>
    <row r="922" spans="1:14">
      <c r="A922" s="97" t="str">
        <f t="shared" si="87"/>
        <v/>
      </c>
      <c r="B922" s="98" t="str">
        <f t="shared" si="88"/>
        <v/>
      </c>
      <c r="C922" s="99"/>
      <c r="D922" s="100"/>
      <c r="E922" s="100"/>
      <c r="F922" s="57"/>
      <c r="G922" s="58">
        <f t="shared" si="89"/>
        <v>0</v>
      </c>
      <c r="H922" s="58">
        <f>IF(E922="",0,IFERROR(VLOOKUP(E922,档案费管理台账!$D$4:$H$1000,5,0),0))</f>
        <v>0</v>
      </c>
      <c r="I922" s="57"/>
      <c r="J922" s="57"/>
      <c r="K922" s="57"/>
      <c r="L922" s="57"/>
      <c r="M922" s="58" t="str">
        <f t="shared" si="90"/>
        <v/>
      </c>
      <c r="N922" s="102"/>
    </row>
    <row r="923" spans="1:14">
      <c r="A923" s="97" t="str">
        <f t="shared" si="87"/>
        <v/>
      </c>
      <c r="B923" s="98" t="str">
        <f t="shared" si="88"/>
        <v/>
      </c>
      <c r="C923" s="99"/>
      <c r="D923" s="100"/>
      <c r="E923" s="100"/>
      <c r="F923" s="57"/>
      <c r="G923" s="58">
        <f t="shared" si="89"/>
        <v>0</v>
      </c>
      <c r="H923" s="58">
        <f>IF(E923="",0,IFERROR(VLOOKUP(E923,档案费管理台账!$D$4:$H$1000,5,0),0))</f>
        <v>0</v>
      </c>
      <c r="I923" s="57"/>
      <c r="J923" s="57"/>
      <c r="K923" s="57"/>
      <c r="L923" s="57"/>
      <c r="M923" s="58" t="str">
        <f t="shared" si="90"/>
        <v/>
      </c>
      <c r="N923" s="102"/>
    </row>
    <row r="924" spans="1:14">
      <c r="A924" s="97" t="str">
        <f t="shared" si="87"/>
        <v/>
      </c>
      <c r="B924" s="98" t="str">
        <f t="shared" si="88"/>
        <v/>
      </c>
      <c r="C924" s="99"/>
      <c r="D924" s="100"/>
      <c r="E924" s="100"/>
      <c r="F924" s="57"/>
      <c r="G924" s="58">
        <f t="shared" si="89"/>
        <v>0</v>
      </c>
      <c r="H924" s="58">
        <f>IF(E924="",0,IFERROR(VLOOKUP(E924,档案费管理台账!$D$4:$H$1000,5,0),0))</f>
        <v>0</v>
      </c>
      <c r="I924" s="57"/>
      <c r="J924" s="57"/>
      <c r="K924" s="57"/>
      <c r="L924" s="57"/>
      <c r="M924" s="58" t="str">
        <f t="shared" si="90"/>
        <v/>
      </c>
      <c r="N924" s="102"/>
    </row>
    <row r="925" spans="1:14">
      <c r="A925" s="97" t="str">
        <f t="shared" si="87"/>
        <v/>
      </c>
      <c r="B925" s="98" t="str">
        <f t="shared" si="88"/>
        <v/>
      </c>
      <c r="C925" s="99"/>
      <c r="D925" s="100"/>
      <c r="E925" s="100"/>
      <c r="F925" s="57"/>
      <c r="G925" s="58">
        <f t="shared" si="89"/>
        <v>0</v>
      </c>
      <c r="H925" s="58">
        <f>IF(E925="",0,IFERROR(VLOOKUP(E925,档案费管理台账!$D$4:$H$1000,5,0),0))</f>
        <v>0</v>
      </c>
      <c r="I925" s="57"/>
      <c r="J925" s="57"/>
      <c r="K925" s="57"/>
      <c r="L925" s="57"/>
      <c r="M925" s="58" t="str">
        <f t="shared" si="90"/>
        <v/>
      </c>
      <c r="N925" s="102"/>
    </row>
    <row r="926" spans="1:14">
      <c r="A926" s="97" t="str">
        <f t="shared" si="87"/>
        <v/>
      </c>
      <c r="B926" s="98" t="str">
        <f t="shared" si="88"/>
        <v/>
      </c>
      <c r="C926" s="99"/>
      <c r="D926" s="100"/>
      <c r="E926" s="100"/>
      <c r="F926" s="57"/>
      <c r="G926" s="58">
        <f t="shared" si="89"/>
        <v>0</v>
      </c>
      <c r="H926" s="58">
        <f>IF(E926="",0,IFERROR(VLOOKUP(E926,档案费管理台账!$D$4:$H$1000,5,0),0))</f>
        <v>0</v>
      </c>
      <c r="I926" s="57"/>
      <c r="J926" s="57"/>
      <c r="K926" s="57"/>
      <c r="L926" s="57"/>
      <c r="M926" s="58" t="str">
        <f t="shared" si="90"/>
        <v/>
      </c>
      <c r="N926" s="102"/>
    </row>
    <row r="927" spans="1:14">
      <c r="A927" s="97" t="str">
        <f t="shared" si="87"/>
        <v/>
      </c>
      <c r="B927" s="98" t="str">
        <f t="shared" si="88"/>
        <v/>
      </c>
      <c r="C927" s="99"/>
      <c r="D927" s="100"/>
      <c r="E927" s="100"/>
      <c r="F927" s="57"/>
      <c r="G927" s="58">
        <f t="shared" si="89"/>
        <v>0</v>
      </c>
      <c r="H927" s="58">
        <f>IF(E927="",0,IFERROR(VLOOKUP(E927,档案费管理台账!$D$4:$H$1000,5,0),0))</f>
        <v>0</v>
      </c>
      <c r="I927" s="57"/>
      <c r="J927" s="57"/>
      <c r="K927" s="57"/>
      <c r="L927" s="57"/>
      <c r="M927" s="58" t="str">
        <f t="shared" si="90"/>
        <v/>
      </c>
      <c r="N927" s="102"/>
    </row>
    <row r="928" spans="1:14">
      <c r="A928" s="97" t="str">
        <f t="shared" si="87"/>
        <v/>
      </c>
      <c r="B928" s="98" t="str">
        <f t="shared" si="88"/>
        <v/>
      </c>
      <c r="C928" s="99"/>
      <c r="D928" s="100"/>
      <c r="E928" s="100"/>
      <c r="F928" s="57"/>
      <c r="G928" s="58">
        <f t="shared" si="89"/>
        <v>0</v>
      </c>
      <c r="H928" s="58">
        <f>IF(E928="",0,IFERROR(VLOOKUP(E928,档案费管理台账!$D$4:$H$1000,5,0),0))</f>
        <v>0</v>
      </c>
      <c r="I928" s="57"/>
      <c r="J928" s="57"/>
      <c r="K928" s="57"/>
      <c r="L928" s="57"/>
      <c r="M928" s="58" t="str">
        <f t="shared" si="90"/>
        <v/>
      </c>
      <c r="N928" s="102"/>
    </row>
    <row r="929" spans="1:14">
      <c r="A929" s="97" t="str">
        <f t="shared" si="87"/>
        <v/>
      </c>
      <c r="B929" s="98" t="str">
        <f t="shared" si="88"/>
        <v/>
      </c>
      <c r="C929" s="99"/>
      <c r="D929" s="100"/>
      <c r="E929" s="100"/>
      <c r="F929" s="57"/>
      <c r="G929" s="58">
        <f t="shared" si="89"/>
        <v>0</v>
      </c>
      <c r="H929" s="58">
        <f>IF(E929="",0,IFERROR(VLOOKUP(E929,档案费管理台账!$D$4:$H$1000,5,0),0))</f>
        <v>0</v>
      </c>
      <c r="I929" s="57"/>
      <c r="J929" s="57"/>
      <c r="K929" s="57"/>
      <c r="L929" s="57"/>
      <c r="M929" s="58" t="str">
        <f t="shared" si="90"/>
        <v/>
      </c>
      <c r="N929" s="102"/>
    </row>
    <row r="930" spans="1:14">
      <c r="A930" s="97" t="str">
        <f t="shared" si="87"/>
        <v/>
      </c>
      <c r="B930" s="98" t="str">
        <f t="shared" si="88"/>
        <v/>
      </c>
      <c r="C930" s="99"/>
      <c r="D930" s="100"/>
      <c r="E930" s="100"/>
      <c r="F930" s="57"/>
      <c r="G930" s="58">
        <f t="shared" si="89"/>
        <v>0</v>
      </c>
      <c r="H930" s="58">
        <f>IF(E930="",0,IFERROR(VLOOKUP(E930,档案费管理台账!$D$4:$H$1000,5,0),0))</f>
        <v>0</v>
      </c>
      <c r="I930" s="57"/>
      <c r="J930" s="57"/>
      <c r="K930" s="57"/>
      <c r="L930" s="57"/>
      <c r="M930" s="58" t="str">
        <f t="shared" si="90"/>
        <v/>
      </c>
      <c r="N930" s="102"/>
    </row>
    <row r="931" spans="1:14">
      <c r="A931" s="97" t="str">
        <f t="shared" si="87"/>
        <v/>
      </c>
      <c r="B931" s="98" t="str">
        <f t="shared" si="88"/>
        <v/>
      </c>
      <c r="C931" s="99"/>
      <c r="D931" s="100"/>
      <c r="E931" s="100"/>
      <c r="F931" s="57"/>
      <c r="G931" s="58">
        <f t="shared" si="89"/>
        <v>0</v>
      </c>
      <c r="H931" s="58">
        <f>IF(E931="",0,IFERROR(VLOOKUP(E931,档案费管理台账!$D$4:$H$1000,5,0),0))</f>
        <v>0</v>
      </c>
      <c r="I931" s="57"/>
      <c r="J931" s="57"/>
      <c r="K931" s="57"/>
      <c r="L931" s="57"/>
      <c r="M931" s="58" t="str">
        <f t="shared" si="90"/>
        <v/>
      </c>
      <c r="N931" s="102"/>
    </row>
    <row r="932" spans="1:14">
      <c r="A932" s="97" t="str">
        <f t="shared" si="87"/>
        <v/>
      </c>
      <c r="B932" s="98" t="str">
        <f t="shared" si="88"/>
        <v/>
      </c>
      <c r="C932" s="99"/>
      <c r="D932" s="100"/>
      <c r="E932" s="100"/>
      <c r="F932" s="57"/>
      <c r="G932" s="58">
        <f t="shared" si="89"/>
        <v>0</v>
      </c>
      <c r="H932" s="58">
        <f>IF(E932="",0,IFERROR(VLOOKUP(E932,档案费管理台账!$D$4:$H$1000,5,0),0))</f>
        <v>0</v>
      </c>
      <c r="I932" s="57"/>
      <c r="J932" s="57"/>
      <c r="K932" s="57"/>
      <c r="L932" s="57"/>
      <c r="M932" s="58" t="str">
        <f t="shared" si="90"/>
        <v/>
      </c>
      <c r="N932" s="102"/>
    </row>
    <row r="933" spans="1:14">
      <c r="A933" s="97" t="str">
        <f t="shared" si="87"/>
        <v/>
      </c>
      <c r="B933" s="98" t="str">
        <f t="shared" si="88"/>
        <v/>
      </c>
      <c r="C933" s="99"/>
      <c r="D933" s="100"/>
      <c r="E933" s="100"/>
      <c r="F933" s="57"/>
      <c r="G933" s="58">
        <f t="shared" si="89"/>
        <v>0</v>
      </c>
      <c r="H933" s="58">
        <f>IF(E933="",0,IFERROR(VLOOKUP(E933,档案费管理台账!$D$4:$H$1000,5,0),0))</f>
        <v>0</v>
      </c>
      <c r="I933" s="57"/>
      <c r="J933" s="57"/>
      <c r="K933" s="57"/>
      <c r="L933" s="57"/>
      <c r="M933" s="58" t="str">
        <f t="shared" si="90"/>
        <v/>
      </c>
      <c r="N933" s="102"/>
    </row>
    <row r="934" spans="1:14">
      <c r="A934" s="97" t="str">
        <f t="shared" si="87"/>
        <v/>
      </c>
      <c r="B934" s="98" t="str">
        <f t="shared" si="88"/>
        <v/>
      </c>
      <c r="C934" s="99"/>
      <c r="D934" s="100"/>
      <c r="E934" s="100"/>
      <c r="F934" s="57"/>
      <c r="G934" s="58">
        <f t="shared" si="89"/>
        <v>0</v>
      </c>
      <c r="H934" s="58">
        <f>IF(E934="",0,IFERROR(VLOOKUP(E934,档案费管理台账!$D$4:$H$1000,5,0),0))</f>
        <v>0</v>
      </c>
      <c r="I934" s="57"/>
      <c r="J934" s="57"/>
      <c r="K934" s="57"/>
      <c r="L934" s="57"/>
      <c r="M934" s="58" t="str">
        <f t="shared" si="90"/>
        <v/>
      </c>
      <c r="N934" s="102"/>
    </row>
    <row r="935" spans="1:14">
      <c r="A935" s="97" t="str">
        <f t="shared" si="87"/>
        <v/>
      </c>
      <c r="B935" s="98" t="str">
        <f t="shared" si="88"/>
        <v/>
      </c>
      <c r="C935" s="99"/>
      <c r="D935" s="100"/>
      <c r="E935" s="100"/>
      <c r="F935" s="57"/>
      <c r="G935" s="58">
        <f t="shared" si="89"/>
        <v>0</v>
      </c>
      <c r="H935" s="58">
        <f>IF(E935="",0,IFERROR(VLOOKUP(E935,档案费管理台账!$D$4:$H$1000,5,0),0))</f>
        <v>0</v>
      </c>
      <c r="I935" s="57"/>
      <c r="J935" s="57"/>
      <c r="K935" s="57"/>
      <c r="L935" s="57"/>
      <c r="M935" s="58" t="str">
        <f t="shared" si="90"/>
        <v/>
      </c>
      <c r="N935" s="102"/>
    </row>
    <row r="936" spans="1:14">
      <c r="A936" s="97" t="str">
        <f t="shared" si="87"/>
        <v/>
      </c>
      <c r="B936" s="98" t="str">
        <f t="shared" si="88"/>
        <v/>
      </c>
      <c r="C936" s="99"/>
      <c r="D936" s="100"/>
      <c r="E936" s="100"/>
      <c r="F936" s="57"/>
      <c r="G936" s="58">
        <f t="shared" si="89"/>
        <v>0</v>
      </c>
      <c r="H936" s="58">
        <f>IF(E936="",0,IFERROR(VLOOKUP(E936,档案费管理台账!$D$4:$H$1000,5,0),0))</f>
        <v>0</v>
      </c>
      <c r="I936" s="57"/>
      <c r="J936" s="57"/>
      <c r="K936" s="57"/>
      <c r="L936" s="57"/>
      <c r="M936" s="58" t="str">
        <f t="shared" si="90"/>
        <v/>
      </c>
      <c r="N936" s="102"/>
    </row>
    <row r="937" spans="1:14">
      <c r="A937" s="97" t="str">
        <f t="shared" si="87"/>
        <v/>
      </c>
      <c r="B937" s="98" t="str">
        <f t="shared" si="88"/>
        <v/>
      </c>
      <c r="C937" s="99"/>
      <c r="D937" s="100"/>
      <c r="E937" s="100"/>
      <c r="F937" s="57"/>
      <c r="G937" s="58">
        <f t="shared" si="89"/>
        <v>0</v>
      </c>
      <c r="H937" s="58">
        <f>IF(E937="",0,IFERROR(VLOOKUP(E937,档案费管理台账!$D$4:$H$1000,5,0),0))</f>
        <v>0</v>
      </c>
      <c r="I937" s="57"/>
      <c r="J937" s="57"/>
      <c r="K937" s="57"/>
      <c r="L937" s="57"/>
      <c r="M937" s="58" t="str">
        <f t="shared" si="90"/>
        <v/>
      </c>
      <c r="N937" s="102"/>
    </row>
    <row r="938" spans="1:14">
      <c r="A938" s="97" t="str">
        <f t="shared" si="87"/>
        <v/>
      </c>
      <c r="B938" s="98" t="str">
        <f t="shared" si="88"/>
        <v/>
      </c>
      <c r="C938" s="99"/>
      <c r="D938" s="100"/>
      <c r="E938" s="100"/>
      <c r="F938" s="57"/>
      <c r="G938" s="58">
        <f t="shared" si="89"/>
        <v>0</v>
      </c>
      <c r="H938" s="58">
        <f>IF(E938="",0,IFERROR(VLOOKUP(E938,档案费管理台账!$D$4:$H$1000,5,0),0))</f>
        <v>0</v>
      </c>
      <c r="I938" s="57"/>
      <c r="J938" s="57"/>
      <c r="K938" s="57"/>
      <c r="L938" s="57"/>
      <c r="M938" s="58" t="str">
        <f t="shared" si="90"/>
        <v/>
      </c>
      <c r="N938" s="102"/>
    </row>
    <row r="939" spans="1:14">
      <c r="A939" s="97" t="str">
        <f t="shared" si="87"/>
        <v/>
      </c>
      <c r="B939" s="98" t="str">
        <f t="shared" si="88"/>
        <v/>
      </c>
      <c r="C939" s="99"/>
      <c r="D939" s="100"/>
      <c r="E939" s="100"/>
      <c r="F939" s="57"/>
      <c r="G939" s="58">
        <f t="shared" si="89"/>
        <v>0</v>
      </c>
      <c r="H939" s="58">
        <f>IF(E939="",0,IFERROR(VLOOKUP(E939,档案费管理台账!$D$4:$H$1000,5,0),0))</f>
        <v>0</v>
      </c>
      <c r="I939" s="57"/>
      <c r="J939" s="57"/>
      <c r="K939" s="57"/>
      <c r="L939" s="57"/>
      <c r="M939" s="58" t="str">
        <f t="shared" si="90"/>
        <v/>
      </c>
      <c r="N939" s="102"/>
    </row>
    <row r="940" spans="1:14">
      <c r="A940" s="97" t="str">
        <f t="shared" ref="A940:A1000" si="91">IF(D940="","",ROW()-42)</f>
        <v/>
      </c>
      <c r="B940" s="98" t="str">
        <f t="shared" ref="B940:B1000" si="92">IF(C940="","",MONTH(C940)&amp;"月")</f>
        <v/>
      </c>
      <c r="C940" s="99"/>
      <c r="D940" s="100"/>
      <c r="E940" s="100"/>
      <c r="F940" s="57"/>
      <c r="G940" s="58">
        <f t="shared" si="89"/>
        <v>0</v>
      </c>
      <c r="H940" s="58">
        <f>IF(E940="",0,IFERROR(VLOOKUP(E940,档案费管理台账!$D$4:$H$1000,5,0),0))</f>
        <v>0</v>
      </c>
      <c r="I940" s="57"/>
      <c r="J940" s="57"/>
      <c r="K940" s="57"/>
      <c r="L940" s="57"/>
      <c r="M940" s="58" t="str">
        <f t="shared" si="90"/>
        <v/>
      </c>
      <c r="N940" s="102"/>
    </row>
    <row r="941" spans="1:14">
      <c r="A941" s="97" t="str">
        <f t="shared" si="91"/>
        <v/>
      </c>
      <c r="B941" s="98" t="str">
        <f t="shared" si="92"/>
        <v/>
      </c>
      <c r="C941" s="99"/>
      <c r="D941" s="100"/>
      <c r="E941" s="100"/>
      <c r="F941" s="57"/>
      <c r="G941" s="58">
        <f t="shared" ref="G941:G1000" si="93">IF(F941="",0,F941*$K$41)</f>
        <v>0</v>
      </c>
      <c r="H941" s="58">
        <f>IF(E941="",0,IFERROR(VLOOKUP(E941,档案费管理台账!$D$4:$H$1000,5,0),0))</f>
        <v>0</v>
      </c>
      <c r="I941" s="57"/>
      <c r="J941" s="57"/>
      <c r="K941" s="57"/>
      <c r="L941" s="57"/>
      <c r="M941" s="58" t="str">
        <f t="shared" ref="M941:M1000" si="94">IF(C941="","",ROUND(M940+G941-I941-J941-K941-L941-H941,2))</f>
        <v/>
      </c>
      <c r="N941" s="102"/>
    </row>
    <row r="942" spans="1:14">
      <c r="A942" s="97" t="str">
        <f t="shared" si="91"/>
        <v/>
      </c>
      <c r="B942" s="98" t="str">
        <f t="shared" si="92"/>
        <v/>
      </c>
      <c r="C942" s="99"/>
      <c r="D942" s="100"/>
      <c r="E942" s="100"/>
      <c r="F942" s="57"/>
      <c r="G942" s="58">
        <f t="shared" si="93"/>
        <v>0</v>
      </c>
      <c r="H942" s="58">
        <f>IF(E942="",0,IFERROR(VLOOKUP(E942,档案费管理台账!$D$4:$H$1000,5,0),0))</f>
        <v>0</v>
      </c>
      <c r="I942" s="57"/>
      <c r="J942" s="57"/>
      <c r="K942" s="57"/>
      <c r="L942" s="57"/>
      <c r="M942" s="58" t="str">
        <f t="shared" si="94"/>
        <v/>
      </c>
      <c r="N942" s="102"/>
    </row>
    <row r="943" spans="1:14">
      <c r="A943" s="97" t="str">
        <f t="shared" si="91"/>
        <v/>
      </c>
      <c r="B943" s="98" t="str">
        <f t="shared" si="92"/>
        <v/>
      </c>
      <c r="C943" s="99"/>
      <c r="D943" s="100"/>
      <c r="E943" s="100"/>
      <c r="F943" s="57"/>
      <c r="G943" s="58">
        <f t="shared" si="93"/>
        <v>0</v>
      </c>
      <c r="H943" s="58">
        <f>IF(E943="",0,IFERROR(VLOOKUP(E943,档案费管理台账!$D$4:$H$1000,5,0),0))</f>
        <v>0</v>
      </c>
      <c r="I943" s="57"/>
      <c r="J943" s="57"/>
      <c r="K943" s="57"/>
      <c r="L943" s="57"/>
      <c r="M943" s="58" t="str">
        <f t="shared" si="94"/>
        <v/>
      </c>
      <c r="N943" s="102"/>
    </row>
    <row r="944" spans="1:14">
      <c r="A944" s="97" t="str">
        <f t="shared" si="91"/>
        <v/>
      </c>
      <c r="B944" s="98" t="str">
        <f t="shared" si="92"/>
        <v/>
      </c>
      <c r="C944" s="99"/>
      <c r="D944" s="100"/>
      <c r="E944" s="100"/>
      <c r="F944" s="57"/>
      <c r="G944" s="58">
        <f t="shared" si="93"/>
        <v>0</v>
      </c>
      <c r="H944" s="58">
        <f>IF(E944="",0,IFERROR(VLOOKUP(E944,档案费管理台账!$D$4:$H$1000,5,0),0))</f>
        <v>0</v>
      </c>
      <c r="I944" s="57"/>
      <c r="J944" s="57"/>
      <c r="K944" s="57"/>
      <c r="L944" s="57"/>
      <c r="M944" s="58" t="str">
        <f t="shared" si="94"/>
        <v/>
      </c>
      <c r="N944" s="102"/>
    </row>
    <row r="945" spans="1:14">
      <c r="A945" s="97" t="str">
        <f t="shared" si="91"/>
        <v/>
      </c>
      <c r="B945" s="98" t="str">
        <f t="shared" si="92"/>
        <v/>
      </c>
      <c r="C945" s="99"/>
      <c r="D945" s="100"/>
      <c r="E945" s="100"/>
      <c r="F945" s="57"/>
      <c r="G945" s="58">
        <f t="shared" si="93"/>
        <v>0</v>
      </c>
      <c r="H945" s="58">
        <f>IF(E945="",0,IFERROR(VLOOKUP(E945,档案费管理台账!$D$4:$H$1000,5,0),0))</f>
        <v>0</v>
      </c>
      <c r="I945" s="57"/>
      <c r="J945" s="57"/>
      <c r="K945" s="57"/>
      <c r="L945" s="57"/>
      <c r="M945" s="58" t="str">
        <f t="shared" si="94"/>
        <v/>
      </c>
      <c r="N945" s="102"/>
    </row>
    <row r="946" spans="1:14">
      <c r="A946" s="97" t="str">
        <f t="shared" si="91"/>
        <v/>
      </c>
      <c r="B946" s="98" t="str">
        <f t="shared" si="92"/>
        <v/>
      </c>
      <c r="C946" s="99"/>
      <c r="D946" s="100"/>
      <c r="E946" s="100"/>
      <c r="F946" s="57"/>
      <c r="G946" s="58">
        <f t="shared" si="93"/>
        <v>0</v>
      </c>
      <c r="H946" s="58">
        <f>IF(E946="",0,IFERROR(VLOOKUP(E946,档案费管理台账!$D$4:$H$1000,5,0),0))</f>
        <v>0</v>
      </c>
      <c r="I946" s="57"/>
      <c r="J946" s="57"/>
      <c r="K946" s="57"/>
      <c r="L946" s="57"/>
      <c r="M946" s="58" t="str">
        <f t="shared" si="94"/>
        <v/>
      </c>
      <c r="N946" s="102"/>
    </row>
    <row r="947" spans="1:14">
      <c r="A947" s="97" t="str">
        <f t="shared" si="91"/>
        <v/>
      </c>
      <c r="B947" s="98" t="str">
        <f t="shared" si="92"/>
        <v/>
      </c>
      <c r="C947" s="99"/>
      <c r="D947" s="100"/>
      <c r="E947" s="100"/>
      <c r="F947" s="57"/>
      <c r="G947" s="58">
        <f t="shared" si="93"/>
        <v>0</v>
      </c>
      <c r="H947" s="58">
        <f>IF(E947="",0,IFERROR(VLOOKUP(E947,档案费管理台账!$D$4:$H$1000,5,0),0))</f>
        <v>0</v>
      </c>
      <c r="I947" s="57"/>
      <c r="J947" s="57"/>
      <c r="K947" s="57"/>
      <c r="L947" s="57"/>
      <c r="M947" s="58" t="str">
        <f t="shared" si="94"/>
        <v/>
      </c>
      <c r="N947" s="102"/>
    </row>
    <row r="948" spans="1:14">
      <c r="A948" s="97" t="str">
        <f t="shared" si="91"/>
        <v/>
      </c>
      <c r="B948" s="98" t="str">
        <f t="shared" si="92"/>
        <v/>
      </c>
      <c r="C948" s="99"/>
      <c r="D948" s="100"/>
      <c r="E948" s="100"/>
      <c r="F948" s="57"/>
      <c r="G948" s="58">
        <f t="shared" si="93"/>
        <v>0</v>
      </c>
      <c r="H948" s="58">
        <f>IF(E948="",0,IFERROR(VLOOKUP(E948,档案费管理台账!$D$4:$H$1000,5,0),0))</f>
        <v>0</v>
      </c>
      <c r="I948" s="57"/>
      <c r="J948" s="57"/>
      <c r="K948" s="57"/>
      <c r="L948" s="57"/>
      <c r="M948" s="58" t="str">
        <f t="shared" si="94"/>
        <v/>
      </c>
      <c r="N948" s="102"/>
    </row>
    <row r="949" spans="1:14">
      <c r="A949" s="97" t="str">
        <f t="shared" si="91"/>
        <v/>
      </c>
      <c r="B949" s="98" t="str">
        <f t="shared" si="92"/>
        <v/>
      </c>
      <c r="C949" s="99"/>
      <c r="D949" s="100"/>
      <c r="E949" s="100"/>
      <c r="F949" s="57"/>
      <c r="G949" s="58">
        <f t="shared" si="93"/>
        <v>0</v>
      </c>
      <c r="H949" s="58">
        <f>IF(E949="",0,IFERROR(VLOOKUP(E949,档案费管理台账!$D$4:$H$1000,5,0),0))</f>
        <v>0</v>
      </c>
      <c r="I949" s="57"/>
      <c r="J949" s="57"/>
      <c r="K949" s="57"/>
      <c r="L949" s="57"/>
      <c r="M949" s="58" t="str">
        <f t="shared" si="94"/>
        <v/>
      </c>
      <c r="N949" s="102"/>
    </row>
    <row r="950" spans="1:14">
      <c r="A950" s="97" t="str">
        <f t="shared" si="91"/>
        <v/>
      </c>
      <c r="B950" s="98" t="str">
        <f t="shared" si="92"/>
        <v/>
      </c>
      <c r="C950" s="99"/>
      <c r="D950" s="100"/>
      <c r="E950" s="100"/>
      <c r="F950" s="57"/>
      <c r="G950" s="58">
        <f t="shared" si="93"/>
        <v>0</v>
      </c>
      <c r="H950" s="58">
        <f>IF(E950="",0,IFERROR(VLOOKUP(E950,档案费管理台账!$D$4:$H$1000,5,0),0))</f>
        <v>0</v>
      </c>
      <c r="I950" s="57"/>
      <c r="J950" s="57"/>
      <c r="K950" s="57"/>
      <c r="L950" s="57"/>
      <c r="M950" s="58" t="str">
        <f t="shared" si="94"/>
        <v/>
      </c>
      <c r="N950" s="102"/>
    </row>
    <row r="951" spans="1:14">
      <c r="A951" s="97" t="str">
        <f t="shared" si="91"/>
        <v/>
      </c>
      <c r="B951" s="98" t="str">
        <f t="shared" si="92"/>
        <v/>
      </c>
      <c r="C951" s="99"/>
      <c r="D951" s="100"/>
      <c r="E951" s="100"/>
      <c r="F951" s="57"/>
      <c r="G951" s="58">
        <f t="shared" si="93"/>
        <v>0</v>
      </c>
      <c r="H951" s="58">
        <f>IF(E951="",0,IFERROR(VLOOKUP(E951,档案费管理台账!$D$4:$H$1000,5,0),0))</f>
        <v>0</v>
      </c>
      <c r="I951" s="57"/>
      <c r="J951" s="57"/>
      <c r="K951" s="57"/>
      <c r="L951" s="57"/>
      <c r="M951" s="58" t="str">
        <f t="shared" si="94"/>
        <v/>
      </c>
      <c r="N951" s="102"/>
    </row>
    <row r="952" spans="1:14">
      <c r="A952" s="97" t="str">
        <f t="shared" si="91"/>
        <v/>
      </c>
      <c r="B952" s="98" t="str">
        <f t="shared" si="92"/>
        <v/>
      </c>
      <c r="C952" s="99"/>
      <c r="D952" s="100"/>
      <c r="E952" s="100"/>
      <c r="F952" s="57"/>
      <c r="G952" s="58">
        <f t="shared" si="93"/>
        <v>0</v>
      </c>
      <c r="H952" s="58">
        <f>IF(E952="",0,IFERROR(VLOOKUP(E952,档案费管理台账!$D$4:$H$1000,5,0),0))</f>
        <v>0</v>
      </c>
      <c r="I952" s="57"/>
      <c r="J952" s="57"/>
      <c r="K952" s="57"/>
      <c r="L952" s="57"/>
      <c r="M952" s="58" t="str">
        <f t="shared" si="94"/>
        <v/>
      </c>
      <c r="N952" s="102"/>
    </row>
    <row r="953" spans="1:14">
      <c r="A953" s="97" t="str">
        <f t="shared" si="91"/>
        <v/>
      </c>
      <c r="B953" s="98" t="str">
        <f t="shared" si="92"/>
        <v/>
      </c>
      <c r="C953" s="99"/>
      <c r="D953" s="100"/>
      <c r="E953" s="100"/>
      <c r="F953" s="57"/>
      <c r="G953" s="58">
        <f t="shared" si="93"/>
        <v>0</v>
      </c>
      <c r="H953" s="58">
        <f>IF(E953="",0,IFERROR(VLOOKUP(E953,档案费管理台账!$D$4:$H$1000,5,0),0))</f>
        <v>0</v>
      </c>
      <c r="I953" s="57"/>
      <c r="J953" s="57"/>
      <c r="K953" s="57"/>
      <c r="L953" s="57"/>
      <c r="M953" s="58" t="str">
        <f t="shared" si="94"/>
        <v/>
      </c>
      <c r="N953" s="102"/>
    </row>
    <row r="954" spans="1:14">
      <c r="A954" s="97" t="str">
        <f t="shared" si="91"/>
        <v/>
      </c>
      <c r="B954" s="98" t="str">
        <f t="shared" si="92"/>
        <v/>
      </c>
      <c r="C954" s="99"/>
      <c r="D954" s="100"/>
      <c r="E954" s="100"/>
      <c r="F954" s="57"/>
      <c r="G954" s="58">
        <f t="shared" si="93"/>
        <v>0</v>
      </c>
      <c r="H954" s="58">
        <f>IF(E954="",0,IFERROR(VLOOKUP(E954,档案费管理台账!$D$4:$H$1000,5,0),0))</f>
        <v>0</v>
      </c>
      <c r="I954" s="57"/>
      <c r="J954" s="57"/>
      <c r="K954" s="57"/>
      <c r="L954" s="57"/>
      <c r="M954" s="58" t="str">
        <f t="shared" si="94"/>
        <v/>
      </c>
      <c r="N954" s="102"/>
    </row>
    <row r="955" spans="1:14">
      <c r="A955" s="97" t="str">
        <f t="shared" si="91"/>
        <v/>
      </c>
      <c r="B955" s="98" t="str">
        <f t="shared" si="92"/>
        <v/>
      </c>
      <c r="C955" s="99"/>
      <c r="D955" s="100"/>
      <c r="E955" s="100"/>
      <c r="F955" s="57"/>
      <c r="G955" s="58">
        <f t="shared" si="93"/>
        <v>0</v>
      </c>
      <c r="H955" s="58">
        <f>IF(E955="",0,IFERROR(VLOOKUP(E955,档案费管理台账!$D$4:$H$1000,5,0),0))</f>
        <v>0</v>
      </c>
      <c r="I955" s="57"/>
      <c r="J955" s="57"/>
      <c r="K955" s="57"/>
      <c r="L955" s="57"/>
      <c r="M955" s="58" t="str">
        <f t="shared" si="94"/>
        <v/>
      </c>
      <c r="N955" s="102"/>
    </row>
    <row r="956" spans="1:14">
      <c r="A956" s="97" t="str">
        <f t="shared" si="91"/>
        <v/>
      </c>
      <c r="B956" s="98" t="str">
        <f t="shared" si="92"/>
        <v/>
      </c>
      <c r="C956" s="99"/>
      <c r="D956" s="100"/>
      <c r="E956" s="100"/>
      <c r="F956" s="57"/>
      <c r="G956" s="58">
        <f t="shared" si="93"/>
        <v>0</v>
      </c>
      <c r="H956" s="58">
        <f>IF(E956="",0,IFERROR(VLOOKUP(E956,档案费管理台账!$D$4:$H$1000,5,0),0))</f>
        <v>0</v>
      </c>
      <c r="I956" s="57"/>
      <c r="J956" s="57"/>
      <c r="K956" s="57"/>
      <c r="L956" s="57"/>
      <c r="M956" s="58" t="str">
        <f t="shared" si="94"/>
        <v/>
      </c>
      <c r="N956" s="102"/>
    </row>
    <row r="957" spans="1:14">
      <c r="A957" s="97" t="str">
        <f t="shared" si="91"/>
        <v/>
      </c>
      <c r="B957" s="98" t="str">
        <f t="shared" si="92"/>
        <v/>
      </c>
      <c r="C957" s="99"/>
      <c r="D957" s="100"/>
      <c r="E957" s="100"/>
      <c r="F957" s="57"/>
      <c r="G957" s="58">
        <f t="shared" si="93"/>
        <v>0</v>
      </c>
      <c r="H957" s="58">
        <f>IF(E957="",0,IFERROR(VLOOKUP(E957,档案费管理台账!$D$4:$H$1000,5,0),0))</f>
        <v>0</v>
      </c>
      <c r="I957" s="57"/>
      <c r="J957" s="57"/>
      <c r="K957" s="57"/>
      <c r="L957" s="57"/>
      <c r="M957" s="58" t="str">
        <f t="shared" si="94"/>
        <v/>
      </c>
      <c r="N957" s="102"/>
    </row>
    <row r="958" spans="1:14">
      <c r="A958" s="97" t="str">
        <f t="shared" si="91"/>
        <v/>
      </c>
      <c r="B958" s="98" t="str">
        <f t="shared" si="92"/>
        <v/>
      </c>
      <c r="C958" s="99"/>
      <c r="D958" s="100"/>
      <c r="E958" s="100"/>
      <c r="F958" s="57"/>
      <c r="G958" s="58">
        <f t="shared" si="93"/>
        <v>0</v>
      </c>
      <c r="H958" s="58">
        <f>IF(E958="",0,IFERROR(VLOOKUP(E958,档案费管理台账!$D$4:$H$1000,5,0),0))</f>
        <v>0</v>
      </c>
      <c r="I958" s="57"/>
      <c r="J958" s="57"/>
      <c r="K958" s="57"/>
      <c r="L958" s="57"/>
      <c r="M958" s="58" t="str">
        <f t="shared" si="94"/>
        <v/>
      </c>
      <c r="N958" s="102"/>
    </row>
    <row r="959" spans="1:14">
      <c r="A959" s="97" t="str">
        <f t="shared" si="91"/>
        <v/>
      </c>
      <c r="B959" s="98" t="str">
        <f t="shared" si="92"/>
        <v/>
      </c>
      <c r="C959" s="99"/>
      <c r="D959" s="100"/>
      <c r="E959" s="100"/>
      <c r="F959" s="57"/>
      <c r="G959" s="58">
        <f t="shared" si="93"/>
        <v>0</v>
      </c>
      <c r="H959" s="58">
        <f>IF(E959="",0,IFERROR(VLOOKUP(E959,档案费管理台账!$D$4:$H$1000,5,0),0))</f>
        <v>0</v>
      </c>
      <c r="I959" s="57"/>
      <c r="J959" s="57"/>
      <c r="K959" s="57"/>
      <c r="L959" s="57"/>
      <c r="M959" s="58" t="str">
        <f t="shared" si="94"/>
        <v/>
      </c>
      <c r="N959" s="102"/>
    </row>
    <row r="960" spans="1:14">
      <c r="A960" s="97" t="str">
        <f t="shared" si="91"/>
        <v/>
      </c>
      <c r="B960" s="98" t="str">
        <f t="shared" si="92"/>
        <v/>
      </c>
      <c r="C960" s="99"/>
      <c r="D960" s="100"/>
      <c r="E960" s="100"/>
      <c r="F960" s="57"/>
      <c r="G960" s="58">
        <f t="shared" si="93"/>
        <v>0</v>
      </c>
      <c r="H960" s="58">
        <f>IF(E960="",0,IFERROR(VLOOKUP(E960,档案费管理台账!$D$4:$H$1000,5,0),0))</f>
        <v>0</v>
      </c>
      <c r="I960" s="57"/>
      <c r="J960" s="57"/>
      <c r="K960" s="57"/>
      <c r="L960" s="57"/>
      <c r="M960" s="58" t="str">
        <f t="shared" si="94"/>
        <v/>
      </c>
      <c r="N960" s="102"/>
    </row>
    <row r="961" spans="1:14">
      <c r="A961" s="97" t="str">
        <f t="shared" si="91"/>
        <v/>
      </c>
      <c r="B961" s="98" t="str">
        <f t="shared" si="92"/>
        <v/>
      </c>
      <c r="C961" s="99"/>
      <c r="D961" s="100"/>
      <c r="E961" s="100"/>
      <c r="F961" s="57"/>
      <c r="G961" s="58">
        <f t="shared" si="93"/>
        <v>0</v>
      </c>
      <c r="H961" s="58">
        <f>IF(E961="",0,IFERROR(VLOOKUP(E961,档案费管理台账!$D$4:$H$1000,5,0),0))</f>
        <v>0</v>
      </c>
      <c r="I961" s="57"/>
      <c r="J961" s="57"/>
      <c r="K961" s="57"/>
      <c r="L961" s="57"/>
      <c r="M961" s="58" t="str">
        <f t="shared" si="94"/>
        <v/>
      </c>
      <c r="N961" s="102"/>
    </row>
    <row r="962" spans="1:14">
      <c r="A962" s="97" t="str">
        <f t="shared" si="91"/>
        <v/>
      </c>
      <c r="B962" s="98" t="str">
        <f t="shared" si="92"/>
        <v/>
      </c>
      <c r="C962" s="99"/>
      <c r="D962" s="100"/>
      <c r="E962" s="100"/>
      <c r="F962" s="57"/>
      <c r="G962" s="58">
        <f t="shared" si="93"/>
        <v>0</v>
      </c>
      <c r="H962" s="58">
        <f>IF(E962="",0,IFERROR(VLOOKUP(E962,档案费管理台账!$D$4:$H$1000,5,0),0))</f>
        <v>0</v>
      </c>
      <c r="I962" s="57"/>
      <c r="J962" s="57"/>
      <c r="K962" s="57"/>
      <c r="L962" s="57"/>
      <c r="M962" s="58" t="str">
        <f t="shared" si="94"/>
        <v/>
      </c>
      <c r="N962" s="102"/>
    </row>
    <row r="963" spans="1:14">
      <c r="A963" s="97" t="str">
        <f t="shared" si="91"/>
        <v/>
      </c>
      <c r="B963" s="98" t="str">
        <f t="shared" si="92"/>
        <v/>
      </c>
      <c r="C963" s="99"/>
      <c r="D963" s="100"/>
      <c r="E963" s="100"/>
      <c r="F963" s="57"/>
      <c r="G963" s="58">
        <f t="shared" si="93"/>
        <v>0</v>
      </c>
      <c r="H963" s="58">
        <f>IF(E963="",0,IFERROR(VLOOKUP(E963,档案费管理台账!$D$4:$H$1000,5,0),0))</f>
        <v>0</v>
      </c>
      <c r="I963" s="57"/>
      <c r="J963" s="57"/>
      <c r="K963" s="57"/>
      <c r="L963" s="57"/>
      <c r="M963" s="58" t="str">
        <f t="shared" si="94"/>
        <v/>
      </c>
      <c r="N963" s="102"/>
    </row>
    <row r="964" spans="1:14">
      <c r="A964" s="97" t="str">
        <f t="shared" si="91"/>
        <v/>
      </c>
      <c r="B964" s="98" t="str">
        <f t="shared" si="92"/>
        <v/>
      </c>
      <c r="C964" s="99"/>
      <c r="D964" s="100"/>
      <c r="E964" s="100"/>
      <c r="F964" s="57"/>
      <c r="G964" s="58">
        <f t="shared" si="93"/>
        <v>0</v>
      </c>
      <c r="H964" s="58">
        <f>IF(E964="",0,IFERROR(VLOOKUP(E964,档案费管理台账!$D$4:$H$1000,5,0),0))</f>
        <v>0</v>
      </c>
      <c r="I964" s="57"/>
      <c r="J964" s="57"/>
      <c r="K964" s="57"/>
      <c r="L964" s="57"/>
      <c r="M964" s="58" t="str">
        <f t="shared" si="94"/>
        <v/>
      </c>
      <c r="N964" s="102"/>
    </row>
    <row r="965" spans="1:14">
      <c r="A965" s="97" t="str">
        <f t="shared" si="91"/>
        <v/>
      </c>
      <c r="B965" s="98" t="str">
        <f t="shared" si="92"/>
        <v/>
      </c>
      <c r="C965" s="99"/>
      <c r="D965" s="100"/>
      <c r="E965" s="100"/>
      <c r="F965" s="57"/>
      <c r="G965" s="58">
        <f t="shared" si="93"/>
        <v>0</v>
      </c>
      <c r="H965" s="58">
        <f>IF(E965="",0,IFERROR(VLOOKUP(E965,档案费管理台账!$D$4:$H$1000,5,0),0))</f>
        <v>0</v>
      </c>
      <c r="I965" s="57"/>
      <c r="J965" s="57"/>
      <c r="K965" s="57"/>
      <c r="L965" s="57"/>
      <c r="M965" s="58" t="str">
        <f t="shared" si="94"/>
        <v/>
      </c>
      <c r="N965" s="102"/>
    </row>
    <row r="966" spans="1:14">
      <c r="A966" s="97" t="str">
        <f t="shared" si="91"/>
        <v/>
      </c>
      <c r="B966" s="98" t="str">
        <f t="shared" si="92"/>
        <v/>
      </c>
      <c r="C966" s="99"/>
      <c r="D966" s="100"/>
      <c r="E966" s="100"/>
      <c r="F966" s="57"/>
      <c r="G966" s="58">
        <f t="shared" si="93"/>
        <v>0</v>
      </c>
      <c r="H966" s="58">
        <f>IF(E966="",0,IFERROR(VLOOKUP(E966,档案费管理台账!$D$4:$H$1000,5,0),0))</f>
        <v>0</v>
      </c>
      <c r="I966" s="57"/>
      <c r="J966" s="57"/>
      <c r="K966" s="57"/>
      <c r="L966" s="57"/>
      <c r="M966" s="58" t="str">
        <f t="shared" si="94"/>
        <v/>
      </c>
      <c r="N966" s="102"/>
    </row>
    <row r="967" spans="1:14">
      <c r="A967" s="97" t="str">
        <f t="shared" si="91"/>
        <v/>
      </c>
      <c r="B967" s="98" t="str">
        <f t="shared" si="92"/>
        <v/>
      </c>
      <c r="C967" s="99"/>
      <c r="D967" s="100"/>
      <c r="E967" s="100"/>
      <c r="F967" s="57"/>
      <c r="G967" s="58">
        <f t="shared" si="93"/>
        <v>0</v>
      </c>
      <c r="H967" s="58">
        <f>IF(E967="",0,IFERROR(VLOOKUP(E967,档案费管理台账!$D$4:$H$1000,5,0),0))</f>
        <v>0</v>
      </c>
      <c r="I967" s="57"/>
      <c r="J967" s="57"/>
      <c r="K967" s="57"/>
      <c r="L967" s="57"/>
      <c r="M967" s="58" t="str">
        <f t="shared" si="94"/>
        <v/>
      </c>
      <c r="N967" s="102"/>
    </row>
    <row r="968" spans="1:14">
      <c r="A968" s="97" t="str">
        <f t="shared" si="91"/>
        <v/>
      </c>
      <c r="B968" s="98" t="str">
        <f t="shared" si="92"/>
        <v/>
      </c>
      <c r="C968" s="99"/>
      <c r="D968" s="100"/>
      <c r="E968" s="100"/>
      <c r="F968" s="57"/>
      <c r="G968" s="58">
        <f t="shared" si="93"/>
        <v>0</v>
      </c>
      <c r="H968" s="58">
        <f>IF(E968="",0,IFERROR(VLOOKUP(E968,档案费管理台账!$D$4:$H$1000,5,0),0))</f>
        <v>0</v>
      </c>
      <c r="I968" s="57"/>
      <c r="J968" s="57"/>
      <c r="K968" s="57"/>
      <c r="L968" s="57"/>
      <c r="M968" s="58" t="str">
        <f t="shared" si="94"/>
        <v/>
      </c>
      <c r="N968" s="102"/>
    </row>
    <row r="969" spans="1:14">
      <c r="A969" s="97" t="str">
        <f t="shared" si="91"/>
        <v/>
      </c>
      <c r="B969" s="98" t="str">
        <f t="shared" si="92"/>
        <v/>
      </c>
      <c r="C969" s="99"/>
      <c r="D969" s="100"/>
      <c r="E969" s="100"/>
      <c r="F969" s="57"/>
      <c r="G969" s="58">
        <f t="shared" si="93"/>
        <v>0</v>
      </c>
      <c r="H969" s="58">
        <f>IF(E969="",0,IFERROR(VLOOKUP(E969,档案费管理台账!$D$4:$H$1000,5,0),0))</f>
        <v>0</v>
      </c>
      <c r="I969" s="57"/>
      <c r="J969" s="57"/>
      <c r="K969" s="57"/>
      <c r="L969" s="57"/>
      <c r="M969" s="58" t="str">
        <f t="shared" si="94"/>
        <v/>
      </c>
      <c r="N969" s="102"/>
    </row>
    <row r="970" spans="1:14">
      <c r="A970" s="97" t="str">
        <f t="shared" si="91"/>
        <v/>
      </c>
      <c r="B970" s="98" t="str">
        <f t="shared" si="92"/>
        <v/>
      </c>
      <c r="C970" s="99"/>
      <c r="D970" s="100"/>
      <c r="E970" s="100"/>
      <c r="F970" s="57"/>
      <c r="G970" s="58">
        <f t="shared" si="93"/>
        <v>0</v>
      </c>
      <c r="H970" s="58">
        <f>IF(E970="",0,IFERROR(VLOOKUP(E970,档案费管理台账!$D$4:$H$1000,5,0),0))</f>
        <v>0</v>
      </c>
      <c r="I970" s="57"/>
      <c r="J970" s="57"/>
      <c r="K970" s="57"/>
      <c r="L970" s="57"/>
      <c r="M970" s="58" t="str">
        <f t="shared" si="94"/>
        <v/>
      </c>
      <c r="N970" s="102"/>
    </row>
    <row r="971" spans="1:14">
      <c r="A971" s="97" t="str">
        <f t="shared" si="91"/>
        <v/>
      </c>
      <c r="B971" s="98" t="str">
        <f t="shared" si="92"/>
        <v/>
      </c>
      <c r="C971" s="99"/>
      <c r="D971" s="100"/>
      <c r="E971" s="100"/>
      <c r="F971" s="57"/>
      <c r="G971" s="58">
        <f t="shared" si="93"/>
        <v>0</v>
      </c>
      <c r="H971" s="58">
        <f>IF(E971="",0,IFERROR(VLOOKUP(E971,档案费管理台账!$D$4:$H$1000,5,0),0))</f>
        <v>0</v>
      </c>
      <c r="I971" s="57"/>
      <c r="J971" s="57"/>
      <c r="K971" s="57"/>
      <c r="L971" s="57"/>
      <c r="M971" s="58" t="str">
        <f t="shared" si="94"/>
        <v/>
      </c>
      <c r="N971" s="102"/>
    </row>
    <row r="972" spans="1:14">
      <c r="A972" s="97" t="str">
        <f t="shared" si="91"/>
        <v/>
      </c>
      <c r="B972" s="98" t="str">
        <f t="shared" si="92"/>
        <v/>
      </c>
      <c r="C972" s="99"/>
      <c r="D972" s="100"/>
      <c r="E972" s="100"/>
      <c r="F972" s="57"/>
      <c r="G972" s="58">
        <f t="shared" si="93"/>
        <v>0</v>
      </c>
      <c r="H972" s="58">
        <f>IF(E972="",0,IFERROR(VLOOKUP(E972,档案费管理台账!$D$4:$H$1000,5,0),0))</f>
        <v>0</v>
      </c>
      <c r="I972" s="57"/>
      <c r="J972" s="57"/>
      <c r="K972" s="57"/>
      <c r="L972" s="57"/>
      <c r="M972" s="58" t="str">
        <f t="shared" si="94"/>
        <v/>
      </c>
      <c r="N972" s="102"/>
    </row>
    <row r="973" spans="1:14">
      <c r="A973" s="97" t="str">
        <f t="shared" si="91"/>
        <v/>
      </c>
      <c r="B973" s="98" t="str">
        <f t="shared" si="92"/>
        <v/>
      </c>
      <c r="C973" s="99"/>
      <c r="D973" s="100"/>
      <c r="E973" s="100"/>
      <c r="F973" s="57"/>
      <c r="G973" s="58">
        <f t="shared" si="93"/>
        <v>0</v>
      </c>
      <c r="H973" s="58">
        <f>IF(E973="",0,IFERROR(VLOOKUP(E973,档案费管理台账!$D$4:$H$1000,5,0),0))</f>
        <v>0</v>
      </c>
      <c r="I973" s="57"/>
      <c r="J973" s="57"/>
      <c r="K973" s="57"/>
      <c r="L973" s="57"/>
      <c r="M973" s="58" t="str">
        <f t="shared" si="94"/>
        <v/>
      </c>
      <c r="N973" s="102"/>
    </row>
    <row r="974" spans="1:14">
      <c r="A974" s="97" t="str">
        <f t="shared" si="91"/>
        <v/>
      </c>
      <c r="B974" s="98" t="str">
        <f t="shared" si="92"/>
        <v/>
      </c>
      <c r="C974" s="99"/>
      <c r="D974" s="100"/>
      <c r="E974" s="100"/>
      <c r="F974" s="57"/>
      <c r="G974" s="58">
        <f t="shared" si="93"/>
        <v>0</v>
      </c>
      <c r="H974" s="58">
        <f>IF(E974="",0,IFERROR(VLOOKUP(E974,档案费管理台账!$D$4:$H$1000,5,0),0))</f>
        <v>0</v>
      </c>
      <c r="I974" s="57"/>
      <c r="J974" s="57"/>
      <c r="K974" s="57"/>
      <c r="L974" s="57"/>
      <c r="M974" s="58" t="str">
        <f t="shared" si="94"/>
        <v/>
      </c>
      <c r="N974" s="102"/>
    </row>
    <row r="975" spans="1:14">
      <c r="A975" s="97" t="str">
        <f t="shared" si="91"/>
        <v/>
      </c>
      <c r="B975" s="98" t="str">
        <f t="shared" si="92"/>
        <v/>
      </c>
      <c r="C975" s="99"/>
      <c r="D975" s="100"/>
      <c r="E975" s="100"/>
      <c r="F975" s="57"/>
      <c r="G975" s="58">
        <f t="shared" si="93"/>
        <v>0</v>
      </c>
      <c r="H975" s="58">
        <f>IF(E975="",0,IFERROR(VLOOKUP(E975,档案费管理台账!$D$4:$H$1000,5,0),0))</f>
        <v>0</v>
      </c>
      <c r="I975" s="57"/>
      <c r="J975" s="57"/>
      <c r="K975" s="57"/>
      <c r="L975" s="57"/>
      <c r="M975" s="58" t="str">
        <f t="shared" si="94"/>
        <v/>
      </c>
      <c r="N975" s="102"/>
    </row>
    <row r="976" spans="1:14">
      <c r="A976" s="97" t="str">
        <f t="shared" si="91"/>
        <v/>
      </c>
      <c r="B976" s="98" t="str">
        <f t="shared" si="92"/>
        <v/>
      </c>
      <c r="C976" s="99"/>
      <c r="D976" s="100"/>
      <c r="E976" s="100"/>
      <c r="F976" s="57"/>
      <c r="G976" s="58">
        <f t="shared" si="93"/>
        <v>0</v>
      </c>
      <c r="H976" s="58">
        <f>IF(E976="",0,IFERROR(VLOOKUP(E976,档案费管理台账!$D$4:$H$1000,5,0),0))</f>
        <v>0</v>
      </c>
      <c r="I976" s="57"/>
      <c r="J976" s="57"/>
      <c r="K976" s="57"/>
      <c r="L976" s="57"/>
      <c r="M976" s="58" t="str">
        <f t="shared" si="94"/>
        <v/>
      </c>
      <c r="N976" s="102"/>
    </row>
    <row r="977" spans="1:14">
      <c r="A977" s="97" t="str">
        <f t="shared" si="91"/>
        <v/>
      </c>
      <c r="B977" s="98" t="str">
        <f t="shared" si="92"/>
        <v/>
      </c>
      <c r="C977" s="99"/>
      <c r="D977" s="100"/>
      <c r="E977" s="100"/>
      <c r="F977" s="57"/>
      <c r="G977" s="58">
        <f t="shared" si="93"/>
        <v>0</v>
      </c>
      <c r="H977" s="58">
        <f>IF(E977="",0,IFERROR(VLOOKUP(E977,档案费管理台账!$D$4:$H$1000,5,0),0))</f>
        <v>0</v>
      </c>
      <c r="I977" s="57"/>
      <c r="J977" s="57"/>
      <c r="K977" s="57"/>
      <c r="L977" s="57"/>
      <c r="M977" s="58" t="str">
        <f t="shared" si="94"/>
        <v/>
      </c>
      <c r="N977" s="102"/>
    </row>
    <row r="978" spans="1:14">
      <c r="A978" s="97" t="str">
        <f t="shared" si="91"/>
        <v/>
      </c>
      <c r="B978" s="98" t="str">
        <f t="shared" si="92"/>
        <v/>
      </c>
      <c r="C978" s="99"/>
      <c r="D978" s="100"/>
      <c r="E978" s="100"/>
      <c r="F978" s="57"/>
      <c r="G978" s="58">
        <f t="shared" si="93"/>
        <v>0</v>
      </c>
      <c r="H978" s="58">
        <f>IF(E978="",0,IFERROR(VLOOKUP(E978,档案费管理台账!$D$4:$H$1000,5,0),0))</f>
        <v>0</v>
      </c>
      <c r="I978" s="57"/>
      <c r="J978" s="57"/>
      <c r="K978" s="57"/>
      <c r="L978" s="57"/>
      <c r="M978" s="58" t="str">
        <f t="shared" si="94"/>
        <v/>
      </c>
      <c r="N978" s="102"/>
    </row>
    <row r="979" spans="1:14">
      <c r="A979" s="97" t="str">
        <f t="shared" si="91"/>
        <v/>
      </c>
      <c r="B979" s="98" t="str">
        <f t="shared" si="92"/>
        <v/>
      </c>
      <c r="C979" s="99"/>
      <c r="D979" s="100"/>
      <c r="E979" s="100"/>
      <c r="F979" s="57"/>
      <c r="G979" s="58">
        <f t="shared" si="93"/>
        <v>0</v>
      </c>
      <c r="H979" s="58">
        <f>IF(E979="",0,IFERROR(VLOOKUP(E979,档案费管理台账!$D$4:$H$1000,5,0),0))</f>
        <v>0</v>
      </c>
      <c r="I979" s="57"/>
      <c r="J979" s="57"/>
      <c r="K979" s="57"/>
      <c r="L979" s="57"/>
      <c r="M979" s="58" t="str">
        <f t="shared" si="94"/>
        <v/>
      </c>
      <c r="N979" s="102"/>
    </row>
    <row r="980" spans="1:14">
      <c r="A980" s="97" t="str">
        <f t="shared" si="91"/>
        <v/>
      </c>
      <c r="B980" s="98" t="str">
        <f t="shared" si="92"/>
        <v/>
      </c>
      <c r="C980" s="99"/>
      <c r="D980" s="100"/>
      <c r="E980" s="100"/>
      <c r="F980" s="57"/>
      <c r="G980" s="58">
        <f t="shared" si="93"/>
        <v>0</v>
      </c>
      <c r="H980" s="58">
        <f>IF(E980="",0,IFERROR(VLOOKUP(E980,档案费管理台账!$D$4:$H$1000,5,0),0))</f>
        <v>0</v>
      </c>
      <c r="I980" s="57"/>
      <c r="J980" s="57"/>
      <c r="K980" s="57"/>
      <c r="L980" s="57"/>
      <c r="M980" s="58" t="str">
        <f t="shared" si="94"/>
        <v/>
      </c>
      <c r="N980" s="102"/>
    </row>
    <row r="981" spans="1:14">
      <c r="A981" s="97" t="str">
        <f t="shared" si="91"/>
        <v/>
      </c>
      <c r="B981" s="98" t="str">
        <f t="shared" si="92"/>
        <v/>
      </c>
      <c r="C981" s="99"/>
      <c r="D981" s="100"/>
      <c r="E981" s="100"/>
      <c r="F981" s="57"/>
      <c r="G981" s="58">
        <f t="shared" si="93"/>
        <v>0</v>
      </c>
      <c r="H981" s="58">
        <f>IF(E981="",0,IFERROR(VLOOKUP(E981,档案费管理台账!$D$4:$H$1000,5,0),0))</f>
        <v>0</v>
      </c>
      <c r="I981" s="57"/>
      <c r="J981" s="57"/>
      <c r="K981" s="57"/>
      <c r="L981" s="57"/>
      <c r="M981" s="58" t="str">
        <f t="shared" si="94"/>
        <v/>
      </c>
      <c r="N981" s="102"/>
    </row>
    <row r="982" spans="1:14">
      <c r="A982" s="97" t="str">
        <f t="shared" si="91"/>
        <v/>
      </c>
      <c r="B982" s="98" t="str">
        <f t="shared" si="92"/>
        <v/>
      </c>
      <c r="C982" s="99"/>
      <c r="D982" s="100"/>
      <c r="E982" s="100"/>
      <c r="F982" s="57"/>
      <c r="G982" s="58">
        <f t="shared" si="93"/>
        <v>0</v>
      </c>
      <c r="H982" s="58">
        <f>IF(E982="",0,IFERROR(VLOOKUP(E982,档案费管理台账!$D$4:$H$1000,5,0),0))</f>
        <v>0</v>
      </c>
      <c r="I982" s="57"/>
      <c r="J982" s="57"/>
      <c r="K982" s="57"/>
      <c r="L982" s="57"/>
      <c r="M982" s="58" t="str">
        <f t="shared" si="94"/>
        <v/>
      </c>
      <c r="N982" s="102"/>
    </row>
    <row r="983" spans="1:14">
      <c r="A983" s="97" t="str">
        <f t="shared" si="91"/>
        <v/>
      </c>
      <c r="B983" s="98" t="str">
        <f t="shared" si="92"/>
        <v/>
      </c>
      <c r="C983" s="99"/>
      <c r="D983" s="100"/>
      <c r="E983" s="100"/>
      <c r="F983" s="57"/>
      <c r="G983" s="58">
        <f t="shared" si="93"/>
        <v>0</v>
      </c>
      <c r="H983" s="58">
        <f>IF(E983="",0,IFERROR(VLOOKUP(E983,档案费管理台账!$D$4:$H$1000,5,0),0))</f>
        <v>0</v>
      </c>
      <c r="I983" s="57"/>
      <c r="J983" s="57"/>
      <c r="K983" s="57"/>
      <c r="L983" s="57"/>
      <c r="M983" s="58" t="str">
        <f t="shared" si="94"/>
        <v/>
      </c>
      <c r="N983" s="102"/>
    </row>
    <row r="984" spans="1:14">
      <c r="A984" s="97" t="str">
        <f t="shared" si="91"/>
        <v/>
      </c>
      <c r="B984" s="98" t="str">
        <f t="shared" si="92"/>
        <v/>
      </c>
      <c r="C984" s="99"/>
      <c r="D984" s="100"/>
      <c r="E984" s="100"/>
      <c r="F984" s="57"/>
      <c r="G984" s="58">
        <f t="shared" si="93"/>
        <v>0</v>
      </c>
      <c r="H984" s="58">
        <f>IF(E984="",0,IFERROR(VLOOKUP(E984,档案费管理台账!$D$4:$H$1000,5,0),0))</f>
        <v>0</v>
      </c>
      <c r="I984" s="57"/>
      <c r="J984" s="57"/>
      <c r="K984" s="57"/>
      <c r="L984" s="57"/>
      <c r="M984" s="58" t="str">
        <f t="shared" si="94"/>
        <v/>
      </c>
      <c r="N984" s="102"/>
    </row>
    <row r="985" spans="1:14">
      <c r="A985" s="97" t="str">
        <f t="shared" si="91"/>
        <v/>
      </c>
      <c r="B985" s="98" t="str">
        <f t="shared" si="92"/>
        <v/>
      </c>
      <c r="C985" s="99"/>
      <c r="D985" s="100"/>
      <c r="E985" s="100"/>
      <c r="F985" s="57"/>
      <c r="G985" s="58">
        <f t="shared" si="93"/>
        <v>0</v>
      </c>
      <c r="H985" s="58">
        <f>IF(E985="",0,IFERROR(VLOOKUP(E985,档案费管理台账!$D$4:$H$1000,5,0),0))</f>
        <v>0</v>
      </c>
      <c r="I985" s="57"/>
      <c r="J985" s="57"/>
      <c r="K985" s="57"/>
      <c r="L985" s="57"/>
      <c r="M985" s="58" t="str">
        <f t="shared" si="94"/>
        <v/>
      </c>
      <c r="N985" s="102"/>
    </row>
    <row r="986" spans="1:14">
      <c r="A986" s="97" t="str">
        <f t="shared" si="91"/>
        <v/>
      </c>
      <c r="B986" s="98" t="str">
        <f t="shared" si="92"/>
        <v/>
      </c>
      <c r="C986" s="99"/>
      <c r="D986" s="100"/>
      <c r="E986" s="100"/>
      <c r="F986" s="57"/>
      <c r="G986" s="58">
        <f t="shared" si="93"/>
        <v>0</v>
      </c>
      <c r="H986" s="58">
        <f>IF(E986="",0,IFERROR(VLOOKUP(E986,档案费管理台账!$D$4:$H$1000,5,0),0))</f>
        <v>0</v>
      </c>
      <c r="I986" s="57"/>
      <c r="J986" s="57"/>
      <c r="K986" s="57"/>
      <c r="L986" s="57"/>
      <c r="M986" s="58" t="str">
        <f t="shared" si="94"/>
        <v/>
      </c>
      <c r="N986" s="102"/>
    </row>
    <row r="987" spans="1:14">
      <c r="A987" s="97" t="str">
        <f t="shared" si="91"/>
        <v/>
      </c>
      <c r="B987" s="98" t="str">
        <f t="shared" si="92"/>
        <v/>
      </c>
      <c r="C987" s="99"/>
      <c r="D987" s="100"/>
      <c r="E987" s="100"/>
      <c r="F987" s="57"/>
      <c r="G987" s="58">
        <f t="shared" si="93"/>
        <v>0</v>
      </c>
      <c r="H987" s="58">
        <f>IF(E987="",0,IFERROR(VLOOKUP(E987,档案费管理台账!$D$4:$H$1000,5,0),0))</f>
        <v>0</v>
      </c>
      <c r="I987" s="57"/>
      <c r="J987" s="57"/>
      <c r="K987" s="57"/>
      <c r="L987" s="57"/>
      <c r="M987" s="58" t="str">
        <f t="shared" si="94"/>
        <v/>
      </c>
      <c r="N987" s="102"/>
    </row>
    <row r="988" spans="1:14">
      <c r="A988" s="97" t="str">
        <f t="shared" si="91"/>
        <v/>
      </c>
      <c r="B988" s="98" t="str">
        <f t="shared" si="92"/>
        <v/>
      </c>
      <c r="C988" s="99"/>
      <c r="D988" s="100"/>
      <c r="E988" s="100"/>
      <c r="F988" s="57"/>
      <c r="G988" s="58">
        <f t="shared" si="93"/>
        <v>0</v>
      </c>
      <c r="H988" s="58">
        <f>IF(E988="",0,IFERROR(VLOOKUP(E988,档案费管理台账!$D$4:$H$1000,5,0),0))</f>
        <v>0</v>
      </c>
      <c r="I988" s="57"/>
      <c r="J988" s="57"/>
      <c r="K988" s="57"/>
      <c r="L988" s="57"/>
      <c r="M988" s="58" t="str">
        <f t="shared" si="94"/>
        <v/>
      </c>
      <c r="N988" s="102"/>
    </row>
    <row r="989" spans="1:14">
      <c r="A989" s="97" t="str">
        <f t="shared" si="91"/>
        <v/>
      </c>
      <c r="B989" s="98" t="str">
        <f t="shared" si="92"/>
        <v/>
      </c>
      <c r="C989" s="99"/>
      <c r="D989" s="100"/>
      <c r="E989" s="100"/>
      <c r="F989" s="57"/>
      <c r="G989" s="58">
        <f t="shared" si="93"/>
        <v>0</v>
      </c>
      <c r="H989" s="58">
        <f>IF(E989="",0,IFERROR(VLOOKUP(E989,档案费管理台账!$D$4:$H$1000,5,0),0))</f>
        <v>0</v>
      </c>
      <c r="I989" s="57"/>
      <c r="J989" s="57"/>
      <c r="K989" s="57"/>
      <c r="L989" s="57"/>
      <c r="M989" s="58" t="str">
        <f t="shared" si="94"/>
        <v/>
      </c>
      <c r="N989" s="102"/>
    </row>
    <row r="990" spans="1:14">
      <c r="A990" s="97" t="str">
        <f t="shared" si="91"/>
        <v/>
      </c>
      <c r="B990" s="98" t="str">
        <f t="shared" si="92"/>
        <v/>
      </c>
      <c r="C990" s="99"/>
      <c r="D990" s="100"/>
      <c r="E990" s="100"/>
      <c r="F990" s="57"/>
      <c r="G990" s="58">
        <f t="shared" si="93"/>
        <v>0</v>
      </c>
      <c r="H990" s="58">
        <f>IF(E990="",0,IFERROR(VLOOKUP(E990,档案费管理台账!$D$4:$H$1000,5,0),0))</f>
        <v>0</v>
      </c>
      <c r="I990" s="57"/>
      <c r="J990" s="57"/>
      <c r="K990" s="57"/>
      <c r="L990" s="57"/>
      <c r="M990" s="58" t="str">
        <f t="shared" si="94"/>
        <v/>
      </c>
      <c r="N990" s="102"/>
    </row>
    <row r="991" spans="1:14">
      <c r="A991" s="97" t="str">
        <f t="shared" si="91"/>
        <v/>
      </c>
      <c r="B991" s="98" t="str">
        <f t="shared" si="92"/>
        <v/>
      </c>
      <c r="C991" s="99"/>
      <c r="D991" s="100"/>
      <c r="E991" s="100"/>
      <c r="F991" s="57"/>
      <c r="G991" s="58">
        <f t="shared" si="93"/>
        <v>0</v>
      </c>
      <c r="H991" s="58">
        <f>IF(E991="",0,IFERROR(VLOOKUP(E991,档案费管理台账!$D$4:$H$1000,5,0),0))</f>
        <v>0</v>
      </c>
      <c r="I991" s="57"/>
      <c r="J991" s="57"/>
      <c r="K991" s="57"/>
      <c r="L991" s="57"/>
      <c r="M991" s="58" t="str">
        <f t="shared" si="94"/>
        <v/>
      </c>
      <c r="N991" s="102"/>
    </row>
    <row r="992" spans="1:14">
      <c r="A992" s="97" t="str">
        <f t="shared" si="91"/>
        <v/>
      </c>
      <c r="B992" s="98" t="str">
        <f t="shared" si="92"/>
        <v/>
      </c>
      <c r="C992" s="99"/>
      <c r="D992" s="100"/>
      <c r="E992" s="100"/>
      <c r="F992" s="57"/>
      <c r="G992" s="58">
        <f t="shared" si="93"/>
        <v>0</v>
      </c>
      <c r="H992" s="58">
        <f>IF(E992="",0,IFERROR(VLOOKUP(E992,档案费管理台账!$D$4:$H$1000,5,0),0))</f>
        <v>0</v>
      </c>
      <c r="I992" s="57"/>
      <c r="J992" s="57"/>
      <c r="K992" s="57"/>
      <c r="L992" s="57"/>
      <c r="M992" s="58" t="str">
        <f t="shared" si="94"/>
        <v/>
      </c>
      <c r="N992" s="102"/>
    </row>
    <row r="993" spans="1:14">
      <c r="A993" s="97" t="str">
        <f t="shared" si="91"/>
        <v/>
      </c>
      <c r="B993" s="98" t="str">
        <f t="shared" si="92"/>
        <v/>
      </c>
      <c r="C993" s="99"/>
      <c r="D993" s="100"/>
      <c r="E993" s="100"/>
      <c r="F993" s="57"/>
      <c r="G993" s="58">
        <f t="shared" si="93"/>
        <v>0</v>
      </c>
      <c r="H993" s="58">
        <f>IF(E993="",0,IFERROR(VLOOKUP(E993,档案费管理台账!$D$4:$H$1000,5,0),0))</f>
        <v>0</v>
      </c>
      <c r="I993" s="57"/>
      <c r="J993" s="57"/>
      <c r="K993" s="57"/>
      <c r="L993" s="57"/>
      <c r="M993" s="58" t="str">
        <f t="shared" si="94"/>
        <v/>
      </c>
      <c r="N993" s="102"/>
    </row>
    <row r="994" spans="1:14">
      <c r="A994" s="97" t="str">
        <f t="shared" si="91"/>
        <v/>
      </c>
      <c r="B994" s="98" t="str">
        <f t="shared" si="92"/>
        <v/>
      </c>
      <c r="C994" s="99"/>
      <c r="D994" s="100"/>
      <c r="E994" s="100"/>
      <c r="F994" s="57"/>
      <c r="G994" s="58">
        <f t="shared" si="93"/>
        <v>0</v>
      </c>
      <c r="H994" s="58">
        <f>IF(E994="",0,IFERROR(VLOOKUP(E994,档案费管理台账!$D$4:$H$1000,5,0),0))</f>
        <v>0</v>
      </c>
      <c r="I994" s="57"/>
      <c r="J994" s="57"/>
      <c r="K994" s="57"/>
      <c r="L994" s="57"/>
      <c r="M994" s="58" t="str">
        <f t="shared" si="94"/>
        <v/>
      </c>
      <c r="N994" s="102"/>
    </row>
    <row r="995" spans="1:14">
      <c r="A995" s="97" t="str">
        <f t="shared" si="91"/>
        <v/>
      </c>
      <c r="B995" s="98" t="str">
        <f t="shared" si="92"/>
        <v/>
      </c>
      <c r="C995" s="99"/>
      <c r="D995" s="100"/>
      <c r="E995" s="100"/>
      <c r="F995" s="57"/>
      <c r="G995" s="58">
        <f t="shared" si="93"/>
        <v>0</v>
      </c>
      <c r="H995" s="58">
        <f>IF(E995="",0,IFERROR(VLOOKUP(E995,档案费管理台账!$D$4:$H$1000,5,0),0))</f>
        <v>0</v>
      </c>
      <c r="I995" s="57"/>
      <c r="J995" s="57"/>
      <c r="K995" s="57"/>
      <c r="L995" s="57"/>
      <c r="M995" s="58" t="str">
        <f t="shared" si="94"/>
        <v/>
      </c>
      <c r="N995" s="102"/>
    </row>
    <row r="996" spans="1:14">
      <c r="A996" s="97" t="str">
        <f t="shared" si="91"/>
        <v/>
      </c>
      <c r="B996" s="98" t="str">
        <f t="shared" si="92"/>
        <v/>
      </c>
      <c r="C996" s="99"/>
      <c r="D996" s="100"/>
      <c r="E996" s="100"/>
      <c r="F996" s="57"/>
      <c r="G996" s="58">
        <f t="shared" si="93"/>
        <v>0</v>
      </c>
      <c r="H996" s="58">
        <f>IF(E996="",0,IFERROR(VLOOKUP(E996,档案费管理台账!$D$4:$H$1000,5,0),0))</f>
        <v>0</v>
      </c>
      <c r="I996" s="57"/>
      <c r="J996" s="57"/>
      <c r="K996" s="57"/>
      <c r="L996" s="57"/>
      <c r="M996" s="58" t="str">
        <f t="shared" si="94"/>
        <v/>
      </c>
      <c r="N996" s="102"/>
    </row>
    <row r="997" spans="1:14">
      <c r="A997" s="97" t="str">
        <f t="shared" si="91"/>
        <v/>
      </c>
      <c r="B997" s="98" t="str">
        <f t="shared" si="92"/>
        <v/>
      </c>
      <c r="C997" s="99"/>
      <c r="D997" s="100"/>
      <c r="E997" s="100"/>
      <c r="F997" s="57"/>
      <c r="G997" s="58">
        <f t="shared" si="93"/>
        <v>0</v>
      </c>
      <c r="H997" s="58">
        <f>IF(E997="",0,IFERROR(VLOOKUP(E997,档案费管理台账!$D$4:$H$1000,5,0),0))</f>
        <v>0</v>
      </c>
      <c r="I997" s="57"/>
      <c r="J997" s="57"/>
      <c r="K997" s="57"/>
      <c r="L997" s="57"/>
      <c r="M997" s="58" t="str">
        <f t="shared" si="94"/>
        <v/>
      </c>
      <c r="N997" s="102"/>
    </row>
    <row r="998" spans="1:14">
      <c r="A998" s="97" t="str">
        <f t="shared" si="91"/>
        <v/>
      </c>
      <c r="B998" s="98" t="str">
        <f t="shared" si="92"/>
        <v/>
      </c>
      <c r="C998" s="99"/>
      <c r="D998" s="100"/>
      <c r="E998" s="100"/>
      <c r="F998" s="57"/>
      <c r="G998" s="58">
        <f t="shared" si="93"/>
        <v>0</v>
      </c>
      <c r="H998" s="58">
        <f>IF(E998="",0,IFERROR(VLOOKUP(E998,档案费管理台账!$D$4:$H$1000,5,0),0))</f>
        <v>0</v>
      </c>
      <c r="I998" s="57"/>
      <c r="J998" s="57"/>
      <c r="K998" s="57"/>
      <c r="L998" s="57"/>
      <c r="M998" s="58" t="str">
        <f t="shared" si="94"/>
        <v/>
      </c>
      <c r="N998" s="102"/>
    </row>
    <row r="999" spans="1:14">
      <c r="A999" s="97" t="str">
        <f t="shared" si="91"/>
        <v/>
      </c>
      <c r="B999" s="98" t="str">
        <f t="shared" si="92"/>
        <v/>
      </c>
      <c r="C999" s="99"/>
      <c r="D999" s="100"/>
      <c r="E999" s="100"/>
      <c r="F999" s="57"/>
      <c r="G999" s="58">
        <f t="shared" si="93"/>
        <v>0</v>
      </c>
      <c r="H999" s="58">
        <f>IF(E999="",0,IFERROR(VLOOKUP(E999,档案费管理台账!$D$4:$H$1000,5,0),0))</f>
        <v>0</v>
      </c>
      <c r="I999" s="57"/>
      <c r="J999" s="57"/>
      <c r="K999" s="57"/>
      <c r="L999" s="57"/>
      <c r="M999" s="58" t="str">
        <f t="shared" si="94"/>
        <v/>
      </c>
      <c r="N999" s="102"/>
    </row>
    <row r="1000" spans="1:14">
      <c r="A1000" s="97" t="str">
        <f t="shared" si="91"/>
        <v/>
      </c>
      <c r="B1000" s="98" t="str">
        <f t="shared" si="92"/>
        <v/>
      </c>
      <c r="C1000" s="99"/>
      <c r="D1000" s="100"/>
      <c r="E1000" s="100"/>
      <c r="F1000" s="57"/>
      <c r="G1000" s="58">
        <f t="shared" si="93"/>
        <v>0</v>
      </c>
      <c r="H1000" s="58">
        <f>IF(E1000="",0,IFERROR(VLOOKUP(E1000,档案费管理台账!$D$4:$H$1000,5,0),0))</f>
        <v>0</v>
      </c>
      <c r="I1000" s="57"/>
      <c r="J1000" s="57"/>
      <c r="K1000" s="57"/>
      <c r="L1000" s="57"/>
      <c r="M1000" s="58" t="str">
        <f t="shared" si="94"/>
        <v/>
      </c>
      <c r="N1000" s="102"/>
    </row>
  </sheetData>
  <mergeCells count="39">
    <mergeCell ref="D1:F1"/>
    <mergeCell ref="G1:H1"/>
    <mergeCell ref="J1:K1"/>
    <mergeCell ref="L1:O1"/>
    <mergeCell ref="H3:Q3"/>
    <mergeCell ref="A5:T5"/>
    <mergeCell ref="H6:O6"/>
    <mergeCell ref="P6:S6"/>
    <mergeCell ref="J7:K7"/>
    <mergeCell ref="L7:M7"/>
    <mergeCell ref="P7:Q7"/>
    <mergeCell ref="A23:Y23"/>
    <mergeCell ref="D24:G24"/>
    <mergeCell ref="H24:N24"/>
    <mergeCell ref="O24:S24"/>
    <mergeCell ref="A41:I41"/>
    <mergeCell ref="A6:A8"/>
    <mergeCell ref="A24:A25"/>
    <mergeCell ref="B6:B8"/>
    <mergeCell ref="B24:B25"/>
    <mergeCell ref="C6:C8"/>
    <mergeCell ref="C24:C25"/>
    <mergeCell ref="D6:D8"/>
    <mergeCell ref="E6:E8"/>
    <mergeCell ref="F6:F8"/>
    <mergeCell ref="G6:G8"/>
    <mergeCell ref="R7:R8"/>
    <mergeCell ref="S7:S8"/>
    <mergeCell ref="T6:T8"/>
    <mergeCell ref="T24:T25"/>
    <mergeCell ref="U6:U8"/>
    <mergeCell ref="U24:U25"/>
    <mergeCell ref="V24:V25"/>
    <mergeCell ref="W24:W25"/>
    <mergeCell ref="X24:X25"/>
    <mergeCell ref="Y24:Y25"/>
    <mergeCell ref="Z24:Z25"/>
    <mergeCell ref="AA24:AA25"/>
    <mergeCell ref="AB24:AB25"/>
  </mergeCells>
  <hyperlinks>
    <hyperlink ref="C1" location="项目管理台账!A1" display="返回"/>
  </hyperlinks>
  <pageMargins left="0.7" right="0.7" top="0.75" bottom="0.75" header="0.3" footer="0.3"/>
  <pageSetup paperSize="9" orientation="portrait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AD1000"/>
  <sheetViews>
    <sheetView showGridLines="0" topLeftCell="A15" workbookViewId="0">
      <pane xSplit="1" topLeftCell="B1" activePane="topRight" state="frozen"/>
      <selection/>
      <selection pane="topRight" activeCell="B1" sqref="B1"/>
    </sheetView>
  </sheetViews>
  <sheetFormatPr defaultColWidth="9" defaultRowHeight="14.4"/>
  <cols>
    <col min="1" max="1" width="10.462962962963" customWidth="1"/>
    <col min="2" max="2" width="11.7962962962963" style="29" customWidth="1"/>
    <col min="3" max="3" width="12.2037037037037" style="47" customWidth="1"/>
    <col min="4" max="4" width="20.0648148148148" style="132" customWidth="1"/>
    <col min="5" max="5" width="15.537037037037" customWidth="1"/>
    <col min="6" max="6" width="13.6018518518519" customWidth="1"/>
    <col min="7" max="7" width="12.7962962962963" customWidth="1"/>
    <col min="8" max="8" width="12.537037037037" customWidth="1"/>
    <col min="9" max="9" width="13.3333333333333" customWidth="1"/>
    <col min="10" max="10" width="13.2037037037037" customWidth="1"/>
    <col min="11" max="11" width="14.2037037037037" customWidth="1"/>
    <col min="12" max="12" width="15.3333333333333" customWidth="1"/>
    <col min="13" max="13" width="14.9351851851852" customWidth="1"/>
    <col min="14" max="14" width="16.0648148148148" style="29" customWidth="1"/>
    <col min="15" max="15" width="10.3333333333333" customWidth="1"/>
    <col min="18" max="18" width="10.9351851851852" customWidth="1"/>
    <col min="19" max="19" width="11.6018518518519" customWidth="1"/>
    <col min="20" max="20" width="19.2037037037037" customWidth="1"/>
    <col min="21" max="21" width="5.2037037037037" style="30" customWidth="1"/>
    <col min="22" max="22" width="13.462962962963" customWidth="1"/>
    <col min="23" max="23" width="11.3333333333333" style="29" customWidth="1"/>
    <col min="24" max="24" width="11.9351851851852" customWidth="1"/>
    <col min="26" max="26" width="4.53703703703704" style="30" customWidth="1"/>
    <col min="27" max="27" width="13.9351851851852" customWidth="1"/>
    <col min="28" max="28" width="13.537037037037" style="29" customWidth="1"/>
  </cols>
  <sheetData>
    <row r="1" ht="28.95" spans="1:28">
      <c r="A1" s="31" t="s">
        <v>209</v>
      </c>
      <c r="B1" s="105"/>
      <c r="C1" s="33" t="s">
        <v>118</v>
      </c>
      <c r="D1" s="34" t="s">
        <v>210</v>
      </c>
      <c r="E1" s="34"/>
      <c r="F1" s="34"/>
      <c r="G1" s="35" t="s">
        <v>16</v>
      </c>
      <c r="H1" s="35"/>
      <c r="I1" s="36" t="s">
        <v>120</v>
      </c>
      <c r="J1" s="37" t="s">
        <v>0</v>
      </c>
      <c r="K1" s="37"/>
      <c r="L1" s="38" t="s">
        <v>121</v>
      </c>
      <c r="M1" s="38"/>
      <c r="N1" s="38"/>
      <c r="O1" s="38"/>
    </row>
    <row r="2" ht="15.15"/>
    <row r="3" spans="1:28">
      <c r="E3" s="162"/>
      <c r="H3" s="39" t="s">
        <v>122</v>
      </c>
      <c r="I3" s="39"/>
      <c r="J3" s="39"/>
      <c r="K3" s="39"/>
      <c r="L3" s="39"/>
      <c r="M3" s="39"/>
      <c r="N3" s="39"/>
      <c r="O3" s="39"/>
      <c r="P3" s="39"/>
      <c r="Q3" s="39"/>
    </row>
    <row r="4" spans="1:28">
      <c r="E4" s="30"/>
      <c r="H4" s="40"/>
      <c r="I4" s="40"/>
      <c r="J4" s="40"/>
      <c r="K4" s="40"/>
      <c r="L4" s="40"/>
      <c r="M4" s="40"/>
      <c r="N4" s="79"/>
      <c r="O4" s="40"/>
      <c r="P4" s="40">
        <v>0.05</v>
      </c>
      <c r="Q4" s="40">
        <v>0.05</v>
      </c>
    </row>
    <row r="5" spans="1:28">
      <c r="A5" s="41" t="s">
        <v>123</v>
      </c>
      <c r="B5" s="41"/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</row>
    <row r="6" s="27" customFormat="1" spans="1:28">
      <c r="A6" s="42" t="s">
        <v>124</v>
      </c>
      <c r="B6" s="43" t="s">
        <v>125</v>
      </c>
      <c r="C6" s="43" t="s">
        <v>126</v>
      </c>
      <c r="D6" s="42" t="s">
        <v>127</v>
      </c>
      <c r="E6" s="42" t="s">
        <v>128</v>
      </c>
      <c r="F6" s="42" t="s">
        <v>129</v>
      </c>
      <c r="G6" s="42" t="s">
        <v>130</v>
      </c>
      <c r="H6" s="44" t="s">
        <v>131</v>
      </c>
      <c r="I6" s="44"/>
      <c r="J6" s="44"/>
      <c r="K6" s="44"/>
      <c r="L6" s="44"/>
      <c r="M6" s="44"/>
      <c r="N6" s="44"/>
      <c r="O6" s="44"/>
      <c r="P6" s="45" t="s">
        <v>132</v>
      </c>
      <c r="Q6" s="45"/>
      <c r="R6" s="45"/>
      <c r="S6" s="45"/>
      <c r="T6" s="42" t="s">
        <v>133</v>
      </c>
      <c r="U6" s="66" t="s">
        <v>134</v>
      </c>
      <c r="W6" s="47"/>
      <c r="Z6" s="48"/>
      <c r="AB6" s="47"/>
    </row>
    <row r="7" s="27" customFormat="1" spans="1:28">
      <c r="A7" s="42"/>
      <c r="B7" s="43"/>
      <c r="C7" s="43"/>
      <c r="D7" s="42"/>
      <c r="E7" s="42"/>
      <c r="F7" s="42"/>
      <c r="G7" s="42"/>
      <c r="H7" s="49" t="s">
        <v>135</v>
      </c>
      <c r="I7" s="49" t="s">
        <v>135</v>
      </c>
      <c r="J7" s="49" t="s">
        <v>136</v>
      </c>
      <c r="K7" s="49"/>
      <c r="L7" s="49" t="s">
        <v>137</v>
      </c>
      <c r="M7" s="49"/>
      <c r="N7" s="115" t="s">
        <v>138</v>
      </c>
      <c r="O7" s="49" t="s">
        <v>139</v>
      </c>
      <c r="P7" s="42" t="s">
        <v>140</v>
      </c>
      <c r="Q7" s="42"/>
      <c r="R7" s="46" t="s">
        <v>141</v>
      </c>
      <c r="S7" s="46" t="s">
        <v>142</v>
      </c>
      <c r="T7" s="42"/>
      <c r="U7" s="66"/>
      <c r="W7" s="47"/>
      <c r="Z7" s="48"/>
      <c r="AB7" s="47"/>
    </row>
    <row r="8" s="27" customFormat="1" spans="1:28">
      <c r="A8" s="42"/>
      <c r="B8" s="43"/>
      <c r="C8" s="43"/>
      <c r="D8" s="42"/>
      <c r="E8" s="42"/>
      <c r="F8" s="42"/>
      <c r="G8" s="42"/>
      <c r="H8" s="50" t="s">
        <v>143</v>
      </c>
      <c r="I8" s="50" t="s">
        <v>144</v>
      </c>
      <c r="J8" s="50" t="s">
        <v>145</v>
      </c>
      <c r="K8" s="50" t="s">
        <v>146</v>
      </c>
      <c r="L8" s="50" t="s">
        <v>147</v>
      </c>
      <c r="M8" s="50" t="s">
        <v>148</v>
      </c>
      <c r="N8" s="43" t="s">
        <v>149</v>
      </c>
      <c r="O8" s="50" t="s">
        <v>150</v>
      </c>
      <c r="P8" s="51" t="s">
        <v>151</v>
      </c>
      <c r="Q8" s="51" t="s">
        <v>152</v>
      </c>
      <c r="R8" s="46"/>
      <c r="S8" s="46"/>
      <c r="T8" s="42"/>
      <c r="U8" s="66"/>
      <c r="W8" s="47"/>
      <c r="Z8" s="48"/>
      <c r="AB8" s="47"/>
    </row>
    <row r="9" s="27" customFormat="1" spans="1:28">
      <c r="A9" s="52" t="s">
        <v>153</v>
      </c>
      <c r="B9" s="53"/>
      <c r="C9" s="53"/>
      <c r="D9" s="52"/>
      <c r="E9" s="52"/>
      <c r="F9" s="52"/>
      <c r="G9" s="52"/>
      <c r="H9" s="54">
        <f>(20%-1%-3%)*1</f>
        <v>0.16</v>
      </c>
      <c r="I9" s="54">
        <v>0.08</v>
      </c>
      <c r="J9" s="55">
        <f>10%-1%</f>
        <v>0.09</v>
      </c>
      <c r="K9" s="54">
        <f>2%</f>
        <v>0.02</v>
      </c>
      <c r="L9" s="55">
        <v>0.005</v>
      </c>
      <c r="M9" s="55">
        <v>0.005</v>
      </c>
      <c r="N9" s="139">
        <f>(0.5%-0.1%)-0.08%+0.08%</f>
        <v>0.004</v>
      </c>
      <c r="O9" s="55">
        <f>0.8%</f>
        <v>0.008</v>
      </c>
      <c r="P9" s="54">
        <v>0.05</v>
      </c>
      <c r="Q9" s="54">
        <v>0.05</v>
      </c>
      <c r="R9" s="56"/>
      <c r="S9" s="56"/>
      <c r="T9" s="52"/>
      <c r="U9" s="106"/>
      <c r="W9" s="47"/>
      <c r="Z9" s="48"/>
      <c r="AB9" s="47"/>
    </row>
    <row r="10" spans="1:28">
      <c r="A10" s="39" t="s">
        <v>154</v>
      </c>
      <c r="B10" s="57">
        <v>6326</v>
      </c>
      <c r="C10" s="163">
        <v>6326</v>
      </c>
      <c r="D10" s="133">
        <v>6326</v>
      </c>
      <c r="E10" s="57">
        <v>6326</v>
      </c>
      <c r="F10" s="57">
        <v>6326</v>
      </c>
      <c r="G10" s="57">
        <v>6000</v>
      </c>
      <c r="H10" s="58">
        <f>ROUND(B10*$H$9,2)</f>
        <v>1012.16</v>
      </c>
      <c r="I10" s="58">
        <f>ROUND(B10*$I$9,2)</f>
        <v>506.08</v>
      </c>
      <c r="J10" s="58">
        <f>ROUND(C10*$J$9,2)</f>
        <v>569.34</v>
      </c>
      <c r="K10" s="58">
        <f>IF(OR(C10="",C10=0),0,ROUND(C10*$K$9+3,2))</f>
        <v>129.52</v>
      </c>
      <c r="L10" s="58">
        <f>ROUND(D10*$L$9,2)</f>
        <v>31.63</v>
      </c>
      <c r="M10" s="58">
        <f>ROUND(D10*$M$9,2)</f>
        <v>31.63</v>
      </c>
      <c r="N10" s="58">
        <f>ROUND(E10*$N$9,2)</f>
        <v>25.3</v>
      </c>
      <c r="O10" s="58">
        <f>ROUND(F10*$O$9,2)</f>
        <v>50.61</v>
      </c>
      <c r="P10" s="58">
        <f>ROUND(G10*$P$9,0)</f>
        <v>300</v>
      </c>
      <c r="Q10" s="58">
        <f>ROUND(G10*$Q$9,0)</f>
        <v>300</v>
      </c>
      <c r="R10" s="58">
        <f>H10+J10+L10+N10+O10+P10</f>
        <v>1989.04</v>
      </c>
      <c r="S10" s="58">
        <f>I10+K10+M10+Q10</f>
        <v>967.23</v>
      </c>
      <c r="T10" s="58">
        <f>R10+S10</f>
        <v>2956.27</v>
      </c>
      <c r="U10" s="59"/>
      <c r="V10" t="s">
        <v>154</v>
      </c>
    </row>
    <row r="11" spans="1:28">
      <c r="A11" s="39" t="s">
        <v>155</v>
      </c>
      <c r="B11" s="57">
        <f>B10</f>
        <v>6326</v>
      </c>
      <c r="C11" s="163">
        <f t="shared" ref="C11:G21" si="0">C10</f>
        <v>6326</v>
      </c>
      <c r="D11" s="133">
        <f t="shared" si="0"/>
        <v>6326</v>
      </c>
      <c r="E11" s="57">
        <f t="shared" si="0"/>
        <v>6326</v>
      </c>
      <c r="F11" s="57">
        <f t="shared" si="0"/>
        <v>6326</v>
      </c>
      <c r="G11" s="57">
        <f t="shared" si="0"/>
        <v>6000</v>
      </c>
      <c r="H11" s="58">
        <f t="shared" ref="H11:H21" si="1">ROUND(B11*$H$9,2)</f>
        <v>1012.16</v>
      </c>
      <c r="I11" s="58">
        <f t="shared" ref="I11:I21" si="2">ROUND(B11*$I$9,2)</f>
        <v>506.08</v>
      </c>
      <c r="J11" s="58">
        <f t="shared" ref="J11:J21" si="3">ROUND(C11*$J$9,2)</f>
        <v>569.34</v>
      </c>
      <c r="K11" s="58">
        <f t="shared" ref="K11:K21" si="4">IF(OR(C11="",C11=0),0,ROUND(C11*$K$9+3,2))</f>
        <v>129.52</v>
      </c>
      <c r="L11" s="58">
        <f t="shared" ref="L11:L21" si="5">ROUND(D11*$L$9,2)</f>
        <v>31.63</v>
      </c>
      <c r="M11" s="58">
        <f t="shared" ref="M11:M21" si="6">ROUND(D11*$M$9,2)</f>
        <v>31.63</v>
      </c>
      <c r="N11" s="58">
        <f t="shared" ref="N11:N21" si="7">ROUND(E11*$N$9,2)</f>
        <v>25.3</v>
      </c>
      <c r="O11" s="58">
        <f t="shared" ref="O11:O21" si="8">ROUND(F11*$O$9,2)</f>
        <v>50.61</v>
      </c>
      <c r="P11" s="58">
        <f t="shared" ref="P11:P15" si="9">ROUND(G11*$P$9,0)</f>
        <v>300</v>
      </c>
      <c r="Q11" s="58">
        <f t="shared" ref="Q11:Q15" si="10">ROUND(G11*$Q$9,0)</f>
        <v>300</v>
      </c>
      <c r="R11" s="58">
        <f t="shared" ref="R11:R21" si="11">H11+J11+L11+N11+O11+P11</f>
        <v>1989.04</v>
      </c>
      <c r="S11" s="58">
        <f t="shared" ref="S11:S21" si="12">I11+K11+M11+Q11</f>
        <v>967.23</v>
      </c>
      <c r="T11" s="58">
        <f t="shared" ref="T11:T21" si="13">R11+S11</f>
        <v>2956.27</v>
      </c>
      <c r="U11" s="59"/>
      <c r="V11" t="s">
        <v>155</v>
      </c>
    </row>
    <row r="12" spans="1:28">
      <c r="A12" s="39" t="s">
        <v>156</v>
      </c>
      <c r="B12" s="57">
        <f t="shared" ref="B12:B21" si="14">B11</f>
        <v>6326</v>
      </c>
      <c r="C12" s="163">
        <f t="shared" si="0"/>
        <v>6326</v>
      </c>
      <c r="D12" s="133">
        <f t="shared" si="0"/>
        <v>6326</v>
      </c>
      <c r="E12" s="57">
        <f t="shared" si="0"/>
        <v>6326</v>
      </c>
      <c r="F12" s="57">
        <f t="shared" si="0"/>
        <v>6326</v>
      </c>
      <c r="G12" s="57">
        <f t="shared" si="0"/>
        <v>6000</v>
      </c>
      <c r="H12" s="58">
        <f t="shared" si="1"/>
        <v>1012.16</v>
      </c>
      <c r="I12" s="58">
        <f t="shared" si="2"/>
        <v>506.08</v>
      </c>
      <c r="J12" s="58">
        <f t="shared" si="3"/>
        <v>569.34</v>
      </c>
      <c r="K12" s="58">
        <f t="shared" si="4"/>
        <v>129.52</v>
      </c>
      <c r="L12" s="58">
        <f t="shared" si="5"/>
        <v>31.63</v>
      </c>
      <c r="M12" s="58">
        <f t="shared" si="6"/>
        <v>31.63</v>
      </c>
      <c r="N12" s="58">
        <f t="shared" si="7"/>
        <v>25.3</v>
      </c>
      <c r="O12" s="58">
        <f t="shared" si="8"/>
        <v>50.61</v>
      </c>
      <c r="P12" s="58">
        <f t="shared" si="9"/>
        <v>300</v>
      </c>
      <c r="Q12" s="58">
        <f t="shared" si="10"/>
        <v>300</v>
      </c>
      <c r="R12" s="58">
        <f t="shared" si="11"/>
        <v>1989.04</v>
      </c>
      <c r="S12" s="58">
        <f t="shared" si="12"/>
        <v>967.23</v>
      </c>
      <c r="T12" s="58">
        <f t="shared" si="13"/>
        <v>2956.27</v>
      </c>
      <c r="U12" s="59"/>
      <c r="V12" t="s">
        <v>156</v>
      </c>
    </row>
    <row r="13" spans="1:28">
      <c r="A13" s="39" t="s">
        <v>157</v>
      </c>
      <c r="B13" s="57">
        <f t="shared" si="14"/>
        <v>6326</v>
      </c>
      <c r="C13" s="163">
        <f t="shared" si="0"/>
        <v>6326</v>
      </c>
      <c r="D13" s="133">
        <f t="shared" si="0"/>
        <v>6326</v>
      </c>
      <c r="E13" s="57">
        <f t="shared" si="0"/>
        <v>6326</v>
      </c>
      <c r="F13" s="57">
        <f t="shared" si="0"/>
        <v>6326</v>
      </c>
      <c r="G13" s="57">
        <f t="shared" si="0"/>
        <v>6000</v>
      </c>
      <c r="H13" s="58">
        <f t="shared" si="1"/>
        <v>1012.16</v>
      </c>
      <c r="I13" s="58">
        <f t="shared" si="2"/>
        <v>506.08</v>
      </c>
      <c r="J13" s="58">
        <f t="shared" si="3"/>
        <v>569.34</v>
      </c>
      <c r="K13" s="58">
        <f t="shared" si="4"/>
        <v>129.52</v>
      </c>
      <c r="L13" s="58">
        <f t="shared" si="5"/>
        <v>31.63</v>
      </c>
      <c r="M13" s="58">
        <f t="shared" si="6"/>
        <v>31.63</v>
      </c>
      <c r="N13" s="58">
        <f t="shared" si="7"/>
        <v>25.3</v>
      </c>
      <c r="O13" s="58">
        <f t="shared" si="8"/>
        <v>50.61</v>
      </c>
      <c r="P13" s="58">
        <f t="shared" si="9"/>
        <v>300</v>
      </c>
      <c r="Q13" s="58">
        <f t="shared" si="10"/>
        <v>300</v>
      </c>
      <c r="R13" s="58">
        <f t="shared" si="11"/>
        <v>1989.04</v>
      </c>
      <c r="S13" s="58">
        <f t="shared" si="12"/>
        <v>967.23</v>
      </c>
      <c r="T13" s="58">
        <f t="shared" si="13"/>
        <v>2956.27</v>
      </c>
      <c r="U13" s="59"/>
      <c r="V13" t="s">
        <v>157</v>
      </c>
    </row>
    <row r="14" spans="1:28">
      <c r="A14" s="39" t="s">
        <v>158</v>
      </c>
      <c r="B14" s="57">
        <f t="shared" si="14"/>
        <v>6326</v>
      </c>
      <c r="C14" s="163">
        <f t="shared" si="0"/>
        <v>6326</v>
      </c>
      <c r="D14" s="133">
        <f t="shared" si="0"/>
        <v>6326</v>
      </c>
      <c r="E14" s="57">
        <f t="shared" si="0"/>
        <v>6326</v>
      </c>
      <c r="F14" s="57">
        <f t="shared" si="0"/>
        <v>6326</v>
      </c>
      <c r="G14" s="57">
        <f t="shared" si="0"/>
        <v>6000</v>
      </c>
      <c r="H14" s="58">
        <f t="shared" si="1"/>
        <v>1012.16</v>
      </c>
      <c r="I14" s="58">
        <f t="shared" si="2"/>
        <v>506.08</v>
      </c>
      <c r="J14" s="58">
        <f t="shared" si="3"/>
        <v>569.34</v>
      </c>
      <c r="K14" s="58">
        <f t="shared" si="4"/>
        <v>129.52</v>
      </c>
      <c r="L14" s="58">
        <f t="shared" si="5"/>
        <v>31.63</v>
      </c>
      <c r="M14" s="58">
        <f t="shared" si="6"/>
        <v>31.63</v>
      </c>
      <c r="N14" s="58">
        <f t="shared" si="7"/>
        <v>25.3</v>
      </c>
      <c r="O14" s="58">
        <f t="shared" si="8"/>
        <v>50.61</v>
      </c>
      <c r="P14" s="58">
        <f t="shared" si="9"/>
        <v>300</v>
      </c>
      <c r="Q14" s="58">
        <f t="shared" si="10"/>
        <v>300</v>
      </c>
      <c r="R14" s="58">
        <f t="shared" si="11"/>
        <v>1989.04</v>
      </c>
      <c r="S14" s="58">
        <f t="shared" si="12"/>
        <v>967.23</v>
      </c>
      <c r="T14" s="58">
        <f t="shared" si="13"/>
        <v>2956.27</v>
      </c>
      <c r="U14" s="59"/>
      <c r="V14" t="s">
        <v>158</v>
      </c>
    </row>
    <row r="15" spans="1:28">
      <c r="A15" s="39" t="s">
        <v>159</v>
      </c>
      <c r="B15" s="57">
        <f t="shared" si="14"/>
        <v>6326</v>
      </c>
      <c r="C15" s="163">
        <f t="shared" si="0"/>
        <v>6326</v>
      </c>
      <c r="D15" s="133">
        <f t="shared" si="0"/>
        <v>6326</v>
      </c>
      <c r="E15" s="57">
        <f t="shared" si="0"/>
        <v>6326</v>
      </c>
      <c r="F15" s="57">
        <f t="shared" si="0"/>
        <v>6326</v>
      </c>
      <c r="G15" s="57">
        <f t="shared" si="0"/>
        <v>6000</v>
      </c>
      <c r="H15" s="58">
        <f t="shared" si="1"/>
        <v>1012.16</v>
      </c>
      <c r="I15" s="58">
        <f t="shared" si="2"/>
        <v>506.08</v>
      </c>
      <c r="J15" s="58">
        <f t="shared" si="3"/>
        <v>569.34</v>
      </c>
      <c r="K15" s="58">
        <f t="shared" si="4"/>
        <v>129.52</v>
      </c>
      <c r="L15" s="58">
        <f t="shared" si="5"/>
        <v>31.63</v>
      </c>
      <c r="M15" s="58">
        <f t="shared" si="6"/>
        <v>31.63</v>
      </c>
      <c r="N15" s="58">
        <f t="shared" si="7"/>
        <v>25.3</v>
      </c>
      <c r="O15" s="58">
        <f t="shared" si="8"/>
        <v>50.61</v>
      </c>
      <c r="P15" s="58">
        <f t="shared" si="9"/>
        <v>300</v>
      </c>
      <c r="Q15" s="58">
        <f t="shared" si="10"/>
        <v>300</v>
      </c>
      <c r="R15" s="58">
        <f t="shared" si="11"/>
        <v>1989.04</v>
      </c>
      <c r="S15" s="58">
        <f t="shared" si="12"/>
        <v>967.23</v>
      </c>
      <c r="T15" s="58">
        <f t="shared" si="13"/>
        <v>2956.27</v>
      </c>
      <c r="U15" s="59"/>
      <c r="V15" t="s">
        <v>159</v>
      </c>
    </row>
    <row r="16" spans="1:28">
      <c r="A16" s="39" t="s">
        <v>160</v>
      </c>
      <c r="B16" s="57">
        <v>6326</v>
      </c>
      <c r="C16" s="163">
        <v>6326</v>
      </c>
      <c r="D16" s="133">
        <v>6326</v>
      </c>
      <c r="E16" s="57">
        <v>6326</v>
      </c>
      <c r="F16" s="57">
        <v>6326</v>
      </c>
      <c r="G16" s="57">
        <f t="shared" si="0"/>
        <v>6000</v>
      </c>
      <c r="H16" s="58">
        <f t="shared" si="1"/>
        <v>1012.16</v>
      </c>
      <c r="I16" s="58">
        <f t="shared" si="2"/>
        <v>506.08</v>
      </c>
      <c r="J16" s="58">
        <f t="shared" si="3"/>
        <v>569.34</v>
      </c>
      <c r="K16" s="58">
        <f t="shared" si="4"/>
        <v>129.52</v>
      </c>
      <c r="L16" s="58">
        <f t="shared" si="5"/>
        <v>31.63</v>
      </c>
      <c r="M16" s="58">
        <f t="shared" si="6"/>
        <v>31.63</v>
      </c>
      <c r="N16" s="58">
        <f t="shared" si="7"/>
        <v>25.3</v>
      </c>
      <c r="O16" s="58">
        <f t="shared" si="8"/>
        <v>50.61</v>
      </c>
      <c r="P16" s="58">
        <f>ROUND(G16*$P$4,0)</f>
        <v>300</v>
      </c>
      <c r="Q16" s="58">
        <f>ROUND(G16*$Q$4,0)</f>
        <v>300</v>
      </c>
      <c r="R16" s="58">
        <f t="shared" si="11"/>
        <v>1989.04</v>
      </c>
      <c r="S16" s="58">
        <f t="shared" si="12"/>
        <v>967.23</v>
      </c>
      <c r="T16" s="58">
        <f t="shared" si="13"/>
        <v>2956.27</v>
      </c>
      <c r="U16" s="59"/>
      <c r="V16" t="s">
        <v>160</v>
      </c>
    </row>
    <row r="17" spans="1:30">
      <c r="A17" s="39" t="s">
        <v>161</v>
      </c>
      <c r="B17" s="57">
        <f t="shared" si="14"/>
        <v>6326</v>
      </c>
      <c r="C17" s="163">
        <f t="shared" si="0"/>
        <v>6326</v>
      </c>
      <c r="D17" s="133">
        <f t="shared" si="0"/>
        <v>6326</v>
      </c>
      <c r="E17" s="57">
        <f t="shared" si="0"/>
        <v>6326</v>
      </c>
      <c r="F17" s="57">
        <f t="shared" si="0"/>
        <v>6326</v>
      </c>
      <c r="G17" s="57">
        <f t="shared" si="0"/>
        <v>6000</v>
      </c>
      <c r="H17" s="58">
        <f t="shared" si="1"/>
        <v>1012.16</v>
      </c>
      <c r="I17" s="58">
        <f t="shared" si="2"/>
        <v>506.08</v>
      </c>
      <c r="J17" s="58">
        <f t="shared" si="3"/>
        <v>569.34</v>
      </c>
      <c r="K17" s="58">
        <f t="shared" si="4"/>
        <v>129.52</v>
      </c>
      <c r="L17" s="58">
        <f t="shared" si="5"/>
        <v>31.63</v>
      </c>
      <c r="M17" s="58">
        <f t="shared" si="6"/>
        <v>31.63</v>
      </c>
      <c r="N17" s="58">
        <f t="shared" si="7"/>
        <v>25.3</v>
      </c>
      <c r="O17" s="58">
        <f t="shared" si="8"/>
        <v>50.61</v>
      </c>
      <c r="P17" s="58">
        <f t="shared" ref="P17:P21" si="15">ROUND(G17*$P$4,0)</f>
        <v>300</v>
      </c>
      <c r="Q17" s="58">
        <f t="shared" ref="Q17:Q21" si="16">ROUND(G17*$Q$4,0)</f>
        <v>300</v>
      </c>
      <c r="R17" s="58">
        <f t="shared" si="11"/>
        <v>1989.04</v>
      </c>
      <c r="S17" s="58">
        <f t="shared" si="12"/>
        <v>967.23</v>
      </c>
      <c r="T17" s="58">
        <f t="shared" si="13"/>
        <v>2956.27</v>
      </c>
      <c r="U17" s="59"/>
      <c r="V17" t="s">
        <v>161</v>
      </c>
    </row>
    <row r="18" spans="1:30">
      <c r="A18" s="39" t="s">
        <v>162</v>
      </c>
      <c r="B18" s="57">
        <f t="shared" si="14"/>
        <v>6326</v>
      </c>
      <c r="C18" s="163">
        <f t="shared" si="0"/>
        <v>6326</v>
      </c>
      <c r="D18" s="133">
        <f t="shared" si="0"/>
        <v>6326</v>
      </c>
      <c r="E18" s="57">
        <f t="shared" si="0"/>
        <v>6326</v>
      </c>
      <c r="F18" s="57">
        <f t="shared" si="0"/>
        <v>6326</v>
      </c>
      <c r="G18" s="57">
        <f t="shared" si="0"/>
        <v>6000</v>
      </c>
      <c r="H18" s="58">
        <f t="shared" si="1"/>
        <v>1012.16</v>
      </c>
      <c r="I18" s="58">
        <f t="shared" si="2"/>
        <v>506.08</v>
      </c>
      <c r="J18" s="58">
        <f t="shared" si="3"/>
        <v>569.34</v>
      </c>
      <c r="K18" s="58">
        <f t="shared" si="4"/>
        <v>129.52</v>
      </c>
      <c r="L18" s="58">
        <f t="shared" si="5"/>
        <v>31.63</v>
      </c>
      <c r="M18" s="58">
        <f t="shared" si="6"/>
        <v>31.63</v>
      </c>
      <c r="N18" s="58">
        <f t="shared" si="7"/>
        <v>25.3</v>
      </c>
      <c r="O18" s="58">
        <f t="shared" si="8"/>
        <v>50.61</v>
      </c>
      <c r="P18" s="58">
        <f t="shared" si="15"/>
        <v>300</v>
      </c>
      <c r="Q18" s="58">
        <f t="shared" si="16"/>
        <v>300</v>
      </c>
      <c r="R18" s="58">
        <f t="shared" si="11"/>
        <v>1989.04</v>
      </c>
      <c r="S18" s="58">
        <f t="shared" si="12"/>
        <v>967.23</v>
      </c>
      <c r="T18" s="58">
        <f t="shared" si="13"/>
        <v>2956.27</v>
      </c>
      <c r="U18" s="59"/>
      <c r="V18" t="s">
        <v>162</v>
      </c>
    </row>
    <row r="19" spans="1:30">
      <c r="A19" s="39" t="s">
        <v>163</v>
      </c>
      <c r="B19" s="57">
        <f t="shared" si="14"/>
        <v>6326</v>
      </c>
      <c r="C19" s="163">
        <f t="shared" si="0"/>
        <v>6326</v>
      </c>
      <c r="D19" s="133">
        <f t="shared" si="0"/>
        <v>6326</v>
      </c>
      <c r="E19" s="57">
        <f t="shared" si="0"/>
        <v>6326</v>
      </c>
      <c r="F19" s="57">
        <f t="shared" si="0"/>
        <v>6326</v>
      </c>
      <c r="G19" s="57">
        <f t="shared" si="0"/>
        <v>6000</v>
      </c>
      <c r="H19" s="58">
        <f t="shared" si="1"/>
        <v>1012.16</v>
      </c>
      <c r="I19" s="58">
        <f t="shared" si="2"/>
        <v>506.08</v>
      </c>
      <c r="J19" s="58">
        <f t="shared" si="3"/>
        <v>569.34</v>
      </c>
      <c r="K19" s="58">
        <f t="shared" si="4"/>
        <v>129.52</v>
      </c>
      <c r="L19" s="58">
        <f t="shared" si="5"/>
        <v>31.63</v>
      </c>
      <c r="M19" s="58">
        <f t="shared" si="6"/>
        <v>31.63</v>
      </c>
      <c r="N19" s="58">
        <f t="shared" si="7"/>
        <v>25.3</v>
      </c>
      <c r="O19" s="58">
        <f t="shared" si="8"/>
        <v>50.61</v>
      </c>
      <c r="P19" s="58">
        <f t="shared" si="15"/>
        <v>300</v>
      </c>
      <c r="Q19" s="58">
        <f t="shared" si="16"/>
        <v>300</v>
      </c>
      <c r="R19" s="58">
        <f t="shared" si="11"/>
        <v>1989.04</v>
      </c>
      <c r="S19" s="58">
        <f t="shared" si="12"/>
        <v>967.23</v>
      </c>
      <c r="T19" s="58">
        <f t="shared" si="13"/>
        <v>2956.27</v>
      </c>
      <c r="U19" s="59"/>
      <c r="V19" t="s">
        <v>163</v>
      </c>
    </row>
    <row r="20" spans="1:30">
      <c r="A20" s="39" t="s">
        <v>164</v>
      </c>
      <c r="B20" s="57">
        <f t="shared" si="14"/>
        <v>6326</v>
      </c>
      <c r="C20" s="163">
        <f t="shared" si="0"/>
        <v>6326</v>
      </c>
      <c r="D20" s="133">
        <f t="shared" si="0"/>
        <v>6326</v>
      </c>
      <c r="E20" s="57">
        <f t="shared" si="0"/>
        <v>6326</v>
      </c>
      <c r="F20" s="57">
        <f t="shared" si="0"/>
        <v>6326</v>
      </c>
      <c r="G20" s="57">
        <f t="shared" si="0"/>
        <v>6000</v>
      </c>
      <c r="H20" s="58">
        <f t="shared" si="1"/>
        <v>1012.16</v>
      </c>
      <c r="I20" s="58">
        <f t="shared" si="2"/>
        <v>506.08</v>
      </c>
      <c r="J20" s="58">
        <f t="shared" si="3"/>
        <v>569.34</v>
      </c>
      <c r="K20" s="58">
        <f t="shared" si="4"/>
        <v>129.52</v>
      </c>
      <c r="L20" s="58">
        <f t="shared" si="5"/>
        <v>31.63</v>
      </c>
      <c r="M20" s="58">
        <f t="shared" si="6"/>
        <v>31.63</v>
      </c>
      <c r="N20" s="58">
        <f t="shared" si="7"/>
        <v>25.3</v>
      </c>
      <c r="O20" s="58">
        <f t="shared" si="8"/>
        <v>50.61</v>
      </c>
      <c r="P20" s="58">
        <f t="shared" si="15"/>
        <v>300</v>
      </c>
      <c r="Q20" s="58">
        <f t="shared" si="16"/>
        <v>300</v>
      </c>
      <c r="R20" s="58">
        <f t="shared" si="11"/>
        <v>1989.04</v>
      </c>
      <c r="S20" s="58">
        <f t="shared" si="12"/>
        <v>967.23</v>
      </c>
      <c r="T20" s="58">
        <f t="shared" si="13"/>
        <v>2956.27</v>
      </c>
      <c r="U20" s="59"/>
      <c r="V20" t="s">
        <v>164</v>
      </c>
    </row>
    <row r="21" spans="1:30">
      <c r="A21" s="39" t="s">
        <v>165</v>
      </c>
      <c r="B21" s="57">
        <f t="shared" si="14"/>
        <v>6326</v>
      </c>
      <c r="C21" s="163">
        <f t="shared" si="0"/>
        <v>6326</v>
      </c>
      <c r="D21" s="133">
        <f t="shared" si="0"/>
        <v>6326</v>
      </c>
      <c r="E21" s="57">
        <f t="shared" si="0"/>
        <v>6326</v>
      </c>
      <c r="F21" s="57">
        <f t="shared" si="0"/>
        <v>6326</v>
      </c>
      <c r="G21" s="57">
        <f t="shared" si="0"/>
        <v>6000</v>
      </c>
      <c r="H21" s="58">
        <f t="shared" si="1"/>
        <v>1012.16</v>
      </c>
      <c r="I21" s="58">
        <f t="shared" si="2"/>
        <v>506.08</v>
      </c>
      <c r="J21" s="58">
        <f t="shared" si="3"/>
        <v>569.34</v>
      </c>
      <c r="K21" s="58">
        <f t="shared" si="4"/>
        <v>129.52</v>
      </c>
      <c r="L21" s="58">
        <f t="shared" si="5"/>
        <v>31.63</v>
      </c>
      <c r="M21" s="58">
        <f t="shared" si="6"/>
        <v>31.63</v>
      </c>
      <c r="N21" s="58">
        <f t="shared" si="7"/>
        <v>25.3</v>
      </c>
      <c r="O21" s="58">
        <f t="shared" si="8"/>
        <v>50.61</v>
      </c>
      <c r="P21" s="58">
        <f t="shared" si="15"/>
        <v>300</v>
      </c>
      <c r="Q21" s="58">
        <f t="shared" si="16"/>
        <v>300</v>
      </c>
      <c r="R21" s="58">
        <f t="shared" si="11"/>
        <v>1989.04</v>
      </c>
      <c r="S21" s="58">
        <f t="shared" si="12"/>
        <v>967.23</v>
      </c>
      <c r="T21" s="58">
        <f t="shared" si="13"/>
        <v>2956.27</v>
      </c>
      <c r="U21" s="59"/>
      <c r="V21" t="s">
        <v>165</v>
      </c>
    </row>
    <row r="22" spans="1:30">
      <c r="T22" s="140">
        <f>SUM(T11:T21)</f>
        <v>32518.97</v>
      </c>
    </row>
    <row r="23" spans="1:30">
      <c r="A23" s="41" t="s">
        <v>166</v>
      </c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</row>
    <row r="24" s="27" customFormat="1" ht="28.05" customHeight="1" spans="1:30">
      <c r="A24" s="61" t="s">
        <v>124</v>
      </c>
      <c r="B24" s="62" t="s">
        <v>167</v>
      </c>
      <c r="C24" s="62" t="s">
        <v>168</v>
      </c>
      <c r="D24" s="63" t="s">
        <v>169</v>
      </c>
      <c r="E24" s="63"/>
      <c r="F24" s="63"/>
      <c r="G24" s="63"/>
      <c r="H24" s="63" t="s">
        <v>170</v>
      </c>
      <c r="I24" s="63"/>
      <c r="J24" s="63"/>
      <c r="K24" s="63"/>
      <c r="L24" s="63"/>
      <c r="M24" s="63"/>
      <c r="N24" s="63"/>
      <c r="O24" s="63" t="s">
        <v>171</v>
      </c>
      <c r="P24" s="63"/>
      <c r="Q24" s="63"/>
      <c r="R24" s="63"/>
      <c r="S24" s="63"/>
      <c r="T24" s="64" t="s">
        <v>172</v>
      </c>
      <c r="U24" s="107" t="s">
        <v>173</v>
      </c>
      <c r="V24" s="64" t="s">
        <v>79</v>
      </c>
      <c r="W24" s="65" t="s">
        <v>174</v>
      </c>
      <c r="X24" s="64" t="s">
        <v>175</v>
      </c>
      <c r="Y24" s="63" t="s">
        <v>176</v>
      </c>
      <c r="Z24" s="66" t="s">
        <v>134</v>
      </c>
      <c r="AA24" s="46" t="s">
        <v>177</v>
      </c>
      <c r="AB24" s="67" t="s">
        <v>178</v>
      </c>
    </row>
    <row r="25" s="28" customFormat="1" ht="28.8" spans="1:30">
      <c r="A25" s="68"/>
      <c r="B25" s="69"/>
      <c r="C25" s="69"/>
      <c r="D25" s="46" t="s">
        <v>179</v>
      </c>
      <c r="E25" s="46" t="s">
        <v>180</v>
      </c>
      <c r="F25" s="46" t="s">
        <v>137</v>
      </c>
      <c r="G25" s="46" t="s">
        <v>140</v>
      </c>
      <c r="H25" s="46" t="s">
        <v>181</v>
      </c>
      <c r="I25" s="46" t="s">
        <v>182</v>
      </c>
      <c r="J25" s="46" t="s">
        <v>183</v>
      </c>
      <c r="K25" s="46" t="s">
        <v>184</v>
      </c>
      <c r="L25" s="46" t="s">
        <v>185</v>
      </c>
      <c r="M25" s="46" t="s">
        <v>186</v>
      </c>
      <c r="N25" s="115" t="s">
        <v>187</v>
      </c>
      <c r="O25" s="46" t="s">
        <v>188</v>
      </c>
      <c r="P25" s="46" t="s">
        <v>189</v>
      </c>
      <c r="Q25" s="46" t="s">
        <v>190</v>
      </c>
      <c r="R25" s="46" t="s">
        <v>191</v>
      </c>
      <c r="S25" s="46" t="s">
        <v>192</v>
      </c>
      <c r="T25" s="70"/>
      <c r="U25" s="108"/>
      <c r="V25" s="70"/>
      <c r="W25" s="71"/>
      <c r="X25" s="70"/>
      <c r="Y25" s="63"/>
      <c r="Z25" s="66"/>
      <c r="AA25" s="46"/>
      <c r="AB25" s="67"/>
    </row>
    <row r="26" spans="1:30">
      <c r="A26" s="72" t="s">
        <v>154</v>
      </c>
      <c r="B26" s="58">
        <f>IF(SUMIF($B$43:$B$1000,A26,$G$43:$G$1000)-R10-SUMIF($B$43:$B$1000,A26,$K$43:$K$1000)&lt;SUM(D26:G26),SUM(D26:G26),SUMIF($B$43:$B$1000,A26,$G$43:$G$1000)-R10-SUMIF($B$43:$B$1000,A26,$K$43:$K$1000))</f>
        <v>49010.96</v>
      </c>
      <c r="C26" s="86">
        <v>5000</v>
      </c>
      <c r="D26" s="134">
        <f>I10</f>
        <v>506.08</v>
      </c>
      <c r="E26" s="58">
        <f>K10</f>
        <v>129.52</v>
      </c>
      <c r="F26" s="58">
        <f>M10</f>
        <v>31.63</v>
      </c>
      <c r="G26" s="58">
        <f>Q10</f>
        <v>300</v>
      </c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8">
        <f>ROUND(B26*30%,2)</f>
        <v>14703.29</v>
      </c>
      <c r="T26" s="58">
        <f>IF(B26-SUM(C26:S26)&lt;=0,0,B26-SUM(C26:S26))</f>
        <v>28340.44</v>
      </c>
      <c r="U26" s="74">
        <f t="shared" ref="U26:U37" si="17">IF(T26=0,"",IF(T26&lt;=36000,1,(IF(T26&lt;=144000,2,IF(T26&lt;=300000,3,IF(T26&lt;=420000,4,IF(T26&lt;=660000,5,IF(T26&lt;=960000,6,7))))))))</f>
        <v>1</v>
      </c>
      <c r="V26" s="75">
        <f t="shared" ref="V26:V37" si="18">IF(U26=1,T26*3%,IF(U26=2,T26*10%-2520,IF(U26=3,T26*20%-16920,IF(U26=4,T26*25%-31920,IF(U26=5,T26*30%-52930,IF(U26=6,T26*35%-85920,IF(U26=7,T26*45%-181920,0)))))))</f>
        <v>850.2132</v>
      </c>
      <c r="W26" s="75">
        <f>IF(ROUND(V26,2)&lt;0,0,ROUND(V26,2))</f>
        <v>850.21</v>
      </c>
      <c r="X26" s="131"/>
      <c r="Y26" s="77" t="b">
        <f>IF(W26=0,"",W26=X26)</f>
        <v>0</v>
      </c>
      <c r="Z26" s="59"/>
      <c r="AA26" s="78">
        <f>IF(SUMIF($B$43:$B$1000,A26,$G$43:$G$1000)-R10&lt;0,0,SUMIF($B$43:$B$1000,A26,$G$43:$G$1000)-R10)</f>
        <v>49010.96</v>
      </c>
      <c r="AB26" s="79">
        <f>B26-D26-E26-F26-G26-W26-SUMIF($B:$B,A26,$H:$H)+M43</f>
        <v>45693.52</v>
      </c>
      <c r="AC26" t="s">
        <v>154</v>
      </c>
      <c r="AD26" t="b">
        <f>AB26=SUMIF($B:$B,A26,$L:$L)</f>
        <v>1</v>
      </c>
    </row>
    <row r="27" spans="1:30">
      <c r="A27" s="72" t="s">
        <v>155</v>
      </c>
      <c r="B27" s="58">
        <f t="shared" ref="B27:B37" si="19">IF(SUMIF($B$43:$B$1000,A27,$G$43:$G$1000)-R11-SUMIF($B$43:$B$1000,A27,$K$43:$K$1000)&lt;SUM(D27:G27),SUM(D27:G27),SUMIF($B$43:$B$1000,A27,$G$43:$G$1000)-R11-SUMIF($B$43:$B$1000,A27,$K$43:$K$1000))</f>
        <v>19260.96</v>
      </c>
      <c r="C27" s="86">
        <v>5000</v>
      </c>
      <c r="D27" s="134">
        <f t="shared" ref="D27:D37" si="20">I11</f>
        <v>506.08</v>
      </c>
      <c r="E27" s="58">
        <f t="shared" ref="E27:E37" si="21">K11</f>
        <v>129.52</v>
      </c>
      <c r="F27" s="58">
        <f t="shared" ref="F27:F37" si="22">M11</f>
        <v>31.63</v>
      </c>
      <c r="G27" s="58">
        <f t="shared" ref="G27:G37" si="23">Q11</f>
        <v>300</v>
      </c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8">
        <f t="shared" ref="S27:S37" si="24">ROUND(B27*30%,2)</f>
        <v>5778.29</v>
      </c>
      <c r="T27" s="58">
        <f>IF(SUM($B$26:B27)-SUM($C$26:S27)&lt;=0,0,SUM($B$26:B27)-SUM($C$26:S27))</f>
        <v>35855.88</v>
      </c>
      <c r="U27" s="74">
        <f t="shared" si="17"/>
        <v>1</v>
      </c>
      <c r="V27" s="75">
        <f t="shared" si="18"/>
        <v>1075.6764</v>
      </c>
      <c r="W27" s="75">
        <f>IF(ROUND(V27-SUM($X$26:X26),2)&lt;0,0,ROUND(V27-SUM($X$26:X26),2))</f>
        <v>1075.68</v>
      </c>
      <c r="X27" s="131"/>
      <c r="Y27" s="77" t="b">
        <f t="shared" ref="Y27:Y38" si="25">IF(W27=0,"",W27=X27)</f>
        <v>0</v>
      </c>
      <c r="Z27" s="59"/>
      <c r="AA27" s="78">
        <f t="shared" ref="AA27:AA37" si="26">IF(SUMIF($B$43:$B$1000,A27,$G$43:$G$1000)-R11&lt;0,0,SUMIF($B$43:$B$1000,A27,$G$43:$G$1000)-R11)</f>
        <v>19260.96</v>
      </c>
      <c r="AB27" s="79">
        <f>B27-D27-E27-F27-G27-W27-SUMIF($B:$B,A27,$H:$H)</f>
        <v>16718.05</v>
      </c>
      <c r="AC27" t="s">
        <v>155</v>
      </c>
      <c r="AD27" t="b">
        <f t="shared" ref="AD27:AD37" si="27">AB27=SUMIF($B:$B,A27,$L:$L)</f>
        <v>0</v>
      </c>
    </row>
    <row r="28" spans="1:30">
      <c r="A28" s="72" t="s">
        <v>156</v>
      </c>
      <c r="B28" s="58">
        <f t="shared" si="19"/>
        <v>967.23</v>
      </c>
      <c r="C28" s="86">
        <v>5000</v>
      </c>
      <c r="D28" s="134">
        <f t="shared" si="20"/>
        <v>506.08</v>
      </c>
      <c r="E28" s="58">
        <f t="shared" si="21"/>
        <v>129.52</v>
      </c>
      <c r="F28" s="58">
        <f t="shared" si="22"/>
        <v>31.63</v>
      </c>
      <c r="G28" s="58">
        <f t="shared" si="23"/>
        <v>300</v>
      </c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8">
        <f t="shared" si="24"/>
        <v>290.17</v>
      </c>
      <c r="T28" s="58">
        <f>IF(SUM($B$26:B28)-SUM($C$26:S28)&lt;=0,0,SUM($B$26:B28)-SUM($C$26:S28))</f>
        <v>30565.71</v>
      </c>
      <c r="U28" s="74">
        <f t="shared" si="17"/>
        <v>1</v>
      </c>
      <c r="V28" s="75">
        <f t="shared" si="18"/>
        <v>916.9713</v>
      </c>
      <c r="W28" s="75">
        <f>IF(ROUND(V28-SUM($X$26:X27),2)&lt;0,0,ROUND(V28-SUM($X$26:X27),2))</f>
        <v>916.97</v>
      </c>
      <c r="X28" s="131"/>
      <c r="Y28" s="77" t="b">
        <f t="shared" si="25"/>
        <v>0</v>
      </c>
      <c r="Z28" s="59"/>
      <c r="AA28" s="78">
        <f t="shared" si="26"/>
        <v>0</v>
      </c>
      <c r="AB28" s="79">
        <f t="shared" ref="AB28:AB37" si="28">B28-D28-E28-F28-G28-W28-SUMIF($B:$B,A28,$H:$H)</f>
        <v>-916.97</v>
      </c>
      <c r="AC28" t="s">
        <v>156</v>
      </c>
      <c r="AD28" t="b">
        <f t="shared" si="27"/>
        <v>0</v>
      </c>
    </row>
    <row r="29" spans="1:30">
      <c r="A29" s="72" t="s">
        <v>157</v>
      </c>
      <c r="B29" s="58">
        <f t="shared" si="19"/>
        <v>967.23</v>
      </c>
      <c r="C29" s="86">
        <v>5000</v>
      </c>
      <c r="D29" s="134">
        <f t="shared" si="20"/>
        <v>506.08</v>
      </c>
      <c r="E29" s="58">
        <f t="shared" si="21"/>
        <v>129.52</v>
      </c>
      <c r="F29" s="58">
        <f t="shared" si="22"/>
        <v>31.63</v>
      </c>
      <c r="G29" s="58">
        <f t="shared" si="23"/>
        <v>300</v>
      </c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8">
        <f t="shared" si="24"/>
        <v>290.17</v>
      </c>
      <c r="T29" s="58">
        <f>IF(SUM($B$26:B29)-SUM($C$26:S29)&lt;=0,0,SUM($B$26:B29)-SUM($C$26:S29))</f>
        <v>25275.54</v>
      </c>
      <c r="U29" s="74">
        <f t="shared" si="17"/>
        <v>1</v>
      </c>
      <c r="V29" s="75">
        <f t="shared" si="18"/>
        <v>758.2662</v>
      </c>
      <c r="W29" s="75">
        <f>IF(ROUND(V29-SUM($X$26:X28),2)&lt;0,0,ROUND(V29-SUM($X$26:X28),2))</f>
        <v>758.27</v>
      </c>
      <c r="X29" s="164"/>
      <c r="Y29" s="77" t="b">
        <f t="shared" si="25"/>
        <v>0</v>
      </c>
      <c r="Z29" s="59"/>
      <c r="AA29" s="78">
        <f t="shared" si="26"/>
        <v>0</v>
      </c>
      <c r="AB29" s="79">
        <f t="shared" si="28"/>
        <v>-758.27</v>
      </c>
      <c r="AC29" t="s">
        <v>157</v>
      </c>
      <c r="AD29" t="b">
        <f t="shared" si="27"/>
        <v>0</v>
      </c>
    </row>
    <row r="30" spans="1:30">
      <c r="A30" s="72" t="s">
        <v>158</v>
      </c>
      <c r="B30" s="58">
        <f t="shared" si="19"/>
        <v>967.23</v>
      </c>
      <c r="C30" s="86">
        <v>5000</v>
      </c>
      <c r="D30" s="134">
        <f t="shared" si="20"/>
        <v>506.08</v>
      </c>
      <c r="E30" s="58">
        <f t="shared" si="21"/>
        <v>129.52</v>
      </c>
      <c r="F30" s="58">
        <f t="shared" si="22"/>
        <v>31.63</v>
      </c>
      <c r="G30" s="58">
        <f t="shared" si="23"/>
        <v>300</v>
      </c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8">
        <f t="shared" si="24"/>
        <v>290.17</v>
      </c>
      <c r="T30" s="58">
        <f>IF(SUM($B$26:B30)-SUM($C$26:S30)&lt;=0,0,SUM($B$26:B30)-SUM($C$26:S30))</f>
        <v>19985.37</v>
      </c>
      <c r="U30" s="74">
        <f t="shared" si="17"/>
        <v>1</v>
      </c>
      <c r="V30" s="75">
        <f t="shared" si="18"/>
        <v>599.5611</v>
      </c>
      <c r="W30" s="75">
        <f>IF(ROUND(V30-SUM($X$26:X29),2)&lt;0,0,ROUND(V30-SUM($X$26:X29),2))</f>
        <v>599.56</v>
      </c>
      <c r="X30" s="131"/>
      <c r="Y30" s="77" t="b">
        <f t="shared" si="25"/>
        <v>0</v>
      </c>
      <c r="Z30" s="59"/>
      <c r="AA30" s="78">
        <f t="shared" si="26"/>
        <v>0</v>
      </c>
      <c r="AB30" s="79">
        <f t="shared" si="28"/>
        <v>-599.56</v>
      </c>
      <c r="AC30" t="s">
        <v>158</v>
      </c>
      <c r="AD30" t="b">
        <f t="shared" si="27"/>
        <v>0</v>
      </c>
    </row>
    <row r="31" spans="1:30">
      <c r="A31" s="72" t="s">
        <v>159</v>
      </c>
      <c r="B31" s="58">
        <f t="shared" si="19"/>
        <v>967.23</v>
      </c>
      <c r="C31" s="86">
        <v>5000</v>
      </c>
      <c r="D31" s="134">
        <f t="shared" si="20"/>
        <v>506.08</v>
      </c>
      <c r="E31" s="58">
        <f t="shared" si="21"/>
        <v>129.52</v>
      </c>
      <c r="F31" s="58">
        <f t="shared" si="22"/>
        <v>31.63</v>
      </c>
      <c r="G31" s="58">
        <f t="shared" si="23"/>
        <v>300</v>
      </c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8">
        <f t="shared" si="24"/>
        <v>290.17</v>
      </c>
      <c r="T31" s="58">
        <f>IF(SUM($B$26:B31)-SUM($C$26:S31)&lt;=0,0,SUM($B$26:B31)-SUM($C$26:S31))</f>
        <v>14695.2</v>
      </c>
      <c r="U31" s="74">
        <f t="shared" si="17"/>
        <v>1</v>
      </c>
      <c r="V31" s="75">
        <f t="shared" si="18"/>
        <v>440.856</v>
      </c>
      <c r="W31" s="75">
        <f>IF(ROUND(V31-SUM($X$26:X30),2)&lt;0,0,ROUND(V31-SUM($X$26:X30),2))</f>
        <v>440.86</v>
      </c>
      <c r="X31" s="76"/>
      <c r="Y31" s="77" t="b">
        <f t="shared" si="25"/>
        <v>0</v>
      </c>
      <c r="Z31" s="59"/>
      <c r="AA31" s="78">
        <f t="shared" si="26"/>
        <v>0</v>
      </c>
      <c r="AB31" s="79">
        <f t="shared" si="28"/>
        <v>-440.86</v>
      </c>
      <c r="AC31" t="s">
        <v>159</v>
      </c>
      <c r="AD31" t="b">
        <f t="shared" si="27"/>
        <v>0</v>
      </c>
    </row>
    <row r="32" spans="1:30">
      <c r="A32" s="72" t="s">
        <v>160</v>
      </c>
      <c r="B32" s="58">
        <f t="shared" si="19"/>
        <v>967.23</v>
      </c>
      <c r="C32" s="86">
        <v>5000</v>
      </c>
      <c r="D32" s="134">
        <f t="shared" si="20"/>
        <v>506.08</v>
      </c>
      <c r="E32" s="58">
        <f t="shared" si="21"/>
        <v>129.52</v>
      </c>
      <c r="F32" s="58">
        <f t="shared" si="22"/>
        <v>31.63</v>
      </c>
      <c r="G32" s="58">
        <f t="shared" si="23"/>
        <v>300</v>
      </c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8">
        <f t="shared" si="24"/>
        <v>290.17</v>
      </c>
      <c r="T32" s="58">
        <f>IF(SUM($B$26:B32)-SUM($C$26:S32)&lt;=0,0,SUM($B$26:B32)-SUM($C$26:S32))</f>
        <v>9405.03</v>
      </c>
      <c r="U32" s="74">
        <f t="shared" si="17"/>
        <v>1</v>
      </c>
      <c r="V32" s="75">
        <f t="shared" si="18"/>
        <v>282.1509</v>
      </c>
      <c r="W32" s="75">
        <f>IF(ROUND(V32-SUM($X$26:X31),2)&lt;0,0,ROUND(V32-SUM($X$26:X31),2))</f>
        <v>282.15</v>
      </c>
      <c r="X32" s="76"/>
      <c r="Y32" s="77" t="b">
        <f t="shared" si="25"/>
        <v>0</v>
      </c>
      <c r="Z32" s="59"/>
      <c r="AA32" s="78">
        <f t="shared" si="26"/>
        <v>0</v>
      </c>
      <c r="AB32" s="79">
        <f t="shared" si="28"/>
        <v>-282.15</v>
      </c>
      <c r="AC32" t="s">
        <v>160</v>
      </c>
      <c r="AD32" t="b">
        <f t="shared" si="27"/>
        <v>0</v>
      </c>
    </row>
    <row r="33" spans="1:30">
      <c r="A33" s="72" t="s">
        <v>161</v>
      </c>
      <c r="B33" s="58">
        <f t="shared" si="19"/>
        <v>967.23</v>
      </c>
      <c r="C33" s="86">
        <v>5000</v>
      </c>
      <c r="D33" s="134">
        <f t="shared" si="20"/>
        <v>506.08</v>
      </c>
      <c r="E33" s="58">
        <f t="shared" si="21"/>
        <v>129.52</v>
      </c>
      <c r="F33" s="58">
        <f t="shared" si="22"/>
        <v>31.63</v>
      </c>
      <c r="G33" s="58">
        <f t="shared" si="23"/>
        <v>300</v>
      </c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8">
        <f t="shared" si="24"/>
        <v>290.17</v>
      </c>
      <c r="T33" s="58">
        <f>IF(SUM($B$26:B33)-SUM($C$26:S33)&lt;=0,0,SUM($B$26:B33)-SUM($C$26:S33))</f>
        <v>4114.85999999999</v>
      </c>
      <c r="U33" s="74">
        <f t="shared" si="17"/>
        <v>1</v>
      </c>
      <c r="V33" s="75">
        <f t="shared" si="18"/>
        <v>123.4458</v>
      </c>
      <c r="W33" s="75">
        <f>IF(ROUND(V33-SUM($X$26:X32),2)&lt;0,0,ROUND(V33-SUM($X$26:X32),2))</f>
        <v>123.45</v>
      </c>
      <c r="X33" s="76"/>
      <c r="Y33" s="77" t="b">
        <f t="shared" si="25"/>
        <v>0</v>
      </c>
      <c r="Z33" s="59"/>
      <c r="AA33" s="78">
        <f t="shared" si="26"/>
        <v>0</v>
      </c>
      <c r="AB33" s="79">
        <f t="shared" si="28"/>
        <v>-123.45</v>
      </c>
      <c r="AC33" t="s">
        <v>161</v>
      </c>
      <c r="AD33" t="b">
        <f t="shared" si="27"/>
        <v>0</v>
      </c>
    </row>
    <row r="34" spans="1:30">
      <c r="A34" s="72" t="s">
        <v>162</v>
      </c>
      <c r="B34" s="58">
        <f t="shared" si="19"/>
        <v>967.23</v>
      </c>
      <c r="C34" s="86">
        <v>5000</v>
      </c>
      <c r="D34" s="134">
        <f t="shared" si="20"/>
        <v>506.08</v>
      </c>
      <c r="E34" s="58">
        <f t="shared" si="21"/>
        <v>129.52</v>
      </c>
      <c r="F34" s="58">
        <f t="shared" si="22"/>
        <v>31.63</v>
      </c>
      <c r="G34" s="58">
        <f t="shared" si="23"/>
        <v>300</v>
      </c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8">
        <f t="shared" si="24"/>
        <v>290.17</v>
      </c>
      <c r="T34" s="58">
        <f>IF(SUM($B$26:B34)-SUM($C$26:S34)&lt;=0,0,SUM($B$26:B34)-SUM($C$26:S34))</f>
        <v>0</v>
      </c>
      <c r="U34" s="74" t="str">
        <f t="shared" si="17"/>
        <v/>
      </c>
      <c r="V34" s="75">
        <f t="shared" si="18"/>
        <v>0</v>
      </c>
      <c r="W34" s="75">
        <f>IF(ROUND(V34-SUM($X$26:X33),2)&lt;0,0,ROUND(V34-SUM($X$26:X33),2))</f>
        <v>0</v>
      </c>
      <c r="X34" s="76"/>
      <c r="Y34" s="77" t="str">
        <f t="shared" si="25"/>
        <v/>
      </c>
      <c r="Z34" s="59"/>
      <c r="AA34" s="78">
        <f t="shared" si="26"/>
        <v>0</v>
      </c>
      <c r="AB34" s="79">
        <f t="shared" si="28"/>
        <v>0</v>
      </c>
      <c r="AC34" t="s">
        <v>162</v>
      </c>
      <c r="AD34" t="b">
        <f t="shared" si="27"/>
        <v>1</v>
      </c>
    </row>
    <row r="35" spans="1:30">
      <c r="A35" s="72" t="s">
        <v>163</v>
      </c>
      <c r="B35" s="58">
        <f t="shared" si="19"/>
        <v>967.23</v>
      </c>
      <c r="C35" s="86">
        <v>5000</v>
      </c>
      <c r="D35" s="134">
        <f t="shared" si="20"/>
        <v>506.08</v>
      </c>
      <c r="E35" s="58">
        <f t="shared" si="21"/>
        <v>129.52</v>
      </c>
      <c r="F35" s="58">
        <f t="shared" si="22"/>
        <v>31.63</v>
      </c>
      <c r="G35" s="58">
        <f t="shared" si="23"/>
        <v>300</v>
      </c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8">
        <f t="shared" si="24"/>
        <v>290.17</v>
      </c>
      <c r="T35" s="58">
        <f>IF(SUM($B$26:B35)-SUM($C$26:S35)&lt;=0,0,SUM($B$26:B35)-SUM($C$26:S35))</f>
        <v>0</v>
      </c>
      <c r="U35" s="74" t="str">
        <f t="shared" si="17"/>
        <v/>
      </c>
      <c r="V35" s="75">
        <f t="shared" si="18"/>
        <v>0</v>
      </c>
      <c r="W35" s="75">
        <f>IF(ROUND(V35-SUM($X$26:X34),2)&lt;0,0,ROUND(V35-SUM($X$26:X34),2))</f>
        <v>0</v>
      </c>
      <c r="X35" s="76"/>
      <c r="Y35" s="77" t="str">
        <f t="shared" si="25"/>
        <v/>
      </c>
      <c r="Z35" s="59"/>
      <c r="AA35" s="78">
        <f t="shared" si="26"/>
        <v>0</v>
      </c>
      <c r="AB35" s="79">
        <f t="shared" si="28"/>
        <v>0</v>
      </c>
      <c r="AC35" t="s">
        <v>163</v>
      </c>
      <c r="AD35" t="b">
        <f t="shared" si="27"/>
        <v>1</v>
      </c>
    </row>
    <row r="36" spans="1:30">
      <c r="A36" s="72" t="s">
        <v>164</v>
      </c>
      <c r="B36" s="58">
        <f t="shared" si="19"/>
        <v>967.23</v>
      </c>
      <c r="C36" s="86">
        <v>5000</v>
      </c>
      <c r="D36" s="134">
        <f t="shared" si="20"/>
        <v>506.08</v>
      </c>
      <c r="E36" s="58">
        <f t="shared" si="21"/>
        <v>129.52</v>
      </c>
      <c r="F36" s="58">
        <f t="shared" si="22"/>
        <v>31.63</v>
      </c>
      <c r="G36" s="58">
        <f t="shared" si="23"/>
        <v>300</v>
      </c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  <c r="S36" s="58">
        <f t="shared" si="24"/>
        <v>290.17</v>
      </c>
      <c r="T36" s="58">
        <f>IF(SUM($B$26:B36)-SUM($C$26:S36)&lt;=0,0,SUM($B$26:B36)-SUM($C$26:S36))</f>
        <v>0</v>
      </c>
      <c r="U36" s="74" t="str">
        <f t="shared" si="17"/>
        <v/>
      </c>
      <c r="V36" s="75">
        <f t="shared" si="18"/>
        <v>0</v>
      </c>
      <c r="W36" s="75">
        <f>IF(ROUND(V36-SUM($X$26:X35),2)&lt;0,0,ROUND(V36-SUM($X$26:X35),2))</f>
        <v>0</v>
      </c>
      <c r="X36" s="76"/>
      <c r="Y36" s="77" t="str">
        <f t="shared" si="25"/>
        <v/>
      </c>
      <c r="Z36" s="59"/>
      <c r="AA36" s="78">
        <f t="shared" si="26"/>
        <v>0</v>
      </c>
      <c r="AB36" s="79">
        <f t="shared" si="28"/>
        <v>0</v>
      </c>
      <c r="AC36" t="s">
        <v>164</v>
      </c>
      <c r="AD36" t="b">
        <f t="shared" si="27"/>
        <v>1</v>
      </c>
    </row>
    <row r="37" spans="1:30">
      <c r="A37" s="72" t="s">
        <v>165</v>
      </c>
      <c r="B37" s="58">
        <f t="shared" si="19"/>
        <v>967.23</v>
      </c>
      <c r="C37" s="86">
        <v>5000</v>
      </c>
      <c r="D37" s="134">
        <f t="shared" si="20"/>
        <v>506.08</v>
      </c>
      <c r="E37" s="58">
        <f t="shared" si="21"/>
        <v>129.52</v>
      </c>
      <c r="F37" s="58">
        <f t="shared" si="22"/>
        <v>31.63</v>
      </c>
      <c r="G37" s="58">
        <f t="shared" si="23"/>
        <v>300</v>
      </c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  <c r="S37" s="58">
        <f t="shared" si="24"/>
        <v>290.17</v>
      </c>
      <c r="T37" s="58">
        <f>IF(SUM($B$26:B37)-SUM($C$26:S37)&lt;=0,0,SUM($B$26:B37)-SUM($C$26:S37))</f>
        <v>0</v>
      </c>
      <c r="U37" s="74" t="str">
        <f t="shared" si="17"/>
        <v/>
      </c>
      <c r="V37" s="75">
        <f t="shared" si="18"/>
        <v>0</v>
      </c>
      <c r="W37" s="75">
        <f>IF(ROUND(V37-SUM($X$26:X36),2)&lt;0,0,ROUND(V37-SUM($X$26:X36),2))</f>
        <v>0</v>
      </c>
      <c r="X37" s="76"/>
      <c r="Y37" s="77" t="str">
        <f t="shared" si="25"/>
        <v/>
      </c>
      <c r="Z37" s="59"/>
      <c r="AA37" s="78">
        <f t="shared" si="26"/>
        <v>0</v>
      </c>
      <c r="AB37" s="79">
        <f t="shared" si="28"/>
        <v>0</v>
      </c>
      <c r="AC37" t="s">
        <v>165</v>
      </c>
      <c r="AD37" t="b">
        <f t="shared" si="27"/>
        <v>1</v>
      </c>
    </row>
    <row r="38" spans="1:30">
      <c r="A38" s="72" t="s">
        <v>103</v>
      </c>
      <c r="B38" s="58">
        <f>SUM(B26:B37)+B39</f>
        <v>77944.22</v>
      </c>
      <c r="C38" s="98">
        <f>SUM(C26:C37)</f>
        <v>60000</v>
      </c>
      <c r="D38" s="134">
        <f t="shared" ref="D38:W38" si="29">SUM(D26:D37)</f>
        <v>6072.96</v>
      </c>
      <c r="E38" s="58">
        <f t="shared" si="29"/>
        <v>1554.24</v>
      </c>
      <c r="F38" s="58">
        <f t="shared" si="29"/>
        <v>379.56</v>
      </c>
      <c r="G38" s="58">
        <f t="shared" si="29"/>
        <v>3600</v>
      </c>
      <c r="H38" s="58">
        <f t="shared" si="29"/>
        <v>0</v>
      </c>
      <c r="I38" s="58">
        <f t="shared" si="29"/>
        <v>0</v>
      </c>
      <c r="J38" s="58">
        <f t="shared" si="29"/>
        <v>0</v>
      </c>
      <c r="K38" s="58">
        <f t="shared" si="29"/>
        <v>0</v>
      </c>
      <c r="L38" s="58">
        <f t="shared" si="29"/>
        <v>0</v>
      </c>
      <c r="M38" s="58">
        <f t="shared" si="29"/>
        <v>0</v>
      </c>
      <c r="N38" s="58">
        <f t="shared" si="29"/>
        <v>0</v>
      </c>
      <c r="O38" s="58">
        <f t="shared" si="29"/>
        <v>0</v>
      </c>
      <c r="P38" s="58">
        <f t="shared" si="29"/>
        <v>0</v>
      </c>
      <c r="Q38" s="58">
        <f t="shared" si="29"/>
        <v>0</v>
      </c>
      <c r="R38" s="58">
        <f t="shared" si="29"/>
        <v>0</v>
      </c>
      <c r="S38" s="58">
        <f t="shared" si="29"/>
        <v>23383.28</v>
      </c>
      <c r="T38" s="58">
        <f>IF(SUM($B$26:B38)-SUM($C$26:S38)&lt;=0,0,SUM($B$26:B38)-SUM($C$26:S38))</f>
        <v>0</v>
      </c>
      <c r="U38" s="80"/>
      <c r="V38" s="58">
        <f t="shared" si="29"/>
        <v>5047.1409</v>
      </c>
      <c r="W38" s="58">
        <f t="shared" si="29"/>
        <v>5047.15</v>
      </c>
      <c r="X38" s="58">
        <f>SUM(X26:X37)+X39</f>
        <v>0</v>
      </c>
      <c r="Y38" s="77" t="b">
        <f t="shared" si="25"/>
        <v>0</v>
      </c>
      <c r="Z38" s="81"/>
      <c r="AA38" s="82">
        <f>SUM(AA26:AA37)</f>
        <v>68271.92</v>
      </c>
      <c r="AB38" s="79">
        <f>SUM(AB26:AB37)</f>
        <v>59290.31</v>
      </c>
    </row>
    <row r="39" spans="1:30">
      <c r="A39" s="72" t="s">
        <v>193</v>
      </c>
      <c r="B39" s="73"/>
      <c r="C39" s="96"/>
      <c r="D39" s="135"/>
      <c r="E39" s="84"/>
      <c r="F39" s="84"/>
      <c r="G39" s="84"/>
      <c r="H39" s="84"/>
      <c r="I39" s="84" t="b">
        <f>I40=T22</f>
        <v>0</v>
      </c>
      <c r="J39" s="84" t="b">
        <f>J40=(X38+X39)</f>
        <v>1</v>
      </c>
      <c r="K39" s="84"/>
      <c r="L39" s="84"/>
      <c r="M39" s="84"/>
      <c r="N39" s="83"/>
      <c r="O39" s="84"/>
      <c r="P39" s="84"/>
      <c r="Q39" s="84"/>
      <c r="R39" s="84"/>
      <c r="S39" s="84"/>
      <c r="T39" s="83"/>
      <c r="X39" s="85"/>
    </row>
    <row r="40" s="29" customFormat="1" spans="1:30">
      <c r="A40" s="86" t="s">
        <v>194</v>
      </c>
      <c r="B40" s="73">
        <f>G40-SUM(R10:R21)-K40</f>
        <v>48381.52</v>
      </c>
      <c r="C40" s="96"/>
      <c r="D40" s="136"/>
      <c r="E40" s="83"/>
      <c r="F40" s="87">
        <f>SUM(F44:F1000)</f>
        <v>85000</v>
      </c>
      <c r="G40" s="87">
        <f t="shared" ref="G40:L40" si="30">SUM(G44:G1000)</f>
        <v>72250</v>
      </c>
      <c r="H40" s="87">
        <f t="shared" si="30"/>
        <v>2000</v>
      </c>
      <c r="I40" s="87">
        <f t="shared" si="30"/>
        <v>2956.27</v>
      </c>
      <c r="J40" s="87">
        <f t="shared" si="30"/>
        <v>0</v>
      </c>
      <c r="K40" s="87">
        <f t="shared" si="30"/>
        <v>0</v>
      </c>
      <c r="L40" s="87">
        <f t="shared" si="30"/>
        <v>45693.52</v>
      </c>
      <c r="M40" s="83">
        <f>G40-H40-I40-J40-K40-L40+M43</f>
        <v>21600.21</v>
      </c>
      <c r="N40" s="83"/>
      <c r="O40" s="83"/>
      <c r="P40" s="83"/>
      <c r="Q40" s="83"/>
      <c r="R40" s="83"/>
      <c r="S40" s="83"/>
      <c r="T40" s="83"/>
      <c r="W40" s="88" t="s">
        <v>195</v>
      </c>
      <c r="X40" s="89">
        <f>IF((B38-B39)=0,0,V37/(B38-B39))</f>
        <v>0</v>
      </c>
      <c r="Z40" s="90"/>
    </row>
    <row r="41" spans="1:30">
      <c r="A41" s="41" t="s">
        <v>196</v>
      </c>
      <c r="B41" s="41"/>
      <c r="C41" s="41"/>
      <c r="D41" s="41"/>
      <c r="E41" s="41"/>
      <c r="F41" s="41"/>
      <c r="G41" s="41"/>
      <c r="H41" s="41"/>
      <c r="I41" s="41"/>
      <c r="J41" s="91" t="s">
        <v>197</v>
      </c>
      <c r="K41" s="92">
        <v>0.85</v>
      </c>
      <c r="L41" s="93" t="s">
        <v>198</v>
      </c>
      <c r="M41" s="86" t="e">
        <f>SUMIF([1]档案费管理台账!$E$4:$E$1000,G1,[1]档案费管理台账!$H$4:$H$1000)+SUMIF(档案费管理台账!$E$4:$E$1000,G1,档案费管理台账!$H$4:$H$1000)</f>
        <v>#VALUE!</v>
      </c>
      <c r="N41" s="84" t="e">
        <f>M41=SUM(H43:H1000)+SUM([1]闫国强!H43:H1000)</f>
        <v>#VALUE!</v>
      </c>
      <c r="O41" s="84"/>
      <c r="P41" s="84"/>
      <c r="Q41" s="84"/>
      <c r="R41" s="84"/>
      <c r="S41" s="84"/>
      <c r="T41" s="83"/>
    </row>
    <row r="42" s="27" customFormat="1" spans="1:30">
      <c r="A42" s="63" t="s">
        <v>4</v>
      </c>
      <c r="B42" s="67" t="s">
        <v>124</v>
      </c>
      <c r="C42" s="67" t="s">
        <v>199</v>
      </c>
      <c r="D42" s="46" t="s">
        <v>200</v>
      </c>
      <c r="E42" s="63" t="s">
        <v>7</v>
      </c>
      <c r="F42" s="63" t="s">
        <v>201</v>
      </c>
      <c r="G42" s="63" t="s">
        <v>202</v>
      </c>
      <c r="H42" s="63" t="s">
        <v>11</v>
      </c>
      <c r="I42" s="63" t="s">
        <v>203</v>
      </c>
      <c r="J42" s="63" t="s">
        <v>204</v>
      </c>
      <c r="K42" s="63" t="s">
        <v>205</v>
      </c>
      <c r="L42" s="63" t="s">
        <v>206</v>
      </c>
      <c r="M42" s="63" t="s">
        <v>207</v>
      </c>
      <c r="N42" s="142" t="s">
        <v>211</v>
      </c>
      <c r="O42" s="95"/>
      <c r="P42" s="95"/>
      <c r="Q42" s="95"/>
      <c r="R42" s="95"/>
      <c r="S42" s="95"/>
      <c r="T42" s="95"/>
      <c r="U42" s="109"/>
      <c r="V42" s="95"/>
      <c r="W42" s="96"/>
      <c r="Z42" s="48"/>
      <c r="AB42" s="47"/>
    </row>
    <row r="43" spans="1:30">
      <c r="A43" s="97">
        <f>IF(D43="","",ROW()-42)</f>
        <v>1</v>
      </c>
      <c r="B43" s="98" t="str">
        <f t="shared" ref="B43:B107" si="31">IF(C43="","",MONTH(C43)&amp;"月")</f>
        <v>1月</v>
      </c>
      <c r="C43" s="141">
        <v>45292</v>
      </c>
      <c r="D43" s="137" t="s">
        <v>208</v>
      </c>
      <c r="E43" s="100"/>
      <c r="F43" s="57"/>
      <c r="G43" s="58"/>
      <c r="H43" s="58"/>
      <c r="I43" s="57"/>
      <c r="J43" s="57"/>
      <c r="K43" s="57"/>
      <c r="L43" s="57"/>
      <c r="M43" s="101"/>
      <c r="N43" s="73"/>
      <c r="O43" s="84"/>
      <c r="P43" s="84"/>
      <c r="Q43" s="84"/>
      <c r="R43" s="84"/>
      <c r="S43" s="84"/>
      <c r="T43" s="84"/>
      <c r="U43" s="110"/>
      <c r="V43" s="84"/>
      <c r="W43" s="83"/>
    </row>
    <row r="44" spans="1:30">
      <c r="A44" s="97">
        <f>IF(C44="","",ROW()-42)</f>
        <v>2</v>
      </c>
      <c r="B44" s="98" t="str">
        <f t="shared" si="31"/>
        <v>1月</v>
      </c>
      <c r="C44" s="141">
        <v>45318</v>
      </c>
      <c r="D44" s="137" t="s">
        <v>15</v>
      </c>
      <c r="E44" s="100" t="s">
        <v>67</v>
      </c>
      <c r="F44" s="57">
        <v>10000</v>
      </c>
      <c r="G44" s="58">
        <f>IF(F44="",0,F44*$K$41)</f>
        <v>8500</v>
      </c>
      <c r="H44" s="58">
        <f>IF(E44="",0,IFERROR(VLOOKUP(E44,档案费管理台账!$D$4:$H$1000,5,0),0))</f>
        <v>500</v>
      </c>
      <c r="I44" s="57"/>
      <c r="J44" s="57"/>
      <c r="K44" s="57"/>
      <c r="L44" s="57"/>
      <c r="M44" s="58">
        <f>IF(C44="","",ROUND(M43+G44-I44-J44-K44-L44-H44,2))</f>
        <v>8000</v>
      </c>
      <c r="N44" s="73"/>
      <c r="O44" s="84"/>
      <c r="P44" s="84"/>
      <c r="Q44" s="84"/>
      <c r="R44" s="84"/>
      <c r="S44" s="84"/>
      <c r="T44" s="84"/>
      <c r="U44" s="110"/>
      <c r="V44" s="84"/>
      <c r="W44" s="83"/>
    </row>
    <row r="45" spans="1:30">
      <c r="A45" s="97">
        <f t="shared" ref="A45:A108" si="32">IF(C45="","",ROW()-42)</f>
        <v>3</v>
      </c>
      <c r="B45" s="98" t="str">
        <f t="shared" si="31"/>
        <v>1月</v>
      </c>
      <c r="C45" s="141">
        <v>45318</v>
      </c>
      <c r="D45" s="137" t="s">
        <v>19</v>
      </c>
      <c r="E45" s="100" t="s">
        <v>68</v>
      </c>
      <c r="F45" s="57">
        <v>50000</v>
      </c>
      <c r="G45" s="58">
        <f t="shared" ref="G45:G108" si="33">IF(F45="",0,F45*$K$41)</f>
        <v>42500</v>
      </c>
      <c r="H45" s="58">
        <f>IF(E45="",0,IFERROR(VLOOKUP(E45,档案费管理台账!$D$4:$H$1000,5,0),0))</f>
        <v>1000</v>
      </c>
      <c r="I45" s="57"/>
      <c r="J45" s="57"/>
      <c r="K45" s="57"/>
      <c r="L45" s="57"/>
      <c r="M45" s="58">
        <f t="shared" ref="M45:M108" si="34">IF(C45="","",ROUND(M44+G45-I45-J45-K45-L45-H45,2))</f>
        <v>49500</v>
      </c>
      <c r="N45" s="73"/>
      <c r="O45" s="84"/>
      <c r="P45" s="84"/>
      <c r="Q45" s="84"/>
      <c r="R45" s="84"/>
      <c r="S45" s="84"/>
      <c r="T45" s="84"/>
      <c r="U45" s="110"/>
      <c r="V45" s="84"/>
      <c r="W45" s="83"/>
    </row>
    <row r="46" spans="1:30">
      <c r="A46" s="97">
        <f t="shared" si="32"/>
        <v>4</v>
      </c>
      <c r="B46" s="98" t="str">
        <f t="shared" si="31"/>
        <v>1月</v>
      </c>
      <c r="C46" s="141">
        <v>45318</v>
      </c>
      <c r="D46" s="137" t="s">
        <v>212</v>
      </c>
      <c r="E46" s="100"/>
      <c r="F46" s="57"/>
      <c r="G46" s="58">
        <f t="shared" si="33"/>
        <v>0</v>
      </c>
      <c r="H46" s="58">
        <f>IF(E46="",0,IFERROR(VLOOKUP(E46,档案费管理台账!$D$4:$H$1000,5,0),0))</f>
        <v>0</v>
      </c>
      <c r="I46" s="57">
        <v>2956.27</v>
      </c>
      <c r="J46" s="57"/>
      <c r="K46" s="57"/>
      <c r="L46" s="57"/>
      <c r="M46" s="58">
        <f t="shared" si="34"/>
        <v>46543.73</v>
      </c>
      <c r="N46" s="73"/>
      <c r="O46" s="84"/>
      <c r="P46" s="84"/>
      <c r="Q46" s="84"/>
      <c r="R46" s="84"/>
      <c r="S46" s="84"/>
      <c r="T46" s="84"/>
      <c r="U46" s="110"/>
      <c r="V46" s="84"/>
      <c r="W46" s="83"/>
    </row>
    <row r="47" spans="1:30">
      <c r="A47" s="97">
        <f t="shared" si="32"/>
        <v>5</v>
      </c>
      <c r="B47" s="98" t="str">
        <f t="shared" si="31"/>
        <v>1月</v>
      </c>
      <c r="C47" s="141">
        <v>45318</v>
      </c>
      <c r="D47" s="137" t="s">
        <v>213</v>
      </c>
      <c r="E47" s="100"/>
      <c r="F47" s="57"/>
      <c r="G47" s="58">
        <f t="shared" si="33"/>
        <v>0</v>
      </c>
      <c r="H47" s="58"/>
      <c r="I47" s="57"/>
      <c r="J47" s="57"/>
      <c r="K47" s="57"/>
      <c r="L47" s="57">
        <v>45693.52</v>
      </c>
      <c r="M47" s="58">
        <f t="shared" si="34"/>
        <v>850.21</v>
      </c>
      <c r="N47" s="73"/>
      <c r="O47" s="84"/>
      <c r="P47" s="165"/>
      <c r="Q47" s="84"/>
      <c r="R47" s="84"/>
      <c r="S47" s="84"/>
      <c r="T47" s="84"/>
      <c r="U47" s="110"/>
      <c r="V47" s="84"/>
      <c r="W47" s="83"/>
    </row>
    <row r="48" spans="1:30">
      <c r="A48" s="97">
        <f t="shared" si="32"/>
        <v>6</v>
      </c>
      <c r="B48" s="98" t="str">
        <f t="shared" si="31"/>
        <v>2月</v>
      </c>
      <c r="C48" s="141">
        <v>45706</v>
      </c>
      <c r="D48" s="137" t="s">
        <v>26</v>
      </c>
      <c r="E48" s="100" t="s">
        <v>71</v>
      </c>
      <c r="F48" s="57">
        <v>25000</v>
      </c>
      <c r="G48" s="58">
        <f t="shared" si="33"/>
        <v>21250</v>
      </c>
      <c r="H48" s="58">
        <f>IF(E48="",0,IFERROR(VLOOKUP(E48,档案费管理台账!$D$4:$H$1000,5,0),0))</f>
        <v>500</v>
      </c>
      <c r="I48" s="57"/>
      <c r="J48" s="57"/>
      <c r="K48" s="57"/>
      <c r="L48" s="57"/>
      <c r="M48" s="58">
        <f t="shared" si="34"/>
        <v>21600.21</v>
      </c>
      <c r="N48" s="73"/>
      <c r="O48" s="84"/>
      <c r="P48" s="84"/>
      <c r="Q48" s="84"/>
      <c r="R48" s="84"/>
      <c r="S48" s="84"/>
      <c r="T48" s="84"/>
      <c r="U48" s="110"/>
      <c r="V48" s="84"/>
      <c r="W48" s="83"/>
    </row>
    <row r="49" spans="1:23">
      <c r="A49" s="97" t="str">
        <f t="shared" si="32"/>
        <v/>
      </c>
      <c r="B49" s="98" t="str">
        <f t="shared" si="31"/>
        <v/>
      </c>
      <c r="C49" s="141"/>
      <c r="D49" s="137"/>
      <c r="E49" s="100"/>
      <c r="F49" s="57"/>
      <c r="G49" s="58">
        <f t="shared" si="33"/>
        <v>0</v>
      </c>
      <c r="H49" s="58">
        <f>IF(E49="",0,IFERROR(VLOOKUP(E49,档案费管理台账!$D$4:$H$1000,5,0),0))</f>
        <v>0</v>
      </c>
      <c r="I49" s="57"/>
      <c r="J49" s="57"/>
      <c r="K49" s="57"/>
      <c r="L49" s="57"/>
      <c r="M49" s="58" t="str">
        <f t="shared" si="34"/>
        <v/>
      </c>
      <c r="N49" s="73"/>
      <c r="O49" s="84"/>
      <c r="P49" s="84"/>
      <c r="Q49" s="84"/>
      <c r="R49" s="84"/>
      <c r="S49" s="84"/>
      <c r="T49" s="84"/>
      <c r="U49" s="110"/>
      <c r="V49" s="84"/>
      <c r="W49" s="83"/>
    </row>
    <row r="50" spans="1:23">
      <c r="A50" s="97" t="str">
        <f t="shared" si="32"/>
        <v/>
      </c>
      <c r="B50" s="98" t="str">
        <f t="shared" si="31"/>
        <v/>
      </c>
      <c r="C50" s="141"/>
      <c r="D50" s="137"/>
      <c r="E50" s="100"/>
      <c r="F50" s="57"/>
      <c r="G50" s="58">
        <f t="shared" si="33"/>
        <v>0</v>
      </c>
      <c r="H50" s="58">
        <f>IF(E50="",0,IFERROR(VLOOKUP(E50,档案费管理台账!$D$4:$H$1000,5,0),0))</f>
        <v>0</v>
      </c>
      <c r="I50" s="57"/>
      <c r="J50" s="57"/>
      <c r="K50" s="57"/>
      <c r="L50" s="57"/>
      <c r="M50" s="58" t="str">
        <f t="shared" si="34"/>
        <v/>
      </c>
      <c r="N50" s="73"/>
      <c r="O50" s="84"/>
      <c r="P50" s="84"/>
      <c r="Q50" s="84"/>
      <c r="R50" s="84"/>
      <c r="S50" s="84"/>
      <c r="T50" s="84"/>
      <c r="U50" s="110"/>
      <c r="V50" s="84"/>
      <c r="W50" s="83"/>
    </row>
    <row r="51" spans="1:23">
      <c r="A51" s="97" t="str">
        <f t="shared" si="32"/>
        <v/>
      </c>
      <c r="B51" s="98" t="str">
        <f t="shared" si="31"/>
        <v/>
      </c>
      <c r="C51" s="141"/>
      <c r="D51" s="137"/>
      <c r="E51" s="100"/>
      <c r="F51" s="57"/>
      <c r="G51" s="58">
        <f t="shared" si="33"/>
        <v>0</v>
      </c>
      <c r="H51" s="58">
        <f>IF(E51="",0,IFERROR(VLOOKUP(E51,档案费管理台账!$D$4:$H$1000,5,0),0))</f>
        <v>0</v>
      </c>
      <c r="I51" s="57"/>
      <c r="J51" s="57"/>
      <c r="K51" s="57"/>
      <c r="L51" s="57"/>
      <c r="M51" s="58" t="str">
        <f t="shared" si="34"/>
        <v/>
      </c>
      <c r="N51" s="73"/>
      <c r="O51" s="84"/>
      <c r="P51" s="84"/>
      <c r="Q51" s="84"/>
      <c r="R51" s="84"/>
      <c r="S51" s="84"/>
      <c r="T51" s="84"/>
      <c r="U51" s="110"/>
      <c r="V51" s="84"/>
      <c r="W51" s="83"/>
    </row>
    <row r="52" spans="1:23">
      <c r="A52" s="97" t="str">
        <f t="shared" si="32"/>
        <v/>
      </c>
      <c r="B52" s="98" t="str">
        <f t="shared" si="31"/>
        <v/>
      </c>
      <c r="C52" s="141"/>
      <c r="D52" s="137"/>
      <c r="E52" s="100"/>
      <c r="F52" s="57"/>
      <c r="G52" s="58">
        <f t="shared" si="33"/>
        <v>0</v>
      </c>
      <c r="H52" s="58">
        <f>IF(E52="",0,IFERROR(VLOOKUP(E52,档案费管理台账!$D$4:$H$1000,5,0),0))</f>
        <v>0</v>
      </c>
      <c r="I52" s="57"/>
      <c r="J52" s="57"/>
      <c r="K52" s="57"/>
      <c r="L52" s="57"/>
      <c r="M52" s="58" t="str">
        <f t="shared" si="34"/>
        <v/>
      </c>
      <c r="N52" s="73"/>
    </row>
    <row r="53" spans="1:23">
      <c r="A53" s="97" t="str">
        <f t="shared" si="32"/>
        <v/>
      </c>
      <c r="B53" s="98" t="str">
        <f t="shared" si="31"/>
        <v/>
      </c>
      <c r="C53" s="141"/>
      <c r="D53" s="137"/>
      <c r="E53" s="100"/>
      <c r="F53" s="57"/>
      <c r="G53" s="58">
        <f t="shared" si="33"/>
        <v>0</v>
      </c>
      <c r="H53" s="58">
        <f>IF(E53="",0,IFERROR(VLOOKUP(E53,档案费管理台账!$D$4:$H$1000,5,0),0))</f>
        <v>0</v>
      </c>
      <c r="I53" s="57"/>
      <c r="J53" s="57"/>
      <c r="K53" s="57"/>
      <c r="L53" s="57"/>
      <c r="M53" s="58" t="str">
        <f t="shared" si="34"/>
        <v/>
      </c>
      <c r="N53" s="73"/>
      <c r="O53" s="151"/>
    </row>
    <row r="54" spans="1:23">
      <c r="A54" s="97" t="str">
        <f t="shared" si="32"/>
        <v/>
      </c>
      <c r="B54" s="98" t="str">
        <f t="shared" si="31"/>
        <v/>
      </c>
      <c r="C54" s="141"/>
      <c r="D54" s="137"/>
      <c r="E54" s="100"/>
      <c r="F54" s="57"/>
      <c r="G54" s="58">
        <f t="shared" si="33"/>
        <v>0</v>
      </c>
      <c r="H54" s="58">
        <f>IF(E54="",0,IFERROR(VLOOKUP(E54,档案费管理台账!$D$4:$H$1000,5,0),0))</f>
        <v>0</v>
      </c>
      <c r="I54" s="57"/>
      <c r="J54" s="57"/>
      <c r="K54" s="57"/>
      <c r="L54" s="57"/>
      <c r="M54" s="58" t="str">
        <f t="shared" si="34"/>
        <v/>
      </c>
      <c r="N54" s="73"/>
    </row>
    <row r="55" spans="1:23">
      <c r="A55" s="97" t="str">
        <f t="shared" si="32"/>
        <v/>
      </c>
      <c r="B55" s="98" t="str">
        <f t="shared" si="31"/>
        <v/>
      </c>
      <c r="C55" s="141"/>
      <c r="D55" s="137"/>
      <c r="E55" s="100"/>
      <c r="F55" s="57"/>
      <c r="G55" s="58">
        <f t="shared" si="33"/>
        <v>0</v>
      </c>
      <c r="H55" s="58">
        <f>IF(E55="",0,IFERROR(VLOOKUP(E55,档案费管理台账!$D$4:$H$1000,5,0),0))</f>
        <v>0</v>
      </c>
      <c r="I55" s="57"/>
      <c r="J55" s="57"/>
      <c r="K55" s="57"/>
      <c r="L55" s="57"/>
      <c r="M55" s="58" t="str">
        <f t="shared" si="34"/>
        <v/>
      </c>
      <c r="N55" s="73"/>
    </row>
    <row r="56" spans="1:23">
      <c r="A56" s="97" t="str">
        <f t="shared" si="32"/>
        <v/>
      </c>
      <c r="B56" s="98" t="str">
        <f t="shared" si="31"/>
        <v/>
      </c>
      <c r="C56" s="141"/>
      <c r="D56" s="137"/>
      <c r="E56" s="100"/>
      <c r="F56" s="57"/>
      <c r="G56" s="58">
        <f t="shared" si="33"/>
        <v>0</v>
      </c>
      <c r="H56" s="58">
        <f>IF(E56="",0,IFERROR(VLOOKUP(E56,档案费管理台账!$D$4:$H$1000,5,0),0))</f>
        <v>0</v>
      </c>
      <c r="I56" s="57"/>
      <c r="J56" s="57"/>
      <c r="K56" s="57"/>
      <c r="L56" s="57"/>
      <c r="M56" s="58" t="str">
        <f t="shared" si="34"/>
        <v/>
      </c>
      <c r="N56" s="73"/>
    </row>
    <row r="57" spans="1:23">
      <c r="A57" s="97" t="str">
        <f t="shared" si="32"/>
        <v/>
      </c>
      <c r="B57" s="98" t="str">
        <f t="shared" si="31"/>
        <v/>
      </c>
      <c r="C57" s="141"/>
      <c r="D57" s="137"/>
      <c r="E57" s="100"/>
      <c r="F57" s="57"/>
      <c r="G57" s="58">
        <f t="shared" si="33"/>
        <v>0</v>
      </c>
      <c r="H57" s="58">
        <f>IF(E57="",0,IFERROR(VLOOKUP(E57,档案费管理台账!$D$4:$H$1000,5,0),0))</f>
        <v>0</v>
      </c>
      <c r="I57" s="57"/>
      <c r="J57" s="57"/>
      <c r="K57" s="57"/>
      <c r="L57" s="57"/>
      <c r="M57" s="58" t="str">
        <f t="shared" si="34"/>
        <v/>
      </c>
      <c r="N57" s="73"/>
    </row>
    <row r="58" spans="1:23">
      <c r="A58" s="97" t="str">
        <f t="shared" si="32"/>
        <v/>
      </c>
      <c r="B58" s="98" t="str">
        <f t="shared" si="31"/>
        <v/>
      </c>
      <c r="C58" s="141"/>
      <c r="D58" s="137"/>
      <c r="E58" s="100"/>
      <c r="F58" s="57"/>
      <c r="G58" s="58">
        <f t="shared" si="33"/>
        <v>0</v>
      </c>
      <c r="H58" s="58">
        <f>IF(E58="",0,IFERROR(VLOOKUP(E58,档案费管理台账!$D$4:$H$1000,5,0),0))</f>
        <v>0</v>
      </c>
      <c r="I58" s="57"/>
      <c r="J58" s="57"/>
      <c r="K58" s="57"/>
      <c r="L58" s="57"/>
      <c r="M58" s="58" t="str">
        <f t="shared" si="34"/>
        <v/>
      </c>
      <c r="N58" s="73"/>
    </row>
    <row r="59" spans="1:23">
      <c r="A59" s="97" t="str">
        <f t="shared" si="32"/>
        <v/>
      </c>
      <c r="B59" s="98" t="str">
        <f t="shared" si="31"/>
        <v/>
      </c>
      <c r="C59" s="141"/>
      <c r="D59" s="137"/>
      <c r="E59" s="100"/>
      <c r="F59" s="57"/>
      <c r="G59" s="58">
        <f t="shared" si="33"/>
        <v>0</v>
      </c>
      <c r="H59" s="58">
        <f>IF(E59="",0,IFERROR(VLOOKUP(E59,档案费管理台账!$D$4:$H$1000,5,0),0))</f>
        <v>0</v>
      </c>
      <c r="I59" s="57"/>
      <c r="J59" s="57"/>
      <c r="K59" s="57"/>
      <c r="L59" s="57"/>
      <c r="M59" s="58" t="str">
        <f t="shared" si="34"/>
        <v/>
      </c>
      <c r="N59" s="73"/>
    </row>
    <row r="60" spans="1:23">
      <c r="A60" s="97" t="str">
        <f t="shared" si="32"/>
        <v/>
      </c>
      <c r="B60" s="98" t="str">
        <f t="shared" si="31"/>
        <v/>
      </c>
      <c r="C60" s="141"/>
      <c r="D60" s="137"/>
      <c r="E60" s="100"/>
      <c r="F60" s="57"/>
      <c r="G60" s="58">
        <f t="shared" si="33"/>
        <v>0</v>
      </c>
      <c r="H60" s="58">
        <f>IF(E60="",0,IFERROR(VLOOKUP(E60,档案费管理台账!$D$4:$H$1000,5,0),0))</f>
        <v>0</v>
      </c>
      <c r="I60" s="57"/>
      <c r="J60" s="57"/>
      <c r="K60" s="57"/>
      <c r="L60" s="57"/>
      <c r="M60" s="58" t="str">
        <f t="shared" si="34"/>
        <v/>
      </c>
      <c r="N60" s="73"/>
    </row>
    <row r="61" spans="1:23">
      <c r="A61" s="97" t="str">
        <f t="shared" si="32"/>
        <v/>
      </c>
      <c r="B61" s="98" t="str">
        <f t="shared" si="31"/>
        <v/>
      </c>
      <c r="C61" s="141"/>
      <c r="D61" s="137"/>
      <c r="E61" s="100"/>
      <c r="F61" s="57"/>
      <c r="G61" s="58">
        <f t="shared" si="33"/>
        <v>0</v>
      </c>
      <c r="H61" s="58">
        <f>IF(E61="",0,IFERROR(VLOOKUP(E61,档案费管理台账!$D$4:$H$1000,5,0),0))</f>
        <v>0</v>
      </c>
      <c r="I61" s="57"/>
      <c r="J61" s="57"/>
      <c r="K61" s="57"/>
      <c r="L61" s="57"/>
      <c r="M61" s="58" t="str">
        <f t="shared" si="34"/>
        <v/>
      </c>
      <c r="N61" s="73"/>
    </row>
    <row r="62" spans="1:23">
      <c r="A62" s="97" t="str">
        <f t="shared" si="32"/>
        <v/>
      </c>
      <c r="B62" s="98" t="str">
        <f t="shared" si="31"/>
        <v/>
      </c>
      <c r="C62" s="141"/>
      <c r="D62" s="137"/>
      <c r="E62" s="100"/>
      <c r="F62" s="57"/>
      <c r="G62" s="58">
        <f t="shared" si="33"/>
        <v>0</v>
      </c>
      <c r="H62" s="58">
        <f>IF(E62="",0,IFERROR(VLOOKUP(E62,档案费管理台账!$D$4:$H$1000,5,0),0))</f>
        <v>0</v>
      </c>
      <c r="I62" s="57"/>
      <c r="J62" s="57"/>
      <c r="K62" s="57"/>
      <c r="L62" s="57"/>
      <c r="M62" s="58" t="str">
        <f t="shared" si="34"/>
        <v/>
      </c>
      <c r="N62" s="73"/>
    </row>
    <row r="63" spans="1:23">
      <c r="A63" s="97" t="str">
        <f t="shared" si="32"/>
        <v/>
      </c>
      <c r="B63" s="98" t="str">
        <f t="shared" si="31"/>
        <v/>
      </c>
      <c r="C63" s="141"/>
      <c r="D63" s="137"/>
      <c r="E63" s="100"/>
      <c r="F63" s="57"/>
      <c r="G63" s="58">
        <f t="shared" si="33"/>
        <v>0</v>
      </c>
      <c r="H63" s="58">
        <f>IF(E63="",0,IFERROR(VLOOKUP(E63,档案费管理台账!$D$4:$H$1000,5,0),0))</f>
        <v>0</v>
      </c>
      <c r="I63" s="57"/>
      <c r="J63" s="57"/>
      <c r="K63" s="57"/>
      <c r="L63" s="57"/>
      <c r="M63" s="58" t="str">
        <f t="shared" si="34"/>
        <v/>
      </c>
      <c r="N63" s="73"/>
    </row>
    <row r="64" spans="1:23">
      <c r="A64" s="97" t="str">
        <f t="shared" si="32"/>
        <v/>
      </c>
      <c r="B64" s="98" t="str">
        <f t="shared" si="31"/>
        <v/>
      </c>
      <c r="C64" s="141"/>
      <c r="D64" s="137"/>
      <c r="E64" s="100"/>
      <c r="F64" s="57"/>
      <c r="G64" s="58">
        <f t="shared" si="33"/>
        <v>0</v>
      </c>
      <c r="H64" s="58">
        <f>IF(E64="",0,IFERROR(VLOOKUP(E64,档案费管理台账!$D$4:$H$1000,5,0),0))</f>
        <v>0</v>
      </c>
      <c r="I64" s="57"/>
      <c r="J64" s="57"/>
      <c r="K64" s="57"/>
      <c r="L64" s="57"/>
      <c r="M64" s="58" t="str">
        <f t="shared" si="34"/>
        <v/>
      </c>
      <c r="N64" s="73"/>
      <c r="O64" s="166"/>
    </row>
    <row r="65" spans="1:14">
      <c r="A65" s="97" t="str">
        <f t="shared" si="32"/>
        <v/>
      </c>
      <c r="B65" s="98" t="str">
        <f t="shared" si="31"/>
        <v/>
      </c>
      <c r="C65" s="141"/>
      <c r="D65" s="137"/>
      <c r="E65" s="100"/>
      <c r="F65" s="57"/>
      <c r="G65" s="58">
        <f t="shared" si="33"/>
        <v>0</v>
      </c>
      <c r="H65" s="58">
        <f>IF(E65="",0,IFERROR(VLOOKUP(E65,档案费管理台账!$D$4:$H$1000,5,0),0))</f>
        <v>0</v>
      </c>
      <c r="I65" s="57"/>
      <c r="J65" s="57"/>
      <c r="K65" s="57"/>
      <c r="L65" s="57"/>
      <c r="M65" s="58" t="str">
        <f t="shared" si="34"/>
        <v/>
      </c>
      <c r="N65" s="73"/>
    </row>
    <row r="66" spans="1:14">
      <c r="A66" s="97" t="str">
        <f t="shared" si="32"/>
        <v/>
      </c>
      <c r="B66" s="98" t="str">
        <f t="shared" si="31"/>
        <v/>
      </c>
      <c r="C66" s="141"/>
      <c r="D66" s="137"/>
      <c r="E66" s="100"/>
      <c r="F66" s="57"/>
      <c r="G66" s="58">
        <f t="shared" si="33"/>
        <v>0</v>
      </c>
      <c r="H66" s="58">
        <f>IF(E66="",0,IFERROR(VLOOKUP(E66,档案费管理台账!$D$4:$H$1000,5,0),0))</f>
        <v>0</v>
      </c>
      <c r="I66" s="57"/>
      <c r="J66" s="57"/>
      <c r="K66" s="57"/>
      <c r="L66" s="57"/>
      <c r="M66" s="58" t="str">
        <f t="shared" si="34"/>
        <v/>
      </c>
      <c r="N66" s="73"/>
    </row>
    <row r="67" spans="1:14">
      <c r="A67" s="97" t="str">
        <f t="shared" si="32"/>
        <v/>
      </c>
      <c r="B67" s="98" t="str">
        <f t="shared" si="31"/>
        <v/>
      </c>
      <c r="C67" s="141"/>
      <c r="D67" s="137"/>
      <c r="E67" s="100"/>
      <c r="F67" s="57"/>
      <c r="G67" s="58">
        <f t="shared" si="33"/>
        <v>0</v>
      </c>
      <c r="H67" s="58">
        <f>IF(E67="",0,IFERROR(VLOOKUP(E67,档案费管理台账!$D$4:$H$1000,5,0),0))</f>
        <v>0</v>
      </c>
      <c r="I67" s="57"/>
      <c r="J67" s="57"/>
      <c r="K67" s="57"/>
      <c r="L67" s="57"/>
      <c r="M67" s="58" t="str">
        <f t="shared" si="34"/>
        <v/>
      </c>
      <c r="N67" s="73"/>
    </row>
    <row r="68" spans="1:14">
      <c r="A68" s="97" t="str">
        <f t="shared" si="32"/>
        <v/>
      </c>
      <c r="B68" s="98" t="str">
        <f t="shared" si="31"/>
        <v/>
      </c>
      <c r="C68" s="141"/>
      <c r="D68" s="137"/>
      <c r="E68" s="100"/>
      <c r="F68" s="57"/>
      <c r="G68" s="58">
        <f t="shared" si="33"/>
        <v>0</v>
      </c>
      <c r="H68" s="58">
        <f>IF(E68="",0,IFERROR(VLOOKUP(E68,档案费管理台账!$D$4:$H$1000,5,0),0))</f>
        <v>0</v>
      </c>
      <c r="I68" s="57"/>
      <c r="J68" s="57"/>
      <c r="K68" s="57"/>
      <c r="L68" s="57"/>
      <c r="M68" s="58" t="str">
        <f t="shared" si="34"/>
        <v/>
      </c>
      <c r="N68" s="73"/>
    </row>
    <row r="69" spans="1:14">
      <c r="A69" s="97" t="str">
        <f t="shared" si="32"/>
        <v/>
      </c>
      <c r="B69" s="98" t="str">
        <f t="shared" si="31"/>
        <v/>
      </c>
      <c r="C69" s="141"/>
      <c r="D69" s="137"/>
      <c r="E69" s="100"/>
      <c r="F69" s="57"/>
      <c r="G69" s="58">
        <f t="shared" si="33"/>
        <v>0</v>
      </c>
      <c r="H69" s="58">
        <f>IF(E69="",0,IFERROR(VLOOKUP(E69,档案费管理台账!$D$4:$H$1000,5,0),0))</f>
        <v>0</v>
      </c>
      <c r="I69" s="57"/>
      <c r="J69" s="57"/>
      <c r="K69" s="57"/>
      <c r="L69" s="57"/>
      <c r="M69" s="58" t="str">
        <f t="shared" si="34"/>
        <v/>
      </c>
      <c r="N69" s="73"/>
    </row>
    <row r="70" spans="1:14">
      <c r="A70" s="97" t="str">
        <f t="shared" si="32"/>
        <v/>
      </c>
      <c r="B70" s="98" t="str">
        <f t="shared" si="31"/>
        <v/>
      </c>
      <c r="C70" s="141"/>
      <c r="D70" s="137"/>
      <c r="E70" s="100"/>
      <c r="F70" s="57"/>
      <c r="G70" s="58">
        <f t="shared" si="33"/>
        <v>0</v>
      </c>
      <c r="H70" s="58">
        <f>IF(E70="",0,IFERROR(VLOOKUP(E70,档案费管理台账!$D$4:$H$1000,5,0),0))</f>
        <v>0</v>
      </c>
      <c r="I70" s="57"/>
      <c r="J70" s="57"/>
      <c r="K70" s="57"/>
      <c r="L70" s="57"/>
      <c r="M70" s="58" t="str">
        <f t="shared" si="34"/>
        <v/>
      </c>
      <c r="N70" s="73"/>
    </row>
    <row r="71" spans="1:14">
      <c r="A71" s="97" t="str">
        <f t="shared" si="32"/>
        <v/>
      </c>
      <c r="B71" s="98" t="str">
        <f t="shared" si="31"/>
        <v/>
      </c>
      <c r="C71" s="141"/>
      <c r="D71" s="137"/>
      <c r="E71" s="100"/>
      <c r="F71" s="57"/>
      <c r="G71" s="58">
        <f t="shared" si="33"/>
        <v>0</v>
      </c>
      <c r="H71" s="58">
        <f>IF(E71="",0,IFERROR(VLOOKUP(E71,档案费管理台账!$D$4:$H$1000,5,0),0))</f>
        <v>0</v>
      </c>
      <c r="I71" s="57"/>
      <c r="J71" s="57"/>
      <c r="K71" s="57"/>
      <c r="L71" s="57"/>
      <c r="M71" s="58" t="str">
        <f t="shared" si="34"/>
        <v/>
      </c>
      <c r="N71" s="73"/>
    </row>
    <row r="72" spans="1:14">
      <c r="A72" s="97" t="str">
        <f t="shared" si="32"/>
        <v/>
      </c>
      <c r="B72" s="98" t="str">
        <f t="shared" si="31"/>
        <v/>
      </c>
      <c r="C72" s="141"/>
      <c r="D72" s="137"/>
      <c r="E72" s="100"/>
      <c r="F72" s="57"/>
      <c r="G72" s="58">
        <f t="shared" si="33"/>
        <v>0</v>
      </c>
      <c r="H72" s="58">
        <f>IF(E72="",0,IFERROR(VLOOKUP(E72,档案费管理台账!$D$4:$H$1000,5,0),0))</f>
        <v>0</v>
      </c>
      <c r="I72" s="57"/>
      <c r="J72" s="57"/>
      <c r="K72" s="57"/>
      <c r="L72" s="57"/>
      <c r="M72" s="58" t="str">
        <f t="shared" si="34"/>
        <v/>
      </c>
      <c r="N72" s="73"/>
    </row>
    <row r="73" spans="1:14">
      <c r="A73" s="97" t="str">
        <f t="shared" si="32"/>
        <v/>
      </c>
      <c r="B73" s="98" t="str">
        <f t="shared" si="31"/>
        <v/>
      </c>
      <c r="C73" s="141"/>
      <c r="D73" s="137"/>
      <c r="E73" s="100"/>
      <c r="F73" s="57"/>
      <c r="G73" s="58">
        <f t="shared" si="33"/>
        <v>0</v>
      </c>
      <c r="H73" s="58">
        <f>IF(E73="",0,IFERROR(VLOOKUP(E73,档案费管理台账!$D$4:$H$1000,5,0),0))</f>
        <v>0</v>
      </c>
      <c r="I73" s="57"/>
      <c r="J73" s="57"/>
      <c r="K73" s="57"/>
      <c r="L73" s="57"/>
      <c r="M73" s="58" t="str">
        <f t="shared" si="34"/>
        <v/>
      </c>
      <c r="N73" s="73"/>
    </row>
    <row r="74" spans="1:14">
      <c r="A74" s="97" t="str">
        <f t="shared" si="32"/>
        <v/>
      </c>
      <c r="B74" s="98" t="str">
        <f t="shared" si="31"/>
        <v/>
      </c>
      <c r="C74" s="141"/>
      <c r="D74" s="137"/>
      <c r="E74" s="100"/>
      <c r="F74" s="57"/>
      <c r="G74" s="58">
        <f t="shared" si="33"/>
        <v>0</v>
      </c>
      <c r="H74" s="58">
        <f>IF(E74="",0,IFERROR(VLOOKUP(E74,档案费管理台账!$D$4:$H$1000,5,0),0))</f>
        <v>0</v>
      </c>
      <c r="I74" s="57"/>
      <c r="J74" s="57"/>
      <c r="K74" s="57"/>
      <c r="L74" s="57"/>
      <c r="M74" s="58" t="str">
        <f t="shared" si="34"/>
        <v/>
      </c>
      <c r="N74" s="73"/>
    </row>
    <row r="75" spans="1:14">
      <c r="A75" s="97" t="str">
        <f t="shared" si="32"/>
        <v/>
      </c>
      <c r="B75" s="98" t="str">
        <f t="shared" si="31"/>
        <v/>
      </c>
      <c r="C75" s="141"/>
      <c r="D75" s="137"/>
      <c r="E75" s="100"/>
      <c r="F75" s="57"/>
      <c r="G75" s="58">
        <f t="shared" si="33"/>
        <v>0</v>
      </c>
      <c r="H75" s="58">
        <f>IF(E75="",0,IFERROR(VLOOKUP(E75,档案费管理台账!$D$4:$H$1000,5,0),0))</f>
        <v>0</v>
      </c>
      <c r="I75" s="57"/>
      <c r="J75" s="57"/>
      <c r="K75" s="57"/>
      <c r="L75" s="57"/>
      <c r="M75" s="58" t="str">
        <f t="shared" si="34"/>
        <v/>
      </c>
      <c r="N75" s="73"/>
    </row>
    <row r="76" spans="1:14">
      <c r="A76" s="97" t="str">
        <f t="shared" si="32"/>
        <v/>
      </c>
      <c r="B76" s="98" t="str">
        <f t="shared" si="31"/>
        <v/>
      </c>
      <c r="C76" s="141"/>
      <c r="D76" s="137"/>
      <c r="E76" s="100"/>
      <c r="F76" s="57"/>
      <c r="G76" s="58">
        <f t="shared" si="33"/>
        <v>0</v>
      </c>
      <c r="H76" s="58">
        <f>IF(E76="",0,IFERROR(VLOOKUP(E76,档案费管理台账!$D$4:$H$1000,5,0),0))</f>
        <v>0</v>
      </c>
      <c r="I76" s="57"/>
      <c r="J76" s="57"/>
      <c r="K76" s="57"/>
      <c r="L76" s="57"/>
      <c r="M76" s="58" t="str">
        <f t="shared" si="34"/>
        <v/>
      </c>
      <c r="N76" s="73"/>
    </row>
    <row r="77" spans="1:14">
      <c r="A77" s="97" t="str">
        <f t="shared" si="32"/>
        <v/>
      </c>
      <c r="B77" s="98" t="str">
        <f t="shared" si="31"/>
        <v/>
      </c>
      <c r="C77" s="141"/>
      <c r="D77" s="137"/>
      <c r="E77" s="100"/>
      <c r="F77" s="57"/>
      <c r="G77" s="58">
        <f t="shared" si="33"/>
        <v>0</v>
      </c>
      <c r="H77" s="58">
        <f>IF(E77="",0,IFERROR(VLOOKUP(E77,档案费管理台账!$D$4:$H$1000,5,0),0))</f>
        <v>0</v>
      </c>
      <c r="I77" s="57"/>
      <c r="J77" s="57"/>
      <c r="K77" s="57"/>
      <c r="L77" s="57"/>
      <c r="M77" s="58" t="str">
        <f t="shared" si="34"/>
        <v/>
      </c>
      <c r="N77" s="73"/>
    </row>
    <row r="78" spans="1:14">
      <c r="A78" s="97" t="str">
        <f t="shared" si="32"/>
        <v/>
      </c>
      <c r="B78" s="98" t="str">
        <f t="shared" si="31"/>
        <v/>
      </c>
      <c r="C78" s="141"/>
      <c r="D78" s="137"/>
      <c r="E78" s="100"/>
      <c r="F78" s="57"/>
      <c r="G78" s="58">
        <f t="shared" si="33"/>
        <v>0</v>
      </c>
      <c r="H78" s="58">
        <f>IF(E78="",0,IFERROR(VLOOKUP(E78,档案费管理台账!$D$4:$H$1000,5,0),0))</f>
        <v>0</v>
      </c>
      <c r="I78" s="57"/>
      <c r="J78" s="57"/>
      <c r="K78" s="57"/>
      <c r="L78" s="57"/>
      <c r="M78" s="58" t="str">
        <f t="shared" si="34"/>
        <v/>
      </c>
      <c r="N78" s="73"/>
    </row>
    <row r="79" spans="1:14">
      <c r="A79" s="97" t="str">
        <f t="shared" si="32"/>
        <v/>
      </c>
      <c r="B79" s="98" t="str">
        <f t="shared" si="31"/>
        <v/>
      </c>
      <c r="C79" s="141"/>
      <c r="D79" s="137"/>
      <c r="E79" s="100"/>
      <c r="F79" s="57"/>
      <c r="G79" s="58">
        <f t="shared" si="33"/>
        <v>0</v>
      </c>
      <c r="H79" s="58">
        <f>IF(E79="",0,IFERROR(VLOOKUP(E79,档案费管理台账!$D$4:$H$1000,5,0),0))</f>
        <v>0</v>
      </c>
      <c r="I79" s="57"/>
      <c r="J79" s="57"/>
      <c r="K79" s="57"/>
      <c r="L79" s="57"/>
      <c r="M79" s="58" t="str">
        <f t="shared" si="34"/>
        <v/>
      </c>
      <c r="N79" s="73"/>
    </row>
    <row r="80" spans="1:14">
      <c r="A80" s="97" t="str">
        <f t="shared" si="32"/>
        <v/>
      </c>
      <c r="B80" s="98" t="str">
        <f t="shared" si="31"/>
        <v/>
      </c>
      <c r="C80" s="141"/>
      <c r="D80" s="137"/>
      <c r="E80" s="100"/>
      <c r="F80" s="57"/>
      <c r="G80" s="58">
        <f t="shared" si="33"/>
        <v>0</v>
      </c>
      <c r="H80" s="58">
        <f>IF(E80="",0,IFERROR(VLOOKUP(E80,档案费管理台账!$D$4:$H$1000,5,0),0))</f>
        <v>0</v>
      </c>
      <c r="I80" s="57"/>
      <c r="J80" s="57"/>
      <c r="K80" s="57"/>
      <c r="L80" s="57"/>
      <c r="M80" s="58" t="str">
        <f t="shared" si="34"/>
        <v/>
      </c>
      <c r="N80" s="73"/>
    </row>
    <row r="81" spans="1:14">
      <c r="A81" s="97" t="str">
        <f t="shared" si="32"/>
        <v/>
      </c>
      <c r="B81" s="98" t="str">
        <f t="shared" si="31"/>
        <v/>
      </c>
      <c r="C81" s="141"/>
      <c r="D81" s="137"/>
      <c r="E81" s="100"/>
      <c r="F81" s="57"/>
      <c r="G81" s="58">
        <f t="shared" si="33"/>
        <v>0</v>
      </c>
      <c r="H81" s="58">
        <f>IF(E81="",0,IFERROR(VLOOKUP(E81,档案费管理台账!$D$4:$H$1000,5,0),0))</f>
        <v>0</v>
      </c>
      <c r="I81" s="57"/>
      <c r="J81" s="57"/>
      <c r="K81" s="57"/>
      <c r="L81" s="57"/>
      <c r="M81" s="58" t="str">
        <f t="shared" si="34"/>
        <v/>
      </c>
      <c r="N81" s="73"/>
    </row>
    <row r="82" spans="1:14">
      <c r="A82" s="97" t="str">
        <f t="shared" si="32"/>
        <v/>
      </c>
      <c r="B82" s="98" t="str">
        <f t="shared" si="31"/>
        <v/>
      </c>
      <c r="C82" s="99"/>
      <c r="D82" s="137"/>
      <c r="E82" s="100"/>
      <c r="F82" s="57"/>
      <c r="G82" s="58">
        <f t="shared" si="33"/>
        <v>0</v>
      </c>
      <c r="H82" s="58">
        <f>IF(E82="",0,IFERROR(VLOOKUP(E82,档案费管理台账!$D$4:$H$1000,5,0),0))</f>
        <v>0</v>
      </c>
      <c r="I82" s="57"/>
      <c r="J82" s="57"/>
      <c r="K82" s="57"/>
      <c r="L82" s="57"/>
      <c r="M82" s="58" t="str">
        <f t="shared" si="34"/>
        <v/>
      </c>
      <c r="N82" s="73"/>
    </row>
    <row r="83" spans="1:14">
      <c r="A83" s="97" t="str">
        <f t="shared" si="32"/>
        <v/>
      </c>
      <c r="B83" s="98" t="str">
        <f t="shared" si="31"/>
        <v/>
      </c>
      <c r="C83" s="141"/>
      <c r="D83" s="137"/>
      <c r="E83" s="100"/>
      <c r="F83" s="57"/>
      <c r="G83" s="58">
        <f t="shared" si="33"/>
        <v>0</v>
      </c>
      <c r="H83" s="58">
        <f>IF(E83="",0,IFERROR(VLOOKUP(E83,档案费管理台账!$D$4:$H$1000,5,0),0))</f>
        <v>0</v>
      </c>
      <c r="I83" s="57"/>
      <c r="J83" s="57"/>
      <c r="K83" s="57"/>
      <c r="L83" s="57"/>
      <c r="M83" s="58" t="str">
        <f t="shared" si="34"/>
        <v/>
      </c>
      <c r="N83" s="73"/>
    </row>
    <row r="84" spans="1:14">
      <c r="A84" s="97" t="str">
        <f t="shared" si="32"/>
        <v/>
      </c>
      <c r="B84" s="98" t="str">
        <f t="shared" si="31"/>
        <v/>
      </c>
      <c r="C84" s="141"/>
      <c r="D84" s="137"/>
      <c r="E84" s="100"/>
      <c r="F84" s="57"/>
      <c r="G84" s="58">
        <f t="shared" si="33"/>
        <v>0</v>
      </c>
      <c r="H84" s="58">
        <f>IF(E84="",0,IFERROR(VLOOKUP(E84,档案费管理台账!$D$4:$H$1000,5,0),0))</f>
        <v>0</v>
      </c>
      <c r="I84" s="57"/>
      <c r="J84" s="57"/>
      <c r="K84" s="57"/>
      <c r="L84" s="57"/>
      <c r="M84" s="58" t="str">
        <f t="shared" si="34"/>
        <v/>
      </c>
      <c r="N84" s="73"/>
    </row>
    <row r="85" spans="1:14">
      <c r="A85" s="97" t="str">
        <f t="shared" si="32"/>
        <v/>
      </c>
      <c r="B85" s="98" t="str">
        <f t="shared" si="31"/>
        <v/>
      </c>
      <c r="C85" s="141"/>
      <c r="D85" s="137"/>
      <c r="E85" s="100"/>
      <c r="F85" s="57"/>
      <c r="G85" s="58">
        <f t="shared" si="33"/>
        <v>0</v>
      </c>
      <c r="H85" s="58">
        <f>IF(E85="",0,IFERROR(VLOOKUP(E85,档案费管理台账!$D$4:$H$1000,5,0),0))</f>
        <v>0</v>
      </c>
      <c r="I85" s="57"/>
      <c r="J85" s="57"/>
      <c r="K85" s="57"/>
      <c r="L85" s="57"/>
      <c r="M85" s="58" t="str">
        <f t="shared" si="34"/>
        <v/>
      </c>
      <c r="N85" s="73"/>
    </row>
    <row r="86" spans="1:14">
      <c r="A86" s="97" t="str">
        <f t="shared" si="32"/>
        <v/>
      </c>
      <c r="B86" s="98" t="str">
        <f t="shared" si="31"/>
        <v/>
      </c>
      <c r="C86" s="141"/>
      <c r="D86" s="137"/>
      <c r="E86" s="100"/>
      <c r="F86" s="57"/>
      <c r="G86" s="58">
        <f t="shared" si="33"/>
        <v>0</v>
      </c>
      <c r="H86" s="58">
        <f>IF(E86="",0,IFERROR(VLOOKUP(E86,档案费管理台账!$D$4:$H$1000,5,0),0))</f>
        <v>0</v>
      </c>
      <c r="I86" s="57"/>
      <c r="J86" s="57"/>
      <c r="K86" s="57"/>
      <c r="L86" s="57"/>
      <c r="M86" s="58" t="str">
        <f t="shared" si="34"/>
        <v/>
      </c>
      <c r="N86" s="73"/>
    </row>
    <row r="87" spans="1:14">
      <c r="A87" s="97" t="str">
        <f t="shared" si="32"/>
        <v/>
      </c>
      <c r="B87" s="98" t="str">
        <f t="shared" si="31"/>
        <v/>
      </c>
      <c r="C87" s="141"/>
      <c r="D87" s="137"/>
      <c r="E87" s="100"/>
      <c r="F87" s="57"/>
      <c r="G87" s="58">
        <f t="shared" si="33"/>
        <v>0</v>
      </c>
      <c r="H87" s="58">
        <f>IF(E87="",0,IFERROR(VLOOKUP(E87,档案费管理台账!$D$4:$H$1000,5,0),0))</f>
        <v>0</v>
      </c>
      <c r="I87" s="57"/>
      <c r="J87" s="57"/>
      <c r="K87" s="57"/>
      <c r="L87" s="57"/>
      <c r="M87" s="58" t="str">
        <f t="shared" si="34"/>
        <v/>
      </c>
      <c r="N87" s="73"/>
    </row>
    <row r="88" spans="1:14">
      <c r="A88" s="97" t="str">
        <f t="shared" si="32"/>
        <v/>
      </c>
      <c r="B88" s="98" t="str">
        <f t="shared" si="31"/>
        <v/>
      </c>
      <c r="C88" s="141"/>
      <c r="D88" s="137"/>
      <c r="E88" s="100"/>
      <c r="F88" s="57"/>
      <c r="G88" s="58">
        <f t="shared" si="33"/>
        <v>0</v>
      </c>
      <c r="H88" s="58">
        <f>IF(E88="",0,IFERROR(VLOOKUP(E88,档案费管理台账!$D$4:$H$1000,5,0),0))</f>
        <v>0</v>
      </c>
      <c r="I88" s="57"/>
      <c r="J88" s="57"/>
      <c r="K88" s="57"/>
      <c r="L88" s="57"/>
      <c r="M88" s="58" t="str">
        <f t="shared" si="34"/>
        <v/>
      </c>
      <c r="N88" s="73"/>
    </row>
    <row r="89" spans="1:14">
      <c r="A89" s="97" t="str">
        <f t="shared" si="32"/>
        <v/>
      </c>
      <c r="B89" s="98" t="str">
        <f t="shared" si="31"/>
        <v/>
      </c>
      <c r="C89" s="141"/>
      <c r="D89" s="137"/>
      <c r="E89" s="100"/>
      <c r="F89" s="57"/>
      <c r="G89" s="58">
        <f t="shared" si="33"/>
        <v>0</v>
      </c>
      <c r="H89" s="58">
        <f>IF(E89="",0,IFERROR(VLOOKUP(E89,档案费管理台账!$D$4:$H$1000,5,0),0))</f>
        <v>0</v>
      </c>
      <c r="I89" s="57"/>
      <c r="J89" s="57"/>
      <c r="K89" s="57"/>
      <c r="L89" s="57"/>
      <c r="M89" s="58" t="str">
        <f t="shared" si="34"/>
        <v/>
      </c>
      <c r="N89" s="73"/>
    </row>
    <row r="90" spans="1:14">
      <c r="A90" s="97" t="str">
        <f t="shared" si="32"/>
        <v/>
      </c>
      <c r="B90" s="98" t="str">
        <f t="shared" si="31"/>
        <v/>
      </c>
      <c r="C90" s="141"/>
      <c r="D90" s="137"/>
      <c r="E90" s="100"/>
      <c r="F90" s="57"/>
      <c r="G90" s="58">
        <f t="shared" si="33"/>
        <v>0</v>
      </c>
      <c r="H90" s="58">
        <f>IF(E90="",0,IFERROR(VLOOKUP(E90,档案费管理台账!$D$4:$H$1000,5,0),0))</f>
        <v>0</v>
      </c>
      <c r="I90" s="57"/>
      <c r="J90" s="57"/>
      <c r="K90" s="57"/>
      <c r="L90" s="57"/>
      <c r="M90" s="58" t="str">
        <f t="shared" si="34"/>
        <v/>
      </c>
      <c r="N90" s="73"/>
    </row>
    <row r="91" spans="1:14">
      <c r="A91" s="97" t="str">
        <f t="shared" si="32"/>
        <v/>
      </c>
      <c r="B91" s="98" t="str">
        <f t="shared" si="31"/>
        <v/>
      </c>
      <c r="C91" s="141"/>
      <c r="D91" s="137"/>
      <c r="E91" s="100"/>
      <c r="F91" s="57"/>
      <c r="G91" s="58">
        <f t="shared" si="33"/>
        <v>0</v>
      </c>
      <c r="H91" s="58">
        <f>IF(E91="",0,IFERROR(VLOOKUP(E91,档案费管理台账!$D$4:$H$1000,5,0),0))</f>
        <v>0</v>
      </c>
      <c r="I91" s="57"/>
      <c r="J91" s="57"/>
      <c r="K91" s="57"/>
      <c r="L91" s="57"/>
      <c r="M91" s="58" t="str">
        <f t="shared" si="34"/>
        <v/>
      </c>
      <c r="N91" s="73"/>
    </row>
    <row r="92" spans="1:14">
      <c r="A92" s="97" t="str">
        <f t="shared" si="32"/>
        <v/>
      </c>
      <c r="B92" s="98" t="str">
        <f t="shared" si="31"/>
        <v/>
      </c>
      <c r="C92" s="141"/>
      <c r="D92" s="137"/>
      <c r="E92" s="100"/>
      <c r="F92" s="57"/>
      <c r="G92" s="58">
        <f t="shared" si="33"/>
        <v>0</v>
      </c>
      <c r="H92" s="58">
        <f>IF(E92="",0,IFERROR(VLOOKUP(E92,档案费管理台账!$D$4:$H$1000,5,0),0))</f>
        <v>0</v>
      </c>
      <c r="I92" s="57"/>
      <c r="J92" s="57"/>
      <c r="K92" s="57"/>
      <c r="L92" s="57"/>
      <c r="M92" s="58" t="str">
        <f t="shared" si="34"/>
        <v/>
      </c>
      <c r="N92" s="73"/>
    </row>
    <row r="93" spans="1:14">
      <c r="A93" s="97" t="str">
        <f t="shared" si="32"/>
        <v/>
      </c>
      <c r="B93" s="98" t="str">
        <f t="shared" si="31"/>
        <v/>
      </c>
      <c r="C93" s="141"/>
      <c r="D93" s="137"/>
      <c r="E93" s="100"/>
      <c r="F93" s="57"/>
      <c r="G93" s="58">
        <f t="shared" si="33"/>
        <v>0</v>
      </c>
      <c r="H93" s="58">
        <f>IF(E93="",0,IFERROR(VLOOKUP(E93,档案费管理台账!$D$4:$H$1000,5,0),0))</f>
        <v>0</v>
      </c>
      <c r="I93" s="57"/>
      <c r="J93" s="57"/>
      <c r="K93" s="57"/>
      <c r="L93" s="57"/>
      <c r="M93" s="58" t="str">
        <f t="shared" si="34"/>
        <v/>
      </c>
      <c r="N93" s="73"/>
    </row>
    <row r="94" spans="1:14">
      <c r="A94" s="97" t="str">
        <f t="shared" si="32"/>
        <v/>
      </c>
      <c r="B94" s="98" t="str">
        <f t="shared" si="31"/>
        <v/>
      </c>
      <c r="C94" s="141"/>
      <c r="D94" s="137"/>
      <c r="E94" s="100"/>
      <c r="F94" s="57"/>
      <c r="G94" s="58">
        <f t="shared" si="33"/>
        <v>0</v>
      </c>
      <c r="H94" s="58">
        <f>IF(E94="",0,IFERROR(VLOOKUP(E94,档案费管理台账!$D$4:$H$1000,5,0),0))</f>
        <v>0</v>
      </c>
      <c r="I94" s="57"/>
      <c r="J94" s="57"/>
      <c r="K94" s="57"/>
      <c r="L94" s="57"/>
      <c r="M94" s="58" t="str">
        <f t="shared" si="34"/>
        <v/>
      </c>
      <c r="N94" s="73"/>
    </row>
    <row r="95" spans="1:14">
      <c r="A95" s="97" t="str">
        <f t="shared" si="32"/>
        <v/>
      </c>
      <c r="B95" s="98" t="str">
        <f t="shared" si="31"/>
        <v/>
      </c>
      <c r="C95" s="141"/>
      <c r="D95" s="137"/>
      <c r="E95" s="100"/>
      <c r="F95" s="57"/>
      <c r="G95" s="58">
        <f t="shared" si="33"/>
        <v>0</v>
      </c>
      <c r="H95" s="58">
        <f>IF(E95="",0,IFERROR(VLOOKUP(E95,档案费管理台账!$D$4:$H$1000,5,0),0))</f>
        <v>0</v>
      </c>
      <c r="I95" s="57"/>
      <c r="J95" s="57"/>
      <c r="K95" s="57"/>
      <c r="L95" s="57"/>
      <c r="M95" s="58" t="str">
        <f t="shared" si="34"/>
        <v/>
      </c>
      <c r="N95" s="73"/>
    </row>
    <row r="96" spans="1:14">
      <c r="A96" s="97" t="str">
        <f t="shared" si="32"/>
        <v/>
      </c>
      <c r="B96" s="98" t="str">
        <f t="shared" si="31"/>
        <v/>
      </c>
      <c r="C96" s="141"/>
      <c r="D96" s="137"/>
      <c r="E96" s="100"/>
      <c r="F96" s="57"/>
      <c r="G96" s="58">
        <f t="shared" si="33"/>
        <v>0</v>
      </c>
      <c r="H96" s="58">
        <f>IF(E96="",0,IFERROR(VLOOKUP(E96,档案费管理台账!$D$4:$H$1000,5,0),0))</f>
        <v>0</v>
      </c>
      <c r="I96" s="57"/>
      <c r="J96" s="57"/>
      <c r="K96" s="57"/>
      <c r="L96" s="57"/>
      <c r="M96" s="58" t="str">
        <f t="shared" si="34"/>
        <v/>
      </c>
      <c r="N96" s="73"/>
    </row>
    <row r="97" spans="1:14">
      <c r="A97" s="97" t="str">
        <f t="shared" si="32"/>
        <v/>
      </c>
      <c r="B97" s="98" t="str">
        <f t="shared" si="31"/>
        <v/>
      </c>
      <c r="C97" s="141"/>
      <c r="D97" s="137"/>
      <c r="E97" s="100"/>
      <c r="F97" s="57"/>
      <c r="G97" s="58">
        <f t="shared" si="33"/>
        <v>0</v>
      </c>
      <c r="H97" s="58">
        <f>IF(E97="",0,IFERROR(VLOOKUP(E97,档案费管理台账!$D$4:$H$1000,5,0),0))</f>
        <v>0</v>
      </c>
      <c r="I97" s="57"/>
      <c r="J97" s="57"/>
      <c r="K97" s="57"/>
      <c r="L97" s="57"/>
      <c r="M97" s="58" t="str">
        <f t="shared" si="34"/>
        <v/>
      </c>
      <c r="N97" s="73"/>
    </row>
    <row r="98" spans="1:14">
      <c r="A98" s="97" t="str">
        <f t="shared" si="32"/>
        <v/>
      </c>
      <c r="B98" s="98" t="str">
        <f t="shared" si="31"/>
        <v/>
      </c>
      <c r="C98" s="141"/>
      <c r="D98" s="137"/>
      <c r="E98" s="100"/>
      <c r="F98" s="57"/>
      <c r="G98" s="58">
        <f t="shared" si="33"/>
        <v>0</v>
      </c>
      <c r="H98" s="58">
        <f>IF(E98="",0,IFERROR(VLOOKUP(E98,档案费管理台账!$D$4:$H$1000,5,0),0))</f>
        <v>0</v>
      </c>
      <c r="I98" s="57"/>
      <c r="J98" s="57"/>
      <c r="K98" s="57"/>
      <c r="L98" s="57"/>
      <c r="M98" s="58" t="str">
        <f t="shared" si="34"/>
        <v/>
      </c>
      <c r="N98" s="73"/>
    </row>
    <row r="99" spans="1:14">
      <c r="A99" s="97" t="str">
        <f t="shared" si="32"/>
        <v/>
      </c>
      <c r="B99" s="98" t="str">
        <f t="shared" si="31"/>
        <v/>
      </c>
      <c r="C99" s="141"/>
      <c r="D99" s="137"/>
      <c r="E99" s="100"/>
      <c r="F99" s="57"/>
      <c r="G99" s="58">
        <f t="shared" si="33"/>
        <v>0</v>
      </c>
      <c r="H99" s="58">
        <f>IF(E99="",0,IFERROR(VLOOKUP(E99,档案费管理台账!$D$4:$H$1000,5,0),0))</f>
        <v>0</v>
      </c>
      <c r="I99" s="57"/>
      <c r="J99" s="57"/>
      <c r="K99" s="57"/>
      <c r="L99" s="57"/>
      <c r="M99" s="58" t="str">
        <f t="shared" si="34"/>
        <v/>
      </c>
      <c r="N99" s="73"/>
    </row>
    <row r="100" spans="1:14">
      <c r="A100" s="97" t="str">
        <f t="shared" si="32"/>
        <v/>
      </c>
      <c r="B100" s="98" t="str">
        <f t="shared" si="31"/>
        <v/>
      </c>
      <c r="C100" s="141"/>
      <c r="D100" s="137"/>
      <c r="E100" s="100"/>
      <c r="F100" s="57"/>
      <c r="G100" s="58">
        <f t="shared" si="33"/>
        <v>0</v>
      </c>
      <c r="H100" s="58">
        <f>IF(E100="",0,IFERROR(VLOOKUP(E100,档案费管理台账!$D$4:$H$1000,5,0),0))</f>
        <v>0</v>
      </c>
      <c r="I100" s="57"/>
      <c r="J100" s="57"/>
      <c r="K100" s="57"/>
      <c r="L100" s="57"/>
      <c r="M100" s="58" t="str">
        <f t="shared" si="34"/>
        <v/>
      </c>
      <c r="N100" s="73"/>
    </row>
    <row r="101" spans="1:14">
      <c r="A101" s="97" t="str">
        <f t="shared" si="32"/>
        <v/>
      </c>
      <c r="B101" s="98" t="str">
        <f t="shared" si="31"/>
        <v/>
      </c>
      <c r="C101" s="141"/>
      <c r="D101" s="137"/>
      <c r="E101" s="100"/>
      <c r="F101" s="57"/>
      <c r="G101" s="58">
        <f t="shared" si="33"/>
        <v>0</v>
      </c>
      <c r="H101" s="58">
        <f>IF(E101="",0,IFERROR(VLOOKUP(E101,档案费管理台账!$D$4:$H$1000,5,0),0))</f>
        <v>0</v>
      </c>
      <c r="I101" s="57"/>
      <c r="J101" s="57"/>
      <c r="K101" s="57"/>
      <c r="L101" s="57"/>
      <c r="M101" s="58" t="str">
        <f t="shared" si="34"/>
        <v/>
      </c>
      <c r="N101" s="73"/>
    </row>
    <row r="102" spans="1:14">
      <c r="A102" s="97" t="str">
        <f t="shared" si="32"/>
        <v/>
      </c>
      <c r="B102" s="98" t="str">
        <f t="shared" si="31"/>
        <v/>
      </c>
      <c r="C102" s="141"/>
      <c r="D102" s="137"/>
      <c r="E102" s="100"/>
      <c r="F102" s="57"/>
      <c r="G102" s="58">
        <f t="shared" si="33"/>
        <v>0</v>
      </c>
      <c r="H102" s="58">
        <f>IF(E102="",0,IFERROR(VLOOKUP(E102,档案费管理台账!$D$4:$H$1000,5,0),0))</f>
        <v>0</v>
      </c>
      <c r="I102" s="57"/>
      <c r="J102" s="57"/>
      <c r="K102" s="57"/>
      <c r="L102" s="57"/>
      <c r="M102" s="58" t="str">
        <f t="shared" si="34"/>
        <v/>
      </c>
      <c r="N102" s="73"/>
    </row>
    <row r="103" spans="1:14">
      <c r="A103" s="97" t="str">
        <f t="shared" si="32"/>
        <v/>
      </c>
      <c r="B103" s="98" t="str">
        <f t="shared" si="31"/>
        <v/>
      </c>
      <c r="C103" s="141"/>
      <c r="D103" s="137"/>
      <c r="E103" s="100"/>
      <c r="F103" s="57"/>
      <c r="G103" s="58">
        <f t="shared" si="33"/>
        <v>0</v>
      </c>
      <c r="H103" s="58">
        <f>IF(E103="",0,IFERROR(VLOOKUP(E103,档案费管理台账!$D$4:$H$1000,5,0),0))</f>
        <v>0</v>
      </c>
      <c r="I103" s="57"/>
      <c r="J103" s="57"/>
      <c r="K103" s="57"/>
      <c r="L103" s="57"/>
      <c r="M103" s="58" t="str">
        <f t="shared" si="34"/>
        <v/>
      </c>
      <c r="N103" s="73"/>
    </row>
    <row r="104" spans="1:14">
      <c r="A104" s="97" t="str">
        <f t="shared" si="32"/>
        <v/>
      </c>
      <c r="B104" s="98" t="str">
        <f t="shared" si="31"/>
        <v/>
      </c>
      <c r="C104" s="141"/>
      <c r="D104" s="137"/>
      <c r="E104" s="100"/>
      <c r="F104" s="57"/>
      <c r="G104" s="58">
        <f t="shared" si="33"/>
        <v>0</v>
      </c>
      <c r="H104" s="58">
        <f>IF(E104="",0,IFERROR(VLOOKUP(E104,档案费管理台账!$D$4:$H$1000,5,0),0))</f>
        <v>0</v>
      </c>
      <c r="I104" s="57"/>
      <c r="J104" s="57"/>
      <c r="K104" s="57"/>
      <c r="L104" s="57"/>
      <c r="M104" s="58" t="str">
        <f t="shared" si="34"/>
        <v/>
      </c>
      <c r="N104" s="73"/>
    </row>
    <row r="105" spans="1:14">
      <c r="A105" s="97" t="str">
        <f t="shared" si="32"/>
        <v/>
      </c>
      <c r="B105" s="98" t="str">
        <f t="shared" si="31"/>
        <v/>
      </c>
      <c r="C105" s="141"/>
      <c r="D105" s="137"/>
      <c r="E105" s="100"/>
      <c r="F105" s="57"/>
      <c r="G105" s="58">
        <f t="shared" si="33"/>
        <v>0</v>
      </c>
      <c r="H105" s="58">
        <f>IF(E105="",0,IFERROR(VLOOKUP(E105,档案费管理台账!$D$4:$H$1000,5,0),0))</f>
        <v>0</v>
      </c>
      <c r="I105" s="57"/>
      <c r="J105" s="57"/>
      <c r="K105" s="57"/>
      <c r="L105" s="57"/>
      <c r="M105" s="58" t="str">
        <f t="shared" si="34"/>
        <v/>
      </c>
      <c r="N105" s="73"/>
    </row>
    <row r="106" spans="1:14">
      <c r="A106" s="97" t="str">
        <f t="shared" si="32"/>
        <v/>
      </c>
      <c r="B106" s="98" t="str">
        <f t="shared" si="31"/>
        <v/>
      </c>
      <c r="C106" s="141"/>
      <c r="D106" s="137"/>
      <c r="E106" s="100"/>
      <c r="F106" s="57"/>
      <c r="G106" s="58">
        <f t="shared" si="33"/>
        <v>0</v>
      </c>
      <c r="H106" s="58">
        <f>IF(E106="",0,IFERROR(VLOOKUP(E106,档案费管理台账!$D$4:$H$1000,5,0),0))</f>
        <v>0</v>
      </c>
      <c r="I106" s="57"/>
      <c r="J106" s="57"/>
      <c r="K106" s="57"/>
      <c r="L106" s="57"/>
      <c r="M106" s="58" t="str">
        <f t="shared" si="34"/>
        <v/>
      </c>
      <c r="N106" s="73"/>
    </row>
    <row r="107" spans="1:14">
      <c r="A107" s="97" t="str">
        <f t="shared" si="32"/>
        <v/>
      </c>
      <c r="B107" s="98" t="str">
        <f t="shared" si="31"/>
        <v/>
      </c>
      <c r="C107" s="141"/>
      <c r="D107" s="137"/>
      <c r="E107" s="100"/>
      <c r="F107" s="57"/>
      <c r="G107" s="58">
        <f t="shared" si="33"/>
        <v>0</v>
      </c>
      <c r="H107" s="58">
        <f>IF(E107="",0,IFERROR(VLOOKUP(E107,档案费管理台账!$D$4:$H$1000,5,0),0))</f>
        <v>0</v>
      </c>
      <c r="I107" s="57"/>
      <c r="J107" s="57"/>
      <c r="K107" s="57"/>
      <c r="L107" s="57"/>
      <c r="M107" s="58" t="str">
        <f t="shared" si="34"/>
        <v/>
      </c>
      <c r="N107" s="73"/>
    </row>
    <row r="108" spans="1:14">
      <c r="A108" s="97" t="str">
        <f t="shared" si="32"/>
        <v/>
      </c>
      <c r="B108" s="98" t="str">
        <f t="shared" ref="B108:B171" si="35">IF(C108="","",MONTH(C108)&amp;"月")</f>
        <v/>
      </c>
      <c r="C108" s="141"/>
      <c r="D108" s="137"/>
      <c r="E108" s="100"/>
      <c r="F108" s="57"/>
      <c r="G108" s="58">
        <f t="shared" si="33"/>
        <v>0</v>
      </c>
      <c r="H108" s="58">
        <f>IF(E108="",0,IFERROR(VLOOKUP(E108,档案费管理台账!$D$4:$H$1000,5,0),0))</f>
        <v>0</v>
      </c>
      <c r="I108" s="57"/>
      <c r="J108" s="57"/>
      <c r="K108" s="57"/>
      <c r="L108" s="57"/>
      <c r="M108" s="58" t="str">
        <f t="shared" si="34"/>
        <v/>
      </c>
      <c r="N108" s="73"/>
    </row>
    <row r="109" spans="1:14">
      <c r="A109" s="97" t="str">
        <f t="shared" ref="A109:A172" si="36">IF(C109="","",ROW()-42)</f>
        <v/>
      </c>
      <c r="B109" s="98" t="str">
        <f t="shared" si="35"/>
        <v/>
      </c>
      <c r="C109" s="141"/>
      <c r="D109" s="137"/>
      <c r="E109" s="100"/>
      <c r="F109" s="57"/>
      <c r="G109" s="58">
        <f t="shared" ref="G109:G172" si="37">IF(F109="",0,F109*$K$41)</f>
        <v>0</v>
      </c>
      <c r="H109" s="58">
        <f>IF(E109="",0,IFERROR(VLOOKUP(E109,档案费管理台账!$D$4:$H$1000,5,0),0))</f>
        <v>0</v>
      </c>
      <c r="I109" s="57"/>
      <c r="J109" s="57"/>
      <c r="K109" s="57"/>
      <c r="L109" s="57"/>
      <c r="M109" s="58" t="str">
        <f t="shared" ref="M109:M172" si="38">IF(C109="","",ROUND(M108+G109-I109-J109-K109-L109-H109,2))</f>
        <v/>
      </c>
      <c r="N109" s="73"/>
    </row>
    <row r="110" spans="1:14">
      <c r="A110" s="97" t="str">
        <f t="shared" si="36"/>
        <v/>
      </c>
      <c r="B110" s="98" t="str">
        <f t="shared" si="35"/>
        <v/>
      </c>
      <c r="C110" s="141"/>
      <c r="D110" s="137"/>
      <c r="E110" s="100"/>
      <c r="F110" s="57"/>
      <c r="G110" s="58">
        <f t="shared" si="37"/>
        <v>0</v>
      </c>
      <c r="H110" s="58">
        <f>IF(E110="",0,IFERROR(VLOOKUP(E110,档案费管理台账!$D$4:$H$1000,5,0),0))</f>
        <v>0</v>
      </c>
      <c r="I110" s="57"/>
      <c r="J110" s="57"/>
      <c r="K110" s="57"/>
      <c r="L110" s="57"/>
      <c r="M110" s="58" t="str">
        <f t="shared" si="38"/>
        <v/>
      </c>
      <c r="N110" s="73"/>
    </row>
    <row r="111" spans="1:14">
      <c r="A111" s="97" t="str">
        <f t="shared" si="36"/>
        <v/>
      </c>
      <c r="B111" s="98" t="str">
        <f t="shared" si="35"/>
        <v/>
      </c>
      <c r="C111" s="141"/>
      <c r="D111" s="137"/>
      <c r="E111" s="100"/>
      <c r="F111" s="57"/>
      <c r="G111" s="58">
        <f t="shared" si="37"/>
        <v>0</v>
      </c>
      <c r="H111" s="58">
        <f>IF(E111="",0,IFERROR(VLOOKUP(E111,档案费管理台账!$D$4:$H$1000,5,0),0))</f>
        <v>0</v>
      </c>
      <c r="I111" s="57"/>
      <c r="J111" s="57"/>
      <c r="K111" s="57"/>
      <c r="L111" s="57"/>
      <c r="M111" s="58" t="str">
        <f t="shared" si="38"/>
        <v/>
      </c>
      <c r="N111" s="73"/>
    </row>
    <row r="112" spans="1:14">
      <c r="A112" s="97" t="str">
        <f t="shared" si="36"/>
        <v/>
      </c>
      <c r="B112" s="98" t="str">
        <f t="shared" si="35"/>
        <v/>
      </c>
      <c r="C112" s="141"/>
      <c r="D112" s="137"/>
      <c r="E112" s="100"/>
      <c r="F112" s="57"/>
      <c r="G112" s="58">
        <f t="shared" si="37"/>
        <v>0</v>
      </c>
      <c r="H112" s="58">
        <f>IF(E112="",0,IFERROR(VLOOKUP(E112,档案费管理台账!$D$4:$H$1000,5,0),0))</f>
        <v>0</v>
      </c>
      <c r="I112" s="57"/>
      <c r="J112" s="57"/>
      <c r="K112" s="57"/>
      <c r="L112" s="57"/>
      <c r="M112" s="58" t="str">
        <f t="shared" si="38"/>
        <v/>
      </c>
      <c r="N112" s="73"/>
    </row>
    <row r="113" spans="1:14">
      <c r="A113" s="97" t="str">
        <f t="shared" si="36"/>
        <v/>
      </c>
      <c r="B113" s="98" t="str">
        <f t="shared" si="35"/>
        <v/>
      </c>
      <c r="C113" s="141"/>
      <c r="D113" s="137"/>
      <c r="E113" s="100"/>
      <c r="F113" s="57"/>
      <c r="G113" s="58">
        <f t="shared" si="37"/>
        <v>0</v>
      </c>
      <c r="H113" s="58">
        <f>IF(E113="",0,IFERROR(VLOOKUP(E113,档案费管理台账!$D$4:$H$1000,5,0),0))</f>
        <v>0</v>
      </c>
      <c r="I113" s="57"/>
      <c r="J113" s="57"/>
      <c r="K113" s="57"/>
      <c r="L113" s="57"/>
      <c r="M113" s="58" t="str">
        <f t="shared" si="38"/>
        <v/>
      </c>
      <c r="N113" s="73"/>
    </row>
    <row r="114" spans="1:14">
      <c r="A114" s="97" t="str">
        <f t="shared" si="36"/>
        <v/>
      </c>
      <c r="B114" s="98" t="str">
        <f t="shared" si="35"/>
        <v/>
      </c>
      <c r="C114" s="141"/>
      <c r="D114" s="137"/>
      <c r="E114" s="100"/>
      <c r="F114" s="57"/>
      <c r="G114" s="58">
        <f t="shared" si="37"/>
        <v>0</v>
      </c>
      <c r="H114" s="58">
        <f>IF(E114="",0,IFERROR(VLOOKUP(E114,档案费管理台账!$D$4:$H$1000,5,0),0))</f>
        <v>0</v>
      </c>
      <c r="I114" s="57"/>
      <c r="J114" s="57"/>
      <c r="K114" s="57"/>
      <c r="L114" s="57"/>
      <c r="M114" s="58" t="str">
        <f t="shared" si="38"/>
        <v/>
      </c>
      <c r="N114" s="73"/>
    </row>
    <row r="115" spans="1:14">
      <c r="A115" s="97" t="str">
        <f t="shared" si="36"/>
        <v/>
      </c>
      <c r="B115" s="98" t="str">
        <f t="shared" si="35"/>
        <v/>
      </c>
      <c r="C115" s="141"/>
      <c r="D115" s="137"/>
      <c r="E115" s="100"/>
      <c r="F115" s="57"/>
      <c r="G115" s="58">
        <f t="shared" si="37"/>
        <v>0</v>
      </c>
      <c r="H115" s="58">
        <f>IF(E115="",0,IFERROR(VLOOKUP(E115,档案费管理台账!$D$4:$H$1000,5,0),0))</f>
        <v>0</v>
      </c>
      <c r="I115" s="57"/>
      <c r="J115" s="57"/>
      <c r="K115" s="57"/>
      <c r="L115" s="57"/>
      <c r="M115" s="58" t="str">
        <f t="shared" si="38"/>
        <v/>
      </c>
      <c r="N115" s="73"/>
    </row>
    <row r="116" spans="1:14">
      <c r="A116" s="97" t="str">
        <f t="shared" si="36"/>
        <v/>
      </c>
      <c r="B116" s="98" t="str">
        <f t="shared" si="35"/>
        <v/>
      </c>
      <c r="C116" s="141"/>
      <c r="D116" s="137"/>
      <c r="E116" s="100"/>
      <c r="F116" s="57"/>
      <c r="G116" s="58">
        <f t="shared" si="37"/>
        <v>0</v>
      </c>
      <c r="H116" s="58">
        <f>IF(E116="",0,IFERROR(VLOOKUP(E116,档案费管理台账!$D$4:$H$1000,5,0),0))</f>
        <v>0</v>
      </c>
      <c r="I116" s="57"/>
      <c r="J116" s="57"/>
      <c r="K116" s="57"/>
      <c r="L116" s="57"/>
      <c r="M116" s="58" t="str">
        <f t="shared" si="38"/>
        <v/>
      </c>
      <c r="N116" s="73"/>
    </row>
    <row r="117" spans="1:14">
      <c r="A117" s="97" t="str">
        <f t="shared" si="36"/>
        <v/>
      </c>
      <c r="B117" s="98" t="str">
        <f t="shared" si="35"/>
        <v/>
      </c>
      <c r="C117" s="141"/>
      <c r="D117" s="137"/>
      <c r="E117" s="100"/>
      <c r="F117" s="57"/>
      <c r="G117" s="58">
        <f t="shared" si="37"/>
        <v>0</v>
      </c>
      <c r="H117" s="58">
        <f>IF(E117="",0,IFERROR(VLOOKUP(E117,档案费管理台账!$D$4:$H$1000,5,0),0))</f>
        <v>0</v>
      </c>
      <c r="I117" s="57"/>
      <c r="J117" s="57"/>
      <c r="K117" s="57"/>
      <c r="L117" s="57"/>
      <c r="M117" s="58" t="str">
        <f t="shared" si="38"/>
        <v/>
      </c>
      <c r="N117" s="73"/>
    </row>
    <row r="118" spans="1:14">
      <c r="A118" s="97" t="str">
        <f t="shared" si="36"/>
        <v/>
      </c>
      <c r="B118" s="98" t="str">
        <f t="shared" si="35"/>
        <v/>
      </c>
      <c r="C118" s="141"/>
      <c r="D118" s="137"/>
      <c r="E118" s="100"/>
      <c r="F118" s="57"/>
      <c r="G118" s="58">
        <f t="shared" si="37"/>
        <v>0</v>
      </c>
      <c r="H118" s="58">
        <f>IF(E118="",0,IFERROR(VLOOKUP(E118,档案费管理台账!$D$4:$H$1000,5,0),0))</f>
        <v>0</v>
      </c>
      <c r="I118" s="57"/>
      <c r="J118" s="57"/>
      <c r="K118" s="57"/>
      <c r="L118" s="57"/>
      <c r="M118" s="58" t="str">
        <f t="shared" si="38"/>
        <v/>
      </c>
      <c r="N118" s="73"/>
    </row>
    <row r="119" spans="1:14">
      <c r="A119" s="97" t="str">
        <f t="shared" si="36"/>
        <v/>
      </c>
      <c r="B119" s="98" t="str">
        <f t="shared" si="35"/>
        <v/>
      </c>
      <c r="C119" s="141"/>
      <c r="D119" s="137"/>
      <c r="E119" s="100"/>
      <c r="F119" s="57"/>
      <c r="G119" s="58">
        <f t="shared" si="37"/>
        <v>0</v>
      </c>
      <c r="H119" s="58">
        <f>IF(E119="",0,IFERROR(VLOOKUP(E119,档案费管理台账!$D$4:$H$1000,5,0),0))</f>
        <v>0</v>
      </c>
      <c r="I119" s="57"/>
      <c r="J119" s="57"/>
      <c r="K119" s="57"/>
      <c r="L119" s="57"/>
      <c r="M119" s="58" t="str">
        <f t="shared" si="38"/>
        <v/>
      </c>
      <c r="N119" s="73"/>
    </row>
    <row r="120" spans="1:14">
      <c r="A120" s="97" t="str">
        <f t="shared" si="36"/>
        <v/>
      </c>
      <c r="B120" s="98" t="str">
        <f t="shared" si="35"/>
        <v/>
      </c>
      <c r="C120" s="141"/>
      <c r="D120" s="137"/>
      <c r="E120" s="100"/>
      <c r="F120" s="57"/>
      <c r="G120" s="58">
        <f t="shared" si="37"/>
        <v>0</v>
      </c>
      <c r="H120" s="58">
        <f>IF(E120="",0,IFERROR(VLOOKUP(E120,档案费管理台账!$D$4:$H$1000,5,0),0))</f>
        <v>0</v>
      </c>
      <c r="I120" s="57"/>
      <c r="J120" s="57"/>
      <c r="K120" s="57"/>
      <c r="L120" s="57"/>
      <c r="M120" s="58" t="str">
        <f t="shared" si="38"/>
        <v/>
      </c>
      <c r="N120" s="73"/>
    </row>
    <row r="121" spans="1:14">
      <c r="A121" s="97" t="str">
        <f t="shared" si="36"/>
        <v/>
      </c>
      <c r="B121" s="98" t="str">
        <f t="shared" si="35"/>
        <v/>
      </c>
      <c r="C121" s="141"/>
      <c r="D121" s="137"/>
      <c r="E121" s="100"/>
      <c r="F121" s="57"/>
      <c r="G121" s="58">
        <f t="shared" si="37"/>
        <v>0</v>
      </c>
      <c r="H121" s="58">
        <f>IF(E121="",0,IFERROR(VLOOKUP(E121,档案费管理台账!$D$4:$H$1000,5,0),0))</f>
        <v>0</v>
      </c>
      <c r="I121" s="57"/>
      <c r="J121" s="57"/>
      <c r="K121" s="57"/>
      <c r="L121" s="57"/>
      <c r="M121" s="58" t="str">
        <f t="shared" si="38"/>
        <v/>
      </c>
      <c r="N121" s="73"/>
    </row>
    <row r="122" spans="1:14">
      <c r="A122" s="97" t="str">
        <f t="shared" si="36"/>
        <v/>
      </c>
      <c r="B122" s="98" t="str">
        <f t="shared" si="35"/>
        <v/>
      </c>
      <c r="C122" s="141"/>
      <c r="D122" s="137"/>
      <c r="E122" s="100"/>
      <c r="F122" s="57"/>
      <c r="G122" s="58">
        <f t="shared" si="37"/>
        <v>0</v>
      </c>
      <c r="H122" s="58">
        <f>IF(E122="",0,IFERROR(VLOOKUP(E122,档案费管理台账!$D$4:$H$1000,5,0),0))</f>
        <v>0</v>
      </c>
      <c r="I122" s="57"/>
      <c r="J122" s="57"/>
      <c r="K122" s="57"/>
      <c r="L122" s="57"/>
      <c r="M122" s="58" t="str">
        <f t="shared" si="38"/>
        <v/>
      </c>
      <c r="N122" s="73"/>
    </row>
    <row r="123" spans="1:14">
      <c r="A123" s="97" t="str">
        <f t="shared" si="36"/>
        <v/>
      </c>
      <c r="B123" s="98" t="str">
        <f t="shared" si="35"/>
        <v/>
      </c>
      <c r="C123" s="141"/>
      <c r="D123" s="137"/>
      <c r="E123" s="100"/>
      <c r="F123" s="57"/>
      <c r="G123" s="58">
        <f t="shared" si="37"/>
        <v>0</v>
      </c>
      <c r="H123" s="58">
        <f>IF(E123="",0,IFERROR(VLOOKUP(E123,档案费管理台账!$D$4:$H$1000,5,0),0))</f>
        <v>0</v>
      </c>
      <c r="I123" s="57"/>
      <c r="J123" s="57"/>
      <c r="K123" s="57"/>
      <c r="L123" s="57"/>
      <c r="M123" s="58" t="str">
        <f t="shared" si="38"/>
        <v/>
      </c>
      <c r="N123" s="73"/>
    </row>
    <row r="124" spans="1:14">
      <c r="A124" s="97" t="str">
        <f t="shared" si="36"/>
        <v/>
      </c>
      <c r="B124" s="98" t="str">
        <f t="shared" si="35"/>
        <v/>
      </c>
      <c r="C124" s="141"/>
      <c r="D124" s="137"/>
      <c r="E124" s="100"/>
      <c r="F124" s="57"/>
      <c r="G124" s="58">
        <f t="shared" si="37"/>
        <v>0</v>
      </c>
      <c r="H124" s="58">
        <f>IF(E124="",0,IFERROR(VLOOKUP(E124,档案费管理台账!$D$4:$H$1000,5,0),0))</f>
        <v>0</v>
      </c>
      <c r="I124" s="57"/>
      <c r="J124" s="57"/>
      <c r="K124" s="57"/>
      <c r="L124" s="57"/>
      <c r="M124" s="58" t="str">
        <f t="shared" si="38"/>
        <v/>
      </c>
      <c r="N124" s="73"/>
    </row>
    <row r="125" spans="1:14">
      <c r="A125" s="97" t="str">
        <f t="shared" si="36"/>
        <v/>
      </c>
      <c r="B125" s="98" t="str">
        <f t="shared" si="35"/>
        <v/>
      </c>
      <c r="C125" s="141"/>
      <c r="D125" s="137"/>
      <c r="E125" s="100"/>
      <c r="F125" s="57"/>
      <c r="G125" s="58">
        <f t="shared" si="37"/>
        <v>0</v>
      </c>
      <c r="H125" s="58">
        <f>IF(E125="",0,IFERROR(VLOOKUP(E125,档案费管理台账!$D$4:$H$1000,5,0),0))</f>
        <v>0</v>
      </c>
      <c r="I125" s="57"/>
      <c r="J125" s="57"/>
      <c r="K125" s="57"/>
      <c r="L125" s="57"/>
      <c r="M125" s="58" t="str">
        <f t="shared" si="38"/>
        <v/>
      </c>
      <c r="N125" s="73"/>
    </row>
    <row r="126" spans="1:14">
      <c r="A126" s="97" t="str">
        <f t="shared" si="36"/>
        <v/>
      </c>
      <c r="B126" s="98" t="str">
        <f t="shared" si="35"/>
        <v/>
      </c>
      <c r="C126" s="141"/>
      <c r="D126" s="137"/>
      <c r="E126" s="100"/>
      <c r="F126" s="57"/>
      <c r="G126" s="58">
        <f t="shared" si="37"/>
        <v>0</v>
      </c>
      <c r="H126" s="58">
        <f>IF(E126="",0,IFERROR(VLOOKUP(E126,档案费管理台账!$D$4:$H$1000,5,0),0))</f>
        <v>0</v>
      </c>
      <c r="I126" s="57"/>
      <c r="J126" s="57"/>
      <c r="K126" s="57"/>
      <c r="L126" s="57"/>
      <c r="M126" s="58" t="str">
        <f t="shared" si="38"/>
        <v/>
      </c>
      <c r="N126" s="73"/>
    </row>
    <row r="127" spans="1:14">
      <c r="A127" s="97" t="str">
        <f t="shared" si="36"/>
        <v/>
      </c>
      <c r="B127" s="98" t="str">
        <f t="shared" si="35"/>
        <v/>
      </c>
      <c r="C127" s="141"/>
      <c r="D127" s="137"/>
      <c r="E127" s="100"/>
      <c r="F127" s="57"/>
      <c r="G127" s="58">
        <f t="shared" si="37"/>
        <v>0</v>
      </c>
      <c r="H127" s="58">
        <f>IF(E127="",0,IFERROR(VLOOKUP(E127,档案费管理台账!$D$4:$H$1000,5,0),0))</f>
        <v>0</v>
      </c>
      <c r="I127" s="57"/>
      <c r="J127" s="57"/>
      <c r="K127" s="57"/>
      <c r="L127" s="57"/>
      <c r="M127" s="58" t="str">
        <f t="shared" si="38"/>
        <v/>
      </c>
      <c r="N127" s="73"/>
    </row>
    <row r="128" spans="1:14">
      <c r="A128" s="97" t="str">
        <f t="shared" si="36"/>
        <v/>
      </c>
      <c r="B128" s="98" t="str">
        <f t="shared" si="35"/>
        <v/>
      </c>
      <c r="C128" s="141"/>
      <c r="D128" s="137"/>
      <c r="E128" s="100"/>
      <c r="F128" s="57"/>
      <c r="G128" s="58">
        <f t="shared" si="37"/>
        <v>0</v>
      </c>
      <c r="H128" s="58">
        <f>IF(E128="",0,IFERROR(VLOOKUP(E128,档案费管理台账!$D$4:$H$1000,5,0),0))</f>
        <v>0</v>
      </c>
      <c r="I128" s="57"/>
      <c r="J128" s="57"/>
      <c r="K128" s="57"/>
      <c r="L128" s="57"/>
      <c r="M128" s="58" t="str">
        <f t="shared" si="38"/>
        <v/>
      </c>
      <c r="N128" s="73"/>
    </row>
    <row r="129" spans="1:14">
      <c r="A129" s="97" t="str">
        <f t="shared" si="36"/>
        <v/>
      </c>
      <c r="B129" s="98" t="str">
        <f t="shared" si="35"/>
        <v/>
      </c>
      <c r="C129" s="141"/>
      <c r="D129" s="137"/>
      <c r="E129" s="100"/>
      <c r="F129" s="57"/>
      <c r="G129" s="58">
        <f t="shared" si="37"/>
        <v>0</v>
      </c>
      <c r="H129" s="58">
        <f>IF(E129="",0,IFERROR(VLOOKUP(E129,档案费管理台账!$D$4:$H$1000,5,0),0))</f>
        <v>0</v>
      </c>
      <c r="I129" s="57"/>
      <c r="J129" s="57"/>
      <c r="K129" s="57"/>
      <c r="L129" s="57"/>
      <c r="M129" s="58" t="str">
        <f t="shared" si="38"/>
        <v/>
      </c>
      <c r="N129" s="73"/>
    </row>
    <row r="130" spans="1:14">
      <c r="A130" s="97" t="str">
        <f t="shared" si="36"/>
        <v/>
      </c>
      <c r="B130" s="98" t="str">
        <f t="shared" si="35"/>
        <v/>
      </c>
      <c r="C130" s="141"/>
      <c r="D130" s="137"/>
      <c r="E130" s="100"/>
      <c r="F130" s="57"/>
      <c r="G130" s="58">
        <f t="shared" si="37"/>
        <v>0</v>
      </c>
      <c r="H130" s="58">
        <f>IF(E130="",0,IFERROR(VLOOKUP(E130,档案费管理台账!$D$4:$H$1000,5,0),0))</f>
        <v>0</v>
      </c>
      <c r="I130" s="57"/>
      <c r="J130" s="57"/>
      <c r="K130" s="57"/>
      <c r="L130" s="57"/>
      <c r="M130" s="58" t="str">
        <f t="shared" si="38"/>
        <v/>
      </c>
      <c r="N130" s="73"/>
    </row>
    <row r="131" spans="1:14">
      <c r="A131" s="97" t="str">
        <f t="shared" si="36"/>
        <v/>
      </c>
      <c r="B131" s="98" t="str">
        <f t="shared" si="35"/>
        <v/>
      </c>
      <c r="C131" s="141"/>
      <c r="D131" s="137"/>
      <c r="E131" s="100"/>
      <c r="F131" s="57"/>
      <c r="G131" s="58">
        <f t="shared" si="37"/>
        <v>0</v>
      </c>
      <c r="H131" s="58">
        <f>IF(E131="",0,IFERROR(VLOOKUP(E131,档案费管理台账!$D$4:$H$1000,5,0),0))</f>
        <v>0</v>
      </c>
      <c r="I131" s="57"/>
      <c r="J131" s="57"/>
      <c r="K131" s="57"/>
      <c r="L131" s="57"/>
      <c r="M131" s="58" t="str">
        <f t="shared" si="38"/>
        <v/>
      </c>
      <c r="N131" s="73"/>
    </row>
    <row r="132" spans="1:14">
      <c r="A132" s="97" t="str">
        <f t="shared" si="36"/>
        <v/>
      </c>
      <c r="B132" s="98" t="str">
        <f t="shared" si="35"/>
        <v/>
      </c>
      <c r="C132" s="141"/>
      <c r="D132" s="137"/>
      <c r="E132" s="100"/>
      <c r="F132" s="57"/>
      <c r="G132" s="58">
        <f t="shared" si="37"/>
        <v>0</v>
      </c>
      <c r="H132" s="58">
        <f>IF(E132="",0,IFERROR(VLOOKUP(E132,档案费管理台账!$D$4:$H$1000,5,0),0))</f>
        <v>0</v>
      </c>
      <c r="I132" s="57"/>
      <c r="J132" s="57"/>
      <c r="K132" s="57"/>
      <c r="L132" s="57"/>
      <c r="M132" s="58" t="str">
        <f t="shared" si="38"/>
        <v/>
      </c>
      <c r="N132" s="73"/>
    </row>
    <row r="133" spans="1:14">
      <c r="A133" s="97" t="str">
        <f t="shared" si="36"/>
        <v/>
      </c>
      <c r="B133" s="98" t="str">
        <f t="shared" si="35"/>
        <v/>
      </c>
      <c r="C133" s="141"/>
      <c r="D133" s="137"/>
      <c r="E133" s="100"/>
      <c r="F133" s="57"/>
      <c r="G133" s="58">
        <f t="shared" si="37"/>
        <v>0</v>
      </c>
      <c r="H133" s="58">
        <f>IF(E133="",0,IFERROR(VLOOKUP(E133,档案费管理台账!$D$4:$H$1000,5,0),0))</f>
        <v>0</v>
      </c>
      <c r="I133" s="57"/>
      <c r="J133" s="57"/>
      <c r="K133" s="57"/>
      <c r="L133" s="57"/>
      <c r="M133" s="58" t="str">
        <f t="shared" si="38"/>
        <v/>
      </c>
      <c r="N133" s="73"/>
    </row>
    <row r="134" spans="1:14">
      <c r="A134" s="97" t="str">
        <f t="shared" si="36"/>
        <v/>
      </c>
      <c r="B134" s="98" t="str">
        <f t="shared" si="35"/>
        <v/>
      </c>
      <c r="C134" s="141"/>
      <c r="D134" s="137"/>
      <c r="E134" s="100"/>
      <c r="F134" s="57"/>
      <c r="G134" s="58">
        <f t="shared" si="37"/>
        <v>0</v>
      </c>
      <c r="H134" s="58">
        <f>IF(E134="",0,IFERROR(VLOOKUP(E134,档案费管理台账!$D$4:$H$1000,5,0),0))</f>
        <v>0</v>
      </c>
      <c r="I134" s="57"/>
      <c r="J134" s="57"/>
      <c r="K134" s="57"/>
      <c r="L134" s="57"/>
      <c r="M134" s="58" t="str">
        <f t="shared" si="38"/>
        <v/>
      </c>
      <c r="N134" s="73"/>
    </row>
    <row r="135" spans="1:14">
      <c r="A135" s="97" t="str">
        <f t="shared" si="36"/>
        <v/>
      </c>
      <c r="B135" s="98" t="str">
        <f t="shared" si="35"/>
        <v/>
      </c>
      <c r="C135" s="141"/>
      <c r="D135" s="137"/>
      <c r="E135" s="100"/>
      <c r="F135" s="57"/>
      <c r="G135" s="58">
        <f t="shared" si="37"/>
        <v>0</v>
      </c>
      <c r="H135" s="58">
        <f>IF(E135="",0,IFERROR(VLOOKUP(E135,档案费管理台账!$D$4:$H$1000,5,0),0))</f>
        <v>0</v>
      </c>
      <c r="I135" s="57"/>
      <c r="J135" s="57"/>
      <c r="K135" s="57"/>
      <c r="L135" s="57"/>
      <c r="M135" s="58" t="str">
        <f t="shared" si="38"/>
        <v/>
      </c>
      <c r="N135" s="73"/>
    </row>
    <row r="136" spans="1:14">
      <c r="A136" s="97" t="str">
        <f t="shared" si="36"/>
        <v/>
      </c>
      <c r="B136" s="98" t="str">
        <f t="shared" si="35"/>
        <v/>
      </c>
      <c r="C136" s="141"/>
      <c r="D136" s="137"/>
      <c r="E136" s="100"/>
      <c r="F136" s="57"/>
      <c r="G136" s="58">
        <f t="shared" si="37"/>
        <v>0</v>
      </c>
      <c r="H136" s="58">
        <f>IF(E136="",0,IFERROR(VLOOKUP(E136,档案费管理台账!$D$4:$H$1000,5,0),0))</f>
        <v>0</v>
      </c>
      <c r="I136" s="57"/>
      <c r="J136" s="57"/>
      <c r="K136" s="57"/>
      <c r="L136" s="57"/>
      <c r="M136" s="58" t="str">
        <f t="shared" si="38"/>
        <v/>
      </c>
      <c r="N136" s="73"/>
    </row>
    <row r="137" spans="1:14">
      <c r="A137" s="97" t="str">
        <f t="shared" si="36"/>
        <v/>
      </c>
      <c r="B137" s="98" t="str">
        <f t="shared" si="35"/>
        <v/>
      </c>
      <c r="C137" s="141"/>
      <c r="D137" s="137"/>
      <c r="E137" s="100"/>
      <c r="F137" s="57"/>
      <c r="G137" s="58">
        <f t="shared" si="37"/>
        <v>0</v>
      </c>
      <c r="H137" s="58">
        <f>IF(E137="",0,IFERROR(VLOOKUP(E137,档案费管理台账!$D$4:$H$1000,5,0),0))</f>
        <v>0</v>
      </c>
      <c r="I137" s="57"/>
      <c r="J137" s="57"/>
      <c r="K137" s="57"/>
      <c r="L137" s="57"/>
      <c r="M137" s="58" t="str">
        <f t="shared" si="38"/>
        <v/>
      </c>
      <c r="N137" s="73"/>
    </row>
    <row r="138" spans="1:14">
      <c r="A138" s="97" t="str">
        <f t="shared" si="36"/>
        <v/>
      </c>
      <c r="B138" s="98" t="str">
        <f t="shared" si="35"/>
        <v/>
      </c>
      <c r="C138" s="141"/>
      <c r="D138" s="137"/>
      <c r="E138" s="100"/>
      <c r="F138" s="57"/>
      <c r="G138" s="58">
        <f t="shared" si="37"/>
        <v>0</v>
      </c>
      <c r="H138" s="58">
        <f>IF(E138="",0,IFERROR(VLOOKUP(E138,档案费管理台账!$D$4:$H$1000,5,0),0))</f>
        <v>0</v>
      </c>
      <c r="I138" s="57"/>
      <c r="J138" s="57"/>
      <c r="K138" s="57"/>
      <c r="L138" s="57"/>
      <c r="M138" s="58" t="str">
        <f t="shared" si="38"/>
        <v/>
      </c>
      <c r="N138" s="73"/>
    </row>
    <row r="139" spans="1:14">
      <c r="A139" s="97" t="str">
        <f t="shared" si="36"/>
        <v/>
      </c>
      <c r="B139" s="98" t="str">
        <f t="shared" si="35"/>
        <v/>
      </c>
      <c r="C139" s="141"/>
      <c r="D139" s="137"/>
      <c r="E139" s="100"/>
      <c r="F139" s="57"/>
      <c r="G139" s="58">
        <f t="shared" si="37"/>
        <v>0</v>
      </c>
      <c r="H139" s="58">
        <f>IF(E139="",0,IFERROR(VLOOKUP(E139,档案费管理台账!$D$4:$H$1000,5,0),0))</f>
        <v>0</v>
      </c>
      <c r="I139" s="57"/>
      <c r="J139" s="57"/>
      <c r="K139" s="57"/>
      <c r="L139" s="57"/>
      <c r="M139" s="58" t="str">
        <f t="shared" si="38"/>
        <v/>
      </c>
      <c r="N139" s="73"/>
    </row>
    <row r="140" spans="1:14">
      <c r="A140" s="97" t="str">
        <f t="shared" si="36"/>
        <v/>
      </c>
      <c r="B140" s="98" t="str">
        <f t="shared" si="35"/>
        <v/>
      </c>
      <c r="C140" s="141"/>
      <c r="D140" s="137"/>
      <c r="E140" s="100"/>
      <c r="F140" s="57"/>
      <c r="G140" s="58">
        <f t="shared" si="37"/>
        <v>0</v>
      </c>
      <c r="H140" s="58">
        <f>IF(E140="",0,IFERROR(VLOOKUP(E140,档案费管理台账!$D$4:$H$1000,5,0),0))</f>
        <v>0</v>
      </c>
      <c r="I140" s="57"/>
      <c r="J140" s="57"/>
      <c r="K140" s="57"/>
      <c r="L140" s="57"/>
      <c r="M140" s="58" t="str">
        <f t="shared" si="38"/>
        <v/>
      </c>
      <c r="N140" s="73"/>
    </row>
    <row r="141" spans="1:14">
      <c r="A141" s="97" t="str">
        <f t="shared" si="36"/>
        <v/>
      </c>
      <c r="B141" s="98" t="str">
        <f t="shared" si="35"/>
        <v/>
      </c>
      <c r="C141" s="141"/>
      <c r="D141" s="137"/>
      <c r="E141" s="100"/>
      <c r="F141" s="57"/>
      <c r="G141" s="58">
        <f t="shared" si="37"/>
        <v>0</v>
      </c>
      <c r="H141" s="58">
        <f>IF(E141="",0,IFERROR(VLOOKUP(E141,档案费管理台账!$D$4:$H$1000,5,0),0))</f>
        <v>0</v>
      </c>
      <c r="I141" s="57"/>
      <c r="J141" s="57"/>
      <c r="K141" s="57"/>
      <c r="L141" s="57"/>
      <c r="M141" s="58" t="str">
        <f t="shared" si="38"/>
        <v/>
      </c>
      <c r="N141" s="73"/>
    </row>
    <row r="142" spans="1:14">
      <c r="A142" s="97" t="str">
        <f t="shared" si="36"/>
        <v/>
      </c>
      <c r="B142" s="98" t="str">
        <f t="shared" si="35"/>
        <v/>
      </c>
      <c r="C142" s="141"/>
      <c r="D142" s="137"/>
      <c r="E142" s="100"/>
      <c r="F142" s="57"/>
      <c r="G142" s="58">
        <f t="shared" si="37"/>
        <v>0</v>
      </c>
      <c r="H142" s="58">
        <f>IF(E142="",0,IFERROR(VLOOKUP(E142,档案费管理台账!$D$4:$H$1000,5,0),0))</f>
        <v>0</v>
      </c>
      <c r="I142" s="57"/>
      <c r="J142" s="57"/>
      <c r="K142" s="57"/>
      <c r="L142" s="57"/>
      <c r="M142" s="58" t="str">
        <f t="shared" si="38"/>
        <v/>
      </c>
      <c r="N142" s="73"/>
    </row>
    <row r="143" spans="1:14">
      <c r="A143" s="97" t="str">
        <f t="shared" si="36"/>
        <v/>
      </c>
      <c r="B143" s="98" t="str">
        <f t="shared" si="35"/>
        <v/>
      </c>
      <c r="C143" s="141"/>
      <c r="D143" s="137"/>
      <c r="E143" s="100"/>
      <c r="F143" s="57"/>
      <c r="G143" s="58">
        <f t="shared" si="37"/>
        <v>0</v>
      </c>
      <c r="H143" s="58">
        <f>IF(E143="",0,IFERROR(VLOOKUP(E143,档案费管理台账!$D$4:$H$1000,5,0),0))</f>
        <v>0</v>
      </c>
      <c r="I143" s="57"/>
      <c r="J143" s="57"/>
      <c r="K143" s="57"/>
      <c r="L143" s="57"/>
      <c r="M143" s="58" t="str">
        <f t="shared" si="38"/>
        <v/>
      </c>
      <c r="N143" s="73"/>
    </row>
    <row r="144" spans="1:14">
      <c r="A144" s="97" t="str">
        <f t="shared" si="36"/>
        <v/>
      </c>
      <c r="B144" s="98" t="str">
        <f t="shared" si="35"/>
        <v/>
      </c>
      <c r="C144" s="141"/>
      <c r="D144" s="137"/>
      <c r="E144" s="100"/>
      <c r="F144" s="57"/>
      <c r="G144" s="58">
        <f t="shared" si="37"/>
        <v>0</v>
      </c>
      <c r="H144" s="58">
        <f>IF(E144="",0,IFERROR(VLOOKUP(E144,档案费管理台账!$D$4:$H$1000,5,0),0))</f>
        <v>0</v>
      </c>
      <c r="I144" s="57"/>
      <c r="J144" s="57"/>
      <c r="K144" s="57"/>
      <c r="L144" s="57"/>
      <c r="M144" s="58" t="str">
        <f t="shared" si="38"/>
        <v/>
      </c>
      <c r="N144" s="73"/>
    </row>
    <row r="145" spans="1:14">
      <c r="A145" s="97" t="str">
        <f t="shared" si="36"/>
        <v/>
      </c>
      <c r="B145" s="98" t="str">
        <f t="shared" si="35"/>
        <v/>
      </c>
      <c r="C145" s="141"/>
      <c r="D145" s="137"/>
      <c r="E145" s="100"/>
      <c r="F145" s="57"/>
      <c r="G145" s="58">
        <f t="shared" si="37"/>
        <v>0</v>
      </c>
      <c r="H145" s="58">
        <f>IF(E145="",0,IFERROR(VLOOKUP(E145,档案费管理台账!$D$4:$H$1000,5,0),0))</f>
        <v>0</v>
      </c>
      <c r="I145" s="57"/>
      <c r="J145" s="57"/>
      <c r="K145" s="57"/>
      <c r="L145" s="57"/>
      <c r="M145" s="58" t="str">
        <f t="shared" si="38"/>
        <v/>
      </c>
      <c r="N145" s="73"/>
    </row>
    <row r="146" spans="1:14">
      <c r="A146" s="97" t="str">
        <f t="shared" si="36"/>
        <v/>
      </c>
      <c r="B146" s="98" t="str">
        <f t="shared" si="35"/>
        <v/>
      </c>
      <c r="C146" s="141"/>
      <c r="D146" s="137"/>
      <c r="E146" s="100"/>
      <c r="F146" s="57"/>
      <c r="G146" s="58">
        <f t="shared" si="37"/>
        <v>0</v>
      </c>
      <c r="H146" s="58">
        <f>IF(E146="",0,IFERROR(VLOOKUP(E146,档案费管理台账!$D$4:$H$1000,5,0),0))</f>
        <v>0</v>
      </c>
      <c r="I146" s="57"/>
      <c r="J146" s="57"/>
      <c r="K146" s="57"/>
      <c r="L146" s="57"/>
      <c r="M146" s="58" t="str">
        <f t="shared" si="38"/>
        <v/>
      </c>
      <c r="N146" s="73"/>
    </row>
    <row r="147" spans="1:14">
      <c r="A147" s="97" t="str">
        <f t="shared" si="36"/>
        <v/>
      </c>
      <c r="B147" s="98" t="str">
        <f t="shared" si="35"/>
        <v/>
      </c>
      <c r="C147" s="141"/>
      <c r="D147" s="137"/>
      <c r="E147" s="100"/>
      <c r="F147" s="57"/>
      <c r="G147" s="58">
        <f t="shared" si="37"/>
        <v>0</v>
      </c>
      <c r="H147" s="58">
        <f>IF(E147="",0,IFERROR(VLOOKUP(E147,档案费管理台账!$D$4:$H$1000,5,0),0))</f>
        <v>0</v>
      </c>
      <c r="I147" s="57"/>
      <c r="J147" s="57"/>
      <c r="K147" s="57"/>
      <c r="L147" s="57"/>
      <c r="M147" s="58" t="str">
        <f t="shared" si="38"/>
        <v/>
      </c>
      <c r="N147" s="73"/>
    </row>
    <row r="148" spans="1:14">
      <c r="A148" s="97" t="str">
        <f t="shared" si="36"/>
        <v/>
      </c>
      <c r="B148" s="98" t="str">
        <f t="shared" si="35"/>
        <v/>
      </c>
      <c r="C148" s="141"/>
      <c r="D148" s="137"/>
      <c r="E148" s="100"/>
      <c r="F148" s="57"/>
      <c r="G148" s="58">
        <f t="shared" si="37"/>
        <v>0</v>
      </c>
      <c r="H148" s="58">
        <f>IF(E148="",0,IFERROR(VLOOKUP(E148,档案费管理台账!$D$4:$H$1000,5,0),0))</f>
        <v>0</v>
      </c>
      <c r="I148" s="57"/>
      <c r="J148" s="57"/>
      <c r="K148" s="57"/>
      <c r="L148" s="57"/>
      <c r="M148" s="58" t="str">
        <f t="shared" si="38"/>
        <v/>
      </c>
      <c r="N148" s="73"/>
    </row>
    <row r="149" spans="1:14">
      <c r="A149" s="97" t="str">
        <f t="shared" si="36"/>
        <v/>
      </c>
      <c r="B149" s="98" t="str">
        <f t="shared" si="35"/>
        <v/>
      </c>
      <c r="C149" s="141"/>
      <c r="D149" s="137"/>
      <c r="E149" s="100"/>
      <c r="F149" s="57"/>
      <c r="G149" s="58">
        <f t="shared" si="37"/>
        <v>0</v>
      </c>
      <c r="H149" s="58">
        <f>IF(E149="",0,IFERROR(VLOOKUP(E149,档案费管理台账!$D$4:$H$1000,5,0),0))</f>
        <v>0</v>
      </c>
      <c r="I149" s="57"/>
      <c r="J149" s="57"/>
      <c r="K149" s="57"/>
      <c r="L149" s="57"/>
      <c r="M149" s="58" t="str">
        <f t="shared" si="38"/>
        <v/>
      </c>
      <c r="N149" s="73"/>
    </row>
    <row r="150" spans="1:14">
      <c r="A150" s="97" t="str">
        <f t="shared" si="36"/>
        <v/>
      </c>
      <c r="B150" s="98" t="str">
        <f t="shared" si="35"/>
        <v/>
      </c>
      <c r="C150" s="141"/>
      <c r="D150" s="137"/>
      <c r="E150" s="100"/>
      <c r="F150" s="57"/>
      <c r="G150" s="58">
        <f t="shared" si="37"/>
        <v>0</v>
      </c>
      <c r="H150" s="58">
        <f>IF(E150="",0,IFERROR(VLOOKUP(E150,档案费管理台账!$D$4:$H$1000,5,0),0))</f>
        <v>0</v>
      </c>
      <c r="I150" s="57"/>
      <c r="J150" s="57"/>
      <c r="K150" s="57"/>
      <c r="L150" s="57"/>
      <c r="M150" s="58" t="str">
        <f t="shared" si="38"/>
        <v/>
      </c>
      <c r="N150" s="73"/>
    </row>
    <row r="151" spans="1:14">
      <c r="A151" s="97" t="str">
        <f t="shared" si="36"/>
        <v/>
      </c>
      <c r="B151" s="98" t="str">
        <f t="shared" si="35"/>
        <v/>
      </c>
      <c r="C151" s="141"/>
      <c r="D151" s="137"/>
      <c r="E151" s="100"/>
      <c r="F151" s="57"/>
      <c r="G151" s="58">
        <f t="shared" si="37"/>
        <v>0</v>
      </c>
      <c r="H151" s="58">
        <f>IF(E151="",0,IFERROR(VLOOKUP(E151,档案费管理台账!$D$4:$H$1000,5,0),0))</f>
        <v>0</v>
      </c>
      <c r="I151" s="57"/>
      <c r="J151" s="57"/>
      <c r="K151" s="57"/>
      <c r="L151" s="57"/>
      <c r="M151" s="58" t="str">
        <f t="shared" si="38"/>
        <v/>
      </c>
      <c r="N151" s="73"/>
    </row>
    <row r="152" spans="1:14">
      <c r="A152" s="97" t="str">
        <f t="shared" si="36"/>
        <v/>
      </c>
      <c r="B152" s="98" t="str">
        <f t="shared" si="35"/>
        <v/>
      </c>
      <c r="C152" s="141"/>
      <c r="D152" s="137"/>
      <c r="E152" s="100"/>
      <c r="F152" s="57"/>
      <c r="G152" s="58">
        <f t="shared" si="37"/>
        <v>0</v>
      </c>
      <c r="H152" s="58">
        <f>IF(E152="",0,IFERROR(VLOOKUP(E152,档案费管理台账!$D$4:$H$1000,5,0),0))</f>
        <v>0</v>
      </c>
      <c r="I152" s="57"/>
      <c r="J152" s="57"/>
      <c r="K152" s="57"/>
      <c r="L152" s="57"/>
      <c r="M152" s="58" t="str">
        <f t="shared" si="38"/>
        <v/>
      </c>
      <c r="N152" s="73"/>
    </row>
    <row r="153" spans="1:14">
      <c r="A153" s="97" t="str">
        <f t="shared" si="36"/>
        <v/>
      </c>
      <c r="B153" s="98" t="str">
        <f t="shared" si="35"/>
        <v/>
      </c>
      <c r="C153" s="141"/>
      <c r="D153" s="137"/>
      <c r="E153" s="100"/>
      <c r="F153" s="57"/>
      <c r="G153" s="58">
        <f t="shared" si="37"/>
        <v>0</v>
      </c>
      <c r="H153" s="58">
        <f>IF(E153="",0,IFERROR(VLOOKUP(E153,档案费管理台账!$D$4:$H$1000,5,0),0))</f>
        <v>0</v>
      </c>
      <c r="I153" s="57"/>
      <c r="J153" s="57"/>
      <c r="K153" s="57"/>
      <c r="L153" s="57"/>
      <c r="M153" s="58" t="str">
        <f t="shared" si="38"/>
        <v/>
      </c>
      <c r="N153" s="73"/>
    </row>
    <row r="154" spans="1:14">
      <c r="A154" s="97" t="str">
        <f t="shared" si="36"/>
        <v/>
      </c>
      <c r="B154" s="98" t="str">
        <f t="shared" si="35"/>
        <v/>
      </c>
      <c r="C154" s="141"/>
      <c r="D154" s="137"/>
      <c r="E154" s="100"/>
      <c r="F154" s="57"/>
      <c r="G154" s="58">
        <f t="shared" si="37"/>
        <v>0</v>
      </c>
      <c r="H154" s="58">
        <f>IF(E154="",0,IFERROR(VLOOKUP(E154,档案费管理台账!$D$4:$H$1000,5,0),0))</f>
        <v>0</v>
      </c>
      <c r="I154" s="57"/>
      <c r="J154" s="57"/>
      <c r="K154" s="57"/>
      <c r="L154" s="57"/>
      <c r="M154" s="58" t="str">
        <f t="shared" si="38"/>
        <v/>
      </c>
      <c r="N154" s="73"/>
    </row>
    <row r="155" spans="1:14">
      <c r="A155" s="97" t="str">
        <f t="shared" si="36"/>
        <v/>
      </c>
      <c r="B155" s="98" t="str">
        <f t="shared" si="35"/>
        <v/>
      </c>
      <c r="C155" s="141"/>
      <c r="D155" s="137"/>
      <c r="E155" s="100"/>
      <c r="F155" s="57"/>
      <c r="G155" s="58">
        <f t="shared" si="37"/>
        <v>0</v>
      </c>
      <c r="H155" s="58">
        <f>IF(E155="",0,IFERROR(VLOOKUP(E155,档案费管理台账!$D$4:$H$1000,5,0),0))</f>
        <v>0</v>
      </c>
      <c r="I155" s="57"/>
      <c r="J155" s="57"/>
      <c r="K155" s="57"/>
      <c r="L155" s="57"/>
      <c r="M155" s="58" t="str">
        <f t="shared" si="38"/>
        <v/>
      </c>
      <c r="N155" s="73"/>
    </row>
    <row r="156" spans="1:14">
      <c r="A156" s="97" t="str">
        <f t="shared" si="36"/>
        <v/>
      </c>
      <c r="B156" s="98" t="str">
        <f t="shared" si="35"/>
        <v/>
      </c>
      <c r="C156" s="141"/>
      <c r="D156" s="137"/>
      <c r="E156" s="100"/>
      <c r="F156" s="57"/>
      <c r="G156" s="58">
        <f t="shared" si="37"/>
        <v>0</v>
      </c>
      <c r="H156" s="58">
        <f>IF(E156="",0,IFERROR(VLOOKUP(E156,档案费管理台账!$D$4:$H$1000,5,0),0))</f>
        <v>0</v>
      </c>
      <c r="I156" s="57"/>
      <c r="J156" s="57"/>
      <c r="K156" s="57"/>
      <c r="L156" s="57"/>
      <c r="M156" s="58" t="str">
        <f t="shared" si="38"/>
        <v/>
      </c>
      <c r="N156" s="73"/>
    </row>
    <row r="157" spans="1:14">
      <c r="A157" s="97" t="str">
        <f t="shared" si="36"/>
        <v/>
      </c>
      <c r="B157" s="98" t="str">
        <f t="shared" si="35"/>
        <v/>
      </c>
      <c r="C157" s="141"/>
      <c r="D157" s="137"/>
      <c r="E157" s="100"/>
      <c r="F157" s="57"/>
      <c r="G157" s="58">
        <f t="shared" si="37"/>
        <v>0</v>
      </c>
      <c r="H157" s="58">
        <f>IF(E157="",0,IFERROR(VLOOKUP(E157,档案费管理台账!$D$4:$H$1000,5,0),0))</f>
        <v>0</v>
      </c>
      <c r="I157" s="57"/>
      <c r="J157" s="57"/>
      <c r="K157" s="57"/>
      <c r="L157" s="57"/>
      <c r="M157" s="58" t="str">
        <f t="shared" si="38"/>
        <v/>
      </c>
      <c r="N157" s="73"/>
    </row>
    <row r="158" spans="1:14">
      <c r="A158" s="97" t="str">
        <f t="shared" si="36"/>
        <v/>
      </c>
      <c r="B158" s="98" t="str">
        <f t="shared" si="35"/>
        <v/>
      </c>
      <c r="C158" s="141"/>
      <c r="D158" s="137"/>
      <c r="E158" s="100"/>
      <c r="F158" s="57"/>
      <c r="G158" s="58">
        <f t="shared" si="37"/>
        <v>0</v>
      </c>
      <c r="H158" s="58">
        <f>IF(E158="",0,IFERROR(VLOOKUP(E158,档案费管理台账!$D$4:$H$1000,5,0),0))</f>
        <v>0</v>
      </c>
      <c r="I158" s="57"/>
      <c r="J158" s="57"/>
      <c r="K158" s="57"/>
      <c r="L158" s="57"/>
      <c r="M158" s="58" t="str">
        <f t="shared" si="38"/>
        <v/>
      </c>
      <c r="N158" s="73"/>
    </row>
    <row r="159" spans="1:14">
      <c r="A159" s="97" t="str">
        <f t="shared" si="36"/>
        <v/>
      </c>
      <c r="B159" s="98" t="str">
        <f t="shared" si="35"/>
        <v/>
      </c>
      <c r="C159" s="141"/>
      <c r="D159" s="137"/>
      <c r="E159" s="100"/>
      <c r="F159" s="57"/>
      <c r="G159" s="58">
        <f t="shared" si="37"/>
        <v>0</v>
      </c>
      <c r="H159" s="58">
        <f>IF(E159="",0,IFERROR(VLOOKUP(E159,档案费管理台账!$D$4:$H$1000,5,0),0))</f>
        <v>0</v>
      </c>
      <c r="I159" s="57"/>
      <c r="J159" s="57"/>
      <c r="K159" s="57"/>
      <c r="L159" s="57"/>
      <c r="M159" s="58" t="str">
        <f t="shared" si="38"/>
        <v/>
      </c>
      <c r="N159" s="73"/>
    </row>
    <row r="160" spans="1:14">
      <c r="A160" s="97" t="str">
        <f t="shared" si="36"/>
        <v/>
      </c>
      <c r="B160" s="98" t="str">
        <f t="shared" si="35"/>
        <v/>
      </c>
      <c r="C160" s="141"/>
      <c r="D160" s="137"/>
      <c r="E160" s="100"/>
      <c r="F160" s="57"/>
      <c r="G160" s="58">
        <f t="shared" si="37"/>
        <v>0</v>
      </c>
      <c r="H160" s="58">
        <f>IF(E160="",0,IFERROR(VLOOKUP(E160,档案费管理台账!$D$4:$H$1000,5,0),0))</f>
        <v>0</v>
      </c>
      <c r="I160" s="57"/>
      <c r="J160" s="57"/>
      <c r="K160" s="57"/>
      <c r="L160" s="57"/>
      <c r="M160" s="58" t="str">
        <f t="shared" si="38"/>
        <v/>
      </c>
      <c r="N160" s="73"/>
    </row>
    <row r="161" spans="1:14">
      <c r="A161" s="97" t="str">
        <f t="shared" si="36"/>
        <v/>
      </c>
      <c r="B161" s="98" t="str">
        <f t="shared" si="35"/>
        <v/>
      </c>
      <c r="C161" s="141"/>
      <c r="D161" s="137"/>
      <c r="E161" s="100"/>
      <c r="F161" s="57"/>
      <c r="G161" s="58">
        <f t="shared" si="37"/>
        <v>0</v>
      </c>
      <c r="H161" s="58">
        <f>IF(E161="",0,IFERROR(VLOOKUP(E161,档案费管理台账!$D$4:$H$1000,5,0),0))</f>
        <v>0</v>
      </c>
      <c r="I161" s="57"/>
      <c r="J161" s="57"/>
      <c r="K161" s="57"/>
      <c r="L161" s="57"/>
      <c r="M161" s="58" t="str">
        <f t="shared" si="38"/>
        <v/>
      </c>
      <c r="N161" s="73"/>
    </row>
    <row r="162" spans="1:14">
      <c r="A162" s="97" t="str">
        <f t="shared" si="36"/>
        <v/>
      </c>
      <c r="B162" s="98" t="str">
        <f t="shared" si="35"/>
        <v/>
      </c>
      <c r="C162" s="141"/>
      <c r="D162" s="137"/>
      <c r="E162" s="100"/>
      <c r="F162" s="57"/>
      <c r="G162" s="58">
        <f t="shared" si="37"/>
        <v>0</v>
      </c>
      <c r="H162" s="58">
        <f>IF(E162="",0,IFERROR(VLOOKUP(E162,档案费管理台账!$D$4:$H$1000,5,0),0))</f>
        <v>0</v>
      </c>
      <c r="I162" s="57"/>
      <c r="J162" s="57"/>
      <c r="K162" s="57"/>
      <c r="L162" s="57"/>
      <c r="M162" s="58" t="str">
        <f t="shared" si="38"/>
        <v/>
      </c>
      <c r="N162" s="73"/>
    </row>
    <row r="163" spans="1:14">
      <c r="A163" s="97" t="str">
        <f t="shared" si="36"/>
        <v/>
      </c>
      <c r="B163" s="98" t="str">
        <f t="shared" si="35"/>
        <v/>
      </c>
      <c r="C163" s="141"/>
      <c r="D163" s="137"/>
      <c r="E163" s="100"/>
      <c r="F163" s="57"/>
      <c r="G163" s="58">
        <f t="shared" si="37"/>
        <v>0</v>
      </c>
      <c r="H163" s="58">
        <f>IF(E163="",0,IFERROR(VLOOKUP(E163,档案费管理台账!$D$4:$H$1000,5,0),0))</f>
        <v>0</v>
      </c>
      <c r="I163" s="57"/>
      <c r="J163" s="57"/>
      <c r="K163" s="57"/>
      <c r="L163" s="57"/>
      <c r="M163" s="58" t="str">
        <f t="shared" si="38"/>
        <v/>
      </c>
      <c r="N163" s="73"/>
    </row>
    <row r="164" spans="1:14">
      <c r="A164" s="97" t="str">
        <f t="shared" si="36"/>
        <v/>
      </c>
      <c r="B164" s="98" t="str">
        <f t="shared" si="35"/>
        <v/>
      </c>
      <c r="C164" s="141"/>
      <c r="D164" s="137"/>
      <c r="E164" s="100"/>
      <c r="F164" s="57"/>
      <c r="G164" s="58">
        <f t="shared" si="37"/>
        <v>0</v>
      </c>
      <c r="H164" s="58">
        <f>IF(E164="",0,IFERROR(VLOOKUP(E164,档案费管理台账!$D$4:$H$1000,5,0),0))</f>
        <v>0</v>
      </c>
      <c r="I164" s="57"/>
      <c r="J164" s="57"/>
      <c r="K164" s="57"/>
      <c r="L164" s="57"/>
      <c r="M164" s="58" t="str">
        <f t="shared" si="38"/>
        <v/>
      </c>
      <c r="N164" s="73"/>
    </row>
    <row r="165" spans="1:14">
      <c r="A165" s="97" t="str">
        <f t="shared" si="36"/>
        <v/>
      </c>
      <c r="B165" s="98" t="str">
        <f t="shared" si="35"/>
        <v/>
      </c>
      <c r="C165" s="141"/>
      <c r="D165" s="137"/>
      <c r="E165" s="100"/>
      <c r="F165" s="57"/>
      <c r="G165" s="58">
        <f t="shared" si="37"/>
        <v>0</v>
      </c>
      <c r="H165" s="58">
        <f>IF(E165="",0,IFERROR(VLOOKUP(E165,档案费管理台账!$D$4:$H$1000,5,0),0))</f>
        <v>0</v>
      </c>
      <c r="I165" s="57"/>
      <c r="J165" s="57"/>
      <c r="K165" s="57"/>
      <c r="L165" s="57"/>
      <c r="M165" s="58" t="str">
        <f t="shared" si="38"/>
        <v/>
      </c>
      <c r="N165" s="73"/>
    </row>
    <row r="166" spans="1:14">
      <c r="A166" s="97" t="str">
        <f t="shared" si="36"/>
        <v/>
      </c>
      <c r="B166" s="98" t="str">
        <f t="shared" si="35"/>
        <v/>
      </c>
      <c r="C166" s="141"/>
      <c r="D166" s="137"/>
      <c r="E166" s="100"/>
      <c r="F166" s="57"/>
      <c r="G166" s="58">
        <f t="shared" si="37"/>
        <v>0</v>
      </c>
      <c r="H166" s="58">
        <f>IF(E166="",0,IFERROR(VLOOKUP(E166,档案费管理台账!$D$4:$H$1000,5,0),0))</f>
        <v>0</v>
      </c>
      <c r="I166" s="57"/>
      <c r="J166" s="57"/>
      <c r="K166" s="57"/>
      <c r="L166" s="57"/>
      <c r="M166" s="58" t="str">
        <f t="shared" si="38"/>
        <v/>
      </c>
      <c r="N166" s="73"/>
    </row>
    <row r="167" spans="1:14">
      <c r="A167" s="97" t="str">
        <f t="shared" si="36"/>
        <v/>
      </c>
      <c r="B167" s="98" t="str">
        <f t="shared" si="35"/>
        <v/>
      </c>
      <c r="C167" s="141"/>
      <c r="D167" s="137"/>
      <c r="E167" s="100"/>
      <c r="F167" s="57"/>
      <c r="G167" s="58">
        <f t="shared" si="37"/>
        <v>0</v>
      </c>
      <c r="H167" s="58">
        <f>IF(E167="",0,IFERROR(VLOOKUP(E167,档案费管理台账!$D$4:$H$1000,5,0),0))</f>
        <v>0</v>
      </c>
      <c r="I167" s="57"/>
      <c r="J167" s="57"/>
      <c r="K167" s="57"/>
      <c r="L167" s="57"/>
      <c r="M167" s="58" t="str">
        <f t="shared" si="38"/>
        <v/>
      </c>
      <c r="N167" s="73"/>
    </row>
    <row r="168" spans="1:14">
      <c r="A168" s="97" t="str">
        <f t="shared" si="36"/>
        <v/>
      </c>
      <c r="B168" s="98" t="str">
        <f t="shared" si="35"/>
        <v/>
      </c>
      <c r="C168" s="141"/>
      <c r="D168" s="137"/>
      <c r="E168" s="100"/>
      <c r="F168" s="57"/>
      <c r="G168" s="58">
        <f t="shared" si="37"/>
        <v>0</v>
      </c>
      <c r="H168" s="58">
        <f>IF(E168="",0,IFERROR(VLOOKUP(E168,档案费管理台账!$D$4:$H$1000,5,0),0))</f>
        <v>0</v>
      </c>
      <c r="I168" s="57"/>
      <c r="J168" s="57"/>
      <c r="K168" s="57"/>
      <c r="L168" s="57"/>
      <c r="M168" s="58" t="str">
        <f t="shared" si="38"/>
        <v/>
      </c>
      <c r="N168" s="73"/>
    </row>
    <row r="169" spans="1:14">
      <c r="A169" s="97" t="str">
        <f t="shared" si="36"/>
        <v/>
      </c>
      <c r="B169" s="98" t="str">
        <f t="shared" si="35"/>
        <v/>
      </c>
      <c r="C169" s="141"/>
      <c r="D169" s="137"/>
      <c r="E169" s="100"/>
      <c r="F169" s="57"/>
      <c r="G169" s="58">
        <f t="shared" si="37"/>
        <v>0</v>
      </c>
      <c r="H169" s="58">
        <f>IF(E169="",0,IFERROR(VLOOKUP(E169,档案费管理台账!$D$4:$H$1000,5,0),0))</f>
        <v>0</v>
      </c>
      <c r="I169" s="57"/>
      <c r="J169" s="57"/>
      <c r="K169" s="57"/>
      <c r="L169" s="57"/>
      <c r="M169" s="58" t="str">
        <f t="shared" si="38"/>
        <v/>
      </c>
      <c r="N169" s="73"/>
    </row>
    <row r="170" spans="1:14">
      <c r="A170" s="97" t="str">
        <f t="shared" si="36"/>
        <v/>
      </c>
      <c r="B170" s="98" t="str">
        <f t="shared" si="35"/>
        <v/>
      </c>
      <c r="C170" s="141"/>
      <c r="D170" s="137"/>
      <c r="E170" s="100"/>
      <c r="F170" s="57"/>
      <c r="G170" s="58">
        <f t="shared" si="37"/>
        <v>0</v>
      </c>
      <c r="H170" s="58">
        <f>IF(E170="",0,IFERROR(VLOOKUP(E170,档案费管理台账!$D$4:$H$1000,5,0),0))</f>
        <v>0</v>
      </c>
      <c r="I170" s="57"/>
      <c r="J170" s="57"/>
      <c r="K170" s="57"/>
      <c r="L170" s="57"/>
      <c r="M170" s="58" t="str">
        <f t="shared" si="38"/>
        <v/>
      </c>
      <c r="N170" s="73"/>
    </row>
    <row r="171" spans="1:14">
      <c r="A171" s="97" t="str">
        <f t="shared" si="36"/>
        <v/>
      </c>
      <c r="B171" s="98" t="str">
        <f t="shared" si="35"/>
        <v/>
      </c>
      <c r="C171" s="141"/>
      <c r="D171" s="137"/>
      <c r="E171" s="100"/>
      <c r="F171" s="57"/>
      <c r="G171" s="58">
        <f t="shared" si="37"/>
        <v>0</v>
      </c>
      <c r="H171" s="58">
        <f>IF(E171="",0,IFERROR(VLOOKUP(E171,档案费管理台账!$D$4:$H$1000,5,0),0))</f>
        <v>0</v>
      </c>
      <c r="I171" s="57"/>
      <c r="J171" s="57"/>
      <c r="K171" s="57"/>
      <c r="L171" s="57"/>
      <c r="M171" s="58" t="str">
        <f t="shared" si="38"/>
        <v/>
      </c>
      <c r="N171" s="73"/>
    </row>
    <row r="172" spans="1:14">
      <c r="A172" s="97" t="str">
        <f t="shared" si="36"/>
        <v/>
      </c>
      <c r="B172" s="98" t="str">
        <f t="shared" ref="B172:B235" si="39">IF(C172="","",MONTH(C172)&amp;"月")</f>
        <v/>
      </c>
      <c r="C172" s="141"/>
      <c r="D172" s="137"/>
      <c r="E172" s="100"/>
      <c r="F172" s="57"/>
      <c r="G172" s="58">
        <f t="shared" si="37"/>
        <v>0</v>
      </c>
      <c r="H172" s="58">
        <f>IF(E172="",0,IFERROR(VLOOKUP(E172,档案费管理台账!$D$4:$H$1000,5,0),0))</f>
        <v>0</v>
      </c>
      <c r="I172" s="57"/>
      <c r="J172" s="57"/>
      <c r="K172" s="57"/>
      <c r="L172" s="57"/>
      <c r="M172" s="58" t="str">
        <f t="shared" si="38"/>
        <v/>
      </c>
      <c r="N172" s="73"/>
    </row>
    <row r="173" spans="1:14">
      <c r="A173" s="97" t="str">
        <f t="shared" ref="A173:A236" si="40">IF(C173="","",ROW()-42)</f>
        <v/>
      </c>
      <c r="B173" s="98" t="str">
        <f t="shared" si="39"/>
        <v/>
      </c>
      <c r="C173" s="141"/>
      <c r="D173" s="137"/>
      <c r="E173" s="100"/>
      <c r="F173" s="57"/>
      <c r="G173" s="58">
        <f t="shared" ref="G173:G236" si="41">IF(F173="",0,F173*$K$41)</f>
        <v>0</v>
      </c>
      <c r="H173" s="58">
        <f>IF(E173="",0,IFERROR(VLOOKUP(E173,档案费管理台账!$D$4:$H$1000,5,0),0))</f>
        <v>0</v>
      </c>
      <c r="I173" s="57"/>
      <c r="J173" s="57"/>
      <c r="K173" s="57"/>
      <c r="L173" s="57"/>
      <c r="M173" s="58" t="str">
        <f t="shared" ref="M173:M236" si="42">IF(C173="","",ROUND(M172+G173-I173-J173-K173-L173-H173,2))</f>
        <v/>
      </c>
      <c r="N173" s="73"/>
    </row>
    <row r="174" spans="1:14">
      <c r="A174" s="97" t="str">
        <f t="shared" si="40"/>
        <v/>
      </c>
      <c r="B174" s="98" t="str">
        <f t="shared" si="39"/>
        <v/>
      </c>
      <c r="C174" s="141"/>
      <c r="D174" s="137"/>
      <c r="E174" s="100"/>
      <c r="F174" s="57"/>
      <c r="G174" s="58">
        <f t="shared" si="41"/>
        <v>0</v>
      </c>
      <c r="H174" s="58">
        <f>IF(E174="",0,IFERROR(VLOOKUP(E174,档案费管理台账!$D$4:$H$1000,5,0),0))</f>
        <v>0</v>
      </c>
      <c r="I174" s="57"/>
      <c r="J174" s="57"/>
      <c r="K174" s="57"/>
      <c r="L174" s="57"/>
      <c r="M174" s="58" t="str">
        <f t="shared" si="42"/>
        <v/>
      </c>
      <c r="N174" s="73"/>
    </row>
    <row r="175" spans="1:14">
      <c r="A175" s="97" t="str">
        <f t="shared" si="40"/>
        <v/>
      </c>
      <c r="B175" s="98" t="str">
        <f t="shared" si="39"/>
        <v/>
      </c>
      <c r="C175" s="141"/>
      <c r="D175" s="137"/>
      <c r="E175" s="100"/>
      <c r="F175" s="57"/>
      <c r="G175" s="58">
        <f t="shared" si="41"/>
        <v>0</v>
      </c>
      <c r="H175" s="58">
        <f>IF(E175="",0,IFERROR(VLOOKUP(E175,档案费管理台账!$D$4:$H$1000,5,0),0))</f>
        <v>0</v>
      </c>
      <c r="I175" s="57"/>
      <c r="J175" s="57"/>
      <c r="K175" s="57"/>
      <c r="L175" s="57"/>
      <c r="M175" s="58" t="str">
        <f t="shared" si="42"/>
        <v/>
      </c>
      <c r="N175" s="73"/>
    </row>
    <row r="176" spans="1:14">
      <c r="A176" s="97" t="str">
        <f t="shared" si="40"/>
        <v/>
      </c>
      <c r="B176" s="98" t="str">
        <f t="shared" si="39"/>
        <v/>
      </c>
      <c r="C176" s="141"/>
      <c r="D176" s="137"/>
      <c r="E176" s="100"/>
      <c r="F176" s="57"/>
      <c r="G176" s="58">
        <f t="shared" si="41"/>
        <v>0</v>
      </c>
      <c r="H176" s="58">
        <f>IF(E176="",0,IFERROR(VLOOKUP(E176,档案费管理台账!$D$4:$H$1000,5,0),0))</f>
        <v>0</v>
      </c>
      <c r="I176" s="57"/>
      <c r="J176" s="57"/>
      <c r="K176" s="57"/>
      <c r="L176" s="57"/>
      <c r="M176" s="58" t="str">
        <f t="shared" si="42"/>
        <v/>
      </c>
      <c r="N176" s="73"/>
    </row>
    <row r="177" spans="1:14">
      <c r="A177" s="97" t="str">
        <f t="shared" si="40"/>
        <v/>
      </c>
      <c r="B177" s="98" t="str">
        <f t="shared" si="39"/>
        <v/>
      </c>
      <c r="C177" s="141"/>
      <c r="D177" s="137"/>
      <c r="E177" s="100"/>
      <c r="F177" s="57"/>
      <c r="G177" s="58">
        <f t="shared" si="41"/>
        <v>0</v>
      </c>
      <c r="H177" s="58">
        <f>IF(E177="",0,IFERROR(VLOOKUP(E177,档案费管理台账!$D$4:$H$1000,5,0),0))</f>
        <v>0</v>
      </c>
      <c r="I177" s="57"/>
      <c r="J177" s="57"/>
      <c r="K177" s="57"/>
      <c r="L177" s="57"/>
      <c r="M177" s="58" t="str">
        <f t="shared" si="42"/>
        <v/>
      </c>
      <c r="N177" s="73"/>
    </row>
    <row r="178" spans="1:14">
      <c r="A178" s="97" t="str">
        <f t="shared" si="40"/>
        <v/>
      </c>
      <c r="B178" s="98" t="str">
        <f t="shared" si="39"/>
        <v/>
      </c>
      <c r="C178" s="141"/>
      <c r="D178" s="137"/>
      <c r="E178" s="100"/>
      <c r="F178" s="57"/>
      <c r="G178" s="58">
        <f t="shared" si="41"/>
        <v>0</v>
      </c>
      <c r="H178" s="58">
        <f>IF(E178="",0,IFERROR(VLOOKUP(E178,档案费管理台账!$D$4:$H$1000,5,0),0))</f>
        <v>0</v>
      </c>
      <c r="I178" s="57"/>
      <c r="J178" s="57"/>
      <c r="K178" s="57"/>
      <c r="L178" s="57"/>
      <c r="M178" s="58" t="str">
        <f t="shared" si="42"/>
        <v/>
      </c>
      <c r="N178" s="73"/>
    </row>
    <row r="179" spans="1:14">
      <c r="A179" s="97" t="str">
        <f t="shared" si="40"/>
        <v/>
      </c>
      <c r="B179" s="98" t="str">
        <f t="shared" si="39"/>
        <v/>
      </c>
      <c r="C179" s="141"/>
      <c r="D179" s="137"/>
      <c r="E179" s="100"/>
      <c r="F179" s="57"/>
      <c r="G179" s="58">
        <f t="shared" si="41"/>
        <v>0</v>
      </c>
      <c r="H179" s="58">
        <f>IF(E179="",0,IFERROR(VLOOKUP(E179,档案费管理台账!$D$4:$H$1000,5,0),0))</f>
        <v>0</v>
      </c>
      <c r="I179" s="57"/>
      <c r="J179" s="57"/>
      <c r="K179" s="57"/>
      <c r="L179" s="57"/>
      <c r="M179" s="58" t="str">
        <f t="shared" si="42"/>
        <v/>
      </c>
      <c r="N179" s="73"/>
    </row>
    <row r="180" spans="1:14">
      <c r="A180" s="97" t="str">
        <f t="shared" si="40"/>
        <v/>
      </c>
      <c r="B180" s="98" t="str">
        <f t="shared" si="39"/>
        <v/>
      </c>
      <c r="C180" s="141"/>
      <c r="D180" s="137"/>
      <c r="E180" s="100"/>
      <c r="F180" s="57"/>
      <c r="G180" s="58">
        <f t="shared" si="41"/>
        <v>0</v>
      </c>
      <c r="H180" s="58">
        <f>IF(E180="",0,IFERROR(VLOOKUP(E180,档案费管理台账!$D$4:$H$1000,5,0),0))</f>
        <v>0</v>
      </c>
      <c r="I180" s="57"/>
      <c r="J180" s="57"/>
      <c r="K180" s="57"/>
      <c r="L180" s="57"/>
      <c r="M180" s="58" t="str">
        <f t="shared" si="42"/>
        <v/>
      </c>
      <c r="N180" s="73"/>
    </row>
    <row r="181" spans="1:14">
      <c r="A181" s="97" t="str">
        <f t="shared" si="40"/>
        <v/>
      </c>
      <c r="B181" s="98" t="str">
        <f t="shared" si="39"/>
        <v/>
      </c>
      <c r="C181" s="141"/>
      <c r="D181" s="137"/>
      <c r="E181" s="100"/>
      <c r="F181" s="57"/>
      <c r="G181" s="58">
        <f t="shared" si="41"/>
        <v>0</v>
      </c>
      <c r="H181" s="58">
        <f>IF(E181="",0,IFERROR(VLOOKUP(E181,档案费管理台账!$D$4:$H$1000,5,0),0))</f>
        <v>0</v>
      </c>
      <c r="I181" s="57"/>
      <c r="J181" s="57"/>
      <c r="K181" s="57"/>
      <c r="L181" s="57"/>
      <c r="M181" s="58" t="str">
        <f t="shared" si="42"/>
        <v/>
      </c>
      <c r="N181" s="73"/>
    </row>
    <row r="182" spans="1:14">
      <c r="A182" s="97" t="str">
        <f t="shared" si="40"/>
        <v/>
      </c>
      <c r="B182" s="98" t="str">
        <f t="shared" si="39"/>
        <v/>
      </c>
      <c r="C182" s="141"/>
      <c r="D182" s="137"/>
      <c r="E182" s="100"/>
      <c r="F182" s="57"/>
      <c r="G182" s="58">
        <f t="shared" si="41"/>
        <v>0</v>
      </c>
      <c r="H182" s="58">
        <f>IF(E182="",0,IFERROR(VLOOKUP(E182,档案费管理台账!$D$4:$H$1000,5,0),0))</f>
        <v>0</v>
      </c>
      <c r="I182" s="57"/>
      <c r="J182" s="57"/>
      <c r="K182" s="57"/>
      <c r="L182" s="57"/>
      <c r="M182" s="58" t="str">
        <f t="shared" si="42"/>
        <v/>
      </c>
      <c r="N182" s="73"/>
    </row>
    <row r="183" spans="1:14">
      <c r="A183" s="97" t="str">
        <f t="shared" si="40"/>
        <v/>
      </c>
      <c r="B183" s="98" t="str">
        <f t="shared" si="39"/>
        <v/>
      </c>
      <c r="C183" s="141"/>
      <c r="D183" s="137"/>
      <c r="E183" s="100"/>
      <c r="F183" s="57"/>
      <c r="G183" s="58">
        <f t="shared" si="41"/>
        <v>0</v>
      </c>
      <c r="H183" s="58">
        <f>IF(E183="",0,IFERROR(VLOOKUP(E183,档案费管理台账!$D$4:$H$1000,5,0),0))</f>
        <v>0</v>
      </c>
      <c r="I183" s="57"/>
      <c r="J183" s="57"/>
      <c r="K183" s="57"/>
      <c r="L183" s="57"/>
      <c r="M183" s="58" t="str">
        <f t="shared" si="42"/>
        <v/>
      </c>
      <c r="N183" s="73"/>
    </row>
    <row r="184" spans="1:14">
      <c r="A184" s="97" t="str">
        <f t="shared" si="40"/>
        <v/>
      </c>
      <c r="B184" s="98" t="str">
        <f t="shared" si="39"/>
        <v/>
      </c>
      <c r="C184" s="141"/>
      <c r="D184" s="137"/>
      <c r="E184" s="100"/>
      <c r="F184" s="57"/>
      <c r="G184" s="58">
        <f t="shared" si="41"/>
        <v>0</v>
      </c>
      <c r="H184" s="58">
        <f>IF(E184="",0,IFERROR(VLOOKUP(E184,档案费管理台账!$D$4:$H$1000,5,0),0))</f>
        <v>0</v>
      </c>
      <c r="I184" s="57"/>
      <c r="J184" s="57"/>
      <c r="K184" s="57"/>
      <c r="L184" s="57"/>
      <c r="M184" s="58" t="str">
        <f t="shared" si="42"/>
        <v/>
      </c>
      <c r="N184" s="73"/>
    </row>
    <row r="185" spans="1:14">
      <c r="A185" s="97" t="str">
        <f t="shared" si="40"/>
        <v/>
      </c>
      <c r="B185" s="98" t="str">
        <f t="shared" si="39"/>
        <v/>
      </c>
      <c r="C185" s="141"/>
      <c r="D185" s="137"/>
      <c r="E185" s="100"/>
      <c r="F185" s="57"/>
      <c r="G185" s="58">
        <f t="shared" si="41"/>
        <v>0</v>
      </c>
      <c r="H185" s="58">
        <f>IF(E185="",0,IFERROR(VLOOKUP(E185,档案费管理台账!$D$4:$H$1000,5,0),0))</f>
        <v>0</v>
      </c>
      <c r="I185" s="57"/>
      <c r="J185" s="57"/>
      <c r="K185" s="57"/>
      <c r="L185" s="57"/>
      <c r="M185" s="58" t="str">
        <f t="shared" si="42"/>
        <v/>
      </c>
      <c r="N185" s="73"/>
    </row>
    <row r="186" spans="1:14">
      <c r="A186" s="97" t="str">
        <f t="shared" si="40"/>
        <v/>
      </c>
      <c r="B186" s="98" t="str">
        <f t="shared" si="39"/>
        <v/>
      </c>
      <c r="C186" s="141"/>
      <c r="D186" s="137"/>
      <c r="E186" s="100"/>
      <c r="F186" s="57"/>
      <c r="G186" s="58">
        <f t="shared" si="41"/>
        <v>0</v>
      </c>
      <c r="H186" s="58">
        <f>IF(E186="",0,IFERROR(VLOOKUP(E186,档案费管理台账!$D$4:$H$1000,5,0),0))</f>
        <v>0</v>
      </c>
      <c r="I186" s="57"/>
      <c r="J186" s="57"/>
      <c r="K186" s="57"/>
      <c r="L186" s="57"/>
      <c r="M186" s="58" t="str">
        <f t="shared" si="42"/>
        <v/>
      </c>
      <c r="N186" s="73"/>
    </row>
    <row r="187" spans="1:14">
      <c r="A187" s="97" t="str">
        <f t="shared" si="40"/>
        <v/>
      </c>
      <c r="B187" s="98" t="str">
        <f t="shared" si="39"/>
        <v/>
      </c>
      <c r="C187" s="141"/>
      <c r="D187" s="137"/>
      <c r="E187" s="100"/>
      <c r="F187" s="57"/>
      <c r="G187" s="58">
        <f t="shared" si="41"/>
        <v>0</v>
      </c>
      <c r="H187" s="58">
        <f>IF(E187="",0,IFERROR(VLOOKUP(E187,档案费管理台账!$D$4:$H$1000,5,0),0))</f>
        <v>0</v>
      </c>
      <c r="I187" s="57"/>
      <c r="J187" s="57"/>
      <c r="K187" s="57"/>
      <c r="L187" s="57"/>
      <c r="M187" s="58" t="str">
        <f t="shared" si="42"/>
        <v/>
      </c>
      <c r="N187" s="73"/>
    </row>
    <row r="188" spans="1:14">
      <c r="A188" s="97" t="str">
        <f t="shared" si="40"/>
        <v/>
      </c>
      <c r="B188" s="98" t="str">
        <f t="shared" si="39"/>
        <v/>
      </c>
      <c r="C188" s="141"/>
      <c r="D188" s="137"/>
      <c r="E188" s="100"/>
      <c r="F188" s="57"/>
      <c r="G188" s="58">
        <f t="shared" si="41"/>
        <v>0</v>
      </c>
      <c r="H188" s="58">
        <f>IF(E188="",0,IFERROR(VLOOKUP(E188,档案费管理台账!$D$4:$H$1000,5,0),0))</f>
        <v>0</v>
      </c>
      <c r="I188" s="57"/>
      <c r="J188" s="57"/>
      <c r="K188" s="57"/>
      <c r="L188" s="57"/>
      <c r="M188" s="58" t="str">
        <f t="shared" si="42"/>
        <v/>
      </c>
      <c r="N188" s="73"/>
    </row>
    <row r="189" spans="1:14">
      <c r="A189" s="97" t="str">
        <f t="shared" si="40"/>
        <v/>
      </c>
      <c r="B189" s="98" t="str">
        <f t="shared" si="39"/>
        <v/>
      </c>
      <c r="C189" s="141"/>
      <c r="D189" s="137"/>
      <c r="E189" s="100"/>
      <c r="F189" s="57"/>
      <c r="G189" s="58">
        <f t="shared" si="41"/>
        <v>0</v>
      </c>
      <c r="H189" s="58">
        <f>IF(E189="",0,IFERROR(VLOOKUP(E189,档案费管理台账!$D$4:$H$1000,5,0),0))</f>
        <v>0</v>
      </c>
      <c r="I189" s="57"/>
      <c r="J189" s="57"/>
      <c r="K189" s="57"/>
      <c r="L189" s="57"/>
      <c r="M189" s="58" t="str">
        <f t="shared" si="42"/>
        <v/>
      </c>
      <c r="N189" s="73"/>
    </row>
    <row r="190" spans="1:14">
      <c r="A190" s="97" t="str">
        <f t="shared" si="40"/>
        <v/>
      </c>
      <c r="B190" s="98" t="str">
        <f t="shared" si="39"/>
        <v/>
      </c>
      <c r="C190" s="141"/>
      <c r="D190" s="137"/>
      <c r="E190" s="100"/>
      <c r="F190" s="57"/>
      <c r="G190" s="58">
        <f t="shared" si="41"/>
        <v>0</v>
      </c>
      <c r="H190" s="58">
        <f>IF(E190="",0,IFERROR(VLOOKUP(E190,档案费管理台账!$D$4:$H$1000,5,0),0))</f>
        <v>0</v>
      </c>
      <c r="I190" s="57"/>
      <c r="J190" s="57"/>
      <c r="K190" s="57"/>
      <c r="L190" s="57"/>
      <c r="M190" s="58" t="str">
        <f t="shared" si="42"/>
        <v/>
      </c>
      <c r="N190" s="73"/>
    </row>
    <row r="191" spans="1:14">
      <c r="A191" s="97" t="str">
        <f t="shared" si="40"/>
        <v/>
      </c>
      <c r="B191" s="98" t="str">
        <f t="shared" si="39"/>
        <v/>
      </c>
      <c r="C191" s="141"/>
      <c r="D191" s="137"/>
      <c r="E191" s="100"/>
      <c r="F191" s="57"/>
      <c r="G191" s="58">
        <f t="shared" si="41"/>
        <v>0</v>
      </c>
      <c r="H191" s="58">
        <f>IF(E191="",0,IFERROR(VLOOKUP(E191,档案费管理台账!$D$4:$H$1000,5,0),0))</f>
        <v>0</v>
      </c>
      <c r="I191" s="57"/>
      <c r="J191" s="57"/>
      <c r="K191" s="57"/>
      <c r="L191" s="57"/>
      <c r="M191" s="58" t="str">
        <f t="shared" si="42"/>
        <v/>
      </c>
      <c r="N191" s="73"/>
    </row>
    <row r="192" spans="1:14">
      <c r="A192" s="97" t="str">
        <f t="shared" si="40"/>
        <v/>
      </c>
      <c r="B192" s="98" t="str">
        <f t="shared" si="39"/>
        <v/>
      </c>
      <c r="C192" s="141"/>
      <c r="D192" s="137"/>
      <c r="E192" s="100"/>
      <c r="F192" s="57"/>
      <c r="G192" s="58">
        <f t="shared" si="41"/>
        <v>0</v>
      </c>
      <c r="H192" s="58">
        <f>IF(E192="",0,IFERROR(VLOOKUP(E192,档案费管理台账!$D$4:$H$1000,5,0),0))</f>
        <v>0</v>
      </c>
      <c r="I192" s="57"/>
      <c r="J192" s="57"/>
      <c r="K192" s="57"/>
      <c r="L192" s="57"/>
      <c r="M192" s="58" t="str">
        <f t="shared" si="42"/>
        <v/>
      </c>
      <c r="N192" s="73"/>
    </row>
    <row r="193" spans="1:14">
      <c r="A193" s="97" t="str">
        <f t="shared" si="40"/>
        <v/>
      </c>
      <c r="B193" s="98" t="str">
        <f t="shared" si="39"/>
        <v/>
      </c>
      <c r="C193" s="141"/>
      <c r="D193" s="137"/>
      <c r="E193" s="100"/>
      <c r="F193" s="57"/>
      <c r="G193" s="58">
        <f t="shared" si="41"/>
        <v>0</v>
      </c>
      <c r="H193" s="58">
        <f>IF(E193="",0,IFERROR(VLOOKUP(E193,档案费管理台账!$D$4:$H$1000,5,0),0))</f>
        <v>0</v>
      </c>
      <c r="I193" s="57"/>
      <c r="J193" s="57"/>
      <c r="K193" s="57"/>
      <c r="L193" s="57"/>
      <c r="M193" s="58" t="str">
        <f t="shared" si="42"/>
        <v/>
      </c>
      <c r="N193" s="73"/>
    </row>
    <row r="194" spans="1:14">
      <c r="A194" s="97" t="str">
        <f t="shared" si="40"/>
        <v/>
      </c>
      <c r="B194" s="98" t="str">
        <f t="shared" si="39"/>
        <v/>
      </c>
      <c r="C194" s="141"/>
      <c r="D194" s="137"/>
      <c r="E194" s="100"/>
      <c r="F194" s="57"/>
      <c r="G194" s="58">
        <f t="shared" si="41"/>
        <v>0</v>
      </c>
      <c r="H194" s="58">
        <f>IF(E194="",0,IFERROR(VLOOKUP(E194,档案费管理台账!$D$4:$H$1000,5,0),0))</f>
        <v>0</v>
      </c>
      <c r="I194" s="57"/>
      <c r="J194" s="57"/>
      <c r="K194" s="57"/>
      <c r="L194" s="57"/>
      <c r="M194" s="58" t="str">
        <f t="shared" si="42"/>
        <v/>
      </c>
      <c r="N194" s="73"/>
    </row>
    <row r="195" spans="1:14">
      <c r="A195" s="97" t="str">
        <f t="shared" si="40"/>
        <v/>
      </c>
      <c r="B195" s="98" t="str">
        <f t="shared" si="39"/>
        <v/>
      </c>
      <c r="C195" s="141"/>
      <c r="D195" s="137"/>
      <c r="E195" s="100"/>
      <c r="F195" s="57"/>
      <c r="G195" s="58">
        <f t="shared" si="41"/>
        <v>0</v>
      </c>
      <c r="H195" s="58">
        <f>IF(E195="",0,IFERROR(VLOOKUP(E195,档案费管理台账!$D$4:$H$1000,5,0),0))</f>
        <v>0</v>
      </c>
      <c r="I195" s="57"/>
      <c r="J195" s="57"/>
      <c r="K195" s="57"/>
      <c r="L195" s="57"/>
      <c r="M195" s="58" t="str">
        <f t="shared" si="42"/>
        <v/>
      </c>
      <c r="N195" s="73"/>
    </row>
    <row r="196" spans="1:14">
      <c r="A196" s="97" t="str">
        <f t="shared" si="40"/>
        <v/>
      </c>
      <c r="B196" s="98" t="str">
        <f t="shared" si="39"/>
        <v/>
      </c>
      <c r="C196" s="141"/>
      <c r="D196" s="137"/>
      <c r="E196" s="100"/>
      <c r="F196" s="57"/>
      <c r="G196" s="58">
        <f t="shared" si="41"/>
        <v>0</v>
      </c>
      <c r="H196" s="58">
        <f>IF(E196="",0,IFERROR(VLOOKUP(E196,档案费管理台账!$D$4:$H$1000,5,0),0))</f>
        <v>0</v>
      </c>
      <c r="I196" s="57"/>
      <c r="J196" s="57"/>
      <c r="K196" s="57"/>
      <c r="L196" s="57"/>
      <c r="M196" s="58" t="str">
        <f t="shared" si="42"/>
        <v/>
      </c>
      <c r="N196" s="73"/>
    </row>
    <row r="197" spans="1:14">
      <c r="A197" s="97" t="str">
        <f t="shared" si="40"/>
        <v/>
      </c>
      <c r="B197" s="98" t="str">
        <f t="shared" si="39"/>
        <v/>
      </c>
      <c r="C197" s="141"/>
      <c r="D197" s="137"/>
      <c r="E197" s="100"/>
      <c r="F197" s="57"/>
      <c r="G197" s="58">
        <f t="shared" si="41"/>
        <v>0</v>
      </c>
      <c r="H197" s="58">
        <f>IF(E197="",0,IFERROR(VLOOKUP(E197,档案费管理台账!$D$4:$H$1000,5,0),0))</f>
        <v>0</v>
      </c>
      <c r="I197" s="57"/>
      <c r="J197" s="57"/>
      <c r="K197" s="57"/>
      <c r="L197" s="57"/>
      <c r="M197" s="58" t="str">
        <f t="shared" si="42"/>
        <v/>
      </c>
      <c r="N197" s="73"/>
    </row>
    <row r="198" spans="1:14">
      <c r="A198" s="97" t="str">
        <f t="shared" si="40"/>
        <v/>
      </c>
      <c r="B198" s="98" t="str">
        <f t="shared" si="39"/>
        <v/>
      </c>
      <c r="C198" s="141"/>
      <c r="D198" s="137"/>
      <c r="E198" s="100"/>
      <c r="F198" s="57"/>
      <c r="G198" s="58">
        <f t="shared" si="41"/>
        <v>0</v>
      </c>
      <c r="H198" s="58">
        <f>IF(E198="",0,IFERROR(VLOOKUP(E198,档案费管理台账!$D$4:$H$1000,5,0),0))</f>
        <v>0</v>
      </c>
      <c r="I198" s="57"/>
      <c r="J198" s="57"/>
      <c r="K198" s="57"/>
      <c r="L198" s="57"/>
      <c r="M198" s="58" t="str">
        <f t="shared" si="42"/>
        <v/>
      </c>
      <c r="N198" s="73"/>
    </row>
    <row r="199" spans="1:14">
      <c r="A199" s="97" t="str">
        <f t="shared" si="40"/>
        <v/>
      </c>
      <c r="B199" s="98" t="str">
        <f t="shared" si="39"/>
        <v/>
      </c>
      <c r="C199" s="141"/>
      <c r="D199" s="137"/>
      <c r="E199" s="100"/>
      <c r="F199" s="57"/>
      <c r="G199" s="58">
        <f t="shared" si="41"/>
        <v>0</v>
      </c>
      <c r="H199" s="58">
        <f>IF(E199="",0,IFERROR(VLOOKUP(E199,档案费管理台账!$D$4:$H$1000,5,0),0))</f>
        <v>0</v>
      </c>
      <c r="I199" s="57"/>
      <c r="J199" s="57"/>
      <c r="K199" s="57"/>
      <c r="L199" s="57"/>
      <c r="M199" s="58" t="str">
        <f t="shared" si="42"/>
        <v/>
      </c>
      <c r="N199" s="73"/>
    </row>
    <row r="200" spans="1:14">
      <c r="A200" s="97" t="str">
        <f t="shared" si="40"/>
        <v/>
      </c>
      <c r="B200" s="98" t="str">
        <f t="shared" si="39"/>
        <v/>
      </c>
      <c r="C200" s="141"/>
      <c r="D200" s="137"/>
      <c r="E200" s="100"/>
      <c r="F200" s="57"/>
      <c r="G200" s="58">
        <f t="shared" si="41"/>
        <v>0</v>
      </c>
      <c r="H200" s="58">
        <f>IF(E200="",0,IFERROR(VLOOKUP(E200,档案费管理台账!$D$4:$H$1000,5,0),0))</f>
        <v>0</v>
      </c>
      <c r="I200" s="57"/>
      <c r="J200" s="57"/>
      <c r="K200" s="57"/>
      <c r="L200" s="57"/>
      <c r="M200" s="58" t="str">
        <f t="shared" si="42"/>
        <v/>
      </c>
      <c r="N200" s="73"/>
    </row>
    <row r="201" spans="1:14">
      <c r="A201" s="97" t="str">
        <f t="shared" si="40"/>
        <v/>
      </c>
      <c r="B201" s="98" t="str">
        <f t="shared" si="39"/>
        <v/>
      </c>
      <c r="C201" s="141"/>
      <c r="D201" s="137"/>
      <c r="E201" s="100"/>
      <c r="F201" s="57"/>
      <c r="G201" s="58">
        <f t="shared" si="41"/>
        <v>0</v>
      </c>
      <c r="H201" s="58">
        <f>IF(E201="",0,IFERROR(VLOOKUP(E201,档案费管理台账!$D$4:$H$1000,5,0),0))</f>
        <v>0</v>
      </c>
      <c r="I201" s="57"/>
      <c r="J201" s="57"/>
      <c r="K201" s="57"/>
      <c r="L201" s="57"/>
      <c r="M201" s="58" t="str">
        <f t="shared" si="42"/>
        <v/>
      </c>
      <c r="N201" s="73"/>
    </row>
    <row r="202" spans="1:14">
      <c r="A202" s="97" t="str">
        <f t="shared" si="40"/>
        <v/>
      </c>
      <c r="B202" s="98" t="str">
        <f t="shared" si="39"/>
        <v/>
      </c>
      <c r="C202" s="141"/>
      <c r="D202" s="137"/>
      <c r="E202" s="100"/>
      <c r="F202" s="57"/>
      <c r="G202" s="58">
        <f t="shared" si="41"/>
        <v>0</v>
      </c>
      <c r="H202" s="58">
        <f>IF(E202="",0,IFERROR(VLOOKUP(E202,档案费管理台账!$D$4:$H$1000,5,0),0))</f>
        <v>0</v>
      </c>
      <c r="I202" s="57"/>
      <c r="J202" s="57"/>
      <c r="K202" s="57"/>
      <c r="L202" s="57"/>
      <c r="M202" s="58" t="str">
        <f t="shared" si="42"/>
        <v/>
      </c>
      <c r="N202" s="73"/>
    </row>
    <row r="203" spans="1:14">
      <c r="A203" s="97" t="str">
        <f t="shared" si="40"/>
        <v/>
      </c>
      <c r="B203" s="98" t="str">
        <f t="shared" si="39"/>
        <v/>
      </c>
      <c r="C203" s="141"/>
      <c r="D203" s="137"/>
      <c r="E203" s="100"/>
      <c r="F203" s="57"/>
      <c r="G203" s="58">
        <f t="shared" si="41"/>
        <v>0</v>
      </c>
      <c r="H203" s="58">
        <f>IF(E203="",0,IFERROR(VLOOKUP(E203,档案费管理台账!$D$4:$H$1000,5,0),0))</f>
        <v>0</v>
      </c>
      <c r="I203" s="57"/>
      <c r="J203" s="57"/>
      <c r="K203" s="57"/>
      <c r="L203" s="57"/>
      <c r="M203" s="58" t="str">
        <f t="shared" si="42"/>
        <v/>
      </c>
      <c r="N203" s="73"/>
    </row>
    <row r="204" spans="1:14">
      <c r="A204" s="97" t="str">
        <f t="shared" si="40"/>
        <v/>
      </c>
      <c r="B204" s="98" t="str">
        <f t="shared" si="39"/>
        <v/>
      </c>
      <c r="C204" s="141"/>
      <c r="D204" s="137"/>
      <c r="E204" s="100"/>
      <c r="F204" s="57"/>
      <c r="G204" s="58">
        <f t="shared" si="41"/>
        <v>0</v>
      </c>
      <c r="H204" s="58">
        <f>IF(E204="",0,IFERROR(VLOOKUP(E204,档案费管理台账!$D$4:$H$1000,5,0),0))</f>
        <v>0</v>
      </c>
      <c r="I204" s="57"/>
      <c r="J204" s="57"/>
      <c r="K204" s="57"/>
      <c r="L204" s="57"/>
      <c r="M204" s="58" t="str">
        <f t="shared" si="42"/>
        <v/>
      </c>
      <c r="N204" s="73"/>
    </row>
    <row r="205" spans="1:14">
      <c r="A205" s="97" t="str">
        <f t="shared" si="40"/>
        <v/>
      </c>
      <c r="B205" s="98" t="str">
        <f t="shared" si="39"/>
        <v/>
      </c>
      <c r="C205" s="141"/>
      <c r="D205" s="137"/>
      <c r="E205" s="100"/>
      <c r="F205" s="57"/>
      <c r="G205" s="58">
        <f t="shared" si="41"/>
        <v>0</v>
      </c>
      <c r="H205" s="58">
        <f>IF(E205="",0,IFERROR(VLOOKUP(E205,档案费管理台账!$D$4:$H$1000,5,0),0))</f>
        <v>0</v>
      </c>
      <c r="I205" s="57"/>
      <c r="J205" s="57"/>
      <c r="K205" s="57"/>
      <c r="L205" s="57"/>
      <c r="M205" s="58" t="str">
        <f t="shared" si="42"/>
        <v/>
      </c>
      <c r="N205" s="73"/>
    </row>
    <row r="206" spans="1:14">
      <c r="A206" s="97" t="str">
        <f t="shared" si="40"/>
        <v/>
      </c>
      <c r="B206" s="98" t="str">
        <f t="shared" si="39"/>
        <v/>
      </c>
      <c r="C206" s="141"/>
      <c r="D206" s="137"/>
      <c r="E206" s="100"/>
      <c r="F206" s="57"/>
      <c r="G206" s="58">
        <f t="shared" si="41"/>
        <v>0</v>
      </c>
      <c r="H206" s="58">
        <f>IF(E206="",0,IFERROR(VLOOKUP(E206,档案费管理台账!$D$4:$H$1000,5,0),0))</f>
        <v>0</v>
      </c>
      <c r="I206" s="57"/>
      <c r="J206" s="57"/>
      <c r="K206" s="57"/>
      <c r="L206" s="57"/>
      <c r="M206" s="58" t="str">
        <f t="shared" si="42"/>
        <v/>
      </c>
      <c r="N206" s="73"/>
    </row>
    <row r="207" spans="1:14">
      <c r="A207" s="97" t="str">
        <f t="shared" si="40"/>
        <v/>
      </c>
      <c r="B207" s="98" t="str">
        <f t="shared" si="39"/>
        <v/>
      </c>
      <c r="C207" s="141"/>
      <c r="D207" s="137"/>
      <c r="E207" s="100"/>
      <c r="F207" s="57"/>
      <c r="G207" s="58">
        <f t="shared" si="41"/>
        <v>0</v>
      </c>
      <c r="H207" s="58">
        <f>IF(E207="",0,IFERROR(VLOOKUP(E207,档案费管理台账!$D$4:$H$1000,5,0),0))</f>
        <v>0</v>
      </c>
      <c r="I207" s="57"/>
      <c r="J207" s="57"/>
      <c r="K207" s="57"/>
      <c r="L207" s="57"/>
      <c r="M207" s="58" t="str">
        <f t="shared" si="42"/>
        <v/>
      </c>
      <c r="N207" s="73"/>
    </row>
    <row r="208" spans="1:14">
      <c r="A208" s="97" t="str">
        <f t="shared" si="40"/>
        <v/>
      </c>
      <c r="B208" s="98" t="str">
        <f t="shared" si="39"/>
        <v/>
      </c>
      <c r="C208" s="141"/>
      <c r="D208" s="137"/>
      <c r="E208" s="100"/>
      <c r="F208" s="57"/>
      <c r="G208" s="58">
        <f t="shared" si="41"/>
        <v>0</v>
      </c>
      <c r="H208" s="58">
        <f>IF(E208="",0,IFERROR(VLOOKUP(E208,档案费管理台账!$D$4:$H$1000,5,0),0))</f>
        <v>0</v>
      </c>
      <c r="I208" s="57"/>
      <c r="J208" s="57"/>
      <c r="K208" s="57"/>
      <c r="L208" s="57"/>
      <c r="M208" s="58" t="str">
        <f t="shared" si="42"/>
        <v/>
      </c>
      <c r="N208" s="73"/>
    </row>
    <row r="209" spans="1:14">
      <c r="A209" s="97" t="str">
        <f t="shared" si="40"/>
        <v/>
      </c>
      <c r="B209" s="98" t="str">
        <f t="shared" si="39"/>
        <v/>
      </c>
      <c r="C209" s="141"/>
      <c r="D209" s="137"/>
      <c r="E209" s="100"/>
      <c r="F209" s="57"/>
      <c r="G209" s="58">
        <f t="shared" si="41"/>
        <v>0</v>
      </c>
      <c r="H209" s="58">
        <f>IF(E209="",0,IFERROR(VLOOKUP(E209,档案费管理台账!$D$4:$H$1000,5,0),0))</f>
        <v>0</v>
      </c>
      <c r="I209" s="57"/>
      <c r="J209" s="57"/>
      <c r="K209" s="57"/>
      <c r="L209" s="57"/>
      <c r="M209" s="58" t="str">
        <f t="shared" si="42"/>
        <v/>
      </c>
      <c r="N209" s="73"/>
    </row>
    <row r="210" spans="1:14">
      <c r="A210" s="97" t="str">
        <f t="shared" si="40"/>
        <v/>
      </c>
      <c r="B210" s="98" t="str">
        <f t="shared" si="39"/>
        <v/>
      </c>
      <c r="C210" s="141"/>
      <c r="D210" s="137"/>
      <c r="E210" s="100"/>
      <c r="F210" s="57"/>
      <c r="G210" s="58">
        <f t="shared" si="41"/>
        <v>0</v>
      </c>
      <c r="H210" s="58">
        <f>IF(E210="",0,IFERROR(VLOOKUP(E210,档案费管理台账!$D$4:$H$1000,5,0),0))</f>
        <v>0</v>
      </c>
      <c r="I210" s="57"/>
      <c r="J210" s="57"/>
      <c r="K210" s="57"/>
      <c r="L210" s="57"/>
      <c r="M210" s="58" t="str">
        <f t="shared" si="42"/>
        <v/>
      </c>
      <c r="N210" s="73"/>
    </row>
    <row r="211" spans="1:14">
      <c r="A211" s="97" t="str">
        <f t="shared" si="40"/>
        <v/>
      </c>
      <c r="B211" s="98" t="str">
        <f t="shared" si="39"/>
        <v/>
      </c>
      <c r="C211" s="141"/>
      <c r="D211" s="137"/>
      <c r="E211" s="100"/>
      <c r="F211" s="57"/>
      <c r="G211" s="58">
        <f t="shared" si="41"/>
        <v>0</v>
      </c>
      <c r="H211" s="58">
        <f>IF(E211="",0,IFERROR(VLOOKUP(E211,档案费管理台账!$D$4:$H$1000,5,0),0))</f>
        <v>0</v>
      </c>
      <c r="I211" s="57"/>
      <c r="J211" s="57"/>
      <c r="K211" s="57"/>
      <c r="L211" s="57"/>
      <c r="M211" s="58" t="str">
        <f t="shared" si="42"/>
        <v/>
      </c>
      <c r="N211" s="73"/>
    </row>
    <row r="212" spans="1:14">
      <c r="A212" s="97" t="str">
        <f t="shared" si="40"/>
        <v/>
      </c>
      <c r="B212" s="98" t="str">
        <f t="shared" si="39"/>
        <v/>
      </c>
      <c r="C212" s="141"/>
      <c r="D212" s="137"/>
      <c r="E212" s="100"/>
      <c r="F212" s="57"/>
      <c r="G212" s="58">
        <f t="shared" si="41"/>
        <v>0</v>
      </c>
      <c r="H212" s="58">
        <f>IF(E212="",0,IFERROR(VLOOKUP(E212,档案费管理台账!$D$4:$H$1000,5,0),0))</f>
        <v>0</v>
      </c>
      <c r="I212" s="57"/>
      <c r="J212" s="57"/>
      <c r="K212" s="57"/>
      <c r="L212" s="57"/>
      <c r="M212" s="58" t="str">
        <f t="shared" si="42"/>
        <v/>
      </c>
      <c r="N212" s="73"/>
    </row>
    <row r="213" spans="1:14">
      <c r="A213" s="97" t="str">
        <f t="shared" si="40"/>
        <v/>
      </c>
      <c r="B213" s="98" t="str">
        <f t="shared" si="39"/>
        <v/>
      </c>
      <c r="C213" s="141"/>
      <c r="D213" s="137"/>
      <c r="E213" s="100"/>
      <c r="F213" s="57"/>
      <c r="G213" s="58">
        <f t="shared" si="41"/>
        <v>0</v>
      </c>
      <c r="H213" s="58">
        <f>IF(E213="",0,IFERROR(VLOOKUP(E213,档案费管理台账!$D$4:$H$1000,5,0),0))</f>
        <v>0</v>
      </c>
      <c r="I213" s="57"/>
      <c r="J213" s="57"/>
      <c r="K213" s="57"/>
      <c r="L213" s="57"/>
      <c r="M213" s="58" t="str">
        <f t="shared" si="42"/>
        <v/>
      </c>
      <c r="N213" s="73"/>
    </row>
    <row r="214" spans="1:14">
      <c r="A214" s="97" t="str">
        <f t="shared" si="40"/>
        <v/>
      </c>
      <c r="B214" s="98" t="str">
        <f t="shared" si="39"/>
        <v/>
      </c>
      <c r="C214" s="141"/>
      <c r="D214" s="137"/>
      <c r="E214" s="100"/>
      <c r="F214" s="57"/>
      <c r="G214" s="58">
        <f t="shared" si="41"/>
        <v>0</v>
      </c>
      <c r="H214" s="58">
        <f>IF(E214="",0,IFERROR(VLOOKUP(E214,档案费管理台账!$D$4:$H$1000,5,0),0))</f>
        <v>0</v>
      </c>
      <c r="I214" s="57"/>
      <c r="J214" s="57"/>
      <c r="K214" s="57"/>
      <c r="L214" s="57"/>
      <c r="M214" s="58" t="str">
        <f t="shared" si="42"/>
        <v/>
      </c>
      <c r="N214" s="73"/>
    </row>
    <row r="215" spans="1:14">
      <c r="A215" s="97" t="str">
        <f t="shared" si="40"/>
        <v/>
      </c>
      <c r="B215" s="98" t="str">
        <f t="shared" si="39"/>
        <v/>
      </c>
      <c r="C215" s="141"/>
      <c r="D215" s="137"/>
      <c r="E215" s="100"/>
      <c r="F215" s="57"/>
      <c r="G215" s="58">
        <f t="shared" si="41"/>
        <v>0</v>
      </c>
      <c r="H215" s="58">
        <f>IF(E215="",0,IFERROR(VLOOKUP(E215,档案费管理台账!$D$4:$H$1000,5,0),0))</f>
        <v>0</v>
      </c>
      <c r="I215" s="57"/>
      <c r="J215" s="57"/>
      <c r="K215" s="57"/>
      <c r="L215" s="57"/>
      <c r="M215" s="58" t="str">
        <f t="shared" si="42"/>
        <v/>
      </c>
      <c r="N215" s="73"/>
    </row>
    <row r="216" spans="1:14">
      <c r="A216" s="97" t="str">
        <f t="shared" si="40"/>
        <v/>
      </c>
      <c r="B216" s="98" t="str">
        <f t="shared" si="39"/>
        <v/>
      </c>
      <c r="C216" s="141"/>
      <c r="D216" s="137"/>
      <c r="E216" s="100"/>
      <c r="F216" s="57"/>
      <c r="G216" s="58">
        <f t="shared" si="41"/>
        <v>0</v>
      </c>
      <c r="H216" s="58">
        <f>IF(E216="",0,IFERROR(VLOOKUP(E216,档案费管理台账!$D$4:$H$1000,5,0),0))</f>
        <v>0</v>
      </c>
      <c r="I216" s="57"/>
      <c r="J216" s="57"/>
      <c r="K216" s="57"/>
      <c r="L216" s="57"/>
      <c r="M216" s="58" t="str">
        <f t="shared" si="42"/>
        <v/>
      </c>
      <c r="N216" s="73"/>
    </row>
    <row r="217" spans="1:14">
      <c r="A217" s="97" t="str">
        <f t="shared" si="40"/>
        <v/>
      </c>
      <c r="B217" s="98" t="str">
        <f t="shared" si="39"/>
        <v/>
      </c>
      <c r="C217" s="141"/>
      <c r="D217" s="137"/>
      <c r="E217" s="100"/>
      <c r="F217" s="57"/>
      <c r="G217" s="58">
        <f t="shared" si="41"/>
        <v>0</v>
      </c>
      <c r="H217" s="58">
        <f>IF(E217="",0,IFERROR(VLOOKUP(E217,档案费管理台账!$D$4:$H$1000,5,0),0))</f>
        <v>0</v>
      </c>
      <c r="I217" s="57"/>
      <c r="J217" s="57"/>
      <c r="K217" s="57"/>
      <c r="L217" s="57"/>
      <c r="M217" s="58" t="str">
        <f t="shared" si="42"/>
        <v/>
      </c>
      <c r="N217" s="73"/>
    </row>
    <row r="218" spans="1:14">
      <c r="A218" s="97" t="str">
        <f t="shared" si="40"/>
        <v/>
      </c>
      <c r="B218" s="98" t="str">
        <f t="shared" si="39"/>
        <v/>
      </c>
      <c r="C218" s="141"/>
      <c r="D218" s="137"/>
      <c r="E218" s="100"/>
      <c r="F218" s="57"/>
      <c r="G218" s="58">
        <f t="shared" si="41"/>
        <v>0</v>
      </c>
      <c r="H218" s="58">
        <f>IF(E218="",0,IFERROR(VLOOKUP(E218,档案费管理台账!$D$4:$H$1000,5,0),0))</f>
        <v>0</v>
      </c>
      <c r="I218" s="57"/>
      <c r="J218" s="57"/>
      <c r="K218" s="57"/>
      <c r="L218" s="57"/>
      <c r="M218" s="58" t="str">
        <f t="shared" si="42"/>
        <v/>
      </c>
      <c r="N218" s="73"/>
    </row>
    <row r="219" spans="1:14">
      <c r="A219" s="97" t="str">
        <f t="shared" si="40"/>
        <v/>
      </c>
      <c r="B219" s="98" t="str">
        <f t="shared" si="39"/>
        <v/>
      </c>
      <c r="C219" s="141"/>
      <c r="D219" s="137"/>
      <c r="E219" s="100"/>
      <c r="F219" s="57"/>
      <c r="G219" s="58">
        <f t="shared" si="41"/>
        <v>0</v>
      </c>
      <c r="H219" s="58">
        <f>IF(E219="",0,IFERROR(VLOOKUP(E219,档案费管理台账!$D$4:$H$1000,5,0),0))</f>
        <v>0</v>
      </c>
      <c r="I219" s="57"/>
      <c r="J219" s="57"/>
      <c r="K219" s="57"/>
      <c r="L219" s="57"/>
      <c r="M219" s="58" t="str">
        <f t="shared" si="42"/>
        <v/>
      </c>
      <c r="N219" s="73"/>
    </row>
    <row r="220" spans="1:14">
      <c r="A220" s="97" t="str">
        <f t="shared" si="40"/>
        <v/>
      </c>
      <c r="B220" s="98" t="str">
        <f t="shared" si="39"/>
        <v/>
      </c>
      <c r="C220" s="141"/>
      <c r="D220" s="137"/>
      <c r="E220" s="100"/>
      <c r="F220" s="57"/>
      <c r="G220" s="58">
        <f t="shared" si="41"/>
        <v>0</v>
      </c>
      <c r="H220" s="58">
        <f>IF(E220="",0,IFERROR(VLOOKUP(E220,档案费管理台账!$D$4:$H$1000,5,0),0))</f>
        <v>0</v>
      </c>
      <c r="I220" s="57"/>
      <c r="J220" s="57"/>
      <c r="K220" s="57"/>
      <c r="L220" s="57"/>
      <c r="M220" s="58" t="str">
        <f t="shared" si="42"/>
        <v/>
      </c>
      <c r="N220" s="73"/>
    </row>
    <row r="221" spans="1:14">
      <c r="A221" s="97" t="str">
        <f t="shared" si="40"/>
        <v/>
      </c>
      <c r="B221" s="98" t="str">
        <f t="shared" si="39"/>
        <v/>
      </c>
      <c r="C221" s="141"/>
      <c r="D221" s="137"/>
      <c r="E221" s="100"/>
      <c r="F221" s="57"/>
      <c r="G221" s="58">
        <f t="shared" si="41"/>
        <v>0</v>
      </c>
      <c r="H221" s="58">
        <f>IF(E221="",0,IFERROR(VLOOKUP(E221,档案费管理台账!$D$4:$H$1000,5,0),0))</f>
        <v>0</v>
      </c>
      <c r="I221" s="57"/>
      <c r="J221" s="57"/>
      <c r="K221" s="57"/>
      <c r="L221" s="57"/>
      <c r="M221" s="58" t="str">
        <f t="shared" si="42"/>
        <v/>
      </c>
      <c r="N221" s="73"/>
    </row>
    <row r="222" spans="1:14">
      <c r="A222" s="97" t="str">
        <f t="shared" si="40"/>
        <v/>
      </c>
      <c r="B222" s="98" t="str">
        <f t="shared" si="39"/>
        <v/>
      </c>
      <c r="C222" s="141"/>
      <c r="D222" s="137"/>
      <c r="E222" s="100"/>
      <c r="F222" s="57"/>
      <c r="G222" s="58">
        <f t="shared" si="41"/>
        <v>0</v>
      </c>
      <c r="H222" s="58">
        <f>IF(E222="",0,IFERROR(VLOOKUP(E222,档案费管理台账!$D$4:$H$1000,5,0),0))</f>
        <v>0</v>
      </c>
      <c r="I222" s="57"/>
      <c r="J222" s="57"/>
      <c r="K222" s="57"/>
      <c r="L222" s="57"/>
      <c r="M222" s="58" t="str">
        <f t="shared" si="42"/>
        <v/>
      </c>
      <c r="N222" s="73"/>
    </row>
    <row r="223" spans="1:14">
      <c r="A223" s="97" t="str">
        <f t="shared" si="40"/>
        <v/>
      </c>
      <c r="B223" s="98" t="str">
        <f t="shared" si="39"/>
        <v/>
      </c>
      <c r="C223" s="141"/>
      <c r="D223" s="137"/>
      <c r="E223" s="100"/>
      <c r="F223" s="57"/>
      <c r="G223" s="58">
        <f t="shared" si="41"/>
        <v>0</v>
      </c>
      <c r="H223" s="58">
        <f>IF(E223="",0,IFERROR(VLOOKUP(E223,档案费管理台账!$D$4:$H$1000,5,0),0))</f>
        <v>0</v>
      </c>
      <c r="I223" s="57"/>
      <c r="J223" s="57"/>
      <c r="K223" s="57"/>
      <c r="L223" s="57"/>
      <c r="M223" s="58" t="str">
        <f t="shared" si="42"/>
        <v/>
      </c>
      <c r="N223" s="73"/>
    </row>
    <row r="224" spans="1:14">
      <c r="A224" s="97" t="str">
        <f t="shared" si="40"/>
        <v/>
      </c>
      <c r="B224" s="98" t="str">
        <f t="shared" si="39"/>
        <v/>
      </c>
      <c r="C224" s="141"/>
      <c r="D224" s="137"/>
      <c r="E224" s="100"/>
      <c r="F224" s="57"/>
      <c r="G224" s="58">
        <f t="shared" si="41"/>
        <v>0</v>
      </c>
      <c r="H224" s="58">
        <f>IF(E224="",0,IFERROR(VLOOKUP(E224,档案费管理台账!$D$4:$H$1000,5,0),0))</f>
        <v>0</v>
      </c>
      <c r="I224" s="57"/>
      <c r="J224" s="57"/>
      <c r="K224" s="57"/>
      <c r="L224" s="57"/>
      <c r="M224" s="58" t="str">
        <f t="shared" si="42"/>
        <v/>
      </c>
      <c r="N224" s="73"/>
    </row>
    <row r="225" spans="1:14">
      <c r="A225" s="97" t="str">
        <f t="shared" si="40"/>
        <v/>
      </c>
      <c r="B225" s="98" t="str">
        <f t="shared" si="39"/>
        <v/>
      </c>
      <c r="C225" s="141"/>
      <c r="D225" s="137"/>
      <c r="E225" s="100"/>
      <c r="F225" s="57"/>
      <c r="G225" s="58">
        <f t="shared" si="41"/>
        <v>0</v>
      </c>
      <c r="H225" s="58">
        <f>IF(E225="",0,IFERROR(VLOOKUP(E225,档案费管理台账!$D$4:$H$1000,5,0),0))</f>
        <v>0</v>
      </c>
      <c r="I225" s="57"/>
      <c r="J225" s="57"/>
      <c r="K225" s="57"/>
      <c r="L225" s="57"/>
      <c r="M225" s="58" t="str">
        <f t="shared" si="42"/>
        <v/>
      </c>
      <c r="N225" s="73"/>
    </row>
    <row r="226" spans="1:14">
      <c r="A226" s="97" t="str">
        <f t="shared" si="40"/>
        <v/>
      </c>
      <c r="B226" s="98" t="str">
        <f t="shared" si="39"/>
        <v/>
      </c>
      <c r="C226" s="141"/>
      <c r="D226" s="137"/>
      <c r="E226" s="100"/>
      <c r="F226" s="57"/>
      <c r="G226" s="58">
        <f t="shared" si="41"/>
        <v>0</v>
      </c>
      <c r="H226" s="58">
        <f>IF(E226="",0,IFERROR(VLOOKUP(E226,档案费管理台账!$D$4:$H$1000,5,0),0))</f>
        <v>0</v>
      </c>
      <c r="I226" s="57"/>
      <c r="J226" s="57"/>
      <c r="K226" s="57"/>
      <c r="L226" s="57"/>
      <c r="M226" s="58" t="str">
        <f t="shared" si="42"/>
        <v/>
      </c>
      <c r="N226" s="73"/>
    </row>
    <row r="227" spans="1:14">
      <c r="A227" s="97" t="str">
        <f t="shared" si="40"/>
        <v/>
      </c>
      <c r="B227" s="98" t="str">
        <f t="shared" si="39"/>
        <v/>
      </c>
      <c r="C227" s="141"/>
      <c r="D227" s="137"/>
      <c r="E227" s="100"/>
      <c r="F227" s="57"/>
      <c r="G227" s="58">
        <f t="shared" si="41"/>
        <v>0</v>
      </c>
      <c r="H227" s="58">
        <f>IF(E227="",0,IFERROR(VLOOKUP(E227,档案费管理台账!$D$4:$H$1000,5,0),0))</f>
        <v>0</v>
      </c>
      <c r="I227" s="57"/>
      <c r="J227" s="57"/>
      <c r="K227" s="57"/>
      <c r="L227" s="57"/>
      <c r="M227" s="58" t="str">
        <f t="shared" si="42"/>
        <v/>
      </c>
      <c r="N227" s="73"/>
    </row>
    <row r="228" spans="1:14">
      <c r="A228" s="97" t="str">
        <f t="shared" si="40"/>
        <v/>
      </c>
      <c r="B228" s="98" t="str">
        <f t="shared" si="39"/>
        <v/>
      </c>
      <c r="C228" s="141"/>
      <c r="D228" s="137"/>
      <c r="E228" s="100"/>
      <c r="F228" s="57"/>
      <c r="G228" s="58">
        <f t="shared" si="41"/>
        <v>0</v>
      </c>
      <c r="H228" s="58">
        <f>IF(E228="",0,IFERROR(VLOOKUP(E228,档案费管理台账!$D$4:$H$1000,5,0),0))</f>
        <v>0</v>
      </c>
      <c r="I228" s="57"/>
      <c r="J228" s="57"/>
      <c r="K228" s="57"/>
      <c r="L228" s="57"/>
      <c r="M228" s="58" t="str">
        <f t="shared" si="42"/>
        <v/>
      </c>
      <c r="N228" s="73"/>
    </row>
    <row r="229" spans="1:14">
      <c r="A229" s="97" t="str">
        <f t="shared" si="40"/>
        <v/>
      </c>
      <c r="B229" s="98" t="str">
        <f t="shared" si="39"/>
        <v/>
      </c>
      <c r="C229" s="141"/>
      <c r="D229" s="137"/>
      <c r="E229" s="100"/>
      <c r="F229" s="57"/>
      <c r="G229" s="58">
        <f t="shared" si="41"/>
        <v>0</v>
      </c>
      <c r="H229" s="58">
        <f>IF(E229="",0,IFERROR(VLOOKUP(E229,档案费管理台账!$D$4:$H$1000,5,0),0))</f>
        <v>0</v>
      </c>
      <c r="I229" s="57"/>
      <c r="J229" s="57"/>
      <c r="K229" s="57"/>
      <c r="L229" s="57"/>
      <c r="M229" s="58" t="str">
        <f t="shared" si="42"/>
        <v/>
      </c>
      <c r="N229" s="73"/>
    </row>
    <row r="230" spans="1:14">
      <c r="A230" s="97" t="str">
        <f t="shared" si="40"/>
        <v/>
      </c>
      <c r="B230" s="98" t="str">
        <f t="shared" si="39"/>
        <v/>
      </c>
      <c r="C230" s="141"/>
      <c r="D230" s="137"/>
      <c r="E230" s="100"/>
      <c r="F230" s="57"/>
      <c r="G230" s="58">
        <f t="shared" si="41"/>
        <v>0</v>
      </c>
      <c r="H230" s="58">
        <f>IF(E230="",0,IFERROR(VLOOKUP(E230,档案费管理台账!$D$4:$H$1000,5,0),0))</f>
        <v>0</v>
      </c>
      <c r="I230" s="57"/>
      <c r="J230" s="57"/>
      <c r="K230" s="57"/>
      <c r="L230" s="57"/>
      <c r="M230" s="58" t="str">
        <f t="shared" si="42"/>
        <v/>
      </c>
      <c r="N230" s="73"/>
    </row>
    <row r="231" spans="1:14">
      <c r="A231" s="97" t="str">
        <f t="shared" si="40"/>
        <v/>
      </c>
      <c r="B231" s="98" t="str">
        <f t="shared" si="39"/>
        <v/>
      </c>
      <c r="C231" s="141"/>
      <c r="D231" s="137"/>
      <c r="E231" s="100"/>
      <c r="F231" s="57"/>
      <c r="G231" s="58">
        <f t="shared" si="41"/>
        <v>0</v>
      </c>
      <c r="H231" s="58">
        <f>IF(E231="",0,IFERROR(VLOOKUP(E231,档案费管理台账!$D$4:$H$1000,5,0),0))</f>
        <v>0</v>
      </c>
      <c r="I231" s="57"/>
      <c r="J231" s="57"/>
      <c r="K231" s="57"/>
      <c r="L231" s="57"/>
      <c r="M231" s="58" t="str">
        <f t="shared" si="42"/>
        <v/>
      </c>
      <c r="N231" s="73"/>
    </row>
    <row r="232" spans="1:14">
      <c r="A232" s="97" t="str">
        <f t="shared" si="40"/>
        <v/>
      </c>
      <c r="B232" s="98" t="str">
        <f t="shared" si="39"/>
        <v/>
      </c>
      <c r="C232" s="141"/>
      <c r="D232" s="137"/>
      <c r="E232" s="100"/>
      <c r="F232" s="57"/>
      <c r="G232" s="58">
        <f t="shared" si="41"/>
        <v>0</v>
      </c>
      <c r="H232" s="58">
        <f>IF(E232="",0,IFERROR(VLOOKUP(E232,档案费管理台账!$D$4:$H$1000,5,0),0))</f>
        <v>0</v>
      </c>
      <c r="I232" s="57"/>
      <c r="J232" s="57"/>
      <c r="K232" s="57"/>
      <c r="L232" s="57"/>
      <c r="M232" s="58" t="str">
        <f t="shared" si="42"/>
        <v/>
      </c>
      <c r="N232" s="73"/>
    </row>
    <row r="233" spans="1:14">
      <c r="A233" s="97" t="str">
        <f t="shared" si="40"/>
        <v/>
      </c>
      <c r="B233" s="98" t="str">
        <f t="shared" si="39"/>
        <v/>
      </c>
      <c r="C233" s="141"/>
      <c r="D233" s="137"/>
      <c r="E233" s="100"/>
      <c r="F233" s="57"/>
      <c r="G233" s="58">
        <f t="shared" si="41"/>
        <v>0</v>
      </c>
      <c r="H233" s="58">
        <f>IF(E233="",0,IFERROR(VLOOKUP(E233,档案费管理台账!$D$4:$H$1000,5,0),0))</f>
        <v>0</v>
      </c>
      <c r="I233" s="57"/>
      <c r="J233" s="57"/>
      <c r="K233" s="57"/>
      <c r="L233" s="57"/>
      <c r="M233" s="58" t="str">
        <f t="shared" si="42"/>
        <v/>
      </c>
      <c r="N233" s="73"/>
    </row>
    <row r="234" spans="1:14">
      <c r="A234" s="97" t="str">
        <f t="shared" si="40"/>
        <v/>
      </c>
      <c r="B234" s="98" t="str">
        <f t="shared" si="39"/>
        <v/>
      </c>
      <c r="C234" s="141"/>
      <c r="D234" s="137"/>
      <c r="E234" s="100"/>
      <c r="F234" s="57"/>
      <c r="G234" s="58">
        <f t="shared" si="41"/>
        <v>0</v>
      </c>
      <c r="H234" s="58">
        <f>IF(E234="",0,IFERROR(VLOOKUP(E234,档案费管理台账!$D$4:$H$1000,5,0),0))</f>
        <v>0</v>
      </c>
      <c r="I234" s="57"/>
      <c r="J234" s="57"/>
      <c r="K234" s="57"/>
      <c r="L234" s="57"/>
      <c r="M234" s="58" t="str">
        <f t="shared" si="42"/>
        <v/>
      </c>
      <c r="N234" s="73"/>
    </row>
    <row r="235" spans="1:14">
      <c r="A235" s="97" t="str">
        <f t="shared" si="40"/>
        <v/>
      </c>
      <c r="B235" s="98" t="str">
        <f t="shared" si="39"/>
        <v/>
      </c>
      <c r="C235" s="141"/>
      <c r="D235" s="137"/>
      <c r="E235" s="100"/>
      <c r="F235" s="57"/>
      <c r="G235" s="58">
        <f t="shared" si="41"/>
        <v>0</v>
      </c>
      <c r="H235" s="58">
        <f>IF(E235="",0,IFERROR(VLOOKUP(E235,档案费管理台账!$D$4:$H$1000,5,0),0))</f>
        <v>0</v>
      </c>
      <c r="I235" s="57"/>
      <c r="J235" s="57"/>
      <c r="K235" s="57"/>
      <c r="L235" s="57"/>
      <c r="M235" s="58" t="str">
        <f t="shared" si="42"/>
        <v/>
      </c>
      <c r="N235" s="73"/>
    </row>
    <row r="236" spans="1:14">
      <c r="A236" s="97" t="str">
        <f t="shared" si="40"/>
        <v/>
      </c>
      <c r="B236" s="98" t="str">
        <f t="shared" ref="B236:B299" si="43">IF(C236="","",MONTH(C236)&amp;"月")</f>
        <v/>
      </c>
      <c r="C236" s="141"/>
      <c r="D236" s="137"/>
      <c r="E236" s="100"/>
      <c r="F236" s="57"/>
      <c r="G236" s="58">
        <f t="shared" si="41"/>
        <v>0</v>
      </c>
      <c r="H236" s="58">
        <f>IF(E236="",0,IFERROR(VLOOKUP(E236,档案费管理台账!$D$4:$H$1000,5,0),0))</f>
        <v>0</v>
      </c>
      <c r="I236" s="57"/>
      <c r="J236" s="57"/>
      <c r="K236" s="57"/>
      <c r="L236" s="57"/>
      <c r="M236" s="58" t="str">
        <f t="shared" si="42"/>
        <v/>
      </c>
      <c r="N236" s="73"/>
    </row>
    <row r="237" spans="1:14">
      <c r="A237" s="97" t="str">
        <f t="shared" ref="A237:A300" si="44">IF(C237="","",ROW()-42)</f>
        <v/>
      </c>
      <c r="B237" s="98" t="str">
        <f t="shared" si="43"/>
        <v/>
      </c>
      <c r="C237" s="141"/>
      <c r="D237" s="137"/>
      <c r="E237" s="100"/>
      <c r="F237" s="57"/>
      <c r="G237" s="58">
        <f t="shared" ref="G237:G300" si="45">IF(F237="",0,F237*$K$41)</f>
        <v>0</v>
      </c>
      <c r="H237" s="58">
        <f>IF(E237="",0,IFERROR(VLOOKUP(E237,档案费管理台账!$D$4:$H$1000,5,0),0))</f>
        <v>0</v>
      </c>
      <c r="I237" s="57"/>
      <c r="J237" s="57"/>
      <c r="K237" s="57"/>
      <c r="L237" s="57"/>
      <c r="M237" s="58" t="str">
        <f t="shared" ref="M237:M300" si="46">IF(C237="","",ROUND(M236+G237-I237-J237-K237-L237-H237,2))</f>
        <v/>
      </c>
      <c r="N237" s="73"/>
    </row>
    <row r="238" spans="1:14">
      <c r="A238" s="97" t="str">
        <f t="shared" si="44"/>
        <v/>
      </c>
      <c r="B238" s="98" t="str">
        <f t="shared" si="43"/>
        <v/>
      </c>
      <c r="C238" s="141"/>
      <c r="D238" s="137"/>
      <c r="E238" s="100"/>
      <c r="F238" s="57"/>
      <c r="G238" s="58">
        <f t="shared" si="45"/>
        <v>0</v>
      </c>
      <c r="H238" s="58">
        <f>IF(E238="",0,IFERROR(VLOOKUP(E238,档案费管理台账!$D$4:$H$1000,5,0),0))</f>
        <v>0</v>
      </c>
      <c r="I238" s="57"/>
      <c r="J238" s="57"/>
      <c r="K238" s="57"/>
      <c r="L238" s="57"/>
      <c r="M238" s="58" t="str">
        <f t="shared" si="46"/>
        <v/>
      </c>
      <c r="N238" s="73"/>
    </row>
    <row r="239" spans="1:14">
      <c r="A239" s="97" t="str">
        <f t="shared" si="44"/>
        <v/>
      </c>
      <c r="B239" s="98" t="str">
        <f t="shared" si="43"/>
        <v/>
      </c>
      <c r="C239" s="141"/>
      <c r="D239" s="137"/>
      <c r="E239" s="100"/>
      <c r="F239" s="57"/>
      <c r="G239" s="58">
        <f t="shared" si="45"/>
        <v>0</v>
      </c>
      <c r="H239" s="58">
        <f>IF(E239="",0,IFERROR(VLOOKUP(E239,档案费管理台账!$D$4:$H$1000,5,0),0))</f>
        <v>0</v>
      </c>
      <c r="I239" s="57"/>
      <c r="J239" s="57"/>
      <c r="K239" s="57"/>
      <c r="L239" s="57"/>
      <c r="M239" s="58" t="str">
        <f t="shared" si="46"/>
        <v/>
      </c>
      <c r="N239" s="73"/>
    </row>
    <row r="240" spans="1:14">
      <c r="A240" s="97" t="str">
        <f t="shared" si="44"/>
        <v/>
      </c>
      <c r="B240" s="98" t="str">
        <f t="shared" si="43"/>
        <v/>
      </c>
      <c r="C240" s="141"/>
      <c r="D240" s="137"/>
      <c r="E240" s="100"/>
      <c r="F240" s="57"/>
      <c r="G240" s="58">
        <f t="shared" si="45"/>
        <v>0</v>
      </c>
      <c r="H240" s="58">
        <f>IF(E240="",0,IFERROR(VLOOKUP(E240,档案费管理台账!$D$4:$H$1000,5,0),0))</f>
        <v>0</v>
      </c>
      <c r="I240" s="57"/>
      <c r="J240" s="57"/>
      <c r="K240" s="57"/>
      <c r="L240" s="57"/>
      <c r="M240" s="58" t="str">
        <f t="shared" si="46"/>
        <v/>
      </c>
      <c r="N240" s="73"/>
    </row>
    <row r="241" spans="1:14">
      <c r="A241" s="97" t="str">
        <f t="shared" si="44"/>
        <v/>
      </c>
      <c r="B241" s="98" t="str">
        <f t="shared" si="43"/>
        <v/>
      </c>
      <c r="C241" s="141"/>
      <c r="D241" s="137"/>
      <c r="E241" s="100"/>
      <c r="F241" s="57"/>
      <c r="G241" s="58">
        <f t="shared" si="45"/>
        <v>0</v>
      </c>
      <c r="H241" s="58">
        <f>IF(E241="",0,IFERROR(VLOOKUP(E241,档案费管理台账!$D$4:$H$1000,5,0),0))</f>
        <v>0</v>
      </c>
      <c r="I241" s="57"/>
      <c r="J241" s="57"/>
      <c r="K241" s="57"/>
      <c r="L241" s="57"/>
      <c r="M241" s="58" t="str">
        <f t="shared" si="46"/>
        <v/>
      </c>
      <c r="N241" s="73"/>
    </row>
    <row r="242" spans="1:14">
      <c r="A242" s="97" t="str">
        <f t="shared" si="44"/>
        <v/>
      </c>
      <c r="B242" s="98" t="str">
        <f t="shared" si="43"/>
        <v/>
      </c>
      <c r="C242" s="141"/>
      <c r="D242" s="137"/>
      <c r="E242" s="100"/>
      <c r="F242" s="57"/>
      <c r="G242" s="58">
        <f t="shared" si="45"/>
        <v>0</v>
      </c>
      <c r="H242" s="58">
        <f>IF(E242="",0,IFERROR(VLOOKUP(E242,档案费管理台账!$D$4:$H$1000,5,0),0))</f>
        <v>0</v>
      </c>
      <c r="I242" s="57"/>
      <c r="J242" s="57"/>
      <c r="K242" s="57"/>
      <c r="L242" s="57"/>
      <c r="M242" s="58" t="str">
        <f t="shared" si="46"/>
        <v/>
      </c>
      <c r="N242" s="73"/>
    </row>
    <row r="243" spans="1:14">
      <c r="A243" s="97" t="str">
        <f t="shared" si="44"/>
        <v/>
      </c>
      <c r="B243" s="98" t="str">
        <f t="shared" si="43"/>
        <v/>
      </c>
      <c r="C243" s="141"/>
      <c r="D243" s="137"/>
      <c r="E243" s="100"/>
      <c r="F243" s="57"/>
      <c r="G243" s="58">
        <f t="shared" si="45"/>
        <v>0</v>
      </c>
      <c r="H243" s="58">
        <f>IF(E243="",0,IFERROR(VLOOKUP(E243,档案费管理台账!$D$4:$H$1000,5,0),0))</f>
        <v>0</v>
      </c>
      <c r="I243" s="57"/>
      <c r="J243" s="57"/>
      <c r="K243" s="57"/>
      <c r="L243" s="57"/>
      <c r="M243" s="58" t="str">
        <f t="shared" si="46"/>
        <v/>
      </c>
      <c r="N243" s="73"/>
    </row>
    <row r="244" spans="1:14">
      <c r="A244" s="97" t="str">
        <f t="shared" si="44"/>
        <v/>
      </c>
      <c r="B244" s="98" t="str">
        <f t="shared" si="43"/>
        <v/>
      </c>
      <c r="C244" s="141"/>
      <c r="D244" s="137"/>
      <c r="E244" s="100"/>
      <c r="F244" s="57"/>
      <c r="G244" s="58">
        <f t="shared" si="45"/>
        <v>0</v>
      </c>
      <c r="H244" s="58">
        <f>IF(E244="",0,IFERROR(VLOOKUP(E244,档案费管理台账!$D$4:$H$1000,5,0),0))</f>
        <v>0</v>
      </c>
      <c r="I244" s="57"/>
      <c r="J244" s="57"/>
      <c r="K244" s="57"/>
      <c r="L244" s="57"/>
      <c r="M244" s="58" t="str">
        <f t="shared" si="46"/>
        <v/>
      </c>
      <c r="N244" s="73"/>
    </row>
    <row r="245" spans="1:14">
      <c r="A245" s="97" t="str">
        <f t="shared" si="44"/>
        <v/>
      </c>
      <c r="B245" s="98" t="str">
        <f t="shared" si="43"/>
        <v/>
      </c>
      <c r="C245" s="141"/>
      <c r="D245" s="137"/>
      <c r="E245" s="100"/>
      <c r="F245" s="57"/>
      <c r="G245" s="58">
        <f t="shared" si="45"/>
        <v>0</v>
      </c>
      <c r="H245" s="58">
        <f>IF(E245="",0,IFERROR(VLOOKUP(E245,档案费管理台账!$D$4:$H$1000,5,0),0))</f>
        <v>0</v>
      </c>
      <c r="I245" s="57"/>
      <c r="J245" s="57"/>
      <c r="K245" s="57"/>
      <c r="L245" s="57"/>
      <c r="M245" s="58" t="str">
        <f t="shared" si="46"/>
        <v/>
      </c>
      <c r="N245" s="73"/>
    </row>
    <row r="246" spans="1:14">
      <c r="A246" s="97" t="str">
        <f t="shared" si="44"/>
        <v/>
      </c>
      <c r="B246" s="98" t="str">
        <f t="shared" si="43"/>
        <v/>
      </c>
      <c r="C246" s="141"/>
      <c r="D246" s="137"/>
      <c r="E246" s="100"/>
      <c r="F246" s="57"/>
      <c r="G246" s="58">
        <f t="shared" si="45"/>
        <v>0</v>
      </c>
      <c r="H246" s="58">
        <f>IF(E246="",0,IFERROR(VLOOKUP(E246,档案费管理台账!$D$4:$H$1000,5,0),0))</f>
        <v>0</v>
      </c>
      <c r="I246" s="57"/>
      <c r="J246" s="57"/>
      <c r="K246" s="57"/>
      <c r="L246" s="57"/>
      <c r="M246" s="58" t="str">
        <f t="shared" si="46"/>
        <v/>
      </c>
      <c r="N246" s="73"/>
    </row>
    <row r="247" spans="1:14">
      <c r="A247" s="97" t="str">
        <f t="shared" si="44"/>
        <v/>
      </c>
      <c r="B247" s="98" t="str">
        <f t="shared" si="43"/>
        <v/>
      </c>
      <c r="C247" s="141"/>
      <c r="D247" s="137"/>
      <c r="E247" s="100"/>
      <c r="F247" s="57"/>
      <c r="G247" s="58">
        <f t="shared" si="45"/>
        <v>0</v>
      </c>
      <c r="H247" s="58">
        <f>IF(E247="",0,IFERROR(VLOOKUP(E247,档案费管理台账!$D$4:$H$1000,5,0),0))</f>
        <v>0</v>
      </c>
      <c r="I247" s="57"/>
      <c r="J247" s="57"/>
      <c r="K247" s="57"/>
      <c r="L247" s="57"/>
      <c r="M247" s="58" t="str">
        <f t="shared" si="46"/>
        <v/>
      </c>
      <c r="N247" s="73"/>
    </row>
    <row r="248" spans="1:14">
      <c r="A248" s="97" t="str">
        <f t="shared" si="44"/>
        <v/>
      </c>
      <c r="B248" s="98" t="str">
        <f t="shared" si="43"/>
        <v/>
      </c>
      <c r="C248" s="141"/>
      <c r="D248" s="137"/>
      <c r="E248" s="100"/>
      <c r="F248" s="57"/>
      <c r="G248" s="58">
        <f t="shared" si="45"/>
        <v>0</v>
      </c>
      <c r="H248" s="58">
        <f>IF(E248="",0,IFERROR(VLOOKUP(E248,档案费管理台账!$D$4:$H$1000,5,0),0))</f>
        <v>0</v>
      </c>
      <c r="I248" s="57"/>
      <c r="J248" s="57"/>
      <c r="K248" s="57"/>
      <c r="L248" s="57"/>
      <c r="M248" s="58" t="str">
        <f t="shared" si="46"/>
        <v/>
      </c>
      <c r="N248" s="73"/>
    </row>
    <row r="249" spans="1:14">
      <c r="A249" s="97" t="str">
        <f t="shared" si="44"/>
        <v/>
      </c>
      <c r="B249" s="98" t="str">
        <f t="shared" si="43"/>
        <v/>
      </c>
      <c r="C249" s="141"/>
      <c r="D249" s="137"/>
      <c r="E249" s="100"/>
      <c r="F249" s="57"/>
      <c r="G249" s="58">
        <f t="shared" si="45"/>
        <v>0</v>
      </c>
      <c r="H249" s="58">
        <f>IF(E249="",0,IFERROR(VLOOKUP(E249,档案费管理台账!$D$4:$H$1000,5,0),0))</f>
        <v>0</v>
      </c>
      <c r="I249" s="57"/>
      <c r="J249" s="57"/>
      <c r="K249" s="57"/>
      <c r="L249" s="57"/>
      <c r="M249" s="58" t="str">
        <f t="shared" si="46"/>
        <v/>
      </c>
      <c r="N249" s="73"/>
    </row>
    <row r="250" spans="1:14">
      <c r="A250" s="97" t="str">
        <f t="shared" si="44"/>
        <v/>
      </c>
      <c r="B250" s="98" t="str">
        <f t="shared" si="43"/>
        <v/>
      </c>
      <c r="C250" s="141"/>
      <c r="D250" s="137"/>
      <c r="E250" s="100"/>
      <c r="F250" s="57"/>
      <c r="G250" s="58">
        <f t="shared" si="45"/>
        <v>0</v>
      </c>
      <c r="H250" s="58">
        <f>IF(E250="",0,IFERROR(VLOOKUP(E250,档案费管理台账!$D$4:$H$1000,5,0),0))</f>
        <v>0</v>
      </c>
      <c r="I250" s="57"/>
      <c r="J250" s="57"/>
      <c r="K250" s="57"/>
      <c r="L250" s="57"/>
      <c r="M250" s="58" t="str">
        <f t="shared" si="46"/>
        <v/>
      </c>
      <c r="N250" s="73"/>
    </row>
    <row r="251" spans="1:14">
      <c r="A251" s="97" t="str">
        <f t="shared" si="44"/>
        <v/>
      </c>
      <c r="B251" s="98" t="str">
        <f t="shared" si="43"/>
        <v/>
      </c>
      <c r="C251" s="141"/>
      <c r="D251" s="137"/>
      <c r="E251" s="100"/>
      <c r="F251" s="57"/>
      <c r="G251" s="58">
        <f t="shared" si="45"/>
        <v>0</v>
      </c>
      <c r="H251" s="58">
        <f>IF(E251="",0,IFERROR(VLOOKUP(E251,档案费管理台账!$D$4:$H$1000,5,0),0))</f>
        <v>0</v>
      </c>
      <c r="I251" s="57"/>
      <c r="J251" s="57"/>
      <c r="K251" s="57"/>
      <c r="L251" s="57"/>
      <c r="M251" s="58" t="str">
        <f t="shared" si="46"/>
        <v/>
      </c>
      <c r="N251" s="73"/>
    </row>
    <row r="252" spans="1:14">
      <c r="A252" s="97" t="str">
        <f t="shared" si="44"/>
        <v/>
      </c>
      <c r="B252" s="98" t="str">
        <f t="shared" si="43"/>
        <v/>
      </c>
      <c r="C252" s="141"/>
      <c r="D252" s="137"/>
      <c r="E252" s="100"/>
      <c r="F252" s="57"/>
      <c r="G252" s="58">
        <f t="shared" si="45"/>
        <v>0</v>
      </c>
      <c r="H252" s="58">
        <f>IF(E252="",0,IFERROR(VLOOKUP(E252,档案费管理台账!$D$4:$H$1000,5,0),0))</f>
        <v>0</v>
      </c>
      <c r="I252" s="57"/>
      <c r="J252" s="57"/>
      <c r="K252" s="57"/>
      <c r="L252" s="57"/>
      <c r="M252" s="58" t="str">
        <f t="shared" si="46"/>
        <v/>
      </c>
      <c r="N252" s="73"/>
    </row>
    <row r="253" spans="1:14">
      <c r="A253" s="97" t="str">
        <f t="shared" si="44"/>
        <v/>
      </c>
      <c r="B253" s="98" t="str">
        <f t="shared" si="43"/>
        <v/>
      </c>
      <c r="C253" s="141"/>
      <c r="D253" s="137"/>
      <c r="E253" s="100"/>
      <c r="F253" s="57"/>
      <c r="G253" s="58">
        <f t="shared" si="45"/>
        <v>0</v>
      </c>
      <c r="H253" s="58">
        <f>IF(E253="",0,IFERROR(VLOOKUP(E253,档案费管理台账!$D$4:$H$1000,5,0),0))</f>
        <v>0</v>
      </c>
      <c r="I253" s="57"/>
      <c r="J253" s="57"/>
      <c r="K253" s="57"/>
      <c r="L253" s="57"/>
      <c r="M253" s="58" t="str">
        <f t="shared" si="46"/>
        <v/>
      </c>
      <c r="N253" s="73"/>
    </row>
    <row r="254" spans="1:14">
      <c r="A254" s="97" t="str">
        <f t="shared" si="44"/>
        <v/>
      </c>
      <c r="B254" s="98" t="str">
        <f t="shared" si="43"/>
        <v/>
      </c>
      <c r="C254" s="141"/>
      <c r="D254" s="137"/>
      <c r="E254" s="100"/>
      <c r="F254" s="57"/>
      <c r="G254" s="58">
        <f t="shared" si="45"/>
        <v>0</v>
      </c>
      <c r="H254" s="58">
        <f>IF(E254="",0,IFERROR(VLOOKUP(E254,档案费管理台账!$D$4:$H$1000,5,0),0))</f>
        <v>0</v>
      </c>
      <c r="I254" s="57"/>
      <c r="J254" s="57"/>
      <c r="K254" s="57"/>
      <c r="L254" s="57"/>
      <c r="M254" s="58" t="str">
        <f t="shared" si="46"/>
        <v/>
      </c>
      <c r="N254" s="73"/>
    </row>
    <row r="255" spans="1:14">
      <c r="A255" s="97" t="str">
        <f t="shared" si="44"/>
        <v/>
      </c>
      <c r="B255" s="98" t="str">
        <f t="shared" si="43"/>
        <v/>
      </c>
      <c r="C255" s="141"/>
      <c r="D255" s="137"/>
      <c r="E255" s="100"/>
      <c r="F255" s="57"/>
      <c r="G255" s="58">
        <f t="shared" si="45"/>
        <v>0</v>
      </c>
      <c r="H255" s="58">
        <f>IF(E255="",0,IFERROR(VLOOKUP(E255,档案费管理台账!$D$4:$H$1000,5,0),0))</f>
        <v>0</v>
      </c>
      <c r="I255" s="57"/>
      <c r="J255" s="57"/>
      <c r="K255" s="57"/>
      <c r="L255" s="57"/>
      <c r="M255" s="58" t="str">
        <f t="shared" si="46"/>
        <v/>
      </c>
      <c r="N255" s="73"/>
    </row>
    <row r="256" spans="1:14">
      <c r="A256" s="97" t="str">
        <f t="shared" si="44"/>
        <v/>
      </c>
      <c r="B256" s="98" t="str">
        <f t="shared" si="43"/>
        <v/>
      </c>
      <c r="C256" s="141"/>
      <c r="D256" s="137"/>
      <c r="E256" s="100"/>
      <c r="F256" s="57"/>
      <c r="G256" s="58">
        <f t="shared" si="45"/>
        <v>0</v>
      </c>
      <c r="H256" s="58">
        <f>IF(E256="",0,IFERROR(VLOOKUP(E256,档案费管理台账!$D$4:$H$1000,5,0),0))</f>
        <v>0</v>
      </c>
      <c r="I256" s="57"/>
      <c r="J256" s="57"/>
      <c r="K256" s="57"/>
      <c r="L256" s="57"/>
      <c r="M256" s="58" t="str">
        <f t="shared" si="46"/>
        <v/>
      </c>
      <c r="N256" s="73"/>
    </row>
    <row r="257" spans="1:14">
      <c r="A257" s="97" t="str">
        <f t="shared" si="44"/>
        <v/>
      </c>
      <c r="B257" s="98" t="str">
        <f t="shared" si="43"/>
        <v/>
      </c>
      <c r="C257" s="141"/>
      <c r="D257" s="137"/>
      <c r="E257" s="100"/>
      <c r="F257" s="57"/>
      <c r="G257" s="58">
        <f t="shared" si="45"/>
        <v>0</v>
      </c>
      <c r="H257" s="58">
        <f>IF(E257="",0,IFERROR(VLOOKUP(E257,档案费管理台账!$D$4:$H$1000,5,0),0))</f>
        <v>0</v>
      </c>
      <c r="I257" s="57"/>
      <c r="J257" s="57"/>
      <c r="K257" s="57"/>
      <c r="L257" s="57"/>
      <c r="M257" s="58" t="str">
        <f t="shared" si="46"/>
        <v/>
      </c>
      <c r="N257" s="73"/>
    </row>
    <row r="258" spans="1:14">
      <c r="A258" s="97" t="str">
        <f t="shared" si="44"/>
        <v/>
      </c>
      <c r="B258" s="98" t="str">
        <f t="shared" si="43"/>
        <v/>
      </c>
      <c r="C258" s="141"/>
      <c r="D258" s="137"/>
      <c r="E258" s="100"/>
      <c r="F258" s="57"/>
      <c r="G258" s="58">
        <f t="shared" si="45"/>
        <v>0</v>
      </c>
      <c r="H258" s="58">
        <f>IF(E258="",0,IFERROR(VLOOKUP(E258,档案费管理台账!$D$4:$H$1000,5,0),0))</f>
        <v>0</v>
      </c>
      <c r="I258" s="57"/>
      <c r="J258" s="57"/>
      <c r="K258" s="57"/>
      <c r="L258" s="57"/>
      <c r="M258" s="58" t="str">
        <f t="shared" si="46"/>
        <v/>
      </c>
      <c r="N258" s="73"/>
    </row>
    <row r="259" spans="1:14">
      <c r="A259" s="97" t="str">
        <f t="shared" si="44"/>
        <v/>
      </c>
      <c r="B259" s="98" t="str">
        <f t="shared" si="43"/>
        <v/>
      </c>
      <c r="C259" s="141"/>
      <c r="D259" s="137"/>
      <c r="E259" s="100"/>
      <c r="F259" s="57"/>
      <c r="G259" s="58">
        <f t="shared" si="45"/>
        <v>0</v>
      </c>
      <c r="H259" s="58">
        <f>IF(E259="",0,IFERROR(VLOOKUP(E259,档案费管理台账!$D$4:$H$1000,5,0),0))</f>
        <v>0</v>
      </c>
      <c r="I259" s="57"/>
      <c r="J259" s="57"/>
      <c r="K259" s="57"/>
      <c r="L259" s="57"/>
      <c r="M259" s="58" t="str">
        <f t="shared" si="46"/>
        <v/>
      </c>
      <c r="N259" s="73"/>
    </row>
    <row r="260" spans="1:14">
      <c r="A260" s="97" t="str">
        <f t="shared" si="44"/>
        <v/>
      </c>
      <c r="B260" s="98" t="str">
        <f t="shared" si="43"/>
        <v/>
      </c>
      <c r="C260" s="141"/>
      <c r="D260" s="137"/>
      <c r="E260" s="100"/>
      <c r="F260" s="57"/>
      <c r="G260" s="58">
        <f t="shared" si="45"/>
        <v>0</v>
      </c>
      <c r="H260" s="58">
        <f>IF(E260="",0,IFERROR(VLOOKUP(E260,档案费管理台账!$D$4:$H$1000,5,0),0))</f>
        <v>0</v>
      </c>
      <c r="I260" s="57"/>
      <c r="J260" s="57"/>
      <c r="K260" s="57"/>
      <c r="L260" s="57"/>
      <c r="M260" s="58" t="str">
        <f t="shared" si="46"/>
        <v/>
      </c>
      <c r="N260" s="73"/>
    </row>
    <row r="261" spans="1:14">
      <c r="A261" s="97" t="str">
        <f t="shared" si="44"/>
        <v/>
      </c>
      <c r="B261" s="98" t="str">
        <f t="shared" si="43"/>
        <v/>
      </c>
      <c r="C261" s="141"/>
      <c r="D261" s="137"/>
      <c r="E261" s="100"/>
      <c r="F261" s="57"/>
      <c r="G261" s="58">
        <f t="shared" si="45"/>
        <v>0</v>
      </c>
      <c r="H261" s="58">
        <f>IF(E261="",0,IFERROR(VLOOKUP(E261,档案费管理台账!$D$4:$H$1000,5,0),0))</f>
        <v>0</v>
      </c>
      <c r="I261" s="57"/>
      <c r="J261" s="57"/>
      <c r="K261" s="57"/>
      <c r="L261" s="57"/>
      <c r="M261" s="58" t="str">
        <f t="shared" si="46"/>
        <v/>
      </c>
      <c r="N261" s="73"/>
    </row>
    <row r="262" spans="1:14">
      <c r="A262" s="97" t="str">
        <f t="shared" si="44"/>
        <v/>
      </c>
      <c r="B262" s="98" t="str">
        <f t="shared" si="43"/>
        <v/>
      </c>
      <c r="C262" s="141"/>
      <c r="D262" s="137"/>
      <c r="E262" s="100"/>
      <c r="F262" s="57"/>
      <c r="G262" s="58">
        <f t="shared" si="45"/>
        <v>0</v>
      </c>
      <c r="H262" s="58">
        <f>IF(E262="",0,IFERROR(VLOOKUP(E262,档案费管理台账!$D$4:$H$1000,5,0),0))</f>
        <v>0</v>
      </c>
      <c r="I262" s="57"/>
      <c r="J262" s="57"/>
      <c r="K262" s="57"/>
      <c r="L262" s="57"/>
      <c r="M262" s="58" t="str">
        <f t="shared" si="46"/>
        <v/>
      </c>
      <c r="N262" s="73"/>
    </row>
    <row r="263" spans="1:14">
      <c r="A263" s="97" t="str">
        <f t="shared" si="44"/>
        <v/>
      </c>
      <c r="B263" s="98" t="str">
        <f t="shared" si="43"/>
        <v/>
      </c>
      <c r="C263" s="141"/>
      <c r="D263" s="137"/>
      <c r="E263" s="100"/>
      <c r="F263" s="57"/>
      <c r="G263" s="58">
        <f t="shared" si="45"/>
        <v>0</v>
      </c>
      <c r="H263" s="58">
        <f>IF(E263="",0,IFERROR(VLOOKUP(E263,档案费管理台账!$D$4:$H$1000,5,0),0))</f>
        <v>0</v>
      </c>
      <c r="I263" s="57"/>
      <c r="J263" s="57"/>
      <c r="K263" s="57"/>
      <c r="L263" s="57"/>
      <c r="M263" s="58" t="str">
        <f t="shared" si="46"/>
        <v/>
      </c>
      <c r="N263" s="73"/>
    </row>
    <row r="264" spans="1:14">
      <c r="A264" s="97" t="str">
        <f t="shared" si="44"/>
        <v/>
      </c>
      <c r="B264" s="98" t="str">
        <f t="shared" si="43"/>
        <v/>
      </c>
      <c r="C264" s="141"/>
      <c r="D264" s="137"/>
      <c r="E264" s="100"/>
      <c r="F264" s="57"/>
      <c r="G264" s="58">
        <f t="shared" si="45"/>
        <v>0</v>
      </c>
      <c r="H264" s="58">
        <f>IF(E264="",0,IFERROR(VLOOKUP(E264,档案费管理台账!$D$4:$H$1000,5,0),0))</f>
        <v>0</v>
      </c>
      <c r="I264" s="57"/>
      <c r="J264" s="57"/>
      <c r="K264" s="57"/>
      <c r="L264" s="57"/>
      <c r="M264" s="58" t="str">
        <f t="shared" si="46"/>
        <v/>
      </c>
      <c r="N264" s="73"/>
    </row>
    <row r="265" spans="1:14">
      <c r="A265" s="97" t="str">
        <f t="shared" si="44"/>
        <v/>
      </c>
      <c r="B265" s="98" t="str">
        <f t="shared" si="43"/>
        <v/>
      </c>
      <c r="C265" s="141"/>
      <c r="D265" s="137"/>
      <c r="E265" s="100"/>
      <c r="F265" s="57"/>
      <c r="G265" s="58">
        <f t="shared" si="45"/>
        <v>0</v>
      </c>
      <c r="H265" s="58">
        <f>IF(E265="",0,IFERROR(VLOOKUP(E265,档案费管理台账!$D$4:$H$1000,5,0),0))</f>
        <v>0</v>
      </c>
      <c r="I265" s="57"/>
      <c r="J265" s="57"/>
      <c r="K265" s="57"/>
      <c r="L265" s="57"/>
      <c r="M265" s="58" t="str">
        <f t="shared" si="46"/>
        <v/>
      </c>
      <c r="N265" s="73"/>
    </row>
    <row r="266" spans="1:14">
      <c r="A266" s="97" t="str">
        <f t="shared" si="44"/>
        <v/>
      </c>
      <c r="B266" s="98" t="str">
        <f t="shared" si="43"/>
        <v/>
      </c>
      <c r="C266" s="141"/>
      <c r="D266" s="137"/>
      <c r="E266" s="100"/>
      <c r="F266" s="57"/>
      <c r="G266" s="58">
        <f t="shared" si="45"/>
        <v>0</v>
      </c>
      <c r="H266" s="58">
        <f>IF(E266="",0,IFERROR(VLOOKUP(E266,档案费管理台账!$D$4:$H$1000,5,0),0))</f>
        <v>0</v>
      </c>
      <c r="I266" s="57"/>
      <c r="J266" s="57"/>
      <c r="K266" s="57"/>
      <c r="L266" s="57"/>
      <c r="M266" s="58" t="str">
        <f t="shared" si="46"/>
        <v/>
      </c>
      <c r="N266" s="73"/>
    </row>
    <row r="267" spans="1:14">
      <c r="A267" s="97" t="str">
        <f t="shared" si="44"/>
        <v/>
      </c>
      <c r="B267" s="98" t="str">
        <f t="shared" si="43"/>
        <v/>
      </c>
      <c r="C267" s="141"/>
      <c r="D267" s="137"/>
      <c r="E267" s="100"/>
      <c r="F267" s="57"/>
      <c r="G267" s="58">
        <f t="shared" si="45"/>
        <v>0</v>
      </c>
      <c r="H267" s="58">
        <f>IF(E267="",0,IFERROR(VLOOKUP(E267,档案费管理台账!$D$4:$H$1000,5,0),0))</f>
        <v>0</v>
      </c>
      <c r="I267" s="57"/>
      <c r="J267" s="57"/>
      <c r="K267" s="57"/>
      <c r="L267" s="57"/>
      <c r="M267" s="58" t="str">
        <f t="shared" si="46"/>
        <v/>
      </c>
      <c r="N267" s="73"/>
    </row>
    <row r="268" spans="1:14">
      <c r="A268" s="97" t="str">
        <f t="shared" si="44"/>
        <v/>
      </c>
      <c r="B268" s="98" t="str">
        <f t="shared" si="43"/>
        <v/>
      </c>
      <c r="C268" s="141"/>
      <c r="D268" s="137"/>
      <c r="E268" s="100"/>
      <c r="F268" s="57"/>
      <c r="G268" s="58">
        <f t="shared" si="45"/>
        <v>0</v>
      </c>
      <c r="H268" s="58">
        <f>IF(E268="",0,IFERROR(VLOOKUP(E268,档案费管理台账!$D$4:$H$1000,5,0),0))</f>
        <v>0</v>
      </c>
      <c r="I268" s="57"/>
      <c r="J268" s="57"/>
      <c r="K268" s="57"/>
      <c r="L268" s="57"/>
      <c r="M268" s="58" t="str">
        <f t="shared" si="46"/>
        <v/>
      </c>
      <c r="N268" s="73"/>
    </row>
    <row r="269" spans="1:14">
      <c r="A269" s="97" t="str">
        <f t="shared" si="44"/>
        <v/>
      </c>
      <c r="B269" s="98" t="str">
        <f t="shared" si="43"/>
        <v/>
      </c>
      <c r="C269" s="141"/>
      <c r="D269" s="137"/>
      <c r="E269" s="100"/>
      <c r="F269" s="57"/>
      <c r="G269" s="58">
        <f t="shared" si="45"/>
        <v>0</v>
      </c>
      <c r="H269" s="58">
        <f>IF(E269="",0,IFERROR(VLOOKUP(E269,档案费管理台账!$D$4:$H$1000,5,0),0))</f>
        <v>0</v>
      </c>
      <c r="I269" s="57"/>
      <c r="J269" s="57"/>
      <c r="K269" s="57"/>
      <c r="L269" s="57"/>
      <c r="M269" s="58" t="str">
        <f t="shared" si="46"/>
        <v/>
      </c>
      <c r="N269" s="73"/>
    </row>
    <row r="270" spans="1:14">
      <c r="A270" s="97" t="str">
        <f t="shared" si="44"/>
        <v/>
      </c>
      <c r="B270" s="98" t="str">
        <f t="shared" si="43"/>
        <v/>
      </c>
      <c r="C270" s="141"/>
      <c r="D270" s="137"/>
      <c r="E270" s="100"/>
      <c r="F270" s="57"/>
      <c r="G270" s="58">
        <f t="shared" si="45"/>
        <v>0</v>
      </c>
      <c r="H270" s="58">
        <f>IF(E270="",0,IFERROR(VLOOKUP(E270,档案费管理台账!$D$4:$H$1000,5,0),0))</f>
        <v>0</v>
      </c>
      <c r="I270" s="57"/>
      <c r="J270" s="57"/>
      <c r="K270" s="57"/>
      <c r="L270" s="57"/>
      <c r="M270" s="58" t="str">
        <f t="shared" si="46"/>
        <v/>
      </c>
      <c r="N270" s="73"/>
    </row>
    <row r="271" spans="1:14">
      <c r="A271" s="97" t="str">
        <f t="shared" si="44"/>
        <v/>
      </c>
      <c r="B271" s="98" t="str">
        <f t="shared" si="43"/>
        <v/>
      </c>
      <c r="C271" s="141"/>
      <c r="D271" s="137"/>
      <c r="E271" s="100"/>
      <c r="F271" s="57"/>
      <c r="G271" s="58">
        <f t="shared" si="45"/>
        <v>0</v>
      </c>
      <c r="H271" s="58">
        <f>IF(E271="",0,IFERROR(VLOOKUP(E271,档案费管理台账!$D$4:$H$1000,5,0),0))</f>
        <v>0</v>
      </c>
      <c r="I271" s="57"/>
      <c r="J271" s="57"/>
      <c r="K271" s="57"/>
      <c r="L271" s="57"/>
      <c r="M271" s="58" t="str">
        <f t="shared" si="46"/>
        <v/>
      </c>
      <c r="N271" s="73"/>
    </row>
    <row r="272" spans="1:14">
      <c r="A272" s="97" t="str">
        <f t="shared" si="44"/>
        <v/>
      </c>
      <c r="B272" s="98" t="str">
        <f t="shared" si="43"/>
        <v/>
      </c>
      <c r="C272" s="141"/>
      <c r="D272" s="137"/>
      <c r="E272" s="100"/>
      <c r="F272" s="57"/>
      <c r="G272" s="58">
        <f t="shared" si="45"/>
        <v>0</v>
      </c>
      <c r="H272" s="58">
        <f>IF(E272="",0,IFERROR(VLOOKUP(E272,档案费管理台账!$D$4:$H$1000,5,0),0))</f>
        <v>0</v>
      </c>
      <c r="I272" s="57"/>
      <c r="J272" s="57"/>
      <c r="K272" s="57"/>
      <c r="L272" s="57"/>
      <c r="M272" s="58" t="str">
        <f t="shared" si="46"/>
        <v/>
      </c>
      <c r="N272" s="73"/>
    </row>
    <row r="273" spans="1:14">
      <c r="A273" s="97" t="str">
        <f t="shared" si="44"/>
        <v/>
      </c>
      <c r="B273" s="98" t="str">
        <f t="shared" si="43"/>
        <v/>
      </c>
      <c r="C273" s="141"/>
      <c r="D273" s="137"/>
      <c r="E273" s="100"/>
      <c r="F273" s="57"/>
      <c r="G273" s="58">
        <f t="shared" si="45"/>
        <v>0</v>
      </c>
      <c r="H273" s="58">
        <f>IF(E273="",0,IFERROR(VLOOKUP(E273,档案费管理台账!$D$4:$H$1000,5,0),0))</f>
        <v>0</v>
      </c>
      <c r="I273" s="57"/>
      <c r="J273" s="57"/>
      <c r="K273" s="57"/>
      <c r="L273" s="57"/>
      <c r="M273" s="58" t="str">
        <f t="shared" si="46"/>
        <v/>
      </c>
      <c r="N273" s="73"/>
    </row>
    <row r="274" spans="1:14">
      <c r="A274" s="97" t="str">
        <f t="shared" si="44"/>
        <v/>
      </c>
      <c r="B274" s="98" t="str">
        <f t="shared" si="43"/>
        <v/>
      </c>
      <c r="C274" s="141"/>
      <c r="D274" s="137"/>
      <c r="E274" s="100"/>
      <c r="F274" s="57"/>
      <c r="G274" s="58">
        <f t="shared" si="45"/>
        <v>0</v>
      </c>
      <c r="H274" s="58">
        <f>IF(E274="",0,IFERROR(VLOOKUP(E274,档案费管理台账!$D$4:$H$1000,5,0),0))</f>
        <v>0</v>
      </c>
      <c r="I274" s="57"/>
      <c r="J274" s="57"/>
      <c r="K274" s="57"/>
      <c r="L274" s="57"/>
      <c r="M274" s="58" t="str">
        <f t="shared" si="46"/>
        <v/>
      </c>
      <c r="N274" s="73"/>
    </row>
    <row r="275" spans="1:14">
      <c r="A275" s="97" t="str">
        <f t="shared" si="44"/>
        <v/>
      </c>
      <c r="B275" s="98" t="str">
        <f t="shared" si="43"/>
        <v/>
      </c>
      <c r="C275" s="141"/>
      <c r="D275" s="137"/>
      <c r="E275" s="100"/>
      <c r="F275" s="57"/>
      <c r="G275" s="58">
        <f t="shared" si="45"/>
        <v>0</v>
      </c>
      <c r="H275" s="58">
        <f>IF(E275="",0,IFERROR(VLOOKUP(E275,档案费管理台账!$D$4:$H$1000,5,0),0))</f>
        <v>0</v>
      </c>
      <c r="I275" s="57"/>
      <c r="J275" s="57"/>
      <c r="K275" s="57"/>
      <c r="L275" s="57"/>
      <c r="M275" s="58" t="str">
        <f t="shared" si="46"/>
        <v/>
      </c>
      <c r="N275" s="73"/>
    </row>
    <row r="276" spans="1:14">
      <c r="A276" s="97" t="str">
        <f t="shared" si="44"/>
        <v/>
      </c>
      <c r="B276" s="98" t="str">
        <f t="shared" si="43"/>
        <v/>
      </c>
      <c r="C276" s="141"/>
      <c r="D276" s="137"/>
      <c r="E276" s="100"/>
      <c r="F276" s="57"/>
      <c r="G276" s="58">
        <f t="shared" si="45"/>
        <v>0</v>
      </c>
      <c r="H276" s="58">
        <f>IF(E276="",0,IFERROR(VLOOKUP(E276,档案费管理台账!$D$4:$H$1000,5,0),0))</f>
        <v>0</v>
      </c>
      <c r="I276" s="57"/>
      <c r="J276" s="57"/>
      <c r="K276" s="57"/>
      <c r="L276" s="57"/>
      <c r="M276" s="58" t="str">
        <f t="shared" si="46"/>
        <v/>
      </c>
      <c r="N276" s="73"/>
    </row>
    <row r="277" spans="1:14">
      <c r="A277" s="97" t="str">
        <f t="shared" si="44"/>
        <v/>
      </c>
      <c r="B277" s="98" t="str">
        <f t="shared" si="43"/>
        <v/>
      </c>
      <c r="C277" s="141"/>
      <c r="D277" s="137"/>
      <c r="E277" s="100"/>
      <c r="F277" s="57"/>
      <c r="G277" s="58">
        <f t="shared" si="45"/>
        <v>0</v>
      </c>
      <c r="H277" s="58">
        <f>IF(E277="",0,IFERROR(VLOOKUP(E277,档案费管理台账!$D$4:$H$1000,5,0),0))</f>
        <v>0</v>
      </c>
      <c r="I277" s="57"/>
      <c r="J277" s="57"/>
      <c r="K277" s="57"/>
      <c r="L277" s="57"/>
      <c r="M277" s="58" t="str">
        <f t="shared" si="46"/>
        <v/>
      </c>
      <c r="N277" s="73"/>
    </row>
    <row r="278" spans="1:14">
      <c r="A278" s="97" t="str">
        <f t="shared" si="44"/>
        <v/>
      </c>
      <c r="B278" s="98" t="str">
        <f t="shared" si="43"/>
        <v/>
      </c>
      <c r="C278" s="141"/>
      <c r="D278" s="137"/>
      <c r="E278" s="100"/>
      <c r="F278" s="57"/>
      <c r="G278" s="58">
        <f t="shared" si="45"/>
        <v>0</v>
      </c>
      <c r="H278" s="58">
        <f>IF(E278="",0,IFERROR(VLOOKUP(E278,档案费管理台账!$D$4:$H$1000,5,0),0))</f>
        <v>0</v>
      </c>
      <c r="I278" s="57"/>
      <c r="J278" s="57"/>
      <c r="K278" s="57"/>
      <c r="L278" s="57"/>
      <c r="M278" s="58" t="str">
        <f t="shared" si="46"/>
        <v/>
      </c>
      <c r="N278" s="73"/>
    </row>
    <row r="279" spans="1:14">
      <c r="A279" s="97" t="str">
        <f t="shared" si="44"/>
        <v/>
      </c>
      <c r="B279" s="98" t="str">
        <f t="shared" si="43"/>
        <v/>
      </c>
      <c r="C279" s="141"/>
      <c r="D279" s="137"/>
      <c r="E279" s="100"/>
      <c r="F279" s="57"/>
      <c r="G279" s="58">
        <f t="shared" si="45"/>
        <v>0</v>
      </c>
      <c r="H279" s="58">
        <f>IF(E279="",0,IFERROR(VLOOKUP(E279,档案费管理台账!$D$4:$H$1000,5,0),0))</f>
        <v>0</v>
      </c>
      <c r="I279" s="57"/>
      <c r="J279" s="57"/>
      <c r="K279" s="57"/>
      <c r="L279" s="57"/>
      <c r="M279" s="58" t="str">
        <f t="shared" si="46"/>
        <v/>
      </c>
      <c r="N279" s="73"/>
    </row>
    <row r="280" spans="1:14">
      <c r="A280" s="97" t="str">
        <f t="shared" si="44"/>
        <v/>
      </c>
      <c r="B280" s="98" t="str">
        <f t="shared" si="43"/>
        <v/>
      </c>
      <c r="C280" s="141"/>
      <c r="D280" s="137"/>
      <c r="E280" s="100"/>
      <c r="F280" s="57"/>
      <c r="G280" s="58">
        <f t="shared" si="45"/>
        <v>0</v>
      </c>
      <c r="H280" s="58">
        <f>IF(E280="",0,IFERROR(VLOOKUP(E280,档案费管理台账!$D$4:$H$1000,5,0),0))</f>
        <v>0</v>
      </c>
      <c r="I280" s="57"/>
      <c r="J280" s="57"/>
      <c r="K280" s="57"/>
      <c r="L280" s="57"/>
      <c r="M280" s="58" t="str">
        <f t="shared" si="46"/>
        <v/>
      </c>
      <c r="N280" s="73"/>
    </row>
    <row r="281" spans="1:14">
      <c r="A281" s="97" t="str">
        <f t="shared" si="44"/>
        <v/>
      </c>
      <c r="B281" s="98" t="str">
        <f t="shared" si="43"/>
        <v/>
      </c>
      <c r="C281" s="141"/>
      <c r="D281" s="137"/>
      <c r="E281" s="100"/>
      <c r="F281" s="57"/>
      <c r="G281" s="58">
        <f t="shared" si="45"/>
        <v>0</v>
      </c>
      <c r="H281" s="58">
        <f>IF(E281="",0,IFERROR(VLOOKUP(E281,档案费管理台账!$D$4:$H$1000,5,0),0))</f>
        <v>0</v>
      </c>
      <c r="I281" s="57"/>
      <c r="J281" s="57"/>
      <c r="K281" s="57"/>
      <c r="L281" s="57"/>
      <c r="M281" s="58" t="str">
        <f t="shared" si="46"/>
        <v/>
      </c>
      <c r="N281" s="73"/>
    </row>
    <row r="282" spans="1:14">
      <c r="A282" s="97" t="str">
        <f t="shared" si="44"/>
        <v/>
      </c>
      <c r="B282" s="98" t="str">
        <f t="shared" si="43"/>
        <v/>
      </c>
      <c r="C282" s="141"/>
      <c r="D282" s="137"/>
      <c r="E282" s="100"/>
      <c r="F282" s="57"/>
      <c r="G282" s="58">
        <f t="shared" si="45"/>
        <v>0</v>
      </c>
      <c r="H282" s="58">
        <f>IF(E282="",0,IFERROR(VLOOKUP(E282,档案费管理台账!$D$4:$H$1000,5,0),0))</f>
        <v>0</v>
      </c>
      <c r="I282" s="57"/>
      <c r="J282" s="57"/>
      <c r="K282" s="57"/>
      <c r="L282" s="57"/>
      <c r="M282" s="58" t="str">
        <f t="shared" si="46"/>
        <v/>
      </c>
      <c r="N282" s="73"/>
    </row>
    <row r="283" spans="1:14">
      <c r="A283" s="97" t="str">
        <f t="shared" si="44"/>
        <v/>
      </c>
      <c r="B283" s="98" t="str">
        <f t="shared" si="43"/>
        <v/>
      </c>
      <c r="C283" s="141"/>
      <c r="D283" s="137"/>
      <c r="E283" s="100"/>
      <c r="F283" s="57"/>
      <c r="G283" s="58">
        <f t="shared" si="45"/>
        <v>0</v>
      </c>
      <c r="H283" s="58">
        <f>IF(E283="",0,IFERROR(VLOOKUP(E283,档案费管理台账!$D$4:$H$1000,5,0),0))</f>
        <v>0</v>
      </c>
      <c r="I283" s="57"/>
      <c r="J283" s="57"/>
      <c r="K283" s="57"/>
      <c r="L283" s="57"/>
      <c r="M283" s="58" t="str">
        <f t="shared" si="46"/>
        <v/>
      </c>
      <c r="N283" s="73"/>
    </row>
    <row r="284" spans="1:14">
      <c r="A284" s="97" t="str">
        <f t="shared" si="44"/>
        <v/>
      </c>
      <c r="B284" s="98" t="str">
        <f t="shared" si="43"/>
        <v/>
      </c>
      <c r="C284" s="141"/>
      <c r="D284" s="137"/>
      <c r="E284" s="100"/>
      <c r="F284" s="57"/>
      <c r="G284" s="58">
        <f t="shared" si="45"/>
        <v>0</v>
      </c>
      <c r="H284" s="58">
        <f>IF(E284="",0,IFERROR(VLOOKUP(E284,档案费管理台账!$D$4:$H$1000,5,0),0))</f>
        <v>0</v>
      </c>
      <c r="I284" s="57"/>
      <c r="J284" s="57"/>
      <c r="K284" s="57"/>
      <c r="L284" s="57"/>
      <c r="M284" s="58" t="str">
        <f t="shared" si="46"/>
        <v/>
      </c>
      <c r="N284" s="73"/>
    </row>
    <row r="285" spans="1:14">
      <c r="A285" s="97" t="str">
        <f t="shared" si="44"/>
        <v/>
      </c>
      <c r="B285" s="98" t="str">
        <f t="shared" si="43"/>
        <v/>
      </c>
      <c r="C285" s="141"/>
      <c r="D285" s="137"/>
      <c r="E285" s="100"/>
      <c r="F285" s="57"/>
      <c r="G285" s="58">
        <f t="shared" si="45"/>
        <v>0</v>
      </c>
      <c r="H285" s="58">
        <f>IF(E285="",0,IFERROR(VLOOKUP(E285,档案费管理台账!$D$4:$H$1000,5,0),0))</f>
        <v>0</v>
      </c>
      <c r="I285" s="57"/>
      <c r="J285" s="57"/>
      <c r="K285" s="57"/>
      <c r="L285" s="57"/>
      <c r="M285" s="58" t="str">
        <f t="shared" si="46"/>
        <v/>
      </c>
      <c r="N285" s="73"/>
    </row>
    <row r="286" spans="1:14">
      <c r="A286" s="97" t="str">
        <f t="shared" si="44"/>
        <v/>
      </c>
      <c r="B286" s="98" t="str">
        <f t="shared" si="43"/>
        <v/>
      </c>
      <c r="C286" s="141"/>
      <c r="D286" s="137"/>
      <c r="E286" s="100"/>
      <c r="F286" s="57"/>
      <c r="G286" s="58">
        <f t="shared" si="45"/>
        <v>0</v>
      </c>
      <c r="H286" s="58">
        <f>IF(E286="",0,IFERROR(VLOOKUP(E286,档案费管理台账!$D$4:$H$1000,5,0),0))</f>
        <v>0</v>
      </c>
      <c r="I286" s="57"/>
      <c r="J286" s="57"/>
      <c r="K286" s="57"/>
      <c r="L286" s="57"/>
      <c r="M286" s="58" t="str">
        <f t="shared" si="46"/>
        <v/>
      </c>
      <c r="N286" s="73"/>
    </row>
    <row r="287" spans="1:14">
      <c r="A287" s="97" t="str">
        <f t="shared" si="44"/>
        <v/>
      </c>
      <c r="B287" s="98" t="str">
        <f t="shared" si="43"/>
        <v/>
      </c>
      <c r="C287" s="141"/>
      <c r="D287" s="137"/>
      <c r="E287" s="100"/>
      <c r="F287" s="57"/>
      <c r="G287" s="58">
        <f t="shared" si="45"/>
        <v>0</v>
      </c>
      <c r="H287" s="58">
        <f>IF(E287="",0,IFERROR(VLOOKUP(E287,档案费管理台账!$D$4:$H$1000,5,0),0))</f>
        <v>0</v>
      </c>
      <c r="I287" s="57"/>
      <c r="J287" s="57"/>
      <c r="K287" s="57"/>
      <c r="L287" s="57"/>
      <c r="M287" s="58" t="str">
        <f t="shared" si="46"/>
        <v/>
      </c>
      <c r="N287" s="73"/>
    </row>
    <row r="288" spans="1:14">
      <c r="A288" s="97" t="str">
        <f t="shared" si="44"/>
        <v/>
      </c>
      <c r="B288" s="98" t="str">
        <f t="shared" si="43"/>
        <v/>
      </c>
      <c r="C288" s="141"/>
      <c r="D288" s="137"/>
      <c r="E288" s="100"/>
      <c r="F288" s="57"/>
      <c r="G288" s="58">
        <f t="shared" si="45"/>
        <v>0</v>
      </c>
      <c r="H288" s="58">
        <f>IF(E288="",0,IFERROR(VLOOKUP(E288,档案费管理台账!$D$4:$H$1000,5,0),0))</f>
        <v>0</v>
      </c>
      <c r="I288" s="57"/>
      <c r="J288" s="57"/>
      <c r="K288" s="57"/>
      <c r="L288" s="57"/>
      <c r="M288" s="58" t="str">
        <f t="shared" si="46"/>
        <v/>
      </c>
      <c r="N288" s="73"/>
    </row>
    <row r="289" spans="1:14">
      <c r="A289" s="97" t="str">
        <f t="shared" si="44"/>
        <v/>
      </c>
      <c r="B289" s="98" t="str">
        <f t="shared" si="43"/>
        <v/>
      </c>
      <c r="C289" s="141"/>
      <c r="D289" s="137"/>
      <c r="E289" s="100"/>
      <c r="F289" s="57"/>
      <c r="G289" s="58">
        <f t="shared" si="45"/>
        <v>0</v>
      </c>
      <c r="H289" s="58">
        <f>IF(E289="",0,IFERROR(VLOOKUP(E289,档案费管理台账!$D$4:$H$1000,5,0),0))</f>
        <v>0</v>
      </c>
      <c r="I289" s="57"/>
      <c r="J289" s="57"/>
      <c r="K289" s="57"/>
      <c r="L289" s="57"/>
      <c r="M289" s="58" t="str">
        <f t="shared" si="46"/>
        <v/>
      </c>
      <c r="N289" s="73"/>
    </row>
    <row r="290" spans="1:14">
      <c r="A290" s="97" t="str">
        <f t="shared" si="44"/>
        <v/>
      </c>
      <c r="B290" s="98" t="str">
        <f t="shared" si="43"/>
        <v/>
      </c>
      <c r="C290" s="141"/>
      <c r="D290" s="137"/>
      <c r="E290" s="100"/>
      <c r="F290" s="57"/>
      <c r="G290" s="58">
        <f t="shared" si="45"/>
        <v>0</v>
      </c>
      <c r="H290" s="58">
        <f>IF(E290="",0,IFERROR(VLOOKUP(E290,档案费管理台账!$D$4:$H$1000,5,0),0))</f>
        <v>0</v>
      </c>
      <c r="I290" s="57"/>
      <c r="J290" s="57"/>
      <c r="K290" s="57"/>
      <c r="L290" s="57"/>
      <c r="M290" s="58" t="str">
        <f t="shared" si="46"/>
        <v/>
      </c>
      <c r="N290" s="73"/>
    </row>
    <row r="291" spans="1:14">
      <c r="A291" s="97" t="str">
        <f t="shared" si="44"/>
        <v/>
      </c>
      <c r="B291" s="98" t="str">
        <f t="shared" si="43"/>
        <v/>
      </c>
      <c r="C291" s="141"/>
      <c r="D291" s="137"/>
      <c r="E291" s="100"/>
      <c r="F291" s="57"/>
      <c r="G291" s="58">
        <f t="shared" si="45"/>
        <v>0</v>
      </c>
      <c r="H291" s="58">
        <f>IF(E291="",0,IFERROR(VLOOKUP(E291,档案费管理台账!$D$4:$H$1000,5,0),0))</f>
        <v>0</v>
      </c>
      <c r="I291" s="57"/>
      <c r="J291" s="57"/>
      <c r="K291" s="57"/>
      <c r="L291" s="57"/>
      <c r="M291" s="58" t="str">
        <f t="shared" si="46"/>
        <v/>
      </c>
      <c r="N291" s="73"/>
    </row>
    <row r="292" spans="1:14">
      <c r="A292" s="97" t="str">
        <f t="shared" si="44"/>
        <v/>
      </c>
      <c r="B292" s="98" t="str">
        <f t="shared" si="43"/>
        <v/>
      </c>
      <c r="C292" s="141"/>
      <c r="D292" s="137"/>
      <c r="E292" s="100"/>
      <c r="F292" s="57"/>
      <c r="G292" s="58">
        <f t="shared" si="45"/>
        <v>0</v>
      </c>
      <c r="H292" s="58">
        <f>IF(E292="",0,IFERROR(VLOOKUP(E292,档案费管理台账!$D$4:$H$1000,5,0),0))</f>
        <v>0</v>
      </c>
      <c r="I292" s="57"/>
      <c r="J292" s="57"/>
      <c r="K292" s="57"/>
      <c r="L292" s="57"/>
      <c r="M292" s="58" t="str">
        <f t="shared" si="46"/>
        <v/>
      </c>
      <c r="N292" s="73"/>
    </row>
    <row r="293" spans="1:14">
      <c r="A293" s="97" t="str">
        <f t="shared" si="44"/>
        <v/>
      </c>
      <c r="B293" s="98" t="str">
        <f t="shared" si="43"/>
        <v/>
      </c>
      <c r="C293" s="141"/>
      <c r="D293" s="137"/>
      <c r="E293" s="100"/>
      <c r="F293" s="57"/>
      <c r="G293" s="58">
        <f t="shared" si="45"/>
        <v>0</v>
      </c>
      <c r="H293" s="58">
        <f>IF(E293="",0,IFERROR(VLOOKUP(E293,档案费管理台账!$D$4:$H$1000,5,0),0))</f>
        <v>0</v>
      </c>
      <c r="I293" s="57"/>
      <c r="J293" s="57"/>
      <c r="K293" s="57"/>
      <c r="L293" s="57"/>
      <c r="M293" s="58" t="str">
        <f t="shared" si="46"/>
        <v/>
      </c>
      <c r="N293" s="73"/>
    </row>
    <row r="294" spans="1:14">
      <c r="A294" s="97" t="str">
        <f t="shared" si="44"/>
        <v/>
      </c>
      <c r="B294" s="98" t="str">
        <f t="shared" si="43"/>
        <v/>
      </c>
      <c r="C294" s="141"/>
      <c r="D294" s="137"/>
      <c r="E294" s="100"/>
      <c r="F294" s="57"/>
      <c r="G294" s="58">
        <f t="shared" si="45"/>
        <v>0</v>
      </c>
      <c r="H294" s="58">
        <f>IF(E294="",0,IFERROR(VLOOKUP(E294,档案费管理台账!$D$4:$H$1000,5,0),0))</f>
        <v>0</v>
      </c>
      <c r="I294" s="57"/>
      <c r="J294" s="57"/>
      <c r="K294" s="57"/>
      <c r="L294" s="57"/>
      <c r="M294" s="58" t="str">
        <f t="shared" si="46"/>
        <v/>
      </c>
      <c r="N294" s="73"/>
    </row>
    <row r="295" spans="1:14">
      <c r="A295" s="97" t="str">
        <f t="shared" si="44"/>
        <v/>
      </c>
      <c r="B295" s="98" t="str">
        <f t="shared" si="43"/>
        <v/>
      </c>
      <c r="C295" s="141"/>
      <c r="D295" s="137"/>
      <c r="E295" s="100"/>
      <c r="F295" s="57"/>
      <c r="G295" s="58">
        <f t="shared" si="45"/>
        <v>0</v>
      </c>
      <c r="H295" s="58">
        <f>IF(E295="",0,IFERROR(VLOOKUP(E295,档案费管理台账!$D$4:$H$1000,5,0),0))</f>
        <v>0</v>
      </c>
      <c r="I295" s="57"/>
      <c r="J295" s="57"/>
      <c r="K295" s="57"/>
      <c r="L295" s="57"/>
      <c r="M295" s="58" t="str">
        <f t="shared" si="46"/>
        <v/>
      </c>
      <c r="N295" s="73"/>
    </row>
    <row r="296" spans="1:14">
      <c r="A296" s="97" t="str">
        <f t="shared" si="44"/>
        <v/>
      </c>
      <c r="B296" s="98" t="str">
        <f t="shared" si="43"/>
        <v/>
      </c>
      <c r="C296" s="141"/>
      <c r="D296" s="137"/>
      <c r="E296" s="100"/>
      <c r="F296" s="57"/>
      <c r="G296" s="58">
        <f t="shared" si="45"/>
        <v>0</v>
      </c>
      <c r="H296" s="58">
        <f>IF(E296="",0,IFERROR(VLOOKUP(E296,档案费管理台账!$D$4:$H$1000,5,0),0))</f>
        <v>0</v>
      </c>
      <c r="I296" s="57"/>
      <c r="J296" s="57"/>
      <c r="K296" s="57"/>
      <c r="L296" s="57"/>
      <c r="M296" s="58" t="str">
        <f t="shared" si="46"/>
        <v/>
      </c>
      <c r="N296" s="73"/>
    </row>
    <row r="297" spans="1:14">
      <c r="A297" s="97" t="str">
        <f t="shared" si="44"/>
        <v/>
      </c>
      <c r="B297" s="98" t="str">
        <f t="shared" si="43"/>
        <v/>
      </c>
      <c r="C297" s="141"/>
      <c r="D297" s="137"/>
      <c r="E297" s="100"/>
      <c r="F297" s="57"/>
      <c r="G297" s="58">
        <f t="shared" si="45"/>
        <v>0</v>
      </c>
      <c r="H297" s="58">
        <f>IF(E297="",0,IFERROR(VLOOKUP(E297,档案费管理台账!$D$4:$H$1000,5,0),0))</f>
        <v>0</v>
      </c>
      <c r="I297" s="57"/>
      <c r="J297" s="57"/>
      <c r="K297" s="57"/>
      <c r="L297" s="57"/>
      <c r="M297" s="58" t="str">
        <f t="shared" si="46"/>
        <v/>
      </c>
      <c r="N297" s="73"/>
    </row>
    <row r="298" spans="1:14">
      <c r="A298" s="97" t="str">
        <f t="shared" si="44"/>
        <v/>
      </c>
      <c r="B298" s="98" t="str">
        <f t="shared" si="43"/>
        <v/>
      </c>
      <c r="C298" s="141"/>
      <c r="D298" s="137"/>
      <c r="E298" s="100"/>
      <c r="F298" s="57"/>
      <c r="G298" s="58">
        <f t="shared" si="45"/>
        <v>0</v>
      </c>
      <c r="H298" s="58">
        <f>IF(E298="",0,IFERROR(VLOOKUP(E298,档案费管理台账!$D$4:$H$1000,5,0),0))</f>
        <v>0</v>
      </c>
      <c r="I298" s="57"/>
      <c r="J298" s="57"/>
      <c r="K298" s="57"/>
      <c r="L298" s="57"/>
      <c r="M298" s="58" t="str">
        <f t="shared" si="46"/>
        <v/>
      </c>
      <c r="N298" s="73"/>
    </row>
    <row r="299" spans="1:14">
      <c r="A299" s="97" t="str">
        <f t="shared" si="44"/>
        <v/>
      </c>
      <c r="B299" s="98" t="str">
        <f t="shared" si="43"/>
        <v/>
      </c>
      <c r="C299" s="141"/>
      <c r="D299" s="137"/>
      <c r="E299" s="100"/>
      <c r="F299" s="57"/>
      <c r="G299" s="58">
        <f t="shared" si="45"/>
        <v>0</v>
      </c>
      <c r="H299" s="58">
        <f>IF(E299="",0,IFERROR(VLOOKUP(E299,档案费管理台账!$D$4:$H$1000,5,0),0))</f>
        <v>0</v>
      </c>
      <c r="I299" s="57"/>
      <c r="J299" s="57"/>
      <c r="K299" s="57"/>
      <c r="L299" s="57"/>
      <c r="M299" s="58" t="str">
        <f t="shared" si="46"/>
        <v/>
      </c>
      <c r="N299" s="73"/>
    </row>
    <row r="300" spans="1:14">
      <c r="A300" s="97" t="str">
        <f t="shared" si="44"/>
        <v/>
      </c>
      <c r="B300" s="98" t="str">
        <f t="shared" ref="B300:B363" si="47">IF(C300="","",MONTH(C300)&amp;"月")</f>
        <v/>
      </c>
      <c r="C300" s="141"/>
      <c r="D300" s="137"/>
      <c r="E300" s="100"/>
      <c r="F300" s="57"/>
      <c r="G300" s="58">
        <f t="shared" si="45"/>
        <v>0</v>
      </c>
      <c r="H300" s="58">
        <f>IF(E300="",0,IFERROR(VLOOKUP(E300,档案费管理台账!$D$4:$H$1000,5,0),0))</f>
        <v>0</v>
      </c>
      <c r="I300" s="57"/>
      <c r="J300" s="57"/>
      <c r="K300" s="57"/>
      <c r="L300" s="57"/>
      <c r="M300" s="58" t="str">
        <f t="shared" si="46"/>
        <v/>
      </c>
      <c r="N300" s="73"/>
    </row>
    <row r="301" spans="1:14">
      <c r="A301" s="97" t="str">
        <f t="shared" ref="A301:A364" si="48">IF(C301="","",ROW()-42)</f>
        <v/>
      </c>
      <c r="B301" s="98" t="str">
        <f t="shared" si="47"/>
        <v/>
      </c>
      <c r="C301" s="141"/>
      <c r="D301" s="137"/>
      <c r="E301" s="100"/>
      <c r="F301" s="57"/>
      <c r="G301" s="58">
        <f t="shared" ref="G301:G364" si="49">IF(F301="",0,F301*$K$41)</f>
        <v>0</v>
      </c>
      <c r="H301" s="58">
        <f>IF(E301="",0,IFERROR(VLOOKUP(E301,档案费管理台账!$D$4:$H$1000,5,0),0))</f>
        <v>0</v>
      </c>
      <c r="I301" s="57"/>
      <c r="J301" s="57"/>
      <c r="K301" s="57"/>
      <c r="L301" s="57"/>
      <c r="M301" s="58" t="str">
        <f t="shared" ref="M301:M364" si="50">IF(C301="","",ROUND(M300+G301-I301-J301-K301-L301-H301,2))</f>
        <v/>
      </c>
      <c r="N301" s="73"/>
    </row>
    <row r="302" spans="1:14">
      <c r="A302" s="97" t="str">
        <f t="shared" si="48"/>
        <v/>
      </c>
      <c r="B302" s="98" t="str">
        <f t="shared" si="47"/>
        <v/>
      </c>
      <c r="C302" s="141"/>
      <c r="D302" s="137"/>
      <c r="E302" s="100"/>
      <c r="F302" s="57"/>
      <c r="G302" s="58">
        <f t="shared" si="49"/>
        <v>0</v>
      </c>
      <c r="H302" s="58">
        <f>IF(E302="",0,IFERROR(VLOOKUP(E302,档案费管理台账!$D$4:$H$1000,5,0),0))</f>
        <v>0</v>
      </c>
      <c r="I302" s="57"/>
      <c r="J302" s="57"/>
      <c r="K302" s="57"/>
      <c r="L302" s="57"/>
      <c r="M302" s="58" t="str">
        <f t="shared" si="50"/>
        <v/>
      </c>
      <c r="N302" s="73"/>
    </row>
    <row r="303" spans="1:14">
      <c r="A303" s="97" t="str">
        <f t="shared" si="48"/>
        <v/>
      </c>
      <c r="B303" s="98" t="str">
        <f t="shared" si="47"/>
        <v/>
      </c>
      <c r="C303" s="141"/>
      <c r="D303" s="137"/>
      <c r="E303" s="100"/>
      <c r="F303" s="57"/>
      <c r="G303" s="58">
        <f t="shared" si="49"/>
        <v>0</v>
      </c>
      <c r="H303" s="58">
        <f>IF(E303="",0,IFERROR(VLOOKUP(E303,档案费管理台账!$D$4:$H$1000,5,0),0))</f>
        <v>0</v>
      </c>
      <c r="I303" s="57"/>
      <c r="J303" s="57"/>
      <c r="K303" s="57"/>
      <c r="L303" s="57"/>
      <c r="M303" s="58" t="str">
        <f t="shared" si="50"/>
        <v/>
      </c>
      <c r="N303" s="73"/>
    </row>
    <row r="304" spans="1:14">
      <c r="A304" s="97" t="str">
        <f t="shared" si="48"/>
        <v/>
      </c>
      <c r="B304" s="98" t="str">
        <f t="shared" si="47"/>
        <v/>
      </c>
      <c r="C304" s="141"/>
      <c r="D304" s="137"/>
      <c r="E304" s="100"/>
      <c r="F304" s="57"/>
      <c r="G304" s="58">
        <f t="shared" si="49"/>
        <v>0</v>
      </c>
      <c r="H304" s="58">
        <f>IF(E304="",0,IFERROR(VLOOKUP(E304,档案费管理台账!$D$4:$H$1000,5,0),0))</f>
        <v>0</v>
      </c>
      <c r="I304" s="57"/>
      <c r="J304" s="57"/>
      <c r="K304" s="57"/>
      <c r="L304" s="57"/>
      <c r="M304" s="58" t="str">
        <f t="shared" si="50"/>
        <v/>
      </c>
      <c r="N304" s="73"/>
    </row>
    <row r="305" spans="1:14">
      <c r="A305" s="97" t="str">
        <f t="shared" si="48"/>
        <v/>
      </c>
      <c r="B305" s="98" t="str">
        <f t="shared" si="47"/>
        <v/>
      </c>
      <c r="C305" s="141"/>
      <c r="D305" s="137"/>
      <c r="E305" s="100"/>
      <c r="F305" s="57"/>
      <c r="G305" s="58">
        <f t="shared" si="49"/>
        <v>0</v>
      </c>
      <c r="H305" s="58">
        <f>IF(E305="",0,IFERROR(VLOOKUP(E305,档案费管理台账!$D$4:$H$1000,5,0),0))</f>
        <v>0</v>
      </c>
      <c r="I305" s="57"/>
      <c r="J305" s="57"/>
      <c r="K305" s="57"/>
      <c r="L305" s="57"/>
      <c r="M305" s="58" t="str">
        <f t="shared" si="50"/>
        <v/>
      </c>
      <c r="N305" s="73"/>
    </row>
    <row r="306" spans="1:14">
      <c r="A306" s="97" t="str">
        <f t="shared" si="48"/>
        <v/>
      </c>
      <c r="B306" s="98" t="str">
        <f t="shared" si="47"/>
        <v/>
      </c>
      <c r="C306" s="141"/>
      <c r="D306" s="137"/>
      <c r="E306" s="100"/>
      <c r="F306" s="57"/>
      <c r="G306" s="58">
        <f t="shared" si="49"/>
        <v>0</v>
      </c>
      <c r="H306" s="58">
        <f>IF(E306="",0,IFERROR(VLOOKUP(E306,档案费管理台账!$D$4:$H$1000,5,0),0))</f>
        <v>0</v>
      </c>
      <c r="I306" s="57"/>
      <c r="J306" s="57"/>
      <c r="K306" s="57"/>
      <c r="L306" s="57"/>
      <c r="M306" s="58" t="str">
        <f t="shared" si="50"/>
        <v/>
      </c>
      <c r="N306" s="73"/>
    </row>
    <row r="307" spans="1:14">
      <c r="A307" s="97" t="str">
        <f t="shared" si="48"/>
        <v/>
      </c>
      <c r="B307" s="98" t="str">
        <f t="shared" si="47"/>
        <v/>
      </c>
      <c r="C307" s="141"/>
      <c r="D307" s="137"/>
      <c r="E307" s="100"/>
      <c r="F307" s="57"/>
      <c r="G307" s="58">
        <f t="shared" si="49"/>
        <v>0</v>
      </c>
      <c r="H307" s="58">
        <f>IF(E307="",0,IFERROR(VLOOKUP(E307,档案费管理台账!$D$4:$H$1000,5,0),0))</f>
        <v>0</v>
      </c>
      <c r="I307" s="57"/>
      <c r="J307" s="57"/>
      <c r="K307" s="57"/>
      <c r="L307" s="57"/>
      <c r="M307" s="58" t="str">
        <f t="shared" si="50"/>
        <v/>
      </c>
      <c r="N307" s="73"/>
    </row>
    <row r="308" spans="1:14">
      <c r="A308" s="97" t="str">
        <f t="shared" si="48"/>
        <v/>
      </c>
      <c r="B308" s="98" t="str">
        <f t="shared" si="47"/>
        <v/>
      </c>
      <c r="C308" s="141"/>
      <c r="D308" s="137"/>
      <c r="E308" s="100"/>
      <c r="F308" s="57"/>
      <c r="G308" s="58">
        <f t="shared" si="49"/>
        <v>0</v>
      </c>
      <c r="H308" s="58">
        <f>IF(E308="",0,IFERROR(VLOOKUP(E308,档案费管理台账!$D$4:$H$1000,5,0),0))</f>
        <v>0</v>
      </c>
      <c r="I308" s="57"/>
      <c r="J308" s="57"/>
      <c r="K308" s="57"/>
      <c r="L308" s="57"/>
      <c r="M308" s="58" t="str">
        <f t="shared" si="50"/>
        <v/>
      </c>
      <c r="N308" s="73"/>
    </row>
    <row r="309" spans="1:14">
      <c r="A309" s="97" t="str">
        <f t="shared" si="48"/>
        <v/>
      </c>
      <c r="B309" s="98" t="str">
        <f t="shared" si="47"/>
        <v/>
      </c>
      <c r="C309" s="141"/>
      <c r="D309" s="137"/>
      <c r="E309" s="100"/>
      <c r="F309" s="57"/>
      <c r="G309" s="58">
        <f t="shared" si="49"/>
        <v>0</v>
      </c>
      <c r="H309" s="58">
        <f>IF(E309="",0,IFERROR(VLOOKUP(E309,档案费管理台账!$D$4:$H$1000,5,0),0))</f>
        <v>0</v>
      </c>
      <c r="I309" s="57"/>
      <c r="J309" s="57"/>
      <c r="K309" s="57"/>
      <c r="L309" s="57"/>
      <c r="M309" s="58" t="str">
        <f t="shared" si="50"/>
        <v/>
      </c>
      <c r="N309" s="73"/>
    </row>
    <row r="310" spans="1:14">
      <c r="A310" s="97" t="str">
        <f t="shared" si="48"/>
        <v/>
      </c>
      <c r="B310" s="98" t="str">
        <f t="shared" si="47"/>
        <v/>
      </c>
      <c r="C310" s="141"/>
      <c r="D310" s="137"/>
      <c r="E310" s="100"/>
      <c r="F310" s="57"/>
      <c r="G310" s="58">
        <f t="shared" si="49"/>
        <v>0</v>
      </c>
      <c r="H310" s="58">
        <f>IF(E310="",0,IFERROR(VLOOKUP(E310,档案费管理台账!$D$4:$H$1000,5,0),0))</f>
        <v>0</v>
      </c>
      <c r="I310" s="57"/>
      <c r="J310" s="57"/>
      <c r="K310" s="57"/>
      <c r="L310" s="57"/>
      <c r="M310" s="58" t="str">
        <f t="shared" si="50"/>
        <v/>
      </c>
      <c r="N310" s="73"/>
    </row>
    <row r="311" spans="1:14">
      <c r="A311" s="97" t="str">
        <f t="shared" si="48"/>
        <v/>
      </c>
      <c r="B311" s="98" t="str">
        <f t="shared" si="47"/>
        <v/>
      </c>
      <c r="C311" s="141"/>
      <c r="D311" s="137"/>
      <c r="E311" s="100"/>
      <c r="F311" s="57"/>
      <c r="G311" s="58">
        <f t="shared" si="49"/>
        <v>0</v>
      </c>
      <c r="H311" s="58">
        <f>IF(E311="",0,IFERROR(VLOOKUP(E311,档案费管理台账!$D$4:$H$1000,5,0),0))</f>
        <v>0</v>
      </c>
      <c r="I311" s="57"/>
      <c r="J311" s="57"/>
      <c r="K311" s="57"/>
      <c r="L311" s="57"/>
      <c r="M311" s="58" t="str">
        <f t="shared" si="50"/>
        <v/>
      </c>
      <c r="N311" s="73"/>
    </row>
    <row r="312" spans="1:14">
      <c r="A312" s="97" t="str">
        <f t="shared" si="48"/>
        <v/>
      </c>
      <c r="B312" s="98" t="str">
        <f t="shared" si="47"/>
        <v/>
      </c>
      <c r="C312" s="141"/>
      <c r="D312" s="137"/>
      <c r="E312" s="100"/>
      <c r="F312" s="57"/>
      <c r="G312" s="58">
        <f t="shared" si="49"/>
        <v>0</v>
      </c>
      <c r="H312" s="58">
        <f>IF(E312="",0,IFERROR(VLOOKUP(E312,档案费管理台账!$D$4:$H$1000,5,0),0))</f>
        <v>0</v>
      </c>
      <c r="I312" s="57"/>
      <c r="J312" s="57"/>
      <c r="K312" s="57"/>
      <c r="L312" s="57"/>
      <c r="M312" s="58" t="str">
        <f t="shared" si="50"/>
        <v/>
      </c>
      <c r="N312" s="73"/>
    </row>
    <row r="313" spans="1:14">
      <c r="A313" s="97" t="str">
        <f t="shared" si="48"/>
        <v/>
      </c>
      <c r="B313" s="98" t="str">
        <f t="shared" si="47"/>
        <v/>
      </c>
      <c r="C313" s="141"/>
      <c r="D313" s="137"/>
      <c r="E313" s="100"/>
      <c r="F313" s="57"/>
      <c r="G313" s="58">
        <f t="shared" si="49"/>
        <v>0</v>
      </c>
      <c r="H313" s="58">
        <f>IF(E313="",0,IFERROR(VLOOKUP(E313,档案费管理台账!$D$4:$H$1000,5,0),0))</f>
        <v>0</v>
      </c>
      <c r="I313" s="57"/>
      <c r="J313" s="57"/>
      <c r="K313" s="57"/>
      <c r="L313" s="57"/>
      <c r="M313" s="58" t="str">
        <f t="shared" si="50"/>
        <v/>
      </c>
      <c r="N313" s="73"/>
    </row>
    <row r="314" spans="1:14">
      <c r="A314" s="97" t="str">
        <f t="shared" si="48"/>
        <v/>
      </c>
      <c r="B314" s="98" t="str">
        <f t="shared" si="47"/>
        <v/>
      </c>
      <c r="C314" s="141"/>
      <c r="D314" s="137"/>
      <c r="E314" s="100"/>
      <c r="F314" s="57"/>
      <c r="G314" s="58">
        <f t="shared" si="49"/>
        <v>0</v>
      </c>
      <c r="H314" s="58">
        <f>IF(E314="",0,IFERROR(VLOOKUP(E314,档案费管理台账!$D$4:$H$1000,5,0),0))</f>
        <v>0</v>
      </c>
      <c r="I314" s="57"/>
      <c r="J314" s="57"/>
      <c r="K314" s="57"/>
      <c r="L314" s="57"/>
      <c r="M314" s="58" t="str">
        <f t="shared" si="50"/>
        <v/>
      </c>
      <c r="N314" s="73"/>
    </row>
    <row r="315" spans="1:14">
      <c r="A315" s="97" t="str">
        <f t="shared" si="48"/>
        <v/>
      </c>
      <c r="B315" s="98" t="str">
        <f t="shared" si="47"/>
        <v/>
      </c>
      <c r="C315" s="141"/>
      <c r="D315" s="137"/>
      <c r="E315" s="100"/>
      <c r="F315" s="57"/>
      <c r="G315" s="58">
        <f t="shared" si="49"/>
        <v>0</v>
      </c>
      <c r="H315" s="58">
        <f>IF(E315="",0,IFERROR(VLOOKUP(E315,档案费管理台账!$D$4:$H$1000,5,0),0))</f>
        <v>0</v>
      </c>
      <c r="I315" s="57"/>
      <c r="J315" s="57"/>
      <c r="K315" s="57"/>
      <c r="L315" s="57"/>
      <c r="M315" s="58" t="str">
        <f t="shared" si="50"/>
        <v/>
      </c>
      <c r="N315" s="73"/>
    </row>
    <row r="316" spans="1:14">
      <c r="A316" s="97" t="str">
        <f t="shared" si="48"/>
        <v/>
      </c>
      <c r="B316" s="98" t="str">
        <f t="shared" si="47"/>
        <v/>
      </c>
      <c r="C316" s="141"/>
      <c r="D316" s="137"/>
      <c r="E316" s="100"/>
      <c r="F316" s="57"/>
      <c r="G316" s="58">
        <f t="shared" si="49"/>
        <v>0</v>
      </c>
      <c r="H316" s="58">
        <f>IF(E316="",0,IFERROR(VLOOKUP(E316,档案费管理台账!$D$4:$H$1000,5,0),0))</f>
        <v>0</v>
      </c>
      <c r="I316" s="57"/>
      <c r="J316" s="57"/>
      <c r="K316" s="57"/>
      <c r="L316" s="57"/>
      <c r="M316" s="58" t="str">
        <f t="shared" si="50"/>
        <v/>
      </c>
      <c r="N316" s="73"/>
    </row>
    <row r="317" spans="1:14">
      <c r="A317" s="97" t="str">
        <f t="shared" si="48"/>
        <v/>
      </c>
      <c r="B317" s="98" t="str">
        <f t="shared" si="47"/>
        <v/>
      </c>
      <c r="C317" s="141"/>
      <c r="D317" s="137"/>
      <c r="E317" s="100"/>
      <c r="F317" s="57"/>
      <c r="G317" s="58">
        <f t="shared" si="49"/>
        <v>0</v>
      </c>
      <c r="H317" s="58">
        <f>IF(E317="",0,IFERROR(VLOOKUP(E317,档案费管理台账!$D$4:$H$1000,5,0),0))</f>
        <v>0</v>
      </c>
      <c r="I317" s="57"/>
      <c r="J317" s="57"/>
      <c r="K317" s="57"/>
      <c r="L317" s="57"/>
      <c r="M317" s="58" t="str">
        <f t="shared" si="50"/>
        <v/>
      </c>
      <c r="N317" s="73"/>
    </row>
    <row r="318" spans="1:14">
      <c r="A318" s="97" t="str">
        <f t="shared" si="48"/>
        <v/>
      </c>
      <c r="B318" s="98" t="str">
        <f t="shared" si="47"/>
        <v/>
      </c>
      <c r="C318" s="141"/>
      <c r="D318" s="137"/>
      <c r="E318" s="100"/>
      <c r="F318" s="57"/>
      <c r="G318" s="58">
        <f t="shared" si="49"/>
        <v>0</v>
      </c>
      <c r="H318" s="58">
        <f>IF(E318="",0,IFERROR(VLOOKUP(E318,档案费管理台账!$D$4:$H$1000,5,0),0))</f>
        <v>0</v>
      </c>
      <c r="I318" s="57"/>
      <c r="J318" s="57"/>
      <c r="K318" s="57"/>
      <c r="L318" s="57"/>
      <c r="M318" s="58" t="str">
        <f t="shared" si="50"/>
        <v/>
      </c>
      <c r="N318" s="73"/>
    </row>
    <row r="319" spans="1:14">
      <c r="A319" s="97" t="str">
        <f t="shared" si="48"/>
        <v/>
      </c>
      <c r="B319" s="98" t="str">
        <f t="shared" si="47"/>
        <v/>
      </c>
      <c r="C319" s="141"/>
      <c r="D319" s="137"/>
      <c r="E319" s="100"/>
      <c r="F319" s="57"/>
      <c r="G319" s="58">
        <f t="shared" si="49"/>
        <v>0</v>
      </c>
      <c r="H319" s="58">
        <f>IF(E319="",0,IFERROR(VLOOKUP(E319,档案费管理台账!$D$4:$H$1000,5,0),0))</f>
        <v>0</v>
      </c>
      <c r="I319" s="57"/>
      <c r="J319" s="57"/>
      <c r="K319" s="57"/>
      <c r="L319" s="57"/>
      <c r="M319" s="58" t="str">
        <f t="shared" si="50"/>
        <v/>
      </c>
      <c r="N319" s="73"/>
    </row>
    <row r="320" spans="1:14">
      <c r="A320" s="97" t="str">
        <f t="shared" si="48"/>
        <v/>
      </c>
      <c r="B320" s="98" t="str">
        <f t="shared" si="47"/>
        <v/>
      </c>
      <c r="C320" s="141"/>
      <c r="D320" s="137"/>
      <c r="E320" s="100"/>
      <c r="F320" s="57"/>
      <c r="G320" s="58">
        <f t="shared" si="49"/>
        <v>0</v>
      </c>
      <c r="H320" s="58">
        <f>IF(E320="",0,IFERROR(VLOOKUP(E320,档案费管理台账!$D$4:$H$1000,5,0),0))</f>
        <v>0</v>
      </c>
      <c r="I320" s="57"/>
      <c r="J320" s="57"/>
      <c r="K320" s="57"/>
      <c r="L320" s="57"/>
      <c r="M320" s="58" t="str">
        <f t="shared" si="50"/>
        <v/>
      </c>
      <c r="N320" s="73"/>
    </row>
    <row r="321" spans="1:14">
      <c r="A321" s="97" t="str">
        <f t="shared" si="48"/>
        <v/>
      </c>
      <c r="B321" s="98" t="str">
        <f t="shared" si="47"/>
        <v/>
      </c>
      <c r="C321" s="141"/>
      <c r="D321" s="137"/>
      <c r="E321" s="100"/>
      <c r="F321" s="57"/>
      <c r="G321" s="58">
        <f t="shared" si="49"/>
        <v>0</v>
      </c>
      <c r="H321" s="58">
        <f>IF(E321="",0,IFERROR(VLOOKUP(E321,档案费管理台账!$D$4:$H$1000,5,0),0))</f>
        <v>0</v>
      </c>
      <c r="I321" s="57"/>
      <c r="J321" s="57"/>
      <c r="K321" s="57"/>
      <c r="L321" s="57"/>
      <c r="M321" s="58" t="str">
        <f t="shared" si="50"/>
        <v/>
      </c>
      <c r="N321" s="73"/>
    </row>
    <row r="322" spans="1:14">
      <c r="A322" s="97" t="str">
        <f t="shared" si="48"/>
        <v/>
      </c>
      <c r="B322" s="98" t="str">
        <f t="shared" si="47"/>
        <v/>
      </c>
      <c r="C322" s="141"/>
      <c r="D322" s="137"/>
      <c r="E322" s="100"/>
      <c r="F322" s="57"/>
      <c r="G322" s="58">
        <f t="shared" si="49"/>
        <v>0</v>
      </c>
      <c r="H322" s="58">
        <f>IF(E322="",0,IFERROR(VLOOKUP(E322,档案费管理台账!$D$4:$H$1000,5,0),0))</f>
        <v>0</v>
      </c>
      <c r="I322" s="57"/>
      <c r="J322" s="57"/>
      <c r="K322" s="57"/>
      <c r="L322" s="57"/>
      <c r="M322" s="58" t="str">
        <f t="shared" si="50"/>
        <v/>
      </c>
      <c r="N322" s="73"/>
    </row>
    <row r="323" spans="1:14">
      <c r="A323" s="97" t="str">
        <f t="shared" si="48"/>
        <v/>
      </c>
      <c r="B323" s="98" t="str">
        <f t="shared" si="47"/>
        <v/>
      </c>
      <c r="C323" s="141"/>
      <c r="D323" s="137"/>
      <c r="E323" s="100"/>
      <c r="F323" s="57"/>
      <c r="G323" s="58">
        <f t="shared" si="49"/>
        <v>0</v>
      </c>
      <c r="H323" s="58">
        <f>IF(E323="",0,IFERROR(VLOOKUP(E323,档案费管理台账!$D$4:$H$1000,5,0),0))</f>
        <v>0</v>
      </c>
      <c r="I323" s="57"/>
      <c r="J323" s="57"/>
      <c r="K323" s="57"/>
      <c r="L323" s="57"/>
      <c r="M323" s="58" t="str">
        <f t="shared" si="50"/>
        <v/>
      </c>
      <c r="N323" s="73"/>
    </row>
    <row r="324" spans="1:14">
      <c r="A324" s="97" t="str">
        <f t="shared" si="48"/>
        <v/>
      </c>
      <c r="B324" s="98" t="str">
        <f t="shared" si="47"/>
        <v/>
      </c>
      <c r="C324" s="141"/>
      <c r="D324" s="137"/>
      <c r="E324" s="100"/>
      <c r="F324" s="57"/>
      <c r="G324" s="58">
        <f t="shared" si="49"/>
        <v>0</v>
      </c>
      <c r="H324" s="58">
        <f>IF(E324="",0,IFERROR(VLOOKUP(E324,档案费管理台账!$D$4:$H$1000,5,0),0))</f>
        <v>0</v>
      </c>
      <c r="I324" s="57"/>
      <c r="J324" s="57"/>
      <c r="K324" s="57"/>
      <c r="L324" s="57"/>
      <c r="M324" s="58" t="str">
        <f t="shared" si="50"/>
        <v/>
      </c>
      <c r="N324" s="73"/>
    </row>
    <row r="325" spans="1:14">
      <c r="A325" s="97" t="str">
        <f t="shared" si="48"/>
        <v/>
      </c>
      <c r="B325" s="98" t="str">
        <f t="shared" si="47"/>
        <v/>
      </c>
      <c r="C325" s="141"/>
      <c r="D325" s="137"/>
      <c r="E325" s="100"/>
      <c r="F325" s="57"/>
      <c r="G325" s="58">
        <f t="shared" si="49"/>
        <v>0</v>
      </c>
      <c r="H325" s="58">
        <f>IF(E325="",0,IFERROR(VLOOKUP(E325,档案费管理台账!$D$4:$H$1000,5,0),0))</f>
        <v>0</v>
      </c>
      <c r="I325" s="57"/>
      <c r="J325" s="57"/>
      <c r="K325" s="57"/>
      <c r="L325" s="57"/>
      <c r="M325" s="58" t="str">
        <f t="shared" si="50"/>
        <v/>
      </c>
      <c r="N325" s="73"/>
    </row>
    <row r="326" spans="1:14">
      <c r="A326" s="97" t="str">
        <f t="shared" si="48"/>
        <v/>
      </c>
      <c r="B326" s="98" t="str">
        <f t="shared" si="47"/>
        <v/>
      </c>
      <c r="C326" s="141"/>
      <c r="D326" s="137"/>
      <c r="E326" s="100"/>
      <c r="F326" s="57"/>
      <c r="G326" s="58">
        <f t="shared" si="49"/>
        <v>0</v>
      </c>
      <c r="H326" s="58">
        <f>IF(E326="",0,IFERROR(VLOOKUP(E326,档案费管理台账!$D$4:$H$1000,5,0),0))</f>
        <v>0</v>
      </c>
      <c r="I326" s="57"/>
      <c r="J326" s="57"/>
      <c r="K326" s="57"/>
      <c r="L326" s="57"/>
      <c r="M326" s="58" t="str">
        <f t="shared" si="50"/>
        <v/>
      </c>
      <c r="N326" s="73"/>
    </row>
    <row r="327" spans="1:14">
      <c r="A327" s="97" t="str">
        <f t="shared" si="48"/>
        <v/>
      </c>
      <c r="B327" s="98" t="str">
        <f t="shared" si="47"/>
        <v/>
      </c>
      <c r="C327" s="141"/>
      <c r="D327" s="137"/>
      <c r="E327" s="100"/>
      <c r="F327" s="57"/>
      <c r="G327" s="58">
        <f t="shared" si="49"/>
        <v>0</v>
      </c>
      <c r="H327" s="58">
        <f>IF(E327="",0,IFERROR(VLOOKUP(E327,档案费管理台账!$D$4:$H$1000,5,0),0))</f>
        <v>0</v>
      </c>
      <c r="I327" s="57"/>
      <c r="J327" s="57"/>
      <c r="K327" s="57"/>
      <c r="L327" s="57"/>
      <c r="M327" s="58" t="str">
        <f t="shared" si="50"/>
        <v/>
      </c>
      <c r="N327" s="73"/>
    </row>
    <row r="328" spans="1:14">
      <c r="A328" s="97" t="str">
        <f t="shared" si="48"/>
        <v/>
      </c>
      <c r="B328" s="98" t="str">
        <f t="shared" si="47"/>
        <v/>
      </c>
      <c r="C328" s="141"/>
      <c r="D328" s="137"/>
      <c r="E328" s="100"/>
      <c r="F328" s="57"/>
      <c r="G328" s="58">
        <f t="shared" si="49"/>
        <v>0</v>
      </c>
      <c r="H328" s="58">
        <f>IF(E328="",0,IFERROR(VLOOKUP(E328,档案费管理台账!$D$4:$H$1000,5,0),0))</f>
        <v>0</v>
      </c>
      <c r="I328" s="57"/>
      <c r="J328" s="57"/>
      <c r="K328" s="57"/>
      <c r="L328" s="57"/>
      <c r="M328" s="58" t="str">
        <f t="shared" si="50"/>
        <v/>
      </c>
      <c r="N328" s="73"/>
    </row>
    <row r="329" spans="1:14">
      <c r="A329" s="97" t="str">
        <f t="shared" si="48"/>
        <v/>
      </c>
      <c r="B329" s="98" t="str">
        <f t="shared" si="47"/>
        <v/>
      </c>
      <c r="C329" s="141"/>
      <c r="D329" s="137"/>
      <c r="E329" s="100"/>
      <c r="F329" s="57"/>
      <c r="G329" s="58">
        <f t="shared" si="49"/>
        <v>0</v>
      </c>
      <c r="H329" s="58">
        <f>IF(E329="",0,IFERROR(VLOOKUP(E329,档案费管理台账!$D$4:$H$1000,5,0),0))</f>
        <v>0</v>
      </c>
      <c r="I329" s="57"/>
      <c r="J329" s="57"/>
      <c r="K329" s="57"/>
      <c r="L329" s="57"/>
      <c r="M329" s="58" t="str">
        <f t="shared" si="50"/>
        <v/>
      </c>
      <c r="N329" s="73"/>
    </row>
    <row r="330" spans="1:14">
      <c r="A330" s="97" t="str">
        <f t="shared" si="48"/>
        <v/>
      </c>
      <c r="B330" s="98" t="str">
        <f t="shared" si="47"/>
        <v/>
      </c>
      <c r="C330" s="141"/>
      <c r="D330" s="137"/>
      <c r="E330" s="100"/>
      <c r="F330" s="57"/>
      <c r="G330" s="58">
        <f t="shared" si="49"/>
        <v>0</v>
      </c>
      <c r="H330" s="58">
        <f>IF(E330="",0,IFERROR(VLOOKUP(E330,档案费管理台账!$D$4:$H$1000,5,0),0))</f>
        <v>0</v>
      </c>
      <c r="I330" s="57"/>
      <c r="J330" s="57"/>
      <c r="K330" s="57"/>
      <c r="L330" s="57"/>
      <c r="M330" s="58" t="str">
        <f t="shared" si="50"/>
        <v/>
      </c>
      <c r="N330" s="73"/>
    </row>
    <row r="331" spans="1:14">
      <c r="A331" s="97" t="str">
        <f t="shared" si="48"/>
        <v/>
      </c>
      <c r="B331" s="98" t="str">
        <f t="shared" si="47"/>
        <v/>
      </c>
      <c r="C331" s="141"/>
      <c r="D331" s="137"/>
      <c r="E331" s="100"/>
      <c r="F331" s="57"/>
      <c r="G331" s="58">
        <f t="shared" si="49"/>
        <v>0</v>
      </c>
      <c r="H331" s="58">
        <f>IF(E331="",0,IFERROR(VLOOKUP(E331,档案费管理台账!$D$4:$H$1000,5,0),0))</f>
        <v>0</v>
      </c>
      <c r="I331" s="57"/>
      <c r="J331" s="57"/>
      <c r="K331" s="57"/>
      <c r="L331" s="57"/>
      <c r="M331" s="58" t="str">
        <f t="shared" si="50"/>
        <v/>
      </c>
      <c r="N331" s="73"/>
    </row>
    <row r="332" spans="1:14">
      <c r="A332" s="97" t="str">
        <f t="shared" si="48"/>
        <v/>
      </c>
      <c r="B332" s="98" t="str">
        <f t="shared" si="47"/>
        <v/>
      </c>
      <c r="C332" s="141"/>
      <c r="D332" s="137"/>
      <c r="E332" s="100"/>
      <c r="F332" s="57"/>
      <c r="G332" s="58">
        <f t="shared" si="49"/>
        <v>0</v>
      </c>
      <c r="H332" s="58">
        <f>IF(E332="",0,IFERROR(VLOOKUP(E332,档案费管理台账!$D$4:$H$1000,5,0),0))</f>
        <v>0</v>
      </c>
      <c r="I332" s="57"/>
      <c r="J332" s="57"/>
      <c r="K332" s="57"/>
      <c r="L332" s="57"/>
      <c r="M332" s="58" t="str">
        <f t="shared" si="50"/>
        <v/>
      </c>
      <c r="N332" s="73"/>
    </row>
    <row r="333" spans="1:14">
      <c r="A333" s="97" t="str">
        <f t="shared" si="48"/>
        <v/>
      </c>
      <c r="B333" s="98" t="str">
        <f t="shared" si="47"/>
        <v/>
      </c>
      <c r="C333" s="141"/>
      <c r="D333" s="137"/>
      <c r="E333" s="100"/>
      <c r="F333" s="57"/>
      <c r="G333" s="58">
        <f t="shared" si="49"/>
        <v>0</v>
      </c>
      <c r="H333" s="58">
        <f>IF(E333="",0,IFERROR(VLOOKUP(E333,档案费管理台账!$D$4:$H$1000,5,0),0))</f>
        <v>0</v>
      </c>
      <c r="I333" s="57"/>
      <c r="J333" s="57"/>
      <c r="K333" s="57"/>
      <c r="L333" s="57"/>
      <c r="M333" s="58" t="str">
        <f t="shared" si="50"/>
        <v/>
      </c>
      <c r="N333" s="73"/>
    </row>
    <row r="334" spans="1:14">
      <c r="A334" s="97" t="str">
        <f t="shared" si="48"/>
        <v/>
      </c>
      <c r="B334" s="98" t="str">
        <f t="shared" si="47"/>
        <v/>
      </c>
      <c r="C334" s="141"/>
      <c r="D334" s="137"/>
      <c r="E334" s="100"/>
      <c r="F334" s="57"/>
      <c r="G334" s="58">
        <f t="shared" si="49"/>
        <v>0</v>
      </c>
      <c r="H334" s="58">
        <f>IF(E334="",0,IFERROR(VLOOKUP(E334,档案费管理台账!$D$4:$H$1000,5,0),0))</f>
        <v>0</v>
      </c>
      <c r="I334" s="57"/>
      <c r="J334" s="57"/>
      <c r="K334" s="57"/>
      <c r="L334" s="57"/>
      <c r="M334" s="58" t="str">
        <f t="shared" si="50"/>
        <v/>
      </c>
      <c r="N334" s="73"/>
    </row>
    <row r="335" spans="1:14">
      <c r="A335" s="97" t="str">
        <f t="shared" si="48"/>
        <v/>
      </c>
      <c r="B335" s="98" t="str">
        <f t="shared" si="47"/>
        <v/>
      </c>
      <c r="C335" s="141"/>
      <c r="D335" s="137"/>
      <c r="E335" s="100"/>
      <c r="F335" s="57"/>
      <c r="G335" s="58">
        <f t="shared" si="49"/>
        <v>0</v>
      </c>
      <c r="H335" s="58">
        <f>IF(E335="",0,IFERROR(VLOOKUP(E335,档案费管理台账!$D$4:$H$1000,5,0),0))</f>
        <v>0</v>
      </c>
      <c r="I335" s="57"/>
      <c r="J335" s="57"/>
      <c r="K335" s="57"/>
      <c r="L335" s="57"/>
      <c r="M335" s="58" t="str">
        <f t="shared" si="50"/>
        <v/>
      </c>
      <c r="N335" s="73"/>
    </row>
    <row r="336" spans="1:14">
      <c r="A336" s="97" t="str">
        <f t="shared" si="48"/>
        <v/>
      </c>
      <c r="B336" s="98" t="str">
        <f t="shared" si="47"/>
        <v/>
      </c>
      <c r="C336" s="141"/>
      <c r="D336" s="137"/>
      <c r="E336" s="100"/>
      <c r="F336" s="57"/>
      <c r="G336" s="58">
        <f t="shared" si="49"/>
        <v>0</v>
      </c>
      <c r="H336" s="58">
        <f>IF(E336="",0,IFERROR(VLOOKUP(E336,档案费管理台账!$D$4:$H$1000,5,0),0))</f>
        <v>0</v>
      </c>
      <c r="I336" s="57"/>
      <c r="J336" s="57"/>
      <c r="K336" s="57"/>
      <c r="L336" s="57"/>
      <c r="M336" s="58" t="str">
        <f t="shared" si="50"/>
        <v/>
      </c>
      <c r="N336" s="73"/>
    </row>
    <row r="337" spans="1:14">
      <c r="A337" s="97" t="str">
        <f t="shared" si="48"/>
        <v/>
      </c>
      <c r="B337" s="98" t="str">
        <f t="shared" si="47"/>
        <v/>
      </c>
      <c r="C337" s="141"/>
      <c r="D337" s="137"/>
      <c r="E337" s="100"/>
      <c r="F337" s="57"/>
      <c r="G337" s="58">
        <f t="shared" si="49"/>
        <v>0</v>
      </c>
      <c r="H337" s="58">
        <f>IF(E337="",0,IFERROR(VLOOKUP(E337,档案费管理台账!$D$4:$H$1000,5,0),0))</f>
        <v>0</v>
      </c>
      <c r="I337" s="57"/>
      <c r="J337" s="57"/>
      <c r="K337" s="57"/>
      <c r="L337" s="57"/>
      <c r="M337" s="58" t="str">
        <f t="shared" si="50"/>
        <v/>
      </c>
      <c r="N337" s="73"/>
    </row>
    <row r="338" spans="1:14">
      <c r="A338" s="97" t="str">
        <f t="shared" si="48"/>
        <v/>
      </c>
      <c r="B338" s="98" t="str">
        <f t="shared" si="47"/>
        <v/>
      </c>
      <c r="C338" s="141"/>
      <c r="D338" s="137"/>
      <c r="E338" s="100"/>
      <c r="F338" s="57"/>
      <c r="G338" s="58">
        <f t="shared" si="49"/>
        <v>0</v>
      </c>
      <c r="H338" s="58">
        <f>IF(E338="",0,IFERROR(VLOOKUP(E338,档案费管理台账!$D$4:$H$1000,5,0),0))</f>
        <v>0</v>
      </c>
      <c r="I338" s="57"/>
      <c r="J338" s="57"/>
      <c r="K338" s="57"/>
      <c r="L338" s="57"/>
      <c r="M338" s="58" t="str">
        <f t="shared" si="50"/>
        <v/>
      </c>
      <c r="N338" s="73"/>
    </row>
    <row r="339" spans="1:14">
      <c r="A339" s="97" t="str">
        <f t="shared" si="48"/>
        <v/>
      </c>
      <c r="B339" s="98" t="str">
        <f t="shared" si="47"/>
        <v/>
      </c>
      <c r="C339" s="141"/>
      <c r="D339" s="137"/>
      <c r="E339" s="100"/>
      <c r="F339" s="57"/>
      <c r="G339" s="58">
        <f t="shared" si="49"/>
        <v>0</v>
      </c>
      <c r="H339" s="58">
        <f>IF(E339="",0,IFERROR(VLOOKUP(E339,档案费管理台账!$D$4:$H$1000,5,0),0))</f>
        <v>0</v>
      </c>
      <c r="I339" s="57"/>
      <c r="J339" s="57"/>
      <c r="K339" s="57"/>
      <c r="L339" s="57"/>
      <c r="M339" s="58" t="str">
        <f t="shared" si="50"/>
        <v/>
      </c>
      <c r="N339" s="73"/>
    </row>
    <row r="340" spans="1:14">
      <c r="A340" s="97" t="str">
        <f t="shared" si="48"/>
        <v/>
      </c>
      <c r="B340" s="98" t="str">
        <f t="shared" si="47"/>
        <v/>
      </c>
      <c r="C340" s="141"/>
      <c r="D340" s="137"/>
      <c r="E340" s="100"/>
      <c r="F340" s="57"/>
      <c r="G340" s="58">
        <f t="shared" si="49"/>
        <v>0</v>
      </c>
      <c r="H340" s="58">
        <f>IF(E340="",0,IFERROR(VLOOKUP(E340,档案费管理台账!$D$4:$H$1000,5,0),0))</f>
        <v>0</v>
      </c>
      <c r="I340" s="57"/>
      <c r="J340" s="57"/>
      <c r="K340" s="57"/>
      <c r="L340" s="57"/>
      <c r="M340" s="58" t="str">
        <f t="shared" si="50"/>
        <v/>
      </c>
      <c r="N340" s="73"/>
    </row>
    <row r="341" spans="1:14">
      <c r="A341" s="97" t="str">
        <f t="shared" si="48"/>
        <v/>
      </c>
      <c r="B341" s="98" t="str">
        <f t="shared" si="47"/>
        <v/>
      </c>
      <c r="C341" s="141"/>
      <c r="D341" s="137"/>
      <c r="E341" s="100"/>
      <c r="F341" s="57"/>
      <c r="G341" s="58">
        <f t="shared" si="49"/>
        <v>0</v>
      </c>
      <c r="H341" s="58">
        <f>IF(E341="",0,IFERROR(VLOOKUP(E341,档案费管理台账!$D$4:$H$1000,5,0),0))</f>
        <v>0</v>
      </c>
      <c r="I341" s="57"/>
      <c r="J341" s="57"/>
      <c r="K341" s="57"/>
      <c r="L341" s="57"/>
      <c r="M341" s="58" t="str">
        <f t="shared" si="50"/>
        <v/>
      </c>
      <c r="N341" s="73"/>
    </row>
    <row r="342" spans="1:14">
      <c r="A342" s="97" t="str">
        <f t="shared" si="48"/>
        <v/>
      </c>
      <c r="B342" s="98" t="str">
        <f t="shared" si="47"/>
        <v/>
      </c>
      <c r="C342" s="141"/>
      <c r="D342" s="137"/>
      <c r="E342" s="100"/>
      <c r="F342" s="57"/>
      <c r="G342" s="58">
        <f t="shared" si="49"/>
        <v>0</v>
      </c>
      <c r="H342" s="58">
        <f>IF(E342="",0,IFERROR(VLOOKUP(E342,档案费管理台账!$D$4:$H$1000,5,0),0))</f>
        <v>0</v>
      </c>
      <c r="I342" s="57"/>
      <c r="J342" s="57"/>
      <c r="K342" s="57"/>
      <c r="L342" s="57"/>
      <c r="M342" s="58" t="str">
        <f t="shared" si="50"/>
        <v/>
      </c>
      <c r="N342" s="73"/>
    </row>
    <row r="343" spans="1:14">
      <c r="A343" s="97" t="str">
        <f t="shared" si="48"/>
        <v/>
      </c>
      <c r="B343" s="98" t="str">
        <f t="shared" si="47"/>
        <v/>
      </c>
      <c r="C343" s="141"/>
      <c r="D343" s="137"/>
      <c r="E343" s="100"/>
      <c r="F343" s="57"/>
      <c r="G343" s="58">
        <f t="shared" si="49"/>
        <v>0</v>
      </c>
      <c r="H343" s="58">
        <f>IF(E343="",0,IFERROR(VLOOKUP(E343,档案费管理台账!$D$4:$H$1000,5,0),0))</f>
        <v>0</v>
      </c>
      <c r="I343" s="57"/>
      <c r="J343" s="57"/>
      <c r="K343" s="57"/>
      <c r="L343" s="57"/>
      <c r="M343" s="58" t="str">
        <f t="shared" si="50"/>
        <v/>
      </c>
      <c r="N343" s="73"/>
    </row>
    <row r="344" spans="1:14">
      <c r="A344" s="97" t="str">
        <f t="shared" si="48"/>
        <v/>
      </c>
      <c r="B344" s="98" t="str">
        <f t="shared" si="47"/>
        <v/>
      </c>
      <c r="C344" s="141"/>
      <c r="D344" s="137"/>
      <c r="E344" s="100"/>
      <c r="F344" s="57"/>
      <c r="G344" s="58">
        <f t="shared" si="49"/>
        <v>0</v>
      </c>
      <c r="H344" s="58">
        <f>IF(E344="",0,IFERROR(VLOOKUP(E344,档案费管理台账!$D$4:$H$1000,5,0),0))</f>
        <v>0</v>
      </c>
      <c r="I344" s="57"/>
      <c r="J344" s="57"/>
      <c r="K344" s="57"/>
      <c r="L344" s="57"/>
      <c r="M344" s="58" t="str">
        <f t="shared" si="50"/>
        <v/>
      </c>
      <c r="N344" s="73"/>
    </row>
    <row r="345" spans="1:14">
      <c r="A345" s="97" t="str">
        <f t="shared" si="48"/>
        <v/>
      </c>
      <c r="B345" s="98" t="str">
        <f t="shared" si="47"/>
        <v/>
      </c>
      <c r="C345" s="141"/>
      <c r="D345" s="137"/>
      <c r="E345" s="100"/>
      <c r="F345" s="57"/>
      <c r="G345" s="58">
        <f t="shared" si="49"/>
        <v>0</v>
      </c>
      <c r="H345" s="58">
        <f>IF(E345="",0,IFERROR(VLOOKUP(E345,档案费管理台账!$D$4:$H$1000,5,0),0))</f>
        <v>0</v>
      </c>
      <c r="I345" s="57"/>
      <c r="J345" s="57"/>
      <c r="K345" s="57"/>
      <c r="L345" s="57"/>
      <c r="M345" s="58" t="str">
        <f t="shared" si="50"/>
        <v/>
      </c>
      <c r="N345" s="73"/>
    </row>
    <row r="346" spans="1:14">
      <c r="A346" s="97" t="str">
        <f t="shared" si="48"/>
        <v/>
      </c>
      <c r="B346" s="98" t="str">
        <f t="shared" si="47"/>
        <v/>
      </c>
      <c r="C346" s="141"/>
      <c r="D346" s="137"/>
      <c r="E346" s="100"/>
      <c r="F346" s="57"/>
      <c r="G346" s="58">
        <f t="shared" si="49"/>
        <v>0</v>
      </c>
      <c r="H346" s="58">
        <f>IF(E346="",0,IFERROR(VLOOKUP(E346,档案费管理台账!$D$4:$H$1000,5,0),0))</f>
        <v>0</v>
      </c>
      <c r="I346" s="57"/>
      <c r="J346" s="57"/>
      <c r="K346" s="57"/>
      <c r="L346" s="57"/>
      <c r="M346" s="58" t="str">
        <f t="shared" si="50"/>
        <v/>
      </c>
      <c r="N346" s="73"/>
    </row>
    <row r="347" spans="1:14">
      <c r="A347" s="97" t="str">
        <f t="shared" si="48"/>
        <v/>
      </c>
      <c r="B347" s="98" t="str">
        <f t="shared" si="47"/>
        <v/>
      </c>
      <c r="C347" s="141"/>
      <c r="D347" s="137"/>
      <c r="E347" s="100"/>
      <c r="F347" s="57"/>
      <c r="G347" s="58">
        <f t="shared" si="49"/>
        <v>0</v>
      </c>
      <c r="H347" s="58">
        <f>IF(E347="",0,IFERROR(VLOOKUP(E347,档案费管理台账!$D$4:$H$1000,5,0),0))</f>
        <v>0</v>
      </c>
      <c r="I347" s="57"/>
      <c r="J347" s="57"/>
      <c r="K347" s="57"/>
      <c r="L347" s="57"/>
      <c r="M347" s="58" t="str">
        <f t="shared" si="50"/>
        <v/>
      </c>
      <c r="N347" s="73"/>
    </row>
    <row r="348" spans="1:14">
      <c r="A348" s="97" t="str">
        <f t="shared" si="48"/>
        <v/>
      </c>
      <c r="B348" s="98" t="str">
        <f t="shared" si="47"/>
        <v/>
      </c>
      <c r="C348" s="141"/>
      <c r="D348" s="137"/>
      <c r="E348" s="100"/>
      <c r="F348" s="57"/>
      <c r="G348" s="58">
        <f t="shared" si="49"/>
        <v>0</v>
      </c>
      <c r="H348" s="58">
        <f>IF(E348="",0,IFERROR(VLOOKUP(E348,档案费管理台账!$D$4:$H$1000,5,0),0))</f>
        <v>0</v>
      </c>
      <c r="I348" s="57"/>
      <c r="J348" s="57"/>
      <c r="K348" s="57"/>
      <c r="L348" s="57"/>
      <c r="M348" s="58" t="str">
        <f t="shared" si="50"/>
        <v/>
      </c>
      <c r="N348" s="73"/>
    </row>
    <row r="349" spans="1:14">
      <c r="A349" s="97" t="str">
        <f t="shared" si="48"/>
        <v/>
      </c>
      <c r="B349" s="98" t="str">
        <f t="shared" si="47"/>
        <v/>
      </c>
      <c r="C349" s="141"/>
      <c r="D349" s="137"/>
      <c r="E349" s="100"/>
      <c r="F349" s="57"/>
      <c r="G349" s="58">
        <f t="shared" si="49"/>
        <v>0</v>
      </c>
      <c r="H349" s="58">
        <f>IF(E349="",0,IFERROR(VLOOKUP(E349,档案费管理台账!$D$4:$H$1000,5,0),0))</f>
        <v>0</v>
      </c>
      <c r="I349" s="57"/>
      <c r="J349" s="57"/>
      <c r="K349" s="57"/>
      <c r="L349" s="57"/>
      <c r="M349" s="58" t="str">
        <f t="shared" si="50"/>
        <v/>
      </c>
      <c r="N349" s="73"/>
    </row>
    <row r="350" spans="1:14">
      <c r="A350" s="97" t="str">
        <f t="shared" si="48"/>
        <v/>
      </c>
      <c r="B350" s="98" t="str">
        <f t="shared" si="47"/>
        <v/>
      </c>
      <c r="C350" s="141"/>
      <c r="D350" s="137"/>
      <c r="E350" s="100"/>
      <c r="F350" s="57"/>
      <c r="G350" s="58">
        <f t="shared" si="49"/>
        <v>0</v>
      </c>
      <c r="H350" s="58">
        <f>IF(E350="",0,IFERROR(VLOOKUP(E350,档案费管理台账!$D$4:$H$1000,5,0),0))</f>
        <v>0</v>
      </c>
      <c r="I350" s="57"/>
      <c r="J350" s="57"/>
      <c r="K350" s="57"/>
      <c r="L350" s="57"/>
      <c r="M350" s="58" t="str">
        <f t="shared" si="50"/>
        <v/>
      </c>
      <c r="N350" s="73"/>
    </row>
    <row r="351" spans="1:14">
      <c r="A351" s="97" t="str">
        <f t="shared" si="48"/>
        <v/>
      </c>
      <c r="B351" s="98" t="str">
        <f t="shared" si="47"/>
        <v/>
      </c>
      <c r="C351" s="141"/>
      <c r="D351" s="137"/>
      <c r="E351" s="100"/>
      <c r="F351" s="57"/>
      <c r="G351" s="58">
        <f t="shared" si="49"/>
        <v>0</v>
      </c>
      <c r="H351" s="58">
        <f>IF(E351="",0,IFERROR(VLOOKUP(E351,档案费管理台账!$D$4:$H$1000,5,0),0))</f>
        <v>0</v>
      </c>
      <c r="I351" s="57"/>
      <c r="J351" s="57"/>
      <c r="K351" s="57"/>
      <c r="L351" s="57"/>
      <c r="M351" s="58" t="str">
        <f t="shared" si="50"/>
        <v/>
      </c>
      <c r="N351" s="73"/>
    </row>
    <row r="352" spans="1:14">
      <c r="A352" s="97" t="str">
        <f t="shared" si="48"/>
        <v/>
      </c>
      <c r="B352" s="98" t="str">
        <f t="shared" si="47"/>
        <v/>
      </c>
      <c r="C352" s="141"/>
      <c r="D352" s="137"/>
      <c r="E352" s="100"/>
      <c r="F352" s="57"/>
      <c r="G352" s="58">
        <f t="shared" si="49"/>
        <v>0</v>
      </c>
      <c r="H352" s="58">
        <f>IF(E352="",0,IFERROR(VLOOKUP(E352,档案费管理台账!$D$4:$H$1000,5,0),0))</f>
        <v>0</v>
      </c>
      <c r="I352" s="57"/>
      <c r="J352" s="57"/>
      <c r="K352" s="57"/>
      <c r="L352" s="57"/>
      <c r="M352" s="58" t="str">
        <f t="shared" si="50"/>
        <v/>
      </c>
      <c r="N352" s="73"/>
    </row>
    <row r="353" spans="1:14">
      <c r="A353" s="97" t="str">
        <f t="shared" si="48"/>
        <v/>
      </c>
      <c r="B353" s="98" t="str">
        <f t="shared" si="47"/>
        <v/>
      </c>
      <c r="C353" s="141"/>
      <c r="D353" s="137"/>
      <c r="E353" s="100"/>
      <c r="F353" s="57"/>
      <c r="G353" s="58">
        <f t="shared" si="49"/>
        <v>0</v>
      </c>
      <c r="H353" s="58">
        <f>IF(E353="",0,IFERROR(VLOOKUP(E353,档案费管理台账!$D$4:$H$1000,5,0),0))</f>
        <v>0</v>
      </c>
      <c r="I353" s="57"/>
      <c r="J353" s="57"/>
      <c r="K353" s="57"/>
      <c r="L353" s="57"/>
      <c r="M353" s="58" t="str">
        <f t="shared" si="50"/>
        <v/>
      </c>
      <c r="N353" s="73"/>
    </row>
    <row r="354" spans="1:14">
      <c r="A354" s="97" t="str">
        <f t="shared" si="48"/>
        <v/>
      </c>
      <c r="B354" s="98" t="str">
        <f t="shared" si="47"/>
        <v/>
      </c>
      <c r="C354" s="141"/>
      <c r="D354" s="137"/>
      <c r="E354" s="100"/>
      <c r="F354" s="57"/>
      <c r="G354" s="58">
        <f t="shared" si="49"/>
        <v>0</v>
      </c>
      <c r="H354" s="58">
        <f>IF(E354="",0,IFERROR(VLOOKUP(E354,档案费管理台账!$D$4:$H$1000,5,0),0))</f>
        <v>0</v>
      </c>
      <c r="I354" s="57"/>
      <c r="J354" s="57"/>
      <c r="K354" s="57"/>
      <c r="L354" s="57"/>
      <c r="M354" s="58" t="str">
        <f t="shared" si="50"/>
        <v/>
      </c>
      <c r="N354" s="73"/>
    </row>
    <row r="355" spans="1:14">
      <c r="A355" s="97" t="str">
        <f t="shared" si="48"/>
        <v/>
      </c>
      <c r="B355" s="98" t="str">
        <f t="shared" si="47"/>
        <v/>
      </c>
      <c r="C355" s="141"/>
      <c r="D355" s="137"/>
      <c r="E355" s="100"/>
      <c r="F355" s="57"/>
      <c r="G355" s="58">
        <f t="shared" si="49"/>
        <v>0</v>
      </c>
      <c r="H355" s="58">
        <f>IF(E355="",0,IFERROR(VLOOKUP(E355,档案费管理台账!$D$4:$H$1000,5,0),0))</f>
        <v>0</v>
      </c>
      <c r="I355" s="57"/>
      <c r="J355" s="57"/>
      <c r="K355" s="57"/>
      <c r="L355" s="57"/>
      <c r="M355" s="58" t="str">
        <f t="shared" si="50"/>
        <v/>
      </c>
      <c r="N355" s="73"/>
    </row>
    <row r="356" spans="1:14">
      <c r="A356" s="97" t="str">
        <f t="shared" si="48"/>
        <v/>
      </c>
      <c r="B356" s="98" t="str">
        <f t="shared" si="47"/>
        <v/>
      </c>
      <c r="C356" s="141"/>
      <c r="D356" s="137"/>
      <c r="E356" s="100"/>
      <c r="F356" s="57"/>
      <c r="G356" s="58">
        <f t="shared" si="49"/>
        <v>0</v>
      </c>
      <c r="H356" s="58">
        <f>IF(E356="",0,IFERROR(VLOOKUP(E356,档案费管理台账!$D$4:$H$1000,5,0),0))</f>
        <v>0</v>
      </c>
      <c r="I356" s="57"/>
      <c r="J356" s="57"/>
      <c r="K356" s="57"/>
      <c r="L356" s="57"/>
      <c r="M356" s="58" t="str">
        <f t="shared" si="50"/>
        <v/>
      </c>
      <c r="N356" s="73"/>
    </row>
    <row r="357" spans="1:14">
      <c r="A357" s="97" t="str">
        <f t="shared" si="48"/>
        <v/>
      </c>
      <c r="B357" s="98" t="str">
        <f t="shared" si="47"/>
        <v/>
      </c>
      <c r="C357" s="141"/>
      <c r="D357" s="137"/>
      <c r="E357" s="100"/>
      <c r="F357" s="57"/>
      <c r="G357" s="58">
        <f t="shared" si="49"/>
        <v>0</v>
      </c>
      <c r="H357" s="58">
        <f>IF(E357="",0,IFERROR(VLOOKUP(E357,档案费管理台账!$D$4:$H$1000,5,0),0))</f>
        <v>0</v>
      </c>
      <c r="I357" s="57"/>
      <c r="J357" s="57"/>
      <c r="K357" s="57"/>
      <c r="L357" s="57"/>
      <c r="M357" s="58" t="str">
        <f t="shared" si="50"/>
        <v/>
      </c>
      <c r="N357" s="73"/>
    </row>
    <row r="358" spans="1:14">
      <c r="A358" s="97" t="str">
        <f t="shared" si="48"/>
        <v/>
      </c>
      <c r="B358" s="98" t="str">
        <f t="shared" si="47"/>
        <v/>
      </c>
      <c r="C358" s="141"/>
      <c r="D358" s="137"/>
      <c r="E358" s="100"/>
      <c r="F358" s="57"/>
      <c r="G358" s="58">
        <f t="shared" si="49"/>
        <v>0</v>
      </c>
      <c r="H358" s="58">
        <f>IF(E358="",0,IFERROR(VLOOKUP(E358,档案费管理台账!$D$4:$H$1000,5,0),0))</f>
        <v>0</v>
      </c>
      <c r="I358" s="57"/>
      <c r="J358" s="57"/>
      <c r="K358" s="57"/>
      <c r="L358" s="57"/>
      <c r="M358" s="58" t="str">
        <f t="shared" si="50"/>
        <v/>
      </c>
      <c r="N358" s="73"/>
    </row>
    <row r="359" spans="1:14">
      <c r="A359" s="97" t="str">
        <f t="shared" si="48"/>
        <v/>
      </c>
      <c r="B359" s="98" t="str">
        <f t="shared" si="47"/>
        <v/>
      </c>
      <c r="C359" s="141"/>
      <c r="D359" s="137"/>
      <c r="E359" s="100"/>
      <c r="F359" s="57"/>
      <c r="G359" s="58">
        <f t="shared" si="49"/>
        <v>0</v>
      </c>
      <c r="H359" s="58">
        <f>IF(E359="",0,IFERROR(VLOOKUP(E359,档案费管理台账!$D$4:$H$1000,5,0),0))</f>
        <v>0</v>
      </c>
      <c r="I359" s="57"/>
      <c r="J359" s="57"/>
      <c r="K359" s="57"/>
      <c r="L359" s="57"/>
      <c r="M359" s="58" t="str">
        <f t="shared" si="50"/>
        <v/>
      </c>
      <c r="N359" s="73"/>
    </row>
    <row r="360" spans="1:14">
      <c r="A360" s="97" t="str">
        <f t="shared" si="48"/>
        <v/>
      </c>
      <c r="B360" s="98" t="str">
        <f t="shared" si="47"/>
        <v/>
      </c>
      <c r="C360" s="141"/>
      <c r="D360" s="137"/>
      <c r="E360" s="100"/>
      <c r="F360" s="57"/>
      <c r="G360" s="58">
        <f t="shared" si="49"/>
        <v>0</v>
      </c>
      <c r="H360" s="58">
        <f>IF(E360="",0,IFERROR(VLOOKUP(E360,档案费管理台账!$D$4:$H$1000,5,0),0))</f>
        <v>0</v>
      </c>
      <c r="I360" s="57"/>
      <c r="J360" s="57"/>
      <c r="K360" s="57"/>
      <c r="L360" s="57"/>
      <c r="M360" s="58" t="str">
        <f t="shared" si="50"/>
        <v/>
      </c>
      <c r="N360" s="73"/>
    </row>
    <row r="361" spans="1:14">
      <c r="A361" s="97" t="str">
        <f t="shared" si="48"/>
        <v/>
      </c>
      <c r="B361" s="98" t="str">
        <f t="shared" si="47"/>
        <v/>
      </c>
      <c r="C361" s="141"/>
      <c r="D361" s="137"/>
      <c r="E361" s="100"/>
      <c r="F361" s="57"/>
      <c r="G361" s="58">
        <f t="shared" si="49"/>
        <v>0</v>
      </c>
      <c r="H361" s="58">
        <f>IF(E361="",0,IFERROR(VLOOKUP(E361,档案费管理台账!$D$4:$H$1000,5,0),0))</f>
        <v>0</v>
      </c>
      <c r="I361" s="57"/>
      <c r="J361" s="57"/>
      <c r="K361" s="57"/>
      <c r="L361" s="57"/>
      <c r="M361" s="58" t="str">
        <f t="shared" si="50"/>
        <v/>
      </c>
      <c r="N361" s="73"/>
    </row>
    <row r="362" spans="1:14">
      <c r="A362" s="97" t="str">
        <f t="shared" si="48"/>
        <v/>
      </c>
      <c r="B362" s="98" t="str">
        <f t="shared" si="47"/>
        <v/>
      </c>
      <c r="C362" s="141"/>
      <c r="D362" s="137"/>
      <c r="E362" s="100"/>
      <c r="F362" s="57"/>
      <c r="G362" s="58">
        <f t="shared" si="49"/>
        <v>0</v>
      </c>
      <c r="H362" s="58">
        <f>IF(E362="",0,IFERROR(VLOOKUP(E362,档案费管理台账!$D$4:$H$1000,5,0),0))</f>
        <v>0</v>
      </c>
      <c r="I362" s="57"/>
      <c r="J362" s="57"/>
      <c r="K362" s="57"/>
      <c r="L362" s="57"/>
      <c r="M362" s="58" t="str">
        <f t="shared" si="50"/>
        <v/>
      </c>
      <c r="N362" s="73"/>
    </row>
    <row r="363" spans="1:14">
      <c r="A363" s="97" t="str">
        <f t="shared" si="48"/>
        <v/>
      </c>
      <c r="B363" s="98" t="str">
        <f t="shared" si="47"/>
        <v/>
      </c>
      <c r="C363" s="141"/>
      <c r="D363" s="137"/>
      <c r="E363" s="100"/>
      <c r="F363" s="57"/>
      <c r="G363" s="58">
        <f t="shared" si="49"/>
        <v>0</v>
      </c>
      <c r="H363" s="58">
        <f>IF(E363="",0,IFERROR(VLOOKUP(E363,档案费管理台账!$D$4:$H$1000,5,0),0))</f>
        <v>0</v>
      </c>
      <c r="I363" s="57"/>
      <c r="J363" s="57"/>
      <c r="K363" s="57"/>
      <c r="L363" s="57"/>
      <c r="M363" s="58" t="str">
        <f t="shared" si="50"/>
        <v/>
      </c>
      <c r="N363" s="73"/>
    </row>
    <row r="364" spans="1:14">
      <c r="A364" s="97" t="str">
        <f t="shared" si="48"/>
        <v/>
      </c>
      <c r="B364" s="98" t="str">
        <f t="shared" ref="B364:B427" si="51">IF(C364="","",MONTH(C364)&amp;"月")</f>
        <v/>
      </c>
      <c r="C364" s="141"/>
      <c r="D364" s="137"/>
      <c r="E364" s="100"/>
      <c r="F364" s="57"/>
      <c r="G364" s="58">
        <f t="shared" si="49"/>
        <v>0</v>
      </c>
      <c r="H364" s="58">
        <f>IF(E364="",0,IFERROR(VLOOKUP(E364,档案费管理台账!$D$4:$H$1000,5,0),0))</f>
        <v>0</v>
      </c>
      <c r="I364" s="57"/>
      <c r="J364" s="57"/>
      <c r="K364" s="57"/>
      <c r="L364" s="57"/>
      <c r="M364" s="58" t="str">
        <f t="shared" si="50"/>
        <v/>
      </c>
      <c r="N364" s="73"/>
    </row>
    <row r="365" spans="1:14">
      <c r="A365" s="97" t="str">
        <f t="shared" ref="A365:A428" si="52">IF(C365="","",ROW()-42)</f>
        <v/>
      </c>
      <c r="B365" s="98" t="str">
        <f t="shared" si="51"/>
        <v/>
      </c>
      <c r="C365" s="141"/>
      <c r="D365" s="137"/>
      <c r="E365" s="100"/>
      <c r="F365" s="57"/>
      <c r="G365" s="58">
        <f t="shared" ref="G365:G428" si="53">IF(F365="",0,F365*$K$41)</f>
        <v>0</v>
      </c>
      <c r="H365" s="58">
        <f>IF(E365="",0,IFERROR(VLOOKUP(E365,档案费管理台账!$D$4:$H$1000,5,0),0))</f>
        <v>0</v>
      </c>
      <c r="I365" s="57"/>
      <c r="J365" s="57"/>
      <c r="K365" s="57"/>
      <c r="L365" s="57"/>
      <c r="M365" s="58" t="str">
        <f t="shared" ref="M365:M428" si="54">IF(C365="","",ROUND(M364+G365-I365-J365-K365-L365-H365,2))</f>
        <v/>
      </c>
      <c r="N365" s="73"/>
    </row>
    <row r="366" spans="1:14">
      <c r="A366" s="97" t="str">
        <f t="shared" si="52"/>
        <v/>
      </c>
      <c r="B366" s="98" t="str">
        <f t="shared" si="51"/>
        <v/>
      </c>
      <c r="C366" s="141"/>
      <c r="D366" s="137"/>
      <c r="E366" s="100"/>
      <c r="F366" s="57"/>
      <c r="G366" s="58">
        <f t="shared" si="53"/>
        <v>0</v>
      </c>
      <c r="H366" s="58">
        <f>IF(E366="",0,IFERROR(VLOOKUP(E366,档案费管理台账!$D$4:$H$1000,5,0),0))</f>
        <v>0</v>
      </c>
      <c r="I366" s="57"/>
      <c r="J366" s="57"/>
      <c r="K366" s="57"/>
      <c r="L366" s="57"/>
      <c r="M366" s="58" t="str">
        <f t="shared" si="54"/>
        <v/>
      </c>
      <c r="N366" s="73"/>
    </row>
    <row r="367" spans="1:14">
      <c r="A367" s="97" t="str">
        <f t="shared" si="52"/>
        <v/>
      </c>
      <c r="B367" s="98" t="str">
        <f t="shared" si="51"/>
        <v/>
      </c>
      <c r="C367" s="141"/>
      <c r="D367" s="137"/>
      <c r="E367" s="100"/>
      <c r="F367" s="57"/>
      <c r="G367" s="58">
        <f t="shared" si="53"/>
        <v>0</v>
      </c>
      <c r="H367" s="58">
        <f>IF(E367="",0,IFERROR(VLOOKUP(E367,档案费管理台账!$D$4:$H$1000,5,0),0))</f>
        <v>0</v>
      </c>
      <c r="I367" s="57"/>
      <c r="J367" s="57"/>
      <c r="K367" s="57"/>
      <c r="L367" s="57"/>
      <c r="M367" s="58" t="str">
        <f t="shared" si="54"/>
        <v/>
      </c>
      <c r="N367" s="73"/>
    </row>
    <row r="368" spans="1:14">
      <c r="A368" s="97" t="str">
        <f t="shared" si="52"/>
        <v/>
      </c>
      <c r="B368" s="98" t="str">
        <f t="shared" si="51"/>
        <v/>
      </c>
      <c r="C368" s="141"/>
      <c r="D368" s="137"/>
      <c r="E368" s="100"/>
      <c r="F368" s="57"/>
      <c r="G368" s="58">
        <f t="shared" si="53"/>
        <v>0</v>
      </c>
      <c r="H368" s="58">
        <f>IF(E368="",0,IFERROR(VLOOKUP(E368,档案费管理台账!$D$4:$H$1000,5,0),0))</f>
        <v>0</v>
      </c>
      <c r="I368" s="57"/>
      <c r="J368" s="57"/>
      <c r="K368" s="57"/>
      <c r="L368" s="57"/>
      <c r="M368" s="58" t="str">
        <f t="shared" si="54"/>
        <v/>
      </c>
      <c r="N368" s="73"/>
    </row>
    <row r="369" spans="1:14">
      <c r="A369" s="97" t="str">
        <f t="shared" si="52"/>
        <v/>
      </c>
      <c r="B369" s="98" t="str">
        <f t="shared" si="51"/>
        <v/>
      </c>
      <c r="C369" s="141"/>
      <c r="D369" s="137"/>
      <c r="E369" s="100"/>
      <c r="F369" s="57"/>
      <c r="G369" s="58">
        <f t="shared" si="53"/>
        <v>0</v>
      </c>
      <c r="H369" s="58">
        <f>IF(E369="",0,IFERROR(VLOOKUP(E369,档案费管理台账!$D$4:$H$1000,5,0),0))</f>
        <v>0</v>
      </c>
      <c r="I369" s="57"/>
      <c r="J369" s="57"/>
      <c r="K369" s="57"/>
      <c r="L369" s="57"/>
      <c r="M369" s="58" t="str">
        <f t="shared" si="54"/>
        <v/>
      </c>
      <c r="N369" s="73"/>
    </row>
    <row r="370" spans="1:14">
      <c r="A370" s="97" t="str">
        <f t="shared" si="52"/>
        <v/>
      </c>
      <c r="B370" s="98" t="str">
        <f t="shared" si="51"/>
        <v/>
      </c>
      <c r="C370" s="141"/>
      <c r="D370" s="137"/>
      <c r="E370" s="100"/>
      <c r="F370" s="57"/>
      <c r="G370" s="58">
        <f t="shared" si="53"/>
        <v>0</v>
      </c>
      <c r="H370" s="58">
        <f>IF(E370="",0,IFERROR(VLOOKUP(E370,档案费管理台账!$D$4:$H$1000,5,0),0))</f>
        <v>0</v>
      </c>
      <c r="I370" s="57"/>
      <c r="J370" s="57"/>
      <c r="K370" s="57"/>
      <c r="L370" s="57"/>
      <c r="M370" s="58" t="str">
        <f t="shared" si="54"/>
        <v/>
      </c>
      <c r="N370" s="73"/>
    </row>
    <row r="371" spans="1:14">
      <c r="A371" s="97" t="str">
        <f t="shared" si="52"/>
        <v/>
      </c>
      <c r="B371" s="98" t="str">
        <f t="shared" si="51"/>
        <v/>
      </c>
      <c r="C371" s="141"/>
      <c r="D371" s="137"/>
      <c r="E371" s="100"/>
      <c r="F371" s="57"/>
      <c r="G371" s="58">
        <f t="shared" si="53"/>
        <v>0</v>
      </c>
      <c r="H371" s="58">
        <f>IF(E371="",0,IFERROR(VLOOKUP(E371,档案费管理台账!$D$4:$H$1000,5,0),0))</f>
        <v>0</v>
      </c>
      <c r="I371" s="57"/>
      <c r="J371" s="57"/>
      <c r="K371" s="57"/>
      <c r="L371" s="57"/>
      <c r="M371" s="58" t="str">
        <f t="shared" si="54"/>
        <v/>
      </c>
      <c r="N371" s="73"/>
    </row>
    <row r="372" spans="1:14">
      <c r="A372" s="97" t="str">
        <f t="shared" si="52"/>
        <v/>
      </c>
      <c r="B372" s="98" t="str">
        <f t="shared" si="51"/>
        <v/>
      </c>
      <c r="C372" s="141"/>
      <c r="D372" s="137"/>
      <c r="E372" s="100"/>
      <c r="F372" s="57"/>
      <c r="G372" s="58">
        <f t="shared" si="53"/>
        <v>0</v>
      </c>
      <c r="H372" s="58">
        <f>IF(E372="",0,IFERROR(VLOOKUP(E372,档案费管理台账!$D$4:$H$1000,5,0),0))</f>
        <v>0</v>
      </c>
      <c r="I372" s="57"/>
      <c r="J372" s="57"/>
      <c r="K372" s="57"/>
      <c r="L372" s="57"/>
      <c r="M372" s="58" t="str">
        <f t="shared" si="54"/>
        <v/>
      </c>
      <c r="N372" s="73"/>
    </row>
    <row r="373" spans="1:14">
      <c r="A373" s="97" t="str">
        <f t="shared" si="52"/>
        <v/>
      </c>
      <c r="B373" s="98" t="str">
        <f t="shared" si="51"/>
        <v/>
      </c>
      <c r="C373" s="141"/>
      <c r="D373" s="137"/>
      <c r="E373" s="100"/>
      <c r="F373" s="57"/>
      <c r="G373" s="58">
        <f t="shared" si="53"/>
        <v>0</v>
      </c>
      <c r="H373" s="58">
        <f>IF(E373="",0,IFERROR(VLOOKUP(E373,档案费管理台账!$D$4:$H$1000,5,0),0))</f>
        <v>0</v>
      </c>
      <c r="I373" s="57"/>
      <c r="J373" s="57"/>
      <c r="K373" s="57"/>
      <c r="L373" s="57"/>
      <c r="M373" s="58" t="str">
        <f t="shared" si="54"/>
        <v/>
      </c>
      <c r="N373" s="73"/>
    </row>
    <row r="374" spans="1:14">
      <c r="A374" s="97" t="str">
        <f t="shared" si="52"/>
        <v/>
      </c>
      <c r="B374" s="98" t="str">
        <f t="shared" si="51"/>
        <v/>
      </c>
      <c r="C374" s="141"/>
      <c r="D374" s="137"/>
      <c r="E374" s="100"/>
      <c r="F374" s="57"/>
      <c r="G374" s="58">
        <f t="shared" si="53"/>
        <v>0</v>
      </c>
      <c r="H374" s="58">
        <f>IF(E374="",0,IFERROR(VLOOKUP(E374,档案费管理台账!$D$4:$H$1000,5,0),0))</f>
        <v>0</v>
      </c>
      <c r="I374" s="57"/>
      <c r="J374" s="57"/>
      <c r="K374" s="57"/>
      <c r="L374" s="57"/>
      <c r="M374" s="58" t="str">
        <f t="shared" si="54"/>
        <v/>
      </c>
      <c r="N374" s="73"/>
    </row>
    <row r="375" spans="1:14">
      <c r="A375" s="97" t="str">
        <f t="shared" si="52"/>
        <v/>
      </c>
      <c r="B375" s="98" t="str">
        <f t="shared" si="51"/>
        <v/>
      </c>
      <c r="C375" s="141"/>
      <c r="D375" s="137"/>
      <c r="E375" s="100"/>
      <c r="F375" s="57"/>
      <c r="G375" s="58">
        <f t="shared" si="53"/>
        <v>0</v>
      </c>
      <c r="H375" s="58">
        <f>IF(E375="",0,IFERROR(VLOOKUP(E375,档案费管理台账!$D$4:$H$1000,5,0),0))</f>
        <v>0</v>
      </c>
      <c r="I375" s="57"/>
      <c r="J375" s="57"/>
      <c r="K375" s="57"/>
      <c r="L375" s="57"/>
      <c r="M375" s="58" t="str">
        <f t="shared" si="54"/>
        <v/>
      </c>
      <c r="N375" s="73"/>
    </row>
    <row r="376" spans="1:14">
      <c r="A376" s="97" t="str">
        <f t="shared" si="52"/>
        <v/>
      </c>
      <c r="B376" s="98" t="str">
        <f t="shared" si="51"/>
        <v/>
      </c>
      <c r="C376" s="141"/>
      <c r="D376" s="137"/>
      <c r="E376" s="100"/>
      <c r="F376" s="57"/>
      <c r="G376" s="58">
        <f t="shared" si="53"/>
        <v>0</v>
      </c>
      <c r="H376" s="58">
        <f>IF(E376="",0,IFERROR(VLOOKUP(E376,档案费管理台账!$D$4:$H$1000,5,0),0))</f>
        <v>0</v>
      </c>
      <c r="I376" s="57"/>
      <c r="J376" s="57"/>
      <c r="K376" s="57"/>
      <c r="L376" s="57"/>
      <c r="M376" s="58" t="str">
        <f t="shared" si="54"/>
        <v/>
      </c>
      <c r="N376" s="73"/>
    </row>
    <row r="377" spans="1:14">
      <c r="A377" s="97" t="str">
        <f t="shared" si="52"/>
        <v/>
      </c>
      <c r="B377" s="98" t="str">
        <f t="shared" si="51"/>
        <v/>
      </c>
      <c r="C377" s="141"/>
      <c r="D377" s="137"/>
      <c r="E377" s="100"/>
      <c r="F377" s="57"/>
      <c r="G377" s="58">
        <f t="shared" si="53"/>
        <v>0</v>
      </c>
      <c r="H377" s="58">
        <f>IF(E377="",0,IFERROR(VLOOKUP(E377,档案费管理台账!$D$4:$H$1000,5,0),0))</f>
        <v>0</v>
      </c>
      <c r="I377" s="57"/>
      <c r="J377" s="57"/>
      <c r="K377" s="57"/>
      <c r="L377" s="57"/>
      <c r="M377" s="58" t="str">
        <f t="shared" si="54"/>
        <v/>
      </c>
      <c r="N377" s="73"/>
    </row>
    <row r="378" spans="1:14">
      <c r="A378" s="97" t="str">
        <f t="shared" si="52"/>
        <v/>
      </c>
      <c r="B378" s="98" t="str">
        <f t="shared" si="51"/>
        <v/>
      </c>
      <c r="C378" s="141"/>
      <c r="D378" s="137"/>
      <c r="E378" s="100"/>
      <c r="F378" s="57"/>
      <c r="G378" s="58">
        <f t="shared" si="53"/>
        <v>0</v>
      </c>
      <c r="H378" s="58">
        <f>IF(E378="",0,IFERROR(VLOOKUP(E378,档案费管理台账!$D$4:$H$1000,5,0),0))</f>
        <v>0</v>
      </c>
      <c r="I378" s="57"/>
      <c r="J378" s="57"/>
      <c r="K378" s="57"/>
      <c r="L378" s="57"/>
      <c r="M378" s="58" t="str">
        <f t="shared" si="54"/>
        <v/>
      </c>
      <c r="N378" s="73"/>
    </row>
    <row r="379" spans="1:14">
      <c r="A379" s="97" t="str">
        <f t="shared" si="52"/>
        <v/>
      </c>
      <c r="B379" s="98" t="str">
        <f t="shared" si="51"/>
        <v/>
      </c>
      <c r="C379" s="141"/>
      <c r="D379" s="137"/>
      <c r="E379" s="100"/>
      <c r="F379" s="57"/>
      <c r="G379" s="58">
        <f t="shared" si="53"/>
        <v>0</v>
      </c>
      <c r="H379" s="58">
        <f>IF(E379="",0,IFERROR(VLOOKUP(E379,档案费管理台账!$D$4:$H$1000,5,0),0))</f>
        <v>0</v>
      </c>
      <c r="I379" s="57"/>
      <c r="J379" s="57"/>
      <c r="K379" s="57"/>
      <c r="L379" s="57"/>
      <c r="M379" s="58" t="str">
        <f t="shared" si="54"/>
        <v/>
      </c>
      <c r="N379" s="73"/>
    </row>
    <row r="380" spans="1:14">
      <c r="A380" s="97" t="str">
        <f t="shared" si="52"/>
        <v/>
      </c>
      <c r="B380" s="98" t="str">
        <f t="shared" si="51"/>
        <v/>
      </c>
      <c r="C380" s="141"/>
      <c r="D380" s="137"/>
      <c r="E380" s="100"/>
      <c r="F380" s="57"/>
      <c r="G380" s="58">
        <f t="shared" si="53"/>
        <v>0</v>
      </c>
      <c r="H380" s="58">
        <f>IF(E380="",0,IFERROR(VLOOKUP(E380,档案费管理台账!$D$4:$H$1000,5,0),0))</f>
        <v>0</v>
      </c>
      <c r="I380" s="57"/>
      <c r="J380" s="57"/>
      <c r="K380" s="57"/>
      <c r="L380" s="57"/>
      <c r="M380" s="58" t="str">
        <f t="shared" si="54"/>
        <v/>
      </c>
      <c r="N380" s="73"/>
    </row>
    <row r="381" spans="1:14">
      <c r="A381" s="97" t="str">
        <f t="shared" si="52"/>
        <v/>
      </c>
      <c r="B381" s="98" t="str">
        <f t="shared" si="51"/>
        <v/>
      </c>
      <c r="C381" s="141"/>
      <c r="D381" s="137"/>
      <c r="E381" s="100"/>
      <c r="F381" s="57"/>
      <c r="G381" s="58">
        <f t="shared" si="53"/>
        <v>0</v>
      </c>
      <c r="H381" s="58">
        <f>IF(E381="",0,IFERROR(VLOOKUP(E381,档案费管理台账!$D$4:$H$1000,5,0),0))</f>
        <v>0</v>
      </c>
      <c r="I381" s="57"/>
      <c r="J381" s="57"/>
      <c r="K381" s="57"/>
      <c r="L381" s="57"/>
      <c r="M381" s="58" t="str">
        <f t="shared" si="54"/>
        <v/>
      </c>
      <c r="N381" s="73"/>
    </row>
    <row r="382" spans="1:14">
      <c r="A382" s="97" t="str">
        <f t="shared" si="52"/>
        <v/>
      </c>
      <c r="B382" s="98" t="str">
        <f t="shared" si="51"/>
        <v/>
      </c>
      <c r="C382" s="141"/>
      <c r="D382" s="137"/>
      <c r="E382" s="100"/>
      <c r="F382" s="57"/>
      <c r="G382" s="58">
        <f t="shared" si="53"/>
        <v>0</v>
      </c>
      <c r="H382" s="58">
        <f>IF(E382="",0,IFERROR(VLOOKUP(E382,档案费管理台账!$D$4:$H$1000,5,0),0))</f>
        <v>0</v>
      </c>
      <c r="I382" s="57"/>
      <c r="J382" s="57"/>
      <c r="K382" s="57"/>
      <c r="L382" s="57"/>
      <c r="M382" s="58" t="str">
        <f t="shared" si="54"/>
        <v/>
      </c>
      <c r="N382" s="73"/>
    </row>
    <row r="383" spans="1:14">
      <c r="A383" s="97" t="str">
        <f t="shared" si="52"/>
        <v/>
      </c>
      <c r="B383" s="98" t="str">
        <f t="shared" si="51"/>
        <v/>
      </c>
      <c r="C383" s="141"/>
      <c r="D383" s="137"/>
      <c r="E383" s="100"/>
      <c r="F383" s="57"/>
      <c r="G383" s="58">
        <f t="shared" si="53"/>
        <v>0</v>
      </c>
      <c r="H383" s="58">
        <f>IF(E383="",0,IFERROR(VLOOKUP(E383,档案费管理台账!$D$4:$H$1000,5,0),0))</f>
        <v>0</v>
      </c>
      <c r="I383" s="57"/>
      <c r="J383" s="57"/>
      <c r="K383" s="57"/>
      <c r="L383" s="57"/>
      <c r="M383" s="58" t="str">
        <f t="shared" si="54"/>
        <v/>
      </c>
      <c r="N383" s="73"/>
    </row>
    <row r="384" spans="1:14">
      <c r="A384" s="97" t="str">
        <f t="shared" si="52"/>
        <v/>
      </c>
      <c r="B384" s="98" t="str">
        <f t="shared" si="51"/>
        <v/>
      </c>
      <c r="C384" s="141"/>
      <c r="D384" s="137"/>
      <c r="E384" s="100"/>
      <c r="F384" s="57"/>
      <c r="G384" s="58">
        <f t="shared" si="53"/>
        <v>0</v>
      </c>
      <c r="H384" s="58">
        <f>IF(E384="",0,IFERROR(VLOOKUP(E384,档案费管理台账!$D$4:$H$1000,5,0),0))</f>
        <v>0</v>
      </c>
      <c r="I384" s="57"/>
      <c r="J384" s="57"/>
      <c r="K384" s="57"/>
      <c r="L384" s="57"/>
      <c r="M384" s="58" t="str">
        <f t="shared" si="54"/>
        <v/>
      </c>
      <c r="N384" s="73"/>
    </row>
    <row r="385" spans="1:14">
      <c r="A385" s="97" t="str">
        <f t="shared" si="52"/>
        <v/>
      </c>
      <c r="B385" s="98" t="str">
        <f t="shared" si="51"/>
        <v/>
      </c>
      <c r="C385" s="141"/>
      <c r="D385" s="137"/>
      <c r="E385" s="100"/>
      <c r="F385" s="57"/>
      <c r="G385" s="58">
        <f t="shared" si="53"/>
        <v>0</v>
      </c>
      <c r="H385" s="58">
        <f>IF(E385="",0,IFERROR(VLOOKUP(E385,档案费管理台账!$D$4:$H$1000,5,0),0))</f>
        <v>0</v>
      </c>
      <c r="I385" s="57"/>
      <c r="J385" s="57"/>
      <c r="K385" s="57"/>
      <c r="L385" s="57"/>
      <c r="M385" s="58" t="str">
        <f t="shared" si="54"/>
        <v/>
      </c>
      <c r="N385" s="73"/>
    </row>
    <row r="386" spans="1:14">
      <c r="A386" s="97" t="str">
        <f t="shared" si="52"/>
        <v/>
      </c>
      <c r="B386" s="98" t="str">
        <f t="shared" si="51"/>
        <v/>
      </c>
      <c r="C386" s="141"/>
      <c r="D386" s="137"/>
      <c r="E386" s="100"/>
      <c r="F386" s="57"/>
      <c r="G386" s="58">
        <f t="shared" si="53"/>
        <v>0</v>
      </c>
      <c r="H386" s="58">
        <f>IF(E386="",0,IFERROR(VLOOKUP(E386,档案费管理台账!$D$4:$H$1000,5,0),0))</f>
        <v>0</v>
      </c>
      <c r="I386" s="57"/>
      <c r="J386" s="57"/>
      <c r="K386" s="57"/>
      <c r="L386" s="57"/>
      <c r="M386" s="58" t="str">
        <f t="shared" si="54"/>
        <v/>
      </c>
      <c r="N386" s="73"/>
    </row>
    <row r="387" spans="1:14">
      <c r="A387" s="97" t="str">
        <f t="shared" si="52"/>
        <v/>
      </c>
      <c r="B387" s="98" t="str">
        <f t="shared" si="51"/>
        <v/>
      </c>
      <c r="C387" s="141"/>
      <c r="D387" s="137"/>
      <c r="E387" s="100"/>
      <c r="F387" s="57"/>
      <c r="G387" s="58">
        <f t="shared" si="53"/>
        <v>0</v>
      </c>
      <c r="H387" s="58">
        <f>IF(E387="",0,IFERROR(VLOOKUP(E387,档案费管理台账!$D$4:$H$1000,5,0),0))</f>
        <v>0</v>
      </c>
      <c r="I387" s="57"/>
      <c r="J387" s="57"/>
      <c r="K387" s="57"/>
      <c r="L387" s="57"/>
      <c r="M387" s="58" t="str">
        <f t="shared" si="54"/>
        <v/>
      </c>
      <c r="N387" s="73"/>
    </row>
    <row r="388" spans="1:14">
      <c r="A388" s="97" t="str">
        <f t="shared" si="52"/>
        <v/>
      </c>
      <c r="B388" s="98" t="str">
        <f t="shared" si="51"/>
        <v/>
      </c>
      <c r="C388" s="141"/>
      <c r="D388" s="137"/>
      <c r="E388" s="100"/>
      <c r="F388" s="57"/>
      <c r="G388" s="58">
        <f t="shared" si="53"/>
        <v>0</v>
      </c>
      <c r="H388" s="58">
        <f>IF(E388="",0,IFERROR(VLOOKUP(E388,档案费管理台账!$D$4:$H$1000,5,0),0))</f>
        <v>0</v>
      </c>
      <c r="I388" s="57"/>
      <c r="J388" s="57"/>
      <c r="K388" s="57"/>
      <c r="L388" s="57"/>
      <c r="M388" s="58" t="str">
        <f t="shared" si="54"/>
        <v/>
      </c>
      <c r="N388" s="73"/>
    </row>
    <row r="389" spans="1:14">
      <c r="A389" s="97" t="str">
        <f t="shared" si="52"/>
        <v/>
      </c>
      <c r="B389" s="98" t="str">
        <f t="shared" si="51"/>
        <v/>
      </c>
      <c r="C389" s="141"/>
      <c r="D389" s="137"/>
      <c r="E389" s="100"/>
      <c r="F389" s="57"/>
      <c r="G389" s="58">
        <f t="shared" si="53"/>
        <v>0</v>
      </c>
      <c r="H389" s="58">
        <f>IF(E389="",0,IFERROR(VLOOKUP(E389,档案费管理台账!$D$4:$H$1000,5,0),0))</f>
        <v>0</v>
      </c>
      <c r="I389" s="57"/>
      <c r="J389" s="57"/>
      <c r="K389" s="57"/>
      <c r="L389" s="57"/>
      <c r="M389" s="58" t="str">
        <f t="shared" si="54"/>
        <v/>
      </c>
      <c r="N389" s="73"/>
    </row>
    <row r="390" spans="1:14">
      <c r="A390" s="97" t="str">
        <f t="shared" si="52"/>
        <v/>
      </c>
      <c r="B390" s="98" t="str">
        <f t="shared" si="51"/>
        <v/>
      </c>
      <c r="C390" s="141"/>
      <c r="D390" s="137"/>
      <c r="E390" s="100"/>
      <c r="F390" s="57"/>
      <c r="G390" s="58">
        <f t="shared" si="53"/>
        <v>0</v>
      </c>
      <c r="H390" s="58">
        <f>IF(E390="",0,IFERROR(VLOOKUP(E390,档案费管理台账!$D$4:$H$1000,5,0),0))</f>
        <v>0</v>
      </c>
      <c r="I390" s="57"/>
      <c r="J390" s="57"/>
      <c r="K390" s="57"/>
      <c r="L390" s="57"/>
      <c r="M390" s="58" t="str">
        <f t="shared" si="54"/>
        <v/>
      </c>
      <c r="N390" s="73"/>
    </row>
    <row r="391" spans="1:14">
      <c r="A391" s="97" t="str">
        <f t="shared" si="52"/>
        <v/>
      </c>
      <c r="B391" s="98" t="str">
        <f t="shared" si="51"/>
        <v/>
      </c>
      <c r="C391" s="141"/>
      <c r="D391" s="137"/>
      <c r="E391" s="100"/>
      <c r="F391" s="57"/>
      <c r="G391" s="58">
        <f t="shared" si="53"/>
        <v>0</v>
      </c>
      <c r="H391" s="58">
        <f>IF(E391="",0,IFERROR(VLOOKUP(E391,档案费管理台账!$D$4:$H$1000,5,0),0))</f>
        <v>0</v>
      </c>
      <c r="I391" s="57"/>
      <c r="J391" s="57"/>
      <c r="K391" s="57"/>
      <c r="L391" s="57"/>
      <c r="M391" s="58" t="str">
        <f t="shared" si="54"/>
        <v/>
      </c>
      <c r="N391" s="73"/>
    </row>
    <row r="392" spans="1:14">
      <c r="A392" s="97" t="str">
        <f t="shared" si="52"/>
        <v/>
      </c>
      <c r="B392" s="98" t="str">
        <f t="shared" si="51"/>
        <v/>
      </c>
      <c r="C392" s="141"/>
      <c r="D392" s="137"/>
      <c r="E392" s="100"/>
      <c r="F392" s="57"/>
      <c r="G392" s="58">
        <f t="shared" si="53"/>
        <v>0</v>
      </c>
      <c r="H392" s="58">
        <f>IF(E392="",0,IFERROR(VLOOKUP(E392,档案费管理台账!$D$4:$H$1000,5,0),0))</f>
        <v>0</v>
      </c>
      <c r="I392" s="57"/>
      <c r="J392" s="57"/>
      <c r="K392" s="57"/>
      <c r="L392" s="57"/>
      <c r="M392" s="58" t="str">
        <f t="shared" si="54"/>
        <v/>
      </c>
      <c r="N392" s="73"/>
    </row>
    <row r="393" spans="1:14">
      <c r="A393" s="97" t="str">
        <f t="shared" si="52"/>
        <v/>
      </c>
      <c r="B393" s="98" t="str">
        <f t="shared" si="51"/>
        <v/>
      </c>
      <c r="C393" s="141"/>
      <c r="D393" s="137"/>
      <c r="E393" s="100"/>
      <c r="F393" s="57"/>
      <c r="G393" s="58">
        <f t="shared" si="53"/>
        <v>0</v>
      </c>
      <c r="H393" s="58">
        <f>IF(E393="",0,IFERROR(VLOOKUP(E393,档案费管理台账!$D$4:$H$1000,5,0),0))</f>
        <v>0</v>
      </c>
      <c r="I393" s="57"/>
      <c r="J393" s="57"/>
      <c r="K393" s="57"/>
      <c r="L393" s="57"/>
      <c r="M393" s="58" t="str">
        <f t="shared" si="54"/>
        <v/>
      </c>
      <c r="N393" s="73"/>
    </row>
    <row r="394" spans="1:14">
      <c r="A394" s="97" t="str">
        <f t="shared" si="52"/>
        <v/>
      </c>
      <c r="B394" s="98" t="str">
        <f t="shared" si="51"/>
        <v/>
      </c>
      <c r="C394" s="141"/>
      <c r="D394" s="137"/>
      <c r="E394" s="100"/>
      <c r="F394" s="57"/>
      <c r="G394" s="58">
        <f t="shared" si="53"/>
        <v>0</v>
      </c>
      <c r="H394" s="58">
        <f>IF(E394="",0,IFERROR(VLOOKUP(E394,档案费管理台账!$D$4:$H$1000,5,0),0))</f>
        <v>0</v>
      </c>
      <c r="I394" s="57"/>
      <c r="J394" s="57"/>
      <c r="K394" s="57"/>
      <c r="L394" s="57"/>
      <c r="M394" s="58" t="str">
        <f t="shared" si="54"/>
        <v/>
      </c>
      <c r="N394" s="73"/>
    </row>
    <row r="395" spans="1:14">
      <c r="A395" s="97" t="str">
        <f t="shared" si="52"/>
        <v/>
      </c>
      <c r="B395" s="98" t="str">
        <f t="shared" si="51"/>
        <v/>
      </c>
      <c r="C395" s="141"/>
      <c r="D395" s="137"/>
      <c r="E395" s="100"/>
      <c r="F395" s="57"/>
      <c r="G395" s="58">
        <f t="shared" si="53"/>
        <v>0</v>
      </c>
      <c r="H395" s="58">
        <f>IF(E395="",0,IFERROR(VLOOKUP(E395,档案费管理台账!$D$4:$H$1000,5,0),0))</f>
        <v>0</v>
      </c>
      <c r="I395" s="57"/>
      <c r="J395" s="57"/>
      <c r="K395" s="57"/>
      <c r="L395" s="57"/>
      <c r="M395" s="58" t="str">
        <f t="shared" si="54"/>
        <v/>
      </c>
      <c r="N395" s="73"/>
    </row>
    <row r="396" spans="1:14">
      <c r="A396" s="97" t="str">
        <f t="shared" si="52"/>
        <v/>
      </c>
      <c r="B396" s="98" t="str">
        <f t="shared" si="51"/>
        <v/>
      </c>
      <c r="C396" s="141"/>
      <c r="D396" s="137"/>
      <c r="E396" s="100"/>
      <c r="F396" s="57"/>
      <c r="G396" s="58">
        <f t="shared" si="53"/>
        <v>0</v>
      </c>
      <c r="H396" s="58">
        <f>IF(E396="",0,IFERROR(VLOOKUP(E396,档案费管理台账!$D$4:$H$1000,5,0),0))</f>
        <v>0</v>
      </c>
      <c r="I396" s="57"/>
      <c r="J396" s="57"/>
      <c r="K396" s="57"/>
      <c r="L396" s="57"/>
      <c r="M396" s="58" t="str">
        <f t="shared" si="54"/>
        <v/>
      </c>
      <c r="N396" s="73"/>
    </row>
    <row r="397" spans="1:14">
      <c r="A397" s="97" t="str">
        <f t="shared" si="52"/>
        <v/>
      </c>
      <c r="B397" s="98" t="str">
        <f t="shared" si="51"/>
        <v/>
      </c>
      <c r="C397" s="141"/>
      <c r="D397" s="137"/>
      <c r="E397" s="100"/>
      <c r="F397" s="57"/>
      <c r="G397" s="58">
        <f t="shared" si="53"/>
        <v>0</v>
      </c>
      <c r="H397" s="58">
        <f>IF(E397="",0,IFERROR(VLOOKUP(E397,档案费管理台账!$D$4:$H$1000,5,0),0))</f>
        <v>0</v>
      </c>
      <c r="I397" s="57"/>
      <c r="J397" s="57"/>
      <c r="K397" s="57"/>
      <c r="L397" s="57"/>
      <c r="M397" s="58" t="str">
        <f t="shared" si="54"/>
        <v/>
      </c>
      <c r="N397" s="73"/>
    </row>
    <row r="398" spans="1:14">
      <c r="A398" s="97" t="str">
        <f t="shared" si="52"/>
        <v/>
      </c>
      <c r="B398" s="98" t="str">
        <f t="shared" si="51"/>
        <v/>
      </c>
      <c r="C398" s="141"/>
      <c r="D398" s="137"/>
      <c r="E398" s="100"/>
      <c r="F398" s="57"/>
      <c r="G398" s="58">
        <f t="shared" si="53"/>
        <v>0</v>
      </c>
      <c r="H398" s="58">
        <f>IF(E398="",0,IFERROR(VLOOKUP(E398,档案费管理台账!$D$4:$H$1000,5,0),0))</f>
        <v>0</v>
      </c>
      <c r="I398" s="57"/>
      <c r="J398" s="57"/>
      <c r="K398" s="57"/>
      <c r="L398" s="57"/>
      <c r="M398" s="58" t="str">
        <f t="shared" si="54"/>
        <v/>
      </c>
      <c r="N398" s="73"/>
    </row>
    <row r="399" spans="1:14">
      <c r="A399" s="97" t="str">
        <f t="shared" si="52"/>
        <v/>
      </c>
      <c r="B399" s="98" t="str">
        <f t="shared" si="51"/>
        <v/>
      </c>
      <c r="C399" s="141"/>
      <c r="D399" s="137"/>
      <c r="E399" s="100"/>
      <c r="F399" s="57"/>
      <c r="G399" s="58">
        <f t="shared" si="53"/>
        <v>0</v>
      </c>
      <c r="H399" s="58">
        <f>IF(E399="",0,IFERROR(VLOOKUP(E399,档案费管理台账!$D$4:$H$1000,5,0),0))</f>
        <v>0</v>
      </c>
      <c r="I399" s="57"/>
      <c r="J399" s="57"/>
      <c r="K399" s="57"/>
      <c r="L399" s="57"/>
      <c r="M399" s="58" t="str">
        <f t="shared" si="54"/>
        <v/>
      </c>
      <c r="N399" s="73"/>
    </row>
    <row r="400" spans="1:14">
      <c r="A400" s="97" t="str">
        <f t="shared" si="52"/>
        <v/>
      </c>
      <c r="B400" s="98" t="str">
        <f t="shared" si="51"/>
        <v/>
      </c>
      <c r="C400" s="141"/>
      <c r="D400" s="137"/>
      <c r="E400" s="100"/>
      <c r="F400" s="57"/>
      <c r="G400" s="58">
        <f t="shared" si="53"/>
        <v>0</v>
      </c>
      <c r="H400" s="58">
        <f>IF(E400="",0,IFERROR(VLOOKUP(E400,档案费管理台账!$D$4:$H$1000,5,0),0))</f>
        <v>0</v>
      </c>
      <c r="I400" s="57"/>
      <c r="J400" s="57"/>
      <c r="K400" s="57"/>
      <c r="L400" s="57"/>
      <c r="M400" s="58" t="str">
        <f t="shared" si="54"/>
        <v/>
      </c>
      <c r="N400" s="73"/>
    </row>
    <row r="401" spans="1:14">
      <c r="A401" s="97" t="str">
        <f t="shared" si="52"/>
        <v/>
      </c>
      <c r="B401" s="98" t="str">
        <f t="shared" si="51"/>
        <v/>
      </c>
      <c r="C401" s="141"/>
      <c r="D401" s="137"/>
      <c r="E401" s="100"/>
      <c r="F401" s="57"/>
      <c r="G401" s="58">
        <f t="shared" si="53"/>
        <v>0</v>
      </c>
      <c r="H401" s="58">
        <f>IF(E401="",0,IFERROR(VLOOKUP(E401,档案费管理台账!$D$4:$H$1000,5,0),0))</f>
        <v>0</v>
      </c>
      <c r="I401" s="57"/>
      <c r="J401" s="57"/>
      <c r="K401" s="57"/>
      <c r="L401" s="57"/>
      <c r="M401" s="58" t="str">
        <f t="shared" si="54"/>
        <v/>
      </c>
      <c r="N401" s="73"/>
    </row>
    <row r="402" spans="1:14">
      <c r="A402" s="97" t="str">
        <f t="shared" si="52"/>
        <v/>
      </c>
      <c r="B402" s="98" t="str">
        <f t="shared" si="51"/>
        <v/>
      </c>
      <c r="C402" s="141"/>
      <c r="D402" s="137"/>
      <c r="E402" s="100"/>
      <c r="F402" s="57"/>
      <c r="G402" s="58">
        <f t="shared" si="53"/>
        <v>0</v>
      </c>
      <c r="H402" s="58">
        <f>IF(E402="",0,IFERROR(VLOOKUP(E402,档案费管理台账!$D$4:$H$1000,5,0),0))</f>
        <v>0</v>
      </c>
      <c r="I402" s="57"/>
      <c r="J402" s="57"/>
      <c r="K402" s="57"/>
      <c r="L402" s="57"/>
      <c r="M402" s="58" t="str">
        <f t="shared" si="54"/>
        <v/>
      </c>
      <c r="N402" s="73"/>
    </row>
    <row r="403" spans="1:14">
      <c r="A403" s="97" t="str">
        <f t="shared" si="52"/>
        <v/>
      </c>
      <c r="B403" s="98" t="str">
        <f t="shared" si="51"/>
        <v/>
      </c>
      <c r="C403" s="141"/>
      <c r="D403" s="137"/>
      <c r="E403" s="100"/>
      <c r="F403" s="57"/>
      <c r="G403" s="58">
        <f t="shared" si="53"/>
        <v>0</v>
      </c>
      <c r="H403" s="58">
        <f>IF(E403="",0,IFERROR(VLOOKUP(E403,档案费管理台账!$D$4:$H$1000,5,0),0))</f>
        <v>0</v>
      </c>
      <c r="I403" s="57"/>
      <c r="J403" s="57"/>
      <c r="K403" s="57"/>
      <c r="L403" s="57"/>
      <c r="M403" s="58" t="str">
        <f t="shared" si="54"/>
        <v/>
      </c>
      <c r="N403" s="73"/>
    </row>
    <row r="404" spans="1:14">
      <c r="A404" s="97" t="str">
        <f t="shared" si="52"/>
        <v/>
      </c>
      <c r="B404" s="98" t="str">
        <f t="shared" si="51"/>
        <v/>
      </c>
      <c r="C404" s="141"/>
      <c r="D404" s="137"/>
      <c r="E404" s="100"/>
      <c r="F404" s="57"/>
      <c r="G404" s="58">
        <f t="shared" si="53"/>
        <v>0</v>
      </c>
      <c r="H404" s="58">
        <f>IF(E404="",0,IFERROR(VLOOKUP(E404,档案费管理台账!$D$4:$H$1000,5,0),0))</f>
        <v>0</v>
      </c>
      <c r="I404" s="57"/>
      <c r="J404" s="57"/>
      <c r="K404" s="57"/>
      <c r="L404" s="57"/>
      <c r="M404" s="58" t="str">
        <f t="shared" si="54"/>
        <v/>
      </c>
      <c r="N404" s="73"/>
    </row>
    <row r="405" spans="1:14">
      <c r="A405" s="97" t="str">
        <f t="shared" si="52"/>
        <v/>
      </c>
      <c r="B405" s="98" t="str">
        <f t="shared" si="51"/>
        <v/>
      </c>
      <c r="C405" s="141"/>
      <c r="D405" s="137"/>
      <c r="E405" s="100"/>
      <c r="F405" s="57"/>
      <c r="G405" s="58">
        <f t="shared" si="53"/>
        <v>0</v>
      </c>
      <c r="H405" s="58">
        <f>IF(E405="",0,IFERROR(VLOOKUP(E405,档案费管理台账!$D$4:$H$1000,5,0),0))</f>
        <v>0</v>
      </c>
      <c r="I405" s="57"/>
      <c r="J405" s="57"/>
      <c r="K405" s="57"/>
      <c r="L405" s="57"/>
      <c r="M405" s="58" t="str">
        <f t="shared" si="54"/>
        <v/>
      </c>
      <c r="N405" s="73"/>
    </row>
    <row r="406" spans="1:14">
      <c r="A406" s="97" t="str">
        <f t="shared" si="52"/>
        <v/>
      </c>
      <c r="B406" s="98" t="str">
        <f t="shared" si="51"/>
        <v/>
      </c>
      <c r="C406" s="141"/>
      <c r="D406" s="137"/>
      <c r="E406" s="100"/>
      <c r="F406" s="57"/>
      <c r="G406" s="58">
        <f t="shared" si="53"/>
        <v>0</v>
      </c>
      <c r="H406" s="58">
        <f>IF(E406="",0,IFERROR(VLOOKUP(E406,档案费管理台账!$D$4:$H$1000,5,0),0))</f>
        <v>0</v>
      </c>
      <c r="I406" s="57"/>
      <c r="J406" s="57"/>
      <c r="K406" s="57"/>
      <c r="L406" s="57"/>
      <c r="M406" s="58" t="str">
        <f t="shared" si="54"/>
        <v/>
      </c>
      <c r="N406" s="73"/>
    </row>
    <row r="407" spans="1:14">
      <c r="A407" s="97" t="str">
        <f t="shared" si="52"/>
        <v/>
      </c>
      <c r="B407" s="98" t="str">
        <f t="shared" si="51"/>
        <v/>
      </c>
      <c r="C407" s="141"/>
      <c r="D407" s="137"/>
      <c r="E407" s="100"/>
      <c r="F407" s="57"/>
      <c r="G407" s="58">
        <f t="shared" si="53"/>
        <v>0</v>
      </c>
      <c r="H407" s="58">
        <f>IF(E407="",0,IFERROR(VLOOKUP(E407,档案费管理台账!$D$4:$H$1000,5,0),0))</f>
        <v>0</v>
      </c>
      <c r="I407" s="57"/>
      <c r="J407" s="57"/>
      <c r="K407" s="57"/>
      <c r="L407" s="57"/>
      <c r="M407" s="58" t="str">
        <f t="shared" si="54"/>
        <v/>
      </c>
      <c r="N407" s="73"/>
    </row>
    <row r="408" spans="1:14">
      <c r="A408" s="97" t="str">
        <f t="shared" si="52"/>
        <v/>
      </c>
      <c r="B408" s="98" t="str">
        <f t="shared" si="51"/>
        <v/>
      </c>
      <c r="C408" s="141"/>
      <c r="D408" s="137"/>
      <c r="E408" s="100"/>
      <c r="F408" s="57"/>
      <c r="G408" s="58">
        <f t="shared" si="53"/>
        <v>0</v>
      </c>
      <c r="H408" s="58">
        <f>IF(E408="",0,IFERROR(VLOOKUP(E408,档案费管理台账!$D$4:$H$1000,5,0),0))</f>
        <v>0</v>
      </c>
      <c r="I408" s="57"/>
      <c r="J408" s="57"/>
      <c r="K408" s="57"/>
      <c r="L408" s="57"/>
      <c r="M408" s="58" t="str">
        <f t="shared" si="54"/>
        <v/>
      </c>
      <c r="N408" s="73"/>
    </row>
    <row r="409" spans="1:14">
      <c r="A409" s="97" t="str">
        <f t="shared" si="52"/>
        <v/>
      </c>
      <c r="B409" s="98" t="str">
        <f t="shared" si="51"/>
        <v/>
      </c>
      <c r="C409" s="141"/>
      <c r="D409" s="137"/>
      <c r="E409" s="100"/>
      <c r="F409" s="57"/>
      <c r="G409" s="58">
        <f t="shared" si="53"/>
        <v>0</v>
      </c>
      <c r="H409" s="58">
        <f>IF(E409="",0,IFERROR(VLOOKUP(E409,档案费管理台账!$D$4:$H$1000,5,0),0))</f>
        <v>0</v>
      </c>
      <c r="I409" s="57"/>
      <c r="J409" s="57"/>
      <c r="K409" s="57"/>
      <c r="L409" s="57"/>
      <c r="M409" s="58" t="str">
        <f t="shared" si="54"/>
        <v/>
      </c>
      <c r="N409" s="73"/>
    </row>
    <row r="410" spans="1:14">
      <c r="A410" s="97" t="str">
        <f t="shared" si="52"/>
        <v/>
      </c>
      <c r="B410" s="98" t="str">
        <f t="shared" si="51"/>
        <v/>
      </c>
      <c r="C410" s="141"/>
      <c r="D410" s="137"/>
      <c r="E410" s="100"/>
      <c r="F410" s="57"/>
      <c r="G410" s="58">
        <f t="shared" si="53"/>
        <v>0</v>
      </c>
      <c r="H410" s="58">
        <f>IF(E410="",0,IFERROR(VLOOKUP(E410,档案费管理台账!$D$4:$H$1000,5,0),0))</f>
        <v>0</v>
      </c>
      <c r="I410" s="57"/>
      <c r="J410" s="57"/>
      <c r="K410" s="57"/>
      <c r="L410" s="57"/>
      <c r="M410" s="58" t="str">
        <f t="shared" si="54"/>
        <v/>
      </c>
      <c r="N410" s="73"/>
    </row>
    <row r="411" spans="1:14">
      <c r="A411" s="97" t="str">
        <f t="shared" si="52"/>
        <v/>
      </c>
      <c r="B411" s="98" t="str">
        <f t="shared" si="51"/>
        <v/>
      </c>
      <c r="C411" s="141"/>
      <c r="D411" s="137"/>
      <c r="E411" s="100"/>
      <c r="F411" s="57"/>
      <c r="G411" s="58">
        <f t="shared" si="53"/>
        <v>0</v>
      </c>
      <c r="H411" s="58">
        <f>IF(E411="",0,IFERROR(VLOOKUP(E411,档案费管理台账!$D$4:$H$1000,5,0),0))</f>
        <v>0</v>
      </c>
      <c r="I411" s="57"/>
      <c r="J411" s="57"/>
      <c r="K411" s="57"/>
      <c r="L411" s="57"/>
      <c r="M411" s="58" t="str">
        <f t="shared" si="54"/>
        <v/>
      </c>
      <c r="N411" s="73"/>
    </row>
    <row r="412" spans="1:14">
      <c r="A412" s="97" t="str">
        <f t="shared" si="52"/>
        <v/>
      </c>
      <c r="B412" s="98" t="str">
        <f t="shared" si="51"/>
        <v/>
      </c>
      <c r="C412" s="141"/>
      <c r="D412" s="137"/>
      <c r="E412" s="100"/>
      <c r="F412" s="57"/>
      <c r="G412" s="58">
        <f t="shared" si="53"/>
        <v>0</v>
      </c>
      <c r="H412" s="58">
        <f>IF(E412="",0,IFERROR(VLOOKUP(E412,档案费管理台账!$D$4:$H$1000,5,0),0))</f>
        <v>0</v>
      </c>
      <c r="I412" s="57"/>
      <c r="J412" s="57"/>
      <c r="K412" s="57"/>
      <c r="L412" s="57"/>
      <c r="M412" s="58" t="str">
        <f t="shared" si="54"/>
        <v/>
      </c>
      <c r="N412" s="73"/>
    </row>
    <row r="413" spans="1:14">
      <c r="A413" s="97" t="str">
        <f t="shared" si="52"/>
        <v/>
      </c>
      <c r="B413" s="98" t="str">
        <f t="shared" si="51"/>
        <v/>
      </c>
      <c r="C413" s="141"/>
      <c r="D413" s="137"/>
      <c r="E413" s="100"/>
      <c r="F413" s="57"/>
      <c r="G413" s="58">
        <f t="shared" si="53"/>
        <v>0</v>
      </c>
      <c r="H413" s="58">
        <f>IF(E413="",0,IFERROR(VLOOKUP(E413,档案费管理台账!$D$4:$H$1000,5,0),0))</f>
        <v>0</v>
      </c>
      <c r="I413" s="57"/>
      <c r="J413" s="57"/>
      <c r="K413" s="57"/>
      <c r="L413" s="57"/>
      <c r="M413" s="58" t="str">
        <f t="shared" si="54"/>
        <v/>
      </c>
      <c r="N413" s="73"/>
    </row>
    <row r="414" spans="1:14">
      <c r="A414" s="97" t="str">
        <f t="shared" si="52"/>
        <v/>
      </c>
      <c r="B414" s="98" t="str">
        <f t="shared" si="51"/>
        <v/>
      </c>
      <c r="C414" s="141"/>
      <c r="D414" s="137"/>
      <c r="E414" s="100"/>
      <c r="F414" s="57"/>
      <c r="G414" s="58">
        <f t="shared" si="53"/>
        <v>0</v>
      </c>
      <c r="H414" s="58">
        <f>IF(E414="",0,IFERROR(VLOOKUP(E414,档案费管理台账!$D$4:$H$1000,5,0),0))</f>
        <v>0</v>
      </c>
      <c r="I414" s="57"/>
      <c r="J414" s="57"/>
      <c r="K414" s="57"/>
      <c r="L414" s="57"/>
      <c r="M414" s="58" t="str">
        <f t="shared" si="54"/>
        <v/>
      </c>
      <c r="N414" s="73"/>
    </row>
    <row r="415" spans="1:14">
      <c r="A415" s="97" t="str">
        <f t="shared" si="52"/>
        <v/>
      </c>
      <c r="B415" s="98" t="str">
        <f t="shared" si="51"/>
        <v/>
      </c>
      <c r="C415" s="141"/>
      <c r="D415" s="137"/>
      <c r="E415" s="100"/>
      <c r="F415" s="57"/>
      <c r="G415" s="58">
        <f t="shared" si="53"/>
        <v>0</v>
      </c>
      <c r="H415" s="58">
        <f>IF(E415="",0,IFERROR(VLOOKUP(E415,档案费管理台账!$D$4:$H$1000,5,0),0))</f>
        <v>0</v>
      </c>
      <c r="I415" s="57"/>
      <c r="J415" s="57"/>
      <c r="K415" s="57"/>
      <c r="L415" s="57"/>
      <c r="M415" s="58" t="str">
        <f t="shared" si="54"/>
        <v/>
      </c>
      <c r="N415" s="73"/>
    </row>
    <row r="416" spans="1:14">
      <c r="A416" s="97" t="str">
        <f t="shared" si="52"/>
        <v/>
      </c>
      <c r="B416" s="98" t="str">
        <f t="shared" si="51"/>
        <v/>
      </c>
      <c r="C416" s="141"/>
      <c r="D416" s="137"/>
      <c r="E416" s="100"/>
      <c r="F416" s="57"/>
      <c r="G416" s="58">
        <f t="shared" si="53"/>
        <v>0</v>
      </c>
      <c r="H416" s="58">
        <f>IF(E416="",0,IFERROR(VLOOKUP(E416,档案费管理台账!$D$4:$H$1000,5,0),0))</f>
        <v>0</v>
      </c>
      <c r="I416" s="57"/>
      <c r="J416" s="57"/>
      <c r="K416" s="57"/>
      <c r="L416" s="57"/>
      <c r="M416" s="58" t="str">
        <f t="shared" si="54"/>
        <v/>
      </c>
      <c r="N416" s="73"/>
    </row>
    <row r="417" spans="1:14">
      <c r="A417" s="97" t="str">
        <f t="shared" si="52"/>
        <v/>
      </c>
      <c r="B417" s="98" t="str">
        <f t="shared" si="51"/>
        <v/>
      </c>
      <c r="C417" s="141"/>
      <c r="D417" s="137"/>
      <c r="E417" s="100"/>
      <c r="F417" s="57"/>
      <c r="G417" s="58">
        <f t="shared" si="53"/>
        <v>0</v>
      </c>
      <c r="H417" s="58">
        <f>IF(E417="",0,IFERROR(VLOOKUP(E417,档案费管理台账!$D$4:$H$1000,5,0),0))</f>
        <v>0</v>
      </c>
      <c r="I417" s="57"/>
      <c r="J417" s="57"/>
      <c r="K417" s="57"/>
      <c r="L417" s="57"/>
      <c r="M417" s="58" t="str">
        <f t="shared" si="54"/>
        <v/>
      </c>
      <c r="N417" s="73"/>
    </row>
    <row r="418" spans="1:14">
      <c r="A418" s="97" t="str">
        <f t="shared" si="52"/>
        <v/>
      </c>
      <c r="B418" s="98" t="str">
        <f t="shared" si="51"/>
        <v/>
      </c>
      <c r="C418" s="141"/>
      <c r="D418" s="137"/>
      <c r="E418" s="100"/>
      <c r="F418" s="57"/>
      <c r="G418" s="58">
        <f t="shared" si="53"/>
        <v>0</v>
      </c>
      <c r="H418" s="58">
        <f>IF(E418="",0,IFERROR(VLOOKUP(E418,档案费管理台账!$D$4:$H$1000,5,0),0))</f>
        <v>0</v>
      </c>
      <c r="I418" s="57"/>
      <c r="J418" s="57"/>
      <c r="K418" s="57"/>
      <c r="L418" s="57"/>
      <c r="M418" s="58" t="str">
        <f t="shared" si="54"/>
        <v/>
      </c>
      <c r="N418" s="73"/>
    </row>
    <row r="419" spans="1:14">
      <c r="A419" s="97" t="str">
        <f t="shared" si="52"/>
        <v/>
      </c>
      <c r="B419" s="98" t="str">
        <f t="shared" si="51"/>
        <v/>
      </c>
      <c r="C419" s="141"/>
      <c r="D419" s="137"/>
      <c r="E419" s="100"/>
      <c r="F419" s="57"/>
      <c r="G419" s="58">
        <f t="shared" si="53"/>
        <v>0</v>
      </c>
      <c r="H419" s="58">
        <f>IF(E419="",0,IFERROR(VLOOKUP(E419,档案费管理台账!$D$4:$H$1000,5,0),0))</f>
        <v>0</v>
      </c>
      <c r="I419" s="57"/>
      <c r="J419" s="57"/>
      <c r="K419" s="57"/>
      <c r="L419" s="57"/>
      <c r="M419" s="58" t="str">
        <f t="shared" si="54"/>
        <v/>
      </c>
      <c r="N419" s="73"/>
    </row>
    <row r="420" spans="1:14">
      <c r="A420" s="97" t="str">
        <f t="shared" si="52"/>
        <v/>
      </c>
      <c r="B420" s="98" t="str">
        <f t="shared" si="51"/>
        <v/>
      </c>
      <c r="C420" s="141"/>
      <c r="D420" s="137"/>
      <c r="E420" s="100"/>
      <c r="F420" s="57"/>
      <c r="G420" s="58">
        <f t="shared" si="53"/>
        <v>0</v>
      </c>
      <c r="H420" s="58">
        <f>IF(E420="",0,IFERROR(VLOOKUP(E420,档案费管理台账!$D$4:$H$1000,5,0),0))</f>
        <v>0</v>
      </c>
      <c r="I420" s="57"/>
      <c r="J420" s="57"/>
      <c r="K420" s="57"/>
      <c r="L420" s="57"/>
      <c r="M420" s="58" t="str">
        <f t="shared" si="54"/>
        <v/>
      </c>
      <c r="N420" s="73"/>
    </row>
    <row r="421" spans="1:14">
      <c r="A421" s="97" t="str">
        <f t="shared" si="52"/>
        <v/>
      </c>
      <c r="B421" s="98" t="str">
        <f t="shared" si="51"/>
        <v/>
      </c>
      <c r="C421" s="141"/>
      <c r="D421" s="137"/>
      <c r="E421" s="100"/>
      <c r="F421" s="57"/>
      <c r="G421" s="58">
        <f t="shared" si="53"/>
        <v>0</v>
      </c>
      <c r="H421" s="58">
        <f>IF(E421="",0,IFERROR(VLOOKUP(E421,档案费管理台账!$D$4:$H$1000,5,0),0))</f>
        <v>0</v>
      </c>
      <c r="I421" s="57"/>
      <c r="J421" s="57"/>
      <c r="K421" s="57"/>
      <c r="L421" s="57"/>
      <c r="M421" s="58" t="str">
        <f t="shared" si="54"/>
        <v/>
      </c>
      <c r="N421" s="73"/>
    </row>
    <row r="422" spans="1:14">
      <c r="A422" s="97" t="str">
        <f t="shared" si="52"/>
        <v/>
      </c>
      <c r="B422" s="98" t="str">
        <f t="shared" si="51"/>
        <v/>
      </c>
      <c r="C422" s="141"/>
      <c r="D422" s="137"/>
      <c r="E422" s="100"/>
      <c r="F422" s="57"/>
      <c r="G422" s="58">
        <f t="shared" si="53"/>
        <v>0</v>
      </c>
      <c r="H422" s="58">
        <f>IF(E422="",0,IFERROR(VLOOKUP(E422,档案费管理台账!$D$4:$H$1000,5,0),0))</f>
        <v>0</v>
      </c>
      <c r="I422" s="57"/>
      <c r="J422" s="57"/>
      <c r="K422" s="57"/>
      <c r="L422" s="57"/>
      <c r="M422" s="58" t="str">
        <f t="shared" si="54"/>
        <v/>
      </c>
      <c r="N422" s="73"/>
    </row>
    <row r="423" spans="1:14">
      <c r="A423" s="97" t="str">
        <f t="shared" si="52"/>
        <v/>
      </c>
      <c r="B423" s="98" t="str">
        <f t="shared" si="51"/>
        <v/>
      </c>
      <c r="C423" s="141"/>
      <c r="D423" s="137"/>
      <c r="E423" s="100"/>
      <c r="F423" s="57"/>
      <c r="G423" s="58">
        <f t="shared" si="53"/>
        <v>0</v>
      </c>
      <c r="H423" s="58">
        <f>IF(E423="",0,IFERROR(VLOOKUP(E423,档案费管理台账!$D$4:$H$1000,5,0),0))</f>
        <v>0</v>
      </c>
      <c r="I423" s="57"/>
      <c r="J423" s="57"/>
      <c r="K423" s="57"/>
      <c r="L423" s="57"/>
      <c r="M423" s="58" t="str">
        <f t="shared" si="54"/>
        <v/>
      </c>
      <c r="N423" s="73"/>
    </row>
    <row r="424" spans="1:14">
      <c r="A424" s="97" t="str">
        <f t="shared" si="52"/>
        <v/>
      </c>
      <c r="B424" s="98" t="str">
        <f t="shared" si="51"/>
        <v/>
      </c>
      <c r="C424" s="141"/>
      <c r="D424" s="137"/>
      <c r="E424" s="100"/>
      <c r="F424" s="57"/>
      <c r="G424" s="58">
        <f t="shared" si="53"/>
        <v>0</v>
      </c>
      <c r="H424" s="58">
        <f>IF(E424="",0,IFERROR(VLOOKUP(E424,档案费管理台账!$D$4:$H$1000,5,0),0))</f>
        <v>0</v>
      </c>
      <c r="I424" s="57"/>
      <c r="J424" s="57"/>
      <c r="K424" s="57"/>
      <c r="L424" s="57"/>
      <c r="M424" s="58" t="str">
        <f t="shared" si="54"/>
        <v/>
      </c>
      <c r="N424" s="73"/>
    </row>
    <row r="425" spans="1:14">
      <c r="A425" s="97" t="str">
        <f t="shared" si="52"/>
        <v/>
      </c>
      <c r="B425" s="98" t="str">
        <f t="shared" si="51"/>
        <v/>
      </c>
      <c r="C425" s="141"/>
      <c r="D425" s="137"/>
      <c r="E425" s="100"/>
      <c r="F425" s="57"/>
      <c r="G425" s="58">
        <f t="shared" si="53"/>
        <v>0</v>
      </c>
      <c r="H425" s="58">
        <f>IF(E425="",0,IFERROR(VLOOKUP(E425,档案费管理台账!$D$4:$H$1000,5,0),0))</f>
        <v>0</v>
      </c>
      <c r="I425" s="57"/>
      <c r="J425" s="57"/>
      <c r="K425" s="57"/>
      <c r="L425" s="57"/>
      <c r="M425" s="58" t="str">
        <f t="shared" si="54"/>
        <v/>
      </c>
      <c r="N425" s="73"/>
    </row>
    <row r="426" spans="1:14">
      <c r="A426" s="97" t="str">
        <f t="shared" si="52"/>
        <v/>
      </c>
      <c r="B426" s="98" t="str">
        <f t="shared" si="51"/>
        <v/>
      </c>
      <c r="C426" s="141"/>
      <c r="D426" s="137"/>
      <c r="E426" s="100"/>
      <c r="F426" s="57"/>
      <c r="G426" s="58">
        <f t="shared" si="53"/>
        <v>0</v>
      </c>
      <c r="H426" s="58">
        <f>IF(E426="",0,IFERROR(VLOOKUP(E426,档案费管理台账!$D$4:$H$1000,5,0),0))</f>
        <v>0</v>
      </c>
      <c r="I426" s="57"/>
      <c r="J426" s="57"/>
      <c r="K426" s="57"/>
      <c r="L426" s="57"/>
      <c r="M426" s="58" t="str">
        <f t="shared" si="54"/>
        <v/>
      </c>
      <c r="N426" s="73"/>
    </row>
    <row r="427" spans="1:14">
      <c r="A427" s="97" t="str">
        <f t="shared" si="52"/>
        <v/>
      </c>
      <c r="B427" s="98" t="str">
        <f t="shared" si="51"/>
        <v/>
      </c>
      <c r="C427" s="141"/>
      <c r="D427" s="137"/>
      <c r="E427" s="100"/>
      <c r="F427" s="57"/>
      <c r="G427" s="58">
        <f t="shared" si="53"/>
        <v>0</v>
      </c>
      <c r="H427" s="58">
        <f>IF(E427="",0,IFERROR(VLOOKUP(E427,档案费管理台账!$D$4:$H$1000,5,0),0))</f>
        <v>0</v>
      </c>
      <c r="I427" s="57"/>
      <c r="J427" s="57"/>
      <c r="K427" s="57"/>
      <c r="L427" s="57"/>
      <c r="M427" s="58" t="str">
        <f t="shared" si="54"/>
        <v/>
      </c>
      <c r="N427" s="73"/>
    </row>
    <row r="428" spans="1:14">
      <c r="A428" s="97" t="str">
        <f t="shared" si="52"/>
        <v/>
      </c>
      <c r="B428" s="98" t="str">
        <f t="shared" ref="B428:B491" si="55">IF(C428="","",MONTH(C428)&amp;"月")</f>
        <v/>
      </c>
      <c r="C428" s="141"/>
      <c r="D428" s="137"/>
      <c r="E428" s="100"/>
      <c r="F428" s="57"/>
      <c r="G428" s="58">
        <f t="shared" si="53"/>
        <v>0</v>
      </c>
      <c r="H428" s="58">
        <f>IF(E428="",0,IFERROR(VLOOKUP(E428,档案费管理台账!$D$4:$H$1000,5,0),0))</f>
        <v>0</v>
      </c>
      <c r="I428" s="57"/>
      <c r="J428" s="57"/>
      <c r="K428" s="57"/>
      <c r="L428" s="57"/>
      <c r="M428" s="58" t="str">
        <f t="shared" si="54"/>
        <v/>
      </c>
      <c r="N428" s="73"/>
    </row>
    <row r="429" spans="1:14">
      <c r="A429" s="97" t="str">
        <f t="shared" ref="A429:A492" si="56">IF(C429="","",ROW()-42)</f>
        <v/>
      </c>
      <c r="B429" s="98" t="str">
        <f t="shared" si="55"/>
        <v/>
      </c>
      <c r="C429" s="141"/>
      <c r="D429" s="137"/>
      <c r="E429" s="100"/>
      <c r="F429" s="57"/>
      <c r="G429" s="58">
        <f t="shared" ref="G429:G492" si="57">IF(F429="",0,F429*$K$41)</f>
        <v>0</v>
      </c>
      <c r="H429" s="58">
        <f>IF(E429="",0,IFERROR(VLOOKUP(E429,档案费管理台账!$D$4:$H$1000,5,0),0))</f>
        <v>0</v>
      </c>
      <c r="I429" s="57"/>
      <c r="J429" s="57"/>
      <c r="K429" s="57"/>
      <c r="L429" s="57"/>
      <c r="M429" s="58" t="str">
        <f t="shared" ref="M429:M492" si="58">IF(C429="","",ROUND(M428+G429-I429-J429-K429-L429-H429,2))</f>
        <v/>
      </c>
      <c r="N429" s="73"/>
    </row>
    <row r="430" spans="1:14">
      <c r="A430" s="97" t="str">
        <f t="shared" si="56"/>
        <v/>
      </c>
      <c r="B430" s="98" t="str">
        <f t="shared" si="55"/>
        <v/>
      </c>
      <c r="C430" s="141"/>
      <c r="D430" s="137"/>
      <c r="E430" s="100"/>
      <c r="F430" s="57"/>
      <c r="G430" s="58">
        <f t="shared" si="57"/>
        <v>0</v>
      </c>
      <c r="H430" s="58">
        <f>IF(E430="",0,IFERROR(VLOOKUP(E430,档案费管理台账!$D$4:$H$1000,5,0),0))</f>
        <v>0</v>
      </c>
      <c r="I430" s="57"/>
      <c r="J430" s="57"/>
      <c r="K430" s="57"/>
      <c r="L430" s="57"/>
      <c r="M430" s="58" t="str">
        <f t="shared" si="58"/>
        <v/>
      </c>
      <c r="N430" s="73"/>
    </row>
    <row r="431" spans="1:14">
      <c r="A431" s="97" t="str">
        <f t="shared" si="56"/>
        <v/>
      </c>
      <c r="B431" s="98" t="str">
        <f t="shared" si="55"/>
        <v/>
      </c>
      <c r="C431" s="141"/>
      <c r="D431" s="137"/>
      <c r="E431" s="100"/>
      <c r="F431" s="57"/>
      <c r="G431" s="58">
        <f t="shared" si="57"/>
        <v>0</v>
      </c>
      <c r="H431" s="58">
        <f>IF(E431="",0,IFERROR(VLOOKUP(E431,档案费管理台账!$D$4:$H$1000,5,0),0))</f>
        <v>0</v>
      </c>
      <c r="I431" s="57"/>
      <c r="J431" s="57"/>
      <c r="K431" s="57"/>
      <c r="L431" s="57"/>
      <c r="M431" s="58" t="str">
        <f t="shared" si="58"/>
        <v/>
      </c>
      <c r="N431" s="73"/>
    </row>
    <row r="432" spans="1:14">
      <c r="A432" s="97" t="str">
        <f t="shared" si="56"/>
        <v/>
      </c>
      <c r="B432" s="98" t="str">
        <f t="shared" si="55"/>
        <v/>
      </c>
      <c r="C432" s="141"/>
      <c r="D432" s="137"/>
      <c r="E432" s="100"/>
      <c r="F432" s="57"/>
      <c r="G432" s="58">
        <f t="shared" si="57"/>
        <v>0</v>
      </c>
      <c r="H432" s="58">
        <f>IF(E432="",0,IFERROR(VLOOKUP(E432,档案费管理台账!$D$4:$H$1000,5,0),0))</f>
        <v>0</v>
      </c>
      <c r="I432" s="57"/>
      <c r="J432" s="57"/>
      <c r="K432" s="57"/>
      <c r="L432" s="57"/>
      <c r="M432" s="58" t="str">
        <f t="shared" si="58"/>
        <v/>
      </c>
      <c r="N432" s="73"/>
    </row>
    <row r="433" spans="1:14">
      <c r="A433" s="97" t="str">
        <f t="shared" si="56"/>
        <v/>
      </c>
      <c r="B433" s="98" t="str">
        <f t="shared" si="55"/>
        <v/>
      </c>
      <c r="C433" s="141"/>
      <c r="D433" s="137"/>
      <c r="E433" s="100"/>
      <c r="F433" s="57"/>
      <c r="G433" s="58">
        <f t="shared" si="57"/>
        <v>0</v>
      </c>
      <c r="H433" s="58">
        <f>IF(E433="",0,IFERROR(VLOOKUP(E433,档案费管理台账!$D$4:$H$1000,5,0),0))</f>
        <v>0</v>
      </c>
      <c r="I433" s="57"/>
      <c r="J433" s="57"/>
      <c r="K433" s="57"/>
      <c r="L433" s="57"/>
      <c r="M433" s="58" t="str">
        <f t="shared" si="58"/>
        <v/>
      </c>
      <c r="N433" s="73"/>
    </row>
    <row r="434" spans="1:14">
      <c r="A434" s="97" t="str">
        <f t="shared" si="56"/>
        <v/>
      </c>
      <c r="B434" s="98" t="str">
        <f t="shared" si="55"/>
        <v/>
      </c>
      <c r="C434" s="141"/>
      <c r="D434" s="137"/>
      <c r="E434" s="100"/>
      <c r="F434" s="57"/>
      <c r="G434" s="58">
        <f t="shared" si="57"/>
        <v>0</v>
      </c>
      <c r="H434" s="58">
        <f>IF(E434="",0,IFERROR(VLOOKUP(E434,档案费管理台账!$D$4:$H$1000,5,0),0))</f>
        <v>0</v>
      </c>
      <c r="I434" s="57"/>
      <c r="J434" s="57"/>
      <c r="K434" s="57"/>
      <c r="L434" s="57"/>
      <c r="M434" s="58" t="str">
        <f t="shared" si="58"/>
        <v/>
      </c>
      <c r="N434" s="73"/>
    </row>
    <row r="435" spans="1:14">
      <c r="A435" s="97" t="str">
        <f t="shared" si="56"/>
        <v/>
      </c>
      <c r="B435" s="98" t="str">
        <f t="shared" si="55"/>
        <v/>
      </c>
      <c r="C435" s="141"/>
      <c r="D435" s="137"/>
      <c r="E435" s="100"/>
      <c r="F435" s="57"/>
      <c r="G435" s="58">
        <f t="shared" si="57"/>
        <v>0</v>
      </c>
      <c r="H435" s="58">
        <f>IF(E435="",0,IFERROR(VLOOKUP(E435,档案费管理台账!$D$4:$H$1000,5,0),0))</f>
        <v>0</v>
      </c>
      <c r="I435" s="57"/>
      <c r="J435" s="57"/>
      <c r="K435" s="57"/>
      <c r="L435" s="57"/>
      <c r="M435" s="58" t="str">
        <f t="shared" si="58"/>
        <v/>
      </c>
      <c r="N435" s="73"/>
    </row>
    <row r="436" spans="1:14">
      <c r="A436" s="97" t="str">
        <f t="shared" si="56"/>
        <v/>
      </c>
      <c r="B436" s="98" t="str">
        <f t="shared" si="55"/>
        <v/>
      </c>
      <c r="C436" s="141"/>
      <c r="D436" s="137"/>
      <c r="E436" s="100"/>
      <c r="F436" s="57"/>
      <c r="G436" s="58">
        <f t="shared" si="57"/>
        <v>0</v>
      </c>
      <c r="H436" s="58">
        <f>IF(E436="",0,IFERROR(VLOOKUP(E436,档案费管理台账!$D$4:$H$1000,5,0),0))</f>
        <v>0</v>
      </c>
      <c r="I436" s="57"/>
      <c r="J436" s="57"/>
      <c r="K436" s="57"/>
      <c r="L436" s="57"/>
      <c r="M436" s="58" t="str">
        <f t="shared" si="58"/>
        <v/>
      </c>
      <c r="N436" s="73"/>
    </row>
    <row r="437" spans="1:14">
      <c r="A437" s="97" t="str">
        <f t="shared" si="56"/>
        <v/>
      </c>
      <c r="B437" s="98" t="str">
        <f t="shared" si="55"/>
        <v/>
      </c>
      <c r="C437" s="141"/>
      <c r="D437" s="137"/>
      <c r="E437" s="100"/>
      <c r="F437" s="57"/>
      <c r="G437" s="58">
        <f t="shared" si="57"/>
        <v>0</v>
      </c>
      <c r="H437" s="58">
        <f>IF(E437="",0,IFERROR(VLOOKUP(E437,档案费管理台账!$D$4:$H$1000,5,0),0))</f>
        <v>0</v>
      </c>
      <c r="I437" s="57"/>
      <c r="J437" s="57"/>
      <c r="K437" s="57"/>
      <c r="L437" s="57"/>
      <c r="M437" s="58" t="str">
        <f t="shared" si="58"/>
        <v/>
      </c>
      <c r="N437" s="73"/>
    </row>
    <row r="438" spans="1:14">
      <c r="A438" s="97" t="str">
        <f t="shared" si="56"/>
        <v/>
      </c>
      <c r="B438" s="98" t="str">
        <f t="shared" si="55"/>
        <v/>
      </c>
      <c r="C438" s="141"/>
      <c r="D438" s="137"/>
      <c r="E438" s="100"/>
      <c r="F438" s="57"/>
      <c r="G438" s="58">
        <f t="shared" si="57"/>
        <v>0</v>
      </c>
      <c r="H438" s="58">
        <f>IF(E438="",0,IFERROR(VLOOKUP(E438,档案费管理台账!$D$4:$H$1000,5,0),0))</f>
        <v>0</v>
      </c>
      <c r="I438" s="57"/>
      <c r="J438" s="57"/>
      <c r="K438" s="57"/>
      <c r="L438" s="57"/>
      <c r="M438" s="58" t="str">
        <f t="shared" si="58"/>
        <v/>
      </c>
      <c r="N438" s="73"/>
    </row>
    <row r="439" spans="1:14">
      <c r="A439" s="97" t="str">
        <f t="shared" si="56"/>
        <v/>
      </c>
      <c r="B439" s="98" t="str">
        <f t="shared" si="55"/>
        <v/>
      </c>
      <c r="C439" s="141"/>
      <c r="D439" s="137"/>
      <c r="E439" s="100"/>
      <c r="F439" s="57"/>
      <c r="G439" s="58">
        <f t="shared" si="57"/>
        <v>0</v>
      </c>
      <c r="H439" s="58">
        <f>IF(E439="",0,IFERROR(VLOOKUP(E439,档案费管理台账!$D$4:$H$1000,5,0),0))</f>
        <v>0</v>
      </c>
      <c r="I439" s="57"/>
      <c r="J439" s="57"/>
      <c r="K439" s="57"/>
      <c r="L439" s="57"/>
      <c r="M439" s="58" t="str">
        <f t="shared" si="58"/>
        <v/>
      </c>
      <c r="N439" s="73"/>
    </row>
    <row r="440" spans="1:14">
      <c r="A440" s="97" t="str">
        <f t="shared" si="56"/>
        <v/>
      </c>
      <c r="B440" s="98" t="str">
        <f t="shared" si="55"/>
        <v/>
      </c>
      <c r="C440" s="141"/>
      <c r="D440" s="137"/>
      <c r="E440" s="100"/>
      <c r="F440" s="57"/>
      <c r="G440" s="58">
        <f t="shared" si="57"/>
        <v>0</v>
      </c>
      <c r="H440" s="58">
        <f>IF(E440="",0,IFERROR(VLOOKUP(E440,档案费管理台账!$D$4:$H$1000,5,0),0))</f>
        <v>0</v>
      </c>
      <c r="I440" s="57"/>
      <c r="J440" s="57"/>
      <c r="K440" s="57"/>
      <c r="L440" s="57"/>
      <c r="M440" s="58" t="str">
        <f t="shared" si="58"/>
        <v/>
      </c>
      <c r="N440" s="73"/>
    </row>
    <row r="441" spans="1:14">
      <c r="A441" s="97" t="str">
        <f t="shared" si="56"/>
        <v/>
      </c>
      <c r="B441" s="98" t="str">
        <f t="shared" si="55"/>
        <v/>
      </c>
      <c r="C441" s="141"/>
      <c r="D441" s="137"/>
      <c r="E441" s="100"/>
      <c r="F441" s="57"/>
      <c r="G441" s="58">
        <f t="shared" si="57"/>
        <v>0</v>
      </c>
      <c r="H441" s="58">
        <f>IF(E441="",0,IFERROR(VLOOKUP(E441,档案费管理台账!$D$4:$H$1000,5,0),0))</f>
        <v>0</v>
      </c>
      <c r="I441" s="57"/>
      <c r="J441" s="57"/>
      <c r="K441" s="57"/>
      <c r="L441" s="57"/>
      <c r="M441" s="58" t="str">
        <f t="shared" si="58"/>
        <v/>
      </c>
      <c r="N441" s="73"/>
    </row>
    <row r="442" spans="1:14">
      <c r="A442" s="97" t="str">
        <f t="shared" si="56"/>
        <v/>
      </c>
      <c r="B442" s="98" t="str">
        <f t="shared" si="55"/>
        <v/>
      </c>
      <c r="C442" s="141"/>
      <c r="D442" s="137"/>
      <c r="E442" s="100"/>
      <c r="F442" s="57"/>
      <c r="G442" s="58">
        <f t="shared" si="57"/>
        <v>0</v>
      </c>
      <c r="H442" s="58">
        <f>IF(E442="",0,IFERROR(VLOOKUP(E442,档案费管理台账!$D$4:$H$1000,5,0),0))</f>
        <v>0</v>
      </c>
      <c r="I442" s="57"/>
      <c r="J442" s="57"/>
      <c r="K442" s="57"/>
      <c r="L442" s="57"/>
      <c r="M442" s="58" t="str">
        <f t="shared" si="58"/>
        <v/>
      </c>
      <c r="N442" s="73"/>
    </row>
    <row r="443" spans="1:14">
      <c r="A443" s="97" t="str">
        <f t="shared" si="56"/>
        <v/>
      </c>
      <c r="B443" s="98" t="str">
        <f t="shared" si="55"/>
        <v/>
      </c>
      <c r="C443" s="141"/>
      <c r="D443" s="137"/>
      <c r="E443" s="100"/>
      <c r="F443" s="57"/>
      <c r="G443" s="58">
        <f t="shared" si="57"/>
        <v>0</v>
      </c>
      <c r="H443" s="58">
        <f>IF(E443="",0,IFERROR(VLOOKUP(E443,档案费管理台账!$D$4:$H$1000,5,0),0))</f>
        <v>0</v>
      </c>
      <c r="I443" s="57"/>
      <c r="J443" s="57"/>
      <c r="K443" s="57"/>
      <c r="L443" s="57"/>
      <c r="M443" s="58" t="str">
        <f t="shared" si="58"/>
        <v/>
      </c>
      <c r="N443" s="73"/>
    </row>
    <row r="444" spans="1:14">
      <c r="A444" s="97" t="str">
        <f t="shared" si="56"/>
        <v/>
      </c>
      <c r="B444" s="98" t="str">
        <f t="shared" si="55"/>
        <v/>
      </c>
      <c r="C444" s="141"/>
      <c r="D444" s="137"/>
      <c r="E444" s="100"/>
      <c r="F444" s="57"/>
      <c r="G444" s="58">
        <f t="shared" si="57"/>
        <v>0</v>
      </c>
      <c r="H444" s="58">
        <f>IF(E444="",0,IFERROR(VLOOKUP(E444,档案费管理台账!$D$4:$H$1000,5,0),0))</f>
        <v>0</v>
      </c>
      <c r="I444" s="57"/>
      <c r="J444" s="57"/>
      <c r="K444" s="57"/>
      <c r="L444" s="57"/>
      <c r="M444" s="58" t="str">
        <f t="shared" si="58"/>
        <v/>
      </c>
      <c r="N444" s="73"/>
    </row>
    <row r="445" spans="1:14">
      <c r="A445" s="97" t="str">
        <f t="shared" si="56"/>
        <v/>
      </c>
      <c r="B445" s="98" t="str">
        <f t="shared" si="55"/>
        <v/>
      </c>
      <c r="C445" s="141"/>
      <c r="D445" s="137"/>
      <c r="E445" s="100"/>
      <c r="F445" s="57"/>
      <c r="G445" s="58">
        <f t="shared" si="57"/>
        <v>0</v>
      </c>
      <c r="H445" s="58">
        <f>IF(E445="",0,IFERROR(VLOOKUP(E445,档案费管理台账!$D$4:$H$1000,5,0),0))</f>
        <v>0</v>
      </c>
      <c r="I445" s="57"/>
      <c r="J445" s="57"/>
      <c r="K445" s="57"/>
      <c r="L445" s="57"/>
      <c r="M445" s="58" t="str">
        <f t="shared" si="58"/>
        <v/>
      </c>
      <c r="N445" s="73"/>
    </row>
    <row r="446" spans="1:14">
      <c r="A446" s="97" t="str">
        <f t="shared" si="56"/>
        <v/>
      </c>
      <c r="B446" s="98" t="str">
        <f t="shared" si="55"/>
        <v/>
      </c>
      <c r="C446" s="141"/>
      <c r="D446" s="137"/>
      <c r="E446" s="100"/>
      <c r="F446" s="57"/>
      <c r="G446" s="58">
        <f t="shared" si="57"/>
        <v>0</v>
      </c>
      <c r="H446" s="58">
        <f>IF(E446="",0,IFERROR(VLOOKUP(E446,档案费管理台账!$D$4:$H$1000,5,0),0))</f>
        <v>0</v>
      </c>
      <c r="I446" s="57"/>
      <c r="J446" s="57"/>
      <c r="K446" s="57"/>
      <c r="L446" s="57"/>
      <c r="M446" s="58" t="str">
        <f t="shared" si="58"/>
        <v/>
      </c>
      <c r="N446" s="73"/>
    </row>
    <row r="447" spans="1:14">
      <c r="A447" s="97" t="str">
        <f t="shared" si="56"/>
        <v/>
      </c>
      <c r="B447" s="98" t="str">
        <f t="shared" si="55"/>
        <v/>
      </c>
      <c r="C447" s="141"/>
      <c r="D447" s="137"/>
      <c r="E447" s="100"/>
      <c r="F447" s="57"/>
      <c r="G447" s="58">
        <f t="shared" si="57"/>
        <v>0</v>
      </c>
      <c r="H447" s="58">
        <f>IF(E447="",0,IFERROR(VLOOKUP(E447,档案费管理台账!$D$4:$H$1000,5,0),0))</f>
        <v>0</v>
      </c>
      <c r="I447" s="57"/>
      <c r="J447" s="57"/>
      <c r="K447" s="57"/>
      <c r="L447" s="57"/>
      <c r="M447" s="58" t="str">
        <f t="shared" si="58"/>
        <v/>
      </c>
      <c r="N447" s="73"/>
    </row>
    <row r="448" spans="1:14">
      <c r="A448" s="97" t="str">
        <f t="shared" si="56"/>
        <v/>
      </c>
      <c r="B448" s="98" t="str">
        <f t="shared" si="55"/>
        <v/>
      </c>
      <c r="C448" s="141"/>
      <c r="D448" s="137"/>
      <c r="E448" s="100"/>
      <c r="F448" s="57"/>
      <c r="G448" s="58">
        <f t="shared" si="57"/>
        <v>0</v>
      </c>
      <c r="H448" s="58">
        <f>IF(E448="",0,IFERROR(VLOOKUP(E448,档案费管理台账!$D$4:$H$1000,5,0),0))</f>
        <v>0</v>
      </c>
      <c r="I448" s="57"/>
      <c r="J448" s="57"/>
      <c r="K448" s="57"/>
      <c r="L448" s="57"/>
      <c r="M448" s="58" t="str">
        <f t="shared" si="58"/>
        <v/>
      </c>
      <c r="N448" s="73"/>
    </row>
    <row r="449" spans="1:14">
      <c r="A449" s="97" t="str">
        <f t="shared" si="56"/>
        <v/>
      </c>
      <c r="B449" s="98" t="str">
        <f t="shared" si="55"/>
        <v/>
      </c>
      <c r="C449" s="141"/>
      <c r="D449" s="137"/>
      <c r="E449" s="100"/>
      <c r="F449" s="57"/>
      <c r="G449" s="58">
        <f t="shared" si="57"/>
        <v>0</v>
      </c>
      <c r="H449" s="58">
        <f>IF(E449="",0,IFERROR(VLOOKUP(E449,档案费管理台账!$D$4:$H$1000,5,0),0))</f>
        <v>0</v>
      </c>
      <c r="I449" s="57"/>
      <c r="J449" s="57"/>
      <c r="K449" s="57"/>
      <c r="L449" s="57"/>
      <c r="M449" s="58" t="str">
        <f t="shared" si="58"/>
        <v/>
      </c>
      <c r="N449" s="73"/>
    </row>
    <row r="450" spans="1:14">
      <c r="A450" s="97" t="str">
        <f t="shared" si="56"/>
        <v/>
      </c>
      <c r="B450" s="98" t="str">
        <f t="shared" si="55"/>
        <v/>
      </c>
      <c r="C450" s="141"/>
      <c r="D450" s="137"/>
      <c r="E450" s="100"/>
      <c r="F450" s="57"/>
      <c r="G450" s="58">
        <f t="shared" si="57"/>
        <v>0</v>
      </c>
      <c r="H450" s="58">
        <f>IF(E450="",0,IFERROR(VLOOKUP(E450,档案费管理台账!$D$4:$H$1000,5,0),0))</f>
        <v>0</v>
      </c>
      <c r="I450" s="57"/>
      <c r="J450" s="57"/>
      <c r="K450" s="57"/>
      <c r="L450" s="57"/>
      <c r="M450" s="58" t="str">
        <f t="shared" si="58"/>
        <v/>
      </c>
      <c r="N450" s="73"/>
    </row>
    <row r="451" spans="1:14">
      <c r="A451" s="97" t="str">
        <f t="shared" si="56"/>
        <v/>
      </c>
      <c r="B451" s="98" t="str">
        <f t="shared" si="55"/>
        <v/>
      </c>
      <c r="C451" s="141"/>
      <c r="D451" s="137"/>
      <c r="E451" s="100"/>
      <c r="F451" s="57"/>
      <c r="G451" s="58">
        <f t="shared" si="57"/>
        <v>0</v>
      </c>
      <c r="H451" s="58">
        <f>IF(E451="",0,IFERROR(VLOOKUP(E451,档案费管理台账!$D$4:$H$1000,5,0),0))</f>
        <v>0</v>
      </c>
      <c r="I451" s="57"/>
      <c r="J451" s="57"/>
      <c r="K451" s="57"/>
      <c r="L451" s="57"/>
      <c r="M451" s="58" t="str">
        <f t="shared" si="58"/>
        <v/>
      </c>
      <c r="N451" s="73"/>
    </row>
    <row r="452" spans="1:14">
      <c r="A452" s="97" t="str">
        <f t="shared" si="56"/>
        <v/>
      </c>
      <c r="B452" s="98" t="str">
        <f t="shared" si="55"/>
        <v/>
      </c>
      <c r="C452" s="141"/>
      <c r="D452" s="137"/>
      <c r="E452" s="100"/>
      <c r="F452" s="57"/>
      <c r="G452" s="58">
        <f t="shared" si="57"/>
        <v>0</v>
      </c>
      <c r="H452" s="58">
        <f>IF(E452="",0,IFERROR(VLOOKUP(E452,档案费管理台账!$D$4:$H$1000,5,0),0))</f>
        <v>0</v>
      </c>
      <c r="I452" s="57"/>
      <c r="J452" s="57"/>
      <c r="K452" s="57"/>
      <c r="L452" s="57"/>
      <c r="M452" s="58" t="str">
        <f t="shared" si="58"/>
        <v/>
      </c>
      <c r="N452" s="73"/>
    </row>
    <row r="453" spans="1:14">
      <c r="A453" s="97" t="str">
        <f t="shared" si="56"/>
        <v/>
      </c>
      <c r="B453" s="98" t="str">
        <f t="shared" si="55"/>
        <v/>
      </c>
      <c r="C453" s="141"/>
      <c r="D453" s="137"/>
      <c r="E453" s="100"/>
      <c r="F453" s="57"/>
      <c r="G453" s="58">
        <f t="shared" si="57"/>
        <v>0</v>
      </c>
      <c r="H453" s="58">
        <f>IF(E453="",0,IFERROR(VLOOKUP(E453,档案费管理台账!$D$4:$H$1000,5,0),0))</f>
        <v>0</v>
      </c>
      <c r="I453" s="57"/>
      <c r="J453" s="57"/>
      <c r="K453" s="57"/>
      <c r="L453" s="57"/>
      <c r="M453" s="58" t="str">
        <f t="shared" si="58"/>
        <v/>
      </c>
      <c r="N453" s="73"/>
    </row>
    <row r="454" spans="1:14">
      <c r="A454" s="97" t="str">
        <f t="shared" si="56"/>
        <v/>
      </c>
      <c r="B454" s="98" t="str">
        <f t="shared" si="55"/>
        <v/>
      </c>
      <c r="C454" s="141"/>
      <c r="D454" s="137"/>
      <c r="E454" s="100"/>
      <c r="F454" s="57"/>
      <c r="G454" s="58">
        <f t="shared" si="57"/>
        <v>0</v>
      </c>
      <c r="H454" s="58">
        <f>IF(E454="",0,IFERROR(VLOOKUP(E454,档案费管理台账!$D$4:$H$1000,5,0),0))</f>
        <v>0</v>
      </c>
      <c r="I454" s="57"/>
      <c r="J454" s="57"/>
      <c r="K454" s="57"/>
      <c r="L454" s="57"/>
      <c r="M454" s="58" t="str">
        <f t="shared" si="58"/>
        <v/>
      </c>
      <c r="N454" s="73"/>
    </row>
    <row r="455" spans="1:14">
      <c r="A455" s="97" t="str">
        <f t="shared" si="56"/>
        <v/>
      </c>
      <c r="B455" s="98" t="str">
        <f t="shared" si="55"/>
        <v/>
      </c>
      <c r="C455" s="141"/>
      <c r="D455" s="137"/>
      <c r="E455" s="100"/>
      <c r="F455" s="57"/>
      <c r="G455" s="58">
        <f t="shared" si="57"/>
        <v>0</v>
      </c>
      <c r="H455" s="58">
        <f>IF(E455="",0,IFERROR(VLOOKUP(E455,档案费管理台账!$D$4:$H$1000,5,0),0))</f>
        <v>0</v>
      </c>
      <c r="I455" s="57"/>
      <c r="J455" s="57"/>
      <c r="K455" s="57"/>
      <c r="L455" s="57"/>
      <c r="M455" s="58" t="str">
        <f t="shared" si="58"/>
        <v/>
      </c>
      <c r="N455" s="73"/>
    </row>
    <row r="456" spans="1:14">
      <c r="A456" s="97" t="str">
        <f t="shared" si="56"/>
        <v/>
      </c>
      <c r="B456" s="98" t="str">
        <f t="shared" si="55"/>
        <v/>
      </c>
      <c r="C456" s="141"/>
      <c r="D456" s="137"/>
      <c r="E456" s="100"/>
      <c r="F456" s="57"/>
      <c r="G456" s="58">
        <f t="shared" si="57"/>
        <v>0</v>
      </c>
      <c r="H456" s="58">
        <f>IF(E456="",0,IFERROR(VLOOKUP(E456,档案费管理台账!$D$4:$H$1000,5,0),0))</f>
        <v>0</v>
      </c>
      <c r="I456" s="57"/>
      <c r="J456" s="57"/>
      <c r="K456" s="57"/>
      <c r="L456" s="57"/>
      <c r="M456" s="58" t="str">
        <f t="shared" si="58"/>
        <v/>
      </c>
      <c r="N456" s="73"/>
    </row>
    <row r="457" spans="1:14">
      <c r="A457" s="97" t="str">
        <f t="shared" si="56"/>
        <v/>
      </c>
      <c r="B457" s="98" t="str">
        <f t="shared" si="55"/>
        <v/>
      </c>
      <c r="C457" s="141"/>
      <c r="D457" s="137"/>
      <c r="E457" s="100"/>
      <c r="F457" s="57"/>
      <c r="G457" s="58">
        <f t="shared" si="57"/>
        <v>0</v>
      </c>
      <c r="H457" s="58">
        <f>IF(E457="",0,IFERROR(VLOOKUP(E457,档案费管理台账!$D$4:$H$1000,5,0),0))</f>
        <v>0</v>
      </c>
      <c r="I457" s="57"/>
      <c r="J457" s="57"/>
      <c r="K457" s="57"/>
      <c r="L457" s="57"/>
      <c r="M457" s="58" t="str">
        <f t="shared" si="58"/>
        <v/>
      </c>
      <c r="N457" s="73"/>
    </row>
    <row r="458" spans="1:14">
      <c r="A458" s="97" t="str">
        <f t="shared" si="56"/>
        <v/>
      </c>
      <c r="B458" s="98" t="str">
        <f t="shared" si="55"/>
        <v/>
      </c>
      <c r="C458" s="141"/>
      <c r="D458" s="137"/>
      <c r="E458" s="100"/>
      <c r="F458" s="57"/>
      <c r="G458" s="58">
        <f t="shared" si="57"/>
        <v>0</v>
      </c>
      <c r="H458" s="58">
        <f>IF(E458="",0,IFERROR(VLOOKUP(E458,档案费管理台账!$D$4:$H$1000,5,0),0))</f>
        <v>0</v>
      </c>
      <c r="I458" s="57"/>
      <c r="J458" s="57"/>
      <c r="K458" s="57"/>
      <c r="L458" s="57"/>
      <c r="M458" s="58" t="str">
        <f t="shared" si="58"/>
        <v/>
      </c>
      <c r="N458" s="73"/>
    </row>
    <row r="459" spans="1:14">
      <c r="A459" s="97" t="str">
        <f t="shared" si="56"/>
        <v/>
      </c>
      <c r="B459" s="98" t="str">
        <f t="shared" si="55"/>
        <v/>
      </c>
      <c r="C459" s="141"/>
      <c r="D459" s="137"/>
      <c r="E459" s="100"/>
      <c r="F459" s="57"/>
      <c r="G459" s="58">
        <f t="shared" si="57"/>
        <v>0</v>
      </c>
      <c r="H459" s="58">
        <f>IF(E459="",0,IFERROR(VLOOKUP(E459,档案费管理台账!$D$4:$H$1000,5,0),0))</f>
        <v>0</v>
      </c>
      <c r="I459" s="57"/>
      <c r="J459" s="57"/>
      <c r="K459" s="57"/>
      <c r="L459" s="57"/>
      <c r="M459" s="58" t="str">
        <f t="shared" si="58"/>
        <v/>
      </c>
      <c r="N459" s="73"/>
    </row>
    <row r="460" spans="1:14">
      <c r="A460" s="97" t="str">
        <f t="shared" si="56"/>
        <v/>
      </c>
      <c r="B460" s="98" t="str">
        <f t="shared" si="55"/>
        <v/>
      </c>
      <c r="C460" s="141"/>
      <c r="D460" s="137"/>
      <c r="E460" s="100"/>
      <c r="F460" s="57"/>
      <c r="G460" s="58">
        <f t="shared" si="57"/>
        <v>0</v>
      </c>
      <c r="H460" s="58">
        <f>IF(E460="",0,IFERROR(VLOOKUP(E460,档案费管理台账!$D$4:$H$1000,5,0),0))</f>
        <v>0</v>
      </c>
      <c r="I460" s="57"/>
      <c r="J460" s="57"/>
      <c r="K460" s="57"/>
      <c r="L460" s="57"/>
      <c r="M460" s="58" t="str">
        <f t="shared" si="58"/>
        <v/>
      </c>
      <c r="N460" s="73"/>
    </row>
    <row r="461" spans="1:14">
      <c r="A461" s="97" t="str">
        <f t="shared" si="56"/>
        <v/>
      </c>
      <c r="B461" s="98" t="str">
        <f t="shared" si="55"/>
        <v/>
      </c>
      <c r="C461" s="141"/>
      <c r="D461" s="137"/>
      <c r="E461" s="100"/>
      <c r="F461" s="57"/>
      <c r="G461" s="58">
        <f t="shared" si="57"/>
        <v>0</v>
      </c>
      <c r="H461" s="58">
        <f>IF(E461="",0,IFERROR(VLOOKUP(E461,档案费管理台账!$D$4:$H$1000,5,0),0))</f>
        <v>0</v>
      </c>
      <c r="I461" s="57"/>
      <c r="J461" s="57"/>
      <c r="K461" s="57"/>
      <c r="L461" s="57"/>
      <c r="M461" s="58" t="str">
        <f t="shared" si="58"/>
        <v/>
      </c>
      <c r="N461" s="73"/>
    </row>
    <row r="462" spans="1:14">
      <c r="A462" s="97" t="str">
        <f t="shared" si="56"/>
        <v/>
      </c>
      <c r="B462" s="98" t="str">
        <f t="shared" si="55"/>
        <v/>
      </c>
      <c r="C462" s="141"/>
      <c r="D462" s="137"/>
      <c r="E462" s="100"/>
      <c r="F462" s="57"/>
      <c r="G462" s="58">
        <f t="shared" si="57"/>
        <v>0</v>
      </c>
      <c r="H462" s="58">
        <f>IF(E462="",0,IFERROR(VLOOKUP(E462,档案费管理台账!$D$4:$H$1000,5,0),0))</f>
        <v>0</v>
      </c>
      <c r="I462" s="57"/>
      <c r="J462" s="57"/>
      <c r="K462" s="57"/>
      <c r="L462" s="57"/>
      <c r="M462" s="58" t="str">
        <f t="shared" si="58"/>
        <v/>
      </c>
      <c r="N462" s="73"/>
    </row>
    <row r="463" spans="1:14">
      <c r="A463" s="97" t="str">
        <f t="shared" si="56"/>
        <v/>
      </c>
      <c r="B463" s="98" t="str">
        <f t="shared" si="55"/>
        <v/>
      </c>
      <c r="C463" s="141"/>
      <c r="D463" s="137"/>
      <c r="E463" s="100"/>
      <c r="F463" s="57"/>
      <c r="G463" s="58">
        <f t="shared" si="57"/>
        <v>0</v>
      </c>
      <c r="H463" s="58">
        <f>IF(E463="",0,IFERROR(VLOOKUP(E463,档案费管理台账!$D$4:$H$1000,5,0),0))</f>
        <v>0</v>
      </c>
      <c r="I463" s="57"/>
      <c r="J463" s="57"/>
      <c r="K463" s="57"/>
      <c r="L463" s="57"/>
      <c r="M463" s="58" t="str">
        <f t="shared" si="58"/>
        <v/>
      </c>
      <c r="N463" s="73"/>
    </row>
    <row r="464" spans="1:14">
      <c r="A464" s="97" t="str">
        <f t="shared" si="56"/>
        <v/>
      </c>
      <c r="B464" s="98" t="str">
        <f t="shared" si="55"/>
        <v/>
      </c>
      <c r="C464" s="141"/>
      <c r="D464" s="137"/>
      <c r="E464" s="100"/>
      <c r="F464" s="57"/>
      <c r="G464" s="58">
        <f t="shared" si="57"/>
        <v>0</v>
      </c>
      <c r="H464" s="58">
        <f>IF(E464="",0,IFERROR(VLOOKUP(E464,档案费管理台账!$D$4:$H$1000,5,0),0))</f>
        <v>0</v>
      </c>
      <c r="I464" s="57"/>
      <c r="J464" s="57"/>
      <c r="K464" s="57"/>
      <c r="L464" s="57"/>
      <c r="M464" s="58" t="str">
        <f t="shared" si="58"/>
        <v/>
      </c>
      <c r="N464" s="73"/>
    </row>
    <row r="465" spans="1:14">
      <c r="A465" s="97" t="str">
        <f t="shared" si="56"/>
        <v/>
      </c>
      <c r="B465" s="98" t="str">
        <f t="shared" si="55"/>
        <v/>
      </c>
      <c r="C465" s="141"/>
      <c r="D465" s="137"/>
      <c r="E465" s="100"/>
      <c r="F465" s="57"/>
      <c r="G465" s="58">
        <f t="shared" si="57"/>
        <v>0</v>
      </c>
      <c r="H465" s="58">
        <f>IF(E465="",0,IFERROR(VLOOKUP(E465,档案费管理台账!$D$4:$H$1000,5,0),0))</f>
        <v>0</v>
      </c>
      <c r="I465" s="57"/>
      <c r="J465" s="57"/>
      <c r="K465" s="57"/>
      <c r="L465" s="57"/>
      <c r="M465" s="58" t="str">
        <f t="shared" si="58"/>
        <v/>
      </c>
      <c r="N465" s="73"/>
    </row>
    <row r="466" spans="1:14">
      <c r="A466" s="97" t="str">
        <f t="shared" si="56"/>
        <v/>
      </c>
      <c r="B466" s="98" t="str">
        <f t="shared" si="55"/>
        <v/>
      </c>
      <c r="C466" s="141"/>
      <c r="D466" s="137"/>
      <c r="E466" s="100"/>
      <c r="F466" s="57"/>
      <c r="G466" s="58">
        <f t="shared" si="57"/>
        <v>0</v>
      </c>
      <c r="H466" s="58">
        <f>IF(E466="",0,IFERROR(VLOOKUP(E466,档案费管理台账!$D$4:$H$1000,5,0),0))</f>
        <v>0</v>
      </c>
      <c r="I466" s="57"/>
      <c r="J466" s="57"/>
      <c r="K466" s="57"/>
      <c r="L466" s="57"/>
      <c r="M466" s="58" t="str">
        <f t="shared" si="58"/>
        <v/>
      </c>
      <c r="N466" s="73"/>
    </row>
    <row r="467" spans="1:14">
      <c r="A467" s="97" t="str">
        <f t="shared" si="56"/>
        <v/>
      </c>
      <c r="B467" s="98" t="str">
        <f t="shared" si="55"/>
        <v/>
      </c>
      <c r="C467" s="141"/>
      <c r="D467" s="137"/>
      <c r="E467" s="100"/>
      <c r="F467" s="57"/>
      <c r="G467" s="58">
        <f t="shared" si="57"/>
        <v>0</v>
      </c>
      <c r="H467" s="58">
        <f>IF(E467="",0,IFERROR(VLOOKUP(E467,档案费管理台账!$D$4:$H$1000,5,0),0))</f>
        <v>0</v>
      </c>
      <c r="I467" s="57"/>
      <c r="J467" s="57"/>
      <c r="K467" s="57"/>
      <c r="L467" s="57"/>
      <c r="M467" s="58" t="str">
        <f t="shared" si="58"/>
        <v/>
      </c>
      <c r="N467" s="73"/>
    </row>
    <row r="468" spans="1:14">
      <c r="A468" s="97" t="str">
        <f t="shared" si="56"/>
        <v/>
      </c>
      <c r="B468" s="98" t="str">
        <f t="shared" si="55"/>
        <v/>
      </c>
      <c r="C468" s="141"/>
      <c r="D468" s="137"/>
      <c r="E468" s="100"/>
      <c r="F468" s="57"/>
      <c r="G468" s="58">
        <f t="shared" si="57"/>
        <v>0</v>
      </c>
      <c r="H468" s="58">
        <f>IF(E468="",0,IFERROR(VLOOKUP(E468,档案费管理台账!$D$4:$H$1000,5,0),0))</f>
        <v>0</v>
      </c>
      <c r="I468" s="57"/>
      <c r="J468" s="57"/>
      <c r="K468" s="57"/>
      <c r="L468" s="57"/>
      <c r="M468" s="58" t="str">
        <f t="shared" si="58"/>
        <v/>
      </c>
      <c r="N468" s="73"/>
    </row>
    <row r="469" spans="1:14">
      <c r="A469" s="97" t="str">
        <f t="shared" si="56"/>
        <v/>
      </c>
      <c r="B469" s="98" t="str">
        <f t="shared" si="55"/>
        <v/>
      </c>
      <c r="C469" s="141"/>
      <c r="D469" s="137"/>
      <c r="E469" s="100"/>
      <c r="F469" s="57"/>
      <c r="G469" s="58">
        <f t="shared" si="57"/>
        <v>0</v>
      </c>
      <c r="H469" s="58">
        <f>IF(E469="",0,IFERROR(VLOOKUP(E469,档案费管理台账!$D$4:$H$1000,5,0),0))</f>
        <v>0</v>
      </c>
      <c r="I469" s="57"/>
      <c r="J469" s="57"/>
      <c r="K469" s="57"/>
      <c r="L469" s="57"/>
      <c r="M469" s="58" t="str">
        <f t="shared" si="58"/>
        <v/>
      </c>
      <c r="N469" s="73"/>
    </row>
    <row r="470" spans="1:14">
      <c r="A470" s="97" t="str">
        <f t="shared" si="56"/>
        <v/>
      </c>
      <c r="B470" s="98" t="str">
        <f t="shared" si="55"/>
        <v/>
      </c>
      <c r="C470" s="141"/>
      <c r="D470" s="137"/>
      <c r="E470" s="100"/>
      <c r="F470" s="57"/>
      <c r="G470" s="58">
        <f t="shared" si="57"/>
        <v>0</v>
      </c>
      <c r="H470" s="58">
        <f>IF(E470="",0,IFERROR(VLOOKUP(E470,档案费管理台账!$D$4:$H$1000,5,0),0))</f>
        <v>0</v>
      </c>
      <c r="I470" s="57"/>
      <c r="J470" s="57"/>
      <c r="K470" s="57"/>
      <c r="L470" s="57"/>
      <c r="M470" s="58" t="str">
        <f t="shared" si="58"/>
        <v/>
      </c>
      <c r="N470" s="73"/>
    </row>
    <row r="471" spans="1:14">
      <c r="A471" s="97" t="str">
        <f t="shared" si="56"/>
        <v/>
      </c>
      <c r="B471" s="98" t="str">
        <f t="shared" si="55"/>
        <v/>
      </c>
      <c r="C471" s="141"/>
      <c r="D471" s="137"/>
      <c r="E471" s="100"/>
      <c r="F471" s="57"/>
      <c r="G471" s="58">
        <f t="shared" si="57"/>
        <v>0</v>
      </c>
      <c r="H471" s="58">
        <f>IF(E471="",0,IFERROR(VLOOKUP(E471,档案费管理台账!$D$4:$H$1000,5,0),0))</f>
        <v>0</v>
      </c>
      <c r="I471" s="57"/>
      <c r="J471" s="57"/>
      <c r="K471" s="57"/>
      <c r="L471" s="57"/>
      <c r="M471" s="58" t="str">
        <f t="shared" si="58"/>
        <v/>
      </c>
      <c r="N471" s="73"/>
    </row>
    <row r="472" spans="1:14">
      <c r="A472" s="97" t="str">
        <f t="shared" si="56"/>
        <v/>
      </c>
      <c r="B472" s="98" t="str">
        <f t="shared" si="55"/>
        <v/>
      </c>
      <c r="C472" s="141"/>
      <c r="D472" s="137"/>
      <c r="E472" s="100"/>
      <c r="F472" s="57"/>
      <c r="G472" s="58">
        <f t="shared" si="57"/>
        <v>0</v>
      </c>
      <c r="H472" s="58">
        <f>IF(E472="",0,IFERROR(VLOOKUP(E472,档案费管理台账!$D$4:$H$1000,5,0),0))</f>
        <v>0</v>
      </c>
      <c r="I472" s="57"/>
      <c r="J472" s="57"/>
      <c r="K472" s="57"/>
      <c r="L472" s="57"/>
      <c r="M472" s="58" t="str">
        <f t="shared" si="58"/>
        <v/>
      </c>
      <c r="N472" s="73"/>
    </row>
    <row r="473" spans="1:14">
      <c r="A473" s="97" t="str">
        <f t="shared" si="56"/>
        <v/>
      </c>
      <c r="B473" s="98" t="str">
        <f t="shared" si="55"/>
        <v/>
      </c>
      <c r="C473" s="141"/>
      <c r="D473" s="137"/>
      <c r="E473" s="100"/>
      <c r="F473" s="57"/>
      <c r="G473" s="58">
        <f t="shared" si="57"/>
        <v>0</v>
      </c>
      <c r="H473" s="58">
        <f>IF(E473="",0,IFERROR(VLOOKUP(E473,档案费管理台账!$D$4:$H$1000,5,0),0))</f>
        <v>0</v>
      </c>
      <c r="I473" s="57"/>
      <c r="J473" s="57"/>
      <c r="K473" s="57"/>
      <c r="L473" s="57"/>
      <c r="M473" s="58" t="str">
        <f t="shared" si="58"/>
        <v/>
      </c>
      <c r="N473" s="73"/>
    </row>
    <row r="474" spans="1:14">
      <c r="A474" s="97" t="str">
        <f t="shared" si="56"/>
        <v/>
      </c>
      <c r="B474" s="98" t="str">
        <f t="shared" si="55"/>
        <v/>
      </c>
      <c r="C474" s="141"/>
      <c r="D474" s="137"/>
      <c r="E474" s="100"/>
      <c r="F474" s="57"/>
      <c r="G474" s="58">
        <f t="shared" si="57"/>
        <v>0</v>
      </c>
      <c r="H474" s="58">
        <f>IF(E474="",0,IFERROR(VLOOKUP(E474,档案费管理台账!$D$4:$H$1000,5,0),0))</f>
        <v>0</v>
      </c>
      <c r="I474" s="57"/>
      <c r="J474" s="57"/>
      <c r="K474" s="57"/>
      <c r="L474" s="57"/>
      <c r="M474" s="58" t="str">
        <f t="shared" si="58"/>
        <v/>
      </c>
      <c r="N474" s="73"/>
    </row>
    <row r="475" spans="1:14">
      <c r="A475" s="97" t="str">
        <f t="shared" si="56"/>
        <v/>
      </c>
      <c r="B475" s="98" t="str">
        <f t="shared" si="55"/>
        <v/>
      </c>
      <c r="C475" s="141"/>
      <c r="D475" s="137"/>
      <c r="E475" s="100"/>
      <c r="F475" s="57"/>
      <c r="G475" s="58">
        <f t="shared" si="57"/>
        <v>0</v>
      </c>
      <c r="H475" s="58">
        <f>IF(E475="",0,IFERROR(VLOOKUP(E475,档案费管理台账!$D$4:$H$1000,5,0),0))</f>
        <v>0</v>
      </c>
      <c r="I475" s="57"/>
      <c r="J475" s="57"/>
      <c r="K475" s="57"/>
      <c r="L475" s="57"/>
      <c r="M475" s="58" t="str">
        <f t="shared" si="58"/>
        <v/>
      </c>
      <c r="N475" s="73"/>
    </row>
    <row r="476" spans="1:14">
      <c r="A476" s="97" t="str">
        <f t="shared" si="56"/>
        <v/>
      </c>
      <c r="B476" s="98" t="str">
        <f t="shared" si="55"/>
        <v/>
      </c>
      <c r="C476" s="141"/>
      <c r="D476" s="137"/>
      <c r="E476" s="100"/>
      <c r="F476" s="57"/>
      <c r="G476" s="58">
        <f t="shared" si="57"/>
        <v>0</v>
      </c>
      <c r="H476" s="58">
        <f>IF(E476="",0,IFERROR(VLOOKUP(E476,档案费管理台账!$D$4:$H$1000,5,0),0))</f>
        <v>0</v>
      </c>
      <c r="I476" s="57"/>
      <c r="J476" s="57"/>
      <c r="K476" s="57"/>
      <c r="L476" s="57"/>
      <c r="M476" s="58" t="str">
        <f t="shared" si="58"/>
        <v/>
      </c>
      <c r="N476" s="73"/>
    </row>
    <row r="477" spans="1:14">
      <c r="A477" s="97" t="str">
        <f t="shared" si="56"/>
        <v/>
      </c>
      <c r="B477" s="98" t="str">
        <f t="shared" si="55"/>
        <v/>
      </c>
      <c r="C477" s="141"/>
      <c r="D477" s="137"/>
      <c r="E477" s="100"/>
      <c r="F477" s="57"/>
      <c r="G477" s="58">
        <f t="shared" si="57"/>
        <v>0</v>
      </c>
      <c r="H477" s="58">
        <f>IF(E477="",0,IFERROR(VLOOKUP(E477,档案费管理台账!$D$4:$H$1000,5,0),0))</f>
        <v>0</v>
      </c>
      <c r="I477" s="57"/>
      <c r="J477" s="57"/>
      <c r="K477" s="57"/>
      <c r="L477" s="57"/>
      <c r="M477" s="58" t="str">
        <f t="shared" si="58"/>
        <v/>
      </c>
      <c r="N477" s="73"/>
    </row>
    <row r="478" spans="1:14">
      <c r="A478" s="97" t="str">
        <f t="shared" si="56"/>
        <v/>
      </c>
      <c r="B478" s="98" t="str">
        <f t="shared" si="55"/>
        <v/>
      </c>
      <c r="C478" s="141"/>
      <c r="D478" s="137"/>
      <c r="E478" s="100"/>
      <c r="F478" s="57"/>
      <c r="G478" s="58">
        <f t="shared" si="57"/>
        <v>0</v>
      </c>
      <c r="H478" s="58">
        <f>IF(E478="",0,IFERROR(VLOOKUP(E478,档案费管理台账!$D$4:$H$1000,5,0),0))</f>
        <v>0</v>
      </c>
      <c r="I478" s="57"/>
      <c r="J478" s="57"/>
      <c r="K478" s="57"/>
      <c r="L478" s="57"/>
      <c r="M478" s="58" t="str">
        <f t="shared" si="58"/>
        <v/>
      </c>
      <c r="N478" s="73"/>
    </row>
    <row r="479" spans="1:14">
      <c r="A479" s="97" t="str">
        <f t="shared" si="56"/>
        <v/>
      </c>
      <c r="B479" s="98" t="str">
        <f t="shared" si="55"/>
        <v/>
      </c>
      <c r="C479" s="141"/>
      <c r="D479" s="137"/>
      <c r="E479" s="100"/>
      <c r="F479" s="57"/>
      <c r="G479" s="58">
        <f t="shared" si="57"/>
        <v>0</v>
      </c>
      <c r="H479" s="58">
        <f>IF(E479="",0,IFERROR(VLOOKUP(E479,档案费管理台账!$D$4:$H$1000,5,0),0))</f>
        <v>0</v>
      </c>
      <c r="I479" s="57"/>
      <c r="J479" s="57"/>
      <c r="K479" s="57"/>
      <c r="L479" s="57"/>
      <c r="M479" s="58" t="str">
        <f t="shared" si="58"/>
        <v/>
      </c>
      <c r="N479" s="73"/>
    </row>
    <row r="480" spans="1:14">
      <c r="A480" s="97" t="str">
        <f t="shared" si="56"/>
        <v/>
      </c>
      <c r="B480" s="98" t="str">
        <f t="shared" si="55"/>
        <v/>
      </c>
      <c r="C480" s="141"/>
      <c r="D480" s="137"/>
      <c r="E480" s="100"/>
      <c r="F480" s="57"/>
      <c r="G480" s="58">
        <f t="shared" si="57"/>
        <v>0</v>
      </c>
      <c r="H480" s="58">
        <f>IF(E480="",0,IFERROR(VLOOKUP(E480,档案费管理台账!$D$4:$H$1000,5,0),0))</f>
        <v>0</v>
      </c>
      <c r="I480" s="57"/>
      <c r="J480" s="57"/>
      <c r="K480" s="57"/>
      <c r="L480" s="57"/>
      <c r="M480" s="58" t="str">
        <f t="shared" si="58"/>
        <v/>
      </c>
      <c r="N480" s="73"/>
    </row>
    <row r="481" spans="1:14">
      <c r="A481" s="97" t="str">
        <f t="shared" si="56"/>
        <v/>
      </c>
      <c r="B481" s="98" t="str">
        <f t="shared" si="55"/>
        <v/>
      </c>
      <c r="C481" s="141"/>
      <c r="D481" s="137"/>
      <c r="E481" s="100"/>
      <c r="F481" s="57"/>
      <c r="G481" s="58">
        <f t="shared" si="57"/>
        <v>0</v>
      </c>
      <c r="H481" s="58">
        <f>IF(E481="",0,IFERROR(VLOOKUP(E481,档案费管理台账!$D$4:$H$1000,5,0),0))</f>
        <v>0</v>
      </c>
      <c r="I481" s="57"/>
      <c r="J481" s="57"/>
      <c r="K481" s="57"/>
      <c r="L481" s="57"/>
      <c r="M481" s="58" t="str">
        <f t="shared" si="58"/>
        <v/>
      </c>
      <c r="N481" s="73"/>
    </row>
    <row r="482" spans="1:14">
      <c r="A482" s="97" t="str">
        <f t="shared" si="56"/>
        <v/>
      </c>
      <c r="B482" s="98" t="str">
        <f t="shared" si="55"/>
        <v/>
      </c>
      <c r="C482" s="141"/>
      <c r="D482" s="137"/>
      <c r="E482" s="100"/>
      <c r="F482" s="57"/>
      <c r="G482" s="58">
        <f t="shared" si="57"/>
        <v>0</v>
      </c>
      <c r="H482" s="58">
        <f>IF(E482="",0,IFERROR(VLOOKUP(E482,档案费管理台账!$D$4:$H$1000,5,0),0))</f>
        <v>0</v>
      </c>
      <c r="I482" s="57"/>
      <c r="J482" s="57"/>
      <c r="K482" s="57"/>
      <c r="L482" s="57"/>
      <c r="M482" s="58" t="str">
        <f t="shared" si="58"/>
        <v/>
      </c>
      <c r="N482" s="73"/>
    </row>
    <row r="483" spans="1:14">
      <c r="A483" s="97" t="str">
        <f t="shared" si="56"/>
        <v/>
      </c>
      <c r="B483" s="98" t="str">
        <f t="shared" si="55"/>
        <v/>
      </c>
      <c r="C483" s="141"/>
      <c r="D483" s="137"/>
      <c r="E483" s="100"/>
      <c r="F483" s="57"/>
      <c r="G483" s="58">
        <f t="shared" si="57"/>
        <v>0</v>
      </c>
      <c r="H483" s="58">
        <f>IF(E483="",0,IFERROR(VLOOKUP(E483,档案费管理台账!$D$4:$H$1000,5,0),0))</f>
        <v>0</v>
      </c>
      <c r="I483" s="57"/>
      <c r="J483" s="57"/>
      <c r="K483" s="57"/>
      <c r="L483" s="57"/>
      <c r="M483" s="58" t="str">
        <f t="shared" si="58"/>
        <v/>
      </c>
      <c r="N483" s="73"/>
    </row>
    <row r="484" spans="1:14">
      <c r="A484" s="97" t="str">
        <f t="shared" si="56"/>
        <v/>
      </c>
      <c r="B484" s="98" t="str">
        <f t="shared" si="55"/>
        <v/>
      </c>
      <c r="C484" s="141"/>
      <c r="D484" s="137"/>
      <c r="E484" s="100"/>
      <c r="F484" s="57"/>
      <c r="G484" s="58">
        <f t="shared" si="57"/>
        <v>0</v>
      </c>
      <c r="H484" s="58">
        <f>IF(E484="",0,IFERROR(VLOOKUP(E484,档案费管理台账!$D$4:$H$1000,5,0),0))</f>
        <v>0</v>
      </c>
      <c r="I484" s="57"/>
      <c r="J484" s="57"/>
      <c r="K484" s="57"/>
      <c r="L484" s="57"/>
      <c r="M484" s="58" t="str">
        <f t="shared" si="58"/>
        <v/>
      </c>
      <c r="N484" s="73"/>
    </row>
    <row r="485" spans="1:14">
      <c r="A485" s="97" t="str">
        <f t="shared" si="56"/>
        <v/>
      </c>
      <c r="B485" s="98" t="str">
        <f t="shared" si="55"/>
        <v/>
      </c>
      <c r="C485" s="141"/>
      <c r="D485" s="137"/>
      <c r="E485" s="100"/>
      <c r="F485" s="57"/>
      <c r="G485" s="58">
        <f t="shared" si="57"/>
        <v>0</v>
      </c>
      <c r="H485" s="58">
        <f>IF(E485="",0,IFERROR(VLOOKUP(E485,档案费管理台账!$D$4:$H$1000,5,0),0))</f>
        <v>0</v>
      </c>
      <c r="I485" s="57"/>
      <c r="J485" s="57"/>
      <c r="K485" s="57"/>
      <c r="L485" s="57"/>
      <c r="M485" s="58" t="str">
        <f t="shared" si="58"/>
        <v/>
      </c>
      <c r="N485" s="73"/>
    </row>
    <row r="486" spans="1:14">
      <c r="A486" s="97" t="str">
        <f t="shared" si="56"/>
        <v/>
      </c>
      <c r="B486" s="98" t="str">
        <f t="shared" si="55"/>
        <v/>
      </c>
      <c r="C486" s="141"/>
      <c r="D486" s="137"/>
      <c r="E486" s="100"/>
      <c r="F486" s="57"/>
      <c r="G486" s="58">
        <f t="shared" si="57"/>
        <v>0</v>
      </c>
      <c r="H486" s="58">
        <f>IF(E486="",0,IFERROR(VLOOKUP(E486,档案费管理台账!$D$4:$H$1000,5,0),0))</f>
        <v>0</v>
      </c>
      <c r="I486" s="57"/>
      <c r="J486" s="57"/>
      <c r="K486" s="57"/>
      <c r="L486" s="57"/>
      <c r="M486" s="58" t="str">
        <f t="shared" si="58"/>
        <v/>
      </c>
      <c r="N486" s="73"/>
    </row>
    <row r="487" spans="1:14">
      <c r="A487" s="97" t="str">
        <f t="shared" si="56"/>
        <v/>
      </c>
      <c r="B487" s="98" t="str">
        <f t="shared" si="55"/>
        <v/>
      </c>
      <c r="C487" s="141"/>
      <c r="D487" s="137"/>
      <c r="E487" s="100"/>
      <c r="F487" s="57"/>
      <c r="G487" s="58">
        <f t="shared" si="57"/>
        <v>0</v>
      </c>
      <c r="H487" s="58">
        <f>IF(E487="",0,IFERROR(VLOOKUP(E487,档案费管理台账!$D$4:$H$1000,5,0),0))</f>
        <v>0</v>
      </c>
      <c r="I487" s="57"/>
      <c r="J487" s="57"/>
      <c r="K487" s="57"/>
      <c r="L487" s="57"/>
      <c r="M487" s="58" t="str">
        <f t="shared" si="58"/>
        <v/>
      </c>
      <c r="N487" s="73"/>
    </row>
    <row r="488" spans="1:14">
      <c r="A488" s="97" t="str">
        <f t="shared" si="56"/>
        <v/>
      </c>
      <c r="B488" s="98" t="str">
        <f t="shared" si="55"/>
        <v/>
      </c>
      <c r="C488" s="141"/>
      <c r="D488" s="137"/>
      <c r="E488" s="100"/>
      <c r="F488" s="57"/>
      <c r="G488" s="58">
        <f t="shared" si="57"/>
        <v>0</v>
      </c>
      <c r="H488" s="58">
        <f>IF(E488="",0,IFERROR(VLOOKUP(E488,档案费管理台账!$D$4:$H$1000,5,0),0))</f>
        <v>0</v>
      </c>
      <c r="I488" s="57"/>
      <c r="J488" s="57"/>
      <c r="K488" s="57"/>
      <c r="L488" s="57"/>
      <c r="M488" s="58" t="str">
        <f t="shared" si="58"/>
        <v/>
      </c>
      <c r="N488" s="73"/>
    </row>
    <row r="489" spans="1:14">
      <c r="A489" s="97" t="str">
        <f t="shared" si="56"/>
        <v/>
      </c>
      <c r="B489" s="98" t="str">
        <f t="shared" si="55"/>
        <v/>
      </c>
      <c r="C489" s="141"/>
      <c r="D489" s="137"/>
      <c r="E489" s="100"/>
      <c r="F489" s="57"/>
      <c r="G489" s="58">
        <f t="shared" si="57"/>
        <v>0</v>
      </c>
      <c r="H489" s="58">
        <f>IF(E489="",0,IFERROR(VLOOKUP(E489,档案费管理台账!$D$4:$H$1000,5,0),0))</f>
        <v>0</v>
      </c>
      <c r="I489" s="57"/>
      <c r="J489" s="57"/>
      <c r="K489" s="57"/>
      <c r="L489" s="57"/>
      <c r="M489" s="58" t="str">
        <f t="shared" si="58"/>
        <v/>
      </c>
      <c r="N489" s="73"/>
    </row>
    <row r="490" spans="1:14">
      <c r="A490" s="97" t="str">
        <f t="shared" si="56"/>
        <v/>
      </c>
      <c r="B490" s="98" t="str">
        <f t="shared" si="55"/>
        <v/>
      </c>
      <c r="C490" s="141"/>
      <c r="D490" s="137"/>
      <c r="E490" s="100"/>
      <c r="F490" s="57"/>
      <c r="G490" s="58">
        <f t="shared" si="57"/>
        <v>0</v>
      </c>
      <c r="H490" s="58">
        <f>IF(E490="",0,IFERROR(VLOOKUP(E490,档案费管理台账!$D$4:$H$1000,5,0),0))</f>
        <v>0</v>
      </c>
      <c r="I490" s="57"/>
      <c r="J490" s="57"/>
      <c r="K490" s="57"/>
      <c r="L490" s="57"/>
      <c r="M490" s="58" t="str">
        <f t="shared" si="58"/>
        <v/>
      </c>
      <c r="N490" s="73"/>
    </row>
    <row r="491" spans="1:14">
      <c r="A491" s="97" t="str">
        <f t="shared" si="56"/>
        <v/>
      </c>
      <c r="B491" s="98" t="str">
        <f t="shared" si="55"/>
        <v/>
      </c>
      <c r="C491" s="141"/>
      <c r="D491" s="137"/>
      <c r="E491" s="100"/>
      <c r="F491" s="57"/>
      <c r="G491" s="58">
        <f t="shared" si="57"/>
        <v>0</v>
      </c>
      <c r="H491" s="58">
        <f>IF(E491="",0,IFERROR(VLOOKUP(E491,档案费管理台账!$D$4:$H$1000,5,0),0))</f>
        <v>0</v>
      </c>
      <c r="I491" s="57"/>
      <c r="J491" s="57"/>
      <c r="K491" s="57"/>
      <c r="L491" s="57"/>
      <c r="M491" s="58" t="str">
        <f t="shared" si="58"/>
        <v/>
      </c>
      <c r="N491" s="73"/>
    </row>
    <row r="492" spans="1:14">
      <c r="A492" s="97" t="str">
        <f t="shared" si="56"/>
        <v/>
      </c>
      <c r="B492" s="98" t="str">
        <f t="shared" ref="B492:B555" si="59">IF(C492="","",MONTH(C492)&amp;"月")</f>
        <v/>
      </c>
      <c r="C492" s="141"/>
      <c r="D492" s="137"/>
      <c r="E492" s="100"/>
      <c r="F492" s="57"/>
      <c r="G492" s="58">
        <f t="shared" si="57"/>
        <v>0</v>
      </c>
      <c r="H492" s="58">
        <f>IF(E492="",0,IFERROR(VLOOKUP(E492,档案费管理台账!$D$4:$H$1000,5,0),0))</f>
        <v>0</v>
      </c>
      <c r="I492" s="57"/>
      <c r="J492" s="57"/>
      <c r="K492" s="57"/>
      <c r="L492" s="57"/>
      <c r="M492" s="58" t="str">
        <f t="shared" si="58"/>
        <v/>
      </c>
      <c r="N492" s="73"/>
    </row>
    <row r="493" spans="1:14">
      <c r="A493" s="97" t="str">
        <f t="shared" ref="A493:A556" si="60">IF(C493="","",ROW()-42)</f>
        <v/>
      </c>
      <c r="B493" s="98" t="str">
        <f t="shared" si="59"/>
        <v/>
      </c>
      <c r="C493" s="141"/>
      <c r="D493" s="137"/>
      <c r="E493" s="100"/>
      <c r="F493" s="57"/>
      <c r="G493" s="58">
        <f t="shared" ref="G493:G556" si="61">IF(F493="",0,F493*$K$41)</f>
        <v>0</v>
      </c>
      <c r="H493" s="58">
        <f>IF(E493="",0,IFERROR(VLOOKUP(E493,档案费管理台账!$D$4:$H$1000,5,0),0))</f>
        <v>0</v>
      </c>
      <c r="I493" s="57"/>
      <c r="J493" s="57"/>
      <c r="K493" s="57"/>
      <c r="L493" s="57"/>
      <c r="M493" s="58" t="str">
        <f t="shared" ref="M493:M556" si="62">IF(C493="","",ROUND(M492+G493-I493-J493-K493-L493-H493,2))</f>
        <v/>
      </c>
      <c r="N493" s="73"/>
    </row>
    <row r="494" spans="1:14">
      <c r="A494" s="97" t="str">
        <f t="shared" si="60"/>
        <v/>
      </c>
      <c r="B494" s="98" t="str">
        <f t="shared" si="59"/>
        <v/>
      </c>
      <c r="C494" s="141"/>
      <c r="D494" s="137"/>
      <c r="E494" s="100"/>
      <c r="F494" s="57"/>
      <c r="G494" s="58">
        <f t="shared" si="61"/>
        <v>0</v>
      </c>
      <c r="H494" s="58">
        <f>IF(E494="",0,IFERROR(VLOOKUP(E494,档案费管理台账!$D$4:$H$1000,5,0),0))</f>
        <v>0</v>
      </c>
      <c r="I494" s="57"/>
      <c r="J494" s="57"/>
      <c r="K494" s="57"/>
      <c r="L494" s="57"/>
      <c r="M494" s="58" t="str">
        <f t="shared" si="62"/>
        <v/>
      </c>
      <c r="N494" s="73"/>
    </row>
    <row r="495" spans="1:14">
      <c r="A495" s="97" t="str">
        <f t="shared" si="60"/>
        <v/>
      </c>
      <c r="B495" s="98" t="str">
        <f t="shared" si="59"/>
        <v/>
      </c>
      <c r="C495" s="141"/>
      <c r="D495" s="137"/>
      <c r="E495" s="100"/>
      <c r="F495" s="57"/>
      <c r="G495" s="58">
        <f t="shared" si="61"/>
        <v>0</v>
      </c>
      <c r="H495" s="58">
        <f>IF(E495="",0,IFERROR(VLOOKUP(E495,档案费管理台账!$D$4:$H$1000,5,0),0))</f>
        <v>0</v>
      </c>
      <c r="I495" s="57"/>
      <c r="J495" s="57"/>
      <c r="K495" s="57"/>
      <c r="L495" s="57"/>
      <c r="M495" s="58" t="str">
        <f t="shared" si="62"/>
        <v/>
      </c>
      <c r="N495" s="73"/>
    </row>
    <row r="496" spans="1:14">
      <c r="A496" s="97" t="str">
        <f t="shared" si="60"/>
        <v/>
      </c>
      <c r="B496" s="98" t="str">
        <f t="shared" si="59"/>
        <v/>
      </c>
      <c r="C496" s="141"/>
      <c r="D496" s="137"/>
      <c r="E496" s="100"/>
      <c r="F496" s="57"/>
      <c r="G496" s="58">
        <f t="shared" si="61"/>
        <v>0</v>
      </c>
      <c r="H496" s="58">
        <f>IF(E496="",0,IFERROR(VLOOKUP(E496,档案费管理台账!$D$4:$H$1000,5,0),0))</f>
        <v>0</v>
      </c>
      <c r="I496" s="57"/>
      <c r="J496" s="57"/>
      <c r="K496" s="57"/>
      <c r="L496" s="57"/>
      <c r="M496" s="58" t="str">
        <f t="shared" si="62"/>
        <v/>
      </c>
      <c r="N496" s="73"/>
    </row>
    <row r="497" spans="1:14">
      <c r="A497" s="97" t="str">
        <f t="shared" si="60"/>
        <v/>
      </c>
      <c r="B497" s="98" t="str">
        <f t="shared" si="59"/>
        <v/>
      </c>
      <c r="C497" s="141"/>
      <c r="D497" s="137"/>
      <c r="E497" s="100"/>
      <c r="F497" s="57"/>
      <c r="G497" s="58">
        <f t="shared" si="61"/>
        <v>0</v>
      </c>
      <c r="H497" s="58">
        <f>IF(E497="",0,IFERROR(VLOOKUP(E497,档案费管理台账!$D$4:$H$1000,5,0),0))</f>
        <v>0</v>
      </c>
      <c r="I497" s="57"/>
      <c r="J497" s="57"/>
      <c r="K497" s="57"/>
      <c r="L497" s="57"/>
      <c r="M497" s="58" t="str">
        <f t="shared" si="62"/>
        <v/>
      </c>
      <c r="N497" s="73"/>
    </row>
    <row r="498" spans="1:14">
      <c r="A498" s="97" t="str">
        <f t="shared" si="60"/>
        <v/>
      </c>
      <c r="B498" s="98" t="str">
        <f t="shared" si="59"/>
        <v/>
      </c>
      <c r="C498" s="141"/>
      <c r="D498" s="137"/>
      <c r="E498" s="100"/>
      <c r="F498" s="57"/>
      <c r="G498" s="58">
        <f t="shared" si="61"/>
        <v>0</v>
      </c>
      <c r="H498" s="58">
        <f>IF(E498="",0,IFERROR(VLOOKUP(E498,档案费管理台账!$D$4:$H$1000,5,0),0))</f>
        <v>0</v>
      </c>
      <c r="I498" s="57"/>
      <c r="J498" s="57"/>
      <c r="K498" s="57"/>
      <c r="L498" s="57"/>
      <c r="M498" s="58" t="str">
        <f t="shared" si="62"/>
        <v/>
      </c>
      <c r="N498" s="73"/>
    </row>
    <row r="499" spans="1:14">
      <c r="A499" s="97" t="str">
        <f t="shared" si="60"/>
        <v/>
      </c>
      <c r="B499" s="98" t="str">
        <f t="shared" si="59"/>
        <v/>
      </c>
      <c r="C499" s="141"/>
      <c r="D499" s="137"/>
      <c r="E499" s="100"/>
      <c r="F499" s="57"/>
      <c r="G499" s="58">
        <f t="shared" si="61"/>
        <v>0</v>
      </c>
      <c r="H499" s="58">
        <f>IF(E499="",0,IFERROR(VLOOKUP(E499,档案费管理台账!$D$4:$H$1000,5,0),0))</f>
        <v>0</v>
      </c>
      <c r="I499" s="57"/>
      <c r="J499" s="57"/>
      <c r="K499" s="57"/>
      <c r="L499" s="57"/>
      <c r="M499" s="58" t="str">
        <f t="shared" si="62"/>
        <v/>
      </c>
      <c r="N499" s="73"/>
    </row>
    <row r="500" spans="1:14">
      <c r="A500" s="97" t="str">
        <f t="shared" si="60"/>
        <v/>
      </c>
      <c r="B500" s="98" t="str">
        <f t="shared" si="59"/>
        <v/>
      </c>
      <c r="C500" s="141"/>
      <c r="D500" s="137"/>
      <c r="E500" s="100"/>
      <c r="F500" s="57"/>
      <c r="G500" s="58">
        <f t="shared" si="61"/>
        <v>0</v>
      </c>
      <c r="H500" s="58">
        <f>IF(E500="",0,IFERROR(VLOOKUP(E500,档案费管理台账!$D$4:$H$1000,5,0),0))</f>
        <v>0</v>
      </c>
      <c r="I500" s="57"/>
      <c r="J500" s="57"/>
      <c r="K500" s="57"/>
      <c r="L500" s="57"/>
      <c r="M500" s="58" t="str">
        <f t="shared" si="62"/>
        <v/>
      </c>
      <c r="N500" s="73"/>
    </row>
    <row r="501" spans="1:14">
      <c r="A501" s="97" t="str">
        <f t="shared" si="60"/>
        <v/>
      </c>
      <c r="B501" s="98" t="str">
        <f t="shared" si="59"/>
        <v/>
      </c>
      <c r="C501" s="141"/>
      <c r="D501" s="137"/>
      <c r="E501" s="100"/>
      <c r="F501" s="57"/>
      <c r="G501" s="58">
        <f t="shared" si="61"/>
        <v>0</v>
      </c>
      <c r="H501" s="58">
        <f>IF(E501="",0,IFERROR(VLOOKUP(E501,档案费管理台账!$D$4:$H$1000,5,0),0))</f>
        <v>0</v>
      </c>
      <c r="I501" s="57"/>
      <c r="J501" s="57"/>
      <c r="K501" s="57"/>
      <c r="L501" s="57"/>
      <c r="M501" s="58" t="str">
        <f t="shared" si="62"/>
        <v/>
      </c>
      <c r="N501" s="73"/>
    </row>
    <row r="502" spans="1:14">
      <c r="A502" s="97" t="str">
        <f t="shared" si="60"/>
        <v/>
      </c>
      <c r="B502" s="98" t="str">
        <f t="shared" si="59"/>
        <v/>
      </c>
      <c r="C502" s="141"/>
      <c r="D502" s="137"/>
      <c r="E502" s="100"/>
      <c r="F502" s="57"/>
      <c r="G502" s="58">
        <f t="shared" si="61"/>
        <v>0</v>
      </c>
      <c r="H502" s="58">
        <f>IF(E502="",0,IFERROR(VLOOKUP(E502,档案费管理台账!$D$4:$H$1000,5,0),0))</f>
        <v>0</v>
      </c>
      <c r="I502" s="57"/>
      <c r="J502" s="57"/>
      <c r="K502" s="57"/>
      <c r="L502" s="57"/>
      <c r="M502" s="58" t="str">
        <f t="shared" si="62"/>
        <v/>
      </c>
      <c r="N502" s="73"/>
    </row>
    <row r="503" spans="1:14">
      <c r="A503" s="97" t="str">
        <f t="shared" si="60"/>
        <v/>
      </c>
      <c r="B503" s="98" t="str">
        <f t="shared" si="59"/>
        <v/>
      </c>
      <c r="C503" s="141"/>
      <c r="D503" s="137"/>
      <c r="E503" s="100"/>
      <c r="F503" s="57"/>
      <c r="G503" s="58">
        <f t="shared" si="61"/>
        <v>0</v>
      </c>
      <c r="H503" s="58">
        <f>IF(E503="",0,IFERROR(VLOOKUP(E503,档案费管理台账!$D$4:$H$1000,5,0),0))</f>
        <v>0</v>
      </c>
      <c r="I503" s="57"/>
      <c r="J503" s="57"/>
      <c r="K503" s="57"/>
      <c r="L503" s="57"/>
      <c r="M503" s="58" t="str">
        <f t="shared" si="62"/>
        <v/>
      </c>
      <c r="N503" s="73"/>
    </row>
    <row r="504" spans="1:14">
      <c r="A504" s="97" t="str">
        <f t="shared" si="60"/>
        <v/>
      </c>
      <c r="B504" s="98" t="str">
        <f t="shared" si="59"/>
        <v/>
      </c>
      <c r="C504" s="141"/>
      <c r="D504" s="137"/>
      <c r="E504" s="100"/>
      <c r="F504" s="57"/>
      <c r="G504" s="58">
        <f t="shared" si="61"/>
        <v>0</v>
      </c>
      <c r="H504" s="58">
        <f>IF(E504="",0,IFERROR(VLOOKUP(E504,档案费管理台账!$D$4:$H$1000,5,0),0))</f>
        <v>0</v>
      </c>
      <c r="I504" s="57"/>
      <c r="J504" s="57"/>
      <c r="K504" s="57"/>
      <c r="L504" s="57"/>
      <c r="M504" s="58" t="str">
        <f t="shared" si="62"/>
        <v/>
      </c>
      <c r="N504" s="73"/>
    </row>
    <row r="505" spans="1:14">
      <c r="A505" s="97" t="str">
        <f t="shared" si="60"/>
        <v/>
      </c>
      <c r="B505" s="98" t="str">
        <f t="shared" si="59"/>
        <v/>
      </c>
      <c r="C505" s="141"/>
      <c r="D505" s="137"/>
      <c r="E505" s="100"/>
      <c r="F505" s="57"/>
      <c r="G505" s="58">
        <f t="shared" si="61"/>
        <v>0</v>
      </c>
      <c r="H505" s="58">
        <f>IF(E505="",0,IFERROR(VLOOKUP(E505,档案费管理台账!$D$4:$H$1000,5,0),0))</f>
        <v>0</v>
      </c>
      <c r="I505" s="57"/>
      <c r="J505" s="57"/>
      <c r="K505" s="57"/>
      <c r="L505" s="57"/>
      <c r="M505" s="58" t="str">
        <f t="shared" si="62"/>
        <v/>
      </c>
      <c r="N505" s="73"/>
    </row>
    <row r="506" spans="1:14">
      <c r="A506" s="97" t="str">
        <f t="shared" si="60"/>
        <v/>
      </c>
      <c r="B506" s="98" t="str">
        <f t="shared" si="59"/>
        <v/>
      </c>
      <c r="C506" s="141"/>
      <c r="D506" s="137"/>
      <c r="E506" s="100"/>
      <c r="F506" s="57"/>
      <c r="G506" s="58">
        <f t="shared" si="61"/>
        <v>0</v>
      </c>
      <c r="H506" s="58">
        <f>IF(E506="",0,IFERROR(VLOOKUP(E506,档案费管理台账!$D$4:$H$1000,5,0),0))</f>
        <v>0</v>
      </c>
      <c r="I506" s="57"/>
      <c r="J506" s="57"/>
      <c r="K506" s="57"/>
      <c r="L506" s="57"/>
      <c r="M506" s="58" t="str">
        <f t="shared" si="62"/>
        <v/>
      </c>
      <c r="N506" s="73"/>
    </row>
    <row r="507" spans="1:14">
      <c r="A507" s="97" t="str">
        <f t="shared" si="60"/>
        <v/>
      </c>
      <c r="B507" s="98" t="str">
        <f t="shared" si="59"/>
        <v/>
      </c>
      <c r="C507" s="141"/>
      <c r="D507" s="137"/>
      <c r="E507" s="100"/>
      <c r="F507" s="57"/>
      <c r="G507" s="58">
        <f t="shared" si="61"/>
        <v>0</v>
      </c>
      <c r="H507" s="58">
        <f>IF(E507="",0,IFERROR(VLOOKUP(E507,档案费管理台账!$D$4:$H$1000,5,0),0))</f>
        <v>0</v>
      </c>
      <c r="I507" s="57"/>
      <c r="J507" s="57"/>
      <c r="K507" s="57"/>
      <c r="L507" s="57"/>
      <c r="M507" s="58" t="str">
        <f t="shared" si="62"/>
        <v/>
      </c>
      <c r="N507" s="73"/>
    </row>
    <row r="508" spans="1:14">
      <c r="A508" s="97" t="str">
        <f t="shared" si="60"/>
        <v/>
      </c>
      <c r="B508" s="98" t="str">
        <f t="shared" si="59"/>
        <v/>
      </c>
      <c r="C508" s="141"/>
      <c r="D508" s="137"/>
      <c r="E508" s="100"/>
      <c r="F508" s="57"/>
      <c r="G508" s="58">
        <f t="shared" si="61"/>
        <v>0</v>
      </c>
      <c r="H508" s="58">
        <f>IF(E508="",0,IFERROR(VLOOKUP(E508,档案费管理台账!$D$4:$H$1000,5,0),0))</f>
        <v>0</v>
      </c>
      <c r="I508" s="57"/>
      <c r="J508" s="57"/>
      <c r="K508" s="57"/>
      <c r="L508" s="57"/>
      <c r="M508" s="58" t="str">
        <f t="shared" si="62"/>
        <v/>
      </c>
      <c r="N508" s="73"/>
    </row>
    <row r="509" spans="1:14">
      <c r="A509" s="97" t="str">
        <f t="shared" si="60"/>
        <v/>
      </c>
      <c r="B509" s="98" t="str">
        <f t="shared" si="59"/>
        <v/>
      </c>
      <c r="C509" s="141"/>
      <c r="D509" s="137"/>
      <c r="E509" s="100"/>
      <c r="F509" s="57"/>
      <c r="G509" s="58">
        <f t="shared" si="61"/>
        <v>0</v>
      </c>
      <c r="H509" s="58">
        <f>IF(E509="",0,IFERROR(VLOOKUP(E509,档案费管理台账!$D$4:$H$1000,5,0),0))</f>
        <v>0</v>
      </c>
      <c r="I509" s="57"/>
      <c r="J509" s="57"/>
      <c r="K509" s="57"/>
      <c r="L509" s="57"/>
      <c r="M509" s="58" t="str">
        <f t="shared" si="62"/>
        <v/>
      </c>
      <c r="N509" s="73"/>
    </row>
    <row r="510" spans="1:14">
      <c r="A510" s="97" t="str">
        <f t="shared" si="60"/>
        <v/>
      </c>
      <c r="B510" s="98" t="str">
        <f t="shared" si="59"/>
        <v/>
      </c>
      <c r="C510" s="141"/>
      <c r="D510" s="137"/>
      <c r="E510" s="100"/>
      <c r="F510" s="57"/>
      <c r="G510" s="58">
        <f t="shared" si="61"/>
        <v>0</v>
      </c>
      <c r="H510" s="58">
        <f>IF(E510="",0,IFERROR(VLOOKUP(E510,档案费管理台账!$D$4:$H$1000,5,0),0))</f>
        <v>0</v>
      </c>
      <c r="I510" s="57"/>
      <c r="J510" s="57"/>
      <c r="K510" s="57"/>
      <c r="L510" s="57"/>
      <c r="M510" s="58" t="str">
        <f t="shared" si="62"/>
        <v/>
      </c>
      <c r="N510" s="73"/>
    </row>
    <row r="511" spans="1:14">
      <c r="A511" s="97" t="str">
        <f t="shared" si="60"/>
        <v/>
      </c>
      <c r="B511" s="98" t="str">
        <f t="shared" si="59"/>
        <v/>
      </c>
      <c r="C511" s="141"/>
      <c r="D511" s="137"/>
      <c r="E511" s="100"/>
      <c r="F511" s="57"/>
      <c r="G511" s="58">
        <f t="shared" si="61"/>
        <v>0</v>
      </c>
      <c r="H511" s="58">
        <f>IF(E511="",0,IFERROR(VLOOKUP(E511,档案费管理台账!$D$4:$H$1000,5,0),0))</f>
        <v>0</v>
      </c>
      <c r="I511" s="57"/>
      <c r="J511" s="57"/>
      <c r="K511" s="57"/>
      <c r="L511" s="57"/>
      <c r="M511" s="58" t="str">
        <f t="shared" si="62"/>
        <v/>
      </c>
      <c r="N511" s="73"/>
    </row>
    <row r="512" spans="1:14">
      <c r="A512" s="97" t="str">
        <f t="shared" si="60"/>
        <v/>
      </c>
      <c r="B512" s="98" t="str">
        <f t="shared" si="59"/>
        <v/>
      </c>
      <c r="C512" s="141"/>
      <c r="D512" s="137"/>
      <c r="E512" s="100"/>
      <c r="F512" s="57"/>
      <c r="G512" s="58">
        <f t="shared" si="61"/>
        <v>0</v>
      </c>
      <c r="H512" s="58">
        <f>IF(E512="",0,IFERROR(VLOOKUP(E512,档案费管理台账!$D$4:$H$1000,5,0),0))</f>
        <v>0</v>
      </c>
      <c r="I512" s="57"/>
      <c r="J512" s="57"/>
      <c r="K512" s="57"/>
      <c r="L512" s="57"/>
      <c r="M512" s="58" t="str">
        <f t="shared" si="62"/>
        <v/>
      </c>
      <c r="N512" s="73"/>
    </row>
    <row r="513" spans="1:14">
      <c r="A513" s="97" t="str">
        <f t="shared" si="60"/>
        <v/>
      </c>
      <c r="B513" s="98" t="str">
        <f t="shared" si="59"/>
        <v/>
      </c>
      <c r="C513" s="141"/>
      <c r="D513" s="137"/>
      <c r="E513" s="100"/>
      <c r="F513" s="57"/>
      <c r="G513" s="58">
        <f t="shared" si="61"/>
        <v>0</v>
      </c>
      <c r="H513" s="58">
        <f>IF(E513="",0,IFERROR(VLOOKUP(E513,档案费管理台账!$D$4:$H$1000,5,0),0))</f>
        <v>0</v>
      </c>
      <c r="I513" s="57"/>
      <c r="J513" s="57"/>
      <c r="K513" s="57"/>
      <c r="L513" s="57"/>
      <c r="M513" s="58" t="str">
        <f t="shared" si="62"/>
        <v/>
      </c>
      <c r="N513" s="73"/>
    </row>
    <row r="514" spans="1:14">
      <c r="A514" s="97" t="str">
        <f t="shared" si="60"/>
        <v/>
      </c>
      <c r="B514" s="98" t="str">
        <f t="shared" si="59"/>
        <v/>
      </c>
      <c r="C514" s="141"/>
      <c r="D514" s="137"/>
      <c r="E514" s="100"/>
      <c r="F514" s="57"/>
      <c r="G514" s="58">
        <f t="shared" si="61"/>
        <v>0</v>
      </c>
      <c r="H514" s="58">
        <f>IF(E514="",0,IFERROR(VLOOKUP(E514,档案费管理台账!$D$4:$H$1000,5,0),0))</f>
        <v>0</v>
      </c>
      <c r="I514" s="57"/>
      <c r="J514" s="57"/>
      <c r="K514" s="57"/>
      <c r="L514" s="57"/>
      <c r="M514" s="58" t="str">
        <f t="shared" si="62"/>
        <v/>
      </c>
      <c r="N514" s="73"/>
    </row>
    <row r="515" spans="1:14">
      <c r="A515" s="97" t="str">
        <f t="shared" si="60"/>
        <v/>
      </c>
      <c r="B515" s="98" t="str">
        <f t="shared" si="59"/>
        <v/>
      </c>
      <c r="C515" s="141"/>
      <c r="D515" s="137"/>
      <c r="E515" s="100"/>
      <c r="F515" s="57"/>
      <c r="G515" s="58">
        <f t="shared" si="61"/>
        <v>0</v>
      </c>
      <c r="H515" s="58">
        <f>IF(E515="",0,IFERROR(VLOOKUP(E515,档案费管理台账!$D$4:$H$1000,5,0),0))</f>
        <v>0</v>
      </c>
      <c r="I515" s="57"/>
      <c r="J515" s="57"/>
      <c r="K515" s="57"/>
      <c r="L515" s="57"/>
      <c r="M515" s="58" t="str">
        <f t="shared" si="62"/>
        <v/>
      </c>
      <c r="N515" s="73"/>
    </row>
    <row r="516" spans="1:14">
      <c r="A516" s="97" t="str">
        <f t="shared" si="60"/>
        <v/>
      </c>
      <c r="B516" s="98" t="str">
        <f t="shared" si="59"/>
        <v/>
      </c>
      <c r="C516" s="141"/>
      <c r="D516" s="137"/>
      <c r="E516" s="100"/>
      <c r="F516" s="57"/>
      <c r="G516" s="58">
        <f t="shared" si="61"/>
        <v>0</v>
      </c>
      <c r="H516" s="58">
        <f>IF(E516="",0,IFERROR(VLOOKUP(E516,档案费管理台账!$D$4:$H$1000,5,0),0))</f>
        <v>0</v>
      </c>
      <c r="I516" s="57"/>
      <c r="J516" s="57"/>
      <c r="K516" s="57"/>
      <c r="L516" s="57"/>
      <c r="M516" s="58" t="str">
        <f t="shared" si="62"/>
        <v/>
      </c>
      <c r="N516" s="73"/>
    </row>
    <row r="517" spans="1:14">
      <c r="A517" s="97" t="str">
        <f t="shared" si="60"/>
        <v/>
      </c>
      <c r="B517" s="98" t="str">
        <f t="shared" si="59"/>
        <v/>
      </c>
      <c r="C517" s="141"/>
      <c r="D517" s="137"/>
      <c r="E517" s="100"/>
      <c r="F517" s="57"/>
      <c r="G517" s="58">
        <f t="shared" si="61"/>
        <v>0</v>
      </c>
      <c r="H517" s="58">
        <f>IF(E517="",0,IFERROR(VLOOKUP(E517,档案费管理台账!$D$4:$H$1000,5,0),0))</f>
        <v>0</v>
      </c>
      <c r="I517" s="57"/>
      <c r="J517" s="57"/>
      <c r="K517" s="57"/>
      <c r="L517" s="57"/>
      <c r="M517" s="58" t="str">
        <f t="shared" si="62"/>
        <v/>
      </c>
      <c r="N517" s="73"/>
    </row>
    <row r="518" spans="1:14">
      <c r="A518" s="97" t="str">
        <f t="shared" si="60"/>
        <v/>
      </c>
      <c r="B518" s="98" t="str">
        <f t="shared" si="59"/>
        <v/>
      </c>
      <c r="C518" s="141"/>
      <c r="D518" s="137"/>
      <c r="E518" s="100"/>
      <c r="F518" s="57"/>
      <c r="G518" s="58">
        <f t="shared" si="61"/>
        <v>0</v>
      </c>
      <c r="H518" s="58">
        <f>IF(E518="",0,IFERROR(VLOOKUP(E518,档案费管理台账!$D$4:$H$1000,5,0),0))</f>
        <v>0</v>
      </c>
      <c r="I518" s="57"/>
      <c r="J518" s="57"/>
      <c r="K518" s="57"/>
      <c r="L518" s="57"/>
      <c r="M518" s="58" t="str">
        <f t="shared" si="62"/>
        <v/>
      </c>
      <c r="N518" s="73"/>
    </row>
    <row r="519" spans="1:14">
      <c r="A519" s="97" t="str">
        <f t="shared" si="60"/>
        <v/>
      </c>
      <c r="B519" s="98" t="str">
        <f t="shared" si="59"/>
        <v/>
      </c>
      <c r="C519" s="141"/>
      <c r="D519" s="137"/>
      <c r="E519" s="100"/>
      <c r="F519" s="57"/>
      <c r="G519" s="58">
        <f t="shared" si="61"/>
        <v>0</v>
      </c>
      <c r="H519" s="58">
        <f>IF(E519="",0,IFERROR(VLOOKUP(E519,档案费管理台账!$D$4:$H$1000,5,0),0))</f>
        <v>0</v>
      </c>
      <c r="I519" s="57"/>
      <c r="J519" s="57"/>
      <c r="K519" s="57"/>
      <c r="L519" s="57"/>
      <c r="M519" s="58" t="str">
        <f t="shared" si="62"/>
        <v/>
      </c>
      <c r="N519" s="73"/>
    </row>
    <row r="520" spans="1:14">
      <c r="A520" s="97" t="str">
        <f t="shared" si="60"/>
        <v/>
      </c>
      <c r="B520" s="98" t="str">
        <f t="shared" si="59"/>
        <v/>
      </c>
      <c r="C520" s="141"/>
      <c r="D520" s="137"/>
      <c r="E520" s="100"/>
      <c r="F520" s="57"/>
      <c r="G520" s="58">
        <f t="shared" si="61"/>
        <v>0</v>
      </c>
      <c r="H520" s="58">
        <f>IF(E520="",0,IFERROR(VLOOKUP(E520,档案费管理台账!$D$4:$H$1000,5,0),0))</f>
        <v>0</v>
      </c>
      <c r="I520" s="57"/>
      <c r="J520" s="57"/>
      <c r="K520" s="57"/>
      <c r="L520" s="57"/>
      <c r="M520" s="58" t="str">
        <f t="shared" si="62"/>
        <v/>
      </c>
      <c r="N520" s="73"/>
    </row>
    <row r="521" spans="1:14">
      <c r="A521" s="97" t="str">
        <f t="shared" si="60"/>
        <v/>
      </c>
      <c r="B521" s="98" t="str">
        <f t="shared" si="59"/>
        <v/>
      </c>
      <c r="C521" s="141"/>
      <c r="D521" s="137"/>
      <c r="E521" s="100"/>
      <c r="F521" s="57"/>
      <c r="G521" s="58">
        <f t="shared" si="61"/>
        <v>0</v>
      </c>
      <c r="H521" s="58">
        <f>IF(E521="",0,IFERROR(VLOOKUP(E521,档案费管理台账!$D$4:$H$1000,5,0),0))</f>
        <v>0</v>
      </c>
      <c r="I521" s="57"/>
      <c r="J521" s="57"/>
      <c r="K521" s="57"/>
      <c r="L521" s="57"/>
      <c r="M521" s="58" t="str">
        <f t="shared" si="62"/>
        <v/>
      </c>
      <c r="N521" s="73"/>
    </row>
    <row r="522" spans="1:14">
      <c r="A522" s="97" t="str">
        <f t="shared" si="60"/>
        <v/>
      </c>
      <c r="B522" s="98" t="str">
        <f t="shared" si="59"/>
        <v/>
      </c>
      <c r="C522" s="141"/>
      <c r="D522" s="137"/>
      <c r="E522" s="100"/>
      <c r="F522" s="57"/>
      <c r="G522" s="58">
        <f t="shared" si="61"/>
        <v>0</v>
      </c>
      <c r="H522" s="58">
        <f>IF(E522="",0,IFERROR(VLOOKUP(E522,档案费管理台账!$D$4:$H$1000,5,0),0))</f>
        <v>0</v>
      </c>
      <c r="I522" s="57"/>
      <c r="J522" s="57"/>
      <c r="K522" s="57"/>
      <c r="L522" s="57"/>
      <c r="M522" s="58" t="str">
        <f t="shared" si="62"/>
        <v/>
      </c>
      <c r="N522" s="73"/>
    </row>
    <row r="523" spans="1:14">
      <c r="A523" s="97" t="str">
        <f t="shared" si="60"/>
        <v/>
      </c>
      <c r="B523" s="98" t="str">
        <f t="shared" si="59"/>
        <v/>
      </c>
      <c r="C523" s="141"/>
      <c r="D523" s="137"/>
      <c r="E523" s="100"/>
      <c r="F523" s="57"/>
      <c r="G523" s="58">
        <f t="shared" si="61"/>
        <v>0</v>
      </c>
      <c r="H523" s="58">
        <f>IF(E523="",0,IFERROR(VLOOKUP(E523,档案费管理台账!$D$4:$H$1000,5,0),0))</f>
        <v>0</v>
      </c>
      <c r="I523" s="57"/>
      <c r="J523" s="57"/>
      <c r="K523" s="57"/>
      <c r="L523" s="57"/>
      <c r="M523" s="58" t="str">
        <f t="shared" si="62"/>
        <v/>
      </c>
      <c r="N523" s="73"/>
    </row>
    <row r="524" spans="1:14">
      <c r="A524" s="97" t="str">
        <f t="shared" si="60"/>
        <v/>
      </c>
      <c r="B524" s="98" t="str">
        <f t="shared" si="59"/>
        <v/>
      </c>
      <c r="C524" s="141"/>
      <c r="D524" s="137"/>
      <c r="E524" s="100"/>
      <c r="F524" s="57"/>
      <c r="G524" s="58">
        <f t="shared" si="61"/>
        <v>0</v>
      </c>
      <c r="H524" s="58">
        <f>IF(E524="",0,IFERROR(VLOOKUP(E524,档案费管理台账!$D$4:$H$1000,5,0),0))</f>
        <v>0</v>
      </c>
      <c r="I524" s="57"/>
      <c r="J524" s="57"/>
      <c r="K524" s="57"/>
      <c r="L524" s="57"/>
      <c r="M524" s="58" t="str">
        <f t="shared" si="62"/>
        <v/>
      </c>
      <c r="N524" s="73"/>
    </row>
    <row r="525" spans="1:14">
      <c r="A525" s="97" t="str">
        <f t="shared" si="60"/>
        <v/>
      </c>
      <c r="B525" s="98" t="str">
        <f t="shared" si="59"/>
        <v/>
      </c>
      <c r="C525" s="141"/>
      <c r="D525" s="137"/>
      <c r="E525" s="100"/>
      <c r="F525" s="57"/>
      <c r="G525" s="58">
        <f t="shared" si="61"/>
        <v>0</v>
      </c>
      <c r="H525" s="58">
        <f>IF(E525="",0,IFERROR(VLOOKUP(E525,档案费管理台账!$D$4:$H$1000,5,0),0))</f>
        <v>0</v>
      </c>
      <c r="I525" s="57"/>
      <c r="J525" s="57"/>
      <c r="K525" s="57"/>
      <c r="L525" s="57"/>
      <c r="M525" s="58" t="str">
        <f t="shared" si="62"/>
        <v/>
      </c>
      <c r="N525" s="73"/>
    </row>
    <row r="526" spans="1:14">
      <c r="A526" s="97" t="str">
        <f t="shared" si="60"/>
        <v/>
      </c>
      <c r="B526" s="98" t="str">
        <f t="shared" si="59"/>
        <v/>
      </c>
      <c r="C526" s="141"/>
      <c r="D526" s="137"/>
      <c r="E526" s="100"/>
      <c r="F526" s="57"/>
      <c r="G526" s="58">
        <f t="shared" si="61"/>
        <v>0</v>
      </c>
      <c r="H526" s="58">
        <f>IF(E526="",0,IFERROR(VLOOKUP(E526,档案费管理台账!$D$4:$H$1000,5,0),0))</f>
        <v>0</v>
      </c>
      <c r="I526" s="57"/>
      <c r="J526" s="57"/>
      <c r="K526" s="57"/>
      <c r="L526" s="57"/>
      <c r="M526" s="58" t="str">
        <f t="shared" si="62"/>
        <v/>
      </c>
      <c r="N526" s="73"/>
    </row>
    <row r="527" spans="1:14">
      <c r="A527" s="97" t="str">
        <f t="shared" si="60"/>
        <v/>
      </c>
      <c r="B527" s="98" t="str">
        <f t="shared" si="59"/>
        <v/>
      </c>
      <c r="C527" s="141"/>
      <c r="D527" s="137"/>
      <c r="E527" s="100"/>
      <c r="F527" s="57"/>
      <c r="G527" s="58">
        <f t="shared" si="61"/>
        <v>0</v>
      </c>
      <c r="H527" s="58">
        <f>IF(E527="",0,IFERROR(VLOOKUP(E527,档案费管理台账!$D$4:$H$1000,5,0),0))</f>
        <v>0</v>
      </c>
      <c r="I527" s="57"/>
      <c r="J527" s="57"/>
      <c r="K527" s="57"/>
      <c r="L527" s="57"/>
      <c r="M527" s="58" t="str">
        <f t="shared" si="62"/>
        <v/>
      </c>
      <c r="N527" s="73"/>
    </row>
    <row r="528" spans="1:14">
      <c r="A528" s="97" t="str">
        <f t="shared" si="60"/>
        <v/>
      </c>
      <c r="B528" s="98" t="str">
        <f t="shared" si="59"/>
        <v/>
      </c>
      <c r="C528" s="141"/>
      <c r="D528" s="137"/>
      <c r="E528" s="100"/>
      <c r="F528" s="57"/>
      <c r="G528" s="58">
        <f t="shared" si="61"/>
        <v>0</v>
      </c>
      <c r="H528" s="58">
        <f>IF(E528="",0,IFERROR(VLOOKUP(E528,档案费管理台账!$D$4:$H$1000,5,0),0))</f>
        <v>0</v>
      </c>
      <c r="I528" s="57"/>
      <c r="J528" s="57"/>
      <c r="K528" s="57"/>
      <c r="L528" s="57"/>
      <c r="M528" s="58" t="str">
        <f t="shared" si="62"/>
        <v/>
      </c>
      <c r="N528" s="73"/>
    </row>
    <row r="529" spans="1:14">
      <c r="A529" s="97" t="str">
        <f t="shared" si="60"/>
        <v/>
      </c>
      <c r="B529" s="98" t="str">
        <f t="shared" si="59"/>
        <v/>
      </c>
      <c r="C529" s="141"/>
      <c r="D529" s="137"/>
      <c r="E529" s="100"/>
      <c r="F529" s="57"/>
      <c r="G529" s="58">
        <f t="shared" si="61"/>
        <v>0</v>
      </c>
      <c r="H529" s="58">
        <f>IF(E529="",0,IFERROR(VLOOKUP(E529,档案费管理台账!$D$4:$H$1000,5,0),0))</f>
        <v>0</v>
      </c>
      <c r="I529" s="57"/>
      <c r="J529" s="57"/>
      <c r="K529" s="57"/>
      <c r="L529" s="57"/>
      <c r="M529" s="58" t="str">
        <f t="shared" si="62"/>
        <v/>
      </c>
      <c r="N529" s="73"/>
    </row>
    <row r="530" spans="1:14">
      <c r="A530" s="97" t="str">
        <f t="shared" si="60"/>
        <v/>
      </c>
      <c r="B530" s="98" t="str">
        <f t="shared" si="59"/>
        <v/>
      </c>
      <c r="C530" s="141"/>
      <c r="D530" s="137"/>
      <c r="E530" s="100"/>
      <c r="F530" s="57"/>
      <c r="G530" s="58">
        <f t="shared" si="61"/>
        <v>0</v>
      </c>
      <c r="H530" s="58">
        <f>IF(E530="",0,IFERROR(VLOOKUP(E530,档案费管理台账!$D$4:$H$1000,5,0),0))</f>
        <v>0</v>
      </c>
      <c r="I530" s="57"/>
      <c r="J530" s="57"/>
      <c r="K530" s="57"/>
      <c r="L530" s="57"/>
      <c r="M530" s="58" t="str">
        <f t="shared" si="62"/>
        <v/>
      </c>
      <c r="N530" s="73"/>
    </row>
    <row r="531" spans="1:14">
      <c r="A531" s="97" t="str">
        <f t="shared" si="60"/>
        <v/>
      </c>
      <c r="B531" s="98" t="str">
        <f t="shared" si="59"/>
        <v/>
      </c>
      <c r="C531" s="141"/>
      <c r="D531" s="137"/>
      <c r="E531" s="100"/>
      <c r="F531" s="57"/>
      <c r="G531" s="58">
        <f t="shared" si="61"/>
        <v>0</v>
      </c>
      <c r="H531" s="58">
        <f>IF(E531="",0,IFERROR(VLOOKUP(E531,档案费管理台账!$D$4:$H$1000,5,0),0))</f>
        <v>0</v>
      </c>
      <c r="I531" s="57"/>
      <c r="J531" s="57"/>
      <c r="K531" s="57"/>
      <c r="L531" s="57"/>
      <c r="M531" s="58" t="str">
        <f t="shared" si="62"/>
        <v/>
      </c>
      <c r="N531" s="73"/>
    </row>
    <row r="532" spans="1:14">
      <c r="A532" s="97" t="str">
        <f t="shared" si="60"/>
        <v/>
      </c>
      <c r="B532" s="98" t="str">
        <f t="shared" si="59"/>
        <v/>
      </c>
      <c r="C532" s="141"/>
      <c r="D532" s="137"/>
      <c r="E532" s="100"/>
      <c r="F532" s="57"/>
      <c r="G532" s="58">
        <f t="shared" si="61"/>
        <v>0</v>
      </c>
      <c r="H532" s="58">
        <f>IF(E532="",0,IFERROR(VLOOKUP(E532,档案费管理台账!$D$4:$H$1000,5,0),0))</f>
        <v>0</v>
      </c>
      <c r="I532" s="57"/>
      <c r="J532" s="57"/>
      <c r="K532" s="57"/>
      <c r="L532" s="57"/>
      <c r="M532" s="58" t="str">
        <f t="shared" si="62"/>
        <v/>
      </c>
      <c r="N532" s="73"/>
    </row>
    <row r="533" spans="1:14">
      <c r="A533" s="97" t="str">
        <f t="shared" si="60"/>
        <v/>
      </c>
      <c r="B533" s="98" t="str">
        <f t="shared" si="59"/>
        <v/>
      </c>
      <c r="C533" s="141"/>
      <c r="D533" s="137"/>
      <c r="E533" s="100"/>
      <c r="F533" s="57"/>
      <c r="G533" s="58">
        <f t="shared" si="61"/>
        <v>0</v>
      </c>
      <c r="H533" s="58">
        <f>IF(E533="",0,IFERROR(VLOOKUP(E533,档案费管理台账!$D$4:$H$1000,5,0),0))</f>
        <v>0</v>
      </c>
      <c r="I533" s="57"/>
      <c r="J533" s="57"/>
      <c r="K533" s="57"/>
      <c r="L533" s="57"/>
      <c r="M533" s="58" t="str">
        <f t="shared" si="62"/>
        <v/>
      </c>
      <c r="N533" s="73"/>
    </row>
    <row r="534" spans="1:14">
      <c r="A534" s="97" t="str">
        <f t="shared" si="60"/>
        <v/>
      </c>
      <c r="B534" s="98" t="str">
        <f t="shared" si="59"/>
        <v/>
      </c>
      <c r="C534" s="141"/>
      <c r="D534" s="137"/>
      <c r="E534" s="100"/>
      <c r="F534" s="57"/>
      <c r="G534" s="58">
        <f t="shared" si="61"/>
        <v>0</v>
      </c>
      <c r="H534" s="58">
        <f>IF(E534="",0,IFERROR(VLOOKUP(E534,档案费管理台账!$D$4:$H$1000,5,0),0))</f>
        <v>0</v>
      </c>
      <c r="I534" s="57"/>
      <c r="J534" s="57"/>
      <c r="K534" s="57"/>
      <c r="L534" s="57"/>
      <c r="M534" s="58" t="str">
        <f t="shared" si="62"/>
        <v/>
      </c>
      <c r="N534" s="73"/>
    </row>
    <row r="535" spans="1:14">
      <c r="A535" s="97" t="str">
        <f t="shared" si="60"/>
        <v/>
      </c>
      <c r="B535" s="98" t="str">
        <f t="shared" si="59"/>
        <v/>
      </c>
      <c r="C535" s="141"/>
      <c r="D535" s="137"/>
      <c r="E535" s="100"/>
      <c r="F535" s="57"/>
      <c r="G535" s="58">
        <f t="shared" si="61"/>
        <v>0</v>
      </c>
      <c r="H535" s="58">
        <f>IF(E535="",0,IFERROR(VLOOKUP(E535,档案费管理台账!$D$4:$H$1000,5,0),0))</f>
        <v>0</v>
      </c>
      <c r="I535" s="57"/>
      <c r="J535" s="57"/>
      <c r="K535" s="57"/>
      <c r="L535" s="57"/>
      <c r="M535" s="58" t="str">
        <f t="shared" si="62"/>
        <v/>
      </c>
      <c r="N535" s="73"/>
    </row>
    <row r="536" spans="1:14">
      <c r="A536" s="97" t="str">
        <f t="shared" si="60"/>
        <v/>
      </c>
      <c r="B536" s="98" t="str">
        <f t="shared" si="59"/>
        <v/>
      </c>
      <c r="C536" s="141"/>
      <c r="D536" s="137"/>
      <c r="E536" s="100"/>
      <c r="F536" s="57"/>
      <c r="G536" s="58">
        <f t="shared" si="61"/>
        <v>0</v>
      </c>
      <c r="H536" s="58">
        <f>IF(E536="",0,IFERROR(VLOOKUP(E536,档案费管理台账!$D$4:$H$1000,5,0),0))</f>
        <v>0</v>
      </c>
      <c r="I536" s="57"/>
      <c r="J536" s="57"/>
      <c r="K536" s="57"/>
      <c r="L536" s="57"/>
      <c r="M536" s="58" t="str">
        <f t="shared" si="62"/>
        <v/>
      </c>
      <c r="N536" s="73"/>
    </row>
    <row r="537" spans="1:14">
      <c r="A537" s="97" t="str">
        <f t="shared" si="60"/>
        <v/>
      </c>
      <c r="B537" s="98" t="str">
        <f t="shared" si="59"/>
        <v/>
      </c>
      <c r="C537" s="141"/>
      <c r="D537" s="137"/>
      <c r="E537" s="100"/>
      <c r="F537" s="57"/>
      <c r="G537" s="58">
        <f t="shared" si="61"/>
        <v>0</v>
      </c>
      <c r="H537" s="58">
        <f>IF(E537="",0,IFERROR(VLOOKUP(E537,档案费管理台账!$D$4:$H$1000,5,0),0))</f>
        <v>0</v>
      </c>
      <c r="I537" s="57"/>
      <c r="J537" s="57"/>
      <c r="K537" s="57"/>
      <c r="L537" s="57"/>
      <c r="M537" s="58" t="str">
        <f t="shared" si="62"/>
        <v/>
      </c>
      <c r="N537" s="73"/>
    </row>
    <row r="538" spans="1:14">
      <c r="A538" s="97" t="str">
        <f t="shared" si="60"/>
        <v/>
      </c>
      <c r="B538" s="98" t="str">
        <f t="shared" si="59"/>
        <v/>
      </c>
      <c r="C538" s="141"/>
      <c r="D538" s="137"/>
      <c r="E538" s="100"/>
      <c r="F538" s="57"/>
      <c r="G538" s="58">
        <f t="shared" si="61"/>
        <v>0</v>
      </c>
      <c r="H538" s="58">
        <f>IF(E538="",0,IFERROR(VLOOKUP(E538,档案费管理台账!$D$4:$H$1000,5,0),0))</f>
        <v>0</v>
      </c>
      <c r="I538" s="57"/>
      <c r="J538" s="57"/>
      <c r="K538" s="57"/>
      <c r="L538" s="57"/>
      <c r="M538" s="58" t="str">
        <f t="shared" si="62"/>
        <v/>
      </c>
      <c r="N538" s="73"/>
    </row>
    <row r="539" spans="1:14">
      <c r="A539" s="97" t="str">
        <f t="shared" si="60"/>
        <v/>
      </c>
      <c r="B539" s="98" t="str">
        <f t="shared" si="59"/>
        <v/>
      </c>
      <c r="C539" s="141"/>
      <c r="D539" s="137"/>
      <c r="E539" s="100"/>
      <c r="F539" s="57"/>
      <c r="G539" s="58">
        <f t="shared" si="61"/>
        <v>0</v>
      </c>
      <c r="H539" s="58">
        <f>IF(E539="",0,IFERROR(VLOOKUP(E539,档案费管理台账!$D$4:$H$1000,5,0),0))</f>
        <v>0</v>
      </c>
      <c r="I539" s="57"/>
      <c r="J539" s="57"/>
      <c r="K539" s="57"/>
      <c r="L539" s="57"/>
      <c r="M539" s="58" t="str">
        <f t="shared" si="62"/>
        <v/>
      </c>
      <c r="N539" s="73"/>
    </row>
    <row r="540" spans="1:14">
      <c r="A540" s="97" t="str">
        <f t="shared" si="60"/>
        <v/>
      </c>
      <c r="B540" s="98" t="str">
        <f t="shared" si="59"/>
        <v/>
      </c>
      <c r="C540" s="141"/>
      <c r="D540" s="137"/>
      <c r="E540" s="100"/>
      <c r="F540" s="57"/>
      <c r="G540" s="58">
        <f t="shared" si="61"/>
        <v>0</v>
      </c>
      <c r="H540" s="58">
        <f>IF(E540="",0,IFERROR(VLOOKUP(E540,档案费管理台账!$D$4:$H$1000,5,0),0))</f>
        <v>0</v>
      </c>
      <c r="I540" s="57"/>
      <c r="J540" s="57"/>
      <c r="K540" s="57"/>
      <c r="L540" s="57"/>
      <c r="M540" s="58" t="str">
        <f t="shared" si="62"/>
        <v/>
      </c>
      <c r="N540" s="73"/>
    </row>
    <row r="541" spans="1:14">
      <c r="A541" s="97" t="str">
        <f t="shared" si="60"/>
        <v/>
      </c>
      <c r="B541" s="98" t="str">
        <f t="shared" si="59"/>
        <v/>
      </c>
      <c r="C541" s="141"/>
      <c r="D541" s="137"/>
      <c r="E541" s="100"/>
      <c r="F541" s="57"/>
      <c r="G541" s="58">
        <f t="shared" si="61"/>
        <v>0</v>
      </c>
      <c r="H541" s="58">
        <f>IF(E541="",0,IFERROR(VLOOKUP(E541,档案费管理台账!$D$4:$H$1000,5,0),0))</f>
        <v>0</v>
      </c>
      <c r="I541" s="57"/>
      <c r="J541" s="57"/>
      <c r="K541" s="57"/>
      <c r="L541" s="57"/>
      <c r="M541" s="58" t="str">
        <f t="shared" si="62"/>
        <v/>
      </c>
      <c r="N541" s="73"/>
    </row>
    <row r="542" spans="1:14">
      <c r="A542" s="97" t="str">
        <f t="shared" si="60"/>
        <v/>
      </c>
      <c r="B542" s="98" t="str">
        <f t="shared" si="59"/>
        <v/>
      </c>
      <c r="C542" s="141"/>
      <c r="D542" s="137"/>
      <c r="E542" s="100"/>
      <c r="F542" s="57"/>
      <c r="G542" s="58">
        <f t="shared" si="61"/>
        <v>0</v>
      </c>
      <c r="H542" s="58">
        <f>IF(E542="",0,IFERROR(VLOOKUP(E542,档案费管理台账!$D$4:$H$1000,5,0),0))</f>
        <v>0</v>
      </c>
      <c r="I542" s="57"/>
      <c r="J542" s="57"/>
      <c r="K542" s="57"/>
      <c r="L542" s="57"/>
      <c r="M542" s="58" t="str">
        <f t="shared" si="62"/>
        <v/>
      </c>
      <c r="N542" s="73"/>
    </row>
    <row r="543" spans="1:14">
      <c r="A543" s="97" t="str">
        <f t="shared" si="60"/>
        <v/>
      </c>
      <c r="B543" s="98" t="str">
        <f t="shared" si="59"/>
        <v/>
      </c>
      <c r="C543" s="141"/>
      <c r="D543" s="137"/>
      <c r="E543" s="100"/>
      <c r="F543" s="57"/>
      <c r="G543" s="58">
        <f t="shared" si="61"/>
        <v>0</v>
      </c>
      <c r="H543" s="58">
        <f>IF(E543="",0,IFERROR(VLOOKUP(E543,档案费管理台账!$D$4:$H$1000,5,0),0))</f>
        <v>0</v>
      </c>
      <c r="I543" s="57"/>
      <c r="J543" s="57"/>
      <c r="K543" s="57"/>
      <c r="L543" s="57"/>
      <c r="M543" s="58" t="str">
        <f t="shared" si="62"/>
        <v/>
      </c>
      <c r="N543" s="73"/>
    </row>
    <row r="544" spans="1:14">
      <c r="A544" s="97" t="str">
        <f t="shared" si="60"/>
        <v/>
      </c>
      <c r="B544" s="98" t="str">
        <f t="shared" si="59"/>
        <v/>
      </c>
      <c r="C544" s="141"/>
      <c r="D544" s="137"/>
      <c r="E544" s="100"/>
      <c r="F544" s="57"/>
      <c r="G544" s="58">
        <f t="shared" si="61"/>
        <v>0</v>
      </c>
      <c r="H544" s="58">
        <f>IF(E544="",0,IFERROR(VLOOKUP(E544,档案费管理台账!$D$4:$H$1000,5,0),0))</f>
        <v>0</v>
      </c>
      <c r="I544" s="57"/>
      <c r="J544" s="57"/>
      <c r="K544" s="57"/>
      <c r="L544" s="57"/>
      <c r="M544" s="58" t="str">
        <f t="shared" si="62"/>
        <v/>
      </c>
      <c r="N544" s="73"/>
    </row>
    <row r="545" spans="1:14">
      <c r="A545" s="97" t="str">
        <f t="shared" si="60"/>
        <v/>
      </c>
      <c r="B545" s="98" t="str">
        <f t="shared" si="59"/>
        <v/>
      </c>
      <c r="C545" s="141"/>
      <c r="D545" s="137"/>
      <c r="E545" s="100"/>
      <c r="F545" s="57"/>
      <c r="G545" s="58">
        <f t="shared" si="61"/>
        <v>0</v>
      </c>
      <c r="H545" s="58">
        <f>IF(E545="",0,IFERROR(VLOOKUP(E545,档案费管理台账!$D$4:$H$1000,5,0),0))</f>
        <v>0</v>
      </c>
      <c r="I545" s="57"/>
      <c r="J545" s="57"/>
      <c r="K545" s="57"/>
      <c r="L545" s="57"/>
      <c r="M545" s="58" t="str">
        <f t="shared" si="62"/>
        <v/>
      </c>
      <c r="N545" s="73"/>
    </row>
    <row r="546" spans="1:14">
      <c r="A546" s="97" t="str">
        <f t="shared" si="60"/>
        <v/>
      </c>
      <c r="B546" s="98" t="str">
        <f t="shared" si="59"/>
        <v/>
      </c>
      <c r="C546" s="141"/>
      <c r="D546" s="137"/>
      <c r="E546" s="100"/>
      <c r="F546" s="57"/>
      <c r="G546" s="58">
        <f t="shared" si="61"/>
        <v>0</v>
      </c>
      <c r="H546" s="58">
        <f>IF(E546="",0,IFERROR(VLOOKUP(E546,档案费管理台账!$D$4:$H$1000,5,0),0))</f>
        <v>0</v>
      </c>
      <c r="I546" s="57"/>
      <c r="J546" s="57"/>
      <c r="K546" s="57"/>
      <c r="L546" s="57"/>
      <c r="M546" s="58" t="str">
        <f t="shared" si="62"/>
        <v/>
      </c>
      <c r="N546" s="73"/>
    </row>
    <row r="547" spans="1:14">
      <c r="A547" s="97" t="str">
        <f t="shared" si="60"/>
        <v/>
      </c>
      <c r="B547" s="98" t="str">
        <f t="shared" si="59"/>
        <v/>
      </c>
      <c r="C547" s="141"/>
      <c r="D547" s="137"/>
      <c r="E547" s="100"/>
      <c r="F547" s="57"/>
      <c r="G547" s="58">
        <f t="shared" si="61"/>
        <v>0</v>
      </c>
      <c r="H547" s="58">
        <f>IF(E547="",0,IFERROR(VLOOKUP(E547,档案费管理台账!$D$4:$H$1000,5,0),0))</f>
        <v>0</v>
      </c>
      <c r="I547" s="57"/>
      <c r="J547" s="57"/>
      <c r="K547" s="57"/>
      <c r="L547" s="57"/>
      <c r="M547" s="58" t="str">
        <f t="shared" si="62"/>
        <v/>
      </c>
      <c r="N547" s="73"/>
    </row>
    <row r="548" spans="1:14">
      <c r="A548" s="97" t="str">
        <f t="shared" si="60"/>
        <v/>
      </c>
      <c r="B548" s="98" t="str">
        <f t="shared" si="59"/>
        <v/>
      </c>
      <c r="C548" s="141"/>
      <c r="D548" s="137"/>
      <c r="E548" s="100"/>
      <c r="F548" s="57"/>
      <c r="G548" s="58">
        <f t="shared" si="61"/>
        <v>0</v>
      </c>
      <c r="H548" s="58">
        <f>IF(E548="",0,IFERROR(VLOOKUP(E548,档案费管理台账!$D$4:$H$1000,5,0),0))</f>
        <v>0</v>
      </c>
      <c r="I548" s="57"/>
      <c r="J548" s="57"/>
      <c r="K548" s="57"/>
      <c r="L548" s="57"/>
      <c r="M548" s="58" t="str">
        <f t="shared" si="62"/>
        <v/>
      </c>
      <c r="N548" s="73"/>
    </row>
    <row r="549" spans="1:14">
      <c r="A549" s="97" t="str">
        <f t="shared" si="60"/>
        <v/>
      </c>
      <c r="B549" s="98" t="str">
        <f t="shared" si="59"/>
        <v/>
      </c>
      <c r="C549" s="141"/>
      <c r="D549" s="137"/>
      <c r="E549" s="100"/>
      <c r="F549" s="57"/>
      <c r="G549" s="58">
        <f t="shared" si="61"/>
        <v>0</v>
      </c>
      <c r="H549" s="58">
        <f>IF(E549="",0,IFERROR(VLOOKUP(E549,档案费管理台账!$D$4:$H$1000,5,0),0))</f>
        <v>0</v>
      </c>
      <c r="I549" s="57"/>
      <c r="J549" s="57"/>
      <c r="K549" s="57"/>
      <c r="L549" s="57"/>
      <c r="M549" s="58" t="str">
        <f t="shared" si="62"/>
        <v/>
      </c>
      <c r="N549" s="73"/>
    </row>
    <row r="550" spans="1:14">
      <c r="A550" s="97" t="str">
        <f t="shared" si="60"/>
        <v/>
      </c>
      <c r="B550" s="98" t="str">
        <f t="shared" si="59"/>
        <v/>
      </c>
      <c r="C550" s="141"/>
      <c r="D550" s="137"/>
      <c r="E550" s="100"/>
      <c r="F550" s="57"/>
      <c r="G550" s="58">
        <f t="shared" si="61"/>
        <v>0</v>
      </c>
      <c r="H550" s="58">
        <f>IF(E550="",0,IFERROR(VLOOKUP(E550,档案费管理台账!$D$4:$H$1000,5,0),0))</f>
        <v>0</v>
      </c>
      <c r="I550" s="57"/>
      <c r="J550" s="57"/>
      <c r="K550" s="57"/>
      <c r="L550" s="57"/>
      <c r="M550" s="58" t="str">
        <f t="shared" si="62"/>
        <v/>
      </c>
      <c r="N550" s="73"/>
    </row>
    <row r="551" spans="1:14">
      <c r="A551" s="97" t="str">
        <f t="shared" si="60"/>
        <v/>
      </c>
      <c r="B551" s="98" t="str">
        <f t="shared" si="59"/>
        <v/>
      </c>
      <c r="C551" s="141"/>
      <c r="D551" s="137"/>
      <c r="E551" s="100"/>
      <c r="F551" s="57"/>
      <c r="G551" s="58">
        <f t="shared" si="61"/>
        <v>0</v>
      </c>
      <c r="H551" s="58">
        <f>IF(E551="",0,IFERROR(VLOOKUP(E551,档案费管理台账!$D$4:$H$1000,5,0),0))</f>
        <v>0</v>
      </c>
      <c r="I551" s="57"/>
      <c r="J551" s="57"/>
      <c r="K551" s="57"/>
      <c r="L551" s="57"/>
      <c r="M551" s="58" t="str">
        <f t="shared" si="62"/>
        <v/>
      </c>
      <c r="N551" s="73"/>
    </row>
    <row r="552" spans="1:14">
      <c r="A552" s="97" t="str">
        <f t="shared" si="60"/>
        <v/>
      </c>
      <c r="B552" s="98" t="str">
        <f t="shared" si="59"/>
        <v/>
      </c>
      <c r="C552" s="141"/>
      <c r="D552" s="137"/>
      <c r="E552" s="100"/>
      <c r="F552" s="57"/>
      <c r="G552" s="58">
        <f t="shared" si="61"/>
        <v>0</v>
      </c>
      <c r="H552" s="58">
        <f>IF(E552="",0,IFERROR(VLOOKUP(E552,档案费管理台账!$D$4:$H$1000,5,0),0))</f>
        <v>0</v>
      </c>
      <c r="I552" s="57"/>
      <c r="J552" s="57"/>
      <c r="K552" s="57"/>
      <c r="L552" s="57"/>
      <c r="M552" s="58" t="str">
        <f t="shared" si="62"/>
        <v/>
      </c>
      <c r="N552" s="73"/>
    </row>
    <row r="553" spans="1:14">
      <c r="A553" s="97" t="str">
        <f t="shared" si="60"/>
        <v/>
      </c>
      <c r="B553" s="98" t="str">
        <f t="shared" si="59"/>
        <v/>
      </c>
      <c r="C553" s="141"/>
      <c r="D553" s="137"/>
      <c r="E553" s="100"/>
      <c r="F553" s="57"/>
      <c r="G553" s="58">
        <f t="shared" si="61"/>
        <v>0</v>
      </c>
      <c r="H553" s="58">
        <f>IF(E553="",0,IFERROR(VLOOKUP(E553,档案费管理台账!$D$4:$H$1000,5,0),0))</f>
        <v>0</v>
      </c>
      <c r="I553" s="57"/>
      <c r="J553" s="57"/>
      <c r="K553" s="57"/>
      <c r="L553" s="57"/>
      <c r="M553" s="58" t="str">
        <f t="shared" si="62"/>
        <v/>
      </c>
      <c r="N553" s="73"/>
    </row>
    <row r="554" spans="1:14">
      <c r="A554" s="97" t="str">
        <f t="shared" si="60"/>
        <v/>
      </c>
      <c r="B554" s="98" t="str">
        <f t="shared" si="59"/>
        <v/>
      </c>
      <c r="C554" s="141"/>
      <c r="D554" s="137"/>
      <c r="E554" s="100"/>
      <c r="F554" s="57"/>
      <c r="G554" s="58">
        <f t="shared" si="61"/>
        <v>0</v>
      </c>
      <c r="H554" s="58">
        <f>IF(E554="",0,IFERROR(VLOOKUP(E554,档案费管理台账!$D$4:$H$1000,5,0),0))</f>
        <v>0</v>
      </c>
      <c r="I554" s="57"/>
      <c r="J554" s="57"/>
      <c r="K554" s="57"/>
      <c r="L554" s="57"/>
      <c r="M554" s="58" t="str">
        <f t="shared" si="62"/>
        <v/>
      </c>
      <c r="N554" s="73"/>
    </row>
    <row r="555" spans="1:14">
      <c r="A555" s="97" t="str">
        <f t="shared" si="60"/>
        <v/>
      </c>
      <c r="B555" s="98" t="str">
        <f t="shared" si="59"/>
        <v/>
      </c>
      <c r="C555" s="141"/>
      <c r="D555" s="137"/>
      <c r="E555" s="100"/>
      <c r="F555" s="57"/>
      <c r="G555" s="58">
        <f t="shared" si="61"/>
        <v>0</v>
      </c>
      <c r="H555" s="58">
        <f>IF(E555="",0,IFERROR(VLOOKUP(E555,档案费管理台账!$D$4:$H$1000,5,0),0))</f>
        <v>0</v>
      </c>
      <c r="I555" s="57"/>
      <c r="J555" s="57"/>
      <c r="K555" s="57"/>
      <c r="L555" s="57"/>
      <c r="M555" s="58" t="str">
        <f t="shared" si="62"/>
        <v/>
      </c>
      <c r="N555" s="73"/>
    </row>
    <row r="556" spans="1:14">
      <c r="A556" s="97" t="str">
        <f t="shared" si="60"/>
        <v/>
      </c>
      <c r="B556" s="98" t="str">
        <f t="shared" ref="B556:B619" si="63">IF(C556="","",MONTH(C556)&amp;"月")</f>
        <v/>
      </c>
      <c r="C556" s="141"/>
      <c r="D556" s="137"/>
      <c r="E556" s="100"/>
      <c r="F556" s="57"/>
      <c r="G556" s="58">
        <f t="shared" si="61"/>
        <v>0</v>
      </c>
      <c r="H556" s="58">
        <f>IF(E556="",0,IFERROR(VLOOKUP(E556,档案费管理台账!$D$4:$H$1000,5,0),0))</f>
        <v>0</v>
      </c>
      <c r="I556" s="57"/>
      <c r="J556" s="57"/>
      <c r="K556" s="57"/>
      <c r="L556" s="57"/>
      <c r="M556" s="58" t="str">
        <f t="shared" si="62"/>
        <v/>
      </c>
      <c r="N556" s="73"/>
    </row>
    <row r="557" spans="1:14">
      <c r="A557" s="97" t="str">
        <f t="shared" ref="A557:A620" si="64">IF(C557="","",ROW()-42)</f>
        <v/>
      </c>
      <c r="B557" s="98" t="str">
        <f t="shared" si="63"/>
        <v/>
      </c>
      <c r="C557" s="141"/>
      <c r="D557" s="137"/>
      <c r="E557" s="100"/>
      <c r="F557" s="57"/>
      <c r="G557" s="58">
        <f t="shared" ref="G557:G620" si="65">IF(F557="",0,F557*$K$41)</f>
        <v>0</v>
      </c>
      <c r="H557" s="58">
        <f>IF(E557="",0,IFERROR(VLOOKUP(E557,档案费管理台账!$D$4:$H$1000,5,0),0))</f>
        <v>0</v>
      </c>
      <c r="I557" s="57"/>
      <c r="J557" s="57"/>
      <c r="K557" s="57"/>
      <c r="L557" s="57"/>
      <c r="M557" s="58" t="str">
        <f t="shared" ref="M557:M620" si="66">IF(C557="","",ROUND(M556+G557-I557-J557-K557-L557-H557,2))</f>
        <v/>
      </c>
      <c r="N557" s="73"/>
    </row>
    <row r="558" spans="1:14">
      <c r="A558" s="97" t="str">
        <f t="shared" si="64"/>
        <v/>
      </c>
      <c r="B558" s="98" t="str">
        <f t="shared" si="63"/>
        <v/>
      </c>
      <c r="C558" s="141"/>
      <c r="D558" s="137"/>
      <c r="E558" s="100"/>
      <c r="F558" s="57"/>
      <c r="G558" s="58">
        <f t="shared" si="65"/>
        <v>0</v>
      </c>
      <c r="H558" s="58">
        <f>IF(E558="",0,IFERROR(VLOOKUP(E558,档案费管理台账!$D$4:$H$1000,5,0),0))</f>
        <v>0</v>
      </c>
      <c r="I558" s="57"/>
      <c r="J558" s="57"/>
      <c r="K558" s="57"/>
      <c r="L558" s="57"/>
      <c r="M558" s="58" t="str">
        <f t="shared" si="66"/>
        <v/>
      </c>
      <c r="N558" s="73"/>
    </row>
    <row r="559" spans="1:14">
      <c r="A559" s="97" t="str">
        <f t="shared" si="64"/>
        <v/>
      </c>
      <c r="B559" s="98" t="str">
        <f t="shared" si="63"/>
        <v/>
      </c>
      <c r="C559" s="141"/>
      <c r="D559" s="137"/>
      <c r="E559" s="100"/>
      <c r="F559" s="57"/>
      <c r="G559" s="58">
        <f t="shared" si="65"/>
        <v>0</v>
      </c>
      <c r="H559" s="58">
        <f>IF(E559="",0,IFERROR(VLOOKUP(E559,档案费管理台账!$D$4:$H$1000,5,0),0))</f>
        <v>0</v>
      </c>
      <c r="I559" s="57"/>
      <c r="J559" s="57"/>
      <c r="K559" s="57"/>
      <c r="L559" s="57"/>
      <c r="M559" s="58" t="str">
        <f t="shared" si="66"/>
        <v/>
      </c>
      <c r="N559" s="73"/>
    </row>
    <row r="560" spans="1:14">
      <c r="A560" s="97" t="str">
        <f t="shared" si="64"/>
        <v/>
      </c>
      <c r="B560" s="98" t="str">
        <f t="shared" si="63"/>
        <v/>
      </c>
      <c r="C560" s="141"/>
      <c r="D560" s="137"/>
      <c r="E560" s="100"/>
      <c r="F560" s="57"/>
      <c r="G560" s="58">
        <f t="shared" si="65"/>
        <v>0</v>
      </c>
      <c r="H560" s="58">
        <f>IF(E560="",0,IFERROR(VLOOKUP(E560,档案费管理台账!$D$4:$H$1000,5,0),0))</f>
        <v>0</v>
      </c>
      <c r="I560" s="57"/>
      <c r="J560" s="57"/>
      <c r="K560" s="57"/>
      <c r="L560" s="57"/>
      <c r="M560" s="58" t="str">
        <f t="shared" si="66"/>
        <v/>
      </c>
      <c r="N560" s="73"/>
    </row>
    <row r="561" spans="1:14">
      <c r="A561" s="97" t="str">
        <f t="shared" si="64"/>
        <v/>
      </c>
      <c r="B561" s="98" t="str">
        <f t="shared" si="63"/>
        <v/>
      </c>
      <c r="C561" s="141"/>
      <c r="D561" s="137"/>
      <c r="E561" s="100"/>
      <c r="F561" s="57"/>
      <c r="G561" s="58">
        <f t="shared" si="65"/>
        <v>0</v>
      </c>
      <c r="H561" s="58">
        <f>IF(E561="",0,IFERROR(VLOOKUP(E561,档案费管理台账!$D$4:$H$1000,5,0),0))</f>
        <v>0</v>
      </c>
      <c r="I561" s="57"/>
      <c r="J561" s="57"/>
      <c r="K561" s="57"/>
      <c r="L561" s="57"/>
      <c r="M561" s="58" t="str">
        <f t="shared" si="66"/>
        <v/>
      </c>
      <c r="N561" s="73"/>
    </row>
    <row r="562" spans="1:14">
      <c r="A562" s="97" t="str">
        <f t="shared" si="64"/>
        <v/>
      </c>
      <c r="B562" s="98" t="str">
        <f t="shared" si="63"/>
        <v/>
      </c>
      <c r="C562" s="141"/>
      <c r="D562" s="137"/>
      <c r="E562" s="100"/>
      <c r="F562" s="57"/>
      <c r="G562" s="58">
        <f t="shared" si="65"/>
        <v>0</v>
      </c>
      <c r="H562" s="58">
        <f>IF(E562="",0,IFERROR(VLOOKUP(E562,档案费管理台账!$D$4:$H$1000,5,0),0))</f>
        <v>0</v>
      </c>
      <c r="I562" s="57"/>
      <c r="J562" s="57"/>
      <c r="K562" s="57"/>
      <c r="L562" s="57"/>
      <c r="M562" s="58" t="str">
        <f t="shared" si="66"/>
        <v/>
      </c>
      <c r="N562" s="73"/>
    </row>
    <row r="563" spans="1:14">
      <c r="A563" s="97" t="str">
        <f t="shared" si="64"/>
        <v/>
      </c>
      <c r="B563" s="98" t="str">
        <f t="shared" si="63"/>
        <v/>
      </c>
      <c r="C563" s="141"/>
      <c r="D563" s="137"/>
      <c r="E563" s="100"/>
      <c r="F563" s="57"/>
      <c r="G563" s="58">
        <f t="shared" si="65"/>
        <v>0</v>
      </c>
      <c r="H563" s="58">
        <f>IF(E563="",0,IFERROR(VLOOKUP(E563,档案费管理台账!$D$4:$H$1000,5,0),0))</f>
        <v>0</v>
      </c>
      <c r="I563" s="57"/>
      <c r="J563" s="57"/>
      <c r="K563" s="57"/>
      <c r="L563" s="57"/>
      <c r="M563" s="58" t="str">
        <f t="shared" si="66"/>
        <v/>
      </c>
      <c r="N563" s="73"/>
    </row>
    <row r="564" spans="1:14">
      <c r="A564" s="97" t="str">
        <f t="shared" si="64"/>
        <v/>
      </c>
      <c r="B564" s="98" t="str">
        <f t="shared" si="63"/>
        <v/>
      </c>
      <c r="C564" s="141"/>
      <c r="D564" s="137"/>
      <c r="E564" s="100"/>
      <c r="F564" s="57"/>
      <c r="G564" s="58">
        <f t="shared" si="65"/>
        <v>0</v>
      </c>
      <c r="H564" s="58">
        <f>IF(E564="",0,IFERROR(VLOOKUP(E564,档案费管理台账!$D$4:$H$1000,5,0),0))</f>
        <v>0</v>
      </c>
      <c r="I564" s="57"/>
      <c r="J564" s="57"/>
      <c r="K564" s="57"/>
      <c r="L564" s="57"/>
      <c r="M564" s="58" t="str">
        <f t="shared" si="66"/>
        <v/>
      </c>
      <c r="N564" s="73"/>
    </row>
    <row r="565" spans="1:14">
      <c r="A565" s="97" t="str">
        <f t="shared" si="64"/>
        <v/>
      </c>
      <c r="B565" s="98" t="str">
        <f t="shared" si="63"/>
        <v/>
      </c>
      <c r="C565" s="141"/>
      <c r="D565" s="137"/>
      <c r="E565" s="100"/>
      <c r="F565" s="57"/>
      <c r="G565" s="58">
        <f t="shared" si="65"/>
        <v>0</v>
      </c>
      <c r="H565" s="58">
        <f>IF(E565="",0,IFERROR(VLOOKUP(E565,档案费管理台账!$D$4:$H$1000,5,0),0))</f>
        <v>0</v>
      </c>
      <c r="I565" s="57"/>
      <c r="J565" s="57"/>
      <c r="K565" s="57"/>
      <c r="L565" s="57"/>
      <c r="M565" s="58" t="str">
        <f t="shared" si="66"/>
        <v/>
      </c>
      <c r="N565" s="73"/>
    </row>
    <row r="566" spans="1:14">
      <c r="A566" s="97" t="str">
        <f t="shared" si="64"/>
        <v/>
      </c>
      <c r="B566" s="98" t="str">
        <f t="shared" si="63"/>
        <v/>
      </c>
      <c r="C566" s="141"/>
      <c r="D566" s="137"/>
      <c r="E566" s="100"/>
      <c r="F566" s="57"/>
      <c r="G566" s="58">
        <f t="shared" si="65"/>
        <v>0</v>
      </c>
      <c r="H566" s="58">
        <f>IF(E566="",0,IFERROR(VLOOKUP(E566,档案费管理台账!$D$4:$H$1000,5,0),0))</f>
        <v>0</v>
      </c>
      <c r="I566" s="57"/>
      <c r="J566" s="57"/>
      <c r="K566" s="57"/>
      <c r="L566" s="57"/>
      <c r="M566" s="58" t="str">
        <f t="shared" si="66"/>
        <v/>
      </c>
      <c r="N566" s="73"/>
    </row>
    <row r="567" spans="1:14">
      <c r="A567" s="97" t="str">
        <f t="shared" si="64"/>
        <v/>
      </c>
      <c r="B567" s="98" t="str">
        <f t="shared" si="63"/>
        <v/>
      </c>
      <c r="C567" s="141"/>
      <c r="D567" s="137"/>
      <c r="E567" s="100"/>
      <c r="F567" s="57"/>
      <c r="G567" s="58">
        <f t="shared" si="65"/>
        <v>0</v>
      </c>
      <c r="H567" s="58">
        <f>IF(E567="",0,IFERROR(VLOOKUP(E567,档案费管理台账!$D$4:$H$1000,5,0),0))</f>
        <v>0</v>
      </c>
      <c r="I567" s="57"/>
      <c r="J567" s="57"/>
      <c r="K567" s="57"/>
      <c r="L567" s="57"/>
      <c r="M567" s="58" t="str">
        <f t="shared" si="66"/>
        <v/>
      </c>
      <c r="N567" s="73"/>
    </row>
    <row r="568" spans="1:14">
      <c r="A568" s="97" t="str">
        <f t="shared" si="64"/>
        <v/>
      </c>
      <c r="B568" s="98" t="str">
        <f t="shared" si="63"/>
        <v/>
      </c>
      <c r="C568" s="141"/>
      <c r="D568" s="137"/>
      <c r="E568" s="100"/>
      <c r="F568" s="57"/>
      <c r="G568" s="58">
        <f t="shared" si="65"/>
        <v>0</v>
      </c>
      <c r="H568" s="58">
        <f>IF(E568="",0,IFERROR(VLOOKUP(E568,档案费管理台账!$D$4:$H$1000,5,0),0))</f>
        <v>0</v>
      </c>
      <c r="I568" s="57"/>
      <c r="J568" s="57"/>
      <c r="K568" s="57"/>
      <c r="L568" s="57"/>
      <c r="M568" s="58" t="str">
        <f t="shared" si="66"/>
        <v/>
      </c>
      <c r="N568" s="73"/>
    </row>
    <row r="569" spans="1:14">
      <c r="A569" s="97" t="str">
        <f t="shared" si="64"/>
        <v/>
      </c>
      <c r="B569" s="98" t="str">
        <f t="shared" si="63"/>
        <v/>
      </c>
      <c r="C569" s="141"/>
      <c r="D569" s="137"/>
      <c r="E569" s="100"/>
      <c r="F569" s="57"/>
      <c r="G569" s="58">
        <f t="shared" si="65"/>
        <v>0</v>
      </c>
      <c r="H569" s="58">
        <f>IF(E569="",0,IFERROR(VLOOKUP(E569,档案费管理台账!$D$4:$H$1000,5,0),0))</f>
        <v>0</v>
      </c>
      <c r="I569" s="57"/>
      <c r="J569" s="57"/>
      <c r="K569" s="57"/>
      <c r="L569" s="57"/>
      <c r="M569" s="58" t="str">
        <f t="shared" si="66"/>
        <v/>
      </c>
      <c r="N569" s="73"/>
    </row>
    <row r="570" spans="1:14">
      <c r="A570" s="97" t="str">
        <f t="shared" si="64"/>
        <v/>
      </c>
      <c r="B570" s="98" t="str">
        <f t="shared" si="63"/>
        <v/>
      </c>
      <c r="C570" s="141"/>
      <c r="D570" s="137"/>
      <c r="E570" s="100"/>
      <c r="F570" s="57"/>
      <c r="G570" s="58">
        <f t="shared" si="65"/>
        <v>0</v>
      </c>
      <c r="H570" s="58">
        <f>IF(E570="",0,IFERROR(VLOOKUP(E570,档案费管理台账!$D$4:$H$1000,5,0),0))</f>
        <v>0</v>
      </c>
      <c r="I570" s="57"/>
      <c r="J570" s="57"/>
      <c r="K570" s="57"/>
      <c r="L570" s="57"/>
      <c r="M570" s="58" t="str">
        <f t="shared" si="66"/>
        <v/>
      </c>
      <c r="N570" s="73"/>
    </row>
    <row r="571" spans="1:14">
      <c r="A571" s="97" t="str">
        <f t="shared" si="64"/>
        <v/>
      </c>
      <c r="B571" s="98" t="str">
        <f t="shared" si="63"/>
        <v/>
      </c>
      <c r="C571" s="141"/>
      <c r="D571" s="137"/>
      <c r="E571" s="100"/>
      <c r="F571" s="57"/>
      <c r="G571" s="58">
        <f t="shared" si="65"/>
        <v>0</v>
      </c>
      <c r="H571" s="58">
        <f>IF(E571="",0,IFERROR(VLOOKUP(E571,档案费管理台账!$D$4:$H$1000,5,0),0))</f>
        <v>0</v>
      </c>
      <c r="I571" s="57"/>
      <c r="J571" s="57"/>
      <c r="K571" s="57"/>
      <c r="L571" s="57"/>
      <c r="M571" s="58" t="str">
        <f t="shared" si="66"/>
        <v/>
      </c>
      <c r="N571" s="73"/>
    </row>
    <row r="572" spans="1:14">
      <c r="A572" s="97" t="str">
        <f t="shared" si="64"/>
        <v/>
      </c>
      <c r="B572" s="98" t="str">
        <f t="shared" si="63"/>
        <v/>
      </c>
      <c r="C572" s="141"/>
      <c r="D572" s="137"/>
      <c r="E572" s="100"/>
      <c r="F572" s="57"/>
      <c r="G572" s="58">
        <f t="shared" si="65"/>
        <v>0</v>
      </c>
      <c r="H572" s="58">
        <f>IF(E572="",0,IFERROR(VLOOKUP(E572,档案费管理台账!$D$4:$H$1000,5,0),0))</f>
        <v>0</v>
      </c>
      <c r="I572" s="57"/>
      <c r="J572" s="57"/>
      <c r="K572" s="57"/>
      <c r="L572" s="57"/>
      <c r="M572" s="58" t="str">
        <f t="shared" si="66"/>
        <v/>
      </c>
      <c r="N572" s="73"/>
    </row>
    <row r="573" spans="1:14">
      <c r="A573" s="97" t="str">
        <f t="shared" si="64"/>
        <v/>
      </c>
      <c r="B573" s="98" t="str">
        <f t="shared" si="63"/>
        <v/>
      </c>
      <c r="C573" s="141"/>
      <c r="D573" s="137"/>
      <c r="E573" s="100"/>
      <c r="F573" s="57"/>
      <c r="G573" s="58">
        <f t="shared" si="65"/>
        <v>0</v>
      </c>
      <c r="H573" s="58">
        <f>IF(E573="",0,IFERROR(VLOOKUP(E573,档案费管理台账!$D$4:$H$1000,5,0),0))</f>
        <v>0</v>
      </c>
      <c r="I573" s="57"/>
      <c r="J573" s="57"/>
      <c r="K573" s="57"/>
      <c r="L573" s="57"/>
      <c r="M573" s="58" t="str">
        <f t="shared" si="66"/>
        <v/>
      </c>
      <c r="N573" s="73"/>
    </row>
    <row r="574" spans="1:14">
      <c r="A574" s="97" t="str">
        <f t="shared" si="64"/>
        <v/>
      </c>
      <c r="B574" s="98" t="str">
        <f t="shared" si="63"/>
        <v/>
      </c>
      <c r="C574" s="141"/>
      <c r="D574" s="137"/>
      <c r="E574" s="100"/>
      <c r="F574" s="57"/>
      <c r="G574" s="58">
        <f t="shared" si="65"/>
        <v>0</v>
      </c>
      <c r="H574" s="58">
        <f>IF(E574="",0,IFERROR(VLOOKUP(E574,档案费管理台账!$D$4:$H$1000,5,0),0))</f>
        <v>0</v>
      </c>
      <c r="I574" s="57"/>
      <c r="J574" s="57"/>
      <c r="K574" s="57"/>
      <c r="L574" s="57"/>
      <c r="M574" s="58" t="str">
        <f t="shared" si="66"/>
        <v/>
      </c>
      <c r="N574" s="73"/>
    </row>
    <row r="575" spans="1:14">
      <c r="A575" s="97" t="str">
        <f t="shared" si="64"/>
        <v/>
      </c>
      <c r="B575" s="98" t="str">
        <f t="shared" si="63"/>
        <v/>
      </c>
      <c r="C575" s="141"/>
      <c r="D575" s="137"/>
      <c r="E575" s="100"/>
      <c r="F575" s="57"/>
      <c r="G575" s="58">
        <f t="shared" si="65"/>
        <v>0</v>
      </c>
      <c r="H575" s="58">
        <f>IF(E575="",0,IFERROR(VLOOKUP(E575,档案费管理台账!$D$4:$H$1000,5,0),0))</f>
        <v>0</v>
      </c>
      <c r="I575" s="57"/>
      <c r="J575" s="57"/>
      <c r="K575" s="57"/>
      <c r="L575" s="57"/>
      <c r="M575" s="58" t="str">
        <f t="shared" si="66"/>
        <v/>
      </c>
      <c r="N575" s="73"/>
    </row>
    <row r="576" spans="1:14">
      <c r="A576" s="97" t="str">
        <f t="shared" si="64"/>
        <v/>
      </c>
      <c r="B576" s="98" t="str">
        <f t="shared" si="63"/>
        <v/>
      </c>
      <c r="C576" s="141"/>
      <c r="D576" s="137"/>
      <c r="E576" s="100"/>
      <c r="F576" s="57"/>
      <c r="G576" s="58">
        <f t="shared" si="65"/>
        <v>0</v>
      </c>
      <c r="H576" s="58">
        <f>IF(E576="",0,IFERROR(VLOOKUP(E576,档案费管理台账!$D$4:$H$1000,5,0),0))</f>
        <v>0</v>
      </c>
      <c r="I576" s="57"/>
      <c r="J576" s="57"/>
      <c r="K576" s="57"/>
      <c r="L576" s="57"/>
      <c r="M576" s="58" t="str">
        <f t="shared" si="66"/>
        <v/>
      </c>
      <c r="N576" s="73"/>
    </row>
    <row r="577" spans="1:14">
      <c r="A577" s="97" t="str">
        <f t="shared" si="64"/>
        <v/>
      </c>
      <c r="B577" s="98" t="str">
        <f t="shared" si="63"/>
        <v/>
      </c>
      <c r="C577" s="141"/>
      <c r="D577" s="137"/>
      <c r="E577" s="100"/>
      <c r="F577" s="57"/>
      <c r="G577" s="58">
        <f t="shared" si="65"/>
        <v>0</v>
      </c>
      <c r="H577" s="58">
        <f>IF(E577="",0,IFERROR(VLOOKUP(E577,档案费管理台账!$D$4:$H$1000,5,0),0))</f>
        <v>0</v>
      </c>
      <c r="I577" s="57"/>
      <c r="J577" s="57"/>
      <c r="K577" s="57"/>
      <c r="L577" s="57"/>
      <c r="M577" s="58" t="str">
        <f t="shared" si="66"/>
        <v/>
      </c>
      <c r="N577" s="73"/>
    </row>
    <row r="578" spans="1:14">
      <c r="A578" s="97" t="str">
        <f t="shared" si="64"/>
        <v/>
      </c>
      <c r="B578" s="98" t="str">
        <f t="shared" si="63"/>
        <v/>
      </c>
      <c r="C578" s="141"/>
      <c r="D578" s="137"/>
      <c r="E578" s="100"/>
      <c r="F578" s="57"/>
      <c r="G578" s="58">
        <f t="shared" si="65"/>
        <v>0</v>
      </c>
      <c r="H578" s="58">
        <f>IF(E578="",0,IFERROR(VLOOKUP(E578,档案费管理台账!$D$4:$H$1000,5,0),0))</f>
        <v>0</v>
      </c>
      <c r="I578" s="57"/>
      <c r="J578" s="57"/>
      <c r="K578" s="57"/>
      <c r="L578" s="57"/>
      <c r="M578" s="58" t="str">
        <f t="shared" si="66"/>
        <v/>
      </c>
      <c r="N578" s="73"/>
    </row>
    <row r="579" spans="1:14">
      <c r="A579" s="97" t="str">
        <f t="shared" si="64"/>
        <v/>
      </c>
      <c r="B579" s="98" t="str">
        <f t="shared" si="63"/>
        <v/>
      </c>
      <c r="C579" s="141"/>
      <c r="D579" s="137"/>
      <c r="E579" s="100"/>
      <c r="F579" s="57"/>
      <c r="G579" s="58">
        <f t="shared" si="65"/>
        <v>0</v>
      </c>
      <c r="H579" s="58">
        <f>IF(E579="",0,IFERROR(VLOOKUP(E579,档案费管理台账!$D$4:$H$1000,5,0),0))</f>
        <v>0</v>
      </c>
      <c r="I579" s="57"/>
      <c r="J579" s="57"/>
      <c r="K579" s="57"/>
      <c r="L579" s="57"/>
      <c r="M579" s="58" t="str">
        <f t="shared" si="66"/>
        <v/>
      </c>
      <c r="N579" s="73"/>
    </row>
    <row r="580" spans="1:14">
      <c r="A580" s="97" t="str">
        <f t="shared" si="64"/>
        <v/>
      </c>
      <c r="B580" s="98" t="str">
        <f t="shared" si="63"/>
        <v/>
      </c>
      <c r="C580" s="141"/>
      <c r="D580" s="137"/>
      <c r="E580" s="100"/>
      <c r="F580" s="57"/>
      <c r="G580" s="58">
        <f t="shared" si="65"/>
        <v>0</v>
      </c>
      <c r="H580" s="58">
        <f>IF(E580="",0,IFERROR(VLOOKUP(E580,档案费管理台账!$D$4:$H$1000,5,0),0))</f>
        <v>0</v>
      </c>
      <c r="I580" s="57"/>
      <c r="J580" s="57"/>
      <c r="K580" s="57"/>
      <c r="L580" s="57"/>
      <c r="M580" s="58" t="str">
        <f t="shared" si="66"/>
        <v/>
      </c>
      <c r="N580" s="73"/>
    </row>
    <row r="581" spans="1:14">
      <c r="A581" s="97" t="str">
        <f t="shared" si="64"/>
        <v/>
      </c>
      <c r="B581" s="98" t="str">
        <f t="shared" si="63"/>
        <v/>
      </c>
      <c r="C581" s="141"/>
      <c r="D581" s="137"/>
      <c r="E581" s="100"/>
      <c r="F581" s="57"/>
      <c r="G581" s="58">
        <f t="shared" si="65"/>
        <v>0</v>
      </c>
      <c r="H581" s="58">
        <f>IF(E581="",0,IFERROR(VLOOKUP(E581,档案费管理台账!$D$4:$H$1000,5,0),0))</f>
        <v>0</v>
      </c>
      <c r="I581" s="57"/>
      <c r="J581" s="57"/>
      <c r="K581" s="57"/>
      <c r="L581" s="57"/>
      <c r="M581" s="58" t="str">
        <f t="shared" si="66"/>
        <v/>
      </c>
      <c r="N581" s="73"/>
    </row>
    <row r="582" spans="1:14">
      <c r="A582" s="97" t="str">
        <f t="shared" si="64"/>
        <v/>
      </c>
      <c r="B582" s="98" t="str">
        <f t="shared" si="63"/>
        <v/>
      </c>
      <c r="C582" s="141"/>
      <c r="D582" s="137"/>
      <c r="E582" s="100"/>
      <c r="F582" s="57"/>
      <c r="G582" s="58">
        <f t="shared" si="65"/>
        <v>0</v>
      </c>
      <c r="H582" s="58">
        <f>IF(E582="",0,IFERROR(VLOOKUP(E582,档案费管理台账!$D$4:$H$1000,5,0),0))</f>
        <v>0</v>
      </c>
      <c r="I582" s="57"/>
      <c r="J582" s="57"/>
      <c r="K582" s="57"/>
      <c r="L582" s="57"/>
      <c r="M582" s="58" t="str">
        <f t="shared" si="66"/>
        <v/>
      </c>
      <c r="N582" s="73"/>
    </row>
    <row r="583" spans="1:14">
      <c r="A583" s="97" t="str">
        <f t="shared" si="64"/>
        <v/>
      </c>
      <c r="B583" s="98" t="str">
        <f t="shared" si="63"/>
        <v/>
      </c>
      <c r="C583" s="141"/>
      <c r="D583" s="137"/>
      <c r="E583" s="100"/>
      <c r="F583" s="57"/>
      <c r="G583" s="58">
        <f t="shared" si="65"/>
        <v>0</v>
      </c>
      <c r="H583" s="58">
        <f>IF(E583="",0,IFERROR(VLOOKUP(E583,档案费管理台账!$D$4:$H$1000,5,0),0))</f>
        <v>0</v>
      </c>
      <c r="I583" s="57"/>
      <c r="J583" s="57"/>
      <c r="K583" s="57"/>
      <c r="L583" s="57"/>
      <c r="M583" s="58" t="str">
        <f t="shared" si="66"/>
        <v/>
      </c>
      <c r="N583" s="73"/>
    </row>
    <row r="584" spans="1:14">
      <c r="A584" s="97" t="str">
        <f t="shared" si="64"/>
        <v/>
      </c>
      <c r="B584" s="98" t="str">
        <f t="shared" si="63"/>
        <v/>
      </c>
      <c r="C584" s="141"/>
      <c r="D584" s="137"/>
      <c r="E584" s="100"/>
      <c r="F584" s="57"/>
      <c r="G584" s="58">
        <f t="shared" si="65"/>
        <v>0</v>
      </c>
      <c r="H584" s="58">
        <f>IF(E584="",0,IFERROR(VLOOKUP(E584,档案费管理台账!$D$4:$H$1000,5,0),0))</f>
        <v>0</v>
      </c>
      <c r="I584" s="57"/>
      <c r="J584" s="57"/>
      <c r="K584" s="57"/>
      <c r="L584" s="57"/>
      <c r="M584" s="58" t="str">
        <f t="shared" si="66"/>
        <v/>
      </c>
      <c r="N584" s="73"/>
    </row>
    <row r="585" spans="1:14">
      <c r="A585" s="97" t="str">
        <f t="shared" si="64"/>
        <v/>
      </c>
      <c r="B585" s="98" t="str">
        <f t="shared" si="63"/>
        <v/>
      </c>
      <c r="C585" s="141"/>
      <c r="D585" s="137"/>
      <c r="E585" s="100"/>
      <c r="F585" s="57"/>
      <c r="G585" s="58">
        <f t="shared" si="65"/>
        <v>0</v>
      </c>
      <c r="H585" s="58">
        <f>IF(E585="",0,IFERROR(VLOOKUP(E585,档案费管理台账!$D$4:$H$1000,5,0),0))</f>
        <v>0</v>
      </c>
      <c r="I585" s="57"/>
      <c r="J585" s="57"/>
      <c r="K585" s="57"/>
      <c r="L585" s="57"/>
      <c r="M585" s="58" t="str">
        <f t="shared" si="66"/>
        <v/>
      </c>
      <c r="N585" s="73"/>
    </row>
    <row r="586" spans="1:14">
      <c r="A586" s="97" t="str">
        <f t="shared" si="64"/>
        <v/>
      </c>
      <c r="B586" s="98" t="str">
        <f t="shared" si="63"/>
        <v/>
      </c>
      <c r="C586" s="141"/>
      <c r="D586" s="137"/>
      <c r="E586" s="100"/>
      <c r="F586" s="57"/>
      <c r="G586" s="58">
        <f t="shared" si="65"/>
        <v>0</v>
      </c>
      <c r="H586" s="58">
        <f>IF(E586="",0,IFERROR(VLOOKUP(E586,档案费管理台账!$D$4:$H$1000,5,0),0))</f>
        <v>0</v>
      </c>
      <c r="I586" s="57"/>
      <c r="J586" s="57"/>
      <c r="K586" s="57"/>
      <c r="L586" s="57"/>
      <c r="M586" s="58" t="str">
        <f t="shared" si="66"/>
        <v/>
      </c>
      <c r="N586" s="73"/>
    </row>
    <row r="587" spans="1:14">
      <c r="A587" s="97" t="str">
        <f t="shared" si="64"/>
        <v/>
      </c>
      <c r="B587" s="98" t="str">
        <f t="shared" si="63"/>
        <v/>
      </c>
      <c r="C587" s="141"/>
      <c r="D587" s="137"/>
      <c r="E587" s="100"/>
      <c r="F587" s="57"/>
      <c r="G587" s="58">
        <f t="shared" si="65"/>
        <v>0</v>
      </c>
      <c r="H587" s="58">
        <f>IF(E587="",0,IFERROR(VLOOKUP(E587,档案费管理台账!$D$4:$H$1000,5,0),0))</f>
        <v>0</v>
      </c>
      <c r="I587" s="57"/>
      <c r="J587" s="57"/>
      <c r="K587" s="57"/>
      <c r="L587" s="57"/>
      <c r="M587" s="58" t="str">
        <f t="shared" si="66"/>
        <v/>
      </c>
      <c r="N587" s="73"/>
    </row>
    <row r="588" spans="1:14">
      <c r="A588" s="97" t="str">
        <f t="shared" si="64"/>
        <v/>
      </c>
      <c r="B588" s="98" t="str">
        <f t="shared" si="63"/>
        <v/>
      </c>
      <c r="C588" s="141"/>
      <c r="D588" s="137"/>
      <c r="E588" s="100"/>
      <c r="F588" s="57"/>
      <c r="G588" s="58">
        <f t="shared" si="65"/>
        <v>0</v>
      </c>
      <c r="H588" s="58">
        <f>IF(E588="",0,IFERROR(VLOOKUP(E588,档案费管理台账!$D$4:$H$1000,5,0),0))</f>
        <v>0</v>
      </c>
      <c r="I588" s="57"/>
      <c r="J588" s="57"/>
      <c r="K588" s="57"/>
      <c r="L588" s="57"/>
      <c r="M588" s="58" t="str">
        <f t="shared" si="66"/>
        <v/>
      </c>
      <c r="N588" s="73"/>
    </row>
    <row r="589" spans="1:14">
      <c r="A589" s="97" t="str">
        <f t="shared" si="64"/>
        <v/>
      </c>
      <c r="B589" s="98" t="str">
        <f t="shared" si="63"/>
        <v/>
      </c>
      <c r="C589" s="141"/>
      <c r="D589" s="137"/>
      <c r="E589" s="100"/>
      <c r="F589" s="57"/>
      <c r="G589" s="58">
        <f t="shared" si="65"/>
        <v>0</v>
      </c>
      <c r="H589" s="58">
        <f>IF(E589="",0,IFERROR(VLOOKUP(E589,档案费管理台账!$D$4:$H$1000,5,0),0))</f>
        <v>0</v>
      </c>
      <c r="I589" s="57"/>
      <c r="J589" s="57"/>
      <c r="K589" s="57"/>
      <c r="L589" s="57"/>
      <c r="M589" s="58" t="str">
        <f t="shared" si="66"/>
        <v/>
      </c>
      <c r="N589" s="73"/>
    </row>
    <row r="590" spans="1:14">
      <c r="A590" s="97" t="str">
        <f t="shared" si="64"/>
        <v/>
      </c>
      <c r="B590" s="98" t="str">
        <f t="shared" si="63"/>
        <v/>
      </c>
      <c r="C590" s="141"/>
      <c r="D590" s="137"/>
      <c r="E590" s="100"/>
      <c r="F590" s="57"/>
      <c r="G590" s="58">
        <f t="shared" si="65"/>
        <v>0</v>
      </c>
      <c r="H590" s="58">
        <f>IF(E590="",0,IFERROR(VLOOKUP(E590,档案费管理台账!$D$4:$H$1000,5,0),0))</f>
        <v>0</v>
      </c>
      <c r="I590" s="57"/>
      <c r="J590" s="57"/>
      <c r="K590" s="57"/>
      <c r="L590" s="57"/>
      <c r="M590" s="58" t="str">
        <f t="shared" si="66"/>
        <v/>
      </c>
      <c r="N590" s="73"/>
    </row>
    <row r="591" spans="1:14">
      <c r="A591" s="97" t="str">
        <f t="shared" si="64"/>
        <v/>
      </c>
      <c r="B591" s="98" t="str">
        <f t="shared" si="63"/>
        <v/>
      </c>
      <c r="C591" s="141"/>
      <c r="D591" s="137"/>
      <c r="E591" s="100"/>
      <c r="F591" s="57"/>
      <c r="G591" s="58">
        <f t="shared" si="65"/>
        <v>0</v>
      </c>
      <c r="H591" s="58">
        <f>IF(E591="",0,IFERROR(VLOOKUP(E591,档案费管理台账!$D$4:$H$1000,5,0),0))</f>
        <v>0</v>
      </c>
      <c r="I591" s="57"/>
      <c r="J591" s="57"/>
      <c r="K591" s="57"/>
      <c r="L591" s="57"/>
      <c r="M591" s="58" t="str">
        <f t="shared" si="66"/>
        <v/>
      </c>
      <c r="N591" s="73"/>
    </row>
    <row r="592" spans="1:14">
      <c r="A592" s="97" t="str">
        <f t="shared" si="64"/>
        <v/>
      </c>
      <c r="B592" s="98" t="str">
        <f t="shared" si="63"/>
        <v/>
      </c>
      <c r="C592" s="141"/>
      <c r="D592" s="137"/>
      <c r="E592" s="100"/>
      <c r="F592" s="57"/>
      <c r="G592" s="58">
        <f t="shared" si="65"/>
        <v>0</v>
      </c>
      <c r="H592" s="58">
        <f>IF(E592="",0,IFERROR(VLOOKUP(E592,档案费管理台账!$D$4:$H$1000,5,0),0))</f>
        <v>0</v>
      </c>
      <c r="I592" s="57"/>
      <c r="J592" s="57"/>
      <c r="K592" s="57"/>
      <c r="L592" s="57"/>
      <c r="M592" s="58" t="str">
        <f t="shared" si="66"/>
        <v/>
      </c>
      <c r="N592" s="73"/>
    </row>
    <row r="593" spans="1:14">
      <c r="A593" s="97" t="str">
        <f t="shared" si="64"/>
        <v/>
      </c>
      <c r="B593" s="98" t="str">
        <f t="shared" si="63"/>
        <v/>
      </c>
      <c r="C593" s="141"/>
      <c r="D593" s="137"/>
      <c r="E593" s="100"/>
      <c r="F593" s="57"/>
      <c r="G593" s="58">
        <f t="shared" si="65"/>
        <v>0</v>
      </c>
      <c r="H593" s="58">
        <f>IF(E593="",0,IFERROR(VLOOKUP(E593,档案费管理台账!$D$4:$H$1000,5,0),0))</f>
        <v>0</v>
      </c>
      <c r="I593" s="57"/>
      <c r="J593" s="57"/>
      <c r="K593" s="57"/>
      <c r="L593" s="57"/>
      <c r="M593" s="58" t="str">
        <f t="shared" si="66"/>
        <v/>
      </c>
      <c r="N593" s="73"/>
    </row>
    <row r="594" spans="1:14">
      <c r="A594" s="97" t="str">
        <f t="shared" si="64"/>
        <v/>
      </c>
      <c r="B594" s="98" t="str">
        <f t="shared" si="63"/>
        <v/>
      </c>
      <c r="C594" s="141"/>
      <c r="D594" s="137"/>
      <c r="E594" s="100"/>
      <c r="F594" s="57"/>
      <c r="G594" s="58">
        <f t="shared" si="65"/>
        <v>0</v>
      </c>
      <c r="H594" s="58">
        <f>IF(E594="",0,IFERROR(VLOOKUP(E594,档案费管理台账!$D$4:$H$1000,5,0),0))</f>
        <v>0</v>
      </c>
      <c r="I594" s="57"/>
      <c r="J594" s="57"/>
      <c r="K594" s="57"/>
      <c r="L594" s="57"/>
      <c r="M594" s="58" t="str">
        <f t="shared" si="66"/>
        <v/>
      </c>
      <c r="N594" s="73"/>
    </row>
    <row r="595" spans="1:14">
      <c r="A595" s="97" t="str">
        <f t="shared" si="64"/>
        <v/>
      </c>
      <c r="B595" s="98" t="str">
        <f t="shared" si="63"/>
        <v/>
      </c>
      <c r="C595" s="141"/>
      <c r="D595" s="137"/>
      <c r="E595" s="100"/>
      <c r="F595" s="57"/>
      <c r="G595" s="58">
        <f t="shared" si="65"/>
        <v>0</v>
      </c>
      <c r="H595" s="58">
        <f>IF(E595="",0,IFERROR(VLOOKUP(E595,档案费管理台账!$D$4:$H$1000,5,0),0))</f>
        <v>0</v>
      </c>
      <c r="I595" s="57"/>
      <c r="J595" s="57"/>
      <c r="K595" s="57"/>
      <c r="L595" s="57"/>
      <c r="M595" s="58" t="str">
        <f t="shared" si="66"/>
        <v/>
      </c>
      <c r="N595" s="73"/>
    </row>
    <row r="596" spans="1:14">
      <c r="A596" s="97" t="str">
        <f t="shared" si="64"/>
        <v/>
      </c>
      <c r="B596" s="98" t="str">
        <f t="shared" si="63"/>
        <v/>
      </c>
      <c r="C596" s="141"/>
      <c r="D596" s="137"/>
      <c r="E596" s="100"/>
      <c r="F596" s="57"/>
      <c r="G596" s="58">
        <f t="shared" si="65"/>
        <v>0</v>
      </c>
      <c r="H596" s="58">
        <f>IF(E596="",0,IFERROR(VLOOKUP(E596,档案费管理台账!$D$4:$H$1000,5,0),0))</f>
        <v>0</v>
      </c>
      <c r="I596" s="57"/>
      <c r="J596" s="57"/>
      <c r="K596" s="57"/>
      <c r="L596" s="57"/>
      <c r="M596" s="58" t="str">
        <f t="shared" si="66"/>
        <v/>
      </c>
      <c r="N596" s="73"/>
    </row>
    <row r="597" spans="1:14">
      <c r="A597" s="97" t="str">
        <f t="shared" si="64"/>
        <v/>
      </c>
      <c r="B597" s="98" t="str">
        <f t="shared" si="63"/>
        <v/>
      </c>
      <c r="C597" s="141"/>
      <c r="D597" s="137"/>
      <c r="E597" s="100"/>
      <c r="F597" s="57"/>
      <c r="G597" s="58">
        <f t="shared" si="65"/>
        <v>0</v>
      </c>
      <c r="H597" s="58">
        <f>IF(E597="",0,IFERROR(VLOOKUP(E597,档案费管理台账!$D$4:$H$1000,5,0),0))</f>
        <v>0</v>
      </c>
      <c r="I597" s="57"/>
      <c r="J597" s="57"/>
      <c r="K597" s="57"/>
      <c r="L597" s="57"/>
      <c r="M597" s="58" t="str">
        <f t="shared" si="66"/>
        <v/>
      </c>
      <c r="N597" s="73"/>
    </row>
    <row r="598" spans="1:14">
      <c r="A598" s="97" t="str">
        <f t="shared" si="64"/>
        <v/>
      </c>
      <c r="B598" s="98" t="str">
        <f t="shared" si="63"/>
        <v/>
      </c>
      <c r="C598" s="141"/>
      <c r="D598" s="137"/>
      <c r="E598" s="100"/>
      <c r="F598" s="57"/>
      <c r="G598" s="58">
        <f t="shared" si="65"/>
        <v>0</v>
      </c>
      <c r="H598" s="58">
        <f>IF(E598="",0,IFERROR(VLOOKUP(E598,档案费管理台账!$D$4:$H$1000,5,0),0))</f>
        <v>0</v>
      </c>
      <c r="I598" s="57"/>
      <c r="J598" s="57"/>
      <c r="K598" s="57"/>
      <c r="L598" s="57"/>
      <c r="M598" s="58" t="str">
        <f t="shared" si="66"/>
        <v/>
      </c>
      <c r="N598" s="73"/>
    </row>
    <row r="599" spans="1:14">
      <c r="A599" s="97" t="str">
        <f t="shared" si="64"/>
        <v/>
      </c>
      <c r="B599" s="98" t="str">
        <f t="shared" si="63"/>
        <v/>
      </c>
      <c r="C599" s="141"/>
      <c r="D599" s="137"/>
      <c r="E599" s="100"/>
      <c r="F599" s="57"/>
      <c r="G599" s="58">
        <f t="shared" si="65"/>
        <v>0</v>
      </c>
      <c r="H599" s="58">
        <f>IF(E599="",0,IFERROR(VLOOKUP(E599,档案费管理台账!$D$4:$H$1000,5,0),0))</f>
        <v>0</v>
      </c>
      <c r="I599" s="57"/>
      <c r="J599" s="57"/>
      <c r="K599" s="57"/>
      <c r="L599" s="57"/>
      <c r="M599" s="58" t="str">
        <f t="shared" si="66"/>
        <v/>
      </c>
      <c r="N599" s="73"/>
    </row>
    <row r="600" spans="1:14">
      <c r="A600" s="97" t="str">
        <f t="shared" si="64"/>
        <v/>
      </c>
      <c r="B600" s="98" t="str">
        <f t="shared" si="63"/>
        <v/>
      </c>
      <c r="C600" s="141"/>
      <c r="D600" s="137"/>
      <c r="E600" s="100"/>
      <c r="F600" s="57"/>
      <c r="G600" s="58">
        <f t="shared" si="65"/>
        <v>0</v>
      </c>
      <c r="H600" s="58">
        <f>IF(E600="",0,IFERROR(VLOOKUP(E600,档案费管理台账!$D$4:$H$1000,5,0),0))</f>
        <v>0</v>
      </c>
      <c r="I600" s="57"/>
      <c r="J600" s="57"/>
      <c r="K600" s="57"/>
      <c r="L600" s="57"/>
      <c r="M600" s="58" t="str">
        <f t="shared" si="66"/>
        <v/>
      </c>
      <c r="N600" s="73"/>
    </row>
    <row r="601" spans="1:14">
      <c r="A601" s="97" t="str">
        <f t="shared" si="64"/>
        <v/>
      </c>
      <c r="B601" s="98" t="str">
        <f t="shared" si="63"/>
        <v/>
      </c>
      <c r="C601" s="141"/>
      <c r="D601" s="137"/>
      <c r="E601" s="100"/>
      <c r="F601" s="57"/>
      <c r="G601" s="58">
        <f t="shared" si="65"/>
        <v>0</v>
      </c>
      <c r="H601" s="58">
        <f>IF(E601="",0,IFERROR(VLOOKUP(E601,档案费管理台账!$D$4:$H$1000,5,0),0))</f>
        <v>0</v>
      </c>
      <c r="I601" s="57"/>
      <c r="J601" s="57"/>
      <c r="K601" s="57"/>
      <c r="L601" s="57"/>
      <c r="M601" s="58" t="str">
        <f t="shared" si="66"/>
        <v/>
      </c>
      <c r="N601" s="73"/>
    </row>
    <row r="602" spans="1:14">
      <c r="A602" s="97" t="str">
        <f t="shared" si="64"/>
        <v/>
      </c>
      <c r="B602" s="98" t="str">
        <f t="shared" si="63"/>
        <v/>
      </c>
      <c r="C602" s="141"/>
      <c r="D602" s="137"/>
      <c r="E602" s="100"/>
      <c r="F602" s="57"/>
      <c r="G602" s="58">
        <f t="shared" si="65"/>
        <v>0</v>
      </c>
      <c r="H602" s="58">
        <f>IF(E602="",0,IFERROR(VLOOKUP(E602,档案费管理台账!$D$4:$H$1000,5,0),0))</f>
        <v>0</v>
      </c>
      <c r="I602" s="57"/>
      <c r="J602" s="57"/>
      <c r="K602" s="57"/>
      <c r="L602" s="57"/>
      <c r="M602" s="58" t="str">
        <f t="shared" si="66"/>
        <v/>
      </c>
      <c r="N602" s="73"/>
    </row>
    <row r="603" spans="1:14">
      <c r="A603" s="97" t="str">
        <f t="shared" si="64"/>
        <v/>
      </c>
      <c r="B603" s="98" t="str">
        <f t="shared" si="63"/>
        <v/>
      </c>
      <c r="C603" s="141"/>
      <c r="D603" s="137"/>
      <c r="E603" s="100"/>
      <c r="F603" s="57"/>
      <c r="G603" s="58">
        <f t="shared" si="65"/>
        <v>0</v>
      </c>
      <c r="H603" s="58">
        <f>IF(E603="",0,IFERROR(VLOOKUP(E603,档案费管理台账!$D$4:$H$1000,5,0),0))</f>
        <v>0</v>
      </c>
      <c r="I603" s="57"/>
      <c r="J603" s="57"/>
      <c r="K603" s="57"/>
      <c r="L603" s="57"/>
      <c r="M603" s="58" t="str">
        <f t="shared" si="66"/>
        <v/>
      </c>
      <c r="N603" s="73"/>
    </row>
    <row r="604" spans="1:14">
      <c r="A604" s="97" t="str">
        <f t="shared" si="64"/>
        <v/>
      </c>
      <c r="B604" s="98" t="str">
        <f t="shared" si="63"/>
        <v/>
      </c>
      <c r="C604" s="141"/>
      <c r="D604" s="137"/>
      <c r="E604" s="100"/>
      <c r="F604" s="57"/>
      <c r="G604" s="58">
        <f t="shared" si="65"/>
        <v>0</v>
      </c>
      <c r="H604" s="58">
        <f>IF(E604="",0,IFERROR(VLOOKUP(E604,档案费管理台账!$D$4:$H$1000,5,0),0))</f>
        <v>0</v>
      </c>
      <c r="I604" s="57"/>
      <c r="J604" s="57"/>
      <c r="K604" s="57"/>
      <c r="L604" s="57"/>
      <c r="M604" s="58" t="str">
        <f t="shared" si="66"/>
        <v/>
      </c>
      <c r="N604" s="73"/>
    </row>
    <row r="605" spans="1:14">
      <c r="A605" s="97" t="str">
        <f t="shared" si="64"/>
        <v/>
      </c>
      <c r="B605" s="98" t="str">
        <f t="shared" si="63"/>
        <v/>
      </c>
      <c r="C605" s="141"/>
      <c r="D605" s="137"/>
      <c r="E605" s="100"/>
      <c r="F605" s="57"/>
      <c r="G605" s="58">
        <f t="shared" si="65"/>
        <v>0</v>
      </c>
      <c r="H605" s="58">
        <f>IF(E605="",0,IFERROR(VLOOKUP(E605,档案费管理台账!$D$4:$H$1000,5,0),0))</f>
        <v>0</v>
      </c>
      <c r="I605" s="57"/>
      <c r="J605" s="57"/>
      <c r="K605" s="57"/>
      <c r="L605" s="57"/>
      <c r="M605" s="58" t="str">
        <f t="shared" si="66"/>
        <v/>
      </c>
      <c r="N605" s="73"/>
    </row>
    <row r="606" spans="1:14">
      <c r="A606" s="97" t="str">
        <f t="shared" si="64"/>
        <v/>
      </c>
      <c r="B606" s="98" t="str">
        <f t="shared" si="63"/>
        <v/>
      </c>
      <c r="C606" s="141"/>
      <c r="D606" s="137"/>
      <c r="E606" s="100"/>
      <c r="F606" s="57"/>
      <c r="G606" s="58">
        <f t="shared" si="65"/>
        <v>0</v>
      </c>
      <c r="H606" s="58">
        <f>IF(E606="",0,IFERROR(VLOOKUP(E606,档案费管理台账!$D$4:$H$1000,5,0),0))</f>
        <v>0</v>
      </c>
      <c r="I606" s="57"/>
      <c r="J606" s="57"/>
      <c r="K606" s="57"/>
      <c r="L606" s="57"/>
      <c r="M606" s="58" t="str">
        <f t="shared" si="66"/>
        <v/>
      </c>
      <c r="N606" s="73"/>
    </row>
    <row r="607" spans="1:14">
      <c r="A607" s="97" t="str">
        <f t="shared" si="64"/>
        <v/>
      </c>
      <c r="B607" s="98" t="str">
        <f t="shared" si="63"/>
        <v/>
      </c>
      <c r="C607" s="141"/>
      <c r="D607" s="137"/>
      <c r="E607" s="100"/>
      <c r="F607" s="57"/>
      <c r="G607" s="58">
        <f t="shared" si="65"/>
        <v>0</v>
      </c>
      <c r="H607" s="58">
        <f>IF(E607="",0,IFERROR(VLOOKUP(E607,档案费管理台账!$D$4:$H$1000,5,0),0))</f>
        <v>0</v>
      </c>
      <c r="I607" s="57"/>
      <c r="J607" s="57"/>
      <c r="K607" s="57"/>
      <c r="L607" s="57"/>
      <c r="M607" s="58" t="str">
        <f t="shared" si="66"/>
        <v/>
      </c>
      <c r="N607" s="73"/>
    </row>
    <row r="608" spans="1:14">
      <c r="A608" s="97" t="str">
        <f t="shared" si="64"/>
        <v/>
      </c>
      <c r="B608" s="98" t="str">
        <f t="shared" si="63"/>
        <v/>
      </c>
      <c r="C608" s="141"/>
      <c r="D608" s="137"/>
      <c r="E608" s="100"/>
      <c r="F608" s="57"/>
      <c r="G608" s="58">
        <f t="shared" si="65"/>
        <v>0</v>
      </c>
      <c r="H608" s="58">
        <f>IF(E608="",0,IFERROR(VLOOKUP(E608,档案费管理台账!$D$4:$H$1000,5,0),0))</f>
        <v>0</v>
      </c>
      <c r="I608" s="57"/>
      <c r="J608" s="57"/>
      <c r="K608" s="57"/>
      <c r="L608" s="57"/>
      <c r="M608" s="58" t="str">
        <f t="shared" si="66"/>
        <v/>
      </c>
      <c r="N608" s="73"/>
    </row>
    <row r="609" spans="1:14">
      <c r="A609" s="97" t="str">
        <f t="shared" si="64"/>
        <v/>
      </c>
      <c r="B609" s="98" t="str">
        <f t="shared" si="63"/>
        <v/>
      </c>
      <c r="C609" s="141"/>
      <c r="D609" s="137"/>
      <c r="E609" s="100"/>
      <c r="F609" s="57"/>
      <c r="G609" s="58">
        <f t="shared" si="65"/>
        <v>0</v>
      </c>
      <c r="H609" s="58">
        <f>IF(E609="",0,IFERROR(VLOOKUP(E609,档案费管理台账!$D$4:$H$1000,5,0),0))</f>
        <v>0</v>
      </c>
      <c r="I609" s="57"/>
      <c r="J609" s="57"/>
      <c r="K609" s="57"/>
      <c r="L609" s="57"/>
      <c r="M609" s="58" t="str">
        <f t="shared" si="66"/>
        <v/>
      </c>
      <c r="N609" s="73"/>
    </row>
    <row r="610" spans="1:14">
      <c r="A610" s="97" t="str">
        <f t="shared" si="64"/>
        <v/>
      </c>
      <c r="B610" s="98" t="str">
        <f t="shared" si="63"/>
        <v/>
      </c>
      <c r="C610" s="141"/>
      <c r="D610" s="137"/>
      <c r="E610" s="100"/>
      <c r="F610" s="57"/>
      <c r="G610" s="58">
        <f t="shared" si="65"/>
        <v>0</v>
      </c>
      <c r="H610" s="58">
        <f>IF(E610="",0,IFERROR(VLOOKUP(E610,档案费管理台账!$D$4:$H$1000,5,0),0))</f>
        <v>0</v>
      </c>
      <c r="I610" s="57"/>
      <c r="J610" s="57"/>
      <c r="K610" s="57"/>
      <c r="L610" s="57"/>
      <c r="M610" s="58" t="str">
        <f t="shared" si="66"/>
        <v/>
      </c>
      <c r="N610" s="73"/>
    </row>
    <row r="611" spans="1:14">
      <c r="A611" s="97" t="str">
        <f t="shared" si="64"/>
        <v/>
      </c>
      <c r="B611" s="98" t="str">
        <f t="shared" si="63"/>
        <v/>
      </c>
      <c r="C611" s="141"/>
      <c r="D611" s="137"/>
      <c r="E611" s="100"/>
      <c r="F611" s="57"/>
      <c r="G611" s="58">
        <f t="shared" si="65"/>
        <v>0</v>
      </c>
      <c r="H611" s="58">
        <f>IF(E611="",0,IFERROR(VLOOKUP(E611,档案费管理台账!$D$4:$H$1000,5,0),0))</f>
        <v>0</v>
      </c>
      <c r="I611" s="57"/>
      <c r="J611" s="57"/>
      <c r="K611" s="57"/>
      <c r="L611" s="57"/>
      <c r="M611" s="58" t="str">
        <f t="shared" si="66"/>
        <v/>
      </c>
      <c r="N611" s="73"/>
    </row>
    <row r="612" spans="1:14">
      <c r="A612" s="97" t="str">
        <f t="shared" si="64"/>
        <v/>
      </c>
      <c r="B612" s="98" t="str">
        <f t="shared" si="63"/>
        <v/>
      </c>
      <c r="C612" s="141"/>
      <c r="D612" s="137"/>
      <c r="E612" s="100"/>
      <c r="F612" s="57"/>
      <c r="G612" s="58">
        <f t="shared" si="65"/>
        <v>0</v>
      </c>
      <c r="H612" s="58">
        <f>IF(E612="",0,IFERROR(VLOOKUP(E612,档案费管理台账!$D$4:$H$1000,5,0),0))</f>
        <v>0</v>
      </c>
      <c r="I612" s="57"/>
      <c r="J612" s="57"/>
      <c r="K612" s="57"/>
      <c r="L612" s="57"/>
      <c r="M612" s="58" t="str">
        <f t="shared" si="66"/>
        <v/>
      </c>
      <c r="N612" s="73"/>
    </row>
    <row r="613" spans="1:14">
      <c r="A613" s="97" t="str">
        <f t="shared" si="64"/>
        <v/>
      </c>
      <c r="B613" s="98" t="str">
        <f t="shared" si="63"/>
        <v/>
      </c>
      <c r="C613" s="141"/>
      <c r="D613" s="137"/>
      <c r="E613" s="100"/>
      <c r="F613" s="57"/>
      <c r="G613" s="58">
        <f t="shared" si="65"/>
        <v>0</v>
      </c>
      <c r="H613" s="58">
        <f>IF(E613="",0,IFERROR(VLOOKUP(E613,档案费管理台账!$D$4:$H$1000,5,0),0))</f>
        <v>0</v>
      </c>
      <c r="I613" s="57"/>
      <c r="J613" s="57"/>
      <c r="K613" s="57"/>
      <c r="L613" s="57"/>
      <c r="M613" s="58" t="str">
        <f t="shared" si="66"/>
        <v/>
      </c>
      <c r="N613" s="73"/>
    </row>
    <row r="614" spans="1:14">
      <c r="A614" s="97" t="str">
        <f t="shared" si="64"/>
        <v/>
      </c>
      <c r="B614" s="98" t="str">
        <f t="shared" si="63"/>
        <v/>
      </c>
      <c r="C614" s="141"/>
      <c r="D614" s="137"/>
      <c r="E614" s="100"/>
      <c r="F614" s="57"/>
      <c r="G614" s="58">
        <f t="shared" si="65"/>
        <v>0</v>
      </c>
      <c r="H614" s="58">
        <f>IF(E614="",0,IFERROR(VLOOKUP(E614,档案费管理台账!$D$4:$H$1000,5,0),0))</f>
        <v>0</v>
      </c>
      <c r="I614" s="57"/>
      <c r="J614" s="57"/>
      <c r="K614" s="57"/>
      <c r="L614" s="57"/>
      <c r="M614" s="58" t="str">
        <f t="shared" si="66"/>
        <v/>
      </c>
      <c r="N614" s="73"/>
    </row>
    <row r="615" spans="1:14">
      <c r="A615" s="97" t="str">
        <f t="shared" si="64"/>
        <v/>
      </c>
      <c r="B615" s="98" t="str">
        <f t="shared" si="63"/>
        <v/>
      </c>
      <c r="C615" s="141"/>
      <c r="D615" s="137"/>
      <c r="E615" s="100"/>
      <c r="F615" s="57"/>
      <c r="G615" s="58">
        <f t="shared" si="65"/>
        <v>0</v>
      </c>
      <c r="H615" s="58">
        <f>IF(E615="",0,IFERROR(VLOOKUP(E615,档案费管理台账!$D$4:$H$1000,5,0),0))</f>
        <v>0</v>
      </c>
      <c r="I615" s="57"/>
      <c r="J615" s="57"/>
      <c r="K615" s="57"/>
      <c r="L615" s="57"/>
      <c r="M615" s="58" t="str">
        <f t="shared" si="66"/>
        <v/>
      </c>
      <c r="N615" s="73"/>
    </row>
    <row r="616" spans="1:14">
      <c r="A616" s="97" t="str">
        <f t="shared" si="64"/>
        <v/>
      </c>
      <c r="B616" s="98" t="str">
        <f t="shared" si="63"/>
        <v/>
      </c>
      <c r="C616" s="141"/>
      <c r="D616" s="137"/>
      <c r="E616" s="100"/>
      <c r="F616" s="57"/>
      <c r="G616" s="58">
        <f t="shared" si="65"/>
        <v>0</v>
      </c>
      <c r="H616" s="58">
        <f>IF(E616="",0,IFERROR(VLOOKUP(E616,档案费管理台账!$D$4:$H$1000,5,0),0))</f>
        <v>0</v>
      </c>
      <c r="I616" s="57"/>
      <c r="J616" s="57"/>
      <c r="K616" s="57"/>
      <c r="L616" s="57"/>
      <c r="M616" s="58" t="str">
        <f t="shared" si="66"/>
        <v/>
      </c>
      <c r="N616" s="73"/>
    </row>
    <row r="617" spans="1:14">
      <c r="A617" s="97" t="str">
        <f t="shared" si="64"/>
        <v/>
      </c>
      <c r="B617" s="98" t="str">
        <f t="shared" si="63"/>
        <v/>
      </c>
      <c r="C617" s="141"/>
      <c r="D617" s="137"/>
      <c r="E617" s="100"/>
      <c r="F617" s="57"/>
      <c r="G617" s="58">
        <f t="shared" si="65"/>
        <v>0</v>
      </c>
      <c r="H617" s="58">
        <f>IF(E617="",0,IFERROR(VLOOKUP(E617,档案费管理台账!$D$4:$H$1000,5,0),0))</f>
        <v>0</v>
      </c>
      <c r="I617" s="57"/>
      <c r="J617" s="57"/>
      <c r="K617" s="57"/>
      <c r="L617" s="57"/>
      <c r="M617" s="58" t="str">
        <f t="shared" si="66"/>
        <v/>
      </c>
      <c r="N617" s="73"/>
    </row>
    <row r="618" spans="1:14">
      <c r="A618" s="97" t="str">
        <f t="shared" si="64"/>
        <v/>
      </c>
      <c r="B618" s="98" t="str">
        <f t="shared" si="63"/>
        <v/>
      </c>
      <c r="C618" s="141"/>
      <c r="D618" s="137"/>
      <c r="E618" s="100"/>
      <c r="F618" s="57"/>
      <c r="G618" s="58">
        <f t="shared" si="65"/>
        <v>0</v>
      </c>
      <c r="H618" s="58">
        <f>IF(E618="",0,IFERROR(VLOOKUP(E618,档案费管理台账!$D$4:$H$1000,5,0),0))</f>
        <v>0</v>
      </c>
      <c r="I618" s="57"/>
      <c r="J618" s="57"/>
      <c r="K618" s="57"/>
      <c r="L618" s="57"/>
      <c r="M618" s="58" t="str">
        <f t="shared" si="66"/>
        <v/>
      </c>
      <c r="N618" s="73"/>
    </row>
    <row r="619" spans="1:14">
      <c r="A619" s="97" t="str">
        <f t="shared" si="64"/>
        <v/>
      </c>
      <c r="B619" s="98" t="str">
        <f t="shared" si="63"/>
        <v/>
      </c>
      <c r="C619" s="141"/>
      <c r="D619" s="137"/>
      <c r="E619" s="100"/>
      <c r="F619" s="57"/>
      <c r="G619" s="58">
        <f t="shared" si="65"/>
        <v>0</v>
      </c>
      <c r="H619" s="58">
        <f>IF(E619="",0,IFERROR(VLOOKUP(E619,档案费管理台账!$D$4:$H$1000,5,0),0))</f>
        <v>0</v>
      </c>
      <c r="I619" s="57"/>
      <c r="J619" s="57"/>
      <c r="K619" s="57"/>
      <c r="L619" s="57"/>
      <c r="M619" s="58" t="str">
        <f t="shared" si="66"/>
        <v/>
      </c>
      <c r="N619" s="73"/>
    </row>
    <row r="620" spans="1:14">
      <c r="A620" s="97" t="str">
        <f t="shared" si="64"/>
        <v/>
      </c>
      <c r="B620" s="98" t="str">
        <f t="shared" ref="B620:B683" si="67">IF(C620="","",MONTH(C620)&amp;"月")</f>
        <v/>
      </c>
      <c r="C620" s="141"/>
      <c r="D620" s="137"/>
      <c r="E620" s="100"/>
      <c r="F620" s="57"/>
      <c r="G620" s="58">
        <f t="shared" si="65"/>
        <v>0</v>
      </c>
      <c r="H620" s="58">
        <f>IF(E620="",0,IFERROR(VLOOKUP(E620,档案费管理台账!$D$4:$H$1000,5,0),0))</f>
        <v>0</v>
      </c>
      <c r="I620" s="57"/>
      <c r="J620" s="57"/>
      <c r="K620" s="57"/>
      <c r="L620" s="57"/>
      <c r="M620" s="58" t="str">
        <f t="shared" si="66"/>
        <v/>
      </c>
      <c r="N620" s="73"/>
    </row>
    <row r="621" spans="1:14">
      <c r="A621" s="97" t="str">
        <f t="shared" ref="A621:A684" si="68">IF(C621="","",ROW()-42)</f>
        <v/>
      </c>
      <c r="B621" s="98" t="str">
        <f t="shared" si="67"/>
        <v/>
      </c>
      <c r="C621" s="141"/>
      <c r="D621" s="137"/>
      <c r="E621" s="100"/>
      <c r="F621" s="57"/>
      <c r="G621" s="58">
        <f t="shared" ref="G621:G684" si="69">IF(F621="",0,F621*$K$41)</f>
        <v>0</v>
      </c>
      <c r="H621" s="58">
        <f>IF(E621="",0,IFERROR(VLOOKUP(E621,档案费管理台账!$D$4:$H$1000,5,0),0))</f>
        <v>0</v>
      </c>
      <c r="I621" s="57"/>
      <c r="J621" s="57"/>
      <c r="K621" s="57"/>
      <c r="L621" s="57"/>
      <c r="M621" s="58" t="str">
        <f t="shared" ref="M621:M684" si="70">IF(C621="","",ROUND(M620+G621-I621-J621-K621-L621-H621,2))</f>
        <v/>
      </c>
      <c r="N621" s="73"/>
    </row>
    <row r="622" spans="1:14">
      <c r="A622" s="97" t="str">
        <f t="shared" si="68"/>
        <v/>
      </c>
      <c r="B622" s="98" t="str">
        <f t="shared" si="67"/>
        <v/>
      </c>
      <c r="C622" s="141"/>
      <c r="D622" s="137"/>
      <c r="E622" s="100"/>
      <c r="F622" s="57"/>
      <c r="G622" s="58">
        <f t="shared" si="69"/>
        <v>0</v>
      </c>
      <c r="H622" s="58">
        <f>IF(E622="",0,IFERROR(VLOOKUP(E622,档案费管理台账!$D$4:$H$1000,5,0),0))</f>
        <v>0</v>
      </c>
      <c r="I622" s="57"/>
      <c r="J622" s="57"/>
      <c r="K622" s="57"/>
      <c r="L622" s="57"/>
      <c r="M622" s="58" t="str">
        <f t="shared" si="70"/>
        <v/>
      </c>
      <c r="N622" s="73"/>
    </row>
    <row r="623" spans="1:14">
      <c r="A623" s="97" t="str">
        <f t="shared" si="68"/>
        <v/>
      </c>
      <c r="B623" s="98" t="str">
        <f t="shared" si="67"/>
        <v/>
      </c>
      <c r="C623" s="141"/>
      <c r="D623" s="137"/>
      <c r="E623" s="100"/>
      <c r="F623" s="57"/>
      <c r="G623" s="58">
        <f t="shared" si="69"/>
        <v>0</v>
      </c>
      <c r="H623" s="58">
        <f>IF(E623="",0,IFERROR(VLOOKUP(E623,档案费管理台账!$D$4:$H$1000,5,0),0))</f>
        <v>0</v>
      </c>
      <c r="I623" s="57"/>
      <c r="J623" s="57"/>
      <c r="K623" s="57"/>
      <c r="L623" s="57"/>
      <c r="M623" s="58" t="str">
        <f t="shared" si="70"/>
        <v/>
      </c>
      <c r="N623" s="73"/>
    </row>
    <row r="624" spans="1:14">
      <c r="A624" s="97" t="str">
        <f t="shared" si="68"/>
        <v/>
      </c>
      <c r="B624" s="98" t="str">
        <f t="shared" si="67"/>
        <v/>
      </c>
      <c r="C624" s="141"/>
      <c r="D624" s="137"/>
      <c r="E624" s="100"/>
      <c r="F624" s="57"/>
      <c r="G624" s="58">
        <f t="shared" si="69"/>
        <v>0</v>
      </c>
      <c r="H624" s="58">
        <f>IF(E624="",0,IFERROR(VLOOKUP(E624,档案费管理台账!$D$4:$H$1000,5,0),0))</f>
        <v>0</v>
      </c>
      <c r="I624" s="57"/>
      <c r="J624" s="57"/>
      <c r="K624" s="57"/>
      <c r="L624" s="57"/>
      <c r="M624" s="58" t="str">
        <f t="shared" si="70"/>
        <v/>
      </c>
      <c r="N624" s="73"/>
    </row>
    <row r="625" spans="1:14">
      <c r="A625" s="97" t="str">
        <f t="shared" si="68"/>
        <v/>
      </c>
      <c r="B625" s="98" t="str">
        <f t="shared" si="67"/>
        <v/>
      </c>
      <c r="C625" s="141"/>
      <c r="D625" s="137"/>
      <c r="E625" s="100"/>
      <c r="F625" s="57"/>
      <c r="G625" s="58">
        <f t="shared" si="69"/>
        <v>0</v>
      </c>
      <c r="H625" s="58">
        <f>IF(E625="",0,IFERROR(VLOOKUP(E625,档案费管理台账!$D$4:$H$1000,5,0),0))</f>
        <v>0</v>
      </c>
      <c r="I625" s="57"/>
      <c r="J625" s="57"/>
      <c r="K625" s="57"/>
      <c r="L625" s="57"/>
      <c r="M625" s="58" t="str">
        <f t="shared" si="70"/>
        <v/>
      </c>
      <c r="N625" s="73"/>
    </row>
    <row r="626" spans="1:14">
      <c r="A626" s="97" t="str">
        <f t="shared" si="68"/>
        <v/>
      </c>
      <c r="B626" s="98" t="str">
        <f t="shared" si="67"/>
        <v/>
      </c>
      <c r="C626" s="141"/>
      <c r="D626" s="137"/>
      <c r="E626" s="100"/>
      <c r="F626" s="57"/>
      <c r="G626" s="58">
        <f t="shared" si="69"/>
        <v>0</v>
      </c>
      <c r="H626" s="58">
        <f>IF(E626="",0,IFERROR(VLOOKUP(E626,档案费管理台账!$D$4:$H$1000,5,0),0))</f>
        <v>0</v>
      </c>
      <c r="I626" s="57"/>
      <c r="J626" s="57"/>
      <c r="K626" s="57"/>
      <c r="L626" s="57"/>
      <c r="M626" s="58" t="str">
        <f t="shared" si="70"/>
        <v/>
      </c>
      <c r="N626" s="73"/>
    </row>
    <row r="627" spans="1:14">
      <c r="A627" s="97" t="str">
        <f t="shared" si="68"/>
        <v/>
      </c>
      <c r="B627" s="98" t="str">
        <f t="shared" si="67"/>
        <v/>
      </c>
      <c r="C627" s="141"/>
      <c r="D627" s="137"/>
      <c r="E627" s="100"/>
      <c r="F627" s="57"/>
      <c r="G627" s="58">
        <f t="shared" si="69"/>
        <v>0</v>
      </c>
      <c r="H627" s="58">
        <f>IF(E627="",0,IFERROR(VLOOKUP(E627,档案费管理台账!$D$4:$H$1000,5,0),0))</f>
        <v>0</v>
      </c>
      <c r="I627" s="57"/>
      <c r="J627" s="57"/>
      <c r="K627" s="57"/>
      <c r="L627" s="57"/>
      <c r="M627" s="58" t="str">
        <f t="shared" si="70"/>
        <v/>
      </c>
      <c r="N627" s="73"/>
    </row>
    <row r="628" spans="1:14">
      <c r="A628" s="97" t="str">
        <f t="shared" si="68"/>
        <v/>
      </c>
      <c r="B628" s="98" t="str">
        <f t="shared" si="67"/>
        <v/>
      </c>
      <c r="C628" s="141"/>
      <c r="D628" s="137"/>
      <c r="E628" s="100"/>
      <c r="F628" s="57"/>
      <c r="G628" s="58">
        <f t="shared" si="69"/>
        <v>0</v>
      </c>
      <c r="H628" s="58">
        <f>IF(E628="",0,IFERROR(VLOOKUP(E628,档案费管理台账!$D$4:$H$1000,5,0),0))</f>
        <v>0</v>
      </c>
      <c r="I628" s="57"/>
      <c r="J628" s="57"/>
      <c r="K628" s="57"/>
      <c r="L628" s="57"/>
      <c r="M628" s="58" t="str">
        <f t="shared" si="70"/>
        <v/>
      </c>
      <c r="N628" s="73"/>
    </row>
    <row r="629" spans="1:14">
      <c r="A629" s="97" t="str">
        <f t="shared" si="68"/>
        <v/>
      </c>
      <c r="B629" s="98" t="str">
        <f t="shared" si="67"/>
        <v/>
      </c>
      <c r="C629" s="141"/>
      <c r="D629" s="137"/>
      <c r="E629" s="100"/>
      <c r="F629" s="57"/>
      <c r="G629" s="58">
        <f t="shared" si="69"/>
        <v>0</v>
      </c>
      <c r="H629" s="58">
        <f>IF(E629="",0,IFERROR(VLOOKUP(E629,档案费管理台账!$D$4:$H$1000,5,0),0))</f>
        <v>0</v>
      </c>
      <c r="I629" s="57"/>
      <c r="J629" s="57"/>
      <c r="K629" s="57"/>
      <c r="L629" s="57"/>
      <c r="M629" s="58" t="str">
        <f t="shared" si="70"/>
        <v/>
      </c>
      <c r="N629" s="73"/>
    </row>
    <row r="630" spans="1:14">
      <c r="A630" s="97" t="str">
        <f t="shared" si="68"/>
        <v/>
      </c>
      <c r="B630" s="98" t="str">
        <f t="shared" si="67"/>
        <v/>
      </c>
      <c r="C630" s="141"/>
      <c r="D630" s="137"/>
      <c r="E630" s="100"/>
      <c r="F630" s="57"/>
      <c r="G630" s="58">
        <f t="shared" si="69"/>
        <v>0</v>
      </c>
      <c r="H630" s="58">
        <f>IF(E630="",0,IFERROR(VLOOKUP(E630,档案费管理台账!$D$4:$H$1000,5,0),0))</f>
        <v>0</v>
      </c>
      <c r="I630" s="57"/>
      <c r="J630" s="57"/>
      <c r="K630" s="57"/>
      <c r="L630" s="57"/>
      <c r="M630" s="58" t="str">
        <f t="shared" si="70"/>
        <v/>
      </c>
      <c r="N630" s="73"/>
    </row>
    <row r="631" spans="1:14">
      <c r="A631" s="97" t="str">
        <f t="shared" si="68"/>
        <v/>
      </c>
      <c r="B631" s="98" t="str">
        <f t="shared" si="67"/>
        <v/>
      </c>
      <c r="C631" s="141"/>
      <c r="D631" s="137"/>
      <c r="E631" s="100"/>
      <c r="F631" s="57"/>
      <c r="G631" s="58">
        <f t="shared" si="69"/>
        <v>0</v>
      </c>
      <c r="H631" s="58">
        <f>IF(E631="",0,IFERROR(VLOOKUP(E631,档案费管理台账!$D$4:$H$1000,5,0),0))</f>
        <v>0</v>
      </c>
      <c r="I631" s="57"/>
      <c r="J631" s="57"/>
      <c r="K631" s="57"/>
      <c r="L631" s="57"/>
      <c r="M631" s="58" t="str">
        <f t="shared" si="70"/>
        <v/>
      </c>
      <c r="N631" s="73"/>
    </row>
    <row r="632" spans="1:14">
      <c r="A632" s="97" t="str">
        <f t="shared" si="68"/>
        <v/>
      </c>
      <c r="B632" s="98" t="str">
        <f t="shared" si="67"/>
        <v/>
      </c>
      <c r="C632" s="141"/>
      <c r="D632" s="137"/>
      <c r="E632" s="100"/>
      <c r="F632" s="57"/>
      <c r="G632" s="58">
        <f t="shared" si="69"/>
        <v>0</v>
      </c>
      <c r="H632" s="58">
        <f>IF(E632="",0,IFERROR(VLOOKUP(E632,档案费管理台账!$D$4:$H$1000,5,0),0))</f>
        <v>0</v>
      </c>
      <c r="I632" s="57"/>
      <c r="J632" s="57"/>
      <c r="K632" s="57"/>
      <c r="L632" s="57"/>
      <c r="M632" s="58" t="str">
        <f t="shared" si="70"/>
        <v/>
      </c>
      <c r="N632" s="73"/>
    </row>
    <row r="633" spans="1:14">
      <c r="A633" s="97" t="str">
        <f t="shared" si="68"/>
        <v/>
      </c>
      <c r="B633" s="98" t="str">
        <f t="shared" si="67"/>
        <v/>
      </c>
      <c r="C633" s="141"/>
      <c r="D633" s="137"/>
      <c r="E633" s="100"/>
      <c r="F633" s="57"/>
      <c r="G633" s="58">
        <f t="shared" si="69"/>
        <v>0</v>
      </c>
      <c r="H633" s="58">
        <f>IF(E633="",0,IFERROR(VLOOKUP(E633,档案费管理台账!$D$4:$H$1000,5,0),0))</f>
        <v>0</v>
      </c>
      <c r="I633" s="57"/>
      <c r="J633" s="57"/>
      <c r="K633" s="57"/>
      <c r="L633" s="57"/>
      <c r="M633" s="58" t="str">
        <f t="shared" si="70"/>
        <v/>
      </c>
      <c r="N633" s="73"/>
    </row>
    <row r="634" spans="1:14">
      <c r="A634" s="97" t="str">
        <f t="shared" si="68"/>
        <v/>
      </c>
      <c r="B634" s="98" t="str">
        <f t="shared" si="67"/>
        <v/>
      </c>
      <c r="C634" s="141"/>
      <c r="D634" s="137"/>
      <c r="E634" s="100"/>
      <c r="F634" s="57"/>
      <c r="G634" s="58">
        <f t="shared" si="69"/>
        <v>0</v>
      </c>
      <c r="H634" s="58">
        <f>IF(E634="",0,IFERROR(VLOOKUP(E634,档案费管理台账!$D$4:$H$1000,5,0),0))</f>
        <v>0</v>
      </c>
      <c r="I634" s="57"/>
      <c r="J634" s="57"/>
      <c r="K634" s="57"/>
      <c r="L634" s="57"/>
      <c r="M634" s="58" t="str">
        <f t="shared" si="70"/>
        <v/>
      </c>
      <c r="N634" s="73"/>
    </row>
    <row r="635" spans="1:14">
      <c r="A635" s="97" t="str">
        <f t="shared" si="68"/>
        <v/>
      </c>
      <c r="B635" s="98" t="str">
        <f t="shared" si="67"/>
        <v/>
      </c>
      <c r="C635" s="141"/>
      <c r="D635" s="137"/>
      <c r="E635" s="100"/>
      <c r="F635" s="57"/>
      <c r="G635" s="58">
        <f t="shared" si="69"/>
        <v>0</v>
      </c>
      <c r="H635" s="58">
        <f>IF(E635="",0,IFERROR(VLOOKUP(E635,档案费管理台账!$D$4:$H$1000,5,0),0))</f>
        <v>0</v>
      </c>
      <c r="I635" s="57"/>
      <c r="J635" s="57"/>
      <c r="K635" s="57"/>
      <c r="L635" s="57"/>
      <c r="M635" s="58" t="str">
        <f t="shared" si="70"/>
        <v/>
      </c>
      <c r="N635" s="73"/>
    </row>
    <row r="636" spans="1:14">
      <c r="A636" s="97" t="str">
        <f t="shared" si="68"/>
        <v/>
      </c>
      <c r="B636" s="98" t="str">
        <f t="shared" si="67"/>
        <v/>
      </c>
      <c r="C636" s="141"/>
      <c r="D636" s="137"/>
      <c r="E636" s="100"/>
      <c r="F636" s="57"/>
      <c r="G636" s="58">
        <f t="shared" si="69"/>
        <v>0</v>
      </c>
      <c r="H636" s="58">
        <f>IF(E636="",0,IFERROR(VLOOKUP(E636,档案费管理台账!$D$4:$H$1000,5,0),0))</f>
        <v>0</v>
      </c>
      <c r="I636" s="57"/>
      <c r="J636" s="57"/>
      <c r="K636" s="57"/>
      <c r="L636" s="57"/>
      <c r="M636" s="58" t="str">
        <f t="shared" si="70"/>
        <v/>
      </c>
      <c r="N636" s="73"/>
    </row>
    <row r="637" spans="1:14">
      <c r="A637" s="97" t="str">
        <f t="shared" si="68"/>
        <v/>
      </c>
      <c r="B637" s="98" t="str">
        <f t="shared" si="67"/>
        <v/>
      </c>
      <c r="C637" s="141"/>
      <c r="D637" s="137"/>
      <c r="E637" s="100"/>
      <c r="F637" s="57"/>
      <c r="G637" s="58">
        <f t="shared" si="69"/>
        <v>0</v>
      </c>
      <c r="H637" s="58">
        <f>IF(E637="",0,IFERROR(VLOOKUP(E637,档案费管理台账!$D$4:$H$1000,5,0),0))</f>
        <v>0</v>
      </c>
      <c r="I637" s="57"/>
      <c r="J637" s="57"/>
      <c r="K637" s="57"/>
      <c r="L637" s="57"/>
      <c r="M637" s="58" t="str">
        <f t="shared" si="70"/>
        <v/>
      </c>
      <c r="N637" s="73"/>
    </row>
    <row r="638" spans="1:14">
      <c r="A638" s="97" t="str">
        <f t="shared" si="68"/>
        <v/>
      </c>
      <c r="B638" s="98" t="str">
        <f t="shared" si="67"/>
        <v/>
      </c>
      <c r="C638" s="141"/>
      <c r="D638" s="137"/>
      <c r="E638" s="100"/>
      <c r="F638" s="57"/>
      <c r="G638" s="58">
        <f t="shared" si="69"/>
        <v>0</v>
      </c>
      <c r="H638" s="58">
        <f>IF(E638="",0,IFERROR(VLOOKUP(E638,档案费管理台账!$D$4:$H$1000,5,0),0))</f>
        <v>0</v>
      </c>
      <c r="I638" s="57"/>
      <c r="J638" s="57"/>
      <c r="K638" s="57"/>
      <c r="L638" s="57"/>
      <c r="M638" s="58" t="str">
        <f t="shared" si="70"/>
        <v/>
      </c>
      <c r="N638" s="73"/>
    </row>
    <row r="639" spans="1:14">
      <c r="A639" s="97" t="str">
        <f t="shared" si="68"/>
        <v/>
      </c>
      <c r="B639" s="98" t="str">
        <f t="shared" si="67"/>
        <v/>
      </c>
      <c r="C639" s="141"/>
      <c r="D639" s="137"/>
      <c r="E639" s="100"/>
      <c r="F639" s="57"/>
      <c r="G639" s="58">
        <f t="shared" si="69"/>
        <v>0</v>
      </c>
      <c r="H639" s="58">
        <f>IF(E639="",0,IFERROR(VLOOKUP(E639,档案费管理台账!$D$4:$H$1000,5,0),0))</f>
        <v>0</v>
      </c>
      <c r="I639" s="57"/>
      <c r="J639" s="57"/>
      <c r="K639" s="57"/>
      <c r="L639" s="57"/>
      <c r="M639" s="58" t="str">
        <f t="shared" si="70"/>
        <v/>
      </c>
      <c r="N639" s="73"/>
    </row>
    <row r="640" spans="1:14">
      <c r="A640" s="97" t="str">
        <f t="shared" si="68"/>
        <v/>
      </c>
      <c r="B640" s="98" t="str">
        <f t="shared" si="67"/>
        <v/>
      </c>
      <c r="C640" s="141"/>
      <c r="D640" s="137"/>
      <c r="E640" s="100"/>
      <c r="F640" s="57"/>
      <c r="G640" s="58">
        <f t="shared" si="69"/>
        <v>0</v>
      </c>
      <c r="H640" s="58">
        <f>IF(E640="",0,IFERROR(VLOOKUP(E640,档案费管理台账!$D$4:$H$1000,5,0),0))</f>
        <v>0</v>
      </c>
      <c r="I640" s="57"/>
      <c r="J640" s="57"/>
      <c r="K640" s="57"/>
      <c r="L640" s="57"/>
      <c r="M640" s="58" t="str">
        <f t="shared" si="70"/>
        <v/>
      </c>
      <c r="N640" s="73"/>
    </row>
    <row r="641" spans="1:14">
      <c r="A641" s="97" t="str">
        <f t="shared" si="68"/>
        <v/>
      </c>
      <c r="B641" s="98" t="str">
        <f t="shared" si="67"/>
        <v/>
      </c>
      <c r="C641" s="141"/>
      <c r="D641" s="137"/>
      <c r="E641" s="100"/>
      <c r="F641" s="57"/>
      <c r="G641" s="58">
        <f t="shared" si="69"/>
        <v>0</v>
      </c>
      <c r="H641" s="58">
        <f>IF(E641="",0,IFERROR(VLOOKUP(E641,档案费管理台账!$D$4:$H$1000,5,0),0))</f>
        <v>0</v>
      </c>
      <c r="I641" s="57"/>
      <c r="J641" s="57"/>
      <c r="K641" s="57"/>
      <c r="L641" s="57"/>
      <c r="M641" s="58" t="str">
        <f t="shared" si="70"/>
        <v/>
      </c>
      <c r="N641" s="73"/>
    </row>
    <row r="642" spans="1:14">
      <c r="A642" s="97" t="str">
        <f t="shared" si="68"/>
        <v/>
      </c>
      <c r="B642" s="98" t="str">
        <f t="shared" si="67"/>
        <v/>
      </c>
      <c r="C642" s="141"/>
      <c r="D642" s="137"/>
      <c r="E642" s="100"/>
      <c r="F642" s="57"/>
      <c r="G642" s="58">
        <f t="shared" si="69"/>
        <v>0</v>
      </c>
      <c r="H642" s="58">
        <f>IF(E642="",0,IFERROR(VLOOKUP(E642,档案费管理台账!$D$4:$H$1000,5,0),0))</f>
        <v>0</v>
      </c>
      <c r="I642" s="57"/>
      <c r="J642" s="57"/>
      <c r="K642" s="57"/>
      <c r="L642" s="57"/>
      <c r="M642" s="58" t="str">
        <f t="shared" si="70"/>
        <v/>
      </c>
      <c r="N642" s="73"/>
    </row>
    <row r="643" spans="1:14">
      <c r="A643" s="97" t="str">
        <f t="shared" si="68"/>
        <v/>
      </c>
      <c r="B643" s="98" t="str">
        <f t="shared" si="67"/>
        <v/>
      </c>
      <c r="C643" s="141"/>
      <c r="D643" s="137"/>
      <c r="E643" s="100"/>
      <c r="F643" s="57"/>
      <c r="G643" s="58">
        <f t="shared" si="69"/>
        <v>0</v>
      </c>
      <c r="H643" s="58">
        <f>IF(E643="",0,IFERROR(VLOOKUP(E643,档案费管理台账!$D$4:$H$1000,5,0),0))</f>
        <v>0</v>
      </c>
      <c r="I643" s="57"/>
      <c r="J643" s="57"/>
      <c r="K643" s="57"/>
      <c r="L643" s="57"/>
      <c r="M643" s="58" t="str">
        <f t="shared" si="70"/>
        <v/>
      </c>
      <c r="N643" s="73"/>
    </row>
    <row r="644" spans="1:14">
      <c r="A644" s="97" t="str">
        <f t="shared" si="68"/>
        <v/>
      </c>
      <c r="B644" s="98" t="str">
        <f t="shared" si="67"/>
        <v/>
      </c>
      <c r="C644" s="141"/>
      <c r="D644" s="137"/>
      <c r="E644" s="100"/>
      <c r="F644" s="57"/>
      <c r="G644" s="58">
        <f t="shared" si="69"/>
        <v>0</v>
      </c>
      <c r="H644" s="58">
        <f>IF(E644="",0,IFERROR(VLOOKUP(E644,档案费管理台账!$D$4:$H$1000,5,0),0))</f>
        <v>0</v>
      </c>
      <c r="I644" s="57"/>
      <c r="J644" s="57"/>
      <c r="K644" s="57"/>
      <c r="L644" s="57"/>
      <c r="M644" s="58" t="str">
        <f t="shared" si="70"/>
        <v/>
      </c>
      <c r="N644" s="73"/>
    </row>
    <row r="645" spans="1:14">
      <c r="A645" s="97" t="str">
        <f t="shared" si="68"/>
        <v/>
      </c>
      <c r="B645" s="98" t="str">
        <f t="shared" si="67"/>
        <v/>
      </c>
      <c r="C645" s="141"/>
      <c r="D645" s="137"/>
      <c r="E645" s="100"/>
      <c r="F645" s="57"/>
      <c r="G645" s="58">
        <f t="shared" si="69"/>
        <v>0</v>
      </c>
      <c r="H645" s="58">
        <f>IF(E645="",0,IFERROR(VLOOKUP(E645,档案费管理台账!$D$4:$H$1000,5,0),0))</f>
        <v>0</v>
      </c>
      <c r="I645" s="57"/>
      <c r="J645" s="57"/>
      <c r="K645" s="57"/>
      <c r="L645" s="57"/>
      <c r="M645" s="58" t="str">
        <f t="shared" si="70"/>
        <v/>
      </c>
      <c r="N645" s="73"/>
    </row>
    <row r="646" spans="1:14">
      <c r="A646" s="97" t="str">
        <f t="shared" si="68"/>
        <v/>
      </c>
      <c r="B646" s="98" t="str">
        <f t="shared" si="67"/>
        <v/>
      </c>
      <c r="C646" s="141"/>
      <c r="D646" s="137"/>
      <c r="E646" s="100"/>
      <c r="F646" s="57"/>
      <c r="G646" s="58">
        <f t="shared" si="69"/>
        <v>0</v>
      </c>
      <c r="H646" s="58">
        <f>IF(E646="",0,IFERROR(VLOOKUP(E646,档案费管理台账!$D$4:$H$1000,5,0),0))</f>
        <v>0</v>
      </c>
      <c r="I646" s="57"/>
      <c r="J646" s="57"/>
      <c r="K646" s="57"/>
      <c r="L646" s="57"/>
      <c r="M646" s="58" t="str">
        <f t="shared" si="70"/>
        <v/>
      </c>
      <c r="N646" s="73"/>
    </row>
    <row r="647" spans="1:14">
      <c r="A647" s="97" t="str">
        <f t="shared" si="68"/>
        <v/>
      </c>
      <c r="B647" s="98" t="str">
        <f t="shared" si="67"/>
        <v/>
      </c>
      <c r="C647" s="141"/>
      <c r="D647" s="137"/>
      <c r="E647" s="100"/>
      <c r="F647" s="57"/>
      <c r="G647" s="58">
        <f t="shared" si="69"/>
        <v>0</v>
      </c>
      <c r="H647" s="58">
        <f>IF(E647="",0,IFERROR(VLOOKUP(E647,档案费管理台账!$D$4:$H$1000,5,0),0))</f>
        <v>0</v>
      </c>
      <c r="I647" s="57"/>
      <c r="J647" s="57"/>
      <c r="K647" s="57"/>
      <c r="L647" s="57"/>
      <c r="M647" s="58" t="str">
        <f t="shared" si="70"/>
        <v/>
      </c>
      <c r="N647" s="73"/>
    </row>
    <row r="648" spans="1:14">
      <c r="A648" s="97" t="str">
        <f t="shared" si="68"/>
        <v/>
      </c>
      <c r="B648" s="98" t="str">
        <f t="shared" si="67"/>
        <v/>
      </c>
      <c r="C648" s="141"/>
      <c r="D648" s="137"/>
      <c r="E648" s="100"/>
      <c r="F648" s="57"/>
      <c r="G648" s="58">
        <f t="shared" si="69"/>
        <v>0</v>
      </c>
      <c r="H648" s="58">
        <f>IF(E648="",0,IFERROR(VLOOKUP(E648,档案费管理台账!$D$4:$H$1000,5,0),0))</f>
        <v>0</v>
      </c>
      <c r="I648" s="57"/>
      <c r="J648" s="57"/>
      <c r="K648" s="57"/>
      <c r="L648" s="57"/>
      <c r="M648" s="58" t="str">
        <f t="shared" si="70"/>
        <v/>
      </c>
      <c r="N648" s="73"/>
    </row>
    <row r="649" spans="1:14">
      <c r="A649" s="97" t="str">
        <f t="shared" si="68"/>
        <v/>
      </c>
      <c r="B649" s="98" t="str">
        <f t="shared" si="67"/>
        <v/>
      </c>
      <c r="C649" s="141"/>
      <c r="D649" s="137"/>
      <c r="E649" s="100"/>
      <c r="F649" s="57"/>
      <c r="G649" s="58">
        <f t="shared" si="69"/>
        <v>0</v>
      </c>
      <c r="H649" s="58">
        <f>IF(E649="",0,IFERROR(VLOOKUP(E649,档案费管理台账!$D$4:$H$1000,5,0),0))</f>
        <v>0</v>
      </c>
      <c r="I649" s="57"/>
      <c r="J649" s="57"/>
      <c r="K649" s="57"/>
      <c r="L649" s="57"/>
      <c r="M649" s="58" t="str">
        <f t="shared" si="70"/>
        <v/>
      </c>
      <c r="N649" s="73"/>
    </row>
    <row r="650" spans="1:14">
      <c r="A650" s="97" t="str">
        <f t="shared" si="68"/>
        <v/>
      </c>
      <c r="B650" s="98" t="str">
        <f t="shared" si="67"/>
        <v/>
      </c>
      <c r="C650" s="141"/>
      <c r="D650" s="137"/>
      <c r="E650" s="100"/>
      <c r="F650" s="57"/>
      <c r="G650" s="58">
        <f t="shared" si="69"/>
        <v>0</v>
      </c>
      <c r="H650" s="58">
        <f>IF(E650="",0,IFERROR(VLOOKUP(E650,档案费管理台账!$D$4:$H$1000,5,0),0))</f>
        <v>0</v>
      </c>
      <c r="I650" s="57"/>
      <c r="J650" s="57"/>
      <c r="K650" s="57"/>
      <c r="L650" s="57"/>
      <c r="M650" s="58" t="str">
        <f t="shared" si="70"/>
        <v/>
      </c>
      <c r="N650" s="73"/>
    </row>
    <row r="651" spans="1:14">
      <c r="A651" s="97" t="str">
        <f t="shared" si="68"/>
        <v/>
      </c>
      <c r="B651" s="98" t="str">
        <f t="shared" si="67"/>
        <v/>
      </c>
      <c r="C651" s="141"/>
      <c r="D651" s="137"/>
      <c r="E651" s="100"/>
      <c r="F651" s="57"/>
      <c r="G651" s="58">
        <f t="shared" si="69"/>
        <v>0</v>
      </c>
      <c r="H651" s="58">
        <f>IF(E651="",0,IFERROR(VLOOKUP(E651,档案费管理台账!$D$4:$H$1000,5,0),0))</f>
        <v>0</v>
      </c>
      <c r="I651" s="57"/>
      <c r="J651" s="57"/>
      <c r="K651" s="57"/>
      <c r="L651" s="57"/>
      <c r="M651" s="58" t="str">
        <f t="shared" si="70"/>
        <v/>
      </c>
      <c r="N651" s="73"/>
    </row>
    <row r="652" spans="1:14">
      <c r="A652" s="97" t="str">
        <f t="shared" si="68"/>
        <v/>
      </c>
      <c r="B652" s="98" t="str">
        <f t="shared" si="67"/>
        <v/>
      </c>
      <c r="C652" s="141"/>
      <c r="D652" s="137"/>
      <c r="E652" s="100"/>
      <c r="F652" s="57"/>
      <c r="G652" s="58">
        <f t="shared" si="69"/>
        <v>0</v>
      </c>
      <c r="H652" s="58">
        <f>IF(E652="",0,IFERROR(VLOOKUP(E652,档案费管理台账!$D$4:$H$1000,5,0),0))</f>
        <v>0</v>
      </c>
      <c r="I652" s="57"/>
      <c r="J652" s="57"/>
      <c r="K652" s="57"/>
      <c r="L652" s="57"/>
      <c r="M652" s="58" t="str">
        <f t="shared" si="70"/>
        <v/>
      </c>
      <c r="N652" s="73"/>
    </row>
    <row r="653" spans="1:14">
      <c r="A653" s="97" t="str">
        <f t="shared" si="68"/>
        <v/>
      </c>
      <c r="B653" s="98" t="str">
        <f t="shared" si="67"/>
        <v/>
      </c>
      <c r="C653" s="141"/>
      <c r="D653" s="137"/>
      <c r="E653" s="100"/>
      <c r="F653" s="57"/>
      <c r="G653" s="58">
        <f t="shared" si="69"/>
        <v>0</v>
      </c>
      <c r="H653" s="58">
        <f>IF(E653="",0,IFERROR(VLOOKUP(E653,档案费管理台账!$D$4:$H$1000,5,0),0))</f>
        <v>0</v>
      </c>
      <c r="I653" s="57"/>
      <c r="J653" s="57"/>
      <c r="K653" s="57"/>
      <c r="L653" s="57"/>
      <c r="M653" s="58" t="str">
        <f t="shared" si="70"/>
        <v/>
      </c>
      <c r="N653" s="73"/>
    </row>
    <row r="654" spans="1:14">
      <c r="A654" s="97" t="str">
        <f t="shared" si="68"/>
        <v/>
      </c>
      <c r="B654" s="98" t="str">
        <f t="shared" si="67"/>
        <v/>
      </c>
      <c r="C654" s="141"/>
      <c r="D654" s="137"/>
      <c r="E654" s="100"/>
      <c r="F654" s="57"/>
      <c r="G654" s="58">
        <f t="shared" si="69"/>
        <v>0</v>
      </c>
      <c r="H654" s="58">
        <f>IF(E654="",0,IFERROR(VLOOKUP(E654,档案费管理台账!$D$4:$H$1000,5,0),0))</f>
        <v>0</v>
      </c>
      <c r="I654" s="57"/>
      <c r="J654" s="57"/>
      <c r="K654" s="57"/>
      <c r="L654" s="57"/>
      <c r="M654" s="58" t="str">
        <f t="shared" si="70"/>
        <v/>
      </c>
      <c r="N654" s="73"/>
    </row>
    <row r="655" spans="1:14">
      <c r="A655" s="97" t="str">
        <f t="shared" si="68"/>
        <v/>
      </c>
      <c r="B655" s="98" t="str">
        <f t="shared" si="67"/>
        <v/>
      </c>
      <c r="C655" s="141"/>
      <c r="D655" s="137"/>
      <c r="E655" s="100"/>
      <c r="F655" s="57"/>
      <c r="G655" s="58">
        <f t="shared" si="69"/>
        <v>0</v>
      </c>
      <c r="H655" s="58">
        <f>IF(E655="",0,IFERROR(VLOOKUP(E655,档案费管理台账!$D$4:$H$1000,5,0),0))</f>
        <v>0</v>
      </c>
      <c r="I655" s="57"/>
      <c r="J655" s="57"/>
      <c r="K655" s="57"/>
      <c r="L655" s="57"/>
      <c r="M655" s="58" t="str">
        <f t="shared" si="70"/>
        <v/>
      </c>
      <c r="N655" s="73"/>
    </row>
    <row r="656" spans="1:14">
      <c r="A656" s="97" t="str">
        <f t="shared" si="68"/>
        <v/>
      </c>
      <c r="B656" s="98" t="str">
        <f t="shared" si="67"/>
        <v/>
      </c>
      <c r="C656" s="141"/>
      <c r="D656" s="137"/>
      <c r="E656" s="100"/>
      <c r="F656" s="57"/>
      <c r="G656" s="58">
        <f t="shared" si="69"/>
        <v>0</v>
      </c>
      <c r="H656" s="58">
        <f>IF(E656="",0,IFERROR(VLOOKUP(E656,档案费管理台账!$D$4:$H$1000,5,0),0))</f>
        <v>0</v>
      </c>
      <c r="I656" s="57"/>
      <c r="J656" s="57"/>
      <c r="K656" s="57"/>
      <c r="L656" s="57"/>
      <c r="M656" s="58" t="str">
        <f t="shared" si="70"/>
        <v/>
      </c>
      <c r="N656" s="73"/>
    </row>
    <row r="657" spans="1:14">
      <c r="A657" s="97" t="str">
        <f t="shared" si="68"/>
        <v/>
      </c>
      <c r="B657" s="98" t="str">
        <f t="shared" si="67"/>
        <v/>
      </c>
      <c r="C657" s="141"/>
      <c r="D657" s="137"/>
      <c r="E657" s="100"/>
      <c r="F657" s="57"/>
      <c r="G657" s="58">
        <f t="shared" si="69"/>
        <v>0</v>
      </c>
      <c r="H657" s="58">
        <f>IF(E657="",0,IFERROR(VLOOKUP(E657,档案费管理台账!$D$4:$H$1000,5,0),0))</f>
        <v>0</v>
      </c>
      <c r="I657" s="57"/>
      <c r="J657" s="57"/>
      <c r="K657" s="57"/>
      <c r="L657" s="57"/>
      <c r="M657" s="58" t="str">
        <f t="shared" si="70"/>
        <v/>
      </c>
      <c r="N657" s="73"/>
    </row>
    <row r="658" spans="1:14">
      <c r="A658" s="97" t="str">
        <f t="shared" si="68"/>
        <v/>
      </c>
      <c r="B658" s="98" t="str">
        <f t="shared" si="67"/>
        <v/>
      </c>
      <c r="C658" s="141"/>
      <c r="D658" s="137"/>
      <c r="E658" s="100"/>
      <c r="F658" s="57"/>
      <c r="G658" s="58">
        <f t="shared" si="69"/>
        <v>0</v>
      </c>
      <c r="H658" s="58">
        <f>IF(E658="",0,IFERROR(VLOOKUP(E658,档案费管理台账!$D$4:$H$1000,5,0),0))</f>
        <v>0</v>
      </c>
      <c r="I658" s="57"/>
      <c r="J658" s="57"/>
      <c r="K658" s="57"/>
      <c r="L658" s="57"/>
      <c r="M658" s="58" t="str">
        <f t="shared" si="70"/>
        <v/>
      </c>
      <c r="N658" s="73"/>
    </row>
    <row r="659" spans="1:14">
      <c r="A659" s="97" t="str">
        <f t="shared" si="68"/>
        <v/>
      </c>
      <c r="B659" s="98" t="str">
        <f t="shared" si="67"/>
        <v/>
      </c>
      <c r="C659" s="141"/>
      <c r="D659" s="137"/>
      <c r="E659" s="100"/>
      <c r="F659" s="57"/>
      <c r="G659" s="58">
        <f t="shared" si="69"/>
        <v>0</v>
      </c>
      <c r="H659" s="58">
        <f>IF(E659="",0,IFERROR(VLOOKUP(E659,档案费管理台账!$D$4:$H$1000,5,0),0))</f>
        <v>0</v>
      </c>
      <c r="I659" s="57"/>
      <c r="J659" s="57"/>
      <c r="K659" s="57"/>
      <c r="L659" s="57"/>
      <c r="M659" s="58" t="str">
        <f t="shared" si="70"/>
        <v/>
      </c>
      <c r="N659" s="73"/>
    </row>
    <row r="660" spans="1:14">
      <c r="A660" s="97" t="str">
        <f t="shared" si="68"/>
        <v/>
      </c>
      <c r="B660" s="98" t="str">
        <f t="shared" si="67"/>
        <v/>
      </c>
      <c r="C660" s="141"/>
      <c r="D660" s="137"/>
      <c r="E660" s="100"/>
      <c r="F660" s="57"/>
      <c r="G660" s="58">
        <f t="shared" si="69"/>
        <v>0</v>
      </c>
      <c r="H660" s="58">
        <f>IF(E660="",0,IFERROR(VLOOKUP(E660,档案费管理台账!$D$4:$H$1000,5,0),0))</f>
        <v>0</v>
      </c>
      <c r="I660" s="57"/>
      <c r="J660" s="57"/>
      <c r="K660" s="57"/>
      <c r="L660" s="57"/>
      <c r="M660" s="58" t="str">
        <f t="shared" si="70"/>
        <v/>
      </c>
      <c r="N660" s="73"/>
    </row>
    <row r="661" spans="1:14">
      <c r="A661" s="97" t="str">
        <f t="shared" si="68"/>
        <v/>
      </c>
      <c r="B661" s="98" t="str">
        <f t="shared" si="67"/>
        <v/>
      </c>
      <c r="C661" s="141"/>
      <c r="D661" s="137"/>
      <c r="E661" s="100"/>
      <c r="F661" s="57"/>
      <c r="G661" s="58">
        <f t="shared" si="69"/>
        <v>0</v>
      </c>
      <c r="H661" s="58">
        <f>IF(E661="",0,IFERROR(VLOOKUP(E661,档案费管理台账!$D$4:$H$1000,5,0),0))</f>
        <v>0</v>
      </c>
      <c r="I661" s="57"/>
      <c r="J661" s="57"/>
      <c r="K661" s="57"/>
      <c r="L661" s="57"/>
      <c r="M661" s="58" t="str">
        <f t="shared" si="70"/>
        <v/>
      </c>
      <c r="N661" s="73"/>
    </row>
    <row r="662" spans="1:14">
      <c r="A662" s="97" t="str">
        <f t="shared" si="68"/>
        <v/>
      </c>
      <c r="B662" s="98" t="str">
        <f t="shared" si="67"/>
        <v/>
      </c>
      <c r="C662" s="141"/>
      <c r="D662" s="137"/>
      <c r="E662" s="100"/>
      <c r="F662" s="57"/>
      <c r="G662" s="58">
        <f t="shared" si="69"/>
        <v>0</v>
      </c>
      <c r="H662" s="58">
        <f>IF(E662="",0,IFERROR(VLOOKUP(E662,档案费管理台账!$D$4:$H$1000,5,0),0))</f>
        <v>0</v>
      </c>
      <c r="I662" s="57"/>
      <c r="J662" s="57"/>
      <c r="K662" s="57"/>
      <c r="L662" s="57"/>
      <c r="M662" s="58" t="str">
        <f t="shared" si="70"/>
        <v/>
      </c>
      <c r="N662" s="73"/>
    </row>
    <row r="663" spans="1:14">
      <c r="A663" s="97" t="str">
        <f t="shared" si="68"/>
        <v/>
      </c>
      <c r="B663" s="98" t="str">
        <f t="shared" si="67"/>
        <v/>
      </c>
      <c r="C663" s="141"/>
      <c r="D663" s="137"/>
      <c r="E663" s="100"/>
      <c r="F663" s="57"/>
      <c r="G663" s="58">
        <f t="shared" si="69"/>
        <v>0</v>
      </c>
      <c r="H663" s="58">
        <f>IF(E663="",0,IFERROR(VLOOKUP(E663,档案费管理台账!$D$4:$H$1000,5,0),0))</f>
        <v>0</v>
      </c>
      <c r="I663" s="57"/>
      <c r="J663" s="57"/>
      <c r="K663" s="57"/>
      <c r="L663" s="57"/>
      <c r="M663" s="58" t="str">
        <f t="shared" si="70"/>
        <v/>
      </c>
      <c r="N663" s="73"/>
    </row>
    <row r="664" spans="1:14">
      <c r="A664" s="97" t="str">
        <f t="shared" si="68"/>
        <v/>
      </c>
      <c r="B664" s="98" t="str">
        <f t="shared" si="67"/>
        <v/>
      </c>
      <c r="C664" s="141"/>
      <c r="D664" s="137"/>
      <c r="E664" s="100"/>
      <c r="F664" s="57"/>
      <c r="G664" s="58">
        <f t="shared" si="69"/>
        <v>0</v>
      </c>
      <c r="H664" s="58">
        <f>IF(E664="",0,IFERROR(VLOOKUP(E664,档案费管理台账!$D$4:$H$1000,5,0),0))</f>
        <v>0</v>
      </c>
      <c r="I664" s="57"/>
      <c r="J664" s="57"/>
      <c r="K664" s="57"/>
      <c r="L664" s="57"/>
      <c r="M664" s="58" t="str">
        <f t="shared" si="70"/>
        <v/>
      </c>
      <c r="N664" s="73"/>
    </row>
    <row r="665" spans="1:14">
      <c r="A665" s="97" t="str">
        <f t="shared" si="68"/>
        <v/>
      </c>
      <c r="B665" s="98" t="str">
        <f t="shared" si="67"/>
        <v/>
      </c>
      <c r="C665" s="141"/>
      <c r="D665" s="137"/>
      <c r="E665" s="100"/>
      <c r="F665" s="57"/>
      <c r="G665" s="58">
        <f t="shared" si="69"/>
        <v>0</v>
      </c>
      <c r="H665" s="58">
        <f>IF(E665="",0,IFERROR(VLOOKUP(E665,档案费管理台账!$D$4:$H$1000,5,0),0))</f>
        <v>0</v>
      </c>
      <c r="I665" s="57"/>
      <c r="J665" s="57"/>
      <c r="K665" s="57"/>
      <c r="L665" s="57"/>
      <c r="M665" s="58" t="str">
        <f t="shared" si="70"/>
        <v/>
      </c>
      <c r="N665" s="73"/>
    </row>
    <row r="666" spans="1:14">
      <c r="A666" s="97" t="str">
        <f t="shared" si="68"/>
        <v/>
      </c>
      <c r="B666" s="98" t="str">
        <f t="shared" si="67"/>
        <v/>
      </c>
      <c r="C666" s="141"/>
      <c r="D666" s="137"/>
      <c r="E666" s="100"/>
      <c r="F666" s="57"/>
      <c r="G666" s="58">
        <f t="shared" si="69"/>
        <v>0</v>
      </c>
      <c r="H666" s="58">
        <f>IF(E666="",0,IFERROR(VLOOKUP(E666,档案费管理台账!$D$4:$H$1000,5,0),0))</f>
        <v>0</v>
      </c>
      <c r="I666" s="57"/>
      <c r="J666" s="57"/>
      <c r="K666" s="57"/>
      <c r="L666" s="57"/>
      <c r="M666" s="58" t="str">
        <f t="shared" si="70"/>
        <v/>
      </c>
      <c r="N666" s="73"/>
    </row>
    <row r="667" spans="1:14">
      <c r="A667" s="97" t="str">
        <f t="shared" si="68"/>
        <v/>
      </c>
      <c r="B667" s="98" t="str">
        <f t="shared" si="67"/>
        <v/>
      </c>
      <c r="C667" s="141"/>
      <c r="D667" s="137"/>
      <c r="E667" s="100"/>
      <c r="F667" s="57"/>
      <c r="G667" s="58">
        <f t="shared" si="69"/>
        <v>0</v>
      </c>
      <c r="H667" s="58">
        <f>IF(E667="",0,IFERROR(VLOOKUP(E667,档案费管理台账!$D$4:$H$1000,5,0),0))</f>
        <v>0</v>
      </c>
      <c r="I667" s="57"/>
      <c r="J667" s="57"/>
      <c r="K667" s="57"/>
      <c r="L667" s="57"/>
      <c r="M667" s="58" t="str">
        <f t="shared" si="70"/>
        <v/>
      </c>
      <c r="N667" s="73"/>
    </row>
    <row r="668" spans="1:14">
      <c r="A668" s="97" t="str">
        <f t="shared" si="68"/>
        <v/>
      </c>
      <c r="B668" s="98" t="str">
        <f t="shared" si="67"/>
        <v/>
      </c>
      <c r="C668" s="141"/>
      <c r="D668" s="137"/>
      <c r="E668" s="100"/>
      <c r="F668" s="57"/>
      <c r="G668" s="58">
        <f t="shared" si="69"/>
        <v>0</v>
      </c>
      <c r="H668" s="58">
        <f>IF(E668="",0,IFERROR(VLOOKUP(E668,档案费管理台账!$D$4:$H$1000,5,0),0))</f>
        <v>0</v>
      </c>
      <c r="I668" s="57"/>
      <c r="J668" s="57"/>
      <c r="K668" s="57"/>
      <c r="L668" s="57"/>
      <c r="M668" s="58" t="str">
        <f t="shared" si="70"/>
        <v/>
      </c>
      <c r="N668" s="73"/>
    </row>
    <row r="669" spans="1:14">
      <c r="A669" s="97" t="str">
        <f t="shared" si="68"/>
        <v/>
      </c>
      <c r="B669" s="98" t="str">
        <f t="shared" si="67"/>
        <v/>
      </c>
      <c r="C669" s="141"/>
      <c r="D669" s="137"/>
      <c r="E669" s="100"/>
      <c r="F669" s="57"/>
      <c r="G669" s="58">
        <f t="shared" si="69"/>
        <v>0</v>
      </c>
      <c r="H669" s="58">
        <f>IF(E669="",0,IFERROR(VLOOKUP(E669,档案费管理台账!$D$4:$H$1000,5,0),0))</f>
        <v>0</v>
      </c>
      <c r="I669" s="57"/>
      <c r="J669" s="57"/>
      <c r="K669" s="57"/>
      <c r="L669" s="57"/>
      <c r="M669" s="58" t="str">
        <f t="shared" si="70"/>
        <v/>
      </c>
      <c r="N669" s="73"/>
    </row>
    <row r="670" spans="1:14">
      <c r="A670" s="97" t="str">
        <f t="shared" si="68"/>
        <v/>
      </c>
      <c r="B670" s="98" t="str">
        <f t="shared" si="67"/>
        <v/>
      </c>
      <c r="C670" s="141"/>
      <c r="D670" s="137"/>
      <c r="E670" s="100"/>
      <c r="F670" s="57"/>
      <c r="G670" s="58">
        <f t="shared" si="69"/>
        <v>0</v>
      </c>
      <c r="H670" s="58">
        <f>IF(E670="",0,IFERROR(VLOOKUP(E670,档案费管理台账!$D$4:$H$1000,5,0),0))</f>
        <v>0</v>
      </c>
      <c r="I670" s="57"/>
      <c r="J670" s="57"/>
      <c r="K670" s="57"/>
      <c r="L670" s="57"/>
      <c r="M670" s="58" t="str">
        <f t="shared" si="70"/>
        <v/>
      </c>
      <c r="N670" s="73"/>
    </row>
    <row r="671" spans="1:14">
      <c r="A671" s="97" t="str">
        <f t="shared" si="68"/>
        <v/>
      </c>
      <c r="B671" s="98" t="str">
        <f t="shared" si="67"/>
        <v/>
      </c>
      <c r="C671" s="141"/>
      <c r="D671" s="137"/>
      <c r="E671" s="100"/>
      <c r="F671" s="57"/>
      <c r="G671" s="58">
        <f t="shared" si="69"/>
        <v>0</v>
      </c>
      <c r="H671" s="58">
        <f>IF(E671="",0,IFERROR(VLOOKUP(E671,档案费管理台账!$D$4:$H$1000,5,0),0))</f>
        <v>0</v>
      </c>
      <c r="I671" s="57"/>
      <c r="J671" s="57"/>
      <c r="K671" s="57"/>
      <c r="L671" s="57"/>
      <c r="M671" s="58" t="str">
        <f t="shared" si="70"/>
        <v/>
      </c>
      <c r="N671" s="73"/>
    </row>
    <row r="672" spans="1:14">
      <c r="A672" s="97" t="str">
        <f t="shared" si="68"/>
        <v/>
      </c>
      <c r="B672" s="98" t="str">
        <f t="shared" si="67"/>
        <v/>
      </c>
      <c r="C672" s="141"/>
      <c r="D672" s="137"/>
      <c r="E672" s="100"/>
      <c r="F672" s="57"/>
      <c r="G672" s="58">
        <f t="shared" si="69"/>
        <v>0</v>
      </c>
      <c r="H672" s="58">
        <f>IF(E672="",0,IFERROR(VLOOKUP(E672,档案费管理台账!$D$4:$H$1000,5,0),0))</f>
        <v>0</v>
      </c>
      <c r="I672" s="57"/>
      <c r="J672" s="57"/>
      <c r="K672" s="57"/>
      <c r="L672" s="57"/>
      <c r="M672" s="58" t="str">
        <f t="shared" si="70"/>
        <v/>
      </c>
      <c r="N672" s="73"/>
    </row>
    <row r="673" spans="1:14">
      <c r="A673" s="97" t="str">
        <f t="shared" si="68"/>
        <v/>
      </c>
      <c r="B673" s="98" t="str">
        <f t="shared" si="67"/>
        <v/>
      </c>
      <c r="C673" s="141"/>
      <c r="D673" s="137"/>
      <c r="E673" s="100"/>
      <c r="F673" s="57"/>
      <c r="G673" s="58">
        <f t="shared" si="69"/>
        <v>0</v>
      </c>
      <c r="H673" s="58">
        <f>IF(E673="",0,IFERROR(VLOOKUP(E673,档案费管理台账!$D$4:$H$1000,5,0),0))</f>
        <v>0</v>
      </c>
      <c r="I673" s="57"/>
      <c r="J673" s="57"/>
      <c r="K673" s="57"/>
      <c r="L673" s="57"/>
      <c r="M673" s="58" t="str">
        <f t="shared" si="70"/>
        <v/>
      </c>
      <c r="N673" s="73"/>
    </row>
    <row r="674" spans="1:14">
      <c r="A674" s="97" t="str">
        <f t="shared" si="68"/>
        <v/>
      </c>
      <c r="B674" s="98" t="str">
        <f t="shared" si="67"/>
        <v/>
      </c>
      <c r="C674" s="141"/>
      <c r="D674" s="137"/>
      <c r="E674" s="100"/>
      <c r="F674" s="57"/>
      <c r="G674" s="58">
        <f t="shared" si="69"/>
        <v>0</v>
      </c>
      <c r="H674" s="58">
        <f>IF(E674="",0,IFERROR(VLOOKUP(E674,档案费管理台账!$D$4:$H$1000,5,0),0))</f>
        <v>0</v>
      </c>
      <c r="I674" s="57"/>
      <c r="J674" s="57"/>
      <c r="K674" s="57"/>
      <c r="L674" s="57"/>
      <c r="M674" s="58" t="str">
        <f t="shared" si="70"/>
        <v/>
      </c>
      <c r="N674" s="73"/>
    </row>
    <row r="675" spans="1:14">
      <c r="A675" s="97" t="str">
        <f t="shared" si="68"/>
        <v/>
      </c>
      <c r="B675" s="98" t="str">
        <f t="shared" si="67"/>
        <v/>
      </c>
      <c r="C675" s="141"/>
      <c r="D675" s="137"/>
      <c r="E675" s="100"/>
      <c r="F675" s="57"/>
      <c r="G675" s="58">
        <f t="shared" si="69"/>
        <v>0</v>
      </c>
      <c r="H675" s="58">
        <f>IF(E675="",0,IFERROR(VLOOKUP(E675,档案费管理台账!$D$4:$H$1000,5,0),0))</f>
        <v>0</v>
      </c>
      <c r="I675" s="57"/>
      <c r="J675" s="57"/>
      <c r="K675" s="57"/>
      <c r="L675" s="57"/>
      <c r="M675" s="58" t="str">
        <f t="shared" si="70"/>
        <v/>
      </c>
      <c r="N675" s="73"/>
    </row>
    <row r="676" spans="1:14">
      <c r="A676" s="97" t="str">
        <f t="shared" si="68"/>
        <v/>
      </c>
      <c r="B676" s="98" t="str">
        <f t="shared" si="67"/>
        <v/>
      </c>
      <c r="C676" s="141"/>
      <c r="D676" s="137"/>
      <c r="E676" s="100"/>
      <c r="F676" s="57"/>
      <c r="G676" s="58">
        <f t="shared" si="69"/>
        <v>0</v>
      </c>
      <c r="H676" s="58">
        <f>IF(E676="",0,IFERROR(VLOOKUP(E676,档案费管理台账!$D$4:$H$1000,5,0),0))</f>
        <v>0</v>
      </c>
      <c r="I676" s="57"/>
      <c r="J676" s="57"/>
      <c r="K676" s="57"/>
      <c r="L676" s="57"/>
      <c r="M676" s="58" t="str">
        <f t="shared" si="70"/>
        <v/>
      </c>
      <c r="N676" s="73"/>
    </row>
    <row r="677" spans="1:14">
      <c r="A677" s="97" t="str">
        <f t="shared" si="68"/>
        <v/>
      </c>
      <c r="B677" s="98" t="str">
        <f t="shared" si="67"/>
        <v/>
      </c>
      <c r="C677" s="141"/>
      <c r="D677" s="137"/>
      <c r="E677" s="100"/>
      <c r="F677" s="57"/>
      <c r="G677" s="58">
        <f t="shared" si="69"/>
        <v>0</v>
      </c>
      <c r="H677" s="58">
        <f>IF(E677="",0,IFERROR(VLOOKUP(E677,档案费管理台账!$D$4:$H$1000,5,0),0))</f>
        <v>0</v>
      </c>
      <c r="I677" s="57"/>
      <c r="J677" s="57"/>
      <c r="K677" s="57"/>
      <c r="L677" s="57"/>
      <c r="M677" s="58" t="str">
        <f t="shared" si="70"/>
        <v/>
      </c>
      <c r="N677" s="73"/>
    </row>
    <row r="678" spans="1:14">
      <c r="A678" s="97" t="str">
        <f t="shared" si="68"/>
        <v/>
      </c>
      <c r="B678" s="98" t="str">
        <f t="shared" si="67"/>
        <v/>
      </c>
      <c r="C678" s="141"/>
      <c r="D678" s="137"/>
      <c r="E678" s="100"/>
      <c r="F678" s="57"/>
      <c r="G678" s="58">
        <f t="shared" si="69"/>
        <v>0</v>
      </c>
      <c r="H678" s="58">
        <f>IF(E678="",0,IFERROR(VLOOKUP(E678,档案费管理台账!$D$4:$H$1000,5,0),0))</f>
        <v>0</v>
      </c>
      <c r="I678" s="57"/>
      <c r="J678" s="57"/>
      <c r="K678" s="57"/>
      <c r="L678" s="57"/>
      <c r="M678" s="58" t="str">
        <f t="shared" si="70"/>
        <v/>
      </c>
      <c r="N678" s="73"/>
    </row>
    <row r="679" spans="1:14">
      <c r="A679" s="97" t="str">
        <f t="shared" si="68"/>
        <v/>
      </c>
      <c r="B679" s="98" t="str">
        <f t="shared" si="67"/>
        <v/>
      </c>
      <c r="C679" s="141"/>
      <c r="D679" s="137"/>
      <c r="E679" s="100"/>
      <c r="F679" s="57"/>
      <c r="G679" s="58">
        <f t="shared" si="69"/>
        <v>0</v>
      </c>
      <c r="H679" s="58">
        <f>IF(E679="",0,IFERROR(VLOOKUP(E679,档案费管理台账!$D$4:$H$1000,5,0),0))</f>
        <v>0</v>
      </c>
      <c r="I679" s="57"/>
      <c r="J679" s="57"/>
      <c r="K679" s="57"/>
      <c r="L679" s="57"/>
      <c r="M679" s="58" t="str">
        <f t="shared" si="70"/>
        <v/>
      </c>
      <c r="N679" s="73"/>
    </row>
    <row r="680" spans="1:14">
      <c r="A680" s="97" t="str">
        <f t="shared" si="68"/>
        <v/>
      </c>
      <c r="B680" s="98" t="str">
        <f t="shared" si="67"/>
        <v/>
      </c>
      <c r="C680" s="141"/>
      <c r="D680" s="137"/>
      <c r="E680" s="100"/>
      <c r="F680" s="57"/>
      <c r="G680" s="58">
        <f t="shared" si="69"/>
        <v>0</v>
      </c>
      <c r="H680" s="58">
        <f>IF(E680="",0,IFERROR(VLOOKUP(E680,档案费管理台账!$D$4:$H$1000,5,0),0))</f>
        <v>0</v>
      </c>
      <c r="I680" s="57"/>
      <c r="J680" s="57"/>
      <c r="K680" s="57"/>
      <c r="L680" s="57"/>
      <c r="M680" s="58" t="str">
        <f t="shared" si="70"/>
        <v/>
      </c>
      <c r="N680" s="73"/>
    </row>
    <row r="681" spans="1:14">
      <c r="A681" s="97" t="str">
        <f t="shared" si="68"/>
        <v/>
      </c>
      <c r="B681" s="98" t="str">
        <f t="shared" si="67"/>
        <v/>
      </c>
      <c r="C681" s="141"/>
      <c r="D681" s="137"/>
      <c r="E681" s="100"/>
      <c r="F681" s="57"/>
      <c r="G681" s="58">
        <f t="shared" si="69"/>
        <v>0</v>
      </c>
      <c r="H681" s="58">
        <f>IF(E681="",0,IFERROR(VLOOKUP(E681,档案费管理台账!$D$4:$H$1000,5,0),0))</f>
        <v>0</v>
      </c>
      <c r="I681" s="57"/>
      <c r="J681" s="57"/>
      <c r="K681" s="57"/>
      <c r="L681" s="57"/>
      <c r="M681" s="58" t="str">
        <f t="shared" si="70"/>
        <v/>
      </c>
      <c r="N681" s="73"/>
    </row>
    <row r="682" spans="1:14">
      <c r="A682" s="97" t="str">
        <f t="shared" si="68"/>
        <v/>
      </c>
      <c r="B682" s="98" t="str">
        <f t="shared" si="67"/>
        <v/>
      </c>
      <c r="C682" s="141"/>
      <c r="D682" s="137"/>
      <c r="E682" s="100"/>
      <c r="F682" s="57"/>
      <c r="G682" s="58">
        <f t="shared" si="69"/>
        <v>0</v>
      </c>
      <c r="H682" s="58">
        <f>IF(E682="",0,IFERROR(VLOOKUP(E682,档案费管理台账!$D$4:$H$1000,5,0),0))</f>
        <v>0</v>
      </c>
      <c r="I682" s="57"/>
      <c r="J682" s="57"/>
      <c r="K682" s="57"/>
      <c r="L682" s="57"/>
      <c r="M682" s="58" t="str">
        <f t="shared" si="70"/>
        <v/>
      </c>
      <c r="N682" s="73"/>
    </row>
    <row r="683" spans="1:14">
      <c r="A683" s="97" t="str">
        <f t="shared" si="68"/>
        <v/>
      </c>
      <c r="B683" s="98" t="str">
        <f t="shared" si="67"/>
        <v/>
      </c>
      <c r="C683" s="141"/>
      <c r="D683" s="137"/>
      <c r="E683" s="100"/>
      <c r="F683" s="57"/>
      <c r="G683" s="58">
        <f t="shared" si="69"/>
        <v>0</v>
      </c>
      <c r="H683" s="58">
        <f>IF(E683="",0,IFERROR(VLOOKUP(E683,档案费管理台账!$D$4:$H$1000,5,0),0))</f>
        <v>0</v>
      </c>
      <c r="I683" s="57"/>
      <c r="J683" s="57"/>
      <c r="K683" s="57"/>
      <c r="L683" s="57"/>
      <c r="M683" s="58" t="str">
        <f t="shared" si="70"/>
        <v/>
      </c>
      <c r="N683" s="73"/>
    </row>
    <row r="684" spans="1:14">
      <c r="A684" s="97" t="str">
        <f t="shared" si="68"/>
        <v/>
      </c>
      <c r="B684" s="98" t="str">
        <f t="shared" ref="B684:B747" si="71">IF(C684="","",MONTH(C684)&amp;"月")</f>
        <v/>
      </c>
      <c r="C684" s="141"/>
      <c r="D684" s="137"/>
      <c r="E684" s="100"/>
      <c r="F684" s="57"/>
      <c r="G684" s="58">
        <f t="shared" si="69"/>
        <v>0</v>
      </c>
      <c r="H684" s="58">
        <f>IF(E684="",0,IFERROR(VLOOKUP(E684,档案费管理台账!$D$4:$H$1000,5,0),0))</f>
        <v>0</v>
      </c>
      <c r="I684" s="57"/>
      <c r="J684" s="57"/>
      <c r="K684" s="57"/>
      <c r="L684" s="57"/>
      <c r="M684" s="58" t="str">
        <f t="shared" si="70"/>
        <v/>
      </c>
      <c r="N684" s="73"/>
    </row>
    <row r="685" spans="1:14">
      <c r="A685" s="97" t="str">
        <f t="shared" ref="A685:A748" si="72">IF(C685="","",ROW()-42)</f>
        <v/>
      </c>
      <c r="B685" s="98" t="str">
        <f t="shared" si="71"/>
        <v/>
      </c>
      <c r="C685" s="141"/>
      <c r="D685" s="137"/>
      <c r="E685" s="100"/>
      <c r="F685" s="57"/>
      <c r="G685" s="58">
        <f t="shared" ref="G685:G748" si="73">IF(F685="",0,F685*$K$41)</f>
        <v>0</v>
      </c>
      <c r="H685" s="58">
        <f>IF(E685="",0,IFERROR(VLOOKUP(E685,档案费管理台账!$D$4:$H$1000,5,0),0))</f>
        <v>0</v>
      </c>
      <c r="I685" s="57"/>
      <c r="J685" s="57"/>
      <c r="K685" s="57"/>
      <c r="L685" s="57"/>
      <c r="M685" s="58" t="str">
        <f t="shared" ref="M685:M748" si="74">IF(C685="","",ROUND(M684+G685-I685-J685-K685-L685-H685,2))</f>
        <v/>
      </c>
      <c r="N685" s="73"/>
    </row>
    <row r="686" spans="1:14">
      <c r="A686" s="97" t="str">
        <f t="shared" si="72"/>
        <v/>
      </c>
      <c r="B686" s="98" t="str">
        <f t="shared" si="71"/>
        <v/>
      </c>
      <c r="C686" s="141"/>
      <c r="D686" s="137"/>
      <c r="E686" s="100"/>
      <c r="F686" s="57"/>
      <c r="G686" s="58">
        <f t="shared" si="73"/>
        <v>0</v>
      </c>
      <c r="H686" s="58">
        <f>IF(E686="",0,IFERROR(VLOOKUP(E686,档案费管理台账!$D$4:$H$1000,5,0),0))</f>
        <v>0</v>
      </c>
      <c r="I686" s="57"/>
      <c r="J686" s="57"/>
      <c r="K686" s="57"/>
      <c r="L686" s="57"/>
      <c r="M686" s="58" t="str">
        <f t="shared" si="74"/>
        <v/>
      </c>
      <c r="N686" s="73"/>
    </row>
    <row r="687" spans="1:14">
      <c r="A687" s="97" t="str">
        <f t="shared" si="72"/>
        <v/>
      </c>
      <c r="B687" s="98" t="str">
        <f t="shared" si="71"/>
        <v/>
      </c>
      <c r="C687" s="141"/>
      <c r="D687" s="137"/>
      <c r="E687" s="100"/>
      <c r="F687" s="57"/>
      <c r="G687" s="58">
        <f t="shared" si="73"/>
        <v>0</v>
      </c>
      <c r="H687" s="58">
        <f>IF(E687="",0,IFERROR(VLOOKUP(E687,档案费管理台账!$D$4:$H$1000,5,0),0))</f>
        <v>0</v>
      </c>
      <c r="I687" s="57"/>
      <c r="J687" s="57"/>
      <c r="K687" s="57"/>
      <c r="L687" s="57"/>
      <c r="M687" s="58" t="str">
        <f t="shared" si="74"/>
        <v/>
      </c>
      <c r="N687" s="73"/>
    </row>
    <row r="688" spans="1:14">
      <c r="A688" s="97" t="str">
        <f t="shared" si="72"/>
        <v/>
      </c>
      <c r="B688" s="98" t="str">
        <f t="shared" si="71"/>
        <v/>
      </c>
      <c r="C688" s="141"/>
      <c r="D688" s="137"/>
      <c r="E688" s="100"/>
      <c r="F688" s="57"/>
      <c r="G688" s="58">
        <f t="shared" si="73"/>
        <v>0</v>
      </c>
      <c r="H688" s="58">
        <f>IF(E688="",0,IFERROR(VLOOKUP(E688,档案费管理台账!$D$4:$H$1000,5,0),0))</f>
        <v>0</v>
      </c>
      <c r="I688" s="57"/>
      <c r="J688" s="57"/>
      <c r="K688" s="57"/>
      <c r="L688" s="57"/>
      <c r="M688" s="58" t="str">
        <f t="shared" si="74"/>
        <v/>
      </c>
      <c r="N688" s="73"/>
    </row>
    <row r="689" spans="1:14">
      <c r="A689" s="97" t="str">
        <f t="shared" si="72"/>
        <v/>
      </c>
      <c r="B689" s="98" t="str">
        <f t="shared" si="71"/>
        <v/>
      </c>
      <c r="C689" s="141"/>
      <c r="D689" s="137"/>
      <c r="E689" s="100"/>
      <c r="F689" s="57"/>
      <c r="G689" s="58">
        <f t="shared" si="73"/>
        <v>0</v>
      </c>
      <c r="H689" s="58">
        <f>IF(E689="",0,IFERROR(VLOOKUP(E689,档案费管理台账!$D$4:$H$1000,5,0),0))</f>
        <v>0</v>
      </c>
      <c r="I689" s="57"/>
      <c r="J689" s="57"/>
      <c r="K689" s="57"/>
      <c r="L689" s="57"/>
      <c r="M689" s="58" t="str">
        <f t="shared" si="74"/>
        <v/>
      </c>
      <c r="N689" s="73"/>
    </row>
    <row r="690" spans="1:14">
      <c r="A690" s="97" t="str">
        <f t="shared" si="72"/>
        <v/>
      </c>
      <c r="B690" s="98" t="str">
        <f t="shared" si="71"/>
        <v/>
      </c>
      <c r="C690" s="141"/>
      <c r="D690" s="137"/>
      <c r="E690" s="100"/>
      <c r="F690" s="57"/>
      <c r="G690" s="58">
        <f t="shared" si="73"/>
        <v>0</v>
      </c>
      <c r="H690" s="58">
        <f>IF(E690="",0,IFERROR(VLOOKUP(E690,档案费管理台账!$D$4:$H$1000,5,0),0))</f>
        <v>0</v>
      </c>
      <c r="I690" s="57"/>
      <c r="J690" s="57"/>
      <c r="K690" s="57"/>
      <c r="L690" s="57"/>
      <c r="M690" s="58" t="str">
        <f t="shared" si="74"/>
        <v/>
      </c>
      <c r="N690" s="73"/>
    </row>
    <row r="691" spans="1:14">
      <c r="A691" s="97" t="str">
        <f t="shared" si="72"/>
        <v/>
      </c>
      <c r="B691" s="98" t="str">
        <f t="shared" si="71"/>
        <v/>
      </c>
      <c r="C691" s="141"/>
      <c r="D691" s="137"/>
      <c r="E691" s="100"/>
      <c r="F691" s="57"/>
      <c r="G691" s="58">
        <f t="shared" si="73"/>
        <v>0</v>
      </c>
      <c r="H691" s="58">
        <f>IF(E691="",0,IFERROR(VLOOKUP(E691,档案费管理台账!$D$4:$H$1000,5,0),0))</f>
        <v>0</v>
      </c>
      <c r="I691" s="57"/>
      <c r="J691" s="57"/>
      <c r="K691" s="57"/>
      <c r="L691" s="57"/>
      <c r="M691" s="58" t="str">
        <f t="shared" si="74"/>
        <v/>
      </c>
      <c r="N691" s="73"/>
    </row>
    <row r="692" spans="1:14">
      <c r="A692" s="97" t="str">
        <f t="shared" si="72"/>
        <v/>
      </c>
      <c r="B692" s="98" t="str">
        <f t="shared" si="71"/>
        <v/>
      </c>
      <c r="C692" s="141"/>
      <c r="D692" s="137"/>
      <c r="E692" s="100"/>
      <c r="F692" s="57"/>
      <c r="G692" s="58">
        <f t="shared" si="73"/>
        <v>0</v>
      </c>
      <c r="H692" s="58">
        <f>IF(E692="",0,IFERROR(VLOOKUP(E692,档案费管理台账!$D$4:$H$1000,5,0),0))</f>
        <v>0</v>
      </c>
      <c r="I692" s="57"/>
      <c r="J692" s="57"/>
      <c r="K692" s="57"/>
      <c r="L692" s="57"/>
      <c r="M692" s="58" t="str">
        <f t="shared" si="74"/>
        <v/>
      </c>
      <c r="N692" s="73"/>
    </row>
    <row r="693" spans="1:14">
      <c r="A693" s="97" t="str">
        <f t="shared" si="72"/>
        <v/>
      </c>
      <c r="B693" s="98" t="str">
        <f t="shared" si="71"/>
        <v/>
      </c>
      <c r="C693" s="141"/>
      <c r="D693" s="137"/>
      <c r="E693" s="100"/>
      <c r="F693" s="57"/>
      <c r="G693" s="58">
        <f t="shared" si="73"/>
        <v>0</v>
      </c>
      <c r="H693" s="58">
        <f>IF(E693="",0,IFERROR(VLOOKUP(E693,档案费管理台账!$D$4:$H$1000,5,0),0))</f>
        <v>0</v>
      </c>
      <c r="I693" s="57"/>
      <c r="J693" s="57"/>
      <c r="K693" s="57"/>
      <c r="L693" s="57"/>
      <c r="M693" s="58" t="str">
        <f t="shared" si="74"/>
        <v/>
      </c>
      <c r="N693" s="73"/>
    </row>
    <row r="694" spans="1:14">
      <c r="A694" s="97" t="str">
        <f t="shared" si="72"/>
        <v/>
      </c>
      <c r="B694" s="98" t="str">
        <f t="shared" si="71"/>
        <v/>
      </c>
      <c r="C694" s="141"/>
      <c r="D694" s="137"/>
      <c r="E694" s="100"/>
      <c r="F694" s="57"/>
      <c r="G694" s="58">
        <f t="shared" si="73"/>
        <v>0</v>
      </c>
      <c r="H694" s="58">
        <f>IF(E694="",0,IFERROR(VLOOKUP(E694,档案费管理台账!$D$4:$H$1000,5,0),0))</f>
        <v>0</v>
      </c>
      <c r="I694" s="57"/>
      <c r="J694" s="57"/>
      <c r="K694" s="57"/>
      <c r="L694" s="57"/>
      <c r="M694" s="58" t="str">
        <f t="shared" si="74"/>
        <v/>
      </c>
      <c r="N694" s="73"/>
    </row>
    <row r="695" spans="1:14">
      <c r="A695" s="97" t="str">
        <f t="shared" si="72"/>
        <v/>
      </c>
      <c r="B695" s="98" t="str">
        <f t="shared" si="71"/>
        <v/>
      </c>
      <c r="C695" s="141"/>
      <c r="D695" s="137"/>
      <c r="E695" s="100"/>
      <c r="F695" s="57"/>
      <c r="G695" s="58">
        <f t="shared" si="73"/>
        <v>0</v>
      </c>
      <c r="H695" s="58">
        <f>IF(E695="",0,IFERROR(VLOOKUP(E695,档案费管理台账!$D$4:$H$1000,5,0),0))</f>
        <v>0</v>
      </c>
      <c r="I695" s="57"/>
      <c r="J695" s="57"/>
      <c r="K695" s="57"/>
      <c r="L695" s="57"/>
      <c r="M695" s="58" t="str">
        <f t="shared" si="74"/>
        <v/>
      </c>
      <c r="N695" s="73"/>
    </row>
    <row r="696" spans="1:14">
      <c r="A696" s="97" t="str">
        <f t="shared" si="72"/>
        <v/>
      </c>
      <c r="B696" s="98" t="str">
        <f t="shared" si="71"/>
        <v/>
      </c>
      <c r="C696" s="141"/>
      <c r="D696" s="137"/>
      <c r="E696" s="100"/>
      <c r="F696" s="57"/>
      <c r="G696" s="58">
        <f t="shared" si="73"/>
        <v>0</v>
      </c>
      <c r="H696" s="58">
        <f>IF(E696="",0,IFERROR(VLOOKUP(E696,档案费管理台账!$D$4:$H$1000,5,0),0))</f>
        <v>0</v>
      </c>
      <c r="I696" s="57"/>
      <c r="J696" s="57"/>
      <c r="K696" s="57"/>
      <c r="L696" s="57"/>
      <c r="M696" s="58" t="str">
        <f t="shared" si="74"/>
        <v/>
      </c>
      <c r="N696" s="73"/>
    </row>
    <row r="697" spans="1:14">
      <c r="A697" s="97" t="str">
        <f t="shared" si="72"/>
        <v/>
      </c>
      <c r="B697" s="98" t="str">
        <f t="shared" si="71"/>
        <v/>
      </c>
      <c r="C697" s="141"/>
      <c r="D697" s="137"/>
      <c r="E697" s="100"/>
      <c r="F697" s="57"/>
      <c r="G697" s="58">
        <f t="shared" si="73"/>
        <v>0</v>
      </c>
      <c r="H697" s="58">
        <f>IF(E697="",0,IFERROR(VLOOKUP(E697,档案费管理台账!$D$4:$H$1000,5,0),0))</f>
        <v>0</v>
      </c>
      <c r="I697" s="57"/>
      <c r="J697" s="57"/>
      <c r="K697" s="57"/>
      <c r="L697" s="57"/>
      <c r="M697" s="58" t="str">
        <f t="shared" si="74"/>
        <v/>
      </c>
      <c r="N697" s="73"/>
    </row>
    <row r="698" spans="1:14">
      <c r="A698" s="97" t="str">
        <f t="shared" si="72"/>
        <v/>
      </c>
      <c r="B698" s="98" t="str">
        <f t="shared" si="71"/>
        <v/>
      </c>
      <c r="C698" s="141"/>
      <c r="D698" s="137"/>
      <c r="E698" s="100"/>
      <c r="F698" s="57"/>
      <c r="G698" s="58">
        <f t="shared" si="73"/>
        <v>0</v>
      </c>
      <c r="H698" s="58">
        <f>IF(E698="",0,IFERROR(VLOOKUP(E698,档案费管理台账!$D$4:$H$1000,5,0),0))</f>
        <v>0</v>
      </c>
      <c r="I698" s="57"/>
      <c r="J698" s="57"/>
      <c r="K698" s="57"/>
      <c r="L698" s="57"/>
      <c r="M698" s="58" t="str">
        <f t="shared" si="74"/>
        <v/>
      </c>
      <c r="N698" s="73"/>
    </row>
    <row r="699" spans="1:14">
      <c r="A699" s="97" t="str">
        <f t="shared" si="72"/>
        <v/>
      </c>
      <c r="B699" s="98" t="str">
        <f t="shared" si="71"/>
        <v/>
      </c>
      <c r="C699" s="141"/>
      <c r="D699" s="137"/>
      <c r="E699" s="100"/>
      <c r="F699" s="57"/>
      <c r="G699" s="58">
        <f t="shared" si="73"/>
        <v>0</v>
      </c>
      <c r="H699" s="58">
        <f>IF(E699="",0,IFERROR(VLOOKUP(E699,档案费管理台账!$D$4:$H$1000,5,0),0))</f>
        <v>0</v>
      </c>
      <c r="I699" s="57"/>
      <c r="J699" s="57"/>
      <c r="K699" s="57"/>
      <c r="L699" s="57"/>
      <c r="M699" s="58" t="str">
        <f t="shared" si="74"/>
        <v/>
      </c>
      <c r="N699" s="73"/>
    </row>
    <row r="700" spans="1:14">
      <c r="A700" s="97" t="str">
        <f t="shared" si="72"/>
        <v/>
      </c>
      <c r="B700" s="98" t="str">
        <f t="shared" si="71"/>
        <v/>
      </c>
      <c r="C700" s="141"/>
      <c r="D700" s="137"/>
      <c r="E700" s="100"/>
      <c r="F700" s="57"/>
      <c r="G700" s="58">
        <f t="shared" si="73"/>
        <v>0</v>
      </c>
      <c r="H700" s="58">
        <f>IF(E700="",0,IFERROR(VLOOKUP(E700,档案费管理台账!$D$4:$H$1000,5,0),0))</f>
        <v>0</v>
      </c>
      <c r="I700" s="57"/>
      <c r="J700" s="57"/>
      <c r="K700" s="57"/>
      <c r="L700" s="57"/>
      <c r="M700" s="58" t="str">
        <f t="shared" si="74"/>
        <v/>
      </c>
      <c r="N700" s="73"/>
    </row>
    <row r="701" spans="1:14">
      <c r="A701" s="97" t="str">
        <f t="shared" si="72"/>
        <v/>
      </c>
      <c r="B701" s="98" t="str">
        <f t="shared" si="71"/>
        <v/>
      </c>
      <c r="C701" s="141"/>
      <c r="D701" s="137"/>
      <c r="E701" s="100"/>
      <c r="F701" s="57"/>
      <c r="G701" s="58">
        <f t="shared" si="73"/>
        <v>0</v>
      </c>
      <c r="H701" s="58">
        <f>IF(E701="",0,IFERROR(VLOOKUP(E701,档案费管理台账!$D$4:$H$1000,5,0),0))</f>
        <v>0</v>
      </c>
      <c r="I701" s="57"/>
      <c r="J701" s="57"/>
      <c r="K701" s="57"/>
      <c r="L701" s="57"/>
      <c r="M701" s="58" t="str">
        <f t="shared" si="74"/>
        <v/>
      </c>
      <c r="N701" s="73"/>
    </row>
    <row r="702" spans="1:14">
      <c r="A702" s="97" t="str">
        <f t="shared" si="72"/>
        <v/>
      </c>
      <c r="B702" s="98" t="str">
        <f t="shared" si="71"/>
        <v/>
      </c>
      <c r="C702" s="141"/>
      <c r="D702" s="137"/>
      <c r="E702" s="100"/>
      <c r="F702" s="57"/>
      <c r="G702" s="58">
        <f t="shared" si="73"/>
        <v>0</v>
      </c>
      <c r="H702" s="58">
        <f>IF(E702="",0,IFERROR(VLOOKUP(E702,档案费管理台账!$D$4:$H$1000,5,0),0))</f>
        <v>0</v>
      </c>
      <c r="I702" s="57"/>
      <c r="J702" s="57"/>
      <c r="K702" s="57"/>
      <c r="L702" s="57"/>
      <c r="M702" s="58" t="str">
        <f t="shared" si="74"/>
        <v/>
      </c>
      <c r="N702" s="73"/>
    </row>
    <row r="703" spans="1:14">
      <c r="A703" s="97" t="str">
        <f t="shared" si="72"/>
        <v/>
      </c>
      <c r="B703" s="98" t="str">
        <f t="shared" si="71"/>
        <v/>
      </c>
      <c r="C703" s="141"/>
      <c r="D703" s="137"/>
      <c r="E703" s="100"/>
      <c r="F703" s="57"/>
      <c r="G703" s="58">
        <f t="shared" si="73"/>
        <v>0</v>
      </c>
      <c r="H703" s="58">
        <f>IF(E703="",0,IFERROR(VLOOKUP(E703,档案费管理台账!$D$4:$H$1000,5,0),0))</f>
        <v>0</v>
      </c>
      <c r="I703" s="57"/>
      <c r="J703" s="57"/>
      <c r="K703" s="57"/>
      <c r="L703" s="57"/>
      <c r="M703" s="58" t="str">
        <f t="shared" si="74"/>
        <v/>
      </c>
      <c r="N703" s="73"/>
    </row>
    <row r="704" spans="1:14">
      <c r="A704" s="97" t="str">
        <f t="shared" si="72"/>
        <v/>
      </c>
      <c r="B704" s="98" t="str">
        <f t="shared" si="71"/>
        <v/>
      </c>
      <c r="C704" s="141"/>
      <c r="D704" s="137"/>
      <c r="E704" s="100"/>
      <c r="F704" s="57"/>
      <c r="G704" s="58">
        <f t="shared" si="73"/>
        <v>0</v>
      </c>
      <c r="H704" s="58">
        <f>IF(E704="",0,IFERROR(VLOOKUP(E704,档案费管理台账!$D$4:$H$1000,5,0),0))</f>
        <v>0</v>
      </c>
      <c r="I704" s="57"/>
      <c r="J704" s="57"/>
      <c r="K704" s="57"/>
      <c r="L704" s="57"/>
      <c r="M704" s="58" t="str">
        <f t="shared" si="74"/>
        <v/>
      </c>
      <c r="N704" s="73"/>
    </row>
    <row r="705" spans="1:14">
      <c r="A705" s="97" t="str">
        <f t="shared" si="72"/>
        <v/>
      </c>
      <c r="B705" s="98" t="str">
        <f t="shared" si="71"/>
        <v/>
      </c>
      <c r="C705" s="141"/>
      <c r="D705" s="137"/>
      <c r="E705" s="100"/>
      <c r="F705" s="57"/>
      <c r="G705" s="58">
        <f t="shared" si="73"/>
        <v>0</v>
      </c>
      <c r="H705" s="58">
        <f>IF(E705="",0,IFERROR(VLOOKUP(E705,档案费管理台账!$D$4:$H$1000,5,0),0))</f>
        <v>0</v>
      </c>
      <c r="I705" s="57"/>
      <c r="J705" s="57"/>
      <c r="K705" s="57"/>
      <c r="L705" s="57"/>
      <c r="M705" s="58" t="str">
        <f t="shared" si="74"/>
        <v/>
      </c>
      <c r="N705" s="73"/>
    </row>
    <row r="706" spans="1:14">
      <c r="A706" s="97" t="str">
        <f t="shared" si="72"/>
        <v/>
      </c>
      <c r="B706" s="98" t="str">
        <f t="shared" si="71"/>
        <v/>
      </c>
      <c r="C706" s="141"/>
      <c r="D706" s="137"/>
      <c r="E706" s="100"/>
      <c r="F706" s="57"/>
      <c r="G706" s="58">
        <f t="shared" si="73"/>
        <v>0</v>
      </c>
      <c r="H706" s="58">
        <f>IF(E706="",0,IFERROR(VLOOKUP(E706,档案费管理台账!$D$4:$H$1000,5,0),0))</f>
        <v>0</v>
      </c>
      <c r="I706" s="57"/>
      <c r="J706" s="57"/>
      <c r="K706" s="57"/>
      <c r="L706" s="57"/>
      <c r="M706" s="58" t="str">
        <f t="shared" si="74"/>
        <v/>
      </c>
      <c r="N706" s="73"/>
    </row>
    <row r="707" spans="1:14">
      <c r="A707" s="97" t="str">
        <f t="shared" si="72"/>
        <v/>
      </c>
      <c r="B707" s="98" t="str">
        <f t="shared" si="71"/>
        <v/>
      </c>
      <c r="C707" s="141"/>
      <c r="D707" s="137"/>
      <c r="E707" s="100"/>
      <c r="F707" s="57"/>
      <c r="G707" s="58">
        <f t="shared" si="73"/>
        <v>0</v>
      </c>
      <c r="H707" s="58">
        <f>IF(E707="",0,IFERROR(VLOOKUP(E707,档案费管理台账!$D$4:$H$1000,5,0),0))</f>
        <v>0</v>
      </c>
      <c r="I707" s="57"/>
      <c r="J707" s="57"/>
      <c r="K707" s="57"/>
      <c r="L707" s="57"/>
      <c r="M707" s="58" t="str">
        <f t="shared" si="74"/>
        <v/>
      </c>
      <c r="N707" s="73"/>
    </row>
    <row r="708" spans="1:14">
      <c r="A708" s="97" t="str">
        <f t="shared" si="72"/>
        <v/>
      </c>
      <c r="B708" s="98" t="str">
        <f t="shared" si="71"/>
        <v/>
      </c>
      <c r="C708" s="141"/>
      <c r="D708" s="137"/>
      <c r="E708" s="100"/>
      <c r="F708" s="57"/>
      <c r="G708" s="58">
        <f t="shared" si="73"/>
        <v>0</v>
      </c>
      <c r="H708" s="58">
        <f>IF(E708="",0,IFERROR(VLOOKUP(E708,档案费管理台账!$D$4:$H$1000,5,0),0))</f>
        <v>0</v>
      </c>
      <c r="I708" s="57"/>
      <c r="J708" s="57"/>
      <c r="K708" s="57"/>
      <c r="L708" s="57"/>
      <c r="M708" s="58" t="str">
        <f t="shared" si="74"/>
        <v/>
      </c>
      <c r="N708" s="73"/>
    </row>
    <row r="709" spans="1:14">
      <c r="A709" s="97" t="str">
        <f t="shared" si="72"/>
        <v/>
      </c>
      <c r="B709" s="98" t="str">
        <f t="shared" si="71"/>
        <v/>
      </c>
      <c r="C709" s="141"/>
      <c r="D709" s="137"/>
      <c r="E709" s="100"/>
      <c r="F709" s="57"/>
      <c r="G709" s="58">
        <f t="shared" si="73"/>
        <v>0</v>
      </c>
      <c r="H709" s="58">
        <f>IF(E709="",0,IFERROR(VLOOKUP(E709,档案费管理台账!$D$4:$H$1000,5,0),0))</f>
        <v>0</v>
      </c>
      <c r="I709" s="57"/>
      <c r="J709" s="57"/>
      <c r="K709" s="57"/>
      <c r="L709" s="57"/>
      <c r="M709" s="58" t="str">
        <f t="shared" si="74"/>
        <v/>
      </c>
      <c r="N709" s="73"/>
    </row>
    <row r="710" spans="1:14">
      <c r="A710" s="97" t="str">
        <f t="shared" si="72"/>
        <v/>
      </c>
      <c r="B710" s="98" t="str">
        <f t="shared" si="71"/>
        <v/>
      </c>
      <c r="C710" s="141"/>
      <c r="D710" s="137"/>
      <c r="E710" s="100"/>
      <c r="F710" s="57"/>
      <c r="G710" s="58">
        <f t="shared" si="73"/>
        <v>0</v>
      </c>
      <c r="H710" s="58">
        <f>IF(E710="",0,IFERROR(VLOOKUP(E710,档案费管理台账!$D$4:$H$1000,5,0),0))</f>
        <v>0</v>
      </c>
      <c r="I710" s="57"/>
      <c r="J710" s="57"/>
      <c r="K710" s="57"/>
      <c r="L710" s="57"/>
      <c r="M710" s="58" t="str">
        <f t="shared" si="74"/>
        <v/>
      </c>
      <c r="N710" s="73"/>
    </row>
    <row r="711" spans="1:14">
      <c r="A711" s="97" t="str">
        <f t="shared" si="72"/>
        <v/>
      </c>
      <c r="B711" s="98" t="str">
        <f t="shared" si="71"/>
        <v/>
      </c>
      <c r="C711" s="141"/>
      <c r="D711" s="137"/>
      <c r="E711" s="100"/>
      <c r="F711" s="57"/>
      <c r="G711" s="58">
        <f t="shared" si="73"/>
        <v>0</v>
      </c>
      <c r="H711" s="58">
        <f>IF(E711="",0,IFERROR(VLOOKUP(E711,档案费管理台账!$D$4:$H$1000,5,0),0))</f>
        <v>0</v>
      </c>
      <c r="I711" s="57"/>
      <c r="J711" s="57"/>
      <c r="K711" s="57"/>
      <c r="L711" s="57"/>
      <c r="M711" s="58" t="str">
        <f t="shared" si="74"/>
        <v/>
      </c>
      <c r="N711" s="73"/>
    </row>
    <row r="712" spans="1:14">
      <c r="A712" s="97" t="str">
        <f t="shared" si="72"/>
        <v/>
      </c>
      <c r="B712" s="98" t="str">
        <f t="shared" si="71"/>
        <v/>
      </c>
      <c r="C712" s="141"/>
      <c r="D712" s="137"/>
      <c r="E712" s="100"/>
      <c r="F712" s="57"/>
      <c r="G712" s="58">
        <f t="shared" si="73"/>
        <v>0</v>
      </c>
      <c r="H712" s="58">
        <f>IF(E712="",0,IFERROR(VLOOKUP(E712,档案费管理台账!$D$4:$H$1000,5,0),0))</f>
        <v>0</v>
      </c>
      <c r="I712" s="57"/>
      <c r="J712" s="57"/>
      <c r="K712" s="57"/>
      <c r="L712" s="57"/>
      <c r="M712" s="58" t="str">
        <f t="shared" si="74"/>
        <v/>
      </c>
      <c r="N712" s="73"/>
    </row>
    <row r="713" spans="1:14">
      <c r="A713" s="97" t="str">
        <f t="shared" si="72"/>
        <v/>
      </c>
      <c r="B713" s="98" t="str">
        <f t="shared" si="71"/>
        <v/>
      </c>
      <c r="C713" s="141"/>
      <c r="D713" s="137"/>
      <c r="E713" s="100"/>
      <c r="F713" s="57"/>
      <c r="G713" s="58">
        <f t="shared" si="73"/>
        <v>0</v>
      </c>
      <c r="H713" s="58">
        <f>IF(E713="",0,IFERROR(VLOOKUP(E713,档案费管理台账!$D$4:$H$1000,5,0),0))</f>
        <v>0</v>
      </c>
      <c r="I713" s="57"/>
      <c r="J713" s="57"/>
      <c r="K713" s="57"/>
      <c r="L713" s="57"/>
      <c r="M713" s="58" t="str">
        <f t="shared" si="74"/>
        <v/>
      </c>
      <c r="N713" s="73"/>
    </row>
    <row r="714" spans="1:14">
      <c r="A714" s="97" t="str">
        <f t="shared" si="72"/>
        <v/>
      </c>
      <c r="B714" s="98" t="str">
        <f t="shared" si="71"/>
        <v/>
      </c>
      <c r="C714" s="141"/>
      <c r="D714" s="137"/>
      <c r="E714" s="100"/>
      <c r="F714" s="57"/>
      <c r="G714" s="58">
        <f t="shared" si="73"/>
        <v>0</v>
      </c>
      <c r="H714" s="58">
        <f>IF(E714="",0,IFERROR(VLOOKUP(E714,档案费管理台账!$D$4:$H$1000,5,0),0))</f>
        <v>0</v>
      </c>
      <c r="I714" s="57"/>
      <c r="J714" s="57"/>
      <c r="K714" s="57"/>
      <c r="L714" s="57"/>
      <c r="M714" s="58" t="str">
        <f t="shared" si="74"/>
        <v/>
      </c>
      <c r="N714" s="73"/>
    </row>
    <row r="715" spans="1:14">
      <c r="A715" s="97" t="str">
        <f t="shared" si="72"/>
        <v/>
      </c>
      <c r="B715" s="98" t="str">
        <f t="shared" si="71"/>
        <v/>
      </c>
      <c r="C715" s="141"/>
      <c r="D715" s="137"/>
      <c r="E715" s="100"/>
      <c r="F715" s="57"/>
      <c r="G715" s="58">
        <f t="shared" si="73"/>
        <v>0</v>
      </c>
      <c r="H715" s="58">
        <f>IF(E715="",0,IFERROR(VLOOKUP(E715,档案费管理台账!$D$4:$H$1000,5,0),0))</f>
        <v>0</v>
      </c>
      <c r="I715" s="57"/>
      <c r="J715" s="57"/>
      <c r="K715" s="57"/>
      <c r="L715" s="57"/>
      <c r="M715" s="58" t="str">
        <f t="shared" si="74"/>
        <v/>
      </c>
      <c r="N715" s="73"/>
    </row>
    <row r="716" spans="1:14">
      <c r="A716" s="97" t="str">
        <f t="shared" si="72"/>
        <v/>
      </c>
      <c r="B716" s="98" t="str">
        <f t="shared" si="71"/>
        <v/>
      </c>
      <c r="C716" s="141"/>
      <c r="D716" s="137"/>
      <c r="E716" s="100"/>
      <c r="F716" s="57"/>
      <c r="G716" s="58">
        <f t="shared" si="73"/>
        <v>0</v>
      </c>
      <c r="H716" s="58">
        <f>IF(E716="",0,IFERROR(VLOOKUP(E716,档案费管理台账!$D$4:$H$1000,5,0),0))</f>
        <v>0</v>
      </c>
      <c r="I716" s="57"/>
      <c r="J716" s="57"/>
      <c r="K716" s="57"/>
      <c r="L716" s="57"/>
      <c r="M716" s="58" t="str">
        <f t="shared" si="74"/>
        <v/>
      </c>
      <c r="N716" s="73"/>
    </row>
    <row r="717" spans="1:14">
      <c r="A717" s="97" t="str">
        <f t="shared" si="72"/>
        <v/>
      </c>
      <c r="B717" s="98" t="str">
        <f t="shared" si="71"/>
        <v/>
      </c>
      <c r="C717" s="141"/>
      <c r="D717" s="137"/>
      <c r="E717" s="100"/>
      <c r="F717" s="57"/>
      <c r="G717" s="58">
        <f t="shared" si="73"/>
        <v>0</v>
      </c>
      <c r="H717" s="58">
        <f>IF(E717="",0,IFERROR(VLOOKUP(E717,档案费管理台账!$D$4:$H$1000,5,0),0))</f>
        <v>0</v>
      </c>
      <c r="I717" s="57"/>
      <c r="J717" s="57"/>
      <c r="K717" s="57"/>
      <c r="L717" s="57"/>
      <c r="M717" s="58" t="str">
        <f t="shared" si="74"/>
        <v/>
      </c>
      <c r="N717" s="73"/>
    </row>
    <row r="718" spans="1:14">
      <c r="A718" s="97" t="str">
        <f t="shared" si="72"/>
        <v/>
      </c>
      <c r="B718" s="98" t="str">
        <f t="shared" si="71"/>
        <v/>
      </c>
      <c r="C718" s="141"/>
      <c r="D718" s="137"/>
      <c r="E718" s="100"/>
      <c r="F718" s="57"/>
      <c r="G718" s="58">
        <f t="shared" si="73"/>
        <v>0</v>
      </c>
      <c r="H718" s="58">
        <f>IF(E718="",0,IFERROR(VLOOKUP(E718,档案费管理台账!$D$4:$H$1000,5,0),0))</f>
        <v>0</v>
      </c>
      <c r="I718" s="57"/>
      <c r="J718" s="57"/>
      <c r="K718" s="57"/>
      <c r="L718" s="57"/>
      <c r="M718" s="58" t="str">
        <f t="shared" si="74"/>
        <v/>
      </c>
      <c r="N718" s="73"/>
    </row>
    <row r="719" spans="1:14">
      <c r="A719" s="97" t="str">
        <f t="shared" si="72"/>
        <v/>
      </c>
      <c r="B719" s="98" t="str">
        <f t="shared" si="71"/>
        <v/>
      </c>
      <c r="C719" s="141"/>
      <c r="D719" s="137"/>
      <c r="E719" s="100"/>
      <c r="F719" s="57"/>
      <c r="G719" s="58">
        <f t="shared" si="73"/>
        <v>0</v>
      </c>
      <c r="H719" s="58">
        <f>IF(E719="",0,IFERROR(VLOOKUP(E719,档案费管理台账!$D$4:$H$1000,5,0),0))</f>
        <v>0</v>
      </c>
      <c r="I719" s="57"/>
      <c r="J719" s="57"/>
      <c r="K719" s="57"/>
      <c r="L719" s="57"/>
      <c r="M719" s="58" t="str">
        <f t="shared" si="74"/>
        <v/>
      </c>
      <c r="N719" s="73"/>
    </row>
    <row r="720" spans="1:14">
      <c r="A720" s="97" t="str">
        <f t="shared" si="72"/>
        <v/>
      </c>
      <c r="B720" s="98" t="str">
        <f t="shared" si="71"/>
        <v/>
      </c>
      <c r="C720" s="141"/>
      <c r="D720" s="137"/>
      <c r="E720" s="100"/>
      <c r="F720" s="57"/>
      <c r="G720" s="58">
        <f t="shared" si="73"/>
        <v>0</v>
      </c>
      <c r="H720" s="58">
        <f>IF(E720="",0,IFERROR(VLOOKUP(E720,档案费管理台账!$D$4:$H$1000,5,0),0))</f>
        <v>0</v>
      </c>
      <c r="I720" s="57"/>
      <c r="J720" s="57"/>
      <c r="K720" s="57"/>
      <c r="L720" s="57"/>
      <c r="M720" s="58" t="str">
        <f t="shared" si="74"/>
        <v/>
      </c>
      <c r="N720" s="73"/>
    </row>
    <row r="721" spans="1:14">
      <c r="A721" s="97" t="str">
        <f t="shared" si="72"/>
        <v/>
      </c>
      <c r="B721" s="98" t="str">
        <f t="shared" si="71"/>
        <v/>
      </c>
      <c r="C721" s="141"/>
      <c r="D721" s="137"/>
      <c r="E721" s="100"/>
      <c r="F721" s="57"/>
      <c r="G721" s="58">
        <f t="shared" si="73"/>
        <v>0</v>
      </c>
      <c r="H721" s="58">
        <f>IF(E721="",0,IFERROR(VLOOKUP(E721,档案费管理台账!$D$4:$H$1000,5,0),0))</f>
        <v>0</v>
      </c>
      <c r="I721" s="57"/>
      <c r="J721" s="57"/>
      <c r="K721" s="57"/>
      <c r="L721" s="57"/>
      <c r="M721" s="58" t="str">
        <f t="shared" si="74"/>
        <v/>
      </c>
      <c r="N721" s="73"/>
    </row>
    <row r="722" spans="1:14">
      <c r="A722" s="97" t="str">
        <f t="shared" si="72"/>
        <v/>
      </c>
      <c r="B722" s="98" t="str">
        <f t="shared" si="71"/>
        <v/>
      </c>
      <c r="C722" s="141"/>
      <c r="D722" s="137"/>
      <c r="E722" s="100"/>
      <c r="F722" s="57"/>
      <c r="G722" s="58">
        <f t="shared" si="73"/>
        <v>0</v>
      </c>
      <c r="H722" s="58">
        <f>IF(E722="",0,IFERROR(VLOOKUP(E722,档案费管理台账!$D$4:$H$1000,5,0),0))</f>
        <v>0</v>
      </c>
      <c r="I722" s="57"/>
      <c r="J722" s="57"/>
      <c r="K722" s="57"/>
      <c r="L722" s="57"/>
      <c r="M722" s="58" t="str">
        <f t="shared" si="74"/>
        <v/>
      </c>
      <c r="N722" s="73"/>
    </row>
    <row r="723" spans="1:14">
      <c r="A723" s="97" t="str">
        <f t="shared" si="72"/>
        <v/>
      </c>
      <c r="B723" s="98" t="str">
        <f t="shared" si="71"/>
        <v/>
      </c>
      <c r="C723" s="141"/>
      <c r="D723" s="137"/>
      <c r="E723" s="100"/>
      <c r="F723" s="57"/>
      <c r="G723" s="58">
        <f t="shared" si="73"/>
        <v>0</v>
      </c>
      <c r="H723" s="58">
        <f>IF(E723="",0,IFERROR(VLOOKUP(E723,档案费管理台账!$D$4:$H$1000,5,0),0))</f>
        <v>0</v>
      </c>
      <c r="I723" s="57"/>
      <c r="J723" s="57"/>
      <c r="K723" s="57"/>
      <c r="L723" s="57"/>
      <c r="M723" s="58" t="str">
        <f t="shared" si="74"/>
        <v/>
      </c>
      <c r="N723" s="73"/>
    </row>
    <row r="724" spans="1:14">
      <c r="A724" s="97" t="str">
        <f t="shared" si="72"/>
        <v/>
      </c>
      <c r="B724" s="98" t="str">
        <f t="shared" si="71"/>
        <v/>
      </c>
      <c r="C724" s="141"/>
      <c r="D724" s="137"/>
      <c r="E724" s="100"/>
      <c r="F724" s="57"/>
      <c r="G724" s="58">
        <f t="shared" si="73"/>
        <v>0</v>
      </c>
      <c r="H724" s="58">
        <f>IF(E724="",0,IFERROR(VLOOKUP(E724,档案费管理台账!$D$4:$H$1000,5,0),0))</f>
        <v>0</v>
      </c>
      <c r="I724" s="57"/>
      <c r="J724" s="57"/>
      <c r="K724" s="57"/>
      <c r="L724" s="57"/>
      <c r="M724" s="58" t="str">
        <f t="shared" si="74"/>
        <v/>
      </c>
      <c r="N724" s="73"/>
    </row>
    <row r="725" spans="1:14">
      <c r="A725" s="97" t="str">
        <f t="shared" si="72"/>
        <v/>
      </c>
      <c r="B725" s="98" t="str">
        <f t="shared" si="71"/>
        <v/>
      </c>
      <c r="C725" s="141"/>
      <c r="D725" s="137"/>
      <c r="E725" s="100"/>
      <c r="F725" s="57"/>
      <c r="G725" s="58">
        <f t="shared" si="73"/>
        <v>0</v>
      </c>
      <c r="H725" s="58">
        <f>IF(E725="",0,IFERROR(VLOOKUP(E725,档案费管理台账!$D$4:$H$1000,5,0),0))</f>
        <v>0</v>
      </c>
      <c r="I725" s="57"/>
      <c r="J725" s="57"/>
      <c r="K725" s="57"/>
      <c r="L725" s="57"/>
      <c r="M725" s="58" t="str">
        <f t="shared" si="74"/>
        <v/>
      </c>
      <c r="N725" s="73"/>
    </row>
    <row r="726" spans="1:14">
      <c r="A726" s="97" t="str">
        <f t="shared" si="72"/>
        <v/>
      </c>
      <c r="B726" s="98" t="str">
        <f t="shared" si="71"/>
        <v/>
      </c>
      <c r="C726" s="141"/>
      <c r="D726" s="137"/>
      <c r="E726" s="100"/>
      <c r="F726" s="57"/>
      <c r="G726" s="58">
        <f t="shared" si="73"/>
        <v>0</v>
      </c>
      <c r="H726" s="58">
        <f>IF(E726="",0,IFERROR(VLOOKUP(E726,档案费管理台账!$D$4:$H$1000,5,0),0))</f>
        <v>0</v>
      </c>
      <c r="I726" s="57"/>
      <c r="J726" s="57"/>
      <c r="K726" s="57"/>
      <c r="L726" s="57"/>
      <c r="M726" s="58" t="str">
        <f t="shared" si="74"/>
        <v/>
      </c>
      <c r="N726" s="73"/>
    </row>
    <row r="727" spans="1:14">
      <c r="A727" s="97" t="str">
        <f t="shared" si="72"/>
        <v/>
      </c>
      <c r="B727" s="98" t="str">
        <f t="shared" si="71"/>
        <v/>
      </c>
      <c r="C727" s="141"/>
      <c r="D727" s="137"/>
      <c r="E727" s="100"/>
      <c r="F727" s="57"/>
      <c r="G727" s="58">
        <f t="shared" si="73"/>
        <v>0</v>
      </c>
      <c r="H727" s="58">
        <f>IF(E727="",0,IFERROR(VLOOKUP(E727,档案费管理台账!$D$4:$H$1000,5,0),0))</f>
        <v>0</v>
      </c>
      <c r="I727" s="57"/>
      <c r="J727" s="57"/>
      <c r="K727" s="57"/>
      <c r="L727" s="57"/>
      <c r="M727" s="58" t="str">
        <f t="shared" si="74"/>
        <v/>
      </c>
      <c r="N727" s="73"/>
    </row>
    <row r="728" spans="1:14">
      <c r="A728" s="97" t="str">
        <f t="shared" si="72"/>
        <v/>
      </c>
      <c r="B728" s="98" t="str">
        <f t="shared" si="71"/>
        <v/>
      </c>
      <c r="C728" s="141"/>
      <c r="D728" s="137"/>
      <c r="E728" s="100"/>
      <c r="F728" s="57"/>
      <c r="G728" s="58">
        <f t="shared" si="73"/>
        <v>0</v>
      </c>
      <c r="H728" s="58">
        <f>IF(E728="",0,IFERROR(VLOOKUP(E728,档案费管理台账!$D$4:$H$1000,5,0),0))</f>
        <v>0</v>
      </c>
      <c r="I728" s="57"/>
      <c r="J728" s="57"/>
      <c r="K728" s="57"/>
      <c r="L728" s="57"/>
      <c r="M728" s="58" t="str">
        <f t="shared" si="74"/>
        <v/>
      </c>
      <c r="N728" s="73"/>
    </row>
    <row r="729" spans="1:14">
      <c r="A729" s="97" t="str">
        <f t="shared" si="72"/>
        <v/>
      </c>
      <c r="B729" s="98" t="str">
        <f t="shared" si="71"/>
        <v/>
      </c>
      <c r="C729" s="141"/>
      <c r="D729" s="137"/>
      <c r="E729" s="100"/>
      <c r="F729" s="57"/>
      <c r="G729" s="58">
        <f t="shared" si="73"/>
        <v>0</v>
      </c>
      <c r="H729" s="58">
        <f>IF(E729="",0,IFERROR(VLOOKUP(E729,档案费管理台账!$D$4:$H$1000,5,0),0))</f>
        <v>0</v>
      </c>
      <c r="I729" s="57"/>
      <c r="J729" s="57"/>
      <c r="K729" s="57"/>
      <c r="L729" s="57"/>
      <c r="M729" s="58" t="str">
        <f t="shared" si="74"/>
        <v/>
      </c>
      <c r="N729" s="73"/>
    </row>
    <row r="730" spans="1:14">
      <c r="A730" s="97" t="str">
        <f t="shared" si="72"/>
        <v/>
      </c>
      <c r="B730" s="98" t="str">
        <f t="shared" si="71"/>
        <v/>
      </c>
      <c r="C730" s="141"/>
      <c r="D730" s="137"/>
      <c r="E730" s="100"/>
      <c r="F730" s="57"/>
      <c r="G730" s="58">
        <f t="shared" si="73"/>
        <v>0</v>
      </c>
      <c r="H730" s="58">
        <f>IF(E730="",0,IFERROR(VLOOKUP(E730,档案费管理台账!$D$4:$H$1000,5,0),0))</f>
        <v>0</v>
      </c>
      <c r="I730" s="57"/>
      <c r="J730" s="57"/>
      <c r="K730" s="57"/>
      <c r="L730" s="57"/>
      <c r="M730" s="58" t="str">
        <f t="shared" si="74"/>
        <v/>
      </c>
      <c r="N730" s="73"/>
    </row>
    <row r="731" spans="1:14">
      <c r="A731" s="97" t="str">
        <f t="shared" si="72"/>
        <v/>
      </c>
      <c r="B731" s="98" t="str">
        <f t="shared" si="71"/>
        <v/>
      </c>
      <c r="C731" s="141"/>
      <c r="D731" s="137"/>
      <c r="E731" s="100"/>
      <c r="F731" s="57"/>
      <c r="G731" s="58">
        <f t="shared" si="73"/>
        <v>0</v>
      </c>
      <c r="H731" s="58">
        <f>IF(E731="",0,IFERROR(VLOOKUP(E731,档案费管理台账!$D$4:$H$1000,5,0),0))</f>
        <v>0</v>
      </c>
      <c r="I731" s="57"/>
      <c r="J731" s="57"/>
      <c r="K731" s="57"/>
      <c r="L731" s="57"/>
      <c r="M731" s="58" t="str">
        <f t="shared" si="74"/>
        <v/>
      </c>
      <c r="N731" s="73"/>
    </row>
    <row r="732" spans="1:14">
      <c r="A732" s="97" t="str">
        <f t="shared" si="72"/>
        <v/>
      </c>
      <c r="B732" s="98" t="str">
        <f t="shared" si="71"/>
        <v/>
      </c>
      <c r="C732" s="141"/>
      <c r="D732" s="137"/>
      <c r="E732" s="100"/>
      <c r="F732" s="57"/>
      <c r="G732" s="58">
        <f t="shared" si="73"/>
        <v>0</v>
      </c>
      <c r="H732" s="58">
        <f>IF(E732="",0,IFERROR(VLOOKUP(E732,档案费管理台账!$D$4:$H$1000,5,0),0))</f>
        <v>0</v>
      </c>
      <c r="I732" s="57"/>
      <c r="J732" s="57"/>
      <c r="K732" s="57"/>
      <c r="L732" s="57"/>
      <c r="M732" s="58" t="str">
        <f t="shared" si="74"/>
        <v/>
      </c>
      <c r="N732" s="73"/>
    </row>
    <row r="733" spans="1:14">
      <c r="A733" s="97" t="str">
        <f t="shared" si="72"/>
        <v/>
      </c>
      <c r="B733" s="98" t="str">
        <f t="shared" si="71"/>
        <v/>
      </c>
      <c r="C733" s="141"/>
      <c r="D733" s="137"/>
      <c r="E733" s="100"/>
      <c r="F733" s="57"/>
      <c r="G733" s="58">
        <f t="shared" si="73"/>
        <v>0</v>
      </c>
      <c r="H733" s="58">
        <f>IF(E733="",0,IFERROR(VLOOKUP(E733,档案费管理台账!$D$4:$H$1000,5,0),0))</f>
        <v>0</v>
      </c>
      <c r="I733" s="57"/>
      <c r="J733" s="57"/>
      <c r="K733" s="57"/>
      <c r="L733" s="57"/>
      <c r="M733" s="58" t="str">
        <f t="shared" si="74"/>
        <v/>
      </c>
      <c r="N733" s="73"/>
    </row>
    <row r="734" spans="1:14">
      <c r="A734" s="97" t="str">
        <f t="shared" si="72"/>
        <v/>
      </c>
      <c r="B734" s="98" t="str">
        <f t="shared" si="71"/>
        <v/>
      </c>
      <c r="C734" s="141"/>
      <c r="D734" s="137"/>
      <c r="E734" s="100"/>
      <c r="F734" s="57"/>
      <c r="G734" s="58">
        <f t="shared" si="73"/>
        <v>0</v>
      </c>
      <c r="H734" s="58">
        <f>IF(E734="",0,IFERROR(VLOOKUP(E734,档案费管理台账!$D$4:$H$1000,5,0),0))</f>
        <v>0</v>
      </c>
      <c r="I734" s="57"/>
      <c r="J734" s="57"/>
      <c r="K734" s="57"/>
      <c r="L734" s="57"/>
      <c r="M734" s="58" t="str">
        <f t="shared" si="74"/>
        <v/>
      </c>
      <c r="N734" s="73"/>
    </row>
    <row r="735" spans="1:14">
      <c r="A735" s="97" t="str">
        <f t="shared" si="72"/>
        <v/>
      </c>
      <c r="B735" s="98" t="str">
        <f t="shared" si="71"/>
        <v/>
      </c>
      <c r="C735" s="141"/>
      <c r="D735" s="137"/>
      <c r="E735" s="100"/>
      <c r="F735" s="57"/>
      <c r="G735" s="58">
        <f t="shared" si="73"/>
        <v>0</v>
      </c>
      <c r="H735" s="58">
        <f>IF(E735="",0,IFERROR(VLOOKUP(E735,档案费管理台账!$D$4:$H$1000,5,0),0))</f>
        <v>0</v>
      </c>
      <c r="I735" s="57"/>
      <c r="J735" s="57"/>
      <c r="K735" s="57"/>
      <c r="L735" s="57"/>
      <c r="M735" s="58" t="str">
        <f t="shared" si="74"/>
        <v/>
      </c>
      <c r="N735" s="73"/>
    </row>
    <row r="736" spans="1:14">
      <c r="A736" s="97" t="str">
        <f t="shared" si="72"/>
        <v/>
      </c>
      <c r="B736" s="98" t="str">
        <f t="shared" si="71"/>
        <v/>
      </c>
      <c r="C736" s="141"/>
      <c r="D736" s="137"/>
      <c r="E736" s="100"/>
      <c r="F736" s="57"/>
      <c r="G736" s="58">
        <f t="shared" si="73"/>
        <v>0</v>
      </c>
      <c r="H736" s="58">
        <f>IF(E736="",0,IFERROR(VLOOKUP(E736,档案费管理台账!$D$4:$H$1000,5,0),0))</f>
        <v>0</v>
      </c>
      <c r="I736" s="57"/>
      <c r="J736" s="57"/>
      <c r="K736" s="57"/>
      <c r="L736" s="57"/>
      <c r="M736" s="58" t="str">
        <f t="shared" si="74"/>
        <v/>
      </c>
      <c r="N736" s="73"/>
    </row>
    <row r="737" spans="1:14">
      <c r="A737" s="97" t="str">
        <f t="shared" si="72"/>
        <v/>
      </c>
      <c r="B737" s="98" t="str">
        <f t="shared" si="71"/>
        <v/>
      </c>
      <c r="C737" s="141"/>
      <c r="D737" s="137"/>
      <c r="E737" s="100"/>
      <c r="F737" s="57"/>
      <c r="G737" s="58">
        <f t="shared" si="73"/>
        <v>0</v>
      </c>
      <c r="H737" s="58">
        <f>IF(E737="",0,IFERROR(VLOOKUP(E737,档案费管理台账!$D$4:$H$1000,5,0),0))</f>
        <v>0</v>
      </c>
      <c r="I737" s="57"/>
      <c r="J737" s="57"/>
      <c r="K737" s="57"/>
      <c r="L737" s="57"/>
      <c r="M737" s="58" t="str">
        <f t="shared" si="74"/>
        <v/>
      </c>
      <c r="N737" s="73"/>
    </row>
    <row r="738" spans="1:14">
      <c r="A738" s="97" t="str">
        <f t="shared" si="72"/>
        <v/>
      </c>
      <c r="B738" s="98" t="str">
        <f t="shared" si="71"/>
        <v/>
      </c>
      <c r="C738" s="141"/>
      <c r="D738" s="137"/>
      <c r="E738" s="100"/>
      <c r="F738" s="57"/>
      <c r="G738" s="58">
        <f t="shared" si="73"/>
        <v>0</v>
      </c>
      <c r="H738" s="58">
        <f>IF(E738="",0,IFERROR(VLOOKUP(E738,档案费管理台账!$D$4:$H$1000,5,0),0))</f>
        <v>0</v>
      </c>
      <c r="I738" s="57"/>
      <c r="J738" s="57"/>
      <c r="K738" s="57"/>
      <c r="L738" s="57"/>
      <c r="M738" s="58" t="str">
        <f t="shared" si="74"/>
        <v/>
      </c>
      <c r="N738" s="73"/>
    </row>
    <row r="739" spans="1:14">
      <c r="A739" s="97" t="str">
        <f t="shared" si="72"/>
        <v/>
      </c>
      <c r="B739" s="98" t="str">
        <f t="shared" si="71"/>
        <v/>
      </c>
      <c r="C739" s="141"/>
      <c r="D739" s="137"/>
      <c r="E739" s="100"/>
      <c r="F739" s="57"/>
      <c r="G739" s="58">
        <f t="shared" si="73"/>
        <v>0</v>
      </c>
      <c r="H739" s="58">
        <f>IF(E739="",0,IFERROR(VLOOKUP(E739,档案费管理台账!$D$4:$H$1000,5,0),0))</f>
        <v>0</v>
      </c>
      <c r="I739" s="57"/>
      <c r="J739" s="57"/>
      <c r="K739" s="57"/>
      <c r="L739" s="57"/>
      <c r="M739" s="58" t="str">
        <f t="shared" si="74"/>
        <v/>
      </c>
      <c r="N739" s="73"/>
    </row>
    <row r="740" spans="1:14">
      <c r="A740" s="97" t="str">
        <f t="shared" si="72"/>
        <v/>
      </c>
      <c r="B740" s="98" t="str">
        <f t="shared" si="71"/>
        <v/>
      </c>
      <c r="C740" s="141"/>
      <c r="D740" s="137"/>
      <c r="E740" s="100"/>
      <c r="F740" s="57"/>
      <c r="G740" s="58">
        <f t="shared" si="73"/>
        <v>0</v>
      </c>
      <c r="H740" s="58">
        <f>IF(E740="",0,IFERROR(VLOOKUP(E740,档案费管理台账!$D$4:$H$1000,5,0),0))</f>
        <v>0</v>
      </c>
      <c r="I740" s="57"/>
      <c r="J740" s="57"/>
      <c r="K740" s="57"/>
      <c r="L740" s="57"/>
      <c r="M740" s="58" t="str">
        <f t="shared" si="74"/>
        <v/>
      </c>
      <c r="N740" s="73"/>
    </row>
    <row r="741" spans="1:14">
      <c r="A741" s="97" t="str">
        <f t="shared" si="72"/>
        <v/>
      </c>
      <c r="B741" s="98" t="str">
        <f t="shared" si="71"/>
        <v/>
      </c>
      <c r="C741" s="141"/>
      <c r="D741" s="137"/>
      <c r="E741" s="100"/>
      <c r="F741" s="57"/>
      <c r="G741" s="58">
        <f t="shared" si="73"/>
        <v>0</v>
      </c>
      <c r="H741" s="58">
        <f>IF(E741="",0,IFERROR(VLOOKUP(E741,档案费管理台账!$D$4:$H$1000,5,0),0))</f>
        <v>0</v>
      </c>
      <c r="I741" s="57"/>
      <c r="J741" s="57"/>
      <c r="K741" s="57"/>
      <c r="L741" s="57"/>
      <c r="M741" s="58" t="str">
        <f t="shared" si="74"/>
        <v/>
      </c>
      <c r="N741" s="73"/>
    </row>
    <row r="742" spans="1:14">
      <c r="A742" s="97" t="str">
        <f t="shared" si="72"/>
        <v/>
      </c>
      <c r="B742" s="98" t="str">
        <f t="shared" si="71"/>
        <v/>
      </c>
      <c r="C742" s="141"/>
      <c r="D742" s="137"/>
      <c r="E742" s="100"/>
      <c r="F742" s="57"/>
      <c r="G742" s="58">
        <f t="shared" si="73"/>
        <v>0</v>
      </c>
      <c r="H742" s="58">
        <f>IF(E742="",0,IFERROR(VLOOKUP(E742,档案费管理台账!$D$4:$H$1000,5,0),0))</f>
        <v>0</v>
      </c>
      <c r="I742" s="57"/>
      <c r="J742" s="57"/>
      <c r="K742" s="57"/>
      <c r="L742" s="57"/>
      <c r="M742" s="58" t="str">
        <f t="shared" si="74"/>
        <v/>
      </c>
      <c r="N742" s="73"/>
    </row>
    <row r="743" spans="1:14">
      <c r="A743" s="97" t="str">
        <f t="shared" si="72"/>
        <v/>
      </c>
      <c r="B743" s="98" t="str">
        <f t="shared" si="71"/>
        <v/>
      </c>
      <c r="C743" s="141"/>
      <c r="D743" s="137"/>
      <c r="E743" s="100"/>
      <c r="F743" s="57"/>
      <c r="G743" s="58">
        <f t="shared" si="73"/>
        <v>0</v>
      </c>
      <c r="H743" s="58">
        <f>IF(E743="",0,IFERROR(VLOOKUP(E743,档案费管理台账!$D$4:$H$1000,5,0),0))</f>
        <v>0</v>
      </c>
      <c r="I743" s="57"/>
      <c r="J743" s="57"/>
      <c r="K743" s="57"/>
      <c r="L743" s="57"/>
      <c r="M743" s="58" t="str">
        <f t="shared" si="74"/>
        <v/>
      </c>
      <c r="N743" s="73"/>
    </row>
    <row r="744" spans="1:14">
      <c r="A744" s="97" t="str">
        <f t="shared" si="72"/>
        <v/>
      </c>
      <c r="B744" s="98" t="str">
        <f t="shared" si="71"/>
        <v/>
      </c>
      <c r="C744" s="141"/>
      <c r="D744" s="137"/>
      <c r="E744" s="100"/>
      <c r="F744" s="57"/>
      <c r="G744" s="58">
        <f t="shared" si="73"/>
        <v>0</v>
      </c>
      <c r="H744" s="58">
        <f>IF(E744="",0,IFERROR(VLOOKUP(E744,档案费管理台账!$D$4:$H$1000,5,0),0))</f>
        <v>0</v>
      </c>
      <c r="I744" s="57"/>
      <c r="J744" s="57"/>
      <c r="K744" s="57"/>
      <c r="L744" s="57"/>
      <c r="M744" s="58" t="str">
        <f t="shared" si="74"/>
        <v/>
      </c>
      <c r="N744" s="73"/>
    </row>
    <row r="745" spans="1:14">
      <c r="A745" s="97" t="str">
        <f t="shared" si="72"/>
        <v/>
      </c>
      <c r="B745" s="98" t="str">
        <f t="shared" si="71"/>
        <v/>
      </c>
      <c r="C745" s="141"/>
      <c r="D745" s="137"/>
      <c r="E745" s="100"/>
      <c r="F745" s="57"/>
      <c r="G745" s="58">
        <f t="shared" si="73"/>
        <v>0</v>
      </c>
      <c r="H745" s="58">
        <f>IF(E745="",0,IFERROR(VLOOKUP(E745,档案费管理台账!$D$4:$H$1000,5,0),0))</f>
        <v>0</v>
      </c>
      <c r="I745" s="57"/>
      <c r="J745" s="57"/>
      <c r="K745" s="57"/>
      <c r="L745" s="57"/>
      <c r="M745" s="58" t="str">
        <f t="shared" si="74"/>
        <v/>
      </c>
      <c r="N745" s="73"/>
    </row>
    <row r="746" spans="1:14">
      <c r="A746" s="97" t="str">
        <f t="shared" si="72"/>
        <v/>
      </c>
      <c r="B746" s="98" t="str">
        <f t="shared" si="71"/>
        <v/>
      </c>
      <c r="C746" s="141"/>
      <c r="D746" s="137"/>
      <c r="E746" s="100"/>
      <c r="F746" s="57"/>
      <c r="G746" s="58">
        <f t="shared" si="73"/>
        <v>0</v>
      </c>
      <c r="H746" s="58">
        <f>IF(E746="",0,IFERROR(VLOOKUP(E746,档案费管理台账!$D$4:$H$1000,5,0),0))</f>
        <v>0</v>
      </c>
      <c r="I746" s="57"/>
      <c r="J746" s="57"/>
      <c r="K746" s="57"/>
      <c r="L746" s="57"/>
      <c r="M746" s="58" t="str">
        <f t="shared" si="74"/>
        <v/>
      </c>
      <c r="N746" s="73"/>
    </row>
    <row r="747" spans="1:14">
      <c r="A747" s="97" t="str">
        <f t="shared" si="72"/>
        <v/>
      </c>
      <c r="B747" s="98" t="str">
        <f t="shared" si="71"/>
        <v/>
      </c>
      <c r="C747" s="141"/>
      <c r="D747" s="137"/>
      <c r="E747" s="100"/>
      <c r="F747" s="57"/>
      <c r="G747" s="58">
        <f t="shared" si="73"/>
        <v>0</v>
      </c>
      <c r="H747" s="58">
        <f>IF(E747="",0,IFERROR(VLOOKUP(E747,档案费管理台账!$D$4:$H$1000,5,0),0))</f>
        <v>0</v>
      </c>
      <c r="I747" s="57"/>
      <c r="J747" s="57"/>
      <c r="K747" s="57"/>
      <c r="L747" s="57"/>
      <c r="M747" s="58" t="str">
        <f t="shared" si="74"/>
        <v/>
      </c>
      <c r="N747" s="73"/>
    </row>
    <row r="748" spans="1:14">
      <c r="A748" s="97" t="str">
        <f t="shared" si="72"/>
        <v/>
      </c>
      <c r="B748" s="98" t="str">
        <f t="shared" ref="B748:B811" si="75">IF(C748="","",MONTH(C748)&amp;"月")</f>
        <v/>
      </c>
      <c r="C748" s="141"/>
      <c r="D748" s="137"/>
      <c r="E748" s="100"/>
      <c r="F748" s="57"/>
      <c r="G748" s="58">
        <f t="shared" si="73"/>
        <v>0</v>
      </c>
      <c r="H748" s="58">
        <f>IF(E748="",0,IFERROR(VLOOKUP(E748,档案费管理台账!$D$4:$H$1000,5,0),0))</f>
        <v>0</v>
      </c>
      <c r="I748" s="57"/>
      <c r="J748" s="57"/>
      <c r="K748" s="57"/>
      <c r="L748" s="57"/>
      <c r="M748" s="58" t="str">
        <f t="shared" si="74"/>
        <v/>
      </c>
      <c r="N748" s="73"/>
    </row>
    <row r="749" spans="1:14">
      <c r="A749" s="97" t="str">
        <f t="shared" ref="A749:A812" si="76">IF(C749="","",ROW()-42)</f>
        <v/>
      </c>
      <c r="B749" s="98" t="str">
        <f t="shared" si="75"/>
        <v/>
      </c>
      <c r="C749" s="141"/>
      <c r="D749" s="137"/>
      <c r="E749" s="100"/>
      <c r="F749" s="57"/>
      <c r="G749" s="58">
        <f t="shared" ref="G749:G812" si="77">IF(F749="",0,F749*$K$41)</f>
        <v>0</v>
      </c>
      <c r="H749" s="58">
        <f>IF(E749="",0,IFERROR(VLOOKUP(E749,档案费管理台账!$D$4:$H$1000,5,0),0))</f>
        <v>0</v>
      </c>
      <c r="I749" s="57"/>
      <c r="J749" s="57"/>
      <c r="K749" s="57"/>
      <c r="L749" s="57"/>
      <c r="M749" s="58" t="str">
        <f t="shared" ref="M749:M812" si="78">IF(C749="","",ROUND(M748+G749-I749-J749-K749-L749-H749,2))</f>
        <v/>
      </c>
      <c r="N749" s="73"/>
    </row>
    <row r="750" spans="1:14">
      <c r="A750" s="97" t="str">
        <f t="shared" si="76"/>
        <v/>
      </c>
      <c r="B750" s="98" t="str">
        <f t="shared" si="75"/>
        <v/>
      </c>
      <c r="C750" s="141"/>
      <c r="D750" s="137"/>
      <c r="E750" s="100"/>
      <c r="F750" s="57"/>
      <c r="G750" s="58">
        <f t="shared" si="77"/>
        <v>0</v>
      </c>
      <c r="H750" s="58">
        <f>IF(E750="",0,IFERROR(VLOOKUP(E750,档案费管理台账!$D$4:$H$1000,5,0),0))</f>
        <v>0</v>
      </c>
      <c r="I750" s="57"/>
      <c r="J750" s="57"/>
      <c r="K750" s="57"/>
      <c r="L750" s="57"/>
      <c r="M750" s="58" t="str">
        <f t="shared" si="78"/>
        <v/>
      </c>
      <c r="N750" s="73"/>
    </row>
    <row r="751" spans="1:14">
      <c r="A751" s="97" t="str">
        <f t="shared" si="76"/>
        <v/>
      </c>
      <c r="B751" s="98" t="str">
        <f t="shared" si="75"/>
        <v/>
      </c>
      <c r="C751" s="141"/>
      <c r="D751" s="137"/>
      <c r="E751" s="100"/>
      <c r="F751" s="57"/>
      <c r="G751" s="58">
        <f t="shared" si="77"/>
        <v>0</v>
      </c>
      <c r="H751" s="58">
        <f>IF(E751="",0,IFERROR(VLOOKUP(E751,档案费管理台账!$D$4:$H$1000,5,0),0))</f>
        <v>0</v>
      </c>
      <c r="I751" s="57"/>
      <c r="J751" s="57"/>
      <c r="K751" s="57"/>
      <c r="L751" s="57"/>
      <c r="M751" s="58" t="str">
        <f t="shared" si="78"/>
        <v/>
      </c>
      <c r="N751" s="73"/>
    </row>
    <row r="752" spans="1:14">
      <c r="A752" s="97" t="str">
        <f t="shared" si="76"/>
        <v/>
      </c>
      <c r="B752" s="98" t="str">
        <f t="shared" si="75"/>
        <v/>
      </c>
      <c r="C752" s="141"/>
      <c r="D752" s="137"/>
      <c r="E752" s="100"/>
      <c r="F752" s="57"/>
      <c r="G752" s="58">
        <f t="shared" si="77"/>
        <v>0</v>
      </c>
      <c r="H752" s="58">
        <f>IF(E752="",0,IFERROR(VLOOKUP(E752,档案费管理台账!$D$4:$H$1000,5,0),0))</f>
        <v>0</v>
      </c>
      <c r="I752" s="57"/>
      <c r="J752" s="57"/>
      <c r="K752" s="57"/>
      <c r="L752" s="57"/>
      <c r="M752" s="58" t="str">
        <f t="shared" si="78"/>
        <v/>
      </c>
      <c r="N752" s="73"/>
    </row>
    <row r="753" spans="1:14">
      <c r="A753" s="97" t="str">
        <f t="shared" si="76"/>
        <v/>
      </c>
      <c r="B753" s="98" t="str">
        <f t="shared" si="75"/>
        <v/>
      </c>
      <c r="C753" s="141"/>
      <c r="D753" s="137"/>
      <c r="E753" s="100"/>
      <c r="F753" s="57"/>
      <c r="G753" s="58">
        <f t="shared" si="77"/>
        <v>0</v>
      </c>
      <c r="H753" s="58">
        <f>IF(E753="",0,IFERROR(VLOOKUP(E753,档案费管理台账!$D$4:$H$1000,5,0),0))</f>
        <v>0</v>
      </c>
      <c r="I753" s="57"/>
      <c r="J753" s="57"/>
      <c r="K753" s="57"/>
      <c r="L753" s="57"/>
      <c r="M753" s="58" t="str">
        <f t="shared" si="78"/>
        <v/>
      </c>
      <c r="N753" s="73"/>
    </row>
    <row r="754" spans="1:14">
      <c r="A754" s="97" t="str">
        <f t="shared" si="76"/>
        <v/>
      </c>
      <c r="B754" s="98" t="str">
        <f t="shared" si="75"/>
        <v/>
      </c>
      <c r="C754" s="141"/>
      <c r="D754" s="137"/>
      <c r="E754" s="100"/>
      <c r="F754" s="57"/>
      <c r="G754" s="58">
        <f t="shared" si="77"/>
        <v>0</v>
      </c>
      <c r="H754" s="58">
        <f>IF(E754="",0,IFERROR(VLOOKUP(E754,档案费管理台账!$D$4:$H$1000,5,0),0))</f>
        <v>0</v>
      </c>
      <c r="I754" s="57"/>
      <c r="J754" s="57"/>
      <c r="K754" s="57"/>
      <c r="L754" s="57"/>
      <c r="M754" s="58" t="str">
        <f t="shared" si="78"/>
        <v/>
      </c>
      <c r="N754" s="73"/>
    </row>
    <row r="755" spans="1:14">
      <c r="A755" s="97" t="str">
        <f t="shared" si="76"/>
        <v/>
      </c>
      <c r="B755" s="98" t="str">
        <f t="shared" si="75"/>
        <v/>
      </c>
      <c r="C755" s="141"/>
      <c r="D755" s="137"/>
      <c r="E755" s="100"/>
      <c r="F755" s="57"/>
      <c r="G755" s="58">
        <f t="shared" si="77"/>
        <v>0</v>
      </c>
      <c r="H755" s="58">
        <f>IF(E755="",0,IFERROR(VLOOKUP(E755,档案费管理台账!$D$4:$H$1000,5,0),0))</f>
        <v>0</v>
      </c>
      <c r="I755" s="57"/>
      <c r="J755" s="57"/>
      <c r="K755" s="57"/>
      <c r="L755" s="57"/>
      <c r="M755" s="58" t="str">
        <f t="shared" si="78"/>
        <v/>
      </c>
      <c r="N755" s="73"/>
    </row>
    <row r="756" spans="1:14">
      <c r="A756" s="97" t="str">
        <f t="shared" si="76"/>
        <v/>
      </c>
      <c r="B756" s="98" t="str">
        <f t="shared" si="75"/>
        <v/>
      </c>
      <c r="C756" s="141"/>
      <c r="D756" s="137"/>
      <c r="E756" s="100"/>
      <c r="F756" s="57"/>
      <c r="G756" s="58">
        <f t="shared" si="77"/>
        <v>0</v>
      </c>
      <c r="H756" s="58">
        <f>IF(E756="",0,IFERROR(VLOOKUP(E756,档案费管理台账!$D$4:$H$1000,5,0),0))</f>
        <v>0</v>
      </c>
      <c r="I756" s="57"/>
      <c r="J756" s="57"/>
      <c r="K756" s="57"/>
      <c r="L756" s="57"/>
      <c r="M756" s="58" t="str">
        <f t="shared" si="78"/>
        <v/>
      </c>
      <c r="N756" s="73"/>
    </row>
    <row r="757" spans="1:14">
      <c r="A757" s="97" t="str">
        <f t="shared" si="76"/>
        <v/>
      </c>
      <c r="B757" s="98" t="str">
        <f t="shared" si="75"/>
        <v/>
      </c>
      <c r="C757" s="141"/>
      <c r="D757" s="137"/>
      <c r="E757" s="100"/>
      <c r="F757" s="57"/>
      <c r="G757" s="58">
        <f t="shared" si="77"/>
        <v>0</v>
      </c>
      <c r="H757" s="58">
        <f>IF(E757="",0,IFERROR(VLOOKUP(E757,档案费管理台账!$D$4:$H$1000,5,0),0))</f>
        <v>0</v>
      </c>
      <c r="I757" s="57"/>
      <c r="J757" s="57"/>
      <c r="K757" s="57"/>
      <c r="L757" s="57"/>
      <c r="M757" s="58" t="str">
        <f t="shared" si="78"/>
        <v/>
      </c>
      <c r="N757" s="73"/>
    </row>
    <row r="758" spans="1:14">
      <c r="A758" s="97" t="str">
        <f t="shared" si="76"/>
        <v/>
      </c>
      <c r="B758" s="98" t="str">
        <f t="shared" si="75"/>
        <v/>
      </c>
      <c r="C758" s="141"/>
      <c r="D758" s="137"/>
      <c r="E758" s="100"/>
      <c r="F758" s="57"/>
      <c r="G758" s="58">
        <f t="shared" si="77"/>
        <v>0</v>
      </c>
      <c r="H758" s="58">
        <f>IF(E758="",0,IFERROR(VLOOKUP(E758,档案费管理台账!$D$4:$H$1000,5,0),0))</f>
        <v>0</v>
      </c>
      <c r="I758" s="57"/>
      <c r="J758" s="57"/>
      <c r="K758" s="57"/>
      <c r="L758" s="57"/>
      <c r="M758" s="58" t="str">
        <f t="shared" si="78"/>
        <v/>
      </c>
      <c r="N758" s="73"/>
    </row>
    <row r="759" spans="1:14">
      <c r="A759" s="97" t="str">
        <f t="shared" si="76"/>
        <v/>
      </c>
      <c r="B759" s="98" t="str">
        <f t="shared" si="75"/>
        <v/>
      </c>
      <c r="C759" s="141"/>
      <c r="D759" s="137"/>
      <c r="E759" s="100"/>
      <c r="F759" s="57"/>
      <c r="G759" s="58">
        <f t="shared" si="77"/>
        <v>0</v>
      </c>
      <c r="H759" s="58">
        <f>IF(E759="",0,IFERROR(VLOOKUP(E759,档案费管理台账!$D$4:$H$1000,5,0),0))</f>
        <v>0</v>
      </c>
      <c r="I759" s="57"/>
      <c r="J759" s="57"/>
      <c r="K759" s="57"/>
      <c r="L759" s="57"/>
      <c r="M759" s="58" t="str">
        <f t="shared" si="78"/>
        <v/>
      </c>
      <c r="N759" s="73"/>
    </row>
    <row r="760" spans="1:14">
      <c r="A760" s="97" t="str">
        <f t="shared" si="76"/>
        <v/>
      </c>
      <c r="B760" s="98" t="str">
        <f t="shared" si="75"/>
        <v/>
      </c>
      <c r="C760" s="141"/>
      <c r="D760" s="137"/>
      <c r="E760" s="100"/>
      <c r="F760" s="57"/>
      <c r="G760" s="58">
        <f t="shared" si="77"/>
        <v>0</v>
      </c>
      <c r="H760" s="58">
        <f>IF(E760="",0,IFERROR(VLOOKUP(E760,档案费管理台账!$D$4:$H$1000,5,0),0))</f>
        <v>0</v>
      </c>
      <c r="I760" s="57"/>
      <c r="J760" s="57"/>
      <c r="K760" s="57"/>
      <c r="L760" s="57"/>
      <c r="M760" s="58" t="str">
        <f t="shared" si="78"/>
        <v/>
      </c>
      <c r="N760" s="73"/>
    </row>
    <row r="761" spans="1:14">
      <c r="A761" s="97" t="str">
        <f t="shared" si="76"/>
        <v/>
      </c>
      <c r="B761" s="98" t="str">
        <f t="shared" si="75"/>
        <v/>
      </c>
      <c r="C761" s="141"/>
      <c r="D761" s="137"/>
      <c r="E761" s="100"/>
      <c r="F761" s="57"/>
      <c r="G761" s="58">
        <f t="shared" si="77"/>
        <v>0</v>
      </c>
      <c r="H761" s="58">
        <f>IF(E761="",0,IFERROR(VLOOKUP(E761,档案费管理台账!$D$4:$H$1000,5,0),0))</f>
        <v>0</v>
      </c>
      <c r="I761" s="57"/>
      <c r="J761" s="57"/>
      <c r="K761" s="57"/>
      <c r="L761" s="57"/>
      <c r="M761" s="58" t="str">
        <f t="shared" si="78"/>
        <v/>
      </c>
      <c r="N761" s="73"/>
    </row>
    <row r="762" spans="1:14">
      <c r="A762" s="97" t="str">
        <f t="shared" si="76"/>
        <v/>
      </c>
      <c r="B762" s="98" t="str">
        <f t="shared" si="75"/>
        <v/>
      </c>
      <c r="C762" s="141"/>
      <c r="D762" s="137"/>
      <c r="E762" s="100"/>
      <c r="F762" s="57"/>
      <c r="G762" s="58">
        <f t="shared" si="77"/>
        <v>0</v>
      </c>
      <c r="H762" s="58">
        <f>IF(E762="",0,IFERROR(VLOOKUP(E762,档案费管理台账!$D$4:$H$1000,5,0),0))</f>
        <v>0</v>
      </c>
      <c r="I762" s="57"/>
      <c r="J762" s="57"/>
      <c r="K762" s="57"/>
      <c r="L762" s="57"/>
      <c r="M762" s="58" t="str">
        <f t="shared" si="78"/>
        <v/>
      </c>
      <c r="N762" s="73"/>
    </row>
    <row r="763" spans="1:14">
      <c r="A763" s="97" t="str">
        <f t="shared" si="76"/>
        <v/>
      </c>
      <c r="B763" s="98" t="str">
        <f t="shared" si="75"/>
        <v/>
      </c>
      <c r="C763" s="141"/>
      <c r="D763" s="137"/>
      <c r="E763" s="100"/>
      <c r="F763" s="57"/>
      <c r="G763" s="58">
        <f t="shared" si="77"/>
        <v>0</v>
      </c>
      <c r="H763" s="58">
        <f>IF(E763="",0,IFERROR(VLOOKUP(E763,档案费管理台账!$D$4:$H$1000,5,0),0))</f>
        <v>0</v>
      </c>
      <c r="I763" s="57"/>
      <c r="J763" s="57"/>
      <c r="K763" s="57"/>
      <c r="L763" s="57"/>
      <c r="M763" s="58" t="str">
        <f t="shared" si="78"/>
        <v/>
      </c>
      <c r="N763" s="73"/>
    </row>
    <row r="764" spans="1:14">
      <c r="A764" s="97" t="str">
        <f t="shared" si="76"/>
        <v/>
      </c>
      <c r="B764" s="98" t="str">
        <f t="shared" si="75"/>
        <v/>
      </c>
      <c r="C764" s="141"/>
      <c r="D764" s="137"/>
      <c r="E764" s="100"/>
      <c r="F764" s="57"/>
      <c r="G764" s="58">
        <f t="shared" si="77"/>
        <v>0</v>
      </c>
      <c r="H764" s="58">
        <f>IF(E764="",0,IFERROR(VLOOKUP(E764,档案费管理台账!$D$4:$H$1000,5,0),0))</f>
        <v>0</v>
      </c>
      <c r="I764" s="57"/>
      <c r="J764" s="57"/>
      <c r="K764" s="57"/>
      <c r="L764" s="57"/>
      <c r="M764" s="58" t="str">
        <f t="shared" si="78"/>
        <v/>
      </c>
      <c r="N764" s="73"/>
    </row>
    <row r="765" spans="1:14">
      <c r="A765" s="97" t="str">
        <f t="shared" si="76"/>
        <v/>
      </c>
      <c r="B765" s="98" t="str">
        <f t="shared" si="75"/>
        <v/>
      </c>
      <c r="C765" s="141"/>
      <c r="D765" s="137"/>
      <c r="E765" s="100"/>
      <c r="F765" s="57"/>
      <c r="G765" s="58">
        <f t="shared" si="77"/>
        <v>0</v>
      </c>
      <c r="H765" s="58">
        <f>IF(E765="",0,IFERROR(VLOOKUP(E765,档案费管理台账!$D$4:$H$1000,5,0),0))</f>
        <v>0</v>
      </c>
      <c r="I765" s="57"/>
      <c r="J765" s="57"/>
      <c r="K765" s="57"/>
      <c r="L765" s="57"/>
      <c r="M765" s="58" t="str">
        <f t="shared" si="78"/>
        <v/>
      </c>
      <c r="N765" s="73"/>
    </row>
    <row r="766" spans="1:14">
      <c r="A766" s="97" t="str">
        <f t="shared" si="76"/>
        <v/>
      </c>
      <c r="B766" s="98" t="str">
        <f t="shared" si="75"/>
        <v/>
      </c>
      <c r="C766" s="141"/>
      <c r="D766" s="137"/>
      <c r="E766" s="100"/>
      <c r="F766" s="57"/>
      <c r="G766" s="58">
        <f t="shared" si="77"/>
        <v>0</v>
      </c>
      <c r="H766" s="58">
        <f>IF(E766="",0,IFERROR(VLOOKUP(E766,档案费管理台账!$D$4:$H$1000,5,0),0))</f>
        <v>0</v>
      </c>
      <c r="I766" s="57"/>
      <c r="J766" s="57"/>
      <c r="K766" s="57"/>
      <c r="L766" s="57"/>
      <c r="M766" s="58" t="str">
        <f t="shared" si="78"/>
        <v/>
      </c>
      <c r="N766" s="73"/>
    </row>
    <row r="767" spans="1:14">
      <c r="A767" s="97" t="str">
        <f t="shared" si="76"/>
        <v/>
      </c>
      <c r="B767" s="98" t="str">
        <f t="shared" si="75"/>
        <v/>
      </c>
      <c r="C767" s="141"/>
      <c r="D767" s="137"/>
      <c r="E767" s="100"/>
      <c r="F767" s="57"/>
      <c r="G767" s="58">
        <f t="shared" si="77"/>
        <v>0</v>
      </c>
      <c r="H767" s="58">
        <f>IF(E767="",0,IFERROR(VLOOKUP(E767,档案费管理台账!$D$4:$H$1000,5,0),0))</f>
        <v>0</v>
      </c>
      <c r="I767" s="57"/>
      <c r="J767" s="57"/>
      <c r="K767" s="57"/>
      <c r="L767" s="57"/>
      <c r="M767" s="58" t="str">
        <f t="shared" si="78"/>
        <v/>
      </c>
      <c r="N767" s="73"/>
    </row>
    <row r="768" spans="1:14">
      <c r="A768" s="97" t="str">
        <f t="shared" si="76"/>
        <v/>
      </c>
      <c r="B768" s="98" t="str">
        <f t="shared" si="75"/>
        <v/>
      </c>
      <c r="C768" s="141"/>
      <c r="D768" s="137"/>
      <c r="E768" s="100"/>
      <c r="F768" s="57"/>
      <c r="G768" s="58">
        <f t="shared" si="77"/>
        <v>0</v>
      </c>
      <c r="H768" s="58">
        <f>IF(E768="",0,IFERROR(VLOOKUP(E768,档案费管理台账!$D$4:$H$1000,5,0),0))</f>
        <v>0</v>
      </c>
      <c r="I768" s="57"/>
      <c r="J768" s="57"/>
      <c r="K768" s="57"/>
      <c r="L768" s="57"/>
      <c r="M768" s="58" t="str">
        <f t="shared" si="78"/>
        <v/>
      </c>
      <c r="N768" s="73"/>
    </row>
    <row r="769" spans="1:14">
      <c r="A769" s="97" t="str">
        <f t="shared" si="76"/>
        <v/>
      </c>
      <c r="B769" s="98" t="str">
        <f t="shared" si="75"/>
        <v/>
      </c>
      <c r="C769" s="141"/>
      <c r="D769" s="137"/>
      <c r="E769" s="100"/>
      <c r="F769" s="57"/>
      <c r="G769" s="58">
        <f t="shared" si="77"/>
        <v>0</v>
      </c>
      <c r="H769" s="58">
        <f>IF(E769="",0,IFERROR(VLOOKUP(E769,档案费管理台账!$D$4:$H$1000,5,0),0))</f>
        <v>0</v>
      </c>
      <c r="I769" s="57"/>
      <c r="J769" s="57"/>
      <c r="K769" s="57"/>
      <c r="L769" s="57"/>
      <c r="M769" s="58" t="str">
        <f t="shared" si="78"/>
        <v/>
      </c>
      <c r="N769" s="73"/>
    </row>
    <row r="770" spans="1:14">
      <c r="A770" s="97" t="str">
        <f t="shared" si="76"/>
        <v/>
      </c>
      <c r="B770" s="98" t="str">
        <f t="shared" si="75"/>
        <v/>
      </c>
      <c r="C770" s="141"/>
      <c r="D770" s="137"/>
      <c r="E770" s="100"/>
      <c r="F770" s="57"/>
      <c r="G770" s="58">
        <f t="shared" si="77"/>
        <v>0</v>
      </c>
      <c r="H770" s="58">
        <f>IF(E770="",0,IFERROR(VLOOKUP(E770,档案费管理台账!$D$4:$H$1000,5,0),0))</f>
        <v>0</v>
      </c>
      <c r="I770" s="57"/>
      <c r="J770" s="57"/>
      <c r="K770" s="57"/>
      <c r="L770" s="57"/>
      <c r="M770" s="58" t="str">
        <f t="shared" si="78"/>
        <v/>
      </c>
      <c r="N770" s="73"/>
    </row>
    <row r="771" spans="1:14">
      <c r="A771" s="97" t="str">
        <f t="shared" si="76"/>
        <v/>
      </c>
      <c r="B771" s="98" t="str">
        <f t="shared" si="75"/>
        <v/>
      </c>
      <c r="C771" s="141"/>
      <c r="D771" s="137"/>
      <c r="E771" s="100"/>
      <c r="F771" s="57"/>
      <c r="G771" s="58">
        <f t="shared" si="77"/>
        <v>0</v>
      </c>
      <c r="H771" s="58">
        <f>IF(E771="",0,IFERROR(VLOOKUP(E771,档案费管理台账!$D$4:$H$1000,5,0),0))</f>
        <v>0</v>
      </c>
      <c r="I771" s="57"/>
      <c r="J771" s="57"/>
      <c r="K771" s="57"/>
      <c r="L771" s="57"/>
      <c r="M771" s="58" t="str">
        <f t="shared" si="78"/>
        <v/>
      </c>
      <c r="N771" s="73"/>
    </row>
    <row r="772" spans="1:14">
      <c r="A772" s="97" t="str">
        <f t="shared" si="76"/>
        <v/>
      </c>
      <c r="B772" s="98" t="str">
        <f t="shared" si="75"/>
        <v/>
      </c>
      <c r="C772" s="141"/>
      <c r="D772" s="137"/>
      <c r="E772" s="100"/>
      <c r="F772" s="57"/>
      <c r="G772" s="58">
        <f t="shared" si="77"/>
        <v>0</v>
      </c>
      <c r="H772" s="58">
        <f>IF(E772="",0,IFERROR(VLOOKUP(E772,档案费管理台账!$D$4:$H$1000,5,0),0))</f>
        <v>0</v>
      </c>
      <c r="I772" s="57"/>
      <c r="J772" s="57"/>
      <c r="K772" s="57"/>
      <c r="L772" s="57"/>
      <c r="M772" s="58" t="str">
        <f t="shared" si="78"/>
        <v/>
      </c>
      <c r="N772" s="73"/>
    </row>
    <row r="773" spans="1:14">
      <c r="A773" s="97" t="str">
        <f t="shared" si="76"/>
        <v/>
      </c>
      <c r="B773" s="98" t="str">
        <f t="shared" si="75"/>
        <v/>
      </c>
      <c r="C773" s="141"/>
      <c r="D773" s="137"/>
      <c r="E773" s="100"/>
      <c r="F773" s="57"/>
      <c r="G773" s="58">
        <f t="shared" si="77"/>
        <v>0</v>
      </c>
      <c r="H773" s="58">
        <f>IF(E773="",0,IFERROR(VLOOKUP(E773,档案费管理台账!$D$4:$H$1000,5,0),0))</f>
        <v>0</v>
      </c>
      <c r="I773" s="57"/>
      <c r="J773" s="57"/>
      <c r="K773" s="57"/>
      <c r="L773" s="57"/>
      <c r="M773" s="58" t="str">
        <f t="shared" si="78"/>
        <v/>
      </c>
      <c r="N773" s="73"/>
    </row>
    <row r="774" spans="1:14">
      <c r="A774" s="97" t="str">
        <f t="shared" si="76"/>
        <v/>
      </c>
      <c r="B774" s="98" t="str">
        <f t="shared" si="75"/>
        <v/>
      </c>
      <c r="C774" s="141"/>
      <c r="D774" s="137"/>
      <c r="E774" s="100"/>
      <c r="F774" s="57"/>
      <c r="G774" s="58">
        <f t="shared" si="77"/>
        <v>0</v>
      </c>
      <c r="H774" s="58">
        <f>IF(E774="",0,IFERROR(VLOOKUP(E774,档案费管理台账!$D$4:$H$1000,5,0),0))</f>
        <v>0</v>
      </c>
      <c r="I774" s="57"/>
      <c r="J774" s="57"/>
      <c r="K774" s="57"/>
      <c r="L774" s="57"/>
      <c r="M774" s="58" t="str">
        <f t="shared" si="78"/>
        <v/>
      </c>
      <c r="N774" s="73"/>
    </row>
    <row r="775" spans="1:14">
      <c r="A775" s="97" t="str">
        <f t="shared" si="76"/>
        <v/>
      </c>
      <c r="B775" s="98" t="str">
        <f t="shared" si="75"/>
        <v/>
      </c>
      <c r="C775" s="141"/>
      <c r="D775" s="137"/>
      <c r="E775" s="100"/>
      <c r="F775" s="57"/>
      <c r="G775" s="58">
        <f t="shared" si="77"/>
        <v>0</v>
      </c>
      <c r="H775" s="58">
        <f>IF(E775="",0,IFERROR(VLOOKUP(E775,档案费管理台账!$D$4:$H$1000,5,0),0))</f>
        <v>0</v>
      </c>
      <c r="I775" s="57"/>
      <c r="J775" s="57"/>
      <c r="K775" s="57"/>
      <c r="L775" s="57"/>
      <c r="M775" s="58" t="str">
        <f t="shared" si="78"/>
        <v/>
      </c>
      <c r="N775" s="73"/>
    </row>
    <row r="776" spans="1:14">
      <c r="A776" s="97" t="str">
        <f t="shared" si="76"/>
        <v/>
      </c>
      <c r="B776" s="98" t="str">
        <f t="shared" si="75"/>
        <v/>
      </c>
      <c r="C776" s="141"/>
      <c r="D776" s="137"/>
      <c r="E776" s="100"/>
      <c r="F776" s="57"/>
      <c r="G776" s="58">
        <f t="shared" si="77"/>
        <v>0</v>
      </c>
      <c r="H776" s="58">
        <f>IF(E776="",0,IFERROR(VLOOKUP(E776,档案费管理台账!$D$4:$H$1000,5,0),0))</f>
        <v>0</v>
      </c>
      <c r="I776" s="57"/>
      <c r="J776" s="57"/>
      <c r="K776" s="57"/>
      <c r="L776" s="57"/>
      <c r="M776" s="58" t="str">
        <f t="shared" si="78"/>
        <v/>
      </c>
      <c r="N776" s="73"/>
    </row>
    <row r="777" spans="1:14">
      <c r="A777" s="97" t="str">
        <f t="shared" si="76"/>
        <v/>
      </c>
      <c r="B777" s="98" t="str">
        <f t="shared" si="75"/>
        <v/>
      </c>
      <c r="C777" s="141"/>
      <c r="D777" s="137"/>
      <c r="E777" s="100"/>
      <c r="F777" s="57"/>
      <c r="G777" s="58">
        <f t="shared" si="77"/>
        <v>0</v>
      </c>
      <c r="H777" s="58">
        <f>IF(E777="",0,IFERROR(VLOOKUP(E777,档案费管理台账!$D$4:$H$1000,5,0),0))</f>
        <v>0</v>
      </c>
      <c r="I777" s="57"/>
      <c r="J777" s="57"/>
      <c r="K777" s="57"/>
      <c r="L777" s="57"/>
      <c r="M777" s="58" t="str">
        <f t="shared" si="78"/>
        <v/>
      </c>
      <c r="N777" s="73"/>
    </row>
    <row r="778" spans="1:14">
      <c r="A778" s="97" t="str">
        <f t="shared" si="76"/>
        <v/>
      </c>
      <c r="B778" s="98" t="str">
        <f t="shared" si="75"/>
        <v/>
      </c>
      <c r="C778" s="141"/>
      <c r="D778" s="137"/>
      <c r="E778" s="100"/>
      <c r="F778" s="57"/>
      <c r="G778" s="58">
        <f t="shared" si="77"/>
        <v>0</v>
      </c>
      <c r="H778" s="58">
        <f>IF(E778="",0,IFERROR(VLOOKUP(E778,档案费管理台账!$D$4:$H$1000,5,0),0))</f>
        <v>0</v>
      </c>
      <c r="I778" s="57"/>
      <c r="J778" s="57"/>
      <c r="K778" s="57"/>
      <c r="L778" s="57"/>
      <c r="M778" s="58" t="str">
        <f t="shared" si="78"/>
        <v/>
      </c>
      <c r="N778" s="73"/>
    </row>
    <row r="779" spans="1:14">
      <c r="A779" s="97" t="str">
        <f t="shared" si="76"/>
        <v/>
      </c>
      <c r="B779" s="98" t="str">
        <f t="shared" si="75"/>
        <v/>
      </c>
      <c r="C779" s="141"/>
      <c r="D779" s="137"/>
      <c r="E779" s="100"/>
      <c r="F779" s="57"/>
      <c r="G779" s="58">
        <f t="shared" si="77"/>
        <v>0</v>
      </c>
      <c r="H779" s="58">
        <f>IF(E779="",0,IFERROR(VLOOKUP(E779,档案费管理台账!$D$4:$H$1000,5,0),0))</f>
        <v>0</v>
      </c>
      <c r="I779" s="57"/>
      <c r="J779" s="57"/>
      <c r="K779" s="57"/>
      <c r="L779" s="57"/>
      <c r="M779" s="58" t="str">
        <f t="shared" si="78"/>
        <v/>
      </c>
      <c r="N779" s="73"/>
    </row>
    <row r="780" spans="1:14">
      <c r="A780" s="97" t="str">
        <f t="shared" si="76"/>
        <v/>
      </c>
      <c r="B780" s="98" t="str">
        <f t="shared" si="75"/>
        <v/>
      </c>
      <c r="C780" s="141"/>
      <c r="D780" s="137"/>
      <c r="E780" s="100"/>
      <c r="F780" s="57"/>
      <c r="G780" s="58">
        <f t="shared" si="77"/>
        <v>0</v>
      </c>
      <c r="H780" s="58">
        <f>IF(E780="",0,IFERROR(VLOOKUP(E780,档案费管理台账!$D$4:$H$1000,5,0),0))</f>
        <v>0</v>
      </c>
      <c r="I780" s="57"/>
      <c r="J780" s="57"/>
      <c r="K780" s="57"/>
      <c r="L780" s="57"/>
      <c r="M780" s="58" t="str">
        <f t="shared" si="78"/>
        <v/>
      </c>
      <c r="N780" s="73"/>
    </row>
    <row r="781" spans="1:14">
      <c r="A781" s="97" t="str">
        <f t="shared" si="76"/>
        <v/>
      </c>
      <c r="B781" s="98" t="str">
        <f t="shared" si="75"/>
        <v/>
      </c>
      <c r="C781" s="141"/>
      <c r="D781" s="137"/>
      <c r="E781" s="100"/>
      <c r="F781" s="57"/>
      <c r="G781" s="58">
        <f t="shared" si="77"/>
        <v>0</v>
      </c>
      <c r="H781" s="58">
        <f>IF(E781="",0,IFERROR(VLOOKUP(E781,档案费管理台账!$D$4:$H$1000,5,0),0))</f>
        <v>0</v>
      </c>
      <c r="I781" s="57"/>
      <c r="J781" s="57"/>
      <c r="K781" s="57"/>
      <c r="L781" s="57"/>
      <c r="M781" s="58" t="str">
        <f t="shared" si="78"/>
        <v/>
      </c>
      <c r="N781" s="73"/>
    </row>
    <row r="782" spans="1:14">
      <c r="A782" s="97" t="str">
        <f t="shared" si="76"/>
        <v/>
      </c>
      <c r="B782" s="98" t="str">
        <f t="shared" si="75"/>
        <v/>
      </c>
      <c r="C782" s="141"/>
      <c r="D782" s="137"/>
      <c r="E782" s="100"/>
      <c r="F782" s="57"/>
      <c r="G782" s="58">
        <f t="shared" si="77"/>
        <v>0</v>
      </c>
      <c r="H782" s="58">
        <f>IF(E782="",0,IFERROR(VLOOKUP(E782,档案费管理台账!$D$4:$H$1000,5,0),0))</f>
        <v>0</v>
      </c>
      <c r="I782" s="57"/>
      <c r="J782" s="57"/>
      <c r="K782" s="57"/>
      <c r="L782" s="57"/>
      <c r="M782" s="58" t="str">
        <f t="shared" si="78"/>
        <v/>
      </c>
      <c r="N782" s="73"/>
    </row>
    <row r="783" spans="1:14">
      <c r="A783" s="97" t="str">
        <f t="shared" si="76"/>
        <v/>
      </c>
      <c r="B783" s="98" t="str">
        <f t="shared" si="75"/>
        <v/>
      </c>
      <c r="C783" s="141"/>
      <c r="D783" s="137"/>
      <c r="E783" s="100"/>
      <c r="F783" s="57"/>
      <c r="G783" s="58">
        <f t="shared" si="77"/>
        <v>0</v>
      </c>
      <c r="H783" s="58">
        <f>IF(E783="",0,IFERROR(VLOOKUP(E783,档案费管理台账!$D$4:$H$1000,5,0),0))</f>
        <v>0</v>
      </c>
      <c r="I783" s="57"/>
      <c r="J783" s="57"/>
      <c r="K783" s="57"/>
      <c r="L783" s="57"/>
      <c r="M783" s="58" t="str">
        <f t="shared" si="78"/>
        <v/>
      </c>
      <c r="N783" s="73"/>
    </row>
    <row r="784" spans="1:14">
      <c r="A784" s="97" t="str">
        <f t="shared" si="76"/>
        <v/>
      </c>
      <c r="B784" s="98" t="str">
        <f t="shared" si="75"/>
        <v/>
      </c>
      <c r="C784" s="141"/>
      <c r="D784" s="137"/>
      <c r="E784" s="100"/>
      <c r="F784" s="57"/>
      <c r="G784" s="58">
        <f t="shared" si="77"/>
        <v>0</v>
      </c>
      <c r="H784" s="58">
        <f>IF(E784="",0,IFERROR(VLOOKUP(E784,档案费管理台账!$D$4:$H$1000,5,0),0))</f>
        <v>0</v>
      </c>
      <c r="I784" s="57"/>
      <c r="J784" s="57"/>
      <c r="K784" s="57"/>
      <c r="L784" s="57"/>
      <c r="M784" s="58" t="str">
        <f t="shared" si="78"/>
        <v/>
      </c>
      <c r="N784" s="73"/>
    </row>
    <row r="785" spans="1:14">
      <c r="A785" s="97" t="str">
        <f t="shared" si="76"/>
        <v/>
      </c>
      <c r="B785" s="98" t="str">
        <f t="shared" si="75"/>
        <v/>
      </c>
      <c r="C785" s="141"/>
      <c r="D785" s="137"/>
      <c r="E785" s="100"/>
      <c r="F785" s="57"/>
      <c r="G785" s="58">
        <f t="shared" si="77"/>
        <v>0</v>
      </c>
      <c r="H785" s="58">
        <f>IF(E785="",0,IFERROR(VLOOKUP(E785,档案费管理台账!$D$4:$H$1000,5,0),0))</f>
        <v>0</v>
      </c>
      <c r="I785" s="57"/>
      <c r="J785" s="57"/>
      <c r="K785" s="57"/>
      <c r="L785" s="57"/>
      <c r="M785" s="58" t="str">
        <f t="shared" si="78"/>
        <v/>
      </c>
      <c r="N785" s="73"/>
    </row>
    <row r="786" spans="1:14">
      <c r="A786" s="97" t="str">
        <f t="shared" si="76"/>
        <v/>
      </c>
      <c r="B786" s="98" t="str">
        <f t="shared" si="75"/>
        <v/>
      </c>
      <c r="C786" s="141"/>
      <c r="D786" s="137"/>
      <c r="E786" s="100"/>
      <c r="F786" s="57"/>
      <c r="G786" s="58">
        <f t="shared" si="77"/>
        <v>0</v>
      </c>
      <c r="H786" s="58">
        <f>IF(E786="",0,IFERROR(VLOOKUP(E786,档案费管理台账!$D$4:$H$1000,5,0),0))</f>
        <v>0</v>
      </c>
      <c r="I786" s="57"/>
      <c r="J786" s="57"/>
      <c r="K786" s="57"/>
      <c r="L786" s="57"/>
      <c r="M786" s="58" t="str">
        <f t="shared" si="78"/>
        <v/>
      </c>
      <c r="N786" s="73"/>
    </row>
    <row r="787" spans="1:14">
      <c r="A787" s="97" t="str">
        <f t="shared" si="76"/>
        <v/>
      </c>
      <c r="B787" s="98" t="str">
        <f t="shared" si="75"/>
        <v/>
      </c>
      <c r="C787" s="141"/>
      <c r="D787" s="137"/>
      <c r="E787" s="100"/>
      <c r="F787" s="57"/>
      <c r="G787" s="58">
        <f t="shared" si="77"/>
        <v>0</v>
      </c>
      <c r="H787" s="58">
        <f>IF(E787="",0,IFERROR(VLOOKUP(E787,档案费管理台账!$D$4:$H$1000,5,0),0))</f>
        <v>0</v>
      </c>
      <c r="I787" s="57"/>
      <c r="J787" s="57"/>
      <c r="K787" s="57"/>
      <c r="L787" s="57"/>
      <c r="M787" s="58" t="str">
        <f t="shared" si="78"/>
        <v/>
      </c>
      <c r="N787" s="73"/>
    </row>
    <row r="788" spans="1:14">
      <c r="A788" s="97" t="str">
        <f t="shared" si="76"/>
        <v/>
      </c>
      <c r="B788" s="98" t="str">
        <f t="shared" si="75"/>
        <v/>
      </c>
      <c r="C788" s="141"/>
      <c r="D788" s="137"/>
      <c r="E788" s="100"/>
      <c r="F788" s="57"/>
      <c r="G788" s="58">
        <f t="shared" si="77"/>
        <v>0</v>
      </c>
      <c r="H788" s="58">
        <f>IF(E788="",0,IFERROR(VLOOKUP(E788,档案费管理台账!$D$4:$H$1000,5,0),0))</f>
        <v>0</v>
      </c>
      <c r="I788" s="57"/>
      <c r="J788" s="57"/>
      <c r="K788" s="57"/>
      <c r="L788" s="57"/>
      <c r="M788" s="58" t="str">
        <f t="shared" si="78"/>
        <v/>
      </c>
      <c r="N788" s="73"/>
    </row>
    <row r="789" spans="1:14">
      <c r="A789" s="97" t="str">
        <f t="shared" si="76"/>
        <v/>
      </c>
      <c r="B789" s="98" t="str">
        <f t="shared" si="75"/>
        <v/>
      </c>
      <c r="C789" s="141"/>
      <c r="D789" s="137"/>
      <c r="E789" s="100"/>
      <c r="F789" s="57"/>
      <c r="G789" s="58">
        <f t="shared" si="77"/>
        <v>0</v>
      </c>
      <c r="H789" s="58">
        <f>IF(E789="",0,IFERROR(VLOOKUP(E789,档案费管理台账!$D$4:$H$1000,5,0),0))</f>
        <v>0</v>
      </c>
      <c r="I789" s="57"/>
      <c r="J789" s="57"/>
      <c r="K789" s="57"/>
      <c r="L789" s="57"/>
      <c r="M789" s="58" t="str">
        <f t="shared" si="78"/>
        <v/>
      </c>
      <c r="N789" s="73"/>
    </row>
    <row r="790" spans="1:14">
      <c r="A790" s="97" t="str">
        <f t="shared" si="76"/>
        <v/>
      </c>
      <c r="B790" s="98" t="str">
        <f t="shared" si="75"/>
        <v/>
      </c>
      <c r="C790" s="141"/>
      <c r="D790" s="137"/>
      <c r="E790" s="100"/>
      <c r="F790" s="57"/>
      <c r="G790" s="58">
        <f t="shared" si="77"/>
        <v>0</v>
      </c>
      <c r="H790" s="58">
        <f>IF(E790="",0,IFERROR(VLOOKUP(E790,档案费管理台账!$D$4:$H$1000,5,0),0))</f>
        <v>0</v>
      </c>
      <c r="I790" s="57"/>
      <c r="J790" s="57"/>
      <c r="K790" s="57"/>
      <c r="L790" s="57"/>
      <c r="M790" s="58" t="str">
        <f t="shared" si="78"/>
        <v/>
      </c>
      <c r="N790" s="73"/>
    </row>
    <row r="791" spans="1:14">
      <c r="A791" s="97" t="str">
        <f t="shared" si="76"/>
        <v/>
      </c>
      <c r="B791" s="98" t="str">
        <f t="shared" si="75"/>
        <v/>
      </c>
      <c r="C791" s="141"/>
      <c r="D791" s="137"/>
      <c r="E791" s="100"/>
      <c r="F791" s="57"/>
      <c r="G791" s="58">
        <f t="shared" si="77"/>
        <v>0</v>
      </c>
      <c r="H791" s="58">
        <f>IF(E791="",0,IFERROR(VLOOKUP(E791,档案费管理台账!$D$4:$H$1000,5,0),0))</f>
        <v>0</v>
      </c>
      <c r="I791" s="57"/>
      <c r="J791" s="57"/>
      <c r="K791" s="57"/>
      <c r="L791" s="57"/>
      <c r="M791" s="58" t="str">
        <f t="shared" si="78"/>
        <v/>
      </c>
      <c r="N791" s="73"/>
    </row>
    <row r="792" spans="1:14">
      <c r="A792" s="97" t="str">
        <f t="shared" si="76"/>
        <v/>
      </c>
      <c r="B792" s="98" t="str">
        <f t="shared" si="75"/>
        <v/>
      </c>
      <c r="C792" s="141"/>
      <c r="D792" s="137"/>
      <c r="E792" s="100"/>
      <c r="F792" s="57"/>
      <c r="G792" s="58">
        <f t="shared" si="77"/>
        <v>0</v>
      </c>
      <c r="H792" s="58">
        <f>IF(E792="",0,IFERROR(VLOOKUP(E792,档案费管理台账!$D$4:$H$1000,5,0),0))</f>
        <v>0</v>
      </c>
      <c r="I792" s="57"/>
      <c r="J792" s="57"/>
      <c r="K792" s="57"/>
      <c r="L792" s="57"/>
      <c r="M792" s="58" t="str">
        <f t="shared" si="78"/>
        <v/>
      </c>
      <c r="N792" s="73"/>
    </row>
    <row r="793" spans="1:14">
      <c r="A793" s="97" t="str">
        <f t="shared" si="76"/>
        <v/>
      </c>
      <c r="B793" s="98" t="str">
        <f t="shared" si="75"/>
        <v/>
      </c>
      <c r="C793" s="141"/>
      <c r="D793" s="137"/>
      <c r="E793" s="100"/>
      <c r="F793" s="57"/>
      <c r="G793" s="58">
        <f t="shared" si="77"/>
        <v>0</v>
      </c>
      <c r="H793" s="58">
        <f>IF(E793="",0,IFERROR(VLOOKUP(E793,档案费管理台账!$D$4:$H$1000,5,0),0))</f>
        <v>0</v>
      </c>
      <c r="I793" s="57"/>
      <c r="J793" s="57"/>
      <c r="K793" s="57"/>
      <c r="L793" s="57"/>
      <c r="M793" s="58" t="str">
        <f t="shared" si="78"/>
        <v/>
      </c>
      <c r="N793" s="73"/>
    </row>
    <row r="794" spans="1:14">
      <c r="A794" s="97" t="str">
        <f t="shared" si="76"/>
        <v/>
      </c>
      <c r="B794" s="98" t="str">
        <f t="shared" si="75"/>
        <v/>
      </c>
      <c r="C794" s="141"/>
      <c r="D794" s="137"/>
      <c r="E794" s="100"/>
      <c r="F794" s="57"/>
      <c r="G794" s="58">
        <f t="shared" si="77"/>
        <v>0</v>
      </c>
      <c r="H794" s="58">
        <f>IF(E794="",0,IFERROR(VLOOKUP(E794,档案费管理台账!$D$4:$H$1000,5,0),0))</f>
        <v>0</v>
      </c>
      <c r="I794" s="57"/>
      <c r="J794" s="57"/>
      <c r="K794" s="57"/>
      <c r="L794" s="57"/>
      <c r="M794" s="58" t="str">
        <f t="shared" si="78"/>
        <v/>
      </c>
      <c r="N794" s="73"/>
    </row>
    <row r="795" spans="1:14">
      <c r="A795" s="97" t="str">
        <f t="shared" si="76"/>
        <v/>
      </c>
      <c r="B795" s="98" t="str">
        <f t="shared" si="75"/>
        <v/>
      </c>
      <c r="C795" s="141"/>
      <c r="D795" s="137"/>
      <c r="E795" s="100"/>
      <c r="F795" s="57"/>
      <c r="G795" s="58">
        <f t="shared" si="77"/>
        <v>0</v>
      </c>
      <c r="H795" s="58">
        <f>IF(E795="",0,IFERROR(VLOOKUP(E795,档案费管理台账!$D$4:$H$1000,5,0),0))</f>
        <v>0</v>
      </c>
      <c r="I795" s="57"/>
      <c r="J795" s="57"/>
      <c r="K795" s="57"/>
      <c r="L795" s="57"/>
      <c r="M795" s="58" t="str">
        <f t="shared" si="78"/>
        <v/>
      </c>
      <c r="N795" s="73"/>
    </row>
    <row r="796" spans="1:14">
      <c r="A796" s="97" t="str">
        <f t="shared" si="76"/>
        <v/>
      </c>
      <c r="B796" s="98" t="str">
        <f t="shared" si="75"/>
        <v/>
      </c>
      <c r="C796" s="141"/>
      <c r="D796" s="137"/>
      <c r="E796" s="100"/>
      <c r="F796" s="57"/>
      <c r="G796" s="58">
        <f t="shared" si="77"/>
        <v>0</v>
      </c>
      <c r="H796" s="58">
        <f>IF(E796="",0,IFERROR(VLOOKUP(E796,档案费管理台账!$D$4:$H$1000,5,0),0))</f>
        <v>0</v>
      </c>
      <c r="I796" s="57"/>
      <c r="J796" s="57"/>
      <c r="K796" s="57"/>
      <c r="L796" s="57"/>
      <c r="M796" s="58" t="str">
        <f t="shared" si="78"/>
        <v/>
      </c>
      <c r="N796" s="73"/>
    </row>
    <row r="797" spans="1:14">
      <c r="A797" s="97" t="str">
        <f t="shared" si="76"/>
        <v/>
      </c>
      <c r="B797" s="98" t="str">
        <f t="shared" si="75"/>
        <v/>
      </c>
      <c r="C797" s="141"/>
      <c r="D797" s="137"/>
      <c r="E797" s="100"/>
      <c r="F797" s="57"/>
      <c r="G797" s="58">
        <f t="shared" si="77"/>
        <v>0</v>
      </c>
      <c r="H797" s="58">
        <f>IF(E797="",0,IFERROR(VLOOKUP(E797,档案费管理台账!$D$4:$H$1000,5,0),0))</f>
        <v>0</v>
      </c>
      <c r="I797" s="57"/>
      <c r="J797" s="57"/>
      <c r="K797" s="57"/>
      <c r="L797" s="57"/>
      <c r="M797" s="58" t="str">
        <f t="shared" si="78"/>
        <v/>
      </c>
      <c r="N797" s="73"/>
    </row>
    <row r="798" spans="1:14">
      <c r="A798" s="97" t="str">
        <f t="shared" si="76"/>
        <v/>
      </c>
      <c r="B798" s="98" t="str">
        <f t="shared" si="75"/>
        <v/>
      </c>
      <c r="C798" s="141"/>
      <c r="D798" s="137"/>
      <c r="E798" s="100"/>
      <c r="F798" s="57"/>
      <c r="G798" s="58">
        <f t="shared" si="77"/>
        <v>0</v>
      </c>
      <c r="H798" s="58">
        <f>IF(E798="",0,IFERROR(VLOOKUP(E798,档案费管理台账!$D$4:$H$1000,5,0),0))</f>
        <v>0</v>
      </c>
      <c r="I798" s="57"/>
      <c r="J798" s="57"/>
      <c r="K798" s="57"/>
      <c r="L798" s="57"/>
      <c r="M798" s="58" t="str">
        <f t="shared" si="78"/>
        <v/>
      </c>
      <c r="N798" s="73"/>
    </row>
    <row r="799" spans="1:14">
      <c r="A799" s="97" t="str">
        <f t="shared" si="76"/>
        <v/>
      </c>
      <c r="B799" s="98" t="str">
        <f t="shared" si="75"/>
        <v/>
      </c>
      <c r="C799" s="141"/>
      <c r="D799" s="137"/>
      <c r="E799" s="100"/>
      <c r="F799" s="57"/>
      <c r="G799" s="58">
        <f t="shared" si="77"/>
        <v>0</v>
      </c>
      <c r="H799" s="58">
        <f>IF(E799="",0,IFERROR(VLOOKUP(E799,档案费管理台账!$D$4:$H$1000,5,0),0))</f>
        <v>0</v>
      </c>
      <c r="I799" s="57"/>
      <c r="J799" s="57"/>
      <c r="K799" s="57"/>
      <c r="L799" s="57"/>
      <c r="M799" s="58" t="str">
        <f t="shared" si="78"/>
        <v/>
      </c>
      <c r="N799" s="73"/>
    </row>
    <row r="800" spans="1:14">
      <c r="A800" s="97" t="str">
        <f t="shared" si="76"/>
        <v/>
      </c>
      <c r="B800" s="98" t="str">
        <f t="shared" si="75"/>
        <v/>
      </c>
      <c r="C800" s="141"/>
      <c r="D800" s="137"/>
      <c r="E800" s="100"/>
      <c r="F800" s="57"/>
      <c r="G800" s="58">
        <f t="shared" si="77"/>
        <v>0</v>
      </c>
      <c r="H800" s="58">
        <f>IF(E800="",0,IFERROR(VLOOKUP(E800,档案费管理台账!$D$4:$H$1000,5,0),0))</f>
        <v>0</v>
      </c>
      <c r="I800" s="57"/>
      <c r="J800" s="57"/>
      <c r="K800" s="57"/>
      <c r="L800" s="57"/>
      <c r="M800" s="58" t="str">
        <f t="shared" si="78"/>
        <v/>
      </c>
      <c r="N800" s="73"/>
    </row>
    <row r="801" spans="1:14">
      <c r="A801" s="97" t="str">
        <f t="shared" si="76"/>
        <v/>
      </c>
      <c r="B801" s="98" t="str">
        <f t="shared" si="75"/>
        <v/>
      </c>
      <c r="C801" s="141"/>
      <c r="D801" s="137"/>
      <c r="E801" s="100"/>
      <c r="F801" s="57"/>
      <c r="G801" s="58">
        <f t="shared" si="77"/>
        <v>0</v>
      </c>
      <c r="H801" s="58">
        <f>IF(E801="",0,IFERROR(VLOOKUP(E801,档案费管理台账!$D$4:$H$1000,5,0),0))</f>
        <v>0</v>
      </c>
      <c r="I801" s="57"/>
      <c r="J801" s="57"/>
      <c r="K801" s="57"/>
      <c r="L801" s="57"/>
      <c r="M801" s="58" t="str">
        <f t="shared" si="78"/>
        <v/>
      </c>
      <c r="N801" s="73"/>
    </row>
    <row r="802" spans="1:14">
      <c r="A802" s="97" t="str">
        <f t="shared" si="76"/>
        <v/>
      </c>
      <c r="B802" s="98" t="str">
        <f t="shared" si="75"/>
        <v/>
      </c>
      <c r="C802" s="141"/>
      <c r="D802" s="137"/>
      <c r="E802" s="100"/>
      <c r="F802" s="57"/>
      <c r="G802" s="58">
        <f t="shared" si="77"/>
        <v>0</v>
      </c>
      <c r="H802" s="58">
        <f>IF(E802="",0,IFERROR(VLOOKUP(E802,档案费管理台账!$D$4:$H$1000,5,0),0))</f>
        <v>0</v>
      </c>
      <c r="I802" s="57"/>
      <c r="J802" s="57"/>
      <c r="K802" s="57"/>
      <c r="L802" s="57"/>
      <c r="M802" s="58" t="str">
        <f t="shared" si="78"/>
        <v/>
      </c>
      <c r="N802" s="73"/>
    </row>
    <row r="803" spans="1:14">
      <c r="A803" s="97" t="str">
        <f t="shared" si="76"/>
        <v/>
      </c>
      <c r="B803" s="98" t="str">
        <f t="shared" si="75"/>
        <v/>
      </c>
      <c r="C803" s="141"/>
      <c r="D803" s="137"/>
      <c r="E803" s="100"/>
      <c r="F803" s="57"/>
      <c r="G803" s="58">
        <f t="shared" si="77"/>
        <v>0</v>
      </c>
      <c r="H803" s="58">
        <f>IF(E803="",0,IFERROR(VLOOKUP(E803,档案费管理台账!$D$4:$H$1000,5,0),0))</f>
        <v>0</v>
      </c>
      <c r="I803" s="57"/>
      <c r="J803" s="57"/>
      <c r="K803" s="57"/>
      <c r="L803" s="57"/>
      <c r="M803" s="58" t="str">
        <f t="shared" si="78"/>
        <v/>
      </c>
      <c r="N803" s="73"/>
    </row>
    <row r="804" spans="1:14">
      <c r="A804" s="97" t="str">
        <f t="shared" si="76"/>
        <v/>
      </c>
      <c r="B804" s="98" t="str">
        <f t="shared" si="75"/>
        <v/>
      </c>
      <c r="C804" s="141"/>
      <c r="D804" s="137"/>
      <c r="E804" s="100"/>
      <c r="F804" s="57"/>
      <c r="G804" s="58">
        <f t="shared" si="77"/>
        <v>0</v>
      </c>
      <c r="H804" s="58">
        <f>IF(E804="",0,IFERROR(VLOOKUP(E804,档案费管理台账!$D$4:$H$1000,5,0),0))</f>
        <v>0</v>
      </c>
      <c r="I804" s="57"/>
      <c r="J804" s="57"/>
      <c r="K804" s="57"/>
      <c r="L804" s="57"/>
      <c r="M804" s="58" t="str">
        <f t="shared" si="78"/>
        <v/>
      </c>
      <c r="N804" s="73"/>
    </row>
    <row r="805" spans="1:14">
      <c r="A805" s="97" t="str">
        <f t="shared" si="76"/>
        <v/>
      </c>
      <c r="B805" s="98" t="str">
        <f t="shared" si="75"/>
        <v/>
      </c>
      <c r="C805" s="141"/>
      <c r="D805" s="137"/>
      <c r="E805" s="100"/>
      <c r="F805" s="57"/>
      <c r="G805" s="58">
        <f t="shared" si="77"/>
        <v>0</v>
      </c>
      <c r="H805" s="58">
        <f>IF(E805="",0,IFERROR(VLOOKUP(E805,档案费管理台账!$D$4:$H$1000,5,0),0))</f>
        <v>0</v>
      </c>
      <c r="I805" s="57"/>
      <c r="J805" s="57"/>
      <c r="K805" s="57"/>
      <c r="L805" s="57"/>
      <c r="M805" s="58" t="str">
        <f t="shared" si="78"/>
        <v/>
      </c>
      <c r="N805" s="73"/>
    </row>
    <row r="806" spans="1:14">
      <c r="A806" s="97" t="str">
        <f t="shared" si="76"/>
        <v/>
      </c>
      <c r="B806" s="98" t="str">
        <f t="shared" si="75"/>
        <v/>
      </c>
      <c r="C806" s="141"/>
      <c r="D806" s="137"/>
      <c r="E806" s="100"/>
      <c r="F806" s="57"/>
      <c r="G806" s="58">
        <f t="shared" si="77"/>
        <v>0</v>
      </c>
      <c r="H806" s="58">
        <f>IF(E806="",0,IFERROR(VLOOKUP(E806,档案费管理台账!$D$4:$H$1000,5,0),0))</f>
        <v>0</v>
      </c>
      <c r="I806" s="57"/>
      <c r="J806" s="57"/>
      <c r="K806" s="57"/>
      <c r="L806" s="57"/>
      <c r="M806" s="58" t="str">
        <f t="shared" si="78"/>
        <v/>
      </c>
      <c r="N806" s="73"/>
    </row>
    <row r="807" spans="1:14">
      <c r="A807" s="97" t="str">
        <f t="shared" si="76"/>
        <v/>
      </c>
      <c r="B807" s="98" t="str">
        <f t="shared" si="75"/>
        <v/>
      </c>
      <c r="C807" s="141"/>
      <c r="D807" s="137"/>
      <c r="E807" s="100"/>
      <c r="F807" s="57"/>
      <c r="G807" s="58">
        <f t="shared" si="77"/>
        <v>0</v>
      </c>
      <c r="H807" s="58">
        <f>IF(E807="",0,IFERROR(VLOOKUP(E807,档案费管理台账!$D$4:$H$1000,5,0),0))</f>
        <v>0</v>
      </c>
      <c r="I807" s="57"/>
      <c r="J807" s="57"/>
      <c r="K807" s="57"/>
      <c r="L807" s="57"/>
      <c r="M807" s="58" t="str">
        <f t="shared" si="78"/>
        <v/>
      </c>
      <c r="N807" s="73"/>
    </row>
    <row r="808" spans="1:14">
      <c r="A808" s="97" t="str">
        <f t="shared" si="76"/>
        <v/>
      </c>
      <c r="B808" s="98" t="str">
        <f t="shared" si="75"/>
        <v/>
      </c>
      <c r="C808" s="141"/>
      <c r="D808" s="137"/>
      <c r="E808" s="100"/>
      <c r="F808" s="57"/>
      <c r="G808" s="58">
        <f t="shared" si="77"/>
        <v>0</v>
      </c>
      <c r="H808" s="58">
        <f>IF(E808="",0,IFERROR(VLOOKUP(E808,档案费管理台账!$D$4:$H$1000,5,0),0))</f>
        <v>0</v>
      </c>
      <c r="I808" s="57"/>
      <c r="J808" s="57"/>
      <c r="K808" s="57"/>
      <c r="L808" s="57"/>
      <c r="M808" s="58" t="str">
        <f t="shared" si="78"/>
        <v/>
      </c>
      <c r="N808" s="73"/>
    </row>
    <row r="809" spans="1:14">
      <c r="A809" s="97" t="str">
        <f t="shared" si="76"/>
        <v/>
      </c>
      <c r="B809" s="98" t="str">
        <f t="shared" si="75"/>
        <v/>
      </c>
      <c r="C809" s="141"/>
      <c r="D809" s="137"/>
      <c r="E809" s="100"/>
      <c r="F809" s="57"/>
      <c r="G809" s="58">
        <f t="shared" si="77"/>
        <v>0</v>
      </c>
      <c r="H809" s="58">
        <f>IF(E809="",0,IFERROR(VLOOKUP(E809,档案费管理台账!$D$4:$H$1000,5,0),0))</f>
        <v>0</v>
      </c>
      <c r="I809" s="57"/>
      <c r="J809" s="57"/>
      <c r="K809" s="57"/>
      <c r="L809" s="57"/>
      <c r="M809" s="58" t="str">
        <f t="shared" si="78"/>
        <v/>
      </c>
      <c r="N809" s="73"/>
    </row>
    <row r="810" spans="1:14">
      <c r="A810" s="97" t="str">
        <f t="shared" si="76"/>
        <v/>
      </c>
      <c r="B810" s="98" t="str">
        <f t="shared" si="75"/>
        <v/>
      </c>
      <c r="C810" s="141"/>
      <c r="D810" s="137"/>
      <c r="E810" s="100"/>
      <c r="F810" s="57"/>
      <c r="G810" s="58">
        <f t="shared" si="77"/>
        <v>0</v>
      </c>
      <c r="H810" s="58">
        <f>IF(E810="",0,IFERROR(VLOOKUP(E810,档案费管理台账!$D$4:$H$1000,5,0),0))</f>
        <v>0</v>
      </c>
      <c r="I810" s="57"/>
      <c r="J810" s="57"/>
      <c r="K810" s="57"/>
      <c r="L810" s="57"/>
      <c r="M810" s="58" t="str">
        <f t="shared" si="78"/>
        <v/>
      </c>
      <c r="N810" s="73"/>
    </row>
    <row r="811" spans="1:14">
      <c r="A811" s="97" t="str">
        <f t="shared" si="76"/>
        <v/>
      </c>
      <c r="B811" s="98" t="str">
        <f t="shared" si="75"/>
        <v/>
      </c>
      <c r="C811" s="141"/>
      <c r="D811" s="137"/>
      <c r="E811" s="100"/>
      <c r="F811" s="57"/>
      <c r="G811" s="58">
        <f t="shared" si="77"/>
        <v>0</v>
      </c>
      <c r="H811" s="58">
        <f>IF(E811="",0,IFERROR(VLOOKUP(E811,档案费管理台账!$D$4:$H$1000,5,0),0))</f>
        <v>0</v>
      </c>
      <c r="I811" s="57"/>
      <c r="J811" s="57"/>
      <c r="K811" s="57"/>
      <c r="L811" s="57"/>
      <c r="M811" s="58" t="str">
        <f t="shared" si="78"/>
        <v/>
      </c>
      <c r="N811" s="73"/>
    </row>
    <row r="812" spans="1:14">
      <c r="A812" s="97" t="str">
        <f t="shared" si="76"/>
        <v/>
      </c>
      <c r="B812" s="98" t="str">
        <f t="shared" ref="B812:B875" si="79">IF(C812="","",MONTH(C812)&amp;"月")</f>
        <v/>
      </c>
      <c r="C812" s="141"/>
      <c r="D812" s="137"/>
      <c r="E812" s="100"/>
      <c r="F812" s="57"/>
      <c r="G812" s="58">
        <f t="shared" si="77"/>
        <v>0</v>
      </c>
      <c r="H812" s="58">
        <f>IF(E812="",0,IFERROR(VLOOKUP(E812,档案费管理台账!$D$4:$H$1000,5,0),0))</f>
        <v>0</v>
      </c>
      <c r="I812" s="57"/>
      <c r="J812" s="57"/>
      <c r="K812" s="57"/>
      <c r="L812" s="57"/>
      <c r="M812" s="58" t="str">
        <f t="shared" si="78"/>
        <v/>
      </c>
      <c r="N812" s="73"/>
    </row>
    <row r="813" spans="1:14">
      <c r="A813" s="97" t="str">
        <f t="shared" ref="A813:A876" si="80">IF(C813="","",ROW()-42)</f>
        <v/>
      </c>
      <c r="B813" s="98" t="str">
        <f t="shared" si="79"/>
        <v/>
      </c>
      <c r="C813" s="141"/>
      <c r="D813" s="137"/>
      <c r="E813" s="100"/>
      <c r="F813" s="57"/>
      <c r="G813" s="58">
        <f t="shared" ref="G813:G876" si="81">IF(F813="",0,F813*$K$41)</f>
        <v>0</v>
      </c>
      <c r="H813" s="58">
        <f>IF(E813="",0,IFERROR(VLOOKUP(E813,档案费管理台账!$D$4:$H$1000,5,0),0))</f>
        <v>0</v>
      </c>
      <c r="I813" s="57"/>
      <c r="J813" s="57"/>
      <c r="K813" s="57"/>
      <c r="L813" s="57"/>
      <c r="M813" s="58" t="str">
        <f t="shared" ref="M813:M876" si="82">IF(C813="","",ROUND(M812+G813-I813-J813-K813-L813-H813,2))</f>
        <v/>
      </c>
      <c r="N813" s="73"/>
    </row>
    <row r="814" spans="1:14">
      <c r="A814" s="97" t="str">
        <f t="shared" si="80"/>
        <v/>
      </c>
      <c r="B814" s="98" t="str">
        <f t="shared" si="79"/>
        <v/>
      </c>
      <c r="C814" s="141"/>
      <c r="D814" s="137"/>
      <c r="E814" s="100"/>
      <c r="F814" s="57"/>
      <c r="G814" s="58">
        <f t="shared" si="81"/>
        <v>0</v>
      </c>
      <c r="H814" s="58">
        <f>IF(E814="",0,IFERROR(VLOOKUP(E814,档案费管理台账!$D$4:$H$1000,5,0),0))</f>
        <v>0</v>
      </c>
      <c r="I814" s="57"/>
      <c r="J814" s="57"/>
      <c r="K814" s="57"/>
      <c r="L814" s="57"/>
      <c r="M814" s="58" t="str">
        <f t="shared" si="82"/>
        <v/>
      </c>
      <c r="N814" s="73"/>
    </row>
    <row r="815" spans="1:14">
      <c r="A815" s="97" t="str">
        <f t="shared" si="80"/>
        <v/>
      </c>
      <c r="B815" s="98" t="str">
        <f t="shared" si="79"/>
        <v/>
      </c>
      <c r="C815" s="141"/>
      <c r="D815" s="137"/>
      <c r="E815" s="100"/>
      <c r="F815" s="57"/>
      <c r="G815" s="58">
        <f t="shared" si="81"/>
        <v>0</v>
      </c>
      <c r="H815" s="58">
        <f>IF(E815="",0,IFERROR(VLOOKUP(E815,档案费管理台账!$D$4:$H$1000,5,0),0))</f>
        <v>0</v>
      </c>
      <c r="I815" s="57"/>
      <c r="J815" s="57"/>
      <c r="K815" s="57"/>
      <c r="L815" s="57"/>
      <c r="M815" s="58" t="str">
        <f t="shared" si="82"/>
        <v/>
      </c>
      <c r="N815" s="73"/>
    </row>
    <row r="816" spans="1:14">
      <c r="A816" s="97" t="str">
        <f t="shared" si="80"/>
        <v/>
      </c>
      <c r="B816" s="98" t="str">
        <f t="shared" si="79"/>
        <v/>
      </c>
      <c r="C816" s="141"/>
      <c r="D816" s="137"/>
      <c r="E816" s="100"/>
      <c r="F816" s="57"/>
      <c r="G816" s="58">
        <f t="shared" si="81"/>
        <v>0</v>
      </c>
      <c r="H816" s="58">
        <f>IF(E816="",0,IFERROR(VLOOKUP(E816,档案费管理台账!$D$4:$H$1000,5,0),0))</f>
        <v>0</v>
      </c>
      <c r="I816" s="57"/>
      <c r="J816" s="57"/>
      <c r="K816" s="57"/>
      <c r="L816" s="57"/>
      <c r="M816" s="58" t="str">
        <f t="shared" si="82"/>
        <v/>
      </c>
      <c r="N816" s="73"/>
    </row>
    <row r="817" spans="1:14">
      <c r="A817" s="97" t="str">
        <f t="shared" si="80"/>
        <v/>
      </c>
      <c r="B817" s="98" t="str">
        <f t="shared" si="79"/>
        <v/>
      </c>
      <c r="C817" s="141"/>
      <c r="D817" s="137"/>
      <c r="E817" s="100"/>
      <c r="F817" s="57"/>
      <c r="G817" s="58">
        <f t="shared" si="81"/>
        <v>0</v>
      </c>
      <c r="H817" s="58">
        <f>IF(E817="",0,IFERROR(VLOOKUP(E817,档案费管理台账!$D$4:$H$1000,5,0),0))</f>
        <v>0</v>
      </c>
      <c r="I817" s="57"/>
      <c r="J817" s="57"/>
      <c r="K817" s="57"/>
      <c r="L817" s="57"/>
      <c r="M817" s="58" t="str">
        <f t="shared" si="82"/>
        <v/>
      </c>
      <c r="N817" s="73"/>
    </row>
    <row r="818" spans="1:14">
      <c r="A818" s="97" t="str">
        <f t="shared" si="80"/>
        <v/>
      </c>
      <c r="B818" s="98" t="str">
        <f t="shared" si="79"/>
        <v/>
      </c>
      <c r="C818" s="141"/>
      <c r="D818" s="137"/>
      <c r="E818" s="100"/>
      <c r="F818" s="57"/>
      <c r="G818" s="58">
        <f t="shared" si="81"/>
        <v>0</v>
      </c>
      <c r="H818" s="58">
        <f>IF(E818="",0,IFERROR(VLOOKUP(E818,档案费管理台账!$D$4:$H$1000,5,0),0))</f>
        <v>0</v>
      </c>
      <c r="I818" s="57"/>
      <c r="J818" s="57"/>
      <c r="K818" s="57"/>
      <c r="L818" s="57"/>
      <c r="M818" s="58" t="str">
        <f t="shared" si="82"/>
        <v/>
      </c>
      <c r="N818" s="73"/>
    </row>
    <row r="819" spans="1:14">
      <c r="A819" s="97" t="str">
        <f t="shared" si="80"/>
        <v/>
      </c>
      <c r="B819" s="98" t="str">
        <f t="shared" si="79"/>
        <v/>
      </c>
      <c r="C819" s="141"/>
      <c r="D819" s="137"/>
      <c r="E819" s="100"/>
      <c r="F819" s="57"/>
      <c r="G819" s="58">
        <f t="shared" si="81"/>
        <v>0</v>
      </c>
      <c r="H819" s="58">
        <f>IF(E819="",0,IFERROR(VLOOKUP(E819,档案费管理台账!$D$4:$H$1000,5,0),0))</f>
        <v>0</v>
      </c>
      <c r="I819" s="57"/>
      <c r="J819" s="57"/>
      <c r="K819" s="57"/>
      <c r="L819" s="57"/>
      <c r="M819" s="58" t="str">
        <f t="shared" si="82"/>
        <v/>
      </c>
      <c r="N819" s="73"/>
    </row>
    <row r="820" spans="1:14">
      <c r="A820" s="97" t="str">
        <f t="shared" si="80"/>
        <v/>
      </c>
      <c r="B820" s="98" t="str">
        <f t="shared" si="79"/>
        <v/>
      </c>
      <c r="C820" s="141"/>
      <c r="D820" s="137"/>
      <c r="E820" s="100"/>
      <c r="F820" s="57"/>
      <c r="G820" s="58">
        <f t="shared" si="81"/>
        <v>0</v>
      </c>
      <c r="H820" s="58">
        <f>IF(E820="",0,IFERROR(VLOOKUP(E820,档案费管理台账!$D$4:$H$1000,5,0),0))</f>
        <v>0</v>
      </c>
      <c r="I820" s="57"/>
      <c r="J820" s="57"/>
      <c r="K820" s="57"/>
      <c r="L820" s="57"/>
      <c r="M820" s="58" t="str">
        <f t="shared" si="82"/>
        <v/>
      </c>
      <c r="N820" s="73"/>
    </row>
    <row r="821" spans="1:14">
      <c r="A821" s="97" t="str">
        <f t="shared" si="80"/>
        <v/>
      </c>
      <c r="B821" s="98" t="str">
        <f t="shared" si="79"/>
        <v/>
      </c>
      <c r="C821" s="141"/>
      <c r="D821" s="137"/>
      <c r="E821" s="100"/>
      <c r="F821" s="57"/>
      <c r="G821" s="58">
        <f t="shared" si="81"/>
        <v>0</v>
      </c>
      <c r="H821" s="58">
        <f>IF(E821="",0,IFERROR(VLOOKUP(E821,档案费管理台账!$D$4:$H$1000,5,0),0))</f>
        <v>0</v>
      </c>
      <c r="I821" s="57"/>
      <c r="J821" s="57"/>
      <c r="K821" s="57"/>
      <c r="L821" s="57"/>
      <c r="M821" s="58" t="str">
        <f t="shared" si="82"/>
        <v/>
      </c>
      <c r="N821" s="73"/>
    </row>
    <row r="822" spans="1:14">
      <c r="A822" s="97" t="str">
        <f t="shared" si="80"/>
        <v/>
      </c>
      <c r="B822" s="98" t="str">
        <f t="shared" si="79"/>
        <v/>
      </c>
      <c r="C822" s="141"/>
      <c r="D822" s="137"/>
      <c r="E822" s="100"/>
      <c r="F822" s="57"/>
      <c r="G822" s="58">
        <f t="shared" si="81"/>
        <v>0</v>
      </c>
      <c r="H822" s="58">
        <f>IF(E822="",0,IFERROR(VLOOKUP(E822,档案费管理台账!$D$4:$H$1000,5,0),0))</f>
        <v>0</v>
      </c>
      <c r="I822" s="57"/>
      <c r="J822" s="57"/>
      <c r="K822" s="57"/>
      <c r="L822" s="57"/>
      <c r="M822" s="58" t="str">
        <f t="shared" si="82"/>
        <v/>
      </c>
      <c r="N822" s="73"/>
    </row>
    <row r="823" spans="1:14">
      <c r="A823" s="97" t="str">
        <f t="shared" si="80"/>
        <v/>
      </c>
      <c r="B823" s="98" t="str">
        <f t="shared" si="79"/>
        <v/>
      </c>
      <c r="C823" s="141"/>
      <c r="D823" s="137"/>
      <c r="E823" s="100"/>
      <c r="F823" s="57"/>
      <c r="G823" s="58">
        <f t="shared" si="81"/>
        <v>0</v>
      </c>
      <c r="H823" s="58">
        <f>IF(E823="",0,IFERROR(VLOOKUP(E823,档案费管理台账!$D$4:$H$1000,5,0),0))</f>
        <v>0</v>
      </c>
      <c r="I823" s="57"/>
      <c r="J823" s="57"/>
      <c r="K823" s="57"/>
      <c r="L823" s="57"/>
      <c r="M823" s="58" t="str">
        <f t="shared" si="82"/>
        <v/>
      </c>
      <c r="N823" s="73"/>
    </row>
    <row r="824" spans="1:14">
      <c r="A824" s="97" t="str">
        <f t="shared" si="80"/>
        <v/>
      </c>
      <c r="B824" s="98" t="str">
        <f t="shared" si="79"/>
        <v/>
      </c>
      <c r="C824" s="141"/>
      <c r="D824" s="137"/>
      <c r="E824" s="100"/>
      <c r="F824" s="57"/>
      <c r="G824" s="58">
        <f t="shared" si="81"/>
        <v>0</v>
      </c>
      <c r="H824" s="58">
        <f>IF(E824="",0,IFERROR(VLOOKUP(E824,档案费管理台账!$D$4:$H$1000,5,0),0))</f>
        <v>0</v>
      </c>
      <c r="I824" s="57"/>
      <c r="J824" s="57"/>
      <c r="K824" s="57"/>
      <c r="L824" s="57"/>
      <c r="M824" s="58" t="str">
        <f t="shared" si="82"/>
        <v/>
      </c>
      <c r="N824" s="73"/>
    </row>
    <row r="825" spans="1:14">
      <c r="A825" s="97" t="str">
        <f t="shared" si="80"/>
        <v/>
      </c>
      <c r="B825" s="98" t="str">
        <f t="shared" si="79"/>
        <v/>
      </c>
      <c r="C825" s="141"/>
      <c r="D825" s="137"/>
      <c r="E825" s="100"/>
      <c r="F825" s="57"/>
      <c r="G825" s="58">
        <f t="shared" si="81"/>
        <v>0</v>
      </c>
      <c r="H825" s="58">
        <f>IF(E825="",0,IFERROR(VLOOKUP(E825,档案费管理台账!$D$4:$H$1000,5,0),0))</f>
        <v>0</v>
      </c>
      <c r="I825" s="57"/>
      <c r="J825" s="57"/>
      <c r="K825" s="57"/>
      <c r="L825" s="57"/>
      <c r="M825" s="58" t="str">
        <f t="shared" si="82"/>
        <v/>
      </c>
      <c r="N825" s="73"/>
    </row>
    <row r="826" spans="1:14">
      <c r="A826" s="97" t="str">
        <f t="shared" si="80"/>
        <v/>
      </c>
      <c r="B826" s="98" t="str">
        <f t="shared" si="79"/>
        <v/>
      </c>
      <c r="C826" s="141"/>
      <c r="D826" s="137"/>
      <c r="E826" s="100"/>
      <c r="F826" s="57"/>
      <c r="G826" s="58">
        <f t="shared" si="81"/>
        <v>0</v>
      </c>
      <c r="H826" s="58">
        <f>IF(E826="",0,IFERROR(VLOOKUP(E826,档案费管理台账!$D$4:$H$1000,5,0),0))</f>
        <v>0</v>
      </c>
      <c r="I826" s="57"/>
      <c r="J826" s="57"/>
      <c r="K826" s="57"/>
      <c r="L826" s="57"/>
      <c r="M826" s="58" t="str">
        <f t="shared" si="82"/>
        <v/>
      </c>
      <c r="N826" s="73"/>
    </row>
    <row r="827" spans="1:14">
      <c r="A827" s="97" t="str">
        <f t="shared" si="80"/>
        <v/>
      </c>
      <c r="B827" s="98" t="str">
        <f t="shared" si="79"/>
        <v/>
      </c>
      <c r="C827" s="141"/>
      <c r="D827" s="137"/>
      <c r="E827" s="100"/>
      <c r="F827" s="57"/>
      <c r="G827" s="58">
        <f t="shared" si="81"/>
        <v>0</v>
      </c>
      <c r="H827" s="58">
        <f>IF(E827="",0,IFERROR(VLOOKUP(E827,档案费管理台账!$D$4:$H$1000,5,0),0))</f>
        <v>0</v>
      </c>
      <c r="I827" s="57"/>
      <c r="J827" s="57"/>
      <c r="K827" s="57"/>
      <c r="L827" s="57"/>
      <c r="M827" s="58" t="str">
        <f t="shared" si="82"/>
        <v/>
      </c>
      <c r="N827" s="73"/>
    </row>
    <row r="828" spans="1:14">
      <c r="A828" s="97" t="str">
        <f t="shared" si="80"/>
        <v/>
      </c>
      <c r="B828" s="98" t="str">
        <f t="shared" si="79"/>
        <v/>
      </c>
      <c r="C828" s="141"/>
      <c r="D828" s="137"/>
      <c r="E828" s="100"/>
      <c r="F828" s="57"/>
      <c r="G828" s="58">
        <f t="shared" si="81"/>
        <v>0</v>
      </c>
      <c r="H828" s="58">
        <f>IF(E828="",0,IFERROR(VLOOKUP(E828,档案费管理台账!$D$4:$H$1000,5,0),0))</f>
        <v>0</v>
      </c>
      <c r="I828" s="57"/>
      <c r="J828" s="57"/>
      <c r="K828" s="57"/>
      <c r="L828" s="57"/>
      <c r="M828" s="58" t="str">
        <f t="shared" si="82"/>
        <v/>
      </c>
      <c r="N828" s="73"/>
    </row>
    <row r="829" spans="1:14">
      <c r="A829" s="97" t="str">
        <f t="shared" si="80"/>
        <v/>
      </c>
      <c r="B829" s="98" t="str">
        <f t="shared" si="79"/>
        <v/>
      </c>
      <c r="C829" s="141"/>
      <c r="D829" s="137"/>
      <c r="E829" s="100"/>
      <c r="F829" s="57"/>
      <c r="G829" s="58">
        <f t="shared" si="81"/>
        <v>0</v>
      </c>
      <c r="H829" s="58">
        <f>IF(E829="",0,IFERROR(VLOOKUP(E829,档案费管理台账!$D$4:$H$1000,5,0),0))</f>
        <v>0</v>
      </c>
      <c r="I829" s="57"/>
      <c r="J829" s="57"/>
      <c r="K829" s="57"/>
      <c r="L829" s="57"/>
      <c r="M829" s="58" t="str">
        <f t="shared" si="82"/>
        <v/>
      </c>
      <c r="N829" s="73"/>
    </row>
    <row r="830" spans="1:14">
      <c r="A830" s="97" t="str">
        <f t="shared" si="80"/>
        <v/>
      </c>
      <c r="B830" s="98" t="str">
        <f t="shared" si="79"/>
        <v/>
      </c>
      <c r="C830" s="141"/>
      <c r="D830" s="137"/>
      <c r="E830" s="100"/>
      <c r="F830" s="57"/>
      <c r="G830" s="58">
        <f t="shared" si="81"/>
        <v>0</v>
      </c>
      <c r="H830" s="58">
        <f>IF(E830="",0,IFERROR(VLOOKUP(E830,档案费管理台账!$D$4:$H$1000,5,0),0))</f>
        <v>0</v>
      </c>
      <c r="I830" s="57"/>
      <c r="J830" s="57"/>
      <c r="K830" s="57"/>
      <c r="L830" s="57"/>
      <c r="M830" s="58" t="str">
        <f t="shared" si="82"/>
        <v/>
      </c>
      <c r="N830" s="73"/>
    </row>
    <row r="831" spans="1:14">
      <c r="A831" s="97" t="str">
        <f t="shared" si="80"/>
        <v/>
      </c>
      <c r="B831" s="98" t="str">
        <f t="shared" si="79"/>
        <v/>
      </c>
      <c r="C831" s="141"/>
      <c r="D831" s="137"/>
      <c r="E831" s="100"/>
      <c r="F831" s="57"/>
      <c r="G831" s="58">
        <f t="shared" si="81"/>
        <v>0</v>
      </c>
      <c r="H831" s="58">
        <f>IF(E831="",0,IFERROR(VLOOKUP(E831,档案费管理台账!$D$4:$H$1000,5,0),0))</f>
        <v>0</v>
      </c>
      <c r="I831" s="57"/>
      <c r="J831" s="57"/>
      <c r="K831" s="57"/>
      <c r="L831" s="57"/>
      <c r="M831" s="58" t="str">
        <f t="shared" si="82"/>
        <v/>
      </c>
      <c r="N831" s="73"/>
    </row>
    <row r="832" spans="1:14">
      <c r="A832" s="97" t="str">
        <f t="shared" si="80"/>
        <v/>
      </c>
      <c r="B832" s="98" t="str">
        <f t="shared" si="79"/>
        <v/>
      </c>
      <c r="C832" s="141"/>
      <c r="D832" s="137"/>
      <c r="E832" s="100"/>
      <c r="F832" s="57"/>
      <c r="G832" s="58">
        <f t="shared" si="81"/>
        <v>0</v>
      </c>
      <c r="H832" s="58">
        <f>IF(E832="",0,IFERROR(VLOOKUP(E832,档案费管理台账!$D$4:$H$1000,5,0),0))</f>
        <v>0</v>
      </c>
      <c r="I832" s="57"/>
      <c r="J832" s="57"/>
      <c r="K832" s="57"/>
      <c r="L832" s="57"/>
      <c r="M832" s="58" t="str">
        <f t="shared" si="82"/>
        <v/>
      </c>
      <c r="N832" s="73"/>
    </row>
    <row r="833" spans="1:14">
      <c r="A833" s="97" t="str">
        <f t="shared" si="80"/>
        <v/>
      </c>
      <c r="B833" s="98" t="str">
        <f t="shared" si="79"/>
        <v/>
      </c>
      <c r="C833" s="141"/>
      <c r="D833" s="137"/>
      <c r="E833" s="100"/>
      <c r="F833" s="57"/>
      <c r="G833" s="58">
        <f t="shared" si="81"/>
        <v>0</v>
      </c>
      <c r="H833" s="58">
        <f>IF(E833="",0,IFERROR(VLOOKUP(E833,档案费管理台账!$D$4:$H$1000,5,0),0))</f>
        <v>0</v>
      </c>
      <c r="I833" s="57"/>
      <c r="J833" s="57"/>
      <c r="K833" s="57"/>
      <c r="L833" s="57"/>
      <c r="M833" s="58" t="str">
        <f t="shared" si="82"/>
        <v/>
      </c>
      <c r="N833" s="73"/>
    </row>
    <row r="834" spans="1:14">
      <c r="A834" s="97" t="str">
        <f t="shared" si="80"/>
        <v/>
      </c>
      <c r="B834" s="98" t="str">
        <f t="shared" si="79"/>
        <v/>
      </c>
      <c r="C834" s="141"/>
      <c r="D834" s="137"/>
      <c r="E834" s="100"/>
      <c r="F834" s="57"/>
      <c r="G834" s="58">
        <f t="shared" si="81"/>
        <v>0</v>
      </c>
      <c r="H834" s="58">
        <f>IF(E834="",0,IFERROR(VLOOKUP(E834,档案费管理台账!$D$4:$H$1000,5,0),0))</f>
        <v>0</v>
      </c>
      <c r="I834" s="57"/>
      <c r="J834" s="57"/>
      <c r="K834" s="57"/>
      <c r="L834" s="57"/>
      <c r="M834" s="58" t="str">
        <f t="shared" si="82"/>
        <v/>
      </c>
      <c r="N834" s="73"/>
    </row>
    <row r="835" spans="1:14">
      <c r="A835" s="97" t="str">
        <f t="shared" si="80"/>
        <v/>
      </c>
      <c r="B835" s="98" t="str">
        <f t="shared" si="79"/>
        <v/>
      </c>
      <c r="C835" s="141"/>
      <c r="D835" s="137"/>
      <c r="E835" s="100"/>
      <c r="F835" s="57"/>
      <c r="G835" s="58">
        <f t="shared" si="81"/>
        <v>0</v>
      </c>
      <c r="H835" s="58">
        <f>IF(E835="",0,IFERROR(VLOOKUP(E835,档案费管理台账!$D$4:$H$1000,5,0),0))</f>
        <v>0</v>
      </c>
      <c r="I835" s="57"/>
      <c r="J835" s="57"/>
      <c r="K835" s="57"/>
      <c r="L835" s="57"/>
      <c r="M835" s="58" t="str">
        <f t="shared" si="82"/>
        <v/>
      </c>
      <c r="N835" s="73"/>
    </row>
    <row r="836" spans="1:14">
      <c r="A836" s="97" t="str">
        <f t="shared" si="80"/>
        <v/>
      </c>
      <c r="B836" s="98" t="str">
        <f t="shared" si="79"/>
        <v/>
      </c>
      <c r="C836" s="141"/>
      <c r="D836" s="137"/>
      <c r="E836" s="100"/>
      <c r="F836" s="57"/>
      <c r="G836" s="58">
        <f t="shared" si="81"/>
        <v>0</v>
      </c>
      <c r="H836" s="58">
        <f>IF(E836="",0,IFERROR(VLOOKUP(E836,档案费管理台账!$D$4:$H$1000,5,0),0))</f>
        <v>0</v>
      </c>
      <c r="I836" s="57"/>
      <c r="J836" s="57"/>
      <c r="K836" s="57"/>
      <c r="L836" s="57"/>
      <c r="M836" s="58" t="str">
        <f t="shared" si="82"/>
        <v/>
      </c>
      <c r="N836" s="73"/>
    </row>
    <row r="837" spans="1:14">
      <c r="A837" s="97" t="str">
        <f t="shared" si="80"/>
        <v/>
      </c>
      <c r="B837" s="98" t="str">
        <f t="shared" si="79"/>
        <v/>
      </c>
      <c r="C837" s="141"/>
      <c r="D837" s="137"/>
      <c r="E837" s="100"/>
      <c r="F837" s="57"/>
      <c r="G837" s="58">
        <f t="shared" si="81"/>
        <v>0</v>
      </c>
      <c r="H837" s="58">
        <f>IF(E837="",0,IFERROR(VLOOKUP(E837,档案费管理台账!$D$4:$H$1000,5,0),0))</f>
        <v>0</v>
      </c>
      <c r="I837" s="57"/>
      <c r="J837" s="57"/>
      <c r="K837" s="57"/>
      <c r="L837" s="57"/>
      <c r="M837" s="58" t="str">
        <f t="shared" si="82"/>
        <v/>
      </c>
      <c r="N837" s="73"/>
    </row>
    <row r="838" spans="1:14">
      <c r="A838" s="97" t="str">
        <f t="shared" si="80"/>
        <v/>
      </c>
      <c r="B838" s="98" t="str">
        <f t="shared" si="79"/>
        <v/>
      </c>
      <c r="C838" s="141"/>
      <c r="D838" s="137"/>
      <c r="E838" s="100"/>
      <c r="F838" s="57"/>
      <c r="G838" s="58">
        <f t="shared" si="81"/>
        <v>0</v>
      </c>
      <c r="H838" s="58">
        <f>IF(E838="",0,IFERROR(VLOOKUP(E838,档案费管理台账!$D$4:$H$1000,5,0),0))</f>
        <v>0</v>
      </c>
      <c r="I838" s="57"/>
      <c r="J838" s="57"/>
      <c r="K838" s="57"/>
      <c r="L838" s="57"/>
      <c r="M838" s="58" t="str">
        <f t="shared" si="82"/>
        <v/>
      </c>
      <c r="N838" s="73"/>
    </row>
    <row r="839" spans="1:14">
      <c r="A839" s="97" t="str">
        <f t="shared" si="80"/>
        <v/>
      </c>
      <c r="B839" s="98" t="str">
        <f t="shared" si="79"/>
        <v/>
      </c>
      <c r="C839" s="141"/>
      <c r="D839" s="137"/>
      <c r="E839" s="100"/>
      <c r="F839" s="57"/>
      <c r="G839" s="58">
        <f t="shared" si="81"/>
        <v>0</v>
      </c>
      <c r="H839" s="58">
        <f>IF(E839="",0,IFERROR(VLOOKUP(E839,档案费管理台账!$D$4:$H$1000,5,0),0))</f>
        <v>0</v>
      </c>
      <c r="I839" s="57"/>
      <c r="J839" s="57"/>
      <c r="K839" s="57"/>
      <c r="L839" s="57"/>
      <c r="M839" s="58" t="str">
        <f t="shared" si="82"/>
        <v/>
      </c>
      <c r="N839" s="73"/>
    </row>
    <row r="840" spans="1:14">
      <c r="A840" s="97" t="str">
        <f t="shared" si="80"/>
        <v/>
      </c>
      <c r="B840" s="98" t="str">
        <f t="shared" si="79"/>
        <v/>
      </c>
      <c r="C840" s="141"/>
      <c r="D840" s="137"/>
      <c r="E840" s="100"/>
      <c r="F840" s="57"/>
      <c r="G840" s="58">
        <f t="shared" si="81"/>
        <v>0</v>
      </c>
      <c r="H840" s="58">
        <f>IF(E840="",0,IFERROR(VLOOKUP(E840,档案费管理台账!$D$4:$H$1000,5,0),0))</f>
        <v>0</v>
      </c>
      <c r="I840" s="57"/>
      <c r="J840" s="57"/>
      <c r="K840" s="57"/>
      <c r="L840" s="57"/>
      <c r="M840" s="58" t="str">
        <f t="shared" si="82"/>
        <v/>
      </c>
      <c r="N840" s="73"/>
    </row>
    <row r="841" spans="1:14">
      <c r="A841" s="97" t="str">
        <f t="shared" si="80"/>
        <v/>
      </c>
      <c r="B841" s="98" t="str">
        <f t="shared" si="79"/>
        <v/>
      </c>
      <c r="C841" s="141"/>
      <c r="D841" s="137"/>
      <c r="E841" s="100"/>
      <c r="F841" s="57"/>
      <c r="G841" s="58">
        <f t="shared" si="81"/>
        <v>0</v>
      </c>
      <c r="H841" s="58">
        <f>IF(E841="",0,IFERROR(VLOOKUP(E841,档案费管理台账!$D$4:$H$1000,5,0),0))</f>
        <v>0</v>
      </c>
      <c r="I841" s="57"/>
      <c r="J841" s="57"/>
      <c r="K841" s="57"/>
      <c r="L841" s="57"/>
      <c r="M841" s="58" t="str">
        <f t="shared" si="82"/>
        <v/>
      </c>
      <c r="N841" s="73"/>
    </row>
    <row r="842" spans="1:14">
      <c r="A842" s="97" t="str">
        <f t="shared" si="80"/>
        <v/>
      </c>
      <c r="B842" s="98" t="str">
        <f t="shared" si="79"/>
        <v/>
      </c>
      <c r="C842" s="141"/>
      <c r="D842" s="137"/>
      <c r="E842" s="100"/>
      <c r="F842" s="57"/>
      <c r="G842" s="58">
        <f t="shared" si="81"/>
        <v>0</v>
      </c>
      <c r="H842" s="58">
        <f>IF(E842="",0,IFERROR(VLOOKUP(E842,档案费管理台账!$D$4:$H$1000,5,0),0))</f>
        <v>0</v>
      </c>
      <c r="I842" s="57"/>
      <c r="J842" s="57"/>
      <c r="K842" s="57"/>
      <c r="L842" s="57"/>
      <c r="M842" s="58" t="str">
        <f t="shared" si="82"/>
        <v/>
      </c>
      <c r="N842" s="73"/>
    </row>
    <row r="843" spans="1:14">
      <c r="A843" s="97" t="str">
        <f t="shared" si="80"/>
        <v/>
      </c>
      <c r="B843" s="98" t="str">
        <f t="shared" si="79"/>
        <v/>
      </c>
      <c r="C843" s="141"/>
      <c r="D843" s="137"/>
      <c r="E843" s="100"/>
      <c r="F843" s="57"/>
      <c r="G843" s="58">
        <f t="shared" si="81"/>
        <v>0</v>
      </c>
      <c r="H843" s="58">
        <f>IF(E843="",0,IFERROR(VLOOKUP(E843,档案费管理台账!$D$4:$H$1000,5,0),0))</f>
        <v>0</v>
      </c>
      <c r="I843" s="57"/>
      <c r="J843" s="57"/>
      <c r="K843" s="57"/>
      <c r="L843" s="57"/>
      <c r="M843" s="58" t="str">
        <f t="shared" si="82"/>
        <v/>
      </c>
      <c r="N843" s="73"/>
    </row>
    <row r="844" spans="1:14">
      <c r="A844" s="97" t="str">
        <f t="shared" si="80"/>
        <v/>
      </c>
      <c r="B844" s="98" t="str">
        <f t="shared" si="79"/>
        <v/>
      </c>
      <c r="C844" s="141"/>
      <c r="D844" s="137"/>
      <c r="E844" s="100"/>
      <c r="F844" s="57"/>
      <c r="G844" s="58">
        <f t="shared" si="81"/>
        <v>0</v>
      </c>
      <c r="H844" s="58">
        <f>IF(E844="",0,IFERROR(VLOOKUP(E844,档案费管理台账!$D$4:$H$1000,5,0),0))</f>
        <v>0</v>
      </c>
      <c r="I844" s="57"/>
      <c r="J844" s="57"/>
      <c r="K844" s="57"/>
      <c r="L844" s="57"/>
      <c r="M844" s="58" t="str">
        <f t="shared" si="82"/>
        <v/>
      </c>
      <c r="N844" s="73"/>
    </row>
    <row r="845" spans="1:14">
      <c r="A845" s="97" t="str">
        <f t="shared" si="80"/>
        <v/>
      </c>
      <c r="B845" s="98" t="str">
        <f t="shared" si="79"/>
        <v/>
      </c>
      <c r="C845" s="141"/>
      <c r="D845" s="137"/>
      <c r="E845" s="100"/>
      <c r="F845" s="57"/>
      <c r="G845" s="58">
        <f t="shared" si="81"/>
        <v>0</v>
      </c>
      <c r="H845" s="58">
        <f>IF(E845="",0,IFERROR(VLOOKUP(E845,档案费管理台账!$D$4:$H$1000,5,0),0))</f>
        <v>0</v>
      </c>
      <c r="I845" s="57"/>
      <c r="J845" s="57"/>
      <c r="K845" s="57"/>
      <c r="L845" s="57"/>
      <c r="M845" s="58" t="str">
        <f t="shared" si="82"/>
        <v/>
      </c>
      <c r="N845" s="73"/>
    </row>
    <row r="846" spans="1:14">
      <c r="A846" s="97" t="str">
        <f t="shared" si="80"/>
        <v/>
      </c>
      <c r="B846" s="98" t="str">
        <f t="shared" si="79"/>
        <v/>
      </c>
      <c r="C846" s="141"/>
      <c r="D846" s="137"/>
      <c r="E846" s="100"/>
      <c r="F846" s="57"/>
      <c r="G846" s="58">
        <f t="shared" si="81"/>
        <v>0</v>
      </c>
      <c r="H846" s="58">
        <f>IF(E846="",0,IFERROR(VLOOKUP(E846,档案费管理台账!$D$4:$H$1000,5,0),0))</f>
        <v>0</v>
      </c>
      <c r="I846" s="57"/>
      <c r="J846" s="57"/>
      <c r="K846" s="57"/>
      <c r="L846" s="57"/>
      <c r="M846" s="58" t="str">
        <f t="shared" si="82"/>
        <v/>
      </c>
      <c r="N846" s="73"/>
    </row>
    <row r="847" spans="1:14">
      <c r="A847" s="97" t="str">
        <f t="shared" si="80"/>
        <v/>
      </c>
      <c r="B847" s="98" t="str">
        <f t="shared" si="79"/>
        <v/>
      </c>
      <c r="C847" s="141"/>
      <c r="D847" s="137"/>
      <c r="E847" s="100"/>
      <c r="F847" s="57"/>
      <c r="G847" s="58">
        <f t="shared" si="81"/>
        <v>0</v>
      </c>
      <c r="H847" s="58">
        <f>IF(E847="",0,IFERROR(VLOOKUP(E847,档案费管理台账!$D$4:$H$1000,5,0),0))</f>
        <v>0</v>
      </c>
      <c r="I847" s="57"/>
      <c r="J847" s="57"/>
      <c r="K847" s="57"/>
      <c r="L847" s="57"/>
      <c r="M847" s="58" t="str">
        <f t="shared" si="82"/>
        <v/>
      </c>
      <c r="N847" s="73"/>
    </row>
    <row r="848" spans="1:14">
      <c r="A848" s="97" t="str">
        <f t="shared" si="80"/>
        <v/>
      </c>
      <c r="B848" s="98" t="str">
        <f t="shared" si="79"/>
        <v/>
      </c>
      <c r="C848" s="141"/>
      <c r="D848" s="137"/>
      <c r="E848" s="100"/>
      <c r="F848" s="57"/>
      <c r="G848" s="58">
        <f t="shared" si="81"/>
        <v>0</v>
      </c>
      <c r="H848" s="58">
        <f>IF(E848="",0,IFERROR(VLOOKUP(E848,档案费管理台账!$D$4:$H$1000,5,0),0))</f>
        <v>0</v>
      </c>
      <c r="I848" s="57"/>
      <c r="J848" s="57"/>
      <c r="K848" s="57"/>
      <c r="L848" s="57"/>
      <c r="M848" s="58" t="str">
        <f t="shared" si="82"/>
        <v/>
      </c>
      <c r="N848" s="73"/>
    </row>
    <row r="849" spans="1:14">
      <c r="A849" s="97" t="str">
        <f t="shared" si="80"/>
        <v/>
      </c>
      <c r="B849" s="98" t="str">
        <f t="shared" si="79"/>
        <v/>
      </c>
      <c r="C849" s="141"/>
      <c r="D849" s="137"/>
      <c r="E849" s="100"/>
      <c r="F849" s="57"/>
      <c r="G849" s="58">
        <f t="shared" si="81"/>
        <v>0</v>
      </c>
      <c r="H849" s="58">
        <f>IF(E849="",0,IFERROR(VLOOKUP(E849,档案费管理台账!$D$4:$H$1000,5,0),0))</f>
        <v>0</v>
      </c>
      <c r="I849" s="57"/>
      <c r="J849" s="57"/>
      <c r="K849" s="57"/>
      <c r="L849" s="57"/>
      <c r="M849" s="58" t="str">
        <f t="shared" si="82"/>
        <v/>
      </c>
      <c r="N849" s="73"/>
    </row>
    <row r="850" spans="1:14">
      <c r="A850" s="97" t="str">
        <f t="shared" si="80"/>
        <v/>
      </c>
      <c r="B850" s="98" t="str">
        <f t="shared" si="79"/>
        <v/>
      </c>
      <c r="C850" s="141"/>
      <c r="D850" s="137"/>
      <c r="E850" s="100"/>
      <c r="F850" s="57"/>
      <c r="G850" s="58">
        <f t="shared" si="81"/>
        <v>0</v>
      </c>
      <c r="H850" s="58">
        <f>IF(E850="",0,IFERROR(VLOOKUP(E850,档案费管理台账!$D$4:$H$1000,5,0),0))</f>
        <v>0</v>
      </c>
      <c r="I850" s="57"/>
      <c r="J850" s="57"/>
      <c r="K850" s="57"/>
      <c r="L850" s="57"/>
      <c r="M850" s="58" t="str">
        <f t="shared" si="82"/>
        <v/>
      </c>
      <c r="N850" s="73"/>
    </row>
    <row r="851" spans="1:14">
      <c r="A851" s="97" t="str">
        <f t="shared" si="80"/>
        <v/>
      </c>
      <c r="B851" s="98" t="str">
        <f t="shared" si="79"/>
        <v/>
      </c>
      <c r="C851" s="141"/>
      <c r="D851" s="137"/>
      <c r="E851" s="100"/>
      <c r="F851" s="57"/>
      <c r="G851" s="58">
        <f t="shared" si="81"/>
        <v>0</v>
      </c>
      <c r="H851" s="58">
        <f>IF(E851="",0,IFERROR(VLOOKUP(E851,档案费管理台账!$D$4:$H$1000,5,0),0))</f>
        <v>0</v>
      </c>
      <c r="I851" s="57"/>
      <c r="J851" s="57"/>
      <c r="K851" s="57"/>
      <c r="L851" s="57"/>
      <c r="M851" s="58" t="str">
        <f t="shared" si="82"/>
        <v/>
      </c>
      <c r="N851" s="73"/>
    </row>
    <row r="852" spans="1:14">
      <c r="A852" s="97" t="str">
        <f t="shared" si="80"/>
        <v/>
      </c>
      <c r="B852" s="98" t="str">
        <f t="shared" si="79"/>
        <v/>
      </c>
      <c r="C852" s="141"/>
      <c r="D852" s="137"/>
      <c r="E852" s="100"/>
      <c r="F852" s="57"/>
      <c r="G852" s="58">
        <f t="shared" si="81"/>
        <v>0</v>
      </c>
      <c r="H852" s="58">
        <f>IF(E852="",0,IFERROR(VLOOKUP(E852,档案费管理台账!$D$4:$H$1000,5,0),0))</f>
        <v>0</v>
      </c>
      <c r="I852" s="57"/>
      <c r="J852" s="57"/>
      <c r="K852" s="57"/>
      <c r="L852" s="57"/>
      <c r="M852" s="58" t="str">
        <f t="shared" si="82"/>
        <v/>
      </c>
      <c r="N852" s="73"/>
    </row>
    <row r="853" spans="1:14">
      <c r="A853" s="97" t="str">
        <f t="shared" si="80"/>
        <v/>
      </c>
      <c r="B853" s="98" t="str">
        <f t="shared" si="79"/>
        <v/>
      </c>
      <c r="C853" s="141"/>
      <c r="D853" s="137"/>
      <c r="E853" s="100"/>
      <c r="F853" s="57"/>
      <c r="G853" s="58">
        <f t="shared" si="81"/>
        <v>0</v>
      </c>
      <c r="H853" s="58">
        <f>IF(E853="",0,IFERROR(VLOOKUP(E853,档案费管理台账!$D$4:$H$1000,5,0),0))</f>
        <v>0</v>
      </c>
      <c r="I853" s="57"/>
      <c r="J853" s="57"/>
      <c r="K853" s="57"/>
      <c r="L853" s="57"/>
      <c r="M853" s="58" t="str">
        <f t="shared" si="82"/>
        <v/>
      </c>
      <c r="N853" s="73"/>
    </row>
    <row r="854" spans="1:14">
      <c r="A854" s="97" t="str">
        <f t="shared" si="80"/>
        <v/>
      </c>
      <c r="B854" s="98" t="str">
        <f t="shared" si="79"/>
        <v/>
      </c>
      <c r="C854" s="141"/>
      <c r="D854" s="137"/>
      <c r="E854" s="100"/>
      <c r="F854" s="57"/>
      <c r="G854" s="58">
        <f t="shared" si="81"/>
        <v>0</v>
      </c>
      <c r="H854" s="58">
        <f>IF(E854="",0,IFERROR(VLOOKUP(E854,档案费管理台账!$D$4:$H$1000,5,0),0))</f>
        <v>0</v>
      </c>
      <c r="I854" s="57"/>
      <c r="J854" s="57"/>
      <c r="K854" s="57"/>
      <c r="L854" s="57"/>
      <c r="M854" s="58" t="str">
        <f t="shared" si="82"/>
        <v/>
      </c>
      <c r="N854" s="73"/>
    </row>
    <row r="855" spans="1:14">
      <c r="A855" s="97" t="str">
        <f t="shared" si="80"/>
        <v/>
      </c>
      <c r="B855" s="98" t="str">
        <f t="shared" si="79"/>
        <v/>
      </c>
      <c r="C855" s="141"/>
      <c r="D855" s="137"/>
      <c r="E855" s="100"/>
      <c r="F855" s="57"/>
      <c r="G855" s="58">
        <f t="shared" si="81"/>
        <v>0</v>
      </c>
      <c r="H855" s="58">
        <f>IF(E855="",0,IFERROR(VLOOKUP(E855,档案费管理台账!$D$4:$H$1000,5,0),0))</f>
        <v>0</v>
      </c>
      <c r="I855" s="57"/>
      <c r="J855" s="57"/>
      <c r="K855" s="57"/>
      <c r="L855" s="57"/>
      <c r="M855" s="58" t="str">
        <f t="shared" si="82"/>
        <v/>
      </c>
      <c r="N855" s="73"/>
    </row>
    <row r="856" spans="1:14">
      <c r="A856" s="97" t="str">
        <f t="shared" si="80"/>
        <v/>
      </c>
      <c r="B856" s="98" t="str">
        <f t="shared" si="79"/>
        <v/>
      </c>
      <c r="C856" s="141"/>
      <c r="D856" s="137"/>
      <c r="E856" s="100"/>
      <c r="F856" s="57"/>
      <c r="G856" s="58">
        <f t="shared" si="81"/>
        <v>0</v>
      </c>
      <c r="H856" s="58">
        <f>IF(E856="",0,IFERROR(VLOOKUP(E856,档案费管理台账!$D$4:$H$1000,5,0),0))</f>
        <v>0</v>
      </c>
      <c r="I856" s="57"/>
      <c r="J856" s="57"/>
      <c r="K856" s="57"/>
      <c r="L856" s="57"/>
      <c r="M856" s="58" t="str">
        <f t="shared" si="82"/>
        <v/>
      </c>
      <c r="N856" s="73"/>
    </row>
    <row r="857" spans="1:14">
      <c r="A857" s="97" t="str">
        <f t="shared" si="80"/>
        <v/>
      </c>
      <c r="B857" s="98" t="str">
        <f t="shared" si="79"/>
        <v/>
      </c>
      <c r="C857" s="141"/>
      <c r="D857" s="137"/>
      <c r="E857" s="100"/>
      <c r="F857" s="57"/>
      <c r="G857" s="58">
        <f t="shared" si="81"/>
        <v>0</v>
      </c>
      <c r="H857" s="58">
        <f>IF(E857="",0,IFERROR(VLOOKUP(E857,档案费管理台账!$D$4:$H$1000,5,0),0))</f>
        <v>0</v>
      </c>
      <c r="I857" s="57"/>
      <c r="J857" s="57"/>
      <c r="K857" s="57"/>
      <c r="L857" s="57"/>
      <c r="M857" s="58" t="str">
        <f t="shared" si="82"/>
        <v/>
      </c>
      <c r="N857" s="73"/>
    </row>
    <row r="858" spans="1:14">
      <c r="A858" s="97" t="str">
        <f t="shared" si="80"/>
        <v/>
      </c>
      <c r="B858" s="98" t="str">
        <f t="shared" si="79"/>
        <v/>
      </c>
      <c r="C858" s="141"/>
      <c r="D858" s="137"/>
      <c r="E858" s="100"/>
      <c r="F858" s="57"/>
      <c r="G858" s="58">
        <f t="shared" si="81"/>
        <v>0</v>
      </c>
      <c r="H858" s="58">
        <f>IF(E858="",0,IFERROR(VLOOKUP(E858,档案费管理台账!$D$4:$H$1000,5,0),0))</f>
        <v>0</v>
      </c>
      <c r="I858" s="57"/>
      <c r="J858" s="57"/>
      <c r="K858" s="57"/>
      <c r="L858" s="57"/>
      <c r="M858" s="58" t="str">
        <f t="shared" si="82"/>
        <v/>
      </c>
      <c r="N858" s="73"/>
    </row>
    <row r="859" spans="1:14">
      <c r="A859" s="97" t="str">
        <f t="shared" si="80"/>
        <v/>
      </c>
      <c r="B859" s="98" t="str">
        <f t="shared" si="79"/>
        <v/>
      </c>
      <c r="C859" s="141"/>
      <c r="D859" s="137"/>
      <c r="E859" s="100"/>
      <c r="F859" s="57"/>
      <c r="G859" s="58">
        <f t="shared" si="81"/>
        <v>0</v>
      </c>
      <c r="H859" s="58">
        <f>IF(E859="",0,IFERROR(VLOOKUP(E859,档案费管理台账!$D$4:$H$1000,5,0),0))</f>
        <v>0</v>
      </c>
      <c r="I859" s="57"/>
      <c r="J859" s="57"/>
      <c r="K859" s="57"/>
      <c r="L859" s="57"/>
      <c r="M859" s="58" t="str">
        <f t="shared" si="82"/>
        <v/>
      </c>
      <c r="N859" s="73"/>
    </row>
    <row r="860" spans="1:14">
      <c r="A860" s="97" t="str">
        <f t="shared" si="80"/>
        <v/>
      </c>
      <c r="B860" s="98" t="str">
        <f t="shared" si="79"/>
        <v/>
      </c>
      <c r="C860" s="141"/>
      <c r="D860" s="137"/>
      <c r="E860" s="100"/>
      <c r="F860" s="57"/>
      <c r="G860" s="58">
        <f t="shared" si="81"/>
        <v>0</v>
      </c>
      <c r="H860" s="58">
        <f>IF(E860="",0,IFERROR(VLOOKUP(E860,档案费管理台账!$D$4:$H$1000,5,0),0))</f>
        <v>0</v>
      </c>
      <c r="I860" s="57"/>
      <c r="J860" s="57"/>
      <c r="K860" s="57"/>
      <c r="L860" s="57"/>
      <c r="M860" s="58" t="str">
        <f t="shared" si="82"/>
        <v/>
      </c>
      <c r="N860" s="73"/>
    </row>
    <row r="861" spans="1:14">
      <c r="A861" s="97" t="str">
        <f t="shared" si="80"/>
        <v/>
      </c>
      <c r="B861" s="98" t="str">
        <f t="shared" si="79"/>
        <v/>
      </c>
      <c r="C861" s="141"/>
      <c r="D861" s="137"/>
      <c r="E861" s="100"/>
      <c r="F861" s="57"/>
      <c r="G861" s="58">
        <f t="shared" si="81"/>
        <v>0</v>
      </c>
      <c r="H861" s="58">
        <f>IF(E861="",0,IFERROR(VLOOKUP(E861,档案费管理台账!$D$4:$H$1000,5,0),0))</f>
        <v>0</v>
      </c>
      <c r="I861" s="57"/>
      <c r="J861" s="57"/>
      <c r="K861" s="57"/>
      <c r="L861" s="57"/>
      <c r="M861" s="58" t="str">
        <f t="shared" si="82"/>
        <v/>
      </c>
      <c r="N861" s="73"/>
    </row>
    <row r="862" spans="1:14">
      <c r="A862" s="97" t="str">
        <f t="shared" si="80"/>
        <v/>
      </c>
      <c r="B862" s="98" t="str">
        <f t="shared" si="79"/>
        <v/>
      </c>
      <c r="C862" s="141"/>
      <c r="D862" s="137"/>
      <c r="E862" s="100"/>
      <c r="F862" s="57"/>
      <c r="G862" s="58">
        <f t="shared" si="81"/>
        <v>0</v>
      </c>
      <c r="H862" s="58">
        <f>IF(E862="",0,IFERROR(VLOOKUP(E862,档案费管理台账!$D$4:$H$1000,5,0),0))</f>
        <v>0</v>
      </c>
      <c r="I862" s="57"/>
      <c r="J862" s="57"/>
      <c r="K862" s="57"/>
      <c r="L862" s="57"/>
      <c r="M862" s="58" t="str">
        <f t="shared" si="82"/>
        <v/>
      </c>
      <c r="N862" s="73"/>
    </row>
    <row r="863" spans="1:14">
      <c r="A863" s="97" t="str">
        <f t="shared" si="80"/>
        <v/>
      </c>
      <c r="B863" s="98" t="str">
        <f t="shared" si="79"/>
        <v/>
      </c>
      <c r="C863" s="141"/>
      <c r="D863" s="137"/>
      <c r="E863" s="100"/>
      <c r="F863" s="57"/>
      <c r="G863" s="58">
        <f t="shared" si="81"/>
        <v>0</v>
      </c>
      <c r="H863" s="58">
        <f>IF(E863="",0,IFERROR(VLOOKUP(E863,档案费管理台账!$D$4:$H$1000,5,0),0))</f>
        <v>0</v>
      </c>
      <c r="I863" s="57"/>
      <c r="J863" s="57"/>
      <c r="K863" s="57"/>
      <c r="L863" s="57"/>
      <c r="M863" s="58" t="str">
        <f t="shared" si="82"/>
        <v/>
      </c>
      <c r="N863" s="73"/>
    </row>
    <row r="864" spans="1:14">
      <c r="A864" s="97" t="str">
        <f t="shared" si="80"/>
        <v/>
      </c>
      <c r="B864" s="98" t="str">
        <f t="shared" si="79"/>
        <v/>
      </c>
      <c r="C864" s="141"/>
      <c r="D864" s="137"/>
      <c r="E864" s="100"/>
      <c r="F864" s="57"/>
      <c r="G864" s="58">
        <f t="shared" si="81"/>
        <v>0</v>
      </c>
      <c r="H864" s="58">
        <f>IF(E864="",0,IFERROR(VLOOKUP(E864,档案费管理台账!$D$4:$H$1000,5,0),0))</f>
        <v>0</v>
      </c>
      <c r="I864" s="57"/>
      <c r="J864" s="57"/>
      <c r="K864" s="57"/>
      <c r="L864" s="57"/>
      <c r="M864" s="58" t="str">
        <f t="shared" si="82"/>
        <v/>
      </c>
      <c r="N864" s="73"/>
    </row>
    <row r="865" spans="1:14">
      <c r="A865" s="97" t="str">
        <f t="shared" si="80"/>
        <v/>
      </c>
      <c r="B865" s="98" t="str">
        <f t="shared" si="79"/>
        <v/>
      </c>
      <c r="C865" s="141"/>
      <c r="D865" s="137"/>
      <c r="E865" s="100"/>
      <c r="F865" s="57"/>
      <c r="G865" s="58">
        <f t="shared" si="81"/>
        <v>0</v>
      </c>
      <c r="H865" s="58">
        <f>IF(E865="",0,IFERROR(VLOOKUP(E865,档案费管理台账!$D$4:$H$1000,5,0),0))</f>
        <v>0</v>
      </c>
      <c r="I865" s="57"/>
      <c r="J865" s="57"/>
      <c r="K865" s="57"/>
      <c r="L865" s="57"/>
      <c r="M865" s="58" t="str">
        <f t="shared" si="82"/>
        <v/>
      </c>
      <c r="N865" s="73"/>
    </row>
    <row r="866" spans="1:14">
      <c r="A866" s="97" t="str">
        <f t="shared" si="80"/>
        <v/>
      </c>
      <c r="B866" s="98" t="str">
        <f t="shared" si="79"/>
        <v/>
      </c>
      <c r="C866" s="141"/>
      <c r="D866" s="137"/>
      <c r="E866" s="100"/>
      <c r="F866" s="57"/>
      <c r="G866" s="58">
        <f t="shared" si="81"/>
        <v>0</v>
      </c>
      <c r="H866" s="58">
        <f>IF(E866="",0,IFERROR(VLOOKUP(E866,档案费管理台账!$D$4:$H$1000,5,0),0))</f>
        <v>0</v>
      </c>
      <c r="I866" s="57"/>
      <c r="J866" s="57"/>
      <c r="K866" s="57"/>
      <c r="L866" s="57"/>
      <c r="M866" s="58" t="str">
        <f t="shared" si="82"/>
        <v/>
      </c>
      <c r="N866" s="73"/>
    </row>
    <row r="867" spans="1:14">
      <c r="A867" s="97" t="str">
        <f t="shared" si="80"/>
        <v/>
      </c>
      <c r="B867" s="98" t="str">
        <f t="shared" si="79"/>
        <v/>
      </c>
      <c r="C867" s="141"/>
      <c r="D867" s="137"/>
      <c r="E867" s="100"/>
      <c r="F867" s="57"/>
      <c r="G867" s="58">
        <f t="shared" si="81"/>
        <v>0</v>
      </c>
      <c r="H867" s="58">
        <f>IF(E867="",0,IFERROR(VLOOKUP(E867,档案费管理台账!$D$4:$H$1000,5,0),0))</f>
        <v>0</v>
      </c>
      <c r="I867" s="57"/>
      <c r="J867" s="57"/>
      <c r="K867" s="57"/>
      <c r="L867" s="57"/>
      <c r="M867" s="58" t="str">
        <f t="shared" si="82"/>
        <v/>
      </c>
      <c r="N867" s="73"/>
    </row>
    <row r="868" spans="1:14">
      <c r="A868" s="97" t="str">
        <f t="shared" si="80"/>
        <v/>
      </c>
      <c r="B868" s="98" t="str">
        <f t="shared" si="79"/>
        <v/>
      </c>
      <c r="C868" s="141"/>
      <c r="D868" s="137"/>
      <c r="E868" s="100"/>
      <c r="F868" s="57"/>
      <c r="G868" s="58">
        <f t="shared" si="81"/>
        <v>0</v>
      </c>
      <c r="H868" s="58">
        <f>IF(E868="",0,IFERROR(VLOOKUP(E868,档案费管理台账!$D$4:$H$1000,5,0),0))</f>
        <v>0</v>
      </c>
      <c r="I868" s="57"/>
      <c r="J868" s="57"/>
      <c r="K868" s="57"/>
      <c r="L868" s="57"/>
      <c r="M868" s="58" t="str">
        <f t="shared" si="82"/>
        <v/>
      </c>
      <c r="N868" s="73"/>
    </row>
    <row r="869" spans="1:14">
      <c r="A869" s="97" t="str">
        <f t="shared" si="80"/>
        <v/>
      </c>
      <c r="B869" s="98" t="str">
        <f t="shared" si="79"/>
        <v/>
      </c>
      <c r="C869" s="141"/>
      <c r="D869" s="137"/>
      <c r="E869" s="100"/>
      <c r="F869" s="57"/>
      <c r="G869" s="58">
        <f t="shared" si="81"/>
        <v>0</v>
      </c>
      <c r="H869" s="58">
        <f>IF(E869="",0,IFERROR(VLOOKUP(E869,档案费管理台账!$D$4:$H$1000,5,0),0))</f>
        <v>0</v>
      </c>
      <c r="I869" s="57"/>
      <c r="J869" s="57"/>
      <c r="K869" s="57"/>
      <c r="L869" s="57"/>
      <c r="M869" s="58" t="str">
        <f t="shared" si="82"/>
        <v/>
      </c>
      <c r="N869" s="73"/>
    </row>
    <row r="870" spans="1:14">
      <c r="A870" s="97" t="str">
        <f t="shared" si="80"/>
        <v/>
      </c>
      <c r="B870" s="98" t="str">
        <f t="shared" si="79"/>
        <v/>
      </c>
      <c r="C870" s="141"/>
      <c r="D870" s="137"/>
      <c r="E870" s="100"/>
      <c r="F870" s="57"/>
      <c r="G870" s="58">
        <f t="shared" si="81"/>
        <v>0</v>
      </c>
      <c r="H870" s="58">
        <f>IF(E870="",0,IFERROR(VLOOKUP(E870,档案费管理台账!$D$4:$H$1000,5,0),0))</f>
        <v>0</v>
      </c>
      <c r="I870" s="57"/>
      <c r="J870" s="57"/>
      <c r="K870" s="57"/>
      <c r="L870" s="57"/>
      <c r="M870" s="58" t="str">
        <f t="shared" si="82"/>
        <v/>
      </c>
      <c r="N870" s="73"/>
    </row>
    <row r="871" spans="1:14">
      <c r="A871" s="97" t="str">
        <f t="shared" si="80"/>
        <v/>
      </c>
      <c r="B871" s="98" t="str">
        <f t="shared" si="79"/>
        <v/>
      </c>
      <c r="C871" s="141"/>
      <c r="D871" s="137"/>
      <c r="E871" s="100"/>
      <c r="F871" s="57"/>
      <c r="G871" s="58">
        <f t="shared" si="81"/>
        <v>0</v>
      </c>
      <c r="H871" s="58">
        <f>IF(E871="",0,IFERROR(VLOOKUP(E871,档案费管理台账!$D$4:$H$1000,5,0),0))</f>
        <v>0</v>
      </c>
      <c r="I871" s="57"/>
      <c r="J871" s="57"/>
      <c r="K871" s="57"/>
      <c r="L871" s="57"/>
      <c r="M871" s="58" t="str">
        <f t="shared" si="82"/>
        <v/>
      </c>
      <c r="N871" s="73"/>
    </row>
    <row r="872" spans="1:14">
      <c r="A872" s="97" t="str">
        <f t="shared" si="80"/>
        <v/>
      </c>
      <c r="B872" s="98" t="str">
        <f t="shared" si="79"/>
        <v/>
      </c>
      <c r="C872" s="141"/>
      <c r="D872" s="137"/>
      <c r="E872" s="100"/>
      <c r="F872" s="57"/>
      <c r="G872" s="58">
        <f t="shared" si="81"/>
        <v>0</v>
      </c>
      <c r="H872" s="58">
        <f>IF(E872="",0,IFERROR(VLOOKUP(E872,档案费管理台账!$D$4:$H$1000,5,0),0))</f>
        <v>0</v>
      </c>
      <c r="I872" s="57"/>
      <c r="J872" s="57"/>
      <c r="K872" s="57"/>
      <c r="L872" s="57"/>
      <c r="M872" s="58" t="str">
        <f t="shared" si="82"/>
        <v/>
      </c>
      <c r="N872" s="73"/>
    </row>
    <row r="873" spans="1:14">
      <c r="A873" s="97" t="str">
        <f t="shared" si="80"/>
        <v/>
      </c>
      <c r="B873" s="98" t="str">
        <f t="shared" si="79"/>
        <v/>
      </c>
      <c r="C873" s="141"/>
      <c r="D873" s="137"/>
      <c r="E873" s="100"/>
      <c r="F873" s="57"/>
      <c r="G873" s="58">
        <f t="shared" si="81"/>
        <v>0</v>
      </c>
      <c r="H873" s="58">
        <f>IF(E873="",0,IFERROR(VLOOKUP(E873,档案费管理台账!$D$4:$H$1000,5,0),0))</f>
        <v>0</v>
      </c>
      <c r="I873" s="57"/>
      <c r="J873" s="57"/>
      <c r="K873" s="57"/>
      <c r="L873" s="57"/>
      <c r="M873" s="58" t="str">
        <f t="shared" si="82"/>
        <v/>
      </c>
      <c r="N873" s="73"/>
    </row>
    <row r="874" spans="1:14">
      <c r="A874" s="97" t="str">
        <f t="shared" si="80"/>
        <v/>
      </c>
      <c r="B874" s="98" t="str">
        <f t="shared" si="79"/>
        <v/>
      </c>
      <c r="C874" s="141"/>
      <c r="D874" s="137"/>
      <c r="E874" s="100"/>
      <c r="F874" s="57"/>
      <c r="G874" s="58">
        <f t="shared" si="81"/>
        <v>0</v>
      </c>
      <c r="H874" s="58">
        <f>IF(E874="",0,IFERROR(VLOOKUP(E874,档案费管理台账!$D$4:$H$1000,5,0),0))</f>
        <v>0</v>
      </c>
      <c r="I874" s="57"/>
      <c r="J874" s="57"/>
      <c r="K874" s="57"/>
      <c r="L874" s="57"/>
      <c r="M874" s="58" t="str">
        <f t="shared" si="82"/>
        <v/>
      </c>
      <c r="N874" s="73"/>
    </row>
    <row r="875" spans="1:14">
      <c r="A875" s="97" t="str">
        <f t="shared" si="80"/>
        <v/>
      </c>
      <c r="B875" s="98" t="str">
        <f t="shared" si="79"/>
        <v/>
      </c>
      <c r="C875" s="141"/>
      <c r="D875" s="137"/>
      <c r="E875" s="100"/>
      <c r="F875" s="57"/>
      <c r="G875" s="58">
        <f t="shared" si="81"/>
        <v>0</v>
      </c>
      <c r="H875" s="58">
        <f>IF(E875="",0,IFERROR(VLOOKUP(E875,档案费管理台账!$D$4:$H$1000,5,0),0))</f>
        <v>0</v>
      </c>
      <c r="I875" s="57"/>
      <c r="J875" s="57"/>
      <c r="K875" s="57"/>
      <c r="L875" s="57"/>
      <c r="M875" s="58" t="str">
        <f t="shared" si="82"/>
        <v/>
      </c>
      <c r="N875" s="73"/>
    </row>
    <row r="876" spans="1:14">
      <c r="A876" s="97" t="str">
        <f t="shared" si="80"/>
        <v/>
      </c>
      <c r="B876" s="98" t="str">
        <f t="shared" ref="B876:B939" si="83">IF(C876="","",MONTH(C876)&amp;"月")</f>
        <v/>
      </c>
      <c r="C876" s="141"/>
      <c r="D876" s="137"/>
      <c r="E876" s="100"/>
      <c r="F876" s="57"/>
      <c r="G876" s="58">
        <f t="shared" si="81"/>
        <v>0</v>
      </c>
      <c r="H876" s="58">
        <f>IF(E876="",0,IFERROR(VLOOKUP(E876,档案费管理台账!$D$4:$H$1000,5,0),0))</f>
        <v>0</v>
      </c>
      <c r="I876" s="57"/>
      <c r="J876" s="57"/>
      <c r="K876" s="57"/>
      <c r="L876" s="57"/>
      <c r="M876" s="58" t="str">
        <f t="shared" si="82"/>
        <v/>
      </c>
      <c r="N876" s="73"/>
    </row>
    <row r="877" spans="1:14">
      <c r="A877" s="97" t="str">
        <f t="shared" ref="A877:A940" si="84">IF(C877="","",ROW()-42)</f>
        <v/>
      </c>
      <c r="B877" s="98" t="str">
        <f t="shared" si="83"/>
        <v/>
      </c>
      <c r="C877" s="141"/>
      <c r="D877" s="137"/>
      <c r="E877" s="100"/>
      <c r="F877" s="57"/>
      <c r="G877" s="58">
        <f t="shared" ref="G877:G940" si="85">IF(F877="",0,F877*$K$41)</f>
        <v>0</v>
      </c>
      <c r="H877" s="58">
        <f>IF(E877="",0,IFERROR(VLOOKUP(E877,档案费管理台账!$D$4:$H$1000,5,0),0))</f>
        <v>0</v>
      </c>
      <c r="I877" s="57"/>
      <c r="J877" s="57"/>
      <c r="K877" s="57"/>
      <c r="L877" s="57"/>
      <c r="M877" s="58" t="str">
        <f t="shared" ref="M877:M940" si="86">IF(C877="","",ROUND(M876+G877-I877-J877-K877-L877-H877,2))</f>
        <v/>
      </c>
      <c r="N877" s="73"/>
    </row>
    <row r="878" spans="1:14">
      <c r="A878" s="97" t="str">
        <f t="shared" si="84"/>
        <v/>
      </c>
      <c r="B878" s="98" t="str">
        <f t="shared" si="83"/>
        <v/>
      </c>
      <c r="C878" s="141"/>
      <c r="D878" s="137"/>
      <c r="E878" s="100"/>
      <c r="F878" s="57"/>
      <c r="G878" s="58">
        <f t="shared" si="85"/>
        <v>0</v>
      </c>
      <c r="H878" s="58">
        <f>IF(E878="",0,IFERROR(VLOOKUP(E878,档案费管理台账!$D$4:$H$1000,5,0),0))</f>
        <v>0</v>
      </c>
      <c r="I878" s="57"/>
      <c r="J878" s="57"/>
      <c r="K878" s="57"/>
      <c r="L878" s="57"/>
      <c r="M878" s="58" t="str">
        <f t="shared" si="86"/>
        <v/>
      </c>
      <c r="N878" s="73"/>
    </row>
    <row r="879" spans="1:14">
      <c r="A879" s="97" t="str">
        <f t="shared" si="84"/>
        <v/>
      </c>
      <c r="B879" s="98" t="str">
        <f t="shared" si="83"/>
        <v/>
      </c>
      <c r="C879" s="141"/>
      <c r="D879" s="137"/>
      <c r="E879" s="100"/>
      <c r="F879" s="57"/>
      <c r="G879" s="58">
        <f t="shared" si="85"/>
        <v>0</v>
      </c>
      <c r="H879" s="58">
        <f>IF(E879="",0,IFERROR(VLOOKUP(E879,档案费管理台账!$D$4:$H$1000,5,0),0))</f>
        <v>0</v>
      </c>
      <c r="I879" s="57"/>
      <c r="J879" s="57"/>
      <c r="K879" s="57"/>
      <c r="L879" s="57"/>
      <c r="M879" s="58" t="str">
        <f t="shared" si="86"/>
        <v/>
      </c>
      <c r="N879" s="73"/>
    </row>
    <row r="880" spans="1:14">
      <c r="A880" s="97" t="str">
        <f t="shared" si="84"/>
        <v/>
      </c>
      <c r="B880" s="98" t="str">
        <f t="shared" si="83"/>
        <v/>
      </c>
      <c r="C880" s="141"/>
      <c r="D880" s="137"/>
      <c r="E880" s="100"/>
      <c r="F880" s="57"/>
      <c r="G880" s="58">
        <f t="shared" si="85"/>
        <v>0</v>
      </c>
      <c r="H880" s="58">
        <f>IF(E880="",0,IFERROR(VLOOKUP(E880,档案费管理台账!$D$4:$H$1000,5,0),0))</f>
        <v>0</v>
      </c>
      <c r="I880" s="57"/>
      <c r="J880" s="57"/>
      <c r="K880" s="57"/>
      <c r="L880" s="57"/>
      <c r="M880" s="58" t="str">
        <f t="shared" si="86"/>
        <v/>
      </c>
      <c r="N880" s="73"/>
    </row>
    <row r="881" spans="1:14">
      <c r="A881" s="97" t="str">
        <f t="shared" si="84"/>
        <v/>
      </c>
      <c r="B881" s="98" t="str">
        <f t="shared" si="83"/>
        <v/>
      </c>
      <c r="C881" s="141"/>
      <c r="D881" s="137"/>
      <c r="E881" s="100"/>
      <c r="F881" s="57"/>
      <c r="G881" s="58">
        <f t="shared" si="85"/>
        <v>0</v>
      </c>
      <c r="H881" s="58">
        <f>IF(E881="",0,IFERROR(VLOOKUP(E881,档案费管理台账!$D$4:$H$1000,5,0),0))</f>
        <v>0</v>
      </c>
      <c r="I881" s="57"/>
      <c r="J881" s="57"/>
      <c r="K881" s="57"/>
      <c r="L881" s="57"/>
      <c r="M881" s="58" t="str">
        <f t="shared" si="86"/>
        <v/>
      </c>
      <c r="N881" s="73"/>
    </row>
    <row r="882" spans="1:14">
      <c r="A882" s="97" t="str">
        <f t="shared" si="84"/>
        <v/>
      </c>
      <c r="B882" s="98" t="str">
        <f t="shared" si="83"/>
        <v/>
      </c>
      <c r="C882" s="141"/>
      <c r="D882" s="137"/>
      <c r="E882" s="100"/>
      <c r="F882" s="57"/>
      <c r="G882" s="58">
        <f t="shared" si="85"/>
        <v>0</v>
      </c>
      <c r="H882" s="58">
        <f>IF(E882="",0,IFERROR(VLOOKUP(E882,档案费管理台账!$D$4:$H$1000,5,0),0))</f>
        <v>0</v>
      </c>
      <c r="I882" s="57"/>
      <c r="J882" s="57"/>
      <c r="K882" s="57"/>
      <c r="L882" s="57"/>
      <c r="M882" s="58" t="str">
        <f t="shared" si="86"/>
        <v/>
      </c>
      <c r="N882" s="73"/>
    </row>
    <row r="883" spans="1:14">
      <c r="A883" s="97" t="str">
        <f t="shared" si="84"/>
        <v/>
      </c>
      <c r="B883" s="98" t="str">
        <f t="shared" si="83"/>
        <v/>
      </c>
      <c r="C883" s="141"/>
      <c r="D883" s="137"/>
      <c r="E883" s="100"/>
      <c r="F883" s="57"/>
      <c r="G883" s="58">
        <f t="shared" si="85"/>
        <v>0</v>
      </c>
      <c r="H883" s="58">
        <f>IF(E883="",0,IFERROR(VLOOKUP(E883,档案费管理台账!$D$4:$H$1000,5,0),0))</f>
        <v>0</v>
      </c>
      <c r="I883" s="57"/>
      <c r="J883" s="57"/>
      <c r="K883" s="57"/>
      <c r="L883" s="57"/>
      <c r="M883" s="58" t="str">
        <f t="shared" si="86"/>
        <v/>
      </c>
      <c r="N883" s="73"/>
    </row>
    <row r="884" spans="1:14">
      <c r="A884" s="97" t="str">
        <f t="shared" si="84"/>
        <v/>
      </c>
      <c r="B884" s="98" t="str">
        <f t="shared" si="83"/>
        <v/>
      </c>
      <c r="C884" s="141"/>
      <c r="D884" s="137"/>
      <c r="E884" s="100"/>
      <c r="F884" s="57"/>
      <c r="G884" s="58">
        <f t="shared" si="85"/>
        <v>0</v>
      </c>
      <c r="H884" s="58">
        <f>IF(E884="",0,IFERROR(VLOOKUP(E884,档案费管理台账!$D$4:$H$1000,5,0),0))</f>
        <v>0</v>
      </c>
      <c r="I884" s="57"/>
      <c r="J884" s="57"/>
      <c r="K884" s="57"/>
      <c r="L884" s="57"/>
      <c r="M884" s="58" t="str">
        <f t="shared" si="86"/>
        <v/>
      </c>
      <c r="N884" s="73"/>
    </row>
    <row r="885" spans="1:14">
      <c r="A885" s="97" t="str">
        <f t="shared" si="84"/>
        <v/>
      </c>
      <c r="B885" s="98" t="str">
        <f t="shared" si="83"/>
        <v/>
      </c>
      <c r="C885" s="141"/>
      <c r="D885" s="137"/>
      <c r="E885" s="100"/>
      <c r="F885" s="57"/>
      <c r="G885" s="58">
        <f t="shared" si="85"/>
        <v>0</v>
      </c>
      <c r="H885" s="58">
        <f>IF(E885="",0,IFERROR(VLOOKUP(E885,档案费管理台账!$D$4:$H$1000,5,0),0))</f>
        <v>0</v>
      </c>
      <c r="I885" s="57"/>
      <c r="J885" s="57"/>
      <c r="K885" s="57"/>
      <c r="L885" s="57"/>
      <c r="M885" s="58" t="str">
        <f t="shared" si="86"/>
        <v/>
      </c>
      <c r="N885" s="73"/>
    </row>
    <row r="886" spans="1:14">
      <c r="A886" s="97" t="str">
        <f t="shared" si="84"/>
        <v/>
      </c>
      <c r="B886" s="98" t="str">
        <f t="shared" si="83"/>
        <v/>
      </c>
      <c r="C886" s="141"/>
      <c r="D886" s="137"/>
      <c r="E886" s="100"/>
      <c r="F886" s="57"/>
      <c r="G886" s="58">
        <f t="shared" si="85"/>
        <v>0</v>
      </c>
      <c r="H886" s="58">
        <f>IF(E886="",0,IFERROR(VLOOKUP(E886,档案费管理台账!$D$4:$H$1000,5,0),0))</f>
        <v>0</v>
      </c>
      <c r="I886" s="57"/>
      <c r="J886" s="57"/>
      <c r="K886" s="57"/>
      <c r="L886" s="57"/>
      <c r="M886" s="58" t="str">
        <f t="shared" si="86"/>
        <v/>
      </c>
      <c r="N886" s="73"/>
    </row>
    <row r="887" spans="1:14">
      <c r="A887" s="97" t="str">
        <f t="shared" si="84"/>
        <v/>
      </c>
      <c r="B887" s="98" t="str">
        <f t="shared" si="83"/>
        <v/>
      </c>
      <c r="C887" s="141"/>
      <c r="D887" s="137"/>
      <c r="E887" s="100"/>
      <c r="F887" s="57"/>
      <c r="G887" s="58">
        <f t="shared" si="85"/>
        <v>0</v>
      </c>
      <c r="H887" s="58">
        <f>IF(E887="",0,IFERROR(VLOOKUP(E887,档案费管理台账!$D$4:$H$1000,5,0),0))</f>
        <v>0</v>
      </c>
      <c r="I887" s="57"/>
      <c r="J887" s="57"/>
      <c r="K887" s="57"/>
      <c r="L887" s="57"/>
      <c r="M887" s="58" t="str">
        <f t="shared" si="86"/>
        <v/>
      </c>
      <c r="N887" s="73"/>
    </row>
    <row r="888" spans="1:14">
      <c r="A888" s="97" t="str">
        <f t="shared" si="84"/>
        <v/>
      </c>
      <c r="B888" s="98" t="str">
        <f t="shared" si="83"/>
        <v/>
      </c>
      <c r="C888" s="141"/>
      <c r="D888" s="137"/>
      <c r="E888" s="100"/>
      <c r="F888" s="57"/>
      <c r="G888" s="58">
        <f t="shared" si="85"/>
        <v>0</v>
      </c>
      <c r="H888" s="58">
        <f>IF(E888="",0,IFERROR(VLOOKUP(E888,档案费管理台账!$D$4:$H$1000,5,0),0))</f>
        <v>0</v>
      </c>
      <c r="I888" s="57"/>
      <c r="J888" s="57"/>
      <c r="K888" s="57"/>
      <c r="L888" s="57"/>
      <c r="M888" s="58" t="str">
        <f t="shared" si="86"/>
        <v/>
      </c>
      <c r="N888" s="73"/>
    </row>
    <row r="889" spans="1:14">
      <c r="A889" s="97" t="str">
        <f t="shared" si="84"/>
        <v/>
      </c>
      <c r="B889" s="98" t="str">
        <f t="shared" si="83"/>
        <v/>
      </c>
      <c r="C889" s="141"/>
      <c r="D889" s="137"/>
      <c r="E889" s="100"/>
      <c r="F889" s="57"/>
      <c r="G889" s="58">
        <f t="shared" si="85"/>
        <v>0</v>
      </c>
      <c r="H889" s="58">
        <f>IF(E889="",0,IFERROR(VLOOKUP(E889,档案费管理台账!$D$4:$H$1000,5,0),0))</f>
        <v>0</v>
      </c>
      <c r="I889" s="57"/>
      <c r="J889" s="57"/>
      <c r="K889" s="57"/>
      <c r="L889" s="57"/>
      <c r="M889" s="58" t="str">
        <f t="shared" si="86"/>
        <v/>
      </c>
      <c r="N889" s="73"/>
    </row>
    <row r="890" spans="1:14">
      <c r="A890" s="97" t="str">
        <f t="shared" si="84"/>
        <v/>
      </c>
      <c r="B890" s="98" t="str">
        <f t="shared" si="83"/>
        <v/>
      </c>
      <c r="C890" s="141"/>
      <c r="D890" s="137"/>
      <c r="E890" s="100"/>
      <c r="F890" s="57"/>
      <c r="G890" s="58">
        <f t="shared" si="85"/>
        <v>0</v>
      </c>
      <c r="H890" s="58">
        <f>IF(E890="",0,IFERROR(VLOOKUP(E890,档案费管理台账!$D$4:$H$1000,5,0),0))</f>
        <v>0</v>
      </c>
      <c r="I890" s="57"/>
      <c r="J890" s="57"/>
      <c r="K890" s="57"/>
      <c r="L890" s="57"/>
      <c r="M890" s="58" t="str">
        <f t="shared" si="86"/>
        <v/>
      </c>
      <c r="N890" s="73"/>
    </row>
    <row r="891" spans="1:14">
      <c r="A891" s="97" t="str">
        <f t="shared" si="84"/>
        <v/>
      </c>
      <c r="B891" s="98" t="str">
        <f t="shared" si="83"/>
        <v/>
      </c>
      <c r="C891" s="141"/>
      <c r="D891" s="137"/>
      <c r="E891" s="100"/>
      <c r="F891" s="57"/>
      <c r="G891" s="58">
        <f t="shared" si="85"/>
        <v>0</v>
      </c>
      <c r="H891" s="58">
        <f>IF(E891="",0,IFERROR(VLOOKUP(E891,档案费管理台账!$D$4:$H$1000,5,0),0))</f>
        <v>0</v>
      </c>
      <c r="I891" s="57"/>
      <c r="J891" s="57"/>
      <c r="K891" s="57"/>
      <c r="L891" s="57"/>
      <c r="M891" s="58" t="str">
        <f t="shared" si="86"/>
        <v/>
      </c>
      <c r="N891" s="73"/>
    </row>
    <row r="892" spans="1:14">
      <c r="A892" s="97" t="str">
        <f t="shared" si="84"/>
        <v/>
      </c>
      <c r="B892" s="98" t="str">
        <f t="shared" si="83"/>
        <v/>
      </c>
      <c r="C892" s="141"/>
      <c r="D892" s="137"/>
      <c r="E892" s="100"/>
      <c r="F892" s="57"/>
      <c r="G892" s="58">
        <f t="shared" si="85"/>
        <v>0</v>
      </c>
      <c r="H892" s="58">
        <f>IF(E892="",0,IFERROR(VLOOKUP(E892,档案费管理台账!$D$4:$H$1000,5,0),0))</f>
        <v>0</v>
      </c>
      <c r="I892" s="57"/>
      <c r="J892" s="57"/>
      <c r="K892" s="57"/>
      <c r="L892" s="57"/>
      <c r="M892" s="58" t="str">
        <f t="shared" si="86"/>
        <v/>
      </c>
      <c r="N892" s="73"/>
    </row>
    <row r="893" spans="1:14">
      <c r="A893" s="97" t="str">
        <f t="shared" si="84"/>
        <v/>
      </c>
      <c r="B893" s="98" t="str">
        <f t="shared" si="83"/>
        <v/>
      </c>
      <c r="C893" s="141"/>
      <c r="D893" s="137"/>
      <c r="E893" s="100"/>
      <c r="F893" s="57"/>
      <c r="G893" s="58">
        <f t="shared" si="85"/>
        <v>0</v>
      </c>
      <c r="H893" s="58">
        <f>IF(E893="",0,IFERROR(VLOOKUP(E893,档案费管理台账!$D$4:$H$1000,5,0),0))</f>
        <v>0</v>
      </c>
      <c r="I893" s="57"/>
      <c r="J893" s="57"/>
      <c r="K893" s="57"/>
      <c r="L893" s="57"/>
      <c r="M893" s="58" t="str">
        <f t="shared" si="86"/>
        <v/>
      </c>
      <c r="N893" s="73"/>
    </row>
    <row r="894" spans="1:14">
      <c r="A894" s="97" t="str">
        <f t="shared" si="84"/>
        <v/>
      </c>
      <c r="B894" s="98" t="str">
        <f t="shared" si="83"/>
        <v/>
      </c>
      <c r="C894" s="141"/>
      <c r="D894" s="137"/>
      <c r="E894" s="100"/>
      <c r="F894" s="57"/>
      <c r="G894" s="58">
        <f t="shared" si="85"/>
        <v>0</v>
      </c>
      <c r="H894" s="58">
        <f>IF(E894="",0,IFERROR(VLOOKUP(E894,档案费管理台账!$D$4:$H$1000,5,0),0))</f>
        <v>0</v>
      </c>
      <c r="I894" s="57"/>
      <c r="J894" s="57"/>
      <c r="K894" s="57"/>
      <c r="L894" s="57"/>
      <c r="M894" s="58" t="str">
        <f t="shared" si="86"/>
        <v/>
      </c>
      <c r="N894" s="73"/>
    </row>
    <row r="895" spans="1:14">
      <c r="A895" s="97" t="str">
        <f t="shared" si="84"/>
        <v/>
      </c>
      <c r="B895" s="98" t="str">
        <f t="shared" si="83"/>
        <v/>
      </c>
      <c r="C895" s="141"/>
      <c r="D895" s="137"/>
      <c r="E895" s="100"/>
      <c r="F895" s="57"/>
      <c r="G895" s="58">
        <f t="shared" si="85"/>
        <v>0</v>
      </c>
      <c r="H895" s="58">
        <f>IF(E895="",0,IFERROR(VLOOKUP(E895,档案费管理台账!$D$4:$H$1000,5,0),0))</f>
        <v>0</v>
      </c>
      <c r="I895" s="57"/>
      <c r="J895" s="57"/>
      <c r="K895" s="57"/>
      <c r="L895" s="57"/>
      <c r="M895" s="58" t="str">
        <f t="shared" si="86"/>
        <v/>
      </c>
      <c r="N895" s="73"/>
    </row>
    <row r="896" spans="1:14">
      <c r="A896" s="97" t="str">
        <f t="shared" si="84"/>
        <v/>
      </c>
      <c r="B896" s="98" t="str">
        <f t="shared" si="83"/>
        <v/>
      </c>
      <c r="C896" s="141"/>
      <c r="D896" s="137"/>
      <c r="E896" s="100"/>
      <c r="F896" s="57"/>
      <c r="G896" s="58">
        <f t="shared" si="85"/>
        <v>0</v>
      </c>
      <c r="H896" s="58">
        <f>IF(E896="",0,IFERROR(VLOOKUP(E896,档案费管理台账!$D$4:$H$1000,5,0),0))</f>
        <v>0</v>
      </c>
      <c r="I896" s="57"/>
      <c r="J896" s="57"/>
      <c r="K896" s="57"/>
      <c r="L896" s="57"/>
      <c r="M896" s="58" t="str">
        <f t="shared" si="86"/>
        <v/>
      </c>
      <c r="N896" s="73"/>
    </row>
    <row r="897" spans="1:14">
      <c r="A897" s="97" t="str">
        <f t="shared" si="84"/>
        <v/>
      </c>
      <c r="B897" s="98" t="str">
        <f t="shared" si="83"/>
        <v/>
      </c>
      <c r="C897" s="141"/>
      <c r="D897" s="137"/>
      <c r="E897" s="100"/>
      <c r="F897" s="57"/>
      <c r="G897" s="58">
        <f t="shared" si="85"/>
        <v>0</v>
      </c>
      <c r="H897" s="58">
        <f>IF(E897="",0,IFERROR(VLOOKUP(E897,档案费管理台账!$D$4:$H$1000,5,0),0))</f>
        <v>0</v>
      </c>
      <c r="I897" s="57"/>
      <c r="J897" s="57"/>
      <c r="K897" s="57"/>
      <c r="L897" s="57"/>
      <c r="M897" s="58" t="str">
        <f t="shared" si="86"/>
        <v/>
      </c>
      <c r="N897" s="73"/>
    </row>
    <row r="898" spans="1:14">
      <c r="A898" s="97" t="str">
        <f t="shared" si="84"/>
        <v/>
      </c>
      <c r="B898" s="98" t="str">
        <f t="shared" si="83"/>
        <v/>
      </c>
      <c r="C898" s="141"/>
      <c r="D898" s="137"/>
      <c r="E898" s="100"/>
      <c r="F898" s="57"/>
      <c r="G898" s="58">
        <f t="shared" si="85"/>
        <v>0</v>
      </c>
      <c r="H898" s="58">
        <f>IF(E898="",0,IFERROR(VLOOKUP(E898,档案费管理台账!$D$4:$H$1000,5,0),0))</f>
        <v>0</v>
      </c>
      <c r="I898" s="57"/>
      <c r="J898" s="57"/>
      <c r="K898" s="57"/>
      <c r="L898" s="57"/>
      <c r="M898" s="58" t="str">
        <f t="shared" si="86"/>
        <v/>
      </c>
      <c r="N898" s="73"/>
    </row>
    <row r="899" spans="1:14">
      <c r="A899" s="97" t="str">
        <f t="shared" si="84"/>
        <v/>
      </c>
      <c r="B899" s="98" t="str">
        <f t="shared" si="83"/>
        <v/>
      </c>
      <c r="C899" s="141"/>
      <c r="D899" s="137"/>
      <c r="E899" s="100"/>
      <c r="F899" s="57"/>
      <c r="G899" s="58">
        <f t="shared" si="85"/>
        <v>0</v>
      </c>
      <c r="H899" s="58">
        <f>IF(E899="",0,IFERROR(VLOOKUP(E899,档案费管理台账!$D$4:$H$1000,5,0),0))</f>
        <v>0</v>
      </c>
      <c r="I899" s="57"/>
      <c r="J899" s="57"/>
      <c r="K899" s="57"/>
      <c r="L899" s="57"/>
      <c r="M899" s="58" t="str">
        <f t="shared" si="86"/>
        <v/>
      </c>
      <c r="N899" s="73"/>
    </row>
    <row r="900" spans="1:14">
      <c r="A900" s="97" t="str">
        <f t="shared" si="84"/>
        <v/>
      </c>
      <c r="B900" s="98" t="str">
        <f t="shared" si="83"/>
        <v/>
      </c>
      <c r="C900" s="141"/>
      <c r="D900" s="137"/>
      <c r="E900" s="100"/>
      <c r="F900" s="57"/>
      <c r="G900" s="58">
        <f t="shared" si="85"/>
        <v>0</v>
      </c>
      <c r="H900" s="58">
        <f>IF(E900="",0,IFERROR(VLOOKUP(E900,档案费管理台账!$D$4:$H$1000,5,0),0))</f>
        <v>0</v>
      </c>
      <c r="I900" s="57"/>
      <c r="J900" s="57"/>
      <c r="K900" s="57"/>
      <c r="L900" s="57"/>
      <c r="M900" s="58" t="str">
        <f t="shared" si="86"/>
        <v/>
      </c>
      <c r="N900" s="73"/>
    </row>
    <row r="901" spans="1:14">
      <c r="A901" s="97" t="str">
        <f t="shared" si="84"/>
        <v/>
      </c>
      <c r="B901" s="98" t="str">
        <f t="shared" si="83"/>
        <v/>
      </c>
      <c r="C901" s="141"/>
      <c r="D901" s="137"/>
      <c r="E901" s="100"/>
      <c r="F901" s="57"/>
      <c r="G901" s="58">
        <f t="shared" si="85"/>
        <v>0</v>
      </c>
      <c r="H901" s="58">
        <f>IF(E901="",0,IFERROR(VLOOKUP(E901,档案费管理台账!$D$4:$H$1000,5,0),0))</f>
        <v>0</v>
      </c>
      <c r="I901" s="57"/>
      <c r="J901" s="57"/>
      <c r="K901" s="57"/>
      <c r="L901" s="57"/>
      <c r="M901" s="58" t="str">
        <f t="shared" si="86"/>
        <v/>
      </c>
      <c r="N901" s="73"/>
    </row>
    <row r="902" spans="1:14">
      <c r="A902" s="97" t="str">
        <f t="shared" si="84"/>
        <v/>
      </c>
      <c r="B902" s="98" t="str">
        <f t="shared" si="83"/>
        <v/>
      </c>
      <c r="C902" s="141"/>
      <c r="D902" s="137"/>
      <c r="E902" s="100"/>
      <c r="F902" s="57"/>
      <c r="G902" s="58">
        <f t="shared" si="85"/>
        <v>0</v>
      </c>
      <c r="H902" s="58">
        <f>IF(E902="",0,IFERROR(VLOOKUP(E902,档案费管理台账!$D$4:$H$1000,5,0),0))</f>
        <v>0</v>
      </c>
      <c r="I902" s="57"/>
      <c r="J902" s="57"/>
      <c r="K902" s="57"/>
      <c r="L902" s="57"/>
      <c r="M902" s="58" t="str">
        <f t="shared" si="86"/>
        <v/>
      </c>
      <c r="N902" s="73"/>
    </row>
    <row r="903" spans="1:14">
      <c r="A903" s="97" t="str">
        <f t="shared" si="84"/>
        <v/>
      </c>
      <c r="B903" s="98" t="str">
        <f t="shared" si="83"/>
        <v/>
      </c>
      <c r="C903" s="141"/>
      <c r="D903" s="137"/>
      <c r="E903" s="100"/>
      <c r="F903" s="57"/>
      <c r="G903" s="58">
        <f t="shared" si="85"/>
        <v>0</v>
      </c>
      <c r="H903" s="58">
        <f>IF(E903="",0,IFERROR(VLOOKUP(E903,档案费管理台账!$D$4:$H$1000,5,0),0))</f>
        <v>0</v>
      </c>
      <c r="I903" s="57"/>
      <c r="J903" s="57"/>
      <c r="K903" s="57"/>
      <c r="L903" s="57"/>
      <c r="M903" s="58" t="str">
        <f t="shared" si="86"/>
        <v/>
      </c>
      <c r="N903" s="73"/>
    </row>
    <row r="904" spans="1:14">
      <c r="A904" s="97" t="str">
        <f t="shared" si="84"/>
        <v/>
      </c>
      <c r="B904" s="98" t="str">
        <f t="shared" si="83"/>
        <v/>
      </c>
      <c r="C904" s="141"/>
      <c r="D904" s="137"/>
      <c r="E904" s="100"/>
      <c r="F904" s="57"/>
      <c r="G904" s="58">
        <f t="shared" si="85"/>
        <v>0</v>
      </c>
      <c r="H904" s="58">
        <f>IF(E904="",0,IFERROR(VLOOKUP(E904,档案费管理台账!$D$4:$H$1000,5,0),0))</f>
        <v>0</v>
      </c>
      <c r="I904" s="57"/>
      <c r="J904" s="57"/>
      <c r="K904" s="57"/>
      <c r="L904" s="57"/>
      <c r="M904" s="58" t="str">
        <f t="shared" si="86"/>
        <v/>
      </c>
      <c r="N904" s="73"/>
    </row>
    <row r="905" spans="1:14">
      <c r="A905" s="97" t="str">
        <f t="shared" si="84"/>
        <v/>
      </c>
      <c r="B905" s="98" t="str">
        <f t="shared" si="83"/>
        <v/>
      </c>
      <c r="C905" s="141"/>
      <c r="D905" s="137"/>
      <c r="E905" s="100"/>
      <c r="F905" s="57"/>
      <c r="G905" s="58">
        <f t="shared" si="85"/>
        <v>0</v>
      </c>
      <c r="H905" s="58">
        <f>IF(E905="",0,IFERROR(VLOOKUP(E905,档案费管理台账!$D$4:$H$1000,5,0),0))</f>
        <v>0</v>
      </c>
      <c r="I905" s="57"/>
      <c r="J905" s="57"/>
      <c r="K905" s="57"/>
      <c r="L905" s="57"/>
      <c r="M905" s="58" t="str">
        <f t="shared" si="86"/>
        <v/>
      </c>
      <c r="N905" s="73"/>
    </row>
    <row r="906" spans="1:14">
      <c r="A906" s="97" t="str">
        <f t="shared" si="84"/>
        <v/>
      </c>
      <c r="B906" s="98" t="str">
        <f t="shared" si="83"/>
        <v/>
      </c>
      <c r="C906" s="141"/>
      <c r="D906" s="137"/>
      <c r="E906" s="100"/>
      <c r="F906" s="57"/>
      <c r="G906" s="58">
        <f t="shared" si="85"/>
        <v>0</v>
      </c>
      <c r="H906" s="58">
        <f>IF(E906="",0,IFERROR(VLOOKUP(E906,档案费管理台账!$D$4:$H$1000,5,0),0))</f>
        <v>0</v>
      </c>
      <c r="I906" s="57"/>
      <c r="J906" s="57"/>
      <c r="K906" s="57"/>
      <c r="L906" s="57"/>
      <c r="M906" s="58" t="str">
        <f t="shared" si="86"/>
        <v/>
      </c>
      <c r="N906" s="73"/>
    </row>
    <row r="907" spans="1:14">
      <c r="A907" s="97" t="str">
        <f t="shared" si="84"/>
        <v/>
      </c>
      <c r="B907" s="98" t="str">
        <f t="shared" si="83"/>
        <v/>
      </c>
      <c r="C907" s="141"/>
      <c r="D907" s="137"/>
      <c r="E907" s="100"/>
      <c r="F907" s="57"/>
      <c r="G907" s="58">
        <f t="shared" si="85"/>
        <v>0</v>
      </c>
      <c r="H907" s="58">
        <f>IF(E907="",0,IFERROR(VLOOKUP(E907,档案费管理台账!$D$4:$H$1000,5,0),0))</f>
        <v>0</v>
      </c>
      <c r="I907" s="57"/>
      <c r="J907" s="57"/>
      <c r="K907" s="57"/>
      <c r="L907" s="57"/>
      <c r="M907" s="58" t="str">
        <f t="shared" si="86"/>
        <v/>
      </c>
      <c r="N907" s="73"/>
    </row>
    <row r="908" spans="1:14">
      <c r="A908" s="97" t="str">
        <f t="shared" si="84"/>
        <v/>
      </c>
      <c r="B908" s="98" t="str">
        <f t="shared" si="83"/>
        <v/>
      </c>
      <c r="C908" s="141"/>
      <c r="D908" s="137"/>
      <c r="E908" s="100"/>
      <c r="F908" s="57"/>
      <c r="G908" s="58">
        <f t="shared" si="85"/>
        <v>0</v>
      </c>
      <c r="H908" s="58">
        <f>IF(E908="",0,IFERROR(VLOOKUP(E908,档案费管理台账!$D$4:$H$1000,5,0),0))</f>
        <v>0</v>
      </c>
      <c r="I908" s="57"/>
      <c r="J908" s="57"/>
      <c r="K908" s="57"/>
      <c r="L908" s="57"/>
      <c r="M908" s="58" t="str">
        <f t="shared" si="86"/>
        <v/>
      </c>
      <c r="N908" s="73"/>
    </row>
    <row r="909" spans="1:14">
      <c r="A909" s="97" t="str">
        <f t="shared" si="84"/>
        <v/>
      </c>
      <c r="B909" s="98" t="str">
        <f t="shared" si="83"/>
        <v/>
      </c>
      <c r="C909" s="141"/>
      <c r="D909" s="137"/>
      <c r="E909" s="100"/>
      <c r="F909" s="57"/>
      <c r="G909" s="58">
        <f t="shared" si="85"/>
        <v>0</v>
      </c>
      <c r="H909" s="58">
        <f>IF(E909="",0,IFERROR(VLOOKUP(E909,档案费管理台账!$D$4:$H$1000,5,0),0))</f>
        <v>0</v>
      </c>
      <c r="I909" s="57"/>
      <c r="J909" s="57"/>
      <c r="K909" s="57"/>
      <c r="L909" s="57"/>
      <c r="M909" s="58" t="str">
        <f t="shared" si="86"/>
        <v/>
      </c>
      <c r="N909" s="73"/>
    </row>
    <row r="910" spans="1:14">
      <c r="A910" s="97" t="str">
        <f t="shared" si="84"/>
        <v/>
      </c>
      <c r="B910" s="98" t="str">
        <f t="shared" si="83"/>
        <v/>
      </c>
      <c r="C910" s="141"/>
      <c r="D910" s="137"/>
      <c r="E910" s="100"/>
      <c r="F910" s="57"/>
      <c r="G910" s="58">
        <f t="shared" si="85"/>
        <v>0</v>
      </c>
      <c r="H910" s="58">
        <f>IF(E910="",0,IFERROR(VLOOKUP(E910,档案费管理台账!$D$4:$H$1000,5,0),0))</f>
        <v>0</v>
      </c>
      <c r="I910" s="57"/>
      <c r="J910" s="57"/>
      <c r="K910" s="57"/>
      <c r="L910" s="57"/>
      <c r="M910" s="58" t="str">
        <f t="shared" si="86"/>
        <v/>
      </c>
      <c r="N910" s="73"/>
    </row>
    <row r="911" spans="1:14">
      <c r="A911" s="97" t="str">
        <f t="shared" si="84"/>
        <v/>
      </c>
      <c r="B911" s="98" t="str">
        <f t="shared" si="83"/>
        <v/>
      </c>
      <c r="C911" s="141"/>
      <c r="D911" s="137"/>
      <c r="E911" s="100"/>
      <c r="F911" s="57"/>
      <c r="G911" s="58">
        <f t="shared" si="85"/>
        <v>0</v>
      </c>
      <c r="H911" s="58">
        <f>IF(E911="",0,IFERROR(VLOOKUP(E911,档案费管理台账!$D$4:$H$1000,5,0),0))</f>
        <v>0</v>
      </c>
      <c r="I911" s="57"/>
      <c r="J911" s="57"/>
      <c r="K911" s="57"/>
      <c r="L911" s="57"/>
      <c r="M911" s="58" t="str">
        <f t="shared" si="86"/>
        <v/>
      </c>
      <c r="N911" s="73"/>
    </row>
    <row r="912" spans="1:14">
      <c r="A912" s="97" t="str">
        <f t="shared" si="84"/>
        <v/>
      </c>
      <c r="B912" s="98" t="str">
        <f t="shared" si="83"/>
        <v/>
      </c>
      <c r="C912" s="141"/>
      <c r="D912" s="137"/>
      <c r="E912" s="100"/>
      <c r="F912" s="57"/>
      <c r="G912" s="58">
        <f t="shared" si="85"/>
        <v>0</v>
      </c>
      <c r="H912" s="58">
        <f>IF(E912="",0,IFERROR(VLOOKUP(E912,档案费管理台账!$D$4:$H$1000,5,0),0))</f>
        <v>0</v>
      </c>
      <c r="I912" s="57"/>
      <c r="J912" s="57"/>
      <c r="K912" s="57"/>
      <c r="L912" s="57"/>
      <c r="M912" s="58" t="str">
        <f t="shared" si="86"/>
        <v/>
      </c>
      <c r="N912" s="73"/>
    </row>
    <row r="913" spans="1:14">
      <c r="A913" s="97" t="str">
        <f t="shared" si="84"/>
        <v/>
      </c>
      <c r="B913" s="98" t="str">
        <f t="shared" si="83"/>
        <v/>
      </c>
      <c r="C913" s="141"/>
      <c r="D913" s="137"/>
      <c r="E913" s="100"/>
      <c r="F913" s="57"/>
      <c r="G913" s="58">
        <f t="shared" si="85"/>
        <v>0</v>
      </c>
      <c r="H913" s="58">
        <f>IF(E913="",0,IFERROR(VLOOKUP(E913,档案费管理台账!$D$4:$H$1000,5,0),0))</f>
        <v>0</v>
      </c>
      <c r="I913" s="57"/>
      <c r="J913" s="57"/>
      <c r="K913" s="57"/>
      <c r="L913" s="57"/>
      <c r="M913" s="58" t="str">
        <f t="shared" si="86"/>
        <v/>
      </c>
      <c r="N913" s="73"/>
    </row>
    <row r="914" spans="1:14">
      <c r="A914" s="97" t="str">
        <f t="shared" si="84"/>
        <v/>
      </c>
      <c r="B914" s="98" t="str">
        <f t="shared" si="83"/>
        <v/>
      </c>
      <c r="C914" s="141"/>
      <c r="D914" s="137"/>
      <c r="E914" s="100"/>
      <c r="F914" s="57"/>
      <c r="G914" s="58">
        <f t="shared" si="85"/>
        <v>0</v>
      </c>
      <c r="H914" s="58">
        <f>IF(E914="",0,IFERROR(VLOOKUP(E914,档案费管理台账!$D$4:$H$1000,5,0),0))</f>
        <v>0</v>
      </c>
      <c r="I914" s="57"/>
      <c r="J914" s="57"/>
      <c r="K914" s="57"/>
      <c r="L914" s="57"/>
      <c r="M914" s="58" t="str">
        <f t="shared" si="86"/>
        <v/>
      </c>
      <c r="N914" s="73"/>
    </row>
    <row r="915" spans="1:14">
      <c r="A915" s="97" t="str">
        <f t="shared" si="84"/>
        <v/>
      </c>
      <c r="B915" s="98" t="str">
        <f t="shared" si="83"/>
        <v/>
      </c>
      <c r="C915" s="141"/>
      <c r="D915" s="137"/>
      <c r="E915" s="100"/>
      <c r="F915" s="57"/>
      <c r="G915" s="58">
        <f t="shared" si="85"/>
        <v>0</v>
      </c>
      <c r="H915" s="58">
        <f>IF(E915="",0,IFERROR(VLOOKUP(E915,档案费管理台账!$D$4:$H$1000,5,0),0))</f>
        <v>0</v>
      </c>
      <c r="I915" s="57"/>
      <c r="J915" s="57"/>
      <c r="K915" s="57"/>
      <c r="L915" s="57"/>
      <c r="M915" s="58" t="str">
        <f t="shared" si="86"/>
        <v/>
      </c>
      <c r="N915" s="73"/>
    </row>
    <row r="916" spans="1:14">
      <c r="A916" s="97" t="str">
        <f t="shared" si="84"/>
        <v/>
      </c>
      <c r="B916" s="98" t="str">
        <f t="shared" si="83"/>
        <v/>
      </c>
      <c r="C916" s="141"/>
      <c r="D916" s="137"/>
      <c r="E916" s="100"/>
      <c r="F916" s="57"/>
      <c r="G916" s="58">
        <f t="shared" si="85"/>
        <v>0</v>
      </c>
      <c r="H916" s="58">
        <f>IF(E916="",0,IFERROR(VLOOKUP(E916,档案费管理台账!$D$4:$H$1000,5,0),0))</f>
        <v>0</v>
      </c>
      <c r="I916" s="57"/>
      <c r="J916" s="57"/>
      <c r="K916" s="57"/>
      <c r="L916" s="57"/>
      <c r="M916" s="58" t="str">
        <f t="shared" si="86"/>
        <v/>
      </c>
      <c r="N916" s="73"/>
    </row>
    <row r="917" spans="1:14">
      <c r="A917" s="97" t="str">
        <f t="shared" si="84"/>
        <v/>
      </c>
      <c r="B917" s="98" t="str">
        <f t="shared" si="83"/>
        <v/>
      </c>
      <c r="C917" s="141"/>
      <c r="D917" s="137"/>
      <c r="E917" s="100"/>
      <c r="F917" s="57"/>
      <c r="G917" s="58">
        <f t="shared" si="85"/>
        <v>0</v>
      </c>
      <c r="H917" s="58">
        <f>IF(E917="",0,IFERROR(VLOOKUP(E917,档案费管理台账!$D$4:$H$1000,5,0),0))</f>
        <v>0</v>
      </c>
      <c r="I917" s="57"/>
      <c r="J917" s="57"/>
      <c r="K917" s="57"/>
      <c r="L917" s="57"/>
      <c r="M917" s="58" t="str">
        <f t="shared" si="86"/>
        <v/>
      </c>
      <c r="N917" s="73"/>
    </row>
    <row r="918" spans="1:14">
      <c r="A918" s="97" t="str">
        <f t="shared" si="84"/>
        <v/>
      </c>
      <c r="B918" s="98" t="str">
        <f t="shared" si="83"/>
        <v/>
      </c>
      <c r="C918" s="141"/>
      <c r="D918" s="137"/>
      <c r="E918" s="100"/>
      <c r="F918" s="57"/>
      <c r="G918" s="58">
        <f t="shared" si="85"/>
        <v>0</v>
      </c>
      <c r="H918" s="58">
        <f>IF(E918="",0,IFERROR(VLOOKUP(E918,档案费管理台账!$D$4:$H$1000,5,0),0))</f>
        <v>0</v>
      </c>
      <c r="I918" s="57"/>
      <c r="J918" s="57"/>
      <c r="K918" s="57"/>
      <c r="L918" s="57"/>
      <c r="M918" s="58" t="str">
        <f t="shared" si="86"/>
        <v/>
      </c>
      <c r="N918" s="73"/>
    </row>
    <row r="919" spans="1:14">
      <c r="A919" s="97" t="str">
        <f t="shared" si="84"/>
        <v/>
      </c>
      <c r="B919" s="98" t="str">
        <f t="shared" si="83"/>
        <v/>
      </c>
      <c r="C919" s="141"/>
      <c r="D919" s="137"/>
      <c r="E919" s="100"/>
      <c r="F919" s="57"/>
      <c r="G919" s="58">
        <f t="shared" si="85"/>
        <v>0</v>
      </c>
      <c r="H919" s="58">
        <f>IF(E919="",0,IFERROR(VLOOKUP(E919,档案费管理台账!$D$4:$H$1000,5,0),0))</f>
        <v>0</v>
      </c>
      <c r="I919" s="57"/>
      <c r="J919" s="57"/>
      <c r="K919" s="57"/>
      <c r="L919" s="57"/>
      <c r="M919" s="58" t="str">
        <f t="shared" si="86"/>
        <v/>
      </c>
      <c r="N919" s="73"/>
    </row>
    <row r="920" spans="1:14">
      <c r="A920" s="97" t="str">
        <f t="shared" si="84"/>
        <v/>
      </c>
      <c r="B920" s="98" t="str">
        <f t="shared" si="83"/>
        <v/>
      </c>
      <c r="C920" s="141"/>
      <c r="D920" s="137"/>
      <c r="E920" s="100"/>
      <c r="F920" s="57"/>
      <c r="G920" s="58">
        <f t="shared" si="85"/>
        <v>0</v>
      </c>
      <c r="H920" s="58">
        <f>IF(E920="",0,IFERROR(VLOOKUP(E920,档案费管理台账!$D$4:$H$1000,5,0),0))</f>
        <v>0</v>
      </c>
      <c r="I920" s="57"/>
      <c r="J920" s="57"/>
      <c r="K920" s="57"/>
      <c r="L920" s="57"/>
      <c r="M920" s="58" t="str">
        <f t="shared" si="86"/>
        <v/>
      </c>
      <c r="N920" s="73"/>
    </row>
    <row r="921" spans="1:14">
      <c r="A921" s="97" t="str">
        <f t="shared" si="84"/>
        <v/>
      </c>
      <c r="B921" s="98" t="str">
        <f t="shared" si="83"/>
        <v/>
      </c>
      <c r="C921" s="141"/>
      <c r="D921" s="137"/>
      <c r="E921" s="100"/>
      <c r="F921" s="57"/>
      <c r="G921" s="58">
        <f t="shared" si="85"/>
        <v>0</v>
      </c>
      <c r="H921" s="58">
        <f>IF(E921="",0,IFERROR(VLOOKUP(E921,档案费管理台账!$D$4:$H$1000,5,0),0))</f>
        <v>0</v>
      </c>
      <c r="I921" s="57"/>
      <c r="J921" s="57"/>
      <c r="K921" s="57"/>
      <c r="L921" s="57"/>
      <c r="M921" s="58" t="str">
        <f t="shared" si="86"/>
        <v/>
      </c>
      <c r="N921" s="73"/>
    </row>
    <row r="922" spans="1:14">
      <c r="A922" s="97" t="str">
        <f t="shared" si="84"/>
        <v/>
      </c>
      <c r="B922" s="98" t="str">
        <f t="shared" si="83"/>
        <v/>
      </c>
      <c r="C922" s="141"/>
      <c r="D922" s="137"/>
      <c r="E922" s="100"/>
      <c r="F922" s="57"/>
      <c r="G922" s="58">
        <f t="shared" si="85"/>
        <v>0</v>
      </c>
      <c r="H922" s="58">
        <f>IF(E922="",0,IFERROR(VLOOKUP(E922,档案费管理台账!$D$4:$H$1000,5,0),0))</f>
        <v>0</v>
      </c>
      <c r="I922" s="57"/>
      <c r="J922" s="57"/>
      <c r="K922" s="57"/>
      <c r="L922" s="57"/>
      <c r="M922" s="58" t="str">
        <f t="shared" si="86"/>
        <v/>
      </c>
      <c r="N922" s="73"/>
    </row>
    <row r="923" spans="1:14">
      <c r="A923" s="97" t="str">
        <f t="shared" si="84"/>
        <v/>
      </c>
      <c r="B923" s="98" t="str">
        <f t="shared" si="83"/>
        <v/>
      </c>
      <c r="C923" s="141"/>
      <c r="D923" s="137"/>
      <c r="E923" s="100"/>
      <c r="F923" s="57"/>
      <c r="G923" s="58">
        <f t="shared" si="85"/>
        <v>0</v>
      </c>
      <c r="H923" s="58">
        <f>IF(E923="",0,IFERROR(VLOOKUP(E923,档案费管理台账!$D$4:$H$1000,5,0),0))</f>
        <v>0</v>
      </c>
      <c r="I923" s="57"/>
      <c r="J923" s="57"/>
      <c r="K923" s="57"/>
      <c r="L923" s="57"/>
      <c r="M923" s="58" t="str">
        <f t="shared" si="86"/>
        <v/>
      </c>
      <c r="N923" s="73"/>
    </row>
    <row r="924" spans="1:14">
      <c r="A924" s="97" t="str">
        <f t="shared" si="84"/>
        <v/>
      </c>
      <c r="B924" s="98" t="str">
        <f t="shared" si="83"/>
        <v/>
      </c>
      <c r="C924" s="141"/>
      <c r="D924" s="137"/>
      <c r="E924" s="100"/>
      <c r="F924" s="57"/>
      <c r="G924" s="58">
        <f t="shared" si="85"/>
        <v>0</v>
      </c>
      <c r="H924" s="58">
        <f>IF(E924="",0,IFERROR(VLOOKUP(E924,档案费管理台账!$D$4:$H$1000,5,0),0))</f>
        <v>0</v>
      </c>
      <c r="I924" s="57"/>
      <c r="J924" s="57"/>
      <c r="K924" s="57"/>
      <c r="L924" s="57"/>
      <c r="M924" s="58" t="str">
        <f t="shared" si="86"/>
        <v/>
      </c>
      <c r="N924" s="73"/>
    </row>
    <row r="925" spans="1:14">
      <c r="A925" s="97" t="str">
        <f t="shared" si="84"/>
        <v/>
      </c>
      <c r="B925" s="98" t="str">
        <f t="shared" si="83"/>
        <v/>
      </c>
      <c r="C925" s="141"/>
      <c r="D925" s="137"/>
      <c r="E925" s="100"/>
      <c r="F925" s="57"/>
      <c r="G925" s="58">
        <f t="shared" si="85"/>
        <v>0</v>
      </c>
      <c r="H925" s="58">
        <f>IF(E925="",0,IFERROR(VLOOKUP(E925,档案费管理台账!$D$4:$H$1000,5,0),0))</f>
        <v>0</v>
      </c>
      <c r="I925" s="57"/>
      <c r="J925" s="57"/>
      <c r="K925" s="57"/>
      <c r="L925" s="57"/>
      <c r="M925" s="58" t="str">
        <f t="shared" si="86"/>
        <v/>
      </c>
      <c r="N925" s="73"/>
    </row>
    <row r="926" spans="1:14">
      <c r="A926" s="97" t="str">
        <f t="shared" si="84"/>
        <v/>
      </c>
      <c r="B926" s="98" t="str">
        <f t="shared" si="83"/>
        <v/>
      </c>
      <c r="C926" s="141"/>
      <c r="D926" s="137"/>
      <c r="E926" s="100"/>
      <c r="F926" s="57"/>
      <c r="G926" s="58">
        <f t="shared" si="85"/>
        <v>0</v>
      </c>
      <c r="H926" s="58">
        <f>IF(E926="",0,IFERROR(VLOOKUP(E926,档案费管理台账!$D$4:$H$1000,5,0),0))</f>
        <v>0</v>
      </c>
      <c r="I926" s="57"/>
      <c r="J926" s="57"/>
      <c r="K926" s="57"/>
      <c r="L926" s="57"/>
      <c r="M926" s="58" t="str">
        <f t="shared" si="86"/>
        <v/>
      </c>
      <c r="N926" s="73"/>
    </row>
    <row r="927" spans="1:14">
      <c r="A927" s="97" t="str">
        <f t="shared" si="84"/>
        <v/>
      </c>
      <c r="B927" s="98" t="str">
        <f t="shared" si="83"/>
        <v/>
      </c>
      <c r="C927" s="141"/>
      <c r="D927" s="137"/>
      <c r="E927" s="100"/>
      <c r="F927" s="57"/>
      <c r="G927" s="58">
        <f t="shared" si="85"/>
        <v>0</v>
      </c>
      <c r="H927" s="58">
        <f>IF(E927="",0,IFERROR(VLOOKUP(E927,档案费管理台账!$D$4:$H$1000,5,0),0))</f>
        <v>0</v>
      </c>
      <c r="I927" s="57"/>
      <c r="J927" s="57"/>
      <c r="K927" s="57"/>
      <c r="L927" s="57"/>
      <c r="M927" s="58" t="str">
        <f t="shared" si="86"/>
        <v/>
      </c>
      <c r="N927" s="73"/>
    </row>
    <row r="928" spans="1:14">
      <c r="A928" s="97" t="str">
        <f t="shared" si="84"/>
        <v/>
      </c>
      <c r="B928" s="98" t="str">
        <f t="shared" si="83"/>
        <v/>
      </c>
      <c r="C928" s="141"/>
      <c r="D928" s="137"/>
      <c r="E928" s="100"/>
      <c r="F928" s="57"/>
      <c r="G928" s="58">
        <f t="shared" si="85"/>
        <v>0</v>
      </c>
      <c r="H928" s="58">
        <f>IF(E928="",0,IFERROR(VLOOKUP(E928,档案费管理台账!$D$4:$H$1000,5,0),0))</f>
        <v>0</v>
      </c>
      <c r="I928" s="57"/>
      <c r="J928" s="57"/>
      <c r="K928" s="57"/>
      <c r="L928" s="57"/>
      <c r="M928" s="58" t="str">
        <f t="shared" si="86"/>
        <v/>
      </c>
      <c r="N928" s="73"/>
    </row>
    <row r="929" spans="1:14">
      <c r="A929" s="97" t="str">
        <f t="shared" si="84"/>
        <v/>
      </c>
      <c r="B929" s="98" t="str">
        <f t="shared" si="83"/>
        <v/>
      </c>
      <c r="C929" s="141"/>
      <c r="D929" s="137"/>
      <c r="E929" s="100"/>
      <c r="F929" s="57"/>
      <c r="G929" s="58">
        <f t="shared" si="85"/>
        <v>0</v>
      </c>
      <c r="H929" s="58">
        <f>IF(E929="",0,IFERROR(VLOOKUP(E929,档案费管理台账!$D$4:$H$1000,5,0),0))</f>
        <v>0</v>
      </c>
      <c r="I929" s="57"/>
      <c r="J929" s="57"/>
      <c r="K929" s="57"/>
      <c r="L929" s="57"/>
      <c r="M929" s="58" t="str">
        <f t="shared" si="86"/>
        <v/>
      </c>
      <c r="N929" s="73"/>
    </row>
    <row r="930" spans="1:14">
      <c r="A930" s="97" t="str">
        <f t="shared" si="84"/>
        <v/>
      </c>
      <c r="B930" s="98" t="str">
        <f t="shared" si="83"/>
        <v/>
      </c>
      <c r="C930" s="141"/>
      <c r="D930" s="137"/>
      <c r="E930" s="100"/>
      <c r="F930" s="57"/>
      <c r="G930" s="58">
        <f t="shared" si="85"/>
        <v>0</v>
      </c>
      <c r="H930" s="58">
        <f>IF(E930="",0,IFERROR(VLOOKUP(E930,档案费管理台账!$D$4:$H$1000,5,0),0))</f>
        <v>0</v>
      </c>
      <c r="I930" s="57"/>
      <c r="J930" s="57"/>
      <c r="K930" s="57"/>
      <c r="L930" s="57"/>
      <c r="M930" s="58" t="str">
        <f t="shared" si="86"/>
        <v/>
      </c>
      <c r="N930" s="73"/>
    </row>
    <row r="931" spans="1:14">
      <c r="A931" s="97" t="str">
        <f t="shared" si="84"/>
        <v/>
      </c>
      <c r="B931" s="98" t="str">
        <f t="shared" si="83"/>
        <v/>
      </c>
      <c r="C931" s="141"/>
      <c r="D931" s="137"/>
      <c r="E931" s="100"/>
      <c r="F931" s="57"/>
      <c r="G931" s="58">
        <f t="shared" si="85"/>
        <v>0</v>
      </c>
      <c r="H931" s="58">
        <f>IF(E931="",0,IFERROR(VLOOKUP(E931,档案费管理台账!$D$4:$H$1000,5,0),0))</f>
        <v>0</v>
      </c>
      <c r="I931" s="57"/>
      <c r="J931" s="57"/>
      <c r="K931" s="57"/>
      <c r="L931" s="57"/>
      <c r="M931" s="58" t="str">
        <f t="shared" si="86"/>
        <v/>
      </c>
      <c r="N931" s="73"/>
    </row>
    <row r="932" spans="1:14">
      <c r="A932" s="97" t="str">
        <f t="shared" si="84"/>
        <v/>
      </c>
      <c r="B932" s="98" t="str">
        <f t="shared" si="83"/>
        <v/>
      </c>
      <c r="C932" s="141"/>
      <c r="D932" s="137"/>
      <c r="E932" s="100"/>
      <c r="F932" s="57"/>
      <c r="G932" s="58">
        <f t="shared" si="85"/>
        <v>0</v>
      </c>
      <c r="H932" s="58">
        <f>IF(E932="",0,IFERROR(VLOOKUP(E932,档案费管理台账!$D$4:$H$1000,5,0),0))</f>
        <v>0</v>
      </c>
      <c r="I932" s="57"/>
      <c r="J932" s="57"/>
      <c r="K932" s="57"/>
      <c r="L932" s="57"/>
      <c r="M932" s="58" t="str">
        <f t="shared" si="86"/>
        <v/>
      </c>
      <c r="N932" s="73"/>
    </row>
    <row r="933" spans="1:14">
      <c r="A933" s="97" t="str">
        <f t="shared" si="84"/>
        <v/>
      </c>
      <c r="B933" s="98" t="str">
        <f t="shared" si="83"/>
        <v/>
      </c>
      <c r="C933" s="141"/>
      <c r="D933" s="137"/>
      <c r="E933" s="100"/>
      <c r="F933" s="57"/>
      <c r="G933" s="58">
        <f t="shared" si="85"/>
        <v>0</v>
      </c>
      <c r="H933" s="58">
        <f>IF(E933="",0,IFERROR(VLOOKUP(E933,档案费管理台账!$D$4:$H$1000,5,0),0))</f>
        <v>0</v>
      </c>
      <c r="I933" s="57"/>
      <c r="J933" s="57"/>
      <c r="K933" s="57"/>
      <c r="L933" s="57"/>
      <c r="M933" s="58" t="str">
        <f t="shared" si="86"/>
        <v/>
      </c>
      <c r="N933" s="73"/>
    </row>
    <row r="934" spans="1:14">
      <c r="A934" s="97" t="str">
        <f t="shared" si="84"/>
        <v/>
      </c>
      <c r="B934" s="98" t="str">
        <f t="shared" si="83"/>
        <v/>
      </c>
      <c r="C934" s="141"/>
      <c r="D934" s="137"/>
      <c r="E934" s="100"/>
      <c r="F934" s="57"/>
      <c r="G934" s="58">
        <f t="shared" si="85"/>
        <v>0</v>
      </c>
      <c r="H934" s="58">
        <f>IF(E934="",0,IFERROR(VLOOKUP(E934,档案费管理台账!$D$4:$H$1000,5,0),0))</f>
        <v>0</v>
      </c>
      <c r="I934" s="57"/>
      <c r="J934" s="57"/>
      <c r="K934" s="57"/>
      <c r="L934" s="57"/>
      <c r="M934" s="58" t="str">
        <f t="shared" si="86"/>
        <v/>
      </c>
      <c r="N934" s="73"/>
    </row>
    <row r="935" spans="1:14">
      <c r="A935" s="97" t="str">
        <f t="shared" si="84"/>
        <v/>
      </c>
      <c r="B935" s="98" t="str">
        <f t="shared" si="83"/>
        <v/>
      </c>
      <c r="C935" s="141"/>
      <c r="D935" s="137"/>
      <c r="E935" s="100"/>
      <c r="F935" s="57"/>
      <c r="G935" s="58">
        <f t="shared" si="85"/>
        <v>0</v>
      </c>
      <c r="H935" s="58">
        <f>IF(E935="",0,IFERROR(VLOOKUP(E935,档案费管理台账!$D$4:$H$1000,5,0),0))</f>
        <v>0</v>
      </c>
      <c r="I935" s="57"/>
      <c r="J935" s="57"/>
      <c r="K935" s="57"/>
      <c r="L935" s="57"/>
      <c r="M935" s="58" t="str">
        <f t="shared" si="86"/>
        <v/>
      </c>
      <c r="N935" s="73"/>
    </row>
    <row r="936" spans="1:14">
      <c r="A936" s="97" t="str">
        <f t="shared" si="84"/>
        <v/>
      </c>
      <c r="B936" s="98" t="str">
        <f t="shared" si="83"/>
        <v/>
      </c>
      <c r="C936" s="141"/>
      <c r="D936" s="137"/>
      <c r="E936" s="100"/>
      <c r="F936" s="57"/>
      <c r="G936" s="58">
        <f t="shared" si="85"/>
        <v>0</v>
      </c>
      <c r="H936" s="58">
        <f>IF(E936="",0,IFERROR(VLOOKUP(E936,档案费管理台账!$D$4:$H$1000,5,0),0))</f>
        <v>0</v>
      </c>
      <c r="I936" s="57"/>
      <c r="J936" s="57"/>
      <c r="K936" s="57"/>
      <c r="L936" s="57"/>
      <c r="M936" s="58" t="str">
        <f t="shared" si="86"/>
        <v/>
      </c>
      <c r="N936" s="73"/>
    </row>
    <row r="937" spans="1:14">
      <c r="A937" s="97" t="str">
        <f t="shared" si="84"/>
        <v/>
      </c>
      <c r="B937" s="98" t="str">
        <f t="shared" si="83"/>
        <v/>
      </c>
      <c r="C937" s="141"/>
      <c r="D937" s="137"/>
      <c r="E937" s="100"/>
      <c r="F937" s="57"/>
      <c r="G937" s="58">
        <f t="shared" si="85"/>
        <v>0</v>
      </c>
      <c r="H937" s="58">
        <f>IF(E937="",0,IFERROR(VLOOKUP(E937,档案费管理台账!$D$4:$H$1000,5,0),0))</f>
        <v>0</v>
      </c>
      <c r="I937" s="57"/>
      <c r="J937" s="57"/>
      <c r="K937" s="57"/>
      <c r="L937" s="57"/>
      <c r="M937" s="58" t="str">
        <f t="shared" si="86"/>
        <v/>
      </c>
      <c r="N937" s="73"/>
    </row>
    <row r="938" spans="1:14">
      <c r="A938" s="97" t="str">
        <f t="shared" si="84"/>
        <v/>
      </c>
      <c r="B938" s="98" t="str">
        <f t="shared" si="83"/>
        <v/>
      </c>
      <c r="C938" s="141"/>
      <c r="D938" s="137"/>
      <c r="E938" s="100"/>
      <c r="F938" s="57"/>
      <c r="G938" s="58">
        <f t="shared" si="85"/>
        <v>0</v>
      </c>
      <c r="H938" s="58">
        <f>IF(E938="",0,IFERROR(VLOOKUP(E938,档案费管理台账!$D$4:$H$1000,5,0),0))</f>
        <v>0</v>
      </c>
      <c r="I938" s="57"/>
      <c r="J938" s="57"/>
      <c r="K938" s="57"/>
      <c r="L938" s="57"/>
      <c r="M938" s="58" t="str">
        <f t="shared" si="86"/>
        <v/>
      </c>
      <c r="N938" s="73"/>
    </row>
    <row r="939" spans="1:14">
      <c r="A939" s="97" t="str">
        <f t="shared" si="84"/>
        <v/>
      </c>
      <c r="B939" s="98" t="str">
        <f t="shared" si="83"/>
        <v/>
      </c>
      <c r="C939" s="141"/>
      <c r="D939" s="137"/>
      <c r="E939" s="100"/>
      <c r="F939" s="57"/>
      <c r="G939" s="58">
        <f t="shared" si="85"/>
        <v>0</v>
      </c>
      <c r="H939" s="58">
        <f>IF(E939="",0,IFERROR(VLOOKUP(E939,档案费管理台账!$D$4:$H$1000,5,0),0))</f>
        <v>0</v>
      </c>
      <c r="I939" s="57"/>
      <c r="J939" s="57"/>
      <c r="K939" s="57"/>
      <c r="L939" s="57"/>
      <c r="M939" s="58" t="str">
        <f t="shared" si="86"/>
        <v/>
      </c>
      <c r="N939" s="73"/>
    </row>
    <row r="940" spans="1:14">
      <c r="A940" s="97" t="str">
        <f t="shared" si="84"/>
        <v/>
      </c>
      <c r="B940" s="98" t="str">
        <f t="shared" ref="B940:B1000" si="87">IF(C940="","",MONTH(C940)&amp;"月")</f>
        <v/>
      </c>
      <c r="C940" s="141"/>
      <c r="D940" s="137"/>
      <c r="E940" s="100"/>
      <c r="F940" s="57"/>
      <c r="G940" s="58">
        <f t="shared" si="85"/>
        <v>0</v>
      </c>
      <c r="H940" s="58">
        <f>IF(E940="",0,IFERROR(VLOOKUP(E940,档案费管理台账!$D$4:$H$1000,5,0),0))</f>
        <v>0</v>
      </c>
      <c r="I940" s="57"/>
      <c r="J940" s="57"/>
      <c r="K940" s="57"/>
      <c r="L940" s="57"/>
      <c r="M940" s="58" t="str">
        <f t="shared" si="86"/>
        <v/>
      </c>
      <c r="N940" s="73"/>
    </row>
    <row r="941" spans="1:14">
      <c r="A941" s="97" t="str">
        <f t="shared" ref="A941:A1000" si="88">IF(C941="","",ROW()-42)</f>
        <v/>
      </c>
      <c r="B941" s="98" t="str">
        <f t="shared" si="87"/>
        <v/>
      </c>
      <c r="C941" s="141"/>
      <c r="D941" s="137"/>
      <c r="E941" s="100"/>
      <c r="F941" s="57"/>
      <c r="G941" s="58">
        <f t="shared" ref="G941:G1000" si="89">IF(F941="",0,F941*$K$41)</f>
        <v>0</v>
      </c>
      <c r="H941" s="58">
        <f>IF(E941="",0,IFERROR(VLOOKUP(E941,档案费管理台账!$D$4:$H$1000,5,0),0))</f>
        <v>0</v>
      </c>
      <c r="I941" s="57"/>
      <c r="J941" s="57"/>
      <c r="K941" s="57"/>
      <c r="L941" s="57"/>
      <c r="M941" s="58" t="str">
        <f t="shared" ref="M941:M1000" si="90">IF(C941="","",ROUND(M940+G941-I941-J941-K941-L941-H941,2))</f>
        <v/>
      </c>
      <c r="N941" s="73"/>
    </row>
    <row r="942" spans="1:14">
      <c r="A942" s="97" t="str">
        <f t="shared" si="88"/>
        <v/>
      </c>
      <c r="B942" s="98" t="str">
        <f t="shared" si="87"/>
        <v/>
      </c>
      <c r="C942" s="141"/>
      <c r="D942" s="137"/>
      <c r="E942" s="100"/>
      <c r="F942" s="57"/>
      <c r="G942" s="58">
        <f t="shared" si="89"/>
        <v>0</v>
      </c>
      <c r="H942" s="58">
        <f>IF(E942="",0,IFERROR(VLOOKUP(E942,档案费管理台账!$D$4:$H$1000,5,0),0))</f>
        <v>0</v>
      </c>
      <c r="I942" s="57"/>
      <c r="J942" s="57"/>
      <c r="K942" s="57"/>
      <c r="L942" s="57"/>
      <c r="M942" s="58" t="str">
        <f t="shared" si="90"/>
        <v/>
      </c>
      <c r="N942" s="73"/>
    </row>
    <row r="943" spans="1:14">
      <c r="A943" s="97" t="str">
        <f t="shared" si="88"/>
        <v/>
      </c>
      <c r="B943" s="98" t="str">
        <f t="shared" si="87"/>
        <v/>
      </c>
      <c r="C943" s="141"/>
      <c r="D943" s="137"/>
      <c r="E943" s="100"/>
      <c r="F943" s="57"/>
      <c r="G943" s="58">
        <f t="shared" si="89"/>
        <v>0</v>
      </c>
      <c r="H943" s="58">
        <f>IF(E943="",0,IFERROR(VLOOKUP(E943,档案费管理台账!$D$4:$H$1000,5,0),0))</f>
        <v>0</v>
      </c>
      <c r="I943" s="57"/>
      <c r="J943" s="57"/>
      <c r="K943" s="57"/>
      <c r="L943" s="57"/>
      <c r="M943" s="58" t="str">
        <f t="shared" si="90"/>
        <v/>
      </c>
      <c r="N943" s="73"/>
    </row>
    <row r="944" spans="1:14">
      <c r="A944" s="97" t="str">
        <f t="shared" si="88"/>
        <v/>
      </c>
      <c r="B944" s="98" t="str">
        <f t="shared" si="87"/>
        <v/>
      </c>
      <c r="C944" s="141"/>
      <c r="D944" s="137"/>
      <c r="E944" s="100"/>
      <c r="F944" s="57"/>
      <c r="G944" s="58">
        <f t="shared" si="89"/>
        <v>0</v>
      </c>
      <c r="H944" s="58">
        <f>IF(E944="",0,IFERROR(VLOOKUP(E944,档案费管理台账!$D$4:$H$1000,5,0),0))</f>
        <v>0</v>
      </c>
      <c r="I944" s="57"/>
      <c r="J944" s="57"/>
      <c r="K944" s="57"/>
      <c r="L944" s="57"/>
      <c r="M944" s="58" t="str">
        <f t="shared" si="90"/>
        <v/>
      </c>
      <c r="N944" s="73"/>
    </row>
    <row r="945" spans="1:14">
      <c r="A945" s="97" t="str">
        <f t="shared" si="88"/>
        <v/>
      </c>
      <c r="B945" s="98" t="str">
        <f t="shared" si="87"/>
        <v/>
      </c>
      <c r="C945" s="141"/>
      <c r="D945" s="137"/>
      <c r="E945" s="100"/>
      <c r="F945" s="57"/>
      <c r="G945" s="58">
        <f t="shared" si="89"/>
        <v>0</v>
      </c>
      <c r="H945" s="58">
        <f>IF(E945="",0,IFERROR(VLOOKUP(E945,档案费管理台账!$D$4:$H$1000,5,0),0))</f>
        <v>0</v>
      </c>
      <c r="I945" s="57"/>
      <c r="J945" s="57"/>
      <c r="K945" s="57"/>
      <c r="L945" s="57"/>
      <c r="M945" s="58" t="str">
        <f t="shared" si="90"/>
        <v/>
      </c>
      <c r="N945" s="73"/>
    </row>
    <row r="946" spans="1:14">
      <c r="A946" s="97" t="str">
        <f t="shared" si="88"/>
        <v/>
      </c>
      <c r="B946" s="98" t="str">
        <f t="shared" si="87"/>
        <v/>
      </c>
      <c r="C946" s="141"/>
      <c r="D946" s="137"/>
      <c r="E946" s="100"/>
      <c r="F946" s="57"/>
      <c r="G946" s="58">
        <f t="shared" si="89"/>
        <v>0</v>
      </c>
      <c r="H946" s="58">
        <f>IF(E946="",0,IFERROR(VLOOKUP(E946,档案费管理台账!$D$4:$H$1000,5,0),0))</f>
        <v>0</v>
      </c>
      <c r="I946" s="57"/>
      <c r="J946" s="57"/>
      <c r="K946" s="57"/>
      <c r="L946" s="57"/>
      <c r="M946" s="58" t="str">
        <f t="shared" si="90"/>
        <v/>
      </c>
      <c r="N946" s="73"/>
    </row>
    <row r="947" spans="1:14">
      <c r="A947" s="97" t="str">
        <f t="shared" si="88"/>
        <v/>
      </c>
      <c r="B947" s="98" t="str">
        <f t="shared" si="87"/>
        <v/>
      </c>
      <c r="C947" s="141"/>
      <c r="D947" s="137"/>
      <c r="E947" s="100"/>
      <c r="F947" s="57"/>
      <c r="G947" s="58">
        <f t="shared" si="89"/>
        <v>0</v>
      </c>
      <c r="H947" s="58">
        <f>IF(E947="",0,IFERROR(VLOOKUP(E947,档案费管理台账!$D$4:$H$1000,5,0),0))</f>
        <v>0</v>
      </c>
      <c r="I947" s="57"/>
      <c r="J947" s="57"/>
      <c r="K947" s="57"/>
      <c r="L947" s="57"/>
      <c r="M947" s="58" t="str">
        <f t="shared" si="90"/>
        <v/>
      </c>
      <c r="N947" s="73"/>
    </row>
    <row r="948" spans="1:14">
      <c r="A948" s="97" t="str">
        <f t="shared" si="88"/>
        <v/>
      </c>
      <c r="B948" s="98" t="str">
        <f t="shared" si="87"/>
        <v/>
      </c>
      <c r="C948" s="141"/>
      <c r="D948" s="137"/>
      <c r="E948" s="100"/>
      <c r="F948" s="57"/>
      <c r="G948" s="58">
        <f t="shared" si="89"/>
        <v>0</v>
      </c>
      <c r="H948" s="58">
        <f>IF(E948="",0,IFERROR(VLOOKUP(E948,档案费管理台账!$D$4:$H$1000,5,0),0))</f>
        <v>0</v>
      </c>
      <c r="I948" s="57"/>
      <c r="J948" s="57"/>
      <c r="K948" s="57"/>
      <c r="L948" s="57"/>
      <c r="M948" s="58" t="str">
        <f t="shared" si="90"/>
        <v/>
      </c>
      <c r="N948" s="73"/>
    </row>
    <row r="949" spans="1:14">
      <c r="A949" s="97" t="str">
        <f t="shared" si="88"/>
        <v/>
      </c>
      <c r="B949" s="98" t="str">
        <f t="shared" si="87"/>
        <v/>
      </c>
      <c r="C949" s="141"/>
      <c r="D949" s="137"/>
      <c r="E949" s="100"/>
      <c r="F949" s="57"/>
      <c r="G949" s="58">
        <f t="shared" si="89"/>
        <v>0</v>
      </c>
      <c r="H949" s="58">
        <f>IF(E949="",0,IFERROR(VLOOKUP(E949,档案费管理台账!$D$4:$H$1000,5,0),0))</f>
        <v>0</v>
      </c>
      <c r="I949" s="57"/>
      <c r="J949" s="57"/>
      <c r="K949" s="57"/>
      <c r="L949" s="57"/>
      <c r="M949" s="58" t="str">
        <f t="shared" si="90"/>
        <v/>
      </c>
      <c r="N949" s="73"/>
    </row>
    <row r="950" spans="1:14">
      <c r="A950" s="97" t="str">
        <f t="shared" si="88"/>
        <v/>
      </c>
      <c r="B950" s="98" t="str">
        <f t="shared" si="87"/>
        <v/>
      </c>
      <c r="C950" s="141"/>
      <c r="D950" s="137"/>
      <c r="E950" s="100"/>
      <c r="F950" s="57"/>
      <c r="G950" s="58">
        <f t="shared" si="89"/>
        <v>0</v>
      </c>
      <c r="H950" s="58">
        <f>IF(E950="",0,IFERROR(VLOOKUP(E950,档案费管理台账!$D$4:$H$1000,5,0),0))</f>
        <v>0</v>
      </c>
      <c r="I950" s="57"/>
      <c r="J950" s="57"/>
      <c r="K950" s="57"/>
      <c r="L950" s="57"/>
      <c r="M950" s="58" t="str">
        <f t="shared" si="90"/>
        <v/>
      </c>
      <c r="N950" s="73"/>
    </row>
    <row r="951" spans="1:14">
      <c r="A951" s="97" t="str">
        <f t="shared" si="88"/>
        <v/>
      </c>
      <c r="B951" s="98" t="str">
        <f t="shared" si="87"/>
        <v/>
      </c>
      <c r="C951" s="141"/>
      <c r="D951" s="137"/>
      <c r="E951" s="100"/>
      <c r="F951" s="57"/>
      <c r="G951" s="58">
        <f t="shared" si="89"/>
        <v>0</v>
      </c>
      <c r="H951" s="58">
        <f>IF(E951="",0,IFERROR(VLOOKUP(E951,档案费管理台账!$D$4:$H$1000,5,0),0))</f>
        <v>0</v>
      </c>
      <c r="I951" s="57"/>
      <c r="J951" s="57"/>
      <c r="K951" s="57"/>
      <c r="L951" s="57"/>
      <c r="M951" s="58" t="str">
        <f t="shared" si="90"/>
        <v/>
      </c>
      <c r="N951" s="73"/>
    </row>
    <row r="952" spans="1:14">
      <c r="A952" s="97" t="str">
        <f t="shared" si="88"/>
        <v/>
      </c>
      <c r="B952" s="98" t="str">
        <f t="shared" si="87"/>
        <v/>
      </c>
      <c r="C952" s="141"/>
      <c r="D952" s="137"/>
      <c r="E952" s="100"/>
      <c r="F952" s="57"/>
      <c r="G952" s="58">
        <f t="shared" si="89"/>
        <v>0</v>
      </c>
      <c r="H952" s="58">
        <f>IF(E952="",0,IFERROR(VLOOKUP(E952,档案费管理台账!$D$4:$H$1000,5,0),0))</f>
        <v>0</v>
      </c>
      <c r="I952" s="57"/>
      <c r="J952" s="57"/>
      <c r="K952" s="57"/>
      <c r="L952" s="57"/>
      <c r="M952" s="58" t="str">
        <f t="shared" si="90"/>
        <v/>
      </c>
      <c r="N952" s="73"/>
    </row>
    <row r="953" spans="1:14">
      <c r="A953" s="97" t="str">
        <f t="shared" si="88"/>
        <v/>
      </c>
      <c r="B953" s="98" t="str">
        <f t="shared" si="87"/>
        <v/>
      </c>
      <c r="C953" s="141"/>
      <c r="D953" s="137"/>
      <c r="E953" s="100"/>
      <c r="F953" s="57"/>
      <c r="G953" s="58">
        <f t="shared" si="89"/>
        <v>0</v>
      </c>
      <c r="H953" s="58">
        <f>IF(E953="",0,IFERROR(VLOOKUP(E953,档案费管理台账!$D$4:$H$1000,5,0),0))</f>
        <v>0</v>
      </c>
      <c r="I953" s="57"/>
      <c r="J953" s="57"/>
      <c r="K953" s="57"/>
      <c r="L953" s="57"/>
      <c r="M953" s="58" t="str">
        <f t="shared" si="90"/>
        <v/>
      </c>
      <c r="N953" s="73"/>
    </row>
    <row r="954" spans="1:14">
      <c r="A954" s="97" t="str">
        <f t="shared" si="88"/>
        <v/>
      </c>
      <c r="B954" s="98" t="str">
        <f t="shared" si="87"/>
        <v/>
      </c>
      <c r="C954" s="141"/>
      <c r="D954" s="137"/>
      <c r="E954" s="100"/>
      <c r="F954" s="57"/>
      <c r="G954" s="58">
        <f t="shared" si="89"/>
        <v>0</v>
      </c>
      <c r="H954" s="58">
        <f>IF(E954="",0,IFERROR(VLOOKUP(E954,档案费管理台账!$D$4:$H$1000,5,0),0))</f>
        <v>0</v>
      </c>
      <c r="I954" s="57"/>
      <c r="J954" s="57"/>
      <c r="K954" s="57"/>
      <c r="L954" s="57"/>
      <c r="M954" s="58" t="str">
        <f t="shared" si="90"/>
        <v/>
      </c>
      <c r="N954" s="73"/>
    </row>
    <row r="955" spans="1:14">
      <c r="A955" s="97" t="str">
        <f t="shared" si="88"/>
        <v/>
      </c>
      <c r="B955" s="98" t="str">
        <f t="shared" si="87"/>
        <v/>
      </c>
      <c r="C955" s="141"/>
      <c r="D955" s="137"/>
      <c r="E955" s="100"/>
      <c r="F955" s="57"/>
      <c r="G955" s="58">
        <f t="shared" si="89"/>
        <v>0</v>
      </c>
      <c r="H955" s="58">
        <f>IF(E955="",0,IFERROR(VLOOKUP(E955,档案费管理台账!$D$4:$H$1000,5,0),0))</f>
        <v>0</v>
      </c>
      <c r="I955" s="57"/>
      <c r="J955" s="57"/>
      <c r="K955" s="57"/>
      <c r="L955" s="57"/>
      <c r="M955" s="58" t="str">
        <f t="shared" si="90"/>
        <v/>
      </c>
      <c r="N955" s="73"/>
    </row>
    <row r="956" spans="1:14">
      <c r="A956" s="97" t="str">
        <f t="shared" si="88"/>
        <v/>
      </c>
      <c r="B956" s="98" t="str">
        <f t="shared" si="87"/>
        <v/>
      </c>
      <c r="C956" s="141"/>
      <c r="D956" s="137"/>
      <c r="E956" s="100"/>
      <c r="F956" s="57"/>
      <c r="G956" s="58">
        <f t="shared" si="89"/>
        <v>0</v>
      </c>
      <c r="H956" s="58">
        <f>IF(E956="",0,IFERROR(VLOOKUP(E956,档案费管理台账!$D$4:$H$1000,5,0),0))</f>
        <v>0</v>
      </c>
      <c r="I956" s="57"/>
      <c r="J956" s="57"/>
      <c r="K956" s="57"/>
      <c r="L956" s="57"/>
      <c r="M956" s="58" t="str">
        <f t="shared" si="90"/>
        <v/>
      </c>
      <c r="N956" s="73"/>
    </row>
    <row r="957" spans="1:14">
      <c r="A957" s="97" t="str">
        <f t="shared" si="88"/>
        <v/>
      </c>
      <c r="B957" s="98" t="str">
        <f t="shared" si="87"/>
        <v/>
      </c>
      <c r="C957" s="141"/>
      <c r="D957" s="137"/>
      <c r="E957" s="100"/>
      <c r="F957" s="57"/>
      <c r="G957" s="58">
        <f t="shared" si="89"/>
        <v>0</v>
      </c>
      <c r="H957" s="58">
        <f>IF(E957="",0,IFERROR(VLOOKUP(E957,档案费管理台账!$D$4:$H$1000,5,0),0))</f>
        <v>0</v>
      </c>
      <c r="I957" s="57"/>
      <c r="J957" s="57"/>
      <c r="K957" s="57"/>
      <c r="L957" s="57"/>
      <c r="M957" s="58" t="str">
        <f t="shared" si="90"/>
        <v/>
      </c>
      <c r="N957" s="73"/>
    </row>
    <row r="958" spans="1:14">
      <c r="A958" s="97" t="str">
        <f t="shared" si="88"/>
        <v/>
      </c>
      <c r="B958" s="98" t="str">
        <f t="shared" si="87"/>
        <v/>
      </c>
      <c r="C958" s="141"/>
      <c r="D958" s="137"/>
      <c r="E958" s="100"/>
      <c r="F958" s="57"/>
      <c r="G958" s="58">
        <f t="shared" si="89"/>
        <v>0</v>
      </c>
      <c r="H958" s="58">
        <f>IF(E958="",0,IFERROR(VLOOKUP(E958,档案费管理台账!$D$4:$H$1000,5,0),0))</f>
        <v>0</v>
      </c>
      <c r="I958" s="57"/>
      <c r="J958" s="57"/>
      <c r="K958" s="57"/>
      <c r="L958" s="57"/>
      <c r="M958" s="58" t="str">
        <f t="shared" si="90"/>
        <v/>
      </c>
      <c r="N958" s="73"/>
    </row>
    <row r="959" spans="1:14">
      <c r="A959" s="97" t="str">
        <f t="shared" si="88"/>
        <v/>
      </c>
      <c r="B959" s="98" t="str">
        <f t="shared" si="87"/>
        <v/>
      </c>
      <c r="C959" s="141"/>
      <c r="D959" s="137"/>
      <c r="E959" s="100"/>
      <c r="F959" s="57"/>
      <c r="G959" s="58">
        <f t="shared" si="89"/>
        <v>0</v>
      </c>
      <c r="H959" s="58">
        <f>IF(E959="",0,IFERROR(VLOOKUP(E959,档案费管理台账!$D$4:$H$1000,5,0),0))</f>
        <v>0</v>
      </c>
      <c r="I959" s="57"/>
      <c r="J959" s="57"/>
      <c r="K959" s="57"/>
      <c r="L959" s="57"/>
      <c r="M959" s="58" t="str">
        <f t="shared" si="90"/>
        <v/>
      </c>
      <c r="N959" s="73"/>
    </row>
    <row r="960" spans="1:14">
      <c r="A960" s="97" t="str">
        <f t="shared" si="88"/>
        <v/>
      </c>
      <c r="B960" s="98" t="str">
        <f t="shared" si="87"/>
        <v/>
      </c>
      <c r="C960" s="141"/>
      <c r="D960" s="137"/>
      <c r="E960" s="100"/>
      <c r="F960" s="57"/>
      <c r="G960" s="58">
        <f t="shared" si="89"/>
        <v>0</v>
      </c>
      <c r="H960" s="58">
        <f>IF(E960="",0,IFERROR(VLOOKUP(E960,档案费管理台账!$D$4:$H$1000,5,0),0))</f>
        <v>0</v>
      </c>
      <c r="I960" s="57"/>
      <c r="J960" s="57"/>
      <c r="K960" s="57"/>
      <c r="L960" s="57"/>
      <c r="M960" s="58" t="str">
        <f t="shared" si="90"/>
        <v/>
      </c>
      <c r="N960" s="73"/>
    </row>
    <row r="961" spans="1:14">
      <c r="A961" s="97" t="str">
        <f t="shared" si="88"/>
        <v/>
      </c>
      <c r="B961" s="98" t="str">
        <f t="shared" si="87"/>
        <v/>
      </c>
      <c r="C961" s="141"/>
      <c r="D961" s="137"/>
      <c r="E961" s="100"/>
      <c r="F961" s="57"/>
      <c r="G961" s="58">
        <f t="shared" si="89"/>
        <v>0</v>
      </c>
      <c r="H961" s="58">
        <f>IF(E961="",0,IFERROR(VLOOKUP(E961,档案费管理台账!$D$4:$H$1000,5,0),0))</f>
        <v>0</v>
      </c>
      <c r="I961" s="57"/>
      <c r="J961" s="57"/>
      <c r="K961" s="57"/>
      <c r="L961" s="57"/>
      <c r="M961" s="58" t="str">
        <f t="shared" si="90"/>
        <v/>
      </c>
      <c r="N961" s="73"/>
    </row>
    <row r="962" spans="1:14">
      <c r="A962" s="97" t="str">
        <f t="shared" si="88"/>
        <v/>
      </c>
      <c r="B962" s="98" t="str">
        <f t="shared" si="87"/>
        <v/>
      </c>
      <c r="C962" s="141"/>
      <c r="D962" s="137"/>
      <c r="E962" s="100"/>
      <c r="F962" s="57"/>
      <c r="G962" s="58">
        <f t="shared" si="89"/>
        <v>0</v>
      </c>
      <c r="H962" s="58">
        <f>IF(E962="",0,IFERROR(VLOOKUP(E962,档案费管理台账!$D$4:$H$1000,5,0),0))</f>
        <v>0</v>
      </c>
      <c r="I962" s="57"/>
      <c r="J962" s="57"/>
      <c r="K962" s="57"/>
      <c r="L962" s="57"/>
      <c r="M962" s="58" t="str">
        <f t="shared" si="90"/>
        <v/>
      </c>
      <c r="N962" s="73"/>
    </row>
    <row r="963" spans="1:14">
      <c r="A963" s="97" t="str">
        <f t="shared" si="88"/>
        <v/>
      </c>
      <c r="B963" s="98" t="str">
        <f t="shared" si="87"/>
        <v/>
      </c>
      <c r="C963" s="141"/>
      <c r="D963" s="137"/>
      <c r="E963" s="100"/>
      <c r="F963" s="57"/>
      <c r="G963" s="58">
        <f t="shared" si="89"/>
        <v>0</v>
      </c>
      <c r="H963" s="58">
        <f>IF(E963="",0,IFERROR(VLOOKUP(E963,档案费管理台账!$D$4:$H$1000,5,0),0))</f>
        <v>0</v>
      </c>
      <c r="I963" s="57"/>
      <c r="J963" s="57"/>
      <c r="K963" s="57"/>
      <c r="L963" s="57"/>
      <c r="M963" s="58" t="str">
        <f t="shared" si="90"/>
        <v/>
      </c>
      <c r="N963" s="73"/>
    </row>
    <row r="964" spans="1:14">
      <c r="A964" s="97" t="str">
        <f t="shared" si="88"/>
        <v/>
      </c>
      <c r="B964" s="98" t="str">
        <f t="shared" si="87"/>
        <v/>
      </c>
      <c r="C964" s="141"/>
      <c r="D964" s="137"/>
      <c r="E964" s="100"/>
      <c r="F964" s="57"/>
      <c r="G964" s="58">
        <f t="shared" si="89"/>
        <v>0</v>
      </c>
      <c r="H964" s="58">
        <f>IF(E964="",0,IFERROR(VLOOKUP(E964,档案费管理台账!$D$4:$H$1000,5,0),0))</f>
        <v>0</v>
      </c>
      <c r="I964" s="57"/>
      <c r="J964" s="57"/>
      <c r="K964" s="57"/>
      <c r="L964" s="57"/>
      <c r="M964" s="58" t="str">
        <f t="shared" si="90"/>
        <v/>
      </c>
      <c r="N964" s="73"/>
    </row>
    <row r="965" spans="1:14">
      <c r="A965" s="97" t="str">
        <f t="shared" si="88"/>
        <v/>
      </c>
      <c r="B965" s="98" t="str">
        <f t="shared" si="87"/>
        <v/>
      </c>
      <c r="C965" s="141"/>
      <c r="D965" s="137"/>
      <c r="E965" s="100"/>
      <c r="F965" s="57"/>
      <c r="G965" s="58">
        <f t="shared" si="89"/>
        <v>0</v>
      </c>
      <c r="H965" s="58">
        <f>IF(E965="",0,IFERROR(VLOOKUP(E965,档案费管理台账!$D$4:$H$1000,5,0),0))</f>
        <v>0</v>
      </c>
      <c r="I965" s="57"/>
      <c r="J965" s="57"/>
      <c r="K965" s="57"/>
      <c r="L965" s="57"/>
      <c r="M965" s="58" t="str">
        <f t="shared" si="90"/>
        <v/>
      </c>
      <c r="N965" s="73"/>
    </row>
    <row r="966" spans="1:14">
      <c r="A966" s="97" t="str">
        <f t="shared" si="88"/>
        <v/>
      </c>
      <c r="B966" s="98" t="str">
        <f t="shared" si="87"/>
        <v/>
      </c>
      <c r="C966" s="141"/>
      <c r="D966" s="137"/>
      <c r="E966" s="100"/>
      <c r="F966" s="57"/>
      <c r="G966" s="58">
        <f t="shared" si="89"/>
        <v>0</v>
      </c>
      <c r="H966" s="58">
        <f>IF(E966="",0,IFERROR(VLOOKUP(E966,档案费管理台账!$D$4:$H$1000,5,0),0))</f>
        <v>0</v>
      </c>
      <c r="I966" s="57"/>
      <c r="J966" s="57"/>
      <c r="K966" s="57"/>
      <c r="L966" s="57"/>
      <c r="M966" s="58" t="str">
        <f t="shared" si="90"/>
        <v/>
      </c>
      <c r="N966" s="73"/>
    </row>
    <row r="967" spans="1:14">
      <c r="A967" s="97" t="str">
        <f t="shared" si="88"/>
        <v/>
      </c>
      <c r="B967" s="98" t="str">
        <f t="shared" si="87"/>
        <v/>
      </c>
      <c r="C967" s="141"/>
      <c r="D967" s="137"/>
      <c r="E967" s="100"/>
      <c r="F967" s="57"/>
      <c r="G967" s="58">
        <f t="shared" si="89"/>
        <v>0</v>
      </c>
      <c r="H967" s="58">
        <f>IF(E967="",0,IFERROR(VLOOKUP(E967,档案费管理台账!$D$4:$H$1000,5,0),0))</f>
        <v>0</v>
      </c>
      <c r="I967" s="57"/>
      <c r="J967" s="57"/>
      <c r="K967" s="57"/>
      <c r="L967" s="57"/>
      <c r="M967" s="58" t="str">
        <f t="shared" si="90"/>
        <v/>
      </c>
      <c r="N967" s="73"/>
    </row>
    <row r="968" spans="1:14">
      <c r="A968" s="97" t="str">
        <f t="shared" si="88"/>
        <v/>
      </c>
      <c r="B968" s="98" t="str">
        <f t="shared" si="87"/>
        <v/>
      </c>
      <c r="C968" s="141"/>
      <c r="D968" s="137"/>
      <c r="E968" s="100"/>
      <c r="F968" s="57"/>
      <c r="G968" s="58">
        <f t="shared" si="89"/>
        <v>0</v>
      </c>
      <c r="H968" s="58">
        <f>IF(E968="",0,IFERROR(VLOOKUP(E968,档案费管理台账!$D$4:$H$1000,5,0),0))</f>
        <v>0</v>
      </c>
      <c r="I968" s="57"/>
      <c r="J968" s="57"/>
      <c r="K968" s="57"/>
      <c r="L968" s="57"/>
      <c r="M968" s="58" t="str">
        <f t="shared" si="90"/>
        <v/>
      </c>
      <c r="N968" s="73"/>
    </row>
    <row r="969" spans="1:14">
      <c r="A969" s="97" t="str">
        <f t="shared" si="88"/>
        <v/>
      </c>
      <c r="B969" s="98" t="str">
        <f t="shared" si="87"/>
        <v/>
      </c>
      <c r="C969" s="141"/>
      <c r="D969" s="137"/>
      <c r="E969" s="100"/>
      <c r="F969" s="57"/>
      <c r="G969" s="58">
        <f t="shared" si="89"/>
        <v>0</v>
      </c>
      <c r="H969" s="58">
        <f>IF(E969="",0,IFERROR(VLOOKUP(E969,档案费管理台账!$D$4:$H$1000,5,0),0))</f>
        <v>0</v>
      </c>
      <c r="I969" s="57"/>
      <c r="J969" s="57"/>
      <c r="K969" s="57"/>
      <c r="L969" s="57"/>
      <c r="M969" s="58" t="str">
        <f t="shared" si="90"/>
        <v/>
      </c>
      <c r="N969" s="73"/>
    </row>
    <row r="970" spans="1:14">
      <c r="A970" s="97" t="str">
        <f t="shared" si="88"/>
        <v/>
      </c>
      <c r="B970" s="98" t="str">
        <f t="shared" si="87"/>
        <v/>
      </c>
      <c r="C970" s="141"/>
      <c r="D970" s="137"/>
      <c r="E970" s="100"/>
      <c r="F970" s="57"/>
      <c r="G970" s="58">
        <f t="shared" si="89"/>
        <v>0</v>
      </c>
      <c r="H970" s="58">
        <f>IF(E970="",0,IFERROR(VLOOKUP(E970,档案费管理台账!$D$4:$H$1000,5,0),0))</f>
        <v>0</v>
      </c>
      <c r="I970" s="57"/>
      <c r="J970" s="57"/>
      <c r="K970" s="57"/>
      <c r="L970" s="57"/>
      <c r="M970" s="58" t="str">
        <f t="shared" si="90"/>
        <v/>
      </c>
      <c r="N970" s="73"/>
    </row>
    <row r="971" spans="1:14">
      <c r="A971" s="97" t="str">
        <f t="shared" si="88"/>
        <v/>
      </c>
      <c r="B971" s="98" t="str">
        <f t="shared" si="87"/>
        <v/>
      </c>
      <c r="C971" s="141"/>
      <c r="D971" s="137"/>
      <c r="E971" s="100"/>
      <c r="F971" s="57"/>
      <c r="G971" s="58">
        <f t="shared" si="89"/>
        <v>0</v>
      </c>
      <c r="H971" s="58">
        <f>IF(E971="",0,IFERROR(VLOOKUP(E971,档案费管理台账!$D$4:$H$1000,5,0),0))</f>
        <v>0</v>
      </c>
      <c r="I971" s="57"/>
      <c r="J971" s="57"/>
      <c r="K971" s="57"/>
      <c r="L971" s="57"/>
      <c r="M971" s="58" t="str">
        <f t="shared" si="90"/>
        <v/>
      </c>
      <c r="N971" s="73"/>
    </row>
    <row r="972" spans="1:14">
      <c r="A972" s="97" t="str">
        <f t="shared" si="88"/>
        <v/>
      </c>
      <c r="B972" s="98" t="str">
        <f t="shared" si="87"/>
        <v/>
      </c>
      <c r="C972" s="141"/>
      <c r="D972" s="137"/>
      <c r="E972" s="100"/>
      <c r="F972" s="57"/>
      <c r="G972" s="58">
        <f t="shared" si="89"/>
        <v>0</v>
      </c>
      <c r="H972" s="58">
        <f>IF(E972="",0,IFERROR(VLOOKUP(E972,档案费管理台账!$D$4:$H$1000,5,0),0))</f>
        <v>0</v>
      </c>
      <c r="I972" s="57"/>
      <c r="J972" s="57"/>
      <c r="K972" s="57"/>
      <c r="L972" s="57"/>
      <c r="M972" s="58" t="str">
        <f t="shared" si="90"/>
        <v/>
      </c>
      <c r="N972" s="73"/>
    </row>
    <row r="973" spans="1:14">
      <c r="A973" s="97" t="str">
        <f t="shared" si="88"/>
        <v/>
      </c>
      <c r="B973" s="98" t="str">
        <f t="shared" si="87"/>
        <v/>
      </c>
      <c r="C973" s="141"/>
      <c r="D973" s="137"/>
      <c r="E973" s="100"/>
      <c r="F973" s="57"/>
      <c r="G973" s="58">
        <f t="shared" si="89"/>
        <v>0</v>
      </c>
      <c r="H973" s="58">
        <f>IF(E973="",0,IFERROR(VLOOKUP(E973,档案费管理台账!$D$4:$H$1000,5,0),0))</f>
        <v>0</v>
      </c>
      <c r="I973" s="57"/>
      <c r="J973" s="57"/>
      <c r="K973" s="57"/>
      <c r="L973" s="57"/>
      <c r="M973" s="58" t="str">
        <f t="shared" si="90"/>
        <v/>
      </c>
      <c r="N973" s="73"/>
    </row>
    <row r="974" spans="1:14">
      <c r="A974" s="97" t="str">
        <f t="shared" si="88"/>
        <v/>
      </c>
      <c r="B974" s="98" t="str">
        <f t="shared" si="87"/>
        <v/>
      </c>
      <c r="C974" s="141"/>
      <c r="D974" s="137"/>
      <c r="E974" s="100"/>
      <c r="F974" s="57"/>
      <c r="G974" s="58">
        <f t="shared" si="89"/>
        <v>0</v>
      </c>
      <c r="H974" s="58">
        <f>IF(E974="",0,IFERROR(VLOOKUP(E974,档案费管理台账!$D$4:$H$1000,5,0),0))</f>
        <v>0</v>
      </c>
      <c r="I974" s="57"/>
      <c r="J974" s="57"/>
      <c r="K974" s="57"/>
      <c r="L974" s="57"/>
      <c r="M974" s="58" t="str">
        <f t="shared" si="90"/>
        <v/>
      </c>
      <c r="N974" s="73"/>
    </row>
    <row r="975" spans="1:14">
      <c r="A975" s="97" t="str">
        <f t="shared" si="88"/>
        <v/>
      </c>
      <c r="B975" s="98" t="str">
        <f t="shared" si="87"/>
        <v/>
      </c>
      <c r="C975" s="141"/>
      <c r="D975" s="137"/>
      <c r="E975" s="100"/>
      <c r="F975" s="57"/>
      <c r="G975" s="58">
        <f t="shared" si="89"/>
        <v>0</v>
      </c>
      <c r="H975" s="58">
        <f>IF(E975="",0,IFERROR(VLOOKUP(E975,档案费管理台账!$D$4:$H$1000,5,0),0))</f>
        <v>0</v>
      </c>
      <c r="I975" s="57"/>
      <c r="J975" s="57"/>
      <c r="K975" s="57"/>
      <c r="L975" s="57"/>
      <c r="M975" s="58" t="str">
        <f t="shared" si="90"/>
        <v/>
      </c>
      <c r="N975" s="73"/>
    </row>
    <row r="976" spans="1:14">
      <c r="A976" s="97" t="str">
        <f t="shared" si="88"/>
        <v/>
      </c>
      <c r="B976" s="98" t="str">
        <f t="shared" si="87"/>
        <v/>
      </c>
      <c r="C976" s="141"/>
      <c r="D976" s="137"/>
      <c r="E976" s="100"/>
      <c r="F976" s="57"/>
      <c r="G976" s="58">
        <f t="shared" si="89"/>
        <v>0</v>
      </c>
      <c r="H976" s="58">
        <f>IF(E976="",0,IFERROR(VLOOKUP(E976,档案费管理台账!$D$4:$H$1000,5,0),0))</f>
        <v>0</v>
      </c>
      <c r="I976" s="57"/>
      <c r="J976" s="57"/>
      <c r="K976" s="57"/>
      <c r="L976" s="57"/>
      <c r="M976" s="58" t="str">
        <f t="shared" si="90"/>
        <v/>
      </c>
      <c r="N976" s="73"/>
    </row>
    <row r="977" spans="1:14">
      <c r="A977" s="97" t="str">
        <f t="shared" si="88"/>
        <v/>
      </c>
      <c r="B977" s="98" t="str">
        <f t="shared" si="87"/>
        <v/>
      </c>
      <c r="C977" s="141"/>
      <c r="D977" s="137"/>
      <c r="E977" s="100"/>
      <c r="F977" s="57"/>
      <c r="G977" s="58">
        <f t="shared" si="89"/>
        <v>0</v>
      </c>
      <c r="H977" s="58">
        <f>IF(E977="",0,IFERROR(VLOOKUP(E977,档案费管理台账!$D$4:$H$1000,5,0),0))</f>
        <v>0</v>
      </c>
      <c r="I977" s="57"/>
      <c r="J977" s="57"/>
      <c r="K977" s="57"/>
      <c r="L977" s="57"/>
      <c r="M977" s="58" t="str">
        <f t="shared" si="90"/>
        <v/>
      </c>
      <c r="N977" s="73"/>
    </row>
    <row r="978" spans="1:14">
      <c r="A978" s="97" t="str">
        <f t="shared" si="88"/>
        <v/>
      </c>
      <c r="B978" s="98" t="str">
        <f t="shared" si="87"/>
        <v/>
      </c>
      <c r="C978" s="141"/>
      <c r="D978" s="137"/>
      <c r="E978" s="100"/>
      <c r="F978" s="57"/>
      <c r="G978" s="58">
        <f t="shared" si="89"/>
        <v>0</v>
      </c>
      <c r="H978" s="58">
        <f>IF(E978="",0,IFERROR(VLOOKUP(E978,档案费管理台账!$D$4:$H$1000,5,0),0))</f>
        <v>0</v>
      </c>
      <c r="I978" s="57"/>
      <c r="J978" s="57"/>
      <c r="K978" s="57"/>
      <c r="L978" s="57"/>
      <c r="M978" s="58" t="str">
        <f t="shared" si="90"/>
        <v/>
      </c>
      <c r="N978" s="73"/>
    </row>
    <row r="979" spans="1:14">
      <c r="A979" s="97" t="str">
        <f t="shared" si="88"/>
        <v/>
      </c>
      <c r="B979" s="98" t="str">
        <f t="shared" si="87"/>
        <v/>
      </c>
      <c r="C979" s="141"/>
      <c r="D979" s="137"/>
      <c r="E979" s="100"/>
      <c r="F979" s="57"/>
      <c r="G979" s="58">
        <f t="shared" si="89"/>
        <v>0</v>
      </c>
      <c r="H979" s="58">
        <f>IF(E979="",0,IFERROR(VLOOKUP(E979,档案费管理台账!$D$4:$H$1000,5,0),0))</f>
        <v>0</v>
      </c>
      <c r="I979" s="57"/>
      <c r="J979" s="57"/>
      <c r="K979" s="57"/>
      <c r="L979" s="57"/>
      <c r="M979" s="58" t="str">
        <f t="shared" si="90"/>
        <v/>
      </c>
      <c r="N979" s="73"/>
    </row>
    <row r="980" spans="1:14">
      <c r="A980" s="97" t="str">
        <f t="shared" si="88"/>
        <v/>
      </c>
      <c r="B980" s="98" t="str">
        <f t="shared" si="87"/>
        <v/>
      </c>
      <c r="C980" s="141"/>
      <c r="D980" s="137"/>
      <c r="E980" s="100"/>
      <c r="F980" s="57"/>
      <c r="G980" s="58">
        <f t="shared" si="89"/>
        <v>0</v>
      </c>
      <c r="H980" s="58">
        <f>IF(E980="",0,IFERROR(VLOOKUP(E980,档案费管理台账!$D$4:$H$1000,5,0),0))</f>
        <v>0</v>
      </c>
      <c r="I980" s="57"/>
      <c r="J980" s="57"/>
      <c r="K980" s="57"/>
      <c r="L980" s="57"/>
      <c r="M980" s="58" t="str">
        <f t="shared" si="90"/>
        <v/>
      </c>
      <c r="N980" s="73"/>
    </row>
    <row r="981" spans="1:14">
      <c r="A981" s="97" t="str">
        <f t="shared" si="88"/>
        <v/>
      </c>
      <c r="B981" s="98" t="str">
        <f t="shared" si="87"/>
        <v/>
      </c>
      <c r="C981" s="141"/>
      <c r="D981" s="137"/>
      <c r="E981" s="100"/>
      <c r="F981" s="57"/>
      <c r="G981" s="58">
        <f t="shared" si="89"/>
        <v>0</v>
      </c>
      <c r="H981" s="58">
        <f>IF(E981="",0,IFERROR(VLOOKUP(E981,档案费管理台账!$D$4:$H$1000,5,0),0))</f>
        <v>0</v>
      </c>
      <c r="I981" s="57"/>
      <c r="J981" s="57"/>
      <c r="K981" s="57"/>
      <c r="L981" s="57"/>
      <c r="M981" s="58" t="str">
        <f t="shared" si="90"/>
        <v/>
      </c>
      <c r="N981" s="73"/>
    </row>
    <row r="982" spans="1:14">
      <c r="A982" s="97" t="str">
        <f t="shared" si="88"/>
        <v/>
      </c>
      <c r="B982" s="98" t="str">
        <f t="shared" si="87"/>
        <v/>
      </c>
      <c r="C982" s="141"/>
      <c r="D982" s="137"/>
      <c r="E982" s="100"/>
      <c r="F982" s="57"/>
      <c r="G982" s="58">
        <f t="shared" si="89"/>
        <v>0</v>
      </c>
      <c r="H982" s="58">
        <f>IF(E982="",0,IFERROR(VLOOKUP(E982,档案费管理台账!$D$4:$H$1000,5,0),0))</f>
        <v>0</v>
      </c>
      <c r="I982" s="57"/>
      <c r="J982" s="57"/>
      <c r="K982" s="57"/>
      <c r="L982" s="57"/>
      <c r="M982" s="58" t="str">
        <f t="shared" si="90"/>
        <v/>
      </c>
      <c r="N982" s="73"/>
    </row>
    <row r="983" spans="1:14">
      <c r="A983" s="97" t="str">
        <f t="shared" si="88"/>
        <v/>
      </c>
      <c r="B983" s="98" t="str">
        <f t="shared" si="87"/>
        <v/>
      </c>
      <c r="C983" s="141"/>
      <c r="D983" s="137"/>
      <c r="E983" s="100"/>
      <c r="F983" s="57"/>
      <c r="G983" s="58">
        <f t="shared" si="89"/>
        <v>0</v>
      </c>
      <c r="H983" s="58">
        <f>IF(E983="",0,IFERROR(VLOOKUP(E983,档案费管理台账!$D$4:$H$1000,5,0),0))</f>
        <v>0</v>
      </c>
      <c r="I983" s="57"/>
      <c r="J983" s="57"/>
      <c r="K983" s="57"/>
      <c r="L983" s="57"/>
      <c r="M983" s="58" t="str">
        <f t="shared" si="90"/>
        <v/>
      </c>
      <c r="N983" s="73"/>
    </row>
    <row r="984" spans="1:14">
      <c r="A984" s="97" t="str">
        <f t="shared" si="88"/>
        <v/>
      </c>
      <c r="B984" s="98" t="str">
        <f t="shared" si="87"/>
        <v/>
      </c>
      <c r="C984" s="141"/>
      <c r="D984" s="137"/>
      <c r="E984" s="100"/>
      <c r="F984" s="57"/>
      <c r="G984" s="58">
        <f t="shared" si="89"/>
        <v>0</v>
      </c>
      <c r="H984" s="58">
        <f>IF(E984="",0,IFERROR(VLOOKUP(E984,档案费管理台账!$D$4:$H$1000,5,0),0))</f>
        <v>0</v>
      </c>
      <c r="I984" s="57"/>
      <c r="J984" s="57"/>
      <c r="K984" s="57"/>
      <c r="L984" s="57"/>
      <c r="M984" s="58" t="str">
        <f t="shared" si="90"/>
        <v/>
      </c>
      <c r="N984" s="73"/>
    </row>
    <row r="985" spans="1:14">
      <c r="A985" s="97" t="str">
        <f t="shared" si="88"/>
        <v/>
      </c>
      <c r="B985" s="98" t="str">
        <f t="shared" si="87"/>
        <v/>
      </c>
      <c r="C985" s="141"/>
      <c r="D985" s="137"/>
      <c r="E985" s="100"/>
      <c r="F985" s="57"/>
      <c r="G985" s="58">
        <f t="shared" si="89"/>
        <v>0</v>
      </c>
      <c r="H985" s="58">
        <f>IF(E985="",0,IFERROR(VLOOKUP(E985,档案费管理台账!$D$4:$H$1000,5,0),0))</f>
        <v>0</v>
      </c>
      <c r="I985" s="57"/>
      <c r="J985" s="57"/>
      <c r="K985" s="57"/>
      <c r="L985" s="57"/>
      <c r="M985" s="58" t="str">
        <f t="shared" si="90"/>
        <v/>
      </c>
      <c r="N985" s="73"/>
    </row>
    <row r="986" spans="1:14">
      <c r="A986" s="97" t="str">
        <f t="shared" si="88"/>
        <v/>
      </c>
      <c r="B986" s="98" t="str">
        <f t="shared" si="87"/>
        <v/>
      </c>
      <c r="C986" s="141"/>
      <c r="D986" s="137"/>
      <c r="E986" s="100"/>
      <c r="F986" s="57"/>
      <c r="G986" s="58">
        <f t="shared" si="89"/>
        <v>0</v>
      </c>
      <c r="H986" s="58">
        <f>IF(E986="",0,IFERROR(VLOOKUP(E986,档案费管理台账!$D$4:$H$1000,5,0),0))</f>
        <v>0</v>
      </c>
      <c r="I986" s="57"/>
      <c r="J986" s="57"/>
      <c r="K986" s="57"/>
      <c r="L986" s="57"/>
      <c r="M986" s="58" t="str">
        <f t="shared" si="90"/>
        <v/>
      </c>
      <c r="N986" s="73"/>
    </row>
    <row r="987" spans="1:14">
      <c r="A987" s="97" t="str">
        <f t="shared" si="88"/>
        <v/>
      </c>
      <c r="B987" s="98" t="str">
        <f t="shared" si="87"/>
        <v/>
      </c>
      <c r="C987" s="141"/>
      <c r="D987" s="137"/>
      <c r="E987" s="100"/>
      <c r="F987" s="57"/>
      <c r="G987" s="58">
        <f t="shared" si="89"/>
        <v>0</v>
      </c>
      <c r="H987" s="58">
        <f>IF(E987="",0,IFERROR(VLOOKUP(E987,档案费管理台账!$D$4:$H$1000,5,0),0))</f>
        <v>0</v>
      </c>
      <c r="I987" s="57"/>
      <c r="J987" s="57"/>
      <c r="K987" s="57"/>
      <c r="L987" s="57"/>
      <c r="M987" s="58" t="str">
        <f t="shared" si="90"/>
        <v/>
      </c>
      <c r="N987" s="73"/>
    </row>
    <row r="988" spans="1:14">
      <c r="A988" s="97" t="str">
        <f t="shared" si="88"/>
        <v/>
      </c>
      <c r="B988" s="98" t="str">
        <f t="shared" si="87"/>
        <v/>
      </c>
      <c r="C988" s="141"/>
      <c r="D988" s="137"/>
      <c r="E988" s="100"/>
      <c r="F988" s="57"/>
      <c r="G988" s="58">
        <f t="shared" si="89"/>
        <v>0</v>
      </c>
      <c r="H988" s="58">
        <f>IF(E988="",0,IFERROR(VLOOKUP(E988,档案费管理台账!$D$4:$H$1000,5,0),0))</f>
        <v>0</v>
      </c>
      <c r="I988" s="57"/>
      <c r="J988" s="57"/>
      <c r="K988" s="57"/>
      <c r="L988" s="57"/>
      <c r="M988" s="58" t="str">
        <f t="shared" si="90"/>
        <v/>
      </c>
      <c r="N988" s="73"/>
    </row>
    <row r="989" spans="1:14">
      <c r="A989" s="97" t="str">
        <f t="shared" si="88"/>
        <v/>
      </c>
      <c r="B989" s="98" t="str">
        <f t="shared" si="87"/>
        <v/>
      </c>
      <c r="C989" s="141"/>
      <c r="D989" s="137"/>
      <c r="E989" s="100"/>
      <c r="F989" s="57"/>
      <c r="G989" s="58">
        <f t="shared" si="89"/>
        <v>0</v>
      </c>
      <c r="H989" s="58">
        <f>IF(E989="",0,IFERROR(VLOOKUP(E989,档案费管理台账!$D$4:$H$1000,5,0),0))</f>
        <v>0</v>
      </c>
      <c r="I989" s="57"/>
      <c r="J989" s="57"/>
      <c r="K989" s="57"/>
      <c r="L989" s="57"/>
      <c r="M989" s="58" t="str">
        <f t="shared" si="90"/>
        <v/>
      </c>
      <c r="N989" s="73"/>
    </row>
    <row r="990" spans="1:14">
      <c r="A990" s="97" t="str">
        <f t="shared" si="88"/>
        <v/>
      </c>
      <c r="B990" s="98" t="str">
        <f t="shared" si="87"/>
        <v/>
      </c>
      <c r="C990" s="141"/>
      <c r="D990" s="137"/>
      <c r="E990" s="100"/>
      <c r="F990" s="57"/>
      <c r="G990" s="58">
        <f t="shared" si="89"/>
        <v>0</v>
      </c>
      <c r="H990" s="58">
        <f>IF(E990="",0,IFERROR(VLOOKUP(E990,档案费管理台账!$D$4:$H$1000,5,0),0))</f>
        <v>0</v>
      </c>
      <c r="I990" s="57"/>
      <c r="J990" s="57"/>
      <c r="K990" s="57"/>
      <c r="L990" s="57"/>
      <c r="M990" s="58" t="str">
        <f t="shared" si="90"/>
        <v/>
      </c>
      <c r="N990" s="73"/>
    </row>
    <row r="991" spans="1:14">
      <c r="A991" s="97" t="str">
        <f t="shared" si="88"/>
        <v/>
      </c>
      <c r="B991" s="98" t="str">
        <f t="shared" si="87"/>
        <v/>
      </c>
      <c r="C991" s="141"/>
      <c r="D991" s="137"/>
      <c r="E991" s="100"/>
      <c r="F991" s="57"/>
      <c r="G991" s="58">
        <f t="shared" si="89"/>
        <v>0</v>
      </c>
      <c r="H991" s="58">
        <f>IF(E991="",0,IFERROR(VLOOKUP(E991,档案费管理台账!$D$4:$H$1000,5,0),0))</f>
        <v>0</v>
      </c>
      <c r="I991" s="57"/>
      <c r="J991" s="57"/>
      <c r="K991" s="57"/>
      <c r="L991" s="57"/>
      <c r="M991" s="58" t="str">
        <f t="shared" si="90"/>
        <v/>
      </c>
      <c r="N991" s="73"/>
    </row>
    <row r="992" spans="1:14">
      <c r="A992" s="97" t="str">
        <f t="shared" si="88"/>
        <v/>
      </c>
      <c r="B992" s="98" t="str">
        <f t="shared" si="87"/>
        <v/>
      </c>
      <c r="C992" s="141"/>
      <c r="D992" s="137"/>
      <c r="E992" s="100"/>
      <c r="F992" s="57"/>
      <c r="G992" s="58">
        <f t="shared" si="89"/>
        <v>0</v>
      </c>
      <c r="H992" s="58">
        <f>IF(E992="",0,IFERROR(VLOOKUP(E992,档案费管理台账!$D$4:$H$1000,5,0),0))</f>
        <v>0</v>
      </c>
      <c r="I992" s="57"/>
      <c r="J992" s="57"/>
      <c r="K992" s="57"/>
      <c r="L992" s="57"/>
      <c r="M992" s="58" t="str">
        <f t="shared" si="90"/>
        <v/>
      </c>
      <c r="N992" s="73"/>
    </row>
    <row r="993" spans="1:14">
      <c r="A993" s="97" t="str">
        <f t="shared" si="88"/>
        <v/>
      </c>
      <c r="B993" s="98" t="str">
        <f t="shared" si="87"/>
        <v/>
      </c>
      <c r="C993" s="141"/>
      <c r="D993" s="137"/>
      <c r="E993" s="100"/>
      <c r="F993" s="57"/>
      <c r="G993" s="58">
        <f t="shared" si="89"/>
        <v>0</v>
      </c>
      <c r="H993" s="58">
        <f>IF(E993="",0,IFERROR(VLOOKUP(E993,档案费管理台账!$D$4:$H$1000,5,0),0))</f>
        <v>0</v>
      </c>
      <c r="I993" s="57"/>
      <c r="J993" s="57"/>
      <c r="K993" s="57"/>
      <c r="L993" s="57"/>
      <c r="M993" s="58" t="str">
        <f t="shared" si="90"/>
        <v/>
      </c>
      <c r="N993" s="73"/>
    </row>
    <row r="994" spans="1:14">
      <c r="A994" s="97" t="str">
        <f t="shared" si="88"/>
        <v/>
      </c>
      <c r="B994" s="98" t="str">
        <f t="shared" si="87"/>
        <v/>
      </c>
      <c r="C994" s="141"/>
      <c r="D994" s="137"/>
      <c r="E994" s="100"/>
      <c r="F994" s="57"/>
      <c r="G994" s="58">
        <f t="shared" si="89"/>
        <v>0</v>
      </c>
      <c r="H994" s="58">
        <f>IF(E994="",0,IFERROR(VLOOKUP(E994,档案费管理台账!$D$4:$H$1000,5,0),0))</f>
        <v>0</v>
      </c>
      <c r="I994" s="57"/>
      <c r="J994" s="57"/>
      <c r="K994" s="57"/>
      <c r="L994" s="57"/>
      <c r="M994" s="58" t="str">
        <f t="shared" si="90"/>
        <v/>
      </c>
      <c r="N994" s="73"/>
    </row>
    <row r="995" spans="1:14">
      <c r="A995" s="97" t="str">
        <f t="shared" si="88"/>
        <v/>
      </c>
      <c r="B995" s="98" t="str">
        <f t="shared" si="87"/>
        <v/>
      </c>
      <c r="C995" s="141"/>
      <c r="D995" s="137"/>
      <c r="E995" s="100"/>
      <c r="F995" s="57"/>
      <c r="G995" s="58">
        <f t="shared" si="89"/>
        <v>0</v>
      </c>
      <c r="H995" s="58">
        <f>IF(E995="",0,IFERROR(VLOOKUP(E995,档案费管理台账!$D$4:$H$1000,5,0),0))</f>
        <v>0</v>
      </c>
      <c r="I995" s="57"/>
      <c r="J995" s="57"/>
      <c r="K995" s="57"/>
      <c r="L995" s="57"/>
      <c r="M995" s="58" t="str">
        <f t="shared" si="90"/>
        <v/>
      </c>
      <c r="N995" s="73"/>
    </row>
    <row r="996" spans="1:14">
      <c r="A996" s="97" t="str">
        <f t="shared" si="88"/>
        <v/>
      </c>
      <c r="B996" s="98" t="str">
        <f t="shared" si="87"/>
        <v/>
      </c>
      <c r="C996" s="141"/>
      <c r="D996" s="137"/>
      <c r="E996" s="100"/>
      <c r="F996" s="57"/>
      <c r="G996" s="58">
        <f t="shared" si="89"/>
        <v>0</v>
      </c>
      <c r="H996" s="58">
        <f>IF(E996="",0,IFERROR(VLOOKUP(E996,档案费管理台账!$D$4:$H$1000,5,0),0))</f>
        <v>0</v>
      </c>
      <c r="I996" s="57"/>
      <c r="J996" s="57"/>
      <c r="K996" s="57"/>
      <c r="L996" s="57"/>
      <c r="M996" s="58" t="str">
        <f t="shared" si="90"/>
        <v/>
      </c>
      <c r="N996" s="73"/>
    </row>
    <row r="997" spans="1:14">
      <c r="A997" s="97" t="str">
        <f t="shared" si="88"/>
        <v/>
      </c>
      <c r="B997" s="98" t="str">
        <f t="shared" si="87"/>
        <v/>
      </c>
      <c r="C997" s="141"/>
      <c r="D997" s="137"/>
      <c r="E997" s="100"/>
      <c r="F997" s="57"/>
      <c r="G997" s="58">
        <f t="shared" si="89"/>
        <v>0</v>
      </c>
      <c r="H997" s="58">
        <f>IF(E997="",0,IFERROR(VLOOKUP(E997,档案费管理台账!$D$4:$H$1000,5,0),0))</f>
        <v>0</v>
      </c>
      <c r="I997" s="57"/>
      <c r="J997" s="57"/>
      <c r="K997" s="57"/>
      <c r="L997" s="57"/>
      <c r="M997" s="58" t="str">
        <f t="shared" si="90"/>
        <v/>
      </c>
      <c r="N997" s="73"/>
    </row>
    <row r="998" spans="1:14">
      <c r="A998" s="97" t="str">
        <f t="shared" si="88"/>
        <v/>
      </c>
      <c r="B998" s="98" t="str">
        <f t="shared" si="87"/>
        <v/>
      </c>
      <c r="C998" s="141"/>
      <c r="D998" s="137"/>
      <c r="E998" s="100"/>
      <c r="F998" s="57"/>
      <c r="G998" s="58">
        <f t="shared" si="89"/>
        <v>0</v>
      </c>
      <c r="H998" s="58">
        <f>IF(E998="",0,IFERROR(VLOOKUP(E998,档案费管理台账!$D$4:$H$1000,5,0),0))</f>
        <v>0</v>
      </c>
      <c r="I998" s="57"/>
      <c r="J998" s="57"/>
      <c r="K998" s="57"/>
      <c r="L998" s="57"/>
      <c r="M998" s="58" t="str">
        <f t="shared" si="90"/>
        <v/>
      </c>
      <c r="N998" s="73"/>
    </row>
    <row r="999" spans="1:14">
      <c r="A999" s="97" t="str">
        <f t="shared" si="88"/>
        <v/>
      </c>
      <c r="B999" s="98" t="str">
        <f t="shared" si="87"/>
        <v/>
      </c>
      <c r="C999" s="141"/>
      <c r="D999" s="137"/>
      <c r="E999" s="100"/>
      <c r="F999" s="57"/>
      <c r="G999" s="58">
        <f t="shared" si="89"/>
        <v>0</v>
      </c>
      <c r="H999" s="58">
        <f>IF(E999="",0,IFERROR(VLOOKUP(E999,档案费管理台账!$D$4:$H$1000,5,0),0))</f>
        <v>0</v>
      </c>
      <c r="I999" s="57"/>
      <c r="J999" s="57"/>
      <c r="K999" s="57"/>
      <c r="L999" s="57"/>
      <c r="M999" s="58" t="str">
        <f t="shared" si="90"/>
        <v/>
      </c>
      <c r="N999" s="73"/>
    </row>
    <row r="1000" spans="1:14">
      <c r="A1000" s="97" t="str">
        <f t="shared" si="88"/>
        <v/>
      </c>
      <c r="B1000" s="98" t="str">
        <f t="shared" si="87"/>
        <v/>
      </c>
      <c r="C1000" s="141"/>
      <c r="D1000" s="137"/>
      <c r="E1000" s="100"/>
      <c r="F1000" s="57"/>
      <c r="G1000" s="58">
        <f t="shared" si="89"/>
        <v>0</v>
      </c>
      <c r="H1000" s="58">
        <f>IF(E1000="",0,IFERROR(VLOOKUP(E1000,档案费管理台账!$D$4:$H$1000,5,0),0))</f>
        <v>0</v>
      </c>
      <c r="I1000" s="57"/>
      <c r="J1000" s="57"/>
      <c r="K1000" s="57"/>
      <c r="L1000" s="57"/>
      <c r="M1000" s="58" t="str">
        <f t="shared" si="90"/>
        <v/>
      </c>
      <c r="N1000" s="73"/>
    </row>
  </sheetData>
  <mergeCells count="39">
    <mergeCell ref="D1:F1"/>
    <mergeCell ref="G1:H1"/>
    <mergeCell ref="J1:K1"/>
    <mergeCell ref="L1:O1"/>
    <mergeCell ref="H3:Q3"/>
    <mergeCell ref="A5:T5"/>
    <mergeCell ref="H6:O6"/>
    <mergeCell ref="P6:S6"/>
    <mergeCell ref="J7:K7"/>
    <mergeCell ref="L7:M7"/>
    <mergeCell ref="P7:Q7"/>
    <mergeCell ref="A23:Y23"/>
    <mergeCell ref="D24:G24"/>
    <mergeCell ref="H24:N24"/>
    <mergeCell ref="O24:S24"/>
    <mergeCell ref="A41:I41"/>
    <mergeCell ref="A6:A8"/>
    <mergeCell ref="A24:A25"/>
    <mergeCell ref="B6:B8"/>
    <mergeCell ref="B24:B25"/>
    <mergeCell ref="C6:C8"/>
    <mergeCell ref="C24:C25"/>
    <mergeCell ref="D6:D8"/>
    <mergeCell ref="E6:E8"/>
    <mergeCell ref="F6:F8"/>
    <mergeCell ref="G6:G8"/>
    <mergeCell ref="R7:R8"/>
    <mergeCell ref="S7:S8"/>
    <mergeCell ref="T6:T8"/>
    <mergeCell ref="T24:T25"/>
    <mergeCell ref="U6:U8"/>
    <mergeCell ref="U24:U25"/>
    <mergeCell ref="V24:V25"/>
    <mergeCell ref="W24:W25"/>
    <mergeCell ref="X24:X25"/>
    <mergeCell ref="Y24:Y25"/>
    <mergeCell ref="Z24:Z25"/>
    <mergeCell ref="AA24:AA25"/>
    <mergeCell ref="AB24:AB25"/>
  </mergeCells>
  <hyperlinks>
    <hyperlink ref="C1" location="项目管理台账!A1" display="返回"/>
  </hyperlinks>
  <pageMargins left="0.7" right="0.7" top="0.75" bottom="0.75" header="0.3" footer="0.3"/>
  <pageSetup paperSize="9" orientation="portrait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5"/>
  <dimension ref="A1:AC1000"/>
  <sheetViews>
    <sheetView showGridLines="0" tabSelected="1" workbookViewId="0">
      <pane ySplit="1" topLeftCell="A2" activePane="bottomLeft" state="frozen"/>
      <selection/>
      <selection pane="bottomLeft" activeCell="A2" sqref="A2"/>
    </sheetView>
  </sheetViews>
  <sheetFormatPr defaultColWidth="9" defaultRowHeight="14.4"/>
  <cols>
    <col min="1" max="1" width="7.46296296296296" customWidth="1"/>
    <col min="2" max="2" width="11.7962962962963" style="29" customWidth="1"/>
    <col min="3" max="3" width="12.2037037037037" style="29" customWidth="1"/>
    <col min="4" max="4" width="20.0648148148148" customWidth="1"/>
    <col min="5" max="5" width="13.462962962963" customWidth="1"/>
    <col min="6" max="6" width="13.6018518518519" customWidth="1"/>
    <col min="7" max="7" width="12.7962962962963" customWidth="1"/>
    <col min="8" max="8" width="12.537037037037" customWidth="1"/>
    <col min="9" max="9" width="13.3333333333333" customWidth="1"/>
    <col min="10" max="10" width="13.2037037037037" customWidth="1"/>
    <col min="11" max="11" width="14.2037037037037" customWidth="1"/>
    <col min="12" max="12" width="12.6018518518519" customWidth="1"/>
    <col min="13" max="13" width="11.537037037037" customWidth="1"/>
    <col min="19" max="19" width="10.1296296296296" customWidth="1"/>
    <col min="20" max="20" width="11.462962962963" customWidth="1"/>
    <col min="21" max="21" width="9.25" customWidth="1"/>
    <col min="23" max="23" width="9" style="29"/>
    <col min="24" max="24" width="9.60185185185185" customWidth="1"/>
    <col min="26" max="26" width="4.53703703703704" style="30" customWidth="1"/>
    <col min="27" max="27" width="10.0648148148148" customWidth="1"/>
    <col min="28" max="28" width="9" style="29"/>
  </cols>
  <sheetData>
    <row r="1" ht="28.95" spans="1:28">
      <c r="A1" s="31" t="s">
        <v>209</v>
      </c>
      <c r="B1" s="105"/>
      <c r="C1" s="33" t="s">
        <v>118</v>
      </c>
      <c r="D1" s="34" t="s">
        <v>119</v>
      </c>
      <c r="E1" s="34"/>
      <c r="F1" s="34"/>
      <c r="G1" s="35" t="s">
        <v>29</v>
      </c>
      <c r="H1" s="35"/>
      <c r="I1" s="36" t="s">
        <v>120</v>
      </c>
      <c r="J1" s="37" t="s">
        <v>0</v>
      </c>
      <c r="K1" s="37"/>
      <c r="L1" s="38" t="s">
        <v>121</v>
      </c>
      <c r="M1" s="38"/>
      <c r="N1" s="38"/>
      <c r="O1" s="38"/>
    </row>
    <row r="2" ht="15.15"/>
    <row r="3" spans="1:28">
      <c r="H3" s="39" t="s">
        <v>122</v>
      </c>
      <c r="I3" s="39"/>
      <c r="J3" s="39"/>
      <c r="K3" s="39"/>
      <c r="L3" s="39"/>
      <c r="M3" s="39"/>
      <c r="N3" s="39"/>
      <c r="O3" s="39"/>
      <c r="P3" s="39"/>
      <c r="Q3" s="39"/>
    </row>
    <row r="4" spans="1:28">
      <c r="H4" s="40"/>
      <c r="I4" s="40"/>
      <c r="J4" s="40"/>
      <c r="K4" s="40"/>
      <c r="L4" s="40"/>
      <c r="M4" s="40"/>
      <c r="N4" s="40"/>
      <c r="O4" s="40"/>
      <c r="P4" s="40">
        <v>0.05</v>
      </c>
      <c r="Q4" s="40">
        <v>0.05</v>
      </c>
    </row>
    <row r="5" spans="1:28">
      <c r="A5" s="41" t="s">
        <v>123</v>
      </c>
      <c r="B5" s="41"/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</row>
    <row r="6" s="27" customFormat="1" spans="1:28">
      <c r="A6" s="42" t="s">
        <v>124</v>
      </c>
      <c r="B6" s="43" t="s">
        <v>125</v>
      </c>
      <c r="C6" s="43" t="s">
        <v>126</v>
      </c>
      <c r="D6" s="42" t="s">
        <v>127</v>
      </c>
      <c r="E6" s="42" t="s">
        <v>128</v>
      </c>
      <c r="F6" s="42" t="s">
        <v>129</v>
      </c>
      <c r="G6" s="42" t="s">
        <v>130</v>
      </c>
      <c r="H6" s="44" t="s">
        <v>131</v>
      </c>
      <c r="I6" s="44"/>
      <c r="J6" s="44"/>
      <c r="K6" s="44"/>
      <c r="L6" s="44"/>
      <c r="M6" s="44"/>
      <c r="N6" s="44"/>
      <c r="O6" s="44"/>
      <c r="P6" s="45" t="s">
        <v>132</v>
      </c>
      <c r="Q6" s="45"/>
      <c r="R6" s="45"/>
      <c r="S6" s="45"/>
      <c r="T6" s="42" t="s">
        <v>133</v>
      </c>
      <c r="U6" s="46" t="s">
        <v>134</v>
      </c>
      <c r="W6" s="47"/>
      <c r="Z6" s="48"/>
      <c r="AB6" s="47"/>
    </row>
    <row r="7" s="27" customFormat="1" ht="28.8" spans="1:28">
      <c r="A7" s="42"/>
      <c r="B7" s="43"/>
      <c r="C7" s="43"/>
      <c r="D7" s="42"/>
      <c r="E7" s="42"/>
      <c r="F7" s="42"/>
      <c r="G7" s="42"/>
      <c r="H7" s="49" t="s">
        <v>135</v>
      </c>
      <c r="I7" s="49" t="s">
        <v>135</v>
      </c>
      <c r="J7" s="49" t="s">
        <v>136</v>
      </c>
      <c r="K7" s="49"/>
      <c r="L7" s="49" t="s">
        <v>137</v>
      </c>
      <c r="M7" s="49"/>
      <c r="N7" s="49" t="s">
        <v>138</v>
      </c>
      <c r="O7" s="49" t="s">
        <v>139</v>
      </c>
      <c r="P7" s="42" t="s">
        <v>140</v>
      </c>
      <c r="Q7" s="42"/>
      <c r="R7" s="46" t="s">
        <v>141</v>
      </c>
      <c r="S7" s="46" t="s">
        <v>142</v>
      </c>
      <c r="T7" s="42"/>
      <c r="U7" s="46"/>
      <c r="W7" s="47"/>
      <c r="Z7" s="48"/>
      <c r="AB7" s="47"/>
    </row>
    <row r="8" s="27" customFormat="1" ht="28.8" spans="1:28">
      <c r="A8" s="42"/>
      <c r="B8" s="43"/>
      <c r="C8" s="43"/>
      <c r="D8" s="42"/>
      <c r="E8" s="42"/>
      <c r="F8" s="42"/>
      <c r="G8" s="42"/>
      <c r="H8" s="50" t="s">
        <v>143</v>
      </c>
      <c r="I8" s="50" t="s">
        <v>144</v>
      </c>
      <c r="J8" s="50" t="s">
        <v>145</v>
      </c>
      <c r="K8" s="50" t="s">
        <v>146</v>
      </c>
      <c r="L8" s="50" t="s">
        <v>147</v>
      </c>
      <c r="M8" s="50" t="s">
        <v>148</v>
      </c>
      <c r="N8" s="50" t="s">
        <v>149</v>
      </c>
      <c r="O8" s="50" t="s">
        <v>150</v>
      </c>
      <c r="P8" s="51" t="s">
        <v>151</v>
      </c>
      <c r="Q8" s="51" t="s">
        <v>152</v>
      </c>
      <c r="R8" s="46"/>
      <c r="S8" s="46"/>
      <c r="T8" s="42"/>
      <c r="U8" s="46"/>
      <c r="W8" s="47"/>
      <c r="Z8" s="48"/>
      <c r="AB8" s="47"/>
    </row>
    <row r="9" s="27" customFormat="1" spans="1:28">
      <c r="A9" s="52" t="s">
        <v>153</v>
      </c>
      <c r="B9" s="53"/>
      <c r="C9" s="53"/>
      <c r="D9" s="52"/>
      <c r="E9" s="52"/>
      <c r="F9" s="52"/>
      <c r="G9" s="52"/>
      <c r="H9" s="54">
        <f>(20%-1%-3%)*1</f>
        <v>0.16</v>
      </c>
      <c r="I9" s="54">
        <v>0.08</v>
      </c>
      <c r="J9" s="55">
        <f>10%-1%</f>
        <v>0.09</v>
      </c>
      <c r="K9" s="54">
        <f>2%</f>
        <v>0.02</v>
      </c>
      <c r="L9" s="55">
        <v>0.005</v>
      </c>
      <c r="M9" s="55">
        <v>0.005</v>
      </c>
      <c r="N9" s="55">
        <f>(0.5%-0.1%)-0.08%+0.08%</f>
        <v>0.004</v>
      </c>
      <c r="O9" s="55">
        <f>0.8%</f>
        <v>0.008</v>
      </c>
      <c r="P9" s="54">
        <v>0.05</v>
      </c>
      <c r="Q9" s="54">
        <v>0.05</v>
      </c>
      <c r="R9" s="56"/>
      <c r="S9" s="56"/>
      <c r="T9" s="52"/>
      <c r="U9" s="39"/>
      <c r="W9" s="47"/>
      <c r="Z9" s="48"/>
      <c r="AB9" s="47"/>
    </row>
    <row r="10" spans="1:28">
      <c r="A10" s="39" t="s">
        <v>154</v>
      </c>
      <c r="B10" s="57"/>
      <c r="C10" s="57"/>
      <c r="D10" s="57"/>
      <c r="E10" s="57"/>
      <c r="F10" s="57"/>
      <c r="G10" s="57"/>
      <c r="H10" s="58">
        <f t="shared" ref="H10:H21" si="0">ROUND(B10*$H$9,2)</f>
        <v>0</v>
      </c>
      <c r="I10" s="58">
        <f t="shared" ref="I10:I21" si="1">ROUND(B10*$I$9,2)</f>
        <v>0</v>
      </c>
      <c r="J10" s="58">
        <f t="shared" ref="J10:J21" si="2">ROUND(C10*$J$9,2)</f>
        <v>0</v>
      </c>
      <c r="K10" s="58">
        <f t="shared" ref="K10:K21" si="3">IF(OR(C10="",C10=0),0,ROUND(C10*$K$9+3,2))</f>
        <v>0</v>
      </c>
      <c r="L10" s="58">
        <f t="shared" ref="L10:L21" si="4">ROUND(D10*$L$9,2)</f>
        <v>0</v>
      </c>
      <c r="M10" s="58">
        <f t="shared" ref="M10:M21" si="5">ROUND(D10*$M$9,2)</f>
        <v>0</v>
      </c>
      <c r="N10" s="58">
        <f t="shared" ref="N10:N21" si="6">ROUND(E10*$N$9,2)</f>
        <v>0</v>
      </c>
      <c r="O10" s="58">
        <f t="shared" ref="O10:O21" si="7">ROUND(F10*$O$9,2)</f>
        <v>0</v>
      </c>
      <c r="P10" s="58">
        <f t="shared" ref="P10:P15" si="8">ROUND(G10*$P$9,0)</f>
        <v>0</v>
      </c>
      <c r="Q10" s="58">
        <f t="shared" ref="Q10:Q15" si="9">ROUND(G10*$Q$9,0)</f>
        <v>0</v>
      </c>
      <c r="R10" s="58">
        <f t="shared" ref="R10:R21" si="10">H10+J10+L10+N10+O10+P10</f>
        <v>0</v>
      </c>
      <c r="S10" s="58">
        <f t="shared" ref="S10:S21" si="11">I10+K10+M10+Q10</f>
        <v>0</v>
      </c>
      <c r="T10" s="58">
        <f t="shared" ref="T10:T21" si="12">R10+S10</f>
        <v>0</v>
      </c>
      <c r="U10" s="59"/>
      <c r="V10" t="s">
        <v>154</v>
      </c>
    </row>
    <row r="11" spans="1:28">
      <c r="A11" s="39" t="s">
        <v>155</v>
      </c>
      <c r="B11" s="57">
        <v>10000</v>
      </c>
      <c r="C11" s="57">
        <v>10000</v>
      </c>
      <c r="D11" s="57">
        <v>10000</v>
      </c>
      <c r="E11" s="57">
        <v>10000</v>
      </c>
      <c r="F11" s="57">
        <v>10000</v>
      </c>
      <c r="G11" s="57">
        <v>10000</v>
      </c>
      <c r="H11" s="58">
        <f t="shared" si="0"/>
        <v>1600</v>
      </c>
      <c r="I11" s="58">
        <f t="shared" si="1"/>
        <v>800</v>
      </c>
      <c r="J11" s="58">
        <f t="shared" si="2"/>
        <v>900</v>
      </c>
      <c r="K11" s="58">
        <f t="shared" si="3"/>
        <v>203</v>
      </c>
      <c r="L11" s="58">
        <f t="shared" si="4"/>
        <v>50</v>
      </c>
      <c r="M11" s="58">
        <f t="shared" si="5"/>
        <v>50</v>
      </c>
      <c r="N11" s="58">
        <f t="shared" si="6"/>
        <v>40</v>
      </c>
      <c r="O11" s="58">
        <f t="shared" si="7"/>
        <v>80</v>
      </c>
      <c r="P11" s="58">
        <f t="shared" si="8"/>
        <v>500</v>
      </c>
      <c r="Q11" s="58">
        <f t="shared" si="9"/>
        <v>500</v>
      </c>
      <c r="R11" s="58">
        <f t="shared" si="10"/>
        <v>3170</v>
      </c>
      <c r="S11" s="58">
        <f t="shared" si="11"/>
        <v>1553</v>
      </c>
      <c r="T11" s="58">
        <f t="shared" si="12"/>
        <v>4723</v>
      </c>
      <c r="U11" s="59"/>
      <c r="V11" t="s">
        <v>155</v>
      </c>
    </row>
    <row r="12" spans="1:28">
      <c r="A12" s="39" t="s">
        <v>156</v>
      </c>
      <c r="B12" s="57">
        <f t="shared" ref="B12:G12" si="13">B11</f>
        <v>10000</v>
      </c>
      <c r="C12" s="57">
        <f t="shared" si="13"/>
        <v>10000</v>
      </c>
      <c r="D12" s="57">
        <f t="shared" si="13"/>
        <v>10000</v>
      </c>
      <c r="E12" s="57">
        <f t="shared" si="13"/>
        <v>10000</v>
      </c>
      <c r="F12" s="57">
        <f t="shared" si="13"/>
        <v>10000</v>
      </c>
      <c r="G12" s="57">
        <f t="shared" si="13"/>
        <v>10000</v>
      </c>
      <c r="H12" s="58">
        <f t="shared" si="0"/>
        <v>1600</v>
      </c>
      <c r="I12" s="58">
        <f t="shared" si="1"/>
        <v>800</v>
      </c>
      <c r="J12" s="58">
        <f t="shared" si="2"/>
        <v>900</v>
      </c>
      <c r="K12" s="58">
        <f t="shared" si="3"/>
        <v>203</v>
      </c>
      <c r="L12" s="58">
        <f t="shared" si="4"/>
        <v>50</v>
      </c>
      <c r="M12" s="58">
        <f t="shared" si="5"/>
        <v>50</v>
      </c>
      <c r="N12" s="58">
        <f t="shared" si="6"/>
        <v>40</v>
      </c>
      <c r="O12" s="58">
        <f t="shared" si="7"/>
        <v>80</v>
      </c>
      <c r="P12" s="58">
        <f t="shared" si="8"/>
        <v>500</v>
      </c>
      <c r="Q12" s="58">
        <f t="shared" si="9"/>
        <v>500</v>
      </c>
      <c r="R12" s="58">
        <f t="shared" si="10"/>
        <v>3170</v>
      </c>
      <c r="S12" s="58">
        <f t="shared" si="11"/>
        <v>1553</v>
      </c>
      <c r="T12" s="58">
        <f t="shared" si="12"/>
        <v>4723</v>
      </c>
      <c r="U12" s="59"/>
      <c r="V12" t="s">
        <v>156</v>
      </c>
    </row>
    <row r="13" spans="1:28">
      <c r="A13" s="39" t="s">
        <v>157</v>
      </c>
      <c r="B13" s="57">
        <f t="shared" ref="B13:G13" si="14">B12</f>
        <v>10000</v>
      </c>
      <c r="C13" s="57">
        <f t="shared" si="14"/>
        <v>10000</v>
      </c>
      <c r="D13" s="57">
        <f t="shared" si="14"/>
        <v>10000</v>
      </c>
      <c r="E13" s="57">
        <f t="shared" si="14"/>
        <v>10000</v>
      </c>
      <c r="F13" s="57">
        <f t="shared" si="14"/>
        <v>10000</v>
      </c>
      <c r="G13" s="57">
        <f t="shared" si="14"/>
        <v>10000</v>
      </c>
      <c r="H13" s="58">
        <f t="shared" si="0"/>
        <v>1600</v>
      </c>
      <c r="I13" s="58">
        <f t="shared" si="1"/>
        <v>800</v>
      </c>
      <c r="J13" s="58">
        <f t="shared" si="2"/>
        <v>900</v>
      </c>
      <c r="K13" s="58">
        <f t="shared" si="3"/>
        <v>203</v>
      </c>
      <c r="L13" s="58">
        <f t="shared" si="4"/>
        <v>50</v>
      </c>
      <c r="M13" s="58">
        <f t="shared" si="5"/>
        <v>50</v>
      </c>
      <c r="N13" s="58">
        <f t="shared" si="6"/>
        <v>40</v>
      </c>
      <c r="O13" s="58">
        <f t="shared" si="7"/>
        <v>80</v>
      </c>
      <c r="P13" s="58">
        <f t="shared" si="8"/>
        <v>500</v>
      </c>
      <c r="Q13" s="58">
        <f t="shared" si="9"/>
        <v>500</v>
      </c>
      <c r="R13" s="58">
        <f t="shared" si="10"/>
        <v>3170</v>
      </c>
      <c r="S13" s="58">
        <f t="shared" si="11"/>
        <v>1553</v>
      </c>
      <c r="T13" s="58">
        <f t="shared" si="12"/>
        <v>4723</v>
      </c>
      <c r="U13" s="59"/>
      <c r="V13" t="s">
        <v>157</v>
      </c>
    </row>
    <row r="14" spans="1:28">
      <c r="A14" s="39" t="s">
        <v>158</v>
      </c>
      <c r="B14" s="57">
        <f t="shared" ref="B14:G14" si="15">B13</f>
        <v>10000</v>
      </c>
      <c r="C14" s="57">
        <f t="shared" si="15"/>
        <v>10000</v>
      </c>
      <c r="D14" s="57">
        <f t="shared" si="15"/>
        <v>10000</v>
      </c>
      <c r="E14" s="57">
        <f t="shared" si="15"/>
        <v>10000</v>
      </c>
      <c r="F14" s="57">
        <f t="shared" si="15"/>
        <v>10000</v>
      </c>
      <c r="G14" s="57">
        <f t="shared" si="15"/>
        <v>10000</v>
      </c>
      <c r="H14" s="58">
        <f t="shared" si="0"/>
        <v>1600</v>
      </c>
      <c r="I14" s="58">
        <f t="shared" si="1"/>
        <v>800</v>
      </c>
      <c r="J14" s="58">
        <f t="shared" si="2"/>
        <v>900</v>
      </c>
      <c r="K14" s="58">
        <f t="shared" si="3"/>
        <v>203</v>
      </c>
      <c r="L14" s="58">
        <f t="shared" si="4"/>
        <v>50</v>
      </c>
      <c r="M14" s="58">
        <f t="shared" si="5"/>
        <v>50</v>
      </c>
      <c r="N14" s="58">
        <f t="shared" si="6"/>
        <v>40</v>
      </c>
      <c r="O14" s="58">
        <f t="shared" si="7"/>
        <v>80</v>
      </c>
      <c r="P14" s="58">
        <f t="shared" si="8"/>
        <v>500</v>
      </c>
      <c r="Q14" s="58">
        <f t="shared" si="9"/>
        <v>500</v>
      </c>
      <c r="R14" s="58">
        <f t="shared" si="10"/>
        <v>3170</v>
      </c>
      <c r="S14" s="58">
        <f t="shared" si="11"/>
        <v>1553</v>
      </c>
      <c r="T14" s="58">
        <f t="shared" si="12"/>
        <v>4723</v>
      </c>
      <c r="U14" s="59"/>
      <c r="V14" t="s">
        <v>158</v>
      </c>
    </row>
    <row r="15" spans="1:28">
      <c r="A15" s="39" t="s">
        <v>159</v>
      </c>
      <c r="B15" s="57">
        <f t="shared" ref="B15:G15" si="16">B14</f>
        <v>10000</v>
      </c>
      <c r="C15" s="57">
        <f t="shared" si="16"/>
        <v>10000</v>
      </c>
      <c r="D15" s="57">
        <f t="shared" si="16"/>
        <v>10000</v>
      </c>
      <c r="E15" s="57">
        <f t="shared" si="16"/>
        <v>10000</v>
      </c>
      <c r="F15" s="57">
        <f t="shared" si="16"/>
        <v>10000</v>
      </c>
      <c r="G15" s="57">
        <f t="shared" si="16"/>
        <v>10000</v>
      </c>
      <c r="H15" s="58">
        <f t="shared" si="0"/>
        <v>1600</v>
      </c>
      <c r="I15" s="58">
        <f t="shared" si="1"/>
        <v>800</v>
      </c>
      <c r="J15" s="58">
        <f t="shared" si="2"/>
        <v>900</v>
      </c>
      <c r="K15" s="58">
        <f t="shared" si="3"/>
        <v>203</v>
      </c>
      <c r="L15" s="58">
        <f t="shared" si="4"/>
        <v>50</v>
      </c>
      <c r="M15" s="58">
        <f t="shared" si="5"/>
        <v>50</v>
      </c>
      <c r="N15" s="58">
        <f t="shared" si="6"/>
        <v>40</v>
      </c>
      <c r="O15" s="58">
        <f t="shared" si="7"/>
        <v>80</v>
      </c>
      <c r="P15" s="58">
        <f t="shared" si="8"/>
        <v>500</v>
      </c>
      <c r="Q15" s="58">
        <f t="shared" si="9"/>
        <v>500</v>
      </c>
      <c r="R15" s="58">
        <f t="shared" si="10"/>
        <v>3170</v>
      </c>
      <c r="S15" s="58">
        <f t="shared" si="11"/>
        <v>1553</v>
      </c>
      <c r="T15" s="58">
        <f t="shared" si="12"/>
        <v>4723</v>
      </c>
      <c r="U15" s="59"/>
      <c r="V15" t="s">
        <v>159</v>
      </c>
    </row>
    <row r="16" spans="1:28">
      <c r="A16" s="39" t="s">
        <v>160</v>
      </c>
      <c r="B16" s="57">
        <f t="shared" ref="B16:G16" si="17">B15</f>
        <v>10000</v>
      </c>
      <c r="C16" s="57">
        <f t="shared" si="17"/>
        <v>10000</v>
      </c>
      <c r="D16" s="57">
        <f t="shared" si="17"/>
        <v>10000</v>
      </c>
      <c r="E16" s="57">
        <f t="shared" si="17"/>
        <v>10000</v>
      </c>
      <c r="F16" s="57">
        <f t="shared" si="17"/>
        <v>10000</v>
      </c>
      <c r="G16" s="57">
        <f t="shared" si="17"/>
        <v>10000</v>
      </c>
      <c r="H16" s="58">
        <f t="shared" si="0"/>
        <v>1600</v>
      </c>
      <c r="I16" s="58">
        <f t="shared" si="1"/>
        <v>800</v>
      </c>
      <c r="J16" s="58">
        <f t="shared" si="2"/>
        <v>900</v>
      </c>
      <c r="K16" s="58">
        <f t="shared" si="3"/>
        <v>203</v>
      </c>
      <c r="L16" s="58">
        <f t="shared" si="4"/>
        <v>50</v>
      </c>
      <c r="M16" s="58">
        <f t="shared" si="5"/>
        <v>50</v>
      </c>
      <c r="N16" s="58">
        <f t="shared" si="6"/>
        <v>40</v>
      </c>
      <c r="O16" s="58">
        <f t="shared" si="7"/>
        <v>80</v>
      </c>
      <c r="P16" s="58">
        <f t="shared" ref="P16:P21" si="18">ROUND(G16*$P$4,0)</f>
        <v>500</v>
      </c>
      <c r="Q16" s="58">
        <f t="shared" ref="Q16:Q21" si="19">ROUND(G16*$Q$4,0)</f>
        <v>500</v>
      </c>
      <c r="R16" s="58">
        <f t="shared" si="10"/>
        <v>3170</v>
      </c>
      <c r="S16" s="58">
        <f t="shared" si="11"/>
        <v>1553</v>
      </c>
      <c r="T16" s="58">
        <f t="shared" si="12"/>
        <v>4723</v>
      </c>
      <c r="U16" s="59"/>
      <c r="V16" t="s">
        <v>160</v>
      </c>
    </row>
    <row r="17" spans="1:29">
      <c r="A17" s="39" t="s">
        <v>161</v>
      </c>
      <c r="B17" s="57">
        <f t="shared" ref="B17:G17" si="20">B16</f>
        <v>10000</v>
      </c>
      <c r="C17" s="57">
        <f t="shared" si="20"/>
        <v>10000</v>
      </c>
      <c r="D17" s="57">
        <f t="shared" si="20"/>
        <v>10000</v>
      </c>
      <c r="E17" s="57">
        <f t="shared" si="20"/>
        <v>10000</v>
      </c>
      <c r="F17" s="57">
        <f t="shared" si="20"/>
        <v>10000</v>
      </c>
      <c r="G17" s="57">
        <f t="shared" si="20"/>
        <v>10000</v>
      </c>
      <c r="H17" s="58">
        <f t="shared" si="0"/>
        <v>1600</v>
      </c>
      <c r="I17" s="58">
        <f t="shared" si="1"/>
        <v>800</v>
      </c>
      <c r="J17" s="58">
        <f t="shared" si="2"/>
        <v>900</v>
      </c>
      <c r="K17" s="58">
        <f t="shared" si="3"/>
        <v>203</v>
      </c>
      <c r="L17" s="58">
        <f t="shared" si="4"/>
        <v>50</v>
      </c>
      <c r="M17" s="58">
        <f t="shared" si="5"/>
        <v>50</v>
      </c>
      <c r="N17" s="58">
        <f t="shared" si="6"/>
        <v>40</v>
      </c>
      <c r="O17" s="58">
        <f t="shared" si="7"/>
        <v>80</v>
      </c>
      <c r="P17" s="58">
        <f t="shared" si="18"/>
        <v>500</v>
      </c>
      <c r="Q17" s="58">
        <f t="shared" si="19"/>
        <v>500</v>
      </c>
      <c r="R17" s="58">
        <f t="shared" si="10"/>
        <v>3170</v>
      </c>
      <c r="S17" s="58">
        <f t="shared" si="11"/>
        <v>1553</v>
      </c>
      <c r="T17" s="58">
        <f t="shared" si="12"/>
        <v>4723</v>
      </c>
      <c r="U17" s="59"/>
      <c r="V17" t="s">
        <v>161</v>
      </c>
    </row>
    <row r="18" spans="1:29">
      <c r="A18" s="39" t="s">
        <v>162</v>
      </c>
      <c r="B18" s="57">
        <f t="shared" ref="B18:G18" si="21">B17</f>
        <v>10000</v>
      </c>
      <c r="C18" s="57">
        <f t="shared" si="21"/>
        <v>10000</v>
      </c>
      <c r="D18" s="57">
        <f t="shared" si="21"/>
        <v>10000</v>
      </c>
      <c r="E18" s="57">
        <f t="shared" si="21"/>
        <v>10000</v>
      </c>
      <c r="F18" s="57">
        <f t="shared" si="21"/>
        <v>10000</v>
      </c>
      <c r="G18" s="57">
        <f t="shared" si="21"/>
        <v>10000</v>
      </c>
      <c r="H18" s="58">
        <f t="shared" si="0"/>
        <v>1600</v>
      </c>
      <c r="I18" s="58">
        <f t="shared" si="1"/>
        <v>800</v>
      </c>
      <c r="J18" s="58">
        <f t="shared" si="2"/>
        <v>900</v>
      </c>
      <c r="K18" s="58">
        <f t="shared" si="3"/>
        <v>203</v>
      </c>
      <c r="L18" s="58">
        <f t="shared" si="4"/>
        <v>50</v>
      </c>
      <c r="M18" s="58">
        <f t="shared" si="5"/>
        <v>50</v>
      </c>
      <c r="N18" s="58">
        <f t="shared" si="6"/>
        <v>40</v>
      </c>
      <c r="O18" s="58">
        <f t="shared" si="7"/>
        <v>80</v>
      </c>
      <c r="P18" s="58">
        <f t="shared" si="18"/>
        <v>500</v>
      </c>
      <c r="Q18" s="58">
        <f t="shared" si="19"/>
        <v>500</v>
      </c>
      <c r="R18" s="58">
        <f t="shared" si="10"/>
        <v>3170</v>
      </c>
      <c r="S18" s="58">
        <f t="shared" si="11"/>
        <v>1553</v>
      </c>
      <c r="T18" s="58">
        <f t="shared" si="12"/>
        <v>4723</v>
      </c>
      <c r="U18" s="59"/>
      <c r="V18" t="s">
        <v>162</v>
      </c>
    </row>
    <row r="19" spans="1:29">
      <c r="A19" s="39" t="s">
        <v>163</v>
      </c>
      <c r="B19" s="57">
        <f t="shared" ref="B19:G19" si="22">B18</f>
        <v>10000</v>
      </c>
      <c r="C19" s="57">
        <f t="shared" si="22"/>
        <v>10000</v>
      </c>
      <c r="D19" s="57">
        <f t="shared" si="22"/>
        <v>10000</v>
      </c>
      <c r="E19" s="57">
        <f t="shared" si="22"/>
        <v>10000</v>
      </c>
      <c r="F19" s="57">
        <f t="shared" si="22"/>
        <v>10000</v>
      </c>
      <c r="G19" s="57">
        <f t="shared" si="22"/>
        <v>10000</v>
      </c>
      <c r="H19" s="58">
        <f t="shared" si="0"/>
        <v>1600</v>
      </c>
      <c r="I19" s="58">
        <f t="shared" si="1"/>
        <v>800</v>
      </c>
      <c r="J19" s="58">
        <f t="shared" si="2"/>
        <v>900</v>
      </c>
      <c r="K19" s="58">
        <f t="shared" si="3"/>
        <v>203</v>
      </c>
      <c r="L19" s="58">
        <f t="shared" si="4"/>
        <v>50</v>
      </c>
      <c r="M19" s="58">
        <f t="shared" si="5"/>
        <v>50</v>
      </c>
      <c r="N19" s="58">
        <f t="shared" si="6"/>
        <v>40</v>
      </c>
      <c r="O19" s="58">
        <f t="shared" si="7"/>
        <v>80</v>
      </c>
      <c r="P19" s="58">
        <f t="shared" si="18"/>
        <v>500</v>
      </c>
      <c r="Q19" s="58">
        <f t="shared" si="19"/>
        <v>500</v>
      </c>
      <c r="R19" s="58">
        <f t="shared" si="10"/>
        <v>3170</v>
      </c>
      <c r="S19" s="58">
        <f t="shared" si="11"/>
        <v>1553</v>
      </c>
      <c r="T19" s="58">
        <f t="shared" si="12"/>
        <v>4723</v>
      </c>
      <c r="U19" s="59"/>
      <c r="V19" t="s">
        <v>163</v>
      </c>
    </row>
    <row r="20" spans="1:29">
      <c r="A20" s="39" t="s">
        <v>164</v>
      </c>
      <c r="B20" s="57">
        <f t="shared" ref="B20:G20" si="23">B19</f>
        <v>10000</v>
      </c>
      <c r="C20" s="57">
        <f t="shared" si="23"/>
        <v>10000</v>
      </c>
      <c r="D20" s="57">
        <f t="shared" si="23"/>
        <v>10000</v>
      </c>
      <c r="E20" s="57">
        <f t="shared" si="23"/>
        <v>10000</v>
      </c>
      <c r="F20" s="57">
        <f t="shared" si="23"/>
        <v>10000</v>
      </c>
      <c r="G20" s="57">
        <f t="shared" si="23"/>
        <v>10000</v>
      </c>
      <c r="H20" s="58">
        <f t="shared" si="0"/>
        <v>1600</v>
      </c>
      <c r="I20" s="58">
        <f t="shared" si="1"/>
        <v>800</v>
      </c>
      <c r="J20" s="58">
        <f t="shared" si="2"/>
        <v>900</v>
      </c>
      <c r="K20" s="58">
        <f t="shared" si="3"/>
        <v>203</v>
      </c>
      <c r="L20" s="58">
        <f t="shared" si="4"/>
        <v>50</v>
      </c>
      <c r="M20" s="58">
        <f t="shared" si="5"/>
        <v>50</v>
      </c>
      <c r="N20" s="58">
        <f t="shared" si="6"/>
        <v>40</v>
      </c>
      <c r="O20" s="58">
        <f t="shared" si="7"/>
        <v>80</v>
      </c>
      <c r="P20" s="58">
        <f t="shared" si="18"/>
        <v>500</v>
      </c>
      <c r="Q20" s="58">
        <f t="shared" si="19"/>
        <v>500</v>
      </c>
      <c r="R20" s="58">
        <f t="shared" si="10"/>
        <v>3170</v>
      </c>
      <c r="S20" s="58">
        <f t="shared" si="11"/>
        <v>1553</v>
      </c>
      <c r="T20" s="58">
        <f t="shared" si="12"/>
        <v>4723</v>
      </c>
      <c r="U20" s="59"/>
      <c r="V20" t="s">
        <v>164</v>
      </c>
    </row>
    <row r="21" spans="1:29">
      <c r="A21" s="39" t="s">
        <v>165</v>
      </c>
      <c r="B21" s="57">
        <f t="shared" ref="B21:G21" si="24">B20</f>
        <v>10000</v>
      </c>
      <c r="C21" s="57">
        <f t="shared" si="24"/>
        <v>10000</v>
      </c>
      <c r="D21" s="57">
        <f t="shared" si="24"/>
        <v>10000</v>
      </c>
      <c r="E21" s="57">
        <f t="shared" si="24"/>
        <v>10000</v>
      </c>
      <c r="F21" s="57">
        <f t="shared" si="24"/>
        <v>10000</v>
      </c>
      <c r="G21" s="57">
        <f t="shared" si="24"/>
        <v>10000</v>
      </c>
      <c r="H21" s="58">
        <f t="shared" si="0"/>
        <v>1600</v>
      </c>
      <c r="I21" s="58">
        <f t="shared" si="1"/>
        <v>800</v>
      </c>
      <c r="J21" s="58">
        <f t="shared" si="2"/>
        <v>900</v>
      </c>
      <c r="K21" s="58">
        <f t="shared" si="3"/>
        <v>203</v>
      </c>
      <c r="L21" s="58">
        <f t="shared" si="4"/>
        <v>50</v>
      </c>
      <c r="M21" s="58">
        <f t="shared" si="5"/>
        <v>50</v>
      </c>
      <c r="N21" s="58">
        <f t="shared" si="6"/>
        <v>40</v>
      </c>
      <c r="O21" s="58">
        <f t="shared" si="7"/>
        <v>80</v>
      </c>
      <c r="P21" s="58">
        <f t="shared" si="18"/>
        <v>500</v>
      </c>
      <c r="Q21" s="58">
        <f t="shared" si="19"/>
        <v>500</v>
      </c>
      <c r="R21" s="58">
        <f t="shared" si="10"/>
        <v>3170</v>
      </c>
      <c r="S21" s="58">
        <f t="shared" si="11"/>
        <v>1553</v>
      </c>
      <c r="T21" s="58">
        <f t="shared" si="12"/>
        <v>4723</v>
      </c>
      <c r="U21" s="59"/>
      <c r="V21" t="s">
        <v>165</v>
      </c>
    </row>
    <row r="22" spans="1:29">
      <c r="T22" s="60">
        <f>SUM(T11:T21)</f>
        <v>51953</v>
      </c>
    </row>
    <row r="23" spans="1:29">
      <c r="A23" s="41" t="s">
        <v>166</v>
      </c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</row>
    <row r="24" s="27" customFormat="1" ht="28.05" customHeight="1" spans="1:29">
      <c r="A24" s="61" t="s">
        <v>124</v>
      </c>
      <c r="B24" s="62" t="s">
        <v>167</v>
      </c>
      <c r="C24" s="62" t="s">
        <v>168</v>
      </c>
      <c r="D24" s="63" t="s">
        <v>169</v>
      </c>
      <c r="E24" s="63"/>
      <c r="F24" s="63"/>
      <c r="G24" s="63"/>
      <c r="H24" s="63" t="s">
        <v>170</v>
      </c>
      <c r="I24" s="63"/>
      <c r="J24" s="63"/>
      <c r="K24" s="63"/>
      <c r="L24" s="63"/>
      <c r="M24" s="63"/>
      <c r="N24" s="63"/>
      <c r="O24" s="63" t="s">
        <v>171</v>
      </c>
      <c r="P24" s="63"/>
      <c r="Q24" s="63"/>
      <c r="R24" s="63"/>
      <c r="S24" s="63"/>
      <c r="T24" s="64" t="s">
        <v>172</v>
      </c>
      <c r="U24" s="61" t="s">
        <v>173</v>
      </c>
      <c r="V24" s="64" t="s">
        <v>79</v>
      </c>
      <c r="W24" s="65" t="s">
        <v>174</v>
      </c>
      <c r="X24" s="64" t="s">
        <v>175</v>
      </c>
      <c r="Y24" s="63" t="s">
        <v>176</v>
      </c>
      <c r="Z24" s="66" t="s">
        <v>134</v>
      </c>
      <c r="AA24" s="46" t="s">
        <v>177</v>
      </c>
      <c r="AB24" s="67" t="s">
        <v>178</v>
      </c>
    </row>
    <row r="25" s="28" customFormat="1" ht="28.8" spans="1:29">
      <c r="A25" s="68"/>
      <c r="B25" s="69"/>
      <c r="C25" s="69"/>
      <c r="D25" s="46" t="s">
        <v>179</v>
      </c>
      <c r="E25" s="46" t="s">
        <v>180</v>
      </c>
      <c r="F25" s="46" t="s">
        <v>137</v>
      </c>
      <c r="G25" s="46" t="s">
        <v>140</v>
      </c>
      <c r="H25" s="46" t="s">
        <v>181</v>
      </c>
      <c r="I25" s="46" t="s">
        <v>182</v>
      </c>
      <c r="J25" s="46" t="s">
        <v>183</v>
      </c>
      <c r="K25" s="46" t="s">
        <v>184</v>
      </c>
      <c r="L25" s="46" t="s">
        <v>185</v>
      </c>
      <c r="M25" s="46" t="s">
        <v>186</v>
      </c>
      <c r="N25" s="46" t="s">
        <v>187</v>
      </c>
      <c r="O25" s="46" t="s">
        <v>188</v>
      </c>
      <c r="P25" s="46" t="s">
        <v>189</v>
      </c>
      <c r="Q25" s="46" t="s">
        <v>190</v>
      </c>
      <c r="R25" s="46" t="s">
        <v>191</v>
      </c>
      <c r="S25" s="46" t="s">
        <v>192</v>
      </c>
      <c r="T25" s="70"/>
      <c r="U25" s="68"/>
      <c r="V25" s="70"/>
      <c r="W25" s="71"/>
      <c r="X25" s="70"/>
      <c r="Y25" s="63"/>
      <c r="Z25" s="66"/>
      <c r="AA25" s="46"/>
      <c r="AB25" s="67"/>
    </row>
    <row r="26" spans="1:29">
      <c r="A26" s="72" t="s">
        <v>154</v>
      </c>
      <c r="B26" s="58">
        <f t="shared" ref="B26:B37" si="25">IF(SUMIF($B$43:$B$1000,A26,$G$43:$G$1000)-R10-SUMIF($B$43:$B$1000,A26,$K$43:$K$1000)&lt;SUM(D26:G26),SUM(D26:G26),SUMIF($B$43:$B$1000,A26,$G$43:$G$1000)-R10-SUMIF($B$43:$B$1000,A26,$K$43:$K$1000))</f>
        <v>0</v>
      </c>
      <c r="C26" s="73">
        <v>5000</v>
      </c>
      <c r="D26" s="58">
        <f t="shared" ref="D26:D37" si="26">I10</f>
        <v>0</v>
      </c>
      <c r="E26" s="58">
        <f t="shared" ref="E26:E37" si="27">K10</f>
        <v>0</v>
      </c>
      <c r="F26" s="58">
        <f t="shared" ref="F26:F37" si="28">M10</f>
        <v>0</v>
      </c>
      <c r="G26" s="58">
        <f t="shared" ref="G26:G37" si="29">Q10</f>
        <v>0</v>
      </c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8">
        <f t="shared" ref="S26:S37" si="30">ROUND(B26*30%,2)</f>
        <v>0</v>
      </c>
      <c r="T26" s="58">
        <f>IF(B26-SUM(C26:S26)&lt;=0,0,B26-SUM(C26:S26))</f>
        <v>0</v>
      </c>
      <c r="U26" s="138" t="str">
        <f t="shared" ref="U26:U37" si="31">IF(T26=0,"",IF(T26&lt;=36000,1,(IF(T26&lt;=144000,2,IF(T26&lt;=300000,3,IF(T26&lt;=420000,4,IF(T26&lt;=660000,5,IF(T26&lt;=960000,6,7))))))))</f>
        <v/>
      </c>
      <c r="V26" s="75">
        <f t="shared" ref="V26:V37" si="32">IF(U26=1,T26*3%,IF(U26=2,T26*10%-2520,IF(U26=3,T26*20%-16920,IF(U26=4,T26*25%-31920,IF(U26=5,T26*30%-52930,IF(U26=6,T26*35%-85920,IF(U26=7,T26*45%-181920,0)))))))</f>
        <v>0</v>
      </c>
      <c r="W26" s="75">
        <f>IF(ROUND(V26,2)&lt;0,0,ROUND(V26,2))</f>
        <v>0</v>
      </c>
      <c r="X26" s="76"/>
      <c r="Y26" s="77" t="str">
        <f t="shared" ref="Y26:Y38" si="33">IF(W26=0,"",W26=X26)</f>
        <v/>
      </c>
      <c r="Z26" s="59"/>
      <c r="AA26" s="78">
        <f t="shared" ref="AA26:AA37" si="34">IF(SUMIF($B$43:$B$1000,A26,$G$43:$G$1000)-R10&lt;0,0,SUMIF($B$43:$B$1000,A26,$G$43:$G$1000)-R10)</f>
        <v>0</v>
      </c>
      <c r="AB26" s="79">
        <f t="shared" ref="AB26:AB37" si="35">B26-D26-E26-F26-G26-X26</f>
        <v>0</v>
      </c>
      <c r="AC26" t="s">
        <v>154</v>
      </c>
    </row>
    <row r="27" spans="1:29">
      <c r="A27" s="72" t="s">
        <v>155</v>
      </c>
      <c r="B27" s="58">
        <f t="shared" si="25"/>
        <v>47830</v>
      </c>
      <c r="C27" s="73">
        <v>5000</v>
      </c>
      <c r="D27" s="58">
        <f t="shared" si="26"/>
        <v>800</v>
      </c>
      <c r="E27" s="58">
        <f t="shared" si="27"/>
        <v>203</v>
      </c>
      <c r="F27" s="58">
        <f t="shared" si="28"/>
        <v>50</v>
      </c>
      <c r="G27" s="58">
        <f t="shared" si="29"/>
        <v>500</v>
      </c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8">
        <f t="shared" si="30"/>
        <v>14349</v>
      </c>
      <c r="T27" s="58">
        <f>IF(SUM($B$26:B27)-SUM($C$26:S27)&lt;=0,0,SUM($B$26:B27)-SUM($C$26:S27))</f>
        <v>21928</v>
      </c>
      <c r="U27" s="138">
        <f t="shared" si="31"/>
        <v>1</v>
      </c>
      <c r="V27" s="75">
        <f t="shared" si="32"/>
        <v>657.84</v>
      </c>
      <c r="W27" s="75">
        <f>IF(ROUND(V27-SUM($X$26:X26),2)&lt;0,0,ROUND(V27-SUM($X$26:X26),2))</f>
        <v>657.84</v>
      </c>
      <c r="X27" s="76"/>
      <c r="Y27" s="77" t="b">
        <f t="shared" si="33"/>
        <v>0</v>
      </c>
      <c r="Z27" s="59"/>
      <c r="AA27" s="78">
        <f t="shared" si="34"/>
        <v>47830</v>
      </c>
      <c r="AB27" s="79">
        <f t="shared" si="35"/>
        <v>46277</v>
      </c>
      <c r="AC27" t="s">
        <v>155</v>
      </c>
    </row>
    <row r="28" spans="1:29">
      <c r="A28" s="72" t="s">
        <v>156</v>
      </c>
      <c r="B28" s="58">
        <f t="shared" si="25"/>
        <v>1553</v>
      </c>
      <c r="C28" s="73">
        <v>5000</v>
      </c>
      <c r="D28" s="58">
        <f t="shared" si="26"/>
        <v>800</v>
      </c>
      <c r="E28" s="58">
        <f t="shared" si="27"/>
        <v>203</v>
      </c>
      <c r="F28" s="58">
        <f t="shared" si="28"/>
        <v>50</v>
      </c>
      <c r="G28" s="58">
        <f t="shared" si="29"/>
        <v>500</v>
      </c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8">
        <f t="shared" si="30"/>
        <v>465.9</v>
      </c>
      <c r="T28" s="58">
        <f>IF(SUM($B$26:B28)-SUM($C$26:S28)&lt;=0,0,SUM($B$26:B28)-SUM($C$26:S28))</f>
        <v>16462.1</v>
      </c>
      <c r="U28" s="138">
        <f t="shared" si="31"/>
        <v>1</v>
      </c>
      <c r="V28" s="75">
        <f t="shared" si="32"/>
        <v>493.863</v>
      </c>
      <c r="W28" s="75">
        <f>IF(ROUND(V28-SUM($X$26:X27),2)&lt;0,0,ROUND(V28-SUM($X$26:X27),2))</f>
        <v>493.86</v>
      </c>
      <c r="X28" s="76"/>
      <c r="Y28" s="77" t="b">
        <f t="shared" si="33"/>
        <v>0</v>
      </c>
      <c r="Z28" s="59"/>
      <c r="AA28" s="78">
        <f t="shared" si="34"/>
        <v>0</v>
      </c>
      <c r="AB28" s="79">
        <f t="shared" si="35"/>
        <v>0</v>
      </c>
      <c r="AC28" t="s">
        <v>156</v>
      </c>
    </row>
    <row r="29" spans="1:29">
      <c r="A29" s="72" t="s">
        <v>157</v>
      </c>
      <c r="B29" s="58">
        <f t="shared" si="25"/>
        <v>1553</v>
      </c>
      <c r="C29" s="73">
        <v>5000</v>
      </c>
      <c r="D29" s="58">
        <f t="shared" si="26"/>
        <v>800</v>
      </c>
      <c r="E29" s="58">
        <f t="shared" si="27"/>
        <v>203</v>
      </c>
      <c r="F29" s="58">
        <f t="shared" si="28"/>
        <v>50</v>
      </c>
      <c r="G29" s="58">
        <f t="shared" si="29"/>
        <v>500</v>
      </c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8">
        <f t="shared" si="30"/>
        <v>465.9</v>
      </c>
      <c r="T29" s="58">
        <f>IF(SUM($B$26:B29)-SUM($C$26:S29)&lt;=0,0,SUM($B$26:B29)-SUM($C$26:S29))</f>
        <v>10996.2</v>
      </c>
      <c r="U29" s="138">
        <f t="shared" si="31"/>
        <v>1</v>
      </c>
      <c r="V29" s="75">
        <f t="shared" si="32"/>
        <v>329.886</v>
      </c>
      <c r="W29" s="75">
        <f>IF(ROUND(V29-SUM($X$26:X28),2)&lt;0,0,ROUND(V29-SUM($X$26:X28),2))</f>
        <v>329.89</v>
      </c>
      <c r="X29" s="76"/>
      <c r="Y29" s="77" t="b">
        <f t="shared" si="33"/>
        <v>0</v>
      </c>
      <c r="Z29" s="59"/>
      <c r="AA29" s="78">
        <f t="shared" si="34"/>
        <v>0</v>
      </c>
      <c r="AB29" s="79">
        <f t="shared" si="35"/>
        <v>0</v>
      </c>
      <c r="AC29" t="s">
        <v>157</v>
      </c>
    </row>
    <row r="30" spans="1:29">
      <c r="A30" s="72" t="s">
        <v>158</v>
      </c>
      <c r="B30" s="58">
        <f t="shared" si="25"/>
        <v>1553</v>
      </c>
      <c r="C30" s="73">
        <v>5000</v>
      </c>
      <c r="D30" s="58">
        <f t="shared" si="26"/>
        <v>800</v>
      </c>
      <c r="E30" s="58">
        <f t="shared" si="27"/>
        <v>203</v>
      </c>
      <c r="F30" s="58">
        <f t="shared" si="28"/>
        <v>50</v>
      </c>
      <c r="G30" s="58">
        <f t="shared" si="29"/>
        <v>500</v>
      </c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8">
        <f t="shared" si="30"/>
        <v>465.9</v>
      </c>
      <c r="T30" s="58">
        <f>IF(SUM($B$26:B30)-SUM($C$26:S30)&lt;=0,0,SUM($B$26:B30)-SUM($C$26:S30))</f>
        <v>5530.3</v>
      </c>
      <c r="U30" s="138">
        <f t="shared" si="31"/>
        <v>1</v>
      </c>
      <c r="V30" s="75">
        <f t="shared" si="32"/>
        <v>165.909</v>
      </c>
      <c r="W30" s="75">
        <f>IF(ROUND(V30-SUM($X$26:X29),2)&lt;0,0,ROUND(V30-SUM($X$26:X29),2))</f>
        <v>165.91</v>
      </c>
      <c r="X30" s="76"/>
      <c r="Y30" s="77" t="b">
        <f t="shared" si="33"/>
        <v>0</v>
      </c>
      <c r="Z30" s="59"/>
      <c r="AA30" s="78">
        <f t="shared" si="34"/>
        <v>0</v>
      </c>
      <c r="AB30" s="79">
        <f t="shared" si="35"/>
        <v>0</v>
      </c>
      <c r="AC30" t="s">
        <v>158</v>
      </c>
    </row>
    <row r="31" spans="1:29">
      <c r="A31" s="72" t="s">
        <v>159</v>
      </c>
      <c r="B31" s="58">
        <f t="shared" si="25"/>
        <v>1553</v>
      </c>
      <c r="C31" s="73">
        <v>5000</v>
      </c>
      <c r="D31" s="58">
        <f t="shared" si="26"/>
        <v>800</v>
      </c>
      <c r="E31" s="58">
        <f t="shared" si="27"/>
        <v>203</v>
      </c>
      <c r="F31" s="58">
        <f t="shared" si="28"/>
        <v>50</v>
      </c>
      <c r="G31" s="58">
        <f t="shared" si="29"/>
        <v>500</v>
      </c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8">
        <f t="shared" si="30"/>
        <v>465.9</v>
      </c>
      <c r="T31" s="58">
        <f>IF(SUM($B$26:B31)-SUM($C$26:S31)&lt;=0,0,SUM($B$26:B31)-SUM($C$26:S31))</f>
        <v>64.3999999999942</v>
      </c>
      <c r="U31" s="138">
        <f t="shared" si="31"/>
        <v>1</v>
      </c>
      <c r="V31" s="75">
        <f t="shared" si="32"/>
        <v>1.93199999999983</v>
      </c>
      <c r="W31" s="75">
        <f>IF(ROUND(V31-SUM($X$26:X30),2)&lt;0,0,ROUND(V31-SUM($X$26:X30),2))</f>
        <v>1.93</v>
      </c>
      <c r="X31" s="76"/>
      <c r="Y31" s="77" t="b">
        <f t="shared" si="33"/>
        <v>0</v>
      </c>
      <c r="Z31" s="59"/>
      <c r="AA31" s="78">
        <f t="shared" si="34"/>
        <v>0</v>
      </c>
      <c r="AB31" s="79">
        <f t="shared" si="35"/>
        <v>0</v>
      </c>
      <c r="AC31" t="s">
        <v>159</v>
      </c>
    </row>
    <row r="32" spans="1:29">
      <c r="A32" s="72" t="s">
        <v>160</v>
      </c>
      <c r="B32" s="58">
        <f t="shared" si="25"/>
        <v>1553</v>
      </c>
      <c r="C32" s="73">
        <v>5000</v>
      </c>
      <c r="D32" s="58">
        <f t="shared" si="26"/>
        <v>800</v>
      </c>
      <c r="E32" s="58">
        <f t="shared" si="27"/>
        <v>203</v>
      </c>
      <c r="F32" s="58">
        <f t="shared" si="28"/>
        <v>50</v>
      </c>
      <c r="G32" s="58">
        <f t="shared" si="29"/>
        <v>500</v>
      </c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8">
        <f t="shared" si="30"/>
        <v>465.9</v>
      </c>
      <c r="T32" s="58">
        <f>IF(SUM($B$26:B32)-SUM($C$26:S32)&lt;=0,0,SUM($B$26:B32)-SUM($C$26:S32))</f>
        <v>0</v>
      </c>
      <c r="U32" s="138" t="str">
        <f t="shared" si="31"/>
        <v/>
      </c>
      <c r="V32" s="75">
        <f t="shared" si="32"/>
        <v>0</v>
      </c>
      <c r="W32" s="75">
        <f>IF(ROUND(V32-SUM($X$26:X31),2)&lt;0,0,ROUND(V32-SUM($X$26:X31),2))</f>
        <v>0</v>
      </c>
      <c r="X32" s="76"/>
      <c r="Y32" s="77" t="str">
        <f t="shared" si="33"/>
        <v/>
      </c>
      <c r="Z32" s="59"/>
      <c r="AA32" s="78">
        <f t="shared" si="34"/>
        <v>0</v>
      </c>
      <c r="AB32" s="79">
        <f t="shared" si="35"/>
        <v>0</v>
      </c>
      <c r="AC32" t="s">
        <v>160</v>
      </c>
    </row>
    <row r="33" spans="1:29">
      <c r="A33" s="72" t="s">
        <v>161</v>
      </c>
      <c r="B33" s="58">
        <f t="shared" si="25"/>
        <v>1553</v>
      </c>
      <c r="C33" s="73">
        <v>5000</v>
      </c>
      <c r="D33" s="58">
        <f t="shared" si="26"/>
        <v>800</v>
      </c>
      <c r="E33" s="58">
        <f t="shared" si="27"/>
        <v>203</v>
      </c>
      <c r="F33" s="58">
        <f t="shared" si="28"/>
        <v>50</v>
      </c>
      <c r="G33" s="58">
        <f t="shared" si="29"/>
        <v>500</v>
      </c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8">
        <f t="shared" si="30"/>
        <v>465.9</v>
      </c>
      <c r="T33" s="58">
        <f>IF(SUM($B$26:B33)-SUM($C$26:S33)&lt;=0,0,SUM($B$26:B33)-SUM($C$26:S33))</f>
        <v>0</v>
      </c>
      <c r="U33" s="138" t="str">
        <f t="shared" si="31"/>
        <v/>
      </c>
      <c r="V33" s="75">
        <f t="shared" si="32"/>
        <v>0</v>
      </c>
      <c r="W33" s="75">
        <f>IF(ROUND(V33-SUM($X$26:X32),2)&lt;0,0,ROUND(V33-SUM($X$26:X32),2))</f>
        <v>0</v>
      </c>
      <c r="X33" s="76"/>
      <c r="Y33" s="77" t="str">
        <f t="shared" si="33"/>
        <v/>
      </c>
      <c r="Z33" s="59"/>
      <c r="AA33" s="78">
        <f t="shared" si="34"/>
        <v>0</v>
      </c>
      <c r="AB33" s="79">
        <f t="shared" si="35"/>
        <v>0</v>
      </c>
      <c r="AC33" t="s">
        <v>161</v>
      </c>
    </row>
    <row r="34" spans="1:29">
      <c r="A34" s="72" t="s">
        <v>162</v>
      </c>
      <c r="B34" s="58">
        <f t="shared" si="25"/>
        <v>1553</v>
      </c>
      <c r="C34" s="73">
        <v>5000</v>
      </c>
      <c r="D34" s="58">
        <f t="shared" si="26"/>
        <v>800</v>
      </c>
      <c r="E34" s="58">
        <f t="shared" si="27"/>
        <v>203</v>
      </c>
      <c r="F34" s="58">
        <f t="shared" si="28"/>
        <v>50</v>
      </c>
      <c r="G34" s="58">
        <f t="shared" si="29"/>
        <v>500</v>
      </c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8">
        <f t="shared" si="30"/>
        <v>465.9</v>
      </c>
      <c r="T34" s="58">
        <f>IF(SUM($B$26:B34)-SUM($C$26:S34)&lt;=0,0,SUM($B$26:B34)-SUM($C$26:S34))</f>
        <v>0</v>
      </c>
      <c r="U34" s="138" t="str">
        <f t="shared" si="31"/>
        <v/>
      </c>
      <c r="V34" s="75">
        <f t="shared" si="32"/>
        <v>0</v>
      </c>
      <c r="W34" s="75">
        <f>IF(ROUND(V34-SUM($X$26:X33),2)&lt;0,0,ROUND(V34-SUM($X$26:X33),2))</f>
        <v>0</v>
      </c>
      <c r="X34" s="76"/>
      <c r="Y34" s="77" t="str">
        <f t="shared" si="33"/>
        <v/>
      </c>
      <c r="Z34" s="59"/>
      <c r="AA34" s="78">
        <f t="shared" si="34"/>
        <v>0</v>
      </c>
      <c r="AB34" s="79">
        <f t="shared" si="35"/>
        <v>0</v>
      </c>
      <c r="AC34" t="s">
        <v>162</v>
      </c>
    </row>
    <row r="35" spans="1:29">
      <c r="A35" s="72" t="s">
        <v>163</v>
      </c>
      <c r="B35" s="58">
        <f t="shared" si="25"/>
        <v>1553</v>
      </c>
      <c r="C35" s="73">
        <v>5000</v>
      </c>
      <c r="D35" s="58">
        <f t="shared" si="26"/>
        <v>800</v>
      </c>
      <c r="E35" s="58">
        <f t="shared" si="27"/>
        <v>203</v>
      </c>
      <c r="F35" s="58">
        <f t="shared" si="28"/>
        <v>50</v>
      </c>
      <c r="G35" s="58">
        <f t="shared" si="29"/>
        <v>500</v>
      </c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8">
        <f t="shared" si="30"/>
        <v>465.9</v>
      </c>
      <c r="T35" s="58">
        <f>IF(SUM($B$26:B35)-SUM($C$26:S35)&lt;=0,0,SUM($B$26:B35)-SUM($C$26:S35))</f>
        <v>0</v>
      </c>
      <c r="U35" s="138" t="str">
        <f t="shared" si="31"/>
        <v/>
      </c>
      <c r="V35" s="75">
        <f t="shared" si="32"/>
        <v>0</v>
      </c>
      <c r="W35" s="75">
        <f>IF(ROUND(V35-SUM($X$26:X34),2)&lt;0,0,ROUND(V35-SUM($X$26:X34),2))</f>
        <v>0</v>
      </c>
      <c r="X35" s="76"/>
      <c r="Y35" s="77" t="str">
        <f t="shared" si="33"/>
        <v/>
      </c>
      <c r="Z35" s="59"/>
      <c r="AA35" s="78">
        <f t="shared" si="34"/>
        <v>0</v>
      </c>
      <c r="AB35" s="79">
        <f t="shared" si="35"/>
        <v>0</v>
      </c>
      <c r="AC35" t="s">
        <v>163</v>
      </c>
    </row>
    <row r="36" spans="1:29">
      <c r="A36" s="72" t="s">
        <v>164</v>
      </c>
      <c r="B36" s="58">
        <f t="shared" si="25"/>
        <v>1553</v>
      </c>
      <c r="C36" s="73">
        <v>5000</v>
      </c>
      <c r="D36" s="58">
        <f t="shared" si="26"/>
        <v>800</v>
      </c>
      <c r="E36" s="58">
        <f t="shared" si="27"/>
        <v>203</v>
      </c>
      <c r="F36" s="58">
        <f t="shared" si="28"/>
        <v>50</v>
      </c>
      <c r="G36" s="58">
        <f t="shared" si="29"/>
        <v>500</v>
      </c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  <c r="S36" s="58">
        <f t="shared" si="30"/>
        <v>465.9</v>
      </c>
      <c r="T36" s="58">
        <f>IF(SUM($B$26:B36)-SUM($C$26:S36)&lt;=0,0,SUM($B$26:B36)-SUM($C$26:S36))</f>
        <v>0</v>
      </c>
      <c r="U36" s="138" t="str">
        <f t="shared" si="31"/>
        <v/>
      </c>
      <c r="V36" s="75">
        <f t="shared" si="32"/>
        <v>0</v>
      </c>
      <c r="W36" s="75">
        <f>IF(ROUND(V36-SUM($X$26:X35),2)&lt;0,0,ROUND(V36-SUM($X$26:X35),2))</f>
        <v>0</v>
      </c>
      <c r="X36" s="76"/>
      <c r="Y36" s="77" t="str">
        <f t="shared" si="33"/>
        <v/>
      </c>
      <c r="Z36" s="59"/>
      <c r="AA36" s="78">
        <f t="shared" si="34"/>
        <v>0</v>
      </c>
      <c r="AB36" s="79">
        <f t="shared" si="35"/>
        <v>0</v>
      </c>
      <c r="AC36" t="s">
        <v>164</v>
      </c>
    </row>
    <row r="37" spans="1:29">
      <c r="A37" s="72" t="s">
        <v>165</v>
      </c>
      <c r="B37" s="58">
        <f t="shared" si="25"/>
        <v>1553</v>
      </c>
      <c r="C37" s="73">
        <v>5000</v>
      </c>
      <c r="D37" s="58">
        <f t="shared" si="26"/>
        <v>800</v>
      </c>
      <c r="E37" s="58">
        <f t="shared" si="27"/>
        <v>203</v>
      </c>
      <c r="F37" s="58">
        <f t="shared" si="28"/>
        <v>50</v>
      </c>
      <c r="G37" s="58">
        <f t="shared" si="29"/>
        <v>500</v>
      </c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  <c r="S37" s="58">
        <f t="shared" si="30"/>
        <v>465.9</v>
      </c>
      <c r="T37" s="58">
        <f>IF(SUM($B$26:B37)-SUM($C$26:S37)&lt;=0,0,SUM($B$26:B37)-SUM($C$26:S37))</f>
        <v>0</v>
      </c>
      <c r="U37" s="138" t="str">
        <f t="shared" si="31"/>
        <v/>
      </c>
      <c r="V37" s="75">
        <f t="shared" si="32"/>
        <v>0</v>
      </c>
      <c r="W37" s="75">
        <f>IF(ROUND(V37-SUM($X$26:X36),2)&lt;0,0,ROUND(V37-SUM($X$26:X36),2))</f>
        <v>0</v>
      </c>
      <c r="X37" s="76"/>
      <c r="Y37" s="77" t="str">
        <f t="shared" si="33"/>
        <v/>
      </c>
      <c r="Z37" s="59"/>
      <c r="AA37" s="78">
        <f t="shared" si="34"/>
        <v>0</v>
      </c>
      <c r="AB37" s="79">
        <f t="shared" si="35"/>
        <v>0</v>
      </c>
      <c r="AC37" t="s">
        <v>165</v>
      </c>
    </row>
    <row r="38" spans="1:29">
      <c r="A38" s="72" t="s">
        <v>103</v>
      </c>
      <c r="B38" s="58">
        <f>SUM(B26:B37)+B39</f>
        <v>63360</v>
      </c>
      <c r="C38" s="58">
        <f t="shared" ref="C38:S38" si="36">SUM(C26:C37)</f>
        <v>60000</v>
      </c>
      <c r="D38" s="58">
        <f t="shared" si="36"/>
        <v>8800</v>
      </c>
      <c r="E38" s="58">
        <f t="shared" si="36"/>
        <v>2233</v>
      </c>
      <c r="F38" s="58">
        <f t="shared" si="36"/>
        <v>550</v>
      </c>
      <c r="G38" s="58">
        <f t="shared" si="36"/>
        <v>5500</v>
      </c>
      <c r="H38" s="58">
        <f t="shared" si="36"/>
        <v>0</v>
      </c>
      <c r="I38" s="58">
        <f t="shared" si="36"/>
        <v>0</v>
      </c>
      <c r="J38" s="58">
        <f t="shared" si="36"/>
        <v>0</v>
      </c>
      <c r="K38" s="58">
        <f t="shared" si="36"/>
        <v>0</v>
      </c>
      <c r="L38" s="58">
        <f t="shared" si="36"/>
        <v>0</v>
      </c>
      <c r="M38" s="58">
        <f t="shared" si="36"/>
        <v>0</v>
      </c>
      <c r="N38" s="58">
        <f t="shared" si="36"/>
        <v>0</v>
      </c>
      <c r="O38" s="58">
        <f t="shared" si="36"/>
        <v>0</v>
      </c>
      <c r="P38" s="58">
        <f t="shared" si="36"/>
        <v>0</v>
      </c>
      <c r="Q38" s="58">
        <f t="shared" si="36"/>
        <v>0</v>
      </c>
      <c r="R38" s="58">
        <f t="shared" si="36"/>
        <v>0</v>
      </c>
      <c r="S38" s="58">
        <f t="shared" si="36"/>
        <v>19008</v>
      </c>
      <c r="T38" s="58"/>
      <c r="U38" s="103"/>
      <c r="V38" s="58">
        <f t="shared" ref="V38:AB38" si="37">SUM(V26:V37)</f>
        <v>1649.43</v>
      </c>
      <c r="W38" s="58">
        <f t="shared" si="37"/>
        <v>1649.43</v>
      </c>
      <c r="X38" s="58">
        <f>SUM(X26:X37)+X39</f>
        <v>0</v>
      </c>
      <c r="Y38" s="77" t="b">
        <f t="shared" si="33"/>
        <v>0</v>
      </c>
      <c r="Z38" s="81"/>
      <c r="AA38" s="82">
        <f t="shared" si="37"/>
        <v>47830</v>
      </c>
      <c r="AB38" s="79">
        <f t="shared" si="37"/>
        <v>46277</v>
      </c>
    </row>
    <row r="39" spans="1:29">
      <c r="A39" s="72" t="s">
        <v>193</v>
      </c>
      <c r="B39" s="73"/>
      <c r="C39" s="83"/>
      <c r="D39" s="84"/>
      <c r="E39" s="84"/>
      <c r="F39" s="84"/>
      <c r="G39" s="84"/>
      <c r="H39" s="84"/>
      <c r="I39" s="84" t="b">
        <f>I40=T22</f>
        <v>0</v>
      </c>
      <c r="J39" s="84" t="b">
        <f>J40=(X38+X39)</f>
        <v>0</v>
      </c>
      <c r="K39" s="84"/>
      <c r="L39" s="84"/>
      <c r="M39" s="84"/>
      <c r="N39" s="84"/>
      <c r="O39" s="84"/>
      <c r="P39" s="84"/>
      <c r="Q39" s="84"/>
      <c r="R39" s="84"/>
      <c r="S39" s="84"/>
      <c r="T39" s="84"/>
      <c r="X39" s="85"/>
    </row>
    <row r="40" s="29" customFormat="1" spans="1:29">
      <c r="A40" s="86" t="s">
        <v>194</v>
      </c>
      <c r="B40" s="73">
        <f>G40-SUM(R10:R21)-K40</f>
        <v>16130</v>
      </c>
      <c r="C40" s="83"/>
      <c r="D40" s="83"/>
      <c r="E40" s="83"/>
      <c r="F40" s="87">
        <f t="shared" ref="F40:L40" si="38">SUM(F44:F1000)</f>
        <v>60000</v>
      </c>
      <c r="G40" s="87">
        <f t="shared" si="38"/>
        <v>51000</v>
      </c>
      <c r="H40" s="87">
        <f t="shared" si="38"/>
        <v>1000</v>
      </c>
      <c r="I40" s="87">
        <f t="shared" si="38"/>
        <v>4723</v>
      </c>
      <c r="J40" s="87">
        <f t="shared" si="38"/>
        <v>657.84</v>
      </c>
      <c r="K40" s="87">
        <f t="shared" si="38"/>
        <v>0</v>
      </c>
      <c r="L40" s="87">
        <f t="shared" si="38"/>
        <v>0</v>
      </c>
      <c r="M40" s="83">
        <f>G40-H40-I40-J40-K40-L40</f>
        <v>44619.16</v>
      </c>
      <c r="N40" s="83"/>
      <c r="O40" s="83"/>
      <c r="P40" s="83"/>
      <c r="Q40" s="83"/>
      <c r="R40" s="83"/>
      <c r="S40" s="83"/>
      <c r="T40" s="83"/>
      <c r="W40" s="88" t="s">
        <v>195</v>
      </c>
      <c r="X40" s="89">
        <f>IF((B38-B39)=0,0,V37/(B38-B39))</f>
        <v>0</v>
      </c>
      <c r="Z40" s="90"/>
    </row>
    <row r="41" spans="1:29">
      <c r="A41" s="41" t="s">
        <v>196</v>
      </c>
      <c r="B41" s="41"/>
      <c r="C41" s="41"/>
      <c r="D41" s="41"/>
      <c r="E41" s="41"/>
      <c r="F41" s="41"/>
      <c r="G41" s="41"/>
      <c r="H41" s="41"/>
      <c r="I41" s="41"/>
      <c r="J41" s="91" t="s">
        <v>197</v>
      </c>
      <c r="K41" s="92">
        <v>0.85</v>
      </c>
      <c r="L41" s="93" t="s">
        <v>198</v>
      </c>
      <c r="M41" s="86">
        <f>SUMIF(档案费管理台账!$E$4:$E$1000,G1,档案费管理台账!$H$4:$H$1000)</f>
        <v>1000</v>
      </c>
      <c r="N41" s="84" t="b">
        <f>M41=SUM(H43:H1000)</f>
        <v>1</v>
      </c>
      <c r="O41" s="84"/>
      <c r="P41" s="84"/>
      <c r="Q41" s="84"/>
      <c r="R41" s="84"/>
      <c r="S41" s="84"/>
      <c r="T41" s="84"/>
    </row>
    <row r="42" s="27" customFormat="1" spans="1:29">
      <c r="A42" s="63" t="s">
        <v>4</v>
      </c>
      <c r="B42" s="67" t="s">
        <v>124</v>
      </c>
      <c r="C42" s="67" t="s">
        <v>199</v>
      </c>
      <c r="D42" s="63" t="s">
        <v>200</v>
      </c>
      <c r="E42" s="63" t="s">
        <v>7</v>
      </c>
      <c r="F42" s="63" t="s">
        <v>201</v>
      </c>
      <c r="G42" s="63" t="s">
        <v>202</v>
      </c>
      <c r="H42" s="63" t="s">
        <v>11</v>
      </c>
      <c r="I42" s="63" t="s">
        <v>203</v>
      </c>
      <c r="J42" s="63" t="s">
        <v>204</v>
      </c>
      <c r="K42" s="63" t="s">
        <v>205</v>
      </c>
      <c r="L42" s="63" t="s">
        <v>206</v>
      </c>
      <c r="M42" s="63" t="s">
        <v>207</v>
      </c>
      <c r="N42" s="94" t="s">
        <v>77</v>
      </c>
      <c r="O42" s="95"/>
      <c r="P42" s="95"/>
      <c r="Q42" s="95"/>
      <c r="R42" s="95"/>
      <c r="S42" s="95"/>
      <c r="T42" s="95"/>
      <c r="U42" s="95"/>
      <c r="V42" s="95"/>
      <c r="W42" s="96"/>
      <c r="Z42" s="48"/>
      <c r="AB42" s="47"/>
    </row>
    <row r="43" spans="1:29">
      <c r="A43" s="97">
        <f t="shared" ref="A43:A106" si="39">IF(D43="","",ROW()-42)</f>
        <v>1</v>
      </c>
      <c r="B43" s="98"/>
      <c r="C43" s="99">
        <v>45658</v>
      </c>
      <c r="D43" s="100" t="s">
        <v>208</v>
      </c>
      <c r="E43" s="100"/>
      <c r="F43" s="57"/>
      <c r="G43" s="58"/>
      <c r="H43" s="58"/>
      <c r="I43" s="57"/>
      <c r="J43" s="57"/>
      <c r="K43" s="57"/>
      <c r="L43" s="57"/>
      <c r="M43" s="101"/>
      <c r="N43" s="102"/>
      <c r="O43" s="84"/>
      <c r="P43" s="84"/>
      <c r="Q43" s="84"/>
      <c r="R43" s="84"/>
      <c r="S43" s="84"/>
      <c r="T43" s="84"/>
      <c r="U43" s="84"/>
      <c r="V43" s="84"/>
      <c r="W43" s="83"/>
    </row>
    <row r="44" spans="1:29">
      <c r="A44" s="97">
        <f t="shared" si="39"/>
        <v>2</v>
      </c>
      <c r="B44" s="98" t="str">
        <f t="shared" ref="B44:B107" si="40">IF(C44="","",MONTH(C44)&amp;"月")</f>
        <v>2月</v>
      </c>
      <c r="C44" s="99">
        <v>45707</v>
      </c>
      <c r="D44" s="100" t="s">
        <v>28</v>
      </c>
      <c r="E44" s="100" t="s">
        <v>72</v>
      </c>
      <c r="F44" s="57">
        <v>60000</v>
      </c>
      <c r="G44" s="58">
        <f t="shared" ref="G44:G107" si="41">IF(F44="",0,F44*$K$41)</f>
        <v>51000</v>
      </c>
      <c r="H44" s="58">
        <f>IF(E44="",0,IFERROR(VLOOKUP(E44,档案费管理台账!$D$4:$H$1000,5,0),0))</f>
        <v>1000</v>
      </c>
      <c r="I44" s="57"/>
      <c r="J44" s="57"/>
      <c r="K44" s="57"/>
      <c r="L44" s="57"/>
      <c r="M44" s="58">
        <f t="shared" ref="M44:M107" si="42">IF(C44="","",ROUND(M43+G44-I44-J44-K44-L44-H44,2))</f>
        <v>50000</v>
      </c>
      <c r="N44" s="102"/>
      <c r="O44" s="84"/>
      <c r="P44" s="84"/>
      <c r="Q44" s="84"/>
      <c r="R44" s="84"/>
      <c r="S44" s="84"/>
      <c r="T44" s="84"/>
      <c r="U44" s="84"/>
      <c r="V44" s="84"/>
      <c r="W44" s="83"/>
    </row>
    <row r="45" spans="1:29">
      <c r="A45" s="97">
        <f t="shared" si="39"/>
        <v>3</v>
      </c>
      <c r="B45" s="98" t="str">
        <f t="shared" si="40"/>
        <v>2月</v>
      </c>
      <c r="C45" s="99">
        <v>45707</v>
      </c>
      <c r="D45" s="100" t="s">
        <v>214</v>
      </c>
      <c r="E45" s="100"/>
      <c r="F45" s="57"/>
      <c r="G45" s="58">
        <f t="shared" si="41"/>
        <v>0</v>
      </c>
      <c r="H45" s="58">
        <f>IF(E45="",0,IFERROR(VLOOKUP(E45,档案费管理台账!$D$4:$H$1000,5,0),0))</f>
        <v>0</v>
      </c>
      <c r="I45" s="57">
        <v>4723</v>
      </c>
      <c r="J45" s="57"/>
      <c r="K45" s="57"/>
      <c r="L45" s="57"/>
      <c r="M45" s="58">
        <f t="shared" si="42"/>
        <v>45277</v>
      </c>
      <c r="N45" s="102"/>
      <c r="O45" s="84"/>
      <c r="P45" s="84"/>
      <c r="Q45" s="84"/>
      <c r="R45" s="84"/>
      <c r="S45" s="84"/>
      <c r="T45" s="84"/>
      <c r="U45" s="84"/>
      <c r="V45" s="84"/>
      <c r="W45" s="83"/>
    </row>
    <row r="46" spans="1:29">
      <c r="A46" s="97">
        <f t="shared" si="39"/>
        <v>4</v>
      </c>
      <c r="B46" s="98" t="str">
        <f t="shared" si="40"/>
        <v>2月</v>
      </c>
      <c r="C46" s="99">
        <v>45707</v>
      </c>
      <c r="D46" s="100" t="s">
        <v>215</v>
      </c>
      <c r="E46" s="100"/>
      <c r="F46" s="57"/>
      <c r="G46" s="58">
        <f t="shared" si="41"/>
        <v>0</v>
      </c>
      <c r="H46" s="58">
        <f>IF(E46="",0,IFERROR(VLOOKUP(E46,档案费管理台账!$D$4:$H$1000,5,0),0))</f>
        <v>0</v>
      </c>
      <c r="I46" s="57"/>
      <c r="J46" s="57">
        <v>657.84</v>
      </c>
      <c r="K46" s="57"/>
      <c r="L46" s="57"/>
      <c r="M46" s="58">
        <f t="shared" si="42"/>
        <v>44619.16</v>
      </c>
      <c r="N46" s="102"/>
      <c r="O46" s="84"/>
      <c r="P46" s="84"/>
      <c r="Q46" s="84"/>
      <c r="R46" s="84"/>
      <c r="S46" s="84"/>
      <c r="T46" s="84"/>
      <c r="U46" s="84"/>
      <c r="V46" s="84"/>
      <c r="W46" s="83"/>
    </row>
    <row r="47" spans="1:29">
      <c r="A47" s="97" t="str">
        <f t="shared" si="39"/>
        <v/>
      </c>
      <c r="B47" s="98" t="str">
        <f t="shared" si="40"/>
        <v/>
      </c>
      <c r="C47" s="99"/>
      <c r="D47" s="100"/>
      <c r="E47" s="100"/>
      <c r="F47" s="57"/>
      <c r="G47" s="58">
        <f t="shared" si="41"/>
        <v>0</v>
      </c>
      <c r="H47" s="58">
        <f>IF(E47="",0,IFERROR(VLOOKUP(E47,档案费管理台账!$D$4:$H$1000,5,0),0))</f>
        <v>0</v>
      </c>
      <c r="I47" s="57"/>
      <c r="J47" s="57"/>
      <c r="K47" s="57"/>
      <c r="L47" s="57"/>
      <c r="M47" s="58" t="str">
        <f t="shared" si="42"/>
        <v/>
      </c>
      <c r="N47" s="102"/>
      <c r="O47" s="84"/>
      <c r="P47" s="84"/>
      <c r="Q47" s="84"/>
      <c r="R47" s="84"/>
      <c r="S47" s="84"/>
      <c r="T47" s="84"/>
      <c r="U47" s="84"/>
      <c r="V47" s="84"/>
      <c r="W47" s="83"/>
    </row>
    <row r="48" spans="1:29">
      <c r="A48" s="97" t="str">
        <f t="shared" si="39"/>
        <v/>
      </c>
      <c r="B48" s="98" t="str">
        <f t="shared" si="40"/>
        <v/>
      </c>
      <c r="C48" s="99"/>
      <c r="D48" s="100"/>
      <c r="E48" s="100"/>
      <c r="F48" s="57"/>
      <c r="G48" s="58">
        <f t="shared" si="41"/>
        <v>0</v>
      </c>
      <c r="H48" s="58">
        <f>IF(E48="",0,IFERROR(VLOOKUP(E48,档案费管理台账!$D$4:$H$1000,5,0),0))</f>
        <v>0</v>
      </c>
      <c r="I48" s="57"/>
      <c r="J48" s="57"/>
      <c r="K48" s="57"/>
      <c r="L48" s="57"/>
      <c r="M48" s="58" t="str">
        <f t="shared" si="42"/>
        <v/>
      </c>
      <c r="N48" s="102"/>
      <c r="O48" s="84"/>
      <c r="P48" s="84"/>
      <c r="Q48" s="84"/>
      <c r="R48" s="84"/>
      <c r="S48" s="84"/>
      <c r="T48" s="84"/>
      <c r="U48" s="84"/>
      <c r="V48" s="84"/>
      <c r="W48" s="83"/>
    </row>
    <row r="49" spans="1:23">
      <c r="A49" s="97" t="str">
        <f t="shared" si="39"/>
        <v/>
      </c>
      <c r="B49" s="98" t="str">
        <f t="shared" si="40"/>
        <v/>
      </c>
      <c r="C49" s="99"/>
      <c r="D49" s="100"/>
      <c r="E49" s="100"/>
      <c r="F49" s="57"/>
      <c r="G49" s="58">
        <f t="shared" si="41"/>
        <v>0</v>
      </c>
      <c r="H49" s="58">
        <f>IF(E49="",0,IFERROR(VLOOKUP(E49,档案费管理台账!$D$4:$H$1000,5,0),0))</f>
        <v>0</v>
      </c>
      <c r="I49" s="57"/>
      <c r="J49" s="57"/>
      <c r="K49" s="57"/>
      <c r="L49" s="57"/>
      <c r="M49" s="58" t="str">
        <f t="shared" si="42"/>
        <v/>
      </c>
      <c r="N49" s="102"/>
      <c r="O49" s="84"/>
      <c r="P49" s="84"/>
      <c r="Q49" s="84"/>
      <c r="R49" s="84"/>
      <c r="S49" s="84"/>
      <c r="T49" s="84"/>
      <c r="U49" s="84"/>
      <c r="V49" s="84"/>
      <c r="W49" s="83"/>
    </row>
    <row r="50" spans="1:23">
      <c r="A50" s="97" t="str">
        <f t="shared" si="39"/>
        <v/>
      </c>
      <c r="B50" s="98" t="str">
        <f t="shared" si="40"/>
        <v/>
      </c>
      <c r="C50" s="99"/>
      <c r="D50" s="100"/>
      <c r="E50" s="100"/>
      <c r="F50" s="57"/>
      <c r="G50" s="58">
        <f t="shared" si="41"/>
        <v>0</v>
      </c>
      <c r="H50" s="58">
        <f>IF(E50="",0,IFERROR(VLOOKUP(E50,档案费管理台账!$D$4:$H$1000,5,0),0))</f>
        <v>0</v>
      </c>
      <c r="I50" s="57"/>
      <c r="J50" s="57"/>
      <c r="K50" s="57"/>
      <c r="L50" s="57"/>
      <c r="M50" s="58" t="str">
        <f t="shared" si="42"/>
        <v/>
      </c>
      <c r="N50" s="102"/>
      <c r="O50" s="84"/>
      <c r="P50" s="84"/>
      <c r="Q50" s="84"/>
      <c r="R50" s="84"/>
      <c r="S50" s="84"/>
      <c r="T50" s="84"/>
      <c r="U50" s="84"/>
      <c r="V50" s="84"/>
      <c r="W50" s="83"/>
    </row>
    <row r="51" spans="1:23">
      <c r="A51" s="97" t="str">
        <f t="shared" si="39"/>
        <v/>
      </c>
      <c r="B51" s="98" t="str">
        <f t="shared" si="40"/>
        <v/>
      </c>
      <c r="C51" s="99"/>
      <c r="D51" s="100"/>
      <c r="E51" s="100"/>
      <c r="F51" s="57"/>
      <c r="G51" s="58">
        <f t="shared" si="41"/>
        <v>0</v>
      </c>
      <c r="H51" s="58">
        <f>IF(E51="",0,IFERROR(VLOOKUP(E51,档案费管理台账!$D$4:$H$1000,5,0),0))</f>
        <v>0</v>
      </c>
      <c r="I51" s="57"/>
      <c r="J51" s="57"/>
      <c r="K51" s="57"/>
      <c r="L51" s="57"/>
      <c r="M51" s="58" t="str">
        <f t="shared" si="42"/>
        <v/>
      </c>
      <c r="N51" s="102"/>
      <c r="O51" s="84"/>
      <c r="P51" s="84"/>
      <c r="Q51" s="84"/>
      <c r="R51" s="84"/>
      <c r="S51" s="84"/>
      <c r="T51" s="84"/>
      <c r="U51" s="84"/>
      <c r="V51" s="84"/>
      <c r="W51" s="83"/>
    </row>
    <row r="52" spans="1:23">
      <c r="A52" s="97" t="str">
        <f t="shared" si="39"/>
        <v/>
      </c>
      <c r="B52" s="98" t="str">
        <f t="shared" si="40"/>
        <v/>
      </c>
      <c r="C52" s="99"/>
      <c r="D52" s="100"/>
      <c r="E52" s="100"/>
      <c r="F52" s="57"/>
      <c r="G52" s="58">
        <f t="shared" si="41"/>
        <v>0</v>
      </c>
      <c r="H52" s="58">
        <f>IF(E52="",0,IFERROR(VLOOKUP(E52,档案费管理台账!$D$4:$H$1000,5,0),0))</f>
        <v>0</v>
      </c>
      <c r="I52" s="57"/>
      <c r="J52" s="57"/>
      <c r="K52" s="57"/>
      <c r="L52" s="57"/>
      <c r="M52" s="58" t="str">
        <f t="shared" si="42"/>
        <v/>
      </c>
      <c r="N52" s="102"/>
    </row>
    <row r="53" spans="1:23">
      <c r="A53" s="97" t="str">
        <f t="shared" si="39"/>
        <v/>
      </c>
      <c r="B53" s="98" t="str">
        <f t="shared" si="40"/>
        <v/>
      </c>
      <c r="C53" s="99"/>
      <c r="D53" s="100"/>
      <c r="E53" s="100"/>
      <c r="F53" s="57"/>
      <c r="G53" s="58">
        <f t="shared" si="41"/>
        <v>0</v>
      </c>
      <c r="H53" s="58">
        <f>IF(E53="",0,IFERROR(VLOOKUP(E53,档案费管理台账!$D$4:$H$1000,5,0),0))</f>
        <v>0</v>
      </c>
      <c r="I53" s="57"/>
      <c r="J53" s="57"/>
      <c r="K53" s="57"/>
      <c r="L53" s="57"/>
      <c r="M53" s="58" t="str">
        <f t="shared" si="42"/>
        <v/>
      </c>
      <c r="N53" s="102"/>
    </row>
    <row r="54" spans="1:23">
      <c r="A54" s="97" t="str">
        <f t="shared" si="39"/>
        <v/>
      </c>
      <c r="B54" s="98" t="str">
        <f t="shared" si="40"/>
        <v/>
      </c>
      <c r="C54" s="99"/>
      <c r="D54" s="100"/>
      <c r="E54" s="100"/>
      <c r="F54" s="57"/>
      <c r="G54" s="58">
        <f t="shared" si="41"/>
        <v>0</v>
      </c>
      <c r="H54" s="58">
        <f>IF(E54="",0,IFERROR(VLOOKUP(E54,档案费管理台账!$D$4:$H$1000,5,0),0))</f>
        <v>0</v>
      </c>
      <c r="I54" s="57"/>
      <c r="J54" s="57"/>
      <c r="K54" s="57"/>
      <c r="L54" s="57"/>
      <c r="M54" s="58" t="str">
        <f t="shared" si="42"/>
        <v/>
      </c>
      <c r="N54" s="102"/>
    </row>
    <row r="55" spans="1:23">
      <c r="A55" s="97" t="str">
        <f t="shared" si="39"/>
        <v/>
      </c>
      <c r="B55" s="98" t="str">
        <f t="shared" si="40"/>
        <v/>
      </c>
      <c r="C55" s="99"/>
      <c r="D55" s="100"/>
      <c r="E55" s="100"/>
      <c r="F55" s="57"/>
      <c r="G55" s="58">
        <f t="shared" si="41"/>
        <v>0</v>
      </c>
      <c r="H55" s="58">
        <f>IF(E55="",0,IFERROR(VLOOKUP(E55,档案费管理台账!$D$4:$H$1000,5,0),0))</f>
        <v>0</v>
      </c>
      <c r="I55" s="57"/>
      <c r="J55" s="57"/>
      <c r="K55" s="57"/>
      <c r="L55" s="57"/>
      <c r="M55" s="58" t="str">
        <f t="shared" si="42"/>
        <v/>
      </c>
      <c r="N55" s="102"/>
    </row>
    <row r="56" spans="1:23">
      <c r="A56" s="97" t="str">
        <f t="shared" si="39"/>
        <v/>
      </c>
      <c r="B56" s="98" t="str">
        <f t="shared" si="40"/>
        <v/>
      </c>
      <c r="C56" s="99"/>
      <c r="D56" s="100"/>
      <c r="E56" s="100"/>
      <c r="F56" s="57"/>
      <c r="G56" s="58">
        <f t="shared" si="41"/>
        <v>0</v>
      </c>
      <c r="H56" s="58">
        <f>IF(E56="",0,IFERROR(VLOOKUP(E56,档案费管理台账!$D$4:$H$1000,5,0),0))</f>
        <v>0</v>
      </c>
      <c r="I56" s="57"/>
      <c r="J56" s="57"/>
      <c r="K56" s="57"/>
      <c r="L56" s="57"/>
      <c r="M56" s="58" t="str">
        <f t="shared" si="42"/>
        <v/>
      </c>
      <c r="N56" s="102"/>
    </row>
    <row r="57" spans="1:23">
      <c r="A57" s="97" t="str">
        <f t="shared" si="39"/>
        <v/>
      </c>
      <c r="B57" s="98" t="str">
        <f t="shared" si="40"/>
        <v/>
      </c>
      <c r="C57" s="99"/>
      <c r="D57" s="100"/>
      <c r="E57" s="100"/>
      <c r="F57" s="57"/>
      <c r="G57" s="58">
        <f t="shared" si="41"/>
        <v>0</v>
      </c>
      <c r="H57" s="58">
        <f>IF(E57="",0,IFERROR(VLOOKUP(E57,档案费管理台账!$D$4:$H$1000,5,0),0))</f>
        <v>0</v>
      </c>
      <c r="I57" s="57"/>
      <c r="J57" s="57"/>
      <c r="K57" s="57"/>
      <c r="L57" s="57"/>
      <c r="M57" s="58" t="str">
        <f t="shared" si="42"/>
        <v/>
      </c>
      <c r="N57" s="102"/>
    </row>
    <row r="58" spans="1:23">
      <c r="A58" s="97" t="str">
        <f t="shared" si="39"/>
        <v/>
      </c>
      <c r="B58" s="98" t="str">
        <f t="shared" si="40"/>
        <v/>
      </c>
      <c r="C58" s="99"/>
      <c r="D58" s="100"/>
      <c r="E58" s="100"/>
      <c r="F58" s="57"/>
      <c r="G58" s="58">
        <f t="shared" si="41"/>
        <v>0</v>
      </c>
      <c r="H58" s="58">
        <f>IF(E58="",0,IFERROR(VLOOKUP(E58,档案费管理台账!$D$4:$H$1000,5,0),0))</f>
        <v>0</v>
      </c>
      <c r="I58" s="57"/>
      <c r="J58" s="57"/>
      <c r="K58" s="57"/>
      <c r="L58" s="57"/>
      <c r="M58" s="58" t="str">
        <f t="shared" si="42"/>
        <v/>
      </c>
      <c r="N58" s="102"/>
    </row>
    <row r="59" spans="1:23">
      <c r="A59" s="97" t="str">
        <f t="shared" si="39"/>
        <v/>
      </c>
      <c r="B59" s="98" t="str">
        <f t="shared" si="40"/>
        <v/>
      </c>
      <c r="C59" s="99"/>
      <c r="D59" s="100"/>
      <c r="E59" s="100"/>
      <c r="F59" s="57"/>
      <c r="G59" s="58">
        <f t="shared" si="41"/>
        <v>0</v>
      </c>
      <c r="H59" s="58">
        <f>IF(E59="",0,IFERROR(VLOOKUP(E59,档案费管理台账!$D$4:$H$1000,5,0),0))</f>
        <v>0</v>
      </c>
      <c r="I59" s="57"/>
      <c r="J59" s="57"/>
      <c r="K59" s="57"/>
      <c r="L59" s="57"/>
      <c r="M59" s="58" t="str">
        <f t="shared" si="42"/>
        <v/>
      </c>
      <c r="N59" s="102"/>
    </row>
    <row r="60" spans="1:23">
      <c r="A60" s="97" t="str">
        <f t="shared" si="39"/>
        <v/>
      </c>
      <c r="B60" s="98" t="str">
        <f t="shared" si="40"/>
        <v/>
      </c>
      <c r="C60" s="99"/>
      <c r="D60" s="100"/>
      <c r="E60" s="100"/>
      <c r="F60" s="57"/>
      <c r="G60" s="58">
        <f t="shared" si="41"/>
        <v>0</v>
      </c>
      <c r="H60" s="58">
        <f>IF(E60="",0,IFERROR(VLOOKUP(E60,档案费管理台账!$D$4:$H$1000,5,0),0))</f>
        <v>0</v>
      </c>
      <c r="I60" s="57"/>
      <c r="J60" s="57"/>
      <c r="K60" s="57"/>
      <c r="L60" s="57"/>
      <c r="M60" s="58" t="str">
        <f t="shared" si="42"/>
        <v/>
      </c>
      <c r="N60" s="102"/>
    </row>
    <row r="61" spans="1:23">
      <c r="A61" s="97" t="str">
        <f t="shared" si="39"/>
        <v/>
      </c>
      <c r="B61" s="98" t="str">
        <f t="shared" si="40"/>
        <v/>
      </c>
      <c r="C61" s="99"/>
      <c r="D61" s="100"/>
      <c r="E61" s="100"/>
      <c r="F61" s="57"/>
      <c r="G61" s="58">
        <f t="shared" si="41"/>
        <v>0</v>
      </c>
      <c r="H61" s="58">
        <f>IF(E61="",0,IFERROR(VLOOKUP(E61,档案费管理台账!$D$4:$H$1000,5,0),0))</f>
        <v>0</v>
      </c>
      <c r="I61" s="57"/>
      <c r="J61" s="57"/>
      <c r="K61" s="57"/>
      <c r="L61" s="57"/>
      <c r="M61" s="58" t="str">
        <f t="shared" si="42"/>
        <v/>
      </c>
      <c r="N61" s="102"/>
    </row>
    <row r="62" spans="1:23">
      <c r="A62" s="97" t="str">
        <f t="shared" si="39"/>
        <v/>
      </c>
      <c r="B62" s="98" t="str">
        <f t="shared" si="40"/>
        <v/>
      </c>
      <c r="C62" s="99"/>
      <c r="D62" s="100"/>
      <c r="E62" s="100"/>
      <c r="F62" s="57"/>
      <c r="G62" s="58">
        <f t="shared" si="41"/>
        <v>0</v>
      </c>
      <c r="H62" s="58">
        <f>IF(E62="",0,IFERROR(VLOOKUP(E62,档案费管理台账!$D$4:$H$1000,5,0),0))</f>
        <v>0</v>
      </c>
      <c r="I62" s="57"/>
      <c r="J62" s="57"/>
      <c r="K62" s="57"/>
      <c r="L62" s="57"/>
      <c r="M62" s="58" t="str">
        <f t="shared" si="42"/>
        <v/>
      </c>
      <c r="N62" s="102"/>
    </row>
    <row r="63" spans="1:23">
      <c r="A63" s="97" t="str">
        <f t="shared" si="39"/>
        <v/>
      </c>
      <c r="B63" s="98" t="str">
        <f t="shared" si="40"/>
        <v/>
      </c>
      <c r="C63" s="99"/>
      <c r="D63" s="100"/>
      <c r="E63" s="100"/>
      <c r="F63" s="57"/>
      <c r="G63" s="58">
        <f t="shared" si="41"/>
        <v>0</v>
      </c>
      <c r="H63" s="58">
        <f>IF(E63="",0,IFERROR(VLOOKUP(E63,档案费管理台账!$D$4:$H$1000,5,0),0))</f>
        <v>0</v>
      </c>
      <c r="I63" s="57"/>
      <c r="J63" s="57"/>
      <c r="K63" s="57"/>
      <c r="L63" s="57"/>
      <c r="M63" s="58" t="str">
        <f t="shared" si="42"/>
        <v/>
      </c>
      <c r="N63" s="102"/>
    </row>
    <row r="64" spans="1:23">
      <c r="A64" s="97" t="str">
        <f t="shared" si="39"/>
        <v/>
      </c>
      <c r="B64" s="98" t="str">
        <f t="shared" si="40"/>
        <v/>
      </c>
      <c r="C64" s="99"/>
      <c r="D64" s="100"/>
      <c r="E64" s="100"/>
      <c r="F64" s="57"/>
      <c r="G64" s="58">
        <f t="shared" si="41"/>
        <v>0</v>
      </c>
      <c r="H64" s="58">
        <f>IF(E64="",0,IFERROR(VLOOKUP(E64,档案费管理台账!$D$4:$H$1000,5,0),0))</f>
        <v>0</v>
      </c>
      <c r="I64" s="57"/>
      <c r="J64" s="57"/>
      <c r="K64" s="57"/>
      <c r="L64" s="57"/>
      <c r="M64" s="58" t="str">
        <f t="shared" si="42"/>
        <v/>
      </c>
      <c r="N64" s="102"/>
    </row>
    <row r="65" spans="1:14">
      <c r="A65" s="97" t="str">
        <f t="shared" si="39"/>
        <v/>
      </c>
      <c r="B65" s="98" t="str">
        <f t="shared" si="40"/>
        <v/>
      </c>
      <c r="C65" s="99"/>
      <c r="D65" s="100"/>
      <c r="E65" s="100"/>
      <c r="F65" s="57"/>
      <c r="G65" s="58">
        <f t="shared" si="41"/>
        <v>0</v>
      </c>
      <c r="H65" s="58">
        <f>IF(E65="",0,IFERROR(VLOOKUP(E65,档案费管理台账!$D$4:$H$1000,5,0),0))</f>
        <v>0</v>
      </c>
      <c r="I65" s="57"/>
      <c r="J65" s="57"/>
      <c r="K65" s="57"/>
      <c r="L65" s="57"/>
      <c r="M65" s="58" t="str">
        <f t="shared" si="42"/>
        <v/>
      </c>
      <c r="N65" s="102"/>
    </row>
    <row r="66" spans="1:14">
      <c r="A66" s="97" t="str">
        <f t="shared" si="39"/>
        <v/>
      </c>
      <c r="B66" s="98" t="str">
        <f t="shared" si="40"/>
        <v/>
      </c>
      <c r="C66" s="99"/>
      <c r="D66" s="100"/>
      <c r="E66" s="100"/>
      <c r="F66" s="57"/>
      <c r="G66" s="58">
        <f t="shared" si="41"/>
        <v>0</v>
      </c>
      <c r="H66" s="58">
        <f>IF(E66="",0,IFERROR(VLOOKUP(E66,档案费管理台账!$D$4:$H$1000,5,0),0))</f>
        <v>0</v>
      </c>
      <c r="I66" s="57"/>
      <c r="J66" s="57"/>
      <c r="K66" s="57"/>
      <c r="L66" s="57"/>
      <c r="M66" s="58" t="str">
        <f t="shared" si="42"/>
        <v/>
      </c>
      <c r="N66" s="102"/>
    </row>
    <row r="67" spans="1:14">
      <c r="A67" s="97" t="str">
        <f t="shared" si="39"/>
        <v/>
      </c>
      <c r="B67" s="98" t="str">
        <f t="shared" si="40"/>
        <v/>
      </c>
      <c r="C67" s="99"/>
      <c r="D67" s="100"/>
      <c r="E67" s="100"/>
      <c r="F67" s="57"/>
      <c r="G67" s="58">
        <f t="shared" si="41"/>
        <v>0</v>
      </c>
      <c r="H67" s="58">
        <f>IF(E67="",0,IFERROR(VLOOKUP(E67,档案费管理台账!$D$4:$H$1000,5,0),0))</f>
        <v>0</v>
      </c>
      <c r="I67" s="57"/>
      <c r="J67" s="57"/>
      <c r="K67" s="57"/>
      <c r="L67" s="57"/>
      <c r="M67" s="58" t="str">
        <f t="shared" si="42"/>
        <v/>
      </c>
      <c r="N67" s="102"/>
    </row>
    <row r="68" spans="1:14">
      <c r="A68" s="97" t="str">
        <f t="shared" si="39"/>
        <v/>
      </c>
      <c r="B68" s="98" t="str">
        <f t="shared" si="40"/>
        <v/>
      </c>
      <c r="C68" s="99"/>
      <c r="D68" s="100"/>
      <c r="E68" s="100"/>
      <c r="F68" s="57"/>
      <c r="G68" s="58">
        <f t="shared" si="41"/>
        <v>0</v>
      </c>
      <c r="H68" s="58">
        <f>IF(E68="",0,IFERROR(VLOOKUP(E68,档案费管理台账!$D$4:$H$1000,5,0),0))</f>
        <v>0</v>
      </c>
      <c r="I68" s="57"/>
      <c r="J68" s="57"/>
      <c r="K68" s="57"/>
      <c r="L68" s="57"/>
      <c r="M68" s="58" t="str">
        <f t="shared" si="42"/>
        <v/>
      </c>
      <c r="N68" s="102"/>
    </row>
    <row r="69" spans="1:14">
      <c r="A69" s="97" t="str">
        <f t="shared" si="39"/>
        <v/>
      </c>
      <c r="B69" s="98" t="str">
        <f t="shared" si="40"/>
        <v/>
      </c>
      <c r="C69" s="99"/>
      <c r="D69" s="100"/>
      <c r="E69" s="100"/>
      <c r="F69" s="57"/>
      <c r="G69" s="58">
        <f t="shared" si="41"/>
        <v>0</v>
      </c>
      <c r="H69" s="58">
        <f>IF(E69="",0,IFERROR(VLOOKUP(E69,档案费管理台账!$D$4:$H$1000,5,0),0))</f>
        <v>0</v>
      </c>
      <c r="I69" s="57"/>
      <c r="J69" s="57"/>
      <c r="K69" s="57"/>
      <c r="L69" s="57"/>
      <c r="M69" s="58" t="str">
        <f t="shared" si="42"/>
        <v/>
      </c>
      <c r="N69" s="102"/>
    </row>
    <row r="70" spans="1:14">
      <c r="A70" s="97" t="str">
        <f t="shared" si="39"/>
        <v/>
      </c>
      <c r="B70" s="98" t="str">
        <f t="shared" si="40"/>
        <v/>
      </c>
      <c r="C70" s="99"/>
      <c r="D70" s="100"/>
      <c r="E70" s="100"/>
      <c r="F70" s="57"/>
      <c r="G70" s="58">
        <f t="shared" si="41"/>
        <v>0</v>
      </c>
      <c r="H70" s="58">
        <f>IF(E70="",0,IFERROR(VLOOKUP(E70,档案费管理台账!$D$4:$H$1000,5,0),0))</f>
        <v>0</v>
      </c>
      <c r="I70" s="57"/>
      <c r="J70" s="57"/>
      <c r="K70" s="57"/>
      <c r="L70" s="57"/>
      <c r="M70" s="58" t="str">
        <f t="shared" si="42"/>
        <v/>
      </c>
      <c r="N70" s="102"/>
    </row>
    <row r="71" spans="1:14">
      <c r="A71" s="97" t="str">
        <f t="shared" si="39"/>
        <v/>
      </c>
      <c r="B71" s="98" t="str">
        <f t="shared" si="40"/>
        <v/>
      </c>
      <c r="C71" s="99"/>
      <c r="D71" s="100"/>
      <c r="E71" s="100"/>
      <c r="F71" s="57"/>
      <c r="G71" s="58">
        <f t="shared" si="41"/>
        <v>0</v>
      </c>
      <c r="H71" s="58">
        <f>IF(E71="",0,IFERROR(VLOOKUP(E71,档案费管理台账!$D$4:$H$1000,5,0),0))</f>
        <v>0</v>
      </c>
      <c r="I71" s="57"/>
      <c r="J71" s="57"/>
      <c r="K71" s="57"/>
      <c r="L71" s="57"/>
      <c r="M71" s="58" t="str">
        <f t="shared" si="42"/>
        <v/>
      </c>
      <c r="N71" s="102"/>
    </row>
    <row r="72" spans="1:14">
      <c r="A72" s="97" t="str">
        <f t="shared" si="39"/>
        <v/>
      </c>
      <c r="B72" s="98" t="str">
        <f t="shared" si="40"/>
        <v/>
      </c>
      <c r="C72" s="99"/>
      <c r="D72" s="100"/>
      <c r="E72" s="100"/>
      <c r="F72" s="57"/>
      <c r="G72" s="58">
        <f t="shared" si="41"/>
        <v>0</v>
      </c>
      <c r="H72" s="58">
        <f>IF(E72="",0,IFERROR(VLOOKUP(E72,档案费管理台账!$D$4:$H$1000,5,0),0))</f>
        <v>0</v>
      </c>
      <c r="I72" s="57"/>
      <c r="J72" s="57"/>
      <c r="K72" s="57"/>
      <c r="L72" s="57"/>
      <c r="M72" s="58" t="str">
        <f t="shared" si="42"/>
        <v/>
      </c>
      <c r="N72" s="102"/>
    </row>
    <row r="73" spans="1:14">
      <c r="A73" s="97" t="str">
        <f t="shared" si="39"/>
        <v/>
      </c>
      <c r="B73" s="98" t="str">
        <f t="shared" si="40"/>
        <v/>
      </c>
      <c r="C73" s="99"/>
      <c r="D73" s="100"/>
      <c r="E73" s="100"/>
      <c r="F73" s="57"/>
      <c r="G73" s="58">
        <f t="shared" si="41"/>
        <v>0</v>
      </c>
      <c r="H73" s="58">
        <f>IF(E73="",0,IFERROR(VLOOKUP(E73,档案费管理台账!$D$4:$H$1000,5,0),0))</f>
        <v>0</v>
      </c>
      <c r="I73" s="57"/>
      <c r="J73" s="57"/>
      <c r="K73" s="57"/>
      <c r="L73" s="57"/>
      <c r="M73" s="58" t="str">
        <f t="shared" si="42"/>
        <v/>
      </c>
      <c r="N73" s="102"/>
    </row>
    <row r="74" spans="1:14">
      <c r="A74" s="97" t="str">
        <f t="shared" si="39"/>
        <v/>
      </c>
      <c r="B74" s="98" t="str">
        <f t="shared" si="40"/>
        <v/>
      </c>
      <c r="C74" s="99"/>
      <c r="D74" s="100"/>
      <c r="E74" s="100"/>
      <c r="F74" s="57"/>
      <c r="G74" s="58">
        <f t="shared" si="41"/>
        <v>0</v>
      </c>
      <c r="H74" s="58">
        <f>IF(E74="",0,IFERROR(VLOOKUP(E74,档案费管理台账!$D$4:$H$1000,5,0),0))</f>
        <v>0</v>
      </c>
      <c r="I74" s="57"/>
      <c r="J74" s="57"/>
      <c r="K74" s="57"/>
      <c r="L74" s="57"/>
      <c r="M74" s="58" t="str">
        <f t="shared" si="42"/>
        <v/>
      </c>
      <c r="N74" s="102"/>
    </row>
    <row r="75" spans="1:14">
      <c r="A75" s="97" t="str">
        <f t="shared" si="39"/>
        <v/>
      </c>
      <c r="B75" s="98" t="str">
        <f t="shared" si="40"/>
        <v/>
      </c>
      <c r="C75" s="99"/>
      <c r="D75" s="100"/>
      <c r="E75" s="100"/>
      <c r="F75" s="57"/>
      <c r="G75" s="58">
        <f t="shared" si="41"/>
        <v>0</v>
      </c>
      <c r="H75" s="58">
        <f>IF(E75="",0,IFERROR(VLOOKUP(E75,档案费管理台账!$D$4:$H$1000,5,0),0))</f>
        <v>0</v>
      </c>
      <c r="I75" s="57"/>
      <c r="J75" s="57"/>
      <c r="K75" s="57"/>
      <c r="L75" s="57"/>
      <c r="M75" s="58" t="str">
        <f t="shared" si="42"/>
        <v/>
      </c>
      <c r="N75" s="102"/>
    </row>
    <row r="76" spans="1:14">
      <c r="A76" s="97" t="str">
        <f t="shared" si="39"/>
        <v/>
      </c>
      <c r="B76" s="98" t="str">
        <f t="shared" si="40"/>
        <v/>
      </c>
      <c r="C76" s="99"/>
      <c r="D76" s="100"/>
      <c r="E76" s="100"/>
      <c r="F76" s="57"/>
      <c r="G76" s="58">
        <f t="shared" si="41"/>
        <v>0</v>
      </c>
      <c r="H76" s="58">
        <f>IF(E76="",0,IFERROR(VLOOKUP(E76,档案费管理台账!$D$4:$H$1000,5,0),0))</f>
        <v>0</v>
      </c>
      <c r="I76" s="57"/>
      <c r="J76" s="57"/>
      <c r="K76" s="57"/>
      <c r="L76" s="57"/>
      <c r="M76" s="58" t="str">
        <f t="shared" si="42"/>
        <v/>
      </c>
      <c r="N76" s="102"/>
    </row>
    <row r="77" spans="1:14">
      <c r="A77" s="97" t="str">
        <f t="shared" si="39"/>
        <v/>
      </c>
      <c r="B77" s="98" t="str">
        <f t="shared" si="40"/>
        <v/>
      </c>
      <c r="C77" s="99"/>
      <c r="D77" s="100"/>
      <c r="E77" s="100"/>
      <c r="F77" s="57"/>
      <c r="G77" s="58">
        <f t="shared" si="41"/>
        <v>0</v>
      </c>
      <c r="H77" s="58">
        <f>IF(E77="",0,IFERROR(VLOOKUP(E77,档案费管理台账!$D$4:$H$1000,5,0),0))</f>
        <v>0</v>
      </c>
      <c r="I77" s="57"/>
      <c r="J77" s="57"/>
      <c r="K77" s="57"/>
      <c r="L77" s="57"/>
      <c r="M77" s="58" t="str">
        <f t="shared" si="42"/>
        <v/>
      </c>
      <c r="N77" s="102"/>
    </row>
    <row r="78" spans="1:14">
      <c r="A78" s="97" t="str">
        <f t="shared" si="39"/>
        <v/>
      </c>
      <c r="B78" s="98" t="str">
        <f t="shared" si="40"/>
        <v/>
      </c>
      <c r="C78" s="99"/>
      <c r="D78" s="100"/>
      <c r="E78" s="100"/>
      <c r="F78" s="57"/>
      <c r="G78" s="58">
        <f t="shared" si="41"/>
        <v>0</v>
      </c>
      <c r="H78" s="58">
        <f>IF(E78="",0,IFERROR(VLOOKUP(E78,档案费管理台账!$D$4:$H$1000,5,0),0))</f>
        <v>0</v>
      </c>
      <c r="I78" s="57"/>
      <c r="J78" s="57"/>
      <c r="K78" s="57"/>
      <c r="L78" s="57"/>
      <c r="M78" s="58" t="str">
        <f t="shared" si="42"/>
        <v/>
      </c>
      <c r="N78" s="102"/>
    </row>
    <row r="79" spans="1:14">
      <c r="A79" s="97" t="str">
        <f t="shared" si="39"/>
        <v/>
      </c>
      <c r="B79" s="98" t="str">
        <f t="shared" si="40"/>
        <v/>
      </c>
      <c r="C79" s="99"/>
      <c r="D79" s="100"/>
      <c r="E79" s="100"/>
      <c r="F79" s="57"/>
      <c r="G79" s="58">
        <f t="shared" si="41"/>
        <v>0</v>
      </c>
      <c r="H79" s="58">
        <f>IF(E79="",0,IFERROR(VLOOKUP(E79,档案费管理台账!$D$4:$H$1000,5,0),0))</f>
        <v>0</v>
      </c>
      <c r="I79" s="57"/>
      <c r="J79" s="57"/>
      <c r="K79" s="57"/>
      <c r="L79" s="57"/>
      <c r="M79" s="58" t="str">
        <f t="shared" si="42"/>
        <v/>
      </c>
      <c r="N79" s="102"/>
    </row>
    <row r="80" spans="1:14">
      <c r="A80" s="97" t="str">
        <f t="shared" si="39"/>
        <v/>
      </c>
      <c r="B80" s="98" t="str">
        <f t="shared" si="40"/>
        <v/>
      </c>
      <c r="C80" s="99"/>
      <c r="D80" s="100"/>
      <c r="E80" s="100"/>
      <c r="F80" s="57"/>
      <c r="G80" s="58">
        <f t="shared" si="41"/>
        <v>0</v>
      </c>
      <c r="H80" s="58">
        <f>IF(E80="",0,IFERROR(VLOOKUP(E80,档案费管理台账!$D$4:$H$1000,5,0),0))</f>
        <v>0</v>
      </c>
      <c r="I80" s="57"/>
      <c r="J80" s="57"/>
      <c r="K80" s="57"/>
      <c r="L80" s="57"/>
      <c r="M80" s="58" t="str">
        <f t="shared" si="42"/>
        <v/>
      </c>
      <c r="N80" s="102"/>
    </row>
    <row r="81" spans="1:14">
      <c r="A81" s="97" t="str">
        <f t="shared" si="39"/>
        <v/>
      </c>
      <c r="B81" s="98" t="str">
        <f t="shared" si="40"/>
        <v/>
      </c>
      <c r="C81" s="99"/>
      <c r="D81" s="100"/>
      <c r="E81" s="100"/>
      <c r="F81" s="57"/>
      <c r="G81" s="58">
        <f t="shared" si="41"/>
        <v>0</v>
      </c>
      <c r="H81" s="58">
        <f>IF(E81="",0,IFERROR(VLOOKUP(E81,档案费管理台账!$D$4:$H$1000,5,0),0))</f>
        <v>0</v>
      </c>
      <c r="I81" s="57"/>
      <c r="J81" s="57"/>
      <c r="K81" s="57"/>
      <c r="L81" s="57"/>
      <c r="M81" s="58" t="str">
        <f t="shared" si="42"/>
        <v/>
      </c>
      <c r="N81" s="102"/>
    </row>
    <row r="82" spans="1:14">
      <c r="A82" s="97" t="str">
        <f t="shared" si="39"/>
        <v/>
      </c>
      <c r="B82" s="98" t="str">
        <f t="shared" si="40"/>
        <v/>
      </c>
      <c r="C82" s="99"/>
      <c r="D82" s="100"/>
      <c r="E82" s="100"/>
      <c r="F82" s="57"/>
      <c r="G82" s="58">
        <f t="shared" si="41"/>
        <v>0</v>
      </c>
      <c r="H82" s="58">
        <f>IF(E82="",0,IFERROR(VLOOKUP(E82,档案费管理台账!$D$4:$H$1000,5,0),0))</f>
        <v>0</v>
      </c>
      <c r="I82" s="57"/>
      <c r="J82" s="57"/>
      <c r="K82" s="57"/>
      <c r="L82" s="57"/>
      <c r="M82" s="58" t="str">
        <f t="shared" si="42"/>
        <v/>
      </c>
      <c r="N82" s="102"/>
    </row>
    <row r="83" spans="1:14">
      <c r="A83" s="97" t="str">
        <f t="shared" si="39"/>
        <v/>
      </c>
      <c r="B83" s="98" t="str">
        <f t="shared" si="40"/>
        <v/>
      </c>
      <c r="C83" s="99"/>
      <c r="D83" s="100"/>
      <c r="E83" s="100"/>
      <c r="F83" s="57"/>
      <c r="G83" s="58">
        <f t="shared" si="41"/>
        <v>0</v>
      </c>
      <c r="H83" s="58">
        <f>IF(E83="",0,IFERROR(VLOOKUP(E83,档案费管理台账!$D$4:$H$1000,5,0),0))</f>
        <v>0</v>
      </c>
      <c r="I83" s="57"/>
      <c r="J83" s="57"/>
      <c r="K83" s="57"/>
      <c r="L83" s="57"/>
      <c r="M83" s="58" t="str">
        <f t="shared" si="42"/>
        <v/>
      </c>
      <c r="N83" s="102"/>
    </row>
    <row r="84" spans="1:14">
      <c r="A84" s="97" t="str">
        <f t="shared" si="39"/>
        <v/>
      </c>
      <c r="B84" s="98" t="str">
        <f t="shared" si="40"/>
        <v/>
      </c>
      <c r="C84" s="99"/>
      <c r="D84" s="100"/>
      <c r="E84" s="100"/>
      <c r="F84" s="57"/>
      <c r="G84" s="58">
        <f t="shared" si="41"/>
        <v>0</v>
      </c>
      <c r="H84" s="58">
        <f>IF(E84="",0,IFERROR(VLOOKUP(E84,档案费管理台账!$D$4:$H$1000,5,0),0))</f>
        <v>0</v>
      </c>
      <c r="I84" s="57"/>
      <c r="J84" s="57"/>
      <c r="K84" s="57"/>
      <c r="L84" s="57"/>
      <c r="M84" s="58" t="str">
        <f t="shared" si="42"/>
        <v/>
      </c>
      <c r="N84" s="102"/>
    </row>
    <row r="85" spans="1:14">
      <c r="A85" s="97" t="str">
        <f t="shared" si="39"/>
        <v/>
      </c>
      <c r="B85" s="98" t="str">
        <f t="shared" si="40"/>
        <v/>
      </c>
      <c r="C85" s="99"/>
      <c r="D85" s="100"/>
      <c r="E85" s="100"/>
      <c r="F85" s="57"/>
      <c r="G85" s="58">
        <f t="shared" si="41"/>
        <v>0</v>
      </c>
      <c r="H85" s="58">
        <f>IF(E85="",0,IFERROR(VLOOKUP(E85,档案费管理台账!$D$4:$H$1000,5,0),0))</f>
        <v>0</v>
      </c>
      <c r="I85" s="57"/>
      <c r="J85" s="57"/>
      <c r="K85" s="57"/>
      <c r="L85" s="57"/>
      <c r="M85" s="58" t="str">
        <f t="shared" si="42"/>
        <v/>
      </c>
      <c r="N85" s="102"/>
    </row>
    <row r="86" spans="1:14">
      <c r="A86" s="97" t="str">
        <f t="shared" si="39"/>
        <v/>
      </c>
      <c r="B86" s="98" t="str">
        <f t="shared" si="40"/>
        <v/>
      </c>
      <c r="C86" s="99"/>
      <c r="D86" s="100"/>
      <c r="E86" s="100"/>
      <c r="F86" s="57"/>
      <c r="G86" s="58">
        <f t="shared" si="41"/>
        <v>0</v>
      </c>
      <c r="H86" s="58">
        <f>IF(E86="",0,IFERROR(VLOOKUP(E86,档案费管理台账!$D$4:$H$1000,5,0),0))</f>
        <v>0</v>
      </c>
      <c r="I86" s="57"/>
      <c r="J86" s="57"/>
      <c r="K86" s="57"/>
      <c r="L86" s="57"/>
      <c r="M86" s="58" t="str">
        <f t="shared" si="42"/>
        <v/>
      </c>
      <c r="N86" s="102"/>
    </row>
    <row r="87" spans="1:14">
      <c r="A87" s="97" t="str">
        <f t="shared" si="39"/>
        <v/>
      </c>
      <c r="B87" s="98" t="str">
        <f t="shared" si="40"/>
        <v/>
      </c>
      <c r="C87" s="99"/>
      <c r="D87" s="100"/>
      <c r="E87" s="100"/>
      <c r="F87" s="57"/>
      <c r="G87" s="58">
        <f t="shared" si="41"/>
        <v>0</v>
      </c>
      <c r="H87" s="58">
        <f>IF(E87="",0,IFERROR(VLOOKUP(E87,档案费管理台账!$D$4:$H$1000,5,0),0))</f>
        <v>0</v>
      </c>
      <c r="I87" s="57"/>
      <c r="J87" s="57"/>
      <c r="K87" s="57"/>
      <c r="L87" s="57"/>
      <c r="M87" s="58" t="str">
        <f t="shared" si="42"/>
        <v/>
      </c>
      <c r="N87" s="102"/>
    </row>
    <row r="88" spans="1:14">
      <c r="A88" s="97" t="str">
        <f t="shared" si="39"/>
        <v/>
      </c>
      <c r="B88" s="98" t="str">
        <f t="shared" si="40"/>
        <v/>
      </c>
      <c r="C88" s="99"/>
      <c r="D88" s="100"/>
      <c r="E88" s="100"/>
      <c r="F88" s="57"/>
      <c r="G88" s="58">
        <f t="shared" si="41"/>
        <v>0</v>
      </c>
      <c r="H88" s="58">
        <f>IF(E88="",0,IFERROR(VLOOKUP(E88,档案费管理台账!$D$4:$H$1000,5,0),0))</f>
        <v>0</v>
      </c>
      <c r="I88" s="57"/>
      <c r="J88" s="57"/>
      <c r="K88" s="57"/>
      <c r="L88" s="57"/>
      <c r="M88" s="58" t="str">
        <f t="shared" si="42"/>
        <v/>
      </c>
      <c r="N88" s="102"/>
    </row>
    <row r="89" spans="1:14">
      <c r="A89" s="97" t="str">
        <f t="shared" si="39"/>
        <v/>
      </c>
      <c r="B89" s="98" t="str">
        <f t="shared" si="40"/>
        <v/>
      </c>
      <c r="C89" s="99"/>
      <c r="D89" s="100"/>
      <c r="E89" s="100"/>
      <c r="F89" s="57"/>
      <c r="G89" s="58">
        <f t="shared" si="41"/>
        <v>0</v>
      </c>
      <c r="H89" s="58">
        <f>IF(E89="",0,IFERROR(VLOOKUP(E89,档案费管理台账!$D$4:$H$1000,5,0),0))</f>
        <v>0</v>
      </c>
      <c r="I89" s="57"/>
      <c r="J89" s="57"/>
      <c r="K89" s="57"/>
      <c r="L89" s="57"/>
      <c r="M89" s="58" t="str">
        <f t="shared" si="42"/>
        <v/>
      </c>
      <c r="N89" s="102"/>
    </row>
    <row r="90" spans="1:14">
      <c r="A90" s="97" t="str">
        <f t="shared" si="39"/>
        <v/>
      </c>
      <c r="B90" s="98" t="str">
        <f t="shared" si="40"/>
        <v/>
      </c>
      <c r="C90" s="99"/>
      <c r="D90" s="100"/>
      <c r="E90" s="100"/>
      <c r="F90" s="57"/>
      <c r="G90" s="58">
        <f t="shared" si="41"/>
        <v>0</v>
      </c>
      <c r="H90" s="58">
        <f>IF(E90="",0,IFERROR(VLOOKUP(E90,档案费管理台账!$D$4:$H$1000,5,0),0))</f>
        <v>0</v>
      </c>
      <c r="I90" s="57"/>
      <c r="J90" s="57"/>
      <c r="K90" s="57"/>
      <c r="L90" s="57"/>
      <c r="M90" s="58" t="str">
        <f t="shared" si="42"/>
        <v/>
      </c>
      <c r="N90" s="102"/>
    </row>
    <row r="91" spans="1:14">
      <c r="A91" s="97" t="str">
        <f t="shared" si="39"/>
        <v/>
      </c>
      <c r="B91" s="98" t="str">
        <f t="shared" si="40"/>
        <v/>
      </c>
      <c r="C91" s="99"/>
      <c r="D91" s="100"/>
      <c r="E91" s="100"/>
      <c r="F91" s="57"/>
      <c r="G91" s="58">
        <f t="shared" si="41"/>
        <v>0</v>
      </c>
      <c r="H91" s="58">
        <f>IF(E91="",0,IFERROR(VLOOKUP(E91,档案费管理台账!$D$4:$H$1000,5,0),0))</f>
        <v>0</v>
      </c>
      <c r="I91" s="57"/>
      <c r="J91" s="57"/>
      <c r="K91" s="57"/>
      <c r="L91" s="57"/>
      <c r="M91" s="58" t="str">
        <f t="shared" si="42"/>
        <v/>
      </c>
      <c r="N91" s="102"/>
    </row>
    <row r="92" spans="1:14">
      <c r="A92" s="97" t="str">
        <f t="shared" si="39"/>
        <v/>
      </c>
      <c r="B92" s="98" t="str">
        <f t="shared" si="40"/>
        <v/>
      </c>
      <c r="C92" s="99"/>
      <c r="D92" s="100"/>
      <c r="E92" s="100"/>
      <c r="F92" s="57"/>
      <c r="G92" s="58">
        <f t="shared" si="41"/>
        <v>0</v>
      </c>
      <c r="H92" s="58">
        <f>IF(E92="",0,IFERROR(VLOOKUP(E92,档案费管理台账!$D$4:$H$1000,5,0),0))</f>
        <v>0</v>
      </c>
      <c r="I92" s="57"/>
      <c r="J92" s="57"/>
      <c r="K92" s="57"/>
      <c r="L92" s="57"/>
      <c r="M92" s="58" t="str">
        <f t="shared" si="42"/>
        <v/>
      </c>
      <c r="N92" s="102"/>
    </row>
    <row r="93" spans="1:14">
      <c r="A93" s="97" t="str">
        <f t="shared" si="39"/>
        <v/>
      </c>
      <c r="B93" s="98" t="str">
        <f t="shared" si="40"/>
        <v/>
      </c>
      <c r="C93" s="99"/>
      <c r="D93" s="100"/>
      <c r="E93" s="100"/>
      <c r="F93" s="57"/>
      <c r="G93" s="58">
        <f t="shared" si="41"/>
        <v>0</v>
      </c>
      <c r="H93" s="58">
        <f>IF(E93="",0,IFERROR(VLOOKUP(E93,档案费管理台账!$D$4:$H$1000,5,0),0))</f>
        <v>0</v>
      </c>
      <c r="I93" s="57"/>
      <c r="J93" s="57"/>
      <c r="K93" s="57"/>
      <c r="L93" s="57"/>
      <c r="M93" s="58" t="str">
        <f t="shared" si="42"/>
        <v/>
      </c>
      <c r="N93" s="102"/>
    </row>
    <row r="94" spans="1:14">
      <c r="A94" s="97" t="str">
        <f t="shared" si="39"/>
        <v/>
      </c>
      <c r="B94" s="98" t="str">
        <f t="shared" si="40"/>
        <v/>
      </c>
      <c r="C94" s="99"/>
      <c r="D94" s="100"/>
      <c r="E94" s="100"/>
      <c r="F94" s="57"/>
      <c r="G94" s="58">
        <f t="shared" si="41"/>
        <v>0</v>
      </c>
      <c r="H94" s="58">
        <f>IF(E94="",0,IFERROR(VLOOKUP(E94,档案费管理台账!$D$4:$H$1000,5,0),0))</f>
        <v>0</v>
      </c>
      <c r="I94" s="57"/>
      <c r="J94" s="57"/>
      <c r="K94" s="57"/>
      <c r="L94" s="57"/>
      <c r="M94" s="58" t="str">
        <f t="shared" si="42"/>
        <v/>
      </c>
      <c r="N94" s="102"/>
    </row>
    <row r="95" spans="1:14">
      <c r="A95" s="97" t="str">
        <f t="shared" si="39"/>
        <v/>
      </c>
      <c r="B95" s="98" t="str">
        <f t="shared" si="40"/>
        <v/>
      </c>
      <c r="C95" s="99"/>
      <c r="D95" s="100"/>
      <c r="E95" s="100"/>
      <c r="F95" s="57"/>
      <c r="G95" s="58">
        <f t="shared" si="41"/>
        <v>0</v>
      </c>
      <c r="H95" s="58">
        <f>IF(E95="",0,IFERROR(VLOOKUP(E95,档案费管理台账!$D$4:$H$1000,5,0),0))</f>
        <v>0</v>
      </c>
      <c r="I95" s="57"/>
      <c r="J95" s="57"/>
      <c r="K95" s="57"/>
      <c r="L95" s="57"/>
      <c r="M95" s="58" t="str">
        <f t="shared" si="42"/>
        <v/>
      </c>
      <c r="N95" s="102"/>
    </row>
    <row r="96" spans="1:14">
      <c r="A96" s="97" t="str">
        <f t="shared" si="39"/>
        <v/>
      </c>
      <c r="B96" s="98" t="str">
        <f t="shared" si="40"/>
        <v/>
      </c>
      <c r="C96" s="99"/>
      <c r="D96" s="100"/>
      <c r="E96" s="100"/>
      <c r="F96" s="57"/>
      <c r="G96" s="58">
        <f t="shared" si="41"/>
        <v>0</v>
      </c>
      <c r="H96" s="58">
        <f>IF(E96="",0,IFERROR(VLOOKUP(E96,档案费管理台账!$D$4:$H$1000,5,0),0))</f>
        <v>0</v>
      </c>
      <c r="I96" s="57"/>
      <c r="J96" s="57"/>
      <c r="K96" s="57"/>
      <c r="L96" s="57"/>
      <c r="M96" s="58" t="str">
        <f t="shared" si="42"/>
        <v/>
      </c>
      <c r="N96" s="102"/>
    </row>
    <row r="97" spans="1:14">
      <c r="A97" s="97" t="str">
        <f t="shared" si="39"/>
        <v/>
      </c>
      <c r="B97" s="98" t="str">
        <f t="shared" si="40"/>
        <v/>
      </c>
      <c r="C97" s="99"/>
      <c r="D97" s="100"/>
      <c r="E97" s="100"/>
      <c r="F97" s="57"/>
      <c r="G97" s="58">
        <f t="shared" si="41"/>
        <v>0</v>
      </c>
      <c r="H97" s="58">
        <f>IF(E97="",0,IFERROR(VLOOKUP(E97,档案费管理台账!$D$4:$H$1000,5,0),0))</f>
        <v>0</v>
      </c>
      <c r="I97" s="57"/>
      <c r="J97" s="57"/>
      <c r="K97" s="57"/>
      <c r="L97" s="57"/>
      <c r="M97" s="58" t="str">
        <f t="shared" si="42"/>
        <v/>
      </c>
      <c r="N97" s="102"/>
    </row>
    <row r="98" spans="1:14">
      <c r="A98" s="97" t="str">
        <f t="shared" si="39"/>
        <v/>
      </c>
      <c r="B98" s="98" t="str">
        <f t="shared" si="40"/>
        <v/>
      </c>
      <c r="C98" s="99"/>
      <c r="D98" s="100"/>
      <c r="E98" s="100"/>
      <c r="F98" s="57"/>
      <c r="G98" s="58">
        <f t="shared" si="41"/>
        <v>0</v>
      </c>
      <c r="H98" s="58">
        <f>IF(E98="",0,IFERROR(VLOOKUP(E98,档案费管理台账!$D$4:$H$1000,5,0),0))</f>
        <v>0</v>
      </c>
      <c r="I98" s="57"/>
      <c r="J98" s="57"/>
      <c r="K98" s="57"/>
      <c r="L98" s="57"/>
      <c r="M98" s="58" t="str">
        <f t="shared" si="42"/>
        <v/>
      </c>
      <c r="N98" s="102"/>
    </row>
    <row r="99" spans="1:14">
      <c r="A99" s="97" t="str">
        <f t="shared" si="39"/>
        <v/>
      </c>
      <c r="B99" s="98" t="str">
        <f t="shared" si="40"/>
        <v/>
      </c>
      <c r="C99" s="99"/>
      <c r="D99" s="100"/>
      <c r="E99" s="100"/>
      <c r="F99" s="57"/>
      <c r="G99" s="58">
        <f t="shared" si="41"/>
        <v>0</v>
      </c>
      <c r="H99" s="58">
        <f>IF(E99="",0,IFERROR(VLOOKUP(E99,档案费管理台账!$D$4:$H$1000,5,0),0))</f>
        <v>0</v>
      </c>
      <c r="I99" s="57"/>
      <c r="J99" s="57"/>
      <c r="K99" s="57"/>
      <c r="L99" s="57"/>
      <c r="M99" s="58" t="str">
        <f t="shared" si="42"/>
        <v/>
      </c>
      <c r="N99" s="102"/>
    </row>
    <row r="100" spans="1:14">
      <c r="A100" s="97" t="str">
        <f t="shared" si="39"/>
        <v/>
      </c>
      <c r="B100" s="98" t="str">
        <f t="shared" si="40"/>
        <v/>
      </c>
      <c r="C100" s="99"/>
      <c r="D100" s="100"/>
      <c r="E100" s="100"/>
      <c r="F100" s="57"/>
      <c r="G100" s="58">
        <f t="shared" si="41"/>
        <v>0</v>
      </c>
      <c r="H100" s="58">
        <f>IF(E100="",0,IFERROR(VLOOKUP(E100,档案费管理台账!$D$4:$H$1000,5,0),0))</f>
        <v>0</v>
      </c>
      <c r="I100" s="57"/>
      <c r="J100" s="57"/>
      <c r="K100" s="57"/>
      <c r="L100" s="57"/>
      <c r="M100" s="58" t="str">
        <f t="shared" si="42"/>
        <v/>
      </c>
      <c r="N100" s="102"/>
    </row>
    <row r="101" spans="1:14">
      <c r="A101" s="97" t="str">
        <f t="shared" si="39"/>
        <v/>
      </c>
      <c r="B101" s="98" t="str">
        <f t="shared" si="40"/>
        <v/>
      </c>
      <c r="C101" s="99"/>
      <c r="D101" s="100"/>
      <c r="E101" s="100"/>
      <c r="F101" s="57"/>
      <c r="G101" s="58">
        <f t="shared" si="41"/>
        <v>0</v>
      </c>
      <c r="H101" s="58">
        <f>IF(E101="",0,IFERROR(VLOOKUP(E101,档案费管理台账!$D$4:$H$1000,5,0),0))</f>
        <v>0</v>
      </c>
      <c r="I101" s="57"/>
      <c r="J101" s="57"/>
      <c r="K101" s="57"/>
      <c r="L101" s="57"/>
      <c r="M101" s="58" t="str">
        <f t="shared" si="42"/>
        <v/>
      </c>
      <c r="N101" s="102"/>
    </row>
    <row r="102" spans="1:14">
      <c r="A102" s="97" t="str">
        <f t="shared" si="39"/>
        <v/>
      </c>
      <c r="B102" s="98" t="str">
        <f t="shared" si="40"/>
        <v/>
      </c>
      <c r="C102" s="99"/>
      <c r="D102" s="100"/>
      <c r="E102" s="100"/>
      <c r="F102" s="57"/>
      <c r="G102" s="58">
        <f t="shared" si="41"/>
        <v>0</v>
      </c>
      <c r="H102" s="58">
        <f>IF(E102="",0,IFERROR(VLOOKUP(E102,档案费管理台账!$D$4:$H$1000,5,0),0))</f>
        <v>0</v>
      </c>
      <c r="I102" s="57"/>
      <c r="J102" s="57"/>
      <c r="K102" s="57"/>
      <c r="L102" s="57"/>
      <c r="M102" s="58" t="str">
        <f t="shared" si="42"/>
        <v/>
      </c>
      <c r="N102" s="102"/>
    </row>
    <row r="103" spans="1:14">
      <c r="A103" s="97" t="str">
        <f t="shared" si="39"/>
        <v/>
      </c>
      <c r="B103" s="98" t="str">
        <f t="shared" si="40"/>
        <v/>
      </c>
      <c r="C103" s="99"/>
      <c r="D103" s="100"/>
      <c r="E103" s="100"/>
      <c r="F103" s="57"/>
      <c r="G103" s="58">
        <f t="shared" si="41"/>
        <v>0</v>
      </c>
      <c r="H103" s="58">
        <f>IF(E103="",0,IFERROR(VLOOKUP(E103,档案费管理台账!$D$4:$H$1000,5,0),0))</f>
        <v>0</v>
      </c>
      <c r="I103" s="57"/>
      <c r="J103" s="57"/>
      <c r="K103" s="57"/>
      <c r="L103" s="57"/>
      <c r="M103" s="58" t="str">
        <f t="shared" si="42"/>
        <v/>
      </c>
      <c r="N103" s="102"/>
    </row>
    <row r="104" spans="1:14">
      <c r="A104" s="97" t="str">
        <f t="shared" si="39"/>
        <v/>
      </c>
      <c r="B104" s="98" t="str">
        <f t="shared" si="40"/>
        <v/>
      </c>
      <c r="C104" s="99"/>
      <c r="D104" s="100"/>
      <c r="E104" s="100"/>
      <c r="F104" s="57"/>
      <c r="G104" s="58">
        <f t="shared" si="41"/>
        <v>0</v>
      </c>
      <c r="H104" s="58">
        <f>IF(E104="",0,IFERROR(VLOOKUP(E104,档案费管理台账!$D$4:$H$1000,5,0),0))</f>
        <v>0</v>
      </c>
      <c r="I104" s="57"/>
      <c r="J104" s="57"/>
      <c r="K104" s="57"/>
      <c r="L104" s="57"/>
      <c r="M104" s="58" t="str">
        <f t="shared" si="42"/>
        <v/>
      </c>
      <c r="N104" s="102"/>
    </row>
    <row r="105" spans="1:14">
      <c r="A105" s="97" t="str">
        <f t="shared" si="39"/>
        <v/>
      </c>
      <c r="B105" s="98" t="str">
        <f t="shared" si="40"/>
        <v/>
      </c>
      <c r="C105" s="99"/>
      <c r="D105" s="100"/>
      <c r="E105" s="100"/>
      <c r="F105" s="57"/>
      <c r="G105" s="58">
        <f t="shared" si="41"/>
        <v>0</v>
      </c>
      <c r="H105" s="58">
        <f>IF(E105="",0,IFERROR(VLOOKUP(E105,档案费管理台账!$D$4:$H$1000,5,0),0))</f>
        <v>0</v>
      </c>
      <c r="I105" s="57"/>
      <c r="J105" s="57"/>
      <c r="K105" s="57"/>
      <c r="L105" s="57"/>
      <c r="M105" s="58" t="str">
        <f t="shared" si="42"/>
        <v/>
      </c>
      <c r="N105" s="102"/>
    </row>
    <row r="106" spans="1:14">
      <c r="A106" s="97" t="str">
        <f t="shared" si="39"/>
        <v/>
      </c>
      <c r="B106" s="98" t="str">
        <f t="shared" si="40"/>
        <v/>
      </c>
      <c r="C106" s="99"/>
      <c r="D106" s="100"/>
      <c r="E106" s="100"/>
      <c r="F106" s="57"/>
      <c r="G106" s="58">
        <f t="shared" si="41"/>
        <v>0</v>
      </c>
      <c r="H106" s="58">
        <f>IF(E106="",0,IFERROR(VLOOKUP(E106,档案费管理台账!$D$4:$H$1000,5,0),0))</f>
        <v>0</v>
      </c>
      <c r="I106" s="57"/>
      <c r="J106" s="57"/>
      <c r="K106" s="57"/>
      <c r="L106" s="57"/>
      <c r="M106" s="58" t="str">
        <f t="shared" si="42"/>
        <v/>
      </c>
      <c r="N106" s="102"/>
    </row>
    <row r="107" spans="1:14">
      <c r="A107" s="97" t="str">
        <f t="shared" ref="A107:A170" si="43">IF(D107="","",ROW()-42)</f>
        <v/>
      </c>
      <c r="B107" s="98" t="str">
        <f t="shared" si="40"/>
        <v/>
      </c>
      <c r="C107" s="99"/>
      <c r="D107" s="100"/>
      <c r="E107" s="100"/>
      <c r="F107" s="57"/>
      <c r="G107" s="58">
        <f t="shared" si="41"/>
        <v>0</v>
      </c>
      <c r="H107" s="58">
        <f>IF(E107="",0,IFERROR(VLOOKUP(E107,档案费管理台账!$D$4:$H$1000,5,0),0))</f>
        <v>0</v>
      </c>
      <c r="I107" s="57"/>
      <c r="J107" s="57"/>
      <c r="K107" s="57"/>
      <c r="L107" s="57"/>
      <c r="M107" s="58" t="str">
        <f t="shared" si="42"/>
        <v/>
      </c>
      <c r="N107" s="102"/>
    </row>
    <row r="108" spans="1:14">
      <c r="A108" s="97" t="str">
        <f t="shared" si="43"/>
        <v/>
      </c>
      <c r="B108" s="98" t="str">
        <f t="shared" ref="B108:B171" si="44">IF(C108="","",MONTH(C108)&amp;"月")</f>
        <v/>
      </c>
      <c r="C108" s="99"/>
      <c r="D108" s="100"/>
      <c r="E108" s="100"/>
      <c r="F108" s="57"/>
      <c r="G108" s="58">
        <f t="shared" ref="G108:G171" si="45">IF(F108="",0,F108*$K$41)</f>
        <v>0</v>
      </c>
      <c r="H108" s="58">
        <f>IF(E108="",0,IFERROR(VLOOKUP(E108,档案费管理台账!$D$4:$H$1000,5,0),0))</f>
        <v>0</v>
      </c>
      <c r="I108" s="57"/>
      <c r="J108" s="57"/>
      <c r="K108" s="57"/>
      <c r="L108" s="57"/>
      <c r="M108" s="58" t="str">
        <f t="shared" ref="M108:M171" si="46">IF(C108="","",ROUND(M107+G108-I108-J108-K108-L108-H108,2))</f>
        <v/>
      </c>
      <c r="N108" s="102"/>
    </row>
    <row r="109" spans="1:14">
      <c r="A109" s="97" t="str">
        <f t="shared" si="43"/>
        <v/>
      </c>
      <c r="B109" s="98" t="str">
        <f t="shared" si="44"/>
        <v/>
      </c>
      <c r="C109" s="99"/>
      <c r="D109" s="100"/>
      <c r="E109" s="100"/>
      <c r="F109" s="57"/>
      <c r="G109" s="58">
        <f t="shared" si="45"/>
        <v>0</v>
      </c>
      <c r="H109" s="58">
        <f>IF(E109="",0,IFERROR(VLOOKUP(E109,档案费管理台账!$D$4:$H$1000,5,0),0))</f>
        <v>0</v>
      </c>
      <c r="I109" s="57"/>
      <c r="J109" s="57"/>
      <c r="K109" s="57"/>
      <c r="L109" s="57"/>
      <c r="M109" s="58" t="str">
        <f t="shared" si="46"/>
        <v/>
      </c>
      <c r="N109" s="102"/>
    </row>
    <row r="110" spans="1:14">
      <c r="A110" s="97" t="str">
        <f t="shared" si="43"/>
        <v/>
      </c>
      <c r="B110" s="98" t="str">
        <f t="shared" si="44"/>
        <v/>
      </c>
      <c r="C110" s="99"/>
      <c r="D110" s="100"/>
      <c r="E110" s="100"/>
      <c r="F110" s="57"/>
      <c r="G110" s="58">
        <f t="shared" si="45"/>
        <v>0</v>
      </c>
      <c r="H110" s="58">
        <f>IF(E110="",0,IFERROR(VLOOKUP(E110,档案费管理台账!$D$4:$H$1000,5,0),0))</f>
        <v>0</v>
      </c>
      <c r="I110" s="57"/>
      <c r="J110" s="57"/>
      <c r="K110" s="57"/>
      <c r="L110" s="57"/>
      <c r="M110" s="58" t="str">
        <f t="shared" si="46"/>
        <v/>
      </c>
      <c r="N110" s="102"/>
    </row>
    <row r="111" spans="1:14">
      <c r="A111" s="97" t="str">
        <f t="shared" si="43"/>
        <v/>
      </c>
      <c r="B111" s="98" t="str">
        <f t="shared" si="44"/>
        <v/>
      </c>
      <c r="C111" s="99"/>
      <c r="D111" s="100"/>
      <c r="E111" s="100"/>
      <c r="F111" s="57"/>
      <c r="G111" s="58">
        <f t="shared" si="45"/>
        <v>0</v>
      </c>
      <c r="H111" s="58">
        <f>IF(E111="",0,IFERROR(VLOOKUP(E111,档案费管理台账!$D$4:$H$1000,5,0),0))</f>
        <v>0</v>
      </c>
      <c r="I111" s="57"/>
      <c r="J111" s="57"/>
      <c r="K111" s="57"/>
      <c r="L111" s="57"/>
      <c r="M111" s="58" t="str">
        <f t="shared" si="46"/>
        <v/>
      </c>
      <c r="N111" s="102"/>
    </row>
    <row r="112" spans="1:14">
      <c r="A112" s="97" t="str">
        <f t="shared" si="43"/>
        <v/>
      </c>
      <c r="B112" s="98" t="str">
        <f t="shared" si="44"/>
        <v/>
      </c>
      <c r="C112" s="99"/>
      <c r="D112" s="100"/>
      <c r="E112" s="100"/>
      <c r="F112" s="57"/>
      <c r="G112" s="58">
        <f t="shared" si="45"/>
        <v>0</v>
      </c>
      <c r="H112" s="58">
        <f>IF(E112="",0,IFERROR(VLOOKUP(E112,档案费管理台账!$D$4:$H$1000,5,0),0))</f>
        <v>0</v>
      </c>
      <c r="I112" s="57"/>
      <c r="J112" s="57"/>
      <c r="K112" s="57"/>
      <c r="L112" s="57"/>
      <c r="M112" s="58" t="str">
        <f t="shared" si="46"/>
        <v/>
      </c>
      <c r="N112" s="102"/>
    </row>
    <row r="113" spans="1:14">
      <c r="A113" s="97" t="str">
        <f t="shared" si="43"/>
        <v/>
      </c>
      <c r="B113" s="98" t="str">
        <f t="shared" si="44"/>
        <v/>
      </c>
      <c r="C113" s="99"/>
      <c r="D113" s="100"/>
      <c r="E113" s="100"/>
      <c r="F113" s="57"/>
      <c r="G113" s="58">
        <f t="shared" si="45"/>
        <v>0</v>
      </c>
      <c r="H113" s="58">
        <f>IF(E113="",0,IFERROR(VLOOKUP(E113,档案费管理台账!$D$4:$H$1000,5,0),0))</f>
        <v>0</v>
      </c>
      <c r="I113" s="57"/>
      <c r="J113" s="57"/>
      <c r="K113" s="57"/>
      <c r="L113" s="57"/>
      <c r="M113" s="58" t="str">
        <f t="shared" si="46"/>
        <v/>
      </c>
      <c r="N113" s="102"/>
    </row>
    <row r="114" spans="1:14">
      <c r="A114" s="97" t="str">
        <f t="shared" si="43"/>
        <v/>
      </c>
      <c r="B114" s="98" t="str">
        <f t="shared" si="44"/>
        <v/>
      </c>
      <c r="C114" s="99"/>
      <c r="D114" s="100"/>
      <c r="E114" s="100"/>
      <c r="F114" s="57"/>
      <c r="G114" s="58">
        <f t="shared" si="45"/>
        <v>0</v>
      </c>
      <c r="H114" s="58">
        <f>IF(E114="",0,IFERROR(VLOOKUP(E114,档案费管理台账!$D$4:$H$1000,5,0),0))</f>
        <v>0</v>
      </c>
      <c r="I114" s="57"/>
      <c r="J114" s="57"/>
      <c r="K114" s="57"/>
      <c r="L114" s="57"/>
      <c r="M114" s="58" t="str">
        <f t="shared" si="46"/>
        <v/>
      </c>
      <c r="N114" s="102"/>
    </row>
    <row r="115" spans="1:14">
      <c r="A115" s="97" t="str">
        <f t="shared" si="43"/>
        <v/>
      </c>
      <c r="B115" s="98" t="str">
        <f t="shared" si="44"/>
        <v/>
      </c>
      <c r="C115" s="99"/>
      <c r="D115" s="100"/>
      <c r="E115" s="100"/>
      <c r="F115" s="57"/>
      <c r="G115" s="58">
        <f t="shared" si="45"/>
        <v>0</v>
      </c>
      <c r="H115" s="58">
        <f>IF(E115="",0,IFERROR(VLOOKUP(E115,档案费管理台账!$D$4:$H$1000,5,0),0))</f>
        <v>0</v>
      </c>
      <c r="I115" s="57"/>
      <c r="J115" s="57"/>
      <c r="K115" s="57"/>
      <c r="L115" s="57"/>
      <c r="M115" s="58" t="str">
        <f t="shared" si="46"/>
        <v/>
      </c>
      <c r="N115" s="102"/>
    </row>
    <row r="116" spans="1:14">
      <c r="A116" s="97" t="str">
        <f t="shared" si="43"/>
        <v/>
      </c>
      <c r="B116" s="98" t="str">
        <f t="shared" si="44"/>
        <v/>
      </c>
      <c r="C116" s="99"/>
      <c r="D116" s="100"/>
      <c r="E116" s="100"/>
      <c r="F116" s="57"/>
      <c r="G116" s="58">
        <f t="shared" si="45"/>
        <v>0</v>
      </c>
      <c r="H116" s="58">
        <f>IF(E116="",0,IFERROR(VLOOKUP(E116,档案费管理台账!$D$4:$H$1000,5,0),0))</f>
        <v>0</v>
      </c>
      <c r="I116" s="57"/>
      <c r="J116" s="57"/>
      <c r="K116" s="57"/>
      <c r="L116" s="57"/>
      <c r="M116" s="58" t="str">
        <f t="shared" si="46"/>
        <v/>
      </c>
      <c r="N116" s="102"/>
    </row>
    <row r="117" spans="1:14">
      <c r="A117" s="97" t="str">
        <f t="shared" si="43"/>
        <v/>
      </c>
      <c r="B117" s="98" t="str">
        <f t="shared" si="44"/>
        <v/>
      </c>
      <c r="C117" s="99"/>
      <c r="D117" s="100"/>
      <c r="E117" s="100"/>
      <c r="F117" s="57"/>
      <c r="G117" s="58">
        <f t="shared" si="45"/>
        <v>0</v>
      </c>
      <c r="H117" s="58">
        <f>IF(E117="",0,IFERROR(VLOOKUP(E117,档案费管理台账!$D$4:$H$1000,5,0),0))</f>
        <v>0</v>
      </c>
      <c r="I117" s="57"/>
      <c r="J117" s="57"/>
      <c r="K117" s="57"/>
      <c r="L117" s="57"/>
      <c r="M117" s="58" t="str">
        <f t="shared" si="46"/>
        <v/>
      </c>
      <c r="N117" s="102"/>
    </row>
    <row r="118" spans="1:14">
      <c r="A118" s="97" t="str">
        <f t="shared" si="43"/>
        <v/>
      </c>
      <c r="B118" s="98" t="str">
        <f t="shared" si="44"/>
        <v/>
      </c>
      <c r="C118" s="99"/>
      <c r="D118" s="100"/>
      <c r="E118" s="100"/>
      <c r="F118" s="57"/>
      <c r="G118" s="58">
        <f t="shared" si="45"/>
        <v>0</v>
      </c>
      <c r="H118" s="58">
        <f>IF(E118="",0,IFERROR(VLOOKUP(E118,档案费管理台账!$D$4:$H$1000,5,0),0))</f>
        <v>0</v>
      </c>
      <c r="I118" s="57"/>
      <c r="J118" s="57"/>
      <c r="K118" s="57"/>
      <c r="L118" s="57"/>
      <c r="M118" s="58" t="str">
        <f t="shared" si="46"/>
        <v/>
      </c>
      <c r="N118" s="102"/>
    </row>
    <row r="119" spans="1:14">
      <c r="A119" s="97" t="str">
        <f t="shared" si="43"/>
        <v/>
      </c>
      <c r="B119" s="98" t="str">
        <f t="shared" si="44"/>
        <v/>
      </c>
      <c r="C119" s="99"/>
      <c r="D119" s="100"/>
      <c r="E119" s="100"/>
      <c r="F119" s="57"/>
      <c r="G119" s="58">
        <f t="shared" si="45"/>
        <v>0</v>
      </c>
      <c r="H119" s="58">
        <f>IF(E119="",0,IFERROR(VLOOKUP(E119,档案费管理台账!$D$4:$H$1000,5,0),0))</f>
        <v>0</v>
      </c>
      <c r="I119" s="57"/>
      <c r="J119" s="57"/>
      <c r="K119" s="57"/>
      <c r="L119" s="57"/>
      <c r="M119" s="58" t="str">
        <f t="shared" si="46"/>
        <v/>
      </c>
      <c r="N119" s="102"/>
    </row>
    <row r="120" spans="1:14">
      <c r="A120" s="97" t="str">
        <f t="shared" si="43"/>
        <v/>
      </c>
      <c r="B120" s="98" t="str">
        <f t="shared" si="44"/>
        <v/>
      </c>
      <c r="C120" s="99"/>
      <c r="D120" s="100"/>
      <c r="E120" s="100"/>
      <c r="F120" s="57"/>
      <c r="G120" s="58">
        <f t="shared" si="45"/>
        <v>0</v>
      </c>
      <c r="H120" s="58">
        <f>IF(E120="",0,IFERROR(VLOOKUP(E120,档案费管理台账!$D$4:$H$1000,5,0),0))</f>
        <v>0</v>
      </c>
      <c r="I120" s="57"/>
      <c r="J120" s="57"/>
      <c r="K120" s="57"/>
      <c r="L120" s="57"/>
      <c r="M120" s="58" t="str">
        <f t="shared" si="46"/>
        <v/>
      </c>
      <c r="N120" s="102"/>
    </row>
    <row r="121" spans="1:14">
      <c r="A121" s="97" t="str">
        <f t="shared" si="43"/>
        <v/>
      </c>
      <c r="B121" s="98" t="str">
        <f t="shared" si="44"/>
        <v/>
      </c>
      <c r="C121" s="99"/>
      <c r="D121" s="100"/>
      <c r="E121" s="100"/>
      <c r="F121" s="57"/>
      <c r="G121" s="58">
        <f t="shared" si="45"/>
        <v>0</v>
      </c>
      <c r="H121" s="58">
        <f>IF(E121="",0,IFERROR(VLOOKUP(E121,档案费管理台账!$D$4:$H$1000,5,0),0))</f>
        <v>0</v>
      </c>
      <c r="I121" s="57"/>
      <c r="J121" s="57"/>
      <c r="K121" s="57"/>
      <c r="L121" s="57"/>
      <c r="M121" s="58" t="str">
        <f t="shared" si="46"/>
        <v/>
      </c>
      <c r="N121" s="102"/>
    </row>
    <row r="122" spans="1:14">
      <c r="A122" s="97" t="str">
        <f t="shared" si="43"/>
        <v/>
      </c>
      <c r="B122" s="98" t="str">
        <f t="shared" si="44"/>
        <v/>
      </c>
      <c r="C122" s="99"/>
      <c r="D122" s="100"/>
      <c r="E122" s="100"/>
      <c r="F122" s="57"/>
      <c r="G122" s="58">
        <f t="shared" si="45"/>
        <v>0</v>
      </c>
      <c r="H122" s="58">
        <f>IF(E122="",0,IFERROR(VLOOKUP(E122,档案费管理台账!$D$4:$H$1000,5,0),0))</f>
        <v>0</v>
      </c>
      <c r="I122" s="57"/>
      <c r="J122" s="57"/>
      <c r="K122" s="57"/>
      <c r="L122" s="57"/>
      <c r="M122" s="58" t="str">
        <f t="shared" si="46"/>
        <v/>
      </c>
      <c r="N122" s="102"/>
    </row>
    <row r="123" spans="1:14">
      <c r="A123" s="97" t="str">
        <f t="shared" si="43"/>
        <v/>
      </c>
      <c r="B123" s="98" t="str">
        <f t="shared" si="44"/>
        <v/>
      </c>
      <c r="C123" s="99"/>
      <c r="D123" s="100"/>
      <c r="E123" s="100"/>
      <c r="F123" s="57"/>
      <c r="G123" s="58">
        <f t="shared" si="45"/>
        <v>0</v>
      </c>
      <c r="H123" s="58">
        <f>IF(E123="",0,IFERROR(VLOOKUP(E123,档案费管理台账!$D$4:$H$1000,5,0),0))</f>
        <v>0</v>
      </c>
      <c r="I123" s="57"/>
      <c r="J123" s="57"/>
      <c r="K123" s="57"/>
      <c r="L123" s="57"/>
      <c r="M123" s="58" t="str">
        <f t="shared" si="46"/>
        <v/>
      </c>
      <c r="N123" s="102"/>
    </row>
    <row r="124" spans="1:14">
      <c r="A124" s="97" t="str">
        <f t="shared" si="43"/>
        <v/>
      </c>
      <c r="B124" s="98" t="str">
        <f t="shared" si="44"/>
        <v/>
      </c>
      <c r="C124" s="99"/>
      <c r="D124" s="100"/>
      <c r="E124" s="100"/>
      <c r="F124" s="57"/>
      <c r="G124" s="58">
        <f t="shared" si="45"/>
        <v>0</v>
      </c>
      <c r="H124" s="58">
        <f>IF(E124="",0,IFERROR(VLOOKUP(E124,档案费管理台账!$D$4:$H$1000,5,0),0))</f>
        <v>0</v>
      </c>
      <c r="I124" s="57"/>
      <c r="J124" s="57"/>
      <c r="K124" s="57"/>
      <c r="L124" s="57"/>
      <c r="M124" s="58" t="str">
        <f t="shared" si="46"/>
        <v/>
      </c>
      <c r="N124" s="102"/>
    </row>
    <row r="125" spans="1:14">
      <c r="A125" s="97" t="str">
        <f t="shared" si="43"/>
        <v/>
      </c>
      <c r="B125" s="98" t="str">
        <f t="shared" si="44"/>
        <v/>
      </c>
      <c r="C125" s="99"/>
      <c r="D125" s="100"/>
      <c r="E125" s="100"/>
      <c r="F125" s="57"/>
      <c r="G125" s="58">
        <f t="shared" si="45"/>
        <v>0</v>
      </c>
      <c r="H125" s="58">
        <f>IF(E125="",0,IFERROR(VLOOKUP(E125,档案费管理台账!$D$4:$H$1000,5,0),0))</f>
        <v>0</v>
      </c>
      <c r="I125" s="57"/>
      <c r="J125" s="57"/>
      <c r="K125" s="57"/>
      <c r="L125" s="57"/>
      <c r="M125" s="58" t="str">
        <f t="shared" si="46"/>
        <v/>
      </c>
      <c r="N125" s="102"/>
    </row>
    <row r="126" spans="1:14">
      <c r="A126" s="97" t="str">
        <f t="shared" si="43"/>
        <v/>
      </c>
      <c r="B126" s="98" t="str">
        <f t="shared" si="44"/>
        <v/>
      </c>
      <c r="C126" s="99"/>
      <c r="D126" s="100"/>
      <c r="E126" s="100"/>
      <c r="F126" s="57"/>
      <c r="G126" s="58">
        <f t="shared" si="45"/>
        <v>0</v>
      </c>
      <c r="H126" s="58">
        <f>IF(E126="",0,IFERROR(VLOOKUP(E126,档案费管理台账!$D$4:$H$1000,5,0),0))</f>
        <v>0</v>
      </c>
      <c r="I126" s="57"/>
      <c r="J126" s="57"/>
      <c r="K126" s="57"/>
      <c r="L126" s="57"/>
      <c r="M126" s="58" t="str">
        <f t="shared" si="46"/>
        <v/>
      </c>
      <c r="N126" s="102"/>
    </row>
    <row r="127" spans="1:14">
      <c r="A127" s="97" t="str">
        <f t="shared" si="43"/>
        <v/>
      </c>
      <c r="B127" s="98" t="str">
        <f t="shared" si="44"/>
        <v/>
      </c>
      <c r="C127" s="99"/>
      <c r="D127" s="100"/>
      <c r="E127" s="100"/>
      <c r="F127" s="57"/>
      <c r="G127" s="58">
        <f t="shared" si="45"/>
        <v>0</v>
      </c>
      <c r="H127" s="58">
        <f>IF(E127="",0,IFERROR(VLOOKUP(E127,档案费管理台账!$D$4:$H$1000,5,0),0))</f>
        <v>0</v>
      </c>
      <c r="I127" s="57"/>
      <c r="J127" s="57"/>
      <c r="K127" s="57"/>
      <c r="L127" s="57"/>
      <c r="M127" s="58" t="str">
        <f t="shared" si="46"/>
        <v/>
      </c>
      <c r="N127" s="102"/>
    </row>
    <row r="128" spans="1:14">
      <c r="A128" s="97" t="str">
        <f t="shared" si="43"/>
        <v/>
      </c>
      <c r="B128" s="98" t="str">
        <f t="shared" si="44"/>
        <v/>
      </c>
      <c r="C128" s="99"/>
      <c r="D128" s="100"/>
      <c r="E128" s="100"/>
      <c r="F128" s="57"/>
      <c r="G128" s="58">
        <f t="shared" si="45"/>
        <v>0</v>
      </c>
      <c r="H128" s="58">
        <f>IF(E128="",0,IFERROR(VLOOKUP(E128,档案费管理台账!$D$4:$H$1000,5,0),0))</f>
        <v>0</v>
      </c>
      <c r="I128" s="57"/>
      <c r="J128" s="57"/>
      <c r="K128" s="57"/>
      <c r="L128" s="57"/>
      <c r="M128" s="58" t="str">
        <f t="shared" si="46"/>
        <v/>
      </c>
      <c r="N128" s="102"/>
    </row>
    <row r="129" spans="1:14">
      <c r="A129" s="97" t="str">
        <f t="shared" si="43"/>
        <v/>
      </c>
      <c r="B129" s="98" t="str">
        <f t="shared" si="44"/>
        <v/>
      </c>
      <c r="C129" s="99"/>
      <c r="D129" s="100"/>
      <c r="E129" s="100"/>
      <c r="F129" s="57"/>
      <c r="G129" s="58">
        <f t="shared" si="45"/>
        <v>0</v>
      </c>
      <c r="H129" s="58">
        <f>IF(E129="",0,IFERROR(VLOOKUP(E129,档案费管理台账!$D$4:$H$1000,5,0),0))</f>
        <v>0</v>
      </c>
      <c r="I129" s="57"/>
      <c r="J129" s="57"/>
      <c r="K129" s="57"/>
      <c r="L129" s="57"/>
      <c r="M129" s="58" t="str">
        <f t="shared" si="46"/>
        <v/>
      </c>
      <c r="N129" s="102"/>
    </row>
    <row r="130" spans="1:14">
      <c r="A130" s="97" t="str">
        <f t="shared" si="43"/>
        <v/>
      </c>
      <c r="B130" s="98" t="str">
        <f t="shared" si="44"/>
        <v/>
      </c>
      <c r="C130" s="99"/>
      <c r="D130" s="100"/>
      <c r="E130" s="100"/>
      <c r="F130" s="57"/>
      <c r="G130" s="58">
        <f t="shared" si="45"/>
        <v>0</v>
      </c>
      <c r="H130" s="58">
        <f>IF(E130="",0,IFERROR(VLOOKUP(E130,档案费管理台账!$D$4:$H$1000,5,0),0))</f>
        <v>0</v>
      </c>
      <c r="I130" s="57"/>
      <c r="J130" s="57"/>
      <c r="K130" s="57"/>
      <c r="L130" s="57"/>
      <c r="M130" s="58" t="str">
        <f t="shared" si="46"/>
        <v/>
      </c>
      <c r="N130" s="102"/>
    </row>
    <row r="131" spans="1:14">
      <c r="A131" s="97" t="str">
        <f t="shared" si="43"/>
        <v/>
      </c>
      <c r="B131" s="98" t="str">
        <f t="shared" si="44"/>
        <v/>
      </c>
      <c r="C131" s="99"/>
      <c r="D131" s="100"/>
      <c r="E131" s="100"/>
      <c r="F131" s="57"/>
      <c r="G131" s="58">
        <f t="shared" si="45"/>
        <v>0</v>
      </c>
      <c r="H131" s="58">
        <f>IF(E131="",0,IFERROR(VLOOKUP(E131,档案费管理台账!$D$4:$H$1000,5,0),0))</f>
        <v>0</v>
      </c>
      <c r="I131" s="57"/>
      <c r="J131" s="57"/>
      <c r="K131" s="57"/>
      <c r="L131" s="57"/>
      <c r="M131" s="58" t="str">
        <f t="shared" si="46"/>
        <v/>
      </c>
      <c r="N131" s="102"/>
    </row>
    <row r="132" spans="1:14">
      <c r="A132" s="97" t="str">
        <f t="shared" si="43"/>
        <v/>
      </c>
      <c r="B132" s="98" t="str">
        <f t="shared" si="44"/>
        <v/>
      </c>
      <c r="C132" s="99"/>
      <c r="D132" s="100"/>
      <c r="E132" s="100"/>
      <c r="F132" s="57"/>
      <c r="G132" s="58">
        <f t="shared" si="45"/>
        <v>0</v>
      </c>
      <c r="H132" s="58">
        <f>IF(E132="",0,IFERROR(VLOOKUP(E132,档案费管理台账!$D$4:$H$1000,5,0),0))</f>
        <v>0</v>
      </c>
      <c r="I132" s="57"/>
      <c r="J132" s="57"/>
      <c r="K132" s="57"/>
      <c r="L132" s="57"/>
      <c r="M132" s="58" t="str">
        <f t="shared" si="46"/>
        <v/>
      </c>
      <c r="N132" s="102"/>
    </row>
    <row r="133" spans="1:14">
      <c r="A133" s="97" t="str">
        <f t="shared" si="43"/>
        <v/>
      </c>
      <c r="B133" s="98" t="str">
        <f t="shared" si="44"/>
        <v/>
      </c>
      <c r="C133" s="99"/>
      <c r="D133" s="100"/>
      <c r="E133" s="100"/>
      <c r="F133" s="57"/>
      <c r="G133" s="58">
        <f t="shared" si="45"/>
        <v>0</v>
      </c>
      <c r="H133" s="58">
        <f>IF(E133="",0,IFERROR(VLOOKUP(E133,档案费管理台账!$D$4:$H$1000,5,0),0))</f>
        <v>0</v>
      </c>
      <c r="I133" s="57"/>
      <c r="J133" s="57"/>
      <c r="K133" s="57"/>
      <c r="L133" s="57"/>
      <c r="M133" s="58" t="str">
        <f t="shared" si="46"/>
        <v/>
      </c>
      <c r="N133" s="102"/>
    </row>
    <row r="134" spans="1:14">
      <c r="A134" s="97" t="str">
        <f t="shared" si="43"/>
        <v/>
      </c>
      <c r="B134" s="98" t="str">
        <f t="shared" si="44"/>
        <v/>
      </c>
      <c r="C134" s="99"/>
      <c r="D134" s="100"/>
      <c r="E134" s="100"/>
      <c r="F134" s="57"/>
      <c r="G134" s="58">
        <f t="shared" si="45"/>
        <v>0</v>
      </c>
      <c r="H134" s="58">
        <f>IF(E134="",0,IFERROR(VLOOKUP(E134,档案费管理台账!$D$4:$H$1000,5,0),0))</f>
        <v>0</v>
      </c>
      <c r="I134" s="57"/>
      <c r="J134" s="57"/>
      <c r="K134" s="57"/>
      <c r="L134" s="57"/>
      <c r="M134" s="58" t="str">
        <f t="shared" si="46"/>
        <v/>
      </c>
      <c r="N134" s="102"/>
    </row>
    <row r="135" spans="1:14">
      <c r="A135" s="97" t="str">
        <f t="shared" si="43"/>
        <v/>
      </c>
      <c r="B135" s="98" t="str">
        <f t="shared" si="44"/>
        <v/>
      </c>
      <c r="C135" s="99"/>
      <c r="D135" s="100"/>
      <c r="E135" s="100"/>
      <c r="F135" s="57"/>
      <c r="G135" s="58">
        <f t="shared" si="45"/>
        <v>0</v>
      </c>
      <c r="H135" s="58">
        <f>IF(E135="",0,IFERROR(VLOOKUP(E135,档案费管理台账!$D$4:$H$1000,5,0),0))</f>
        <v>0</v>
      </c>
      <c r="I135" s="57"/>
      <c r="J135" s="57"/>
      <c r="K135" s="57"/>
      <c r="L135" s="57"/>
      <c r="M135" s="58" t="str">
        <f t="shared" si="46"/>
        <v/>
      </c>
      <c r="N135" s="102"/>
    </row>
    <row r="136" spans="1:14">
      <c r="A136" s="97" t="str">
        <f t="shared" si="43"/>
        <v/>
      </c>
      <c r="B136" s="98" t="str">
        <f t="shared" si="44"/>
        <v/>
      </c>
      <c r="C136" s="99"/>
      <c r="D136" s="100"/>
      <c r="E136" s="100"/>
      <c r="F136" s="57"/>
      <c r="G136" s="58">
        <f t="shared" si="45"/>
        <v>0</v>
      </c>
      <c r="H136" s="58">
        <f>IF(E136="",0,IFERROR(VLOOKUP(E136,档案费管理台账!$D$4:$H$1000,5,0),0))</f>
        <v>0</v>
      </c>
      <c r="I136" s="57"/>
      <c r="J136" s="57"/>
      <c r="K136" s="57"/>
      <c r="L136" s="57"/>
      <c r="M136" s="58" t="str">
        <f t="shared" si="46"/>
        <v/>
      </c>
      <c r="N136" s="102"/>
    </row>
    <row r="137" spans="1:14">
      <c r="A137" s="97" t="str">
        <f t="shared" si="43"/>
        <v/>
      </c>
      <c r="B137" s="98" t="str">
        <f t="shared" si="44"/>
        <v/>
      </c>
      <c r="C137" s="99"/>
      <c r="D137" s="100"/>
      <c r="E137" s="100"/>
      <c r="F137" s="57"/>
      <c r="G137" s="58">
        <f t="shared" si="45"/>
        <v>0</v>
      </c>
      <c r="H137" s="58">
        <f>IF(E137="",0,IFERROR(VLOOKUP(E137,档案费管理台账!$D$4:$H$1000,5,0),0))</f>
        <v>0</v>
      </c>
      <c r="I137" s="57"/>
      <c r="J137" s="57"/>
      <c r="K137" s="57"/>
      <c r="L137" s="57"/>
      <c r="M137" s="58" t="str">
        <f t="shared" si="46"/>
        <v/>
      </c>
      <c r="N137" s="102"/>
    </row>
    <row r="138" spans="1:14">
      <c r="A138" s="97" t="str">
        <f t="shared" si="43"/>
        <v/>
      </c>
      <c r="B138" s="98" t="str">
        <f t="shared" si="44"/>
        <v/>
      </c>
      <c r="C138" s="99"/>
      <c r="D138" s="100"/>
      <c r="E138" s="100"/>
      <c r="F138" s="57"/>
      <c r="G138" s="58">
        <f t="shared" si="45"/>
        <v>0</v>
      </c>
      <c r="H138" s="58">
        <f>IF(E138="",0,IFERROR(VLOOKUP(E138,档案费管理台账!$D$4:$H$1000,5,0),0))</f>
        <v>0</v>
      </c>
      <c r="I138" s="57"/>
      <c r="J138" s="57"/>
      <c r="K138" s="57"/>
      <c r="L138" s="57"/>
      <c r="M138" s="58" t="str">
        <f t="shared" si="46"/>
        <v/>
      </c>
      <c r="N138" s="102"/>
    </row>
    <row r="139" spans="1:14">
      <c r="A139" s="97" t="str">
        <f t="shared" si="43"/>
        <v/>
      </c>
      <c r="B139" s="98" t="str">
        <f t="shared" si="44"/>
        <v/>
      </c>
      <c r="C139" s="99"/>
      <c r="D139" s="100"/>
      <c r="E139" s="100"/>
      <c r="F139" s="57"/>
      <c r="G139" s="58">
        <f t="shared" si="45"/>
        <v>0</v>
      </c>
      <c r="H139" s="58">
        <f>IF(E139="",0,IFERROR(VLOOKUP(E139,档案费管理台账!$D$4:$H$1000,5,0),0))</f>
        <v>0</v>
      </c>
      <c r="I139" s="57"/>
      <c r="J139" s="57"/>
      <c r="K139" s="57"/>
      <c r="L139" s="57"/>
      <c r="M139" s="58" t="str">
        <f t="shared" si="46"/>
        <v/>
      </c>
      <c r="N139" s="102"/>
    </row>
    <row r="140" spans="1:14">
      <c r="A140" s="97" t="str">
        <f t="shared" si="43"/>
        <v/>
      </c>
      <c r="B140" s="98" t="str">
        <f t="shared" si="44"/>
        <v/>
      </c>
      <c r="C140" s="99"/>
      <c r="D140" s="100"/>
      <c r="E140" s="100"/>
      <c r="F140" s="57"/>
      <c r="G140" s="58">
        <f t="shared" si="45"/>
        <v>0</v>
      </c>
      <c r="H140" s="58">
        <f>IF(E140="",0,IFERROR(VLOOKUP(E140,档案费管理台账!$D$4:$H$1000,5,0),0))</f>
        <v>0</v>
      </c>
      <c r="I140" s="57"/>
      <c r="J140" s="57"/>
      <c r="K140" s="57"/>
      <c r="L140" s="57"/>
      <c r="M140" s="58" t="str">
        <f t="shared" si="46"/>
        <v/>
      </c>
      <c r="N140" s="102"/>
    </row>
    <row r="141" spans="1:14">
      <c r="A141" s="97" t="str">
        <f t="shared" si="43"/>
        <v/>
      </c>
      <c r="B141" s="98" t="str">
        <f t="shared" si="44"/>
        <v/>
      </c>
      <c r="C141" s="99"/>
      <c r="D141" s="100"/>
      <c r="E141" s="100"/>
      <c r="F141" s="57"/>
      <c r="G141" s="58">
        <f t="shared" si="45"/>
        <v>0</v>
      </c>
      <c r="H141" s="58">
        <f>IF(E141="",0,IFERROR(VLOOKUP(E141,档案费管理台账!$D$4:$H$1000,5,0),0))</f>
        <v>0</v>
      </c>
      <c r="I141" s="57"/>
      <c r="J141" s="57"/>
      <c r="K141" s="57"/>
      <c r="L141" s="57"/>
      <c r="M141" s="58" t="str">
        <f t="shared" si="46"/>
        <v/>
      </c>
      <c r="N141" s="102"/>
    </row>
    <row r="142" spans="1:14">
      <c r="A142" s="97" t="str">
        <f t="shared" si="43"/>
        <v/>
      </c>
      <c r="B142" s="98" t="str">
        <f t="shared" si="44"/>
        <v/>
      </c>
      <c r="C142" s="99"/>
      <c r="D142" s="100"/>
      <c r="E142" s="100"/>
      <c r="F142" s="57"/>
      <c r="G142" s="58">
        <f t="shared" si="45"/>
        <v>0</v>
      </c>
      <c r="H142" s="58">
        <f>IF(E142="",0,IFERROR(VLOOKUP(E142,档案费管理台账!$D$4:$H$1000,5,0),0))</f>
        <v>0</v>
      </c>
      <c r="I142" s="57"/>
      <c r="J142" s="57"/>
      <c r="K142" s="57"/>
      <c r="L142" s="57"/>
      <c r="M142" s="58" t="str">
        <f t="shared" si="46"/>
        <v/>
      </c>
      <c r="N142" s="102"/>
    </row>
    <row r="143" spans="1:14">
      <c r="A143" s="97" t="str">
        <f t="shared" si="43"/>
        <v/>
      </c>
      <c r="B143" s="98" t="str">
        <f t="shared" si="44"/>
        <v/>
      </c>
      <c r="C143" s="99"/>
      <c r="D143" s="100"/>
      <c r="E143" s="100"/>
      <c r="F143" s="57"/>
      <c r="G143" s="58">
        <f t="shared" si="45"/>
        <v>0</v>
      </c>
      <c r="H143" s="58">
        <f>IF(E143="",0,IFERROR(VLOOKUP(E143,档案费管理台账!$D$4:$H$1000,5,0),0))</f>
        <v>0</v>
      </c>
      <c r="I143" s="57"/>
      <c r="J143" s="57"/>
      <c r="K143" s="57"/>
      <c r="L143" s="57"/>
      <c r="M143" s="58" t="str">
        <f t="shared" si="46"/>
        <v/>
      </c>
      <c r="N143" s="102"/>
    </row>
    <row r="144" spans="1:14">
      <c r="A144" s="97" t="str">
        <f t="shared" si="43"/>
        <v/>
      </c>
      <c r="B144" s="98" t="str">
        <f t="shared" si="44"/>
        <v/>
      </c>
      <c r="C144" s="99"/>
      <c r="D144" s="100"/>
      <c r="E144" s="100"/>
      <c r="F144" s="57"/>
      <c r="G144" s="58">
        <f t="shared" si="45"/>
        <v>0</v>
      </c>
      <c r="H144" s="58">
        <f>IF(E144="",0,IFERROR(VLOOKUP(E144,档案费管理台账!$D$4:$H$1000,5,0),0))</f>
        <v>0</v>
      </c>
      <c r="I144" s="57"/>
      <c r="J144" s="57"/>
      <c r="K144" s="57"/>
      <c r="L144" s="57"/>
      <c r="M144" s="58" t="str">
        <f t="shared" si="46"/>
        <v/>
      </c>
      <c r="N144" s="102"/>
    </row>
    <row r="145" spans="1:14">
      <c r="A145" s="97" t="str">
        <f t="shared" si="43"/>
        <v/>
      </c>
      <c r="B145" s="98" t="str">
        <f t="shared" si="44"/>
        <v/>
      </c>
      <c r="C145" s="99"/>
      <c r="D145" s="100"/>
      <c r="E145" s="100"/>
      <c r="F145" s="57"/>
      <c r="G145" s="58">
        <f t="shared" si="45"/>
        <v>0</v>
      </c>
      <c r="H145" s="58">
        <f>IF(E145="",0,IFERROR(VLOOKUP(E145,档案费管理台账!$D$4:$H$1000,5,0),0))</f>
        <v>0</v>
      </c>
      <c r="I145" s="57"/>
      <c r="J145" s="57"/>
      <c r="K145" s="57"/>
      <c r="L145" s="57"/>
      <c r="M145" s="58" t="str">
        <f t="shared" si="46"/>
        <v/>
      </c>
      <c r="N145" s="102"/>
    </row>
    <row r="146" spans="1:14">
      <c r="A146" s="97" t="str">
        <f t="shared" si="43"/>
        <v/>
      </c>
      <c r="B146" s="98" t="str">
        <f t="shared" si="44"/>
        <v/>
      </c>
      <c r="C146" s="99"/>
      <c r="D146" s="100"/>
      <c r="E146" s="100"/>
      <c r="F146" s="57"/>
      <c r="G146" s="58">
        <f t="shared" si="45"/>
        <v>0</v>
      </c>
      <c r="H146" s="58">
        <f>IF(E146="",0,IFERROR(VLOOKUP(E146,档案费管理台账!$D$4:$H$1000,5,0),0))</f>
        <v>0</v>
      </c>
      <c r="I146" s="57"/>
      <c r="J146" s="57"/>
      <c r="K146" s="57"/>
      <c r="L146" s="57"/>
      <c r="M146" s="58" t="str">
        <f t="shared" si="46"/>
        <v/>
      </c>
      <c r="N146" s="102"/>
    </row>
    <row r="147" spans="1:14">
      <c r="A147" s="97" t="str">
        <f t="shared" si="43"/>
        <v/>
      </c>
      <c r="B147" s="98" t="str">
        <f t="shared" si="44"/>
        <v/>
      </c>
      <c r="C147" s="99"/>
      <c r="D147" s="100"/>
      <c r="E147" s="100"/>
      <c r="F147" s="57"/>
      <c r="G147" s="58">
        <f t="shared" si="45"/>
        <v>0</v>
      </c>
      <c r="H147" s="58">
        <f>IF(E147="",0,IFERROR(VLOOKUP(E147,档案费管理台账!$D$4:$H$1000,5,0),0))</f>
        <v>0</v>
      </c>
      <c r="I147" s="57"/>
      <c r="J147" s="57"/>
      <c r="K147" s="57"/>
      <c r="L147" s="57"/>
      <c r="M147" s="58" t="str">
        <f t="shared" si="46"/>
        <v/>
      </c>
      <c r="N147" s="102"/>
    </row>
    <row r="148" spans="1:14">
      <c r="A148" s="97" t="str">
        <f t="shared" si="43"/>
        <v/>
      </c>
      <c r="B148" s="98" t="str">
        <f t="shared" si="44"/>
        <v/>
      </c>
      <c r="C148" s="99"/>
      <c r="D148" s="100"/>
      <c r="E148" s="100"/>
      <c r="F148" s="57"/>
      <c r="G148" s="58">
        <f t="shared" si="45"/>
        <v>0</v>
      </c>
      <c r="H148" s="58">
        <f>IF(E148="",0,IFERROR(VLOOKUP(E148,档案费管理台账!$D$4:$H$1000,5,0),0))</f>
        <v>0</v>
      </c>
      <c r="I148" s="57"/>
      <c r="J148" s="57"/>
      <c r="K148" s="57"/>
      <c r="L148" s="57"/>
      <c r="M148" s="58" t="str">
        <f t="shared" si="46"/>
        <v/>
      </c>
      <c r="N148" s="102"/>
    </row>
    <row r="149" spans="1:14">
      <c r="A149" s="97" t="str">
        <f t="shared" si="43"/>
        <v/>
      </c>
      <c r="B149" s="98" t="str">
        <f t="shared" si="44"/>
        <v/>
      </c>
      <c r="C149" s="99"/>
      <c r="D149" s="100"/>
      <c r="E149" s="100"/>
      <c r="F149" s="57"/>
      <c r="G149" s="58">
        <f t="shared" si="45"/>
        <v>0</v>
      </c>
      <c r="H149" s="58">
        <f>IF(E149="",0,IFERROR(VLOOKUP(E149,档案费管理台账!$D$4:$H$1000,5,0),0))</f>
        <v>0</v>
      </c>
      <c r="I149" s="57"/>
      <c r="J149" s="57"/>
      <c r="K149" s="57"/>
      <c r="L149" s="57"/>
      <c r="M149" s="58" t="str">
        <f t="shared" si="46"/>
        <v/>
      </c>
      <c r="N149" s="102"/>
    </row>
    <row r="150" spans="1:14">
      <c r="A150" s="97" t="str">
        <f t="shared" si="43"/>
        <v/>
      </c>
      <c r="B150" s="98" t="str">
        <f t="shared" si="44"/>
        <v/>
      </c>
      <c r="C150" s="99"/>
      <c r="D150" s="100"/>
      <c r="E150" s="100"/>
      <c r="F150" s="57"/>
      <c r="G150" s="58">
        <f t="shared" si="45"/>
        <v>0</v>
      </c>
      <c r="H150" s="58">
        <f>IF(E150="",0,IFERROR(VLOOKUP(E150,档案费管理台账!$D$4:$H$1000,5,0),0))</f>
        <v>0</v>
      </c>
      <c r="I150" s="57"/>
      <c r="J150" s="57"/>
      <c r="K150" s="57"/>
      <c r="L150" s="57"/>
      <c r="M150" s="58" t="str">
        <f t="shared" si="46"/>
        <v/>
      </c>
      <c r="N150" s="102"/>
    </row>
    <row r="151" spans="1:14">
      <c r="A151" s="97" t="str">
        <f t="shared" si="43"/>
        <v/>
      </c>
      <c r="B151" s="98" t="str">
        <f t="shared" si="44"/>
        <v/>
      </c>
      <c r="C151" s="99"/>
      <c r="D151" s="100"/>
      <c r="E151" s="100"/>
      <c r="F151" s="57"/>
      <c r="G151" s="58">
        <f t="shared" si="45"/>
        <v>0</v>
      </c>
      <c r="H151" s="58">
        <f>IF(E151="",0,IFERROR(VLOOKUP(E151,档案费管理台账!$D$4:$H$1000,5,0),0))</f>
        <v>0</v>
      </c>
      <c r="I151" s="57"/>
      <c r="J151" s="57"/>
      <c r="K151" s="57"/>
      <c r="L151" s="57"/>
      <c r="M151" s="58" t="str">
        <f t="shared" si="46"/>
        <v/>
      </c>
      <c r="N151" s="102"/>
    </row>
    <row r="152" spans="1:14">
      <c r="A152" s="97" t="str">
        <f t="shared" si="43"/>
        <v/>
      </c>
      <c r="B152" s="98" t="str">
        <f t="shared" si="44"/>
        <v/>
      </c>
      <c r="C152" s="99"/>
      <c r="D152" s="100"/>
      <c r="E152" s="100"/>
      <c r="F152" s="57"/>
      <c r="G152" s="58">
        <f t="shared" si="45"/>
        <v>0</v>
      </c>
      <c r="H152" s="58">
        <f>IF(E152="",0,IFERROR(VLOOKUP(E152,档案费管理台账!$D$4:$H$1000,5,0),0))</f>
        <v>0</v>
      </c>
      <c r="I152" s="57"/>
      <c r="J152" s="57"/>
      <c r="K152" s="57"/>
      <c r="L152" s="57"/>
      <c r="M152" s="58" t="str">
        <f t="shared" si="46"/>
        <v/>
      </c>
      <c r="N152" s="102"/>
    </row>
    <row r="153" spans="1:14">
      <c r="A153" s="97" t="str">
        <f t="shared" si="43"/>
        <v/>
      </c>
      <c r="B153" s="98" t="str">
        <f t="shared" si="44"/>
        <v/>
      </c>
      <c r="C153" s="99"/>
      <c r="D153" s="100"/>
      <c r="E153" s="100"/>
      <c r="F153" s="57"/>
      <c r="G153" s="58">
        <f t="shared" si="45"/>
        <v>0</v>
      </c>
      <c r="H153" s="58">
        <f>IF(E153="",0,IFERROR(VLOOKUP(E153,档案费管理台账!$D$4:$H$1000,5,0),0))</f>
        <v>0</v>
      </c>
      <c r="I153" s="57"/>
      <c r="J153" s="57"/>
      <c r="K153" s="57"/>
      <c r="L153" s="57"/>
      <c r="M153" s="58" t="str">
        <f t="shared" si="46"/>
        <v/>
      </c>
      <c r="N153" s="102"/>
    </row>
    <row r="154" spans="1:14">
      <c r="A154" s="97" t="str">
        <f t="shared" si="43"/>
        <v/>
      </c>
      <c r="B154" s="98" t="str">
        <f t="shared" si="44"/>
        <v/>
      </c>
      <c r="C154" s="99"/>
      <c r="D154" s="100"/>
      <c r="E154" s="100"/>
      <c r="F154" s="57"/>
      <c r="G154" s="58">
        <f t="shared" si="45"/>
        <v>0</v>
      </c>
      <c r="H154" s="58">
        <f>IF(E154="",0,IFERROR(VLOOKUP(E154,档案费管理台账!$D$4:$H$1000,5,0),0))</f>
        <v>0</v>
      </c>
      <c r="I154" s="57"/>
      <c r="J154" s="57"/>
      <c r="K154" s="57"/>
      <c r="L154" s="57"/>
      <c r="M154" s="58" t="str">
        <f t="shared" si="46"/>
        <v/>
      </c>
      <c r="N154" s="102"/>
    </row>
    <row r="155" spans="1:14">
      <c r="A155" s="97" t="str">
        <f t="shared" si="43"/>
        <v/>
      </c>
      <c r="B155" s="98" t="str">
        <f t="shared" si="44"/>
        <v/>
      </c>
      <c r="C155" s="99"/>
      <c r="D155" s="100"/>
      <c r="E155" s="100"/>
      <c r="F155" s="57"/>
      <c r="G155" s="58">
        <f t="shared" si="45"/>
        <v>0</v>
      </c>
      <c r="H155" s="58">
        <f>IF(E155="",0,IFERROR(VLOOKUP(E155,档案费管理台账!$D$4:$H$1000,5,0),0))</f>
        <v>0</v>
      </c>
      <c r="I155" s="57"/>
      <c r="J155" s="57"/>
      <c r="K155" s="57"/>
      <c r="L155" s="57"/>
      <c r="M155" s="58" t="str">
        <f t="shared" si="46"/>
        <v/>
      </c>
      <c r="N155" s="102"/>
    </row>
    <row r="156" spans="1:14">
      <c r="A156" s="97" t="str">
        <f t="shared" si="43"/>
        <v/>
      </c>
      <c r="B156" s="98" t="str">
        <f t="shared" si="44"/>
        <v/>
      </c>
      <c r="C156" s="99"/>
      <c r="D156" s="100"/>
      <c r="E156" s="100"/>
      <c r="F156" s="57"/>
      <c r="G156" s="58">
        <f t="shared" si="45"/>
        <v>0</v>
      </c>
      <c r="H156" s="58">
        <f>IF(E156="",0,IFERROR(VLOOKUP(E156,档案费管理台账!$D$4:$H$1000,5,0),0))</f>
        <v>0</v>
      </c>
      <c r="I156" s="57"/>
      <c r="J156" s="57"/>
      <c r="K156" s="57"/>
      <c r="L156" s="57"/>
      <c r="M156" s="58" t="str">
        <f t="shared" si="46"/>
        <v/>
      </c>
      <c r="N156" s="102"/>
    </row>
    <row r="157" spans="1:14">
      <c r="A157" s="97" t="str">
        <f t="shared" si="43"/>
        <v/>
      </c>
      <c r="B157" s="98" t="str">
        <f t="shared" si="44"/>
        <v/>
      </c>
      <c r="C157" s="99"/>
      <c r="D157" s="100"/>
      <c r="E157" s="100"/>
      <c r="F157" s="57"/>
      <c r="G157" s="58">
        <f t="shared" si="45"/>
        <v>0</v>
      </c>
      <c r="H157" s="58">
        <f>IF(E157="",0,IFERROR(VLOOKUP(E157,档案费管理台账!$D$4:$H$1000,5,0),0))</f>
        <v>0</v>
      </c>
      <c r="I157" s="57"/>
      <c r="J157" s="57"/>
      <c r="K157" s="57"/>
      <c r="L157" s="57"/>
      <c r="M157" s="58" t="str">
        <f t="shared" si="46"/>
        <v/>
      </c>
      <c r="N157" s="102"/>
    </row>
    <row r="158" spans="1:14">
      <c r="A158" s="97" t="str">
        <f t="shared" si="43"/>
        <v/>
      </c>
      <c r="B158" s="98" t="str">
        <f t="shared" si="44"/>
        <v/>
      </c>
      <c r="C158" s="99"/>
      <c r="D158" s="100"/>
      <c r="E158" s="100"/>
      <c r="F158" s="57"/>
      <c r="G158" s="58">
        <f t="shared" si="45"/>
        <v>0</v>
      </c>
      <c r="H158" s="58">
        <f>IF(E158="",0,IFERROR(VLOOKUP(E158,档案费管理台账!$D$4:$H$1000,5,0),0))</f>
        <v>0</v>
      </c>
      <c r="I158" s="57"/>
      <c r="J158" s="57"/>
      <c r="K158" s="57"/>
      <c r="L158" s="57"/>
      <c r="M158" s="58" t="str">
        <f t="shared" si="46"/>
        <v/>
      </c>
      <c r="N158" s="102"/>
    </row>
    <row r="159" spans="1:14">
      <c r="A159" s="97" t="str">
        <f t="shared" si="43"/>
        <v/>
      </c>
      <c r="B159" s="98" t="str">
        <f t="shared" si="44"/>
        <v/>
      </c>
      <c r="C159" s="99"/>
      <c r="D159" s="100"/>
      <c r="E159" s="100"/>
      <c r="F159" s="57"/>
      <c r="G159" s="58">
        <f t="shared" si="45"/>
        <v>0</v>
      </c>
      <c r="H159" s="58">
        <f>IF(E159="",0,IFERROR(VLOOKUP(E159,档案费管理台账!$D$4:$H$1000,5,0),0))</f>
        <v>0</v>
      </c>
      <c r="I159" s="57"/>
      <c r="J159" s="57"/>
      <c r="K159" s="57"/>
      <c r="L159" s="57"/>
      <c r="M159" s="58" t="str">
        <f t="shared" si="46"/>
        <v/>
      </c>
      <c r="N159" s="102"/>
    </row>
    <row r="160" spans="1:14">
      <c r="A160" s="97" t="str">
        <f t="shared" si="43"/>
        <v/>
      </c>
      <c r="B160" s="98" t="str">
        <f t="shared" si="44"/>
        <v/>
      </c>
      <c r="C160" s="99"/>
      <c r="D160" s="100"/>
      <c r="E160" s="100"/>
      <c r="F160" s="57"/>
      <c r="G160" s="58">
        <f t="shared" si="45"/>
        <v>0</v>
      </c>
      <c r="H160" s="58">
        <f>IF(E160="",0,IFERROR(VLOOKUP(E160,档案费管理台账!$D$4:$H$1000,5,0),0))</f>
        <v>0</v>
      </c>
      <c r="I160" s="57"/>
      <c r="J160" s="57"/>
      <c r="K160" s="57"/>
      <c r="L160" s="57"/>
      <c r="M160" s="58" t="str">
        <f t="shared" si="46"/>
        <v/>
      </c>
      <c r="N160" s="102"/>
    </row>
    <row r="161" spans="1:14">
      <c r="A161" s="97" t="str">
        <f t="shared" si="43"/>
        <v/>
      </c>
      <c r="B161" s="98" t="str">
        <f t="shared" si="44"/>
        <v/>
      </c>
      <c r="C161" s="99"/>
      <c r="D161" s="100"/>
      <c r="E161" s="100"/>
      <c r="F161" s="57"/>
      <c r="G161" s="58">
        <f t="shared" si="45"/>
        <v>0</v>
      </c>
      <c r="H161" s="58">
        <f>IF(E161="",0,IFERROR(VLOOKUP(E161,档案费管理台账!$D$4:$H$1000,5,0),0))</f>
        <v>0</v>
      </c>
      <c r="I161" s="57"/>
      <c r="J161" s="57"/>
      <c r="K161" s="57"/>
      <c r="L161" s="57"/>
      <c r="M161" s="58" t="str">
        <f t="shared" si="46"/>
        <v/>
      </c>
      <c r="N161" s="102"/>
    </row>
    <row r="162" spans="1:14">
      <c r="A162" s="97" t="str">
        <f t="shared" si="43"/>
        <v/>
      </c>
      <c r="B162" s="98" t="str">
        <f t="shared" si="44"/>
        <v/>
      </c>
      <c r="C162" s="99"/>
      <c r="D162" s="100"/>
      <c r="E162" s="100"/>
      <c r="F162" s="57"/>
      <c r="G162" s="58">
        <f t="shared" si="45"/>
        <v>0</v>
      </c>
      <c r="H162" s="58">
        <f>IF(E162="",0,IFERROR(VLOOKUP(E162,档案费管理台账!$D$4:$H$1000,5,0),0))</f>
        <v>0</v>
      </c>
      <c r="I162" s="57"/>
      <c r="J162" s="57"/>
      <c r="K162" s="57"/>
      <c r="L162" s="57"/>
      <c r="M162" s="58" t="str">
        <f t="shared" si="46"/>
        <v/>
      </c>
      <c r="N162" s="102"/>
    </row>
    <row r="163" spans="1:14">
      <c r="A163" s="97" t="str">
        <f t="shared" si="43"/>
        <v/>
      </c>
      <c r="B163" s="98" t="str">
        <f t="shared" si="44"/>
        <v/>
      </c>
      <c r="C163" s="99"/>
      <c r="D163" s="100"/>
      <c r="E163" s="100"/>
      <c r="F163" s="57"/>
      <c r="G163" s="58">
        <f t="shared" si="45"/>
        <v>0</v>
      </c>
      <c r="H163" s="58">
        <f>IF(E163="",0,IFERROR(VLOOKUP(E163,档案费管理台账!$D$4:$H$1000,5,0),0))</f>
        <v>0</v>
      </c>
      <c r="I163" s="57"/>
      <c r="J163" s="57"/>
      <c r="K163" s="57"/>
      <c r="L163" s="57"/>
      <c r="M163" s="58" t="str">
        <f t="shared" si="46"/>
        <v/>
      </c>
      <c r="N163" s="102"/>
    </row>
    <row r="164" spans="1:14">
      <c r="A164" s="97" t="str">
        <f t="shared" si="43"/>
        <v/>
      </c>
      <c r="B164" s="98" t="str">
        <f t="shared" si="44"/>
        <v/>
      </c>
      <c r="C164" s="99"/>
      <c r="D164" s="100"/>
      <c r="E164" s="100"/>
      <c r="F164" s="57"/>
      <c r="G164" s="58">
        <f t="shared" si="45"/>
        <v>0</v>
      </c>
      <c r="H164" s="58">
        <f>IF(E164="",0,IFERROR(VLOOKUP(E164,档案费管理台账!$D$4:$H$1000,5,0),0))</f>
        <v>0</v>
      </c>
      <c r="I164" s="57"/>
      <c r="J164" s="57"/>
      <c r="K164" s="57"/>
      <c r="L164" s="57"/>
      <c r="M164" s="58" t="str">
        <f t="shared" si="46"/>
        <v/>
      </c>
      <c r="N164" s="102"/>
    </row>
    <row r="165" spans="1:14">
      <c r="A165" s="97" t="str">
        <f t="shared" si="43"/>
        <v/>
      </c>
      <c r="B165" s="98" t="str">
        <f t="shared" si="44"/>
        <v/>
      </c>
      <c r="C165" s="99"/>
      <c r="D165" s="100"/>
      <c r="E165" s="100"/>
      <c r="F165" s="57"/>
      <c r="G165" s="58">
        <f t="shared" si="45"/>
        <v>0</v>
      </c>
      <c r="H165" s="58">
        <f>IF(E165="",0,IFERROR(VLOOKUP(E165,档案费管理台账!$D$4:$H$1000,5,0),0))</f>
        <v>0</v>
      </c>
      <c r="I165" s="57"/>
      <c r="J165" s="57"/>
      <c r="K165" s="57"/>
      <c r="L165" s="57"/>
      <c r="M165" s="58" t="str">
        <f t="shared" si="46"/>
        <v/>
      </c>
      <c r="N165" s="102"/>
    </row>
    <row r="166" spans="1:14">
      <c r="A166" s="97" t="str">
        <f t="shared" si="43"/>
        <v/>
      </c>
      <c r="B166" s="98" t="str">
        <f t="shared" si="44"/>
        <v/>
      </c>
      <c r="C166" s="99"/>
      <c r="D166" s="100"/>
      <c r="E166" s="100"/>
      <c r="F166" s="57"/>
      <c r="G166" s="58">
        <f t="shared" si="45"/>
        <v>0</v>
      </c>
      <c r="H166" s="58">
        <f>IF(E166="",0,IFERROR(VLOOKUP(E166,档案费管理台账!$D$4:$H$1000,5,0),0))</f>
        <v>0</v>
      </c>
      <c r="I166" s="57"/>
      <c r="J166" s="57"/>
      <c r="K166" s="57"/>
      <c r="L166" s="57"/>
      <c r="M166" s="58" t="str">
        <f t="shared" si="46"/>
        <v/>
      </c>
      <c r="N166" s="102"/>
    </row>
    <row r="167" spans="1:14">
      <c r="A167" s="97" t="str">
        <f t="shared" si="43"/>
        <v/>
      </c>
      <c r="B167" s="98" t="str">
        <f t="shared" si="44"/>
        <v/>
      </c>
      <c r="C167" s="99"/>
      <c r="D167" s="100"/>
      <c r="E167" s="100"/>
      <c r="F167" s="57"/>
      <c r="G167" s="58">
        <f t="shared" si="45"/>
        <v>0</v>
      </c>
      <c r="H167" s="58">
        <f>IF(E167="",0,IFERROR(VLOOKUP(E167,档案费管理台账!$D$4:$H$1000,5,0),0))</f>
        <v>0</v>
      </c>
      <c r="I167" s="57"/>
      <c r="J167" s="57"/>
      <c r="K167" s="57"/>
      <c r="L167" s="57"/>
      <c r="M167" s="58" t="str">
        <f t="shared" si="46"/>
        <v/>
      </c>
      <c r="N167" s="102"/>
    </row>
    <row r="168" spans="1:14">
      <c r="A168" s="97" t="str">
        <f t="shared" si="43"/>
        <v/>
      </c>
      <c r="B168" s="98" t="str">
        <f t="shared" si="44"/>
        <v/>
      </c>
      <c r="C168" s="99"/>
      <c r="D168" s="100"/>
      <c r="E168" s="100"/>
      <c r="F168" s="57"/>
      <c r="G168" s="58">
        <f t="shared" si="45"/>
        <v>0</v>
      </c>
      <c r="H168" s="58">
        <f>IF(E168="",0,IFERROR(VLOOKUP(E168,档案费管理台账!$D$4:$H$1000,5,0),0))</f>
        <v>0</v>
      </c>
      <c r="I168" s="57"/>
      <c r="J168" s="57"/>
      <c r="K168" s="57"/>
      <c r="L168" s="57"/>
      <c r="M168" s="58" t="str">
        <f t="shared" si="46"/>
        <v/>
      </c>
      <c r="N168" s="102"/>
    </row>
    <row r="169" spans="1:14">
      <c r="A169" s="97" t="str">
        <f t="shared" si="43"/>
        <v/>
      </c>
      <c r="B169" s="98" t="str">
        <f t="shared" si="44"/>
        <v/>
      </c>
      <c r="C169" s="99"/>
      <c r="D169" s="100"/>
      <c r="E169" s="100"/>
      <c r="F169" s="57"/>
      <c r="G169" s="58">
        <f t="shared" si="45"/>
        <v>0</v>
      </c>
      <c r="H169" s="58">
        <f>IF(E169="",0,IFERROR(VLOOKUP(E169,档案费管理台账!$D$4:$H$1000,5,0),0))</f>
        <v>0</v>
      </c>
      <c r="I169" s="57"/>
      <c r="J169" s="57"/>
      <c r="K169" s="57"/>
      <c r="L169" s="57"/>
      <c r="M169" s="58" t="str">
        <f t="shared" si="46"/>
        <v/>
      </c>
      <c r="N169" s="102"/>
    </row>
    <row r="170" spans="1:14">
      <c r="A170" s="97" t="str">
        <f t="shared" si="43"/>
        <v/>
      </c>
      <c r="B170" s="98" t="str">
        <f t="shared" si="44"/>
        <v/>
      </c>
      <c r="C170" s="99"/>
      <c r="D170" s="100"/>
      <c r="E170" s="100"/>
      <c r="F170" s="57"/>
      <c r="G170" s="58">
        <f t="shared" si="45"/>
        <v>0</v>
      </c>
      <c r="H170" s="58">
        <f>IF(E170="",0,IFERROR(VLOOKUP(E170,档案费管理台账!$D$4:$H$1000,5,0),0))</f>
        <v>0</v>
      </c>
      <c r="I170" s="57"/>
      <c r="J170" s="57"/>
      <c r="K170" s="57"/>
      <c r="L170" s="57"/>
      <c r="M170" s="58" t="str">
        <f t="shared" si="46"/>
        <v/>
      </c>
      <c r="N170" s="102"/>
    </row>
    <row r="171" spans="1:14">
      <c r="A171" s="97" t="str">
        <f t="shared" ref="A171:A234" si="47">IF(D171="","",ROW()-42)</f>
        <v/>
      </c>
      <c r="B171" s="98" t="str">
        <f t="shared" si="44"/>
        <v/>
      </c>
      <c r="C171" s="99"/>
      <c r="D171" s="100"/>
      <c r="E171" s="100"/>
      <c r="F171" s="57"/>
      <c r="G171" s="58">
        <f t="shared" si="45"/>
        <v>0</v>
      </c>
      <c r="H171" s="58">
        <f>IF(E171="",0,IFERROR(VLOOKUP(E171,档案费管理台账!$D$4:$H$1000,5,0),0))</f>
        <v>0</v>
      </c>
      <c r="I171" s="57"/>
      <c r="J171" s="57"/>
      <c r="K171" s="57"/>
      <c r="L171" s="57"/>
      <c r="M171" s="58" t="str">
        <f t="shared" si="46"/>
        <v/>
      </c>
      <c r="N171" s="102"/>
    </row>
    <row r="172" spans="1:14">
      <c r="A172" s="97" t="str">
        <f t="shared" si="47"/>
        <v/>
      </c>
      <c r="B172" s="98" t="str">
        <f t="shared" ref="B172:B235" si="48">IF(C172="","",MONTH(C172)&amp;"月")</f>
        <v/>
      </c>
      <c r="C172" s="99"/>
      <c r="D172" s="100"/>
      <c r="E172" s="100"/>
      <c r="F172" s="57"/>
      <c r="G172" s="58">
        <f t="shared" ref="G172:G235" si="49">IF(F172="",0,F172*$K$41)</f>
        <v>0</v>
      </c>
      <c r="H172" s="58">
        <f>IF(E172="",0,IFERROR(VLOOKUP(E172,档案费管理台账!$D$4:$H$1000,5,0),0))</f>
        <v>0</v>
      </c>
      <c r="I172" s="57"/>
      <c r="J172" s="57"/>
      <c r="K172" s="57"/>
      <c r="L172" s="57"/>
      <c r="M172" s="58" t="str">
        <f t="shared" ref="M172:M235" si="50">IF(C172="","",ROUND(M171+G172-I172-J172-K172-L172-H172,2))</f>
        <v/>
      </c>
      <c r="N172" s="102"/>
    </row>
    <row r="173" spans="1:14">
      <c r="A173" s="97" t="str">
        <f t="shared" si="47"/>
        <v/>
      </c>
      <c r="B173" s="98" t="str">
        <f t="shared" si="48"/>
        <v/>
      </c>
      <c r="C173" s="99"/>
      <c r="D173" s="100"/>
      <c r="E173" s="100"/>
      <c r="F173" s="57"/>
      <c r="G173" s="58">
        <f t="shared" si="49"/>
        <v>0</v>
      </c>
      <c r="H173" s="58">
        <f>IF(E173="",0,IFERROR(VLOOKUP(E173,档案费管理台账!$D$4:$H$1000,5,0),0))</f>
        <v>0</v>
      </c>
      <c r="I173" s="57"/>
      <c r="J173" s="57"/>
      <c r="K173" s="57"/>
      <c r="L173" s="57"/>
      <c r="M173" s="58" t="str">
        <f t="shared" si="50"/>
        <v/>
      </c>
      <c r="N173" s="102"/>
    </row>
    <row r="174" spans="1:14">
      <c r="A174" s="97" t="str">
        <f t="shared" si="47"/>
        <v/>
      </c>
      <c r="B174" s="98" t="str">
        <f t="shared" si="48"/>
        <v/>
      </c>
      <c r="C174" s="99"/>
      <c r="D174" s="100"/>
      <c r="E174" s="100"/>
      <c r="F174" s="57"/>
      <c r="G174" s="58">
        <f t="shared" si="49"/>
        <v>0</v>
      </c>
      <c r="H174" s="58">
        <f>IF(E174="",0,IFERROR(VLOOKUP(E174,档案费管理台账!$D$4:$H$1000,5,0),0))</f>
        <v>0</v>
      </c>
      <c r="I174" s="57"/>
      <c r="J174" s="57"/>
      <c r="K174" s="57"/>
      <c r="L174" s="57"/>
      <c r="M174" s="58" t="str">
        <f t="shared" si="50"/>
        <v/>
      </c>
      <c r="N174" s="102"/>
    </row>
    <row r="175" spans="1:14">
      <c r="A175" s="97" t="str">
        <f t="shared" si="47"/>
        <v/>
      </c>
      <c r="B175" s="98" t="str">
        <f t="shared" si="48"/>
        <v/>
      </c>
      <c r="C175" s="99"/>
      <c r="D175" s="100"/>
      <c r="E175" s="100"/>
      <c r="F175" s="57"/>
      <c r="G175" s="58">
        <f t="shared" si="49"/>
        <v>0</v>
      </c>
      <c r="H175" s="58">
        <f>IF(E175="",0,IFERROR(VLOOKUP(E175,档案费管理台账!$D$4:$H$1000,5,0),0))</f>
        <v>0</v>
      </c>
      <c r="I175" s="57"/>
      <c r="J175" s="57"/>
      <c r="K175" s="57"/>
      <c r="L175" s="57"/>
      <c r="M175" s="58" t="str">
        <f t="shared" si="50"/>
        <v/>
      </c>
      <c r="N175" s="102"/>
    </row>
    <row r="176" spans="1:14">
      <c r="A176" s="97" t="str">
        <f t="shared" si="47"/>
        <v/>
      </c>
      <c r="B176" s="98" t="str">
        <f t="shared" si="48"/>
        <v/>
      </c>
      <c r="C176" s="99"/>
      <c r="D176" s="100"/>
      <c r="E176" s="100"/>
      <c r="F176" s="57"/>
      <c r="G176" s="58">
        <f t="shared" si="49"/>
        <v>0</v>
      </c>
      <c r="H176" s="58">
        <f>IF(E176="",0,IFERROR(VLOOKUP(E176,档案费管理台账!$D$4:$H$1000,5,0),0))</f>
        <v>0</v>
      </c>
      <c r="I176" s="57"/>
      <c r="J176" s="57"/>
      <c r="K176" s="57"/>
      <c r="L176" s="57"/>
      <c r="M176" s="58" t="str">
        <f t="shared" si="50"/>
        <v/>
      </c>
      <c r="N176" s="102"/>
    </row>
    <row r="177" spans="1:14">
      <c r="A177" s="97" t="str">
        <f t="shared" si="47"/>
        <v/>
      </c>
      <c r="B177" s="98" t="str">
        <f t="shared" si="48"/>
        <v/>
      </c>
      <c r="C177" s="99"/>
      <c r="D177" s="100"/>
      <c r="E177" s="100"/>
      <c r="F177" s="57"/>
      <c r="G177" s="58">
        <f t="shared" si="49"/>
        <v>0</v>
      </c>
      <c r="H177" s="58">
        <f>IF(E177="",0,IFERROR(VLOOKUP(E177,档案费管理台账!$D$4:$H$1000,5,0),0))</f>
        <v>0</v>
      </c>
      <c r="I177" s="57"/>
      <c r="J177" s="57"/>
      <c r="K177" s="57"/>
      <c r="L177" s="57"/>
      <c r="M177" s="58" t="str">
        <f t="shared" si="50"/>
        <v/>
      </c>
      <c r="N177" s="102"/>
    </row>
    <row r="178" spans="1:14">
      <c r="A178" s="97" t="str">
        <f t="shared" si="47"/>
        <v/>
      </c>
      <c r="B178" s="98" t="str">
        <f t="shared" si="48"/>
        <v/>
      </c>
      <c r="C178" s="99"/>
      <c r="D178" s="100"/>
      <c r="E178" s="100"/>
      <c r="F178" s="57"/>
      <c r="G178" s="58">
        <f t="shared" si="49"/>
        <v>0</v>
      </c>
      <c r="H178" s="58">
        <f>IF(E178="",0,IFERROR(VLOOKUP(E178,档案费管理台账!$D$4:$H$1000,5,0),0))</f>
        <v>0</v>
      </c>
      <c r="I178" s="57"/>
      <c r="J178" s="57"/>
      <c r="K178" s="57"/>
      <c r="L178" s="57"/>
      <c r="M178" s="58" t="str">
        <f t="shared" si="50"/>
        <v/>
      </c>
      <c r="N178" s="102"/>
    </row>
    <row r="179" spans="1:14">
      <c r="A179" s="97" t="str">
        <f t="shared" si="47"/>
        <v/>
      </c>
      <c r="B179" s="98" t="str">
        <f t="shared" si="48"/>
        <v/>
      </c>
      <c r="C179" s="99"/>
      <c r="D179" s="100"/>
      <c r="E179" s="100"/>
      <c r="F179" s="57"/>
      <c r="G179" s="58">
        <f t="shared" si="49"/>
        <v>0</v>
      </c>
      <c r="H179" s="58">
        <f>IF(E179="",0,IFERROR(VLOOKUP(E179,档案费管理台账!$D$4:$H$1000,5,0),0))</f>
        <v>0</v>
      </c>
      <c r="I179" s="57"/>
      <c r="J179" s="57"/>
      <c r="K179" s="57"/>
      <c r="L179" s="57"/>
      <c r="M179" s="58" t="str">
        <f t="shared" si="50"/>
        <v/>
      </c>
      <c r="N179" s="102"/>
    </row>
    <row r="180" spans="1:14">
      <c r="A180" s="97" t="str">
        <f t="shared" si="47"/>
        <v/>
      </c>
      <c r="B180" s="98" t="str">
        <f t="shared" si="48"/>
        <v/>
      </c>
      <c r="C180" s="99"/>
      <c r="D180" s="100"/>
      <c r="E180" s="100"/>
      <c r="F180" s="57"/>
      <c r="G180" s="58">
        <f t="shared" si="49"/>
        <v>0</v>
      </c>
      <c r="H180" s="58">
        <f>IF(E180="",0,IFERROR(VLOOKUP(E180,档案费管理台账!$D$4:$H$1000,5,0),0))</f>
        <v>0</v>
      </c>
      <c r="I180" s="57"/>
      <c r="J180" s="57"/>
      <c r="K180" s="57"/>
      <c r="L180" s="57"/>
      <c r="M180" s="58" t="str">
        <f t="shared" si="50"/>
        <v/>
      </c>
      <c r="N180" s="102"/>
    </row>
    <row r="181" spans="1:14">
      <c r="A181" s="97" t="str">
        <f t="shared" si="47"/>
        <v/>
      </c>
      <c r="B181" s="98" t="str">
        <f t="shared" si="48"/>
        <v/>
      </c>
      <c r="C181" s="99"/>
      <c r="D181" s="100"/>
      <c r="E181" s="100"/>
      <c r="F181" s="57"/>
      <c r="G181" s="58">
        <f t="shared" si="49"/>
        <v>0</v>
      </c>
      <c r="H181" s="58">
        <f>IF(E181="",0,IFERROR(VLOOKUP(E181,档案费管理台账!$D$4:$H$1000,5,0),0))</f>
        <v>0</v>
      </c>
      <c r="I181" s="57"/>
      <c r="J181" s="57"/>
      <c r="K181" s="57"/>
      <c r="L181" s="57"/>
      <c r="M181" s="58" t="str">
        <f t="shared" si="50"/>
        <v/>
      </c>
      <c r="N181" s="102"/>
    </row>
    <row r="182" spans="1:14">
      <c r="A182" s="97" t="str">
        <f t="shared" si="47"/>
        <v/>
      </c>
      <c r="B182" s="98" t="str">
        <f t="shared" si="48"/>
        <v/>
      </c>
      <c r="C182" s="99"/>
      <c r="D182" s="100"/>
      <c r="E182" s="100"/>
      <c r="F182" s="57"/>
      <c r="G182" s="58">
        <f t="shared" si="49"/>
        <v>0</v>
      </c>
      <c r="H182" s="58">
        <f>IF(E182="",0,IFERROR(VLOOKUP(E182,档案费管理台账!$D$4:$H$1000,5,0),0))</f>
        <v>0</v>
      </c>
      <c r="I182" s="57"/>
      <c r="J182" s="57"/>
      <c r="K182" s="57"/>
      <c r="L182" s="57"/>
      <c r="M182" s="58" t="str">
        <f t="shared" si="50"/>
        <v/>
      </c>
      <c r="N182" s="102"/>
    </row>
    <row r="183" spans="1:14">
      <c r="A183" s="97" t="str">
        <f t="shared" si="47"/>
        <v/>
      </c>
      <c r="B183" s="98" t="str">
        <f t="shared" si="48"/>
        <v/>
      </c>
      <c r="C183" s="99"/>
      <c r="D183" s="100"/>
      <c r="E183" s="100"/>
      <c r="F183" s="57"/>
      <c r="G183" s="58">
        <f t="shared" si="49"/>
        <v>0</v>
      </c>
      <c r="H183" s="58">
        <f>IF(E183="",0,IFERROR(VLOOKUP(E183,档案费管理台账!$D$4:$H$1000,5,0),0))</f>
        <v>0</v>
      </c>
      <c r="I183" s="57"/>
      <c r="J183" s="57"/>
      <c r="K183" s="57"/>
      <c r="L183" s="57"/>
      <c r="M183" s="58" t="str">
        <f t="shared" si="50"/>
        <v/>
      </c>
      <c r="N183" s="102"/>
    </row>
    <row r="184" spans="1:14">
      <c r="A184" s="97" t="str">
        <f t="shared" si="47"/>
        <v/>
      </c>
      <c r="B184" s="98" t="str">
        <f t="shared" si="48"/>
        <v/>
      </c>
      <c r="C184" s="99"/>
      <c r="D184" s="100"/>
      <c r="E184" s="100"/>
      <c r="F184" s="57"/>
      <c r="G184" s="58">
        <f t="shared" si="49"/>
        <v>0</v>
      </c>
      <c r="H184" s="58">
        <f>IF(E184="",0,IFERROR(VLOOKUP(E184,档案费管理台账!$D$4:$H$1000,5,0),0))</f>
        <v>0</v>
      </c>
      <c r="I184" s="57"/>
      <c r="J184" s="57"/>
      <c r="K184" s="57"/>
      <c r="L184" s="57"/>
      <c r="M184" s="58" t="str">
        <f t="shared" si="50"/>
        <v/>
      </c>
      <c r="N184" s="102"/>
    </row>
    <row r="185" spans="1:14">
      <c r="A185" s="97" t="str">
        <f t="shared" si="47"/>
        <v/>
      </c>
      <c r="B185" s="98" t="str">
        <f t="shared" si="48"/>
        <v/>
      </c>
      <c r="C185" s="99"/>
      <c r="D185" s="100"/>
      <c r="E185" s="100"/>
      <c r="F185" s="57"/>
      <c r="G185" s="58">
        <f t="shared" si="49"/>
        <v>0</v>
      </c>
      <c r="H185" s="58">
        <f>IF(E185="",0,IFERROR(VLOOKUP(E185,档案费管理台账!$D$4:$H$1000,5,0),0))</f>
        <v>0</v>
      </c>
      <c r="I185" s="57"/>
      <c r="J185" s="57"/>
      <c r="K185" s="57"/>
      <c r="L185" s="57"/>
      <c r="M185" s="58" t="str">
        <f t="shared" si="50"/>
        <v/>
      </c>
      <c r="N185" s="102"/>
    </row>
    <row r="186" spans="1:14">
      <c r="A186" s="97" t="str">
        <f t="shared" si="47"/>
        <v/>
      </c>
      <c r="B186" s="98" t="str">
        <f t="shared" si="48"/>
        <v/>
      </c>
      <c r="C186" s="99"/>
      <c r="D186" s="100"/>
      <c r="E186" s="100"/>
      <c r="F186" s="57"/>
      <c r="G186" s="58">
        <f t="shared" si="49"/>
        <v>0</v>
      </c>
      <c r="H186" s="58">
        <f>IF(E186="",0,IFERROR(VLOOKUP(E186,档案费管理台账!$D$4:$H$1000,5,0),0))</f>
        <v>0</v>
      </c>
      <c r="I186" s="57"/>
      <c r="J186" s="57"/>
      <c r="K186" s="57"/>
      <c r="L186" s="57"/>
      <c r="M186" s="58" t="str">
        <f t="shared" si="50"/>
        <v/>
      </c>
      <c r="N186" s="102"/>
    </row>
    <row r="187" spans="1:14">
      <c r="A187" s="97" t="str">
        <f t="shared" si="47"/>
        <v/>
      </c>
      <c r="B187" s="98" t="str">
        <f t="shared" si="48"/>
        <v/>
      </c>
      <c r="C187" s="99"/>
      <c r="D187" s="100"/>
      <c r="E187" s="100"/>
      <c r="F187" s="57"/>
      <c r="G187" s="58">
        <f t="shared" si="49"/>
        <v>0</v>
      </c>
      <c r="H187" s="58">
        <f>IF(E187="",0,IFERROR(VLOOKUP(E187,档案费管理台账!$D$4:$H$1000,5,0),0))</f>
        <v>0</v>
      </c>
      <c r="I187" s="57"/>
      <c r="J187" s="57"/>
      <c r="K187" s="57"/>
      <c r="L187" s="57"/>
      <c r="M187" s="58" t="str">
        <f t="shared" si="50"/>
        <v/>
      </c>
      <c r="N187" s="102"/>
    </row>
    <row r="188" spans="1:14">
      <c r="A188" s="97" t="str">
        <f t="shared" si="47"/>
        <v/>
      </c>
      <c r="B188" s="98" t="str">
        <f t="shared" si="48"/>
        <v/>
      </c>
      <c r="C188" s="99"/>
      <c r="D188" s="100"/>
      <c r="E188" s="100"/>
      <c r="F188" s="57"/>
      <c r="G188" s="58">
        <f t="shared" si="49"/>
        <v>0</v>
      </c>
      <c r="H188" s="58">
        <f>IF(E188="",0,IFERROR(VLOOKUP(E188,档案费管理台账!$D$4:$H$1000,5,0),0))</f>
        <v>0</v>
      </c>
      <c r="I188" s="57"/>
      <c r="J188" s="57"/>
      <c r="K188" s="57"/>
      <c r="L188" s="57"/>
      <c r="M188" s="58" t="str">
        <f t="shared" si="50"/>
        <v/>
      </c>
      <c r="N188" s="102"/>
    </row>
    <row r="189" spans="1:14">
      <c r="A189" s="97" t="str">
        <f t="shared" si="47"/>
        <v/>
      </c>
      <c r="B189" s="98" t="str">
        <f t="shared" si="48"/>
        <v/>
      </c>
      <c r="C189" s="99"/>
      <c r="D189" s="100"/>
      <c r="E189" s="100"/>
      <c r="F189" s="57"/>
      <c r="G189" s="58">
        <f t="shared" si="49"/>
        <v>0</v>
      </c>
      <c r="H189" s="58">
        <f>IF(E189="",0,IFERROR(VLOOKUP(E189,档案费管理台账!$D$4:$H$1000,5,0),0))</f>
        <v>0</v>
      </c>
      <c r="I189" s="57"/>
      <c r="J189" s="57"/>
      <c r="K189" s="57"/>
      <c r="L189" s="57"/>
      <c r="M189" s="58" t="str">
        <f t="shared" si="50"/>
        <v/>
      </c>
      <c r="N189" s="102"/>
    </row>
    <row r="190" spans="1:14">
      <c r="A190" s="97" t="str">
        <f t="shared" si="47"/>
        <v/>
      </c>
      <c r="B190" s="98" t="str">
        <f t="shared" si="48"/>
        <v/>
      </c>
      <c r="C190" s="99"/>
      <c r="D190" s="100"/>
      <c r="E190" s="100"/>
      <c r="F190" s="57"/>
      <c r="G190" s="58">
        <f t="shared" si="49"/>
        <v>0</v>
      </c>
      <c r="H190" s="58">
        <f>IF(E190="",0,IFERROR(VLOOKUP(E190,档案费管理台账!$D$4:$H$1000,5,0),0))</f>
        <v>0</v>
      </c>
      <c r="I190" s="57"/>
      <c r="J190" s="57"/>
      <c r="K190" s="57"/>
      <c r="L190" s="57"/>
      <c r="M190" s="58" t="str">
        <f t="shared" si="50"/>
        <v/>
      </c>
      <c r="N190" s="102"/>
    </row>
    <row r="191" spans="1:14">
      <c r="A191" s="97" t="str">
        <f t="shared" si="47"/>
        <v/>
      </c>
      <c r="B191" s="98" t="str">
        <f t="shared" si="48"/>
        <v/>
      </c>
      <c r="C191" s="99"/>
      <c r="D191" s="100"/>
      <c r="E191" s="100"/>
      <c r="F191" s="57"/>
      <c r="G191" s="58">
        <f t="shared" si="49"/>
        <v>0</v>
      </c>
      <c r="H191" s="58">
        <f>IF(E191="",0,IFERROR(VLOOKUP(E191,档案费管理台账!$D$4:$H$1000,5,0),0))</f>
        <v>0</v>
      </c>
      <c r="I191" s="57"/>
      <c r="J191" s="57"/>
      <c r="K191" s="57"/>
      <c r="L191" s="57"/>
      <c r="M191" s="58" t="str">
        <f t="shared" si="50"/>
        <v/>
      </c>
      <c r="N191" s="102"/>
    </row>
    <row r="192" spans="1:14">
      <c r="A192" s="97" t="str">
        <f t="shared" si="47"/>
        <v/>
      </c>
      <c r="B192" s="98" t="str">
        <f t="shared" si="48"/>
        <v/>
      </c>
      <c r="C192" s="99"/>
      <c r="D192" s="100"/>
      <c r="E192" s="100"/>
      <c r="F192" s="57"/>
      <c r="G192" s="58">
        <f t="shared" si="49"/>
        <v>0</v>
      </c>
      <c r="H192" s="58">
        <f>IF(E192="",0,IFERROR(VLOOKUP(E192,档案费管理台账!$D$4:$H$1000,5,0),0))</f>
        <v>0</v>
      </c>
      <c r="I192" s="57"/>
      <c r="J192" s="57"/>
      <c r="K192" s="57"/>
      <c r="L192" s="57"/>
      <c r="M192" s="58" t="str">
        <f t="shared" si="50"/>
        <v/>
      </c>
      <c r="N192" s="102"/>
    </row>
    <row r="193" spans="1:14">
      <c r="A193" s="97" t="str">
        <f t="shared" si="47"/>
        <v/>
      </c>
      <c r="B193" s="98" t="str">
        <f t="shared" si="48"/>
        <v/>
      </c>
      <c r="C193" s="99"/>
      <c r="D193" s="100"/>
      <c r="E193" s="100"/>
      <c r="F193" s="57"/>
      <c r="G193" s="58">
        <f t="shared" si="49"/>
        <v>0</v>
      </c>
      <c r="H193" s="58">
        <f>IF(E193="",0,IFERROR(VLOOKUP(E193,档案费管理台账!$D$4:$H$1000,5,0),0))</f>
        <v>0</v>
      </c>
      <c r="I193" s="57"/>
      <c r="J193" s="57"/>
      <c r="K193" s="57"/>
      <c r="L193" s="57"/>
      <c r="M193" s="58" t="str">
        <f t="shared" si="50"/>
        <v/>
      </c>
      <c r="N193" s="102"/>
    </row>
    <row r="194" spans="1:14">
      <c r="A194" s="97" t="str">
        <f t="shared" si="47"/>
        <v/>
      </c>
      <c r="B194" s="98" t="str">
        <f t="shared" si="48"/>
        <v/>
      </c>
      <c r="C194" s="99"/>
      <c r="D194" s="100"/>
      <c r="E194" s="100"/>
      <c r="F194" s="57"/>
      <c r="G194" s="58">
        <f t="shared" si="49"/>
        <v>0</v>
      </c>
      <c r="H194" s="58">
        <f>IF(E194="",0,IFERROR(VLOOKUP(E194,档案费管理台账!$D$4:$H$1000,5,0),0))</f>
        <v>0</v>
      </c>
      <c r="I194" s="57"/>
      <c r="J194" s="57"/>
      <c r="K194" s="57"/>
      <c r="L194" s="57"/>
      <c r="M194" s="58" t="str">
        <f t="shared" si="50"/>
        <v/>
      </c>
      <c r="N194" s="102"/>
    </row>
    <row r="195" spans="1:14">
      <c r="A195" s="97" t="str">
        <f t="shared" si="47"/>
        <v/>
      </c>
      <c r="B195" s="98" t="str">
        <f t="shared" si="48"/>
        <v/>
      </c>
      <c r="C195" s="99"/>
      <c r="D195" s="100"/>
      <c r="E195" s="100"/>
      <c r="F195" s="57"/>
      <c r="G195" s="58">
        <f t="shared" si="49"/>
        <v>0</v>
      </c>
      <c r="H195" s="58">
        <f>IF(E195="",0,IFERROR(VLOOKUP(E195,档案费管理台账!$D$4:$H$1000,5,0),0))</f>
        <v>0</v>
      </c>
      <c r="I195" s="57"/>
      <c r="J195" s="57"/>
      <c r="K195" s="57"/>
      <c r="L195" s="57"/>
      <c r="M195" s="58" t="str">
        <f t="shared" si="50"/>
        <v/>
      </c>
      <c r="N195" s="102"/>
    </row>
    <row r="196" spans="1:14">
      <c r="A196" s="97" t="str">
        <f t="shared" si="47"/>
        <v/>
      </c>
      <c r="B196" s="98" t="str">
        <f t="shared" si="48"/>
        <v/>
      </c>
      <c r="C196" s="99"/>
      <c r="D196" s="100"/>
      <c r="E196" s="100"/>
      <c r="F196" s="57"/>
      <c r="G196" s="58">
        <f t="shared" si="49"/>
        <v>0</v>
      </c>
      <c r="H196" s="58">
        <f>IF(E196="",0,IFERROR(VLOOKUP(E196,档案费管理台账!$D$4:$H$1000,5,0),0))</f>
        <v>0</v>
      </c>
      <c r="I196" s="57"/>
      <c r="J196" s="57"/>
      <c r="K196" s="57"/>
      <c r="L196" s="57"/>
      <c r="M196" s="58" t="str">
        <f t="shared" si="50"/>
        <v/>
      </c>
      <c r="N196" s="102"/>
    </row>
    <row r="197" spans="1:14">
      <c r="A197" s="97" t="str">
        <f t="shared" si="47"/>
        <v/>
      </c>
      <c r="B197" s="98" t="str">
        <f t="shared" si="48"/>
        <v/>
      </c>
      <c r="C197" s="99"/>
      <c r="D197" s="100"/>
      <c r="E197" s="100"/>
      <c r="F197" s="57"/>
      <c r="G197" s="58">
        <f t="shared" si="49"/>
        <v>0</v>
      </c>
      <c r="H197" s="58">
        <f>IF(E197="",0,IFERROR(VLOOKUP(E197,档案费管理台账!$D$4:$H$1000,5,0),0))</f>
        <v>0</v>
      </c>
      <c r="I197" s="57"/>
      <c r="J197" s="57"/>
      <c r="K197" s="57"/>
      <c r="L197" s="57"/>
      <c r="M197" s="58" t="str">
        <f t="shared" si="50"/>
        <v/>
      </c>
      <c r="N197" s="102"/>
    </row>
    <row r="198" spans="1:14">
      <c r="A198" s="97" t="str">
        <f t="shared" si="47"/>
        <v/>
      </c>
      <c r="B198" s="98" t="str">
        <f t="shared" si="48"/>
        <v/>
      </c>
      <c r="C198" s="99"/>
      <c r="D198" s="100"/>
      <c r="E198" s="100"/>
      <c r="F198" s="57"/>
      <c r="G198" s="58">
        <f t="shared" si="49"/>
        <v>0</v>
      </c>
      <c r="H198" s="58">
        <f>IF(E198="",0,IFERROR(VLOOKUP(E198,档案费管理台账!$D$4:$H$1000,5,0),0))</f>
        <v>0</v>
      </c>
      <c r="I198" s="57"/>
      <c r="J198" s="57"/>
      <c r="K198" s="57"/>
      <c r="L198" s="57"/>
      <c r="M198" s="58" t="str">
        <f t="shared" si="50"/>
        <v/>
      </c>
      <c r="N198" s="102"/>
    </row>
    <row r="199" spans="1:14">
      <c r="A199" s="97" t="str">
        <f t="shared" si="47"/>
        <v/>
      </c>
      <c r="B199" s="98" t="str">
        <f t="shared" si="48"/>
        <v/>
      </c>
      <c r="C199" s="99"/>
      <c r="D199" s="100"/>
      <c r="E199" s="100"/>
      <c r="F199" s="57"/>
      <c r="G199" s="58">
        <f t="shared" si="49"/>
        <v>0</v>
      </c>
      <c r="H199" s="58">
        <f>IF(E199="",0,IFERROR(VLOOKUP(E199,档案费管理台账!$D$4:$H$1000,5,0),0))</f>
        <v>0</v>
      </c>
      <c r="I199" s="57"/>
      <c r="J199" s="57"/>
      <c r="K199" s="57"/>
      <c r="L199" s="57"/>
      <c r="M199" s="58" t="str">
        <f t="shared" si="50"/>
        <v/>
      </c>
      <c r="N199" s="102"/>
    </row>
    <row r="200" spans="1:14">
      <c r="A200" s="97" t="str">
        <f t="shared" si="47"/>
        <v/>
      </c>
      <c r="B200" s="98" t="str">
        <f t="shared" si="48"/>
        <v/>
      </c>
      <c r="C200" s="99"/>
      <c r="D200" s="100"/>
      <c r="E200" s="100"/>
      <c r="F200" s="57"/>
      <c r="G200" s="58">
        <f t="shared" si="49"/>
        <v>0</v>
      </c>
      <c r="H200" s="58">
        <f>IF(E200="",0,IFERROR(VLOOKUP(E200,档案费管理台账!$D$4:$H$1000,5,0),0))</f>
        <v>0</v>
      </c>
      <c r="I200" s="57"/>
      <c r="J200" s="57"/>
      <c r="K200" s="57"/>
      <c r="L200" s="57"/>
      <c r="M200" s="58" t="str">
        <f t="shared" si="50"/>
        <v/>
      </c>
      <c r="N200" s="102"/>
    </row>
    <row r="201" spans="1:14">
      <c r="A201" s="97" t="str">
        <f t="shared" si="47"/>
        <v/>
      </c>
      <c r="B201" s="98" t="str">
        <f t="shared" si="48"/>
        <v/>
      </c>
      <c r="C201" s="99"/>
      <c r="D201" s="100"/>
      <c r="E201" s="100"/>
      <c r="F201" s="57"/>
      <c r="G201" s="58">
        <f t="shared" si="49"/>
        <v>0</v>
      </c>
      <c r="H201" s="58">
        <f>IF(E201="",0,IFERROR(VLOOKUP(E201,档案费管理台账!$D$4:$H$1000,5,0),0))</f>
        <v>0</v>
      </c>
      <c r="I201" s="57"/>
      <c r="J201" s="57"/>
      <c r="K201" s="57"/>
      <c r="L201" s="57"/>
      <c r="M201" s="58" t="str">
        <f t="shared" si="50"/>
        <v/>
      </c>
      <c r="N201" s="102"/>
    </row>
    <row r="202" spans="1:14">
      <c r="A202" s="97" t="str">
        <f t="shared" si="47"/>
        <v/>
      </c>
      <c r="B202" s="98" t="str">
        <f t="shared" si="48"/>
        <v/>
      </c>
      <c r="C202" s="99"/>
      <c r="D202" s="100"/>
      <c r="E202" s="100"/>
      <c r="F202" s="57"/>
      <c r="G202" s="58">
        <f t="shared" si="49"/>
        <v>0</v>
      </c>
      <c r="H202" s="58">
        <f>IF(E202="",0,IFERROR(VLOOKUP(E202,档案费管理台账!$D$4:$H$1000,5,0),0))</f>
        <v>0</v>
      </c>
      <c r="I202" s="57"/>
      <c r="J202" s="57"/>
      <c r="K202" s="57"/>
      <c r="L202" s="57"/>
      <c r="M202" s="58" t="str">
        <f t="shared" si="50"/>
        <v/>
      </c>
      <c r="N202" s="102"/>
    </row>
    <row r="203" spans="1:14">
      <c r="A203" s="97" t="str">
        <f t="shared" si="47"/>
        <v/>
      </c>
      <c r="B203" s="98" t="str">
        <f t="shared" si="48"/>
        <v/>
      </c>
      <c r="C203" s="99"/>
      <c r="D203" s="100"/>
      <c r="E203" s="100"/>
      <c r="F203" s="57"/>
      <c r="G203" s="58">
        <f t="shared" si="49"/>
        <v>0</v>
      </c>
      <c r="H203" s="58">
        <f>IF(E203="",0,IFERROR(VLOOKUP(E203,档案费管理台账!$D$4:$H$1000,5,0),0))</f>
        <v>0</v>
      </c>
      <c r="I203" s="57"/>
      <c r="J203" s="57"/>
      <c r="K203" s="57"/>
      <c r="L203" s="57"/>
      <c r="M203" s="58" t="str">
        <f t="shared" si="50"/>
        <v/>
      </c>
      <c r="N203" s="102"/>
    </row>
    <row r="204" spans="1:14">
      <c r="A204" s="97" t="str">
        <f t="shared" si="47"/>
        <v/>
      </c>
      <c r="B204" s="98" t="str">
        <f t="shared" si="48"/>
        <v/>
      </c>
      <c r="C204" s="99"/>
      <c r="D204" s="100"/>
      <c r="E204" s="100"/>
      <c r="F204" s="57"/>
      <c r="G204" s="58">
        <f t="shared" si="49"/>
        <v>0</v>
      </c>
      <c r="H204" s="58">
        <f>IF(E204="",0,IFERROR(VLOOKUP(E204,档案费管理台账!$D$4:$H$1000,5,0),0))</f>
        <v>0</v>
      </c>
      <c r="I204" s="57"/>
      <c r="J204" s="57"/>
      <c r="K204" s="57"/>
      <c r="L204" s="57"/>
      <c r="M204" s="58" t="str">
        <f t="shared" si="50"/>
        <v/>
      </c>
      <c r="N204" s="102"/>
    </row>
    <row r="205" spans="1:14">
      <c r="A205" s="97" t="str">
        <f t="shared" si="47"/>
        <v/>
      </c>
      <c r="B205" s="98" t="str">
        <f t="shared" si="48"/>
        <v/>
      </c>
      <c r="C205" s="99"/>
      <c r="D205" s="100"/>
      <c r="E205" s="100"/>
      <c r="F205" s="57"/>
      <c r="G205" s="58">
        <f t="shared" si="49"/>
        <v>0</v>
      </c>
      <c r="H205" s="58">
        <f>IF(E205="",0,IFERROR(VLOOKUP(E205,档案费管理台账!$D$4:$H$1000,5,0),0))</f>
        <v>0</v>
      </c>
      <c r="I205" s="57"/>
      <c r="J205" s="57"/>
      <c r="K205" s="57"/>
      <c r="L205" s="57"/>
      <c r="M205" s="58" t="str">
        <f t="shared" si="50"/>
        <v/>
      </c>
      <c r="N205" s="102"/>
    </row>
    <row r="206" spans="1:14">
      <c r="A206" s="97" t="str">
        <f t="shared" si="47"/>
        <v/>
      </c>
      <c r="B206" s="98" t="str">
        <f t="shared" si="48"/>
        <v/>
      </c>
      <c r="C206" s="99"/>
      <c r="D206" s="100"/>
      <c r="E206" s="100"/>
      <c r="F206" s="57"/>
      <c r="G206" s="58">
        <f t="shared" si="49"/>
        <v>0</v>
      </c>
      <c r="H206" s="58">
        <f>IF(E206="",0,IFERROR(VLOOKUP(E206,档案费管理台账!$D$4:$H$1000,5,0),0))</f>
        <v>0</v>
      </c>
      <c r="I206" s="57"/>
      <c r="J206" s="57"/>
      <c r="K206" s="57"/>
      <c r="L206" s="57"/>
      <c r="M206" s="58" t="str">
        <f t="shared" si="50"/>
        <v/>
      </c>
      <c r="N206" s="102"/>
    </row>
    <row r="207" spans="1:14">
      <c r="A207" s="97" t="str">
        <f t="shared" si="47"/>
        <v/>
      </c>
      <c r="B207" s="98" t="str">
        <f t="shared" si="48"/>
        <v/>
      </c>
      <c r="C207" s="99"/>
      <c r="D207" s="100"/>
      <c r="E207" s="100"/>
      <c r="F207" s="57"/>
      <c r="G207" s="58">
        <f t="shared" si="49"/>
        <v>0</v>
      </c>
      <c r="H207" s="58">
        <f>IF(E207="",0,IFERROR(VLOOKUP(E207,档案费管理台账!$D$4:$H$1000,5,0),0))</f>
        <v>0</v>
      </c>
      <c r="I207" s="57"/>
      <c r="J207" s="57"/>
      <c r="K207" s="57"/>
      <c r="L207" s="57"/>
      <c r="M207" s="58" t="str">
        <f t="shared" si="50"/>
        <v/>
      </c>
      <c r="N207" s="102"/>
    </row>
    <row r="208" spans="1:14">
      <c r="A208" s="97" t="str">
        <f t="shared" si="47"/>
        <v/>
      </c>
      <c r="B208" s="98" t="str">
        <f t="shared" si="48"/>
        <v/>
      </c>
      <c r="C208" s="99"/>
      <c r="D208" s="100"/>
      <c r="E208" s="100"/>
      <c r="F208" s="57"/>
      <c r="G208" s="58">
        <f t="shared" si="49"/>
        <v>0</v>
      </c>
      <c r="H208" s="58">
        <f>IF(E208="",0,IFERROR(VLOOKUP(E208,档案费管理台账!$D$4:$H$1000,5,0),0))</f>
        <v>0</v>
      </c>
      <c r="I208" s="57"/>
      <c r="J208" s="57"/>
      <c r="K208" s="57"/>
      <c r="L208" s="57"/>
      <c r="M208" s="58" t="str">
        <f t="shared" si="50"/>
        <v/>
      </c>
      <c r="N208" s="102"/>
    </row>
    <row r="209" spans="1:14">
      <c r="A209" s="97" t="str">
        <f t="shared" si="47"/>
        <v/>
      </c>
      <c r="B209" s="98" t="str">
        <f t="shared" si="48"/>
        <v/>
      </c>
      <c r="C209" s="99"/>
      <c r="D209" s="100"/>
      <c r="E209" s="100"/>
      <c r="F209" s="57"/>
      <c r="G209" s="58">
        <f t="shared" si="49"/>
        <v>0</v>
      </c>
      <c r="H209" s="58">
        <f>IF(E209="",0,IFERROR(VLOOKUP(E209,档案费管理台账!$D$4:$H$1000,5,0),0))</f>
        <v>0</v>
      </c>
      <c r="I209" s="57"/>
      <c r="J209" s="57"/>
      <c r="K209" s="57"/>
      <c r="L209" s="57"/>
      <c r="M209" s="58" t="str">
        <f t="shared" si="50"/>
        <v/>
      </c>
      <c r="N209" s="102"/>
    </row>
    <row r="210" spans="1:14">
      <c r="A210" s="97" t="str">
        <f t="shared" si="47"/>
        <v/>
      </c>
      <c r="B210" s="98" t="str">
        <f t="shared" si="48"/>
        <v/>
      </c>
      <c r="C210" s="99"/>
      <c r="D210" s="100"/>
      <c r="E210" s="100"/>
      <c r="F210" s="57"/>
      <c r="G210" s="58">
        <f t="shared" si="49"/>
        <v>0</v>
      </c>
      <c r="H210" s="58">
        <f>IF(E210="",0,IFERROR(VLOOKUP(E210,档案费管理台账!$D$4:$H$1000,5,0),0))</f>
        <v>0</v>
      </c>
      <c r="I210" s="57"/>
      <c r="J210" s="57"/>
      <c r="K210" s="57"/>
      <c r="L210" s="57"/>
      <c r="M210" s="58" t="str">
        <f t="shared" si="50"/>
        <v/>
      </c>
      <c r="N210" s="102"/>
    </row>
    <row r="211" spans="1:14">
      <c r="A211" s="97" t="str">
        <f t="shared" si="47"/>
        <v/>
      </c>
      <c r="B211" s="98" t="str">
        <f t="shared" si="48"/>
        <v/>
      </c>
      <c r="C211" s="99"/>
      <c r="D211" s="100"/>
      <c r="E211" s="100"/>
      <c r="F211" s="57"/>
      <c r="G211" s="58">
        <f t="shared" si="49"/>
        <v>0</v>
      </c>
      <c r="H211" s="58">
        <f>IF(E211="",0,IFERROR(VLOOKUP(E211,档案费管理台账!$D$4:$H$1000,5,0),0))</f>
        <v>0</v>
      </c>
      <c r="I211" s="57"/>
      <c r="J211" s="57"/>
      <c r="K211" s="57"/>
      <c r="L211" s="57"/>
      <c r="M211" s="58" t="str">
        <f t="shared" si="50"/>
        <v/>
      </c>
      <c r="N211" s="102"/>
    </row>
    <row r="212" spans="1:14">
      <c r="A212" s="97" t="str">
        <f t="shared" si="47"/>
        <v/>
      </c>
      <c r="B212" s="98" t="str">
        <f t="shared" si="48"/>
        <v/>
      </c>
      <c r="C212" s="99"/>
      <c r="D212" s="100"/>
      <c r="E212" s="100"/>
      <c r="F212" s="57"/>
      <c r="G212" s="58">
        <f t="shared" si="49"/>
        <v>0</v>
      </c>
      <c r="H212" s="58">
        <f>IF(E212="",0,IFERROR(VLOOKUP(E212,档案费管理台账!$D$4:$H$1000,5,0),0))</f>
        <v>0</v>
      </c>
      <c r="I212" s="57"/>
      <c r="J212" s="57"/>
      <c r="K212" s="57"/>
      <c r="L212" s="57"/>
      <c r="M212" s="58" t="str">
        <f t="shared" si="50"/>
        <v/>
      </c>
      <c r="N212" s="102"/>
    </row>
    <row r="213" spans="1:14">
      <c r="A213" s="97" t="str">
        <f t="shared" si="47"/>
        <v/>
      </c>
      <c r="B213" s="98" t="str">
        <f t="shared" si="48"/>
        <v/>
      </c>
      <c r="C213" s="99"/>
      <c r="D213" s="100"/>
      <c r="E213" s="100"/>
      <c r="F213" s="57"/>
      <c r="G213" s="58">
        <f t="shared" si="49"/>
        <v>0</v>
      </c>
      <c r="H213" s="58">
        <f>IF(E213="",0,IFERROR(VLOOKUP(E213,档案费管理台账!$D$4:$H$1000,5,0),0))</f>
        <v>0</v>
      </c>
      <c r="I213" s="57"/>
      <c r="J213" s="57"/>
      <c r="K213" s="57"/>
      <c r="L213" s="57"/>
      <c r="M213" s="58" t="str">
        <f t="shared" si="50"/>
        <v/>
      </c>
      <c r="N213" s="102"/>
    </row>
    <row r="214" spans="1:14">
      <c r="A214" s="97" t="str">
        <f t="shared" si="47"/>
        <v/>
      </c>
      <c r="B214" s="98" t="str">
        <f t="shared" si="48"/>
        <v/>
      </c>
      <c r="C214" s="99"/>
      <c r="D214" s="100"/>
      <c r="E214" s="100"/>
      <c r="F214" s="57"/>
      <c r="G214" s="58">
        <f t="shared" si="49"/>
        <v>0</v>
      </c>
      <c r="H214" s="58">
        <f>IF(E214="",0,IFERROR(VLOOKUP(E214,档案费管理台账!$D$4:$H$1000,5,0),0))</f>
        <v>0</v>
      </c>
      <c r="I214" s="57"/>
      <c r="J214" s="57"/>
      <c r="K214" s="57"/>
      <c r="L214" s="57"/>
      <c r="M214" s="58" t="str">
        <f t="shared" si="50"/>
        <v/>
      </c>
      <c r="N214" s="102"/>
    </row>
    <row r="215" spans="1:14">
      <c r="A215" s="97" t="str">
        <f t="shared" si="47"/>
        <v/>
      </c>
      <c r="B215" s="98" t="str">
        <f t="shared" si="48"/>
        <v/>
      </c>
      <c r="C215" s="99"/>
      <c r="D215" s="100"/>
      <c r="E215" s="100"/>
      <c r="F215" s="57"/>
      <c r="G215" s="58">
        <f t="shared" si="49"/>
        <v>0</v>
      </c>
      <c r="H215" s="58">
        <f>IF(E215="",0,IFERROR(VLOOKUP(E215,档案费管理台账!$D$4:$H$1000,5,0),0))</f>
        <v>0</v>
      </c>
      <c r="I215" s="57"/>
      <c r="J215" s="57"/>
      <c r="K215" s="57"/>
      <c r="L215" s="57"/>
      <c r="M215" s="58" t="str">
        <f t="shared" si="50"/>
        <v/>
      </c>
      <c r="N215" s="102"/>
    </row>
    <row r="216" spans="1:14">
      <c r="A216" s="97" t="str">
        <f t="shared" si="47"/>
        <v/>
      </c>
      <c r="B216" s="98" t="str">
        <f t="shared" si="48"/>
        <v/>
      </c>
      <c r="C216" s="99"/>
      <c r="D216" s="100"/>
      <c r="E216" s="100"/>
      <c r="F216" s="57"/>
      <c r="G216" s="58">
        <f t="shared" si="49"/>
        <v>0</v>
      </c>
      <c r="H216" s="58">
        <f>IF(E216="",0,IFERROR(VLOOKUP(E216,档案费管理台账!$D$4:$H$1000,5,0),0))</f>
        <v>0</v>
      </c>
      <c r="I216" s="57"/>
      <c r="J216" s="57"/>
      <c r="K216" s="57"/>
      <c r="L216" s="57"/>
      <c r="M216" s="58" t="str">
        <f t="shared" si="50"/>
        <v/>
      </c>
      <c r="N216" s="102"/>
    </row>
    <row r="217" spans="1:14">
      <c r="A217" s="97" t="str">
        <f t="shared" si="47"/>
        <v/>
      </c>
      <c r="B217" s="98" t="str">
        <f t="shared" si="48"/>
        <v/>
      </c>
      <c r="C217" s="99"/>
      <c r="D217" s="100"/>
      <c r="E217" s="100"/>
      <c r="F217" s="57"/>
      <c r="G217" s="58">
        <f t="shared" si="49"/>
        <v>0</v>
      </c>
      <c r="H217" s="58">
        <f>IF(E217="",0,IFERROR(VLOOKUP(E217,档案费管理台账!$D$4:$H$1000,5,0),0))</f>
        <v>0</v>
      </c>
      <c r="I217" s="57"/>
      <c r="J217" s="57"/>
      <c r="K217" s="57"/>
      <c r="L217" s="57"/>
      <c r="M217" s="58" t="str">
        <f t="shared" si="50"/>
        <v/>
      </c>
      <c r="N217" s="102"/>
    </row>
    <row r="218" spans="1:14">
      <c r="A218" s="97" t="str">
        <f t="shared" si="47"/>
        <v/>
      </c>
      <c r="B218" s="98" t="str">
        <f t="shared" si="48"/>
        <v/>
      </c>
      <c r="C218" s="99"/>
      <c r="D218" s="100"/>
      <c r="E218" s="100"/>
      <c r="F218" s="57"/>
      <c r="G218" s="58">
        <f t="shared" si="49"/>
        <v>0</v>
      </c>
      <c r="H218" s="58">
        <f>IF(E218="",0,IFERROR(VLOOKUP(E218,档案费管理台账!$D$4:$H$1000,5,0),0))</f>
        <v>0</v>
      </c>
      <c r="I218" s="57"/>
      <c r="J218" s="57"/>
      <c r="K218" s="57"/>
      <c r="L218" s="57"/>
      <c r="M218" s="58" t="str">
        <f t="shared" si="50"/>
        <v/>
      </c>
      <c r="N218" s="102"/>
    </row>
    <row r="219" spans="1:14">
      <c r="A219" s="97" t="str">
        <f t="shared" si="47"/>
        <v/>
      </c>
      <c r="B219" s="98" t="str">
        <f t="shared" si="48"/>
        <v/>
      </c>
      <c r="C219" s="99"/>
      <c r="D219" s="100"/>
      <c r="E219" s="100"/>
      <c r="F219" s="57"/>
      <c r="G219" s="58">
        <f t="shared" si="49"/>
        <v>0</v>
      </c>
      <c r="H219" s="58">
        <f>IF(E219="",0,IFERROR(VLOOKUP(E219,档案费管理台账!$D$4:$H$1000,5,0),0))</f>
        <v>0</v>
      </c>
      <c r="I219" s="57"/>
      <c r="J219" s="57"/>
      <c r="K219" s="57"/>
      <c r="L219" s="57"/>
      <c r="M219" s="58" t="str">
        <f t="shared" si="50"/>
        <v/>
      </c>
      <c r="N219" s="102"/>
    </row>
    <row r="220" spans="1:14">
      <c r="A220" s="97" t="str">
        <f t="shared" si="47"/>
        <v/>
      </c>
      <c r="B220" s="98" t="str">
        <f t="shared" si="48"/>
        <v/>
      </c>
      <c r="C220" s="99"/>
      <c r="D220" s="100"/>
      <c r="E220" s="100"/>
      <c r="F220" s="57"/>
      <c r="G220" s="58">
        <f t="shared" si="49"/>
        <v>0</v>
      </c>
      <c r="H220" s="58">
        <f>IF(E220="",0,IFERROR(VLOOKUP(E220,档案费管理台账!$D$4:$H$1000,5,0),0))</f>
        <v>0</v>
      </c>
      <c r="I220" s="57"/>
      <c r="J220" s="57"/>
      <c r="K220" s="57"/>
      <c r="L220" s="57"/>
      <c r="M220" s="58" t="str">
        <f t="shared" si="50"/>
        <v/>
      </c>
      <c r="N220" s="102"/>
    </row>
    <row r="221" spans="1:14">
      <c r="A221" s="97" t="str">
        <f t="shared" si="47"/>
        <v/>
      </c>
      <c r="B221" s="98" t="str">
        <f t="shared" si="48"/>
        <v/>
      </c>
      <c r="C221" s="99"/>
      <c r="D221" s="100"/>
      <c r="E221" s="100"/>
      <c r="F221" s="57"/>
      <c r="G221" s="58">
        <f t="shared" si="49"/>
        <v>0</v>
      </c>
      <c r="H221" s="58">
        <f>IF(E221="",0,IFERROR(VLOOKUP(E221,档案费管理台账!$D$4:$H$1000,5,0),0))</f>
        <v>0</v>
      </c>
      <c r="I221" s="57"/>
      <c r="J221" s="57"/>
      <c r="K221" s="57"/>
      <c r="L221" s="57"/>
      <c r="M221" s="58" t="str">
        <f t="shared" si="50"/>
        <v/>
      </c>
      <c r="N221" s="102"/>
    </row>
    <row r="222" spans="1:14">
      <c r="A222" s="97" t="str">
        <f t="shared" si="47"/>
        <v/>
      </c>
      <c r="B222" s="98" t="str">
        <f t="shared" si="48"/>
        <v/>
      </c>
      <c r="C222" s="99"/>
      <c r="D222" s="100"/>
      <c r="E222" s="100"/>
      <c r="F222" s="57"/>
      <c r="G222" s="58">
        <f t="shared" si="49"/>
        <v>0</v>
      </c>
      <c r="H222" s="58">
        <f>IF(E222="",0,IFERROR(VLOOKUP(E222,档案费管理台账!$D$4:$H$1000,5,0),0))</f>
        <v>0</v>
      </c>
      <c r="I222" s="57"/>
      <c r="J222" s="57"/>
      <c r="K222" s="57"/>
      <c r="L222" s="57"/>
      <c r="M222" s="58" t="str">
        <f t="shared" si="50"/>
        <v/>
      </c>
      <c r="N222" s="102"/>
    </row>
    <row r="223" spans="1:14">
      <c r="A223" s="97" t="str">
        <f t="shared" si="47"/>
        <v/>
      </c>
      <c r="B223" s="98" t="str">
        <f t="shared" si="48"/>
        <v/>
      </c>
      <c r="C223" s="99"/>
      <c r="D223" s="100"/>
      <c r="E223" s="100"/>
      <c r="F223" s="57"/>
      <c r="G223" s="58">
        <f t="shared" si="49"/>
        <v>0</v>
      </c>
      <c r="H223" s="58">
        <f>IF(E223="",0,IFERROR(VLOOKUP(E223,档案费管理台账!$D$4:$H$1000,5,0),0))</f>
        <v>0</v>
      </c>
      <c r="I223" s="57"/>
      <c r="J223" s="57"/>
      <c r="K223" s="57"/>
      <c r="L223" s="57"/>
      <c r="M223" s="58" t="str">
        <f t="shared" si="50"/>
        <v/>
      </c>
      <c r="N223" s="102"/>
    </row>
    <row r="224" spans="1:14">
      <c r="A224" s="97" t="str">
        <f t="shared" si="47"/>
        <v/>
      </c>
      <c r="B224" s="98" t="str">
        <f t="shared" si="48"/>
        <v/>
      </c>
      <c r="C224" s="99"/>
      <c r="D224" s="100"/>
      <c r="E224" s="100"/>
      <c r="F224" s="57"/>
      <c r="G224" s="58">
        <f t="shared" si="49"/>
        <v>0</v>
      </c>
      <c r="H224" s="58">
        <f>IF(E224="",0,IFERROR(VLOOKUP(E224,档案费管理台账!$D$4:$H$1000,5,0),0))</f>
        <v>0</v>
      </c>
      <c r="I224" s="57"/>
      <c r="J224" s="57"/>
      <c r="K224" s="57"/>
      <c r="L224" s="57"/>
      <c r="M224" s="58" t="str">
        <f t="shared" si="50"/>
        <v/>
      </c>
      <c r="N224" s="102"/>
    </row>
    <row r="225" spans="1:14">
      <c r="A225" s="97" t="str">
        <f t="shared" si="47"/>
        <v/>
      </c>
      <c r="B225" s="98" t="str">
        <f t="shared" si="48"/>
        <v/>
      </c>
      <c r="C225" s="99"/>
      <c r="D225" s="100"/>
      <c r="E225" s="100"/>
      <c r="F225" s="57"/>
      <c r="G225" s="58">
        <f t="shared" si="49"/>
        <v>0</v>
      </c>
      <c r="H225" s="58">
        <f>IF(E225="",0,IFERROR(VLOOKUP(E225,档案费管理台账!$D$4:$H$1000,5,0),0))</f>
        <v>0</v>
      </c>
      <c r="I225" s="57"/>
      <c r="J225" s="57"/>
      <c r="K225" s="57"/>
      <c r="L225" s="57"/>
      <c r="M225" s="58" t="str">
        <f t="shared" si="50"/>
        <v/>
      </c>
      <c r="N225" s="102"/>
    </row>
    <row r="226" spans="1:14">
      <c r="A226" s="97" t="str">
        <f t="shared" si="47"/>
        <v/>
      </c>
      <c r="B226" s="98" t="str">
        <f t="shared" si="48"/>
        <v/>
      </c>
      <c r="C226" s="99"/>
      <c r="D226" s="100"/>
      <c r="E226" s="100"/>
      <c r="F226" s="57"/>
      <c r="G226" s="58">
        <f t="shared" si="49"/>
        <v>0</v>
      </c>
      <c r="H226" s="58">
        <f>IF(E226="",0,IFERROR(VLOOKUP(E226,档案费管理台账!$D$4:$H$1000,5,0),0))</f>
        <v>0</v>
      </c>
      <c r="I226" s="57"/>
      <c r="J226" s="57"/>
      <c r="K226" s="57"/>
      <c r="L226" s="57"/>
      <c r="M226" s="58" t="str">
        <f t="shared" si="50"/>
        <v/>
      </c>
      <c r="N226" s="102"/>
    </row>
    <row r="227" spans="1:14">
      <c r="A227" s="97" t="str">
        <f t="shared" si="47"/>
        <v/>
      </c>
      <c r="B227" s="98" t="str">
        <f t="shared" si="48"/>
        <v/>
      </c>
      <c r="C227" s="99"/>
      <c r="D227" s="100"/>
      <c r="E227" s="100"/>
      <c r="F227" s="57"/>
      <c r="G227" s="58">
        <f t="shared" si="49"/>
        <v>0</v>
      </c>
      <c r="H227" s="58">
        <f>IF(E227="",0,IFERROR(VLOOKUP(E227,档案费管理台账!$D$4:$H$1000,5,0),0))</f>
        <v>0</v>
      </c>
      <c r="I227" s="57"/>
      <c r="J227" s="57"/>
      <c r="K227" s="57"/>
      <c r="L227" s="57"/>
      <c r="M227" s="58" t="str">
        <f t="shared" si="50"/>
        <v/>
      </c>
      <c r="N227" s="102"/>
    </row>
    <row r="228" spans="1:14">
      <c r="A228" s="97" t="str">
        <f t="shared" si="47"/>
        <v/>
      </c>
      <c r="B228" s="98" t="str">
        <f t="shared" si="48"/>
        <v/>
      </c>
      <c r="C228" s="99"/>
      <c r="D228" s="100"/>
      <c r="E228" s="100"/>
      <c r="F228" s="57"/>
      <c r="G228" s="58">
        <f t="shared" si="49"/>
        <v>0</v>
      </c>
      <c r="H228" s="58">
        <f>IF(E228="",0,IFERROR(VLOOKUP(E228,档案费管理台账!$D$4:$H$1000,5,0),0))</f>
        <v>0</v>
      </c>
      <c r="I228" s="57"/>
      <c r="J228" s="57"/>
      <c r="K228" s="57"/>
      <c r="L228" s="57"/>
      <c r="M228" s="58" t="str">
        <f t="shared" si="50"/>
        <v/>
      </c>
      <c r="N228" s="102"/>
    </row>
    <row r="229" spans="1:14">
      <c r="A229" s="97" t="str">
        <f t="shared" si="47"/>
        <v/>
      </c>
      <c r="B229" s="98" t="str">
        <f t="shared" si="48"/>
        <v/>
      </c>
      <c r="C229" s="99"/>
      <c r="D229" s="100"/>
      <c r="E229" s="100"/>
      <c r="F229" s="57"/>
      <c r="G229" s="58">
        <f t="shared" si="49"/>
        <v>0</v>
      </c>
      <c r="H229" s="58">
        <f>IF(E229="",0,IFERROR(VLOOKUP(E229,档案费管理台账!$D$4:$H$1000,5,0),0))</f>
        <v>0</v>
      </c>
      <c r="I229" s="57"/>
      <c r="J229" s="57"/>
      <c r="K229" s="57"/>
      <c r="L229" s="57"/>
      <c r="M229" s="58" t="str">
        <f t="shared" si="50"/>
        <v/>
      </c>
      <c r="N229" s="102"/>
    </row>
    <row r="230" spans="1:14">
      <c r="A230" s="97" t="str">
        <f t="shared" si="47"/>
        <v/>
      </c>
      <c r="B230" s="98" t="str">
        <f t="shared" si="48"/>
        <v/>
      </c>
      <c r="C230" s="99"/>
      <c r="D230" s="100"/>
      <c r="E230" s="100"/>
      <c r="F230" s="57"/>
      <c r="G230" s="58">
        <f t="shared" si="49"/>
        <v>0</v>
      </c>
      <c r="H230" s="58">
        <f>IF(E230="",0,IFERROR(VLOOKUP(E230,档案费管理台账!$D$4:$H$1000,5,0),0))</f>
        <v>0</v>
      </c>
      <c r="I230" s="57"/>
      <c r="J230" s="57"/>
      <c r="K230" s="57"/>
      <c r="L230" s="57"/>
      <c r="M230" s="58" t="str">
        <f t="shared" si="50"/>
        <v/>
      </c>
      <c r="N230" s="102"/>
    </row>
    <row r="231" spans="1:14">
      <c r="A231" s="97" t="str">
        <f t="shared" si="47"/>
        <v/>
      </c>
      <c r="B231" s="98" t="str">
        <f t="shared" si="48"/>
        <v/>
      </c>
      <c r="C231" s="99"/>
      <c r="D231" s="100"/>
      <c r="E231" s="100"/>
      <c r="F231" s="57"/>
      <c r="G231" s="58">
        <f t="shared" si="49"/>
        <v>0</v>
      </c>
      <c r="H231" s="58">
        <f>IF(E231="",0,IFERROR(VLOOKUP(E231,档案费管理台账!$D$4:$H$1000,5,0),0))</f>
        <v>0</v>
      </c>
      <c r="I231" s="57"/>
      <c r="J231" s="57"/>
      <c r="K231" s="57"/>
      <c r="L231" s="57"/>
      <c r="M231" s="58" t="str">
        <f t="shared" si="50"/>
        <v/>
      </c>
      <c r="N231" s="102"/>
    </row>
    <row r="232" spans="1:14">
      <c r="A232" s="97" t="str">
        <f t="shared" si="47"/>
        <v/>
      </c>
      <c r="B232" s="98" t="str">
        <f t="shared" si="48"/>
        <v/>
      </c>
      <c r="C232" s="99"/>
      <c r="D232" s="100"/>
      <c r="E232" s="100"/>
      <c r="F232" s="57"/>
      <c r="G232" s="58">
        <f t="shared" si="49"/>
        <v>0</v>
      </c>
      <c r="H232" s="58">
        <f>IF(E232="",0,IFERROR(VLOOKUP(E232,档案费管理台账!$D$4:$H$1000,5,0),0))</f>
        <v>0</v>
      </c>
      <c r="I232" s="57"/>
      <c r="J232" s="57"/>
      <c r="K232" s="57"/>
      <c r="L232" s="57"/>
      <c r="M232" s="58" t="str">
        <f t="shared" si="50"/>
        <v/>
      </c>
      <c r="N232" s="102"/>
    </row>
    <row r="233" spans="1:14">
      <c r="A233" s="97" t="str">
        <f t="shared" si="47"/>
        <v/>
      </c>
      <c r="B233" s="98" t="str">
        <f t="shared" si="48"/>
        <v/>
      </c>
      <c r="C233" s="99"/>
      <c r="D233" s="100"/>
      <c r="E233" s="100"/>
      <c r="F233" s="57"/>
      <c r="G233" s="58">
        <f t="shared" si="49"/>
        <v>0</v>
      </c>
      <c r="H233" s="58">
        <f>IF(E233="",0,IFERROR(VLOOKUP(E233,档案费管理台账!$D$4:$H$1000,5,0),0))</f>
        <v>0</v>
      </c>
      <c r="I233" s="57"/>
      <c r="J233" s="57"/>
      <c r="K233" s="57"/>
      <c r="L233" s="57"/>
      <c r="M233" s="58" t="str">
        <f t="shared" si="50"/>
        <v/>
      </c>
      <c r="N233" s="102"/>
    </row>
    <row r="234" spans="1:14">
      <c r="A234" s="97" t="str">
        <f t="shared" si="47"/>
        <v/>
      </c>
      <c r="B234" s="98" t="str">
        <f t="shared" si="48"/>
        <v/>
      </c>
      <c r="C234" s="99"/>
      <c r="D234" s="100"/>
      <c r="E234" s="100"/>
      <c r="F234" s="57"/>
      <c r="G234" s="58">
        <f t="shared" si="49"/>
        <v>0</v>
      </c>
      <c r="H234" s="58">
        <f>IF(E234="",0,IFERROR(VLOOKUP(E234,档案费管理台账!$D$4:$H$1000,5,0),0))</f>
        <v>0</v>
      </c>
      <c r="I234" s="57"/>
      <c r="J234" s="57"/>
      <c r="K234" s="57"/>
      <c r="L234" s="57"/>
      <c r="M234" s="58" t="str">
        <f t="shared" si="50"/>
        <v/>
      </c>
      <c r="N234" s="102"/>
    </row>
    <row r="235" spans="1:14">
      <c r="A235" s="97" t="str">
        <f t="shared" ref="A235:A298" si="51">IF(D235="","",ROW()-42)</f>
        <v/>
      </c>
      <c r="B235" s="98" t="str">
        <f t="shared" si="48"/>
        <v/>
      </c>
      <c r="C235" s="99"/>
      <c r="D235" s="100"/>
      <c r="E235" s="100"/>
      <c r="F235" s="57"/>
      <c r="G235" s="58">
        <f t="shared" si="49"/>
        <v>0</v>
      </c>
      <c r="H235" s="58">
        <f>IF(E235="",0,IFERROR(VLOOKUP(E235,档案费管理台账!$D$4:$H$1000,5,0),0))</f>
        <v>0</v>
      </c>
      <c r="I235" s="57"/>
      <c r="J235" s="57"/>
      <c r="K235" s="57"/>
      <c r="L235" s="57"/>
      <c r="M235" s="58" t="str">
        <f t="shared" si="50"/>
        <v/>
      </c>
      <c r="N235" s="102"/>
    </row>
    <row r="236" spans="1:14">
      <c r="A236" s="97" t="str">
        <f t="shared" si="51"/>
        <v/>
      </c>
      <c r="B236" s="98" t="str">
        <f t="shared" ref="B236:B299" si="52">IF(C236="","",MONTH(C236)&amp;"月")</f>
        <v/>
      </c>
      <c r="C236" s="99"/>
      <c r="D236" s="100"/>
      <c r="E236" s="100"/>
      <c r="F236" s="57"/>
      <c r="G236" s="58">
        <f t="shared" ref="G236:G299" si="53">IF(F236="",0,F236*$K$41)</f>
        <v>0</v>
      </c>
      <c r="H236" s="58">
        <f>IF(E236="",0,IFERROR(VLOOKUP(E236,档案费管理台账!$D$4:$H$1000,5,0),0))</f>
        <v>0</v>
      </c>
      <c r="I236" s="57"/>
      <c r="J236" s="57"/>
      <c r="K236" s="57"/>
      <c r="L236" s="57"/>
      <c r="M236" s="58" t="str">
        <f t="shared" ref="M236:M299" si="54">IF(C236="","",ROUND(M235+G236-I236-J236-K236-L236-H236,2))</f>
        <v/>
      </c>
      <c r="N236" s="102"/>
    </row>
    <row r="237" spans="1:14">
      <c r="A237" s="97" t="str">
        <f t="shared" si="51"/>
        <v/>
      </c>
      <c r="B237" s="98" t="str">
        <f t="shared" si="52"/>
        <v/>
      </c>
      <c r="C237" s="99"/>
      <c r="D237" s="100"/>
      <c r="E237" s="100"/>
      <c r="F237" s="57"/>
      <c r="G237" s="58">
        <f t="shared" si="53"/>
        <v>0</v>
      </c>
      <c r="H237" s="58">
        <f>IF(E237="",0,IFERROR(VLOOKUP(E237,档案费管理台账!$D$4:$H$1000,5,0),0))</f>
        <v>0</v>
      </c>
      <c r="I237" s="57"/>
      <c r="J237" s="57"/>
      <c r="K237" s="57"/>
      <c r="L237" s="57"/>
      <c r="M237" s="58" t="str">
        <f t="shared" si="54"/>
        <v/>
      </c>
      <c r="N237" s="102"/>
    </row>
    <row r="238" spans="1:14">
      <c r="A238" s="97" t="str">
        <f t="shared" si="51"/>
        <v/>
      </c>
      <c r="B238" s="98" t="str">
        <f t="shared" si="52"/>
        <v/>
      </c>
      <c r="C238" s="99"/>
      <c r="D238" s="100"/>
      <c r="E238" s="100"/>
      <c r="F238" s="57"/>
      <c r="G238" s="58">
        <f t="shared" si="53"/>
        <v>0</v>
      </c>
      <c r="H238" s="58">
        <f>IF(E238="",0,IFERROR(VLOOKUP(E238,档案费管理台账!$D$4:$H$1000,5,0),0))</f>
        <v>0</v>
      </c>
      <c r="I238" s="57"/>
      <c r="J238" s="57"/>
      <c r="K238" s="57"/>
      <c r="L238" s="57"/>
      <c r="M238" s="58" t="str">
        <f t="shared" si="54"/>
        <v/>
      </c>
      <c r="N238" s="102"/>
    </row>
    <row r="239" spans="1:14">
      <c r="A239" s="97" t="str">
        <f t="shared" si="51"/>
        <v/>
      </c>
      <c r="B239" s="98" t="str">
        <f t="shared" si="52"/>
        <v/>
      </c>
      <c r="C239" s="99"/>
      <c r="D239" s="100"/>
      <c r="E239" s="100"/>
      <c r="F239" s="57"/>
      <c r="G239" s="58">
        <f t="shared" si="53"/>
        <v>0</v>
      </c>
      <c r="H239" s="58">
        <f>IF(E239="",0,IFERROR(VLOOKUP(E239,档案费管理台账!$D$4:$H$1000,5,0),0))</f>
        <v>0</v>
      </c>
      <c r="I239" s="57"/>
      <c r="J239" s="57"/>
      <c r="K239" s="57"/>
      <c r="L239" s="57"/>
      <c r="M239" s="58" t="str">
        <f t="shared" si="54"/>
        <v/>
      </c>
      <c r="N239" s="102"/>
    </row>
    <row r="240" spans="1:14">
      <c r="A240" s="97" t="str">
        <f t="shared" si="51"/>
        <v/>
      </c>
      <c r="B240" s="98" t="str">
        <f t="shared" si="52"/>
        <v/>
      </c>
      <c r="C240" s="99"/>
      <c r="D240" s="100"/>
      <c r="E240" s="100"/>
      <c r="F240" s="57"/>
      <c r="G240" s="58">
        <f t="shared" si="53"/>
        <v>0</v>
      </c>
      <c r="H240" s="58">
        <f>IF(E240="",0,IFERROR(VLOOKUP(E240,档案费管理台账!$D$4:$H$1000,5,0),0))</f>
        <v>0</v>
      </c>
      <c r="I240" s="57"/>
      <c r="J240" s="57"/>
      <c r="K240" s="57"/>
      <c r="L240" s="57"/>
      <c r="M240" s="58" t="str">
        <f t="shared" si="54"/>
        <v/>
      </c>
      <c r="N240" s="102"/>
    </row>
    <row r="241" spans="1:14">
      <c r="A241" s="97" t="str">
        <f t="shared" si="51"/>
        <v/>
      </c>
      <c r="B241" s="98" t="str">
        <f t="shared" si="52"/>
        <v/>
      </c>
      <c r="C241" s="99"/>
      <c r="D241" s="100"/>
      <c r="E241" s="100"/>
      <c r="F241" s="57"/>
      <c r="G241" s="58">
        <f t="shared" si="53"/>
        <v>0</v>
      </c>
      <c r="H241" s="58">
        <f>IF(E241="",0,IFERROR(VLOOKUP(E241,档案费管理台账!$D$4:$H$1000,5,0),0))</f>
        <v>0</v>
      </c>
      <c r="I241" s="57"/>
      <c r="J241" s="57"/>
      <c r="K241" s="57"/>
      <c r="L241" s="57"/>
      <c r="M241" s="58" t="str">
        <f t="shared" si="54"/>
        <v/>
      </c>
      <c r="N241" s="102"/>
    </row>
    <row r="242" spans="1:14">
      <c r="A242" s="97" t="str">
        <f t="shared" si="51"/>
        <v/>
      </c>
      <c r="B242" s="98" t="str">
        <f t="shared" si="52"/>
        <v/>
      </c>
      <c r="C242" s="99"/>
      <c r="D242" s="100"/>
      <c r="E242" s="100"/>
      <c r="F242" s="57"/>
      <c r="G242" s="58">
        <f t="shared" si="53"/>
        <v>0</v>
      </c>
      <c r="H242" s="58">
        <f>IF(E242="",0,IFERROR(VLOOKUP(E242,档案费管理台账!$D$4:$H$1000,5,0),0))</f>
        <v>0</v>
      </c>
      <c r="I242" s="57"/>
      <c r="J242" s="57"/>
      <c r="K242" s="57"/>
      <c r="L242" s="57"/>
      <c r="M242" s="58" t="str">
        <f t="shared" si="54"/>
        <v/>
      </c>
      <c r="N242" s="102"/>
    </row>
    <row r="243" spans="1:14">
      <c r="A243" s="97" t="str">
        <f t="shared" si="51"/>
        <v/>
      </c>
      <c r="B243" s="98" t="str">
        <f t="shared" si="52"/>
        <v/>
      </c>
      <c r="C243" s="99"/>
      <c r="D243" s="100"/>
      <c r="E243" s="100"/>
      <c r="F243" s="57"/>
      <c r="G243" s="58">
        <f t="shared" si="53"/>
        <v>0</v>
      </c>
      <c r="H243" s="58">
        <f>IF(E243="",0,IFERROR(VLOOKUP(E243,档案费管理台账!$D$4:$H$1000,5,0),0))</f>
        <v>0</v>
      </c>
      <c r="I243" s="57"/>
      <c r="J243" s="57"/>
      <c r="K243" s="57"/>
      <c r="L243" s="57"/>
      <c r="M243" s="58" t="str">
        <f t="shared" si="54"/>
        <v/>
      </c>
      <c r="N243" s="102"/>
    </row>
    <row r="244" spans="1:14">
      <c r="A244" s="97" t="str">
        <f t="shared" si="51"/>
        <v/>
      </c>
      <c r="B244" s="98" t="str">
        <f t="shared" si="52"/>
        <v/>
      </c>
      <c r="C244" s="99"/>
      <c r="D244" s="100"/>
      <c r="E244" s="100"/>
      <c r="F244" s="57"/>
      <c r="G244" s="58">
        <f t="shared" si="53"/>
        <v>0</v>
      </c>
      <c r="H244" s="58">
        <f>IF(E244="",0,IFERROR(VLOOKUP(E244,档案费管理台账!$D$4:$H$1000,5,0),0))</f>
        <v>0</v>
      </c>
      <c r="I244" s="57"/>
      <c r="J244" s="57"/>
      <c r="K244" s="57"/>
      <c r="L244" s="57"/>
      <c r="M244" s="58" t="str">
        <f t="shared" si="54"/>
        <v/>
      </c>
      <c r="N244" s="102"/>
    </row>
    <row r="245" spans="1:14">
      <c r="A245" s="97" t="str">
        <f t="shared" si="51"/>
        <v/>
      </c>
      <c r="B245" s="98" t="str">
        <f t="shared" si="52"/>
        <v/>
      </c>
      <c r="C245" s="99"/>
      <c r="D245" s="100"/>
      <c r="E245" s="100"/>
      <c r="F245" s="57"/>
      <c r="G245" s="58">
        <f t="shared" si="53"/>
        <v>0</v>
      </c>
      <c r="H245" s="58">
        <f>IF(E245="",0,IFERROR(VLOOKUP(E245,档案费管理台账!$D$4:$H$1000,5,0),0))</f>
        <v>0</v>
      </c>
      <c r="I245" s="57"/>
      <c r="J245" s="57"/>
      <c r="K245" s="57"/>
      <c r="L245" s="57"/>
      <c r="M245" s="58" t="str">
        <f t="shared" si="54"/>
        <v/>
      </c>
      <c r="N245" s="102"/>
    </row>
    <row r="246" spans="1:14">
      <c r="A246" s="97" t="str">
        <f t="shared" si="51"/>
        <v/>
      </c>
      <c r="B246" s="98" t="str">
        <f t="shared" si="52"/>
        <v/>
      </c>
      <c r="C246" s="99"/>
      <c r="D246" s="100"/>
      <c r="E246" s="100"/>
      <c r="F246" s="57"/>
      <c r="G246" s="58">
        <f t="shared" si="53"/>
        <v>0</v>
      </c>
      <c r="H246" s="58">
        <f>IF(E246="",0,IFERROR(VLOOKUP(E246,档案费管理台账!$D$4:$H$1000,5,0),0))</f>
        <v>0</v>
      </c>
      <c r="I246" s="57"/>
      <c r="J246" s="57"/>
      <c r="K246" s="57"/>
      <c r="L246" s="57"/>
      <c r="M246" s="58" t="str">
        <f t="shared" si="54"/>
        <v/>
      </c>
      <c r="N246" s="102"/>
    </row>
    <row r="247" spans="1:14">
      <c r="A247" s="97" t="str">
        <f t="shared" si="51"/>
        <v/>
      </c>
      <c r="B247" s="98" t="str">
        <f t="shared" si="52"/>
        <v/>
      </c>
      <c r="C247" s="99"/>
      <c r="D247" s="100"/>
      <c r="E247" s="100"/>
      <c r="F247" s="57"/>
      <c r="G247" s="58">
        <f t="shared" si="53"/>
        <v>0</v>
      </c>
      <c r="H247" s="58">
        <f>IF(E247="",0,IFERROR(VLOOKUP(E247,档案费管理台账!$D$4:$H$1000,5,0),0))</f>
        <v>0</v>
      </c>
      <c r="I247" s="57"/>
      <c r="J247" s="57"/>
      <c r="K247" s="57"/>
      <c r="L247" s="57"/>
      <c r="M247" s="58" t="str">
        <f t="shared" si="54"/>
        <v/>
      </c>
      <c r="N247" s="102"/>
    </row>
    <row r="248" spans="1:14">
      <c r="A248" s="97" t="str">
        <f t="shared" si="51"/>
        <v/>
      </c>
      <c r="B248" s="98" t="str">
        <f t="shared" si="52"/>
        <v/>
      </c>
      <c r="C248" s="99"/>
      <c r="D248" s="100"/>
      <c r="E248" s="100"/>
      <c r="F248" s="57"/>
      <c r="G248" s="58">
        <f t="shared" si="53"/>
        <v>0</v>
      </c>
      <c r="H248" s="58">
        <f>IF(E248="",0,IFERROR(VLOOKUP(E248,档案费管理台账!$D$4:$H$1000,5,0),0))</f>
        <v>0</v>
      </c>
      <c r="I248" s="57"/>
      <c r="J248" s="57"/>
      <c r="K248" s="57"/>
      <c r="L248" s="57"/>
      <c r="M248" s="58" t="str">
        <f t="shared" si="54"/>
        <v/>
      </c>
      <c r="N248" s="102"/>
    </row>
    <row r="249" spans="1:14">
      <c r="A249" s="97" t="str">
        <f t="shared" si="51"/>
        <v/>
      </c>
      <c r="B249" s="98" t="str">
        <f t="shared" si="52"/>
        <v/>
      </c>
      <c r="C249" s="99"/>
      <c r="D249" s="100"/>
      <c r="E249" s="100"/>
      <c r="F249" s="57"/>
      <c r="G249" s="58">
        <f t="shared" si="53"/>
        <v>0</v>
      </c>
      <c r="H249" s="58">
        <f>IF(E249="",0,IFERROR(VLOOKUP(E249,档案费管理台账!$D$4:$H$1000,5,0),0))</f>
        <v>0</v>
      </c>
      <c r="I249" s="57"/>
      <c r="J249" s="57"/>
      <c r="K249" s="57"/>
      <c r="L249" s="57"/>
      <c r="M249" s="58" t="str">
        <f t="shared" si="54"/>
        <v/>
      </c>
      <c r="N249" s="102"/>
    </row>
    <row r="250" spans="1:14">
      <c r="A250" s="97" t="str">
        <f t="shared" si="51"/>
        <v/>
      </c>
      <c r="B250" s="98" t="str">
        <f t="shared" si="52"/>
        <v/>
      </c>
      <c r="C250" s="99"/>
      <c r="D250" s="100"/>
      <c r="E250" s="100"/>
      <c r="F250" s="57"/>
      <c r="G250" s="58">
        <f t="shared" si="53"/>
        <v>0</v>
      </c>
      <c r="H250" s="58">
        <f>IF(E250="",0,IFERROR(VLOOKUP(E250,档案费管理台账!$D$4:$H$1000,5,0),0))</f>
        <v>0</v>
      </c>
      <c r="I250" s="57"/>
      <c r="J250" s="57"/>
      <c r="K250" s="57"/>
      <c r="L250" s="57"/>
      <c r="M250" s="58" t="str">
        <f t="shared" si="54"/>
        <v/>
      </c>
      <c r="N250" s="102"/>
    </row>
    <row r="251" spans="1:14">
      <c r="A251" s="97" t="str">
        <f t="shared" si="51"/>
        <v/>
      </c>
      <c r="B251" s="98" t="str">
        <f t="shared" si="52"/>
        <v/>
      </c>
      <c r="C251" s="99"/>
      <c r="D251" s="100"/>
      <c r="E251" s="100"/>
      <c r="F251" s="57"/>
      <c r="G251" s="58">
        <f t="shared" si="53"/>
        <v>0</v>
      </c>
      <c r="H251" s="58">
        <f>IF(E251="",0,IFERROR(VLOOKUP(E251,档案费管理台账!$D$4:$H$1000,5,0),0))</f>
        <v>0</v>
      </c>
      <c r="I251" s="57"/>
      <c r="J251" s="57"/>
      <c r="K251" s="57"/>
      <c r="L251" s="57"/>
      <c r="M251" s="58" t="str">
        <f t="shared" si="54"/>
        <v/>
      </c>
      <c r="N251" s="102"/>
    </row>
    <row r="252" spans="1:14">
      <c r="A252" s="97" t="str">
        <f t="shared" si="51"/>
        <v/>
      </c>
      <c r="B252" s="98" t="str">
        <f t="shared" si="52"/>
        <v/>
      </c>
      <c r="C252" s="99"/>
      <c r="D252" s="100"/>
      <c r="E252" s="100"/>
      <c r="F252" s="57"/>
      <c r="G252" s="58">
        <f t="shared" si="53"/>
        <v>0</v>
      </c>
      <c r="H252" s="58">
        <f>IF(E252="",0,IFERROR(VLOOKUP(E252,档案费管理台账!$D$4:$H$1000,5,0),0))</f>
        <v>0</v>
      </c>
      <c r="I252" s="57"/>
      <c r="J252" s="57"/>
      <c r="K252" s="57"/>
      <c r="L252" s="57"/>
      <c r="M252" s="58" t="str">
        <f t="shared" si="54"/>
        <v/>
      </c>
      <c r="N252" s="102"/>
    </row>
    <row r="253" spans="1:14">
      <c r="A253" s="97" t="str">
        <f t="shared" si="51"/>
        <v/>
      </c>
      <c r="B253" s="98" t="str">
        <f t="shared" si="52"/>
        <v/>
      </c>
      <c r="C253" s="99"/>
      <c r="D253" s="100"/>
      <c r="E253" s="100"/>
      <c r="F253" s="57"/>
      <c r="G253" s="58">
        <f t="shared" si="53"/>
        <v>0</v>
      </c>
      <c r="H253" s="58">
        <f>IF(E253="",0,IFERROR(VLOOKUP(E253,档案费管理台账!$D$4:$H$1000,5,0),0))</f>
        <v>0</v>
      </c>
      <c r="I253" s="57"/>
      <c r="J253" s="57"/>
      <c r="K253" s="57"/>
      <c r="L253" s="57"/>
      <c r="M253" s="58" t="str">
        <f t="shared" si="54"/>
        <v/>
      </c>
      <c r="N253" s="102"/>
    </row>
    <row r="254" spans="1:14">
      <c r="A254" s="97" t="str">
        <f t="shared" si="51"/>
        <v/>
      </c>
      <c r="B254" s="98" t="str">
        <f t="shared" si="52"/>
        <v/>
      </c>
      <c r="C254" s="99"/>
      <c r="D254" s="100"/>
      <c r="E254" s="100"/>
      <c r="F254" s="57"/>
      <c r="G254" s="58">
        <f t="shared" si="53"/>
        <v>0</v>
      </c>
      <c r="H254" s="58">
        <f>IF(E254="",0,IFERROR(VLOOKUP(E254,档案费管理台账!$D$4:$H$1000,5,0),0))</f>
        <v>0</v>
      </c>
      <c r="I254" s="57"/>
      <c r="J254" s="57"/>
      <c r="K254" s="57"/>
      <c r="L254" s="57"/>
      <c r="M254" s="58" t="str">
        <f t="shared" si="54"/>
        <v/>
      </c>
      <c r="N254" s="102"/>
    </row>
    <row r="255" spans="1:14">
      <c r="A255" s="97" t="str">
        <f t="shared" si="51"/>
        <v/>
      </c>
      <c r="B255" s="98" t="str">
        <f t="shared" si="52"/>
        <v/>
      </c>
      <c r="C255" s="99"/>
      <c r="D255" s="100"/>
      <c r="E255" s="100"/>
      <c r="F255" s="57"/>
      <c r="G255" s="58">
        <f t="shared" si="53"/>
        <v>0</v>
      </c>
      <c r="H255" s="58">
        <f>IF(E255="",0,IFERROR(VLOOKUP(E255,档案费管理台账!$D$4:$H$1000,5,0),0))</f>
        <v>0</v>
      </c>
      <c r="I255" s="57"/>
      <c r="J255" s="57"/>
      <c r="K255" s="57"/>
      <c r="L255" s="57"/>
      <c r="M255" s="58" t="str">
        <f t="shared" si="54"/>
        <v/>
      </c>
      <c r="N255" s="102"/>
    </row>
    <row r="256" spans="1:14">
      <c r="A256" s="97" t="str">
        <f t="shared" si="51"/>
        <v/>
      </c>
      <c r="B256" s="98" t="str">
        <f t="shared" si="52"/>
        <v/>
      </c>
      <c r="C256" s="99"/>
      <c r="D256" s="100"/>
      <c r="E256" s="100"/>
      <c r="F256" s="57"/>
      <c r="G256" s="58">
        <f t="shared" si="53"/>
        <v>0</v>
      </c>
      <c r="H256" s="58">
        <f>IF(E256="",0,IFERROR(VLOOKUP(E256,档案费管理台账!$D$4:$H$1000,5,0),0))</f>
        <v>0</v>
      </c>
      <c r="I256" s="57"/>
      <c r="J256" s="57"/>
      <c r="K256" s="57"/>
      <c r="L256" s="57"/>
      <c r="M256" s="58" t="str">
        <f t="shared" si="54"/>
        <v/>
      </c>
      <c r="N256" s="102"/>
    </row>
    <row r="257" spans="1:14">
      <c r="A257" s="97" t="str">
        <f t="shared" si="51"/>
        <v/>
      </c>
      <c r="B257" s="98" t="str">
        <f t="shared" si="52"/>
        <v/>
      </c>
      <c r="C257" s="99"/>
      <c r="D257" s="100"/>
      <c r="E257" s="100"/>
      <c r="F257" s="57"/>
      <c r="G257" s="58">
        <f t="shared" si="53"/>
        <v>0</v>
      </c>
      <c r="H257" s="58">
        <f>IF(E257="",0,IFERROR(VLOOKUP(E257,档案费管理台账!$D$4:$H$1000,5,0),0))</f>
        <v>0</v>
      </c>
      <c r="I257" s="57"/>
      <c r="J257" s="57"/>
      <c r="K257" s="57"/>
      <c r="L257" s="57"/>
      <c r="M257" s="58" t="str">
        <f t="shared" si="54"/>
        <v/>
      </c>
      <c r="N257" s="102"/>
    </row>
    <row r="258" spans="1:14">
      <c r="A258" s="97" t="str">
        <f t="shared" si="51"/>
        <v/>
      </c>
      <c r="B258" s="98" t="str">
        <f t="shared" si="52"/>
        <v/>
      </c>
      <c r="C258" s="99"/>
      <c r="D258" s="100"/>
      <c r="E258" s="100"/>
      <c r="F258" s="57"/>
      <c r="G258" s="58">
        <f t="shared" si="53"/>
        <v>0</v>
      </c>
      <c r="H258" s="58">
        <f>IF(E258="",0,IFERROR(VLOOKUP(E258,档案费管理台账!$D$4:$H$1000,5,0),0))</f>
        <v>0</v>
      </c>
      <c r="I258" s="57"/>
      <c r="J258" s="57"/>
      <c r="K258" s="57"/>
      <c r="L258" s="57"/>
      <c r="M258" s="58" t="str">
        <f t="shared" si="54"/>
        <v/>
      </c>
      <c r="N258" s="102"/>
    </row>
    <row r="259" spans="1:14">
      <c r="A259" s="97" t="str">
        <f t="shared" si="51"/>
        <v/>
      </c>
      <c r="B259" s="98" t="str">
        <f t="shared" si="52"/>
        <v/>
      </c>
      <c r="C259" s="99"/>
      <c r="D259" s="100"/>
      <c r="E259" s="100"/>
      <c r="F259" s="57"/>
      <c r="G259" s="58">
        <f t="shared" si="53"/>
        <v>0</v>
      </c>
      <c r="H259" s="58">
        <f>IF(E259="",0,IFERROR(VLOOKUP(E259,档案费管理台账!$D$4:$H$1000,5,0),0))</f>
        <v>0</v>
      </c>
      <c r="I259" s="57"/>
      <c r="J259" s="57"/>
      <c r="K259" s="57"/>
      <c r="L259" s="57"/>
      <c r="M259" s="58" t="str">
        <f t="shared" si="54"/>
        <v/>
      </c>
      <c r="N259" s="102"/>
    </row>
    <row r="260" spans="1:14">
      <c r="A260" s="97" t="str">
        <f t="shared" si="51"/>
        <v/>
      </c>
      <c r="B260" s="98" t="str">
        <f t="shared" si="52"/>
        <v/>
      </c>
      <c r="C260" s="99"/>
      <c r="D260" s="100"/>
      <c r="E260" s="100"/>
      <c r="F260" s="57"/>
      <c r="G260" s="58">
        <f t="shared" si="53"/>
        <v>0</v>
      </c>
      <c r="H260" s="58">
        <f>IF(E260="",0,IFERROR(VLOOKUP(E260,档案费管理台账!$D$4:$H$1000,5,0),0))</f>
        <v>0</v>
      </c>
      <c r="I260" s="57"/>
      <c r="J260" s="57"/>
      <c r="K260" s="57"/>
      <c r="L260" s="57"/>
      <c r="M260" s="58" t="str">
        <f t="shared" si="54"/>
        <v/>
      </c>
      <c r="N260" s="102"/>
    </row>
    <row r="261" spans="1:14">
      <c r="A261" s="97" t="str">
        <f t="shared" si="51"/>
        <v/>
      </c>
      <c r="B261" s="98" t="str">
        <f t="shared" si="52"/>
        <v/>
      </c>
      <c r="C261" s="99"/>
      <c r="D261" s="100"/>
      <c r="E261" s="100"/>
      <c r="F261" s="57"/>
      <c r="G261" s="58">
        <f t="shared" si="53"/>
        <v>0</v>
      </c>
      <c r="H261" s="58">
        <f>IF(E261="",0,IFERROR(VLOOKUP(E261,档案费管理台账!$D$4:$H$1000,5,0),0))</f>
        <v>0</v>
      </c>
      <c r="I261" s="57"/>
      <c r="J261" s="57"/>
      <c r="K261" s="57"/>
      <c r="L261" s="57"/>
      <c r="M261" s="58" t="str">
        <f t="shared" si="54"/>
        <v/>
      </c>
      <c r="N261" s="102"/>
    </row>
    <row r="262" spans="1:14">
      <c r="A262" s="97" t="str">
        <f t="shared" si="51"/>
        <v/>
      </c>
      <c r="B262" s="98" t="str">
        <f t="shared" si="52"/>
        <v/>
      </c>
      <c r="C262" s="99"/>
      <c r="D262" s="100"/>
      <c r="E262" s="100"/>
      <c r="F262" s="57"/>
      <c r="G262" s="58">
        <f t="shared" si="53"/>
        <v>0</v>
      </c>
      <c r="H262" s="58">
        <f>IF(E262="",0,IFERROR(VLOOKUP(E262,档案费管理台账!$D$4:$H$1000,5,0),0))</f>
        <v>0</v>
      </c>
      <c r="I262" s="57"/>
      <c r="J262" s="57"/>
      <c r="K262" s="57"/>
      <c r="L262" s="57"/>
      <c r="M262" s="58" t="str">
        <f t="shared" si="54"/>
        <v/>
      </c>
      <c r="N262" s="102"/>
    </row>
    <row r="263" spans="1:14">
      <c r="A263" s="97" t="str">
        <f t="shared" si="51"/>
        <v/>
      </c>
      <c r="B263" s="98" t="str">
        <f t="shared" si="52"/>
        <v/>
      </c>
      <c r="C263" s="99"/>
      <c r="D263" s="100"/>
      <c r="E263" s="100"/>
      <c r="F263" s="57"/>
      <c r="G263" s="58">
        <f t="shared" si="53"/>
        <v>0</v>
      </c>
      <c r="H263" s="58">
        <f>IF(E263="",0,IFERROR(VLOOKUP(E263,档案费管理台账!$D$4:$H$1000,5,0),0))</f>
        <v>0</v>
      </c>
      <c r="I263" s="57"/>
      <c r="J263" s="57"/>
      <c r="K263" s="57"/>
      <c r="L263" s="57"/>
      <c r="M263" s="58" t="str">
        <f t="shared" si="54"/>
        <v/>
      </c>
      <c r="N263" s="102"/>
    </row>
    <row r="264" spans="1:14">
      <c r="A264" s="97" t="str">
        <f t="shared" si="51"/>
        <v/>
      </c>
      <c r="B264" s="98" t="str">
        <f t="shared" si="52"/>
        <v/>
      </c>
      <c r="C264" s="99"/>
      <c r="D264" s="100"/>
      <c r="E264" s="100"/>
      <c r="F264" s="57"/>
      <c r="G264" s="58">
        <f t="shared" si="53"/>
        <v>0</v>
      </c>
      <c r="H264" s="58">
        <f>IF(E264="",0,IFERROR(VLOOKUP(E264,档案费管理台账!$D$4:$H$1000,5,0),0))</f>
        <v>0</v>
      </c>
      <c r="I264" s="57"/>
      <c r="J264" s="57"/>
      <c r="K264" s="57"/>
      <c r="L264" s="57"/>
      <c r="M264" s="58" t="str">
        <f t="shared" si="54"/>
        <v/>
      </c>
      <c r="N264" s="102"/>
    </row>
    <row r="265" spans="1:14">
      <c r="A265" s="97" t="str">
        <f t="shared" si="51"/>
        <v/>
      </c>
      <c r="B265" s="98" t="str">
        <f t="shared" si="52"/>
        <v/>
      </c>
      <c r="C265" s="99"/>
      <c r="D265" s="100"/>
      <c r="E265" s="100"/>
      <c r="F265" s="57"/>
      <c r="G265" s="58">
        <f t="shared" si="53"/>
        <v>0</v>
      </c>
      <c r="H265" s="58">
        <f>IF(E265="",0,IFERROR(VLOOKUP(E265,档案费管理台账!$D$4:$H$1000,5,0),0))</f>
        <v>0</v>
      </c>
      <c r="I265" s="57"/>
      <c r="J265" s="57"/>
      <c r="K265" s="57"/>
      <c r="L265" s="57"/>
      <c r="M265" s="58" t="str">
        <f t="shared" si="54"/>
        <v/>
      </c>
      <c r="N265" s="102"/>
    </row>
    <row r="266" spans="1:14">
      <c r="A266" s="97" t="str">
        <f t="shared" si="51"/>
        <v/>
      </c>
      <c r="B266" s="98" t="str">
        <f t="shared" si="52"/>
        <v/>
      </c>
      <c r="C266" s="99"/>
      <c r="D266" s="100"/>
      <c r="E266" s="100"/>
      <c r="F266" s="57"/>
      <c r="G266" s="58">
        <f t="shared" si="53"/>
        <v>0</v>
      </c>
      <c r="H266" s="58">
        <f>IF(E266="",0,IFERROR(VLOOKUP(E266,档案费管理台账!$D$4:$H$1000,5,0),0))</f>
        <v>0</v>
      </c>
      <c r="I266" s="57"/>
      <c r="J266" s="57"/>
      <c r="K266" s="57"/>
      <c r="L266" s="57"/>
      <c r="M266" s="58" t="str">
        <f t="shared" si="54"/>
        <v/>
      </c>
      <c r="N266" s="102"/>
    </row>
    <row r="267" spans="1:14">
      <c r="A267" s="97" t="str">
        <f t="shared" si="51"/>
        <v/>
      </c>
      <c r="B267" s="98" t="str">
        <f t="shared" si="52"/>
        <v/>
      </c>
      <c r="C267" s="99"/>
      <c r="D267" s="100"/>
      <c r="E267" s="100"/>
      <c r="F267" s="57"/>
      <c r="G267" s="58">
        <f t="shared" si="53"/>
        <v>0</v>
      </c>
      <c r="H267" s="58">
        <f>IF(E267="",0,IFERROR(VLOOKUP(E267,档案费管理台账!$D$4:$H$1000,5,0),0))</f>
        <v>0</v>
      </c>
      <c r="I267" s="57"/>
      <c r="J267" s="57"/>
      <c r="K267" s="57"/>
      <c r="L267" s="57"/>
      <c r="M267" s="58" t="str">
        <f t="shared" si="54"/>
        <v/>
      </c>
      <c r="N267" s="102"/>
    </row>
    <row r="268" spans="1:14">
      <c r="A268" s="97" t="str">
        <f t="shared" si="51"/>
        <v/>
      </c>
      <c r="B268" s="98" t="str">
        <f t="shared" si="52"/>
        <v/>
      </c>
      <c r="C268" s="99"/>
      <c r="D268" s="100"/>
      <c r="E268" s="100"/>
      <c r="F268" s="57"/>
      <c r="G268" s="58">
        <f t="shared" si="53"/>
        <v>0</v>
      </c>
      <c r="H268" s="58">
        <f>IF(E268="",0,IFERROR(VLOOKUP(E268,档案费管理台账!$D$4:$H$1000,5,0),0))</f>
        <v>0</v>
      </c>
      <c r="I268" s="57"/>
      <c r="J268" s="57"/>
      <c r="K268" s="57"/>
      <c r="L268" s="57"/>
      <c r="M268" s="58" t="str">
        <f t="shared" si="54"/>
        <v/>
      </c>
      <c r="N268" s="102"/>
    </row>
    <row r="269" spans="1:14">
      <c r="A269" s="97" t="str">
        <f t="shared" si="51"/>
        <v/>
      </c>
      <c r="B269" s="98" t="str">
        <f t="shared" si="52"/>
        <v/>
      </c>
      <c r="C269" s="99"/>
      <c r="D269" s="100"/>
      <c r="E269" s="100"/>
      <c r="F269" s="57"/>
      <c r="G269" s="58">
        <f t="shared" si="53"/>
        <v>0</v>
      </c>
      <c r="H269" s="58">
        <f>IF(E269="",0,IFERROR(VLOOKUP(E269,档案费管理台账!$D$4:$H$1000,5,0),0))</f>
        <v>0</v>
      </c>
      <c r="I269" s="57"/>
      <c r="J269" s="57"/>
      <c r="K269" s="57"/>
      <c r="L269" s="57"/>
      <c r="M269" s="58" t="str">
        <f t="shared" si="54"/>
        <v/>
      </c>
      <c r="N269" s="102"/>
    </row>
    <row r="270" spans="1:14">
      <c r="A270" s="97" t="str">
        <f t="shared" si="51"/>
        <v/>
      </c>
      <c r="B270" s="98" t="str">
        <f t="shared" si="52"/>
        <v/>
      </c>
      <c r="C270" s="99"/>
      <c r="D270" s="100"/>
      <c r="E270" s="100"/>
      <c r="F270" s="57"/>
      <c r="G270" s="58">
        <f t="shared" si="53"/>
        <v>0</v>
      </c>
      <c r="H270" s="58">
        <f>IF(E270="",0,IFERROR(VLOOKUP(E270,档案费管理台账!$D$4:$H$1000,5,0),0))</f>
        <v>0</v>
      </c>
      <c r="I270" s="57"/>
      <c r="J270" s="57"/>
      <c r="K270" s="57"/>
      <c r="L270" s="57"/>
      <c r="M270" s="58" t="str">
        <f t="shared" si="54"/>
        <v/>
      </c>
      <c r="N270" s="102"/>
    </row>
    <row r="271" spans="1:14">
      <c r="A271" s="97" t="str">
        <f t="shared" si="51"/>
        <v/>
      </c>
      <c r="B271" s="98" t="str">
        <f t="shared" si="52"/>
        <v/>
      </c>
      <c r="C271" s="99"/>
      <c r="D271" s="100"/>
      <c r="E271" s="100"/>
      <c r="F271" s="57"/>
      <c r="G271" s="58">
        <f t="shared" si="53"/>
        <v>0</v>
      </c>
      <c r="H271" s="58">
        <f>IF(E271="",0,IFERROR(VLOOKUP(E271,档案费管理台账!$D$4:$H$1000,5,0),0))</f>
        <v>0</v>
      </c>
      <c r="I271" s="57"/>
      <c r="J271" s="57"/>
      <c r="K271" s="57"/>
      <c r="L271" s="57"/>
      <c r="M271" s="58" t="str">
        <f t="shared" si="54"/>
        <v/>
      </c>
      <c r="N271" s="102"/>
    </row>
    <row r="272" spans="1:14">
      <c r="A272" s="97" t="str">
        <f t="shared" si="51"/>
        <v/>
      </c>
      <c r="B272" s="98" t="str">
        <f t="shared" si="52"/>
        <v/>
      </c>
      <c r="C272" s="99"/>
      <c r="D272" s="100"/>
      <c r="E272" s="100"/>
      <c r="F272" s="57"/>
      <c r="G272" s="58">
        <f t="shared" si="53"/>
        <v>0</v>
      </c>
      <c r="H272" s="58">
        <f>IF(E272="",0,IFERROR(VLOOKUP(E272,档案费管理台账!$D$4:$H$1000,5,0),0))</f>
        <v>0</v>
      </c>
      <c r="I272" s="57"/>
      <c r="J272" s="57"/>
      <c r="K272" s="57"/>
      <c r="L272" s="57"/>
      <c r="M272" s="58" t="str">
        <f t="shared" si="54"/>
        <v/>
      </c>
      <c r="N272" s="102"/>
    </row>
    <row r="273" spans="1:14">
      <c r="A273" s="97" t="str">
        <f t="shared" si="51"/>
        <v/>
      </c>
      <c r="B273" s="98" t="str">
        <f t="shared" si="52"/>
        <v/>
      </c>
      <c r="C273" s="99"/>
      <c r="D273" s="100"/>
      <c r="E273" s="100"/>
      <c r="F273" s="57"/>
      <c r="G273" s="58">
        <f t="shared" si="53"/>
        <v>0</v>
      </c>
      <c r="H273" s="58">
        <f>IF(E273="",0,IFERROR(VLOOKUP(E273,档案费管理台账!$D$4:$H$1000,5,0),0))</f>
        <v>0</v>
      </c>
      <c r="I273" s="57"/>
      <c r="J273" s="57"/>
      <c r="K273" s="57"/>
      <c r="L273" s="57"/>
      <c r="M273" s="58" t="str">
        <f t="shared" si="54"/>
        <v/>
      </c>
      <c r="N273" s="102"/>
    </row>
    <row r="274" spans="1:14">
      <c r="A274" s="97" t="str">
        <f t="shared" si="51"/>
        <v/>
      </c>
      <c r="B274" s="98" t="str">
        <f t="shared" si="52"/>
        <v/>
      </c>
      <c r="C274" s="99"/>
      <c r="D274" s="100"/>
      <c r="E274" s="100"/>
      <c r="F274" s="57"/>
      <c r="G274" s="58">
        <f t="shared" si="53"/>
        <v>0</v>
      </c>
      <c r="H274" s="58">
        <f>IF(E274="",0,IFERROR(VLOOKUP(E274,档案费管理台账!$D$4:$H$1000,5,0),0))</f>
        <v>0</v>
      </c>
      <c r="I274" s="57"/>
      <c r="J274" s="57"/>
      <c r="K274" s="57"/>
      <c r="L274" s="57"/>
      <c r="M274" s="58" t="str">
        <f t="shared" si="54"/>
        <v/>
      </c>
      <c r="N274" s="102"/>
    </row>
    <row r="275" spans="1:14">
      <c r="A275" s="97" t="str">
        <f t="shared" si="51"/>
        <v/>
      </c>
      <c r="B275" s="98" t="str">
        <f t="shared" si="52"/>
        <v/>
      </c>
      <c r="C275" s="99"/>
      <c r="D275" s="100"/>
      <c r="E275" s="100"/>
      <c r="F275" s="57"/>
      <c r="G275" s="58">
        <f t="shared" si="53"/>
        <v>0</v>
      </c>
      <c r="H275" s="58">
        <f>IF(E275="",0,IFERROR(VLOOKUP(E275,档案费管理台账!$D$4:$H$1000,5,0),0))</f>
        <v>0</v>
      </c>
      <c r="I275" s="57"/>
      <c r="J275" s="57"/>
      <c r="K275" s="57"/>
      <c r="L275" s="57"/>
      <c r="M275" s="58" t="str">
        <f t="shared" si="54"/>
        <v/>
      </c>
      <c r="N275" s="102"/>
    </row>
    <row r="276" spans="1:14">
      <c r="A276" s="97" t="str">
        <f t="shared" si="51"/>
        <v/>
      </c>
      <c r="B276" s="98" t="str">
        <f t="shared" si="52"/>
        <v/>
      </c>
      <c r="C276" s="99"/>
      <c r="D276" s="100"/>
      <c r="E276" s="100"/>
      <c r="F276" s="57"/>
      <c r="G276" s="58">
        <f t="shared" si="53"/>
        <v>0</v>
      </c>
      <c r="H276" s="58">
        <f>IF(E276="",0,IFERROR(VLOOKUP(E276,档案费管理台账!$D$4:$H$1000,5,0),0))</f>
        <v>0</v>
      </c>
      <c r="I276" s="57"/>
      <c r="J276" s="57"/>
      <c r="K276" s="57"/>
      <c r="L276" s="57"/>
      <c r="M276" s="58" t="str">
        <f t="shared" si="54"/>
        <v/>
      </c>
      <c r="N276" s="102"/>
    </row>
    <row r="277" spans="1:14">
      <c r="A277" s="97" t="str">
        <f t="shared" si="51"/>
        <v/>
      </c>
      <c r="B277" s="98" t="str">
        <f t="shared" si="52"/>
        <v/>
      </c>
      <c r="C277" s="99"/>
      <c r="D277" s="100"/>
      <c r="E277" s="100"/>
      <c r="F277" s="57"/>
      <c r="G277" s="58">
        <f t="shared" si="53"/>
        <v>0</v>
      </c>
      <c r="H277" s="58">
        <f>IF(E277="",0,IFERROR(VLOOKUP(E277,档案费管理台账!$D$4:$H$1000,5,0),0))</f>
        <v>0</v>
      </c>
      <c r="I277" s="57"/>
      <c r="J277" s="57"/>
      <c r="K277" s="57"/>
      <c r="L277" s="57"/>
      <c r="M277" s="58" t="str">
        <f t="shared" si="54"/>
        <v/>
      </c>
      <c r="N277" s="102"/>
    </row>
    <row r="278" spans="1:14">
      <c r="A278" s="97" t="str">
        <f t="shared" si="51"/>
        <v/>
      </c>
      <c r="B278" s="98" t="str">
        <f t="shared" si="52"/>
        <v/>
      </c>
      <c r="C278" s="99"/>
      <c r="D278" s="100"/>
      <c r="E278" s="100"/>
      <c r="F278" s="57"/>
      <c r="G278" s="58">
        <f t="shared" si="53"/>
        <v>0</v>
      </c>
      <c r="H278" s="58">
        <f>IF(E278="",0,IFERROR(VLOOKUP(E278,档案费管理台账!$D$4:$H$1000,5,0),0))</f>
        <v>0</v>
      </c>
      <c r="I278" s="57"/>
      <c r="J278" s="57"/>
      <c r="K278" s="57"/>
      <c r="L278" s="57"/>
      <c r="M278" s="58" t="str">
        <f t="shared" si="54"/>
        <v/>
      </c>
      <c r="N278" s="102"/>
    </row>
    <row r="279" spans="1:14">
      <c r="A279" s="97" t="str">
        <f t="shared" si="51"/>
        <v/>
      </c>
      <c r="B279" s="98" t="str">
        <f t="shared" si="52"/>
        <v/>
      </c>
      <c r="C279" s="99"/>
      <c r="D279" s="100"/>
      <c r="E279" s="100"/>
      <c r="F279" s="57"/>
      <c r="G279" s="58">
        <f t="shared" si="53"/>
        <v>0</v>
      </c>
      <c r="H279" s="58">
        <f>IF(E279="",0,IFERROR(VLOOKUP(E279,档案费管理台账!$D$4:$H$1000,5,0),0))</f>
        <v>0</v>
      </c>
      <c r="I279" s="57"/>
      <c r="J279" s="57"/>
      <c r="K279" s="57"/>
      <c r="L279" s="57"/>
      <c r="M279" s="58" t="str">
        <f t="shared" si="54"/>
        <v/>
      </c>
      <c r="N279" s="102"/>
    </row>
    <row r="280" spans="1:14">
      <c r="A280" s="97" t="str">
        <f t="shared" si="51"/>
        <v/>
      </c>
      <c r="B280" s="98" t="str">
        <f t="shared" si="52"/>
        <v/>
      </c>
      <c r="C280" s="99"/>
      <c r="D280" s="100"/>
      <c r="E280" s="100"/>
      <c r="F280" s="57"/>
      <c r="G280" s="58">
        <f t="shared" si="53"/>
        <v>0</v>
      </c>
      <c r="H280" s="58">
        <f>IF(E280="",0,IFERROR(VLOOKUP(E280,档案费管理台账!$D$4:$H$1000,5,0),0))</f>
        <v>0</v>
      </c>
      <c r="I280" s="57"/>
      <c r="J280" s="57"/>
      <c r="K280" s="57"/>
      <c r="L280" s="57"/>
      <c r="M280" s="58" t="str">
        <f t="shared" si="54"/>
        <v/>
      </c>
      <c r="N280" s="102"/>
    </row>
    <row r="281" spans="1:14">
      <c r="A281" s="97" t="str">
        <f t="shared" si="51"/>
        <v/>
      </c>
      <c r="B281" s="98" t="str">
        <f t="shared" si="52"/>
        <v/>
      </c>
      <c r="C281" s="99"/>
      <c r="D281" s="100"/>
      <c r="E281" s="100"/>
      <c r="F281" s="57"/>
      <c r="G281" s="58">
        <f t="shared" si="53"/>
        <v>0</v>
      </c>
      <c r="H281" s="58">
        <f>IF(E281="",0,IFERROR(VLOOKUP(E281,档案费管理台账!$D$4:$H$1000,5,0),0))</f>
        <v>0</v>
      </c>
      <c r="I281" s="57"/>
      <c r="J281" s="57"/>
      <c r="K281" s="57"/>
      <c r="L281" s="57"/>
      <c r="M281" s="58" t="str">
        <f t="shared" si="54"/>
        <v/>
      </c>
      <c r="N281" s="102"/>
    </row>
    <row r="282" spans="1:14">
      <c r="A282" s="97" t="str">
        <f t="shared" si="51"/>
        <v/>
      </c>
      <c r="B282" s="98" t="str">
        <f t="shared" si="52"/>
        <v/>
      </c>
      <c r="C282" s="99"/>
      <c r="D282" s="100"/>
      <c r="E282" s="100"/>
      <c r="F282" s="57"/>
      <c r="G282" s="58">
        <f t="shared" si="53"/>
        <v>0</v>
      </c>
      <c r="H282" s="58">
        <f>IF(E282="",0,IFERROR(VLOOKUP(E282,档案费管理台账!$D$4:$H$1000,5,0),0))</f>
        <v>0</v>
      </c>
      <c r="I282" s="57"/>
      <c r="J282" s="57"/>
      <c r="K282" s="57"/>
      <c r="L282" s="57"/>
      <c r="M282" s="58" t="str">
        <f t="shared" si="54"/>
        <v/>
      </c>
      <c r="N282" s="102"/>
    </row>
    <row r="283" spans="1:14">
      <c r="A283" s="97" t="str">
        <f t="shared" si="51"/>
        <v/>
      </c>
      <c r="B283" s="98" t="str">
        <f t="shared" si="52"/>
        <v/>
      </c>
      <c r="C283" s="99"/>
      <c r="D283" s="100"/>
      <c r="E283" s="100"/>
      <c r="F283" s="57"/>
      <c r="G283" s="58">
        <f t="shared" si="53"/>
        <v>0</v>
      </c>
      <c r="H283" s="58">
        <f>IF(E283="",0,IFERROR(VLOOKUP(E283,档案费管理台账!$D$4:$H$1000,5,0),0))</f>
        <v>0</v>
      </c>
      <c r="I283" s="57"/>
      <c r="J283" s="57"/>
      <c r="K283" s="57"/>
      <c r="L283" s="57"/>
      <c r="M283" s="58" t="str">
        <f t="shared" si="54"/>
        <v/>
      </c>
      <c r="N283" s="102"/>
    </row>
    <row r="284" spans="1:14">
      <c r="A284" s="97" t="str">
        <f t="shared" si="51"/>
        <v/>
      </c>
      <c r="B284" s="98" t="str">
        <f t="shared" si="52"/>
        <v/>
      </c>
      <c r="C284" s="99"/>
      <c r="D284" s="100"/>
      <c r="E284" s="100"/>
      <c r="F284" s="57"/>
      <c r="G284" s="58">
        <f t="shared" si="53"/>
        <v>0</v>
      </c>
      <c r="H284" s="58">
        <f>IF(E284="",0,IFERROR(VLOOKUP(E284,档案费管理台账!$D$4:$H$1000,5,0),0))</f>
        <v>0</v>
      </c>
      <c r="I284" s="57"/>
      <c r="J284" s="57"/>
      <c r="K284" s="57"/>
      <c r="L284" s="57"/>
      <c r="M284" s="58" t="str">
        <f t="shared" si="54"/>
        <v/>
      </c>
      <c r="N284" s="102"/>
    </row>
    <row r="285" spans="1:14">
      <c r="A285" s="97" t="str">
        <f t="shared" si="51"/>
        <v/>
      </c>
      <c r="B285" s="98" t="str">
        <f t="shared" si="52"/>
        <v/>
      </c>
      <c r="C285" s="99"/>
      <c r="D285" s="100"/>
      <c r="E285" s="100"/>
      <c r="F285" s="57"/>
      <c r="G285" s="58">
        <f t="shared" si="53"/>
        <v>0</v>
      </c>
      <c r="H285" s="58">
        <f>IF(E285="",0,IFERROR(VLOOKUP(E285,档案费管理台账!$D$4:$H$1000,5,0),0))</f>
        <v>0</v>
      </c>
      <c r="I285" s="57"/>
      <c r="J285" s="57"/>
      <c r="K285" s="57"/>
      <c r="L285" s="57"/>
      <c r="M285" s="58" t="str">
        <f t="shared" si="54"/>
        <v/>
      </c>
      <c r="N285" s="102"/>
    </row>
    <row r="286" spans="1:14">
      <c r="A286" s="97" t="str">
        <f t="shared" si="51"/>
        <v/>
      </c>
      <c r="B286" s="98" t="str">
        <f t="shared" si="52"/>
        <v/>
      </c>
      <c r="C286" s="99"/>
      <c r="D286" s="100"/>
      <c r="E286" s="100"/>
      <c r="F286" s="57"/>
      <c r="G286" s="58">
        <f t="shared" si="53"/>
        <v>0</v>
      </c>
      <c r="H286" s="58">
        <f>IF(E286="",0,IFERROR(VLOOKUP(E286,档案费管理台账!$D$4:$H$1000,5,0),0))</f>
        <v>0</v>
      </c>
      <c r="I286" s="57"/>
      <c r="J286" s="57"/>
      <c r="K286" s="57"/>
      <c r="L286" s="57"/>
      <c r="M286" s="58" t="str">
        <f t="shared" si="54"/>
        <v/>
      </c>
      <c r="N286" s="102"/>
    </row>
    <row r="287" spans="1:14">
      <c r="A287" s="97" t="str">
        <f t="shared" si="51"/>
        <v/>
      </c>
      <c r="B287" s="98" t="str">
        <f t="shared" si="52"/>
        <v/>
      </c>
      <c r="C287" s="99"/>
      <c r="D287" s="100"/>
      <c r="E287" s="100"/>
      <c r="F287" s="57"/>
      <c r="G287" s="58">
        <f t="shared" si="53"/>
        <v>0</v>
      </c>
      <c r="H287" s="58">
        <f>IF(E287="",0,IFERROR(VLOOKUP(E287,档案费管理台账!$D$4:$H$1000,5,0),0))</f>
        <v>0</v>
      </c>
      <c r="I287" s="57"/>
      <c r="J287" s="57"/>
      <c r="K287" s="57"/>
      <c r="L287" s="57"/>
      <c r="M287" s="58" t="str">
        <f t="shared" si="54"/>
        <v/>
      </c>
      <c r="N287" s="102"/>
    </row>
    <row r="288" spans="1:14">
      <c r="A288" s="97" t="str">
        <f t="shared" si="51"/>
        <v/>
      </c>
      <c r="B288" s="98" t="str">
        <f t="shared" si="52"/>
        <v/>
      </c>
      <c r="C288" s="99"/>
      <c r="D288" s="100"/>
      <c r="E288" s="100"/>
      <c r="F288" s="57"/>
      <c r="G288" s="58">
        <f t="shared" si="53"/>
        <v>0</v>
      </c>
      <c r="H288" s="58">
        <f>IF(E288="",0,IFERROR(VLOOKUP(E288,档案费管理台账!$D$4:$H$1000,5,0),0))</f>
        <v>0</v>
      </c>
      <c r="I288" s="57"/>
      <c r="J288" s="57"/>
      <c r="K288" s="57"/>
      <c r="L288" s="57"/>
      <c r="M288" s="58" t="str">
        <f t="shared" si="54"/>
        <v/>
      </c>
      <c r="N288" s="102"/>
    </row>
    <row r="289" spans="1:14">
      <c r="A289" s="97" t="str">
        <f t="shared" si="51"/>
        <v/>
      </c>
      <c r="B289" s="98" t="str">
        <f t="shared" si="52"/>
        <v/>
      </c>
      <c r="C289" s="99"/>
      <c r="D289" s="100"/>
      <c r="E289" s="100"/>
      <c r="F289" s="57"/>
      <c r="G289" s="58">
        <f t="shared" si="53"/>
        <v>0</v>
      </c>
      <c r="H289" s="58">
        <f>IF(E289="",0,IFERROR(VLOOKUP(E289,档案费管理台账!$D$4:$H$1000,5,0),0))</f>
        <v>0</v>
      </c>
      <c r="I289" s="57"/>
      <c r="J289" s="57"/>
      <c r="K289" s="57"/>
      <c r="L289" s="57"/>
      <c r="M289" s="58" t="str">
        <f t="shared" si="54"/>
        <v/>
      </c>
      <c r="N289" s="102"/>
    </row>
    <row r="290" spans="1:14">
      <c r="A290" s="97" t="str">
        <f t="shared" si="51"/>
        <v/>
      </c>
      <c r="B290" s="98" t="str">
        <f t="shared" si="52"/>
        <v/>
      </c>
      <c r="C290" s="99"/>
      <c r="D290" s="100"/>
      <c r="E290" s="100"/>
      <c r="F290" s="57"/>
      <c r="G290" s="58">
        <f t="shared" si="53"/>
        <v>0</v>
      </c>
      <c r="H290" s="58">
        <f>IF(E290="",0,IFERROR(VLOOKUP(E290,档案费管理台账!$D$4:$H$1000,5,0),0))</f>
        <v>0</v>
      </c>
      <c r="I290" s="57"/>
      <c r="J290" s="57"/>
      <c r="K290" s="57"/>
      <c r="L290" s="57"/>
      <c r="M290" s="58" t="str">
        <f t="shared" si="54"/>
        <v/>
      </c>
      <c r="N290" s="102"/>
    </row>
    <row r="291" spans="1:14">
      <c r="A291" s="97" t="str">
        <f t="shared" si="51"/>
        <v/>
      </c>
      <c r="B291" s="98" t="str">
        <f t="shared" si="52"/>
        <v/>
      </c>
      <c r="C291" s="99"/>
      <c r="D291" s="100"/>
      <c r="E291" s="100"/>
      <c r="F291" s="57"/>
      <c r="G291" s="58">
        <f t="shared" si="53"/>
        <v>0</v>
      </c>
      <c r="H291" s="58">
        <f>IF(E291="",0,IFERROR(VLOOKUP(E291,档案费管理台账!$D$4:$H$1000,5,0),0))</f>
        <v>0</v>
      </c>
      <c r="I291" s="57"/>
      <c r="J291" s="57"/>
      <c r="K291" s="57"/>
      <c r="L291" s="57"/>
      <c r="M291" s="58" t="str">
        <f t="shared" si="54"/>
        <v/>
      </c>
      <c r="N291" s="102"/>
    </row>
    <row r="292" spans="1:14">
      <c r="A292" s="97" t="str">
        <f t="shared" si="51"/>
        <v/>
      </c>
      <c r="B292" s="98" t="str">
        <f t="shared" si="52"/>
        <v/>
      </c>
      <c r="C292" s="99"/>
      <c r="D292" s="100"/>
      <c r="E292" s="100"/>
      <c r="F292" s="57"/>
      <c r="G292" s="58">
        <f t="shared" si="53"/>
        <v>0</v>
      </c>
      <c r="H292" s="58">
        <f>IF(E292="",0,IFERROR(VLOOKUP(E292,档案费管理台账!$D$4:$H$1000,5,0),0))</f>
        <v>0</v>
      </c>
      <c r="I292" s="57"/>
      <c r="J292" s="57"/>
      <c r="K292" s="57"/>
      <c r="L292" s="57"/>
      <c r="M292" s="58" t="str">
        <f t="shared" si="54"/>
        <v/>
      </c>
      <c r="N292" s="102"/>
    </row>
    <row r="293" spans="1:14">
      <c r="A293" s="97" t="str">
        <f t="shared" si="51"/>
        <v/>
      </c>
      <c r="B293" s="98" t="str">
        <f t="shared" si="52"/>
        <v/>
      </c>
      <c r="C293" s="99"/>
      <c r="D293" s="100"/>
      <c r="E293" s="100"/>
      <c r="F293" s="57"/>
      <c r="G293" s="58">
        <f t="shared" si="53"/>
        <v>0</v>
      </c>
      <c r="H293" s="58">
        <f>IF(E293="",0,IFERROR(VLOOKUP(E293,档案费管理台账!$D$4:$H$1000,5,0),0))</f>
        <v>0</v>
      </c>
      <c r="I293" s="57"/>
      <c r="J293" s="57"/>
      <c r="K293" s="57"/>
      <c r="L293" s="57"/>
      <c r="M293" s="58" t="str">
        <f t="shared" si="54"/>
        <v/>
      </c>
      <c r="N293" s="102"/>
    </row>
    <row r="294" spans="1:14">
      <c r="A294" s="97" t="str">
        <f t="shared" si="51"/>
        <v/>
      </c>
      <c r="B294" s="98" t="str">
        <f t="shared" si="52"/>
        <v/>
      </c>
      <c r="C294" s="99"/>
      <c r="D294" s="100"/>
      <c r="E294" s="100"/>
      <c r="F294" s="57"/>
      <c r="G294" s="58">
        <f t="shared" si="53"/>
        <v>0</v>
      </c>
      <c r="H294" s="58">
        <f>IF(E294="",0,IFERROR(VLOOKUP(E294,档案费管理台账!$D$4:$H$1000,5,0),0))</f>
        <v>0</v>
      </c>
      <c r="I294" s="57"/>
      <c r="J294" s="57"/>
      <c r="K294" s="57"/>
      <c r="L294" s="57"/>
      <c r="M294" s="58" t="str">
        <f t="shared" si="54"/>
        <v/>
      </c>
      <c r="N294" s="102"/>
    </row>
    <row r="295" spans="1:14">
      <c r="A295" s="97" t="str">
        <f t="shared" si="51"/>
        <v/>
      </c>
      <c r="B295" s="98" t="str">
        <f t="shared" si="52"/>
        <v/>
      </c>
      <c r="C295" s="99"/>
      <c r="D295" s="100"/>
      <c r="E295" s="100"/>
      <c r="F295" s="57"/>
      <c r="G295" s="58">
        <f t="shared" si="53"/>
        <v>0</v>
      </c>
      <c r="H295" s="58">
        <f>IF(E295="",0,IFERROR(VLOOKUP(E295,档案费管理台账!$D$4:$H$1000,5,0),0))</f>
        <v>0</v>
      </c>
      <c r="I295" s="57"/>
      <c r="J295" s="57"/>
      <c r="K295" s="57"/>
      <c r="L295" s="57"/>
      <c r="M295" s="58" t="str">
        <f t="shared" si="54"/>
        <v/>
      </c>
      <c r="N295" s="102"/>
    </row>
    <row r="296" spans="1:14">
      <c r="A296" s="97" t="str">
        <f t="shared" si="51"/>
        <v/>
      </c>
      <c r="B296" s="98" t="str">
        <f t="shared" si="52"/>
        <v/>
      </c>
      <c r="C296" s="99"/>
      <c r="D296" s="100"/>
      <c r="E296" s="100"/>
      <c r="F296" s="57"/>
      <c r="G296" s="58">
        <f t="shared" si="53"/>
        <v>0</v>
      </c>
      <c r="H296" s="58">
        <f>IF(E296="",0,IFERROR(VLOOKUP(E296,档案费管理台账!$D$4:$H$1000,5,0),0))</f>
        <v>0</v>
      </c>
      <c r="I296" s="57"/>
      <c r="J296" s="57"/>
      <c r="K296" s="57"/>
      <c r="L296" s="57"/>
      <c r="M296" s="58" t="str">
        <f t="shared" si="54"/>
        <v/>
      </c>
      <c r="N296" s="102"/>
    </row>
    <row r="297" spans="1:14">
      <c r="A297" s="97" t="str">
        <f t="shared" si="51"/>
        <v/>
      </c>
      <c r="B297" s="98" t="str">
        <f t="shared" si="52"/>
        <v/>
      </c>
      <c r="C297" s="99"/>
      <c r="D297" s="100"/>
      <c r="E297" s="100"/>
      <c r="F297" s="57"/>
      <c r="G297" s="58">
        <f t="shared" si="53"/>
        <v>0</v>
      </c>
      <c r="H297" s="58">
        <f>IF(E297="",0,IFERROR(VLOOKUP(E297,档案费管理台账!$D$4:$H$1000,5,0),0))</f>
        <v>0</v>
      </c>
      <c r="I297" s="57"/>
      <c r="J297" s="57"/>
      <c r="K297" s="57"/>
      <c r="L297" s="57"/>
      <c r="M297" s="58" t="str">
        <f t="shared" si="54"/>
        <v/>
      </c>
      <c r="N297" s="102"/>
    </row>
    <row r="298" spans="1:14">
      <c r="A298" s="97" t="str">
        <f t="shared" si="51"/>
        <v/>
      </c>
      <c r="B298" s="98" t="str">
        <f t="shared" si="52"/>
        <v/>
      </c>
      <c r="C298" s="99"/>
      <c r="D298" s="100"/>
      <c r="E298" s="100"/>
      <c r="F298" s="57"/>
      <c r="G298" s="58">
        <f t="shared" si="53"/>
        <v>0</v>
      </c>
      <c r="H298" s="58">
        <f>IF(E298="",0,IFERROR(VLOOKUP(E298,档案费管理台账!$D$4:$H$1000,5,0),0))</f>
        <v>0</v>
      </c>
      <c r="I298" s="57"/>
      <c r="J298" s="57"/>
      <c r="K298" s="57"/>
      <c r="L298" s="57"/>
      <c r="M298" s="58" t="str">
        <f t="shared" si="54"/>
        <v/>
      </c>
      <c r="N298" s="102"/>
    </row>
    <row r="299" spans="1:14">
      <c r="A299" s="97" t="str">
        <f t="shared" ref="A299:A362" si="55">IF(D299="","",ROW()-42)</f>
        <v/>
      </c>
      <c r="B299" s="98" t="str">
        <f t="shared" si="52"/>
        <v/>
      </c>
      <c r="C299" s="99"/>
      <c r="D299" s="100"/>
      <c r="E299" s="100"/>
      <c r="F299" s="57"/>
      <c r="G299" s="58">
        <f t="shared" si="53"/>
        <v>0</v>
      </c>
      <c r="H299" s="58">
        <f>IF(E299="",0,IFERROR(VLOOKUP(E299,档案费管理台账!$D$4:$H$1000,5,0),0))</f>
        <v>0</v>
      </c>
      <c r="I299" s="57"/>
      <c r="J299" s="57"/>
      <c r="K299" s="57"/>
      <c r="L299" s="57"/>
      <c r="M299" s="58" t="str">
        <f t="shared" si="54"/>
        <v/>
      </c>
      <c r="N299" s="102"/>
    </row>
    <row r="300" spans="1:14">
      <c r="A300" s="97" t="str">
        <f t="shared" si="55"/>
        <v/>
      </c>
      <c r="B300" s="98" t="str">
        <f t="shared" ref="B300:B363" si="56">IF(C300="","",MONTH(C300)&amp;"月")</f>
        <v/>
      </c>
      <c r="C300" s="99"/>
      <c r="D300" s="100"/>
      <c r="E300" s="100"/>
      <c r="F300" s="57"/>
      <c r="G300" s="58">
        <f t="shared" ref="G300:G363" si="57">IF(F300="",0,F300*$K$41)</f>
        <v>0</v>
      </c>
      <c r="H300" s="58">
        <f>IF(E300="",0,IFERROR(VLOOKUP(E300,档案费管理台账!$D$4:$H$1000,5,0),0))</f>
        <v>0</v>
      </c>
      <c r="I300" s="57"/>
      <c r="J300" s="57"/>
      <c r="K300" s="57"/>
      <c r="L300" s="57"/>
      <c r="M300" s="58" t="str">
        <f t="shared" ref="M300:M363" si="58">IF(C300="","",ROUND(M299+G300-I300-J300-K300-L300-H300,2))</f>
        <v/>
      </c>
      <c r="N300" s="102"/>
    </row>
    <row r="301" spans="1:14">
      <c r="A301" s="97" t="str">
        <f t="shared" si="55"/>
        <v/>
      </c>
      <c r="B301" s="98" t="str">
        <f t="shared" si="56"/>
        <v/>
      </c>
      <c r="C301" s="99"/>
      <c r="D301" s="100"/>
      <c r="E301" s="100"/>
      <c r="F301" s="57"/>
      <c r="G301" s="58">
        <f t="shared" si="57"/>
        <v>0</v>
      </c>
      <c r="H301" s="58">
        <f>IF(E301="",0,IFERROR(VLOOKUP(E301,档案费管理台账!$D$4:$H$1000,5,0),0))</f>
        <v>0</v>
      </c>
      <c r="I301" s="57"/>
      <c r="J301" s="57"/>
      <c r="K301" s="57"/>
      <c r="L301" s="57"/>
      <c r="M301" s="58" t="str">
        <f t="shared" si="58"/>
        <v/>
      </c>
      <c r="N301" s="102"/>
    </row>
    <row r="302" spans="1:14">
      <c r="A302" s="97" t="str">
        <f t="shared" si="55"/>
        <v/>
      </c>
      <c r="B302" s="98" t="str">
        <f t="shared" si="56"/>
        <v/>
      </c>
      <c r="C302" s="99"/>
      <c r="D302" s="100"/>
      <c r="E302" s="100"/>
      <c r="F302" s="57"/>
      <c r="G302" s="58">
        <f t="shared" si="57"/>
        <v>0</v>
      </c>
      <c r="H302" s="58">
        <f>IF(E302="",0,IFERROR(VLOOKUP(E302,档案费管理台账!$D$4:$H$1000,5,0),0))</f>
        <v>0</v>
      </c>
      <c r="I302" s="57"/>
      <c r="J302" s="57"/>
      <c r="K302" s="57"/>
      <c r="L302" s="57"/>
      <c r="M302" s="58" t="str">
        <f t="shared" si="58"/>
        <v/>
      </c>
      <c r="N302" s="102"/>
    </row>
    <row r="303" spans="1:14">
      <c r="A303" s="97" t="str">
        <f t="shared" si="55"/>
        <v/>
      </c>
      <c r="B303" s="98" t="str">
        <f t="shared" si="56"/>
        <v/>
      </c>
      <c r="C303" s="99"/>
      <c r="D303" s="100"/>
      <c r="E303" s="100"/>
      <c r="F303" s="57"/>
      <c r="G303" s="58">
        <f t="shared" si="57"/>
        <v>0</v>
      </c>
      <c r="H303" s="58">
        <f>IF(E303="",0,IFERROR(VLOOKUP(E303,档案费管理台账!$D$4:$H$1000,5,0),0))</f>
        <v>0</v>
      </c>
      <c r="I303" s="57"/>
      <c r="J303" s="57"/>
      <c r="K303" s="57"/>
      <c r="L303" s="57"/>
      <c r="M303" s="58" t="str">
        <f t="shared" si="58"/>
        <v/>
      </c>
      <c r="N303" s="102"/>
    </row>
    <row r="304" spans="1:14">
      <c r="A304" s="97" t="str">
        <f t="shared" si="55"/>
        <v/>
      </c>
      <c r="B304" s="98" t="str">
        <f t="shared" si="56"/>
        <v/>
      </c>
      <c r="C304" s="99"/>
      <c r="D304" s="100"/>
      <c r="E304" s="100"/>
      <c r="F304" s="57"/>
      <c r="G304" s="58">
        <f t="shared" si="57"/>
        <v>0</v>
      </c>
      <c r="H304" s="58">
        <f>IF(E304="",0,IFERROR(VLOOKUP(E304,档案费管理台账!$D$4:$H$1000,5,0),0))</f>
        <v>0</v>
      </c>
      <c r="I304" s="57"/>
      <c r="J304" s="57"/>
      <c r="K304" s="57"/>
      <c r="L304" s="57"/>
      <c r="M304" s="58" t="str">
        <f t="shared" si="58"/>
        <v/>
      </c>
      <c r="N304" s="102"/>
    </row>
    <row r="305" spans="1:14">
      <c r="A305" s="97" t="str">
        <f t="shared" si="55"/>
        <v/>
      </c>
      <c r="B305" s="98" t="str">
        <f t="shared" si="56"/>
        <v/>
      </c>
      <c r="C305" s="99"/>
      <c r="D305" s="100"/>
      <c r="E305" s="100"/>
      <c r="F305" s="57"/>
      <c r="G305" s="58">
        <f t="shared" si="57"/>
        <v>0</v>
      </c>
      <c r="H305" s="58">
        <f>IF(E305="",0,IFERROR(VLOOKUP(E305,档案费管理台账!$D$4:$H$1000,5,0),0))</f>
        <v>0</v>
      </c>
      <c r="I305" s="57"/>
      <c r="J305" s="57"/>
      <c r="K305" s="57"/>
      <c r="L305" s="57"/>
      <c r="M305" s="58" t="str">
        <f t="shared" si="58"/>
        <v/>
      </c>
      <c r="N305" s="102"/>
    </row>
    <row r="306" spans="1:14">
      <c r="A306" s="97" t="str">
        <f t="shared" si="55"/>
        <v/>
      </c>
      <c r="B306" s="98" t="str">
        <f t="shared" si="56"/>
        <v/>
      </c>
      <c r="C306" s="99"/>
      <c r="D306" s="100"/>
      <c r="E306" s="100"/>
      <c r="F306" s="57"/>
      <c r="G306" s="58">
        <f t="shared" si="57"/>
        <v>0</v>
      </c>
      <c r="H306" s="58">
        <f>IF(E306="",0,IFERROR(VLOOKUP(E306,档案费管理台账!$D$4:$H$1000,5,0),0))</f>
        <v>0</v>
      </c>
      <c r="I306" s="57"/>
      <c r="J306" s="57"/>
      <c r="K306" s="57"/>
      <c r="L306" s="57"/>
      <c r="M306" s="58" t="str">
        <f t="shared" si="58"/>
        <v/>
      </c>
      <c r="N306" s="102"/>
    </row>
    <row r="307" spans="1:14">
      <c r="A307" s="97" t="str">
        <f t="shared" si="55"/>
        <v/>
      </c>
      <c r="B307" s="98" t="str">
        <f t="shared" si="56"/>
        <v/>
      </c>
      <c r="C307" s="99"/>
      <c r="D307" s="100"/>
      <c r="E307" s="100"/>
      <c r="F307" s="57"/>
      <c r="G307" s="58">
        <f t="shared" si="57"/>
        <v>0</v>
      </c>
      <c r="H307" s="58">
        <f>IF(E307="",0,IFERROR(VLOOKUP(E307,档案费管理台账!$D$4:$H$1000,5,0),0))</f>
        <v>0</v>
      </c>
      <c r="I307" s="57"/>
      <c r="J307" s="57"/>
      <c r="K307" s="57"/>
      <c r="L307" s="57"/>
      <c r="M307" s="58" t="str">
        <f t="shared" si="58"/>
        <v/>
      </c>
      <c r="N307" s="102"/>
    </row>
    <row r="308" spans="1:14">
      <c r="A308" s="97" t="str">
        <f t="shared" si="55"/>
        <v/>
      </c>
      <c r="B308" s="98" t="str">
        <f t="shared" si="56"/>
        <v/>
      </c>
      <c r="C308" s="99"/>
      <c r="D308" s="100"/>
      <c r="E308" s="100"/>
      <c r="F308" s="57"/>
      <c r="G308" s="58">
        <f t="shared" si="57"/>
        <v>0</v>
      </c>
      <c r="H308" s="58">
        <f>IF(E308="",0,IFERROR(VLOOKUP(E308,档案费管理台账!$D$4:$H$1000,5,0),0))</f>
        <v>0</v>
      </c>
      <c r="I308" s="57"/>
      <c r="J308" s="57"/>
      <c r="K308" s="57"/>
      <c r="L308" s="57"/>
      <c r="M308" s="58" t="str">
        <f t="shared" si="58"/>
        <v/>
      </c>
      <c r="N308" s="102"/>
    </row>
    <row r="309" spans="1:14">
      <c r="A309" s="97" t="str">
        <f t="shared" si="55"/>
        <v/>
      </c>
      <c r="B309" s="98" t="str">
        <f t="shared" si="56"/>
        <v/>
      </c>
      <c r="C309" s="99"/>
      <c r="D309" s="100"/>
      <c r="E309" s="100"/>
      <c r="F309" s="57"/>
      <c r="G309" s="58">
        <f t="shared" si="57"/>
        <v>0</v>
      </c>
      <c r="H309" s="58">
        <f>IF(E309="",0,IFERROR(VLOOKUP(E309,档案费管理台账!$D$4:$H$1000,5,0),0))</f>
        <v>0</v>
      </c>
      <c r="I309" s="57"/>
      <c r="J309" s="57"/>
      <c r="K309" s="57"/>
      <c r="L309" s="57"/>
      <c r="M309" s="58" t="str">
        <f t="shared" si="58"/>
        <v/>
      </c>
      <c r="N309" s="102"/>
    </row>
    <row r="310" spans="1:14">
      <c r="A310" s="97" t="str">
        <f t="shared" si="55"/>
        <v/>
      </c>
      <c r="B310" s="98" t="str">
        <f t="shared" si="56"/>
        <v/>
      </c>
      <c r="C310" s="99"/>
      <c r="D310" s="100"/>
      <c r="E310" s="100"/>
      <c r="F310" s="57"/>
      <c r="G310" s="58">
        <f t="shared" si="57"/>
        <v>0</v>
      </c>
      <c r="H310" s="58">
        <f>IF(E310="",0,IFERROR(VLOOKUP(E310,档案费管理台账!$D$4:$H$1000,5,0),0))</f>
        <v>0</v>
      </c>
      <c r="I310" s="57"/>
      <c r="J310" s="57"/>
      <c r="K310" s="57"/>
      <c r="L310" s="57"/>
      <c r="M310" s="58" t="str">
        <f t="shared" si="58"/>
        <v/>
      </c>
      <c r="N310" s="102"/>
    </row>
    <row r="311" spans="1:14">
      <c r="A311" s="97" t="str">
        <f t="shared" si="55"/>
        <v/>
      </c>
      <c r="B311" s="98" t="str">
        <f t="shared" si="56"/>
        <v/>
      </c>
      <c r="C311" s="99"/>
      <c r="D311" s="100"/>
      <c r="E311" s="100"/>
      <c r="F311" s="57"/>
      <c r="G311" s="58">
        <f t="shared" si="57"/>
        <v>0</v>
      </c>
      <c r="H311" s="58">
        <f>IF(E311="",0,IFERROR(VLOOKUP(E311,档案费管理台账!$D$4:$H$1000,5,0),0))</f>
        <v>0</v>
      </c>
      <c r="I311" s="57"/>
      <c r="J311" s="57"/>
      <c r="K311" s="57"/>
      <c r="L311" s="57"/>
      <c r="M311" s="58" t="str">
        <f t="shared" si="58"/>
        <v/>
      </c>
      <c r="N311" s="102"/>
    </row>
    <row r="312" spans="1:14">
      <c r="A312" s="97" t="str">
        <f t="shared" si="55"/>
        <v/>
      </c>
      <c r="B312" s="98" t="str">
        <f t="shared" si="56"/>
        <v/>
      </c>
      <c r="C312" s="99"/>
      <c r="D312" s="100"/>
      <c r="E312" s="100"/>
      <c r="F312" s="57"/>
      <c r="G312" s="58">
        <f t="shared" si="57"/>
        <v>0</v>
      </c>
      <c r="H312" s="58">
        <f>IF(E312="",0,IFERROR(VLOOKUP(E312,档案费管理台账!$D$4:$H$1000,5,0),0))</f>
        <v>0</v>
      </c>
      <c r="I312" s="57"/>
      <c r="J312" s="57"/>
      <c r="K312" s="57"/>
      <c r="L312" s="57"/>
      <c r="M312" s="58" t="str">
        <f t="shared" si="58"/>
        <v/>
      </c>
      <c r="N312" s="102"/>
    </row>
    <row r="313" spans="1:14">
      <c r="A313" s="97" t="str">
        <f t="shared" si="55"/>
        <v/>
      </c>
      <c r="B313" s="98" t="str">
        <f t="shared" si="56"/>
        <v/>
      </c>
      <c r="C313" s="99"/>
      <c r="D313" s="100"/>
      <c r="E313" s="100"/>
      <c r="F313" s="57"/>
      <c r="G313" s="58">
        <f t="shared" si="57"/>
        <v>0</v>
      </c>
      <c r="H313" s="58">
        <f>IF(E313="",0,IFERROR(VLOOKUP(E313,档案费管理台账!$D$4:$H$1000,5,0),0))</f>
        <v>0</v>
      </c>
      <c r="I313" s="57"/>
      <c r="J313" s="57"/>
      <c r="K313" s="57"/>
      <c r="L313" s="57"/>
      <c r="M313" s="58" t="str">
        <f t="shared" si="58"/>
        <v/>
      </c>
      <c r="N313" s="102"/>
    </row>
    <row r="314" spans="1:14">
      <c r="A314" s="97" t="str">
        <f t="shared" si="55"/>
        <v/>
      </c>
      <c r="B314" s="98" t="str">
        <f t="shared" si="56"/>
        <v/>
      </c>
      <c r="C314" s="99"/>
      <c r="D314" s="100"/>
      <c r="E314" s="100"/>
      <c r="F314" s="57"/>
      <c r="G314" s="58">
        <f t="shared" si="57"/>
        <v>0</v>
      </c>
      <c r="H314" s="58">
        <f>IF(E314="",0,IFERROR(VLOOKUP(E314,档案费管理台账!$D$4:$H$1000,5,0),0))</f>
        <v>0</v>
      </c>
      <c r="I314" s="57"/>
      <c r="J314" s="57"/>
      <c r="K314" s="57"/>
      <c r="L314" s="57"/>
      <c r="M314" s="58" t="str">
        <f t="shared" si="58"/>
        <v/>
      </c>
      <c r="N314" s="102"/>
    </row>
    <row r="315" spans="1:14">
      <c r="A315" s="97" t="str">
        <f t="shared" si="55"/>
        <v/>
      </c>
      <c r="B315" s="98" t="str">
        <f t="shared" si="56"/>
        <v/>
      </c>
      <c r="C315" s="99"/>
      <c r="D315" s="100"/>
      <c r="E315" s="100"/>
      <c r="F315" s="57"/>
      <c r="G315" s="58">
        <f t="shared" si="57"/>
        <v>0</v>
      </c>
      <c r="H315" s="58">
        <f>IF(E315="",0,IFERROR(VLOOKUP(E315,档案费管理台账!$D$4:$H$1000,5,0),0))</f>
        <v>0</v>
      </c>
      <c r="I315" s="57"/>
      <c r="J315" s="57"/>
      <c r="K315" s="57"/>
      <c r="L315" s="57"/>
      <c r="M315" s="58" t="str">
        <f t="shared" si="58"/>
        <v/>
      </c>
      <c r="N315" s="102"/>
    </row>
    <row r="316" spans="1:14">
      <c r="A316" s="97" t="str">
        <f t="shared" si="55"/>
        <v/>
      </c>
      <c r="B316" s="98" t="str">
        <f t="shared" si="56"/>
        <v/>
      </c>
      <c r="C316" s="99"/>
      <c r="D316" s="100"/>
      <c r="E316" s="100"/>
      <c r="F316" s="57"/>
      <c r="G316" s="58">
        <f t="shared" si="57"/>
        <v>0</v>
      </c>
      <c r="H316" s="58">
        <f>IF(E316="",0,IFERROR(VLOOKUP(E316,档案费管理台账!$D$4:$H$1000,5,0),0))</f>
        <v>0</v>
      </c>
      <c r="I316" s="57"/>
      <c r="J316" s="57"/>
      <c r="K316" s="57"/>
      <c r="L316" s="57"/>
      <c r="M316" s="58" t="str">
        <f t="shared" si="58"/>
        <v/>
      </c>
      <c r="N316" s="102"/>
    </row>
    <row r="317" spans="1:14">
      <c r="A317" s="97" t="str">
        <f t="shared" si="55"/>
        <v/>
      </c>
      <c r="B317" s="98" t="str">
        <f t="shared" si="56"/>
        <v/>
      </c>
      <c r="C317" s="99"/>
      <c r="D317" s="100"/>
      <c r="E317" s="100"/>
      <c r="F317" s="57"/>
      <c r="G317" s="58">
        <f t="shared" si="57"/>
        <v>0</v>
      </c>
      <c r="H317" s="58">
        <f>IF(E317="",0,IFERROR(VLOOKUP(E317,档案费管理台账!$D$4:$H$1000,5,0),0))</f>
        <v>0</v>
      </c>
      <c r="I317" s="57"/>
      <c r="J317" s="57"/>
      <c r="K317" s="57"/>
      <c r="L317" s="57"/>
      <c r="M317" s="58" t="str">
        <f t="shared" si="58"/>
        <v/>
      </c>
      <c r="N317" s="102"/>
    </row>
    <row r="318" spans="1:14">
      <c r="A318" s="97" t="str">
        <f t="shared" si="55"/>
        <v/>
      </c>
      <c r="B318" s="98" t="str">
        <f t="shared" si="56"/>
        <v/>
      </c>
      <c r="C318" s="99"/>
      <c r="D318" s="100"/>
      <c r="E318" s="100"/>
      <c r="F318" s="57"/>
      <c r="G318" s="58">
        <f t="shared" si="57"/>
        <v>0</v>
      </c>
      <c r="H318" s="58">
        <f>IF(E318="",0,IFERROR(VLOOKUP(E318,档案费管理台账!$D$4:$H$1000,5,0),0))</f>
        <v>0</v>
      </c>
      <c r="I318" s="57"/>
      <c r="J318" s="57"/>
      <c r="K318" s="57"/>
      <c r="L318" s="57"/>
      <c r="M318" s="58" t="str">
        <f t="shared" si="58"/>
        <v/>
      </c>
      <c r="N318" s="102"/>
    </row>
    <row r="319" spans="1:14">
      <c r="A319" s="97" t="str">
        <f t="shared" si="55"/>
        <v/>
      </c>
      <c r="B319" s="98" t="str">
        <f t="shared" si="56"/>
        <v/>
      </c>
      <c r="C319" s="99"/>
      <c r="D319" s="100"/>
      <c r="E319" s="100"/>
      <c r="F319" s="57"/>
      <c r="G319" s="58">
        <f t="shared" si="57"/>
        <v>0</v>
      </c>
      <c r="H319" s="58">
        <f>IF(E319="",0,IFERROR(VLOOKUP(E319,档案费管理台账!$D$4:$H$1000,5,0),0))</f>
        <v>0</v>
      </c>
      <c r="I319" s="57"/>
      <c r="J319" s="57"/>
      <c r="K319" s="57"/>
      <c r="L319" s="57"/>
      <c r="M319" s="58" t="str">
        <f t="shared" si="58"/>
        <v/>
      </c>
      <c r="N319" s="102"/>
    </row>
    <row r="320" spans="1:14">
      <c r="A320" s="97" t="str">
        <f t="shared" si="55"/>
        <v/>
      </c>
      <c r="B320" s="98" t="str">
        <f t="shared" si="56"/>
        <v/>
      </c>
      <c r="C320" s="99"/>
      <c r="D320" s="100"/>
      <c r="E320" s="100"/>
      <c r="F320" s="57"/>
      <c r="G320" s="58">
        <f t="shared" si="57"/>
        <v>0</v>
      </c>
      <c r="H320" s="58">
        <f>IF(E320="",0,IFERROR(VLOOKUP(E320,档案费管理台账!$D$4:$H$1000,5,0),0))</f>
        <v>0</v>
      </c>
      <c r="I320" s="57"/>
      <c r="J320" s="57"/>
      <c r="K320" s="57"/>
      <c r="L320" s="57"/>
      <c r="M320" s="58" t="str">
        <f t="shared" si="58"/>
        <v/>
      </c>
      <c r="N320" s="102"/>
    </row>
    <row r="321" spans="1:14">
      <c r="A321" s="97" t="str">
        <f t="shared" si="55"/>
        <v/>
      </c>
      <c r="B321" s="98" t="str">
        <f t="shared" si="56"/>
        <v/>
      </c>
      <c r="C321" s="99"/>
      <c r="D321" s="100"/>
      <c r="E321" s="100"/>
      <c r="F321" s="57"/>
      <c r="G321" s="58">
        <f t="shared" si="57"/>
        <v>0</v>
      </c>
      <c r="H321" s="58">
        <f>IF(E321="",0,IFERROR(VLOOKUP(E321,档案费管理台账!$D$4:$H$1000,5,0),0))</f>
        <v>0</v>
      </c>
      <c r="I321" s="57"/>
      <c r="J321" s="57"/>
      <c r="K321" s="57"/>
      <c r="L321" s="57"/>
      <c r="M321" s="58" t="str">
        <f t="shared" si="58"/>
        <v/>
      </c>
      <c r="N321" s="102"/>
    </row>
    <row r="322" spans="1:14">
      <c r="A322" s="97" t="str">
        <f t="shared" si="55"/>
        <v/>
      </c>
      <c r="B322" s="98" t="str">
        <f t="shared" si="56"/>
        <v/>
      </c>
      <c r="C322" s="99"/>
      <c r="D322" s="100"/>
      <c r="E322" s="100"/>
      <c r="F322" s="57"/>
      <c r="G322" s="58">
        <f t="shared" si="57"/>
        <v>0</v>
      </c>
      <c r="H322" s="58">
        <f>IF(E322="",0,IFERROR(VLOOKUP(E322,档案费管理台账!$D$4:$H$1000,5,0),0))</f>
        <v>0</v>
      </c>
      <c r="I322" s="57"/>
      <c r="J322" s="57"/>
      <c r="K322" s="57"/>
      <c r="L322" s="57"/>
      <c r="M322" s="58" t="str">
        <f t="shared" si="58"/>
        <v/>
      </c>
      <c r="N322" s="102"/>
    </row>
    <row r="323" spans="1:14">
      <c r="A323" s="97" t="str">
        <f t="shared" si="55"/>
        <v/>
      </c>
      <c r="B323" s="98" t="str">
        <f t="shared" si="56"/>
        <v/>
      </c>
      <c r="C323" s="99"/>
      <c r="D323" s="100"/>
      <c r="E323" s="100"/>
      <c r="F323" s="57"/>
      <c r="G323" s="58">
        <f t="shared" si="57"/>
        <v>0</v>
      </c>
      <c r="H323" s="58">
        <f>IF(E323="",0,IFERROR(VLOOKUP(E323,档案费管理台账!$D$4:$H$1000,5,0),0))</f>
        <v>0</v>
      </c>
      <c r="I323" s="57"/>
      <c r="J323" s="57"/>
      <c r="K323" s="57"/>
      <c r="L323" s="57"/>
      <c r="M323" s="58" t="str">
        <f t="shared" si="58"/>
        <v/>
      </c>
      <c r="N323" s="102"/>
    </row>
    <row r="324" spans="1:14">
      <c r="A324" s="97" t="str">
        <f t="shared" si="55"/>
        <v/>
      </c>
      <c r="B324" s="98" t="str">
        <f t="shared" si="56"/>
        <v/>
      </c>
      <c r="C324" s="99"/>
      <c r="D324" s="100"/>
      <c r="E324" s="100"/>
      <c r="F324" s="57"/>
      <c r="G324" s="58">
        <f t="shared" si="57"/>
        <v>0</v>
      </c>
      <c r="H324" s="58">
        <f>IF(E324="",0,IFERROR(VLOOKUP(E324,档案费管理台账!$D$4:$H$1000,5,0),0))</f>
        <v>0</v>
      </c>
      <c r="I324" s="57"/>
      <c r="J324" s="57"/>
      <c r="K324" s="57"/>
      <c r="L324" s="57"/>
      <c r="M324" s="58" t="str">
        <f t="shared" si="58"/>
        <v/>
      </c>
      <c r="N324" s="102"/>
    </row>
    <row r="325" spans="1:14">
      <c r="A325" s="97" t="str">
        <f t="shared" si="55"/>
        <v/>
      </c>
      <c r="B325" s="98" t="str">
        <f t="shared" si="56"/>
        <v/>
      </c>
      <c r="C325" s="99"/>
      <c r="D325" s="100"/>
      <c r="E325" s="100"/>
      <c r="F325" s="57"/>
      <c r="G325" s="58">
        <f t="shared" si="57"/>
        <v>0</v>
      </c>
      <c r="H325" s="58">
        <f>IF(E325="",0,IFERROR(VLOOKUP(E325,档案费管理台账!$D$4:$H$1000,5,0),0))</f>
        <v>0</v>
      </c>
      <c r="I325" s="57"/>
      <c r="J325" s="57"/>
      <c r="K325" s="57"/>
      <c r="L325" s="57"/>
      <c r="M325" s="58" t="str">
        <f t="shared" si="58"/>
        <v/>
      </c>
      <c r="N325" s="102"/>
    </row>
    <row r="326" spans="1:14">
      <c r="A326" s="97" t="str">
        <f t="shared" si="55"/>
        <v/>
      </c>
      <c r="B326" s="98" t="str">
        <f t="shared" si="56"/>
        <v/>
      </c>
      <c r="C326" s="99"/>
      <c r="D326" s="100"/>
      <c r="E326" s="100"/>
      <c r="F326" s="57"/>
      <c r="G326" s="58">
        <f t="shared" si="57"/>
        <v>0</v>
      </c>
      <c r="H326" s="58">
        <f>IF(E326="",0,IFERROR(VLOOKUP(E326,档案费管理台账!$D$4:$H$1000,5,0),0))</f>
        <v>0</v>
      </c>
      <c r="I326" s="57"/>
      <c r="J326" s="57"/>
      <c r="K326" s="57"/>
      <c r="L326" s="57"/>
      <c r="M326" s="58" t="str">
        <f t="shared" si="58"/>
        <v/>
      </c>
      <c r="N326" s="102"/>
    </row>
    <row r="327" spans="1:14">
      <c r="A327" s="97" t="str">
        <f t="shared" si="55"/>
        <v/>
      </c>
      <c r="B327" s="98" t="str">
        <f t="shared" si="56"/>
        <v/>
      </c>
      <c r="C327" s="99"/>
      <c r="D327" s="100"/>
      <c r="E327" s="100"/>
      <c r="F327" s="57"/>
      <c r="G327" s="58">
        <f t="shared" si="57"/>
        <v>0</v>
      </c>
      <c r="H327" s="58">
        <f>IF(E327="",0,IFERROR(VLOOKUP(E327,档案费管理台账!$D$4:$H$1000,5,0),0))</f>
        <v>0</v>
      </c>
      <c r="I327" s="57"/>
      <c r="J327" s="57"/>
      <c r="K327" s="57"/>
      <c r="L327" s="57"/>
      <c r="M327" s="58" t="str">
        <f t="shared" si="58"/>
        <v/>
      </c>
      <c r="N327" s="102"/>
    </row>
    <row r="328" spans="1:14">
      <c r="A328" s="97" t="str">
        <f t="shared" si="55"/>
        <v/>
      </c>
      <c r="B328" s="98" t="str">
        <f t="shared" si="56"/>
        <v/>
      </c>
      <c r="C328" s="99"/>
      <c r="D328" s="100"/>
      <c r="E328" s="100"/>
      <c r="F328" s="57"/>
      <c r="G328" s="58">
        <f t="shared" si="57"/>
        <v>0</v>
      </c>
      <c r="H328" s="58">
        <f>IF(E328="",0,IFERROR(VLOOKUP(E328,档案费管理台账!$D$4:$H$1000,5,0),0))</f>
        <v>0</v>
      </c>
      <c r="I328" s="57"/>
      <c r="J328" s="57"/>
      <c r="K328" s="57"/>
      <c r="L328" s="57"/>
      <c r="M328" s="58" t="str">
        <f t="shared" si="58"/>
        <v/>
      </c>
      <c r="N328" s="102"/>
    </row>
    <row r="329" spans="1:14">
      <c r="A329" s="97" t="str">
        <f t="shared" si="55"/>
        <v/>
      </c>
      <c r="B329" s="98" t="str">
        <f t="shared" si="56"/>
        <v/>
      </c>
      <c r="C329" s="99"/>
      <c r="D329" s="100"/>
      <c r="E329" s="100"/>
      <c r="F329" s="57"/>
      <c r="G329" s="58">
        <f t="shared" si="57"/>
        <v>0</v>
      </c>
      <c r="H329" s="58">
        <f>IF(E329="",0,IFERROR(VLOOKUP(E329,档案费管理台账!$D$4:$H$1000,5,0),0))</f>
        <v>0</v>
      </c>
      <c r="I329" s="57"/>
      <c r="J329" s="57"/>
      <c r="K329" s="57"/>
      <c r="L329" s="57"/>
      <c r="M329" s="58" t="str">
        <f t="shared" si="58"/>
        <v/>
      </c>
      <c r="N329" s="102"/>
    </row>
    <row r="330" spans="1:14">
      <c r="A330" s="97" t="str">
        <f t="shared" si="55"/>
        <v/>
      </c>
      <c r="B330" s="98" t="str">
        <f t="shared" si="56"/>
        <v/>
      </c>
      <c r="C330" s="99"/>
      <c r="D330" s="100"/>
      <c r="E330" s="100"/>
      <c r="F330" s="57"/>
      <c r="G330" s="58">
        <f t="shared" si="57"/>
        <v>0</v>
      </c>
      <c r="H330" s="58">
        <f>IF(E330="",0,IFERROR(VLOOKUP(E330,档案费管理台账!$D$4:$H$1000,5,0),0))</f>
        <v>0</v>
      </c>
      <c r="I330" s="57"/>
      <c r="J330" s="57"/>
      <c r="K330" s="57"/>
      <c r="L330" s="57"/>
      <c r="M330" s="58" t="str">
        <f t="shared" si="58"/>
        <v/>
      </c>
      <c r="N330" s="102"/>
    </row>
    <row r="331" spans="1:14">
      <c r="A331" s="97" t="str">
        <f t="shared" si="55"/>
        <v/>
      </c>
      <c r="B331" s="98" t="str">
        <f t="shared" si="56"/>
        <v/>
      </c>
      <c r="C331" s="99"/>
      <c r="D331" s="100"/>
      <c r="E331" s="100"/>
      <c r="F331" s="57"/>
      <c r="G331" s="58">
        <f t="shared" si="57"/>
        <v>0</v>
      </c>
      <c r="H331" s="58">
        <f>IF(E331="",0,IFERROR(VLOOKUP(E331,档案费管理台账!$D$4:$H$1000,5,0),0))</f>
        <v>0</v>
      </c>
      <c r="I331" s="57"/>
      <c r="J331" s="57"/>
      <c r="K331" s="57"/>
      <c r="L331" s="57"/>
      <c r="M331" s="58" t="str">
        <f t="shared" si="58"/>
        <v/>
      </c>
      <c r="N331" s="102"/>
    </row>
    <row r="332" spans="1:14">
      <c r="A332" s="97" t="str">
        <f t="shared" si="55"/>
        <v/>
      </c>
      <c r="B332" s="98" t="str">
        <f t="shared" si="56"/>
        <v/>
      </c>
      <c r="C332" s="99"/>
      <c r="D332" s="100"/>
      <c r="E332" s="100"/>
      <c r="F332" s="57"/>
      <c r="G332" s="58">
        <f t="shared" si="57"/>
        <v>0</v>
      </c>
      <c r="H332" s="58">
        <f>IF(E332="",0,IFERROR(VLOOKUP(E332,档案费管理台账!$D$4:$H$1000,5,0),0))</f>
        <v>0</v>
      </c>
      <c r="I332" s="57"/>
      <c r="J332" s="57"/>
      <c r="K332" s="57"/>
      <c r="L332" s="57"/>
      <c r="M332" s="58" t="str">
        <f t="shared" si="58"/>
        <v/>
      </c>
      <c r="N332" s="102"/>
    </row>
    <row r="333" spans="1:14">
      <c r="A333" s="97" t="str">
        <f t="shared" si="55"/>
        <v/>
      </c>
      <c r="B333" s="98" t="str">
        <f t="shared" si="56"/>
        <v/>
      </c>
      <c r="C333" s="99"/>
      <c r="D333" s="100"/>
      <c r="E333" s="100"/>
      <c r="F333" s="57"/>
      <c r="G333" s="58">
        <f t="shared" si="57"/>
        <v>0</v>
      </c>
      <c r="H333" s="58">
        <f>IF(E333="",0,IFERROR(VLOOKUP(E333,档案费管理台账!$D$4:$H$1000,5,0),0))</f>
        <v>0</v>
      </c>
      <c r="I333" s="57"/>
      <c r="J333" s="57"/>
      <c r="K333" s="57"/>
      <c r="L333" s="57"/>
      <c r="M333" s="58" t="str">
        <f t="shared" si="58"/>
        <v/>
      </c>
      <c r="N333" s="102"/>
    </row>
    <row r="334" spans="1:14">
      <c r="A334" s="97" t="str">
        <f t="shared" si="55"/>
        <v/>
      </c>
      <c r="B334" s="98" t="str">
        <f t="shared" si="56"/>
        <v/>
      </c>
      <c r="C334" s="99"/>
      <c r="D334" s="100"/>
      <c r="E334" s="100"/>
      <c r="F334" s="57"/>
      <c r="G334" s="58">
        <f t="shared" si="57"/>
        <v>0</v>
      </c>
      <c r="H334" s="58">
        <f>IF(E334="",0,IFERROR(VLOOKUP(E334,档案费管理台账!$D$4:$H$1000,5,0),0))</f>
        <v>0</v>
      </c>
      <c r="I334" s="57"/>
      <c r="J334" s="57"/>
      <c r="K334" s="57"/>
      <c r="L334" s="57"/>
      <c r="M334" s="58" t="str">
        <f t="shared" si="58"/>
        <v/>
      </c>
      <c r="N334" s="102"/>
    </row>
    <row r="335" spans="1:14">
      <c r="A335" s="97" t="str">
        <f t="shared" si="55"/>
        <v/>
      </c>
      <c r="B335" s="98" t="str">
        <f t="shared" si="56"/>
        <v/>
      </c>
      <c r="C335" s="99"/>
      <c r="D335" s="100"/>
      <c r="E335" s="100"/>
      <c r="F335" s="57"/>
      <c r="G335" s="58">
        <f t="shared" si="57"/>
        <v>0</v>
      </c>
      <c r="H335" s="58">
        <f>IF(E335="",0,IFERROR(VLOOKUP(E335,档案费管理台账!$D$4:$H$1000,5,0),0))</f>
        <v>0</v>
      </c>
      <c r="I335" s="57"/>
      <c r="J335" s="57"/>
      <c r="K335" s="57"/>
      <c r="L335" s="57"/>
      <c r="M335" s="58" t="str">
        <f t="shared" si="58"/>
        <v/>
      </c>
      <c r="N335" s="102"/>
    </row>
    <row r="336" spans="1:14">
      <c r="A336" s="97" t="str">
        <f t="shared" si="55"/>
        <v/>
      </c>
      <c r="B336" s="98" t="str">
        <f t="shared" si="56"/>
        <v/>
      </c>
      <c r="C336" s="99"/>
      <c r="D336" s="100"/>
      <c r="E336" s="100"/>
      <c r="F336" s="57"/>
      <c r="G336" s="58">
        <f t="shared" si="57"/>
        <v>0</v>
      </c>
      <c r="H336" s="58">
        <f>IF(E336="",0,IFERROR(VLOOKUP(E336,档案费管理台账!$D$4:$H$1000,5,0),0))</f>
        <v>0</v>
      </c>
      <c r="I336" s="57"/>
      <c r="J336" s="57"/>
      <c r="K336" s="57"/>
      <c r="L336" s="57"/>
      <c r="M336" s="58" t="str">
        <f t="shared" si="58"/>
        <v/>
      </c>
      <c r="N336" s="102"/>
    </row>
    <row r="337" spans="1:14">
      <c r="A337" s="97" t="str">
        <f t="shared" si="55"/>
        <v/>
      </c>
      <c r="B337" s="98" t="str">
        <f t="shared" si="56"/>
        <v/>
      </c>
      <c r="C337" s="99"/>
      <c r="D337" s="100"/>
      <c r="E337" s="100"/>
      <c r="F337" s="57"/>
      <c r="G337" s="58">
        <f t="shared" si="57"/>
        <v>0</v>
      </c>
      <c r="H337" s="58">
        <f>IF(E337="",0,IFERROR(VLOOKUP(E337,档案费管理台账!$D$4:$H$1000,5,0),0))</f>
        <v>0</v>
      </c>
      <c r="I337" s="57"/>
      <c r="J337" s="57"/>
      <c r="K337" s="57"/>
      <c r="L337" s="57"/>
      <c r="M337" s="58" t="str">
        <f t="shared" si="58"/>
        <v/>
      </c>
      <c r="N337" s="102"/>
    </row>
    <row r="338" spans="1:14">
      <c r="A338" s="97" t="str">
        <f t="shared" si="55"/>
        <v/>
      </c>
      <c r="B338" s="98" t="str">
        <f t="shared" si="56"/>
        <v/>
      </c>
      <c r="C338" s="99"/>
      <c r="D338" s="100"/>
      <c r="E338" s="100"/>
      <c r="F338" s="57"/>
      <c r="G338" s="58">
        <f t="shared" si="57"/>
        <v>0</v>
      </c>
      <c r="H338" s="58">
        <f>IF(E338="",0,IFERROR(VLOOKUP(E338,档案费管理台账!$D$4:$H$1000,5,0),0))</f>
        <v>0</v>
      </c>
      <c r="I338" s="57"/>
      <c r="J338" s="57"/>
      <c r="K338" s="57"/>
      <c r="L338" s="57"/>
      <c r="M338" s="58" t="str">
        <f t="shared" si="58"/>
        <v/>
      </c>
      <c r="N338" s="102"/>
    </row>
    <row r="339" spans="1:14">
      <c r="A339" s="97" t="str">
        <f t="shared" si="55"/>
        <v/>
      </c>
      <c r="B339" s="98" t="str">
        <f t="shared" si="56"/>
        <v/>
      </c>
      <c r="C339" s="99"/>
      <c r="D339" s="100"/>
      <c r="E339" s="100"/>
      <c r="F339" s="57"/>
      <c r="G339" s="58">
        <f t="shared" si="57"/>
        <v>0</v>
      </c>
      <c r="H339" s="58">
        <f>IF(E339="",0,IFERROR(VLOOKUP(E339,档案费管理台账!$D$4:$H$1000,5,0),0))</f>
        <v>0</v>
      </c>
      <c r="I339" s="57"/>
      <c r="J339" s="57"/>
      <c r="K339" s="57"/>
      <c r="L339" s="57"/>
      <c r="M339" s="58" t="str">
        <f t="shared" si="58"/>
        <v/>
      </c>
      <c r="N339" s="102"/>
    </row>
    <row r="340" spans="1:14">
      <c r="A340" s="97" t="str">
        <f t="shared" si="55"/>
        <v/>
      </c>
      <c r="B340" s="98" t="str">
        <f t="shared" si="56"/>
        <v/>
      </c>
      <c r="C340" s="99"/>
      <c r="D340" s="100"/>
      <c r="E340" s="100"/>
      <c r="F340" s="57"/>
      <c r="G340" s="58">
        <f t="shared" si="57"/>
        <v>0</v>
      </c>
      <c r="H340" s="58">
        <f>IF(E340="",0,IFERROR(VLOOKUP(E340,档案费管理台账!$D$4:$H$1000,5,0),0))</f>
        <v>0</v>
      </c>
      <c r="I340" s="57"/>
      <c r="J340" s="57"/>
      <c r="K340" s="57"/>
      <c r="L340" s="57"/>
      <c r="M340" s="58" t="str">
        <f t="shared" si="58"/>
        <v/>
      </c>
      <c r="N340" s="102"/>
    </row>
    <row r="341" spans="1:14">
      <c r="A341" s="97" t="str">
        <f t="shared" si="55"/>
        <v/>
      </c>
      <c r="B341" s="98" t="str">
        <f t="shared" si="56"/>
        <v/>
      </c>
      <c r="C341" s="99"/>
      <c r="D341" s="100"/>
      <c r="E341" s="100"/>
      <c r="F341" s="57"/>
      <c r="G341" s="58">
        <f t="shared" si="57"/>
        <v>0</v>
      </c>
      <c r="H341" s="58">
        <f>IF(E341="",0,IFERROR(VLOOKUP(E341,档案费管理台账!$D$4:$H$1000,5,0),0))</f>
        <v>0</v>
      </c>
      <c r="I341" s="57"/>
      <c r="J341" s="57"/>
      <c r="K341" s="57"/>
      <c r="L341" s="57"/>
      <c r="M341" s="58" t="str">
        <f t="shared" si="58"/>
        <v/>
      </c>
      <c r="N341" s="102"/>
    </row>
    <row r="342" spans="1:14">
      <c r="A342" s="97" t="str">
        <f t="shared" si="55"/>
        <v/>
      </c>
      <c r="B342" s="98" t="str">
        <f t="shared" si="56"/>
        <v/>
      </c>
      <c r="C342" s="99"/>
      <c r="D342" s="100"/>
      <c r="E342" s="100"/>
      <c r="F342" s="57"/>
      <c r="G342" s="58">
        <f t="shared" si="57"/>
        <v>0</v>
      </c>
      <c r="H342" s="58">
        <f>IF(E342="",0,IFERROR(VLOOKUP(E342,档案费管理台账!$D$4:$H$1000,5,0),0))</f>
        <v>0</v>
      </c>
      <c r="I342" s="57"/>
      <c r="J342" s="57"/>
      <c r="K342" s="57"/>
      <c r="L342" s="57"/>
      <c r="M342" s="58" t="str">
        <f t="shared" si="58"/>
        <v/>
      </c>
      <c r="N342" s="102"/>
    </row>
    <row r="343" spans="1:14">
      <c r="A343" s="97" t="str">
        <f t="shared" si="55"/>
        <v/>
      </c>
      <c r="B343" s="98" t="str">
        <f t="shared" si="56"/>
        <v/>
      </c>
      <c r="C343" s="99"/>
      <c r="D343" s="100"/>
      <c r="E343" s="100"/>
      <c r="F343" s="57"/>
      <c r="G343" s="58">
        <f t="shared" si="57"/>
        <v>0</v>
      </c>
      <c r="H343" s="58">
        <f>IF(E343="",0,IFERROR(VLOOKUP(E343,档案费管理台账!$D$4:$H$1000,5,0),0))</f>
        <v>0</v>
      </c>
      <c r="I343" s="57"/>
      <c r="J343" s="57"/>
      <c r="K343" s="57"/>
      <c r="L343" s="57"/>
      <c r="M343" s="58" t="str">
        <f t="shared" si="58"/>
        <v/>
      </c>
      <c r="N343" s="102"/>
    </row>
    <row r="344" spans="1:14">
      <c r="A344" s="97" t="str">
        <f t="shared" si="55"/>
        <v/>
      </c>
      <c r="B344" s="98" t="str">
        <f t="shared" si="56"/>
        <v/>
      </c>
      <c r="C344" s="99"/>
      <c r="D344" s="100"/>
      <c r="E344" s="100"/>
      <c r="F344" s="57"/>
      <c r="G344" s="58">
        <f t="shared" si="57"/>
        <v>0</v>
      </c>
      <c r="H344" s="58">
        <f>IF(E344="",0,IFERROR(VLOOKUP(E344,档案费管理台账!$D$4:$H$1000,5,0),0))</f>
        <v>0</v>
      </c>
      <c r="I344" s="57"/>
      <c r="J344" s="57"/>
      <c r="K344" s="57"/>
      <c r="L344" s="57"/>
      <c r="M344" s="58" t="str">
        <f t="shared" si="58"/>
        <v/>
      </c>
      <c r="N344" s="102"/>
    </row>
    <row r="345" spans="1:14">
      <c r="A345" s="97" t="str">
        <f t="shared" si="55"/>
        <v/>
      </c>
      <c r="B345" s="98" t="str">
        <f t="shared" si="56"/>
        <v/>
      </c>
      <c r="C345" s="99"/>
      <c r="D345" s="100"/>
      <c r="E345" s="100"/>
      <c r="F345" s="57"/>
      <c r="G345" s="58">
        <f t="shared" si="57"/>
        <v>0</v>
      </c>
      <c r="H345" s="58">
        <f>IF(E345="",0,IFERROR(VLOOKUP(E345,档案费管理台账!$D$4:$H$1000,5,0),0))</f>
        <v>0</v>
      </c>
      <c r="I345" s="57"/>
      <c r="J345" s="57"/>
      <c r="K345" s="57"/>
      <c r="L345" s="57"/>
      <c r="M345" s="58" t="str">
        <f t="shared" si="58"/>
        <v/>
      </c>
      <c r="N345" s="102"/>
    </row>
    <row r="346" spans="1:14">
      <c r="A346" s="97" t="str">
        <f t="shared" si="55"/>
        <v/>
      </c>
      <c r="B346" s="98" t="str">
        <f t="shared" si="56"/>
        <v/>
      </c>
      <c r="C346" s="99"/>
      <c r="D346" s="100"/>
      <c r="E346" s="100"/>
      <c r="F346" s="57"/>
      <c r="G346" s="58">
        <f t="shared" si="57"/>
        <v>0</v>
      </c>
      <c r="H346" s="58">
        <f>IF(E346="",0,IFERROR(VLOOKUP(E346,档案费管理台账!$D$4:$H$1000,5,0),0))</f>
        <v>0</v>
      </c>
      <c r="I346" s="57"/>
      <c r="J346" s="57"/>
      <c r="K346" s="57"/>
      <c r="L346" s="57"/>
      <c r="M346" s="58" t="str">
        <f t="shared" si="58"/>
        <v/>
      </c>
      <c r="N346" s="102"/>
    </row>
    <row r="347" spans="1:14">
      <c r="A347" s="97" t="str">
        <f t="shared" si="55"/>
        <v/>
      </c>
      <c r="B347" s="98" t="str">
        <f t="shared" si="56"/>
        <v/>
      </c>
      <c r="C347" s="99"/>
      <c r="D347" s="100"/>
      <c r="E347" s="100"/>
      <c r="F347" s="57"/>
      <c r="G347" s="58">
        <f t="shared" si="57"/>
        <v>0</v>
      </c>
      <c r="H347" s="58">
        <f>IF(E347="",0,IFERROR(VLOOKUP(E347,档案费管理台账!$D$4:$H$1000,5,0),0))</f>
        <v>0</v>
      </c>
      <c r="I347" s="57"/>
      <c r="J347" s="57"/>
      <c r="K347" s="57"/>
      <c r="L347" s="57"/>
      <c r="M347" s="58" t="str">
        <f t="shared" si="58"/>
        <v/>
      </c>
      <c r="N347" s="102"/>
    </row>
    <row r="348" spans="1:14">
      <c r="A348" s="97" t="str">
        <f t="shared" si="55"/>
        <v/>
      </c>
      <c r="B348" s="98" t="str">
        <f t="shared" si="56"/>
        <v/>
      </c>
      <c r="C348" s="99"/>
      <c r="D348" s="100"/>
      <c r="E348" s="100"/>
      <c r="F348" s="57"/>
      <c r="G348" s="58">
        <f t="shared" si="57"/>
        <v>0</v>
      </c>
      <c r="H348" s="58">
        <f>IF(E348="",0,IFERROR(VLOOKUP(E348,档案费管理台账!$D$4:$H$1000,5,0),0))</f>
        <v>0</v>
      </c>
      <c r="I348" s="57"/>
      <c r="J348" s="57"/>
      <c r="K348" s="57"/>
      <c r="L348" s="57"/>
      <c r="M348" s="58" t="str">
        <f t="shared" si="58"/>
        <v/>
      </c>
      <c r="N348" s="102"/>
    </row>
    <row r="349" spans="1:14">
      <c r="A349" s="97" t="str">
        <f t="shared" si="55"/>
        <v/>
      </c>
      <c r="B349" s="98" t="str">
        <f t="shared" si="56"/>
        <v/>
      </c>
      <c r="C349" s="99"/>
      <c r="D349" s="100"/>
      <c r="E349" s="100"/>
      <c r="F349" s="57"/>
      <c r="G349" s="58">
        <f t="shared" si="57"/>
        <v>0</v>
      </c>
      <c r="H349" s="58">
        <f>IF(E349="",0,IFERROR(VLOOKUP(E349,档案费管理台账!$D$4:$H$1000,5,0),0))</f>
        <v>0</v>
      </c>
      <c r="I349" s="57"/>
      <c r="J349" s="57"/>
      <c r="K349" s="57"/>
      <c r="L349" s="57"/>
      <c r="M349" s="58" t="str">
        <f t="shared" si="58"/>
        <v/>
      </c>
      <c r="N349" s="102"/>
    </row>
    <row r="350" spans="1:14">
      <c r="A350" s="97" t="str">
        <f t="shared" si="55"/>
        <v/>
      </c>
      <c r="B350" s="98" t="str">
        <f t="shared" si="56"/>
        <v/>
      </c>
      <c r="C350" s="99"/>
      <c r="D350" s="100"/>
      <c r="E350" s="100"/>
      <c r="F350" s="57"/>
      <c r="G350" s="58">
        <f t="shared" si="57"/>
        <v>0</v>
      </c>
      <c r="H350" s="58">
        <f>IF(E350="",0,IFERROR(VLOOKUP(E350,档案费管理台账!$D$4:$H$1000,5,0),0))</f>
        <v>0</v>
      </c>
      <c r="I350" s="57"/>
      <c r="J350" s="57"/>
      <c r="K350" s="57"/>
      <c r="L350" s="57"/>
      <c r="M350" s="58" t="str">
        <f t="shared" si="58"/>
        <v/>
      </c>
      <c r="N350" s="102"/>
    </row>
    <row r="351" spans="1:14">
      <c r="A351" s="97" t="str">
        <f t="shared" si="55"/>
        <v/>
      </c>
      <c r="B351" s="98" t="str">
        <f t="shared" si="56"/>
        <v/>
      </c>
      <c r="C351" s="99"/>
      <c r="D351" s="100"/>
      <c r="E351" s="100"/>
      <c r="F351" s="57"/>
      <c r="G351" s="58">
        <f t="shared" si="57"/>
        <v>0</v>
      </c>
      <c r="H351" s="58">
        <f>IF(E351="",0,IFERROR(VLOOKUP(E351,档案费管理台账!$D$4:$H$1000,5,0),0))</f>
        <v>0</v>
      </c>
      <c r="I351" s="57"/>
      <c r="J351" s="57"/>
      <c r="K351" s="57"/>
      <c r="L351" s="57"/>
      <c r="M351" s="58" t="str">
        <f t="shared" si="58"/>
        <v/>
      </c>
      <c r="N351" s="102"/>
    </row>
    <row r="352" spans="1:14">
      <c r="A352" s="97" t="str">
        <f t="shared" si="55"/>
        <v/>
      </c>
      <c r="B352" s="98" t="str">
        <f t="shared" si="56"/>
        <v/>
      </c>
      <c r="C352" s="99"/>
      <c r="D352" s="100"/>
      <c r="E352" s="100"/>
      <c r="F352" s="57"/>
      <c r="G352" s="58">
        <f t="shared" si="57"/>
        <v>0</v>
      </c>
      <c r="H352" s="58">
        <f>IF(E352="",0,IFERROR(VLOOKUP(E352,档案费管理台账!$D$4:$H$1000,5,0),0))</f>
        <v>0</v>
      </c>
      <c r="I352" s="57"/>
      <c r="J352" s="57"/>
      <c r="K352" s="57"/>
      <c r="L352" s="57"/>
      <c r="M352" s="58" t="str">
        <f t="shared" si="58"/>
        <v/>
      </c>
      <c r="N352" s="102"/>
    </row>
    <row r="353" spans="1:14">
      <c r="A353" s="97" t="str">
        <f t="shared" si="55"/>
        <v/>
      </c>
      <c r="B353" s="98" t="str">
        <f t="shared" si="56"/>
        <v/>
      </c>
      <c r="C353" s="99"/>
      <c r="D353" s="100"/>
      <c r="E353" s="100"/>
      <c r="F353" s="57"/>
      <c r="G353" s="58">
        <f t="shared" si="57"/>
        <v>0</v>
      </c>
      <c r="H353" s="58">
        <f>IF(E353="",0,IFERROR(VLOOKUP(E353,档案费管理台账!$D$4:$H$1000,5,0),0))</f>
        <v>0</v>
      </c>
      <c r="I353" s="57"/>
      <c r="J353" s="57"/>
      <c r="K353" s="57"/>
      <c r="L353" s="57"/>
      <c r="M353" s="58" t="str">
        <f t="shared" si="58"/>
        <v/>
      </c>
      <c r="N353" s="102"/>
    </row>
    <row r="354" spans="1:14">
      <c r="A354" s="97" t="str">
        <f t="shared" si="55"/>
        <v/>
      </c>
      <c r="B354" s="98" t="str">
        <f t="shared" si="56"/>
        <v/>
      </c>
      <c r="C354" s="99"/>
      <c r="D354" s="100"/>
      <c r="E354" s="100"/>
      <c r="F354" s="57"/>
      <c r="G354" s="58">
        <f t="shared" si="57"/>
        <v>0</v>
      </c>
      <c r="H354" s="58">
        <f>IF(E354="",0,IFERROR(VLOOKUP(E354,档案费管理台账!$D$4:$H$1000,5,0),0))</f>
        <v>0</v>
      </c>
      <c r="I354" s="57"/>
      <c r="J354" s="57"/>
      <c r="K354" s="57"/>
      <c r="L354" s="57"/>
      <c r="M354" s="58" t="str">
        <f t="shared" si="58"/>
        <v/>
      </c>
      <c r="N354" s="102"/>
    </row>
    <row r="355" spans="1:14">
      <c r="A355" s="97" t="str">
        <f t="shared" si="55"/>
        <v/>
      </c>
      <c r="B355" s="98" t="str">
        <f t="shared" si="56"/>
        <v/>
      </c>
      <c r="C355" s="99"/>
      <c r="D355" s="100"/>
      <c r="E355" s="100"/>
      <c r="F355" s="57"/>
      <c r="G355" s="58">
        <f t="shared" si="57"/>
        <v>0</v>
      </c>
      <c r="H355" s="58">
        <f>IF(E355="",0,IFERROR(VLOOKUP(E355,档案费管理台账!$D$4:$H$1000,5,0),0))</f>
        <v>0</v>
      </c>
      <c r="I355" s="57"/>
      <c r="J355" s="57"/>
      <c r="K355" s="57"/>
      <c r="L355" s="57"/>
      <c r="M355" s="58" t="str">
        <f t="shared" si="58"/>
        <v/>
      </c>
      <c r="N355" s="102"/>
    </row>
    <row r="356" spans="1:14">
      <c r="A356" s="97" t="str">
        <f t="shared" si="55"/>
        <v/>
      </c>
      <c r="B356" s="98" t="str">
        <f t="shared" si="56"/>
        <v/>
      </c>
      <c r="C356" s="99"/>
      <c r="D356" s="100"/>
      <c r="E356" s="100"/>
      <c r="F356" s="57"/>
      <c r="G356" s="58">
        <f t="shared" si="57"/>
        <v>0</v>
      </c>
      <c r="H356" s="58">
        <f>IF(E356="",0,IFERROR(VLOOKUP(E356,档案费管理台账!$D$4:$H$1000,5,0),0))</f>
        <v>0</v>
      </c>
      <c r="I356" s="57"/>
      <c r="J356" s="57"/>
      <c r="K356" s="57"/>
      <c r="L356" s="57"/>
      <c r="M356" s="58" t="str">
        <f t="shared" si="58"/>
        <v/>
      </c>
      <c r="N356" s="102"/>
    </row>
    <row r="357" spans="1:14">
      <c r="A357" s="97" t="str">
        <f t="shared" si="55"/>
        <v/>
      </c>
      <c r="B357" s="98" t="str">
        <f t="shared" si="56"/>
        <v/>
      </c>
      <c r="C357" s="99"/>
      <c r="D357" s="100"/>
      <c r="E357" s="100"/>
      <c r="F357" s="57"/>
      <c r="G357" s="58">
        <f t="shared" si="57"/>
        <v>0</v>
      </c>
      <c r="H357" s="58">
        <f>IF(E357="",0,IFERROR(VLOOKUP(E357,档案费管理台账!$D$4:$H$1000,5,0),0))</f>
        <v>0</v>
      </c>
      <c r="I357" s="57"/>
      <c r="J357" s="57"/>
      <c r="K357" s="57"/>
      <c r="L357" s="57"/>
      <c r="M357" s="58" t="str">
        <f t="shared" si="58"/>
        <v/>
      </c>
      <c r="N357" s="102"/>
    </row>
    <row r="358" spans="1:14">
      <c r="A358" s="97" t="str">
        <f t="shared" si="55"/>
        <v/>
      </c>
      <c r="B358" s="98" t="str">
        <f t="shared" si="56"/>
        <v/>
      </c>
      <c r="C358" s="99"/>
      <c r="D358" s="100"/>
      <c r="E358" s="100"/>
      <c r="F358" s="57"/>
      <c r="G358" s="58">
        <f t="shared" si="57"/>
        <v>0</v>
      </c>
      <c r="H358" s="58">
        <f>IF(E358="",0,IFERROR(VLOOKUP(E358,档案费管理台账!$D$4:$H$1000,5,0),0))</f>
        <v>0</v>
      </c>
      <c r="I358" s="57"/>
      <c r="J358" s="57"/>
      <c r="K358" s="57"/>
      <c r="L358" s="57"/>
      <c r="M358" s="58" t="str">
        <f t="shared" si="58"/>
        <v/>
      </c>
      <c r="N358" s="102"/>
    </row>
    <row r="359" spans="1:14">
      <c r="A359" s="97" t="str">
        <f t="shared" si="55"/>
        <v/>
      </c>
      <c r="B359" s="98" t="str">
        <f t="shared" si="56"/>
        <v/>
      </c>
      <c r="C359" s="99"/>
      <c r="D359" s="100"/>
      <c r="E359" s="100"/>
      <c r="F359" s="57"/>
      <c r="G359" s="58">
        <f t="shared" si="57"/>
        <v>0</v>
      </c>
      <c r="H359" s="58">
        <f>IF(E359="",0,IFERROR(VLOOKUP(E359,档案费管理台账!$D$4:$H$1000,5,0),0))</f>
        <v>0</v>
      </c>
      <c r="I359" s="57"/>
      <c r="J359" s="57"/>
      <c r="K359" s="57"/>
      <c r="L359" s="57"/>
      <c r="M359" s="58" t="str">
        <f t="shared" si="58"/>
        <v/>
      </c>
      <c r="N359" s="102"/>
    </row>
    <row r="360" spans="1:14">
      <c r="A360" s="97" t="str">
        <f t="shared" si="55"/>
        <v/>
      </c>
      <c r="B360" s="98" t="str">
        <f t="shared" si="56"/>
        <v/>
      </c>
      <c r="C360" s="99"/>
      <c r="D360" s="100"/>
      <c r="E360" s="100"/>
      <c r="F360" s="57"/>
      <c r="G360" s="58">
        <f t="shared" si="57"/>
        <v>0</v>
      </c>
      <c r="H360" s="58">
        <f>IF(E360="",0,IFERROR(VLOOKUP(E360,档案费管理台账!$D$4:$H$1000,5,0),0))</f>
        <v>0</v>
      </c>
      <c r="I360" s="57"/>
      <c r="J360" s="57"/>
      <c r="K360" s="57"/>
      <c r="L360" s="57"/>
      <c r="M360" s="58" t="str">
        <f t="shared" si="58"/>
        <v/>
      </c>
      <c r="N360" s="102"/>
    </row>
    <row r="361" spans="1:14">
      <c r="A361" s="97" t="str">
        <f t="shared" si="55"/>
        <v/>
      </c>
      <c r="B361" s="98" t="str">
        <f t="shared" si="56"/>
        <v/>
      </c>
      <c r="C361" s="99"/>
      <c r="D361" s="100"/>
      <c r="E361" s="100"/>
      <c r="F361" s="57"/>
      <c r="G361" s="58">
        <f t="shared" si="57"/>
        <v>0</v>
      </c>
      <c r="H361" s="58">
        <f>IF(E361="",0,IFERROR(VLOOKUP(E361,档案费管理台账!$D$4:$H$1000,5,0),0))</f>
        <v>0</v>
      </c>
      <c r="I361" s="57"/>
      <c r="J361" s="57"/>
      <c r="K361" s="57"/>
      <c r="L361" s="57"/>
      <c r="M361" s="58" t="str">
        <f t="shared" si="58"/>
        <v/>
      </c>
      <c r="N361" s="102"/>
    </row>
    <row r="362" spans="1:14">
      <c r="A362" s="97" t="str">
        <f t="shared" si="55"/>
        <v/>
      </c>
      <c r="B362" s="98" t="str">
        <f t="shared" si="56"/>
        <v/>
      </c>
      <c r="C362" s="99"/>
      <c r="D362" s="100"/>
      <c r="E362" s="100"/>
      <c r="F362" s="57"/>
      <c r="G362" s="58">
        <f t="shared" si="57"/>
        <v>0</v>
      </c>
      <c r="H362" s="58">
        <f>IF(E362="",0,IFERROR(VLOOKUP(E362,档案费管理台账!$D$4:$H$1000,5,0),0))</f>
        <v>0</v>
      </c>
      <c r="I362" s="57"/>
      <c r="J362" s="57"/>
      <c r="K362" s="57"/>
      <c r="L362" s="57"/>
      <c r="M362" s="58" t="str">
        <f t="shared" si="58"/>
        <v/>
      </c>
      <c r="N362" s="102"/>
    </row>
    <row r="363" spans="1:14">
      <c r="A363" s="97" t="str">
        <f t="shared" ref="A363:A426" si="59">IF(D363="","",ROW()-42)</f>
        <v/>
      </c>
      <c r="B363" s="98" t="str">
        <f t="shared" si="56"/>
        <v/>
      </c>
      <c r="C363" s="99"/>
      <c r="D363" s="100"/>
      <c r="E363" s="100"/>
      <c r="F363" s="57"/>
      <c r="G363" s="58">
        <f t="shared" si="57"/>
        <v>0</v>
      </c>
      <c r="H363" s="58">
        <f>IF(E363="",0,IFERROR(VLOOKUP(E363,档案费管理台账!$D$4:$H$1000,5,0),0))</f>
        <v>0</v>
      </c>
      <c r="I363" s="57"/>
      <c r="J363" s="57"/>
      <c r="K363" s="57"/>
      <c r="L363" s="57"/>
      <c r="M363" s="58" t="str">
        <f t="shared" si="58"/>
        <v/>
      </c>
      <c r="N363" s="102"/>
    </row>
    <row r="364" spans="1:14">
      <c r="A364" s="97" t="str">
        <f t="shared" si="59"/>
        <v/>
      </c>
      <c r="B364" s="98" t="str">
        <f t="shared" ref="B364:B427" si="60">IF(C364="","",MONTH(C364)&amp;"月")</f>
        <v/>
      </c>
      <c r="C364" s="99"/>
      <c r="D364" s="100"/>
      <c r="E364" s="100"/>
      <c r="F364" s="57"/>
      <c r="G364" s="58">
        <f t="shared" ref="G364:G427" si="61">IF(F364="",0,F364*$K$41)</f>
        <v>0</v>
      </c>
      <c r="H364" s="58">
        <f>IF(E364="",0,IFERROR(VLOOKUP(E364,档案费管理台账!$D$4:$H$1000,5,0),0))</f>
        <v>0</v>
      </c>
      <c r="I364" s="57"/>
      <c r="J364" s="57"/>
      <c r="K364" s="57"/>
      <c r="L364" s="57"/>
      <c r="M364" s="58" t="str">
        <f t="shared" ref="M364:M427" si="62">IF(C364="","",ROUND(M363+G364-I364-J364-K364-L364-H364,2))</f>
        <v/>
      </c>
      <c r="N364" s="102"/>
    </row>
    <row r="365" spans="1:14">
      <c r="A365" s="97" t="str">
        <f t="shared" si="59"/>
        <v/>
      </c>
      <c r="B365" s="98" t="str">
        <f t="shared" si="60"/>
        <v/>
      </c>
      <c r="C365" s="99"/>
      <c r="D365" s="100"/>
      <c r="E365" s="100"/>
      <c r="F365" s="57"/>
      <c r="G365" s="58">
        <f t="shared" si="61"/>
        <v>0</v>
      </c>
      <c r="H365" s="58">
        <f>IF(E365="",0,IFERROR(VLOOKUP(E365,档案费管理台账!$D$4:$H$1000,5,0),0))</f>
        <v>0</v>
      </c>
      <c r="I365" s="57"/>
      <c r="J365" s="57"/>
      <c r="K365" s="57"/>
      <c r="L365" s="57"/>
      <c r="M365" s="58" t="str">
        <f t="shared" si="62"/>
        <v/>
      </c>
      <c r="N365" s="102"/>
    </row>
    <row r="366" spans="1:14">
      <c r="A366" s="97" t="str">
        <f t="shared" si="59"/>
        <v/>
      </c>
      <c r="B366" s="98" t="str">
        <f t="shared" si="60"/>
        <v/>
      </c>
      <c r="C366" s="99"/>
      <c r="D366" s="100"/>
      <c r="E366" s="100"/>
      <c r="F366" s="57"/>
      <c r="G366" s="58">
        <f t="shared" si="61"/>
        <v>0</v>
      </c>
      <c r="H366" s="58">
        <f>IF(E366="",0,IFERROR(VLOOKUP(E366,档案费管理台账!$D$4:$H$1000,5,0),0))</f>
        <v>0</v>
      </c>
      <c r="I366" s="57"/>
      <c r="J366" s="57"/>
      <c r="K366" s="57"/>
      <c r="L366" s="57"/>
      <c r="M366" s="58" t="str">
        <f t="shared" si="62"/>
        <v/>
      </c>
      <c r="N366" s="102"/>
    </row>
    <row r="367" spans="1:14">
      <c r="A367" s="97" t="str">
        <f t="shared" si="59"/>
        <v/>
      </c>
      <c r="B367" s="98" t="str">
        <f t="shared" si="60"/>
        <v/>
      </c>
      <c r="C367" s="99"/>
      <c r="D367" s="100"/>
      <c r="E367" s="100"/>
      <c r="F367" s="57"/>
      <c r="G367" s="58">
        <f t="shared" si="61"/>
        <v>0</v>
      </c>
      <c r="H367" s="58">
        <f>IF(E367="",0,IFERROR(VLOOKUP(E367,档案费管理台账!$D$4:$H$1000,5,0),0))</f>
        <v>0</v>
      </c>
      <c r="I367" s="57"/>
      <c r="J367" s="57"/>
      <c r="K367" s="57"/>
      <c r="L367" s="57"/>
      <c r="M367" s="58" t="str">
        <f t="shared" si="62"/>
        <v/>
      </c>
      <c r="N367" s="102"/>
    </row>
    <row r="368" spans="1:14">
      <c r="A368" s="97" t="str">
        <f t="shared" si="59"/>
        <v/>
      </c>
      <c r="B368" s="98" t="str">
        <f t="shared" si="60"/>
        <v/>
      </c>
      <c r="C368" s="99"/>
      <c r="D368" s="100"/>
      <c r="E368" s="100"/>
      <c r="F368" s="57"/>
      <c r="G368" s="58">
        <f t="shared" si="61"/>
        <v>0</v>
      </c>
      <c r="H368" s="58">
        <f>IF(E368="",0,IFERROR(VLOOKUP(E368,档案费管理台账!$D$4:$H$1000,5,0),0))</f>
        <v>0</v>
      </c>
      <c r="I368" s="57"/>
      <c r="J368" s="57"/>
      <c r="K368" s="57"/>
      <c r="L368" s="57"/>
      <c r="M368" s="58" t="str">
        <f t="shared" si="62"/>
        <v/>
      </c>
      <c r="N368" s="102"/>
    </row>
    <row r="369" spans="1:14">
      <c r="A369" s="97" t="str">
        <f t="shared" si="59"/>
        <v/>
      </c>
      <c r="B369" s="98" t="str">
        <f t="shared" si="60"/>
        <v/>
      </c>
      <c r="C369" s="99"/>
      <c r="D369" s="100"/>
      <c r="E369" s="100"/>
      <c r="F369" s="57"/>
      <c r="G369" s="58">
        <f t="shared" si="61"/>
        <v>0</v>
      </c>
      <c r="H369" s="58">
        <f>IF(E369="",0,IFERROR(VLOOKUP(E369,档案费管理台账!$D$4:$H$1000,5,0),0))</f>
        <v>0</v>
      </c>
      <c r="I369" s="57"/>
      <c r="J369" s="57"/>
      <c r="K369" s="57"/>
      <c r="L369" s="57"/>
      <c r="M369" s="58" t="str">
        <f t="shared" si="62"/>
        <v/>
      </c>
      <c r="N369" s="102"/>
    </row>
    <row r="370" spans="1:14">
      <c r="A370" s="97" t="str">
        <f t="shared" si="59"/>
        <v/>
      </c>
      <c r="B370" s="98" t="str">
        <f t="shared" si="60"/>
        <v/>
      </c>
      <c r="C370" s="99"/>
      <c r="D370" s="100"/>
      <c r="E370" s="100"/>
      <c r="F370" s="57"/>
      <c r="G370" s="58">
        <f t="shared" si="61"/>
        <v>0</v>
      </c>
      <c r="H370" s="58">
        <f>IF(E370="",0,IFERROR(VLOOKUP(E370,档案费管理台账!$D$4:$H$1000,5,0),0))</f>
        <v>0</v>
      </c>
      <c r="I370" s="57"/>
      <c r="J370" s="57"/>
      <c r="K370" s="57"/>
      <c r="L370" s="57"/>
      <c r="M370" s="58" t="str">
        <f t="shared" si="62"/>
        <v/>
      </c>
      <c r="N370" s="102"/>
    </row>
    <row r="371" spans="1:14">
      <c r="A371" s="97" t="str">
        <f t="shared" si="59"/>
        <v/>
      </c>
      <c r="B371" s="98" t="str">
        <f t="shared" si="60"/>
        <v/>
      </c>
      <c r="C371" s="99"/>
      <c r="D371" s="100"/>
      <c r="E371" s="100"/>
      <c r="F371" s="57"/>
      <c r="G371" s="58">
        <f t="shared" si="61"/>
        <v>0</v>
      </c>
      <c r="H371" s="58">
        <f>IF(E371="",0,IFERROR(VLOOKUP(E371,档案费管理台账!$D$4:$H$1000,5,0),0))</f>
        <v>0</v>
      </c>
      <c r="I371" s="57"/>
      <c r="J371" s="57"/>
      <c r="K371" s="57"/>
      <c r="L371" s="57"/>
      <c r="M371" s="58" t="str">
        <f t="shared" si="62"/>
        <v/>
      </c>
      <c r="N371" s="102"/>
    </row>
    <row r="372" spans="1:14">
      <c r="A372" s="97" t="str">
        <f t="shared" si="59"/>
        <v/>
      </c>
      <c r="B372" s="98" t="str">
        <f t="shared" si="60"/>
        <v/>
      </c>
      <c r="C372" s="99"/>
      <c r="D372" s="100"/>
      <c r="E372" s="100"/>
      <c r="F372" s="57"/>
      <c r="G372" s="58">
        <f t="shared" si="61"/>
        <v>0</v>
      </c>
      <c r="H372" s="58">
        <f>IF(E372="",0,IFERROR(VLOOKUP(E372,档案费管理台账!$D$4:$H$1000,5,0),0))</f>
        <v>0</v>
      </c>
      <c r="I372" s="57"/>
      <c r="J372" s="57"/>
      <c r="K372" s="57"/>
      <c r="L372" s="57"/>
      <c r="M372" s="58" t="str">
        <f t="shared" si="62"/>
        <v/>
      </c>
      <c r="N372" s="102"/>
    </row>
    <row r="373" spans="1:14">
      <c r="A373" s="97" t="str">
        <f t="shared" si="59"/>
        <v/>
      </c>
      <c r="B373" s="98" t="str">
        <f t="shared" si="60"/>
        <v/>
      </c>
      <c r="C373" s="99"/>
      <c r="D373" s="100"/>
      <c r="E373" s="100"/>
      <c r="F373" s="57"/>
      <c r="G373" s="58">
        <f t="shared" si="61"/>
        <v>0</v>
      </c>
      <c r="H373" s="58">
        <f>IF(E373="",0,IFERROR(VLOOKUP(E373,档案费管理台账!$D$4:$H$1000,5,0),0))</f>
        <v>0</v>
      </c>
      <c r="I373" s="57"/>
      <c r="J373" s="57"/>
      <c r="K373" s="57"/>
      <c r="L373" s="57"/>
      <c r="M373" s="58" t="str">
        <f t="shared" si="62"/>
        <v/>
      </c>
      <c r="N373" s="102"/>
    </row>
    <row r="374" spans="1:14">
      <c r="A374" s="97" t="str">
        <f t="shared" si="59"/>
        <v/>
      </c>
      <c r="B374" s="98" t="str">
        <f t="shared" si="60"/>
        <v/>
      </c>
      <c r="C374" s="99"/>
      <c r="D374" s="100"/>
      <c r="E374" s="100"/>
      <c r="F374" s="57"/>
      <c r="G374" s="58">
        <f t="shared" si="61"/>
        <v>0</v>
      </c>
      <c r="H374" s="58">
        <f>IF(E374="",0,IFERROR(VLOOKUP(E374,档案费管理台账!$D$4:$H$1000,5,0),0))</f>
        <v>0</v>
      </c>
      <c r="I374" s="57"/>
      <c r="J374" s="57"/>
      <c r="K374" s="57"/>
      <c r="L374" s="57"/>
      <c r="M374" s="58" t="str">
        <f t="shared" si="62"/>
        <v/>
      </c>
      <c r="N374" s="102"/>
    </row>
    <row r="375" spans="1:14">
      <c r="A375" s="97" t="str">
        <f t="shared" si="59"/>
        <v/>
      </c>
      <c r="B375" s="98" t="str">
        <f t="shared" si="60"/>
        <v/>
      </c>
      <c r="C375" s="99"/>
      <c r="D375" s="100"/>
      <c r="E375" s="100"/>
      <c r="F375" s="57"/>
      <c r="G375" s="58">
        <f t="shared" si="61"/>
        <v>0</v>
      </c>
      <c r="H375" s="58">
        <f>IF(E375="",0,IFERROR(VLOOKUP(E375,档案费管理台账!$D$4:$H$1000,5,0),0))</f>
        <v>0</v>
      </c>
      <c r="I375" s="57"/>
      <c r="J375" s="57"/>
      <c r="K375" s="57"/>
      <c r="L375" s="57"/>
      <c r="M375" s="58" t="str">
        <f t="shared" si="62"/>
        <v/>
      </c>
      <c r="N375" s="102"/>
    </row>
    <row r="376" spans="1:14">
      <c r="A376" s="97" t="str">
        <f t="shared" si="59"/>
        <v/>
      </c>
      <c r="B376" s="98" t="str">
        <f t="shared" si="60"/>
        <v/>
      </c>
      <c r="C376" s="99"/>
      <c r="D376" s="100"/>
      <c r="E376" s="100"/>
      <c r="F376" s="57"/>
      <c r="G376" s="58">
        <f t="shared" si="61"/>
        <v>0</v>
      </c>
      <c r="H376" s="58">
        <f>IF(E376="",0,IFERROR(VLOOKUP(E376,档案费管理台账!$D$4:$H$1000,5,0),0))</f>
        <v>0</v>
      </c>
      <c r="I376" s="57"/>
      <c r="J376" s="57"/>
      <c r="K376" s="57"/>
      <c r="L376" s="57"/>
      <c r="M376" s="58" t="str">
        <f t="shared" si="62"/>
        <v/>
      </c>
      <c r="N376" s="102"/>
    </row>
    <row r="377" spans="1:14">
      <c r="A377" s="97" t="str">
        <f t="shared" si="59"/>
        <v/>
      </c>
      <c r="B377" s="98" t="str">
        <f t="shared" si="60"/>
        <v/>
      </c>
      <c r="C377" s="99"/>
      <c r="D377" s="100"/>
      <c r="E377" s="100"/>
      <c r="F377" s="57"/>
      <c r="G377" s="58">
        <f t="shared" si="61"/>
        <v>0</v>
      </c>
      <c r="H377" s="58">
        <f>IF(E377="",0,IFERROR(VLOOKUP(E377,档案费管理台账!$D$4:$H$1000,5,0),0))</f>
        <v>0</v>
      </c>
      <c r="I377" s="57"/>
      <c r="J377" s="57"/>
      <c r="K377" s="57"/>
      <c r="L377" s="57"/>
      <c r="M377" s="58" t="str">
        <f t="shared" si="62"/>
        <v/>
      </c>
      <c r="N377" s="102"/>
    </row>
    <row r="378" spans="1:14">
      <c r="A378" s="97" t="str">
        <f t="shared" si="59"/>
        <v/>
      </c>
      <c r="B378" s="98" t="str">
        <f t="shared" si="60"/>
        <v/>
      </c>
      <c r="C378" s="99"/>
      <c r="D378" s="100"/>
      <c r="E378" s="100"/>
      <c r="F378" s="57"/>
      <c r="G378" s="58">
        <f t="shared" si="61"/>
        <v>0</v>
      </c>
      <c r="H378" s="58">
        <f>IF(E378="",0,IFERROR(VLOOKUP(E378,档案费管理台账!$D$4:$H$1000,5,0),0))</f>
        <v>0</v>
      </c>
      <c r="I378" s="57"/>
      <c r="J378" s="57"/>
      <c r="K378" s="57"/>
      <c r="L378" s="57"/>
      <c r="M378" s="58" t="str">
        <f t="shared" si="62"/>
        <v/>
      </c>
      <c r="N378" s="102"/>
    </row>
    <row r="379" spans="1:14">
      <c r="A379" s="97" t="str">
        <f t="shared" si="59"/>
        <v/>
      </c>
      <c r="B379" s="98" t="str">
        <f t="shared" si="60"/>
        <v/>
      </c>
      <c r="C379" s="99"/>
      <c r="D379" s="100"/>
      <c r="E379" s="100"/>
      <c r="F379" s="57"/>
      <c r="G379" s="58">
        <f t="shared" si="61"/>
        <v>0</v>
      </c>
      <c r="H379" s="58">
        <f>IF(E379="",0,IFERROR(VLOOKUP(E379,档案费管理台账!$D$4:$H$1000,5,0),0))</f>
        <v>0</v>
      </c>
      <c r="I379" s="57"/>
      <c r="J379" s="57"/>
      <c r="K379" s="57"/>
      <c r="L379" s="57"/>
      <c r="M379" s="58" t="str">
        <f t="shared" si="62"/>
        <v/>
      </c>
      <c r="N379" s="102"/>
    </row>
    <row r="380" spans="1:14">
      <c r="A380" s="97" t="str">
        <f t="shared" si="59"/>
        <v/>
      </c>
      <c r="B380" s="98" t="str">
        <f t="shared" si="60"/>
        <v/>
      </c>
      <c r="C380" s="99"/>
      <c r="D380" s="100"/>
      <c r="E380" s="100"/>
      <c r="F380" s="57"/>
      <c r="G380" s="58">
        <f t="shared" si="61"/>
        <v>0</v>
      </c>
      <c r="H380" s="58">
        <f>IF(E380="",0,IFERROR(VLOOKUP(E380,档案费管理台账!$D$4:$H$1000,5,0),0))</f>
        <v>0</v>
      </c>
      <c r="I380" s="57"/>
      <c r="J380" s="57"/>
      <c r="K380" s="57"/>
      <c r="L380" s="57"/>
      <c r="M380" s="58" t="str">
        <f t="shared" si="62"/>
        <v/>
      </c>
      <c r="N380" s="102"/>
    </row>
    <row r="381" spans="1:14">
      <c r="A381" s="97" t="str">
        <f t="shared" si="59"/>
        <v/>
      </c>
      <c r="B381" s="98" t="str">
        <f t="shared" si="60"/>
        <v/>
      </c>
      <c r="C381" s="99"/>
      <c r="D381" s="100"/>
      <c r="E381" s="100"/>
      <c r="F381" s="57"/>
      <c r="G381" s="58">
        <f t="shared" si="61"/>
        <v>0</v>
      </c>
      <c r="H381" s="58">
        <f>IF(E381="",0,IFERROR(VLOOKUP(E381,档案费管理台账!$D$4:$H$1000,5,0),0))</f>
        <v>0</v>
      </c>
      <c r="I381" s="57"/>
      <c r="J381" s="57"/>
      <c r="K381" s="57"/>
      <c r="L381" s="57"/>
      <c r="M381" s="58" t="str">
        <f t="shared" si="62"/>
        <v/>
      </c>
      <c r="N381" s="102"/>
    </row>
    <row r="382" spans="1:14">
      <c r="A382" s="97" t="str">
        <f t="shared" si="59"/>
        <v/>
      </c>
      <c r="B382" s="98" t="str">
        <f t="shared" si="60"/>
        <v/>
      </c>
      <c r="C382" s="99"/>
      <c r="D382" s="100"/>
      <c r="E382" s="100"/>
      <c r="F382" s="57"/>
      <c r="G382" s="58">
        <f t="shared" si="61"/>
        <v>0</v>
      </c>
      <c r="H382" s="58">
        <f>IF(E382="",0,IFERROR(VLOOKUP(E382,档案费管理台账!$D$4:$H$1000,5,0),0))</f>
        <v>0</v>
      </c>
      <c r="I382" s="57"/>
      <c r="J382" s="57"/>
      <c r="K382" s="57"/>
      <c r="L382" s="57"/>
      <c r="M382" s="58" t="str">
        <f t="shared" si="62"/>
        <v/>
      </c>
      <c r="N382" s="102"/>
    </row>
    <row r="383" spans="1:14">
      <c r="A383" s="97" t="str">
        <f t="shared" si="59"/>
        <v/>
      </c>
      <c r="B383" s="98" t="str">
        <f t="shared" si="60"/>
        <v/>
      </c>
      <c r="C383" s="99"/>
      <c r="D383" s="100"/>
      <c r="E383" s="100"/>
      <c r="F383" s="57"/>
      <c r="G383" s="58">
        <f t="shared" si="61"/>
        <v>0</v>
      </c>
      <c r="H383" s="58">
        <f>IF(E383="",0,IFERROR(VLOOKUP(E383,档案费管理台账!$D$4:$H$1000,5,0),0))</f>
        <v>0</v>
      </c>
      <c r="I383" s="57"/>
      <c r="J383" s="57"/>
      <c r="K383" s="57"/>
      <c r="L383" s="57"/>
      <c r="M383" s="58" t="str">
        <f t="shared" si="62"/>
        <v/>
      </c>
      <c r="N383" s="102"/>
    </row>
    <row r="384" spans="1:14">
      <c r="A384" s="97" t="str">
        <f t="shared" si="59"/>
        <v/>
      </c>
      <c r="B384" s="98" t="str">
        <f t="shared" si="60"/>
        <v/>
      </c>
      <c r="C384" s="99"/>
      <c r="D384" s="100"/>
      <c r="E384" s="100"/>
      <c r="F384" s="57"/>
      <c r="G384" s="58">
        <f t="shared" si="61"/>
        <v>0</v>
      </c>
      <c r="H384" s="58">
        <f>IF(E384="",0,IFERROR(VLOOKUP(E384,档案费管理台账!$D$4:$H$1000,5,0),0))</f>
        <v>0</v>
      </c>
      <c r="I384" s="57"/>
      <c r="J384" s="57"/>
      <c r="K384" s="57"/>
      <c r="L384" s="57"/>
      <c r="M384" s="58" t="str">
        <f t="shared" si="62"/>
        <v/>
      </c>
      <c r="N384" s="102"/>
    </row>
    <row r="385" spans="1:14">
      <c r="A385" s="97" t="str">
        <f t="shared" si="59"/>
        <v/>
      </c>
      <c r="B385" s="98" t="str">
        <f t="shared" si="60"/>
        <v/>
      </c>
      <c r="C385" s="99"/>
      <c r="D385" s="100"/>
      <c r="E385" s="100"/>
      <c r="F385" s="57"/>
      <c r="G385" s="58">
        <f t="shared" si="61"/>
        <v>0</v>
      </c>
      <c r="H385" s="58">
        <f>IF(E385="",0,IFERROR(VLOOKUP(E385,档案费管理台账!$D$4:$H$1000,5,0),0))</f>
        <v>0</v>
      </c>
      <c r="I385" s="57"/>
      <c r="J385" s="57"/>
      <c r="K385" s="57"/>
      <c r="L385" s="57"/>
      <c r="M385" s="58" t="str">
        <f t="shared" si="62"/>
        <v/>
      </c>
      <c r="N385" s="102"/>
    </row>
    <row r="386" spans="1:14">
      <c r="A386" s="97" t="str">
        <f t="shared" si="59"/>
        <v/>
      </c>
      <c r="B386" s="98" t="str">
        <f t="shared" si="60"/>
        <v/>
      </c>
      <c r="C386" s="99"/>
      <c r="D386" s="100"/>
      <c r="E386" s="100"/>
      <c r="F386" s="57"/>
      <c r="G386" s="58">
        <f t="shared" si="61"/>
        <v>0</v>
      </c>
      <c r="H386" s="58">
        <f>IF(E386="",0,IFERROR(VLOOKUP(E386,档案费管理台账!$D$4:$H$1000,5,0),0))</f>
        <v>0</v>
      </c>
      <c r="I386" s="57"/>
      <c r="J386" s="57"/>
      <c r="K386" s="57"/>
      <c r="L386" s="57"/>
      <c r="M386" s="58" t="str">
        <f t="shared" si="62"/>
        <v/>
      </c>
      <c r="N386" s="102"/>
    </row>
    <row r="387" spans="1:14">
      <c r="A387" s="97" t="str">
        <f t="shared" si="59"/>
        <v/>
      </c>
      <c r="B387" s="98" t="str">
        <f t="shared" si="60"/>
        <v/>
      </c>
      <c r="C387" s="99"/>
      <c r="D387" s="100"/>
      <c r="E387" s="100"/>
      <c r="F387" s="57"/>
      <c r="G387" s="58">
        <f t="shared" si="61"/>
        <v>0</v>
      </c>
      <c r="H387" s="58">
        <f>IF(E387="",0,IFERROR(VLOOKUP(E387,档案费管理台账!$D$4:$H$1000,5,0),0))</f>
        <v>0</v>
      </c>
      <c r="I387" s="57"/>
      <c r="J387" s="57"/>
      <c r="K387" s="57"/>
      <c r="L387" s="57"/>
      <c r="M387" s="58" t="str">
        <f t="shared" si="62"/>
        <v/>
      </c>
      <c r="N387" s="102"/>
    </row>
    <row r="388" spans="1:14">
      <c r="A388" s="97" t="str">
        <f t="shared" si="59"/>
        <v/>
      </c>
      <c r="B388" s="98" t="str">
        <f t="shared" si="60"/>
        <v/>
      </c>
      <c r="C388" s="99"/>
      <c r="D388" s="100"/>
      <c r="E388" s="100"/>
      <c r="F388" s="57"/>
      <c r="G388" s="58">
        <f t="shared" si="61"/>
        <v>0</v>
      </c>
      <c r="H388" s="58">
        <f>IF(E388="",0,IFERROR(VLOOKUP(E388,档案费管理台账!$D$4:$H$1000,5,0),0))</f>
        <v>0</v>
      </c>
      <c r="I388" s="57"/>
      <c r="J388" s="57"/>
      <c r="K388" s="57"/>
      <c r="L388" s="57"/>
      <c r="M388" s="58" t="str">
        <f t="shared" si="62"/>
        <v/>
      </c>
      <c r="N388" s="102"/>
    </row>
    <row r="389" spans="1:14">
      <c r="A389" s="97" t="str">
        <f t="shared" si="59"/>
        <v/>
      </c>
      <c r="B389" s="98" t="str">
        <f t="shared" si="60"/>
        <v/>
      </c>
      <c r="C389" s="99"/>
      <c r="D389" s="100"/>
      <c r="E389" s="100"/>
      <c r="F389" s="57"/>
      <c r="G389" s="58">
        <f t="shared" si="61"/>
        <v>0</v>
      </c>
      <c r="H389" s="58">
        <f>IF(E389="",0,IFERROR(VLOOKUP(E389,档案费管理台账!$D$4:$H$1000,5,0),0))</f>
        <v>0</v>
      </c>
      <c r="I389" s="57"/>
      <c r="J389" s="57"/>
      <c r="K389" s="57"/>
      <c r="L389" s="57"/>
      <c r="M389" s="58" t="str">
        <f t="shared" si="62"/>
        <v/>
      </c>
      <c r="N389" s="102"/>
    </row>
    <row r="390" spans="1:14">
      <c r="A390" s="97" t="str">
        <f t="shared" si="59"/>
        <v/>
      </c>
      <c r="B390" s="98" t="str">
        <f t="shared" si="60"/>
        <v/>
      </c>
      <c r="C390" s="99"/>
      <c r="D390" s="100"/>
      <c r="E390" s="100"/>
      <c r="F390" s="57"/>
      <c r="G390" s="58">
        <f t="shared" si="61"/>
        <v>0</v>
      </c>
      <c r="H390" s="58">
        <f>IF(E390="",0,IFERROR(VLOOKUP(E390,档案费管理台账!$D$4:$H$1000,5,0),0))</f>
        <v>0</v>
      </c>
      <c r="I390" s="57"/>
      <c r="J390" s="57"/>
      <c r="K390" s="57"/>
      <c r="L390" s="57"/>
      <c r="M390" s="58" t="str">
        <f t="shared" si="62"/>
        <v/>
      </c>
      <c r="N390" s="102"/>
    </row>
    <row r="391" spans="1:14">
      <c r="A391" s="97" t="str">
        <f t="shared" si="59"/>
        <v/>
      </c>
      <c r="B391" s="98" t="str">
        <f t="shared" si="60"/>
        <v/>
      </c>
      <c r="C391" s="99"/>
      <c r="D391" s="100"/>
      <c r="E391" s="100"/>
      <c r="F391" s="57"/>
      <c r="G391" s="58">
        <f t="shared" si="61"/>
        <v>0</v>
      </c>
      <c r="H391" s="58">
        <f>IF(E391="",0,IFERROR(VLOOKUP(E391,档案费管理台账!$D$4:$H$1000,5,0),0))</f>
        <v>0</v>
      </c>
      <c r="I391" s="57"/>
      <c r="J391" s="57"/>
      <c r="K391" s="57"/>
      <c r="L391" s="57"/>
      <c r="M391" s="58" t="str">
        <f t="shared" si="62"/>
        <v/>
      </c>
      <c r="N391" s="102"/>
    </row>
    <row r="392" spans="1:14">
      <c r="A392" s="97" t="str">
        <f t="shared" si="59"/>
        <v/>
      </c>
      <c r="B392" s="98" t="str">
        <f t="shared" si="60"/>
        <v/>
      </c>
      <c r="C392" s="99"/>
      <c r="D392" s="100"/>
      <c r="E392" s="100"/>
      <c r="F392" s="57"/>
      <c r="G392" s="58">
        <f t="shared" si="61"/>
        <v>0</v>
      </c>
      <c r="H392" s="58">
        <f>IF(E392="",0,IFERROR(VLOOKUP(E392,档案费管理台账!$D$4:$H$1000,5,0),0))</f>
        <v>0</v>
      </c>
      <c r="I392" s="57"/>
      <c r="J392" s="57"/>
      <c r="K392" s="57"/>
      <c r="L392" s="57"/>
      <c r="M392" s="58" t="str">
        <f t="shared" si="62"/>
        <v/>
      </c>
      <c r="N392" s="102"/>
    </row>
    <row r="393" spans="1:14">
      <c r="A393" s="97" t="str">
        <f t="shared" si="59"/>
        <v/>
      </c>
      <c r="B393" s="98" t="str">
        <f t="shared" si="60"/>
        <v/>
      </c>
      <c r="C393" s="99"/>
      <c r="D393" s="100"/>
      <c r="E393" s="100"/>
      <c r="F393" s="57"/>
      <c r="G393" s="58">
        <f t="shared" si="61"/>
        <v>0</v>
      </c>
      <c r="H393" s="58">
        <f>IF(E393="",0,IFERROR(VLOOKUP(E393,档案费管理台账!$D$4:$H$1000,5,0),0))</f>
        <v>0</v>
      </c>
      <c r="I393" s="57"/>
      <c r="J393" s="57"/>
      <c r="K393" s="57"/>
      <c r="L393" s="57"/>
      <c r="M393" s="58" t="str">
        <f t="shared" si="62"/>
        <v/>
      </c>
      <c r="N393" s="102"/>
    </row>
    <row r="394" spans="1:14">
      <c r="A394" s="97" t="str">
        <f t="shared" si="59"/>
        <v/>
      </c>
      <c r="B394" s="98" t="str">
        <f t="shared" si="60"/>
        <v/>
      </c>
      <c r="C394" s="99"/>
      <c r="D394" s="100"/>
      <c r="E394" s="100"/>
      <c r="F394" s="57"/>
      <c r="G394" s="58">
        <f t="shared" si="61"/>
        <v>0</v>
      </c>
      <c r="H394" s="58">
        <f>IF(E394="",0,IFERROR(VLOOKUP(E394,档案费管理台账!$D$4:$H$1000,5,0),0))</f>
        <v>0</v>
      </c>
      <c r="I394" s="57"/>
      <c r="J394" s="57"/>
      <c r="K394" s="57"/>
      <c r="L394" s="57"/>
      <c r="M394" s="58" t="str">
        <f t="shared" si="62"/>
        <v/>
      </c>
      <c r="N394" s="102"/>
    </row>
    <row r="395" spans="1:14">
      <c r="A395" s="97" t="str">
        <f t="shared" si="59"/>
        <v/>
      </c>
      <c r="B395" s="98" t="str">
        <f t="shared" si="60"/>
        <v/>
      </c>
      <c r="C395" s="99"/>
      <c r="D395" s="100"/>
      <c r="E395" s="100"/>
      <c r="F395" s="57"/>
      <c r="G395" s="58">
        <f t="shared" si="61"/>
        <v>0</v>
      </c>
      <c r="H395" s="58">
        <f>IF(E395="",0,IFERROR(VLOOKUP(E395,档案费管理台账!$D$4:$H$1000,5,0),0))</f>
        <v>0</v>
      </c>
      <c r="I395" s="57"/>
      <c r="J395" s="57"/>
      <c r="K395" s="57"/>
      <c r="L395" s="57"/>
      <c r="M395" s="58" t="str">
        <f t="shared" si="62"/>
        <v/>
      </c>
      <c r="N395" s="102"/>
    </row>
    <row r="396" spans="1:14">
      <c r="A396" s="97" t="str">
        <f t="shared" si="59"/>
        <v/>
      </c>
      <c r="B396" s="98" t="str">
        <f t="shared" si="60"/>
        <v/>
      </c>
      <c r="C396" s="99"/>
      <c r="D396" s="100"/>
      <c r="E396" s="100"/>
      <c r="F396" s="57"/>
      <c r="G396" s="58">
        <f t="shared" si="61"/>
        <v>0</v>
      </c>
      <c r="H396" s="58">
        <f>IF(E396="",0,IFERROR(VLOOKUP(E396,档案费管理台账!$D$4:$H$1000,5,0),0))</f>
        <v>0</v>
      </c>
      <c r="I396" s="57"/>
      <c r="J396" s="57"/>
      <c r="K396" s="57"/>
      <c r="L396" s="57"/>
      <c r="M396" s="58" t="str">
        <f t="shared" si="62"/>
        <v/>
      </c>
      <c r="N396" s="102"/>
    </row>
    <row r="397" spans="1:14">
      <c r="A397" s="97" t="str">
        <f t="shared" si="59"/>
        <v/>
      </c>
      <c r="B397" s="98" t="str">
        <f t="shared" si="60"/>
        <v/>
      </c>
      <c r="C397" s="99"/>
      <c r="D397" s="100"/>
      <c r="E397" s="100"/>
      <c r="F397" s="57"/>
      <c r="G397" s="58">
        <f t="shared" si="61"/>
        <v>0</v>
      </c>
      <c r="H397" s="58">
        <f>IF(E397="",0,IFERROR(VLOOKUP(E397,档案费管理台账!$D$4:$H$1000,5,0),0))</f>
        <v>0</v>
      </c>
      <c r="I397" s="57"/>
      <c r="J397" s="57"/>
      <c r="K397" s="57"/>
      <c r="L397" s="57"/>
      <c r="M397" s="58" t="str">
        <f t="shared" si="62"/>
        <v/>
      </c>
      <c r="N397" s="102"/>
    </row>
    <row r="398" spans="1:14">
      <c r="A398" s="97" t="str">
        <f t="shared" si="59"/>
        <v/>
      </c>
      <c r="B398" s="98" t="str">
        <f t="shared" si="60"/>
        <v/>
      </c>
      <c r="C398" s="99"/>
      <c r="D398" s="100"/>
      <c r="E398" s="100"/>
      <c r="F398" s="57"/>
      <c r="G398" s="58">
        <f t="shared" si="61"/>
        <v>0</v>
      </c>
      <c r="H398" s="58">
        <f>IF(E398="",0,IFERROR(VLOOKUP(E398,档案费管理台账!$D$4:$H$1000,5,0),0))</f>
        <v>0</v>
      </c>
      <c r="I398" s="57"/>
      <c r="J398" s="57"/>
      <c r="K398" s="57"/>
      <c r="L398" s="57"/>
      <c r="M398" s="58" t="str">
        <f t="shared" si="62"/>
        <v/>
      </c>
      <c r="N398" s="102"/>
    </row>
    <row r="399" spans="1:14">
      <c r="A399" s="97" t="str">
        <f t="shared" si="59"/>
        <v/>
      </c>
      <c r="B399" s="98" t="str">
        <f t="shared" si="60"/>
        <v/>
      </c>
      <c r="C399" s="99"/>
      <c r="D399" s="100"/>
      <c r="E399" s="100"/>
      <c r="F399" s="57"/>
      <c r="G399" s="58">
        <f t="shared" si="61"/>
        <v>0</v>
      </c>
      <c r="H399" s="58">
        <f>IF(E399="",0,IFERROR(VLOOKUP(E399,档案费管理台账!$D$4:$H$1000,5,0),0))</f>
        <v>0</v>
      </c>
      <c r="I399" s="57"/>
      <c r="J399" s="57"/>
      <c r="K399" s="57"/>
      <c r="L399" s="57"/>
      <c r="M399" s="58" t="str">
        <f t="shared" si="62"/>
        <v/>
      </c>
      <c r="N399" s="102"/>
    </row>
    <row r="400" spans="1:14">
      <c r="A400" s="97" t="str">
        <f t="shared" si="59"/>
        <v/>
      </c>
      <c r="B400" s="98" t="str">
        <f t="shared" si="60"/>
        <v/>
      </c>
      <c r="C400" s="99"/>
      <c r="D400" s="100"/>
      <c r="E400" s="100"/>
      <c r="F400" s="57"/>
      <c r="G400" s="58">
        <f t="shared" si="61"/>
        <v>0</v>
      </c>
      <c r="H400" s="58">
        <f>IF(E400="",0,IFERROR(VLOOKUP(E400,档案费管理台账!$D$4:$H$1000,5,0),0))</f>
        <v>0</v>
      </c>
      <c r="I400" s="57"/>
      <c r="J400" s="57"/>
      <c r="K400" s="57"/>
      <c r="L400" s="57"/>
      <c r="M400" s="58" t="str">
        <f t="shared" si="62"/>
        <v/>
      </c>
      <c r="N400" s="102"/>
    </row>
    <row r="401" spans="1:14">
      <c r="A401" s="97" t="str">
        <f t="shared" si="59"/>
        <v/>
      </c>
      <c r="B401" s="98" t="str">
        <f t="shared" si="60"/>
        <v/>
      </c>
      <c r="C401" s="99"/>
      <c r="D401" s="100"/>
      <c r="E401" s="100"/>
      <c r="F401" s="57"/>
      <c r="G401" s="58">
        <f t="shared" si="61"/>
        <v>0</v>
      </c>
      <c r="H401" s="58">
        <f>IF(E401="",0,IFERROR(VLOOKUP(E401,档案费管理台账!$D$4:$H$1000,5,0),0))</f>
        <v>0</v>
      </c>
      <c r="I401" s="57"/>
      <c r="J401" s="57"/>
      <c r="K401" s="57"/>
      <c r="L401" s="57"/>
      <c r="M401" s="58" t="str">
        <f t="shared" si="62"/>
        <v/>
      </c>
      <c r="N401" s="102"/>
    </row>
    <row r="402" spans="1:14">
      <c r="A402" s="97" t="str">
        <f t="shared" si="59"/>
        <v/>
      </c>
      <c r="B402" s="98" t="str">
        <f t="shared" si="60"/>
        <v/>
      </c>
      <c r="C402" s="99"/>
      <c r="D402" s="100"/>
      <c r="E402" s="100"/>
      <c r="F402" s="57"/>
      <c r="G402" s="58">
        <f t="shared" si="61"/>
        <v>0</v>
      </c>
      <c r="H402" s="58">
        <f>IF(E402="",0,IFERROR(VLOOKUP(E402,档案费管理台账!$D$4:$H$1000,5,0),0))</f>
        <v>0</v>
      </c>
      <c r="I402" s="57"/>
      <c r="J402" s="57"/>
      <c r="K402" s="57"/>
      <c r="L402" s="57"/>
      <c r="M402" s="58" t="str">
        <f t="shared" si="62"/>
        <v/>
      </c>
      <c r="N402" s="102"/>
    </row>
    <row r="403" spans="1:14">
      <c r="A403" s="97" t="str">
        <f t="shared" si="59"/>
        <v/>
      </c>
      <c r="B403" s="98" t="str">
        <f t="shared" si="60"/>
        <v/>
      </c>
      <c r="C403" s="99"/>
      <c r="D403" s="100"/>
      <c r="E403" s="100"/>
      <c r="F403" s="57"/>
      <c r="G403" s="58">
        <f t="shared" si="61"/>
        <v>0</v>
      </c>
      <c r="H403" s="58">
        <f>IF(E403="",0,IFERROR(VLOOKUP(E403,档案费管理台账!$D$4:$H$1000,5,0),0))</f>
        <v>0</v>
      </c>
      <c r="I403" s="57"/>
      <c r="J403" s="57"/>
      <c r="K403" s="57"/>
      <c r="L403" s="57"/>
      <c r="M403" s="58" t="str">
        <f t="shared" si="62"/>
        <v/>
      </c>
      <c r="N403" s="102"/>
    </row>
    <row r="404" spans="1:14">
      <c r="A404" s="97" t="str">
        <f t="shared" si="59"/>
        <v/>
      </c>
      <c r="B404" s="98" t="str">
        <f t="shared" si="60"/>
        <v/>
      </c>
      <c r="C404" s="99"/>
      <c r="D404" s="100"/>
      <c r="E404" s="100"/>
      <c r="F404" s="57"/>
      <c r="G404" s="58">
        <f t="shared" si="61"/>
        <v>0</v>
      </c>
      <c r="H404" s="58">
        <f>IF(E404="",0,IFERROR(VLOOKUP(E404,档案费管理台账!$D$4:$H$1000,5,0),0))</f>
        <v>0</v>
      </c>
      <c r="I404" s="57"/>
      <c r="J404" s="57"/>
      <c r="K404" s="57"/>
      <c r="L404" s="57"/>
      <c r="M404" s="58" t="str">
        <f t="shared" si="62"/>
        <v/>
      </c>
      <c r="N404" s="102"/>
    </row>
    <row r="405" spans="1:14">
      <c r="A405" s="97" t="str">
        <f t="shared" si="59"/>
        <v/>
      </c>
      <c r="B405" s="98" t="str">
        <f t="shared" si="60"/>
        <v/>
      </c>
      <c r="C405" s="99"/>
      <c r="D405" s="100"/>
      <c r="E405" s="100"/>
      <c r="F405" s="57"/>
      <c r="G405" s="58">
        <f t="shared" si="61"/>
        <v>0</v>
      </c>
      <c r="H405" s="58">
        <f>IF(E405="",0,IFERROR(VLOOKUP(E405,档案费管理台账!$D$4:$H$1000,5,0),0))</f>
        <v>0</v>
      </c>
      <c r="I405" s="57"/>
      <c r="J405" s="57"/>
      <c r="K405" s="57"/>
      <c r="L405" s="57"/>
      <c r="M405" s="58" t="str">
        <f t="shared" si="62"/>
        <v/>
      </c>
      <c r="N405" s="102"/>
    </row>
    <row r="406" spans="1:14">
      <c r="A406" s="97" t="str">
        <f t="shared" si="59"/>
        <v/>
      </c>
      <c r="B406" s="98" t="str">
        <f t="shared" si="60"/>
        <v/>
      </c>
      <c r="C406" s="99"/>
      <c r="D406" s="100"/>
      <c r="E406" s="100"/>
      <c r="F406" s="57"/>
      <c r="G406" s="58">
        <f t="shared" si="61"/>
        <v>0</v>
      </c>
      <c r="H406" s="58">
        <f>IF(E406="",0,IFERROR(VLOOKUP(E406,档案费管理台账!$D$4:$H$1000,5,0),0))</f>
        <v>0</v>
      </c>
      <c r="I406" s="57"/>
      <c r="J406" s="57"/>
      <c r="K406" s="57"/>
      <c r="L406" s="57"/>
      <c r="M406" s="58" t="str">
        <f t="shared" si="62"/>
        <v/>
      </c>
      <c r="N406" s="102"/>
    </row>
    <row r="407" spans="1:14">
      <c r="A407" s="97" t="str">
        <f t="shared" si="59"/>
        <v/>
      </c>
      <c r="B407" s="98" t="str">
        <f t="shared" si="60"/>
        <v/>
      </c>
      <c r="C407" s="99"/>
      <c r="D407" s="100"/>
      <c r="E407" s="100"/>
      <c r="F407" s="57"/>
      <c r="G407" s="58">
        <f t="shared" si="61"/>
        <v>0</v>
      </c>
      <c r="H407" s="58">
        <f>IF(E407="",0,IFERROR(VLOOKUP(E407,档案费管理台账!$D$4:$H$1000,5,0),0))</f>
        <v>0</v>
      </c>
      <c r="I407" s="57"/>
      <c r="J407" s="57"/>
      <c r="K407" s="57"/>
      <c r="L407" s="57"/>
      <c r="M407" s="58" t="str">
        <f t="shared" si="62"/>
        <v/>
      </c>
      <c r="N407" s="102"/>
    </row>
    <row r="408" spans="1:14">
      <c r="A408" s="97" t="str">
        <f t="shared" si="59"/>
        <v/>
      </c>
      <c r="B408" s="98" t="str">
        <f t="shared" si="60"/>
        <v/>
      </c>
      <c r="C408" s="99"/>
      <c r="D408" s="100"/>
      <c r="E408" s="100"/>
      <c r="F408" s="57"/>
      <c r="G408" s="58">
        <f t="shared" si="61"/>
        <v>0</v>
      </c>
      <c r="H408" s="58">
        <f>IF(E408="",0,IFERROR(VLOOKUP(E408,档案费管理台账!$D$4:$H$1000,5,0),0))</f>
        <v>0</v>
      </c>
      <c r="I408" s="57"/>
      <c r="J408" s="57"/>
      <c r="K408" s="57"/>
      <c r="L408" s="57"/>
      <c r="M408" s="58" t="str">
        <f t="shared" si="62"/>
        <v/>
      </c>
      <c r="N408" s="102"/>
    </row>
    <row r="409" spans="1:14">
      <c r="A409" s="97" t="str">
        <f t="shared" si="59"/>
        <v/>
      </c>
      <c r="B409" s="98" t="str">
        <f t="shared" si="60"/>
        <v/>
      </c>
      <c r="C409" s="99"/>
      <c r="D409" s="100"/>
      <c r="E409" s="100"/>
      <c r="F409" s="57"/>
      <c r="G409" s="58">
        <f t="shared" si="61"/>
        <v>0</v>
      </c>
      <c r="H409" s="58">
        <f>IF(E409="",0,IFERROR(VLOOKUP(E409,档案费管理台账!$D$4:$H$1000,5,0),0))</f>
        <v>0</v>
      </c>
      <c r="I409" s="57"/>
      <c r="J409" s="57"/>
      <c r="K409" s="57"/>
      <c r="L409" s="57"/>
      <c r="M409" s="58" t="str">
        <f t="shared" si="62"/>
        <v/>
      </c>
      <c r="N409" s="102"/>
    </row>
    <row r="410" spans="1:14">
      <c r="A410" s="97" t="str">
        <f t="shared" si="59"/>
        <v/>
      </c>
      <c r="B410" s="98" t="str">
        <f t="shared" si="60"/>
        <v/>
      </c>
      <c r="C410" s="99"/>
      <c r="D410" s="100"/>
      <c r="E410" s="100"/>
      <c r="F410" s="57"/>
      <c r="G410" s="58">
        <f t="shared" si="61"/>
        <v>0</v>
      </c>
      <c r="H410" s="58">
        <f>IF(E410="",0,IFERROR(VLOOKUP(E410,档案费管理台账!$D$4:$H$1000,5,0),0))</f>
        <v>0</v>
      </c>
      <c r="I410" s="57"/>
      <c r="J410" s="57"/>
      <c r="K410" s="57"/>
      <c r="L410" s="57"/>
      <c r="M410" s="58" t="str">
        <f t="shared" si="62"/>
        <v/>
      </c>
      <c r="N410" s="102"/>
    </row>
    <row r="411" spans="1:14">
      <c r="A411" s="97" t="str">
        <f t="shared" si="59"/>
        <v/>
      </c>
      <c r="B411" s="98" t="str">
        <f t="shared" si="60"/>
        <v/>
      </c>
      <c r="C411" s="99"/>
      <c r="D411" s="100"/>
      <c r="E411" s="100"/>
      <c r="F411" s="57"/>
      <c r="G411" s="58">
        <f t="shared" si="61"/>
        <v>0</v>
      </c>
      <c r="H411" s="58">
        <f>IF(E411="",0,IFERROR(VLOOKUP(E411,档案费管理台账!$D$4:$H$1000,5,0),0))</f>
        <v>0</v>
      </c>
      <c r="I411" s="57"/>
      <c r="J411" s="57"/>
      <c r="K411" s="57"/>
      <c r="L411" s="57"/>
      <c r="M411" s="58" t="str">
        <f t="shared" si="62"/>
        <v/>
      </c>
      <c r="N411" s="102"/>
    </row>
    <row r="412" spans="1:14">
      <c r="A412" s="97" t="str">
        <f t="shared" si="59"/>
        <v/>
      </c>
      <c r="B412" s="98" t="str">
        <f t="shared" si="60"/>
        <v/>
      </c>
      <c r="C412" s="99"/>
      <c r="D412" s="100"/>
      <c r="E412" s="100"/>
      <c r="F412" s="57"/>
      <c r="G412" s="58">
        <f t="shared" si="61"/>
        <v>0</v>
      </c>
      <c r="H412" s="58">
        <f>IF(E412="",0,IFERROR(VLOOKUP(E412,档案费管理台账!$D$4:$H$1000,5,0),0))</f>
        <v>0</v>
      </c>
      <c r="I412" s="57"/>
      <c r="J412" s="57"/>
      <c r="K412" s="57"/>
      <c r="L412" s="57"/>
      <c r="M412" s="58" t="str">
        <f t="shared" si="62"/>
        <v/>
      </c>
      <c r="N412" s="102"/>
    </row>
    <row r="413" spans="1:14">
      <c r="A413" s="97" t="str">
        <f t="shared" si="59"/>
        <v/>
      </c>
      <c r="B413" s="98" t="str">
        <f t="shared" si="60"/>
        <v/>
      </c>
      <c r="C413" s="99"/>
      <c r="D413" s="100"/>
      <c r="E413" s="100"/>
      <c r="F413" s="57"/>
      <c r="G413" s="58">
        <f t="shared" si="61"/>
        <v>0</v>
      </c>
      <c r="H413" s="58">
        <f>IF(E413="",0,IFERROR(VLOOKUP(E413,档案费管理台账!$D$4:$H$1000,5,0),0))</f>
        <v>0</v>
      </c>
      <c r="I413" s="57"/>
      <c r="J413" s="57"/>
      <c r="K413" s="57"/>
      <c r="L413" s="57"/>
      <c r="M413" s="58" t="str">
        <f t="shared" si="62"/>
        <v/>
      </c>
      <c r="N413" s="102"/>
    </row>
    <row r="414" spans="1:14">
      <c r="A414" s="97" t="str">
        <f t="shared" si="59"/>
        <v/>
      </c>
      <c r="B414" s="98" t="str">
        <f t="shared" si="60"/>
        <v/>
      </c>
      <c r="C414" s="99"/>
      <c r="D414" s="100"/>
      <c r="E414" s="100"/>
      <c r="F414" s="57"/>
      <c r="G414" s="58">
        <f t="shared" si="61"/>
        <v>0</v>
      </c>
      <c r="H414" s="58">
        <f>IF(E414="",0,IFERROR(VLOOKUP(E414,档案费管理台账!$D$4:$H$1000,5,0),0))</f>
        <v>0</v>
      </c>
      <c r="I414" s="57"/>
      <c r="J414" s="57"/>
      <c r="K414" s="57"/>
      <c r="L414" s="57"/>
      <c r="M414" s="58" t="str">
        <f t="shared" si="62"/>
        <v/>
      </c>
      <c r="N414" s="102"/>
    </row>
    <row r="415" spans="1:14">
      <c r="A415" s="97" t="str">
        <f t="shared" si="59"/>
        <v/>
      </c>
      <c r="B415" s="98" t="str">
        <f t="shared" si="60"/>
        <v/>
      </c>
      <c r="C415" s="99"/>
      <c r="D415" s="100"/>
      <c r="E415" s="100"/>
      <c r="F415" s="57"/>
      <c r="G415" s="58">
        <f t="shared" si="61"/>
        <v>0</v>
      </c>
      <c r="H415" s="58">
        <f>IF(E415="",0,IFERROR(VLOOKUP(E415,档案费管理台账!$D$4:$H$1000,5,0),0))</f>
        <v>0</v>
      </c>
      <c r="I415" s="57"/>
      <c r="J415" s="57"/>
      <c r="K415" s="57"/>
      <c r="L415" s="57"/>
      <c r="M415" s="58" t="str">
        <f t="shared" si="62"/>
        <v/>
      </c>
      <c r="N415" s="102"/>
    </row>
    <row r="416" spans="1:14">
      <c r="A416" s="97" t="str">
        <f t="shared" si="59"/>
        <v/>
      </c>
      <c r="B416" s="98" t="str">
        <f t="shared" si="60"/>
        <v/>
      </c>
      <c r="C416" s="99"/>
      <c r="D416" s="100"/>
      <c r="E416" s="100"/>
      <c r="F416" s="57"/>
      <c r="G416" s="58">
        <f t="shared" si="61"/>
        <v>0</v>
      </c>
      <c r="H416" s="58">
        <f>IF(E416="",0,IFERROR(VLOOKUP(E416,档案费管理台账!$D$4:$H$1000,5,0),0))</f>
        <v>0</v>
      </c>
      <c r="I416" s="57"/>
      <c r="J416" s="57"/>
      <c r="K416" s="57"/>
      <c r="L416" s="57"/>
      <c r="M416" s="58" t="str">
        <f t="shared" si="62"/>
        <v/>
      </c>
      <c r="N416" s="102"/>
    </row>
    <row r="417" spans="1:14">
      <c r="A417" s="97" t="str">
        <f t="shared" si="59"/>
        <v/>
      </c>
      <c r="B417" s="98" t="str">
        <f t="shared" si="60"/>
        <v/>
      </c>
      <c r="C417" s="99"/>
      <c r="D417" s="100"/>
      <c r="E417" s="100"/>
      <c r="F417" s="57"/>
      <c r="G417" s="58">
        <f t="shared" si="61"/>
        <v>0</v>
      </c>
      <c r="H417" s="58">
        <f>IF(E417="",0,IFERROR(VLOOKUP(E417,档案费管理台账!$D$4:$H$1000,5,0),0))</f>
        <v>0</v>
      </c>
      <c r="I417" s="57"/>
      <c r="J417" s="57"/>
      <c r="K417" s="57"/>
      <c r="L417" s="57"/>
      <c r="M417" s="58" t="str">
        <f t="shared" si="62"/>
        <v/>
      </c>
      <c r="N417" s="102"/>
    </row>
    <row r="418" spans="1:14">
      <c r="A418" s="97" t="str">
        <f t="shared" si="59"/>
        <v/>
      </c>
      <c r="B418" s="98" t="str">
        <f t="shared" si="60"/>
        <v/>
      </c>
      <c r="C418" s="99"/>
      <c r="D418" s="100"/>
      <c r="E418" s="100"/>
      <c r="F418" s="57"/>
      <c r="G418" s="58">
        <f t="shared" si="61"/>
        <v>0</v>
      </c>
      <c r="H418" s="58">
        <f>IF(E418="",0,IFERROR(VLOOKUP(E418,档案费管理台账!$D$4:$H$1000,5,0),0))</f>
        <v>0</v>
      </c>
      <c r="I418" s="57"/>
      <c r="J418" s="57"/>
      <c r="K418" s="57"/>
      <c r="L418" s="57"/>
      <c r="M418" s="58" t="str">
        <f t="shared" si="62"/>
        <v/>
      </c>
      <c r="N418" s="102"/>
    </row>
    <row r="419" spans="1:14">
      <c r="A419" s="97" t="str">
        <f t="shared" si="59"/>
        <v/>
      </c>
      <c r="B419" s="98" t="str">
        <f t="shared" si="60"/>
        <v/>
      </c>
      <c r="C419" s="99"/>
      <c r="D419" s="100"/>
      <c r="E419" s="100"/>
      <c r="F419" s="57"/>
      <c r="G419" s="58">
        <f t="shared" si="61"/>
        <v>0</v>
      </c>
      <c r="H419" s="58">
        <f>IF(E419="",0,IFERROR(VLOOKUP(E419,档案费管理台账!$D$4:$H$1000,5,0),0))</f>
        <v>0</v>
      </c>
      <c r="I419" s="57"/>
      <c r="J419" s="57"/>
      <c r="K419" s="57"/>
      <c r="L419" s="57"/>
      <c r="M419" s="58" t="str">
        <f t="shared" si="62"/>
        <v/>
      </c>
      <c r="N419" s="102"/>
    </row>
    <row r="420" spans="1:14">
      <c r="A420" s="97" t="str">
        <f t="shared" si="59"/>
        <v/>
      </c>
      <c r="B420" s="98" t="str">
        <f t="shared" si="60"/>
        <v/>
      </c>
      <c r="C420" s="99"/>
      <c r="D420" s="100"/>
      <c r="E420" s="100"/>
      <c r="F420" s="57"/>
      <c r="G420" s="58">
        <f t="shared" si="61"/>
        <v>0</v>
      </c>
      <c r="H420" s="58">
        <f>IF(E420="",0,IFERROR(VLOOKUP(E420,档案费管理台账!$D$4:$H$1000,5,0),0))</f>
        <v>0</v>
      </c>
      <c r="I420" s="57"/>
      <c r="J420" s="57"/>
      <c r="K420" s="57"/>
      <c r="L420" s="57"/>
      <c r="M420" s="58" t="str">
        <f t="shared" si="62"/>
        <v/>
      </c>
      <c r="N420" s="102"/>
    </row>
    <row r="421" spans="1:14">
      <c r="A421" s="97" t="str">
        <f t="shared" si="59"/>
        <v/>
      </c>
      <c r="B421" s="98" t="str">
        <f t="shared" si="60"/>
        <v/>
      </c>
      <c r="C421" s="99"/>
      <c r="D421" s="100"/>
      <c r="E421" s="100"/>
      <c r="F421" s="57"/>
      <c r="G421" s="58">
        <f t="shared" si="61"/>
        <v>0</v>
      </c>
      <c r="H421" s="58">
        <f>IF(E421="",0,IFERROR(VLOOKUP(E421,档案费管理台账!$D$4:$H$1000,5,0),0))</f>
        <v>0</v>
      </c>
      <c r="I421" s="57"/>
      <c r="J421" s="57"/>
      <c r="K421" s="57"/>
      <c r="L421" s="57"/>
      <c r="M421" s="58" t="str">
        <f t="shared" si="62"/>
        <v/>
      </c>
      <c r="N421" s="102"/>
    </row>
    <row r="422" spans="1:14">
      <c r="A422" s="97" t="str">
        <f t="shared" si="59"/>
        <v/>
      </c>
      <c r="B422" s="98" t="str">
        <f t="shared" si="60"/>
        <v/>
      </c>
      <c r="C422" s="99"/>
      <c r="D422" s="100"/>
      <c r="E422" s="100"/>
      <c r="F422" s="57"/>
      <c r="G422" s="58">
        <f t="shared" si="61"/>
        <v>0</v>
      </c>
      <c r="H422" s="58">
        <f>IF(E422="",0,IFERROR(VLOOKUP(E422,档案费管理台账!$D$4:$H$1000,5,0),0))</f>
        <v>0</v>
      </c>
      <c r="I422" s="57"/>
      <c r="J422" s="57"/>
      <c r="K422" s="57"/>
      <c r="L422" s="57"/>
      <c r="M422" s="58" t="str">
        <f t="shared" si="62"/>
        <v/>
      </c>
      <c r="N422" s="102"/>
    </row>
    <row r="423" spans="1:14">
      <c r="A423" s="97" t="str">
        <f t="shared" si="59"/>
        <v/>
      </c>
      <c r="B423" s="98" t="str">
        <f t="shared" si="60"/>
        <v/>
      </c>
      <c r="C423" s="99"/>
      <c r="D423" s="100"/>
      <c r="E423" s="100"/>
      <c r="F423" s="57"/>
      <c r="G423" s="58">
        <f t="shared" si="61"/>
        <v>0</v>
      </c>
      <c r="H423" s="58">
        <f>IF(E423="",0,IFERROR(VLOOKUP(E423,档案费管理台账!$D$4:$H$1000,5,0),0))</f>
        <v>0</v>
      </c>
      <c r="I423" s="57"/>
      <c r="J423" s="57"/>
      <c r="K423" s="57"/>
      <c r="L423" s="57"/>
      <c r="M423" s="58" t="str">
        <f t="shared" si="62"/>
        <v/>
      </c>
      <c r="N423" s="102"/>
    </row>
    <row r="424" spans="1:14">
      <c r="A424" s="97" t="str">
        <f t="shared" si="59"/>
        <v/>
      </c>
      <c r="B424" s="98" t="str">
        <f t="shared" si="60"/>
        <v/>
      </c>
      <c r="C424" s="99"/>
      <c r="D424" s="100"/>
      <c r="E424" s="100"/>
      <c r="F424" s="57"/>
      <c r="G424" s="58">
        <f t="shared" si="61"/>
        <v>0</v>
      </c>
      <c r="H424" s="58">
        <f>IF(E424="",0,IFERROR(VLOOKUP(E424,档案费管理台账!$D$4:$H$1000,5,0),0))</f>
        <v>0</v>
      </c>
      <c r="I424" s="57"/>
      <c r="J424" s="57"/>
      <c r="K424" s="57"/>
      <c r="L424" s="57"/>
      <c r="M424" s="58" t="str">
        <f t="shared" si="62"/>
        <v/>
      </c>
      <c r="N424" s="102"/>
    </row>
    <row r="425" spans="1:14">
      <c r="A425" s="97" t="str">
        <f t="shared" si="59"/>
        <v/>
      </c>
      <c r="B425" s="98" t="str">
        <f t="shared" si="60"/>
        <v/>
      </c>
      <c r="C425" s="99"/>
      <c r="D425" s="100"/>
      <c r="E425" s="100"/>
      <c r="F425" s="57"/>
      <c r="G425" s="58">
        <f t="shared" si="61"/>
        <v>0</v>
      </c>
      <c r="H425" s="58">
        <f>IF(E425="",0,IFERROR(VLOOKUP(E425,档案费管理台账!$D$4:$H$1000,5,0),0))</f>
        <v>0</v>
      </c>
      <c r="I425" s="57"/>
      <c r="J425" s="57"/>
      <c r="K425" s="57"/>
      <c r="L425" s="57"/>
      <c r="M425" s="58" t="str">
        <f t="shared" si="62"/>
        <v/>
      </c>
      <c r="N425" s="102"/>
    </row>
    <row r="426" spans="1:14">
      <c r="A426" s="97" t="str">
        <f t="shared" si="59"/>
        <v/>
      </c>
      <c r="B426" s="98" t="str">
        <f t="shared" si="60"/>
        <v/>
      </c>
      <c r="C426" s="99"/>
      <c r="D426" s="100"/>
      <c r="E426" s="100"/>
      <c r="F426" s="57"/>
      <c r="G426" s="58">
        <f t="shared" si="61"/>
        <v>0</v>
      </c>
      <c r="H426" s="58">
        <f>IF(E426="",0,IFERROR(VLOOKUP(E426,档案费管理台账!$D$4:$H$1000,5,0),0))</f>
        <v>0</v>
      </c>
      <c r="I426" s="57"/>
      <c r="J426" s="57"/>
      <c r="K426" s="57"/>
      <c r="L426" s="57"/>
      <c r="M426" s="58" t="str">
        <f t="shared" si="62"/>
        <v/>
      </c>
      <c r="N426" s="102"/>
    </row>
    <row r="427" spans="1:14">
      <c r="A427" s="97" t="str">
        <f t="shared" ref="A427:A490" si="63">IF(D427="","",ROW()-42)</f>
        <v/>
      </c>
      <c r="B427" s="98" t="str">
        <f t="shared" si="60"/>
        <v/>
      </c>
      <c r="C427" s="99"/>
      <c r="D427" s="100"/>
      <c r="E427" s="100"/>
      <c r="F427" s="57"/>
      <c r="G427" s="58">
        <f t="shared" si="61"/>
        <v>0</v>
      </c>
      <c r="H427" s="58">
        <f>IF(E427="",0,IFERROR(VLOOKUP(E427,档案费管理台账!$D$4:$H$1000,5,0),0))</f>
        <v>0</v>
      </c>
      <c r="I427" s="57"/>
      <c r="J427" s="57"/>
      <c r="K427" s="57"/>
      <c r="L427" s="57"/>
      <c r="M427" s="58" t="str">
        <f t="shared" si="62"/>
        <v/>
      </c>
      <c r="N427" s="102"/>
    </row>
    <row r="428" spans="1:14">
      <c r="A428" s="97" t="str">
        <f t="shared" si="63"/>
        <v/>
      </c>
      <c r="B428" s="98" t="str">
        <f t="shared" ref="B428:B491" si="64">IF(C428="","",MONTH(C428)&amp;"月")</f>
        <v/>
      </c>
      <c r="C428" s="99"/>
      <c r="D428" s="100"/>
      <c r="E428" s="100"/>
      <c r="F428" s="57"/>
      <c r="G428" s="58">
        <f t="shared" ref="G428:G491" si="65">IF(F428="",0,F428*$K$41)</f>
        <v>0</v>
      </c>
      <c r="H428" s="58">
        <f>IF(E428="",0,IFERROR(VLOOKUP(E428,档案费管理台账!$D$4:$H$1000,5,0),0))</f>
        <v>0</v>
      </c>
      <c r="I428" s="57"/>
      <c r="J428" s="57"/>
      <c r="K428" s="57"/>
      <c r="L428" s="57"/>
      <c r="M428" s="58" t="str">
        <f t="shared" ref="M428:M491" si="66">IF(C428="","",ROUND(M427+G428-I428-J428-K428-L428-H428,2))</f>
        <v/>
      </c>
      <c r="N428" s="102"/>
    </row>
    <row r="429" spans="1:14">
      <c r="A429" s="97" t="str">
        <f t="shared" si="63"/>
        <v/>
      </c>
      <c r="B429" s="98" t="str">
        <f t="shared" si="64"/>
        <v/>
      </c>
      <c r="C429" s="99"/>
      <c r="D429" s="100"/>
      <c r="E429" s="100"/>
      <c r="F429" s="57"/>
      <c r="G429" s="58">
        <f t="shared" si="65"/>
        <v>0</v>
      </c>
      <c r="H429" s="58">
        <f>IF(E429="",0,IFERROR(VLOOKUP(E429,档案费管理台账!$D$4:$H$1000,5,0),0))</f>
        <v>0</v>
      </c>
      <c r="I429" s="57"/>
      <c r="J429" s="57"/>
      <c r="K429" s="57"/>
      <c r="L429" s="57"/>
      <c r="M429" s="58" t="str">
        <f t="shared" si="66"/>
        <v/>
      </c>
      <c r="N429" s="102"/>
    </row>
    <row r="430" spans="1:14">
      <c r="A430" s="97" t="str">
        <f t="shared" si="63"/>
        <v/>
      </c>
      <c r="B430" s="98" t="str">
        <f t="shared" si="64"/>
        <v/>
      </c>
      <c r="C430" s="99"/>
      <c r="D430" s="100"/>
      <c r="E430" s="100"/>
      <c r="F430" s="57"/>
      <c r="G430" s="58">
        <f t="shared" si="65"/>
        <v>0</v>
      </c>
      <c r="H430" s="58">
        <f>IF(E430="",0,IFERROR(VLOOKUP(E430,档案费管理台账!$D$4:$H$1000,5,0),0))</f>
        <v>0</v>
      </c>
      <c r="I430" s="57"/>
      <c r="J430" s="57"/>
      <c r="K430" s="57"/>
      <c r="L430" s="57"/>
      <c r="M430" s="58" t="str">
        <f t="shared" si="66"/>
        <v/>
      </c>
      <c r="N430" s="102"/>
    </row>
    <row r="431" spans="1:14">
      <c r="A431" s="97" t="str">
        <f t="shared" si="63"/>
        <v/>
      </c>
      <c r="B431" s="98" t="str">
        <f t="shared" si="64"/>
        <v/>
      </c>
      <c r="C431" s="99"/>
      <c r="D431" s="100"/>
      <c r="E431" s="100"/>
      <c r="F431" s="57"/>
      <c r="G431" s="58">
        <f t="shared" si="65"/>
        <v>0</v>
      </c>
      <c r="H431" s="58">
        <f>IF(E431="",0,IFERROR(VLOOKUP(E431,档案费管理台账!$D$4:$H$1000,5,0),0))</f>
        <v>0</v>
      </c>
      <c r="I431" s="57"/>
      <c r="J431" s="57"/>
      <c r="K431" s="57"/>
      <c r="L431" s="57"/>
      <c r="M431" s="58" t="str">
        <f t="shared" si="66"/>
        <v/>
      </c>
      <c r="N431" s="102"/>
    </row>
    <row r="432" spans="1:14">
      <c r="A432" s="97" t="str">
        <f t="shared" si="63"/>
        <v/>
      </c>
      <c r="B432" s="98" t="str">
        <f t="shared" si="64"/>
        <v/>
      </c>
      <c r="C432" s="99"/>
      <c r="D432" s="100"/>
      <c r="E432" s="100"/>
      <c r="F432" s="57"/>
      <c r="G432" s="58">
        <f t="shared" si="65"/>
        <v>0</v>
      </c>
      <c r="H432" s="58">
        <f>IF(E432="",0,IFERROR(VLOOKUP(E432,档案费管理台账!$D$4:$H$1000,5,0),0))</f>
        <v>0</v>
      </c>
      <c r="I432" s="57"/>
      <c r="J432" s="57"/>
      <c r="K432" s="57"/>
      <c r="L432" s="57"/>
      <c r="M432" s="58" t="str">
        <f t="shared" si="66"/>
        <v/>
      </c>
      <c r="N432" s="102"/>
    </row>
    <row r="433" spans="1:14">
      <c r="A433" s="97" t="str">
        <f t="shared" si="63"/>
        <v/>
      </c>
      <c r="B433" s="98" t="str">
        <f t="shared" si="64"/>
        <v/>
      </c>
      <c r="C433" s="99"/>
      <c r="D433" s="100"/>
      <c r="E433" s="100"/>
      <c r="F433" s="57"/>
      <c r="G433" s="58">
        <f t="shared" si="65"/>
        <v>0</v>
      </c>
      <c r="H433" s="58">
        <f>IF(E433="",0,IFERROR(VLOOKUP(E433,档案费管理台账!$D$4:$H$1000,5,0),0))</f>
        <v>0</v>
      </c>
      <c r="I433" s="57"/>
      <c r="J433" s="57"/>
      <c r="K433" s="57"/>
      <c r="L433" s="57"/>
      <c r="M433" s="58" t="str">
        <f t="shared" si="66"/>
        <v/>
      </c>
      <c r="N433" s="102"/>
    </row>
    <row r="434" spans="1:14">
      <c r="A434" s="97" t="str">
        <f t="shared" si="63"/>
        <v/>
      </c>
      <c r="B434" s="98" t="str">
        <f t="shared" si="64"/>
        <v/>
      </c>
      <c r="C434" s="99"/>
      <c r="D434" s="100"/>
      <c r="E434" s="100"/>
      <c r="F434" s="57"/>
      <c r="G434" s="58">
        <f t="shared" si="65"/>
        <v>0</v>
      </c>
      <c r="H434" s="58">
        <f>IF(E434="",0,IFERROR(VLOOKUP(E434,档案费管理台账!$D$4:$H$1000,5,0),0))</f>
        <v>0</v>
      </c>
      <c r="I434" s="57"/>
      <c r="J434" s="57"/>
      <c r="K434" s="57"/>
      <c r="L434" s="57"/>
      <c r="M434" s="58" t="str">
        <f t="shared" si="66"/>
        <v/>
      </c>
      <c r="N434" s="102"/>
    </row>
    <row r="435" spans="1:14">
      <c r="A435" s="97" t="str">
        <f t="shared" si="63"/>
        <v/>
      </c>
      <c r="B435" s="98" t="str">
        <f t="shared" si="64"/>
        <v/>
      </c>
      <c r="C435" s="99"/>
      <c r="D435" s="100"/>
      <c r="E435" s="100"/>
      <c r="F435" s="57"/>
      <c r="G435" s="58">
        <f t="shared" si="65"/>
        <v>0</v>
      </c>
      <c r="H435" s="58">
        <f>IF(E435="",0,IFERROR(VLOOKUP(E435,档案费管理台账!$D$4:$H$1000,5,0),0))</f>
        <v>0</v>
      </c>
      <c r="I435" s="57"/>
      <c r="J435" s="57"/>
      <c r="K435" s="57"/>
      <c r="L435" s="57"/>
      <c r="M435" s="58" t="str">
        <f t="shared" si="66"/>
        <v/>
      </c>
      <c r="N435" s="102"/>
    </row>
    <row r="436" spans="1:14">
      <c r="A436" s="97" t="str">
        <f t="shared" si="63"/>
        <v/>
      </c>
      <c r="B436" s="98" t="str">
        <f t="shared" si="64"/>
        <v/>
      </c>
      <c r="C436" s="99"/>
      <c r="D436" s="100"/>
      <c r="E436" s="100"/>
      <c r="F436" s="57"/>
      <c r="G436" s="58">
        <f t="shared" si="65"/>
        <v>0</v>
      </c>
      <c r="H436" s="58">
        <f>IF(E436="",0,IFERROR(VLOOKUP(E436,档案费管理台账!$D$4:$H$1000,5,0),0))</f>
        <v>0</v>
      </c>
      <c r="I436" s="57"/>
      <c r="J436" s="57"/>
      <c r="K436" s="57"/>
      <c r="L436" s="57"/>
      <c r="M436" s="58" t="str">
        <f t="shared" si="66"/>
        <v/>
      </c>
      <c r="N436" s="102"/>
    </row>
    <row r="437" spans="1:14">
      <c r="A437" s="97" t="str">
        <f t="shared" si="63"/>
        <v/>
      </c>
      <c r="B437" s="98" t="str">
        <f t="shared" si="64"/>
        <v/>
      </c>
      <c r="C437" s="99"/>
      <c r="D437" s="100"/>
      <c r="E437" s="100"/>
      <c r="F437" s="57"/>
      <c r="G437" s="58">
        <f t="shared" si="65"/>
        <v>0</v>
      </c>
      <c r="H437" s="58">
        <f>IF(E437="",0,IFERROR(VLOOKUP(E437,档案费管理台账!$D$4:$H$1000,5,0),0))</f>
        <v>0</v>
      </c>
      <c r="I437" s="57"/>
      <c r="J437" s="57"/>
      <c r="K437" s="57"/>
      <c r="L437" s="57"/>
      <c r="M437" s="58" t="str">
        <f t="shared" si="66"/>
        <v/>
      </c>
      <c r="N437" s="102"/>
    </row>
    <row r="438" spans="1:14">
      <c r="A438" s="97" t="str">
        <f t="shared" si="63"/>
        <v/>
      </c>
      <c r="B438" s="98" t="str">
        <f t="shared" si="64"/>
        <v/>
      </c>
      <c r="C438" s="99"/>
      <c r="D438" s="100"/>
      <c r="E438" s="100"/>
      <c r="F438" s="57"/>
      <c r="G438" s="58">
        <f t="shared" si="65"/>
        <v>0</v>
      </c>
      <c r="H438" s="58">
        <f>IF(E438="",0,IFERROR(VLOOKUP(E438,档案费管理台账!$D$4:$H$1000,5,0),0))</f>
        <v>0</v>
      </c>
      <c r="I438" s="57"/>
      <c r="J438" s="57"/>
      <c r="K438" s="57"/>
      <c r="L438" s="57"/>
      <c r="M438" s="58" t="str">
        <f t="shared" si="66"/>
        <v/>
      </c>
      <c r="N438" s="102"/>
    </row>
    <row r="439" spans="1:14">
      <c r="A439" s="97" t="str">
        <f t="shared" si="63"/>
        <v/>
      </c>
      <c r="B439" s="98" t="str">
        <f t="shared" si="64"/>
        <v/>
      </c>
      <c r="C439" s="99"/>
      <c r="D439" s="100"/>
      <c r="E439" s="100"/>
      <c r="F439" s="57"/>
      <c r="G439" s="58">
        <f t="shared" si="65"/>
        <v>0</v>
      </c>
      <c r="H439" s="58">
        <f>IF(E439="",0,IFERROR(VLOOKUP(E439,档案费管理台账!$D$4:$H$1000,5,0),0))</f>
        <v>0</v>
      </c>
      <c r="I439" s="57"/>
      <c r="J439" s="57"/>
      <c r="K439" s="57"/>
      <c r="L439" s="57"/>
      <c r="M439" s="58" t="str">
        <f t="shared" si="66"/>
        <v/>
      </c>
      <c r="N439" s="102"/>
    </row>
    <row r="440" spans="1:14">
      <c r="A440" s="97" t="str">
        <f t="shared" si="63"/>
        <v/>
      </c>
      <c r="B440" s="98" t="str">
        <f t="shared" si="64"/>
        <v/>
      </c>
      <c r="C440" s="99"/>
      <c r="D440" s="100"/>
      <c r="E440" s="100"/>
      <c r="F440" s="57"/>
      <c r="G440" s="58">
        <f t="shared" si="65"/>
        <v>0</v>
      </c>
      <c r="H440" s="58">
        <f>IF(E440="",0,IFERROR(VLOOKUP(E440,档案费管理台账!$D$4:$H$1000,5,0),0))</f>
        <v>0</v>
      </c>
      <c r="I440" s="57"/>
      <c r="J440" s="57"/>
      <c r="K440" s="57"/>
      <c r="L440" s="57"/>
      <c r="M440" s="58" t="str">
        <f t="shared" si="66"/>
        <v/>
      </c>
      <c r="N440" s="102"/>
    </row>
    <row r="441" spans="1:14">
      <c r="A441" s="97" t="str">
        <f t="shared" si="63"/>
        <v/>
      </c>
      <c r="B441" s="98" t="str">
        <f t="shared" si="64"/>
        <v/>
      </c>
      <c r="C441" s="99"/>
      <c r="D441" s="100"/>
      <c r="E441" s="100"/>
      <c r="F441" s="57"/>
      <c r="G441" s="58">
        <f t="shared" si="65"/>
        <v>0</v>
      </c>
      <c r="H441" s="58">
        <f>IF(E441="",0,IFERROR(VLOOKUP(E441,档案费管理台账!$D$4:$H$1000,5,0),0))</f>
        <v>0</v>
      </c>
      <c r="I441" s="57"/>
      <c r="J441" s="57"/>
      <c r="K441" s="57"/>
      <c r="L441" s="57"/>
      <c r="M441" s="58" t="str">
        <f t="shared" si="66"/>
        <v/>
      </c>
      <c r="N441" s="102"/>
    </row>
    <row r="442" spans="1:14">
      <c r="A442" s="97" t="str">
        <f t="shared" si="63"/>
        <v/>
      </c>
      <c r="B442" s="98" t="str">
        <f t="shared" si="64"/>
        <v/>
      </c>
      <c r="C442" s="99"/>
      <c r="D442" s="100"/>
      <c r="E442" s="100"/>
      <c r="F442" s="57"/>
      <c r="G442" s="58">
        <f t="shared" si="65"/>
        <v>0</v>
      </c>
      <c r="H442" s="58">
        <f>IF(E442="",0,IFERROR(VLOOKUP(E442,档案费管理台账!$D$4:$H$1000,5,0),0))</f>
        <v>0</v>
      </c>
      <c r="I442" s="57"/>
      <c r="J442" s="57"/>
      <c r="K442" s="57"/>
      <c r="L442" s="57"/>
      <c r="M442" s="58" t="str">
        <f t="shared" si="66"/>
        <v/>
      </c>
      <c r="N442" s="102"/>
    </row>
    <row r="443" spans="1:14">
      <c r="A443" s="97" t="str">
        <f t="shared" si="63"/>
        <v/>
      </c>
      <c r="B443" s="98" t="str">
        <f t="shared" si="64"/>
        <v/>
      </c>
      <c r="C443" s="99"/>
      <c r="D443" s="100"/>
      <c r="E443" s="100"/>
      <c r="F443" s="57"/>
      <c r="G443" s="58">
        <f t="shared" si="65"/>
        <v>0</v>
      </c>
      <c r="H443" s="58">
        <f>IF(E443="",0,IFERROR(VLOOKUP(E443,档案费管理台账!$D$4:$H$1000,5,0),0))</f>
        <v>0</v>
      </c>
      <c r="I443" s="57"/>
      <c r="J443" s="57"/>
      <c r="K443" s="57"/>
      <c r="L443" s="57"/>
      <c r="M443" s="58" t="str">
        <f t="shared" si="66"/>
        <v/>
      </c>
      <c r="N443" s="102"/>
    </row>
    <row r="444" spans="1:14">
      <c r="A444" s="97" t="str">
        <f t="shared" si="63"/>
        <v/>
      </c>
      <c r="B444" s="98" t="str">
        <f t="shared" si="64"/>
        <v/>
      </c>
      <c r="C444" s="99"/>
      <c r="D444" s="100"/>
      <c r="E444" s="100"/>
      <c r="F444" s="57"/>
      <c r="G444" s="58">
        <f t="shared" si="65"/>
        <v>0</v>
      </c>
      <c r="H444" s="58">
        <f>IF(E444="",0,IFERROR(VLOOKUP(E444,档案费管理台账!$D$4:$H$1000,5,0),0))</f>
        <v>0</v>
      </c>
      <c r="I444" s="57"/>
      <c r="J444" s="57"/>
      <c r="K444" s="57"/>
      <c r="L444" s="57"/>
      <c r="M444" s="58" t="str">
        <f t="shared" si="66"/>
        <v/>
      </c>
      <c r="N444" s="102"/>
    </row>
    <row r="445" spans="1:14">
      <c r="A445" s="97" t="str">
        <f t="shared" si="63"/>
        <v/>
      </c>
      <c r="B445" s="98" t="str">
        <f t="shared" si="64"/>
        <v/>
      </c>
      <c r="C445" s="99"/>
      <c r="D445" s="100"/>
      <c r="E445" s="100"/>
      <c r="F445" s="57"/>
      <c r="G445" s="58">
        <f t="shared" si="65"/>
        <v>0</v>
      </c>
      <c r="H445" s="58">
        <f>IF(E445="",0,IFERROR(VLOOKUP(E445,档案费管理台账!$D$4:$H$1000,5,0),0))</f>
        <v>0</v>
      </c>
      <c r="I445" s="57"/>
      <c r="J445" s="57"/>
      <c r="K445" s="57"/>
      <c r="L445" s="57"/>
      <c r="M445" s="58" t="str">
        <f t="shared" si="66"/>
        <v/>
      </c>
      <c r="N445" s="102"/>
    </row>
    <row r="446" spans="1:14">
      <c r="A446" s="97" t="str">
        <f t="shared" si="63"/>
        <v/>
      </c>
      <c r="B446" s="98" t="str">
        <f t="shared" si="64"/>
        <v/>
      </c>
      <c r="C446" s="99"/>
      <c r="D446" s="100"/>
      <c r="E446" s="100"/>
      <c r="F446" s="57"/>
      <c r="G446" s="58">
        <f t="shared" si="65"/>
        <v>0</v>
      </c>
      <c r="H446" s="58">
        <f>IF(E446="",0,IFERROR(VLOOKUP(E446,档案费管理台账!$D$4:$H$1000,5,0),0))</f>
        <v>0</v>
      </c>
      <c r="I446" s="57"/>
      <c r="J446" s="57"/>
      <c r="K446" s="57"/>
      <c r="L446" s="57"/>
      <c r="M446" s="58" t="str">
        <f t="shared" si="66"/>
        <v/>
      </c>
      <c r="N446" s="102"/>
    </row>
    <row r="447" spans="1:14">
      <c r="A447" s="97" t="str">
        <f t="shared" si="63"/>
        <v/>
      </c>
      <c r="B447" s="98" t="str">
        <f t="shared" si="64"/>
        <v/>
      </c>
      <c r="C447" s="99"/>
      <c r="D447" s="100"/>
      <c r="E447" s="100"/>
      <c r="F447" s="57"/>
      <c r="G447" s="58">
        <f t="shared" si="65"/>
        <v>0</v>
      </c>
      <c r="H447" s="58">
        <f>IF(E447="",0,IFERROR(VLOOKUP(E447,档案费管理台账!$D$4:$H$1000,5,0),0))</f>
        <v>0</v>
      </c>
      <c r="I447" s="57"/>
      <c r="J447" s="57"/>
      <c r="K447" s="57"/>
      <c r="L447" s="57"/>
      <c r="M447" s="58" t="str">
        <f t="shared" si="66"/>
        <v/>
      </c>
      <c r="N447" s="102"/>
    </row>
    <row r="448" spans="1:14">
      <c r="A448" s="97" t="str">
        <f t="shared" si="63"/>
        <v/>
      </c>
      <c r="B448" s="98" t="str">
        <f t="shared" si="64"/>
        <v/>
      </c>
      <c r="C448" s="99"/>
      <c r="D448" s="100"/>
      <c r="E448" s="100"/>
      <c r="F448" s="57"/>
      <c r="G448" s="58">
        <f t="shared" si="65"/>
        <v>0</v>
      </c>
      <c r="H448" s="58">
        <f>IF(E448="",0,IFERROR(VLOOKUP(E448,档案费管理台账!$D$4:$H$1000,5,0),0))</f>
        <v>0</v>
      </c>
      <c r="I448" s="57"/>
      <c r="J448" s="57"/>
      <c r="K448" s="57"/>
      <c r="L448" s="57"/>
      <c r="M448" s="58" t="str">
        <f t="shared" si="66"/>
        <v/>
      </c>
      <c r="N448" s="102"/>
    </row>
    <row r="449" spans="1:14">
      <c r="A449" s="97" t="str">
        <f t="shared" si="63"/>
        <v/>
      </c>
      <c r="B449" s="98" t="str">
        <f t="shared" si="64"/>
        <v/>
      </c>
      <c r="C449" s="99"/>
      <c r="D449" s="100"/>
      <c r="E449" s="100"/>
      <c r="F449" s="57"/>
      <c r="G449" s="58">
        <f t="shared" si="65"/>
        <v>0</v>
      </c>
      <c r="H449" s="58">
        <f>IF(E449="",0,IFERROR(VLOOKUP(E449,档案费管理台账!$D$4:$H$1000,5,0),0))</f>
        <v>0</v>
      </c>
      <c r="I449" s="57"/>
      <c r="J449" s="57"/>
      <c r="K449" s="57"/>
      <c r="L449" s="57"/>
      <c r="M449" s="58" t="str">
        <f t="shared" si="66"/>
        <v/>
      </c>
      <c r="N449" s="102"/>
    </row>
    <row r="450" spans="1:14">
      <c r="A450" s="97" t="str">
        <f t="shared" si="63"/>
        <v/>
      </c>
      <c r="B450" s="98" t="str">
        <f t="shared" si="64"/>
        <v/>
      </c>
      <c r="C450" s="99"/>
      <c r="D450" s="100"/>
      <c r="E450" s="100"/>
      <c r="F450" s="57"/>
      <c r="G450" s="58">
        <f t="shared" si="65"/>
        <v>0</v>
      </c>
      <c r="H450" s="58">
        <f>IF(E450="",0,IFERROR(VLOOKUP(E450,档案费管理台账!$D$4:$H$1000,5,0),0))</f>
        <v>0</v>
      </c>
      <c r="I450" s="57"/>
      <c r="J450" s="57"/>
      <c r="K450" s="57"/>
      <c r="L450" s="57"/>
      <c r="M450" s="58" t="str">
        <f t="shared" si="66"/>
        <v/>
      </c>
      <c r="N450" s="102"/>
    </row>
    <row r="451" spans="1:14">
      <c r="A451" s="97" t="str">
        <f t="shared" si="63"/>
        <v/>
      </c>
      <c r="B451" s="98" t="str">
        <f t="shared" si="64"/>
        <v/>
      </c>
      <c r="C451" s="99"/>
      <c r="D451" s="100"/>
      <c r="E451" s="100"/>
      <c r="F451" s="57"/>
      <c r="G451" s="58">
        <f t="shared" si="65"/>
        <v>0</v>
      </c>
      <c r="H451" s="58">
        <f>IF(E451="",0,IFERROR(VLOOKUP(E451,档案费管理台账!$D$4:$H$1000,5,0),0))</f>
        <v>0</v>
      </c>
      <c r="I451" s="57"/>
      <c r="J451" s="57"/>
      <c r="K451" s="57"/>
      <c r="L451" s="57"/>
      <c r="M451" s="58" t="str">
        <f t="shared" si="66"/>
        <v/>
      </c>
      <c r="N451" s="102"/>
    </row>
    <row r="452" spans="1:14">
      <c r="A452" s="97" t="str">
        <f t="shared" si="63"/>
        <v/>
      </c>
      <c r="B452" s="98" t="str">
        <f t="shared" si="64"/>
        <v/>
      </c>
      <c r="C452" s="99"/>
      <c r="D452" s="100"/>
      <c r="E452" s="100"/>
      <c r="F452" s="57"/>
      <c r="G452" s="58">
        <f t="shared" si="65"/>
        <v>0</v>
      </c>
      <c r="H452" s="58">
        <f>IF(E452="",0,IFERROR(VLOOKUP(E452,档案费管理台账!$D$4:$H$1000,5,0),0))</f>
        <v>0</v>
      </c>
      <c r="I452" s="57"/>
      <c r="J452" s="57"/>
      <c r="K452" s="57"/>
      <c r="L452" s="57"/>
      <c r="M452" s="58" t="str">
        <f t="shared" si="66"/>
        <v/>
      </c>
      <c r="N452" s="102"/>
    </row>
    <row r="453" spans="1:14">
      <c r="A453" s="97" t="str">
        <f t="shared" si="63"/>
        <v/>
      </c>
      <c r="B453" s="98" t="str">
        <f t="shared" si="64"/>
        <v/>
      </c>
      <c r="C453" s="99"/>
      <c r="D453" s="100"/>
      <c r="E453" s="100"/>
      <c r="F453" s="57"/>
      <c r="G453" s="58">
        <f t="shared" si="65"/>
        <v>0</v>
      </c>
      <c r="H453" s="58">
        <f>IF(E453="",0,IFERROR(VLOOKUP(E453,档案费管理台账!$D$4:$H$1000,5,0),0))</f>
        <v>0</v>
      </c>
      <c r="I453" s="57"/>
      <c r="J453" s="57"/>
      <c r="K453" s="57"/>
      <c r="L453" s="57"/>
      <c r="M453" s="58" t="str">
        <f t="shared" si="66"/>
        <v/>
      </c>
      <c r="N453" s="102"/>
    </row>
    <row r="454" spans="1:14">
      <c r="A454" s="97" t="str">
        <f t="shared" si="63"/>
        <v/>
      </c>
      <c r="B454" s="98" t="str">
        <f t="shared" si="64"/>
        <v/>
      </c>
      <c r="C454" s="99"/>
      <c r="D454" s="100"/>
      <c r="E454" s="100"/>
      <c r="F454" s="57"/>
      <c r="G454" s="58">
        <f t="shared" si="65"/>
        <v>0</v>
      </c>
      <c r="H454" s="58">
        <f>IF(E454="",0,IFERROR(VLOOKUP(E454,档案费管理台账!$D$4:$H$1000,5,0),0))</f>
        <v>0</v>
      </c>
      <c r="I454" s="57"/>
      <c r="J454" s="57"/>
      <c r="K454" s="57"/>
      <c r="L454" s="57"/>
      <c r="M454" s="58" t="str">
        <f t="shared" si="66"/>
        <v/>
      </c>
      <c r="N454" s="102"/>
    </row>
    <row r="455" spans="1:14">
      <c r="A455" s="97" t="str">
        <f t="shared" si="63"/>
        <v/>
      </c>
      <c r="B455" s="98" t="str">
        <f t="shared" si="64"/>
        <v/>
      </c>
      <c r="C455" s="99"/>
      <c r="D455" s="100"/>
      <c r="E455" s="100"/>
      <c r="F455" s="57"/>
      <c r="G455" s="58">
        <f t="shared" si="65"/>
        <v>0</v>
      </c>
      <c r="H455" s="58">
        <f>IF(E455="",0,IFERROR(VLOOKUP(E455,档案费管理台账!$D$4:$H$1000,5,0),0))</f>
        <v>0</v>
      </c>
      <c r="I455" s="57"/>
      <c r="J455" s="57"/>
      <c r="K455" s="57"/>
      <c r="L455" s="57"/>
      <c r="M455" s="58" t="str">
        <f t="shared" si="66"/>
        <v/>
      </c>
      <c r="N455" s="102"/>
    </row>
    <row r="456" spans="1:14">
      <c r="A456" s="97" t="str">
        <f t="shared" si="63"/>
        <v/>
      </c>
      <c r="B456" s="98" t="str">
        <f t="shared" si="64"/>
        <v/>
      </c>
      <c r="C456" s="99"/>
      <c r="D456" s="100"/>
      <c r="E456" s="100"/>
      <c r="F456" s="57"/>
      <c r="G456" s="58">
        <f t="shared" si="65"/>
        <v>0</v>
      </c>
      <c r="H456" s="58">
        <f>IF(E456="",0,IFERROR(VLOOKUP(E456,档案费管理台账!$D$4:$H$1000,5,0),0))</f>
        <v>0</v>
      </c>
      <c r="I456" s="57"/>
      <c r="J456" s="57"/>
      <c r="K456" s="57"/>
      <c r="L456" s="57"/>
      <c r="M456" s="58" t="str">
        <f t="shared" si="66"/>
        <v/>
      </c>
      <c r="N456" s="102"/>
    </row>
    <row r="457" spans="1:14">
      <c r="A457" s="97" t="str">
        <f t="shared" si="63"/>
        <v/>
      </c>
      <c r="B457" s="98" t="str">
        <f t="shared" si="64"/>
        <v/>
      </c>
      <c r="C457" s="99"/>
      <c r="D457" s="100"/>
      <c r="E457" s="100"/>
      <c r="F457" s="57"/>
      <c r="G457" s="58">
        <f t="shared" si="65"/>
        <v>0</v>
      </c>
      <c r="H457" s="58">
        <f>IF(E457="",0,IFERROR(VLOOKUP(E457,档案费管理台账!$D$4:$H$1000,5,0),0))</f>
        <v>0</v>
      </c>
      <c r="I457" s="57"/>
      <c r="J457" s="57"/>
      <c r="K457" s="57"/>
      <c r="L457" s="57"/>
      <c r="M457" s="58" t="str">
        <f t="shared" si="66"/>
        <v/>
      </c>
      <c r="N457" s="102"/>
    </row>
    <row r="458" spans="1:14">
      <c r="A458" s="97" t="str">
        <f t="shared" si="63"/>
        <v/>
      </c>
      <c r="B458" s="98" t="str">
        <f t="shared" si="64"/>
        <v/>
      </c>
      <c r="C458" s="99"/>
      <c r="D458" s="100"/>
      <c r="E458" s="100"/>
      <c r="F458" s="57"/>
      <c r="G458" s="58">
        <f t="shared" si="65"/>
        <v>0</v>
      </c>
      <c r="H458" s="58">
        <f>IF(E458="",0,IFERROR(VLOOKUP(E458,档案费管理台账!$D$4:$H$1000,5,0),0))</f>
        <v>0</v>
      </c>
      <c r="I458" s="57"/>
      <c r="J458" s="57"/>
      <c r="K458" s="57"/>
      <c r="L458" s="57"/>
      <c r="M458" s="58" t="str">
        <f t="shared" si="66"/>
        <v/>
      </c>
      <c r="N458" s="102"/>
    </row>
    <row r="459" spans="1:14">
      <c r="A459" s="97" t="str">
        <f t="shared" si="63"/>
        <v/>
      </c>
      <c r="B459" s="98" t="str">
        <f t="shared" si="64"/>
        <v/>
      </c>
      <c r="C459" s="99"/>
      <c r="D459" s="100"/>
      <c r="E459" s="100"/>
      <c r="F459" s="57"/>
      <c r="G459" s="58">
        <f t="shared" si="65"/>
        <v>0</v>
      </c>
      <c r="H459" s="58">
        <f>IF(E459="",0,IFERROR(VLOOKUP(E459,档案费管理台账!$D$4:$H$1000,5,0),0))</f>
        <v>0</v>
      </c>
      <c r="I459" s="57"/>
      <c r="J459" s="57"/>
      <c r="K459" s="57"/>
      <c r="L459" s="57"/>
      <c r="M459" s="58" t="str">
        <f t="shared" si="66"/>
        <v/>
      </c>
      <c r="N459" s="102"/>
    </row>
    <row r="460" spans="1:14">
      <c r="A460" s="97" t="str">
        <f t="shared" si="63"/>
        <v/>
      </c>
      <c r="B460" s="98" t="str">
        <f t="shared" si="64"/>
        <v/>
      </c>
      <c r="C460" s="99"/>
      <c r="D460" s="100"/>
      <c r="E460" s="100"/>
      <c r="F460" s="57"/>
      <c r="G460" s="58">
        <f t="shared" si="65"/>
        <v>0</v>
      </c>
      <c r="H460" s="58">
        <f>IF(E460="",0,IFERROR(VLOOKUP(E460,档案费管理台账!$D$4:$H$1000,5,0),0))</f>
        <v>0</v>
      </c>
      <c r="I460" s="57"/>
      <c r="J460" s="57"/>
      <c r="K460" s="57"/>
      <c r="L460" s="57"/>
      <c r="M460" s="58" t="str">
        <f t="shared" si="66"/>
        <v/>
      </c>
      <c r="N460" s="102"/>
    </row>
    <row r="461" spans="1:14">
      <c r="A461" s="97" t="str">
        <f t="shared" si="63"/>
        <v/>
      </c>
      <c r="B461" s="98" t="str">
        <f t="shared" si="64"/>
        <v/>
      </c>
      <c r="C461" s="99"/>
      <c r="D461" s="100"/>
      <c r="E461" s="100"/>
      <c r="F461" s="57"/>
      <c r="G461" s="58">
        <f t="shared" si="65"/>
        <v>0</v>
      </c>
      <c r="H461" s="58">
        <f>IF(E461="",0,IFERROR(VLOOKUP(E461,档案费管理台账!$D$4:$H$1000,5,0),0))</f>
        <v>0</v>
      </c>
      <c r="I461" s="57"/>
      <c r="J461" s="57"/>
      <c r="K461" s="57"/>
      <c r="L461" s="57"/>
      <c r="M461" s="58" t="str">
        <f t="shared" si="66"/>
        <v/>
      </c>
      <c r="N461" s="102"/>
    </row>
    <row r="462" spans="1:14">
      <c r="A462" s="97" t="str">
        <f t="shared" si="63"/>
        <v/>
      </c>
      <c r="B462" s="98" t="str">
        <f t="shared" si="64"/>
        <v/>
      </c>
      <c r="C462" s="99"/>
      <c r="D462" s="100"/>
      <c r="E462" s="100"/>
      <c r="F462" s="57"/>
      <c r="G462" s="58">
        <f t="shared" si="65"/>
        <v>0</v>
      </c>
      <c r="H462" s="58">
        <f>IF(E462="",0,IFERROR(VLOOKUP(E462,档案费管理台账!$D$4:$H$1000,5,0),0))</f>
        <v>0</v>
      </c>
      <c r="I462" s="57"/>
      <c r="J462" s="57"/>
      <c r="K462" s="57"/>
      <c r="L462" s="57"/>
      <c r="M462" s="58" t="str">
        <f t="shared" si="66"/>
        <v/>
      </c>
      <c r="N462" s="102"/>
    </row>
    <row r="463" spans="1:14">
      <c r="A463" s="97" t="str">
        <f t="shared" si="63"/>
        <v/>
      </c>
      <c r="B463" s="98" t="str">
        <f t="shared" si="64"/>
        <v/>
      </c>
      <c r="C463" s="99"/>
      <c r="D463" s="100"/>
      <c r="E463" s="100"/>
      <c r="F463" s="57"/>
      <c r="G463" s="58">
        <f t="shared" si="65"/>
        <v>0</v>
      </c>
      <c r="H463" s="58">
        <f>IF(E463="",0,IFERROR(VLOOKUP(E463,档案费管理台账!$D$4:$H$1000,5,0),0))</f>
        <v>0</v>
      </c>
      <c r="I463" s="57"/>
      <c r="J463" s="57"/>
      <c r="K463" s="57"/>
      <c r="L463" s="57"/>
      <c r="M463" s="58" t="str">
        <f t="shared" si="66"/>
        <v/>
      </c>
      <c r="N463" s="102"/>
    </row>
    <row r="464" spans="1:14">
      <c r="A464" s="97" t="str">
        <f t="shared" si="63"/>
        <v/>
      </c>
      <c r="B464" s="98" t="str">
        <f t="shared" si="64"/>
        <v/>
      </c>
      <c r="C464" s="99"/>
      <c r="D464" s="100"/>
      <c r="E464" s="100"/>
      <c r="F464" s="57"/>
      <c r="G464" s="58">
        <f t="shared" si="65"/>
        <v>0</v>
      </c>
      <c r="H464" s="58">
        <f>IF(E464="",0,IFERROR(VLOOKUP(E464,档案费管理台账!$D$4:$H$1000,5,0),0))</f>
        <v>0</v>
      </c>
      <c r="I464" s="57"/>
      <c r="J464" s="57"/>
      <c r="K464" s="57"/>
      <c r="L464" s="57"/>
      <c r="M464" s="58" t="str">
        <f t="shared" si="66"/>
        <v/>
      </c>
      <c r="N464" s="102"/>
    </row>
    <row r="465" spans="1:14">
      <c r="A465" s="97" t="str">
        <f t="shared" si="63"/>
        <v/>
      </c>
      <c r="B465" s="98" t="str">
        <f t="shared" si="64"/>
        <v/>
      </c>
      <c r="C465" s="99"/>
      <c r="D465" s="100"/>
      <c r="E465" s="100"/>
      <c r="F465" s="57"/>
      <c r="G465" s="58">
        <f t="shared" si="65"/>
        <v>0</v>
      </c>
      <c r="H465" s="58">
        <f>IF(E465="",0,IFERROR(VLOOKUP(E465,档案费管理台账!$D$4:$H$1000,5,0),0))</f>
        <v>0</v>
      </c>
      <c r="I465" s="57"/>
      <c r="J465" s="57"/>
      <c r="K465" s="57"/>
      <c r="L465" s="57"/>
      <c r="M465" s="58" t="str">
        <f t="shared" si="66"/>
        <v/>
      </c>
      <c r="N465" s="102"/>
    </row>
    <row r="466" spans="1:14">
      <c r="A466" s="97" t="str">
        <f t="shared" si="63"/>
        <v/>
      </c>
      <c r="B466" s="98" t="str">
        <f t="shared" si="64"/>
        <v/>
      </c>
      <c r="C466" s="99"/>
      <c r="D466" s="100"/>
      <c r="E466" s="100"/>
      <c r="F466" s="57"/>
      <c r="G466" s="58">
        <f t="shared" si="65"/>
        <v>0</v>
      </c>
      <c r="H466" s="58">
        <f>IF(E466="",0,IFERROR(VLOOKUP(E466,档案费管理台账!$D$4:$H$1000,5,0),0))</f>
        <v>0</v>
      </c>
      <c r="I466" s="57"/>
      <c r="J466" s="57"/>
      <c r="K466" s="57"/>
      <c r="L466" s="57"/>
      <c r="M466" s="58" t="str">
        <f t="shared" si="66"/>
        <v/>
      </c>
      <c r="N466" s="102"/>
    </row>
    <row r="467" spans="1:14">
      <c r="A467" s="97" t="str">
        <f t="shared" si="63"/>
        <v/>
      </c>
      <c r="B467" s="98" t="str">
        <f t="shared" si="64"/>
        <v/>
      </c>
      <c r="C467" s="99"/>
      <c r="D467" s="100"/>
      <c r="E467" s="100"/>
      <c r="F467" s="57"/>
      <c r="G467" s="58">
        <f t="shared" si="65"/>
        <v>0</v>
      </c>
      <c r="H467" s="58">
        <f>IF(E467="",0,IFERROR(VLOOKUP(E467,档案费管理台账!$D$4:$H$1000,5,0),0))</f>
        <v>0</v>
      </c>
      <c r="I467" s="57"/>
      <c r="J467" s="57"/>
      <c r="K467" s="57"/>
      <c r="L467" s="57"/>
      <c r="M467" s="58" t="str">
        <f t="shared" si="66"/>
        <v/>
      </c>
      <c r="N467" s="102"/>
    </row>
    <row r="468" spans="1:14">
      <c r="A468" s="97" t="str">
        <f t="shared" si="63"/>
        <v/>
      </c>
      <c r="B468" s="98" t="str">
        <f t="shared" si="64"/>
        <v/>
      </c>
      <c r="C468" s="99"/>
      <c r="D468" s="100"/>
      <c r="E468" s="100"/>
      <c r="F468" s="57"/>
      <c r="G468" s="58">
        <f t="shared" si="65"/>
        <v>0</v>
      </c>
      <c r="H468" s="58">
        <f>IF(E468="",0,IFERROR(VLOOKUP(E468,档案费管理台账!$D$4:$H$1000,5,0),0))</f>
        <v>0</v>
      </c>
      <c r="I468" s="57"/>
      <c r="J468" s="57"/>
      <c r="K468" s="57"/>
      <c r="L468" s="57"/>
      <c r="M468" s="58" t="str">
        <f t="shared" si="66"/>
        <v/>
      </c>
      <c r="N468" s="102"/>
    </row>
    <row r="469" spans="1:14">
      <c r="A469" s="97" t="str">
        <f t="shared" si="63"/>
        <v/>
      </c>
      <c r="B469" s="98" t="str">
        <f t="shared" si="64"/>
        <v/>
      </c>
      <c r="C469" s="99"/>
      <c r="D469" s="100"/>
      <c r="E469" s="100"/>
      <c r="F469" s="57"/>
      <c r="G469" s="58">
        <f t="shared" si="65"/>
        <v>0</v>
      </c>
      <c r="H469" s="58">
        <f>IF(E469="",0,IFERROR(VLOOKUP(E469,档案费管理台账!$D$4:$H$1000,5,0),0))</f>
        <v>0</v>
      </c>
      <c r="I469" s="57"/>
      <c r="J469" s="57"/>
      <c r="K469" s="57"/>
      <c r="L469" s="57"/>
      <c r="M469" s="58" t="str">
        <f t="shared" si="66"/>
        <v/>
      </c>
      <c r="N469" s="102"/>
    </row>
    <row r="470" spans="1:14">
      <c r="A470" s="97" t="str">
        <f t="shared" si="63"/>
        <v/>
      </c>
      <c r="B470" s="98" t="str">
        <f t="shared" si="64"/>
        <v/>
      </c>
      <c r="C470" s="99"/>
      <c r="D470" s="100"/>
      <c r="E470" s="100"/>
      <c r="F470" s="57"/>
      <c r="G470" s="58">
        <f t="shared" si="65"/>
        <v>0</v>
      </c>
      <c r="H470" s="58">
        <f>IF(E470="",0,IFERROR(VLOOKUP(E470,档案费管理台账!$D$4:$H$1000,5,0),0))</f>
        <v>0</v>
      </c>
      <c r="I470" s="57"/>
      <c r="J470" s="57"/>
      <c r="K470" s="57"/>
      <c r="L470" s="57"/>
      <c r="M470" s="58" t="str">
        <f t="shared" si="66"/>
        <v/>
      </c>
      <c r="N470" s="102"/>
    </row>
    <row r="471" spans="1:14">
      <c r="A471" s="97" t="str">
        <f t="shared" si="63"/>
        <v/>
      </c>
      <c r="B471" s="98" t="str">
        <f t="shared" si="64"/>
        <v/>
      </c>
      <c r="C471" s="99"/>
      <c r="D471" s="100"/>
      <c r="E471" s="100"/>
      <c r="F471" s="57"/>
      <c r="G471" s="58">
        <f t="shared" si="65"/>
        <v>0</v>
      </c>
      <c r="H471" s="58">
        <f>IF(E471="",0,IFERROR(VLOOKUP(E471,档案费管理台账!$D$4:$H$1000,5,0),0))</f>
        <v>0</v>
      </c>
      <c r="I471" s="57"/>
      <c r="J471" s="57"/>
      <c r="K471" s="57"/>
      <c r="L471" s="57"/>
      <c r="M471" s="58" t="str">
        <f t="shared" si="66"/>
        <v/>
      </c>
      <c r="N471" s="102"/>
    </row>
    <row r="472" spans="1:14">
      <c r="A472" s="97" t="str">
        <f t="shared" si="63"/>
        <v/>
      </c>
      <c r="B472" s="98" t="str">
        <f t="shared" si="64"/>
        <v/>
      </c>
      <c r="C472" s="99"/>
      <c r="D472" s="100"/>
      <c r="E472" s="100"/>
      <c r="F472" s="57"/>
      <c r="G472" s="58">
        <f t="shared" si="65"/>
        <v>0</v>
      </c>
      <c r="H472" s="58">
        <f>IF(E472="",0,IFERROR(VLOOKUP(E472,档案费管理台账!$D$4:$H$1000,5,0),0))</f>
        <v>0</v>
      </c>
      <c r="I472" s="57"/>
      <c r="J472" s="57"/>
      <c r="K472" s="57"/>
      <c r="L472" s="57"/>
      <c r="M472" s="58" t="str">
        <f t="shared" si="66"/>
        <v/>
      </c>
      <c r="N472" s="102"/>
    </row>
    <row r="473" spans="1:14">
      <c r="A473" s="97" t="str">
        <f t="shared" si="63"/>
        <v/>
      </c>
      <c r="B473" s="98" t="str">
        <f t="shared" si="64"/>
        <v/>
      </c>
      <c r="C473" s="99"/>
      <c r="D473" s="100"/>
      <c r="E473" s="100"/>
      <c r="F473" s="57"/>
      <c r="G473" s="58">
        <f t="shared" si="65"/>
        <v>0</v>
      </c>
      <c r="H473" s="58">
        <f>IF(E473="",0,IFERROR(VLOOKUP(E473,档案费管理台账!$D$4:$H$1000,5,0),0))</f>
        <v>0</v>
      </c>
      <c r="I473" s="57"/>
      <c r="J473" s="57"/>
      <c r="K473" s="57"/>
      <c r="L473" s="57"/>
      <c r="M473" s="58" t="str">
        <f t="shared" si="66"/>
        <v/>
      </c>
      <c r="N473" s="102"/>
    </row>
    <row r="474" spans="1:14">
      <c r="A474" s="97" t="str">
        <f t="shared" si="63"/>
        <v/>
      </c>
      <c r="B474" s="98" t="str">
        <f t="shared" si="64"/>
        <v/>
      </c>
      <c r="C474" s="99"/>
      <c r="D474" s="100"/>
      <c r="E474" s="100"/>
      <c r="F474" s="57"/>
      <c r="G474" s="58">
        <f t="shared" si="65"/>
        <v>0</v>
      </c>
      <c r="H474" s="58">
        <f>IF(E474="",0,IFERROR(VLOOKUP(E474,档案费管理台账!$D$4:$H$1000,5,0),0))</f>
        <v>0</v>
      </c>
      <c r="I474" s="57"/>
      <c r="J474" s="57"/>
      <c r="K474" s="57"/>
      <c r="L474" s="57"/>
      <c r="M474" s="58" t="str">
        <f t="shared" si="66"/>
        <v/>
      </c>
      <c r="N474" s="102"/>
    </row>
    <row r="475" spans="1:14">
      <c r="A475" s="97" t="str">
        <f t="shared" si="63"/>
        <v/>
      </c>
      <c r="B475" s="98" t="str">
        <f t="shared" si="64"/>
        <v/>
      </c>
      <c r="C475" s="99"/>
      <c r="D475" s="100"/>
      <c r="E475" s="100"/>
      <c r="F475" s="57"/>
      <c r="G475" s="58">
        <f t="shared" si="65"/>
        <v>0</v>
      </c>
      <c r="H475" s="58">
        <f>IF(E475="",0,IFERROR(VLOOKUP(E475,档案费管理台账!$D$4:$H$1000,5,0),0))</f>
        <v>0</v>
      </c>
      <c r="I475" s="57"/>
      <c r="J475" s="57"/>
      <c r="K475" s="57"/>
      <c r="L475" s="57"/>
      <c r="M475" s="58" t="str">
        <f t="shared" si="66"/>
        <v/>
      </c>
      <c r="N475" s="102"/>
    </row>
    <row r="476" spans="1:14">
      <c r="A476" s="97" t="str">
        <f t="shared" si="63"/>
        <v/>
      </c>
      <c r="B476" s="98" t="str">
        <f t="shared" si="64"/>
        <v/>
      </c>
      <c r="C476" s="99"/>
      <c r="D476" s="100"/>
      <c r="E476" s="100"/>
      <c r="F476" s="57"/>
      <c r="G476" s="58">
        <f t="shared" si="65"/>
        <v>0</v>
      </c>
      <c r="H476" s="58">
        <f>IF(E476="",0,IFERROR(VLOOKUP(E476,档案费管理台账!$D$4:$H$1000,5,0),0))</f>
        <v>0</v>
      </c>
      <c r="I476" s="57"/>
      <c r="J476" s="57"/>
      <c r="K476" s="57"/>
      <c r="L476" s="57"/>
      <c r="M476" s="58" t="str">
        <f t="shared" si="66"/>
        <v/>
      </c>
      <c r="N476" s="102"/>
    </row>
    <row r="477" spans="1:14">
      <c r="A477" s="97" t="str">
        <f t="shared" si="63"/>
        <v/>
      </c>
      <c r="B477" s="98" t="str">
        <f t="shared" si="64"/>
        <v/>
      </c>
      <c r="C477" s="99"/>
      <c r="D477" s="100"/>
      <c r="E477" s="100"/>
      <c r="F477" s="57"/>
      <c r="G477" s="58">
        <f t="shared" si="65"/>
        <v>0</v>
      </c>
      <c r="H477" s="58">
        <f>IF(E477="",0,IFERROR(VLOOKUP(E477,档案费管理台账!$D$4:$H$1000,5,0),0))</f>
        <v>0</v>
      </c>
      <c r="I477" s="57"/>
      <c r="J477" s="57"/>
      <c r="K477" s="57"/>
      <c r="L477" s="57"/>
      <c r="M477" s="58" t="str">
        <f t="shared" si="66"/>
        <v/>
      </c>
      <c r="N477" s="102"/>
    </row>
    <row r="478" spans="1:14">
      <c r="A478" s="97" t="str">
        <f t="shared" si="63"/>
        <v/>
      </c>
      <c r="B478" s="98" t="str">
        <f t="shared" si="64"/>
        <v/>
      </c>
      <c r="C478" s="99"/>
      <c r="D478" s="100"/>
      <c r="E478" s="100"/>
      <c r="F478" s="57"/>
      <c r="G478" s="58">
        <f t="shared" si="65"/>
        <v>0</v>
      </c>
      <c r="H478" s="58">
        <f>IF(E478="",0,IFERROR(VLOOKUP(E478,档案费管理台账!$D$4:$H$1000,5,0),0))</f>
        <v>0</v>
      </c>
      <c r="I478" s="57"/>
      <c r="J478" s="57"/>
      <c r="K478" s="57"/>
      <c r="L478" s="57"/>
      <c r="M478" s="58" t="str">
        <f t="shared" si="66"/>
        <v/>
      </c>
      <c r="N478" s="102"/>
    </row>
    <row r="479" spans="1:14">
      <c r="A479" s="97" t="str">
        <f t="shared" si="63"/>
        <v/>
      </c>
      <c r="B479" s="98" t="str">
        <f t="shared" si="64"/>
        <v/>
      </c>
      <c r="C479" s="99"/>
      <c r="D479" s="100"/>
      <c r="E479" s="100"/>
      <c r="F479" s="57"/>
      <c r="G479" s="58">
        <f t="shared" si="65"/>
        <v>0</v>
      </c>
      <c r="H479" s="58">
        <f>IF(E479="",0,IFERROR(VLOOKUP(E479,档案费管理台账!$D$4:$H$1000,5,0),0))</f>
        <v>0</v>
      </c>
      <c r="I479" s="57"/>
      <c r="J479" s="57"/>
      <c r="K479" s="57"/>
      <c r="L479" s="57"/>
      <c r="M479" s="58" t="str">
        <f t="shared" si="66"/>
        <v/>
      </c>
      <c r="N479" s="102"/>
    </row>
    <row r="480" spans="1:14">
      <c r="A480" s="97" t="str">
        <f t="shared" si="63"/>
        <v/>
      </c>
      <c r="B480" s="98" t="str">
        <f t="shared" si="64"/>
        <v/>
      </c>
      <c r="C480" s="99"/>
      <c r="D480" s="100"/>
      <c r="E480" s="100"/>
      <c r="F480" s="57"/>
      <c r="G480" s="58">
        <f t="shared" si="65"/>
        <v>0</v>
      </c>
      <c r="H480" s="58">
        <f>IF(E480="",0,IFERROR(VLOOKUP(E480,档案费管理台账!$D$4:$H$1000,5,0),0))</f>
        <v>0</v>
      </c>
      <c r="I480" s="57"/>
      <c r="J480" s="57"/>
      <c r="K480" s="57"/>
      <c r="L480" s="57"/>
      <c r="M480" s="58" t="str">
        <f t="shared" si="66"/>
        <v/>
      </c>
      <c r="N480" s="102"/>
    </row>
    <row r="481" spans="1:14">
      <c r="A481" s="97" t="str">
        <f t="shared" si="63"/>
        <v/>
      </c>
      <c r="B481" s="98" t="str">
        <f t="shared" si="64"/>
        <v/>
      </c>
      <c r="C481" s="99"/>
      <c r="D481" s="100"/>
      <c r="E481" s="100"/>
      <c r="F481" s="57"/>
      <c r="G481" s="58">
        <f t="shared" si="65"/>
        <v>0</v>
      </c>
      <c r="H481" s="58">
        <f>IF(E481="",0,IFERROR(VLOOKUP(E481,档案费管理台账!$D$4:$H$1000,5,0),0))</f>
        <v>0</v>
      </c>
      <c r="I481" s="57"/>
      <c r="J481" s="57"/>
      <c r="K481" s="57"/>
      <c r="L481" s="57"/>
      <c r="M481" s="58" t="str">
        <f t="shared" si="66"/>
        <v/>
      </c>
      <c r="N481" s="102"/>
    </row>
    <row r="482" spans="1:14">
      <c r="A482" s="97" t="str">
        <f t="shared" si="63"/>
        <v/>
      </c>
      <c r="B482" s="98" t="str">
        <f t="shared" si="64"/>
        <v/>
      </c>
      <c r="C482" s="99"/>
      <c r="D482" s="100"/>
      <c r="E482" s="100"/>
      <c r="F482" s="57"/>
      <c r="G482" s="58">
        <f t="shared" si="65"/>
        <v>0</v>
      </c>
      <c r="H482" s="58">
        <f>IF(E482="",0,IFERROR(VLOOKUP(E482,档案费管理台账!$D$4:$H$1000,5,0),0))</f>
        <v>0</v>
      </c>
      <c r="I482" s="57"/>
      <c r="J482" s="57"/>
      <c r="K482" s="57"/>
      <c r="L482" s="57"/>
      <c r="M482" s="58" t="str">
        <f t="shared" si="66"/>
        <v/>
      </c>
      <c r="N482" s="102"/>
    </row>
    <row r="483" spans="1:14">
      <c r="A483" s="97" t="str">
        <f t="shared" si="63"/>
        <v/>
      </c>
      <c r="B483" s="98" t="str">
        <f t="shared" si="64"/>
        <v/>
      </c>
      <c r="C483" s="99"/>
      <c r="D483" s="100"/>
      <c r="E483" s="100"/>
      <c r="F483" s="57"/>
      <c r="G483" s="58">
        <f t="shared" si="65"/>
        <v>0</v>
      </c>
      <c r="H483" s="58">
        <f>IF(E483="",0,IFERROR(VLOOKUP(E483,档案费管理台账!$D$4:$H$1000,5,0),0))</f>
        <v>0</v>
      </c>
      <c r="I483" s="57"/>
      <c r="J483" s="57"/>
      <c r="K483" s="57"/>
      <c r="L483" s="57"/>
      <c r="M483" s="58" t="str">
        <f t="shared" si="66"/>
        <v/>
      </c>
      <c r="N483" s="102"/>
    </row>
    <row r="484" spans="1:14">
      <c r="A484" s="97" t="str">
        <f t="shared" si="63"/>
        <v/>
      </c>
      <c r="B484" s="98" t="str">
        <f t="shared" si="64"/>
        <v/>
      </c>
      <c r="C484" s="99"/>
      <c r="D484" s="100"/>
      <c r="E484" s="100"/>
      <c r="F484" s="57"/>
      <c r="G484" s="58">
        <f t="shared" si="65"/>
        <v>0</v>
      </c>
      <c r="H484" s="58">
        <f>IF(E484="",0,IFERROR(VLOOKUP(E484,档案费管理台账!$D$4:$H$1000,5,0),0))</f>
        <v>0</v>
      </c>
      <c r="I484" s="57"/>
      <c r="J484" s="57"/>
      <c r="K484" s="57"/>
      <c r="L484" s="57"/>
      <c r="M484" s="58" t="str">
        <f t="shared" si="66"/>
        <v/>
      </c>
      <c r="N484" s="102"/>
    </row>
    <row r="485" spans="1:14">
      <c r="A485" s="97" t="str">
        <f t="shared" si="63"/>
        <v/>
      </c>
      <c r="B485" s="98" t="str">
        <f t="shared" si="64"/>
        <v/>
      </c>
      <c r="C485" s="99"/>
      <c r="D485" s="100"/>
      <c r="E485" s="100"/>
      <c r="F485" s="57"/>
      <c r="G485" s="58">
        <f t="shared" si="65"/>
        <v>0</v>
      </c>
      <c r="H485" s="58">
        <f>IF(E485="",0,IFERROR(VLOOKUP(E485,档案费管理台账!$D$4:$H$1000,5,0),0))</f>
        <v>0</v>
      </c>
      <c r="I485" s="57"/>
      <c r="J485" s="57"/>
      <c r="K485" s="57"/>
      <c r="L485" s="57"/>
      <c r="M485" s="58" t="str">
        <f t="shared" si="66"/>
        <v/>
      </c>
      <c r="N485" s="102"/>
    </row>
    <row r="486" spans="1:14">
      <c r="A486" s="97" t="str">
        <f t="shared" si="63"/>
        <v/>
      </c>
      <c r="B486" s="98" t="str">
        <f t="shared" si="64"/>
        <v/>
      </c>
      <c r="C486" s="99"/>
      <c r="D486" s="100"/>
      <c r="E486" s="100"/>
      <c r="F486" s="57"/>
      <c r="G486" s="58">
        <f t="shared" si="65"/>
        <v>0</v>
      </c>
      <c r="H486" s="58">
        <f>IF(E486="",0,IFERROR(VLOOKUP(E486,档案费管理台账!$D$4:$H$1000,5,0),0))</f>
        <v>0</v>
      </c>
      <c r="I486" s="57"/>
      <c r="J486" s="57"/>
      <c r="K486" s="57"/>
      <c r="L486" s="57"/>
      <c r="M486" s="58" t="str">
        <f t="shared" si="66"/>
        <v/>
      </c>
      <c r="N486" s="102"/>
    </row>
    <row r="487" spans="1:14">
      <c r="A487" s="97" t="str">
        <f t="shared" si="63"/>
        <v/>
      </c>
      <c r="B487" s="98" t="str">
        <f t="shared" si="64"/>
        <v/>
      </c>
      <c r="C487" s="99"/>
      <c r="D487" s="100"/>
      <c r="E487" s="100"/>
      <c r="F487" s="57"/>
      <c r="G487" s="58">
        <f t="shared" si="65"/>
        <v>0</v>
      </c>
      <c r="H487" s="58">
        <f>IF(E487="",0,IFERROR(VLOOKUP(E487,档案费管理台账!$D$4:$H$1000,5,0),0))</f>
        <v>0</v>
      </c>
      <c r="I487" s="57"/>
      <c r="J487" s="57"/>
      <c r="K487" s="57"/>
      <c r="L487" s="57"/>
      <c r="M487" s="58" t="str">
        <f t="shared" si="66"/>
        <v/>
      </c>
      <c r="N487" s="102"/>
    </row>
    <row r="488" spans="1:14">
      <c r="A488" s="97" t="str">
        <f t="shared" si="63"/>
        <v/>
      </c>
      <c r="B488" s="98" t="str">
        <f t="shared" si="64"/>
        <v/>
      </c>
      <c r="C488" s="99"/>
      <c r="D488" s="100"/>
      <c r="E488" s="100"/>
      <c r="F488" s="57"/>
      <c r="G488" s="58">
        <f t="shared" si="65"/>
        <v>0</v>
      </c>
      <c r="H488" s="58">
        <f>IF(E488="",0,IFERROR(VLOOKUP(E488,档案费管理台账!$D$4:$H$1000,5,0),0))</f>
        <v>0</v>
      </c>
      <c r="I488" s="57"/>
      <c r="J488" s="57"/>
      <c r="K488" s="57"/>
      <c r="L488" s="57"/>
      <c r="M488" s="58" t="str">
        <f t="shared" si="66"/>
        <v/>
      </c>
      <c r="N488" s="102"/>
    </row>
    <row r="489" spans="1:14">
      <c r="A489" s="97" t="str">
        <f t="shared" si="63"/>
        <v/>
      </c>
      <c r="B489" s="98" t="str">
        <f t="shared" si="64"/>
        <v/>
      </c>
      <c r="C489" s="99"/>
      <c r="D489" s="100"/>
      <c r="E489" s="100"/>
      <c r="F489" s="57"/>
      <c r="G489" s="58">
        <f t="shared" si="65"/>
        <v>0</v>
      </c>
      <c r="H489" s="58">
        <f>IF(E489="",0,IFERROR(VLOOKUP(E489,档案费管理台账!$D$4:$H$1000,5,0),0))</f>
        <v>0</v>
      </c>
      <c r="I489" s="57"/>
      <c r="J489" s="57"/>
      <c r="K489" s="57"/>
      <c r="L489" s="57"/>
      <c r="M489" s="58" t="str">
        <f t="shared" si="66"/>
        <v/>
      </c>
      <c r="N489" s="102"/>
    </row>
    <row r="490" spans="1:14">
      <c r="A490" s="97" t="str">
        <f t="shared" si="63"/>
        <v/>
      </c>
      <c r="B490" s="98" t="str">
        <f t="shared" si="64"/>
        <v/>
      </c>
      <c r="C490" s="99"/>
      <c r="D490" s="100"/>
      <c r="E490" s="100"/>
      <c r="F490" s="57"/>
      <c r="G490" s="58">
        <f t="shared" si="65"/>
        <v>0</v>
      </c>
      <c r="H490" s="58">
        <f>IF(E490="",0,IFERROR(VLOOKUP(E490,档案费管理台账!$D$4:$H$1000,5,0),0))</f>
        <v>0</v>
      </c>
      <c r="I490" s="57"/>
      <c r="J490" s="57"/>
      <c r="K490" s="57"/>
      <c r="L490" s="57"/>
      <c r="M490" s="58" t="str">
        <f t="shared" si="66"/>
        <v/>
      </c>
      <c r="N490" s="102"/>
    </row>
    <row r="491" spans="1:14">
      <c r="A491" s="97" t="str">
        <f t="shared" ref="A491:A554" si="67">IF(D491="","",ROW()-42)</f>
        <v/>
      </c>
      <c r="B491" s="98" t="str">
        <f t="shared" si="64"/>
        <v/>
      </c>
      <c r="C491" s="99"/>
      <c r="D491" s="100"/>
      <c r="E491" s="100"/>
      <c r="F491" s="57"/>
      <c r="G491" s="58">
        <f t="shared" si="65"/>
        <v>0</v>
      </c>
      <c r="H491" s="58">
        <f>IF(E491="",0,IFERROR(VLOOKUP(E491,档案费管理台账!$D$4:$H$1000,5,0),0))</f>
        <v>0</v>
      </c>
      <c r="I491" s="57"/>
      <c r="J491" s="57"/>
      <c r="K491" s="57"/>
      <c r="L491" s="57"/>
      <c r="M491" s="58" t="str">
        <f t="shared" si="66"/>
        <v/>
      </c>
      <c r="N491" s="102"/>
    </row>
    <row r="492" spans="1:14">
      <c r="A492" s="97" t="str">
        <f t="shared" si="67"/>
        <v/>
      </c>
      <c r="B492" s="98" t="str">
        <f t="shared" ref="B492:B555" si="68">IF(C492="","",MONTH(C492)&amp;"月")</f>
        <v/>
      </c>
      <c r="C492" s="99"/>
      <c r="D492" s="100"/>
      <c r="E492" s="100"/>
      <c r="F492" s="57"/>
      <c r="G492" s="58">
        <f t="shared" ref="G492:G555" si="69">IF(F492="",0,F492*$K$41)</f>
        <v>0</v>
      </c>
      <c r="H492" s="58">
        <f>IF(E492="",0,IFERROR(VLOOKUP(E492,档案费管理台账!$D$4:$H$1000,5,0),0))</f>
        <v>0</v>
      </c>
      <c r="I492" s="57"/>
      <c r="J492" s="57"/>
      <c r="K492" s="57"/>
      <c r="L492" s="57"/>
      <c r="M492" s="58" t="str">
        <f t="shared" ref="M492:M555" si="70">IF(C492="","",ROUND(M491+G492-I492-J492-K492-L492-H492,2))</f>
        <v/>
      </c>
      <c r="N492" s="102"/>
    </row>
    <row r="493" spans="1:14">
      <c r="A493" s="97" t="str">
        <f t="shared" si="67"/>
        <v/>
      </c>
      <c r="B493" s="98" t="str">
        <f t="shared" si="68"/>
        <v/>
      </c>
      <c r="C493" s="99"/>
      <c r="D493" s="100"/>
      <c r="E493" s="100"/>
      <c r="F493" s="57"/>
      <c r="G493" s="58">
        <f t="shared" si="69"/>
        <v>0</v>
      </c>
      <c r="H493" s="58">
        <f>IF(E493="",0,IFERROR(VLOOKUP(E493,档案费管理台账!$D$4:$H$1000,5,0),0))</f>
        <v>0</v>
      </c>
      <c r="I493" s="57"/>
      <c r="J493" s="57"/>
      <c r="K493" s="57"/>
      <c r="L493" s="57"/>
      <c r="M493" s="58" t="str">
        <f t="shared" si="70"/>
        <v/>
      </c>
      <c r="N493" s="102"/>
    </row>
    <row r="494" spans="1:14">
      <c r="A494" s="97" t="str">
        <f t="shared" si="67"/>
        <v/>
      </c>
      <c r="B494" s="98" t="str">
        <f t="shared" si="68"/>
        <v/>
      </c>
      <c r="C494" s="99"/>
      <c r="D494" s="100"/>
      <c r="E494" s="100"/>
      <c r="F494" s="57"/>
      <c r="G494" s="58">
        <f t="shared" si="69"/>
        <v>0</v>
      </c>
      <c r="H494" s="58">
        <f>IF(E494="",0,IFERROR(VLOOKUP(E494,档案费管理台账!$D$4:$H$1000,5,0),0))</f>
        <v>0</v>
      </c>
      <c r="I494" s="57"/>
      <c r="J494" s="57"/>
      <c r="K494" s="57"/>
      <c r="L494" s="57"/>
      <c r="M494" s="58" t="str">
        <f t="shared" si="70"/>
        <v/>
      </c>
      <c r="N494" s="102"/>
    </row>
    <row r="495" spans="1:14">
      <c r="A495" s="97" t="str">
        <f t="shared" si="67"/>
        <v/>
      </c>
      <c r="B495" s="98" t="str">
        <f t="shared" si="68"/>
        <v/>
      </c>
      <c r="C495" s="99"/>
      <c r="D495" s="100"/>
      <c r="E495" s="100"/>
      <c r="F495" s="57"/>
      <c r="G495" s="58">
        <f t="shared" si="69"/>
        <v>0</v>
      </c>
      <c r="H495" s="58">
        <f>IF(E495="",0,IFERROR(VLOOKUP(E495,档案费管理台账!$D$4:$H$1000,5,0),0))</f>
        <v>0</v>
      </c>
      <c r="I495" s="57"/>
      <c r="J495" s="57"/>
      <c r="K495" s="57"/>
      <c r="L495" s="57"/>
      <c r="M495" s="58" t="str">
        <f t="shared" si="70"/>
        <v/>
      </c>
      <c r="N495" s="102"/>
    </row>
    <row r="496" spans="1:14">
      <c r="A496" s="97" t="str">
        <f t="shared" si="67"/>
        <v/>
      </c>
      <c r="B496" s="98" t="str">
        <f t="shared" si="68"/>
        <v/>
      </c>
      <c r="C496" s="99"/>
      <c r="D496" s="100"/>
      <c r="E496" s="100"/>
      <c r="F496" s="57"/>
      <c r="G496" s="58">
        <f t="shared" si="69"/>
        <v>0</v>
      </c>
      <c r="H496" s="58">
        <f>IF(E496="",0,IFERROR(VLOOKUP(E496,档案费管理台账!$D$4:$H$1000,5,0),0))</f>
        <v>0</v>
      </c>
      <c r="I496" s="57"/>
      <c r="J496" s="57"/>
      <c r="K496" s="57"/>
      <c r="L496" s="57"/>
      <c r="M496" s="58" t="str">
        <f t="shared" si="70"/>
        <v/>
      </c>
      <c r="N496" s="102"/>
    </row>
    <row r="497" spans="1:14">
      <c r="A497" s="97" t="str">
        <f t="shared" si="67"/>
        <v/>
      </c>
      <c r="B497" s="98" t="str">
        <f t="shared" si="68"/>
        <v/>
      </c>
      <c r="C497" s="99"/>
      <c r="D497" s="100"/>
      <c r="E497" s="100"/>
      <c r="F497" s="57"/>
      <c r="G497" s="58">
        <f t="shared" si="69"/>
        <v>0</v>
      </c>
      <c r="H497" s="58">
        <f>IF(E497="",0,IFERROR(VLOOKUP(E497,档案费管理台账!$D$4:$H$1000,5,0),0))</f>
        <v>0</v>
      </c>
      <c r="I497" s="57"/>
      <c r="J497" s="57"/>
      <c r="K497" s="57"/>
      <c r="L497" s="57"/>
      <c r="M497" s="58" t="str">
        <f t="shared" si="70"/>
        <v/>
      </c>
      <c r="N497" s="102"/>
    </row>
    <row r="498" spans="1:14">
      <c r="A498" s="97" t="str">
        <f t="shared" si="67"/>
        <v/>
      </c>
      <c r="B498" s="98" t="str">
        <f t="shared" si="68"/>
        <v/>
      </c>
      <c r="C498" s="99"/>
      <c r="D498" s="100"/>
      <c r="E498" s="100"/>
      <c r="F498" s="57"/>
      <c r="G498" s="58">
        <f t="shared" si="69"/>
        <v>0</v>
      </c>
      <c r="H498" s="58">
        <f>IF(E498="",0,IFERROR(VLOOKUP(E498,档案费管理台账!$D$4:$H$1000,5,0),0))</f>
        <v>0</v>
      </c>
      <c r="I498" s="57"/>
      <c r="J498" s="57"/>
      <c r="K498" s="57"/>
      <c r="L498" s="57"/>
      <c r="M498" s="58" t="str">
        <f t="shared" si="70"/>
        <v/>
      </c>
      <c r="N498" s="102"/>
    </row>
    <row r="499" spans="1:14">
      <c r="A499" s="97" t="str">
        <f t="shared" si="67"/>
        <v/>
      </c>
      <c r="B499" s="98" t="str">
        <f t="shared" si="68"/>
        <v/>
      </c>
      <c r="C499" s="99"/>
      <c r="D499" s="100"/>
      <c r="E499" s="100"/>
      <c r="F499" s="57"/>
      <c r="G499" s="58">
        <f t="shared" si="69"/>
        <v>0</v>
      </c>
      <c r="H499" s="58">
        <f>IF(E499="",0,IFERROR(VLOOKUP(E499,档案费管理台账!$D$4:$H$1000,5,0),0))</f>
        <v>0</v>
      </c>
      <c r="I499" s="57"/>
      <c r="J499" s="57"/>
      <c r="K499" s="57"/>
      <c r="L499" s="57"/>
      <c r="M499" s="58" t="str">
        <f t="shared" si="70"/>
        <v/>
      </c>
      <c r="N499" s="102"/>
    </row>
    <row r="500" spans="1:14">
      <c r="A500" s="97" t="str">
        <f t="shared" si="67"/>
        <v/>
      </c>
      <c r="B500" s="98" t="str">
        <f t="shared" si="68"/>
        <v/>
      </c>
      <c r="C500" s="99"/>
      <c r="D500" s="100"/>
      <c r="E500" s="100"/>
      <c r="F500" s="57"/>
      <c r="G500" s="58">
        <f t="shared" si="69"/>
        <v>0</v>
      </c>
      <c r="H500" s="58">
        <f>IF(E500="",0,IFERROR(VLOOKUP(E500,档案费管理台账!$D$4:$H$1000,5,0),0))</f>
        <v>0</v>
      </c>
      <c r="I500" s="57"/>
      <c r="J500" s="57"/>
      <c r="K500" s="57"/>
      <c r="L500" s="57"/>
      <c r="M500" s="58" t="str">
        <f t="shared" si="70"/>
        <v/>
      </c>
      <c r="N500" s="102"/>
    </row>
    <row r="501" spans="1:14">
      <c r="A501" s="97" t="str">
        <f t="shared" si="67"/>
        <v/>
      </c>
      <c r="B501" s="98" t="str">
        <f t="shared" si="68"/>
        <v/>
      </c>
      <c r="C501" s="99"/>
      <c r="D501" s="100"/>
      <c r="E501" s="100"/>
      <c r="F501" s="57"/>
      <c r="G501" s="58">
        <f t="shared" si="69"/>
        <v>0</v>
      </c>
      <c r="H501" s="58">
        <f>IF(E501="",0,IFERROR(VLOOKUP(E501,档案费管理台账!$D$4:$H$1000,5,0),0))</f>
        <v>0</v>
      </c>
      <c r="I501" s="57"/>
      <c r="J501" s="57"/>
      <c r="K501" s="57"/>
      <c r="L501" s="57"/>
      <c r="M501" s="58" t="str">
        <f t="shared" si="70"/>
        <v/>
      </c>
      <c r="N501" s="102"/>
    </row>
    <row r="502" spans="1:14">
      <c r="A502" s="97" t="str">
        <f t="shared" si="67"/>
        <v/>
      </c>
      <c r="B502" s="98" t="str">
        <f t="shared" si="68"/>
        <v/>
      </c>
      <c r="C502" s="99"/>
      <c r="D502" s="100"/>
      <c r="E502" s="100"/>
      <c r="F502" s="57"/>
      <c r="G502" s="58">
        <f t="shared" si="69"/>
        <v>0</v>
      </c>
      <c r="H502" s="58">
        <f>IF(E502="",0,IFERROR(VLOOKUP(E502,档案费管理台账!$D$4:$H$1000,5,0),0))</f>
        <v>0</v>
      </c>
      <c r="I502" s="57"/>
      <c r="J502" s="57"/>
      <c r="K502" s="57"/>
      <c r="L502" s="57"/>
      <c r="M502" s="58" t="str">
        <f t="shared" si="70"/>
        <v/>
      </c>
      <c r="N502" s="102"/>
    </row>
    <row r="503" spans="1:14">
      <c r="A503" s="97" t="str">
        <f t="shared" si="67"/>
        <v/>
      </c>
      <c r="B503" s="98" t="str">
        <f t="shared" si="68"/>
        <v/>
      </c>
      <c r="C503" s="99"/>
      <c r="D503" s="100"/>
      <c r="E503" s="100"/>
      <c r="F503" s="57"/>
      <c r="G503" s="58">
        <f t="shared" si="69"/>
        <v>0</v>
      </c>
      <c r="H503" s="58">
        <f>IF(E503="",0,IFERROR(VLOOKUP(E503,档案费管理台账!$D$4:$H$1000,5,0),0))</f>
        <v>0</v>
      </c>
      <c r="I503" s="57"/>
      <c r="J503" s="57"/>
      <c r="K503" s="57"/>
      <c r="L503" s="57"/>
      <c r="M503" s="58" t="str">
        <f t="shared" si="70"/>
        <v/>
      </c>
      <c r="N503" s="102"/>
    </row>
    <row r="504" spans="1:14">
      <c r="A504" s="97" t="str">
        <f t="shared" si="67"/>
        <v/>
      </c>
      <c r="B504" s="98" t="str">
        <f t="shared" si="68"/>
        <v/>
      </c>
      <c r="C504" s="99"/>
      <c r="D504" s="100"/>
      <c r="E504" s="100"/>
      <c r="F504" s="57"/>
      <c r="G504" s="58">
        <f t="shared" si="69"/>
        <v>0</v>
      </c>
      <c r="H504" s="58">
        <f>IF(E504="",0,IFERROR(VLOOKUP(E504,档案费管理台账!$D$4:$H$1000,5,0),0))</f>
        <v>0</v>
      </c>
      <c r="I504" s="57"/>
      <c r="J504" s="57"/>
      <c r="K504" s="57"/>
      <c r="L504" s="57"/>
      <c r="M504" s="58" t="str">
        <f t="shared" si="70"/>
        <v/>
      </c>
      <c r="N504" s="102"/>
    </row>
    <row r="505" spans="1:14">
      <c r="A505" s="97" t="str">
        <f t="shared" si="67"/>
        <v/>
      </c>
      <c r="B505" s="98" t="str">
        <f t="shared" si="68"/>
        <v/>
      </c>
      <c r="C505" s="99"/>
      <c r="D505" s="100"/>
      <c r="E505" s="100"/>
      <c r="F505" s="57"/>
      <c r="G505" s="58">
        <f t="shared" si="69"/>
        <v>0</v>
      </c>
      <c r="H505" s="58">
        <f>IF(E505="",0,IFERROR(VLOOKUP(E505,档案费管理台账!$D$4:$H$1000,5,0),0))</f>
        <v>0</v>
      </c>
      <c r="I505" s="57"/>
      <c r="J505" s="57"/>
      <c r="K505" s="57"/>
      <c r="L505" s="57"/>
      <c r="M505" s="58" t="str">
        <f t="shared" si="70"/>
        <v/>
      </c>
      <c r="N505" s="102"/>
    </row>
    <row r="506" spans="1:14">
      <c r="A506" s="97" t="str">
        <f t="shared" si="67"/>
        <v/>
      </c>
      <c r="B506" s="98" t="str">
        <f t="shared" si="68"/>
        <v/>
      </c>
      <c r="C506" s="99"/>
      <c r="D506" s="100"/>
      <c r="E506" s="100"/>
      <c r="F506" s="57"/>
      <c r="G506" s="58">
        <f t="shared" si="69"/>
        <v>0</v>
      </c>
      <c r="H506" s="58">
        <f>IF(E506="",0,IFERROR(VLOOKUP(E506,档案费管理台账!$D$4:$H$1000,5,0),0))</f>
        <v>0</v>
      </c>
      <c r="I506" s="57"/>
      <c r="J506" s="57"/>
      <c r="K506" s="57"/>
      <c r="L506" s="57"/>
      <c r="M506" s="58" t="str">
        <f t="shared" si="70"/>
        <v/>
      </c>
      <c r="N506" s="102"/>
    </row>
    <row r="507" spans="1:14">
      <c r="A507" s="97" t="str">
        <f t="shared" si="67"/>
        <v/>
      </c>
      <c r="B507" s="98" t="str">
        <f t="shared" si="68"/>
        <v/>
      </c>
      <c r="C507" s="99"/>
      <c r="D507" s="100"/>
      <c r="E507" s="100"/>
      <c r="F507" s="57"/>
      <c r="G507" s="58">
        <f t="shared" si="69"/>
        <v>0</v>
      </c>
      <c r="H507" s="58">
        <f>IF(E507="",0,IFERROR(VLOOKUP(E507,档案费管理台账!$D$4:$H$1000,5,0),0))</f>
        <v>0</v>
      </c>
      <c r="I507" s="57"/>
      <c r="J507" s="57"/>
      <c r="K507" s="57"/>
      <c r="L507" s="57"/>
      <c r="M507" s="58" t="str">
        <f t="shared" si="70"/>
        <v/>
      </c>
      <c r="N507" s="102"/>
    </row>
    <row r="508" spans="1:14">
      <c r="A508" s="97" t="str">
        <f t="shared" si="67"/>
        <v/>
      </c>
      <c r="B508" s="98" t="str">
        <f t="shared" si="68"/>
        <v/>
      </c>
      <c r="C508" s="99"/>
      <c r="D508" s="100"/>
      <c r="E508" s="100"/>
      <c r="F508" s="57"/>
      <c r="G508" s="58">
        <f t="shared" si="69"/>
        <v>0</v>
      </c>
      <c r="H508" s="58">
        <f>IF(E508="",0,IFERROR(VLOOKUP(E508,档案费管理台账!$D$4:$H$1000,5,0),0))</f>
        <v>0</v>
      </c>
      <c r="I508" s="57"/>
      <c r="J508" s="57"/>
      <c r="K508" s="57"/>
      <c r="L508" s="57"/>
      <c r="M508" s="58" t="str">
        <f t="shared" si="70"/>
        <v/>
      </c>
      <c r="N508" s="102"/>
    </row>
    <row r="509" spans="1:14">
      <c r="A509" s="97" t="str">
        <f t="shared" si="67"/>
        <v/>
      </c>
      <c r="B509" s="98" t="str">
        <f t="shared" si="68"/>
        <v/>
      </c>
      <c r="C509" s="99"/>
      <c r="D509" s="100"/>
      <c r="E509" s="100"/>
      <c r="F509" s="57"/>
      <c r="G509" s="58">
        <f t="shared" si="69"/>
        <v>0</v>
      </c>
      <c r="H509" s="58">
        <f>IF(E509="",0,IFERROR(VLOOKUP(E509,档案费管理台账!$D$4:$H$1000,5,0),0))</f>
        <v>0</v>
      </c>
      <c r="I509" s="57"/>
      <c r="J509" s="57"/>
      <c r="K509" s="57"/>
      <c r="L509" s="57"/>
      <c r="M509" s="58" t="str">
        <f t="shared" si="70"/>
        <v/>
      </c>
      <c r="N509" s="102"/>
    </row>
    <row r="510" spans="1:14">
      <c r="A510" s="97" t="str">
        <f t="shared" si="67"/>
        <v/>
      </c>
      <c r="B510" s="98" t="str">
        <f t="shared" si="68"/>
        <v/>
      </c>
      <c r="C510" s="99"/>
      <c r="D510" s="100"/>
      <c r="E510" s="100"/>
      <c r="F510" s="57"/>
      <c r="G510" s="58">
        <f t="shared" si="69"/>
        <v>0</v>
      </c>
      <c r="H510" s="58">
        <f>IF(E510="",0,IFERROR(VLOOKUP(E510,档案费管理台账!$D$4:$H$1000,5,0),0))</f>
        <v>0</v>
      </c>
      <c r="I510" s="57"/>
      <c r="J510" s="57"/>
      <c r="K510" s="57"/>
      <c r="L510" s="57"/>
      <c r="M510" s="58" t="str">
        <f t="shared" si="70"/>
        <v/>
      </c>
      <c r="N510" s="102"/>
    </row>
    <row r="511" spans="1:14">
      <c r="A511" s="97" t="str">
        <f t="shared" si="67"/>
        <v/>
      </c>
      <c r="B511" s="98" t="str">
        <f t="shared" si="68"/>
        <v/>
      </c>
      <c r="C511" s="99"/>
      <c r="D511" s="100"/>
      <c r="E511" s="100"/>
      <c r="F511" s="57"/>
      <c r="G511" s="58">
        <f t="shared" si="69"/>
        <v>0</v>
      </c>
      <c r="H511" s="58">
        <f>IF(E511="",0,IFERROR(VLOOKUP(E511,档案费管理台账!$D$4:$H$1000,5,0),0))</f>
        <v>0</v>
      </c>
      <c r="I511" s="57"/>
      <c r="J511" s="57"/>
      <c r="K511" s="57"/>
      <c r="L511" s="57"/>
      <c r="M511" s="58" t="str">
        <f t="shared" si="70"/>
        <v/>
      </c>
      <c r="N511" s="102"/>
    </row>
    <row r="512" spans="1:14">
      <c r="A512" s="97" t="str">
        <f t="shared" si="67"/>
        <v/>
      </c>
      <c r="B512" s="98" t="str">
        <f t="shared" si="68"/>
        <v/>
      </c>
      <c r="C512" s="99"/>
      <c r="D512" s="100"/>
      <c r="E512" s="100"/>
      <c r="F512" s="57"/>
      <c r="G512" s="58">
        <f t="shared" si="69"/>
        <v>0</v>
      </c>
      <c r="H512" s="58">
        <f>IF(E512="",0,IFERROR(VLOOKUP(E512,档案费管理台账!$D$4:$H$1000,5,0),0))</f>
        <v>0</v>
      </c>
      <c r="I512" s="57"/>
      <c r="J512" s="57"/>
      <c r="K512" s="57"/>
      <c r="L512" s="57"/>
      <c r="M512" s="58" t="str">
        <f t="shared" si="70"/>
        <v/>
      </c>
      <c r="N512" s="102"/>
    </row>
    <row r="513" spans="1:14">
      <c r="A513" s="97" t="str">
        <f t="shared" si="67"/>
        <v/>
      </c>
      <c r="B513" s="98" t="str">
        <f t="shared" si="68"/>
        <v/>
      </c>
      <c r="C513" s="99"/>
      <c r="D513" s="100"/>
      <c r="E513" s="100"/>
      <c r="F513" s="57"/>
      <c r="G513" s="58">
        <f t="shared" si="69"/>
        <v>0</v>
      </c>
      <c r="H513" s="58">
        <f>IF(E513="",0,IFERROR(VLOOKUP(E513,档案费管理台账!$D$4:$H$1000,5,0),0))</f>
        <v>0</v>
      </c>
      <c r="I513" s="57"/>
      <c r="J513" s="57"/>
      <c r="K513" s="57"/>
      <c r="L513" s="57"/>
      <c r="M513" s="58" t="str">
        <f t="shared" si="70"/>
        <v/>
      </c>
      <c r="N513" s="102"/>
    </row>
    <row r="514" spans="1:14">
      <c r="A514" s="97" t="str">
        <f t="shared" si="67"/>
        <v/>
      </c>
      <c r="B514" s="98" t="str">
        <f t="shared" si="68"/>
        <v/>
      </c>
      <c r="C514" s="99"/>
      <c r="D514" s="100"/>
      <c r="E514" s="100"/>
      <c r="F514" s="57"/>
      <c r="G514" s="58">
        <f t="shared" si="69"/>
        <v>0</v>
      </c>
      <c r="H514" s="58">
        <f>IF(E514="",0,IFERROR(VLOOKUP(E514,档案费管理台账!$D$4:$H$1000,5,0),0))</f>
        <v>0</v>
      </c>
      <c r="I514" s="57"/>
      <c r="J514" s="57"/>
      <c r="K514" s="57"/>
      <c r="L514" s="57"/>
      <c r="M514" s="58" t="str">
        <f t="shared" si="70"/>
        <v/>
      </c>
      <c r="N514" s="102"/>
    </row>
    <row r="515" spans="1:14">
      <c r="A515" s="97" t="str">
        <f t="shared" si="67"/>
        <v/>
      </c>
      <c r="B515" s="98" t="str">
        <f t="shared" si="68"/>
        <v/>
      </c>
      <c r="C515" s="99"/>
      <c r="D515" s="100"/>
      <c r="E515" s="100"/>
      <c r="F515" s="57"/>
      <c r="G515" s="58">
        <f t="shared" si="69"/>
        <v>0</v>
      </c>
      <c r="H515" s="58">
        <f>IF(E515="",0,IFERROR(VLOOKUP(E515,档案费管理台账!$D$4:$H$1000,5,0),0))</f>
        <v>0</v>
      </c>
      <c r="I515" s="57"/>
      <c r="J515" s="57"/>
      <c r="K515" s="57"/>
      <c r="L515" s="57"/>
      <c r="M515" s="58" t="str">
        <f t="shared" si="70"/>
        <v/>
      </c>
      <c r="N515" s="102"/>
    </row>
    <row r="516" spans="1:14">
      <c r="A516" s="97" t="str">
        <f t="shared" si="67"/>
        <v/>
      </c>
      <c r="B516" s="98" t="str">
        <f t="shared" si="68"/>
        <v/>
      </c>
      <c r="C516" s="99"/>
      <c r="D516" s="100"/>
      <c r="E516" s="100"/>
      <c r="F516" s="57"/>
      <c r="G516" s="58">
        <f t="shared" si="69"/>
        <v>0</v>
      </c>
      <c r="H516" s="58">
        <f>IF(E516="",0,IFERROR(VLOOKUP(E516,档案费管理台账!$D$4:$H$1000,5,0),0))</f>
        <v>0</v>
      </c>
      <c r="I516" s="57"/>
      <c r="J516" s="57"/>
      <c r="K516" s="57"/>
      <c r="L516" s="57"/>
      <c r="M516" s="58" t="str">
        <f t="shared" si="70"/>
        <v/>
      </c>
      <c r="N516" s="102"/>
    </row>
    <row r="517" spans="1:14">
      <c r="A517" s="97" t="str">
        <f t="shared" si="67"/>
        <v/>
      </c>
      <c r="B517" s="98" t="str">
        <f t="shared" si="68"/>
        <v/>
      </c>
      <c r="C517" s="99"/>
      <c r="D517" s="100"/>
      <c r="E517" s="100"/>
      <c r="F517" s="57"/>
      <c r="G517" s="58">
        <f t="shared" si="69"/>
        <v>0</v>
      </c>
      <c r="H517" s="58">
        <f>IF(E517="",0,IFERROR(VLOOKUP(E517,档案费管理台账!$D$4:$H$1000,5,0),0))</f>
        <v>0</v>
      </c>
      <c r="I517" s="57"/>
      <c r="J517" s="57"/>
      <c r="K517" s="57"/>
      <c r="L517" s="57"/>
      <c r="M517" s="58" t="str">
        <f t="shared" si="70"/>
        <v/>
      </c>
      <c r="N517" s="102"/>
    </row>
    <row r="518" spans="1:14">
      <c r="A518" s="97" t="str">
        <f t="shared" si="67"/>
        <v/>
      </c>
      <c r="B518" s="98" t="str">
        <f t="shared" si="68"/>
        <v/>
      </c>
      <c r="C518" s="99"/>
      <c r="D518" s="100"/>
      <c r="E518" s="100"/>
      <c r="F518" s="57"/>
      <c r="G518" s="58">
        <f t="shared" si="69"/>
        <v>0</v>
      </c>
      <c r="H518" s="58">
        <f>IF(E518="",0,IFERROR(VLOOKUP(E518,档案费管理台账!$D$4:$H$1000,5,0),0))</f>
        <v>0</v>
      </c>
      <c r="I518" s="57"/>
      <c r="J518" s="57"/>
      <c r="K518" s="57"/>
      <c r="L518" s="57"/>
      <c r="M518" s="58" t="str">
        <f t="shared" si="70"/>
        <v/>
      </c>
      <c r="N518" s="102"/>
    </row>
    <row r="519" spans="1:14">
      <c r="A519" s="97" t="str">
        <f t="shared" si="67"/>
        <v/>
      </c>
      <c r="B519" s="98" t="str">
        <f t="shared" si="68"/>
        <v/>
      </c>
      <c r="C519" s="99"/>
      <c r="D519" s="100"/>
      <c r="E519" s="100"/>
      <c r="F519" s="57"/>
      <c r="G519" s="58">
        <f t="shared" si="69"/>
        <v>0</v>
      </c>
      <c r="H519" s="58">
        <f>IF(E519="",0,IFERROR(VLOOKUP(E519,档案费管理台账!$D$4:$H$1000,5,0),0))</f>
        <v>0</v>
      </c>
      <c r="I519" s="57"/>
      <c r="J519" s="57"/>
      <c r="K519" s="57"/>
      <c r="L519" s="57"/>
      <c r="M519" s="58" t="str">
        <f t="shared" si="70"/>
        <v/>
      </c>
      <c r="N519" s="102"/>
    </row>
    <row r="520" spans="1:14">
      <c r="A520" s="97" t="str">
        <f t="shared" si="67"/>
        <v/>
      </c>
      <c r="B520" s="98" t="str">
        <f t="shared" si="68"/>
        <v/>
      </c>
      <c r="C520" s="99"/>
      <c r="D520" s="100"/>
      <c r="E520" s="100"/>
      <c r="F520" s="57"/>
      <c r="G520" s="58">
        <f t="shared" si="69"/>
        <v>0</v>
      </c>
      <c r="H520" s="58">
        <f>IF(E520="",0,IFERROR(VLOOKUP(E520,档案费管理台账!$D$4:$H$1000,5,0),0))</f>
        <v>0</v>
      </c>
      <c r="I520" s="57"/>
      <c r="J520" s="57"/>
      <c r="K520" s="57"/>
      <c r="L520" s="57"/>
      <c r="M520" s="58" t="str">
        <f t="shared" si="70"/>
        <v/>
      </c>
      <c r="N520" s="102"/>
    </row>
    <row r="521" spans="1:14">
      <c r="A521" s="97" t="str">
        <f t="shared" si="67"/>
        <v/>
      </c>
      <c r="B521" s="98" t="str">
        <f t="shared" si="68"/>
        <v/>
      </c>
      <c r="C521" s="99"/>
      <c r="D521" s="100"/>
      <c r="E521" s="100"/>
      <c r="F521" s="57"/>
      <c r="G521" s="58">
        <f t="shared" si="69"/>
        <v>0</v>
      </c>
      <c r="H521" s="58">
        <f>IF(E521="",0,IFERROR(VLOOKUP(E521,档案费管理台账!$D$4:$H$1000,5,0),0))</f>
        <v>0</v>
      </c>
      <c r="I521" s="57"/>
      <c r="J521" s="57"/>
      <c r="K521" s="57"/>
      <c r="L521" s="57"/>
      <c r="M521" s="58" t="str">
        <f t="shared" si="70"/>
        <v/>
      </c>
      <c r="N521" s="102"/>
    </row>
    <row r="522" spans="1:14">
      <c r="A522" s="97" t="str">
        <f t="shared" si="67"/>
        <v/>
      </c>
      <c r="B522" s="98" t="str">
        <f t="shared" si="68"/>
        <v/>
      </c>
      <c r="C522" s="99"/>
      <c r="D522" s="100"/>
      <c r="E522" s="100"/>
      <c r="F522" s="57"/>
      <c r="G522" s="58">
        <f t="shared" si="69"/>
        <v>0</v>
      </c>
      <c r="H522" s="58">
        <f>IF(E522="",0,IFERROR(VLOOKUP(E522,档案费管理台账!$D$4:$H$1000,5,0),0))</f>
        <v>0</v>
      </c>
      <c r="I522" s="57"/>
      <c r="J522" s="57"/>
      <c r="K522" s="57"/>
      <c r="L522" s="57"/>
      <c r="M522" s="58" t="str">
        <f t="shared" si="70"/>
        <v/>
      </c>
      <c r="N522" s="102"/>
    </row>
    <row r="523" spans="1:14">
      <c r="A523" s="97" t="str">
        <f t="shared" si="67"/>
        <v/>
      </c>
      <c r="B523" s="98" t="str">
        <f t="shared" si="68"/>
        <v/>
      </c>
      <c r="C523" s="99"/>
      <c r="D523" s="100"/>
      <c r="E523" s="100"/>
      <c r="F523" s="57"/>
      <c r="G523" s="58">
        <f t="shared" si="69"/>
        <v>0</v>
      </c>
      <c r="H523" s="58">
        <f>IF(E523="",0,IFERROR(VLOOKUP(E523,档案费管理台账!$D$4:$H$1000,5,0),0))</f>
        <v>0</v>
      </c>
      <c r="I523" s="57"/>
      <c r="J523" s="57"/>
      <c r="K523" s="57"/>
      <c r="L523" s="57"/>
      <c r="M523" s="58" t="str">
        <f t="shared" si="70"/>
        <v/>
      </c>
      <c r="N523" s="102"/>
    </row>
    <row r="524" spans="1:14">
      <c r="A524" s="97" t="str">
        <f t="shared" si="67"/>
        <v/>
      </c>
      <c r="B524" s="98" t="str">
        <f t="shared" si="68"/>
        <v/>
      </c>
      <c r="C524" s="99"/>
      <c r="D524" s="100"/>
      <c r="E524" s="100"/>
      <c r="F524" s="57"/>
      <c r="G524" s="58">
        <f t="shared" si="69"/>
        <v>0</v>
      </c>
      <c r="H524" s="58">
        <f>IF(E524="",0,IFERROR(VLOOKUP(E524,档案费管理台账!$D$4:$H$1000,5,0),0))</f>
        <v>0</v>
      </c>
      <c r="I524" s="57"/>
      <c r="J524" s="57"/>
      <c r="K524" s="57"/>
      <c r="L524" s="57"/>
      <c r="M524" s="58" t="str">
        <f t="shared" si="70"/>
        <v/>
      </c>
      <c r="N524" s="102"/>
    </row>
    <row r="525" spans="1:14">
      <c r="A525" s="97" t="str">
        <f t="shared" si="67"/>
        <v/>
      </c>
      <c r="B525" s="98" t="str">
        <f t="shared" si="68"/>
        <v/>
      </c>
      <c r="C525" s="99"/>
      <c r="D525" s="100"/>
      <c r="E525" s="100"/>
      <c r="F525" s="57"/>
      <c r="G525" s="58">
        <f t="shared" si="69"/>
        <v>0</v>
      </c>
      <c r="H525" s="58">
        <f>IF(E525="",0,IFERROR(VLOOKUP(E525,档案费管理台账!$D$4:$H$1000,5,0),0))</f>
        <v>0</v>
      </c>
      <c r="I525" s="57"/>
      <c r="J525" s="57"/>
      <c r="K525" s="57"/>
      <c r="L525" s="57"/>
      <c r="M525" s="58" t="str">
        <f t="shared" si="70"/>
        <v/>
      </c>
      <c r="N525" s="102"/>
    </row>
    <row r="526" spans="1:14">
      <c r="A526" s="97" t="str">
        <f t="shared" si="67"/>
        <v/>
      </c>
      <c r="B526" s="98" t="str">
        <f t="shared" si="68"/>
        <v/>
      </c>
      <c r="C526" s="99"/>
      <c r="D526" s="100"/>
      <c r="E526" s="100"/>
      <c r="F526" s="57"/>
      <c r="G526" s="58">
        <f t="shared" si="69"/>
        <v>0</v>
      </c>
      <c r="H526" s="58">
        <f>IF(E526="",0,IFERROR(VLOOKUP(E526,档案费管理台账!$D$4:$H$1000,5,0),0))</f>
        <v>0</v>
      </c>
      <c r="I526" s="57"/>
      <c r="J526" s="57"/>
      <c r="K526" s="57"/>
      <c r="L526" s="57"/>
      <c r="M526" s="58" t="str">
        <f t="shared" si="70"/>
        <v/>
      </c>
      <c r="N526" s="102"/>
    </row>
    <row r="527" spans="1:14">
      <c r="A527" s="97" t="str">
        <f t="shared" si="67"/>
        <v/>
      </c>
      <c r="B527" s="98" t="str">
        <f t="shared" si="68"/>
        <v/>
      </c>
      <c r="C527" s="99"/>
      <c r="D527" s="100"/>
      <c r="E527" s="100"/>
      <c r="F527" s="57"/>
      <c r="G527" s="58">
        <f t="shared" si="69"/>
        <v>0</v>
      </c>
      <c r="H527" s="58">
        <f>IF(E527="",0,IFERROR(VLOOKUP(E527,档案费管理台账!$D$4:$H$1000,5,0),0))</f>
        <v>0</v>
      </c>
      <c r="I527" s="57"/>
      <c r="J527" s="57"/>
      <c r="K527" s="57"/>
      <c r="L527" s="57"/>
      <c r="M527" s="58" t="str">
        <f t="shared" si="70"/>
        <v/>
      </c>
      <c r="N527" s="102"/>
    </row>
    <row r="528" spans="1:14">
      <c r="A528" s="97" t="str">
        <f t="shared" si="67"/>
        <v/>
      </c>
      <c r="B528" s="98" t="str">
        <f t="shared" si="68"/>
        <v/>
      </c>
      <c r="C528" s="99"/>
      <c r="D528" s="100"/>
      <c r="E528" s="100"/>
      <c r="F528" s="57"/>
      <c r="G528" s="58">
        <f t="shared" si="69"/>
        <v>0</v>
      </c>
      <c r="H528" s="58">
        <f>IF(E528="",0,IFERROR(VLOOKUP(E528,档案费管理台账!$D$4:$H$1000,5,0),0))</f>
        <v>0</v>
      </c>
      <c r="I528" s="57"/>
      <c r="J528" s="57"/>
      <c r="K528" s="57"/>
      <c r="L528" s="57"/>
      <c r="M528" s="58" t="str">
        <f t="shared" si="70"/>
        <v/>
      </c>
      <c r="N528" s="102"/>
    </row>
    <row r="529" spans="1:14">
      <c r="A529" s="97" t="str">
        <f t="shared" si="67"/>
        <v/>
      </c>
      <c r="B529" s="98" t="str">
        <f t="shared" si="68"/>
        <v/>
      </c>
      <c r="C529" s="99"/>
      <c r="D529" s="100"/>
      <c r="E529" s="100"/>
      <c r="F529" s="57"/>
      <c r="G529" s="58">
        <f t="shared" si="69"/>
        <v>0</v>
      </c>
      <c r="H529" s="58">
        <f>IF(E529="",0,IFERROR(VLOOKUP(E529,档案费管理台账!$D$4:$H$1000,5,0),0))</f>
        <v>0</v>
      </c>
      <c r="I529" s="57"/>
      <c r="J529" s="57"/>
      <c r="K529" s="57"/>
      <c r="L529" s="57"/>
      <c r="M529" s="58" t="str">
        <f t="shared" si="70"/>
        <v/>
      </c>
      <c r="N529" s="102"/>
    </row>
    <row r="530" spans="1:14">
      <c r="A530" s="97" t="str">
        <f t="shared" si="67"/>
        <v/>
      </c>
      <c r="B530" s="98" t="str">
        <f t="shared" si="68"/>
        <v/>
      </c>
      <c r="C530" s="99"/>
      <c r="D530" s="100"/>
      <c r="E530" s="100"/>
      <c r="F530" s="57"/>
      <c r="G530" s="58">
        <f t="shared" si="69"/>
        <v>0</v>
      </c>
      <c r="H530" s="58">
        <f>IF(E530="",0,IFERROR(VLOOKUP(E530,档案费管理台账!$D$4:$H$1000,5,0),0))</f>
        <v>0</v>
      </c>
      <c r="I530" s="57"/>
      <c r="J530" s="57"/>
      <c r="K530" s="57"/>
      <c r="L530" s="57"/>
      <c r="M530" s="58" t="str">
        <f t="shared" si="70"/>
        <v/>
      </c>
      <c r="N530" s="102"/>
    </row>
    <row r="531" spans="1:14">
      <c r="A531" s="97" t="str">
        <f t="shared" si="67"/>
        <v/>
      </c>
      <c r="B531" s="98" t="str">
        <f t="shared" si="68"/>
        <v/>
      </c>
      <c r="C531" s="99"/>
      <c r="D531" s="100"/>
      <c r="E531" s="100"/>
      <c r="F531" s="57"/>
      <c r="G531" s="58">
        <f t="shared" si="69"/>
        <v>0</v>
      </c>
      <c r="H531" s="58">
        <f>IF(E531="",0,IFERROR(VLOOKUP(E531,档案费管理台账!$D$4:$H$1000,5,0),0))</f>
        <v>0</v>
      </c>
      <c r="I531" s="57"/>
      <c r="J531" s="57"/>
      <c r="K531" s="57"/>
      <c r="L531" s="57"/>
      <c r="M531" s="58" t="str">
        <f t="shared" si="70"/>
        <v/>
      </c>
      <c r="N531" s="102"/>
    </row>
    <row r="532" spans="1:14">
      <c r="A532" s="97" t="str">
        <f t="shared" si="67"/>
        <v/>
      </c>
      <c r="B532" s="98" t="str">
        <f t="shared" si="68"/>
        <v/>
      </c>
      <c r="C532" s="99"/>
      <c r="D532" s="100"/>
      <c r="E532" s="100"/>
      <c r="F532" s="57"/>
      <c r="G532" s="58">
        <f t="shared" si="69"/>
        <v>0</v>
      </c>
      <c r="H532" s="58">
        <f>IF(E532="",0,IFERROR(VLOOKUP(E532,档案费管理台账!$D$4:$H$1000,5,0),0))</f>
        <v>0</v>
      </c>
      <c r="I532" s="57"/>
      <c r="J532" s="57"/>
      <c r="K532" s="57"/>
      <c r="L532" s="57"/>
      <c r="M532" s="58" t="str">
        <f t="shared" si="70"/>
        <v/>
      </c>
      <c r="N532" s="102"/>
    </row>
    <row r="533" spans="1:14">
      <c r="A533" s="97" t="str">
        <f t="shared" si="67"/>
        <v/>
      </c>
      <c r="B533" s="98" t="str">
        <f t="shared" si="68"/>
        <v/>
      </c>
      <c r="C533" s="99"/>
      <c r="D533" s="100"/>
      <c r="E533" s="100"/>
      <c r="F533" s="57"/>
      <c r="G533" s="58">
        <f t="shared" si="69"/>
        <v>0</v>
      </c>
      <c r="H533" s="58">
        <f>IF(E533="",0,IFERROR(VLOOKUP(E533,档案费管理台账!$D$4:$H$1000,5,0),0))</f>
        <v>0</v>
      </c>
      <c r="I533" s="57"/>
      <c r="J533" s="57"/>
      <c r="K533" s="57"/>
      <c r="L533" s="57"/>
      <c r="M533" s="58" t="str">
        <f t="shared" si="70"/>
        <v/>
      </c>
      <c r="N533" s="102"/>
    </row>
    <row r="534" spans="1:14">
      <c r="A534" s="97" t="str">
        <f t="shared" si="67"/>
        <v/>
      </c>
      <c r="B534" s="98" t="str">
        <f t="shared" si="68"/>
        <v/>
      </c>
      <c r="C534" s="99"/>
      <c r="D534" s="100"/>
      <c r="E534" s="100"/>
      <c r="F534" s="57"/>
      <c r="G534" s="58">
        <f t="shared" si="69"/>
        <v>0</v>
      </c>
      <c r="H534" s="58">
        <f>IF(E534="",0,IFERROR(VLOOKUP(E534,档案费管理台账!$D$4:$H$1000,5,0),0))</f>
        <v>0</v>
      </c>
      <c r="I534" s="57"/>
      <c r="J534" s="57"/>
      <c r="K534" s="57"/>
      <c r="L534" s="57"/>
      <c r="M534" s="58" t="str">
        <f t="shared" si="70"/>
        <v/>
      </c>
      <c r="N534" s="102"/>
    </row>
    <row r="535" spans="1:14">
      <c r="A535" s="97" t="str">
        <f t="shared" si="67"/>
        <v/>
      </c>
      <c r="B535" s="98" t="str">
        <f t="shared" si="68"/>
        <v/>
      </c>
      <c r="C535" s="99"/>
      <c r="D535" s="100"/>
      <c r="E535" s="100"/>
      <c r="F535" s="57"/>
      <c r="G535" s="58">
        <f t="shared" si="69"/>
        <v>0</v>
      </c>
      <c r="H535" s="58">
        <f>IF(E535="",0,IFERROR(VLOOKUP(E535,档案费管理台账!$D$4:$H$1000,5,0),0))</f>
        <v>0</v>
      </c>
      <c r="I535" s="57"/>
      <c r="J535" s="57"/>
      <c r="K535" s="57"/>
      <c r="L535" s="57"/>
      <c r="M535" s="58" t="str">
        <f t="shared" si="70"/>
        <v/>
      </c>
      <c r="N535" s="102"/>
    </row>
    <row r="536" spans="1:14">
      <c r="A536" s="97" t="str">
        <f t="shared" si="67"/>
        <v/>
      </c>
      <c r="B536" s="98" t="str">
        <f t="shared" si="68"/>
        <v/>
      </c>
      <c r="C536" s="99"/>
      <c r="D536" s="100"/>
      <c r="E536" s="100"/>
      <c r="F536" s="57"/>
      <c r="G536" s="58">
        <f t="shared" si="69"/>
        <v>0</v>
      </c>
      <c r="H536" s="58">
        <f>IF(E536="",0,IFERROR(VLOOKUP(E536,档案费管理台账!$D$4:$H$1000,5,0),0))</f>
        <v>0</v>
      </c>
      <c r="I536" s="57"/>
      <c r="J536" s="57"/>
      <c r="K536" s="57"/>
      <c r="L536" s="57"/>
      <c r="M536" s="58" t="str">
        <f t="shared" si="70"/>
        <v/>
      </c>
      <c r="N536" s="102"/>
    </row>
    <row r="537" spans="1:14">
      <c r="A537" s="97" t="str">
        <f t="shared" si="67"/>
        <v/>
      </c>
      <c r="B537" s="98" t="str">
        <f t="shared" si="68"/>
        <v/>
      </c>
      <c r="C537" s="99"/>
      <c r="D537" s="100"/>
      <c r="E537" s="100"/>
      <c r="F537" s="57"/>
      <c r="G537" s="58">
        <f t="shared" si="69"/>
        <v>0</v>
      </c>
      <c r="H537" s="58">
        <f>IF(E537="",0,IFERROR(VLOOKUP(E537,档案费管理台账!$D$4:$H$1000,5,0),0))</f>
        <v>0</v>
      </c>
      <c r="I537" s="57"/>
      <c r="J537" s="57"/>
      <c r="K537" s="57"/>
      <c r="L537" s="57"/>
      <c r="M537" s="58" t="str">
        <f t="shared" si="70"/>
        <v/>
      </c>
      <c r="N537" s="102"/>
    </row>
    <row r="538" spans="1:14">
      <c r="A538" s="97" t="str">
        <f t="shared" si="67"/>
        <v/>
      </c>
      <c r="B538" s="98" t="str">
        <f t="shared" si="68"/>
        <v/>
      </c>
      <c r="C538" s="99"/>
      <c r="D538" s="100"/>
      <c r="E538" s="100"/>
      <c r="F538" s="57"/>
      <c r="G538" s="58">
        <f t="shared" si="69"/>
        <v>0</v>
      </c>
      <c r="H538" s="58">
        <f>IF(E538="",0,IFERROR(VLOOKUP(E538,档案费管理台账!$D$4:$H$1000,5,0),0))</f>
        <v>0</v>
      </c>
      <c r="I538" s="57"/>
      <c r="J538" s="57"/>
      <c r="K538" s="57"/>
      <c r="L538" s="57"/>
      <c r="M538" s="58" t="str">
        <f t="shared" si="70"/>
        <v/>
      </c>
      <c r="N538" s="102"/>
    </row>
    <row r="539" spans="1:14">
      <c r="A539" s="97" t="str">
        <f t="shared" si="67"/>
        <v/>
      </c>
      <c r="B539" s="98" t="str">
        <f t="shared" si="68"/>
        <v/>
      </c>
      <c r="C539" s="99"/>
      <c r="D539" s="100"/>
      <c r="E539" s="100"/>
      <c r="F539" s="57"/>
      <c r="G539" s="58">
        <f t="shared" si="69"/>
        <v>0</v>
      </c>
      <c r="H539" s="58">
        <f>IF(E539="",0,IFERROR(VLOOKUP(E539,档案费管理台账!$D$4:$H$1000,5,0),0))</f>
        <v>0</v>
      </c>
      <c r="I539" s="57"/>
      <c r="J539" s="57"/>
      <c r="K539" s="57"/>
      <c r="L539" s="57"/>
      <c r="M539" s="58" t="str">
        <f t="shared" si="70"/>
        <v/>
      </c>
      <c r="N539" s="102"/>
    </row>
    <row r="540" spans="1:14">
      <c r="A540" s="97" t="str">
        <f t="shared" si="67"/>
        <v/>
      </c>
      <c r="B540" s="98" t="str">
        <f t="shared" si="68"/>
        <v/>
      </c>
      <c r="C540" s="99"/>
      <c r="D540" s="100"/>
      <c r="E540" s="100"/>
      <c r="F540" s="57"/>
      <c r="G540" s="58">
        <f t="shared" si="69"/>
        <v>0</v>
      </c>
      <c r="H540" s="58">
        <f>IF(E540="",0,IFERROR(VLOOKUP(E540,档案费管理台账!$D$4:$H$1000,5,0),0))</f>
        <v>0</v>
      </c>
      <c r="I540" s="57"/>
      <c r="J540" s="57"/>
      <c r="K540" s="57"/>
      <c r="L540" s="57"/>
      <c r="M540" s="58" t="str">
        <f t="shared" si="70"/>
        <v/>
      </c>
      <c r="N540" s="102"/>
    </row>
    <row r="541" spans="1:14">
      <c r="A541" s="97" t="str">
        <f t="shared" si="67"/>
        <v/>
      </c>
      <c r="B541" s="98" t="str">
        <f t="shared" si="68"/>
        <v/>
      </c>
      <c r="C541" s="99"/>
      <c r="D541" s="100"/>
      <c r="E541" s="100"/>
      <c r="F541" s="57"/>
      <c r="G541" s="58">
        <f t="shared" si="69"/>
        <v>0</v>
      </c>
      <c r="H541" s="58">
        <f>IF(E541="",0,IFERROR(VLOOKUP(E541,档案费管理台账!$D$4:$H$1000,5,0),0))</f>
        <v>0</v>
      </c>
      <c r="I541" s="57"/>
      <c r="J541" s="57"/>
      <c r="K541" s="57"/>
      <c r="L541" s="57"/>
      <c r="M541" s="58" t="str">
        <f t="shared" si="70"/>
        <v/>
      </c>
      <c r="N541" s="102"/>
    </row>
    <row r="542" spans="1:14">
      <c r="A542" s="97" t="str">
        <f t="shared" si="67"/>
        <v/>
      </c>
      <c r="B542" s="98" t="str">
        <f t="shared" si="68"/>
        <v/>
      </c>
      <c r="C542" s="99"/>
      <c r="D542" s="100"/>
      <c r="E542" s="100"/>
      <c r="F542" s="57"/>
      <c r="G542" s="58">
        <f t="shared" si="69"/>
        <v>0</v>
      </c>
      <c r="H542" s="58">
        <f>IF(E542="",0,IFERROR(VLOOKUP(E542,档案费管理台账!$D$4:$H$1000,5,0),0))</f>
        <v>0</v>
      </c>
      <c r="I542" s="57"/>
      <c r="J542" s="57"/>
      <c r="K542" s="57"/>
      <c r="L542" s="57"/>
      <c r="M542" s="58" t="str">
        <f t="shared" si="70"/>
        <v/>
      </c>
      <c r="N542" s="102"/>
    </row>
    <row r="543" spans="1:14">
      <c r="A543" s="97" t="str">
        <f t="shared" si="67"/>
        <v/>
      </c>
      <c r="B543" s="98" t="str">
        <f t="shared" si="68"/>
        <v/>
      </c>
      <c r="C543" s="99"/>
      <c r="D543" s="100"/>
      <c r="E543" s="100"/>
      <c r="F543" s="57"/>
      <c r="G543" s="58">
        <f t="shared" si="69"/>
        <v>0</v>
      </c>
      <c r="H543" s="58">
        <f>IF(E543="",0,IFERROR(VLOOKUP(E543,档案费管理台账!$D$4:$H$1000,5,0),0))</f>
        <v>0</v>
      </c>
      <c r="I543" s="57"/>
      <c r="J543" s="57"/>
      <c r="K543" s="57"/>
      <c r="L543" s="57"/>
      <c r="M543" s="58" t="str">
        <f t="shared" si="70"/>
        <v/>
      </c>
      <c r="N543" s="102"/>
    </row>
    <row r="544" spans="1:14">
      <c r="A544" s="97" t="str">
        <f t="shared" si="67"/>
        <v/>
      </c>
      <c r="B544" s="98" t="str">
        <f t="shared" si="68"/>
        <v/>
      </c>
      <c r="C544" s="99"/>
      <c r="D544" s="100"/>
      <c r="E544" s="100"/>
      <c r="F544" s="57"/>
      <c r="G544" s="58">
        <f t="shared" si="69"/>
        <v>0</v>
      </c>
      <c r="H544" s="58">
        <f>IF(E544="",0,IFERROR(VLOOKUP(E544,档案费管理台账!$D$4:$H$1000,5,0),0))</f>
        <v>0</v>
      </c>
      <c r="I544" s="57"/>
      <c r="J544" s="57"/>
      <c r="K544" s="57"/>
      <c r="L544" s="57"/>
      <c r="M544" s="58" t="str">
        <f t="shared" si="70"/>
        <v/>
      </c>
      <c r="N544" s="102"/>
    </row>
    <row r="545" spans="1:14">
      <c r="A545" s="97" t="str">
        <f t="shared" si="67"/>
        <v/>
      </c>
      <c r="B545" s="98" t="str">
        <f t="shared" si="68"/>
        <v/>
      </c>
      <c r="C545" s="99"/>
      <c r="D545" s="100"/>
      <c r="E545" s="100"/>
      <c r="F545" s="57"/>
      <c r="G545" s="58">
        <f t="shared" si="69"/>
        <v>0</v>
      </c>
      <c r="H545" s="58">
        <f>IF(E545="",0,IFERROR(VLOOKUP(E545,档案费管理台账!$D$4:$H$1000,5,0),0))</f>
        <v>0</v>
      </c>
      <c r="I545" s="57"/>
      <c r="J545" s="57"/>
      <c r="K545" s="57"/>
      <c r="L545" s="57"/>
      <c r="M545" s="58" t="str">
        <f t="shared" si="70"/>
        <v/>
      </c>
      <c r="N545" s="102"/>
    </row>
    <row r="546" spans="1:14">
      <c r="A546" s="97" t="str">
        <f t="shared" si="67"/>
        <v/>
      </c>
      <c r="B546" s="98" t="str">
        <f t="shared" si="68"/>
        <v/>
      </c>
      <c r="C546" s="99"/>
      <c r="D546" s="100"/>
      <c r="E546" s="100"/>
      <c r="F546" s="57"/>
      <c r="G546" s="58">
        <f t="shared" si="69"/>
        <v>0</v>
      </c>
      <c r="H546" s="58">
        <f>IF(E546="",0,IFERROR(VLOOKUP(E546,档案费管理台账!$D$4:$H$1000,5,0),0))</f>
        <v>0</v>
      </c>
      <c r="I546" s="57"/>
      <c r="J546" s="57"/>
      <c r="K546" s="57"/>
      <c r="L546" s="57"/>
      <c r="M546" s="58" t="str">
        <f t="shared" si="70"/>
        <v/>
      </c>
      <c r="N546" s="102"/>
    </row>
    <row r="547" spans="1:14">
      <c r="A547" s="97" t="str">
        <f t="shared" si="67"/>
        <v/>
      </c>
      <c r="B547" s="98" t="str">
        <f t="shared" si="68"/>
        <v/>
      </c>
      <c r="C547" s="99"/>
      <c r="D547" s="100"/>
      <c r="E547" s="100"/>
      <c r="F547" s="57"/>
      <c r="G547" s="58">
        <f t="shared" si="69"/>
        <v>0</v>
      </c>
      <c r="H547" s="58">
        <f>IF(E547="",0,IFERROR(VLOOKUP(E547,档案费管理台账!$D$4:$H$1000,5,0),0))</f>
        <v>0</v>
      </c>
      <c r="I547" s="57"/>
      <c r="J547" s="57"/>
      <c r="K547" s="57"/>
      <c r="L547" s="57"/>
      <c r="M547" s="58" t="str">
        <f t="shared" si="70"/>
        <v/>
      </c>
      <c r="N547" s="102"/>
    </row>
    <row r="548" spans="1:14">
      <c r="A548" s="97" t="str">
        <f t="shared" si="67"/>
        <v/>
      </c>
      <c r="B548" s="98" t="str">
        <f t="shared" si="68"/>
        <v/>
      </c>
      <c r="C548" s="99"/>
      <c r="D548" s="100"/>
      <c r="E548" s="100"/>
      <c r="F548" s="57"/>
      <c r="G548" s="58">
        <f t="shared" si="69"/>
        <v>0</v>
      </c>
      <c r="H548" s="58">
        <f>IF(E548="",0,IFERROR(VLOOKUP(E548,档案费管理台账!$D$4:$H$1000,5,0),0))</f>
        <v>0</v>
      </c>
      <c r="I548" s="57"/>
      <c r="J548" s="57"/>
      <c r="K548" s="57"/>
      <c r="L548" s="57"/>
      <c r="M548" s="58" t="str">
        <f t="shared" si="70"/>
        <v/>
      </c>
      <c r="N548" s="102"/>
    </row>
    <row r="549" spans="1:14">
      <c r="A549" s="97" t="str">
        <f t="shared" si="67"/>
        <v/>
      </c>
      <c r="B549" s="98" t="str">
        <f t="shared" si="68"/>
        <v/>
      </c>
      <c r="C549" s="99"/>
      <c r="D549" s="100"/>
      <c r="E549" s="100"/>
      <c r="F549" s="57"/>
      <c r="G549" s="58">
        <f t="shared" si="69"/>
        <v>0</v>
      </c>
      <c r="H549" s="58">
        <f>IF(E549="",0,IFERROR(VLOOKUP(E549,档案费管理台账!$D$4:$H$1000,5,0),0))</f>
        <v>0</v>
      </c>
      <c r="I549" s="57"/>
      <c r="J549" s="57"/>
      <c r="K549" s="57"/>
      <c r="L549" s="57"/>
      <c r="M549" s="58" t="str">
        <f t="shared" si="70"/>
        <v/>
      </c>
      <c r="N549" s="102"/>
    </row>
    <row r="550" spans="1:14">
      <c r="A550" s="97" t="str">
        <f t="shared" si="67"/>
        <v/>
      </c>
      <c r="B550" s="98" t="str">
        <f t="shared" si="68"/>
        <v/>
      </c>
      <c r="C550" s="99"/>
      <c r="D550" s="100"/>
      <c r="E550" s="100"/>
      <c r="F550" s="57"/>
      <c r="G550" s="58">
        <f t="shared" si="69"/>
        <v>0</v>
      </c>
      <c r="H550" s="58">
        <f>IF(E550="",0,IFERROR(VLOOKUP(E550,档案费管理台账!$D$4:$H$1000,5,0),0))</f>
        <v>0</v>
      </c>
      <c r="I550" s="57"/>
      <c r="J550" s="57"/>
      <c r="K550" s="57"/>
      <c r="L550" s="57"/>
      <c r="M550" s="58" t="str">
        <f t="shared" si="70"/>
        <v/>
      </c>
      <c r="N550" s="102"/>
    </row>
    <row r="551" spans="1:14">
      <c r="A551" s="97" t="str">
        <f t="shared" si="67"/>
        <v/>
      </c>
      <c r="B551" s="98" t="str">
        <f t="shared" si="68"/>
        <v/>
      </c>
      <c r="C551" s="99"/>
      <c r="D551" s="100"/>
      <c r="E551" s="100"/>
      <c r="F551" s="57"/>
      <c r="G551" s="58">
        <f t="shared" si="69"/>
        <v>0</v>
      </c>
      <c r="H551" s="58">
        <f>IF(E551="",0,IFERROR(VLOOKUP(E551,档案费管理台账!$D$4:$H$1000,5,0),0))</f>
        <v>0</v>
      </c>
      <c r="I551" s="57"/>
      <c r="J551" s="57"/>
      <c r="K551" s="57"/>
      <c r="L551" s="57"/>
      <c r="M551" s="58" t="str">
        <f t="shared" si="70"/>
        <v/>
      </c>
      <c r="N551" s="102"/>
    </row>
    <row r="552" spans="1:14">
      <c r="A552" s="97" t="str">
        <f t="shared" si="67"/>
        <v/>
      </c>
      <c r="B552" s="98" t="str">
        <f t="shared" si="68"/>
        <v/>
      </c>
      <c r="C552" s="99"/>
      <c r="D552" s="100"/>
      <c r="E552" s="100"/>
      <c r="F552" s="57"/>
      <c r="G552" s="58">
        <f t="shared" si="69"/>
        <v>0</v>
      </c>
      <c r="H552" s="58">
        <f>IF(E552="",0,IFERROR(VLOOKUP(E552,档案费管理台账!$D$4:$H$1000,5,0),0))</f>
        <v>0</v>
      </c>
      <c r="I552" s="57"/>
      <c r="J552" s="57"/>
      <c r="K552" s="57"/>
      <c r="L552" s="57"/>
      <c r="M552" s="58" t="str">
        <f t="shared" si="70"/>
        <v/>
      </c>
      <c r="N552" s="102"/>
    </row>
    <row r="553" spans="1:14">
      <c r="A553" s="97" t="str">
        <f t="shared" si="67"/>
        <v/>
      </c>
      <c r="B553" s="98" t="str">
        <f t="shared" si="68"/>
        <v/>
      </c>
      <c r="C553" s="99"/>
      <c r="D553" s="100"/>
      <c r="E553" s="100"/>
      <c r="F553" s="57"/>
      <c r="G553" s="58">
        <f t="shared" si="69"/>
        <v>0</v>
      </c>
      <c r="H553" s="58">
        <f>IF(E553="",0,IFERROR(VLOOKUP(E553,档案费管理台账!$D$4:$H$1000,5,0),0))</f>
        <v>0</v>
      </c>
      <c r="I553" s="57"/>
      <c r="J553" s="57"/>
      <c r="K553" s="57"/>
      <c r="L553" s="57"/>
      <c r="M553" s="58" t="str">
        <f t="shared" si="70"/>
        <v/>
      </c>
      <c r="N553" s="102"/>
    </row>
    <row r="554" spans="1:14">
      <c r="A554" s="97" t="str">
        <f t="shared" si="67"/>
        <v/>
      </c>
      <c r="B554" s="98" t="str">
        <f t="shared" si="68"/>
        <v/>
      </c>
      <c r="C554" s="99"/>
      <c r="D554" s="100"/>
      <c r="E554" s="100"/>
      <c r="F554" s="57"/>
      <c r="G554" s="58">
        <f t="shared" si="69"/>
        <v>0</v>
      </c>
      <c r="H554" s="58">
        <f>IF(E554="",0,IFERROR(VLOOKUP(E554,档案费管理台账!$D$4:$H$1000,5,0),0))</f>
        <v>0</v>
      </c>
      <c r="I554" s="57"/>
      <c r="J554" s="57"/>
      <c r="K554" s="57"/>
      <c r="L554" s="57"/>
      <c r="M554" s="58" t="str">
        <f t="shared" si="70"/>
        <v/>
      </c>
      <c r="N554" s="102"/>
    </row>
    <row r="555" spans="1:14">
      <c r="A555" s="97" t="str">
        <f t="shared" ref="A555:A618" si="71">IF(D555="","",ROW()-42)</f>
        <v/>
      </c>
      <c r="B555" s="98" t="str">
        <f t="shared" si="68"/>
        <v/>
      </c>
      <c r="C555" s="99"/>
      <c r="D555" s="100"/>
      <c r="E555" s="100"/>
      <c r="F555" s="57"/>
      <c r="G555" s="58">
        <f t="shared" si="69"/>
        <v>0</v>
      </c>
      <c r="H555" s="58">
        <f>IF(E555="",0,IFERROR(VLOOKUP(E555,档案费管理台账!$D$4:$H$1000,5,0),0))</f>
        <v>0</v>
      </c>
      <c r="I555" s="57"/>
      <c r="J555" s="57"/>
      <c r="K555" s="57"/>
      <c r="L555" s="57"/>
      <c r="M555" s="58" t="str">
        <f t="shared" si="70"/>
        <v/>
      </c>
      <c r="N555" s="102"/>
    </row>
    <row r="556" spans="1:14">
      <c r="A556" s="97" t="str">
        <f t="shared" si="71"/>
        <v/>
      </c>
      <c r="B556" s="98" t="str">
        <f t="shared" ref="B556:B619" si="72">IF(C556="","",MONTH(C556)&amp;"月")</f>
        <v/>
      </c>
      <c r="C556" s="99"/>
      <c r="D556" s="100"/>
      <c r="E556" s="100"/>
      <c r="F556" s="57"/>
      <c r="G556" s="58">
        <f t="shared" ref="G556:G619" si="73">IF(F556="",0,F556*$K$41)</f>
        <v>0</v>
      </c>
      <c r="H556" s="58">
        <f>IF(E556="",0,IFERROR(VLOOKUP(E556,档案费管理台账!$D$4:$H$1000,5,0),0))</f>
        <v>0</v>
      </c>
      <c r="I556" s="57"/>
      <c r="J556" s="57"/>
      <c r="K556" s="57"/>
      <c r="L556" s="57"/>
      <c r="M556" s="58" t="str">
        <f t="shared" ref="M556:M619" si="74">IF(C556="","",ROUND(M555+G556-I556-J556-K556-L556-H556,2))</f>
        <v/>
      </c>
      <c r="N556" s="102"/>
    </row>
    <row r="557" spans="1:14">
      <c r="A557" s="97" t="str">
        <f t="shared" si="71"/>
        <v/>
      </c>
      <c r="B557" s="98" t="str">
        <f t="shared" si="72"/>
        <v/>
      </c>
      <c r="C557" s="99"/>
      <c r="D557" s="100"/>
      <c r="E557" s="100"/>
      <c r="F557" s="57"/>
      <c r="G557" s="58">
        <f t="shared" si="73"/>
        <v>0</v>
      </c>
      <c r="H557" s="58">
        <f>IF(E557="",0,IFERROR(VLOOKUP(E557,档案费管理台账!$D$4:$H$1000,5,0),0))</f>
        <v>0</v>
      </c>
      <c r="I557" s="57"/>
      <c r="J557" s="57"/>
      <c r="K557" s="57"/>
      <c r="L557" s="57"/>
      <c r="M557" s="58" t="str">
        <f t="shared" si="74"/>
        <v/>
      </c>
      <c r="N557" s="102"/>
    </row>
    <row r="558" spans="1:14">
      <c r="A558" s="97" t="str">
        <f t="shared" si="71"/>
        <v/>
      </c>
      <c r="B558" s="98" t="str">
        <f t="shared" si="72"/>
        <v/>
      </c>
      <c r="C558" s="99"/>
      <c r="D558" s="100"/>
      <c r="E558" s="100"/>
      <c r="F558" s="57"/>
      <c r="G558" s="58">
        <f t="shared" si="73"/>
        <v>0</v>
      </c>
      <c r="H558" s="58">
        <f>IF(E558="",0,IFERROR(VLOOKUP(E558,档案费管理台账!$D$4:$H$1000,5,0),0))</f>
        <v>0</v>
      </c>
      <c r="I558" s="57"/>
      <c r="J558" s="57"/>
      <c r="K558" s="57"/>
      <c r="L558" s="57"/>
      <c r="M558" s="58" t="str">
        <f t="shared" si="74"/>
        <v/>
      </c>
      <c r="N558" s="102"/>
    </row>
    <row r="559" spans="1:14">
      <c r="A559" s="97" t="str">
        <f t="shared" si="71"/>
        <v/>
      </c>
      <c r="B559" s="98" t="str">
        <f t="shared" si="72"/>
        <v/>
      </c>
      <c r="C559" s="99"/>
      <c r="D559" s="100"/>
      <c r="E559" s="100"/>
      <c r="F559" s="57"/>
      <c r="G559" s="58">
        <f t="shared" si="73"/>
        <v>0</v>
      </c>
      <c r="H559" s="58">
        <f>IF(E559="",0,IFERROR(VLOOKUP(E559,档案费管理台账!$D$4:$H$1000,5,0),0))</f>
        <v>0</v>
      </c>
      <c r="I559" s="57"/>
      <c r="J559" s="57"/>
      <c r="K559" s="57"/>
      <c r="L559" s="57"/>
      <c r="M559" s="58" t="str">
        <f t="shared" si="74"/>
        <v/>
      </c>
      <c r="N559" s="102"/>
    </row>
    <row r="560" spans="1:14">
      <c r="A560" s="97" t="str">
        <f t="shared" si="71"/>
        <v/>
      </c>
      <c r="B560" s="98" t="str">
        <f t="shared" si="72"/>
        <v/>
      </c>
      <c r="C560" s="99"/>
      <c r="D560" s="100"/>
      <c r="E560" s="100"/>
      <c r="F560" s="57"/>
      <c r="G560" s="58">
        <f t="shared" si="73"/>
        <v>0</v>
      </c>
      <c r="H560" s="58">
        <f>IF(E560="",0,IFERROR(VLOOKUP(E560,档案费管理台账!$D$4:$H$1000,5,0),0))</f>
        <v>0</v>
      </c>
      <c r="I560" s="57"/>
      <c r="J560" s="57"/>
      <c r="K560" s="57"/>
      <c r="L560" s="57"/>
      <c r="M560" s="58" t="str">
        <f t="shared" si="74"/>
        <v/>
      </c>
      <c r="N560" s="102"/>
    </row>
    <row r="561" spans="1:14">
      <c r="A561" s="97" t="str">
        <f t="shared" si="71"/>
        <v/>
      </c>
      <c r="B561" s="98" t="str">
        <f t="shared" si="72"/>
        <v/>
      </c>
      <c r="C561" s="99"/>
      <c r="D561" s="100"/>
      <c r="E561" s="100"/>
      <c r="F561" s="57"/>
      <c r="G561" s="58">
        <f t="shared" si="73"/>
        <v>0</v>
      </c>
      <c r="H561" s="58">
        <f>IF(E561="",0,IFERROR(VLOOKUP(E561,档案费管理台账!$D$4:$H$1000,5,0),0))</f>
        <v>0</v>
      </c>
      <c r="I561" s="57"/>
      <c r="J561" s="57"/>
      <c r="K561" s="57"/>
      <c r="L561" s="57"/>
      <c r="M561" s="58" t="str">
        <f t="shared" si="74"/>
        <v/>
      </c>
      <c r="N561" s="102"/>
    </row>
    <row r="562" spans="1:14">
      <c r="A562" s="97" t="str">
        <f t="shared" si="71"/>
        <v/>
      </c>
      <c r="B562" s="98" t="str">
        <f t="shared" si="72"/>
        <v/>
      </c>
      <c r="C562" s="99"/>
      <c r="D562" s="100"/>
      <c r="E562" s="100"/>
      <c r="F562" s="57"/>
      <c r="G562" s="58">
        <f t="shared" si="73"/>
        <v>0</v>
      </c>
      <c r="H562" s="58">
        <f>IF(E562="",0,IFERROR(VLOOKUP(E562,档案费管理台账!$D$4:$H$1000,5,0),0))</f>
        <v>0</v>
      </c>
      <c r="I562" s="57"/>
      <c r="J562" s="57"/>
      <c r="K562" s="57"/>
      <c r="L562" s="57"/>
      <c r="M562" s="58" t="str">
        <f t="shared" si="74"/>
        <v/>
      </c>
      <c r="N562" s="102"/>
    </row>
    <row r="563" spans="1:14">
      <c r="A563" s="97" t="str">
        <f t="shared" si="71"/>
        <v/>
      </c>
      <c r="B563" s="98" t="str">
        <f t="shared" si="72"/>
        <v/>
      </c>
      <c r="C563" s="99"/>
      <c r="D563" s="100"/>
      <c r="E563" s="100"/>
      <c r="F563" s="57"/>
      <c r="G563" s="58">
        <f t="shared" si="73"/>
        <v>0</v>
      </c>
      <c r="H563" s="58">
        <f>IF(E563="",0,IFERROR(VLOOKUP(E563,档案费管理台账!$D$4:$H$1000,5,0),0))</f>
        <v>0</v>
      </c>
      <c r="I563" s="57"/>
      <c r="J563" s="57"/>
      <c r="K563" s="57"/>
      <c r="L563" s="57"/>
      <c r="M563" s="58" t="str">
        <f t="shared" si="74"/>
        <v/>
      </c>
      <c r="N563" s="102"/>
    </row>
    <row r="564" spans="1:14">
      <c r="A564" s="97" t="str">
        <f t="shared" si="71"/>
        <v/>
      </c>
      <c r="B564" s="98" t="str">
        <f t="shared" si="72"/>
        <v/>
      </c>
      <c r="C564" s="99"/>
      <c r="D564" s="100"/>
      <c r="E564" s="100"/>
      <c r="F564" s="57"/>
      <c r="G564" s="58">
        <f t="shared" si="73"/>
        <v>0</v>
      </c>
      <c r="H564" s="58">
        <f>IF(E564="",0,IFERROR(VLOOKUP(E564,档案费管理台账!$D$4:$H$1000,5,0),0))</f>
        <v>0</v>
      </c>
      <c r="I564" s="57"/>
      <c r="J564" s="57"/>
      <c r="K564" s="57"/>
      <c r="L564" s="57"/>
      <c r="M564" s="58" t="str">
        <f t="shared" si="74"/>
        <v/>
      </c>
      <c r="N564" s="102"/>
    </row>
    <row r="565" spans="1:14">
      <c r="A565" s="97" t="str">
        <f t="shared" si="71"/>
        <v/>
      </c>
      <c r="B565" s="98" t="str">
        <f t="shared" si="72"/>
        <v/>
      </c>
      <c r="C565" s="99"/>
      <c r="D565" s="100"/>
      <c r="E565" s="100"/>
      <c r="F565" s="57"/>
      <c r="G565" s="58">
        <f t="shared" si="73"/>
        <v>0</v>
      </c>
      <c r="H565" s="58">
        <f>IF(E565="",0,IFERROR(VLOOKUP(E565,档案费管理台账!$D$4:$H$1000,5,0),0))</f>
        <v>0</v>
      </c>
      <c r="I565" s="57"/>
      <c r="J565" s="57"/>
      <c r="K565" s="57"/>
      <c r="L565" s="57"/>
      <c r="M565" s="58" t="str">
        <f t="shared" si="74"/>
        <v/>
      </c>
      <c r="N565" s="102"/>
    </row>
    <row r="566" spans="1:14">
      <c r="A566" s="97" t="str">
        <f t="shared" si="71"/>
        <v/>
      </c>
      <c r="B566" s="98" t="str">
        <f t="shared" si="72"/>
        <v/>
      </c>
      <c r="C566" s="99"/>
      <c r="D566" s="100"/>
      <c r="E566" s="100"/>
      <c r="F566" s="57"/>
      <c r="G566" s="58">
        <f t="shared" si="73"/>
        <v>0</v>
      </c>
      <c r="H566" s="58">
        <f>IF(E566="",0,IFERROR(VLOOKUP(E566,档案费管理台账!$D$4:$H$1000,5,0),0))</f>
        <v>0</v>
      </c>
      <c r="I566" s="57"/>
      <c r="J566" s="57"/>
      <c r="K566" s="57"/>
      <c r="L566" s="57"/>
      <c r="M566" s="58" t="str">
        <f t="shared" si="74"/>
        <v/>
      </c>
      <c r="N566" s="102"/>
    </row>
    <row r="567" spans="1:14">
      <c r="A567" s="97" t="str">
        <f t="shared" si="71"/>
        <v/>
      </c>
      <c r="B567" s="98" t="str">
        <f t="shared" si="72"/>
        <v/>
      </c>
      <c r="C567" s="99"/>
      <c r="D567" s="100"/>
      <c r="E567" s="100"/>
      <c r="F567" s="57"/>
      <c r="G567" s="58">
        <f t="shared" si="73"/>
        <v>0</v>
      </c>
      <c r="H567" s="58">
        <f>IF(E567="",0,IFERROR(VLOOKUP(E567,档案费管理台账!$D$4:$H$1000,5,0),0))</f>
        <v>0</v>
      </c>
      <c r="I567" s="57"/>
      <c r="J567" s="57"/>
      <c r="K567" s="57"/>
      <c r="L567" s="57"/>
      <c r="M567" s="58" t="str">
        <f t="shared" si="74"/>
        <v/>
      </c>
      <c r="N567" s="102"/>
    </row>
    <row r="568" spans="1:14">
      <c r="A568" s="97" t="str">
        <f t="shared" si="71"/>
        <v/>
      </c>
      <c r="B568" s="98" t="str">
        <f t="shared" si="72"/>
        <v/>
      </c>
      <c r="C568" s="99"/>
      <c r="D568" s="100"/>
      <c r="E568" s="100"/>
      <c r="F568" s="57"/>
      <c r="G568" s="58">
        <f t="shared" si="73"/>
        <v>0</v>
      </c>
      <c r="H568" s="58">
        <f>IF(E568="",0,IFERROR(VLOOKUP(E568,档案费管理台账!$D$4:$H$1000,5,0),0))</f>
        <v>0</v>
      </c>
      <c r="I568" s="57"/>
      <c r="J568" s="57"/>
      <c r="K568" s="57"/>
      <c r="L568" s="57"/>
      <c r="M568" s="58" t="str">
        <f t="shared" si="74"/>
        <v/>
      </c>
      <c r="N568" s="102"/>
    </row>
    <row r="569" spans="1:14">
      <c r="A569" s="97" t="str">
        <f t="shared" si="71"/>
        <v/>
      </c>
      <c r="B569" s="98" t="str">
        <f t="shared" si="72"/>
        <v/>
      </c>
      <c r="C569" s="99"/>
      <c r="D569" s="100"/>
      <c r="E569" s="100"/>
      <c r="F569" s="57"/>
      <c r="G569" s="58">
        <f t="shared" si="73"/>
        <v>0</v>
      </c>
      <c r="H569" s="58">
        <f>IF(E569="",0,IFERROR(VLOOKUP(E569,档案费管理台账!$D$4:$H$1000,5,0),0))</f>
        <v>0</v>
      </c>
      <c r="I569" s="57"/>
      <c r="J569" s="57"/>
      <c r="K569" s="57"/>
      <c r="L569" s="57"/>
      <c r="M569" s="58" t="str">
        <f t="shared" si="74"/>
        <v/>
      </c>
      <c r="N569" s="102"/>
    </row>
    <row r="570" spans="1:14">
      <c r="A570" s="97" t="str">
        <f t="shared" si="71"/>
        <v/>
      </c>
      <c r="B570" s="98" t="str">
        <f t="shared" si="72"/>
        <v/>
      </c>
      <c r="C570" s="99"/>
      <c r="D570" s="100"/>
      <c r="E570" s="100"/>
      <c r="F570" s="57"/>
      <c r="G570" s="58">
        <f t="shared" si="73"/>
        <v>0</v>
      </c>
      <c r="H570" s="58">
        <f>IF(E570="",0,IFERROR(VLOOKUP(E570,档案费管理台账!$D$4:$H$1000,5,0),0))</f>
        <v>0</v>
      </c>
      <c r="I570" s="57"/>
      <c r="J570" s="57"/>
      <c r="K570" s="57"/>
      <c r="L570" s="57"/>
      <c r="M570" s="58" t="str">
        <f t="shared" si="74"/>
        <v/>
      </c>
      <c r="N570" s="102"/>
    </row>
    <row r="571" spans="1:14">
      <c r="A571" s="97" t="str">
        <f t="shared" si="71"/>
        <v/>
      </c>
      <c r="B571" s="98" t="str">
        <f t="shared" si="72"/>
        <v/>
      </c>
      <c r="C571" s="99"/>
      <c r="D571" s="100"/>
      <c r="E571" s="100"/>
      <c r="F571" s="57"/>
      <c r="G571" s="58">
        <f t="shared" si="73"/>
        <v>0</v>
      </c>
      <c r="H571" s="58">
        <f>IF(E571="",0,IFERROR(VLOOKUP(E571,档案费管理台账!$D$4:$H$1000,5,0),0))</f>
        <v>0</v>
      </c>
      <c r="I571" s="57"/>
      <c r="J571" s="57"/>
      <c r="K571" s="57"/>
      <c r="L571" s="57"/>
      <c r="M571" s="58" t="str">
        <f t="shared" si="74"/>
        <v/>
      </c>
      <c r="N571" s="102"/>
    </row>
    <row r="572" spans="1:14">
      <c r="A572" s="97" t="str">
        <f t="shared" si="71"/>
        <v/>
      </c>
      <c r="B572" s="98" t="str">
        <f t="shared" si="72"/>
        <v/>
      </c>
      <c r="C572" s="99"/>
      <c r="D572" s="100"/>
      <c r="E572" s="100"/>
      <c r="F572" s="57"/>
      <c r="G572" s="58">
        <f t="shared" si="73"/>
        <v>0</v>
      </c>
      <c r="H572" s="58">
        <f>IF(E572="",0,IFERROR(VLOOKUP(E572,档案费管理台账!$D$4:$H$1000,5,0),0))</f>
        <v>0</v>
      </c>
      <c r="I572" s="57"/>
      <c r="J572" s="57"/>
      <c r="K572" s="57"/>
      <c r="L572" s="57"/>
      <c r="M572" s="58" t="str">
        <f t="shared" si="74"/>
        <v/>
      </c>
      <c r="N572" s="102"/>
    </row>
    <row r="573" spans="1:14">
      <c r="A573" s="97" t="str">
        <f t="shared" si="71"/>
        <v/>
      </c>
      <c r="B573" s="98" t="str">
        <f t="shared" si="72"/>
        <v/>
      </c>
      <c r="C573" s="99"/>
      <c r="D573" s="100"/>
      <c r="E573" s="100"/>
      <c r="F573" s="57"/>
      <c r="G573" s="58">
        <f t="shared" si="73"/>
        <v>0</v>
      </c>
      <c r="H573" s="58">
        <f>IF(E573="",0,IFERROR(VLOOKUP(E573,档案费管理台账!$D$4:$H$1000,5,0),0))</f>
        <v>0</v>
      </c>
      <c r="I573" s="57"/>
      <c r="J573" s="57"/>
      <c r="K573" s="57"/>
      <c r="L573" s="57"/>
      <c r="M573" s="58" t="str">
        <f t="shared" si="74"/>
        <v/>
      </c>
      <c r="N573" s="102"/>
    </row>
    <row r="574" spans="1:14">
      <c r="A574" s="97" t="str">
        <f t="shared" si="71"/>
        <v/>
      </c>
      <c r="B574" s="98" t="str">
        <f t="shared" si="72"/>
        <v/>
      </c>
      <c r="C574" s="99"/>
      <c r="D574" s="100"/>
      <c r="E574" s="100"/>
      <c r="F574" s="57"/>
      <c r="G574" s="58">
        <f t="shared" si="73"/>
        <v>0</v>
      </c>
      <c r="H574" s="58">
        <f>IF(E574="",0,IFERROR(VLOOKUP(E574,档案费管理台账!$D$4:$H$1000,5,0),0))</f>
        <v>0</v>
      </c>
      <c r="I574" s="57"/>
      <c r="J574" s="57"/>
      <c r="K574" s="57"/>
      <c r="L574" s="57"/>
      <c r="M574" s="58" t="str">
        <f t="shared" si="74"/>
        <v/>
      </c>
      <c r="N574" s="102"/>
    </row>
    <row r="575" spans="1:14">
      <c r="A575" s="97" t="str">
        <f t="shared" si="71"/>
        <v/>
      </c>
      <c r="B575" s="98" t="str">
        <f t="shared" si="72"/>
        <v/>
      </c>
      <c r="C575" s="99"/>
      <c r="D575" s="100"/>
      <c r="E575" s="100"/>
      <c r="F575" s="57"/>
      <c r="G575" s="58">
        <f t="shared" si="73"/>
        <v>0</v>
      </c>
      <c r="H575" s="58">
        <f>IF(E575="",0,IFERROR(VLOOKUP(E575,档案费管理台账!$D$4:$H$1000,5,0),0))</f>
        <v>0</v>
      </c>
      <c r="I575" s="57"/>
      <c r="J575" s="57"/>
      <c r="K575" s="57"/>
      <c r="L575" s="57"/>
      <c r="M575" s="58" t="str">
        <f t="shared" si="74"/>
        <v/>
      </c>
      <c r="N575" s="102"/>
    </row>
    <row r="576" spans="1:14">
      <c r="A576" s="97" t="str">
        <f t="shared" si="71"/>
        <v/>
      </c>
      <c r="B576" s="98" t="str">
        <f t="shared" si="72"/>
        <v/>
      </c>
      <c r="C576" s="99"/>
      <c r="D576" s="100"/>
      <c r="E576" s="100"/>
      <c r="F576" s="57"/>
      <c r="G576" s="58">
        <f t="shared" si="73"/>
        <v>0</v>
      </c>
      <c r="H576" s="58">
        <f>IF(E576="",0,IFERROR(VLOOKUP(E576,档案费管理台账!$D$4:$H$1000,5,0),0))</f>
        <v>0</v>
      </c>
      <c r="I576" s="57"/>
      <c r="J576" s="57"/>
      <c r="K576" s="57"/>
      <c r="L576" s="57"/>
      <c r="M576" s="58" t="str">
        <f t="shared" si="74"/>
        <v/>
      </c>
      <c r="N576" s="102"/>
    </row>
    <row r="577" spans="1:14">
      <c r="A577" s="97" t="str">
        <f t="shared" si="71"/>
        <v/>
      </c>
      <c r="B577" s="98" t="str">
        <f t="shared" si="72"/>
        <v/>
      </c>
      <c r="C577" s="99"/>
      <c r="D577" s="100"/>
      <c r="E577" s="100"/>
      <c r="F577" s="57"/>
      <c r="G577" s="58">
        <f t="shared" si="73"/>
        <v>0</v>
      </c>
      <c r="H577" s="58">
        <f>IF(E577="",0,IFERROR(VLOOKUP(E577,档案费管理台账!$D$4:$H$1000,5,0),0))</f>
        <v>0</v>
      </c>
      <c r="I577" s="57"/>
      <c r="J577" s="57"/>
      <c r="K577" s="57"/>
      <c r="L577" s="57"/>
      <c r="M577" s="58" t="str">
        <f t="shared" si="74"/>
        <v/>
      </c>
      <c r="N577" s="102"/>
    </row>
    <row r="578" spans="1:14">
      <c r="A578" s="97" t="str">
        <f t="shared" si="71"/>
        <v/>
      </c>
      <c r="B578" s="98" t="str">
        <f t="shared" si="72"/>
        <v/>
      </c>
      <c r="C578" s="99"/>
      <c r="D578" s="100"/>
      <c r="E578" s="100"/>
      <c r="F578" s="57"/>
      <c r="G578" s="58">
        <f t="shared" si="73"/>
        <v>0</v>
      </c>
      <c r="H578" s="58">
        <f>IF(E578="",0,IFERROR(VLOOKUP(E578,档案费管理台账!$D$4:$H$1000,5,0),0))</f>
        <v>0</v>
      </c>
      <c r="I578" s="57"/>
      <c r="J578" s="57"/>
      <c r="K578" s="57"/>
      <c r="L578" s="57"/>
      <c r="M578" s="58" t="str">
        <f t="shared" si="74"/>
        <v/>
      </c>
      <c r="N578" s="102"/>
    </row>
    <row r="579" spans="1:14">
      <c r="A579" s="97" t="str">
        <f t="shared" si="71"/>
        <v/>
      </c>
      <c r="B579" s="98" t="str">
        <f t="shared" si="72"/>
        <v/>
      </c>
      <c r="C579" s="99"/>
      <c r="D579" s="100"/>
      <c r="E579" s="100"/>
      <c r="F579" s="57"/>
      <c r="G579" s="58">
        <f t="shared" si="73"/>
        <v>0</v>
      </c>
      <c r="H579" s="58">
        <f>IF(E579="",0,IFERROR(VLOOKUP(E579,档案费管理台账!$D$4:$H$1000,5,0),0))</f>
        <v>0</v>
      </c>
      <c r="I579" s="57"/>
      <c r="J579" s="57"/>
      <c r="K579" s="57"/>
      <c r="L579" s="57"/>
      <c r="M579" s="58" t="str">
        <f t="shared" si="74"/>
        <v/>
      </c>
      <c r="N579" s="102"/>
    </row>
    <row r="580" spans="1:14">
      <c r="A580" s="97" t="str">
        <f t="shared" si="71"/>
        <v/>
      </c>
      <c r="B580" s="98" t="str">
        <f t="shared" si="72"/>
        <v/>
      </c>
      <c r="C580" s="99"/>
      <c r="D580" s="100"/>
      <c r="E580" s="100"/>
      <c r="F580" s="57"/>
      <c r="G580" s="58">
        <f t="shared" si="73"/>
        <v>0</v>
      </c>
      <c r="H580" s="58">
        <f>IF(E580="",0,IFERROR(VLOOKUP(E580,档案费管理台账!$D$4:$H$1000,5,0),0))</f>
        <v>0</v>
      </c>
      <c r="I580" s="57"/>
      <c r="J580" s="57"/>
      <c r="K580" s="57"/>
      <c r="L580" s="57"/>
      <c r="M580" s="58" t="str">
        <f t="shared" si="74"/>
        <v/>
      </c>
      <c r="N580" s="102"/>
    </row>
    <row r="581" spans="1:14">
      <c r="A581" s="97" t="str">
        <f t="shared" si="71"/>
        <v/>
      </c>
      <c r="B581" s="98" t="str">
        <f t="shared" si="72"/>
        <v/>
      </c>
      <c r="C581" s="99"/>
      <c r="D581" s="100"/>
      <c r="E581" s="100"/>
      <c r="F581" s="57"/>
      <c r="G581" s="58">
        <f t="shared" si="73"/>
        <v>0</v>
      </c>
      <c r="H581" s="58">
        <f>IF(E581="",0,IFERROR(VLOOKUP(E581,档案费管理台账!$D$4:$H$1000,5,0),0))</f>
        <v>0</v>
      </c>
      <c r="I581" s="57"/>
      <c r="J581" s="57"/>
      <c r="K581" s="57"/>
      <c r="L581" s="57"/>
      <c r="M581" s="58" t="str">
        <f t="shared" si="74"/>
        <v/>
      </c>
      <c r="N581" s="102"/>
    </row>
    <row r="582" spans="1:14">
      <c r="A582" s="97" t="str">
        <f t="shared" si="71"/>
        <v/>
      </c>
      <c r="B582" s="98" t="str">
        <f t="shared" si="72"/>
        <v/>
      </c>
      <c r="C582" s="99"/>
      <c r="D582" s="100"/>
      <c r="E582" s="100"/>
      <c r="F582" s="57"/>
      <c r="G582" s="58">
        <f t="shared" si="73"/>
        <v>0</v>
      </c>
      <c r="H582" s="58">
        <f>IF(E582="",0,IFERROR(VLOOKUP(E582,档案费管理台账!$D$4:$H$1000,5,0),0))</f>
        <v>0</v>
      </c>
      <c r="I582" s="57"/>
      <c r="J582" s="57"/>
      <c r="K582" s="57"/>
      <c r="L582" s="57"/>
      <c r="M582" s="58" t="str">
        <f t="shared" si="74"/>
        <v/>
      </c>
      <c r="N582" s="102"/>
    </row>
    <row r="583" spans="1:14">
      <c r="A583" s="97" t="str">
        <f t="shared" si="71"/>
        <v/>
      </c>
      <c r="B583" s="98" t="str">
        <f t="shared" si="72"/>
        <v/>
      </c>
      <c r="C583" s="99"/>
      <c r="D583" s="100"/>
      <c r="E583" s="100"/>
      <c r="F583" s="57"/>
      <c r="G583" s="58">
        <f t="shared" si="73"/>
        <v>0</v>
      </c>
      <c r="H583" s="58">
        <f>IF(E583="",0,IFERROR(VLOOKUP(E583,档案费管理台账!$D$4:$H$1000,5,0),0))</f>
        <v>0</v>
      </c>
      <c r="I583" s="57"/>
      <c r="J583" s="57"/>
      <c r="K583" s="57"/>
      <c r="L583" s="57"/>
      <c r="M583" s="58" t="str">
        <f t="shared" si="74"/>
        <v/>
      </c>
      <c r="N583" s="102"/>
    </row>
    <row r="584" spans="1:14">
      <c r="A584" s="97" t="str">
        <f t="shared" si="71"/>
        <v/>
      </c>
      <c r="B584" s="98" t="str">
        <f t="shared" si="72"/>
        <v/>
      </c>
      <c r="C584" s="99"/>
      <c r="D584" s="100"/>
      <c r="E584" s="100"/>
      <c r="F584" s="57"/>
      <c r="G584" s="58">
        <f t="shared" si="73"/>
        <v>0</v>
      </c>
      <c r="H584" s="58">
        <f>IF(E584="",0,IFERROR(VLOOKUP(E584,档案费管理台账!$D$4:$H$1000,5,0),0))</f>
        <v>0</v>
      </c>
      <c r="I584" s="57"/>
      <c r="J584" s="57"/>
      <c r="K584" s="57"/>
      <c r="L584" s="57"/>
      <c r="M584" s="58" t="str">
        <f t="shared" si="74"/>
        <v/>
      </c>
      <c r="N584" s="102"/>
    </row>
    <row r="585" spans="1:14">
      <c r="A585" s="97" t="str">
        <f t="shared" si="71"/>
        <v/>
      </c>
      <c r="B585" s="98" t="str">
        <f t="shared" si="72"/>
        <v/>
      </c>
      <c r="C585" s="99"/>
      <c r="D585" s="100"/>
      <c r="E585" s="100"/>
      <c r="F585" s="57"/>
      <c r="G585" s="58">
        <f t="shared" si="73"/>
        <v>0</v>
      </c>
      <c r="H585" s="58">
        <f>IF(E585="",0,IFERROR(VLOOKUP(E585,档案费管理台账!$D$4:$H$1000,5,0),0))</f>
        <v>0</v>
      </c>
      <c r="I585" s="57"/>
      <c r="J585" s="57"/>
      <c r="K585" s="57"/>
      <c r="L585" s="57"/>
      <c r="M585" s="58" t="str">
        <f t="shared" si="74"/>
        <v/>
      </c>
      <c r="N585" s="102"/>
    </row>
    <row r="586" spans="1:14">
      <c r="A586" s="97" t="str">
        <f t="shared" si="71"/>
        <v/>
      </c>
      <c r="B586" s="98" t="str">
        <f t="shared" si="72"/>
        <v/>
      </c>
      <c r="C586" s="99"/>
      <c r="D586" s="100"/>
      <c r="E586" s="100"/>
      <c r="F586" s="57"/>
      <c r="G586" s="58">
        <f t="shared" si="73"/>
        <v>0</v>
      </c>
      <c r="H586" s="58">
        <f>IF(E586="",0,IFERROR(VLOOKUP(E586,档案费管理台账!$D$4:$H$1000,5,0),0))</f>
        <v>0</v>
      </c>
      <c r="I586" s="57"/>
      <c r="J586" s="57"/>
      <c r="K586" s="57"/>
      <c r="L586" s="57"/>
      <c r="M586" s="58" t="str">
        <f t="shared" si="74"/>
        <v/>
      </c>
      <c r="N586" s="102"/>
    </row>
    <row r="587" spans="1:14">
      <c r="A587" s="97" t="str">
        <f t="shared" si="71"/>
        <v/>
      </c>
      <c r="B587" s="98" t="str">
        <f t="shared" si="72"/>
        <v/>
      </c>
      <c r="C587" s="99"/>
      <c r="D587" s="100"/>
      <c r="E587" s="100"/>
      <c r="F587" s="57"/>
      <c r="G587" s="58">
        <f t="shared" si="73"/>
        <v>0</v>
      </c>
      <c r="H587" s="58">
        <f>IF(E587="",0,IFERROR(VLOOKUP(E587,档案费管理台账!$D$4:$H$1000,5,0),0))</f>
        <v>0</v>
      </c>
      <c r="I587" s="57"/>
      <c r="J587" s="57"/>
      <c r="K587" s="57"/>
      <c r="L587" s="57"/>
      <c r="M587" s="58" t="str">
        <f t="shared" si="74"/>
        <v/>
      </c>
      <c r="N587" s="102"/>
    </row>
    <row r="588" spans="1:14">
      <c r="A588" s="97" t="str">
        <f t="shared" si="71"/>
        <v/>
      </c>
      <c r="B588" s="98" t="str">
        <f t="shared" si="72"/>
        <v/>
      </c>
      <c r="C588" s="99"/>
      <c r="D588" s="100"/>
      <c r="E588" s="100"/>
      <c r="F588" s="57"/>
      <c r="G588" s="58">
        <f t="shared" si="73"/>
        <v>0</v>
      </c>
      <c r="H588" s="58">
        <f>IF(E588="",0,IFERROR(VLOOKUP(E588,档案费管理台账!$D$4:$H$1000,5,0),0))</f>
        <v>0</v>
      </c>
      <c r="I588" s="57"/>
      <c r="J588" s="57"/>
      <c r="K588" s="57"/>
      <c r="L588" s="57"/>
      <c r="M588" s="58" t="str">
        <f t="shared" si="74"/>
        <v/>
      </c>
      <c r="N588" s="102"/>
    </row>
    <row r="589" spans="1:14">
      <c r="A589" s="97" t="str">
        <f t="shared" si="71"/>
        <v/>
      </c>
      <c r="B589" s="98" t="str">
        <f t="shared" si="72"/>
        <v/>
      </c>
      <c r="C589" s="99"/>
      <c r="D589" s="100"/>
      <c r="E589" s="100"/>
      <c r="F589" s="57"/>
      <c r="G589" s="58">
        <f t="shared" si="73"/>
        <v>0</v>
      </c>
      <c r="H589" s="58">
        <f>IF(E589="",0,IFERROR(VLOOKUP(E589,档案费管理台账!$D$4:$H$1000,5,0),0))</f>
        <v>0</v>
      </c>
      <c r="I589" s="57"/>
      <c r="J589" s="57"/>
      <c r="K589" s="57"/>
      <c r="L589" s="57"/>
      <c r="M589" s="58" t="str">
        <f t="shared" si="74"/>
        <v/>
      </c>
      <c r="N589" s="102"/>
    </row>
    <row r="590" spans="1:14">
      <c r="A590" s="97" t="str">
        <f t="shared" si="71"/>
        <v/>
      </c>
      <c r="B590" s="98" t="str">
        <f t="shared" si="72"/>
        <v/>
      </c>
      <c r="C590" s="99"/>
      <c r="D590" s="100"/>
      <c r="E590" s="100"/>
      <c r="F590" s="57"/>
      <c r="G590" s="58">
        <f t="shared" si="73"/>
        <v>0</v>
      </c>
      <c r="H590" s="58">
        <f>IF(E590="",0,IFERROR(VLOOKUP(E590,档案费管理台账!$D$4:$H$1000,5,0),0))</f>
        <v>0</v>
      </c>
      <c r="I590" s="57"/>
      <c r="J590" s="57"/>
      <c r="K590" s="57"/>
      <c r="L590" s="57"/>
      <c r="M590" s="58" t="str">
        <f t="shared" si="74"/>
        <v/>
      </c>
      <c r="N590" s="102"/>
    </row>
    <row r="591" spans="1:14">
      <c r="A591" s="97" t="str">
        <f t="shared" si="71"/>
        <v/>
      </c>
      <c r="B591" s="98" t="str">
        <f t="shared" si="72"/>
        <v/>
      </c>
      <c r="C591" s="99"/>
      <c r="D591" s="100"/>
      <c r="E591" s="100"/>
      <c r="F591" s="57"/>
      <c r="G591" s="58">
        <f t="shared" si="73"/>
        <v>0</v>
      </c>
      <c r="H591" s="58">
        <f>IF(E591="",0,IFERROR(VLOOKUP(E591,档案费管理台账!$D$4:$H$1000,5,0),0))</f>
        <v>0</v>
      </c>
      <c r="I591" s="57"/>
      <c r="J591" s="57"/>
      <c r="K591" s="57"/>
      <c r="L591" s="57"/>
      <c r="M591" s="58" t="str">
        <f t="shared" si="74"/>
        <v/>
      </c>
      <c r="N591" s="102"/>
    </row>
    <row r="592" spans="1:14">
      <c r="A592" s="97" t="str">
        <f t="shared" si="71"/>
        <v/>
      </c>
      <c r="B592" s="98" t="str">
        <f t="shared" si="72"/>
        <v/>
      </c>
      <c r="C592" s="99"/>
      <c r="D592" s="100"/>
      <c r="E592" s="100"/>
      <c r="F592" s="57"/>
      <c r="G592" s="58">
        <f t="shared" si="73"/>
        <v>0</v>
      </c>
      <c r="H592" s="58">
        <f>IF(E592="",0,IFERROR(VLOOKUP(E592,档案费管理台账!$D$4:$H$1000,5,0),0))</f>
        <v>0</v>
      </c>
      <c r="I592" s="57"/>
      <c r="J592" s="57"/>
      <c r="K592" s="57"/>
      <c r="L592" s="57"/>
      <c r="M592" s="58" t="str">
        <f t="shared" si="74"/>
        <v/>
      </c>
      <c r="N592" s="102"/>
    </row>
    <row r="593" spans="1:14">
      <c r="A593" s="97" t="str">
        <f t="shared" si="71"/>
        <v/>
      </c>
      <c r="B593" s="98" t="str">
        <f t="shared" si="72"/>
        <v/>
      </c>
      <c r="C593" s="99"/>
      <c r="D593" s="100"/>
      <c r="E593" s="100"/>
      <c r="F593" s="57"/>
      <c r="G593" s="58">
        <f t="shared" si="73"/>
        <v>0</v>
      </c>
      <c r="H593" s="58">
        <f>IF(E593="",0,IFERROR(VLOOKUP(E593,档案费管理台账!$D$4:$H$1000,5,0),0))</f>
        <v>0</v>
      </c>
      <c r="I593" s="57"/>
      <c r="J593" s="57"/>
      <c r="K593" s="57"/>
      <c r="L593" s="57"/>
      <c r="M593" s="58" t="str">
        <f t="shared" si="74"/>
        <v/>
      </c>
      <c r="N593" s="102"/>
    </row>
    <row r="594" spans="1:14">
      <c r="A594" s="97" t="str">
        <f t="shared" si="71"/>
        <v/>
      </c>
      <c r="B594" s="98" t="str">
        <f t="shared" si="72"/>
        <v/>
      </c>
      <c r="C594" s="99"/>
      <c r="D594" s="100"/>
      <c r="E594" s="100"/>
      <c r="F594" s="57"/>
      <c r="G594" s="58">
        <f t="shared" si="73"/>
        <v>0</v>
      </c>
      <c r="H594" s="58">
        <f>IF(E594="",0,IFERROR(VLOOKUP(E594,档案费管理台账!$D$4:$H$1000,5,0),0))</f>
        <v>0</v>
      </c>
      <c r="I594" s="57"/>
      <c r="J594" s="57"/>
      <c r="K594" s="57"/>
      <c r="L594" s="57"/>
      <c r="M594" s="58" t="str">
        <f t="shared" si="74"/>
        <v/>
      </c>
      <c r="N594" s="102"/>
    </row>
    <row r="595" spans="1:14">
      <c r="A595" s="97" t="str">
        <f t="shared" si="71"/>
        <v/>
      </c>
      <c r="B595" s="98" t="str">
        <f t="shared" si="72"/>
        <v/>
      </c>
      <c r="C595" s="99"/>
      <c r="D595" s="100"/>
      <c r="E595" s="100"/>
      <c r="F595" s="57"/>
      <c r="G595" s="58">
        <f t="shared" si="73"/>
        <v>0</v>
      </c>
      <c r="H595" s="58">
        <f>IF(E595="",0,IFERROR(VLOOKUP(E595,档案费管理台账!$D$4:$H$1000,5,0),0))</f>
        <v>0</v>
      </c>
      <c r="I595" s="57"/>
      <c r="J595" s="57"/>
      <c r="K595" s="57"/>
      <c r="L595" s="57"/>
      <c r="M595" s="58" t="str">
        <f t="shared" si="74"/>
        <v/>
      </c>
      <c r="N595" s="102"/>
    </row>
    <row r="596" spans="1:14">
      <c r="A596" s="97" t="str">
        <f t="shared" si="71"/>
        <v/>
      </c>
      <c r="B596" s="98" t="str">
        <f t="shared" si="72"/>
        <v/>
      </c>
      <c r="C596" s="99"/>
      <c r="D596" s="100"/>
      <c r="E596" s="100"/>
      <c r="F596" s="57"/>
      <c r="G596" s="58">
        <f t="shared" si="73"/>
        <v>0</v>
      </c>
      <c r="H596" s="58">
        <f>IF(E596="",0,IFERROR(VLOOKUP(E596,档案费管理台账!$D$4:$H$1000,5,0),0))</f>
        <v>0</v>
      </c>
      <c r="I596" s="57"/>
      <c r="J596" s="57"/>
      <c r="K596" s="57"/>
      <c r="L596" s="57"/>
      <c r="M596" s="58" t="str">
        <f t="shared" si="74"/>
        <v/>
      </c>
      <c r="N596" s="102"/>
    </row>
    <row r="597" spans="1:14">
      <c r="A597" s="97" t="str">
        <f t="shared" si="71"/>
        <v/>
      </c>
      <c r="B597" s="98" t="str">
        <f t="shared" si="72"/>
        <v/>
      </c>
      <c r="C597" s="99"/>
      <c r="D597" s="100"/>
      <c r="E597" s="100"/>
      <c r="F597" s="57"/>
      <c r="G597" s="58">
        <f t="shared" si="73"/>
        <v>0</v>
      </c>
      <c r="H597" s="58">
        <f>IF(E597="",0,IFERROR(VLOOKUP(E597,档案费管理台账!$D$4:$H$1000,5,0),0))</f>
        <v>0</v>
      </c>
      <c r="I597" s="57"/>
      <c r="J597" s="57"/>
      <c r="K597" s="57"/>
      <c r="L597" s="57"/>
      <c r="M597" s="58" t="str">
        <f t="shared" si="74"/>
        <v/>
      </c>
      <c r="N597" s="102"/>
    </row>
    <row r="598" spans="1:14">
      <c r="A598" s="97" t="str">
        <f t="shared" si="71"/>
        <v/>
      </c>
      <c r="B598" s="98" t="str">
        <f t="shared" si="72"/>
        <v/>
      </c>
      <c r="C598" s="99"/>
      <c r="D598" s="100"/>
      <c r="E598" s="100"/>
      <c r="F598" s="57"/>
      <c r="G598" s="58">
        <f t="shared" si="73"/>
        <v>0</v>
      </c>
      <c r="H598" s="58">
        <f>IF(E598="",0,IFERROR(VLOOKUP(E598,档案费管理台账!$D$4:$H$1000,5,0),0))</f>
        <v>0</v>
      </c>
      <c r="I598" s="57"/>
      <c r="J598" s="57"/>
      <c r="K598" s="57"/>
      <c r="L598" s="57"/>
      <c r="M598" s="58" t="str">
        <f t="shared" si="74"/>
        <v/>
      </c>
      <c r="N598" s="102"/>
    </row>
    <row r="599" spans="1:14">
      <c r="A599" s="97" t="str">
        <f t="shared" si="71"/>
        <v/>
      </c>
      <c r="B599" s="98" t="str">
        <f t="shared" si="72"/>
        <v/>
      </c>
      <c r="C599" s="99"/>
      <c r="D599" s="100"/>
      <c r="E599" s="100"/>
      <c r="F599" s="57"/>
      <c r="G599" s="58">
        <f t="shared" si="73"/>
        <v>0</v>
      </c>
      <c r="H599" s="58">
        <f>IF(E599="",0,IFERROR(VLOOKUP(E599,档案费管理台账!$D$4:$H$1000,5,0),0))</f>
        <v>0</v>
      </c>
      <c r="I599" s="57"/>
      <c r="J599" s="57"/>
      <c r="K599" s="57"/>
      <c r="L599" s="57"/>
      <c r="M599" s="58" t="str">
        <f t="shared" si="74"/>
        <v/>
      </c>
      <c r="N599" s="102"/>
    </row>
    <row r="600" spans="1:14">
      <c r="A600" s="97" t="str">
        <f t="shared" si="71"/>
        <v/>
      </c>
      <c r="B600" s="98" t="str">
        <f t="shared" si="72"/>
        <v/>
      </c>
      <c r="C600" s="99"/>
      <c r="D600" s="100"/>
      <c r="E600" s="100"/>
      <c r="F600" s="57"/>
      <c r="G600" s="58">
        <f t="shared" si="73"/>
        <v>0</v>
      </c>
      <c r="H600" s="58">
        <f>IF(E600="",0,IFERROR(VLOOKUP(E600,档案费管理台账!$D$4:$H$1000,5,0),0))</f>
        <v>0</v>
      </c>
      <c r="I600" s="57"/>
      <c r="J600" s="57"/>
      <c r="K600" s="57"/>
      <c r="L600" s="57"/>
      <c r="M600" s="58" t="str">
        <f t="shared" si="74"/>
        <v/>
      </c>
      <c r="N600" s="102"/>
    </row>
    <row r="601" spans="1:14">
      <c r="A601" s="97" t="str">
        <f t="shared" si="71"/>
        <v/>
      </c>
      <c r="B601" s="98" t="str">
        <f t="shared" si="72"/>
        <v/>
      </c>
      <c r="C601" s="99"/>
      <c r="D601" s="100"/>
      <c r="E601" s="100"/>
      <c r="F601" s="57"/>
      <c r="G601" s="58">
        <f t="shared" si="73"/>
        <v>0</v>
      </c>
      <c r="H601" s="58">
        <f>IF(E601="",0,IFERROR(VLOOKUP(E601,档案费管理台账!$D$4:$H$1000,5,0),0))</f>
        <v>0</v>
      </c>
      <c r="I601" s="57"/>
      <c r="J601" s="57"/>
      <c r="K601" s="57"/>
      <c r="L601" s="57"/>
      <c r="M601" s="58" t="str">
        <f t="shared" si="74"/>
        <v/>
      </c>
      <c r="N601" s="102"/>
    </row>
    <row r="602" spans="1:14">
      <c r="A602" s="97" t="str">
        <f t="shared" si="71"/>
        <v/>
      </c>
      <c r="B602" s="98" t="str">
        <f t="shared" si="72"/>
        <v/>
      </c>
      <c r="C602" s="99"/>
      <c r="D602" s="100"/>
      <c r="E602" s="100"/>
      <c r="F602" s="57"/>
      <c r="G602" s="58">
        <f t="shared" si="73"/>
        <v>0</v>
      </c>
      <c r="H602" s="58">
        <f>IF(E602="",0,IFERROR(VLOOKUP(E602,档案费管理台账!$D$4:$H$1000,5,0),0))</f>
        <v>0</v>
      </c>
      <c r="I602" s="57"/>
      <c r="J602" s="57"/>
      <c r="K602" s="57"/>
      <c r="L602" s="57"/>
      <c r="M602" s="58" t="str">
        <f t="shared" si="74"/>
        <v/>
      </c>
      <c r="N602" s="102"/>
    </row>
    <row r="603" spans="1:14">
      <c r="A603" s="97" t="str">
        <f t="shared" si="71"/>
        <v/>
      </c>
      <c r="B603" s="98" t="str">
        <f t="shared" si="72"/>
        <v/>
      </c>
      <c r="C603" s="99"/>
      <c r="D603" s="100"/>
      <c r="E603" s="100"/>
      <c r="F603" s="57"/>
      <c r="G603" s="58">
        <f t="shared" si="73"/>
        <v>0</v>
      </c>
      <c r="H603" s="58">
        <f>IF(E603="",0,IFERROR(VLOOKUP(E603,档案费管理台账!$D$4:$H$1000,5,0),0))</f>
        <v>0</v>
      </c>
      <c r="I603" s="57"/>
      <c r="J603" s="57"/>
      <c r="K603" s="57"/>
      <c r="L603" s="57"/>
      <c r="M603" s="58" t="str">
        <f t="shared" si="74"/>
        <v/>
      </c>
      <c r="N603" s="102"/>
    </row>
    <row r="604" spans="1:14">
      <c r="A604" s="97" t="str">
        <f t="shared" si="71"/>
        <v/>
      </c>
      <c r="B604" s="98" t="str">
        <f t="shared" si="72"/>
        <v/>
      </c>
      <c r="C604" s="99"/>
      <c r="D604" s="100"/>
      <c r="E604" s="100"/>
      <c r="F604" s="57"/>
      <c r="G604" s="58">
        <f t="shared" si="73"/>
        <v>0</v>
      </c>
      <c r="H604" s="58">
        <f>IF(E604="",0,IFERROR(VLOOKUP(E604,档案费管理台账!$D$4:$H$1000,5,0),0))</f>
        <v>0</v>
      </c>
      <c r="I604" s="57"/>
      <c r="J604" s="57"/>
      <c r="K604" s="57"/>
      <c r="L604" s="57"/>
      <c r="M604" s="58" t="str">
        <f t="shared" si="74"/>
        <v/>
      </c>
      <c r="N604" s="102"/>
    </row>
    <row r="605" spans="1:14">
      <c r="A605" s="97" t="str">
        <f t="shared" si="71"/>
        <v/>
      </c>
      <c r="B605" s="98" t="str">
        <f t="shared" si="72"/>
        <v/>
      </c>
      <c r="C605" s="99"/>
      <c r="D605" s="100"/>
      <c r="E605" s="100"/>
      <c r="F605" s="57"/>
      <c r="G605" s="58">
        <f t="shared" si="73"/>
        <v>0</v>
      </c>
      <c r="H605" s="58">
        <f>IF(E605="",0,IFERROR(VLOOKUP(E605,档案费管理台账!$D$4:$H$1000,5,0),0))</f>
        <v>0</v>
      </c>
      <c r="I605" s="57"/>
      <c r="J605" s="57"/>
      <c r="K605" s="57"/>
      <c r="L605" s="57"/>
      <c r="M605" s="58" t="str">
        <f t="shared" si="74"/>
        <v/>
      </c>
      <c r="N605" s="102"/>
    </row>
    <row r="606" spans="1:14">
      <c r="A606" s="97" t="str">
        <f t="shared" si="71"/>
        <v/>
      </c>
      <c r="B606" s="98" t="str">
        <f t="shared" si="72"/>
        <v/>
      </c>
      <c r="C606" s="99"/>
      <c r="D606" s="100"/>
      <c r="E606" s="100"/>
      <c r="F606" s="57"/>
      <c r="G606" s="58">
        <f t="shared" si="73"/>
        <v>0</v>
      </c>
      <c r="H606" s="58">
        <f>IF(E606="",0,IFERROR(VLOOKUP(E606,档案费管理台账!$D$4:$H$1000,5,0),0))</f>
        <v>0</v>
      </c>
      <c r="I606" s="57"/>
      <c r="J606" s="57"/>
      <c r="K606" s="57"/>
      <c r="L606" s="57"/>
      <c r="M606" s="58" t="str">
        <f t="shared" si="74"/>
        <v/>
      </c>
      <c r="N606" s="102"/>
    </row>
    <row r="607" spans="1:14">
      <c r="A607" s="97" t="str">
        <f t="shared" si="71"/>
        <v/>
      </c>
      <c r="B607" s="98" t="str">
        <f t="shared" si="72"/>
        <v/>
      </c>
      <c r="C607" s="99"/>
      <c r="D607" s="100"/>
      <c r="E607" s="100"/>
      <c r="F607" s="57"/>
      <c r="G607" s="58">
        <f t="shared" si="73"/>
        <v>0</v>
      </c>
      <c r="H607" s="58">
        <f>IF(E607="",0,IFERROR(VLOOKUP(E607,档案费管理台账!$D$4:$H$1000,5,0),0))</f>
        <v>0</v>
      </c>
      <c r="I607" s="57"/>
      <c r="J607" s="57"/>
      <c r="K607" s="57"/>
      <c r="L607" s="57"/>
      <c r="M607" s="58" t="str">
        <f t="shared" si="74"/>
        <v/>
      </c>
      <c r="N607" s="102"/>
    </row>
    <row r="608" spans="1:14">
      <c r="A608" s="97" t="str">
        <f t="shared" si="71"/>
        <v/>
      </c>
      <c r="B608" s="98" t="str">
        <f t="shared" si="72"/>
        <v/>
      </c>
      <c r="C608" s="99"/>
      <c r="D608" s="100"/>
      <c r="E608" s="100"/>
      <c r="F608" s="57"/>
      <c r="G608" s="58">
        <f t="shared" si="73"/>
        <v>0</v>
      </c>
      <c r="H608" s="58">
        <f>IF(E608="",0,IFERROR(VLOOKUP(E608,档案费管理台账!$D$4:$H$1000,5,0),0))</f>
        <v>0</v>
      </c>
      <c r="I608" s="57"/>
      <c r="J608" s="57"/>
      <c r="K608" s="57"/>
      <c r="L608" s="57"/>
      <c r="M608" s="58" t="str">
        <f t="shared" si="74"/>
        <v/>
      </c>
      <c r="N608" s="102"/>
    </row>
    <row r="609" spans="1:14">
      <c r="A609" s="97" t="str">
        <f t="shared" si="71"/>
        <v/>
      </c>
      <c r="B609" s="98" t="str">
        <f t="shared" si="72"/>
        <v/>
      </c>
      <c r="C609" s="99"/>
      <c r="D609" s="100"/>
      <c r="E609" s="100"/>
      <c r="F609" s="57"/>
      <c r="G609" s="58">
        <f t="shared" si="73"/>
        <v>0</v>
      </c>
      <c r="H609" s="58">
        <f>IF(E609="",0,IFERROR(VLOOKUP(E609,档案费管理台账!$D$4:$H$1000,5,0),0))</f>
        <v>0</v>
      </c>
      <c r="I609" s="57"/>
      <c r="J609" s="57"/>
      <c r="K609" s="57"/>
      <c r="L609" s="57"/>
      <c r="M609" s="58" t="str">
        <f t="shared" si="74"/>
        <v/>
      </c>
      <c r="N609" s="102"/>
    </row>
    <row r="610" spans="1:14">
      <c r="A610" s="97" t="str">
        <f t="shared" si="71"/>
        <v/>
      </c>
      <c r="B610" s="98" t="str">
        <f t="shared" si="72"/>
        <v/>
      </c>
      <c r="C610" s="99"/>
      <c r="D610" s="100"/>
      <c r="E610" s="100"/>
      <c r="F610" s="57"/>
      <c r="G610" s="58">
        <f t="shared" si="73"/>
        <v>0</v>
      </c>
      <c r="H610" s="58">
        <f>IF(E610="",0,IFERROR(VLOOKUP(E610,档案费管理台账!$D$4:$H$1000,5,0),0))</f>
        <v>0</v>
      </c>
      <c r="I610" s="57"/>
      <c r="J610" s="57"/>
      <c r="K610" s="57"/>
      <c r="L610" s="57"/>
      <c r="M610" s="58" t="str">
        <f t="shared" si="74"/>
        <v/>
      </c>
      <c r="N610" s="102"/>
    </row>
    <row r="611" spans="1:14">
      <c r="A611" s="97" t="str">
        <f t="shared" si="71"/>
        <v/>
      </c>
      <c r="B611" s="98" t="str">
        <f t="shared" si="72"/>
        <v/>
      </c>
      <c r="C611" s="99"/>
      <c r="D611" s="100"/>
      <c r="E611" s="100"/>
      <c r="F611" s="57"/>
      <c r="G611" s="58">
        <f t="shared" si="73"/>
        <v>0</v>
      </c>
      <c r="H611" s="58">
        <f>IF(E611="",0,IFERROR(VLOOKUP(E611,档案费管理台账!$D$4:$H$1000,5,0),0))</f>
        <v>0</v>
      </c>
      <c r="I611" s="57"/>
      <c r="J611" s="57"/>
      <c r="K611" s="57"/>
      <c r="L611" s="57"/>
      <c r="M611" s="58" t="str">
        <f t="shared" si="74"/>
        <v/>
      </c>
      <c r="N611" s="102"/>
    </row>
    <row r="612" spans="1:14">
      <c r="A612" s="97" t="str">
        <f t="shared" si="71"/>
        <v/>
      </c>
      <c r="B612" s="98" t="str">
        <f t="shared" si="72"/>
        <v/>
      </c>
      <c r="C612" s="99"/>
      <c r="D612" s="100"/>
      <c r="E612" s="100"/>
      <c r="F612" s="57"/>
      <c r="G612" s="58">
        <f t="shared" si="73"/>
        <v>0</v>
      </c>
      <c r="H612" s="58">
        <f>IF(E612="",0,IFERROR(VLOOKUP(E612,档案费管理台账!$D$4:$H$1000,5,0),0))</f>
        <v>0</v>
      </c>
      <c r="I612" s="57"/>
      <c r="J612" s="57"/>
      <c r="K612" s="57"/>
      <c r="L612" s="57"/>
      <c r="M612" s="58" t="str">
        <f t="shared" si="74"/>
        <v/>
      </c>
      <c r="N612" s="102"/>
    </row>
    <row r="613" spans="1:14">
      <c r="A613" s="97" t="str">
        <f t="shared" si="71"/>
        <v/>
      </c>
      <c r="B613" s="98" t="str">
        <f t="shared" si="72"/>
        <v/>
      </c>
      <c r="C613" s="99"/>
      <c r="D613" s="100"/>
      <c r="E613" s="100"/>
      <c r="F613" s="57"/>
      <c r="G613" s="58">
        <f t="shared" si="73"/>
        <v>0</v>
      </c>
      <c r="H613" s="58">
        <f>IF(E613="",0,IFERROR(VLOOKUP(E613,档案费管理台账!$D$4:$H$1000,5,0),0))</f>
        <v>0</v>
      </c>
      <c r="I613" s="57"/>
      <c r="J613" s="57"/>
      <c r="K613" s="57"/>
      <c r="L613" s="57"/>
      <c r="M613" s="58" t="str">
        <f t="shared" si="74"/>
        <v/>
      </c>
      <c r="N613" s="102"/>
    </row>
    <row r="614" spans="1:14">
      <c r="A614" s="97" t="str">
        <f t="shared" si="71"/>
        <v/>
      </c>
      <c r="B614" s="98" t="str">
        <f t="shared" si="72"/>
        <v/>
      </c>
      <c r="C614" s="99"/>
      <c r="D614" s="100"/>
      <c r="E614" s="100"/>
      <c r="F614" s="57"/>
      <c r="G614" s="58">
        <f t="shared" si="73"/>
        <v>0</v>
      </c>
      <c r="H614" s="58">
        <f>IF(E614="",0,IFERROR(VLOOKUP(E614,档案费管理台账!$D$4:$H$1000,5,0),0))</f>
        <v>0</v>
      </c>
      <c r="I614" s="57"/>
      <c r="J614" s="57"/>
      <c r="K614" s="57"/>
      <c r="L614" s="57"/>
      <c r="M614" s="58" t="str">
        <f t="shared" si="74"/>
        <v/>
      </c>
      <c r="N614" s="102"/>
    </row>
    <row r="615" spans="1:14">
      <c r="A615" s="97" t="str">
        <f t="shared" si="71"/>
        <v/>
      </c>
      <c r="B615" s="98" t="str">
        <f t="shared" si="72"/>
        <v/>
      </c>
      <c r="C615" s="99"/>
      <c r="D615" s="100"/>
      <c r="E615" s="100"/>
      <c r="F615" s="57"/>
      <c r="G615" s="58">
        <f t="shared" si="73"/>
        <v>0</v>
      </c>
      <c r="H615" s="58">
        <f>IF(E615="",0,IFERROR(VLOOKUP(E615,档案费管理台账!$D$4:$H$1000,5,0),0))</f>
        <v>0</v>
      </c>
      <c r="I615" s="57"/>
      <c r="J615" s="57"/>
      <c r="K615" s="57"/>
      <c r="L615" s="57"/>
      <c r="M615" s="58" t="str">
        <f t="shared" si="74"/>
        <v/>
      </c>
      <c r="N615" s="102"/>
    </row>
    <row r="616" spans="1:14">
      <c r="A616" s="97" t="str">
        <f t="shared" si="71"/>
        <v/>
      </c>
      <c r="B616" s="98" t="str">
        <f t="shared" si="72"/>
        <v/>
      </c>
      <c r="C616" s="99"/>
      <c r="D616" s="100"/>
      <c r="E616" s="100"/>
      <c r="F616" s="57"/>
      <c r="G616" s="58">
        <f t="shared" si="73"/>
        <v>0</v>
      </c>
      <c r="H616" s="58">
        <f>IF(E616="",0,IFERROR(VLOOKUP(E616,档案费管理台账!$D$4:$H$1000,5,0),0))</f>
        <v>0</v>
      </c>
      <c r="I616" s="57"/>
      <c r="J616" s="57"/>
      <c r="K616" s="57"/>
      <c r="L616" s="57"/>
      <c r="M616" s="58" t="str">
        <f t="shared" si="74"/>
        <v/>
      </c>
      <c r="N616" s="102"/>
    </row>
    <row r="617" spans="1:14">
      <c r="A617" s="97" t="str">
        <f t="shared" si="71"/>
        <v/>
      </c>
      <c r="B617" s="98" t="str">
        <f t="shared" si="72"/>
        <v/>
      </c>
      <c r="C617" s="99"/>
      <c r="D617" s="100"/>
      <c r="E617" s="100"/>
      <c r="F617" s="57"/>
      <c r="G617" s="58">
        <f t="shared" si="73"/>
        <v>0</v>
      </c>
      <c r="H617" s="58">
        <f>IF(E617="",0,IFERROR(VLOOKUP(E617,档案费管理台账!$D$4:$H$1000,5,0),0))</f>
        <v>0</v>
      </c>
      <c r="I617" s="57"/>
      <c r="J617" s="57"/>
      <c r="K617" s="57"/>
      <c r="L617" s="57"/>
      <c r="M617" s="58" t="str">
        <f t="shared" si="74"/>
        <v/>
      </c>
      <c r="N617" s="102"/>
    </row>
    <row r="618" spans="1:14">
      <c r="A618" s="97" t="str">
        <f t="shared" si="71"/>
        <v/>
      </c>
      <c r="B618" s="98" t="str">
        <f t="shared" si="72"/>
        <v/>
      </c>
      <c r="C618" s="99"/>
      <c r="D618" s="100"/>
      <c r="E618" s="100"/>
      <c r="F618" s="57"/>
      <c r="G618" s="58">
        <f t="shared" si="73"/>
        <v>0</v>
      </c>
      <c r="H618" s="58">
        <f>IF(E618="",0,IFERROR(VLOOKUP(E618,档案费管理台账!$D$4:$H$1000,5,0),0))</f>
        <v>0</v>
      </c>
      <c r="I618" s="57"/>
      <c r="J618" s="57"/>
      <c r="K618" s="57"/>
      <c r="L618" s="57"/>
      <c r="M618" s="58" t="str">
        <f t="shared" si="74"/>
        <v/>
      </c>
      <c r="N618" s="102"/>
    </row>
    <row r="619" spans="1:14">
      <c r="A619" s="97" t="str">
        <f t="shared" ref="A619:A682" si="75">IF(D619="","",ROW()-42)</f>
        <v/>
      </c>
      <c r="B619" s="98" t="str">
        <f t="shared" si="72"/>
        <v/>
      </c>
      <c r="C619" s="99"/>
      <c r="D619" s="100"/>
      <c r="E619" s="100"/>
      <c r="F619" s="57"/>
      <c r="G619" s="58">
        <f t="shared" si="73"/>
        <v>0</v>
      </c>
      <c r="H619" s="58">
        <f>IF(E619="",0,IFERROR(VLOOKUP(E619,档案费管理台账!$D$4:$H$1000,5,0),0))</f>
        <v>0</v>
      </c>
      <c r="I619" s="57"/>
      <c r="J619" s="57"/>
      <c r="K619" s="57"/>
      <c r="L619" s="57"/>
      <c r="M619" s="58" t="str">
        <f t="shared" si="74"/>
        <v/>
      </c>
      <c r="N619" s="102"/>
    </row>
    <row r="620" spans="1:14">
      <c r="A620" s="97" t="str">
        <f t="shared" si="75"/>
        <v/>
      </c>
      <c r="B620" s="98" t="str">
        <f t="shared" ref="B620:B683" si="76">IF(C620="","",MONTH(C620)&amp;"月")</f>
        <v/>
      </c>
      <c r="C620" s="99"/>
      <c r="D620" s="100"/>
      <c r="E620" s="100"/>
      <c r="F620" s="57"/>
      <c r="G620" s="58">
        <f t="shared" ref="G620:G683" si="77">IF(F620="",0,F620*$K$41)</f>
        <v>0</v>
      </c>
      <c r="H620" s="58">
        <f>IF(E620="",0,IFERROR(VLOOKUP(E620,档案费管理台账!$D$4:$H$1000,5,0),0))</f>
        <v>0</v>
      </c>
      <c r="I620" s="57"/>
      <c r="J620" s="57"/>
      <c r="K620" s="57"/>
      <c r="L620" s="57"/>
      <c r="M620" s="58" t="str">
        <f t="shared" ref="M620:M683" si="78">IF(C620="","",ROUND(M619+G620-I620-J620-K620-L620-H620,2))</f>
        <v/>
      </c>
      <c r="N620" s="102"/>
    </row>
    <row r="621" spans="1:14">
      <c r="A621" s="97" t="str">
        <f t="shared" si="75"/>
        <v/>
      </c>
      <c r="B621" s="98" t="str">
        <f t="shared" si="76"/>
        <v/>
      </c>
      <c r="C621" s="99"/>
      <c r="D621" s="100"/>
      <c r="E621" s="100"/>
      <c r="F621" s="57"/>
      <c r="G621" s="58">
        <f t="shared" si="77"/>
        <v>0</v>
      </c>
      <c r="H621" s="58">
        <f>IF(E621="",0,IFERROR(VLOOKUP(E621,档案费管理台账!$D$4:$H$1000,5,0),0))</f>
        <v>0</v>
      </c>
      <c r="I621" s="57"/>
      <c r="J621" s="57"/>
      <c r="K621" s="57"/>
      <c r="L621" s="57"/>
      <c r="M621" s="58" t="str">
        <f t="shared" si="78"/>
        <v/>
      </c>
      <c r="N621" s="102"/>
    </row>
    <row r="622" spans="1:14">
      <c r="A622" s="97" t="str">
        <f t="shared" si="75"/>
        <v/>
      </c>
      <c r="B622" s="98" t="str">
        <f t="shared" si="76"/>
        <v/>
      </c>
      <c r="C622" s="99"/>
      <c r="D622" s="100"/>
      <c r="E622" s="100"/>
      <c r="F622" s="57"/>
      <c r="G622" s="58">
        <f t="shared" si="77"/>
        <v>0</v>
      </c>
      <c r="H622" s="58">
        <f>IF(E622="",0,IFERROR(VLOOKUP(E622,档案费管理台账!$D$4:$H$1000,5,0),0))</f>
        <v>0</v>
      </c>
      <c r="I622" s="57"/>
      <c r="J622" s="57"/>
      <c r="K622" s="57"/>
      <c r="L622" s="57"/>
      <c r="M622" s="58" t="str">
        <f t="shared" si="78"/>
        <v/>
      </c>
      <c r="N622" s="102"/>
    </row>
    <row r="623" spans="1:14">
      <c r="A623" s="97" t="str">
        <f t="shared" si="75"/>
        <v/>
      </c>
      <c r="B623" s="98" t="str">
        <f t="shared" si="76"/>
        <v/>
      </c>
      <c r="C623" s="99"/>
      <c r="D623" s="100"/>
      <c r="E623" s="100"/>
      <c r="F623" s="57"/>
      <c r="G623" s="58">
        <f t="shared" si="77"/>
        <v>0</v>
      </c>
      <c r="H623" s="58">
        <f>IF(E623="",0,IFERROR(VLOOKUP(E623,档案费管理台账!$D$4:$H$1000,5,0),0))</f>
        <v>0</v>
      </c>
      <c r="I623" s="57"/>
      <c r="J623" s="57"/>
      <c r="K623" s="57"/>
      <c r="L623" s="57"/>
      <c r="M623" s="58" t="str">
        <f t="shared" si="78"/>
        <v/>
      </c>
      <c r="N623" s="102"/>
    </row>
    <row r="624" spans="1:14">
      <c r="A624" s="97" t="str">
        <f t="shared" si="75"/>
        <v/>
      </c>
      <c r="B624" s="98" t="str">
        <f t="shared" si="76"/>
        <v/>
      </c>
      <c r="C624" s="99"/>
      <c r="D624" s="100"/>
      <c r="E624" s="100"/>
      <c r="F624" s="57"/>
      <c r="G624" s="58">
        <f t="shared" si="77"/>
        <v>0</v>
      </c>
      <c r="H624" s="58">
        <f>IF(E624="",0,IFERROR(VLOOKUP(E624,档案费管理台账!$D$4:$H$1000,5,0),0))</f>
        <v>0</v>
      </c>
      <c r="I624" s="57"/>
      <c r="J624" s="57"/>
      <c r="K624" s="57"/>
      <c r="L624" s="57"/>
      <c r="M624" s="58" t="str">
        <f t="shared" si="78"/>
        <v/>
      </c>
      <c r="N624" s="102"/>
    </row>
    <row r="625" spans="1:14">
      <c r="A625" s="97" t="str">
        <f t="shared" si="75"/>
        <v/>
      </c>
      <c r="B625" s="98" t="str">
        <f t="shared" si="76"/>
        <v/>
      </c>
      <c r="C625" s="99"/>
      <c r="D625" s="100"/>
      <c r="E625" s="100"/>
      <c r="F625" s="57"/>
      <c r="G625" s="58">
        <f t="shared" si="77"/>
        <v>0</v>
      </c>
      <c r="H625" s="58">
        <f>IF(E625="",0,IFERROR(VLOOKUP(E625,档案费管理台账!$D$4:$H$1000,5,0),0))</f>
        <v>0</v>
      </c>
      <c r="I625" s="57"/>
      <c r="J625" s="57"/>
      <c r="K625" s="57"/>
      <c r="L625" s="57"/>
      <c r="M625" s="58" t="str">
        <f t="shared" si="78"/>
        <v/>
      </c>
      <c r="N625" s="102"/>
    </row>
    <row r="626" spans="1:14">
      <c r="A626" s="97" t="str">
        <f t="shared" si="75"/>
        <v/>
      </c>
      <c r="B626" s="98" t="str">
        <f t="shared" si="76"/>
        <v/>
      </c>
      <c r="C626" s="99"/>
      <c r="D626" s="100"/>
      <c r="E626" s="100"/>
      <c r="F626" s="57"/>
      <c r="G626" s="58">
        <f t="shared" si="77"/>
        <v>0</v>
      </c>
      <c r="H626" s="58">
        <f>IF(E626="",0,IFERROR(VLOOKUP(E626,档案费管理台账!$D$4:$H$1000,5,0),0))</f>
        <v>0</v>
      </c>
      <c r="I626" s="57"/>
      <c r="J626" s="57"/>
      <c r="K626" s="57"/>
      <c r="L626" s="57"/>
      <c r="M626" s="58" t="str">
        <f t="shared" si="78"/>
        <v/>
      </c>
      <c r="N626" s="102"/>
    </row>
    <row r="627" spans="1:14">
      <c r="A627" s="97" t="str">
        <f t="shared" si="75"/>
        <v/>
      </c>
      <c r="B627" s="98" t="str">
        <f t="shared" si="76"/>
        <v/>
      </c>
      <c r="C627" s="99"/>
      <c r="D627" s="100"/>
      <c r="E627" s="100"/>
      <c r="F627" s="57"/>
      <c r="G627" s="58">
        <f t="shared" si="77"/>
        <v>0</v>
      </c>
      <c r="H627" s="58">
        <f>IF(E627="",0,IFERROR(VLOOKUP(E627,档案费管理台账!$D$4:$H$1000,5,0),0))</f>
        <v>0</v>
      </c>
      <c r="I627" s="57"/>
      <c r="J627" s="57"/>
      <c r="K627" s="57"/>
      <c r="L627" s="57"/>
      <c r="M627" s="58" t="str">
        <f t="shared" si="78"/>
        <v/>
      </c>
      <c r="N627" s="102"/>
    </row>
    <row r="628" spans="1:14">
      <c r="A628" s="97" t="str">
        <f t="shared" si="75"/>
        <v/>
      </c>
      <c r="B628" s="98" t="str">
        <f t="shared" si="76"/>
        <v/>
      </c>
      <c r="C628" s="99"/>
      <c r="D628" s="100"/>
      <c r="E628" s="100"/>
      <c r="F628" s="57"/>
      <c r="G628" s="58">
        <f t="shared" si="77"/>
        <v>0</v>
      </c>
      <c r="H628" s="58">
        <f>IF(E628="",0,IFERROR(VLOOKUP(E628,档案费管理台账!$D$4:$H$1000,5,0),0))</f>
        <v>0</v>
      </c>
      <c r="I628" s="57"/>
      <c r="J628" s="57"/>
      <c r="K628" s="57"/>
      <c r="L628" s="57"/>
      <c r="M628" s="58" t="str">
        <f t="shared" si="78"/>
        <v/>
      </c>
      <c r="N628" s="102"/>
    </row>
    <row r="629" spans="1:14">
      <c r="A629" s="97" t="str">
        <f t="shared" si="75"/>
        <v/>
      </c>
      <c r="B629" s="98" t="str">
        <f t="shared" si="76"/>
        <v/>
      </c>
      <c r="C629" s="99"/>
      <c r="D629" s="100"/>
      <c r="E629" s="100"/>
      <c r="F629" s="57"/>
      <c r="G629" s="58">
        <f t="shared" si="77"/>
        <v>0</v>
      </c>
      <c r="H629" s="58">
        <f>IF(E629="",0,IFERROR(VLOOKUP(E629,档案费管理台账!$D$4:$H$1000,5,0),0))</f>
        <v>0</v>
      </c>
      <c r="I629" s="57"/>
      <c r="J629" s="57"/>
      <c r="K629" s="57"/>
      <c r="L629" s="57"/>
      <c r="M629" s="58" t="str">
        <f t="shared" si="78"/>
        <v/>
      </c>
      <c r="N629" s="102"/>
    </row>
    <row r="630" spans="1:14">
      <c r="A630" s="97" t="str">
        <f t="shared" si="75"/>
        <v/>
      </c>
      <c r="B630" s="98" t="str">
        <f t="shared" si="76"/>
        <v/>
      </c>
      <c r="C630" s="99"/>
      <c r="D630" s="100"/>
      <c r="E630" s="100"/>
      <c r="F630" s="57"/>
      <c r="G630" s="58">
        <f t="shared" si="77"/>
        <v>0</v>
      </c>
      <c r="H630" s="58">
        <f>IF(E630="",0,IFERROR(VLOOKUP(E630,档案费管理台账!$D$4:$H$1000,5,0),0))</f>
        <v>0</v>
      </c>
      <c r="I630" s="57"/>
      <c r="J630" s="57"/>
      <c r="K630" s="57"/>
      <c r="L630" s="57"/>
      <c r="M630" s="58" t="str">
        <f t="shared" si="78"/>
        <v/>
      </c>
      <c r="N630" s="102"/>
    </row>
    <row r="631" spans="1:14">
      <c r="A631" s="97" t="str">
        <f t="shared" si="75"/>
        <v/>
      </c>
      <c r="B631" s="98" t="str">
        <f t="shared" si="76"/>
        <v/>
      </c>
      <c r="C631" s="99"/>
      <c r="D631" s="100"/>
      <c r="E631" s="100"/>
      <c r="F631" s="57"/>
      <c r="G631" s="58">
        <f t="shared" si="77"/>
        <v>0</v>
      </c>
      <c r="H631" s="58">
        <f>IF(E631="",0,IFERROR(VLOOKUP(E631,档案费管理台账!$D$4:$H$1000,5,0),0))</f>
        <v>0</v>
      </c>
      <c r="I631" s="57"/>
      <c r="J631" s="57"/>
      <c r="K631" s="57"/>
      <c r="L631" s="57"/>
      <c r="M631" s="58" t="str">
        <f t="shared" si="78"/>
        <v/>
      </c>
      <c r="N631" s="102"/>
    </row>
    <row r="632" spans="1:14">
      <c r="A632" s="97" t="str">
        <f t="shared" si="75"/>
        <v/>
      </c>
      <c r="B632" s="98" t="str">
        <f t="shared" si="76"/>
        <v/>
      </c>
      <c r="C632" s="99"/>
      <c r="D632" s="100"/>
      <c r="E632" s="100"/>
      <c r="F632" s="57"/>
      <c r="G632" s="58">
        <f t="shared" si="77"/>
        <v>0</v>
      </c>
      <c r="H632" s="58">
        <f>IF(E632="",0,IFERROR(VLOOKUP(E632,档案费管理台账!$D$4:$H$1000,5,0),0))</f>
        <v>0</v>
      </c>
      <c r="I632" s="57"/>
      <c r="J632" s="57"/>
      <c r="K632" s="57"/>
      <c r="L632" s="57"/>
      <c r="M632" s="58" t="str">
        <f t="shared" si="78"/>
        <v/>
      </c>
      <c r="N632" s="102"/>
    </row>
    <row r="633" spans="1:14">
      <c r="A633" s="97" t="str">
        <f t="shared" si="75"/>
        <v/>
      </c>
      <c r="B633" s="98" t="str">
        <f t="shared" si="76"/>
        <v/>
      </c>
      <c r="C633" s="99"/>
      <c r="D633" s="100"/>
      <c r="E633" s="100"/>
      <c r="F633" s="57"/>
      <c r="G633" s="58">
        <f t="shared" si="77"/>
        <v>0</v>
      </c>
      <c r="H633" s="58">
        <f>IF(E633="",0,IFERROR(VLOOKUP(E633,档案费管理台账!$D$4:$H$1000,5,0),0))</f>
        <v>0</v>
      </c>
      <c r="I633" s="57"/>
      <c r="J633" s="57"/>
      <c r="K633" s="57"/>
      <c r="L633" s="57"/>
      <c r="M633" s="58" t="str">
        <f t="shared" si="78"/>
        <v/>
      </c>
      <c r="N633" s="102"/>
    </row>
    <row r="634" spans="1:14">
      <c r="A634" s="97" t="str">
        <f t="shared" si="75"/>
        <v/>
      </c>
      <c r="B634" s="98" t="str">
        <f t="shared" si="76"/>
        <v/>
      </c>
      <c r="C634" s="99"/>
      <c r="D634" s="100"/>
      <c r="E634" s="100"/>
      <c r="F634" s="57"/>
      <c r="G634" s="58">
        <f t="shared" si="77"/>
        <v>0</v>
      </c>
      <c r="H634" s="58">
        <f>IF(E634="",0,IFERROR(VLOOKUP(E634,档案费管理台账!$D$4:$H$1000,5,0),0))</f>
        <v>0</v>
      </c>
      <c r="I634" s="57"/>
      <c r="J634" s="57"/>
      <c r="K634" s="57"/>
      <c r="L634" s="57"/>
      <c r="M634" s="58" t="str">
        <f t="shared" si="78"/>
        <v/>
      </c>
      <c r="N634" s="102"/>
    </row>
    <row r="635" spans="1:14">
      <c r="A635" s="97" t="str">
        <f t="shared" si="75"/>
        <v/>
      </c>
      <c r="B635" s="98" t="str">
        <f t="shared" si="76"/>
        <v/>
      </c>
      <c r="C635" s="99"/>
      <c r="D635" s="100"/>
      <c r="E635" s="100"/>
      <c r="F635" s="57"/>
      <c r="G635" s="58">
        <f t="shared" si="77"/>
        <v>0</v>
      </c>
      <c r="H635" s="58">
        <f>IF(E635="",0,IFERROR(VLOOKUP(E635,档案费管理台账!$D$4:$H$1000,5,0),0))</f>
        <v>0</v>
      </c>
      <c r="I635" s="57"/>
      <c r="J635" s="57"/>
      <c r="K635" s="57"/>
      <c r="L635" s="57"/>
      <c r="M635" s="58" t="str">
        <f t="shared" si="78"/>
        <v/>
      </c>
      <c r="N635" s="102"/>
    </row>
    <row r="636" spans="1:14">
      <c r="A636" s="97" t="str">
        <f t="shared" si="75"/>
        <v/>
      </c>
      <c r="B636" s="98" t="str">
        <f t="shared" si="76"/>
        <v/>
      </c>
      <c r="C636" s="99"/>
      <c r="D636" s="100"/>
      <c r="E636" s="100"/>
      <c r="F636" s="57"/>
      <c r="G636" s="58">
        <f t="shared" si="77"/>
        <v>0</v>
      </c>
      <c r="H636" s="58">
        <f>IF(E636="",0,IFERROR(VLOOKUP(E636,档案费管理台账!$D$4:$H$1000,5,0),0))</f>
        <v>0</v>
      </c>
      <c r="I636" s="57"/>
      <c r="J636" s="57"/>
      <c r="K636" s="57"/>
      <c r="L636" s="57"/>
      <c r="M636" s="58" t="str">
        <f t="shared" si="78"/>
        <v/>
      </c>
      <c r="N636" s="102"/>
    </row>
    <row r="637" spans="1:14">
      <c r="A637" s="97" t="str">
        <f t="shared" si="75"/>
        <v/>
      </c>
      <c r="B637" s="98" t="str">
        <f t="shared" si="76"/>
        <v/>
      </c>
      <c r="C637" s="99"/>
      <c r="D637" s="100"/>
      <c r="E637" s="100"/>
      <c r="F637" s="57"/>
      <c r="G637" s="58">
        <f t="shared" si="77"/>
        <v>0</v>
      </c>
      <c r="H637" s="58">
        <f>IF(E637="",0,IFERROR(VLOOKUP(E637,档案费管理台账!$D$4:$H$1000,5,0),0))</f>
        <v>0</v>
      </c>
      <c r="I637" s="57"/>
      <c r="J637" s="57"/>
      <c r="K637" s="57"/>
      <c r="L637" s="57"/>
      <c r="M637" s="58" t="str">
        <f t="shared" si="78"/>
        <v/>
      </c>
      <c r="N637" s="102"/>
    </row>
    <row r="638" spans="1:14">
      <c r="A638" s="97" t="str">
        <f t="shared" si="75"/>
        <v/>
      </c>
      <c r="B638" s="98" t="str">
        <f t="shared" si="76"/>
        <v/>
      </c>
      <c r="C638" s="99"/>
      <c r="D638" s="100"/>
      <c r="E638" s="100"/>
      <c r="F638" s="57"/>
      <c r="G638" s="58">
        <f t="shared" si="77"/>
        <v>0</v>
      </c>
      <c r="H638" s="58">
        <f>IF(E638="",0,IFERROR(VLOOKUP(E638,档案费管理台账!$D$4:$H$1000,5,0),0))</f>
        <v>0</v>
      </c>
      <c r="I638" s="57"/>
      <c r="J638" s="57"/>
      <c r="K638" s="57"/>
      <c r="L638" s="57"/>
      <c r="M638" s="58" t="str">
        <f t="shared" si="78"/>
        <v/>
      </c>
      <c r="N638" s="102"/>
    </row>
    <row r="639" spans="1:14">
      <c r="A639" s="97" t="str">
        <f t="shared" si="75"/>
        <v/>
      </c>
      <c r="B639" s="98" t="str">
        <f t="shared" si="76"/>
        <v/>
      </c>
      <c r="C639" s="99"/>
      <c r="D639" s="100"/>
      <c r="E639" s="100"/>
      <c r="F639" s="57"/>
      <c r="G639" s="58">
        <f t="shared" si="77"/>
        <v>0</v>
      </c>
      <c r="H639" s="58">
        <f>IF(E639="",0,IFERROR(VLOOKUP(E639,档案费管理台账!$D$4:$H$1000,5,0),0))</f>
        <v>0</v>
      </c>
      <c r="I639" s="57"/>
      <c r="J639" s="57"/>
      <c r="K639" s="57"/>
      <c r="L639" s="57"/>
      <c r="M639" s="58" t="str">
        <f t="shared" si="78"/>
        <v/>
      </c>
      <c r="N639" s="102"/>
    </row>
    <row r="640" spans="1:14">
      <c r="A640" s="97" t="str">
        <f t="shared" si="75"/>
        <v/>
      </c>
      <c r="B640" s="98" t="str">
        <f t="shared" si="76"/>
        <v/>
      </c>
      <c r="C640" s="99"/>
      <c r="D640" s="100"/>
      <c r="E640" s="100"/>
      <c r="F640" s="57"/>
      <c r="G640" s="58">
        <f t="shared" si="77"/>
        <v>0</v>
      </c>
      <c r="H640" s="58">
        <f>IF(E640="",0,IFERROR(VLOOKUP(E640,档案费管理台账!$D$4:$H$1000,5,0),0))</f>
        <v>0</v>
      </c>
      <c r="I640" s="57"/>
      <c r="J640" s="57"/>
      <c r="K640" s="57"/>
      <c r="L640" s="57"/>
      <c r="M640" s="58" t="str">
        <f t="shared" si="78"/>
        <v/>
      </c>
      <c r="N640" s="102"/>
    </row>
    <row r="641" spans="1:14">
      <c r="A641" s="97" t="str">
        <f t="shared" si="75"/>
        <v/>
      </c>
      <c r="B641" s="98" t="str">
        <f t="shared" si="76"/>
        <v/>
      </c>
      <c r="C641" s="99"/>
      <c r="D641" s="100"/>
      <c r="E641" s="100"/>
      <c r="F641" s="57"/>
      <c r="G641" s="58">
        <f t="shared" si="77"/>
        <v>0</v>
      </c>
      <c r="H641" s="58">
        <f>IF(E641="",0,IFERROR(VLOOKUP(E641,档案费管理台账!$D$4:$H$1000,5,0),0))</f>
        <v>0</v>
      </c>
      <c r="I641" s="57"/>
      <c r="J641" s="57"/>
      <c r="K641" s="57"/>
      <c r="L641" s="57"/>
      <c r="M641" s="58" t="str">
        <f t="shared" si="78"/>
        <v/>
      </c>
      <c r="N641" s="102"/>
    </row>
    <row r="642" spans="1:14">
      <c r="A642" s="97" t="str">
        <f t="shared" si="75"/>
        <v/>
      </c>
      <c r="B642" s="98" t="str">
        <f t="shared" si="76"/>
        <v/>
      </c>
      <c r="C642" s="99"/>
      <c r="D642" s="100"/>
      <c r="E642" s="100"/>
      <c r="F642" s="57"/>
      <c r="G642" s="58">
        <f t="shared" si="77"/>
        <v>0</v>
      </c>
      <c r="H642" s="58">
        <f>IF(E642="",0,IFERROR(VLOOKUP(E642,档案费管理台账!$D$4:$H$1000,5,0),0))</f>
        <v>0</v>
      </c>
      <c r="I642" s="57"/>
      <c r="J642" s="57"/>
      <c r="K642" s="57"/>
      <c r="L642" s="57"/>
      <c r="M642" s="58" t="str">
        <f t="shared" si="78"/>
        <v/>
      </c>
      <c r="N642" s="102"/>
    </row>
    <row r="643" spans="1:14">
      <c r="A643" s="97" t="str">
        <f t="shared" si="75"/>
        <v/>
      </c>
      <c r="B643" s="98" t="str">
        <f t="shared" si="76"/>
        <v/>
      </c>
      <c r="C643" s="99"/>
      <c r="D643" s="100"/>
      <c r="E643" s="100"/>
      <c r="F643" s="57"/>
      <c r="G643" s="58">
        <f t="shared" si="77"/>
        <v>0</v>
      </c>
      <c r="H643" s="58">
        <f>IF(E643="",0,IFERROR(VLOOKUP(E643,档案费管理台账!$D$4:$H$1000,5,0),0))</f>
        <v>0</v>
      </c>
      <c r="I643" s="57"/>
      <c r="J643" s="57"/>
      <c r="K643" s="57"/>
      <c r="L643" s="57"/>
      <c r="M643" s="58" t="str">
        <f t="shared" si="78"/>
        <v/>
      </c>
      <c r="N643" s="102"/>
    </row>
    <row r="644" spans="1:14">
      <c r="A644" s="97" t="str">
        <f t="shared" si="75"/>
        <v/>
      </c>
      <c r="B644" s="98" t="str">
        <f t="shared" si="76"/>
        <v/>
      </c>
      <c r="C644" s="99"/>
      <c r="D644" s="100"/>
      <c r="E644" s="100"/>
      <c r="F644" s="57"/>
      <c r="G644" s="58">
        <f t="shared" si="77"/>
        <v>0</v>
      </c>
      <c r="H644" s="58">
        <f>IF(E644="",0,IFERROR(VLOOKUP(E644,档案费管理台账!$D$4:$H$1000,5,0),0))</f>
        <v>0</v>
      </c>
      <c r="I644" s="57"/>
      <c r="J644" s="57"/>
      <c r="K644" s="57"/>
      <c r="L644" s="57"/>
      <c r="M644" s="58" t="str">
        <f t="shared" si="78"/>
        <v/>
      </c>
      <c r="N644" s="102"/>
    </row>
    <row r="645" spans="1:14">
      <c r="A645" s="97" t="str">
        <f t="shared" si="75"/>
        <v/>
      </c>
      <c r="B645" s="98" t="str">
        <f t="shared" si="76"/>
        <v/>
      </c>
      <c r="C645" s="99"/>
      <c r="D645" s="100"/>
      <c r="E645" s="100"/>
      <c r="F645" s="57"/>
      <c r="G645" s="58">
        <f t="shared" si="77"/>
        <v>0</v>
      </c>
      <c r="H645" s="58">
        <f>IF(E645="",0,IFERROR(VLOOKUP(E645,档案费管理台账!$D$4:$H$1000,5,0),0))</f>
        <v>0</v>
      </c>
      <c r="I645" s="57"/>
      <c r="J645" s="57"/>
      <c r="K645" s="57"/>
      <c r="L645" s="57"/>
      <c r="M645" s="58" t="str">
        <f t="shared" si="78"/>
        <v/>
      </c>
      <c r="N645" s="102"/>
    </row>
    <row r="646" spans="1:14">
      <c r="A646" s="97" t="str">
        <f t="shared" si="75"/>
        <v/>
      </c>
      <c r="B646" s="98" t="str">
        <f t="shared" si="76"/>
        <v/>
      </c>
      <c r="C646" s="99"/>
      <c r="D646" s="100"/>
      <c r="E646" s="100"/>
      <c r="F646" s="57"/>
      <c r="G646" s="58">
        <f t="shared" si="77"/>
        <v>0</v>
      </c>
      <c r="H646" s="58">
        <f>IF(E646="",0,IFERROR(VLOOKUP(E646,档案费管理台账!$D$4:$H$1000,5,0),0))</f>
        <v>0</v>
      </c>
      <c r="I646" s="57"/>
      <c r="J646" s="57"/>
      <c r="K646" s="57"/>
      <c r="L646" s="57"/>
      <c r="M646" s="58" t="str">
        <f t="shared" si="78"/>
        <v/>
      </c>
      <c r="N646" s="102"/>
    </row>
    <row r="647" spans="1:14">
      <c r="A647" s="97" t="str">
        <f t="shared" si="75"/>
        <v/>
      </c>
      <c r="B647" s="98" t="str">
        <f t="shared" si="76"/>
        <v/>
      </c>
      <c r="C647" s="99"/>
      <c r="D647" s="100"/>
      <c r="E647" s="100"/>
      <c r="F647" s="57"/>
      <c r="G647" s="58">
        <f t="shared" si="77"/>
        <v>0</v>
      </c>
      <c r="H647" s="58">
        <f>IF(E647="",0,IFERROR(VLOOKUP(E647,档案费管理台账!$D$4:$H$1000,5,0),0))</f>
        <v>0</v>
      </c>
      <c r="I647" s="57"/>
      <c r="J647" s="57"/>
      <c r="K647" s="57"/>
      <c r="L647" s="57"/>
      <c r="M647" s="58" t="str">
        <f t="shared" si="78"/>
        <v/>
      </c>
      <c r="N647" s="102"/>
    </row>
    <row r="648" spans="1:14">
      <c r="A648" s="97" t="str">
        <f t="shared" si="75"/>
        <v/>
      </c>
      <c r="B648" s="98" t="str">
        <f t="shared" si="76"/>
        <v/>
      </c>
      <c r="C648" s="99"/>
      <c r="D648" s="100"/>
      <c r="E648" s="100"/>
      <c r="F648" s="57"/>
      <c r="G648" s="58">
        <f t="shared" si="77"/>
        <v>0</v>
      </c>
      <c r="H648" s="58">
        <f>IF(E648="",0,IFERROR(VLOOKUP(E648,档案费管理台账!$D$4:$H$1000,5,0),0))</f>
        <v>0</v>
      </c>
      <c r="I648" s="57"/>
      <c r="J648" s="57"/>
      <c r="K648" s="57"/>
      <c r="L648" s="57"/>
      <c r="M648" s="58" t="str">
        <f t="shared" si="78"/>
        <v/>
      </c>
      <c r="N648" s="102"/>
    </row>
    <row r="649" spans="1:14">
      <c r="A649" s="97" t="str">
        <f t="shared" si="75"/>
        <v/>
      </c>
      <c r="B649" s="98" t="str">
        <f t="shared" si="76"/>
        <v/>
      </c>
      <c r="C649" s="99"/>
      <c r="D649" s="100"/>
      <c r="E649" s="100"/>
      <c r="F649" s="57"/>
      <c r="G649" s="58">
        <f t="shared" si="77"/>
        <v>0</v>
      </c>
      <c r="H649" s="58">
        <f>IF(E649="",0,IFERROR(VLOOKUP(E649,档案费管理台账!$D$4:$H$1000,5,0),0))</f>
        <v>0</v>
      </c>
      <c r="I649" s="57"/>
      <c r="J649" s="57"/>
      <c r="K649" s="57"/>
      <c r="L649" s="57"/>
      <c r="M649" s="58" t="str">
        <f t="shared" si="78"/>
        <v/>
      </c>
      <c r="N649" s="102"/>
    </row>
    <row r="650" spans="1:14">
      <c r="A650" s="97" t="str">
        <f t="shared" si="75"/>
        <v/>
      </c>
      <c r="B650" s="98" t="str">
        <f t="shared" si="76"/>
        <v/>
      </c>
      <c r="C650" s="99"/>
      <c r="D650" s="100"/>
      <c r="E650" s="100"/>
      <c r="F650" s="57"/>
      <c r="G650" s="58">
        <f t="shared" si="77"/>
        <v>0</v>
      </c>
      <c r="H650" s="58">
        <f>IF(E650="",0,IFERROR(VLOOKUP(E650,档案费管理台账!$D$4:$H$1000,5,0),0))</f>
        <v>0</v>
      </c>
      <c r="I650" s="57"/>
      <c r="J650" s="57"/>
      <c r="K650" s="57"/>
      <c r="L650" s="57"/>
      <c r="M650" s="58" t="str">
        <f t="shared" si="78"/>
        <v/>
      </c>
      <c r="N650" s="102"/>
    </row>
    <row r="651" spans="1:14">
      <c r="A651" s="97" t="str">
        <f t="shared" si="75"/>
        <v/>
      </c>
      <c r="B651" s="98" t="str">
        <f t="shared" si="76"/>
        <v/>
      </c>
      <c r="C651" s="99"/>
      <c r="D651" s="100"/>
      <c r="E651" s="100"/>
      <c r="F651" s="57"/>
      <c r="G651" s="58">
        <f t="shared" si="77"/>
        <v>0</v>
      </c>
      <c r="H651" s="58">
        <f>IF(E651="",0,IFERROR(VLOOKUP(E651,档案费管理台账!$D$4:$H$1000,5,0),0))</f>
        <v>0</v>
      </c>
      <c r="I651" s="57"/>
      <c r="J651" s="57"/>
      <c r="K651" s="57"/>
      <c r="L651" s="57"/>
      <c r="M651" s="58" t="str">
        <f t="shared" si="78"/>
        <v/>
      </c>
      <c r="N651" s="102"/>
    </row>
    <row r="652" spans="1:14">
      <c r="A652" s="97" t="str">
        <f t="shared" si="75"/>
        <v/>
      </c>
      <c r="B652" s="98" t="str">
        <f t="shared" si="76"/>
        <v/>
      </c>
      <c r="C652" s="99"/>
      <c r="D652" s="100"/>
      <c r="E652" s="100"/>
      <c r="F652" s="57"/>
      <c r="G652" s="58">
        <f t="shared" si="77"/>
        <v>0</v>
      </c>
      <c r="H652" s="58">
        <f>IF(E652="",0,IFERROR(VLOOKUP(E652,档案费管理台账!$D$4:$H$1000,5,0),0))</f>
        <v>0</v>
      </c>
      <c r="I652" s="57"/>
      <c r="J652" s="57"/>
      <c r="K652" s="57"/>
      <c r="L652" s="57"/>
      <c r="M652" s="58" t="str">
        <f t="shared" si="78"/>
        <v/>
      </c>
      <c r="N652" s="102"/>
    </row>
    <row r="653" spans="1:14">
      <c r="A653" s="97" t="str">
        <f t="shared" si="75"/>
        <v/>
      </c>
      <c r="B653" s="98" t="str">
        <f t="shared" si="76"/>
        <v/>
      </c>
      <c r="C653" s="99"/>
      <c r="D653" s="100"/>
      <c r="E653" s="100"/>
      <c r="F653" s="57"/>
      <c r="G653" s="58">
        <f t="shared" si="77"/>
        <v>0</v>
      </c>
      <c r="H653" s="58">
        <f>IF(E653="",0,IFERROR(VLOOKUP(E653,档案费管理台账!$D$4:$H$1000,5,0),0))</f>
        <v>0</v>
      </c>
      <c r="I653" s="57"/>
      <c r="J653" s="57"/>
      <c r="K653" s="57"/>
      <c r="L653" s="57"/>
      <c r="M653" s="58" t="str">
        <f t="shared" si="78"/>
        <v/>
      </c>
      <c r="N653" s="102"/>
    </row>
    <row r="654" spans="1:14">
      <c r="A654" s="97" t="str">
        <f t="shared" si="75"/>
        <v/>
      </c>
      <c r="B654" s="98" t="str">
        <f t="shared" si="76"/>
        <v/>
      </c>
      <c r="C654" s="99"/>
      <c r="D654" s="100"/>
      <c r="E654" s="100"/>
      <c r="F654" s="57"/>
      <c r="G654" s="58">
        <f t="shared" si="77"/>
        <v>0</v>
      </c>
      <c r="H654" s="58">
        <f>IF(E654="",0,IFERROR(VLOOKUP(E654,档案费管理台账!$D$4:$H$1000,5,0),0))</f>
        <v>0</v>
      </c>
      <c r="I654" s="57"/>
      <c r="J654" s="57"/>
      <c r="K654" s="57"/>
      <c r="L654" s="57"/>
      <c r="M654" s="58" t="str">
        <f t="shared" si="78"/>
        <v/>
      </c>
      <c r="N654" s="102"/>
    </row>
    <row r="655" spans="1:14">
      <c r="A655" s="97" t="str">
        <f t="shared" si="75"/>
        <v/>
      </c>
      <c r="B655" s="98" t="str">
        <f t="shared" si="76"/>
        <v/>
      </c>
      <c r="C655" s="99"/>
      <c r="D655" s="100"/>
      <c r="E655" s="100"/>
      <c r="F655" s="57"/>
      <c r="G655" s="58">
        <f t="shared" si="77"/>
        <v>0</v>
      </c>
      <c r="H655" s="58">
        <f>IF(E655="",0,IFERROR(VLOOKUP(E655,档案费管理台账!$D$4:$H$1000,5,0),0))</f>
        <v>0</v>
      </c>
      <c r="I655" s="57"/>
      <c r="J655" s="57"/>
      <c r="K655" s="57"/>
      <c r="L655" s="57"/>
      <c r="M655" s="58" t="str">
        <f t="shared" si="78"/>
        <v/>
      </c>
      <c r="N655" s="102"/>
    </row>
    <row r="656" spans="1:14">
      <c r="A656" s="97" t="str">
        <f t="shared" si="75"/>
        <v/>
      </c>
      <c r="B656" s="98" t="str">
        <f t="shared" si="76"/>
        <v/>
      </c>
      <c r="C656" s="99"/>
      <c r="D656" s="100"/>
      <c r="E656" s="100"/>
      <c r="F656" s="57"/>
      <c r="G656" s="58">
        <f t="shared" si="77"/>
        <v>0</v>
      </c>
      <c r="H656" s="58">
        <f>IF(E656="",0,IFERROR(VLOOKUP(E656,档案费管理台账!$D$4:$H$1000,5,0),0))</f>
        <v>0</v>
      </c>
      <c r="I656" s="57"/>
      <c r="J656" s="57"/>
      <c r="K656" s="57"/>
      <c r="L656" s="57"/>
      <c r="M656" s="58" t="str">
        <f t="shared" si="78"/>
        <v/>
      </c>
      <c r="N656" s="102"/>
    </row>
    <row r="657" spans="1:14">
      <c r="A657" s="97" t="str">
        <f t="shared" si="75"/>
        <v/>
      </c>
      <c r="B657" s="98" t="str">
        <f t="shared" si="76"/>
        <v/>
      </c>
      <c r="C657" s="99"/>
      <c r="D657" s="100"/>
      <c r="E657" s="100"/>
      <c r="F657" s="57"/>
      <c r="G657" s="58">
        <f t="shared" si="77"/>
        <v>0</v>
      </c>
      <c r="H657" s="58">
        <f>IF(E657="",0,IFERROR(VLOOKUP(E657,档案费管理台账!$D$4:$H$1000,5,0),0))</f>
        <v>0</v>
      </c>
      <c r="I657" s="57"/>
      <c r="J657" s="57"/>
      <c r="K657" s="57"/>
      <c r="L657" s="57"/>
      <c r="M657" s="58" t="str">
        <f t="shared" si="78"/>
        <v/>
      </c>
      <c r="N657" s="102"/>
    </row>
    <row r="658" spans="1:14">
      <c r="A658" s="97" t="str">
        <f t="shared" si="75"/>
        <v/>
      </c>
      <c r="B658" s="98" t="str">
        <f t="shared" si="76"/>
        <v/>
      </c>
      <c r="C658" s="99"/>
      <c r="D658" s="100"/>
      <c r="E658" s="100"/>
      <c r="F658" s="57"/>
      <c r="G658" s="58">
        <f t="shared" si="77"/>
        <v>0</v>
      </c>
      <c r="H658" s="58">
        <f>IF(E658="",0,IFERROR(VLOOKUP(E658,档案费管理台账!$D$4:$H$1000,5,0),0))</f>
        <v>0</v>
      </c>
      <c r="I658" s="57"/>
      <c r="J658" s="57"/>
      <c r="K658" s="57"/>
      <c r="L658" s="57"/>
      <c r="M658" s="58" t="str">
        <f t="shared" si="78"/>
        <v/>
      </c>
      <c r="N658" s="102"/>
    </row>
    <row r="659" spans="1:14">
      <c r="A659" s="97" t="str">
        <f t="shared" si="75"/>
        <v/>
      </c>
      <c r="B659" s="98" t="str">
        <f t="shared" si="76"/>
        <v/>
      </c>
      <c r="C659" s="99"/>
      <c r="D659" s="100"/>
      <c r="E659" s="100"/>
      <c r="F659" s="57"/>
      <c r="G659" s="58">
        <f t="shared" si="77"/>
        <v>0</v>
      </c>
      <c r="H659" s="58">
        <f>IF(E659="",0,IFERROR(VLOOKUP(E659,档案费管理台账!$D$4:$H$1000,5,0),0))</f>
        <v>0</v>
      </c>
      <c r="I659" s="57"/>
      <c r="J659" s="57"/>
      <c r="K659" s="57"/>
      <c r="L659" s="57"/>
      <c r="M659" s="58" t="str">
        <f t="shared" si="78"/>
        <v/>
      </c>
      <c r="N659" s="102"/>
    </row>
    <row r="660" spans="1:14">
      <c r="A660" s="97" t="str">
        <f t="shared" si="75"/>
        <v/>
      </c>
      <c r="B660" s="98" t="str">
        <f t="shared" si="76"/>
        <v/>
      </c>
      <c r="C660" s="99"/>
      <c r="D660" s="100"/>
      <c r="E660" s="100"/>
      <c r="F660" s="57"/>
      <c r="G660" s="58">
        <f t="shared" si="77"/>
        <v>0</v>
      </c>
      <c r="H660" s="58">
        <f>IF(E660="",0,IFERROR(VLOOKUP(E660,档案费管理台账!$D$4:$H$1000,5,0),0))</f>
        <v>0</v>
      </c>
      <c r="I660" s="57"/>
      <c r="J660" s="57"/>
      <c r="K660" s="57"/>
      <c r="L660" s="57"/>
      <c r="M660" s="58" t="str">
        <f t="shared" si="78"/>
        <v/>
      </c>
      <c r="N660" s="102"/>
    </row>
    <row r="661" spans="1:14">
      <c r="A661" s="97" t="str">
        <f t="shared" si="75"/>
        <v/>
      </c>
      <c r="B661" s="98" t="str">
        <f t="shared" si="76"/>
        <v/>
      </c>
      <c r="C661" s="99"/>
      <c r="D661" s="100"/>
      <c r="E661" s="100"/>
      <c r="F661" s="57"/>
      <c r="G661" s="58">
        <f t="shared" si="77"/>
        <v>0</v>
      </c>
      <c r="H661" s="58">
        <f>IF(E661="",0,IFERROR(VLOOKUP(E661,档案费管理台账!$D$4:$H$1000,5,0),0))</f>
        <v>0</v>
      </c>
      <c r="I661" s="57"/>
      <c r="J661" s="57"/>
      <c r="K661" s="57"/>
      <c r="L661" s="57"/>
      <c r="M661" s="58" t="str">
        <f t="shared" si="78"/>
        <v/>
      </c>
      <c r="N661" s="102"/>
    </row>
    <row r="662" spans="1:14">
      <c r="A662" s="97" t="str">
        <f t="shared" si="75"/>
        <v/>
      </c>
      <c r="B662" s="98" t="str">
        <f t="shared" si="76"/>
        <v/>
      </c>
      <c r="C662" s="99"/>
      <c r="D662" s="100"/>
      <c r="E662" s="100"/>
      <c r="F662" s="57"/>
      <c r="G662" s="58">
        <f t="shared" si="77"/>
        <v>0</v>
      </c>
      <c r="H662" s="58">
        <f>IF(E662="",0,IFERROR(VLOOKUP(E662,档案费管理台账!$D$4:$H$1000,5,0),0))</f>
        <v>0</v>
      </c>
      <c r="I662" s="57"/>
      <c r="J662" s="57"/>
      <c r="K662" s="57"/>
      <c r="L662" s="57"/>
      <c r="M662" s="58" t="str">
        <f t="shared" si="78"/>
        <v/>
      </c>
      <c r="N662" s="102"/>
    </row>
    <row r="663" spans="1:14">
      <c r="A663" s="97" t="str">
        <f t="shared" si="75"/>
        <v/>
      </c>
      <c r="B663" s="98" t="str">
        <f t="shared" si="76"/>
        <v/>
      </c>
      <c r="C663" s="99"/>
      <c r="D663" s="100"/>
      <c r="E663" s="100"/>
      <c r="F663" s="57"/>
      <c r="G663" s="58">
        <f t="shared" si="77"/>
        <v>0</v>
      </c>
      <c r="H663" s="58">
        <f>IF(E663="",0,IFERROR(VLOOKUP(E663,档案费管理台账!$D$4:$H$1000,5,0),0))</f>
        <v>0</v>
      </c>
      <c r="I663" s="57"/>
      <c r="J663" s="57"/>
      <c r="K663" s="57"/>
      <c r="L663" s="57"/>
      <c r="M663" s="58" t="str">
        <f t="shared" si="78"/>
        <v/>
      </c>
      <c r="N663" s="102"/>
    </row>
    <row r="664" spans="1:14">
      <c r="A664" s="97" t="str">
        <f t="shared" si="75"/>
        <v/>
      </c>
      <c r="B664" s="98" t="str">
        <f t="shared" si="76"/>
        <v/>
      </c>
      <c r="C664" s="99"/>
      <c r="D664" s="100"/>
      <c r="E664" s="100"/>
      <c r="F664" s="57"/>
      <c r="G664" s="58">
        <f t="shared" si="77"/>
        <v>0</v>
      </c>
      <c r="H664" s="58">
        <f>IF(E664="",0,IFERROR(VLOOKUP(E664,档案费管理台账!$D$4:$H$1000,5,0),0))</f>
        <v>0</v>
      </c>
      <c r="I664" s="57"/>
      <c r="J664" s="57"/>
      <c r="K664" s="57"/>
      <c r="L664" s="57"/>
      <c r="M664" s="58" t="str">
        <f t="shared" si="78"/>
        <v/>
      </c>
      <c r="N664" s="102"/>
    </row>
    <row r="665" spans="1:14">
      <c r="A665" s="97" t="str">
        <f t="shared" si="75"/>
        <v/>
      </c>
      <c r="B665" s="98" t="str">
        <f t="shared" si="76"/>
        <v/>
      </c>
      <c r="C665" s="99"/>
      <c r="D665" s="100"/>
      <c r="E665" s="100"/>
      <c r="F665" s="57"/>
      <c r="G665" s="58">
        <f t="shared" si="77"/>
        <v>0</v>
      </c>
      <c r="H665" s="58">
        <f>IF(E665="",0,IFERROR(VLOOKUP(E665,档案费管理台账!$D$4:$H$1000,5,0),0))</f>
        <v>0</v>
      </c>
      <c r="I665" s="57"/>
      <c r="J665" s="57"/>
      <c r="K665" s="57"/>
      <c r="L665" s="57"/>
      <c r="M665" s="58" t="str">
        <f t="shared" si="78"/>
        <v/>
      </c>
      <c r="N665" s="102"/>
    </row>
    <row r="666" spans="1:14">
      <c r="A666" s="97" t="str">
        <f t="shared" si="75"/>
        <v/>
      </c>
      <c r="B666" s="98" t="str">
        <f t="shared" si="76"/>
        <v/>
      </c>
      <c r="C666" s="99"/>
      <c r="D666" s="100"/>
      <c r="E666" s="100"/>
      <c r="F666" s="57"/>
      <c r="G666" s="58">
        <f t="shared" si="77"/>
        <v>0</v>
      </c>
      <c r="H666" s="58">
        <f>IF(E666="",0,IFERROR(VLOOKUP(E666,档案费管理台账!$D$4:$H$1000,5,0),0))</f>
        <v>0</v>
      </c>
      <c r="I666" s="57"/>
      <c r="J666" s="57"/>
      <c r="K666" s="57"/>
      <c r="L666" s="57"/>
      <c r="M666" s="58" t="str">
        <f t="shared" si="78"/>
        <v/>
      </c>
      <c r="N666" s="102"/>
    </row>
    <row r="667" spans="1:14">
      <c r="A667" s="97" t="str">
        <f t="shared" si="75"/>
        <v/>
      </c>
      <c r="B667" s="98" t="str">
        <f t="shared" si="76"/>
        <v/>
      </c>
      <c r="C667" s="99"/>
      <c r="D667" s="100"/>
      <c r="E667" s="100"/>
      <c r="F667" s="57"/>
      <c r="G667" s="58">
        <f t="shared" si="77"/>
        <v>0</v>
      </c>
      <c r="H667" s="58">
        <f>IF(E667="",0,IFERROR(VLOOKUP(E667,档案费管理台账!$D$4:$H$1000,5,0),0))</f>
        <v>0</v>
      </c>
      <c r="I667" s="57"/>
      <c r="J667" s="57"/>
      <c r="K667" s="57"/>
      <c r="L667" s="57"/>
      <c r="M667" s="58" t="str">
        <f t="shared" si="78"/>
        <v/>
      </c>
      <c r="N667" s="102"/>
    </row>
    <row r="668" spans="1:14">
      <c r="A668" s="97" t="str">
        <f t="shared" si="75"/>
        <v/>
      </c>
      <c r="B668" s="98" t="str">
        <f t="shared" si="76"/>
        <v/>
      </c>
      <c r="C668" s="99"/>
      <c r="D668" s="100"/>
      <c r="E668" s="100"/>
      <c r="F668" s="57"/>
      <c r="G668" s="58">
        <f t="shared" si="77"/>
        <v>0</v>
      </c>
      <c r="H668" s="58">
        <f>IF(E668="",0,IFERROR(VLOOKUP(E668,档案费管理台账!$D$4:$H$1000,5,0),0))</f>
        <v>0</v>
      </c>
      <c r="I668" s="57"/>
      <c r="J668" s="57"/>
      <c r="K668" s="57"/>
      <c r="L668" s="57"/>
      <c r="M668" s="58" t="str">
        <f t="shared" si="78"/>
        <v/>
      </c>
      <c r="N668" s="102"/>
    </row>
    <row r="669" spans="1:14">
      <c r="A669" s="97" t="str">
        <f t="shared" si="75"/>
        <v/>
      </c>
      <c r="B669" s="98" t="str">
        <f t="shared" si="76"/>
        <v/>
      </c>
      <c r="C669" s="99"/>
      <c r="D669" s="100"/>
      <c r="E669" s="100"/>
      <c r="F669" s="57"/>
      <c r="G669" s="58">
        <f t="shared" si="77"/>
        <v>0</v>
      </c>
      <c r="H669" s="58">
        <f>IF(E669="",0,IFERROR(VLOOKUP(E669,档案费管理台账!$D$4:$H$1000,5,0),0))</f>
        <v>0</v>
      </c>
      <c r="I669" s="57"/>
      <c r="J669" s="57"/>
      <c r="K669" s="57"/>
      <c r="L669" s="57"/>
      <c r="M669" s="58" t="str">
        <f t="shared" si="78"/>
        <v/>
      </c>
      <c r="N669" s="102"/>
    </row>
    <row r="670" spans="1:14">
      <c r="A670" s="97" t="str">
        <f t="shared" si="75"/>
        <v/>
      </c>
      <c r="B670" s="98" t="str">
        <f t="shared" si="76"/>
        <v/>
      </c>
      <c r="C670" s="99"/>
      <c r="D670" s="100"/>
      <c r="E670" s="100"/>
      <c r="F670" s="57"/>
      <c r="G670" s="58">
        <f t="shared" si="77"/>
        <v>0</v>
      </c>
      <c r="H670" s="58">
        <f>IF(E670="",0,IFERROR(VLOOKUP(E670,档案费管理台账!$D$4:$H$1000,5,0),0))</f>
        <v>0</v>
      </c>
      <c r="I670" s="57"/>
      <c r="J670" s="57"/>
      <c r="K670" s="57"/>
      <c r="L670" s="57"/>
      <c r="M670" s="58" t="str">
        <f t="shared" si="78"/>
        <v/>
      </c>
      <c r="N670" s="102"/>
    </row>
    <row r="671" spans="1:14">
      <c r="A671" s="97" t="str">
        <f t="shared" si="75"/>
        <v/>
      </c>
      <c r="B671" s="98" t="str">
        <f t="shared" si="76"/>
        <v/>
      </c>
      <c r="C671" s="99"/>
      <c r="D671" s="100"/>
      <c r="E671" s="100"/>
      <c r="F671" s="57"/>
      <c r="G671" s="58">
        <f t="shared" si="77"/>
        <v>0</v>
      </c>
      <c r="H671" s="58">
        <f>IF(E671="",0,IFERROR(VLOOKUP(E671,档案费管理台账!$D$4:$H$1000,5,0),0))</f>
        <v>0</v>
      </c>
      <c r="I671" s="57"/>
      <c r="J671" s="57"/>
      <c r="K671" s="57"/>
      <c r="L671" s="57"/>
      <c r="M671" s="58" t="str">
        <f t="shared" si="78"/>
        <v/>
      </c>
      <c r="N671" s="102"/>
    </row>
    <row r="672" spans="1:14">
      <c r="A672" s="97" t="str">
        <f t="shared" si="75"/>
        <v/>
      </c>
      <c r="B672" s="98" t="str">
        <f t="shared" si="76"/>
        <v/>
      </c>
      <c r="C672" s="99"/>
      <c r="D672" s="100"/>
      <c r="E672" s="100"/>
      <c r="F672" s="57"/>
      <c r="G672" s="58">
        <f t="shared" si="77"/>
        <v>0</v>
      </c>
      <c r="H672" s="58">
        <f>IF(E672="",0,IFERROR(VLOOKUP(E672,档案费管理台账!$D$4:$H$1000,5,0),0))</f>
        <v>0</v>
      </c>
      <c r="I672" s="57"/>
      <c r="J672" s="57"/>
      <c r="K672" s="57"/>
      <c r="L672" s="57"/>
      <c r="M672" s="58" t="str">
        <f t="shared" si="78"/>
        <v/>
      </c>
      <c r="N672" s="102"/>
    </row>
    <row r="673" spans="1:14">
      <c r="A673" s="97" t="str">
        <f t="shared" si="75"/>
        <v/>
      </c>
      <c r="B673" s="98" t="str">
        <f t="shared" si="76"/>
        <v/>
      </c>
      <c r="C673" s="99"/>
      <c r="D673" s="100"/>
      <c r="E673" s="100"/>
      <c r="F673" s="57"/>
      <c r="G673" s="58">
        <f t="shared" si="77"/>
        <v>0</v>
      </c>
      <c r="H673" s="58">
        <f>IF(E673="",0,IFERROR(VLOOKUP(E673,档案费管理台账!$D$4:$H$1000,5,0),0))</f>
        <v>0</v>
      </c>
      <c r="I673" s="57"/>
      <c r="J673" s="57"/>
      <c r="K673" s="57"/>
      <c r="L673" s="57"/>
      <c r="M673" s="58" t="str">
        <f t="shared" si="78"/>
        <v/>
      </c>
      <c r="N673" s="102"/>
    </row>
    <row r="674" spans="1:14">
      <c r="A674" s="97" t="str">
        <f t="shared" si="75"/>
        <v/>
      </c>
      <c r="B674" s="98" t="str">
        <f t="shared" si="76"/>
        <v/>
      </c>
      <c r="C674" s="99"/>
      <c r="D674" s="100"/>
      <c r="E674" s="100"/>
      <c r="F674" s="57"/>
      <c r="G674" s="58">
        <f t="shared" si="77"/>
        <v>0</v>
      </c>
      <c r="H674" s="58">
        <f>IF(E674="",0,IFERROR(VLOOKUP(E674,档案费管理台账!$D$4:$H$1000,5,0),0))</f>
        <v>0</v>
      </c>
      <c r="I674" s="57"/>
      <c r="J674" s="57"/>
      <c r="K674" s="57"/>
      <c r="L674" s="57"/>
      <c r="M674" s="58" t="str">
        <f t="shared" si="78"/>
        <v/>
      </c>
      <c r="N674" s="102"/>
    </row>
    <row r="675" spans="1:14">
      <c r="A675" s="97" t="str">
        <f t="shared" si="75"/>
        <v/>
      </c>
      <c r="B675" s="98" t="str">
        <f t="shared" si="76"/>
        <v/>
      </c>
      <c r="C675" s="99"/>
      <c r="D675" s="100"/>
      <c r="E675" s="100"/>
      <c r="F675" s="57"/>
      <c r="G675" s="58">
        <f t="shared" si="77"/>
        <v>0</v>
      </c>
      <c r="H675" s="58">
        <f>IF(E675="",0,IFERROR(VLOOKUP(E675,档案费管理台账!$D$4:$H$1000,5,0),0))</f>
        <v>0</v>
      </c>
      <c r="I675" s="57"/>
      <c r="J675" s="57"/>
      <c r="K675" s="57"/>
      <c r="L675" s="57"/>
      <c r="M675" s="58" t="str">
        <f t="shared" si="78"/>
        <v/>
      </c>
      <c r="N675" s="102"/>
    </row>
    <row r="676" spans="1:14">
      <c r="A676" s="97" t="str">
        <f t="shared" si="75"/>
        <v/>
      </c>
      <c r="B676" s="98" t="str">
        <f t="shared" si="76"/>
        <v/>
      </c>
      <c r="C676" s="99"/>
      <c r="D676" s="100"/>
      <c r="E676" s="100"/>
      <c r="F676" s="57"/>
      <c r="G676" s="58">
        <f t="shared" si="77"/>
        <v>0</v>
      </c>
      <c r="H676" s="58">
        <f>IF(E676="",0,IFERROR(VLOOKUP(E676,档案费管理台账!$D$4:$H$1000,5,0),0))</f>
        <v>0</v>
      </c>
      <c r="I676" s="57"/>
      <c r="J676" s="57"/>
      <c r="K676" s="57"/>
      <c r="L676" s="57"/>
      <c r="M676" s="58" t="str">
        <f t="shared" si="78"/>
        <v/>
      </c>
      <c r="N676" s="102"/>
    </row>
    <row r="677" spans="1:14">
      <c r="A677" s="97" t="str">
        <f t="shared" si="75"/>
        <v/>
      </c>
      <c r="B677" s="98" t="str">
        <f t="shared" si="76"/>
        <v/>
      </c>
      <c r="C677" s="99"/>
      <c r="D677" s="100"/>
      <c r="E677" s="100"/>
      <c r="F677" s="57"/>
      <c r="G677" s="58">
        <f t="shared" si="77"/>
        <v>0</v>
      </c>
      <c r="H677" s="58">
        <f>IF(E677="",0,IFERROR(VLOOKUP(E677,档案费管理台账!$D$4:$H$1000,5,0),0))</f>
        <v>0</v>
      </c>
      <c r="I677" s="57"/>
      <c r="J677" s="57"/>
      <c r="K677" s="57"/>
      <c r="L677" s="57"/>
      <c r="M677" s="58" t="str">
        <f t="shared" si="78"/>
        <v/>
      </c>
      <c r="N677" s="102"/>
    </row>
    <row r="678" spans="1:14">
      <c r="A678" s="97" t="str">
        <f t="shared" si="75"/>
        <v/>
      </c>
      <c r="B678" s="98" t="str">
        <f t="shared" si="76"/>
        <v/>
      </c>
      <c r="C678" s="99"/>
      <c r="D678" s="100"/>
      <c r="E678" s="100"/>
      <c r="F678" s="57"/>
      <c r="G678" s="58">
        <f t="shared" si="77"/>
        <v>0</v>
      </c>
      <c r="H678" s="58">
        <f>IF(E678="",0,IFERROR(VLOOKUP(E678,档案费管理台账!$D$4:$H$1000,5,0),0))</f>
        <v>0</v>
      </c>
      <c r="I678" s="57"/>
      <c r="J678" s="57"/>
      <c r="K678" s="57"/>
      <c r="L678" s="57"/>
      <c r="M678" s="58" t="str">
        <f t="shared" si="78"/>
        <v/>
      </c>
      <c r="N678" s="102"/>
    </row>
    <row r="679" spans="1:14">
      <c r="A679" s="97" t="str">
        <f t="shared" si="75"/>
        <v/>
      </c>
      <c r="B679" s="98" t="str">
        <f t="shared" si="76"/>
        <v/>
      </c>
      <c r="C679" s="99"/>
      <c r="D679" s="100"/>
      <c r="E679" s="100"/>
      <c r="F679" s="57"/>
      <c r="G679" s="58">
        <f t="shared" si="77"/>
        <v>0</v>
      </c>
      <c r="H679" s="58">
        <f>IF(E679="",0,IFERROR(VLOOKUP(E679,档案费管理台账!$D$4:$H$1000,5,0),0))</f>
        <v>0</v>
      </c>
      <c r="I679" s="57"/>
      <c r="J679" s="57"/>
      <c r="K679" s="57"/>
      <c r="L679" s="57"/>
      <c r="M679" s="58" t="str">
        <f t="shared" si="78"/>
        <v/>
      </c>
      <c r="N679" s="102"/>
    </row>
    <row r="680" spans="1:14">
      <c r="A680" s="97" t="str">
        <f t="shared" si="75"/>
        <v/>
      </c>
      <c r="B680" s="98" t="str">
        <f t="shared" si="76"/>
        <v/>
      </c>
      <c r="C680" s="99"/>
      <c r="D680" s="100"/>
      <c r="E680" s="100"/>
      <c r="F680" s="57"/>
      <c r="G680" s="58">
        <f t="shared" si="77"/>
        <v>0</v>
      </c>
      <c r="H680" s="58">
        <f>IF(E680="",0,IFERROR(VLOOKUP(E680,档案费管理台账!$D$4:$H$1000,5,0),0))</f>
        <v>0</v>
      </c>
      <c r="I680" s="57"/>
      <c r="J680" s="57"/>
      <c r="K680" s="57"/>
      <c r="L680" s="57"/>
      <c r="M680" s="58" t="str">
        <f t="shared" si="78"/>
        <v/>
      </c>
      <c r="N680" s="102"/>
    </row>
    <row r="681" spans="1:14">
      <c r="A681" s="97" t="str">
        <f t="shared" si="75"/>
        <v/>
      </c>
      <c r="B681" s="98" t="str">
        <f t="shared" si="76"/>
        <v/>
      </c>
      <c r="C681" s="99"/>
      <c r="D681" s="100"/>
      <c r="E681" s="100"/>
      <c r="F681" s="57"/>
      <c r="G681" s="58">
        <f t="shared" si="77"/>
        <v>0</v>
      </c>
      <c r="H681" s="58">
        <f>IF(E681="",0,IFERROR(VLOOKUP(E681,档案费管理台账!$D$4:$H$1000,5,0),0))</f>
        <v>0</v>
      </c>
      <c r="I681" s="57"/>
      <c r="J681" s="57"/>
      <c r="K681" s="57"/>
      <c r="L681" s="57"/>
      <c r="M681" s="58" t="str">
        <f t="shared" si="78"/>
        <v/>
      </c>
      <c r="N681" s="102"/>
    </row>
    <row r="682" spans="1:14">
      <c r="A682" s="97" t="str">
        <f t="shared" si="75"/>
        <v/>
      </c>
      <c r="B682" s="98" t="str">
        <f t="shared" si="76"/>
        <v/>
      </c>
      <c r="C682" s="99"/>
      <c r="D682" s="100"/>
      <c r="E682" s="100"/>
      <c r="F682" s="57"/>
      <c r="G682" s="58">
        <f t="shared" si="77"/>
        <v>0</v>
      </c>
      <c r="H682" s="58">
        <f>IF(E682="",0,IFERROR(VLOOKUP(E682,档案费管理台账!$D$4:$H$1000,5,0),0))</f>
        <v>0</v>
      </c>
      <c r="I682" s="57"/>
      <c r="J682" s="57"/>
      <c r="K682" s="57"/>
      <c r="L682" s="57"/>
      <c r="M682" s="58" t="str">
        <f t="shared" si="78"/>
        <v/>
      </c>
      <c r="N682" s="102"/>
    </row>
    <row r="683" spans="1:14">
      <c r="A683" s="97" t="str">
        <f t="shared" ref="A683:A746" si="79">IF(D683="","",ROW()-42)</f>
        <v/>
      </c>
      <c r="B683" s="98" t="str">
        <f t="shared" si="76"/>
        <v/>
      </c>
      <c r="C683" s="99"/>
      <c r="D683" s="100"/>
      <c r="E683" s="100"/>
      <c r="F683" s="57"/>
      <c r="G683" s="58">
        <f t="shared" si="77"/>
        <v>0</v>
      </c>
      <c r="H683" s="58">
        <f>IF(E683="",0,IFERROR(VLOOKUP(E683,档案费管理台账!$D$4:$H$1000,5,0),0))</f>
        <v>0</v>
      </c>
      <c r="I683" s="57"/>
      <c r="J683" s="57"/>
      <c r="K683" s="57"/>
      <c r="L683" s="57"/>
      <c r="M683" s="58" t="str">
        <f t="shared" si="78"/>
        <v/>
      </c>
      <c r="N683" s="102"/>
    </row>
    <row r="684" spans="1:14">
      <c r="A684" s="97" t="str">
        <f t="shared" si="79"/>
        <v/>
      </c>
      <c r="B684" s="98" t="str">
        <f t="shared" ref="B684:B747" si="80">IF(C684="","",MONTH(C684)&amp;"月")</f>
        <v/>
      </c>
      <c r="C684" s="99"/>
      <c r="D684" s="100"/>
      <c r="E684" s="100"/>
      <c r="F684" s="57"/>
      <c r="G684" s="58">
        <f t="shared" ref="G684:G747" si="81">IF(F684="",0,F684*$K$41)</f>
        <v>0</v>
      </c>
      <c r="H684" s="58">
        <f>IF(E684="",0,IFERROR(VLOOKUP(E684,档案费管理台账!$D$4:$H$1000,5,0),0))</f>
        <v>0</v>
      </c>
      <c r="I684" s="57"/>
      <c r="J684" s="57"/>
      <c r="K684" s="57"/>
      <c r="L684" s="57"/>
      <c r="M684" s="58" t="str">
        <f t="shared" ref="M684:M747" si="82">IF(C684="","",ROUND(M683+G684-I684-J684-K684-L684-H684,2))</f>
        <v/>
      </c>
      <c r="N684" s="102"/>
    </row>
    <row r="685" spans="1:14">
      <c r="A685" s="97" t="str">
        <f t="shared" si="79"/>
        <v/>
      </c>
      <c r="B685" s="98" t="str">
        <f t="shared" si="80"/>
        <v/>
      </c>
      <c r="C685" s="99"/>
      <c r="D685" s="100"/>
      <c r="E685" s="100"/>
      <c r="F685" s="57"/>
      <c r="G685" s="58">
        <f t="shared" si="81"/>
        <v>0</v>
      </c>
      <c r="H685" s="58">
        <f>IF(E685="",0,IFERROR(VLOOKUP(E685,档案费管理台账!$D$4:$H$1000,5,0),0))</f>
        <v>0</v>
      </c>
      <c r="I685" s="57"/>
      <c r="J685" s="57"/>
      <c r="K685" s="57"/>
      <c r="L685" s="57"/>
      <c r="M685" s="58" t="str">
        <f t="shared" si="82"/>
        <v/>
      </c>
      <c r="N685" s="102"/>
    </row>
    <row r="686" spans="1:14">
      <c r="A686" s="97" t="str">
        <f t="shared" si="79"/>
        <v/>
      </c>
      <c r="B686" s="98" t="str">
        <f t="shared" si="80"/>
        <v/>
      </c>
      <c r="C686" s="99"/>
      <c r="D686" s="100"/>
      <c r="E686" s="100"/>
      <c r="F686" s="57"/>
      <c r="G686" s="58">
        <f t="shared" si="81"/>
        <v>0</v>
      </c>
      <c r="H686" s="58">
        <f>IF(E686="",0,IFERROR(VLOOKUP(E686,档案费管理台账!$D$4:$H$1000,5,0),0))</f>
        <v>0</v>
      </c>
      <c r="I686" s="57"/>
      <c r="J686" s="57"/>
      <c r="K686" s="57"/>
      <c r="L686" s="57"/>
      <c r="M686" s="58" t="str">
        <f t="shared" si="82"/>
        <v/>
      </c>
      <c r="N686" s="102"/>
    </row>
    <row r="687" spans="1:14">
      <c r="A687" s="97" t="str">
        <f t="shared" si="79"/>
        <v/>
      </c>
      <c r="B687" s="98" t="str">
        <f t="shared" si="80"/>
        <v/>
      </c>
      <c r="C687" s="99"/>
      <c r="D687" s="100"/>
      <c r="E687" s="100"/>
      <c r="F687" s="57"/>
      <c r="G687" s="58">
        <f t="shared" si="81"/>
        <v>0</v>
      </c>
      <c r="H687" s="58">
        <f>IF(E687="",0,IFERROR(VLOOKUP(E687,档案费管理台账!$D$4:$H$1000,5,0),0))</f>
        <v>0</v>
      </c>
      <c r="I687" s="57"/>
      <c r="J687" s="57"/>
      <c r="K687" s="57"/>
      <c r="L687" s="57"/>
      <c r="M687" s="58" t="str">
        <f t="shared" si="82"/>
        <v/>
      </c>
      <c r="N687" s="102"/>
    </row>
    <row r="688" spans="1:14">
      <c r="A688" s="97" t="str">
        <f t="shared" si="79"/>
        <v/>
      </c>
      <c r="B688" s="98" t="str">
        <f t="shared" si="80"/>
        <v/>
      </c>
      <c r="C688" s="99"/>
      <c r="D688" s="100"/>
      <c r="E688" s="100"/>
      <c r="F688" s="57"/>
      <c r="G688" s="58">
        <f t="shared" si="81"/>
        <v>0</v>
      </c>
      <c r="H688" s="58">
        <f>IF(E688="",0,IFERROR(VLOOKUP(E688,档案费管理台账!$D$4:$H$1000,5,0),0))</f>
        <v>0</v>
      </c>
      <c r="I688" s="57"/>
      <c r="J688" s="57"/>
      <c r="K688" s="57"/>
      <c r="L688" s="57"/>
      <c r="M688" s="58" t="str">
        <f t="shared" si="82"/>
        <v/>
      </c>
      <c r="N688" s="102"/>
    </row>
    <row r="689" spans="1:14">
      <c r="A689" s="97" t="str">
        <f t="shared" si="79"/>
        <v/>
      </c>
      <c r="B689" s="98" t="str">
        <f t="shared" si="80"/>
        <v/>
      </c>
      <c r="C689" s="99"/>
      <c r="D689" s="100"/>
      <c r="E689" s="100"/>
      <c r="F689" s="57"/>
      <c r="G689" s="58">
        <f t="shared" si="81"/>
        <v>0</v>
      </c>
      <c r="H689" s="58">
        <f>IF(E689="",0,IFERROR(VLOOKUP(E689,档案费管理台账!$D$4:$H$1000,5,0),0))</f>
        <v>0</v>
      </c>
      <c r="I689" s="57"/>
      <c r="J689" s="57"/>
      <c r="K689" s="57"/>
      <c r="L689" s="57"/>
      <c r="M689" s="58" t="str">
        <f t="shared" si="82"/>
        <v/>
      </c>
      <c r="N689" s="102"/>
    </row>
    <row r="690" spans="1:14">
      <c r="A690" s="97" t="str">
        <f t="shared" si="79"/>
        <v/>
      </c>
      <c r="B690" s="98" t="str">
        <f t="shared" si="80"/>
        <v/>
      </c>
      <c r="C690" s="99"/>
      <c r="D690" s="100"/>
      <c r="E690" s="100"/>
      <c r="F690" s="57"/>
      <c r="G690" s="58">
        <f t="shared" si="81"/>
        <v>0</v>
      </c>
      <c r="H690" s="58">
        <f>IF(E690="",0,IFERROR(VLOOKUP(E690,档案费管理台账!$D$4:$H$1000,5,0),0))</f>
        <v>0</v>
      </c>
      <c r="I690" s="57"/>
      <c r="J690" s="57"/>
      <c r="K690" s="57"/>
      <c r="L690" s="57"/>
      <c r="M690" s="58" t="str">
        <f t="shared" si="82"/>
        <v/>
      </c>
      <c r="N690" s="102"/>
    </row>
    <row r="691" spans="1:14">
      <c r="A691" s="97" t="str">
        <f t="shared" si="79"/>
        <v/>
      </c>
      <c r="B691" s="98" t="str">
        <f t="shared" si="80"/>
        <v/>
      </c>
      <c r="C691" s="99"/>
      <c r="D691" s="100"/>
      <c r="E691" s="100"/>
      <c r="F691" s="57"/>
      <c r="G691" s="58">
        <f t="shared" si="81"/>
        <v>0</v>
      </c>
      <c r="H691" s="58">
        <f>IF(E691="",0,IFERROR(VLOOKUP(E691,档案费管理台账!$D$4:$H$1000,5,0),0))</f>
        <v>0</v>
      </c>
      <c r="I691" s="57"/>
      <c r="J691" s="57"/>
      <c r="K691" s="57"/>
      <c r="L691" s="57"/>
      <c r="M691" s="58" t="str">
        <f t="shared" si="82"/>
        <v/>
      </c>
      <c r="N691" s="102"/>
    </row>
    <row r="692" spans="1:14">
      <c r="A692" s="97" t="str">
        <f t="shared" si="79"/>
        <v/>
      </c>
      <c r="B692" s="98" t="str">
        <f t="shared" si="80"/>
        <v/>
      </c>
      <c r="C692" s="99"/>
      <c r="D692" s="100"/>
      <c r="E692" s="100"/>
      <c r="F692" s="57"/>
      <c r="G692" s="58">
        <f t="shared" si="81"/>
        <v>0</v>
      </c>
      <c r="H692" s="58">
        <f>IF(E692="",0,IFERROR(VLOOKUP(E692,档案费管理台账!$D$4:$H$1000,5,0),0))</f>
        <v>0</v>
      </c>
      <c r="I692" s="57"/>
      <c r="J692" s="57"/>
      <c r="K692" s="57"/>
      <c r="L692" s="57"/>
      <c r="M692" s="58" t="str">
        <f t="shared" si="82"/>
        <v/>
      </c>
      <c r="N692" s="102"/>
    </row>
    <row r="693" spans="1:14">
      <c r="A693" s="97" t="str">
        <f t="shared" si="79"/>
        <v/>
      </c>
      <c r="B693" s="98" t="str">
        <f t="shared" si="80"/>
        <v/>
      </c>
      <c r="C693" s="99"/>
      <c r="D693" s="100"/>
      <c r="E693" s="100"/>
      <c r="F693" s="57"/>
      <c r="G693" s="58">
        <f t="shared" si="81"/>
        <v>0</v>
      </c>
      <c r="H693" s="58">
        <f>IF(E693="",0,IFERROR(VLOOKUP(E693,档案费管理台账!$D$4:$H$1000,5,0),0))</f>
        <v>0</v>
      </c>
      <c r="I693" s="57"/>
      <c r="J693" s="57"/>
      <c r="K693" s="57"/>
      <c r="L693" s="57"/>
      <c r="M693" s="58" t="str">
        <f t="shared" si="82"/>
        <v/>
      </c>
      <c r="N693" s="102"/>
    </row>
    <row r="694" spans="1:14">
      <c r="A694" s="97" t="str">
        <f t="shared" si="79"/>
        <v/>
      </c>
      <c r="B694" s="98" t="str">
        <f t="shared" si="80"/>
        <v/>
      </c>
      <c r="C694" s="99"/>
      <c r="D694" s="100"/>
      <c r="E694" s="100"/>
      <c r="F694" s="57"/>
      <c r="G694" s="58">
        <f t="shared" si="81"/>
        <v>0</v>
      </c>
      <c r="H694" s="58">
        <f>IF(E694="",0,IFERROR(VLOOKUP(E694,档案费管理台账!$D$4:$H$1000,5,0),0))</f>
        <v>0</v>
      </c>
      <c r="I694" s="57"/>
      <c r="J694" s="57"/>
      <c r="K694" s="57"/>
      <c r="L694" s="57"/>
      <c r="M694" s="58" t="str">
        <f t="shared" si="82"/>
        <v/>
      </c>
      <c r="N694" s="102"/>
    </row>
    <row r="695" spans="1:14">
      <c r="A695" s="97" t="str">
        <f t="shared" si="79"/>
        <v/>
      </c>
      <c r="B695" s="98" t="str">
        <f t="shared" si="80"/>
        <v/>
      </c>
      <c r="C695" s="99"/>
      <c r="D695" s="100"/>
      <c r="E695" s="100"/>
      <c r="F695" s="57"/>
      <c r="G695" s="58">
        <f t="shared" si="81"/>
        <v>0</v>
      </c>
      <c r="H695" s="58">
        <f>IF(E695="",0,IFERROR(VLOOKUP(E695,档案费管理台账!$D$4:$H$1000,5,0),0))</f>
        <v>0</v>
      </c>
      <c r="I695" s="57"/>
      <c r="J695" s="57"/>
      <c r="K695" s="57"/>
      <c r="L695" s="57"/>
      <c r="M695" s="58" t="str">
        <f t="shared" si="82"/>
        <v/>
      </c>
      <c r="N695" s="102"/>
    </row>
    <row r="696" spans="1:14">
      <c r="A696" s="97" t="str">
        <f t="shared" si="79"/>
        <v/>
      </c>
      <c r="B696" s="98" t="str">
        <f t="shared" si="80"/>
        <v/>
      </c>
      <c r="C696" s="99"/>
      <c r="D696" s="100"/>
      <c r="E696" s="100"/>
      <c r="F696" s="57"/>
      <c r="G696" s="58">
        <f t="shared" si="81"/>
        <v>0</v>
      </c>
      <c r="H696" s="58">
        <f>IF(E696="",0,IFERROR(VLOOKUP(E696,档案费管理台账!$D$4:$H$1000,5,0),0))</f>
        <v>0</v>
      </c>
      <c r="I696" s="57"/>
      <c r="J696" s="57"/>
      <c r="K696" s="57"/>
      <c r="L696" s="57"/>
      <c r="M696" s="58" t="str">
        <f t="shared" si="82"/>
        <v/>
      </c>
      <c r="N696" s="102"/>
    </row>
    <row r="697" spans="1:14">
      <c r="A697" s="97" t="str">
        <f t="shared" si="79"/>
        <v/>
      </c>
      <c r="B697" s="98" t="str">
        <f t="shared" si="80"/>
        <v/>
      </c>
      <c r="C697" s="99"/>
      <c r="D697" s="100"/>
      <c r="E697" s="100"/>
      <c r="F697" s="57"/>
      <c r="G697" s="58">
        <f t="shared" si="81"/>
        <v>0</v>
      </c>
      <c r="H697" s="58">
        <f>IF(E697="",0,IFERROR(VLOOKUP(E697,档案费管理台账!$D$4:$H$1000,5,0),0))</f>
        <v>0</v>
      </c>
      <c r="I697" s="57"/>
      <c r="J697" s="57"/>
      <c r="K697" s="57"/>
      <c r="L697" s="57"/>
      <c r="M697" s="58" t="str">
        <f t="shared" si="82"/>
        <v/>
      </c>
      <c r="N697" s="102"/>
    </row>
    <row r="698" spans="1:14">
      <c r="A698" s="97" t="str">
        <f t="shared" si="79"/>
        <v/>
      </c>
      <c r="B698" s="98" t="str">
        <f t="shared" si="80"/>
        <v/>
      </c>
      <c r="C698" s="99"/>
      <c r="D698" s="100"/>
      <c r="E698" s="100"/>
      <c r="F698" s="57"/>
      <c r="G698" s="58">
        <f t="shared" si="81"/>
        <v>0</v>
      </c>
      <c r="H698" s="58">
        <f>IF(E698="",0,IFERROR(VLOOKUP(E698,档案费管理台账!$D$4:$H$1000,5,0),0))</f>
        <v>0</v>
      </c>
      <c r="I698" s="57"/>
      <c r="J698" s="57"/>
      <c r="K698" s="57"/>
      <c r="L698" s="57"/>
      <c r="M698" s="58" t="str">
        <f t="shared" si="82"/>
        <v/>
      </c>
      <c r="N698" s="102"/>
    </row>
    <row r="699" spans="1:14">
      <c r="A699" s="97" t="str">
        <f t="shared" si="79"/>
        <v/>
      </c>
      <c r="B699" s="98" t="str">
        <f t="shared" si="80"/>
        <v/>
      </c>
      <c r="C699" s="99"/>
      <c r="D699" s="100"/>
      <c r="E699" s="100"/>
      <c r="F699" s="57"/>
      <c r="G699" s="58">
        <f t="shared" si="81"/>
        <v>0</v>
      </c>
      <c r="H699" s="58">
        <f>IF(E699="",0,IFERROR(VLOOKUP(E699,档案费管理台账!$D$4:$H$1000,5,0),0))</f>
        <v>0</v>
      </c>
      <c r="I699" s="57"/>
      <c r="J699" s="57"/>
      <c r="K699" s="57"/>
      <c r="L699" s="57"/>
      <c r="M699" s="58" t="str">
        <f t="shared" si="82"/>
        <v/>
      </c>
      <c r="N699" s="102"/>
    </row>
    <row r="700" spans="1:14">
      <c r="A700" s="97" t="str">
        <f t="shared" si="79"/>
        <v/>
      </c>
      <c r="B700" s="98" t="str">
        <f t="shared" si="80"/>
        <v/>
      </c>
      <c r="C700" s="99"/>
      <c r="D700" s="100"/>
      <c r="E700" s="100"/>
      <c r="F700" s="57"/>
      <c r="G700" s="58">
        <f t="shared" si="81"/>
        <v>0</v>
      </c>
      <c r="H700" s="58">
        <f>IF(E700="",0,IFERROR(VLOOKUP(E700,档案费管理台账!$D$4:$H$1000,5,0),0))</f>
        <v>0</v>
      </c>
      <c r="I700" s="57"/>
      <c r="J700" s="57"/>
      <c r="K700" s="57"/>
      <c r="L700" s="57"/>
      <c r="M700" s="58" t="str">
        <f t="shared" si="82"/>
        <v/>
      </c>
      <c r="N700" s="102"/>
    </row>
    <row r="701" spans="1:14">
      <c r="A701" s="97" t="str">
        <f t="shared" si="79"/>
        <v/>
      </c>
      <c r="B701" s="98" t="str">
        <f t="shared" si="80"/>
        <v/>
      </c>
      <c r="C701" s="99"/>
      <c r="D701" s="100"/>
      <c r="E701" s="100"/>
      <c r="F701" s="57"/>
      <c r="G701" s="58">
        <f t="shared" si="81"/>
        <v>0</v>
      </c>
      <c r="H701" s="58">
        <f>IF(E701="",0,IFERROR(VLOOKUP(E701,档案费管理台账!$D$4:$H$1000,5,0),0))</f>
        <v>0</v>
      </c>
      <c r="I701" s="57"/>
      <c r="J701" s="57"/>
      <c r="K701" s="57"/>
      <c r="L701" s="57"/>
      <c r="M701" s="58" t="str">
        <f t="shared" si="82"/>
        <v/>
      </c>
      <c r="N701" s="102"/>
    </row>
    <row r="702" spans="1:14">
      <c r="A702" s="97" t="str">
        <f t="shared" si="79"/>
        <v/>
      </c>
      <c r="B702" s="98" t="str">
        <f t="shared" si="80"/>
        <v/>
      </c>
      <c r="C702" s="99"/>
      <c r="D702" s="100"/>
      <c r="E702" s="100"/>
      <c r="F702" s="57"/>
      <c r="G702" s="58">
        <f t="shared" si="81"/>
        <v>0</v>
      </c>
      <c r="H702" s="58">
        <f>IF(E702="",0,IFERROR(VLOOKUP(E702,档案费管理台账!$D$4:$H$1000,5,0),0))</f>
        <v>0</v>
      </c>
      <c r="I702" s="57"/>
      <c r="J702" s="57"/>
      <c r="K702" s="57"/>
      <c r="L702" s="57"/>
      <c r="M702" s="58" t="str">
        <f t="shared" si="82"/>
        <v/>
      </c>
      <c r="N702" s="102"/>
    </row>
    <row r="703" spans="1:14">
      <c r="A703" s="97" t="str">
        <f t="shared" si="79"/>
        <v/>
      </c>
      <c r="B703" s="98" t="str">
        <f t="shared" si="80"/>
        <v/>
      </c>
      <c r="C703" s="99"/>
      <c r="D703" s="100"/>
      <c r="E703" s="100"/>
      <c r="F703" s="57"/>
      <c r="G703" s="58">
        <f t="shared" si="81"/>
        <v>0</v>
      </c>
      <c r="H703" s="58">
        <f>IF(E703="",0,IFERROR(VLOOKUP(E703,档案费管理台账!$D$4:$H$1000,5,0),0))</f>
        <v>0</v>
      </c>
      <c r="I703" s="57"/>
      <c r="J703" s="57"/>
      <c r="K703" s="57"/>
      <c r="L703" s="57"/>
      <c r="M703" s="58" t="str">
        <f t="shared" si="82"/>
        <v/>
      </c>
      <c r="N703" s="102"/>
    </row>
    <row r="704" spans="1:14">
      <c r="A704" s="97" t="str">
        <f t="shared" si="79"/>
        <v/>
      </c>
      <c r="B704" s="98" t="str">
        <f t="shared" si="80"/>
        <v/>
      </c>
      <c r="C704" s="99"/>
      <c r="D704" s="100"/>
      <c r="E704" s="100"/>
      <c r="F704" s="57"/>
      <c r="G704" s="58">
        <f t="shared" si="81"/>
        <v>0</v>
      </c>
      <c r="H704" s="58">
        <f>IF(E704="",0,IFERROR(VLOOKUP(E704,档案费管理台账!$D$4:$H$1000,5,0),0))</f>
        <v>0</v>
      </c>
      <c r="I704" s="57"/>
      <c r="J704" s="57"/>
      <c r="K704" s="57"/>
      <c r="L704" s="57"/>
      <c r="M704" s="58" t="str">
        <f t="shared" si="82"/>
        <v/>
      </c>
      <c r="N704" s="102"/>
    </row>
    <row r="705" spans="1:14">
      <c r="A705" s="97" t="str">
        <f t="shared" si="79"/>
        <v/>
      </c>
      <c r="B705" s="98" t="str">
        <f t="shared" si="80"/>
        <v/>
      </c>
      <c r="C705" s="99"/>
      <c r="D705" s="100"/>
      <c r="E705" s="100"/>
      <c r="F705" s="57"/>
      <c r="G705" s="58">
        <f t="shared" si="81"/>
        <v>0</v>
      </c>
      <c r="H705" s="58">
        <f>IF(E705="",0,IFERROR(VLOOKUP(E705,档案费管理台账!$D$4:$H$1000,5,0),0))</f>
        <v>0</v>
      </c>
      <c r="I705" s="57"/>
      <c r="J705" s="57"/>
      <c r="K705" s="57"/>
      <c r="L705" s="57"/>
      <c r="M705" s="58" t="str">
        <f t="shared" si="82"/>
        <v/>
      </c>
      <c r="N705" s="102"/>
    </row>
    <row r="706" spans="1:14">
      <c r="A706" s="97" t="str">
        <f t="shared" si="79"/>
        <v/>
      </c>
      <c r="B706" s="98" t="str">
        <f t="shared" si="80"/>
        <v/>
      </c>
      <c r="C706" s="99"/>
      <c r="D706" s="100"/>
      <c r="E706" s="100"/>
      <c r="F706" s="57"/>
      <c r="G706" s="58">
        <f t="shared" si="81"/>
        <v>0</v>
      </c>
      <c r="H706" s="58">
        <f>IF(E706="",0,IFERROR(VLOOKUP(E706,档案费管理台账!$D$4:$H$1000,5,0),0))</f>
        <v>0</v>
      </c>
      <c r="I706" s="57"/>
      <c r="J706" s="57"/>
      <c r="K706" s="57"/>
      <c r="L706" s="57"/>
      <c r="M706" s="58" t="str">
        <f t="shared" si="82"/>
        <v/>
      </c>
      <c r="N706" s="102"/>
    </row>
    <row r="707" spans="1:14">
      <c r="A707" s="97" t="str">
        <f t="shared" si="79"/>
        <v/>
      </c>
      <c r="B707" s="98" t="str">
        <f t="shared" si="80"/>
        <v/>
      </c>
      <c r="C707" s="99"/>
      <c r="D707" s="100"/>
      <c r="E707" s="100"/>
      <c r="F707" s="57"/>
      <c r="G707" s="58">
        <f t="shared" si="81"/>
        <v>0</v>
      </c>
      <c r="H707" s="58">
        <f>IF(E707="",0,IFERROR(VLOOKUP(E707,档案费管理台账!$D$4:$H$1000,5,0),0))</f>
        <v>0</v>
      </c>
      <c r="I707" s="57"/>
      <c r="J707" s="57"/>
      <c r="K707" s="57"/>
      <c r="L707" s="57"/>
      <c r="M707" s="58" t="str">
        <f t="shared" si="82"/>
        <v/>
      </c>
      <c r="N707" s="102"/>
    </row>
    <row r="708" spans="1:14">
      <c r="A708" s="97" t="str">
        <f t="shared" si="79"/>
        <v/>
      </c>
      <c r="B708" s="98" t="str">
        <f t="shared" si="80"/>
        <v/>
      </c>
      <c r="C708" s="99"/>
      <c r="D708" s="100"/>
      <c r="E708" s="100"/>
      <c r="F708" s="57"/>
      <c r="G708" s="58">
        <f t="shared" si="81"/>
        <v>0</v>
      </c>
      <c r="H708" s="58">
        <f>IF(E708="",0,IFERROR(VLOOKUP(E708,档案费管理台账!$D$4:$H$1000,5,0),0))</f>
        <v>0</v>
      </c>
      <c r="I708" s="57"/>
      <c r="J708" s="57"/>
      <c r="K708" s="57"/>
      <c r="L708" s="57"/>
      <c r="M708" s="58" t="str">
        <f t="shared" si="82"/>
        <v/>
      </c>
      <c r="N708" s="102"/>
    </row>
    <row r="709" spans="1:14">
      <c r="A709" s="97" t="str">
        <f t="shared" si="79"/>
        <v/>
      </c>
      <c r="B709" s="98" t="str">
        <f t="shared" si="80"/>
        <v/>
      </c>
      <c r="C709" s="99"/>
      <c r="D709" s="100"/>
      <c r="E709" s="100"/>
      <c r="F709" s="57"/>
      <c r="G709" s="58">
        <f t="shared" si="81"/>
        <v>0</v>
      </c>
      <c r="H709" s="58">
        <f>IF(E709="",0,IFERROR(VLOOKUP(E709,档案费管理台账!$D$4:$H$1000,5,0),0))</f>
        <v>0</v>
      </c>
      <c r="I709" s="57"/>
      <c r="J709" s="57"/>
      <c r="K709" s="57"/>
      <c r="L709" s="57"/>
      <c r="M709" s="58" t="str">
        <f t="shared" si="82"/>
        <v/>
      </c>
      <c r="N709" s="102"/>
    </row>
    <row r="710" spans="1:14">
      <c r="A710" s="97" t="str">
        <f t="shared" si="79"/>
        <v/>
      </c>
      <c r="B710" s="98" t="str">
        <f t="shared" si="80"/>
        <v/>
      </c>
      <c r="C710" s="99"/>
      <c r="D710" s="100"/>
      <c r="E710" s="100"/>
      <c r="F710" s="57"/>
      <c r="G710" s="58">
        <f t="shared" si="81"/>
        <v>0</v>
      </c>
      <c r="H710" s="58">
        <f>IF(E710="",0,IFERROR(VLOOKUP(E710,档案费管理台账!$D$4:$H$1000,5,0),0))</f>
        <v>0</v>
      </c>
      <c r="I710" s="57"/>
      <c r="J710" s="57"/>
      <c r="K710" s="57"/>
      <c r="L710" s="57"/>
      <c r="M710" s="58" t="str">
        <f t="shared" si="82"/>
        <v/>
      </c>
      <c r="N710" s="102"/>
    </row>
    <row r="711" spans="1:14">
      <c r="A711" s="97" t="str">
        <f t="shared" si="79"/>
        <v/>
      </c>
      <c r="B711" s="98" t="str">
        <f t="shared" si="80"/>
        <v/>
      </c>
      <c r="C711" s="99"/>
      <c r="D711" s="100"/>
      <c r="E711" s="100"/>
      <c r="F711" s="57"/>
      <c r="G711" s="58">
        <f t="shared" si="81"/>
        <v>0</v>
      </c>
      <c r="H711" s="58">
        <f>IF(E711="",0,IFERROR(VLOOKUP(E711,档案费管理台账!$D$4:$H$1000,5,0),0))</f>
        <v>0</v>
      </c>
      <c r="I711" s="57"/>
      <c r="J711" s="57"/>
      <c r="K711" s="57"/>
      <c r="L711" s="57"/>
      <c r="M711" s="58" t="str">
        <f t="shared" si="82"/>
        <v/>
      </c>
      <c r="N711" s="102"/>
    </row>
    <row r="712" spans="1:14">
      <c r="A712" s="97" t="str">
        <f t="shared" si="79"/>
        <v/>
      </c>
      <c r="B712" s="98" t="str">
        <f t="shared" si="80"/>
        <v/>
      </c>
      <c r="C712" s="99"/>
      <c r="D712" s="100"/>
      <c r="E712" s="100"/>
      <c r="F712" s="57"/>
      <c r="G712" s="58">
        <f t="shared" si="81"/>
        <v>0</v>
      </c>
      <c r="H712" s="58">
        <f>IF(E712="",0,IFERROR(VLOOKUP(E712,档案费管理台账!$D$4:$H$1000,5,0),0))</f>
        <v>0</v>
      </c>
      <c r="I712" s="57"/>
      <c r="J712" s="57"/>
      <c r="K712" s="57"/>
      <c r="L712" s="57"/>
      <c r="M712" s="58" t="str">
        <f t="shared" si="82"/>
        <v/>
      </c>
      <c r="N712" s="102"/>
    </row>
    <row r="713" spans="1:14">
      <c r="A713" s="97" t="str">
        <f t="shared" si="79"/>
        <v/>
      </c>
      <c r="B713" s="98" t="str">
        <f t="shared" si="80"/>
        <v/>
      </c>
      <c r="C713" s="99"/>
      <c r="D713" s="100"/>
      <c r="E713" s="100"/>
      <c r="F713" s="57"/>
      <c r="G713" s="58">
        <f t="shared" si="81"/>
        <v>0</v>
      </c>
      <c r="H713" s="58">
        <f>IF(E713="",0,IFERROR(VLOOKUP(E713,档案费管理台账!$D$4:$H$1000,5,0),0))</f>
        <v>0</v>
      </c>
      <c r="I713" s="57"/>
      <c r="J713" s="57"/>
      <c r="K713" s="57"/>
      <c r="L713" s="57"/>
      <c r="M713" s="58" t="str">
        <f t="shared" si="82"/>
        <v/>
      </c>
      <c r="N713" s="102"/>
    </row>
    <row r="714" spans="1:14">
      <c r="A714" s="97" t="str">
        <f t="shared" si="79"/>
        <v/>
      </c>
      <c r="B714" s="98" t="str">
        <f t="shared" si="80"/>
        <v/>
      </c>
      <c r="C714" s="99"/>
      <c r="D714" s="100"/>
      <c r="E714" s="100"/>
      <c r="F714" s="57"/>
      <c r="G714" s="58">
        <f t="shared" si="81"/>
        <v>0</v>
      </c>
      <c r="H714" s="58">
        <f>IF(E714="",0,IFERROR(VLOOKUP(E714,档案费管理台账!$D$4:$H$1000,5,0),0))</f>
        <v>0</v>
      </c>
      <c r="I714" s="57"/>
      <c r="J714" s="57"/>
      <c r="K714" s="57"/>
      <c r="L714" s="57"/>
      <c r="M714" s="58" t="str">
        <f t="shared" si="82"/>
        <v/>
      </c>
      <c r="N714" s="102"/>
    </row>
    <row r="715" spans="1:14">
      <c r="A715" s="97" t="str">
        <f t="shared" si="79"/>
        <v/>
      </c>
      <c r="B715" s="98" t="str">
        <f t="shared" si="80"/>
        <v/>
      </c>
      <c r="C715" s="99"/>
      <c r="D715" s="100"/>
      <c r="E715" s="100"/>
      <c r="F715" s="57"/>
      <c r="G715" s="58">
        <f t="shared" si="81"/>
        <v>0</v>
      </c>
      <c r="H715" s="58">
        <f>IF(E715="",0,IFERROR(VLOOKUP(E715,档案费管理台账!$D$4:$H$1000,5,0),0))</f>
        <v>0</v>
      </c>
      <c r="I715" s="57"/>
      <c r="J715" s="57"/>
      <c r="K715" s="57"/>
      <c r="L715" s="57"/>
      <c r="M715" s="58" t="str">
        <f t="shared" si="82"/>
        <v/>
      </c>
      <c r="N715" s="102"/>
    </row>
    <row r="716" spans="1:14">
      <c r="A716" s="97" t="str">
        <f t="shared" si="79"/>
        <v/>
      </c>
      <c r="B716" s="98" t="str">
        <f t="shared" si="80"/>
        <v/>
      </c>
      <c r="C716" s="99"/>
      <c r="D716" s="100"/>
      <c r="E716" s="100"/>
      <c r="F716" s="57"/>
      <c r="G716" s="58">
        <f t="shared" si="81"/>
        <v>0</v>
      </c>
      <c r="H716" s="58">
        <f>IF(E716="",0,IFERROR(VLOOKUP(E716,档案费管理台账!$D$4:$H$1000,5,0),0))</f>
        <v>0</v>
      </c>
      <c r="I716" s="57"/>
      <c r="J716" s="57"/>
      <c r="K716" s="57"/>
      <c r="L716" s="57"/>
      <c r="M716" s="58" t="str">
        <f t="shared" si="82"/>
        <v/>
      </c>
      <c r="N716" s="102"/>
    </row>
    <row r="717" spans="1:14">
      <c r="A717" s="97" t="str">
        <f t="shared" si="79"/>
        <v/>
      </c>
      <c r="B717" s="98" t="str">
        <f t="shared" si="80"/>
        <v/>
      </c>
      <c r="C717" s="99"/>
      <c r="D717" s="100"/>
      <c r="E717" s="100"/>
      <c r="F717" s="57"/>
      <c r="G717" s="58">
        <f t="shared" si="81"/>
        <v>0</v>
      </c>
      <c r="H717" s="58">
        <f>IF(E717="",0,IFERROR(VLOOKUP(E717,档案费管理台账!$D$4:$H$1000,5,0),0))</f>
        <v>0</v>
      </c>
      <c r="I717" s="57"/>
      <c r="J717" s="57"/>
      <c r="K717" s="57"/>
      <c r="L717" s="57"/>
      <c r="M717" s="58" t="str">
        <f t="shared" si="82"/>
        <v/>
      </c>
      <c r="N717" s="102"/>
    </row>
    <row r="718" spans="1:14">
      <c r="A718" s="97" t="str">
        <f t="shared" si="79"/>
        <v/>
      </c>
      <c r="B718" s="98" t="str">
        <f t="shared" si="80"/>
        <v/>
      </c>
      <c r="C718" s="99"/>
      <c r="D718" s="100"/>
      <c r="E718" s="100"/>
      <c r="F718" s="57"/>
      <c r="G718" s="58">
        <f t="shared" si="81"/>
        <v>0</v>
      </c>
      <c r="H718" s="58">
        <f>IF(E718="",0,IFERROR(VLOOKUP(E718,档案费管理台账!$D$4:$H$1000,5,0),0))</f>
        <v>0</v>
      </c>
      <c r="I718" s="57"/>
      <c r="J718" s="57"/>
      <c r="K718" s="57"/>
      <c r="L718" s="57"/>
      <c r="M718" s="58" t="str">
        <f t="shared" si="82"/>
        <v/>
      </c>
      <c r="N718" s="102"/>
    </row>
    <row r="719" spans="1:14">
      <c r="A719" s="97" t="str">
        <f t="shared" si="79"/>
        <v/>
      </c>
      <c r="B719" s="98" t="str">
        <f t="shared" si="80"/>
        <v/>
      </c>
      <c r="C719" s="99"/>
      <c r="D719" s="100"/>
      <c r="E719" s="100"/>
      <c r="F719" s="57"/>
      <c r="G719" s="58">
        <f t="shared" si="81"/>
        <v>0</v>
      </c>
      <c r="H719" s="58">
        <f>IF(E719="",0,IFERROR(VLOOKUP(E719,档案费管理台账!$D$4:$H$1000,5,0),0))</f>
        <v>0</v>
      </c>
      <c r="I719" s="57"/>
      <c r="J719" s="57"/>
      <c r="K719" s="57"/>
      <c r="L719" s="57"/>
      <c r="M719" s="58" t="str">
        <f t="shared" si="82"/>
        <v/>
      </c>
      <c r="N719" s="102"/>
    </row>
    <row r="720" spans="1:14">
      <c r="A720" s="97" t="str">
        <f t="shared" si="79"/>
        <v/>
      </c>
      <c r="B720" s="98" t="str">
        <f t="shared" si="80"/>
        <v/>
      </c>
      <c r="C720" s="99"/>
      <c r="D720" s="100"/>
      <c r="E720" s="100"/>
      <c r="F720" s="57"/>
      <c r="G720" s="58">
        <f t="shared" si="81"/>
        <v>0</v>
      </c>
      <c r="H720" s="58">
        <f>IF(E720="",0,IFERROR(VLOOKUP(E720,档案费管理台账!$D$4:$H$1000,5,0),0))</f>
        <v>0</v>
      </c>
      <c r="I720" s="57"/>
      <c r="J720" s="57"/>
      <c r="K720" s="57"/>
      <c r="L720" s="57"/>
      <c r="M720" s="58" t="str">
        <f t="shared" si="82"/>
        <v/>
      </c>
      <c r="N720" s="102"/>
    </row>
    <row r="721" spans="1:14">
      <c r="A721" s="97" t="str">
        <f t="shared" si="79"/>
        <v/>
      </c>
      <c r="B721" s="98" t="str">
        <f t="shared" si="80"/>
        <v/>
      </c>
      <c r="C721" s="99"/>
      <c r="D721" s="100"/>
      <c r="E721" s="100"/>
      <c r="F721" s="57"/>
      <c r="G721" s="58">
        <f t="shared" si="81"/>
        <v>0</v>
      </c>
      <c r="H721" s="58">
        <f>IF(E721="",0,IFERROR(VLOOKUP(E721,档案费管理台账!$D$4:$H$1000,5,0),0))</f>
        <v>0</v>
      </c>
      <c r="I721" s="57"/>
      <c r="J721" s="57"/>
      <c r="K721" s="57"/>
      <c r="L721" s="57"/>
      <c r="M721" s="58" t="str">
        <f t="shared" si="82"/>
        <v/>
      </c>
      <c r="N721" s="102"/>
    </row>
    <row r="722" spans="1:14">
      <c r="A722" s="97" t="str">
        <f t="shared" si="79"/>
        <v/>
      </c>
      <c r="B722" s="98" t="str">
        <f t="shared" si="80"/>
        <v/>
      </c>
      <c r="C722" s="99"/>
      <c r="D722" s="100"/>
      <c r="E722" s="100"/>
      <c r="F722" s="57"/>
      <c r="G722" s="58">
        <f t="shared" si="81"/>
        <v>0</v>
      </c>
      <c r="H722" s="58">
        <f>IF(E722="",0,IFERROR(VLOOKUP(E722,档案费管理台账!$D$4:$H$1000,5,0),0))</f>
        <v>0</v>
      </c>
      <c r="I722" s="57"/>
      <c r="J722" s="57"/>
      <c r="K722" s="57"/>
      <c r="L722" s="57"/>
      <c r="M722" s="58" t="str">
        <f t="shared" si="82"/>
        <v/>
      </c>
      <c r="N722" s="102"/>
    </row>
    <row r="723" spans="1:14">
      <c r="A723" s="97" t="str">
        <f t="shared" si="79"/>
        <v/>
      </c>
      <c r="B723" s="98" t="str">
        <f t="shared" si="80"/>
        <v/>
      </c>
      <c r="C723" s="99"/>
      <c r="D723" s="100"/>
      <c r="E723" s="100"/>
      <c r="F723" s="57"/>
      <c r="G723" s="58">
        <f t="shared" si="81"/>
        <v>0</v>
      </c>
      <c r="H723" s="58">
        <f>IF(E723="",0,IFERROR(VLOOKUP(E723,档案费管理台账!$D$4:$H$1000,5,0),0))</f>
        <v>0</v>
      </c>
      <c r="I723" s="57"/>
      <c r="J723" s="57"/>
      <c r="K723" s="57"/>
      <c r="L723" s="57"/>
      <c r="M723" s="58" t="str">
        <f t="shared" si="82"/>
        <v/>
      </c>
      <c r="N723" s="102"/>
    </row>
    <row r="724" spans="1:14">
      <c r="A724" s="97" t="str">
        <f t="shared" si="79"/>
        <v/>
      </c>
      <c r="B724" s="98" t="str">
        <f t="shared" si="80"/>
        <v/>
      </c>
      <c r="C724" s="99"/>
      <c r="D724" s="100"/>
      <c r="E724" s="100"/>
      <c r="F724" s="57"/>
      <c r="G724" s="58">
        <f t="shared" si="81"/>
        <v>0</v>
      </c>
      <c r="H724" s="58">
        <f>IF(E724="",0,IFERROR(VLOOKUP(E724,档案费管理台账!$D$4:$H$1000,5,0),0))</f>
        <v>0</v>
      </c>
      <c r="I724" s="57"/>
      <c r="J724" s="57"/>
      <c r="K724" s="57"/>
      <c r="L724" s="57"/>
      <c r="M724" s="58" t="str">
        <f t="shared" si="82"/>
        <v/>
      </c>
      <c r="N724" s="102"/>
    </row>
    <row r="725" spans="1:14">
      <c r="A725" s="97" t="str">
        <f t="shared" si="79"/>
        <v/>
      </c>
      <c r="B725" s="98" t="str">
        <f t="shared" si="80"/>
        <v/>
      </c>
      <c r="C725" s="99"/>
      <c r="D725" s="100"/>
      <c r="E725" s="100"/>
      <c r="F725" s="57"/>
      <c r="G725" s="58">
        <f t="shared" si="81"/>
        <v>0</v>
      </c>
      <c r="H725" s="58">
        <f>IF(E725="",0,IFERROR(VLOOKUP(E725,档案费管理台账!$D$4:$H$1000,5,0),0))</f>
        <v>0</v>
      </c>
      <c r="I725" s="57"/>
      <c r="J725" s="57"/>
      <c r="K725" s="57"/>
      <c r="L725" s="57"/>
      <c r="M725" s="58" t="str">
        <f t="shared" si="82"/>
        <v/>
      </c>
      <c r="N725" s="102"/>
    </row>
    <row r="726" spans="1:14">
      <c r="A726" s="97" t="str">
        <f t="shared" si="79"/>
        <v/>
      </c>
      <c r="B726" s="98" t="str">
        <f t="shared" si="80"/>
        <v/>
      </c>
      <c r="C726" s="99"/>
      <c r="D726" s="100"/>
      <c r="E726" s="100"/>
      <c r="F726" s="57"/>
      <c r="G726" s="58">
        <f t="shared" si="81"/>
        <v>0</v>
      </c>
      <c r="H726" s="58">
        <f>IF(E726="",0,IFERROR(VLOOKUP(E726,档案费管理台账!$D$4:$H$1000,5,0),0))</f>
        <v>0</v>
      </c>
      <c r="I726" s="57"/>
      <c r="J726" s="57"/>
      <c r="K726" s="57"/>
      <c r="L726" s="57"/>
      <c r="M726" s="58" t="str">
        <f t="shared" si="82"/>
        <v/>
      </c>
      <c r="N726" s="102"/>
    </row>
    <row r="727" spans="1:14">
      <c r="A727" s="97" t="str">
        <f t="shared" si="79"/>
        <v/>
      </c>
      <c r="B727" s="98" t="str">
        <f t="shared" si="80"/>
        <v/>
      </c>
      <c r="C727" s="99"/>
      <c r="D727" s="100"/>
      <c r="E727" s="100"/>
      <c r="F727" s="57"/>
      <c r="G727" s="58">
        <f t="shared" si="81"/>
        <v>0</v>
      </c>
      <c r="H727" s="58">
        <f>IF(E727="",0,IFERROR(VLOOKUP(E727,档案费管理台账!$D$4:$H$1000,5,0),0))</f>
        <v>0</v>
      </c>
      <c r="I727" s="57"/>
      <c r="J727" s="57"/>
      <c r="K727" s="57"/>
      <c r="L727" s="57"/>
      <c r="M727" s="58" t="str">
        <f t="shared" si="82"/>
        <v/>
      </c>
      <c r="N727" s="102"/>
    </row>
    <row r="728" spans="1:14">
      <c r="A728" s="97" t="str">
        <f t="shared" si="79"/>
        <v/>
      </c>
      <c r="B728" s="98" t="str">
        <f t="shared" si="80"/>
        <v/>
      </c>
      <c r="C728" s="99"/>
      <c r="D728" s="100"/>
      <c r="E728" s="100"/>
      <c r="F728" s="57"/>
      <c r="G728" s="58">
        <f t="shared" si="81"/>
        <v>0</v>
      </c>
      <c r="H728" s="58">
        <f>IF(E728="",0,IFERROR(VLOOKUP(E728,档案费管理台账!$D$4:$H$1000,5,0),0))</f>
        <v>0</v>
      </c>
      <c r="I728" s="57"/>
      <c r="J728" s="57"/>
      <c r="K728" s="57"/>
      <c r="L728" s="57"/>
      <c r="M728" s="58" t="str">
        <f t="shared" si="82"/>
        <v/>
      </c>
      <c r="N728" s="102"/>
    </row>
    <row r="729" spans="1:14">
      <c r="A729" s="97" t="str">
        <f t="shared" si="79"/>
        <v/>
      </c>
      <c r="B729" s="98" t="str">
        <f t="shared" si="80"/>
        <v/>
      </c>
      <c r="C729" s="99"/>
      <c r="D729" s="100"/>
      <c r="E729" s="100"/>
      <c r="F729" s="57"/>
      <c r="G729" s="58">
        <f t="shared" si="81"/>
        <v>0</v>
      </c>
      <c r="H729" s="58">
        <f>IF(E729="",0,IFERROR(VLOOKUP(E729,档案费管理台账!$D$4:$H$1000,5,0),0))</f>
        <v>0</v>
      </c>
      <c r="I729" s="57"/>
      <c r="J729" s="57"/>
      <c r="K729" s="57"/>
      <c r="L729" s="57"/>
      <c r="M729" s="58" t="str">
        <f t="shared" si="82"/>
        <v/>
      </c>
      <c r="N729" s="102"/>
    </row>
    <row r="730" spans="1:14">
      <c r="A730" s="97" t="str">
        <f t="shared" si="79"/>
        <v/>
      </c>
      <c r="B730" s="98" t="str">
        <f t="shared" si="80"/>
        <v/>
      </c>
      <c r="C730" s="99"/>
      <c r="D730" s="100"/>
      <c r="E730" s="100"/>
      <c r="F730" s="57"/>
      <c r="G730" s="58">
        <f t="shared" si="81"/>
        <v>0</v>
      </c>
      <c r="H730" s="58">
        <f>IF(E730="",0,IFERROR(VLOOKUP(E730,档案费管理台账!$D$4:$H$1000,5,0),0))</f>
        <v>0</v>
      </c>
      <c r="I730" s="57"/>
      <c r="J730" s="57"/>
      <c r="K730" s="57"/>
      <c r="L730" s="57"/>
      <c r="M730" s="58" t="str">
        <f t="shared" si="82"/>
        <v/>
      </c>
      <c r="N730" s="102"/>
    </row>
    <row r="731" spans="1:14">
      <c r="A731" s="97" t="str">
        <f t="shared" si="79"/>
        <v/>
      </c>
      <c r="B731" s="98" t="str">
        <f t="shared" si="80"/>
        <v/>
      </c>
      <c r="C731" s="99"/>
      <c r="D731" s="100"/>
      <c r="E731" s="100"/>
      <c r="F731" s="57"/>
      <c r="G731" s="58">
        <f t="shared" si="81"/>
        <v>0</v>
      </c>
      <c r="H731" s="58">
        <f>IF(E731="",0,IFERROR(VLOOKUP(E731,档案费管理台账!$D$4:$H$1000,5,0),0))</f>
        <v>0</v>
      </c>
      <c r="I731" s="57"/>
      <c r="J731" s="57"/>
      <c r="K731" s="57"/>
      <c r="L731" s="57"/>
      <c r="M731" s="58" t="str">
        <f t="shared" si="82"/>
        <v/>
      </c>
      <c r="N731" s="102"/>
    </row>
    <row r="732" spans="1:14">
      <c r="A732" s="97" t="str">
        <f t="shared" si="79"/>
        <v/>
      </c>
      <c r="B732" s="98" t="str">
        <f t="shared" si="80"/>
        <v/>
      </c>
      <c r="C732" s="99"/>
      <c r="D732" s="100"/>
      <c r="E732" s="100"/>
      <c r="F732" s="57"/>
      <c r="G732" s="58">
        <f t="shared" si="81"/>
        <v>0</v>
      </c>
      <c r="H732" s="58">
        <f>IF(E732="",0,IFERROR(VLOOKUP(E732,档案费管理台账!$D$4:$H$1000,5,0),0))</f>
        <v>0</v>
      </c>
      <c r="I732" s="57"/>
      <c r="J732" s="57"/>
      <c r="K732" s="57"/>
      <c r="L732" s="57"/>
      <c r="M732" s="58" t="str">
        <f t="shared" si="82"/>
        <v/>
      </c>
      <c r="N732" s="102"/>
    </row>
    <row r="733" spans="1:14">
      <c r="A733" s="97" t="str">
        <f t="shared" si="79"/>
        <v/>
      </c>
      <c r="B733" s="98" t="str">
        <f t="shared" si="80"/>
        <v/>
      </c>
      <c r="C733" s="99"/>
      <c r="D733" s="100"/>
      <c r="E733" s="100"/>
      <c r="F733" s="57"/>
      <c r="G733" s="58">
        <f t="shared" si="81"/>
        <v>0</v>
      </c>
      <c r="H733" s="58">
        <f>IF(E733="",0,IFERROR(VLOOKUP(E733,档案费管理台账!$D$4:$H$1000,5,0),0))</f>
        <v>0</v>
      </c>
      <c r="I733" s="57"/>
      <c r="J733" s="57"/>
      <c r="K733" s="57"/>
      <c r="L733" s="57"/>
      <c r="M733" s="58" t="str">
        <f t="shared" si="82"/>
        <v/>
      </c>
      <c r="N733" s="102"/>
    </row>
    <row r="734" spans="1:14">
      <c r="A734" s="97" t="str">
        <f t="shared" si="79"/>
        <v/>
      </c>
      <c r="B734" s="98" t="str">
        <f t="shared" si="80"/>
        <v/>
      </c>
      <c r="C734" s="99"/>
      <c r="D734" s="100"/>
      <c r="E734" s="100"/>
      <c r="F734" s="57"/>
      <c r="G734" s="58">
        <f t="shared" si="81"/>
        <v>0</v>
      </c>
      <c r="H734" s="58">
        <f>IF(E734="",0,IFERROR(VLOOKUP(E734,档案费管理台账!$D$4:$H$1000,5,0),0))</f>
        <v>0</v>
      </c>
      <c r="I734" s="57"/>
      <c r="J734" s="57"/>
      <c r="K734" s="57"/>
      <c r="L734" s="57"/>
      <c r="M734" s="58" t="str">
        <f t="shared" si="82"/>
        <v/>
      </c>
      <c r="N734" s="102"/>
    </row>
    <row r="735" spans="1:14">
      <c r="A735" s="97" t="str">
        <f t="shared" si="79"/>
        <v/>
      </c>
      <c r="B735" s="98" t="str">
        <f t="shared" si="80"/>
        <v/>
      </c>
      <c r="C735" s="99"/>
      <c r="D735" s="100"/>
      <c r="E735" s="100"/>
      <c r="F735" s="57"/>
      <c r="G735" s="58">
        <f t="shared" si="81"/>
        <v>0</v>
      </c>
      <c r="H735" s="58">
        <f>IF(E735="",0,IFERROR(VLOOKUP(E735,档案费管理台账!$D$4:$H$1000,5,0),0))</f>
        <v>0</v>
      </c>
      <c r="I735" s="57"/>
      <c r="J735" s="57"/>
      <c r="K735" s="57"/>
      <c r="L735" s="57"/>
      <c r="M735" s="58" t="str">
        <f t="shared" si="82"/>
        <v/>
      </c>
      <c r="N735" s="102"/>
    </row>
    <row r="736" spans="1:14">
      <c r="A736" s="97" t="str">
        <f t="shared" si="79"/>
        <v/>
      </c>
      <c r="B736" s="98" t="str">
        <f t="shared" si="80"/>
        <v/>
      </c>
      <c r="C736" s="99"/>
      <c r="D736" s="100"/>
      <c r="E736" s="100"/>
      <c r="F736" s="57"/>
      <c r="G736" s="58">
        <f t="shared" si="81"/>
        <v>0</v>
      </c>
      <c r="H736" s="58">
        <f>IF(E736="",0,IFERROR(VLOOKUP(E736,档案费管理台账!$D$4:$H$1000,5,0),0))</f>
        <v>0</v>
      </c>
      <c r="I736" s="57"/>
      <c r="J736" s="57"/>
      <c r="K736" s="57"/>
      <c r="L736" s="57"/>
      <c r="M736" s="58" t="str">
        <f t="shared" si="82"/>
        <v/>
      </c>
      <c r="N736" s="102"/>
    </row>
    <row r="737" spans="1:14">
      <c r="A737" s="97" t="str">
        <f t="shared" si="79"/>
        <v/>
      </c>
      <c r="B737" s="98" t="str">
        <f t="shared" si="80"/>
        <v/>
      </c>
      <c r="C737" s="99"/>
      <c r="D737" s="100"/>
      <c r="E737" s="100"/>
      <c r="F737" s="57"/>
      <c r="G737" s="58">
        <f t="shared" si="81"/>
        <v>0</v>
      </c>
      <c r="H737" s="58">
        <f>IF(E737="",0,IFERROR(VLOOKUP(E737,档案费管理台账!$D$4:$H$1000,5,0),0))</f>
        <v>0</v>
      </c>
      <c r="I737" s="57"/>
      <c r="J737" s="57"/>
      <c r="K737" s="57"/>
      <c r="L737" s="57"/>
      <c r="M737" s="58" t="str">
        <f t="shared" si="82"/>
        <v/>
      </c>
      <c r="N737" s="102"/>
    </row>
    <row r="738" spans="1:14">
      <c r="A738" s="97" t="str">
        <f t="shared" si="79"/>
        <v/>
      </c>
      <c r="B738" s="98" t="str">
        <f t="shared" si="80"/>
        <v/>
      </c>
      <c r="C738" s="99"/>
      <c r="D738" s="100"/>
      <c r="E738" s="100"/>
      <c r="F738" s="57"/>
      <c r="G738" s="58">
        <f t="shared" si="81"/>
        <v>0</v>
      </c>
      <c r="H738" s="58">
        <f>IF(E738="",0,IFERROR(VLOOKUP(E738,档案费管理台账!$D$4:$H$1000,5,0),0))</f>
        <v>0</v>
      </c>
      <c r="I738" s="57"/>
      <c r="J738" s="57"/>
      <c r="K738" s="57"/>
      <c r="L738" s="57"/>
      <c r="M738" s="58" t="str">
        <f t="shared" si="82"/>
        <v/>
      </c>
      <c r="N738" s="102"/>
    </row>
    <row r="739" spans="1:14">
      <c r="A739" s="97" t="str">
        <f t="shared" si="79"/>
        <v/>
      </c>
      <c r="B739" s="98" t="str">
        <f t="shared" si="80"/>
        <v/>
      </c>
      <c r="C739" s="99"/>
      <c r="D739" s="100"/>
      <c r="E739" s="100"/>
      <c r="F739" s="57"/>
      <c r="G739" s="58">
        <f t="shared" si="81"/>
        <v>0</v>
      </c>
      <c r="H739" s="58">
        <f>IF(E739="",0,IFERROR(VLOOKUP(E739,档案费管理台账!$D$4:$H$1000,5,0),0))</f>
        <v>0</v>
      </c>
      <c r="I739" s="57"/>
      <c r="J739" s="57"/>
      <c r="K739" s="57"/>
      <c r="L739" s="57"/>
      <c r="M739" s="58" t="str">
        <f t="shared" si="82"/>
        <v/>
      </c>
      <c r="N739" s="102"/>
    </row>
    <row r="740" spans="1:14">
      <c r="A740" s="97" t="str">
        <f t="shared" si="79"/>
        <v/>
      </c>
      <c r="B740" s="98" t="str">
        <f t="shared" si="80"/>
        <v/>
      </c>
      <c r="C740" s="99"/>
      <c r="D740" s="100"/>
      <c r="E740" s="100"/>
      <c r="F740" s="57"/>
      <c r="G740" s="58">
        <f t="shared" si="81"/>
        <v>0</v>
      </c>
      <c r="H740" s="58">
        <f>IF(E740="",0,IFERROR(VLOOKUP(E740,档案费管理台账!$D$4:$H$1000,5,0),0))</f>
        <v>0</v>
      </c>
      <c r="I740" s="57"/>
      <c r="J740" s="57"/>
      <c r="K740" s="57"/>
      <c r="L740" s="57"/>
      <c r="M740" s="58" t="str">
        <f t="shared" si="82"/>
        <v/>
      </c>
      <c r="N740" s="102"/>
    </row>
    <row r="741" spans="1:14">
      <c r="A741" s="97" t="str">
        <f t="shared" si="79"/>
        <v/>
      </c>
      <c r="B741" s="98" t="str">
        <f t="shared" si="80"/>
        <v/>
      </c>
      <c r="C741" s="99"/>
      <c r="D741" s="100"/>
      <c r="E741" s="100"/>
      <c r="F741" s="57"/>
      <c r="G741" s="58">
        <f t="shared" si="81"/>
        <v>0</v>
      </c>
      <c r="H741" s="58">
        <f>IF(E741="",0,IFERROR(VLOOKUP(E741,档案费管理台账!$D$4:$H$1000,5,0),0))</f>
        <v>0</v>
      </c>
      <c r="I741" s="57"/>
      <c r="J741" s="57"/>
      <c r="K741" s="57"/>
      <c r="L741" s="57"/>
      <c r="M741" s="58" t="str">
        <f t="shared" si="82"/>
        <v/>
      </c>
      <c r="N741" s="102"/>
    </row>
    <row r="742" spans="1:14">
      <c r="A742" s="97" t="str">
        <f t="shared" si="79"/>
        <v/>
      </c>
      <c r="B742" s="98" t="str">
        <f t="shared" si="80"/>
        <v/>
      </c>
      <c r="C742" s="99"/>
      <c r="D742" s="100"/>
      <c r="E742" s="100"/>
      <c r="F742" s="57"/>
      <c r="G742" s="58">
        <f t="shared" si="81"/>
        <v>0</v>
      </c>
      <c r="H742" s="58">
        <f>IF(E742="",0,IFERROR(VLOOKUP(E742,档案费管理台账!$D$4:$H$1000,5,0),0))</f>
        <v>0</v>
      </c>
      <c r="I742" s="57"/>
      <c r="J742" s="57"/>
      <c r="K742" s="57"/>
      <c r="L742" s="57"/>
      <c r="M742" s="58" t="str">
        <f t="shared" si="82"/>
        <v/>
      </c>
      <c r="N742" s="102"/>
    </row>
    <row r="743" spans="1:14">
      <c r="A743" s="97" t="str">
        <f t="shared" si="79"/>
        <v/>
      </c>
      <c r="B743" s="98" t="str">
        <f t="shared" si="80"/>
        <v/>
      </c>
      <c r="C743" s="99"/>
      <c r="D743" s="100"/>
      <c r="E743" s="100"/>
      <c r="F743" s="57"/>
      <c r="G743" s="58">
        <f t="shared" si="81"/>
        <v>0</v>
      </c>
      <c r="H743" s="58">
        <f>IF(E743="",0,IFERROR(VLOOKUP(E743,档案费管理台账!$D$4:$H$1000,5,0),0))</f>
        <v>0</v>
      </c>
      <c r="I743" s="57"/>
      <c r="J743" s="57"/>
      <c r="K743" s="57"/>
      <c r="L743" s="57"/>
      <c r="M743" s="58" t="str">
        <f t="shared" si="82"/>
        <v/>
      </c>
      <c r="N743" s="102"/>
    </row>
    <row r="744" spans="1:14">
      <c r="A744" s="97" t="str">
        <f t="shared" si="79"/>
        <v/>
      </c>
      <c r="B744" s="98" t="str">
        <f t="shared" si="80"/>
        <v/>
      </c>
      <c r="C744" s="99"/>
      <c r="D744" s="100"/>
      <c r="E744" s="100"/>
      <c r="F744" s="57"/>
      <c r="G744" s="58">
        <f t="shared" si="81"/>
        <v>0</v>
      </c>
      <c r="H744" s="58">
        <f>IF(E744="",0,IFERROR(VLOOKUP(E744,档案费管理台账!$D$4:$H$1000,5,0),0))</f>
        <v>0</v>
      </c>
      <c r="I744" s="57"/>
      <c r="J744" s="57"/>
      <c r="K744" s="57"/>
      <c r="L744" s="57"/>
      <c r="M744" s="58" t="str">
        <f t="shared" si="82"/>
        <v/>
      </c>
      <c r="N744" s="102"/>
    </row>
    <row r="745" spans="1:14">
      <c r="A745" s="97" t="str">
        <f t="shared" si="79"/>
        <v/>
      </c>
      <c r="B745" s="98" t="str">
        <f t="shared" si="80"/>
        <v/>
      </c>
      <c r="C745" s="99"/>
      <c r="D745" s="100"/>
      <c r="E745" s="100"/>
      <c r="F745" s="57"/>
      <c r="G745" s="58">
        <f t="shared" si="81"/>
        <v>0</v>
      </c>
      <c r="H745" s="58">
        <f>IF(E745="",0,IFERROR(VLOOKUP(E745,档案费管理台账!$D$4:$H$1000,5,0),0))</f>
        <v>0</v>
      </c>
      <c r="I745" s="57"/>
      <c r="J745" s="57"/>
      <c r="K745" s="57"/>
      <c r="L745" s="57"/>
      <c r="M745" s="58" t="str">
        <f t="shared" si="82"/>
        <v/>
      </c>
      <c r="N745" s="102"/>
    </row>
    <row r="746" spans="1:14">
      <c r="A746" s="97" t="str">
        <f t="shared" si="79"/>
        <v/>
      </c>
      <c r="B746" s="98" t="str">
        <f t="shared" si="80"/>
        <v/>
      </c>
      <c r="C746" s="99"/>
      <c r="D746" s="100"/>
      <c r="E746" s="100"/>
      <c r="F746" s="57"/>
      <c r="G746" s="58">
        <f t="shared" si="81"/>
        <v>0</v>
      </c>
      <c r="H746" s="58">
        <f>IF(E746="",0,IFERROR(VLOOKUP(E746,档案费管理台账!$D$4:$H$1000,5,0),0))</f>
        <v>0</v>
      </c>
      <c r="I746" s="57"/>
      <c r="J746" s="57"/>
      <c r="K746" s="57"/>
      <c r="L746" s="57"/>
      <c r="M746" s="58" t="str">
        <f t="shared" si="82"/>
        <v/>
      </c>
      <c r="N746" s="102"/>
    </row>
    <row r="747" spans="1:14">
      <c r="A747" s="97" t="str">
        <f t="shared" ref="A747:A810" si="83">IF(D747="","",ROW()-42)</f>
        <v/>
      </c>
      <c r="B747" s="98" t="str">
        <f t="shared" si="80"/>
        <v/>
      </c>
      <c r="C747" s="99"/>
      <c r="D747" s="100"/>
      <c r="E747" s="100"/>
      <c r="F747" s="57"/>
      <c r="G747" s="58">
        <f t="shared" si="81"/>
        <v>0</v>
      </c>
      <c r="H747" s="58">
        <f>IF(E747="",0,IFERROR(VLOOKUP(E747,档案费管理台账!$D$4:$H$1000,5,0),0))</f>
        <v>0</v>
      </c>
      <c r="I747" s="57"/>
      <c r="J747" s="57"/>
      <c r="K747" s="57"/>
      <c r="L747" s="57"/>
      <c r="M747" s="58" t="str">
        <f t="shared" si="82"/>
        <v/>
      </c>
      <c r="N747" s="102"/>
    </row>
    <row r="748" spans="1:14">
      <c r="A748" s="97" t="str">
        <f t="shared" si="83"/>
        <v/>
      </c>
      <c r="B748" s="98" t="str">
        <f t="shared" ref="B748:B811" si="84">IF(C748="","",MONTH(C748)&amp;"月")</f>
        <v/>
      </c>
      <c r="C748" s="99"/>
      <c r="D748" s="100"/>
      <c r="E748" s="100"/>
      <c r="F748" s="57"/>
      <c r="G748" s="58">
        <f t="shared" ref="G748:G811" si="85">IF(F748="",0,F748*$K$41)</f>
        <v>0</v>
      </c>
      <c r="H748" s="58">
        <f>IF(E748="",0,IFERROR(VLOOKUP(E748,档案费管理台账!$D$4:$H$1000,5,0),0))</f>
        <v>0</v>
      </c>
      <c r="I748" s="57"/>
      <c r="J748" s="57"/>
      <c r="K748" s="57"/>
      <c r="L748" s="57"/>
      <c r="M748" s="58" t="str">
        <f t="shared" ref="M748:M811" si="86">IF(C748="","",ROUND(M747+G748-I748-J748-K748-L748-H748,2))</f>
        <v/>
      </c>
      <c r="N748" s="102"/>
    </row>
    <row r="749" spans="1:14">
      <c r="A749" s="97" t="str">
        <f t="shared" si="83"/>
        <v/>
      </c>
      <c r="B749" s="98" t="str">
        <f t="shared" si="84"/>
        <v/>
      </c>
      <c r="C749" s="99"/>
      <c r="D749" s="100"/>
      <c r="E749" s="100"/>
      <c r="F749" s="57"/>
      <c r="G749" s="58">
        <f t="shared" si="85"/>
        <v>0</v>
      </c>
      <c r="H749" s="58">
        <f>IF(E749="",0,IFERROR(VLOOKUP(E749,档案费管理台账!$D$4:$H$1000,5,0),0))</f>
        <v>0</v>
      </c>
      <c r="I749" s="57"/>
      <c r="J749" s="57"/>
      <c r="K749" s="57"/>
      <c r="L749" s="57"/>
      <c r="M749" s="58" t="str">
        <f t="shared" si="86"/>
        <v/>
      </c>
      <c r="N749" s="102"/>
    </row>
    <row r="750" spans="1:14">
      <c r="A750" s="97" t="str">
        <f t="shared" si="83"/>
        <v/>
      </c>
      <c r="B750" s="98" t="str">
        <f t="shared" si="84"/>
        <v/>
      </c>
      <c r="C750" s="99"/>
      <c r="D750" s="100"/>
      <c r="E750" s="100"/>
      <c r="F750" s="57"/>
      <c r="G750" s="58">
        <f t="shared" si="85"/>
        <v>0</v>
      </c>
      <c r="H750" s="58">
        <f>IF(E750="",0,IFERROR(VLOOKUP(E750,档案费管理台账!$D$4:$H$1000,5,0),0))</f>
        <v>0</v>
      </c>
      <c r="I750" s="57"/>
      <c r="J750" s="57"/>
      <c r="K750" s="57"/>
      <c r="L750" s="57"/>
      <c r="M750" s="58" t="str">
        <f t="shared" si="86"/>
        <v/>
      </c>
      <c r="N750" s="102"/>
    </row>
    <row r="751" spans="1:14">
      <c r="A751" s="97" t="str">
        <f t="shared" si="83"/>
        <v/>
      </c>
      <c r="B751" s="98" t="str">
        <f t="shared" si="84"/>
        <v/>
      </c>
      <c r="C751" s="99"/>
      <c r="D751" s="100"/>
      <c r="E751" s="100"/>
      <c r="F751" s="57"/>
      <c r="G751" s="58">
        <f t="shared" si="85"/>
        <v>0</v>
      </c>
      <c r="H751" s="58">
        <f>IF(E751="",0,IFERROR(VLOOKUP(E751,档案费管理台账!$D$4:$H$1000,5,0),0))</f>
        <v>0</v>
      </c>
      <c r="I751" s="57"/>
      <c r="J751" s="57"/>
      <c r="K751" s="57"/>
      <c r="L751" s="57"/>
      <c r="M751" s="58" t="str">
        <f t="shared" si="86"/>
        <v/>
      </c>
      <c r="N751" s="102"/>
    </row>
    <row r="752" spans="1:14">
      <c r="A752" s="97" t="str">
        <f t="shared" si="83"/>
        <v/>
      </c>
      <c r="B752" s="98" t="str">
        <f t="shared" si="84"/>
        <v/>
      </c>
      <c r="C752" s="99"/>
      <c r="D752" s="100"/>
      <c r="E752" s="100"/>
      <c r="F752" s="57"/>
      <c r="G752" s="58">
        <f t="shared" si="85"/>
        <v>0</v>
      </c>
      <c r="H752" s="58">
        <f>IF(E752="",0,IFERROR(VLOOKUP(E752,档案费管理台账!$D$4:$H$1000,5,0),0))</f>
        <v>0</v>
      </c>
      <c r="I752" s="57"/>
      <c r="J752" s="57"/>
      <c r="K752" s="57"/>
      <c r="L752" s="57"/>
      <c r="M752" s="58" t="str">
        <f t="shared" si="86"/>
        <v/>
      </c>
      <c r="N752" s="102"/>
    </row>
    <row r="753" spans="1:14">
      <c r="A753" s="97" t="str">
        <f t="shared" si="83"/>
        <v/>
      </c>
      <c r="B753" s="98" t="str">
        <f t="shared" si="84"/>
        <v/>
      </c>
      <c r="C753" s="99"/>
      <c r="D753" s="100"/>
      <c r="E753" s="100"/>
      <c r="F753" s="57"/>
      <c r="G753" s="58">
        <f t="shared" si="85"/>
        <v>0</v>
      </c>
      <c r="H753" s="58">
        <f>IF(E753="",0,IFERROR(VLOOKUP(E753,档案费管理台账!$D$4:$H$1000,5,0),0))</f>
        <v>0</v>
      </c>
      <c r="I753" s="57"/>
      <c r="J753" s="57"/>
      <c r="K753" s="57"/>
      <c r="L753" s="57"/>
      <c r="M753" s="58" t="str">
        <f t="shared" si="86"/>
        <v/>
      </c>
      <c r="N753" s="102"/>
    </row>
    <row r="754" spans="1:14">
      <c r="A754" s="97" t="str">
        <f t="shared" si="83"/>
        <v/>
      </c>
      <c r="B754" s="98" t="str">
        <f t="shared" si="84"/>
        <v/>
      </c>
      <c r="C754" s="99"/>
      <c r="D754" s="100"/>
      <c r="E754" s="100"/>
      <c r="F754" s="57"/>
      <c r="G754" s="58">
        <f t="shared" si="85"/>
        <v>0</v>
      </c>
      <c r="H754" s="58">
        <f>IF(E754="",0,IFERROR(VLOOKUP(E754,档案费管理台账!$D$4:$H$1000,5,0),0))</f>
        <v>0</v>
      </c>
      <c r="I754" s="57"/>
      <c r="J754" s="57"/>
      <c r="K754" s="57"/>
      <c r="L754" s="57"/>
      <c r="M754" s="58" t="str">
        <f t="shared" si="86"/>
        <v/>
      </c>
      <c r="N754" s="102"/>
    </row>
    <row r="755" spans="1:14">
      <c r="A755" s="97" t="str">
        <f t="shared" si="83"/>
        <v/>
      </c>
      <c r="B755" s="98" t="str">
        <f t="shared" si="84"/>
        <v/>
      </c>
      <c r="C755" s="99"/>
      <c r="D755" s="100"/>
      <c r="E755" s="100"/>
      <c r="F755" s="57"/>
      <c r="G755" s="58">
        <f t="shared" si="85"/>
        <v>0</v>
      </c>
      <c r="H755" s="58">
        <f>IF(E755="",0,IFERROR(VLOOKUP(E755,档案费管理台账!$D$4:$H$1000,5,0),0))</f>
        <v>0</v>
      </c>
      <c r="I755" s="57"/>
      <c r="J755" s="57"/>
      <c r="K755" s="57"/>
      <c r="L755" s="57"/>
      <c r="M755" s="58" t="str">
        <f t="shared" si="86"/>
        <v/>
      </c>
      <c r="N755" s="102"/>
    </row>
    <row r="756" spans="1:14">
      <c r="A756" s="97" t="str">
        <f t="shared" si="83"/>
        <v/>
      </c>
      <c r="B756" s="98" t="str">
        <f t="shared" si="84"/>
        <v/>
      </c>
      <c r="C756" s="99"/>
      <c r="D756" s="100"/>
      <c r="E756" s="100"/>
      <c r="F756" s="57"/>
      <c r="G756" s="58">
        <f t="shared" si="85"/>
        <v>0</v>
      </c>
      <c r="H756" s="58">
        <f>IF(E756="",0,IFERROR(VLOOKUP(E756,档案费管理台账!$D$4:$H$1000,5,0),0))</f>
        <v>0</v>
      </c>
      <c r="I756" s="57"/>
      <c r="J756" s="57"/>
      <c r="K756" s="57"/>
      <c r="L756" s="57"/>
      <c r="M756" s="58" t="str">
        <f t="shared" si="86"/>
        <v/>
      </c>
      <c r="N756" s="102"/>
    </row>
    <row r="757" spans="1:14">
      <c r="A757" s="97" t="str">
        <f t="shared" si="83"/>
        <v/>
      </c>
      <c r="B757" s="98" t="str">
        <f t="shared" si="84"/>
        <v/>
      </c>
      <c r="C757" s="99"/>
      <c r="D757" s="100"/>
      <c r="E757" s="100"/>
      <c r="F757" s="57"/>
      <c r="G757" s="58">
        <f t="shared" si="85"/>
        <v>0</v>
      </c>
      <c r="H757" s="58">
        <f>IF(E757="",0,IFERROR(VLOOKUP(E757,档案费管理台账!$D$4:$H$1000,5,0),0))</f>
        <v>0</v>
      </c>
      <c r="I757" s="57"/>
      <c r="J757" s="57"/>
      <c r="K757" s="57"/>
      <c r="L757" s="57"/>
      <c r="M757" s="58" t="str">
        <f t="shared" si="86"/>
        <v/>
      </c>
      <c r="N757" s="102"/>
    </row>
    <row r="758" spans="1:14">
      <c r="A758" s="97" t="str">
        <f t="shared" si="83"/>
        <v/>
      </c>
      <c r="B758" s="98" t="str">
        <f t="shared" si="84"/>
        <v/>
      </c>
      <c r="C758" s="99"/>
      <c r="D758" s="100"/>
      <c r="E758" s="100"/>
      <c r="F758" s="57"/>
      <c r="G758" s="58">
        <f t="shared" si="85"/>
        <v>0</v>
      </c>
      <c r="H758" s="58">
        <f>IF(E758="",0,IFERROR(VLOOKUP(E758,档案费管理台账!$D$4:$H$1000,5,0),0))</f>
        <v>0</v>
      </c>
      <c r="I758" s="57"/>
      <c r="J758" s="57"/>
      <c r="K758" s="57"/>
      <c r="L758" s="57"/>
      <c r="M758" s="58" t="str">
        <f t="shared" si="86"/>
        <v/>
      </c>
      <c r="N758" s="102"/>
    </row>
    <row r="759" spans="1:14">
      <c r="A759" s="97" t="str">
        <f t="shared" si="83"/>
        <v/>
      </c>
      <c r="B759" s="98" t="str">
        <f t="shared" si="84"/>
        <v/>
      </c>
      <c r="C759" s="99"/>
      <c r="D759" s="100"/>
      <c r="E759" s="100"/>
      <c r="F759" s="57"/>
      <c r="G759" s="58">
        <f t="shared" si="85"/>
        <v>0</v>
      </c>
      <c r="H759" s="58">
        <f>IF(E759="",0,IFERROR(VLOOKUP(E759,档案费管理台账!$D$4:$H$1000,5,0),0))</f>
        <v>0</v>
      </c>
      <c r="I759" s="57"/>
      <c r="J759" s="57"/>
      <c r="K759" s="57"/>
      <c r="L759" s="57"/>
      <c r="M759" s="58" t="str">
        <f t="shared" si="86"/>
        <v/>
      </c>
      <c r="N759" s="102"/>
    </row>
    <row r="760" spans="1:14">
      <c r="A760" s="97" t="str">
        <f t="shared" si="83"/>
        <v/>
      </c>
      <c r="B760" s="98" t="str">
        <f t="shared" si="84"/>
        <v/>
      </c>
      <c r="C760" s="99"/>
      <c r="D760" s="100"/>
      <c r="E760" s="100"/>
      <c r="F760" s="57"/>
      <c r="G760" s="58">
        <f t="shared" si="85"/>
        <v>0</v>
      </c>
      <c r="H760" s="58">
        <f>IF(E760="",0,IFERROR(VLOOKUP(E760,档案费管理台账!$D$4:$H$1000,5,0),0))</f>
        <v>0</v>
      </c>
      <c r="I760" s="57"/>
      <c r="J760" s="57"/>
      <c r="K760" s="57"/>
      <c r="L760" s="57"/>
      <c r="M760" s="58" t="str">
        <f t="shared" si="86"/>
        <v/>
      </c>
      <c r="N760" s="102"/>
    </row>
    <row r="761" spans="1:14">
      <c r="A761" s="97" t="str">
        <f t="shared" si="83"/>
        <v/>
      </c>
      <c r="B761" s="98" t="str">
        <f t="shared" si="84"/>
        <v/>
      </c>
      <c r="C761" s="99"/>
      <c r="D761" s="100"/>
      <c r="E761" s="100"/>
      <c r="F761" s="57"/>
      <c r="G761" s="58">
        <f t="shared" si="85"/>
        <v>0</v>
      </c>
      <c r="H761" s="58">
        <f>IF(E761="",0,IFERROR(VLOOKUP(E761,档案费管理台账!$D$4:$H$1000,5,0),0))</f>
        <v>0</v>
      </c>
      <c r="I761" s="57"/>
      <c r="J761" s="57"/>
      <c r="K761" s="57"/>
      <c r="L761" s="57"/>
      <c r="M761" s="58" t="str">
        <f t="shared" si="86"/>
        <v/>
      </c>
      <c r="N761" s="102"/>
    </row>
    <row r="762" spans="1:14">
      <c r="A762" s="97" t="str">
        <f t="shared" si="83"/>
        <v/>
      </c>
      <c r="B762" s="98" t="str">
        <f t="shared" si="84"/>
        <v/>
      </c>
      <c r="C762" s="99"/>
      <c r="D762" s="100"/>
      <c r="E762" s="100"/>
      <c r="F762" s="57"/>
      <c r="G762" s="58">
        <f t="shared" si="85"/>
        <v>0</v>
      </c>
      <c r="H762" s="58">
        <f>IF(E762="",0,IFERROR(VLOOKUP(E762,档案费管理台账!$D$4:$H$1000,5,0),0))</f>
        <v>0</v>
      </c>
      <c r="I762" s="57"/>
      <c r="J762" s="57"/>
      <c r="K762" s="57"/>
      <c r="L762" s="57"/>
      <c r="M762" s="58" t="str">
        <f t="shared" si="86"/>
        <v/>
      </c>
      <c r="N762" s="102"/>
    </row>
    <row r="763" spans="1:14">
      <c r="A763" s="97" t="str">
        <f t="shared" si="83"/>
        <v/>
      </c>
      <c r="B763" s="98" t="str">
        <f t="shared" si="84"/>
        <v/>
      </c>
      <c r="C763" s="99"/>
      <c r="D763" s="100"/>
      <c r="E763" s="100"/>
      <c r="F763" s="57"/>
      <c r="G763" s="58">
        <f t="shared" si="85"/>
        <v>0</v>
      </c>
      <c r="H763" s="58">
        <f>IF(E763="",0,IFERROR(VLOOKUP(E763,档案费管理台账!$D$4:$H$1000,5,0),0))</f>
        <v>0</v>
      </c>
      <c r="I763" s="57"/>
      <c r="J763" s="57"/>
      <c r="K763" s="57"/>
      <c r="L763" s="57"/>
      <c r="M763" s="58" t="str">
        <f t="shared" si="86"/>
        <v/>
      </c>
      <c r="N763" s="102"/>
    </row>
    <row r="764" spans="1:14">
      <c r="A764" s="97" t="str">
        <f t="shared" si="83"/>
        <v/>
      </c>
      <c r="B764" s="98" t="str">
        <f t="shared" si="84"/>
        <v/>
      </c>
      <c r="C764" s="99"/>
      <c r="D764" s="100"/>
      <c r="E764" s="100"/>
      <c r="F764" s="57"/>
      <c r="G764" s="58">
        <f t="shared" si="85"/>
        <v>0</v>
      </c>
      <c r="H764" s="58">
        <f>IF(E764="",0,IFERROR(VLOOKUP(E764,档案费管理台账!$D$4:$H$1000,5,0),0))</f>
        <v>0</v>
      </c>
      <c r="I764" s="57"/>
      <c r="J764" s="57"/>
      <c r="K764" s="57"/>
      <c r="L764" s="57"/>
      <c r="M764" s="58" t="str">
        <f t="shared" si="86"/>
        <v/>
      </c>
      <c r="N764" s="102"/>
    </row>
    <row r="765" spans="1:14">
      <c r="A765" s="97" t="str">
        <f t="shared" si="83"/>
        <v/>
      </c>
      <c r="B765" s="98" t="str">
        <f t="shared" si="84"/>
        <v/>
      </c>
      <c r="C765" s="99"/>
      <c r="D765" s="100"/>
      <c r="E765" s="100"/>
      <c r="F765" s="57"/>
      <c r="G765" s="58">
        <f t="shared" si="85"/>
        <v>0</v>
      </c>
      <c r="H765" s="58">
        <f>IF(E765="",0,IFERROR(VLOOKUP(E765,档案费管理台账!$D$4:$H$1000,5,0),0))</f>
        <v>0</v>
      </c>
      <c r="I765" s="57"/>
      <c r="J765" s="57"/>
      <c r="K765" s="57"/>
      <c r="L765" s="57"/>
      <c r="M765" s="58" t="str">
        <f t="shared" si="86"/>
        <v/>
      </c>
      <c r="N765" s="102"/>
    </row>
    <row r="766" spans="1:14">
      <c r="A766" s="97" t="str">
        <f t="shared" si="83"/>
        <v/>
      </c>
      <c r="B766" s="98" t="str">
        <f t="shared" si="84"/>
        <v/>
      </c>
      <c r="C766" s="99"/>
      <c r="D766" s="100"/>
      <c r="E766" s="100"/>
      <c r="F766" s="57"/>
      <c r="G766" s="58">
        <f t="shared" si="85"/>
        <v>0</v>
      </c>
      <c r="H766" s="58">
        <f>IF(E766="",0,IFERROR(VLOOKUP(E766,档案费管理台账!$D$4:$H$1000,5,0),0))</f>
        <v>0</v>
      </c>
      <c r="I766" s="57"/>
      <c r="J766" s="57"/>
      <c r="K766" s="57"/>
      <c r="L766" s="57"/>
      <c r="M766" s="58" t="str">
        <f t="shared" si="86"/>
        <v/>
      </c>
      <c r="N766" s="102"/>
    </row>
    <row r="767" spans="1:14">
      <c r="A767" s="97" t="str">
        <f t="shared" si="83"/>
        <v/>
      </c>
      <c r="B767" s="98" t="str">
        <f t="shared" si="84"/>
        <v/>
      </c>
      <c r="C767" s="99"/>
      <c r="D767" s="100"/>
      <c r="E767" s="100"/>
      <c r="F767" s="57"/>
      <c r="G767" s="58">
        <f t="shared" si="85"/>
        <v>0</v>
      </c>
      <c r="H767" s="58">
        <f>IF(E767="",0,IFERROR(VLOOKUP(E767,档案费管理台账!$D$4:$H$1000,5,0),0))</f>
        <v>0</v>
      </c>
      <c r="I767" s="57"/>
      <c r="J767" s="57"/>
      <c r="K767" s="57"/>
      <c r="L767" s="57"/>
      <c r="M767" s="58" t="str">
        <f t="shared" si="86"/>
        <v/>
      </c>
      <c r="N767" s="102"/>
    </row>
    <row r="768" spans="1:14">
      <c r="A768" s="97" t="str">
        <f t="shared" si="83"/>
        <v/>
      </c>
      <c r="B768" s="98" t="str">
        <f t="shared" si="84"/>
        <v/>
      </c>
      <c r="C768" s="99"/>
      <c r="D768" s="100"/>
      <c r="E768" s="100"/>
      <c r="F768" s="57"/>
      <c r="G768" s="58">
        <f t="shared" si="85"/>
        <v>0</v>
      </c>
      <c r="H768" s="58">
        <f>IF(E768="",0,IFERROR(VLOOKUP(E768,档案费管理台账!$D$4:$H$1000,5,0),0))</f>
        <v>0</v>
      </c>
      <c r="I768" s="57"/>
      <c r="J768" s="57"/>
      <c r="K768" s="57"/>
      <c r="L768" s="57"/>
      <c r="M768" s="58" t="str">
        <f t="shared" si="86"/>
        <v/>
      </c>
      <c r="N768" s="102"/>
    </row>
    <row r="769" spans="1:14">
      <c r="A769" s="97" t="str">
        <f t="shared" si="83"/>
        <v/>
      </c>
      <c r="B769" s="98" t="str">
        <f t="shared" si="84"/>
        <v/>
      </c>
      <c r="C769" s="99"/>
      <c r="D769" s="100"/>
      <c r="E769" s="100"/>
      <c r="F769" s="57"/>
      <c r="G769" s="58">
        <f t="shared" si="85"/>
        <v>0</v>
      </c>
      <c r="H769" s="58">
        <f>IF(E769="",0,IFERROR(VLOOKUP(E769,档案费管理台账!$D$4:$H$1000,5,0),0))</f>
        <v>0</v>
      </c>
      <c r="I769" s="57"/>
      <c r="J769" s="57"/>
      <c r="K769" s="57"/>
      <c r="L769" s="57"/>
      <c r="M769" s="58" t="str">
        <f t="shared" si="86"/>
        <v/>
      </c>
      <c r="N769" s="102"/>
    </row>
    <row r="770" spans="1:14">
      <c r="A770" s="97" t="str">
        <f t="shared" si="83"/>
        <v/>
      </c>
      <c r="B770" s="98" t="str">
        <f t="shared" si="84"/>
        <v/>
      </c>
      <c r="C770" s="99"/>
      <c r="D770" s="100"/>
      <c r="E770" s="100"/>
      <c r="F770" s="57"/>
      <c r="G770" s="58">
        <f t="shared" si="85"/>
        <v>0</v>
      </c>
      <c r="H770" s="58">
        <f>IF(E770="",0,IFERROR(VLOOKUP(E770,档案费管理台账!$D$4:$H$1000,5,0),0))</f>
        <v>0</v>
      </c>
      <c r="I770" s="57"/>
      <c r="J770" s="57"/>
      <c r="K770" s="57"/>
      <c r="L770" s="57"/>
      <c r="M770" s="58" t="str">
        <f t="shared" si="86"/>
        <v/>
      </c>
      <c r="N770" s="102"/>
    </row>
    <row r="771" spans="1:14">
      <c r="A771" s="97" t="str">
        <f t="shared" si="83"/>
        <v/>
      </c>
      <c r="B771" s="98" t="str">
        <f t="shared" si="84"/>
        <v/>
      </c>
      <c r="C771" s="99"/>
      <c r="D771" s="100"/>
      <c r="E771" s="100"/>
      <c r="F771" s="57"/>
      <c r="G771" s="58">
        <f t="shared" si="85"/>
        <v>0</v>
      </c>
      <c r="H771" s="58">
        <f>IF(E771="",0,IFERROR(VLOOKUP(E771,档案费管理台账!$D$4:$H$1000,5,0),0))</f>
        <v>0</v>
      </c>
      <c r="I771" s="57"/>
      <c r="J771" s="57"/>
      <c r="K771" s="57"/>
      <c r="L771" s="57"/>
      <c r="M771" s="58" t="str">
        <f t="shared" si="86"/>
        <v/>
      </c>
      <c r="N771" s="102"/>
    </row>
    <row r="772" spans="1:14">
      <c r="A772" s="97" t="str">
        <f t="shared" si="83"/>
        <v/>
      </c>
      <c r="B772" s="98" t="str">
        <f t="shared" si="84"/>
        <v/>
      </c>
      <c r="C772" s="99"/>
      <c r="D772" s="100"/>
      <c r="E772" s="100"/>
      <c r="F772" s="57"/>
      <c r="G772" s="58">
        <f t="shared" si="85"/>
        <v>0</v>
      </c>
      <c r="H772" s="58">
        <f>IF(E772="",0,IFERROR(VLOOKUP(E772,档案费管理台账!$D$4:$H$1000,5,0),0))</f>
        <v>0</v>
      </c>
      <c r="I772" s="57"/>
      <c r="J772" s="57"/>
      <c r="K772" s="57"/>
      <c r="L772" s="57"/>
      <c r="M772" s="58" t="str">
        <f t="shared" si="86"/>
        <v/>
      </c>
      <c r="N772" s="102"/>
    </row>
    <row r="773" spans="1:14">
      <c r="A773" s="97" t="str">
        <f t="shared" si="83"/>
        <v/>
      </c>
      <c r="B773" s="98" t="str">
        <f t="shared" si="84"/>
        <v/>
      </c>
      <c r="C773" s="99"/>
      <c r="D773" s="100"/>
      <c r="E773" s="100"/>
      <c r="F773" s="57"/>
      <c r="G773" s="58">
        <f t="shared" si="85"/>
        <v>0</v>
      </c>
      <c r="H773" s="58">
        <f>IF(E773="",0,IFERROR(VLOOKUP(E773,档案费管理台账!$D$4:$H$1000,5,0),0))</f>
        <v>0</v>
      </c>
      <c r="I773" s="57"/>
      <c r="J773" s="57"/>
      <c r="K773" s="57"/>
      <c r="L773" s="57"/>
      <c r="M773" s="58" t="str">
        <f t="shared" si="86"/>
        <v/>
      </c>
      <c r="N773" s="102"/>
    </row>
    <row r="774" spans="1:14">
      <c r="A774" s="97" t="str">
        <f t="shared" si="83"/>
        <v/>
      </c>
      <c r="B774" s="98" t="str">
        <f t="shared" si="84"/>
        <v/>
      </c>
      <c r="C774" s="99"/>
      <c r="D774" s="100"/>
      <c r="E774" s="100"/>
      <c r="F774" s="57"/>
      <c r="G774" s="58">
        <f t="shared" si="85"/>
        <v>0</v>
      </c>
      <c r="H774" s="58">
        <f>IF(E774="",0,IFERROR(VLOOKUP(E774,档案费管理台账!$D$4:$H$1000,5,0),0))</f>
        <v>0</v>
      </c>
      <c r="I774" s="57"/>
      <c r="J774" s="57"/>
      <c r="K774" s="57"/>
      <c r="L774" s="57"/>
      <c r="M774" s="58" t="str">
        <f t="shared" si="86"/>
        <v/>
      </c>
      <c r="N774" s="102"/>
    </row>
    <row r="775" spans="1:14">
      <c r="A775" s="97" t="str">
        <f t="shared" si="83"/>
        <v/>
      </c>
      <c r="B775" s="98" t="str">
        <f t="shared" si="84"/>
        <v/>
      </c>
      <c r="C775" s="99"/>
      <c r="D775" s="100"/>
      <c r="E775" s="100"/>
      <c r="F775" s="57"/>
      <c r="G775" s="58">
        <f t="shared" si="85"/>
        <v>0</v>
      </c>
      <c r="H775" s="58">
        <f>IF(E775="",0,IFERROR(VLOOKUP(E775,档案费管理台账!$D$4:$H$1000,5,0),0))</f>
        <v>0</v>
      </c>
      <c r="I775" s="57"/>
      <c r="J775" s="57"/>
      <c r="K775" s="57"/>
      <c r="L775" s="57"/>
      <c r="M775" s="58" t="str">
        <f t="shared" si="86"/>
        <v/>
      </c>
      <c r="N775" s="102"/>
    </row>
    <row r="776" spans="1:14">
      <c r="A776" s="97" t="str">
        <f t="shared" si="83"/>
        <v/>
      </c>
      <c r="B776" s="98" t="str">
        <f t="shared" si="84"/>
        <v/>
      </c>
      <c r="C776" s="99"/>
      <c r="D776" s="100"/>
      <c r="E776" s="100"/>
      <c r="F776" s="57"/>
      <c r="G776" s="58">
        <f t="shared" si="85"/>
        <v>0</v>
      </c>
      <c r="H776" s="58">
        <f>IF(E776="",0,IFERROR(VLOOKUP(E776,档案费管理台账!$D$4:$H$1000,5,0),0))</f>
        <v>0</v>
      </c>
      <c r="I776" s="57"/>
      <c r="J776" s="57"/>
      <c r="K776" s="57"/>
      <c r="L776" s="57"/>
      <c r="M776" s="58" t="str">
        <f t="shared" si="86"/>
        <v/>
      </c>
      <c r="N776" s="102"/>
    </row>
    <row r="777" spans="1:14">
      <c r="A777" s="97" t="str">
        <f t="shared" si="83"/>
        <v/>
      </c>
      <c r="B777" s="98" t="str">
        <f t="shared" si="84"/>
        <v/>
      </c>
      <c r="C777" s="99"/>
      <c r="D777" s="100"/>
      <c r="E777" s="100"/>
      <c r="F777" s="57"/>
      <c r="G777" s="58">
        <f t="shared" si="85"/>
        <v>0</v>
      </c>
      <c r="H777" s="58">
        <f>IF(E777="",0,IFERROR(VLOOKUP(E777,档案费管理台账!$D$4:$H$1000,5,0),0))</f>
        <v>0</v>
      </c>
      <c r="I777" s="57"/>
      <c r="J777" s="57"/>
      <c r="K777" s="57"/>
      <c r="L777" s="57"/>
      <c r="M777" s="58" t="str">
        <f t="shared" si="86"/>
        <v/>
      </c>
      <c r="N777" s="102"/>
    </row>
    <row r="778" spans="1:14">
      <c r="A778" s="97" t="str">
        <f t="shared" si="83"/>
        <v/>
      </c>
      <c r="B778" s="98" t="str">
        <f t="shared" si="84"/>
        <v/>
      </c>
      <c r="C778" s="99"/>
      <c r="D778" s="100"/>
      <c r="E778" s="100"/>
      <c r="F778" s="57"/>
      <c r="G778" s="58">
        <f t="shared" si="85"/>
        <v>0</v>
      </c>
      <c r="H778" s="58">
        <f>IF(E778="",0,IFERROR(VLOOKUP(E778,档案费管理台账!$D$4:$H$1000,5,0),0))</f>
        <v>0</v>
      </c>
      <c r="I778" s="57"/>
      <c r="J778" s="57"/>
      <c r="K778" s="57"/>
      <c r="L778" s="57"/>
      <c r="M778" s="58" t="str">
        <f t="shared" si="86"/>
        <v/>
      </c>
      <c r="N778" s="102"/>
    </row>
    <row r="779" spans="1:14">
      <c r="A779" s="97" t="str">
        <f t="shared" si="83"/>
        <v/>
      </c>
      <c r="B779" s="98" t="str">
        <f t="shared" si="84"/>
        <v/>
      </c>
      <c r="C779" s="99"/>
      <c r="D779" s="100"/>
      <c r="E779" s="100"/>
      <c r="F779" s="57"/>
      <c r="G779" s="58">
        <f t="shared" si="85"/>
        <v>0</v>
      </c>
      <c r="H779" s="58">
        <f>IF(E779="",0,IFERROR(VLOOKUP(E779,档案费管理台账!$D$4:$H$1000,5,0),0))</f>
        <v>0</v>
      </c>
      <c r="I779" s="57"/>
      <c r="J779" s="57"/>
      <c r="K779" s="57"/>
      <c r="L779" s="57"/>
      <c r="M779" s="58" t="str">
        <f t="shared" si="86"/>
        <v/>
      </c>
      <c r="N779" s="102"/>
    </row>
    <row r="780" spans="1:14">
      <c r="A780" s="97" t="str">
        <f t="shared" si="83"/>
        <v/>
      </c>
      <c r="B780" s="98" t="str">
        <f t="shared" si="84"/>
        <v/>
      </c>
      <c r="C780" s="99"/>
      <c r="D780" s="100"/>
      <c r="E780" s="100"/>
      <c r="F780" s="57"/>
      <c r="G780" s="58">
        <f t="shared" si="85"/>
        <v>0</v>
      </c>
      <c r="H780" s="58">
        <f>IF(E780="",0,IFERROR(VLOOKUP(E780,档案费管理台账!$D$4:$H$1000,5,0),0))</f>
        <v>0</v>
      </c>
      <c r="I780" s="57"/>
      <c r="J780" s="57"/>
      <c r="K780" s="57"/>
      <c r="L780" s="57"/>
      <c r="M780" s="58" t="str">
        <f t="shared" si="86"/>
        <v/>
      </c>
      <c r="N780" s="102"/>
    </row>
    <row r="781" spans="1:14">
      <c r="A781" s="97" t="str">
        <f t="shared" si="83"/>
        <v/>
      </c>
      <c r="B781" s="98" t="str">
        <f t="shared" si="84"/>
        <v/>
      </c>
      <c r="C781" s="99"/>
      <c r="D781" s="100"/>
      <c r="E781" s="100"/>
      <c r="F781" s="57"/>
      <c r="G781" s="58">
        <f t="shared" si="85"/>
        <v>0</v>
      </c>
      <c r="H781" s="58">
        <f>IF(E781="",0,IFERROR(VLOOKUP(E781,档案费管理台账!$D$4:$H$1000,5,0),0))</f>
        <v>0</v>
      </c>
      <c r="I781" s="57"/>
      <c r="J781" s="57"/>
      <c r="K781" s="57"/>
      <c r="L781" s="57"/>
      <c r="M781" s="58" t="str">
        <f t="shared" si="86"/>
        <v/>
      </c>
      <c r="N781" s="102"/>
    </row>
    <row r="782" spans="1:14">
      <c r="A782" s="97" t="str">
        <f t="shared" si="83"/>
        <v/>
      </c>
      <c r="B782" s="98" t="str">
        <f t="shared" si="84"/>
        <v/>
      </c>
      <c r="C782" s="99"/>
      <c r="D782" s="100"/>
      <c r="E782" s="100"/>
      <c r="F782" s="57"/>
      <c r="G782" s="58">
        <f t="shared" si="85"/>
        <v>0</v>
      </c>
      <c r="H782" s="58">
        <f>IF(E782="",0,IFERROR(VLOOKUP(E782,档案费管理台账!$D$4:$H$1000,5,0),0))</f>
        <v>0</v>
      </c>
      <c r="I782" s="57"/>
      <c r="J782" s="57"/>
      <c r="K782" s="57"/>
      <c r="L782" s="57"/>
      <c r="M782" s="58" t="str">
        <f t="shared" si="86"/>
        <v/>
      </c>
      <c r="N782" s="102"/>
    </row>
    <row r="783" spans="1:14">
      <c r="A783" s="97" t="str">
        <f t="shared" si="83"/>
        <v/>
      </c>
      <c r="B783" s="98" t="str">
        <f t="shared" si="84"/>
        <v/>
      </c>
      <c r="C783" s="99"/>
      <c r="D783" s="100"/>
      <c r="E783" s="100"/>
      <c r="F783" s="57"/>
      <c r="G783" s="58">
        <f t="shared" si="85"/>
        <v>0</v>
      </c>
      <c r="H783" s="58">
        <f>IF(E783="",0,IFERROR(VLOOKUP(E783,档案费管理台账!$D$4:$H$1000,5,0),0))</f>
        <v>0</v>
      </c>
      <c r="I783" s="57"/>
      <c r="J783" s="57"/>
      <c r="K783" s="57"/>
      <c r="L783" s="57"/>
      <c r="M783" s="58" t="str">
        <f t="shared" si="86"/>
        <v/>
      </c>
      <c r="N783" s="102"/>
    </row>
    <row r="784" spans="1:14">
      <c r="A784" s="97" t="str">
        <f t="shared" si="83"/>
        <v/>
      </c>
      <c r="B784" s="98" t="str">
        <f t="shared" si="84"/>
        <v/>
      </c>
      <c r="C784" s="99"/>
      <c r="D784" s="100"/>
      <c r="E784" s="100"/>
      <c r="F784" s="57"/>
      <c r="G784" s="58">
        <f t="shared" si="85"/>
        <v>0</v>
      </c>
      <c r="H784" s="58">
        <f>IF(E784="",0,IFERROR(VLOOKUP(E784,档案费管理台账!$D$4:$H$1000,5,0),0))</f>
        <v>0</v>
      </c>
      <c r="I784" s="57"/>
      <c r="J784" s="57"/>
      <c r="K784" s="57"/>
      <c r="L784" s="57"/>
      <c r="M784" s="58" t="str">
        <f t="shared" si="86"/>
        <v/>
      </c>
      <c r="N784" s="102"/>
    </row>
    <row r="785" spans="1:14">
      <c r="A785" s="97" t="str">
        <f t="shared" si="83"/>
        <v/>
      </c>
      <c r="B785" s="98" t="str">
        <f t="shared" si="84"/>
        <v/>
      </c>
      <c r="C785" s="99"/>
      <c r="D785" s="100"/>
      <c r="E785" s="100"/>
      <c r="F785" s="57"/>
      <c r="G785" s="58">
        <f t="shared" si="85"/>
        <v>0</v>
      </c>
      <c r="H785" s="58">
        <f>IF(E785="",0,IFERROR(VLOOKUP(E785,档案费管理台账!$D$4:$H$1000,5,0),0))</f>
        <v>0</v>
      </c>
      <c r="I785" s="57"/>
      <c r="J785" s="57"/>
      <c r="K785" s="57"/>
      <c r="L785" s="57"/>
      <c r="M785" s="58" t="str">
        <f t="shared" si="86"/>
        <v/>
      </c>
      <c r="N785" s="102"/>
    </row>
    <row r="786" spans="1:14">
      <c r="A786" s="97" t="str">
        <f t="shared" si="83"/>
        <v/>
      </c>
      <c r="B786" s="98" t="str">
        <f t="shared" si="84"/>
        <v/>
      </c>
      <c r="C786" s="99"/>
      <c r="D786" s="100"/>
      <c r="E786" s="100"/>
      <c r="F786" s="57"/>
      <c r="G786" s="58">
        <f t="shared" si="85"/>
        <v>0</v>
      </c>
      <c r="H786" s="58">
        <f>IF(E786="",0,IFERROR(VLOOKUP(E786,档案费管理台账!$D$4:$H$1000,5,0),0))</f>
        <v>0</v>
      </c>
      <c r="I786" s="57"/>
      <c r="J786" s="57"/>
      <c r="K786" s="57"/>
      <c r="L786" s="57"/>
      <c r="M786" s="58" t="str">
        <f t="shared" si="86"/>
        <v/>
      </c>
      <c r="N786" s="102"/>
    </row>
    <row r="787" spans="1:14">
      <c r="A787" s="97" t="str">
        <f t="shared" si="83"/>
        <v/>
      </c>
      <c r="B787" s="98" t="str">
        <f t="shared" si="84"/>
        <v/>
      </c>
      <c r="C787" s="99"/>
      <c r="D787" s="100"/>
      <c r="E787" s="100"/>
      <c r="F787" s="57"/>
      <c r="G787" s="58">
        <f t="shared" si="85"/>
        <v>0</v>
      </c>
      <c r="H787" s="58">
        <f>IF(E787="",0,IFERROR(VLOOKUP(E787,档案费管理台账!$D$4:$H$1000,5,0),0))</f>
        <v>0</v>
      </c>
      <c r="I787" s="57"/>
      <c r="J787" s="57"/>
      <c r="K787" s="57"/>
      <c r="L787" s="57"/>
      <c r="M787" s="58" t="str">
        <f t="shared" si="86"/>
        <v/>
      </c>
      <c r="N787" s="102"/>
    </row>
    <row r="788" spans="1:14">
      <c r="A788" s="97" t="str">
        <f t="shared" si="83"/>
        <v/>
      </c>
      <c r="B788" s="98" t="str">
        <f t="shared" si="84"/>
        <v/>
      </c>
      <c r="C788" s="99"/>
      <c r="D788" s="100"/>
      <c r="E788" s="100"/>
      <c r="F788" s="57"/>
      <c r="G788" s="58">
        <f t="shared" si="85"/>
        <v>0</v>
      </c>
      <c r="H788" s="58">
        <f>IF(E788="",0,IFERROR(VLOOKUP(E788,档案费管理台账!$D$4:$H$1000,5,0),0))</f>
        <v>0</v>
      </c>
      <c r="I788" s="57"/>
      <c r="J788" s="57"/>
      <c r="K788" s="57"/>
      <c r="L788" s="57"/>
      <c r="M788" s="58" t="str">
        <f t="shared" si="86"/>
        <v/>
      </c>
      <c r="N788" s="102"/>
    </row>
    <row r="789" spans="1:14">
      <c r="A789" s="97" t="str">
        <f t="shared" si="83"/>
        <v/>
      </c>
      <c r="B789" s="98" t="str">
        <f t="shared" si="84"/>
        <v/>
      </c>
      <c r="C789" s="99"/>
      <c r="D789" s="100"/>
      <c r="E789" s="100"/>
      <c r="F789" s="57"/>
      <c r="G789" s="58">
        <f t="shared" si="85"/>
        <v>0</v>
      </c>
      <c r="H789" s="58">
        <f>IF(E789="",0,IFERROR(VLOOKUP(E789,档案费管理台账!$D$4:$H$1000,5,0),0))</f>
        <v>0</v>
      </c>
      <c r="I789" s="57"/>
      <c r="J789" s="57"/>
      <c r="K789" s="57"/>
      <c r="L789" s="57"/>
      <c r="M789" s="58" t="str">
        <f t="shared" si="86"/>
        <v/>
      </c>
      <c r="N789" s="102"/>
    </row>
    <row r="790" spans="1:14">
      <c r="A790" s="97" t="str">
        <f t="shared" si="83"/>
        <v/>
      </c>
      <c r="B790" s="98" t="str">
        <f t="shared" si="84"/>
        <v/>
      </c>
      <c r="C790" s="99"/>
      <c r="D790" s="100"/>
      <c r="E790" s="100"/>
      <c r="F790" s="57"/>
      <c r="G790" s="58">
        <f t="shared" si="85"/>
        <v>0</v>
      </c>
      <c r="H790" s="58">
        <f>IF(E790="",0,IFERROR(VLOOKUP(E790,档案费管理台账!$D$4:$H$1000,5,0),0))</f>
        <v>0</v>
      </c>
      <c r="I790" s="57"/>
      <c r="J790" s="57"/>
      <c r="K790" s="57"/>
      <c r="L790" s="57"/>
      <c r="M790" s="58" t="str">
        <f t="shared" si="86"/>
        <v/>
      </c>
      <c r="N790" s="102"/>
    </row>
    <row r="791" spans="1:14">
      <c r="A791" s="97" t="str">
        <f t="shared" si="83"/>
        <v/>
      </c>
      <c r="B791" s="98" t="str">
        <f t="shared" si="84"/>
        <v/>
      </c>
      <c r="C791" s="99"/>
      <c r="D791" s="100"/>
      <c r="E791" s="100"/>
      <c r="F791" s="57"/>
      <c r="G791" s="58">
        <f t="shared" si="85"/>
        <v>0</v>
      </c>
      <c r="H791" s="58">
        <f>IF(E791="",0,IFERROR(VLOOKUP(E791,档案费管理台账!$D$4:$H$1000,5,0),0))</f>
        <v>0</v>
      </c>
      <c r="I791" s="57"/>
      <c r="J791" s="57"/>
      <c r="K791" s="57"/>
      <c r="L791" s="57"/>
      <c r="M791" s="58" t="str">
        <f t="shared" si="86"/>
        <v/>
      </c>
      <c r="N791" s="102"/>
    </row>
    <row r="792" spans="1:14">
      <c r="A792" s="97" t="str">
        <f t="shared" si="83"/>
        <v/>
      </c>
      <c r="B792" s="98" t="str">
        <f t="shared" si="84"/>
        <v/>
      </c>
      <c r="C792" s="99"/>
      <c r="D792" s="100"/>
      <c r="E792" s="100"/>
      <c r="F792" s="57"/>
      <c r="G792" s="58">
        <f t="shared" si="85"/>
        <v>0</v>
      </c>
      <c r="H792" s="58">
        <f>IF(E792="",0,IFERROR(VLOOKUP(E792,档案费管理台账!$D$4:$H$1000,5,0),0))</f>
        <v>0</v>
      </c>
      <c r="I792" s="57"/>
      <c r="J792" s="57"/>
      <c r="K792" s="57"/>
      <c r="L792" s="57"/>
      <c r="M792" s="58" t="str">
        <f t="shared" si="86"/>
        <v/>
      </c>
      <c r="N792" s="102"/>
    </row>
    <row r="793" spans="1:14">
      <c r="A793" s="97" t="str">
        <f t="shared" si="83"/>
        <v/>
      </c>
      <c r="B793" s="98" t="str">
        <f t="shared" si="84"/>
        <v/>
      </c>
      <c r="C793" s="99"/>
      <c r="D793" s="100"/>
      <c r="E793" s="100"/>
      <c r="F793" s="57"/>
      <c r="G793" s="58">
        <f t="shared" si="85"/>
        <v>0</v>
      </c>
      <c r="H793" s="58">
        <f>IF(E793="",0,IFERROR(VLOOKUP(E793,档案费管理台账!$D$4:$H$1000,5,0),0))</f>
        <v>0</v>
      </c>
      <c r="I793" s="57"/>
      <c r="J793" s="57"/>
      <c r="K793" s="57"/>
      <c r="L793" s="57"/>
      <c r="M793" s="58" t="str">
        <f t="shared" si="86"/>
        <v/>
      </c>
      <c r="N793" s="102"/>
    </row>
    <row r="794" spans="1:14">
      <c r="A794" s="97" t="str">
        <f t="shared" si="83"/>
        <v/>
      </c>
      <c r="B794" s="98" t="str">
        <f t="shared" si="84"/>
        <v/>
      </c>
      <c r="C794" s="99"/>
      <c r="D794" s="100"/>
      <c r="E794" s="100"/>
      <c r="F794" s="57"/>
      <c r="G794" s="58">
        <f t="shared" si="85"/>
        <v>0</v>
      </c>
      <c r="H794" s="58">
        <f>IF(E794="",0,IFERROR(VLOOKUP(E794,档案费管理台账!$D$4:$H$1000,5,0),0))</f>
        <v>0</v>
      </c>
      <c r="I794" s="57"/>
      <c r="J794" s="57"/>
      <c r="K794" s="57"/>
      <c r="L794" s="57"/>
      <c r="M794" s="58" t="str">
        <f t="shared" si="86"/>
        <v/>
      </c>
      <c r="N794" s="102"/>
    </row>
    <row r="795" spans="1:14">
      <c r="A795" s="97" t="str">
        <f t="shared" si="83"/>
        <v/>
      </c>
      <c r="B795" s="98" t="str">
        <f t="shared" si="84"/>
        <v/>
      </c>
      <c r="C795" s="99"/>
      <c r="D795" s="100"/>
      <c r="E795" s="100"/>
      <c r="F795" s="57"/>
      <c r="G795" s="58">
        <f t="shared" si="85"/>
        <v>0</v>
      </c>
      <c r="H795" s="58">
        <f>IF(E795="",0,IFERROR(VLOOKUP(E795,档案费管理台账!$D$4:$H$1000,5,0),0))</f>
        <v>0</v>
      </c>
      <c r="I795" s="57"/>
      <c r="J795" s="57"/>
      <c r="K795" s="57"/>
      <c r="L795" s="57"/>
      <c r="M795" s="58" t="str">
        <f t="shared" si="86"/>
        <v/>
      </c>
      <c r="N795" s="102"/>
    </row>
    <row r="796" spans="1:14">
      <c r="A796" s="97" t="str">
        <f t="shared" si="83"/>
        <v/>
      </c>
      <c r="B796" s="98" t="str">
        <f t="shared" si="84"/>
        <v/>
      </c>
      <c r="C796" s="99"/>
      <c r="D796" s="100"/>
      <c r="E796" s="100"/>
      <c r="F796" s="57"/>
      <c r="G796" s="58">
        <f t="shared" si="85"/>
        <v>0</v>
      </c>
      <c r="H796" s="58">
        <f>IF(E796="",0,IFERROR(VLOOKUP(E796,档案费管理台账!$D$4:$H$1000,5,0),0))</f>
        <v>0</v>
      </c>
      <c r="I796" s="57"/>
      <c r="J796" s="57"/>
      <c r="K796" s="57"/>
      <c r="L796" s="57"/>
      <c r="M796" s="58" t="str">
        <f t="shared" si="86"/>
        <v/>
      </c>
      <c r="N796" s="102"/>
    </row>
    <row r="797" spans="1:14">
      <c r="A797" s="97" t="str">
        <f t="shared" si="83"/>
        <v/>
      </c>
      <c r="B797" s="98" t="str">
        <f t="shared" si="84"/>
        <v/>
      </c>
      <c r="C797" s="99"/>
      <c r="D797" s="100"/>
      <c r="E797" s="100"/>
      <c r="F797" s="57"/>
      <c r="G797" s="58">
        <f t="shared" si="85"/>
        <v>0</v>
      </c>
      <c r="H797" s="58">
        <f>IF(E797="",0,IFERROR(VLOOKUP(E797,档案费管理台账!$D$4:$H$1000,5,0),0))</f>
        <v>0</v>
      </c>
      <c r="I797" s="57"/>
      <c r="J797" s="57"/>
      <c r="K797" s="57"/>
      <c r="L797" s="57"/>
      <c r="M797" s="58" t="str">
        <f t="shared" si="86"/>
        <v/>
      </c>
      <c r="N797" s="102"/>
    </row>
    <row r="798" spans="1:14">
      <c r="A798" s="97" t="str">
        <f t="shared" si="83"/>
        <v/>
      </c>
      <c r="B798" s="98" t="str">
        <f t="shared" si="84"/>
        <v/>
      </c>
      <c r="C798" s="99"/>
      <c r="D798" s="100"/>
      <c r="E798" s="100"/>
      <c r="F798" s="57"/>
      <c r="G798" s="58">
        <f t="shared" si="85"/>
        <v>0</v>
      </c>
      <c r="H798" s="58">
        <f>IF(E798="",0,IFERROR(VLOOKUP(E798,档案费管理台账!$D$4:$H$1000,5,0),0))</f>
        <v>0</v>
      </c>
      <c r="I798" s="57"/>
      <c r="J798" s="57"/>
      <c r="K798" s="57"/>
      <c r="L798" s="57"/>
      <c r="M798" s="58" t="str">
        <f t="shared" si="86"/>
        <v/>
      </c>
      <c r="N798" s="102"/>
    </row>
    <row r="799" spans="1:14">
      <c r="A799" s="97" t="str">
        <f t="shared" si="83"/>
        <v/>
      </c>
      <c r="B799" s="98" t="str">
        <f t="shared" si="84"/>
        <v/>
      </c>
      <c r="C799" s="99"/>
      <c r="D799" s="100"/>
      <c r="E799" s="100"/>
      <c r="F799" s="57"/>
      <c r="G799" s="58">
        <f t="shared" si="85"/>
        <v>0</v>
      </c>
      <c r="H799" s="58">
        <f>IF(E799="",0,IFERROR(VLOOKUP(E799,档案费管理台账!$D$4:$H$1000,5,0),0))</f>
        <v>0</v>
      </c>
      <c r="I799" s="57"/>
      <c r="J799" s="57"/>
      <c r="K799" s="57"/>
      <c r="L799" s="57"/>
      <c r="M799" s="58" t="str">
        <f t="shared" si="86"/>
        <v/>
      </c>
      <c r="N799" s="102"/>
    </row>
    <row r="800" spans="1:14">
      <c r="A800" s="97" t="str">
        <f t="shared" si="83"/>
        <v/>
      </c>
      <c r="B800" s="98" t="str">
        <f t="shared" si="84"/>
        <v/>
      </c>
      <c r="C800" s="99"/>
      <c r="D800" s="100"/>
      <c r="E800" s="100"/>
      <c r="F800" s="57"/>
      <c r="G800" s="58">
        <f t="shared" si="85"/>
        <v>0</v>
      </c>
      <c r="H800" s="58">
        <f>IF(E800="",0,IFERROR(VLOOKUP(E800,档案费管理台账!$D$4:$H$1000,5,0),0))</f>
        <v>0</v>
      </c>
      <c r="I800" s="57"/>
      <c r="J800" s="57"/>
      <c r="K800" s="57"/>
      <c r="L800" s="57"/>
      <c r="M800" s="58" t="str">
        <f t="shared" si="86"/>
        <v/>
      </c>
      <c r="N800" s="102"/>
    </row>
    <row r="801" spans="1:14">
      <c r="A801" s="97" t="str">
        <f t="shared" si="83"/>
        <v/>
      </c>
      <c r="B801" s="98" t="str">
        <f t="shared" si="84"/>
        <v/>
      </c>
      <c r="C801" s="99"/>
      <c r="D801" s="100"/>
      <c r="E801" s="100"/>
      <c r="F801" s="57"/>
      <c r="G801" s="58">
        <f t="shared" si="85"/>
        <v>0</v>
      </c>
      <c r="H801" s="58">
        <f>IF(E801="",0,IFERROR(VLOOKUP(E801,档案费管理台账!$D$4:$H$1000,5,0),0))</f>
        <v>0</v>
      </c>
      <c r="I801" s="57"/>
      <c r="J801" s="57"/>
      <c r="K801" s="57"/>
      <c r="L801" s="57"/>
      <c r="M801" s="58" t="str">
        <f t="shared" si="86"/>
        <v/>
      </c>
      <c r="N801" s="102"/>
    </row>
    <row r="802" spans="1:14">
      <c r="A802" s="97" t="str">
        <f t="shared" si="83"/>
        <v/>
      </c>
      <c r="B802" s="98" t="str">
        <f t="shared" si="84"/>
        <v/>
      </c>
      <c r="C802" s="99"/>
      <c r="D802" s="100"/>
      <c r="E802" s="100"/>
      <c r="F802" s="57"/>
      <c r="G802" s="58">
        <f t="shared" si="85"/>
        <v>0</v>
      </c>
      <c r="H802" s="58">
        <f>IF(E802="",0,IFERROR(VLOOKUP(E802,档案费管理台账!$D$4:$H$1000,5,0),0))</f>
        <v>0</v>
      </c>
      <c r="I802" s="57"/>
      <c r="J802" s="57"/>
      <c r="K802" s="57"/>
      <c r="L802" s="57"/>
      <c r="M802" s="58" t="str">
        <f t="shared" si="86"/>
        <v/>
      </c>
      <c r="N802" s="102"/>
    </row>
    <row r="803" spans="1:14">
      <c r="A803" s="97" t="str">
        <f t="shared" si="83"/>
        <v/>
      </c>
      <c r="B803" s="98" t="str">
        <f t="shared" si="84"/>
        <v/>
      </c>
      <c r="C803" s="99"/>
      <c r="D803" s="100"/>
      <c r="E803" s="100"/>
      <c r="F803" s="57"/>
      <c r="G803" s="58">
        <f t="shared" si="85"/>
        <v>0</v>
      </c>
      <c r="H803" s="58">
        <f>IF(E803="",0,IFERROR(VLOOKUP(E803,档案费管理台账!$D$4:$H$1000,5,0),0))</f>
        <v>0</v>
      </c>
      <c r="I803" s="57"/>
      <c r="J803" s="57"/>
      <c r="K803" s="57"/>
      <c r="L803" s="57"/>
      <c r="M803" s="58" t="str">
        <f t="shared" si="86"/>
        <v/>
      </c>
      <c r="N803" s="102"/>
    </row>
    <row r="804" spans="1:14">
      <c r="A804" s="97" t="str">
        <f t="shared" si="83"/>
        <v/>
      </c>
      <c r="B804" s="98" t="str">
        <f t="shared" si="84"/>
        <v/>
      </c>
      <c r="C804" s="99"/>
      <c r="D804" s="100"/>
      <c r="E804" s="100"/>
      <c r="F804" s="57"/>
      <c r="G804" s="58">
        <f t="shared" si="85"/>
        <v>0</v>
      </c>
      <c r="H804" s="58">
        <f>IF(E804="",0,IFERROR(VLOOKUP(E804,档案费管理台账!$D$4:$H$1000,5,0),0))</f>
        <v>0</v>
      </c>
      <c r="I804" s="57"/>
      <c r="J804" s="57"/>
      <c r="K804" s="57"/>
      <c r="L804" s="57"/>
      <c r="M804" s="58" t="str">
        <f t="shared" si="86"/>
        <v/>
      </c>
      <c r="N804" s="102"/>
    </row>
    <row r="805" spans="1:14">
      <c r="A805" s="97" t="str">
        <f t="shared" si="83"/>
        <v/>
      </c>
      <c r="B805" s="98" t="str">
        <f t="shared" si="84"/>
        <v/>
      </c>
      <c r="C805" s="99"/>
      <c r="D805" s="100"/>
      <c r="E805" s="100"/>
      <c r="F805" s="57"/>
      <c r="G805" s="58">
        <f t="shared" si="85"/>
        <v>0</v>
      </c>
      <c r="H805" s="58">
        <f>IF(E805="",0,IFERROR(VLOOKUP(E805,档案费管理台账!$D$4:$H$1000,5,0),0))</f>
        <v>0</v>
      </c>
      <c r="I805" s="57"/>
      <c r="J805" s="57"/>
      <c r="K805" s="57"/>
      <c r="L805" s="57"/>
      <c r="M805" s="58" t="str">
        <f t="shared" si="86"/>
        <v/>
      </c>
      <c r="N805" s="102"/>
    </row>
    <row r="806" spans="1:14">
      <c r="A806" s="97" t="str">
        <f t="shared" si="83"/>
        <v/>
      </c>
      <c r="B806" s="98" t="str">
        <f t="shared" si="84"/>
        <v/>
      </c>
      <c r="C806" s="99"/>
      <c r="D806" s="100"/>
      <c r="E806" s="100"/>
      <c r="F806" s="57"/>
      <c r="G806" s="58">
        <f t="shared" si="85"/>
        <v>0</v>
      </c>
      <c r="H806" s="58">
        <f>IF(E806="",0,IFERROR(VLOOKUP(E806,档案费管理台账!$D$4:$H$1000,5,0),0))</f>
        <v>0</v>
      </c>
      <c r="I806" s="57"/>
      <c r="J806" s="57"/>
      <c r="K806" s="57"/>
      <c r="L806" s="57"/>
      <c r="M806" s="58" t="str">
        <f t="shared" si="86"/>
        <v/>
      </c>
      <c r="N806" s="102"/>
    </row>
    <row r="807" spans="1:14">
      <c r="A807" s="97" t="str">
        <f t="shared" si="83"/>
        <v/>
      </c>
      <c r="B807" s="98" t="str">
        <f t="shared" si="84"/>
        <v/>
      </c>
      <c r="C807" s="99"/>
      <c r="D807" s="100"/>
      <c r="E807" s="100"/>
      <c r="F807" s="57"/>
      <c r="G807" s="58">
        <f t="shared" si="85"/>
        <v>0</v>
      </c>
      <c r="H807" s="58">
        <f>IF(E807="",0,IFERROR(VLOOKUP(E807,档案费管理台账!$D$4:$H$1000,5,0),0))</f>
        <v>0</v>
      </c>
      <c r="I807" s="57"/>
      <c r="J807" s="57"/>
      <c r="K807" s="57"/>
      <c r="L807" s="57"/>
      <c r="M807" s="58" t="str">
        <f t="shared" si="86"/>
        <v/>
      </c>
      <c r="N807" s="102"/>
    </row>
    <row r="808" spans="1:14">
      <c r="A808" s="97" t="str">
        <f t="shared" si="83"/>
        <v/>
      </c>
      <c r="B808" s="98" t="str">
        <f t="shared" si="84"/>
        <v/>
      </c>
      <c r="C808" s="99"/>
      <c r="D808" s="100"/>
      <c r="E808" s="100"/>
      <c r="F808" s="57"/>
      <c r="G808" s="58">
        <f t="shared" si="85"/>
        <v>0</v>
      </c>
      <c r="H808" s="58">
        <f>IF(E808="",0,IFERROR(VLOOKUP(E808,档案费管理台账!$D$4:$H$1000,5,0),0))</f>
        <v>0</v>
      </c>
      <c r="I808" s="57"/>
      <c r="J808" s="57"/>
      <c r="K808" s="57"/>
      <c r="L808" s="57"/>
      <c r="M808" s="58" t="str">
        <f t="shared" si="86"/>
        <v/>
      </c>
      <c r="N808" s="102"/>
    </row>
    <row r="809" spans="1:14">
      <c r="A809" s="97" t="str">
        <f t="shared" si="83"/>
        <v/>
      </c>
      <c r="B809" s="98" t="str">
        <f t="shared" si="84"/>
        <v/>
      </c>
      <c r="C809" s="99"/>
      <c r="D809" s="100"/>
      <c r="E809" s="100"/>
      <c r="F809" s="57"/>
      <c r="G809" s="58">
        <f t="shared" si="85"/>
        <v>0</v>
      </c>
      <c r="H809" s="58">
        <f>IF(E809="",0,IFERROR(VLOOKUP(E809,档案费管理台账!$D$4:$H$1000,5,0),0))</f>
        <v>0</v>
      </c>
      <c r="I809" s="57"/>
      <c r="J809" s="57"/>
      <c r="K809" s="57"/>
      <c r="L809" s="57"/>
      <c r="M809" s="58" t="str">
        <f t="shared" si="86"/>
        <v/>
      </c>
      <c r="N809" s="102"/>
    </row>
    <row r="810" spans="1:14">
      <c r="A810" s="97" t="str">
        <f t="shared" si="83"/>
        <v/>
      </c>
      <c r="B810" s="98" t="str">
        <f t="shared" si="84"/>
        <v/>
      </c>
      <c r="C810" s="99"/>
      <c r="D810" s="100"/>
      <c r="E810" s="100"/>
      <c r="F810" s="57"/>
      <c r="G810" s="58">
        <f t="shared" si="85"/>
        <v>0</v>
      </c>
      <c r="H810" s="58">
        <f>IF(E810="",0,IFERROR(VLOOKUP(E810,档案费管理台账!$D$4:$H$1000,5,0),0))</f>
        <v>0</v>
      </c>
      <c r="I810" s="57"/>
      <c r="J810" s="57"/>
      <c r="K810" s="57"/>
      <c r="L810" s="57"/>
      <c r="M810" s="58" t="str">
        <f t="shared" si="86"/>
        <v/>
      </c>
      <c r="N810" s="102"/>
    </row>
    <row r="811" spans="1:14">
      <c r="A811" s="97" t="str">
        <f t="shared" ref="A811:A874" si="87">IF(D811="","",ROW()-42)</f>
        <v/>
      </c>
      <c r="B811" s="98" t="str">
        <f t="shared" si="84"/>
        <v/>
      </c>
      <c r="C811" s="99"/>
      <c r="D811" s="100"/>
      <c r="E811" s="100"/>
      <c r="F811" s="57"/>
      <c r="G811" s="58">
        <f t="shared" si="85"/>
        <v>0</v>
      </c>
      <c r="H811" s="58">
        <f>IF(E811="",0,IFERROR(VLOOKUP(E811,档案费管理台账!$D$4:$H$1000,5,0),0))</f>
        <v>0</v>
      </c>
      <c r="I811" s="57"/>
      <c r="J811" s="57"/>
      <c r="K811" s="57"/>
      <c r="L811" s="57"/>
      <c r="M811" s="58" t="str">
        <f t="shared" si="86"/>
        <v/>
      </c>
      <c r="N811" s="102"/>
    </row>
    <row r="812" spans="1:14">
      <c r="A812" s="97" t="str">
        <f t="shared" si="87"/>
        <v/>
      </c>
      <c r="B812" s="98" t="str">
        <f t="shared" ref="B812:B875" si="88">IF(C812="","",MONTH(C812)&amp;"月")</f>
        <v/>
      </c>
      <c r="C812" s="99"/>
      <c r="D812" s="100"/>
      <c r="E812" s="100"/>
      <c r="F812" s="57"/>
      <c r="G812" s="58">
        <f t="shared" ref="G812:G875" si="89">IF(F812="",0,F812*$K$41)</f>
        <v>0</v>
      </c>
      <c r="H812" s="58">
        <f>IF(E812="",0,IFERROR(VLOOKUP(E812,档案费管理台账!$D$4:$H$1000,5,0),0))</f>
        <v>0</v>
      </c>
      <c r="I812" s="57"/>
      <c r="J812" s="57"/>
      <c r="K812" s="57"/>
      <c r="L812" s="57"/>
      <c r="M812" s="58" t="str">
        <f t="shared" ref="M812:M875" si="90">IF(C812="","",ROUND(M811+G812-I812-J812-K812-L812-H812,2))</f>
        <v/>
      </c>
      <c r="N812" s="102"/>
    </row>
    <row r="813" spans="1:14">
      <c r="A813" s="97" t="str">
        <f t="shared" si="87"/>
        <v/>
      </c>
      <c r="B813" s="98" t="str">
        <f t="shared" si="88"/>
        <v/>
      </c>
      <c r="C813" s="99"/>
      <c r="D813" s="100"/>
      <c r="E813" s="100"/>
      <c r="F813" s="57"/>
      <c r="G813" s="58">
        <f t="shared" si="89"/>
        <v>0</v>
      </c>
      <c r="H813" s="58">
        <f>IF(E813="",0,IFERROR(VLOOKUP(E813,档案费管理台账!$D$4:$H$1000,5,0),0))</f>
        <v>0</v>
      </c>
      <c r="I813" s="57"/>
      <c r="J813" s="57"/>
      <c r="K813" s="57"/>
      <c r="L813" s="57"/>
      <c r="M813" s="58" t="str">
        <f t="shared" si="90"/>
        <v/>
      </c>
      <c r="N813" s="102"/>
    </row>
    <row r="814" spans="1:14">
      <c r="A814" s="97" t="str">
        <f t="shared" si="87"/>
        <v/>
      </c>
      <c r="B814" s="98" t="str">
        <f t="shared" si="88"/>
        <v/>
      </c>
      <c r="C814" s="99"/>
      <c r="D814" s="100"/>
      <c r="E814" s="100"/>
      <c r="F814" s="57"/>
      <c r="G814" s="58">
        <f t="shared" si="89"/>
        <v>0</v>
      </c>
      <c r="H814" s="58">
        <f>IF(E814="",0,IFERROR(VLOOKUP(E814,档案费管理台账!$D$4:$H$1000,5,0),0))</f>
        <v>0</v>
      </c>
      <c r="I814" s="57"/>
      <c r="J814" s="57"/>
      <c r="K814" s="57"/>
      <c r="L814" s="57"/>
      <c r="M814" s="58" t="str">
        <f t="shared" si="90"/>
        <v/>
      </c>
      <c r="N814" s="102"/>
    </row>
    <row r="815" spans="1:14">
      <c r="A815" s="97" t="str">
        <f t="shared" si="87"/>
        <v/>
      </c>
      <c r="B815" s="98" t="str">
        <f t="shared" si="88"/>
        <v/>
      </c>
      <c r="C815" s="99"/>
      <c r="D815" s="100"/>
      <c r="E815" s="100"/>
      <c r="F815" s="57"/>
      <c r="G815" s="58">
        <f t="shared" si="89"/>
        <v>0</v>
      </c>
      <c r="H815" s="58">
        <f>IF(E815="",0,IFERROR(VLOOKUP(E815,档案费管理台账!$D$4:$H$1000,5,0),0))</f>
        <v>0</v>
      </c>
      <c r="I815" s="57"/>
      <c r="J815" s="57"/>
      <c r="K815" s="57"/>
      <c r="L815" s="57"/>
      <c r="M815" s="58" t="str">
        <f t="shared" si="90"/>
        <v/>
      </c>
      <c r="N815" s="102"/>
    </row>
    <row r="816" spans="1:14">
      <c r="A816" s="97" t="str">
        <f t="shared" si="87"/>
        <v/>
      </c>
      <c r="B816" s="98" t="str">
        <f t="shared" si="88"/>
        <v/>
      </c>
      <c r="C816" s="99"/>
      <c r="D816" s="100"/>
      <c r="E816" s="100"/>
      <c r="F816" s="57"/>
      <c r="G816" s="58">
        <f t="shared" si="89"/>
        <v>0</v>
      </c>
      <c r="H816" s="58">
        <f>IF(E816="",0,IFERROR(VLOOKUP(E816,档案费管理台账!$D$4:$H$1000,5,0),0))</f>
        <v>0</v>
      </c>
      <c r="I816" s="57"/>
      <c r="J816" s="57"/>
      <c r="K816" s="57"/>
      <c r="L816" s="57"/>
      <c r="M816" s="58" t="str">
        <f t="shared" si="90"/>
        <v/>
      </c>
      <c r="N816" s="102"/>
    </row>
    <row r="817" spans="1:14">
      <c r="A817" s="97" t="str">
        <f t="shared" si="87"/>
        <v/>
      </c>
      <c r="B817" s="98" t="str">
        <f t="shared" si="88"/>
        <v/>
      </c>
      <c r="C817" s="99"/>
      <c r="D817" s="100"/>
      <c r="E817" s="100"/>
      <c r="F817" s="57"/>
      <c r="G817" s="58">
        <f t="shared" si="89"/>
        <v>0</v>
      </c>
      <c r="H817" s="58">
        <f>IF(E817="",0,IFERROR(VLOOKUP(E817,档案费管理台账!$D$4:$H$1000,5,0),0))</f>
        <v>0</v>
      </c>
      <c r="I817" s="57"/>
      <c r="J817" s="57"/>
      <c r="K817" s="57"/>
      <c r="L817" s="57"/>
      <c r="M817" s="58" t="str">
        <f t="shared" si="90"/>
        <v/>
      </c>
      <c r="N817" s="102"/>
    </row>
    <row r="818" spans="1:14">
      <c r="A818" s="97" t="str">
        <f t="shared" si="87"/>
        <v/>
      </c>
      <c r="B818" s="98" t="str">
        <f t="shared" si="88"/>
        <v/>
      </c>
      <c r="C818" s="99"/>
      <c r="D818" s="100"/>
      <c r="E818" s="100"/>
      <c r="F818" s="57"/>
      <c r="G818" s="58">
        <f t="shared" si="89"/>
        <v>0</v>
      </c>
      <c r="H818" s="58">
        <f>IF(E818="",0,IFERROR(VLOOKUP(E818,档案费管理台账!$D$4:$H$1000,5,0),0))</f>
        <v>0</v>
      </c>
      <c r="I818" s="57"/>
      <c r="J818" s="57"/>
      <c r="K818" s="57"/>
      <c r="L818" s="57"/>
      <c r="M818" s="58" t="str">
        <f t="shared" si="90"/>
        <v/>
      </c>
      <c r="N818" s="102"/>
    </row>
    <row r="819" spans="1:14">
      <c r="A819" s="97" t="str">
        <f t="shared" si="87"/>
        <v/>
      </c>
      <c r="B819" s="98" t="str">
        <f t="shared" si="88"/>
        <v/>
      </c>
      <c r="C819" s="99"/>
      <c r="D819" s="100"/>
      <c r="E819" s="100"/>
      <c r="F819" s="57"/>
      <c r="G819" s="58">
        <f t="shared" si="89"/>
        <v>0</v>
      </c>
      <c r="H819" s="58">
        <f>IF(E819="",0,IFERROR(VLOOKUP(E819,档案费管理台账!$D$4:$H$1000,5,0),0))</f>
        <v>0</v>
      </c>
      <c r="I819" s="57"/>
      <c r="J819" s="57"/>
      <c r="K819" s="57"/>
      <c r="L819" s="57"/>
      <c r="M819" s="58" t="str">
        <f t="shared" si="90"/>
        <v/>
      </c>
      <c r="N819" s="102"/>
    </row>
    <row r="820" spans="1:14">
      <c r="A820" s="97" t="str">
        <f t="shared" si="87"/>
        <v/>
      </c>
      <c r="B820" s="98" t="str">
        <f t="shared" si="88"/>
        <v/>
      </c>
      <c r="C820" s="99"/>
      <c r="D820" s="100"/>
      <c r="E820" s="100"/>
      <c r="F820" s="57"/>
      <c r="G820" s="58">
        <f t="shared" si="89"/>
        <v>0</v>
      </c>
      <c r="H820" s="58">
        <f>IF(E820="",0,IFERROR(VLOOKUP(E820,档案费管理台账!$D$4:$H$1000,5,0),0))</f>
        <v>0</v>
      </c>
      <c r="I820" s="57"/>
      <c r="J820" s="57"/>
      <c r="K820" s="57"/>
      <c r="L820" s="57"/>
      <c r="M820" s="58" t="str">
        <f t="shared" si="90"/>
        <v/>
      </c>
      <c r="N820" s="102"/>
    </row>
    <row r="821" spans="1:14">
      <c r="A821" s="97" t="str">
        <f t="shared" si="87"/>
        <v/>
      </c>
      <c r="B821" s="98" t="str">
        <f t="shared" si="88"/>
        <v/>
      </c>
      <c r="C821" s="99"/>
      <c r="D821" s="100"/>
      <c r="E821" s="100"/>
      <c r="F821" s="57"/>
      <c r="G821" s="58">
        <f t="shared" si="89"/>
        <v>0</v>
      </c>
      <c r="H821" s="58">
        <f>IF(E821="",0,IFERROR(VLOOKUP(E821,档案费管理台账!$D$4:$H$1000,5,0),0))</f>
        <v>0</v>
      </c>
      <c r="I821" s="57"/>
      <c r="J821" s="57"/>
      <c r="K821" s="57"/>
      <c r="L821" s="57"/>
      <c r="M821" s="58" t="str">
        <f t="shared" si="90"/>
        <v/>
      </c>
      <c r="N821" s="102"/>
    </row>
    <row r="822" spans="1:14">
      <c r="A822" s="97" t="str">
        <f t="shared" si="87"/>
        <v/>
      </c>
      <c r="B822" s="98" t="str">
        <f t="shared" si="88"/>
        <v/>
      </c>
      <c r="C822" s="99"/>
      <c r="D822" s="100"/>
      <c r="E822" s="100"/>
      <c r="F822" s="57"/>
      <c r="G822" s="58">
        <f t="shared" si="89"/>
        <v>0</v>
      </c>
      <c r="H822" s="58">
        <f>IF(E822="",0,IFERROR(VLOOKUP(E822,档案费管理台账!$D$4:$H$1000,5,0),0))</f>
        <v>0</v>
      </c>
      <c r="I822" s="57"/>
      <c r="J822" s="57"/>
      <c r="K822" s="57"/>
      <c r="L822" s="57"/>
      <c r="M822" s="58" t="str">
        <f t="shared" si="90"/>
        <v/>
      </c>
      <c r="N822" s="102"/>
    </row>
    <row r="823" spans="1:14">
      <c r="A823" s="97" t="str">
        <f t="shared" si="87"/>
        <v/>
      </c>
      <c r="B823" s="98" t="str">
        <f t="shared" si="88"/>
        <v/>
      </c>
      <c r="C823" s="99"/>
      <c r="D823" s="100"/>
      <c r="E823" s="100"/>
      <c r="F823" s="57"/>
      <c r="G823" s="58">
        <f t="shared" si="89"/>
        <v>0</v>
      </c>
      <c r="H823" s="58">
        <f>IF(E823="",0,IFERROR(VLOOKUP(E823,档案费管理台账!$D$4:$H$1000,5,0),0))</f>
        <v>0</v>
      </c>
      <c r="I823" s="57"/>
      <c r="J823" s="57"/>
      <c r="K823" s="57"/>
      <c r="L823" s="57"/>
      <c r="M823" s="58" t="str">
        <f t="shared" si="90"/>
        <v/>
      </c>
      <c r="N823" s="102"/>
    </row>
    <row r="824" spans="1:14">
      <c r="A824" s="97" t="str">
        <f t="shared" si="87"/>
        <v/>
      </c>
      <c r="B824" s="98" t="str">
        <f t="shared" si="88"/>
        <v/>
      </c>
      <c r="C824" s="99"/>
      <c r="D824" s="100"/>
      <c r="E824" s="100"/>
      <c r="F824" s="57"/>
      <c r="G824" s="58">
        <f t="shared" si="89"/>
        <v>0</v>
      </c>
      <c r="H824" s="58">
        <f>IF(E824="",0,IFERROR(VLOOKUP(E824,档案费管理台账!$D$4:$H$1000,5,0),0))</f>
        <v>0</v>
      </c>
      <c r="I824" s="57"/>
      <c r="J824" s="57"/>
      <c r="K824" s="57"/>
      <c r="L824" s="57"/>
      <c r="M824" s="58" t="str">
        <f t="shared" si="90"/>
        <v/>
      </c>
      <c r="N824" s="102"/>
    </row>
    <row r="825" spans="1:14">
      <c r="A825" s="97" t="str">
        <f t="shared" si="87"/>
        <v/>
      </c>
      <c r="B825" s="98" t="str">
        <f t="shared" si="88"/>
        <v/>
      </c>
      <c r="C825" s="99"/>
      <c r="D825" s="100"/>
      <c r="E825" s="100"/>
      <c r="F825" s="57"/>
      <c r="G825" s="58">
        <f t="shared" si="89"/>
        <v>0</v>
      </c>
      <c r="H825" s="58">
        <f>IF(E825="",0,IFERROR(VLOOKUP(E825,档案费管理台账!$D$4:$H$1000,5,0),0))</f>
        <v>0</v>
      </c>
      <c r="I825" s="57"/>
      <c r="J825" s="57"/>
      <c r="K825" s="57"/>
      <c r="L825" s="57"/>
      <c r="M825" s="58" t="str">
        <f t="shared" si="90"/>
        <v/>
      </c>
      <c r="N825" s="102"/>
    </row>
    <row r="826" spans="1:14">
      <c r="A826" s="97" t="str">
        <f t="shared" si="87"/>
        <v/>
      </c>
      <c r="B826" s="98" t="str">
        <f t="shared" si="88"/>
        <v/>
      </c>
      <c r="C826" s="99"/>
      <c r="D826" s="100"/>
      <c r="E826" s="100"/>
      <c r="F826" s="57"/>
      <c r="G826" s="58">
        <f t="shared" si="89"/>
        <v>0</v>
      </c>
      <c r="H826" s="58">
        <f>IF(E826="",0,IFERROR(VLOOKUP(E826,档案费管理台账!$D$4:$H$1000,5,0),0))</f>
        <v>0</v>
      </c>
      <c r="I826" s="57"/>
      <c r="J826" s="57"/>
      <c r="K826" s="57"/>
      <c r="L826" s="57"/>
      <c r="M826" s="58" t="str">
        <f t="shared" si="90"/>
        <v/>
      </c>
      <c r="N826" s="102"/>
    </row>
    <row r="827" spans="1:14">
      <c r="A827" s="97" t="str">
        <f t="shared" si="87"/>
        <v/>
      </c>
      <c r="B827" s="98" t="str">
        <f t="shared" si="88"/>
        <v/>
      </c>
      <c r="C827" s="99"/>
      <c r="D827" s="100"/>
      <c r="E827" s="100"/>
      <c r="F827" s="57"/>
      <c r="G827" s="58">
        <f t="shared" si="89"/>
        <v>0</v>
      </c>
      <c r="H827" s="58">
        <f>IF(E827="",0,IFERROR(VLOOKUP(E827,档案费管理台账!$D$4:$H$1000,5,0),0))</f>
        <v>0</v>
      </c>
      <c r="I827" s="57"/>
      <c r="J827" s="57"/>
      <c r="K827" s="57"/>
      <c r="L827" s="57"/>
      <c r="M827" s="58" t="str">
        <f t="shared" si="90"/>
        <v/>
      </c>
      <c r="N827" s="102"/>
    </row>
    <row r="828" spans="1:14">
      <c r="A828" s="97" t="str">
        <f t="shared" si="87"/>
        <v/>
      </c>
      <c r="B828" s="98" t="str">
        <f t="shared" si="88"/>
        <v/>
      </c>
      <c r="C828" s="99"/>
      <c r="D828" s="100"/>
      <c r="E828" s="100"/>
      <c r="F828" s="57"/>
      <c r="G828" s="58">
        <f t="shared" si="89"/>
        <v>0</v>
      </c>
      <c r="H828" s="58">
        <f>IF(E828="",0,IFERROR(VLOOKUP(E828,档案费管理台账!$D$4:$H$1000,5,0),0))</f>
        <v>0</v>
      </c>
      <c r="I828" s="57"/>
      <c r="J828" s="57"/>
      <c r="K828" s="57"/>
      <c r="L828" s="57"/>
      <c r="M828" s="58" t="str">
        <f t="shared" si="90"/>
        <v/>
      </c>
      <c r="N828" s="102"/>
    </row>
    <row r="829" spans="1:14">
      <c r="A829" s="97" t="str">
        <f t="shared" si="87"/>
        <v/>
      </c>
      <c r="B829" s="98" t="str">
        <f t="shared" si="88"/>
        <v/>
      </c>
      <c r="C829" s="99"/>
      <c r="D829" s="100"/>
      <c r="E829" s="100"/>
      <c r="F829" s="57"/>
      <c r="G829" s="58">
        <f t="shared" si="89"/>
        <v>0</v>
      </c>
      <c r="H829" s="58">
        <f>IF(E829="",0,IFERROR(VLOOKUP(E829,档案费管理台账!$D$4:$H$1000,5,0),0))</f>
        <v>0</v>
      </c>
      <c r="I829" s="57"/>
      <c r="J829" s="57"/>
      <c r="K829" s="57"/>
      <c r="L829" s="57"/>
      <c r="M829" s="58" t="str">
        <f t="shared" si="90"/>
        <v/>
      </c>
      <c r="N829" s="102"/>
    </row>
    <row r="830" spans="1:14">
      <c r="A830" s="97" t="str">
        <f t="shared" si="87"/>
        <v/>
      </c>
      <c r="B830" s="98" t="str">
        <f t="shared" si="88"/>
        <v/>
      </c>
      <c r="C830" s="99"/>
      <c r="D830" s="100"/>
      <c r="E830" s="100"/>
      <c r="F830" s="57"/>
      <c r="G830" s="58">
        <f t="shared" si="89"/>
        <v>0</v>
      </c>
      <c r="H830" s="58">
        <f>IF(E830="",0,IFERROR(VLOOKUP(E830,档案费管理台账!$D$4:$H$1000,5,0),0))</f>
        <v>0</v>
      </c>
      <c r="I830" s="57"/>
      <c r="J830" s="57"/>
      <c r="K830" s="57"/>
      <c r="L830" s="57"/>
      <c r="M830" s="58" t="str">
        <f t="shared" si="90"/>
        <v/>
      </c>
      <c r="N830" s="102"/>
    </row>
    <row r="831" spans="1:14">
      <c r="A831" s="97" t="str">
        <f t="shared" si="87"/>
        <v/>
      </c>
      <c r="B831" s="98" t="str">
        <f t="shared" si="88"/>
        <v/>
      </c>
      <c r="C831" s="99"/>
      <c r="D831" s="100"/>
      <c r="E831" s="100"/>
      <c r="F831" s="57"/>
      <c r="G831" s="58">
        <f t="shared" si="89"/>
        <v>0</v>
      </c>
      <c r="H831" s="58">
        <f>IF(E831="",0,IFERROR(VLOOKUP(E831,档案费管理台账!$D$4:$H$1000,5,0),0))</f>
        <v>0</v>
      </c>
      <c r="I831" s="57"/>
      <c r="J831" s="57"/>
      <c r="K831" s="57"/>
      <c r="L831" s="57"/>
      <c r="M831" s="58" t="str">
        <f t="shared" si="90"/>
        <v/>
      </c>
      <c r="N831" s="102"/>
    </row>
    <row r="832" spans="1:14">
      <c r="A832" s="97" t="str">
        <f t="shared" si="87"/>
        <v/>
      </c>
      <c r="B832" s="98" t="str">
        <f t="shared" si="88"/>
        <v/>
      </c>
      <c r="C832" s="99"/>
      <c r="D832" s="100"/>
      <c r="E832" s="100"/>
      <c r="F832" s="57"/>
      <c r="G832" s="58">
        <f t="shared" si="89"/>
        <v>0</v>
      </c>
      <c r="H832" s="58">
        <f>IF(E832="",0,IFERROR(VLOOKUP(E832,档案费管理台账!$D$4:$H$1000,5,0),0))</f>
        <v>0</v>
      </c>
      <c r="I832" s="57"/>
      <c r="J832" s="57"/>
      <c r="K832" s="57"/>
      <c r="L832" s="57"/>
      <c r="M832" s="58" t="str">
        <f t="shared" si="90"/>
        <v/>
      </c>
      <c r="N832" s="102"/>
    </row>
    <row r="833" spans="1:14">
      <c r="A833" s="97" t="str">
        <f t="shared" si="87"/>
        <v/>
      </c>
      <c r="B833" s="98" t="str">
        <f t="shared" si="88"/>
        <v/>
      </c>
      <c r="C833" s="99"/>
      <c r="D833" s="100"/>
      <c r="E833" s="100"/>
      <c r="F833" s="57"/>
      <c r="G833" s="58">
        <f t="shared" si="89"/>
        <v>0</v>
      </c>
      <c r="H833" s="58">
        <f>IF(E833="",0,IFERROR(VLOOKUP(E833,档案费管理台账!$D$4:$H$1000,5,0),0))</f>
        <v>0</v>
      </c>
      <c r="I833" s="57"/>
      <c r="J833" s="57"/>
      <c r="K833" s="57"/>
      <c r="L833" s="57"/>
      <c r="M833" s="58" t="str">
        <f t="shared" si="90"/>
        <v/>
      </c>
      <c r="N833" s="102"/>
    </row>
    <row r="834" spans="1:14">
      <c r="A834" s="97" t="str">
        <f t="shared" si="87"/>
        <v/>
      </c>
      <c r="B834" s="98" t="str">
        <f t="shared" si="88"/>
        <v/>
      </c>
      <c r="C834" s="99"/>
      <c r="D834" s="100"/>
      <c r="E834" s="100"/>
      <c r="F834" s="57"/>
      <c r="G834" s="58">
        <f t="shared" si="89"/>
        <v>0</v>
      </c>
      <c r="H834" s="58">
        <f>IF(E834="",0,IFERROR(VLOOKUP(E834,档案费管理台账!$D$4:$H$1000,5,0),0))</f>
        <v>0</v>
      </c>
      <c r="I834" s="57"/>
      <c r="J834" s="57"/>
      <c r="K834" s="57"/>
      <c r="L834" s="57"/>
      <c r="M834" s="58" t="str">
        <f t="shared" si="90"/>
        <v/>
      </c>
      <c r="N834" s="102"/>
    </row>
    <row r="835" spans="1:14">
      <c r="A835" s="97" t="str">
        <f t="shared" si="87"/>
        <v/>
      </c>
      <c r="B835" s="98" t="str">
        <f t="shared" si="88"/>
        <v/>
      </c>
      <c r="C835" s="99"/>
      <c r="D835" s="100"/>
      <c r="E835" s="100"/>
      <c r="F835" s="57"/>
      <c r="G835" s="58">
        <f t="shared" si="89"/>
        <v>0</v>
      </c>
      <c r="H835" s="58">
        <f>IF(E835="",0,IFERROR(VLOOKUP(E835,档案费管理台账!$D$4:$H$1000,5,0),0))</f>
        <v>0</v>
      </c>
      <c r="I835" s="57"/>
      <c r="J835" s="57"/>
      <c r="K835" s="57"/>
      <c r="L835" s="57"/>
      <c r="M835" s="58" t="str">
        <f t="shared" si="90"/>
        <v/>
      </c>
      <c r="N835" s="102"/>
    </row>
    <row r="836" spans="1:14">
      <c r="A836" s="97" t="str">
        <f t="shared" si="87"/>
        <v/>
      </c>
      <c r="B836" s="98" t="str">
        <f t="shared" si="88"/>
        <v/>
      </c>
      <c r="C836" s="99"/>
      <c r="D836" s="100"/>
      <c r="E836" s="100"/>
      <c r="F836" s="57"/>
      <c r="G836" s="58">
        <f t="shared" si="89"/>
        <v>0</v>
      </c>
      <c r="H836" s="58">
        <f>IF(E836="",0,IFERROR(VLOOKUP(E836,档案费管理台账!$D$4:$H$1000,5,0),0))</f>
        <v>0</v>
      </c>
      <c r="I836" s="57"/>
      <c r="J836" s="57"/>
      <c r="K836" s="57"/>
      <c r="L836" s="57"/>
      <c r="M836" s="58" t="str">
        <f t="shared" si="90"/>
        <v/>
      </c>
      <c r="N836" s="102"/>
    </row>
    <row r="837" spans="1:14">
      <c r="A837" s="97" t="str">
        <f t="shared" si="87"/>
        <v/>
      </c>
      <c r="B837" s="98" t="str">
        <f t="shared" si="88"/>
        <v/>
      </c>
      <c r="C837" s="99"/>
      <c r="D837" s="100"/>
      <c r="E837" s="100"/>
      <c r="F837" s="57"/>
      <c r="G837" s="58">
        <f t="shared" si="89"/>
        <v>0</v>
      </c>
      <c r="H837" s="58">
        <f>IF(E837="",0,IFERROR(VLOOKUP(E837,档案费管理台账!$D$4:$H$1000,5,0),0))</f>
        <v>0</v>
      </c>
      <c r="I837" s="57"/>
      <c r="J837" s="57"/>
      <c r="K837" s="57"/>
      <c r="L837" s="57"/>
      <c r="M837" s="58" t="str">
        <f t="shared" si="90"/>
        <v/>
      </c>
      <c r="N837" s="102"/>
    </row>
    <row r="838" spans="1:14">
      <c r="A838" s="97" t="str">
        <f t="shared" si="87"/>
        <v/>
      </c>
      <c r="B838" s="98" t="str">
        <f t="shared" si="88"/>
        <v/>
      </c>
      <c r="C838" s="99"/>
      <c r="D838" s="100"/>
      <c r="E838" s="100"/>
      <c r="F838" s="57"/>
      <c r="G838" s="58">
        <f t="shared" si="89"/>
        <v>0</v>
      </c>
      <c r="H838" s="58">
        <f>IF(E838="",0,IFERROR(VLOOKUP(E838,档案费管理台账!$D$4:$H$1000,5,0),0))</f>
        <v>0</v>
      </c>
      <c r="I838" s="57"/>
      <c r="J838" s="57"/>
      <c r="K838" s="57"/>
      <c r="L838" s="57"/>
      <c r="M838" s="58" t="str">
        <f t="shared" si="90"/>
        <v/>
      </c>
      <c r="N838" s="102"/>
    </row>
    <row r="839" spans="1:14">
      <c r="A839" s="97" t="str">
        <f t="shared" si="87"/>
        <v/>
      </c>
      <c r="B839" s="98" t="str">
        <f t="shared" si="88"/>
        <v/>
      </c>
      <c r="C839" s="99"/>
      <c r="D839" s="100"/>
      <c r="E839" s="100"/>
      <c r="F839" s="57"/>
      <c r="G839" s="58">
        <f t="shared" si="89"/>
        <v>0</v>
      </c>
      <c r="H839" s="58">
        <f>IF(E839="",0,IFERROR(VLOOKUP(E839,档案费管理台账!$D$4:$H$1000,5,0),0))</f>
        <v>0</v>
      </c>
      <c r="I839" s="57"/>
      <c r="J839" s="57"/>
      <c r="K839" s="57"/>
      <c r="L839" s="57"/>
      <c r="M839" s="58" t="str">
        <f t="shared" si="90"/>
        <v/>
      </c>
      <c r="N839" s="102"/>
    </row>
    <row r="840" spans="1:14">
      <c r="A840" s="97" t="str">
        <f t="shared" si="87"/>
        <v/>
      </c>
      <c r="B840" s="98" t="str">
        <f t="shared" si="88"/>
        <v/>
      </c>
      <c r="C840" s="99"/>
      <c r="D840" s="100"/>
      <c r="E840" s="100"/>
      <c r="F840" s="57"/>
      <c r="G840" s="58">
        <f t="shared" si="89"/>
        <v>0</v>
      </c>
      <c r="H840" s="58">
        <f>IF(E840="",0,IFERROR(VLOOKUP(E840,档案费管理台账!$D$4:$H$1000,5,0),0))</f>
        <v>0</v>
      </c>
      <c r="I840" s="57"/>
      <c r="J840" s="57"/>
      <c r="K840" s="57"/>
      <c r="L840" s="57"/>
      <c r="M840" s="58" t="str">
        <f t="shared" si="90"/>
        <v/>
      </c>
      <c r="N840" s="102"/>
    </row>
    <row r="841" spans="1:14">
      <c r="A841" s="97" t="str">
        <f t="shared" si="87"/>
        <v/>
      </c>
      <c r="B841" s="98" t="str">
        <f t="shared" si="88"/>
        <v/>
      </c>
      <c r="C841" s="99"/>
      <c r="D841" s="100"/>
      <c r="E841" s="100"/>
      <c r="F841" s="57"/>
      <c r="G841" s="58">
        <f t="shared" si="89"/>
        <v>0</v>
      </c>
      <c r="H841" s="58">
        <f>IF(E841="",0,IFERROR(VLOOKUP(E841,档案费管理台账!$D$4:$H$1000,5,0),0))</f>
        <v>0</v>
      </c>
      <c r="I841" s="57"/>
      <c r="J841" s="57"/>
      <c r="K841" s="57"/>
      <c r="L841" s="57"/>
      <c r="M841" s="58" t="str">
        <f t="shared" si="90"/>
        <v/>
      </c>
      <c r="N841" s="102"/>
    </row>
    <row r="842" spans="1:14">
      <c r="A842" s="97" t="str">
        <f t="shared" si="87"/>
        <v/>
      </c>
      <c r="B842" s="98" t="str">
        <f t="shared" si="88"/>
        <v/>
      </c>
      <c r="C842" s="99"/>
      <c r="D842" s="100"/>
      <c r="E842" s="100"/>
      <c r="F842" s="57"/>
      <c r="G842" s="58">
        <f t="shared" si="89"/>
        <v>0</v>
      </c>
      <c r="H842" s="58">
        <f>IF(E842="",0,IFERROR(VLOOKUP(E842,档案费管理台账!$D$4:$H$1000,5,0),0))</f>
        <v>0</v>
      </c>
      <c r="I842" s="57"/>
      <c r="J842" s="57"/>
      <c r="K842" s="57"/>
      <c r="L842" s="57"/>
      <c r="M842" s="58" t="str">
        <f t="shared" si="90"/>
        <v/>
      </c>
      <c r="N842" s="102"/>
    </row>
    <row r="843" spans="1:14">
      <c r="A843" s="97" t="str">
        <f t="shared" si="87"/>
        <v/>
      </c>
      <c r="B843" s="98" t="str">
        <f t="shared" si="88"/>
        <v/>
      </c>
      <c r="C843" s="99"/>
      <c r="D843" s="100"/>
      <c r="E843" s="100"/>
      <c r="F843" s="57"/>
      <c r="G843" s="58">
        <f t="shared" si="89"/>
        <v>0</v>
      </c>
      <c r="H843" s="58">
        <f>IF(E843="",0,IFERROR(VLOOKUP(E843,档案费管理台账!$D$4:$H$1000,5,0),0))</f>
        <v>0</v>
      </c>
      <c r="I843" s="57"/>
      <c r="J843" s="57"/>
      <c r="K843" s="57"/>
      <c r="L843" s="57"/>
      <c r="M843" s="58" t="str">
        <f t="shared" si="90"/>
        <v/>
      </c>
      <c r="N843" s="102"/>
    </row>
    <row r="844" spans="1:14">
      <c r="A844" s="97" t="str">
        <f t="shared" si="87"/>
        <v/>
      </c>
      <c r="B844" s="98" t="str">
        <f t="shared" si="88"/>
        <v/>
      </c>
      <c r="C844" s="99"/>
      <c r="D844" s="100"/>
      <c r="E844" s="100"/>
      <c r="F844" s="57"/>
      <c r="G844" s="58">
        <f t="shared" si="89"/>
        <v>0</v>
      </c>
      <c r="H844" s="58">
        <f>IF(E844="",0,IFERROR(VLOOKUP(E844,档案费管理台账!$D$4:$H$1000,5,0),0))</f>
        <v>0</v>
      </c>
      <c r="I844" s="57"/>
      <c r="J844" s="57"/>
      <c r="K844" s="57"/>
      <c r="L844" s="57"/>
      <c r="M844" s="58" t="str">
        <f t="shared" si="90"/>
        <v/>
      </c>
      <c r="N844" s="102"/>
    </row>
    <row r="845" spans="1:14">
      <c r="A845" s="97" t="str">
        <f t="shared" si="87"/>
        <v/>
      </c>
      <c r="B845" s="98" t="str">
        <f t="shared" si="88"/>
        <v/>
      </c>
      <c r="C845" s="99"/>
      <c r="D845" s="100"/>
      <c r="E845" s="100"/>
      <c r="F845" s="57"/>
      <c r="G845" s="58">
        <f t="shared" si="89"/>
        <v>0</v>
      </c>
      <c r="H845" s="58">
        <f>IF(E845="",0,IFERROR(VLOOKUP(E845,档案费管理台账!$D$4:$H$1000,5,0),0))</f>
        <v>0</v>
      </c>
      <c r="I845" s="57"/>
      <c r="J845" s="57"/>
      <c r="K845" s="57"/>
      <c r="L845" s="57"/>
      <c r="M845" s="58" t="str">
        <f t="shared" si="90"/>
        <v/>
      </c>
      <c r="N845" s="102"/>
    </row>
    <row r="846" spans="1:14">
      <c r="A846" s="97" t="str">
        <f t="shared" si="87"/>
        <v/>
      </c>
      <c r="B846" s="98" t="str">
        <f t="shared" si="88"/>
        <v/>
      </c>
      <c r="C846" s="99"/>
      <c r="D846" s="100"/>
      <c r="E846" s="100"/>
      <c r="F846" s="57"/>
      <c r="G846" s="58">
        <f t="shared" si="89"/>
        <v>0</v>
      </c>
      <c r="H846" s="58">
        <f>IF(E846="",0,IFERROR(VLOOKUP(E846,档案费管理台账!$D$4:$H$1000,5,0),0))</f>
        <v>0</v>
      </c>
      <c r="I846" s="57"/>
      <c r="J846" s="57"/>
      <c r="K846" s="57"/>
      <c r="L846" s="57"/>
      <c r="M846" s="58" t="str">
        <f t="shared" si="90"/>
        <v/>
      </c>
      <c r="N846" s="102"/>
    </row>
    <row r="847" spans="1:14">
      <c r="A847" s="97" t="str">
        <f t="shared" si="87"/>
        <v/>
      </c>
      <c r="B847" s="98" t="str">
        <f t="shared" si="88"/>
        <v/>
      </c>
      <c r="C847" s="99"/>
      <c r="D847" s="100"/>
      <c r="E847" s="100"/>
      <c r="F847" s="57"/>
      <c r="G847" s="58">
        <f t="shared" si="89"/>
        <v>0</v>
      </c>
      <c r="H847" s="58">
        <f>IF(E847="",0,IFERROR(VLOOKUP(E847,档案费管理台账!$D$4:$H$1000,5,0),0))</f>
        <v>0</v>
      </c>
      <c r="I847" s="57"/>
      <c r="J847" s="57"/>
      <c r="K847" s="57"/>
      <c r="L847" s="57"/>
      <c r="M847" s="58" t="str">
        <f t="shared" si="90"/>
        <v/>
      </c>
      <c r="N847" s="102"/>
    </row>
    <row r="848" spans="1:14">
      <c r="A848" s="97" t="str">
        <f t="shared" si="87"/>
        <v/>
      </c>
      <c r="B848" s="98" t="str">
        <f t="shared" si="88"/>
        <v/>
      </c>
      <c r="C848" s="99"/>
      <c r="D848" s="100"/>
      <c r="E848" s="100"/>
      <c r="F848" s="57"/>
      <c r="G848" s="58">
        <f t="shared" si="89"/>
        <v>0</v>
      </c>
      <c r="H848" s="58">
        <f>IF(E848="",0,IFERROR(VLOOKUP(E848,档案费管理台账!$D$4:$H$1000,5,0),0))</f>
        <v>0</v>
      </c>
      <c r="I848" s="57"/>
      <c r="J848" s="57"/>
      <c r="K848" s="57"/>
      <c r="L848" s="57"/>
      <c r="M848" s="58" t="str">
        <f t="shared" si="90"/>
        <v/>
      </c>
      <c r="N848" s="102"/>
    </row>
    <row r="849" spans="1:14">
      <c r="A849" s="97" t="str">
        <f t="shared" si="87"/>
        <v/>
      </c>
      <c r="B849" s="98" t="str">
        <f t="shared" si="88"/>
        <v/>
      </c>
      <c r="C849" s="99"/>
      <c r="D849" s="100"/>
      <c r="E849" s="100"/>
      <c r="F849" s="57"/>
      <c r="G849" s="58">
        <f t="shared" si="89"/>
        <v>0</v>
      </c>
      <c r="H849" s="58">
        <f>IF(E849="",0,IFERROR(VLOOKUP(E849,档案费管理台账!$D$4:$H$1000,5,0),0))</f>
        <v>0</v>
      </c>
      <c r="I849" s="57"/>
      <c r="J849" s="57"/>
      <c r="K849" s="57"/>
      <c r="L849" s="57"/>
      <c r="M849" s="58" t="str">
        <f t="shared" si="90"/>
        <v/>
      </c>
      <c r="N849" s="102"/>
    </row>
    <row r="850" spans="1:14">
      <c r="A850" s="97" t="str">
        <f t="shared" si="87"/>
        <v/>
      </c>
      <c r="B850" s="98" t="str">
        <f t="shared" si="88"/>
        <v/>
      </c>
      <c r="C850" s="99"/>
      <c r="D850" s="100"/>
      <c r="E850" s="100"/>
      <c r="F850" s="57"/>
      <c r="G850" s="58">
        <f t="shared" si="89"/>
        <v>0</v>
      </c>
      <c r="H850" s="58">
        <f>IF(E850="",0,IFERROR(VLOOKUP(E850,档案费管理台账!$D$4:$H$1000,5,0),0))</f>
        <v>0</v>
      </c>
      <c r="I850" s="57"/>
      <c r="J850" s="57"/>
      <c r="K850" s="57"/>
      <c r="L850" s="57"/>
      <c r="M850" s="58" t="str">
        <f t="shared" si="90"/>
        <v/>
      </c>
      <c r="N850" s="102"/>
    </row>
    <row r="851" spans="1:14">
      <c r="A851" s="97" t="str">
        <f t="shared" si="87"/>
        <v/>
      </c>
      <c r="B851" s="98" t="str">
        <f t="shared" si="88"/>
        <v/>
      </c>
      <c r="C851" s="99"/>
      <c r="D851" s="100"/>
      <c r="E851" s="100"/>
      <c r="F851" s="57"/>
      <c r="G851" s="58">
        <f t="shared" si="89"/>
        <v>0</v>
      </c>
      <c r="H851" s="58">
        <f>IF(E851="",0,IFERROR(VLOOKUP(E851,档案费管理台账!$D$4:$H$1000,5,0),0))</f>
        <v>0</v>
      </c>
      <c r="I851" s="57"/>
      <c r="J851" s="57"/>
      <c r="K851" s="57"/>
      <c r="L851" s="57"/>
      <c r="M851" s="58" t="str">
        <f t="shared" si="90"/>
        <v/>
      </c>
      <c r="N851" s="102"/>
    </row>
    <row r="852" spans="1:14">
      <c r="A852" s="97" t="str">
        <f t="shared" si="87"/>
        <v/>
      </c>
      <c r="B852" s="98" t="str">
        <f t="shared" si="88"/>
        <v/>
      </c>
      <c r="C852" s="99"/>
      <c r="D852" s="100"/>
      <c r="E852" s="100"/>
      <c r="F852" s="57"/>
      <c r="G852" s="58">
        <f t="shared" si="89"/>
        <v>0</v>
      </c>
      <c r="H852" s="58">
        <f>IF(E852="",0,IFERROR(VLOOKUP(E852,档案费管理台账!$D$4:$H$1000,5,0),0))</f>
        <v>0</v>
      </c>
      <c r="I852" s="57"/>
      <c r="J852" s="57"/>
      <c r="K852" s="57"/>
      <c r="L852" s="57"/>
      <c r="M852" s="58" t="str">
        <f t="shared" si="90"/>
        <v/>
      </c>
      <c r="N852" s="102"/>
    </row>
    <row r="853" spans="1:14">
      <c r="A853" s="97" t="str">
        <f t="shared" si="87"/>
        <v/>
      </c>
      <c r="B853" s="98" t="str">
        <f t="shared" si="88"/>
        <v/>
      </c>
      <c r="C853" s="99"/>
      <c r="D853" s="100"/>
      <c r="E853" s="100"/>
      <c r="F853" s="57"/>
      <c r="G853" s="58">
        <f t="shared" si="89"/>
        <v>0</v>
      </c>
      <c r="H853" s="58">
        <f>IF(E853="",0,IFERROR(VLOOKUP(E853,档案费管理台账!$D$4:$H$1000,5,0),0))</f>
        <v>0</v>
      </c>
      <c r="I853" s="57"/>
      <c r="J853" s="57"/>
      <c r="K853" s="57"/>
      <c r="L853" s="57"/>
      <c r="M853" s="58" t="str">
        <f t="shared" si="90"/>
        <v/>
      </c>
      <c r="N853" s="102"/>
    </row>
    <row r="854" spans="1:14">
      <c r="A854" s="97" t="str">
        <f t="shared" si="87"/>
        <v/>
      </c>
      <c r="B854" s="98" t="str">
        <f t="shared" si="88"/>
        <v/>
      </c>
      <c r="C854" s="99"/>
      <c r="D854" s="100"/>
      <c r="E854" s="100"/>
      <c r="F854" s="57"/>
      <c r="G854" s="58">
        <f t="shared" si="89"/>
        <v>0</v>
      </c>
      <c r="H854" s="58">
        <f>IF(E854="",0,IFERROR(VLOOKUP(E854,档案费管理台账!$D$4:$H$1000,5,0),0))</f>
        <v>0</v>
      </c>
      <c r="I854" s="57"/>
      <c r="J854" s="57"/>
      <c r="K854" s="57"/>
      <c r="L854" s="57"/>
      <c r="M854" s="58" t="str">
        <f t="shared" si="90"/>
        <v/>
      </c>
      <c r="N854" s="102"/>
    </row>
    <row r="855" spans="1:14">
      <c r="A855" s="97" t="str">
        <f t="shared" si="87"/>
        <v/>
      </c>
      <c r="B855" s="98" t="str">
        <f t="shared" si="88"/>
        <v/>
      </c>
      <c r="C855" s="99"/>
      <c r="D855" s="100"/>
      <c r="E855" s="100"/>
      <c r="F855" s="57"/>
      <c r="G855" s="58">
        <f t="shared" si="89"/>
        <v>0</v>
      </c>
      <c r="H855" s="58">
        <f>IF(E855="",0,IFERROR(VLOOKUP(E855,档案费管理台账!$D$4:$H$1000,5,0),0))</f>
        <v>0</v>
      </c>
      <c r="I855" s="57"/>
      <c r="J855" s="57"/>
      <c r="K855" s="57"/>
      <c r="L855" s="57"/>
      <c r="M855" s="58" t="str">
        <f t="shared" si="90"/>
        <v/>
      </c>
      <c r="N855" s="102"/>
    </row>
    <row r="856" spans="1:14">
      <c r="A856" s="97" t="str">
        <f t="shared" si="87"/>
        <v/>
      </c>
      <c r="B856" s="98" t="str">
        <f t="shared" si="88"/>
        <v/>
      </c>
      <c r="C856" s="99"/>
      <c r="D856" s="100"/>
      <c r="E856" s="100"/>
      <c r="F856" s="57"/>
      <c r="G856" s="58">
        <f t="shared" si="89"/>
        <v>0</v>
      </c>
      <c r="H856" s="58">
        <f>IF(E856="",0,IFERROR(VLOOKUP(E856,档案费管理台账!$D$4:$H$1000,5,0),0))</f>
        <v>0</v>
      </c>
      <c r="I856" s="57"/>
      <c r="J856" s="57"/>
      <c r="K856" s="57"/>
      <c r="L856" s="57"/>
      <c r="M856" s="58" t="str">
        <f t="shared" si="90"/>
        <v/>
      </c>
      <c r="N856" s="102"/>
    </row>
    <row r="857" spans="1:14">
      <c r="A857" s="97" t="str">
        <f t="shared" si="87"/>
        <v/>
      </c>
      <c r="B857" s="98" t="str">
        <f t="shared" si="88"/>
        <v/>
      </c>
      <c r="C857" s="99"/>
      <c r="D857" s="100"/>
      <c r="E857" s="100"/>
      <c r="F857" s="57"/>
      <c r="G857" s="58">
        <f t="shared" si="89"/>
        <v>0</v>
      </c>
      <c r="H857" s="58">
        <f>IF(E857="",0,IFERROR(VLOOKUP(E857,档案费管理台账!$D$4:$H$1000,5,0),0))</f>
        <v>0</v>
      </c>
      <c r="I857" s="57"/>
      <c r="J857" s="57"/>
      <c r="K857" s="57"/>
      <c r="L857" s="57"/>
      <c r="M857" s="58" t="str">
        <f t="shared" si="90"/>
        <v/>
      </c>
      <c r="N857" s="102"/>
    </row>
    <row r="858" spans="1:14">
      <c r="A858" s="97" t="str">
        <f t="shared" si="87"/>
        <v/>
      </c>
      <c r="B858" s="98" t="str">
        <f t="shared" si="88"/>
        <v/>
      </c>
      <c r="C858" s="99"/>
      <c r="D858" s="100"/>
      <c r="E858" s="100"/>
      <c r="F858" s="57"/>
      <c r="G858" s="58">
        <f t="shared" si="89"/>
        <v>0</v>
      </c>
      <c r="H858" s="58">
        <f>IF(E858="",0,IFERROR(VLOOKUP(E858,档案费管理台账!$D$4:$H$1000,5,0),0))</f>
        <v>0</v>
      </c>
      <c r="I858" s="57"/>
      <c r="J858" s="57"/>
      <c r="K858" s="57"/>
      <c r="L858" s="57"/>
      <c r="M858" s="58" t="str">
        <f t="shared" si="90"/>
        <v/>
      </c>
      <c r="N858" s="102"/>
    </row>
    <row r="859" spans="1:14">
      <c r="A859" s="97" t="str">
        <f t="shared" si="87"/>
        <v/>
      </c>
      <c r="B859" s="98" t="str">
        <f t="shared" si="88"/>
        <v/>
      </c>
      <c r="C859" s="99"/>
      <c r="D859" s="100"/>
      <c r="E859" s="100"/>
      <c r="F859" s="57"/>
      <c r="G859" s="58">
        <f t="shared" si="89"/>
        <v>0</v>
      </c>
      <c r="H859" s="58">
        <f>IF(E859="",0,IFERROR(VLOOKUP(E859,档案费管理台账!$D$4:$H$1000,5,0),0))</f>
        <v>0</v>
      </c>
      <c r="I859" s="57"/>
      <c r="J859" s="57"/>
      <c r="K859" s="57"/>
      <c r="L859" s="57"/>
      <c r="M859" s="58" t="str">
        <f t="shared" si="90"/>
        <v/>
      </c>
      <c r="N859" s="102"/>
    </row>
    <row r="860" spans="1:14">
      <c r="A860" s="97" t="str">
        <f t="shared" si="87"/>
        <v/>
      </c>
      <c r="B860" s="98" t="str">
        <f t="shared" si="88"/>
        <v/>
      </c>
      <c r="C860" s="99"/>
      <c r="D860" s="100"/>
      <c r="E860" s="100"/>
      <c r="F860" s="57"/>
      <c r="G860" s="58">
        <f t="shared" si="89"/>
        <v>0</v>
      </c>
      <c r="H860" s="58">
        <f>IF(E860="",0,IFERROR(VLOOKUP(E860,档案费管理台账!$D$4:$H$1000,5,0),0))</f>
        <v>0</v>
      </c>
      <c r="I860" s="57"/>
      <c r="J860" s="57"/>
      <c r="K860" s="57"/>
      <c r="L860" s="57"/>
      <c r="M860" s="58" t="str">
        <f t="shared" si="90"/>
        <v/>
      </c>
      <c r="N860" s="102"/>
    </row>
    <row r="861" spans="1:14">
      <c r="A861" s="97" t="str">
        <f t="shared" si="87"/>
        <v/>
      </c>
      <c r="B861" s="98" t="str">
        <f t="shared" si="88"/>
        <v/>
      </c>
      <c r="C861" s="99"/>
      <c r="D861" s="100"/>
      <c r="E861" s="100"/>
      <c r="F861" s="57"/>
      <c r="G861" s="58">
        <f t="shared" si="89"/>
        <v>0</v>
      </c>
      <c r="H861" s="58">
        <f>IF(E861="",0,IFERROR(VLOOKUP(E861,档案费管理台账!$D$4:$H$1000,5,0),0))</f>
        <v>0</v>
      </c>
      <c r="I861" s="57"/>
      <c r="J861" s="57"/>
      <c r="K861" s="57"/>
      <c r="L861" s="57"/>
      <c r="M861" s="58" t="str">
        <f t="shared" si="90"/>
        <v/>
      </c>
      <c r="N861" s="102"/>
    </row>
    <row r="862" spans="1:14">
      <c r="A862" s="97" t="str">
        <f t="shared" si="87"/>
        <v/>
      </c>
      <c r="B862" s="98" t="str">
        <f t="shared" si="88"/>
        <v/>
      </c>
      <c r="C862" s="99"/>
      <c r="D862" s="100"/>
      <c r="E862" s="100"/>
      <c r="F862" s="57"/>
      <c r="G862" s="58">
        <f t="shared" si="89"/>
        <v>0</v>
      </c>
      <c r="H862" s="58">
        <f>IF(E862="",0,IFERROR(VLOOKUP(E862,档案费管理台账!$D$4:$H$1000,5,0),0))</f>
        <v>0</v>
      </c>
      <c r="I862" s="57"/>
      <c r="J862" s="57"/>
      <c r="K862" s="57"/>
      <c r="L862" s="57"/>
      <c r="M862" s="58" t="str">
        <f t="shared" si="90"/>
        <v/>
      </c>
      <c r="N862" s="102"/>
    </row>
    <row r="863" spans="1:14">
      <c r="A863" s="97" t="str">
        <f t="shared" si="87"/>
        <v/>
      </c>
      <c r="B863" s="98" t="str">
        <f t="shared" si="88"/>
        <v/>
      </c>
      <c r="C863" s="99"/>
      <c r="D863" s="100"/>
      <c r="E863" s="100"/>
      <c r="F863" s="57"/>
      <c r="G863" s="58">
        <f t="shared" si="89"/>
        <v>0</v>
      </c>
      <c r="H863" s="58">
        <f>IF(E863="",0,IFERROR(VLOOKUP(E863,档案费管理台账!$D$4:$H$1000,5,0),0))</f>
        <v>0</v>
      </c>
      <c r="I863" s="57"/>
      <c r="J863" s="57"/>
      <c r="K863" s="57"/>
      <c r="L863" s="57"/>
      <c r="M863" s="58" t="str">
        <f t="shared" si="90"/>
        <v/>
      </c>
      <c r="N863" s="102"/>
    </row>
    <row r="864" spans="1:14">
      <c r="A864" s="97" t="str">
        <f t="shared" si="87"/>
        <v/>
      </c>
      <c r="B864" s="98" t="str">
        <f t="shared" si="88"/>
        <v/>
      </c>
      <c r="C864" s="99"/>
      <c r="D864" s="100"/>
      <c r="E864" s="100"/>
      <c r="F864" s="57"/>
      <c r="G864" s="58">
        <f t="shared" si="89"/>
        <v>0</v>
      </c>
      <c r="H864" s="58">
        <f>IF(E864="",0,IFERROR(VLOOKUP(E864,档案费管理台账!$D$4:$H$1000,5,0),0))</f>
        <v>0</v>
      </c>
      <c r="I864" s="57"/>
      <c r="J864" s="57"/>
      <c r="K864" s="57"/>
      <c r="L864" s="57"/>
      <c r="M864" s="58" t="str">
        <f t="shared" si="90"/>
        <v/>
      </c>
      <c r="N864" s="102"/>
    </row>
    <row r="865" spans="1:14">
      <c r="A865" s="97" t="str">
        <f t="shared" si="87"/>
        <v/>
      </c>
      <c r="B865" s="98" t="str">
        <f t="shared" si="88"/>
        <v/>
      </c>
      <c r="C865" s="99"/>
      <c r="D865" s="100"/>
      <c r="E865" s="100"/>
      <c r="F865" s="57"/>
      <c r="G865" s="58">
        <f t="shared" si="89"/>
        <v>0</v>
      </c>
      <c r="H865" s="58">
        <f>IF(E865="",0,IFERROR(VLOOKUP(E865,档案费管理台账!$D$4:$H$1000,5,0),0))</f>
        <v>0</v>
      </c>
      <c r="I865" s="57"/>
      <c r="J865" s="57"/>
      <c r="K865" s="57"/>
      <c r="L865" s="57"/>
      <c r="M865" s="58" t="str">
        <f t="shared" si="90"/>
        <v/>
      </c>
      <c r="N865" s="102"/>
    </row>
    <row r="866" spans="1:14">
      <c r="A866" s="97" t="str">
        <f t="shared" si="87"/>
        <v/>
      </c>
      <c r="B866" s="98" t="str">
        <f t="shared" si="88"/>
        <v/>
      </c>
      <c r="C866" s="99"/>
      <c r="D866" s="100"/>
      <c r="E866" s="100"/>
      <c r="F866" s="57"/>
      <c r="G866" s="58">
        <f t="shared" si="89"/>
        <v>0</v>
      </c>
      <c r="H866" s="58">
        <f>IF(E866="",0,IFERROR(VLOOKUP(E866,档案费管理台账!$D$4:$H$1000,5,0),0))</f>
        <v>0</v>
      </c>
      <c r="I866" s="57"/>
      <c r="J866" s="57"/>
      <c r="K866" s="57"/>
      <c r="L866" s="57"/>
      <c r="M866" s="58" t="str">
        <f t="shared" si="90"/>
        <v/>
      </c>
      <c r="N866" s="102"/>
    </row>
    <row r="867" spans="1:14">
      <c r="A867" s="97" t="str">
        <f t="shared" si="87"/>
        <v/>
      </c>
      <c r="B867" s="98" t="str">
        <f t="shared" si="88"/>
        <v/>
      </c>
      <c r="C867" s="99"/>
      <c r="D867" s="100"/>
      <c r="E867" s="100"/>
      <c r="F867" s="57"/>
      <c r="G867" s="58">
        <f t="shared" si="89"/>
        <v>0</v>
      </c>
      <c r="H867" s="58">
        <f>IF(E867="",0,IFERROR(VLOOKUP(E867,档案费管理台账!$D$4:$H$1000,5,0),0))</f>
        <v>0</v>
      </c>
      <c r="I867" s="57"/>
      <c r="J867" s="57"/>
      <c r="K867" s="57"/>
      <c r="L867" s="57"/>
      <c r="M867" s="58" t="str">
        <f t="shared" si="90"/>
        <v/>
      </c>
      <c r="N867" s="102"/>
    </row>
    <row r="868" spans="1:14">
      <c r="A868" s="97" t="str">
        <f t="shared" si="87"/>
        <v/>
      </c>
      <c r="B868" s="98" t="str">
        <f t="shared" si="88"/>
        <v/>
      </c>
      <c r="C868" s="99"/>
      <c r="D868" s="100"/>
      <c r="E868" s="100"/>
      <c r="F868" s="57"/>
      <c r="G868" s="58">
        <f t="shared" si="89"/>
        <v>0</v>
      </c>
      <c r="H868" s="58">
        <f>IF(E868="",0,IFERROR(VLOOKUP(E868,档案费管理台账!$D$4:$H$1000,5,0),0))</f>
        <v>0</v>
      </c>
      <c r="I868" s="57"/>
      <c r="J868" s="57"/>
      <c r="K868" s="57"/>
      <c r="L868" s="57"/>
      <c r="M868" s="58" t="str">
        <f t="shared" si="90"/>
        <v/>
      </c>
      <c r="N868" s="102"/>
    </row>
    <row r="869" spans="1:14">
      <c r="A869" s="97" t="str">
        <f t="shared" si="87"/>
        <v/>
      </c>
      <c r="B869" s="98" t="str">
        <f t="shared" si="88"/>
        <v/>
      </c>
      <c r="C869" s="99"/>
      <c r="D869" s="100"/>
      <c r="E869" s="100"/>
      <c r="F869" s="57"/>
      <c r="G869" s="58">
        <f t="shared" si="89"/>
        <v>0</v>
      </c>
      <c r="H869" s="58">
        <f>IF(E869="",0,IFERROR(VLOOKUP(E869,档案费管理台账!$D$4:$H$1000,5,0),0))</f>
        <v>0</v>
      </c>
      <c r="I869" s="57"/>
      <c r="J869" s="57"/>
      <c r="K869" s="57"/>
      <c r="L869" s="57"/>
      <c r="M869" s="58" t="str">
        <f t="shared" si="90"/>
        <v/>
      </c>
      <c r="N869" s="102"/>
    </row>
    <row r="870" spans="1:14">
      <c r="A870" s="97" t="str">
        <f t="shared" si="87"/>
        <v/>
      </c>
      <c r="B870" s="98" t="str">
        <f t="shared" si="88"/>
        <v/>
      </c>
      <c r="C870" s="99"/>
      <c r="D870" s="100"/>
      <c r="E870" s="100"/>
      <c r="F870" s="57"/>
      <c r="G870" s="58">
        <f t="shared" si="89"/>
        <v>0</v>
      </c>
      <c r="H870" s="58">
        <f>IF(E870="",0,IFERROR(VLOOKUP(E870,档案费管理台账!$D$4:$H$1000,5,0),0))</f>
        <v>0</v>
      </c>
      <c r="I870" s="57"/>
      <c r="J870" s="57"/>
      <c r="K870" s="57"/>
      <c r="L870" s="57"/>
      <c r="M870" s="58" t="str">
        <f t="shared" si="90"/>
        <v/>
      </c>
      <c r="N870" s="102"/>
    </row>
    <row r="871" spans="1:14">
      <c r="A871" s="97" t="str">
        <f t="shared" si="87"/>
        <v/>
      </c>
      <c r="B871" s="98" t="str">
        <f t="shared" si="88"/>
        <v/>
      </c>
      <c r="C871" s="99"/>
      <c r="D871" s="100"/>
      <c r="E871" s="100"/>
      <c r="F871" s="57"/>
      <c r="G871" s="58">
        <f t="shared" si="89"/>
        <v>0</v>
      </c>
      <c r="H871" s="58">
        <f>IF(E871="",0,IFERROR(VLOOKUP(E871,档案费管理台账!$D$4:$H$1000,5,0),0))</f>
        <v>0</v>
      </c>
      <c r="I871" s="57"/>
      <c r="J871" s="57"/>
      <c r="K871" s="57"/>
      <c r="L871" s="57"/>
      <c r="M871" s="58" t="str">
        <f t="shared" si="90"/>
        <v/>
      </c>
      <c r="N871" s="102"/>
    </row>
    <row r="872" spans="1:14">
      <c r="A872" s="97" t="str">
        <f t="shared" si="87"/>
        <v/>
      </c>
      <c r="B872" s="98" t="str">
        <f t="shared" si="88"/>
        <v/>
      </c>
      <c r="C872" s="99"/>
      <c r="D872" s="100"/>
      <c r="E872" s="100"/>
      <c r="F872" s="57"/>
      <c r="G872" s="58">
        <f t="shared" si="89"/>
        <v>0</v>
      </c>
      <c r="H872" s="58">
        <f>IF(E872="",0,IFERROR(VLOOKUP(E872,档案费管理台账!$D$4:$H$1000,5,0),0))</f>
        <v>0</v>
      </c>
      <c r="I872" s="57"/>
      <c r="J872" s="57"/>
      <c r="K872" s="57"/>
      <c r="L872" s="57"/>
      <c r="M872" s="58" t="str">
        <f t="shared" si="90"/>
        <v/>
      </c>
      <c r="N872" s="102"/>
    </row>
    <row r="873" spans="1:14">
      <c r="A873" s="97" t="str">
        <f t="shared" si="87"/>
        <v/>
      </c>
      <c r="B873" s="98" t="str">
        <f t="shared" si="88"/>
        <v/>
      </c>
      <c r="C873" s="99"/>
      <c r="D873" s="100"/>
      <c r="E873" s="100"/>
      <c r="F873" s="57"/>
      <c r="G873" s="58">
        <f t="shared" si="89"/>
        <v>0</v>
      </c>
      <c r="H873" s="58">
        <f>IF(E873="",0,IFERROR(VLOOKUP(E873,档案费管理台账!$D$4:$H$1000,5,0),0))</f>
        <v>0</v>
      </c>
      <c r="I873" s="57"/>
      <c r="J873" s="57"/>
      <c r="K873" s="57"/>
      <c r="L873" s="57"/>
      <c r="M873" s="58" t="str">
        <f t="shared" si="90"/>
        <v/>
      </c>
      <c r="N873" s="102"/>
    </row>
    <row r="874" spans="1:14">
      <c r="A874" s="97" t="str">
        <f t="shared" si="87"/>
        <v/>
      </c>
      <c r="B874" s="98" t="str">
        <f t="shared" si="88"/>
        <v/>
      </c>
      <c r="C874" s="99"/>
      <c r="D874" s="100"/>
      <c r="E874" s="100"/>
      <c r="F874" s="57"/>
      <c r="G874" s="58">
        <f t="shared" si="89"/>
        <v>0</v>
      </c>
      <c r="H874" s="58">
        <f>IF(E874="",0,IFERROR(VLOOKUP(E874,档案费管理台账!$D$4:$H$1000,5,0),0))</f>
        <v>0</v>
      </c>
      <c r="I874" s="57"/>
      <c r="J874" s="57"/>
      <c r="K874" s="57"/>
      <c r="L874" s="57"/>
      <c r="M874" s="58" t="str">
        <f t="shared" si="90"/>
        <v/>
      </c>
      <c r="N874" s="102"/>
    </row>
    <row r="875" spans="1:14">
      <c r="A875" s="97" t="str">
        <f t="shared" ref="A875:A938" si="91">IF(D875="","",ROW()-42)</f>
        <v/>
      </c>
      <c r="B875" s="98" t="str">
        <f t="shared" si="88"/>
        <v/>
      </c>
      <c r="C875" s="99"/>
      <c r="D875" s="100"/>
      <c r="E875" s="100"/>
      <c r="F875" s="57"/>
      <c r="G875" s="58">
        <f t="shared" si="89"/>
        <v>0</v>
      </c>
      <c r="H875" s="58">
        <f>IF(E875="",0,IFERROR(VLOOKUP(E875,档案费管理台账!$D$4:$H$1000,5,0),0))</f>
        <v>0</v>
      </c>
      <c r="I875" s="57"/>
      <c r="J875" s="57"/>
      <c r="K875" s="57"/>
      <c r="L875" s="57"/>
      <c r="M875" s="58" t="str">
        <f t="shared" si="90"/>
        <v/>
      </c>
      <c r="N875" s="102"/>
    </row>
    <row r="876" spans="1:14">
      <c r="A876" s="97" t="str">
        <f t="shared" si="91"/>
        <v/>
      </c>
      <c r="B876" s="98" t="str">
        <f t="shared" ref="B876:B939" si="92">IF(C876="","",MONTH(C876)&amp;"月")</f>
        <v/>
      </c>
      <c r="C876" s="99"/>
      <c r="D876" s="100"/>
      <c r="E876" s="100"/>
      <c r="F876" s="57"/>
      <c r="G876" s="58">
        <f t="shared" ref="G876:G939" si="93">IF(F876="",0,F876*$K$41)</f>
        <v>0</v>
      </c>
      <c r="H876" s="58">
        <f>IF(E876="",0,IFERROR(VLOOKUP(E876,档案费管理台账!$D$4:$H$1000,5,0),0))</f>
        <v>0</v>
      </c>
      <c r="I876" s="57"/>
      <c r="J876" s="57"/>
      <c r="K876" s="57"/>
      <c r="L876" s="57"/>
      <c r="M876" s="58" t="str">
        <f t="shared" ref="M876:M939" si="94">IF(C876="","",ROUND(M875+G876-I876-J876-K876-L876-H876,2))</f>
        <v/>
      </c>
      <c r="N876" s="102"/>
    </row>
    <row r="877" spans="1:14">
      <c r="A877" s="97" t="str">
        <f t="shared" si="91"/>
        <v/>
      </c>
      <c r="B877" s="98" t="str">
        <f t="shared" si="92"/>
        <v/>
      </c>
      <c r="C877" s="99"/>
      <c r="D877" s="100"/>
      <c r="E877" s="100"/>
      <c r="F877" s="57"/>
      <c r="G877" s="58">
        <f t="shared" si="93"/>
        <v>0</v>
      </c>
      <c r="H877" s="58">
        <f>IF(E877="",0,IFERROR(VLOOKUP(E877,档案费管理台账!$D$4:$H$1000,5,0),0))</f>
        <v>0</v>
      </c>
      <c r="I877" s="57"/>
      <c r="J877" s="57"/>
      <c r="K877" s="57"/>
      <c r="L877" s="57"/>
      <c r="M877" s="58" t="str">
        <f t="shared" si="94"/>
        <v/>
      </c>
      <c r="N877" s="102"/>
    </row>
    <row r="878" spans="1:14">
      <c r="A878" s="97" t="str">
        <f t="shared" si="91"/>
        <v/>
      </c>
      <c r="B878" s="98" t="str">
        <f t="shared" si="92"/>
        <v/>
      </c>
      <c r="C878" s="99"/>
      <c r="D878" s="100"/>
      <c r="E878" s="100"/>
      <c r="F878" s="57"/>
      <c r="G878" s="58">
        <f t="shared" si="93"/>
        <v>0</v>
      </c>
      <c r="H878" s="58">
        <f>IF(E878="",0,IFERROR(VLOOKUP(E878,档案费管理台账!$D$4:$H$1000,5,0),0))</f>
        <v>0</v>
      </c>
      <c r="I878" s="57"/>
      <c r="J878" s="57"/>
      <c r="K878" s="57"/>
      <c r="L878" s="57"/>
      <c r="M878" s="58" t="str">
        <f t="shared" si="94"/>
        <v/>
      </c>
      <c r="N878" s="102"/>
    </row>
    <row r="879" spans="1:14">
      <c r="A879" s="97" t="str">
        <f t="shared" si="91"/>
        <v/>
      </c>
      <c r="B879" s="98" t="str">
        <f t="shared" si="92"/>
        <v/>
      </c>
      <c r="C879" s="99"/>
      <c r="D879" s="100"/>
      <c r="E879" s="100"/>
      <c r="F879" s="57"/>
      <c r="G879" s="58">
        <f t="shared" si="93"/>
        <v>0</v>
      </c>
      <c r="H879" s="58">
        <f>IF(E879="",0,IFERROR(VLOOKUP(E879,档案费管理台账!$D$4:$H$1000,5,0),0))</f>
        <v>0</v>
      </c>
      <c r="I879" s="57"/>
      <c r="J879" s="57"/>
      <c r="K879" s="57"/>
      <c r="L879" s="57"/>
      <c r="M879" s="58" t="str">
        <f t="shared" si="94"/>
        <v/>
      </c>
      <c r="N879" s="102"/>
    </row>
    <row r="880" spans="1:14">
      <c r="A880" s="97" t="str">
        <f t="shared" si="91"/>
        <v/>
      </c>
      <c r="B880" s="98" t="str">
        <f t="shared" si="92"/>
        <v/>
      </c>
      <c r="C880" s="99"/>
      <c r="D880" s="100"/>
      <c r="E880" s="100"/>
      <c r="F880" s="57"/>
      <c r="G880" s="58">
        <f t="shared" si="93"/>
        <v>0</v>
      </c>
      <c r="H880" s="58">
        <f>IF(E880="",0,IFERROR(VLOOKUP(E880,档案费管理台账!$D$4:$H$1000,5,0),0))</f>
        <v>0</v>
      </c>
      <c r="I880" s="57"/>
      <c r="J880" s="57"/>
      <c r="K880" s="57"/>
      <c r="L880" s="57"/>
      <c r="M880" s="58" t="str">
        <f t="shared" si="94"/>
        <v/>
      </c>
      <c r="N880" s="102"/>
    </row>
    <row r="881" spans="1:14">
      <c r="A881" s="97" t="str">
        <f t="shared" si="91"/>
        <v/>
      </c>
      <c r="B881" s="98" t="str">
        <f t="shared" si="92"/>
        <v/>
      </c>
      <c r="C881" s="99"/>
      <c r="D881" s="100"/>
      <c r="E881" s="100"/>
      <c r="F881" s="57"/>
      <c r="G881" s="58">
        <f t="shared" si="93"/>
        <v>0</v>
      </c>
      <c r="H881" s="58">
        <f>IF(E881="",0,IFERROR(VLOOKUP(E881,档案费管理台账!$D$4:$H$1000,5,0),0))</f>
        <v>0</v>
      </c>
      <c r="I881" s="57"/>
      <c r="J881" s="57"/>
      <c r="K881" s="57"/>
      <c r="L881" s="57"/>
      <c r="M881" s="58" t="str">
        <f t="shared" si="94"/>
        <v/>
      </c>
      <c r="N881" s="102"/>
    </row>
    <row r="882" spans="1:14">
      <c r="A882" s="97" t="str">
        <f t="shared" si="91"/>
        <v/>
      </c>
      <c r="B882" s="98" t="str">
        <f t="shared" si="92"/>
        <v/>
      </c>
      <c r="C882" s="99"/>
      <c r="D882" s="100"/>
      <c r="E882" s="100"/>
      <c r="F882" s="57"/>
      <c r="G882" s="58">
        <f t="shared" si="93"/>
        <v>0</v>
      </c>
      <c r="H882" s="58">
        <f>IF(E882="",0,IFERROR(VLOOKUP(E882,档案费管理台账!$D$4:$H$1000,5,0),0))</f>
        <v>0</v>
      </c>
      <c r="I882" s="57"/>
      <c r="J882" s="57"/>
      <c r="K882" s="57"/>
      <c r="L882" s="57"/>
      <c r="M882" s="58" t="str">
        <f t="shared" si="94"/>
        <v/>
      </c>
      <c r="N882" s="102"/>
    </row>
    <row r="883" spans="1:14">
      <c r="A883" s="97" t="str">
        <f t="shared" si="91"/>
        <v/>
      </c>
      <c r="B883" s="98" t="str">
        <f t="shared" si="92"/>
        <v/>
      </c>
      <c r="C883" s="99"/>
      <c r="D883" s="100"/>
      <c r="E883" s="100"/>
      <c r="F883" s="57"/>
      <c r="G883" s="58">
        <f t="shared" si="93"/>
        <v>0</v>
      </c>
      <c r="H883" s="58">
        <f>IF(E883="",0,IFERROR(VLOOKUP(E883,档案费管理台账!$D$4:$H$1000,5,0),0))</f>
        <v>0</v>
      </c>
      <c r="I883" s="57"/>
      <c r="J883" s="57"/>
      <c r="K883" s="57"/>
      <c r="L883" s="57"/>
      <c r="M883" s="58" t="str">
        <f t="shared" si="94"/>
        <v/>
      </c>
      <c r="N883" s="102"/>
    </row>
    <row r="884" spans="1:14">
      <c r="A884" s="97" t="str">
        <f t="shared" si="91"/>
        <v/>
      </c>
      <c r="B884" s="98" t="str">
        <f t="shared" si="92"/>
        <v/>
      </c>
      <c r="C884" s="99"/>
      <c r="D884" s="100"/>
      <c r="E884" s="100"/>
      <c r="F884" s="57"/>
      <c r="G884" s="58">
        <f t="shared" si="93"/>
        <v>0</v>
      </c>
      <c r="H884" s="58">
        <f>IF(E884="",0,IFERROR(VLOOKUP(E884,档案费管理台账!$D$4:$H$1000,5,0),0))</f>
        <v>0</v>
      </c>
      <c r="I884" s="57"/>
      <c r="J884" s="57"/>
      <c r="K884" s="57"/>
      <c r="L884" s="57"/>
      <c r="M884" s="58" t="str">
        <f t="shared" si="94"/>
        <v/>
      </c>
      <c r="N884" s="102"/>
    </row>
    <row r="885" spans="1:14">
      <c r="A885" s="97" t="str">
        <f t="shared" si="91"/>
        <v/>
      </c>
      <c r="B885" s="98" t="str">
        <f t="shared" si="92"/>
        <v/>
      </c>
      <c r="C885" s="99"/>
      <c r="D885" s="100"/>
      <c r="E885" s="100"/>
      <c r="F885" s="57"/>
      <c r="G885" s="58">
        <f t="shared" si="93"/>
        <v>0</v>
      </c>
      <c r="H885" s="58">
        <f>IF(E885="",0,IFERROR(VLOOKUP(E885,档案费管理台账!$D$4:$H$1000,5,0),0))</f>
        <v>0</v>
      </c>
      <c r="I885" s="57"/>
      <c r="J885" s="57"/>
      <c r="K885" s="57"/>
      <c r="L885" s="57"/>
      <c r="M885" s="58" t="str">
        <f t="shared" si="94"/>
        <v/>
      </c>
      <c r="N885" s="102"/>
    </row>
    <row r="886" spans="1:14">
      <c r="A886" s="97" t="str">
        <f t="shared" si="91"/>
        <v/>
      </c>
      <c r="B886" s="98" t="str">
        <f t="shared" si="92"/>
        <v/>
      </c>
      <c r="C886" s="99"/>
      <c r="D886" s="100"/>
      <c r="E886" s="100"/>
      <c r="F886" s="57"/>
      <c r="G886" s="58">
        <f t="shared" si="93"/>
        <v>0</v>
      </c>
      <c r="H886" s="58">
        <f>IF(E886="",0,IFERROR(VLOOKUP(E886,档案费管理台账!$D$4:$H$1000,5,0),0))</f>
        <v>0</v>
      </c>
      <c r="I886" s="57"/>
      <c r="J886" s="57"/>
      <c r="K886" s="57"/>
      <c r="L886" s="57"/>
      <c r="M886" s="58" t="str">
        <f t="shared" si="94"/>
        <v/>
      </c>
      <c r="N886" s="102"/>
    </row>
    <row r="887" spans="1:14">
      <c r="A887" s="97" t="str">
        <f t="shared" si="91"/>
        <v/>
      </c>
      <c r="B887" s="98" t="str">
        <f t="shared" si="92"/>
        <v/>
      </c>
      <c r="C887" s="99"/>
      <c r="D887" s="100"/>
      <c r="E887" s="100"/>
      <c r="F887" s="57"/>
      <c r="G887" s="58">
        <f t="shared" si="93"/>
        <v>0</v>
      </c>
      <c r="H887" s="58">
        <f>IF(E887="",0,IFERROR(VLOOKUP(E887,档案费管理台账!$D$4:$H$1000,5,0),0))</f>
        <v>0</v>
      </c>
      <c r="I887" s="57"/>
      <c r="J887" s="57"/>
      <c r="K887" s="57"/>
      <c r="L887" s="57"/>
      <c r="M887" s="58" t="str">
        <f t="shared" si="94"/>
        <v/>
      </c>
      <c r="N887" s="102"/>
    </row>
    <row r="888" spans="1:14">
      <c r="A888" s="97" t="str">
        <f t="shared" si="91"/>
        <v/>
      </c>
      <c r="B888" s="98" t="str">
        <f t="shared" si="92"/>
        <v/>
      </c>
      <c r="C888" s="99"/>
      <c r="D888" s="100"/>
      <c r="E888" s="100"/>
      <c r="F888" s="57"/>
      <c r="G888" s="58">
        <f t="shared" si="93"/>
        <v>0</v>
      </c>
      <c r="H888" s="58">
        <f>IF(E888="",0,IFERROR(VLOOKUP(E888,档案费管理台账!$D$4:$H$1000,5,0),0))</f>
        <v>0</v>
      </c>
      <c r="I888" s="57"/>
      <c r="J888" s="57"/>
      <c r="K888" s="57"/>
      <c r="L888" s="57"/>
      <c r="M888" s="58" t="str">
        <f t="shared" si="94"/>
        <v/>
      </c>
      <c r="N888" s="102"/>
    </row>
    <row r="889" spans="1:14">
      <c r="A889" s="97" t="str">
        <f t="shared" si="91"/>
        <v/>
      </c>
      <c r="B889" s="98" t="str">
        <f t="shared" si="92"/>
        <v/>
      </c>
      <c r="C889" s="99"/>
      <c r="D889" s="100"/>
      <c r="E889" s="100"/>
      <c r="F889" s="57"/>
      <c r="G889" s="58">
        <f t="shared" si="93"/>
        <v>0</v>
      </c>
      <c r="H889" s="58">
        <f>IF(E889="",0,IFERROR(VLOOKUP(E889,档案费管理台账!$D$4:$H$1000,5,0),0))</f>
        <v>0</v>
      </c>
      <c r="I889" s="57"/>
      <c r="J889" s="57"/>
      <c r="K889" s="57"/>
      <c r="L889" s="57"/>
      <c r="M889" s="58" t="str">
        <f t="shared" si="94"/>
        <v/>
      </c>
      <c r="N889" s="102"/>
    </row>
    <row r="890" spans="1:14">
      <c r="A890" s="97" t="str">
        <f t="shared" si="91"/>
        <v/>
      </c>
      <c r="B890" s="98" t="str">
        <f t="shared" si="92"/>
        <v/>
      </c>
      <c r="C890" s="99"/>
      <c r="D890" s="100"/>
      <c r="E890" s="100"/>
      <c r="F890" s="57"/>
      <c r="G890" s="58">
        <f t="shared" si="93"/>
        <v>0</v>
      </c>
      <c r="H890" s="58">
        <f>IF(E890="",0,IFERROR(VLOOKUP(E890,档案费管理台账!$D$4:$H$1000,5,0),0))</f>
        <v>0</v>
      </c>
      <c r="I890" s="57"/>
      <c r="J890" s="57"/>
      <c r="K890" s="57"/>
      <c r="L890" s="57"/>
      <c r="M890" s="58" t="str">
        <f t="shared" si="94"/>
        <v/>
      </c>
      <c r="N890" s="102"/>
    </row>
    <row r="891" spans="1:14">
      <c r="A891" s="97" t="str">
        <f t="shared" si="91"/>
        <v/>
      </c>
      <c r="B891" s="98" t="str">
        <f t="shared" si="92"/>
        <v/>
      </c>
      <c r="C891" s="99"/>
      <c r="D891" s="100"/>
      <c r="E891" s="100"/>
      <c r="F891" s="57"/>
      <c r="G891" s="58">
        <f t="shared" si="93"/>
        <v>0</v>
      </c>
      <c r="H891" s="58">
        <f>IF(E891="",0,IFERROR(VLOOKUP(E891,档案费管理台账!$D$4:$H$1000,5,0),0))</f>
        <v>0</v>
      </c>
      <c r="I891" s="57"/>
      <c r="J891" s="57"/>
      <c r="K891" s="57"/>
      <c r="L891" s="57"/>
      <c r="M891" s="58" t="str">
        <f t="shared" si="94"/>
        <v/>
      </c>
      <c r="N891" s="102"/>
    </row>
    <row r="892" spans="1:14">
      <c r="A892" s="97" t="str">
        <f t="shared" si="91"/>
        <v/>
      </c>
      <c r="B892" s="98" t="str">
        <f t="shared" si="92"/>
        <v/>
      </c>
      <c r="C892" s="99"/>
      <c r="D892" s="100"/>
      <c r="E892" s="100"/>
      <c r="F892" s="57"/>
      <c r="G892" s="58">
        <f t="shared" si="93"/>
        <v>0</v>
      </c>
      <c r="H892" s="58">
        <f>IF(E892="",0,IFERROR(VLOOKUP(E892,档案费管理台账!$D$4:$H$1000,5,0),0))</f>
        <v>0</v>
      </c>
      <c r="I892" s="57"/>
      <c r="J892" s="57"/>
      <c r="K892" s="57"/>
      <c r="L892" s="57"/>
      <c r="M892" s="58" t="str">
        <f t="shared" si="94"/>
        <v/>
      </c>
      <c r="N892" s="102"/>
    </row>
    <row r="893" spans="1:14">
      <c r="A893" s="97" t="str">
        <f t="shared" si="91"/>
        <v/>
      </c>
      <c r="B893" s="98" t="str">
        <f t="shared" si="92"/>
        <v/>
      </c>
      <c r="C893" s="99"/>
      <c r="D893" s="100"/>
      <c r="E893" s="100"/>
      <c r="F893" s="57"/>
      <c r="G893" s="58">
        <f t="shared" si="93"/>
        <v>0</v>
      </c>
      <c r="H893" s="58">
        <f>IF(E893="",0,IFERROR(VLOOKUP(E893,档案费管理台账!$D$4:$H$1000,5,0),0))</f>
        <v>0</v>
      </c>
      <c r="I893" s="57"/>
      <c r="J893" s="57"/>
      <c r="K893" s="57"/>
      <c r="L893" s="57"/>
      <c r="M893" s="58" t="str">
        <f t="shared" si="94"/>
        <v/>
      </c>
      <c r="N893" s="102"/>
    </row>
    <row r="894" spans="1:14">
      <c r="A894" s="97" t="str">
        <f t="shared" si="91"/>
        <v/>
      </c>
      <c r="B894" s="98" t="str">
        <f t="shared" si="92"/>
        <v/>
      </c>
      <c r="C894" s="99"/>
      <c r="D894" s="100"/>
      <c r="E894" s="100"/>
      <c r="F894" s="57"/>
      <c r="G894" s="58">
        <f t="shared" si="93"/>
        <v>0</v>
      </c>
      <c r="H894" s="58">
        <f>IF(E894="",0,IFERROR(VLOOKUP(E894,档案费管理台账!$D$4:$H$1000,5,0),0))</f>
        <v>0</v>
      </c>
      <c r="I894" s="57"/>
      <c r="J894" s="57"/>
      <c r="K894" s="57"/>
      <c r="L894" s="57"/>
      <c r="M894" s="58" t="str">
        <f t="shared" si="94"/>
        <v/>
      </c>
      <c r="N894" s="102"/>
    </row>
    <row r="895" spans="1:14">
      <c r="A895" s="97" t="str">
        <f t="shared" si="91"/>
        <v/>
      </c>
      <c r="B895" s="98" t="str">
        <f t="shared" si="92"/>
        <v/>
      </c>
      <c r="C895" s="99"/>
      <c r="D895" s="100"/>
      <c r="E895" s="100"/>
      <c r="F895" s="57"/>
      <c r="G895" s="58">
        <f t="shared" si="93"/>
        <v>0</v>
      </c>
      <c r="H895" s="58">
        <f>IF(E895="",0,IFERROR(VLOOKUP(E895,档案费管理台账!$D$4:$H$1000,5,0),0))</f>
        <v>0</v>
      </c>
      <c r="I895" s="57"/>
      <c r="J895" s="57"/>
      <c r="K895" s="57"/>
      <c r="L895" s="57"/>
      <c r="M895" s="58" t="str">
        <f t="shared" si="94"/>
        <v/>
      </c>
      <c r="N895" s="102"/>
    </row>
    <row r="896" spans="1:14">
      <c r="A896" s="97" t="str">
        <f t="shared" si="91"/>
        <v/>
      </c>
      <c r="B896" s="98" t="str">
        <f t="shared" si="92"/>
        <v/>
      </c>
      <c r="C896" s="99"/>
      <c r="D896" s="100"/>
      <c r="E896" s="100"/>
      <c r="F896" s="57"/>
      <c r="G896" s="58">
        <f t="shared" si="93"/>
        <v>0</v>
      </c>
      <c r="H896" s="58">
        <f>IF(E896="",0,IFERROR(VLOOKUP(E896,档案费管理台账!$D$4:$H$1000,5,0),0))</f>
        <v>0</v>
      </c>
      <c r="I896" s="57"/>
      <c r="J896" s="57"/>
      <c r="K896" s="57"/>
      <c r="L896" s="57"/>
      <c r="M896" s="58" t="str">
        <f t="shared" si="94"/>
        <v/>
      </c>
      <c r="N896" s="102"/>
    </row>
    <row r="897" spans="1:14">
      <c r="A897" s="97" t="str">
        <f t="shared" si="91"/>
        <v/>
      </c>
      <c r="B897" s="98" t="str">
        <f t="shared" si="92"/>
        <v/>
      </c>
      <c r="C897" s="99"/>
      <c r="D897" s="100"/>
      <c r="E897" s="100"/>
      <c r="F897" s="57"/>
      <c r="G897" s="58">
        <f t="shared" si="93"/>
        <v>0</v>
      </c>
      <c r="H897" s="58">
        <f>IF(E897="",0,IFERROR(VLOOKUP(E897,档案费管理台账!$D$4:$H$1000,5,0),0))</f>
        <v>0</v>
      </c>
      <c r="I897" s="57"/>
      <c r="J897" s="57"/>
      <c r="K897" s="57"/>
      <c r="L897" s="57"/>
      <c r="M897" s="58" t="str">
        <f t="shared" si="94"/>
        <v/>
      </c>
      <c r="N897" s="102"/>
    </row>
    <row r="898" spans="1:14">
      <c r="A898" s="97" t="str">
        <f t="shared" si="91"/>
        <v/>
      </c>
      <c r="B898" s="98" t="str">
        <f t="shared" si="92"/>
        <v/>
      </c>
      <c r="C898" s="99"/>
      <c r="D898" s="100"/>
      <c r="E898" s="100"/>
      <c r="F898" s="57"/>
      <c r="G898" s="58">
        <f t="shared" si="93"/>
        <v>0</v>
      </c>
      <c r="H898" s="58">
        <f>IF(E898="",0,IFERROR(VLOOKUP(E898,档案费管理台账!$D$4:$H$1000,5,0),0))</f>
        <v>0</v>
      </c>
      <c r="I898" s="57"/>
      <c r="J898" s="57"/>
      <c r="K898" s="57"/>
      <c r="L898" s="57"/>
      <c r="M898" s="58" t="str">
        <f t="shared" si="94"/>
        <v/>
      </c>
      <c r="N898" s="102"/>
    </row>
    <row r="899" spans="1:14">
      <c r="A899" s="97" t="str">
        <f t="shared" si="91"/>
        <v/>
      </c>
      <c r="B899" s="98" t="str">
        <f t="shared" si="92"/>
        <v/>
      </c>
      <c r="C899" s="99"/>
      <c r="D899" s="100"/>
      <c r="E899" s="100"/>
      <c r="F899" s="57"/>
      <c r="G899" s="58">
        <f t="shared" si="93"/>
        <v>0</v>
      </c>
      <c r="H899" s="58">
        <f>IF(E899="",0,IFERROR(VLOOKUP(E899,档案费管理台账!$D$4:$H$1000,5,0),0))</f>
        <v>0</v>
      </c>
      <c r="I899" s="57"/>
      <c r="J899" s="57"/>
      <c r="K899" s="57"/>
      <c r="L899" s="57"/>
      <c r="M899" s="58" t="str">
        <f t="shared" si="94"/>
        <v/>
      </c>
      <c r="N899" s="102"/>
    </row>
    <row r="900" spans="1:14">
      <c r="A900" s="97" t="str">
        <f t="shared" si="91"/>
        <v/>
      </c>
      <c r="B900" s="98" t="str">
        <f t="shared" si="92"/>
        <v/>
      </c>
      <c r="C900" s="99"/>
      <c r="D900" s="100"/>
      <c r="E900" s="100"/>
      <c r="F900" s="57"/>
      <c r="G900" s="58">
        <f t="shared" si="93"/>
        <v>0</v>
      </c>
      <c r="H900" s="58">
        <f>IF(E900="",0,IFERROR(VLOOKUP(E900,档案费管理台账!$D$4:$H$1000,5,0),0))</f>
        <v>0</v>
      </c>
      <c r="I900" s="57"/>
      <c r="J900" s="57"/>
      <c r="K900" s="57"/>
      <c r="L900" s="57"/>
      <c r="M900" s="58" t="str">
        <f t="shared" si="94"/>
        <v/>
      </c>
      <c r="N900" s="102"/>
    </row>
    <row r="901" spans="1:14">
      <c r="A901" s="97" t="str">
        <f t="shared" si="91"/>
        <v/>
      </c>
      <c r="B901" s="98" t="str">
        <f t="shared" si="92"/>
        <v/>
      </c>
      <c r="C901" s="99"/>
      <c r="D901" s="100"/>
      <c r="E901" s="100"/>
      <c r="F901" s="57"/>
      <c r="G901" s="58">
        <f t="shared" si="93"/>
        <v>0</v>
      </c>
      <c r="H901" s="58">
        <f>IF(E901="",0,IFERROR(VLOOKUP(E901,档案费管理台账!$D$4:$H$1000,5,0),0))</f>
        <v>0</v>
      </c>
      <c r="I901" s="57"/>
      <c r="J901" s="57"/>
      <c r="K901" s="57"/>
      <c r="L901" s="57"/>
      <c r="M901" s="58" t="str">
        <f t="shared" si="94"/>
        <v/>
      </c>
      <c r="N901" s="102"/>
    </row>
    <row r="902" spans="1:14">
      <c r="A902" s="97" t="str">
        <f t="shared" si="91"/>
        <v/>
      </c>
      <c r="B902" s="98" t="str">
        <f t="shared" si="92"/>
        <v/>
      </c>
      <c r="C902" s="99"/>
      <c r="D902" s="100"/>
      <c r="E902" s="100"/>
      <c r="F902" s="57"/>
      <c r="G902" s="58">
        <f t="shared" si="93"/>
        <v>0</v>
      </c>
      <c r="H902" s="58">
        <f>IF(E902="",0,IFERROR(VLOOKUP(E902,档案费管理台账!$D$4:$H$1000,5,0),0))</f>
        <v>0</v>
      </c>
      <c r="I902" s="57"/>
      <c r="J902" s="57"/>
      <c r="K902" s="57"/>
      <c r="L902" s="57"/>
      <c r="M902" s="58" t="str">
        <f t="shared" si="94"/>
        <v/>
      </c>
      <c r="N902" s="102"/>
    </row>
    <row r="903" spans="1:14">
      <c r="A903" s="97" t="str">
        <f t="shared" si="91"/>
        <v/>
      </c>
      <c r="B903" s="98" t="str">
        <f t="shared" si="92"/>
        <v/>
      </c>
      <c r="C903" s="99"/>
      <c r="D903" s="100"/>
      <c r="E903" s="100"/>
      <c r="F903" s="57"/>
      <c r="G903" s="58">
        <f t="shared" si="93"/>
        <v>0</v>
      </c>
      <c r="H903" s="58">
        <f>IF(E903="",0,IFERROR(VLOOKUP(E903,档案费管理台账!$D$4:$H$1000,5,0),0))</f>
        <v>0</v>
      </c>
      <c r="I903" s="57"/>
      <c r="J903" s="57"/>
      <c r="K903" s="57"/>
      <c r="L903" s="57"/>
      <c r="M903" s="58" t="str">
        <f t="shared" si="94"/>
        <v/>
      </c>
      <c r="N903" s="102"/>
    </row>
    <row r="904" spans="1:14">
      <c r="A904" s="97" t="str">
        <f t="shared" si="91"/>
        <v/>
      </c>
      <c r="B904" s="98" t="str">
        <f t="shared" si="92"/>
        <v/>
      </c>
      <c r="C904" s="99"/>
      <c r="D904" s="100"/>
      <c r="E904" s="100"/>
      <c r="F904" s="57"/>
      <c r="G904" s="58">
        <f t="shared" si="93"/>
        <v>0</v>
      </c>
      <c r="H904" s="58">
        <f>IF(E904="",0,IFERROR(VLOOKUP(E904,档案费管理台账!$D$4:$H$1000,5,0),0))</f>
        <v>0</v>
      </c>
      <c r="I904" s="57"/>
      <c r="J904" s="57"/>
      <c r="K904" s="57"/>
      <c r="L904" s="57"/>
      <c r="M904" s="58" t="str">
        <f t="shared" si="94"/>
        <v/>
      </c>
      <c r="N904" s="102"/>
    </row>
    <row r="905" spans="1:14">
      <c r="A905" s="97" t="str">
        <f t="shared" si="91"/>
        <v/>
      </c>
      <c r="B905" s="98" t="str">
        <f t="shared" si="92"/>
        <v/>
      </c>
      <c r="C905" s="99"/>
      <c r="D905" s="100"/>
      <c r="E905" s="100"/>
      <c r="F905" s="57"/>
      <c r="G905" s="58">
        <f t="shared" si="93"/>
        <v>0</v>
      </c>
      <c r="H905" s="58">
        <f>IF(E905="",0,IFERROR(VLOOKUP(E905,档案费管理台账!$D$4:$H$1000,5,0),0))</f>
        <v>0</v>
      </c>
      <c r="I905" s="57"/>
      <c r="J905" s="57"/>
      <c r="K905" s="57"/>
      <c r="L905" s="57"/>
      <c r="M905" s="58" t="str">
        <f t="shared" si="94"/>
        <v/>
      </c>
      <c r="N905" s="102"/>
    </row>
    <row r="906" spans="1:14">
      <c r="A906" s="97" t="str">
        <f t="shared" si="91"/>
        <v/>
      </c>
      <c r="B906" s="98" t="str">
        <f t="shared" si="92"/>
        <v/>
      </c>
      <c r="C906" s="99"/>
      <c r="D906" s="100"/>
      <c r="E906" s="100"/>
      <c r="F906" s="57"/>
      <c r="G906" s="58">
        <f t="shared" si="93"/>
        <v>0</v>
      </c>
      <c r="H906" s="58">
        <f>IF(E906="",0,IFERROR(VLOOKUP(E906,档案费管理台账!$D$4:$H$1000,5,0),0))</f>
        <v>0</v>
      </c>
      <c r="I906" s="57"/>
      <c r="J906" s="57"/>
      <c r="K906" s="57"/>
      <c r="L906" s="57"/>
      <c r="M906" s="58" t="str">
        <f t="shared" si="94"/>
        <v/>
      </c>
      <c r="N906" s="102"/>
    </row>
    <row r="907" spans="1:14">
      <c r="A907" s="97" t="str">
        <f t="shared" si="91"/>
        <v/>
      </c>
      <c r="B907" s="98" t="str">
        <f t="shared" si="92"/>
        <v/>
      </c>
      <c r="C907" s="99"/>
      <c r="D907" s="100"/>
      <c r="E907" s="100"/>
      <c r="F907" s="57"/>
      <c r="G907" s="58">
        <f t="shared" si="93"/>
        <v>0</v>
      </c>
      <c r="H907" s="58">
        <f>IF(E907="",0,IFERROR(VLOOKUP(E907,档案费管理台账!$D$4:$H$1000,5,0),0))</f>
        <v>0</v>
      </c>
      <c r="I907" s="57"/>
      <c r="J907" s="57"/>
      <c r="K907" s="57"/>
      <c r="L907" s="57"/>
      <c r="M907" s="58" t="str">
        <f t="shared" si="94"/>
        <v/>
      </c>
      <c r="N907" s="102"/>
    </row>
    <row r="908" spans="1:14">
      <c r="A908" s="97" t="str">
        <f t="shared" si="91"/>
        <v/>
      </c>
      <c r="B908" s="98" t="str">
        <f t="shared" si="92"/>
        <v/>
      </c>
      <c r="C908" s="99"/>
      <c r="D908" s="100"/>
      <c r="E908" s="100"/>
      <c r="F908" s="57"/>
      <c r="G908" s="58">
        <f t="shared" si="93"/>
        <v>0</v>
      </c>
      <c r="H908" s="58">
        <f>IF(E908="",0,IFERROR(VLOOKUP(E908,档案费管理台账!$D$4:$H$1000,5,0),0))</f>
        <v>0</v>
      </c>
      <c r="I908" s="57"/>
      <c r="J908" s="57"/>
      <c r="K908" s="57"/>
      <c r="L908" s="57"/>
      <c r="M908" s="58" t="str">
        <f t="shared" si="94"/>
        <v/>
      </c>
      <c r="N908" s="102"/>
    </row>
    <row r="909" spans="1:14">
      <c r="A909" s="97" t="str">
        <f t="shared" si="91"/>
        <v/>
      </c>
      <c r="B909" s="98" t="str">
        <f t="shared" si="92"/>
        <v/>
      </c>
      <c r="C909" s="99"/>
      <c r="D909" s="100"/>
      <c r="E909" s="100"/>
      <c r="F909" s="57"/>
      <c r="G909" s="58">
        <f t="shared" si="93"/>
        <v>0</v>
      </c>
      <c r="H909" s="58">
        <f>IF(E909="",0,IFERROR(VLOOKUP(E909,档案费管理台账!$D$4:$H$1000,5,0),0))</f>
        <v>0</v>
      </c>
      <c r="I909" s="57"/>
      <c r="J909" s="57"/>
      <c r="K909" s="57"/>
      <c r="L909" s="57"/>
      <c r="M909" s="58" t="str">
        <f t="shared" si="94"/>
        <v/>
      </c>
      <c r="N909" s="102"/>
    </row>
    <row r="910" spans="1:14">
      <c r="A910" s="97" t="str">
        <f t="shared" si="91"/>
        <v/>
      </c>
      <c r="B910" s="98" t="str">
        <f t="shared" si="92"/>
        <v/>
      </c>
      <c r="C910" s="99"/>
      <c r="D910" s="100"/>
      <c r="E910" s="100"/>
      <c r="F910" s="57"/>
      <c r="G910" s="58">
        <f t="shared" si="93"/>
        <v>0</v>
      </c>
      <c r="H910" s="58">
        <f>IF(E910="",0,IFERROR(VLOOKUP(E910,档案费管理台账!$D$4:$H$1000,5,0),0))</f>
        <v>0</v>
      </c>
      <c r="I910" s="57"/>
      <c r="J910" s="57"/>
      <c r="K910" s="57"/>
      <c r="L910" s="57"/>
      <c r="M910" s="58" t="str">
        <f t="shared" si="94"/>
        <v/>
      </c>
      <c r="N910" s="102"/>
    </row>
    <row r="911" spans="1:14">
      <c r="A911" s="97" t="str">
        <f t="shared" si="91"/>
        <v/>
      </c>
      <c r="B911" s="98" t="str">
        <f t="shared" si="92"/>
        <v/>
      </c>
      <c r="C911" s="99"/>
      <c r="D911" s="100"/>
      <c r="E911" s="100"/>
      <c r="F911" s="57"/>
      <c r="G911" s="58">
        <f t="shared" si="93"/>
        <v>0</v>
      </c>
      <c r="H911" s="58">
        <f>IF(E911="",0,IFERROR(VLOOKUP(E911,档案费管理台账!$D$4:$H$1000,5,0),0))</f>
        <v>0</v>
      </c>
      <c r="I911" s="57"/>
      <c r="J911" s="57"/>
      <c r="K911" s="57"/>
      <c r="L911" s="57"/>
      <c r="M911" s="58" t="str">
        <f t="shared" si="94"/>
        <v/>
      </c>
      <c r="N911" s="102"/>
    </row>
    <row r="912" spans="1:14">
      <c r="A912" s="97" t="str">
        <f t="shared" si="91"/>
        <v/>
      </c>
      <c r="B912" s="98" t="str">
        <f t="shared" si="92"/>
        <v/>
      </c>
      <c r="C912" s="99"/>
      <c r="D912" s="100"/>
      <c r="E912" s="100"/>
      <c r="F912" s="57"/>
      <c r="G912" s="58">
        <f t="shared" si="93"/>
        <v>0</v>
      </c>
      <c r="H912" s="58">
        <f>IF(E912="",0,IFERROR(VLOOKUP(E912,档案费管理台账!$D$4:$H$1000,5,0),0))</f>
        <v>0</v>
      </c>
      <c r="I912" s="57"/>
      <c r="J912" s="57"/>
      <c r="K912" s="57"/>
      <c r="L912" s="57"/>
      <c r="M912" s="58" t="str">
        <f t="shared" si="94"/>
        <v/>
      </c>
      <c r="N912" s="102"/>
    </row>
    <row r="913" spans="1:14">
      <c r="A913" s="97" t="str">
        <f t="shared" si="91"/>
        <v/>
      </c>
      <c r="B913" s="98" t="str">
        <f t="shared" si="92"/>
        <v/>
      </c>
      <c r="C913" s="99"/>
      <c r="D913" s="100"/>
      <c r="E913" s="100"/>
      <c r="F913" s="57"/>
      <c r="G913" s="58">
        <f t="shared" si="93"/>
        <v>0</v>
      </c>
      <c r="H913" s="58">
        <f>IF(E913="",0,IFERROR(VLOOKUP(E913,档案费管理台账!$D$4:$H$1000,5,0),0))</f>
        <v>0</v>
      </c>
      <c r="I913" s="57"/>
      <c r="J913" s="57"/>
      <c r="K913" s="57"/>
      <c r="L913" s="57"/>
      <c r="M913" s="58" t="str">
        <f t="shared" si="94"/>
        <v/>
      </c>
      <c r="N913" s="102"/>
    </row>
    <row r="914" spans="1:14">
      <c r="A914" s="97" t="str">
        <f t="shared" si="91"/>
        <v/>
      </c>
      <c r="B914" s="98" t="str">
        <f t="shared" si="92"/>
        <v/>
      </c>
      <c r="C914" s="99"/>
      <c r="D914" s="100"/>
      <c r="E914" s="100"/>
      <c r="F914" s="57"/>
      <c r="G914" s="58">
        <f t="shared" si="93"/>
        <v>0</v>
      </c>
      <c r="H914" s="58">
        <f>IF(E914="",0,IFERROR(VLOOKUP(E914,档案费管理台账!$D$4:$H$1000,5,0),0))</f>
        <v>0</v>
      </c>
      <c r="I914" s="57"/>
      <c r="J914" s="57"/>
      <c r="K914" s="57"/>
      <c r="L914" s="57"/>
      <c r="M914" s="58" t="str">
        <f t="shared" si="94"/>
        <v/>
      </c>
      <c r="N914" s="102"/>
    </row>
    <row r="915" spans="1:14">
      <c r="A915" s="97" t="str">
        <f t="shared" si="91"/>
        <v/>
      </c>
      <c r="B915" s="98" t="str">
        <f t="shared" si="92"/>
        <v/>
      </c>
      <c r="C915" s="99"/>
      <c r="D915" s="100"/>
      <c r="E915" s="100"/>
      <c r="F915" s="57"/>
      <c r="G915" s="58">
        <f t="shared" si="93"/>
        <v>0</v>
      </c>
      <c r="H915" s="58">
        <f>IF(E915="",0,IFERROR(VLOOKUP(E915,档案费管理台账!$D$4:$H$1000,5,0),0))</f>
        <v>0</v>
      </c>
      <c r="I915" s="57"/>
      <c r="J915" s="57"/>
      <c r="K915" s="57"/>
      <c r="L915" s="57"/>
      <c r="M915" s="58" t="str">
        <f t="shared" si="94"/>
        <v/>
      </c>
      <c r="N915" s="102"/>
    </row>
    <row r="916" spans="1:14">
      <c r="A916" s="97" t="str">
        <f t="shared" si="91"/>
        <v/>
      </c>
      <c r="B916" s="98" t="str">
        <f t="shared" si="92"/>
        <v/>
      </c>
      <c r="C916" s="99"/>
      <c r="D916" s="100"/>
      <c r="E916" s="100"/>
      <c r="F916" s="57"/>
      <c r="G916" s="58">
        <f t="shared" si="93"/>
        <v>0</v>
      </c>
      <c r="H916" s="58">
        <f>IF(E916="",0,IFERROR(VLOOKUP(E916,档案费管理台账!$D$4:$H$1000,5,0),0))</f>
        <v>0</v>
      </c>
      <c r="I916" s="57"/>
      <c r="J916" s="57"/>
      <c r="K916" s="57"/>
      <c r="L916" s="57"/>
      <c r="M916" s="58" t="str">
        <f t="shared" si="94"/>
        <v/>
      </c>
      <c r="N916" s="102"/>
    </row>
    <row r="917" spans="1:14">
      <c r="A917" s="97" t="str">
        <f t="shared" si="91"/>
        <v/>
      </c>
      <c r="B917" s="98" t="str">
        <f t="shared" si="92"/>
        <v/>
      </c>
      <c r="C917" s="99"/>
      <c r="D917" s="100"/>
      <c r="E917" s="100"/>
      <c r="F917" s="57"/>
      <c r="G917" s="58">
        <f t="shared" si="93"/>
        <v>0</v>
      </c>
      <c r="H917" s="58">
        <f>IF(E917="",0,IFERROR(VLOOKUP(E917,档案费管理台账!$D$4:$H$1000,5,0),0))</f>
        <v>0</v>
      </c>
      <c r="I917" s="57"/>
      <c r="J917" s="57"/>
      <c r="K917" s="57"/>
      <c r="L917" s="57"/>
      <c r="M917" s="58" t="str">
        <f t="shared" si="94"/>
        <v/>
      </c>
      <c r="N917" s="102"/>
    </row>
    <row r="918" spans="1:14">
      <c r="A918" s="97" t="str">
        <f t="shared" si="91"/>
        <v/>
      </c>
      <c r="B918" s="98" t="str">
        <f t="shared" si="92"/>
        <v/>
      </c>
      <c r="C918" s="99"/>
      <c r="D918" s="100"/>
      <c r="E918" s="100"/>
      <c r="F918" s="57"/>
      <c r="G918" s="58">
        <f t="shared" si="93"/>
        <v>0</v>
      </c>
      <c r="H918" s="58">
        <f>IF(E918="",0,IFERROR(VLOOKUP(E918,档案费管理台账!$D$4:$H$1000,5,0),0))</f>
        <v>0</v>
      </c>
      <c r="I918" s="57"/>
      <c r="J918" s="57"/>
      <c r="K918" s="57"/>
      <c r="L918" s="57"/>
      <c r="M918" s="58" t="str">
        <f t="shared" si="94"/>
        <v/>
      </c>
      <c r="N918" s="102"/>
    </row>
    <row r="919" spans="1:14">
      <c r="A919" s="97" t="str">
        <f t="shared" si="91"/>
        <v/>
      </c>
      <c r="B919" s="98" t="str">
        <f t="shared" si="92"/>
        <v/>
      </c>
      <c r="C919" s="99"/>
      <c r="D919" s="100"/>
      <c r="E919" s="100"/>
      <c r="F919" s="57"/>
      <c r="G919" s="58">
        <f t="shared" si="93"/>
        <v>0</v>
      </c>
      <c r="H919" s="58">
        <f>IF(E919="",0,IFERROR(VLOOKUP(E919,档案费管理台账!$D$4:$H$1000,5,0),0))</f>
        <v>0</v>
      </c>
      <c r="I919" s="57"/>
      <c r="J919" s="57"/>
      <c r="K919" s="57"/>
      <c r="L919" s="57"/>
      <c r="M919" s="58" t="str">
        <f t="shared" si="94"/>
        <v/>
      </c>
      <c r="N919" s="102"/>
    </row>
    <row r="920" spans="1:14">
      <c r="A920" s="97" t="str">
        <f t="shared" si="91"/>
        <v/>
      </c>
      <c r="B920" s="98" t="str">
        <f t="shared" si="92"/>
        <v/>
      </c>
      <c r="C920" s="99"/>
      <c r="D920" s="100"/>
      <c r="E920" s="100"/>
      <c r="F920" s="57"/>
      <c r="G920" s="58">
        <f t="shared" si="93"/>
        <v>0</v>
      </c>
      <c r="H920" s="58">
        <f>IF(E920="",0,IFERROR(VLOOKUP(E920,档案费管理台账!$D$4:$H$1000,5,0),0))</f>
        <v>0</v>
      </c>
      <c r="I920" s="57"/>
      <c r="J920" s="57"/>
      <c r="K920" s="57"/>
      <c r="L920" s="57"/>
      <c r="M920" s="58" t="str">
        <f t="shared" si="94"/>
        <v/>
      </c>
      <c r="N920" s="102"/>
    </row>
    <row r="921" spans="1:14">
      <c r="A921" s="97" t="str">
        <f t="shared" si="91"/>
        <v/>
      </c>
      <c r="B921" s="98" t="str">
        <f t="shared" si="92"/>
        <v/>
      </c>
      <c r="C921" s="99"/>
      <c r="D921" s="100"/>
      <c r="E921" s="100"/>
      <c r="F921" s="57"/>
      <c r="G921" s="58">
        <f t="shared" si="93"/>
        <v>0</v>
      </c>
      <c r="H921" s="58">
        <f>IF(E921="",0,IFERROR(VLOOKUP(E921,档案费管理台账!$D$4:$H$1000,5,0),0))</f>
        <v>0</v>
      </c>
      <c r="I921" s="57"/>
      <c r="J921" s="57"/>
      <c r="K921" s="57"/>
      <c r="L921" s="57"/>
      <c r="M921" s="58" t="str">
        <f t="shared" si="94"/>
        <v/>
      </c>
      <c r="N921" s="102"/>
    </row>
    <row r="922" spans="1:14">
      <c r="A922" s="97" t="str">
        <f t="shared" si="91"/>
        <v/>
      </c>
      <c r="B922" s="98" t="str">
        <f t="shared" si="92"/>
        <v/>
      </c>
      <c r="C922" s="99"/>
      <c r="D922" s="100"/>
      <c r="E922" s="100"/>
      <c r="F922" s="57"/>
      <c r="G922" s="58">
        <f t="shared" si="93"/>
        <v>0</v>
      </c>
      <c r="H922" s="58">
        <f>IF(E922="",0,IFERROR(VLOOKUP(E922,档案费管理台账!$D$4:$H$1000,5,0),0))</f>
        <v>0</v>
      </c>
      <c r="I922" s="57"/>
      <c r="J922" s="57"/>
      <c r="K922" s="57"/>
      <c r="L922" s="57"/>
      <c r="M922" s="58" t="str">
        <f t="shared" si="94"/>
        <v/>
      </c>
      <c r="N922" s="102"/>
    </row>
    <row r="923" spans="1:14">
      <c r="A923" s="97" t="str">
        <f t="shared" si="91"/>
        <v/>
      </c>
      <c r="B923" s="98" t="str">
        <f t="shared" si="92"/>
        <v/>
      </c>
      <c r="C923" s="99"/>
      <c r="D923" s="100"/>
      <c r="E923" s="100"/>
      <c r="F923" s="57"/>
      <c r="G923" s="58">
        <f t="shared" si="93"/>
        <v>0</v>
      </c>
      <c r="H923" s="58">
        <f>IF(E923="",0,IFERROR(VLOOKUP(E923,档案费管理台账!$D$4:$H$1000,5,0),0))</f>
        <v>0</v>
      </c>
      <c r="I923" s="57"/>
      <c r="J923" s="57"/>
      <c r="K923" s="57"/>
      <c r="L923" s="57"/>
      <c r="M923" s="58" t="str">
        <f t="shared" si="94"/>
        <v/>
      </c>
      <c r="N923" s="102"/>
    </row>
    <row r="924" spans="1:14">
      <c r="A924" s="97" t="str">
        <f t="shared" si="91"/>
        <v/>
      </c>
      <c r="B924" s="98" t="str">
        <f t="shared" si="92"/>
        <v/>
      </c>
      <c r="C924" s="99"/>
      <c r="D924" s="100"/>
      <c r="E924" s="100"/>
      <c r="F924" s="57"/>
      <c r="G924" s="58">
        <f t="shared" si="93"/>
        <v>0</v>
      </c>
      <c r="H924" s="58">
        <f>IF(E924="",0,IFERROR(VLOOKUP(E924,档案费管理台账!$D$4:$H$1000,5,0),0))</f>
        <v>0</v>
      </c>
      <c r="I924" s="57"/>
      <c r="J924" s="57"/>
      <c r="K924" s="57"/>
      <c r="L924" s="57"/>
      <c r="M924" s="58" t="str">
        <f t="shared" si="94"/>
        <v/>
      </c>
      <c r="N924" s="102"/>
    </row>
    <row r="925" spans="1:14">
      <c r="A925" s="97" t="str">
        <f t="shared" si="91"/>
        <v/>
      </c>
      <c r="B925" s="98" t="str">
        <f t="shared" si="92"/>
        <v/>
      </c>
      <c r="C925" s="99"/>
      <c r="D925" s="100"/>
      <c r="E925" s="100"/>
      <c r="F925" s="57"/>
      <c r="G925" s="58">
        <f t="shared" si="93"/>
        <v>0</v>
      </c>
      <c r="H925" s="58">
        <f>IF(E925="",0,IFERROR(VLOOKUP(E925,档案费管理台账!$D$4:$H$1000,5,0),0))</f>
        <v>0</v>
      </c>
      <c r="I925" s="57"/>
      <c r="J925" s="57"/>
      <c r="K925" s="57"/>
      <c r="L925" s="57"/>
      <c r="M925" s="58" t="str">
        <f t="shared" si="94"/>
        <v/>
      </c>
      <c r="N925" s="102"/>
    </row>
    <row r="926" spans="1:14">
      <c r="A926" s="97" t="str">
        <f t="shared" si="91"/>
        <v/>
      </c>
      <c r="B926" s="98" t="str">
        <f t="shared" si="92"/>
        <v/>
      </c>
      <c r="C926" s="99"/>
      <c r="D926" s="100"/>
      <c r="E926" s="100"/>
      <c r="F926" s="57"/>
      <c r="G926" s="58">
        <f t="shared" si="93"/>
        <v>0</v>
      </c>
      <c r="H926" s="58">
        <f>IF(E926="",0,IFERROR(VLOOKUP(E926,档案费管理台账!$D$4:$H$1000,5,0),0))</f>
        <v>0</v>
      </c>
      <c r="I926" s="57"/>
      <c r="J926" s="57"/>
      <c r="K926" s="57"/>
      <c r="L926" s="57"/>
      <c r="M926" s="58" t="str">
        <f t="shared" si="94"/>
        <v/>
      </c>
      <c r="N926" s="102"/>
    </row>
    <row r="927" spans="1:14">
      <c r="A927" s="97" t="str">
        <f t="shared" si="91"/>
        <v/>
      </c>
      <c r="B927" s="98" t="str">
        <f t="shared" si="92"/>
        <v/>
      </c>
      <c r="C927" s="99"/>
      <c r="D927" s="100"/>
      <c r="E927" s="100"/>
      <c r="F927" s="57"/>
      <c r="G927" s="58">
        <f t="shared" si="93"/>
        <v>0</v>
      </c>
      <c r="H927" s="58">
        <f>IF(E927="",0,IFERROR(VLOOKUP(E927,档案费管理台账!$D$4:$H$1000,5,0),0))</f>
        <v>0</v>
      </c>
      <c r="I927" s="57"/>
      <c r="J927" s="57"/>
      <c r="K927" s="57"/>
      <c r="L927" s="57"/>
      <c r="M927" s="58" t="str">
        <f t="shared" si="94"/>
        <v/>
      </c>
      <c r="N927" s="102"/>
    </row>
    <row r="928" spans="1:14">
      <c r="A928" s="97" t="str">
        <f t="shared" si="91"/>
        <v/>
      </c>
      <c r="B928" s="98" t="str">
        <f t="shared" si="92"/>
        <v/>
      </c>
      <c r="C928" s="99"/>
      <c r="D928" s="100"/>
      <c r="E928" s="100"/>
      <c r="F928" s="57"/>
      <c r="G928" s="58">
        <f t="shared" si="93"/>
        <v>0</v>
      </c>
      <c r="H928" s="58">
        <f>IF(E928="",0,IFERROR(VLOOKUP(E928,档案费管理台账!$D$4:$H$1000,5,0),0))</f>
        <v>0</v>
      </c>
      <c r="I928" s="57"/>
      <c r="J928" s="57"/>
      <c r="K928" s="57"/>
      <c r="L928" s="57"/>
      <c r="M928" s="58" t="str">
        <f t="shared" si="94"/>
        <v/>
      </c>
      <c r="N928" s="102"/>
    </row>
    <row r="929" spans="1:14">
      <c r="A929" s="97" t="str">
        <f t="shared" si="91"/>
        <v/>
      </c>
      <c r="B929" s="98" t="str">
        <f t="shared" si="92"/>
        <v/>
      </c>
      <c r="C929" s="99"/>
      <c r="D929" s="100"/>
      <c r="E929" s="100"/>
      <c r="F929" s="57"/>
      <c r="G929" s="58">
        <f t="shared" si="93"/>
        <v>0</v>
      </c>
      <c r="H929" s="58">
        <f>IF(E929="",0,IFERROR(VLOOKUP(E929,档案费管理台账!$D$4:$H$1000,5,0),0))</f>
        <v>0</v>
      </c>
      <c r="I929" s="57"/>
      <c r="J929" s="57"/>
      <c r="K929" s="57"/>
      <c r="L929" s="57"/>
      <c r="M929" s="58" t="str">
        <f t="shared" si="94"/>
        <v/>
      </c>
      <c r="N929" s="102"/>
    </row>
    <row r="930" spans="1:14">
      <c r="A930" s="97" t="str">
        <f t="shared" si="91"/>
        <v/>
      </c>
      <c r="B930" s="98" t="str">
        <f t="shared" si="92"/>
        <v/>
      </c>
      <c r="C930" s="99"/>
      <c r="D930" s="100"/>
      <c r="E930" s="100"/>
      <c r="F930" s="57"/>
      <c r="G930" s="58">
        <f t="shared" si="93"/>
        <v>0</v>
      </c>
      <c r="H930" s="58">
        <f>IF(E930="",0,IFERROR(VLOOKUP(E930,档案费管理台账!$D$4:$H$1000,5,0),0))</f>
        <v>0</v>
      </c>
      <c r="I930" s="57"/>
      <c r="J930" s="57"/>
      <c r="K930" s="57"/>
      <c r="L930" s="57"/>
      <c r="M930" s="58" t="str">
        <f t="shared" si="94"/>
        <v/>
      </c>
      <c r="N930" s="102"/>
    </row>
    <row r="931" spans="1:14">
      <c r="A931" s="97" t="str">
        <f t="shared" si="91"/>
        <v/>
      </c>
      <c r="B931" s="98" t="str">
        <f t="shared" si="92"/>
        <v/>
      </c>
      <c r="C931" s="99"/>
      <c r="D931" s="100"/>
      <c r="E931" s="100"/>
      <c r="F931" s="57"/>
      <c r="G931" s="58">
        <f t="shared" si="93"/>
        <v>0</v>
      </c>
      <c r="H931" s="58">
        <f>IF(E931="",0,IFERROR(VLOOKUP(E931,档案费管理台账!$D$4:$H$1000,5,0),0))</f>
        <v>0</v>
      </c>
      <c r="I931" s="57"/>
      <c r="J931" s="57"/>
      <c r="K931" s="57"/>
      <c r="L931" s="57"/>
      <c r="M931" s="58" t="str">
        <f t="shared" si="94"/>
        <v/>
      </c>
      <c r="N931" s="102"/>
    </row>
    <row r="932" spans="1:14">
      <c r="A932" s="97" t="str">
        <f t="shared" si="91"/>
        <v/>
      </c>
      <c r="B932" s="98" t="str">
        <f t="shared" si="92"/>
        <v/>
      </c>
      <c r="C932" s="99"/>
      <c r="D932" s="100"/>
      <c r="E932" s="100"/>
      <c r="F932" s="57"/>
      <c r="G932" s="58">
        <f t="shared" si="93"/>
        <v>0</v>
      </c>
      <c r="H932" s="58">
        <f>IF(E932="",0,IFERROR(VLOOKUP(E932,档案费管理台账!$D$4:$H$1000,5,0),0))</f>
        <v>0</v>
      </c>
      <c r="I932" s="57"/>
      <c r="J932" s="57"/>
      <c r="K932" s="57"/>
      <c r="L932" s="57"/>
      <c r="M932" s="58" t="str">
        <f t="shared" si="94"/>
        <v/>
      </c>
      <c r="N932" s="102"/>
    </row>
    <row r="933" spans="1:14">
      <c r="A933" s="97" t="str">
        <f t="shared" si="91"/>
        <v/>
      </c>
      <c r="B933" s="98" t="str">
        <f t="shared" si="92"/>
        <v/>
      </c>
      <c r="C933" s="99"/>
      <c r="D933" s="100"/>
      <c r="E933" s="100"/>
      <c r="F933" s="57"/>
      <c r="G933" s="58">
        <f t="shared" si="93"/>
        <v>0</v>
      </c>
      <c r="H933" s="58">
        <f>IF(E933="",0,IFERROR(VLOOKUP(E933,档案费管理台账!$D$4:$H$1000,5,0),0))</f>
        <v>0</v>
      </c>
      <c r="I933" s="57"/>
      <c r="J933" s="57"/>
      <c r="K933" s="57"/>
      <c r="L933" s="57"/>
      <c r="M933" s="58" t="str">
        <f t="shared" si="94"/>
        <v/>
      </c>
      <c r="N933" s="102"/>
    </row>
    <row r="934" spans="1:14">
      <c r="A934" s="97" t="str">
        <f t="shared" si="91"/>
        <v/>
      </c>
      <c r="B934" s="98" t="str">
        <f t="shared" si="92"/>
        <v/>
      </c>
      <c r="C934" s="99"/>
      <c r="D934" s="100"/>
      <c r="E934" s="100"/>
      <c r="F934" s="57"/>
      <c r="G934" s="58">
        <f t="shared" si="93"/>
        <v>0</v>
      </c>
      <c r="H934" s="58">
        <f>IF(E934="",0,IFERROR(VLOOKUP(E934,档案费管理台账!$D$4:$H$1000,5,0),0))</f>
        <v>0</v>
      </c>
      <c r="I934" s="57"/>
      <c r="J934" s="57"/>
      <c r="K934" s="57"/>
      <c r="L934" s="57"/>
      <c r="M934" s="58" t="str">
        <f t="shared" si="94"/>
        <v/>
      </c>
      <c r="N934" s="102"/>
    </row>
    <row r="935" spans="1:14">
      <c r="A935" s="97" t="str">
        <f t="shared" si="91"/>
        <v/>
      </c>
      <c r="B935" s="98" t="str">
        <f t="shared" si="92"/>
        <v/>
      </c>
      <c r="C935" s="99"/>
      <c r="D935" s="100"/>
      <c r="E935" s="100"/>
      <c r="F935" s="57"/>
      <c r="G935" s="58">
        <f t="shared" si="93"/>
        <v>0</v>
      </c>
      <c r="H935" s="58">
        <f>IF(E935="",0,IFERROR(VLOOKUP(E935,档案费管理台账!$D$4:$H$1000,5,0),0))</f>
        <v>0</v>
      </c>
      <c r="I935" s="57"/>
      <c r="J935" s="57"/>
      <c r="K935" s="57"/>
      <c r="L935" s="57"/>
      <c r="M935" s="58" t="str">
        <f t="shared" si="94"/>
        <v/>
      </c>
      <c r="N935" s="102"/>
    </row>
    <row r="936" spans="1:14">
      <c r="A936" s="97" t="str">
        <f t="shared" si="91"/>
        <v/>
      </c>
      <c r="B936" s="98" t="str">
        <f t="shared" si="92"/>
        <v/>
      </c>
      <c r="C936" s="99"/>
      <c r="D936" s="100"/>
      <c r="E936" s="100"/>
      <c r="F936" s="57"/>
      <c r="G936" s="58">
        <f t="shared" si="93"/>
        <v>0</v>
      </c>
      <c r="H936" s="58">
        <f>IF(E936="",0,IFERROR(VLOOKUP(E936,档案费管理台账!$D$4:$H$1000,5,0),0))</f>
        <v>0</v>
      </c>
      <c r="I936" s="57"/>
      <c r="J936" s="57"/>
      <c r="K936" s="57"/>
      <c r="L936" s="57"/>
      <c r="M936" s="58" t="str">
        <f t="shared" si="94"/>
        <v/>
      </c>
      <c r="N936" s="102"/>
    </row>
    <row r="937" spans="1:14">
      <c r="A937" s="97" t="str">
        <f t="shared" si="91"/>
        <v/>
      </c>
      <c r="B937" s="98" t="str">
        <f t="shared" si="92"/>
        <v/>
      </c>
      <c r="C937" s="99"/>
      <c r="D937" s="100"/>
      <c r="E937" s="100"/>
      <c r="F937" s="57"/>
      <c r="G937" s="58">
        <f t="shared" si="93"/>
        <v>0</v>
      </c>
      <c r="H937" s="58">
        <f>IF(E937="",0,IFERROR(VLOOKUP(E937,档案费管理台账!$D$4:$H$1000,5,0),0))</f>
        <v>0</v>
      </c>
      <c r="I937" s="57"/>
      <c r="J937" s="57"/>
      <c r="K937" s="57"/>
      <c r="L937" s="57"/>
      <c r="M937" s="58" t="str">
        <f t="shared" si="94"/>
        <v/>
      </c>
      <c r="N937" s="102"/>
    </row>
    <row r="938" spans="1:14">
      <c r="A938" s="97" t="str">
        <f t="shared" si="91"/>
        <v/>
      </c>
      <c r="B938" s="98" t="str">
        <f t="shared" si="92"/>
        <v/>
      </c>
      <c r="C938" s="99"/>
      <c r="D938" s="100"/>
      <c r="E938" s="100"/>
      <c r="F938" s="57"/>
      <c r="G938" s="58">
        <f t="shared" si="93"/>
        <v>0</v>
      </c>
      <c r="H938" s="58">
        <f>IF(E938="",0,IFERROR(VLOOKUP(E938,档案费管理台账!$D$4:$H$1000,5,0),0))</f>
        <v>0</v>
      </c>
      <c r="I938" s="57"/>
      <c r="J938" s="57"/>
      <c r="K938" s="57"/>
      <c r="L938" s="57"/>
      <c r="M938" s="58" t="str">
        <f t="shared" si="94"/>
        <v/>
      </c>
      <c r="N938" s="102"/>
    </row>
    <row r="939" spans="1:14">
      <c r="A939" s="97" t="str">
        <f t="shared" ref="A939:A1000" si="95">IF(D939="","",ROW()-42)</f>
        <v/>
      </c>
      <c r="B939" s="98" t="str">
        <f t="shared" si="92"/>
        <v/>
      </c>
      <c r="C939" s="99"/>
      <c r="D939" s="100"/>
      <c r="E939" s="100"/>
      <c r="F939" s="57"/>
      <c r="G939" s="58">
        <f t="shared" si="93"/>
        <v>0</v>
      </c>
      <c r="H939" s="58">
        <f>IF(E939="",0,IFERROR(VLOOKUP(E939,档案费管理台账!$D$4:$H$1000,5,0),0))</f>
        <v>0</v>
      </c>
      <c r="I939" s="57"/>
      <c r="J939" s="57"/>
      <c r="K939" s="57"/>
      <c r="L939" s="57"/>
      <c r="M939" s="58" t="str">
        <f t="shared" si="94"/>
        <v/>
      </c>
      <c r="N939" s="102"/>
    </row>
    <row r="940" spans="1:14">
      <c r="A940" s="97" t="str">
        <f t="shared" si="95"/>
        <v/>
      </c>
      <c r="B940" s="98" t="str">
        <f t="shared" ref="B940:B1000" si="96">IF(C940="","",MONTH(C940)&amp;"月")</f>
        <v/>
      </c>
      <c r="C940" s="99"/>
      <c r="D940" s="100"/>
      <c r="E940" s="100"/>
      <c r="F940" s="57"/>
      <c r="G940" s="58">
        <f t="shared" ref="G940:G1000" si="97">IF(F940="",0,F940*$K$41)</f>
        <v>0</v>
      </c>
      <c r="H940" s="58">
        <f>IF(E940="",0,IFERROR(VLOOKUP(E940,档案费管理台账!$D$4:$H$1000,5,0),0))</f>
        <v>0</v>
      </c>
      <c r="I940" s="57"/>
      <c r="J940" s="57"/>
      <c r="K940" s="57"/>
      <c r="L940" s="57"/>
      <c r="M940" s="58" t="str">
        <f t="shared" ref="M940:M1000" si="98">IF(C940="","",ROUND(M939+G940-I940-J940-K940-L940-H940,2))</f>
        <v/>
      </c>
      <c r="N940" s="102"/>
    </row>
    <row r="941" spans="1:14">
      <c r="A941" s="97" t="str">
        <f t="shared" si="95"/>
        <v/>
      </c>
      <c r="B941" s="98" t="str">
        <f t="shared" si="96"/>
        <v/>
      </c>
      <c r="C941" s="99"/>
      <c r="D941" s="100"/>
      <c r="E941" s="100"/>
      <c r="F941" s="57"/>
      <c r="G941" s="58">
        <f t="shared" si="97"/>
        <v>0</v>
      </c>
      <c r="H941" s="58">
        <f>IF(E941="",0,IFERROR(VLOOKUP(E941,档案费管理台账!$D$4:$H$1000,5,0),0))</f>
        <v>0</v>
      </c>
      <c r="I941" s="57"/>
      <c r="J941" s="57"/>
      <c r="K941" s="57"/>
      <c r="L941" s="57"/>
      <c r="M941" s="58" t="str">
        <f t="shared" si="98"/>
        <v/>
      </c>
      <c r="N941" s="102"/>
    </row>
    <row r="942" spans="1:14">
      <c r="A942" s="97" t="str">
        <f t="shared" si="95"/>
        <v/>
      </c>
      <c r="B942" s="98" t="str">
        <f t="shared" si="96"/>
        <v/>
      </c>
      <c r="C942" s="99"/>
      <c r="D942" s="100"/>
      <c r="E942" s="100"/>
      <c r="F942" s="57"/>
      <c r="G942" s="58">
        <f t="shared" si="97"/>
        <v>0</v>
      </c>
      <c r="H942" s="58">
        <f>IF(E942="",0,IFERROR(VLOOKUP(E942,档案费管理台账!$D$4:$H$1000,5,0),0))</f>
        <v>0</v>
      </c>
      <c r="I942" s="57"/>
      <c r="J942" s="57"/>
      <c r="K942" s="57"/>
      <c r="L942" s="57"/>
      <c r="M942" s="58" t="str">
        <f t="shared" si="98"/>
        <v/>
      </c>
      <c r="N942" s="102"/>
    </row>
    <row r="943" spans="1:14">
      <c r="A943" s="97" t="str">
        <f t="shared" si="95"/>
        <v/>
      </c>
      <c r="B943" s="98" t="str">
        <f t="shared" si="96"/>
        <v/>
      </c>
      <c r="C943" s="99"/>
      <c r="D943" s="100"/>
      <c r="E943" s="100"/>
      <c r="F943" s="57"/>
      <c r="G943" s="58">
        <f t="shared" si="97"/>
        <v>0</v>
      </c>
      <c r="H943" s="58">
        <f>IF(E943="",0,IFERROR(VLOOKUP(E943,档案费管理台账!$D$4:$H$1000,5,0),0))</f>
        <v>0</v>
      </c>
      <c r="I943" s="57"/>
      <c r="J943" s="57"/>
      <c r="K943" s="57"/>
      <c r="L943" s="57"/>
      <c r="M943" s="58" t="str">
        <f t="shared" si="98"/>
        <v/>
      </c>
      <c r="N943" s="102"/>
    </row>
    <row r="944" spans="1:14">
      <c r="A944" s="97" t="str">
        <f t="shared" si="95"/>
        <v/>
      </c>
      <c r="B944" s="98" t="str">
        <f t="shared" si="96"/>
        <v/>
      </c>
      <c r="C944" s="99"/>
      <c r="D944" s="100"/>
      <c r="E944" s="100"/>
      <c r="F944" s="57"/>
      <c r="G944" s="58">
        <f t="shared" si="97"/>
        <v>0</v>
      </c>
      <c r="H944" s="58">
        <f>IF(E944="",0,IFERROR(VLOOKUP(E944,档案费管理台账!$D$4:$H$1000,5,0),0))</f>
        <v>0</v>
      </c>
      <c r="I944" s="57"/>
      <c r="J944" s="57"/>
      <c r="K944" s="57"/>
      <c r="L944" s="57"/>
      <c r="M944" s="58" t="str">
        <f t="shared" si="98"/>
        <v/>
      </c>
      <c r="N944" s="102"/>
    </row>
    <row r="945" spans="1:14">
      <c r="A945" s="97" t="str">
        <f t="shared" si="95"/>
        <v/>
      </c>
      <c r="B945" s="98" t="str">
        <f t="shared" si="96"/>
        <v/>
      </c>
      <c r="C945" s="99"/>
      <c r="D945" s="100"/>
      <c r="E945" s="100"/>
      <c r="F945" s="57"/>
      <c r="G945" s="58">
        <f t="shared" si="97"/>
        <v>0</v>
      </c>
      <c r="H945" s="58">
        <f>IF(E945="",0,IFERROR(VLOOKUP(E945,档案费管理台账!$D$4:$H$1000,5,0),0))</f>
        <v>0</v>
      </c>
      <c r="I945" s="57"/>
      <c r="J945" s="57"/>
      <c r="K945" s="57"/>
      <c r="L945" s="57"/>
      <c r="M945" s="58" t="str">
        <f t="shared" si="98"/>
        <v/>
      </c>
      <c r="N945" s="102"/>
    </row>
    <row r="946" spans="1:14">
      <c r="A946" s="97" t="str">
        <f t="shared" si="95"/>
        <v/>
      </c>
      <c r="B946" s="98" t="str">
        <f t="shared" si="96"/>
        <v/>
      </c>
      <c r="C946" s="99"/>
      <c r="D946" s="100"/>
      <c r="E946" s="100"/>
      <c r="F946" s="57"/>
      <c r="G946" s="58">
        <f t="shared" si="97"/>
        <v>0</v>
      </c>
      <c r="H946" s="58">
        <f>IF(E946="",0,IFERROR(VLOOKUP(E946,档案费管理台账!$D$4:$H$1000,5,0),0))</f>
        <v>0</v>
      </c>
      <c r="I946" s="57"/>
      <c r="J946" s="57"/>
      <c r="K946" s="57"/>
      <c r="L946" s="57"/>
      <c r="M946" s="58" t="str">
        <f t="shared" si="98"/>
        <v/>
      </c>
      <c r="N946" s="102"/>
    </row>
    <row r="947" spans="1:14">
      <c r="A947" s="97" t="str">
        <f t="shared" si="95"/>
        <v/>
      </c>
      <c r="B947" s="98" t="str">
        <f t="shared" si="96"/>
        <v/>
      </c>
      <c r="C947" s="99"/>
      <c r="D947" s="100"/>
      <c r="E947" s="100"/>
      <c r="F947" s="57"/>
      <c r="G947" s="58">
        <f t="shared" si="97"/>
        <v>0</v>
      </c>
      <c r="H947" s="58">
        <f>IF(E947="",0,IFERROR(VLOOKUP(E947,档案费管理台账!$D$4:$H$1000,5,0),0))</f>
        <v>0</v>
      </c>
      <c r="I947" s="57"/>
      <c r="J947" s="57"/>
      <c r="K947" s="57"/>
      <c r="L947" s="57"/>
      <c r="M947" s="58" t="str">
        <f t="shared" si="98"/>
        <v/>
      </c>
      <c r="N947" s="102"/>
    </row>
    <row r="948" spans="1:14">
      <c r="A948" s="97" t="str">
        <f t="shared" si="95"/>
        <v/>
      </c>
      <c r="B948" s="98" t="str">
        <f t="shared" si="96"/>
        <v/>
      </c>
      <c r="C948" s="99"/>
      <c r="D948" s="100"/>
      <c r="E948" s="100"/>
      <c r="F948" s="57"/>
      <c r="G948" s="58">
        <f t="shared" si="97"/>
        <v>0</v>
      </c>
      <c r="H948" s="58">
        <f>IF(E948="",0,IFERROR(VLOOKUP(E948,档案费管理台账!$D$4:$H$1000,5,0),0))</f>
        <v>0</v>
      </c>
      <c r="I948" s="57"/>
      <c r="J948" s="57"/>
      <c r="K948" s="57"/>
      <c r="L948" s="57"/>
      <c r="M948" s="58" t="str">
        <f t="shared" si="98"/>
        <v/>
      </c>
      <c r="N948" s="102"/>
    </row>
    <row r="949" spans="1:14">
      <c r="A949" s="97" t="str">
        <f t="shared" si="95"/>
        <v/>
      </c>
      <c r="B949" s="98" t="str">
        <f t="shared" si="96"/>
        <v/>
      </c>
      <c r="C949" s="99"/>
      <c r="D949" s="100"/>
      <c r="E949" s="100"/>
      <c r="F949" s="57"/>
      <c r="G949" s="58">
        <f t="shared" si="97"/>
        <v>0</v>
      </c>
      <c r="H949" s="58">
        <f>IF(E949="",0,IFERROR(VLOOKUP(E949,档案费管理台账!$D$4:$H$1000,5,0),0))</f>
        <v>0</v>
      </c>
      <c r="I949" s="57"/>
      <c r="J949" s="57"/>
      <c r="K949" s="57"/>
      <c r="L949" s="57"/>
      <c r="M949" s="58" t="str">
        <f t="shared" si="98"/>
        <v/>
      </c>
      <c r="N949" s="102"/>
    </row>
    <row r="950" spans="1:14">
      <c r="A950" s="97" t="str">
        <f t="shared" si="95"/>
        <v/>
      </c>
      <c r="B950" s="98" t="str">
        <f t="shared" si="96"/>
        <v/>
      </c>
      <c r="C950" s="99"/>
      <c r="D950" s="100"/>
      <c r="E950" s="100"/>
      <c r="F950" s="57"/>
      <c r="G950" s="58">
        <f t="shared" si="97"/>
        <v>0</v>
      </c>
      <c r="H950" s="58">
        <f>IF(E950="",0,IFERROR(VLOOKUP(E950,档案费管理台账!$D$4:$H$1000,5,0),0))</f>
        <v>0</v>
      </c>
      <c r="I950" s="57"/>
      <c r="J950" s="57"/>
      <c r="K950" s="57"/>
      <c r="L950" s="57"/>
      <c r="M950" s="58" t="str">
        <f t="shared" si="98"/>
        <v/>
      </c>
      <c r="N950" s="102"/>
    </row>
    <row r="951" spans="1:14">
      <c r="A951" s="97" t="str">
        <f t="shared" si="95"/>
        <v/>
      </c>
      <c r="B951" s="98" t="str">
        <f t="shared" si="96"/>
        <v/>
      </c>
      <c r="C951" s="99"/>
      <c r="D951" s="100"/>
      <c r="E951" s="100"/>
      <c r="F951" s="57"/>
      <c r="G951" s="58">
        <f t="shared" si="97"/>
        <v>0</v>
      </c>
      <c r="H951" s="58">
        <f>IF(E951="",0,IFERROR(VLOOKUP(E951,档案费管理台账!$D$4:$H$1000,5,0),0))</f>
        <v>0</v>
      </c>
      <c r="I951" s="57"/>
      <c r="J951" s="57"/>
      <c r="K951" s="57"/>
      <c r="L951" s="57"/>
      <c r="M951" s="58" t="str">
        <f t="shared" si="98"/>
        <v/>
      </c>
      <c r="N951" s="102"/>
    </row>
    <row r="952" spans="1:14">
      <c r="A952" s="97" t="str">
        <f t="shared" si="95"/>
        <v/>
      </c>
      <c r="B952" s="98" t="str">
        <f t="shared" si="96"/>
        <v/>
      </c>
      <c r="C952" s="99"/>
      <c r="D952" s="100"/>
      <c r="E952" s="100"/>
      <c r="F952" s="57"/>
      <c r="G952" s="58">
        <f t="shared" si="97"/>
        <v>0</v>
      </c>
      <c r="H952" s="58">
        <f>IF(E952="",0,IFERROR(VLOOKUP(E952,档案费管理台账!$D$4:$H$1000,5,0),0))</f>
        <v>0</v>
      </c>
      <c r="I952" s="57"/>
      <c r="J952" s="57"/>
      <c r="K952" s="57"/>
      <c r="L952" s="57"/>
      <c r="M952" s="58" t="str">
        <f t="shared" si="98"/>
        <v/>
      </c>
      <c r="N952" s="102"/>
    </row>
    <row r="953" spans="1:14">
      <c r="A953" s="97" t="str">
        <f t="shared" si="95"/>
        <v/>
      </c>
      <c r="B953" s="98" t="str">
        <f t="shared" si="96"/>
        <v/>
      </c>
      <c r="C953" s="99"/>
      <c r="D953" s="100"/>
      <c r="E953" s="100"/>
      <c r="F953" s="57"/>
      <c r="G953" s="58">
        <f t="shared" si="97"/>
        <v>0</v>
      </c>
      <c r="H953" s="58">
        <f>IF(E953="",0,IFERROR(VLOOKUP(E953,档案费管理台账!$D$4:$H$1000,5,0),0))</f>
        <v>0</v>
      </c>
      <c r="I953" s="57"/>
      <c r="J953" s="57"/>
      <c r="K953" s="57"/>
      <c r="L953" s="57"/>
      <c r="M953" s="58" t="str">
        <f t="shared" si="98"/>
        <v/>
      </c>
      <c r="N953" s="102"/>
    </row>
    <row r="954" spans="1:14">
      <c r="A954" s="97" t="str">
        <f t="shared" si="95"/>
        <v/>
      </c>
      <c r="B954" s="98" t="str">
        <f t="shared" si="96"/>
        <v/>
      </c>
      <c r="C954" s="99"/>
      <c r="D954" s="100"/>
      <c r="E954" s="100"/>
      <c r="F954" s="57"/>
      <c r="G954" s="58">
        <f t="shared" si="97"/>
        <v>0</v>
      </c>
      <c r="H954" s="58">
        <f>IF(E954="",0,IFERROR(VLOOKUP(E954,档案费管理台账!$D$4:$H$1000,5,0),0))</f>
        <v>0</v>
      </c>
      <c r="I954" s="57"/>
      <c r="J954" s="57"/>
      <c r="K954" s="57"/>
      <c r="L954" s="57"/>
      <c r="M954" s="58" t="str">
        <f t="shared" si="98"/>
        <v/>
      </c>
      <c r="N954" s="102"/>
    </row>
    <row r="955" spans="1:14">
      <c r="A955" s="97" t="str">
        <f t="shared" si="95"/>
        <v/>
      </c>
      <c r="B955" s="98" t="str">
        <f t="shared" si="96"/>
        <v/>
      </c>
      <c r="C955" s="99"/>
      <c r="D955" s="100"/>
      <c r="E955" s="100"/>
      <c r="F955" s="57"/>
      <c r="G955" s="58">
        <f t="shared" si="97"/>
        <v>0</v>
      </c>
      <c r="H955" s="58">
        <f>IF(E955="",0,IFERROR(VLOOKUP(E955,档案费管理台账!$D$4:$H$1000,5,0),0))</f>
        <v>0</v>
      </c>
      <c r="I955" s="57"/>
      <c r="J955" s="57"/>
      <c r="K955" s="57"/>
      <c r="L955" s="57"/>
      <c r="M955" s="58" t="str">
        <f t="shared" si="98"/>
        <v/>
      </c>
      <c r="N955" s="102"/>
    </row>
    <row r="956" spans="1:14">
      <c r="A956" s="97" t="str">
        <f t="shared" si="95"/>
        <v/>
      </c>
      <c r="B956" s="98" t="str">
        <f t="shared" si="96"/>
        <v/>
      </c>
      <c r="C956" s="99"/>
      <c r="D956" s="100"/>
      <c r="E956" s="100"/>
      <c r="F956" s="57"/>
      <c r="G956" s="58">
        <f t="shared" si="97"/>
        <v>0</v>
      </c>
      <c r="H956" s="58">
        <f>IF(E956="",0,IFERROR(VLOOKUP(E956,档案费管理台账!$D$4:$H$1000,5,0),0))</f>
        <v>0</v>
      </c>
      <c r="I956" s="57"/>
      <c r="J956" s="57"/>
      <c r="K956" s="57"/>
      <c r="L956" s="57"/>
      <c r="M956" s="58" t="str">
        <f t="shared" si="98"/>
        <v/>
      </c>
      <c r="N956" s="102"/>
    </row>
    <row r="957" spans="1:14">
      <c r="A957" s="97" t="str">
        <f t="shared" si="95"/>
        <v/>
      </c>
      <c r="B957" s="98" t="str">
        <f t="shared" si="96"/>
        <v/>
      </c>
      <c r="C957" s="99"/>
      <c r="D957" s="100"/>
      <c r="E957" s="100"/>
      <c r="F957" s="57"/>
      <c r="G957" s="58">
        <f t="shared" si="97"/>
        <v>0</v>
      </c>
      <c r="H957" s="58">
        <f>IF(E957="",0,IFERROR(VLOOKUP(E957,档案费管理台账!$D$4:$H$1000,5,0),0))</f>
        <v>0</v>
      </c>
      <c r="I957" s="57"/>
      <c r="J957" s="57"/>
      <c r="K957" s="57"/>
      <c r="L957" s="57"/>
      <c r="M957" s="58" t="str">
        <f t="shared" si="98"/>
        <v/>
      </c>
      <c r="N957" s="102"/>
    </row>
    <row r="958" spans="1:14">
      <c r="A958" s="97" t="str">
        <f t="shared" si="95"/>
        <v/>
      </c>
      <c r="B958" s="98" t="str">
        <f t="shared" si="96"/>
        <v/>
      </c>
      <c r="C958" s="99"/>
      <c r="D958" s="100"/>
      <c r="E958" s="100"/>
      <c r="F958" s="57"/>
      <c r="G958" s="58">
        <f t="shared" si="97"/>
        <v>0</v>
      </c>
      <c r="H958" s="58">
        <f>IF(E958="",0,IFERROR(VLOOKUP(E958,档案费管理台账!$D$4:$H$1000,5,0),0))</f>
        <v>0</v>
      </c>
      <c r="I958" s="57"/>
      <c r="J958" s="57"/>
      <c r="K958" s="57"/>
      <c r="L958" s="57"/>
      <c r="M958" s="58" t="str">
        <f t="shared" si="98"/>
        <v/>
      </c>
      <c r="N958" s="102"/>
    </row>
    <row r="959" spans="1:14">
      <c r="A959" s="97" t="str">
        <f t="shared" si="95"/>
        <v/>
      </c>
      <c r="B959" s="98" t="str">
        <f t="shared" si="96"/>
        <v/>
      </c>
      <c r="C959" s="99"/>
      <c r="D959" s="100"/>
      <c r="E959" s="100"/>
      <c r="F959" s="57"/>
      <c r="G959" s="58">
        <f t="shared" si="97"/>
        <v>0</v>
      </c>
      <c r="H959" s="58">
        <f>IF(E959="",0,IFERROR(VLOOKUP(E959,档案费管理台账!$D$4:$H$1000,5,0),0))</f>
        <v>0</v>
      </c>
      <c r="I959" s="57"/>
      <c r="J959" s="57"/>
      <c r="K959" s="57"/>
      <c r="L959" s="57"/>
      <c r="M959" s="58" t="str">
        <f t="shared" si="98"/>
        <v/>
      </c>
      <c r="N959" s="102"/>
    </row>
    <row r="960" spans="1:14">
      <c r="A960" s="97" t="str">
        <f t="shared" si="95"/>
        <v/>
      </c>
      <c r="B960" s="98" t="str">
        <f t="shared" si="96"/>
        <v/>
      </c>
      <c r="C960" s="99"/>
      <c r="D960" s="100"/>
      <c r="E960" s="100"/>
      <c r="F960" s="57"/>
      <c r="G960" s="58">
        <f t="shared" si="97"/>
        <v>0</v>
      </c>
      <c r="H960" s="58">
        <f>IF(E960="",0,IFERROR(VLOOKUP(E960,档案费管理台账!$D$4:$H$1000,5,0),0))</f>
        <v>0</v>
      </c>
      <c r="I960" s="57"/>
      <c r="J960" s="57"/>
      <c r="K960" s="57"/>
      <c r="L960" s="57"/>
      <c r="M960" s="58" t="str">
        <f t="shared" si="98"/>
        <v/>
      </c>
      <c r="N960" s="102"/>
    </row>
    <row r="961" spans="1:14">
      <c r="A961" s="97" t="str">
        <f t="shared" si="95"/>
        <v/>
      </c>
      <c r="B961" s="98" t="str">
        <f t="shared" si="96"/>
        <v/>
      </c>
      <c r="C961" s="99"/>
      <c r="D961" s="100"/>
      <c r="E961" s="100"/>
      <c r="F961" s="57"/>
      <c r="G961" s="58">
        <f t="shared" si="97"/>
        <v>0</v>
      </c>
      <c r="H961" s="58">
        <f>IF(E961="",0,IFERROR(VLOOKUP(E961,档案费管理台账!$D$4:$H$1000,5,0),0))</f>
        <v>0</v>
      </c>
      <c r="I961" s="57"/>
      <c r="J961" s="57"/>
      <c r="K961" s="57"/>
      <c r="L961" s="57"/>
      <c r="M961" s="58" t="str">
        <f t="shared" si="98"/>
        <v/>
      </c>
      <c r="N961" s="102"/>
    </row>
    <row r="962" spans="1:14">
      <c r="A962" s="97" t="str">
        <f t="shared" si="95"/>
        <v/>
      </c>
      <c r="B962" s="98" t="str">
        <f t="shared" si="96"/>
        <v/>
      </c>
      <c r="C962" s="99"/>
      <c r="D962" s="100"/>
      <c r="E962" s="100"/>
      <c r="F962" s="57"/>
      <c r="G962" s="58">
        <f t="shared" si="97"/>
        <v>0</v>
      </c>
      <c r="H962" s="58">
        <f>IF(E962="",0,IFERROR(VLOOKUP(E962,档案费管理台账!$D$4:$H$1000,5,0),0))</f>
        <v>0</v>
      </c>
      <c r="I962" s="57"/>
      <c r="J962" s="57"/>
      <c r="K962" s="57"/>
      <c r="L962" s="57"/>
      <c r="M962" s="58" t="str">
        <f t="shared" si="98"/>
        <v/>
      </c>
      <c r="N962" s="102"/>
    </row>
    <row r="963" spans="1:14">
      <c r="A963" s="97" t="str">
        <f t="shared" si="95"/>
        <v/>
      </c>
      <c r="B963" s="98" t="str">
        <f t="shared" si="96"/>
        <v/>
      </c>
      <c r="C963" s="99"/>
      <c r="D963" s="100"/>
      <c r="E963" s="100"/>
      <c r="F963" s="57"/>
      <c r="G963" s="58">
        <f t="shared" si="97"/>
        <v>0</v>
      </c>
      <c r="H963" s="58">
        <f>IF(E963="",0,IFERROR(VLOOKUP(E963,档案费管理台账!$D$4:$H$1000,5,0),0))</f>
        <v>0</v>
      </c>
      <c r="I963" s="57"/>
      <c r="J963" s="57"/>
      <c r="K963" s="57"/>
      <c r="L963" s="57"/>
      <c r="M963" s="58" t="str">
        <f t="shared" si="98"/>
        <v/>
      </c>
      <c r="N963" s="102"/>
    </row>
    <row r="964" spans="1:14">
      <c r="A964" s="97" t="str">
        <f t="shared" si="95"/>
        <v/>
      </c>
      <c r="B964" s="98" t="str">
        <f t="shared" si="96"/>
        <v/>
      </c>
      <c r="C964" s="99"/>
      <c r="D964" s="100"/>
      <c r="E964" s="100"/>
      <c r="F964" s="57"/>
      <c r="G964" s="58">
        <f t="shared" si="97"/>
        <v>0</v>
      </c>
      <c r="H964" s="58">
        <f>IF(E964="",0,IFERROR(VLOOKUP(E964,档案费管理台账!$D$4:$H$1000,5,0),0))</f>
        <v>0</v>
      </c>
      <c r="I964" s="57"/>
      <c r="J964" s="57"/>
      <c r="K964" s="57"/>
      <c r="L964" s="57"/>
      <c r="M964" s="58" t="str">
        <f t="shared" si="98"/>
        <v/>
      </c>
      <c r="N964" s="102"/>
    </row>
    <row r="965" spans="1:14">
      <c r="A965" s="97" t="str">
        <f t="shared" si="95"/>
        <v/>
      </c>
      <c r="B965" s="98" t="str">
        <f t="shared" si="96"/>
        <v/>
      </c>
      <c r="C965" s="99"/>
      <c r="D965" s="100"/>
      <c r="E965" s="100"/>
      <c r="F965" s="57"/>
      <c r="G965" s="58">
        <f t="shared" si="97"/>
        <v>0</v>
      </c>
      <c r="H965" s="58">
        <f>IF(E965="",0,IFERROR(VLOOKUP(E965,档案费管理台账!$D$4:$H$1000,5,0),0))</f>
        <v>0</v>
      </c>
      <c r="I965" s="57"/>
      <c r="J965" s="57"/>
      <c r="K965" s="57"/>
      <c r="L965" s="57"/>
      <c r="M965" s="58" t="str">
        <f t="shared" si="98"/>
        <v/>
      </c>
      <c r="N965" s="102"/>
    </row>
    <row r="966" spans="1:14">
      <c r="A966" s="97" t="str">
        <f t="shared" si="95"/>
        <v/>
      </c>
      <c r="B966" s="98" t="str">
        <f t="shared" si="96"/>
        <v/>
      </c>
      <c r="C966" s="99"/>
      <c r="D966" s="100"/>
      <c r="E966" s="100"/>
      <c r="F966" s="57"/>
      <c r="G966" s="58">
        <f t="shared" si="97"/>
        <v>0</v>
      </c>
      <c r="H966" s="58">
        <f>IF(E966="",0,IFERROR(VLOOKUP(E966,档案费管理台账!$D$4:$H$1000,5,0),0))</f>
        <v>0</v>
      </c>
      <c r="I966" s="57"/>
      <c r="J966" s="57"/>
      <c r="K966" s="57"/>
      <c r="L966" s="57"/>
      <c r="M966" s="58" t="str">
        <f t="shared" si="98"/>
        <v/>
      </c>
      <c r="N966" s="102"/>
    </row>
    <row r="967" spans="1:14">
      <c r="A967" s="97" t="str">
        <f t="shared" si="95"/>
        <v/>
      </c>
      <c r="B967" s="98" t="str">
        <f t="shared" si="96"/>
        <v/>
      </c>
      <c r="C967" s="99"/>
      <c r="D967" s="100"/>
      <c r="E967" s="100"/>
      <c r="F967" s="57"/>
      <c r="G967" s="58">
        <f t="shared" si="97"/>
        <v>0</v>
      </c>
      <c r="H967" s="58">
        <f>IF(E967="",0,IFERROR(VLOOKUP(E967,档案费管理台账!$D$4:$H$1000,5,0),0))</f>
        <v>0</v>
      </c>
      <c r="I967" s="57"/>
      <c r="J967" s="57"/>
      <c r="K967" s="57"/>
      <c r="L967" s="57"/>
      <c r="M967" s="58" t="str">
        <f t="shared" si="98"/>
        <v/>
      </c>
      <c r="N967" s="102"/>
    </row>
    <row r="968" spans="1:14">
      <c r="A968" s="97" t="str">
        <f t="shared" si="95"/>
        <v/>
      </c>
      <c r="B968" s="98" t="str">
        <f t="shared" si="96"/>
        <v/>
      </c>
      <c r="C968" s="99"/>
      <c r="D968" s="100"/>
      <c r="E968" s="100"/>
      <c r="F968" s="57"/>
      <c r="G968" s="58">
        <f t="shared" si="97"/>
        <v>0</v>
      </c>
      <c r="H968" s="58">
        <f>IF(E968="",0,IFERROR(VLOOKUP(E968,档案费管理台账!$D$4:$H$1000,5,0),0))</f>
        <v>0</v>
      </c>
      <c r="I968" s="57"/>
      <c r="J968" s="57"/>
      <c r="K968" s="57"/>
      <c r="L968" s="57"/>
      <c r="M968" s="58" t="str">
        <f t="shared" si="98"/>
        <v/>
      </c>
      <c r="N968" s="102"/>
    </row>
    <row r="969" spans="1:14">
      <c r="A969" s="97" t="str">
        <f t="shared" si="95"/>
        <v/>
      </c>
      <c r="B969" s="98" t="str">
        <f t="shared" si="96"/>
        <v/>
      </c>
      <c r="C969" s="99"/>
      <c r="D969" s="100"/>
      <c r="E969" s="100"/>
      <c r="F969" s="57"/>
      <c r="G969" s="58">
        <f t="shared" si="97"/>
        <v>0</v>
      </c>
      <c r="H969" s="58">
        <f>IF(E969="",0,IFERROR(VLOOKUP(E969,档案费管理台账!$D$4:$H$1000,5,0),0))</f>
        <v>0</v>
      </c>
      <c r="I969" s="57"/>
      <c r="J969" s="57"/>
      <c r="K969" s="57"/>
      <c r="L969" s="57"/>
      <c r="M969" s="58" t="str">
        <f t="shared" si="98"/>
        <v/>
      </c>
      <c r="N969" s="102"/>
    </row>
    <row r="970" spans="1:14">
      <c r="A970" s="97" t="str">
        <f t="shared" si="95"/>
        <v/>
      </c>
      <c r="B970" s="98" t="str">
        <f t="shared" si="96"/>
        <v/>
      </c>
      <c r="C970" s="99"/>
      <c r="D970" s="100"/>
      <c r="E970" s="100"/>
      <c r="F970" s="57"/>
      <c r="G970" s="58">
        <f t="shared" si="97"/>
        <v>0</v>
      </c>
      <c r="H970" s="58">
        <f>IF(E970="",0,IFERROR(VLOOKUP(E970,档案费管理台账!$D$4:$H$1000,5,0),0))</f>
        <v>0</v>
      </c>
      <c r="I970" s="57"/>
      <c r="J970" s="57"/>
      <c r="K970" s="57"/>
      <c r="L970" s="57"/>
      <c r="M970" s="58" t="str">
        <f t="shared" si="98"/>
        <v/>
      </c>
      <c r="N970" s="102"/>
    </row>
    <row r="971" spans="1:14">
      <c r="A971" s="97" t="str">
        <f t="shared" si="95"/>
        <v/>
      </c>
      <c r="B971" s="98" t="str">
        <f t="shared" si="96"/>
        <v/>
      </c>
      <c r="C971" s="99"/>
      <c r="D971" s="100"/>
      <c r="E971" s="100"/>
      <c r="F971" s="57"/>
      <c r="G971" s="58">
        <f t="shared" si="97"/>
        <v>0</v>
      </c>
      <c r="H971" s="58">
        <f>IF(E971="",0,IFERROR(VLOOKUP(E971,档案费管理台账!$D$4:$H$1000,5,0),0))</f>
        <v>0</v>
      </c>
      <c r="I971" s="57"/>
      <c r="J971" s="57"/>
      <c r="K971" s="57"/>
      <c r="L971" s="57"/>
      <c r="M971" s="58" t="str">
        <f t="shared" si="98"/>
        <v/>
      </c>
      <c r="N971" s="102"/>
    </row>
    <row r="972" spans="1:14">
      <c r="A972" s="97" t="str">
        <f t="shared" si="95"/>
        <v/>
      </c>
      <c r="B972" s="98" t="str">
        <f t="shared" si="96"/>
        <v/>
      </c>
      <c r="C972" s="99"/>
      <c r="D972" s="100"/>
      <c r="E972" s="100"/>
      <c r="F972" s="57"/>
      <c r="G972" s="58">
        <f t="shared" si="97"/>
        <v>0</v>
      </c>
      <c r="H972" s="58">
        <f>IF(E972="",0,IFERROR(VLOOKUP(E972,档案费管理台账!$D$4:$H$1000,5,0),0))</f>
        <v>0</v>
      </c>
      <c r="I972" s="57"/>
      <c r="J972" s="57"/>
      <c r="K972" s="57"/>
      <c r="L972" s="57"/>
      <c r="M972" s="58" t="str">
        <f t="shared" si="98"/>
        <v/>
      </c>
      <c r="N972" s="102"/>
    </row>
    <row r="973" spans="1:14">
      <c r="A973" s="97" t="str">
        <f t="shared" si="95"/>
        <v/>
      </c>
      <c r="B973" s="98" t="str">
        <f t="shared" si="96"/>
        <v/>
      </c>
      <c r="C973" s="99"/>
      <c r="D973" s="100"/>
      <c r="E973" s="100"/>
      <c r="F973" s="57"/>
      <c r="G973" s="58">
        <f t="shared" si="97"/>
        <v>0</v>
      </c>
      <c r="H973" s="58">
        <f>IF(E973="",0,IFERROR(VLOOKUP(E973,档案费管理台账!$D$4:$H$1000,5,0),0))</f>
        <v>0</v>
      </c>
      <c r="I973" s="57"/>
      <c r="J973" s="57"/>
      <c r="K973" s="57"/>
      <c r="L973" s="57"/>
      <c r="M973" s="58" t="str">
        <f t="shared" si="98"/>
        <v/>
      </c>
      <c r="N973" s="102"/>
    </row>
    <row r="974" spans="1:14">
      <c r="A974" s="97" t="str">
        <f t="shared" si="95"/>
        <v/>
      </c>
      <c r="B974" s="98" t="str">
        <f t="shared" si="96"/>
        <v/>
      </c>
      <c r="C974" s="99"/>
      <c r="D974" s="100"/>
      <c r="E974" s="100"/>
      <c r="F974" s="57"/>
      <c r="G974" s="58">
        <f t="shared" si="97"/>
        <v>0</v>
      </c>
      <c r="H974" s="58">
        <f>IF(E974="",0,IFERROR(VLOOKUP(E974,档案费管理台账!$D$4:$H$1000,5,0),0))</f>
        <v>0</v>
      </c>
      <c r="I974" s="57"/>
      <c r="J974" s="57"/>
      <c r="K974" s="57"/>
      <c r="L974" s="57"/>
      <c r="M974" s="58" t="str">
        <f t="shared" si="98"/>
        <v/>
      </c>
      <c r="N974" s="102"/>
    </row>
    <row r="975" spans="1:14">
      <c r="A975" s="97" t="str">
        <f t="shared" si="95"/>
        <v/>
      </c>
      <c r="B975" s="98" t="str">
        <f t="shared" si="96"/>
        <v/>
      </c>
      <c r="C975" s="99"/>
      <c r="D975" s="100"/>
      <c r="E975" s="100"/>
      <c r="F975" s="57"/>
      <c r="G975" s="58">
        <f t="shared" si="97"/>
        <v>0</v>
      </c>
      <c r="H975" s="58">
        <f>IF(E975="",0,IFERROR(VLOOKUP(E975,档案费管理台账!$D$4:$H$1000,5,0),0))</f>
        <v>0</v>
      </c>
      <c r="I975" s="57"/>
      <c r="J975" s="57"/>
      <c r="K975" s="57"/>
      <c r="L975" s="57"/>
      <c r="M975" s="58" t="str">
        <f t="shared" si="98"/>
        <v/>
      </c>
      <c r="N975" s="102"/>
    </row>
    <row r="976" spans="1:14">
      <c r="A976" s="97" t="str">
        <f t="shared" si="95"/>
        <v/>
      </c>
      <c r="B976" s="98" t="str">
        <f t="shared" si="96"/>
        <v/>
      </c>
      <c r="C976" s="99"/>
      <c r="D976" s="100"/>
      <c r="E976" s="100"/>
      <c r="F976" s="57"/>
      <c r="G976" s="58">
        <f t="shared" si="97"/>
        <v>0</v>
      </c>
      <c r="H976" s="58">
        <f>IF(E976="",0,IFERROR(VLOOKUP(E976,档案费管理台账!$D$4:$H$1000,5,0),0))</f>
        <v>0</v>
      </c>
      <c r="I976" s="57"/>
      <c r="J976" s="57"/>
      <c r="K976" s="57"/>
      <c r="L976" s="57"/>
      <c r="M976" s="58" t="str">
        <f t="shared" si="98"/>
        <v/>
      </c>
      <c r="N976" s="102"/>
    </row>
    <row r="977" spans="1:14">
      <c r="A977" s="97" t="str">
        <f t="shared" si="95"/>
        <v/>
      </c>
      <c r="B977" s="98" t="str">
        <f t="shared" si="96"/>
        <v/>
      </c>
      <c r="C977" s="99"/>
      <c r="D977" s="100"/>
      <c r="E977" s="100"/>
      <c r="F977" s="57"/>
      <c r="G977" s="58">
        <f t="shared" si="97"/>
        <v>0</v>
      </c>
      <c r="H977" s="58">
        <f>IF(E977="",0,IFERROR(VLOOKUP(E977,档案费管理台账!$D$4:$H$1000,5,0),0))</f>
        <v>0</v>
      </c>
      <c r="I977" s="57"/>
      <c r="J977" s="57"/>
      <c r="K977" s="57"/>
      <c r="L977" s="57"/>
      <c r="M977" s="58" t="str">
        <f t="shared" si="98"/>
        <v/>
      </c>
      <c r="N977" s="102"/>
    </row>
    <row r="978" spans="1:14">
      <c r="A978" s="97" t="str">
        <f t="shared" si="95"/>
        <v/>
      </c>
      <c r="B978" s="98" t="str">
        <f t="shared" si="96"/>
        <v/>
      </c>
      <c r="C978" s="99"/>
      <c r="D978" s="100"/>
      <c r="E978" s="100"/>
      <c r="F978" s="57"/>
      <c r="G978" s="58">
        <f t="shared" si="97"/>
        <v>0</v>
      </c>
      <c r="H978" s="58">
        <f>IF(E978="",0,IFERROR(VLOOKUP(E978,档案费管理台账!$D$4:$H$1000,5,0),0))</f>
        <v>0</v>
      </c>
      <c r="I978" s="57"/>
      <c r="J978" s="57"/>
      <c r="K978" s="57"/>
      <c r="L978" s="57"/>
      <c r="M978" s="58" t="str">
        <f t="shared" si="98"/>
        <v/>
      </c>
      <c r="N978" s="102"/>
    </row>
    <row r="979" spans="1:14">
      <c r="A979" s="97" t="str">
        <f t="shared" si="95"/>
        <v/>
      </c>
      <c r="B979" s="98" t="str">
        <f t="shared" si="96"/>
        <v/>
      </c>
      <c r="C979" s="99"/>
      <c r="D979" s="100"/>
      <c r="E979" s="100"/>
      <c r="F979" s="57"/>
      <c r="G979" s="58">
        <f t="shared" si="97"/>
        <v>0</v>
      </c>
      <c r="H979" s="58">
        <f>IF(E979="",0,IFERROR(VLOOKUP(E979,档案费管理台账!$D$4:$H$1000,5,0),0))</f>
        <v>0</v>
      </c>
      <c r="I979" s="57"/>
      <c r="J979" s="57"/>
      <c r="K979" s="57"/>
      <c r="L979" s="57"/>
      <c r="M979" s="58" t="str">
        <f t="shared" si="98"/>
        <v/>
      </c>
      <c r="N979" s="102"/>
    </row>
    <row r="980" spans="1:14">
      <c r="A980" s="97" t="str">
        <f t="shared" si="95"/>
        <v/>
      </c>
      <c r="B980" s="98" t="str">
        <f t="shared" si="96"/>
        <v/>
      </c>
      <c r="C980" s="99"/>
      <c r="D980" s="100"/>
      <c r="E980" s="100"/>
      <c r="F980" s="57"/>
      <c r="G980" s="58">
        <f t="shared" si="97"/>
        <v>0</v>
      </c>
      <c r="H980" s="58">
        <f>IF(E980="",0,IFERROR(VLOOKUP(E980,档案费管理台账!$D$4:$H$1000,5,0),0))</f>
        <v>0</v>
      </c>
      <c r="I980" s="57"/>
      <c r="J980" s="57"/>
      <c r="K980" s="57"/>
      <c r="L980" s="57"/>
      <c r="M980" s="58" t="str">
        <f t="shared" si="98"/>
        <v/>
      </c>
      <c r="N980" s="102"/>
    </row>
    <row r="981" spans="1:14">
      <c r="A981" s="97" t="str">
        <f t="shared" si="95"/>
        <v/>
      </c>
      <c r="B981" s="98" t="str">
        <f t="shared" si="96"/>
        <v/>
      </c>
      <c r="C981" s="99"/>
      <c r="D981" s="100"/>
      <c r="E981" s="100"/>
      <c r="F981" s="57"/>
      <c r="G981" s="58">
        <f t="shared" si="97"/>
        <v>0</v>
      </c>
      <c r="H981" s="58">
        <f>IF(E981="",0,IFERROR(VLOOKUP(E981,档案费管理台账!$D$4:$H$1000,5,0),0))</f>
        <v>0</v>
      </c>
      <c r="I981" s="57"/>
      <c r="J981" s="57"/>
      <c r="K981" s="57"/>
      <c r="L981" s="57"/>
      <c r="M981" s="58" t="str">
        <f t="shared" si="98"/>
        <v/>
      </c>
      <c r="N981" s="102"/>
    </row>
    <row r="982" spans="1:14">
      <c r="A982" s="97" t="str">
        <f t="shared" si="95"/>
        <v/>
      </c>
      <c r="B982" s="98" t="str">
        <f t="shared" si="96"/>
        <v/>
      </c>
      <c r="C982" s="99"/>
      <c r="D982" s="100"/>
      <c r="E982" s="100"/>
      <c r="F982" s="57"/>
      <c r="G982" s="58">
        <f t="shared" si="97"/>
        <v>0</v>
      </c>
      <c r="H982" s="58">
        <f>IF(E982="",0,IFERROR(VLOOKUP(E982,档案费管理台账!$D$4:$H$1000,5,0),0))</f>
        <v>0</v>
      </c>
      <c r="I982" s="57"/>
      <c r="J982" s="57"/>
      <c r="K982" s="57"/>
      <c r="L982" s="57"/>
      <c r="M982" s="58" t="str">
        <f t="shared" si="98"/>
        <v/>
      </c>
      <c r="N982" s="102"/>
    </row>
    <row r="983" spans="1:14">
      <c r="A983" s="97" t="str">
        <f t="shared" si="95"/>
        <v/>
      </c>
      <c r="B983" s="98" t="str">
        <f t="shared" si="96"/>
        <v/>
      </c>
      <c r="C983" s="99"/>
      <c r="D983" s="100"/>
      <c r="E983" s="100"/>
      <c r="F983" s="57"/>
      <c r="G983" s="58">
        <f t="shared" si="97"/>
        <v>0</v>
      </c>
      <c r="H983" s="58">
        <f>IF(E983="",0,IFERROR(VLOOKUP(E983,档案费管理台账!$D$4:$H$1000,5,0),0))</f>
        <v>0</v>
      </c>
      <c r="I983" s="57"/>
      <c r="J983" s="57"/>
      <c r="K983" s="57"/>
      <c r="L983" s="57"/>
      <c r="M983" s="58" t="str">
        <f t="shared" si="98"/>
        <v/>
      </c>
      <c r="N983" s="102"/>
    </row>
    <row r="984" spans="1:14">
      <c r="A984" s="97" t="str">
        <f t="shared" si="95"/>
        <v/>
      </c>
      <c r="B984" s="98" t="str">
        <f t="shared" si="96"/>
        <v/>
      </c>
      <c r="C984" s="99"/>
      <c r="D984" s="100"/>
      <c r="E984" s="100"/>
      <c r="F984" s="57"/>
      <c r="G984" s="58">
        <f t="shared" si="97"/>
        <v>0</v>
      </c>
      <c r="H984" s="58">
        <f>IF(E984="",0,IFERROR(VLOOKUP(E984,档案费管理台账!$D$4:$H$1000,5,0),0))</f>
        <v>0</v>
      </c>
      <c r="I984" s="57"/>
      <c r="J984" s="57"/>
      <c r="K984" s="57"/>
      <c r="L984" s="57"/>
      <c r="M984" s="58" t="str">
        <f t="shared" si="98"/>
        <v/>
      </c>
      <c r="N984" s="102"/>
    </row>
    <row r="985" spans="1:14">
      <c r="A985" s="97" t="str">
        <f t="shared" si="95"/>
        <v/>
      </c>
      <c r="B985" s="98" t="str">
        <f t="shared" si="96"/>
        <v/>
      </c>
      <c r="C985" s="99"/>
      <c r="D985" s="100"/>
      <c r="E985" s="100"/>
      <c r="F985" s="57"/>
      <c r="G985" s="58">
        <f t="shared" si="97"/>
        <v>0</v>
      </c>
      <c r="H985" s="58">
        <f>IF(E985="",0,IFERROR(VLOOKUP(E985,档案费管理台账!$D$4:$H$1000,5,0),0))</f>
        <v>0</v>
      </c>
      <c r="I985" s="57"/>
      <c r="J985" s="57"/>
      <c r="K985" s="57"/>
      <c r="L985" s="57"/>
      <c r="M985" s="58" t="str">
        <f t="shared" si="98"/>
        <v/>
      </c>
      <c r="N985" s="102"/>
    </row>
    <row r="986" spans="1:14">
      <c r="A986" s="97" t="str">
        <f t="shared" si="95"/>
        <v/>
      </c>
      <c r="B986" s="98" t="str">
        <f t="shared" si="96"/>
        <v/>
      </c>
      <c r="C986" s="99"/>
      <c r="D986" s="100"/>
      <c r="E986" s="100"/>
      <c r="F986" s="57"/>
      <c r="G986" s="58">
        <f t="shared" si="97"/>
        <v>0</v>
      </c>
      <c r="H986" s="58">
        <f>IF(E986="",0,IFERROR(VLOOKUP(E986,档案费管理台账!$D$4:$H$1000,5,0),0))</f>
        <v>0</v>
      </c>
      <c r="I986" s="57"/>
      <c r="J986" s="57"/>
      <c r="K986" s="57"/>
      <c r="L986" s="57"/>
      <c r="M986" s="58" t="str">
        <f t="shared" si="98"/>
        <v/>
      </c>
      <c r="N986" s="102"/>
    </row>
    <row r="987" spans="1:14">
      <c r="A987" s="97" t="str">
        <f t="shared" si="95"/>
        <v/>
      </c>
      <c r="B987" s="98" t="str">
        <f t="shared" si="96"/>
        <v/>
      </c>
      <c r="C987" s="99"/>
      <c r="D987" s="100"/>
      <c r="E987" s="100"/>
      <c r="F987" s="57"/>
      <c r="G987" s="58">
        <f t="shared" si="97"/>
        <v>0</v>
      </c>
      <c r="H987" s="58">
        <f>IF(E987="",0,IFERROR(VLOOKUP(E987,档案费管理台账!$D$4:$H$1000,5,0),0))</f>
        <v>0</v>
      </c>
      <c r="I987" s="57"/>
      <c r="J987" s="57"/>
      <c r="K987" s="57"/>
      <c r="L987" s="57"/>
      <c r="M987" s="58" t="str">
        <f t="shared" si="98"/>
        <v/>
      </c>
      <c r="N987" s="102"/>
    </row>
    <row r="988" spans="1:14">
      <c r="A988" s="97" t="str">
        <f t="shared" si="95"/>
        <v/>
      </c>
      <c r="B988" s="98" t="str">
        <f t="shared" si="96"/>
        <v/>
      </c>
      <c r="C988" s="99"/>
      <c r="D988" s="100"/>
      <c r="E988" s="100"/>
      <c r="F988" s="57"/>
      <c r="G988" s="58">
        <f t="shared" si="97"/>
        <v>0</v>
      </c>
      <c r="H988" s="58">
        <f>IF(E988="",0,IFERROR(VLOOKUP(E988,档案费管理台账!$D$4:$H$1000,5,0),0))</f>
        <v>0</v>
      </c>
      <c r="I988" s="57"/>
      <c r="J988" s="57"/>
      <c r="K988" s="57"/>
      <c r="L988" s="57"/>
      <c r="M988" s="58" t="str">
        <f t="shared" si="98"/>
        <v/>
      </c>
      <c r="N988" s="102"/>
    </row>
    <row r="989" spans="1:14">
      <c r="A989" s="97" t="str">
        <f t="shared" si="95"/>
        <v/>
      </c>
      <c r="B989" s="98" t="str">
        <f t="shared" si="96"/>
        <v/>
      </c>
      <c r="C989" s="99"/>
      <c r="D989" s="100"/>
      <c r="E989" s="100"/>
      <c r="F989" s="57"/>
      <c r="G989" s="58">
        <f t="shared" si="97"/>
        <v>0</v>
      </c>
      <c r="H989" s="58">
        <f>IF(E989="",0,IFERROR(VLOOKUP(E989,档案费管理台账!$D$4:$H$1000,5,0),0))</f>
        <v>0</v>
      </c>
      <c r="I989" s="57"/>
      <c r="J989" s="57"/>
      <c r="K989" s="57"/>
      <c r="L989" s="57"/>
      <c r="M989" s="58" t="str">
        <f t="shared" si="98"/>
        <v/>
      </c>
      <c r="N989" s="102"/>
    </row>
    <row r="990" spans="1:14">
      <c r="A990" s="97" t="str">
        <f t="shared" si="95"/>
        <v/>
      </c>
      <c r="B990" s="98" t="str">
        <f t="shared" si="96"/>
        <v/>
      </c>
      <c r="C990" s="99"/>
      <c r="D990" s="100"/>
      <c r="E990" s="100"/>
      <c r="F990" s="57"/>
      <c r="G990" s="58">
        <f t="shared" si="97"/>
        <v>0</v>
      </c>
      <c r="H990" s="58">
        <f>IF(E990="",0,IFERROR(VLOOKUP(E990,档案费管理台账!$D$4:$H$1000,5,0),0))</f>
        <v>0</v>
      </c>
      <c r="I990" s="57"/>
      <c r="J990" s="57"/>
      <c r="K990" s="57"/>
      <c r="L990" s="57"/>
      <c r="M990" s="58" t="str">
        <f t="shared" si="98"/>
        <v/>
      </c>
      <c r="N990" s="102"/>
    </row>
    <row r="991" spans="1:14">
      <c r="A991" s="97" t="str">
        <f t="shared" si="95"/>
        <v/>
      </c>
      <c r="B991" s="98" t="str">
        <f t="shared" si="96"/>
        <v/>
      </c>
      <c r="C991" s="99"/>
      <c r="D991" s="100"/>
      <c r="E991" s="100"/>
      <c r="F991" s="57"/>
      <c r="G991" s="58">
        <f t="shared" si="97"/>
        <v>0</v>
      </c>
      <c r="H991" s="58">
        <f>IF(E991="",0,IFERROR(VLOOKUP(E991,档案费管理台账!$D$4:$H$1000,5,0),0))</f>
        <v>0</v>
      </c>
      <c r="I991" s="57"/>
      <c r="J991" s="57"/>
      <c r="K991" s="57"/>
      <c r="L991" s="57"/>
      <c r="M991" s="58" t="str">
        <f t="shared" si="98"/>
        <v/>
      </c>
      <c r="N991" s="102"/>
    </row>
    <row r="992" spans="1:14">
      <c r="A992" s="97" t="str">
        <f t="shared" si="95"/>
        <v/>
      </c>
      <c r="B992" s="98" t="str">
        <f t="shared" si="96"/>
        <v/>
      </c>
      <c r="C992" s="99"/>
      <c r="D992" s="100"/>
      <c r="E992" s="100"/>
      <c r="F992" s="57"/>
      <c r="G992" s="58">
        <f t="shared" si="97"/>
        <v>0</v>
      </c>
      <c r="H992" s="58">
        <f>IF(E992="",0,IFERROR(VLOOKUP(E992,档案费管理台账!$D$4:$H$1000,5,0),0))</f>
        <v>0</v>
      </c>
      <c r="I992" s="57"/>
      <c r="J992" s="57"/>
      <c r="K992" s="57"/>
      <c r="L992" s="57"/>
      <c r="M992" s="58" t="str">
        <f t="shared" si="98"/>
        <v/>
      </c>
      <c r="N992" s="102"/>
    </row>
    <row r="993" spans="1:14">
      <c r="A993" s="97" t="str">
        <f t="shared" si="95"/>
        <v/>
      </c>
      <c r="B993" s="98" t="str">
        <f t="shared" si="96"/>
        <v/>
      </c>
      <c r="C993" s="99"/>
      <c r="D993" s="100"/>
      <c r="E993" s="100"/>
      <c r="F993" s="57"/>
      <c r="G993" s="58">
        <f t="shared" si="97"/>
        <v>0</v>
      </c>
      <c r="H993" s="58">
        <f>IF(E993="",0,IFERROR(VLOOKUP(E993,档案费管理台账!$D$4:$H$1000,5,0),0))</f>
        <v>0</v>
      </c>
      <c r="I993" s="57"/>
      <c r="J993" s="57"/>
      <c r="K993" s="57"/>
      <c r="L993" s="57"/>
      <c r="M993" s="58" t="str">
        <f t="shared" si="98"/>
        <v/>
      </c>
      <c r="N993" s="102"/>
    </row>
    <row r="994" spans="1:14">
      <c r="A994" s="97" t="str">
        <f t="shared" si="95"/>
        <v/>
      </c>
      <c r="B994" s="98" t="str">
        <f t="shared" si="96"/>
        <v/>
      </c>
      <c r="C994" s="99"/>
      <c r="D994" s="100"/>
      <c r="E994" s="100"/>
      <c r="F994" s="57"/>
      <c r="G994" s="58">
        <f t="shared" si="97"/>
        <v>0</v>
      </c>
      <c r="H994" s="58">
        <f>IF(E994="",0,IFERROR(VLOOKUP(E994,档案费管理台账!$D$4:$H$1000,5,0),0))</f>
        <v>0</v>
      </c>
      <c r="I994" s="57"/>
      <c r="J994" s="57"/>
      <c r="K994" s="57"/>
      <c r="L994" s="57"/>
      <c r="M994" s="58" t="str">
        <f t="shared" si="98"/>
        <v/>
      </c>
      <c r="N994" s="102"/>
    </row>
    <row r="995" spans="1:14">
      <c r="A995" s="97" t="str">
        <f t="shared" si="95"/>
        <v/>
      </c>
      <c r="B995" s="98" t="str">
        <f t="shared" si="96"/>
        <v/>
      </c>
      <c r="C995" s="99"/>
      <c r="D995" s="100"/>
      <c r="E995" s="100"/>
      <c r="F995" s="57"/>
      <c r="G995" s="58">
        <f t="shared" si="97"/>
        <v>0</v>
      </c>
      <c r="H995" s="58">
        <f>IF(E995="",0,IFERROR(VLOOKUP(E995,档案费管理台账!$D$4:$H$1000,5,0),0))</f>
        <v>0</v>
      </c>
      <c r="I995" s="57"/>
      <c r="J995" s="57"/>
      <c r="K995" s="57"/>
      <c r="L995" s="57"/>
      <c r="M995" s="58" t="str">
        <f t="shared" si="98"/>
        <v/>
      </c>
      <c r="N995" s="102"/>
    </row>
    <row r="996" spans="1:14">
      <c r="A996" s="97" t="str">
        <f t="shared" si="95"/>
        <v/>
      </c>
      <c r="B996" s="98" t="str">
        <f t="shared" si="96"/>
        <v/>
      </c>
      <c r="C996" s="99"/>
      <c r="D996" s="100"/>
      <c r="E996" s="100"/>
      <c r="F996" s="57"/>
      <c r="G996" s="58">
        <f t="shared" si="97"/>
        <v>0</v>
      </c>
      <c r="H996" s="58">
        <f>IF(E996="",0,IFERROR(VLOOKUP(E996,档案费管理台账!$D$4:$H$1000,5,0),0))</f>
        <v>0</v>
      </c>
      <c r="I996" s="57"/>
      <c r="J996" s="57"/>
      <c r="K996" s="57"/>
      <c r="L996" s="57"/>
      <c r="M996" s="58" t="str">
        <f t="shared" si="98"/>
        <v/>
      </c>
      <c r="N996" s="102"/>
    </row>
    <row r="997" spans="1:14">
      <c r="A997" s="97" t="str">
        <f t="shared" si="95"/>
        <v/>
      </c>
      <c r="B997" s="98" t="str">
        <f t="shared" si="96"/>
        <v/>
      </c>
      <c r="C997" s="99"/>
      <c r="D997" s="100"/>
      <c r="E997" s="100"/>
      <c r="F997" s="57"/>
      <c r="G997" s="58">
        <f t="shared" si="97"/>
        <v>0</v>
      </c>
      <c r="H997" s="58">
        <f>IF(E997="",0,IFERROR(VLOOKUP(E997,档案费管理台账!$D$4:$H$1000,5,0),0))</f>
        <v>0</v>
      </c>
      <c r="I997" s="57"/>
      <c r="J997" s="57"/>
      <c r="K997" s="57"/>
      <c r="L997" s="57"/>
      <c r="M997" s="58" t="str">
        <f t="shared" si="98"/>
        <v/>
      </c>
      <c r="N997" s="102"/>
    </row>
    <row r="998" spans="1:14">
      <c r="A998" s="97" t="str">
        <f t="shared" si="95"/>
        <v/>
      </c>
      <c r="B998" s="98" t="str">
        <f t="shared" si="96"/>
        <v/>
      </c>
      <c r="C998" s="99"/>
      <c r="D998" s="100"/>
      <c r="E998" s="100"/>
      <c r="F998" s="57"/>
      <c r="G998" s="58">
        <f t="shared" si="97"/>
        <v>0</v>
      </c>
      <c r="H998" s="58">
        <f>IF(E998="",0,IFERROR(VLOOKUP(E998,档案费管理台账!$D$4:$H$1000,5,0),0))</f>
        <v>0</v>
      </c>
      <c r="I998" s="57"/>
      <c r="J998" s="57"/>
      <c r="K998" s="57"/>
      <c r="L998" s="57"/>
      <c r="M998" s="58" t="str">
        <f t="shared" si="98"/>
        <v/>
      </c>
      <c r="N998" s="102"/>
    </row>
    <row r="999" spans="1:14">
      <c r="A999" s="97" t="str">
        <f t="shared" si="95"/>
        <v/>
      </c>
      <c r="B999" s="98" t="str">
        <f t="shared" si="96"/>
        <v/>
      </c>
      <c r="C999" s="99"/>
      <c r="D999" s="100"/>
      <c r="E999" s="100"/>
      <c r="F999" s="57"/>
      <c r="G999" s="58">
        <f t="shared" si="97"/>
        <v>0</v>
      </c>
      <c r="H999" s="58">
        <f>IF(E999="",0,IFERROR(VLOOKUP(E999,档案费管理台账!$D$4:$H$1000,5,0),0))</f>
        <v>0</v>
      </c>
      <c r="I999" s="57"/>
      <c r="J999" s="57"/>
      <c r="K999" s="57"/>
      <c r="L999" s="57"/>
      <c r="M999" s="58" t="str">
        <f t="shared" si="98"/>
        <v/>
      </c>
      <c r="N999" s="102"/>
    </row>
    <row r="1000" spans="1:14">
      <c r="A1000" s="97" t="str">
        <f t="shared" si="95"/>
        <v/>
      </c>
      <c r="B1000" s="98" t="str">
        <f t="shared" si="96"/>
        <v/>
      </c>
      <c r="C1000" s="99"/>
      <c r="D1000" s="100"/>
      <c r="E1000" s="100"/>
      <c r="F1000" s="57"/>
      <c r="G1000" s="58">
        <f t="shared" si="97"/>
        <v>0</v>
      </c>
      <c r="H1000" s="58">
        <f>IF(E1000="",0,IFERROR(VLOOKUP(E1000,档案费管理台账!$D$4:$H$1000,5,0),0))</f>
        <v>0</v>
      </c>
      <c r="I1000" s="57"/>
      <c r="J1000" s="57"/>
      <c r="K1000" s="57"/>
      <c r="L1000" s="57"/>
      <c r="M1000" s="58" t="str">
        <f t="shared" si="98"/>
        <v/>
      </c>
      <c r="N1000" s="102"/>
    </row>
  </sheetData>
  <mergeCells count="39">
    <mergeCell ref="D1:F1"/>
    <mergeCell ref="G1:H1"/>
    <mergeCell ref="J1:K1"/>
    <mergeCell ref="L1:O1"/>
    <mergeCell ref="H3:Q3"/>
    <mergeCell ref="A5:T5"/>
    <mergeCell ref="H6:O6"/>
    <mergeCell ref="P6:S6"/>
    <mergeCell ref="J7:K7"/>
    <mergeCell ref="L7:M7"/>
    <mergeCell ref="P7:Q7"/>
    <mergeCell ref="A23:Y23"/>
    <mergeCell ref="D24:G24"/>
    <mergeCell ref="H24:N24"/>
    <mergeCell ref="O24:S24"/>
    <mergeCell ref="A41:I41"/>
    <mergeCell ref="A6:A8"/>
    <mergeCell ref="A24:A25"/>
    <mergeCell ref="B6:B8"/>
    <mergeCell ref="B24:B25"/>
    <mergeCell ref="C6:C8"/>
    <mergeCell ref="C24:C25"/>
    <mergeCell ref="D6:D8"/>
    <mergeCell ref="E6:E8"/>
    <mergeCell ref="F6:F8"/>
    <mergeCell ref="G6:G8"/>
    <mergeCell ref="R7:R8"/>
    <mergeCell ref="S7:S8"/>
    <mergeCell ref="T6:T8"/>
    <mergeCell ref="T24:T25"/>
    <mergeCell ref="U6:U8"/>
    <mergeCell ref="U24:U25"/>
    <mergeCell ref="V24:V25"/>
    <mergeCell ref="W24:W25"/>
    <mergeCell ref="X24:X25"/>
    <mergeCell ref="Y24:Y25"/>
    <mergeCell ref="Z24:Z25"/>
    <mergeCell ref="AA24:AA25"/>
    <mergeCell ref="AB24:AB25"/>
  </mergeCells>
  <hyperlinks>
    <hyperlink ref="C1" location="项目管理台账!A1" display="返回"/>
  </hyperlinks>
  <pageMargins left="0.7" right="0.7" top="0.75" bottom="0.75" header="0.3" footer="0.3"/>
  <pageSetup paperSize="9" orientation="portrait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4"/>
  <dimension ref="A1:AC1000"/>
  <sheetViews>
    <sheetView showGridLines="0" topLeftCell="D1" workbookViewId="0">
      <pane ySplit="1" topLeftCell="A13" activePane="bottomLeft" state="frozen"/>
      <selection/>
      <selection pane="bottomLeft" activeCell="P46" sqref="P46"/>
    </sheetView>
  </sheetViews>
  <sheetFormatPr defaultColWidth="9" defaultRowHeight="14.4"/>
  <cols>
    <col min="1" max="1" width="7.46296296296296" customWidth="1"/>
    <col min="2" max="2" width="11.7962962962963" style="29" customWidth="1"/>
    <col min="3" max="3" width="12.2037037037037" style="29" customWidth="1"/>
    <col min="4" max="4" width="20.0648148148148" customWidth="1"/>
    <col min="5" max="5" width="13.462962962963" customWidth="1"/>
    <col min="6" max="6" width="13.6018518518519" customWidth="1"/>
    <col min="7" max="7" width="12.7962962962963" customWidth="1"/>
    <col min="8" max="8" width="12.537037037037" customWidth="1"/>
    <col min="9" max="9" width="13.3333333333333" customWidth="1"/>
    <col min="10" max="10" width="13.2037037037037" customWidth="1"/>
    <col min="11" max="11" width="14.2037037037037" customWidth="1"/>
    <col min="12" max="12" width="12.6018518518519" customWidth="1"/>
    <col min="13" max="13" width="11.537037037037" customWidth="1"/>
    <col min="19" max="19" width="10.1296296296296" customWidth="1"/>
    <col min="20" max="20" width="11.462962962963" customWidth="1"/>
    <col min="21" max="21" width="9.25" customWidth="1"/>
    <col min="22" max="22" width="11.5" customWidth="1"/>
    <col min="23" max="23" width="11.5" style="29" customWidth="1"/>
    <col min="24" max="24" width="9.60185185185185" customWidth="1"/>
    <col min="26" max="26" width="4.53703703703704" style="30" customWidth="1"/>
    <col min="27" max="27" width="13.75" customWidth="1"/>
    <col min="28" max="28" width="12.6296296296296" style="29" customWidth="1"/>
  </cols>
  <sheetData>
    <row r="1" ht="28.95" spans="1:28">
      <c r="A1" s="31" t="s">
        <v>209</v>
      </c>
      <c r="B1" s="105"/>
      <c r="C1" s="33" t="s">
        <v>118</v>
      </c>
      <c r="D1" s="34" t="s">
        <v>119</v>
      </c>
      <c r="E1" s="34"/>
      <c r="F1" s="34"/>
      <c r="G1" s="35" t="s">
        <v>23</v>
      </c>
      <c r="H1" s="35"/>
      <c r="I1" s="36" t="s">
        <v>120</v>
      </c>
      <c r="J1" s="37" t="s">
        <v>0</v>
      </c>
      <c r="K1" s="37"/>
      <c r="L1" s="38" t="s">
        <v>121</v>
      </c>
      <c r="M1" s="38"/>
      <c r="N1" s="38"/>
      <c r="O1" s="38"/>
    </row>
    <row r="2" ht="15.15"/>
    <row r="3" spans="1:28">
      <c r="H3" s="39" t="s">
        <v>122</v>
      </c>
      <c r="I3" s="39"/>
      <c r="J3" s="39"/>
      <c r="K3" s="39"/>
      <c r="L3" s="39"/>
      <c r="M3" s="39"/>
      <c r="N3" s="39"/>
      <c r="O3" s="39"/>
      <c r="P3" s="39"/>
      <c r="Q3" s="39"/>
    </row>
    <row r="4" spans="1:28">
      <c r="H4" s="40"/>
      <c r="I4" s="40"/>
      <c r="J4" s="40"/>
      <c r="K4" s="40"/>
      <c r="L4" s="40"/>
      <c r="M4" s="40"/>
      <c r="N4" s="40"/>
      <c r="O4" s="40"/>
      <c r="P4" s="40">
        <v>0.05</v>
      </c>
      <c r="Q4" s="40">
        <v>0.05</v>
      </c>
    </row>
    <row r="5" spans="1:28">
      <c r="A5" s="41" t="s">
        <v>123</v>
      </c>
      <c r="B5" s="41"/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</row>
    <row r="6" s="27" customFormat="1" spans="1:28">
      <c r="A6" s="42" t="s">
        <v>124</v>
      </c>
      <c r="B6" s="43" t="s">
        <v>125</v>
      </c>
      <c r="C6" s="43" t="s">
        <v>126</v>
      </c>
      <c r="D6" s="42" t="s">
        <v>127</v>
      </c>
      <c r="E6" s="42" t="s">
        <v>128</v>
      </c>
      <c r="F6" s="42" t="s">
        <v>129</v>
      </c>
      <c r="G6" s="42" t="s">
        <v>130</v>
      </c>
      <c r="H6" s="44" t="s">
        <v>131</v>
      </c>
      <c r="I6" s="44"/>
      <c r="J6" s="44"/>
      <c r="K6" s="44"/>
      <c r="L6" s="44"/>
      <c r="M6" s="44"/>
      <c r="N6" s="44"/>
      <c r="O6" s="44"/>
      <c r="P6" s="45" t="s">
        <v>132</v>
      </c>
      <c r="Q6" s="45"/>
      <c r="R6" s="45"/>
      <c r="S6" s="45"/>
      <c r="T6" s="42" t="s">
        <v>133</v>
      </c>
      <c r="U6" s="46" t="s">
        <v>134</v>
      </c>
      <c r="W6" s="47"/>
      <c r="Z6" s="48"/>
      <c r="AB6" s="47"/>
    </row>
    <row r="7" s="27" customFormat="1" ht="28.8" spans="1:28">
      <c r="A7" s="42"/>
      <c r="B7" s="43"/>
      <c r="C7" s="43"/>
      <c r="D7" s="42"/>
      <c r="E7" s="42"/>
      <c r="F7" s="42"/>
      <c r="G7" s="42"/>
      <c r="H7" s="49" t="s">
        <v>135</v>
      </c>
      <c r="I7" s="49" t="s">
        <v>135</v>
      </c>
      <c r="J7" s="49" t="s">
        <v>136</v>
      </c>
      <c r="K7" s="49"/>
      <c r="L7" s="49" t="s">
        <v>137</v>
      </c>
      <c r="M7" s="49"/>
      <c r="N7" s="49" t="s">
        <v>138</v>
      </c>
      <c r="O7" s="49" t="s">
        <v>139</v>
      </c>
      <c r="P7" s="42" t="s">
        <v>140</v>
      </c>
      <c r="Q7" s="42"/>
      <c r="R7" s="46" t="s">
        <v>141</v>
      </c>
      <c r="S7" s="46" t="s">
        <v>142</v>
      </c>
      <c r="T7" s="42"/>
      <c r="U7" s="46"/>
      <c r="W7" s="47"/>
      <c r="Z7" s="48"/>
      <c r="AB7" s="47"/>
    </row>
    <row r="8" s="27" customFormat="1" ht="28.8" spans="1:28">
      <c r="A8" s="42"/>
      <c r="B8" s="43"/>
      <c r="C8" s="43"/>
      <c r="D8" s="42"/>
      <c r="E8" s="42"/>
      <c r="F8" s="42"/>
      <c r="G8" s="42"/>
      <c r="H8" s="50" t="s">
        <v>143</v>
      </c>
      <c r="I8" s="50" t="s">
        <v>144</v>
      </c>
      <c r="J8" s="50" t="s">
        <v>145</v>
      </c>
      <c r="K8" s="50" t="s">
        <v>146</v>
      </c>
      <c r="L8" s="50" t="s">
        <v>147</v>
      </c>
      <c r="M8" s="50" t="s">
        <v>148</v>
      </c>
      <c r="N8" s="50" t="s">
        <v>149</v>
      </c>
      <c r="O8" s="50" t="s">
        <v>150</v>
      </c>
      <c r="P8" s="51" t="s">
        <v>151</v>
      </c>
      <c r="Q8" s="51" t="s">
        <v>152</v>
      </c>
      <c r="R8" s="46"/>
      <c r="S8" s="46"/>
      <c r="T8" s="42"/>
      <c r="U8" s="46"/>
      <c r="W8" s="47"/>
      <c r="Z8" s="48"/>
      <c r="AB8" s="47"/>
    </row>
    <row r="9" s="27" customFormat="1" spans="1:28">
      <c r="A9" s="52" t="s">
        <v>153</v>
      </c>
      <c r="B9" s="53"/>
      <c r="C9" s="53"/>
      <c r="D9" s="52"/>
      <c r="E9" s="52"/>
      <c r="F9" s="52"/>
      <c r="G9" s="52"/>
      <c r="H9" s="54">
        <f>(20%-1%-3%)*1</f>
        <v>0.16</v>
      </c>
      <c r="I9" s="54">
        <v>0.08</v>
      </c>
      <c r="J9" s="55">
        <f>10%-1%</f>
        <v>0.09</v>
      </c>
      <c r="K9" s="54">
        <f>2%</f>
        <v>0.02</v>
      </c>
      <c r="L9" s="55">
        <v>0.005</v>
      </c>
      <c r="M9" s="55">
        <v>0.005</v>
      </c>
      <c r="N9" s="55">
        <f>(0.5%-0.1%)-0.08%+0.08%</f>
        <v>0.004</v>
      </c>
      <c r="O9" s="55">
        <f>0.8%</f>
        <v>0.008</v>
      </c>
      <c r="P9" s="54">
        <v>0.05</v>
      </c>
      <c r="Q9" s="54">
        <v>0.05</v>
      </c>
      <c r="R9" s="56"/>
      <c r="S9" s="56"/>
      <c r="T9" s="52"/>
      <c r="U9" s="39"/>
      <c r="W9" s="47"/>
      <c r="Z9" s="48"/>
      <c r="AB9" s="47"/>
    </row>
    <row r="10" spans="1:28">
      <c r="A10" s="39" t="s">
        <v>154</v>
      </c>
      <c r="B10" s="57"/>
      <c r="C10" s="57"/>
      <c r="D10" s="57"/>
      <c r="E10" s="57"/>
      <c r="F10" s="57"/>
      <c r="G10" s="57"/>
      <c r="H10" s="58">
        <f t="shared" ref="H10:H21" si="0">ROUND(B10*$H$9,2)</f>
        <v>0</v>
      </c>
      <c r="I10" s="58">
        <f t="shared" ref="I10:I21" si="1">ROUND(B10*$I$9,2)</f>
        <v>0</v>
      </c>
      <c r="J10" s="58">
        <f t="shared" ref="J10:J21" si="2">ROUND(C10*$J$9,2)</f>
        <v>0</v>
      </c>
      <c r="K10" s="58">
        <f t="shared" ref="K10:K21" si="3">IF(OR(C10="",C10=0),0,ROUND(C10*$K$9+3,2))</f>
        <v>0</v>
      </c>
      <c r="L10" s="58">
        <f t="shared" ref="L10:L21" si="4">ROUND(D10*$L$9,2)</f>
        <v>0</v>
      </c>
      <c r="M10" s="58">
        <f t="shared" ref="M10:M21" si="5">ROUND(D10*$M$9,2)</f>
        <v>0</v>
      </c>
      <c r="N10" s="58">
        <f t="shared" ref="N10:N21" si="6">ROUND(E10*$N$9,2)</f>
        <v>0</v>
      </c>
      <c r="O10" s="58">
        <f t="shared" ref="O10:O21" si="7">ROUND(F10*$O$9,2)</f>
        <v>0</v>
      </c>
      <c r="P10" s="58">
        <f t="shared" ref="P10:P15" si="8">ROUND(G10*$P$9,0)</f>
        <v>0</v>
      </c>
      <c r="Q10" s="58">
        <f t="shared" ref="Q10:Q15" si="9">ROUND(G10*$Q$9,0)</f>
        <v>0</v>
      </c>
      <c r="R10" s="58">
        <f t="shared" ref="R10:R21" si="10">H10+J10+L10+N10+O10+P10</f>
        <v>0</v>
      </c>
      <c r="S10" s="58">
        <f t="shared" ref="S10:S21" si="11">I10+K10+M10+Q10</f>
        <v>0</v>
      </c>
      <c r="T10" s="58">
        <f t="shared" ref="T10:T21" si="12">R10+S10</f>
        <v>0</v>
      </c>
      <c r="U10" s="59"/>
      <c r="V10" t="s">
        <v>154</v>
      </c>
    </row>
    <row r="11" spans="1:28">
      <c r="A11" s="39" t="s">
        <v>155</v>
      </c>
      <c r="B11" s="57">
        <v>10000</v>
      </c>
      <c r="C11" s="57">
        <v>10000</v>
      </c>
      <c r="D11" s="57">
        <v>10000</v>
      </c>
      <c r="E11" s="57">
        <v>10000</v>
      </c>
      <c r="F11" s="57">
        <v>10000</v>
      </c>
      <c r="G11" s="57">
        <v>10000</v>
      </c>
      <c r="H11" s="58">
        <f t="shared" si="0"/>
        <v>1600</v>
      </c>
      <c r="I11" s="58">
        <f t="shared" si="1"/>
        <v>800</v>
      </c>
      <c r="J11" s="58">
        <f t="shared" si="2"/>
        <v>900</v>
      </c>
      <c r="K11" s="58">
        <f t="shared" si="3"/>
        <v>203</v>
      </c>
      <c r="L11" s="58">
        <f t="shared" si="4"/>
        <v>50</v>
      </c>
      <c r="M11" s="58">
        <f t="shared" si="5"/>
        <v>50</v>
      </c>
      <c r="N11" s="58">
        <f t="shared" si="6"/>
        <v>40</v>
      </c>
      <c r="O11" s="58">
        <f t="shared" si="7"/>
        <v>80</v>
      </c>
      <c r="P11" s="58">
        <f t="shared" si="8"/>
        <v>500</v>
      </c>
      <c r="Q11" s="58">
        <f t="shared" si="9"/>
        <v>500</v>
      </c>
      <c r="R11" s="58">
        <f t="shared" si="10"/>
        <v>3170</v>
      </c>
      <c r="S11" s="58">
        <f t="shared" si="11"/>
        <v>1553</v>
      </c>
      <c r="T11" s="58">
        <f t="shared" si="12"/>
        <v>4723</v>
      </c>
      <c r="U11" s="59"/>
      <c r="V11" t="s">
        <v>155</v>
      </c>
    </row>
    <row r="12" spans="1:28">
      <c r="A12" s="39" t="s">
        <v>156</v>
      </c>
      <c r="B12" s="57">
        <f t="shared" ref="B12:G12" si="13">B11</f>
        <v>10000</v>
      </c>
      <c r="C12" s="57">
        <f t="shared" si="13"/>
        <v>10000</v>
      </c>
      <c r="D12" s="57">
        <f t="shared" si="13"/>
        <v>10000</v>
      </c>
      <c r="E12" s="57">
        <f t="shared" si="13"/>
        <v>10000</v>
      </c>
      <c r="F12" s="57">
        <f t="shared" si="13"/>
        <v>10000</v>
      </c>
      <c r="G12" s="57">
        <f t="shared" si="13"/>
        <v>10000</v>
      </c>
      <c r="H12" s="58">
        <f t="shared" si="0"/>
        <v>1600</v>
      </c>
      <c r="I12" s="58">
        <f t="shared" si="1"/>
        <v>800</v>
      </c>
      <c r="J12" s="58">
        <f t="shared" si="2"/>
        <v>900</v>
      </c>
      <c r="K12" s="58">
        <f t="shared" si="3"/>
        <v>203</v>
      </c>
      <c r="L12" s="58">
        <f t="shared" si="4"/>
        <v>50</v>
      </c>
      <c r="M12" s="58">
        <f t="shared" si="5"/>
        <v>50</v>
      </c>
      <c r="N12" s="58">
        <f t="shared" si="6"/>
        <v>40</v>
      </c>
      <c r="O12" s="58">
        <f t="shared" si="7"/>
        <v>80</v>
      </c>
      <c r="P12" s="58">
        <f t="shared" si="8"/>
        <v>500</v>
      </c>
      <c r="Q12" s="58">
        <f t="shared" si="9"/>
        <v>500</v>
      </c>
      <c r="R12" s="58">
        <f t="shared" si="10"/>
        <v>3170</v>
      </c>
      <c r="S12" s="58">
        <f t="shared" si="11"/>
        <v>1553</v>
      </c>
      <c r="T12" s="58">
        <f t="shared" si="12"/>
        <v>4723</v>
      </c>
      <c r="U12" s="59"/>
      <c r="V12" t="s">
        <v>156</v>
      </c>
    </row>
    <row r="13" spans="1:28">
      <c r="A13" s="39" t="s">
        <v>157</v>
      </c>
      <c r="B13" s="57">
        <f t="shared" ref="B13:G13" si="14">B12</f>
        <v>10000</v>
      </c>
      <c r="C13" s="57">
        <f t="shared" si="14"/>
        <v>10000</v>
      </c>
      <c r="D13" s="57">
        <f t="shared" si="14"/>
        <v>10000</v>
      </c>
      <c r="E13" s="57">
        <f t="shared" si="14"/>
        <v>10000</v>
      </c>
      <c r="F13" s="57">
        <f t="shared" si="14"/>
        <v>10000</v>
      </c>
      <c r="G13" s="57">
        <f t="shared" si="14"/>
        <v>10000</v>
      </c>
      <c r="H13" s="58">
        <f t="shared" si="0"/>
        <v>1600</v>
      </c>
      <c r="I13" s="58">
        <f t="shared" si="1"/>
        <v>800</v>
      </c>
      <c r="J13" s="58">
        <f t="shared" si="2"/>
        <v>900</v>
      </c>
      <c r="K13" s="58">
        <f t="shared" si="3"/>
        <v>203</v>
      </c>
      <c r="L13" s="58">
        <f t="shared" si="4"/>
        <v>50</v>
      </c>
      <c r="M13" s="58">
        <f t="shared" si="5"/>
        <v>50</v>
      </c>
      <c r="N13" s="58">
        <f t="shared" si="6"/>
        <v>40</v>
      </c>
      <c r="O13" s="58">
        <f t="shared" si="7"/>
        <v>80</v>
      </c>
      <c r="P13" s="58">
        <f t="shared" si="8"/>
        <v>500</v>
      </c>
      <c r="Q13" s="58">
        <f t="shared" si="9"/>
        <v>500</v>
      </c>
      <c r="R13" s="58">
        <f t="shared" si="10"/>
        <v>3170</v>
      </c>
      <c r="S13" s="58">
        <f t="shared" si="11"/>
        <v>1553</v>
      </c>
      <c r="T13" s="58">
        <f t="shared" si="12"/>
        <v>4723</v>
      </c>
      <c r="U13" s="59"/>
      <c r="V13" t="s">
        <v>157</v>
      </c>
    </row>
    <row r="14" spans="1:28">
      <c r="A14" s="39" t="s">
        <v>158</v>
      </c>
      <c r="B14" s="57">
        <f t="shared" ref="B14:G14" si="15">B13</f>
        <v>10000</v>
      </c>
      <c r="C14" s="57">
        <f t="shared" si="15"/>
        <v>10000</v>
      </c>
      <c r="D14" s="57">
        <f t="shared" si="15"/>
        <v>10000</v>
      </c>
      <c r="E14" s="57">
        <f t="shared" si="15"/>
        <v>10000</v>
      </c>
      <c r="F14" s="57">
        <f t="shared" si="15"/>
        <v>10000</v>
      </c>
      <c r="G14" s="57">
        <f t="shared" si="15"/>
        <v>10000</v>
      </c>
      <c r="H14" s="58">
        <f t="shared" si="0"/>
        <v>1600</v>
      </c>
      <c r="I14" s="58">
        <f t="shared" si="1"/>
        <v>800</v>
      </c>
      <c r="J14" s="58">
        <f t="shared" si="2"/>
        <v>900</v>
      </c>
      <c r="K14" s="58">
        <f t="shared" si="3"/>
        <v>203</v>
      </c>
      <c r="L14" s="58">
        <f t="shared" si="4"/>
        <v>50</v>
      </c>
      <c r="M14" s="58">
        <f t="shared" si="5"/>
        <v>50</v>
      </c>
      <c r="N14" s="58">
        <f t="shared" si="6"/>
        <v>40</v>
      </c>
      <c r="O14" s="58">
        <f t="shared" si="7"/>
        <v>80</v>
      </c>
      <c r="P14" s="58">
        <f t="shared" si="8"/>
        <v>500</v>
      </c>
      <c r="Q14" s="58">
        <f t="shared" si="9"/>
        <v>500</v>
      </c>
      <c r="R14" s="58">
        <f t="shared" si="10"/>
        <v>3170</v>
      </c>
      <c r="S14" s="58">
        <f t="shared" si="11"/>
        <v>1553</v>
      </c>
      <c r="T14" s="58">
        <f t="shared" si="12"/>
        <v>4723</v>
      </c>
      <c r="U14" s="59"/>
      <c r="V14" t="s">
        <v>158</v>
      </c>
    </row>
    <row r="15" spans="1:28">
      <c r="A15" s="39" t="s">
        <v>159</v>
      </c>
      <c r="B15" s="57">
        <f t="shared" ref="B15:G15" si="16">B14</f>
        <v>10000</v>
      </c>
      <c r="C15" s="57">
        <f t="shared" si="16"/>
        <v>10000</v>
      </c>
      <c r="D15" s="57">
        <f t="shared" si="16"/>
        <v>10000</v>
      </c>
      <c r="E15" s="57">
        <f t="shared" si="16"/>
        <v>10000</v>
      </c>
      <c r="F15" s="57">
        <f t="shared" si="16"/>
        <v>10000</v>
      </c>
      <c r="G15" s="57">
        <f t="shared" si="16"/>
        <v>10000</v>
      </c>
      <c r="H15" s="58">
        <f t="shared" si="0"/>
        <v>1600</v>
      </c>
      <c r="I15" s="58">
        <f t="shared" si="1"/>
        <v>800</v>
      </c>
      <c r="J15" s="58">
        <f t="shared" si="2"/>
        <v>900</v>
      </c>
      <c r="K15" s="58">
        <f t="shared" si="3"/>
        <v>203</v>
      </c>
      <c r="L15" s="58">
        <f t="shared" si="4"/>
        <v>50</v>
      </c>
      <c r="M15" s="58">
        <f t="shared" si="5"/>
        <v>50</v>
      </c>
      <c r="N15" s="58">
        <f t="shared" si="6"/>
        <v>40</v>
      </c>
      <c r="O15" s="58">
        <f t="shared" si="7"/>
        <v>80</v>
      </c>
      <c r="P15" s="58">
        <f t="shared" si="8"/>
        <v>500</v>
      </c>
      <c r="Q15" s="58">
        <f t="shared" si="9"/>
        <v>500</v>
      </c>
      <c r="R15" s="58">
        <f t="shared" si="10"/>
        <v>3170</v>
      </c>
      <c r="S15" s="58">
        <f t="shared" si="11"/>
        <v>1553</v>
      </c>
      <c r="T15" s="58">
        <f t="shared" si="12"/>
        <v>4723</v>
      </c>
      <c r="U15" s="59"/>
      <c r="V15" t="s">
        <v>159</v>
      </c>
    </row>
    <row r="16" spans="1:28">
      <c r="A16" s="39" t="s">
        <v>160</v>
      </c>
      <c r="B16" s="57">
        <f t="shared" ref="B16:G16" si="17">B15</f>
        <v>10000</v>
      </c>
      <c r="C16" s="57">
        <f t="shared" si="17"/>
        <v>10000</v>
      </c>
      <c r="D16" s="57">
        <f t="shared" si="17"/>
        <v>10000</v>
      </c>
      <c r="E16" s="57">
        <f t="shared" si="17"/>
        <v>10000</v>
      </c>
      <c r="F16" s="57">
        <f t="shared" si="17"/>
        <v>10000</v>
      </c>
      <c r="G16" s="57">
        <f t="shared" si="17"/>
        <v>10000</v>
      </c>
      <c r="H16" s="58">
        <f t="shared" si="0"/>
        <v>1600</v>
      </c>
      <c r="I16" s="58">
        <f t="shared" si="1"/>
        <v>800</v>
      </c>
      <c r="J16" s="58">
        <f t="shared" si="2"/>
        <v>900</v>
      </c>
      <c r="K16" s="58">
        <f t="shared" si="3"/>
        <v>203</v>
      </c>
      <c r="L16" s="58">
        <f t="shared" si="4"/>
        <v>50</v>
      </c>
      <c r="M16" s="58">
        <f t="shared" si="5"/>
        <v>50</v>
      </c>
      <c r="N16" s="58">
        <f t="shared" si="6"/>
        <v>40</v>
      </c>
      <c r="O16" s="58">
        <f t="shared" si="7"/>
        <v>80</v>
      </c>
      <c r="P16" s="58">
        <f t="shared" ref="P16:P21" si="18">ROUND(G16*$P$4,0)</f>
        <v>500</v>
      </c>
      <c r="Q16" s="58">
        <f t="shared" ref="Q16:Q21" si="19">ROUND(G16*$Q$4,0)</f>
        <v>500</v>
      </c>
      <c r="R16" s="58">
        <f t="shared" si="10"/>
        <v>3170</v>
      </c>
      <c r="S16" s="58">
        <f t="shared" si="11"/>
        <v>1553</v>
      </c>
      <c r="T16" s="58">
        <f t="shared" si="12"/>
        <v>4723</v>
      </c>
      <c r="U16" s="59"/>
      <c r="V16" t="s">
        <v>160</v>
      </c>
    </row>
    <row r="17" spans="1:29">
      <c r="A17" s="39" t="s">
        <v>161</v>
      </c>
      <c r="B17" s="57">
        <f t="shared" ref="B17:G17" si="20">B16</f>
        <v>10000</v>
      </c>
      <c r="C17" s="57">
        <f t="shared" si="20"/>
        <v>10000</v>
      </c>
      <c r="D17" s="57">
        <f t="shared" si="20"/>
        <v>10000</v>
      </c>
      <c r="E17" s="57">
        <f t="shared" si="20"/>
        <v>10000</v>
      </c>
      <c r="F17" s="57">
        <f t="shared" si="20"/>
        <v>10000</v>
      </c>
      <c r="G17" s="57">
        <f t="shared" si="20"/>
        <v>10000</v>
      </c>
      <c r="H17" s="58">
        <f t="shared" si="0"/>
        <v>1600</v>
      </c>
      <c r="I17" s="58">
        <f t="shared" si="1"/>
        <v>800</v>
      </c>
      <c r="J17" s="58">
        <f t="shared" si="2"/>
        <v>900</v>
      </c>
      <c r="K17" s="58">
        <f t="shared" si="3"/>
        <v>203</v>
      </c>
      <c r="L17" s="58">
        <f t="shared" si="4"/>
        <v>50</v>
      </c>
      <c r="M17" s="58">
        <f t="shared" si="5"/>
        <v>50</v>
      </c>
      <c r="N17" s="58">
        <f t="shared" si="6"/>
        <v>40</v>
      </c>
      <c r="O17" s="58">
        <f t="shared" si="7"/>
        <v>80</v>
      </c>
      <c r="P17" s="58">
        <f t="shared" si="18"/>
        <v>500</v>
      </c>
      <c r="Q17" s="58">
        <f t="shared" si="19"/>
        <v>500</v>
      </c>
      <c r="R17" s="58">
        <f t="shared" si="10"/>
        <v>3170</v>
      </c>
      <c r="S17" s="58">
        <f t="shared" si="11"/>
        <v>1553</v>
      </c>
      <c r="T17" s="58">
        <f t="shared" si="12"/>
        <v>4723</v>
      </c>
      <c r="U17" s="59"/>
      <c r="V17" t="s">
        <v>161</v>
      </c>
    </row>
    <row r="18" spans="1:29">
      <c r="A18" s="39" t="s">
        <v>162</v>
      </c>
      <c r="B18" s="57">
        <f t="shared" ref="B18:G18" si="21">B17</f>
        <v>10000</v>
      </c>
      <c r="C18" s="57">
        <f t="shared" si="21"/>
        <v>10000</v>
      </c>
      <c r="D18" s="57">
        <f t="shared" si="21"/>
        <v>10000</v>
      </c>
      <c r="E18" s="57">
        <f t="shared" si="21"/>
        <v>10000</v>
      </c>
      <c r="F18" s="57">
        <f t="shared" si="21"/>
        <v>10000</v>
      </c>
      <c r="G18" s="57">
        <f t="shared" si="21"/>
        <v>10000</v>
      </c>
      <c r="H18" s="58">
        <f t="shared" si="0"/>
        <v>1600</v>
      </c>
      <c r="I18" s="58">
        <f t="shared" si="1"/>
        <v>800</v>
      </c>
      <c r="J18" s="58">
        <f t="shared" si="2"/>
        <v>900</v>
      </c>
      <c r="K18" s="58">
        <f t="shared" si="3"/>
        <v>203</v>
      </c>
      <c r="L18" s="58">
        <f t="shared" si="4"/>
        <v>50</v>
      </c>
      <c r="M18" s="58">
        <f t="shared" si="5"/>
        <v>50</v>
      </c>
      <c r="N18" s="58">
        <f t="shared" si="6"/>
        <v>40</v>
      </c>
      <c r="O18" s="58">
        <f t="shared" si="7"/>
        <v>80</v>
      </c>
      <c r="P18" s="58">
        <f t="shared" si="18"/>
        <v>500</v>
      </c>
      <c r="Q18" s="58">
        <f t="shared" si="19"/>
        <v>500</v>
      </c>
      <c r="R18" s="58">
        <f t="shared" si="10"/>
        <v>3170</v>
      </c>
      <c r="S18" s="58">
        <f t="shared" si="11"/>
        <v>1553</v>
      </c>
      <c r="T18" s="58">
        <f t="shared" si="12"/>
        <v>4723</v>
      </c>
      <c r="U18" s="59"/>
      <c r="V18" t="s">
        <v>162</v>
      </c>
    </row>
    <row r="19" spans="1:29">
      <c r="A19" s="39" t="s">
        <v>163</v>
      </c>
      <c r="B19" s="57">
        <f t="shared" ref="B19:G19" si="22">B18</f>
        <v>10000</v>
      </c>
      <c r="C19" s="57">
        <f t="shared" si="22"/>
        <v>10000</v>
      </c>
      <c r="D19" s="57">
        <f t="shared" si="22"/>
        <v>10000</v>
      </c>
      <c r="E19" s="57">
        <f t="shared" si="22"/>
        <v>10000</v>
      </c>
      <c r="F19" s="57">
        <f t="shared" si="22"/>
        <v>10000</v>
      </c>
      <c r="G19" s="57">
        <f t="shared" si="22"/>
        <v>10000</v>
      </c>
      <c r="H19" s="58">
        <f t="shared" si="0"/>
        <v>1600</v>
      </c>
      <c r="I19" s="58">
        <f t="shared" si="1"/>
        <v>800</v>
      </c>
      <c r="J19" s="58">
        <f t="shared" si="2"/>
        <v>900</v>
      </c>
      <c r="K19" s="58">
        <f t="shared" si="3"/>
        <v>203</v>
      </c>
      <c r="L19" s="58">
        <f t="shared" si="4"/>
        <v>50</v>
      </c>
      <c r="M19" s="58">
        <f t="shared" si="5"/>
        <v>50</v>
      </c>
      <c r="N19" s="58">
        <f t="shared" si="6"/>
        <v>40</v>
      </c>
      <c r="O19" s="58">
        <f t="shared" si="7"/>
        <v>80</v>
      </c>
      <c r="P19" s="58">
        <f t="shared" si="18"/>
        <v>500</v>
      </c>
      <c r="Q19" s="58">
        <f t="shared" si="19"/>
        <v>500</v>
      </c>
      <c r="R19" s="58">
        <f t="shared" si="10"/>
        <v>3170</v>
      </c>
      <c r="S19" s="58">
        <f t="shared" si="11"/>
        <v>1553</v>
      </c>
      <c r="T19" s="58">
        <f t="shared" si="12"/>
        <v>4723</v>
      </c>
      <c r="U19" s="59"/>
      <c r="V19" t="s">
        <v>163</v>
      </c>
    </row>
    <row r="20" spans="1:29">
      <c r="A20" s="39" t="s">
        <v>164</v>
      </c>
      <c r="B20" s="57">
        <f t="shared" ref="B20:G20" si="23">B19</f>
        <v>10000</v>
      </c>
      <c r="C20" s="57">
        <f t="shared" si="23"/>
        <v>10000</v>
      </c>
      <c r="D20" s="57">
        <f t="shared" si="23"/>
        <v>10000</v>
      </c>
      <c r="E20" s="57">
        <f t="shared" si="23"/>
        <v>10000</v>
      </c>
      <c r="F20" s="57">
        <f t="shared" si="23"/>
        <v>10000</v>
      </c>
      <c r="G20" s="57">
        <f t="shared" si="23"/>
        <v>10000</v>
      </c>
      <c r="H20" s="58">
        <f t="shared" si="0"/>
        <v>1600</v>
      </c>
      <c r="I20" s="58">
        <f t="shared" si="1"/>
        <v>800</v>
      </c>
      <c r="J20" s="58">
        <f t="shared" si="2"/>
        <v>900</v>
      </c>
      <c r="K20" s="58">
        <f t="shared" si="3"/>
        <v>203</v>
      </c>
      <c r="L20" s="58">
        <f t="shared" si="4"/>
        <v>50</v>
      </c>
      <c r="M20" s="58">
        <f t="shared" si="5"/>
        <v>50</v>
      </c>
      <c r="N20" s="58">
        <f t="shared" si="6"/>
        <v>40</v>
      </c>
      <c r="O20" s="58">
        <f t="shared" si="7"/>
        <v>80</v>
      </c>
      <c r="P20" s="58">
        <f t="shared" si="18"/>
        <v>500</v>
      </c>
      <c r="Q20" s="58">
        <f t="shared" si="19"/>
        <v>500</v>
      </c>
      <c r="R20" s="58">
        <f t="shared" si="10"/>
        <v>3170</v>
      </c>
      <c r="S20" s="58">
        <f t="shared" si="11"/>
        <v>1553</v>
      </c>
      <c r="T20" s="58">
        <f t="shared" si="12"/>
        <v>4723</v>
      </c>
      <c r="U20" s="59"/>
      <c r="V20" t="s">
        <v>164</v>
      </c>
    </row>
    <row r="21" spans="1:29">
      <c r="A21" s="39" t="s">
        <v>165</v>
      </c>
      <c r="B21" s="57">
        <f t="shared" ref="B21:G21" si="24">B20</f>
        <v>10000</v>
      </c>
      <c r="C21" s="57">
        <f t="shared" si="24"/>
        <v>10000</v>
      </c>
      <c r="D21" s="57">
        <f t="shared" si="24"/>
        <v>10000</v>
      </c>
      <c r="E21" s="57">
        <f t="shared" si="24"/>
        <v>10000</v>
      </c>
      <c r="F21" s="57">
        <f t="shared" si="24"/>
        <v>10000</v>
      </c>
      <c r="G21" s="57">
        <f t="shared" si="24"/>
        <v>10000</v>
      </c>
      <c r="H21" s="58">
        <f t="shared" si="0"/>
        <v>1600</v>
      </c>
      <c r="I21" s="58">
        <f t="shared" si="1"/>
        <v>800</v>
      </c>
      <c r="J21" s="58">
        <f t="shared" si="2"/>
        <v>900</v>
      </c>
      <c r="K21" s="58">
        <f t="shared" si="3"/>
        <v>203</v>
      </c>
      <c r="L21" s="58">
        <f t="shared" si="4"/>
        <v>50</v>
      </c>
      <c r="M21" s="58">
        <f t="shared" si="5"/>
        <v>50</v>
      </c>
      <c r="N21" s="58">
        <f t="shared" si="6"/>
        <v>40</v>
      </c>
      <c r="O21" s="58">
        <f t="shared" si="7"/>
        <v>80</v>
      </c>
      <c r="P21" s="58">
        <f t="shared" si="18"/>
        <v>500</v>
      </c>
      <c r="Q21" s="58">
        <f t="shared" si="19"/>
        <v>500</v>
      </c>
      <c r="R21" s="58">
        <f t="shared" si="10"/>
        <v>3170</v>
      </c>
      <c r="S21" s="58">
        <f t="shared" si="11"/>
        <v>1553</v>
      </c>
      <c r="T21" s="58">
        <f t="shared" si="12"/>
        <v>4723</v>
      </c>
      <c r="U21" s="59"/>
      <c r="V21" t="s">
        <v>165</v>
      </c>
    </row>
    <row r="22" spans="1:29">
      <c r="T22" s="60">
        <f>SUM(T11:T21)</f>
        <v>51953</v>
      </c>
    </row>
    <row r="23" spans="1:29">
      <c r="A23" s="41" t="s">
        <v>166</v>
      </c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</row>
    <row r="24" s="27" customFormat="1" ht="28.05" customHeight="1" spans="1:29">
      <c r="A24" s="61" t="s">
        <v>124</v>
      </c>
      <c r="B24" s="62" t="s">
        <v>167</v>
      </c>
      <c r="C24" s="62" t="s">
        <v>168</v>
      </c>
      <c r="D24" s="63" t="s">
        <v>169</v>
      </c>
      <c r="E24" s="63"/>
      <c r="F24" s="63"/>
      <c r="G24" s="63"/>
      <c r="H24" s="63" t="s">
        <v>170</v>
      </c>
      <c r="I24" s="63"/>
      <c r="J24" s="63"/>
      <c r="K24" s="63"/>
      <c r="L24" s="63"/>
      <c r="M24" s="63"/>
      <c r="N24" s="63"/>
      <c r="O24" s="63" t="s">
        <v>171</v>
      </c>
      <c r="P24" s="63"/>
      <c r="Q24" s="63"/>
      <c r="R24" s="63"/>
      <c r="S24" s="63"/>
      <c r="T24" s="64" t="s">
        <v>172</v>
      </c>
      <c r="U24" s="61" t="s">
        <v>173</v>
      </c>
      <c r="V24" s="64" t="s">
        <v>79</v>
      </c>
      <c r="W24" s="65" t="s">
        <v>174</v>
      </c>
      <c r="X24" s="64" t="s">
        <v>175</v>
      </c>
      <c r="Y24" s="63" t="s">
        <v>176</v>
      </c>
      <c r="Z24" s="66" t="s">
        <v>134</v>
      </c>
      <c r="AA24" s="46" t="s">
        <v>177</v>
      </c>
      <c r="AB24" s="67" t="s">
        <v>178</v>
      </c>
    </row>
    <row r="25" s="28" customFormat="1" ht="28.8" spans="1:29">
      <c r="A25" s="68"/>
      <c r="B25" s="69"/>
      <c r="C25" s="69"/>
      <c r="D25" s="46" t="s">
        <v>179</v>
      </c>
      <c r="E25" s="46" t="s">
        <v>180</v>
      </c>
      <c r="F25" s="46" t="s">
        <v>137</v>
      </c>
      <c r="G25" s="46" t="s">
        <v>140</v>
      </c>
      <c r="H25" s="46" t="s">
        <v>181</v>
      </c>
      <c r="I25" s="46" t="s">
        <v>182</v>
      </c>
      <c r="J25" s="46" t="s">
        <v>183</v>
      </c>
      <c r="K25" s="46" t="s">
        <v>184</v>
      </c>
      <c r="L25" s="46" t="s">
        <v>185</v>
      </c>
      <c r="M25" s="46" t="s">
        <v>186</v>
      </c>
      <c r="N25" s="46" t="s">
        <v>187</v>
      </c>
      <c r="O25" s="46" t="s">
        <v>188</v>
      </c>
      <c r="P25" s="46" t="s">
        <v>189</v>
      </c>
      <c r="Q25" s="46" t="s">
        <v>190</v>
      </c>
      <c r="R25" s="46" t="s">
        <v>191</v>
      </c>
      <c r="S25" s="46" t="s">
        <v>192</v>
      </c>
      <c r="T25" s="70"/>
      <c r="U25" s="68"/>
      <c r="V25" s="70"/>
      <c r="W25" s="71"/>
      <c r="X25" s="70"/>
      <c r="Y25" s="63"/>
      <c r="Z25" s="66"/>
      <c r="AA25" s="46"/>
      <c r="AB25" s="67"/>
    </row>
    <row r="26" spans="1:29">
      <c r="A26" s="72" t="s">
        <v>154</v>
      </c>
      <c r="B26" s="58">
        <f t="shared" ref="B26:B37" si="25">IF(SUMIF($B$43:$B$1000,A26,$G$43:$G$1000)-R10-SUMIF($B$43:$B$1000,A26,$K$43:$K$1000)&lt;SUM(D26:G26),SUM(D26:G26),SUMIF($B$43:$B$1000,A26,$G$43:$G$1000)-R10-SUMIF($B$43:$B$1000,A26,$K$43:$K$1000))</f>
        <v>0</v>
      </c>
      <c r="C26" s="73">
        <v>5000</v>
      </c>
      <c r="D26" s="58">
        <f t="shared" ref="D26:D37" si="26">I10</f>
        <v>0</v>
      </c>
      <c r="E26" s="58">
        <f t="shared" ref="E26:E37" si="27">K10</f>
        <v>0</v>
      </c>
      <c r="F26" s="58">
        <f t="shared" ref="F26:F37" si="28">M10</f>
        <v>0</v>
      </c>
      <c r="G26" s="58">
        <f t="shared" ref="G26:G37" si="29">Q10</f>
        <v>0</v>
      </c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8">
        <f t="shared" ref="S26:S37" si="30">ROUND(B26*30%,2)</f>
        <v>0</v>
      </c>
      <c r="T26" s="58">
        <f>IF(B26-SUM(C26:S26)&lt;=0,0,B26-SUM(C26:S26))</f>
        <v>0</v>
      </c>
      <c r="U26" s="138" t="str">
        <f t="shared" ref="U26:U37" si="31">IF(T26=0,"",IF(T26&lt;=36000,1,(IF(T26&lt;=144000,2,IF(T26&lt;=300000,3,IF(T26&lt;=420000,4,IF(T26&lt;=660000,5,IF(T26&lt;=960000,6,7))))))))</f>
        <v/>
      </c>
      <c r="V26" s="75">
        <f t="shared" ref="V26:V37" si="32">IF(U26=1,T26*3%,IF(U26=2,T26*10%-2520,IF(U26=3,T26*20%-16920,IF(U26=4,T26*25%-31920,IF(U26=5,T26*30%-52930,IF(U26=6,T26*35%-85920,IF(U26=7,T26*45%-181920,0)))))))</f>
        <v>0</v>
      </c>
      <c r="W26" s="75">
        <f>IF(ROUND(V26,2)&lt;0,0,ROUND(V26,2))</f>
        <v>0</v>
      </c>
      <c r="X26" s="76"/>
      <c r="Y26" s="77" t="str">
        <f t="shared" ref="Y26:Y38" si="33">IF(W26=0,"",W26=X26)</f>
        <v/>
      </c>
      <c r="Z26" s="59"/>
      <c r="AA26" s="78">
        <f t="shared" ref="AA26:AA37" si="34">IF(SUMIF($B$43:$B$1000,A26,$G$43:$G$1000)-R10&lt;0,0,SUMIF($B$43:$B$1000,A26,$G$43:$G$1000)-R10)</f>
        <v>0</v>
      </c>
      <c r="AB26" s="79">
        <f t="shared" ref="AB26:AB37" si="35">B26-D26-E26-F26-G26-X26</f>
        <v>0</v>
      </c>
      <c r="AC26" t="s">
        <v>154</v>
      </c>
    </row>
    <row r="27" spans="1:29">
      <c r="A27" s="72" t="s">
        <v>155</v>
      </c>
      <c r="B27" s="58">
        <f t="shared" si="25"/>
        <v>110580</v>
      </c>
      <c r="C27" s="73">
        <v>5000</v>
      </c>
      <c r="D27" s="58">
        <f t="shared" si="26"/>
        <v>800</v>
      </c>
      <c r="E27" s="58">
        <f t="shared" si="27"/>
        <v>203</v>
      </c>
      <c r="F27" s="58">
        <f t="shared" si="28"/>
        <v>50</v>
      </c>
      <c r="G27" s="58">
        <f t="shared" si="29"/>
        <v>500</v>
      </c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8">
        <f t="shared" si="30"/>
        <v>33174</v>
      </c>
      <c r="T27" s="58">
        <f>IF(SUM($B$26:B27)-SUM($C$26:S27)&lt;=0,0,SUM($B$26:B27)-SUM($C$26:S27))</f>
        <v>65853</v>
      </c>
      <c r="U27" s="138">
        <f t="shared" si="31"/>
        <v>2</v>
      </c>
      <c r="V27" s="75">
        <f t="shared" si="32"/>
        <v>4065.3</v>
      </c>
      <c r="W27" s="75">
        <f>IF(ROUND(V27-SUM($X$26:X26),2)&lt;0,0,ROUND(V27-SUM($X$26:X26),2))</f>
        <v>4065.3</v>
      </c>
      <c r="X27" s="76"/>
      <c r="Y27" s="77" t="b">
        <f t="shared" si="33"/>
        <v>0</v>
      </c>
      <c r="Z27" s="59"/>
      <c r="AA27" s="78">
        <f t="shared" si="34"/>
        <v>111580</v>
      </c>
      <c r="AB27" s="79">
        <f t="shared" si="35"/>
        <v>109027</v>
      </c>
      <c r="AC27" t="s">
        <v>155</v>
      </c>
    </row>
    <row r="28" spans="1:29">
      <c r="A28" s="72" t="s">
        <v>156</v>
      </c>
      <c r="B28" s="58">
        <f t="shared" si="25"/>
        <v>1553</v>
      </c>
      <c r="C28" s="73">
        <v>5000</v>
      </c>
      <c r="D28" s="58">
        <f t="shared" si="26"/>
        <v>800</v>
      </c>
      <c r="E28" s="58">
        <f t="shared" si="27"/>
        <v>203</v>
      </c>
      <c r="F28" s="58">
        <f t="shared" si="28"/>
        <v>50</v>
      </c>
      <c r="G28" s="58">
        <f t="shared" si="29"/>
        <v>500</v>
      </c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8">
        <f t="shared" si="30"/>
        <v>465.9</v>
      </c>
      <c r="T28" s="58">
        <f>IF(SUM($B$26:B28)-SUM($C$26:S28)&lt;=0,0,SUM($B$26:B28)-SUM($C$26:S28))</f>
        <v>60387.1</v>
      </c>
      <c r="U28" s="138">
        <f t="shared" si="31"/>
        <v>2</v>
      </c>
      <c r="V28" s="75">
        <f t="shared" si="32"/>
        <v>3518.71</v>
      </c>
      <c r="W28" s="75">
        <f>IF(ROUND(V28-SUM($X$26:X27),2)&lt;0,0,ROUND(V28-SUM($X$26:X27),2))</f>
        <v>3518.71</v>
      </c>
      <c r="X28" s="76"/>
      <c r="Y28" s="77" t="b">
        <f t="shared" si="33"/>
        <v>0</v>
      </c>
      <c r="Z28" s="59"/>
      <c r="AA28" s="78">
        <f t="shared" si="34"/>
        <v>0</v>
      </c>
      <c r="AB28" s="79">
        <f t="shared" si="35"/>
        <v>0</v>
      </c>
      <c r="AC28" t="s">
        <v>156</v>
      </c>
    </row>
    <row r="29" spans="1:29">
      <c r="A29" s="72" t="s">
        <v>157</v>
      </c>
      <c r="B29" s="58">
        <f t="shared" si="25"/>
        <v>1553</v>
      </c>
      <c r="C29" s="73">
        <v>5000</v>
      </c>
      <c r="D29" s="58">
        <f t="shared" si="26"/>
        <v>800</v>
      </c>
      <c r="E29" s="58">
        <f t="shared" si="27"/>
        <v>203</v>
      </c>
      <c r="F29" s="58">
        <f t="shared" si="28"/>
        <v>50</v>
      </c>
      <c r="G29" s="58">
        <f t="shared" si="29"/>
        <v>500</v>
      </c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8">
        <f t="shared" si="30"/>
        <v>465.9</v>
      </c>
      <c r="T29" s="58">
        <f>IF(SUM($B$26:B29)-SUM($C$26:S29)&lt;=0,0,SUM($B$26:B29)-SUM($C$26:S29))</f>
        <v>54921.2</v>
      </c>
      <c r="U29" s="138">
        <f t="shared" si="31"/>
        <v>2</v>
      </c>
      <c r="V29" s="75">
        <f t="shared" si="32"/>
        <v>2972.12</v>
      </c>
      <c r="W29" s="75">
        <f>IF(ROUND(V29-SUM($X$26:X28),2)&lt;0,0,ROUND(V29-SUM($X$26:X28),2))</f>
        <v>2972.12</v>
      </c>
      <c r="X29" s="76"/>
      <c r="Y29" s="77" t="b">
        <f t="shared" si="33"/>
        <v>0</v>
      </c>
      <c r="Z29" s="59"/>
      <c r="AA29" s="78">
        <f t="shared" si="34"/>
        <v>0</v>
      </c>
      <c r="AB29" s="79">
        <f t="shared" si="35"/>
        <v>0</v>
      </c>
      <c r="AC29" t="s">
        <v>157</v>
      </c>
    </row>
    <row r="30" spans="1:29">
      <c r="A30" s="72" t="s">
        <v>158</v>
      </c>
      <c r="B30" s="58">
        <f t="shared" si="25"/>
        <v>1553</v>
      </c>
      <c r="C30" s="73">
        <v>5000</v>
      </c>
      <c r="D30" s="58">
        <f t="shared" si="26"/>
        <v>800</v>
      </c>
      <c r="E30" s="58">
        <f t="shared" si="27"/>
        <v>203</v>
      </c>
      <c r="F30" s="58">
        <f t="shared" si="28"/>
        <v>50</v>
      </c>
      <c r="G30" s="58">
        <f t="shared" si="29"/>
        <v>500</v>
      </c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8">
        <f t="shared" si="30"/>
        <v>465.9</v>
      </c>
      <c r="T30" s="58">
        <f>IF(SUM($B$26:B30)-SUM($C$26:S30)&lt;=0,0,SUM($B$26:B30)-SUM($C$26:S30))</f>
        <v>49455.3</v>
      </c>
      <c r="U30" s="138">
        <f t="shared" si="31"/>
        <v>2</v>
      </c>
      <c r="V30" s="75">
        <f t="shared" si="32"/>
        <v>2425.53</v>
      </c>
      <c r="W30" s="75">
        <f>IF(ROUND(V30-SUM($X$26:X29),2)&lt;0,0,ROUND(V30-SUM($X$26:X29),2))</f>
        <v>2425.53</v>
      </c>
      <c r="X30" s="76"/>
      <c r="Y30" s="77" t="b">
        <f t="shared" si="33"/>
        <v>0</v>
      </c>
      <c r="Z30" s="59"/>
      <c r="AA30" s="78">
        <f t="shared" si="34"/>
        <v>0</v>
      </c>
      <c r="AB30" s="79">
        <f t="shared" si="35"/>
        <v>0</v>
      </c>
      <c r="AC30" t="s">
        <v>158</v>
      </c>
    </row>
    <row r="31" spans="1:29">
      <c r="A31" s="72" t="s">
        <v>159</v>
      </c>
      <c r="B31" s="58">
        <f t="shared" si="25"/>
        <v>1553</v>
      </c>
      <c r="C31" s="73">
        <v>5000</v>
      </c>
      <c r="D31" s="58">
        <f t="shared" si="26"/>
        <v>800</v>
      </c>
      <c r="E31" s="58">
        <f t="shared" si="27"/>
        <v>203</v>
      </c>
      <c r="F31" s="58">
        <f t="shared" si="28"/>
        <v>50</v>
      </c>
      <c r="G31" s="58">
        <f t="shared" si="29"/>
        <v>500</v>
      </c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8">
        <f t="shared" si="30"/>
        <v>465.9</v>
      </c>
      <c r="T31" s="58">
        <f>IF(SUM($B$26:B31)-SUM($C$26:S31)&lt;=0,0,SUM($B$26:B31)-SUM($C$26:S31))</f>
        <v>43989.4</v>
      </c>
      <c r="U31" s="138">
        <f t="shared" si="31"/>
        <v>2</v>
      </c>
      <c r="V31" s="75">
        <f t="shared" si="32"/>
        <v>1878.94</v>
      </c>
      <c r="W31" s="75">
        <f>IF(ROUND(V31-SUM($X$26:X30),2)&lt;0,0,ROUND(V31-SUM($X$26:X30),2))</f>
        <v>1878.94</v>
      </c>
      <c r="X31" s="76"/>
      <c r="Y31" s="77" t="b">
        <f t="shared" si="33"/>
        <v>0</v>
      </c>
      <c r="Z31" s="59"/>
      <c r="AA31" s="78">
        <f t="shared" si="34"/>
        <v>0</v>
      </c>
      <c r="AB31" s="79">
        <f t="shared" si="35"/>
        <v>0</v>
      </c>
      <c r="AC31" t="s">
        <v>159</v>
      </c>
    </row>
    <row r="32" spans="1:29">
      <c r="A32" s="72" t="s">
        <v>160</v>
      </c>
      <c r="B32" s="58">
        <f t="shared" si="25"/>
        <v>1553</v>
      </c>
      <c r="C32" s="73">
        <v>5000</v>
      </c>
      <c r="D32" s="58">
        <f t="shared" si="26"/>
        <v>800</v>
      </c>
      <c r="E32" s="58">
        <f t="shared" si="27"/>
        <v>203</v>
      </c>
      <c r="F32" s="58">
        <f t="shared" si="28"/>
        <v>50</v>
      </c>
      <c r="G32" s="58">
        <f t="shared" si="29"/>
        <v>500</v>
      </c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8">
        <f t="shared" si="30"/>
        <v>465.9</v>
      </c>
      <c r="T32" s="58">
        <f>IF(SUM($B$26:B32)-SUM($C$26:S32)&lt;=0,0,SUM($B$26:B32)-SUM($C$26:S32))</f>
        <v>38523.5</v>
      </c>
      <c r="U32" s="138">
        <f t="shared" si="31"/>
        <v>2</v>
      </c>
      <c r="V32" s="75">
        <f t="shared" si="32"/>
        <v>1332.35</v>
      </c>
      <c r="W32" s="75">
        <f>IF(ROUND(V32-SUM($X$26:X31),2)&lt;0,0,ROUND(V32-SUM($X$26:X31),2))</f>
        <v>1332.35</v>
      </c>
      <c r="X32" s="76"/>
      <c r="Y32" s="77" t="b">
        <f t="shared" si="33"/>
        <v>0</v>
      </c>
      <c r="Z32" s="59"/>
      <c r="AA32" s="78">
        <f t="shared" si="34"/>
        <v>0</v>
      </c>
      <c r="AB32" s="79">
        <f t="shared" si="35"/>
        <v>0</v>
      </c>
      <c r="AC32" t="s">
        <v>160</v>
      </c>
    </row>
    <row r="33" spans="1:29">
      <c r="A33" s="72" t="s">
        <v>161</v>
      </c>
      <c r="B33" s="58">
        <f t="shared" si="25"/>
        <v>1553</v>
      </c>
      <c r="C33" s="73">
        <v>5000</v>
      </c>
      <c r="D33" s="58">
        <f t="shared" si="26"/>
        <v>800</v>
      </c>
      <c r="E33" s="58">
        <f t="shared" si="27"/>
        <v>203</v>
      </c>
      <c r="F33" s="58">
        <f t="shared" si="28"/>
        <v>50</v>
      </c>
      <c r="G33" s="58">
        <f t="shared" si="29"/>
        <v>500</v>
      </c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8">
        <f t="shared" si="30"/>
        <v>465.9</v>
      </c>
      <c r="T33" s="58">
        <f>IF(SUM($B$26:B33)-SUM($C$26:S33)&lt;=0,0,SUM($B$26:B33)-SUM($C$26:S33))</f>
        <v>33057.6</v>
      </c>
      <c r="U33" s="138">
        <f t="shared" si="31"/>
        <v>1</v>
      </c>
      <c r="V33" s="75">
        <f t="shared" si="32"/>
        <v>991.728000000001</v>
      </c>
      <c r="W33" s="75">
        <f>IF(ROUND(V33-SUM($X$26:X32),2)&lt;0,0,ROUND(V33-SUM($X$26:X32),2))</f>
        <v>991.73</v>
      </c>
      <c r="X33" s="76"/>
      <c r="Y33" s="77" t="b">
        <f t="shared" si="33"/>
        <v>0</v>
      </c>
      <c r="Z33" s="59"/>
      <c r="AA33" s="78">
        <f t="shared" si="34"/>
        <v>0</v>
      </c>
      <c r="AB33" s="79">
        <f t="shared" si="35"/>
        <v>0</v>
      </c>
      <c r="AC33" t="s">
        <v>161</v>
      </c>
    </row>
    <row r="34" spans="1:29">
      <c r="A34" s="72" t="s">
        <v>162</v>
      </c>
      <c r="B34" s="58">
        <f t="shared" si="25"/>
        <v>1553</v>
      </c>
      <c r="C34" s="73">
        <v>5000</v>
      </c>
      <c r="D34" s="58">
        <f t="shared" si="26"/>
        <v>800</v>
      </c>
      <c r="E34" s="58">
        <f t="shared" si="27"/>
        <v>203</v>
      </c>
      <c r="F34" s="58">
        <f t="shared" si="28"/>
        <v>50</v>
      </c>
      <c r="G34" s="58">
        <f t="shared" si="29"/>
        <v>500</v>
      </c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8">
        <f t="shared" si="30"/>
        <v>465.9</v>
      </c>
      <c r="T34" s="58">
        <f>IF(SUM($B$26:B34)-SUM($C$26:S34)&lt;=0,0,SUM($B$26:B34)-SUM($C$26:S34))</f>
        <v>27591.7</v>
      </c>
      <c r="U34" s="138">
        <f t="shared" si="31"/>
        <v>1</v>
      </c>
      <c r="V34" s="75">
        <f t="shared" si="32"/>
        <v>827.751000000001</v>
      </c>
      <c r="W34" s="75">
        <f>IF(ROUND(V34-SUM($X$26:X33),2)&lt;0,0,ROUND(V34-SUM($X$26:X33),2))</f>
        <v>827.75</v>
      </c>
      <c r="X34" s="76"/>
      <c r="Y34" s="77" t="b">
        <f t="shared" si="33"/>
        <v>0</v>
      </c>
      <c r="Z34" s="59"/>
      <c r="AA34" s="78">
        <f t="shared" si="34"/>
        <v>0</v>
      </c>
      <c r="AB34" s="79">
        <f t="shared" si="35"/>
        <v>0</v>
      </c>
      <c r="AC34" t="s">
        <v>162</v>
      </c>
    </row>
    <row r="35" spans="1:29">
      <c r="A35" s="72" t="s">
        <v>163</v>
      </c>
      <c r="B35" s="58">
        <f t="shared" si="25"/>
        <v>1553</v>
      </c>
      <c r="C35" s="73">
        <v>5000</v>
      </c>
      <c r="D35" s="58">
        <f t="shared" si="26"/>
        <v>800</v>
      </c>
      <c r="E35" s="58">
        <f t="shared" si="27"/>
        <v>203</v>
      </c>
      <c r="F35" s="58">
        <f t="shared" si="28"/>
        <v>50</v>
      </c>
      <c r="G35" s="58">
        <f t="shared" si="29"/>
        <v>500</v>
      </c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8">
        <f t="shared" si="30"/>
        <v>465.9</v>
      </c>
      <c r="T35" s="58">
        <f>IF(SUM($B$26:B35)-SUM($C$26:S35)&lt;=0,0,SUM($B$26:B35)-SUM($C$26:S35))</f>
        <v>22125.8</v>
      </c>
      <c r="U35" s="138">
        <f t="shared" si="31"/>
        <v>1</v>
      </c>
      <c r="V35" s="75">
        <f t="shared" si="32"/>
        <v>663.774000000001</v>
      </c>
      <c r="W35" s="75">
        <f>IF(ROUND(V35-SUM($X$26:X34),2)&lt;0,0,ROUND(V35-SUM($X$26:X34),2))</f>
        <v>663.77</v>
      </c>
      <c r="X35" s="76"/>
      <c r="Y35" s="77" t="b">
        <f t="shared" si="33"/>
        <v>0</v>
      </c>
      <c r="Z35" s="59"/>
      <c r="AA35" s="78">
        <f t="shared" si="34"/>
        <v>0</v>
      </c>
      <c r="AB35" s="79">
        <f t="shared" si="35"/>
        <v>0</v>
      </c>
      <c r="AC35" t="s">
        <v>163</v>
      </c>
    </row>
    <row r="36" spans="1:29">
      <c r="A36" s="72" t="s">
        <v>164</v>
      </c>
      <c r="B36" s="58">
        <f t="shared" si="25"/>
        <v>1553</v>
      </c>
      <c r="C36" s="73">
        <v>5000</v>
      </c>
      <c r="D36" s="58">
        <f t="shared" si="26"/>
        <v>800</v>
      </c>
      <c r="E36" s="58">
        <f t="shared" si="27"/>
        <v>203</v>
      </c>
      <c r="F36" s="58">
        <f t="shared" si="28"/>
        <v>50</v>
      </c>
      <c r="G36" s="58">
        <f t="shared" si="29"/>
        <v>500</v>
      </c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  <c r="S36" s="58">
        <f t="shared" si="30"/>
        <v>465.9</v>
      </c>
      <c r="T36" s="58">
        <f>IF(SUM($B$26:B36)-SUM($C$26:S36)&lt;=0,0,SUM($B$26:B36)-SUM($C$26:S36))</f>
        <v>16659.9</v>
      </c>
      <c r="U36" s="138">
        <f t="shared" si="31"/>
        <v>1</v>
      </c>
      <c r="V36" s="75">
        <f t="shared" si="32"/>
        <v>499.797000000001</v>
      </c>
      <c r="W36" s="75">
        <f>IF(ROUND(V36-SUM($X$26:X35),2)&lt;0,0,ROUND(V36-SUM($X$26:X35),2))</f>
        <v>499.8</v>
      </c>
      <c r="X36" s="76"/>
      <c r="Y36" s="77" t="b">
        <f t="shared" si="33"/>
        <v>0</v>
      </c>
      <c r="Z36" s="59"/>
      <c r="AA36" s="78">
        <f t="shared" si="34"/>
        <v>0</v>
      </c>
      <c r="AB36" s="79">
        <f t="shared" si="35"/>
        <v>0</v>
      </c>
      <c r="AC36" t="s">
        <v>164</v>
      </c>
    </row>
    <row r="37" spans="1:29">
      <c r="A37" s="72" t="s">
        <v>165</v>
      </c>
      <c r="B37" s="58">
        <f t="shared" si="25"/>
        <v>1553</v>
      </c>
      <c r="C37" s="73">
        <v>5000</v>
      </c>
      <c r="D37" s="58">
        <f t="shared" si="26"/>
        <v>800</v>
      </c>
      <c r="E37" s="58">
        <f t="shared" si="27"/>
        <v>203</v>
      </c>
      <c r="F37" s="58">
        <f t="shared" si="28"/>
        <v>50</v>
      </c>
      <c r="G37" s="58">
        <f t="shared" si="29"/>
        <v>500</v>
      </c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  <c r="S37" s="58">
        <f t="shared" si="30"/>
        <v>465.9</v>
      </c>
      <c r="T37" s="58">
        <f>IF(SUM($B$26:B37)-SUM($C$26:S37)&lt;=0,0,SUM($B$26:B37)-SUM($C$26:S37))</f>
        <v>11194</v>
      </c>
      <c r="U37" s="138">
        <f t="shared" si="31"/>
        <v>1</v>
      </c>
      <c r="V37" s="75">
        <f t="shared" si="32"/>
        <v>335.820000000001</v>
      </c>
      <c r="W37" s="75">
        <f>IF(ROUND(V37-SUM($X$26:X36),2)&lt;0,0,ROUND(V37-SUM($X$26:X36),2))</f>
        <v>335.82</v>
      </c>
      <c r="X37" s="76"/>
      <c r="Y37" s="77" t="b">
        <f t="shared" si="33"/>
        <v>0</v>
      </c>
      <c r="Z37" s="59"/>
      <c r="AA37" s="78">
        <f t="shared" si="34"/>
        <v>0</v>
      </c>
      <c r="AB37" s="79">
        <f t="shared" si="35"/>
        <v>0</v>
      </c>
      <c r="AC37" t="s">
        <v>165</v>
      </c>
    </row>
    <row r="38" spans="1:29">
      <c r="A38" s="72" t="s">
        <v>103</v>
      </c>
      <c r="B38" s="58">
        <f>SUM(B26:B37)+B39</f>
        <v>126110</v>
      </c>
      <c r="C38" s="58">
        <f t="shared" ref="C38:S38" si="36">SUM(C26:C37)</f>
        <v>60000</v>
      </c>
      <c r="D38" s="58">
        <f t="shared" si="36"/>
        <v>8800</v>
      </c>
      <c r="E38" s="58">
        <f t="shared" si="36"/>
        <v>2233</v>
      </c>
      <c r="F38" s="58">
        <f t="shared" si="36"/>
        <v>550</v>
      </c>
      <c r="G38" s="58">
        <f t="shared" si="36"/>
        <v>5500</v>
      </c>
      <c r="H38" s="58">
        <f t="shared" si="36"/>
        <v>0</v>
      </c>
      <c r="I38" s="58">
        <f t="shared" si="36"/>
        <v>0</v>
      </c>
      <c r="J38" s="58">
        <f t="shared" si="36"/>
        <v>0</v>
      </c>
      <c r="K38" s="58">
        <f t="shared" si="36"/>
        <v>0</v>
      </c>
      <c r="L38" s="58">
        <f t="shared" si="36"/>
        <v>0</v>
      </c>
      <c r="M38" s="58">
        <f t="shared" si="36"/>
        <v>0</v>
      </c>
      <c r="N38" s="58">
        <f t="shared" si="36"/>
        <v>0</v>
      </c>
      <c r="O38" s="58">
        <f t="shared" si="36"/>
        <v>0</v>
      </c>
      <c r="P38" s="58">
        <f t="shared" si="36"/>
        <v>0</v>
      </c>
      <c r="Q38" s="58">
        <f t="shared" si="36"/>
        <v>0</v>
      </c>
      <c r="R38" s="58">
        <f t="shared" si="36"/>
        <v>0</v>
      </c>
      <c r="S38" s="58">
        <f t="shared" si="36"/>
        <v>37833</v>
      </c>
      <c r="T38" s="58"/>
      <c r="U38" s="103"/>
      <c r="V38" s="58">
        <f t="shared" ref="V38:AB38" si="37">SUM(V26:V37)</f>
        <v>19511.82</v>
      </c>
      <c r="W38" s="58">
        <f t="shared" si="37"/>
        <v>19511.82</v>
      </c>
      <c r="X38" s="58">
        <f>SUM(X26:X37)+X39</f>
        <v>0</v>
      </c>
      <c r="Y38" s="77" t="b">
        <f t="shared" si="33"/>
        <v>0</v>
      </c>
      <c r="Z38" s="81"/>
      <c r="AA38" s="82">
        <f t="shared" si="37"/>
        <v>111580</v>
      </c>
      <c r="AB38" s="79">
        <f t="shared" si="37"/>
        <v>109027</v>
      </c>
    </row>
    <row r="39" spans="1:29">
      <c r="A39" s="72" t="s">
        <v>193</v>
      </c>
      <c r="B39" s="73"/>
      <c r="C39" s="83"/>
      <c r="D39" s="84"/>
      <c r="E39" s="84"/>
      <c r="F39" s="84"/>
      <c r="G39" s="84"/>
      <c r="H39" s="84"/>
      <c r="I39" s="84" t="b">
        <f>I40=T22</f>
        <v>0</v>
      </c>
      <c r="J39" s="84" t="b">
        <f>J40=(X38+X39)</f>
        <v>0</v>
      </c>
      <c r="K39" s="84"/>
      <c r="L39" s="84"/>
      <c r="M39" s="84"/>
      <c r="N39" s="84"/>
      <c r="O39" s="84"/>
      <c r="P39" s="84"/>
      <c r="Q39" s="84"/>
      <c r="R39" s="84"/>
      <c r="S39" s="84"/>
      <c r="T39" s="84"/>
      <c r="X39" s="85"/>
    </row>
    <row r="40" s="29" customFormat="1" spans="1:29">
      <c r="A40" s="86" t="s">
        <v>194</v>
      </c>
      <c r="B40" s="73">
        <f>G40-SUM(R10:R21)-K40</f>
        <v>78880</v>
      </c>
      <c r="C40" s="83"/>
      <c r="D40" s="83"/>
      <c r="E40" s="83"/>
      <c r="F40" s="87">
        <f t="shared" ref="F40:L40" si="38">SUM(F44:F1000)</f>
        <v>135000</v>
      </c>
      <c r="G40" s="87">
        <f t="shared" si="38"/>
        <v>114750</v>
      </c>
      <c r="H40" s="87">
        <f t="shared" si="38"/>
        <v>500</v>
      </c>
      <c r="I40" s="87">
        <f t="shared" si="38"/>
        <v>4723</v>
      </c>
      <c r="J40" s="87">
        <f t="shared" si="38"/>
        <v>2647.8</v>
      </c>
      <c r="K40" s="87">
        <f t="shared" si="38"/>
        <v>1000</v>
      </c>
      <c r="L40" s="87">
        <f t="shared" si="38"/>
        <v>85129.2</v>
      </c>
      <c r="M40" s="83">
        <f>G40-H40-I40-J40-K40-L40</f>
        <v>20750</v>
      </c>
      <c r="N40" s="83"/>
      <c r="O40" s="83"/>
      <c r="P40" s="83"/>
      <c r="Q40" s="83"/>
      <c r="R40" s="83"/>
      <c r="S40" s="83"/>
      <c r="T40" s="83"/>
      <c r="W40" s="88" t="s">
        <v>195</v>
      </c>
      <c r="X40" s="89">
        <f>IF((B38-B39)=0,0,V37/(B38-B39))</f>
        <v>0.00266291332963287</v>
      </c>
      <c r="Z40" s="90"/>
    </row>
    <row r="41" spans="1:29">
      <c r="A41" s="41" t="s">
        <v>196</v>
      </c>
      <c r="B41" s="41"/>
      <c r="C41" s="41"/>
      <c r="D41" s="41"/>
      <c r="E41" s="41"/>
      <c r="F41" s="41"/>
      <c r="G41" s="41"/>
      <c r="H41" s="41"/>
      <c r="I41" s="41"/>
      <c r="J41" s="91" t="s">
        <v>197</v>
      </c>
      <c r="K41" s="92">
        <v>0.85</v>
      </c>
      <c r="L41" s="93" t="s">
        <v>198</v>
      </c>
      <c r="M41" s="86">
        <f>SUMIF(档案费管理台账!$E$4:$E$1000,G1,档案费管理台账!$H$4:$H$1000)</f>
        <v>500</v>
      </c>
      <c r="N41" s="84" t="b">
        <f>M41=SUM(H43:H1000)</f>
        <v>1</v>
      </c>
      <c r="O41" s="84"/>
      <c r="P41" s="84"/>
      <c r="Q41" s="84"/>
      <c r="R41" s="84"/>
      <c r="S41" s="84"/>
      <c r="T41" s="84"/>
    </row>
    <row r="42" s="27" customFormat="1" spans="1:29">
      <c r="A42" s="63" t="s">
        <v>4</v>
      </c>
      <c r="B42" s="67" t="s">
        <v>124</v>
      </c>
      <c r="C42" s="67" t="s">
        <v>199</v>
      </c>
      <c r="D42" s="63" t="s">
        <v>200</v>
      </c>
      <c r="E42" s="63" t="s">
        <v>7</v>
      </c>
      <c r="F42" s="63" t="s">
        <v>201</v>
      </c>
      <c r="G42" s="63" t="s">
        <v>202</v>
      </c>
      <c r="H42" s="63" t="s">
        <v>11</v>
      </c>
      <c r="I42" s="63" t="s">
        <v>203</v>
      </c>
      <c r="J42" s="63" t="s">
        <v>204</v>
      </c>
      <c r="K42" s="63" t="s">
        <v>205</v>
      </c>
      <c r="L42" s="63" t="s">
        <v>206</v>
      </c>
      <c r="M42" s="63" t="s">
        <v>207</v>
      </c>
      <c r="N42" s="94" t="s">
        <v>77</v>
      </c>
      <c r="O42" s="95"/>
      <c r="P42" s="95"/>
      <c r="Q42" s="95"/>
      <c r="R42" s="95"/>
      <c r="S42" s="95"/>
      <c r="T42" s="95"/>
      <c r="U42" s="95"/>
      <c r="V42" s="95"/>
      <c r="W42" s="96"/>
      <c r="Z42" s="48"/>
      <c r="AB42" s="47"/>
    </row>
    <row r="43" spans="1:29">
      <c r="A43" s="97">
        <f t="shared" ref="A43:A106" si="39">IF(D43="","",ROW()-42)</f>
        <v>1</v>
      </c>
      <c r="B43" s="98"/>
      <c r="C43" s="99">
        <v>45658</v>
      </c>
      <c r="D43" s="100" t="s">
        <v>208</v>
      </c>
      <c r="E43" s="100"/>
      <c r="F43" s="57"/>
      <c r="G43" s="58"/>
      <c r="H43" s="58"/>
      <c r="I43" s="57"/>
      <c r="J43" s="57"/>
      <c r="K43" s="57"/>
      <c r="L43" s="57"/>
      <c r="M43" s="101"/>
      <c r="N43" s="102"/>
      <c r="O43" s="84"/>
      <c r="P43" s="84"/>
      <c r="Q43" s="84"/>
      <c r="R43" s="84"/>
      <c r="S43" s="84"/>
      <c r="T43" s="84"/>
      <c r="U43" s="84"/>
      <c r="V43" s="84"/>
      <c r="W43" s="83"/>
    </row>
    <row r="44" spans="1:29">
      <c r="A44" s="97">
        <f t="shared" si="39"/>
        <v>2</v>
      </c>
      <c r="B44" s="98" t="str">
        <f t="shared" ref="B44:B107" si="40">IF(C44="","",MONTH(C44)&amp;"月")</f>
        <v>2月</v>
      </c>
      <c r="C44" s="99">
        <v>45705</v>
      </c>
      <c r="D44" s="100" t="s">
        <v>22</v>
      </c>
      <c r="E44" s="100" t="s">
        <v>69</v>
      </c>
      <c r="F44" s="57">
        <v>50000</v>
      </c>
      <c r="G44" s="58">
        <f>IF(F44="",0,F44*$K$41)</f>
        <v>42500</v>
      </c>
      <c r="H44" s="58">
        <f>IF(E44="",0,IFERROR(VLOOKUP(E44,档案费管理台账!$D$4:$H$1000,5,0),0))</f>
        <v>0</v>
      </c>
      <c r="I44" s="57"/>
      <c r="J44" s="57"/>
      <c r="K44" s="57"/>
      <c r="L44" s="57"/>
      <c r="M44" s="58">
        <f>IF(C44="","",ROUND(M43+G44-I44-J44-K44-L44-H44,2))</f>
        <v>42500</v>
      </c>
      <c r="N44" s="102"/>
      <c r="O44" s="84"/>
      <c r="P44" s="84"/>
      <c r="Q44" s="84"/>
      <c r="R44" s="84"/>
      <c r="S44" s="84"/>
      <c r="T44" s="84"/>
      <c r="U44" s="84"/>
      <c r="V44" s="84"/>
      <c r="W44" s="83"/>
    </row>
    <row r="45" spans="1:29">
      <c r="A45" s="97">
        <f t="shared" si="39"/>
        <v>3</v>
      </c>
      <c r="B45" s="98" t="str">
        <f t="shared" si="40"/>
        <v>2月</v>
      </c>
      <c r="C45" s="99">
        <v>45705</v>
      </c>
      <c r="D45" s="100" t="s">
        <v>216</v>
      </c>
      <c r="E45" s="100"/>
      <c r="F45" s="57"/>
      <c r="G45" s="58">
        <f t="shared" ref="G44:G107" si="41">IF(F45="",0,F45*$K$41)</f>
        <v>0</v>
      </c>
      <c r="H45" s="58">
        <f>IF(E45="",0,IFERROR(VLOOKUP(E45,档案费管理台账!$D$4:$H$1000,5,0),0))</f>
        <v>0</v>
      </c>
      <c r="I45" s="57">
        <v>4723</v>
      </c>
      <c r="J45" s="57"/>
      <c r="K45" s="57"/>
      <c r="L45" s="57"/>
      <c r="M45" s="58">
        <f>IF(C45="","",ROUND(M44+G45-I45-J45-K45-L45-H45,2))</f>
        <v>37777</v>
      </c>
      <c r="N45" s="102"/>
      <c r="O45" s="84"/>
      <c r="P45" s="84"/>
      <c r="Q45" s="84"/>
      <c r="R45" s="84"/>
      <c r="S45" s="84"/>
      <c r="T45" s="84"/>
      <c r="U45" s="84"/>
      <c r="V45" s="84"/>
      <c r="W45" s="83"/>
    </row>
    <row r="46" spans="1:29">
      <c r="A46" s="97">
        <f t="shared" si="39"/>
        <v>4</v>
      </c>
      <c r="B46" s="98" t="str">
        <f t="shared" si="40"/>
        <v>2月</v>
      </c>
      <c r="C46" s="99">
        <v>45705</v>
      </c>
      <c r="D46" s="100" t="s">
        <v>217</v>
      </c>
      <c r="E46" s="100"/>
      <c r="F46" s="57"/>
      <c r="G46" s="58">
        <f t="shared" si="41"/>
        <v>0</v>
      </c>
      <c r="H46" s="58">
        <f>IF(E46="",0,IFERROR(VLOOKUP(E46,档案费管理台账!$D$4:$H$1000,5,0),0))</f>
        <v>0</v>
      </c>
      <c r="I46" s="57"/>
      <c r="J46" s="57">
        <v>479.34</v>
      </c>
      <c r="K46" s="57"/>
      <c r="L46" s="57"/>
      <c r="M46" s="58">
        <f>IF(C46="","",ROUND(M45+G46-I46-J46-K46-L46-H46,2))</f>
        <v>37297.66</v>
      </c>
      <c r="N46" s="102"/>
      <c r="O46" s="84"/>
      <c r="P46" s="84"/>
      <c r="Q46" s="84"/>
      <c r="R46" s="84"/>
      <c r="S46" s="84"/>
      <c r="T46" s="84"/>
      <c r="U46" s="84"/>
      <c r="V46" s="84"/>
      <c r="W46" s="83"/>
    </row>
    <row r="47" spans="1:29">
      <c r="A47" s="97">
        <f t="shared" si="39"/>
        <v>5</v>
      </c>
      <c r="B47" s="98" t="str">
        <f t="shared" si="40"/>
        <v>2月</v>
      </c>
      <c r="C47" s="99">
        <v>45705</v>
      </c>
      <c r="D47" s="100" t="s">
        <v>218</v>
      </c>
      <c r="E47" s="100"/>
      <c r="F47" s="57"/>
      <c r="G47" s="58">
        <f t="shared" si="41"/>
        <v>0</v>
      </c>
      <c r="H47" s="58">
        <f>IF(E47="",0,IFERROR(VLOOKUP(E47,档案费管理台账!$D$4:$H$1000,5,0),0))</f>
        <v>0</v>
      </c>
      <c r="I47" s="57"/>
      <c r="J47" s="57"/>
      <c r="K47" s="57"/>
      <c r="L47" s="57">
        <v>36297.66</v>
      </c>
      <c r="M47" s="58">
        <f t="shared" ref="M44:M107" si="42">IF(C47="","",ROUND(M46+G47-I47-J47-K47-L47-H47,2))</f>
        <v>1000</v>
      </c>
      <c r="N47" s="102"/>
      <c r="O47" s="84"/>
      <c r="P47" s="84"/>
      <c r="Q47" s="84"/>
      <c r="R47" s="84"/>
      <c r="S47" s="84"/>
      <c r="T47" s="84"/>
      <c r="U47" s="84"/>
      <c r="V47" s="84"/>
      <c r="W47" s="83"/>
    </row>
    <row r="48" spans="1:29">
      <c r="A48" s="97">
        <f t="shared" si="39"/>
        <v>6</v>
      </c>
      <c r="B48" s="98" t="str">
        <f t="shared" si="40"/>
        <v>2月</v>
      </c>
      <c r="C48" s="99">
        <v>45705</v>
      </c>
      <c r="D48" s="100" t="s">
        <v>56</v>
      </c>
      <c r="E48" s="100" t="s">
        <v>70</v>
      </c>
      <c r="F48" s="57">
        <v>60000</v>
      </c>
      <c r="G48" s="58">
        <f t="shared" si="41"/>
        <v>51000</v>
      </c>
      <c r="H48" s="58">
        <f>IF(E48="",0,IFERROR(VLOOKUP(E48,档案费管理台账!$D$4:$H$1000,5,0),0))</f>
        <v>0</v>
      </c>
      <c r="I48" s="57"/>
      <c r="J48" s="57"/>
      <c r="K48" s="57"/>
      <c r="L48" s="57"/>
      <c r="M48" s="58">
        <f t="shared" si="42"/>
        <v>52000</v>
      </c>
      <c r="N48" s="102"/>
      <c r="O48" s="84"/>
      <c r="P48" s="84"/>
      <c r="Q48" s="84"/>
      <c r="R48" s="84"/>
      <c r="S48" s="84"/>
      <c r="T48" s="84"/>
      <c r="U48" s="84"/>
      <c r="V48" s="84"/>
      <c r="W48" s="83"/>
    </row>
    <row r="49" spans="1:23">
      <c r="A49" s="97">
        <f t="shared" si="39"/>
        <v>7</v>
      </c>
      <c r="B49" s="98" t="str">
        <f t="shared" si="40"/>
        <v>2月</v>
      </c>
      <c r="C49" s="99">
        <v>45705</v>
      </c>
      <c r="D49" s="100" t="s">
        <v>219</v>
      </c>
      <c r="E49" s="100"/>
      <c r="F49" s="57"/>
      <c r="G49" s="58">
        <f t="shared" si="41"/>
        <v>0</v>
      </c>
      <c r="H49" s="58">
        <f>IF(E49="",0,IFERROR(VLOOKUP(E49,档案费管理台账!$D$4:$H$1000,5,0),0))</f>
        <v>0</v>
      </c>
      <c r="I49" s="57"/>
      <c r="J49" s="57">
        <f>2647.8-J46</f>
        <v>2168.46</v>
      </c>
      <c r="K49" s="57"/>
      <c r="L49" s="57"/>
      <c r="M49" s="58">
        <f t="shared" si="42"/>
        <v>49831.54</v>
      </c>
      <c r="N49" s="102"/>
      <c r="O49" s="84"/>
      <c r="P49" s="84"/>
      <c r="Q49" s="84"/>
      <c r="R49" s="84"/>
      <c r="S49" s="84"/>
      <c r="T49" s="84"/>
      <c r="U49" s="84"/>
      <c r="V49" s="84"/>
      <c r="W49" s="83"/>
    </row>
    <row r="50" spans="1:23">
      <c r="A50" s="97">
        <f t="shared" si="39"/>
        <v>8</v>
      </c>
      <c r="B50" s="98" t="str">
        <f t="shared" si="40"/>
        <v>2月</v>
      </c>
      <c r="C50" s="99">
        <v>45705</v>
      </c>
      <c r="D50" s="100" t="s">
        <v>220</v>
      </c>
      <c r="E50" s="100"/>
      <c r="F50" s="57"/>
      <c r="G50" s="58">
        <f t="shared" si="41"/>
        <v>0</v>
      </c>
      <c r="H50" s="58">
        <f>IF(E50="",0,IFERROR(VLOOKUP(E50,档案费管理台账!$D$4:$H$1000,5,0),0))</f>
        <v>0</v>
      </c>
      <c r="I50" s="57"/>
      <c r="J50" s="57"/>
      <c r="K50" s="57"/>
      <c r="L50" s="57">
        <v>48831.54</v>
      </c>
      <c r="M50" s="58">
        <f t="shared" si="42"/>
        <v>1000</v>
      </c>
      <c r="N50" s="102"/>
      <c r="O50" s="84"/>
      <c r="P50" s="84"/>
      <c r="Q50" s="84"/>
      <c r="R50" s="84"/>
      <c r="S50" s="84"/>
      <c r="T50" s="84"/>
      <c r="U50" s="84"/>
      <c r="V50" s="84"/>
      <c r="W50" s="83"/>
    </row>
    <row r="51" spans="1:23">
      <c r="A51" s="97">
        <f t="shared" si="39"/>
        <v>9</v>
      </c>
      <c r="B51" s="98" t="s">
        <v>155</v>
      </c>
      <c r="C51" s="99">
        <v>45706.4154398148</v>
      </c>
      <c r="D51" s="100" t="s">
        <v>221</v>
      </c>
      <c r="E51" s="100"/>
      <c r="F51" s="57"/>
      <c r="G51" s="58">
        <f t="shared" si="41"/>
        <v>0</v>
      </c>
      <c r="H51" s="58">
        <f>IF(E51="",0,IFERROR(VLOOKUP(E51,档案费管理台账!$D$4:$H$1000,5,0),0))</f>
        <v>0</v>
      </c>
      <c r="I51" s="57"/>
      <c r="J51" s="57"/>
      <c r="K51" s="57">
        <v>1000</v>
      </c>
      <c r="L51" s="57"/>
      <c r="M51" s="58">
        <f t="shared" si="42"/>
        <v>0</v>
      </c>
      <c r="N51" s="102"/>
      <c r="O51" s="84"/>
      <c r="P51" s="84"/>
      <c r="Q51" s="84"/>
      <c r="R51" s="84"/>
      <c r="S51" s="84"/>
      <c r="T51" s="84"/>
      <c r="U51" s="84"/>
      <c r="V51" s="84"/>
      <c r="W51" s="83"/>
    </row>
    <row r="52" spans="1:23">
      <c r="A52" s="97">
        <f t="shared" si="39"/>
        <v>10</v>
      </c>
      <c r="B52" s="98" t="str">
        <f t="shared" si="40"/>
        <v>2月</v>
      </c>
      <c r="C52" s="99">
        <v>45706</v>
      </c>
      <c r="D52" s="100" t="s">
        <v>26</v>
      </c>
      <c r="E52" s="100" t="s">
        <v>71</v>
      </c>
      <c r="F52" s="57">
        <v>25000</v>
      </c>
      <c r="G52" s="58">
        <f t="shared" si="41"/>
        <v>21250</v>
      </c>
      <c r="H52" s="58">
        <f>IF(E52="",0,IFERROR(VLOOKUP(E52,档案费管理台账!$D$4:$H$1000,5,0),0))</f>
        <v>500</v>
      </c>
      <c r="I52" s="57"/>
      <c r="J52" s="57"/>
      <c r="K52" s="57"/>
      <c r="L52" s="57"/>
      <c r="M52" s="58">
        <f t="shared" si="42"/>
        <v>20750</v>
      </c>
      <c r="N52" s="102"/>
    </row>
    <row r="53" spans="1:23">
      <c r="A53" s="97" t="str">
        <f t="shared" si="39"/>
        <v/>
      </c>
      <c r="B53" s="98" t="str">
        <f t="shared" si="40"/>
        <v/>
      </c>
      <c r="C53" s="99"/>
      <c r="D53" s="100"/>
      <c r="E53" s="100"/>
      <c r="F53" s="57"/>
      <c r="G53" s="58">
        <f t="shared" si="41"/>
        <v>0</v>
      </c>
      <c r="H53" s="58">
        <f>IF(E53="",0,IFERROR(VLOOKUP(E53,档案费管理台账!$D$4:$H$1000,5,0),0))</f>
        <v>0</v>
      </c>
      <c r="I53" s="57"/>
      <c r="J53" s="57"/>
      <c r="K53" s="57"/>
      <c r="L53" s="57"/>
      <c r="M53" s="58" t="str">
        <f t="shared" si="42"/>
        <v/>
      </c>
      <c r="N53" s="102"/>
    </row>
    <row r="54" spans="1:23">
      <c r="A54" s="97" t="str">
        <f t="shared" si="39"/>
        <v/>
      </c>
      <c r="B54" s="98" t="str">
        <f t="shared" si="40"/>
        <v/>
      </c>
      <c r="C54" s="99"/>
      <c r="D54" s="100"/>
      <c r="E54" s="100"/>
      <c r="F54" s="57"/>
      <c r="G54" s="58">
        <f t="shared" si="41"/>
        <v>0</v>
      </c>
      <c r="H54" s="58">
        <f>IF(E54="",0,IFERROR(VLOOKUP(E54,档案费管理台账!$D$4:$H$1000,5,0),0))</f>
        <v>0</v>
      </c>
      <c r="I54" s="57"/>
      <c r="J54" s="57"/>
      <c r="K54" s="57"/>
      <c r="L54" s="57"/>
      <c r="M54" s="58" t="str">
        <f t="shared" si="42"/>
        <v/>
      </c>
      <c r="N54" s="102"/>
    </row>
    <row r="55" spans="1:23">
      <c r="A55" s="97" t="str">
        <f t="shared" si="39"/>
        <v/>
      </c>
      <c r="B55" s="98" t="str">
        <f t="shared" si="40"/>
        <v/>
      </c>
      <c r="C55" s="99"/>
      <c r="D55" s="100"/>
      <c r="E55" s="100"/>
      <c r="F55" s="57"/>
      <c r="G55" s="58">
        <f t="shared" si="41"/>
        <v>0</v>
      </c>
      <c r="H55" s="58">
        <f>IF(E55="",0,IFERROR(VLOOKUP(E55,档案费管理台账!$D$4:$H$1000,5,0),0))</f>
        <v>0</v>
      </c>
      <c r="I55" s="57"/>
      <c r="J55" s="57"/>
      <c r="K55" s="57"/>
      <c r="L55" s="57"/>
      <c r="M55" s="58" t="str">
        <f t="shared" si="42"/>
        <v/>
      </c>
      <c r="N55" s="102"/>
    </row>
    <row r="56" spans="1:23">
      <c r="A56" s="97" t="str">
        <f t="shared" si="39"/>
        <v/>
      </c>
      <c r="B56" s="98" t="str">
        <f t="shared" si="40"/>
        <v/>
      </c>
      <c r="C56" s="99"/>
      <c r="D56" s="100"/>
      <c r="E56" s="100"/>
      <c r="F56" s="57"/>
      <c r="G56" s="58">
        <f t="shared" si="41"/>
        <v>0</v>
      </c>
      <c r="H56" s="58">
        <f>IF(E56="",0,IFERROR(VLOOKUP(E56,档案费管理台账!$D$4:$H$1000,5,0),0))</f>
        <v>0</v>
      </c>
      <c r="I56" s="57"/>
      <c r="J56" s="57"/>
      <c r="K56" s="57"/>
      <c r="L56" s="57"/>
      <c r="M56" s="58" t="str">
        <f t="shared" si="42"/>
        <v/>
      </c>
      <c r="N56" s="102"/>
    </row>
    <row r="57" spans="1:23">
      <c r="A57" s="97" t="str">
        <f t="shared" si="39"/>
        <v/>
      </c>
      <c r="B57" s="98" t="str">
        <f t="shared" si="40"/>
        <v/>
      </c>
      <c r="C57" s="99"/>
      <c r="D57" s="100"/>
      <c r="E57" s="100"/>
      <c r="F57" s="57"/>
      <c r="G57" s="58">
        <f t="shared" si="41"/>
        <v>0</v>
      </c>
      <c r="H57" s="58">
        <f>IF(E57="",0,IFERROR(VLOOKUP(E57,档案费管理台账!$D$4:$H$1000,5,0),0))</f>
        <v>0</v>
      </c>
      <c r="I57" s="57"/>
      <c r="J57" s="57"/>
      <c r="K57" s="57"/>
      <c r="L57" s="57"/>
      <c r="M57" s="58" t="str">
        <f t="shared" si="42"/>
        <v/>
      </c>
      <c r="N57" s="102"/>
    </row>
    <row r="58" spans="1:23">
      <c r="A58" s="97" t="str">
        <f t="shared" si="39"/>
        <v/>
      </c>
      <c r="B58" s="98" t="str">
        <f t="shared" si="40"/>
        <v/>
      </c>
      <c r="C58" s="99"/>
      <c r="D58" s="100"/>
      <c r="E58" s="100"/>
      <c r="F58" s="57"/>
      <c r="G58" s="58">
        <f t="shared" si="41"/>
        <v>0</v>
      </c>
      <c r="H58" s="58">
        <f>IF(E58="",0,IFERROR(VLOOKUP(E58,档案费管理台账!$D$4:$H$1000,5,0),0))</f>
        <v>0</v>
      </c>
      <c r="I58" s="57"/>
      <c r="J58" s="57"/>
      <c r="K58" s="57"/>
      <c r="L58" s="57"/>
      <c r="M58" s="58" t="str">
        <f t="shared" si="42"/>
        <v/>
      </c>
      <c r="N58" s="102"/>
    </row>
    <row r="59" spans="1:23">
      <c r="A59" s="97" t="str">
        <f t="shared" si="39"/>
        <v/>
      </c>
      <c r="B59" s="98" t="str">
        <f t="shared" si="40"/>
        <v/>
      </c>
      <c r="C59" s="99"/>
      <c r="D59" s="100"/>
      <c r="E59" s="100"/>
      <c r="F59" s="57"/>
      <c r="G59" s="58">
        <f t="shared" si="41"/>
        <v>0</v>
      </c>
      <c r="H59" s="58">
        <f>IF(E59="",0,IFERROR(VLOOKUP(E59,档案费管理台账!$D$4:$H$1000,5,0),0))</f>
        <v>0</v>
      </c>
      <c r="I59" s="57"/>
      <c r="J59" s="57"/>
      <c r="K59" s="57"/>
      <c r="L59" s="57"/>
      <c r="M59" s="58" t="str">
        <f t="shared" si="42"/>
        <v/>
      </c>
      <c r="N59" s="102"/>
    </row>
    <row r="60" spans="1:23">
      <c r="A60" s="97" t="str">
        <f t="shared" si="39"/>
        <v/>
      </c>
      <c r="B60" s="98" t="str">
        <f t="shared" si="40"/>
        <v/>
      </c>
      <c r="C60" s="99"/>
      <c r="D60" s="100"/>
      <c r="E60" s="100"/>
      <c r="F60" s="57"/>
      <c r="G60" s="58">
        <f t="shared" si="41"/>
        <v>0</v>
      </c>
      <c r="H60" s="58">
        <f>IF(E60="",0,IFERROR(VLOOKUP(E60,档案费管理台账!$D$4:$H$1000,5,0),0))</f>
        <v>0</v>
      </c>
      <c r="I60" s="57"/>
      <c r="J60" s="57"/>
      <c r="K60" s="57"/>
      <c r="L60" s="57"/>
      <c r="M60" s="58" t="str">
        <f t="shared" si="42"/>
        <v/>
      </c>
      <c r="N60" s="102"/>
    </row>
    <row r="61" spans="1:23">
      <c r="A61" s="97" t="str">
        <f t="shared" si="39"/>
        <v/>
      </c>
      <c r="B61" s="98" t="str">
        <f t="shared" si="40"/>
        <v/>
      </c>
      <c r="C61" s="99"/>
      <c r="D61" s="100"/>
      <c r="E61" s="100"/>
      <c r="F61" s="57"/>
      <c r="G61" s="58">
        <f t="shared" si="41"/>
        <v>0</v>
      </c>
      <c r="H61" s="58">
        <f>IF(E61="",0,IFERROR(VLOOKUP(E61,档案费管理台账!$D$4:$H$1000,5,0),0))</f>
        <v>0</v>
      </c>
      <c r="I61" s="57"/>
      <c r="J61" s="57"/>
      <c r="K61" s="57"/>
      <c r="L61" s="57"/>
      <c r="M61" s="58" t="str">
        <f t="shared" si="42"/>
        <v/>
      </c>
      <c r="N61" s="102"/>
    </row>
    <row r="62" spans="1:23">
      <c r="A62" s="97" t="str">
        <f t="shared" si="39"/>
        <v/>
      </c>
      <c r="B62" s="98" t="str">
        <f t="shared" si="40"/>
        <v/>
      </c>
      <c r="C62" s="99"/>
      <c r="D62" s="100"/>
      <c r="E62" s="100"/>
      <c r="F62" s="57"/>
      <c r="G62" s="58">
        <f t="shared" si="41"/>
        <v>0</v>
      </c>
      <c r="H62" s="58">
        <f>IF(E62="",0,IFERROR(VLOOKUP(E62,档案费管理台账!$D$4:$H$1000,5,0),0))</f>
        <v>0</v>
      </c>
      <c r="I62" s="57"/>
      <c r="J62" s="57"/>
      <c r="K62" s="57"/>
      <c r="L62" s="57"/>
      <c r="M62" s="58" t="str">
        <f t="shared" si="42"/>
        <v/>
      </c>
      <c r="N62" s="102"/>
    </row>
    <row r="63" spans="1:23">
      <c r="A63" s="97" t="str">
        <f t="shared" si="39"/>
        <v/>
      </c>
      <c r="B63" s="98" t="str">
        <f t="shared" si="40"/>
        <v/>
      </c>
      <c r="C63" s="99"/>
      <c r="D63" s="100"/>
      <c r="E63" s="100"/>
      <c r="F63" s="57"/>
      <c r="G63" s="58">
        <f t="shared" si="41"/>
        <v>0</v>
      </c>
      <c r="H63" s="58">
        <f>IF(E63="",0,IFERROR(VLOOKUP(E63,档案费管理台账!$D$4:$H$1000,5,0),0))</f>
        <v>0</v>
      </c>
      <c r="I63" s="57"/>
      <c r="J63" s="57"/>
      <c r="K63" s="57"/>
      <c r="L63" s="57"/>
      <c r="M63" s="58" t="str">
        <f t="shared" si="42"/>
        <v/>
      </c>
      <c r="N63" s="102"/>
    </row>
    <row r="64" spans="1:23">
      <c r="A64" s="97" t="str">
        <f t="shared" si="39"/>
        <v/>
      </c>
      <c r="B64" s="98" t="str">
        <f t="shared" si="40"/>
        <v/>
      </c>
      <c r="C64" s="99"/>
      <c r="D64" s="100"/>
      <c r="E64" s="100"/>
      <c r="F64" s="57"/>
      <c r="G64" s="58">
        <f t="shared" si="41"/>
        <v>0</v>
      </c>
      <c r="H64" s="58">
        <f>IF(E64="",0,IFERROR(VLOOKUP(E64,档案费管理台账!$D$4:$H$1000,5,0),0))</f>
        <v>0</v>
      </c>
      <c r="I64" s="57"/>
      <c r="J64" s="57"/>
      <c r="K64" s="57"/>
      <c r="L64" s="57"/>
      <c r="M64" s="58" t="str">
        <f t="shared" si="42"/>
        <v/>
      </c>
      <c r="N64" s="102"/>
    </row>
    <row r="65" spans="1:14">
      <c r="A65" s="97" t="str">
        <f t="shared" si="39"/>
        <v/>
      </c>
      <c r="B65" s="98" t="str">
        <f t="shared" si="40"/>
        <v/>
      </c>
      <c r="C65" s="99"/>
      <c r="D65" s="100"/>
      <c r="E65" s="100"/>
      <c r="F65" s="57"/>
      <c r="G65" s="58">
        <f t="shared" si="41"/>
        <v>0</v>
      </c>
      <c r="H65" s="58">
        <f>IF(E65="",0,IFERROR(VLOOKUP(E65,档案费管理台账!$D$4:$H$1000,5,0),0))</f>
        <v>0</v>
      </c>
      <c r="I65" s="57"/>
      <c r="J65" s="57"/>
      <c r="K65" s="57"/>
      <c r="L65" s="57"/>
      <c r="M65" s="58" t="str">
        <f t="shared" si="42"/>
        <v/>
      </c>
      <c r="N65" s="102"/>
    </row>
    <row r="66" spans="1:14">
      <c r="A66" s="97" t="str">
        <f t="shared" si="39"/>
        <v/>
      </c>
      <c r="B66" s="98" t="str">
        <f t="shared" si="40"/>
        <v/>
      </c>
      <c r="C66" s="99"/>
      <c r="D66" s="100"/>
      <c r="E66" s="100"/>
      <c r="F66" s="57"/>
      <c r="G66" s="58">
        <f t="shared" si="41"/>
        <v>0</v>
      </c>
      <c r="H66" s="58">
        <f>IF(E66="",0,IFERROR(VLOOKUP(E66,档案费管理台账!$D$4:$H$1000,5,0),0))</f>
        <v>0</v>
      </c>
      <c r="I66" s="57"/>
      <c r="J66" s="57"/>
      <c r="K66" s="57"/>
      <c r="L66" s="57"/>
      <c r="M66" s="58" t="str">
        <f t="shared" si="42"/>
        <v/>
      </c>
      <c r="N66" s="102"/>
    </row>
    <row r="67" spans="1:14">
      <c r="A67" s="97" t="str">
        <f t="shared" si="39"/>
        <v/>
      </c>
      <c r="B67" s="98" t="str">
        <f t="shared" si="40"/>
        <v/>
      </c>
      <c r="C67" s="99"/>
      <c r="D67" s="100"/>
      <c r="E67" s="100"/>
      <c r="F67" s="57"/>
      <c r="G67" s="58">
        <f t="shared" si="41"/>
        <v>0</v>
      </c>
      <c r="H67" s="58">
        <f>IF(E67="",0,IFERROR(VLOOKUP(E67,档案费管理台账!$D$4:$H$1000,5,0),0))</f>
        <v>0</v>
      </c>
      <c r="I67" s="57"/>
      <c r="J67" s="57"/>
      <c r="K67" s="57"/>
      <c r="L67" s="57"/>
      <c r="M67" s="58" t="str">
        <f t="shared" si="42"/>
        <v/>
      </c>
      <c r="N67" s="102"/>
    </row>
    <row r="68" spans="1:14">
      <c r="A68" s="97" t="str">
        <f t="shared" si="39"/>
        <v/>
      </c>
      <c r="B68" s="98" t="str">
        <f t="shared" si="40"/>
        <v/>
      </c>
      <c r="C68" s="99"/>
      <c r="D68" s="100"/>
      <c r="E68" s="100"/>
      <c r="F68" s="57"/>
      <c r="G68" s="58">
        <f t="shared" si="41"/>
        <v>0</v>
      </c>
      <c r="H68" s="58">
        <f>IF(E68="",0,IFERROR(VLOOKUP(E68,档案费管理台账!$D$4:$H$1000,5,0),0))</f>
        <v>0</v>
      </c>
      <c r="I68" s="57"/>
      <c r="J68" s="57"/>
      <c r="K68" s="57"/>
      <c r="L68" s="57"/>
      <c r="M68" s="58" t="str">
        <f t="shared" si="42"/>
        <v/>
      </c>
      <c r="N68" s="102"/>
    </row>
    <row r="69" spans="1:14">
      <c r="A69" s="97" t="str">
        <f t="shared" si="39"/>
        <v/>
      </c>
      <c r="B69" s="98" t="str">
        <f t="shared" si="40"/>
        <v/>
      </c>
      <c r="C69" s="99"/>
      <c r="D69" s="100"/>
      <c r="E69" s="100"/>
      <c r="F69" s="57"/>
      <c r="G69" s="58">
        <f t="shared" si="41"/>
        <v>0</v>
      </c>
      <c r="H69" s="58">
        <f>IF(E69="",0,IFERROR(VLOOKUP(E69,档案费管理台账!$D$4:$H$1000,5,0),0))</f>
        <v>0</v>
      </c>
      <c r="I69" s="57"/>
      <c r="J69" s="57"/>
      <c r="K69" s="57"/>
      <c r="L69" s="57"/>
      <c r="M69" s="58" t="str">
        <f t="shared" si="42"/>
        <v/>
      </c>
      <c r="N69" s="102"/>
    </row>
    <row r="70" spans="1:14">
      <c r="A70" s="97" t="str">
        <f t="shared" si="39"/>
        <v/>
      </c>
      <c r="B70" s="98" t="str">
        <f t="shared" si="40"/>
        <v/>
      </c>
      <c r="C70" s="99"/>
      <c r="D70" s="100"/>
      <c r="E70" s="100"/>
      <c r="F70" s="57"/>
      <c r="G70" s="58">
        <f t="shared" si="41"/>
        <v>0</v>
      </c>
      <c r="H70" s="58">
        <f>IF(E70="",0,IFERROR(VLOOKUP(E70,档案费管理台账!$D$4:$H$1000,5,0),0))</f>
        <v>0</v>
      </c>
      <c r="I70" s="57"/>
      <c r="J70" s="57"/>
      <c r="K70" s="57"/>
      <c r="L70" s="57"/>
      <c r="M70" s="58" t="str">
        <f t="shared" si="42"/>
        <v/>
      </c>
      <c r="N70" s="102"/>
    </row>
    <row r="71" spans="1:14">
      <c r="A71" s="97" t="str">
        <f t="shared" si="39"/>
        <v/>
      </c>
      <c r="B71" s="98" t="str">
        <f t="shared" si="40"/>
        <v/>
      </c>
      <c r="C71" s="99"/>
      <c r="D71" s="100"/>
      <c r="E71" s="100"/>
      <c r="F71" s="57"/>
      <c r="G71" s="58">
        <f t="shared" si="41"/>
        <v>0</v>
      </c>
      <c r="H71" s="58">
        <f>IF(E71="",0,IFERROR(VLOOKUP(E71,档案费管理台账!$D$4:$H$1000,5,0),0))</f>
        <v>0</v>
      </c>
      <c r="I71" s="57"/>
      <c r="J71" s="57"/>
      <c r="K71" s="57"/>
      <c r="L71" s="57"/>
      <c r="M71" s="58" t="str">
        <f t="shared" si="42"/>
        <v/>
      </c>
      <c r="N71" s="102"/>
    </row>
    <row r="72" spans="1:14">
      <c r="A72" s="97" t="str">
        <f t="shared" si="39"/>
        <v/>
      </c>
      <c r="B72" s="98" t="str">
        <f t="shared" si="40"/>
        <v/>
      </c>
      <c r="C72" s="99"/>
      <c r="D72" s="100"/>
      <c r="E72" s="100"/>
      <c r="F72" s="57"/>
      <c r="G72" s="58">
        <f t="shared" si="41"/>
        <v>0</v>
      </c>
      <c r="H72" s="58">
        <f>IF(E72="",0,IFERROR(VLOOKUP(E72,档案费管理台账!$D$4:$H$1000,5,0),0))</f>
        <v>0</v>
      </c>
      <c r="I72" s="57"/>
      <c r="J72" s="57"/>
      <c r="K72" s="57"/>
      <c r="L72" s="57"/>
      <c r="M72" s="58" t="str">
        <f t="shared" si="42"/>
        <v/>
      </c>
      <c r="N72" s="102"/>
    </row>
    <row r="73" spans="1:14">
      <c r="A73" s="97" t="str">
        <f t="shared" si="39"/>
        <v/>
      </c>
      <c r="B73" s="98" t="str">
        <f t="shared" si="40"/>
        <v/>
      </c>
      <c r="C73" s="99"/>
      <c r="D73" s="100"/>
      <c r="E73" s="100"/>
      <c r="F73" s="57"/>
      <c r="G73" s="58">
        <f t="shared" si="41"/>
        <v>0</v>
      </c>
      <c r="H73" s="58">
        <f>IF(E73="",0,IFERROR(VLOOKUP(E73,档案费管理台账!$D$4:$H$1000,5,0),0))</f>
        <v>0</v>
      </c>
      <c r="I73" s="57"/>
      <c r="J73" s="57"/>
      <c r="K73" s="57"/>
      <c r="L73" s="57"/>
      <c r="M73" s="58" t="str">
        <f t="shared" si="42"/>
        <v/>
      </c>
      <c r="N73" s="102"/>
    </row>
    <row r="74" spans="1:14">
      <c r="A74" s="97" t="str">
        <f t="shared" si="39"/>
        <v/>
      </c>
      <c r="B74" s="98" t="str">
        <f t="shared" si="40"/>
        <v/>
      </c>
      <c r="C74" s="99"/>
      <c r="D74" s="100"/>
      <c r="E74" s="100"/>
      <c r="F74" s="57"/>
      <c r="G74" s="58">
        <f t="shared" si="41"/>
        <v>0</v>
      </c>
      <c r="H74" s="58">
        <f>IF(E74="",0,IFERROR(VLOOKUP(E74,档案费管理台账!$D$4:$H$1000,5,0),0))</f>
        <v>0</v>
      </c>
      <c r="I74" s="57"/>
      <c r="J74" s="57"/>
      <c r="K74" s="57"/>
      <c r="L74" s="57"/>
      <c r="M74" s="58" t="str">
        <f t="shared" si="42"/>
        <v/>
      </c>
      <c r="N74" s="102"/>
    </row>
    <row r="75" spans="1:14">
      <c r="A75" s="97" t="str">
        <f t="shared" si="39"/>
        <v/>
      </c>
      <c r="B75" s="98" t="str">
        <f t="shared" si="40"/>
        <v/>
      </c>
      <c r="C75" s="99"/>
      <c r="D75" s="100"/>
      <c r="E75" s="100"/>
      <c r="F75" s="57"/>
      <c r="G75" s="58">
        <f t="shared" si="41"/>
        <v>0</v>
      </c>
      <c r="H75" s="58">
        <f>IF(E75="",0,IFERROR(VLOOKUP(E75,档案费管理台账!$D$4:$H$1000,5,0),0))</f>
        <v>0</v>
      </c>
      <c r="I75" s="57"/>
      <c r="J75" s="57"/>
      <c r="K75" s="57"/>
      <c r="L75" s="57"/>
      <c r="M75" s="58" t="str">
        <f t="shared" si="42"/>
        <v/>
      </c>
      <c r="N75" s="102"/>
    </row>
    <row r="76" spans="1:14">
      <c r="A76" s="97" t="str">
        <f t="shared" si="39"/>
        <v/>
      </c>
      <c r="B76" s="98" t="str">
        <f t="shared" si="40"/>
        <v/>
      </c>
      <c r="C76" s="99"/>
      <c r="D76" s="100"/>
      <c r="E76" s="100"/>
      <c r="F76" s="57"/>
      <c r="G76" s="58">
        <f t="shared" si="41"/>
        <v>0</v>
      </c>
      <c r="H76" s="58">
        <f>IF(E76="",0,IFERROR(VLOOKUP(E76,档案费管理台账!$D$4:$H$1000,5,0),0))</f>
        <v>0</v>
      </c>
      <c r="I76" s="57"/>
      <c r="J76" s="57"/>
      <c r="K76" s="57"/>
      <c r="L76" s="57"/>
      <c r="M76" s="58" t="str">
        <f t="shared" si="42"/>
        <v/>
      </c>
      <c r="N76" s="102"/>
    </row>
    <row r="77" spans="1:14">
      <c r="A77" s="97" t="str">
        <f t="shared" si="39"/>
        <v/>
      </c>
      <c r="B77" s="98" t="str">
        <f t="shared" si="40"/>
        <v/>
      </c>
      <c r="C77" s="99"/>
      <c r="D77" s="100"/>
      <c r="E77" s="100"/>
      <c r="F77" s="57"/>
      <c r="G77" s="58">
        <f t="shared" si="41"/>
        <v>0</v>
      </c>
      <c r="H77" s="58">
        <f>IF(E77="",0,IFERROR(VLOOKUP(E77,档案费管理台账!$D$4:$H$1000,5,0),0))</f>
        <v>0</v>
      </c>
      <c r="I77" s="57"/>
      <c r="J77" s="57"/>
      <c r="K77" s="57"/>
      <c r="L77" s="57"/>
      <c r="M77" s="58" t="str">
        <f t="shared" si="42"/>
        <v/>
      </c>
      <c r="N77" s="102"/>
    </row>
    <row r="78" spans="1:14">
      <c r="A78" s="97" t="str">
        <f t="shared" si="39"/>
        <v/>
      </c>
      <c r="B78" s="98" t="str">
        <f t="shared" si="40"/>
        <v/>
      </c>
      <c r="C78" s="99"/>
      <c r="D78" s="100"/>
      <c r="E78" s="100"/>
      <c r="F78" s="57"/>
      <c r="G78" s="58">
        <f t="shared" si="41"/>
        <v>0</v>
      </c>
      <c r="H78" s="58">
        <f>IF(E78="",0,IFERROR(VLOOKUP(E78,档案费管理台账!$D$4:$H$1000,5,0),0))</f>
        <v>0</v>
      </c>
      <c r="I78" s="57"/>
      <c r="J78" s="57"/>
      <c r="K78" s="57"/>
      <c r="L78" s="57"/>
      <c r="M78" s="58" t="str">
        <f t="shared" si="42"/>
        <v/>
      </c>
      <c r="N78" s="102"/>
    </row>
    <row r="79" spans="1:14">
      <c r="A79" s="97" t="str">
        <f t="shared" si="39"/>
        <v/>
      </c>
      <c r="B79" s="98" t="str">
        <f t="shared" si="40"/>
        <v/>
      </c>
      <c r="C79" s="99"/>
      <c r="D79" s="100"/>
      <c r="E79" s="100"/>
      <c r="F79" s="57"/>
      <c r="G79" s="58">
        <f t="shared" si="41"/>
        <v>0</v>
      </c>
      <c r="H79" s="58">
        <f>IF(E79="",0,IFERROR(VLOOKUP(E79,档案费管理台账!$D$4:$H$1000,5,0),0))</f>
        <v>0</v>
      </c>
      <c r="I79" s="57"/>
      <c r="J79" s="57"/>
      <c r="K79" s="57"/>
      <c r="L79" s="57"/>
      <c r="M79" s="58" t="str">
        <f t="shared" si="42"/>
        <v/>
      </c>
      <c r="N79" s="102"/>
    </row>
    <row r="80" spans="1:14">
      <c r="A80" s="97" t="str">
        <f t="shared" si="39"/>
        <v/>
      </c>
      <c r="B80" s="98" t="str">
        <f t="shared" si="40"/>
        <v/>
      </c>
      <c r="C80" s="99"/>
      <c r="D80" s="100"/>
      <c r="E80" s="100"/>
      <c r="F80" s="57"/>
      <c r="G80" s="58">
        <f t="shared" si="41"/>
        <v>0</v>
      </c>
      <c r="H80" s="58">
        <f>IF(E80="",0,IFERROR(VLOOKUP(E80,档案费管理台账!$D$4:$H$1000,5,0),0))</f>
        <v>0</v>
      </c>
      <c r="I80" s="57"/>
      <c r="J80" s="57"/>
      <c r="K80" s="57"/>
      <c r="L80" s="57"/>
      <c r="M80" s="58" t="str">
        <f t="shared" si="42"/>
        <v/>
      </c>
      <c r="N80" s="102"/>
    </row>
    <row r="81" spans="1:14">
      <c r="A81" s="97" t="str">
        <f t="shared" si="39"/>
        <v/>
      </c>
      <c r="B81" s="98" t="str">
        <f t="shared" si="40"/>
        <v/>
      </c>
      <c r="C81" s="99"/>
      <c r="D81" s="100"/>
      <c r="E81" s="100"/>
      <c r="F81" s="57"/>
      <c r="G81" s="58">
        <f t="shared" si="41"/>
        <v>0</v>
      </c>
      <c r="H81" s="58">
        <f>IF(E81="",0,IFERROR(VLOOKUP(E81,档案费管理台账!$D$4:$H$1000,5,0),0))</f>
        <v>0</v>
      </c>
      <c r="I81" s="57"/>
      <c r="J81" s="57"/>
      <c r="K81" s="57"/>
      <c r="L81" s="57"/>
      <c r="M81" s="58" t="str">
        <f t="shared" si="42"/>
        <v/>
      </c>
      <c r="N81" s="102"/>
    </row>
    <row r="82" spans="1:14">
      <c r="A82" s="97" t="str">
        <f t="shared" si="39"/>
        <v/>
      </c>
      <c r="B82" s="98" t="str">
        <f t="shared" si="40"/>
        <v/>
      </c>
      <c r="C82" s="99"/>
      <c r="D82" s="100"/>
      <c r="E82" s="100"/>
      <c r="F82" s="57"/>
      <c r="G82" s="58">
        <f t="shared" si="41"/>
        <v>0</v>
      </c>
      <c r="H82" s="58">
        <f>IF(E82="",0,IFERROR(VLOOKUP(E82,档案费管理台账!$D$4:$H$1000,5,0),0))</f>
        <v>0</v>
      </c>
      <c r="I82" s="57"/>
      <c r="J82" s="57"/>
      <c r="K82" s="57"/>
      <c r="L82" s="57"/>
      <c r="M82" s="58" t="str">
        <f t="shared" si="42"/>
        <v/>
      </c>
      <c r="N82" s="102"/>
    </row>
    <row r="83" spans="1:14">
      <c r="A83" s="97" t="str">
        <f t="shared" si="39"/>
        <v/>
      </c>
      <c r="B83" s="98" t="str">
        <f t="shared" si="40"/>
        <v/>
      </c>
      <c r="C83" s="99"/>
      <c r="D83" s="100"/>
      <c r="E83" s="100"/>
      <c r="F83" s="57"/>
      <c r="G83" s="58">
        <f t="shared" si="41"/>
        <v>0</v>
      </c>
      <c r="H83" s="58">
        <f>IF(E83="",0,IFERROR(VLOOKUP(E83,档案费管理台账!$D$4:$H$1000,5,0),0))</f>
        <v>0</v>
      </c>
      <c r="I83" s="57"/>
      <c r="J83" s="57"/>
      <c r="K83" s="57"/>
      <c r="L83" s="57"/>
      <c r="M83" s="58" t="str">
        <f t="shared" si="42"/>
        <v/>
      </c>
      <c r="N83" s="102"/>
    </row>
    <row r="84" spans="1:14">
      <c r="A84" s="97" t="str">
        <f t="shared" si="39"/>
        <v/>
      </c>
      <c r="B84" s="98" t="str">
        <f t="shared" si="40"/>
        <v/>
      </c>
      <c r="C84" s="99"/>
      <c r="D84" s="100"/>
      <c r="E84" s="100"/>
      <c r="F84" s="57"/>
      <c r="G84" s="58">
        <f t="shared" si="41"/>
        <v>0</v>
      </c>
      <c r="H84" s="58">
        <f>IF(E84="",0,IFERROR(VLOOKUP(E84,档案费管理台账!$D$4:$H$1000,5,0),0))</f>
        <v>0</v>
      </c>
      <c r="I84" s="57"/>
      <c r="J84" s="57"/>
      <c r="K84" s="57"/>
      <c r="L84" s="57"/>
      <c r="M84" s="58" t="str">
        <f t="shared" si="42"/>
        <v/>
      </c>
      <c r="N84" s="102"/>
    </row>
    <row r="85" spans="1:14">
      <c r="A85" s="97" t="str">
        <f t="shared" si="39"/>
        <v/>
      </c>
      <c r="B85" s="98" t="str">
        <f t="shared" si="40"/>
        <v/>
      </c>
      <c r="C85" s="99"/>
      <c r="D85" s="100"/>
      <c r="E85" s="100"/>
      <c r="F85" s="57"/>
      <c r="G85" s="58">
        <f t="shared" si="41"/>
        <v>0</v>
      </c>
      <c r="H85" s="58">
        <f>IF(E85="",0,IFERROR(VLOOKUP(E85,档案费管理台账!$D$4:$H$1000,5,0),0))</f>
        <v>0</v>
      </c>
      <c r="I85" s="57"/>
      <c r="J85" s="57"/>
      <c r="K85" s="57"/>
      <c r="L85" s="57"/>
      <c r="M85" s="58" t="str">
        <f t="shared" si="42"/>
        <v/>
      </c>
      <c r="N85" s="102"/>
    </row>
    <row r="86" spans="1:14">
      <c r="A86" s="97" t="str">
        <f t="shared" si="39"/>
        <v/>
      </c>
      <c r="B86" s="98" t="str">
        <f t="shared" si="40"/>
        <v/>
      </c>
      <c r="C86" s="99"/>
      <c r="D86" s="100"/>
      <c r="E86" s="100"/>
      <c r="F86" s="57"/>
      <c r="G86" s="58">
        <f t="shared" si="41"/>
        <v>0</v>
      </c>
      <c r="H86" s="58">
        <f>IF(E86="",0,IFERROR(VLOOKUP(E86,档案费管理台账!$D$4:$H$1000,5,0),0))</f>
        <v>0</v>
      </c>
      <c r="I86" s="57"/>
      <c r="J86" s="57"/>
      <c r="K86" s="57"/>
      <c r="L86" s="57"/>
      <c r="M86" s="58" t="str">
        <f t="shared" si="42"/>
        <v/>
      </c>
      <c r="N86" s="102"/>
    </row>
    <row r="87" spans="1:14">
      <c r="A87" s="97" t="str">
        <f t="shared" si="39"/>
        <v/>
      </c>
      <c r="B87" s="98" t="str">
        <f t="shared" si="40"/>
        <v/>
      </c>
      <c r="C87" s="99"/>
      <c r="D87" s="100"/>
      <c r="E87" s="100"/>
      <c r="F87" s="57"/>
      <c r="G87" s="58">
        <f t="shared" si="41"/>
        <v>0</v>
      </c>
      <c r="H87" s="58">
        <f>IF(E87="",0,IFERROR(VLOOKUP(E87,档案费管理台账!$D$4:$H$1000,5,0),0))</f>
        <v>0</v>
      </c>
      <c r="I87" s="57"/>
      <c r="J87" s="57"/>
      <c r="K87" s="57"/>
      <c r="L87" s="57"/>
      <c r="M87" s="58" t="str">
        <f t="shared" si="42"/>
        <v/>
      </c>
      <c r="N87" s="102"/>
    </row>
    <row r="88" spans="1:14">
      <c r="A88" s="97" t="str">
        <f t="shared" si="39"/>
        <v/>
      </c>
      <c r="B88" s="98" t="str">
        <f t="shared" si="40"/>
        <v/>
      </c>
      <c r="C88" s="99"/>
      <c r="D88" s="100"/>
      <c r="E88" s="100"/>
      <c r="F88" s="57"/>
      <c r="G88" s="58">
        <f t="shared" si="41"/>
        <v>0</v>
      </c>
      <c r="H88" s="58">
        <f>IF(E88="",0,IFERROR(VLOOKUP(E88,档案费管理台账!$D$4:$H$1000,5,0),0))</f>
        <v>0</v>
      </c>
      <c r="I88" s="57"/>
      <c r="J88" s="57"/>
      <c r="K88" s="57"/>
      <c r="L88" s="57"/>
      <c r="M88" s="58" t="str">
        <f t="shared" si="42"/>
        <v/>
      </c>
      <c r="N88" s="102"/>
    </row>
    <row r="89" spans="1:14">
      <c r="A89" s="97" t="str">
        <f t="shared" si="39"/>
        <v/>
      </c>
      <c r="B89" s="98" t="str">
        <f t="shared" si="40"/>
        <v/>
      </c>
      <c r="C89" s="99"/>
      <c r="D89" s="100"/>
      <c r="E89" s="100"/>
      <c r="F89" s="57"/>
      <c r="G89" s="58">
        <f t="shared" si="41"/>
        <v>0</v>
      </c>
      <c r="H89" s="58">
        <f>IF(E89="",0,IFERROR(VLOOKUP(E89,档案费管理台账!$D$4:$H$1000,5,0),0))</f>
        <v>0</v>
      </c>
      <c r="I89" s="57"/>
      <c r="J89" s="57"/>
      <c r="K89" s="57"/>
      <c r="L89" s="57"/>
      <c r="M89" s="58" t="str">
        <f t="shared" si="42"/>
        <v/>
      </c>
      <c r="N89" s="102"/>
    </row>
    <row r="90" spans="1:14">
      <c r="A90" s="97" t="str">
        <f t="shared" si="39"/>
        <v/>
      </c>
      <c r="B90" s="98" t="str">
        <f t="shared" si="40"/>
        <v/>
      </c>
      <c r="C90" s="99"/>
      <c r="D90" s="100"/>
      <c r="E90" s="100"/>
      <c r="F90" s="57"/>
      <c r="G90" s="58">
        <f t="shared" si="41"/>
        <v>0</v>
      </c>
      <c r="H90" s="58">
        <f>IF(E90="",0,IFERROR(VLOOKUP(E90,档案费管理台账!$D$4:$H$1000,5,0),0))</f>
        <v>0</v>
      </c>
      <c r="I90" s="57"/>
      <c r="J90" s="57"/>
      <c r="K90" s="57"/>
      <c r="L90" s="57"/>
      <c r="M90" s="58" t="str">
        <f t="shared" si="42"/>
        <v/>
      </c>
      <c r="N90" s="102"/>
    </row>
    <row r="91" spans="1:14">
      <c r="A91" s="97" t="str">
        <f t="shared" si="39"/>
        <v/>
      </c>
      <c r="B91" s="98" t="str">
        <f t="shared" si="40"/>
        <v/>
      </c>
      <c r="C91" s="99"/>
      <c r="D91" s="100"/>
      <c r="E91" s="100"/>
      <c r="F91" s="57"/>
      <c r="G91" s="58">
        <f t="shared" si="41"/>
        <v>0</v>
      </c>
      <c r="H91" s="58">
        <f>IF(E91="",0,IFERROR(VLOOKUP(E91,档案费管理台账!$D$4:$H$1000,5,0),0))</f>
        <v>0</v>
      </c>
      <c r="I91" s="57"/>
      <c r="J91" s="57"/>
      <c r="K91" s="57"/>
      <c r="L91" s="57"/>
      <c r="M91" s="58" t="str">
        <f t="shared" si="42"/>
        <v/>
      </c>
      <c r="N91" s="102"/>
    </row>
    <row r="92" spans="1:14">
      <c r="A92" s="97" t="str">
        <f t="shared" si="39"/>
        <v/>
      </c>
      <c r="B92" s="98" t="str">
        <f t="shared" si="40"/>
        <v/>
      </c>
      <c r="C92" s="99"/>
      <c r="D92" s="100"/>
      <c r="E92" s="100"/>
      <c r="F92" s="57"/>
      <c r="G92" s="58">
        <f t="shared" si="41"/>
        <v>0</v>
      </c>
      <c r="H92" s="58">
        <f>IF(E92="",0,IFERROR(VLOOKUP(E92,档案费管理台账!$D$4:$H$1000,5,0),0))</f>
        <v>0</v>
      </c>
      <c r="I92" s="57"/>
      <c r="J92" s="57"/>
      <c r="K92" s="57"/>
      <c r="L92" s="57"/>
      <c r="M92" s="58" t="str">
        <f t="shared" si="42"/>
        <v/>
      </c>
      <c r="N92" s="102"/>
    </row>
    <row r="93" spans="1:14">
      <c r="A93" s="97" t="str">
        <f t="shared" si="39"/>
        <v/>
      </c>
      <c r="B93" s="98" t="str">
        <f t="shared" si="40"/>
        <v/>
      </c>
      <c r="C93" s="99"/>
      <c r="D93" s="100"/>
      <c r="E93" s="100"/>
      <c r="F93" s="57"/>
      <c r="G93" s="58">
        <f t="shared" si="41"/>
        <v>0</v>
      </c>
      <c r="H93" s="58">
        <f>IF(E93="",0,IFERROR(VLOOKUP(E93,档案费管理台账!$D$4:$H$1000,5,0),0))</f>
        <v>0</v>
      </c>
      <c r="I93" s="57"/>
      <c r="J93" s="57"/>
      <c r="K93" s="57"/>
      <c r="L93" s="57"/>
      <c r="M93" s="58" t="str">
        <f t="shared" si="42"/>
        <v/>
      </c>
      <c r="N93" s="102"/>
    </row>
    <row r="94" spans="1:14">
      <c r="A94" s="97" t="str">
        <f t="shared" si="39"/>
        <v/>
      </c>
      <c r="B94" s="98" t="str">
        <f t="shared" si="40"/>
        <v/>
      </c>
      <c r="C94" s="99"/>
      <c r="D94" s="100"/>
      <c r="E94" s="100"/>
      <c r="F94" s="57"/>
      <c r="G94" s="58">
        <f t="shared" si="41"/>
        <v>0</v>
      </c>
      <c r="H94" s="58">
        <f>IF(E94="",0,IFERROR(VLOOKUP(E94,档案费管理台账!$D$4:$H$1000,5,0),0))</f>
        <v>0</v>
      </c>
      <c r="I94" s="57"/>
      <c r="J94" s="57"/>
      <c r="K94" s="57"/>
      <c r="L94" s="57"/>
      <c r="M94" s="58" t="str">
        <f t="shared" si="42"/>
        <v/>
      </c>
      <c r="N94" s="102"/>
    </row>
    <row r="95" spans="1:14">
      <c r="A95" s="97" t="str">
        <f t="shared" si="39"/>
        <v/>
      </c>
      <c r="B95" s="98" t="str">
        <f t="shared" si="40"/>
        <v/>
      </c>
      <c r="C95" s="99"/>
      <c r="D95" s="100"/>
      <c r="E95" s="100"/>
      <c r="F95" s="57"/>
      <c r="G95" s="58">
        <f t="shared" si="41"/>
        <v>0</v>
      </c>
      <c r="H95" s="58">
        <f>IF(E95="",0,IFERROR(VLOOKUP(E95,档案费管理台账!$D$4:$H$1000,5,0),0))</f>
        <v>0</v>
      </c>
      <c r="I95" s="57"/>
      <c r="J95" s="57"/>
      <c r="K95" s="57"/>
      <c r="L95" s="57"/>
      <c r="M95" s="58" t="str">
        <f t="shared" si="42"/>
        <v/>
      </c>
      <c r="N95" s="102"/>
    </row>
    <row r="96" spans="1:14">
      <c r="A96" s="97" t="str">
        <f t="shared" si="39"/>
        <v/>
      </c>
      <c r="B96" s="98" t="str">
        <f t="shared" si="40"/>
        <v/>
      </c>
      <c r="C96" s="99"/>
      <c r="D96" s="100"/>
      <c r="E96" s="100"/>
      <c r="F96" s="57"/>
      <c r="G96" s="58">
        <f t="shared" si="41"/>
        <v>0</v>
      </c>
      <c r="H96" s="58">
        <f>IF(E96="",0,IFERROR(VLOOKUP(E96,档案费管理台账!$D$4:$H$1000,5,0),0))</f>
        <v>0</v>
      </c>
      <c r="I96" s="57"/>
      <c r="J96" s="57"/>
      <c r="K96" s="57"/>
      <c r="L96" s="57"/>
      <c r="M96" s="58" t="str">
        <f t="shared" si="42"/>
        <v/>
      </c>
      <c r="N96" s="102"/>
    </row>
    <row r="97" spans="1:14">
      <c r="A97" s="97" t="str">
        <f t="shared" si="39"/>
        <v/>
      </c>
      <c r="B97" s="98" t="str">
        <f t="shared" si="40"/>
        <v/>
      </c>
      <c r="C97" s="99"/>
      <c r="D97" s="100"/>
      <c r="E97" s="100"/>
      <c r="F97" s="57"/>
      <c r="G97" s="58">
        <f t="shared" si="41"/>
        <v>0</v>
      </c>
      <c r="H97" s="58">
        <f>IF(E97="",0,IFERROR(VLOOKUP(E97,档案费管理台账!$D$4:$H$1000,5,0),0))</f>
        <v>0</v>
      </c>
      <c r="I97" s="57"/>
      <c r="J97" s="57"/>
      <c r="K97" s="57"/>
      <c r="L97" s="57"/>
      <c r="M97" s="58" t="str">
        <f t="shared" si="42"/>
        <v/>
      </c>
      <c r="N97" s="102"/>
    </row>
    <row r="98" spans="1:14">
      <c r="A98" s="97" t="str">
        <f t="shared" si="39"/>
        <v/>
      </c>
      <c r="B98" s="98" t="str">
        <f t="shared" si="40"/>
        <v/>
      </c>
      <c r="C98" s="99"/>
      <c r="D98" s="100"/>
      <c r="E98" s="100"/>
      <c r="F98" s="57"/>
      <c r="G98" s="58">
        <f t="shared" si="41"/>
        <v>0</v>
      </c>
      <c r="H98" s="58">
        <f>IF(E98="",0,IFERROR(VLOOKUP(E98,档案费管理台账!$D$4:$H$1000,5,0),0))</f>
        <v>0</v>
      </c>
      <c r="I98" s="57"/>
      <c r="J98" s="57"/>
      <c r="K98" s="57"/>
      <c r="L98" s="57"/>
      <c r="M98" s="58" t="str">
        <f t="shared" si="42"/>
        <v/>
      </c>
      <c r="N98" s="102"/>
    </row>
    <row r="99" spans="1:14">
      <c r="A99" s="97" t="str">
        <f t="shared" si="39"/>
        <v/>
      </c>
      <c r="B99" s="98" t="str">
        <f t="shared" si="40"/>
        <v/>
      </c>
      <c r="C99" s="99"/>
      <c r="D99" s="100"/>
      <c r="E99" s="100"/>
      <c r="F99" s="57"/>
      <c r="G99" s="58">
        <f t="shared" si="41"/>
        <v>0</v>
      </c>
      <c r="H99" s="58">
        <f>IF(E99="",0,IFERROR(VLOOKUP(E99,档案费管理台账!$D$4:$H$1000,5,0),0))</f>
        <v>0</v>
      </c>
      <c r="I99" s="57"/>
      <c r="J99" s="57"/>
      <c r="K99" s="57"/>
      <c r="L99" s="57"/>
      <c r="M99" s="58" t="str">
        <f t="shared" si="42"/>
        <v/>
      </c>
      <c r="N99" s="102"/>
    </row>
    <row r="100" spans="1:14">
      <c r="A100" s="97" t="str">
        <f t="shared" si="39"/>
        <v/>
      </c>
      <c r="B100" s="98" t="str">
        <f t="shared" si="40"/>
        <v/>
      </c>
      <c r="C100" s="99"/>
      <c r="D100" s="100"/>
      <c r="E100" s="100"/>
      <c r="F100" s="57"/>
      <c r="G100" s="58">
        <f t="shared" si="41"/>
        <v>0</v>
      </c>
      <c r="H100" s="58">
        <f>IF(E100="",0,IFERROR(VLOOKUP(E100,档案费管理台账!$D$4:$H$1000,5,0),0))</f>
        <v>0</v>
      </c>
      <c r="I100" s="57"/>
      <c r="J100" s="57"/>
      <c r="K100" s="57"/>
      <c r="L100" s="57"/>
      <c r="M100" s="58" t="str">
        <f t="shared" si="42"/>
        <v/>
      </c>
      <c r="N100" s="102"/>
    </row>
    <row r="101" spans="1:14">
      <c r="A101" s="97" t="str">
        <f t="shared" si="39"/>
        <v/>
      </c>
      <c r="B101" s="98" t="str">
        <f t="shared" si="40"/>
        <v/>
      </c>
      <c r="C101" s="99"/>
      <c r="D101" s="100"/>
      <c r="E101" s="100"/>
      <c r="F101" s="57"/>
      <c r="G101" s="58">
        <f t="shared" si="41"/>
        <v>0</v>
      </c>
      <c r="H101" s="58">
        <f>IF(E101="",0,IFERROR(VLOOKUP(E101,档案费管理台账!$D$4:$H$1000,5,0),0))</f>
        <v>0</v>
      </c>
      <c r="I101" s="57"/>
      <c r="J101" s="57"/>
      <c r="K101" s="57"/>
      <c r="L101" s="57"/>
      <c r="M101" s="58" t="str">
        <f t="shared" si="42"/>
        <v/>
      </c>
      <c r="N101" s="102"/>
    </row>
    <row r="102" spans="1:14">
      <c r="A102" s="97" t="str">
        <f t="shared" si="39"/>
        <v/>
      </c>
      <c r="B102" s="98" t="str">
        <f t="shared" si="40"/>
        <v/>
      </c>
      <c r="C102" s="99"/>
      <c r="D102" s="100"/>
      <c r="E102" s="100"/>
      <c r="F102" s="57"/>
      <c r="G102" s="58">
        <f t="shared" si="41"/>
        <v>0</v>
      </c>
      <c r="H102" s="58">
        <f>IF(E102="",0,IFERROR(VLOOKUP(E102,档案费管理台账!$D$4:$H$1000,5,0),0))</f>
        <v>0</v>
      </c>
      <c r="I102" s="57"/>
      <c r="J102" s="57"/>
      <c r="K102" s="57"/>
      <c r="L102" s="57"/>
      <c r="M102" s="58" t="str">
        <f t="shared" si="42"/>
        <v/>
      </c>
      <c r="N102" s="102"/>
    </row>
    <row r="103" spans="1:14">
      <c r="A103" s="97" t="str">
        <f t="shared" si="39"/>
        <v/>
      </c>
      <c r="B103" s="98" t="str">
        <f t="shared" si="40"/>
        <v/>
      </c>
      <c r="C103" s="99"/>
      <c r="D103" s="100"/>
      <c r="E103" s="100"/>
      <c r="F103" s="57"/>
      <c r="G103" s="58">
        <f t="shared" si="41"/>
        <v>0</v>
      </c>
      <c r="H103" s="58">
        <f>IF(E103="",0,IFERROR(VLOOKUP(E103,档案费管理台账!$D$4:$H$1000,5,0),0))</f>
        <v>0</v>
      </c>
      <c r="I103" s="57"/>
      <c r="J103" s="57"/>
      <c r="K103" s="57"/>
      <c r="L103" s="57"/>
      <c r="M103" s="58" t="str">
        <f t="shared" si="42"/>
        <v/>
      </c>
      <c r="N103" s="102"/>
    </row>
    <row r="104" spans="1:14">
      <c r="A104" s="97" t="str">
        <f t="shared" si="39"/>
        <v/>
      </c>
      <c r="B104" s="98" t="str">
        <f t="shared" si="40"/>
        <v/>
      </c>
      <c r="C104" s="99"/>
      <c r="D104" s="100"/>
      <c r="E104" s="100"/>
      <c r="F104" s="57"/>
      <c r="G104" s="58">
        <f t="shared" si="41"/>
        <v>0</v>
      </c>
      <c r="H104" s="58">
        <f>IF(E104="",0,IFERROR(VLOOKUP(E104,档案费管理台账!$D$4:$H$1000,5,0),0))</f>
        <v>0</v>
      </c>
      <c r="I104" s="57"/>
      <c r="J104" s="57"/>
      <c r="K104" s="57"/>
      <c r="L104" s="57"/>
      <c r="M104" s="58" t="str">
        <f t="shared" si="42"/>
        <v/>
      </c>
      <c r="N104" s="102"/>
    </row>
    <row r="105" spans="1:14">
      <c r="A105" s="97" t="str">
        <f t="shared" si="39"/>
        <v/>
      </c>
      <c r="B105" s="98" t="str">
        <f t="shared" si="40"/>
        <v/>
      </c>
      <c r="C105" s="99"/>
      <c r="D105" s="100"/>
      <c r="E105" s="100"/>
      <c r="F105" s="57"/>
      <c r="G105" s="58">
        <f t="shared" si="41"/>
        <v>0</v>
      </c>
      <c r="H105" s="58">
        <f>IF(E105="",0,IFERROR(VLOOKUP(E105,档案费管理台账!$D$4:$H$1000,5,0),0))</f>
        <v>0</v>
      </c>
      <c r="I105" s="57"/>
      <c r="J105" s="57"/>
      <c r="K105" s="57"/>
      <c r="L105" s="57"/>
      <c r="M105" s="58" t="str">
        <f t="shared" si="42"/>
        <v/>
      </c>
      <c r="N105" s="102"/>
    </row>
    <row r="106" spans="1:14">
      <c r="A106" s="97" t="str">
        <f t="shared" si="39"/>
        <v/>
      </c>
      <c r="B106" s="98" t="str">
        <f t="shared" si="40"/>
        <v/>
      </c>
      <c r="C106" s="99"/>
      <c r="D106" s="100"/>
      <c r="E106" s="100"/>
      <c r="F106" s="57"/>
      <c r="G106" s="58">
        <f t="shared" si="41"/>
        <v>0</v>
      </c>
      <c r="H106" s="58">
        <f>IF(E106="",0,IFERROR(VLOOKUP(E106,档案费管理台账!$D$4:$H$1000,5,0),0))</f>
        <v>0</v>
      </c>
      <c r="I106" s="57"/>
      <c r="J106" s="57"/>
      <c r="K106" s="57"/>
      <c r="L106" s="57"/>
      <c r="M106" s="58" t="str">
        <f t="shared" si="42"/>
        <v/>
      </c>
      <c r="N106" s="102"/>
    </row>
    <row r="107" spans="1:14">
      <c r="A107" s="97" t="str">
        <f t="shared" ref="A107:A170" si="43">IF(D107="","",ROW()-42)</f>
        <v/>
      </c>
      <c r="B107" s="98" t="str">
        <f t="shared" si="40"/>
        <v/>
      </c>
      <c r="C107" s="99"/>
      <c r="D107" s="100"/>
      <c r="E107" s="100"/>
      <c r="F107" s="57"/>
      <c r="G107" s="58">
        <f t="shared" si="41"/>
        <v>0</v>
      </c>
      <c r="H107" s="58">
        <f>IF(E107="",0,IFERROR(VLOOKUP(E107,档案费管理台账!$D$4:$H$1000,5,0),0))</f>
        <v>0</v>
      </c>
      <c r="I107" s="57"/>
      <c r="J107" s="57"/>
      <c r="K107" s="57"/>
      <c r="L107" s="57"/>
      <c r="M107" s="58" t="str">
        <f t="shared" si="42"/>
        <v/>
      </c>
      <c r="N107" s="102"/>
    </row>
    <row r="108" spans="1:14">
      <c r="A108" s="97" t="str">
        <f t="shared" si="43"/>
        <v/>
      </c>
      <c r="B108" s="98" t="str">
        <f t="shared" ref="B108:B171" si="44">IF(C108="","",MONTH(C108)&amp;"月")</f>
        <v/>
      </c>
      <c r="C108" s="99"/>
      <c r="D108" s="100"/>
      <c r="E108" s="100"/>
      <c r="F108" s="57"/>
      <c r="G108" s="58">
        <f t="shared" ref="G108:G171" si="45">IF(F108="",0,F108*$K$41)</f>
        <v>0</v>
      </c>
      <c r="H108" s="58">
        <f>IF(E108="",0,IFERROR(VLOOKUP(E108,档案费管理台账!$D$4:$H$1000,5,0),0))</f>
        <v>0</v>
      </c>
      <c r="I108" s="57"/>
      <c r="J108" s="57"/>
      <c r="K108" s="57"/>
      <c r="L108" s="57"/>
      <c r="M108" s="58" t="str">
        <f t="shared" ref="M108:M171" si="46">IF(C108="","",ROUND(M107+G108-I108-J108-K108-L108-H108,2))</f>
        <v/>
      </c>
      <c r="N108" s="102"/>
    </row>
    <row r="109" spans="1:14">
      <c r="A109" s="97" t="str">
        <f t="shared" si="43"/>
        <v/>
      </c>
      <c r="B109" s="98" t="str">
        <f t="shared" si="44"/>
        <v/>
      </c>
      <c r="C109" s="99"/>
      <c r="D109" s="100"/>
      <c r="E109" s="100"/>
      <c r="F109" s="57"/>
      <c r="G109" s="58">
        <f t="shared" si="45"/>
        <v>0</v>
      </c>
      <c r="H109" s="58">
        <f>IF(E109="",0,IFERROR(VLOOKUP(E109,档案费管理台账!$D$4:$H$1000,5,0),0))</f>
        <v>0</v>
      </c>
      <c r="I109" s="57"/>
      <c r="J109" s="57"/>
      <c r="K109" s="57"/>
      <c r="L109" s="57"/>
      <c r="M109" s="58" t="str">
        <f t="shared" si="46"/>
        <v/>
      </c>
      <c r="N109" s="102"/>
    </row>
    <row r="110" spans="1:14">
      <c r="A110" s="97" t="str">
        <f t="shared" si="43"/>
        <v/>
      </c>
      <c r="B110" s="98" t="str">
        <f t="shared" si="44"/>
        <v/>
      </c>
      <c r="C110" s="99"/>
      <c r="D110" s="100"/>
      <c r="E110" s="100"/>
      <c r="F110" s="57"/>
      <c r="G110" s="58">
        <f t="shared" si="45"/>
        <v>0</v>
      </c>
      <c r="H110" s="58">
        <f>IF(E110="",0,IFERROR(VLOOKUP(E110,档案费管理台账!$D$4:$H$1000,5,0),0))</f>
        <v>0</v>
      </c>
      <c r="I110" s="57"/>
      <c r="J110" s="57"/>
      <c r="K110" s="57"/>
      <c r="L110" s="57"/>
      <c r="M110" s="58" t="str">
        <f t="shared" si="46"/>
        <v/>
      </c>
      <c r="N110" s="102"/>
    </row>
    <row r="111" spans="1:14">
      <c r="A111" s="97" t="str">
        <f t="shared" si="43"/>
        <v/>
      </c>
      <c r="B111" s="98" t="str">
        <f t="shared" si="44"/>
        <v/>
      </c>
      <c r="C111" s="99"/>
      <c r="D111" s="100"/>
      <c r="E111" s="100"/>
      <c r="F111" s="57"/>
      <c r="G111" s="58">
        <f t="shared" si="45"/>
        <v>0</v>
      </c>
      <c r="H111" s="58">
        <f>IF(E111="",0,IFERROR(VLOOKUP(E111,档案费管理台账!$D$4:$H$1000,5,0),0))</f>
        <v>0</v>
      </c>
      <c r="I111" s="57"/>
      <c r="J111" s="57"/>
      <c r="K111" s="57"/>
      <c r="L111" s="57"/>
      <c r="M111" s="58" t="str">
        <f t="shared" si="46"/>
        <v/>
      </c>
      <c r="N111" s="102"/>
    </row>
    <row r="112" spans="1:14">
      <c r="A112" s="97" t="str">
        <f t="shared" si="43"/>
        <v/>
      </c>
      <c r="B112" s="98" t="str">
        <f t="shared" si="44"/>
        <v/>
      </c>
      <c r="C112" s="99"/>
      <c r="D112" s="100"/>
      <c r="E112" s="100"/>
      <c r="F112" s="57"/>
      <c r="G112" s="58">
        <f t="shared" si="45"/>
        <v>0</v>
      </c>
      <c r="H112" s="58">
        <f>IF(E112="",0,IFERROR(VLOOKUP(E112,档案费管理台账!$D$4:$H$1000,5,0),0))</f>
        <v>0</v>
      </c>
      <c r="I112" s="57"/>
      <c r="J112" s="57"/>
      <c r="K112" s="57"/>
      <c r="L112" s="57"/>
      <c r="M112" s="58" t="str">
        <f t="shared" si="46"/>
        <v/>
      </c>
      <c r="N112" s="102"/>
    </row>
    <row r="113" spans="1:14">
      <c r="A113" s="97" t="str">
        <f t="shared" si="43"/>
        <v/>
      </c>
      <c r="B113" s="98" t="str">
        <f t="shared" si="44"/>
        <v/>
      </c>
      <c r="C113" s="99"/>
      <c r="D113" s="100"/>
      <c r="E113" s="100"/>
      <c r="F113" s="57"/>
      <c r="G113" s="58">
        <f t="shared" si="45"/>
        <v>0</v>
      </c>
      <c r="H113" s="58">
        <f>IF(E113="",0,IFERROR(VLOOKUP(E113,档案费管理台账!$D$4:$H$1000,5,0),0))</f>
        <v>0</v>
      </c>
      <c r="I113" s="57"/>
      <c r="J113" s="57"/>
      <c r="K113" s="57"/>
      <c r="L113" s="57"/>
      <c r="M113" s="58" t="str">
        <f t="shared" si="46"/>
        <v/>
      </c>
      <c r="N113" s="102"/>
    </row>
    <row r="114" spans="1:14">
      <c r="A114" s="97" t="str">
        <f t="shared" si="43"/>
        <v/>
      </c>
      <c r="B114" s="98" t="str">
        <f t="shared" si="44"/>
        <v/>
      </c>
      <c r="C114" s="99"/>
      <c r="D114" s="100"/>
      <c r="E114" s="100"/>
      <c r="F114" s="57"/>
      <c r="G114" s="58">
        <f t="shared" si="45"/>
        <v>0</v>
      </c>
      <c r="H114" s="58">
        <f>IF(E114="",0,IFERROR(VLOOKUP(E114,档案费管理台账!$D$4:$H$1000,5,0),0))</f>
        <v>0</v>
      </c>
      <c r="I114" s="57"/>
      <c r="J114" s="57"/>
      <c r="K114" s="57"/>
      <c r="L114" s="57"/>
      <c r="M114" s="58" t="str">
        <f t="shared" si="46"/>
        <v/>
      </c>
      <c r="N114" s="102"/>
    </row>
    <row r="115" spans="1:14">
      <c r="A115" s="97" t="str">
        <f t="shared" si="43"/>
        <v/>
      </c>
      <c r="B115" s="98" t="str">
        <f t="shared" si="44"/>
        <v/>
      </c>
      <c r="C115" s="99"/>
      <c r="D115" s="100"/>
      <c r="E115" s="100"/>
      <c r="F115" s="57"/>
      <c r="G115" s="58">
        <f t="shared" si="45"/>
        <v>0</v>
      </c>
      <c r="H115" s="58">
        <f>IF(E115="",0,IFERROR(VLOOKUP(E115,档案费管理台账!$D$4:$H$1000,5,0),0))</f>
        <v>0</v>
      </c>
      <c r="I115" s="57"/>
      <c r="J115" s="57"/>
      <c r="K115" s="57"/>
      <c r="L115" s="57"/>
      <c r="M115" s="58" t="str">
        <f t="shared" si="46"/>
        <v/>
      </c>
      <c r="N115" s="102"/>
    </row>
    <row r="116" spans="1:14">
      <c r="A116" s="97" t="str">
        <f t="shared" si="43"/>
        <v/>
      </c>
      <c r="B116" s="98" t="str">
        <f t="shared" si="44"/>
        <v/>
      </c>
      <c r="C116" s="99"/>
      <c r="D116" s="100"/>
      <c r="E116" s="100"/>
      <c r="F116" s="57"/>
      <c r="G116" s="58">
        <f t="shared" si="45"/>
        <v>0</v>
      </c>
      <c r="H116" s="58">
        <f>IF(E116="",0,IFERROR(VLOOKUP(E116,档案费管理台账!$D$4:$H$1000,5,0),0))</f>
        <v>0</v>
      </c>
      <c r="I116" s="57"/>
      <c r="J116" s="57"/>
      <c r="K116" s="57"/>
      <c r="L116" s="57"/>
      <c r="M116" s="58" t="str">
        <f t="shared" si="46"/>
        <v/>
      </c>
      <c r="N116" s="102"/>
    </row>
    <row r="117" spans="1:14">
      <c r="A117" s="97" t="str">
        <f t="shared" si="43"/>
        <v/>
      </c>
      <c r="B117" s="98" t="str">
        <f t="shared" si="44"/>
        <v/>
      </c>
      <c r="C117" s="99"/>
      <c r="D117" s="100"/>
      <c r="E117" s="100"/>
      <c r="F117" s="57"/>
      <c r="G117" s="58">
        <f t="shared" si="45"/>
        <v>0</v>
      </c>
      <c r="H117" s="58">
        <f>IF(E117="",0,IFERROR(VLOOKUP(E117,档案费管理台账!$D$4:$H$1000,5,0),0))</f>
        <v>0</v>
      </c>
      <c r="I117" s="57"/>
      <c r="J117" s="57"/>
      <c r="K117" s="57"/>
      <c r="L117" s="57"/>
      <c r="M117" s="58" t="str">
        <f t="shared" si="46"/>
        <v/>
      </c>
      <c r="N117" s="102"/>
    </row>
    <row r="118" spans="1:14">
      <c r="A118" s="97" t="str">
        <f t="shared" si="43"/>
        <v/>
      </c>
      <c r="B118" s="98" t="str">
        <f t="shared" si="44"/>
        <v/>
      </c>
      <c r="C118" s="99"/>
      <c r="D118" s="100"/>
      <c r="E118" s="100"/>
      <c r="F118" s="57"/>
      <c r="G118" s="58">
        <f t="shared" si="45"/>
        <v>0</v>
      </c>
      <c r="H118" s="58">
        <f>IF(E118="",0,IFERROR(VLOOKUP(E118,档案费管理台账!$D$4:$H$1000,5,0),0))</f>
        <v>0</v>
      </c>
      <c r="I118" s="57"/>
      <c r="J118" s="57"/>
      <c r="K118" s="57"/>
      <c r="L118" s="57"/>
      <c r="M118" s="58" t="str">
        <f t="shared" si="46"/>
        <v/>
      </c>
      <c r="N118" s="102"/>
    </row>
    <row r="119" spans="1:14">
      <c r="A119" s="97" t="str">
        <f t="shared" si="43"/>
        <v/>
      </c>
      <c r="B119" s="98" t="str">
        <f t="shared" si="44"/>
        <v/>
      </c>
      <c r="C119" s="99"/>
      <c r="D119" s="100"/>
      <c r="E119" s="100"/>
      <c r="F119" s="57"/>
      <c r="G119" s="58">
        <f t="shared" si="45"/>
        <v>0</v>
      </c>
      <c r="H119" s="58">
        <f>IF(E119="",0,IFERROR(VLOOKUP(E119,档案费管理台账!$D$4:$H$1000,5,0),0))</f>
        <v>0</v>
      </c>
      <c r="I119" s="57"/>
      <c r="J119" s="57"/>
      <c r="K119" s="57"/>
      <c r="L119" s="57"/>
      <c r="M119" s="58" t="str">
        <f t="shared" si="46"/>
        <v/>
      </c>
      <c r="N119" s="102"/>
    </row>
    <row r="120" spans="1:14">
      <c r="A120" s="97" t="str">
        <f t="shared" si="43"/>
        <v/>
      </c>
      <c r="B120" s="98" t="str">
        <f t="shared" si="44"/>
        <v/>
      </c>
      <c r="C120" s="99"/>
      <c r="D120" s="100"/>
      <c r="E120" s="100"/>
      <c r="F120" s="57"/>
      <c r="G120" s="58">
        <f t="shared" si="45"/>
        <v>0</v>
      </c>
      <c r="H120" s="58">
        <f>IF(E120="",0,IFERROR(VLOOKUP(E120,档案费管理台账!$D$4:$H$1000,5,0),0))</f>
        <v>0</v>
      </c>
      <c r="I120" s="57"/>
      <c r="J120" s="57"/>
      <c r="K120" s="57"/>
      <c r="L120" s="57"/>
      <c r="M120" s="58" t="str">
        <f t="shared" si="46"/>
        <v/>
      </c>
      <c r="N120" s="102"/>
    </row>
    <row r="121" spans="1:14">
      <c r="A121" s="97" t="str">
        <f t="shared" si="43"/>
        <v/>
      </c>
      <c r="B121" s="98" t="str">
        <f t="shared" si="44"/>
        <v/>
      </c>
      <c r="C121" s="99"/>
      <c r="D121" s="100"/>
      <c r="E121" s="100"/>
      <c r="F121" s="57"/>
      <c r="G121" s="58">
        <f t="shared" si="45"/>
        <v>0</v>
      </c>
      <c r="H121" s="58">
        <f>IF(E121="",0,IFERROR(VLOOKUP(E121,档案费管理台账!$D$4:$H$1000,5,0),0))</f>
        <v>0</v>
      </c>
      <c r="I121" s="57"/>
      <c r="J121" s="57"/>
      <c r="K121" s="57"/>
      <c r="L121" s="57"/>
      <c r="M121" s="58" t="str">
        <f t="shared" si="46"/>
        <v/>
      </c>
      <c r="N121" s="102"/>
    </row>
    <row r="122" spans="1:14">
      <c r="A122" s="97" t="str">
        <f t="shared" si="43"/>
        <v/>
      </c>
      <c r="B122" s="98" t="str">
        <f t="shared" si="44"/>
        <v/>
      </c>
      <c r="C122" s="99"/>
      <c r="D122" s="100"/>
      <c r="E122" s="100"/>
      <c r="F122" s="57"/>
      <c r="G122" s="58">
        <f t="shared" si="45"/>
        <v>0</v>
      </c>
      <c r="H122" s="58">
        <f>IF(E122="",0,IFERROR(VLOOKUP(E122,档案费管理台账!$D$4:$H$1000,5,0),0))</f>
        <v>0</v>
      </c>
      <c r="I122" s="57"/>
      <c r="J122" s="57"/>
      <c r="K122" s="57"/>
      <c r="L122" s="57"/>
      <c r="M122" s="58" t="str">
        <f t="shared" si="46"/>
        <v/>
      </c>
      <c r="N122" s="102"/>
    </row>
    <row r="123" spans="1:14">
      <c r="A123" s="97" t="str">
        <f t="shared" si="43"/>
        <v/>
      </c>
      <c r="B123" s="98" t="str">
        <f t="shared" si="44"/>
        <v/>
      </c>
      <c r="C123" s="99"/>
      <c r="D123" s="100"/>
      <c r="E123" s="100"/>
      <c r="F123" s="57"/>
      <c r="G123" s="58">
        <f t="shared" si="45"/>
        <v>0</v>
      </c>
      <c r="H123" s="58">
        <f>IF(E123="",0,IFERROR(VLOOKUP(E123,档案费管理台账!$D$4:$H$1000,5,0),0))</f>
        <v>0</v>
      </c>
      <c r="I123" s="57"/>
      <c r="J123" s="57"/>
      <c r="K123" s="57"/>
      <c r="L123" s="57"/>
      <c r="M123" s="58" t="str">
        <f t="shared" si="46"/>
        <v/>
      </c>
      <c r="N123" s="102"/>
    </row>
    <row r="124" spans="1:14">
      <c r="A124" s="97" t="str">
        <f t="shared" si="43"/>
        <v/>
      </c>
      <c r="B124" s="98" t="str">
        <f t="shared" si="44"/>
        <v/>
      </c>
      <c r="C124" s="99"/>
      <c r="D124" s="100"/>
      <c r="E124" s="100"/>
      <c r="F124" s="57"/>
      <c r="G124" s="58">
        <f t="shared" si="45"/>
        <v>0</v>
      </c>
      <c r="H124" s="58">
        <f>IF(E124="",0,IFERROR(VLOOKUP(E124,档案费管理台账!$D$4:$H$1000,5,0),0))</f>
        <v>0</v>
      </c>
      <c r="I124" s="57"/>
      <c r="J124" s="57"/>
      <c r="K124" s="57"/>
      <c r="L124" s="57"/>
      <c r="M124" s="58" t="str">
        <f t="shared" si="46"/>
        <v/>
      </c>
      <c r="N124" s="102"/>
    </row>
    <row r="125" spans="1:14">
      <c r="A125" s="97" t="str">
        <f t="shared" si="43"/>
        <v/>
      </c>
      <c r="B125" s="98" t="str">
        <f t="shared" si="44"/>
        <v/>
      </c>
      <c r="C125" s="99"/>
      <c r="D125" s="100"/>
      <c r="E125" s="100"/>
      <c r="F125" s="57"/>
      <c r="G125" s="58">
        <f t="shared" si="45"/>
        <v>0</v>
      </c>
      <c r="H125" s="58">
        <f>IF(E125="",0,IFERROR(VLOOKUP(E125,档案费管理台账!$D$4:$H$1000,5,0),0))</f>
        <v>0</v>
      </c>
      <c r="I125" s="57"/>
      <c r="J125" s="57"/>
      <c r="K125" s="57"/>
      <c r="L125" s="57"/>
      <c r="M125" s="58" t="str">
        <f t="shared" si="46"/>
        <v/>
      </c>
      <c r="N125" s="102"/>
    </row>
    <row r="126" spans="1:14">
      <c r="A126" s="97" t="str">
        <f t="shared" si="43"/>
        <v/>
      </c>
      <c r="B126" s="98" t="str">
        <f t="shared" si="44"/>
        <v/>
      </c>
      <c r="C126" s="99"/>
      <c r="D126" s="100"/>
      <c r="E126" s="100"/>
      <c r="F126" s="57"/>
      <c r="G126" s="58">
        <f t="shared" si="45"/>
        <v>0</v>
      </c>
      <c r="H126" s="58">
        <f>IF(E126="",0,IFERROR(VLOOKUP(E126,档案费管理台账!$D$4:$H$1000,5,0),0))</f>
        <v>0</v>
      </c>
      <c r="I126" s="57"/>
      <c r="J126" s="57"/>
      <c r="K126" s="57"/>
      <c r="L126" s="57"/>
      <c r="M126" s="58" t="str">
        <f t="shared" si="46"/>
        <v/>
      </c>
      <c r="N126" s="102"/>
    </row>
    <row r="127" spans="1:14">
      <c r="A127" s="97" t="str">
        <f t="shared" si="43"/>
        <v/>
      </c>
      <c r="B127" s="98" t="str">
        <f t="shared" si="44"/>
        <v/>
      </c>
      <c r="C127" s="99"/>
      <c r="D127" s="100"/>
      <c r="E127" s="100"/>
      <c r="F127" s="57"/>
      <c r="G127" s="58">
        <f t="shared" si="45"/>
        <v>0</v>
      </c>
      <c r="H127" s="58">
        <f>IF(E127="",0,IFERROR(VLOOKUP(E127,档案费管理台账!$D$4:$H$1000,5,0),0))</f>
        <v>0</v>
      </c>
      <c r="I127" s="57"/>
      <c r="J127" s="57"/>
      <c r="K127" s="57"/>
      <c r="L127" s="57"/>
      <c r="M127" s="58" t="str">
        <f t="shared" si="46"/>
        <v/>
      </c>
      <c r="N127" s="102"/>
    </row>
    <row r="128" spans="1:14">
      <c r="A128" s="97" t="str">
        <f t="shared" si="43"/>
        <v/>
      </c>
      <c r="B128" s="98" t="str">
        <f t="shared" si="44"/>
        <v/>
      </c>
      <c r="C128" s="99"/>
      <c r="D128" s="100"/>
      <c r="E128" s="100"/>
      <c r="F128" s="57"/>
      <c r="G128" s="58">
        <f t="shared" si="45"/>
        <v>0</v>
      </c>
      <c r="H128" s="58">
        <f>IF(E128="",0,IFERROR(VLOOKUP(E128,档案费管理台账!$D$4:$H$1000,5,0),0))</f>
        <v>0</v>
      </c>
      <c r="I128" s="57"/>
      <c r="J128" s="57"/>
      <c r="K128" s="57"/>
      <c r="L128" s="57"/>
      <c r="M128" s="58" t="str">
        <f t="shared" si="46"/>
        <v/>
      </c>
      <c r="N128" s="102"/>
    </row>
    <row r="129" spans="1:14">
      <c r="A129" s="97" t="str">
        <f t="shared" si="43"/>
        <v/>
      </c>
      <c r="B129" s="98" t="str">
        <f t="shared" si="44"/>
        <v/>
      </c>
      <c r="C129" s="99"/>
      <c r="D129" s="100"/>
      <c r="E129" s="100"/>
      <c r="F129" s="57"/>
      <c r="G129" s="58">
        <f t="shared" si="45"/>
        <v>0</v>
      </c>
      <c r="H129" s="58">
        <f>IF(E129="",0,IFERROR(VLOOKUP(E129,档案费管理台账!$D$4:$H$1000,5,0),0))</f>
        <v>0</v>
      </c>
      <c r="I129" s="57"/>
      <c r="J129" s="57"/>
      <c r="K129" s="57"/>
      <c r="L129" s="57"/>
      <c r="M129" s="58" t="str">
        <f t="shared" si="46"/>
        <v/>
      </c>
      <c r="N129" s="102"/>
    </row>
    <row r="130" spans="1:14">
      <c r="A130" s="97" t="str">
        <f t="shared" si="43"/>
        <v/>
      </c>
      <c r="B130" s="98" t="str">
        <f t="shared" si="44"/>
        <v/>
      </c>
      <c r="C130" s="99"/>
      <c r="D130" s="100"/>
      <c r="E130" s="100"/>
      <c r="F130" s="57"/>
      <c r="G130" s="58">
        <f t="shared" si="45"/>
        <v>0</v>
      </c>
      <c r="H130" s="58">
        <f>IF(E130="",0,IFERROR(VLOOKUP(E130,档案费管理台账!$D$4:$H$1000,5,0),0))</f>
        <v>0</v>
      </c>
      <c r="I130" s="57"/>
      <c r="J130" s="57"/>
      <c r="K130" s="57"/>
      <c r="L130" s="57"/>
      <c r="M130" s="58" t="str">
        <f t="shared" si="46"/>
        <v/>
      </c>
      <c r="N130" s="102"/>
    </row>
    <row r="131" spans="1:14">
      <c r="A131" s="97" t="str">
        <f t="shared" si="43"/>
        <v/>
      </c>
      <c r="B131" s="98" t="str">
        <f t="shared" si="44"/>
        <v/>
      </c>
      <c r="C131" s="99"/>
      <c r="D131" s="100"/>
      <c r="E131" s="100"/>
      <c r="F131" s="57"/>
      <c r="G131" s="58">
        <f t="shared" si="45"/>
        <v>0</v>
      </c>
      <c r="H131" s="58">
        <f>IF(E131="",0,IFERROR(VLOOKUP(E131,档案费管理台账!$D$4:$H$1000,5,0),0))</f>
        <v>0</v>
      </c>
      <c r="I131" s="57"/>
      <c r="J131" s="57"/>
      <c r="K131" s="57"/>
      <c r="L131" s="57"/>
      <c r="M131" s="58" t="str">
        <f t="shared" si="46"/>
        <v/>
      </c>
      <c r="N131" s="102"/>
    </row>
    <row r="132" spans="1:14">
      <c r="A132" s="97" t="str">
        <f t="shared" si="43"/>
        <v/>
      </c>
      <c r="B132" s="98" t="str">
        <f t="shared" si="44"/>
        <v/>
      </c>
      <c r="C132" s="99"/>
      <c r="D132" s="100"/>
      <c r="E132" s="100"/>
      <c r="F132" s="57"/>
      <c r="G132" s="58">
        <f t="shared" si="45"/>
        <v>0</v>
      </c>
      <c r="H132" s="58">
        <f>IF(E132="",0,IFERROR(VLOOKUP(E132,档案费管理台账!$D$4:$H$1000,5,0),0))</f>
        <v>0</v>
      </c>
      <c r="I132" s="57"/>
      <c r="J132" s="57"/>
      <c r="K132" s="57"/>
      <c r="L132" s="57"/>
      <c r="M132" s="58" t="str">
        <f t="shared" si="46"/>
        <v/>
      </c>
      <c r="N132" s="102"/>
    </row>
    <row r="133" spans="1:14">
      <c r="A133" s="97" t="str">
        <f t="shared" si="43"/>
        <v/>
      </c>
      <c r="B133" s="98" t="str">
        <f t="shared" si="44"/>
        <v/>
      </c>
      <c r="C133" s="99"/>
      <c r="D133" s="100"/>
      <c r="E133" s="100"/>
      <c r="F133" s="57"/>
      <c r="G133" s="58">
        <f t="shared" si="45"/>
        <v>0</v>
      </c>
      <c r="H133" s="58">
        <f>IF(E133="",0,IFERROR(VLOOKUP(E133,档案费管理台账!$D$4:$H$1000,5,0),0))</f>
        <v>0</v>
      </c>
      <c r="I133" s="57"/>
      <c r="J133" s="57"/>
      <c r="K133" s="57"/>
      <c r="L133" s="57"/>
      <c r="M133" s="58" t="str">
        <f t="shared" si="46"/>
        <v/>
      </c>
      <c r="N133" s="102"/>
    </row>
    <row r="134" spans="1:14">
      <c r="A134" s="97" t="str">
        <f t="shared" si="43"/>
        <v/>
      </c>
      <c r="B134" s="98" t="str">
        <f t="shared" si="44"/>
        <v/>
      </c>
      <c r="C134" s="99"/>
      <c r="D134" s="100"/>
      <c r="E134" s="100"/>
      <c r="F134" s="57"/>
      <c r="G134" s="58">
        <f t="shared" si="45"/>
        <v>0</v>
      </c>
      <c r="H134" s="58">
        <f>IF(E134="",0,IFERROR(VLOOKUP(E134,档案费管理台账!$D$4:$H$1000,5,0),0))</f>
        <v>0</v>
      </c>
      <c r="I134" s="57"/>
      <c r="J134" s="57"/>
      <c r="K134" s="57"/>
      <c r="L134" s="57"/>
      <c r="M134" s="58" t="str">
        <f t="shared" si="46"/>
        <v/>
      </c>
      <c r="N134" s="102"/>
    </row>
    <row r="135" spans="1:14">
      <c r="A135" s="97" t="str">
        <f t="shared" si="43"/>
        <v/>
      </c>
      <c r="B135" s="98" t="str">
        <f t="shared" si="44"/>
        <v/>
      </c>
      <c r="C135" s="99"/>
      <c r="D135" s="100"/>
      <c r="E135" s="100"/>
      <c r="F135" s="57"/>
      <c r="G135" s="58">
        <f t="shared" si="45"/>
        <v>0</v>
      </c>
      <c r="H135" s="58">
        <f>IF(E135="",0,IFERROR(VLOOKUP(E135,档案费管理台账!$D$4:$H$1000,5,0),0))</f>
        <v>0</v>
      </c>
      <c r="I135" s="57"/>
      <c r="J135" s="57"/>
      <c r="K135" s="57"/>
      <c r="L135" s="57"/>
      <c r="M135" s="58" t="str">
        <f t="shared" si="46"/>
        <v/>
      </c>
      <c r="N135" s="102"/>
    </row>
    <row r="136" spans="1:14">
      <c r="A136" s="97" t="str">
        <f t="shared" si="43"/>
        <v/>
      </c>
      <c r="B136" s="98" t="str">
        <f t="shared" si="44"/>
        <v/>
      </c>
      <c r="C136" s="99"/>
      <c r="D136" s="100"/>
      <c r="E136" s="100"/>
      <c r="F136" s="57"/>
      <c r="G136" s="58">
        <f t="shared" si="45"/>
        <v>0</v>
      </c>
      <c r="H136" s="58">
        <f>IF(E136="",0,IFERROR(VLOOKUP(E136,档案费管理台账!$D$4:$H$1000,5,0),0))</f>
        <v>0</v>
      </c>
      <c r="I136" s="57"/>
      <c r="J136" s="57"/>
      <c r="K136" s="57"/>
      <c r="L136" s="57"/>
      <c r="M136" s="58" t="str">
        <f t="shared" si="46"/>
        <v/>
      </c>
      <c r="N136" s="102"/>
    </row>
    <row r="137" spans="1:14">
      <c r="A137" s="97" t="str">
        <f t="shared" si="43"/>
        <v/>
      </c>
      <c r="B137" s="98" t="str">
        <f t="shared" si="44"/>
        <v/>
      </c>
      <c r="C137" s="99"/>
      <c r="D137" s="100"/>
      <c r="E137" s="100"/>
      <c r="F137" s="57"/>
      <c r="G137" s="58">
        <f t="shared" si="45"/>
        <v>0</v>
      </c>
      <c r="H137" s="58">
        <f>IF(E137="",0,IFERROR(VLOOKUP(E137,档案费管理台账!$D$4:$H$1000,5,0),0))</f>
        <v>0</v>
      </c>
      <c r="I137" s="57"/>
      <c r="J137" s="57"/>
      <c r="K137" s="57"/>
      <c r="L137" s="57"/>
      <c r="M137" s="58" t="str">
        <f t="shared" si="46"/>
        <v/>
      </c>
      <c r="N137" s="102"/>
    </row>
    <row r="138" spans="1:14">
      <c r="A138" s="97" t="str">
        <f t="shared" si="43"/>
        <v/>
      </c>
      <c r="B138" s="98" t="str">
        <f t="shared" si="44"/>
        <v/>
      </c>
      <c r="C138" s="99"/>
      <c r="D138" s="100"/>
      <c r="E138" s="100"/>
      <c r="F138" s="57"/>
      <c r="G138" s="58">
        <f t="shared" si="45"/>
        <v>0</v>
      </c>
      <c r="H138" s="58">
        <f>IF(E138="",0,IFERROR(VLOOKUP(E138,档案费管理台账!$D$4:$H$1000,5,0),0))</f>
        <v>0</v>
      </c>
      <c r="I138" s="57"/>
      <c r="J138" s="57"/>
      <c r="K138" s="57"/>
      <c r="L138" s="57"/>
      <c r="M138" s="58" t="str">
        <f t="shared" si="46"/>
        <v/>
      </c>
      <c r="N138" s="102"/>
    </row>
    <row r="139" spans="1:14">
      <c r="A139" s="97" t="str">
        <f t="shared" si="43"/>
        <v/>
      </c>
      <c r="B139" s="98" t="str">
        <f t="shared" si="44"/>
        <v/>
      </c>
      <c r="C139" s="99"/>
      <c r="D139" s="100"/>
      <c r="E139" s="100"/>
      <c r="F139" s="57"/>
      <c r="G139" s="58">
        <f t="shared" si="45"/>
        <v>0</v>
      </c>
      <c r="H139" s="58">
        <f>IF(E139="",0,IFERROR(VLOOKUP(E139,档案费管理台账!$D$4:$H$1000,5,0),0))</f>
        <v>0</v>
      </c>
      <c r="I139" s="57"/>
      <c r="J139" s="57"/>
      <c r="K139" s="57"/>
      <c r="L139" s="57"/>
      <c r="M139" s="58" t="str">
        <f t="shared" si="46"/>
        <v/>
      </c>
      <c r="N139" s="102"/>
    </row>
    <row r="140" spans="1:14">
      <c r="A140" s="97" t="str">
        <f t="shared" si="43"/>
        <v/>
      </c>
      <c r="B140" s="98" t="str">
        <f t="shared" si="44"/>
        <v/>
      </c>
      <c r="C140" s="99"/>
      <c r="D140" s="100"/>
      <c r="E140" s="100"/>
      <c r="F140" s="57"/>
      <c r="G140" s="58">
        <f t="shared" si="45"/>
        <v>0</v>
      </c>
      <c r="H140" s="58">
        <f>IF(E140="",0,IFERROR(VLOOKUP(E140,档案费管理台账!$D$4:$H$1000,5,0),0))</f>
        <v>0</v>
      </c>
      <c r="I140" s="57"/>
      <c r="J140" s="57"/>
      <c r="K140" s="57"/>
      <c r="L140" s="57"/>
      <c r="M140" s="58" t="str">
        <f t="shared" si="46"/>
        <v/>
      </c>
      <c r="N140" s="102"/>
    </row>
    <row r="141" spans="1:14">
      <c r="A141" s="97" t="str">
        <f t="shared" si="43"/>
        <v/>
      </c>
      <c r="B141" s="98" t="str">
        <f t="shared" si="44"/>
        <v/>
      </c>
      <c r="C141" s="99"/>
      <c r="D141" s="100"/>
      <c r="E141" s="100"/>
      <c r="F141" s="57"/>
      <c r="G141" s="58">
        <f t="shared" si="45"/>
        <v>0</v>
      </c>
      <c r="H141" s="58">
        <f>IF(E141="",0,IFERROR(VLOOKUP(E141,档案费管理台账!$D$4:$H$1000,5,0),0))</f>
        <v>0</v>
      </c>
      <c r="I141" s="57"/>
      <c r="J141" s="57"/>
      <c r="K141" s="57"/>
      <c r="L141" s="57"/>
      <c r="M141" s="58" t="str">
        <f t="shared" si="46"/>
        <v/>
      </c>
      <c r="N141" s="102"/>
    </row>
    <row r="142" spans="1:14">
      <c r="A142" s="97" t="str">
        <f t="shared" si="43"/>
        <v/>
      </c>
      <c r="B142" s="98" t="str">
        <f t="shared" si="44"/>
        <v/>
      </c>
      <c r="C142" s="99"/>
      <c r="D142" s="100"/>
      <c r="E142" s="100"/>
      <c r="F142" s="57"/>
      <c r="G142" s="58">
        <f t="shared" si="45"/>
        <v>0</v>
      </c>
      <c r="H142" s="58">
        <f>IF(E142="",0,IFERROR(VLOOKUP(E142,档案费管理台账!$D$4:$H$1000,5,0),0))</f>
        <v>0</v>
      </c>
      <c r="I142" s="57"/>
      <c r="J142" s="57"/>
      <c r="K142" s="57"/>
      <c r="L142" s="57"/>
      <c r="M142" s="58" t="str">
        <f t="shared" si="46"/>
        <v/>
      </c>
      <c r="N142" s="102"/>
    </row>
    <row r="143" spans="1:14">
      <c r="A143" s="97" t="str">
        <f t="shared" si="43"/>
        <v/>
      </c>
      <c r="B143" s="98" t="str">
        <f t="shared" si="44"/>
        <v/>
      </c>
      <c r="C143" s="99"/>
      <c r="D143" s="100"/>
      <c r="E143" s="100"/>
      <c r="F143" s="57"/>
      <c r="G143" s="58">
        <f t="shared" si="45"/>
        <v>0</v>
      </c>
      <c r="H143" s="58">
        <f>IF(E143="",0,IFERROR(VLOOKUP(E143,档案费管理台账!$D$4:$H$1000,5,0),0))</f>
        <v>0</v>
      </c>
      <c r="I143" s="57"/>
      <c r="J143" s="57"/>
      <c r="K143" s="57"/>
      <c r="L143" s="57"/>
      <c r="M143" s="58" t="str">
        <f t="shared" si="46"/>
        <v/>
      </c>
      <c r="N143" s="102"/>
    </row>
    <row r="144" spans="1:14">
      <c r="A144" s="97" t="str">
        <f t="shared" si="43"/>
        <v/>
      </c>
      <c r="B144" s="98" t="str">
        <f t="shared" si="44"/>
        <v/>
      </c>
      <c r="C144" s="99"/>
      <c r="D144" s="100"/>
      <c r="E144" s="100"/>
      <c r="F144" s="57"/>
      <c r="G144" s="58">
        <f t="shared" si="45"/>
        <v>0</v>
      </c>
      <c r="H144" s="58">
        <f>IF(E144="",0,IFERROR(VLOOKUP(E144,档案费管理台账!$D$4:$H$1000,5,0),0))</f>
        <v>0</v>
      </c>
      <c r="I144" s="57"/>
      <c r="J144" s="57"/>
      <c r="K144" s="57"/>
      <c r="L144" s="57"/>
      <c r="M144" s="58" t="str">
        <f t="shared" si="46"/>
        <v/>
      </c>
      <c r="N144" s="102"/>
    </row>
    <row r="145" spans="1:14">
      <c r="A145" s="97" t="str">
        <f t="shared" si="43"/>
        <v/>
      </c>
      <c r="B145" s="98" t="str">
        <f t="shared" si="44"/>
        <v/>
      </c>
      <c r="C145" s="99"/>
      <c r="D145" s="100"/>
      <c r="E145" s="100"/>
      <c r="F145" s="57"/>
      <c r="G145" s="58">
        <f t="shared" si="45"/>
        <v>0</v>
      </c>
      <c r="H145" s="58">
        <f>IF(E145="",0,IFERROR(VLOOKUP(E145,档案费管理台账!$D$4:$H$1000,5,0),0))</f>
        <v>0</v>
      </c>
      <c r="I145" s="57"/>
      <c r="J145" s="57"/>
      <c r="K145" s="57"/>
      <c r="L145" s="57"/>
      <c r="M145" s="58" t="str">
        <f t="shared" si="46"/>
        <v/>
      </c>
      <c r="N145" s="102"/>
    </row>
    <row r="146" spans="1:14">
      <c r="A146" s="97" t="str">
        <f t="shared" si="43"/>
        <v/>
      </c>
      <c r="B146" s="98" t="str">
        <f t="shared" si="44"/>
        <v/>
      </c>
      <c r="C146" s="99"/>
      <c r="D146" s="100"/>
      <c r="E146" s="100"/>
      <c r="F146" s="57"/>
      <c r="G146" s="58">
        <f t="shared" si="45"/>
        <v>0</v>
      </c>
      <c r="H146" s="58">
        <f>IF(E146="",0,IFERROR(VLOOKUP(E146,档案费管理台账!$D$4:$H$1000,5,0),0))</f>
        <v>0</v>
      </c>
      <c r="I146" s="57"/>
      <c r="J146" s="57"/>
      <c r="K146" s="57"/>
      <c r="L146" s="57"/>
      <c r="M146" s="58" t="str">
        <f t="shared" si="46"/>
        <v/>
      </c>
      <c r="N146" s="102"/>
    </row>
    <row r="147" spans="1:14">
      <c r="A147" s="97" t="str">
        <f t="shared" si="43"/>
        <v/>
      </c>
      <c r="B147" s="98" t="str">
        <f t="shared" si="44"/>
        <v/>
      </c>
      <c r="C147" s="99"/>
      <c r="D147" s="100"/>
      <c r="E147" s="100"/>
      <c r="F147" s="57"/>
      <c r="G147" s="58">
        <f t="shared" si="45"/>
        <v>0</v>
      </c>
      <c r="H147" s="58">
        <f>IF(E147="",0,IFERROR(VLOOKUP(E147,档案费管理台账!$D$4:$H$1000,5,0),0))</f>
        <v>0</v>
      </c>
      <c r="I147" s="57"/>
      <c r="J147" s="57"/>
      <c r="K147" s="57"/>
      <c r="L147" s="57"/>
      <c r="M147" s="58" t="str">
        <f t="shared" si="46"/>
        <v/>
      </c>
      <c r="N147" s="102"/>
    </row>
    <row r="148" spans="1:14">
      <c r="A148" s="97" t="str">
        <f t="shared" si="43"/>
        <v/>
      </c>
      <c r="B148" s="98" t="str">
        <f t="shared" si="44"/>
        <v/>
      </c>
      <c r="C148" s="99"/>
      <c r="D148" s="100"/>
      <c r="E148" s="100"/>
      <c r="F148" s="57"/>
      <c r="G148" s="58">
        <f t="shared" si="45"/>
        <v>0</v>
      </c>
      <c r="H148" s="58">
        <f>IF(E148="",0,IFERROR(VLOOKUP(E148,档案费管理台账!$D$4:$H$1000,5,0),0))</f>
        <v>0</v>
      </c>
      <c r="I148" s="57"/>
      <c r="J148" s="57"/>
      <c r="K148" s="57"/>
      <c r="L148" s="57"/>
      <c r="M148" s="58" t="str">
        <f t="shared" si="46"/>
        <v/>
      </c>
      <c r="N148" s="102"/>
    </row>
    <row r="149" spans="1:14">
      <c r="A149" s="97" t="str">
        <f t="shared" si="43"/>
        <v/>
      </c>
      <c r="B149" s="98" t="str">
        <f t="shared" si="44"/>
        <v/>
      </c>
      <c r="C149" s="99"/>
      <c r="D149" s="100"/>
      <c r="E149" s="100"/>
      <c r="F149" s="57"/>
      <c r="G149" s="58">
        <f t="shared" si="45"/>
        <v>0</v>
      </c>
      <c r="H149" s="58">
        <f>IF(E149="",0,IFERROR(VLOOKUP(E149,档案费管理台账!$D$4:$H$1000,5,0),0))</f>
        <v>0</v>
      </c>
      <c r="I149" s="57"/>
      <c r="J149" s="57"/>
      <c r="K149" s="57"/>
      <c r="L149" s="57"/>
      <c r="M149" s="58" t="str">
        <f t="shared" si="46"/>
        <v/>
      </c>
      <c r="N149" s="102"/>
    </row>
    <row r="150" spans="1:14">
      <c r="A150" s="97" t="str">
        <f t="shared" si="43"/>
        <v/>
      </c>
      <c r="B150" s="98" t="str">
        <f t="shared" si="44"/>
        <v/>
      </c>
      <c r="C150" s="99"/>
      <c r="D150" s="100"/>
      <c r="E150" s="100"/>
      <c r="F150" s="57"/>
      <c r="G150" s="58">
        <f t="shared" si="45"/>
        <v>0</v>
      </c>
      <c r="H150" s="58">
        <f>IF(E150="",0,IFERROR(VLOOKUP(E150,档案费管理台账!$D$4:$H$1000,5,0),0))</f>
        <v>0</v>
      </c>
      <c r="I150" s="57"/>
      <c r="J150" s="57"/>
      <c r="K150" s="57"/>
      <c r="L150" s="57"/>
      <c r="M150" s="58" t="str">
        <f t="shared" si="46"/>
        <v/>
      </c>
      <c r="N150" s="102"/>
    </row>
    <row r="151" spans="1:14">
      <c r="A151" s="97" t="str">
        <f t="shared" si="43"/>
        <v/>
      </c>
      <c r="B151" s="98" t="str">
        <f t="shared" si="44"/>
        <v/>
      </c>
      <c r="C151" s="99"/>
      <c r="D151" s="100"/>
      <c r="E151" s="100"/>
      <c r="F151" s="57"/>
      <c r="G151" s="58">
        <f t="shared" si="45"/>
        <v>0</v>
      </c>
      <c r="H151" s="58">
        <f>IF(E151="",0,IFERROR(VLOOKUP(E151,档案费管理台账!$D$4:$H$1000,5,0),0))</f>
        <v>0</v>
      </c>
      <c r="I151" s="57"/>
      <c r="J151" s="57"/>
      <c r="K151" s="57"/>
      <c r="L151" s="57"/>
      <c r="M151" s="58" t="str">
        <f t="shared" si="46"/>
        <v/>
      </c>
      <c r="N151" s="102"/>
    </row>
    <row r="152" spans="1:14">
      <c r="A152" s="97" t="str">
        <f t="shared" si="43"/>
        <v/>
      </c>
      <c r="B152" s="98" t="str">
        <f t="shared" si="44"/>
        <v/>
      </c>
      <c r="C152" s="99"/>
      <c r="D152" s="100"/>
      <c r="E152" s="100"/>
      <c r="F152" s="57"/>
      <c r="G152" s="58">
        <f t="shared" si="45"/>
        <v>0</v>
      </c>
      <c r="H152" s="58">
        <f>IF(E152="",0,IFERROR(VLOOKUP(E152,档案费管理台账!$D$4:$H$1000,5,0),0))</f>
        <v>0</v>
      </c>
      <c r="I152" s="57"/>
      <c r="J152" s="57"/>
      <c r="K152" s="57"/>
      <c r="L152" s="57"/>
      <c r="M152" s="58" t="str">
        <f t="shared" si="46"/>
        <v/>
      </c>
      <c r="N152" s="102"/>
    </row>
    <row r="153" spans="1:14">
      <c r="A153" s="97" t="str">
        <f t="shared" si="43"/>
        <v/>
      </c>
      <c r="B153" s="98" t="str">
        <f t="shared" si="44"/>
        <v/>
      </c>
      <c r="C153" s="99"/>
      <c r="D153" s="100"/>
      <c r="E153" s="100"/>
      <c r="F153" s="57"/>
      <c r="G153" s="58">
        <f t="shared" si="45"/>
        <v>0</v>
      </c>
      <c r="H153" s="58">
        <f>IF(E153="",0,IFERROR(VLOOKUP(E153,档案费管理台账!$D$4:$H$1000,5,0),0))</f>
        <v>0</v>
      </c>
      <c r="I153" s="57"/>
      <c r="J153" s="57"/>
      <c r="K153" s="57"/>
      <c r="L153" s="57"/>
      <c r="M153" s="58" t="str">
        <f t="shared" si="46"/>
        <v/>
      </c>
      <c r="N153" s="102"/>
    </row>
    <row r="154" spans="1:14">
      <c r="A154" s="97" t="str">
        <f t="shared" si="43"/>
        <v/>
      </c>
      <c r="B154" s="98" t="str">
        <f t="shared" si="44"/>
        <v/>
      </c>
      <c r="C154" s="99"/>
      <c r="D154" s="100"/>
      <c r="E154" s="100"/>
      <c r="F154" s="57"/>
      <c r="G154" s="58">
        <f t="shared" si="45"/>
        <v>0</v>
      </c>
      <c r="H154" s="58">
        <f>IF(E154="",0,IFERROR(VLOOKUP(E154,档案费管理台账!$D$4:$H$1000,5,0),0))</f>
        <v>0</v>
      </c>
      <c r="I154" s="57"/>
      <c r="J154" s="57"/>
      <c r="K154" s="57"/>
      <c r="L154" s="57"/>
      <c r="M154" s="58" t="str">
        <f t="shared" si="46"/>
        <v/>
      </c>
      <c r="N154" s="102"/>
    </row>
    <row r="155" spans="1:14">
      <c r="A155" s="97" t="str">
        <f t="shared" si="43"/>
        <v/>
      </c>
      <c r="B155" s="98" t="str">
        <f t="shared" si="44"/>
        <v/>
      </c>
      <c r="C155" s="99"/>
      <c r="D155" s="100"/>
      <c r="E155" s="100"/>
      <c r="F155" s="57"/>
      <c r="G155" s="58">
        <f t="shared" si="45"/>
        <v>0</v>
      </c>
      <c r="H155" s="58">
        <f>IF(E155="",0,IFERROR(VLOOKUP(E155,档案费管理台账!$D$4:$H$1000,5,0),0))</f>
        <v>0</v>
      </c>
      <c r="I155" s="57"/>
      <c r="J155" s="57"/>
      <c r="K155" s="57"/>
      <c r="L155" s="57"/>
      <c r="M155" s="58" t="str">
        <f t="shared" si="46"/>
        <v/>
      </c>
      <c r="N155" s="102"/>
    </row>
    <row r="156" spans="1:14">
      <c r="A156" s="97" t="str">
        <f t="shared" si="43"/>
        <v/>
      </c>
      <c r="B156" s="98" t="str">
        <f t="shared" si="44"/>
        <v/>
      </c>
      <c r="C156" s="99"/>
      <c r="D156" s="100"/>
      <c r="E156" s="100"/>
      <c r="F156" s="57"/>
      <c r="G156" s="58">
        <f t="shared" si="45"/>
        <v>0</v>
      </c>
      <c r="H156" s="58">
        <f>IF(E156="",0,IFERROR(VLOOKUP(E156,档案费管理台账!$D$4:$H$1000,5,0),0))</f>
        <v>0</v>
      </c>
      <c r="I156" s="57"/>
      <c r="J156" s="57"/>
      <c r="K156" s="57"/>
      <c r="L156" s="57"/>
      <c r="M156" s="58" t="str">
        <f t="shared" si="46"/>
        <v/>
      </c>
      <c r="N156" s="102"/>
    </row>
    <row r="157" spans="1:14">
      <c r="A157" s="97" t="str">
        <f t="shared" si="43"/>
        <v/>
      </c>
      <c r="B157" s="98" t="str">
        <f t="shared" si="44"/>
        <v/>
      </c>
      <c r="C157" s="99"/>
      <c r="D157" s="100"/>
      <c r="E157" s="100"/>
      <c r="F157" s="57"/>
      <c r="G157" s="58">
        <f t="shared" si="45"/>
        <v>0</v>
      </c>
      <c r="H157" s="58">
        <f>IF(E157="",0,IFERROR(VLOOKUP(E157,档案费管理台账!$D$4:$H$1000,5,0),0))</f>
        <v>0</v>
      </c>
      <c r="I157" s="57"/>
      <c r="J157" s="57"/>
      <c r="K157" s="57"/>
      <c r="L157" s="57"/>
      <c r="M157" s="58" t="str">
        <f t="shared" si="46"/>
        <v/>
      </c>
      <c r="N157" s="102"/>
    </row>
    <row r="158" spans="1:14">
      <c r="A158" s="97" t="str">
        <f t="shared" si="43"/>
        <v/>
      </c>
      <c r="B158" s="98" t="str">
        <f t="shared" si="44"/>
        <v/>
      </c>
      <c r="C158" s="99"/>
      <c r="D158" s="100"/>
      <c r="E158" s="100"/>
      <c r="F158" s="57"/>
      <c r="G158" s="58">
        <f t="shared" si="45"/>
        <v>0</v>
      </c>
      <c r="H158" s="58">
        <f>IF(E158="",0,IFERROR(VLOOKUP(E158,档案费管理台账!$D$4:$H$1000,5,0),0))</f>
        <v>0</v>
      </c>
      <c r="I158" s="57"/>
      <c r="J158" s="57"/>
      <c r="K158" s="57"/>
      <c r="L158" s="57"/>
      <c r="M158" s="58" t="str">
        <f t="shared" si="46"/>
        <v/>
      </c>
      <c r="N158" s="102"/>
    </row>
    <row r="159" spans="1:14">
      <c r="A159" s="97" t="str">
        <f t="shared" si="43"/>
        <v/>
      </c>
      <c r="B159" s="98" t="str">
        <f t="shared" si="44"/>
        <v/>
      </c>
      <c r="C159" s="99"/>
      <c r="D159" s="100"/>
      <c r="E159" s="100"/>
      <c r="F159" s="57"/>
      <c r="G159" s="58">
        <f t="shared" si="45"/>
        <v>0</v>
      </c>
      <c r="H159" s="58">
        <f>IF(E159="",0,IFERROR(VLOOKUP(E159,档案费管理台账!$D$4:$H$1000,5,0),0))</f>
        <v>0</v>
      </c>
      <c r="I159" s="57"/>
      <c r="J159" s="57"/>
      <c r="K159" s="57"/>
      <c r="L159" s="57"/>
      <c r="M159" s="58" t="str">
        <f t="shared" si="46"/>
        <v/>
      </c>
      <c r="N159" s="102"/>
    </row>
    <row r="160" spans="1:14">
      <c r="A160" s="97" t="str">
        <f t="shared" si="43"/>
        <v/>
      </c>
      <c r="B160" s="98" t="str">
        <f t="shared" si="44"/>
        <v/>
      </c>
      <c r="C160" s="99"/>
      <c r="D160" s="100"/>
      <c r="E160" s="100"/>
      <c r="F160" s="57"/>
      <c r="G160" s="58">
        <f t="shared" si="45"/>
        <v>0</v>
      </c>
      <c r="H160" s="58">
        <f>IF(E160="",0,IFERROR(VLOOKUP(E160,档案费管理台账!$D$4:$H$1000,5,0),0))</f>
        <v>0</v>
      </c>
      <c r="I160" s="57"/>
      <c r="J160" s="57"/>
      <c r="K160" s="57"/>
      <c r="L160" s="57"/>
      <c r="M160" s="58" t="str">
        <f t="shared" si="46"/>
        <v/>
      </c>
      <c r="N160" s="102"/>
    </row>
    <row r="161" spans="1:14">
      <c r="A161" s="97" t="str">
        <f t="shared" si="43"/>
        <v/>
      </c>
      <c r="B161" s="98" t="str">
        <f t="shared" si="44"/>
        <v/>
      </c>
      <c r="C161" s="99"/>
      <c r="D161" s="100"/>
      <c r="E161" s="100"/>
      <c r="F161" s="57"/>
      <c r="G161" s="58">
        <f t="shared" si="45"/>
        <v>0</v>
      </c>
      <c r="H161" s="58">
        <f>IF(E161="",0,IFERROR(VLOOKUP(E161,档案费管理台账!$D$4:$H$1000,5,0),0))</f>
        <v>0</v>
      </c>
      <c r="I161" s="57"/>
      <c r="J161" s="57"/>
      <c r="K161" s="57"/>
      <c r="L161" s="57"/>
      <c r="M161" s="58" t="str">
        <f t="shared" si="46"/>
        <v/>
      </c>
      <c r="N161" s="102"/>
    </row>
    <row r="162" spans="1:14">
      <c r="A162" s="97" t="str">
        <f t="shared" si="43"/>
        <v/>
      </c>
      <c r="B162" s="98" t="str">
        <f t="shared" si="44"/>
        <v/>
      </c>
      <c r="C162" s="99"/>
      <c r="D162" s="100"/>
      <c r="E162" s="100"/>
      <c r="F162" s="57"/>
      <c r="G162" s="58">
        <f t="shared" si="45"/>
        <v>0</v>
      </c>
      <c r="H162" s="58">
        <f>IF(E162="",0,IFERROR(VLOOKUP(E162,档案费管理台账!$D$4:$H$1000,5,0),0))</f>
        <v>0</v>
      </c>
      <c r="I162" s="57"/>
      <c r="J162" s="57"/>
      <c r="K162" s="57"/>
      <c r="L162" s="57"/>
      <c r="M162" s="58" t="str">
        <f t="shared" si="46"/>
        <v/>
      </c>
      <c r="N162" s="102"/>
    </row>
    <row r="163" spans="1:14">
      <c r="A163" s="97" t="str">
        <f t="shared" si="43"/>
        <v/>
      </c>
      <c r="B163" s="98" t="str">
        <f t="shared" si="44"/>
        <v/>
      </c>
      <c r="C163" s="99"/>
      <c r="D163" s="100"/>
      <c r="E163" s="100"/>
      <c r="F163" s="57"/>
      <c r="G163" s="58">
        <f t="shared" si="45"/>
        <v>0</v>
      </c>
      <c r="H163" s="58">
        <f>IF(E163="",0,IFERROR(VLOOKUP(E163,档案费管理台账!$D$4:$H$1000,5,0),0))</f>
        <v>0</v>
      </c>
      <c r="I163" s="57"/>
      <c r="J163" s="57"/>
      <c r="K163" s="57"/>
      <c r="L163" s="57"/>
      <c r="M163" s="58" t="str">
        <f t="shared" si="46"/>
        <v/>
      </c>
      <c r="N163" s="102"/>
    </row>
    <row r="164" spans="1:14">
      <c r="A164" s="97" t="str">
        <f t="shared" si="43"/>
        <v/>
      </c>
      <c r="B164" s="98" t="str">
        <f t="shared" si="44"/>
        <v/>
      </c>
      <c r="C164" s="99"/>
      <c r="D164" s="100"/>
      <c r="E164" s="100"/>
      <c r="F164" s="57"/>
      <c r="G164" s="58">
        <f t="shared" si="45"/>
        <v>0</v>
      </c>
      <c r="H164" s="58">
        <f>IF(E164="",0,IFERROR(VLOOKUP(E164,档案费管理台账!$D$4:$H$1000,5,0),0))</f>
        <v>0</v>
      </c>
      <c r="I164" s="57"/>
      <c r="J164" s="57"/>
      <c r="K164" s="57"/>
      <c r="L164" s="57"/>
      <c r="M164" s="58" t="str">
        <f t="shared" si="46"/>
        <v/>
      </c>
      <c r="N164" s="102"/>
    </row>
    <row r="165" spans="1:14">
      <c r="A165" s="97" t="str">
        <f t="shared" si="43"/>
        <v/>
      </c>
      <c r="B165" s="98" t="str">
        <f t="shared" si="44"/>
        <v/>
      </c>
      <c r="C165" s="99"/>
      <c r="D165" s="100"/>
      <c r="E165" s="100"/>
      <c r="F165" s="57"/>
      <c r="G165" s="58">
        <f t="shared" si="45"/>
        <v>0</v>
      </c>
      <c r="H165" s="58">
        <f>IF(E165="",0,IFERROR(VLOOKUP(E165,档案费管理台账!$D$4:$H$1000,5,0),0))</f>
        <v>0</v>
      </c>
      <c r="I165" s="57"/>
      <c r="J165" s="57"/>
      <c r="K165" s="57"/>
      <c r="L165" s="57"/>
      <c r="M165" s="58" t="str">
        <f t="shared" si="46"/>
        <v/>
      </c>
      <c r="N165" s="102"/>
    </row>
    <row r="166" spans="1:14">
      <c r="A166" s="97" t="str">
        <f t="shared" si="43"/>
        <v/>
      </c>
      <c r="B166" s="98" t="str">
        <f t="shared" si="44"/>
        <v/>
      </c>
      <c r="C166" s="99"/>
      <c r="D166" s="100"/>
      <c r="E166" s="100"/>
      <c r="F166" s="57"/>
      <c r="G166" s="58">
        <f t="shared" si="45"/>
        <v>0</v>
      </c>
      <c r="H166" s="58">
        <f>IF(E166="",0,IFERROR(VLOOKUP(E166,档案费管理台账!$D$4:$H$1000,5,0),0))</f>
        <v>0</v>
      </c>
      <c r="I166" s="57"/>
      <c r="J166" s="57"/>
      <c r="K166" s="57"/>
      <c r="L166" s="57"/>
      <c r="M166" s="58" t="str">
        <f t="shared" si="46"/>
        <v/>
      </c>
      <c r="N166" s="102"/>
    </row>
    <row r="167" spans="1:14">
      <c r="A167" s="97" t="str">
        <f t="shared" si="43"/>
        <v/>
      </c>
      <c r="B167" s="98" t="str">
        <f t="shared" si="44"/>
        <v/>
      </c>
      <c r="C167" s="99"/>
      <c r="D167" s="100"/>
      <c r="E167" s="100"/>
      <c r="F167" s="57"/>
      <c r="G167" s="58">
        <f t="shared" si="45"/>
        <v>0</v>
      </c>
      <c r="H167" s="58">
        <f>IF(E167="",0,IFERROR(VLOOKUP(E167,档案费管理台账!$D$4:$H$1000,5,0),0))</f>
        <v>0</v>
      </c>
      <c r="I167" s="57"/>
      <c r="J167" s="57"/>
      <c r="K167" s="57"/>
      <c r="L167" s="57"/>
      <c r="M167" s="58" t="str">
        <f t="shared" si="46"/>
        <v/>
      </c>
      <c r="N167" s="102"/>
    </row>
    <row r="168" spans="1:14">
      <c r="A168" s="97" t="str">
        <f t="shared" si="43"/>
        <v/>
      </c>
      <c r="B168" s="98" t="str">
        <f t="shared" si="44"/>
        <v/>
      </c>
      <c r="C168" s="99"/>
      <c r="D168" s="100"/>
      <c r="E168" s="100"/>
      <c r="F168" s="57"/>
      <c r="G168" s="58">
        <f t="shared" si="45"/>
        <v>0</v>
      </c>
      <c r="H168" s="58">
        <f>IF(E168="",0,IFERROR(VLOOKUP(E168,档案费管理台账!$D$4:$H$1000,5,0),0))</f>
        <v>0</v>
      </c>
      <c r="I168" s="57"/>
      <c r="J168" s="57"/>
      <c r="K168" s="57"/>
      <c r="L168" s="57"/>
      <c r="M168" s="58" t="str">
        <f t="shared" si="46"/>
        <v/>
      </c>
      <c r="N168" s="102"/>
    </row>
    <row r="169" spans="1:14">
      <c r="A169" s="97" t="str">
        <f t="shared" si="43"/>
        <v/>
      </c>
      <c r="B169" s="98" t="str">
        <f t="shared" si="44"/>
        <v/>
      </c>
      <c r="C169" s="99"/>
      <c r="D169" s="100"/>
      <c r="E169" s="100"/>
      <c r="F169" s="57"/>
      <c r="G169" s="58">
        <f t="shared" si="45"/>
        <v>0</v>
      </c>
      <c r="H169" s="58">
        <f>IF(E169="",0,IFERROR(VLOOKUP(E169,档案费管理台账!$D$4:$H$1000,5,0),0))</f>
        <v>0</v>
      </c>
      <c r="I169" s="57"/>
      <c r="J169" s="57"/>
      <c r="K169" s="57"/>
      <c r="L169" s="57"/>
      <c r="M169" s="58" t="str">
        <f t="shared" si="46"/>
        <v/>
      </c>
      <c r="N169" s="102"/>
    </row>
    <row r="170" spans="1:14">
      <c r="A170" s="97" t="str">
        <f t="shared" si="43"/>
        <v/>
      </c>
      <c r="B170" s="98" t="str">
        <f t="shared" si="44"/>
        <v/>
      </c>
      <c r="C170" s="99"/>
      <c r="D170" s="100"/>
      <c r="E170" s="100"/>
      <c r="F170" s="57"/>
      <c r="G170" s="58">
        <f t="shared" si="45"/>
        <v>0</v>
      </c>
      <c r="H170" s="58">
        <f>IF(E170="",0,IFERROR(VLOOKUP(E170,档案费管理台账!$D$4:$H$1000,5,0),0))</f>
        <v>0</v>
      </c>
      <c r="I170" s="57"/>
      <c r="J170" s="57"/>
      <c r="K170" s="57"/>
      <c r="L170" s="57"/>
      <c r="M170" s="58" t="str">
        <f t="shared" si="46"/>
        <v/>
      </c>
      <c r="N170" s="102"/>
    </row>
    <row r="171" spans="1:14">
      <c r="A171" s="97" t="str">
        <f t="shared" ref="A171:A234" si="47">IF(D171="","",ROW()-42)</f>
        <v/>
      </c>
      <c r="B171" s="98" t="str">
        <f t="shared" si="44"/>
        <v/>
      </c>
      <c r="C171" s="99"/>
      <c r="D171" s="100"/>
      <c r="E171" s="100"/>
      <c r="F171" s="57"/>
      <c r="G171" s="58">
        <f t="shared" si="45"/>
        <v>0</v>
      </c>
      <c r="H171" s="58">
        <f>IF(E171="",0,IFERROR(VLOOKUP(E171,档案费管理台账!$D$4:$H$1000,5,0),0))</f>
        <v>0</v>
      </c>
      <c r="I171" s="57"/>
      <c r="J171" s="57"/>
      <c r="K171" s="57"/>
      <c r="L171" s="57"/>
      <c r="M171" s="58" t="str">
        <f t="shared" si="46"/>
        <v/>
      </c>
      <c r="N171" s="102"/>
    </row>
    <row r="172" spans="1:14">
      <c r="A172" s="97" t="str">
        <f t="shared" si="47"/>
        <v/>
      </c>
      <c r="B172" s="98" t="str">
        <f t="shared" ref="B172:B235" si="48">IF(C172="","",MONTH(C172)&amp;"月")</f>
        <v/>
      </c>
      <c r="C172" s="99"/>
      <c r="D172" s="100"/>
      <c r="E172" s="100"/>
      <c r="F172" s="57"/>
      <c r="G172" s="58">
        <f t="shared" ref="G172:G235" si="49">IF(F172="",0,F172*$K$41)</f>
        <v>0</v>
      </c>
      <c r="H172" s="58">
        <f>IF(E172="",0,IFERROR(VLOOKUP(E172,档案费管理台账!$D$4:$H$1000,5,0),0))</f>
        <v>0</v>
      </c>
      <c r="I172" s="57"/>
      <c r="J172" s="57"/>
      <c r="K172" s="57"/>
      <c r="L172" s="57"/>
      <c r="M172" s="58" t="str">
        <f t="shared" ref="M172:M235" si="50">IF(C172="","",ROUND(M171+G172-I172-J172-K172-L172-H172,2))</f>
        <v/>
      </c>
      <c r="N172" s="102"/>
    </row>
    <row r="173" spans="1:14">
      <c r="A173" s="97" t="str">
        <f t="shared" si="47"/>
        <v/>
      </c>
      <c r="B173" s="98" t="str">
        <f t="shared" si="48"/>
        <v/>
      </c>
      <c r="C173" s="99"/>
      <c r="D173" s="100"/>
      <c r="E173" s="100"/>
      <c r="F173" s="57"/>
      <c r="G173" s="58">
        <f t="shared" si="49"/>
        <v>0</v>
      </c>
      <c r="H173" s="58">
        <f>IF(E173="",0,IFERROR(VLOOKUP(E173,档案费管理台账!$D$4:$H$1000,5,0),0))</f>
        <v>0</v>
      </c>
      <c r="I173" s="57"/>
      <c r="J173" s="57"/>
      <c r="K173" s="57"/>
      <c r="L173" s="57"/>
      <c r="M173" s="58" t="str">
        <f t="shared" si="50"/>
        <v/>
      </c>
      <c r="N173" s="102"/>
    </row>
    <row r="174" spans="1:14">
      <c r="A174" s="97" t="str">
        <f t="shared" si="47"/>
        <v/>
      </c>
      <c r="B174" s="98" t="str">
        <f t="shared" si="48"/>
        <v/>
      </c>
      <c r="C174" s="99"/>
      <c r="D174" s="100"/>
      <c r="E174" s="100"/>
      <c r="F174" s="57"/>
      <c r="G174" s="58">
        <f t="shared" si="49"/>
        <v>0</v>
      </c>
      <c r="H174" s="58">
        <f>IF(E174="",0,IFERROR(VLOOKUP(E174,档案费管理台账!$D$4:$H$1000,5,0),0))</f>
        <v>0</v>
      </c>
      <c r="I174" s="57"/>
      <c r="J174" s="57"/>
      <c r="K174" s="57"/>
      <c r="L174" s="57"/>
      <c r="M174" s="58" t="str">
        <f t="shared" si="50"/>
        <v/>
      </c>
      <c r="N174" s="102"/>
    </row>
    <row r="175" spans="1:14">
      <c r="A175" s="97" t="str">
        <f t="shared" si="47"/>
        <v/>
      </c>
      <c r="B175" s="98" t="str">
        <f t="shared" si="48"/>
        <v/>
      </c>
      <c r="C175" s="99"/>
      <c r="D175" s="100"/>
      <c r="E175" s="100"/>
      <c r="F175" s="57"/>
      <c r="G175" s="58">
        <f t="shared" si="49"/>
        <v>0</v>
      </c>
      <c r="H175" s="58">
        <f>IF(E175="",0,IFERROR(VLOOKUP(E175,档案费管理台账!$D$4:$H$1000,5,0),0))</f>
        <v>0</v>
      </c>
      <c r="I175" s="57"/>
      <c r="J175" s="57"/>
      <c r="K175" s="57"/>
      <c r="L175" s="57"/>
      <c r="M175" s="58" t="str">
        <f t="shared" si="50"/>
        <v/>
      </c>
      <c r="N175" s="102"/>
    </row>
    <row r="176" spans="1:14">
      <c r="A176" s="97" t="str">
        <f t="shared" si="47"/>
        <v/>
      </c>
      <c r="B176" s="98" t="str">
        <f t="shared" si="48"/>
        <v/>
      </c>
      <c r="C176" s="99"/>
      <c r="D176" s="100"/>
      <c r="E176" s="100"/>
      <c r="F176" s="57"/>
      <c r="G176" s="58">
        <f t="shared" si="49"/>
        <v>0</v>
      </c>
      <c r="H176" s="58">
        <f>IF(E176="",0,IFERROR(VLOOKUP(E176,档案费管理台账!$D$4:$H$1000,5,0),0))</f>
        <v>0</v>
      </c>
      <c r="I176" s="57"/>
      <c r="J176" s="57"/>
      <c r="K176" s="57"/>
      <c r="L176" s="57"/>
      <c r="M176" s="58" t="str">
        <f t="shared" si="50"/>
        <v/>
      </c>
      <c r="N176" s="102"/>
    </row>
    <row r="177" spans="1:14">
      <c r="A177" s="97" t="str">
        <f t="shared" si="47"/>
        <v/>
      </c>
      <c r="B177" s="98" t="str">
        <f t="shared" si="48"/>
        <v/>
      </c>
      <c r="C177" s="99"/>
      <c r="D177" s="100"/>
      <c r="E177" s="100"/>
      <c r="F177" s="57"/>
      <c r="G177" s="58">
        <f t="shared" si="49"/>
        <v>0</v>
      </c>
      <c r="H177" s="58">
        <f>IF(E177="",0,IFERROR(VLOOKUP(E177,档案费管理台账!$D$4:$H$1000,5,0),0))</f>
        <v>0</v>
      </c>
      <c r="I177" s="57"/>
      <c r="J177" s="57"/>
      <c r="K177" s="57"/>
      <c r="L177" s="57"/>
      <c r="M177" s="58" t="str">
        <f t="shared" si="50"/>
        <v/>
      </c>
      <c r="N177" s="102"/>
    </row>
    <row r="178" spans="1:14">
      <c r="A178" s="97" t="str">
        <f t="shared" si="47"/>
        <v/>
      </c>
      <c r="B178" s="98" t="str">
        <f t="shared" si="48"/>
        <v/>
      </c>
      <c r="C178" s="99"/>
      <c r="D178" s="100"/>
      <c r="E178" s="100"/>
      <c r="F178" s="57"/>
      <c r="G178" s="58">
        <f t="shared" si="49"/>
        <v>0</v>
      </c>
      <c r="H178" s="58">
        <f>IF(E178="",0,IFERROR(VLOOKUP(E178,档案费管理台账!$D$4:$H$1000,5,0),0))</f>
        <v>0</v>
      </c>
      <c r="I178" s="57"/>
      <c r="J178" s="57"/>
      <c r="K178" s="57"/>
      <c r="L178" s="57"/>
      <c r="M178" s="58" t="str">
        <f t="shared" si="50"/>
        <v/>
      </c>
      <c r="N178" s="102"/>
    </row>
    <row r="179" spans="1:14">
      <c r="A179" s="97" t="str">
        <f t="shared" si="47"/>
        <v/>
      </c>
      <c r="B179" s="98" t="str">
        <f t="shared" si="48"/>
        <v/>
      </c>
      <c r="C179" s="99"/>
      <c r="D179" s="100"/>
      <c r="E179" s="100"/>
      <c r="F179" s="57"/>
      <c r="G179" s="58">
        <f t="shared" si="49"/>
        <v>0</v>
      </c>
      <c r="H179" s="58">
        <f>IF(E179="",0,IFERROR(VLOOKUP(E179,档案费管理台账!$D$4:$H$1000,5,0),0))</f>
        <v>0</v>
      </c>
      <c r="I179" s="57"/>
      <c r="J179" s="57"/>
      <c r="K179" s="57"/>
      <c r="L179" s="57"/>
      <c r="M179" s="58" t="str">
        <f t="shared" si="50"/>
        <v/>
      </c>
      <c r="N179" s="102"/>
    </row>
    <row r="180" spans="1:14">
      <c r="A180" s="97" t="str">
        <f t="shared" si="47"/>
        <v/>
      </c>
      <c r="B180" s="98" t="str">
        <f t="shared" si="48"/>
        <v/>
      </c>
      <c r="C180" s="99"/>
      <c r="D180" s="100"/>
      <c r="E180" s="100"/>
      <c r="F180" s="57"/>
      <c r="G180" s="58">
        <f t="shared" si="49"/>
        <v>0</v>
      </c>
      <c r="H180" s="58">
        <f>IF(E180="",0,IFERROR(VLOOKUP(E180,档案费管理台账!$D$4:$H$1000,5,0),0))</f>
        <v>0</v>
      </c>
      <c r="I180" s="57"/>
      <c r="J180" s="57"/>
      <c r="K180" s="57"/>
      <c r="L180" s="57"/>
      <c r="M180" s="58" t="str">
        <f t="shared" si="50"/>
        <v/>
      </c>
      <c r="N180" s="102"/>
    </row>
    <row r="181" spans="1:14">
      <c r="A181" s="97" t="str">
        <f t="shared" si="47"/>
        <v/>
      </c>
      <c r="B181" s="98" t="str">
        <f t="shared" si="48"/>
        <v/>
      </c>
      <c r="C181" s="99"/>
      <c r="D181" s="100"/>
      <c r="E181" s="100"/>
      <c r="F181" s="57"/>
      <c r="G181" s="58">
        <f t="shared" si="49"/>
        <v>0</v>
      </c>
      <c r="H181" s="58">
        <f>IF(E181="",0,IFERROR(VLOOKUP(E181,档案费管理台账!$D$4:$H$1000,5,0),0))</f>
        <v>0</v>
      </c>
      <c r="I181" s="57"/>
      <c r="J181" s="57"/>
      <c r="K181" s="57"/>
      <c r="L181" s="57"/>
      <c r="M181" s="58" t="str">
        <f t="shared" si="50"/>
        <v/>
      </c>
      <c r="N181" s="102"/>
    </row>
    <row r="182" spans="1:14">
      <c r="A182" s="97" t="str">
        <f t="shared" si="47"/>
        <v/>
      </c>
      <c r="B182" s="98" t="str">
        <f t="shared" si="48"/>
        <v/>
      </c>
      <c r="C182" s="99"/>
      <c r="D182" s="100"/>
      <c r="E182" s="100"/>
      <c r="F182" s="57"/>
      <c r="G182" s="58">
        <f t="shared" si="49"/>
        <v>0</v>
      </c>
      <c r="H182" s="58">
        <f>IF(E182="",0,IFERROR(VLOOKUP(E182,档案费管理台账!$D$4:$H$1000,5,0),0))</f>
        <v>0</v>
      </c>
      <c r="I182" s="57"/>
      <c r="J182" s="57"/>
      <c r="K182" s="57"/>
      <c r="L182" s="57"/>
      <c r="M182" s="58" t="str">
        <f t="shared" si="50"/>
        <v/>
      </c>
      <c r="N182" s="102"/>
    </row>
    <row r="183" spans="1:14">
      <c r="A183" s="97" t="str">
        <f t="shared" si="47"/>
        <v/>
      </c>
      <c r="B183" s="98" t="str">
        <f t="shared" si="48"/>
        <v/>
      </c>
      <c r="C183" s="99"/>
      <c r="D183" s="100"/>
      <c r="E183" s="100"/>
      <c r="F183" s="57"/>
      <c r="G183" s="58">
        <f t="shared" si="49"/>
        <v>0</v>
      </c>
      <c r="H183" s="58">
        <f>IF(E183="",0,IFERROR(VLOOKUP(E183,档案费管理台账!$D$4:$H$1000,5,0),0))</f>
        <v>0</v>
      </c>
      <c r="I183" s="57"/>
      <c r="J183" s="57"/>
      <c r="K183" s="57"/>
      <c r="L183" s="57"/>
      <c r="M183" s="58" t="str">
        <f t="shared" si="50"/>
        <v/>
      </c>
      <c r="N183" s="102"/>
    </row>
    <row r="184" spans="1:14">
      <c r="A184" s="97" t="str">
        <f t="shared" si="47"/>
        <v/>
      </c>
      <c r="B184" s="98" t="str">
        <f t="shared" si="48"/>
        <v/>
      </c>
      <c r="C184" s="99"/>
      <c r="D184" s="100"/>
      <c r="E184" s="100"/>
      <c r="F184" s="57"/>
      <c r="G184" s="58">
        <f t="shared" si="49"/>
        <v>0</v>
      </c>
      <c r="H184" s="58">
        <f>IF(E184="",0,IFERROR(VLOOKUP(E184,档案费管理台账!$D$4:$H$1000,5,0),0))</f>
        <v>0</v>
      </c>
      <c r="I184" s="57"/>
      <c r="J184" s="57"/>
      <c r="K184" s="57"/>
      <c r="L184" s="57"/>
      <c r="M184" s="58" t="str">
        <f t="shared" si="50"/>
        <v/>
      </c>
      <c r="N184" s="102"/>
    </row>
    <row r="185" spans="1:14">
      <c r="A185" s="97" t="str">
        <f t="shared" si="47"/>
        <v/>
      </c>
      <c r="B185" s="98" t="str">
        <f t="shared" si="48"/>
        <v/>
      </c>
      <c r="C185" s="99"/>
      <c r="D185" s="100"/>
      <c r="E185" s="100"/>
      <c r="F185" s="57"/>
      <c r="G185" s="58">
        <f t="shared" si="49"/>
        <v>0</v>
      </c>
      <c r="H185" s="58">
        <f>IF(E185="",0,IFERROR(VLOOKUP(E185,档案费管理台账!$D$4:$H$1000,5,0),0))</f>
        <v>0</v>
      </c>
      <c r="I185" s="57"/>
      <c r="J185" s="57"/>
      <c r="K185" s="57"/>
      <c r="L185" s="57"/>
      <c r="M185" s="58" t="str">
        <f t="shared" si="50"/>
        <v/>
      </c>
      <c r="N185" s="102"/>
    </row>
    <row r="186" spans="1:14">
      <c r="A186" s="97" t="str">
        <f t="shared" si="47"/>
        <v/>
      </c>
      <c r="B186" s="98" t="str">
        <f t="shared" si="48"/>
        <v/>
      </c>
      <c r="C186" s="99"/>
      <c r="D186" s="100"/>
      <c r="E186" s="100"/>
      <c r="F186" s="57"/>
      <c r="G186" s="58">
        <f t="shared" si="49"/>
        <v>0</v>
      </c>
      <c r="H186" s="58">
        <f>IF(E186="",0,IFERROR(VLOOKUP(E186,档案费管理台账!$D$4:$H$1000,5,0),0))</f>
        <v>0</v>
      </c>
      <c r="I186" s="57"/>
      <c r="J186" s="57"/>
      <c r="K186" s="57"/>
      <c r="L186" s="57"/>
      <c r="M186" s="58" t="str">
        <f t="shared" si="50"/>
        <v/>
      </c>
      <c r="N186" s="102"/>
    </row>
    <row r="187" spans="1:14">
      <c r="A187" s="97" t="str">
        <f t="shared" si="47"/>
        <v/>
      </c>
      <c r="B187" s="98" t="str">
        <f t="shared" si="48"/>
        <v/>
      </c>
      <c r="C187" s="99"/>
      <c r="D187" s="100"/>
      <c r="E187" s="100"/>
      <c r="F187" s="57"/>
      <c r="G187" s="58">
        <f t="shared" si="49"/>
        <v>0</v>
      </c>
      <c r="H187" s="58">
        <f>IF(E187="",0,IFERROR(VLOOKUP(E187,档案费管理台账!$D$4:$H$1000,5,0),0))</f>
        <v>0</v>
      </c>
      <c r="I187" s="57"/>
      <c r="J187" s="57"/>
      <c r="K187" s="57"/>
      <c r="L187" s="57"/>
      <c r="M187" s="58" t="str">
        <f t="shared" si="50"/>
        <v/>
      </c>
      <c r="N187" s="102"/>
    </row>
    <row r="188" spans="1:14">
      <c r="A188" s="97" t="str">
        <f t="shared" si="47"/>
        <v/>
      </c>
      <c r="B188" s="98" t="str">
        <f t="shared" si="48"/>
        <v/>
      </c>
      <c r="C188" s="99"/>
      <c r="D188" s="100"/>
      <c r="E188" s="100"/>
      <c r="F188" s="57"/>
      <c r="G188" s="58">
        <f t="shared" si="49"/>
        <v>0</v>
      </c>
      <c r="H188" s="58">
        <f>IF(E188="",0,IFERROR(VLOOKUP(E188,档案费管理台账!$D$4:$H$1000,5,0),0))</f>
        <v>0</v>
      </c>
      <c r="I188" s="57"/>
      <c r="J188" s="57"/>
      <c r="K188" s="57"/>
      <c r="L188" s="57"/>
      <c r="M188" s="58" t="str">
        <f t="shared" si="50"/>
        <v/>
      </c>
      <c r="N188" s="102"/>
    </row>
    <row r="189" spans="1:14">
      <c r="A189" s="97" t="str">
        <f t="shared" si="47"/>
        <v/>
      </c>
      <c r="B189" s="98" t="str">
        <f t="shared" si="48"/>
        <v/>
      </c>
      <c r="C189" s="99"/>
      <c r="D189" s="100"/>
      <c r="E189" s="100"/>
      <c r="F189" s="57"/>
      <c r="G189" s="58">
        <f t="shared" si="49"/>
        <v>0</v>
      </c>
      <c r="H189" s="58">
        <f>IF(E189="",0,IFERROR(VLOOKUP(E189,档案费管理台账!$D$4:$H$1000,5,0),0))</f>
        <v>0</v>
      </c>
      <c r="I189" s="57"/>
      <c r="J189" s="57"/>
      <c r="K189" s="57"/>
      <c r="L189" s="57"/>
      <c r="M189" s="58" t="str">
        <f t="shared" si="50"/>
        <v/>
      </c>
      <c r="N189" s="102"/>
    </row>
    <row r="190" spans="1:14">
      <c r="A190" s="97" t="str">
        <f t="shared" si="47"/>
        <v/>
      </c>
      <c r="B190" s="98" t="str">
        <f t="shared" si="48"/>
        <v/>
      </c>
      <c r="C190" s="99"/>
      <c r="D190" s="100"/>
      <c r="E190" s="100"/>
      <c r="F190" s="57"/>
      <c r="G190" s="58">
        <f t="shared" si="49"/>
        <v>0</v>
      </c>
      <c r="H190" s="58">
        <f>IF(E190="",0,IFERROR(VLOOKUP(E190,档案费管理台账!$D$4:$H$1000,5,0),0))</f>
        <v>0</v>
      </c>
      <c r="I190" s="57"/>
      <c r="J190" s="57"/>
      <c r="K190" s="57"/>
      <c r="L190" s="57"/>
      <c r="M190" s="58" t="str">
        <f t="shared" si="50"/>
        <v/>
      </c>
      <c r="N190" s="102"/>
    </row>
    <row r="191" spans="1:14">
      <c r="A191" s="97" t="str">
        <f t="shared" si="47"/>
        <v/>
      </c>
      <c r="B191" s="98" t="str">
        <f t="shared" si="48"/>
        <v/>
      </c>
      <c r="C191" s="99"/>
      <c r="D191" s="100"/>
      <c r="E191" s="100"/>
      <c r="F191" s="57"/>
      <c r="G191" s="58">
        <f t="shared" si="49"/>
        <v>0</v>
      </c>
      <c r="H191" s="58">
        <f>IF(E191="",0,IFERROR(VLOOKUP(E191,档案费管理台账!$D$4:$H$1000,5,0),0))</f>
        <v>0</v>
      </c>
      <c r="I191" s="57"/>
      <c r="J191" s="57"/>
      <c r="K191" s="57"/>
      <c r="L191" s="57"/>
      <c r="M191" s="58" t="str">
        <f t="shared" si="50"/>
        <v/>
      </c>
      <c r="N191" s="102"/>
    </row>
    <row r="192" spans="1:14">
      <c r="A192" s="97" t="str">
        <f t="shared" si="47"/>
        <v/>
      </c>
      <c r="B192" s="98" t="str">
        <f t="shared" si="48"/>
        <v/>
      </c>
      <c r="C192" s="99"/>
      <c r="D192" s="100"/>
      <c r="E192" s="100"/>
      <c r="F192" s="57"/>
      <c r="G192" s="58">
        <f t="shared" si="49"/>
        <v>0</v>
      </c>
      <c r="H192" s="58">
        <f>IF(E192="",0,IFERROR(VLOOKUP(E192,档案费管理台账!$D$4:$H$1000,5,0),0))</f>
        <v>0</v>
      </c>
      <c r="I192" s="57"/>
      <c r="J192" s="57"/>
      <c r="K192" s="57"/>
      <c r="L192" s="57"/>
      <c r="M192" s="58" t="str">
        <f t="shared" si="50"/>
        <v/>
      </c>
      <c r="N192" s="102"/>
    </row>
    <row r="193" spans="1:14">
      <c r="A193" s="97" t="str">
        <f t="shared" si="47"/>
        <v/>
      </c>
      <c r="B193" s="98" t="str">
        <f t="shared" si="48"/>
        <v/>
      </c>
      <c r="C193" s="99"/>
      <c r="D193" s="100"/>
      <c r="E193" s="100"/>
      <c r="F193" s="57"/>
      <c r="G193" s="58">
        <f t="shared" si="49"/>
        <v>0</v>
      </c>
      <c r="H193" s="58">
        <f>IF(E193="",0,IFERROR(VLOOKUP(E193,档案费管理台账!$D$4:$H$1000,5,0),0))</f>
        <v>0</v>
      </c>
      <c r="I193" s="57"/>
      <c r="J193" s="57"/>
      <c r="K193" s="57"/>
      <c r="L193" s="57"/>
      <c r="M193" s="58" t="str">
        <f t="shared" si="50"/>
        <v/>
      </c>
      <c r="N193" s="102"/>
    </row>
    <row r="194" spans="1:14">
      <c r="A194" s="97" t="str">
        <f t="shared" si="47"/>
        <v/>
      </c>
      <c r="B194" s="98" t="str">
        <f t="shared" si="48"/>
        <v/>
      </c>
      <c r="C194" s="99"/>
      <c r="D194" s="100"/>
      <c r="E194" s="100"/>
      <c r="F194" s="57"/>
      <c r="G194" s="58">
        <f t="shared" si="49"/>
        <v>0</v>
      </c>
      <c r="H194" s="58">
        <f>IF(E194="",0,IFERROR(VLOOKUP(E194,档案费管理台账!$D$4:$H$1000,5,0),0))</f>
        <v>0</v>
      </c>
      <c r="I194" s="57"/>
      <c r="J194" s="57"/>
      <c r="K194" s="57"/>
      <c r="L194" s="57"/>
      <c r="M194" s="58" t="str">
        <f t="shared" si="50"/>
        <v/>
      </c>
      <c r="N194" s="102"/>
    </row>
    <row r="195" spans="1:14">
      <c r="A195" s="97" t="str">
        <f t="shared" si="47"/>
        <v/>
      </c>
      <c r="B195" s="98" t="str">
        <f t="shared" si="48"/>
        <v/>
      </c>
      <c r="C195" s="99"/>
      <c r="D195" s="100"/>
      <c r="E195" s="100"/>
      <c r="F195" s="57"/>
      <c r="G195" s="58">
        <f t="shared" si="49"/>
        <v>0</v>
      </c>
      <c r="H195" s="58">
        <f>IF(E195="",0,IFERROR(VLOOKUP(E195,档案费管理台账!$D$4:$H$1000,5,0),0))</f>
        <v>0</v>
      </c>
      <c r="I195" s="57"/>
      <c r="J195" s="57"/>
      <c r="K195" s="57"/>
      <c r="L195" s="57"/>
      <c r="M195" s="58" t="str">
        <f t="shared" si="50"/>
        <v/>
      </c>
      <c r="N195" s="102"/>
    </row>
    <row r="196" spans="1:14">
      <c r="A196" s="97" t="str">
        <f t="shared" si="47"/>
        <v/>
      </c>
      <c r="B196" s="98" t="str">
        <f t="shared" si="48"/>
        <v/>
      </c>
      <c r="C196" s="99"/>
      <c r="D196" s="100"/>
      <c r="E196" s="100"/>
      <c r="F196" s="57"/>
      <c r="G196" s="58">
        <f t="shared" si="49"/>
        <v>0</v>
      </c>
      <c r="H196" s="58">
        <f>IF(E196="",0,IFERROR(VLOOKUP(E196,档案费管理台账!$D$4:$H$1000,5,0),0))</f>
        <v>0</v>
      </c>
      <c r="I196" s="57"/>
      <c r="J196" s="57"/>
      <c r="K196" s="57"/>
      <c r="L196" s="57"/>
      <c r="M196" s="58" t="str">
        <f t="shared" si="50"/>
        <v/>
      </c>
      <c r="N196" s="102"/>
    </row>
    <row r="197" spans="1:14">
      <c r="A197" s="97" t="str">
        <f t="shared" si="47"/>
        <v/>
      </c>
      <c r="B197" s="98" t="str">
        <f t="shared" si="48"/>
        <v/>
      </c>
      <c r="C197" s="99"/>
      <c r="D197" s="100"/>
      <c r="E197" s="100"/>
      <c r="F197" s="57"/>
      <c r="G197" s="58">
        <f t="shared" si="49"/>
        <v>0</v>
      </c>
      <c r="H197" s="58">
        <f>IF(E197="",0,IFERROR(VLOOKUP(E197,档案费管理台账!$D$4:$H$1000,5,0),0))</f>
        <v>0</v>
      </c>
      <c r="I197" s="57"/>
      <c r="J197" s="57"/>
      <c r="K197" s="57"/>
      <c r="L197" s="57"/>
      <c r="M197" s="58" t="str">
        <f t="shared" si="50"/>
        <v/>
      </c>
      <c r="N197" s="102"/>
    </row>
    <row r="198" spans="1:14">
      <c r="A198" s="97" t="str">
        <f t="shared" si="47"/>
        <v/>
      </c>
      <c r="B198" s="98" t="str">
        <f t="shared" si="48"/>
        <v/>
      </c>
      <c r="C198" s="99"/>
      <c r="D198" s="100"/>
      <c r="E198" s="100"/>
      <c r="F198" s="57"/>
      <c r="G198" s="58">
        <f t="shared" si="49"/>
        <v>0</v>
      </c>
      <c r="H198" s="58">
        <f>IF(E198="",0,IFERROR(VLOOKUP(E198,档案费管理台账!$D$4:$H$1000,5,0),0))</f>
        <v>0</v>
      </c>
      <c r="I198" s="57"/>
      <c r="J198" s="57"/>
      <c r="K198" s="57"/>
      <c r="L198" s="57"/>
      <c r="M198" s="58" t="str">
        <f t="shared" si="50"/>
        <v/>
      </c>
      <c r="N198" s="102"/>
    </row>
    <row r="199" spans="1:14">
      <c r="A199" s="97" t="str">
        <f t="shared" si="47"/>
        <v/>
      </c>
      <c r="B199" s="98" t="str">
        <f t="shared" si="48"/>
        <v/>
      </c>
      <c r="C199" s="99"/>
      <c r="D199" s="100"/>
      <c r="E199" s="100"/>
      <c r="F199" s="57"/>
      <c r="G199" s="58">
        <f t="shared" si="49"/>
        <v>0</v>
      </c>
      <c r="H199" s="58">
        <f>IF(E199="",0,IFERROR(VLOOKUP(E199,档案费管理台账!$D$4:$H$1000,5,0),0))</f>
        <v>0</v>
      </c>
      <c r="I199" s="57"/>
      <c r="J199" s="57"/>
      <c r="K199" s="57"/>
      <c r="L199" s="57"/>
      <c r="M199" s="58" t="str">
        <f t="shared" si="50"/>
        <v/>
      </c>
      <c r="N199" s="102"/>
    </row>
    <row r="200" spans="1:14">
      <c r="A200" s="97" t="str">
        <f t="shared" si="47"/>
        <v/>
      </c>
      <c r="B200" s="98" t="str">
        <f t="shared" si="48"/>
        <v/>
      </c>
      <c r="C200" s="99"/>
      <c r="D200" s="100"/>
      <c r="E200" s="100"/>
      <c r="F200" s="57"/>
      <c r="G200" s="58">
        <f t="shared" si="49"/>
        <v>0</v>
      </c>
      <c r="H200" s="58">
        <f>IF(E200="",0,IFERROR(VLOOKUP(E200,档案费管理台账!$D$4:$H$1000,5,0),0))</f>
        <v>0</v>
      </c>
      <c r="I200" s="57"/>
      <c r="J200" s="57"/>
      <c r="K200" s="57"/>
      <c r="L200" s="57"/>
      <c r="M200" s="58" t="str">
        <f t="shared" si="50"/>
        <v/>
      </c>
      <c r="N200" s="102"/>
    </row>
    <row r="201" spans="1:14">
      <c r="A201" s="97" t="str">
        <f t="shared" si="47"/>
        <v/>
      </c>
      <c r="B201" s="98" t="str">
        <f t="shared" si="48"/>
        <v/>
      </c>
      <c r="C201" s="99"/>
      <c r="D201" s="100"/>
      <c r="E201" s="100"/>
      <c r="F201" s="57"/>
      <c r="G201" s="58">
        <f t="shared" si="49"/>
        <v>0</v>
      </c>
      <c r="H201" s="58">
        <f>IF(E201="",0,IFERROR(VLOOKUP(E201,档案费管理台账!$D$4:$H$1000,5,0),0))</f>
        <v>0</v>
      </c>
      <c r="I201" s="57"/>
      <c r="J201" s="57"/>
      <c r="K201" s="57"/>
      <c r="L201" s="57"/>
      <c r="M201" s="58" t="str">
        <f t="shared" si="50"/>
        <v/>
      </c>
      <c r="N201" s="102"/>
    </row>
    <row r="202" spans="1:14">
      <c r="A202" s="97" t="str">
        <f t="shared" si="47"/>
        <v/>
      </c>
      <c r="B202" s="98" t="str">
        <f t="shared" si="48"/>
        <v/>
      </c>
      <c r="C202" s="99"/>
      <c r="D202" s="100"/>
      <c r="E202" s="100"/>
      <c r="F202" s="57"/>
      <c r="G202" s="58">
        <f t="shared" si="49"/>
        <v>0</v>
      </c>
      <c r="H202" s="58">
        <f>IF(E202="",0,IFERROR(VLOOKUP(E202,档案费管理台账!$D$4:$H$1000,5,0),0))</f>
        <v>0</v>
      </c>
      <c r="I202" s="57"/>
      <c r="J202" s="57"/>
      <c r="K202" s="57"/>
      <c r="L202" s="57"/>
      <c r="M202" s="58" t="str">
        <f t="shared" si="50"/>
        <v/>
      </c>
      <c r="N202" s="102"/>
    </row>
    <row r="203" spans="1:14">
      <c r="A203" s="97" t="str">
        <f t="shared" si="47"/>
        <v/>
      </c>
      <c r="B203" s="98" t="str">
        <f t="shared" si="48"/>
        <v/>
      </c>
      <c r="C203" s="99"/>
      <c r="D203" s="100"/>
      <c r="E203" s="100"/>
      <c r="F203" s="57"/>
      <c r="G203" s="58">
        <f t="shared" si="49"/>
        <v>0</v>
      </c>
      <c r="H203" s="58">
        <f>IF(E203="",0,IFERROR(VLOOKUP(E203,档案费管理台账!$D$4:$H$1000,5,0),0))</f>
        <v>0</v>
      </c>
      <c r="I203" s="57"/>
      <c r="J203" s="57"/>
      <c r="K203" s="57"/>
      <c r="L203" s="57"/>
      <c r="M203" s="58" t="str">
        <f t="shared" si="50"/>
        <v/>
      </c>
      <c r="N203" s="102"/>
    </row>
    <row r="204" spans="1:14">
      <c r="A204" s="97" t="str">
        <f t="shared" si="47"/>
        <v/>
      </c>
      <c r="B204" s="98" t="str">
        <f t="shared" si="48"/>
        <v/>
      </c>
      <c r="C204" s="99"/>
      <c r="D204" s="100"/>
      <c r="E204" s="100"/>
      <c r="F204" s="57"/>
      <c r="G204" s="58">
        <f t="shared" si="49"/>
        <v>0</v>
      </c>
      <c r="H204" s="58">
        <f>IF(E204="",0,IFERROR(VLOOKUP(E204,档案费管理台账!$D$4:$H$1000,5,0),0))</f>
        <v>0</v>
      </c>
      <c r="I204" s="57"/>
      <c r="J204" s="57"/>
      <c r="K204" s="57"/>
      <c r="L204" s="57"/>
      <c r="M204" s="58" t="str">
        <f t="shared" si="50"/>
        <v/>
      </c>
      <c r="N204" s="102"/>
    </row>
    <row r="205" spans="1:14">
      <c r="A205" s="97" t="str">
        <f t="shared" si="47"/>
        <v/>
      </c>
      <c r="B205" s="98" t="str">
        <f t="shared" si="48"/>
        <v/>
      </c>
      <c r="C205" s="99"/>
      <c r="D205" s="100"/>
      <c r="E205" s="100"/>
      <c r="F205" s="57"/>
      <c r="G205" s="58">
        <f t="shared" si="49"/>
        <v>0</v>
      </c>
      <c r="H205" s="58">
        <f>IF(E205="",0,IFERROR(VLOOKUP(E205,档案费管理台账!$D$4:$H$1000,5,0),0))</f>
        <v>0</v>
      </c>
      <c r="I205" s="57"/>
      <c r="J205" s="57"/>
      <c r="K205" s="57"/>
      <c r="L205" s="57"/>
      <c r="M205" s="58" t="str">
        <f t="shared" si="50"/>
        <v/>
      </c>
      <c r="N205" s="102"/>
    </row>
    <row r="206" spans="1:14">
      <c r="A206" s="97" t="str">
        <f t="shared" si="47"/>
        <v/>
      </c>
      <c r="B206" s="98" t="str">
        <f t="shared" si="48"/>
        <v/>
      </c>
      <c r="C206" s="99"/>
      <c r="D206" s="100"/>
      <c r="E206" s="100"/>
      <c r="F206" s="57"/>
      <c r="G206" s="58">
        <f t="shared" si="49"/>
        <v>0</v>
      </c>
      <c r="H206" s="58">
        <f>IF(E206="",0,IFERROR(VLOOKUP(E206,档案费管理台账!$D$4:$H$1000,5,0),0))</f>
        <v>0</v>
      </c>
      <c r="I206" s="57"/>
      <c r="J206" s="57"/>
      <c r="K206" s="57"/>
      <c r="L206" s="57"/>
      <c r="M206" s="58" t="str">
        <f t="shared" si="50"/>
        <v/>
      </c>
      <c r="N206" s="102"/>
    </row>
    <row r="207" spans="1:14">
      <c r="A207" s="97" t="str">
        <f t="shared" si="47"/>
        <v/>
      </c>
      <c r="B207" s="98" t="str">
        <f t="shared" si="48"/>
        <v/>
      </c>
      <c r="C207" s="99"/>
      <c r="D207" s="100"/>
      <c r="E207" s="100"/>
      <c r="F207" s="57"/>
      <c r="G207" s="58">
        <f t="shared" si="49"/>
        <v>0</v>
      </c>
      <c r="H207" s="58">
        <f>IF(E207="",0,IFERROR(VLOOKUP(E207,档案费管理台账!$D$4:$H$1000,5,0),0))</f>
        <v>0</v>
      </c>
      <c r="I207" s="57"/>
      <c r="J207" s="57"/>
      <c r="K207" s="57"/>
      <c r="L207" s="57"/>
      <c r="M207" s="58" t="str">
        <f t="shared" si="50"/>
        <v/>
      </c>
      <c r="N207" s="102"/>
    </row>
    <row r="208" spans="1:14">
      <c r="A208" s="97" t="str">
        <f t="shared" si="47"/>
        <v/>
      </c>
      <c r="B208" s="98" t="str">
        <f t="shared" si="48"/>
        <v/>
      </c>
      <c r="C208" s="99"/>
      <c r="D208" s="100"/>
      <c r="E208" s="100"/>
      <c r="F208" s="57"/>
      <c r="G208" s="58">
        <f t="shared" si="49"/>
        <v>0</v>
      </c>
      <c r="H208" s="58">
        <f>IF(E208="",0,IFERROR(VLOOKUP(E208,档案费管理台账!$D$4:$H$1000,5,0),0))</f>
        <v>0</v>
      </c>
      <c r="I208" s="57"/>
      <c r="J208" s="57"/>
      <c r="K208" s="57"/>
      <c r="L208" s="57"/>
      <c r="M208" s="58" t="str">
        <f t="shared" si="50"/>
        <v/>
      </c>
      <c r="N208" s="102"/>
    </row>
    <row r="209" spans="1:14">
      <c r="A209" s="97" t="str">
        <f t="shared" si="47"/>
        <v/>
      </c>
      <c r="B209" s="98" t="str">
        <f t="shared" si="48"/>
        <v/>
      </c>
      <c r="C209" s="99"/>
      <c r="D209" s="100"/>
      <c r="E209" s="100"/>
      <c r="F209" s="57"/>
      <c r="G209" s="58">
        <f t="shared" si="49"/>
        <v>0</v>
      </c>
      <c r="H209" s="58">
        <f>IF(E209="",0,IFERROR(VLOOKUP(E209,档案费管理台账!$D$4:$H$1000,5,0),0))</f>
        <v>0</v>
      </c>
      <c r="I209" s="57"/>
      <c r="J209" s="57"/>
      <c r="K209" s="57"/>
      <c r="L209" s="57"/>
      <c r="M209" s="58" t="str">
        <f t="shared" si="50"/>
        <v/>
      </c>
      <c r="N209" s="102"/>
    </row>
    <row r="210" spans="1:14">
      <c r="A210" s="97" t="str">
        <f t="shared" si="47"/>
        <v/>
      </c>
      <c r="B210" s="98" t="str">
        <f t="shared" si="48"/>
        <v/>
      </c>
      <c r="C210" s="99"/>
      <c r="D210" s="100"/>
      <c r="E210" s="100"/>
      <c r="F210" s="57"/>
      <c r="G210" s="58">
        <f t="shared" si="49"/>
        <v>0</v>
      </c>
      <c r="H210" s="58">
        <f>IF(E210="",0,IFERROR(VLOOKUP(E210,档案费管理台账!$D$4:$H$1000,5,0),0))</f>
        <v>0</v>
      </c>
      <c r="I210" s="57"/>
      <c r="J210" s="57"/>
      <c r="K210" s="57"/>
      <c r="L210" s="57"/>
      <c r="M210" s="58" t="str">
        <f t="shared" si="50"/>
        <v/>
      </c>
      <c r="N210" s="102"/>
    </row>
    <row r="211" spans="1:14">
      <c r="A211" s="97" t="str">
        <f t="shared" si="47"/>
        <v/>
      </c>
      <c r="B211" s="98" t="str">
        <f t="shared" si="48"/>
        <v/>
      </c>
      <c r="C211" s="99"/>
      <c r="D211" s="100"/>
      <c r="E211" s="100"/>
      <c r="F211" s="57"/>
      <c r="G211" s="58">
        <f t="shared" si="49"/>
        <v>0</v>
      </c>
      <c r="H211" s="58">
        <f>IF(E211="",0,IFERROR(VLOOKUP(E211,档案费管理台账!$D$4:$H$1000,5,0),0))</f>
        <v>0</v>
      </c>
      <c r="I211" s="57"/>
      <c r="J211" s="57"/>
      <c r="K211" s="57"/>
      <c r="L211" s="57"/>
      <c r="M211" s="58" t="str">
        <f t="shared" si="50"/>
        <v/>
      </c>
      <c r="N211" s="102"/>
    </row>
    <row r="212" spans="1:14">
      <c r="A212" s="97" t="str">
        <f t="shared" si="47"/>
        <v/>
      </c>
      <c r="B212" s="98" t="str">
        <f t="shared" si="48"/>
        <v/>
      </c>
      <c r="C212" s="99"/>
      <c r="D212" s="100"/>
      <c r="E212" s="100"/>
      <c r="F212" s="57"/>
      <c r="G212" s="58">
        <f t="shared" si="49"/>
        <v>0</v>
      </c>
      <c r="H212" s="58">
        <f>IF(E212="",0,IFERROR(VLOOKUP(E212,档案费管理台账!$D$4:$H$1000,5,0),0))</f>
        <v>0</v>
      </c>
      <c r="I212" s="57"/>
      <c r="J212" s="57"/>
      <c r="K212" s="57"/>
      <c r="L212" s="57"/>
      <c r="M212" s="58" t="str">
        <f t="shared" si="50"/>
        <v/>
      </c>
      <c r="N212" s="102"/>
    </row>
    <row r="213" spans="1:14">
      <c r="A213" s="97" t="str">
        <f t="shared" si="47"/>
        <v/>
      </c>
      <c r="B213" s="98" t="str">
        <f t="shared" si="48"/>
        <v/>
      </c>
      <c r="C213" s="99"/>
      <c r="D213" s="100"/>
      <c r="E213" s="100"/>
      <c r="F213" s="57"/>
      <c r="G213" s="58">
        <f t="shared" si="49"/>
        <v>0</v>
      </c>
      <c r="H213" s="58">
        <f>IF(E213="",0,IFERROR(VLOOKUP(E213,档案费管理台账!$D$4:$H$1000,5,0),0))</f>
        <v>0</v>
      </c>
      <c r="I213" s="57"/>
      <c r="J213" s="57"/>
      <c r="K213" s="57"/>
      <c r="L213" s="57"/>
      <c r="M213" s="58" t="str">
        <f t="shared" si="50"/>
        <v/>
      </c>
      <c r="N213" s="102"/>
    </row>
    <row r="214" spans="1:14">
      <c r="A214" s="97" t="str">
        <f t="shared" si="47"/>
        <v/>
      </c>
      <c r="B214" s="98" t="str">
        <f t="shared" si="48"/>
        <v/>
      </c>
      <c r="C214" s="99"/>
      <c r="D214" s="100"/>
      <c r="E214" s="100"/>
      <c r="F214" s="57"/>
      <c r="G214" s="58">
        <f t="shared" si="49"/>
        <v>0</v>
      </c>
      <c r="H214" s="58">
        <f>IF(E214="",0,IFERROR(VLOOKUP(E214,档案费管理台账!$D$4:$H$1000,5,0),0))</f>
        <v>0</v>
      </c>
      <c r="I214" s="57"/>
      <c r="J214" s="57"/>
      <c r="K214" s="57"/>
      <c r="L214" s="57"/>
      <c r="M214" s="58" t="str">
        <f t="shared" si="50"/>
        <v/>
      </c>
      <c r="N214" s="102"/>
    </row>
    <row r="215" spans="1:14">
      <c r="A215" s="97" t="str">
        <f t="shared" si="47"/>
        <v/>
      </c>
      <c r="B215" s="98" t="str">
        <f t="shared" si="48"/>
        <v/>
      </c>
      <c r="C215" s="99"/>
      <c r="D215" s="100"/>
      <c r="E215" s="100"/>
      <c r="F215" s="57"/>
      <c r="G215" s="58">
        <f t="shared" si="49"/>
        <v>0</v>
      </c>
      <c r="H215" s="58">
        <f>IF(E215="",0,IFERROR(VLOOKUP(E215,档案费管理台账!$D$4:$H$1000,5,0),0))</f>
        <v>0</v>
      </c>
      <c r="I215" s="57"/>
      <c r="J215" s="57"/>
      <c r="K215" s="57"/>
      <c r="L215" s="57"/>
      <c r="M215" s="58" t="str">
        <f t="shared" si="50"/>
        <v/>
      </c>
      <c r="N215" s="102"/>
    </row>
    <row r="216" spans="1:14">
      <c r="A216" s="97" t="str">
        <f t="shared" si="47"/>
        <v/>
      </c>
      <c r="B216" s="98" t="str">
        <f t="shared" si="48"/>
        <v/>
      </c>
      <c r="C216" s="99"/>
      <c r="D216" s="100"/>
      <c r="E216" s="100"/>
      <c r="F216" s="57"/>
      <c r="G216" s="58">
        <f t="shared" si="49"/>
        <v>0</v>
      </c>
      <c r="H216" s="58">
        <f>IF(E216="",0,IFERROR(VLOOKUP(E216,档案费管理台账!$D$4:$H$1000,5,0),0))</f>
        <v>0</v>
      </c>
      <c r="I216" s="57"/>
      <c r="J216" s="57"/>
      <c r="K216" s="57"/>
      <c r="L216" s="57"/>
      <c r="M216" s="58" t="str">
        <f t="shared" si="50"/>
        <v/>
      </c>
      <c r="N216" s="102"/>
    </row>
    <row r="217" spans="1:14">
      <c r="A217" s="97" t="str">
        <f t="shared" si="47"/>
        <v/>
      </c>
      <c r="B217" s="98" t="str">
        <f t="shared" si="48"/>
        <v/>
      </c>
      <c r="C217" s="99"/>
      <c r="D217" s="100"/>
      <c r="E217" s="100"/>
      <c r="F217" s="57"/>
      <c r="G217" s="58">
        <f t="shared" si="49"/>
        <v>0</v>
      </c>
      <c r="H217" s="58">
        <f>IF(E217="",0,IFERROR(VLOOKUP(E217,档案费管理台账!$D$4:$H$1000,5,0),0))</f>
        <v>0</v>
      </c>
      <c r="I217" s="57"/>
      <c r="J217" s="57"/>
      <c r="K217" s="57"/>
      <c r="L217" s="57"/>
      <c r="M217" s="58" t="str">
        <f t="shared" si="50"/>
        <v/>
      </c>
      <c r="N217" s="102"/>
    </row>
    <row r="218" spans="1:14">
      <c r="A218" s="97" t="str">
        <f t="shared" si="47"/>
        <v/>
      </c>
      <c r="B218" s="98" t="str">
        <f t="shared" si="48"/>
        <v/>
      </c>
      <c r="C218" s="99"/>
      <c r="D218" s="100"/>
      <c r="E218" s="100"/>
      <c r="F218" s="57"/>
      <c r="G218" s="58">
        <f t="shared" si="49"/>
        <v>0</v>
      </c>
      <c r="H218" s="58">
        <f>IF(E218="",0,IFERROR(VLOOKUP(E218,档案费管理台账!$D$4:$H$1000,5,0),0))</f>
        <v>0</v>
      </c>
      <c r="I218" s="57"/>
      <c r="J218" s="57"/>
      <c r="K218" s="57"/>
      <c r="L218" s="57"/>
      <c r="M218" s="58" t="str">
        <f t="shared" si="50"/>
        <v/>
      </c>
      <c r="N218" s="102"/>
    </row>
    <row r="219" spans="1:14">
      <c r="A219" s="97" t="str">
        <f t="shared" si="47"/>
        <v/>
      </c>
      <c r="B219" s="98" t="str">
        <f t="shared" si="48"/>
        <v/>
      </c>
      <c r="C219" s="99"/>
      <c r="D219" s="100"/>
      <c r="E219" s="100"/>
      <c r="F219" s="57"/>
      <c r="G219" s="58">
        <f t="shared" si="49"/>
        <v>0</v>
      </c>
      <c r="H219" s="58">
        <f>IF(E219="",0,IFERROR(VLOOKUP(E219,档案费管理台账!$D$4:$H$1000,5,0),0))</f>
        <v>0</v>
      </c>
      <c r="I219" s="57"/>
      <c r="J219" s="57"/>
      <c r="K219" s="57"/>
      <c r="L219" s="57"/>
      <c r="M219" s="58" t="str">
        <f t="shared" si="50"/>
        <v/>
      </c>
      <c r="N219" s="102"/>
    </row>
    <row r="220" spans="1:14">
      <c r="A220" s="97" t="str">
        <f t="shared" si="47"/>
        <v/>
      </c>
      <c r="B220" s="98" t="str">
        <f t="shared" si="48"/>
        <v/>
      </c>
      <c r="C220" s="99"/>
      <c r="D220" s="100"/>
      <c r="E220" s="100"/>
      <c r="F220" s="57"/>
      <c r="G220" s="58">
        <f t="shared" si="49"/>
        <v>0</v>
      </c>
      <c r="H220" s="58">
        <f>IF(E220="",0,IFERROR(VLOOKUP(E220,档案费管理台账!$D$4:$H$1000,5,0),0))</f>
        <v>0</v>
      </c>
      <c r="I220" s="57"/>
      <c r="J220" s="57"/>
      <c r="K220" s="57"/>
      <c r="L220" s="57"/>
      <c r="M220" s="58" t="str">
        <f t="shared" si="50"/>
        <v/>
      </c>
      <c r="N220" s="102"/>
    </row>
    <row r="221" spans="1:14">
      <c r="A221" s="97" t="str">
        <f t="shared" si="47"/>
        <v/>
      </c>
      <c r="B221" s="98" t="str">
        <f t="shared" si="48"/>
        <v/>
      </c>
      <c r="C221" s="99"/>
      <c r="D221" s="100"/>
      <c r="E221" s="100"/>
      <c r="F221" s="57"/>
      <c r="G221" s="58">
        <f t="shared" si="49"/>
        <v>0</v>
      </c>
      <c r="H221" s="58">
        <f>IF(E221="",0,IFERROR(VLOOKUP(E221,档案费管理台账!$D$4:$H$1000,5,0),0))</f>
        <v>0</v>
      </c>
      <c r="I221" s="57"/>
      <c r="J221" s="57"/>
      <c r="K221" s="57"/>
      <c r="L221" s="57"/>
      <c r="M221" s="58" t="str">
        <f t="shared" si="50"/>
        <v/>
      </c>
      <c r="N221" s="102"/>
    </row>
    <row r="222" spans="1:14">
      <c r="A222" s="97" t="str">
        <f t="shared" si="47"/>
        <v/>
      </c>
      <c r="B222" s="98" t="str">
        <f t="shared" si="48"/>
        <v/>
      </c>
      <c r="C222" s="99"/>
      <c r="D222" s="100"/>
      <c r="E222" s="100"/>
      <c r="F222" s="57"/>
      <c r="G222" s="58">
        <f t="shared" si="49"/>
        <v>0</v>
      </c>
      <c r="H222" s="58">
        <f>IF(E222="",0,IFERROR(VLOOKUP(E222,档案费管理台账!$D$4:$H$1000,5,0),0))</f>
        <v>0</v>
      </c>
      <c r="I222" s="57"/>
      <c r="J222" s="57"/>
      <c r="K222" s="57"/>
      <c r="L222" s="57"/>
      <c r="M222" s="58" t="str">
        <f t="shared" si="50"/>
        <v/>
      </c>
      <c r="N222" s="102"/>
    </row>
    <row r="223" spans="1:14">
      <c r="A223" s="97" t="str">
        <f t="shared" si="47"/>
        <v/>
      </c>
      <c r="B223" s="98" t="str">
        <f t="shared" si="48"/>
        <v/>
      </c>
      <c r="C223" s="99"/>
      <c r="D223" s="100"/>
      <c r="E223" s="100"/>
      <c r="F223" s="57"/>
      <c r="G223" s="58">
        <f t="shared" si="49"/>
        <v>0</v>
      </c>
      <c r="H223" s="58">
        <f>IF(E223="",0,IFERROR(VLOOKUP(E223,档案费管理台账!$D$4:$H$1000,5,0),0))</f>
        <v>0</v>
      </c>
      <c r="I223" s="57"/>
      <c r="J223" s="57"/>
      <c r="K223" s="57"/>
      <c r="L223" s="57"/>
      <c r="M223" s="58" t="str">
        <f t="shared" si="50"/>
        <v/>
      </c>
      <c r="N223" s="102"/>
    </row>
    <row r="224" spans="1:14">
      <c r="A224" s="97" t="str">
        <f t="shared" si="47"/>
        <v/>
      </c>
      <c r="B224" s="98" t="str">
        <f t="shared" si="48"/>
        <v/>
      </c>
      <c r="C224" s="99"/>
      <c r="D224" s="100"/>
      <c r="E224" s="100"/>
      <c r="F224" s="57"/>
      <c r="G224" s="58">
        <f t="shared" si="49"/>
        <v>0</v>
      </c>
      <c r="H224" s="58">
        <f>IF(E224="",0,IFERROR(VLOOKUP(E224,档案费管理台账!$D$4:$H$1000,5,0),0))</f>
        <v>0</v>
      </c>
      <c r="I224" s="57"/>
      <c r="J224" s="57"/>
      <c r="K224" s="57"/>
      <c r="L224" s="57"/>
      <c r="M224" s="58" t="str">
        <f t="shared" si="50"/>
        <v/>
      </c>
      <c r="N224" s="102"/>
    </row>
    <row r="225" spans="1:14">
      <c r="A225" s="97" t="str">
        <f t="shared" si="47"/>
        <v/>
      </c>
      <c r="B225" s="98" t="str">
        <f t="shared" si="48"/>
        <v/>
      </c>
      <c r="C225" s="99"/>
      <c r="D225" s="100"/>
      <c r="E225" s="100"/>
      <c r="F225" s="57"/>
      <c r="G225" s="58">
        <f t="shared" si="49"/>
        <v>0</v>
      </c>
      <c r="H225" s="58">
        <f>IF(E225="",0,IFERROR(VLOOKUP(E225,档案费管理台账!$D$4:$H$1000,5,0),0))</f>
        <v>0</v>
      </c>
      <c r="I225" s="57"/>
      <c r="J225" s="57"/>
      <c r="K225" s="57"/>
      <c r="L225" s="57"/>
      <c r="M225" s="58" t="str">
        <f t="shared" si="50"/>
        <v/>
      </c>
      <c r="N225" s="102"/>
    </row>
    <row r="226" spans="1:14">
      <c r="A226" s="97" t="str">
        <f t="shared" si="47"/>
        <v/>
      </c>
      <c r="B226" s="98" t="str">
        <f t="shared" si="48"/>
        <v/>
      </c>
      <c r="C226" s="99"/>
      <c r="D226" s="100"/>
      <c r="E226" s="100"/>
      <c r="F226" s="57"/>
      <c r="G226" s="58">
        <f t="shared" si="49"/>
        <v>0</v>
      </c>
      <c r="H226" s="58">
        <f>IF(E226="",0,IFERROR(VLOOKUP(E226,档案费管理台账!$D$4:$H$1000,5,0),0))</f>
        <v>0</v>
      </c>
      <c r="I226" s="57"/>
      <c r="J226" s="57"/>
      <c r="K226" s="57"/>
      <c r="L226" s="57"/>
      <c r="M226" s="58" t="str">
        <f t="shared" si="50"/>
        <v/>
      </c>
      <c r="N226" s="102"/>
    </row>
    <row r="227" spans="1:14">
      <c r="A227" s="97" t="str">
        <f t="shared" si="47"/>
        <v/>
      </c>
      <c r="B227" s="98" t="str">
        <f t="shared" si="48"/>
        <v/>
      </c>
      <c r="C227" s="99"/>
      <c r="D227" s="100"/>
      <c r="E227" s="100"/>
      <c r="F227" s="57"/>
      <c r="G227" s="58">
        <f t="shared" si="49"/>
        <v>0</v>
      </c>
      <c r="H227" s="58">
        <f>IF(E227="",0,IFERROR(VLOOKUP(E227,档案费管理台账!$D$4:$H$1000,5,0),0))</f>
        <v>0</v>
      </c>
      <c r="I227" s="57"/>
      <c r="J227" s="57"/>
      <c r="K227" s="57"/>
      <c r="L227" s="57"/>
      <c r="M227" s="58" t="str">
        <f t="shared" si="50"/>
        <v/>
      </c>
      <c r="N227" s="102"/>
    </row>
    <row r="228" spans="1:14">
      <c r="A228" s="97" t="str">
        <f t="shared" si="47"/>
        <v/>
      </c>
      <c r="B228" s="98" t="str">
        <f t="shared" si="48"/>
        <v/>
      </c>
      <c r="C228" s="99"/>
      <c r="D228" s="100"/>
      <c r="E228" s="100"/>
      <c r="F228" s="57"/>
      <c r="G228" s="58">
        <f t="shared" si="49"/>
        <v>0</v>
      </c>
      <c r="H228" s="58">
        <f>IF(E228="",0,IFERROR(VLOOKUP(E228,档案费管理台账!$D$4:$H$1000,5,0),0))</f>
        <v>0</v>
      </c>
      <c r="I228" s="57"/>
      <c r="J228" s="57"/>
      <c r="K228" s="57"/>
      <c r="L228" s="57"/>
      <c r="M228" s="58" t="str">
        <f t="shared" si="50"/>
        <v/>
      </c>
      <c r="N228" s="102"/>
    </row>
    <row r="229" spans="1:14">
      <c r="A229" s="97" t="str">
        <f t="shared" si="47"/>
        <v/>
      </c>
      <c r="B229" s="98" t="str">
        <f t="shared" si="48"/>
        <v/>
      </c>
      <c r="C229" s="99"/>
      <c r="D229" s="100"/>
      <c r="E229" s="100"/>
      <c r="F229" s="57"/>
      <c r="G229" s="58">
        <f t="shared" si="49"/>
        <v>0</v>
      </c>
      <c r="H229" s="58">
        <f>IF(E229="",0,IFERROR(VLOOKUP(E229,档案费管理台账!$D$4:$H$1000,5,0),0))</f>
        <v>0</v>
      </c>
      <c r="I229" s="57"/>
      <c r="J229" s="57"/>
      <c r="K229" s="57"/>
      <c r="L229" s="57"/>
      <c r="M229" s="58" t="str">
        <f t="shared" si="50"/>
        <v/>
      </c>
      <c r="N229" s="102"/>
    </row>
    <row r="230" spans="1:14">
      <c r="A230" s="97" t="str">
        <f t="shared" si="47"/>
        <v/>
      </c>
      <c r="B230" s="98" t="str">
        <f t="shared" si="48"/>
        <v/>
      </c>
      <c r="C230" s="99"/>
      <c r="D230" s="100"/>
      <c r="E230" s="100"/>
      <c r="F230" s="57"/>
      <c r="G230" s="58">
        <f t="shared" si="49"/>
        <v>0</v>
      </c>
      <c r="H230" s="58">
        <f>IF(E230="",0,IFERROR(VLOOKUP(E230,档案费管理台账!$D$4:$H$1000,5,0),0))</f>
        <v>0</v>
      </c>
      <c r="I230" s="57"/>
      <c r="J230" s="57"/>
      <c r="K230" s="57"/>
      <c r="L230" s="57"/>
      <c r="M230" s="58" t="str">
        <f t="shared" si="50"/>
        <v/>
      </c>
      <c r="N230" s="102"/>
    </row>
    <row r="231" spans="1:14">
      <c r="A231" s="97" t="str">
        <f t="shared" si="47"/>
        <v/>
      </c>
      <c r="B231" s="98" t="str">
        <f t="shared" si="48"/>
        <v/>
      </c>
      <c r="C231" s="99"/>
      <c r="D231" s="100"/>
      <c r="E231" s="100"/>
      <c r="F231" s="57"/>
      <c r="G231" s="58">
        <f t="shared" si="49"/>
        <v>0</v>
      </c>
      <c r="H231" s="58">
        <f>IF(E231="",0,IFERROR(VLOOKUP(E231,档案费管理台账!$D$4:$H$1000,5,0),0))</f>
        <v>0</v>
      </c>
      <c r="I231" s="57"/>
      <c r="J231" s="57"/>
      <c r="K231" s="57"/>
      <c r="L231" s="57"/>
      <c r="M231" s="58" t="str">
        <f t="shared" si="50"/>
        <v/>
      </c>
      <c r="N231" s="102"/>
    </row>
    <row r="232" spans="1:14">
      <c r="A232" s="97" t="str">
        <f t="shared" si="47"/>
        <v/>
      </c>
      <c r="B232" s="98" t="str">
        <f t="shared" si="48"/>
        <v/>
      </c>
      <c r="C232" s="99"/>
      <c r="D232" s="100"/>
      <c r="E232" s="100"/>
      <c r="F232" s="57"/>
      <c r="G232" s="58">
        <f t="shared" si="49"/>
        <v>0</v>
      </c>
      <c r="H232" s="58">
        <f>IF(E232="",0,IFERROR(VLOOKUP(E232,档案费管理台账!$D$4:$H$1000,5,0),0))</f>
        <v>0</v>
      </c>
      <c r="I232" s="57"/>
      <c r="J232" s="57"/>
      <c r="K232" s="57"/>
      <c r="L232" s="57"/>
      <c r="M232" s="58" t="str">
        <f t="shared" si="50"/>
        <v/>
      </c>
      <c r="N232" s="102"/>
    </row>
    <row r="233" spans="1:14">
      <c r="A233" s="97" t="str">
        <f t="shared" si="47"/>
        <v/>
      </c>
      <c r="B233" s="98" t="str">
        <f t="shared" si="48"/>
        <v/>
      </c>
      <c r="C233" s="99"/>
      <c r="D233" s="100"/>
      <c r="E233" s="100"/>
      <c r="F233" s="57"/>
      <c r="G233" s="58">
        <f t="shared" si="49"/>
        <v>0</v>
      </c>
      <c r="H233" s="58">
        <f>IF(E233="",0,IFERROR(VLOOKUP(E233,档案费管理台账!$D$4:$H$1000,5,0),0))</f>
        <v>0</v>
      </c>
      <c r="I233" s="57"/>
      <c r="J233" s="57"/>
      <c r="K233" s="57"/>
      <c r="L233" s="57"/>
      <c r="M233" s="58" t="str">
        <f t="shared" si="50"/>
        <v/>
      </c>
      <c r="N233" s="102"/>
    </row>
    <row r="234" spans="1:14">
      <c r="A234" s="97" t="str">
        <f t="shared" si="47"/>
        <v/>
      </c>
      <c r="B234" s="98" t="str">
        <f t="shared" si="48"/>
        <v/>
      </c>
      <c r="C234" s="99"/>
      <c r="D234" s="100"/>
      <c r="E234" s="100"/>
      <c r="F234" s="57"/>
      <c r="G234" s="58">
        <f t="shared" si="49"/>
        <v>0</v>
      </c>
      <c r="H234" s="58">
        <f>IF(E234="",0,IFERROR(VLOOKUP(E234,档案费管理台账!$D$4:$H$1000,5,0),0))</f>
        <v>0</v>
      </c>
      <c r="I234" s="57"/>
      <c r="J234" s="57"/>
      <c r="K234" s="57"/>
      <c r="L234" s="57"/>
      <c r="M234" s="58" t="str">
        <f t="shared" si="50"/>
        <v/>
      </c>
      <c r="N234" s="102"/>
    </row>
    <row r="235" spans="1:14">
      <c r="A235" s="97" t="str">
        <f t="shared" ref="A235:A298" si="51">IF(D235="","",ROW()-42)</f>
        <v/>
      </c>
      <c r="B235" s="98" t="str">
        <f t="shared" si="48"/>
        <v/>
      </c>
      <c r="C235" s="99"/>
      <c r="D235" s="100"/>
      <c r="E235" s="100"/>
      <c r="F235" s="57"/>
      <c r="G235" s="58">
        <f t="shared" si="49"/>
        <v>0</v>
      </c>
      <c r="H235" s="58">
        <f>IF(E235="",0,IFERROR(VLOOKUP(E235,档案费管理台账!$D$4:$H$1000,5,0),0))</f>
        <v>0</v>
      </c>
      <c r="I235" s="57"/>
      <c r="J235" s="57"/>
      <c r="K235" s="57"/>
      <c r="L235" s="57"/>
      <c r="M235" s="58" t="str">
        <f t="shared" si="50"/>
        <v/>
      </c>
      <c r="N235" s="102"/>
    </row>
    <row r="236" spans="1:14">
      <c r="A236" s="97" t="str">
        <f t="shared" si="51"/>
        <v/>
      </c>
      <c r="B236" s="98" t="str">
        <f t="shared" ref="B236:B299" si="52">IF(C236="","",MONTH(C236)&amp;"月")</f>
        <v/>
      </c>
      <c r="C236" s="99"/>
      <c r="D236" s="100"/>
      <c r="E236" s="100"/>
      <c r="F236" s="57"/>
      <c r="G236" s="58">
        <f t="shared" ref="G236:G299" si="53">IF(F236="",0,F236*$K$41)</f>
        <v>0</v>
      </c>
      <c r="H236" s="58">
        <f>IF(E236="",0,IFERROR(VLOOKUP(E236,档案费管理台账!$D$4:$H$1000,5,0),0))</f>
        <v>0</v>
      </c>
      <c r="I236" s="57"/>
      <c r="J236" s="57"/>
      <c r="K236" s="57"/>
      <c r="L236" s="57"/>
      <c r="M236" s="58" t="str">
        <f t="shared" ref="M236:M299" si="54">IF(C236="","",ROUND(M235+G236-I236-J236-K236-L236-H236,2))</f>
        <v/>
      </c>
      <c r="N236" s="102"/>
    </row>
    <row r="237" spans="1:14">
      <c r="A237" s="97" t="str">
        <f t="shared" si="51"/>
        <v/>
      </c>
      <c r="B237" s="98" t="str">
        <f t="shared" si="52"/>
        <v/>
      </c>
      <c r="C237" s="99"/>
      <c r="D237" s="100"/>
      <c r="E237" s="100"/>
      <c r="F237" s="57"/>
      <c r="G237" s="58">
        <f t="shared" si="53"/>
        <v>0</v>
      </c>
      <c r="H237" s="58">
        <f>IF(E237="",0,IFERROR(VLOOKUP(E237,档案费管理台账!$D$4:$H$1000,5,0),0))</f>
        <v>0</v>
      </c>
      <c r="I237" s="57"/>
      <c r="J237" s="57"/>
      <c r="K237" s="57"/>
      <c r="L237" s="57"/>
      <c r="M237" s="58" t="str">
        <f t="shared" si="54"/>
        <v/>
      </c>
      <c r="N237" s="102"/>
    </row>
    <row r="238" spans="1:14">
      <c r="A238" s="97" t="str">
        <f t="shared" si="51"/>
        <v/>
      </c>
      <c r="B238" s="98" t="str">
        <f t="shared" si="52"/>
        <v/>
      </c>
      <c r="C238" s="99"/>
      <c r="D238" s="100"/>
      <c r="E238" s="100"/>
      <c r="F238" s="57"/>
      <c r="G238" s="58">
        <f t="shared" si="53"/>
        <v>0</v>
      </c>
      <c r="H238" s="58">
        <f>IF(E238="",0,IFERROR(VLOOKUP(E238,档案费管理台账!$D$4:$H$1000,5,0),0))</f>
        <v>0</v>
      </c>
      <c r="I238" s="57"/>
      <c r="J238" s="57"/>
      <c r="K238" s="57"/>
      <c r="L238" s="57"/>
      <c r="M238" s="58" t="str">
        <f t="shared" si="54"/>
        <v/>
      </c>
      <c r="N238" s="102"/>
    </row>
    <row r="239" spans="1:14">
      <c r="A239" s="97" t="str">
        <f t="shared" si="51"/>
        <v/>
      </c>
      <c r="B239" s="98" t="str">
        <f t="shared" si="52"/>
        <v/>
      </c>
      <c r="C239" s="99"/>
      <c r="D239" s="100"/>
      <c r="E239" s="100"/>
      <c r="F239" s="57"/>
      <c r="G239" s="58">
        <f t="shared" si="53"/>
        <v>0</v>
      </c>
      <c r="H239" s="58">
        <f>IF(E239="",0,IFERROR(VLOOKUP(E239,档案费管理台账!$D$4:$H$1000,5,0),0))</f>
        <v>0</v>
      </c>
      <c r="I239" s="57"/>
      <c r="J239" s="57"/>
      <c r="K239" s="57"/>
      <c r="L239" s="57"/>
      <c r="M239" s="58" t="str">
        <f t="shared" si="54"/>
        <v/>
      </c>
      <c r="N239" s="102"/>
    </row>
    <row r="240" spans="1:14">
      <c r="A240" s="97" t="str">
        <f t="shared" si="51"/>
        <v/>
      </c>
      <c r="B240" s="98" t="str">
        <f t="shared" si="52"/>
        <v/>
      </c>
      <c r="C240" s="99"/>
      <c r="D240" s="100"/>
      <c r="E240" s="100"/>
      <c r="F240" s="57"/>
      <c r="G240" s="58">
        <f t="shared" si="53"/>
        <v>0</v>
      </c>
      <c r="H240" s="58">
        <f>IF(E240="",0,IFERROR(VLOOKUP(E240,档案费管理台账!$D$4:$H$1000,5,0),0))</f>
        <v>0</v>
      </c>
      <c r="I240" s="57"/>
      <c r="J240" s="57"/>
      <c r="K240" s="57"/>
      <c r="L240" s="57"/>
      <c r="M240" s="58" t="str">
        <f t="shared" si="54"/>
        <v/>
      </c>
      <c r="N240" s="102"/>
    </row>
    <row r="241" spans="1:14">
      <c r="A241" s="97" t="str">
        <f t="shared" si="51"/>
        <v/>
      </c>
      <c r="B241" s="98" t="str">
        <f t="shared" si="52"/>
        <v/>
      </c>
      <c r="C241" s="99"/>
      <c r="D241" s="100"/>
      <c r="E241" s="100"/>
      <c r="F241" s="57"/>
      <c r="G241" s="58">
        <f t="shared" si="53"/>
        <v>0</v>
      </c>
      <c r="H241" s="58">
        <f>IF(E241="",0,IFERROR(VLOOKUP(E241,档案费管理台账!$D$4:$H$1000,5,0),0))</f>
        <v>0</v>
      </c>
      <c r="I241" s="57"/>
      <c r="J241" s="57"/>
      <c r="K241" s="57"/>
      <c r="L241" s="57"/>
      <c r="M241" s="58" t="str">
        <f t="shared" si="54"/>
        <v/>
      </c>
      <c r="N241" s="102"/>
    </row>
    <row r="242" spans="1:14">
      <c r="A242" s="97" t="str">
        <f t="shared" si="51"/>
        <v/>
      </c>
      <c r="B242" s="98" t="str">
        <f t="shared" si="52"/>
        <v/>
      </c>
      <c r="C242" s="99"/>
      <c r="D242" s="100"/>
      <c r="E242" s="100"/>
      <c r="F242" s="57"/>
      <c r="G242" s="58">
        <f t="shared" si="53"/>
        <v>0</v>
      </c>
      <c r="H242" s="58">
        <f>IF(E242="",0,IFERROR(VLOOKUP(E242,档案费管理台账!$D$4:$H$1000,5,0),0))</f>
        <v>0</v>
      </c>
      <c r="I242" s="57"/>
      <c r="J242" s="57"/>
      <c r="K242" s="57"/>
      <c r="L242" s="57"/>
      <c r="M242" s="58" t="str">
        <f t="shared" si="54"/>
        <v/>
      </c>
      <c r="N242" s="102"/>
    </row>
    <row r="243" spans="1:14">
      <c r="A243" s="97" t="str">
        <f t="shared" si="51"/>
        <v/>
      </c>
      <c r="B243" s="98" t="str">
        <f t="shared" si="52"/>
        <v/>
      </c>
      <c r="C243" s="99"/>
      <c r="D243" s="100"/>
      <c r="E243" s="100"/>
      <c r="F243" s="57"/>
      <c r="G243" s="58">
        <f t="shared" si="53"/>
        <v>0</v>
      </c>
      <c r="H243" s="58">
        <f>IF(E243="",0,IFERROR(VLOOKUP(E243,档案费管理台账!$D$4:$H$1000,5,0),0))</f>
        <v>0</v>
      </c>
      <c r="I243" s="57"/>
      <c r="J243" s="57"/>
      <c r="K243" s="57"/>
      <c r="L243" s="57"/>
      <c r="M243" s="58" t="str">
        <f t="shared" si="54"/>
        <v/>
      </c>
      <c r="N243" s="102"/>
    </row>
    <row r="244" spans="1:14">
      <c r="A244" s="97" t="str">
        <f t="shared" si="51"/>
        <v/>
      </c>
      <c r="B244" s="98" t="str">
        <f t="shared" si="52"/>
        <v/>
      </c>
      <c r="C244" s="99"/>
      <c r="D244" s="100"/>
      <c r="E244" s="100"/>
      <c r="F244" s="57"/>
      <c r="G244" s="58">
        <f t="shared" si="53"/>
        <v>0</v>
      </c>
      <c r="H244" s="58">
        <f>IF(E244="",0,IFERROR(VLOOKUP(E244,档案费管理台账!$D$4:$H$1000,5,0),0))</f>
        <v>0</v>
      </c>
      <c r="I244" s="57"/>
      <c r="J244" s="57"/>
      <c r="K244" s="57"/>
      <c r="L244" s="57"/>
      <c r="M244" s="58" t="str">
        <f t="shared" si="54"/>
        <v/>
      </c>
      <c r="N244" s="102"/>
    </row>
    <row r="245" spans="1:14">
      <c r="A245" s="97" t="str">
        <f t="shared" si="51"/>
        <v/>
      </c>
      <c r="B245" s="98" t="str">
        <f t="shared" si="52"/>
        <v/>
      </c>
      <c r="C245" s="99"/>
      <c r="D245" s="100"/>
      <c r="E245" s="100"/>
      <c r="F245" s="57"/>
      <c r="G245" s="58">
        <f t="shared" si="53"/>
        <v>0</v>
      </c>
      <c r="H245" s="58">
        <f>IF(E245="",0,IFERROR(VLOOKUP(E245,档案费管理台账!$D$4:$H$1000,5,0),0))</f>
        <v>0</v>
      </c>
      <c r="I245" s="57"/>
      <c r="J245" s="57"/>
      <c r="K245" s="57"/>
      <c r="L245" s="57"/>
      <c r="M245" s="58" t="str">
        <f t="shared" si="54"/>
        <v/>
      </c>
      <c r="N245" s="102"/>
    </row>
    <row r="246" spans="1:14">
      <c r="A246" s="97" t="str">
        <f t="shared" si="51"/>
        <v/>
      </c>
      <c r="B246" s="98" t="str">
        <f t="shared" si="52"/>
        <v/>
      </c>
      <c r="C246" s="99"/>
      <c r="D246" s="100"/>
      <c r="E246" s="100"/>
      <c r="F246" s="57"/>
      <c r="G246" s="58">
        <f t="shared" si="53"/>
        <v>0</v>
      </c>
      <c r="H246" s="58">
        <f>IF(E246="",0,IFERROR(VLOOKUP(E246,档案费管理台账!$D$4:$H$1000,5,0),0))</f>
        <v>0</v>
      </c>
      <c r="I246" s="57"/>
      <c r="J246" s="57"/>
      <c r="K246" s="57"/>
      <c r="L246" s="57"/>
      <c r="M246" s="58" t="str">
        <f t="shared" si="54"/>
        <v/>
      </c>
      <c r="N246" s="102"/>
    </row>
    <row r="247" spans="1:14">
      <c r="A247" s="97" t="str">
        <f t="shared" si="51"/>
        <v/>
      </c>
      <c r="B247" s="98" t="str">
        <f t="shared" si="52"/>
        <v/>
      </c>
      <c r="C247" s="99"/>
      <c r="D247" s="100"/>
      <c r="E247" s="100"/>
      <c r="F247" s="57"/>
      <c r="G247" s="58">
        <f t="shared" si="53"/>
        <v>0</v>
      </c>
      <c r="H247" s="58">
        <f>IF(E247="",0,IFERROR(VLOOKUP(E247,档案费管理台账!$D$4:$H$1000,5,0),0))</f>
        <v>0</v>
      </c>
      <c r="I247" s="57"/>
      <c r="J247" s="57"/>
      <c r="K247" s="57"/>
      <c r="L247" s="57"/>
      <c r="M247" s="58" t="str">
        <f t="shared" si="54"/>
        <v/>
      </c>
      <c r="N247" s="102"/>
    </row>
    <row r="248" spans="1:14">
      <c r="A248" s="97" t="str">
        <f t="shared" si="51"/>
        <v/>
      </c>
      <c r="B248" s="98" t="str">
        <f t="shared" si="52"/>
        <v/>
      </c>
      <c r="C248" s="99"/>
      <c r="D248" s="100"/>
      <c r="E248" s="100"/>
      <c r="F248" s="57"/>
      <c r="G248" s="58">
        <f t="shared" si="53"/>
        <v>0</v>
      </c>
      <c r="H248" s="58">
        <f>IF(E248="",0,IFERROR(VLOOKUP(E248,档案费管理台账!$D$4:$H$1000,5,0),0))</f>
        <v>0</v>
      </c>
      <c r="I248" s="57"/>
      <c r="J248" s="57"/>
      <c r="K248" s="57"/>
      <c r="L248" s="57"/>
      <c r="M248" s="58" t="str">
        <f t="shared" si="54"/>
        <v/>
      </c>
      <c r="N248" s="102"/>
    </row>
    <row r="249" spans="1:14">
      <c r="A249" s="97" t="str">
        <f t="shared" si="51"/>
        <v/>
      </c>
      <c r="B249" s="98" t="str">
        <f t="shared" si="52"/>
        <v/>
      </c>
      <c r="C249" s="99"/>
      <c r="D249" s="100"/>
      <c r="E249" s="100"/>
      <c r="F249" s="57"/>
      <c r="G249" s="58">
        <f t="shared" si="53"/>
        <v>0</v>
      </c>
      <c r="H249" s="58">
        <f>IF(E249="",0,IFERROR(VLOOKUP(E249,档案费管理台账!$D$4:$H$1000,5,0),0))</f>
        <v>0</v>
      </c>
      <c r="I249" s="57"/>
      <c r="J249" s="57"/>
      <c r="K249" s="57"/>
      <c r="L249" s="57"/>
      <c r="M249" s="58" t="str">
        <f t="shared" si="54"/>
        <v/>
      </c>
      <c r="N249" s="102"/>
    </row>
    <row r="250" spans="1:14">
      <c r="A250" s="97" t="str">
        <f t="shared" si="51"/>
        <v/>
      </c>
      <c r="B250" s="98" t="str">
        <f t="shared" si="52"/>
        <v/>
      </c>
      <c r="C250" s="99"/>
      <c r="D250" s="100"/>
      <c r="E250" s="100"/>
      <c r="F250" s="57"/>
      <c r="G250" s="58">
        <f t="shared" si="53"/>
        <v>0</v>
      </c>
      <c r="H250" s="58">
        <f>IF(E250="",0,IFERROR(VLOOKUP(E250,档案费管理台账!$D$4:$H$1000,5,0),0))</f>
        <v>0</v>
      </c>
      <c r="I250" s="57"/>
      <c r="J250" s="57"/>
      <c r="K250" s="57"/>
      <c r="L250" s="57"/>
      <c r="M250" s="58" t="str">
        <f t="shared" si="54"/>
        <v/>
      </c>
      <c r="N250" s="102"/>
    </row>
    <row r="251" spans="1:14">
      <c r="A251" s="97" t="str">
        <f t="shared" si="51"/>
        <v/>
      </c>
      <c r="B251" s="98" t="str">
        <f t="shared" si="52"/>
        <v/>
      </c>
      <c r="C251" s="99"/>
      <c r="D251" s="100"/>
      <c r="E251" s="100"/>
      <c r="F251" s="57"/>
      <c r="G251" s="58">
        <f t="shared" si="53"/>
        <v>0</v>
      </c>
      <c r="H251" s="58">
        <f>IF(E251="",0,IFERROR(VLOOKUP(E251,档案费管理台账!$D$4:$H$1000,5,0),0))</f>
        <v>0</v>
      </c>
      <c r="I251" s="57"/>
      <c r="J251" s="57"/>
      <c r="K251" s="57"/>
      <c r="L251" s="57"/>
      <c r="M251" s="58" t="str">
        <f t="shared" si="54"/>
        <v/>
      </c>
      <c r="N251" s="102"/>
    </row>
    <row r="252" spans="1:14">
      <c r="A252" s="97" t="str">
        <f t="shared" si="51"/>
        <v/>
      </c>
      <c r="B252" s="98" t="str">
        <f t="shared" si="52"/>
        <v/>
      </c>
      <c r="C252" s="99"/>
      <c r="D252" s="100"/>
      <c r="E252" s="100"/>
      <c r="F252" s="57"/>
      <c r="G252" s="58">
        <f t="shared" si="53"/>
        <v>0</v>
      </c>
      <c r="H252" s="58">
        <f>IF(E252="",0,IFERROR(VLOOKUP(E252,档案费管理台账!$D$4:$H$1000,5,0),0))</f>
        <v>0</v>
      </c>
      <c r="I252" s="57"/>
      <c r="J252" s="57"/>
      <c r="K252" s="57"/>
      <c r="L252" s="57"/>
      <c r="M252" s="58" t="str">
        <f t="shared" si="54"/>
        <v/>
      </c>
      <c r="N252" s="102"/>
    </row>
    <row r="253" spans="1:14">
      <c r="A253" s="97" t="str">
        <f t="shared" si="51"/>
        <v/>
      </c>
      <c r="B253" s="98" t="str">
        <f t="shared" si="52"/>
        <v/>
      </c>
      <c r="C253" s="99"/>
      <c r="D253" s="100"/>
      <c r="E253" s="100"/>
      <c r="F253" s="57"/>
      <c r="G253" s="58">
        <f t="shared" si="53"/>
        <v>0</v>
      </c>
      <c r="H253" s="58">
        <f>IF(E253="",0,IFERROR(VLOOKUP(E253,档案费管理台账!$D$4:$H$1000,5,0),0))</f>
        <v>0</v>
      </c>
      <c r="I253" s="57"/>
      <c r="J253" s="57"/>
      <c r="K253" s="57"/>
      <c r="L253" s="57"/>
      <c r="M253" s="58" t="str">
        <f t="shared" si="54"/>
        <v/>
      </c>
      <c r="N253" s="102"/>
    </row>
    <row r="254" spans="1:14">
      <c r="A254" s="97" t="str">
        <f t="shared" si="51"/>
        <v/>
      </c>
      <c r="B254" s="98" t="str">
        <f t="shared" si="52"/>
        <v/>
      </c>
      <c r="C254" s="99"/>
      <c r="D254" s="100"/>
      <c r="E254" s="100"/>
      <c r="F254" s="57"/>
      <c r="G254" s="58">
        <f t="shared" si="53"/>
        <v>0</v>
      </c>
      <c r="H254" s="58">
        <f>IF(E254="",0,IFERROR(VLOOKUP(E254,档案费管理台账!$D$4:$H$1000,5,0),0))</f>
        <v>0</v>
      </c>
      <c r="I254" s="57"/>
      <c r="J254" s="57"/>
      <c r="K254" s="57"/>
      <c r="L254" s="57"/>
      <c r="M254" s="58" t="str">
        <f t="shared" si="54"/>
        <v/>
      </c>
      <c r="N254" s="102"/>
    </row>
    <row r="255" spans="1:14">
      <c r="A255" s="97" t="str">
        <f t="shared" si="51"/>
        <v/>
      </c>
      <c r="B255" s="98" t="str">
        <f t="shared" si="52"/>
        <v/>
      </c>
      <c r="C255" s="99"/>
      <c r="D255" s="100"/>
      <c r="E255" s="100"/>
      <c r="F255" s="57"/>
      <c r="G255" s="58">
        <f t="shared" si="53"/>
        <v>0</v>
      </c>
      <c r="H255" s="58">
        <f>IF(E255="",0,IFERROR(VLOOKUP(E255,档案费管理台账!$D$4:$H$1000,5,0),0))</f>
        <v>0</v>
      </c>
      <c r="I255" s="57"/>
      <c r="J255" s="57"/>
      <c r="K255" s="57"/>
      <c r="L255" s="57"/>
      <c r="M255" s="58" t="str">
        <f t="shared" si="54"/>
        <v/>
      </c>
      <c r="N255" s="102"/>
    </row>
    <row r="256" spans="1:14">
      <c r="A256" s="97" t="str">
        <f t="shared" si="51"/>
        <v/>
      </c>
      <c r="B256" s="98" t="str">
        <f t="shared" si="52"/>
        <v/>
      </c>
      <c r="C256" s="99"/>
      <c r="D256" s="100"/>
      <c r="E256" s="100"/>
      <c r="F256" s="57"/>
      <c r="G256" s="58">
        <f t="shared" si="53"/>
        <v>0</v>
      </c>
      <c r="H256" s="58">
        <f>IF(E256="",0,IFERROR(VLOOKUP(E256,档案费管理台账!$D$4:$H$1000,5,0),0))</f>
        <v>0</v>
      </c>
      <c r="I256" s="57"/>
      <c r="J256" s="57"/>
      <c r="K256" s="57"/>
      <c r="L256" s="57"/>
      <c r="M256" s="58" t="str">
        <f t="shared" si="54"/>
        <v/>
      </c>
      <c r="N256" s="102"/>
    </row>
    <row r="257" spans="1:14">
      <c r="A257" s="97" t="str">
        <f t="shared" si="51"/>
        <v/>
      </c>
      <c r="B257" s="98" t="str">
        <f t="shared" si="52"/>
        <v/>
      </c>
      <c r="C257" s="99"/>
      <c r="D257" s="100"/>
      <c r="E257" s="100"/>
      <c r="F257" s="57"/>
      <c r="G257" s="58">
        <f t="shared" si="53"/>
        <v>0</v>
      </c>
      <c r="H257" s="58">
        <f>IF(E257="",0,IFERROR(VLOOKUP(E257,档案费管理台账!$D$4:$H$1000,5,0),0))</f>
        <v>0</v>
      </c>
      <c r="I257" s="57"/>
      <c r="J257" s="57"/>
      <c r="K257" s="57"/>
      <c r="L257" s="57"/>
      <c r="M257" s="58" t="str">
        <f t="shared" si="54"/>
        <v/>
      </c>
      <c r="N257" s="102"/>
    </row>
    <row r="258" spans="1:14">
      <c r="A258" s="97" t="str">
        <f t="shared" si="51"/>
        <v/>
      </c>
      <c r="B258" s="98" t="str">
        <f t="shared" si="52"/>
        <v/>
      </c>
      <c r="C258" s="99"/>
      <c r="D258" s="100"/>
      <c r="E258" s="100"/>
      <c r="F258" s="57"/>
      <c r="G258" s="58">
        <f t="shared" si="53"/>
        <v>0</v>
      </c>
      <c r="H258" s="58">
        <f>IF(E258="",0,IFERROR(VLOOKUP(E258,档案费管理台账!$D$4:$H$1000,5,0),0))</f>
        <v>0</v>
      </c>
      <c r="I258" s="57"/>
      <c r="J258" s="57"/>
      <c r="K258" s="57"/>
      <c r="L258" s="57"/>
      <c r="M258" s="58" t="str">
        <f t="shared" si="54"/>
        <v/>
      </c>
      <c r="N258" s="102"/>
    </row>
    <row r="259" spans="1:14">
      <c r="A259" s="97" t="str">
        <f t="shared" si="51"/>
        <v/>
      </c>
      <c r="B259" s="98" t="str">
        <f t="shared" si="52"/>
        <v/>
      </c>
      <c r="C259" s="99"/>
      <c r="D259" s="100"/>
      <c r="E259" s="100"/>
      <c r="F259" s="57"/>
      <c r="G259" s="58">
        <f t="shared" si="53"/>
        <v>0</v>
      </c>
      <c r="H259" s="58">
        <f>IF(E259="",0,IFERROR(VLOOKUP(E259,档案费管理台账!$D$4:$H$1000,5,0),0))</f>
        <v>0</v>
      </c>
      <c r="I259" s="57"/>
      <c r="J259" s="57"/>
      <c r="K259" s="57"/>
      <c r="L259" s="57"/>
      <c r="M259" s="58" t="str">
        <f t="shared" si="54"/>
        <v/>
      </c>
      <c r="N259" s="102"/>
    </row>
    <row r="260" spans="1:14">
      <c r="A260" s="97" t="str">
        <f t="shared" si="51"/>
        <v/>
      </c>
      <c r="B260" s="98" t="str">
        <f t="shared" si="52"/>
        <v/>
      </c>
      <c r="C260" s="99"/>
      <c r="D260" s="100"/>
      <c r="E260" s="100"/>
      <c r="F260" s="57"/>
      <c r="G260" s="58">
        <f t="shared" si="53"/>
        <v>0</v>
      </c>
      <c r="H260" s="58">
        <f>IF(E260="",0,IFERROR(VLOOKUP(E260,档案费管理台账!$D$4:$H$1000,5,0),0))</f>
        <v>0</v>
      </c>
      <c r="I260" s="57"/>
      <c r="J260" s="57"/>
      <c r="K260" s="57"/>
      <c r="L260" s="57"/>
      <c r="M260" s="58" t="str">
        <f t="shared" si="54"/>
        <v/>
      </c>
      <c r="N260" s="102"/>
    </row>
    <row r="261" spans="1:14">
      <c r="A261" s="97" t="str">
        <f t="shared" si="51"/>
        <v/>
      </c>
      <c r="B261" s="98" t="str">
        <f t="shared" si="52"/>
        <v/>
      </c>
      <c r="C261" s="99"/>
      <c r="D261" s="100"/>
      <c r="E261" s="100"/>
      <c r="F261" s="57"/>
      <c r="G261" s="58">
        <f t="shared" si="53"/>
        <v>0</v>
      </c>
      <c r="H261" s="58">
        <f>IF(E261="",0,IFERROR(VLOOKUP(E261,档案费管理台账!$D$4:$H$1000,5,0),0))</f>
        <v>0</v>
      </c>
      <c r="I261" s="57"/>
      <c r="J261" s="57"/>
      <c r="K261" s="57"/>
      <c r="L261" s="57"/>
      <c r="M261" s="58" t="str">
        <f t="shared" si="54"/>
        <v/>
      </c>
      <c r="N261" s="102"/>
    </row>
    <row r="262" spans="1:14">
      <c r="A262" s="97" t="str">
        <f t="shared" si="51"/>
        <v/>
      </c>
      <c r="B262" s="98" t="str">
        <f t="shared" si="52"/>
        <v/>
      </c>
      <c r="C262" s="99"/>
      <c r="D262" s="100"/>
      <c r="E262" s="100"/>
      <c r="F262" s="57"/>
      <c r="G262" s="58">
        <f t="shared" si="53"/>
        <v>0</v>
      </c>
      <c r="H262" s="58">
        <f>IF(E262="",0,IFERROR(VLOOKUP(E262,档案费管理台账!$D$4:$H$1000,5,0),0))</f>
        <v>0</v>
      </c>
      <c r="I262" s="57"/>
      <c r="J262" s="57"/>
      <c r="K262" s="57"/>
      <c r="L262" s="57"/>
      <c r="M262" s="58" t="str">
        <f t="shared" si="54"/>
        <v/>
      </c>
      <c r="N262" s="102"/>
    </row>
    <row r="263" spans="1:14">
      <c r="A263" s="97" t="str">
        <f t="shared" si="51"/>
        <v/>
      </c>
      <c r="B263" s="98" t="str">
        <f t="shared" si="52"/>
        <v/>
      </c>
      <c r="C263" s="99"/>
      <c r="D263" s="100"/>
      <c r="E263" s="100"/>
      <c r="F263" s="57"/>
      <c r="G263" s="58">
        <f t="shared" si="53"/>
        <v>0</v>
      </c>
      <c r="H263" s="58">
        <f>IF(E263="",0,IFERROR(VLOOKUP(E263,档案费管理台账!$D$4:$H$1000,5,0),0))</f>
        <v>0</v>
      </c>
      <c r="I263" s="57"/>
      <c r="J263" s="57"/>
      <c r="K263" s="57"/>
      <c r="L263" s="57"/>
      <c r="M263" s="58" t="str">
        <f t="shared" si="54"/>
        <v/>
      </c>
      <c r="N263" s="102"/>
    </row>
    <row r="264" spans="1:14">
      <c r="A264" s="97" t="str">
        <f t="shared" si="51"/>
        <v/>
      </c>
      <c r="B264" s="98" t="str">
        <f t="shared" si="52"/>
        <v/>
      </c>
      <c r="C264" s="99"/>
      <c r="D264" s="100"/>
      <c r="E264" s="100"/>
      <c r="F264" s="57"/>
      <c r="G264" s="58">
        <f t="shared" si="53"/>
        <v>0</v>
      </c>
      <c r="H264" s="58">
        <f>IF(E264="",0,IFERROR(VLOOKUP(E264,档案费管理台账!$D$4:$H$1000,5,0),0))</f>
        <v>0</v>
      </c>
      <c r="I264" s="57"/>
      <c r="J264" s="57"/>
      <c r="K264" s="57"/>
      <c r="L264" s="57"/>
      <c r="M264" s="58" t="str">
        <f t="shared" si="54"/>
        <v/>
      </c>
      <c r="N264" s="102"/>
    </row>
    <row r="265" spans="1:14">
      <c r="A265" s="97" t="str">
        <f t="shared" si="51"/>
        <v/>
      </c>
      <c r="B265" s="98" t="str">
        <f t="shared" si="52"/>
        <v/>
      </c>
      <c r="C265" s="99"/>
      <c r="D265" s="100"/>
      <c r="E265" s="100"/>
      <c r="F265" s="57"/>
      <c r="G265" s="58">
        <f t="shared" si="53"/>
        <v>0</v>
      </c>
      <c r="H265" s="58">
        <f>IF(E265="",0,IFERROR(VLOOKUP(E265,档案费管理台账!$D$4:$H$1000,5,0),0))</f>
        <v>0</v>
      </c>
      <c r="I265" s="57"/>
      <c r="J265" s="57"/>
      <c r="K265" s="57"/>
      <c r="L265" s="57"/>
      <c r="M265" s="58" t="str">
        <f t="shared" si="54"/>
        <v/>
      </c>
      <c r="N265" s="102"/>
    </row>
    <row r="266" spans="1:14">
      <c r="A266" s="97" t="str">
        <f t="shared" si="51"/>
        <v/>
      </c>
      <c r="B266" s="98" t="str">
        <f t="shared" si="52"/>
        <v/>
      </c>
      <c r="C266" s="99"/>
      <c r="D266" s="100"/>
      <c r="E266" s="100"/>
      <c r="F266" s="57"/>
      <c r="G266" s="58">
        <f t="shared" si="53"/>
        <v>0</v>
      </c>
      <c r="H266" s="58">
        <f>IF(E266="",0,IFERROR(VLOOKUP(E266,档案费管理台账!$D$4:$H$1000,5,0),0))</f>
        <v>0</v>
      </c>
      <c r="I266" s="57"/>
      <c r="J266" s="57"/>
      <c r="K266" s="57"/>
      <c r="L266" s="57"/>
      <c r="M266" s="58" t="str">
        <f t="shared" si="54"/>
        <v/>
      </c>
      <c r="N266" s="102"/>
    </row>
    <row r="267" spans="1:14">
      <c r="A267" s="97" t="str">
        <f t="shared" si="51"/>
        <v/>
      </c>
      <c r="B267" s="98" t="str">
        <f t="shared" si="52"/>
        <v/>
      </c>
      <c r="C267" s="99"/>
      <c r="D267" s="100"/>
      <c r="E267" s="100"/>
      <c r="F267" s="57"/>
      <c r="G267" s="58">
        <f t="shared" si="53"/>
        <v>0</v>
      </c>
      <c r="H267" s="58">
        <f>IF(E267="",0,IFERROR(VLOOKUP(E267,档案费管理台账!$D$4:$H$1000,5,0),0))</f>
        <v>0</v>
      </c>
      <c r="I267" s="57"/>
      <c r="J267" s="57"/>
      <c r="K267" s="57"/>
      <c r="L267" s="57"/>
      <c r="M267" s="58" t="str">
        <f t="shared" si="54"/>
        <v/>
      </c>
      <c r="N267" s="102"/>
    </row>
    <row r="268" spans="1:14">
      <c r="A268" s="97" t="str">
        <f t="shared" si="51"/>
        <v/>
      </c>
      <c r="B268" s="98" t="str">
        <f t="shared" si="52"/>
        <v/>
      </c>
      <c r="C268" s="99"/>
      <c r="D268" s="100"/>
      <c r="E268" s="100"/>
      <c r="F268" s="57"/>
      <c r="G268" s="58">
        <f t="shared" si="53"/>
        <v>0</v>
      </c>
      <c r="H268" s="58">
        <f>IF(E268="",0,IFERROR(VLOOKUP(E268,档案费管理台账!$D$4:$H$1000,5,0),0))</f>
        <v>0</v>
      </c>
      <c r="I268" s="57"/>
      <c r="J268" s="57"/>
      <c r="K268" s="57"/>
      <c r="L268" s="57"/>
      <c r="M268" s="58" t="str">
        <f t="shared" si="54"/>
        <v/>
      </c>
      <c r="N268" s="102"/>
    </row>
    <row r="269" spans="1:14">
      <c r="A269" s="97" t="str">
        <f t="shared" si="51"/>
        <v/>
      </c>
      <c r="B269" s="98" t="str">
        <f t="shared" si="52"/>
        <v/>
      </c>
      <c r="C269" s="99"/>
      <c r="D269" s="100"/>
      <c r="E269" s="100"/>
      <c r="F269" s="57"/>
      <c r="G269" s="58">
        <f t="shared" si="53"/>
        <v>0</v>
      </c>
      <c r="H269" s="58">
        <f>IF(E269="",0,IFERROR(VLOOKUP(E269,档案费管理台账!$D$4:$H$1000,5,0),0))</f>
        <v>0</v>
      </c>
      <c r="I269" s="57"/>
      <c r="J269" s="57"/>
      <c r="K269" s="57"/>
      <c r="L269" s="57"/>
      <c r="M269" s="58" t="str">
        <f t="shared" si="54"/>
        <v/>
      </c>
      <c r="N269" s="102"/>
    </row>
    <row r="270" spans="1:14">
      <c r="A270" s="97" t="str">
        <f t="shared" si="51"/>
        <v/>
      </c>
      <c r="B270" s="98" t="str">
        <f t="shared" si="52"/>
        <v/>
      </c>
      <c r="C270" s="99"/>
      <c r="D270" s="100"/>
      <c r="E270" s="100"/>
      <c r="F270" s="57"/>
      <c r="G270" s="58">
        <f t="shared" si="53"/>
        <v>0</v>
      </c>
      <c r="H270" s="58">
        <f>IF(E270="",0,IFERROR(VLOOKUP(E270,档案费管理台账!$D$4:$H$1000,5,0),0))</f>
        <v>0</v>
      </c>
      <c r="I270" s="57"/>
      <c r="J270" s="57"/>
      <c r="K270" s="57"/>
      <c r="L270" s="57"/>
      <c r="M270" s="58" t="str">
        <f t="shared" si="54"/>
        <v/>
      </c>
      <c r="N270" s="102"/>
    </row>
    <row r="271" spans="1:14">
      <c r="A271" s="97" t="str">
        <f t="shared" si="51"/>
        <v/>
      </c>
      <c r="B271" s="98" t="str">
        <f t="shared" si="52"/>
        <v/>
      </c>
      <c r="C271" s="99"/>
      <c r="D271" s="100"/>
      <c r="E271" s="100"/>
      <c r="F271" s="57"/>
      <c r="G271" s="58">
        <f t="shared" si="53"/>
        <v>0</v>
      </c>
      <c r="H271" s="58">
        <f>IF(E271="",0,IFERROR(VLOOKUP(E271,档案费管理台账!$D$4:$H$1000,5,0),0))</f>
        <v>0</v>
      </c>
      <c r="I271" s="57"/>
      <c r="J271" s="57"/>
      <c r="K271" s="57"/>
      <c r="L271" s="57"/>
      <c r="M271" s="58" t="str">
        <f t="shared" si="54"/>
        <v/>
      </c>
      <c r="N271" s="102"/>
    </row>
    <row r="272" spans="1:14">
      <c r="A272" s="97" t="str">
        <f t="shared" si="51"/>
        <v/>
      </c>
      <c r="B272" s="98" t="str">
        <f t="shared" si="52"/>
        <v/>
      </c>
      <c r="C272" s="99"/>
      <c r="D272" s="100"/>
      <c r="E272" s="100"/>
      <c r="F272" s="57"/>
      <c r="G272" s="58">
        <f t="shared" si="53"/>
        <v>0</v>
      </c>
      <c r="H272" s="58">
        <f>IF(E272="",0,IFERROR(VLOOKUP(E272,档案费管理台账!$D$4:$H$1000,5,0),0))</f>
        <v>0</v>
      </c>
      <c r="I272" s="57"/>
      <c r="J272" s="57"/>
      <c r="K272" s="57"/>
      <c r="L272" s="57"/>
      <c r="M272" s="58" t="str">
        <f t="shared" si="54"/>
        <v/>
      </c>
      <c r="N272" s="102"/>
    </row>
    <row r="273" spans="1:14">
      <c r="A273" s="97" t="str">
        <f t="shared" si="51"/>
        <v/>
      </c>
      <c r="B273" s="98" t="str">
        <f t="shared" si="52"/>
        <v/>
      </c>
      <c r="C273" s="99"/>
      <c r="D273" s="100"/>
      <c r="E273" s="100"/>
      <c r="F273" s="57"/>
      <c r="G273" s="58">
        <f t="shared" si="53"/>
        <v>0</v>
      </c>
      <c r="H273" s="58">
        <f>IF(E273="",0,IFERROR(VLOOKUP(E273,档案费管理台账!$D$4:$H$1000,5,0),0))</f>
        <v>0</v>
      </c>
      <c r="I273" s="57"/>
      <c r="J273" s="57"/>
      <c r="K273" s="57"/>
      <c r="L273" s="57"/>
      <c r="M273" s="58" t="str">
        <f t="shared" si="54"/>
        <v/>
      </c>
      <c r="N273" s="102"/>
    </row>
    <row r="274" spans="1:14">
      <c r="A274" s="97" t="str">
        <f t="shared" si="51"/>
        <v/>
      </c>
      <c r="B274" s="98" t="str">
        <f t="shared" si="52"/>
        <v/>
      </c>
      <c r="C274" s="99"/>
      <c r="D274" s="100"/>
      <c r="E274" s="100"/>
      <c r="F274" s="57"/>
      <c r="G274" s="58">
        <f t="shared" si="53"/>
        <v>0</v>
      </c>
      <c r="H274" s="58">
        <f>IF(E274="",0,IFERROR(VLOOKUP(E274,档案费管理台账!$D$4:$H$1000,5,0),0))</f>
        <v>0</v>
      </c>
      <c r="I274" s="57"/>
      <c r="J274" s="57"/>
      <c r="K274" s="57"/>
      <c r="L274" s="57"/>
      <c r="M274" s="58" t="str">
        <f t="shared" si="54"/>
        <v/>
      </c>
      <c r="N274" s="102"/>
    </row>
    <row r="275" spans="1:14">
      <c r="A275" s="97" t="str">
        <f t="shared" si="51"/>
        <v/>
      </c>
      <c r="B275" s="98" t="str">
        <f t="shared" si="52"/>
        <v/>
      </c>
      <c r="C275" s="99"/>
      <c r="D275" s="100"/>
      <c r="E275" s="100"/>
      <c r="F275" s="57"/>
      <c r="G275" s="58">
        <f t="shared" si="53"/>
        <v>0</v>
      </c>
      <c r="H275" s="58">
        <f>IF(E275="",0,IFERROR(VLOOKUP(E275,档案费管理台账!$D$4:$H$1000,5,0),0))</f>
        <v>0</v>
      </c>
      <c r="I275" s="57"/>
      <c r="J275" s="57"/>
      <c r="K275" s="57"/>
      <c r="L275" s="57"/>
      <c r="M275" s="58" t="str">
        <f t="shared" si="54"/>
        <v/>
      </c>
      <c r="N275" s="102"/>
    </row>
    <row r="276" spans="1:14">
      <c r="A276" s="97" t="str">
        <f t="shared" si="51"/>
        <v/>
      </c>
      <c r="B276" s="98" t="str">
        <f t="shared" si="52"/>
        <v/>
      </c>
      <c r="C276" s="99"/>
      <c r="D276" s="100"/>
      <c r="E276" s="100"/>
      <c r="F276" s="57"/>
      <c r="G276" s="58">
        <f t="shared" si="53"/>
        <v>0</v>
      </c>
      <c r="H276" s="58">
        <f>IF(E276="",0,IFERROR(VLOOKUP(E276,档案费管理台账!$D$4:$H$1000,5,0),0))</f>
        <v>0</v>
      </c>
      <c r="I276" s="57"/>
      <c r="J276" s="57"/>
      <c r="K276" s="57"/>
      <c r="L276" s="57"/>
      <c r="M276" s="58" t="str">
        <f t="shared" si="54"/>
        <v/>
      </c>
      <c r="N276" s="102"/>
    </row>
    <row r="277" spans="1:14">
      <c r="A277" s="97" t="str">
        <f t="shared" si="51"/>
        <v/>
      </c>
      <c r="B277" s="98" t="str">
        <f t="shared" si="52"/>
        <v/>
      </c>
      <c r="C277" s="99"/>
      <c r="D277" s="100"/>
      <c r="E277" s="100"/>
      <c r="F277" s="57"/>
      <c r="G277" s="58">
        <f t="shared" si="53"/>
        <v>0</v>
      </c>
      <c r="H277" s="58">
        <f>IF(E277="",0,IFERROR(VLOOKUP(E277,档案费管理台账!$D$4:$H$1000,5,0),0))</f>
        <v>0</v>
      </c>
      <c r="I277" s="57"/>
      <c r="J277" s="57"/>
      <c r="K277" s="57"/>
      <c r="L277" s="57"/>
      <c r="M277" s="58" t="str">
        <f t="shared" si="54"/>
        <v/>
      </c>
      <c r="N277" s="102"/>
    </row>
    <row r="278" spans="1:14">
      <c r="A278" s="97" t="str">
        <f t="shared" si="51"/>
        <v/>
      </c>
      <c r="B278" s="98" t="str">
        <f t="shared" si="52"/>
        <v/>
      </c>
      <c r="C278" s="99"/>
      <c r="D278" s="100"/>
      <c r="E278" s="100"/>
      <c r="F278" s="57"/>
      <c r="G278" s="58">
        <f t="shared" si="53"/>
        <v>0</v>
      </c>
      <c r="H278" s="58">
        <f>IF(E278="",0,IFERROR(VLOOKUP(E278,档案费管理台账!$D$4:$H$1000,5,0),0))</f>
        <v>0</v>
      </c>
      <c r="I278" s="57"/>
      <c r="J278" s="57"/>
      <c r="K278" s="57"/>
      <c r="L278" s="57"/>
      <c r="M278" s="58" t="str">
        <f t="shared" si="54"/>
        <v/>
      </c>
      <c r="N278" s="102"/>
    </row>
    <row r="279" spans="1:14">
      <c r="A279" s="97" t="str">
        <f t="shared" si="51"/>
        <v/>
      </c>
      <c r="B279" s="98" t="str">
        <f t="shared" si="52"/>
        <v/>
      </c>
      <c r="C279" s="99"/>
      <c r="D279" s="100"/>
      <c r="E279" s="100"/>
      <c r="F279" s="57"/>
      <c r="G279" s="58">
        <f t="shared" si="53"/>
        <v>0</v>
      </c>
      <c r="H279" s="58">
        <f>IF(E279="",0,IFERROR(VLOOKUP(E279,档案费管理台账!$D$4:$H$1000,5,0),0))</f>
        <v>0</v>
      </c>
      <c r="I279" s="57"/>
      <c r="J279" s="57"/>
      <c r="K279" s="57"/>
      <c r="L279" s="57"/>
      <c r="M279" s="58" t="str">
        <f t="shared" si="54"/>
        <v/>
      </c>
      <c r="N279" s="102"/>
    </row>
    <row r="280" spans="1:14">
      <c r="A280" s="97" t="str">
        <f t="shared" si="51"/>
        <v/>
      </c>
      <c r="B280" s="98" t="str">
        <f t="shared" si="52"/>
        <v/>
      </c>
      <c r="C280" s="99"/>
      <c r="D280" s="100"/>
      <c r="E280" s="100"/>
      <c r="F280" s="57"/>
      <c r="G280" s="58">
        <f t="shared" si="53"/>
        <v>0</v>
      </c>
      <c r="H280" s="58">
        <f>IF(E280="",0,IFERROR(VLOOKUP(E280,档案费管理台账!$D$4:$H$1000,5,0),0))</f>
        <v>0</v>
      </c>
      <c r="I280" s="57"/>
      <c r="J280" s="57"/>
      <c r="K280" s="57"/>
      <c r="L280" s="57"/>
      <c r="M280" s="58" t="str">
        <f t="shared" si="54"/>
        <v/>
      </c>
      <c r="N280" s="102"/>
    </row>
    <row r="281" spans="1:14">
      <c r="A281" s="97" t="str">
        <f t="shared" si="51"/>
        <v/>
      </c>
      <c r="B281" s="98" t="str">
        <f t="shared" si="52"/>
        <v/>
      </c>
      <c r="C281" s="99"/>
      <c r="D281" s="100"/>
      <c r="E281" s="100"/>
      <c r="F281" s="57"/>
      <c r="G281" s="58">
        <f t="shared" si="53"/>
        <v>0</v>
      </c>
      <c r="H281" s="58">
        <f>IF(E281="",0,IFERROR(VLOOKUP(E281,档案费管理台账!$D$4:$H$1000,5,0),0))</f>
        <v>0</v>
      </c>
      <c r="I281" s="57"/>
      <c r="J281" s="57"/>
      <c r="K281" s="57"/>
      <c r="L281" s="57"/>
      <c r="M281" s="58" t="str">
        <f t="shared" si="54"/>
        <v/>
      </c>
      <c r="N281" s="102"/>
    </row>
    <row r="282" spans="1:14">
      <c r="A282" s="97" t="str">
        <f t="shared" si="51"/>
        <v/>
      </c>
      <c r="B282" s="98" t="str">
        <f t="shared" si="52"/>
        <v/>
      </c>
      <c r="C282" s="99"/>
      <c r="D282" s="100"/>
      <c r="E282" s="100"/>
      <c r="F282" s="57"/>
      <c r="G282" s="58">
        <f t="shared" si="53"/>
        <v>0</v>
      </c>
      <c r="H282" s="58">
        <f>IF(E282="",0,IFERROR(VLOOKUP(E282,档案费管理台账!$D$4:$H$1000,5,0),0))</f>
        <v>0</v>
      </c>
      <c r="I282" s="57"/>
      <c r="J282" s="57"/>
      <c r="K282" s="57"/>
      <c r="L282" s="57"/>
      <c r="M282" s="58" t="str">
        <f t="shared" si="54"/>
        <v/>
      </c>
      <c r="N282" s="102"/>
    </row>
    <row r="283" spans="1:14">
      <c r="A283" s="97" t="str">
        <f t="shared" si="51"/>
        <v/>
      </c>
      <c r="B283" s="98" t="str">
        <f t="shared" si="52"/>
        <v/>
      </c>
      <c r="C283" s="99"/>
      <c r="D283" s="100"/>
      <c r="E283" s="100"/>
      <c r="F283" s="57"/>
      <c r="G283" s="58">
        <f t="shared" si="53"/>
        <v>0</v>
      </c>
      <c r="H283" s="58">
        <f>IF(E283="",0,IFERROR(VLOOKUP(E283,档案费管理台账!$D$4:$H$1000,5,0),0))</f>
        <v>0</v>
      </c>
      <c r="I283" s="57"/>
      <c r="J283" s="57"/>
      <c r="K283" s="57"/>
      <c r="L283" s="57"/>
      <c r="M283" s="58" t="str">
        <f t="shared" si="54"/>
        <v/>
      </c>
      <c r="N283" s="102"/>
    </row>
    <row r="284" spans="1:14">
      <c r="A284" s="97" t="str">
        <f t="shared" si="51"/>
        <v/>
      </c>
      <c r="B284" s="98" t="str">
        <f t="shared" si="52"/>
        <v/>
      </c>
      <c r="C284" s="99"/>
      <c r="D284" s="100"/>
      <c r="E284" s="100"/>
      <c r="F284" s="57"/>
      <c r="G284" s="58">
        <f t="shared" si="53"/>
        <v>0</v>
      </c>
      <c r="H284" s="58">
        <f>IF(E284="",0,IFERROR(VLOOKUP(E284,档案费管理台账!$D$4:$H$1000,5,0),0))</f>
        <v>0</v>
      </c>
      <c r="I284" s="57"/>
      <c r="J284" s="57"/>
      <c r="K284" s="57"/>
      <c r="L284" s="57"/>
      <c r="M284" s="58" t="str">
        <f t="shared" si="54"/>
        <v/>
      </c>
      <c r="N284" s="102"/>
    </row>
    <row r="285" spans="1:14">
      <c r="A285" s="97" t="str">
        <f t="shared" si="51"/>
        <v/>
      </c>
      <c r="B285" s="98" t="str">
        <f t="shared" si="52"/>
        <v/>
      </c>
      <c r="C285" s="99"/>
      <c r="D285" s="100"/>
      <c r="E285" s="100"/>
      <c r="F285" s="57"/>
      <c r="G285" s="58">
        <f t="shared" si="53"/>
        <v>0</v>
      </c>
      <c r="H285" s="58">
        <f>IF(E285="",0,IFERROR(VLOOKUP(E285,档案费管理台账!$D$4:$H$1000,5,0),0))</f>
        <v>0</v>
      </c>
      <c r="I285" s="57"/>
      <c r="J285" s="57"/>
      <c r="K285" s="57"/>
      <c r="L285" s="57"/>
      <c r="M285" s="58" t="str">
        <f t="shared" si="54"/>
        <v/>
      </c>
      <c r="N285" s="102"/>
    </row>
    <row r="286" spans="1:14">
      <c r="A286" s="97" t="str">
        <f t="shared" si="51"/>
        <v/>
      </c>
      <c r="B286" s="98" t="str">
        <f t="shared" si="52"/>
        <v/>
      </c>
      <c r="C286" s="99"/>
      <c r="D286" s="100"/>
      <c r="E286" s="100"/>
      <c r="F286" s="57"/>
      <c r="G286" s="58">
        <f t="shared" si="53"/>
        <v>0</v>
      </c>
      <c r="H286" s="58">
        <f>IF(E286="",0,IFERROR(VLOOKUP(E286,档案费管理台账!$D$4:$H$1000,5,0),0))</f>
        <v>0</v>
      </c>
      <c r="I286" s="57"/>
      <c r="J286" s="57"/>
      <c r="K286" s="57"/>
      <c r="L286" s="57"/>
      <c r="M286" s="58" t="str">
        <f t="shared" si="54"/>
        <v/>
      </c>
      <c r="N286" s="102"/>
    </row>
    <row r="287" spans="1:14">
      <c r="A287" s="97" t="str">
        <f t="shared" si="51"/>
        <v/>
      </c>
      <c r="B287" s="98" t="str">
        <f t="shared" si="52"/>
        <v/>
      </c>
      <c r="C287" s="99"/>
      <c r="D287" s="100"/>
      <c r="E287" s="100"/>
      <c r="F287" s="57"/>
      <c r="G287" s="58">
        <f t="shared" si="53"/>
        <v>0</v>
      </c>
      <c r="H287" s="58">
        <f>IF(E287="",0,IFERROR(VLOOKUP(E287,档案费管理台账!$D$4:$H$1000,5,0),0))</f>
        <v>0</v>
      </c>
      <c r="I287" s="57"/>
      <c r="J287" s="57"/>
      <c r="K287" s="57"/>
      <c r="L287" s="57"/>
      <c r="M287" s="58" t="str">
        <f t="shared" si="54"/>
        <v/>
      </c>
      <c r="N287" s="102"/>
    </row>
    <row r="288" spans="1:14">
      <c r="A288" s="97" t="str">
        <f t="shared" si="51"/>
        <v/>
      </c>
      <c r="B288" s="98" t="str">
        <f t="shared" si="52"/>
        <v/>
      </c>
      <c r="C288" s="99"/>
      <c r="D288" s="100"/>
      <c r="E288" s="100"/>
      <c r="F288" s="57"/>
      <c r="G288" s="58">
        <f t="shared" si="53"/>
        <v>0</v>
      </c>
      <c r="H288" s="58">
        <f>IF(E288="",0,IFERROR(VLOOKUP(E288,档案费管理台账!$D$4:$H$1000,5,0),0))</f>
        <v>0</v>
      </c>
      <c r="I288" s="57"/>
      <c r="J288" s="57"/>
      <c r="K288" s="57"/>
      <c r="L288" s="57"/>
      <c r="M288" s="58" t="str">
        <f t="shared" si="54"/>
        <v/>
      </c>
      <c r="N288" s="102"/>
    </row>
    <row r="289" spans="1:14">
      <c r="A289" s="97" t="str">
        <f t="shared" si="51"/>
        <v/>
      </c>
      <c r="B289" s="98" t="str">
        <f t="shared" si="52"/>
        <v/>
      </c>
      <c r="C289" s="99"/>
      <c r="D289" s="100"/>
      <c r="E289" s="100"/>
      <c r="F289" s="57"/>
      <c r="G289" s="58">
        <f t="shared" si="53"/>
        <v>0</v>
      </c>
      <c r="H289" s="58">
        <f>IF(E289="",0,IFERROR(VLOOKUP(E289,档案费管理台账!$D$4:$H$1000,5,0),0))</f>
        <v>0</v>
      </c>
      <c r="I289" s="57"/>
      <c r="J289" s="57"/>
      <c r="K289" s="57"/>
      <c r="L289" s="57"/>
      <c r="M289" s="58" t="str">
        <f t="shared" si="54"/>
        <v/>
      </c>
      <c r="N289" s="102"/>
    </row>
    <row r="290" spans="1:14">
      <c r="A290" s="97" t="str">
        <f t="shared" si="51"/>
        <v/>
      </c>
      <c r="B290" s="98" t="str">
        <f t="shared" si="52"/>
        <v/>
      </c>
      <c r="C290" s="99"/>
      <c r="D290" s="100"/>
      <c r="E290" s="100"/>
      <c r="F290" s="57"/>
      <c r="G290" s="58">
        <f t="shared" si="53"/>
        <v>0</v>
      </c>
      <c r="H290" s="58">
        <f>IF(E290="",0,IFERROR(VLOOKUP(E290,档案费管理台账!$D$4:$H$1000,5,0),0))</f>
        <v>0</v>
      </c>
      <c r="I290" s="57"/>
      <c r="J290" s="57"/>
      <c r="K290" s="57"/>
      <c r="L290" s="57"/>
      <c r="M290" s="58" t="str">
        <f t="shared" si="54"/>
        <v/>
      </c>
      <c r="N290" s="102"/>
    </row>
    <row r="291" spans="1:14">
      <c r="A291" s="97" t="str">
        <f t="shared" si="51"/>
        <v/>
      </c>
      <c r="B291" s="98" t="str">
        <f t="shared" si="52"/>
        <v/>
      </c>
      <c r="C291" s="99"/>
      <c r="D291" s="100"/>
      <c r="E291" s="100"/>
      <c r="F291" s="57"/>
      <c r="G291" s="58">
        <f t="shared" si="53"/>
        <v>0</v>
      </c>
      <c r="H291" s="58">
        <f>IF(E291="",0,IFERROR(VLOOKUP(E291,档案费管理台账!$D$4:$H$1000,5,0),0))</f>
        <v>0</v>
      </c>
      <c r="I291" s="57"/>
      <c r="J291" s="57"/>
      <c r="K291" s="57"/>
      <c r="L291" s="57"/>
      <c r="M291" s="58" t="str">
        <f t="shared" si="54"/>
        <v/>
      </c>
      <c r="N291" s="102"/>
    </row>
    <row r="292" spans="1:14">
      <c r="A292" s="97" t="str">
        <f t="shared" si="51"/>
        <v/>
      </c>
      <c r="B292" s="98" t="str">
        <f t="shared" si="52"/>
        <v/>
      </c>
      <c r="C292" s="99"/>
      <c r="D292" s="100"/>
      <c r="E292" s="100"/>
      <c r="F292" s="57"/>
      <c r="G292" s="58">
        <f t="shared" si="53"/>
        <v>0</v>
      </c>
      <c r="H292" s="58">
        <f>IF(E292="",0,IFERROR(VLOOKUP(E292,档案费管理台账!$D$4:$H$1000,5,0),0))</f>
        <v>0</v>
      </c>
      <c r="I292" s="57"/>
      <c r="J292" s="57"/>
      <c r="K292" s="57"/>
      <c r="L292" s="57"/>
      <c r="M292" s="58" t="str">
        <f t="shared" si="54"/>
        <v/>
      </c>
      <c r="N292" s="102"/>
    </row>
    <row r="293" spans="1:14">
      <c r="A293" s="97" t="str">
        <f t="shared" si="51"/>
        <v/>
      </c>
      <c r="B293" s="98" t="str">
        <f t="shared" si="52"/>
        <v/>
      </c>
      <c r="C293" s="99"/>
      <c r="D293" s="100"/>
      <c r="E293" s="100"/>
      <c r="F293" s="57"/>
      <c r="G293" s="58">
        <f t="shared" si="53"/>
        <v>0</v>
      </c>
      <c r="H293" s="58">
        <f>IF(E293="",0,IFERROR(VLOOKUP(E293,档案费管理台账!$D$4:$H$1000,5,0),0))</f>
        <v>0</v>
      </c>
      <c r="I293" s="57"/>
      <c r="J293" s="57"/>
      <c r="K293" s="57"/>
      <c r="L293" s="57"/>
      <c r="M293" s="58" t="str">
        <f t="shared" si="54"/>
        <v/>
      </c>
      <c r="N293" s="102"/>
    </row>
    <row r="294" spans="1:14">
      <c r="A294" s="97" t="str">
        <f t="shared" si="51"/>
        <v/>
      </c>
      <c r="B294" s="98" t="str">
        <f t="shared" si="52"/>
        <v/>
      </c>
      <c r="C294" s="99"/>
      <c r="D294" s="100"/>
      <c r="E294" s="100"/>
      <c r="F294" s="57"/>
      <c r="G294" s="58">
        <f t="shared" si="53"/>
        <v>0</v>
      </c>
      <c r="H294" s="58">
        <f>IF(E294="",0,IFERROR(VLOOKUP(E294,档案费管理台账!$D$4:$H$1000,5,0),0))</f>
        <v>0</v>
      </c>
      <c r="I294" s="57"/>
      <c r="J294" s="57"/>
      <c r="K294" s="57"/>
      <c r="L294" s="57"/>
      <c r="M294" s="58" t="str">
        <f t="shared" si="54"/>
        <v/>
      </c>
      <c r="N294" s="102"/>
    </row>
    <row r="295" spans="1:14">
      <c r="A295" s="97" t="str">
        <f t="shared" si="51"/>
        <v/>
      </c>
      <c r="B295" s="98" t="str">
        <f t="shared" si="52"/>
        <v/>
      </c>
      <c r="C295" s="99"/>
      <c r="D295" s="100"/>
      <c r="E295" s="100"/>
      <c r="F295" s="57"/>
      <c r="G295" s="58">
        <f t="shared" si="53"/>
        <v>0</v>
      </c>
      <c r="H295" s="58">
        <f>IF(E295="",0,IFERROR(VLOOKUP(E295,档案费管理台账!$D$4:$H$1000,5,0),0))</f>
        <v>0</v>
      </c>
      <c r="I295" s="57"/>
      <c r="J295" s="57"/>
      <c r="K295" s="57"/>
      <c r="L295" s="57"/>
      <c r="M295" s="58" t="str">
        <f t="shared" si="54"/>
        <v/>
      </c>
      <c r="N295" s="102"/>
    </row>
    <row r="296" spans="1:14">
      <c r="A296" s="97" t="str">
        <f t="shared" si="51"/>
        <v/>
      </c>
      <c r="B296" s="98" t="str">
        <f t="shared" si="52"/>
        <v/>
      </c>
      <c r="C296" s="99"/>
      <c r="D296" s="100"/>
      <c r="E296" s="100"/>
      <c r="F296" s="57"/>
      <c r="G296" s="58">
        <f t="shared" si="53"/>
        <v>0</v>
      </c>
      <c r="H296" s="58">
        <f>IF(E296="",0,IFERROR(VLOOKUP(E296,档案费管理台账!$D$4:$H$1000,5,0),0))</f>
        <v>0</v>
      </c>
      <c r="I296" s="57"/>
      <c r="J296" s="57"/>
      <c r="K296" s="57"/>
      <c r="L296" s="57"/>
      <c r="M296" s="58" t="str">
        <f t="shared" si="54"/>
        <v/>
      </c>
      <c r="N296" s="102"/>
    </row>
    <row r="297" spans="1:14">
      <c r="A297" s="97" t="str">
        <f t="shared" si="51"/>
        <v/>
      </c>
      <c r="B297" s="98" t="str">
        <f t="shared" si="52"/>
        <v/>
      </c>
      <c r="C297" s="99"/>
      <c r="D297" s="100"/>
      <c r="E297" s="100"/>
      <c r="F297" s="57"/>
      <c r="G297" s="58">
        <f t="shared" si="53"/>
        <v>0</v>
      </c>
      <c r="H297" s="58">
        <f>IF(E297="",0,IFERROR(VLOOKUP(E297,档案费管理台账!$D$4:$H$1000,5,0),0))</f>
        <v>0</v>
      </c>
      <c r="I297" s="57"/>
      <c r="J297" s="57"/>
      <c r="K297" s="57"/>
      <c r="L297" s="57"/>
      <c r="M297" s="58" t="str">
        <f t="shared" si="54"/>
        <v/>
      </c>
      <c r="N297" s="102"/>
    </row>
    <row r="298" spans="1:14">
      <c r="A298" s="97" t="str">
        <f t="shared" si="51"/>
        <v/>
      </c>
      <c r="B298" s="98" t="str">
        <f t="shared" si="52"/>
        <v/>
      </c>
      <c r="C298" s="99"/>
      <c r="D298" s="100"/>
      <c r="E298" s="100"/>
      <c r="F298" s="57"/>
      <c r="G298" s="58">
        <f t="shared" si="53"/>
        <v>0</v>
      </c>
      <c r="H298" s="58">
        <f>IF(E298="",0,IFERROR(VLOOKUP(E298,档案费管理台账!$D$4:$H$1000,5,0),0))</f>
        <v>0</v>
      </c>
      <c r="I298" s="57"/>
      <c r="J298" s="57"/>
      <c r="K298" s="57"/>
      <c r="L298" s="57"/>
      <c r="M298" s="58" t="str">
        <f t="shared" si="54"/>
        <v/>
      </c>
      <c r="N298" s="102"/>
    </row>
    <row r="299" spans="1:14">
      <c r="A299" s="97" t="str">
        <f t="shared" ref="A299:A362" si="55">IF(D299="","",ROW()-42)</f>
        <v/>
      </c>
      <c r="B299" s="98" t="str">
        <f t="shared" si="52"/>
        <v/>
      </c>
      <c r="C299" s="99"/>
      <c r="D299" s="100"/>
      <c r="E299" s="100"/>
      <c r="F299" s="57"/>
      <c r="G299" s="58">
        <f t="shared" si="53"/>
        <v>0</v>
      </c>
      <c r="H299" s="58">
        <f>IF(E299="",0,IFERROR(VLOOKUP(E299,档案费管理台账!$D$4:$H$1000,5,0),0))</f>
        <v>0</v>
      </c>
      <c r="I299" s="57"/>
      <c r="J299" s="57"/>
      <c r="K299" s="57"/>
      <c r="L299" s="57"/>
      <c r="M299" s="58" t="str">
        <f t="shared" si="54"/>
        <v/>
      </c>
      <c r="N299" s="102"/>
    </row>
    <row r="300" spans="1:14">
      <c r="A300" s="97" t="str">
        <f t="shared" si="55"/>
        <v/>
      </c>
      <c r="B300" s="98" t="str">
        <f t="shared" ref="B300:B363" si="56">IF(C300="","",MONTH(C300)&amp;"月")</f>
        <v/>
      </c>
      <c r="C300" s="99"/>
      <c r="D300" s="100"/>
      <c r="E300" s="100"/>
      <c r="F300" s="57"/>
      <c r="G300" s="58">
        <f t="shared" ref="G300:G363" si="57">IF(F300="",0,F300*$K$41)</f>
        <v>0</v>
      </c>
      <c r="H300" s="58">
        <f>IF(E300="",0,IFERROR(VLOOKUP(E300,档案费管理台账!$D$4:$H$1000,5,0),0))</f>
        <v>0</v>
      </c>
      <c r="I300" s="57"/>
      <c r="J300" s="57"/>
      <c r="K300" s="57"/>
      <c r="L300" s="57"/>
      <c r="M300" s="58" t="str">
        <f t="shared" ref="M300:M363" si="58">IF(C300="","",ROUND(M299+G300-I300-J300-K300-L300-H300,2))</f>
        <v/>
      </c>
      <c r="N300" s="102"/>
    </row>
    <row r="301" spans="1:14">
      <c r="A301" s="97" t="str">
        <f t="shared" si="55"/>
        <v/>
      </c>
      <c r="B301" s="98" t="str">
        <f t="shared" si="56"/>
        <v/>
      </c>
      <c r="C301" s="99"/>
      <c r="D301" s="100"/>
      <c r="E301" s="100"/>
      <c r="F301" s="57"/>
      <c r="G301" s="58">
        <f t="shared" si="57"/>
        <v>0</v>
      </c>
      <c r="H301" s="58">
        <f>IF(E301="",0,IFERROR(VLOOKUP(E301,档案费管理台账!$D$4:$H$1000,5,0),0))</f>
        <v>0</v>
      </c>
      <c r="I301" s="57"/>
      <c r="J301" s="57"/>
      <c r="K301" s="57"/>
      <c r="L301" s="57"/>
      <c r="M301" s="58" t="str">
        <f t="shared" si="58"/>
        <v/>
      </c>
      <c r="N301" s="102"/>
    </row>
    <row r="302" spans="1:14">
      <c r="A302" s="97" t="str">
        <f t="shared" si="55"/>
        <v/>
      </c>
      <c r="B302" s="98" t="str">
        <f t="shared" si="56"/>
        <v/>
      </c>
      <c r="C302" s="99"/>
      <c r="D302" s="100"/>
      <c r="E302" s="100"/>
      <c r="F302" s="57"/>
      <c r="G302" s="58">
        <f t="shared" si="57"/>
        <v>0</v>
      </c>
      <c r="H302" s="58">
        <f>IF(E302="",0,IFERROR(VLOOKUP(E302,档案费管理台账!$D$4:$H$1000,5,0),0))</f>
        <v>0</v>
      </c>
      <c r="I302" s="57"/>
      <c r="J302" s="57"/>
      <c r="K302" s="57"/>
      <c r="L302" s="57"/>
      <c r="M302" s="58" t="str">
        <f t="shared" si="58"/>
        <v/>
      </c>
      <c r="N302" s="102"/>
    </row>
    <row r="303" spans="1:14">
      <c r="A303" s="97" t="str">
        <f t="shared" si="55"/>
        <v/>
      </c>
      <c r="B303" s="98" t="str">
        <f t="shared" si="56"/>
        <v/>
      </c>
      <c r="C303" s="99"/>
      <c r="D303" s="100"/>
      <c r="E303" s="100"/>
      <c r="F303" s="57"/>
      <c r="G303" s="58">
        <f t="shared" si="57"/>
        <v>0</v>
      </c>
      <c r="H303" s="58">
        <f>IF(E303="",0,IFERROR(VLOOKUP(E303,档案费管理台账!$D$4:$H$1000,5,0),0))</f>
        <v>0</v>
      </c>
      <c r="I303" s="57"/>
      <c r="J303" s="57"/>
      <c r="K303" s="57"/>
      <c r="L303" s="57"/>
      <c r="M303" s="58" t="str">
        <f t="shared" si="58"/>
        <v/>
      </c>
      <c r="N303" s="102"/>
    </row>
    <row r="304" spans="1:14">
      <c r="A304" s="97" t="str">
        <f t="shared" si="55"/>
        <v/>
      </c>
      <c r="B304" s="98" t="str">
        <f t="shared" si="56"/>
        <v/>
      </c>
      <c r="C304" s="99"/>
      <c r="D304" s="100"/>
      <c r="E304" s="100"/>
      <c r="F304" s="57"/>
      <c r="G304" s="58">
        <f t="shared" si="57"/>
        <v>0</v>
      </c>
      <c r="H304" s="58">
        <f>IF(E304="",0,IFERROR(VLOOKUP(E304,档案费管理台账!$D$4:$H$1000,5,0),0))</f>
        <v>0</v>
      </c>
      <c r="I304" s="57"/>
      <c r="J304" s="57"/>
      <c r="K304" s="57"/>
      <c r="L304" s="57"/>
      <c r="M304" s="58" t="str">
        <f t="shared" si="58"/>
        <v/>
      </c>
      <c r="N304" s="102"/>
    </row>
    <row r="305" spans="1:14">
      <c r="A305" s="97" t="str">
        <f t="shared" si="55"/>
        <v/>
      </c>
      <c r="B305" s="98" t="str">
        <f t="shared" si="56"/>
        <v/>
      </c>
      <c r="C305" s="99"/>
      <c r="D305" s="100"/>
      <c r="E305" s="100"/>
      <c r="F305" s="57"/>
      <c r="G305" s="58">
        <f t="shared" si="57"/>
        <v>0</v>
      </c>
      <c r="H305" s="58">
        <f>IF(E305="",0,IFERROR(VLOOKUP(E305,档案费管理台账!$D$4:$H$1000,5,0),0))</f>
        <v>0</v>
      </c>
      <c r="I305" s="57"/>
      <c r="J305" s="57"/>
      <c r="K305" s="57"/>
      <c r="L305" s="57"/>
      <c r="M305" s="58" t="str">
        <f t="shared" si="58"/>
        <v/>
      </c>
      <c r="N305" s="102"/>
    </row>
    <row r="306" spans="1:14">
      <c r="A306" s="97" t="str">
        <f t="shared" si="55"/>
        <v/>
      </c>
      <c r="B306" s="98" t="str">
        <f t="shared" si="56"/>
        <v/>
      </c>
      <c r="C306" s="99"/>
      <c r="D306" s="100"/>
      <c r="E306" s="100"/>
      <c r="F306" s="57"/>
      <c r="G306" s="58">
        <f t="shared" si="57"/>
        <v>0</v>
      </c>
      <c r="H306" s="58">
        <f>IF(E306="",0,IFERROR(VLOOKUP(E306,档案费管理台账!$D$4:$H$1000,5,0),0))</f>
        <v>0</v>
      </c>
      <c r="I306" s="57"/>
      <c r="J306" s="57"/>
      <c r="K306" s="57"/>
      <c r="L306" s="57"/>
      <c r="M306" s="58" t="str">
        <f t="shared" si="58"/>
        <v/>
      </c>
      <c r="N306" s="102"/>
    </row>
    <row r="307" spans="1:14">
      <c r="A307" s="97" t="str">
        <f t="shared" si="55"/>
        <v/>
      </c>
      <c r="B307" s="98" t="str">
        <f t="shared" si="56"/>
        <v/>
      </c>
      <c r="C307" s="99"/>
      <c r="D307" s="100"/>
      <c r="E307" s="100"/>
      <c r="F307" s="57"/>
      <c r="G307" s="58">
        <f t="shared" si="57"/>
        <v>0</v>
      </c>
      <c r="H307" s="58">
        <f>IF(E307="",0,IFERROR(VLOOKUP(E307,档案费管理台账!$D$4:$H$1000,5,0),0))</f>
        <v>0</v>
      </c>
      <c r="I307" s="57"/>
      <c r="J307" s="57"/>
      <c r="K307" s="57"/>
      <c r="L307" s="57"/>
      <c r="M307" s="58" t="str">
        <f t="shared" si="58"/>
        <v/>
      </c>
      <c r="N307" s="102"/>
    </row>
    <row r="308" spans="1:14">
      <c r="A308" s="97" t="str">
        <f t="shared" si="55"/>
        <v/>
      </c>
      <c r="B308" s="98" t="str">
        <f t="shared" si="56"/>
        <v/>
      </c>
      <c r="C308" s="99"/>
      <c r="D308" s="100"/>
      <c r="E308" s="100"/>
      <c r="F308" s="57"/>
      <c r="G308" s="58">
        <f t="shared" si="57"/>
        <v>0</v>
      </c>
      <c r="H308" s="58">
        <f>IF(E308="",0,IFERROR(VLOOKUP(E308,档案费管理台账!$D$4:$H$1000,5,0),0))</f>
        <v>0</v>
      </c>
      <c r="I308" s="57"/>
      <c r="J308" s="57"/>
      <c r="K308" s="57"/>
      <c r="L308" s="57"/>
      <c r="M308" s="58" t="str">
        <f t="shared" si="58"/>
        <v/>
      </c>
      <c r="N308" s="102"/>
    </row>
    <row r="309" spans="1:14">
      <c r="A309" s="97" t="str">
        <f t="shared" si="55"/>
        <v/>
      </c>
      <c r="B309" s="98" t="str">
        <f t="shared" si="56"/>
        <v/>
      </c>
      <c r="C309" s="99"/>
      <c r="D309" s="100"/>
      <c r="E309" s="100"/>
      <c r="F309" s="57"/>
      <c r="G309" s="58">
        <f t="shared" si="57"/>
        <v>0</v>
      </c>
      <c r="H309" s="58">
        <f>IF(E309="",0,IFERROR(VLOOKUP(E309,档案费管理台账!$D$4:$H$1000,5,0),0))</f>
        <v>0</v>
      </c>
      <c r="I309" s="57"/>
      <c r="J309" s="57"/>
      <c r="K309" s="57"/>
      <c r="L309" s="57"/>
      <c r="M309" s="58" t="str">
        <f t="shared" si="58"/>
        <v/>
      </c>
      <c r="N309" s="102"/>
    </row>
    <row r="310" spans="1:14">
      <c r="A310" s="97" t="str">
        <f t="shared" si="55"/>
        <v/>
      </c>
      <c r="B310" s="98" t="str">
        <f t="shared" si="56"/>
        <v/>
      </c>
      <c r="C310" s="99"/>
      <c r="D310" s="100"/>
      <c r="E310" s="100"/>
      <c r="F310" s="57"/>
      <c r="G310" s="58">
        <f t="shared" si="57"/>
        <v>0</v>
      </c>
      <c r="H310" s="58">
        <f>IF(E310="",0,IFERROR(VLOOKUP(E310,档案费管理台账!$D$4:$H$1000,5,0),0))</f>
        <v>0</v>
      </c>
      <c r="I310" s="57"/>
      <c r="J310" s="57"/>
      <c r="K310" s="57"/>
      <c r="L310" s="57"/>
      <c r="M310" s="58" t="str">
        <f t="shared" si="58"/>
        <v/>
      </c>
      <c r="N310" s="102"/>
    </row>
    <row r="311" spans="1:14">
      <c r="A311" s="97" t="str">
        <f t="shared" si="55"/>
        <v/>
      </c>
      <c r="B311" s="98" t="str">
        <f t="shared" si="56"/>
        <v/>
      </c>
      <c r="C311" s="99"/>
      <c r="D311" s="100"/>
      <c r="E311" s="100"/>
      <c r="F311" s="57"/>
      <c r="G311" s="58">
        <f t="shared" si="57"/>
        <v>0</v>
      </c>
      <c r="H311" s="58">
        <f>IF(E311="",0,IFERROR(VLOOKUP(E311,档案费管理台账!$D$4:$H$1000,5,0),0))</f>
        <v>0</v>
      </c>
      <c r="I311" s="57"/>
      <c r="J311" s="57"/>
      <c r="K311" s="57"/>
      <c r="L311" s="57"/>
      <c r="M311" s="58" t="str">
        <f t="shared" si="58"/>
        <v/>
      </c>
      <c r="N311" s="102"/>
    </row>
    <row r="312" spans="1:14">
      <c r="A312" s="97" t="str">
        <f t="shared" si="55"/>
        <v/>
      </c>
      <c r="B312" s="98" t="str">
        <f t="shared" si="56"/>
        <v/>
      </c>
      <c r="C312" s="99"/>
      <c r="D312" s="100"/>
      <c r="E312" s="100"/>
      <c r="F312" s="57"/>
      <c r="G312" s="58">
        <f t="shared" si="57"/>
        <v>0</v>
      </c>
      <c r="H312" s="58">
        <f>IF(E312="",0,IFERROR(VLOOKUP(E312,档案费管理台账!$D$4:$H$1000,5,0),0))</f>
        <v>0</v>
      </c>
      <c r="I312" s="57"/>
      <c r="J312" s="57"/>
      <c r="K312" s="57"/>
      <c r="L312" s="57"/>
      <c r="M312" s="58" t="str">
        <f t="shared" si="58"/>
        <v/>
      </c>
      <c r="N312" s="102"/>
    </row>
    <row r="313" spans="1:14">
      <c r="A313" s="97" t="str">
        <f t="shared" si="55"/>
        <v/>
      </c>
      <c r="B313" s="98" t="str">
        <f t="shared" si="56"/>
        <v/>
      </c>
      <c r="C313" s="99"/>
      <c r="D313" s="100"/>
      <c r="E313" s="100"/>
      <c r="F313" s="57"/>
      <c r="G313" s="58">
        <f t="shared" si="57"/>
        <v>0</v>
      </c>
      <c r="H313" s="58">
        <f>IF(E313="",0,IFERROR(VLOOKUP(E313,档案费管理台账!$D$4:$H$1000,5,0),0))</f>
        <v>0</v>
      </c>
      <c r="I313" s="57"/>
      <c r="J313" s="57"/>
      <c r="K313" s="57"/>
      <c r="L313" s="57"/>
      <c r="M313" s="58" t="str">
        <f t="shared" si="58"/>
        <v/>
      </c>
      <c r="N313" s="102"/>
    </row>
    <row r="314" spans="1:14">
      <c r="A314" s="97" t="str">
        <f t="shared" si="55"/>
        <v/>
      </c>
      <c r="B314" s="98" t="str">
        <f t="shared" si="56"/>
        <v/>
      </c>
      <c r="C314" s="99"/>
      <c r="D314" s="100"/>
      <c r="E314" s="100"/>
      <c r="F314" s="57"/>
      <c r="G314" s="58">
        <f t="shared" si="57"/>
        <v>0</v>
      </c>
      <c r="H314" s="58">
        <f>IF(E314="",0,IFERROR(VLOOKUP(E314,档案费管理台账!$D$4:$H$1000,5,0),0))</f>
        <v>0</v>
      </c>
      <c r="I314" s="57"/>
      <c r="J314" s="57"/>
      <c r="K314" s="57"/>
      <c r="L314" s="57"/>
      <c r="M314" s="58" t="str">
        <f t="shared" si="58"/>
        <v/>
      </c>
      <c r="N314" s="102"/>
    </row>
    <row r="315" spans="1:14">
      <c r="A315" s="97" t="str">
        <f t="shared" si="55"/>
        <v/>
      </c>
      <c r="B315" s="98" t="str">
        <f t="shared" si="56"/>
        <v/>
      </c>
      <c r="C315" s="99"/>
      <c r="D315" s="100"/>
      <c r="E315" s="100"/>
      <c r="F315" s="57"/>
      <c r="G315" s="58">
        <f t="shared" si="57"/>
        <v>0</v>
      </c>
      <c r="H315" s="58">
        <f>IF(E315="",0,IFERROR(VLOOKUP(E315,档案费管理台账!$D$4:$H$1000,5,0),0))</f>
        <v>0</v>
      </c>
      <c r="I315" s="57"/>
      <c r="J315" s="57"/>
      <c r="K315" s="57"/>
      <c r="L315" s="57"/>
      <c r="M315" s="58" t="str">
        <f t="shared" si="58"/>
        <v/>
      </c>
      <c r="N315" s="102"/>
    </row>
    <row r="316" spans="1:14">
      <c r="A316" s="97" t="str">
        <f t="shared" si="55"/>
        <v/>
      </c>
      <c r="B316" s="98" t="str">
        <f t="shared" si="56"/>
        <v/>
      </c>
      <c r="C316" s="99"/>
      <c r="D316" s="100"/>
      <c r="E316" s="100"/>
      <c r="F316" s="57"/>
      <c r="G316" s="58">
        <f t="shared" si="57"/>
        <v>0</v>
      </c>
      <c r="H316" s="58">
        <f>IF(E316="",0,IFERROR(VLOOKUP(E316,档案费管理台账!$D$4:$H$1000,5,0),0))</f>
        <v>0</v>
      </c>
      <c r="I316" s="57"/>
      <c r="J316" s="57"/>
      <c r="K316" s="57"/>
      <c r="L316" s="57"/>
      <c r="M316" s="58" t="str">
        <f t="shared" si="58"/>
        <v/>
      </c>
      <c r="N316" s="102"/>
    </row>
    <row r="317" spans="1:14">
      <c r="A317" s="97" t="str">
        <f t="shared" si="55"/>
        <v/>
      </c>
      <c r="B317" s="98" t="str">
        <f t="shared" si="56"/>
        <v/>
      </c>
      <c r="C317" s="99"/>
      <c r="D317" s="100"/>
      <c r="E317" s="100"/>
      <c r="F317" s="57"/>
      <c r="G317" s="58">
        <f t="shared" si="57"/>
        <v>0</v>
      </c>
      <c r="H317" s="58">
        <f>IF(E317="",0,IFERROR(VLOOKUP(E317,档案费管理台账!$D$4:$H$1000,5,0),0))</f>
        <v>0</v>
      </c>
      <c r="I317" s="57"/>
      <c r="J317" s="57"/>
      <c r="K317" s="57"/>
      <c r="L317" s="57"/>
      <c r="M317" s="58" t="str">
        <f t="shared" si="58"/>
        <v/>
      </c>
      <c r="N317" s="102"/>
    </row>
    <row r="318" spans="1:14">
      <c r="A318" s="97" t="str">
        <f t="shared" si="55"/>
        <v/>
      </c>
      <c r="B318" s="98" t="str">
        <f t="shared" si="56"/>
        <v/>
      </c>
      <c r="C318" s="99"/>
      <c r="D318" s="100"/>
      <c r="E318" s="100"/>
      <c r="F318" s="57"/>
      <c r="G318" s="58">
        <f t="shared" si="57"/>
        <v>0</v>
      </c>
      <c r="H318" s="58">
        <f>IF(E318="",0,IFERROR(VLOOKUP(E318,档案费管理台账!$D$4:$H$1000,5,0),0))</f>
        <v>0</v>
      </c>
      <c r="I318" s="57"/>
      <c r="J318" s="57"/>
      <c r="K318" s="57"/>
      <c r="L318" s="57"/>
      <c r="M318" s="58" t="str">
        <f t="shared" si="58"/>
        <v/>
      </c>
      <c r="N318" s="102"/>
    </row>
    <row r="319" spans="1:14">
      <c r="A319" s="97" t="str">
        <f t="shared" si="55"/>
        <v/>
      </c>
      <c r="B319" s="98" t="str">
        <f t="shared" si="56"/>
        <v/>
      </c>
      <c r="C319" s="99"/>
      <c r="D319" s="100"/>
      <c r="E319" s="100"/>
      <c r="F319" s="57"/>
      <c r="G319" s="58">
        <f t="shared" si="57"/>
        <v>0</v>
      </c>
      <c r="H319" s="58">
        <f>IF(E319="",0,IFERROR(VLOOKUP(E319,档案费管理台账!$D$4:$H$1000,5,0),0))</f>
        <v>0</v>
      </c>
      <c r="I319" s="57"/>
      <c r="J319" s="57"/>
      <c r="K319" s="57"/>
      <c r="L319" s="57"/>
      <c r="M319" s="58" t="str">
        <f t="shared" si="58"/>
        <v/>
      </c>
      <c r="N319" s="102"/>
    </row>
    <row r="320" spans="1:14">
      <c r="A320" s="97" t="str">
        <f t="shared" si="55"/>
        <v/>
      </c>
      <c r="B320" s="98" t="str">
        <f t="shared" si="56"/>
        <v/>
      </c>
      <c r="C320" s="99"/>
      <c r="D320" s="100"/>
      <c r="E320" s="100"/>
      <c r="F320" s="57"/>
      <c r="G320" s="58">
        <f t="shared" si="57"/>
        <v>0</v>
      </c>
      <c r="H320" s="58">
        <f>IF(E320="",0,IFERROR(VLOOKUP(E320,档案费管理台账!$D$4:$H$1000,5,0),0))</f>
        <v>0</v>
      </c>
      <c r="I320" s="57"/>
      <c r="J320" s="57"/>
      <c r="K320" s="57"/>
      <c r="L320" s="57"/>
      <c r="M320" s="58" t="str">
        <f t="shared" si="58"/>
        <v/>
      </c>
      <c r="N320" s="102"/>
    </row>
    <row r="321" spans="1:14">
      <c r="A321" s="97" t="str">
        <f t="shared" si="55"/>
        <v/>
      </c>
      <c r="B321" s="98" t="str">
        <f t="shared" si="56"/>
        <v/>
      </c>
      <c r="C321" s="99"/>
      <c r="D321" s="100"/>
      <c r="E321" s="100"/>
      <c r="F321" s="57"/>
      <c r="G321" s="58">
        <f t="shared" si="57"/>
        <v>0</v>
      </c>
      <c r="H321" s="58">
        <f>IF(E321="",0,IFERROR(VLOOKUP(E321,档案费管理台账!$D$4:$H$1000,5,0),0))</f>
        <v>0</v>
      </c>
      <c r="I321" s="57"/>
      <c r="J321" s="57"/>
      <c r="K321" s="57"/>
      <c r="L321" s="57"/>
      <c r="M321" s="58" t="str">
        <f t="shared" si="58"/>
        <v/>
      </c>
      <c r="N321" s="102"/>
    </row>
    <row r="322" spans="1:14">
      <c r="A322" s="97" t="str">
        <f t="shared" si="55"/>
        <v/>
      </c>
      <c r="B322" s="98" t="str">
        <f t="shared" si="56"/>
        <v/>
      </c>
      <c r="C322" s="99"/>
      <c r="D322" s="100"/>
      <c r="E322" s="100"/>
      <c r="F322" s="57"/>
      <c r="G322" s="58">
        <f t="shared" si="57"/>
        <v>0</v>
      </c>
      <c r="H322" s="58">
        <f>IF(E322="",0,IFERROR(VLOOKUP(E322,档案费管理台账!$D$4:$H$1000,5,0),0))</f>
        <v>0</v>
      </c>
      <c r="I322" s="57"/>
      <c r="J322" s="57"/>
      <c r="K322" s="57"/>
      <c r="L322" s="57"/>
      <c r="M322" s="58" t="str">
        <f t="shared" si="58"/>
        <v/>
      </c>
      <c r="N322" s="102"/>
    </row>
    <row r="323" spans="1:14">
      <c r="A323" s="97" t="str">
        <f t="shared" si="55"/>
        <v/>
      </c>
      <c r="B323" s="98" t="str">
        <f t="shared" si="56"/>
        <v/>
      </c>
      <c r="C323" s="99"/>
      <c r="D323" s="100"/>
      <c r="E323" s="100"/>
      <c r="F323" s="57"/>
      <c r="G323" s="58">
        <f t="shared" si="57"/>
        <v>0</v>
      </c>
      <c r="H323" s="58">
        <f>IF(E323="",0,IFERROR(VLOOKUP(E323,档案费管理台账!$D$4:$H$1000,5,0),0))</f>
        <v>0</v>
      </c>
      <c r="I323" s="57"/>
      <c r="J323" s="57"/>
      <c r="K323" s="57"/>
      <c r="L323" s="57"/>
      <c r="M323" s="58" t="str">
        <f t="shared" si="58"/>
        <v/>
      </c>
      <c r="N323" s="102"/>
    </row>
    <row r="324" spans="1:14">
      <c r="A324" s="97" t="str">
        <f t="shared" si="55"/>
        <v/>
      </c>
      <c r="B324" s="98" t="str">
        <f t="shared" si="56"/>
        <v/>
      </c>
      <c r="C324" s="99"/>
      <c r="D324" s="100"/>
      <c r="E324" s="100"/>
      <c r="F324" s="57"/>
      <c r="G324" s="58">
        <f t="shared" si="57"/>
        <v>0</v>
      </c>
      <c r="H324" s="58">
        <f>IF(E324="",0,IFERROR(VLOOKUP(E324,档案费管理台账!$D$4:$H$1000,5,0),0))</f>
        <v>0</v>
      </c>
      <c r="I324" s="57"/>
      <c r="J324" s="57"/>
      <c r="K324" s="57"/>
      <c r="L324" s="57"/>
      <c r="M324" s="58" t="str">
        <f t="shared" si="58"/>
        <v/>
      </c>
      <c r="N324" s="102"/>
    </row>
    <row r="325" spans="1:14">
      <c r="A325" s="97" t="str">
        <f t="shared" si="55"/>
        <v/>
      </c>
      <c r="B325" s="98" t="str">
        <f t="shared" si="56"/>
        <v/>
      </c>
      <c r="C325" s="99"/>
      <c r="D325" s="100"/>
      <c r="E325" s="100"/>
      <c r="F325" s="57"/>
      <c r="G325" s="58">
        <f t="shared" si="57"/>
        <v>0</v>
      </c>
      <c r="H325" s="58">
        <f>IF(E325="",0,IFERROR(VLOOKUP(E325,档案费管理台账!$D$4:$H$1000,5,0),0))</f>
        <v>0</v>
      </c>
      <c r="I325" s="57"/>
      <c r="J325" s="57"/>
      <c r="K325" s="57"/>
      <c r="L325" s="57"/>
      <c r="M325" s="58" t="str">
        <f t="shared" si="58"/>
        <v/>
      </c>
      <c r="N325" s="102"/>
    </row>
    <row r="326" spans="1:14">
      <c r="A326" s="97" t="str">
        <f t="shared" si="55"/>
        <v/>
      </c>
      <c r="B326" s="98" t="str">
        <f t="shared" si="56"/>
        <v/>
      </c>
      <c r="C326" s="99"/>
      <c r="D326" s="100"/>
      <c r="E326" s="100"/>
      <c r="F326" s="57"/>
      <c r="G326" s="58">
        <f t="shared" si="57"/>
        <v>0</v>
      </c>
      <c r="H326" s="58">
        <f>IF(E326="",0,IFERROR(VLOOKUP(E326,档案费管理台账!$D$4:$H$1000,5,0),0))</f>
        <v>0</v>
      </c>
      <c r="I326" s="57"/>
      <c r="J326" s="57"/>
      <c r="K326" s="57"/>
      <c r="L326" s="57"/>
      <c r="M326" s="58" t="str">
        <f t="shared" si="58"/>
        <v/>
      </c>
      <c r="N326" s="102"/>
    </row>
    <row r="327" spans="1:14">
      <c r="A327" s="97" t="str">
        <f t="shared" si="55"/>
        <v/>
      </c>
      <c r="B327" s="98" t="str">
        <f t="shared" si="56"/>
        <v/>
      </c>
      <c r="C327" s="99"/>
      <c r="D327" s="100"/>
      <c r="E327" s="100"/>
      <c r="F327" s="57"/>
      <c r="G327" s="58">
        <f t="shared" si="57"/>
        <v>0</v>
      </c>
      <c r="H327" s="58">
        <f>IF(E327="",0,IFERROR(VLOOKUP(E327,档案费管理台账!$D$4:$H$1000,5,0),0))</f>
        <v>0</v>
      </c>
      <c r="I327" s="57"/>
      <c r="J327" s="57"/>
      <c r="K327" s="57"/>
      <c r="L327" s="57"/>
      <c r="M327" s="58" t="str">
        <f t="shared" si="58"/>
        <v/>
      </c>
      <c r="N327" s="102"/>
    </row>
    <row r="328" spans="1:14">
      <c r="A328" s="97" t="str">
        <f t="shared" si="55"/>
        <v/>
      </c>
      <c r="B328" s="98" t="str">
        <f t="shared" si="56"/>
        <v/>
      </c>
      <c r="C328" s="99"/>
      <c r="D328" s="100"/>
      <c r="E328" s="100"/>
      <c r="F328" s="57"/>
      <c r="G328" s="58">
        <f t="shared" si="57"/>
        <v>0</v>
      </c>
      <c r="H328" s="58">
        <f>IF(E328="",0,IFERROR(VLOOKUP(E328,档案费管理台账!$D$4:$H$1000,5,0),0))</f>
        <v>0</v>
      </c>
      <c r="I328" s="57"/>
      <c r="J328" s="57"/>
      <c r="K328" s="57"/>
      <c r="L328" s="57"/>
      <c r="M328" s="58" t="str">
        <f t="shared" si="58"/>
        <v/>
      </c>
      <c r="N328" s="102"/>
    </row>
    <row r="329" spans="1:14">
      <c r="A329" s="97" t="str">
        <f t="shared" si="55"/>
        <v/>
      </c>
      <c r="B329" s="98" t="str">
        <f t="shared" si="56"/>
        <v/>
      </c>
      <c r="C329" s="99"/>
      <c r="D329" s="100"/>
      <c r="E329" s="100"/>
      <c r="F329" s="57"/>
      <c r="G329" s="58">
        <f t="shared" si="57"/>
        <v>0</v>
      </c>
      <c r="H329" s="58">
        <f>IF(E329="",0,IFERROR(VLOOKUP(E329,档案费管理台账!$D$4:$H$1000,5,0),0))</f>
        <v>0</v>
      </c>
      <c r="I329" s="57"/>
      <c r="J329" s="57"/>
      <c r="K329" s="57"/>
      <c r="L329" s="57"/>
      <c r="M329" s="58" t="str">
        <f t="shared" si="58"/>
        <v/>
      </c>
      <c r="N329" s="102"/>
    </row>
    <row r="330" spans="1:14">
      <c r="A330" s="97" t="str">
        <f t="shared" si="55"/>
        <v/>
      </c>
      <c r="B330" s="98" t="str">
        <f t="shared" si="56"/>
        <v/>
      </c>
      <c r="C330" s="99"/>
      <c r="D330" s="100"/>
      <c r="E330" s="100"/>
      <c r="F330" s="57"/>
      <c r="G330" s="58">
        <f t="shared" si="57"/>
        <v>0</v>
      </c>
      <c r="H330" s="58">
        <f>IF(E330="",0,IFERROR(VLOOKUP(E330,档案费管理台账!$D$4:$H$1000,5,0),0))</f>
        <v>0</v>
      </c>
      <c r="I330" s="57"/>
      <c r="J330" s="57"/>
      <c r="K330" s="57"/>
      <c r="L330" s="57"/>
      <c r="M330" s="58" t="str">
        <f t="shared" si="58"/>
        <v/>
      </c>
      <c r="N330" s="102"/>
    </row>
    <row r="331" spans="1:14">
      <c r="A331" s="97" t="str">
        <f t="shared" si="55"/>
        <v/>
      </c>
      <c r="B331" s="98" t="str">
        <f t="shared" si="56"/>
        <v/>
      </c>
      <c r="C331" s="99"/>
      <c r="D331" s="100"/>
      <c r="E331" s="100"/>
      <c r="F331" s="57"/>
      <c r="G331" s="58">
        <f t="shared" si="57"/>
        <v>0</v>
      </c>
      <c r="H331" s="58">
        <f>IF(E331="",0,IFERROR(VLOOKUP(E331,档案费管理台账!$D$4:$H$1000,5,0),0))</f>
        <v>0</v>
      </c>
      <c r="I331" s="57"/>
      <c r="J331" s="57"/>
      <c r="K331" s="57"/>
      <c r="L331" s="57"/>
      <c r="M331" s="58" t="str">
        <f t="shared" si="58"/>
        <v/>
      </c>
      <c r="N331" s="102"/>
    </row>
    <row r="332" spans="1:14">
      <c r="A332" s="97" t="str">
        <f t="shared" si="55"/>
        <v/>
      </c>
      <c r="B332" s="98" t="str">
        <f t="shared" si="56"/>
        <v/>
      </c>
      <c r="C332" s="99"/>
      <c r="D332" s="100"/>
      <c r="E332" s="100"/>
      <c r="F332" s="57"/>
      <c r="G332" s="58">
        <f t="shared" si="57"/>
        <v>0</v>
      </c>
      <c r="H332" s="58">
        <f>IF(E332="",0,IFERROR(VLOOKUP(E332,档案费管理台账!$D$4:$H$1000,5,0),0))</f>
        <v>0</v>
      </c>
      <c r="I332" s="57"/>
      <c r="J332" s="57"/>
      <c r="K332" s="57"/>
      <c r="L332" s="57"/>
      <c r="M332" s="58" t="str">
        <f t="shared" si="58"/>
        <v/>
      </c>
      <c r="N332" s="102"/>
    </row>
    <row r="333" spans="1:14">
      <c r="A333" s="97" t="str">
        <f t="shared" si="55"/>
        <v/>
      </c>
      <c r="B333" s="98" t="str">
        <f t="shared" si="56"/>
        <v/>
      </c>
      <c r="C333" s="99"/>
      <c r="D333" s="100"/>
      <c r="E333" s="100"/>
      <c r="F333" s="57"/>
      <c r="G333" s="58">
        <f t="shared" si="57"/>
        <v>0</v>
      </c>
      <c r="H333" s="58">
        <f>IF(E333="",0,IFERROR(VLOOKUP(E333,档案费管理台账!$D$4:$H$1000,5,0),0))</f>
        <v>0</v>
      </c>
      <c r="I333" s="57"/>
      <c r="J333" s="57"/>
      <c r="K333" s="57"/>
      <c r="L333" s="57"/>
      <c r="M333" s="58" t="str">
        <f t="shared" si="58"/>
        <v/>
      </c>
      <c r="N333" s="102"/>
    </row>
    <row r="334" spans="1:14">
      <c r="A334" s="97" t="str">
        <f t="shared" si="55"/>
        <v/>
      </c>
      <c r="B334" s="98" t="str">
        <f t="shared" si="56"/>
        <v/>
      </c>
      <c r="C334" s="99"/>
      <c r="D334" s="100"/>
      <c r="E334" s="100"/>
      <c r="F334" s="57"/>
      <c r="G334" s="58">
        <f t="shared" si="57"/>
        <v>0</v>
      </c>
      <c r="H334" s="58">
        <f>IF(E334="",0,IFERROR(VLOOKUP(E334,档案费管理台账!$D$4:$H$1000,5,0),0))</f>
        <v>0</v>
      </c>
      <c r="I334" s="57"/>
      <c r="J334" s="57"/>
      <c r="K334" s="57"/>
      <c r="L334" s="57"/>
      <c r="M334" s="58" t="str">
        <f t="shared" si="58"/>
        <v/>
      </c>
      <c r="N334" s="102"/>
    </row>
    <row r="335" spans="1:14">
      <c r="A335" s="97" t="str">
        <f t="shared" si="55"/>
        <v/>
      </c>
      <c r="B335" s="98" t="str">
        <f t="shared" si="56"/>
        <v/>
      </c>
      <c r="C335" s="99"/>
      <c r="D335" s="100"/>
      <c r="E335" s="100"/>
      <c r="F335" s="57"/>
      <c r="G335" s="58">
        <f t="shared" si="57"/>
        <v>0</v>
      </c>
      <c r="H335" s="58">
        <f>IF(E335="",0,IFERROR(VLOOKUP(E335,档案费管理台账!$D$4:$H$1000,5,0),0))</f>
        <v>0</v>
      </c>
      <c r="I335" s="57"/>
      <c r="J335" s="57"/>
      <c r="K335" s="57"/>
      <c r="L335" s="57"/>
      <c r="M335" s="58" t="str">
        <f t="shared" si="58"/>
        <v/>
      </c>
      <c r="N335" s="102"/>
    </row>
    <row r="336" spans="1:14">
      <c r="A336" s="97" t="str">
        <f t="shared" si="55"/>
        <v/>
      </c>
      <c r="B336" s="98" t="str">
        <f t="shared" si="56"/>
        <v/>
      </c>
      <c r="C336" s="99"/>
      <c r="D336" s="100"/>
      <c r="E336" s="100"/>
      <c r="F336" s="57"/>
      <c r="G336" s="58">
        <f t="shared" si="57"/>
        <v>0</v>
      </c>
      <c r="H336" s="58">
        <f>IF(E336="",0,IFERROR(VLOOKUP(E336,档案费管理台账!$D$4:$H$1000,5,0),0))</f>
        <v>0</v>
      </c>
      <c r="I336" s="57"/>
      <c r="J336" s="57"/>
      <c r="K336" s="57"/>
      <c r="L336" s="57"/>
      <c r="M336" s="58" t="str">
        <f t="shared" si="58"/>
        <v/>
      </c>
      <c r="N336" s="102"/>
    </row>
    <row r="337" spans="1:14">
      <c r="A337" s="97" t="str">
        <f t="shared" si="55"/>
        <v/>
      </c>
      <c r="B337" s="98" t="str">
        <f t="shared" si="56"/>
        <v/>
      </c>
      <c r="C337" s="99"/>
      <c r="D337" s="100"/>
      <c r="E337" s="100"/>
      <c r="F337" s="57"/>
      <c r="G337" s="58">
        <f t="shared" si="57"/>
        <v>0</v>
      </c>
      <c r="H337" s="58">
        <f>IF(E337="",0,IFERROR(VLOOKUP(E337,档案费管理台账!$D$4:$H$1000,5,0),0))</f>
        <v>0</v>
      </c>
      <c r="I337" s="57"/>
      <c r="J337" s="57"/>
      <c r="K337" s="57"/>
      <c r="L337" s="57"/>
      <c r="M337" s="58" t="str">
        <f t="shared" si="58"/>
        <v/>
      </c>
      <c r="N337" s="102"/>
    </row>
    <row r="338" spans="1:14">
      <c r="A338" s="97" t="str">
        <f t="shared" si="55"/>
        <v/>
      </c>
      <c r="B338" s="98" t="str">
        <f t="shared" si="56"/>
        <v/>
      </c>
      <c r="C338" s="99"/>
      <c r="D338" s="100"/>
      <c r="E338" s="100"/>
      <c r="F338" s="57"/>
      <c r="G338" s="58">
        <f t="shared" si="57"/>
        <v>0</v>
      </c>
      <c r="H338" s="58">
        <f>IF(E338="",0,IFERROR(VLOOKUP(E338,档案费管理台账!$D$4:$H$1000,5,0),0))</f>
        <v>0</v>
      </c>
      <c r="I338" s="57"/>
      <c r="J338" s="57"/>
      <c r="K338" s="57"/>
      <c r="L338" s="57"/>
      <c r="M338" s="58" t="str">
        <f t="shared" si="58"/>
        <v/>
      </c>
      <c r="N338" s="102"/>
    </row>
    <row r="339" spans="1:14">
      <c r="A339" s="97" t="str">
        <f t="shared" si="55"/>
        <v/>
      </c>
      <c r="B339" s="98" t="str">
        <f t="shared" si="56"/>
        <v/>
      </c>
      <c r="C339" s="99"/>
      <c r="D339" s="100"/>
      <c r="E339" s="100"/>
      <c r="F339" s="57"/>
      <c r="G339" s="58">
        <f t="shared" si="57"/>
        <v>0</v>
      </c>
      <c r="H339" s="58">
        <f>IF(E339="",0,IFERROR(VLOOKUP(E339,档案费管理台账!$D$4:$H$1000,5,0),0))</f>
        <v>0</v>
      </c>
      <c r="I339" s="57"/>
      <c r="J339" s="57"/>
      <c r="K339" s="57"/>
      <c r="L339" s="57"/>
      <c r="M339" s="58" t="str">
        <f t="shared" si="58"/>
        <v/>
      </c>
      <c r="N339" s="102"/>
    </row>
    <row r="340" spans="1:14">
      <c r="A340" s="97" t="str">
        <f t="shared" si="55"/>
        <v/>
      </c>
      <c r="B340" s="98" t="str">
        <f t="shared" si="56"/>
        <v/>
      </c>
      <c r="C340" s="99"/>
      <c r="D340" s="100"/>
      <c r="E340" s="100"/>
      <c r="F340" s="57"/>
      <c r="G340" s="58">
        <f t="shared" si="57"/>
        <v>0</v>
      </c>
      <c r="H340" s="58">
        <f>IF(E340="",0,IFERROR(VLOOKUP(E340,档案费管理台账!$D$4:$H$1000,5,0),0))</f>
        <v>0</v>
      </c>
      <c r="I340" s="57"/>
      <c r="J340" s="57"/>
      <c r="K340" s="57"/>
      <c r="L340" s="57"/>
      <c r="M340" s="58" t="str">
        <f t="shared" si="58"/>
        <v/>
      </c>
      <c r="N340" s="102"/>
    </row>
    <row r="341" spans="1:14">
      <c r="A341" s="97" t="str">
        <f t="shared" si="55"/>
        <v/>
      </c>
      <c r="B341" s="98" t="str">
        <f t="shared" si="56"/>
        <v/>
      </c>
      <c r="C341" s="99"/>
      <c r="D341" s="100"/>
      <c r="E341" s="100"/>
      <c r="F341" s="57"/>
      <c r="G341" s="58">
        <f t="shared" si="57"/>
        <v>0</v>
      </c>
      <c r="H341" s="58">
        <f>IF(E341="",0,IFERROR(VLOOKUP(E341,档案费管理台账!$D$4:$H$1000,5,0),0))</f>
        <v>0</v>
      </c>
      <c r="I341" s="57"/>
      <c r="J341" s="57"/>
      <c r="K341" s="57"/>
      <c r="L341" s="57"/>
      <c r="M341" s="58" t="str">
        <f t="shared" si="58"/>
        <v/>
      </c>
      <c r="N341" s="102"/>
    </row>
    <row r="342" spans="1:14">
      <c r="A342" s="97" t="str">
        <f t="shared" si="55"/>
        <v/>
      </c>
      <c r="B342" s="98" t="str">
        <f t="shared" si="56"/>
        <v/>
      </c>
      <c r="C342" s="99"/>
      <c r="D342" s="100"/>
      <c r="E342" s="100"/>
      <c r="F342" s="57"/>
      <c r="G342" s="58">
        <f t="shared" si="57"/>
        <v>0</v>
      </c>
      <c r="H342" s="58">
        <f>IF(E342="",0,IFERROR(VLOOKUP(E342,档案费管理台账!$D$4:$H$1000,5,0),0))</f>
        <v>0</v>
      </c>
      <c r="I342" s="57"/>
      <c r="J342" s="57"/>
      <c r="K342" s="57"/>
      <c r="L342" s="57"/>
      <c r="M342" s="58" t="str">
        <f t="shared" si="58"/>
        <v/>
      </c>
      <c r="N342" s="102"/>
    </row>
    <row r="343" spans="1:14">
      <c r="A343" s="97" t="str">
        <f t="shared" si="55"/>
        <v/>
      </c>
      <c r="B343" s="98" t="str">
        <f t="shared" si="56"/>
        <v/>
      </c>
      <c r="C343" s="99"/>
      <c r="D343" s="100"/>
      <c r="E343" s="100"/>
      <c r="F343" s="57"/>
      <c r="G343" s="58">
        <f t="shared" si="57"/>
        <v>0</v>
      </c>
      <c r="H343" s="58">
        <f>IF(E343="",0,IFERROR(VLOOKUP(E343,档案费管理台账!$D$4:$H$1000,5,0),0))</f>
        <v>0</v>
      </c>
      <c r="I343" s="57"/>
      <c r="J343" s="57"/>
      <c r="K343" s="57"/>
      <c r="L343" s="57"/>
      <c r="M343" s="58" t="str">
        <f t="shared" si="58"/>
        <v/>
      </c>
      <c r="N343" s="102"/>
    </row>
    <row r="344" spans="1:14">
      <c r="A344" s="97" t="str">
        <f t="shared" si="55"/>
        <v/>
      </c>
      <c r="B344" s="98" t="str">
        <f t="shared" si="56"/>
        <v/>
      </c>
      <c r="C344" s="99"/>
      <c r="D344" s="100"/>
      <c r="E344" s="100"/>
      <c r="F344" s="57"/>
      <c r="G344" s="58">
        <f t="shared" si="57"/>
        <v>0</v>
      </c>
      <c r="H344" s="58">
        <f>IF(E344="",0,IFERROR(VLOOKUP(E344,档案费管理台账!$D$4:$H$1000,5,0),0))</f>
        <v>0</v>
      </c>
      <c r="I344" s="57"/>
      <c r="J344" s="57"/>
      <c r="K344" s="57"/>
      <c r="L344" s="57"/>
      <c r="M344" s="58" t="str">
        <f t="shared" si="58"/>
        <v/>
      </c>
      <c r="N344" s="102"/>
    </row>
    <row r="345" spans="1:14">
      <c r="A345" s="97" t="str">
        <f t="shared" si="55"/>
        <v/>
      </c>
      <c r="B345" s="98" t="str">
        <f t="shared" si="56"/>
        <v/>
      </c>
      <c r="C345" s="99"/>
      <c r="D345" s="100"/>
      <c r="E345" s="100"/>
      <c r="F345" s="57"/>
      <c r="G345" s="58">
        <f t="shared" si="57"/>
        <v>0</v>
      </c>
      <c r="H345" s="58">
        <f>IF(E345="",0,IFERROR(VLOOKUP(E345,档案费管理台账!$D$4:$H$1000,5,0),0))</f>
        <v>0</v>
      </c>
      <c r="I345" s="57"/>
      <c r="J345" s="57"/>
      <c r="K345" s="57"/>
      <c r="L345" s="57"/>
      <c r="M345" s="58" t="str">
        <f t="shared" si="58"/>
        <v/>
      </c>
      <c r="N345" s="102"/>
    </row>
    <row r="346" spans="1:14">
      <c r="A346" s="97" t="str">
        <f t="shared" si="55"/>
        <v/>
      </c>
      <c r="B346" s="98" t="str">
        <f t="shared" si="56"/>
        <v/>
      </c>
      <c r="C346" s="99"/>
      <c r="D346" s="100"/>
      <c r="E346" s="100"/>
      <c r="F346" s="57"/>
      <c r="G346" s="58">
        <f t="shared" si="57"/>
        <v>0</v>
      </c>
      <c r="H346" s="58">
        <f>IF(E346="",0,IFERROR(VLOOKUP(E346,档案费管理台账!$D$4:$H$1000,5,0),0))</f>
        <v>0</v>
      </c>
      <c r="I346" s="57"/>
      <c r="J346" s="57"/>
      <c r="K346" s="57"/>
      <c r="L346" s="57"/>
      <c r="M346" s="58" t="str">
        <f t="shared" si="58"/>
        <v/>
      </c>
      <c r="N346" s="102"/>
    </row>
    <row r="347" spans="1:14">
      <c r="A347" s="97" t="str">
        <f t="shared" si="55"/>
        <v/>
      </c>
      <c r="B347" s="98" t="str">
        <f t="shared" si="56"/>
        <v/>
      </c>
      <c r="C347" s="99"/>
      <c r="D347" s="100"/>
      <c r="E347" s="100"/>
      <c r="F347" s="57"/>
      <c r="G347" s="58">
        <f t="shared" si="57"/>
        <v>0</v>
      </c>
      <c r="H347" s="58">
        <f>IF(E347="",0,IFERROR(VLOOKUP(E347,档案费管理台账!$D$4:$H$1000,5,0),0))</f>
        <v>0</v>
      </c>
      <c r="I347" s="57"/>
      <c r="J347" s="57"/>
      <c r="K347" s="57"/>
      <c r="L347" s="57"/>
      <c r="M347" s="58" t="str">
        <f t="shared" si="58"/>
        <v/>
      </c>
      <c r="N347" s="102"/>
    </row>
    <row r="348" spans="1:14">
      <c r="A348" s="97" t="str">
        <f t="shared" si="55"/>
        <v/>
      </c>
      <c r="B348" s="98" t="str">
        <f t="shared" si="56"/>
        <v/>
      </c>
      <c r="C348" s="99"/>
      <c r="D348" s="100"/>
      <c r="E348" s="100"/>
      <c r="F348" s="57"/>
      <c r="G348" s="58">
        <f t="shared" si="57"/>
        <v>0</v>
      </c>
      <c r="H348" s="58">
        <f>IF(E348="",0,IFERROR(VLOOKUP(E348,档案费管理台账!$D$4:$H$1000,5,0),0))</f>
        <v>0</v>
      </c>
      <c r="I348" s="57"/>
      <c r="J348" s="57"/>
      <c r="K348" s="57"/>
      <c r="L348" s="57"/>
      <c r="M348" s="58" t="str">
        <f t="shared" si="58"/>
        <v/>
      </c>
      <c r="N348" s="102"/>
    </row>
    <row r="349" spans="1:14">
      <c r="A349" s="97" t="str">
        <f t="shared" si="55"/>
        <v/>
      </c>
      <c r="B349" s="98" t="str">
        <f t="shared" si="56"/>
        <v/>
      </c>
      <c r="C349" s="99"/>
      <c r="D349" s="100"/>
      <c r="E349" s="100"/>
      <c r="F349" s="57"/>
      <c r="G349" s="58">
        <f t="shared" si="57"/>
        <v>0</v>
      </c>
      <c r="H349" s="58">
        <f>IF(E349="",0,IFERROR(VLOOKUP(E349,档案费管理台账!$D$4:$H$1000,5,0),0))</f>
        <v>0</v>
      </c>
      <c r="I349" s="57"/>
      <c r="J349" s="57"/>
      <c r="K349" s="57"/>
      <c r="L349" s="57"/>
      <c r="M349" s="58" t="str">
        <f t="shared" si="58"/>
        <v/>
      </c>
      <c r="N349" s="102"/>
    </row>
    <row r="350" spans="1:14">
      <c r="A350" s="97" t="str">
        <f t="shared" si="55"/>
        <v/>
      </c>
      <c r="B350" s="98" t="str">
        <f t="shared" si="56"/>
        <v/>
      </c>
      <c r="C350" s="99"/>
      <c r="D350" s="100"/>
      <c r="E350" s="100"/>
      <c r="F350" s="57"/>
      <c r="G350" s="58">
        <f t="shared" si="57"/>
        <v>0</v>
      </c>
      <c r="H350" s="58">
        <f>IF(E350="",0,IFERROR(VLOOKUP(E350,档案费管理台账!$D$4:$H$1000,5,0),0))</f>
        <v>0</v>
      </c>
      <c r="I350" s="57"/>
      <c r="J350" s="57"/>
      <c r="K350" s="57"/>
      <c r="L350" s="57"/>
      <c r="M350" s="58" t="str">
        <f t="shared" si="58"/>
        <v/>
      </c>
      <c r="N350" s="102"/>
    </row>
    <row r="351" spans="1:14">
      <c r="A351" s="97" t="str">
        <f t="shared" si="55"/>
        <v/>
      </c>
      <c r="B351" s="98" t="str">
        <f t="shared" si="56"/>
        <v/>
      </c>
      <c r="C351" s="99"/>
      <c r="D351" s="100"/>
      <c r="E351" s="100"/>
      <c r="F351" s="57"/>
      <c r="G351" s="58">
        <f t="shared" si="57"/>
        <v>0</v>
      </c>
      <c r="H351" s="58">
        <f>IF(E351="",0,IFERROR(VLOOKUP(E351,档案费管理台账!$D$4:$H$1000,5,0),0))</f>
        <v>0</v>
      </c>
      <c r="I351" s="57"/>
      <c r="J351" s="57"/>
      <c r="K351" s="57"/>
      <c r="L351" s="57"/>
      <c r="M351" s="58" t="str">
        <f t="shared" si="58"/>
        <v/>
      </c>
      <c r="N351" s="102"/>
    </row>
    <row r="352" spans="1:14">
      <c r="A352" s="97" t="str">
        <f t="shared" si="55"/>
        <v/>
      </c>
      <c r="B352" s="98" t="str">
        <f t="shared" si="56"/>
        <v/>
      </c>
      <c r="C352" s="99"/>
      <c r="D352" s="100"/>
      <c r="E352" s="100"/>
      <c r="F352" s="57"/>
      <c r="G352" s="58">
        <f t="shared" si="57"/>
        <v>0</v>
      </c>
      <c r="H352" s="58">
        <f>IF(E352="",0,IFERROR(VLOOKUP(E352,档案费管理台账!$D$4:$H$1000,5,0),0))</f>
        <v>0</v>
      </c>
      <c r="I352" s="57"/>
      <c r="J352" s="57"/>
      <c r="K352" s="57"/>
      <c r="L352" s="57"/>
      <c r="M352" s="58" t="str">
        <f t="shared" si="58"/>
        <v/>
      </c>
      <c r="N352" s="102"/>
    </row>
    <row r="353" spans="1:14">
      <c r="A353" s="97" t="str">
        <f t="shared" si="55"/>
        <v/>
      </c>
      <c r="B353" s="98" t="str">
        <f t="shared" si="56"/>
        <v/>
      </c>
      <c r="C353" s="99"/>
      <c r="D353" s="100"/>
      <c r="E353" s="100"/>
      <c r="F353" s="57"/>
      <c r="G353" s="58">
        <f t="shared" si="57"/>
        <v>0</v>
      </c>
      <c r="H353" s="58">
        <f>IF(E353="",0,IFERROR(VLOOKUP(E353,档案费管理台账!$D$4:$H$1000,5,0),0))</f>
        <v>0</v>
      </c>
      <c r="I353" s="57"/>
      <c r="J353" s="57"/>
      <c r="K353" s="57"/>
      <c r="L353" s="57"/>
      <c r="M353" s="58" t="str">
        <f t="shared" si="58"/>
        <v/>
      </c>
      <c r="N353" s="102"/>
    </row>
    <row r="354" spans="1:14">
      <c r="A354" s="97" t="str">
        <f t="shared" si="55"/>
        <v/>
      </c>
      <c r="B354" s="98" t="str">
        <f t="shared" si="56"/>
        <v/>
      </c>
      <c r="C354" s="99"/>
      <c r="D354" s="100"/>
      <c r="E354" s="100"/>
      <c r="F354" s="57"/>
      <c r="G354" s="58">
        <f t="shared" si="57"/>
        <v>0</v>
      </c>
      <c r="H354" s="58">
        <f>IF(E354="",0,IFERROR(VLOOKUP(E354,档案费管理台账!$D$4:$H$1000,5,0),0))</f>
        <v>0</v>
      </c>
      <c r="I354" s="57"/>
      <c r="J354" s="57"/>
      <c r="K354" s="57"/>
      <c r="L354" s="57"/>
      <c r="M354" s="58" t="str">
        <f t="shared" si="58"/>
        <v/>
      </c>
      <c r="N354" s="102"/>
    </row>
    <row r="355" spans="1:14">
      <c r="A355" s="97" t="str">
        <f t="shared" si="55"/>
        <v/>
      </c>
      <c r="B355" s="98" t="str">
        <f t="shared" si="56"/>
        <v/>
      </c>
      <c r="C355" s="99"/>
      <c r="D355" s="100"/>
      <c r="E355" s="100"/>
      <c r="F355" s="57"/>
      <c r="G355" s="58">
        <f t="shared" si="57"/>
        <v>0</v>
      </c>
      <c r="H355" s="58">
        <f>IF(E355="",0,IFERROR(VLOOKUP(E355,档案费管理台账!$D$4:$H$1000,5,0),0))</f>
        <v>0</v>
      </c>
      <c r="I355" s="57"/>
      <c r="J355" s="57"/>
      <c r="K355" s="57"/>
      <c r="L355" s="57"/>
      <c r="M355" s="58" t="str">
        <f t="shared" si="58"/>
        <v/>
      </c>
      <c r="N355" s="102"/>
    </row>
    <row r="356" spans="1:14">
      <c r="A356" s="97" t="str">
        <f t="shared" si="55"/>
        <v/>
      </c>
      <c r="B356" s="98" t="str">
        <f t="shared" si="56"/>
        <v/>
      </c>
      <c r="C356" s="99"/>
      <c r="D356" s="100"/>
      <c r="E356" s="100"/>
      <c r="F356" s="57"/>
      <c r="G356" s="58">
        <f t="shared" si="57"/>
        <v>0</v>
      </c>
      <c r="H356" s="58">
        <f>IF(E356="",0,IFERROR(VLOOKUP(E356,档案费管理台账!$D$4:$H$1000,5,0),0))</f>
        <v>0</v>
      </c>
      <c r="I356" s="57"/>
      <c r="J356" s="57"/>
      <c r="K356" s="57"/>
      <c r="L356" s="57"/>
      <c r="M356" s="58" t="str">
        <f t="shared" si="58"/>
        <v/>
      </c>
      <c r="N356" s="102"/>
    </row>
    <row r="357" spans="1:14">
      <c r="A357" s="97" t="str">
        <f t="shared" si="55"/>
        <v/>
      </c>
      <c r="B357" s="98" t="str">
        <f t="shared" si="56"/>
        <v/>
      </c>
      <c r="C357" s="99"/>
      <c r="D357" s="100"/>
      <c r="E357" s="100"/>
      <c r="F357" s="57"/>
      <c r="G357" s="58">
        <f t="shared" si="57"/>
        <v>0</v>
      </c>
      <c r="H357" s="58">
        <f>IF(E357="",0,IFERROR(VLOOKUP(E357,档案费管理台账!$D$4:$H$1000,5,0),0))</f>
        <v>0</v>
      </c>
      <c r="I357" s="57"/>
      <c r="J357" s="57"/>
      <c r="K357" s="57"/>
      <c r="L357" s="57"/>
      <c r="M357" s="58" t="str">
        <f t="shared" si="58"/>
        <v/>
      </c>
      <c r="N357" s="102"/>
    </row>
    <row r="358" spans="1:14">
      <c r="A358" s="97" t="str">
        <f t="shared" si="55"/>
        <v/>
      </c>
      <c r="B358" s="98" t="str">
        <f t="shared" si="56"/>
        <v/>
      </c>
      <c r="C358" s="99"/>
      <c r="D358" s="100"/>
      <c r="E358" s="100"/>
      <c r="F358" s="57"/>
      <c r="G358" s="58">
        <f t="shared" si="57"/>
        <v>0</v>
      </c>
      <c r="H358" s="58">
        <f>IF(E358="",0,IFERROR(VLOOKUP(E358,档案费管理台账!$D$4:$H$1000,5,0),0))</f>
        <v>0</v>
      </c>
      <c r="I358" s="57"/>
      <c r="J358" s="57"/>
      <c r="K358" s="57"/>
      <c r="L358" s="57"/>
      <c r="M358" s="58" t="str">
        <f t="shared" si="58"/>
        <v/>
      </c>
      <c r="N358" s="102"/>
    </row>
    <row r="359" spans="1:14">
      <c r="A359" s="97" t="str">
        <f t="shared" si="55"/>
        <v/>
      </c>
      <c r="B359" s="98" t="str">
        <f t="shared" si="56"/>
        <v/>
      </c>
      <c r="C359" s="99"/>
      <c r="D359" s="100"/>
      <c r="E359" s="100"/>
      <c r="F359" s="57"/>
      <c r="G359" s="58">
        <f t="shared" si="57"/>
        <v>0</v>
      </c>
      <c r="H359" s="58">
        <f>IF(E359="",0,IFERROR(VLOOKUP(E359,档案费管理台账!$D$4:$H$1000,5,0),0))</f>
        <v>0</v>
      </c>
      <c r="I359" s="57"/>
      <c r="J359" s="57"/>
      <c r="K359" s="57"/>
      <c r="L359" s="57"/>
      <c r="M359" s="58" t="str">
        <f t="shared" si="58"/>
        <v/>
      </c>
      <c r="N359" s="102"/>
    </row>
    <row r="360" spans="1:14">
      <c r="A360" s="97" t="str">
        <f t="shared" si="55"/>
        <v/>
      </c>
      <c r="B360" s="98" t="str">
        <f t="shared" si="56"/>
        <v/>
      </c>
      <c r="C360" s="99"/>
      <c r="D360" s="100"/>
      <c r="E360" s="100"/>
      <c r="F360" s="57"/>
      <c r="G360" s="58">
        <f t="shared" si="57"/>
        <v>0</v>
      </c>
      <c r="H360" s="58">
        <f>IF(E360="",0,IFERROR(VLOOKUP(E360,档案费管理台账!$D$4:$H$1000,5,0),0))</f>
        <v>0</v>
      </c>
      <c r="I360" s="57"/>
      <c r="J360" s="57"/>
      <c r="K360" s="57"/>
      <c r="L360" s="57"/>
      <c r="M360" s="58" t="str">
        <f t="shared" si="58"/>
        <v/>
      </c>
      <c r="N360" s="102"/>
    </row>
    <row r="361" spans="1:14">
      <c r="A361" s="97" t="str">
        <f t="shared" si="55"/>
        <v/>
      </c>
      <c r="B361" s="98" t="str">
        <f t="shared" si="56"/>
        <v/>
      </c>
      <c r="C361" s="99"/>
      <c r="D361" s="100"/>
      <c r="E361" s="100"/>
      <c r="F361" s="57"/>
      <c r="G361" s="58">
        <f t="shared" si="57"/>
        <v>0</v>
      </c>
      <c r="H361" s="58">
        <f>IF(E361="",0,IFERROR(VLOOKUP(E361,档案费管理台账!$D$4:$H$1000,5,0),0))</f>
        <v>0</v>
      </c>
      <c r="I361" s="57"/>
      <c r="J361" s="57"/>
      <c r="K361" s="57"/>
      <c r="L361" s="57"/>
      <c r="M361" s="58" t="str">
        <f t="shared" si="58"/>
        <v/>
      </c>
      <c r="N361" s="102"/>
    </row>
    <row r="362" spans="1:14">
      <c r="A362" s="97" t="str">
        <f t="shared" si="55"/>
        <v/>
      </c>
      <c r="B362" s="98" t="str">
        <f t="shared" si="56"/>
        <v/>
      </c>
      <c r="C362" s="99"/>
      <c r="D362" s="100"/>
      <c r="E362" s="100"/>
      <c r="F362" s="57"/>
      <c r="G362" s="58">
        <f t="shared" si="57"/>
        <v>0</v>
      </c>
      <c r="H362" s="58">
        <f>IF(E362="",0,IFERROR(VLOOKUP(E362,档案费管理台账!$D$4:$H$1000,5,0),0))</f>
        <v>0</v>
      </c>
      <c r="I362" s="57"/>
      <c r="J362" s="57"/>
      <c r="K362" s="57"/>
      <c r="L362" s="57"/>
      <c r="M362" s="58" t="str">
        <f t="shared" si="58"/>
        <v/>
      </c>
      <c r="N362" s="102"/>
    </row>
    <row r="363" spans="1:14">
      <c r="A363" s="97" t="str">
        <f t="shared" ref="A363:A426" si="59">IF(D363="","",ROW()-42)</f>
        <v/>
      </c>
      <c r="B363" s="98" t="str">
        <f t="shared" si="56"/>
        <v/>
      </c>
      <c r="C363" s="99"/>
      <c r="D363" s="100"/>
      <c r="E363" s="100"/>
      <c r="F363" s="57"/>
      <c r="G363" s="58">
        <f t="shared" si="57"/>
        <v>0</v>
      </c>
      <c r="H363" s="58">
        <f>IF(E363="",0,IFERROR(VLOOKUP(E363,档案费管理台账!$D$4:$H$1000,5,0),0))</f>
        <v>0</v>
      </c>
      <c r="I363" s="57"/>
      <c r="J363" s="57"/>
      <c r="K363" s="57"/>
      <c r="L363" s="57"/>
      <c r="M363" s="58" t="str">
        <f t="shared" si="58"/>
        <v/>
      </c>
      <c r="N363" s="102"/>
    </row>
    <row r="364" spans="1:14">
      <c r="A364" s="97" t="str">
        <f t="shared" si="59"/>
        <v/>
      </c>
      <c r="B364" s="98" t="str">
        <f t="shared" ref="B364:B427" si="60">IF(C364="","",MONTH(C364)&amp;"月")</f>
        <v/>
      </c>
      <c r="C364" s="99"/>
      <c r="D364" s="100"/>
      <c r="E364" s="100"/>
      <c r="F364" s="57"/>
      <c r="G364" s="58">
        <f t="shared" ref="G364:G427" si="61">IF(F364="",0,F364*$K$41)</f>
        <v>0</v>
      </c>
      <c r="H364" s="58">
        <f>IF(E364="",0,IFERROR(VLOOKUP(E364,档案费管理台账!$D$4:$H$1000,5,0),0))</f>
        <v>0</v>
      </c>
      <c r="I364" s="57"/>
      <c r="J364" s="57"/>
      <c r="K364" s="57"/>
      <c r="L364" s="57"/>
      <c r="M364" s="58" t="str">
        <f t="shared" ref="M364:M427" si="62">IF(C364="","",ROUND(M363+G364-I364-J364-K364-L364-H364,2))</f>
        <v/>
      </c>
      <c r="N364" s="102"/>
    </row>
    <row r="365" spans="1:14">
      <c r="A365" s="97" t="str">
        <f t="shared" si="59"/>
        <v/>
      </c>
      <c r="B365" s="98" t="str">
        <f t="shared" si="60"/>
        <v/>
      </c>
      <c r="C365" s="99"/>
      <c r="D365" s="100"/>
      <c r="E365" s="100"/>
      <c r="F365" s="57"/>
      <c r="G365" s="58">
        <f t="shared" si="61"/>
        <v>0</v>
      </c>
      <c r="H365" s="58">
        <f>IF(E365="",0,IFERROR(VLOOKUP(E365,档案费管理台账!$D$4:$H$1000,5,0),0))</f>
        <v>0</v>
      </c>
      <c r="I365" s="57"/>
      <c r="J365" s="57"/>
      <c r="K365" s="57"/>
      <c r="L365" s="57"/>
      <c r="M365" s="58" t="str">
        <f t="shared" si="62"/>
        <v/>
      </c>
      <c r="N365" s="102"/>
    </row>
    <row r="366" spans="1:14">
      <c r="A366" s="97" t="str">
        <f t="shared" si="59"/>
        <v/>
      </c>
      <c r="B366" s="98" t="str">
        <f t="shared" si="60"/>
        <v/>
      </c>
      <c r="C366" s="99"/>
      <c r="D366" s="100"/>
      <c r="E366" s="100"/>
      <c r="F366" s="57"/>
      <c r="G366" s="58">
        <f t="shared" si="61"/>
        <v>0</v>
      </c>
      <c r="H366" s="58">
        <f>IF(E366="",0,IFERROR(VLOOKUP(E366,档案费管理台账!$D$4:$H$1000,5,0),0))</f>
        <v>0</v>
      </c>
      <c r="I366" s="57"/>
      <c r="J366" s="57"/>
      <c r="K366" s="57"/>
      <c r="L366" s="57"/>
      <c r="M366" s="58" t="str">
        <f t="shared" si="62"/>
        <v/>
      </c>
      <c r="N366" s="102"/>
    </row>
    <row r="367" spans="1:14">
      <c r="A367" s="97" t="str">
        <f t="shared" si="59"/>
        <v/>
      </c>
      <c r="B367" s="98" t="str">
        <f t="shared" si="60"/>
        <v/>
      </c>
      <c r="C367" s="99"/>
      <c r="D367" s="100"/>
      <c r="E367" s="100"/>
      <c r="F367" s="57"/>
      <c r="G367" s="58">
        <f t="shared" si="61"/>
        <v>0</v>
      </c>
      <c r="H367" s="58">
        <f>IF(E367="",0,IFERROR(VLOOKUP(E367,档案费管理台账!$D$4:$H$1000,5,0),0))</f>
        <v>0</v>
      </c>
      <c r="I367" s="57"/>
      <c r="J367" s="57"/>
      <c r="K367" s="57"/>
      <c r="L367" s="57"/>
      <c r="M367" s="58" t="str">
        <f t="shared" si="62"/>
        <v/>
      </c>
      <c r="N367" s="102"/>
    </row>
    <row r="368" spans="1:14">
      <c r="A368" s="97" t="str">
        <f t="shared" si="59"/>
        <v/>
      </c>
      <c r="B368" s="98" t="str">
        <f t="shared" si="60"/>
        <v/>
      </c>
      <c r="C368" s="99"/>
      <c r="D368" s="100"/>
      <c r="E368" s="100"/>
      <c r="F368" s="57"/>
      <c r="G368" s="58">
        <f t="shared" si="61"/>
        <v>0</v>
      </c>
      <c r="H368" s="58">
        <f>IF(E368="",0,IFERROR(VLOOKUP(E368,档案费管理台账!$D$4:$H$1000,5,0),0))</f>
        <v>0</v>
      </c>
      <c r="I368" s="57"/>
      <c r="J368" s="57"/>
      <c r="K368" s="57"/>
      <c r="L368" s="57"/>
      <c r="M368" s="58" t="str">
        <f t="shared" si="62"/>
        <v/>
      </c>
      <c r="N368" s="102"/>
    </row>
    <row r="369" spans="1:14">
      <c r="A369" s="97" t="str">
        <f t="shared" si="59"/>
        <v/>
      </c>
      <c r="B369" s="98" t="str">
        <f t="shared" si="60"/>
        <v/>
      </c>
      <c r="C369" s="99"/>
      <c r="D369" s="100"/>
      <c r="E369" s="100"/>
      <c r="F369" s="57"/>
      <c r="G369" s="58">
        <f t="shared" si="61"/>
        <v>0</v>
      </c>
      <c r="H369" s="58">
        <f>IF(E369="",0,IFERROR(VLOOKUP(E369,档案费管理台账!$D$4:$H$1000,5,0),0))</f>
        <v>0</v>
      </c>
      <c r="I369" s="57"/>
      <c r="J369" s="57"/>
      <c r="K369" s="57"/>
      <c r="L369" s="57"/>
      <c r="M369" s="58" t="str">
        <f t="shared" si="62"/>
        <v/>
      </c>
      <c r="N369" s="102"/>
    </row>
    <row r="370" spans="1:14">
      <c r="A370" s="97" t="str">
        <f t="shared" si="59"/>
        <v/>
      </c>
      <c r="B370" s="98" t="str">
        <f t="shared" si="60"/>
        <v/>
      </c>
      <c r="C370" s="99"/>
      <c r="D370" s="100"/>
      <c r="E370" s="100"/>
      <c r="F370" s="57"/>
      <c r="G370" s="58">
        <f t="shared" si="61"/>
        <v>0</v>
      </c>
      <c r="H370" s="58">
        <f>IF(E370="",0,IFERROR(VLOOKUP(E370,档案费管理台账!$D$4:$H$1000,5,0),0))</f>
        <v>0</v>
      </c>
      <c r="I370" s="57"/>
      <c r="J370" s="57"/>
      <c r="K370" s="57"/>
      <c r="L370" s="57"/>
      <c r="M370" s="58" t="str">
        <f t="shared" si="62"/>
        <v/>
      </c>
      <c r="N370" s="102"/>
    </row>
    <row r="371" spans="1:14">
      <c r="A371" s="97" t="str">
        <f t="shared" si="59"/>
        <v/>
      </c>
      <c r="B371" s="98" t="str">
        <f t="shared" si="60"/>
        <v/>
      </c>
      <c r="C371" s="99"/>
      <c r="D371" s="100"/>
      <c r="E371" s="100"/>
      <c r="F371" s="57"/>
      <c r="G371" s="58">
        <f t="shared" si="61"/>
        <v>0</v>
      </c>
      <c r="H371" s="58">
        <f>IF(E371="",0,IFERROR(VLOOKUP(E371,档案费管理台账!$D$4:$H$1000,5,0),0))</f>
        <v>0</v>
      </c>
      <c r="I371" s="57"/>
      <c r="J371" s="57"/>
      <c r="K371" s="57"/>
      <c r="L371" s="57"/>
      <c r="M371" s="58" t="str">
        <f t="shared" si="62"/>
        <v/>
      </c>
      <c r="N371" s="102"/>
    </row>
    <row r="372" spans="1:14">
      <c r="A372" s="97" t="str">
        <f t="shared" si="59"/>
        <v/>
      </c>
      <c r="B372" s="98" t="str">
        <f t="shared" si="60"/>
        <v/>
      </c>
      <c r="C372" s="99"/>
      <c r="D372" s="100"/>
      <c r="E372" s="100"/>
      <c r="F372" s="57"/>
      <c r="G372" s="58">
        <f t="shared" si="61"/>
        <v>0</v>
      </c>
      <c r="H372" s="58">
        <f>IF(E372="",0,IFERROR(VLOOKUP(E372,档案费管理台账!$D$4:$H$1000,5,0),0))</f>
        <v>0</v>
      </c>
      <c r="I372" s="57"/>
      <c r="J372" s="57"/>
      <c r="K372" s="57"/>
      <c r="L372" s="57"/>
      <c r="M372" s="58" t="str">
        <f t="shared" si="62"/>
        <v/>
      </c>
      <c r="N372" s="102"/>
    </row>
    <row r="373" spans="1:14">
      <c r="A373" s="97" t="str">
        <f t="shared" si="59"/>
        <v/>
      </c>
      <c r="B373" s="98" t="str">
        <f t="shared" si="60"/>
        <v/>
      </c>
      <c r="C373" s="99"/>
      <c r="D373" s="100"/>
      <c r="E373" s="100"/>
      <c r="F373" s="57"/>
      <c r="G373" s="58">
        <f t="shared" si="61"/>
        <v>0</v>
      </c>
      <c r="H373" s="58">
        <f>IF(E373="",0,IFERROR(VLOOKUP(E373,档案费管理台账!$D$4:$H$1000,5,0),0))</f>
        <v>0</v>
      </c>
      <c r="I373" s="57"/>
      <c r="J373" s="57"/>
      <c r="K373" s="57"/>
      <c r="L373" s="57"/>
      <c r="M373" s="58" t="str">
        <f t="shared" si="62"/>
        <v/>
      </c>
      <c r="N373" s="102"/>
    </row>
    <row r="374" spans="1:14">
      <c r="A374" s="97" t="str">
        <f t="shared" si="59"/>
        <v/>
      </c>
      <c r="B374" s="98" t="str">
        <f t="shared" si="60"/>
        <v/>
      </c>
      <c r="C374" s="99"/>
      <c r="D374" s="100"/>
      <c r="E374" s="100"/>
      <c r="F374" s="57"/>
      <c r="G374" s="58">
        <f t="shared" si="61"/>
        <v>0</v>
      </c>
      <c r="H374" s="58">
        <f>IF(E374="",0,IFERROR(VLOOKUP(E374,档案费管理台账!$D$4:$H$1000,5,0),0))</f>
        <v>0</v>
      </c>
      <c r="I374" s="57"/>
      <c r="J374" s="57"/>
      <c r="K374" s="57"/>
      <c r="L374" s="57"/>
      <c r="M374" s="58" t="str">
        <f t="shared" si="62"/>
        <v/>
      </c>
      <c r="N374" s="102"/>
    </row>
    <row r="375" spans="1:14">
      <c r="A375" s="97" t="str">
        <f t="shared" si="59"/>
        <v/>
      </c>
      <c r="B375" s="98" t="str">
        <f t="shared" si="60"/>
        <v/>
      </c>
      <c r="C375" s="99"/>
      <c r="D375" s="100"/>
      <c r="E375" s="100"/>
      <c r="F375" s="57"/>
      <c r="G375" s="58">
        <f t="shared" si="61"/>
        <v>0</v>
      </c>
      <c r="H375" s="58">
        <f>IF(E375="",0,IFERROR(VLOOKUP(E375,档案费管理台账!$D$4:$H$1000,5,0),0))</f>
        <v>0</v>
      </c>
      <c r="I375" s="57"/>
      <c r="J375" s="57"/>
      <c r="K375" s="57"/>
      <c r="L375" s="57"/>
      <c r="M375" s="58" t="str">
        <f t="shared" si="62"/>
        <v/>
      </c>
      <c r="N375" s="102"/>
    </row>
    <row r="376" spans="1:14">
      <c r="A376" s="97" t="str">
        <f t="shared" si="59"/>
        <v/>
      </c>
      <c r="B376" s="98" t="str">
        <f t="shared" si="60"/>
        <v/>
      </c>
      <c r="C376" s="99"/>
      <c r="D376" s="100"/>
      <c r="E376" s="100"/>
      <c r="F376" s="57"/>
      <c r="G376" s="58">
        <f t="shared" si="61"/>
        <v>0</v>
      </c>
      <c r="H376" s="58">
        <f>IF(E376="",0,IFERROR(VLOOKUP(E376,档案费管理台账!$D$4:$H$1000,5,0),0))</f>
        <v>0</v>
      </c>
      <c r="I376" s="57"/>
      <c r="J376" s="57"/>
      <c r="K376" s="57"/>
      <c r="L376" s="57"/>
      <c r="M376" s="58" t="str">
        <f t="shared" si="62"/>
        <v/>
      </c>
      <c r="N376" s="102"/>
    </row>
    <row r="377" spans="1:14">
      <c r="A377" s="97" t="str">
        <f t="shared" si="59"/>
        <v/>
      </c>
      <c r="B377" s="98" t="str">
        <f t="shared" si="60"/>
        <v/>
      </c>
      <c r="C377" s="99"/>
      <c r="D377" s="100"/>
      <c r="E377" s="100"/>
      <c r="F377" s="57"/>
      <c r="G377" s="58">
        <f t="shared" si="61"/>
        <v>0</v>
      </c>
      <c r="H377" s="58">
        <f>IF(E377="",0,IFERROR(VLOOKUP(E377,档案费管理台账!$D$4:$H$1000,5,0),0))</f>
        <v>0</v>
      </c>
      <c r="I377" s="57"/>
      <c r="J377" s="57"/>
      <c r="K377" s="57"/>
      <c r="L377" s="57"/>
      <c r="M377" s="58" t="str">
        <f t="shared" si="62"/>
        <v/>
      </c>
      <c r="N377" s="102"/>
    </row>
    <row r="378" spans="1:14">
      <c r="A378" s="97" t="str">
        <f t="shared" si="59"/>
        <v/>
      </c>
      <c r="B378" s="98" t="str">
        <f t="shared" si="60"/>
        <v/>
      </c>
      <c r="C378" s="99"/>
      <c r="D378" s="100"/>
      <c r="E378" s="100"/>
      <c r="F378" s="57"/>
      <c r="G378" s="58">
        <f t="shared" si="61"/>
        <v>0</v>
      </c>
      <c r="H378" s="58">
        <f>IF(E378="",0,IFERROR(VLOOKUP(E378,档案费管理台账!$D$4:$H$1000,5,0),0))</f>
        <v>0</v>
      </c>
      <c r="I378" s="57"/>
      <c r="J378" s="57"/>
      <c r="K378" s="57"/>
      <c r="L378" s="57"/>
      <c r="M378" s="58" t="str">
        <f t="shared" si="62"/>
        <v/>
      </c>
      <c r="N378" s="102"/>
    </row>
    <row r="379" spans="1:14">
      <c r="A379" s="97" t="str">
        <f t="shared" si="59"/>
        <v/>
      </c>
      <c r="B379" s="98" t="str">
        <f t="shared" si="60"/>
        <v/>
      </c>
      <c r="C379" s="99"/>
      <c r="D379" s="100"/>
      <c r="E379" s="100"/>
      <c r="F379" s="57"/>
      <c r="G379" s="58">
        <f t="shared" si="61"/>
        <v>0</v>
      </c>
      <c r="H379" s="58">
        <f>IF(E379="",0,IFERROR(VLOOKUP(E379,档案费管理台账!$D$4:$H$1000,5,0),0))</f>
        <v>0</v>
      </c>
      <c r="I379" s="57"/>
      <c r="J379" s="57"/>
      <c r="K379" s="57"/>
      <c r="L379" s="57"/>
      <c r="M379" s="58" t="str">
        <f t="shared" si="62"/>
        <v/>
      </c>
      <c r="N379" s="102"/>
    </row>
    <row r="380" spans="1:14">
      <c r="A380" s="97" t="str">
        <f t="shared" si="59"/>
        <v/>
      </c>
      <c r="B380" s="98" t="str">
        <f t="shared" si="60"/>
        <v/>
      </c>
      <c r="C380" s="99"/>
      <c r="D380" s="100"/>
      <c r="E380" s="100"/>
      <c r="F380" s="57"/>
      <c r="G380" s="58">
        <f t="shared" si="61"/>
        <v>0</v>
      </c>
      <c r="H380" s="58">
        <f>IF(E380="",0,IFERROR(VLOOKUP(E380,档案费管理台账!$D$4:$H$1000,5,0),0))</f>
        <v>0</v>
      </c>
      <c r="I380" s="57"/>
      <c r="J380" s="57"/>
      <c r="K380" s="57"/>
      <c r="L380" s="57"/>
      <c r="M380" s="58" t="str">
        <f t="shared" si="62"/>
        <v/>
      </c>
      <c r="N380" s="102"/>
    </row>
    <row r="381" spans="1:14">
      <c r="A381" s="97" t="str">
        <f t="shared" si="59"/>
        <v/>
      </c>
      <c r="B381" s="98" t="str">
        <f t="shared" si="60"/>
        <v/>
      </c>
      <c r="C381" s="99"/>
      <c r="D381" s="100"/>
      <c r="E381" s="100"/>
      <c r="F381" s="57"/>
      <c r="G381" s="58">
        <f t="shared" si="61"/>
        <v>0</v>
      </c>
      <c r="H381" s="58">
        <f>IF(E381="",0,IFERROR(VLOOKUP(E381,档案费管理台账!$D$4:$H$1000,5,0),0))</f>
        <v>0</v>
      </c>
      <c r="I381" s="57"/>
      <c r="J381" s="57"/>
      <c r="K381" s="57"/>
      <c r="L381" s="57"/>
      <c r="M381" s="58" t="str">
        <f t="shared" si="62"/>
        <v/>
      </c>
      <c r="N381" s="102"/>
    </row>
    <row r="382" spans="1:14">
      <c r="A382" s="97" t="str">
        <f t="shared" si="59"/>
        <v/>
      </c>
      <c r="B382" s="98" t="str">
        <f t="shared" si="60"/>
        <v/>
      </c>
      <c r="C382" s="99"/>
      <c r="D382" s="100"/>
      <c r="E382" s="100"/>
      <c r="F382" s="57"/>
      <c r="G382" s="58">
        <f t="shared" si="61"/>
        <v>0</v>
      </c>
      <c r="H382" s="58">
        <f>IF(E382="",0,IFERROR(VLOOKUP(E382,档案费管理台账!$D$4:$H$1000,5,0),0))</f>
        <v>0</v>
      </c>
      <c r="I382" s="57"/>
      <c r="J382" s="57"/>
      <c r="K382" s="57"/>
      <c r="L382" s="57"/>
      <c r="M382" s="58" t="str">
        <f t="shared" si="62"/>
        <v/>
      </c>
      <c r="N382" s="102"/>
    </row>
    <row r="383" spans="1:14">
      <c r="A383" s="97" t="str">
        <f t="shared" si="59"/>
        <v/>
      </c>
      <c r="B383" s="98" t="str">
        <f t="shared" si="60"/>
        <v/>
      </c>
      <c r="C383" s="99"/>
      <c r="D383" s="100"/>
      <c r="E383" s="100"/>
      <c r="F383" s="57"/>
      <c r="G383" s="58">
        <f t="shared" si="61"/>
        <v>0</v>
      </c>
      <c r="H383" s="58">
        <f>IF(E383="",0,IFERROR(VLOOKUP(E383,档案费管理台账!$D$4:$H$1000,5,0),0))</f>
        <v>0</v>
      </c>
      <c r="I383" s="57"/>
      <c r="J383" s="57"/>
      <c r="K383" s="57"/>
      <c r="L383" s="57"/>
      <c r="M383" s="58" t="str">
        <f t="shared" si="62"/>
        <v/>
      </c>
      <c r="N383" s="102"/>
    </row>
    <row r="384" spans="1:14">
      <c r="A384" s="97" t="str">
        <f t="shared" si="59"/>
        <v/>
      </c>
      <c r="B384" s="98" t="str">
        <f t="shared" si="60"/>
        <v/>
      </c>
      <c r="C384" s="99"/>
      <c r="D384" s="100"/>
      <c r="E384" s="100"/>
      <c r="F384" s="57"/>
      <c r="G384" s="58">
        <f t="shared" si="61"/>
        <v>0</v>
      </c>
      <c r="H384" s="58">
        <f>IF(E384="",0,IFERROR(VLOOKUP(E384,档案费管理台账!$D$4:$H$1000,5,0),0))</f>
        <v>0</v>
      </c>
      <c r="I384" s="57"/>
      <c r="J384" s="57"/>
      <c r="K384" s="57"/>
      <c r="L384" s="57"/>
      <c r="M384" s="58" t="str">
        <f t="shared" si="62"/>
        <v/>
      </c>
      <c r="N384" s="102"/>
    </row>
    <row r="385" spans="1:14">
      <c r="A385" s="97" t="str">
        <f t="shared" si="59"/>
        <v/>
      </c>
      <c r="B385" s="98" t="str">
        <f t="shared" si="60"/>
        <v/>
      </c>
      <c r="C385" s="99"/>
      <c r="D385" s="100"/>
      <c r="E385" s="100"/>
      <c r="F385" s="57"/>
      <c r="G385" s="58">
        <f t="shared" si="61"/>
        <v>0</v>
      </c>
      <c r="H385" s="58">
        <f>IF(E385="",0,IFERROR(VLOOKUP(E385,档案费管理台账!$D$4:$H$1000,5,0),0))</f>
        <v>0</v>
      </c>
      <c r="I385" s="57"/>
      <c r="J385" s="57"/>
      <c r="K385" s="57"/>
      <c r="L385" s="57"/>
      <c r="M385" s="58" t="str">
        <f t="shared" si="62"/>
        <v/>
      </c>
      <c r="N385" s="102"/>
    </row>
    <row r="386" spans="1:14">
      <c r="A386" s="97" t="str">
        <f t="shared" si="59"/>
        <v/>
      </c>
      <c r="B386" s="98" t="str">
        <f t="shared" si="60"/>
        <v/>
      </c>
      <c r="C386" s="99"/>
      <c r="D386" s="100"/>
      <c r="E386" s="100"/>
      <c r="F386" s="57"/>
      <c r="G386" s="58">
        <f t="shared" si="61"/>
        <v>0</v>
      </c>
      <c r="H386" s="58">
        <f>IF(E386="",0,IFERROR(VLOOKUP(E386,档案费管理台账!$D$4:$H$1000,5,0),0))</f>
        <v>0</v>
      </c>
      <c r="I386" s="57"/>
      <c r="J386" s="57"/>
      <c r="K386" s="57"/>
      <c r="L386" s="57"/>
      <c r="M386" s="58" t="str">
        <f t="shared" si="62"/>
        <v/>
      </c>
      <c r="N386" s="102"/>
    </row>
    <row r="387" spans="1:14">
      <c r="A387" s="97" t="str">
        <f t="shared" si="59"/>
        <v/>
      </c>
      <c r="B387" s="98" t="str">
        <f t="shared" si="60"/>
        <v/>
      </c>
      <c r="C387" s="99"/>
      <c r="D387" s="100"/>
      <c r="E387" s="100"/>
      <c r="F387" s="57"/>
      <c r="G387" s="58">
        <f t="shared" si="61"/>
        <v>0</v>
      </c>
      <c r="H387" s="58">
        <f>IF(E387="",0,IFERROR(VLOOKUP(E387,档案费管理台账!$D$4:$H$1000,5,0),0))</f>
        <v>0</v>
      </c>
      <c r="I387" s="57"/>
      <c r="J387" s="57"/>
      <c r="K387" s="57"/>
      <c r="L387" s="57"/>
      <c r="M387" s="58" t="str">
        <f t="shared" si="62"/>
        <v/>
      </c>
      <c r="N387" s="102"/>
    </row>
    <row r="388" spans="1:14">
      <c r="A388" s="97" t="str">
        <f t="shared" si="59"/>
        <v/>
      </c>
      <c r="B388" s="98" t="str">
        <f t="shared" si="60"/>
        <v/>
      </c>
      <c r="C388" s="99"/>
      <c r="D388" s="100"/>
      <c r="E388" s="100"/>
      <c r="F388" s="57"/>
      <c r="G388" s="58">
        <f t="shared" si="61"/>
        <v>0</v>
      </c>
      <c r="H388" s="58">
        <f>IF(E388="",0,IFERROR(VLOOKUP(E388,档案费管理台账!$D$4:$H$1000,5,0),0))</f>
        <v>0</v>
      </c>
      <c r="I388" s="57"/>
      <c r="J388" s="57"/>
      <c r="K388" s="57"/>
      <c r="L388" s="57"/>
      <c r="M388" s="58" t="str">
        <f t="shared" si="62"/>
        <v/>
      </c>
      <c r="N388" s="102"/>
    </row>
    <row r="389" spans="1:14">
      <c r="A389" s="97" t="str">
        <f t="shared" si="59"/>
        <v/>
      </c>
      <c r="B389" s="98" t="str">
        <f t="shared" si="60"/>
        <v/>
      </c>
      <c r="C389" s="99"/>
      <c r="D389" s="100"/>
      <c r="E389" s="100"/>
      <c r="F389" s="57"/>
      <c r="G389" s="58">
        <f t="shared" si="61"/>
        <v>0</v>
      </c>
      <c r="H389" s="58">
        <f>IF(E389="",0,IFERROR(VLOOKUP(E389,档案费管理台账!$D$4:$H$1000,5,0),0))</f>
        <v>0</v>
      </c>
      <c r="I389" s="57"/>
      <c r="J389" s="57"/>
      <c r="K389" s="57"/>
      <c r="L389" s="57"/>
      <c r="M389" s="58" t="str">
        <f t="shared" si="62"/>
        <v/>
      </c>
      <c r="N389" s="102"/>
    </row>
    <row r="390" spans="1:14">
      <c r="A390" s="97" t="str">
        <f t="shared" si="59"/>
        <v/>
      </c>
      <c r="B390" s="98" t="str">
        <f t="shared" si="60"/>
        <v/>
      </c>
      <c r="C390" s="99"/>
      <c r="D390" s="100"/>
      <c r="E390" s="100"/>
      <c r="F390" s="57"/>
      <c r="G390" s="58">
        <f t="shared" si="61"/>
        <v>0</v>
      </c>
      <c r="H390" s="58">
        <f>IF(E390="",0,IFERROR(VLOOKUP(E390,档案费管理台账!$D$4:$H$1000,5,0),0))</f>
        <v>0</v>
      </c>
      <c r="I390" s="57"/>
      <c r="J390" s="57"/>
      <c r="K390" s="57"/>
      <c r="L390" s="57"/>
      <c r="M390" s="58" t="str">
        <f t="shared" si="62"/>
        <v/>
      </c>
      <c r="N390" s="102"/>
    </row>
    <row r="391" spans="1:14">
      <c r="A391" s="97" t="str">
        <f t="shared" si="59"/>
        <v/>
      </c>
      <c r="B391" s="98" t="str">
        <f t="shared" si="60"/>
        <v/>
      </c>
      <c r="C391" s="99"/>
      <c r="D391" s="100"/>
      <c r="E391" s="100"/>
      <c r="F391" s="57"/>
      <c r="G391" s="58">
        <f t="shared" si="61"/>
        <v>0</v>
      </c>
      <c r="H391" s="58">
        <f>IF(E391="",0,IFERROR(VLOOKUP(E391,档案费管理台账!$D$4:$H$1000,5,0),0))</f>
        <v>0</v>
      </c>
      <c r="I391" s="57"/>
      <c r="J391" s="57"/>
      <c r="K391" s="57"/>
      <c r="L391" s="57"/>
      <c r="M391" s="58" t="str">
        <f t="shared" si="62"/>
        <v/>
      </c>
      <c r="N391" s="102"/>
    </row>
    <row r="392" spans="1:14">
      <c r="A392" s="97" t="str">
        <f t="shared" si="59"/>
        <v/>
      </c>
      <c r="B392" s="98" t="str">
        <f t="shared" si="60"/>
        <v/>
      </c>
      <c r="C392" s="99"/>
      <c r="D392" s="100"/>
      <c r="E392" s="100"/>
      <c r="F392" s="57"/>
      <c r="G392" s="58">
        <f t="shared" si="61"/>
        <v>0</v>
      </c>
      <c r="H392" s="58">
        <f>IF(E392="",0,IFERROR(VLOOKUP(E392,档案费管理台账!$D$4:$H$1000,5,0),0))</f>
        <v>0</v>
      </c>
      <c r="I392" s="57"/>
      <c r="J392" s="57"/>
      <c r="K392" s="57"/>
      <c r="L392" s="57"/>
      <c r="M392" s="58" t="str">
        <f t="shared" si="62"/>
        <v/>
      </c>
      <c r="N392" s="102"/>
    </row>
    <row r="393" spans="1:14">
      <c r="A393" s="97" t="str">
        <f t="shared" si="59"/>
        <v/>
      </c>
      <c r="B393" s="98" t="str">
        <f t="shared" si="60"/>
        <v/>
      </c>
      <c r="C393" s="99"/>
      <c r="D393" s="100"/>
      <c r="E393" s="100"/>
      <c r="F393" s="57"/>
      <c r="G393" s="58">
        <f t="shared" si="61"/>
        <v>0</v>
      </c>
      <c r="H393" s="58">
        <f>IF(E393="",0,IFERROR(VLOOKUP(E393,档案费管理台账!$D$4:$H$1000,5,0),0))</f>
        <v>0</v>
      </c>
      <c r="I393" s="57"/>
      <c r="J393" s="57"/>
      <c r="K393" s="57"/>
      <c r="L393" s="57"/>
      <c r="M393" s="58" t="str">
        <f t="shared" si="62"/>
        <v/>
      </c>
      <c r="N393" s="102"/>
    </row>
    <row r="394" spans="1:14">
      <c r="A394" s="97" t="str">
        <f t="shared" si="59"/>
        <v/>
      </c>
      <c r="B394" s="98" t="str">
        <f t="shared" si="60"/>
        <v/>
      </c>
      <c r="C394" s="99"/>
      <c r="D394" s="100"/>
      <c r="E394" s="100"/>
      <c r="F394" s="57"/>
      <c r="G394" s="58">
        <f t="shared" si="61"/>
        <v>0</v>
      </c>
      <c r="H394" s="58">
        <f>IF(E394="",0,IFERROR(VLOOKUP(E394,档案费管理台账!$D$4:$H$1000,5,0),0))</f>
        <v>0</v>
      </c>
      <c r="I394" s="57"/>
      <c r="J394" s="57"/>
      <c r="K394" s="57"/>
      <c r="L394" s="57"/>
      <c r="M394" s="58" t="str">
        <f t="shared" si="62"/>
        <v/>
      </c>
      <c r="N394" s="102"/>
    </row>
    <row r="395" spans="1:14">
      <c r="A395" s="97" t="str">
        <f t="shared" si="59"/>
        <v/>
      </c>
      <c r="B395" s="98" t="str">
        <f t="shared" si="60"/>
        <v/>
      </c>
      <c r="C395" s="99"/>
      <c r="D395" s="100"/>
      <c r="E395" s="100"/>
      <c r="F395" s="57"/>
      <c r="G395" s="58">
        <f t="shared" si="61"/>
        <v>0</v>
      </c>
      <c r="H395" s="58">
        <f>IF(E395="",0,IFERROR(VLOOKUP(E395,档案费管理台账!$D$4:$H$1000,5,0),0))</f>
        <v>0</v>
      </c>
      <c r="I395" s="57"/>
      <c r="J395" s="57"/>
      <c r="K395" s="57"/>
      <c r="L395" s="57"/>
      <c r="M395" s="58" t="str">
        <f t="shared" si="62"/>
        <v/>
      </c>
      <c r="N395" s="102"/>
    </row>
    <row r="396" spans="1:14">
      <c r="A396" s="97" t="str">
        <f t="shared" si="59"/>
        <v/>
      </c>
      <c r="B396" s="98" t="str">
        <f t="shared" si="60"/>
        <v/>
      </c>
      <c r="C396" s="99"/>
      <c r="D396" s="100"/>
      <c r="E396" s="100"/>
      <c r="F396" s="57"/>
      <c r="G396" s="58">
        <f t="shared" si="61"/>
        <v>0</v>
      </c>
      <c r="H396" s="58">
        <f>IF(E396="",0,IFERROR(VLOOKUP(E396,档案费管理台账!$D$4:$H$1000,5,0),0))</f>
        <v>0</v>
      </c>
      <c r="I396" s="57"/>
      <c r="J396" s="57"/>
      <c r="K396" s="57"/>
      <c r="L396" s="57"/>
      <c r="M396" s="58" t="str">
        <f t="shared" si="62"/>
        <v/>
      </c>
      <c r="N396" s="102"/>
    </row>
    <row r="397" spans="1:14">
      <c r="A397" s="97" t="str">
        <f t="shared" si="59"/>
        <v/>
      </c>
      <c r="B397" s="98" t="str">
        <f t="shared" si="60"/>
        <v/>
      </c>
      <c r="C397" s="99"/>
      <c r="D397" s="100"/>
      <c r="E397" s="100"/>
      <c r="F397" s="57"/>
      <c r="G397" s="58">
        <f t="shared" si="61"/>
        <v>0</v>
      </c>
      <c r="H397" s="58">
        <f>IF(E397="",0,IFERROR(VLOOKUP(E397,档案费管理台账!$D$4:$H$1000,5,0),0))</f>
        <v>0</v>
      </c>
      <c r="I397" s="57"/>
      <c r="J397" s="57"/>
      <c r="K397" s="57"/>
      <c r="L397" s="57"/>
      <c r="M397" s="58" t="str">
        <f t="shared" si="62"/>
        <v/>
      </c>
      <c r="N397" s="102"/>
    </row>
    <row r="398" spans="1:14">
      <c r="A398" s="97" t="str">
        <f t="shared" si="59"/>
        <v/>
      </c>
      <c r="B398" s="98" t="str">
        <f t="shared" si="60"/>
        <v/>
      </c>
      <c r="C398" s="99"/>
      <c r="D398" s="100"/>
      <c r="E398" s="100"/>
      <c r="F398" s="57"/>
      <c r="G398" s="58">
        <f t="shared" si="61"/>
        <v>0</v>
      </c>
      <c r="H398" s="58">
        <f>IF(E398="",0,IFERROR(VLOOKUP(E398,档案费管理台账!$D$4:$H$1000,5,0),0))</f>
        <v>0</v>
      </c>
      <c r="I398" s="57"/>
      <c r="J398" s="57"/>
      <c r="K398" s="57"/>
      <c r="L398" s="57"/>
      <c r="M398" s="58" t="str">
        <f t="shared" si="62"/>
        <v/>
      </c>
      <c r="N398" s="102"/>
    </row>
    <row r="399" spans="1:14">
      <c r="A399" s="97" t="str">
        <f t="shared" si="59"/>
        <v/>
      </c>
      <c r="B399" s="98" t="str">
        <f t="shared" si="60"/>
        <v/>
      </c>
      <c r="C399" s="99"/>
      <c r="D399" s="100"/>
      <c r="E399" s="100"/>
      <c r="F399" s="57"/>
      <c r="G399" s="58">
        <f t="shared" si="61"/>
        <v>0</v>
      </c>
      <c r="H399" s="58">
        <f>IF(E399="",0,IFERROR(VLOOKUP(E399,档案费管理台账!$D$4:$H$1000,5,0),0))</f>
        <v>0</v>
      </c>
      <c r="I399" s="57"/>
      <c r="J399" s="57"/>
      <c r="K399" s="57"/>
      <c r="L399" s="57"/>
      <c r="M399" s="58" t="str">
        <f t="shared" si="62"/>
        <v/>
      </c>
      <c r="N399" s="102"/>
    </row>
    <row r="400" spans="1:14">
      <c r="A400" s="97" t="str">
        <f t="shared" si="59"/>
        <v/>
      </c>
      <c r="B400" s="98" t="str">
        <f t="shared" si="60"/>
        <v/>
      </c>
      <c r="C400" s="99"/>
      <c r="D400" s="100"/>
      <c r="E400" s="100"/>
      <c r="F400" s="57"/>
      <c r="G400" s="58">
        <f t="shared" si="61"/>
        <v>0</v>
      </c>
      <c r="H400" s="58">
        <f>IF(E400="",0,IFERROR(VLOOKUP(E400,档案费管理台账!$D$4:$H$1000,5,0),0))</f>
        <v>0</v>
      </c>
      <c r="I400" s="57"/>
      <c r="J400" s="57"/>
      <c r="K400" s="57"/>
      <c r="L400" s="57"/>
      <c r="M400" s="58" t="str">
        <f t="shared" si="62"/>
        <v/>
      </c>
      <c r="N400" s="102"/>
    </row>
    <row r="401" spans="1:14">
      <c r="A401" s="97" t="str">
        <f t="shared" si="59"/>
        <v/>
      </c>
      <c r="B401" s="98" t="str">
        <f t="shared" si="60"/>
        <v/>
      </c>
      <c r="C401" s="99"/>
      <c r="D401" s="100"/>
      <c r="E401" s="100"/>
      <c r="F401" s="57"/>
      <c r="G401" s="58">
        <f t="shared" si="61"/>
        <v>0</v>
      </c>
      <c r="H401" s="58">
        <f>IF(E401="",0,IFERROR(VLOOKUP(E401,档案费管理台账!$D$4:$H$1000,5,0),0))</f>
        <v>0</v>
      </c>
      <c r="I401" s="57"/>
      <c r="J401" s="57"/>
      <c r="K401" s="57"/>
      <c r="L401" s="57"/>
      <c r="M401" s="58" t="str">
        <f t="shared" si="62"/>
        <v/>
      </c>
      <c r="N401" s="102"/>
    </row>
    <row r="402" spans="1:14">
      <c r="A402" s="97" t="str">
        <f t="shared" si="59"/>
        <v/>
      </c>
      <c r="B402" s="98" t="str">
        <f t="shared" si="60"/>
        <v/>
      </c>
      <c r="C402" s="99"/>
      <c r="D402" s="100"/>
      <c r="E402" s="100"/>
      <c r="F402" s="57"/>
      <c r="G402" s="58">
        <f t="shared" si="61"/>
        <v>0</v>
      </c>
      <c r="H402" s="58">
        <f>IF(E402="",0,IFERROR(VLOOKUP(E402,档案费管理台账!$D$4:$H$1000,5,0),0))</f>
        <v>0</v>
      </c>
      <c r="I402" s="57"/>
      <c r="J402" s="57"/>
      <c r="K402" s="57"/>
      <c r="L402" s="57"/>
      <c r="M402" s="58" t="str">
        <f t="shared" si="62"/>
        <v/>
      </c>
      <c r="N402" s="102"/>
    </row>
    <row r="403" spans="1:14">
      <c r="A403" s="97" t="str">
        <f t="shared" si="59"/>
        <v/>
      </c>
      <c r="B403" s="98" t="str">
        <f t="shared" si="60"/>
        <v/>
      </c>
      <c r="C403" s="99"/>
      <c r="D403" s="100"/>
      <c r="E403" s="100"/>
      <c r="F403" s="57"/>
      <c r="G403" s="58">
        <f t="shared" si="61"/>
        <v>0</v>
      </c>
      <c r="H403" s="58">
        <f>IF(E403="",0,IFERROR(VLOOKUP(E403,档案费管理台账!$D$4:$H$1000,5,0),0))</f>
        <v>0</v>
      </c>
      <c r="I403" s="57"/>
      <c r="J403" s="57"/>
      <c r="K403" s="57"/>
      <c r="L403" s="57"/>
      <c r="M403" s="58" t="str">
        <f t="shared" si="62"/>
        <v/>
      </c>
      <c r="N403" s="102"/>
    </row>
    <row r="404" spans="1:14">
      <c r="A404" s="97" t="str">
        <f t="shared" si="59"/>
        <v/>
      </c>
      <c r="B404" s="98" t="str">
        <f t="shared" si="60"/>
        <v/>
      </c>
      <c r="C404" s="99"/>
      <c r="D404" s="100"/>
      <c r="E404" s="100"/>
      <c r="F404" s="57"/>
      <c r="G404" s="58">
        <f t="shared" si="61"/>
        <v>0</v>
      </c>
      <c r="H404" s="58">
        <f>IF(E404="",0,IFERROR(VLOOKUP(E404,档案费管理台账!$D$4:$H$1000,5,0),0))</f>
        <v>0</v>
      </c>
      <c r="I404" s="57"/>
      <c r="J404" s="57"/>
      <c r="K404" s="57"/>
      <c r="L404" s="57"/>
      <c r="M404" s="58" t="str">
        <f t="shared" si="62"/>
        <v/>
      </c>
      <c r="N404" s="102"/>
    </row>
    <row r="405" spans="1:14">
      <c r="A405" s="97" t="str">
        <f t="shared" si="59"/>
        <v/>
      </c>
      <c r="B405" s="98" t="str">
        <f t="shared" si="60"/>
        <v/>
      </c>
      <c r="C405" s="99"/>
      <c r="D405" s="100"/>
      <c r="E405" s="100"/>
      <c r="F405" s="57"/>
      <c r="G405" s="58">
        <f t="shared" si="61"/>
        <v>0</v>
      </c>
      <c r="H405" s="58">
        <f>IF(E405="",0,IFERROR(VLOOKUP(E405,档案费管理台账!$D$4:$H$1000,5,0),0))</f>
        <v>0</v>
      </c>
      <c r="I405" s="57"/>
      <c r="J405" s="57"/>
      <c r="K405" s="57"/>
      <c r="L405" s="57"/>
      <c r="M405" s="58" t="str">
        <f t="shared" si="62"/>
        <v/>
      </c>
      <c r="N405" s="102"/>
    </row>
    <row r="406" spans="1:14">
      <c r="A406" s="97" t="str">
        <f t="shared" si="59"/>
        <v/>
      </c>
      <c r="B406" s="98" t="str">
        <f t="shared" si="60"/>
        <v/>
      </c>
      <c r="C406" s="99"/>
      <c r="D406" s="100"/>
      <c r="E406" s="100"/>
      <c r="F406" s="57"/>
      <c r="G406" s="58">
        <f t="shared" si="61"/>
        <v>0</v>
      </c>
      <c r="H406" s="58">
        <f>IF(E406="",0,IFERROR(VLOOKUP(E406,档案费管理台账!$D$4:$H$1000,5,0),0))</f>
        <v>0</v>
      </c>
      <c r="I406" s="57"/>
      <c r="J406" s="57"/>
      <c r="K406" s="57"/>
      <c r="L406" s="57"/>
      <c r="M406" s="58" t="str">
        <f t="shared" si="62"/>
        <v/>
      </c>
      <c r="N406" s="102"/>
    </row>
    <row r="407" spans="1:14">
      <c r="A407" s="97" t="str">
        <f t="shared" si="59"/>
        <v/>
      </c>
      <c r="B407" s="98" t="str">
        <f t="shared" si="60"/>
        <v/>
      </c>
      <c r="C407" s="99"/>
      <c r="D407" s="100"/>
      <c r="E407" s="100"/>
      <c r="F407" s="57"/>
      <c r="G407" s="58">
        <f t="shared" si="61"/>
        <v>0</v>
      </c>
      <c r="H407" s="58">
        <f>IF(E407="",0,IFERROR(VLOOKUP(E407,档案费管理台账!$D$4:$H$1000,5,0),0))</f>
        <v>0</v>
      </c>
      <c r="I407" s="57"/>
      <c r="J407" s="57"/>
      <c r="K407" s="57"/>
      <c r="L407" s="57"/>
      <c r="M407" s="58" t="str">
        <f t="shared" si="62"/>
        <v/>
      </c>
      <c r="N407" s="102"/>
    </row>
    <row r="408" spans="1:14">
      <c r="A408" s="97" t="str">
        <f t="shared" si="59"/>
        <v/>
      </c>
      <c r="B408" s="98" t="str">
        <f t="shared" si="60"/>
        <v/>
      </c>
      <c r="C408" s="99"/>
      <c r="D408" s="100"/>
      <c r="E408" s="100"/>
      <c r="F408" s="57"/>
      <c r="G408" s="58">
        <f t="shared" si="61"/>
        <v>0</v>
      </c>
      <c r="H408" s="58">
        <f>IF(E408="",0,IFERROR(VLOOKUP(E408,档案费管理台账!$D$4:$H$1000,5,0),0))</f>
        <v>0</v>
      </c>
      <c r="I408" s="57"/>
      <c r="J408" s="57"/>
      <c r="K408" s="57"/>
      <c r="L408" s="57"/>
      <c r="M408" s="58" t="str">
        <f t="shared" si="62"/>
        <v/>
      </c>
      <c r="N408" s="102"/>
    </row>
    <row r="409" spans="1:14">
      <c r="A409" s="97" t="str">
        <f t="shared" si="59"/>
        <v/>
      </c>
      <c r="B409" s="98" t="str">
        <f t="shared" si="60"/>
        <v/>
      </c>
      <c r="C409" s="99"/>
      <c r="D409" s="100"/>
      <c r="E409" s="100"/>
      <c r="F409" s="57"/>
      <c r="G409" s="58">
        <f t="shared" si="61"/>
        <v>0</v>
      </c>
      <c r="H409" s="58">
        <f>IF(E409="",0,IFERROR(VLOOKUP(E409,档案费管理台账!$D$4:$H$1000,5,0),0))</f>
        <v>0</v>
      </c>
      <c r="I409" s="57"/>
      <c r="J409" s="57"/>
      <c r="K409" s="57"/>
      <c r="L409" s="57"/>
      <c r="M409" s="58" t="str">
        <f t="shared" si="62"/>
        <v/>
      </c>
      <c r="N409" s="102"/>
    </row>
    <row r="410" spans="1:14">
      <c r="A410" s="97" t="str">
        <f t="shared" si="59"/>
        <v/>
      </c>
      <c r="B410" s="98" t="str">
        <f t="shared" si="60"/>
        <v/>
      </c>
      <c r="C410" s="99"/>
      <c r="D410" s="100"/>
      <c r="E410" s="100"/>
      <c r="F410" s="57"/>
      <c r="G410" s="58">
        <f t="shared" si="61"/>
        <v>0</v>
      </c>
      <c r="H410" s="58">
        <f>IF(E410="",0,IFERROR(VLOOKUP(E410,档案费管理台账!$D$4:$H$1000,5,0),0))</f>
        <v>0</v>
      </c>
      <c r="I410" s="57"/>
      <c r="J410" s="57"/>
      <c r="K410" s="57"/>
      <c r="L410" s="57"/>
      <c r="M410" s="58" t="str">
        <f t="shared" si="62"/>
        <v/>
      </c>
      <c r="N410" s="102"/>
    </row>
    <row r="411" spans="1:14">
      <c r="A411" s="97" t="str">
        <f t="shared" si="59"/>
        <v/>
      </c>
      <c r="B411" s="98" t="str">
        <f t="shared" si="60"/>
        <v/>
      </c>
      <c r="C411" s="99"/>
      <c r="D411" s="100"/>
      <c r="E411" s="100"/>
      <c r="F411" s="57"/>
      <c r="G411" s="58">
        <f t="shared" si="61"/>
        <v>0</v>
      </c>
      <c r="H411" s="58">
        <f>IF(E411="",0,IFERROR(VLOOKUP(E411,档案费管理台账!$D$4:$H$1000,5,0),0))</f>
        <v>0</v>
      </c>
      <c r="I411" s="57"/>
      <c r="J411" s="57"/>
      <c r="K411" s="57"/>
      <c r="L411" s="57"/>
      <c r="M411" s="58" t="str">
        <f t="shared" si="62"/>
        <v/>
      </c>
      <c r="N411" s="102"/>
    </row>
    <row r="412" spans="1:14">
      <c r="A412" s="97" t="str">
        <f t="shared" si="59"/>
        <v/>
      </c>
      <c r="B412" s="98" t="str">
        <f t="shared" si="60"/>
        <v/>
      </c>
      <c r="C412" s="99"/>
      <c r="D412" s="100"/>
      <c r="E412" s="100"/>
      <c r="F412" s="57"/>
      <c r="G412" s="58">
        <f t="shared" si="61"/>
        <v>0</v>
      </c>
      <c r="H412" s="58">
        <f>IF(E412="",0,IFERROR(VLOOKUP(E412,档案费管理台账!$D$4:$H$1000,5,0),0))</f>
        <v>0</v>
      </c>
      <c r="I412" s="57"/>
      <c r="J412" s="57"/>
      <c r="K412" s="57"/>
      <c r="L412" s="57"/>
      <c r="M412" s="58" t="str">
        <f t="shared" si="62"/>
        <v/>
      </c>
      <c r="N412" s="102"/>
    </row>
    <row r="413" spans="1:14">
      <c r="A413" s="97" t="str">
        <f t="shared" si="59"/>
        <v/>
      </c>
      <c r="B413" s="98" t="str">
        <f t="shared" si="60"/>
        <v/>
      </c>
      <c r="C413" s="99"/>
      <c r="D413" s="100"/>
      <c r="E413" s="100"/>
      <c r="F413" s="57"/>
      <c r="G413" s="58">
        <f t="shared" si="61"/>
        <v>0</v>
      </c>
      <c r="H413" s="58">
        <f>IF(E413="",0,IFERROR(VLOOKUP(E413,档案费管理台账!$D$4:$H$1000,5,0),0))</f>
        <v>0</v>
      </c>
      <c r="I413" s="57"/>
      <c r="J413" s="57"/>
      <c r="K413" s="57"/>
      <c r="L413" s="57"/>
      <c r="M413" s="58" t="str">
        <f t="shared" si="62"/>
        <v/>
      </c>
      <c r="N413" s="102"/>
    </row>
    <row r="414" spans="1:14">
      <c r="A414" s="97" t="str">
        <f t="shared" si="59"/>
        <v/>
      </c>
      <c r="B414" s="98" t="str">
        <f t="shared" si="60"/>
        <v/>
      </c>
      <c r="C414" s="99"/>
      <c r="D414" s="100"/>
      <c r="E414" s="100"/>
      <c r="F414" s="57"/>
      <c r="G414" s="58">
        <f t="shared" si="61"/>
        <v>0</v>
      </c>
      <c r="H414" s="58">
        <f>IF(E414="",0,IFERROR(VLOOKUP(E414,档案费管理台账!$D$4:$H$1000,5,0),0))</f>
        <v>0</v>
      </c>
      <c r="I414" s="57"/>
      <c r="J414" s="57"/>
      <c r="K414" s="57"/>
      <c r="L414" s="57"/>
      <c r="M414" s="58" t="str">
        <f t="shared" si="62"/>
        <v/>
      </c>
      <c r="N414" s="102"/>
    </row>
    <row r="415" spans="1:14">
      <c r="A415" s="97" t="str">
        <f t="shared" si="59"/>
        <v/>
      </c>
      <c r="B415" s="98" t="str">
        <f t="shared" si="60"/>
        <v/>
      </c>
      <c r="C415" s="99"/>
      <c r="D415" s="100"/>
      <c r="E415" s="100"/>
      <c r="F415" s="57"/>
      <c r="G415" s="58">
        <f t="shared" si="61"/>
        <v>0</v>
      </c>
      <c r="H415" s="58">
        <f>IF(E415="",0,IFERROR(VLOOKUP(E415,档案费管理台账!$D$4:$H$1000,5,0),0))</f>
        <v>0</v>
      </c>
      <c r="I415" s="57"/>
      <c r="J415" s="57"/>
      <c r="K415" s="57"/>
      <c r="L415" s="57"/>
      <c r="M415" s="58" t="str">
        <f t="shared" si="62"/>
        <v/>
      </c>
      <c r="N415" s="102"/>
    </row>
    <row r="416" spans="1:14">
      <c r="A416" s="97" t="str">
        <f t="shared" si="59"/>
        <v/>
      </c>
      <c r="B416" s="98" t="str">
        <f t="shared" si="60"/>
        <v/>
      </c>
      <c r="C416" s="99"/>
      <c r="D416" s="100"/>
      <c r="E416" s="100"/>
      <c r="F416" s="57"/>
      <c r="G416" s="58">
        <f t="shared" si="61"/>
        <v>0</v>
      </c>
      <c r="H416" s="58">
        <f>IF(E416="",0,IFERROR(VLOOKUP(E416,档案费管理台账!$D$4:$H$1000,5,0),0))</f>
        <v>0</v>
      </c>
      <c r="I416" s="57"/>
      <c r="J416" s="57"/>
      <c r="K416" s="57"/>
      <c r="L416" s="57"/>
      <c r="M416" s="58" t="str">
        <f t="shared" si="62"/>
        <v/>
      </c>
      <c r="N416" s="102"/>
    </row>
    <row r="417" spans="1:14">
      <c r="A417" s="97" t="str">
        <f t="shared" si="59"/>
        <v/>
      </c>
      <c r="B417" s="98" t="str">
        <f t="shared" si="60"/>
        <v/>
      </c>
      <c r="C417" s="99"/>
      <c r="D417" s="100"/>
      <c r="E417" s="100"/>
      <c r="F417" s="57"/>
      <c r="G417" s="58">
        <f t="shared" si="61"/>
        <v>0</v>
      </c>
      <c r="H417" s="58">
        <f>IF(E417="",0,IFERROR(VLOOKUP(E417,档案费管理台账!$D$4:$H$1000,5,0),0))</f>
        <v>0</v>
      </c>
      <c r="I417" s="57"/>
      <c r="J417" s="57"/>
      <c r="K417" s="57"/>
      <c r="L417" s="57"/>
      <c r="M417" s="58" t="str">
        <f t="shared" si="62"/>
        <v/>
      </c>
      <c r="N417" s="102"/>
    </row>
    <row r="418" spans="1:14">
      <c r="A418" s="97" t="str">
        <f t="shared" si="59"/>
        <v/>
      </c>
      <c r="B418" s="98" t="str">
        <f t="shared" si="60"/>
        <v/>
      </c>
      <c r="C418" s="99"/>
      <c r="D418" s="100"/>
      <c r="E418" s="100"/>
      <c r="F418" s="57"/>
      <c r="G418" s="58">
        <f t="shared" si="61"/>
        <v>0</v>
      </c>
      <c r="H418" s="58">
        <f>IF(E418="",0,IFERROR(VLOOKUP(E418,档案费管理台账!$D$4:$H$1000,5,0),0))</f>
        <v>0</v>
      </c>
      <c r="I418" s="57"/>
      <c r="J418" s="57"/>
      <c r="K418" s="57"/>
      <c r="L418" s="57"/>
      <c r="M418" s="58" t="str">
        <f t="shared" si="62"/>
        <v/>
      </c>
      <c r="N418" s="102"/>
    </row>
    <row r="419" spans="1:14">
      <c r="A419" s="97" t="str">
        <f t="shared" si="59"/>
        <v/>
      </c>
      <c r="B419" s="98" t="str">
        <f t="shared" si="60"/>
        <v/>
      </c>
      <c r="C419" s="99"/>
      <c r="D419" s="100"/>
      <c r="E419" s="100"/>
      <c r="F419" s="57"/>
      <c r="G419" s="58">
        <f t="shared" si="61"/>
        <v>0</v>
      </c>
      <c r="H419" s="58">
        <f>IF(E419="",0,IFERROR(VLOOKUP(E419,档案费管理台账!$D$4:$H$1000,5,0),0))</f>
        <v>0</v>
      </c>
      <c r="I419" s="57"/>
      <c r="J419" s="57"/>
      <c r="K419" s="57"/>
      <c r="L419" s="57"/>
      <c r="M419" s="58" t="str">
        <f t="shared" si="62"/>
        <v/>
      </c>
      <c r="N419" s="102"/>
    </row>
    <row r="420" spans="1:14">
      <c r="A420" s="97" t="str">
        <f t="shared" si="59"/>
        <v/>
      </c>
      <c r="B420" s="98" t="str">
        <f t="shared" si="60"/>
        <v/>
      </c>
      <c r="C420" s="99"/>
      <c r="D420" s="100"/>
      <c r="E420" s="100"/>
      <c r="F420" s="57"/>
      <c r="G420" s="58">
        <f t="shared" si="61"/>
        <v>0</v>
      </c>
      <c r="H420" s="58">
        <f>IF(E420="",0,IFERROR(VLOOKUP(E420,档案费管理台账!$D$4:$H$1000,5,0),0))</f>
        <v>0</v>
      </c>
      <c r="I420" s="57"/>
      <c r="J420" s="57"/>
      <c r="K420" s="57"/>
      <c r="L420" s="57"/>
      <c r="M420" s="58" t="str">
        <f t="shared" si="62"/>
        <v/>
      </c>
      <c r="N420" s="102"/>
    </row>
    <row r="421" spans="1:14">
      <c r="A421" s="97" t="str">
        <f t="shared" si="59"/>
        <v/>
      </c>
      <c r="B421" s="98" t="str">
        <f t="shared" si="60"/>
        <v/>
      </c>
      <c r="C421" s="99"/>
      <c r="D421" s="100"/>
      <c r="E421" s="100"/>
      <c r="F421" s="57"/>
      <c r="G421" s="58">
        <f t="shared" si="61"/>
        <v>0</v>
      </c>
      <c r="H421" s="58">
        <f>IF(E421="",0,IFERROR(VLOOKUP(E421,档案费管理台账!$D$4:$H$1000,5,0),0))</f>
        <v>0</v>
      </c>
      <c r="I421" s="57"/>
      <c r="J421" s="57"/>
      <c r="K421" s="57"/>
      <c r="L421" s="57"/>
      <c r="M421" s="58" t="str">
        <f t="shared" si="62"/>
        <v/>
      </c>
      <c r="N421" s="102"/>
    </row>
    <row r="422" spans="1:14">
      <c r="A422" s="97" t="str">
        <f t="shared" si="59"/>
        <v/>
      </c>
      <c r="B422" s="98" t="str">
        <f t="shared" si="60"/>
        <v/>
      </c>
      <c r="C422" s="99"/>
      <c r="D422" s="100"/>
      <c r="E422" s="100"/>
      <c r="F422" s="57"/>
      <c r="G422" s="58">
        <f t="shared" si="61"/>
        <v>0</v>
      </c>
      <c r="H422" s="58">
        <f>IF(E422="",0,IFERROR(VLOOKUP(E422,档案费管理台账!$D$4:$H$1000,5,0),0))</f>
        <v>0</v>
      </c>
      <c r="I422" s="57"/>
      <c r="J422" s="57"/>
      <c r="K422" s="57"/>
      <c r="L422" s="57"/>
      <c r="M422" s="58" t="str">
        <f t="shared" si="62"/>
        <v/>
      </c>
      <c r="N422" s="102"/>
    </row>
    <row r="423" spans="1:14">
      <c r="A423" s="97" t="str">
        <f t="shared" si="59"/>
        <v/>
      </c>
      <c r="B423" s="98" t="str">
        <f t="shared" si="60"/>
        <v/>
      </c>
      <c r="C423" s="99"/>
      <c r="D423" s="100"/>
      <c r="E423" s="100"/>
      <c r="F423" s="57"/>
      <c r="G423" s="58">
        <f t="shared" si="61"/>
        <v>0</v>
      </c>
      <c r="H423" s="58">
        <f>IF(E423="",0,IFERROR(VLOOKUP(E423,档案费管理台账!$D$4:$H$1000,5,0),0))</f>
        <v>0</v>
      </c>
      <c r="I423" s="57"/>
      <c r="J423" s="57"/>
      <c r="K423" s="57"/>
      <c r="L423" s="57"/>
      <c r="M423" s="58" t="str">
        <f t="shared" si="62"/>
        <v/>
      </c>
      <c r="N423" s="102"/>
    </row>
    <row r="424" spans="1:14">
      <c r="A424" s="97" t="str">
        <f t="shared" si="59"/>
        <v/>
      </c>
      <c r="B424" s="98" t="str">
        <f t="shared" si="60"/>
        <v/>
      </c>
      <c r="C424" s="99"/>
      <c r="D424" s="100"/>
      <c r="E424" s="100"/>
      <c r="F424" s="57"/>
      <c r="G424" s="58">
        <f t="shared" si="61"/>
        <v>0</v>
      </c>
      <c r="H424" s="58">
        <f>IF(E424="",0,IFERROR(VLOOKUP(E424,档案费管理台账!$D$4:$H$1000,5,0),0))</f>
        <v>0</v>
      </c>
      <c r="I424" s="57"/>
      <c r="J424" s="57"/>
      <c r="K424" s="57"/>
      <c r="L424" s="57"/>
      <c r="M424" s="58" t="str">
        <f t="shared" si="62"/>
        <v/>
      </c>
      <c r="N424" s="102"/>
    </row>
    <row r="425" spans="1:14">
      <c r="A425" s="97" t="str">
        <f t="shared" si="59"/>
        <v/>
      </c>
      <c r="B425" s="98" t="str">
        <f t="shared" si="60"/>
        <v/>
      </c>
      <c r="C425" s="99"/>
      <c r="D425" s="100"/>
      <c r="E425" s="100"/>
      <c r="F425" s="57"/>
      <c r="G425" s="58">
        <f t="shared" si="61"/>
        <v>0</v>
      </c>
      <c r="H425" s="58">
        <f>IF(E425="",0,IFERROR(VLOOKUP(E425,档案费管理台账!$D$4:$H$1000,5,0),0))</f>
        <v>0</v>
      </c>
      <c r="I425" s="57"/>
      <c r="J425" s="57"/>
      <c r="K425" s="57"/>
      <c r="L425" s="57"/>
      <c r="M425" s="58" t="str">
        <f t="shared" si="62"/>
        <v/>
      </c>
      <c r="N425" s="102"/>
    </row>
    <row r="426" spans="1:14">
      <c r="A426" s="97" t="str">
        <f t="shared" si="59"/>
        <v/>
      </c>
      <c r="B426" s="98" t="str">
        <f t="shared" si="60"/>
        <v/>
      </c>
      <c r="C426" s="99"/>
      <c r="D426" s="100"/>
      <c r="E426" s="100"/>
      <c r="F426" s="57"/>
      <c r="G426" s="58">
        <f t="shared" si="61"/>
        <v>0</v>
      </c>
      <c r="H426" s="58">
        <f>IF(E426="",0,IFERROR(VLOOKUP(E426,档案费管理台账!$D$4:$H$1000,5,0),0))</f>
        <v>0</v>
      </c>
      <c r="I426" s="57"/>
      <c r="J426" s="57"/>
      <c r="K426" s="57"/>
      <c r="L426" s="57"/>
      <c r="M426" s="58" t="str">
        <f t="shared" si="62"/>
        <v/>
      </c>
      <c r="N426" s="102"/>
    </row>
    <row r="427" spans="1:14">
      <c r="A427" s="97" t="str">
        <f t="shared" ref="A427:A490" si="63">IF(D427="","",ROW()-42)</f>
        <v/>
      </c>
      <c r="B427" s="98" t="str">
        <f t="shared" si="60"/>
        <v/>
      </c>
      <c r="C427" s="99"/>
      <c r="D427" s="100"/>
      <c r="E427" s="100"/>
      <c r="F427" s="57"/>
      <c r="G427" s="58">
        <f t="shared" si="61"/>
        <v>0</v>
      </c>
      <c r="H427" s="58">
        <f>IF(E427="",0,IFERROR(VLOOKUP(E427,档案费管理台账!$D$4:$H$1000,5,0),0))</f>
        <v>0</v>
      </c>
      <c r="I427" s="57"/>
      <c r="J427" s="57"/>
      <c r="K427" s="57"/>
      <c r="L427" s="57"/>
      <c r="M427" s="58" t="str">
        <f t="shared" si="62"/>
        <v/>
      </c>
      <c r="N427" s="102"/>
    </row>
    <row r="428" spans="1:14">
      <c r="A428" s="97" t="str">
        <f t="shared" si="63"/>
        <v/>
      </c>
      <c r="B428" s="98" t="str">
        <f t="shared" ref="B428:B491" si="64">IF(C428="","",MONTH(C428)&amp;"月")</f>
        <v/>
      </c>
      <c r="C428" s="99"/>
      <c r="D428" s="100"/>
      <c r="E428" s="100"/>
      <c r="F428" s="57"/>
      <c r="G428" s="58">
        <f t="shared" ref="G428:G491" si="65">IF(F428="",0,F428*$K$41)</f>
        <v>0</v>
      </c>
      <c r="H428" s="58">
        <f>IF(E428="",0,IFERROR(VLOOKUP(E428,档案费管理台账!$D$4:$H$1000,5,0),0))</f>
        <v>0</v>
      </c>
      <c r="I428" s="57"/>
      <c r="J428" s="57"/>
      <c r="K428" s="57"/>
      <c r="L428" s="57"/>
      <c r="M428" s="58" t="str">
        <f t="shared" ref="M428:M491" si="66">IF(C428="","",ROUND(M427+G428-I428-J428-K428-L428-H428,2))</f>
        <v/>
      </c>
      <c r="N428" s="102"/>
    </row>
    <row r="429" spans="1:14">
      <c r="A429" s="97" t="str">
        <f t="shared" si="63"/>
        <v/>
      </c>
      <c r="B429" s="98" t="str">
        <f t="shared" si="64"/>
        <v/>
      </c>
      <c r="C429" s="99"/>
      <c r="D429" s="100"/>
      <c r="E429" s="100"/>
      <c r="F429" s="57"/>
      <c r="G429" s="58">
        <f t="shared" si="65"/>
        <v>0</v>
      </c>
      <c r="H429" s="58">
        <f>IF(E429="",0,IFERROR(VLOOKUP(E429,档案费管理台账!$D$4:$H$1000,5,0),0))</f>
        <v>0</v>
      </c>
      <c r="I429" s="57"/>
      <c r="J429" s="57"/>
      <c r="K429" s="57"/>
      <c r="L429" s="57"/>
      <c r="M429" s="58" t="str">
        <f t="shared" si="66"/>
        <v/>
      </c>
      <c r="N429" s="102"/>
    </row>
    <row r="430" spans="1:14">
      <c r="A430" s="97" t="str">
        <f t="shared" si="63"/>
        <v/>
      </c>
      <c r="B430" s="98" t="str">
        <f t="shared" si="64"/>
        <v/>
      </c>
      <c r="C430" s="99"/>
      <c r="D430" s="100"/>
      <c r="E430" s="100"/>
      <c r="F430" s="57"/>
      <c r="G430" s="58">
        <f t="shared" si="65"/>
        <v>0</v>
      </c>
      <c r="H430" s="58">
        <f>IF(E430="",0,IFERROR(VLOOKUP(E430,档案费管理台账!$D$4:$H$1000,5,0),0))</f>
        <v>0</v>
      </c>
      <c r="I430" s="57"/>
      <c r="J430" s="57"/>
      <c r="K430" s="57"/>
      <c r="L430" s="57"/>
      <c r="M430" s="58" t="str">
        <f t="shared" si="66"/>
        <v/>
      </c>
      <c r="N430" s="102"/>
    </row>
    <row r="431" spans="1:14">
      <c r="A431" s="97" t="str">
        <f t="shared" si="63"/>
        <v/>
      </c>
      <c r="B431" s="98" t="str">
        <f t="shared" si="64"/>
        <v/>
      </c>
      <c r="C431" s="99"/>
      <c r="D431" s="100"/>
      <c r="E431" s="100"/>
      <c r="F431" s="57"/>
      <c r="G431" s="58">
        <f t="shared" si="65"/>
        <v>0</v>
      </c>
      <c r="H431" s="58">
        <f>IF(E431="",0,IFERROR(VLOOKUP(E431,档案费管理台账!$D$4:$H$1000,5,0),0))</f>
        <v>0</v>
      </c>
      <c r="I431" s="57"/>
      <c r="J431" s="57"/>
      <c r="K431" s="57"/>
      <c r="L431" s="57"/>
      <c r="M431" s="58" t="str">
        <f t="shared" si="66"/>
        <v/>
      </c>
      <c r="N431" s="102"/>
    </row>
    <row r="432" spans="1:14">
      <c r="A432" s="97" t="str">
        <f t="shared" si="63"/>
        <v/>
      </c>
      <c r="B432" s="98" t="str">
        <f t="shared" si="64"/>
        <v/>
      </c>
      <c r="C432" s="99"/>
      <c r="D432" s="100"/>
      <c r="E432" s="100"/>
      <c r="F432" s="57"/>
      <c r="G432" s="58">
        <f t="shared" si="65"/>
        <v>0</v>
      </c>
      <c r="H432" s="58">
        <f>IF(E432="",0,IFERROR(VLOOKUP(E432,档案费管理台账!$D$4:$H$1000,5,0),0))</f>
        <v>0</v>
      </c>
      <c r="I432" s="57"/>
      <c r="J432" s="57"/>
      <c r="K432" s="57"/>
      <c r="L432" s="57"/>
      <c r="M432" s="58" t="str">
        <f t="shared" si="66"/>
        <v/>
      </c>
      <c r="N432" s="102"/>
    </row>
    <row r="433" spans="1:14">
      <c r="A433" s="97" t="str">
        <f t="shared" si="63"/>
        <v/>
      </c>
      <c r="B433" s="98" t="str">
        <f t="shared" si="64"/>
        <v/>
      </c>
      <c r="C433" s="99"/>
      <c r="D433" s="100"/>
      <c r="E433" s="100"/>
      <c r="F433" s="57"/>
      <c r="G433" s="58">
        <f t="shared" si="65"/>
        <v>0</v>
      </c>
      <c r="H433" s="58">
        <f>IF(E433="",0,IFERROR(VLOOKUP(E433,档案费管理台账!$D$4:$H$1000,5,0),0))</f>
        <v>0</v>
      </c>
      <c r="I433" s="57"/>
      <c r="J433" s="57"/>
      <c r="K433" s="57"/>
      <c r="L433" s="57"/>
      <c r="M433" s="58" t="str">
        <f t="shared" si="66"/>
        <v/>
      </c>
      <c r="N433" s="102"/>
    </row>
    <row r="434" spans="1:14">
      <c r="A434" s="97" t="str">
        <f t="shared" si="63"/>
        <v/>
      </c>
      <c r="B434" s="98" t="str">
        <f t="shared" si="64"/>
        <v/>
      </c>
      <c r="C434" s="99"/>
      <c r="D434" s="100"/>
      <c r="E434" s="100"/>
      <c r="F434" s="57"/>
      <c r="G434" s="58">
        <f t="shared" si="65"/>
        <v>0</v>
      </c>
      <c r="H434" s="58">
        <f>IF(E434="",0,IFERROR(VLOOKUP(E434,档案费管理台账!$D$4:$H$1000,5,0),0))</f>
        <v>0</v>
      </c>
      <c r="I434" s="57"/>
      <c r="J434" s="57"/>
      <c r="K434" s="57"/>
      <c r="L434" s="57"/>
      <c r="M434" s="58" t="str">
        <f t="shared" si="66"/>
        <v/>
      </c>
      <c r="N434" s="102"/>
    </row>
    <row r="435" spans="1:14">
      <c r="A435" s="97" t="str">
        <f t="shared" si="63"/>
        <v/>
      </c>
      <c r="B435" s="98" t="str">
        <f t="shared" si="64"/>
        <v/>
      </c>
      <c r="C435" s="99"/>
      <c r="D435" s="100"/>
      <c r="E435" s="100"/>
      <c r="F435" s="57"/>
      <c r="G435" s="58">
        <f t="shared" si="65"/>
        <v>0</v>
      </c>
      <c r="H435" s="58">
        <f>IF(E435="",0,IFERROR(VLOOKUP(E435,档案费管理台账!$D$4:$H$1000,5,0),0))</f>
        <v>0</v>
      </c>
      <c r="I435" s="57"/>
      <c r="J435" s="57"/>
      <c r="K435" s="57"/>
      <c r="L435" s="57"/>
      <c r="M435" s="58" t="str">
        <f t="shared" si="66"/>
        <v/>
      </c>
      <c r="N435" s="102"/>
    </row>
    <row r="436" spans="1:14">
      <c r="A436" s="97" t="str">
        <f t="shared" si="63"/>
        <v/>
      </c>
      <c r="B436" s="98" t="str">
        <f t="shared" si="64"/>
        <v/>
      </c>
      <c r="C436" s="99"/>
      <c r="D436" s="100"/>
      <c r="E436" s="100"/>
      <c r="F436" s="57"/>
      <c r="G436" s="58">
        <f t="shared" si="65"/>
        <v>0</v>
      </c>
      <c r="H436" s="58">
        <f>IF(E436="",0,IFERROR(VLOOKUP(E436,档案费管理台账!$D$4:$H$1000,5,0),0))</f>
        <v>0</v>
      </c>
      <c r="I436" s="57"/>
      <c r="J436" s="57"/>
      <c r="K436" s="57"/>
      <c r="L436" s="57"/>
      <c r="M436" s="58" t="str">
        <f t="shared" si="66"/>
        <v/>
      </c>
      <c r="N436" s="102"/>
    </row>
    <row r="437" spans="1:14">
      <c r="A437" s="97" t="str">
        <f t="shared" si="63"/>
        <v/>
      </c>
      <c r="B437" s="98" t="str">
        <f t="shared" si="64"/>
        <v/>
      </c>
      <c r="C437" s="99"/>
      <c r="D437" s="100"/>
      <c r="E437" s="100"/>
      <c r="F437" s="57"/>
      <c r="G437" s="58">
        <f t="shared" si="65"/>
        <v>0</v>
      </c>
      <c r="H437" s="58">
        <f>IF(E437="",0,IFERROR(VLOOKUP(E437,档案费管理台账!$D$4:$H$1000,5,0),0))</f>
        <v>0</v>
      </c>
      <c r="I437" s="57"/>
      <c r="J437" s="57"/>
      <c r="K437" s="57"/>
      <c r="L437" s="57"/>
      <c r="M437" s="58" t="str">
        <f t="shared" si="66"/>
        <v/>
      </c>
      <c r="N437" s="102"/>
    </row>
    <row r="438" spans="1:14">
      <c r="A438" s="97" t="str">
        <f t="shared" si="63"/>
        <v/>
      </c>
      <c r="B438" s="98" t="str">
        <f t="shared" si="64"/>
        <v/>
      </c>
      <c r="C438" s="99"/>
      <c r="D438" s="100"/>
      <c r="E438" s="100"/>
      <c r="F438" s="57"/>
      <c r="G438" s="58">
        <f t="shared" si="65"/>
        <v>0</v>
      </c>
      <c r="H438" s="58">
        <f>IF(E438="",0,IFERROR(VLOOKUP(E438,档案费管理台账!$D$4:$H$1000,5,0),0))</f>
        <v>0</v>
      </c>
      <c r="I438" s="57"/>
      <c r="J438" s="57"/>
      <c r="K438" s="57"/>
      <c r="L438" s="57"/>
      <c r="M438" s="58" t="str">
        <f t="shared" si="66"/>
        <v/>
      </c>
      <c r="N438" s="102"/>
    </row>
    <row r="439" spans="1:14">
      <c r="A439" s="97" t="str">
        <f t="shared" si="63"/>
        <v/>
      </c>
      <c r="B439" s="98" t="str">
        <f t="shared" si="64"/>
        <v/>
      </c>
      <c r="C439" s="99"/>
      <c r="D439" s="100"/>
      <c r="E439" s="100"/>
      <c r="F439" s="57"/>
      <c r="G439" s="58">
        <f t="shared" si="65"/>
        <v>0</v>
      </c>
      <c r="H439" s="58">
        <f>IF(E439="",0,IFERROR(VLOOKUP(E439,档案费管理台账!$D$4:$H$1000,5,0),0))</f>
        <v>0</v>
      </c>
      <c r="I439" s="57"/>
      <c r="J439" s="57"/>
      <c r="K439" s="57"/>
      <c r="L439" s="57"/>
      <c r="M439" s="58" t="str">
        <f t="shared" si="66"/>
        <v/>
      </c>
      <c r="N439" s="102"/>
    </row>
    <row r="440" spans="1:14">
      <c r="A440" s="97" t="str">
        <f t="shared" si="63"/>
        <v/>
      </c>
      <c r="B440" s="98" t="str">
        <f t="shared" si="64"/>
        <v/>
      </c>
      <c r="C440" s="99"/>
      <c r="D440" s="100"/>
      <c r="E440" s="100"/>
      <c r="F440" s="57"/>
      <c r="G440" s="58">
        <f t="shared" si="65"/>
        <v>0</v>
      </c>
      <c r="H440" s="58">
        <f>IF(E440="",0,IFERROR(VLOOKUP(E440,档案费管理台账!$D$4:$H$1000,5,0),0))</f>
        <v>0</v>
      </c>
      <c r="I440" s="57"/>
      <c r="J440" s="57"/>
      <c r="K440" s="57"/>
      <c r="L440" s="57"/>
      <c r="M440" s="58" t="str">
        <f t="shared" si="66"/>
        <v/>
      </c>
      <c r="N440" s="102"/>
    </row>
    <row r="441" spans="1:14">
      <c r="A441" s="97" t="str">
        <f t="shared" si="63"/>
        <v/>
      </c>
      <c r="B441" s="98" t="str">
        <f t="shared" si="64"/>
        <v/>
      </c>
      <c r="C441" s="99"/>
      <c r="D441" s="100"/>
      <c r="E441" s="100"/>
      <c r="F441" s="57"/>
      <c r="G441" s="58">
        <f t="shared" si="65"/>
        <v>0</v>
      </c>
      <c r="H441" s="58">
        <f>IF(E441="",0,IFERROR(VLOOKUP(E441,档案费管理台账!$D$4:$H$1000,5,0),0))</f>
        <v>0</v>
      </c>
      <c r="I441" s="57"/>
      <c r="J441" s="57"/>
      <c r="K441" s="57"/>
      <c r="L441" s="57"/>
      <c r="M441" s="58" t="str">
        <f t="shared" si="66"/>
        <v/>
      </c>
      <c r="N441" s="102"/>
    </row>
    <row r="442" spans="1:14">
      <c r="A442" s="97" t="str">
        <f t="shared" si="63"/>
        <v/>
      </c>
      <c r="B442" s="98" t="str">
        <f t="shared" si="64"/>
        <v/>
      </c>
      <c r="C442" s="99"/>
      <c r="D442" s="100"/>
      <c r="E442" s="100"/>
      <c r="F442" s="57"/>
      <c r="G442" s="58">
        <f t="shared" si="65"/>
        <v>0</v>
      </c>
      <c r="H442" s="58">
        <f>IF(E442="",0,IFERROR(VLOOKUP(E442,档案费管理台账!$D$4:$H$1000,5,0),0))</f>
        <v>0</v>
      </c>
      <c r="I442" s="57"/>
      <c r="J442" s="57"/>
      <c r="K442" s="57"/>
      <c r="L442" s="57"/>
      <c r="M442" s="58" t="str">
        <f t="shared" si="66"/>
        <v/>
      </c>
      <c r="N442" s="102"/>
    </row>
    <row r="443" spans="1:14">
      <c r="A443" s="97" t="str">
        <f t="shared" si="63"/>
        <v/>
      </c>
      <c r="B443" s="98" t="str">
        <f t="shared" si="64"/>
        <v/>
      </c>
      <c r="C443" s="99"/>
      <c r="D443" s="100"/>
      <c r="E443" s="100"/>
      <c r="F443" s="57"/>
      <c r="G443" s="58">
        <f t="shared" si="65"/>
        <v>0</v>
      </c>
      <c r="H443" s="58">
        <f>IF(E443="",0,IFERROR(VLOOKUP(E443,档案费管理台账!$D$4:$H$1000,5,0),0))</f>
        <v>0</v>
      </c>
      <c r="I443" s="57"/>
      <c r="J443" s="57"/>
      <c r="K443" s="57"/>
      <c r="L443" s="57"/>
      <c r="M443" s="58" t="str">
        <f t="shared" si="66"/>
        <v/>
      </c>
      <c r="N443" s="102"/>
    </row>
    <row r="444" spans="1:14">
      <c r="A444" s="97" t="str">
        <f t="shared" si="63"/>
        <v/>
      </c>
      <c r="B444" s="98" t="str">
        <f t="shared" si="64"/>
        <v/>
      </c>
      <c r="C444" s="99"/>
      <c r="D444" s="100"/>
      <c r="E444" s="100"/>
      <c r="F444" s="57"/>
      <c r="G444" s="58">
        <f t="shared" si="65"/>
        <v>0</v>
      </c>
      <c r="H444" s="58">
        <f>IF(E444="",0,IFERROR(VLOOKUP(E444,档案费管理台账!$D$4:$H$1000,5,0),0))</f>
        <v>0</v>
      </c>
      <c r="I444" s="57"/>
      <c r="J444" s="57"/>
      <c r="K444" s="57"/>
      <c r="L444" s="57"/>
      <c r="M444" s="58" t="str">
        <f t="shared" si="66"/>
        <v/>
      </c>
      <c r="N444" s="102"/>
    </row>
    <row r="445" spans="1:14">
      <c r="A445" s="97" t="str">
        <f t="shared" si="63"/>
        <v/>
      </c>
      <c r="B445" s="98" t="str">
        <f t="shared" si="64"/>
        <v/>
      </c>
      <c r="C445" s="99"/>
      <c r="D445" s="100"/>
      <c r="E445" s="100"/>
      <c r="F445" s="57"/>
      <c r="G445" s="58">
        <f t="shared" si="65"/>
        <v>0</v>
      </c>
      <c r="H445" s="58">
        <f>IF(E445="",0,IFERROR(VLOOKUP(E445,档案费管理台账!$D$4:$H$1000,5,0),0))</f>
        <v>0</v>
      </c>
      <c r="I445" s="57"/>
      <c r="J445" s="57"/>
      <c r="K445" s="57"/>
      <c r="L445" s="57"/>
      <c r="M445" s="58" t="str">
        <f t="shared" si="66"/>
        <v/>
      </c>
      <c r="N445" s="102"/>
    </row>
    <row r="446" spans="1:14">
      <c r="A446" s="97" t="str">
        <f t="shared" si="63"/>
        <v/>
      </c>
      <c r="B446" s="98" t="str">
        <f t="shared" si="64"/>
        <v/>
      </c>
      <c r="C446" s="99"/>
      <c r="D446" s="100"/>
      <c r="E446" s="100"/>
      <c r="F446" s="57"/>
      <c r="G446" s="58">
        <f t="shared" si="65"/>
        <v>0</v>
      </c>
      <c r="H446" s="58">
        <f>IF(E446="",0,IFERROR(VLOOKUP(E446,档案费管理台账!$D$4:$H$1000,5,0),0))</f>
        <v>0</v>
      </c>
      <c r="I446" s="57"/>
      <c r="J446" s="57"/>
      <c r="K446" s="57"/>
      <c r="L446" s="57"/>
      <c r="M446" s="58" t="str">
        <f t="shared" si="66"/>
        <v/>
      </c>
      <c r="N446" s="102"/>
    </row>
    <row r="447" spans="1:14">
      <c r="A447" s="97" t="str">
        <f t="shared" si="63"/>
        <v/>
      </c>
      <c r="B447" s="98" t="str">
        <f t="shared" si="64"/>
        <v/>
      </c>
      <c r="C447" s="99"/>
      <c r="D447" s="100"/>
      <c r="E447" s="100"/>
      <c r="F447" s="57"/>
      <c r="G447" s="58">
        <f t="shared" si="65"/>
        <v>0</v>
      </c>
      <c r="H447" s="58">
        <f>IF(E447="",0,IFERROR(VLOOKUP(E447,档案费管理台账!$D$4:$H$1000,5,0),0))</f>
        <v>0</v>
      </c>
      <c r="I447" s="57"/>
      <c r="J447" s="57"/>
      <c r="K447" s="57"/>
      <c r="L447" s="57"/>
      <c r="M447" s="58" t="str">
        <f t="shared" si="66"/>
        <v/>
      </c>
      <c r="N447" s="102"/>
    </row>
    <row r="448" spans="1:14">
      <c r="A448" s="97" t="str">
        <f t="shared" si="63"/>
        <v/>
      </c>
      <c r="B448" s="98" t="str">
        <f t="shared" si="64"/>
        <v/>
      </c>
      <c r="C448" s="99"/>
      <c r="D448" s="100"/>
      <c r="E448" s="100"/>
      <c r="F448" s="57"/>
      <c r="G448" s="58">
        <f t="shared" si="65"/>
        <v>0</v>
      </c>
      <c r="H448" s="58">
        <f>IF(E448="",0,IFERROR(VLOOKUP(E448,档案费管理台账!$D$4:$H$1000,5,0),0))</f>
        <v>0</v>
      </c>
      <c r="I448" s="57"/>
      <c r="J448" s="57"/>
      <c r="K448" s="57"/>
      <c r="L448" s="57"/>
      <c r="M448" s="58" t="str">
        <f t="shared" si="66"/>
        <v/>
      </c>
      <c r="N448" s="102"/>
    </row>
    <row r="449" spans="1:14">
      <c r="A449" s="97" t="str">
        <f t="shared" si="63"/>
        <v/>
      </c>
      <c r="B449" s="98" t="str">
        <f t="shared" si="64"/>
        <v/>
      </c>
      <c r="C449" s="99"/>
      <c r="D449" s="100"/>
      <c r="E449" s="100"/>
      <c r="F449" s="57"/>
      <c r="G449" s="58">
        <f t="shared" si="65"/>
        <v>0</v>
      </c>
      <c r="H449" s="58">
        <f>IF(E449="",0,IFERROR(VLOOKUP(E449,档案费管理台账!$D$4:$H$1000,5,0),0))</f>
        <v>0</v>
      </c>
      <c r="I449" s="57"/>
      <c r="J449" s="57"/>
      <c r="K449" s="57"/>
      <c r="L449" s="57"/>
      <c r="M449" s="58" t="str">
        <f t="shared" si="66"/>
        <v/>
      </c>
      <c r="N449" s="102"/>
    </row>
    <row r="450" spans="1:14">
      <c r="A450" s="97" t="str">
        <f t="shared" si="63"/>
        <v/>
      </c>
      <c r="B450" s="98" t="str">
        <f t="shared" si="64"/>
        <v/>
      </c>
      <c r="C450" s="99"/>
      <c r="D450" s="100"/>
      <c r="E450" s="100"/>
      <c r="F450" s="57"/>
      <c r="G450" s="58">
        <f t="shared" si="65"/>
        <v>0</v>
      </c>
      <c r="H450" s="58">
        <f>IF(E450="",0,IFERROR(VLOOKUP(E450,档案费管理台账!$D$4:$H$1000,5,0),0))</f>
        <v>0</v>
      </c>
      <c r="I450" s="57"/>
      <c r="J450" s="57"/>
      <c r="K450" s="57"/>
      <c r="L450" s="57"/>
      <c r="M450" s="58" t="str">
        <f t="shared" si="66"/>
        <v/>
      </c>
      <c r="N450" s="102"/>
    </row>
    <row r="451" spans="1:14">
      <c r="A451" s="97" t="str">
        <f t="shared" si="63"/>
        <v/>
      </c>
      <c r="B451" s="98" t="str">
        <f t="shared" si="64"/>
        <v/>
      </c>
      <c r="C451" s="99"/>
      <c r="D451" s="100"/>
      <c r="E451" s="100"/>
      <c r="F451" s="57"/>
      <c r="G451" s="58">
        <f t="shared" si="65"/>
        <v>0</v>
      </c>
      <c r="H451" s="58">
        <f>IF(E451="",0,IFERROR(VLOOKUP(E451,档案费管理台账!$D$4:$H$1000,5,0),0))</f>
        <v>0</v>
      </c>
      <c r="I451" s="57"/>
      <c r="J451" s="57"/>
      <c r="K451" s="57"/>
      <c r="L451" s="57"/>
      <c r="M451" s="58" t="str">
        <f t="shared" si="66"/>
        <v/>
      </c>
      <c r="N451" s="102"/>
    </row>
    <row r="452" spans="1:14">
      <c r="A452" s="97" t="str">
        <f t="shared" si="63"/>
        <v/>
      </c>
      <c r="B452" s="98" t="str">
        <f t="shared" si="64"/>
        <v/>
      </c>
      <c r="C452" s="99"/>
      <c r="D452" s="100"/>
      <c r="E452" s="100"/>
      <c r="F452" s="57"/>
      <c r="G452" s="58">
        <f t="shared" si="65"/>
        <v>0</v>
      </c>
      <c r="H452" s="58">
        <f>IF(E452="",0,IFERROR(VLOOKUP(E452,档案费管理台账!$D$4:$H$1000,5,0),0))</f>
        <v>0</v>
      </c>
      <c r="I452" s="57"/>
      <c r="J452" s="57"/>
      <c r="K452" s="57"/>
      <c r="L452" s="57"/>
      <c r="M452" s="58" t="str">
        <f t="shared" si="66"/>
        <v/>
      </c>
      <c r="N452" s="102"/>
    </row>
    <row r="453" spans="1:14">
      <c r="A453" s="97" t="str">
        <f t="shared" si="63"/>
        <v/>
      </c>
      <c r="B453" s="98" t="str">
        <f t="shared" si="64"/>
        <v/>
      </c>
      <c r="C453" s="99"/>
      <c r="D453" s="100"/>
      <c r="E453" s="100"/>
      <c r="F453" s="57"/>
      <c r="G453" s="58">
        <f t="shared" si="65"/>
        <v>0</v>
      </c>
      <c r="H453" s="58">
        <f>IF(E453="",0,IFERROR(VLOOKUP(E453,档案费管理台账!$D$4:$H$1000,5,0),0))</f>
        <v>0</v>
      </c>
      <c r="I453" s="57"/>
      <c r="J453" s="57"/>
      <c r="K453" s="57"/>
      <c r="L453" s="57"/>
      <c r="M453" s="58" t="str">
        <f t="shared" si="66"/>
        <v/>
      </c>
      <c r="N453" s="102"/>
    </row>
    <row r="454" spans="1:14">
      <c r="A454" s="97" t="str">
        <f t="shared" si="63"/>
        <v/>
      </c>
      <c r="B454" s="98" t="str">
        <f t="shared" si="64"/>
        <v/>
      </c>
      <c r="C454" s="99"/>
      <c r="D454" s="100"/>
      <c r="E454" s="100"/>
      <c r="F454" s="57"/>
      <c r="G454" s="58">
        <f t="shared" si="65"/>
        <v>0</v>
      </c>
      <c r="H454" s="58">
        <f>IF(E454="",0,IFERROR(VLOOKUP(E454,档案费管理台账!$D$4:$H$1000,5,0),0))</f>
        <v>0</v>
      </c>
      <c r="I454" s="57"/>
      <c r="J454" s="57"/>
      <c r="K454" s="57"/>
      <c r="L454" s="57"/>
      <c r="M454" s="58" t="str">
        <f t="shared" si="66"/>
        <v/>
      </c>
      <c r="N454" s="102"/>
    </row>
    <row r="455" spans="1:14">
      <c r="A455" s="97" t="str">
        <f t="shared" si="63"/>
        <v/>
      </c>
      <c r="B455" s="98" t="str">
        <f t="shared" si="64"/>
        <v/>
      </c>
      <c r="C455" s="99"/>
      <c r="D455" s="100"/>
      <c r="E455" s="100"/>
      <c r="F455" s="57"/>
      <c r="G455" s="58">
        <f t="shared" si="65"/>
        <v>0</v>
      </c>
      <c r="H455" s="58">
        <f>IF(E455="",0,IFERROR(VLOOKUP(E455,档案费管理台账!$D$4:$H$1000,5,0),0))</f>
        <v>0</v>
      </c>
      <c r="I455" s="57"/>
      <c r="J455" s="57"/>
      <c r="K455" s="57"/>
      <c r="L455" s="57"/>
      <c r="M455" s="58" t="str">
        <f t="shared" si="66"/>
        <v/>
      </c>
      <c r="N455" s="102"/>
    </row>
    <row r="456" spans="1:14">
      <c r="A456" s="97" t="str">
        <f t="shared" si="63"/>
        <v/>
      </c>
      <c r="B456" s="98" t="str">
        <f t="shared" si="64"/>
        <v/>
      </c>
      <c r="C456" s="99"/>
      <c r="D456" s="100"/>
      <c r="E456" s="100"/>
      <c r="F456" s="57"/>
      <c r="G456" s="58">
        <f t="shared" si="65"/>
        <v>0</v>
      </c>
      <c r="H456" s="58">
        <f>IF(E456="",0,IFERROR(VLOOKUP(E456,档案费管理台账!$D$4:$H$1000,5,0),0))</f>
        <v>0</v>
      </c>
      <c r="I456" s="57"/>
      <c r="J456" s="57"/>
      <c r="K456" s="57"/>
      <c r="L456" s="57"/>
      <c r="M456" s="58" t="str">
        <f t="shared" si="66"/>
        <v/>
      </c>
      <c r="N456" s="102"/>
    </row>
    <row r="457" spans="1:14">
      <c r="A457" s="97" t="str">
        <f t="shared" si="63"/>
        <v/>
      </c>
      <c r="B457" s="98" t="str">
        <f t="shared" si="64"/>
        <v/>
      </c>
      <c r="C457" s="99"/>
      <c r="D457" s="100"/>
      <c r="E457" s="100"/>
      <c r="F457" s="57"/>
      <c r="G457" s="58">
        <f t="shared" si="65"/>
        <v>0</v>
      </c>
      <c r="H457" s="58">
        <f>IF(E457="",0,IFERROR(VLOOKUP(E457,档案费管理台账!$D$4:$H$1000,5,0),0))</f>
        <v>0</v>
      </c>
      <c r="I457" s="57"/>
      <c r="J457" s="57"/>
      <c r="K457" s="57"/>
      <c r="L457" s="57"/>
      <c r="M457" s="58" t="str">
        <f t="shared" si="66"/>
        <v/>
      </c>
      <c r="N457" s="102"/>
    </row>
    <row r="458" spans="1:14">
      <c r="A458" s="97" t="str">
        <f t="shared" si="63"/>
        <v/>
      </c>
      <c r="B458" s="98" t="str">
        <f t="shared" si="64"/>
        <v/>
      </c>
      <c r="C458" s="99"/>
      <c r="D458" s="100"/>
      <c r="E458" s="100"/>
      <c r="F458" s="57"/>
      <c r="G458" s="58">
        <f t="shared" si="65"/>
        <v>0</v>
      </c>
      <c r="H458" s="58">
        <f>IF(E458="",0,IFERROR(VLOOKUP(E458,档案费管理台账!$D$4:$H$1000,5,0),0))</f>
        <v>0</v>
      </c>
      <c r="I458" s="57"/>
      <c r="J458" s="57"/>
      <c r="K458" s="57"/>
      <c r="L458" s="57"/>
      <c r="M458" s="58" t="str">
        <f t="shared" si="66"/>
        <v/>
      </c>
      <c r="N458" s="102"/>
    </row>
    <row r="459" spans="1:14">
      <c r="A459" s="97" t="str">
        <f t="shared" si="63"/>
        <v/>
      </c>
      <c r="B459" s="98" t="str">
        <f t="shared" si="64"/>
        <v/>
      </c>
      <c r="C459" s="99"/>
      <c r="D459" s="100"/>
      <c r="E459" s="100"/>
      <c r="F459" s="57"/>
      <c r="G459" s="58">
        <f t="shared" si="65"/>
        <v>0</v>
      </c>
      <c r="H459" s="58">
        <f>IF(E459="",0,IFERROR(VLOOKUP(E459,档案费管理台账!$D$4:$H$1000,5,0),0))</f>
        <v>0</v>
      </c>
      <c r="I459" s="57"/>
      <c r="J459" s="57"/>
      <c r="K459" s="57"/>
      <c r="L459" s="57"/>
      <c r="M459" s="58" t="str">
        <f t="shared" si="66"/>
        <v/>
      </c>
      <c r="N459" s="102"/>
    </row>
    <row r="460" spans="1:14">
      <c r="A460" s="97" t="str">
        <f t="shared" si="63"/>
        <v/>
      </c>
      <c r="B460" s="98" t="str">
        <f t="shared" si="64"/>
        <v/>
      </c>
      <c r="C460" s="99"/>
      <c r="D460" s="100"/>
      <c r="E460" s="100"/>
      <c r="F460" s="57"/>
      <c r="G460" s="58">
        <f t="shared" si="65"/>
        <v>0</v>
      </c>
      <c r="H460" s="58">
        <f>IF(E460="",0,IFERROR(VLOOKUP(E460,档案费管理台账!$D$4:$H$1000,5,0),0))</f>
        <v>0</v>
      </c>
      <c r="I460" s="57"/>
      <c r="J460" s="57"/>
      <c r="K460" s="57"/>
      <c r="L460" s="57"/>
      <c r="M460" s="58" t="str">
        <f t="shared" si="66"/>
        <v/>
      </c>
      <c r="N460" s="102"/>
    </row>
    <row r="461" spans="1:14">
      <c r="A461" s="97" t="str">
        <f t="shared" si="63"/>
        <v/>
      </c>
      <c r="B461" s="98" t="str">
        <f t="shared" si="64"/>
        <v/>
      </c>
      <c r="C461" s="99"/>
      <c r="D461" s="100"/>
      <c r="E461" s="100"/>
      <c r="F461" s="57"/>
      <c r="G461" s="58">
        <f t="shared" si="65"/>
        <v>0</v>
      </c>
      <c r="H461" s="58">
        <f>IF(E461="",0,IFERROR(VLOOKUP(E461,档案费管理台账!$D$4:$H$1000,5,0),0))</f>
        <v>0</v>
      </c>
      <c r="I461" s="57"/>
      <c r="J461" s="57"/>
      <c r="K461" s="57"/>
      <c r="L461" s="57"/>
      <c r="M461" s="58" t="str">
        <f t="shared" si="66"/>
        <v/>
      </c>
      <c r="N461" s="102"/>
    </row>
    <row r="462" spans="1:14">
      <c r="A462" s="97" t="str">
        <f t="shared" si="63"/>
        <v/>
      </c>
      <c r="B462" s="98" t="str">
        <f t="shared" si="64"/>
        <v/>
      </c>
      <c r="C462" s="99"/>
      <c r="D462" s="100"/>
      <c r="E462" s="100"/>
      <c r="F462" s="57"/>
      <c r="G462" s="58">
        <f t="shared" si="65"/>
        <v>0</v>
      </c>
      <c r="H462" s="58">
        <f>IF(E462="",0,IFERROR(VLOOKUP(E462,档案费管理台账!$D$4:$H$1000,5,0),0))</f>
        <v>0</v>
      </c>
      <c r="I462" s="57"/>
      <c r="J462" s="57"/>
      <c r="K462" s="57"/>
      <c r="L462" s="57"/>
      <c r="M462" s="58" t="str">
        <f t="shared" si="66"/>
        <v/>
      </c>
      <c r="N462" s="102"/>
    </row>
    <row r="463" spans="1:14">
      <c r="A463" s="97" t="str">
        <f t="shared" si="63"/>
        <v/>
      </c>
      <c r="B463" s="98" t="str">
        <f t="shared" si="64"/>
        <v/>
      </c>
      <c r="C463" s="99"/>
      <c r="D463" s="100"/>
      <c r="E463" s="100"/>
      <c r="F463" s="57"/>
      <c r="G463" s="58">
        <f t="shared" si="65"/>
        <v>0</v>
      </c>
      <c r="H463" s="58">
        <f>IF(E463="",0,IFERROR(VLOOKUP(E463,档案费管理台账!$D$4:$H$1000,5,0),0))</f>
        <v>0</v>
      </c>
      <c r="I463" s="57"/>
      <c r="J463" s="57"/>
      <c r="K463" s="57"/>
      <c r="L463" s="57"/>
      <c r="M463" s="58" t="str">
        <f t="shared" si="66"/>
        <v/>
      </c>
      <c r="N463" s="102"/>
    </row>
    <row r="464" spans="1:14">
      <c r="A464" s="97" t="str">
        <f t="shared" si="63"/>
        <v/>
      </c>
      <c r="B464" s="98" t="str">
        <f t="shared" si="64"/>
        <v/>
      </c>
      <c r="C464" s="99"/>
      <c r="D464" s="100"/>
      <c r="E464" s="100"/>
      <c r="F464" s="57"/>
      <c r="G464" s="58">
        <f t="shared" si="65"/>
        <v>0</v>
      </c>
      <c r="H464" s="58">
        <f>IF(E464="",0,IFERROR(VLOOKUP(E464,档案费管理台账!$D$4:$H$1000,5,0),0))</f>
        <v>0</v>
      </c>
      <c r="I464" s="57"/>
      <c r="J464" s="57"/>
      <c r="K464" s="57"/>
      <c r="L464" s="57"/>
      <c r="M464" s="58" t="str">
        <f t="shared" si="66"/>
        <v/>
      </c>
      <c r="N464" s="102"/>
    </row>
    <row r="465" spans="1:14">
      <c r="A465" s="97" t="str">
        <f t="shared" si="63"/>
        <v/>
      </c>
      <c r="B465" s="98" t="str">
        <f t="shared" si="64"/>
        <v/>
      </c>
      <c r="C465" s="99"/>
      <c r="D465" s="100"/>
      <c r="E465" s="100"/>
      <c r="F465" s="57"/>
      <c r="G465" s="58">
        <f t="shared" si="65"/>
        <v>0</v>
      </c>
      <c r="H465" s="58">
        <f>IF(E465="",0,IFERROR(VLOOKUP(E465,档案费管理台账!$D$4:$H$1000,5,0),0))</f>
        <v>0</v>
      </c>
      <c r="I465" s="57"/>
      <c r="J465" s="57"/>
      <c r="K465" s="57"/>
      <c r="L465" s="57"/>
      <c r="M465" s="58" t="str">
        <f t="shared" si="66"/>
        <v/>
      </c>
      <c r="N465" s="102"/>
    </row>
    <row r="466" spans="1:14">
      <c r="A466" s="97" t="str">
        <f t="shared" si="63"/>
        <v/>
      </c>
      <c r="B466" s="98" t="str">
        <f t="shared" si="64"/>
        <v/>
      </c>
      <c r="C466" s="99"/>
      <c r="D466" s="100"/>
      <c r="E466" s="100"/>
      <c r="F466" s="57"/>
      <c r="G466" s="58">
        <f t="shared" si="65"/>
        <v>0</v>
      </c>
      <c r="H466" s="58">
        <f>IF(E466="",0,IFERROR(VLOOKUP(E466,档案费管理台账!$D$4:$H$1000,5,0),0))</f>
        <v>0</v>
      </c>
      <c r="I466" s="57"/>
      <c r="J466" s="57"/>
      <c r="K466" s="57"/>
      <c r="L466" s="57"/>
      <c r="M466" s="58" t="str">
        <f t="shared" si="66"/>
        <v/>
      </c>
      <c r="N466" s="102"/>
    </row>
    <row r="467" spans="1:14">
      <c r="A467" s="97" t="str">
        <f t="shared" si="63"/>
        <v/>
      </c>
      <c r="B467" s="98" t="str">
        <f t="shared" si="64"/>
        <v/>
      </c>
      <c r="C467" s="99"/>
      <c r="D467" s="100"/>
      <c r="E467" s="100"/>
      <c r="F467" s="57"/>
      <c r="G467" s="58">
        <f t="shared" si="65"/>
        <v>0</v>
      </c>
      <c r="H467" s="58">
        <f>IF(E467="",0,IFERROR(VLOOKUP(E467,档案费管理台账!$D$4:$H$1000,5,0),0))</f>
        <v>0</v>
      </c>
      <c r="I467" s="57"/>
      <c r="J467" s="57"/>
      <c r="K467" s="57"/>
      <c r="L467" s="57"/>
      <c r="M467" s="58" t="str">
        <f t="shared" si="66"/>
        <v/>
      </c>
      <c r="N467" s="102"/>
    </row>
    <row r="468" spans="1:14">
      <c r="A468" s="97" t="str">
        <f t="shared" si="63"/>
        <v/>
      </c>
      <c r="B468" s="98" t="str">
        <f t="shared" si="64"/>
        <v/>
      </c>
      <c r="C468" s="99"/>
      <c r="D468" s="100"/>
      <c r="E468" s="100"/>
      <c r="F468" s="57"/>
      <c r="G468" s="58">
        <f t="shared" si="65"/>
        <v>0</v>
      </c>
      <c r="H468" s="58">
        <f>IF(E468="",0,IFERROR(VLOOKUP(E468,档案费管理台账!$D$4:$H$1000,5,0),0))</f>
        <v>0</v>
      </c>
      <c r="I468" s="57"/>
      <c r="J468" s="57"/>
      <c r="K468" s="57"/>
      <c r="L468" s="57"/>
      <c r="M468" s="58" t="str">
        <f t="shared" si="66"/>
        <v/>
      </c>
      <c r="N468" s="102"/>
    </row>
    <row r="469" spans="1:14">
      <c r="A469" s="97" t="str">
        <f t="shared" si="63"/>
        <v/>
      </c>
      <c r="B469" s="98" t="str">
        <f t="shared" si="64"/>
        <v/>
      </c>
      <c r="C469" s="99"/>
      <c r="D469" s="100"/>
      <c r="E469" s="100"/>
      <c r="F469" s="57"/>
      <c r="G469" s="58">
        <f t="shared" si="65"/>
        <v>0</v>
      </c>
      <c r="H469" s="58">
        <f>IF(E469="",0,IFERROR(VLOOKUP(E469,档案费管理台账!$D$4:$H$1000,5,0),0))</f>
        <v>0</v>
      </c>
      <c r="I469" s="57"/>
      <c r="J469" s="57"/>
      <c r="K469" s="57"/>
      <c r="L469" s="57"/>
      <c r="M469" s="58" t="str">
        <f t="shared" si="66"/>
        <v/>
      </c>
      <c r="N469" s="102"/>
    </row>
    <row r="470" spans="1:14">
      <c r="A470" s="97" t="str">
        <f t="shared" si="63"/>
        <v/>
      </c>
      <c r="B470" s="98" t="str">
        <f t="shared" si="64"/>
        <v/>
      </c>
      <c r="C470" s="99"/>
      <c r="D470" s="100"/>
      <c r="E470" s="100"/>
      <c r="F470" s="57"/>
      <c r="G470" s="58">
        <f t="shared" si="65"/>
        <v>0</v>
      </c>
      <c r="H470" s="58">
        <f>IF(E470="",0,IFERROR(VLOOKUP(E470,档案费管理台账!$D$4:$H$1000,5,0),0))</f>
        <v>0</v>
      </c>
      <c r="I470" s="57"/>
      <c r="J470" s="57"/>
      <c r="K470" s="57"/>
      <c r="L470" s="57"/>
      <c r="M470" s="58" t="str">
        <f t="shared" si="66"/>
        <v/>
      </c>
      <c r="N470" s="102"/>
    </row>
    <row r="471" spans="1:14">
      <c r="A471" s="97" t="str">
        <f t="shared" si="63"/>
        <v/>
      </c>
      <c r="B471" s="98" t="str">
        <f t="shared" si="64"/>
        <v/>
      </c>
      <c r="C471" s="99"/>
      <c r="D471" s="100"/>
      <c r="E471" s="100"/>
      <c r="F471" s="57"/>
      <c r="G471" s="58">
        <f t="shared" si="65"/>
        <v>0</v>
      </c>
      <c r="H471" s="58">
        <f>IF(E471="",0,IFERROR(VLOOKUP(E471,档案费管理台账!$D$4:$H$1000,5,0),0))</f>
        <v>0</v>
      </c>
      <c r="I471" s="57"/>
      <c r="J471" s="57"/>
      <c r="K471" s="57"/>
      <c r="L471" s="57"/>
      <c r="M471" s="58" t="str">
        <f t="shared" si="66"/>
        <v/>
      </c>
      <c r="N471" s="102"/>
    </row>
    <row r="472" spans="1:14">
      <c r="A472" s="97" t="str">
        <f t="shared" si="63"/>
        <v/>
      </c>
      <c r="B472" s="98" t="str">
        <f t="shared" si="64"/>
        <v/>
      </c>
      <c r="C472" s="99"/>
      <c r="D472" s="100"/>
      <c r="E472" s="100"/>
      <c r="F472" s="57"/>
      <c r="G472" s="58">
        <f t="shared" si="65"/>
        <v>0</v>
      </c>
      <c r="H472" s="58">
        <f>IF(E472="",0,IFERROR(VLOOKUP(E472,档案费管理台账!$D$4:$H$1000,5,0),0))</f>
        <v>0</v>
      </c>
      <c r="I472" s="57"/>
      <c r="J472" s="57"/>
      <c r="K472" s="57"/>
      <c r="L472" s="57"/>
      <c r="M472" s="58" t="str">
        <f t="shared" si="66"/>
        <v/>
      </c>
      <c r="N472" s="102"/>
    </row>
    <row r="473" spans="1:14">
      <c r="A473" s="97" t="str">
        <f t="shared" si="63"/>
        <v/>
      </c>
      <c r="B473" s="98" t="str">
        <f t="shared" si="64"/>
        <v/>
      </c>
      <c r="C473" s="99"/>
      <c r="D473" s="100"/>
      <c r="E473" s="100"/>
      <c r="F473" s="57"/>
      <c r="G473" s="58">
        <f t="shared" si="65"/>
        <v>0</v>
      </c>
      <c r="H473" s="58">
        <f>IF(E473="",0,IFERROR(VLOOKUP(E473,档案费管理台账!$D$4:$H$1000,5,0),0))</f>
        <v>0</v>
      </c>
      <c r="I473" s="57"/>
      <c r="J473" s="57"/>
      <c r="K473" s="57"/>
      <c r="L473" s="57"/>
      <c r="M473" s="58" t="str">
        <f t="shared" si="66"/>
        <v/>
      </c>
      <c r="N473" s="102"/>
    </row>
    <row r="474" spans="1:14">
      <c r="A474" s="97" t="str">
        <f t="shared" si="63"/>
        <v/>
      </c>
      <c r="B474" s="98" t="str">
        <f t="shared" si="64"/>
        <v/>
      </c>
      <c r="C474" s="99"/>
      <c r="D474" s="100"/>
      <c r="E474" s="100"/>
      <c r="F474" s="57"/>
      <c r="G474" s="58">
        <f t="shared" si="65"/>
        <v>0</v>
      </c>
      <c r="H474" s="58">
        <f>IF(E474="",0,IFERROR(VLOOKUP(E474,档案费管理台账!$D$4:$H$1000,5,0),0))</f>
        <v>0</v>
      </c>
      <c r="I474" s="57"/>
      <c r="J474" s="57"/>
      <c r="K474" s="57"/>
      <c r="L474" s="57"/>
      <c r="M474" s="58" t="str">
        <f t="shared" si="66"/>
        <v/>
      </c>
      <c r="N474" s="102"/>
    </row>
    <row r="475" spans="1:14">
      <c r="A475" s="97" t="str">
        <f t="shared" si="63"/>
        <v/>
      </c>
      <c r="B475" s="98" t="str">
        <f t="shared" si="64"/>
        <v/>
      </c>
      <c r="C475" s="99"/>
      <c r="D475" s="100"/>
      <c r="E475" s="100"/>
      <c r="F475" s="57"/>
      <c r="G475" s="58">
        <f t="shared" si="65"/>
        <v>0</v>
      </c>
      <c r="H475" s="58">
        <f>IF(E475="",0,IFERROR(VLOOKUP(E475,档案费管理台账!$D$4:$H$1000,5,0),0))</f>
        <v>0</v>
      </c>
      <c r="I475" s="57"/>
      <c r="J475" s="57"/>
      <c r="K475" s="57"/>
      <c r="L475" s="57"/>
      <c r="M475" s="58" t="str">
        <f t="shared" si="66"/>
        <v/>
      </c>
      <c r="N475" s="102"/>
    </row>
    <row r="476" spans="1:14">
      <c r="A476" s="97" t="str">
        <f t="shared" si="63"/>
        <v/>
      </c>
      <c r="B476" s="98" t="str">
        <f t="shared" si="64"/>
        <v/>
      </c>
      <c r="C476" s="99"/>
      <c r="D476" s="100"/>
      <c r="E476" s="100"/>
      <c r="F476" s="57"/>
      <c r="G476" s="58">
        <f t="shared" si="65"/>
        <v>0</v>
      </c>
      <c r="H476" s="58">
        <f>IF(E476="",0,IFERROR(VLOOKUP(E476,档案费管理台账!$D$4:$H$1000,5,0),0))</f>
        <v>0</v>
      </c>
      <c r="I476" s="57"/>
      <c r="J476" s="57"/>
      <c r="K476" s="57"/>
      <c r="L476" s="57"/>
      <c r="M476" s="58" t="str">
        <f t="shared" si="66"/>
        <v/>
      </c>
      <c r="N476" s="102"/>
    </row>
    <row r="477" spans="1:14">
      <c r="A477" s="97" t="str">
        <f t="shared" si="63"/>
        <v/>
      </c>
      <c r="B477" s="98" t="str">
        <f t="shared" si="64"/>
        <v/>
      </c>
      <c r="C477" s="99"/>
      <c r="D477" s="100"/>
      <c r="E477" s="100"/>
      <c r="F477" s="57"/>
      <c r="G477" s="58">
        <f t="shared" si="65"/>
        <v>0</v>
      </c>
      <c r="H477" s="58">
        <f>IF(E477="",0,IFERROR(VLOOKUP(E477,档案费管理台账!$D$4:$H$1000,5,0),0))</f>
        <v>0</v>
      </c>
      <c r="I477" s="57"/>
      <c r="J477" s="57"/>
      <c r="K477" s="57"/>
      <c r="L477" s="57"/>
      <c r="M477" s="58" t="str">
        <f t="shared" si="66"/>
        <v/>
      </c>
      <c r="N477" s="102"/>
    </row>
    <row r="478" spans="1:14">
      <c r="A478" s="97" t="str">
        <f t="shared" si="63"/>
        <v/>
      </c>
      <c r="B478" s="98" t="str">
        <f t="shared" si="64"/>
        <v/>
      </c>
      <c r="C478" s="99"/>
      <c r="D478" s="100"/>
      <c r="E478" s="100"/>
      <c r="F478" s="57"/>
      <c r="G478" s="58">
        <f t="shared" si="65"/>
        <v>0</v>
      </c>
      <c r="H478" s="58">
        <f>IF(E478="",0,IFERROR(VLOOKUP(E478,档案费管理台账!$D$4:$H$1000,5,0),0))</f>
        <v>0</v>
      </c>
      <c r="I478" s="57"/>
      <c r="J478" s="57"/>
      <c r="K478" s="57"/>
      <c r="L478" s="57"/>
      <c r="M478" s="58" t="str">
        <f t="shared" si="66"/>
        <v/>
      </c>
      <c r="N478" s="102"/>
    </row>
    <row r="479" spans="1:14">
      <c r="A479" s="97" t="str">
        <f t="shared" si="63"/>
        <v/>
      </c>
      <c r="B479" s="98" t="str">
        <f t="shared" si="64"/>
        <v/>
      </c>
      <c r="C479" s="99"/>
      <c r="D479" s="100"/>
      <c r="E479" s="100"/>
      <c r="F479" s="57"/>
      <c r="G479" s="58">
        <f t="shared" si="65"/>
        <v>0</v>
      </c>
      <c r="H479" s="58">
        <f>IF(E479="",0,IFERROR(VLOOKUP(E479,档案费管理台账!$D$4:$H$1000,5,0),0))</f>
        <v>0</v>
      </c>
      <c r="I479" s="57"/>
      <c r="J479" s="57"/>
      <c r="K479" s="57"/>
      <c r="L479" s="57"/>
      <c r="M479" s="58" t="str">
        <f t="shared" si="66"/>
        <v/>
      </c>
      <c r="N479" s="102"/>
    </row>
    <row r="480" spans="1:14">
      <c r="A480" s="97" t="str">
        <f t="shared" si="63"/>
        <v/>
      </c>
      <c r="B480" s="98" t="str">
        <f t="shared" si="64"/>
        <v/>
      </c>
      <c r="C480" s="99"/>
      <c r="D480" s="100"/>
      <c r="E480" s="100"/>
      <c r="F480" s="57"/>
      <c r="G480" s="58">
        <f t="shared" si="65"/>
        <v>0</v>
      </c>
      <c r="H480" s="58">
        <f>IF(E480="",0,IFERROR(VLOOKUP(E480,档案费管理台账!$D$4:$H$1000,5,0),0))</f>
        <v>0</v>
      </c>
      <c r="I480" s="57"/>
      <c r="J480" s="57"/>
      <c r="K480" s="57"/>
      <c r="L480" s="57"/>
      <c r="M480" s="58" t="str">
        <f t="shared" si="66"/>
        <v/>
      </c>
      <c r="N480" s="102"/>
    </row>
    <row r="481" spans="1:14">
      <c r="A481" s="97" t="str">
        <f t="shared" si="63"/>
        <v/>
      </c>
      <c r="B481" s="98" t="str">
        <f t="shared" si="64"/>
        <v/>
      </c>
      <c r="C481" s="99"/>
      <c r="D481" s="100"/>
      <c r="E481" s="100"/>
      <c r="F481" s="57"/>
      <c r="G481" s="58">
        <f t="shared" si="65"/>
        <v>0</v>
      </c>
      <c r="H481" s="58">
        <f>IF(E481="",0,IFERROR(VLOOKUP(E481,档案费管理台账!$D$4:$H$1000,5,0),0))</f>
        <v>0</v>
      </c>
      <c r="I481" s="57"/>
      <c r="J481" s="57"/>
      <c r="K481" s="57"/>
      <c r="L481" s="57"/>
      <c r="M481" s="58" t="str">
        <f t="shared" si="66"/>
        <v/>
      </c>
      <c r="N481" s="102"/>
    </row>
    <row r="482" spans="1:14">
      <c r="A482" s="97" t="str">
        <f t="shared" si="63"/>
        <v/>
      </c>
      <c r="B482" s="98" t="str">
        <f t="shared" si="64"/>
        <v/>
      </c>
      <c r="C482" s="99"/>
      <c r="D482" s="100"/>
      <c r="E482" s="100"/>
      <c r="F482" s="57"/>
      <c r="G482" s="58">
        <f t="shared" si="65"/>
        <v>0</v>
      </c>
      <c r="H482" s="58">
        <f>IF(E482="",0,IFERROR(VLOOKUP(E482,档案费管理台账!$D$4:$H$1000,5,0),0))</f>
        <v>0</v>
      </c>
      <c r="I482" s="57"/>
      <c r="J482" s="57"/>
      <c r="K482" s="57"/>
      <c r="L482" s="57"/>
      <c r="M482" s="58" t="str">
        <f t="shared" si="66"/>
        <v/>
      </c>
      <c r="N482" s="102"/>
    </row>
    <row r="483" spans="1:14">
      <c r="A483" s="97" t="str">
        <f t="shared" si="63"/>
        <v/>
      </c>
      <c r="B483" s="98" t="str">
        <f t="shared" si="64"/>
        <v/>
      </c>
      <c r="C483" s="99"/>
      <c r="D483" s="100"/>
      <c r="E483" s="100"/>
      <c r="F483" s="57"/>
      <c r="G483" s="58">
        <f t="shared" si="65"/>
        <v>0</v>
      </c>
      <c r="H483" s="58">
        <f>IF(E483="",0,IFERROR(VLOOKUP(E483,档案费管理台账!$D$4:$H$1000,5,0),0))</f>
        <v>0</v>
      </c>
      <c r="I483" s="57"/>
      <c r="J483" s="57"/>
      <c r="K483" s="57"/>
      <c r="L483" s="57"/>
      <c r="M483" s="58" t="str">
        <f t="shared" si="66"/>
        <v/>
      </c>
      <c r="N483" s="102"/>
    </row>
    <row r="484" spans="1:14">
      <c r="A484" s="97" t="str">
        <f t="shared" si="63"/>
        <v/>
      </c>
      <c r="B484" s="98" t="str">
        <f t="shared" si="64"/>
        <v/>
      </c>
      <c r="C484" s="99"/>
      <c r="D484" s="100"/>
      <c r="E484" s="100"/>
      <c r="F484" s="57"/>
      <c r="G484" s="58">
        <f t="shared" si="65"/>
        <v>0</v>
      </c>
      <c r="H484" s="58">
        <f>IF(E484="",0,IFERROR(VLOOKUP(E484,档案费管理台账!$D$4:$H$1000,5,0),0))</f>
        <v>0</v>
      </c>
      <c r="I484" s="57"/>
      <c r="J484" s="57"/>
      <c r="K484" s="57"/>
      <c r="L484" s="57"/>
      <c r="M484" s="58" t="str">
        <f t="shared" si="66"/>
        <v/>
      </c>
      <c r="N484" s="102"/>
    </row>
    <row r="485" spans="1:14">
      <c r="A485" s="97" t="str">
        <f t="shared" si="63"/>
        <v/>
      </c>
      <c r="B485" s="98" t="str">
        <f t="shared" si="64"/>
        <v/>
      </c>
      <c r="C485" s="99"/>
      <c r="D485" s="100"/>
      <c r="E485" s="100"/>
      <c r="F485" s="57"/>
      <c r="G485" s="58">
        <f t="shared" si="65"/>
        <v>0</v>
      </c>
      <c r="H485" s="58">
        <f>IF(E485="",0,IFERROR(VLOOKUP(E485,档案费管理台账!$D$4:$H$1000,5,0),0))</f>
        <v>0</v>
      </c>
      <c r="I485" s="57"/>
      <c r="J485" s="57"/>
      <c r="K485" s="57"/>
      <c r="L485" s="57"/>
      <c r="M485" s="58" t="str">
        <f t="shared" si="66"/>
        <v/>
      </c>
      <c r="N485" s="102"/>
    </row>
    <row r="486" spans="1:14">
      <c r="A486" s="97" t="str">
        <f t="shared" si="63"/>
        <v/>
      </c>
      <c r="B486" s="98" t="str">
        <f t="shared" si="64"/>
        <v/>
      </c>
      <c r="C486" s="99"/>
      <c r="D486" s="100"/>
      <c r="E486" s="100"/>
      <c r="F486" s="57"/>
      <c r="G486" s="58">
        <f t="shared" si="65"/>
        <v>0</v>
      </c>
      <c r="H486" s="58">
        <f>IF(E486="",0,IFERROR(VLOOKUP(E486,档案费管理台账!$D$4:$H$1000,5,0),0))</f>
        <v>0</v>
      </c>
      <c r="I486" s="57"/>
      <c r="J486" s="57"/>
      <c r="K486" s="57"/>
      <c r="L486" s="57"/>
      <c r="M486" s="58" t="str">
        <f t="shared" si="66"/>
        <v/>
      </c>
      <c r="N486" s="102"/>
    </row>
    <row r="487" spans="1:14">
      <c r="A487" s="97" t="str">
        <f t="shared" si="63"/>
        <v/>
      </c>
      <c r="B487" s="98" t="str">
        <f t="shared" si="64"/>
        <v/>
      </c>
      <c r="C487" s="99"/>
      <c r="D487" s="100"/>
      <c r="E487" s="100"/>
      <c r="F487" s="57"/>
      <c r="G487" s="58">
        <f t="shared" si="65"/>
        <v>0</v>
      </c>
      <c r="H487" s="58">
        <f>IF(E487="",0,IFERROR(VLOOKUP(E487,档案费管理台账!$D$4:$H$1000,5,0),0))</f>
        <v>0</v>
      </c>
      <c r="I487" s="57"/>
      <c r="J487" s="57"/>
      <c r="K487" s="57"/>
      <c r="L487" s="57"/>
      <c r="M487" s="58" t="str">
        <f t="shared" si="66"/>
        <v/>
      </c>
      <c r="N487" s="102"/>
    </row>
    <row r="488" spans="1:14">
      <c r="A488" s="97" t="str">
        <f t="shared" si="63"/>
        <v/>
      </c>
      <c r="B488" s="98" t="str">
        <f t="shared" si="64"/>
        <v/>
      </c>
      <c r="C488" s="99"/>
      <c r="D488" s="100"/>
      <c r="E488" s="100"/>
      <c r="F488" s="57"/>
      <c r="G488" s="58">
        <f t="shared" si="65"/>
        <v>0</v>
      </c>
      <c r="H488" s="58">
        <f>IF(E488="",0,IFERROR(VLOOKUP(E488,档案费管理台账!$D$4:$H$1000,5,0),0))</f>
        <v>0</v>
      </c>
      <c r="I488" s="57"/>
      <c r="J488" s="57"/>
      <c r="K488" s="57"/>
      <c r="L488" s="57"/>
      <c r="M488" s="58" t="str">
        <f t="shared" si="66"/>
        <v/>
      </c>
      <c r="N488" s="102"/>
    </row>
    <row r="489" spans="1:14">
      <c r="A489" s="97" t="str">
        <f t="shared" si="63"/>
        <v/>
      </c>
      <c r="B489" s="98" t="str">
        <f t="shared" si="64"/>
        <v/>
      </c>
      <c r="C489" s="99"/>
      <c r="D489" s="100"/>
      <c r="E489" s="100"/>
      <c r="F489" s="57"/>
      <c r="G489" s="58">
        <f t="shared" si="65"/>
        <v>0</v>
      </c>
      <c r="H489" s="58">
        <f>IF(E489="",0,IFERROR(VLOOKUP(E489,档案费管理台账!$D$4:$H$1000,5,0),0))</f>
        <v>0</v>
      </c>
      <c r="I489" s="57"/>
      <c r="J489" s="57"/>
      <c r="K489" s="57"/>
      <c r="L489" s="57"/>
      <c r="M489" s="58" t="str">
        <f t="shared" si="66"/>
        <v/>
      </c>
      <c r="N489" s="102"/>
    </row>
    <row r="490" spans="1:14">
      <c r="A490" s="97" t="str">
        <f t="shared" si="63"/>
        <v/>
      </c>
      <c r="B490" s="98" t="str">
        <f t="shared" si="64"/>
        <v/>
      </c>
      <c r="C490" s="99"/>
      <c r="D490" s="100"/>
      <c r="E490" s="100"/>
      <c r="F490" s="57"/>
      <c r="G490" s="58">
        <f t="shared" si="65"/>
        <v>0</v>
      </c>
      <c r="H490" s="58">
        <f>IF(E490="",0,IFERROR(VLOOKUP(E490,档案费管理台账!$D$4:$H$1000,5,0),0))</f>
        <v>0</v>
      </c>
      <c r="I490" s="57"/>
      <c r="J490" s="57"/>
      <c r="K490" s="57"/>
      <c r="L490" s="57"/>
      <c r="M490" s="58" t="str">
        <f t="shared" si="66"/>
        <v/>
      </c>
      <c r="N490" s="102"/>
    </row>
    <row r="491" spans="1:14">
      <c r="A491" s="97" t="str">
        <f t="shared" ref="A491:A554" si="67">IF(D491="","",ROW()-42)</f>
        <v/>
      </c>
      <c r="B491" s="98" t="str">
        <f t="shared" si="64"/>
        <v/>
      </c>
      <c r="C491" s="99"/>
      <c r="D491" s="100"/>
      <c r="E491" s="100"/>
      <c r="F491" s="57"/>
      <c r="G491" s="58">
        <f t="shared" si="65"/>
        <v>0</v>
      </c>
      <c r="H491" s="58">
        <f>IF(E491="",0,IFERROR(VLOOKUP(E491,档案费管理台账!$D$4:$H$1000,5,0),0))</f>
        <v>0</v>
      </c>
      <c r="I491" s="57"/>
      <c r="J491" s="57"/>
      <c r="K491" s="57"/>
      <c r="L491" s="57"/>
      <c r="M491" s="58" t="str">
        <f t="shared" si="66"/>
        <v/>
      </c>
      <c r="N491" s="102"/>
    </row>
    <row r="492" spans="1:14">
      <c r="A492" s="97" t="str">
        <f t="shared" si="67"/>
        <v/>
      </c>
      <c r="B492" s="98" t="str">
        <f t="shared" ref="B492:B555" si="68">IF(C492="","",MONTH(C492)&amp;"月")</f>
        <v/>
      </c>
      <c r="C492" s="99"/>
      <c r="D492" s="100"/>
      <c r="E492" s="100"/>
      <c r="F492" s="57"/>
      <c r="G492" s="58">
        <f t="shared" ref="G492:G555" si="69">IF(F492="",0,F492*$K$41)</f>
        <v>0</v>
      </c>
      <c r="H492" s="58">
        <f>IF(E492="",0,IFERROR(VLOOKUP(E492,档案费管理台账!$D$4:$H$1000,5,0),0))</f>
        <v>0</v>
      </c>
      <c r="I492" s="57"/>
      <c r="J492" s="57"/>
      <c r="K492" s="57"/>
      <c r="L492" s="57"/>
      <c r="M492" s="58" t="str">
        <f t="shared" ref="M492:M555" si="70">IF(C492="","",ROUND(M491+G492-I492-J492-K492-L492-H492,2))</f>
        <v/>
      </c>
      <c r="N492" s="102"/>
    </row>
    <row r="493" spans="1:14">
      <c r="A493" s="97" t="str">
        <f t="shared" si="67"/>
        <v/>
      </c>
      <c r="B493" s="98" t="str">
        <f t="shared" si="68"/>
        <v/>
      </c>
      <c r="C493" s="99"/>
      <c r="D493" s="100"/>
      <c r="E493" s="100"/>
      <c r="F493" s="57"/>
      <c r="G493" s="58">
        <f t="shared" si="69"/>
        <v>0</v>
      </c>
      <c r="H493" s="58">
        <f>IF(E493="",0,IFERROR(VLOOKUP(E493,档案费管理台账!$D$4:$H$1000,5,0),0))</f>
        <v>0</v>
      </c>
      <c r="I493" s="57"/>
      <c r="J493" s="57"/>
      <c r="K493" s="57"/>
      <c r="L493" s="57"/>
      <c r="M493" s="58" t="str">
        <f t="shared" si="70"/>
        <v/>
      </c>
      <c r="N493" s="102"/>
    </row>
    <row r="494" spans="1:14">
      <c r="A494" s="97" t="str">
        <f t="shared" si="67"/>
        <v/>
      </c>
      <c r="B494" s="98" t="str">
        <f t="shared" si="68"/>
        <v/>
      </c>
      <c r="C494" s="99"/>
      <c r="D494" s="100"/>
      <c r="E494" s="100"/>
      <c r="F494" s="57"/>
      <c r="G494" s="58">
        <f t="shared" si="69"/>
        <v>0</v>
      </c>
      <c r="H494" s="58">
        <f>IF(E494="",0,IFERROR(VLOOKUP(E494,档案费管理台账!$D$4:$H$1000,5,0),0))</f>
        <v>0</v>
      </c>
      <c r="I494" s="57"/>
      <c r="J494" s="57"/>
      <c r="K494" s="57"/>
      <c r="L494" s="57"/>
      <c r="M494" s="58" t="str">
        <f t="shared" si="70"/>
        <v/>
      </c>
      <c r="N494" s="102"/>
    </row>
    <row r="495" spans="1:14">
      <c r="A495" s="97" t="str">
        <f t="shared" si="67"/>
        <v/>
      </c>
      <c r="B495" s="98" t="str">
        <f t="shared" si="68"/>
        <v/>
      </c>
      <c r="C495" s="99"/>
      <c r="D495" s="100"/>
      <c r="E495" s="100"/>
      <c r="F495" s="57"/>
      <c r="G495" s="58">
        <f t="shared" si="69"/>
        <v>0</v>
      </c>
      <c r="H495" s="58">
        <f>IF(E495="",0,IFERROR(VLOOKUP(E495,档案费管理台账!$D$4:$H$1000,5,0),0))</f>
        <v>0</v>
      </c>
      <c r="I495" s="57"/>
      <c r="J495" s="57"/>
      <c r="K495" s="57"/>
      <c r="L495" s="57"/>
      <c r="M495" s="58" t="str">
        <f t="shared" si="70"/>
        <v/>
      </c>
      <c r="N495" s="102"/>
    </row>
    <row r="496" spans="1:14">
      <c r="A496" s="97" t="str">
        <f t="shared" si="67"/>
        <v/>
      </c>
      <c r="B496" s="98" t="str">
        <f t="shared" si="68"/>
        <v/>
      </c>
      <c r="C496" s="99"/>
      <c r="D496" s="100"/>
      <c r="E496" s="100"/>
      <c r="F496" s="57"/>
      <c r="G496" s="58">
        <f t="shared" si="69"/>
        <v>0</v>
      </c>
      <c r="H496" s="58">
        <f>IF(E496="",0,IFERROR(VLOOKUP(E496,档案费管理台账!$D$4:$H$1000,5,0),0))</f>
        <v>0</v>
      </c>
      <c r="I496" s="57"/>
      <c r="J496" s="57"/>
      <c r="K496" s="57"/>
      <c r="L496" s="57"/>
      <c r="M496" s="58" t="str">
        <f t="shared" si="70"/>
        <v/>
      </c>
      <c r="N496" s="102"/>
    </row>
    <row r="497" spans="1:14">
      <c r="A497" s="97" t="str">
        <f t="shared" si="67"/>
        <v/>
      </c>
      <c r="B497" s="98" t="str">
        <f t="shared" si="68"/>
        <v/>
      </c>
      <c r="C497" s="99"/>
      <c r="D497" s="100"/>
      <c r="E497" s="100"/>
      <c r="F497" s="57"/>
      <c r="G497" s="58">
        <f t="shared" si="69"/>
        <v>0</v>
      </c>
      <c r="H497" s="58">
        <f>IF(E497="",0,IFERROR(VLOOKUP(E497,档案费管理台账!$D$4:$H$1000,5,0),0))</f>
        <v>0</v>
      </c>
      <c r="I497" s="57"/>
      <c r="J497" s="57"/>
      <c r="K497" s="57"/>
      <c r="L497" s="57"/>
      <c r="M497" s="58" t="str">
        <f t="shared" si="70"/>
        <v/>
      </c>
      <c r="N497" s="102"/>
    </row>
    <row r="498" spans="1:14">
      <c r="A498" s="97" t="str">
        <f t="shared" si="67"/>
        <v/>
      </c>
      <c r="B498" s="98" t="str">
        <f t="shared" si="68"/>
        <v/>
      </c>
      <c r="C498" s="99"/>
      <c r="D498" s="100"/>
      <c r="E498" s="100"/>
      <c r="F498" s="57"/>
      <c r="G498" s="58">
        <f t="shared" si="69"/>
        <v>0</v>
      </c>
      <c r="H498" s="58">
        <f>IF(E498="",0,IFERROR(VLOOKUP(E498,档案费管理台账!$D$4:$H$1000,5,0),0))</f>
        <v>0</v>
      </c>
      <c r="I498" s="57"/>
      <c r="J498" s="57"/>
      <c r="K498" s="57"/>
      <c r="L498" s="57"/>
      <c r="M498" s="58" t="str">
        <f t="shared" si="70"/>
        <v/>
      </c>
      <c r="N498" s="102"/>
    </row>
    <row r="499" spans="1:14">
      <c r="A499" s="97" t="str">
        <f t="shared" si="67"/>
        <v/>
      </c>
      <c r="B499" s="98" t="str">
        <f t="shared" si="68"/>
        <v/>
      </c>
      <c r="C499" s="99"/>
      <c r="D499" s="100"/>
      <c r="E499" s="100"/>
      <c r="F499" s="57"/>
      <c r="G499" s="58">
        <f t="shared" si="69"/>
        <v>0</v>
      </c>
      <c r="H499" s="58">
        <f>IF(E499="",0,IFERROR(VLOOKUP(E499,档案费管理台账!$D$4:$H$1000,5,0),0))</f>
        <v>0</v>
      </c>
      <c r="I499" s="57"/>
      <c r="J499" s="57"/>
      <c r="K499" s="57"/>
      <c r="L499" s="57"/>
      <c r="M499" s="58" t="str">
        <f t="shared" si="70"/>
        <v/>
      </c>
      <c r="N499" s="102"/>
    </row>
    <row r="500" spans="1:14">
      <c r="A500" s="97" t="str">
        <f t="shared" si="67"/>
        <v/>
      </c>
      <c r="B500" s="98" t="str">
        <f t="shared" si="68"/>
        <v/>
      </c>
      <c r="C500" s="99"/>
      <c r="D500" s="100"/>
      <c r="E500" s="100"/>
      <c r="F500" s="57"/>
      <c r="G500" s="58">
        <f t="shared" si="69"/>
        <v>0</v>
      </c>
      <c r="H500" s="58">
        <f>IF(E500="",0,IFERROR(VLOOKUP(E500,档案费管理台账!$D$4:$H$1000,5,0),0))</f>
        <v>0</v>
      </c>
      <c r="I500" s="57"/>
      <c r="J500" s="57"/>
      <c r="K500" s="57"/>
      <c r="L500" s="57"/>
      <c r="M500" s="58" t="str">
        <f t="shared" si="70"/>
        <v/>
      </c>
      <c r="N500" s="102"/>
    </row>
    <row r="501" spans="1:14">
      <c r="A501" s="97" t="str">
        <f t="shared" si="67"/>
        <v/>
      </c>
      <c r="B501" s="98" t="str">
        <f t="shared" si="68"/>
        <v/>
      </c>
      <c r="C501" s="99"/>
      <c r="D501" s="100"/>
      <c r="E501" s="100"/>
      <c r="F501" s="57"/>
      <c r="G501" s="58">
        <f t="shared" si="69"/>
        <v>0</v>
      </c>
      <c r="H501" s="58">
        <f>IF(E501="",0,IFERROR(VLOOKUP(E501,档案费管理台账!$D$4:$H$1000,5,0),0))</f>
        <v>0</v>
      </c>
      <c r="I501" s="57"/>
      <c r="J501" s="57"/>
      <c r="K501" s="57"/>
      <c r="L501" s="57"/>
      <c r="M501" s="58" t="str">
        <f t="shared" si="70"/>
        <v/>
      </c>
      <c r="N501" s="102"/>
    </row>
    <row r="502" spans="1:14">
      <c r="A502" s="97" t="str">
        <f t="shared" si="67"/>
        <v/>
      </c>
      <c r="B502" s="98" t="str">
        <f t="shared" si="68"/>
        <v/>
      </c>
      <c r="C502" s="99"/>
      <c r="D502" s="100"/>
      <c r="E502" s="100"/>
      <c r="F502" s="57"/>
      <c r="G502" s="58">
        <f t="shared" si="69"/>
        <v>0</v>
      </c>
      <c r="H502" s="58">
        <f>IF(E502="",0,IFERROR(VLOOKUP(E502,档案费管理台账!$D$4:$H$1000,5,0),0))</f>
        <v>0</v>
      </c>
      <c r="I502" s="57"/>
      <c r="J502" s="57"/>
      <c r="K502" s="57"/>
      <c r="L502" s="57"/>
      <c r="M502" s="58" t="str">
        <f t="shared" si="70"/>
        <v/>
      </c>
      <c r="N502" s="102"/>
    </row>
    <row r="503" spans="1:14">
      <c r="A503" s="97" t="str">
        <f t="shared" si="67"/>
        <v/>
      </c>
      <c r="B503" s="98" t="str">
        <f t="shared" si="68"/>
        <v/>
      </c>
      <c r="C503" s="99"/>
      <c r="D503" s="100"/>
      <c r="E503" s="100"/>
      <c r="F503" s="57"/>
      <c r="G503" s="58">
        <f t="shared" si="69"/>
        <v>0</v>
      </c>
      <c r="H503" s="58">
        <f>IF(E503="",0,IFERROR(VLOOKUP(E503,档案费管理台账!$D$4:$H$1000,5,0),0))</f>
        <v>0</v>
      </c>
      <c r="I503" s="57"/>
      <c r="J503" s="57"/>
      <c r="K503" s="57"/>
      <c r="L503" s="57"/>
      <c r="M503" s="58" t="str">
        <f t="shared" si="70"/>
        <v/>
      </c>
      <c r="N503" s="102"/>
    </row>
    <row r="504" spans="1:14">
      <c r="A504" s="97" t="str">
        <f t="shared" si="67"/>
        <v/>
      </c>
      <c r="B504" s="98" t="str">
        <f t="shared" si="68"/>
        <v/>
      </c>
      <c r="C504" s="99"/>
      <c r="D504" s="100"/>
      <c r="E504" s="100"/>
      <c r="F504" s="57"/>
      <c r="G504" s="58">
        <f t="shared" si="69"/>
        <v>0</v>
      </c>
      <c r="H504" s="58">
        <f>IF(E504="",0,IFERROR(VLOOKUP(E504,档案费管理台账!$D$4:$H$1000,5,0),0))</f>
        <v>0</v>
      </c>
      <c r="I504" s="57"/>
      <c r="J504" s="57"/>
      <c r="K504" s="57"/>
      <c r="L504" s="57"/>
      <c r="M504" s="58" t="str">
        <f t="shared" si="70"/>
        <v/>
      </c>
      <c r="N504" s="102"/>
    </row>
    <row r="505" spans="1:14">
      <c r="A505" s="97" t="str">
        <f t="shared" si="67"/>
        <v/>
      </c>
      <c r="B505" s="98" t="str">
        <f t="shared" si="68"/>
        <v/>
      </c>
      <c r="C505" s="99"/>
      <c r="D505" s="100"/>
      <c r="E505" s="100"/>
      <c r="F505" s="57"/>
      <c r="G505" s="58">
        <f t="shared" si="69"/>
        <v>0</v>
      </c>
      <c r="H505" s="58">
        <f>IF(E505="",0,IFERROR(VLOOKUP(E505,档案费管理台账!$D$4:$H$1000,5,0),0))</f>
        <v>0</v>
      </c>
      <c r="I505" s="57"/>
      <c r="J505" s="57"/>
      <c r="K505" s="57"/>
      <c r="L505" s="57"/>
      <c r="M505" s="58" t="str">
        <f t="shared" si="70"/>
        <v/>
      </c>
      <c r="N505" s="102"/>
    </row>
    <row r="506" spans="1:14">
      <c r="A506" s="97" t="str">
        <f t="shared" si="67"/>
        <v/>
      </c>
      <c r="B506" s="98" t="str">
        <f t="shared" si="68"/>
        <v/>
      </c>
      <c r="C506" s="99"/>
      <c r="D506" s="100"/>
      <c r="E506" s="100"/>
      <c r="F506" s="57"/>
      <c r="G506" s="58">
        <f t="shared" si="69"/>
        <v>0</v>
      </c>
      <c r="H506" s="58">
        <f>IF(E506="",0,IFERROR(VLOOKUP(E506,档案费管理台账!$D$4:$H$1000,5,0),0))</f>
        <v>0</v>
      </c>
      <c r="I506" s="57"/>
      <c r="J506" s="57"/>
      <c r="K506" s="57"/>
      <c r="L506" s="57"/>
      <c r="M506" s="58" t="str">
        <f t="shared" si="70"/>
        <v/>
      </c>
      <c r="N506" s="102"/>
    </row>
    <row r="507" spans="1:14">
      <c r="A507" s="97" t="str">
        <f t="shared" si="67"/>
        <v/>
      </c>
      <c r="B507" s="98" t="str">
        <f t="shared" si="68"/>
        <v/>
      </c>
      <c r="C507" s="99"/>
      <c r="D507" s="100"/>
      <c r="E507" s="100"/>
      <c r="F507" s="57"/>
      <c r="G507" s="58">
        <f t="shared" si="69"/>
        <v>0</v>
      </c>
      <c r="H507" s="58">
        <f>IF(E507="",0,IFERROR(VLOOKUP(E507,档案费管理台账!$D$4:$H$1000,5,0),0))</f>
        <v>0</v>
      </c>
      <c r="I507" s="57"/>
      <c r="J507" s="57"/>
      <c r="K507" s="57"/>
      <c r="L507" s="57"/>
      <c r="M507" s="58" t="str">
        <f t="shared" si="70"/>
        <v/>
      </c>
      <c r="N507" s="102"/>
    </row>
    <row r="508" spans="1:14">
      <c r="A508" s="97" t="str">
        <f t="shared" si="67"/>
        <v/>
      </c>
      <c r="B508" s="98" t="str">
        <f t="shared" si="68"/>
        <v/>
      </c>
      <c r="C508" s="99"/>
      <c r="D508" s="100"/>
      <c r="E508" s="100"/>
      <c r="F508" s="57"/>
      <c r="G508" s="58">
        <f t="shared" si="69"/>
        <v>0</v>
      </c>
      <c r="H508" s="58">
        <f>IF(E508="",0,IFERROR(VLOOKUP(E508,档案费管理台账!$D$4:$H$1000,5,0),0))</f>
        <v>0</v>
      </c>
      <c r="I508" s="57"/>
      <c r="J508" s="57"/>
      <c r="K508" s="57"/>
      <c r="L508" s="57"/>
      <c r="M508" s="58" t="str">
        <f t="shared" si="70"/>
        <v/>
      </c>
      <c r="N508" s="102"/>
    </row>
    <row r="509" spans="1:14">
      <c r="A509" s="97" t="str">
        <f t="shared" si="67"/>
        <v/>
      </c>
      <c r="B509" s="98" t="str">
        <f t="shared" si="68"/>
        <v/>
      </c>
      <c r="C509" s="99"/>
      <c r="D509" s="100"/>
      <c r="E509" s="100"/>
      <c r="F509" s="57"/>
      <c r="G509" s="58">
        <f t="shared" si="69"/>
        <v>0</v>
      </c>
      <c r="H509" s="58">
        <f>IF(E509="",0,IFERROR(VLOOKUP(E509,档案费管理台账!$D$4:$H$1000,5,0),0))</f>
        <v>0</v>
      </c>
      <c r="I509" s="57"/>
      <c r="J509" s="57"/>
      <c r="K509" s="57"/>
      <c r="L509" s="57"/>
      <c r="M509" s="58" t="str">
        <f t="shared" si="70"/>
        <v/>
      </c>
      <c r="N509" s="102"/>
    </row>
    <row r="510" spans="1:14">
      <c r="A510" s="97" t="str">
        <f t="shared" si="67"/>
        <v/>
      </c>
      <c r="B510" s="98" t="str">
        <f t="shared" si="68"/>
        <v/>
      </c>
      <c r="C510" s="99"/>
      <c r="D510" s="100"/>
      <c r="E510" s="100"/>
      <c r="F510" s="57"/>
      <c r="G510" s="58">
        <f t="shared" si="69"/>
        <v>0</v>
      </c>
      <c r="H510" s="58">
        <f>IF(E510="",0,IFERROR(VLOOKUP(E510,档案费管理台账!$D$4:$H$1000,5,0),0))</f>
        <v>0</v>
      </c>
      <c r="I510" s="57"/>
      <c r="J510" s="57"/>
      <c r="K510" s="57"/>
      <c r="L510" s="57"/>
      <c r="M510" s="58" t="str">
        <f t="shared" si="70"/>
        <v/>
      </c>
      <c r="N510" s="102"/>
    </row>
    <row r="511" spans="1:14">
      <c r="A511" s="97" t="str">
        <f t="shared" si="67"/>
        <v/>
      </c>
      <c r="B511" s="98" t="str">
        <f t="shared" si="68"/>
        <v/>
      </c>
      <c r="C511" s="99"/>
      <c r="D511" s="100"/>
      <c r="E511" s="100"/>
      <c r="F511" s="57"/>
      <c r="G511" s="58">
        <f t="shared" si="69"/>
        <v>0</v>
      </c>
      <c r="H511" s="58">
        <f>IF(E511="",0,IFERROR(VLOOKUP(E511,档案费管理台账!$D$4:$H$1000,5,0),0))</f>
        <v>0</v>
      </c>
      <c r="I511" s="57"/>
      <c r="J511" s="57"/>
      <c r="K511" s="57"/>
      <c r="L511" s="57"/>
      <c r="M511" s="58" t="str">
        <f t="shared" si="70"/>
        <v/>
      </c>
      <c r="N511" s="102"/>
    </row>
    <row r="512" spans="1:14">
      <c r="A512" s="97" t="str">
        <f t="shared" si="67"/>
        <v/>
      </c>
      <c r="B512" s="98" t="str">
        <f t="shared" si="68"/>
        <v/>
      </c>
      <c r="C512" s="99"/>
      <c r="D512" s="100"/>
      <c r="E512" s="100"/>
      <c r="F512" s="57"/>
      <c r="G512" s="58">
        <f t="shared" si="69"/>
        <v>0</v>
      </c>
      <c r="H512" s="58">
        <f>IF(E512="",0,IFERROR(VLOOKUP(E512,档案费管理台账!$D$4:$H$1000,5,0),0))</f>
        <v>0</v>
      </c>
      <c r="I512" s="57"/>
      <c r="J512" s="57"/>
      <c r="K512" s="57"/>
      <c r="L512" s="57"/>
      <c r="M512" s="58" t="str">
        <f t="shared" si="70"/>
        <v/>
      </c>
      <c r="N512" s="102"/>
    </row>
    <row r="513" spans="1:14">
      <c r="A513" s="97" t="str">
        <f t="shared" si="67"/>
        <v/>
      </c>
      <c r="B513" s="98" t="str">
        <f t="shared" si="68"/>
        <v/>
      </c>
      <c r="C513" s="99"/>
      <c r="D513" s="100"/>
      <c r="E513" s="100"/>
      <c r="F513" s="57"/>
      <c r="G513" s="58">
        <f t="shared" si="69"/>
        <v>0</v>
      </c>
      <c r="H513" s="58">
        <f>IF(E513="",0,IFERROR(VLOOKUP(E513,档案费管理台账!$D$4:$H$1000,5,0),0))</f>
        <v>0</v>
      </c>
      <c r="I513" s="57"/>
      <c r="J513" s="57"/>
      <c r="K513" s="57"/>
      <c r="L513" s="57"/>
      <c r="M513" s="58" t="str">
        <f t="shared" si="70"/>
        <v/>
      </c>
      <c r="N513" s="102"/>
    </row>
    <row r="514" spans="1:14">
      <c r="A514" s="97" t="str">
        <f t="shared" si="67"/>
        <v/>
      </c>
      <c r="B514" s="98" t="str">
        <f t="shared" si="68"/>
        <v/>
      </c>
      <c r="C514" s="99"/>
      <c r="D514" s="100"/>
      <c r="E514" s="100"/>
      <c r="F514" s="57"/>
      <c r="G514" s="58">
        <f t="shared" si="69"/>
        <v>0</v>
      </c>
      <c r="H514" s="58">
        <f>IF(E514="",0,IFERROR(VLOOKUP(E514,档案费管理台账!$D$4:$H$1000,5,0),0))</f>
        <v>0</v>
      </c>
      <c r="I514" s="57"/>
      <c r="J514" s="57"/>
      <c r="K514" s="57"/>
      <c r="L514" s="57"/>
      <c r="M514" s="58" t="str">
        <f t="shared" si="70"/>
        <v/>
      </c>
      <c r="N514" s="102"/>
    </row>
    <row r="515" spans="1:14">
      <c r="A515" s="97" t="str">
        <f t="shared" si="67"/>
        <v/>
      </c>
      <c r="B515" s="98" t="str">
        <f t="shared" si="68"/>
        <v/>
      </c>
      <c r="C515" s="99"/>
      <c r="D515" s="100"/>
      <c r="E515" s="100"/>
      <c r="F515" s="57"/>
      <c r="G515" s="58">
        <f t="shared" si="69"/>
        <v>0</v>
      </c>
      <c r="H515" s="58">
        <f>IF(E515="",0,IFERROR(VLOOKUP(E515,档案费管理台账!$D$4:$H$1000,5,0),0))</f>
        <v>0</v>
      </c>
      <c r="I515" s="57"/>
      <c r="J515" s="57"/>
      <c r="K515" s="57"/>
      <c r="L515" s="57"/>
      <c r="M515" s="58" t="str">
        <f t="shared" si="70"/>
        <v/>
      </c>
      <c r="N515" s="102"/>
    </row>
    <row r="516" spans="1:14">
      <c r="A516" s="97" t="str">
        <f t="shared" si="67"/>
        <v/>
      </c>
      <c r="B516" s="98" t="str">
        <f t="shared" si="68"/>
        <v/>
      </c>
      <c r="C516" s="99"/>
      <c r="D516" s="100"/>
      <c r="E516" s="100"/>
      <c r="F516" s="57"/>
      <c r="G516" s="58">
        <f t="shared" si="69"/>
        <v>0</v>
      </c>
      <c r="H516" s="58">
        <f>IF(E516="",0,IFERROR(VLOOKUP(E516,档案费管理台账!$D$4:$H$1000,5,0),0))</f>
        <v>0</v>
      </c>
      <c r="I516" s="57"/>
      <c r="J516" s="57"/>
      <c r="K516" s="57"/>
      <c r="L516" s="57"/>
      <c r="M516" s="58" t="str">
        <f t="shared" si="70"/>
        <v/>
      </c>
      <c r="N516" s="102"/>
    </row>
    <row r="517" spans="1:14">
      <c r="A517" s="97" t="str">
        <f t="shared" si="67"/>
        <v/>
      </c>
      <c r="B517" s="98" t="str">
        <f t="shared" si="68"/>
        <v/>
      </c>
      <c r="C517" s="99"/>
      <c r="D517" s="100"/>
      <c r="E517" s="100"/>
      <c r="F517" s="57"/>
      <c r="G517" s="58">
        <f t="shared" si="69"/>
        <v>0</v>
      </c>
      <c r="H517" s="58">
        <f>IF(E517="",0,IFERROR(VLOOKUP(E517,档案费管理台账!$D$4:$H$1000,5,0),0))</f>
        <v>0</v>
      </c>
      <c r="I517" s="57"/>
      <c r="J517" s="57"/>
      <c r="K517" s="57"/>
      <c r="L517" s="57"/>
      <c r="M517" s="58" t="str">
        <f t="shared" si="70"/>
        <v/>
      </c>
      <c r="N517" s="102"/>
    </row>
    <row r="518" spans="1:14">
      <c r="A518" s="97" t="str">
        <f t="shared" si="67"/>
        <v/>
      </c>
      <c r="B518" s="98" t="str">
        <f t="shared" si="68"/>
        <v/>
      </c>
      <c r="C518" s="99"/>
      <c r="D518" s="100"/>
      <c r="E518" s="100"/>
      <c r="F518" s="57"/>
      <c r="G518" s="58">
        <f t="shared" si="69"/>
        <v>0</v>
      </c>
      <c r="H518" s="58">
        <f>IF(E518="",0,IFERROR(VLOOKUP(E518,档案费管理台账!$D$4:$H$1000,5,0),0))</f>
        <v>0</v>
      </c>
      <c r="I518" s="57"/>
      <c r="J518" s="57"/>
      <c r="K518" s="57"/>
      <c r="L518" s="57"/>
      <c r="M518" s="58" t="str">
        <f t="shared" si="70"/>
        <v/>
      </c>
      <c r="N518" s="102"/>
    </row>
    <row r="519" spans="1:14">
      <c r="A519" s="97" t="str">
        <f t="shared" si="67"/>
        <v/>
      </c>
      <c r="B519" s="98" t="str">
        <f t="shared" si="68"/>
        <v/>
      </c>
      <c r="C519" s="99"/>
      <c r="D519" s="100"/>
      <c r="E519" s="100"/>
      <c r="F519" s="57"/>
      <c r="G519" s="58">
        <f t="shared" si="69"/>
        <v>0</v>
      </c>
      <c r="H519" s="58">
        <f>IF(E519="",0,IFERROR(VLOOKUP(E519,档案费管理台账!$D$4:$H$1000,5,0),0))</f>
        <v>0</v>
      </c>
      <c r="I519" s="57"/>
      <c r="J519" s="57"/>
      <c r="K519" s="57"/>
      <c r="L519" s="57"/>
      <c r="M519" s="58" t="str">
        <f t="shared" si="70"/>
        <v/>
      </c>
      <c r="N519" s="102"/>
    </row>
    <row r="520" spans="1:14">
      <c r="A520" s="97" t="str">
        <f t="shared" si="67"/>
        <v/>
      </c>
      <c r="B520" s="98" t="str">
        <f t="shared" si="68"/>
        <v/>
      </c>
      <c r="C520" s="99"/>
      <c r="D520" s="100"/>
      <c r="E520" s="100"/>
      <c r="F520" s="57"/>
      <c r="G520" s="58">
        <f t="shared" si="69"/>
        <v>0</v>
      </c>
      <c r="H520" s="58">
        <f>IF(E520="",0,IFERROR(VLOOKUP(E520,档案费管理台账!$D$4:$H$1000,5,0),0))</f>
        <v>0</v>
      </c>
      <c r="I520" s="57"/>
      <c r="J520" s="57"/>
      <c r="K520" s="57"/>
      <c r="L520" s="57"/>
      <c r="M520" s="58" t="str">
        <f t="shared" si="70"/>
        <v/>
      </c>
      <c r="N520" s="102"/>
    </row>
    <row r="521" spans="1:14">
      <c r="A521" s="97" t="str">
        <f t="shared" si="67"/>
        <v/>
      </c>
      <c r="B521" s="98" t="str">
        <f t="shared" si="68"/>
        <v/>
      </c>
      <c r="C521" s="99"/>
      <c r="D521" s="100"/>
      <c r="E521" s="100"/>
      <c r="F521" s="57"/>
      <c r="G521" s="58">
        <f t="shared" si="69"/>
        <v>0</v>
      </c>
      <c r="H521" s="58">
        <f>IF(E521="",0,IFERROR(VLOOKUP(E521,档案费管理台账!$D$4:$H$1000,5,0),0))</f>
        <v>0</v>
      </c>
      <c r="I521" s="57"/>
      <c r="J521" s="57"/>
      <c r="K521" s="57"/>
      <c r="L521" s="57"/>
      <c r="M521" s="58" t="str">
        <f t="shared" si="70"/>
        <v/>
      </c>
      <c r="N521" s="102"/>
    </row>
    <row r="522" spans="1:14">
      <c r="A522" s="97" t="str">
        <f t="shared" si="67"/>
        <v/>
      </c>
      <c r="B522" s="98" t="str">
        <f t="shared" si="68"/>
        <v/>
      </c>
      <c r="C522" s="99"/>
      <c r="D522" s="100"/>
      <c r="E522" s="100"/>
      <c r="F522" s="57"/>
      <c r="G522" s="58">
        <f t="shared" si="69"/>
        <v>0</v>
      </c>
      <c r="H522" s="58">
        <f>IF(E522="",0,IFERROR(VLOOKUP(E522,档案费管理台账!$D$4:$H$1000,5,0),0))</f>
        <v>0</v>
      </c>
      <c r="I522" s="57"/>
      <c r="J522" s="57"/>
      <c r="K522" s="57"/>
      <c r="L522" s="57"/>
      <c r="M522" s="58" t="str">
        <f t="shared" si="70"/>
        <v/>
      </c>
      <c r="N522" s="102"/>
    </row>
    <row r="523" spans="1:14">
      <c r="A523" s="97" t="str">
        <f t="shared" si="67"/>
        <v/>
      </c>
      <c r="B523" s="98" t="str">
        <f t="shared" si="68"/>
        <v/>
      </c>
      <c r="C523" s="99"/>
      <c r="D523" s="100"/>
      <c r="E523" s="100"/>
      <c r="F523" s="57"/>
      <c r="G523" s="58">
        <f t="shared" si="69"/>
        <v>0</v>
      </c>
      <c r="H523" s="58">
        <f>IF(E523="",0,IFERROR(VLOOKUP(E523,档案费管理台账!$D$4:$H$1000,5,0),0))</f>
        <v>0</v>
      </c>
      <c r="I523" s="57"/>
      <c r="J523" s="57"/>
      <c r="K523" s="57"/>
      <c r="L523" s="57"/>
      <c r="M523" s="58" t="str">
        <f t="shared" si="70"/>
        <v/>
      </c>
      <c r="N523" s="102"/>
    </row>
    <row r="524" spans="1:14">
      <c r="A524" s="97" t="str">
        <f t="shared" si="67"/>
        <v/>
      </c>
      <c r="B524" s="98" t="str">
        <f t="shared" si="68"/>
        <v/>
      </c>
      <c r="C524" s="99"/>
      <c r="D524" s="100"/>
      <c r="E524" s="100"/>
      <c r="F524" s="57"/>
      <c r="G524" s="58">
        <f t="shared" si="69"/>
        <v>0</v>
      </c>
      <c r="H524" s="58">
        <f>IF(E524="",0,IFERROR(VLOOKUP(E524,档案费管理台账!$D$4:$H$1000,5,0),0))</f>
        <v>0</v>
      </c>
      <c r="I524" s="57"/>
      <c r="J524" s="57"/>
      <c r="K524" s="57"/>
      <c r="L524" s="57"/>
      <c r="M524" s="58" t="str">
        <f t="shared" si="70"/>
        <v/>
      </c>
      <c r="N524" s="102"/>
    </row>
    <row r="525" spans="1:14">
      <c r="A525" s="97" t="str">
        <f t="shared" si="67"/>
        <v/>
      </c>
      <c r="B525" s="98" t="str">
        <f t="shared" si="68"/>
        <v/>
      </c>
      <c r="C525" s="99"/>
      <c r="D525" s="100"/>
      <c r="E525" s="100"/>
      <c r="F525" s="57"/>
      <c r="G525" s="58">
        <f t="shared" si="69"/>
        <v>0</v>
      </c>
      <c r="H525" s="58">
        <f>IF(E525="",0,IFERROR(VLOOKUP(E525,档案费管理台账!$D$4:$H$1000,5,0),0))</f>
        <v>0</v>
      </c>
      <c r="I525" s="57"/>
      <c r="J525" s="57"/>
      <c r="K525" s="57"/>
      <c r="L525" s="57"/>
      <c r="M525" s="58" t="str">
        <f t="shared" si="70"/>
        <v/>
      </c>
      <c r="N525" s="102"/>
    </row>
    <row r="526" spans="1:14">
      <c r="A526" s="97" t="str">
        <f t="shared" si="67"/>
        <v/>
      </c>
      <c r="B526" s="98" t="str">
        <f t="shared" si="68"/>
        <v/>
      </c>
      <c r="C526" s="99"/>
      <c r="D526" s="100"/>
      <c r="E526" s="100"/>
      <c r="F526" s="57"/>
      <c r="G526" s="58">
        <f t="shared" si="69"/>
        <v>0</v>
      </c>
      <c r="H526" s="58">
        <f>IF(E526="",0,IFERROR(VLOOKUP(E526,档案费管理台账!$D$4:$H$1000,5,0),0))</f>
        <v>0</v>
      </c>
      <c r="I526" s="57"/>
      <c r="J526" s="57"/>
      <c r="K526" s="57"/>
      <c r="L526" s="57"/>
      <c r="M526" s="58" t="str">
        <f t="shared" si="70"/>
        <v/>
      </c>
      <c r="N526" s="102"/>
    </row>
    <row r="527" spans="1:14">
      <c r="A527" s="97" t="str">
        <f t="shared" si="67"/>
        <v/>
      </c>
      <c r="B527" s="98" t="str">
        <f t="shared" si="68"/>
        <v/>
      </c>
      <c r="C527" s="99"/>
      <c r="D527" s="100"/>
      <c r="E527" s="100"/>
      <c r="F527" s="57"/>
      <c r="G527" s="58">
        <f t="shared" si="69"/>
        <v>0</v>
      </c>
      <c r="H527" s="58">
        <f>IF(E527="",0,IFERROR(VLOOKUP(E527,档案费管理台账!$D$4:$H$1000,5,0),0))</f>
        <v>0</v>
      </c>
      <c r="I527" s="57"/>
      <c r="J527" s="57"/>
      <c r="K527" s="57"/>
      <c r="L527" s="57"/>
      <c r="M527" s="58" t="str">
        <f t="shared" si="70"/>
        <v/>
      </c>
      <c r="N527" s="102"/>
    </row>
    <row r="528" spans="1:14">
      <c r="A528" s="97" t="str">
        <f t="shared" si="67"/>
        <v/>
      </c>
      <c r="B528" s="98" t="str">
        <f t="shared" si="68"/>
        <v/>
      </c>
      <c r="C528" s="99"/>
      <c r="D528" s="100"/>
      <c r="E528" s="100"/>
      <c r="F528" s="57"/>
      <c r="G528" s="58">
        <f t="shared" si="69"/>
        <v>0</v>
      </c>
      <c r="H528" s="58">
        <f>IF(E528="",0,IFERROR(VLOOKUP(E528,档案费管理台账!$D$4:$H$1000,5,0),0))</f>
        <v>0</v>
      </c>
      <c r="I528" s="57"/>
      <c r="J528" s="57"/>
      <c r="K528" s="57"/>
      <c r="L528" s="57"/>
      <c r="M528" s="58" t="str">
        <f t="shared" si="70"/>
        <v/>
      </c>
      <c r="N528" s="102"/>
    </row>
    <row r="529" spans="1:14">
      <c r="A529" s="97" t="str">
        <f t="shared" si="67"/>
        <v/>
      </c>
      <c r="B529" s="98" t="str">
        <f t="shared" si="68"/>
        <v/>
      </c>
      <c r="C529" s="99"/>
      <c r="D529" s="100"/>
      <c r="E529" s="100"/>
      <c r="F529" s="57"/>
      <c r="G529" s="58">
        <f t="shared" si="69"/>
        <v>0</v>
      </c>
      <c r="H529" s="58">
        <f>IF(E529="",0,IFERROR(VLOOKUP(E529,档案费管理台账!$D$4:$H$1000,5,0),0))</f>
        <v>0</v>
      </c>
      <c r="I529" s="57"/>
      <c r="J529" s="57"/>
      <c r="K529" s="57"/>
      <c r="L529" s="57"/>
      <c r="M529" s="58" t="str">
        <f t="shared" si="70"/>
        <v/>
      </c>
      <c r="N529" s="102"/>
    </row>
    <row r="530" spans="1:14">
      <c r="A530" s="97" t="str">
        <f t="shared" si="67"/>
        <v/>
      </c>
      <c r="B530" s="98" t="str">
        <f t="shared" si="68"/>
        <v/>
      </c>
      <c r="C530" s="99"/>
      <c r="D530" s="100"/>
      <c r="E530" s="100"/>
      <c r="F530" s="57"/>
      <c r="G530" s="58">
        <f t="shared" si="69"/>
        <v>0</v>
      </c>
      <c r="H530" s="58">
        <f>IF(E530="",0,IFERROR(VLOOKUP(E530,档案费管理台账!$D$4:$H$1000,5,0),0))</f>
        <v>0</v>
      </c>
      <c r="I530" s="57"/>
      <c r="J530" s="57"/>
      <c r="K530" s="57"/>
      <c r="L530" s="57"/>
      <c r="M530" s="58" t="str">
        <f t="shared" si="70"/>
        <v/>
      </c>
      <c r="N530" s="102"/>
    </row>
    <row r="531" spans="1:14">
      <c r="A531" s="97" t="str">
        <f t="shared" si="67"/>
        <v/>
      </c>
      <c r="B531" s="98" t="str">
        <f t="shared" si="68"/>
        <v/>
      </c>
      <c r="C531" s="99"/>
      <c r="D531" s="100"/>
      <c r="E531" s="100"/>
      <c r="F531" s="57"/>
      <c r="G531" s="58">
        <f t="shared" si="69"/>
        <v>0</v>
      </c>
      <c r="H531" s="58">
        <f>IF(E531="",0,IFERROR(VLOOKUP(E531,档案费管理台账!$D$4:$H$1000,5,0),0))</f>
        <v>0</v>
      </c>
      <c r="I531" s="57"/>
      <c r="J531" s="57"/>
      <c r="K531" s="57"/>
      <c r="L531" s="57"/>
      <c r="M531" s="58" t="str">
        <f t="shared" si="70"/>
        <v/>
      </c>
      <c r="N531" s="102"/>
    </row>
    <row r="532" spans="1:14">
      <c r="A532" s="97" t="str">
        <f t="shared" si="67"/>
        <v/>
      </c>
      <c r="B532" s="98" t="str">
        <f t="shared" si="68"/>
        <v/>
      </c>
      <c r="C532" s="99"/>
      <c r="D532" s="100"/>
      <c r="E532" s="100"/>
      <c r="F532" s="57"/>
      <c r="G532" s="58">
        <f t="shared" si="69"/>
        <v>0</v>
      </c>
      <c r="H532" s="58">
        <f>IF(E532="",0,IFERROR(VLOOKUP(E532,档案费管理台账!$D$4:$H$1000,5,0),0))</f>
        <v>0</v>
      </c>
      <c r="I532" s="57"/>
      <c r="J532" s="57"/>
      <c r="K532" s="57"/>
      <c r="L532" s="57"/>
      <c r="M532" s="58" t="str">
        <f t="shared" si="70"/>
        <v/>
      </c>
      <c r="N532" s="102"/>
    </row>
    <row r="533" spans="1:14">
      <c r="A533" s="97" t="str">
        <f t="shared" si="67"/>
        <v/>
      </c>
      <c r="B533" s="98" t="str">
        <f t="shared" si="68"/>
        <v/>
      </c>
      <c r="C533" s="99"/>
      <c r="D533" s="100"/>
      <c r="E533" s="100"/>
      <c r="F533" s="57"/>
      <c r="G533" s="58">
        <f t="shared" si="69"/>
        <v>0</v>
      </c>
      <c r="H533" s="58">
        <f>IF(E533="",0,IFERROR(VLOOKUP(E533,档案费管理台账!$D$4:$H$1000,5,0),0))</f>
        <v>0</v>
      </c>
      <c r="I533" s="57"/>
      <c r="J533" s="57"/>
      <c r="K533" s="57"/>
      <c r="L533" s="57"/>
      <c r="M533" s="58" t="str">
        <f t="shared" si="70"/>
        <v/>
      </c>
      <c r="N533" s="102"/>
    </row>
    <row r="534" spans="1:14">
      <c r="A534" s="97" t="str">
        <f t="shared" si="67"/>
        <v/>
      </c>
      <c r="B534" s="98" t="str">
        <f t="shared" si="68"/>
        <v/>
      </c>
      <c r="C534" s="99"/>
      <c r="D534" s="100"/>
      <c r="E534" s="100"/>
      <c r="F534" s="57"/>
      <c r="G534" s="58">
        <f t="shared" si="69"/>
        <v>0</v>
      </c>
      <c r="H534" s="58">
        <f>IF(E534="",0,IFERROR(VLOOKUP(E534,档案费管理台账!$D$4:$H$1000,5,0),0))</f>
        <v>0</v>
      </c>
      <c r="I534" s="57"/>
      <c r="J534" s="57"/>
      <c r="K534" s="57"/>
      <c r="L534" s="57"/>
      <c r="M534" s="58" t="str">
        <f t="shared" si="70"/>
        <v/>
      </c>
      <c r="N534" s="102"/>
    </row>
    <row r="535" spans="1:14">
      <c r="A535" s="97" t="str">
        <f t="shared" si="67"/>
        <v/>
      </c>
      <c r="B535" s="98" t="str">
        <f t="shared" si="68"/>
        <v/>
      </c>
      <c r="C535" s="99"/>
      <c r="D535" s="100"/>
      <c r="E535" s="100"/>
      <c r="F535" s="57"/>
      <c r="G535" s="58">
        <f t="shared" si="69"/>
        <v>0</v>
      </c>
      <c r="H535" s="58">
        <f>IF(E535="",0,IFERROR(VLOOKUP(E535,档案费管理台账!$D$4:$H$1000,5,0),0))</f>
        <v>0</v>
      </c>
      <c r="I535" s="57"/>
      <c r="J535" s="57"/>
      <c r="K535" s="57"/>
      <c r="L535" s="57"/>
      <c r="M535" s="58" t="str">
        <f t="shared" si="70"/>
        <v/>
      </c>
      <c r="N535" s="102"/>
    </row>
    <row r="536" spans="1:14">
      <c r="A536" s="97" t="str">
        <f t="shared" si="67"/>
        <v/>
      </c>
      <c r="B536" s="98" t="str">
        <f t="shared" si="68"/>
        <v/>
      </c>
      <c r="C536" s="99"/>
      <c r="D536" s="100"/>
      <c r="E536" s="100"/>
      <c r="F536" s="57"/>
      <c r="G536" s="58">
        <f t="shared" si="69"/>
        <v>0</v>
      </c>
      <c r="H536" s="58">
        <f>IF(E536="",0,IFERROR(VLOOKUP(E536,档案费管理台账!$D$4:$H$1000,5,0),0))</f>
        <v>0</v>
      </c>
      <c r="I536" s="57"/>
      <c r="J536" s="57"/>
      <c r="K536" s="57"/>
      <c r="L536" s="57"/>
      <c r="M536" s="58" t="str">
        <f t="shared" si="70"/>
        <v/>
      </c>
      <c r="N536" s="102"/>
    </row>
    <row r="537" spans="1:14">
      <c r="A537" s="97" t="str">
        <f t="shared" si="67"/>
        <v/>
      </c>
      <c r="B537" s="98" t="str">
        <f t="shared" si="68"/>
        <v/>
      </c>
      <c r="C537" s="99"/>
      <c r="D537" s="100"/>
      <c r="E537" s="100"/>
      <c r="F537" s="57"/>
      <c r="G537" s="58">
        <f t="shared" si="69"/>
        <v>0</v>
      </c>
      <c r="H537" s="58">
        <f>IF(E537="",0,IFERROR(VLOOKUP(E537,档案费管理台账!$D$4:$H$1000,5,0),0))</f>
        <v>0</v>
      </c>
      <c r="I537" s="57"/>
      <c r="J537" s="57"/>
      <c r="K537" s="57"/>
      <c r="L537" s="57"/>
      <c r="M537" s="58" t="str">
        <f t="shared" si="70"/>
        <v/>
      </c>
      <c r="N537" s="102"/>
    </row>
    <row r="538" spans="1:14">
      <c r="A538" s="97" t="str">
        <f t="shared" si="67"/>
        <v/>
      </c>
      <c r="B538" s="98" t="str">
        <f t="shared" si="68"/>
        <v/>
      </c>
      <c r="C538" s="99"/>
      <c r="D538" s="100"/>
      <c r="E538" s="100"/>
      <c r="F538" s="57"/>
      <c r="G538" s="58">
        <f t="shared" si="69"/>
        <v>0</v>
      </c>
      <c r="H538" s="58">
        <f>IF(E538="",0,IFERROR(VLOOKUP(E538,档案费管理台账!$D$4:$H$1000,5,0),0))</f>
        <v>0</v>
      </c>
      <c r="I538" s="57"/>
      <c r="J538" s="57"/>
      <c r="K538" s="57"/>
      <c r="L538" s="57"/>
      <c r="M538" s="58" t="str">
        <f t="shared" si="70"/>
        <v/>
      </c>
      <c r="N538" s="102"/>
    </row>
    <row r="539" spans="1:14">
      <c r="A539" s="97" t="str">
        <f t="shared" si="67"/>
        <v/>
      </c>
      <c r="B539" s="98" t="str">
        <f t="shared" si="68"/>
        <v/>
      </c>
      <c r="C539" s="99"/>
      <c r="D539" s="100"/>
      <c r="E539" s="100"/>
      <c r="F539" s="57"/>
      <c r="G539" s="58">
        <f t="shared" si="69"/>
        <v>0</v>
      </c>
      <c r="H539" s="58">
        <f>IF(E539="",0,IFERROR(VLOOKUP(E539,档案费管理台账!$D$4:$H$1000,5,0),0))</f>
        <v>0</v>
      </c>
      <c r="I539" s="57"/>
      <c r="J539" s="57"/>
      <c r="K539" s="57"/>
      <c r="L539" s="57"/>
      <c r="M539" s="58" t="str">
        <f t="shared" si="70"/>
        <v/>
      </c>
      <c r="N539" s="102"/>
    </row>
    <row r="540" spans="1:14">
      <c r="A540" s="97" t="str">
        <f t="shared" si="67"/>
        <v/>
      </c>
      <c r="B540" s="98" t="str">
        <f t="shared" si="68"/>
        <v/>
      </c>
      <c r="C540" s="99"/>
      <c r="D540" s="100"/>
      <c r="E540" s="100"/>
      <c r="F540" s="57"/>
      <c r="G540" s="58">
        <f t="shared" si="69"/>
        <v>0</v>
      </c>
      <c r="H540" s="58">
        <f>IF(E540="",0,IFERROR(VLOOKUP(E540,档案费管理台账!$D$4:$H$1000,5,0),0))</f>
        <v>0</v>
      </c>
      <c r="I540" s="57"/>
      <c r="J540" s="57"/>
      <c r="K540" s="57"/>
      <c r="L540" s="57"/>
      <c r="M540" s="58" t="str">
        <f t="shared" si="70"/>
        <v/>
      </c>
      <c r="N540" s="102"/>
    </row>
    <row r="541" spans="1:14">
      <c r="A541" s="97" t="str">
        <f t="shared" si="67"/>
        <v/>
      </c>
      <c r="B541" s="98" t="str">
        <f t="shared" si="68"/>
        <v/>
      </c>
      <c r="C541" s="99"/>
      <c r="D541" s="100"/>
      <c r="E541" s="100"/>
      <c r="F541" s="57"/>
      <c r="G541" s="58">
        <f t="shared" si="69"/>
        <v>0</v>
      </c>
      <c r="H541" s="58">
        <f>IF(E541="",0,IFERROR(VLOOKUP(E541,档案费管理台账!$D$4:$H$1000,5,0),0))</f>
        <v>0</v>
      </c>
      <c r="I541" s="57"/>
      <c r="J541" s="57"/>
      <c r="K541" s="57"/>
      <c r="L541" s="57"/>
      <c r="M541" s="58" t="str">
        <f t="shared" si="70"/>
        <v/>
      </c>
      <c r="N541" s="102"/>
    </row>
    <row r="542" spans="1:14">
      <c r="A542" s="97" t="str">
        <f t="shared" si="67"/>
        <v/>
      </c>
      <c r="B542" s="98" t="str">
        <f t="shared" si="68"/>
        <v/>
      </c>
      <c r="C542" s="99"/>
      <c r="D542" s="100"/>
      <c r="E542" s="100"/>
      <c r="F542" s="57"/>
      <c r="G542" s="58">
        <f t="shared" si="69"/>
        <v>0</v>
      </c>
      <c r="H542" s="58">
        <f>IF(E542="",0,IFERROR(VLOOKUP(E542,档案费管理台账!$D$4:$H$1000,5,0),0))</f>
        <v>0</v>
      </c>
      <c r="I542" s="57"/>
      <c r="J542" s="57"/>
      <c r="K542" s="57"/>
      <c r="L542" s="57"/>
      <c r="M542" s="58" t="str">
        <f t="shared" si="70"/>
        <v/>
      </c>
      <c r="N542" s="102"/>
    </row>
    <row r="543" spans="1:14">
      <c r="A543" s="97" t="str">
        <f t="shared" si="67"/>
        <v/>
      </c>
      <c r="B543" s="98" t="str">
        <f t="shared" si="68"/>
        <v/>
      </c>
      <c r="C543" s="99"/>
      <c r="D543" s="100"/>
      <c r="E543" s="100"/>
      <c r="F543" s="57"/>
      <c r="G543" s="58">
        <f t="shared" si="69"/>
        <v>0</v>
      </c>
      <c r="H543" s="58">
        <f>IF(E543="",0,IFERROR(VLOOKUP(E543,档案费管理台账!$D$4:$H$1000,5,0),0))</f>
        <v>0</v>
      </c>
      <c r="I543" s="57"/>
      <c r="J543" s="57"/>
      <c r="K543" s="57"/>
      <c r="L543" s="57"/>
      <c r="M543" s="58" t="str">
        <f t="shared" si="70"/>
        <v/>
      </c>
      <c r="N543" s="102"/>
    </row>
    <row r="544" spans="1:14">
      <c r="A544" s="97" t="str">
        <f t="shared" si="67"/>
        <v/>
      </c>
      <c r="B544" s="98" t="str">
        <f t="shared" si="68"/>
        <v/>
      </c>
      <c r="C544" s="99"/>
      <c r="D544" s="100"/>
      <c r="E544" s="100"/>
      <c r="F544" s="57"/>
      <c r="G544" s="58">
        <f t="shared" si="69"/>
        <v>0</v>
      </c>
      <c r="H544" s="58">
        <f>IF(E544="",0,IFERROR(VLOOKUP(E544,档案费管理台账!$D$4:$H$1000,5,0),0))</f>
        <v>0</v>
      </c>
      <c r="I544" s="57"/>
      <c r="J544" s="57"/>
      <c r="K544" s="57"/>
      <c r="L544" s="57"/>
      <c r="M544" s="58" t="str">
        <f t="shared" si="70"/>
        <v/>
      </c>
      <c r="N544" s="102"/>
    </row>
    <row r="545" spans="1:14">
      <c r="A545" s="97" t="str">
        <f t="shared" si="67"/>
        <v/>
      </c>
      <c r="B545" s="98" t="str">
        <f t="shared" si="68"/>
        <v/>
      </c>
      <c r="C545" s="99"/>
      <c r="D545" s="100"/>
      <c r="E545" s="100"/>
      <c r="F545" s="57"/>
      <c r="G545" s="58">
        <f t="shared" si="69"/>
        <v>0</v>
      </c>
      <c r="H545" s="58">
        <f>IF(E545="",0,IFERROR(VLOOKUP(E545,档案费管理台账!$D$4:$H$1000,5,0),0))</f>
        <v>0</v>
      </c>
      <c r="I545" s="57"/>
      <c r="J545" s="57"/>
      <c r="K545" s="57"/>
      <c r="L545" s="57"/>
      <c r="M545" s="58" t="str">
        <f t="shared" si="70"/>
        <v/>
      </c>
      <c r="N545" s="102"/>
    </row>
    <row r="546" spans="1:14">
      <c r="A546" s="97" t="str">
        <f t="shared" si="67"/>
        <v/>
      </c>
      <c r="B546" s="98" t="str">
        <f t="shared" si="68"/>
        <v/>
      </c>
      <c r="C546" s="99"/>
      <c r="D546" s="100"/>
      <c r="E546" s="100"/>
      <c r="F546" s="57"/>
      <c r="G546" s="58">
        <f t="shared" si="69"/>
        <v>0</v>
      </c>
      <c r="H546" s="58">
        <f>IF(E546="",0,IFERROR(VLOOKUP(E546,档案费管理台账!$D$4:$H$1000,5,0),0))</f>
        <v>0</v>
      </c>
      <c r="I546" s="57"/>
      <c r="J546" s="57"/>
      <c r="K546" s="57"/>
      <c r="L546" s="57"/>
      <c r="M546" s="58" t="str">
        <f t="shared" si="70"/>
        <v/>
      </c>
      <c r="N546" s="102"/>
    </row>
    <row r="547" spans="1:14">
      <c r="A547" s="97" t="str">
        <f t="shared" si="67"/>
        <v/>
      </c>
      <c r="B547" s="98" t="str">
        <f t="shared" si="68"/>
        <v/>
      </c>
      <c r="C547" s="99"/>
      <c r="D547" s="100"/>
      <c r="E547" s="100"/>
      <c r="F547" s="57"/>
      <c r="G547" s="58">
        <f t="shared" si="69"/>
        <v>0</v>
      </c>
      <c r="H547" s="58">
        <f>IF(E547="",0,IFERROR(VLOOKUP(E547,档案费管理台账!$D$4:$H$1000,5,0),0))</f>
        <v>0</v>
      </c>
      <c r="I547" s="57"/>
      <c r="J547" s="57"/>
      <c r="K547" s="57"/>
      <c r="L547" s="57"/>
      <c r="M547" s="58" t="str">
        <f t="shared" si="70"/>
        <v/>
      </c>
      <c r="N547" s="102"/>
    </row>
    <row r="548" spans="1:14">
      <c r="A548" s="97" t="str">
        <f t="shared" si="67"/>
        <v/>
      </c>
      <c r="B548" s="98" t="str">
        <f t="shared" si="68"/>
        <v/>
      </c>
      <c r="C548" s="99"/>
      <c r="D548" s="100"/>
      <c r="E548" s="100"/>
      <c r="F548" s="57"/>
      <c r="G548" s="58">
        <f t="shared" si="69"/>
        <v>0</v>
      </c>
      <c r="H548" s="58">
        <f>IF(E548="",0,IFERROR(VLOOKUP(E548,档案费管理台账!$D$4:$H$1000,5,0),0))</f>
        <v>0</v>
      </c>
      <c r="I548" s="57"/>
      <c r="J548" s="57"/>
      <c r="K548" s="57"/>
      <c r="L548" s="57"/>
      <c r="M548" s="58" t="str">
        <f t="shared" si="70"/>
        <v/>
      </c>
      <c r="N548" s="102"/>
    </row>
    <row r="549" spans="1:14">
      <c r="A549" s="97" t="str">
        <f t="shared" si="67"/>
        <v/>
      </c>
      <c r="B549" s="98" t="str">
        <f t="shared" si="68"/>
        <v/>
      </c>
      <c r="C549" s="99"/>
      <c r="D549" s="100"/>
      <c r="E549" s="100"/>
      <c r="F549" s="57"/>
      <c r="G549" s="58">
        <f t="shared" si="69"/>
        <v>0</v>
      </c>
      <c r="H549" s="58">
        <f>IF(E549="",0,IFERROR(VLOOKUP(E549,档案费管理台账!$D$4:$H$1000,5,0),0))</f>
        <v>0</v>
      </c>
      <c r="I549" s="57"/>
      <c r="J549" s="57"/>
      <c r="K549" s="57"/>
      <c r="L549" s="57"/>
      <c r="M549" s="58" t="str">
        <f t="shared" si="70"/>
        <v/>
      </c>
      <c r="N549" s="102"/>
    </row>
    <row r="550" spans="1:14">
      <c r="A550" s="97" t="str">
        <f t="shared" si="67"/>
        <v/>
      </c>
      <c r="B550" s="98" t="str">
        <f t="shared" si="68"/>
        <v/>
      </c>
      <c r="C550" s="99"/>
      <c r="D550" s="100"/>
      <c r="E550" s="100"/>
      <c r="F550" s="57"/>
      <c r="G550" s="58">
        <f t="shared" si="69"/>
        <v>0</v>
      </c>
      <c r="H550" s="58">
        <f>IF(E550="",0,IFERROR(VLOOKUP(E550,档案费管理台账!$D$4:$H$1000,5,0),0))</f>
        <v>0</v>
      </c>
      <c r="I550" s="57"/>
      <c r="J550" s="57"/>
      <c r="K550" s="57"/>
      <c r="L550" s="57"/>
      <c r="M550" s="58" t="str">
        <f t="shared" si="70"/>
        <v/>
      </c>
      <c r="N550" s="102"/>
    </row>
    <row r="551" spans="1:14">
      <c r="A551" s="97" t="str">
        <f t="shared" si="67"/>
        <v/>
      </c>
      <c r="B551" s="98" t="str">
        <f t="shared" si="68"/>
        <v/>
      </c>
      <c r="C551" s="99"/>
      <c r="D551" s="100"/>
      <c r="E551" s="100"/>
      <c r="F551" s="57"/>
      <c r="G551" s="58">
        <f t="shared" si="69"/>
        <v>0</v>
      </c>
      <c r="H551" s="58">
        <f>IF(E551="",0,IFERROR(VLOOKUP(E551,档案费管理台账!$D$4:$H$1000,5,0),0))</f>
        <v>0</v>
      </c>
      <c r="I551" s="57"/>
      <c r="J551" s="57"/>
      <c r="K551" s="57"/>
      <c r="L551" s="57"/>
      <c r="M551" s="58" t="str">
        <f t="shared" si="70"/>
        <v/>
      </c>
      <c r="N551" s="102"/>
    </row>
    <row r="552" spans="1:14">
      <c r="A552" s="97" t="str">
        <f t="shared" si="67"/>
        <v/>
      </c>
      <c r="B552" s="98" t="str">
        <f t="shared" si="68"/>
        <v/>
      </c>
      <c r="C552" s="99"/>
      <c r="D552" s="100"/>
      <c r="E552" s="100"/>
      <c r="F552" s="57"/>
      <c r="G552" s="58">
        <f t="shared" si="69"/>
        <v>0</v>
      </c>
      <c r="H552" s="58">
        <f>IF(E552="",0,IFERROR(VLOOKUP(E552,档案费管理台账!$D$4:$H$1000,5,0),0))</f>
        <v>0</v>
      </c>
      <c r="I552" s="57"/>
      <c r="J552" s="57"/>
      <c r="K552" s="57"/>
      <c r="L552" s="57"/>
      <c r="M552" s="58" t="str">
        <f t="shared" si="70"/>
        <v/>
      </c>
      <c r="N552" s="102"/>
    </row>
    <row r="553" spans="1:14">
      <c r="A553" s="97" t="str">
        <f t="shared" si="67"/>
        <v/>
      </c>
      <c r="B553" s="98" t="str">
        <f t="shared" si="68"/>
        <v/>
      </c>
      <c r="C553" s="99"/>
      <c r="D553" s="100"/>
      <c r="E553" s="100"/>
      <c r="F553" s="57"/>
      <c r="G553" s="58">
        <f t="shared" si="69"/>
        <v>0</v>
      </c>
      <c r="H553" s="58">
        <f>IF(E553="",0,IFERROR(VLOOKUP(E553,档案费管理台账!$D$4:$H$1000,5,0),0))</f>
        <v>0</v>
      </c>
      <c r="I553" s="57"/>
      <c r="J553" s="57"/>
      <c r="K553" s="57"/>
      <c r="L553" s="57"/>
      <c r="M553" s="58" t="str">
        <f t="shared" si="70"/>
        <v/>
      </c>
      <c r="N553" s="102"/>
    </row>
    <row r="554" spans="1:14">
      <c r="A554" s="97" t="str">
        <f t="shared" si="67"/>
        <v/>
      </c>
      <c r="B554" s="98" t="str">
        <f t="shared" si="68"/>
        <v/>
      </c>
      <c r="C554" s="99"/>
      <c r="D554" s="100"/>
      <c r="E554" s="100"/>
      <c r="F554" s="57"/>
      <c r="G554" s="58">
        <f t="shared" si="69"/>
        <v>0</v>
      </c>
      <c r="H554" s="58">
        <f>IF(E554="",0,IFERROR(VLOOKUP(E554,档案费管理台账!$D$4:$H$1000,5,0),0))</f>
        <v>0</v>
      </c>
      <c r="I554" s="57"/>
      <c r="J554" s="57"/>
      <c r="K554" s="57"/>
      <c r="L554" s="57"/>
      <c r="M554" s="58" t="str">
        <f t="shared" si="70"/>
        <v/>
      </c>
      <c r="N554" s="102"/>
    </row>
    <row r="555" spans="1:14">
      <c r="A555" s="97" t="str">
        <f t="shared" ref="A555:A618" si="71">IF(D555="","",ROW()-42)</f>
        <v/>
      </c>
      <c r="B555" s="98" t="str">
        <f t="shared" si="68"/>
        <v/>
      </c>
      <c r="C555" s="99"/>
      <c r="D555" s="100"/>
      <c r="E555" s="100"/>
      <c r="F555" s="57"/>
      <c r="G555" s="58">
        <f t="shared" si="69"/>
        <v>0</v>
      </c>
      <c r="H555" s="58">
        <f>IF(E555="",0,IFERROR(VLOOKUP(E555,档案费管理台账!$D$4:$H$1000,5,0),0))</f>
        <v>0</v>
      </c>
      <c r="I555" s="57"/>
      <c r="J555" s="57"/>
      <c r="K555" s="57"/>
      <c r="L555" s="57"/>
      <c r="M555" s="58" t="str">
        <f t="shared" si="70"/>
        <v/>
      </c>
      <c r="N555" s="102"/>
    </row>
    <row r="556" spans="1:14">
      <c r="A556" s="97" t="str">
        <f t="shared" si="71"/>
        <v/>
      </c>
      <c r="B556" s="98" t="str">
        <f t="shared" ref="B556:B619" si="72">IF(C556="","",MONTH(C556)&amp;"月")</f>
        <v/>
      </c>
      <c r="C556" s="99"/>
      <c r="D556" s="100"/>
      <c r="E556" s="100"/>
      <c r="F556" s="57"/>
      <c r="G556" s="58">
        <f t="shared" ref="G556:G619" si="73">IF(F556="",0,F556*$K$41)</f>
        <v>0</v>
      </c>
      <c r="H556" s="58">
        <f>IF(E556="",0,IFERROR(VLOOKUP(E556,档案费管理台账!$D$4:$H$1000,5,0),0))</f>
        <v>0</v>
      </c>
      <c r="I556" s="57"/>
      <c r="J556" s="57"/>
      <c r="K556" s="57"/>
      <c r="L556" s="57"/>
      <c r="M556" s="58" t="str">
        <f t="shared" ref="M556:M619" si="74">IF(C556="","",ROUND(M555+G556-I556-J556-K556-L556-H556,2))</f>
        <v/>
      </c>
      <c r="N556" s="102"/>
    </row>
    <row r="557" spans="1:14">
      <c r="A557" s="97" t="str">
        <f t="shared" si="71"/>
        <v/>
      </c>
      <c r="B557" s="98" t="str">
        <f t="shared" si="72"/>
        <v/>
      </c>
      <c r="C557" s="99"/>
      <c r="D557" s="100"/>
      <c r="E557" s="100"/>
      <c r="F557" s="57"/>
      <c r="G557" s="58">
        <f t="shared" si="73"/>
        <v>0</v>
      </c>
      <c r="H557" s="58">
        <f>IF(E557="",0,IFERROR(VLOOKUP(E557,档案费管理台账!$D$4:$H$1000,5,0),0))</f>
        <v>0</v>
      </c>
      <c r="I557" s="57"/>
      <c r="J557" s="57"/>
      <c r="K557" s="57"/>
      <c r="L557" s="57"/>
      <c r="M557" s="58" t="str">
        <f t="shared" si="74"/>
        <v/>
      </c>
      <c r="N557" s="102"/>
    </row>
    <row r="558" spans="1:14">
      <c r="A558" s="97" t="str">
        <f t="shared" si="71"/>
        <v/>
      </c>
      <c r="B558" s="98" t="str">
        <f t="shared" si="72"/>
        <v/>
      </c>
      <c r="C558" s="99"/>
      <c r="D558" s="100"/>
      <c r="E558" s="100"/>
      <c r="F558" s="57"/>
      <c r="G558" s="58">
        <f t="shared" si="73"/>
        <v>0</v>
      </c>
      <c r="H558" s="58">
        <f>IF(E558="",0,IFERROR(VLOOKUP(E558,档案费管理台账!$D$4:$H$1000,5,0),0))</f>
        <v>0</v>
      </c>
      <c r="I558" s="57"/>
      <c r="J558" s="57"/>
      <c r="K558" s="57"/>
      <c r="L558" s="57"/>
      <c r="M558" s="58" t="str">
        <f t="shared" si="74"/>
        <v/>
      </c>
      <c r="N558" s="102"/>
    </row>
    <row r="559" spans="1:14">
      <c r="A559" s="97" t="str">
        <f t="shared" si="71"/>
        <v/>
      </c>
      <c r="B559" s="98" t="str">
        <f t="shared" si="72"/>
        <v/>
      </c>
      <c r="C559" s="99"/>
      <c r="D559" s="100"/>
      <c r="E559" s="100"/>
      <c r="F559" s="57"/>
      <c r="G559" s="58">
        <f t="shared" si="73"/>
        <v>0</v>
      </c>
      <c r="H559" s="58">
        <f>IF(E559="",0,IFERROR(VLOOKUP(E559,档案费管理台账!$D$4:$H$1000,5,0),0))</f>
        <v>0</v>
      </c>
      <c r="I559" s="57"/>
      <c r="J559" s="57"/>
      <c r="K559" s="57"/>
      <c r="L559" s="57"/>
      <c r="M559" s="58" t="str">
        <f t="shared" si="74"/>
        <v/>
      </c>
      <c r="N559" s="102"/>
    </row>
    <row r="560" spans="1:14">
      <c r="A560" s="97" t="str">
        <f t="shared" si="71"/>
        <v/>
      </c>
      <c r="B560" s="98" t="str">
        <f t="shared" si="72"/>
        <v/>
      </c>
      <c r="C560" s="99"/>
      <c r="D560" s="100"/>
      <c r="E560" s="100"/>
      <c r="F560" s="57"/>
      <c r="G560" s="58">
        <f t="shared" si="73"/>
        <v>0</v>
      </c>
      <c r="H560" s="58">
        <f>IF(E560="",0,IFERROR(VLOOKUP(E560,档案费管理台账!$D$4:$H$1000,5,0),0))</f>
        <v>0</v>
      </c>
      <c r="I560" s="57"/>
      <c r="J560" s="57"/>
      <c r="K560" s="57"/>
      <c r="L560" s="57"/>
      <c r="M560" s="58" t="str">
        <f t="shared" si="74"/>
        <v/>
      </c>
      <c r="N560" s="102"/>
    </row>
    <row r="561" spans="1:14">
      <c r="A561" s="97" t="str">
        <f t="shared" si="71"/>
        <v/>
      </c>
      <c r="B561" s="98" t="str">
        <f t="shared" si="72"/>
        <v/>
      </c>
      <c r="C561" s="99"/>
      <c r="D561" s="100"/>
      <c r="E561" s="100"/>
      <c r="F561" s="57"/>
      <c r="G561" s="58">
        <f t="shared" si="73"/>
        <v>0</v>
      </c>
      <c r="H561" s="58">
        <f>IF(E561="",0,IFERROR(VLOOKUP(E561,档案费管理台账!$D$4:$H$1000,5,0),0))</f>
        <v>0</v>
      </c>
      <c r="I561" s="57"/>
      <c r="J561" s="57"/>
      <c r="K561" s="57"/>
      <c r="L561" s="57"/>
      <c r="M561" s="58" t="str">
        <f t="shared" si="74"/>
        <v/>
      </c>
      <c r="N561" s="102"/>
    </row>
    <row r="562" spans="1:14">
      <c r="A562" s="97" t="str">
        <f t="shared" si="71"/>
        <v/>
      </c>
      <c r="B562" s="98" t="str">
        <f t="shared" si="72"/>
        <v/>
      </c>
      <c r="C562" s="99"/>
      <c r="D562" s="100"/>
      <c r="E562" s="100"/>
      <c r="F562" s="57"/>
      <c r="G562" s="58">
        <f t="shared" si="73"/>
        <v>0</v>
      </c>
      <c r="H562" s="58">
        <f>IF(E562="",0,IFERROR(VLOOKUP(E562,档案费管理台账!$D$4:$H$1000,5,0),0))</f>
        <v>0</v>
      </c>
      <c r="I562" s="57"/>
      <c r="J562" s="57"/>
      <c r="K562" s="57"/>
      <c r="L562" s="57"/>
      <c r="M562" s="58" t="str">
        <f t="shared" si="74"/>
        <v/>
      </c>
      <c r="N562" s="102"/>
    </row>
    <row r="563" spans="1:14">
      <c r="A563" s="97" t="str">
        <f t="shared" si="71"/>
        <v/>
      </c>
      <c r="B563" s="98" t="str">
        <f t="shared" si="72"/>
        <v/>
      </c>
      <c r="C563" s="99"/>
      <c r="D563" s="100"/>
      <c r="E563" s="100"/>
      <c r="F563" s="57"/>
      <c r="G563" s="58">
        <f t="shared" si="73"/>
        <v>0</v>
      </c>
      <c r="H563" s="58">
        <f>IF(E563="",0,IFERROR(VLOOKUP(E563,档案费管理台账!$D$4:$H$1000,5,0),0))</f>
        <v>0</v>
      </c>
      <c r="I563" s="57"/>
      <c r="J563" s="57"/>
      <c r="K563" s="57"/>
      <c r="L563" s="57"/>
      <c r="M563" s="58" t="str">
        <f t="shared" si="74"/>
        <v/>
      </c>
      <c r="N563" s="102"/>
    </row>
    <row r="564" spans="1:14">
      <c r="A564" s="97" t="str">
        <f t="shared" si="71"/>
        <v/>
      </c>
      <c r="B564" s="98" t="str">
        <f t="shared" si="72"/>
        <v/>
      </c>
      <c r="C564" s="99"/>
      <c r="D564" s="100"/>
      <c r="E564" s="100"/>
      <c r="F564" s="57"/>
      <c r="G564" s="58">
        <f t="shared" si="73"/>
        <v>0</v>
      </c>
      <c r="H564" s="58">
        <f>IF(E564="",0,IFERROR(VLOOKUP(E564,档案费管理台账!$D$4:$H$1000,5,0),0))</f>
        <v>0</v>
      </c>
      <c r="I564" s="57"/>
      <c r="J564" s="57"/>
      <c r="K564" s="57"/>
      <c r="L564" s="57"/>
      <c r="M564" s="58" t="str">
        <f t="shared" si="74"/>
        <v/>
      </c>
      <c r="N564" s="102"/>
    </row>
    <row r="565" spans="1:14">
      <c r="A565" s="97" t="str">
        <f t="shared" si="71"/>
        <v/>
      </c>
      <c r="B565" s="98" t="str">
        <f t="shared" si="72"/>
        <v/>
      </c>
      <c r="C565" s="99"/>
      <c r="D565" s="100"/>
      <c r="E565" s="100"/>
      <c r="F565" s="57"/>
      <c r="G565" s="58">
        <f t="shared" si="73"/>
        <v>0</v>
      </c>
      <c r="H565" s="58">
        <f>IF(E565="",0,IFERROR(VLOOKUP(E565,档案费管理台账!$D$4:$H$1000,5,0),0))</f>
        <v>0</v>
      </c>
      <c r="I565" s="57"/>
      <c r="J565" s="57"/>
      <c r="K565" s="57"/>
      <c r="L565" s="57"/>
      <c r="M565" s="58" t="str">
        <f t="shared" si="74"/>
        <v/>
      </c>
      <c r="N565" s="102"/>
    </row>
    <row r="566" spans="1:14">
      <c r="A566" s="97" t="str">
        <f t="shared" si="71"/>
        <v/>
      </c>
      <c r="B566" s="98" t="str">
        <f t="shared" si="72"/>
        <v/>
      </c>
      <c r="C566" s="99"/>
      <c r="D566" s="100"/>
      <c r="E566" s="100"/>
      <c r="F566" s="57"/>
      <c r="G566" s="58">
        <f t="shared" si="73"/>
        <v>0</v>
      </c>
      <c r="H566" s="58">
        <f>IF(E566="",0,IFERROR(VLOOKUP(E566,档案费管理台账!$D$4:$H$1000,5,0),0))</f>
        <v>0</v>
      </c>
      <c r="I566" s="57"/>
      <c r="J566" s="57"/>
      <c r="K566" s="57"/>
      <c r="L566" s="57"/>
      <c r="M566" s="58" t="str">
        <f t="shared" si="74"/>
        <v/>
      </c>
      <c r="N566" s="102"/>
    </row>
    <row r="567" spans="1:14">
      <c r="A567" s="97" t="str">
        <f t="shared" si="71"/>
        <v/>
      </c>
      <c r="B567" s="98" t="str">
        <f t="shared" si="72"/>
        <v/>
      </c>
      <c r="C567" s="99"/>
      <c r="D567" s="100"/>
      <c r="E567" s="100"/>
      <c r="F567" s="57"/>
      <c r="G567" s="58">
        <f t="shared" si="73"/>
        <v>0</v>
      </c>
      <c r="H567" s="58">
        <f>IF(E567="",0,IFERROR(VLOOKUP(E567,档案费管理台账!$D$4:$H$1000,5,0),0))</f>
        <v>0</v>
      </c>
      <c r="I567" s="57"/>
      <c r="J567" s="57"/>
      <c r="K567" s="57"/>
      <c r="L567" s="57"/>
      <c r="M567" s="58" t="str">
        <f t="shared" si="74"/>
        <v/>
      </c>
      <c r="N567" s="102"/>
    </row>
    <row r="568" spans="1:14">
      <c r="A568" s="97" t="str">
        <f t="shared" si="71"/>
        <v/>
      </c>
      <c r="B568" s="98" t="str">
        <f t="shared" si="72"/>
        <v/>
      </c>
      <c r="C568" s="99"/>
      <c r="D568" s="100"/>
      <c r="E568" s="100"/>
      <c r="F568" s="57"/>
      <c r="G568" s="58">
        <f t="shared" si="73"/>
        <v>0</v>
      </c>
      <c r="H568" s="58">
        <f>IF(E568="",0,IFERROR(VLOOKUP(E568,档案费管理台账!$D$4:$H$1000,5,0),0))</f>
        <v>0</v>
      </c>
      <c r="I568" s="57"/>
      <c r="J568" s="57"/>
      <c r="K568" s="57"/>
      <c r="L568" s="57"/>
      <c r="M568" s="58" t="str">
        <f t="shared" si="74"/>
        <v/>
      </c>
      <c r="N568" s="102"/>
    </row>
    <row r="569" spans="1:14">
      <c r="A569" s="97" t="str">
        <f t="shared" si="71"/>
        <v/>
      </c>
      <c r="B569" s="98" t="str">
        <f t="shared" si="72"/>
        <v/>
      </c>
      <c r="C569" s="99"/>
      <c r="D569" s="100"/>
      <c r="E569" s="100"/>
      <c r="F569" s="57"/>
      <c r="G569" s="58">
        <f t="shared" si="73"/>
        <v>0</v>
      </c>
      <c r="H569" s="58">
        <f>IF(E569="",0,IFERROR(VLOOKUP(E569,档案费管理台账!$D$4:$H$1000,5,0),0))</f>
        <v>0</v>
      </c>
      <c r="I569" s="57"/>
      <c r="J569" s="57"/>
      <c r="K569" s="57"/>
      <c r="L569" s="57"/>
      <c r="M569" s="58" t="str">
        <f t="shared" si="74"/>
        <v/>
      </c>
      <c r="N569" s="102"/>
    </row>
    <row r="570" spans="1:14">
      <c r="A570" s="97" t="str">
        <f t="shared" si="71"/>
        <v/>
      </c>
      <c r="B570" s="98" t="str">
        <f t="shared" si="72"/>
        <v/>
      </c>
      <c r="C570" s="99"/>
      <c r="D570" s="100"/>
      <c r="E570" s="100"/>
      <c r="F570" s="57"/>
      <c r="G570" s="58">
        <f t="shared" si="73"/>
        <v>0</v>
      </c>
      <c r="H570" s="58">
        <f>IF(E570="",0,IFERROR(VLOOKUP(E570,档案费管理台账!$D$4:$H$1000,5,0),0))</f>
        <v>0</v>
      </c>
      <c r="I570" s="57"/>
      <c r="J570" s="57"/>
      <c r="K570" s="57"/>
      <c r="L570" s="57"/>
      <c r="M570" s="58" t="str">
        <f t="shared" si="74"/>
        <v/>
      </c>
      <c r="N570" s="102"/>
    </row>
    <row r="571" spans="1:14">
      <c r="A571" s="97" t="str">
        <f t="shared" si="71"/>
        <v/>
      </c>
      <c r="B571" s="98" t="str">
        <f t="shared" si="72"/>
        <v/>
      </c>
      <c r="C571" s="99"/>
      <c r="D571" s="100"/>
      <c r="E571" s="100"/>
      <c r="F571" s="57"/>
      <c r="G571" s="58">
        <f t="shared" si="73"/>
        <v>0</v>
      </c>
      <c r="H571" s="58">
        <f>IF(E571="",0,IFERROR(VLOOKUP(E571,档案费管理台账!$D$4:$H$1000,5,0),0))</f>
        <v>0</v>
      </c>
      <c r="I571" s="57"/>
      <c r="J571" s="57"/>
      <c r="K571" s="57"/>
      <c r="L571" s="57"/>
      <c r="M571" s="58" t="str">
        <f t="shared" si="74"/>
        <v/>
      </c>
      <c r="N571" s="102"/>
    </row>
    <row r="572" spans="1:14">
      <c r="A572" s="97" t="str">
        <f t="shared" si="71"/>
        <v/>
      </c>
      <c r="B572" s="98" t="str">
        <f t="shared" si="72"/>
        <v/>
      </c>
      <c r="C572" s="99"/>
      <c r="D572" s="100"/>
      <c r="E572" s="100"/>
      <c r="F572" s="57"/>
      <c r="G572" s="58">
        <f t="shared" si="73"/>
        <v>0</v>
      </c>
      <c r="H572" s="58">
        <f>IF(E572="",0,IFERROR(VLOOKUP(E572,档案费管理台账!$D$4:$H$1000,5,0),0))</f>
        <v>0</v>
      </c>
      <c r="I572" s="57"/>
      <c r="J572" s="57"/>
      <c r="K572" s="57"/>
      <c r="L572" s="57"/>
      <c r="M572" s="58" t="str">
        <f t="shared" si="74"/>
        <v/>
      </c>
      <c r="N572" s="102"/>
    </row>
    <row r="573" spans="1:14">
      <c r="A573" s="97" t="str">
        <f t="shared" si="71"/>
        <v/>
      </c>
      <c r="B573" s="98" t="str">
        <f t="shared" si="72"/>
        <v/>
      </c>
      <c r="C573" s="99"/>
      <c r="D573" s="100"/>
      <c r="E573" s="100"/>
      <c r="F573" s="57"/>
      <c r="G573" s="58">
        <f t="shared" si="73"/>
        <v>0</v>
      </c>
      <c r="H573" s="58">
        <f>IF(E573="",0,IFERROR(VLOOKUP(E573,档案费管理台账!$D$4:$H$1000,5,0),0))</f>
        <v>0</v>
      </c>
      <c r="I573" s="57"/>
      <c r="J573" s="57"/>
      <c r="K573" s="57"/>
      <c r="L573" s="57"/>
      <c r="M573" s="58" t="str">
        <f t="shared" si="74"/>
        <v/>
      </c>
      <c r="N573" s="102"/>
    </row>
    <row r="574" spans="1:14">
      <c r="A574" s="97" t="str">
        <f t="shared" si="71"/>
        <v/>
      </c>
      <c r="B574" s="98" t="str">
        <f t="shared" si="72"/>
        <v/>
      </c>
      <c r="C574" s="99"/>
      <c r="D574" s="100"/>
      <c r="E574" s="100"/>
      <c r="F574" s="57"/>
      <c r="G574" s="58">
        <f t="shared" si="73"/>
        <v>0</v>
      </c>
      <c r="H574" s="58">
        <f>IF(E574="",0,IFERROR(VLOOKUP(E574,档案费管理台账!$D$4:$H$1000,5,0),0))</f>
        <v>0</v>
      </c>
      <c r="I574" s="57"/>
      <c r="J574" s="57"/>
      <c r="K574" s="57"/>
      <c r="L574" s="57"/>
      <c r="M574" s="58" t="str">
        <f t="shared" si="74"/>
        <v/>
      </c>
      <c r="N574" s="102"/>
    </row>
    <row r="575" spans="1:14">
      <c r="A575" s="97" t="str">
        <f t="shared" si="71"/>
        <v/>
      </c>
      <c r="B575" s="98" t="str">
        <f t="shared" si="72"/>
        <v/>
      </c>
      <c r="C575" s="99"/>
      <c r="D575" s="100"/>
      <c r="E575" s="100"/>
      <c r="F575" s="57"/>
      <c r="G575" s="58">
        <f t="shared" si="73"/>
        <v>0</v>
      </c>
      <c r="H575" s="58">
        <f>IF(E575="",0,IFERROR(VLOOKUP(E575,档案费管理台账!$D$4:$H$1000,5,0),0))</f>
        <v>0</v>
      </c>
      <c r="I575" s="57"/>
      <c r="J575" s="57"/>
      <c r="K575" s="57"/>
      <c r="L575" s="57"/>
      <c r="M575" s="58" t="str">
        <f t="shared" si="74"/>
        <v/>
      </c>
      <c r="N575" s="102"/>
    </row>
    <row r="576" spans="1:14">
      <c r="A576" s="97" t="str">
        <f t="shared" si="71"/>
        <v/>
      </c>
      <c r="B576" s="98" t="str">
        <f t="shared" si="72"/>
        <v/>
      </c>
      <c r="C576" s="99"/>
      <c r="D576" s="100"/>
      <c r="E576" s="100"/>
      <c r="F576" s="57"/>
      <c r="G576" s="58">
        <f t="shared" si="73"/>
        <v>0</v>
      </c>
      <c r="H576" s="58">
        <f>IF(E576="",0,IFERROR(VLOOKUP(E576,档案费管理台账!$D$4:$H$1000,5,0),0))</f>
        <v>0</v>
      </c>
      <c r="I576" s="57"/>
      <c r="J576" s="57"/>
      <c r="K576" s="57"/>
      <c r="L576" s="57"/>
      <c r="M576" s="58" t="str">
        <f t="shared" si="74"/>
        <v/>
      </c>
      <c r="N576" s="102"/>
    </row>
    <row r="577" spans="1:14">
      <c r="A577" s="97" t="str">
        <f t="shared" si="71"/>
        <v/>
      </c>
      <c r="B577" s="98" t="str">
        <f t="shared" si="72"/>
        <v/>
      </c>
      <c r="C577" s="99"/>
      <c r="D577" s="100"/>
      <c r="E577" s="100"/>
      <c r="F577" s="57"/>
      <c r="G577" s="58">
        <f t="shared" si="73"/>
        <v>0</v>
      </c>
      <c r="H577" s="58">
        <f>IF(E577="",0,IFERROR(VLOOKUP(E577,档案费管理台账!$D$4:$H$1000,5,0),0))</f>
        <v>0</v>
      </c>
      <c r="I577" s="57"/>
      <c r="J577" s="57"/>
      <c r="K577" s="57"/>
      <c r="L577" s="57"/>
      <c r="M577" s="58" t="str">
        <f t="shared" si="74"/>
        <v/>
      </c>
      <c r="N577" s="102"/>
    </row>
    <row r="578" spans="1:14">
      <c r="A578" s="97" t="str">
        <f t="shared" si="71"/>
        <v/>
      </c>
      <c r="B578" s="98" t="str">
        <f t="shared" si="72"/>
        <v/>
      </c>
      <c r="C578" s="99"/>
      <c r="D578" s="100"/>
      <c r="E578" s="100"/>
      <c r="F578" s="57"/>
      <c r="G578" s="58">
        <f t="shared" si="73"/>
        <v>0</v>
      </c>
      <c r="H578" s="58">
        <f>IF(E578="",0,IFERROR(VLOOKUP(E578,档案费管理台账!$D$4:$H$1000,5,0),0))</f>
        <v>0</v>
      </c>
      <c r="I578" s="57"/>
      <c r="J578" s="57"/>
      <c r="K578" s="57"/>
      <c r="L578" s="57"/>
      <c r="M578" s="58" t="str">
        <f t="shared" si="74"/>
        <v/>
      </c>
      <c r="N578" s="102"/>
    </row>
    <row r="579" spans="1:14">
      <c r="A579" s="97" t="str">
        <f t="shared" si="71"/>
        <v/>
      </c>
      <c r="B579" s="98" t="str">
        <f t="shared" si="72"/>
        <v/>
      </c>
      <c r="C579" s="99"/>
      <c r="D579" s="100"/>
      <c r="E579" s="100"/>
      <c r="F579" s="57"/>
      <c r="G579" s="58">
        <f t="shared" si="73"/>
        <v>0</v>
      </c>
      <c r="H579" s="58">
        <f>IF(E579="",0,IFERROR(VLOOKUP(E579,档案费管理台账!$D$4:$H$1000,5,0),0))</f>
        <v>0</v>
      </c>
      <c r="I579" s="57"/>
      <c r="J579" s="57"/>
      <c r="K579" s="57"/>
      <c r="L579" s="57"/>
      <c r="M579" s="58" t="str">
        <f t="shared" si="74"/>
        <v/>
      </c>
      <c r="N579" s="102"/>
    </row>
    <row r="580" spans="1:14">
      <c r="A580" s="97" t="str">
        <f t="shared" si="71"/>
        <v/>
      </c>
      <c r="B580" s="98" t="str">
        <f t="shared" si="72"/>
        <v/>
      </c>
      <c r="C580" s="99"/>
      <c r="D580" s="100"/>
      <c r="E580" s="100"/>
      <c r="F580" s="57"/>
      <c r="G580" s="58">
        <f t="shared" si="73"/>
        <v>0</v>
      </c>
      <c r="H580" s="58">
        <f>IF(E580="",0,IFERROR(VLOOKUP(E580,档案费管理台账!$D$4:$H$1000,5,0),0))</f>
        <v>0</v>
      </c>
      <c r="I580" s="57"/>
      <c r="J580" s="57"/>
      <c r="K580" s="57"/>
      <c r="L580" s="57"/>
      <c r="M580" s="58" t="str">
        <f t="shared" si="74"/>
        <v/>
      </c>
      <c r="N580" s="102"/>
    </row>
    <row r="581" spans="1:14">
      <c r="A581" s="97" t="str">
        <f t="shared" si="71"/>
        <v/>
      </c>
      <c r="B581" s="98" t="str">
        <f t="shared" si="72"/>
        <v/>
      </c>
      <c r="C581" s="99"/>
      <c r="D581" s="100"/>
      <c r="E581" s="100"/>
      <c r="F581" s="57"/>
      <c r="G581" s="58">
        <f t="shared" si="73"/>
        <v>0</v>
      </c>
      <c r="H581" s="58">
        <f>IF(E581="",0,IFERROR(VLOOKUP(E581,档案费管理台账!$D$4:$H$1000,5,0),0))</f>
        <v>0</v>
      </c>
      <c r="I581" s="57"/>
      <c r="J581" s="57"/>
      <c r="K581" s="57"/>
      <c r="L581" s="57"/>
      <c r="M581" s="58" t="str">
        <f t="shared" si="74"/>
        <v/>
      </c>
      <c r="N581" s="102"/>
    </row>
    <row r="582" spans="1:14">
      <c r="A582" s="97" t="str">
        <f t="shared" si="71"/>
        <v/>
      </c>
      <c r="B582" s="98" t="str">
        <f t="shared" si="72"/>
        <v/>
      </c>
      <c r="C582" s="99"/>
      <c r="D582" s="100"/>
      <c r="E582" s="100"/>
      <c r="F582" s="57"/>
      <c r="G582" s="58">
        <f t="shared" si="73"/>
        <v>0</v>
      </c>
      <c r="H582" s="58">
        <f>IF(E582="",0,IFERROR(VLOOKUP(E582,档案费管理台账!$D$4:$H$1000,5,0),0))</f>
        <v>0</v>
      </c>
      <c r="I582" s="57"/>
      <c r="J582" s="57"/>
      <c r="K582" s="57"/>
      <c r="L582" s="57"/>
      <c r="M582" s="58" t="str">
        <f t="shared" si="74"/>
        <v/>
      </c>
      <c r="N582" s="102"/>
    </row>
    <row r="583" spans="1:14">
      <c r="A583" s="97" t="str">
        <f t="shared" si="71"/>
        <v/>
      </c>
      <c r="B583" s="98" t="str">
        <f t="shared" si="72"/>
        <v/>
      </c>
      <c r="C583" s="99"/>
      <c r="D583" s="100"/>
      <c r="E583" s="100"/>
      <c r="F583" s="57"/>
      <c r="G583" s="58">
        <f t="shared" si="73"/>
        <v>0</v>
      </c>
      <c r="H583" s="58">
        <f>IF(E583="",0,IFERROR(VLOOKUP(E583,档案费管理台账!$D$4:$H$1000,5,0),0))</f>
        <v>0</v>
      </c>
      <c r="I583" s="57"/>
      <c r="J583" s="57"/>
      <c r="K583" s="57"/>
      <c r="L583" s="57"/>
      <c r="M583" s="58" t="str">
        <f t="shared" si="74"/>
        <v/>
      </c>
      <c r="N583" s="102"/>
    </row>
    <row r="584" spans="1:14">
      <c r="A584" s="97" t="str">
        <f t="shared" si="71"/>
        <v/>
      </c>
      <c r="B584" s="98" t="str">
        <f t="shared" si="72"/>
        <v/>
      </c>
      <c r="C584" s="99"/>
      <c r="D584" s="100"/>
      <c r="E584" s="100"/>
      <c r="F584" s="57"/>
      <c r="G584" s="58">
        <f t="shared" si="73"/>
        <v>0</v>
      </c>
      <c r="H584" s="58">
        <f>IF(E584="",0,IFERROR(VLOOKUP(E584,档案费管理台账!$D$4:$H$1000,5,0),0))</f>
        <v>0</v>
      </c>
      <c r="I584" s="57"/>
      <c r="J584" s="57"/>
      <c r="K584" s="57"/>
      <c r="L584" s="57"/>
      <c r="M584" s="58" t="str">
        <f t="shared" si="74"/>
        <v/>
      </c>
      <c r="N584" s="102"/>
    </row>
    <row r="585" spans="1:14">
      <c r="A585" s="97" t="str">
        <f t="shared" si="71"/>
        <v/>
      </c>
      <c r="B585" s="98" t="str">
        <f t="shared" si="72"/>
        <v/>
      </c>
      <c r="C585" s="99"/>
      <c r="D585" s="100"/>
      <c r="E585" s="100"/>
      <c r="F585" s="57"/>
      <c r="G585" s="58">
        <f t="shared" si="73"/>
        <v>0</v>
      </c>
      <c r="H585" s="58">
        <f>IF(E585="",0,IFERROR(VLOOKUP(E585,档案费管理台账!$D$4:$H$1000,5,0),0))</f>
        <v>0</v>
      </c>
      <c r="I585" s="57"/>
      <c r="J585" s="57"/>
      <c r="K585" s="57"/>
      <c r="L585" s="57"/>
      <c r="M585" s="58" t="str">
        <f t="shared" si="74"/>
        <v/>
      </c>
      <c r="N585" s="102"/>
    </row>
    <row r="586" spans="1:14">
      <c r="A586" s="97" t="str">
        <f t="shared" si="71"/>
        <v/>
      </c>
      <c r="B586" s="98" t="str">
        <f t="shared" si="72"/>
        <v/>
      </c>
      <c r="C586" s="99"/>
      <c r="D586" s="100"/>
      <c r="E586" s="100"/>
      <c r="F586" s="57"/>
      <c r="G586" s="58">
        <f t="shared" si="73"/>
        <v>0</v>
      </c>
      <c r="H586" s="58">
        <f>IF(E586="",0,IFERROR(VLOOKUP(E586,档案费管理台账!$D$4:$H$1000,5,0),0))</f>
        <v>0</v>
      </c>
      <c r="I586" s="57"/>
      <c r="J586" s="57"/>
      <c r="K586" s="57"/>
      <c r="L586" s="57"/>
      <c r="M586" s="58" t="str">
        <f t="shared" si="74"/>
        <v/>
      </c>
      <c r="N586" s="102"/>
    </row>
    <row r="587" spans="1:14">
      <c r="A587" s="97" t="str">
        <f t="shared" si="71"/>
        <v/>
      </c>
      <c r="B587" s="98" t="str">
        <f t="shared" si="72"/>
        <v/>
      </c>
      <c r="C587" s="99"/>
      <c r="D587" s="100"/>
      <c r="E587" s="100"/>
      <c r="F587" s="57"/>
      <c r="G587" s="58">
        <f t="shared" si="73"/>
        <v>0</v>
      </c>
      <c r="H587" s="58">
        <f>IF(E587="",0,IFERROR(VLOOKUP(E587,档案费管理台账!$D$4:$H$1000,5,0),0))</f>
        <v>0</v>
      </c>
      <c r="I587" s="57"/>
      <c r="J587" s="57"/>
      <c r="K587" s="57"/>
      <c r="L587" s="57"/>
      <c r="M587" s="58" t="str">
        <f t="shared" si="74"/>
        <v/>
      </c>
      <c r="N587" s="102"/>
    </row>
    <row r="588" spans="1:14">
      <c r="A588" s="97" t="str">
        <f t="shared" si="71"/>
        <v/>
      </c>
      <c r="B588" s="98" t="str">
        <f t="shared" si="72"/>
        <v/>
      </c>
      <c r="C588" s="99"/>
      <c r="D588" s="100"/>
      <c r="E588" s="100"/>
      <c r="F588" s="57"/>
      <c r="G588" s="58">
        <f t="shared" si="73"/>
        <v>0</v>
      </c>
      <c r="H588" s="58">
        <f>IF(E588="",0,IFERROR(VLOOKUP(E588,档案费管理台账!$D$4:$H$1000,5,0),0))</f>
        <v>0</v>
      </c>
      <c r="I588" s="57"/>
      <c r="J588" s="57"/>
      <c r="K588" s="57"/>
      <c r="L588" s="57"/>
      <c r="M588" s="58" t="str">
        <f t="shared" si="74"/>
        <v/>
      </c>
      <c r="N588" s="102"/>
    </row>
    <row r="589" spans="1:14">
      <c r="A589" s="97" t="str">
        <f t="shared" si="71"/>
        <v/>
      </c>
      <c r="B589" s="98" t="str">
        <f t="shared" si="72"/>
        <v/>
      </c>
      <c r="C589" s="99"/>
      <c r="D589" s="100"/>
      <c r="E589" s="100"/>
      <c r="F589" s="57"/>
      <c r="G589" s="58">
        <f t="shared" si="73"/>
        <v>0</v>
      </c>
      <c r="H589" s="58">
        <f>IF(E589="",0,IFERROR(VLOOKUP(E589,档案费管理台账!$D$4:$H$1000,5,0),0))</f>
        <v>0</v>
      </c>
      <c r="I589" s="57"/>
      <c r="J589" s="57"/>
      <c r="K589" s="57"/>
      <c r="L589" s="57"/>
      <c r="M589" s="58" t="str">
        <f t="shared" si="74"/>
        <v/>
      </c>
      <c r="N589" s="102"/>
    </row>
    <row r="590" spans="1:14">
      <c r="A590" s="97" t="str">
        <f t="shared" si="71"/>
        <v/>
      </c>
      <c r="B590" s="98" t="str">
        <f t="shared" si="72"/>
        <v/>
      </c>
      <c r="C590" s="99"/>
      <c r="D590" s="100"/>
      <c r="E590" s="100"/>
      <c r="F590" s="57"/>
      <c r="G590" s="58">
        <f t="shared" si="73"/>
        <v>0</v>
      </c>
      <c r="H590" s="58">
        <f>IF(E590="",0,IFERROR(VLOOKUP(E590,档案费管理台账!$D$4:$H$1000,5,0),0))</f>
        <v>0</v>
      </c>
      <c r="I590" s="57"/>
      <c r="J590" s="57"/>
      <c r="K590" s="57"/>
      <c r="L590" s="57"/>
      <c r="M590" s="58" t="str">
        <f t="shared" si="74"/>
        <v/>
      </c>
      <c r="N590" s="102"/>
    </row>
    <row r="591" spans="1:14">
      <c r="A591" s="97" t="str">
        <f t="shared" si="71"/>
        <v/>
      </c>
      <c r="B591" s="98" t="str">
        <f t="shared" si="72"/>
        <v/>
      </c>
      <c r="C591" s="99"/>
      <c r="D591" s="100"/>
      <c r="E591" s="100"/>
      <c r="F591" s="57"/>
      <c r="G591" s="58">
        <f t="shared" si="73"/>
        <v>0</v>
      </c>
      <c r="H591" s="58">
        <f>IF(E591="",0,IFERROR(VLOOKUP(E591,档案费管理台账!$D$4:$H$1000,5,0),0))</f>
        <v>0</v>
      </c>
      <c r="I591" s="57"/>
      <c r="J591" s="57"/>
      <c r="K591" s="57"/>
      <c r="L591" s="57"/>
      <c r="M591" s="58" t="str">
        <f t="shared" si="74"/>
        <v/>
      </c>
      <c r="N591" s="102"/>
    </row>
    <row r="592" spans="1:14">
      <c r="A592" s="97" t="str">
        <f t="shared" si="71"/>
        <v/>
      </c>
      <c r="B592" s="98" t="str">
        <f t="shared" si="72"/>
        <v/>
      </c>
      <c r="C592" s="99"/>
      <c r="D592" s="100"/>
      <c r="E592" s="100"/>
      <c r="F592" s="57"/>
      <c r="G592" s="58">
        <f t="shared" si="73"/>
        <v>0</v>
      </c>
      <c r="H592" s="58">
        <f>IF(E592="",0,IFERROR(VLOOKUP(E592,档案费管理台账!$D$4:$H$1000,5,0),0))</f>
        <v>0</v>
      </c>
      <c r="I592" s="57"/>
      <c r="J592" s="57"/>
      <c r="K592" s="57"/>
      <c r="L592" s="57"/>
      <c r="M592" s="58" t="str">
        <f t="shared" si="74"/>
        <v/>
      </c>
      <c r="N592" s="102"/>
    </row>
    <row r="593" spans="1:14">
      <c r="A593" s="97" t="str">
        <f t="shared" si="71"/>
        <v/>
      </c>
      <c r="B593" s="98" t="str">
        <f t="shared" si="72"/>
        <v/>
      </c>
      <c r="C593" s="99"/>
      <c r="D593" s="100"/>
      <c r="E593" s="100"/>
      <c r="F593" s="57"/>
      <c r="G593" s="58">
        <f t="shared" si="73"/>
        <v>0</v>
      </c>
      <c r="H593" s="58">
        <f>IF(E593="",0,IFERROR(VLOOKUP(E593,档案费管理台账!$D$4:$H$1000,5,0),0))</f>
        <v>0</v>
      </c>
      <c r="I593" s="57"/>
      <c r="J593" s="57"/>
      <c r="K593" s="57"/>
      <c r="L593" s="57"/>
      <c r="M593" s="58" t="str">
        <f t="shared" si="74"/>
        <v/>
      </c>
      <c r="N593" s="102"/>
    </row>
    <row r="594" spans="1:14">
      <c r="A594" s="97" t="str">
        <f t="shared" si="71"/>
        <v/>
      </c>
      <c r="B594" s="98" t="str">
        <f t="shared" si="72"/>
        <v/>
      </c>
      <c r="C594" s="99"/>
      <c r="D594" s="100"/>
      <c r="E594" s="100"/>
      <c r="F594" s="57"/>
      <c r="G594" s="58">
        <f t="shared" si="73"/>
        <v>0</v>
      </c>
      <c r="H594" s="58">
        <f>IF(E594="",0,IFERROR(VLOOKUP(E594,档案费管理台账!$D$4:$H$1000,5,0),0))</f>
        <v>0</v>
      </c>
      <c r="I594" s="57"/>
      <c r="J594" s="57"/>
      <c r="K594" s="57"/>
      <c r="L594" s="57"/>
      <c r="M594" s="58" t="str">
        <f t="shared" si="74"/>
        <v/>
      </c>
      <c r="N594" s="102"/>
    </row>
    <row r="595" spans="1:14">
      <c r="A595" s="97" t="str">
        <f t="shared" si="71"/>
        <v/>
      </c>
      <c r="B595" s="98" t="str">
        <f t="shared" si="72"/>
        <v/>
      </c>
      <c r="C595" s="99"/>
      <c r="D595" s="100"/>
      <c r="E595" s="100"/>
      <c r="F595" s="57"/>
      <c r="G595" s="58">
        <f t="shared" si="73"/>
        <v>0</v>
      </c>
      <c r="H595" s="58">
        <f>IF(E595="",0,IFERROR(VLOOKUP(E595,档案费管理台账!$D$4:$H$1000,5,0),0))</f>
        <v>0</v>
      </c>
      <c r="I595" s="57"/>
      <c r="J595" s="57"/>
      <c r="K595" s="57"/>
      <c r="L595" s="57"/>
      <c r="M595" s="58" t="str">
        <f t="shared" si="74"/>
        <v/>
      </c>
      <c r="N595" s="102"/>
    </row>
    <row r="596" spans="1:14">
      <c r="A596" s="97" t="str">
        <f t="shared" si="71"/>
        <v/>
      </c>
      <c r="B596" s="98" t="str">
        <f t="shared" si="72"/>
        <v/>
      </c>
      <c r="C596" s="99"/>
      <c r="D596" s="100"/>
      <c r="E596" s="100"/>
      <c r="F596" s="57"/>
      <c r="G596" s="58">
        <f t="shared" si="73"/>
        <v>0</v>
      </c>
      <c r="H596" s="58">
        <f>IF(E596="",0,IFERROR(VLOOKUP(E596,档案费管理台账!$D$4:$H$1000,5,0),0))</f>
        <v>0</v>
      </c>
      <c r="I596" s="57"/>
      <c r="J596" s="57"/>
      <c r="K596" s="57"/>
      <c r="L596" s="57"/>
      <c r="M596" s="58" t="str">
        <f t="shared" si="74"/>
        <v/>
      </c>
      <c r="N596" s="102"/>
    </row>
    <row r="597" spans="1:14">
      <c r="A597" s="97" t="str">
        <f t="shared" si="71"/>
        <v/>
      </c>
      <c r="B597" s="98" t="str">
        <f t="shared" si="72"/>
        <v/>
      </c>
      <c r="C597" s="99"/>
      <c r="D597" s="100"/>
      <c r="E597" s="100"/>
      <c r="F597" s="57"/>
      <c r="G597" s="58">
        <f t="shared" si="73"/>
        <v>0</v>
      </c>
      <c r="H597" s="58">
        <f>IF(E597="",0,IFERROR(VLOOKUP(E597,档案费管理台账!$D$4:$H$1000,5,0),0))</f>
        <v>0</v>
      </c>
      <c r="I597" s="57"/>
      <c r="J597" s="57"/>
      <c r="K597" s="57"/>
      <c r="L597" s="57"/>
      <c r="M597" s="58" t="str">
        <f t="shared" si="74"/>
        <v/>
      </c>
      <c r="N597" s="102"/>
    </row>
    <row r="598" spans="1:14">
      <c r="A598" s="97" t="str">
        <f t="shared" si="71"/>
        <v/>
      </c>
      <c r="B598" s="98" t="str">
        <f t="shared" si="72"/>
        <v/>
      </c>
      <c r="C598" s="99"/>
      <c r="D598" s="100"/>
      <c r="E598" s="100"/>
      <c r="F598" s="57"/>
      <c r="G598" s="58">
        <f t="shared" si="73"/>
        <v>0</v>
      </c>
      <c r="H598" s="58">
        <f>IF(E598="",0,IFERROR(VLOOKUP(E598,档案费管理台账!$D$4:$H$1000,5,0),0))</f>
        <v>0</v>
      </c>
      <c r="I598" s="57"/>
      <c r="J598" s="57"/>
      <c r="K598" s="57"/>
      <c r="L598" s="57"/>
      <c r="M598" s="58" t="str">
        <f t="shared" si="74"/>
        <v/>
      </c>
      <c r="N598" s="102"/>
    </row>
    <row r="599" spans="1:14">
      <c r="A599" s="97" t="str">
        <f t="shared" si="71"/>
        <v/>
      </c>
      <c r="B599" s="98" t="str">
        <f t="shared" si="72"/>
        <v/>
      </c>
      <c r="C599" s="99"/>
      <c r="D599" s="100"/>
      <c r="E599" s="100"/>
      <c r="F599" s="57"/>
      <c r="G599" s="58">
        <f t="shared" si="73"/>
        <v>0</v>
      </c>
      <c r="H599" s="58">
        <f>IF(E599="",0,IFERROR(VLOOKUP(E599,档案费管理台账!$D$4:$H$1000,5,0),0))</f>
        <v>0</v>
      </c>
      <c r="I599" s="57"/>
      <c r="J599" s="57"/>
      <c r="K599" s="57"/>
      <c r="L599" s="57"/>
      <c r="M599" s="58" t="str">
        <f t="shared" si="74"/>
        <v/>
      </c>
      <c r="N599" s="102"/>
    </row>
    <row r="600" spans="1:14">
      <c r="A600" s="97" t="str">
        <f t="shared" si="71"/>
        <v/>
      </c>
      <c r="B600" s="98" t="str">
        <f t="shared" si="72"/>
        <v/>
      </c>
      <c r="C600" s="99"/>
      <c r="D600" s="100"/>
      <c r="E600" s="100"/>
      <c r="F600" s="57"/>
      <c r="G600" s="58">
        <f t="shared" si="73"/>
        <v>0</v>
      </c>
      <c r="H600" s="58">
        <f>IF(E600="",0,IFERROR(VLOOKUP(E600,档案费管理台账!$D$4:$H$1000,5,0),0))</f>
        <v>0</v>
      </c>
      <c r="I600" s="57"/>
      <c r="J600" s="57"/>
      <c r="K600" s="57"/>
      <c r="L600" s="57"/>
      <c r="M600" s="58" t="str">
        <f t="shared" si="74"/>
        <v/>
      </c>
      <c r="N600" s="102"/>
    </row>
    <row r="601" spans="1:14">
      <c r="A601" s="97" t="str">
        <f t="shared" si="71"/>
        <v/>
      </c>
      <c r="B601" s="98" t="str">
        <f t="shared" si="72"/>
        <v/>
      </c>
      <c r="C601" s="99"/>
      <c r="D601" s="100"/>
      <c r="E601" s="100"/>
      <c r="F601" s="57"/>
      <c r="G601" s="58">
        <f t="shared" si="73"/>
        <v>0</v>
      </c>
      <c r="H601" s="58">
        <f>IF(E601="",0,IFERROR(VLOOKUP(E601,档案费管理台账!$D$4:$H$1000,5,0),0))</f>
        <v>0</v>
      </c>
      <c r="I601" s="57"/>
      <c r="J601" s="57"/>
      <c r="K601" s="57"/>
      <c r="L601" s="57"/>
      <c r="M601" s="58" t="str">
        <f t="shared" si="74"/>
        <v/>
      </c>
      <c r="N601" s="102"/>
    </row>
    <row r="602" spans="1:14">
      <c r="A602" s="97" t="str">
        <f t="shared" si="71"/>
        <v/>
      </c>
      <c r="B602" s="98" t="str">
        <f t="shared" si="72"/>
        <v/>
      </c>
      <c r="C602" s="99"/>
      <c r="D602" s="100"/>
      <c r="E602" s="100"/>
      <c r="F602" s="57"/>
      <c r="G602" s="58">
        <f t="shared" si="73"/>
        <v>0</v>
      </c>
      <c r="H602" s="58">
        <f>IF(E602="",0,IFERROR(VLOOKUP(E602,档案费管理台账!$D$4:$H$1000,5,0),0))</f>
        <v>0</v>
      </c>
      <c r="I602" s="57"/>
      <c r="J602" s="57"/>
      <c r="K602" s="57"/>
      <c r="L602" s="57"/>
      <c r="M602" s="58" t="str">
        <f t="shared" si="74"/>
        <v/>
      </c>
      <c r="N602" s="102"/>
    </row>
    <row r="603" spans="1:14">
      <c r="A603" s="97" t="str">
        <f t="shared" si="71"/>
        <v/>
      </c>
      <c r="B603" s="98" t="str">
        <f t="shared" si="72"/>
        <v/>
      </c>
      <c r="C603" s="99"/>
      <c r="D603" s="100"/>
      <c r="E603" s="100"/>
      <c r="F603" s="57"/>
      <c r="G603" s="58">
        <f t="shared" si="73"/>
        <v>0</v>
      </c>
      <c r="H603" s="58">
        <f>IF(E603="",0,IFERROR(VLOOKUP(E603,档案费管理台账!$D$4:$H$1000,5,0),0))</f>
        <v>0</v>
      </c>
      <c r="I603" s="57"/>
      <c r="J603" s="57"/>
      <c r="K603" s="57"/>
      <c r="L603" s="57"/>
      <c r="M603" s="58" t="str">
        <f t="shared" si="74"/>
        <v/>
      </c>
      <c r="N603" s="102"/>
    </row>
    <row r="604" spans="1:14">
      <c r="A604" s="97" t="str">
        <f t="shared" si="71"/>
        <v/>
      </c>
      <c r="B604" s="98" t="str">
        <f t="shared" si="72"/>
        <v/>
      </c>
      <c r="C604" s="99"/>
      <c r="D604" s="100"/>
      <c r="E604" s="100"/>
      <c r="F604" s="57"/>
      <c r="G604" s="58">
        <f t="shared" si="73"/>
        <v>0</v>
      </c>
      <c r="H604" s="58">
        <f>IF(E604="",0,IFERROR(VLOOKUP(E604,档案费管理台账!$D$4:$H$1000,5,0),0))</f>
        <v>0</v>
      </c>
      <c r="I604" s="57"/>
      <c r="J604" s="57"/>
      <c r="K604" s="57"/>
      <c r="L604" s="57"/>
      <c r="M604" s="58" t="str">
        <f t="shared" si="74"/>
        <v/>
      </c>
      <c r="N604" s="102"/>
    </row>
    <row r="605" spans="1:14">
      <c r="A605" s="97" t="str">
        <f t="shared" si="71"/>
        <v/>
      </c>
      <c r="B605" s="98" t="str">
        <f t="shared" si="72"/>
        <v/>
      </c>
      <c r="C605" s="99"/>
      <c r="D605" s="100"/>
      <c r="E605" s="100"/>
      <c r="F605" s="57"/>
      <c r="G605" s="58">
        <f t="shared" si="73"/>
        <v>0</v>
      </c>
      <c r="H605" s="58">
        <f>IF(E605="",0,IFERROR(VLOOKUP(E605,档案费管理台账!$D$4:$H$1000,5,0),0))</f>
        <v>0</v>
      </c>
      <c r="I605" s="57"/>
      <c r="J605" s="57"/>
      <c r="K605" s="57"/>
      <c r="L605" s="57"/>
      <c r="M605" s="58" t="str">
        <f t="shared" si="74"/>
        <v/>
      </c>
      <c r="N605" s="102"/>
    </row>
    <row r="606" spans="1:14">
      <c r="A606" s="97" t="str">
        <f t="shared" si="71"/>
        <v/>
      </c>
      <c r="B606" s="98" t="str">
        <f t="shared" si="72"/>
        <v/>
      </c>
      <c r="C606" s="99"/>
      <c r="D606" s="100"/>
      <c r="E606" s="100"/>
      <c r="F606" s="57"/>
      <c r="G606" s="58">
        <f t="shared" si="73"/>
        <v>0</v>
      </c>
      <c r="H606" s="58">
        <f>IF(E606="",0,IFERROR(VLOOKUP(E606,档案费管理台账!$D$4:$H$1000,5,0),0))</f>
        <v>0</v>
      </c>
      <c r="I606" s="57"/>
      <c r="J606" s="57"/>
      <c r="K606" s="57"/>
      <c r="L606" s="57"/>
      <c r="M606" s="58" t="str">
        <f t="shared" si="74"/>
        <v/>
      </c>
      <c r="N606" s="102"/>
    </row>
    <row r="607" spans="1:14">
      <c r="A607" s="97" t="str">
        <f t="shared" si="71"/>
        <v/>
      </c>
      <c r="B607" s="98" t="str">
        <f t="shared" si="72"/>
        <v/>
      </c>
      <c r="C607" s="99"/>
      <c r="D607" s="100"/>
      <c r="E607" s="100"/>
      <c r="F607" s="57"/>
      <c r="G607" s="58">
        <f t="shared" si="73"/>
        <v>0</v>
      </c>
      <c r="H607" s="58">
        <f>IF(E607="",0,IFERROR(VLOOKUP(E607,档案费管理台账!$D$4:$H$1000,5,0),0))</f>
        <v>0</v>
      </c>
      <c r="I607" s="57"/>
      <c r="J607" s="57"/>
      <c r="K607" s="57"/>
      <c r="L607" s="57"/>
      <c r="M607" s="58" t="str">
        <f t="shared" si="74"/>
        <v/>
      </c>
      <c r="N607" s="102"/>
    </row>
    <row r="608" spans="1:14">
      <c r="A608" s="97" t="str">
        <f t="shared" si="71"/>
        <v/>
      </c>
      <c r="B608" s="98" t="str">
        <f t="shared" si="72"/>
        <v/>
      </c>
      <c r="C608" s="99"/>
      <c r="D608" s="100"/>
      <c r="E608" s="100"/>
      <c r="F608" s="57"/>
      <c r="G608" s="58">
        <f t="shared" si="73"/>
        <v>0</v>
      </c>
      <c r="H608" s="58">
        <f>IF(E608="",0,IFERROR(VLOOKUP(E608,档案费管理台账!$D$4:$H$1000,5,0),0))</f>
        <v>0</v>
      </c>
      <c r="I608" s="57"/>
      <c r="J608" s="57"/>
      <c r="K608" s="57"/>
      <c r="L608" s="57"/>
      <c r="M608" s="58" t="str">
        <f t="shared" si="74"/>
        <v/>
      </c>
      <c r="N608" s="102"/>
    </row>
    <row r="609" spans="1:14">
      <c r="A609" s="97" t="str">
        <f t="shared" si="71"/>
        <v/>
      </c>
      <c r="B609" s="98" t="str">
        <f t="shared" si="72"/>
        <v/>
      </c>
      <c r="C609" s="99"/>
      <c r="D609" s="100"/>
      <c r="E609" s="100"/>
      <c r="F609" s="57"/>
      <c r="G609" s="58">
        <f t="shared" si="73"/>
        <v>0</v>
      </c>
      <c r="H609" s="58">
        <f>IF(E609="",0,IFERROR(VLOOKUP(E609,档案费管理台账!$D$4:$H$1000,5,0),0))</f>
        <v>0</v>
      </c>
      <c r="I609" s="57"/>
      <c r="J609" s="57"/>
      <c r="K609" s="57"/>
      <c r="L609" s="57"/>
      <c r="M609" s="58" t="str">
        <f t="shared" si="74"/>
        <v/>
      </c>
      <c r="N609" s="102"/>
    </row>
    <row r="610" spans="1:14">
      <c r="A610" s="97" t="str">
        <f t="shared" si="71"/>
        <v/>
      </c>
      <c r="B610" s="98" t="str">
        <f t="shared" si="72"/>
        <v/>
      </c>
      <c r="C610" s="99"/>
      <c r="D610" s="100"/>
      <c r="E610" s="100"/>
      <c r="F610" s="57"/>
      <c r="G610" s="58">
        <f t="shared" si="73"/>
        <v>0</v>
      </c>
      <c r="H610" s="58">
        <f>IF(E610="",0,IFERROR(VLOOKUP(E610,档案费管理台账!$D$4:$H$1000,5,0),0))</f>
        <v>0</v>
      </c>
      <c r="I610" s="57"/>
      <c r="J610" s="57"/>
      <c r="K610" s="57"/>
      <c r="L610" s="57"/>
      <c r="M610" s="58" t="str">
        <f t="shared" si="74"/>
        <v/>
      </c>
      <c r="N610" s="102"/>
    </row>
    <row r="611" spans="1:14">
      <c r="A611" s="97" t="str">
        <f t="shared" si="71"/>
        <v/>
      </c>
      <c r="B611" s="98" t="str">
        <f t="shared" si="72"/>
        <v/>
      </c>
      <c r="C611" s="99"/>
      <c r="D611" s="100"/>
      <c r="E611" s="100"/>
      <c r="F611" s="57"/>
      <c r="G611" s="58">
        <f t="shared" si="73"/>
        <v>0</v>
      </c>
      <c r="H611" s="58">
        <f>IF(E611="",0,IFERROR(VLOOKUP(E611,档案费管理台账!$D$4:$H$1000,5,0),0))</f>
        <v>0</v>
      </c>
      <c r="I611" s="57"/>
      <c r="J611" s="57"/>
      <c r="K611" s="57"/>
      <c r="L611" s="57"/>
      <c r="M611" s="58" t="str">
        <f t="shared" si="74"/>
        <v/>
      </c>
      <c r="N611" s="102"/>
    </row>
    <row r="612" spans="1:14">
      <c r="A612" s="97" t="str">
        <f t="shared" si="71"/>
        <v/>
      </c>
      <c r="B612" s="98" t="str">
        <f t="shared" si="72"/>
        <v/>
      </c>
      <c r="C612" s="99"/>
      <c r="D612" s="100"/>
      <c r="E612" s="100"/>
      <c r="F612" s="57"/>
      <c r="G612" s="58">
        <f t="shared" si="73"/>
        <v>0</v>
      </c>
      <c r="H612" s="58">
        <f>IF(E612="",0,IFERROR(VLOOKUP(E612,档案费管理台账!$D$4:$H$1000,5,0),0))</f>
        <v>0</v>
      </c>
      <c r="I612" s="57"/>
      <c r="J612" s="57"/>
      <c r="K612" s="57"/>
      <c r="L612" s="57"/>
      <c r="M612" s="58" t="str">
        <f t="shared" si="74"/>
        <v/>
      </c>
      <c r="N612" s="102"/>
    </row>
    <row r="613" spans="1:14">
      <c r="A613" s="97" t="str">
        <f t="shared" si="71"/>
        <v/>
      </c>
      <c r="B613" s="98" t="str">
        <f t="shared" si="72"/>
        <v/>
      </c>
      <c r="C613" s="99"/>
      <c r="D613" s="100"/>
      <c r="E613" s="100"/>
      <c r="F613" s="57"/>
      <c r="G613" s="58">
        <f t="shared" si="73"/>
        <v>0</v>
      </c>
      <c r="H613" s="58">
        <f>IF(E613="",0,IFERROR(VLOOKUP(E613,档案费管理台账!$D$4:$H$1000,5,0),0))</f>
        <v>0</v>
      </c>
      <c r="I613" s="57"/>
      <c r="J613" s="57"/>
      <c r="K613" s="57"/>
      <c r="L613" s="57"/>
      <c r="M613" s="58" t="str">
        <f t="shared" si="74"/>
        <v/>
      </c>
      <c r="N613" s="102"/>
    </row>
    <row r="614" spans="1:14">
      <c r="A614" s="97" t="str">
        <f t="shared" si="71"/>
        <v/>
      </c>
      <c r="B614" s="98" t="str">
        <f t="shared" si="72"/>
        <v/>
      </c>
      <c r="C614" s="99"/>
      <c r="D614" s="100"/>
      <c r="E614" s="100"/>
      <c r="F614" s="57"/>
      <c r="G614" s="58">
        <f t="shared" si="73"/>
        <v>0</v>
      </c>
      <c r="H614" s="58">
        <f>IF(E614="",0,IFERROR(VLOOKUP(E614,档案费管理台账!$D$4:$H$1000,5,0),0))</f>
        <v>0</v>
      </c>
      <c r="I614" s="57"/>
      <c r="J614" s="57"/>
      <c r="K614" s="57"/>
      <c r="L614" s="57"/>
      <c r="M614" s="58" t="str">
        <f t="shared" si="74"/>
        <v/>
      </c>
      <c r="N614" s="102"/>
    </row>
    <row r="615" spans="1:14">
      <c r="A615" s="97" t="str">
        <f t="shared" si="71"/>
        <v/>
      </c>
      <c r="B615" s="98" t="str">
        <f t="shared" si="72"/>
        <v/>
      </c>
      <c r="C615" s="99"/>
      <c r="D615" s="100"/>
      <c r="E615" s="100"/>
      <c r="F615" s="57"/>
      <c r="G615" s="58">
        <f t="shared" si="73"/>
        <v>0</v>
      </c>
      <c r="H615" s="58">
        <f>IF(E615="",0,IFERROR(VLOOKUP(E615,档案费管理台账!$D$4:$H$1000,5,0),0))</f>
        <v>0</v>
      </c>
      <c r="I615" s="57"/>
      <c r="J615" s="57"/>
      <c r="K615" s="57"/>
      <c r="L615" s="57"/>
      <c r="M615" s="58" t="str">
        <f t="shared" si="74"/>
        <v/>
      </c>
      <c r="N615" s="102"/>
    </row>
    <row r="616" spans="1:14">
      <c r="A616" s="97" t="str">
        <f t="shared" si="71"/>
        <v/>
      </c>
      <c r="B616" s="98" t="str">
        <f t="shared" si="72"/>
        <v/>
      </c>
      <c r="C616" s="99"/>
      <c r="D616" s="100"/>
      <c r="E616" s="100"/>
      <c r="F616" s="57"/>
      <c r="G616" s="58">
        <f t="shared" si="73"/>
        <v>0</v>
      </c>
      <c r="H616" s="58">
        <f>IF(E616="",0,IFERROR(VLOOKUP(E616,档案费管理台账!$D$4:$H$1000,5,0),0))</f>
        <v>0</v>
      </c>
      <c r="I616" s="57"/>
      <c r="J616" s="57"/>
      <c r="K616" s="57"/>
      <c r="L616" s="57"/>
      <c r="M616" s="58" t="str">
        <f t="shared" si="74"/>
        <v/>
      </c>
      <c r="N616" s="102"/>
    </row>
    <row r="617" spans="1:14">
      <c r="A617" s="97" t="str">
        <f t="shared" si="71"/>
        <v/>
      </c>
      <c r="B617" s="98" t="str">
        <f t="shared" si="72"/>
        <v/>
      </c>
      <c r="C617" s="99"/>
      <c r="D617" s="100"/>
      <c r="E617" s="100"/>
      <c r="F617" s="57"/>
      <c r="G617" s="58">
        <f t="shared" si="73"/>
        <v>0</v>
      </c>
      <c r="H617" s="58">
        <f>IF(E617="",0,IFERROR(VLOOKUP(E617,档案费管理台账!$D$4:$H$1000,5,0),0))</f>
        <v>0</v>
      </c>
      <c r="I617" s="57"/>
      <c r="J617" s="57"/>
      <c r="K617" s="57"/>
      <c r="L617" s="57"/>
      <c r="M617" s="58" t="str">
        <f t="shared" si="74"/>
        <v/>
      </c>
      <c r="N617" s="102"/>
    </row>
    <row r="618" spans="1:14">
      <c r="A618" s="97" t="str">
        <f t="shared" si="71"/>
        <v/>
      </c>
      <c r="B618" s="98" t="str">
        <f t="shared" si="72"/>
        <v/>
      </c>
      <c r="C618" s="99"/>
      <c r="D618" s="100"/>
      <c r="E618" s="100"/>
      <c r="F618" s="57"/>
      <c r="G618" s="58">
        <f t="shared" si="73"/>
        <v>0</v>
      </c>
      <c r="H618" s="58">
        <f>IF(E618="",0,IFERROR(VLOOKUP(E618,档案费管理台账!$D$4:$H$1000,5,0),0))</f>
        <v>0</v>
      </c>
      <c r="I618" s="57"/>
      <c r="J618" s="57"/>
      <c r="K618" s="57"/>
      <c r="L618" s="57"/>
      <c r="M618" s="58" t="str">
        <f t="shared" si="74"/>
        <v/>
      </c>
      <c r="N618" s="102"/>
    </row>
    <row r="619" spans="1:14">
      <c r="A619" s="97" t="str">
        <f t="shared" ref="A619:A682" si="75">IF(D619="","",ROW()-42)</f>
        <v/>
      </c>
      <c r="B619" s="98" t="str">
        <f t="shared" si="72"/>
        <v/>
      </c>
      <c r="C619" s="99"/>
      <c r="D619" s="100"/>
      <c r="E619" s="100"/>
      <c r="F619" s="57"/>
      <c r="G619" s="58">
        <f t="shared" si="73"/>
        <v>0</v>
      </c>
      <c r="H619" s="58">
        <f>IF(E619="",0,IFERROR(VLOOKUP(E619,档案费管理台账!$D$4:$H$1000,5,0),0))</f>
        <v>0</v>
      </c>
      <c r="I619" s="57"/>
      <c r="J619" s="57"/>
      <c r="K619" s="57"/>
      <c r="L619" s="57"/>
      <c r="M619" s="58" t="str">
        <f t="shared" si="74"/>
        <v/>
      </c>
      <c r="N619" s="102"/>
    </row>
    <row r="620" spans="1:14">
      <c r="A620" s="97" t="str">
        <f t="shared" si="75"/>
        <v/>
      </c>
      <c r="B620" s="98" t="str">
        <f t="shared" ref="B620:B683" si="76">IF(C620="","",MONTH(C620)&amp;"月")</f>
        <v/>
      </c>
      <c r="C620" s="99"/>
      <c r="D620" s="100"/>
      <c r="E620" s="100"/>
      <c r="F620" s="57"/>
      <c r="G620" s="58">
        <f t="shared" ref="G620:G683" si="77">IF(F620="",0,F620*$K$41)</f>
        <v>0</v>
      </c>
      <c r="H620" s="58">
        <f>IF(E620="",0,IFERROR(VLOOKUP(E620,档案费管理台账!$D$4:$H$1000,5,0),0))</f>
        <v>0</v>
      </c>
      <c r="I620" s="57"/>
      <c r="J620" s="57"/>
      <c r="K620" s="57"/>
      <c r="L620" s="57"/>
      <c r="M620" s="58" t="str">
        <f t="shared" ref="M620:M683" si="78">IF(C620="","",ROUND(M619+G620-I620-J620-K620-L620-H620,2))</f>
        <v/>
      </c>
      <c r="N620" s="102"/>
    </row>
    <row r="621" spans="1:14">
      <c r="A621" s="97" t="str">
        <f t="shared" si="75"/>
        <v/>
      </c>
      <c r="B621" s="98" t="str">
        <f t="shared" si="76"/>
        <v/>
      </c>
      <c r="C621" s="99"/>
      <c r="D621" s="100"/>
      <c r="E621" s="100"/>
      <c r="F621" s="57"/>
      <c r="G621" s="58">
        <f t="shared" si="77"/>
        <v>0</v>
      </c>
      <c r="H621" s="58">
        <f>IF(E621="",0,IFERROR(VLOOKUP(E621,档案费管理台账!$D$4:$H$1000,5,0),0))</f>
        <v>0</v>
      </c>
      <c r="I621" s="57"/>
      <c r="J621" s="57"/>
      <c r="K621" s="57"/>
      <c r="L621" s="57"/>
      <c r="M621" s="58" t="str">
        <f t="shared" si="78"/>
        <v/>
      </c>
      <c r="N621" s="102"/>
    </row>
    <row r="622" spans="1:14">
      <c r="A622" s="97" t="str">
        <f t="shared" si="75"/>
        <v/>
      </c>
      <c r="B622" s="98" t="str">
        <f t="shared" si="76"/>
        <v/>
      </c>
      <c r="C622" s="99"/>
      <c r="D622" s="100"/>
      <c r="E622" s="100"/>
      <c r="F622" s="57"/>
      <c r="G622" s="58">
        <f t="shared" si="77"/>
        <v>0</v>
      </c>
      <c r="H622" s="58">
        <f>IF(E622="",0,IFERROR(VLOOKUP(E622,档案费管理台账!$D$4:$H$1000,5,0),0))</f>
        <v>0</v>
      </c>
      <c r="I622" s="57"/>
      <c r="J622" s="57"/>
      <c r="K622" s="57"/>
      <c r="L622" s="57"/>
      <c r="M622" s="58" t="str">
        <f t="shared" si="78"/>
        <v/>
      </c>
      <c r="N622" s="102"/>
    </row>
    <row r="623" spans="1:14">
      <c r="A623" s="97" t="str">
        <f t="shared" si="75"/>
        <v/>
      </c>
      <c r="B623" s="98" t="str">
        <f t="shared" si="76"/>
        <v/>
      </c>
      <c r="C623" s="99"/>
      <c r="D623" s="100"/>
      <c r="E623" s="100"/>
      <c r="F623" s="57"/>
      <c r="G623" s="58">
        <f t="shared" si="77"/>
        <v>0</v>
      </c>
      <c r="H623" s="58">
        <f>IF(E623="",0,IFERROR(VLOOKUP(E623,档案费管理台账!$D$4:$H$1000,5,0),0))</f>
        <v>0</v>
      </c>
      <c r="I623" s="57"/>
      <c r="J623" s="57"/>
      <c r="K623" s="57"/>
      <c r="L623" s="57"/>
      <c r="M623" s="58" t="str">
        <f t="shared" si="78"/>
        <v/>
      </c>
      <c r="N623" s="102"/>
    </row>
    <row r="624" spans="1:14">
      <c r="A624" s="97" t="str">
        <f t="shared" si="75"/>
        <v/>
      </c>
      <c r="B624" s="98" t="str">
        <f t="shared" si="76"/>
        <v/>
      </c>
      <c r="C624" s="99"/>
      <c r="D624" s="100"/>
      <c r="E624" s="100"/>
      <c r="F624" s="57"/>
      <c r="G624" s="58">
        <f t="shared" si="77"/>
        <v>0</v>
      </c>
      <c r="H624" s="58">
        <f>IF(E624="",0,IFERROR(VLOOKUP(E624,档案费管理台账!$D$4:$H$1000,5,0),0))</f>
        <v>0</v>
      </c>
      <c r="I624" s="57"/>
      <c r="J624" s="57"/>
      <c r="K624" s="57"/>
      <c r="L624" s="57"/>
      <c r="M624" s="58" t="str">
        <f t="shared" si="78"/>
        <v/>
      </c>
      <c r="N624" s="102"/>
    </row>
    <row r="625" spans="1:14">
      <c r="A625" s="97" t="str">
        <f t="shared" si="75"/>
        <v/>
      </c>
      <c r="B625" s="98" t="str">
        <f t="shared" si="76"/>
        <v/>
      </c>
      <c r="C625" s="99"/>
      <c r="D625" s="100"/>
      <c r="E625" s="100"/>
      <c r="F625" s="57"/>
      <c r="G625" s="58">
        <f t="shared" si="77"/>
        <v>0</v>
      </c>
      <c r="H625" s="58">
        <f>IF(E625="",0,IFERROR(VLOOKUP(E625,档案费管理台账!$D$4:$H$1000,5,0),0))</f>
        <v>0</v>
      </c>
      <c r="I625" s="57"/>
      <c r="J625" s="57"/>
      <c r="K625" s="57"/>
      <c r="L625" s="57"/>
      <c r="M625" s="58" t="str">
        <f t="shared" si="78"/>
        <v/>
      </c>
      <c r="N625" s="102"/>
    </row>
    <row r="626" spans="1:14">
      <c r="A626" s="97" t="str">
        <f t="shared" si="75"/>
        <v/>
      </c>
      <c r="B626" s="98" t="str">
        <f t="shared" si="76"/>
        <v/>
      </c>
      <c r="C626" s="99"/>
      <c r="D626" s="100"/>
      <c r="E626" s="100"/>
      <c r="F626" s="57"/>
      <c r="G626" s="58">
        <f t="shared" si="77"/>
        <v>0</v>
      </c>
      <c r="H626" s="58">
        <f>IF(E626="",0,IFERROR(VLOOKUP(E626,档案费管理台账!$D$4:$H$1000,5,0),0))</f>
        <v>0</v>
      </c>
      <c r="I626" s="57"/>
      <c r="J626" s="57"/>
      <c r="K626" s="57"/>
      <c r="L626" s="57"/>
      <c r="M626" s="58" t="str">
        <f t="shared" si="78"/>
        <v/>
      </c>
      <c r="N626" s="102"/>
    </row>
    <row r="627" spans="1:14">
      <c r="A627" s="97" t="str">
        <f t="shared" si="75"/>
        <v/>
      </c>
      <c r="B627" s="98" t="str">
        <f t="shared" si="76"/>
        <v/>
      </c>
      <c r="C627" s="99"/>
      <c r="D627" s="100"/>
      <c r="E627" s="100"/>
      <c r="F627" s="57"/>
      <c r="G627" s="58">
        <f t="shared" si="77"/>
        <v>0</v>
      </c>
      <c r="H627" s="58">
        <f>IF(E627="",0,IFERROR(VLOOKUP(E627,档案费管理台账!$D$4:$H$1000,5,0),0))</f>
        <v>0</v>
      </c>
      <c r="I627" s="57"/>
      <c r="J627" s="57"/>
      <c r="K627" s="57"/>
      <c r="L627" s="57"/>
      <c r="M627" s="58" t="str">
        <f t="shared" si="78"/>
        <v/>
      </c>
      <c r="N627" s="102"/>
    </row>
    <row r="628" spans="1:14">
      <c r="A628" s="97" t="str">
        <f t="shared" si="75"/>
        <v/>
      </c>
      <c r="B628" s="98" t="str">
        <f t="shared" si="76"/>
        <v/>
      </c>
      <c r="C628" s="99"/>
      <c r="D628" s="100"/>
      <c r="E628" s="100"/>
      <c r="F628" s="57"/>
      <c r="G628" s="58">
        <f t="shared" si="77"/>
        <v>0</v>
      </c>
      <c r="H628" s="58">
        <f>IF(E628="",0,IFERROR(VLOOKUP(E628,档案费管理台账!$D$4:$H$1000,5,0),0))</f>
        <v>0</v>
      </c>
      <c r="I628" s="57"/>
      <c r="J628" s="57"/>
      <c r="K628" s="57"/>
      <c r="L628" s="57"/>
      <c r="M628" s="58" t="str">
        <f t="shared" si="78"/>
        <v/>
      </c>
      <c r="N628" s="102"/>
    </row>
    <row r="629" spans="1:14">
      <c r="A629" s="97" t="str">
        <f t="shared" si="75"/>
        <v/>
      </c>
      <c r="B629" s="98" t="str">
        <f t="shared" si="76"/>
        <v/>
      </c>
      <c r="C629" s="99"/>
      <c r="D629" s="100"/>
      <c r="E629" s="100"/>
      <c r="F629" s="57"/>
      <c r="G629" s="58">
        <f t="shared" si="77"/>
        <v>0</v>
      </c>
      <c r="H629" s="58">
        <f>IF(E629="",0,IFERROR(VLOOKUP(E629,档案费管理台账!$D$4:$H$1000,5,0),0))</f>
        <v>0</v>
      </c>
      <c r="I629" s="57"/>
      <c r="J629" s="57"/>
      <c r="K629" s="57"/>
      <c r="L629" s="57"/>
      <c r="M629" s="58" t="str">
        <f t="shared" si="78"/>
        <v/>
      </c>
      <c r="N629" s="102"/>
    </row>
    <row r="630" spans="1:14">
      <c r="A630" s="97" t="str">
        <f t="shared" si="75"/>
        <v/>
      </c>
      <c r="B630" s="98" t="str">
        <f t="shared" si="76"/>
        <v/>
      </c>
      <c r="C630" s="99"/>
      <c r="D630" s="100"/>
      <c r="E630" s="100"/>
      <c r="F630" s="57"/>
      <c r="G630" s="58">
        <f t="shared" si="77"/>
        <v>0</v>
      </c>
      <c r="H630" s="58">
        <f>IF(E630="",0,IFERROR(VLOOKUP(E630,档案费管理台账!$D$4:$H$1000,5,0),0))</f>
        <v>0</v>
      </c>
      <c r="I630" s="57"/>
      <c r="J630" s="57"/>
      <c r="K630" s="57"/>
      <c r="L630" s="57"/>
      <c r="M630" s="58" t="str">
        <f t="shared" si="78"/>
        <v/>
      </c>
      <c r="N630" s="102"/>
    </row>
    <row r="631" spans="1:14">
      <c r="A631" s="97" t="str">
        <f t="shared" si="75"/>
        <v/>
      </c>
      <c r="B631" s="98" t="str">
        <f t="shared" si="76"/>
        <v/>
      </c>
      <c r="C631" s="99"/>
      <c r="D631" s="100"/>
      <c r="E631" s="100"/>
      <c r="F631" s="57"/>
      <c r="G631" s="58">
        <f t="shared" si="77"/>
        <v>0</v>
      </c>
      <c r="H631" s="58">
        <f>IF(E631="",0,IFERROR(VLOOKUP(E631,档案费管理台账!$D$4:$H$1000,5,0),0))</f>
        <v>0</v>
      </c>
      <c r="I631" s="57"/>
      <c r="J631" s="57"/>
      <c r="K631" s="57"/>
      <c r="L631" s="57"/>
      <c r="M631" s="58" t="str">
        <f t="shared" si="78"/>
        <v/>
      </c>
      <c r="N631" s="102"/>
    </row>
    <row r="632" spans="1:14">
      <c r="A632" s="97" t="str">
        <f t="shared" si="75"/>
        <v/>
      </c>
      <c r="B632" s="98" t="str">
        <f t="shared" si="76"/>
        <v/>
      </c>
      <c r="C632" s="99"/>
      <c r="D632" s="100"/>
      <c r="E632" s="100"/>
      <c r="F632" s="57"/>
      <c r="G632" s="58">
        <f t="shared" si="77"/>
        <v>0</v>
      </c>
      <c r="H632" s="58">
        <f>IF(E632="",0,IFERROR(VLOOKUP(E632,档案费管理台账!$D$4:$H$1000,5,0),0))</f>
        <v>0</v>
      </c>
      <c r="I632" s="57"/>
      <c r="J632" s="57"/>
      <c r="K632" s="57"/>
      <c r="L632" s="57"/>
      <c r="M632" s="58" t="str">
        <f t="shared" si="78"/>
        <v/>
      </c>
      <c r="N632" s="102"/>
    </row>
    <row r="633" spans="1:14">
      <c r="A633" s="97" t="str">
        <f t="shared" si="75"/>
        <v/>
      </c>
      <c r="B633" s="98" t="str">
        <f t="shared" si="76"/>
        <v/>
      </c>
      <c r="C633" s="99"/>
      <c r="D633" s="100"/>
      <c r="E633" s="100"/>
      <c r="F633" s="57"/>
      <c r="G633" s="58">
        <f t="shared" si="77"/>
        <v>0</v>
      </c>
      <c r="H633" s="58">
        <f>IF(E633="",0,IFERROR(VLOOKUP(E633,档案费管理台账!$D$4:$H$1000,5,0),0))</f>
        <v>0</v>
      </c>
      <c r="I633" s="57"/>
      <c r="J633" s="57"/>
      <c r="K633" s="57"/>
      <c r="L633" s="57"/>
      <c r="M633" s="58" t="str">
        <f t="shared" si="78"/>
        <v/>
      </c>
      <c r="N633" s="102"/>
    </row>
    <row r="634" spans="1:14">
      <c r="A634" s="97" t="str">
        <f t="shared" si="75"/>
        <v/>
      </c>
      <c r="B634" s="98" t="str">
        <f t="shared" si="76"/>
        <v/>
      </c>
      <c r="C634" s="99"/>
      <c r="D634" s="100"/>
      <c r="E634" s="100"/>
      <c r="F634" s="57"/>
      <c r="G634" s="58">
        <f t="shared" si="77"/>
        <v>0</v>
      </c>
      <c r="H634" s="58">
        <f>IF(E634="",0,IFERROR(VLOOKUP(E634,档案费管理台账!$D$4:$H$1000,5,0),0))</f>
        <v>0</v>
      </c>
      <c r="I634" s="57"/>
      <c r="J634" s="57"/>
      <c r="K634" s="57"/>
      <c r="L634" s="57"/>
      <c r="M634" s="58" t="str">
        <f t="shared" si="78"/>
        <v/>
      </c>
      <c r="N634" s="102"/>
    </row>
    <row r="635" spans="1:14">
      <c r="A635" s="97" t="str">
        <f t="shared" si="75"/>
        <v/>
      </c>
      <c r="B635" s="98" t="str">
        <f t="shared" si="76"/>
        <v/>
      </c>
      <c r="C635" s="99"/>
      <c r="D635" s="100"/>
      <c r="E635" s="100"/>
      <c r="F635" s="57"/>
      <c r="G635" s="58">
        <f t="shared" si="77"/>
        <v>0</v>
      </c>
      <c r="H635" s="58">
        <f>IF(E635="",0,IFERROR(VLOOKUP(E635,档案费管理台账!$D$4:$H$1000,5,0),0))</f>
        <v>0</v>
      </c>
      <c r="I635" s="57"/>
      <c r="J635" s="57"/>
      <c r="K635" s="57"/>
      <c r="L635" s="57"/>
      <c r="M635" s="58" t="str">
        <f t="shared" si="78"/>
        <v/>
      </c>
      <c r="N635" s="102"/>
    </row>
    <row r="636" spans="1:14">
      <c r="A636" s="97" t="str">
        <f t="shared" si="75"/>
        <v/>
      </c>
      <c r="B636" s="98" t="str">
        <f t="shared" si="76"/>
        <v/>
      </c>
      <c r="C636" s="99"/>
      <c r="D636" s="100"/>
      <c r="E636" s="100"/>
      <c r="F636" s="57"/>
      <c r="G636" s="58">
        <f t="shared" si="77"/>
        <v>0</v>
      </c>
      <c r="H636" s="58">
        <f>IF(E636="",0,IFERROR(VLOOKUP(E636,档案费管理台账!$D$4:$H$1000,5,0),0))</f>
        <v>0</v>
      </c>
      <c r="I636" s="57"/>
      <c r="J636" s="57"/>
      <c r="K636" s="57"/>
      <c r="L636" s="57"/>
      <c r="M636" s="58" t="str">
        <f t="shared" si="78"/>
        <v/>
      </c>
      <c r="N636" s="102"/>
    </row>
    <row r="637" spans="1:14">
      <c r="A637" s="97" t="str">
        <f t="shared" si="75"/>
        <v/>
      </c>
      <c r="B637" s="98" t="str">
        <f t="shared" si="76"/>
        <v/>
      </c>
      <c r="C637" s="99"/>
      <c r="D637" s="100"/>
      <c r="E637" s="100"/>
      <c r="F637" s="57"/>
      <c r="G637" s="58">
        <f t="shared" si="77"/>
        <v>0</v>
      </c>
      <c r="H637" s="58">
        <f>IF(E637="",0,IFERROR(VLOOKUP(E637,档案费管理台账!$D$4:$H$1000,5,0),0))</f>
        <v>0</v>
      </c>
      <c r="I637" s="57"/>
      <c r="J637" s="57"/>
      <c r="K637" s="57"/>
      <c r="L637" s="57"/>
      <c r="M637" s="58" t="str">
        <f t="shared" si="78"/>
        <v/>
      </c>
      <c r="N637" s="102"/>
    </row>
    <row r="638" spans="1:14">
      <c r="A638" s="97" t="str">
        <f t="shared" si="75"/>
        <v/>
      </c>
      <c r="B638" s="98" t="str">
        <f t="shared" si="76"/>
        <v/>
      </c>
      <c r="C638" s="99"/>
      <c r="D638" s="100"/>
      <c r="E638" s="100"/>
      <c r="F638" s="57"/>
      <c r="G638" s="58">
        <f t="shared" si="77"/>
        <v>0</v>
      </c>
      <c r="H638" s="58">
        <f>IF(E638="",0,IFERROR(VLOOKUP(E638,档案费管理台账!$D$4:$H$1000,5,0),0))</f>
        <v>0</v>
      </c>
      <c r="I638" s="57"/>
      <c r="J638" s="57"/>
      <c r="K638" s="57"/>
      <c r="L638" s="57"/>
      <c r="M638" s="58" t="str">
        <f t="shared" si="78"/>
        <v/>
      </c>
      <c r="N638" s="102"/>
    </row>
    <row r="639" spans="1:14">
      <c r="A639" s="97" t="str">
        <f t="shared" si="75"/>
        <v/>
      </c>
      <c r="B639" s="98" t="str">
        <f t="shared" si="76"/>
        <v/>
      </c>
      <c r="C639" s="99"/>
      <c r="D639" s="100"/>
      <c r="E639" s="100"/>
      <c r="F639" s="57"/>
      <c r="G639" s="58">
        <f t="shared" si="77"/>
        <v>0</v>
      </c>
      <c r="H639" s="58">
        <f>IF(E639="",0,IFERROR(VLOOKUP(E639,档案费管理台账!$D$4:$H$1000,5,0),0))</f>
        <v>0</v>
      </c>
      <c r="I639" s="57"/>
      <c r="J639" s="57"/>
      <c r="K639" s="57"/>
      <c r="L639" s="57"/>
      <c r="M639" s="58" t="str">
        <f t="shared" si="78"/>
        <v/>
      </c>
      <c r="N639" s="102"/>
    </row>
    <row r="640" spans="1:14">
      <c r="A640" s="97" t="str">
        <f t="shared" si="75"/>
        <v/>
      </c>
      <c r="B640" s="98" t="str">
        <f t="shared" si="76"/>
        <v/>
      </c>
      <c r="C640" s="99"/>
      <c r="D640" s="100"/>
      <c r="E640" s="100"/>
      <c r="F640" s="57"/>
      <c r="G640" s="58">
        <f t="shared" si="77"/>
        <v>0</v>
      </c>
      <c r="H640" s="58">
        <f>IF(E640="",0,IFERROR(VLOOKUP(E640,档案费管理台账!$D$4:$H$1000,5,0),0))</f>
        <v>0</v>
      </c>
      <c r="I640" s="57"/>
      <c r="J640" s="57"/>
      <c r="K640" s="57"/>
      <c r="L640" s="57"/>
      <c r="M640" s="58" t="str">
        <f t="shared" si="78"/>
        <v/>
      </c>
      <c r="N640" s="102"/>
    </row>
    <row r="641" spans="1:14">
      <c r="A641" s="97" t="str">
        <f t="shared" si="75"/>
        <v/>
      </c>
      <c r="B641" s="98" t="str">
        <f t="shared" si="76"/>
        <v/>
      </c>
      <c r="C641" s="99"/>
      <c r="D641" s="100"/>
      <c r="E641" s="100"/>
      <c r="F641" s="57"/>
      <c r="G641" s="58">
        <f t="shared" si="77"/>
        <v>0</v>
      </c>
      <c r="H641" s="58">
        <f>IF(E641="",0,IFERROR(VLOOKUP(E641,档案费管理台账!$D$4:$H$1000,5,0),0))</f>
        <v>0</v>
      </c>
      <c r="I641" s="57"/>
      <c r="J641" s="57"/>
      <c r="K641" s="57"/>
      <c r="L641" s="57"/>
      <c r="M641" s="58" t="str">
        <f t="shared" si="78"/>
        <v/>
      </c>
      <c r="N641" s="102"/>
    </row>
    <row r="642" spans="1:14">
      <c r="A642" s="97" t="str">
        <f t="shared" si="75"/>
        <v/>
      </c>
      <c r="B642" s="98" t="str">
        <f t="shared" si="76"/>
        <v/>
      </c>
      <c r="C642" s="99"/>
      <c r="D642" s="100"/>
      <c r="E642" s="100"/>
      <c r="F642" s="57"/>
      <c r="G642" s="58">
        <f t="shared" si="77"/>
        <v>0</v>
      </c>
      <c r="H642" s="58">
        <f>IF(E642="",0,IFERROR(VLOOKUP(E642,档案费管理台账!$D$4:$H$1000,5,0),0))</f>
        <v>0</v>
      </c>
      <c r="I642" s="57"/>
      <c r="J642" s="57"/>
      <c r="K642" s="57"/>
      <c r="L642" s="57"/>
      <c r="M642" s="58" t="str">
        <f t="shared" si="78"/>
        <v/>
      </c>
      <c r="N642" s="102"/>
    </row>
    <row r="643" spans="1:14">
      <c r="A643" s="97" t="str">
        <f t="shared" si="75"/>
        <v/>
      </c>
      <c r="B643" s="98" t="str">
        <f t="shared" si="76"/>
        <v/>
      </c>
      <c r="C643" s="99"/>
      <c r="D643" s="100"/>
      <c r="E643" s="100"/>
      <c r="F643" s="57"/>
      <c r="G643" s="58">
        <f t="shared" si="77"/>
        <v>0</v>
      </c>
      <c r="H643" s="58">
        <f>IF(E643="",0,IFERROR(VLOOKUP(E643,档案费管理台账!$D$4:$H$1000,5,0),0))</f>
        <v>0</v>
      </c>
      <c r="I643" s="57"/>
      <c r="J643" s="57"/>
      <c r="K643" s="57"/>
      <c r="L643" s="57"/>
      <c r="M643" s="58" t="str">
        <f t="shared" si="78"/>
        <v/>
      </c>
      <c r="N643" s="102"/>
    </row>
    <row r="644" spans="1:14">
      <c r="A644" s="97" t="str">
        <f t="shared" si="75"/>
        <v/>
      </c>
      <c r="B644" s="98" t="str">
        <f t="shared" si="76"/>
        <v/>
      </c>
      <c r="C644" s="99"/>
      <c r="D644" s="100"/>
      <c r="E644" s="100"/>
      <c r="F644" s="57"/>
      <c r="G644" s="58">
        <f t="shared" si="77"/>
        <v>0</v>
      </c>
      <c r="H644" s="58">
        <f>IF(E644="",0,IFERROR(VLOOKUP(E644,档案费管理台账!$D$4:$H$1000,5,0),0))</f>
        <v>0</v>
      </c>
      <c r="I644" s="57"/>
      <c r="J644" s="57"/>
      <c r="K644" s="57"/>
      <c r="L644" s="57"/>
      <c r="M644" s="58" t="str">
        <f t="shared" si="78"/>
        <v/>
      </c>
      <c r="N644" s="102"/>
    </row>
    <row r="645" spans="1:14">
      <c r="A645" s="97" t="str">
        <f t="shared" si="75"/>
        <v/>
      </c>
      <c r="B645" s="98" t="str">
        <f t="shared" si="76"/>
        <v/>
      </c>
      <c r="C645" s="99"/>
      <c r="D645" s="100"/>
      <c r="E645" s="100"/>
      <c r="F645" s="57"/>
      <c r="G645" s="58">
        <f t="shared" si="77"/>
        <v>0</v>
      </c>
      <c r="H645" s="58">
        <f>IF(E645="",0,IFERROR(VLOOKUP(E645,档案费管理台账!$D$4:$H$1000,5,0),0))</f>
        <v>0</v>
      </c>
      <c r="I645" s="57"/>
      <c r="J645" s="57"/>
      <c r="K645" s="57"/>
      <c r="L645" s="57"/>
      <c r="M645" s="58" t="str">
        <f t="shared" si="78"/>
        <v/>
      </c>
      <c r="N645" s="102"/>
    </row>
    <row r="646" spans="1:14">
      <c r="A646" s="97" t="str">
        <f t="shared" si="75"/>
        <v/>
      </c>
      <c r="B646" s="98" t="str">
        <f t="shared" si="76"/>
        <v/>
      </c>
      <c r="C646" s="99"/>
      <c r="D646" s="100"/>
      <c r="E646" s="100"/>
      <c r="F646" s="57"/>
      <c r="G646" s="58">
        <f t="shared" si="77"/>
        <v>0</v>
      </c>
      <c r="H646" s="58">
        <f>IF(E646="",0,IFERROR(VLOOKUP(E646,档案费管理台账!$D$4:$H$1000,5,0),0))</f>
        <v>0</v>
      </c>
      <c r="I646" s="57"/>
      <c r="J646" s="57"/>
      <c r="K646" s="57"/>
      <c r="L646" s="57"/>
      <c r="M646" s="58" t="str">
        <f t="shared" si="78"/>
        <v/>
      </c>
      <c r="N646" s="102"/>
    </row>
    <row r="647" spans="1:14">
      <c r="A647" s="97" t="str">
        <f t="shared" si="75"/>
        <v/>
      </c>
      <c r="B647" s="98" t="str">
        <f t="shared" si="76"/>
        <v/>
      </c>
      <c r="C647" s="99"/>
      <c r="D647" s="100"/>
      <c r="E647" s="100"/>
      <c r="F647" s="57"/>
      <c r="G647" s="58">
        <f t="shared" si="77"/>
        <v>0</v>
      </c>
      <c r="H647" s="58">
        <f>IF(E647="",0,IFERROR(VLOOKUP(E647,档案费管理台账!$D$4:$H$1000,5,0),0))</f>
        <v>0</v>
      </c>
      <c r="I647" s="57"/>
      <c r="J647" s="57"/>
      <c r="K647" s="57"/>
      <c r="L647" s="57"/>
      <c r="M647" s="58" t="str">
        <f t="shared" si="78"/>
        <v/>
      </c>
      <c r="N647" s="102"/>
    </row>
    <row r="648" spans="1:14">
      <c r="A648" s="97" t="str">
        <f t="shared" si="75"/>
        <v/>
      </c>
      <c r="B648" s="98" t="str">
        <f t="shared" si="76"/>
        <v/>
      </c>
      <c r="C648" s="99"/>
      <c r="D648" s="100"/>
      <c r="E648" s="100"/>
      <c r="F648" s="57"/>
      <c r="G648" s="58">
        <f t="shared" si="77"/>
        <v>0</v>
      </c>
      <c r="H648" s="58">
        <f>IF(E648="",0,IFERROR(VLOOKUP(E648,档案费管理台账!$D$4:$H$1000,5,0),0))</f>
        <v>0</v>
      </c>
      <c r="I648" s="57"/>
      <c r="J648" s="57"/>
      <c r="K648" s="57"/>
      <c r="L648" s="57"/>
      <c r="M648" s="58" t="str">
        <f t="shared" si="78"/>
        <v/>
      </c>
      <c r="N648" s="102"/>
    </row>
    <row r="649" spans="1:14">
      <c r="A649" s="97" t="str">
        <f t="shared" si="75"/>
        <v/>
      </c>
      <c r="B649" s="98" t="str">
        <f t="shared" si="76"/>
        <v/>
      </c>
      <c r="C649" s="99"/>
      <c r="D649" s="100"/>
      <c r="E649" s="100"/>
      <c r="F649" s="57"/>
      <c r="G649" s="58">
        <f t="shared" si="77"/>
        <v>0</v>
      </c>
      <c r="H649" s="58">
        <f>IF(E649="",0,IFERROR(VLOOKUP(E649,档案费管理台账!$D$4:$H$1000,5,0),0))</f>
        <v>0</v>
      </c>
      <c r="I649" s="57"/>
      <c r="J649" s="57"/>
      <c r="K649" s="57"/>
      <c r="L649" s="57"/>
      <c r="M649" s="58" t="str">
        <f t="shared" si="78"/>
        <v/>
      </c>
      <c r="N649" s="102"/>
    </row>
    <row r="650" spans="1:14">
      <c r="A650" s="97" t="str">
        <f t="shared" si="75"/>
        <v/>
      </c>
      <c r="B650" s="98" t="str">
        <f t="shared" si="76"/>
        <v/>
      </c>
      <c r="C650" s="99"/>
      <c r="D650" s="100"/>
      <c r="E650" s="100"/>
      <c r="F650" s="57"/>
      <c r="G650" s="58">
        <f t="shared" si="77"/>
        <v>0</v>
      </c>
      <c r="H650" s="58">
        <f>IF(E650="",0,IFERROR(VLOOKUP(E650,档案费管理台账!$D$4:$H$1000,5,0),0))</f>
        <v>0</v>
      </c>
      <c r="I650" s="57"/>
      <c r="J650" s="57"/>
      <c r="K650" s="57"/>
      <c r="L650" s="57"/>
      <c r="M650" s="58" t="str">
        <f t="shared" si="78"/>
        <v/>
      </c>
      <c r="N650" s="102"/>
    </row>
    <row r="651" spans="1:14">
      <c r="A651" s="97" t="str">
        <f t="shared" si="75"/>
        <v/>
      </c>
      <c r="B651" s="98" t="str">
        <f t="shared" si="76"/>
        <v/>
      </c>
      <c r="C651" s="99"/>
      <c r="D651" s="100"/>
      <c r="E651" s="100"/>
      <c r="F651" s="57"/>
      <c r="G651" s="58">
        <f t="shared" si="77"/>
        <v>0</v>
      </c>
      <c r="H651" s="58">
        <f>IF(E651="",0,IFERROR(VLOOKUP(E651,档案费管理台账!$D$4:$H$1000,5,0),0))</f>
        <v>0</v>
      </c>
      <c r="I651" s="57"/>
      <c r="J651" s="57"/>
      <c r="K651" s="57"/>
      <c r="L651" s="57"/>
      <c r="M651" s="58" t="str">
        <f t="shared" si="78"/>
        <v/>
      </c>
      <c r="N651" s="102"/>
    </row>
    <row r="652" spans="1:14">
      <c r="A652" s="97" t="str">
        <f t="shared" si="75"/>
        <v/>
      </c>
      <c r="B652" s="98" t="str">
        <f t="shared" si="76"/>
        <v/>
      </c>
      <c r="C652" s="99"/>
      <c r="D652" s="100"/>
      <c r="E652" s="100"/>
      <c r="F652" s="57"/>
      <c r="G652" s="58">
        <f t="shared" si="77"/>
        <v>0</v>
      </c>
      <c r="H652" s="58">
        <f>IF(E652="",0,IFERROR(VLOOKUP(E652,档案费管理台账!$D$4:$H$1000,5,0),0))</f>
        <v>0</v>
      </c>
      <c r="I652" s="57"/>
      <c r="J652" s="57"/>
      <c r="K652" s="57"/>
      <c r="L652" s="57"/>
      <c r="M652" s="58" t="str">
        <f t="shared" si="78"/>
        <v/>
      </c>
      <c r="N652" s="102"/>
    </row>
    <row r="653" spans="1:14">
      <c r="A653" s="97" t="str">
        <f t="shared" si="75"/>
        <v/>
      </c>
      <c r="B653" s="98" t="str">
        <f t="shared" si="76"/>
        <v/>
      </c>
      <c r="C653" s="99"/>
      <c r="D653" s="100"/>
      <c r="E653" s="100"/>
      <c r="F653" s="57"/>
      <c r="G653" s="58">
        <f t="shared" si="77"/>
        <v>0</v>
      </c>
      <c r="H653" s="58">
        <f>IF(E653="",0,IFERROR(VLOOKUP(E653,档案费管理台账!$D$4:$H$1000,5,0),0))</f>
        <v>0</v>
      </c>
      <c r="I653" s="57"/>
      <c r="J653" s="57"/>
      <c r="K653" s="57"/>
      <c r="L653" s="57"/>
      <c r="M653" s="58" t="str">
        <f t="shared" si="78"/>
        <v/>
      </c>
      <c r="N653" s="102"/>
    </row>
    <row r="654" spans="1:14">
      <c r="A654" s="97" t="str">
        <f t="shared" si="75"/>
        <v/>
      </c>
      <c r="B654" s="98" t="str">
        <f t="shared" si="76"/>
        <v/>
      </c>
      <c r="C654" s="99"/>
      <c r="D654" s="100"/>
      <c r="E654" s="100"/>
      <c r="F654" s="57"/>
      <c r="G654" s="58">
        <f t="shared" si="77"/>
        <v>0</v>
      </c>
      <c r="H654" s="58">
        <f>IF(E654="",0,IFERROR(VLOOKUP(E654,档案费管理台账!$D$4:$H$1000,5,0),0))</f>
        <v>0</v>
      </c>
      <c r="I654" s="57"/>
      <c r="J654" s="57"/>
      <c r="K654" s="57"/>
      <c r="L654" s="57"/>
      <c r="M654" s="58" t="str">
        <f t="shared" si="78"/>
        <v/>
      </c>
      <c r="N654" s="102"/>
    </row>
    <row r="655" spans="1:14">
      <c r="A655" s="97" t="str">
        <f t="shared" si="75"/>
        <v/>
      </c>
      <c r="B655" s="98" t="str">
        <f t="shared" si="76"/>
        <v/>
      </c>
      <c r="C655" s="99"/>
      <c r="D655" s="100"/>
      <c r="E655" s="100"/>
      <c r="F655" s="57"/>
      <c r="G655" s="58">
        <f t="shared" si="77"/>
        <v>0</v>
      </c>
      <c r="H655" s="58">
        <f>IF(E655="",0,IFERROR(VLOOKUP(E655,档案费管理台账!$D$4:$H$1000,5,0),0))</f>
        <v>0</v>
      </c>
      <c r="I655" s="57"/>
      <c r="J655" s="57"/>
      <c r="K655" s="57"/>
      <c r="L655" s="57"/>
      <c r="M655" s="58" t="str">
        <f t="shared" si="78"/>
        <v/>
      </c>
      <c r="N655" s="102"/>
    </row>
    <row r="656" spans="1:14">
      <c r="A656" s="97" t="str">
        <f t="shared" si="75"/>
        <v/>
      </c>
      <c r="B656" s="98" t="str">
        <f t="shared" si="76"/>
        <v/>
      </c>
      <c r="C656" s="99"/>
      <c r="D656" s="100"/>
      <c r="E656" s="100"/>
      <c r="F656" s="57"/>
      <c r="G656" s="58">
        <f t="shared" si="77"/>
        <v>0</v>
      </c>
      <c r="H656" s="58">
        <f>IF(E656="",0,IFERROR(VLOOKUP(E656,档案费管理台账!$D$4:$H$1000,5,0),0))</f>
        <v>0</v>
      </c>
      <c r="I656" s="57"/>
      <c r="J656" s="57"/>
      <c r="K656" s="57"/>
      <c r="L656" s="57"/>
      <c r="M656" s="58" t="str">
        <f t="shared" si="78"/>
        <v/>
      </c>
      <c r="N656" s="102"/>
    </row>
    <row r="657" spans="1:14">
      <c r="A657" s="97" t="str">
        <f t="shared" si="75"/>
        <v/>
      </c>
      <c r="B657" s="98" t="str">
        <f t="shared" si="76"/>
        <v/>
      </c>
      <c r="C657" s="99"/>
      <c r="D657" s="100"/>
      <c r="E657" s="100"/>
      <c r="F657" s="57"/>
      <c r="G657" s="58">
        <f t="shared" si="77"/>
        <v>0</v>
      </c>
      <c r="H657" s="58">
        <f>IF(E657="",0,IFERROR(VLOOKUP(E657,档案费管理台账!$D$4:$H$1000,5,0),0))</f>
        <v>0</v>
      </c>
      <c r="I657" s="57"/>
      <c r="J657" s="57"/>
      <c r="K657" s="57"/>
      <c r="L657" s="57"/>
      <c r="M657" s="58" t="str">
        <f t="shared" si="78"/>
        <v/>
      </c>
      <c r="N657" s="102"/>
    </row>
    <row r="658" spans="1:14">
      <c r="A658" s="97" t="str">
        <f t="shared" si="75"/>
        <v/>
      </c>
      <c r="B658" s="98" t="str">
        <f t="shared" si="76"/>
        <v/>
      </c>
      <c r="C658" s="99"/>
      <c r="D658" s="100"/>
      <c r="E658" s="100"/>
      <c r="F658" s="57"/>
      <c r="G658" s="58">
        <f t="shared" si="77"/>
        <v>0</v>
      </c>
      <c r="H658" s="58">
        <f>IF(E658="",0,IFERROR(VLOOKUP(E658,档案费管理台账!$D$4:$H$1000,5,0),0))</f>
        <v>0</v>
      </c>
      <c r="I658" s="57"/>
      <c r="J658" s="57"/>
      <c r="K658" s="57"/>
      <c r="L658" s="57"/>
      <c r="M658" s="58" t="str">
        <f t="shared" si="78"/>
        <v/>
      </c>
      <c r="N658" s="102"/>
    </row>
    <row r="659" spans="1:14">
      <c r="A659" s="97" t="str">
        <f t="shared" si="75"/>
        <v/>
      </c>
      <c r="B659" s="98" t="str">
        <f t="shared" si="76"/>
        <v/>
      </c>
      <c r="C659" s="99"/>
      <c r="D659" s="100"/>
      <c r="E659" s="100"/>
      <c r="F659" s="57"/>
      <c r="G659" s="58">
        <f t="shared" si="77"/>
        <v>0</v>
      </c>
      <c r="H659" s="58">
        <f>IF(E659="",0,IFERROR(VLOOKUP(E659,档案费管理台账!$D$4:$H$1000,5,0),0))</f>
        <v>0</v>
      </c>
      <c r="I659" s="57"/>
      <c r="J659" s="57"/>
      <c r="K659" s="57"/>
      <c r="L659" s="57"/>
      <c r="M659" s="58" t="str">
        <f t="shared" si="78"/>
        <v/>
      </c>
      <c r="N659" s="102"/>
    </row>
    <row r="660" spans="1:14">
      <c r="A660" s="97" t="str">
        <f t="shared" si="75"/>
        <v/>
      </c>
      <c r="B660" s="98" t="str">
        <f t="shared" si="76"/>
        <v/>
      </c>
      <c r="C660" s="99"/>
      <c r="D660" s="100"/>
      <c r="E660" s="100"/>
      <c r="F660" s="57"/>
      <c r="G660" s="58">
        <f t="shared" si="77"/>
        <v>0</v>
      </c>
      <c r="H660" s="58">
        <f>IF(E660="",0,IFERROR(VLOOKUP(E660,档案费管理台账!$D$4:$H$1000,5,0),0))</f>
        <v>0</v>
      </c>
      <c r="I660" s="57"/>
      <c r="J660" s="57"/>
      <c r="K660" s="57"/>
      <c r="L660" s="57"/>
      <c r="M660" s="58" t="str">
        <f t="shared" si="78"/>
        <v/>
      </c>
      <c r="N660" s="102"/>
    </row>
    <row r="661" spans="1:14">
      <c r="A661" s="97" t="str">
        <f t="shared" si="75"/>
        <v/>
      </c>
      <c r="B661" s="98" t="str">
        <f t="shared" si="76"/>
        <v/>
      </c>
      <c r="C661" s="99"/>
      <c r="D661" s="100"/>
      <c r="E661" s="100"/>
      <c r="F661" s="57"/>
      <c r="G661" s="58">
        <f t="shared" si="77"/>
        <v>0</v>
      </c>
      <c r="H661" s="58">
        <f>IF(E661="",0,IFERROR(VLOOKUP(E661,档案费管理台账!$D$4:$H$1000,5,0),0))</f>
        <v>0</v>
      </c>
      <c r="I661" s="57"/>
      <c r="J661" s="57"/>
      <c r="K661" s="57"/>
      <c r="L661" s="57"/>
      <c r="M661" s="58" t="str">
        <f t="shared" si="78"/>
        <v/>
      </c>
      <c r="N661" s="102"/>
    </row>
    <row r="662" spans="1:14">
      <c r="A662" s="97" t="str">
        <f t="shared" si="75"/>
        <v/>
      </c>
      <c r="B662" s="98" t="str">
        <f t="shared" si="76"/>
        <v/>
      </c>
      <c r="C662" s="99"/>
      <c r="D662" s="100"/>
      <c r="E662" s="100"/>
      <c r="F662" s="57"/>
      <c r="G662" s="58">
        <f t="shared" si="77"/>
        <v>0</v>
      </c>
      <c r="H662" s="58">
        <f>IF(E662="",0,IFERROR(VLOOKUP(E662,档案费管理台账!$D$4:$H$1000,5,0),0))</f>
        <v>0</v>
      </c>
      <c r="I662" s="57"/>
      <c r="J662" s="57"/>
      <c r="K662" s="57"/>
      <c r="L662" s="57"/>
      <c r="M662" s="58" t="str">
        <f t="shared" si="78"/>
        <v/>
      </c>
      <c r="N662" s="102"/>
    </row>
    <row r="663" spans="1:14">
      <c r="A663" s="97" t="str">
        <f t="shared" si="75"/>
        <v/>
      </c>
      <c r="B663" s="98" t="str">
        <f t="shared" si="76"/>
        <v/>
      </c>
      <c r="C663" s="99"/>
      <c r="D663" s="100"/>
      <c r="E663" s="100"/>
      <c r="F663" s="57"/>
      <c r="G663" s="58">
        <f t="shared" si="77"/>
        <v>0</v>
      </c>
      <c r="H663" s="58">
        <f>IF(E663="",0,IFERROR(VLOOKUP(E663,档案费管理台账!$D$4:$H$1000,5,0),0))</f>
        <v>0</v>
      </c>
      <c r="I663" s="57"/>
      <c r="J663" s="57"/>
      <c r="K663" s="57"/>
      <c r="L663" s="57"/>
      <c r="M663" s="58" t="str">
        <f t="shared" si="78"/>
        <v/>
      </c>
      <c r="N663" s="102"/>
    </row>
    <row r="664" spans="1:14">
      <c r="A664" s="97" t="str">
        <f t="shared" si="75"/>
        <v/>
      </c>
      <c r="B664" s="98" t="str">
        <f t="shared" si="76"/>
        <v/>
      </c>
      <c r="C664" s="99"/>
      <c r="D664" s="100"/>
      <c r="E664" s="100"/>
      <c r="F664" s="57"/>
      <c r="G664" s="58">
        <f t="shared" si="77"/>
        <v>0</v>
      </c>
      <c r="H664" s="58">
        <f>IF(E664="",0,IFERROR(VLOOKUP(E664,档案费管理台账!$D$4:$H$1000,5,0),0))</f>
        <v>0</v>
      </c>
      <c r="I664" s="57"/>
      <c r="J664" s="57"/>
      <c r="K664" s="57"/>
      <c r="L664" s="57"/>
      <c r="M664" s="58" t="str">
        <f t="shared" si="78"/>
        <v/>
      </c>
      <c r="N664" s="102"/>
    </row>
    <row r="665" spans="1:14">
      <c r="A665" s="97" t="str">
        <f t="shared" si="75"/>
        <v/>
      </c>
      <c r="B665" s="98" t="str">
        <f t="shared" si="76"/>
        <v/>
      </c>
      <c r="C665" s="99"/>
      <c r="D665" s="100"/>
      <c r="E665" s="100"/>
      <c r="F665" s="57"/>
      <c r="G665" s="58">
        <f t="shared" si="77"/>
        <v>0</v>
      </c>
      <c r="H665" s="58">
        <f>IF(E665="",0,IFERROR(VLOOKUP(E665,档案费管理台账!$D$4:$H$1000,5,0),0))</f>
        <v>0</v>
      </c>
      <c r="I665" s="57"/>
      <c r="J665" s="57"/>
      <c r="K665" s="57"/>
      <c r="L665" s="57"/>
      <c r="M665" s="58" t="str">
        <f t="shared" si="78"/>
        <v/>
      </c>
      <c r="N665" s="102"/>
    </row>
    <row r="666" spans="1:14">
      <c r="A666" s="97" t="str">
        <f t="shared" si="75"/>
        <v/>
      </c>
      <c r="B666" s="98" t="str">
        <f t="shared" si="76"/>
        <v/>
      </c>
      <c r="C666" s="99"/>
      <c r="D666" s="100"/>
      <c r="E666" s="100"/>
      <c r="F666" s="57"/>
      <c r="G666" s="58">
        <f t="shared" si="77"/>
        <v>0</v>
      </c>
      <c r="H666" s="58">
        <f>IF(E666="",0,IFERROR(VLOOKUP(E666,档案费管理台账!$D$4:$H$1000,5,0),0))</f>
        <v>0</v>
      </c>
      <c r="I666" s="57"/>
      <c r="J666" s="57"/>
      <c r="K666" s="57"/>
      <c r="L666" s="57"/>
      <c r="M666" s="58" t="str">
        <f t="shared" si="78"/>
        <v/>
      </c>
      <c r="N666" s="102"/>
    </row>
    <row r="667" spans="1:14">
      <c r="A667" s="97" t="str">
        <f t="shared" si="75"/>
        <v/>
      </c>
      <c r="B667" s="98" t="str">
        <f t="shared" si="76"/>
        <v/>
      </c>
      <c r="C667" s="99"/>
      <c r="D667" s="100"/>
      <c r="E667" s="100"/>
      <c r="F667" s="57"/>
      <c r="G667" s="58">
        <f t="shared" si="77"/>
        <v>0</v>
      </c>
      <c r="H667" s="58">
        <f>IF(E667="",0,IFERROR(VLOOKUP(E667,档案费管理台账!$D$4:$H$1000,5,0),0))</f>
        <v>0</v>
      </c>
      <c r="I667" s="57"/>
      <c r="J667" s="57"/>
      <c r="K667" s="57"/>
      <c r="L667" s="57"/>
      <c r="M667" s="58" t="str">
        <f t="shared" si="78"/>
        <v/>
      </c>
      <c r="N667" s="102"/>
    </row>
    <row r="668" spans="1:14">
      <c r="A668" s="97" t="str">
        <f t="shared" si="75"/>
        <v/>
      </c>
      <c r="B668" s="98" t="str">
        <f t="shared" si="76"/>
        <v/>
      </c>
      <c r="C668" s="99"/>
      <c r="D668" s="100"/>
      <c r="E668" s="100"/>
      <c r="F668" s="57"/>
      <c r="G668" s="58">
        <f t="shared" si="77"/>
        <v>0</v>
      </c>
      <c r="H668" s="58">
        <f>IF(E668="",0,IFERROR(VLOOKUP(E668,档案费管理台账!$D$4:$H$1000,5,0),0))</f>
        <v>0</v>
      </c>
      <c r="I668" s="57"/>
      <c r="J668" s="57"/>
      <c r="K668" s="57"/>
      <c r="L668" s="57"/>
      <c r="M668" s="58" t="str">
        <f t="shared" si="78"/>
        <v/>
      </c>
      <c r="N668" s="102"/>
    </row>
    <row r="669" spans="1:14">
      <c r="A669" s="97" t="str">
        <f t="shared" si="75"/>
        <v/>
      </c>
      <c r="B669" s="98" t="str">
        <f t="shared" si="76"/>
        <v/>
      </c>
      <c r="C669" s="99"/>
      <c r="D669" s="100"/>
      <c r="E669" s="100"/>
      <c r="F669" s="57"/>
      <c r="G669" s="58">
        <f t="shared" si="77"/>
        <v>0</v>
      </c>
      <c r="H669" s="58">
        <f>IF(E669="",0,IFERROR(VLOOKUP(E669,档案费管理台账!$D$4:$H$1000,5,0),0))</f>
        <v>0</v>
      </c>
      <c r="I669" s="57"/>
      <c r="J669" s="57"/>
      <c r="K669" s="57"/>
      <c r="L669" s="57"/>
      <c r="M669" s="58" t="str">
        <f t="shared" si="78"/>
        <v/>
      </c>
      <c r="N669" s="102"/>
    </row>
    <row r="670" spans="1:14">
      <c r="A670" s="97" t="str">
        <f t="shared" si="75"/>
        <v/>
      </c>
      <c r="B670" s="98" t="str">
        <f t="shared" si="76"/>
        <v/>
      </c>
      <c r="C670" s="99"/>
      <c r="D670" s="100"/>
      <c r="E670" s="100"/>
      <c r="F670" s="57"/>
      <c r="G670" s="58">
        <f t="shared" si="77"/>
        <v>0</v>
      </c>
      <c r="H670" s="58">
        <f>IF(E670="",0,IFERROR(VLOOKUP(E670,档案费管理台账!$D$4:$H$1000,5,0),0))</f>
        <v>0</v>
      </c>
      <c r="I670" s="57"/>
      <c r="J670" s="57"/>
      <c r="K670" s="57"/>
      <c r="L670" s="57"/>
      <c r="M670" s="58" t="str">
        <f t="shared" si="78"/>
        <v/>
      </c>
      <c r="N670" s="102"/>
    </row>
    <row r="671" spans="1:14">
      <c r="A671" s="97" t="str">
        <f t="shared" si="75"/>
        <v/>
      </c>
      <c r="B671" s="98" t="str">
        <f t="shared" si="76"/>
        <v/>
      </c>
      <c r="C671" s="99"/>
      <c r="D671" s="100"/>
      <c r="E671" s="100"/>
      <c r="F671" s="57"/>
      <c r="G671" s="58">
        <f t="shared" si="77"/>
        <v>0</v>
      </c>
      <c r="H671" s="58">
        <f>IF(E671="",0,IFERROR(VLOOKUP(E671,档案费管理台账!$D$4:$H$1000,5,0),0))</f>
        <v>0</v>
      </c>
      <c r="I671" s="57"/>
      <c r="J671" s="57"/>
      <c r="K671" s="57"/>
      <c r="L671" s="57"/>
      <c r="M671" s="58" t="str">
        <f t="shared" si="78"/>
        <v/>
      </c>
      <c r="N671" s="102"/>
    </row>
    <row r="672" spans="1:14">
      <c r="A672" s="97" t="str">
        <f t="shared" si="75"/>
        <v/>
      </c>
      <c r="B672" s="98" t="str">
        <f t="shared" si="76"/>
        <v/>
      </c>
      <c r="C672" s="99"/>
      <c r="D672" s="100"/>
      <c r="E672" s="100"/>
      <c r="F672" s="57"/>
      <c r="G672" s="58">
        <f t="shared" si="77"/>
        <v>0</v>
      </c>
      <c r="H672" s="58">
        <f>IF(E672="",0,IFERROR(VLOOKUP(E672,档案费管理台账!$D$4:$H$1000,5,0),0))</f>
        <v>0</v>
      </c>
      <c r="I672" s="57"/>
      <c r="J672" s="57"/>
      <c r="K672" s="57"/>
      <c r="L672" s="57"/>
      <c r="M672" s="58" t="str">
        <f t="shared" si="78"/>
        <v/>
      </c>
      <c r="N672" s="102"/>
    </row>
    <row r="673" spans="1:14">
      <c r="A673" s="97" t="str">
        <f t="shared" si="75"/>
        <v/>
      </c>
      <c r="B673" s="98" t="str">
        <f t="shared" si="76"/>
        <v/>
      </c>
      <c r="C673" s="99"/>
      <c r="D673" s="100"/>
      <c r="E673" s="100"/>
      <c r="F673" s="57"/>
      <c r="G673" s="58">
        <f t="shared" si="77"/>
        <v>0</v>
      </c>
      <c r="H673" s="58">
        <f>IF(E673="",0,IFERROR(VLOOKUP(E673,档案费管理台账!$D$4:$H$1000,5,0),0))</f>
        <v>0</v>
      </c>
      <c r="I673" s="57"/>
      <c r="J673" s="57"/>
      <c r="K673" s="57"/>
      <c r="L673" s="57"/>
      <c r="M673" s="58" t="str">
        <f t="shared" si="78"/>
        <v/>
      </c>
      <c r="N673" s="102"/>
    </row>
    <row r="674" spans="1:14">
      <c r="A674" s="97" t="str">
        <f t="shared" si="75"/>
        <v/>
      </c>
      <c r="B674" s="98" t="str">
        <f t="shared" si="76"/>
        <v/>
      </c>
      <c r="C674" s="99"/>
      <c r="D674" s="100"/>
      <c r="E674" s="100"/>
      <c r="F674" s="57"/>
      <c r="G674" s="58">
        <f t="shared" si="77"/>
        <v>0</v>
      </c>
      <c r="H674" s="58">
        <f>IF(E674="",0,IFERROR(VLOOKUP(E674,档案费管理台账!$D$4:$H$1000,5,0),0))</f>
        <v>0</v>
      </c>
      <c r="I674" s="57"/>
      <c r="J674" s="57"/>
      <c r="K674" s="57"/>
      <c r="L674" s="57"/>
      <c r="M674" s="58" t="str">
        <f t="shared" si="78"/>
        <v/>
      </c>
      <c r="N674" s="102"/>
    </row>
    <row r="675" spans="1:14">
      <c r="A675" s="97" t="str">
        <f t="shared" si="75"/>
        <v/>
      </c>
      <c r="B675" s="98" t="str">
        <f t="shared" si="76"/>
        <v/>
      </c>
      <c r="C675" s="99"/>
      <c r="D675" s="100"/>
      <c r="E675" s="100"/>
      <c r="F675" s="57"/>
      <c r="G675" s="58">
        <f t="shared" si="77"/>
        <v>0</v>
      </c>
      <c r="H675" s="58">
        <f>IF(E675="",0,IFERROR(VLOOKUP(E675,档案费管理台账!$D$4:$H$1000,5,0),0))</f>
        <v>0</v>
      </c>
      <c r="I675" s="57"/>
      <c r="J675" s="57"/>
      <c r="K675" s="57"/>
      <c r="L675" s="57"/>
      <c r="M675" s="58" t="str">
        <f t="shared" si="78"/>
        <v/>
      </c>
      <c r="N675" s="102"/>
    </row>
    <row r="676" spans="1:14">
      <c r="A676" s="97" t="str">
        <f t="shared" si="75"/>
        <v/>
      </c>
      <c r="B676" s="98" t="str">
        <f t="shared" si="76"/>
        <v/>
      </c>
      <c r="C676" s="99"/>
      <c r="D676" s="100"/>
      <c r="E676" s="100"/>
      <c r="F676" s="57"/>
      <c r="G676" s="58">
        <f t="shared" si="77"/>
        <v>0</v>
      </c>
      <c r="H676" s="58">
        <f>IF(E676="",0,IFERROR(VLOOKUP(E676,档案费管理台账!$D$4:$H$1000,5,0),0))</f>
        <v>0</v>
      </c>
      <c r="I676" s="57"/>
      <c r="J676" s="57"/>
      <c r="K676" s="57"/>
      <c r="L676" s="57"/>
      <c r="M676" s="58" t="str">
        <f t="shared" si="78"/>
        <v/>
      </c>
      <c r="N676" s="102"/>
    </row>
    <row r="677" spans="1:14">
      <c r="A677" s="97" t="str">
        <f t="shared" si="75"/>
        <v/>
      </c>
      <c r="B677" s="98" t="str">
        <f t="shared" si="76"/>
        <v/>
      </c>
      <c r="C677" s="99"/>
      <c r="D677" s="100"/>
      <c r="E677" s="100"/>
      <c r="F677" s="57"/>
      <c r="G677" s="58">
        <f t="shared" si="77"/>
        <v>0</v>
      </c>
      <c r="H677" s="58">
        <f>IF(E677="",0,IFERROR(VLOOKUP(E677,档案费管理台账!$D$4:$H$1000,5,0),0))</f>
        <v>0</v>
      </c>
      <c r="I677" s="57"/>
      <c r="J677" s="57"/>
      <c r="K677" s="57"/>
      <c r="L677" s="57"/>
      <c r="M677" s="58" t="str">
        <f t="shared" si="78"/>
        <v/>
      </c>
      <c r="N677" s="102"/>
    </row>
    <row r="678" spans="1:14">
      <c r="A678" s="97" t="str">
        <f t="shared" si="75"/>
        <v/>
      </c>
      <c r="B678" s="98" t="str">
        <f t="shared" si="76"/>
        <v/>
      </c>
      <c r="C678" s="99"/>
      <c r="D678" s="100"/>
      <c r="E678" s="100"/>
      <c r="F678" s="57"/>
      <c r="G678" s="58">
        <f t="shared" si="77"/>
        <v>0</v>
      </c>
      <c r="H678" s="58">
        <f>IF(E678="",0,IFERROR(VLOOKUP(E678,档案费管理台账!$D$4:$H$1000,5,0),0))</f>
        <v>0</v>
      </c>
      <c r="I678" s="57"/>
      <c r="J678" s="57"/>
      <c r="K678" s="57"/>
      <c r="L678" s="57"/>
      <c r="M678" s="58" t="str">
        <f t="shared" si="78"/>
        <v/>
      </c>
      <c r="N678" s="102"/>
    </row>
    <row r="679" spans="1:14">
      <c r="A679" s="97" t="str">
        <f t="shared" si="75"/>
        <v/>
      </c>
      <c r="B679" s="98" t="str">
        <f t="shared" si="76"/>
        <v/>
      </c>
      <c r="C679" s="99"/>
      <c r="D679" s="100"/>
      <c r="E679" s="100"/>
      <c r="F679" s="57"/>
      <c r="G679" s="58">
        <f t="shared" si="77"/>
        <v>0</v>
      </c>
      <c r="H679" s="58">
        <f>IF(E679="",0,IFERROR(VLOOKUP(E679,档案费管理台账!$D$4:$H$1000,5,0),0))</f>
        <v>0</v>
      </c>
      <c r="I679" s="57"/>
      <c r="J679" s="57"/>
      <c r="K679" s="57"/>
      <c r="L679" s="57"/>
      <c r="M679" s="58" t="str">
        <f t="shared" si="78"/>
        <v/>
      </c>
      <c r="N679" s="102"/>
    </row>
    <row r="680" spans="1:14">
      <c r="A680" s="97" t="str">
        <f t="shared" si="75"/>
        <v/>
      </c>
      <c r="B680" s="98" t="str">
        <f t="shared" si="76"/>
        <v/>
      </c>
      <c r="C680" s="99"/>
      <c r="D680" s="100"/>
      <c r="E680" s="100"/>
      <c r="F680" s="57"/>
      <c r="G680" s="58">
        <f t="shared" si="77"/>
        <v>0</v>
      </c>
      <c r="H680" s="58">
        <f>IF(E680="",0,IFERROR(VLOOKUP(E680,档案费管理台账!$D$4:$H$1000,5,0),0))</f>
        <v>0</v>
      </c>
      <c r="I680" s="57"/>
      <c r="J680" s="57"/>
      <c r="K680" s="57"/>
      <c r="L680" s="57"/>
      <c r="M680" s="58" t="str">
        <f t="shared" si="78"/>
        <v/>
      </c>
      <c r="N680" s="102"/>
    </row>
    <row r="681" spans="1:14">
      <c r="A681" s="97" t="str">
        <f t="shared" si="75"/>
        <v/>
      </c>
      <c r="B681" s="98" t="str">
        <f t="shared" si="76"/>
        <v/>
      </c>
      <c r="C681" s="99"/>
      <c r="D681" s="100"/>
      <c r="E681" s="100"/>
      <c r="F681" s="57"/>
      <c r="G681" s="58">
        <f t="shared" si="77"/>
        <v>0</v>
      </c>
      <c r="H681" s="58">
        <f>IF(E681="",0,IFERROR(VLOOKUP(E681,档案费管理台账!$D$4:$H$1000,5,0),0))</f>
        <v>0</v>
      </c>
      <c r="I681" s="57"/>
      <c r="J681" s="57"/>
      <c r="K681" s="57"/>
      <c r="L681" s="57"/>
      <c r="M681" s="58" t="str">
        <f t="shared" si="78"/>
        <v/>
      </c>
      <c r="N681" s="102"/>
    </row>
    <row r="682" spans="1:14">
      <c r="A682" s="97" t="str">
        <f t="shared" si="75"/>
        <v/>
      </c>
      <c r="B682" s="98" t="str">
        <f t="shared" si="76"/>
        <v/>
      </c>
      <c r="C682" s="99"/>
      <c r="D682" s="100"/>
      <c r="E682" s="100"/>
      <c r="F682" s="57"/>
      <c r="G682" s="58">
        <f t="shared" si="77"/>
        <v>0</v>
      </c>
      <c r="H682" s="58">
        <f>IF(E682="",0,IFERROR(VLOOKUP(E682,档案费管理台账!$D$4:$H$1000,5,0),0))</f>
        <v>0</v>
      </c>
      <c r="I682" s="57"/>
      <c r="J682" s="57"/>
      <c r="K682" s="57"/>
      <c r="L682" s="57"/>
      <c r="M682" s="58" t="str">
        <f t="shared" si="78"/>
        <v/>
      </c>
      <c r="N682" s="102"/>
    </row>
    <row r="683" spans="1:14">
      <c r="A683" s="97" t="str">
        <f t="shared" ref="A683:A746" si="79">IF(D683="","",ROW()-42)</f>
        <v/>
      </c>
      <c r="B683" s="98" t="str">
        <f t="shared" si="76"/>
        <v/>
      </c>
      <c r="C683" s="99"/>
      <c r="D683" s="100"/>
      <c r="E683" s="100"/>
      <c r="F683" s="57"/>
      <c r="G683" s="58">
        <f t="shared" si="77"/>
        <v>0</v>
      </c>
      <c r="H683" s="58">
        <f>IF(E683="",0,IFERROR(VLOOKUP(E683,档案费管理台账!$D$4:$H$1000,5,0),0))</f>
        <v>0</v>
      </c>
      <c r="I683" s="57"/>
      <c r="J683" s="57"/>
      <c r="K683" s="57"/>
      <c r="L683" s="57"/>
      <c r="M683" s="58" t="str">
        <f t="shared" si="78"/>
        <v/>
      </c>
      <c r="N683" s="102"/>
    </row>
    <row r="684" spans="1:14">
      <c r="A684" s="97" t="str">
        <f t="shared" si="79"/>
        <v/>
      </c>
      <c r="B684" s="98" t="str">
        <f t="shared" ref="B684:B747" si="80">IF(C684="","",MONTH(C684)&amp;"月")</f>
        <v/>
      </c>
      <c r="C684" s="99"/>
      <c r="D684" s="100"/>
      <c r="E684" s="100"/>
      <c r="F684" s="57"/>
      <c r="G684" s="58">
        <f t="shared" ref="G684:G747" si="81">IF(F684="",0,F684*$K$41)</f>
        <v>0</v>
      </c>
      <c r="H684" s="58">
        <f>IF(E684="",0,IFERROR(VLOOKUP(E684,档案费管理台账!$D$4:$H$1000,5,0),0))</f>
        <v>0</v>
      </c>
      <c r="I684" s="57"/>
      <c r="J684" s="57"/>
      <c r="K684" s="57"/>
      <c r="L684" s="57"/>
      <c r="M684" s="58" t="str">
        <f t="shared" ref="M684:M747" si="82">IF(C684="","",ROUND(M683+G684-I684-J684-K684-L684-H684,2))</f>
        <v/>
      </c>
      <c r="N684" s="102"/>
    </row>
    <row r="685" spans="1:14">
      <c r="A685" s="97" t="str">
        <f t="shared" si="79"/>
        <v/>
      </c>
      <c r="B685" s="98" t="str">
        <f t="shared" si="80"/>
        <v/>
      </c>
      <c r="C685" s="99"/>
      <c r="D685" s="100"/>
      <c r="E685" s="100"/>
      <c r="F685" s="57"/>
      <c r="G685" s="58">
        <f t="shared" si="81"/>
        <v>0</v>
      </c>
      <c r="H685" s="58">
        <f>IF(E685="",0,IFERROR(VLOOKUP(E685,档案费管理台账!$D$4:$H$1000,5,0),0))</f>
        <v>0</v>
      </c>
      <c r="I685" s="57"/>
      <c r="J685" s="57"/>
      <c r="K685" s="57"/>
      <c r="L685" s="57"/>
      <c r="M685" s="58" t="str">
        <f t="shared" si="82"/>
        <v/>
      </c>
      <c r="N685" s="102"/>
    </row>
    <row r="686" spans="1:14">
      <c r="A686" s="97" t="str">
        <f t="shared" si="79"/>
        <v/>
      </c>
      <c r="B686" s="98" t="str">
        <f t="shared" si="80"/>
        <v/>
      </c>
      <c r="C686" s="99"/>
      <c r="D686" s="100"/>
      <c r="E686" s="100"/>
      <c r="F686" s="57"/>
      <c r="G686" s="58">
        <f t="shared" si="81"/>
        <v>0</v>
      </c>
      <c r="H686" s="58">
        <f>IF(E686="",0,IFERROR(VLOOKUP(E686,档案费管理台账!$D$4:$H$1000,5,0),0))</f>
        <v>0</v>
      </c>
      <c r="I686" s="57"/>
      <c r="J686" s="57"/>
      <c r="K686" s="57"/>
      <c r="L686" s="57"/>
      <c r="M686" s="58" t="str">
        <f t="shared" si="82"/>
        <v/>
      </c>
      <c r="N686" s="102"/>
    </row>
    <row r="687" spans="1:14">
      <c r="A687" s="97" t="str">
        <f t="shared" si="79"/>
        <v/>
      </c>
      <c r="B687" s="98" t="str">
        <f t="shared" si="80"/>
        <v/>
      </c>
      <c r="C687" s="99"/>
      <c r="D687" s="100"/>
      <c r="E687" s="100"/>
      <c r="F687" s="57"/>
      <c r="G687" s="58">
        <f t="shared" si="81"/>
        <v>0</v>
      </c>
      <c r="H687" s="58">
        <f>IF(E687="",0,IFERROR(VLOOKUP(E687,档案费管理台账!$D$4:$H$1000,5,0),0))</f>
        <v>0</v>
      </c>
      <c r="I687" s="57"/>
      <c r="J687" s="57"/>
      <c r="K687" s="57"/>
      <c r="L687" s="57"/>
      <c r="M687" s="58" t="str">
        <f t="shared" si="82"/>
        <v/>
      </c>
      <c r="N687" s="102"/>
    </row>
    <row r="688" spans="1:14">
      <c r="A688" s="97" t="str">
        <f t="shared" si="79"/>
        <v/>
      </c>
      <c r="B688" s="98" t="str">
        <f t="shared" si="80"/>
        <v/>
      </c>
      <c r="C688" s="99"/>
      <c r="D688" s="100"/>
      <c r="E688" s="100"/>
      <c r="F688" s="57"/>
      <c r="G688" s="58">
        <f t="shared" si="81"/>
        <v>0</v>
      </c>
      <c r="H688" s="58">
        <f>IF(E688="",0,IFERROR(VLOOKUP(E688,档案费管理台账!$D$4:$H$1000,5,0),0))</f>
        <v>0</v>
      </c>
      <c r="I688" s="57"/>
      <c r="J688" s="57"/>
      <c r="K688" s="57"/>
      <c r="L688" s="57"/>
      <c r="M688" s="58" t="str">
        <f t="shared" si="82"/>
        <v/>
      </c>
      <c r="N688" s="102"/>
    </row>
    <row r="689" spans="1:14">
      <c r="A689" s="97" t="str">
        <f t="shared" si="79"/>
        <v/>
      </c>
      <c r="B689" s="98" t="str">
        <f t="shared" si="80"/>
        <v/>
      </c>
      <c r="C689" s="99"/>
      <c r="D689" s="100"/>
      <c r="E689" s="100"/>
      <c r="F689" s="57"/>
      <c r="G689" s="58">
        <f t="shared" si="81"/>
        <v>0</v>
      </c>
      <c r="H689" s="58">
        <f>IF(E689="",0,IFERROR(VLOOKUP(E689,档案费管理台账!$D$4:$H$1000,5,0),0))</f>
        <v>0</v>
      </c>
      <c r="I689" s="57"/>
      <c r="J689" s="57"/>
      <c r="K689" s="57"/>
      <c r="L689" s="57"/>
      <c r="M689" s="58" t="str">
        <f t="shared" si="82"/>
        <v/>
      </c>
      <c r="N689" s="102"/>
    </row>
    <row r="690" spans="1:14">
      <c r="A690" s="97" t="str">
        <f t="shared" si="79"/>
        <v/>
      </c>
      <c r="B690" s="98" t="str">
        <f t="shared" si="80"/>
        <v/>
      </c>
      <c r="C690" s="99"/>
      <c r="D690" s="100"/>
      <c r="E690" s="100"/>
      <c r="F690" s="57"/>
      <c r="G690" s="58">
        <f t="shared" si="81"/>
        <v>0</v>
      </c>
      <c r="H690" s="58">
        <f>IF(E690="",0,IFERROR(VLOOKUP(E690,档案费管理台账!$D$4:$H$1000,5,0),0))</f>
        <v>0</v>
      </c>
      <c r="I690" s="57"/>
      <c r="J690" s="57"/>
      <c r="K690" s="57"/>
      <c r="L690" s="57"/>
      <c r="M690" s="58" t="str">
        <f t="shared" si="82"/>
        <v/>
      </c>
      <c r="N690" s="102"/>
    </row>
    <row r="691" spans="1:14">
      <c r="A691" s="97" t="str">
        <f t="shared" si="79"/>
        <v/>
      </c>
      <c r="B691" s="98" t="str">
        <f t="shared" si="80"/>
        <v/>
      </c>
      <c r="C691" s="99"/>
      <c r="D691" s="100"/>
      <c r="E691" s="100"/>
      <c r="F691" s="57"/>
      <c r="G691" s="58">
        <f t="shared" si="81"/>
        <v>0</v>
      </c>
      <c r="H691" s="58">
        <f>IF(E691="",0,IFERROR(VLOOKUP(E691,档案费管理台账!$D$4:$H$1000,5,0),0))</f>
        <v>0</v>
      </c>
      <c r="I691" s="57"/>
      <c r="J691" s="57"/>
      <c r="K691" s="57"/>
      <c r="L691" s="57"/>
      <c r="M691" s="58" t="str">
        <f t="shared" si="82"/>
        <v/>
      </c>
      <c r="N691" s="102"/>
    </row>
    <row r="692" spans="1:14">
      <c r="A692" s="97" t="str">
        <f t="shared" si="79"/>
        <v/>
      </c>
      <c r="B692" s="98" t="str">
        <f t="shared" si="80"/>
        <v/>
      </c>
      <c r="C692" s="99"/>
      <c r="D692" s="100"/>
      <c r="E692" s="100"/>
      <c r="F692" s="57"/>
      <c r="G692" s="58">
        <f t="shared" si="81"/>
        <v>0</v>
      </c>
      <c r="H692" s="58">
        <f>IF(E692="",0,IFERROR(VLOOKUP(E692,档案费管理台账!$D$4:$H$1000,5,0),0))</f>
        <v>0</v>
      </c>
      <c r="I692" s="57"/>
      <c r="J692" s="57"/>
      <c r="K692" s="57"/>
      <c r="L692" s="57"/>
      <c r="M692" s="58" t="str">
        <f t="shared" si="82"/>
        <v/>
      </c>
      <c r="N692" s="102"/>
    </row>
    <row r="693" spans="1:14">
      <c r="A693" s="97" t="str">
        <f t="shared" si="79"/>
        <v/>
      </c>
      <c r="B693" s="98" t="str">
        <f t="shared" si="80"/>
        <v/>
      </c>
      <c r="C693" s="99"/>
      <c r="D693" s="100"/>
      <c r="E693" s="100"/>
      <c r="F693" s="57"/>
      <c r="G693" s="58">
        <f t="shared" si="81"/>
        <v>0</v>
      </c>
      <c r="H693" s="58">
        <f>IF(E693="",0,IFERROR(VLOOKUP(E693,档案费管理台账!$D$4:$H$1000,5,0),0))</f>
        <v>0</v>
      </c>
      <c r="I693" s="57"/>
      <c r="J693" s="57"/>
      <c r="K693" s="57"/>
      <c r="L693" s="57"/>
      <c r="M693" s="58" t="str">
        <f t="shared" si="82"/>
        <v/>
      </c>
      <c r="N693" s="102"/>
    </row>
    <row r="694" spans="1:14">
      <c r="A694" s="97" t="str">
        <f t="shared" si="79"/>
        <v/>
      </c>
      <c r="B694" s="98" t="str">
        <f t="shared" si="80"/>
        <v/>
      </c>
      <c r="C694" s="99"/>
      <c r="D694" s="100"/>
      <c r="E694" s="100"/>
      <c r="F694" s="57"/>
      <c r="G694" s="58">
        <f t="shared" si="81"/>
        <v>0</v>
      </c>
      <c r="H694" s="58">
        <f>IF(E694="",0,IFERROR(VLOOKUP(E694,档案费管理台账!$D$4:$H$1000,5,0),0))</f>
        <v>0</v>
      </c>
      <c r="I694" s="57"/>
      <c r="J694" s="57"/>
      <c r="K694" s="57"/>
      <c r="L694" s="57"/>
      <c r="M694" s="58" t="str">
        <f t="shared" si="82"/>
        <v/>
      </c>
      <c r="N694" s="102"/>
    </row>
    <row r="695" spans="1:14">
      <c r="A695" s="97" t="str">
        <f t="shared" si="79"/>
        <v/>
      </c>
      <c r="B695" s="98" t="str">
        <f t="shared" si="80"/>
        <v/>
      </c>
      <c r="C695" s="99"/>
      <c r="D695" s="100"/>
      <c r="E695" s="100"/>
      <c r="F695" s="57"/>
      <c r="G695" s="58">
        <f t="shared" si="81"/>
        <v>0</v>
      </c>
      <c r="H695" s="58">
        <f>IF(E695="",0,IFERROR(VLOOKUP(E695,档案费管理台账!$D$4:$H$1000,5,0),0))</f>
        <v>0</v>
      </c>
      <c r="I695" s="57"/>
      <c r="J695" s="57"/>
      <c r="K695" s="57"/>
      <c r="L695" s="57"/>
      <c r="M695" s="58" t="str">
        <f t="shared" si="82"/>
        <v/>
      </c>
      <c r="N695" s="102"/>
    </row>
    <row r="696" spans="1:14">
      <c r="A696" s="97" t="str">
        <f t="shared" si="79"/>
        <v/>
      </c>
      <c r="B696" s="98" t="str">
        <f t="shared" si="80"/>
        <v/>
      </c>
      <c r="C696" s="99"/>
      <c r="D696" s="100"/>
      <c r="E696" s="100"/>
      <c r="F696" s="57"/>
      <c r="G696" s="58">
        <f t="shared" si="81"/>
        <v>0</v>
      </c>
      <c r="H696" s="58">
        <f>IF(E696="",0,IFERROR(VLOOKUP(E696,档案费管理台账!$D$4:$H$1000,5,0),0))</f>
        <v>0</v>
      </c>
      <c r="I696" s="57"/>
      <c r="J696" s="57"/>
      <c r="K696" s="57"/>
      <c r="L696" s="57"/>
      <c r="M696" s="58" t="str">
        <f t="shared" si="82"/>
        <v/>
      </c>
      <c r="N696" s="102"/>
    </row>
    <row r="697" spans="1:14">
      <c r="A697" s="97" t="str">
        <f t="shared" si="79"/>
        <v/>
      </c>
      <c r="B697" s="98" t="str">
        <f t="shared" si="80"/>
        <v/>
      </c>
      <c r="C697" s="99"/>
      <c r="D697" s="100"/>
      <c r="E697" s="100"/>
      <c r="F697" s="57"/>
      <c r="G697" s="58">
        <f t="shared" si="81"/>
        <v>0</v>
      </c>
      <c r="H697" s="58">
        <f>IF(E697="",0,IFERROR(VLOOKUP(E697,档案费管理台账!$D$4:$H$1000,5,0),0))</f>
        <v>0</v>
      </c>
      <c r="I697" s="57"/>
      <c r="J697" s="57"/>
      <c r="K697" s="57"/>
      <c r="L697" s="57"/>
      <c r="M697" s="58" t="str">
        <f t="shared" si="82"/>
        <v/>
      </c>
      <c r="N697" s="102"/>
    </row>
    <row r="698" spans="1:14">
      <c r="A698" s="97" t="str">
        <f t="shared" si="79"/>
        <v/>
      </c>
      <c r="B698" s="98" t="str">
        <f t="shared" si="80"/>
        <v/>
      </c>
      <c r="C698" s="99"/>
      <c r="D698" s="100"/>
      <c r="E698" s="100"/>
      <c r="F698" s="57"/>
      <c r="G698" s="58">
        <f t="shared" si="81"/>
        <v>0</v>
      </c>
      <c r="H698" s="58">
        <f>IF(E698="",0,IFERROR(VLOOKUP(E698,档案费管理台账!$D$4:$H$1000,5,0),0))</f>
        <v>0</v>
      </c>
      <c r="I698" s="57"/>
      <c r="J698" s="57"/>
      <c r="K698" s="57"/>
      <c r="L698" s="57"/>
      <c r="M698" s="58" t="str">
        <f t="shared" si="82"/>
        <v/>
      </c>
      <c r="N698" s="102"/>
    </row>
    <row r="699" spans="1:14">
      <c r="A699" s="97" t="str">
        <f t="shared" si="79"/>
        <v/>
      </c>
      <c r="B699" s="98" t="str">
        <f t="shared" si="80"/>
        <v/>
      </c>
      <c r="C699" s="99"/>
      <c r="D699" s="100"/>
      <c r="E699" s="100"/>
      <c r="F699" s="57"/>
      <c r="G699" s="58">
        <f t="shared" si="81"/>
        <v>0</v>
      </c>
      <c r="H699" s="58">
        <f>IF(E699="",0,IFERROR(VLOOKUP(E699,档案费管理台账!$D$4:$H$1000,5,0),0))</f>
        <v>0</v>
      </c>
      <c r="I699" s="57"/>
      <c r="J699" s="57"/>
      <c r="K699" s="57"/>
      <c r="L699" s="57"/>
      <c r="M699" s="58" t="str">
        <f t="shared" si="82"/>
        <v/>
      </c>
      <c r="N699" s="102"/>
    </row>
    <row r="700" spans="1:14">
      <c r="A700" s="97" t="str">
        <f t="shared" si="79"/>
        <v/>
      </c>
      <c r="B700" s="98" t="str">
        <f t="shared" si="80"/>
        <v/>
      </c>
      <c r="C700" s="99"/>
      <c r="D700" s="100"/>
      <c r="E700" s="100"/>
      <c r="F700" s="57"/>
      <c r="G700" s="58">
        <f t="shared" si="81"/>
        <v>0</v>
      </c>
      <c r="H700" s="58">
        <f>IF(E700="",0,IFERROR(VLOOKUP(E700,档案费管理台账!$D$4:$H$1000,5,0),0))</f>
        <v>0</v>
      </c>
      <c r="I700" s="57"/>
      <c r="J700" s="57"/>
      <c r="K700" s="57"/>
      <c r="L700" s="57"/>
      <c r="M700" s="58" t="str">
        <f t="shared" si="82"/>
        <v/>
      </c>
      <c r="N700" s="102"/>
    </row>
    <row r="701" spans="1:14">
      <c r="A701" s="97" t="str">
        <f t="shared" si="79"/>
        <v/>
      </c>
      <c r="B701" s="98" t="str">
        <f t="shared" si="80"/>
        <v/>
      </c>
      <c r="C701" s="99"/>
      <c r="D701" s="100"/>
      <c r="E701" s="100"/>
      <c r="F701" s="57"/>
      <c r="G701" s="58">
        <f t="shared" si="81"/>
        <v>0</v>
      </c>
      <c r="H701" s="58">
        <f>IF(E701="",0,IFERROR(VLOOKUP(E701,档案费管理台账!$D$4:$H$1000,5,0),0))</f>
        <v>0</v>
      </c>
      <c r="I701" s="57"/>
      <c r="J701" s="57"/>
      <c r="K701" s="57"/>
      <c r="L701" s="57"/>
      <c r="M701" s="58" t="str">
        <f t="shared" si="82"/>
        <v/>
      </c>
      <c r="N701" s="102"/>
    </row>
    <row r="702" spans="1:14">
      <c r="A702" s="97" t="str">
        <f t="shared" si="79"/>
        <v/>
      </c>
      <c r="B702" s="98" t="str">
        <f t="shared" si="80"/>
        <v/>
      </c>
      <c r="C702" s="99"/>
      <c r="D702" s="100"/>
      <c r="E702" s="100"/>
      <c r="F702" s="57"/>
      <c r="G702" s="58">
        <f t="shared" si="81"/>
        <v>0</v>
      </c>
      <c r="H702" s="58">
        <f>IF(E702="",0,IFERROR(VLOOKUP(E702,档案费管理台账!$D$4:$H$1000,5,0),0))</f>
        <v>0</v>
      </c>
      <c r="I702" s="57"/>
      <c r="J702" s="57"/>
      <c r="K702" s="57"/>
      <c r="L702" s="57"/>
      <c r="M702" s="58" t="str">
        <f t="shared" si="82"/>
        <v/>
      </c>
      <c r="N702" s="102"/>
    </row>
    <row r="703" spans="1:14">
      <c r="A703" s="97" t="str">
        <f t="shared" si="79"/>
        <v/>
      </c>
      <c r="B703" s="98" t="str">
        <f t="shared" si="80"/>
        <v/>
      </c>
      <c r="C703" s="99"/>
      <c r="D703" s="100"/>
      <c r="E703" s="100"/>
      <c r="F703" s="57"/>
      <c r="G703" s="58">
        <f t="shared" si="81"/>
        <v>0</v>
      </c>
      <c r="H703" s="58">
        <f>IF(E703="",0,IFERROR(VLOOKUP(E703,档案费管理台账!$D$4:$H$1000,5,0),0))</f>
        <v>0</v>
      </c>
      <c r="I703" s="57"/>
      <c r="J703" s="57"/>
      <c r="K703" s="57"/>
      <c r="L703" s="57"/>
      <c r="M703" s="58" t="str">
        <f t="shared" si="82"/>
        <v/>
      </c>
      <c r="N703" s="102"/>
    </row>
    <row r="704" spans="1:14">
      <c r="A704" s="97" t="str">
        <f t="shared" si="79"/>
        <v/>
      </c>
      <c r="B704" s="98" t="str">
        <f t="shared" si="80"/>
        <v/>
      </c>
      <c r="C704" s="99"/>
      <c r="D704" s="100"/>
      <c r="E704" s="100"/>
      <c r="F704" s="57"/>
      <c r="G704" s="58">
        <f t="shared" si="81"/>
        <v>0</v>
      </c>
      <c r="H704" s="58">
        <f>IF(E704="",0,IFERROR(VLOOKUP(E704,档案费管理台账!$D$4:$H$1000,5,0),0))</f>
        <v>0</v>
      </c>
      <c r="I704" s="57"/>
      <c r="J704" s="57"/>
      <c r="K704" s="57"/>
      <c r="L704" s="57"/>
      <c r="M704" s="58" t="str">
        <f t="shared" si="82"/>
        <v/>
      </c>
      <c r="N704" s="102"/>
    </row>
    <row r="705" spans="1:14">
      <c r="A705" s="97" t="str">
        <f t="shared" si="79"/>
        <v/>
      </c>
      <c r="B705" s="98" t="str">
        <f t="shared" si="80"/>
        <v/>
      </c>
      <c r="C705" s="99"/>
      <c r="D705" s="100"/>
      <c r="E705" s="100"/>
      <c r="F705" s="57"/>
      <c r="G705" s="58">
        <f t="shared" si="81"/>
        <v>0</v>
      </c>
      <c r="H705" s="58">
        <f>IF(E705="",0,IFERROR(VLOOKUP(E705,档案费管理台账!$D$4:$H$1000,5,0),0))</f>
        <v>0</v>
      </c>
      <c r="I705" s="57"/>
      <c r="J705" s="57"/>
      <c r="K705" s="57"/>
      <c r="L705" s="57"/>
      <c r="M705" s="58" t="str">
        <f t="shared" si="82"/>
        <v/>
      </c>
      <c r="N705" s="102"/>
    </row>
    <row r="706" spans="1:14">
      <c r="A706" s="97" t="str">
        <f t="shared" si="79"/>
        <v/>
      </c>
      <c r="B706" s="98" t="str">
        <f t="shared" si="80"/>
        <v/>
      </c>
      <c r="C706" s="99"/>
      <c r="D706" s="100"/>
      <c r="E706" s="100"/>
      <c r="F706" s="57"/>
      <c r="G706" s="58">
        <f t="shared" si="81"/>
        <v>0</v>
      </c>
      <c r="H706" s="58">
        <f>IF(E706="",0,IFERROR(VLOOKUP(E706,档案费管理台账!$D$4:$H$1000,5,0),0))</f>
        <v>0</v>
      </c>
      <c r="I706" s="57"/>
      <c r="J706" s="57"/>
      <c r="K706" s="57"/>
      <c r="L706" s="57"/>
      <c r="M706" s="58" t="str">
        <f t="shared" si="82"/>
        <v/>
      </c>
      <c r="N706" s="102"/>
    </row>
    <row r="707" spans="1:14">
      <c r="A707" s="97" t="str">
        <f t="shared" si="79"/>
        <v/>
      </c>
      <c r="B707" s="98" t="str">
        <f t="shared" si="80"/>
        <v/>
      </c>
      <c r="C707" s="99"/>
      <c r="D707" s="100"/>
      <c r="E707" s="100"/>
      <c r="F707" s="57"/>
      <c r="G707" s="58">
        <f t="shared" si="81"/>
        <v>0</v>
      </c>
      <c r="H707" s="58">
        <f>IF(E707="",0,IFERROR(VLOOKUP(E707,档案费管理台账!$D$4:$H$1000,5,0),0))</f>
        <v>0</v>
      </c>
      <c r="I707" s="57"/>
      <c r="J707" s="57"/>
      <c r="K707" s="57"/>
      <c r="L707" s="57"/>
      <c r="M707" s="58" t="str">
        <f t="shared" si="82"/>
        <v/>
      </c>
      <c r="N707" s="102"/>
    </row>
    <row r="708" spans="1:14">
      <c r="A708" s="97" t="str">
        <f t="shared" si="79"/>
        <v/>
      </c>
      <c r="B708" s="98" t="str">
        <f t="shared" si="80"/>
        <v/>
      </c>
      <c r="C708" s="99"/>
      <c r="D708" s="100"/>
      <c r="E708" s="100"/>
      <c r="F708" s="57"/>
      <c r="G708" s="58">
        <f t="shared" si="81"/>
        <v>0</v>
      </c>
      <c r="H708" s="58">
        <f>IF(E708="",0,IFERROR(VLOOKUP(E708,档案费管理台账!$D$4:$H$1000,5,0),0))</f>
        <v>0</v>
      </c>
      <c r="I708" s="57"/>
      <c r="J708" s="57"/>
      <c r="K708" s="57"/>
      <c r="L708" s="57"/>
      <c r="M708" s="58" t="str">
        <f t="shared" si="82"/>
        <v/>
      </c>
      <c r="N708" s="102"/>
    </row>
    <row r="709" spans="1:14">
      <c r="A709" s="97" t="str">
        <f t="shared" si="79"/>
        <v/>
      </c>
      <c r="B709" s="98" t="str">
        <f t="shared" si="80"/>
        <v/>
      </c>
      <c r="C709" s="99"/>
      <c r="D709" s="100"/>
      <c r="E709" s="100"/>
      <c r="F709" s="57"/>
      <c r="G709" s="58">
        <f t="shared" si="81"/>
        <v>0</v>
      </c>
      <c r="H709" s="58">
        <f>IF(E709="",0,IFERROR(VLOOKUP(E709,档案费管理台账!$D$4:$H$1000,5,0),0))</f>
        <v>0</v>
      </c>
      <c r="I709" s="57"/>
      <c r="J709" s="57"/>
      <c r="K709" s="57"/>
      <c r="L709" s="57"/>
      <c r="M709" s="58" t="str">
        <f t="shared" si="82"/>
        <v/>
      </c>
      <c r="N709" s="102"/>
    </row>
    <row r="710" spans="1:14">
      <c r="A710" s="97" t="str">
        <f t="shared" si="79"/>
        <v/>
      </c>
      <c r="B710" s="98" t="str">
        <f t="shared" si="80"/>
        <v/>
      </c>
      <c r="C710" s="99"/>
      <c r="D710" s="100"/>
      <c r="E710" s="100"/>
      <c r="F710" s="57"/>
      <c r="G710" s="58">
        <f t="shared" si="81"/>
        <v>0</v>
      </c>
      <c r="H710" s="58">
        <f>IF(E710="",0,IFERROR(VLOOKUP(E710,档案费管理台账!$D$4:$H$1000,5,0),0))</f>
        <v>0</v>
      </c>
      <c r="I710" s="57"/>
      <c r="J710" s="57"/>
      <c r="K710" s="57"/>
      <c r="L710" s="57"/>
      <c r="M710" s="58" t="str">
        <f t="shared" si="82"/>
        <v/>
      </c>
      <c r="N710" s="102"/>
    </row>
    <row r="711" spans="1:14">
      <c r="A711" s="97" t="str">
        <f t="shared" si="79"/>
        <v/>
      </c>
      <c r="B711" s="98" t="str">
        <f t="shared" si="80"/>
        <v/>
      </c>
      <c r="C711" s="99"/>
      <c r="D711" s="100"/>
      <c r="E711" s="100"/>
      <c r="F711" s="57"/>
      <c r="G711" s="58">
        <f t="shared" si="81"/>
        <v>0</v>
      </c>
      <c r="H711" s="58">
        <f>IF(E711="",0,IFERROR(VLOOKUP(E711,档案费管理台账!$D$4:$H$1000,5,0),0))</f>
        <v>0</v>
      </c>
      <c r="I711" s="57"/>
      <c r="J711" s="57"/>
      <c r="K711" s="57"/>
      <c r="L711" s="57"/>
      <c r="M711" s="58" t="str">
        <f t="shared" si="82"/>
        <v/>
      </c>
      <c r="N711" s="102"/>
    </row>
    <row r="712" spans="1:14">
      <c r="A712" s="97" t="str">
        <f t="shared" si="79"/>
        <v/>
      </c>
      <c r="B712" s="98" t="str">
        <f t="shared" si="80"/>
        <v/>
      </c>
      <c r="C712" s="99"/>
      <c r="D712" s="100"/>
      <c r="E712" s="100"/>
      <c r="F712" s="57"/>
      <c r="G712" s="58">
        <f t="shared" si="81"/>
        <v>0</v>
      </c>
      <c r="H712" s="58">
        <f>IF(E712="",0,IFERROR(VLOOKUP(E712,档案费管理台账!$D$4:$H$1000,5,0),0))</f>
        <v>0</v>
      </c>
      <c r="I712" s="57"/>
      <c r="J712" s="57"/>
      <c r="K712" s="57"/>
      <c r="L712" s="57"/>
      <c r="M712" s="58" t="str">
        <f t="shared" si="82"/>
        <v/>
      </c>
      <c r="N712" s="102"/>
    </row>
    <row r="713" spans="1:14">
      <c r="A713" s="97" t="str">
        <f t="shared" si="79"/>
        <v/>
      </c>
      <c r="B713" s="98" t="str">
        <f t="shared" si="80"/>
        <v/>
      </c>
      <c r="C713" s="99"/>
      <c r="D713" s="100"/>
      <c r="E713" s="100"/>
      <c r="F713" s="57"/>
      <c r="G713" s="58">
        <f t="shared" si="81"/>
        <v>0</v>
      </c>
      <c r="H713" s="58">
        <f>IF(E713="",0,IFERROR(VLOOKUP(E713,档案费管理台账!$D$4:$H$1000,5,0),0))</f>
        <v>0</v>
      </c>
      <c r="I713" s="57"/>
      <c r="J713" s="57"/>
      <c r="K713" s="57"/>
      <c r="L713" s="57"/>
      <c r="M713" s="58" t="str">
        <f t="shared" si="82"/>
        <v/>
      </c>
      <c r="N713" s="102"/>
    </row>
    <row r="714" spans="1:14">
      <c r="A714" s="97" t="str">
        <f t="shared" si="79"/>
        <v/>
      </c>
      <c r="B714" s="98" t="str">
        <f t="shared" si="80"/>
        <v/>
      </c>
      <c r="C714" s="99"/>
      <c r="D714" s="100"/>
      <c r="E714" s="100"/>
      <c r="F714" s="57"/>
      <c r="G714" s="58">
        <f t="shared" si="81"/>
        <v>0</v>
      </c>
      <c r="H714" s="58">
        <f>IF(E714="",0,IFERROR(VLOOKUP(E714,档案费管理台账!$D$4:$H$1000,5,0),0))</f>
        <v>0</v>
      </c>
      <c r="I714" s="57"/>
      <c r="J714" s="57"/>
      <c r="K714" s="57"/>
      <c r="L714" s="57"/>
      <c r="M714" s="58" t="str">
        <f t="shared" si="82"/>
        <v/>
      </c>
      <c r="N714" s="102"/>
    </row>
    <row r="715" spans="1:14">
      <c r="A715" s="97" t="str">
        <f t="shared" si="79"/>
        <v/>
      </c>
      <c r="B715" s="98" t="str">
        <f t="shared" si="80"/>
        <v/>
      </c>
      <c r="C715" s="99"/>
      <c r="D715" s="100"/>
      <c r="E715" s="100"/>
      <c r="F715" s="57"/>
      <c r="G715" s="58">
        <f t="shared" si="81"/>
        <v>0</v>
      </c>
      <c r="H715" s="58">
        <f>IF(E715="",0,IFERROR(VLOOKUP(E715,档案费管理台账!$D$4:$H$1000,5,0),0))</f>
        <v>0</v>
      </c>
      <c r="I715" s="57"/>
      <c r="J715" s="57"/>
      <c r="K715" s="57"/>
      <c r="L715" s="57"/>
      <c r="M715" s="58" t="str">
        <f t="shared" si="82"/>
        <v/>
      </c>
      <c r="N715" s="102"/>
    </row>
    <row r="716" spans="1:14">
      <c r="A716" s="97" t="str">
        <f t="shared" si="79"/>
        <v/>
      </c>
      <c r="B716" s="98" t="str">
        <f t="shared" si="80"/>
        <v/>
      </c>
      <c r="C716" s="99"/>
      <c r="D716" s="100"/>
      <c r="E716" s="100"/>
      <c r="F716" s="57"/>
      <c r="G716" s="58">
        <f t="shared" si="81"/>
        <v>0</v>
      </c>
      <c r="H716" s="58">
        <f>IF(E716="",0,IFERROR(VLOOKUP(E716,档案费管理台账!$D$4:$H$1000,5,0),0))</f>
        <v>0</v>
      </c>
      <c r="I716" s="57"/>
      <c r="J716" s="57"/>
      <c r="K716" s="57"/>
      <c r="L716" s="57"/>
      <c r="M716" s="58" t="str">
        <f t="shared" si="82"/>
        <v/>
      </c>
      <c r="N716" s="102"/>
    </row>
    <row r="717" spans="1:14">
      <c r="A717" s="97" t="str">
        <f t="shared" si="79"/>
        <v/>
      </c>
      <c r="B717" s="98" t="str">
        <f t="shared" si="80"/>
        <v/>
      </c>
      <c r="C717" s="99"/>
      <c r="D717" s="100"/>
      <c r="E717" s="100"/>
      <c r="F717" s="57"/>
      <c r="G717" s="58">
        <f t="shared" si="81"/>
        <v>0</v>
      </c>
      <c r="H717" s="58">
        <f>IF(E717="",0,IFERROR(VLOOKUP(E717,档案费管理台账!$D$4:$H$1000,5,0),0))</f>
        <v>0</v>
      </c>
      <c r="I717" s="57"/>
      <c r="J717" s="57"/>
      <c r="K717" s="57"/>
      <c r="L717" s="57"/>
      <c r="M717" s="58" t="str">
        <f t="shared" si="82"/>
        <v/>
      </c>
      <c r="N717" s="102"/>
    </row>
    <row r="718" spans="1:14">
      <c r="A718" s="97" t="str">
        <f t="shared" si="79"/>
        <v/>
      </c>
      <c r="B718" s="98" t="str">
        <f t="shared" si="80"/>
        <v/>
      </c>
      <c r="C718" s="99"/>
      <c r="D718" s="100"/>
      <c r="E718" s="100"/>
      <c r="F718" s="57"/>
      <c r="G718" s="58">
        <f t="shared" si="81"/>
        <v>0</v>
      </c>
      <c r="H718" s="58">
        <f>IF(E718="",0,IFERROR(VLOOKUP(E718,档案费管理台账!$D$4:$H$1000,5,0),0))</f>
        <v>0</v>
      </c>
      <c r="I718" s="57"/>
      <c r="J718" s="57"/>
      <c r="K718" s="57"/>
      <c r="L718" s="57"/>
      <c r="M718" s="58" t="str">
        <f t="shared" si="82"/>
        <v/>
      </c>
      <c r="N718" s="102"/>
    </row>
    <row r="719" spans="1:14">
      <c r="A719" s="97" t="str">
        <f t="shared" si="79"/>
        <v/>
      </c>
      <c r="B719" s="98" t="str">
        <f t="shared" si="80"/>
        <v/>
      </c>
      <c r="C719" s="99"/>
      <c r="D719" s="100"/>
      <c r="E719" s="100"/>
      <c r="F719" s="57"/>
      <c r="G719" s="58">
        <f t="shared" si="81"/>
        <v>0</v>
      </c>
      <c r="H719" s="58">
        <f>IF(E719="",0,IFERROR(VLOOKUP(E719,档案费管理台账!$D$4:$H$1000,5,0),0))</f>
        <v>0</v>
      </c>
      <c r="I719" s="57"/>
      <c r="J719" s="57"/>
      <c r="K719" s="57"/>
      <c r="L719" s="57"/>
      <c r="M719" s="58" t="str">
        <f t="shared" si="82"/>
        <v/>
      </c>
      <c r="N719" s="102"/>
    </row>
    <row r="720" spans="1:14">
      <c r="A720" s="97" t="str">
        <f t="shared" si="79"/>
        <v/>
      </c>
      <c r="B720" s="98" t="str">
        <f t="shared" si="80"/>
        <v/>
      </c>
      <c r="C720" s="99"/>
      <c r="D720" s="100"/>
      <c r="E720" s="100"/>
      <c r="F720" s="57"/>
      <c r="G720" s="58">
        <f t="shared" si="81"/>
        <v>0</v>
      </c>
      <c r="H720" s="58">
        <f>IF(E720="",0,IFERROR(VLOOKUP(E720,档案费管理台账!$D$4:$H$1000,5,0),0))</f>
        <v>0</v>
      </c>
      <c r="I720" s="57"/>
      <c r="J720" s="57"/>
      <c r="K720" s="57"/>
      <c r="L720" s="57"/>
      <c r="M720" s="58" t="str">
        <f t="shared" si="82"/>
        <v/>
      </c>
      <c r="N720" s="102"/>
    </row>
    <row r="721" spans="1:14">
      <c r="A721" s="97" t="str">
        <f t="shared" si="79"/>
        <v/>
      </c>
      <c r="B721" s="98" t="str">
        <f t="shared" si="80"/>
        <v/>
      </c>
      <c r="C721" s="99"/>
      <c r="D721" s="100"/>
      <c r="E721" s="100"/>
      <c r="F721" s="57"/>
      <c r="G721" s="58">
        <f t="shared" si="81"/>
        <v>0</v>
      </c>
      <c r="H721" s="58">
        <f>IF(E721="",0,IFERROR(VLOOKUP(E721,档案费管理台账!$D$4:$H$1000,5,0),0))</f>
        <v>0</v>
      </c>
      <c r="I721" s="57"/>
      <c r="J721" s="57"/>
      <c r="K721" s="57"/>
      <c r="L721" s="57"/>
      <c r="M721" s="58" t="str">
        <f t="shared" si="82"/>
        <v/>
      </c>
      <c r="N721" s="102"/>
    </row>
    <row r="722" spans="1:14">
      <c r="A722" s="97" t="str">
        <f t="shared" si="79"/>
        <v/>
      </c>
      <c r="B722" s="98" t="str">
        <f t="shared" si="80"/>
        <v/>
      </c>
      <c r="C722" s="99"/>
      <c r="D722" s="100"/>
      <c r="E722" s="100"/>
      <c r="F722" s="57"/>
      <c r="G722" s="58">
        <f t="shared" si="81"/>
        <v>0</v>
      </c>
      <c r="H722" s="58">
        <f>IF(E722="",0,IFERROR(VLOOKUP(E722,档案费管理台账!$D$4:$H$1000,5,0),0))</f>
        <v>0</v>
      </c>
      <c r="I722" s="57"/>
      <c r="J722" s="57"/>
      <c r="K722" s="57"/>
      <c r="L722" s="57"/>
      <c r="M722" s="58" t="str">
        <f t="shared" si="82"/>
        <v/>
      </c>
      <c r="N722" s="102"/>
    </row>
    <row r="723" spans="1:14">
      <c r="A723" s="97" t="str">
        <f t="shared" si="79"/>
        <v/>
      </c>
      <c r="B723" s="98" t="str">
        <f t="shared" si="80"/>
        <v/>
      </c>
      <c r="C723" s="99"/>
      <c r="D723" s="100"/>
      <c r="E723" s="100"/>
      <c r="F723" s="57"/>
      <c r="G723" s="58">
        <f t="shared" si="81"/>
        <v>0</v>
      </c>
      <c r="H723" s="58">
        <f>IF(E723="",0,IFERROR(VLOOKUP(E723,档案费管理台账!$D$4:$H$1000,5,0),0))</f>
        <v>0</v>
      </c>
      <c r="I723" s="57"/>
      <c r="J723" s="57"/>
      <c r="K723" s="57"/>
      <c r="L723" s="57"/>
      <c r="M723" s="58" t="str">
        <f t="shared" si="82"/>
        <v/>
      </c>
      <c r="N723" s="102"/>
    </row>
    <row r="724" spans="1:14">
      <c r="A724" s="97" t="str">
        <f t="shared" si="79"/>
        <v/>
      </c>
      <c r="B724" s="98" t="str">
        <f t="shared" si="80"/>
        <v/>
      </c>
      <c r="C724" s="99"/>
      <c r="D724" s="100"/>
      <c r="E724" s="100"/>
      <c r="F724" s="57"/>
      <c r="G724" s="58">
        <f t="shared" si="81"/>
        <v>0</v>
      </c>
      <c r="H724" s="58">
        <f>IF(E724="",0,IFERROR(VLOOKUP(E724,档案费管理台账!$D$4:$H$1000,5,0),0))</f>
        <v>0</v>
      </c>
      <c r="I724" s="57"/>
      <c r="J724" s="57"/>
      <c r="K724" s="57"/>
      <c r="L724" s="57"/>
      <c r="M724" s="58" t="str">
        <f t="shared" si="82"/>
        <v/>
      </c>
      <c r="N724" s="102"/>
    </row>
    <row r="725" spans="1:14">
      <c r="A725" s="97" t="str">
        <f t="shared" si="79"/>
        <v/>
      </c>
      <c r="B725" s="98" t="str">
        <f t="shared" si="80"/>
        <v/>
      </c>
      <c r="C725" s="99"/>
      <c r="D725" s="100"/>
      <c r="E725" s="100"/>
      <c r="F725" s="57"/>
      <c r="G725" s="58">
        <f t="shared" si="81"/>
        <v>0</v>
      </c>
      <c r="H725" s="58">
        <f>IF(E725="",0,IFERROR(VLOOKUP(E725,档案费管理台账!$D$4:$H$1000,5,0),0))</f>
        <v>0</v>
      </c>
      <c r="I725" s="57"/>
      <c r="J725" s="57"/>
      <c r="K725" s="57"/>
      <c r="L725" s="57"/>
      <c r="M725" s="58" t="str">
        <f t="shared" si="82"/>
        <v/>
      </c>
      <c r="N725" s="102"/>
    </row>
    <row r="726" spans="1:14">
      <c r="A726" s="97" t="str">
        <f t="shared" si="79"/>
        <v/>
      </c>
      <c r="B726" s="98" t="str">
        <f t="shared" si="80"/>
        <v/>
      </c>
      <c r="C726" s="99"/>
      <c r="D726" s="100"/>
      <c r="E726" s="100"/>
      <c r="F726" s="57"/>
      <c r="G726" s="58">
        <f t="shared" si="81"/>
        <v>0</v>
      </c>
      <c r="H726" s="58">
        <f>IF(E726="",0,IFERROR(VLOOKUP(E726,档案费管理台账!$D$4:$H$1000,5,0),0))</f>
        <v>0</v>
      </c>
      <c r="I726" s="57"/>
      <c r="J726" s="57"/>
      <c r="K726" s="57"/>
      <c r="L726" s="57"/>
      <c r="M726" s="58" t="str">
        <f t="shared" si="82"/>
        <v/>
      </c>
      <c r="N726" s="102"/>
    </row>
    <row r="727" spans="1:14">
      <c r="A727" s="97" t="str">
        <f t="shared" si="79"/>
        <v/>
      </c>
      <c r="B727" s="98" t="str">
        <f t="shared" si="80"/>
        <v/>
      </c>
      <c r="C727" s="99"/>
      <c r="D727" s="100"/>
      <c r="E727" s="100"/>
      <c r="F727" s="57"/>
      <c r="G727" s="58">
        <f t="shared" si="81"/>
        <v>0</v>
      </c>
      <c r="H727" s="58">
        <f>IF(E727="",0,IFERROR(VLOOKUP(E727,档案费管理台账!$D$4:$H$1000,5,0),0))</f>
        <v>0</v>
      </c>
      <c r="I727" s="57"/>
      <c r="J727" s="57"/>
      <c r="K727" s="57"/>
      <c r="L727" s="57"/>
      <c r="M727" s="58" t="str">
        <f t="shared" si="82"/>
        <v/>
      </c>
      <c r="N727" s="102"/>
    </row>
    <row r="728" spans="1:14">
      <c r="A728" s="97" t="str">
        <f t="shared" si="79"/>
        <v/>
      </c>
      <c r="B728" s="98" t="str">
        <f t="shared" si="80"/>
        <v/>
      </c>
      <c r="C728" s="99"/>
      <c r="D728" s="100"/>
      <c r="E728" s="100"/>
      <c r="F728" s="57"/>
      <c r="G728" s="58">
        <f t="shared" si="81"/>
        <v>0</v>
      </c>
      <c r="H728" s="58">
        <f>IF(E728="",0,IFERROR(VLOOKUP(E728,档案费管理台账!$D$4:$H$1000,5,0),0))</f>
        <v>0</v>
      </c>
      <c r="I728" s="57"/>
      <c r="J728" s="57"/>
      <c r="K728" s="57"/>
      <c r="L728" s="57"/>
      <c r="M728" s="58" t="str">
        <f t="shared" si="82"/>
        <v/>
      </c>
      <c r="N728" s="102"/>
    </row>
    <row r="729" spans="1:14">
      <c r="A729" s="97" t="str">
        <f t="shared" si="79"/>
        <v/>
      </c>
      <c r="B729" s="98" t="str">
        <f t="shared" si="80"/>
        <v/>
      </c>
      <c r="C729" s="99"/>
      <c r="D729" s="100"/>
      <c r="E729" s="100"/>
      <c r="F729" s="57"/>
      <c r="G729" s="58">
        <f t="shared" si="81"/>
        <v>0</v>
      </c>
      <c r="H729" s="58">
        <f>IF(E729="",0,IFERROR(VLOOKUP(E729,档案费管理台账!$D$4:$H$1000,5,0),0))</f>
        <v>0</v>
      </c>
      <c r="I729" s="57"/>
      <c r="J729" s="57"/>
      <c r="K729" s="57"/>
      <c r="L729" s="57"/>
      <c r="M729" s="58" t="str">
        <f t="shared" si="82"/>
        <v/>
      </c>
      <c r="N729" s="102"/>
    </row>
    <row r="730" spans="1:14">
      <c r="A730" s="97" t="str">
        <f t="shared" si="79"/>
        <v/>
      </c>
      <c r="B730" s="98" t="str">
        <f t="shared" si="80"/>
        <v/>
      </c>
      <c r="C730" s="99"/>
      <c r="D730" s="100"/>
      <c r="E730" s="100"/>
      <c r="F730" s="57"/>
      <c r="G730" s="58">
        <f t="shared" si="81"/>
        <v>0</v>
      </c>
      <c r="H730" s="58">
        <f>IF(E730="",0,IFERROR(VLOOKUP(E730,档案费管理台账!$D$4:$H$1000,5,0),0))</f>
        <v>0</v>
      </c>
      <c r="I730" s="57"/>
      <c r="J730" s="57"/>
      <c r="K730" s="57"/>
      <c r="L730" s="57"/>
      <c r="M730" s="58" t="str">
        <f t="shared" si="82"/>
        <v/>
      </c>
      <c r="N730" s="102"/>
    </row>
    <row r="731" spans="1:14">
      <c r="A731" s="97" t="str">
        <f t="shared" si="79"/>
        <v/>
      </c>
      <c r="B731" s="98" t="str">
        <f t="shared" si="80"/>
        <v/>
      </c>
      <c r="C731" s="99"/>
      <c r="D731" s="100"/>
      <c r="E731" s="100"/>
      <c r="F731" s="57"/>
      <c r="G731" s="58">
        <f t="shared" si="81"/>
        <v>0</v>
      </c>
      <c r="H731" s="58">
        <f>IF(E731="",0,IFERROR(VLOOKUP(E731,档案费管理台账!$D$4:$H$1000,5,0),0))</f>
        <v>0</v>
      </c>
      <c r="I731" s="57"/>
      <c r="J731" s="57"/>
      <c r="K731" s="57"/>
      <c r="L731" s="57"/>
      <c r="M731" s="58" t="str">
        <f t="shared" si="82"/>
        <v/>
      </c>
      <c r="N731" s="102"/>
    </row>
    <row r="732" spans="1:14">
      <c r="A732" s="97" t="str">
        <f t="shared" si="79"/>
        <v/>
      </c>
      <c r="B732" s="98" t="str">
        <f t="shared" si="80"/>
        <v/>
      </c>
      <c r="C732" s="99"/>
      <c r="D732" s="100"/>
      <c r="E732" s="100"/>
      <c r="F732" s="57"/>
      <c r="G732" s="58">
        <f t="shared" si="81"/>
        <v>0</v>
      </c>
      <c r="H732" s="58">
        <f>IF(E732="",0,IFERROR(VLOOKUP(E732,档案费管理台账!$D$4:$H$1000,5,0),0))</f>
        <v>0</v>
      </c>
      <c r="I732" s="57"/>
      <c r="J732" s="57"/>
      <c r="K732" s="57"/>
      <c r="L732" s="57"/>
      <c r="M732" s="58" t="str">
        <f t="shared" si="82"/>
        <v/>
      </c>
      <c r="N732" s="102"/>
    </row>
    <row r="733" spans="1:14">
      <c r="A733" s="97" t="str">
        <f t="shared" si="79"/>
        <v/>
      </c>
      <c r="B733" s="98" t="str">
        <f t="shared" si="80"/>
        <v/>
      </c>
      <c r="C733" s="99"/>
      <c r="D733" s="100"/>
      <c r="E733" s="100"/>
      <c r="F733" s="57"/>
      <c r="G733" s="58">
        <f t="shared" si="81"/>
        <v>0</v>
      </c>
      <c r="H733" s="58">
        <f>IF(E733="",0,IFERROR(VLOOKUP(E733,档案费管理台账!$D$4:$H$1000,5,0),0))</f>
        <v>0</v>
      </c>
      <c r="I733" s="57"/>
      <c r="J733" s="57"/>
      <c r="K733" s="57"/>
      <c r="L733" s="57"/>
      <c r="M733" s="58" t="str">
        <f t="shared" si="82"/>
        <v/>
      </c>
      <c r="N733" s="102"/>
    </row>
    <row r="734" spans="1:14">
      <c r="A734" s="97" t="str">
        <f t="shared" si="79"/>
        <v/>
      </c>
      <c r="B734" s="98" t="str">
        <f t="shared" si="80"/>
        <v/>
      </c>
      <c r="C734" s="99"/>
      <c r="D734" s="100"/>
      <c r="E734" s="100"/>
      <c r="F734" s="57"/>
      <c r="G734" s="58">
        <f t="shared" si="81"/>
        <v>0</v>
      </c>
      <c r="H734" s="58">
        <f>IF(E734="",0,IFERROR(VLOOKUP(E734,档案费管理台账!$D$4:$H$1000,5,0),0))</f>
        <v>0</v>
      </c>
      <c r="I734" s="57"/>
      <c r="J734" s="57"/>
      <c r="K734" s="57"/>
      <c r="L734" s="57"/>
      <c r="M734" s="58" t="str">
        <f t="shared" si="82"/>
        <v/>
      </c>
      <c r="N734" s="102"/>
    </row>
    <row r="735" spans="1:14">
      <c r="A735" s="97" t="str">
        <f t="shared" si="79"/>
        <v/>
      </c>
      <c r="B735" s="98" t="str">
        <f t="shared" si="80"/>
        <v/>
      </c>
      <c r="C735" s="99"/>
      <c r="D735" s="100"/>
      <c r="E735" s="100"/>
      <c r="F735" s="57"/>
      <c r="G735" s="58">
        <f t="shared" si="81"/>
        <v>0</v>
      </c>
      <c r="H735" s="58">
        <f>IF(E735="",0,IFERROR(VLOOKUP(E735,档案费管理台账!$D$4:$H$1000,5,0),0))</f>
        <v>0</v>
      </c>
      <c r="I735" s="57"/>
      <c r="J735" s="57"/>
      <c r="K735" s="57"/>
      <c r="L735" s="57"/>
      <c r="M735" s="58" t="str">
        <f t="shared" si="82"/>
        <v/>
      </c>
      <c r="N735" s="102"/>
    </row>
    <row r="736" spans="1:14">
      <c r="A736" s="97" t="str">
        <f t="shared" si="79"/>
        <v/>
      </c>
      <c r="B736" s="98" t="str">
        <f t="shared" si="80"/>
        <v/>
      </c>
      <c r="C736" s="99"/>
      <c r="D736" s="100"/>
      <c r="E736" s="100"/>
      <c r="F736" s="57"/>
      <c r="G736" s="58">
        <f t="shared" si="81"/>
        <v>0</v>
      </c>
      <c r="H736" s="58">
        <f>IF(E736="",0,IFERROR(VLOOKUP(E736,档案费管理台账!$D$4:$H$1000,5,0),0))</f>
        <v>0</v>
      </c>
      <c r="I736" s="57"/>
      <c r="J736" s="57"/>
      <c r="K736" s="57"/>
      <c r="L736" s="57"/>
      <c r="M736" s="58" t="str">
        <f t="shared" si="82"/>
        <v/>
      </c>
      <c r="N736" s="102"/>
    </row>
    <row r="737" spans="1:14">
      <c r="A737" s="97" t="str">
        <f t="shared" si="79"/>
        <v/>
      </c>
      <c r="B737" s="98" t="str">
        <f t="shared" si="80"/>
        <v/>
      </c>
      <c r="C737" s="99"/>
      <c r="D737" s="100"/>
      <c r="E737" s="100"/>
      <c r="F737" s="57"/>
      <c r="G737" s="58">
        <f t="shared" si="81"/>
        <v>0</v>
      </c>
      <c r="H737" s="58">
        <f>IF(E737="",0,IFERROR(VLOOKUP(E737,档案费管理台账!$D$4:$H$1000,5,0),0))</f>
        <v>0</v>
      </c>
      <c r="I737" s="57"/>
      <c r="J737" s="57"/>
      <c r="K737" s="57"/>
      <c r="L737" s="57"/>
      <c r="M737" s="58" t="str">
        <f t="shared" si="82"/>
        <v/>
      </c>
      <c r="N737" s="102"/>
    </row>
    <row r="738" spans="1:14">
      <c r="A738" s="97" t="str">
        <f t="shared" si="79"/>
        <v/>
      </c>
      <c r="B738" s="98" t="str">
        <f t="shared" si="80"/>
        <v/>
      </c>
      <c r="C738" s="99"/>
      <c r="D738" s="100"/>
      <c r="E738" s="100"/>
      <c r="F738" s="57"/>
      <c r="G738" s="58">
        <f t="shared" si="81"/>
        <v>0</v>
      </c>
      <c r="H738" s="58">
        <f>IF(E738="",0,IFERROR(VLOOKUP(E738,档案费管理台账!$D$4:$H$1000,5,0),0))</f>
        <v>0</v>
      </c>
      <c r="I738" s="57"/>
      <c r="J738" s="57"/>
      <c r="K738" s="57"/>
      <c r="L738" s="57"/>
      <c r="M738" s="58" t="str">
        <f t="shared" si="82"/>
        <v/>
      </c>
      <c r="N738" s="102"/>
    </row>
    <row r="739" spans="1:14">
      <c r="A739" s="97" t="str">
        <f t="shared" si="79"/>
        <v/>
      </c>
      <c r="B739" s="98" t="str">
        <f t="shared" si="80"/>
        <v/>
      </c>
      <c r="C739" s="99"/>
      <c r="D739" s="100"/>
      <c r="E739" s="100"/>
      <c r="F739" s="57"/>
      <c r="G739" s="58">
        <f t="shared" si="81"/>
        <v>0</v>
      </c>
      <c r="H739" s="58">
        <f>IF(E739="",0,IFERROR(VLOOKUP(E739,档案费管理台账!$D$4:$H$1000,5,0),0))</f>
        <v>0</v>
      </c>
      <c r="I739" s="57"/>
      <c r="J739" s="57"/>
      <c r="K739" s="57"/>
      <c r="L739" s="57"/>
      <c r="M739" s="58" t="str">
        <f t="shared" si="82"/>
        <v/>
      </c>
      <c r="N739" s="102"/>
    </row>
    <row r="740" spans="1:14">
      <c r="A740" s="97" t="str">
        <f t="shared" si="79"/>
        <v/>
      </c>
      <c r="B740" s="98" t="str">
        <f t="shared" si="80"/>
        <v/>
      </c>
      <c r="C740" s="99"/>
      <c r="D740" s="100"/>
      <c r="E740" s="100"/>
      <c r="F740" s="57"/>
      <c r="G740" s="58">
        <f t="shared" si="81"/>
        <v>0</v>
      </c>
      <c r="H740" s="58">
        <f>IF(E740="",0,IFERROR(VLOOKUP(E740,档案费管理台账!$D$4:$H$1000,5,0),0))</f>
        <v>0</v>
      </c>
      <c r="I740" s="57"/>
      <c r="J740" s="57"/>
      <c r="K740" s="57"/>
      <c r="L740" s="57"/>
      <c r="M740" s="58" t="str">
        <f t="shared" si="82"/>
        <v/>
      </c>
      <c r="N740" s="102"/>
    </row>
    <row r="741" spans="1:14">
      <c r="A741" s="97" t="str">
        <f t="shared" si="79"/>
        <v/>
      </c>
      <c r="B741" s="98" t="str">
        <f t="shared" si="80"/>
        <v/>
      </c>
      <c r="C741" s="99"/>
      <c r="D741" s="100"/>
      <c r="E741" s="100"/>
      <c r="F741" s="57"/>
      <c r="G741" s="58">
        <f t="shared" si="81"/>
        <v>0</v>
      </c>
      <c r="H741" s="58">
        <f>IF(E741="",0,IFERROR(VLOOKUP(E741,档案费管理台账!$D$4:$H$1000,5,0),0))</f>
        <v>0</v>
      </c>
      <c r="I741" s="57"/>
      <c r="J741" s="57"/>
      <c r="K741" s="57"/>
      <c r="L741" s="57"/>
      <c r="M741" s="58" t="str">
        <f t="shared" si="82"/>
        <v/>
      </c>
      <c r="N741" s="102"/>
    </row>
    <row r="742" spans="1:14">
      <c r="A742" s="97" t="str">
        <f t="shared" si="79"/>
        <v/>
      </c>
      <c r="B742" s="98" t="str">
        <f t="shared" si="80"/>
        <v/>
      </c>
      <c r="C742" s="99"/>
      <c r="D742" s="100"/>
      <c r="E742" s="100"/>
      <c r="F742" s="57"/>
      <c r="G742" s="58">
        <f t="shared" si="81"/>
        <v>0</v>
      </c>
      <c r="H742" s="58">
        <f>IF(E742="",0,IFERROR(VLOOKUP(E742,档案费管理台账!$D$4:$H$1000,5,0),0))</f>
        <v>0</v>
      </c>
      <c r="I742" s="57"/>
      <c r="J742" s="57"/>
      <c r="K742" s="57"/>
      <c r="L742" s="57"/>
      <c r="M742" s="58" t="str">
        <f t="shared" si="82"/>
        <v/>
      </c>
      <c r="N742" s="102"/>
    </row>
    <row r="743" spans="1:14">
      <c r="A743" s="97" t="str">
        <f t="shared" si="79"/>
        <v/>
      </c>
      <c r="B743" s="98" t="str">
        <f t="shared" si="80"/>
        <v/>
      </c>
      <c r="C743" s="99"/>
      <c r="D743" s="100"/>
      <c r="E743" s="100"/>
      <c r="F743" s="57"/>
      <c r="G743" s="58">
        <f t="shared" si="81"/>
        <v>0</v>
      </c>
      <c r="H743" s="58">
        <f>IF(E743="",0,IFERROR(VLOOKUP(E743,档案费管理台账!$D$4:$H$1000,5,0),0))</f>
        <v>0</v>
      </c>
      <c r="I743" s="57"/>
      <c r="J743" s="57"/>
      <c r="K743" s="57"/>
      <c r="L743" s="57"/>
      <c r="M743" s="58" t="str">
        <f t="shared" si="82"/>
        <v/>
      </c>
      <c r="N743" s="102"/>
    </row>
    <row r="744" spans="1:14">
      <c r="A744" s="97" t="str">
        <f t="shared" si="79"/>
        <v/>
      </c>
      <c r="B744" s="98" t="str">
        <f t="shared" si="80"/>
        <v/>
      </c>
      <c r="C744" s="99"/>
      <c r="D744" s="100"/>
      <c r="E744" s="100"/>
      <c r="F744" s="57"/>
      <c r="G744" s="58">
        <f t="shared" si="81"/>
        <v>0</v>
      </c>
      <c r="H744" s="58">
        <f>IF(E744="",0,IFERROR(VLOOKUP(E744,档案费管理台账!$D$4:$H$1000,5,0),0))</f>
        <v>0</v>
      </c>
      <c r="I744" s="57"/>
      <c r="J744" s="57"/>
      <c r="K744" s="57"/>
      <c r="L744" s="57"/>
      <c r="M744" s="58" t="str">
        <f t="shared" si="82"/>
        <v/>
      </c>
      <c r="N744" s="102"/>
    </row>
    <row r="745" spans="1:14">
      <c r="A745" s="97" t="str">
        <f t="shared" si="79"/>
        <v/>
      </c>
      <c r="B745" s="98" t="str">
        <f t="shared" si="80"/>
        <v/>
      </c>
      <c r="C745" s="99"/>
      <c r="D745" s="100"/>
      <c r="E745" s="100"/>
      <c r="F745" s="57"/>
      <c r="G745" s="58">
        <f t="shared" si="81"/>
        <v>0</v>
      </c>
      <c r="H745" s="58">
        <f>IF(E745="",0,IFERROR(VLOOKUP(E745,档案费管理台账!$D$4:$H$1000,5,0),0))</f>
        <v>0</v>
      </c>
      <c r="I745" s="57"/>
      <c r="J745" s="57"/>
      <c r="K745" s="57"/>
      <c r="L745" s="57"/>
      <c r="M745" s="58" t="str">
        <f t="shared" si="82"/>
        <v/>
      </c>
      <c r="N745" s="102"/>
    </row>
    <row r="746" spans="1:14">
      <c r="A746" s="97" t="str">
        <f t="shared" si="79"/>
        <v/>
      </c>
      <c r="B746" s="98" t="str">
        <f t="shared" si="80"/>
        <v/>
      </c>
      <c r="C746" s="99"/>
      <c r="D746" s="100"/>
      <c r="E746" s="100"/>
      <c r="F746" s="57"/>
      <c r="G746" s="58">
        <f t="shared" si="81"/>
        <v>0</v>
      </c>
      <c r="H746" s="58">
        <f>IF(E746="",0,IFERROR(VLOOKUP(E746,档案费管理台账!$D$4:$H$1000,5,0),0))</f>
        <v>0</v>
      </c>
      <c r="I746" s="57"/>
      <c r="J746" s="57"/>
      <c r="K746" s="57"/>
      <c r="L746" s="57"/>
      <c r="M746" s="58" t="str">
        <f t="shared" si="82"/>
        <v/>
      </c>
      <c r="N746" s="102"/>
    </row>
    <row r="747" spans="1:14">
      <c r="A747" s="97" t="str">
        <f t="shared" ref="A747:A810" si="83">IF(D747="","",ROW()-42)</f>
        <v/>
      </c>
      <c r="B747" s="98" t="str">
        <f t="shared" si="80"/>
        <v/>
      </c>
      <c r="C747" s="99"/>
      <c r="D747" s="100"/>
      <c r="E747" s="100"/>
      <c r="F747" s="57"/>
      <c r="G747" s="58">
        <f t="shared" si="81"/>
        <v>0</v>
      </c>
      <c r="H747" s="58">
        <f>IF(E747="",0,IFERROR(VLOOKUP(E747,档案费管理台账!$D$4:$H$1000,5,0),0))</f>
        <v>0</v>
      </c>
      <c r="I747" s="57"/>
      <c r="J747" s="57"/>
      <c r="K747" s="57"/>
      <c r="L747" s="57"/>
      <c r="M747" s="58" t="str">
        <f t="shared" si="82"/>
        <v/>
      </c>
      <c r="N747" s="102"/>
    </row>
    <row r="748" spans="1:14">
      <c r="A748" s="97" t="str">
        <f t="shared" si="83"/>
        <v/>
      </c>
      <c r="B748" s="98" t="str">
        <f t="shared" ref="B748:B811" si="84">IF(C748="","",MONTH(C748)&amp;"月")</f>
        <v/>
      </c>
      <c r="C748" s="99"/>
      <c r="D748" s="100"/>
      <c r="E748" s="100"/>
      <c r="F748" s="57"/>
      <c r="G748" s="58">
        <f t="shared" ref="G748:G811" si="85">IF(F748="",0,F748*$K$41)</f>
        <v>0</v>
      </c>
      <c r="H748" s="58">
        <f>IF(E748="",0,IFERROR(VLOOKUP(E748,档案费管理台账!$D$4:$H$1000,5,0),0))</f>
        <v>0</v>
      </c>
      <c r="I748" s="57"/>
      <c r="J748" s="57"/>
      <c r="K748" s="57"/>
      <c r="L748" s="57"/>
      <c r="M748" s="58" t="str">
        <f t="shared" ref="M748:M811" si="86">IF(C748="","",ROUND(M747+G748-I748-J748-K748-L748-H748,2))</f>
        <v/>
      </c>
      <c r="N748" s="102"/>
    </row>
    <row r="749" spans="1:14">
      <c r="A749" s="97" t="str">
        <f t="shared" si="83"/>
        <v/>
      </c>
      <c r="B749" s="98" t="str">
        <f t="shared" si="84"/>
        <v/>
      </c>
      <c r="C749" s="99"/>
      <c r="D749" s="100"/>
      <c r="E749" s="100"/>
      <c r="F749" s="57"/>
      <c r="G749" s="58">
        <f t="shared" si="85"/>
        <v>0</v>
      </c>
      <c r="H749" s="58">
        <f>IF(E749="",0,IFERROR(VLOOKUP(E749,档案费管理台账!$D$4:$H$1000,5,0),0))</f>
        <v>0</v>
      </c>
      <c r="I749" s="57"/>
      <c r="J749" s="57"/>
      <c r="K749" s="57"/>
      <c r="L749" s="57"/>
      <c r="M749" s="58" t="str">
        <f t="shared" si="86"/>
        <v/>
      </c>
      <c r="N749" s="102"/>
    </row>
    <row r="750" spans="1:14">
      <c r="A750" s="97" t="str">
        <f t="shared" si="83"/>
        <v/>
      </c>
      <c r="B750" s="98" t="str">
        <f t="shared" si="84"/>
        <v/>
      </c>
      <c r="C750" s="99"/>
      <c r="D750" s="100"/>
      <c r="E750" s="100"/>
      <c r="F750" s="57"/>
      <c r="G750" s="58">
        <f t="shared" si="85"/>
        <v>0</v>
      </c>
      <c r="H750" s="58">
        <f>IF(E750="",0,IFERROR(VLOOKUP(E750,档案费管理台账!$D$4:$H$1000,5,0),0))</f>
        <v>0</v>
      </c>
      <c r="I750" s="57"/>
      <c r="J750" s="57"/>
      <c r="K750" s="57"/>
      <c r="L750" s="57"/>
      <c r="M750" s="58" t="str">
        <f t="shared" si="86"/>
        <v/>
      </c>
      <c r="N750" s="102"/>
    </row>
    <row r="751" spans="1:14">
      <c r="A751" s="97" t="str">
        <f t="shared" si="83"/>
        <v/>
      </c>
      <c r="B751" s="98" t="str">
        <f t="shared" si="84"/>
        <v/>
      </c>
      <c r="C751" s="99"/>
      <c r="D751" s="100"/>
      <c r="E751" s="100"/>
      <c r="F751" s="57"/>
      <c r="G751" s="58">
        <f t="shared" si="85"/>
        <v>0</v>
      </c>
      <c r="H751" s="58">
        <f>IF(E751="",0,IFERROR(VLOOKUP(E751,档案费管理台账!$D$4:$H$1000,5,0),0))</f>
        <v>0</v>
      </c>
      <c r="I751" s="57"/>
      <c r="J751" s="57"/>
      <c r="K751" s="57"/>
      <c r="L751" s="57"/>
      <c r="M751" s="58" t="str">
        <f t="shared" si="86"/>
        <v/>
      </c>
      <c r="N751" s="102"/>
    </row>
    <row r="752" spans="1:14">
      <c r="A752" s="97" t="str">
        <f t="shared" si="83"/>
        <v/>
      </c>
      <c r="B752" s="98" t="str">
        <f t="shared" si="84"/>
        <v/>
      </c>
      <c r="C752" s="99"/>
      <c r="D752" s="100"/>
      <c r="E752" s="100"/>
      <c r="F752" s="57"/>
      <c r="G752" s="58">
        <f t="shared" si="85"/>
        <v>0</v>
      </c>
      <c r="H752" s="58">
        <f>IF(E752="",0,IFERROR(VLOOKUP(E752,档案费管理台账!$D$4:$H$1000,5,0),0))</f>
        <v>0</v>
      </c>
      <c r="I752" s="57"/>
      <c r="J752" s="57"/>
      <c r="K752" s="57"/>
      <c r="L752" s="57"/>
      <c r="M752" s="58" t="str">
        <f t="shared" si="86"/>
        <v/>
      </c>
      <c r="N752" s="102"/>
    </row>
    <row r="753" spans="1:14">
      <c r="A753" s="97" t="str">
        <f t="shared" si="83"/>
        <v/>
      </c>
      <c r="B753" s="98" t="str">
        <f t="shared" si="84"/>
        <v/>
      </c>
      <c r="C753" s="99"/>
      <c r="D753" s="100"/>
      <c r="E753" s="100"/>
      <c r="F753" s="57"/>
      <c r="G753" s="58">
        <f t="shared" si="85"/>
        <v>0</v>
      </c>
      <c r="H753" s="58">
        <f>IF(E753="",0,IFERROR(VLOOKUP(E753,档案费管理台账!$D$4:$H$1000,5,0),0))</f>
        <v>0</v>
      </c>
      <c r="I753" s="57"/>
      <c r="J753" s="57"/>
      <c r="K753" s="57"/>
      <c r="L753" s="57"/>
      <c r="M753" s="58" t="str">
        <f t="shared" si="86"/>
        <v/>
      </c>
      <c r="N753" s="102"/>
    </row>
    <row r="754" spans="1:14">
      <c r="A754" s="97" t="str">
        <f t="shared" si="83"/>
        <v/>
      </c>
      <c r="B754" s="98" t="str">
        <f t="shared" si="84"/>
        <v/>
      </c>
      <c r="C754" s="99"/>
      <c r="D754" s="100"/>
      <c r="E754" s="100"/>
      <c r="F754" s="57"/>
      <c r="G754" s="58">
        <f t="shared" si="85"/>
        <v>0</v>
      </c>
      <c r="H754" s="58">
        <f>IF(E754="",0,IFERROR(VLOOKUP(E754,档案费管理台账!$D$4:$H$1000,5,0),0))</f>
        <v>0</v>
      </c>
      <c r="I754" s="57"/>
      <c r="J754" s="57"/>
      <c r="K754" s="57"/>
      <c r="L754" s="57"/>
      <c r="M754" s="58" t="str">
        <f t="shared" si="86"/>
        <v/>
      </c>
      <c r="N754" s="102"/>
    </row>
    <row r="755" spans="1:14">
      <c r="A755" s="97" t="str">
        <f t="shared" si="83"/>
        <v/>
      </c>
      <c r="B755" s="98" t="str">
        <f t="shared" si="84"/>
        <v/>
      </c>
      <c r="C755" s="99"/>
      <c r="D755" s="100"/>
      <c r="E755" s="100"/>
      <c r="F755" s="57"/>
      <c r="G755" s="58">
        <f t="shared" si="85"/>
        <v>0</v>
      </c>
      <c r="H755" s="58">
        <f>IF(E755="",0,IFERROR(VLOOKUP(E755,档案费管理台账!$D$4:$H$1000,5,0),0))</f>
        <v>0</v>
      </c>
      <c r="I755" s="57"/>
      <c r="J755" s="57"/>
      <c r="K755" s="57"/>
      <c r="L755" s="57"/>
      <c r="M755" s="58" t="str">
        <f t="shared" si="86"/>
        <v/>
      </c>
      <c r="N755" s="102"/>
    </row>
    <row r="756" spans="1:14">
      <c r="A756" s="97" t="str">
        <f t="shared" si="83"/>
        <v/>
      </c>
      <c r="B756" s="98" t="str">
        <f t="shared" si="84"/>
        <v/>
      </c>
      <c r="C756" s="99"/>
      <c r="D756" s="100"/>
      <c r="E756" s="100"/>
      <c r="F756" s="57"/>
      <c r="G756" s="58">
        <f t="shared" si="85"/>
        <v>0</v>
      </c>
      <c r="H756" s="58">
        <f>IF(E756="",0,IFERROR(VLOOKUP(E756,档案费管理台账!$D$4:$H$1000,5,0),0))</f>
        <v>0</v>
      </c>
      <c r="I756" s="57"/>
      <c r="J756" s="57"/>
      <c r="K756" s="57"/>
      <c r="L756" s="57"/>
      <c r="M756" s="58" t="str">
        <f t="shared" si="86"/>
        <v/>
      </c>
      <c r="N756" s="102"/>
    </row>
    <row r="757" spans="1:14">
      <c r="A757" s="97" t="str">
        <f t="shared" si="83"/>
        <v/>
      </c>
      <c r="B757" s="98" t="str">
        <f t="shared" si="84"/>
        <v/>
      </c>
      <c r="C757" s="99"/>
      <c r="D757" s="100"/>
      <c r="E757" s="100"/>
      <c r="F757" s="57"/>
      <c r="G757" s="58">
        <f t="shared" si="85"/>
        <v>0</v>
      </c>
      <c r="H757" s="58">
        <f>IF(E757="",0,IFERROR(VLOOKUP(E757,档案费管理台账!$D$4:$H$1000,5,0),0))</f>
        <v>0</v>
      </c>
      <c r="I757" s="57"/>
      <c r="J757" s="57"/>
      <c r="K757" s="57"/>
      <c r="L757" s="57"/>
      <c r="M757" s="58" t="str">
        <f t="shared" si="86"/>
        <v/>
      </c>
      <c r="N757" s="102"/>
    </row>
    <row r="758" spans="1:14">
      <c r="A758" s="97" t="str">
        <f t="shared" si="83"/>
        <v/>
      </c>
      <c r="B758" s="98" t="str">
        <f t="shared" si="84"/>
        <v/>
      </c>
      <c r="C758" s="99"/>
      <c r="D758" s="100"/>
      <c r="E758" s="100"/>
      <c r="F758" s="57"/>
      <c r="G758" s="58">
        <f t="shared" si="85"/>
        <v>0</v>
      </c>
      <c r="H758" s="58">
        <f>IF(E758="",0,IFERROR(VLOOKUP(E758,档案费管理台账!$D$4:$H$1000,5,0),0))</f>
        <v>0</v>
      </c>
      <c r="I758" s="57"/>
      <c r="J758" s="57"/>
      <c r="K758" s="57"/>
      <c r="L758" s="57"/>
      <c r="M758" s="58" t="str">
        <f t="shared" si="86"/>
        <v/>
      </c>
      <c r="N758" s="102"/>
    </row>
    <row r="759" spans="1:14">
      <c r="A759" s="97" t="str">
        <f t="shared" si="83"/>
        <v/>
      </c>
      <c r="B759" s="98" t="str">
        <f t="shared" si="84"/>
        <v/>
      </c>
      <c r="C759" s="99"/>
      <c r="D759" s="100"/>
      <c r="E759" s="100"/>
      <c r="F759" s="57"/>
      <c r="G759" s="58">
        <f t="shared" si="85"/>
        <v>0</v>
      </c>
      <c r="H759" s="58">
        <f>IF(E759="",0,IFERROR(VLOOKUP(E759,档案费管理台账!$D$4:$H$1000,5,0),0))</f>
        <v>0</v>
      </c>
      <c r="I759" s="57"/>
      <c r="J759" s="57"/>
      <c r="K759" s="57"/>
      <c r="L759" s="57"/>
      <c r="M759" s="58" t="str">
        <f t="shared" si="86"/>
        <v/>
      </c>
      <c r="N759" s="102"/>
    </row>
    <row r="760" spans="1:14">
      <c r="A760" s="97" t="str">
        <f t="shared" si="83"/>
        <v/>
      </c>
      <c r="B760" s="98" t="str">
        <f t="shared" si="84"/>
        <v/>
      </c>
      <c r="C760" s="99"/>
      <c r="D760" s="100"/>
      <c r="E760" s="100"/>
      <c r="F760" s="57"/>
      <c r="G760" s="58">
        <f t="shared" si="85"/>
        <v>0</v>
      </c>
      <c r="H760" s="58">
        <f>IF(E760="",0,IFERROR(VLOOKUP(E760,档案费管理台账!$D$4:$H$1000,5,0),0))</f>
        <v>0</v>
      </c>
      <c r="I760" s="57"/>
      <c r="J760" s="57"/>
      <c r="K760" s="57"/>
      <c r="L760" s="57"/>
      <c r="M760" s="58" t="str">
        <f t="shared" si="86"/>
        <v/>
      </c>
      <c r="N760" s="102"/>
    </row>
    <row r="761" spans="1:14">
      <c r="A761" s="97" t="str">
        <f t="shared" si="83"/>
        <v/>
      </c>
      <c r="B761" s="98" t="str">
        <f t="shared" si="84"/>
        <v/>
      </c>
      <c r="C761" s="99"/>
      <c r="D761" s="100"/>
      <c r="E761" s="100"/>
      <c r="F761" s="57"/>
      <c r="G761" s="58">
        <f t="shared" si="85"/>
        <v>0</v>
      </c>
      <c r="H761" s="58">
        <f>IF(E761="",0,IFERROR(VLOOKUP(E761,档案费管理台账!$D$4:$H$1000,5,0),0))</f>
        <v>0</v>
      </c>
      <c r="I761" s="57"/>
      <c r="J761" s="57"/>
      <c r="K761" s="57"/>
      <c r="L761" s="57"/>
      <c r="M761" s="58" t="str">
        <f t="shared" si="86"/>
        <v/>
      </c>
      <c r="N761" s="102"/>
    </row>
    <row r="762" spans="1:14">
      <c r="A762" s="97" t="str">
        <f t="shared" si="83"/>
        <v/>
      </c>
      <c r="B762" s="98" t="str">
        <f t="shared" si="84"/>
        <v/>
      </c>
      <c r="C762" s="99"/>
      <c r="D762" s="100"/>
      <c r="E762" s="100"/>
      <c r="F762" s="57"/>
      <c r="G762" s="58">
        <f t="shared" si="85"/>
        <v>0</v>
      </c>
      <c r="H762" s="58">
        <f>IF(E762="",0,IFERROR(VLOOKUP(E762,档案费管理台账!$D$4:$H$1000,5,0),0))</f>
        <v>0</v>
      </c>
      <c r="I762" s="57"/>
      <c r="J762" s="57"/>
      <c r="K762" s="57"/>
      <c r="L762" s="57"/>
      <c r="M762" s="58" t="str">
        <f t="shared" si="86"/>
        <v/>
      </c>
      <c r="N762" s="102"/>
    </row>
    <row r="763" spans="1:14">
      <c r="A763" s="97" t="str">
        <f t="shared" si="83"/>
        <v/>
      </c>
      <c r="B763" s="98" t="str">
        <f t="shared" si="84"/>
        <v/>
      </c>
      <c r="C763" s="99"/>
      <c r="D763" s="100"/>
      <c r="E763" s="100"/>
      <c r="F763" s="57"/>
      <c r="G763" s="58">
        <f t="shared" si="85"/>
        <v>0</v>
      </c>
      <c r="H763" s="58">
        <f>IF(E763="",0,IFERROR(VLOOKUP(E763,档案费管理台账!$D$4:$H$1000,5,0),0))</f>
        <v>0</v>
      </c>
      <c r="I763" s="57"/>
      <c r="J763" s="57"/>
      <c r="K763" s="57"/>
      <c r="L763" s="57"/>
      <c r="M763" s="58" t="str">
        <f t="shared" si="86"/>
        <v/>
      </c>
      <c r="N763" s="102"/>
    </row>
    <row r="764" spans="1:14">
      <c r="A764" s="97" t="str">
        <f t="shared" si="83"/>
        <v/>
      </c>
      <c r="B764" s="98" t="str">
        <f t="shared" si="84"/>
        <v/>
      </c>
      <c r="C764" s="99"/>
      <c r="D764" s="100"/>
      <c r="E764" s="100"/>
      <c r="F764" s="57"/>
      <c r="G764" s="58">
        <f t="shared" si="85"/>
        <v>0</v>
      </c>
      <c r="H764" s="58">
        <f>IF(E764="",0,IFERROR(VLOOKUP(E764,档案费管理台账!$D$4:$H$1000,5,0),0))</f>
        <v>0</v>
      </c>
      <c r="I764" s="57"/>
      <c r="J764" s="57"/>
      <c r="K764" s="57"/>
      <c r="L764" s="57"/>
      <c r="M764" s="58" t="str">
        <f t="shared" si="86"/>
        <v/>
      </c>
      <c r="N764" s="102"/>
    </row>
    <row r="765" spans="1:14">
      <c r="A765" s="97" t="str">
        <f t="shared" si="83"/>
        <v/>
      </c>
      <c r="B765" s="98" t="str">
        <f t="shared" si="84"/>
        <v/>
      </c>
      <c r="C765" s="99"/>
      <c r="D765" s="100"/>
      <c r="E765" s="100"/>
      <c r="F765" s="57"/>
      <c r="G765" s="58">
        <f t="shared" si="85"/>
        <v>0</v>
      </c>
      <c r="H765" s="58">
        <f>IF(E765="",0,IFERROR(VLOOKUP(E765,档案费管理台账!$D$4:$H$1000,5,0),0))</f>
        <v>0</v>
      </c>
      <c r="I765" s="57"/>
      <c r="J765" s="57"/>
      <c r="K765" s="57"/>
      <c r="L765" s="57"/>
      <c r="M765" s="58" t="str">
        <f t="shared" si="86"/>
        <v/>
      </c>
      <c r="N765" s="102"/>
    </row>
    <row r="766" spans="1:14">
      <c r="A766" s="97" t="str">
        <f t="shared" si="83"/>
        <v/>
      </c>
      <c r="B766" s="98" t="str">
        <f t="shared" si="84"/>
        <v/>
      </c>
      <c r="C766" s="99"/>
      <c r="D766" s="100"/>
      <c r="E766" s="100"/>
      <c r="F766" s="57"/>
      <c r="G766" s="58">
        <f t="shared" si="85"/>
        <v>0</v>
      </c>
      <c r="H766" s="58">
        <f>IF(E766="",0,IFERROR(VLOOKUP(E766,档案费管理台账!$D$4:$H$1000,5,0),0))</f>
        <v>0</v>
      </c>
      <c r="I766" s="57"/>
      <c r="J766" s="57"/>
      <c r="K766" s="57"/>
      <c r="L766" s="57"/>
      <c r="M766" s="58" t="str">
        <f t="shared" si="86"/>
        <v/>
      </c>
      <c r="N766" s="102"/>
    </row>
    <row r="767" spans="1:14">
      <c r="A767" s="97" t="str">
        <f t="shared" si="83"/>
        <v/>
      </c>
      <c r="B767" s="98" t="str">
        <f t="shared" si="84"/>
        <v/>
      </c>
      <c r="C767" s="99"/>
      <c r="D767" s="100"/>
      <c r="E767" s="100"/>
      <c r="F767" s="57"/>
      <c r="G767" s="58">
        <f t="shared" si="85"/>
        <v>0</v>
      </c>
      <c r="H767" s="58">
        <f>IF(E767="",0,IFERROR(VLOOKUP(E767,档案费管理台账!$D$4:$H$1000,5,0),0))</f>
        <v>0</v>
      </c>
      <c r="I767" s="57"/>
      <c r="J767" s="57"/>
      <c r="K767" s="57"/>
      <c r="L767" s="57"/>
      <c r="M767" s="58" t="str">
        <f t="shared" si="86"/>
        <v/>
      </c>
      <c r="N767" s="102"/>
    </row>
    <row r="768" spans="1:14">
      <c r="A768" s="97" t="str">
        <f t="shared" si="83"/>
        <v/>
      </c>
      <c r="B768" s="98" t="str">
        <f t="shared" si="84"/>
        <v/>
      </c>
      <c r="C768" s="99"/>
      <c r="D768" s="100"/>
      <c r="E768" s="100"/>
      <c r="F768" s="57"/>
      <c r="G768" s="58">
        <f t="shared" si="85"/>
        <v>0</v>
      </c>
      <c r="H768" s="58">
        <f>IF(E768="",0,IFERROR(VLOOKUP(E768,档案费管理台账!$D$4:$H$1000,5,0),0))</f>
        <v>0</v>
      </c>
      <c r="I768" s="57"/>
      <c r="J768" s="57"/>
      <c r="K768" s="57"/>
      <c r="L768" s="57"/>
      <c r="M768" s="58" t="str">
        <f t="shared" si="86"/>
        <v/>
      </c>
      <c r="N768" s="102"/>
    </row>
    <row r="769" spans="1:14">
      <c r="A769" s="97" t="str">
        <f t="shared" si="83"/>
        <v/>
      </c>
      <c r="B769" s="98" t="str">
        <f t="shared" si="84"/>
        <v/>
      </c>
      <c r="C769" s="99"/>
      <c r="D769" s="100"/>
      <c r="E769" s="100"/>
      <c r="F769" s="57"/>
      <c r="G769" s="58">
        <f t="shared" si="85"/>
        <v>0</v>
      </c>
      <c r="H769" s="58">
        <f>IF(E769="",0,IFERROR(VLOOKUP(E769,档案费管理台账!$D$4:$H$1000,5,0),0))</f>
        <v>0</v>
      </c>
      <c r="I769" s="57"/>
      <c r="J769" s="57"/>
      <c r="K769" s="57"/>
      <c r="L769" s="57"/>
      <c r="M769" s="58" t="str">
        <f t="shared" si="86"/>
        <v/>
      </c>
      <c r="N769" s="102"/>
    </row>
    <row r="770" spans="1:14">
      <c r="A770" s="97" t="str">
        <f t="shared" si="83"/>
        <v/>
      </c>
      <c r="B770" s="98" t="str">
        <f t="shared" si="84"/>
        <v/>
      </c>
      <c r="C770" s="99"/>
      <c r="D770" s="100"/>
      <c r="E770" s="100"/>
      <c r="F770" s="57"/>
      <c r="G770" s="58">
        <f t="shared" si="85"/>
        <v>0</v>
      </c>
      <c r="H770" s="58">
        <f>IF(E770="",0,IFERROR(VLOOKUP(E770,档案费管理台账!$D$4:$H$1000,5,0),0))</f>
        <v>0</v>
      </c>
      <c r="I770" s="57"/>
      <c r="J770" s="57"/>
      <c r="K770" s="57"/>
      <c r="L770" s="57"/>
      <c r="M770" s="58" t="str">
        <f t="shared" si="86"/>
        <v/>
      </c>
      <c r="N770" s="102"/>
    </row>
    <row r="771" spans="1:14">
      <c r="A771" s="97" t="str">
        <f t="shared" si="83"/>
        <v/>
      </c>
      <c r="B771" s="98" t="str">
        <f t="shared" si="84"/>
        <v/>
      </c>
      <c r="C771" s="99"/>
      <c r="D771" s="100"/>
      <c r="E771" s="100"/>
      <c r="F771" s="57"/>
      <c r="G771" s="58">
        <f t="shared" si="85"/>
        <v>0</v>
      </c>
      <c r="H771" s="58">
        <f>IF(E771="",0,IFERROR(VLOOKUP(E771,档案费管理台账!$D$4:$H$1000,5,0),0))</f>
        <v>0</v>
      </c>
      <c r="I771" s="57"/>
      <c r="J771" s="57"/>
      <c r="K771" s="57"/>
      <c r="L771" s="57"/>
      <c r="M771" s="58" t="str">
        <f t="shared" si="86"/>
        <v/>
      </c>
      <c r="N771" s="102"/>
    </row>
    <row r="772" spans="1:14">
      <c r="A772" s="97" t="str">
        <f t="shared" si="83"/>
        <v/>
      </c>
      <c r="B772" s="98" t="str">
        <f t="shared" si="84"/>
        <v/>
      </c>
      <c r="C772" s="99"/>
      <c r="D772" s="100"/>
      <c r="E772" s="100"/>
      <c r="F772" s="57"/>
      <c r="G772" s="58">
        <f t="shared" si="85"/>
        <v>0</v>
      </c>
      <c r="H772" s="58">
        <f>IF(E772="",0,IFERROR(VLOOKUP(E772,档案费管理台账!$D$4:$H$1000,5,0),0))</f>
        <v>0</v>
      </c>
      <c r="I772" s="57"/>
      <c r="J772" s="57"/>
      <c r="K772" s="57"/>
      <c r="L772" s="57"/>
      <c r="M772" s="58" t="str">
        <f t="shared" si="86"/>
        <v/>
      </c>
      <c r="N772" s="102"/>
    </row>
    <row r="773" spans="1:14">
      <c r="A773" s="97" t="str">
        <f t="shared" si="83"/>
        <v/>
      </c>
      <c r="B773" s="98" t="str">
        <f t="shared" si="84"/>
        <v/>
      </c>
      <c r="C773" s="99"/>
      <c r="D773" s="100"/>
      <c r="E773" s="100"/>
      <c r="F773" s="57"/>
      <c r="G773" s="58">
        <f t="shared" si="85"/>
        <v>0</v>
      </c>
      <c r="H773" s="58">
        <f>IF(E773="",0,IFERROR(VLOOKUP(E773,档案费管理台账!$D$4:$H$1000,5,0),0))</f>
        <v>0</v>
      </c>
      <c r="I773" s="57"/>
      <c r="J773" s="57"/>
      <c r="K773" s="57"/>
      <c r="L773" s="57"/>
      <c r="M773" s="58" t="str">
        <f t="shared" si="86"/>
        <v/>
      </c>
      <c r="N773" s="102"/>
    </row>
    <row r="774" spans="1:14">
      <c r="A774" s="97" t="str">
        <f t="shared" si="83"/>
        <v/>
      </c>
      <c r="B774" s="98" t="str">
        <f t="shared" si="84"/>
        <v/>
      </c>
      <c r="C774" s="99"/>
      <c r="D774" s="100"/>
      <c r="E774" s="100"/>
      <c r="F774" s="57"/>
      <c r="G774" s="58">
        <f t="shared" si="85"/>
        <v>0</v>
      </c>
      <c r="H774" s="58">
        <f>IF(E774="",0,IFERROR(VLOOKUP(E774,档案费管理台账!$D$4:$H$1000,5,0),0))</f>
        <v>0</v>
      </c>
      <c r="I774" s="57"/>
      <c r="J774" s="57"/>
      <c r="K774" s="57"/>
      <c r="L774" s="57"/>
      <c r="M774" s="58" t="str">
        <f t="shared" si="86"/>
        <v/>
      </c>
      <c r="N774" s="102"/>
    </row>
    <row r="775" spans="1:14">
      <c r="A775" s="97" t="str">
        <f t="shared" si="83"/>
        <v/>
      </c>
      <c r="B775" s="98" t="str">
        <f t="shared" si="84"/>
        <v/>
      </c>
      <c r="C775" s="99"/>
      <c r="D775" s="100"/>
      <c r="E775" s="100"/>
      <c r="F775" s="57"/>
      <c r="G775" s="58">
        <f t="shared" si="85"/>
        <v>0</v>
      </c>
      <c r="H775" s="58">
        <f>IF(E775="",0,IFERROR(VLOOKUP(E775,档案费管理台账!$D$4:$H$1000,5,0),0))</f>
        <v>0</v>
      </c>
      <c r="I775" s="57"/>
      <c r="J775" s="57"/>
      <c r="K775" s="57"/>
      <c r="L775" s="57"/>
      <c r="M775" s="58" t="str">
        <f t="shared" si="86"/>
        <v/>
      </c>
      <c r="N775" s="102"/>
    </row>
    <row r="776" spans="1:14">
      <c r="A776" s="97" t="str">
        <f t="shared" si="83"/>
        <v/>
      </c>
      <c r="B776" s="98" t="str">
        <f t="shared" si="84"/>
        <v/>
      </c>
      <c r="C776" s="99"/>
      <c r="D776" s="100"/>
      <c r="E776" s="100"/>
      <c r="F776" s="57"/>
      <c r="G776" s="58">
        <f t="shared" si="85"/>
        <v>0</v>
      </c>
      <c r="H776" s="58">
        <f>IF(E776="",0,IFERROR(VLOOKUP(E776,档案费管理台账!$D$4:$H$1000,5,0),0))</f>
        <v>0</v>
      </c>
      <c r="I776" s="57"/>
      <c r="J776" s="57"/>
      <c r="K776" s="57"/>
      <c r="L776" s="57"/>
      <c r="M776" s="58" t="str">
        <f t="shared" si="86"/>
        <v/>
      </c>
      <c r="N776" s="102"/>
    </row>
    <row r="777" spans="1:14">
      <c r="A777" s="97" t="str">
        <f t="shared" si="83"/>
        <v/>
      </c>
      <c r="B777" s="98" t="str">
        <f t="shared" si="84"/>
        <v/>
      </c>
      <c r="C777" s="99"/>
      <c r="D777" s="100"/>
      <c r="E777" s="100"/>
      <c r="F777" s="57"/>
      <c r="G777" s="58">
        <f t="shared" si="85"/>
        <v>0</v>
      </c>
      <c r="H777" s="58">
        <f>IF(E777="",0,IFERROR(VLOOKUP(E777,档案费管理台账!$D$4:$H$1000,5,0),0))</f>
        <v>0</v>
      </c>
      <c r="I777" s="57"/>
      <c r="J777" s="57"/>
      <c r="K777" s="57"/>
      <c r="L777" s="57"/>
      <c r="M777" s="58" t="str">
        <f t="shared" si="86"/>
        <v/>
      </c>
      <c r="N777" s="102"/>
    </row>
    <row r="778" spans="1:14">
      <c r="A778" s="97" t="str">
        <f t="shared" si="83"/>
        <v/>
      </c>
      <c r="B778" s="98" t="str">
        <f t="shared" si="84"/>
        <v/>
      </c>
      <c r="C778" s="99"/>
      <c r="D778" s="100"/>
      <c r="E778" s="100"/>
      <c r="F778" s="57"/>
      <c r="G778" s="58">
        <f t="shared" si="85"/>
        <v>0</v>
      </c>
      <c r="H778" s="58">
        <f>IF(E778="",0,IFERROR(VLOOKUP(E778,档案费管理台账!$D$4:$H$1000,5,0),0))</f>
        <v>0</v>
      </c>
      <c r="I778" s="57"/>
      <c r="J778" s="57"/>
      <c r="K778" s="57"/>
      <c r="L778" s="57"/>
      <c r="M778" s="58" t="str">
        <f t="shared" si="86"/>
        <v/>
      </c>
      <c r="N778" s="102"/>
    </row>
    <row r="779" spans="1:14">
      <c r="A779" s="97" t="str">
        <f t="shared" si="83"/>
        <v/>
      </c>
      <c r="B779" s="98" t="str">
        <f t="shared" si="84"/>
        <v/>
      </c>
      <c r="C779" s="99"/>
      <c r="D779" s="100"/>
      <c r="E779" s="100"/>
      <c r="F779" s="57"/>
      <c r="G779" s="58">
        <f t="shared" si="85"/>
        <v>0</v>
      </c>
      <c r="H779" s="58">
        <f>IF(E779="",0,IFERROR(VLOOKUP(E779,档案费管理台账!$D$4:$H$1000,5,0),0))</f>
        <v>0</v>
      </c>
      <c r="I779" s="57"/>
      <c r="J779" s="57"/>
      <c r="K779" s="57"/>
      <c r="L779" s="57"/>
      <c r="M779" s="58" t="str">
        <f t="shared" si="86"/>
        <v/>
      </c>
      <c r="N779" s="102"/>
    </row>
    <row r="780" spans="1:14">
      <c r="A780" s="97" t="str">
        <f t="shared" si="83"/>
        <v/>
      </c>
      <c r="B780" s="98" t="str">
        <f t="shared" si="84"/>
        <v/>
      </c>
      <c r="C780" s="99"/>
      <c r="D780" s="100"/>
      <c r="E780" s="100"/>
      <c r="F780" s="57"/>
      <c r="G780" s="58">
        <f t="shared" si="85"/>
        <v>0</v>
      </c>
      <c r="H780" s="58">
        <f>IF(E780="",0,IFERROR(VLOOKUP(E780,档案费管理台账!$D$4:$H$1000,5,0),0))</f>
        <v>0</v>
      </c>
      <c r="I780" s="57"/>
      <c r="J780" s="57"/>
      <c r="K780" s="57"/>
      <c r="L780" s="57"/>
      <c r="M780" s="58" t="str">
        <f t="shared" si="86"/>
        <v/>
      </c>
      <c r="N780" s="102"/>
    </row>
    <row r="781" spans="1:14">
      <c r="A781" s="97" t="str">
        <f t="shared" si="83"/>
        <v/>
      </c>
      <c r="B781" s="98" t="str">
        <f t="shared" si="84"/>
        <v/>
      </c>
      <c r="C781" s="99"/>
      <c r="D781" s="100"/>
      <c r="E781" s="100"/>
      <c r="F781" s="57"/>
      <c r="G781" s="58">
        <f t="shared" si="85"/>
        <v>0</v>
      </c>
      <c r="H781" s="58">
        <f>IF(E781="",0,IFERROR(VLOOKUP(E781,档案费管理台账!$D$4:$H$1000,5,0),0))</f>
        <v>0</v>
      </c>
      <c r="I781" s="57"/>
      <c r="J781" s="57"/>
      <c r="K781" s="57"/>
      <c r="L781" s="57"/>
      <c r="M781" s="58" t="str">
        <f t="shared" si="86"/>
        <v/>
      </c>
      <c r="N781" s="102"/>
    </row>
    <row r="782" spans="1:14">
      <c r="A782" s="97" t="str">
        <f t="shared" si="83"/>
        <v/>
      </c>
      <c r="B782" s="98" t="str">
        <f t="shared" si="84"/>
        <v/>
      </c>
      <c r="C782" s="99"/>
      <c r="D782" s="100"/>
      <c r="E782" s="100"/>
      <c r="F782" s="57"/>
      <c r="G782" s="58">
        <f t="shared" si="85"/>
        <v>0</v>
      </c>
      <c r="H782" s="58">
        <f>IF(E782="",0,IFERROR(VLOOKUP(E782,档案费管理台账!$D$4:$H$1000,5,0),0))</f>
        <v>0</v>
      </c>
      <c r="I782" s="57"/>
      <c r="J782" s="57"/>
      <c r="K782" s="57"/>
      <c r="L782" s="57"/>
      <c r="M782" s="58" t="str">
        <f t="shared" si="86"/>
        <v/>
      </c>
      <c r="N782" s="102"/>
    </row>
    <row r="783" spans="1:14">
      <c r="A783" s="97" t="str">
        <f t="shared" si="83"/>
        <v/>
      </c>
      <c r="B783" s="98" t="str">
        <f t="shared" si="84"/>
        <v/>
      </c>
      <c r="C783" s="99"/>
      <c r="D783" s="100"/>
      <c r="E783" s="100"/>
      <c r="F783" s="57"/>
      <c r="G783" s="58">
        <f t="shared" si="85"/>
        <v>0</v>
      </c>
      <c r="H783" s="58">
        <f>IF(E783="",0,IFERROR(VLOOKUP(E783,档案费管理台账!$D$4:$H$1000,5,0),0))</f>
        <v>0</v>
      </c>
      <c r="I783" s="57"/>
      <c r="J783" s="57"/>
      <c r="K783" s="57"/>
      <c r="L783" s="57"/>
      <c r="M783" s="58" t="str">
        <f t="shared" si="86"/>
        <v/>
      </c>
      <c r="N783" s="102"/>
    </row>
    <row r="784" spans="1:14">
      <c r="A784" s="97" t="str">
        <f t="shared" si="83"/>
        <v/>
      </c>
      <c r="B784" s="98" t="str">
        <f t="shared" si="84"/>
        <v/>
      </c>
      <c r="C784" s="99"/>
      <c r="D784" s="100"/>
      <c r="E784" s="100"/>
      <c r="F784" s="57"/>
      <c r="G784" s="58">
        <f t="shared" si="85"/>
        <v>0</v>
      </c>
      <c r="H784" s="58">
        <f>IF(E784="",0,IFERROR(VLOOKUP(E784,档案费管理台账!$D$4:$H$1000,5,0),0))</f>
        <v>0</v>
      </c>
      <c r="I784" s="57"/>
      <c r="J784" s="57"/>
      <c r="K784" s="57"/>
      <c r="L784" s="57"/>
      <c r="M784" s="58" t="str">
        <f t="shared" si="86"/>
        <v/>
      </c>
      <c r="N784" s="102"/>
    </row>
    <row r="785" spans="1:14">
      <c r="A785" s="97" t="str">
        <f t="shared" si="83"/>
        <v/>
      </c>
      <c r="B785" s="98" t="str">
        <f t="shared" si="84"/>
        <v/>
      </c>
      <c r="C785" s="99"/>
      <c r="D785" s="100"/>
      <c r="E785" s="100"/>
      <c r="F785" s="57"/>
      <c r="G785" s="58">
        <f t="shared" si="85"/>
        <v>0</v>
      </c>
      <c r="H785" s="58">
        <f>IF(E785="",0,IFERROR(VLOOKUP(E785,档案费管理台账!$D$4:$H$1000,5,0),0))</f>
        <v>0</v>
      </c>
      <c r="I785" s="57"/>
      <c r="J785" s="57"/>
      <c r="K785" s="57"/>
      <c r="L785" s="57"/>
      <c r="M785" s="58" t="str">
        <f t="shared" si="86"/>
        <v/>
      </c>
      <c r="N785" s="102"/>
    </row>
    <row r="786" spans="1:14">
      <c r="A786" s="97" t="str">
        <f t="shared" si="83"/>
        <v/>
      </c>
      <c r="B786" s="98" t="str">
        <f t="shared" si="84"/>
        <v/>
      </c>
      <c r="C786" s="99"/>
      <c r="D786" s="100"/>
      <c r="E786" s="100"/>
      <c r="F786" s="57"/>
      <c r="G786" s="58">
        <f t="shared" si="85"/>
        <v>0</v>
      </c>
      <c r="H786" s="58">
        <f>IF(E786="",0,IFERROR(VLOOKUP(E786,档案费管理台账!$D$4:$H$1000,5,0),0))</f>
        <v>0</v>
      </c>
      <c r="I786" s="57"/>
      <c r="J786" s="57"/>
      <c r="K786" s="57"/>
      <c r="L786" s="57"/>
      <c r="M786" s="58" t="str">
        <f t="shared" si="86"/>
        <v/>
      </c>
      <c r="N786" s="102"/>
    </row>
    <row r="787" spans="1:14">
      <c r="A787" s="97" t="str">
        <f t="shared" si="83"/>
        <v/>
      </c>
      <c r="B787" s="98" t="str">
        <f t="shared" si="84"/>
        <v/>
      </c>
      <c r="C787" s="99"/>
      <c r="D787" s="100"/>
      <c r="E787" s="100"/>
      <c r="F787" s="57"/>
      <c r="G787" s="58">
        <f t="shared" si="85"/>
        <v>0</v>
      </c>
      <c r="H787" s="58">
        <f>IF(E787="",0,IFERROR(VLOOKUP(E787,档案费管理台账!$D$4:$H$1000,5,0),0))</f>
        <v>0</v>
      </c>
      <c r="I787" s="57"/>
      <c r="J787" s="57"/>
      <c r="K787" s="57"/>
      <c r="L787" s="57"/>
      <c r="M787" s="58" t="str">
        <f t="shared" si="86"/>
        <v/>
      </c>
      <c r="N787" s="102"/>
    </row>
    <row r="788" spans="1:14">
      <c r="A788" s="97" t="str">
        <f t="shared" si="83"/>
        <v/>
      </c>
      <c r="B788" s="98" t="str">
        <f t="shared" si="84"/>
        <v/>
      </c>
      <c r="C788" s="99"/>
      <c r="D788" s="100"/>
      <c r="E788" s="100"/>
      <c r="F788" s="57"/>
      <c r="G788" s="58">
        <f t="shared" si="85"/>
        <v>0</v>
      </c>
      <c r="H788" s="58">
        <f>IF(E788="",0,IFERROR(VLOOKUP(E788,档案费管理台账!$D$4:$H$1000,5,0),0))</f>
        <v>0</v>
      </c>
      <c r="I788" s="57"/>
      <c r="J788" s="57"/>
      <c r="K788" s="57"/>
      <c r="L788" s="57"/>
      <c r="M788" s="58" t="str">
        <f t="shared" si="86"/>
        <v/>
      </c>
      <c r="N788" s="102"/>
    </row>
    <row r="789" spans="1:14">
      <c r="A789" s="97" t="str">
        <f t="shared" si="83"/>
        <v/>
      </c>
      <c r="B789" s="98" t="str">
        <f t="shared" si="84"/>
        <v/>
      </c>
      <c r="C789" s="99"/>
      <c r="D789" s="100"/>
      <c r="E789" s="100"/>
      <c r="F789" s="57"/>
      <c r="G789" s="58">
        <f t="shared" si="85"/>
        <v>0</v>
      </c>
      <c r="H789" s="58">
        <f>IF(E789="",0,IFERROR(VLOOKUP(E789,档案费管理台账!$D$4:$H$1000,5,0),0))</f>
        <v>0</v>
      </c>
      <c r="I789" s="57"/>
      <c r="J789" s="57"/>
      <c r="K789" s="57"/>
      <c r="L789" s="57"/>
      <c r="M789" s="58" t="str">
        <f t="shared" si="86"/>
        <v/>
      </c>
      <c r="N789" s="102"/>
    </row>
    <row r="790" spans="1:14">
      <c r="A790" s="97" t="str">
        <f t="shared" si="83"/>
        <v/>
      </c>
      <c r="B790" s="98" t="str">
        <f t="shared" si="84"/>
        <v/>
      </c>
      <c r="C790" s="99"/>
      <c r="D790" s="100"/>
      <c r="E790" s="100"/>
      <c r="F790" s="57"/>
      <c r="G790" s="58">
        <f t="shared" si="85"/>
        <v>0</v>
      </c>
      <c r="H790" s="58">
        <f>IF(E790="",0,IFERROR(VLOOKUP(E790,档案费管理台账!$D$4:$H$1000,5,0),0))</f>
        <v>0</v>
      </c>
      <c r="I790" s="57"/>
      <c r="J790" s="57"/>
      <c r="K790" s="57"/>
      <c r="L790" s="57"/>
      <c r="M790" s="58" t="str">
        <f t="shared" si="86"/>
        <v/>
      </c>
      <c r="N790" s="102"/>
    </row>
    <row r="791" spans="1:14">
      <c r="A791" s="97" t="str">
        <f t="shared" si="83"/>
        <v/>
      </c>
      <c r="B791" s="98" t="str">
        <f t="shared" si="84"/>
        <v/>
      </c>
      <c r="C791" s="99"/>
      <c r="D791" s="100"/>
      <c r="E791" s="100"/>
      <c r="F791" s="57"/>
      <c r="G791" s="58">
        <f t="shared" si="85"/>
        <v>0</v>
      </c>
      <c r="H791" s="58">
        <f>IF(E791="",0,IFERROR(VLOOKUP(E791,档案费管理台账!$D$4:$H$1000,5,0),0))</f>
        <v>0</v>
      </c>
      <c r="I791" s="57"/>
      <c r="J791" s="57"/>
      <c r="K791" s="57"/>
      <c r="L791" s="57"/>
      <c r="M791" s="58" t="str">
        <f t="shared" si="86"/>
        <v/>
      </c>
      <c r="N791" s="102"/>
    </row>
    <row r="792" spans="1:14">
      <c r="A792" s="97" t="str">
        <f t="shared" si="83"/>
        <v/>
      </c>
      <c r="B792" s="98" t="str">
        <f t="shared" si="84"/>
        <v/>
      </c>
      <c r="C792" s="99"/>
      <c r="D792" s="100"/>
      <c r="E792" s="100"/>
      <c r="F792" s="57"/>
      <c r="G792" s="58">
        <f t="shared" si="85"/>
        <v>0</v>
      </c>
      <c r="H792" s="58">
        <f>IF(E792="",0,IFERROR(VLOOKUP(E792,档案费管理台账!$D$4:$H$1000,5,0),0))</f>
        <v>0</v>
      </c>
      <c r="I792" s="57"/>
      <c r="J792" s="57"/>
      <c r="K792" s="57"/>
      <c r="L792" s="57"/>
      <c r="M792" s="58" t="str">
        <f t="shared" si="86"/>
        <v/>
      </c>
      <c r="N792" s="102"/>
    </row>
    <row r="793" spans="1:14">
      <c r="A793" s="97" t="str">
        <f t="shared" si="83"/>
        <v/>
      </c>
      <c r="B793" s="98" t="str">
        <f t="shared" si="84"/>
        <v/>
      </c>
      <c r="C793" s="99"/>
      <c r="D793" s="100"/>
      <c r="E793" s="100"/>
      <c r="F793" s="57"/>
      <c r="G793" s="58">
        <f t="shared" si="85"/>
        <v>0</v>
      </c>
      <c r="H793" s="58">
        <f>IF(E793="",0,IFERROR(VLOOKUP(E793,档案费管理台账!$D$4:$H$1000,5,0),0))</f>
        <v>0</v>
      </c>
      <c r="I793" s="57"/>
      <c r="J793" s="57"/>
      <c r="K793" s="57"/>
      <c r="L793" s="57"/>
      <c r="M793" s="58" t="str">
        <f t="shared" si="86"/>
        <v/>
      </c>
      <c r="N793" s="102"/>
    </row>
    <row r="794" spans="1:14">
      <c r="A794" s="97" t="str">
        <f t="shared" si="83"/>
        <v/>
      </c>
      <c r="B794" s="98" t="str">
        <f t="shared" si="84"/>
        <v/>
      </c>
      <c r="C794" s="99"/>
      <c r="D794" s="100"/>
      <c r="E794" s="100"/>
      <c r="F794" s="57"/>
      <c r="G794" s="58">
        <f t="shared" si="85"/>
        <v>0</v>
      </c>
      <c r="H794" s="58">
        <f>IF(E794="",0,IFERROR(VLOOKUP(E794,档案费管理台账!$D$4:$H$1000,5,0),0))</f>
        <v>0</v>
      </c>
      <c r="I794" s="57"/>
      <c r="J794" s="57"/>
      <c r="K794" s="57"/>
      <c r="L794" s="57"/>
      <c r="M794" s="58" t="str">
        <f t="shared" si="86"/>
        <v/>
      </c>
      <c r="N794" s="102"/>
    </row>
    <row r="795" spans="1:14">
      <c r="A795" s="97" t="str">
        <f t="shared" si="83"/>
        <v/>
      </c>
      <c r="B795" s="98" t="str">
        <f t="shared" si="84"/>
        <v/>
      </c>
      <c r="C795" s="99"/>
      <c r="D795" s="100"/>
      <c r="E795" s="100"/>
      <c r="F795" s="57"/>
      <c r="G795" s="58">
        <f t="shared" si="85"/>
        <v>0</v>
      </c>
      <c r="H795" s="58">
        <f>IF(E795="",0,IFERROR(VLOOKUP(E795,档案费管理台账!$D$4:$H$1000,5,0),0))</f>
        <v>0</v>
      </c>
      <c r="I795" s="57"/>
      <c r="J795" s="57"/>
      <c r="K795" s="57"/>
      <c r="L795" s="57"/>
      <c r="M795" s="58" t="str">
        <f t="shared" si="86"/>
        <v/>
      </c>
      <c r="N795" s="102"/>
    </row>
    <row r="796" spans="1:14">
      <c r="A796" s="97" t="str">
        <f t="shared" si="83"/>
        <v/>
      </c>
      <c r="B796" s="98" t="str">
        <f t="shared" si="84"/>
        <v/>
      </c>
      <c r="C796" s="99"/>
      <c r="D796" s="100"/>
      <c r="E796" s="100"/>
      <c r="F796" s="57"/>
      <c r="G796" s="58">
        <f t="shared" si="85"/>
        <v>0</v>
      </c>
      <c r="H796" s="58">
        <f>IF(E796="",0,IFERROR(VLOOKUP(E796,档案费管理台账!$D$4:$H$1000,5,0),0))</f>
        <v>0</v>
      </c>
      <c r="I796" s="57"/>
      <c r="J796" s="57"/>
      <c r="K796" s="57"/>
      <c r="L796" s="57"/>
      <c r="M796" s="58" t="str">
        <f t="shared" si="86"/>
        <v/>
      </c>
      <c r="N796" s="102"/>
    </row>
    <row r="797" spans="1:14">
      <c r="A797" s="97" t="str">
        <f t="shared" si="83"/>
        <v/>
      </c>
      <c r="B797" s="98" t="str">
        <f t="shared" si="84"/>
        <v/>
      </c>
      <c r="C797" s="99"/>
      <c r="D797" s="100"/>
      <c r="E797" s="100"/>
      <c r="F797" s="57"/>
      <c r="G797" s="58">
        <f t="shared" si="85"/>
        <v>0</v>
      </c>
      <c r="H797" s="58">
        <f>IF(E797="",0,IFERROR(VLOOKUP(E797,档案费管理台账!$D$4:$H$1000,5,0),0))</f>
        <v>0</v>
      </c>
      <c r="I797" s="57"/>
      <c r="J797" s="57"/>
      <c r="K797" s="57"/>
      <c r="L797" s="57"/>
      <c r="M797" s="58" t="str">
        <f t="shared" si="86"/>
        <v/>
      </c>
      <c r="N797" s="102"/>
    </row>
    <row r="798" spans="1:14">
      <c r="A798" s="97" t="str">
        <f t="shared" si="83"/>
        <v/>
      </c>
      <c r="B798" s="98" t="str">
        <f t="shared" si="84"/>
        <v/>
      </c>
      <c r="C798" s="99"/>
      <c r="D798" s="100"/>
      <c r="E798" s="100"/>
      <c r="F798" s="57"/>
      <c r="G798" s="58">
        <f t="shared" si="85"/>
        <v>0</v>
      </c>
      <c r="H798" s="58">
        <f>IF(E798="",0,IFERROR(VLOOKUP(E798,档案费管理台账!$D$4:$H$1000,5,0),0))</f>
        <v>0</v>
      </c>
      <c r="I798" s="57"/>
      <c r="J798" s="57"/>
      <c r="K798" s="57"/>
      <c r="L798" s="57"/>
      <c r="M798" s="58" t="str">
        <f t="shared" si="86"/>
        <v/>
      </c>
      <c r="N798" s="102"/>
    </row>
    <row r="799" spans="1:14">
      <c r="A799" s="97" t="str">
        <f t="shared" si="83"/>
        <v/>
      </c>
      <c r="B799" s="98" t="str">
        <f t="shared" si="84"/>
        <v/>
      </c>
      <c r="C799" s="99"/>
      <c r="D799" s="100"/>
      <c r="E799" s="100"/>
      <c r="F799" s="57"/>
      <c r="G799" s="58">
        <f t="shared" si="85"/>
        <v>0</v>
      </c>
      <c r="H799" s="58">
        <f>IF(E799="",0,IFERROR(VLOOKUP(E799,档案费管理台账!$D$4:$H$1000,5,0),0))</f>
        <v>0</v>
      </c>
      <c r="I799" s="57"/>
      <c r="J799" s="57"/>
      <c r="K799" s="57"/>
      <c r="L799" s="57"/>
      <c r="M799" s="58" t="str">
        <f t="shared" si="86"/>
        <v/>
      </c>
      <c r="N799" s="102"/>
    </row>
    <row r="800" spans="1:14">
      <c r="A800" s="97" t="str">
        <f t="shared" si="83"/>
        <v/>
      </c>
      <c r="B800" s="98" t="str">
        <f t="shared" si="84"/>
        <v/>
      </c>
      <c r="C800" s="99"/>
      <c r="D800" s="100"/>
      <c r="E800" s="100"/>
      <c r="F800" s="57"/>
      <c r="G800" s="58">
        <f t="shared" si="85"/>
        <v>0</v>
      </c>
      <c r="H800" s="58">
        <f>IF(E800="",0,IFERROR(VLOOKUP(E800,档案费管理台账!$D$4:$H$1000,5,0),0))</f>
        <v>0</v>
      </c>
      <c r="I800" s="57"/>
      <c r="J800" s="57"/>
      <c r="K800" s="57"/>
      <c r="L800" s="57"/>
      <c r="M800" s="58" t="str">
        <f t="shared" si="86"/>
        <v/>
      </c>
      <c r="N800" s="102"/>
    </row>
    <row r="801" spans="1:14">
      <c r="A801" s="97" t="str">
        <f t="shared" si="83"/>
        <v/>
      </c>
      <c r="B801" s="98" t="str">
        <f t="shared" si="84"/>
        <v/>
      </c>
      <c r="C801" s="99"/>
      <c r="D801" s="100"/>
      <c r="E801" s="100"/>
      <c r="F801" s="57"/>
      <c r="G801" s="58">
        <f t="shared" si="85"/>
        <v>0</v>
      </c>
      <c r="H801" s="58">
        <f>IF(E801="",0,IFERROR(VLOOKUP(E801,档案费管理台账!$D$4:$H$1000,5,0),0))</f>
        <v>0</v>
      </c>
      <c r="I801" s="57"/>
      <c r="J801" s="57"/>
      <c r="K801" s="57"/>
      <c r="L801" s="57"/>
      <c r="M801" s="58" t="str">
        <f t="shared" si="86"/>
        <v/>
      </c>
      <c r="N801" s="102"/>
    </row>
    <row r="802" spans="1:14">
      <c r="A802" s="97" t="str">
        <f t="shared" si="83"/>
        <v/>
      </c>
      <c r="B802" s="98" t="str">
        <f t="shared" si="84"/>
        <v/>
      </c>
      <c r="C802" s="99"/>
      <c r="D802" s="100"/>
      <c r="E802" s="100"/>
      <c r="F802" s="57"/>
      <c r="G802" s="58">
        <f t="shared" si="85"/>
        <v>0</v>
      </c>
      <c r="H802" s="58">
        <f>IF(E802="",0,IFERROR(VLOOKUP(E802,档案费管理台账!$D$4:$H$1000,5,0),0))</f>
        <v>0</v>
      </c>
      <c r="I802" s="57"/>
      <c r="J802" s="57"/>
      <c r="K802" s="57"/>
      <c r="L802" s="57"/>
      <c r="M802" s="58" t="str">
        <f t="shared" si="86"/>
        <v/>
      </c>
      <c r="N802" s="102"/>
    </row>
    <row r="803" spans="1:14">
      <c r="A803" s="97" t="str">
        <f t="shared" si="83"/>
        <v/>
      </c>
      <c r="B803" s="98" t="str">
        <f t="shared" si="84"/>
        <v/>
      </c>
      <c r="C803" s="99"/>
      <c r="D803" s="100"/>
      <c r="E803" s="100"/>
      <c r="F803" s="57"/>
      <c r="G803" s="58">
        <f t="shared" si="85"/>
        <v>0</v>
      </c>
      <c r="H803" s="58">
        <f>IF(E803="",0,IFERROR(VLOOKUP(E803,档案费管理台账!$D$4:$H$1000,5,0),0))</f>
        <v>0</v>
      </c>
      <c r="I803" s="57"/>
      <c r="J803" s="57"/>
      <c r="K803" s="57"/>
      <c r="L803" s="57"/>
      <c r="M803" s="58" t="str">
        <f t="shared" si="86"/>
        <v/>
      </c>
      <c r="N803" s="102"/>
    </row>
    <row r="804" spans="1:14">
      <c r="A804" s="97" t="str">
        <f t="shared" si="83"/>
        <v/>
      </c>
      <c r="B804" s="98" t="str">
        <f t="shared" si="84"/>
        <v/>
      </c>
      <c r="C804" s="99"/>
      <c r="D804" s="100"/>
      <c r="E804" s="100"/>
      <c r="F804" s="57"/>
      <c r="G804" s="58">
        <f t="shared" si="85"/>
        <v>0</v>
      </c>
      <c r="H804" s="58">
        <f>IF(E804="",0,IFERROR(VLOOKUP(E804,档案费管理台账!$D$4:$H$1000,5,0),0))</f>
        <v>0</v>
      </c>
      <c r="I804" s="57"/>
      <c r="J804" s="57"/>
      <c r="K804" s="57"/>
      <c r="L804" s="57"/>
      <c r="M804" s="58" t="str">
        <f t="shared" si="86"/>
        <v/>
      </c>
      <c r="N804" s="102"/>
    </row>
    <row r="805" spans="1:14">
      <c r="A805" s="97" t="str">
        <f t="shared" si="83"/>
        <v/>
      </c>
      <c r="B805" s="98" t="str">
        <f t="shared" si="84"/>
        <v/>
      </c>
      <c r="C805" s="99"/>
      <c r="D805" s="100"/>
      <c r="E805" s="100"/>
      <c r="F805" s="57"/>
      <c r="G805" s="58">
        <f t="shared" si="85"/>
        <v>0</v>
      </c>
      <c r="H805" s="58">
        <f>IF(E805="",0,IFERROR(VLOOKUP(E805,档案费管理台账!$D$4:$H$1000,5,0),0))</f>
        <v>0</v>
      </c>
      <c r="I805" s="57"/>
      <c r="J805" s="57"/>
      <c r="K805" s="57"/>
      <c r="L805" s="57"/>
      <c r="M805" s="58" t="str">
        <f t="shared" si="86"/>
        <v/>
      </c>
      <c r="N805" s="102"/>
    </row>
    <row r="806" spans="1:14">
      <c r="A806" s="97" t="str">
        <f t="shared" si="83"/>
        <v/>
      </c>
      <c r="B806" s="98" t="str">
        <f t="shared" si="84"/>
        <v/>
      </c>
      <c r="C806" s="99"/>
      <c r="D806" s="100"/>
      <c r="E806" s="100"/>
      <c r="F806" s="57"/>
      <c r="G806" s="58">
        <f t="shared" si="85"/>
        <v>0</v>
      </c>
      <c r="H806" s="58">
        <f>IF(E806="",0,IFERROR(VLOOKUP(E806,档案费管理台账!$D$4:$H$1000,5,0),0))</f>
        <v>0</v>
      </c>
      <c r="I806" s="57"/>
      <c r="J806" s="57"/>
      <c r="K806" s="57"/>
      <c r="L806" s="57"/>
      <c r="M806" s="58" t="str">
        <f t="shared" si="86"/>
        <v/>
      </c>
      <c r="N806" s="102"/>
    </row>
    <row r="807" spans="1:14">
      <c r="A807" s="97" t="str">
        <f t="shared" si="83"/>
        <v/>
      </c>
      <c r="B807" s="98" t="str">
        <f t="shared" si="84"/>
        <v/>
      </c>
      <c r="C807" s="99"/>
      <c r="D807" s="100"/>
      <c r="E807" s="100"/>
      <c r="F807" s="57"/>
      <c r="G807" s="58">
        <f t="shared" si="85"/>
        <v>0</v>
      </c>
      <c r="H807" s="58">
        <f>IF(E807="",0,IFERROR(VLOOKUP(E807,档案费管理台账!$D$4:$H$1000,5,0),0))</f>
        <v>0</v>
      </c>
      <c r="I807" s="57"/>
      <c r="J807" s="57"/>
      <c r="K807" s="57"/>
      <c r="L807" s="57"/>
      <c r="M807" s="58" t="str">
        <f t="shared" si="86"/>
        <v/>
      </c>
      <c r="N807" s="102"/>
    </row>
    <row r="808" spans="1:14">
      <c r="A808" s="97" t="str">
        <f t="shared" si="83"/>
        <v/>
      </c>
      <c r="B808" s="98" t="str">
        <f t="shared" si="84"/>
        <v/>
      </c>
      <c r="C808" s="99"/>
      <c r="D808" s="100"/>
      <c r="E808" s="100"/>
      <c r="F808" s="57"/>
      <c r="G808" s="58">
        <f t="shared" si="85"/>
        <v>0</v>
      </c>
      <c r="H808" s="58">
        <f>IF(E808="",0,IFERROR(VLOOKUP(E808,档案费管理台账!$D$4:$H$1000,5,0),0))</f>
        <v>0</v>
      </c>
      <c r="I808" s="57"/>
      <c r="J808" s="57"/>
      <c r="K808" s="57"/>
      <c r="L808" s="57"/>
      <c r="M808" s="58" t="str">
        <f t="shared" si="86"/>
        <v/>
      </c>
      <c r="N808" s="102"/>
    </row>
    <row r="809" spans="1:14">
      <c r="A809" s="97" t="str">
        <f t="shared" si="83"/>
        <v/>
      </c>
      <c r="B809" s="98" t="str">
        <f t="shared" si="84"/>
        <v/>
      </c>
      <c r="C809" s="99"/>
      <c r="D809" s="100"/>
      <c r="E809" s="100"/>
      <c r="F809" s="57"/>
      <c r="G809" s="58">
        <f t="shared" si="85"/>
        <v>0</v>
      </c>
      <c r="H809" s="58">
        <f>IF(E809="",0,IFERROR(VLOOKUP(E809,档案费管理台账!$D$4:$H$1000,5,0),0))</f>
        <v>0</v>
      </c>
      <c r="I809" s="57"/>
      <c r="J809" s="57"/>
      <c r="K809" s="57"/>
      <c r="L809" s="57"/>
      <c r="M809" s="58" t="str">
        <f t="shared" si="86"/>
        <v/>
      </c>
      <c r="N809" s="102"/>
    </row>
    <row r="810" spans="1:14">
      <c r="A810" s="97" t="str">
        <f t="shared" si="83"/>
        <v/>
      </c>
      <c r="B810" s="98" t="str">
        <f t="shared" si="84"/>
        <v/>
      </c>
      <c r="C810" s="99"/>
      <c r="D810" s="100"/>
      <c r="E810" s="100"/>
      <c r="F810" s="57"/>
      <c r="G810" s="58">
        <f t="shared" si="85"/>
        <v>0</v>
      </c>
      <c r="H810" s="58">
        <f>IF(E810="",0,IFERROR(VLOOKUP(E810,档案费管理台账!$D$4:$H$1000,5,0),0))</f>
        <v>0</v>
      </c>
      <c r="I810" s="57"/>
      <c r="J810" s="57"/>
      <c r="K810" s="57"/>
      <c r="L810" s="57"/>
      <c r="M810" s="58" t="str">
        <f t="shared" si="86"/>
        <v/>
      </c>
      <c r="N810" s="102"/>
    </row>
    <row r="811" spans="1:14">
      <c r="A811" s="97" t="str">
        <f t="shared" ref="A811:A874" si="87">IF(D811="","",ROW()-42)</f>
        <v/>
      </c>
      <c r="B811" s="98" t="str">
        <f t="shared" si="84"/>
        <v/>
      </c>
      <c r="C811" s="99"/>
      <c r="D811" s="100"/>
      <c r="E811" s="100"/>
      <c r="F811" s="57"/>
      <c r="G811" s="58">
        <f t="shared" si="85"/>
        <v>0</v>
      </c>
      <c r="H811" s="58">
        <f>IF(E811="",0,IFERROR(VLOOKUP(E811,档案费管理台账!$D$4:$H$1000,5,0),0))</f>
        <v>0</v>
      </c>
      <c r="I811" s="57"/>
      <c r="J811" s="57"/>
      <c r="K811" s="57"/>
      <c r="L811" s="57"/>
      <c r="M811" s="58" t="str">
        <f t="shared" si="86"/>
        <v/>
      </c>
      <c r="N811" s="102"/>
    </row>
    <row r="812" spans="1:14">
      <c r="A812" s="97" t="str">
        <f t="shared" si="87"/>
        <v/>
      </c>
      <c r="B812" s="98" t="str">
        <f t="shared" ref="B812:B875" si="88">IF(C812="","",MONTH(C812)&amp;"月")</f>
        <v/>
      </c>
      <c r="C812" s="99"/>
      <c r="D812" s="100"/>
      <c r="E812" s="100"/>
      <c r="F812" s="57"/>
      <c r="G812" s="58">
        <f t="shared" ref="G812:G875" si="89">IF(F812="",0,F812*$K$41)</f>
        <v>0</v>
      </c>
      <c r="H812" s="58">
        <f>IF(E812="",0,IFERROR(VLOOKUP(E812,档案费管理台账!$D$4:$H$1000,5,0),0))</f>
        <v>0</v>
      </c>
      <c r="I812" s="57"/>
      <c r="J812" s="57"/>
      <c r="K812" s="57"/>
      <c r="L812" s="57"/>
      <c r="M812" s="58" t="str">
        <f t="shared" ref="M812:M875" si="90">IF(C812="","",ROUND(M811+G812-I812-J812-K812-L812-H812,2))</f>
        <v/>
      </c>
      <c r="N812" s="102"/>
    </row>
    <row r="813" spans="1:14">
      <c r="A813" s="97" t="str">
        <f t="shared" si="87"/>
        <v/>
      </c>
      <c r="B813" s="98" t="str">
        <f t="shared" si="88"/>
        <v/>
      </c>
      <c r="C813" s="99"/>
      <c r="D813" s="100"/>
      <c r="E813" s="100"/>
      <c r="F813" s="57"/>
      <c r="G813" s="58">
        <f t="shared" si="89"/>
        <v>0</v>
      </c>
      <c r="H813" s="58">
        <f>IF(E813="",0,IFERROR(VLOOKUP(E813,档案费管理台账!$D$4:$H$1000,5,0),0))</f>
        <v>0</v>
      </c>
      <c r="I813" s="57"/>
      <c r="J813" s="57"/>
      <c r="K813" s="57"/>
      <c r="L813" s="57"/>
      <c r="M813" s="58" t="str">
        <f t="shared" si="90"/>
        <v/>
      </c>
      <c r="N813" s="102"/>
    </row>
    <row r="814" spans="1:14">
      <c r="A814" s="97" t="str">
        <f t="shared" si="87"/>
        <v/>
      </c>
      <c r="B814" s="98" t="str">
        <f t="shared" si="88"/>
        <v/>
      </c>
      <c r="C814" s="99"/>
      <c r="D814" s="100"/>
      <c r="E814" s="100"/>
      <c r="F814" s="57"/>
      <c r="G814" s="58">
        <f t="shared" si="89"/>
        <v>0</v>
      </c>
      <c r="H814" s="58">
        <f>IF(E814="",0,IFERROR(VLOOKUP(E814,档案费管理台账!$D$4:$H$1000,5,0),0))</f>
        <v>0</v>
      </c>
      <c r="I814" s="57"/>
      <c r="J814" s="57"/>
      <c r="K814" s="57"/>
      <c r="L814" s="57"/>
      <c r="M814" s="58" t="str">
        <f t="shared" si="90"/>
        <v/>
      </c>
      <c r="N814" s="102"/>
    </row>
    <row r="815" spans="1:14">
      <c r="A815" s="97" t="str">
        <f t="shared" si="87"/>
        <v/>
      </c>
      <c r="B815" s="98" t="str">
        <f t="shared" si="88"/>
        <v/>
      </c>
      <c r="C815" s="99"/>
      <c r="D815" s="100"/>
      <c r="E815" s="100"/>
      <c r="F815" s="57"/>
      <c r="G815" s="58">
        <f t="shared" si="89"/>
        <v>0</v>
      </c>
      <c r="H815" s="58">
        <f>IF(E815="",0,IFERROR(VLOOKUP(E815,档案费管理台账!$D$4:$H$1000,5,0),0))</f>
        <v>0</v>
      </c>
      <c r="I815" s="57"/>
      <c r="J815" s="57"/>
      <c r="K815" s="57"/>
      <c r="L815" s="57"/>
      <c r="M815" s="58" t="str">
        <f t="shared" si="90"/>
        <v/>
      </c>
      <c r="N815" s="102"/>
    </row>
    <row r="816" spans="1:14">
      <c r="A816" s="97" t="str">
        <f t="shared" si="87"/>
        <v/>
      </c>
      <c r="B816" s="98" t="str">
        <f t="shared" si="88"/>
        <v/>
      </c>
      <c r="C816" s="99"/>
      <c r="D816" s="100"/>
      <c r="E816" s="100"/>
      <c r="F816" s="57"/>
      <c r="G816" s="58">
        <f t="shared" si="89"/>
        <v>0</v>
      </c>
      <c r="H816" s="58">
        <f>IF(E816="",0,IFERROR(VLOOKUP(E816,档案费管理台账!$D$4:$H$1000,5,0),0))</f>
        <v>0</v>
      </c>
      <c r="I816" s="57"/>
      <c r="J816" s="57"/>
      <c r="K816" s="57"/>
      <c r="L816" s="57"/>
      <c r="M816" s="58" t="str">
        <f t="shared" si="90"/>
        <v/>
      </c>
      <c r="N816" s="102"/>
    </row>
    <row r="817" spans="1:14">
      <c r="A817" s="97" t="str">
        <f t="shared" si="87"/>
        <v/>
      </c>
      <c r="B817" s="98" t="str">
        <f t="shared" si="88"/>
        <v/>
      </c>
      <c r="C817" s="99"/>
      <c r="D817" s="100"/>
      <c r="E817" s="100"/>
      <c r="F817" s="57"/>
      <c r="G817" s="58">
        <f t="shared" si="89"/>
        <v>0</v>
      </c>
      <c r="H817" s="58">
        <f>IF(E817="",0,IFERROR(VLOOKUP(E817,档案费管理台账!$D$4:$H$1000,5,0),0))</f>
        <v>0</v>
      </c>
      <c r="I817" s="57"/>
      <c r="J817" s="57"/>
      <c r="K817" s="57"/>
      <c r="L817" s="57"/>
      <c r="M817" s="58" t="str">
        <f t="shared" si="90"/>
        <v/>
      </c>
      <c r="N817" s="102"/>
    </row>
    <row r="818" spans="1:14">
      <c r="A818" s="97" t="str">
        <f t="shared" si="87"/>
        <v/>
      </c>
      <c r="B818" s="98" t="str">
        <f t="shared" si="88"/>
        <v/>
      </c>
      <c r="C818" s="99"/>
      <c r="D818" s="100"/>
      <c r="E818" s="100"/>
      <c r="F818" s="57"/>
      <c r="G818" s="58">
        <f t="shared" si="89"/>
        <v>0</v>
      </c>
      <c r="H818" s="58">
        <f>IF(E818="",0,IFERROR(VLOOKUP(E818,档案费管理台账!$D$4:$H$1000,5,0),0))</f>
        <v>0</v>
      </c>
      <c r="I818" s="57"/>
      <c r="J818" s="57"/>
      <c r="K818" s="57"/>
      <c r="L818" s="57"/>
      <c r="M818" s="58" t="str">
        <f t="shared" si="90"/>
        <v/>
      </c>
      <c r="N818" s="102"/>
    </row>
    <row r="819" spans="1:14">
      <c r="A819" s="97" t="str">
        <f t="shared" si="87"/>
        <v/>
      </c>
      <c r="B819" s="98" t="str">
        <f t="shared" si="88"/>
        <v/>
      </c>
      <c r="C819" s="99"/>
      <c r="D819" s="100"/>
      <c r="E819" s="100"/>
      <c r="F819" s="57"/>
      <c r="G819" s="58">
        <f t="shared" si="89"/>
        <v>0</v>
      </c>
      <c r="H819" s="58">
        <f>IF(E819="",0,IFERROR(VLOOKUP(E819,档案费管理台账!$D$4:$H$1000,5,0),0))</f>
        <v>0</v>
      </c>
      <c r="I819" s="57"/>
      <c r="J819" s="57"/>
      <c r="K819" s="57"/>
      <c r="L819" s="57"/>
      <c r="M819" s="58" t="str">
        <f t="shared" si="90"/>
        <v/>
      </c>
      <c r="N819" s="102"/>
    </row>
    <row r="820" spans="1:14">
      <c r="A820" s="97" t="str">
        <f t="shared" si="87"/>
        <v/>
      </c>
      <c r="B820" s="98" t="str">
        <f t="shared" si="88"/>
        <v/>
      </c>
      <c r="C820" s="99"/>
      <c r="D820" s="100"/>
      <c r="E820" s="100"/>
      <c r="F820" s="57"/>
      <c r="G820" s="58">
        <f t="shared" si="89"/>
        <v>0</v>
      </c>
      <c r="H820" s="58">
        <f>IF(E820="",0,IFERROR(VLOOKUP(E820,档案费管理台账!$D$4:$H$1000,5,0),0))</f>
        <v>0</v>
      </c>
      <c r="I820" s="57"/>
      <c r="J820" s="57"/>
      <c r="K820" s="57"/>
      <c r="L820" s="57"/>
      <c r="M820" s="58" t="str">
        <f t="shared" si="90"/>
        <v/>
      </c>
      <c r="N820" s="102"/>
    </row>
    <row r="821" spans="1:14">
      <c r="A821" s="97" t="str">
        <f t="shared" si="87"/>
        <v/>
      </c>
      <c r="B821" s="98" t="str">
        <f t="shared" si="88"/>
        <v/>
      </c>
      <c r="C821" s="99"/>
      <c r="D821" s="100"/>
      <c r="E821" s="100"/>
      <c r="F821" s="57"/>
      <c r="G821" s="58">
        <f t="shared" si="89"/>
        <v>0</v>
      </c>
      <c r="H821" s="58">
        <f>IF(E821="",0,IFERROR(VLOOKUP(E821,档案费管理台账!$D$4:$H$1000,5,0),0))</f>
        <v>0</v>
      </c>
      <c r="I821" s="57"/>
      <c r="J821" s="57"/>
      <c r="K821" s="57"/>
      <c r="L821" s="57"/>
      <c r="M821" s="58" t="str">
        <f t="shared" si="90"/>
        <v/>
      </c>
      <c r="N821" s="102"/>
    </row>
    <row r="822" spans="1:14">
      <c r="A822" s="97" t="str">
        <f t="shared" si="87"/>
        <v/>
      </c>
      <c r="B822" s="98" t="str">
        <f t="shared" si="88"/>
        <v/>
      </c>
      <c r="C822" s="99"/>
      <c r="D822" s="100"/>
      <c r="E822" s="100"/>
      <c r="F822" s="57"/>
      <c r="G822" s="58">
        <f t="shared" si="89"/>
        <v>0</v>
      </c>
      <c r="H822" s="58">
        <f>IF(E822="",0,IFERROR(VLOOKUP(E822,档案费管理台账!$D$4:$H$1000,5,0),0))</f>
        <v>0</v>
      </c>
      <c r="I822" s="57"/>
      <c r="J822" s="57"/>
      <c r="K822" s="57"/>
      <c r="L822" s="57"/>
      <c r="M822" s="58" t="str">
        <f t="shared" si="90"/>
        <v/>
      </c>
      <c r="N822" s="102"/>
    </row>
    <row r="823" spans="1:14">
      <c r="A823" s="97" t="str">
        <f t="shared" si="87"/>
        <v/>
      </c>
      <c r="B823" s="98" t="str">
        <f t="shared" si="88"/>
        <v/>
      </c>
      <c r="C823" s="99"/>
      <c r="D823" s="100"/>
      <c r="E823" s="100"/>
      <c r="F823" s="57"/>
      <c r="G823" s="58">
        <f t="shared" si="89"/>
        <v>0</v>
      </c>
      <c r="H823" s="58">
        <f>IF(E823="",0,IFERROR(VLOOKUP(E823,档案费管理台账!$D$4:$H$1000,5,0),0))</f>
        <v>0</v>
      </c>
      <c r="I823" s="57"/>
      <c r="J823" s="57"/>
      <c r="K823" s="57"/>
      <c r="L823" s="57"/>
      <c r="M823" s="58" t="str">
        <f t="shared" si="90"/>
        <v/>
      </c>
      <c r="N823" s="102"/>
    </row>
    <row r="824" spans="1:14">
      <c r="A824" s="97" t="str">
        <f t="shared" si="87"/>
        <v/>
      </c>
      <c r="B824" s="98" t="str">
        <f t="shared" si="88"/>
        <v/>
      </c>
      <c r="C824" s="99"/>
      <c r="D824" s="100"/>
      <c r="E824" s="100"/>
      <c r="F824" s="57"/>
      <c r="G824" s="58">
        <f t="shared" si="89"/>
        <v>0</v>
      </c>
      <c r="H824" s="58">
        <f>IF(E824="",0,IFERROR(VLOOKUP(E824,档案费管理台账!$D$4:$H$1000,5,0),0))</f>
        <v>0</v>
      </c>
      <c r="I824" s="57"/>
      <c r="J824" s="57"/>
      <c r="K824" s="57"/>
      <c r="L824" s="57"/>
      <c r="M824" s="58" t="str">
        <f t="shared" si="90"/>
        <v/>
      </c>
      <c r="N824" s="102"/>
    </row>
    <row r="825" spans="1:14">
      <c r="A825" s="97" t="str">
        <f t="shared" si="87"/>
        <v/>
      </c>
      <c r="B825" s="98" t="str">
        <f t="shared" si="88"/>
        <v/>
      </c>
      <c r="C825" s="99"/>
      <c r="D825" s="100"/>
      <c r="E825" s="100"/>
      <c r="F825" s="57"/>
      <c r="G825" s="58">
        <f t="shared" si="89"/>
        <v>0</v>
      </c>
      <c r="H825" s="58">
        <f>IF(E825="",0,IFERROR(VLOOKUP(E825,档案费管理台账!$D$4:$H$1000,5,0),0))</f>
        <v>0</v>
      </c>
      <c r="I825" s="57"/>
      <c r="J825" s="57"/>
      <c r="K825" s="57"/>
      <c r="L825" s="57"/>
      <c r="M825" s="58" t="str">
        <f t="shared" si="90"/>
        <v/>
      </c>
      <c r="N825" s="102"/>
    </row>
    <row r="826" spans="1:14">
      <c r="A826" s="97" t="str">
        <f t="shared" si="87"/>
        <v/>
      </c>
      <c r="B826" s="98" t="str">
        <f t="shared" si="88"/>
        <v/>
      </c>
      <c r="C826" s="99"/>
      <c r="D826" s="100"/>
      <c r="E826" s="100"/>
      <c r="F826" s="57"/>
      <c r="G826" s="58">
        <f t="shared" si="89"/>
        <v>0</v>
      </c>
      <c r="H826" s="58">
        <f>IF(E826="",0,IFERROR(VLOOKUP(E826,档案费管理台账!$D$4:$H$1000,5,0),0))</f>
        <v>0</v>
      </c>
      <c r="I826" s="57"/>
      <c r="J826" s="57"/>
      <c r="K826" s="57"/>
      <c r="L826" s="57"/>
      <c r="M826" s="58" t="str">
        <f t="shared" si="90"/>
        <v/>
      </c>
      <c r="N826" s="102"/>
    </row>
    <row r="827" spans="1:14">
      <c r="A827" s="97" t="str">
        <f t="shared" si="87"/>
        <v/>
      </c>
      <c r="B827" s="98" t="str">
        <f t="shared" si="88"/>
        <v/>
      </c>
      <c r="C827" s="99"/>
      <c r="D827" s="100"/>
      <c r="E827" s="100"/>
      <c r="F827" s="57"/>
      <c r="G827" s="58">
        <f t="shared" si="89"/>
        <v>0</v>
      </c>
      <c r="H827" s="58">
        <f>IF(E827="",0,IFERROR(VLOOKUP(E827,档案费管理台账!$D$4:$H$1000,5,0),0))</f>
        <v>0</v>
      </c>
      <c r="I827" s="57"/>
      <c r="J827" s="57"/>
      <c r="K827" s="57"/>
      <c r="L827" s="57"/>
      <c r="M827" s="58" t="str">
        <f t="shared" si="90"/>
        <v/>
      </c>
      <c r="N827" s="102"/>
    </row>
    <row r="828" spans="1:14">
      <c r="A828" s="97" t="str">
        <f t="shared" si="87"/>
        <v/>
      </c>
      <c r="B828" s="98" t="str">
        <f t="shared" si="88"/>
        <v/>
      </c>
      <c r="C828" s="99"/>
      <c r="D828" s="100"/>
      <c r="E828" s="100"/>
      <c r="F828" s="57"/>
      <c r="G828" s="58">
        <f t="shared" si="89"/>
        <v>0</v>
      </c>
      <c r="H828" s="58">
        <f>IF(E828="",0,IFERROR(VLOOKUP(E828,档案费管理台账!$D$4:$H$1000,5,0),0))</f>
        <v>0</v>
      </c>
      <c r="I828" s="57"/>
      <c r="J828" s="57"/>
      <c r="K828" s="57"/>
      <c r="L828" s="57"/>
      <c r="M828" s="58" t="str">
        <f t="shared" si="90"/>
        <v/>
      </c>
      <c r="N828" s="102"/>
    </row>
    <row r="829" spans="1:14">
      <c r="A829" s="97" t="str">
        <f t="shared" si="87"/>
        <v/>
      </c>
      <c r="B829" s="98" t="str">
        <f t="shared" si="88"/>
        <v/>
      </c>
      <c r="C829" s="99"/>
      <c r="D829" s="100"/>
      <c r="E829" s="100"/>
      <c r="F829" s="57"/>
      <c r="G829" s="58">
        <f t="shared" si="89"/>
        <v>0</v>
      </c>
      <c r="H829" s="58">
        <f>IF(E829="",0,IFERROR(VLOOKUP(E829,档案费管理台账!$D$4:$H$1000,5,0),0))</f>
        <v>0</v>
      </c>
      <c r="I829" s="57"/>
      <c r="J829" s="57"/>
      <c r="K829" s="57"/>
      <c r="L829" s="57"/>
      <c r="M829" s="58" t="str">
        <f t="shared" si="90"/>
        <v/>
      </c>
      <c r="N829" s="102"/>
    </row>
    <row r="830" spans="1:14">
      <c r="A830" s="97" t="str">
        <f t="shared" si="87"/>
        <v/>
      </c>
      <c r="B830" s="98" t="str">
        <f t="shared" si="88"/>
        <v/>
      </c>
      <c r="C830" s="99"/>
      <c r="D830" s="100"/>
      <c r="E830" s="100"/>
      <c r="F830" s="57"/>
      <c r="G830" s="58">
        <f t="shared" si="89"/>
        <v>0</v>
      </c>
      <c r="H830" s="58">
        <f>IF(E830="",0,IFERROR(VLOOKUP(E830,档案费管理台账!$D$4:$H$1000,5,0),0))</f>
        <v>0</v>
      </c>
      <c r="I830" s="57"/>
      <c r="J830" s="57"/>
      <c r="K830" s="57"/>
      <c r="L830" s="57"/>
      <c r="M830" s="58" t="str">
        <f t="shared" si="90"/>
        <v/>
      </c>
      <c r="N830" s="102"/>
    </row>
    <row r="831" spans="1:14">
      <c r="A831" s="97" t="str">
        <f t="shared" si="87"/>
        <v/>
      </c>
      <c r="B831" s="98" t="str">
        <f t="shared" si="88"/>
        <v/>
      </c>
      <c r="C831" s="99"/>
      <c r="D831" s="100"/>
      <c r="E831" s="100"/>
      <c r="F831" s="57"/>
      <c r="G831" s="58">
        <f t="shared" si="89"/>
        <v>0</v>
      </c>
      <c r="H831" s="58">
        <f>IF(E831="",0,IFERROR(VLOOKUP(E831,档案费管理台账!$D$4:$H$1000,5,0),0))</f>
        <v>0</v>
      </c>
      <c r="I831" s="57"/>
      <c r="J831" s="57"/>
      <c r="K831" s="57"/>
      <c r="L831" s="57"/>
      <c r="M831" s="58" t="str">
        <f t="shared" si="90"/>
        <v/>
      </c>
      <c r="N831" s="102"/>
    </row>
    <row r="832" spans="1:14">
      <c r="A832" s="97" t="str">
        <f t="shared" si="87"/>
        <v/>
      </c>
      <c r="B832" s="98" t="str">
        <f t="shared" si="88"/>
        <v/>
      </c>
      <c r="C832" s="99"/>
      <c r="D832" s="100"/>
      <c r="E832" s="100"/>
      <c r="F832" s="57"/>
      <c r="G832" s="58">
        <f t="shared" si="89"/>
        <v>0</v>
      </c>
      <c r="H832" s="58">
        <f>IF(E832="",0,IFERROR(VLOOKUP(E832,档案费管理台账!$D$4:$H$1000,5,0),0))</f>
        <v>0</v>
      </c>
      <c r="I832" s="57"/>
      <c r="J832" s="57"/>
      <c r="K832" s="57"/>
      <c r="L832" s="57"/>
      <c r="M832" s="58" t="str">
        <f t="shared" si="90"/>
        <v/>
      </c>
      <c r="N832" s="102"/>
    </row>
    <row r="833" spans="1:14">
      <c r="A833" s="97" t="str">
        <f t="shared" si="87"/>
        <v/>
      </c>
      <c r="B833" s="98" t="str">
        <f t="shared" si="88"/>
        <v/>
      </c>
      <c r="C833" s="99"/>
      <c r="D833" s="100"/>
      <c r="E833" s="100"/>
      <c r="F833" s="57"/>
      <c r="G833" s="58">
        <f t="shared" si="89"/>
        <v>0</v>
      </c>
      <c r="H833" s="58">
        <f>IF(E833="",0,IFERROR(VLOOKUP(E833,档案费管理台账!$D$4:$H$1000,5,0),0))</f>
        <v>0</v>
      </c>
      <c r="I833" s="57"/>
      <c r="J833" s="57"/>
      <c r="K833" s="57"/>
      <c r="L833" s="57"/>
      <c r="M833" s="58" t="str">
        <f t="shared" si="90"/>
        <v/>
      </c>
      <c r="N833" s="102"/>
    </row>
    <row r="834" spans="1:14">
      <c r="A834" s="97" t="str">
        <f t="shared" si="87"/>
        <v/>
      </c>
      <c r="B834" s="98" t="str">
        <f t="shared" si="88"/>
        <v/>
      </c>
      <c r="C834" s="99"/>
      <c r="D834" s="100"/>
      <c r="E834" s="100"/>
      <c r="F834" s="57"/>
      <c r="G834" s="58">
        <f t="shared" si="89"/>
        <v>0</v>
      </c>
      <c r="H834" s="58">
        <f>IF(E834="",0,IFERROR(VLOOKUP(E834,档案费管理台账!$D$4:$H$1000,5,0),0))</f>
        <v>0</v>
      </c>
      <c r="I834" s="57"/>
      <c r="J834" s="57"/>
      <c r="K834" s="57"/>
      <c r="L834" s="57"/>
      <c r="M834" s="58" t="str">
        <f t="shared" si="90"/>
        <v/>
      </c>
      <c r="N834" s="102"/>
    </row>
    <row r="835" spans="1:14">
      <c r="A835" s="97" t="str">
        <f t="shared" si="87"/>
        <v/>
      </c>
      <c r="B835" s="98" t="str">
        <f t="shared" si="88"/>
        <v/>
      </c>
      <c r="C835" s="99"/>
      <c r="D835" s="100"/>
      <c r="E835" s="100"/>
      <c r="F835" s="57"/>
      <c r="G835" s="58">
        <f t="shared" si="89"/>
        <v>0</v>
      </c>
      <c r="H835" s="58">
        <f>IF(E835="",0,IFERROR(VLOOKUP(E835,档案费管理台账!$D$4:$H$1000,5,0),0))</f>
        <v>0</v>
      </c>
      <c r="I835" s="57"/>
      <c r="J835" s="57"/>
      <c r="K835" s="57"/>
      <c r="L835" s="57"/>
      <c r="M835" s="58" t="str">
        <f t="shared" si="90"/>
        <v/>
      </c>
      <c r="N835" s="102"/>
    </row>
    <row r="836" spans="1:14">
      <c r="A836" s="97" t="str">
        <f t="shared" si="87"/>
        <v/>
      </c>
      <c r="B836" s="98" t="str">
        <f t="shared" si="88"/>
        <v/>
      </c>
      <c r="C836" s="99"/>
      <c r="D836" s="100"/>
      <c r="E836" s="100"/>
      <c r="F836" s="57"/>
      <c r="G836" s="58">
        <f t="shared" si="89"/>
        <v>0</v>
      </c>
      <c r="H836" s="58">
        <f>IF(E836="",0,IFERROR(VLOOKUP(E836,档案费管理台账!$D$4:$H$1000,5,0),0))</f>
        <v>0</v>
      </c>
      <c r="I836" s="57"/>
      <c r="J836" s="57"/>
      <c r="K836" s="57"/>
      <c r="L836" s="57"/>
      <c r="M836" s="58" t="str">
        <f t="shared" si="90"/>
        <v/>
      </c>
      <c r="N836" s="102"/>
    </row>
    <row r="837" spans="1:14">
      <c r="A837" s="97" t="str">
        <f t="shared" si="87"/>
        <v/>
      </c>
      <c r="B837" s="98" t="str">
        <f t="shared" si="88"/>
        <v/>
      </c>
      <c r="C837" s="99"/>
      <c r="D837" s="100"/>
      <c r="E837" s="100"/>
      <c r="F837" s="57"/>
      <c r="G837" s="58">
        <f t="shared" si="89"/>
        <v>0</v>
      </c>
      <c r="H837" s="58">
        <f>IF(E837="",0,IFERROR(VLOOKUP(E837,档案费管理台账!$D$4:$H$1000,5,0),0))</f>
        <v>0</v>
      </c>
      <c r="I837" s="57"/>
      <c r="J837" s="57"/>
      <c r="K837" s="57"/>
      <c r="L837" s="57"/>
      <c r="M837" s="58" t="str">
        <f t="shared" si="90"/>
        <v/>
      </c>
      <c r="N837" s="102"/>
    </row>
    <row r="838" spans="1:14">
      <c r="A838" s="97" t="str">
        <f t="shared" si="87"/>
        <v/>
      </c>
      <c r="B838" s="98" t="str">
        <f t="shared" si="88"/>
        <v/>
      </c>
      <c r="C838" s="99"/>
      <c r="D838" s="100"/>
      <c r="E838" s="100"/>
      <c r="F838" s="57"/>
      <c r="G838" s="58">
        <f t="shared" si="89"/>
        <v>0</v>
      </c>
      <c r="H838" s="58">
        <f>IF(E838="",0,IFERROR(VLOOKUP(E838,档案费管理台账!$D$4:$H$1000,5,0),0))</f>
        <v>0</v>
      </c>
      <c r="I838" s="57"/>
      <c r="J838" s="57"/>
      <c r="K838" s="57"/>
      <c r="L838" s="57"/>
      <c r="M838" s="58" t="str">
        <f t="shared" si="90"/>
        <v/>
      </c>
      <c r="N838" s="102"/>
    </row>
    <row r="839" spans="1:14">
      <c r="A839" s="97" t="str">
        <f t="shared" si="87"/>
        <v/>
      </c>
      <c r="B839" s="98" t="str">
        <f t="shared" si="88"/>
        <v/>
      </c>
      <c r="C839" s="99"/>
      <c r="D839" s="100"/>
      <c r="E839" s="100"/>
      <c r="F839" s="57"/>
      <c r="G839" s="58">
        <f t="shared" si="89"/>
        <v>0</v>
      </c>
      <c r="H839" s="58">
        <f>IF(E839="",0,IFERROR(VLOOKUP(E839,档案费管理台账!$D$4:$H$1000,5,0),0))</f>
        <v>0</v>
      </c>
      <c r="I839" s="57"/>
      <c r="J839" s="57"/>
      <c r="K839" s="57"/>
      <c r="L839" s="57"/>
      <c r="M839" s="58" t="str">
        <f t="shared" si="90"/>
        <v/>
      </c>
      <c r="N839" s="102"/>
    </row>
    <row r="840" spans="1:14">
      <c r="A840" s="97" t="str">
        <f t="shared" si="87"/>
        <v/>
      </c>
      <c r="B840" s="98" t="str">
        <f t="shared" si="88"/>
        <v/>
      </c>
      <c r="C840" s="99"/>
      <c r="D840" s="100"/>
      <c r="E840" s="100"/>
      <c r="F840" s="57"/>
      <c r="G840" s="58">
        <f t="shared" si="89"/>
        <v>0</v>
      </c>
      <c r="H840" s="58">
        <f>IF(E840="",0,IFERROR(VLOOKUP(E840,档案费管理台账!$D$4:$H$1000,5,0),0))</f>
        <v>0</v>
      </c>
      <c r="I840" s="57"/>
      <c r="J840" s="57"/>
      <c r="K840" s="57"/>
      <c r="L840" s="57"/>
      <c r="M840" s="58" t="str">
        <f t="shared" si="90"/>
        <v/>
      </c>
      <c r="N840" s="102"/>
    </row>
    <row r="841" spans="1:14">
      <c r="A841" s="97" t="str">
        <f t="shared" si="87"/>
        <v/>
      </c>
      <c r="B841" s="98" t="str">
        <f t="shared" si="88"/>
        <v/>
      </c>
      <c r="C841" s="99"/>
      <c r="D841" s="100"/>
      <c r="E841" s="100"/>
      <c r="F841" s="57"/>
      <c r="G841" s="58">
        <f t="shared" si="89"/>
        <v>0</v>
      </c>
      <c r="H841" s="58">
        <f>IF(E841="",0,IFERROR(VLOOKUP(E841,档案费管理台账!$D$4:$H$1000,5,0),0))</f>
        <v>0</v>
      </c>
      <c r="I841" s="57"/>
      <c r="J841" s="57"/>
      <c r="K841" s="57"/>
      <c r="L841" s="57"/>
      <c r="M841" s="58" t="str">
        <f t="shared" si="90"/>
        <v/>
      </c>
      <c r="N841" s="102"/>
    </row>
    <row r="842" spans="1:14">
      <c r="A842" s="97" t="str">
        <f t="shared" si="87"/>
        <v/>
      </c>
      <c r="B842" s="98" t="str">
        <f t="shared" si="88"/>
        <v/>
      </c>
      <c r="C842" s="99"/>
      <c r="D842" s="100"/>
      <c r="E842" s="100"/>
      <c r="F842" s="57"/>
      <c r="G842" s="58">
        <f t="shared" si="89"/>
        <v>0</v>
      </c>
      <c r="H842" s="58">
        <f>IF(E842="",0,IFERROR(VLOOKUP(E842,档案费管理台账!$D$4:$H$1000,5,0),0))</f>
        <v>0</v>
      </c>
      <c r="I842" s="57"/>
      <c r="J842" s="57"/>
      <c r="K842" s="57"/>
      <c r="L842" s="57"/>
      <c r="M842" s="58" t="str">
        <f t="shared" si="90"/>
        <v/>
      </c>
      <c r="N842" s="102"/>
    </row>
    <row r="843" spans="1:14">
      <c r="A843" s="97" t="str">
        <f t="shared" si="87"/>
        <v/>
      </c>
      <c r="B843" s="98" t="str">
        <f t="shared" si="88"/>
        <v/>
      </c>
      <c r="C843" s="99"/>
      <c r="D843" s="100"/>
      <c r="E843" s="100"/>
      <c r="F843" s="57"/>
      <c r="G843" s="58">
        <f t="shared" si="89"/>
        <v>0</v>
      </c>
      <c r="H843" s="58">
        <f>IF(E843="",0,IFERROR(VLOOKUP(E843,档案费管理台账!$D$4:$H$1000,5,0),0))</f>
        <v>0</v>
      </c>
      <c r="I843" s="57"/>
      <c r="J843" s="57"/>
      <c r="K843" s="57"/>
      <c r="L843" s="57"/>
      <c r="M843" s="58" t="str">
        <f t="shared" si="90"/>
        <v/>
      </c>
      <c r="N843" s="102"/>
    </row>
    <row r="844" spans="1:14">
      <c r="A844" s="97" t="str">
        <f t="shared" si="87"/>
        <v/>
      </c>
      <c r="B844" s="98" t="str">
        <f t="shared" si="88"/>
        <v/>
      </c>
      <c r="C844" s="99"/>
      <c r="D844" s="100"/>
      <c r="E844" s="100"/>
      <c r="F844" s="57"/>
      <c r="G844" s="58">
        <f t="shared" si="89"/>
        <v>0</v>
      </c>
      <c r="H844" s="58">
        <f>IF(E844="",0,IFERROR(VLOOKUP(E844,档案费管理台账!$D$4:$H$1000,5,0),0))</f>
        <v>0</v>
      </c>
      <c r="I844" s="57"/>
      <c r="J844" s="57"/>
      <c r="K844" s="57"/>
      <c r="L844" s="57"/>
      <c r="M844" s="58" t="str">
        <f t="shared" si="90"/>
        <v/>
      </c>
      <c r="N844" s="102"/>
    </row>
    <row r="845" spans="1:14">
      <c r="A845" s="97" t="str">
        <f t="shared" si="87"/>
        <v/>
      </c>
      <c r="B845" s="98" t="str">
        <f t="shared" si="88"/>
        <v/>
      </c>
      <c r="C845" s="99"/>
      <c r="D845" s="100"/>
      <c r="E845" s="100"/>
      <c r="F845" s="57"/>
      <c r="G845" s="58">
        <f t="shared" si="89"/>
        <v>0</v>
      </c>
      <c r="H845" s="58">
        <f>IF(E845="",0,IFERROR(VLOOKUP(E845,档案费管理台账!$D$4:$H$1000,5,0),0))</f>
        <v>0</v>
      </c>
      <c r="I845" s="57"/>
      <c r="J845" s="57"/>
      <c r="K845" s="57"/>
      <c r="L845" s="57"/>
      <c r="M845" s="58" t="str">
        <f t="shared" si="90"/>
        <v/>
      </c>
      <c r="N845" s="102"/>
    </row>
    <row r="846" spans="1:14">
      <c r="A846" s="97" t="str">
        <f t="shared" si="87"/>
        <v/>
      </c>
      <c r="B846" s="98" t="str">
        <f t="shared" si="88"/>
        <v/>
      </c>
      <c r="C846" s="99"/>
      <c r="D846" s="100"/>
      <c r="E846" s="100"/>
      <c r="F846" s="57"/>
      <c r="G846" s="58">
        <f t="shared" si="89"/>
        <v>0</v>
      </c>
      <c r="H846" s="58">
        <f>IF(E846="",0,IFERROR(VLOOKUP(E846,档案费管理台账!$D$4:$H$1000,5,0),0))</f>
        <v>0</v>
      </c>
      <c r="I846" s="57"/>
      <c r="J846" s="57"/>
      <c r="K846" s="57"/>
      <c r="L846" s="57"/>
      <c r="M846" s="58" t="str">
        <f t="shared" si="90"/>
        <v/>
      </c>
      <c r="N846" s="102"/>
    </row>
    <row r="847" spans="1:14">
      <c r="A847" s="97" t="str">
        <f t="shared" si="87"/>
        <v/>
      </c>
      <c r="B847" s="98" t="str">
        <f t="shared" si="88"/>
        <v/>
      </c>
      <c r="C847" s="99"/>
      <c r="D847" s="100"/>
      <c r="E847" s="100"/>
      <c r="F847" s="57"/>
      <c r="G847" s="58">
        <f t="shared" si="89"/>
        <v>0</v>
      </c>
      <c r="H847" s="58">
        <f>IF(E847="",0,IFERROR(VLOOKUP(E847,档案费管理台账!$D$4:$H$1000,5,0),0))</f>
        <v>0</v>
      </c>
      <c r="I847" s="57"/>
      <c r="J847" s="57"/>
      <c r="K847" s="57"/>
      <c r="L847" s="57"/>
      <c r="M847" s="58" t="str">
        <f t="shared" si="90"/>
        <v/>
      </c>
      <c r="N847" s="102"/>
    </row>
    <row r="848" spans="1:14">
      <c r="A848" s="97" t="str">
        <f t="shared" si="87"/>
        <v/>
      </c>
      <c r="B848" s="98" t="str">
        <f t="shared" si="88"/>
        <v/>
      </c>
      <c r="C848" s="99"/>
      <c r="D848" s="100"/>
      <c r="E848" s="100"/>
      <c r="F848" s="57"/>
      <c r="G848" s="58">
        <f t="shared" si="89"/>
        <v>0</v>
      </c>
      <c r="H848" s="58">
        <f>IF(E848="",0,IFERROR(VLOOKUP(E848,档案费管理台账!$D$4:$H$1000,5,0),0))</f>
        <v>0</v>
      </c>
      <c r="I848" s="57"/>
      <c r="J848" s="57"/>
      <c r="K848" s="57"/>
      <c r="L848" s="57"/>
      <c r="M848" s="58" t="str">
        <f t="shared" si="90"/>
        <v/>
      </c>
      <c r="N848" s="102"/>
    </row>
    <row r="849" spans="1:14">
      <c r="A849" s="97" t="str">
        <f t="shared" si="87"/>
        <v/>
      </c>
      <c r="B849" s="98" t="str">
        <f t="shared" si="88"/>
        <v/>
      </c>
      <c r="C849" s="99"/>
      <c r="D849" s="100"/>
      <c r="E849" s="100"/>
      <c r="F849" s="57"/>
      <c r="G849" s="58">
        <f t="shared" si="89"/>
        <v>0</v>
      </c>
      <c r="H849" s="58">
        <f>IF(E849="",0,IFERROR(VLOOKUP(E849,档案费管理台账!$D$4:$H$1000,5,0),0))</f>
        <v>0</v>
      </c>
      <c r="I849" s="57"/>
      <c r="J849" s="57"/>
      <c r="K849" s="57"/>
      <c r="L849" s="57"/>
      <c r="M849" s="58" t="str">
        <f t="shared" si="90"/>
        <v/>
      </c>
      <c r="N849" s="102"/>
    </row>
    <row r="850" spans="1:14">
      <c r="A850" s="97" t="str">
        <f t="shared" si="87"/>
        <v/>
      </c>
      <c r="B850" s="98" t="str">
        <f t="shared" si="88"/>
        <v/>
      </c>
      <c r="C850" s="99"/>
      <c r="D850" s="100"/>
      <c r="E850" s="100"/>
      <c r="F850" s="57"/>
      <c r="G850" s="58">
        <f t="shared" si="89"/>
        <v>0</v>
      </c>
      <c r="H850" s="58">
        <f>IF(E850="",0,IFERROR(VLOOKUP(E850,档案费管理台账!$D$4:$H$1000,5,0),0))</f>
        <v>0</v>
      </c>
      <c r="I850" s="57"/>
      <c r="J850" s="57"/>
      <c r="K850" s="57"/>
      <c r="L850" s="57"/>
      <c r="M850" s="58" t="str">
        <f t="shared" si="90"/>
        <v/>
      </c>
      <c r="N850" s="102"/>
    </row>
    <row r="851" spans="1:14">
      <c r="A851" s="97" t="str">
        <f t="shared" si="87"/>
        <v/>
      </c>
      <c r="B851" s="98" t="str">
        <f t="shared" si="88"/>
        <v/>
      </c>
      <c r="C851" s="99"/>
      <c r="D851" s="100"/>
      <c r="E851" s="100"/>
      <c r="F851" s="57"/>
      <c r="G851" s="58">
        <f t="shared" si="89"/>
        <v>0</v>
      </c>
      <c r="H851" s="58">
        <f>IF(E851="",0,IFERROR(VLOOKUP(E851,档案费管理台账!$D$4:$H$1000,5,0),0))</f>
        <v>0</v>
      </c>
      <c r="I851" s="57"/>
      <c r="J851" s="57"/>
      <c r="K851" s="57"/>
      <c r="L851" s="57"/>
      <c r="M851" s="58" t="str">
        <f t="shared" si="90"/>
        <v/>
      </c>
      <c r="N851" s="102"/>
    </row>
    <row r="852" spans="1:14">
      <c r="A852" s="97" t="str">
        <f t="shared" si="87"/>
        <v/>
      </c>
      <c r="B852" s="98" t="str">
        <f t="shared" si="88"/>
        <v/>
      </c>
      <c r="C852" s="99"/>
      <c r="D852" s="100"/>
      <c r="E852" s="100"/>
      <c r="F852" s="57"/>
      <c r="G852" s="58">
        <f t="shared" si="89"/>
        <v>0</v>
      </c>
      <c r="H852" s="58">
        <f>IF(E852="",0,IFERROR(VLOOKUP(E852,档案费管理台账!$D$4:$H$1000,5,0),0))</f>
        <v>0</v>
      </c>
      <c r="I852" s="57"/>
      <c r="J852" s="57"/>
      <c r="K852" s="57"/>
      <c r="L852" s="57"/>
      <c r="M852" s="58" t="str">
        <f t="shared" si="90"/>
        <v/>
      </c>
      <c r="N852" s="102"/>
    </row>
    <row r="853" spans="1:14">
      <c r="A853" s="97" t="str">
        <f t="shared" si="87"/>
        <v/>
      </c>
      <c r="B853" s="98" t="str">
        <f t="shared" si="88"/>
        <v/>
      </c>
      <c r="C853" s="99"/>
      <c r="D853" s="100"/>
      <c r="E853" s="100"/>
      <c r="F853" s="57"/>
      <c r="G853" s="58">
        <f t="shared" si="89"/>
        <v>0</v>
      </c>
      <c r="H853" s="58">
        <f>IF(E853="",0,IFERROR(VLOOKUP(E853,档案费管理台账!$D$4:$H$1000,5,0),0))</f>
        <v>0</v>
      </c>
      <c r="I853" s="57"/>
      <c r="J853" s="57"/>
      <c r="K853" s="57"/>
      <c r="L853" s="57"/>
      <c r="M853" s="58" t="str">
        <f t="shared" si="90"/>
        <v/>
      </c>
      <c r="N853" s="102"/>
    </row>
    <row r="854" spans="1:14">
      <c r="A854" s="97" t="str">
        <f t="shared" si="87"/>
        <v/>
      </c>
      <c r="B854" s="98" t="str">
        <f t="shared" si="88"/>
        <v/>
      </c>
      <c r="C854" s="99"/>
      <c r="D854" s="100"/>
      <c r="E854" s="100"/>
      <c r="F854" s="57"/>
      <c r="G854" s="58">
        <f t="shared" si="89"/>
        <v>0</v>
      </c>
      <c r="H854" s="58">
        <f>IF(E854="",0,IFERROR(VLOOKUP(E854,档案费管理台账!$D$4:$H$1000,5,0),0))</f>
        <v>0</v>
      </c>
      <c r="I854" s="57"/>
      <c r="J854" s="57"/>
      <c r="K854" s="57"/>
      <c r="L854" s="57"/>
      <c r="M854" s="58" t="str">
        <f t="shared" si="90"/>
        <v/>
      </c>
      <c r="N854" s="102"/>
    </row>
    <row r="855" spans="1:14">
      <c r="A855" s="97" t="str">
        <f t="shared" si="87"/>
        <v/>
      </c>
      <c r="B855" s="98" t="str">
        <f t="shared" si="88"/>
        <v/>
      </c>
      <c r="C855" s="99"/>
      <c r="D855" s="100"/>
      <c r="E855" s="100"/>
      <c r="F855" s="57"/>
      <c r="G855" s="58">
        <f t="shared" si="89"/>
        <v>0</v>
      </c>
      <c r="H855" s="58">
        <f>IF(E855="",0,IFERROR(VLOOKUP(E855,档案费管理台账!$D$4:$H$1000,5,0),0))</f>
        <v>0</v>
      </c>
      <c r="I855" s="57"/>
      <c r="J855" s="57"/>
      <c r="K855" s="57"/>
      <c r="L855" s="57"/>
      <c r="M855" s="58" t="str">
        <f t="shared" si="90"/>
        <v/>
      </c>
      <c r="N855" s="102"/>
    </row>
    <row r="856" spans="1:14">
      <c r="A856" s="97" t="str">
        <f t="shared" si="87"/>
        <v/>
      </c>
      <c r="B856" s="98" t="str">
        <f t="shared" si="88"/>
        <v/>
      </c>
      <c r="C856" s="99"/>
      <c r="D856" s="100"/>
      <c r="E856" s="100"/>
      <c r="F856" s="57"/>
      <c r="G856" s="58">
        <f t="shared" si="89"/>
        <v>0</v>
      </c>
      <c r="H856" s="58">
        <f>IF(E856="",0,IFERROR(VLOOKUP(E856,档案费管理台账!$D$4:$H$1000,5,0),0))</f>
        <v>0</v>
      </c>
      <c r="I856" s="57"/>
      <c r="J856" s="57"/>
      <c r="K856" s="57"/>
      <c r="L856" s="57"/>
      <c r="M856" s="58" t="str">
        <f t="shared" si="90"/>
        <v/>
      </c>
      <c r="N856" s="102"/>
    </row>
    <row r="857" spans="1:14">
      <c r="A857" s="97" t="str">
        <f t="shared" si="87"/>
        <v/>
      </c>
      <c r="B857" s="98" t="str">
        <f t="shared" si="88"/>
        <v/>
      </c>
      <c r="C857" s="99"/>
      <c r="D857" s="100"/>
      <c r="E857" s="100"/>
      <c r="F857" s="57"/>
      <c r="G857" s="58">
        <f t="shared" si="89"/>
        <v>0</v>
      </c>
      <c r="H857" s="58">
        <f>IF(E857="",0,IFERROR(VLOOKUP(E857,档案费管理台账!$D$4:$H$1000,5,0),0))</f>
        <v>0</v>
      </c>
      <c r="I857" s="57"/>
      <c r="J857" s="57"/>
      <c r="K857" s="57"/>
      <c r="L857" s="57"/>
      <c r="M857" s="58" t="str">
        <f t="shared" si="90"/>
        <v/>
      </c>
      <c r="N857" s="102"/>
    </row>
    <row r="858" spans="1:14">
      <c r="A858" s="97" t="str">
        <f t="shared" si="87"/>
        <v/>
      </c>
      <c r="B858" s="98" t="str">
        <f t="shared" si="88"/>
        <v/>
      </c>
      <c r="C858" s="99"/>
      <c r="D858" s="100"/>
      <c r="E858" s="100"/>
      <c r="F858" s="57"/>
      <c r="G858" s="58">
        <f t="shared" si="89"/>
        <v>0</v>
      </c>
      <c r="H858" s="58">
        <f>IF(E858="",0,IFERROR(VLOOKUP(E858,档案费管理台账!$D$4:$H$1000,5,0),0))</f>
        <v>0</v>
      </c>
      <c r="I858" s="57"/>
      <c r="J858" s="57"/>
      <c r="K858" s="57"/>
      <c r="L858" s="57"/>
      <c r="M858" s="58" t="str">
        <f t="shared" si="90"/>
        <v/>
      </c>
      <c r="N858" s="102"/>
    </row>
    <row r="859" spans="1:14">
      <c r="A859" s="97" t="str">
        <f t="shared" si="87"/>
        <v/>
      </c>
      <c r="B859" s="98" t="str">
        <f t="shared" si="88"/>
        <v/>
      </c>
      <c r="C859" s="99"/>
      <c r="D859" s="100"/>
      <c r="E859" s="100"/>
      <c r="F859" s="57"/>
      <c r="G859" s="58">
        <f t="shared" si="89"/>
        <v>0</v>
      </c>
      <c r="H859" s="58">
        <f>IF(E859="",0,IFERROR(VLOOKUP(E859,档案费管理台账!$D$4:$H$1000,5,0),0))</f>
        <v>0</v>
      </c>
      <c r="I859" s="57"/>
      <c r="J859" s="57"/>
      <c r="K859" s="57"/>
      <c r="L859" s="57"/>
      <c r="M859" s="58" t="str">
        <f t="shared" si="90"/>
        <v/>
      </c>
      <c r="N859" s="102"/>
    </row>
    <row r="860" spans="1:14">
      <c r="A860" s="97" t="str">
        <f t="shared" si="87"/>
        <v/>
      </c>
      <c r="B860" s="98" t="str">
        <f t="shared" si="88"/>
        <v/>
      </c>
      <c r="C860" s="99"/>
      <c r="D860" s="100"/>
      <c r="E860" s="100"/>
      <c r="F860" s="57"/>
      <c r="G860" s="58">
        <f t="shared" si="89"/>
        <v>0</v>
      </c>
      <c r="H860" s="58">
        <f>IF(E860="",0,IFERROR(VLOOKUP(E860,档案费管理台账!$D$4:$H$1000,5,0),0))</f>
        <v>0</v>
      </c>
      <c r="I860" s="57"/>
      <c r="J860" s="57"/>
      <c r="K860" s="57"/>
      <c r="L860" s="57"/>
      <c r="M860" s="58" t="str">
        <f t="shared" si="90"/>
        <v/>
      </c>
      <c r="N860" s="102"/>
    </row>
    <row r="861" spans="1:14">
      <c r="A861" s="97" t="str">
        <f t="shared" si="87"/>
        <v/>
      </c>
      <c r="B861" s="98" t="str">
        <f t="shared" si="88"/>
        <v/>
      </c>
      <c r="C861" s="99"/>
      <c r="D861" s="100"/>
      <c r="E861" s="100"/>
      <c r="F861" s="57"/>
      <c r="G861" s="58">
        <f t="shared" si="89"/>
        <v>0</v>
      </c>
      <c r="H861" s="58">
        <f>IF(E861="",0,IFERROR(VLOOKUP(E861,档案费管理台账!$D$4:$H$1000,5,0),0))</f>
        <v>0</v>
      </c>
      <c r="I861" s="57"/>
      <c r="J861" s="57"/>
      <c r="K861" s="57"/>
      <c r="L861" s="57"/>
      <c r="M861" s="58" t="str">
        <f t="shared" si="90"/>
        <v/>
      </c>
      <c r="N861" s="102"/>
    </row>
    <row r="862" spans="1:14">
      <c r="A862" s="97" t="str">
        <f t="shared" si="87"/>
        <v/>
      </c>
      <c r="B862" s="98" t="str">
        <f t="shared" si="88"/>
        <v/>
      </c>
      <c r="C862" s="99"/>
      <c r="D862" s="100"/>
      <c r="E862" s="100"/>
      <c r="F862" s="57"/>
      <c r="G862" s="58">
        <f t="shared" si="89"/>
        <v>0</v>
      </c>
      <c r="H862" s="58">
        <f>IF(E862="",0,IFERROR(VLOOKUP(E862,档案费管理台账!$D$4:$H$1000,5,0),0))</f>
        <v>0</v>
      </c>
      <c r="I862" s="57"/>
      <c r="J862" s="57"/>
      <c r="K862" s="57"/>
      <c r="L862" s="57"/>
      <c r="M862" s="58" t="str">
        <f t="shared" si="90"/>
        <v/>
      </c>
      <c r="N862" s="102"/>
    </row>
    <row r="863" spans="1:14">
      <c r="A863" s="97" t="str">
        <f t="shared" si="87"/>
        <v/>
      </c>
      <c r="B863" s="98" t="str">
        <f t="shared" si="88"/>
        <v/>
      </c>
      <c r="C863" s="99"/>
      <c r="D863" s="100"/>
      <c r="E863" s="100"/>
      <c r="F863" s="57"/>
      <c r="G863" s="58">
        <f t="shared" si="89"/>
        <v>0</v>
      </c>
      <c r="H863" s="58">
        <f>IF(E863="",0,IFERROR(VLOOKUP(E863,档案费管理台账!$D$4:$H$1000,5,0),0))</f>
        <v>0</v>
      </c>
      <c r="I863" s="57"/>
      <c r="J863" s="57"/>
      <c r="K863" s="57"/>
      <c r="L863" s="57"/>
      <c r="M863" s="58" t="str">
        <f t="shared" si="90"/>
        <v/>
      </c>
      <c r="N863" s="102"/>
    </row>
    <row r="864" spans="1:14">
      <c r="A864" s="97" t="str">
        <f t="shared" si="87"/>
        <v/>
      </c>
      <c r="B864" s="98" t="str">
        <f t="shared" si="88"/>
        <v/>
      </c>
      <c r="C864" s="99"/>
      <c r="D864" s="100"/>
      <c r="E864" s="100"/>
      <c r="F864" s="57"/>
      <c r="G864" s="58">
        <f t="shared" si="89"/>
        <v>0</v>
      </c>
      <c r="H864" s="58">
        <f>IF(E864="",0,IFERROR(VLOOKUP(E864,档案费管理台账!$D$4:$H$1000,5,0),0))</f>
        <v>0</v>
      </c>
      <c r="I864" s="57"/>
      <c r="J864" s="57"/>
      <c r="K864" s="57"/>
      <c r="L864" s="57"/>
      <c r="M864" s="58" t="str">
        <f t="shared" si="90"/>
        <v/>
      </c>
      <c r="N864" s="102"/>
    </row>
    <row r="865" spans="1:14">
      <c r="A865" s="97" t="str">
        <f t="shared" si="87"/>
        <v/>
      </c>
      <c r="B865" s="98" t="str">
        <f t="shared" si="88"/>
        <v/>
      </c>
      <c r="C865" s="99"/>
      <c r="D865" s="100"/>
      <c r="E865" s="100"/>
      <c r="F865" s="57"/>
      <c r="G865" s="58">
        <f t="shared" si="89"/>
        <v>0</v>
      </c>
      <c r="H865" s="58">
        <f>IF(E865="",0,IFERROR(VLOOKUP(E865,档案费管理台账!$D$4:$H$1000,5,0),0))</f>
        <v>0</v>
      </c>
      <c r="I865" s="57"/>
      <c r="J865" s="57"/>
      <c r="K865" s="57"/>
      <c r="L865" s="57"/>
      <c r="M865" s="58" t="str">
        <f t="shared" si="90"/>
        <v/>
      </c>
      <c r="N865" s="102"/>
    </row>
    <row r="866" spans="1:14">
      <c r="A866" s="97" t="str">
        <f t="shared" si="87"/>
        <v/>
      </c>
      <c r="B866" s="98" t="str">
        <f t="shared" si="88"/>
        <v/>
      </c>
      <c r="C866" s="99"/>
      <c r="D866" s="100"/>
      <c r="E866" s="100"/>
      <c r="F866" s="57"/>
      <c r="G866" s="58">
        <f t="shared" si="89"/>
        <v>0</v>
      </c>
      <c r="H866" s="58">
        <f>IF(E866="",0,IFERROR(VLOOKUP(E866,档案费管理台账!$D$4:$H$1000,5,0),0))</f>
        <v>0</v>
      </c>
      <c r="I866" s="57"/>
      <c r="J866" s="57"/>
      <c r="K866" s="57"/>
      <c r="L866" s="57"/>
      <c r="M866" s="58" t="str">
        <f t="shared" si="90"/>
        <v/>
      </c>
      <c r="N866" s="102"/>
    </row>
    <row r="867" spans="1:14">
      <c r="A867" s="97" t="str">
        <f t="shared" si="87"/>
        <v/>
      </c>
      <c r="B867" s="98" t="str">
        <f t="shared" si="88"/>
        <v/>
      </c>
      <c r="C867" s="99"/>
      <c r="D867" s="100"/>
      <c r="E867" s="100"/>
      <c r="F867" s="57"/>
      <c r="G867" s="58">
        <f t="shared" si="89"/>
        <v>0</v>
      </c>
      <c r="H867" s="58">
        <f>IF(E867="",0,IFERROR(VLOOKUP(E867,档案费管理台账!$D$4:$H$1000,5,0),0))</f>
        <v>0</v>
      </c>
      <c r="I867" s="57"/>
      <c r="J867" s="57"/>
      <c r="K867" s="57"/>
      <c r="L867" s="57"/>
      <c r="M867" s="58" t="str">
        <f t="shared" si="90"/>
        <v/>
      </c>
      <c r="N867" s="102"/>
    </row>
    <row r="868" spans="1:14">
      <c r="A868" s="97" t="str">
        <f t="shared" si="87"/>
        <v/>
      </c>
      <c r="B868" s="98" t="str">
        <f t="shared" si="88"/>
        <v/>
      </c>
      <c r="C868" s="99"/>
      <c r="D868" s="100"/>
      <c r="E868" s="100"/>
      <c r="F868" s="57"/>
      <c r="G868" s="58">
        <f t="shared" si="89"/>
        <v>0</v>
      </c>
      <c r="H868" s="58">
        <f>IF(E868="",0,IFERROR(VLOOKUP(E868,档案费管理台账!$D$4:$H$1000,5,0),0))</f>
        <v>0</v>
      </c>
      <c r="I868" s="57"/>
      <c r="J868" s="57"/>
      <c r="K868" s="57"/>
      <c r="L868" s="57"/>
      <c r="M868" s="58" t="str">
        <f t="shared" si="90"/>
        <v/>
      </c>
      <c r="N868" s="102"/>
    </row>
    <row r="869" spans="1:14">
      <c r="A869" s="97" t="str">
        <f t="shared" si="87"/>
        <v/>
      </c>
      <c r="B869" s="98" t="str">
        <f t="shared" si="88"/>
        <v/>
      </c>
      <c r="C869" s="99"/>
      <c r="D869" s="100"/>
      <c r="E869" s="100"/>
      <c r="F869" s="57"/>
      <c r="G869" s="58">
        <f t="shared" si="89"/>
        <v>0</v>
      </c>
      <c r="H869" s="58">
        <f>IF(E869="",0,IFERROR(VLOOKUP(E869,档案费管理台账!$D$4:$H$1000,5,0),0))</f>
        <v>0</v>
      </c>
      <c r="I869" s="57"/>
      <c r="J869" s="57"/>
      <c r="K869" s="57"/>
      <c r="L869" s="57"/>
      <c r="M869" s="58" t="str">
        <f t="shared" si="90"/>
        <v/>
      </c>
      <c r="N869" s="102"/>
    </row>
    <row r="870" spans="1:14">
      <c r="A870" s="97" t="str">
        <f t="shared" si="87"/>
        <v/>
      </c>
      <c r="B870" s="98" t="str">
        <f t="shared" si="88"/>
        <v/>
      </c>
      <c r="C870" s="99"/>
      <c r="D870" s="100"/>
      <c r="E870" s="100"/>
      <c r="F870" s="57"/>
      <c r="G870" s="58">
        <f t="shared" si="89"/>
        <v>0</v>
      </c>
      <c r="H870" s="58">
        <f>IF(E870="",0,IFERROR(VLOOKUP(E870,档案费管理台账!$D$4:$H$1000,5,0),0))</f>
        <v>0</v>
      </c>
      <c r="I870" s="57"/>
      <c r="J870" s="57"/>
      <c r="K870" s="57"/>
      <c r="L870" s="57"/>
      <c r="M870" s="58" t="str">
        <f t="shared" si="90"/>
        <v/>
      </c>
      <c r="N870" s="102"/>
    </row>
    <row r="871" spans="1:14">
      <c r="A871" s="97" t="str">
        <f t="shared" si="87"/>
        <v/>
      </c>
      <c r="B871" s="98" t="str">
        <f t="shared" si="88"/>
        <v/>
      </c>
      <c r="C871" s="99"/>
      <c r="D871" s="100"/>
      <c r="E871" s="100"/>
      <c r="F871" s="57"/>
      <c r="G871" s="58">
        <f t="shared" si="89"/>
        <v>0</v>
      </c>
      <c r="H871" s="58">
        <f>IF(E871="",0,IFERROR(VLOOKUP(E871,档案费管理台账!$D$4:$H$1000,5,0),0))</f>
        <v>0</v>
      </c>
      <c r="I871" s="57"/>
      <c r="J871" s="57"/>
      <c r="K871" s="57"/>
      <c r="L871" s="57"/>
      <c r="M871" s="58" t="str">
        <f t="shared" si="90"/>
        <v/>
      </c>
      <c r="N871" s="102"/>
    </row>
    <row r="872" spans="1:14">
      <c r="A872" s="97" t="str">
        <f t="shared" si="87"/>
        <v/>
      </c>
      <c r="B872" s="98" t="str">
        <f t="shared" si="88"/>
        <v/>
      </c>
      <c r="C872" s="99"/>
      <c r="D872" s="100"/>
      <c r="E872" s="100"/>
      <c r="F872" s="57"/>
      <c r="G872" s="58">
        <f t="shared" si="89"/>
        <v>0</v>
      </c>
      <c r="H872" s="58">
        <f>IF(E872="",0,IFERROR(VLOOKUP(E872,档案费管理台账!$D$4:$H$1000,5,0),0))</f>
        <v>0</v>
      </c>
      <c r="I872" s="57"/>
      <c r="J872" s="57"/>
      <c r="K872" s="57"/>
      <c r="L872" s="57"/>
      <c r="M872" s="58" t="str">
        <f t="shared" si="90"/>
        <v/>
      </c>
      <c r="N872" s="102"/>
    </row>
    <row r="873" spans="1:14">
      <c r="A873" s="97" t="str">
        <f t="shared" si="87"/>
        <v/>
      </c>
      <c r="B873" s="98" t="str">
        <f t="shared" si="88"/>
        <v/>
      </c>
      <c r="C873" s="99"/>
      <c r="D873" s="100"/>
      <c r="E873" s="100"/>
      <c r="F873" s="57"/>
      <c r="G873" s="58">
        <f t="shared" si="89"/>
        <v>0</v>
      </c>
      <c r="H873" s="58">
        <f>IF(E873="",0,IFERROR(VLOOKUP(E873,档案费管理台账!$D$4:$H$1000,5,0),0))</f>
        <v>0</v>
      </c>
      <c r="I873" s="57"/>
      <c r="J873" s="57"/>
      <c r="K873" s="57"/>
      <c r="L873" s="57"/>
      <c r="M873" s="58" t="str">
        <f t="shared" si="90"/>
        <v/>
      </c>
      <c r="N873" s="102"/>
    </row>
    <row r="874" spans="1:14">
      <c r="A874" s="97" t="str">
        <f t="shared" si="87"/>
        <v/>
      </c>
      <c r="B874" s="98" t="str">
        <f t="shared" si="88"/>
        <v/>
      </c>
      <c r="C874" s="99"/>
      <c r="D874" s="100"/>
      <c r="E874" s="100"/>
      <c r="F874" s="57"/>
      <c r="G874" s="58">
        <f t="shared" si="89"/>
        <v>0</v>
      </c>
      <c r="H874" s="58">
        <f>IF(E874="",0,IFERROR(VLOOKUP(E874,档案费管理台账!$D$4:$H$1000,5,0),0))</f>
        <v>0</v>
      </c>
      <c r="I874" s="57"/>
      <c r="J874" s="57"/>
      <c r="K874" s="57"/>
      <c r="L874" s="57"/>
      <c r="M874" s="58" t="str">
        <f t="shared" si="90"/>
        <v/>
      </c>
      <c r="N874" s="102"/>
    </row>
    <row r="875" spans="1:14">
      <c r="A875" s="97" t="str">
        <f t="shared" ref="A875:A938" si="91">IF(D875="","",ROW()-42)</f>
        <v/>
      </c>
      <c r="B875" s="98" t="str">
        <f t="shared" si="88"/>
        <v/>
      </c>
      <c r="C875" s="99"/>
      <c r="D875" s="100"/>
      <c r="E875" s="100"/>
      <c r="F875" s="57"/>
      <c r="G875" s="58">
        <f t="shared" si="89"/>
        <v>0</v>
      </c>
      <c r="H875" s="58">
        <f>IF(E875="",0,IFERROR(VLOOKUP(E875,档案费管理台账!$D$4:$H$1000,5,0),0))</f>
        <v>0</v>
      </c>
      <c r="I875" s="57"/>
      <c r="J875" s="57"/>
      <c r="K875" s="57"/>
      <c r="L875" s="57"/>
      <c r="M875" s="58" t="str">
        <f t="shared" si="90"/>
        <v/>
      </c>
      <c r="N875" s="102"/>
    </row>
    <row r="876" spans="1:14">
      <c r="A876" s="97" t="str">
        <f t="shared" si="91"/>
        <v/>
      </c>
      <c r="B876" s="98" t="str">
        <f t="shared" ref="B876:B939" si="92">IF(C876="","",MONTH(C876)&amp;"月")</f>
        <v/>
      </c>
      <c r="C876" s="99"/>
      <c r="D876" s="100"/>
      <c r="E876" s="100"/>
      <c r="F876" s="57"/>
      <c r="G876" s="58">
        <f t="shared" ref="G876:G939" si="93">IF(F876="",0,F876*$K$41)</f>
        <v>0</v>
      </c>
      <c r="H876" s="58">
        <f>IF(E876="",0,IFERROR(VLOOKUP(E876,档案费管理台账!$D$4:$H$1000,5,0),0))</f>
        <v>0</v>
      </c>
      <c r="I876" s="57"/>
      <c r="J876" s="57"/>
      <c r="K876" s="57"/>
      <c r="L876" s="57"/>
      <c r="M876" s="58" t="str">
        <f t="shared" ref="M876:M939" si="94">IF(C876="","",ROUND(M875+G876-I876-J876-K876-L876-H876,2))</f>
        <v/>
      </c>
      <c r="N876" s="102"/>
    </row>
    <row r="877" spans="1:14">
      <c r="A877" s="97" t="str">
        <f t="shared" si="91"/>
        <v/>
      </c>
      <c r="B877" s="98" t="str">
        <f t="shared" si="92"/>
        <v/>
      </c>
      <c r="C877" s="99"/>
      <c r="D877" s="100"/>
      <c r="E877" s="100"/>
      <c r="F877" s="57"/>
      <c r="G877" s="58">
        <f t="shared" si="93"/>
        <v>0</v>
      </c>
      <c r="H877" s="58">
        <f>IF(E877="",0,IFERROR(VLOOKUP(E877,档案费管理台账!$D$4:$H$1000,5,0),0))</f>
        <v>0</v>
      </c>
      <c r="I877" s="57"/>
      <c r="J877" s="57"/>
      <c r="K877" s="57"/>
      <c r="L877" s="57"/>
      <c r="M877" s="58" t="str">
        <f t="shared" si="94"/>
        <v/>
      </c>
      <c r="N877" s="102"/>
    </row>
    <row r="878" spans="1:14">
      <c r="A878" s="97" t="str">
        <f t="shared" si="91"/>
        <v/>
      </c>
      <c r="B878" s="98" t="str">
        <f t="shared" si="92"/>
        <v/>
      </c>
      <c r="C878" s="99"/>
      <c r="D878" s="100"/>
      <c r="E878" s="100"/>
      <c r="F878" s="57"/>
      <c r="G878" s="58">
        <f t="shared" si="93"/>
        <v>0</v>
      </c>
      <c r="H878" s="58">
        <f>IF(E878="",0,IFERROR(VLOOKUP(E878,档案费管理台账!$D$4:$H$1000,5,0),0))</f>
        <v>0</v>
      </c>
      <c r="I878" s="57"/>
      <c r="J878" s="57"/>
      <c r="K878" s="57"/>
      <c r="L878" s="57"/>
      <c r="M878" s="58" t="str">
        <f t="shared" si="94"/>
        <v/>
      </c>
      <c r="N878" s="102"/>
    </row>
    <row r="879" spans="1:14">
      <c r="A879" s="97" t="str">
        <f t="shared" si="91"/>
        <v/>
      </c>
      <c r="B879" s="98" t="str">
        <f t="shared" si="92"/>
        <v/>
      </c>
      <c r="C879" s="99"/>
      <c r="D879" s="100"/>
      <c r="E879" s="100"/>
      <c r="F879" s="57"/>
      <c r="G879" s="58">
        <f t="shared" si="93"/>
        <v>0</v>
      </c>
      <c r="H879" s="58">
        <f>IF(E879="",0,IFERROR(VLOOKUP(E879,档案费管理台账!$D$4:$H$1000,5,0),0))</f>
        <v>0</v>
      </c>
      <c r="I879" s="57"/>
      <c r="J879" s="57"/>
      <c r="K879" s="57"/>
      <c r="L879" s="57"/>
      <c r="M879" s="58" t="str">
        <f t="shared" si="94"/>
        <v/>
      </c>
      <c r="N879" s="102"/>
    </row>
    <row r="880" spans="1:14">
      <c r="A880" s="97" t="str">
        <f t="shared" si="91"/>
        <v/>
      </c>
      <c r="B880" s="98" t="str">
        <f t="shared" si="92"/>
        <v/>
      </c>
      <c r="C880" s="99"/>
      <c r="D880" s="100"/>
      <c r="E880" s="100"/>
      <c r="F880" s="57"/>
      <c r="G880" s="58">
        <f t="shared" si="93"/>
        <v>0</v>
      </c>
      <c r="H880" s="58">
        <f>IF(E880="",0,IFERROR(VLOOKUP(E880,档案费管理台账!$D$4:$H$1000,5,0),0))</f>
        <v>0</v>
      </c>
      <c r="I880" s="57"/>
      <c r="J880" s="57"/>
      <c r="K880" s="57"/>
      <c r="L880" s="57"/>
      <c r="M880" s="58" t="str">
        <f t="shared" si="94"/>
        <v/>
      </c>
      <c r="N880" s="102"/>
    </row>
    <row r="881" spans="1:14">
      <c r="A881" s="97" t="str">
        <f t="shared" si="91"/>
        <v/>
      </c>
      <c r="B881" s="98" t="str">
        <f t="shared" si="92"/>
        <v/>
      </c>
      <c r="C881" s="99"/>
      <c r="D881" s="100"/>
      <c r="E881" s="100"/>
      <c r="F881" s="57"/>
      <c r="G881" s="58">
        <f t="shared" si="93"/>
        <v>0</v>
      </c>
      <c r="H881" s="58">
        <f>IF(E881="",0,IFERROR(VLOOKUP(E881,档案费管理台账!$D$4:$H$1000,5,0),0))</f>
        <v>0</v>
      </c>
      <c r="I881" s="57"/>
      <c r="J881" s="57"/>
      <c r="K881" s="57"/>
      <c r="L881" s="57"/>
      <c r="M881" s="58" t="str">
        <f t="shared" si="94"/>
        <v/>
      </c>
      <c r="N881" s="102"/>
    </row>
    <row r="882" spans="1:14">
      <c r="A882" s="97" t="str">
        <f t="shared" si="91"/>
        <v/>
      </c>
      <c r="B882" s="98" t="str">
        <f t="shared" si="92"/>
        <v/>
      </c>
      <c r="C882" s="99"/>
      <c r="D882" s="100"/>
      <c r="E882" s="100"/>
      <c r="F882" s="57"/>
      <c r="G882" s="58">
        <f t="shared" si="93"/>
        <v>0</v>
      </c>
      <c r="H882" s="58">
        <f>IF(E882="",0,IFERROR(VLOOKUP(E882,档案费管理台账!$D$4:$H$1000,5,0),0))</f>
        <v>0</v>
      </c>
      <c r="I882" s="57"/>
      <c r="J882" s="57"/>
      <c r="K882" s="57"/>
      <c r="L882" s="57"/>
      <c r="M882" s="58" t="str">
        <f t="shared" si="94"/>
        <v/>
      </c>
      <c r="N882" s="102"/>
    </row>
    <row r="883" spans="1:14">
      <c r="A883" s="97" t="str">
        <f t="shared" si="91"/>
        <v/>
      </c>
      <c r="B883" s="98" t="str">
        <f t="shared" si="92"/>
        <v/>
      </c>
      <c r="C883" s="99"/>
      <c r="D883" s="100"/>
      <c r="E883" s="100"/>
      <c r="F883" s="57"/>
      <c r="G883" s="58">
        <f t="shared" si="93"/>
        <v>0</v>
      </c>
      <c r="H883" s="58">
        <f>IF(E883="",0,IFERROR(VLOOKUP(E883,档案费管理台账!$D$4:$H$1000,5,0),0))</f>
        <v>0</v>
      </c>
      <c r="I883" s="57"/>
      <c r="J883" s="57"/>
      <c r="K883" s="57"/>
      <c r="L883" s="57"/>
      <c r="M883" s="58" t="str">
        <f t="shared" si="94"/>
        <v/>
      </c>
      <c r="N883" s="102"/>
    </row>
    <row r="884" spans="1:14">
      <c r="A884" s="97" t="str">
        <f t="shared" si="91"/>
        <v/>
      </c>
      <c r="B884" s="98" t="str">
        <f t="shared" si="92"/>
        <v/>
      </c>
      <c r="C884" s="99"/>
      <c r="D884" s="100"/>
      <c r="E884" s="100"/>
      <c r="F884" s="57"/>
      <c r="G884" s="58">
        <f t="shared" si="93"/>
        <v>0</v>
      </c>
      <c r="H884" s="58">
        <f>IF(E884="",0,IFERROR(VLOOKUP(E884,档案费管理台账!$D$4:$H$1000,5,0),0))</f>
        <v>0</v>
      </c>
      <c r="I884" s="57"/>
      <c r="J884" s="57"/>
      <c r="K884" s="57"/>
      <c r="L884" s="57"/>
      <c r="M884" s="58" t="str">
        <f t="shared" si="94"/>
        <v/>
      </c>
      <c r="N884" s="102"/>
    </row>
    <row r="885" spans="1:14">
      <c r="A885" s="97" t="str">
        <f t="shared" si="91"/>
        <v/>
      </c>
      <c r="B885" s="98" t="str">
        <f t="shared" si="92"/>
        <v/>
      </c>
      <c r="C885" s="99"/>
      <c r="D885" s="100"/>
      <c r="E885" s="100"/>
      <c r="F885" s="57"/>
      <c r="G885" s="58">
        <f t="shared" si="93"/>
        <v>0</v>
      </c>
      <c r="H885" s="58">
        <f>IF(E885="",0,IFERROR(VLOOKUP(E885,档案费管理台账!$D$4:$H$1000,5,0),0))</f>
        <v>0</v>
      </c>
      <c r="I885" s="57"/>
      <c r="J885" s="57"/>
      <c r="K885" s="57"/>
      <c r="L885" s="57"/>
      <c r="M885" s="58" t="str">
        <f t="shared" si="94"/>
        <v/>
      </c>
      <c r="N885" s="102"/>
    </row>
    <row r="886" spans="1:14">
      <c r="A886" s="97" t="str">
        <f t="shared" si="91"/>
        <v/>
      </c>
      <c r="B886" s="98" t="str">
        <f t="shared" si="92"/>
        <v/>
      </c>
      <c r="C886" s="99"/>
      <c r="D886" s="100"/>
      <c r="E886" s="100"/>
      <c r="F886" s="57"/>
      <c r="G886" s="58">
        <f t="shared" si="93"/>
        <v>0</v>
      </c>
      <c r="H886" s="58">
        <f>IF(E886="",0,IFERROR(VLOOKUP(E886,档案费管理台账!$D$4:$H$1000,5,0),0))</f>
        <v>0</v>
      </c>
      <c r="I886" s="57"/>
      <c r="J886" s="57"/>
      <c r="K886" s="57"/>
      <c r="L886" s="57"/>
      <c r="M886" s="58" t="str">
        <f t="shared" si="94"/>
        <v/>
      </c>
      <c r="N886" s="102"/>
    </row>
    <row r="887" spans="1:14">
      <c r="A887" s="97" t="str">
        <f t="shared" si="91"/>
        <v/>
      </c>
      <c r="B887" s="98" t="str">
        <f t="shared" si="92"/>
        <v/>
      </c>
      <c r="C887" s="99"/>
      <c r="D887" s="100"/>
      <c r="E887" s="100"/>
      <c r="F887" s="57"/>
      <c r="G887" s="58">
        <f t="shared" si="93"/>
        <v>0</v>
      </c>
      <c r="H887" s="58">
        <f>IF(E887="",0,IFERROR(VLOOKUP(E887,档案费管理台账!$D$4:$H$1000,5,0),0))</f>
        <v>0</v>
      </c>
      <c r="I887" s="57"/>
      <c r="J887" s="57"/>
      <c r="K887" s="57"/>
      <c r="L887" s="57"/>
      <c r="M887" s="58" t="str">
        <f t="shared" si="94"/>
        <v/>
      </c>
      <c r="N887" s="102"/>
    </row>
    <row r="888" spans="1:14">
      <c r="A888" s="97" t="str">
        <f t="shared" si="91"/>
        <v/>
      </c>
      <c r="B888" s="98" t="str">
        <f t="shared" si="92"/>
        <v/>
      </c>
      <c r="C888" s="99"/>
      <c r="D888" s="100"/>
      <c r="E888" s="100"/>
      <c r="F888" s="57"/>
      <c r="G888" s="58">
        <f t="shared" si="93"/>
        <v>0</v>
      </c>
      <c r="H888" s="58">
        <f>IF(E888="",0,IFERROR(VLOOKUP(E888,档案费管理台账!$D$4:$H$1000,5,0),0))</f>
        <v>0</v>
      </c>
      <c r="I888" s="57"/>
      <c r="J888" s="57"/>
      <c r="K888" s="57"/>
      <c r="L888" s="57"/>
      <c r="M888" s="58" t="str">
        <f t="shared" si="94"/>
        <v/>
      </c>
      <c r="N888" s="102"/>
    </row>
    <row r="889" spans="1:14">
      <c r="A889" s="97" t="str">
        <f t="shared" si="91"/>
        <v/>
      </c>
      <c r="B889" s="98" t="str">
        <f t="shared" si="92"/>
        <v/>
      </c>
      <c r="C889" s="99"/>
      <c r="D889" s="100"/>
      <c r="E889" s="100"/>
      <c r="F889" s="57"/>
      <c r="G889" s="58">
        <f t="shared" si="93"/>
        <v>0</v>
      </c>
      <c r="H889" s="58">
        <f>IF(E889="",0,IFERROR(VLOOKUP(E889,档案费管理台账!$D$4:$H$1000,5,0),0))</f>
        <v>0</v>
      </c>
      <c r="I889" s="57"/>
      <c r="J889" s="57"/>
      <c r="K889" s="57"/>
      <c r="L889" s="57"/>
      <c r="M889" s="58" t="str">
        <f t="shared" si="94"/>
        <v/>
      </c>
      <c r="N889" s="102"/>
    </row>
    <row r="890" spans="1:14">
      <c r="A890" s="97" t="str">
        <f t="shared" si="91"/>
        <v/>
      </c>
      <c r="B890" s="98" t="str">
        <f t="shared" si="92"/>
        <v/>
      </c>
      <c r="C890" s="99"/>
      <c r="D890" s="100"/>
      <c r="E890" s="100"/>
      <c r="F890" s="57"/>
      <c r="G890" s="58">
        <f t="shared" si="93"/>
        <v>0</v>
      </c>
      <c r="H890" s="58">
        <f>IF(E890="",0,IFERROR(VLOOKUP(E890,档案费管理台账!$D$4:$H$1000,5,0),0))</f>
        <v>0</v>
      </c>
      <c r="I890" s="57"/>
      <c r="J890" s="57"/>
      <c r="K890" s="57"/>
      <c r="L890" s="57"/>
      <c r="M890" s="58" t="str">
        <f t="shared" si="94"/>
        <v/>
      </c>
      <c r="N890" s="102"/>
    </row>
    <row r="891" spans="1:14">
      <c r="A891" s="97" t="str">
        <f t="shared" si="91"/>
        <v/>
      </c>
      <c r="B891" s="98" t="str">
        <f t="shared" si="92"/>
        <v/>
      </c>
      <c r="C891" s="99"/>
      <c r="D891" s="100"/>
      <c r="E891" s="100"/>
      <c r="F891" s="57"/>
      <c r="G891" s="58">
        <f t="shared" si="93"/>
        <v>0</v>
      </c>
      <c r="H891" s="58">
        <f>IF(E891="",0,IFERROR(VLOOKUP(E891,档案费管理台账!$D$4:$H$1000,5,0),0))</f>
        <v>0</v>
      </c>
      <c r="I891" s="57"/>
      <c r="J891" s="57"/>
      <c r="K891" s="57"/>
      <c r="L891" s="57"/>
      <c r="M891" s="58" t="str">
        <f t="shared" si="94"/>
        <v/>
      </c>
      <c r="N891" s="102"/>
    </row>
    <row r="892" spans="1:14">
      <c r="A892" s="97" t="str">
        <f t="shared" si="91"/>
        <v/>
      </c>
      <c r="B892" s="98" t="str">
        <f t="shared" si="92"/>
        <v/>
      </c>
      <c r="C892" s="99"/>
      <c r="D892" s="100"/>
      <c r="E892" s="100"/>
      <c r="F892" s="57"/>
      <c r="G892" s="58">
        <f t="shared" si="93"/>
        <v>0</v>
      </c>
      <c r="H892" s="58">
        <f>IF(E892="",0,IFERROR(VLOOKUP(E892,档案费管理台账!$D$4:$H$1000,5,0),0))</f>
        <v>0</v>
      </c>
      <c r="I892" s="57"/>
      <c r="J892" s="57"/>
      <c r="K892" s="57"/>
      <c r="L892" s="57"/>
      <c r="M892" s="58" t="str">
        <f t="shared" si="94"/>
        <v/>
      </c>
      <c r="N892" s="102"/>
    </row>
    <row r="893" spans="1:14">
      <c r="A893" s="97" t="str">
        <f t="shared" si="91"/>
        <v/>
      </c>
      <c r="B893" s="98" t="str">
        <f t="shared" si="92"/>
        <v/>
      </c>
      <c r="C893" s="99"/>
      <c r="D893" s="100"/>
      <c r="E893" s="100"/>
      <c r="F893" s="57"/>
      <c r="G893" s="58">
        <f t="shared" si="93"/>
        <v>0</v>
      </c>
      <c r="H893" s="58">
        <f>IF(E893="",0,IFERROR(VLOOKUP(E893,档案费管理台账!$D$4:$H$1000,5,0),0))</f>
        <v>0</v>
      </c>
      <c r="I893" s="57"/>
      <c r="J893" s="57"/>
      <c r="K893" s="57"/>
      <c r="L893" s="57"/>
      <c r="M893" s="58" t="str">
        <f t="shared" si="94"/>
        <v/>
      </c>
      <c r="N893" s="102"/>
    </row>
    <row r="894" spans="1:14">
      <c r="A894" s="97" t="str">
        <f t="shared" si="91"/>
        <v/>
      </c>
      <c r="B894" s="98" t="str">
        <f t="shared" si="92"/>
        <v/>
      </c>
      <c r="C894" s="99"/>
      <c r="D894" s="100"/>
      <c r="E894" s="100"/>
      <c r="F894" s="57"/>
      <c r="G894" s="58">
        <f t="shared" si="93"/>
        <v>0</v>
      </c>
      <c r="H894" s="58">
        <f>IF(E894="",0,IFERROR(VLOOKUP(E894,档案费管理台账!$D$4:$H$1000,5,0),0))</f>
        <v>0</v>
      </c>
      <c r="I894" s="57"/>
      <c r="J894" s="57"/>
      <c r="K894" s="57"/>
      <c r="L894" s="57"/>
      <c r="M894" s="58" t="str">
        <f t="shared" si="94"/>
        <v/>
      </c>
      <c r="N894" s="102"/>
    </row>
    <row r="895" spans="1:14">
      <c r="A895" s="97" t="str">
        <f t="shared" si="91"/>
        <v/>
      </c>
      <c r="B895" s="98" t="str">
        <f t="shared" si="92"/>
        <v/>
      </c>
      <c r="C895" s="99"/>
      <c r="D895" s="100"/>
      <c r="E895" s="100"/>
      <c r="F895" s="57"/>
      <c r="G895" s="58">
        <f t="shared" si="93"/>
        <v>0</v>
      </c>
      <c r="H895" s="58">
        <f>IF(E895="",0,IFERROR(VLOOKUP(E895,档案费管理台账!$D$4:$H$1000,5,0),0))</f>
        <v>0</v>
      </c>
      <c r="I895" s="57"/>
      <c r="J895" s="57"/>
      <c r="K895" s="57"/>
      <c r="L895" s="57"/>
      <c r="M895" s="58" t="str">
        <f t="shared" si="94"/>
        <v/>
      </c>
      <c r="N895" s="102"/>
    </row>
    <row r="896" spans="1:14">
      <c r="A896" s="97" t="str">
        <f t="shared" si="91"/>
        <v/>
      </c>
      <c r="B896" s="98" t="str">
        <f t="shared" si="92"/>
        <v/>
      </c>
      <c r="C896" s="99"/>
      <c r="D896" s="100"/>
      <c r="E896" s="100"/>
      <c r="F896" s="57"/>
      <c r="G896" s="58">
        <f t="shared" si="93"/>
        <v>0</v>
      </c>
      <c r="H896" s="58">
        <f>IF(E896="",0,IFERROR(VLOOKUP(E896,档案费管理台账!$D$4:$H$1000,5,0),0))</f>
        <v>0</v>
      </c>
      <c r="I896" s="57"/>
      <c r="J896" s="57"/>
      <c r="K896" s="57"/>
      <c r="L896" s="57"/>
      <c r="M896" s="58" t="str">
        <f t="shared" si="94"/>
        <v/>
      </c>
      <c r="N896" s="102"/>
    </row>
    <row r="897" spans="1:14">
      <c r="A897" s="97" t="str">
        <f t="shared" si="91"/>
        <v/>
      </c>
      <c r="B897" s="98" t="str">
        <f t="shared" si="92"/>
        <v/>
      </c>
      <c r="C897" s="99"/>
      <c r="D897" s="100"/>
      <c r="E897" s="100"/>
      <c r="F897" s="57"/>
      <c r="G897" s="58">
        <f t="shared" si="93"/>
        <v>0</v>
      </c>
      <c r="H897" s="58">
        <f>IF(E897="",0,IFERROR(VLOOKUP(E897,档案费管理台账!$D$4:$H$1000,5,0),0))</f>
        <v>0</v>
      </c>
      <c r="I897" s="57"/>
      <c r="J897" s="57"/>
      <c r="K897" s="57"/>
      <c r="L897" s="57"/>
      <c r="M897" s="58" t="str">
        <f t="shared" si="94"/>
        <v/>
      </c>
      <c r="N897" s="102"/>
    </row>
    <row r="898" spans="1:14">
      <c r="A898" s="97" t="str">
        <f t="shared" si="91"/>
        <v/>
      </c>
      <c r="B898" s="98" t="str">
        <f t="shared" si="92"/>
        <v/>
      </c>
      <c r="C898" s="99"/>
      <c r="D898" s="100"/>
      <c r="E898" s="100"/>
      <c r="F898" s="57"/>
      <c r="G898" s="58">
        <f t="shared" si="93"/>
        <v>0</v>
      </c>
      <c r="H898" s="58">
        <f>IF(E898="",0,IFERROR(VLOOKUP(E898,档案费管理台账!$D$4:$H$1000,5,0),0))</f>
        <v>0</v>
      </c>
      <c r="I898" s="57"/>
      <c r="J898" s="57"/>
      <c r="K898" s="57"/>
      <c r="L898" s="57"/>
      <c r="M898" s="58" t="str">
        <f t="shared" si="94"/>
        <v/>
      </c>
      <c r="N898" s="102"/>
    </row>
    <row r="899" spans="1:14">
      <c r="A899" s="97" t="str">
        <f t="shared" si="91"/>
        <v/>
      </c>
      <c r="B899" s="98" t="str">
        <f t="shared" si="92"/>
        <v/>
      </c>
      <c r="C899" s="99"/>
      <c r="D899" s="100"/>
      <c r="E899" s="100"/>
      <c r="F899" s="57"/>
      <c r="G899" s="58">
        <f t="shared" si="93"/>
        <v>0</v>
      </c>
      <c r="H899" s="58">
        <f>IF(E899="",0,IFERROR(VLOOKUP(E899,档案费管理台账!$D$4:$H$1000,5,0),0))</f>
        <v>0</v>
      </c>
      <c r="I899" s="57"/>
      <c r="J899" s="57"/>
      <c r="K899" s="57"/>
      <c r="L899" s="57"/>
      <c r="M899" s="58" t="str">
        <f t="shared" si="94"/>
        <v/>
      </c>
      <c r="N899" s="102"/>
    </row>
    <row r="900" spans="1:14">
      <c r="A900" s="97" t="str">
        <f t="shared" si="91"/>
        <v/>
      </c>
      <c r="B900" s="98" t="str">
        <f t="shared" si="92"/>
        <v/>
      </c>
      <c r="C900" s="99"/>
      <c r="D900" s="100"/>
      <c r="E900" s="100"/>
      <c r="F900" s="57"/>
      <c r="G900" s="58">
        <f t="shared" si="93"/>
        <v>0</v>
      </c>
      <c r="H900" s="58">
        <f>IF(E900="",0,IFERROR(VLOOKUP(E900,档案费管理台账!$D$4:$H$1000,5,0),0))</f>
        <v>0</v>
      </c>
      <c r="I900" s="57"/>
      <c r="J900" s="57"/>
      <c r="K900" s="57"/>
      <c r="L900" s="57"/>
      <c r="M900" s="58" t="str">
        <f t="shared" si="94"/>
        <v/>
      </c>
      <c r="N900" s="102"/>
    </row>
    <row r="901" spans="1:14">
      <c r="A901" s="97" t="str">
        <f t="shared" si="91"/>
        <v/>
      </c>
      <c r="B901" s="98" t="str">
        <f t="shared" si="92"/>
        <v/>
      </c>
      <c r="C901" s="99"/>
      <c r="D901" s="100"/>
      <c r="E901" s="100"/>
      <c r="F901" s="57"/>
      <c r="G901" s="58">
        <f t="shared" si="93"/>
        <v>0</v>
      </c>
      <c r="H901" s="58">
        <f>IF(E901="",0,IFERROR(VLOOKUP(E901,档案费管理台账!$D$4:$H$1000,5,0),0))</f>
        <v>0</v>
      </c>
      <c r="I901" s="57"/>
      <c r="J901" s="57"/>
      <c r="K901" s="57"/>
      <c r="L901" s="57"/>
      <c r="M901" s="58" t="str">
        <f t="shared" si="94"/>
        <v/>
      </c>
      <c r="N901" s="102"/>
    </row>
    <row r="902" spans="1:14">
      <c r="A902" s="97" t="str">
        <f t="shared" si="91"/>
        <v/>
      </c>
      <c r="B902" s="98" t="str">
        <f t="shared" si="92"/>
        <v/>
      </c>
      <c r="C902" s="99"/>
      <c r="D902" s="100"/>
      <c r="E902" s="100"/>
      <c r="F902" s="57"/>
      <c r="G902" s="58">
        <f t="shared" si="93"/>
        <v>0</v>
      </c>
      <c r="H902" s="58">
        <f>IF(E902="",0,IFERROR(VLOOKUP(E902,档案费管理台账!$D$4:$H$1000,5,0),0))</f>
        <v>0</v>
      </c>
      <c r="I902" s="57"/>
      <c r="J902" s="57"/>
      <c r="K902" s="57"/>
      <c r="L902" s="57"/>
      <c r="M902" s="58" t="str">
        <f t="shared" si="94"/>
        <v/>
      </c>
      <c r="N902" s="102"/>
    </row>
    <row r="903" spans="1:14">
      <c r="A903" s="97" t="str">
        <f t="shared" si="91"/>
        <v/>
      </c>
      <c r="B903" s="98" t="str">
        <f t="shared" si="92"/>
        <v/>
      </c>
      <c r="C903" s="99"/>
      <c r="D903" s="100"/>
      <c r="E903" s="100"/>
      <c r="F903" s="57"/>
      <c r="G903" s="58">
        <f t="shared" si="93"/>
        <v>0</v>
      </c>
      <c r="H903" s="58">
        <f>IF(E903="",0,IFERROR(VLOOKUP(E903,档案费管理台账!$D$4:$H$1000,5,0),0))</f>
        <v>0</v>
      </c>
      <c r="I903" s="57"/>
      <c r="J903" s="57"/>
      <c r="K903" s="57"/>
      <c r="L903" s="57"/>
      <c r="M903" s="58" t="str">
        <f t="shared" si="94"/>
        <v/>
      </c>
      <c r="N903" s="102"/>
    </row>
    <row r="904" spans="1:14">
      <c r="A904" s="97" t="str">
        <f t="shared" si="91"/>
        <v/>
      </c>
      <c r="B904" s="98" t="str">
        <f t="shared" si="92"/>
        <v/>
      </c>
      <c r="C904" s="99"/>
      <c r="D904" s="100"/>
      <c r="E904" s="100"/>
      <c r="F904" s="57"/>
      <c r="G904" s="58">
        <f t="shared" si="93"/>
        <v>0</v>
      </c>
      <c r="H904" s="58">
        <f>IF(E904="",0,IFERROR(VLOOKUP(E904,档案费管理台账!$D$4:$H$1000,5,0),0))</f>
        <v>0</v>
      </c>
      <c r="I904" s="57"/>
      <c r="J904" s="57"/>
      <c r="K904" s="57"/>
      <c r="L904" s="57"/>
      <c r="M904" s="58" t="str">
        <f t="shared" si="94"/>
        <v/>
      </c>
      <c r="N904" s="102"/>
    </row>
    <row r="905" spans="1:14">
      <c r="A905" s="97" t="str">
        <f t="shared" si="91"/>
        <v/>
      </c>
      <c r="B905" s="98" t="str">
        <f t="shared" si="92"/>
        <v/>
      </c>
      <c r="C905" s="99"/>
      <c r="D905" s="100"/>
      <c r="E905" s="100"/>
      <c r="F905" s="57"/>
      <c r="G905" s="58">
        <f t="shared" si="93"/>
        <v>0</v>
      </c>
      <c r="H905" s="58">
        <f>IF(E905="",0,IFERROR(VLOOKUP(E905,档案费管理台账!$D$4:$H$1000,5,0),0))</f>
        <v>0</v>
      </c>
      <c r="I905" s="57"/>
      <c r="J905" s="57"/>
      <c r="K905" s="57"/>
      <c r="L905" s="57"/>
      <c r="M905" s="58" t="str">
        <f t="shared" si="94"/>
        <v/>
      </c>
      <c r="N905" s="102"/>
    </row>
    <row r="906" spans="1:14">
      <c r="A906" s="97" t="str">
        <f t="shared" si="91"/>
        <v/>
      </c>
      <c r="B906" s="98" t="str">
        <f t="shared" si="92"/>
        <v/>
      </c>
      <c r="C906" s="99"/>
      <c r="D906" s="100"/>
      <c r="E906" s="100"/>
      <c r="F906" s="57"/>
      <c r="G906" s="58">
        <f t="shared" si="93"/>
        <v>0</v>
      </c>
      <c r="H906" s="58">
        <f>IF(E906="",0,IFERROR(VLOOKUP(E906,档案费管理台账!$D$4:$H$1000,5,0),0))</f>
        <v>0</v>
      </c>
      <c r="I906" s="57"/>
      <c r="J906" s="57"/>
      <c r="K906" s="57"/>
      <c r="L906" s="57"/>
      <c r="M906" s="58" t="str">
        <f t="shared" si="94"/>
        <v/>
      </c>
      <c r="N906" s="102"/>
    </row>
    <row r="907" spans="1:14">
      <c r="A907" s="97" t="str">
        <f t="shared" si="91"/>
        <v/>
      </c>
      <c r="B907" s="98" t="str">
        <f t="shared" si="92"/>
        <v/>
      </c>
      <c r="C907" s="99"/>
      <c r="D907" s="100"/>
      <c r="E907" s="100"/>
      <c r="F907" s="57"/>
      <c r="G907" s="58">
        <f t="shared" si="93"/>
        <v>0</v>
      </c>
      <c r="H907" s="58">
        <f>IF(E907="",0,IFERROR(VLOOKUP(E907,档案费管理台账!$D$4:$H$1000,5,0),0))</f>
        <v>0</v>
      </c>
      <c r="I907" s="57"/>
      <c r="J907" s="57"/>
      <c r="K907" s="57"/>
      <c r="L907" s="57"/>
      <c r="M907" s="58" t="str">
        <f t="shared" si="94"/>
        <v/>
      </c>
      <c r="N907" s="102"/>
    </row>
    <row r="908" spans="1:14">
      <c r="A908" s="97" t="str">
        <f t="shared" si="91"/>
        <v/>
      </c>
      <c r="B908" s="98" t="str">
        <f t="shared" si="92"/>
        <v/>
      </c>
      <c r="C908" s="99"/>
      <c r="D908" s="100"/>
      <c r="E908" s="100"/>
      <c r="F908" s="57"/>
      <c r="G908" s="58">
        <f t="shared" si="93"/>
        <v>0</v>
      </c>
      <c r="H908" s="58">
        <f>IF(E908="",0,IFERROR(VLOOKUP(E908,档案费管理台账!$D$4:$H$1000,5,0),0))</f>
        <v>0</v>
      </c>
      <c r="I908" s="57"/>
      <c r="J908" s="57"/>
      <c r="K908" s="57"/>
      <c r="L908" s="57"/>
      <c r="M908" s="58" t="str">
        <f t="shared" si="94"/>
        <v/>
      </c>
      <c r="N908" s="102"/>
    </row>
    <row r="909" spans="1:14">
      <c r="A909" s="97" t="str">
        <f t="shared" si="91"/>
        <v/>
      </c>
      <c r="B909" s="98" t="str">
        <f t="shared" si="92"/>
        <v/>
      </c>
      <c r="C909" s="99"/>
      <c r="D909" s="100"/>
      <c r="E909" s="100"/>
      <c r="F909" s="57"/>
      <c r="G909" s="58">
        <f t="shared" si="93"/>
        <v>0</v>
      </c>
      <c r="H909" s="58">
        <f>IF(E909="",0,IFERROR(VLOOKUP(E909,档案费管理台账!$D$4:$H$1000,5,0),0))</f>
        <v>0</v>
      </c>
      <c r="I909" s="57"/>
      <c r="J909" s="57"/>
      <c r="K909" s="57"/>
      <c r="L909" s="57"/>
      <c r="M909" s="58" t="str">
        <f t="shared" si="94"/>
        <v/>
      </c>
      <c r="N909" s="102"/>
    </row>
    <row r="910" spans="1:14">
      <c r="A910" s="97" t="str">
        <f t="shared" si="91"/>
        <v/>
      </c>
      <c r="B910" s="98" t="str">
        <f t="shared" si="92"/>
        <v/>
      </c>
      <c r="C910" s="99"/>
      <c r="D910" s="100"/>
      <c r="E910" s="100"/>
      <c r="F910" s="57"/>
      <c r="G910" s="58">
        <f t="shared" si="93"/>
        <v>0</v>
      </c>
      <c r="H910" s="58">
        <f>IF(E910="",0,IFERROR(VLOOKUP(E910,档案费管理台账!$D$4:$H$1000,5,0),0))</f>
        <v>0</v>
      </c>
      <c r="I910" s="57"/>
      <c r="J910" s="57"/>
      <c r="K910" s="57"/>
      <c r="L910" s="57"/>
      <c r="M910" s="58" t="str">
        <f t="shared" si="94"/>
        <v/>
      </c>
      <c r="N910" s="102"/>
    </row>
    <row r="911" spans="1:14">
      <c r="A911" s="97" t="str">
        <f t="shared" si="91"/>
        <v/>
      </c>
      <c r="B911" s="98" t="str">
        <f t="shared" si="92"/>
        <v/>
      </c>
      <c r="C911" s="99"/>
      <c r="D911" s="100"/>
      <c r="E911" s="100"/>
      <c r="F911" s="57"/>
      <c r="G911" s="58">
        <f t="shared" si="93"/>
        <v>0</v>
      </c>
      <c r="H911" s="58">
        <f>IF(E911="",0,IFERROR(VLOOKUP(E911,档案费管理台账!$D$4:$H$1000,5,0),0))</f>
        <v>0</v>
      </c>
      <c r="I911" s="57"/>
      <c r="J911" s="57"/>
      <c r="K911" s="57"/>
      <c r="L911" s="57"/>
      <c r="M911" s="58" t="str">
        <f t="shared" si="94"/>
        <v/>
      </c>
      <c r="N911" s="102"/>
    </row>
    <row r="912" spans="1:14">
      <c r="A912" s="97" t="str">
        <f t="shared" si="91"/>
        <v/>
      </c>
      <c r="B912" s="98" t="str">
        <f t="shared" si="92"/>
        <v/>
      </c>
      <c r="C912" s="99"/>
      <c r="D912" s="100"/>
      <c r="E912" s="100"/>
      <c r="F912" s="57"/>
      <c r="G912" s="58">
        <f t="shared" si="93"/>
        <v>0</v>
      </c>
      <c r="H912" s="58">
        <f>IF(E912="",0,IFERROR(VLOOKUP(E912,档案费管理台账!$D$4:$H$1000,5,0),0))</f>
        <v>0</v>
      </c>
      <c r="I912" s="57"/>
      <c r="J912" s="57"/>
      <c r="K912" s="57"/>
      <c r="L912" s="57"/>
      <c r="M912" s="58" t="str">
        <f t="shared" si="94"/>
        <v/>
      </c>
      <c r="N912" s="102"/>
    </row>
    <row r="913" spans="1:14">
      <c r="A913" s="97" t="str">
        <f t="shared" si="91"/>
        <v/>
      </c>
      <c r="B913" s="98" t="str">
        <f t="shared" si="92"/>
        <v/>
      </c>
      <c r="C913" s="99"/>
      <c r="D913" s="100"/>
      <c r="E913" s="100"/>
      <c r="F913" s="57"/>
      <c r="G913" s="58">
        <f t="shared" si="93"/>
        <v>0</v>
      </c>
      <c r="H913" s="58">
        <f>IF(E913="",0,IFERROR(VLOOKUP(E913,档案费管理台账!$D$4:$H$1000,5,0),0))</f>
        <v>0</v>
      </c>
      <c r="I913" s="57"/>
      <c r="J913" s="57"/>
      <c r="K913" s="57"/>
      <c r="L913" s="57"/>
      <c r="M913" s="58" t="str">
        <f t="shared" si="94"/>
        <v/>
      </c>
      <c r="N913" s="102"/>
    </row>
    <row r="914" spans="1:14">
      <c r="A914" s="97" t="str">
        <f t="shared" si="91"/>
        <v/>
      </c>
      <c r="B914" s="98" t="str">
        <f t="shared" si="92"/>
        <v/>
      </c>
      <c r="C914" s="99"/>
      <c r="D914" s="100"/>
      <c r="E914" s="100"/>
      <c r="F914" s="57"/>
      <c r="G914" s="58">
        <f t="shared" si="93"/>
        <v>0</v>
      </c>
      <c r="H914" s="58">
        <f>IF(E914="",0,IFERROR(VLOOKUP(E914,档案费管理台账!$D$4:$H$1000,5,0),0))</f>
        <v>0</v>
      </c>
      <c r="I914" s="57"/>
      <c r="J914" s="57"/>
      <c r="K914" s="57"/>
      <c r="L914" s="57"/>
      <c r="M914" s="58" t="str">
        <f t="shared" si="94"/>
        <v/>
      </c>
      <c r="N914" s="102"/>
    </row>
    <row r="915" spans="1:14">
      <c r="A915" s="97" t="str">
        <f t="shared" si="91"/>
        <v/>
      </c>
      <c r="B915" s="98" t="str">
        <f t="shared" si="92"/>
        <v/>
      </c>
      <c r="C915" s="99"/>
      <c r="D915" s="100"/>
      <c r="E915" s="100"/>
      <c r="F915" s="57"/>
      <c r="G915" s="58">
        <f t="shared" si="93"/>
        <v>0</v>
      </c>
      <c r="H915" s="58">
        <f>IF(E915="",0,IFERROR(VLOOKUP(E915,档案费管理台账!$D$4:$H$1000,5,0),0))</f>
        <v>0</v>
      </c>
      <c r="I915" s="57"/>
      <c r="J915" s="57"/>
      <c r="K915" s="57"/>
      <c r="L915" s="57"/>
      <c r="M915" s="58" t="str">
        <f t="shared" si="94"/>
        <v/>
      </c>
      <c r="N915" s="102"/>
    </row>
    <row r="916" spans="1:14">
      <c r="A916" s="97" t="str">
        <f t="shared" si="91"/>
        <v/>
      </c>
      <c r="B916" s="98" t="str">
        <f t="shared" si="92"/>
        <v/>
      </c>
      <c r="C916" s="99"/>
      <c r="D916" s="100"/>
      <c r="E916" s="100"/>
      <c r="F916" s="57"/>
      <c r="G916" s="58">
        <f t="shared" si="93"/>
        <v>0</v>
      </c>
      <c r="H916" s="58">
        <f>IF(E916="",0,IFERROR(VLOOKUP(E916,档案费管理台账!$D$4:$H$1000,5,0),0))</f>
        <v>0</v>
      </c>
      <c r="I916" s="57"/>
      <c r="J916" s="57"/>
      <c r="K916" s="57"/>
      <c r="L916" s="57"/>
      <c r="M916" s="58" t="str">
        <f t="shared" si="94"/>
        <v/>
      </c>
      <c r="N916" s="102"/>
    </row>
    <row r="917" spans="1:14">
      <c r="A917" s="97" t="str">
        <f t="shared" si="91"/>
        <v/>
      </c>
      <c r="B917" s="98" t="str">
        <f t="shared" si="92"/>
        <v/>
      </c>
      <c r="C917" s="99"/>
      <c r="D917" s="100"/>
      <c r="E917" s="100"/>
      <c r="F917" s="57"/>
      <c r="G917" s="58">
        <f t="shared" si="93"/>
        <v>0</v>
      </c>
      <c r="H917" s="58">
        <f>IF(E917="",0,IFERROR(VLOOKUP(E917,档案费管理台账!$D$4:$H$1000,5,0),0))</f>
        <v>0</v>
      </c>
      <c r="I917" s="57"/>
      <c r="J917" s="57"/>
      <c r="K917" s="57"/>
      <c r="L917" s="57"/>
      <c r="M917" s="58" t="str">
        <f t="shared" si="94"/>
        <v/>
      </c>
      <c r="N917" s="102"/>
    </row>
    <row r="918" spans="1:14">
      <c r="A918" s="97" t="str">
        <f t="shared" si="91"/>
        <v/>
      </c>
      <c r="B918" s="98" t="str">
        <f t="shared" si="92"/>
        <v/>
      </c>
      <c r="C918" s="99"/>
      <c r="D918" s="100"/>
      <c r="E918" s="100"/>
      <c r="F918" s="57"/>
      <c r="G918" s="58">
        <f t="shared" si="93"/>
        <v>0</v>
      </c>
      <c r="H918" s="58">
        <f>IF(E918="",0,IFERROR(VLOOKUP(E918,档案费管理台账!$D$4:$H$1000,5,0),0))</f>
        <v>0</v>
      </c>
      <c r="I918" s="57"/>
      <c r="J918" s="57"/>
      <c r="K918" s="57"/>
      <c r="L918" s="57"/>
      <c r="M918" s="58" t="str">
        <f t="shared" si="94"/>
        <v/>
      </c>
      <c r="N918" s="102"/>
    </row>
    <row r="919" spans="1:14">
      <c r="A919" s="97" t="str">
        <f t="shared" si="91"/>
        <v/>
      </c>
      <c r="B919" s="98" t="str">
        <f t="shared" si="92"/>
        <v/>
      </c>
      <c r="C919" s="99"/>
      <c r="D919" s="100"/>
      <c r="E919" s="100"/>
      <c r="F919" s="57"/>
      <c r="G919" s="58">
        <f t="shared" si="93"/>
        <v>0</v>
      </c>
      <c r="H919" s="58">
        <f>IF(E919="",0,IFERROR(VLOOKUP(E919,档案费管理台账!$D$4:$H$1000,5,0),0))</f>
        <v>0</v>
      </c>
      <c r="I919" s="57"/>
      <c r="J919" s="57"/>
      <c r="K919" s="57"/>
      <c r="L919" s="57"/>
      <c r="M919" s="58" t="str">
        <f t="shared" si="94"/>
        <v/>
      </c>
      <c r="N919" s="102"/>
    </row>
    <row r="920" spans="1:14">
      <c r="A920" s="97" t="str">
        <f t="shared" si="91"/>
        <v/>
      </c>
      <c r="B920" s="98" t="str">
        <f t="shared" si="92"/>
        <v/>
      </c>
      <c r="C920" s="99"/>
      <c r="D920" s="100"/>
      <c r="E920" s="100"/>
      <c r="F920" s="57"/>
      <c r="G920" s="58">
        <f t="shared" si="93"/>
        <v>0</v>
      </c>
      <c r="H920" s="58">
        <f>IF(E920="",0,IFERROR(VLOOKUP(E920,档案费管理台账!$D$4:$H$1000,5,0),0))</f>
        <v>0</v>
      </c>
      <c r="I920" s="57"/>
      <c r="J920" s="57"/>
      <c r="K920" s="57"/>
      <c r="L920" s="57"/>
      <c r="M920" s="58" t="str">
        <f t="shared" si="94"/>
        <v/>
      </c>
      <c r="N920" s="102"/>
    </row>
    <row r="921" spans="1:14">
      <c r="A921" s="97" t="str">
        <f t="shared" si="91"/>
        <v/>
      </c>
      <c r="B921" s="98" t="str">
        <f t="shared" si="92"/>
        <v/>
      </c>
      <c r="C921" s="99"/>
      <c r="D921" s="100"/>
      <c r="E921" s="100"/>
      <c r="F921" s="57"/>
      <c r="G921" s="58">
        <f t="shared" si="93"/>
        <v>0</v>
      </c>
      <c r="H921" s="58">
        <f>IF(E921="",0,IFERROR(VLOOKUP(E921,档案费管理台账!$D$4:$H$1000,5,0),0))</f>
        <v>0</v>
      </c>
      <c r="I921" s="57"/>
      <c r="J921" s="57"/>
      <c r="K921" s="57"/>
      <c r="L921" s="57"/>
      <c r="M921" s="58" t="str">
        <f t="shared" si="94"/>
        <v/>
      </c>
      <c r="N921" s="102"/>
    </row>
    <row r="922" spans="1:14">
      <c r="A922" s="97" t="str">
        <f t="shared" si="91"/>
        <v/>
      </c>
      <c r="B922" s="98" t="str">
        <f t="shared" si="92"/>
        <v/>
      </c>
      <c r="C922" s="99"/>
      <c r="D922" s="100"/>
      <c r="E922" s="100"/>
      <c r="F922" s="57"/>
      <c r="G922" s="58">
        <f t="shared" si="93"/>
        <v>0</v>
      </c>
      <c r="H922" s="58">
        <f>IF(E922="",0,IFERROR(VLOOKUP(E922,档案费管理台账!$D$4:$H$1000,5,0),0))</f>
        <v>0</v>
      </c>
      <c r="I922" s="57"/>
      <c r="J922" s="57"/>
      <c r="K922" s="57"/>
      <c r="L922" s="57"/>
      <c r="M922" s="58" t="str">
        <f t="shared" si="94"/>
        <v/>
      </c>
      <c r="N922" s="102"/>
    </row>
    <row r="923" spans="1:14">
      <c r="A923" s="97" t="str">
        <f t="shared" si="91"/>
        <v/>
      </c>
      <c r="B923" s="98" t="str">
        <f t="shared" si="92"/>
        <v/>
      </c>
      <c r="C923" s="99"/>
      <c r="D923" s="100"/>
      <c r="E923" s="100"/>
      <c r="F923" s="57"/>
      <c r="G923" s="58">
        <f t="shared" si="93"/>
        <v>0</v>
      </c>
      <c r="H923" s="58">
        <f>IF(E923="",0,IFERROR(VLOOKUP(E923,档案费管理台账!$D$4:$H$1000,5,0),0))</f>
        <v>0</v>
      </c>
      <c r="I923" s="57"/>
      <c r="J923" s="57"/>
      <c r="K923" s="57"/>
      <c r="L923" s="57"/>
      <c r="M923" s="58" t="str">
        <f t="shared" si="94"/>
        <v/>
      </c>
      <c r="N923" s="102"/>
    </row>
    <row r="924" spans="1:14">
      <c r="A924" s="97" t="str">
        <f t="shared" si="91"/>
        <v/>
      </c>
      <c r="B924" s="98" t="str">
        <f t="shared" si="92"/>
        <v/>
      </c>
      <c r="C924" s="99"/>
      <c r="D924" s="100"/>
      <c r="E924" s="100"/>
      <c r="F924" s="57"/>
      <c r="G924" s="58">
        <f t="shared" si="93"/>
        <v>0</v>
      </c>
      <c r="H924" s="58">
        <f>IF(E924="",0,IFERROR(VLOOKUP(E924,档案费管理台账!$D$4:$H$1000,5,0),0))</f>
        <v>0</v>
      </c>
      <c r="I924" s="57"/>
      <c r="J924" s="57"/>
      <c r="K924" s="57"/>
      <c r="L924" s="57"/>
      <c r="M924" s="58" t="str">
        <f t="shared" si="94"/>
        <v/>
      </c>
      <c r="N924" s="102"/>
    </row>
    <row r="925" spans="1:14">
      <c r="A925" s="97" t="str">
        <f t="shared" si="91"/>
        <v/>
      </c>
      <c r="B925" s="98" t="str">
        <f t="shared" si="92"/>
        <v/>
      </c>
      <c r="C925" s="99"/>
      <c r="D925" s="100"/>
      <c r="E925" s="100"/>
      <c r="F925" s="57"/>
      <c r="G925" s="58">
        <f t="shared" si="93"/>
        <v>0</v>
      </c>
      <c r="H925" s="58">
        <f>IF(E925="",0,IFERROR(VLOOKUP(E925,档案费管理台账!$D$4:$H$1000,5,0),0))</f>
        <v>0</v>
      </c>
      <c r="I925" s="57"/>
      <c r="J925" s="57"/>
      <c r="K925" s="57"/>
      <c r="L925" s="57"/>
      <c r="M925" s="58" t="str">
        <f t="shared" si="94"/>
        <v/>
      </c>
      <c r="N925" s="102"/>
    </row>
    <row r="926" spans="1:14">
      <c r="A926" s="97" t="str">
        <f t="shared" si="91"/>
        <v/>
      </c>
      <c r="B926" s="98" t="str">
        <f t="shared" si="92"/>
        <v/>
      </c>
      <c r="C926" s="99"/>
      <c r="D926" s="100"/>
      <c r="E926" s="100"/>
      <c r="F926" s="57"/>
      <c r="G926" s="58">
        <f t="shared" si="93"/>
        <v>0</v>
      </c>
      <c r="H926" s="58">
        <f>IF(E926="",0,IFERROR(VLOOKUP(E926,档案费管理台账!$D$4:$H$1000,5,0),0))</f>
        <v>0</v>
      </c>
      <c r="I926" s="57"/>
      <c r="J926" s="57"/>
      <c r="K926" s="57"/>
      <c r="L926" s="57"/>
      <c r="M926" s="58" t="str">
        <f t="shared" si="94"/>
        <v/>
      </c>
      <c r="N926" s="102"/>
    </row>
    <row r="927" spans="1:14">
      <c r="A927" s="97" t="str">
        <f t="shared" si="91"/>
        <v/>
      </c>
      <c r="B927" s="98" t="str">
        <f t="shared" si="92"/>
        <v/>
      </c>
      <c r="C927" s="99"/>
      <c r="D927" s="100"/>
      <c r="E927" s="100"/>
      <c r="F927" s="57"/>
      <c r="G927" s="58">
        <f t="shared" si="93"/>
        <v>0</v>
      </c>
      <c r="H927" s="58">
        <f>IF(E927="",0,IFERROR(VLOOKUP(E927,档案费管理台账!$D$4:$H$1000,5,0),0))</f>
        <v>0</v>
      </c>
      <c r="I927" s="57"/>
      <c r="J927" s="57"/>
      <c r="K927" s="57"/>
      <c r="L927" s="57"/>
      <c r="M927" s="58" t="str">
        <f t="shared" si="94"/>
        <v/>
      </c>
      <c r="N927" s="102"/>
    </row>
    <row r="928" spans="1:14">
      <c r="A928" s="97" t="str">
        <f t="shared" si="91"/>
        <v/>
      </c>
      <c r="B928" s="98" t="str">
        <f t="shared" si="92"/>
        <v/>
      </c>
      <c r="C928" s="99"/>
      <c r="D928" s="100"/>
      <c r="E928" s="100"/>
      <c r="F928" s="57"/>
      <c r="G928" s="58">
        <f t="shared" si="93"/>
        <v>0</v>
      </c>
      <c r="H928" s="58">
        <f>IF(E928="",0,IFERROR(VLOOKUP(E928,档案费管理台账!$D$4:$H$1000,5,0),0))</f>
        <v>0</v>
      </c>
      <c r="I928" s="57"/>
      <c r="J928" s="57"/>
      <c r="K928" s="57"/>
      <c r="L928" s="57"/>
      <c r="M928" s="58" t="str">
        <f t="shared" si="94"/>
        <v/>
      </c>
      <c r="N928" s="102"/>
    </row>
    <row r="929" spans="1:14">
      <c r="A929" s="97" t="str">
        <f t="shared" si="91"/>
        <v/>
      </c>
      <c r="B929" s="98" t="str">
        <f t="shared" si="92"/>
        <v/>
      </c>
      <c r="C929" s="99"/>
      <c r="D929" s="100"/>
      <c r="E929" s="100"/>
      <c r="F929" s="57"/>
      <c r="G929" s="58">
        <f t="shared" si="93"/>
        <v>0</v>
      </c>
      <c r="H929" s="58">
        <f>IF(E929="",0,IFERROR(VLOOKUP(E929,档案费管理台账!$D$4:$H$1000,5,0),0))</f>
        <v>0</v>
      </c>
      <c r="I929" s="57"/>
      <c r="J929" s="57"/>
      <c r="K929" s="57"/>
      <c r="L929" s="57"/>
      <c r="M929" s="58" t="str">
        <f t="shared" si="94"/>
        <v/>
      </c>
      <c r="N929" s="102"/>
    </row>
    <row r="930" spans="1:14">
      <c r="A930" s="97" t="str">
        <f t="shared" si="91"/>
        <v/>
      </c>
      <c r="B930" s="98" t="str">
        <f t="shared" si="92"/>
        <v/>
      </c>
      <c r="C930" s="99"/>
      <c r="D930" s="100"/>
      <c r="E930" s="100"/>
      <c r="F930" s="57"/>
      <c r="G930" s="58">
        <f t="shared" si="93"/>
        <v>0</v>
      </c>
      <c r="H930" s="58">
        <f>IF(E930="",0,IFERROR(VLOOKUP(E930,档案费管理台账!$D$4:$H$1000,5,0),0))</f>
        <v>0</v>
      </c>
      <c r="I930" s="57"/>
      <c r="J930" s="57"/>
      <c r="K930" s="57"/>
      <c r="L930" s="57"/>
      <c r="M930" s="58" t="str">
        <f t="shared" si="94"/>
        <v/>
      </c>
      <c r="N930" s="102"/>
    </row>
    <row r="931" spans="1:14">
      <c r="A931" s="97" t="str">
        <f t="shared" si="91"/>
        <v/>
      </c>
      <c r="B931" s="98" t="str">
        <f t="shared" si="92"/>
        <v/>
      </c>
      <c r="C931" s="99"/>
      <c r="D931" s="100"/>
      <c r="E931" s="100"/>
      <c r="F931" s="57"/>
      <c r="G931" s="58">
        <f t="shared" si="93"/>
        <v>0</v>
      </c>
      <c r="H931" s="58">
        <f>IF(E931="",0,IFERROR(VLOOKUP(E931,档案费管理台账!$D$4:$H$1000,5,0),0))</f>
        <v>0</v>
      </c>
      <c r="I931" s="57"/>
      <c r="J931" s="57"/>
      <c r="K931" s="57"/>
      <c r="L931" s="57"/>
      <c r="M931" s="58" t="str">
        <f t="shared" si="94"/>
        <v/>
      </c>
      <c r="N931" s="102"/>
    </row>
    <row r="932" spans="1:14">
      <c r="A932" s="97" t="str">
        <f t="shared" si="91"/>
        <v/>
      </c>
      <c r="B932" s="98" t="str">
        <f t="shared" si="92"/>
        <v/>
      </c>
      <c r="C932" s="99"/>
      <c r="D932" s="100"/>
      <c r="E932" s="100"/>
      <c r="F932" s="57"/>
      <c r="G932" s="58">
        <f t="shared" si="93"/>
        <v>0</v>
      </c>
      <c r="H932" s="58">
        <f>IF(E932="",0,IFERROR(VLOOKUP(E932,档案费管理台账!$D$4:$H$1000,5,0),0))</f>
        <v>0</v>
      </c>
      <c r="I932" s="57"/>
      <c r="J932" s="57"/>
      <c r="K932" s="57"/>
      <c r="L932" s="57"/>
      <c r="M932" s="58" t="str">
        <f t="shared" si="94"/>
        <v/>
      </c>
      <c r="N932" s="102"/>
    </row>
    <row r="933" spans="1:14">
      <c r="A933" s="97" t="str">
        <f t="shared" si="91"/>
        <v/>
      </c>
      <c r="B933" s="98" t="str">
        <f t="shared" si="92"/>
        <v/>
      </c>
      <c r="C933" s="99"/>
      <c r="D933" s="100"/>
      <c r="E933" s="100"/>
      <c r="F933" s="57"/>
      <c r="G933" s="58">
        <f t="shared" si="93"/>
        <v>0</v>
      </c>
      <c r="H933" s="58">
        <f>IF(E933="",0,IFERROR(VLOOKUP(E933,档案费管理台账!$D$4:$H$1000,5,0),0))</f>
        <v>0</v>
      </c>
      <c r="I933" s="57"/>
      <c r="J933" s="57"/>
      <c r="K933" s="57"/>
      <c r="L933" s="57"/>
      <c r="M933" s="58" t="str">
        <f t="shared" si="94"/>
        <v/>
      </c>
      <c r="N933" s="102"/>
    </row>
    <row r="934" spans="1:14">
      <c r="A934" s="97" t="str">
        <f t="shared" si="91"/>
        <v/>
      </c>
      <c r="B934" s="98" t="str">
        <f t="shared" si="92"/>
        <v/>
      </c>
      <c r="C934" s="99"/>
      <c r="D934" s="100"/>
      <c r="E934" s="100"/>
      <c r="F934" s="57"/>
      <c r="G934" s="58">
        <f t="shared" si="93"/>
        <v>0</v>
      </c>
      <c r="H934" s="58">
        <f>IF(E934="",0,IFERROR(VLOOKUP(E934,档案费管理台账!$D$4:$H$1000,5,0),0))</f>
        <v>0</v>
      </c>
      <c r="I934" s="57"/>
      <c r="J934" s="57"/>
      <c r="K934" s="57"/>
      <c r="L934" s="57"/>
      <c r="M934" s="58" t="str">
        <f t="shared" si="94"/>
        <v/>
      </c>
      <c r="N934" s="102"/>
    </row>
    <row r="935" spans="1:14">
      <c r="A935" s="97" t="str">
        <f t="shared" si="91"/>
        <v/>
      </c>
      <c r="B935" s="98" t="str">
        <f t="shared" si="92"/>
        <v/>
      </c>
      <c r="C935" s="99"/>
      <c r="D935" s="100"/>
      <c r="E935" s="100"/>
      <c r="F935" s="57"/>
      <c r="G935" s="58">
        <f t="shared" si="93"/>
        <v>0</v>
      </c>
      <c r="H935" s="58">
        <f>IF(E935="",0,IFERROR(VLOOKUP(E935,档案费管理台账!$D$4:$H$1000,5,0),0))</f>
        <v>0</v>
      </c>
      <c r="I935" s="57"/>
      <c r="J935" s="57"/>
      <c r="K935" s="57"/>
      <c r="L935" s="57"/>
      <c r="M935" s="58" t="str">
        <f t="shared" si="94"/>
        <v/>
      </c>
      <c r="N935" s="102"/>
    </row>
    <row r="936" spans="1:14">
      <c r="A936" s="97" t="str">
        <f t="shared" si="91"/>
        <v/>
      </c>
      <c r="B936" s="98" t="str">
        <f t="shared" si="92"/>
        <v/>
      </c>
      <c r="C936" s="99"/>
      <c r="D936" s="100"/>
      <c r="E936" s="100"/>
      <c r="F936" s="57"/>
      <c r="G936" s="58">
        <f t="shared" si="93"/>
        <v>0</v>
      </c>
      <c r="H936" s="58">
        <f>IF(E936="",0,IFERROR(VLOOKUP(E936,档案费管理台账!$D$4:$H$1000,5,0),0))</f>
        <v>0</v>
      </c>
      <c r="I936" s="57"/>
      <c r="J936" s="57"/>
      <c r="K936" s="57"/>
      <c r="L936" s="57"/>
      <c r="M936" s="58" t="str">
        <f t="shared" si="94"/>
        <v/>
      </c>
      <c r="N936" s="102"/>
    </row>
    <row r="937" spans="1:14">
      <c r="A937" s="97" t="str">
        <f t="shared" si="91"/>
        <v/>
      </c>
      <c r="B937" s="98" t="str">
        <f t="shared" si="92"/>
        <v/>
      </c>
      <c r="C937" s="99"/>
      <c r="D937" s="100"/>
      <c r="E937" s="100"/>
      <c r="F937" s="57"/>
      <c r="G937" s="58">
        <f t="shared" si="93"/>
        <v>0</v>
      </c>
      <c r="H937" s="58">
        <f>IF(E937="",0,IFERROR(VLOOKUP(E937,档案费管理台账!$D$4:$H$1000,5,0),0))</f>
        <v>0</v>
      </c>
      <c r="I937" s="57"/>
      <c r="J937" s="57"/>
      <c r="K937" s="57"/>
      <c r="L937" s="57"/>
      <c r="M937" s="58" t="str">
        <f t="shared" si="94"/>
        <v/>
      </c>
      <c r="N937" s="102"/>
    </row>
    <row r="938" spans="1:14">
      <c r="A938" s="97" t="str">
        <f t="shared" si="91"/>
        <v/>
      </c>
      <c r="B938" s="98" t="str">
        <f t="shared" si="92"/>
        <v/>
      </c>
      <c r="C938" s="99"/>
      <c r="D938" s="100"/>
      <c r="E938" s="100"/>
      <c r="F938" s="57"/>
      <c r="G938" s="58">
        <f t="shared" si="93"/>
        <v>0</v>
      </c>
      <c r="H938" s="58">
        <f>IF(E938="",0,IFERROR(VLOOKUP(E938,档案费管理台账!$D$4:$H$1000,5,0),0))</f>
        <v>0</v>
      </c>
      <c r="I938" s="57"/>
      <c r="J938" s="57"/>
      <c r="K938" s="57"/>
      <c r="L938" s="57"/>
      <c r="M938" s="58" t="str">
        <f t="shared" si="94"/>
        <v/>
      </c>
      <c r="N938" s="102"/>
    </row>
    <row r="939" spans="1:14">
      <c r="A939" s="97" t="str">
        <f t="shared" ref="A939:A1000" si="95">IF(D939="","",ROW()-42)</f>
        <v/>
      </c>
      <c r="B939" s="98" t="str">
        <f t="shared" si="92"/>
        <v/>
      </c>
      <c r="C939" s="99"/>
      <c r="D939" s="100"/>
      <c r="E939" s="100"/>
      <c r="F939" s="57"/>
      <c r="G939" s="58">
        <f t="shared" si="93"/>
        <v>0</v>
      </c>
      <c r="H939" s="58">
        <f>IF(E939="",0,IFERROR(VLOOKUP(E939,档案费管理台账!$D$4:$H$1000,5,0),0))</f>
        <v>0</v>
      </c>
      <c r="I939" s="57"/>
      <c r="J939" s="57"/>
      <c r="K939" s="57"/>
      <c r="L939" s="57"/>
      <c r="M939" s="58" t="str">
        <f t="shared" si="94"/>
        <v/>
      </c>
      <c r="N939" s="102"/>
    </row>
    <row r="940" spans="1:14">
      <c r="A940" s="97" t="str">
        <f t="shared" si="95"/>
        <v/>
      </c>
      <c r="B940" s="98" t="str">
        <f t="shared" ref="B940:B1000" si="96">IF(C940="","",MONTH(C940)&amp;"月")</f>
        <v/>
      </c>
      <c r="C940" s="99"/>
      <c r="D940" s="100"/>
      <c r="E940" s="100"/>
      <c r="F940" s="57"/>
      <c r="G940" s="58">
        <f t="shared" ref="G940:G1000" si="97">IF(F940="",0,F940*$K$41)</f>
        <v>0</v>
      </c>
      <c r="H940" s="58">
        <f>IF(E940="",0,IFERROR(VLOOKUP(E940,档案费管理台账!$D$4:$H$1000,5,0),0))</f>
        <v>0</v>
      </c>
      <c r="I940" s="57"/>
      <c r="J940" s="57"/>
      <c r="K940" s="57"/>
      <c r="L940" s="57"/>
      <c r="M940" s="58" t="str">
        <f t="shared" ref="M940:M1000" si="98">IF(C940="","",ROUND(M939+G940-I940-J940-K940-L940-H940,2))</f>
        <v/>
      </c>
      <c r="N940" s="102"/>
    </row>
    <row r="941" spans="1:14">
      <c r="A941" s="97" t="str">
        <f t="shared" si="95"/>
        <v/>
      </c>
      <c r="B941" s="98" t="str">
        <f t="shared" si="96"/>
        <v/>
      </c>
      <c r="C941" s="99"/>
      <c r="D941" s="100"/>
      <c r="E941" s="100"/>
      <c r="F941" s="57"/>
      <c r="G941" s="58">
        <f t="shared" si="97"/>
        <v>0</v>
      </c>
      <c r="H941" s="58">
        <f>IF(E941="",0,IFERROR(VLOOKUP(E941,档案费管理台账!$D$4:$H$1000,5,0),0))</f>
        <v>0</v>
      </c>
      <c r="I941" s="57"/>
      <c r="J941" s="57"/>
      <c r="K941" s="57"/>
      <c r="L941" s="57"/>
      <c r="M941" s="58" t="str">
        <f t="shared" si="98"/>
        <v/>
      </c>
      <c r="N941" s="102"/>
    </row>
    <row r="942" spans="1:14">
      <c r="A942" s="97" t="str">
        <f t="shared" si="95"/>
        <v/>
      </c>
      <c r="B942" s="98" t="str">
        <f t="shared" si="96"/>
        <v/>
      </c>
      <c r="C942" s="99"/>
      <c r="D942" s="100"/>
      <c r="E942" s="100"/>
      <c r="F942" s="57"/>
      <c r="G942" s="58">
        <f t="shared" si="97"/>
        <v>0</v>
      </c>
      <c r="H942" s="58">
        <f>IF(E942="",0,IFERROR(VLOOKUP(E942,档案费管理台账!$D$4:$H$1000,5,0),0))</f>
        <v>0</v>
      </c>
      <c r="I942" s="57"/>
      <c r="J942" s="57"/>
      <c r="K942" s="57"/>
      <c r="L942" s="57"/>
      <c r="M942" s="58" t="str">
        <f t="shared" si="98"/>
        <v/>
      </c>
      <c r="N942" s="102"/>
    </row>
    <row r="943" spans="1:14">
      <c r="A943" s="97" t="str">
        <f t="shared" si="95"/>
        <v/>
      </c>
      <c r="B943" s="98" t="str">
        <f t="shared" si="96"/>
        <v/>
      </c>
      <c r="C943" s="99"/>
      <c r="D943" s="100"/>
      <c r="E943" s="100"/>
      <c r="F943" s="57"/>
      <c r="G943" s="58">
        <f t="shared" si="97"/>
        <v>0</v>
      </c>
      <c r="H943" s="58">
        <f>IF(E943="",0,IFERROR(VLOOKUP(E943,档案费管理台账!$D$4:$H$1000,5,0),0))</f>
        <v>0</v>
      </c>
      <c r="I943" s="57"/>
      <c r="J943" s="57"/>
      <c r="K943" s="57"/>
      <c r="L943" s="57"/>
      <c r="M943" s="58" t="str">
        <f t="shared" si="98"/>
        <v/>
      </c>
      <c r="N943" s="102"/>
    </row>
    <row r="944" spans="1:14">
      <c r="A944" s="97" t="str">
        <f t="shared" si="95"/>
        <v/>
      </c>
      <c r="B944" s="98" t="str">
        <f t="shared" si="96"/>
        <v/>
      </c>
      <c r="C944" s="99"/>
      <c r="D944" s="100"/>
      <c r="E944" s="100"/>
      <c r="F944" s="57"/>
      <c r="G944" s="58">
        <f t="shared" si="97"/>
        <v>0</v>
      </c>
      <c r="H944" s="58">
        <f>IF(E944="",0,IFERROR(VLOOKUP(E944,档案费管理台账!$D$4:$H$1000,5,0),0))</f>
        <v>0</v>
      </c>
      <c r="I944" s="57"/>
      <c r="J944" s="57"/>
      <c r="K944" s="57"/>
      <c r="L944" s="57"/>
      <c r="M944" s="58" t="str">
        <f t="shared" si="98"/>
        <v/>
      </c>
      <c r="N944" s="102"/>
    </row>
    <row r="945" spans="1:14">
      <c r="A945" s="97" t="str">
        <f t="shared" si="95"/>
        <v/>
      </c>
      <c r="B945" s="98" t="str">
        <f t="shared" si="96"/>
        <v/>
      </c>
      <c r="C945" s="99"/>
      <c r="D945" s="100"/>
      <c r="E945" s="100"/>
      <c r="F945" s="57"/>
      <c r="G945" s="58">
        <f t="shared" si="97"/>
        <v>0</v>
      </c>
      <c r="H945" s="58">
        <f>IF(E945="",0,IFERROR(VLOOKUP(E945,档案费管理台账!$D$4:$H$1000,5,0),0))</f>
        <v>0</v>
      </c>
      <c r="I945" s="57"/>
      <c r="J945" s="57"/>
      <c r="K945" s="57"/>
      <c r="L945" s="57"/>
      <c r="M945" s="58" t="str">
        <f t="shared" si="98"/>
        <v/>
      </c>
      <c r="N945" s="102"/>
    </row>
    <row r="946" spans="1:14">
      <c r="A946" s="97" t="str">
        <f t="shared" si="95"/>
        <v/>
      </c>
      <c r="B946" s="98" t="str">
        <f t="shared" si="96"/>
        <v/>
      </c>
      <c r="C946" s="99"/>
      <c r="D946" s="100"/>
      <c r="E946" s="100"/>
      <c r="F946" s="57"/>
      <c r="G946" s="58">
        <f t="shared" si="97"/>
        <v>0</v>
      </c>
      <c r="H946" s="58">
        <f>IF(E946="",0,IFERROR(VLOOKUP(E946,档案费管理台账!$D$4:$H$1000,5,0),0))</f>
        <v>0</v>
      </c>
      <c r="I946" s="57"/>
      <c r="J946" s="57"/>
      <c r="K946" s="57"/>
      <c r="L946" s="57"/>
      <c r="M946" s="58" t="str">
        <f t="shared" si="98"/>
        <v/>
      </c>
      <c r="N946" s="102"/>
    </row>
    <row r="947" spans="1:14">
      <c r="A947" s="97" t="str">
        <f t="shared" si="95"/>
        <v/>
      </c>
      <c r="B947" s="98" t="str">
        <f t="shared" si="96"/>
        <v/>
      </c>
      <c r="C947" s="99"/>
      <c r="D947" s="100"/>
      <c r="E947" s="100"/>
      <c r="F947" s="57"/>
      <c r="G947" s="58">
        <f t="shared" si="97"/>
        <v>0</v>
      </c>
      <c r="H947" s="58">
        <f>IF(E947="",0,IFERROR(VLOOKUP(E947,档案费管理台账!$D$4:$H$1000,5,0),0))</f>
        <v>0</v>
      </c>
      <c r="I947" s="57"/>
      <c r="J947" s="57"/>
      <c r="K947" s="57"/>
      <c r="L947" s="57"/>
      <c r="M947" s="58" t="str">
        <f t="shared" si="98"/>
        <v/>
      </c>
      <c r="N947" s="102"/>
    </row>
    <row r="948" spans="1:14">
      <c r="A948" s="97" t="str">
        <f t="shared" si="95"/>
        <v/>
      </c>
      <c r="B948" s="98" t="str">
        <f t="shared" si="96"/>
        <v/>
      </c>
      <c r="C948" s="99"/>
      <c r="D948" s="100"/>
      <c r="E948" s="100"/>
      <c r="F948" s="57"/>
      <c r="G948" s="58">
        <f t="shared" si="97"/>
        <v>0</v>
      </c>
      <c r="H948" s="58">
        <f>IF(E948="",0,IFERROR(VLOOKUP(E948,档案费管理台账!$D$4:$H$1000,5,0),0))</f>
        <v>0</v>
      </c>
      <c r="I948" s="57"/>
      <c r="J948" s="57"/>
      <c r="K948" s="57"/>
      <c r="L948" s="57"/>
      <c r="M948" s="58" t="str">
        <f t="shared" si="98"/>
        <v/>
      </c>
      <c r="N948" s="102"/>
    </row>
    <row r="949" spans="1:14">
      <c r="A949" s="97" t="str">
        <f t="shared" si="95"/>
        <v/>
      </c>
      <c r="B949" s="98" t="str">
        <f t="shared" si="96"/>
        <v/>
      </c>
      <c r="C949" s="99"/>
      <c r="D949" s="100"/>
      <c r="E949" s="100"/>
      <c r="F949" s="57"/>
      <c r="G949" s="58">
        <f t="shared" si="97"/>
        <v>0</v>
      </c>
      <c r="H949" s="58">
        <f>IF(E949="",0,IFERROR(VLOOKUP(E949,档案费管理台账!$D$4:$H$1000,5,0),0))</f>
        <v>0</v>
      </c>
      <c r="I949" s="57"/>
      <c r="J949" s="57"/>
      <c r="K949" s="57"/>
      <c r="L949" s="57"/>
      <c r="M949" s="58" t="str">
        <f t="shared" si="98"/>
        <v/>
      </c>
      <c r="N949" s="102"/>
    </row>
    <row r="950" spans="1:14">
      <c r="A950" s="97" t="str">
        <f t="shared" si="95"/>
        <v/>
      </c>
      <c r="B950" s="98" t="str">
        <f t="shared" si="96"/>
        <v/>
      </c>
      <c r="C950" s="99"/>
      <c r="D950" s="100"/>
      <c r="E950" s="100"/>
      <c r="F950" s="57"/>
      <c r="G950" s="58">
        <f t="shared" si="97"/>
        <v>0</v>
      </c>
      <c r="H950" s="58">
        <f>IF(E950="",0,IFERROR(VLOOKUP(E950,档案费管理台账!$D$4:$H$1000,5,0),0))</f>
        <v>0</v>
      </c>
      <c r="I950" s="57"/>
      <c r="J950" s="57"/>
      <c r="K950" s="57"/>
      <c r="L950" s="57"/>
      <c r="M950" s="58" t="str">
        <f t="shared" si="98"/>
        <v/>
      </c>
      <c r="N950" s="102"/>
    </row>
    <row r="951" spans="1:14">
      <c r="A951" s="97" t="str">
        <f t="shared" si="95"/>
        <v/>
      </c>
      <c r="B951" s="98" t="str">
        <f t="shared" si="96"/>
        <v/>
      </c>
      <c r="C951" s="99"/>
      <c r="D951" s="100"/>
      <c r="E951" s="100"/>
      <c r="F951" s="57"/>
      <c r="G951" s="58">
        <f t="shared" si="97"/>
        <v>0</v>
      </c>
      <c r="H951" s="58">
        <f>IF(E951="",0,IFERROR(VLOOKUP(E951,档案费管理台账!$D$4:$H$1000,5,0),0))</f>
        <v>0</v>
      </c>
      <c r="I951" s="57"/>
      <c r="J951" s="57"/>
      <c r="K951" s="57"/>
      <c r="L951" s="57"/>
      <c r="M951" s="58" t="str">
        <f t="shared" si="98"/>
        <v/>
      </c>
      <c r="N951" s="102"/>
    </row>
    <row r="952" spans="1:14">
      <c r="A952" s="97" t="str">
        <f t="shared" si="95"/>
        <v/>
      </c>
      <c r="B952" s="98" t="str">
        <f t="shared" si="96"/>
        <v/>
      </c>
      <c r="C952" s="99"/>
      <c r="D952" s="100"/>
      <c r="E952" s="100"/>
      <c r="F952" s="57"/>
      <c r="G952" s="58">
        <f t="shared" si="97"/>
        <v>0</v>
      </c>
      <c r="H952" s="58">
        <f>IF(E952="",0,IFERROR(VLOOKUP(E952,档案费管理台账!$D$4:$H$1000,5,0),0))</f>
        <v>0</v>
      </c>
      <c r="I952" s="57"/>
      <c r="J952" s="57"/>
      <c r="K952" s="57"/>
      <c r="L952" s="57"/>
      <c r="M952" s="58" t="str">
        <f t="shared" si="98"/>
        <v/>
      </c>
      <c r="N952" s="102"/>
    </row>
    <row r="953" spans="1:14">
      <c r="A953" s="97" t="str">
        <f t="shared" si="95"/>
        <v/>
      </c>
      <c r="B953" s="98" t="str">
        <f t="shared" si="96"/>
        <v/>
      </c>
      <c r="C953" s="99"/>
      <c r="D953" s="100"/>
      <c r="E953" s="100"/>
      <c r="F953" s="57"/>
      <c r="G953" s="58">
        <f t="shared" si="97"/>
        <v>0</v>
      </c>
      <c r="H953" s="58">
        <f>IF(E953="",0,IFERROR(VLOOKUP(E953,档案费管理台账!$D$4:$H$1000,5,0),0))</f>
        <v>0</v>
      </c>
      <c r="I953" s="57"/>
      <c r="J953" s="57"/>
      <c r="K953" s="57"/>
      <c r="L953" s="57"/>
      <c r="M953" s="58" t="str">
        <f t="shared" si="98"/>
        <v/>
      </c>
      <c r="N953" s="102"/>
    </row>
    <row r="954" spans="1:14">
      <c r="A954" s="97" t="str">
        <f t="shared" si="95"/>
        <v/>
      </c>
      <c r="B954" s="98" t="str">
        <f t="shared" si="96"/>
        <v/>
      </c>
      <c r="C954" s="99"/>
      <c r="D954" s="100"/>
      <c r="E954" s="100"/>
      <c r="F954" s="57"/>
      <c r="G954" s="58">
        <f t="shared" si="97"/>
        <v>0</v>
      </c>
      <c r="H954" s="58">
        <f>IF(E954="",0,IFERROR(VLOOKUP(E954,档案费管理台账!$D$4:$H$1000,5,0),0))</f>
        <v>0</v>
      </c>
      <c r="I954" s="57"/>
      <c r="J954" s="57"/>
      <c r="K954" s="57"/>
      <c r="L954" s="57"/>
      <c r="M954" s="58" t="str">
        <f t="shared" si="98"/>
        <v/>
      </c>
      <c r="N954" s="102"/>
    </row>
    <row r="955" spans="1:14">
      <c r="A955" s="97" t="str">
        <f t="shared" si="95"/>
        <v/>
      </c>
      <c r="B955" s="98" t="str">
        <f t="shared" si="96"/>
        <v/>
      </c>
      <c r="C955" s="99"/>
      <c r="D955" s="100"/>
      <c r="E955" s="100"/>
      <c r="F955" s="57"/>
      <c r="G955" s="58">
        <f t="shared" si="97"/>
        <v>0</v>
      </c>
      <c r="H955" s="58">
        <f>IF(E955="",0,IFERROR(VLOOKUP(E955,档案费管理台账!$D$4:$H$1000,5,0),0))</f>
        <v>0</v>
      </c>
      <c r="I955" s="57"/>
      <c r="J955" s="57"/>
      <c r="K955" s="57"/>
      <c r="L955" s="57"/>
      <c r="M955" s="58" t="str">
        <f t="shared" si="98"/>
        <v/>
      </c>
      <c r="N955" s="102"/>
    </row>
    <row r="956" spans="1:14">
      <c r="A956" s="97" t="str">
        <f t="shared" si="95"/>
        <v/>
      </c>
      <c r="B956" s="98" t="str">
        <f t="shared" si="96"/>
        <v/>
      </c>
      <c r="C956" s="99"/>
      <c r="D956" s="100"/>
      <c r="E956" s="100"/>
      <c r="F956" s="57"/>
      <c r="G956" s="58">
        <f t="shared" si="97"/>
        <v>0</v>
      </c>
      <c r="H956" s="58">
        <f>IF(E956="",0,IFERROR(VLOOKUP(E956,档案费管理台账!$D$4:$H$1000,5,0),0))</f>
        <v>0</v>
      </c>
      <c r="I956" s="57"/>
      <c r="J956" s="57"/>
      <c r="K956" s="57"/>
      <c r="L956" s="57"/>
      <c r="M956" s="58" t="str">
        <f t="shared" si="98"/>
        <v/>
      </c>
      <c r="N956" s="102"/>
    </row>
    <row r="957" spans="1:14">
      <c r="A957" s="97" t="str">
        <f t="shared" si="95"/>
        <v/>
      </c>
      <c r="B957" s="98" t="str">
        <f t="shared" si="96"/>
        <v/>
      </c>
      <c r="C957" s="99"/>
      <c r="D957" s="100"/>
      <c r="E957" s="100"/>
      <c r="F957" s="57"/>
      <c r="G957" s="58">
        <f t="shared" si="97"/>
        <v>0</v>
      </c>
      <c r="H957" s="58">
        <f>IF(E957="",0,IFERROR(VLOOKUP(E957,档案费管理台账!$D$4:$H$1000,5,0),0))</f>
        <v>0</v>
      </c>
      <c r="I957" s="57"/>
      <c r="J957" s="57"/>
      <c r="K957" s="57"/>
      <c r="L957" s="57"/>
      <c r="M957" s="58" t="str">
        <f t="shared" si="98"/>
        <v/>
      </c>
      <c r="N957" s="102"/>
    </row>
    <row r="958" spans="1:14">
      <c r="A958" s="97" t="str">
        <f t="shared" si="95"/>
        <v/>
      </c>
      <c r="B958" s="98" t="str">
        <f t="shared" si="96"/>
        <v/>
      </c>
      <c r="C958" s="99"/>
      <c r="D958" s="100"/>
      <c r="E958" s="100"/>
      <c r="F958" s="57"/>
      <c r="G958" s="58">
        <f t="shared" si="97"/>
        <v>0</v>
      </c>
      <c r="H958" s="58">
        <f>IF(E958="",0,IFERROR(VLOOKUP(E958,档案费管理台账!$D$4:$H$1000,5,0),0))</f>
        <v>0</v>
      </c>
      <c r="I958" s="57"/>
      <c r="J958" s="57"/>
      <c r="K958" s="57"/>
      <c r="L958" s="57"/>
      <c r="M958" s="58" t="str">
        <f t="shared" si="98"/>
        <v/>
      </c>
      <c r="N958" s="102"/>
    </row>
    <row r="959" spans="1:14">
      <c r="A959" s="97" t="str">
        <f t="shared" si="95"/>
        <v/>
      </c>
      <c r="B959" s="98" t="str">
        <f t="shared" si="96"/>
        <v/>
      </c>
      <c r="C959" s="99"/>
      <c r="D959" s="100"/>
      <c r="E959" s="100"/>
      <c r="F959" s="57"/>
      <c r="G959" s="58">
        <f t="shared" si="97"/>
        <v>0</v>
      </c>
      <c r="H959" s="58">
        <f>IF(E959="",0,IFERROR(VLOOKUP(E959,档案费管理台账!$D$4:$H$1000,5,0),0))</f>
        <v>0</v>
      </c>
      <c r="I959" s="57"/>
      <c r="J959" s="57"/>
      <c r="K959" s="57"/>
      <c r="L959" s="57"/>
      <c r="M959" s="58" t="str">
        <f t="shared" si="98"/>
        <v/>
      </c>
      <c r="N959" s="102"/>
    </row>
    <row r="960" spans="1:14">
      <c r="A960" s="97" t="str">
        <f t="shared" si="95"/>
        <v/>
      </c>
      <c r="B960" s="98" t="str">
        <f t="shared" si="96"/>
        <v/>
      </c>
      <c r="C960" s="99"/>
      <c r="D960" s="100"/>
      <c r="E960" s="100"/>
      <c r="F960" s="57"/>
      <c r="G960" s="58">
        <f t="shared" si="97"/>
        <v>0</v>
      </c>
      <c r="H960" s="58">
        <f>IF(E960="",0,IFERROR(VLOOKUP(E960,档案费管理台账!$D$4:$H$1000,5,0),0))</f>
        <v>0</v>
      </c>
      <c r="I960" s="57"/>
      <c r="J960" s="57"/>
      <c r="K960" s="57"/>
      <c r="L960" s="57"/>
      <c r="M960" s="58" t="str">
        <f t="shared" si="98"/>
        <v/>
      </c>
      <c r="N960" s="102"/>
    </row>
    <row r="961" spans="1:14">
      <c r="A961" s="97" t="str">
        <f t="shared" si="95"/>
        <v/>
      </c>
      <c r="B961" s="98" t="str">
        <f t="shared" si="96"/>
        <v/>
      </c>
      <c r="C961" s="99"/>
      <c r="D961" s="100"/>
      <c r="E961" s="100"/>
      <c r="F961" s="57"/>
      <c r="G961" s="58">
        <f t="shared" si="97"/>
        <v>0</v>
      </c>
      <c r="H961" s="58">
        <f>IF(E961="",0,IFERROR(VLOOKUP(E961,档案费管理台账!$D$4:$H$1000,5,0),0))</f>
        <v>0</v>
      </c>
      <c r="I961" s="57"/>
      <c r="J961" s="57"/>
      <c r="K961" s="57"/>
      <c r="L961" s="57"/>
      <c r="M961" s="58" t="str">
        <f t="shared" si="98"/>
        <v/>
      </c>
      <c r="N961" s="102"/>
    </row>
    <row r="962" spans="1:14">
      <c r="A962" s="97" t="str">
        <f t="shared" si="95"/>
        <v/>
      </c>
      <c r="B962" s="98" t="str">
        <f t="shared" si="96"/>
        <v/>
      </c>
      <c r="C962" s="99"/>
      <c r="D962" s="100"/>
      <c r="E962" s="100"/>
      <c r="F962" s="57"/>
      <c r="G962" s="58">
        <f t="shared" si="97"/>
        <v>0</v>
      </c>
      <c r="H962" s="58">
        <f>IF(E962="",0,IFERROR(VLOOKUP(E962,档案费管理台账!$D$4:$H$1000,5,0),0))</f>
        <v>0</v>
      </c>
      <c r="I962" s="57"/>
      <c r="J962" s="57"/>
      <c r="K962" s="57"/>
      <c r="L962" s="57"/>
      <c r="M962" s="58" t="str">
        <f t="shared" si="98"/>
        <v/>
      </c>
      <c r="N962" s="102"/>
    </row>
    <row r="963" spans="1:14">
      <c r="A963" s="97" t="str">
        <f t="shared" si="95"/>
        <v/>
      </c>
      <c r="B963" s="98" t="str">
        <f t="shared" si="96"/>
        <v/>
      </c>
      <c r="C963" s="99"/>
      <c r="D963" s="100"/>
      <c r="E963" s="100"/>
      <c r="F963" s="57"/>
      <c r="G963" s="58">
        <f t="shared" si="97"/>
        <v>0</v>
      </c>
      <c r="H963" s="58">
        <f>IF(E963="",0,IFERROR(VLOOKUP(E963,档案费管理台账!$D$4:$H$1000,5,0),0))</f>
        <v>0</v>
      </c>
      <c r="I963" s="57"/>
      <c r="J963" s="57"/>
      <c r="K963" s="57"/>
      <c r="L963" s="57"/>
      <c r="M963" s="58" t="str">
        <f t="shared" si="98"/>
        <v/>
      </c>
      <c r="N963" s="102"/>
    </row>
    <row r="964" spans="1:14">
      <c r="A964" s="97" t="str">
        <f t="shared" si="95"/>
        <v/>
      </c>
      <c r="B964" s="98" t="str">
        <f t="shared" si="96"/>
        <v/>
      </c>
      <c r="C964" s="99"/>
      <c r="D964" s="100"/>
      <c r="E964" s="100"/>
      <c r="F964" s="57"/>
      <c r="G964" s="58">
        <f t="shared" si="97"/>
        <v>0</v>
      </c>
      <c r="H964" s="58">
        <f>IF(E964="",0,IFERROR(VLOOKUP(E964,档案费管理台账!$D$4:$H$1000,5,0),0))</f>
        <v>0</v>
      </c>
      <c r="I964" s="57"/>
      <c r="J964" s="57"/>
      <c r="K964" s="57"/>
      <c r="L964" s="57"/>
      <c r="M964" s="58" t="str">
        <f t="shared" si="98"/>
        <v/>
      </c>
      <c r="N964" s="102"/>
    </row>
    <row r="965" spans="1:14">
      <c r="A965" s="97" t="str">
        <f t="shared" si="95"/>
        <v/>
      </c>
      <c r="B965" s="98" t="str">
        <f t="shared" si="96"/>
        <v/>
      </c>
      <c r="C965" s="99"/>
      <c r="D965" s="100"/>
      <c r="E965" s="100"/>
      <c r="F965" s="57"/>
      <c r="G965" s="58">
        <f t="shared" si="97"/>
        <v>0</v>
      </c>
      <c r="H965" s="58">
        <f>IF(E965="",0,IFERROR(VLOOKUP(E965,档案费管理台账!$D$4:$H$1000,5,0),0))</f>
        <v>0</v>
      </c>
      <c r="I965" s="57"/>
      <c r="J965" s="57"/>
      <c r="K965" s="57"/>
      <c r="L965" s="57"/>
      <c r="M965" s="58" t="str">
        <f t="shared" si="98"/>
        <v/>
      </c>
      <c r="N965" s="102"/>
    </row>
    <row r="966" spans="1:14">
      <c r="A966" s="97" t="str">
        <f t="shared" si="95"/>
        <v/>
      </c>
      <c r="B966" s="98" t="str">
        <f t="shared" si="96"/>
        <v/>
      </c>
      <c r="C966" s="99"/>
      <c r="D966" s="100"/>
      <c r="E966" s="100"/>
      <c r="F966" s="57"/>
      <c r="G966" s="58">
        <f t="shared" si="97"/>
        <v>0</v>
      </c>
      <c r="H966" s="58">
        <f>IF(E966="",0,IFERROR(VLOOKUP(E966,档案费管理台账!$D$4:$H$1000,5,0),0))</f>
        <v>0</v>
      </c>
      <c r="I966" s="57"/>
      <c r="J966" s="57"/>
      <c r="K966" s="57"/>
      <c r="L966" s="57"/>
      <c r="M966" s="58" t="str">
        <f t="shared" si="98"/>
        <v/>
      </c>
      <c r="N966" s="102"/>
    </row>
    <row r="967" spans="1:14">
      <c r="A967" s="97" t="str">
        <f t="shared" si="95"/>
        <v/>
      </c>
      <c r="B967" s="98" t="str">
        <f t="shared" si="96"/>
        <v/>
      </c>
      <c r="C967" s="99"/>
      <c r="D967" s="100"/>
      <c r="E967" s="100"/>
      <c r="F967" s="57"/>
      <c r="G967" s="58">
        <f t="shared" si="97"/>
        <v>0</v>
      </c>
      <c r="H967" s="58">
        <f>IF(E967="",0,IFERROR(VLOOKUP(E967,档案费管理台账!$D$4:$H$1000,5,0),0))</f>
        <v>0</v>
      </c>
      <c r="I967" s="57"/>
      <c r="J967" s="57"/>
      <c r="K967" s="57"/>
      <c r="L967" s="57"/>
      <c r="M967" s="58" t="str">
        <f t="shared" si="98"/>
        <v/>
      </c>
      <c r="N967" s="102"/>
    </row>
    <row r="968" spans="1:14">
      <c r="A968" s="97" t="str">
        <f t="shared" si="95"/>
        <v/>
      </c>
      <c r="B968" s="98" t="str">
        <f t="shared" si="96"/>
        <v/>
      </c>
      <c r="C968" s="99"/>
      <c r="D968" s="100"/>
      <c r="E968" s="100"/>
      <c r="F968" s="57"/>
      <c r="G968" s="58">
        <f t="shared" si="97"/>
        <v>0</v>
      </c>
      <c r="H968" s="58">
        <f>IF(E968="",0,IFERROR(VLOOKUP(E968,档案费管理台账!$D$4:$H$1000,5,0),0))</f>
        <v>0</v>
      </c>
      <c r="I968" s="57"/>
      <c r="J968" s="57"/>
      <c r="K968" s="57"/>
      <c r="L968" s="57"/>
      <c r="M968" s="58" t="str">
        <f t="shared" si="98"/>
        <v/>
      </c>
      <c r="N968" s="102"/>
    </row>
    <row r="969" spans="1:14">
      <c r="A969" s="97" t="str">
        <f t="shared" si="95"/>
        <v/>
      </c>
      <c r="B969" s="98" t="str">
        <f t="shared" si="96"/>
        <v/>
      </c>
      <c r="C969" s="99"/>
      <c r="D969" s="100"/>
      <c r="E969" s="100"/>
      <c r="F969" s="57"/>
      <c r="G969" s="58">
        <f t="shared" si="97"/>
        <v>0</v>
      </c>
      <c r="H969" s="58">
        <f>IF(E969="",0,IFERROR(VLOOKUP(E969,档案费管理台账!$D$4:$H$1000,5,0),0))</f>
        <v>0</v>
      </c>
      <c r="I969" s="57"/>
      <c r="J969" s="57"/>
      <c r="K969" s="57"/>
      <c r="L969" s="57"/>
      <c r="M969" s="58" t="str">
        <f t="shared" si="98"/>
        <v/>
      </c>
      <c r="N969" s="102"/>
    </row>
    <row r="970" spans="1:14">
      <c r="A970" s="97" t="str">
        <f t="shared" si="95"/>
        <v/>
      </c>
      <c r="B970" s="98" t="str">
        <f t="shared" si="96"/>
        <v/>
      </c>
      <c r="C970" s="99"/>
      <c r="D970" s="100"/>
      <c r="E970" s="100"/>
      <c r="F970" s="57"/>
      <c r="G970" s="58">
        <f t="shared" si="97"/>
        <v>0</v>
      </c>
      <c r="H970" s="58">
        <f>IF(E970="",0,IFERROR(VLOOKUP(E970,档案费管理台账!$D$4:$H$1000,5,0),0))</f>
        <v>0</v>
      </c>
      <c r="I970" s="57"/>
      <c r="J970" s="57"/>
      <c r="K970" s="57"/>
      <c r="L970" s="57"/>
      <c r="M970" s="58" t="str">
        <f t="shared" si="98"/>
        <v/>
      </c>
      <c r="N970" s="102"/>
    </row>
    <row r="971" spans="1:14">
      <c r="A971" s="97" t="str">
        <f t="shared" si="95"/>
        <v/>
      </c>
      <c r="B971" s="98" t="str">
        <f t="shared" si="96"/>
        <v/>
      </c>
      <c r="C971" s="99"/>
      <c r="D971" s="100"/>
      <c r="E971" s="100"/>
      <c r="F971" s="57"/>
      <c r="G971" s="58">
        <f t="shared" si="97"/>
        <v>0</v>
      </c>
      <c r="H971" s="58">
        <f>IF(E971="",0,IFERROR(VLOOKUP(E971,档案费管理台账!$D$4:$H$1000,5,0),0))</f>
        <v>0</v>
      </c>
      <c r="I971" s="57"/>
      <c r="J971" s="57"/>
      <c r="K971" s="57"/>
      <c r="L971" s="57"/>
      <c r="M971" s="58" t="str">
        <f t="shared" si="98"/>
        <v/>
      </c>
      <c r="N971" s="102"/>
    </row>
    <row r="972" spans="1:14">
      <c r="A972" s="97" t="str">
        <f t="shared" si="95"/>
        <v/>
      </c>
      <c r="B972" s="98" t="str">
        <f t="shared" si="96"/>
        <v/>
      </c>
      <c r="C972" s="99"/>
      <c r="D972" s="100"/>
      <c r="E972" s="100"/>
      <c r="F972" s="57"/>
      <c r="G972" s="58">
        <f t="shared" si="97"/>
        <v>0</v>
      </c>
      <c r="H972" s="58">
        <f>IF(E972="",0,IFERROR(VLOOKUP(E972,档案费管理台账!$D$4:$H$1000,5,0),0))</f>
        <v>0</v>
      </c>
      <c r="I972" s="57"/>
      <c r="J972" s="57"/>
      <c r="K972" s="57"/>
      <c r="L972" s="57"/>
      <c r="M972" s="58" t="str">
        <f t="shared" si="98"/>
        <v/>
      </c>
      <c r="N972" s="102"/>
    </row>
    <row r="973" spans="1:14">
      <c r="A973" s="97" t="str">
        <f t="shared" si="95"/>
        <v/>
      </c>
      <c r="B973" s="98" t="str">
        <f t="shared" si="96"/>
        <v/>
      </c>
      <c r="C973" s="99"/>
      <c r="D973" s="100"/>
      <c r="E973" s="100"/>
      <c r="F973" s="57"/>
      <c r="G973" s="58">
        <f t="shared" si="97"/>
        <v>0</v>
      </c>
      <c r="H973" s="58">
        <f>IF(E973="",0,IFERROR(VLOOKUP(E973,档案费管理台账!$D$4:$H$1000,5,0),0))</f>
        <v>0</v>
      </c>
      <c r="I973" s="57"/>
      <c r="J973" s="57"/>
      <c r="K973" s="57"/>
      <c r="L973" s="57"/>
      <c r="M973" s="58" t="str">
        <f t="shared" si="98"/>
        <v/>
      </c>
      <c r="N973" s="102"/>
    </row>
    <row r="974" spans="1:14">
      <c r="A974" s="97" t="str">
        <f t="shared" si="95"/>
        <v/>
      </c>
      <c r="B974" s="98" t="str">
        <f t="shared" si="96"/>
        <v/>
      </c>
      <c r="C974" s="99"/>
      <c r="D974" s="100"/>
      <c r="E974" s="100"/>
      <c r="F974" s="57"/>
      <c r="G974" s="58">
        <f t="shared" si="97"/>
        <v>0</v>
      </c>
      <c r="H974" s="58">
        <f>IF(E974="",0,IFERROR(VLOOKUP(E974,档案费管理台账!$D$4:$H$1000,5,0),0))</f>
        <v>0</v>
      </c>
      <c r="I974" s="57"/>
      <c r="J974" s="57"/>
      <c r="K974" s="57"/>
      <c r="L974" s="57"/>
      <c r="M974" s="58" t="str">
        <f t="shared" si="98"/>
        <v/>
      </c>
      <c r="N974" s="102"/>
    </row>
    <row r="975" spans="1:14">
      <c r="A975" s="97" t="str">
        <f t="shared" si="95"/>
        <v/>
      </c>
      <c r="B975" s="98" t="str">
        <f t="shared" si="96"/>
        <v/>
      </c>
      <c r="C975" s="99"/>
      <c r="D975" s="100"/>
      <c r="E975" s="100"/>
      <c r="F975" s="57"/>
      <c r="G975" s="58">
        <f t="shared" si="97"/>
        <v>0</v>
      </c>
      <c r="H975" s="58">
        <f>IF(E975="",0,IFERROR(VLOOKUP(E975,档案费管理台账!$D$4:$H$1000,5,0),0))</f>
        <v>0</v>
      </c>
      <c r="I975" s="57"/>
      <c r="J975" s="57"/>
      <c r="K975" s="57"/>
      <c r="L975" s="57"/>
      <c r="M975" s="58" t="str">
        <f t="shared" si="98"/>
        <v/>
      </c>
      <c r="N975" s="102"/>
    </row>
    <row r="976" spans="1:14">
      <c r="A976" s="97" t="str">
        <f t="shared" si="95"/>
        <v/>
      </c>
      <c r="B976" s="98" t="str">
        <f t="shared" si="96"/>
        <v/>
      </c>
      <c r="C976" s="99"/>
      <c r="D976" s="100"/>
      <c r="E976" s="100"/>
      <c r="F976" s="57"/>
      <c r="G976" s="58">
        <f t="shared" si="97"/>
        <v>0</v>
      </c>
      <c r="H976" s="58">
        <f>IF(E976="",0,IFERROR(VLOOKUP(E976,档案费管理台账!$D$4:$H$1000,5,0),0))</f>
        <v>0</v>
      </c>
      <c r="I976" s="57"/>
      <c r="J976" s="57"/>
      <c r="K976" s="57"/>
      <c r="L976" s="57"/>
      <c r="M976" s="58" t="str">
        <f t="shared" si="98"/>
        <v/>
      </c>
      <c r="N976" s="102"/>
    </row>
    <row r="977" spans="1:14">
      <c r="A977" s="97" t="str">
        <f t="shared" si="95"/>
        <v/>
      </c>
      <c r="B977" s="98" t="str">
        <f t="shared" si="96"/>
        <v/>
      </c>
      <c r="C977" s="99"/>
      <c r="D977" s="100"/>
      <c r="E977" s="100"/>
      <c r="F977" s="57"/>
      <c r="G977" s="58">
        <f t="shared" si="97"/>
        <v>0</v>
      </c>
      <c r="H977" s="58">
        <f>IF(E977="",0,IFERROR(VLOOKUP(E977,档案费管理台账!$D$4:$H$1000,5,0),0))</f>
        <v>0</v>
      </c>
      <c r="I977" s="57"/>
      <c r="J977" s="57"/>
      <c r="K977" s="57"/>
      <c r="L977" s="57"/>
      <c r="M977" s="58" t="str">
        <f t="shared" si="98"/>
        <v/>
      </c>
      <c r="N977" s="102"/>
    </row>
    <row r="978" spans="1:14">
      <c r="A978" s="97" t="str">
        <f t="shared" si="95"/>
        <v/>
      </c>
      <c r="B978" s="98" t="str">
        <f t="shared" si="96"/>
        <v/>
      </c>
      <c r="C978" s="99"/>
      <c r="D978" s="100"/>
      <c r="E978" s="100"/>
      <c r="F978" s="57"/>
      <c r="G978" s="58">
        <f t="shared" si="97"/>
        <v>0</v>
      </c>
      <c r="H978" s="58">
        <f>IF(E978="",0,IFERROR(VLOOKUP(E978,档案费管理台账!$D$4:$H$1000,5,0),0))</f>
        <v>0</v>
      </c>
      <c r="I978" s="57"/>
      <c r="J978" s="57"/>
      <c r="K978" s="57"/>
      <c r="L978" s="57"/>
      <c r="M978" s="58" t="str">
        <f t="shared" si="98"/>
        <v/>
      </c>
      <c r="N978" s="102"/>
    </row>
    <row r="979" spans="1:14">
      <c r="A979" s="97" t="str">
        <f t="shared" si="95"/>
        <v/>
      </c>
      <c r="B979" s="98" t="str">
        <f t="shared" si="96"/>
        <v/>
      </c>
      <c r="C979" s="99"/>
      <c r="D979" s="100"/>
      <c r="E979" s="100"/>
      <c r="F979" s="57"/>
      <c r="G979" s="58">
        <f t="shared" si="97"/>
        <v>0</v>
      </c>
      <c r="H979" s="58">
        <f>IF(E979="",0,IFERROR(VLOOKUP(E979,档案费管理台账!$D$4:$H$1000,5,0),0))</f>
        <v>0</v>
      </c>
      <c r="I979" s="57"/>
      <c r="J979" s="57"/>
      <c r="K979" s="57"/>
      <c r="L979" s="57"/>
      <c r="M979" s="58" t="str">
        <f t="shared" si="98"/>
        <v/>
      </c>
      <c r="N979" s="102"/>
    </row>
    <row r="980" spans="1:14">
      <c r="A980" s="97" t="str">
        <f t="shared" si="95"/>
        <v/>
      </c>
      <c r="B980" s="98" t="str">
        <f t="shared" si="96"/>
        <v/>
      </c>
      <c r="C980" s="99"/>
      <c r="D980" s="100"/>
      <c r="E980" s="100"/>
      <c r="F980" s="57"/>
      <c r="G980" s="58">
        <f t="shared" si="97"/>
        <v>0</v>
      </c>
      <c r="H980" s="58">
        <f>IF(E980="",0,IFERROR(VLOOKUP(E980,档案费管理台账!$D$4:$H$1000,5,0),0))</f>
        <v>0</v>
      </c>
      <c r="I980" s="57"/>
      <c r="J980" s="57"/>
      <c r="K980" s="57"/>
      <c r="L980" s="57"/>
      <c r="M980" s="58" t="str">
        <f t="shared" si="98"/>
        <v/>
      </c>
      <c r="N980" s="102"/>
    </row>
    <row r="981" spans="1:14">
      <c r="A981" s="97" t="str">
        <f t="shared" si="95"/>
        <v/>
      </c>
      <c r="B981" s="98" t="str">
        <f t="shared" si="96"/>
        <v/>
      </c>
      <c r="C981" s="99"/>
      <c r="D981" s="100"/>
      <c r="E981" s="100"/>
      <c r="F981" s="57"/>
      <c r="G981" s="58">
        <f t="shared" si="97"/>
        <v>0</v>
      </c>
      <c r="H981" s="58">
        <f>IF(E981="",0,IFERROR(VLOOKUP(E981,档案费管理台账!$D$4:$H$1000,5,0),0))</f>
        <v>0</v>
      </c>
      <c r="I981" s="57"/>
      <c r="J981" s="57"/>
      <c r="K981" s="57"/>
      <c r="L981" s="57"/>
      <c r="M981" s="58" t="str">
        <f t="shared" si="98"/>
        <v/>
      </c>
      <c r="N981" s="102"/>
    </row>
    <row r="982" spans="1:14">
      <c r="A982" s="97" t="str">
        <f t="shared" si="95"/>
        <v/>
      </c>
      <c r="B982" s="98" t="str">
        <f t="shared" si="96"/>
        <v/>
      </c>
      <c r="C982" s="99"/>
      <c r="D982" s="100"/>
      <c r="E982" s="100"/>
      <c r="F982" s="57"/>
      <c r="G982" s="58">
        <f t="shared" si="97"/>
        <v>0</v>
      </c>
      <c r="H982" s="58">
        <f>IF(E982="",0,IFERROR(VLOOKUP(E982,档案费管理台账!$D$4:$H$1000,5,0),0))</f>
        <v>0</v>
      </c>
      <c r="I982" s="57"/>
      <c r="J982" s="57"/>
      <c r="K982" s="57"/>
      <c r="L982" s="57"/>
      <c r="M982" s="58" t="str">
        <f t="shared" si="98"/>
        <v/>
      </c>
      <c r="N982" s="102"/>
    </row>
    <row r="983" spans="1:14">
      <c r="A983" s="97" t="str">
        <f t="shared" si="95"/>
        <v/>
      </c>
      <c r="B983" s="98" t="str">
        <f t="shared" si="96"/>
        <v/>
      </c>
      <c r="C983" s="99"/>
      <c r="D983" s="100"/>
      <c r="E983" s="100"/>
      <c r="F983" s="57"/>
      <c r="G983" s="58">
        <f t="shared" si="97"/>
        <v>0</v>
      </c>
      <c r="H983" s="58">
        <f>IF(E983="",0,IFERROR(VLOOKUP(E983,档案费管理台账!$D$4:$H$1000,5,0),0))</f>
        <v>0</v>
      </c>
      <c r="I983" s="57"/>
      <c r="J983" s="57"/>
      <c r="K983" s="57"/>
      <c r="L983" s="57"/>
      <c r="M983" s="58" t="str">
        <f t="shared" si="98"/>
        <v/>
      </c>
      <c r="N983" s="102"/>
    </row>
    <row r="984" spans="1:14">
      <c r="A984" s="97" t="str">
        <f t="shared" si="95"/>
        <v/>
      </c>
      <c r="B984" s="98" t="str">
        <f t="shared" si="96"/>
        <v/>
      </c>
      <c r="C984" s="99"/>
      <c r="D984" s="100"/>
      <c r="E984" s="100"/>
      <c r="F984" s="57"/>
      <c r="G984" s="58">
        <f t="shared" si="97"/>
        <v>0</v>
      </c>
      <c r="H984" s="58">
        <f>IF(E984="",0,IFERROR(VLOOKUP(E984,档案费管理台账!$D$4:$H$1000,5,0),0))</f>
        <v>0</v>
      </c>
      <c r="I984" s="57"/>
      <c r="J984" s="57"/>
      <c r="K984" s="57"/>
      <c r="L984" s="57"/>
      <c r="M984" s="58" t="str">
        <f t="shared" si="98"/>
        <v/>
      </c>
      <c r="N984" s="102"/>
    </row>
    <row r="985" spans="1:14">
      <c r="A985" s="97" t="str">
        <f t="shared" si="95"/>
        <v/>
      </c>
      <c r="B985" s="98" t="str">
        <f t="shared" si="96"/>
        <v/>
      </c>
      <c r="C985" s="99"/>
      <c r="D985" s="100"/>
      <c r="E985" s="100"/>
      <c r="F985" s="57"/>
      <c r="G985" s="58">
        <f t="shared" si="97"/>
        <v>0</v>
      </c>
      <c r="H985" s="58">
        <f>IF(E985="",0,IFERROR(VLOOKUP(E985,档案费管理台账!$D$4:$H$1000,5,0),0))</f>
        <v>0</v>
      </c>
      <c r="I985" s="57"/>
      <c r="J985" s="57"/>
      <c r="K985" s="57"/>
      <c r="L985" s="57"/>
      <c r="M985" s="58" t="str">
        <f t="shared" si="98"/>
        <v/>
      </c>
      <c r="N985" s="102"/>
    </row>
    <row r="986" spans="1:14">
      <c r="A986" s="97" t="str">
        <f t="shared" si="95"/>
        <v/>
      </c>
      <c r="B986" s="98" t="str">
        <f t="shared" si="96"/>
        <v/>
      </c>
      <c r="C986" s="99"/>
      <c r="D986" s="100"/>
      <c r="E986" s="100"/>
      <c r="F986" s="57"/>
      <c r="G986" s="58">
        <f t="shared" si="97"/>
        <v>0</v>
      </c>
      <c r="H986" s="58">
        <f>IF(E986="",0,IFERROR(VLOOKUP(E986,档案费管理台账!$D$4:$H$1000,5,0),0))</f>
        <v>0</v>
      </c>
      <c r="I986" s="57"/>
      <c r="J986" s="57"/>
      <c r="K986" s="57"/>
      <c r="L986" s="57"/>
      <c r="M986" s="58" t="str">
        <f t="shared" si="98"/>
        <v/>
      </c>
      <c r="N986" s="102"/>
    </row>
    <row r="987" spans="1:14">
      <c r="A987" s="97" t="str">
        <f t="shared" si="95"/>
        <v/>
      </c>
      <c r="B987" s="98" t="str">
        <f t="shared" si="96"/>
        <v/>
      </c>
      <c r="C987" s="99"/>
      <c r="D987" s="100"/>
      <c r="E987" s="100"/>
      <c r="F987" s="57"/>
      <c r="G987" s="58">
        <f t="shared" si="97"/>
        <v>0</v>
      </c>
      <c r="H987" s="58">
        <f>IF(E987="",0,IFERROR(VLOOKUP(E987,档案费管理台账!$D$4:$H$1000,5,0),0))</f>
        <v>0</v>
      </c>
      <c r="I987" s="57"/>
      <c r="J987" s="57"/>
      <c r="K987" s="57"/>
      <c r="L987" s="57"/>
      <c r="M987" s="58" t="str">
        <f t="shared" si="98"/>
        <v/>
      </c>
      <c r="N987" s="102"/>
    </row>
    <row r="988" spans="1:14">
      <c r="A988" s="97" t="str">
        <f t="shared" si="95"/>
        <v/>
      </c>
      <c r="B988" s="98" t="str">
        <f t="shared" si="96"/>
        <v/>
      </c>
      <c r="C988" s="99"/>
      <c r="D988" s="100"/>
      <c r="E988" s="100"/>
      <c r="F988" s="57"/>
      <c r="G988" s="58">
        <f t="shared" si="97"/>
        <v>0</v>
      </c>
      <c r="H988" s="58">
        <f>IF(E988="",0,IFERROR(VLOOKUP(E988,档案费管理台账!$D$4:$H$1000,5,0),0))</f>
        <v>0</v>
      </c>
      <c r="I988" s="57"/>
      <c r="J988" s="57"/>
      <c r="K988" s="57"/>
      <c r="L988" s="57"/>
      <c r="M988" s="58" t="str">
        <f t="shared" si="98"/>
        <v/>
      </c>
      <c r="N988" s="102"/>
    </row>
    <row r="989" spans="1:14">
      <c r="A989" s="97" t="str">
        <f t="shared" si="95"/>
        <v/>
      </c>
      <c r="B989" s="98" t="str">
        <f t="shared" si="96"/>
        <v/>
      </c>
      <c r="C989" s="99"/>
      <c r="D989" s="100"/>
      <c r="E989" s="100"/>
      <c r="F989" s="57"/>
      <c r="G989" s="58">
        <f t="shared" si="97"/>
        <v>0</v>
      </c>
      <c r="H989" s="58">
        <f>IF(E989="",0,IFERROR(VLOOKUP(E989,档案费管理台账!$D$4:$H$1000,5,0),0))</f>
        <v>0</v>
      </c>
      <c r="I989" s="57"/>
      <c r="J989" s="57"/>
      <c r="K989" s="57"/>
      <c r="L989" s="57"/>
      <c r="M989" s="58" t="str">
        <f t="shared" si="98"/>
        <v/>
      </c>
      <c r="N989" s="102"/>
    </row>
    <row r="990" spans="1:14">
      <c r="A990" s="97" t="str">
        <f t="shared" si="95"/>
        <v/>
      </c>
      <c r="B990" s="98" t="str">
        <f t="shared" si="96"/>
        <v/>
      </c>
      <c r="C990" s="99"/>
      <c r="D990" s="100"/>
      <c r="E990" s="100"/>
      <c r="F990" s="57"/>
      <c r="G990" s="58">
        <f t="shared" si="97"/>
        <v>0</v>
      </c>
      <c r="H990" s="58">
        <f>IF(E990="",0,IFERROR(VLOOKUP(E990,档案费管理台账!$D$4:$H$1000,5,0),0))</f>
        <v>0</v>
      </c>
      <c r="I990" s="57"/>
      <c r="J990" s="57"/>
      <c r="K990" s="57"/>
      <c r="L990" s="57"/>
      <c r="M990" s="58" t="str">
        <f t="shared" si="98"/>
        <v/>
      </c>
      <c r="N990" s="102"/>
    </row>
    <row r="991" spans="1:14">
      <c r="A991" s="97" t="str">
        <f t="shared" si="95"/>
        <v/>
      </c>
      <c r="B991" s="98" t="str">
        <f t="shared" si="96"/>
        <v/>
      </c>
      <c r="C991" s="99"/>
      <c r="D991" s="100"/>
      <c r="E991" s="100"/>
      <c r="F991" s="57"/>
      <c r="G991" s="58">
        <f t="shared" si="97"/>
        <v>0</v>
      </c>
      <c r="H991" s="58">
        <f>IF(E991="",0,IFERROR(VLOOKUP(E991,档案费管理台账!$D$4:$H$1000,5,0),0))</f>
        <v>0</v>
      </c>
      <c r="I991" s="57"/>
      <c r="J991" s="57"/>
      <c r="K991" s="57"/>
      <c r="L991" s="57"/>
      <c r="M991" s="58" t="str">
        <f t="shared" si="98"/>
        <v/>
      </c>
      <c r="N991" s="102"/>
    </row>
    <row r="992" spans="1:14">
      <c r="A992" s="97" t="str">
        <f t="shared" si="95"/>
        <v/>
      </c>
      <c r="B992" s="98" t="str">
        <f t="shared" si="96"/>
        <v/>
      </c>
      <c r="C992" s="99"/>
      <c r="D992" s="100"/>
      <c r="E992" s="100"/>
      <c r="F992" s="57"/>
      <c r="G992" s="58">
        <f t="shared" si="97"/>
        <v>0</v>
      </c>
      <c r="H992" s="58">
        <f>IF(E992="",0,IFERROR(VLOOKUP(E992,档案费管理台账!$D$4:$H$1000,5,0),0))</f>
        <v>0</v>
      </c>
      <c r="I992" s="57"/>
      <c r="J992" s="57"/>
      <c r="K992" s="57"/>
      <c r="L992" s="57"/>
      <c r="M992" s="58" t="str">
        <f t="shared" si="98"/>
        <v/>
      </c>
      <c r="N992" s="102"/>
    </row>
    <row r="993" spans="1:14">
      <c r="A993" s="97" t="str">
        <f t="shared" si="95"/>
        <v/>
      </c>
      <c r="B993" s="98" t="str">
        <f t="shared" si="96"/>
        <v/>
      </c>
      <c r="C993" s="99"/>
      <c r="D993" s="100"/>
      <c r="E993" s="100"/>
      <c r="F993" s="57"/>
      <c r="G993" s="58">
        <f t="shared" si="97"/>
        <v>0</v>
      </c>
      <c r="H993" s="58">
        <f>IF(E993="",0,IFERROR(VLOOKUP(E993,档案费管理台账!$D$4:$H$1000,5,0),0))</f>
        <v>0</v>
      </c>
      <c r="I993" s="57"/>
      <c r="J993" s="57"/>
      <c r="K993" s="57"/>
      <c r="L993" s="57"/>
      <c r="M993" s="58" t="str">
        <f t="shared" si="98"/>
        <v/>
      </c>
      <c r="N993" s="102"/>
    </row>
    <row r="994" spans="1:14">
      <c r="A994" s="97" t="str">
        <f t="shared" si="95"/>
        <v/>
      </c>
      <c r="B994" s="98" t="str">
        <f t="shared" si="96"/>
        <v/>
      </c>
      <c r="C994" s="99"/>
      <c r="D994" s="100"/>
      <c r="E994" s="100"/>
      <c r="F994" s="57"/>
      <c r="G994" s="58">
        <f t="shared" si="97"/>
        <v>0</v>
      </c>
      <c r="H994" s="58">
        <f>IF(E994="",0,IFERROR(VLOOKUP(E994,档案费管理台账!$D$4:$H$1000,5,0),0))</f>
        <v>0</v>
      </c>
      <c r="I994" s="57"/>
      <c r="J994" s="57"/>
      <c r="K994" s="57"/>
      <c r="L994" s="57"/>
      <c r="M994" s="58" t="str">
        <f t="shared" si="98"/>
        <v/>
      </c>
      <c r="N994" s="102"/>
    </row>
    <row r="995" spans="1:14">
      <c r="A995" s="97" t="str">
        <f t="shared" si="95"/>
        <v/>
      </c>
      <c r="B995" s="98" t="str">
        <f t="shared" si="96"/>
        <v/>
      </c>
      <c r="C995" s="99"/>
      <c r="D995" s="100"/>
      <c r="E995" s="100"/>
      <c r="F995" s="57"/>
      <c r="G995" s="58">
        <f t="shared" si="97"/>
        <v>0</v>
      </c>
      <c r="H995" s="58">
        <f>IF(E995="",0,IFERROR(VLOOKUP(E995,档案费管理台账!$D$4:$H$1000,5,0),0))</f>
        <v>0</v>
      </c>
      <c r="I995" s="57"/>
      <c r="J995" s="57"/>
      <c r="K995" s="57"/>
      <c r="L995" s="57"/>
      <c r="M995" s="58" t="str">
        <f t="shared" si="98"/>
        <v/>
      </c>
      <c r="N995" s="102"/>
    </row>
    <row r="996" spans="1:14">
      <c r="A996" s="97" t="str">
        <f t="shared" si="95"/>
        <v/>
      </c>
      <c r="B996" s="98" t="str">
        <f t="shared" si="96"/>
        <v/>
      </c>
      <c r="C996" s="99"/>
      <c r="D996" s="100"/>
      <c r="E996" s="100"/>
      <c r="F996" s="57"/>
      <c r="G996" s="58">
        <f t="shared" si="97"/>
        <v>0</v>
      </c>
      <c r="H996" s="58">
        <f>IF(E996="",0,IFERROR(VLOOKUP(E996,档案费管理台账!$D$4:$H$1000,5,0),0))</f>
        <v>0</v>
      </c>
      <c r="I996" s="57"/>
      <c r="J996" s="57"/>
      <c r="K996" s="57"/>
      <c r="L996" s="57"/>
      <c r="M996" s="58" t="str">
        <f t="shared" si="98"/>
        <v/>
      </c>
      <c r="N996" s="102"/>
    </row>
    <row r="997" spans="1:14">
      <c r="A997" s="97" t="str">
        <f t="shared" si="95"/>
        <v/>
      </c>
      <c r="B997" s="98" t="str">
        <f t="shared" si="96"/>
        <v/>
      </c>
      <c r="C997" s="99"/>
      <c r="D997" s="100"/>
      <c r="E997" s="100"/>
      <c r="F997" s="57"/>
      <c r="G997" s="58">
        <f t="shared" si="97"/>
        <v>0</v>
      </c>
      <c r="H997" s="58">
        <f>IF(E997="",0,IFERROR(VLOOKUP(E997,档案费管理台账!$D$4:$H$1000,5,0),0))</f>
        <v>0</v>
      </c>
      <c r="I997" s="57"/>
      <c r="J997" s="57"/>
      <c r="K997" s="57"/>
      <c r="L997" s="57"/>
      <c r="M997" s="58" t="str">
        <f t="shared" si="98"/>
        <v/>
      </c>
      <c r="N997" s="102"/>
    </row>
    <row r="998" spans="1:14">
      <c r="A998" s="97" t="str">
        <f t="shared" si="95"/>
        <v/>
      </c>
      <c r="B998" s="98" t="str">
        <f t="shared" si="96"/>
        <v/>
      </c>
      <c r="C998" s="99"/>
      <c r="D998" s="100"/>
      <c r="E998" s="100"/>
      <c r="F998" s="57"/>
      <c r="G998" s="58">
        <f t="shared" si="97"/>
        <v>0</v>
      </c>
      <c r="H998" s="58">
        <f>IF(E998="",0,IFERROR(VLOOKUP(E998,档案费管理台账!$D$4:$H$1000,5,0),0))</f>
        <v>0</v>
      </c>
      <c r="I998" s="57"/>
      <c r="J998" s="57"/>
      <c r="K998" s="57"/>
      <c r="L998" s="57"/>
      <c r="M998" s="58" t="str">
        <f t="shared" si="98"/>
        <v/>
      </c>
      <c r="N998" s="102"/>
    </row>
    <row r="999" spans="1:14">
      <c r="A999" s="97" t="str">
        <f t="shared" si="95"/>
        <v/>
      </c>
      <c r="B999" s="98" t="str">
        <f t="shared" si="96"/>
        <v/>
      </c>
      <c r="C999" s="99"/>
      <c r="D999" s="100"/>
      <c r="E999" s="100"/>
      <c r="F999" s="57"/>
      <c r="G999" s="58">
        <f t="shared" si="97"/>
        <v>0</v>
      </c>
      <c r="H999" s="58">
        <f>IF(E999="",0,IFERROR(VLOOKUP(E999,档案费管理台账!$D$4:$H$1000,5,0),0))</f>
        <v>0</v>
      </c>
      <c r="I999" s="57"/>
      <c r="J999" s="57"/>
      <c r="K999" s="57"/>
      <c r="L999" s="57"/>
      <c r="M999" s="58" t="str">
        <f t="shared" si="98"/>
        <v/>
      </c>
      <c r="N999" s="102"/>
    </row>
    <row r="1000" spans="1:14">
      <c r="A1000" s="97" t="str">
        <f t="shared" si="95"/>
        <v/>
      </c>
      <c r="B1000" s="98" t="str">
        <f t="shared" si="96"/>
        <v/>
      </c>
      <c r="C1000" s="99"/>
      <c r="D1000" s="100"/>
      <c r="E1000" s="100"/>
      <c r="F1000" s="57"/>
      <c r="G1000" s="58">
        <f t="shared" si="97"/>
        <v>0</v>
      </c>
      <c r="H1000" s="58">
        <f>IF(E1000="",0,IFERROR(VLOOKUP(E1000,档案费管理台账!$D$4:$H$1000,5,0),0))</f>
        <v>0</v>
      </c>
      <c r="I1000" s="57"/>
      <c r="J1000" s="57"/>
      <c r="K1000" s="57"/>
      <c r="L1000" s="57"/>
      <c r="M1000" s="58" t="str">
        <f t="shared" si="98"/>
        <v/>
      </c>
      <c r="N1000" s="102"/>
    </row>
  </sheetData>
  <mergeCells count="39">
    <mergeCell ref="D1:F1"/>
    <mergeCell ref="G1:H1"/>
    <mergeCell ref="J1:K1"/>
    <mergeCell ref="L1:O1"/>
    <mergeCell ref="H3:Q3"/>
    <mergeCell ref="A5:T5"/>
    <mergeCell ref="H6:O6"/>
    <mergeCell ref="P6:S6"/>
    <mergeCell ref="J7:K7"/>
    <mergeCell ref="L7:M7"/>
    <mergeCell ref="P7:Q7"/>
    <mergeCell ref="A23:Y23"/>
    <mergeCell ref="D24:G24"/>
    <mergeCell ref="H24:N24"/>
    <mergeCell ref="O24:S24"/>
    <mergeCell ref="A41:I41"/>
    <mergeCell ref="A6:A8"/>
    <mergeCell ref="A24:A25"/>
    <mergeCell ref="B6:B8"/>
    <mergeCell ref="B24:B25"/>
    <mergeCell ref="C6:C8"/>
    <mergeCell ref="C24:C25"/>
    <mergeCell ref="D6:D8"/>
    <mergeCell ref="E6:E8"/>
    <mergeCell ref="F6:F8"/>
    <mergeCell ref="G6:G8"/>
    <mergeCell ref="R7:R8"/>
    <mergeCell ref="S7:S8"/>
    <mergeCell ref="T6:T8"/>
    <mergeCell ref="T24:T25"/>
    <mergeCell ref="U6:U8"/>
    <mergeCell ref="U24:U25"/>
    <mergeCell ref="V24:V25"/>
    <mergeCell ref="W24:W25"/>
    <mergeCell ref="X24:X25"/>
    <mergeCell ref="Y24:Y25"/>
    <mergeCell ref="Z24:Z25"/>
    <mergeCell ref="AA24:AA25"/>
    <mergeCell ref="AB24:AB25"/>
  </mergeCells>
  <hyperlinks>
    <hyperlink ref="C1" location="项目管理台账!A1" display="返回"/>
  </hyperlinks>
  <pageMargins left="0.7" right="0.7" top="0.75" bottom="0.75" header="0.3" footer="0.3"/>
  <pageSetup paperSize="9" orientation="portrait"/>
  <headerFooter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AD1000"/>
  <sheetViews>
    <sheetView showGridLines="0" topLeftCell="E1" workbookViewId="0">
      <pane ySplit="1" topLeftCell="A2" activePane="bottomLeft" state="frozen"/>
      <selection/>
      <selection pane="bottomLeft" activeCell="T27" sqref="T27"/>
    </sheetView>
  </sheetViews>
  <sheetFormatPr defaultColWidth="9" defaultRowHeight="14.4"/>
  <cols>
    <col min="1" max="1" width="7.46296296296296" customWidth="1"/>
    <col min="2" max="2" width="11.7962962962963" style="29" customWidth="1"/>
    <col min="3" max="3" width="12.2037037037037" style="29" customWidth="1"/>
    <col min="4" max="4" width="28.537037037037" style="132" customWidth="1"/>
    <col min="5" max="5" width="15.3333333333333" customWidth="1"/>
    <col min="6" max="6" width="13.6018518518519" customWidth="1"/>
    <col min="7" max="7" width="12.7962962962963" customWidth="1"/>
    <col min="8" max="8" width="12.537037037037" customWidth="1"/>
    <col min="9" max="9" width="13.3333333333333" customWidth="1"/>
    <col min="10" max="10" width="13.2037037037037" customWidth="1"/>
    <col min="11" max="11" width="14.2037037037037" customWidth="1"/>
    <col min="12" max="12" width="13.9351851851852" customWidth="1"/>
    <col min="13" max="13" width="12.6018518518519" customWidth="1"/>
    <col min="14" max="14" width="13.3333333333333" style="29" customWidth="1"/>
    <col min="15" max="15" width="13.3333333333333" customWidth="1"/>
    <col min="16" max="18" width="10.3333333333333" customWidth="1"/>
    <col min="19" max="19" width="12.462962962963" customWidth="1"/>
    <col min="20" max="20" width="14.0648148148148" customWidth="1"/>
    <col min="21" max="21" width="5.2037037037037" customWidth="1"/>
    <col min="22" max="22" width="13.2037037037037" customWidth="1"/>
    <col min="23" max="23" width="11.7962962962963" style="29" customWidth="1"/>
    <col min="24" max="24" width="12.7962962962963" customWidth="1"/>
    <col min="26" max="26" width="4.53703703703704" style="30" customWidth="1"/>
    <col min="27" max="27" width="16.6018518518519" customWidth="1"/>
    <col min="28" max="28" width="15.7962962962963" style="29" customWidth="1"/>
    <col min="30" max="30" width="13.537037037037" customWidth="1"/>
  </cols>
  <sheetData>
    <row r="1" ht="28.95" spans="1:28">
      <c r="A1" s="31" t="s">
        <v>209</v>
      </c>
      <c r="B1" s="105"/>
      <c r="C1" s="33" t="s">
        <v>118</v>
      </c>
      <c r="D1" s="34" t="s">
        <v>210</v>
      </c>
      <c r="E1" s="34"/>
      <c r="F1" s="34"/>
      <c r="G1" s="35" t="s">
        <v>84</v>
      </c>
      <c r="H1" s="35"/>
      <c r="I1" s="36" t="s">
        <v>120</v>
      </c>
      <c r="J1" s="37" t="s">
        <v>0</v>
      </c>
      <c r="K1" s="37"/>
      <c r="L1" s="38" t="s">
        <v>121</v>
      </c>
      <c r="M1" s="38"/>
      <c r="N1" s="38"/>
      <c r="O1" s="38"/>
    </row>
    <row r="2" ht="15.15"/>
    <row r="3" spans="1:28">
      <c r="H3" s="39" t="s">
        <v>122</v>
      </c>
      <c r="I3" s="39"/>
      <c r="J3" s="39"/>
      <c r="K3" s="39"/>
      <c r="L3" s="39"/>
      <c r="M3" s="39"/>
      <c r="N3" s="39"/>
      <c r="O3" s="39"/>
      <c r="P3" s="39"/>
      <c r="Q3" s="39"/>
    </row>
    <row r="4" spans="1:28">
      <c r="H4" s="40"/>
      <c r="I4" s="40"/>
      <c r="J4" s="40"/>
      <c r="K4" s="40"/>
      <c r="L4" s="40"/>
      <c r="M4" s="40"/>
      <c r="N4" s="79"/>
      <c r="O4" s="40"/>
      <c r="P4" s="40">
        <v>0.05</v>
      </c>
      <c r="Q4" s="40">
        <v>0.05</v>
      </c>
    </row>
    <row r="5" spans="1:28">
      <c r="A5" s="41" t="s">
        <v>123</v>
      </c>
      <c r="B5" s="41"/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</row>
    <row r="6" s="27" customFormat="1" spans="1:28">
      <c r="A6" s="42" t="s">
        <v>124</v>
      </c>
      <c r="B6" s="43" t="s">
        <v>125</v>
      </c>
      <c r="C6" s="43" t="s">
        <v>126</v>
      </c>
      <c r="D6" s="42" t="s">
        <v>127</v>
      </c>
      <c r="E6" s="42" t="s">
        <v>128</v>
      </c>
      <c r="F6" s="42" t="s">
        <v>129</v>
      </c>
      <c r="G6" s="42" t="s">
        <v>130</v>
      </c>
      <c r="H6" s="44" t="s">
        <v>131</v>
      </c>
      <c r="I6" s="44"/>
      <c r="J6" s="44"/>
      <c r="K6" s="44"/>
      <c r="L6" s="44"/>
      <c r="M6" s="44"/>
      <c r="N6" s="44"/>
      <c r="O6" s="44"/>
      <c r="P6" s="45" t="s">
        <v>132</v>
      </c>
      <c r="Q6" s="45"/>
      <c r="R6" s="45"/>
      <c r="S6" s="45"/>
      <c r="T6" s="42" t="s">
        <v>133</v>
      </c>
      <c r="U6" s="46" t="s">
        <v>134</v>
      </c>
      <c r="W6" s="47"/>
      <c r="Z6" s="48"/>
      <c r="AB6" s="47"/>
    </row>
    <row r="7" s="27" customFormat="1" spans="1:28">
      <c r="A7" s="42"/>
      <c r="B7" s="43"/>
      <c r="C7" s="43"/>
      <c r="D7" s="42"/>
      <c r="E7" s="42"/>
      <c r="F7" s="42"/>
      <c r="G7" s="42"/>
      <c r="H7" s="49" t="s">
        <v>135</v>
      </c>
      <c r="I7" s="49" t="s">
        <v>135</v>
      </c>
      <c r="J7" s="49" t="s">
        <v>136</v>
      </c>
      <c r="K7" s="49"/>
      <c r="L7" s="49" t="s">
        <v>137</v>
      </c>
      <c r="M7" s="49"/>
      <c r="N7" s="115" t="s">
        <v>138</v>
      </c>
      <c r="O7" s="49" t="s">
        <v>139</v>
      </c>
      <c r="P7" s="42" t="s">
        <v>140</v>
      </c>
      <c r="Q7" s="42"/>
      <c r="R7" s="46" t="s">
        <v>141</v>
      </c>
      <c r="S7" s="46" t="s">
        <v>142</v>
      </c>
      <c r="T7" s="42"/>
      <c r="U7" s="46"/>
      <c r="W7" s="47"/>
      <c r="Z7" s="48"/>
      <c r="AB7" s="47"/>
    </row>
    <row r="8" s="27" customFormat="1" spans="1:28">
      <c r="A8" s="42"/>
      <c r="B8" s="43"/>
      <c r="C8" s="43"/>
      <c r="D8" s="42"/>
      <c r="E8" s="42"/>
      <c r="F8" s="42"/>
      <c r="G8" s="42"/>
      <c r="H8" s="50" t="s">
        <v>143</v>
      </c>
      <c r="I8" s="50" t="s">
        <v>144</v>
      </c>
      <c r="J8" s="50" t="s">
        <v>145</v>
      </c>
      <c r="K8" s="50" t="s">
        <v>146</v>
      </c>
      <c r="L8" s="50" t="s">
        <v>147</v>
      </c>
      <c r="M8" s="50" t="s">
        <v>148</v>
      </c>
      <c r="N8" s="43" t="s">
        <v>149</v>
      </c>
      <c r="O8" s="50" t="s">
        <v>150</v>
      </c>
      <c r="P8" s="51" t="s">
        <v>151</v>
      </c>
      <c r="Q8" s="51" t="s">
        <v>152</v>
      </c>
      <c r="R8" s="46"/>
      <c r="S8" s="46"/>
      <c r="T8" s="42"/>
      <c r="U8" s="46"/>
      <c r="W8" s="47"/>
      <c r="Z8" s="48"/>
      <c r="AB8" s="47"/>
    </row>
    <row r="9" s="27" customFormat="1" spans="1:28">
      <c r="A9" s="52" t="s">
        <v>153</v>
      </c>
      <c r="B9" s="53"/>
      <c r="C9" s="53"/>
      <c r="D9" s="52"/>
      <c r="E9" s="52"/>
      <c r="F9" s="52"/>
      <c r="G9" s="52"/>
      <c r="H9" s="54">
        <f>(20%-1%-3%)*1</f>
        <v>0.16</v>
      </c>
      <c r="I9" s="54">
        <v>0.08</v>
      </c>
      <c r="J9" s="55">
        <f>10%-1%</f>
        <v>0.09</v>
      </c>
      <c r="K9" s="54">
        <f>2%</f>
        <v>0.02</v>
      </c>
      <c r="L9" s="55">
        <v>0.005</v>
      </c>
      <c r="M9" s="55">
        <v>0.005</v>
      </c>
      <c r="N9" s="158">
        <f>(0.5%-0.1%)-0.08%+0.08%</f>
        <v>0.004</v>
      </c>
      <c r="O9" s="55">
        <f>0.8%</f>
        <v>0.008</v>
      </c>
      <c r="P9" s="54">
        <v>0.05</v>
      </c>
      <c r="Q9" s="54">
        <v>0.05</v>
      </c>
      <c r="R9" s="56"/>
      <c r="S9" s="56"/>
      <c r="T9" s="52"/>
      <c r="U9" s="39"/>
      <c r="W9" s="47"/>
      <c r="Z9" s="48"/>
      <c r="AB9" s="47"/>
    </row>
    <row r="10" spans="1:28">
      <c r="A10" s="39" t="s">
        <v>154</v>
      </c>
      <c r="B10" s="57">
        <v>6326</v>
      </c>
      <c r="C10" s="57">
        <v>6326</v>
      </c>
      <c r="D10" s="133">
        <v>6326</v>
      </c>
      <c r="E10" s="57">
        <v>6326</v>
      </c>
      <c r="F10" s="57">
        <v>6326</v>
      </c>
      <c r="G10" s="57">
        <v>31884</v>
      </c>
      <c r="H10" s="58">
        <f>ROUND(B10*$H$9,2)</f>
        <v>1012.16</v>
      </c>
      <c r="I10" s="58">
        <f>ROUND(B10*$I$9,2)</f>
        <v>506.08</v>
      </c>
      <c r="J10" s="58">
        <f>ROUND(C10*$J$9,2)</f>
        <v>569.34</v>
      </c>
      <c r="K10" s="58">
        <f>IF(OR(C10="",C10=0),0,ROUND(C10*$K$9+3,2))</f>
        <v>129.52</v>
      </c>
      <c r="L10" s="58">
        <f>ROUND(D10*$L$9,2)</f>
        <v>31.63</v>
      </c>
      <c r="M10" s="58">
        <f>ROUND(D10*$M$9,2)</f>
        <v>31.63</v>
      </c>
      <c r="N10" s="58">
        <f>ROUND(E10*$N$9,2)</f>
        <v>25.3</v>
      </c>
      <c r="O10" s="58">
        <f>ROUND(F10*$O$9,2)</f>
        <v>50.61</v>
      </c>
      <c r="P10" s="58">
        <f>ROUND(G10*$P$9,0)</f>
        <v>1594</v>
      </c>
      <c r="Q10" s="58">
        <f>ROUND(G10*$Q$9,0)</f>
        <v>1594</v>
      </c>
      <c r="R10" s="58">
        <f>H10+J10+L10+N10+O10+P10</f>
        <v>3283.04</v>
      </c>
      <c r="S10" s="58">
        <f>I10+K10+M10+Q10</f>
        <v>2261.23</v>
      </c>
      <c r="T10" s="58">
        <f>R10+S10</f>
        <v>5544.27</v>
      </c>
      <c r="U10" s="59"/>
      <c r="V10" t="s">
        <v>154</v>
      </c>
    </row>
    <row r="11" spans="1:28">
      <c r="A11" s="39" t="s">
        <v>155</v>
      </c>
      <c r="B11" s="57">
        <f>B10</f>
        <v>6326</v>
      </c>
      <c r="C11" s="57">
        <f t="shared" ref="C11:G21" si="0">C10</f>
        <v>6326</v>
      </c>
      <c r="D11" s="133">
        <f t="shared" si="0"/>
        <v>6326</v>
      </c>
      <c r="E11" s="57">
        <f t="shared" si="0"/>
        <v>6326</v>
      </c>
      <c r="F11" s="57">
        <f t="shared" si="0"/>
        <v>6326</v>
      </c>
      <c r="G11" s="57">
        <f t="shared" si="0"/>
        <v>31884</v>
      </c>
      <c r="H11" s="58">
        <f t="shared" ref="H11:H21" si="1">ROUND(B11*$H$9,2)</f>
        <v>1012.16</v>
      </c>
      <c r="I11" s="58">
        <f t="shared" ref="I11:I21" si="2">ROUND(B11*$I$9,2)</f>
        <v>506.08</v>
      </c>
      <c r="J11" s="58">
        <f t="shared" ref="J11:J21" si="3">ROUND(C11*$J$9,2)</f>
        <v>569.34</v>
      </c>
      <c r="K11" s="58">
        <f t="shared" ref="K11:K21" si="4">IF(OR(C11="",C11=0),0,ROUND(C11*$K$9+3,2))</f>
        <v>129.52</v>
      </c>
      <c r="L11" s="58">
        <f t="shared" ref="L11:L21" si="5">ROUND(D11*$L$9,2)</f>
        <v>31.63</v>
      </c>
      <c r="M11" s="58">
        <f t="shared" ref="M11:M21" si="6">ROUND(D11*$M$9,2)</f>
        <v>31.63</v>
      </c>
      <c r="N11" s="58">
        <f t="shared" ref="N11:N21" si="7">ROUND(E11*$N$9,2)</f>
        <v>25.3</v>
      </c>
      <c r="O11" s="58">
        <f t="shared" ref="O11:O21" si="8">ROUND(F11*$O$9,2)</f>
        <v>50.61</v>
      </c>
      <c r="P11" s="58">
        <f t="shared" ref="P11:P15" si="9">ROUND(G11*$P$9,0)</f>
        <v>1594</v>
      </c>
      <c r="Q11" s="58">
        <f t="shared" ref="Q11:Q15" si="10">ROUND(G11*$Q$9,0)</f>
        <v>1594</v>
      </c>
      <c r="R11" s="58">
        <f t="shared" ref="R11:R21" si="11">H11+J11+L11+N11+O11+P11</f>
        <v>3283.04</v>
      </c>
      <c r="S11" s="58">
        <f t="shared" ref="S11:S21" si="12">I11+K11+M11+Q11</f>
        <v>2261.23</v>
      </c>
      <c r="T11" s="159">
        <f t="shared" ref="T11:T21" si="13">R11+S11</f>
        <v>5544.27</v>
      </c>
      <c r="U11" s="59"/>
      <c r="V11" t="s">
        <v>155</v>
      </c>
    </row>
    <row r="12" spans="1:28">
      <c r="A12" s="39" t="s">
        <v>156</v>
      </c>
      <c r="B12" s="57">
        <f t="shared" ref="B12:B21" si="14">B11</f>
        <v>6326</v>
      </c>
      <c r="C12" s="57">
        <f t="shared" si="0"/>
        <v>6326</v>
      </c>
      <c r="D12" s="133">
        <f t="shared" si="0"/>
        <v>6326</v>
      </c>
      <c r="E12" s="57">
        <f t="shared" si="0"/>
        <v>6326</v>
      </c>
      <c r="F12" s="57">
        <f t="shared" si="0"/>
        <v>6326</v>
      </c>
      <c r="G12" s="57">
        <f t="shared" si="0"/>
        <v>31884</v>
      </c>
      <c r="H12" s="58">
        <f t="shared" si="1"/>
        <v>1012.16</v>
      </c>
      <c r="I12" s="58">
        <f t="shared" si="2"/>
        <v>506.08</v>
      </c>
      <c r="J12" s="58">
        <f t="shared" si="3"/>
        <v>569.34</v>
      </c>
      <c r="K12" s="58">
        <f t="shared" si="4"/>
        <v>129.52</v>
      </c>
      <c r="L12" s="58">
        <f t="shared" si="5"/>
        <v>31.63</v>
      </c>
      <c r="M12" s="58">
        <f t="shared" si="6"/>
        <v>31.63</v>
      </c>
      <c r="N12" s="58">
        <f t="shared" si="7"/>
        <v>25.3</v>
      </c>
      <c r="O12" s="58">
        <f t="shared" si="8"/>
        <v>50.61</v>
      </c>
      <c r="P12" s="58">
        <f t="shared" si="9"/>
        <v>1594</v>
      </c>
      <c r="Q12" s="58">
        <f t="shared" si="10"/>
        <v>1594</v>
      </c>
      <c r="R12" s="58">
        <f t="shared" si="11"/>
        <v>3283.04</v>
      </c>
      <c r="S12" s="58">
        <f t="shared" si="12"/>
        <v>2261.23</v>
      </c>
      <c r="T12" s="159">
        <f t="shared" si="13"/>
        <v>5544.27</v>
      </c>
      <c r="U12" s="59"/>
      <c r="V12" t="s">
        <v>156</v>
      </c>
    </row>
    <row r="13" spans="1:28">
      <c r="A13" s="39" t="s">
        <v>157</v>
      </c>
      <c r="B13" s="57">
        <f t="shared" si="14"/>
        <v>6326</v>
      </c>
      <c r="C13" s="57">
        <f t="shared" si="0"/>
        <v>6326</v>
      </c>
      <c r="D13" s="133">
        <f t="shared" si="0"/>
        <v>6326</v>
      </c>
      <c r="E13" s="57">
        <f t="shared" si="0"/>
        <v>6326</v>
      </c>
      <c r="F13" s="57">
        <f t="shared" si="0"/>
        <v>6326</v>
      </c>
      <c r="G13" s="57">
        <v>31884</v>
      </c>
      <c r="H13" s="58">
        <f t="shared" si="1"/>
        <v>1012.16</v>
      </c>
      <c r="I13" s="58">
        <f t="shared" si="2"/>
        <v>506.08</v>
      </c>
      <c r="J13" s="58">
        <f t="shared" si="3"/>
        <v>569.34</v>
      </c>
      <c r="K13" s="58">
        <f t="shared" si="4"/>
        <v>129.52</v>
      </c>
      <c r="L13" s="58">
        <f t="shared" si="5"/>
        <v>31.63</v>
      </c>
      <c r="M13" s="58">
        <f t="shared" si="6"/>
        <v>31.63</v>
      </c>
      <c r="N13" s="58">
        <f t="shared" si="7"/>
        <v>25.3</v>
      </c>
      <c r="O13" s="58">
        <f t="shared" si="8"/>
        <v>50.61</v>
      </c>
      <c r="P13" s="58">
        <f t="shared" si="9"/>
        <v>1594</v>
      </c>
      <c r="Q13" s="58">
        <f t="shared" si="10"/>
        <v>1594</v>
      </c>
      <c r="R13" s="58">
        <f t="shared" si="11"/>
        <v>3283.04</v>
      </c>
      <c r="S13" s="58">
        <f t="shared" si="12"/>
        <v>2261.23</v>
      </c>
      <c r="T13" s="159">
        <f t="shared" si="13"/>
        <v>5544.27</v>
      </c>
      <c r="U13" s="59"/>
      <c r="V13" t="s">
        <v>157</v>
      </c>
    </row>
    <row r="14" spans="1:28">
      <c r="A14" s="39" t="s">
        <v>158</v>
      </c>
      <c r="B14" s="57">
        <f t="shared" si="14"/>
        <v>6326</v>
      </c>
      <c r="C14" s="57">
        <f t="shared" si="0"/>
        <v>6326</v>
      </c>
      <c r="D14" s="133">
        <f t="shared" si="0"/>
        <v>6326</v>
      </c>
      <c r="E14" s="57">
        <f t="shared" si="0"/>
        <v>6326</v>
      </c>
      <c r="F14" s="57">
        <f t="shared" si="0"/>
        <v>6326</v>
      </c>
      <c r="G14" s="57">
        <f t="shared" si="0"/>
        <v>31884</v>
      </c>
      <c r="H14" s="58">
        <f t="shared" si="1"/>
        <v>1012.16</v>
      </c>
      <c r="I14" s="58">
        <f t="shared" si="2"/>
        <v>506.08</v>
      </c>
      <c r="J14" s="58">
        <f t="shared" si="3"/>
        <v>569.34</v>
      </c>
      <c r="K14" s="58">
        <f t="shared" si="4"/>
        <v>129.52</v>
      </c>
      <c r="L14" s="58">
        <f t="shared" si="5"/>
        <v>31.63</v>
      </c>
      <c r="M14" s="58">
        <f t="shared" si="6"/>
        <v>31.63</v>
      </c>
      <c r="N14" s="58">
        <f t="shared" si="7"/>
        <v>25.3</v>
      </c>
      <c r="O14" s="58">
        <f t="shared" si="8"/>
        <v>50.61</v>
      </c>
      <c r="P14" s="58">
        <f t="shared" si="9"/>
        <v>1594</v>
      </c>
      <c r="Q14" s="58">
        <f t="shared" si="10"/>
        <v>1594</v>
      </c>
      <c r="R14" s="58">
        <f t="shared" si="11"/>
        <v>3283.04</v>
      </c>
      <c r="S14" s="58">
        <f t="shared" si="12"/>
        <v>2261.23</v>
      </c>
      <c r="T14" s="159">
        <f t="shared" si="13"/>
        <v>5544.27</v>
      </c>
      <c r="U14" s="59"/>
      <c r="V14" t="s">
        <v>158</v>
      </c>
    </row>
    <row r="15" spans="1:28">
      <c r="A15" s="39" t="s">
        <v>159</v>
      </c>
      <c r="B15" s="57">
        <f t="shared" si="14"/>
        <v>6326</v>
      </c>
      <c r="C15" s="57">
        <f t="shared" si="0"/>
        <v>6326</v>
      </c>
      <c r="D15" s="133">
        <f t="shared" si="0"/>
        <v>6326</v>
      </c>
      <c r="E15" s="57">
        <f t="shared" si="0"/>
        <v>6326</v>
      </c>
      <c r="F15" s="57">
        <f t="shared" si="0"/>
        <v>6326</v>
      </c>
      <c r="G15" s="57">
        <f t="shared" si="0"/>
        <v>31884</v>
      </c>
      <c r="H15" s="58">
        <f t="shared" si="1"/>
        <v>1012.16</v>
      </c>
      <c r="I15" s="58">
        <f t="shared" si="2"/>
        <v>506.08</v>
      </c>
      <c r="J15" s="58">
        <f t="shared" si="3"/>
        <v>569.34</v>
      </c>
      <c r="K15" s="58">
        <f t="shared" si="4"/>
        <v>129.52</v>
      </c>
      <c r="L15" s="58">
        <f t="shared" si="5"/>
        <v>31.63</v>
      </c>
      <c r="M15" s="58">
        <f t="shared" si="6"/>
        <v>31.63</v>
      </c>
      <c r="N15" s="58">
        <f t="shared" si="7"/>
        <v>25.3</v>
      </c>
      <c r="O15" s="58">
        <f t="shared" si="8"/>
        <v>50.61</v>
      </c>
      <c r="P15" s="58">
        <f t="shared" si="9"/>
        <v>1594</v>
      </c>
      <c r="Q15" s="58">
        <f t="shared" si="10"/>
        <v>1594</v>
      </c>
      <c r="R15" s="58">
        <f t="shared" si="11"/>
        <v>3283.04</v>
      </c>
      <c r="S15" s="58">
        <f t="shared" si="12"/>
        <v>2261.23</v>
      </c>
      <c r="T15" s="159">
        <f t="shared" si="13"/>
        <v>5544.27</v>
      </c>
      <c r="U15" s="59"/>
      <c r="V15" t="s">
        <v>159</v>
      </c>
    </row>
    <row r="16" spans="1:28">
      <c r="A16" s="39" t="s">
        <v>160</v>
      </c>
      <c r="B16" s="57">
        <v>6326</v>
      </c>
      <c r="C16" s="57">
        <v>6326</v>
      </c>
      <c r="D16" s="57">
        <v>6326</v>
      </c>
      <c r="E16" s="57">
        <v>6326</v>
      </c>
      <c r="F16" s="57">
        <v>6326</v>
      </c>
      <c r="G16" s="57">
        <f t="shared" si="0"/>
        <v>31884</v>
      </c>
      <c r="H16" s="58">
        <f t="shared" si="1"/>
        <v>1012.16</v>
      </c>
      <c r="I16" s="58">
        <f t="shared" si="2"/>
        <v>506.08</v>
      </c>
      <c r="J16" s="58">
        <f t="shared" si="3"/>
        <v>569.34</v>
      </c>
      <c r="K16" s="58">
        <f t="shared" si="4"/>
        <v>129.52</v>
      </c>
      <c r="L16" s="58">
        <f t="shared" si="5"/>
        <v>31.63</v>
      </c>
      <c r="M16" s="58">
        <f t="shared" si="6"/>
        <v>31.63</v>
      </c>
      <c r="N16" s="58">
        <f t="shared" si="7"/>
        <v>25.3</v>
      </c>
      <c r="O16" s="58">
        <f t="shared" si="8"/>
        <v>50.61</v>
      </c>
      <c r="P16" s="58">
        <f>ROUND(G16*$P$4,0)</f>
        <v>1594</v>
      </c>
      <c r="Q16" s="58">
        <f>ROUND(G16*$Q$4,0)</f>
        <v>1594</v>
      </c>
      <c r="R16" s="58">
        <f t="shared" si="11"/>
        <v>3283.04</v>
      </c>
      <c r="S16" s="58">
        <f t="shared" si="12"/>
        <v>2261.23</v>
      </c>
      <c r="T16" s="159">
        <f t="shared" si="13"/>
        <v>5544.27</v>
      </c>
      <c r="U16" s="59"/>
      <c r="V16" t="s">
        <v>160</v>
      </c>
    </row>
    <row r="17" spans="1:30">
      <c r="A17" s="39" t="s">
        <v>161</v>
      </c>
      <c r="B17" s="57">
        <f t="shared" si="14"/>
        <v>6326</v>
      </c>
      <c r="C17" s="57">
        <f t="shared" si="0"/>
        <v>6326</v>
      </c>
      <c r="D17" s="133">
        <f t="shared" si="0"/>
        <v>6326</v>
      </c>
      <c r="E17" s="57">
        <f t="shared" si="0"/>
        <v>6326</v>
      </c>
      <c r="F17" s="57">
        <f t="shared" si="0"/>
        <v>6326</v>
      </c>
      <c r="G17" s="57">
        <f t="shared" si="0"/>
        <v>31884</v>
      </c>
      <c r="H17" s="58">
        <f t="shared" si="1"/>
        <v>1012.16</v>
      </c>
      <c r="I17" s="58">
        <f t="shared" si="2"/>
        <v>506.08</v>
      </c>
      <c r="J17" s="58">
        <f t="shared" si="3"/>
        <v>569.34</v>
      </c>
      <c r="K17" s="58">
        <f t="shared" si="4"/>
        <v>129.52</v>
      </c>
      <c r="L17" s="58">
        <f t="shared" si="5"/>
        <v>31.63</v>
      </c>
      <c r="M17" s="58">
        <f t="shared" si="6"/>
        <v>31.63</v>
      </c>
      <c r="N17" s="58">
        <f t="shared" si="7"/>
        <v>25.3</v>
      </c>
      <c r="O17" s="58">
        <f t="shared" si="8"/>
        <v>50.61</v>
      </c>
      <c r="P17" s="58">
        <f t="shared" ref="P17:P21" si="15">ROUND(G17*$P$4,0)</f>
        <v>1594</v>
      </c>
      <c r="Q17" s="58">
        <f t="shared" ref="Q17:Q21" si="16">ROUND(G17*$Q$4,0)</f>
        <v>1594</v>
      </c>
      <c r="R17" s="58">
        <f t="shared" si="11"/>
        <v>3283.04</v>
      </c>
      <c r="S17" s="58">
        <f t="shared" si="12"/>
        <v>2261.23</v>
      </c>
      <c r="T17" s="159">
        <f t="shared" si="13"/>
        <v>5544.27</v>
      </c>
      <c r="U17" s="59"/>
      <c r="V17" t="s">
        <v>161</v>
      </c>
    </row>
    <row r="18" spans="1:30">
      <c r="A18" s="39" t="s">
        <v>162</v>
      </c>
      <c r="B18" s="57">
        <f t="shared" si="14"/>
        <v>6326</v>
      </c>
      <c r="C18" s="57">
        <f t="shared" si="0"/>
        <v>6326</v>
      </c>
      <c r="D18" s="133">
        <f t="shared" si="0"/>
        <v>6326</v>
      </c>
      <c r="E18" s="57">
        <f t="shared" si="0"/>
        <v>6326</v>
      </c>
      <c r="F18" s="57">
        <f t="shared" si="0"/>
        <v>6326</v>
      </c>
      <c r="G18" s="57">
        <f t="shared" si="0"/>
        <v>31884</v>
      </c>
      <c r="H18" s="58">
        <f t="shared" si="1"/>
        <v>1012.16</v>
      </c>
      <c r="I18" s="58">
        <f t="shared" si="2"/>
        <v>506.08</v>
      </c>
      <c r="J18" s="58">
        <f t="shared" si="3"/>
        <v>569.34</v>
      </c>
      <c r="K18" s="58">
        <f t="shared" si="4"/>
        <v>129.52</v>
      </c>
      <c r="L18" s="58">
        <f t="shared" si="5"/>
        <v>31.63</v>
      </c>
      <c r="M18" s="58">
        <f t="shared" si="6"/>
        <v>31.63</v>
      </c>
      <c r="N18" s="58">
        <f t="shared" si="7"/>
        <v>25.3</v>
      </c>
      <c r="O18" s="58">
        <f t="shared" si="8"/>
        <v>50.61</v>
      </c>
      <c r="P18" s="58">
        <f t="shared" si="15"/>
        <v>1594</v>
      </c>
      <c r="Q18" s="58">
        <f t="shared" si="16"/>
        <v>1594</v>
      </c>
      <c r="R18" s="58">
        <f t="shared" si="11"/>
        <v>3283.04</v>
      </c>
      <c r="S18" s="58">
        <f t="shared" si="12"/>
        <v>2261.23</v>
      </c>
      <c r="T18" s="159">
        <f t="shared" si="13"/>
        <v>5544.27</v>
      </c>
      <c r="U18" s="59"/>
      <c r="V18" t="s">
        <v>162</v>
      </c>
    </row>
    <row r="19" spans="1:30">
      <c r="A19" s="39" t="s">
        <v>163</v>
      </c>
      <c r="B19" s="57">
        <f t="shared" si="14"/>
        <v>6326</v>
      </c>
      <c r="C19" s="57">
        <f t="shared" si="0"/>
        <v>6326</v>
      </c>
      <c r="D19" s="133">
        <f t="shared" si="0"/>
        <v>6326</v>
      </c>
      <c r="E19" s="57">
        <f t="shared" si="0"/>
        <v>6326</v>
      </c>
      <c r="F19" s="57">
        <f t="shared" si="0"/>
        <v>6326</v>
      </c>
      <c r="G19" s="57">
        <f t="shared" si="0"/>
        <v>31884</v>
      </c>
      <c r="H19" s="58">
        <f t="shared" si="1"/>
        <v>1012.16</v>
      </c>
      <c r="I19" s="58">
        <f t="shared" si="2"/>
        <v>506.08</v>
      </c>
      <c r="J19" s="58">
        <f t="shared" si="3"/>
        <v>569.34</v>
      </c>
      <c r="K19" s="58">
        <f t="shared" si="4"/>
        <v>129.52</v>
      </c>
      <c r="L19" s="58">
        <f t="shared" si="5"/>
        <v>31.63</v>
      </c>
      <c r="M19" s="58">
        <f t="shared" si="6"/>
        <v>31.63</v>
      </c>
      <c r="N19" s="58">
        <f t="shared" si="7"/>
        <v>25.3</v>
      </c>
      <c r="O19" s="58">
        <f t="shared" si="8"/>
        <v>50.61</v>
      </c>
      <c r="P19" s="58">
        <f t="shared" si="15"/>
        <v>1594</v>
      </c>
      <c r="Q19" s="58">
        <f t="shared" si="16"/>
        <v>1594</v>
      </c>
      <c r="R19" s="58">
        <f t="shared" si="11"/>
        <v>3283.04</v>
      </c>
      <c r="S19" s="58">
        <f t="shared" si="12"/>
        <v>2261.23</v>
      </c>
      <c r="T19" s="159">
        <f t="shared" si="13"/>
        <v>5544.27</v>
      </c>
      <c r="U19" s="59"/>
      <c r="V19" t="s">
        <v>163</v>
      </c>
    </row>
    <row r="20" spans="1:30">
      <c r="A20" s="39" t="s">
        <v>164</v>
      </c>
      <c r="B20" s="57">
        <f t="shared" si="14"/>
        <v>6326</v>
      </c>
      <c r="C20" s="57">
        <f t="shared" si="0"/>
        <v>6326</v>
      </c>
      <c r="D20" s="133">
        <f t="shared" si="0"/>
        <v>6326</v>
      </c>
      <c r="E20" s="57">
        <f t="shared" si="0"/>
        <v>6326</v>
      </c>
      <c r="F20" s="57">
        <f t="shared" si="0"/>
        <v>6326</v>
      </c>
      <c r="G20" s="57">
        <f t="shared" si="0"/>
        <v>31884</v>
      </c>
      <c r="H20" s="58">
        <f t="shared" si="1"/>
        <v>1012.16</v>
      </c>
      <c r="I20" s="58">
        <f t="shared" si="2"/>
        <v>506.08</v>
      </c>
      <c r="J20" s="58">
        <f t="shared" si="3"/>
        <v>569.34</v>
      </c>
      <c r="K20" s="58">
        <f t="shared" si="4"/>
        <v>129.52</v>
      </c>
      <c r="L20" s="58">
        <f t="shared" si="5"/>
        <v>31.63</v>
      </c>
      <c r="M20" s="58">
        <f t="shared" si="6"/>
        <v>31.63</v>
      </c>
      <c r="N20" s="58">
        <f t="shared" si="7"/>
        <v>25.3</v>
      </c>
      <c r="O20" s="58">
        <f t="shared" si="8"/>
        <v>50.61</v>
      </c>
      <c r="P20" s="58">
        <f t="shared" si="15"/>
        <v>1594</v>
      </c>
      <c r="Q20" s="58">
        <f t="shared" si="16"/>
        <v>1594</v>
      </c>
      <c r="R20" s="58">
        <f t="shared" si="11"/>
        <v>3283.04</v>
      </c>
      <c r="S20" s="58">
        <f t="shared" si="12"/>
        <v>2261.23</v>
      </c>
      <c r="T20" s="58">
        <f t="shared" si="13"/>
        <v>5544.27</v>
      </c>
      <c r="U20" s="59"/>
      <c r="V20" t="s">
        <v>164</v>
      </c>
    </row>
    <row r="21" spans="1:30">
      <c r="A21" s="39" t="s">
        <v>165</v>
      </c>
      <c r="B21" s="57">
        <f t="shared" si="14"/>
        <v>6326</v>
      </c>
      <c r="C21" s="57">
        <f t="shared" si="0"/>
        <v>6326</v>
      </c>
      <c r="D21" s="133">
        <f t="shared" si="0"/>
        <v>6326</v>
      </c>
      <c r="E21" s="57">
        <f t="shared" si="0"/>
        <v>6326</v>
      </c>
      <c r="F21" s="57">
        <f t="shared" si="0"/>
        <v>6326</v>
      </c>
      <c r="G21" s="57">
        <f t="shared" si="0"/>
        <v>31884</v>
      </c>
      <c r="H21" s="58">
        <f t="shared" si="1"/>
        <v>1012.16</v>
      </c>
      <c r="I21" s="58">
        <f t="shared" si="2"/>
        <v>506.08</v>
      </c>
      <c r="J21" s="58">
        <f t="shared" si="3"/>
        <v>569.34</v>
      </c>
      <c r="K21" s="58">
        <f t="shared" si="4"/>
        <v>129.52</v>
      </c>
      <c r="L21" s="58">
        <f t="shared" si="5"/>
        <v>31.63</v>
      </c>
      <c r="M21" s="58">
        <f t="shared" si="6"/>
        <v>31.63</v>
      </c>
      <c r="N21" s="58">
        <f t="shared" si="7"/>
        <v>25.3</v>
      </c>
      <c r="O21" s="58">
        <f t="shared" si="8"/>
        <v>50.61</v>
      </c>
      <c r="P21" s="58">
        <f t="shared" si="15"/>
        <v>1594</v>
      </c>
      <c r="Q21" s="58">
        <f t="shared" si="16"/>
        <v>1594</v>
      </c>
      <c r="R21" s="58">
        <f t="shared" si="11"/>
        <v>3283.04</v>
      </c>
      <c r="S21" s="58">
        <f t="shared" si="12"/>
        <v>2261.23</v>
      </c>
      <c r="T21" s="58">
        <f t="shared" si="13"/>
        <v>5544.27</v>
      </c>
      <c r="U21" s="59"/>
      <c r="V21" t="s">
        <v>165</v>
      </c>
    </row>
    <row r="22" spans="1:30">
      <c r="T22" s="140">
        <f>SUM(T11:T21)</f>
        <v>60986.97</v>
      </c>
    </row>
    <row r="23" spans="1:30">
      <c r="A23" s="41" t="s">
        <v>166</v>
      </c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AB23" s="29">
        <f>AA26-D26-E26-F26-G26-W26-500-R10</f>
        <v>-6044.27</v>
      </c>
    </row>
    <row r="24" s="27" customFormat="1" ht="28.05" customHeight="1" spans="1:30">
      <c r="A24" s="61" t="s">
        <v>124</v>
      </c>
      <c r="B24" s="62" t="s">
        <v>167</v>
      </c>
      <c r="C24" s="62" t="s">
        <v>168</v>
      </c>
      <c r="D24" s="63" t="s">
        <v>169</v>
      </c>
      <c r="E24" s="63"/>
      <c r="F24" s="63"/>
      <c r="G24" s="63"/>
      <c r="H24" s="63" t="s">
        <v>170</v>
      </c>
      <c r="I24" s="63"/>
      <c r="J24" s="63"/>
      <c r="K24" s="63"/>
      <c r="L24" s="63"/>
      <c r="M24" s="63"/>
      <c r="N24" s="63"/>
      <c r="O24" s="63" t="s">
        <v>171</v>
      </c>
      <c r="P24" s="63"/>
      <c r="Q24" s="63"/>
      <c r="R24" s="63"/>
      <c r="S24" s="63"/>
      <c r="T24" s="64" t="s">
        <v>172</v>
      </c>
      <c r="U24" s="61" t="s">
        <v>173</v>
      </c>
      <c r="V24" s="64" t="s">
        <v>79</v>
      </c>
      <c r="W24" s="65" t="s">
        <v>174</v>
      </c>
      <c r="X24" s="64" t="s">
        <v>175</v>
      </c>
      <c r="Y24" s="63" t="s">
        <v>176</v>
      </c>
      <c r="Z24" s="66" t="s">
        <v>134</v>
      </c>
      <c r="AA24" s="46" t="s">
        <v>177</v>
      </c>
      <c r="AB24" s="67" t="s">
        <v>178</v>
      </c>
    </row>
    <row r="25" s="28" customFormat="1" ht="28.8" spans="1:30">
      <c r="A25" s="68"/>
      <c r="B25" s="69"/>
      <c r="C25" s="69"/>
      <c r="D25" s="46" t="s">
        <v>179</v>
      </c>
      <c r="E25" s="46" t="s">
        <v>180</v>
      </c>
      <c r="F25" s="46" t="s">
        <v>137</v>
      </c>
      <c r="G25" s="46" t="s">
        <v>140</v>
      </c>
      <c r="H25" s="46" t="s">
        <v>181</v>
      </c>
      <c r="I25" s="46" t="s">
        <v>182</v>
      </c>
      <c r="J25" s="46" t="s">
        <v>183</v>
      </c>
      <c r="K25" s="46" t="s">
        <v>184</v>
      </c>
      <c r="L25" s="46" t="s">
        <v>185</v>
      </c>
      <c r="M25" s="46" t="s">
        <v>186</v>
      </c>
      <c r="N25" s="115" t="s">
        <v>187</v>
      </c>
      <c r="O25" s="46" t="s">
        <v>188</v>
      </c>
      <c r="P25" s="46" t="s">
        <v>189</v>
      </c>
      <c r="Q25" s="46" t="s">
        <v>190</v>
      </c>
      <c r="R25" s="46" t="s">
        <v>191</v>
      </c>
      <c r="S25" s="46" t="s">
        <v>192</v>
      </c>
      <c r="T25" s="70"/>
      <c r="U25" s="68"/>
      <c r="V25" s="70"/>
      <c r="W25" s="71"/>
      <c r="X25" s="70"/>
      <c r="Y25" s="63"/>
      <c r="Z25" s="66"/>
      <c r="AA25" s="46"/>
      <c r="AB25" s="67"/>
    </row>
    <row r="26" spans="1:30">
      <c r="A26" s="72" t="s">
        <v>154</v>
      </c>
      <c r="B26" s="58">
        <f>IF(SUMIF($B$43:$B$1000,A26,$G$43:$G$1000)-R10-SUMIF($B$43:$B$1000,A26,$K$43:$K$1000)&lt;SUM(D26:G26),SUM(D26:G26),SUMIF($B$43:$B$1000,A26,$G$43:$G$1000)-R10-SUMIF($B$43:$B$1000,A26,$K$43:$K$1000))</f>
        <v>2261.23</v>
      </c>
      <c r="C26" s="73">
        <v>5000</v>
      </c>
      <c r="D26" s="134">
        <f>I10</f>
        <v>506.08</v>
      </c>
      <c r="E26" s="58">
        <f>K10</f>
        <v>129.52</v>
      </c>
      <c r="F26" s="58">
        <f>M10</f>
        <v>31.63</v>
      </c>
      <c r="G26" s="58">
        <f>Q10</f>
        <v>1594</v>
      </c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8">
        <f>ROUND(B26*30%,2)</f>
        <v>678.37</v>
      </c>
      <c r="T26" s="58">
        <f>IF(B26-SUM(C26:S26)&lt;=0,0,B26-SUM(C26:S26))</f>
        <v>0</v>
      </c>
      <c r="U26" s="74" t="str">
        <f t="shared" ref="U26:U37" si="17">IF(T26=0,"",IF(T26&lt;=36000,1,(IF(T26&lt;=144000,2,IF(T26&lt;=300000,3,IF(T26&lt;=420000,4,IF(T26&lt;=660000,5,IF(T26&lt;=960000,6,7))))))))</f>
        <v/>
      </c>
      <c r="V26" s="75">
        <f t="shared" ref="V26:V37" si="18">IF(U26=1,T26*3%,IF(U26=2,T26*10%-2520,IF(U26=3,T26*20%-16920,IF(U26=4,T26*25%-31920,IF(U26=5,T26*30%-52930,IF(U26=6,T26*35%-85920,IF(U26=7,T26*45%-181920,0)))))))</f>
        <v>0</v>
      </c>
      <c r="W26" s="75">
        <f>IF(ROUND(V26,2)&lt;0,0,ROUND(V26,2))</f>
        <v>0</v>
      </c>
      <c r="X26" s="76"/>
      <c r="Y26" s="77" t="str">
        <f>IF(W26=0,"",W26=X26)</f>
        <v/>
      </c>
      <c r="Z26" s="59"/>
      <c r="AA26" s="78">
        <f t="shared" ref="AA26:AA37" si="19">IF(SUMIF($B$43:$B$1000,A26,$G$43:$G$1000)-R10&lt;0,0,SUMIF($B$43:$B$1000,A26,$G$43:$G$1000)-R10)</f>
        <v>0</v>
      </c>
      <c r="AB26" s="160">
        <f>B26-D26-E26-F26-G26-W26-SUMIF($B:$B,A26,$H:$H)+M43</f>
        <v>0</v>
      </c>
      <c r="AC26" t="s">
        <v>154</v>
      </c>
      <c r="AD26" t="b">
        <f>AB26=SUMIF($B:$B,A26,$L:$L)</f>
        <v>1</v>
      </c>
    </row>
    <row r="27" spans="1:30">
      <c r="A27" s="72" t="s">
        <v>155</v>
      </c>
      <c r="B27" s="58">
        <f>IF(SUMIF($B$43:$B$1000,A27,$G$43:$G$1000)-R11-SUMIF($B$43:$B$1000,A27,$K$43:$K$1000)&lt;SUM(D27:G27),SUM(D27:G27),SUMIF($B$43:$B$1000,A27,$G$43:$G$1000)-R11-SUMIF($B$43:$B$1000,A27,$K$43:$K$1000))</f>
        <v>2261.23</v>
      </c>
      <c r="C27" s="73">
        <v>5000</v>
      </c>
      <c r="D27" s="134">
        <f t="shared" ref="D27:D37" si="20">I11</f>
        <v>506.08</v>
      </c>
      <c r="E27" s="58">
        <f t="shared" ref="E27:E37" si="21">K11</f>
        <v>129.52</v>
      </c>
      <c r="F27" s="58">
        <f t="shared" ref="F27:F37" si="22">M11</f>
        <v>31.63</v>
      </c>
      <c r="G27" s="58">
        <f t="shared" ref="G27:G37" si="23">Q11</f>
        <v>1594</v>
      </c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8">
        <f>ROUND(B27*30%,2)</f>
        <v>678.37</v>
      </c>
      <c r="T27" s="58">
        <f>IF(SUM($B$26:B27)-SUM($C$26:S27)&lt;=0,0,SUM($B$26:B27)-SUM($C$26:S27))</f>
        <v>0</v>
      </c>
      <c r="U27" s="74" t="str">
        <f t="shared" si="17"/>
        <v/>
      </c>
      <c r="V27" s="75">
        <f t="shared" si="18"/>
        <v>0</v>
      </c>
      <c r="W27" s="75">
        <f>IF(ROUND(V27-SUM($X$26:X26),2)&lt;0,0,ROUND(V27-SUM($X$26:X26),2))</f>
        <v>0</v>
      </c>
      <c r="X27" s="76"/>
      <c r="Y27" s="77" t="str">
        <f t="shared" ref="Y27:Y38" si="24">IF(W27=0,"",W27=X27)</f>
        <v/>
      </c>
      <c r="Z27" s="59"/>
      <c r="AA27" s="78">
        <f t="shared" si="19"/>
        <v>0</v>
      </c>
      <c r="AB27" s="160">
        <f>B27-D27-E27-F27-G27-W27-SUMIF($B:$B,A27,$H:$H)</f>
        <v>0</v>
      </c>
      <c r="AC27" t="s">
        <v>155</v>
      </c>
      <c r="AD27" t="b">
        <f t="shared" ref="AD27:AD37" si="25">AB27=SUMIF($B:$B,A27,$L:$L)</f>
        <v>1</v>
      </c>
    </row>
    <row r="28" spans="1:30">
      <c r="A28" s="72" t="s">
        <v>156</v>
      </c>
      <c r="B28" s="58">
        <f t="shared" ref="B27:B37" si="26">IF(SUMIF($B$43:$B$1000,A28,$G$43:$G$1000)-R12-SUMIF($B$43:$B$1000,A28,$K$43:$K$1000)&lt;SUM(D28:G28),SUM(D28:G28),SUMIF($B$43:$B$1000,A28,$G$43:$G$1000)-R12-SUMIF($B$43:$B$1000,A28,$K$43:$K$1000))</f>
        <v>2261.23</v>
      </c>
      <c r="C28" s="73">
        <v>5000</v>
      </c>
      <c r="D28" s="134">
        <f t="shared" si="20"/>
        <v>506.08</v>
      </c>
      <c r="E28" s="58">
        <f t="shared" si="21"/>
        <v>129.52</v>
      </c>
      <c r="F28" s="58">
        <f t="shared" si="22"/>
        <v>31.63</v>
      </c>
      <c r="G28" s="58">
        <f t="shared" si="23"/>
        <v>1594</v>
      </c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8">
        <f t="shared" ref="S27:S37" si="27">ROUND(B28*30%,2)</f>
        <v>678.37</v>
      </c>
      <c r="T28" s="58">
        <f>IF(SUM($B$26:B28)-SUM($C$26:S28)&lt;=0,0,SUM($B$26:B28)-SUM($C$26:S28))</f>
        <v>0</v>
      </c>
      <c r="U28" s="74" t="str">
        <f t="shared" si="17"/>
        <v/>
      </c>
      <c r="V28" s="75">
        <f t="shared" si="18"/>
        <v>0</v>
      </c>
      <c r="W28" s="75">
        <f>IF(ROUND(V28-SUM($X$26:X27),2)&lt;0,0,ROUND(V28-SUM($X$26:X27),2))</f>
        <v>0</v>
      </c>
      <c r="X28" s="76"/>
      <c r="Y28" s="77" t="str">
        <f t="shared" si="24"/>
        <v/>
      </c>
      <c r="Z28" s="59"/>
      <c r="AA28" s="78">
        <f t="shared" si="19"/>
        <v>0</v>
      </c>
      <c r="AB28" s="160">
        <f t="shared" ref="AB28:AB37" si="28">B28-D28-E28-F28-G28-W28-SUMIF($B:$B,A28,$H:$H)</f>
        <v>0</v>
      </c>
      <c r="AC28" t="s">
        <v>156</v>
      </c>
      <c r="AD28" t="b">
        <f t="shared" si="25"/>
        <v>1</v>
      </c>
    </row>
    <row r="29" spans="1:30">
      <c r="A29" s="72" t="s">
        <v>157</v>
      </c>
      <c r="B29" s="58">
        <f t="shared" si="26"/>
        <v>2261.23</v>
      </c>
      <c r="C29" s="73">
        <v>5000</v>
      </c>
      <c r="D29" s="134">
        <f t="shared" si="20"/>
        <v>506.08</v>
      </c>
      <c r="E29" s="58">
        <f t="shared" si="21"/>
        <v>129.52</v>
      </c>
      <c r="F29" s="58">
        <f t="shared" si="22"/>
        <v>31.63</v>
      </c>
      <c r="G29" s="58">
        <f t="shared" si="23"/>
        <v>1594</v>
      </c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8">
        <f t="shared" si="27"/>
        <v>678.37</v>
      </c>
      <c r="T29" s="58">
        <f>IF(SUM($B$26:B29)-SUM($C$26:S29)&lt;=0,0,SUM($B$26:B29)-SUM($C$26:S29))</f>
        <v>0</v>
      </c>
      <c r="U29" s="74" t="str">
        <f t="shared" si="17"/>
        <v/>
      </c>
      <c r="V29" s="75">
        <f t="shared" si="18"/>
        <v>0</v>
      </c>
      <c r="W29" s="75">
        <f>IF(ROUND(V29-SUM($X$26:X28),2)&lt;0,0,ROUND(V29-SUM($X$26:X28),2))</f>
        <v>0</v>
      </c>
      <c r="X29" s="76"/>
      <c r="Y29" s="77" t="str">
        <f t="shared" si="24"/>
        <v/>
      </c>
      <c r="Z29" s="59"/>
      <c r="AA29" s="78">
        <f t="shared" si="19"/>
        <v>0</v>
      </c>
      <c r="AB29" s="160">
        <f t="shared" si="28"/>
        <v>0</v>
      </c>
      <c r="AC29" t="s">
        <v>157</v>
      </c>
      <c r="AD29" t="b">
        <f t="shared" si="25"/>
        <v>1</v>
      </c>
    </row>
    <row r="30" spans="1:30">
      <c r="A30" s="72" t="s">
        <v>158</v>
      </c>
      <c r="B30" s="58">
        <f t="shared" si="26"/>
        <v>2261.23</v>
      </c>
      <c r="C30" s="73">
        <v>5000</v>
      </c>
      <c r="D30" s="134">
        <f t="shared" si="20"/>
        <v>506.08</v>
      </c>
      <c r="E30" s="58">
        <f t="shared" si="21"/>
        <v>129.52</v>
      </c>
      <c r="F30" s="58">
        <f t="shared" si="22"/>
        <v>31.63</v>
      </c>
      <c r="G30" s="58">
        <f t="shared" si="23"/>
        <v>1594</v>
      </c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8">
        <f t="shared" si="27"/>
        <v>678.37</v>
      </c>
      <c r="T30" s="58">
        <f>IF(SUM($B$26:B30)-SUM($C$26:S30)&lt;=0,0,SUM($B$26:B30)-SUM($C$26:S30))</f>
        <v>0</v>
      </c>
      <c r="U30" s="74" t="str">
        <f t="shared" si="17"/>
        <v/>
      </c>
      <c r="V30" s="75">
        <f t="shared" si="18"/>
        <v>0</v>
      </c>
      <c r="W30" s="75">
        <f>IF(ROUND(V30-SUM($X$26:X29),2)&lt;0,0,ROUND(V30-SUM($X$26:X29),2))</f>
        <v>0</v>
      </c>
      <c r="X30" s="76"/>
      <c r="Y30" s="77" t="str">
        <f t="shared" si="24"/>
        <v/>
      </c>
      <c r="Z30" s="59"/>
      <c r="AA30" s="78">
        <f t="shared" si="19"/>
        <v>0</v>
      </c>
      <c r="AB30" s="160">
        <f t="shared" si="28"/>
        <v>0</v>
      </c>
      <c r="AC30" t="s">
        <v>158</v>
      </c>
      <c r="AD30" t="b">
        <f t="shared" si="25"/>
        <v>1</v>
      </c>
    </row>
    <row r="31" spans="1:30">
      <c r="A31" s="72" t="s">
        <v>159</v>
      </c>
      <c r="B31" s="58">
        <f t="shared" si="26"/>
        <v>2261.23</v>
      </c>
      <c r="C31" s="73">
        <v>5000</v>
      </c>
      <c r="D31" s="134">
        <f t="shared" si="20"/>
        <v>506.08</v>
      </c>
      <c r="E31" s="58">
        <f t="shared" si="21"/>
        <v>129.52</v>
      </c>
      <c r="F31" s="58">
        <f t="shared" si="22"/>
        <v>31.63</v>
      </c>
      <c r="G31" s="58">
        <f t="shared" si="23"/>
        <v>1594</v>
      </c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8">
        <f t="shared" si="27"/>
        <v>678.37</v>
      </c>
      <c r="T31" s="58">
        <f>IF(SUM($B$26:B31)-SUM($C$26:S31)&lt;=0,0,SUM($B$26:B31)-SUM($C$26:S31))</f>
        <v>0</v>
      </c>
      <c r="U31" s="74" t="str">
        <f t="shared" si="17"/>
        <v/>
      </c>
      <c r="V31" s="75">
        <f t="shared" si="18"/>
        <v>0</v>
      </c>
      <c r="W31" s="75">
        <f>IF(ROUND(V31-SUM($X$26:X30),2)&lt;0,0,ROUND(V31-SUM($X$26:X30),2))</f>
        <v>0</v>
      </c>
      <c r="X31" s="76"/>
      <c r="Y31" s="77" t="str">
        <f t="shared" si="24"/>
        <v/>
      </c>
      <c r="Z31" s="59"/>
      <c r="AA31" s="78">
        <f t="shared" si="19"/>
        <v>0</v>
      </c>
      <c r="AB31" s="160">
        <f t="shared" si="28"/>
        <v>0</v>
      </c>
      <c r="AC31" t="s">
        <v>159</v>
      </c>
      <c r="AD31" t="b">
        <f t="shared" si="25"/>
        <v>1</v>
      </c>
    </row>
    <row r="32" spans="1:30">
      <c r="A32" s="72" t="s">
        <v>160</v>
      </c>
      <c r="B32" s="58">
        <f t="shared" si="26"/>
        <v>2261.23</v>
      </c>
      <c r="C32" s="73">
        <v>5000</v>
      </c>
      <c r="D32" s="134">
        <f t="shared" si="20"/>
        <v>506.08</v>
      </c>
      <c r="E32" s="58">
        <f t="shared" si="21"/>
        <v>129.52</v>
      </c>
      <c r="F32" s="58">
        <f t="shared" si="22"/>
        <v>31.63</v>
      </c>
      <c r="G32" s="58">
        <f t="shared" si="23"/>
        <v>1594</v>
      </c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8">
        <f t="shared" si="27"/>
        <v>678.37</v>
      </c>
      <c r="T32" s="58">
        <f>IF(SUM($B$26:B32)-SUM($C$26:S32)&lt;=0,0,SUM($B$26:B32)-SUM($C$26:S32))</f>
        <v>0</v>
      </c>
      <c r="U32" s="74" t="str">
        <f t="shared" si="17"/>
        <v/>
      </c>
      <c r="V32" s="75">
        <f t="shared" si="18"/>
        <v>0</v>
      </c>
      <c r="W32" s="75">
        <f>IF(ROUND(V32-SUM($X$26:X31),2)&lt;0,0,ROUND(V32-SUM($X$26:X31),2))</f>
        <v>0</v>
      </c>
      <c r="X32" s="76"/>
      <c r="Y32" s="77" t="str">
        <f t="shared" si="24"/>
        <v/>
      </c>
      <c r="Z32" s="59"/>
      <c r="AA32" s="78">
        <f t="shared" si="19"/>
        <v>0</v>
      </c>
      <c r="AB32" s="160">
        <f t="shared" si="28"/>
        <v>0</v>
      </c>
      <c r="AC32" t="s">
        <v>160</v>
      </c>
      <c r="AD32" t="b">
        <f t="shared" si="25"/>
        <v>1</v>
      </c>
    </row>
    <row r="33" spans="1:30">
      <c r="A33" s="72" t="s">
        <v>161</v>
      </c>
      <c r="B33" s="58">
        <f t="shared" si="26"/>
        <v>2261.23</v>
      </c>
      <c r="C33" s="73">
        <v>5000</v>
      </c>
      <c r="D33" s="134">
        <f t="shared" si="20"/>
        <v>506.08</v>
      </c>
      <c r="E33" s="58">
        <f t="shared" si="21"/>
        <v>129.52</v>
      </c>
      <c r="F33" s="58">
        <f t="shared" si="22"/>
        <v>31.63</v>
      </c>
      <c r="G33" s="58">
        <f t="shared" si="23"/>
        <v>1594</v>
      </c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8">
        <f t="shared" si="27"/>
        <v>678.37</v>
      </c>
      <c r="T33" s="58">
        <f>IF(SUM($B$26:B33)-SUM($C$26:S33)&lt;=0,0,SUM($B$26:B33)-SUM($C$26:S33))</f>
        <v>0</v>
      </c>
      <c r="U33" s="74" t="str">
        <f t="shared" si="17"/>
        <v/>
      </c>
      <c r="V33" s="75">
        <f t="shared" si="18"/>
        <v>0</v>
      </c>
      <c r="W33" s="75">
        <f>IF(ROUND(V33-SUM($X$26:X32),2)&lt;0,0,ROUND(V33-SUM($X$26:X32),2))</f>
        <v>0</v>
      </c>
      <c r="X33" s="76"/>
      <c r="Y33" s="77" t="str">
        <f t="shared" si="24"/>
        <v/>
      </c>
      <c r="Z33" s="59"/>
      <c r="AA33" s="78">
        <f t="shared" si="19"/>
        <v>0</v>
      </c>
      <c r="AB33" s="160">
        <f t="shared" si="28"/>
        <v>0</v>
      </c>
      <c r="AC33" t="s">
        <v>161</v>
      </c>
      <c r="AD33" t="b">
        <f t="shared" si="25"/>
        <v>1</v>
      </c>
    </row>
    <row r="34" spans="1:30">
      <c r="A34" s="72" t="s">
        <v>162</v>
      </c>
      <c r="B34" s="58">
        <f t="shared" si="26"/>
        <v>2261.23</v>
      </c>
      <c r="C34" s="73">
        <v>5000</v>
      </c>
      <c r="D34" s="134">
        <f t="shared" si="20"/>
        <v>506.08</v>
      </c>
      <c r="E34" s="58">
        <f t="shared" si="21"/>
        <v>129.52</v>
      </c>
      <c r="F34" s="58">
        <f t="shared" si="22"/>
        <v>31.63</v>
      </c>
      <c r="G34" s="58">
        <f t="shared" si="23"/>
        <v>1594</v>
      </c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8">
        <f t="shared" si="27"/>
        <v>678.37</v>
      </c>
      <c r="T34" s="58">
        <f>IF(SUM($B$26:B34)-SUM($C$26:S34)&lt;=0,0,SUM($B$26:B34)-SUM($C$26:S34))</f>
        <v>0</v>
      </c>
      <c r="U34" s="74" t="str">
        <f t="shared" si="17"/>
        <v/>
      </c>
      <c r="V34" s="75">
        <f t="shared" si="18"/>
        <v>0</v>
      </c>
      <c r="W34" s="75">
        <f>IF(ROUND(V34-SUM($X$26:X33),2)&lt;0,0,ROUND(V34-SUM($X$26:X33),2))</f>
        <v>0</v>
      </c>
      <c r="X34" s="76"/>
      <c r="Y34" s="77" t="str">
        <f t="shared" si="24"/>
        <v/>
      </c>
      <c r="Z34" s="59"/>
      <c r="AA34" s="78">
        <f t="shared" si="19"/>
        <v>0</v>
      </c>
      <c r="AB34" s="160">
        <f t="shared" si="28"/>
        <v>0</v>
      </c>
      <c r="AC34" t="s">
        <v>162</v>
      </c>
      <c r="AD34" t="b">
        <f t="shared" si="25"/>
        <v>1</v>
      </c>
    </row>
    <row r="35" spans="1:30">
      <c r="A35" s="72" t="s">
        <v>163</v>
      </c>
      <c r="B35" s="58">
        <f t="shared" si="26"/>
        <v>2261.23</v>
      </c>
      <c r="C35" s="73">
        <v>5000</v>
      </c>
      <c r="D35" s="134">
        <f t="shared" si="20"/>
        <v>506.08</v>
      </c>
      <c r="E35" s="58">
        <f t="shared" si="21"/>
        <v>129.52</v>
      </c>
      <c r="F35" s="58">
        <f t="shared" si="22"/>
        <v>31.63</v>
      </c>
      <c r="G35" s="58">
        <f t="shared" si="23"/>
        <v>1594</v>
      </c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8">
        <f t="shared" si="27"/>
        <v>678.37</v>
      </c>
      <c r="T35" s="58">
        <f>IF(SUM($B$26:B35)-SUM($C$26:S35)&lt;=0,0,SUM($B$26:B35)-SUM($C$26:S35))</f>
        <v>0</v>
      </c>
      <c r="U35" s="74" t="str">
        <f t="shared" si="17"/>
        <v/>
      </c>
      <c r="V35" s="75">
        <f t="shared" si="18"/>
        <v>0</v>
      </c>
      <c r="W35" s="75">
        <f>IF(ROUND(V35-SUM($X$26:X34),2)&lt;0,0,ROUND(V35-SUM($X$26:X34),2))</f>
        <v>0</v>
      </c>
      <c r="X35" s="76"/>
      <c r="Y35" s="77" t="str">
        <f t="shared" si="24"/>
        <v/>
      </c>
      <c r="Z35" s="59"/>
      <c r="AA35" s="78">
        <f t="shared" si="19"/>
        <v>0</v>
      </c>
      <c r="AB35" s="160">
        <f t="shared" si="28"/>
        <v>0</v>
      </c>
      <c r="AC35" t="s">
        <v>163</v>
      </c>
      <c r="AD35" t="b">
        <f t="shared" si="25"/>
        <v>1</v>
      </c>
    </row>
    <row r="36" spans="1:30">
      <c r="A36" s="72" t="s">
        <v>164</v>
      </c>
      <c r="B36" s="58">
        <f t="shared" si="26"/>
        <v>2261.23</v>
      </c>
      <c r="C36" s="73">
        <v>5000</v>
      </c>
      <c r="D36" s="134">
        <f t="shared" si="20"/>
        <v>506.08</v>
      </c>
      <c r="E36" s="58">
        <f t="shared" si="21"/>
        <v>129.52</v>
      </c>
      <c r="F36" s="58">
        <f t="shared" si="22"/>
        <v>31.63</v>
      </c>
      <c r="G36" s="58">
        <f t="shared" si="23"/>
        <v>1594</v>
      </c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  <c r="S36" s="58">
        <f t="shared" si="27"/>
        <v>678.37</v>
      </c>
      <c r="T36" s="58">
        <f>IF(SUM($B$26:B36)-SUM($C$26:S36)&lt;=0,0,SUM($B$26:B36)-SUM($C$26:S36))</f>
        <v>0</v>
      </c>
      <c r="U36" s="74" t="str">
        <f t="shared" si="17"/>
        <v/>
      </c>
      <c r="V36" s="75">
        <f t="shared" si="18"/>
        <v>0</v>
      </c>
      <c r="W36" s="75">
        <f>IF(ROUND(V36-SUM($X$26:X35),2)&lt;0,0,ROUND(V36-SUM($X$26:X35),2))</f>
        <v>0</v>
      </c>
      <c r="X36" s="76"/>
      <c r="Y36" s="77" t="str">
        <f t="shared" si="24"/>
        <v/>
      </c>
      <c r="Z36" s="59"/>
      <c r="AA36" s="78">
        <f t="shared" si="19"/>
        <v>0</v>
      </c>
      <c r="AB36" s="160">
        <f t="shared" si="28"/>
        <v>0</v>
      </c>
      <c r="AC36" t="s">
        <v>164</v>
      </c>
      <c r="AD36" t="b">
        <f t="shared" si="25"/>
        <v>1</v>
      </c>
    </row>
    <row r="37" spans="1:30">
      <c r="A37" s="72" t="s">
        <v>165</v>
      </c>
      <c r="B37" s="58">
        <f t="shared" si="26"/>
        <v>2261.23</v>
      </c>
      <c r="C37" s="73">
        <v>5000</v>
      </c>
      <c r="D37" s="134">
        <f t="shared" si="20"/>
        <v>506.08</v>
      </c>
      <c r="E37" s="58">
        <f t="shared" si="21"/>
        <v>129.52</v>
      </c>
      <c r="F37" s="58">
        <f t="shared" si="22"/>
        <v>31.63</v>
      </c>
      <c r="G37" s="58">
        <f t="shared" si="23"/>
        <v>1594</v>
      </c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  <c r="S37" s="58">
        <f t="shared" si="27"/>
        <v>678.37</v>
      </c>
      <c r="T37" s="58">
        <f>IF(SUM($B$26:B37)-SUM($C$26:S37)&lt;=0,0,SUM($B$26:B37)-SUM($C$26:S37))</f>
        <v>0</v>
      </c>
      <c r="U37" s="74" t="str">
        <f t="shared" si="17"/>
        <v/>
      </c>
      <c r="V37" s="75">
        <f t="shared" si="18"/>
        <v>0</v>
      </c>
      <c r="W37" s="75">
        <f>IF(ROUND(V37-SUM($X$26:X36),2)&lt;0,0,ROUND(V37-SUM($X$26:X36),2))</f>
        <v>0</v>
      </c>
      <c r="X37" s="76"/>
      <c r="Y37" s="77" t="str">
        <f t="shared" si="24"/>
        <v/>
      </c>
      <c r="Z37" s="59"/>
      <c r="AA37" s="78">
        <f t="shared" si="19"/>
        <v>0</v>
      </c>
      <c r="AB37" s="160">
        <f t="shared" si="28"/>
        <v>0</v>
      </c>
      <c r="AC37" t="s">
        <v>165</v>
      </c>
      <c r="AD37" t="b">
        <f t="shared" si="25"/>
        <v>1</v>
      </c>
    </row>
    <row r="38" spans="1:30">
      <c r="A38" s="72" t="s">
        <v>103</v>
      </c>
      <c r="B38" s="58">
        <f>SUM(B26:B37)+B39</f>
        <v>27134.76</v>
      </c>
      <c r="C38" s="58">
        <f>SUM(C26:C37)</f>
        <v>60000</v>
      </c>
      <c r="D38" s="134">
        <f t="shared" ref="D38:W38" si="29">SUM(D26:D37)</f>
        <v>6072.96</v>
      </c>
      <c r="E38" s="58">
        <f t="shared" si="29"/>
        <v>1554.24</v>
      </c>
      <c r="F38" s="58">
        <f t="shared" si="29"/>
        <v>379.56</v>
      </c>
      <c r="G38" s="58">
        <f t="shared" si="29"/>
        <v>19128</v>
      </c>
      <c r="H38" s="58">
        <f t="shared" si="29"/>
        <v>0</v>
      </c>
      <c r="I38" s="58">
        <f t="shared" si="29"/>
        <v>0</v>
      </c>
      <c r="J38" s="58">
        <f t="shared" si="29"/>
        <v>0</v>
      </c>
      <c r="K38" s="58">
        <f t="shared" si="29"/>
        <v>0</v>
      </c>
      <c r="L38" s="58">
        <f t="shared" si="29"/>
        <v>0</v>
      </c>
      <c r="M38" s="58">
        <f t="shared" si="29"/>
        <v>0</v>
      </c>
      <c r="N38" s="58">
        <f t="shared" si="29"/>
        <v>0</v>
      </c>
      <c r="O38" s="58">
        <f t="shared" si="29"/>
        <v>0</v>
      </c>
      <c r="P38" s="58">
        <f t="shared" si="29"/>
        <v>0</v>
      </c>
      <c r="Q38" s="58">
        <f t="shared" si="29"/>
        <v>0</v>
      </c>
      <c r="R38" s="58">
        <f t="shared" si="29"/>
        <v>0</v>
      </c>
      <c r="S38" s="58">
        <f t="shared" si="29"/>
        <v>8140.44</v>
      </c>
      <c r="T38" s="58"/>
      <c r="U38" s="80"/>
      <c r="V38" s="58">
        <f t="shared" si="29"/>
        <v>0</v>
      </c>
      <c r="W38" s="58">
        <f t="shared" si="29"/>
        <v>0</v>
      </c>
      <c r="X38" s="58">
        <f>SUM(X26:X37)+X39</f>
        <v>0</v>
      </c>
      <c r="Y38" s="77" t="str">
        <f t="shared" si="24"/>
        <v/>
      </c>
      <c r="Z38" s="81"/>
      <c r="AA38" s="82">
        <f>SUM(AA26:AA37)</f>
        <v>0</v>
      </c>
      <c r="AB38" s="160">
        <f>SUM(AB26:AB37)</f>
        <v>0</v>
      </c>
    </row>
    <row r="39" spans="1:30">
      <c r="A39" s="72" t="s">
        <v>193</v>
      </c>
      <c r="B39" s="73"/>
      <c r="C39" s="83"/>
      <c r="D39" s="135"/>
      <c r="E39" s="84"/>
      <c r="F39" s="84"/>
      <c r="G39" s="84"/>
      <c r="H39" s="84"/>
      <c r="I39" s="84" t="b">
        <f>I40=T22</f>
        <v>0</v>
      </c>
      <c r="J39" s="83" t="b">
        <f>J40=(X38+X39)</f>
        <v>1</v>
      </c>
      <c r="K39" s="84"/>
      <c r="L39" s="84"/>
      <c r="M39" s="84"/>
      <c r="N39" s="83"/>
      <c r="O39" s="84"/>
      <c r="P39" s="84"/>
      <c r="Q39" s="84"/>
      <c r="R39" s="84"/>
      <c r="S39" s="84"/>
      <c r="T39" s="83"/>
      <c r="X39" s="85"/>
    </row>
    <row r="40" s="29" customFormat="1" spans="1:30">
      <c r="A40" s="86" t="s">
        <v>194</v>
      </c>
      <c r="B40" s="73">
        <f>G40-SUM(R10:R21)-K40</f>
        <v>-39396.48</v>
      </c>
      <c r="C40" s="83"/>
      <c r="D40" s="136"/>
      <c r="E40" s="83"/>
      <c r="F40" s="87">
        <f>SUM(F44:F1000)</f>
        <v>0</v>
      </c>
      <c r="G40" s="87">
        <f t="shared" ref="G40:L40" si="30">SUM(G44:G1000)</f>
        <v>0</v>
      </c>
      <c r="H40" s="87">
        <f t="shared" si="30"/>
        <v>0</v>
      </c>
      <c r="I40" s="87">
        <f t="shared" si="30"/>
        <v>0</v>
      </c>
      <c r="J40" s="87">
        <f t="shared" si="30"/>
        <v>0</v>
      </c>
      <c r="K40" s="87">
        <f t="shared" si="30"/>
        <v>0</v>
      </c>
      <c r="L40" s="87">
        <f t="shared" si="30"/>
        <v>0</v>
      </c>
      <c r="M40" s="83">
        <f>G40-H40-I40-J40-K40-L40+M43</f>
        <v>0</v>
      </c>
      <c r="N40" s="83"/>
      <c r="O40" s="83"/>
      <c r="P40" s="83"/>
      <c r="Q40" s="83"/>
      <c r="R40" s="83"/>
      <c r="S40" s="83"/>
      <c r="T40" s="83"/>
      <c r="V40" s="161"/>
      <c r="W40" s="88" t="s">
        <v>195</v>
      </c>
      <c r="X40" s="89">
        <f>IF((B38-B39)=0,0,V37/(B38-B39))</f>
        <v>0</v>
      </c>
      <c r="Z40" s="90"/>
    </row>
    <row r="41" spans="1:30">
      <c r="A41" s="41" t="s">
        <v>196</v>
      </c>
      <c r="B41" s="41"/>
      <c r="C41" s="41"/>
      <c r="D41" s="41"/>
      <c r="E41" s="41"/>
      <c r="F41" s="41"/>
      <c r="G41" s="41"/>
      <c r="H41" s="41"/>
      <c r="I41" s="41"/>
      <c r="J41" s="91" t="s">
        <v>197</v>
      </c>
      <c r="K41" s="92">
        <v>0.85</v>
      </c>
      <c r="L41" s="93" t="s">
        <v>198</v>
      </c>
      <c r="M41" s="86" t="e">
        <f>SUMIF([1]档案费管理台账!$E$4:$E$1000,G1,[1]档案费管理台账!$H$4:$H$1000)+SUMIF(档案费管理台账!$E$4:$E$1000,G1,档案费管理台账!$H$4:$H$1000)</f>
        <v>#VALUE!</v>
      </c>
      <c r="N41" s="83" t="e">
        <f>M41=SUM(H43:H1000)+SUM([1]张耀华!H43:H1000)</f>
        <v>#VALUE!</v>
      </c>
      <c r="O41" s="84"/>
      <c r="P41" s="84"/>
      <c r="Q41" s="84"/>
      <c r="R41" s="84"/>
      <c r="S41" s="84"/>
      <c r="T41" s="84"/>
    </row>
    <row r="42" s="27" customFormat="1" spans="1:30">
      <c r="A42" s="63" t="s">
        <v>4</v>
      </c>
      <c r="B42" s="67" t="s">
        <v>124</v>
      </c>
      <c r="C42" s="67" t="s">
        <v>199</v>
      </c>
      <c r="D42" s="46" t="s">
        <v>200</v>
      </c>
      <c r="E42" s="63" t="s">
        <v>7</v>
      </c>
      <c r="F42" s="63" t="s">
        <v>201</v>
      </c>
      <c r="G42" s="63" t="s">
        <v>202</v>
      </c>
      <c r="H42" s="63" t="s">
        <v>11</v>
      </c>
      <c r="I42" s="63" t="s">
        <v>203</v>
      </c>
      <c r="J42" s="63" t="s">
        <v>204</v>
      </c>
      <c r="K42" s="63" t="s">
        <v>205</v>
      </c>
      <c r="L42" s="63" t="s">
        <v>206</v>
      </c>
      <c r="M42" s="63" t="s">
        <v>207</v>
      </c>
      <c r="N42" s="142" t="s">
        <v>77</v>
      </c>
      <c r="O42" s="95"/>
      <c r="P42" s="95"/>
      <c r="Q42" s="95"/>
      <c r="R42" s="95"/>
      <c r="S42" s="95"/>
      <c r="T42" s="95"/>
      <c r="U42" s="95"/>
      <c r="V42" s="95"/>
      <c r="W42" s="96"/>
      <c r="Z42" s="48"/>
      <c r="AB42" s="47"/>
    </row>
    <row r="43" spans="1:30">
      <c r="A43" s="97">
        <f>IF(D43="","",ROW()-42)</f>
        <v>1</v>
      </c>
      <c r="B43" s="98" t="str">
        <f t="shared" ref="B43:B107" si="31">IF(C43="","",MONTH(C43)&amp;"月")</f>
        <v>1月</v>
      </c>
      <c r="C43" s="99">
        <v>45292</v>
      </c>
      <c r="D43" s="137" t="s">
        <v>208</v>
      </c>
      <c r="E43" s="100"/>
      <c r="F43" s="57"/>
      <c r="G43" s="58"/>
      <c r="H43" s="58"/>
      <c r="I43" s="57"/>
      <c r="J43" s="57"/>
      <c r="K43" s="57"/>
      <c r="L43" s="57"/>
      <c r="M43" s="101"/>
      <c r="N43" s="73"/>
      <c r="O43" s="84"/>
      <c r="P43" s="84"/>
      <c r="Q43" s="84"/>
      <c r="R43" s="84"/>
      <c r="S43" s="84"/>
      <c r="T43" s="84"/>
      <c r="U43" s="84"/>
      <c r="V43" s="84"/>
      <c r="W43" s="83"/>
    </row>
    <row r="44" spans="1:30">
      <c r="A44" s="97" t="str">
        <f>IF(C44="","",ROW()-42)</f>
        <v/>
      </c>
      <c r="B44" s="98" t="str">
        <f t="shared" si="31"/>
        <v/>
      </c>
      <c r="C44" s="99"/>
      <c r="D44" s="137"/>
      <c r="E44" s="100"/>
      <c r="F44" s="57"/>
      <c r="G44" s="58">
        <f t="shared" ref="G44" si="32">IF(F44="",0,F44*$K$41)</f>
        <v>0</v>
      </c>
      <c r="H44" s="58">
        <f>IF(E44="",0,IFERROR(VLOOKUP(E44,档案费管理台账!$D$4:$H$1000,5,0),0))</f>
        <v>0</v>
      </c>
      <c r="I44" s="57"/>
      <c r="J44" s="57"/>
      <c r="K44" s="57"/>
      <c r="L44" s="57"/>
      <c r="M44" s="58" t="str">
        <f>IF(C44="","",ROUND(M43+G44-I44-J44-K44-L44-H44,2))</f>
        <v/>
      </c>
      <c r="N44" s="73"/>
      <c r="O44" s="84"/>
      <c r="P44" s="84"/>
      <c r="Q44" s="84"/>
      <c r="R44" s="84"/>
      <c r="S44" s="84"/>
      <c r="T44" s="84"/>
      <c r="U44" s="84"/>
      <c r="V44" s="84"/>
      <c r="W44" s="83"/>
    </row>
    <row r="45" spans="1:30">
      <c r="A45" s="97" t="str">
        <f t="shared" ref="A45:A108" si="33">IF(C45="","",ROW()-42)</f>
        <v/>
      </c>
      <c r="B45" s="98" t="str">
        <f t="shared" si="31"/>
        <v/>
      </c>
      <c r="C45" s="99"/>
      <c r="D45" s="137"/>
      <c r="E45" s="100"/>
      <c r="F45" s="57"/>
      <c r="G45" s="58">
        <f t="shared" ref="G45:G108" si="34">IF(F45="",0,F45*$K$41)</f>
        <v>0</v>
      </c>
      <c r="H45" s="58">
        <f>IF(E45="",0,IFERROR(VLOOKUP(E45,档案费管理台账!$D$4:$H$1000,5,0),0))</f>
        <v>0</v>
      </c>
      <c r="I45" s="57"/>
      <c r="J45" s="57"/>
      <c r="K45" s="57"/>
      <c r="L45" s="57"/>
      <c r="M45" s="58" t="str">
        <f t="shared" ref="M45:M108" si="35">IF(C45="","",ROUND(M44+G45-I45-J45-K45-L45-H45,2))</f>
        <v/>
      </c>
      <c r="N45" s="73"/>
      <c r="O45" s="84"/>
      <c r="P45" s="84"/>
      <c r="Q45" s="84"/>
      <c r="R45" s="84"/>
      <c r="S45" s="84"/>
      <c r="T45" s="84"/>
      <c r="U45" s="84"/>
      <c r="V45" s="84"/>
      <c r="W45" s="83"/>
    </row>
    <row r="46" spans="1:30">
      <c r="A46" s="97" t="str">
        <f t="shared" si="33"/>
        <v/>
      </c>
      <c r="B46" s="98" t="str">
        <f t="shared" si="31"/>
        <v/>
      </c>
      <c r="C46" s="99"/>
      <c r="D46" s="137"/>
      <c r="E46" s="100"/>
      <c r="F46" s="57"/>
      <c r="G46" s="58">
        <f t="shared" si="34"/>
        <v>0</v>
      </c>
      <c r="H46" s="58">
        <f>IF(E46="",0,IFERROR(VLOOKUP(E46,档案费管理台账!$D$4:$H$1000,5,0),0))</f>
        <v>0</v>
      </c>
      <c r="I46" s="57"/>
      <c r="J46" s="57"/>
      <c r="K46" s="57"/>
      <c r="L46" s="57"/>
      <c r="M46" s="58" t="str">
        <f t="shared" si="35"/>
        <v/>
      </c>
      <c r="N46" s="73"/>
      <c r="O46" s="84"/>
      <c r="P46" s="84"/>
      <c r="Q46" s="84"/>
      <c r="R46" s="84"/>
      <c r="S46" s="84"/>
      <c r="T46" s="84"/>
      <c r="U46" s="84"/>
      <c r="V46" s="84"/>
      <c r="W46" s="83"/>
    </row>
    <row r="47" spans="1:30">
      <c r="A47" s="97" t="str">
        <f t="shared" si="33"/>
        <v/>
      </c>
      <c r="B47" s="98" t="str">
        <f t="shared" si="31"/>
        <v/>
      </c>
      <c r="C47" s="99"/>
      <c r="D47" s="137"/>
      <c r="E47" s="100"/>
      <c r="F47" s="57"/>
      <c r="G47" s="58">
        <f t="shared" si="34"/>
        <v>0</v>
      </c>
      <c r="H47" s="58">
        <f>IF(E47="",0,IFERROR(VLOOKUP(E47,档案费管理台账!$D$4:$H$1000,5,0),0))</f>
        <v>0</v>
      </c>
      <c r="I47" s="57"/>
      <c r="J47" s="57"/>
      <c r="K47" s="57"/>
      <c r="L47" s="57"/>
      <c r="M47" s="58" t="str">
        <f t="shared" si="35"/>
        <v/>
      </c>
      <c r="N47" s="73"/>
      <c r="O47" s="84"/>
      <c r="P47" s="84"/>
      <c r="Q47" s="84"/>
      <c r="R47" s="84"/>
      <c r="S47" s="84"/>
      <c r="T47" s="84"/>
      <c r="U47" s="84"/>
      <c r="V47" s="84"/>
      <c r="W47" s="83"/>
    </row>
    <row r="48" spans="1:30">
      <c r="A48" s="97" t="str">
        <f t="shared" si="33"/>
        <v/>
      </c>
      <c r="B48" s="98" t="str">
        <f t="shared" si="31"/>
        <v/>
      </c>
      <c r="C48" s="99"/>
      <c r="D48" s="137"/>
      <c r="E48" s="100"/>
      <c r="F48" s="57"/>
      <c r="G48" s="58">
        <f t="shared" si="34"/>
        <v>0</v>
      </c>
      <c r="H48" s="58">
        <f>IF(E48="",0,IFERROR(VLOOKUP(E48,档案费管理台账!$D$4:$H$1000,5,0),0))</f>
        <v>0</v>
      </c>
      <c r="I48" s="57"/>
      <c r="J48" s="57"/>
      <c r="K48" s="57"/>
      <c r="L48" s="57"/>
      <c r="M48" s="58" t="str">
        <f t="shared" si="35"/>
        <v/>
      </c>
      <c r="N48" s="73"/>
      <c r="O48" s="84"/>
      <c r="P48" s="84"/>
      <c r="Q48" s="84"/>
      <c r="R48" s="84"/>
      <c r="S48" s="84"/>
      <c r="T48" s="84"/>
      <c r="U48" s="84"/>
      <c r="V48" s="84"/>
      <c r="W48" s="83"/>
    </row>
    <row r="49" spans="1:23">
      <c r="A49" s="97" t="str">
        <f t="shared" si="33"/>
        <v/>
      </c>
      <c r="B49" s="98" t="str">
        <f t="shared" si="31"/>
        <v/>
      </c>
      <c r="C49" s="99"/>
      <c r="D49" s="137"/>
      <c r="E49" s="100"/>
      <c r="F49" s="57"/>
      <c r="G49" s="58"/>
      <c r="H49" s="58">
        <f>IF(E49="",0,IFERROR(VLOOKUP(E49,档案费管理台账!$D$4:$H$1000,5,0),0))</f>
        <v>0</v>
      </c>
      <c r="I49" s="57"/>
      <c r="J49" s="57"/>
      <c r="K49" s="57"/>
      <c r="L49" s="57"/>
      <c r="M49" s="58" t="str">
        <f t="shared" si="35"/>
        <v/>
      </c>
      <c r="N49" s="73"/>
      <c r="O49" s="83">
        <v>30345.223</v>
      </c>
      <c r="P49" s="83">
        <f>N49-O49</f>
        <v>-30345.223</v>
      </c>
      <c r="Q49" s="84"/>
      <c r="R49" s="84"/>
      <c r="S49" s="84"/>
      <c r="T49" s="84"/>
      <c r="U49" s="84"/>
      <c r="V49" s="84"/>
      <c r="W49" s="83"/>
    </row>
    <row r="50" spans="1:23">
      <c r="A50" s="97" t="str">
        <f t="shared" si="33"/>
        <v/>
      </c>
      <c r="B50" s="98" t="str">
        <f t="shared" si="31"/>
        <v/>
      </c>
      <c r="C50" s="99"/>
      <c r="D50" s="137"/>
      <c r="E50" s="100"/>
      <c r="F50" s="57"/>
      <c r="G50" s="58">
        <f t="shared" si="34"/>
        <v>0</v>
      </c>
      <c r="H50" s="58">
        <f>IF(E50="",0,IFERROR(VLOOKUP(E50,档案费管理台账!$D$4:$H$1000,5,0),0))</f>
        <v>0</v>
      </c>
      <c r="I50" s="57"/>
      <c r="J50" s="57"/>
      <c r="K50" s="57"/>
      <c r="L50" s="57"/>
      <c r="M50" s="58" t="str">
        <f t="shared" si="35"/>
        <v/>
      </c>
      <c r="N50" s="73"/>
      <c r="O50" s="84"/>
      <c r="P50" s="84"/>
      <c r="Q50" s="84"/>
      <c r="R50" s="84"/>
      <c r="S50" s="84"/>
      <c r="T50" s="84"/>
      <c r="U50" s="84"/>
      <c r="V50" s="84"/>
      <c r="W50" s="83"/>
    </row>
    <row r="51" spans="1:23">
      <c r="A51" s="97" t="str">
        <f t="shared" si="33"/>
        <v/>
      </c>
      <c r="B51" s="98" t="str">
        <f t="shared" si="31"/>
        <v/>
      </c>
      <c r="C51" s="99"/>
      <c r="D51" s="137"/>
      <c r="E51" s="100"/>
      <c r="F51" s="57"/>
      <c r="G51" s="58">
        <f t="shared" si="34"/>
        <v>0</v>
      </c>
      <c r="H51" s="58">
        <f>IF(E51="",0,IFERROR(VLOOKUP(E51,档案费管理台账!$D$4:$H$1000,5,0),0))</f>
        <v>0</v>
      </c>
      <c r="I51" s="57"/>
      <c r="J51" s="57"/>
      <c r="K51" s="57"/>
      <c r="L51" s="57"/>
      <c r="M51" s="58" t="str">
        <f t="shared" si="35"/>
        <v/>
      </c>
      <c r="N51" s="73"/>
      <c r="O51" s="150"/>
    </row>
    <row r="52" spans="1:23">
      <c r="A52" s="97" t="str">
        <f t="shared" si="33"/>
        <v/>
      </c>
      <c r="B52" s="98" t="str">
        <f t="shared" si="31"/>
        <v/>
      </c>
      <c r="C52" s="99"/>
      <c r="D52" s="137"/>
      <c r="E52" s="100"/>
      <c r="F52" s="57"/>
      <c r="G52" s="58">
        <f t="shared" si="34"/>
        <v>0</v>
      </c>
      <c r="H52" s="58">
        <f>IF(E52="",0,IFERROR(VLOOKUP(E52,档案费管理台账!$D$4:$H$1000,5,0),0))</f>
        <v>0</v>
      </c>
      <c r="I52" s="57"/>
      <c r="J52" s="57"/>
      <c r="K52" s="57"/>
      <c r="L52" s="57"/>
      <c r="M52" s="58" t="str">
        <f t="shared" si="35"/>
        <v/>
      </c>
      <c r="N52" s="73"/>
      <c r="O52" s="84"/>
      <c r="P52" s="150"/>
    </row>
    <row r="53" spans="1:23">
      <c r="A53" s="97" t="str">
        <f t="shared" si="33"/>
        <v/>
      </c>
      <c r="B53" s="98" t="str">
        <f t="shared" si="31"/>
        <v/>
      </c>
      <c r="C53" s="99"/>
      <c r="D53" s="137"/>
      <c r="E53" s="100"/>
      <c r="F53" s="57"/>
      <c r="G53" s="58">
        <f t="shared" si="34"/>
        <v>0</v>
      </c>
      <c r="H53" s="58">
        <f>IF(E53="",0,IFERROR(VLOOKUP(E53,档案费管理台账!$D$4:$H$1000,5,0),0))</f>
        <v>0</v>
      </c>
      <c r="I53" s="57"/>
      <c r="J53" s="57"/>
      <c r="K53" s="57"/>
      <c r="L53" s="57"/>
      <c r="M53" s="58" t="str">
        <f t="shared" si="35"/>
        <v/>
      </c>
      <c r="N53" s="73"/>
      <c r="O53" s="84"/>
    </row>
    <row r="54" spans="1:23">
      <c r="A54" s="97" t="str">
        <f t="shared" si="33"/>
        <v/>
      </c>
      <c r="B54" s="98" t="str">
        <f t="shared" si="31"/>
        <v/>
      </c>
      <c r="C54" s="99"/>
      <c r="D54" s="137"/>
      <c r="E54" s="100"/>
      <c r="F54" s="57"/>
      <c r="G54" s="58">
        <f t="shared" si="34"/>
        <v>0</v>
      </c>
      <c r="H54" s="58">
        <f>IF(E54="",0,IFERROR(VLOOKUP(E54,档案费管理台账!$D$4:$H$1000,5,0),0))</f>
        <v>0</v>
      </c>
      <c r="I54" s="57"/>
      <c r="J54" s="57"/>
      <c r="K54" s="57"/>
      <c r="L54" s="57"/>
      <c r="M54" s="58" t="str">
        <f t="shared" si="35"/>
        <v/>
      </c>
      <c r="N54" s="73"/>
      <c r="O54" s="84"/>
      <c r="P54" s="84"/>
      <c r="Q54" s="84"/>
      <c r="R54" s="84"/>
      <c r="S54" s="84"/>
      <c r="T54" s="84"/>
      <c r="U54" s="84"/>
      <c r="V54" s="84"/>
      <c r="W54" s="83"/>
    </row>
    <row r="55" spans="1:23">
      <c r="A55" s="97" t="str">
        <f t="shared" si="33"/>
        <v/>
      </c>
      <c r="B55" s="98" t="str">
        <f t="shared" si="31"/>
        <v/>
      </c>
      <c r="C55" s="99"/>
      <c r="D55" s="137"/>
      <c r="E55" s="100"/>
      <c r="F55" s="57"/>
      <c r="G55" s="58">
        <f t="shared" si="34"/>
        <v>0</v>
      </c>
      <c r="H55" s="58">
        <f>IF(E55="",0,IFERROR(VLOOKUP(E55,档案费管理台账!$D$4:$H$1000,5,0),0))</f>
        <v>0</v>
      </c>
      <c r="I55" s="57"/>
      <c r="J55" s="57"/>
      <c r="K55" s="57"/>
      <c r="L55" s="57"/>
      <c r="M55" s="58" t="str">
        <f t="shared" si="35"/>
        <v/>
      </c>
      <c r="N55" s="73"/>
      <c r="O55" s="84"/>
    </row>
    <row r="56" spans="1:23">
      <c r="A56" s="97" t="str">
        <f t="shared" si="33"/>
        <v/>
      </c>
      <c r="B56" s="98" t="str">
        <f t="shared" si="31"/>
        <v/>
      </c>
      <c r="C56" s="99"/>
      <c r="D56" s="137"/>
      <c r="E56" s="100"/>
      <c r="F56" s="57"/>
      <c r="G56" s="58">
        <f t="shared" si="34"/>
        <v>0</v>
      </c>
      <c r="H56" s="58">
        <f>IF(E56="",0,IFERROR(VLOOKUP(E56,档案费管理台账!$D$4:$H$1000,5,0),0))</f>
        <v>0</v>
      </c>
      <c r="I56" s="57"/>
      <c r="J56" s="57"/>
      <c r="K56" s="57"/>
      <c r="L56" s="57"/>
      <c r="M56" s="58" t="str">
        <f t="shared" si="35"/>
        <v/>
      </c>
      <c r="N56" s="73"/>
      <c r="O56" s="84"/>
    </row>
    <row r="57" spans="1:23">
      <c r="A57" s="97" t="str">
        <f t="shared" si="33"/>
        <v/>
      </c>
      <c r="B57" s="98" t="str">
        <f t="shared" si="31"/>
        <v/>
      </c>
      <c r="C57" s="99"/>
      <c r="D57" s="137"/>
      <c r="E57" s="100"/>
      <c r="F57" s="57"/>
      <c r="G57" s="58">
        <f t="shared" si="34"/>
        <v>0</v>
      </c>
      <c r="H57" s="58">
        <f>IF(E57="",0,IFERROR(VLOOKUP(E57,档案费管理台账!$D$4:$H$1000,5,0),0))</f>
        <v>0</v>
      </c>
      <c r="I57" s="57"/>
      <c r="J57" s="57"/>
      <c r="K57" s="57"/>
      <c r="L57" s="57"/>
      <c r="M57" s="58" t="str">
        <f t="shared" si="35"/>
        <v/>
      </c>
      <c r="N57" s="73"/>
      <c r="O57" s="84"/>
    </row>
    <row r="58" spans="1:23">
      <c r="A58" s="97" t="str">
        <f t="shared" si="33"/>
        <v/>
      </c>
      <c r="B58" s="98" t="str">
        <f t="shared" si="31"/>
        <v/>
      </c>
      <c r="C58" s="99"/>
      <c r="D58" s="137"/>
      <c r="E58" s="100"/>
      <c r="F58" s="57"/>
      <c r="G58" s="58">
        <f t="shared" si="34"/>
        <v>0</v>
      </c>
      <c r="H58" s="58">
        <f>IF(E58="",0,IFERROR(VLOOKUP(E58,档案费管理台账!$D$4:$H$1000,5,0),0))</f>
        <v>0</v>
      </c>
      <c r="I58" s="57"/>
      <c r="J58" s="57"/>
      <c r="K58" s="57"/>
      <c r="L58" s="57"/>
      <c r="M58" s="58" t="str">
        <f t="shared" si="35"/>
        <v/>
      </c>
      <c r="N58" s="73"/>
      <c r="O58" s="84"/>
    </row>
    <row r="59" spans="1:23">
      <c r="A59" s="97" t="str">
        <f t="shared" si="33"/>
        <v/>
      </c>
      <c r="B59" s="98" t="str">
        <f t="shared" si="31"/>
        <v/>
      </c>
      <c r="C59" s="99"/>
      <c r="D59" s="137"/>
      <c r="E59" s="100"/>
      <c r="F59" s="57"/>
      <c r="G59" s="58">
        <f t="shared" si="34"/>
        <v>0</v>
      </c>
      <c r="H59" s="58">
        <f>IF(E59="",0,IFERROR(VLOOKUP(E59,档案费管理台账!$D$4:$H$1000,5,0),0))</f>
        <v>0</v>
      </c>
      <c r="I59" s="57"/>
      <c r="J59" s="57"/>
      <c r="K59" s="57"/>
      <c r="L59" s="57"/>
      <c r="M59" s="58" t="str">
        <f t="shared" si="35"/>
        <v/>
      </c>
      <c r="N59" s="73"/>
    </row>
    <row r="60" spans="1:23">
      <c r="A60" s="97" t="str">
        <f t="shared" si="33"/>
        <v/>
      </c>
      <c r="B60" s="98" t="str">
        <f t="shared" si="31"/>
        <v/>
      </c>
      <c r="C60" s="99"/>
      <c r="D60" s="137"/>
      <c r="E60" s="100"/>
      <c r="F60" s="57"/>
      <c r="G60" s="58">
        <f t="shared" si="34"/>
        <v>0</v>
      </c>
      <c r="H60" s="58">
        <f>IF(E60="",0,IFERROR(VLOOKUP(E60,档案费管理台账!$D$4:$H$1000,5,0),0))</f>
        <v>0</v>
      </c>
      <c r="I60" s="57"/>
      <c r="J60" s="57"/>
      <c r="K60" s="57"/>
      <c r="L60" s="57"/>
      <c r="M60" s="58" t="str">
        <f t="shared" si="35"/>
        <v/>
      </c>
      <c r="N60" s="73"/>
      <c r="O60" s="84"/>
      <c r="P60" s="150"/>
    </row>
    <row r="61" spans="1:23">
      <c r="A61" s="97" t="str">
        <f t="shared" si="33"/>
        <v/>
      </c>
      <c r="B61" s="98" t="str">
        <f t="shared" si="31"/>
        <v/>
      </c>
      <c r="C61" s="99"/>
      <c r="D61" s="137"/>
      <c r="E61" s="100"/>
      <c r="F61" s="57"/>
      <c r="G61" s="58">
        <f t="shared" si="34"/>
        <v>0</v>
      </c>
      <c r="H61" s="58">
        <f>IF(E61="",0,IFERROR(VLOOKUP(E61,档案费管理台账!$D$4:$H$1000,5,0),0))</f>
        <v>0</v>
      </c>
      <c r="I61" s="57"/>
      <c r="J61" s="57"/>
      <c r="K61" s="57"/>
      <c r="L61" s="57"/>
      <c r="M61" s="58" t="str">
        <f t="shared" si="35"/>
        <v/>
      </c>
      <c r="N61" s="73"/>
    </row>
    <row r="62" spans="1:23">
      <c r="A62" s="97" t="str">
        <f t="shared" si="33"/>
        <v/>
      </c>
      <c r="B62" s="98" t="str">
        <f t="shared" si="31"/>
        <v/>
      </c>
      <c r="C62" s="99"/>
      <c r="D62" s="137"/>
      <c r="E62" s="100"/>
      <c r="F62" s="57"/>
      <c r="G62" s="58">
        <f t="shared" si="34"/>
        <v>0</v>
      </c>
      <c r="H62" s="58">
        <f>IF(E62="",0,IFERROR(VLOOKUP(E62,档案费管理台账!$D$4:$H$1000,5,0),0))</f>
        <v>0</v>
      </c>
      <c r="I62" s="57"/>
      <c r="J62" s="57"/>
      <c r="K62" s="57"/>
      <c r="L62" s="57"/>
      <c r="M62" s="58" t="str">
        <f t="shared" si="35"/>
        <v/>
      </c>
      <c r="N62" s="73"/>
    </row>
    <row r="63" spans="1:23">
      <c r="A63" s="97" t="str">
        <f t="shared" si="33"/>
        <v/>
      </c>
      <c r="B63" s="98" t="str">
        <f t="shared" si="31"/>
        <v/>
      </c>
      <c r="C63" s="99"/>
      <c r="D63" s="137"/>
      <c r="E63" s="100"/>
      <c r="F63" s="57"/>
      <c r="G63" s="58">
        <f t="shared" si="34"/>
        <v>0</v>
      </c>
      <c r="H63" s="58">
        <f>IF(E63="",0,IFERROR(VLOOKUP(E63,档案费管理台账!$D$4:$H$1000,5,0),0))</f>
        <v>0</v>
      </c>
      <c r="I63" s="57"/>
      <c r="J63" s="57"/>
      <c r="K63" s="57"/>
      <c r="L63" s="57"/>
      <c r="M63" s="58" t="str">
        <f t="shared" si="35"/>
        <v/>
      </c>
      <c r="N63" s="73"/>
    </row>
    <row r="64" spans="1:23">
      <c r="A64" s="97" t="str">
        <f t="shared" si="33"/>
        <v/>
      </c>
      <c r="B64" s="98" t="str">
        <f t="shared" si="31"/>
        <v/>
      </c>
      <c r="C64" s="99"/>
      <c r="D64" s="137"/>
      <c r="E64" s="100"/>
      <c r="F64" s="57"/>
      <c r="G64" s="58">
        <f t="shared" si="34"/>
        <v>0</v>
      </c>
      <c r="H64" s="58">
        <f>IF(E64="",0,IFERROR(VLOOKUP(E64,档案费管理台账!$D$4:$H$1000,5,0),0))</f>
        <v>0</v>
      </c>
      <c r="I64" s="57"/>
      <c r="J64" s="57"/>
      <c r="K64" s="57"/>
      <c r="L64" s="57"/>
      <c r="M64" s="58" t="str">
        <f t="shared" si="35"/>
        <v/>
      </c>
      <c r="N64" s="73"/>
    </row>
    <row r="65" spans="1:14">
      <c r="A65" s="97" t="str">
        <f t="shared" si="33"/>
        <v/>
      </c>
      <c r="B65" s="98" t="str">
        <f t="shared" si="31"/>
        <v/>
      </c>
      <c r="C65" s="99"/>
      <c r="D65" s="137"/>
      <c r="E65" s="100"/>
      <c r="F65" s="57"/>
      <c r="G65" s="58">
        <f t="shared" si="34"/>
        <v>0</v>
      </c>
      <c r="H65" s="58">
        <f>IF(E65="",0,IFERROR(VLOOKUP(E65,档案费管理台账!$D$4:$H$1000,5,0),0))</f>
        <v>0</v>
      </c>
      <c r="I65" s="57"/>
      <c r="J65" s="57"/>
      <c r="K65" s="57"/>
      <c r="L65" s="57"/>
      <c r="M65" s="58" t="str">
        <f t="shared" si="35"/>
        <v/>
      </c>
      <c r="N65" s="73"/>
    </row>
    <row r="66" spans="1:14">
      <c r="A66" s="97" t="str">
        <f t="shared" si="33"/>
        <v/>
      </c>
      <c r="B66" s="98" t="str">
        <f t="shared" si="31"/>
        <v/>
      </c>
      <c r="C66" s="99"/>
      <c r="D66" s="137"/>
      <c r="E66" s="100"/>
      <c r="F66" s="57"/>
      <c r="G66" s="58">
        <f t="shared" si="34"/>
        <v>0</v>
      </c>
      <c r="H66" s="58">
        <f>IF(E66="",0,IFERROR(VLOOKUP(E66,档案费管理台账!$D$4:$H$1000,5,0),0))</f>
        <v>0</v>
      </c>
      <c r="I66" s="57"/>
      <c r="J66" s="57"/>
      <c r="K66" s="57"/>
      <c r="L66" s="57"/>
      <c r="M66" s="58" t="str">
        <f t="shared" si="35"/>
        <v/>
      </c>
      <c r="N66" s="73"/>
    </row>
    <row r="67" spans="1:14">
      <c r="A67" s="97" t="str">
        <f t="shared" si="33"/>
        <v/>
      </c>
      <c r="B67" s="98" t="str">
        <f t="shared" si="31"/>
        <v/>
      </c>
      <c r="C67" s="99"/>
      <c r="D67" s="137"/>
      <c r="E67" s="100"/>
      <c r="F67" s="57"/>
      <c r="G67" s="58">
        <f t="shared" si="34"/>
        <v>0</v>
      </c>
      <c r="H67" s="58">
        <f>IF(E67="",0,IFERROR(VLOOKUP(E67,档案费管理台账!$D$4:$H$1000,5,0),0))</f>
        <v>0</v>
      </c>
      <c r="I67" s="57"/>
      <c r="J67" s="57"/>
      <c r="K67" s="57"/>
      <c r="L67" s="57"/>
      <c r="M67" s="58" t="str">
        <f t="shared" si="35"/>
        <v/>
      </c>
      <c r="N67" s="73"/>
    </row>
    <row r="68" spans="1:14">
      <c r="A68" s="97" t="str">
        <f t="shared" si="33"/>
        <v/>
      </c>
      <c r="B68" s="98" t="str">
        <f t="shared" si="31"/>
        <v/>
      </c>
      <c r="C68" s="99"/>
      <c r="D68" s="137"/>
      <c r="E68" s="100"/>
      <c r="F68" s="57"/>
      <c r="G68" s="58">
        <f t="shared" si="34"/>
        <v>0</v>
      </c>
      <c r="H68" s="58">
        <f>IF(E68="",0,IFERROR(VLOOKUP(E68,档案费管理台账!$D$4:$H$1000,5,0),0))</f>
        <v>0</v>
      </c>
      <c r="I68" s="57"/>
      <c r="J68" s="57"/>
      <c r="K68" s="57"/>
      <c r="L68" s="57"/>
      <c r="M68" s="58" t="str">
        <f t="shared" si="35"/>
        <v/>
      </c>
      <c r="N68" s="73"/>
    </row>
    <row r="69" spans="1:14">
      <c r="A69" s="97" t="str">
        <f t="shared" si="33"/>
        <v/>
      </c>
      <c r="B69" s="98" t="str">
        <f t="shared" si="31"/>
        <v/>
      </c>
      <c r="C69" s="99"/>
      <c r="D69" s="137"/>
      <c r="E69" s="100"/>
      <c r="F69" s="57"/>
      <c r="G69" s="58">
        <f t="shared" si="34"/>
        <v>0</v>
      </c>
      <c r="H69" s="58">
        <f>IF(E69="",0,IFERROR(VLOOKUP(E69,档案费管理台账!$D$4:$H$1000,5,0),0))</f>
        <v>0</v>
      </c>
      <c r="I69" s="57"/>
      <c r="J69" s="57"/>
      <c r="K69" s="57"/>
      <c r="L69" s="57"/>
      <c r="M69" s="58" t="str">
        <f t="shared" si="35"/>
        <v/>
      </c>
      <c r="N69" s="73"/>
    </row>
    <row r="70" spans="1:14">
      <c r="A70" s="97" t="str">
        <f t="shared" si="33"/>
        <v/>
      </c>
      <c r="B70" s="98" t="str">
        <f t="shared" si="31"/>
        <v/>
      </c>
      <c r="C70" s="99"/>
      <c r="D70" s="137"/>
      <c r="E70" s="100"/>
      <c r="F70" s="57"/>
      <c r="G70" s="58">
        <f t="shared" si="34"/>
        <v>0</v>
      </c>
      <c r="H70" s="58">
        <f>IF(E70="",0,IFERROR(VLOOKUP(E70,档案费管理台账!$D$4:$H$1000,5,0),0))</f>
        <v>0</v>
      </c>
      <c r="I70" s="57"/>
      <c r="J70" s="57"/>
      <c r="K70" s="57"/>
      <c r="L70" s="57"/>
      <c r="M70" s="58" t="str">
        <f t="shared" si="35"/>
        <v/>
      </c>
      <c r="N70" s="73"/>
    </row>
    <row r="71" spans="1:14">
      <c r="A71" s="97" t="str">
        <f t="shared" si="33"/>
        <v/>
      </c>
      <c r="B71" s="98" t="str">
        <f t="shared" si="31"/>
        <v/>
      </c>
      <c r="C71" s="99"/>
      <c r="D71" s="137"/>
      <c r="E71" s="100"/>
      <c r="F71" s="57"/>
      <c r="G71" s="58">
        <f t="shared" si="34"/>
        <v>0</v>
      </c>
      <c r="H71" s="58">
        <f>IF(E71="",0,IFERROR(VLOOKUP(E71,档案费管理台账!$D$4:$H$1000,5,0),0))</f>
        <v>0</v>
      </c>
      <c r="I71" s="57"/>
      <c r="J71" s="57"/>
      <c r="K71" s="57"/>
      <c r="L71" s="57"/>
      <c r="M71" s="58" t="str">
        <f t="shared" si="35"/>
        <v/>
      </c>
      <c r="N71" s="73"/>
    </row>
    <row r="72" spans="1:14">
      <c r="A72" s="97" t="str">
        <f t="shared" si="33"/>
        <v/>
      </c>
      <c r="B72" s="98" t="str">
        <f t="shared" si="31"/>
        <v/>
      </c>
      <c r="C72" s="99"/>
      <c r="D72" s="137"/>
      <c r="E72" s="100"/>
      <c r="F72" s="57"/>
      <c r="G72" s="58">
        <f t="shared" si="34"/>
        <v>0</v>
      </c>
      <c r="H72" s="58">
        <f>IF(E72="",0,IFERROR(VLOOKUP(E72,档案费管理台账!$D$4:$H$1000,5,0),0))</f>
        <v>0</v>
      </c>
      <c r="I72" s="57"/>
      <c r="J72" s="57"/>
      <c r="K72" s="57"/>
      <c r="L72" s="57"/>
      <c r="M72" s="58" t="str">
        <f t="shared" si="35"/>
        <v/>
      </c>
      <c r="N72" s="73"/>
    </row>
    <row r="73" spans="1:14">
      <c r="A73" s="97" t="str">
        <f t="shared" si="33"/>
        <v/>
      </c>
      <c r="B73" s="98" t="str">
        <f t="shared" si="31"/>
        <v/>
      </c>
      <c r="C73" s="99"/>
      <c r="D73" s="137"/>
      <c r="E73" s="100"/>
      <c r="F73" s="57"/>
      <c r="G73" s="58">
        <f t="shared" si="34"/>
        <v>0</v>
      </c>
      <c r="H73" s="58">
        <f>IF(E73="",0,IFERROR(VLOOKUP(E73,档案费管理台账!$D$4:$H$1000,5,0),0))</f>
        <v>0</v>
      </c>
      <c r="I73" s="57"/>
      <c r="J73" s="57"/>
      <c r="K73" s="57"/>
      <c r="L73" s="57"/>
      <c r="M73" s="58" t="str">
        <f t="shared" si="35"/>
        <v/>
      </c>
      <c r="N73" s="73"/>
    </row>
    <row r="74" spans="1:14">
      <c r="A74" s="97" t="str">
        <f t="shared" si="33"/>
        <v/>
      </c>
      <c r="B74" s="98" t="str">
        <f t="shared" si="31"/>
        <v/>
      </c>
      <c r="C74" s="99"/>
      <c r="D74" s="137"/>
      <c r="E74" s="100"/>
      <c r="F74" s="57"/>
      <c r="G74" s="58">
        <f t="shared" si="34"/>
        <v>0</v>
      </c>
      <c r="H74" s="58">
        <f>IF(E74="",0,IFERROR(VLOOKUP(E74,档案费管理台账!$D$4:$H$1000,5,0),0))</f>
        <v>0</v>
      </c>
      <c r="I74" s="57"/>
      <c r="J74" s="57"/>
      <c r="K74" s="57"/>
      <c r="L74" s="57"/>
      <c r="M74" s="58" t="str">
        <f t="shared" si="35"/>
        <v/>
      </c>
      <c r="N74" s="73"/>
    </row>
    <row r="75" spans="1:14">
      <c r="A75" s="97" t="str">
        <f t="shared" si="33"/>
        <v/>
      </c>
      <c r="B75" s="98" t="str">
        <f t="shared" si="31"/>
        <v/>
      </c>
      <c r="C75" s="99"/>
      <c r="D75" s="137"/>
      <c r="E75" s="100"/>
      <c r="F75" s="57"/>
      <c r="G75" s="58">
        <f t="shared" si="34"/>
        <v>0</v>
      </c>
      <c r="H75" s="58">
        <f>IF(E75="",0,IFERROR(VLOOKUP(E75,档案费管理台账!$D$4:$H$1000,5,0),0))</f>
        <v>0</v>
      </c>
      <c r="I75" s="57"/>
      <c r="J75" s="57"/>
      <c r="K75" s="57"/>
      <c r="L75" s="57"/>
      <c r="M75" s="58" t="str">
        <f t="shared" si="35"/>
        <v/>
      </c>
      <c r="N75" s="73"/>
    </row>
    <row r="76" spans="1:14">
      <c r="A76" s="97" t="str">
        <f t="shared" si="33"/>
        <v/>
      </c>
      <c r="B76" s="98" t="str">
        <f t="shared" si="31"/>
        <v/>
      </c>
      <c r="C76" s="99"/>
      <c r="D76" s="137"/>
      <c r="E76" s="100"/>
      <c r="F76" s="57"/>
      <c r="G76" s="58">
        <f t="shared" si="34"/>
        <v>0</v>
      </c>
      <c r="H76" s="58">
        <f>IF(E76="",0,IFERROR(VLOOKUP(E76,档案费管理台账!$D$4:$H$1000,5,0),0))</f>
        <v>0</v>
      </c>
      <c r="I76" s="57"/>
      <c r="J76" s="57"/>
      <c r="K76" s="57"/>
      <c r="L76" s="57"/>
      <c r="M76" s="58" t="str">
        <f t="shared" si="35"/>
        <v/>
      </c>
      <c r="N76" s="73"/>
    </row>
    <row r="77" spans="1:14">
      <c r="A77" s="97" t="str">
        <f t="shared" si="33"/>
        <v/>
      </c>
      <c r="B77" s="98" t="str">
        <f t="shared" si="31"/>
        <v/>
      </c>
      <c r="C77" s="99"/>
      <c r="D77" s="137"/>
      <c r="E77" s="100"/>
      <c r="F77" s="57"/>
      <c r="G77" s="58">
        <f t="shared" si="34"/>
        <v>0</v>
      </c>
      <c r="H77" s="58">
        <f>IF(E77="",0,IFERROR(VLOOKUP(E77,档案费管理台账!$D$4:$H$1000,5,0),0))</f>
        <v>0</v>
      </c>
      <c r="I77" s="57"/>
      <c r="J77" s="57"/>
      <c r="K77" s="57"/>
      <c r="L77" s="57"/>
      <c r="M77" s="58" t="str">
        <f t="shared" si="35"/>
        <v/>
      </c>
      <c r="N77" s="73"/>
    </row>
    <row r="78" spans="1:14">
      <c r="A78" s="97" t="str">
        <f t="shared" si="33"/>
        <v/>
      </c>
      <c r="B78" s="98" t="str">
        <f t="shared" si="31"/>
        <v/>
      </c>
      <c r="C78" s="99"/>
      <c r="D78" s="137"/>
      <c r="E78" s="100"/>
      <c r="F78" s="57"/>
      <c r="G78" s="58">
        <f t="shared" si="34"/>
        <v>0</v>
      </c>
      <c r="H78" s="58">
        <f>IF(E78="",0,IFERROR(VLOOKUP(E78,档案费管理台账!$D$4:$H$1000,5,0),0))</f>
        <v>0</v>
      </c>
      <c r="I78" s="57"/>
      <c r="J78" s="57"/>
      <c r="K78" s="57"/>
      <c r="L78" s="57"/>
      <c r="M78" s="58" t="str">
        <f t="shared" si="35"/>
        <v/>
      </c>
      <c r="N78" s="73"/>
    </row>
    <row r="79" spans="1:14">
      <c r="A79" s="97" t="str">
        <f t="shared" si="33"/>
        <v/>
      </c>
      <c r="B79" s="98" t="str">
        <f t="shared" si="31"/>
        <v/>
      </c>
      <c r="C79" s="99"/>
      <c r="D79" s="137"/>
      <c r="E79" s="100"/>
      <c r="F79" s="57"/>
      <c r="G79" s="58">
        <f t="shared" si="34"/>
        <v>0</v>
      </c>
      <c r="H79" s="58">
        <f>IF(E79="",0,IFERROR(VLOOKUP(E79,档案费管理台账!$D$4:$H$1000,5,0),0))</f>
        <v>0</v>
      </c>
      <c r="I79" s="57"/>
      <c r="J79" s="57"/>
      <c r="K79" s="57"/>
      <c r="L79" s="57"/>
      <c r="M79" s="58" t="str">
        <f t="shared" si="35"/>
        <v/>
      </c>
      <c r="N79" s="73"/>
    </row>
    <row r="80" spans="1:14">
      <c r="A80" s="97" t="str">
        <f t="shared" si="33"/>
        <v/>
      </c>
      <c r="B80" s="98" t="str">
        <f t="shared" si="31"/>
        <v/>
      </c>
      <c r="C80" s="99"/>
      <c r="D80" s="137"/>
      <c r="E80" s="100"/>
      <c r="F80" s="57"/>
      <c r="G80" s="58">
        <f t="shared" si="34"/>
        <v>0</v>
      </c>
      <c r="H80" s="58">
        <f>IF(E80="",0,IFERROR(VLOOKUP(E80,档案费管理台账!$D$4:$H$1000,5,0),0))</f>
        <v>0</v>
      </c>
      <c r="I80" s="57"/>
      <c r="J80" s="57"/>
      <c r="K80" s="57"/>
      <c r="L80" s="57"/>
      <c r="M80" s="58" t="str">
        <f t="shared" si="35"/>
        <v/>
      </c>
      <c r="N80" s="73"/>
    </row>
    <row r="81" spans="1:14">
      <c r="A81" s="97" t="str">
        <f t="shared" si="33"/>
        <v/>
      </c>
      <c r="B81" s="98" t="str">
        <f t="shared" si="31"/>
        <v/>
      </c>
      <c r="C81" s="99"/>
      <c r="D81" s="137"/>
      <c r="E81" s="100"/>
      <c r="F81" s="57"/>
      <c r="G81" s="58">
        <f t="shared" si="34"/>
        <v>0</v>
      </c>
      <c r="H81" s="58">
        <f>IF(E81="",0,IFERROR(VLOOKUP(E81,档案费管理台账!$D$4:$H$1000,5,0),0))</f>
        <v>0</v>
      </c>
      <c r="I81" s="57"/>
      <c r="J81" s="57"/>
      <c r="K81" s="57"/>
      <c r="L81" s="57"/>
      <c r="M81" s="58" t="str">
        <f t="shared" si="35"/>
        <v/>
      </c>
      <c r="N81" s="73"/>
    </row>
    <row r="82" spans="1:14">
      <c r="A82" s="97" t="str">
        <f t="shared" si="33"/>
        <v/>
      </c>
      <c r="B82" s="98" t="str">
        <f t="shared" si="31"/>
        <v/>
      </c>
      <c r="C82" s="99"/>
      <c r="D82" s="137"/>
      <c r="E82" s="100"/>
      <c r="F82" s="57"/>
      <c r="G82" s="58">
        <f t="shared" si="34"/>
        <v>0</v>
      </c>
      <c r="H82" s="58">
        <f>IF(E82="",0,IFERROR(VLOOKUP(E82,档案费管理台账!$D$4:$H$1000,5,0),0))</f>
        <v>0</v>
      </c>
      <c r="I82" s="57"/>
      <c r="J82" s="57"/>
      <c r="K82" s="57"/>
      <c r="L82" s="57"/>
      <c r="M82" s="58" t="str">
        <f t="shared" si="35"/>
        <v/>
      </c>
      <c r="N82" s="73"/>
    </row>
    <row r="83" spans="1:14">
      <c r="A83" s="97" t="str">
        <f t="shared" si="33"/>
        <v/>
      </c>
      <c r="B83" s="98" t="str">
        <f t="shared" si="31"/>
        <v/>
      </c>
      <c r="C83" s="99"/>
      <c r="D83" s="137"/>
      <c r="E83" s="100"/>
      <c r="F83" s="57"/>
      <c r="G83" s="58">
        <f t="shared" si="34"/>
        <v>0</v>
      </c>
      <c r="H83" s="58">
        <f>IF(E83="",0,IFERROR(VLOOKUP(E83,档案费管理台账!$D$4:$H$1000,5,0),0))</f>
        <v>0</v>
      </c>
      <c r="I83" s="57"/>
      <c r="J83" s="57"/>
      <c r="K83" s="57"/>
      <c r="L83" s="57"/>
      <c r="M83" s="58" t="str">
        <f t="shared" si="35"/>
        <v/>
      </c>
      <c r="N83" s="73"/>
    </row>
    <row r="84" spans="1:14">
      <c r="A84" s="97" t="str">
        <f t="shared" si="33"/>
        <v/>
      </c>
      <c r="B84" s="98" t="str">
        <f t="shared" si="31"/>
        <v/>
      </c>
      <c r="C84" s="99"/>
      <c r="D84" s="137"/>
      <c r="E84" s="100"/>
      <c r="F84" s="57"/>
      <c r="G84" s="58">
        <f t="shared" si="34"/>
        <v>0</v>
      </c>
      <c r="H84" s="58">
        <f>IF(E84="",0,IFERROR(VLOOKUP(E84,档案费管理台账!$D$4:$H$1000,5,0),0))</f>
        <v>0</v>
      </c>
      <c r="I84" s="57"/>
      <c r="J84" s="57"/>
      <c r="K84" s="57"/>
      <c r="L84" s="57"/>
      <c r="M84" s="58" t="str">
        <f t="shared" si="35"/>
        <v/>
      </c>
      <c r="N84" s="73"/>
    </row>
    <row r="85" spans="1:14">
      <c r="A85" s="97" t="str">
        <f t="shared" si="33"/>
        <v/>
      </c>
      <c r="B85" s="98" t="str">
        <f t="shared" si="31"/>
        <v/>
      </c>
      <c r="C85" s="99"/>
      <c r="D85" s="137"/>
      <c r="E85" s="100"/>
      <c r="F85" s="57"/>
      <c r="G85" s="58">
        <f t="shared" si="34"/>
        <v>0</v>
      </c>
      <c r="H85" s="58">
        <f>IF(E85="",0,IFERROR(VLOOKUP(E85,档案费管理台账!$D$4:$H$1000,5,0),0))</f>
        <v>0</v>
      </c>
      <c r="I85" s="57"/>
      <c r="J85" s="57"/>
      <c r="K85" s="57"/>
      <c r="L85" s="57"/>
      <c r="M85" s="58" t="str">
        <f t="shared" si="35"/>
        <v/>
      </c>
      <c r="N85" s="73"/>
    </row>
    <row r="86" spans="1:14">
      <c r="A86" s="97" t="str">
        <f t="shared" si="33"/>
        <v/>
      </c>
      <c r="B86" s="98" t="str">
        <f t="shared" si="31"/>
        <v/>
      </c>
      <c r="C86" s="99"/>
      <c r="D86" s="137"/>
      <c r="E86" s="100"/>
      <c r="F86" s="57"/>
      <c r="G86" s="58">
        <f t="shared" si="34"/>
        <v>0</v>
      </c>
      <c r="H86" s="58">
        <f>IF(E86="",0,IFERROR(VLOOKUP(E86,档案费管理台账!$D$4:$H$1000,5,0),0))</f>
        <v>0</v>
      </c>
      <c r="I86" s="57"/>
      <c r="J86" s="57"/>
      <c r="K86" s="57"/>
      <c r="L86" s="57"/>
      <c r="M86" s="58" t="str">
        <f t="shared" si="35"/>
        <v/>
      </c>
      <c r="N86" s="73"/>
    </row>
    <row r="87" spans="1:14">
      <c r="A87" s="97" t="str">
        <f t="shared" si="33"/>
        <v/>
      </c>
      <c r="B87" s="98" t="str">
        <f t="shared" si="31"/>
        <v/>
      </c>
      <c r="C87" s="99"/>
      <c r="D87" s="137"/>
      <c r="E87" s="100"/>
      <c r="F87" s="57"/>
      <c r="G87" s="58">
        <f t="shared" si="34"/>
        <v>0</v>
      </c>
      <c r="H87" s="58">
        <f>IF(E87="",0,IFERROR(VLOOKUP(E87,档案费管理台账!$D$4:$H$1000,5,0),0))</f>
        <v>0</v>
      </c>
      <c r="I87" s="57"/>
      <c r="J87" s="57"/>
      <c r="K87" s="57"/>
      <c r="L87" s="57"/>
      <c r="M87" s="58" t="str">
        <f t="shared" si="35"/>
        <v/>
      </c>
      <c r="N87" s="73"/>
    </row>
    <row r="88" spans="1:14">
      <c r="A88" s="97" t="str">
        <f t="shared" si="33"/>
        <v/>
      </c>
      <c r="B88" s="98" t="str">
        <f t="shared" si="31"/>
        <v/>
      </c>
      <c r="C88" s="99"/>
      <c r="D88" s="137"/>
      <c r="E88" s="100"/>
      <c r="F88" s="57"/>
      <c r="G88" s="58">
        <f t="shared" si="34"/>
        <v>0</v>
      </c>
      <c r="H88" s="58">
        <f>IF(E88="",0,IFERROR(VLOOKUP(E88,档案费管理台账!$D$4:$H$1000,5,0),0))</f>
        <v>0</v>
      </c>
      <c r="I88" s="57"/>
      <c r="J88" s="57"/>
      <c r="K88" s="57"/>
      <c r="L88" s="57"/>
      <c r="M88" s="58" t="str">
        <f t="shared" si="35"/>
        <v/>
      </c>
      <c r="N88" s="73"/>
    </row>
    <row r="89" spans="1:14">
      <c r="A89" s="97" t="str">
        <f t="shared" si="33"/>
        <v/>
      </c>
      <c r="B89" s="98" t="str">
        <f t="shared" si="31"/>
        <v/>
      </c>
      <c r="C89" s="99"/>
      <c r="D89" s="137"/>
      <c r="E89" s="100"/>
      <c r="F89" s="57"/>
      <c r="G89" s="58">
        <f t="shared" si="34"/>
        <v>0</v>
      </c>
      <c r="H89" s="58">
        <f>IF(E89="",0,IFERROR(VLOOKUP(E89,档案费管理台账!$D$4:$H$1000,5,0),0))</f>
        <v>0</v>
      </c>
      <c r="I89" s="57"/>
      <c r="J89" s="57"/>
      <c r="K89" s="57"/>
      <c r="L89" s="57"/>
      <c r="M89" s="58" t="str">
        <f t="shared" si="35"/>
        <v/>
      </c>
      <c r="N89" s="73"/>
    </row>
    <row r="90" spans="1:14">
      <c r="A90" s="97" t="str">
        <f t="shared" si="33"/>
        <v/>
      </c>
      <c r="B90" s="98" t="str">
        <f t="shared" si="31"/>
        <v/>
      </c>
      <c r="C90" s="99"/>
      <c r="D90" s="137"/>
      <c r="E90" s="100"/>
      <c r="F90" s="57"/>
      <c r="G90" s="58">
        <f t="shared" si="34"/>
        <v>0</v>
      </c>
      <c r="H90" s="58">
        <f>IF(E90="",0,IFERROR(VLOOKUP(E90,档案费管理台账!$D$4:$H$1000,5,0),0))</f>
        <v>0</v>
      </c>
      <c r="I90" s="57"/>
      <c r="J90" s="57"/>
      <c r="K90" s="57"/>
      <c r="L90" s="57"/>
      <c r="M90" s="58" t="str">
        <f t="shared" si="35"/>
        <v/>
      </c>
      <c r="N90" s="73"/>
    </row>
    <row r="91" spans="1:14">
      <c r="A91" s="97" t="str">
        <f t="shared" si="33"/>
        <v/>
      </c>
      <c r="B91" s="98" t="str">
        <f t="shared" si="31"/>
        <v/>
      </c>
      <c r="C91" s="99"/>
      <c r="D91" s="137"/>
      <c r="E91" s="100"/>
      <c r="F91" s="57"/>
      <c r="G91" s="58">
        <f t="shared" si="34"/>
        <v>0</v>
      </c>
      <c r="H91" s="58">
        <f>IF(E91="",0,IFERROR(VLOOKUP(E91,档案费管理台账!$D$4:$H$1000,5,0),0))</f>
        <v>0</v>
      </c>
      <c r="I91" s="57"/>
      <c r="J91" s="57"/>
      <c r="K91" s="57"/>
      <c r="L91" s="57"/>
      <c r="M91" s="58" t="str">
        <f t="shared" si="35"/>
        <v/>
      </c>
      <c r="N91" s="73"/>
    </row>
    <row r="92" spans="1:14">
      <c r="A92" s="97" t="str">
        <f t="shared" si="33"/>
        <v/>
      </c>
      <c r="B92" s="98" t="str">
        <f t="shared" si="31"/>
        <v/>
      </c>
      <c r="C92" s="99"/>
      <c r="D92" s="137"/>
      <c r="E92" s="100"/>
      <c r="F92" s="57"/>
      <c r="G92" s="58">
        <f t="shared" si="34"/>
        <v>0</v>
      </c>
      <c r="H92" s="58">
        <f>IF(E92="",0,IFERROR(VLOOKUP(E92,档案费管理台账!$D$4:$H$1000,5,0),0))</f>
        <v>0</v>
      </c>
      <c r="I92" s="57"/>
      <c r="J92" s="57"/>
      <c r="K92" s="57"/>
      <c r="L92" s="57"/>
      <c r="M92" s="58" t="str">
        <f t="shared" si="35"/>
        <v/>
      </c>
      <c r="N92" s="73"/>
    </row>
    <row r="93" spans="1:14">
      <c r="A93" s="97" t="str">
        <f t="shared" si="33"/>
        <v/>
      </c>
      <c r="B93" s="98" t="str">
        <f t="shared" si="31"/>
        <v/>
      </c>
      <c r="C93" s="99"/>
      <c r="D93" s="137"/>
      <c r="E93" s="100"/>
      <c r="F93" s="57"/>
      <c r="G93" s="58">
        <f t="shared" si="34"/>
        <v>0</v>
      </c>
      <c r="H93" s="58">
        <f>IF(E93="",0,IFERROR(VLOOKUP(E93,档案费管理台账!$D$4:$H$1000,5,0),0))</f>
        <v>0</v>
      </c>
      <c r="I93" s="57"/>
      <c r="J93" s="57"/>
      <c r="K93" s="57"/>
      <c r="L93" s="57"/>
      <c r="M93" s="58" t="str">
        <f t="shared" si="35"/>
        <v/>
      </c>
      <c r="N93" s="73"/>
    </row>
    <row r="94" spans="1:14">
      <c r="A94" s="97" t="str">
        <f t="shared" si="33"/>
        <v/>
      </c>
      <c r="B94" s="98" t="str">
        <f t="shared" si="31"/>
        <v/>
      </c>
      <c r="C94" s="99"/>
      <c r="D94" s="137"/>
      <c r="E94" s="100"/>
      <c r="F94" s="57"/>
      <c r="G94" s="58">
        <f t="shared" si="34"/>
        <v>0</v>
      </c>
      <c r="H94" s="58">
        <f>IF(E94="",0,IFERROR(VLOOKUP(E94,档案费管理台账!$D$4:$H$1000,5,0),0))</f>
        <v>0</v>
      </c>
      <c r="I94" s="57"/>
      <c r="J94" s="57"/>
      <c r="K94" s="57"/>
      <c r="L94" s="57"/>
      <c r="M94" s="58" t="str">
        <f t="shared" si="35"/>
        <v/>
      </c>
      <c r="N94" s="73"/>
    </row>
    <row r="95" spans="1:14">
      <c r="A95" s="97" t="str">
        <f t="shared" si="33"/>
        <v/>
      </c>
      <c r="B95" s="98" t="str">
        <f t="shared" si="31"/>
        <v/>
      </c>
      <c r="C95" s="99"/>
      <c r="D95" s="137"/>
      <c r="E95" s="100"/>
      <c r="F95" s="57"/>
      <c r="G95" s="58">
        <f t="shared" si="34"/>
        <v>0</v>
      </c>
      <c r="H95" s="58">
        <f>IF(E95="",0,IFERROR(VLOOKUP(E95,档案费管理台账!$D$4:$H$1000,5,0),0))</f>
        <v>0</v>
      </c>
      <c r="I95" s="57"/>
      <c r="J95" s="57"/>
      <c r="K95" s="57"/>
      <c r="L95" s="57"/>
      <c r="M95" s="58" t="str">
        <f t="shared" si="35"/>
        <v/>
      </c>
      <c r="N95" s="73"/>
    </row>
    <row r="96" spans="1:14">
      <c r="A96" s="97" t="str">
        <f t="shared" si="33"/>
        <v/>
      </c>
      <c r="B96" s="98" t="str">
        <f t="shared" si="31"/>
        <v/>
      </c>
      <c r="C96" s="99"/>
      <c r="D96" s="137"/>
      <c r="E96" s="100"/>
      <c r="F96" s="57"/>
      <c r="G96" s="58">
        <f t="shared" si="34"/>
        <v>0</v>
      </c>
      <c r="H96" s="58">
        <f>IF(E96="",0,IFERROR(VLOOKUP(E96,档案费管理台账!$D$4:$H$1000,5,0),0))</f>
        <v>0</v>
      </c>
      <c r="I96" s="57"/>
      <c r="J96" s="57"/>
      <c r="K96" s="57"/>
      <c r="L96" s="57"/>
      <c r="M96" s="58" t="str">
        <f t="shared" si="35"/>
        <v/>
      </c>
      <c r="N96" s="73"/>
    </row>
    <row r="97" spans="1:14">
      <c r="A97" s="97" t="str">
        <f t="shared" si="33"/>
        <v/>
      </c>
      <c r="B97" s="98" t="str">
        <f t="shared" si="31"/>
        <v/>
      </c>
      <c r="C97" s="99"/>
      <c r="D97" s="137"/>
      <c r="E97" s="100"/>
      <c r="F97" s="57"/>
      <c r="G97" s="58">
        <f t="shared" si="34"/>
        <v>0</v>
      </c>
      <c r="H97" s="58">
        <f>IF(E97="",0,IFERROR(VLOOKUP(E97,档案费管理台账!$D$4:$H$1000,5,0),0))</f>
        <v>0</v>
      </c>
      <c r="I97" s="57"/>
      <c r="J97" s="57"/>
      <c r="K97" s="57"/>
      <c r="L97" s="57"/>
      <c r="M97" s="58" t="str">
        <f t="shared" si="35"/>
        <v/>
      </c>
      <c r="N97" s="73"/>
    </row>
    <row r="98" spans="1:14">
      <c r="A98" s="97" t="str">
        <f t="shared" si="33"/>
        <v/>
      </c>
      <c r="B98" s="98" t="str">
        <f t="shared" si="31"/>
        <v/>
      </c>
      <c r="C98" s="99"/>
      <c r="D98" s="137"/>
      <c r="E98" s="100"/>
      <c r="F98" s="57"/>
      <c r="G98" s="58">
        <f t="shared" si="34"/>
        <v>0</v>
      </c>
      <c r="H98" s="58">
        <f>IF(E98="",0,IFERROR(VLOOKUP(E98,档案费管理台账!$D$4:$H$1000,5,0),0))</f>
        <v>0</v>
      </c>
      <c r="I98" s="57"/>
      <c r="J98" s="57"/>
      <c r="K98" s="57"/>
      <c r="L98" s="57"/>
      <c r="M98" s="58" t="str">
        <f t="shared" si="35"/>
        <v/>
      </c>
      <c r="N98" s="73"/>
    </row>
    <row r="99" spans="1:14">
      <c r="A99" s="97" t="str">
        <f t="shared" si="33"/>
        <v/>
      </c>
      <c r="B99" s="98" t="str">
        <f t="shared" si="31"/>
        <v/>
      </c>
      <c r="C99" s="99"/>
      <c r="D99" s="137"/>
      <c r="E99" s="100"/>
      <c r="F99" s="57"/>
      <c r="G99" s="58">
        <f t="shared" si="34"/>
        <v>0</v>
      </c>
      <c r="H99" s="58">
        <f>IF(E99="",0,IFERROR(VLOOKUP(E99,档案费管理台账!$D$4:$H$1000,5,0),0))</f>
        <v>0</v>
      </c>
      <c r="I99" s="57"/>
      <c r="J99" s="57"/>
      <c r="K99" s="57"/>
      <c r="L99" s="57"/>
      <c r="M99" s="58" t="str">
        <f t="shared" si="35"/>
        <v/>
      </c>
      <c r="N99" s="73"/>
    </row>
    <row r="100" spans="1:14">
      <c r="A100" s="97" t="str">
        <f t="shared" si="33"/>
        <v/>
      </c>
      <c r="B100" s="98" t="str">
        <f t="shared" si="31"/>
        <v/>
      </c>
      <c r="C100" s="99"/>
      <c r="D100" s="137"/>
      <c r="E100" s="100"/>
      <c r="F100" s="57"/>
      <c r="G100" s="58">
        <f t="shared" si="34"/>
        <v>0</v>
      </c>
      <c r="H100" s="58">
        <f>IF(E100="",0,IFERROR(VLOOKUP(E100,档案费管理台账!$D$4:$H$1000,5,0),0))</f>
        <v>0</v>
      </c>
      <c r="I100" s="57"/>
      <c r="J100" s="57"/>
      <c r="K100" s="57"/>
      <c r="L100" s="57"/>
      <c r="M100" s="58" t="str">
        <f t="shared" si="35"/>
        <v/>
      </c>
      <c r="N100" s="73"/>
    </row>
    <row r="101" spans="1:14">
      <c r="A101" s="97" t="str">
        <f t="shared" si="33"/>
        <v/>
      </c>
      <c r="B101" s="98" t="str">
        <f t="shared" si="31"/>
        <v/>
      </c>
      <c r="C101" s="99"/>
      <c r="D101" s="137"/>
      <c r="E101" s="100"/>
      <c r="F101" s="57"/>
      <c r="G101" s="58">
        <f t="shared" si="34"/>
        <v>0</v>
      </c>
      <c r="H101" s="58">
        <f>IF(E101="",0,IFERROR(VLOOKUP(E101,档案费管理台账!$D$4:$H$1000,5,0),0))</f>
        <v>0</v>
      </c>
      <c r="I101" s="57"/>
      <c r="J101" s="57"/>
      <c r="K101" s="57"/>
      <c r="L101" s="57"/>
      <c r="M101" s="58" t="str">
        <f t="shared" si="35"/>
        <v/>
      </c>
      <c r="N101" s="73"/>
    </row>
    <row r="102" spans="1:14">
      <c r="A102" s="97" t="str">
        <f t="shared" si="33"/>
        <v/>
      </c>
      <c r="B102" s="98" t="str">
        <f t="shared" si="31"/>
        <v/>
      </c>
      <c r="C102" s="99"/>
      <c r="D102" s="137"/>
      <c r="E102" s="100"/>
      <c r="F102" s="57"/>
      <c r="G102" s="58">
        <f t="shared" si="34"/>
        <v>0</v>
      </c>
      <c r="H102" s="58">
        <f>IF(E102="",0,IFERROR(VLOOKUP(E102,档案费管理台账!$D$4:$H$1000,5,0),0))</f>
        <v>0</v>
      </c>
      <c r="I102" s="57"/>
      <c r="J102" s="57"/>
      <c r="K102" s="57"/>
      <c r="L102" s="57"/>
      <c r="M102" s="58" t="str">
        <f t="shared" si="35"/>
        <v/>
      </c>
      <c r="N102" s="73"/>
    </row>
    <row r="103" spans="1:14">
      <c r="A103" s="97" t="str">
        <f t="shared" si="33"/>
        <v/>
      </c>
      <c r="B103" s="98" t="str">
        <f t="shared" si="31"/>
        <v/>
      </c>
      <c r="C103" s="99"/>
      <c r="D103" s="137"/>
      <c r="E103" s="100"/>
      <c r="F103" s="57"/>
      <c r="G103" s="58">
        <f t="shared" si="34"/>
        <v>0</v>
      </c>
      <c r="H103" s="58">
        <f>IF(E103="",0,IFERROR(VLOOKUP(E103,档案费管理台账!$D$4:$H$1000,5,0),0))</f>
        <v>0</v>
      </c>
      <c r="I103" s="57"/>
      <c r="J103" s="57"/>
      <c r="K103" s="57"/>
      <c r="L103" s="57"/>
      <c r="M103" s="58" t="str">
        <f t="shared" si="35"/>
        <v/>
      </c>
      <c r="N103" s="73"/>
    </row>
    <row r="104" spans="1:14">
      <c r="A104" s="97" t="str">
        <f t="shared" si="33"/>
        <v/>
      </c>
      <c r="B104" s="98" t="str">
        <f t="shared" si="31"/>
        <v/>
      </c>
      <c r="C104" s="99"/>
      <c r="D104" s="137"/>
      <c r="E104" s="100"/>
      <c r="F104" s="57"/>
      <c r="G104" s="58">
        <f t="shared" si="34"/>
        <v>0</v>
      </c>
      <c r="H104" s="58">
        <f>IF(E104="",0,IFERROR(VLOOKUP(E104,档案费管理台账!$D$4:$H$1000,5,0),0))</f>
        <v>0</v>
      </c>
      <c r="I104" s="57"/>
      <c r="J104" s="57"/>
      <c r="K104" s="57"/>
      <c r="L104" s="57"/>
      <c r="M104" s="58" t="str">
        <f t="shared" si="35"/>
        <v/>
      </c>
      <c r="N104" s="73"/>
    </row>
    <row r="105" spans="1:14">
      <c r="A105" s="97" t="str">
        <f t="shared" si="33"/>
        <v/>
      </c>
      <c r="B105" s="98" t="str">
        <f t="shared" si="31"/>
        <v/>
      </c>
      <c r="C105" s="99"/>
      <c r="D105" s="137"/>
      <c r="E105" s="100"/>
      <c r="F105" s="57"/>
      <c r="G105" s="58">
        <f t="shared" si="34"/>
        <v>0</v>
      </c>
      <c r="H105" s="58">
        <f>IF(E105="",0,IFERROR(VLOOKUP(E105,档案费管理台账!$D$4:$H$1000,5,0),0))</f>
        <v>0</v>
      </c>
      <c r="I105" s="57"/>
      <c r="J105" s="57"/>
      <c r="K105" s="57"/>
      <c r="L105" s="57"/>
      <c r="M105" s="58" t="str">
        <f t="shared" si="35"/>
        <v/>
      </c>
      <c r="N105" s="73"/>
    </row>
    <row r="106" spans="1:14">
      <c r="A106" s="97" t="str">
        <f t="shared" si="33"/>
        <v/>
      </c>
      <c r="B106" s="98" t="str">
        <f t="shared" si="31"/>
        <v/>
      </c>
      <c r="C106" s="99"/>
      <c r="D106" s="137"/>
      <c r="E106" s="100"/>
      <c r="F106" s="57"/>
      <c r="G106" s="58">
        <f t="shared" si="34"/>
        <v>0</v>
      </c>
      <c r="H106" s="58">
        <f>IF(E106="",0,IFERROR(VLOOKUP(E106,档案费管理台账!$D$4:$H$1000,5,0),0))</f>
        <v>0</v>
      </c>
      <c r="I106" s="57"/>
      <c r="J106" s="57"/>
      <c r="K106" s="57"/>
      <c r="L106" s="57"/>
      <c r="M106" s="58" t="str">
        <f t="shared" si="35"/>
        <v/>
      </c>
      <c r="N106" s="73"/>
    </row>
    <row r="107" spans="1:14">
      <c r="A107" s="97" t="str">
        <f t="shared" si="33"/>
        <v/>
      </c>
      <c r="B107" s="98" t="str">
        <f t="shared" si="31"/>
        <v/>
      </c>
      <c r="C107" s="99"/>
      <c r="D107" s="137"/>
      <c r="E107" s="100"/>
      <c r="F107" s="57"/>
      <c r="G107" s="58">
        <f t="shared" si="34"/>
        <v>0</v>
      </c>
      <c r="H107" s="58">
        <f>IF(E107="",0,IFERROR(VLOOKUP(E107,档案费管理台账!$D$4:$H$1000,5,0),0))</f>
        <v>0</v>
      </c>
      <c r="I107" s="57"/>
      <c r="J107" s="57"/>
      <c r="K107" s="57"/>
      <c r="L107" s="57"/>
      <c r="M107" s="58" t="str">
        <f t="shared" si="35"/>
        <v/>
      </c>
      <c r="N107" s="73"/>
    </row>
    <row r="108" spans="1:14">
      <c r="A108" s="97" t="str">
        <f t="shared" si="33"/>
        <v/>
      </c>
      <c r="B108" s="98" t="str">
        <f t="shared" ref="B108:B171" si="36">IF(C108="","",MONTH(C108)&amp;"月")</f>
        <v/>
      </c>
      <c r="C108" s="99"/>
      <c r="D108" s="137"/>
      <c r="E108" s="100"/>
      <c r="F108" s="57"/>
      <c r="G108" s="58">
        <f t="shared" si="34"/>
        <v>0</v>
      </c>
      <c r="H108" s="58">
        <f>IF(E108="",0,IFERROR(VLOOKUP(E108,档案费管理台账!$D$4:$H$1000,5,0),0))</f>
        <v>0</v>
      </c>
      <c r="I108" s="57"/>
      <c r="J108" s="57"/>
      <c r="K108" s="57"/>
      <c r="L108" s="57"/>
      <c r="M108" s="58" t="str">
        <f t="shared" si="35"/>
        <v/>
      </c>
      <c r="N108" s="73"/>
    </row>
    <row r="109" spans="1:14">
      <c r="A109" s="97" t="str">
        <f t="shared" ref="A109:A172" si="37">IF(C109="","",ROW()-42)</f>
        <v/>
      </c>
      <c r="B109" s="98" t="str">
        <f t="shared" si="36"/>
        <v/>
      </c>
      <c r="C109" s="99"/>
      <c r="D109" s="137"/>
      <c r="E109" s="100"/>
      <c r="F109" s="57"/>
      <c r="G109" s="58">
        <f t="shared" ref="G109:G172" si="38">IF(F109="",0,F109*$K$41)</f>
        <v>0</v>
      </c>
      <c r="H109" s="58">
        <f>IF(E109="",0,IFERROR(VLOOKUP(E109,档案费管理台账!$D$4:$H$1000,5,0),0))</f>
        <v>0</v>
      </c>
      <c r="I109" s="57"/>
      <c r="J109" s="57"/>
      <c r="K109" s="57"/>
      <c r="L109" s="57"/>
      <c r="M109" s="58" t="str">
        <f t="shared" ref="M109:M172" si="39">IF(C109="","",ROUND(M108+G109-I109-J109-K109-L109-H109,2))</f>
        <v/>
      </c>
      <c r="N109" s="73"/>
    </row>
    <row r="110" spans="1:14">
      <c r="A110" s="97" t="str">
        <f t="shared" si="37"/>
        <v/>
      </c>
      <c r="B110" s="98" t="str">
        <f t="shared" si="36"/>
        <v/>
      </c>
      <c r="C110" s="99"/>
      <c r="D110" s="137"/>
      <c r="E110" s="100"/>
      <c r="F110" s="57"/>
      <c r="G110" s="58">
        <f t="shared" si="38"/>
        <v>0</v>
      </c>
      <c r="H110" s="58">
        <f>IF(E110="",0,IFERROR(VLOOKUP(E110,档案费管理台账!$D$4:$H$1000,5,0),0))</f>
        <v>0</v>
      </c>
      <c r="I110" s="57"/>
      <c r="J110" s="57"/>
      <c r="K110" s="57"/>
      <c r="L110" s="57"/>
      <c r="M110" s="58" t="str">
        <f t="shared" si="39"/>
        <v/>
      </c>
      <c r="N110" s="73"/>
    </row>
    <row r="111" spans="1:14">
      <c r="A111" s="97" t="str">
        <f t="shared" si="37"/>
        <v/>
      </c>
      <c r="B111" s="98" t="str">
        <f t="shared" si="36"/>
        <v/>
      </c>
      <c r="C111" s="99"/>
      <c r="D111" s="137"/>
      <c r="E111" s="100"/>
      <c r="F111" s="57"/>
      <c r="G111" s="58">
        <f t="shared" si="38"/>
        <v>0</v>
      </c>
      <c r="H111" s="58">
        <f>IF(E111="",0,IFERROR(VLOOKUP(E111,档案费管理台账!$D$4:$H$1000,5,0),0))</f>
        <v>0</v>
      </c>
      <c r="I111" s="57"/>
      <c r="J111" s="57"/>
      <c r="K111" s="57"/>
      <c r="L111" s="57"/>
      <c r="M111" s="58" t="str">
        <f t="shared" si="39"/>
        <v/>
      </c>
      <c r="N111" s="73"/>
    </row>
    <row r="112" spans="1:14">
      <c r="A112" s="97" t="str">
        <f t="shared" si="37"/>
        <v/>
      </c>
      <c r="B112" s="98" t="str">
        <f t="shared" si="36"/>
        <v/>
      </c>
      <c r="C112" s="99"/>
      <c r="D112" s="137"/>
      <c r="E112" s="100"/>
      <c r="F112" s="57"/>
      <c r="G112" s="58">
        <f t="shared" si="38"/>
        <v>0</v>
      </c>
      <c r="H112" s="58">
        <f>IF(E112="",0,IFERROR(VLOOKUP(E112,档案费管理台账!$D$4:$H$1000,5,0),0))</f>
        <v>0</v>
      </c>
      <c r="I112" s="57"/>
      <c r="J112" s="57"/>
      <c r="K112" s="57"/>
      <c r="L112" s="57"/>
      <c r="M112" s="58" t="str">
        <f t="shared" si="39"/>
        <v/>
      </c>
      <c r="N112" s="73"/>
    </row>
    <row r="113" spans="1:14">
      <c r="A113" s="97" t="str">
        <f t="shared" si="37"/>
        <v/>
      </c>
      <c r="B113" s="98" t="str">
        <f t="shared" si="36"/>
        <v/>
      </c>
      <c r="C113" s="99"/>
      <c r="D113" s="137"/>
      <c r="E113" s="100"/>
      <c r="F113" s="57"/>
      <c r="G113" s="58">
        <f t="shared" si="38"/>
        <v>0</v>
      </c>
      <c r="H113" s="58">
        <f>IF(E113="",0,IFERROR(VLOOKUP(E113,档案费管理台账!$D$4:$H$1000,5,0),0))</f>
        <v>0</v>
      </c>
      <c r="I113" s="57"/>
      <c r="J113" s="57"/>
      <c r="K113" s="57"/>
      <c r="L113" s="57"/>
      <c r="M113" s="58" t="str">
        <f t="shared" si="39"/>
        <v/>
      </c>
      <c r="N113" s="73"/>
    </row>
    <row r="114" spans="1:14">
      <c r="A114" s="97" t="str">
        <f t="shared" si="37"/>
        <v/>
      </c>
      <c r="B114" s="98" t="str">
        <f t="shared" si="36"/>
        <v/>
      </c>
      <c r="C114" s="99"/>
      <c r="D114" s="137"/>
      <c r="E114" s="100"/>
      <c r="F114" s="57"/>
      <c r="G114" s="58">
        <f t="shared" si="38"/>
        <v>0</v>
      </c>
      <c r="H114" s="58">
        <f>IF(E114="",0,IFERROR(VLOOKUP(E114,档案费管理台账!$D$4:$H$1000,5,0),0))</f>
        <v>0</v>
      </c>
      <c r="I114" s="57"/>
      <c r="J114" s="57"/>
      <c r="K114" s="57"/>
      <c r="L114" s="57"/>
      <c r="M114" s="58" t="str">
        <f t="shared" si="39"/>
        <v/>
      </c>
      <c r="N114" s="73"/>
    </row>
    <row r="115" spans="1:14">
      <c r="A115" s="97" t="str">
        <f t="shared" si="37"/>
        <v/>
      </c>
      <c r="B115" s="98" t="str">
        <f t="shared" si="36"/>
        <v/>
      </c>
      <c r="C115" s="99"/>
      <c r="D115" s="137"/>
      <c r="E115" s="100"/>
      <c r="F115" s="57"/>
      <c r="G115" s="58">
        <f t="shared" si="38"/>
        <v>0</v>
      </c>
      <c r="H115" s="58">
        <f>IF(E115="",0,IFERROR(VLOOKUP(E115,档案费管理台账!$D$4:$H$1000,5,0),0))</f>
        <v>0</v>
      </c>
      <c r="I115" s="57"/>
      <c r="J115" s="57"/>
      <c r="K115" s="57"/>
      <c r="L115" s="57"/>
      <c r="M115" s="58" t="str">
        <f t="shared" si="39"/>
        <v/>
      </c>
      <c r="N115" s="73"/>
    </row>
    <row r="116" spans="1:14">
      <c r="A116" s="97" t="str">
        <f t="shared" si="37"/>
        <v/>
      </c>
      <c r="B116" s="98" t="str">
        <f t="shared" si="36"/>
        <v/>
      </c>
      <c r="C116" s="99"/>
      <c r="D116" s="137"/>
      <c r="E116" s="100"/>
      <c r="F116" s="57"/>
      <c r="G116" s="58">
        <f t="shared" si="38"/>
        <v>0</v>
      </c>
      <c r="H116" s="58">
        <f>IF(E116="",0,IFERROR(VLOOKUP(E116,档案费管理台账!$D$4:$H$1000,5,0),0))</f>
        <v>0</v>
      </c>
      <c r="I116" s="57"/>
      <c r="J116" s="57"/>
      <c r="K116" s="57"/>
      <c r="L116" s="57"/>
      <c r="M116" s="58" t="str">
        <f t="shared" si="39"/>
        <v/>
      </c>
      <c r="N116" s="73"/>
    </row>
    <row r="117" spans="1:14">
      <c r="A117" s="97" t="str">
        <f t="shared" si="37"/>
        <v/>
      </c>
      <c r="B117" s="98" t="str">
        <f t="shared" si="36"/>
        <v/>
      </c>
      <c r="C117" s="99"/>
      <c r="D117" s="137"/>
      <c r="E117" s="100"/>
      <c r="F117" s="57"/>
      <c r="G117" s="58">
        <f t="shared" si="38"/>
        <v>0</v>
      </c>
      <c r="H117" s="58">
        <f>IF(E117="",0,IFERROR(VLOOKUP(E117,档案费管理台账!$D$4:$H$1000,5,0),0))</f>
        <v>0</v>
      </c>
      <c r="I117" s="57"/>
      <c r="J117" s="57"/>
      <c r="K117" s="57"/>
      <c r="L117" s="57"/>
      <c r="M117" s="58" t="str">
        <f t="shared" si="39"/>
        <v/>
      </c>
      <c r="N117" s="73"/>
    </row>
    <row r="118" spans="1:14">
      <c r="A118" s="97" t="str">
        <f t="shared" si="37"/>
        <v/>
      </c>
      <c r="B118" s="98" t="str">
        <f t="shared" si="36"/>
        <v/>
      </c>
      <c r="C118" s="99"/>
      <c r="D118" s="137"/>
      <c r="E118" s="100"/>
      <c r="F118" s="57"/>
      <c r="G118" s="58">
        <f t="shared" si="38"/>
        <v>0</v>
      </c>
      <c r="H118" s="58">
        <f>IF(E118="",0,IFERROR(VLOOKUP(E118,档案费管理台账!$D$4:$H$1000,5,0),0))</f>
        <v>0</v>
      </c>
      <c r="I118" s="57"/>
      <c r="J118" s="57"/>
      <c r="K118" s="57"/>
      <c r="L118" s="57"/>
      <c r="M118" s="58" t="str">
        <f t="shared" si="39"/>
        <v/>
      </c>
      <c r="N118" s="73"/>
    </row>
    <row r="119" spans="1:14">
      <c r="A119" s="97" t="str">
        <f t="shared" si="37"/>
        <v/>
      </c>
      <c r="B119" s="98" t="str">
        <f t="shared" si="36"/>
        <v/>
      </c>
      <c r="C119" s="99"/>
      <c r="D119" s="137"/>
      <c r="E119" s="100"/>
      <c r="F119" s="57"/>
      <c r="G119" s="58">
        <f t="shared" si="38"/>
        <v>0</v>
      </c>
      <c r="H119" s="58">
        <f>IF(E119="",0,IFERROR(VLOOKUP(E119,档案费管理台账!$D$4:$H$1000,5,0),0))</f>
        <v>0</v>
      </c>
      <c r="I119" s="57"/>
      <c r="J119" s="57"/>
      <c r="K119" s="57"/>
      <c r="L119" s="57"/>
      <c r="M119" s="58" t="str">
        <f t="shared" si="39"/>
        <v/>
      </c>
      <c r="N119" s="73"/>
    </row>
    <row r="120" spans="1:14">
      <c r="A120" s="97" t="str">
        <f t="shared" si="37"/>
        <v/>
      </c>
      <c r="B120" s="98" t="str">
        <f t="shared" si="36"/>
        <v/>
      </c>
      <c r="C120" s="99"/>
      <c r="D120" s="137"/>
      <c r="E120" s="100"/>
      <c r="F120" s="57"/>
      <c r="G120" s="58">
        <f t="shared" si="38"/>
        <v>0</v>
      </c>
      <c r="H120" s="58">
        <f>IF(E120="",0,IFERROR(VLOOKUP(E120,档案费管理台账!$D$4:$H$1000,5,0),0))</f>
        <v>0</v>
      </c>
      <c r="I120" s="57"/>
      <c r="J120" s="57"/>
      <c r="K120" s="57"/>
      <c r="L120" s="57"/>
      <c r="M120" s="58" t="str">
        <f t="shared" si="39"/>
        <v/>
      </c>
      <c r="N120" s="73"/>
    </row>
    <row r="121" spans="1:14">
      <c r="A121" s="97" t="str">
        <f t="shared" si="37"/>
        <v/>
      </c>
      <c r="B121" s="98" t="str">
        <f t="shared" si="36"/>
        <v/>
      </c>
      <c r="C121" s="99"/>
      <c r="D121" s="137"/>
      <c r="E121" s="100"/>
      <c r="F121" s="57"/>
      <c r="G121" s="58">
        <f t="shared" si="38"/>
        <v>0</v>
      </c>
      <c r="H121" s="58">
        <f>IF(E121="",0,IFERROR(VLOOKUP(E121,档案费管理台账!$D$4:$H$1000,5,0),0))</f>
        <v>0</v>
      </c>
      <c r="I121" s="57"/>
      <c r="J121" s="57"/>
      <c r="K121" s="57"/>
      <c r="L121" s="57"/>
      <c r="M121" s="58" t="str">
        <f t="shared" si="39"/>
        <v/>
      </c>
      <c r="N121" s="73"/>
    </row>
    <row r="122" spans="1:14">
      <c r="A122" s="97" t="str">
        <f t="shared" si="37"/>
        <v/>
      </c>
      <c r="B122" s="98" t="str">
        <f t="shared" si="36"/>
        <v/>
      </c>
      <c r="C122" s="99"/>
      <c r="D122" s="137"/>
      <c r="E122" s="100"/>
      <c r="F122" s="57"/>
      <c r="G122" s="58">
        <f t="shared" si="38"/>
        <v>0</v>
      </c>
      <c r="H122" s="58">
        <f>IF(E122="",0,IFERROR(VLOOKUP(E122,档案费管理台账!$D$4:$H$1000,5,0),0))</f>
        <v>0</v>
      </c>
      <c r="I122" s="57"/>
      <c r="J122" s="57"/>
      <c r="K122" s="57"/>
      <c r="L122" s="57"/>
      <c r="M122" s="58" t="str">
        <f t="shared" si="39"/>
        <v/>
      </c>
      <c r="N122" s="73"/>
    </row>
    <row r="123" spans="1:14">
      <c r="A123" s="97" t="str">
        <f t="shared" si="37"/>
        <v/>
      </c>
      <c r="B123" s="98" t="str">
        <f t="shared" si="36"/>
        <v/>
      </c>
      <c r="C123" s="99"/>
      <c r="D123" s="137"/>
      <c r="E123" s="100"/>
      <c r="F123" s="57"/>
      <c r="G123" s="58">
        <f t="shared" si="38"/>
        <v>0</v>
      </c>
      <c r="H123" s="58">
        <f>IF(E123="",0,IFERROR(VLOOKUP(E123,档案费管理台账!$D$4:$H$1000,5,0),0))</f>
        <v>0</v>
      </c>
      <c r="I123" s="57"/>
      <c r="J123" s="57"/>
      <c r="K123" s="57"/>
      <c r="L123" s="57"/>
      <c r="M123" s="58" t="str">
        <f t="shared" si="39"/>
        <v/>
      </c>
      <c r="N123" s="73"/>
    </row>
    <row r="124" spans="1:14">
      <c r="A124" s="97" t="str">
        <f t="shared" si="37"/>
        <v/>
      </c>
      <c r="B124" s="98" t="str">
        <f t="shared" si="36"/>
        <v/>
      </c>
      <c r="C124" s="99"/>
      <c r="D124" s="137"/>
      <c r="E124" s="100"/>
      <c r="F124" s="57"/>
      <c r="G124" s="58">
        <f t="shared" si="38"/>
        <v>0</v>
      </c>
      <c r="H124" s="58">
        <f>IF(E124="",0,IFERROR(VLOOKUP(E124,档案费管理台账!$D$4:$H$1000,5,0),0))</f>
        <v>0</v>
      </c>
      <c r="I124" s="57"/>
      <c r="J124" s="57"/>
      <c r="K124" s="57"/>
      <c r="L124" s="57"/>
      <c r="M124" s="58" t="str">
        <f t="shared" si="39"/>
        <v/>
      </c>
      <c r="N124" s="73"/>
    </row>
    <row r="125" spans="1:14">
      <c r="A125" s="97" t="str">
        <f t="shared" si="37"/>
        <v/>
      </c>
      <c r="B125" s="98" t="str">
        <f t="shared" si="36"/>
        <v/>
      </c>
      <c r="C125" s="99"/>
      <c r="D125" s="137"/>
      <c r="E125" s="100"/>
      <c r="F125" s="57"/>
      <c r="G125" s="58">
        <f t="shared" si="38"/>
        <v>0</v>
      </c>
      <c r="H125" s="58">
        <f>IF(E125="",0,IFERROR(VLOOKUP(E125,档案费管理台账!$D$4:$H$1000,5,0),0))</f>
        <v>0</v>
      </c>
      <c r="I125" s="57"/>
      <c r="J125" s="57"/>
      <c r="K125" s="57"/>
      <c r="L125" s="57"/>
      <c r="M125" s="58" t="str">
        <f t="shared" si="39"/>
        <v/>
      </c>
      <c r="N125" s="73"/>
    </row>
    <row r="126" spans="1:14">
      <c r="A126" s="97" t="str">
        <f t="shared" si="37"/>
        <v/>
      </c>
      <c r="B126" s="98" t="str">
        <f t="shared" si="36"/>
        <v/>
      </c>
      <c r="C126" s="99"/>
      <c r="D126" s="137"/>
      <c r="E126" s="100"/>
      <c r="F126" s="57"/>
      <c r="G126" s="58">
        <f t="shared" si="38"/>
        <v>0</v>
      </c>
      <c r="H126" s="58">
        <f>IF(E126="",0,IFERROR(VLOOKUP(E126,档案费管理台账!$D$4:$H$1000,5,0),0))</f>
        <v>0</v>
      </c>
      <c r="I126" s="57"/>
      <c r="J126" s="57"/>
      <c r="K126" s="57"/>
      <c r="L126" s="57"/>
      <c r="M126" s="58" t="str">
        <f t="shared" si="39"/>
        <v/>
      </c>
      <c r="N126" s="73"/>
    </row>
    <row r="127" spans="1:14">
      <c r="A127" s="97" t="str">
        <f t="shared" si="37"/>
        <v/>
      </c>
      <c r="B127" s="98" t="str">
        <f t="shared" si="36"/>
        <v/>
      </c>
      <c r="C127" s="99"/>
      <c r="D127" s="137"/>
      <c r="E127" s="100"/>
      <c r="F127" s="57"/>
      <c r="G127" s="58">
        <f t="shared" si="38"/>
        <v>0</v>
      </c>
      <c r="H127" s="58">
        <f>IF(E127="",0,IFERROR(VLOOKUP(E127,档案费管理台账!$D$4:$H$1000,5,0),0))</f>
        <v>0</v>
      </c>
      <c r="I127" s="57"/>
      <c r="J127" s="57"/>
      <c r="K127" s="57"/>
      <c r="L127" s="57"/>
      <c r="M127" s="58" t="str">
        <f t="shared" si="39"/>
        <v/>
      </c>
      <c r="N127" s="73"/>
    </row>
    <row r="128" spans="1:14">
      <c r="A128" s="97" t="str">
        <f t="shared" si="37"/>
        <v/>
      </c>
      <c r="B128" s="98" t="str">
        <f t="shared" si="36"/>
        <v/>
      </c>
      <c r="C128" s="99"/>
      <c r="D128" s="137"/>
      <c r="E128" s="100"/>
      <c r="F128" s="57"/>
      <c r="G128" s="58">
        <f t="shared" si="38"/>
        <v>0</v>
      </c>
      <c r="H128" s="58">
        <f>IF(E128="",0,IFERROR(VLOOKUP(E128,档案费管理台账!$D$4:$H$1000,5,0),0))</f>
        <v>0</v>
      </c>
      <c r="I128" s="57"/>
      <c r="J128" s="57"/>
      <c r="K128" s="57"/>
      <c r="L128" s="57"/>
      <c r="M128" s="58" t="str">
        <f t="shared" si="39"/>
        <v/>
      </c>
      <c r="N128" s="73"/>
    </row>
    <row r="129" spans="1:14">
      <c r="A129" s="97" t="str">
        <f t="shared" si="37"/>
        <v/>
      </c>
      <c r="B129" s="98" t="str">
        <f t="shared" si="36"/>
        <v/>
      </c>
      <c r="C129" s="99"/>
      <c r="D129" s="137"/>
      <c r="E129" s="100"/>
      <c r="F129" s="57"/>
      <c r="G129" s="58">
        <f t="shared" si="38"/>
        <v>0</v>
      </c>
      <c r="H129" s="58">
        <f>IF(E129="",0,IFERROR(VLOOKUP(E129,档案费管理台账!$D$4:$H$1000,5,0),0))</f>
        <v>0</v>
      </c>
      <c r="I129" s="57"/>
      <c r="J129" s="57"/>
      <c r="K129" s="57"/>
      <c r="L129" s="57"/>
      <c r="M129" s="58" t="str">
        <f t="shared" si="39"/>
        <v/>
      </c>
      <c r="N129" s="73"/>
    </row>
    <row r="130" spans="1:14">
      <c r="A130" s="97" t="str">
        <f t="shared" si="37"/>
        <v/>
      </c>
      <c r="B130" s="98" t="str">
        <f t="shared" si="36"/>
        <v/>
      </c>
      <c r="C130" s="99"/>
      <c r="D130" s="137"/>
      <c r="E130" s="100"/>
      <c r="F130" s="57"/>
      <c r="G130" s="58">
        <f t="shared" si="38"/>
        <v>0</v>
      </c>
      <c r="H130" s="58">
        <f>IF(E130="",0,IFERROR(VLOOKUP(E130,档案费管理台账!$D$4:$H$1000,5,0),0))</f>
        <v>0</v>
      </c>
      <c r="I130" s="57"/>
      <c r="J130" s="57"/>
      <c r="K130" s="57"/>
      <c r="L130" s="57"/>
      <c r="M130" s="58" t="str">
        <f t="shared" si="39"/>
        <v/>
      </c>
      <c r="N130" s="73"/>
    </row>
    <row r="131" spans="1:14">
      <c r="A131" s="97" t="str">
        <f t="shared" si="37"/>
        <v/>
      </c>
      <c r="B131" s="98" t="str">
        <f t="shared" si="36"/>
        <v/>
      </c>
      <c r="C131" s="99"/>
      <c r="D131" s="137"/>
      <c r="E131" s="100"/>
      <c r="F131" s="57"/>
      <c r="G131" s="58">
        <f t="shared" si="38"/>
        <v>0</v>
      </c>
      <c r="H131" s="58">
        <f>IF(E131="",0,IFERROR(VLOOKUP(E131,档案费管理台账!$D$4:$H$1000,5,0),0))</f>
        <v>0</v>
      </c>
      <c r="I131" s="57"/>
      <c r="J131" s="57"/>
      <c r="K131" s="57"/>
      <c r="L131" s="57"/>
      <c r="M131" s="58" t="str">
        <f t="shared" si="39"/>
        <v/>
      </c>
      <c r="N131" s="73"/>
    </row>
    <row r="132" spans="1:14">
      <c r="A132" s="97" t="str">
        <f t="shared" si="37"/>
        <v/>
      </c>
      <c r="B132" s="98" t="str">
        <f t="shared" si="36"/>
        <v/>
      </c>
      <c r="C132" s="99"/>
      <c r="D132" s="137"/>
      <c r="E132" s="100"/>
      <c r="F132" s="57"/>
      <c r="G132" s="58">
        <f t="shared" si="38"/>
        <v>0</v>
      </c>
      <c r="H132" s="58">
        <f>IF(E132="",0,IFERROR(VLOOKUP(E132,档案费管理台账!$D$4:$H$1000,5,0),0))</f>
        <v>0</v>
      </c>
      <c r="I132" s="57"/>
      <c r="J132" s="57"/>
      <c r="K132" s="57"/>
      <c r="L132" s="57"/>
      <c r="M132" s="58" t="str">
        <f t="shared" si="39"/>
        <v/>
      </c>
      <c r="N132" s="73"/>
    </row>
    <row r="133" spans="1:14">
      <c r="A133" s="97" t="str">
        <f t="shared" si="37"/>
        <v/>
      </c>
      <c r="B133" s="98" t="str">
        <f t="shared" si="36"/>
        <v/>
      </c>
      <c r="C133" s="99"/>
      <c r="D133" s="137"/>
      <c r="E133" s="100"/>
      <c r="F133" s="57"/>
      <c r="G133" s="58">
        <f t="shared" si="38"/>
        <v>0</v>
      </c>
      <c r="H133" s="58">
        <f>IF(E133="",0,IFERROR(VLOOKUP(E133,档案费管理台账!$D$4:$H$1000,5,0),0))</f>
        <v>0</v>
      </c>
      <c r="I133" s="57"/>
      <c r="J133" s="57"/>
      <c r="K133" s="57"/>
      <c r="L133" s="57"/>
      <c r="M133" s="58" t="str">
        <f t="shared" si="39"/>
        <v/>
      </c>
      <c r="N133" s="73"/>
    </row>
    <row r="134" spans="1:14">
      <c r="A134" s="97" t="str">
        <f t="shared" si="37"/>
        <v/>
      </c>
      <c r="B134" s="98" t="str">
        <f t="shared" si="36"/>
        <v/>
      </c>
      <c r="C134" s="99"/>
      <c r="D134" s="137"/>
      <c r="E134" s="100"/>
      <c r="F134" s="57"/>
      <c r="G134" s="58">
        <f t="shared" si="38"/>
        <v>0</v>
      </c>
      <c r="H134" s="58">
        <f>IF(E134="",0,IFERROR(VLOOKUP(E134,档案费管理台账!$D$4:$H$1000,5,0),0))</f>
        <v>0</v>
      </c>
      <c r="I134" s="57"/>
      <c r="J134" s="57"/>
      <c r="K134" s="57"/>
      <c r="L134" s="57"/>
      <c r="M134" s="58" t="str">
        <f t="shared" si="39"/>
        <v/>
      </c>
      <c r="N134" s="73"/>
    </row>
    <row r="135" spans="1:14">
      <c r="A135" s="97" t="str">
        <f t="shared" si="37"/>
        <v/>
      </c>
      <c r="B135" s="98" t="str">
        <f t="shared" si="36"/>
        <v/>
      </c>
      <c r="C135" s="99"/>
      <c r="D135" s="137"/>
      <c r="E135" s="100"/>
      <c r="F135" s="57"/>
      <c r="G135" s="58">
        <f t="shared" si="38"/>
        <v>0</v>
      </c>
      <c r="H135" s="58">
        <f>IF(E135="",0,IFERROR(VLOOKUP(E135,档案费管理台账!$D$4:$H$1000,5,0),0))</f>
        <v>0</v>
      </c>
      <c r="I135" s="57"/>
      <c r="J135" s="57"/>
      <c r="K135" s="57"/>
      <c r="L135" s="57"/>
      <c r="M135" s="58" t="str">
        <f t="shared" si="39"/>
        <v/>
      </c>
      <c r="N135" s="73"/>
    </row>
    <row r="136" spans="1:14">
      <c r="A136" s="97" t="str">
        <f t="shared" si="37"/>
        <v/>
      </c>
      <c r="B136" s="98" t="str">
        <f t="shared" si="36"/>
        <v/>
      </c>
      <c r="C136" s="99"/>
      <c r="D136" s="137"/>
      <c r="E136" s="100"/>
      <c r="F136" s="57"/>
      <c r="G136" s="58">
        <f t="shared" si="38"/>
        <v>0</v>
      </c>
      <c r="H136" s="58">
        <f>IF(E136="",0,IFERROR(VLOOKUP(E136,档案费管理台账!$D$4:$H$1000,5,0),0))</f>
        <v>0</v>
      </c>
      <c r="I136" s="57"/>
      <c r="J136" s="57"/>
      <c r="K136" s="57"/>
      <c r="L136" s="57"/>
      <c r="M136" s="58" t="str">
        <f t="shared" si="39"/>
        <v/>
      </c>
      <c r="N136" s="73"/>
    </row>
    <row r="137" spans="1:14">
      <c r="A137" s="97" t="str">
        <f t="shared" si="37"/>
        <v/>
      </c>
      <c r="B137" s="98" t="str">
        <f t="shared" si="36"/>
        <v/>
      </c>
      <c r="C137" s="99"/>
      <c r="D137" s="137"/>
      <c r="E137" s="100"/>
      <c r="F137" s="57"/>
      <c r="G137" s="58">
        <f t="shared" si="38"/>
        <v>0</v>
      </c>
      <c r="H137" s="58">
        <f>IF(E137="",0,IFERROR(VLOOKUP(E137,档案费管理台账!$D$4:$H$1000,5,0),0))</f>
        <v>0</v>
      </c>
      <c r="I137" s="57"/>
      <c r="J137" s="57"/>
      <c r="K137" s="57"/>
      <c r="L137" s="57"/>
      <c r="M137" s="58" t="str">
        <f t="shared" si="39"/>
        <v/>
      </c>
      <c r="N137" s="73"/>
    </row>
    <row r="138" spans="1:14">
      <c r="A138" s="97" t="str">
        <f t="shared" si="37"/>
        <v/>
      </c>
      <c r="B138" s="98" t="str">
        <f t="shared" si="36"/>
        <v/>
      </c>
      <c r="C138" s="99"/>
      <c r="D138" s="137"/>
      <c r="E138" s="100"/>
      <c r="F138" s="57"/>
      <c r="G138" s="58">
        <f t="shared" si="38"/>
        <v>0</v>
      </c>
      <c r="H138" s="58">
        <f>IF(E138="",0,IFERROR(VLOOKUP(E138,档案费管理台账!$D$4:$H$1000,5,0),0))</f>
        <v>0</v>
      </c>
      <c r="I138" s="57"/>
      <c r="J138" s="57"/>
      <c r="K138" s="57"/>
      <c r="L138" s="57"/>
      <c r="M138" s="58" t="str">
        <f t="shared" si="39"/>
        <v/>
      </c>
      <c r="N138" s="73"/>
    </row>
    <row r="139" spans="1:14">
      <c r="A139" s="97" t="str">
        <f t="shared" si="37"/>
        <v/>
      </c>
      <c r="B139" s="98" t="str">
        <f t="shared" si="36"/>
        <v/>
      </c>
      <c r="C139" s="99"/>
      <c r="D139" s="137"/>
      <c r="E139" s="100"/>
      <c r="F139" s="57"/>
      <c r="G139" s="58">
        <f t="shared" si="38"/>
        <v>0</v>
      </c>
      <c r="H139" s="58">
        <f>IF(E139="",0,IFERROR(VLOOKUP(E139,档案费管理台账!$D$4:$H$1000,5,0),0))</f>
        <v>0</v>
      </c>
      <c r="I139" s="57"/>
      <c r="J139" s="57"/>
      <c r="K139" s="57"/>
      <c r="L139" s="57"/>
      <c r="M139" s="58" t="str">
        <f t="shared" si="39"/>
        <v/>
      </c>
      <c r="N139" s="73"/>
    </row>
    <row r="140" spans="1:14">
      <c r="A140" s="97" t="str">
        <f t="shared" si="37"/>
        <v/>
      </c>
      <c r="B140" s="98" t="str">
        <f t="shared" si="36"/>
        <v/>
      </c>
      <c r="C140" s="99"/>
      <c r="D140" s="137"/>
      <c r="E140" s="100"/>
      <c r="F140" s="57"/>
      <c r="G140" s="58">
        <f t="shared" si="38"/>
        <v>0</v>
      </c>
      <c r="H140" s="58">
        <f>IF(E140="",0,IFERROR(VLOOKUP(E140,档案费管理台账!$D$4:$H$1000,5,0),0))</f>
        <v>0</v>
      </c>
      <c r="I140" s="57"/>
      <c r="J140" s="57"/>
      <c r="K140" s="57"/>
      <c r="L140" s="57"/>
      <c r="M140" s="58" t="str">
        <f t="shared" si="39"/>
        <v/>
      </c>
      <c r="N140" s="73"/>
    </row>
    <row r="141" spans="1:14">
      <c r="A141" s="97" t="str">
        <f t="shared" si="37"/>
        <v/>
      </c>
      <c r="B141" s="98" t="str">
        <f t="shared" si="36"/>
        <v/>
      </c>
      <c r="C141" s="99"/>
      <c r="D141" s="137"/>
      <c r="E141" s="100"/>
      <c r="F141" s="57"/>
      <c r="G141" s="58">
        <f t="shared" si="38"/>
        <v>0</v>
      </c>
      <c r="H141" s="58">
        <f>IF(E141="",0,IFERROR(VLOOKUP(E141,档案费管理台账!$D$4:$H$1000,5,0),0))</f>
        <v>0</v>
      </c>
      <c r="I141" s="57"/>
      <c r="J141" s="57"/>
      <c r="K141" s="57"/>
      <c r="L141" s="57"/>
      <c r="M141" s="58" t="str">
        <f t="shared" si="39"/>
        <v/>
      </c>
      <c r="N141" s="73"/>
    </row>
    <row r="142" spans="1:14">
      <c r="A142" s="97" t="str">
        <f t="shared" si="37"/>
        <v/>
      </c>
      <c r="B142" s="98" t="str">
        <f t="shared" si="36"/>
        <v/>
      </c>
      <c r="C142" s="99"/>
      <c r="D142" s="137"/>
      <c r="E142" s="100"/>
      <c r="F142" s="57"/>
      <c r="G142" s="58">
        <f t="shared" si="38"/>
        <v>0</v>
      </c>
      <c r="H142" s="58">
        <f>IF(E142="",0,IFERROR(VLOOKUP(E142,档案费管理台账!$D$4:$H$1000,5,0),0))</f>
        <v>0</v>
      </c>
      <c r="I142" s="57"/>
      <c r="J142" s="57"/>
      <c r="K142" s="57"/>
      <c r="L142" s="57"/>
      <c r="M142" s="58" t="str">
        <f t="shared" si="39"/>
        <v/>
      </c>
      <c r="N142" s="73"/>
    </row>
    <row r="143" spans="1:14">
      <c r="A143" s="97" t="str">
        <f t="shared" si="37"/>
        <v/>
      </c>
      <c r="B143" s="98" t="str">
        <f t="shared" si="36"/>
        <v/>
      </c>
      <c r="C143" s="99"/>
      <c r="D143" s="137"/>
      <c r="E143" s="100"/>
      <c r="F143" s="57"/>
      <c r="G143" s="58">
        <f t="shared" si="38"/>
        <v>0</v>
      </c>
      <c r="H143" s="58">
        <f>IF(E143="",0,IFERROR(VLOOKUP(E143,档案费管理台账!$D$4:$H$1000,5,0),0))</f>
        <v>0</v>
      </c>
      <c r="I143" s="57"/>
      <c r="J143" s="57"/>
      <c r="K143" s="57"/>
      <c r="L143" s="57"/>
      <c r="M143" s="58" t="str">
        <f t="shared" si="39"/>
        <v/>
      </c>
      <c r="N143" s="73"/>
    </row>
    <row r="144" spans="1:14">
      <c r="A144" s="97" t="str">
        <f t="shared" si="37"/>
        <v/>
      </c>
      <c r="B144" s="98" t="str">
        <f t="shared" si="36"/>
        <v/>
      </c>
      <c r="C144" s="99"/>
      <c r="D144" s="137"/>
      <c r="E144" s="100"/>
      <c r="F144" s="57"/>
      <c r="G144" s="58">
        <f t="shared" si="38"/>
        <v>0</v>
      </c>
      <c r="H144" s="58">
        <f>IF(E144="",0,IFERROR(VLOOKUP(E144,档案费管理台账!$D$4:$H$1000,5,0),0))</f>
        <v>0</v>
      </c>
      <c r="I144" s="57"/>
      <c r="J144" s="57"/>
      <c r="K144" s="57"/>
      <c r="L144" s="57"/>
      <c r="M144" s="58" t="str">
        <f t="shared" si="39"/>
        <v/>
      </c>
      <c r="N144" s="73"/>
    </row>
    <row r="145" spans="1:14">
      <c r="A145" s="97" t="str">
        <f t="shared" si="37"/>
        <v/>
      </c>
      <c r="B145" s="98" t="str">
        <f t="shared" si="36"/>
        <v/>
      </c>
      <c r="C145" s="99"/>
      <c r="D145" s="137"/>
      <c r="E145" s="100"/>
      <c r="F145" s="57"/>
      <c r="G145" s="58">
        <f t="shared" si="38"/>
        <v>0</v>
      </c>
      <c r="H145" s="58">
        <f>IF(E145="",0,IFERROR(VLOOKUP(E145,档案费管理台账!$D$4:$H$1000,5,0),0))</f>
        <v>0</v>
      </c>
      <c r="I145" s="57"/>
      <c r="J145" s="57"/>
      <c r="K145" s="57"/>
      <c r="L145" s="57"/>
      <c r="M145" s="58" t="str">
        <f t="shared" si="39"/>
        <v/>
      </c>
      <c r="N145" s="73"/>
    </row>
    <row r="146" spans="1:14">
      <c r="A146" s="97" t="str">
        <f t="shared" si="37"/>
        <v/>
      </c>
      <c r="B146" s="98" t="str">
        <f t="shared" si="36"/>
        <v/>
      </c>
      <c r="C146" s="99"/>
      <c r="D146" s="137"/>
      <c r="E146" s="100"/>
      <c r="F146" s="57"/>
      <c r="G146" s="58">
        <f t="shared" si="38"/>
        <v>0</v>
      </c>
      <c r="H146" s="58">
        <f>IF(E146="",0,IFERROR(VLOOKUP(E146,档案费管理台账!$D$4:$H$1000,5,0),0))</f>
        <v>0</v>
      </c>
      <c r="I146" s="57"/>
      <c r="J146" s="57"/>
      <c r="K146" s="57"/>
      <c r="L146" s="57"/>
      <c r="M146" s="58" t="str">
        <f t="shared" si="39"/>
        <v/>
      </c>
      <c r="N146" s="73"/>
    </row>
    <row r="147" spans="1:14">
      <c r="A147" s="97" t="str">
        <f t="shared" si="37"/>
        <v/>
      </c>
      <c r="B147" s="98" t="str">
        <f t="shared" si="36"/>
        <v/>
      </c>
      <c r="C147" s="99"/>
      <c r="D147" s="137"/>
      <c r="E147" s="100"/>
      <c r="F147" s="57"/>
      <c r="G147" s="58">
        <f t="shared" si="38"/>
        <v>0</v>
      </c>
      <c r="H147" s="58">
        <f>IF(E147="",0,IFERROR(VLOOKUP(E147,档案费管理台账!$D$4:$H$1000,5,0),0))</f>
        <v>0</v>
      </c>
      <c r="I147" s="57"/>
      <c r="J147" s="57"/>
      <c r="K147" s="57"/>
      <c r="L147" s="57"/>
      <c r="M147" s="58" t="str">
        <f t="shared" si="39"/>
        <v/>
      </c>
      <c r="N147" s="73"/>
    </row>
    <row r="148" spans="1:14">
      <c r="A148" s="97" t="str">
        <f t="shared" si="37"/>
        <v/>
      </c>
      <c r="B148" s="98" t="str">
        <f t="shared" si="36"/>
        <v/>
      </c>
      <c r="C148" s="99"/>
      <c r="D148" s="137"/>
      <c r="E148" s="100"/>
      <c r="F148" s="57"/>
      <c r="G148" s="58">
        <f t="shared" si="38"/>
        <v>0</v>
      </c>
      <c r="H148" s="58">
        <f>IF(E148="",0,IFERROR(VLOOKUP(E148,档案费管理台账!$D$4:$H$1000,5,0),0))</f>
        <v>0</v>
      </c>
      <c r="I148" s="57"/>
      <c r="J148" s="57"/>
      <c r="K148" s="57"/>
      <c r="L148" s="57"/>
      <c r="M148" s="58" t="str">
        <f t="shared" si="39"/>
        <v/>
      </c>
      <c r="N148" s="73"/>
    </row>
    <row r="149" spans="1:14">
      <c r="A149" s="97" t="str">
        <f t="shared" si="37"/>
        <v/>
      </c>
      <c r="B149" s="98" t="str">
        <f t="shared" si="36"/>
        <v/>
      </c>
      <c r="C149" s="99"/>
      <c r="D149" s="137"/>
      <c r="E149" s="100"/>
      <c r="F149" s="57"/>
      <c r="G149" s="58">
        <f t="shared" si="38"/>
        <v>0</v>
      </c>
      <c r="H149" s="58">
        <f>IF(E149="",0,IFERROR(VLOOKUP(E149,档案费管理台账!$D$4:$H$1000,5,0),0))</f>
        <v>0</v>
      </c>
      <c r="I149" s="57"/>
      <c r="J149" s="57"/>
      <c r="K149" s="57"/>
      <c r="L149" s="57"/>
      <c r="M149" s="58" t="str">
        <f t="shared" si="39"/>
        <v/>
      </c>
      <c r="N149" s="73"/>
    </row>
    <row r="150" spans="1:14">
      <c r="A150" s="97" t="str">
        <f t="shared" si="37"/>
        <v/>
      </c>
      <c r="B150" s="98" t="str">
        <f t="shared" si="36"/>
        <v/>
      </c>
      <c r="C150" s="99"/>
      <c r="D150" s="137"/>
      <c r="E150" s="100"/>
      <c r="F150" s="57"/>
      <c r="G150" s="58">
        <f t="shared" si="38"/>
        <v>0</v>
      </c>
      <c r="H150" s="58">
        <f>IF(E150="",0,IFERROR(VLOOKUP(E150,档案费管理台账!$D$4:$H$1000,5,0),0))</f>
        <v>0</v>
      </c>
      <c r="I150" s="57"/>
      <c r="J150" s="57"/>
      <c r="K150" s="57"/>
      <c r="L150" s="57"/>
      <c r="M150" s="58" t="str">
        <f t="shared" si="39"/>
        <v/>
      </c>
      <c r="N150" s="73"/>
    </row>
    <row r="151" spans="1:14">
      <c r="A151" s="97" t="str">
        <f t="shared" si="37"/>
        <v/>
      </c>
      <c r="B151" s="98" t="str">
        <f t="shared" si="36"/>
        <v/>
      </c>
      <c r="C151" s="99"/>
      <c r="D151" s="137"/>
      <c r="E151" s="100"/>
      <c r="F151" s="57"/>
      <c r="G151" s="58">
        <f t="shared" si="38"/>
        <v>0</v>
      </c>
      <c r="H151" s="58">
        <f>IF(E151="",0,IFERROR(VLOOKUP(E151,档案费管理台账!$D$4:$H$1000,5,0),0))</f>
        <v>0</v>
      </c>
      <c r="I151" s="57"/>
      <c r="J151" s="57"/>
      <c r="K151" s="57"/>
      <c r="L151" s="57"/>
      <c r="M151" s="58" t="str">
        <f t="shared" si="39"/>
        <v/>
      </c>
      <c r="N151" s="73"/>
    </row>
    <row r="152" spans="1:14">
      <c r="A152" s="97" t="str">
        <f t="shared" si="37"/>
        <v/>
      </c>
      <c r="B152" s="98" t="str">
        <f t="shared" si="36"/>
        <v/>
      </c>
      <c r="C152" s="99"/>
      <c r="D152" s="137"/>
      <c r="E152" s="100"/>
      <c r="F152" s="57"/>
      <c r="G152" s="58">
        <f t="shared" si="38"/>
        <v>0</v>
      </c>
      <c r="H152" s="58">
        <f>IF(E152="",0,IFERROR(VLOOKUP(E152,档案费管理台账!$D$4:$H$1000,5,0),0))</f>
        <v>0</v>
      </c>
      <c r="I152" s="57"/>
      <c r="J152" s="57"/>
      <c r="K152" s="57"/>
      <c r="L152" s="57"/>
      <c r="M152" s="58" t="str">
        <f t="shared" si="39"/>
        <v/>
      </c>
      <c r="N152" s="73"/>
    </row>
    <row r="153" spans="1:14">
      <c r="A153" s="97" t="str">
        <f t="shared" si="37"/>
        <v/>
      </c>
      <c r="B153" s="98" t="str">
        <f t="shared" si="36"/>
        <v/>
      </c>
      <c r="C153" s="99"/>
      <c r="D153" s="137"/>
      <c r="E153" s="100"/>
      <c r="F153" s="57"/>
      <c r="G153" s="58">
        <f t="shared" si="38"/>
        <v>0</v>
      </c>
      <c r="H153" s="58">
        <f>IF(E153="",0,IFERROR(VLOOKUP(E153,档案费管理台账!$D$4:$H$1000,5,0),0))</f>
        <v>0</v>
      </c>
      <c r="I153" s="57"/>
      <c r="J153" s="57"/>
      <c r="K153" s="57"/>
      <c r="L153" s="57"/>
      <c r="M153" s="58" t="str">
        <f t="shared" si="39"/>
        <v/>
      </c>
      <c r="N153" s="73"/>
    </row>
    <row r="154" spans="1:14">
      <c r="A154" s="97" t="str">
        <f t="shared" si="37"/>
        <v/>
      </c>
      <c r="B154" s="98" t="str">
        <f t="shared" si="36"/>
        <v/>
      </c>
      <c r="C154" s="99"/>
      <c r="D154" s="137"/>
      <c r="E154" s="100"/>
      <c r="F154" s="57"/>
      <c r="G154" s="58">
        <f t="shared" si="38"/>
        <v>0</v>
      </c>
      <c r="H154" s="58">
        <f>IF(E154="",0,IFERROR(VLOOKUP(E154,档案费管理台账!$D$4:$H$1000,5,0),0))</f>
        <v>0</v>
      </c>
      <c r="I154" s="57"/>
      <c r="J154" s="57"/>
      <c r="K154" s="57"/>
      <c r="L154" s="57"/>
      <c r="M154" s="58" t="str">
        <f t="shared" si="39"/>
        <v/>
      </c>
      <c r="N154" s="73"/>
    </row>
    <row r="155" spans="1:14">
      <c r="A155" s="97" t="str">
        <f t="shared" si="37"/>
        <v/>
      </c>
      <c r="B155" s="98" t="str">
        <f t="shared" si="36"/>
        <v/>
      </c>
      <c r="C155" s="99"/>
      <c r="D155" s="137"/>
      <c r="E155" s="100"/>
      <c r="F155" s="57"/>
      <c r="G155" s="58">
        <f t="shared" si="38"/>
        <v>0</v>
      </c>
      <c r="H155" s="58">
        <f>IF(E155="",0,IFERROR(VLOOKUP(E155,档案费管理台账!$D$4:$H$1000,5,0),0))</f>
        <v>0</v>
      </c>
      <c r="I155" s="57"/>
      <c r="J155" s="57"/>
      <c r="K155" s="57"/>
      <c r="L155" s="57"/>
      <c r="M155" s="58" t="str">
        <f t="shared" si="39"/>
        <v/>
      </c>
      <c r="N155" s="73"/>
    </row>
    <row r="156" spans="1:14">
      <c r="A156" s="97" t="str">
        <f t="shared" si="37"/>
        <v/>
      </c>
      <c r="B156" s="98" t="str">
        <f t="shared" si="36"/>
        <v/>
      </c>
      <c r="C156" s="99"/>
      <c r="D156" s="137"/>
      <c r="E156" s="100"/>
      <c r="F156" s="57"/>
      <c r="G156" s="58">
        <f t="shared" si="38"/>
        <v>0</v>
      </c>
      <c r="H156" s="58">
        <f>IF(E156="",0,IFERROR(VLOOKUP(E156,档案费管理台账!$D$4:$H$1000,5,0),0))</f>
        <v>0</v>
      </c>
      <c r="I156" s="57"/>
      <c r="J156" s="57"/>
      <c r="K156" s="57"/>
      <c r="L156" s="57"/>
      <c r="M156" s="58" t="str">
        <f t="shared" si="39"/>
        <v/>
      </c>
      <c r="N156" s="73"/>
    </row>
    <row r="157" spans="1:14">
      <c r="A157" s="97" t="str">
        <f t="shared" si="37"/>
        <v/>
      </c>
      <c r="B157" s="98" t="str">
        <f t="shared" si="36"/>
        <v/>
      </c>
      <c r="C157" s="99"/>
      <c r="D157" s="137"/>
      <c r="E157" s="100"/>
      <c r="F157" s="57"/>
      <c r="G157" s="58">
        <f t="shared" si="38"/>
        <v>0</v>
      </c>
      <c r="H157" s="58">
        <f>IF(E157="",0,IFERROR(VLOOKUP(E157,档案费管理台账!$D$4:$H$1000,5,0),0))</f>
        <v>0</v>
      </c>
      <c r="I157" s="57"/>
      <c r="J157" s="57"/>
      <c r="K157" s="57"/>
      <c r="L157" s="57"/>
      <c r="M157" s="58" t="str">
        <f t="shared" si="39"/>
        <v/>
      </c>
      <c r="N157" s="73"/>
    </row>
    <row r="158" spans="1:14">
      <c r="A158" s="97" t="str">
        <f t="shared" si="37"/>
        <v/>
      </c>
      <c r="B158" s="98" t="str">
        <f t="shared" si="36"/>
        <v/>
      </c>
      <c r="C158" s="99"/>
      <c r="D158" s="137"/>
      <c r="E158" s="100"/>
      <c r="F158" s="57"/>
      <c r="G158" s="58">
        <f t="shared" si="38"/>
        <v>0</v>
      </c>
      <c r="H158" s="58">
        <f>IF(E158="",0,IFERROR(VLOOKUP(E158,档案费管理台账!$D$4:$H$1000,5,0),0))</f>
        <v>0</v>
      </c>
      <c r="I158" s="57"/>
      <c r="J158" s="57"/>
      <c r="K158" s="57"/>
      <c r="L158" s="57"/>
      <c r="M158" s="58" t="str">
        <f t="shared" si="39"/>
        <v/>
      </c>
      <c r="N158" s="73"/>
    </row>
    <row r="159" spans="1:14">
      <c r="A159" s="97" t="str">
        <f t="shared" si="37"/>
        <v/>
      </c>
      <c r="B159" s="98" t="str">
        <f t="shared" si="36"/>
        <v/>
      </c>
      <c r="C159" s="99"/>
      <c r="D159" s="137"/>
      <c r="E159" s="100"/>
      <c r="F159" s="57"/>
      <c r="G159" s="58">
        <f t="shared" si="38"/>
        <v>0</v>
      </c>
      <c r="H159" s="58">
        <f>IF(E159="",0,IFERROR(VLOOKUP(E159,档案费管理台账!$D$4:$H$1000,5,0),0))</f>
        <v>0</v>
      </c>
      <c r="I159" s="57"/>
      <c r="J159" s="57"/>
      <c r="K159" s="57"/>
      <c r="L159" s="57"/>
      <c r="M159" s="58" t="str">
        <f t="shared" si="39"/>
        <v/>
      </c>
      <c r="N159" s="73"/>
    </row>
    <row r="160" spans="1:14">
      <c r="A160" s="97" t="str">
        <f t="shared" si="37"/>
        <v/>
      </c>
      <c r="B160" s="98" t="str">
        <f t="shared" si="36"/>
        <v/>
      </c>
      <c r="C160" s="99"/>
      <c r="D160" s="137"/>
      <c r="E160" s="100"/>
      <c r="F160" s="57"/>
      <c r="G160" s="58">
        <f t="shared" si="38"/>
        <v>0</v>
      </c>
      <c r="H160" s="58">
        <f>IF(E160="",0,IFERROR(VLOOKUP(E160,档案费管理台账!$D$4:$H$1000,5,0),0))</f>
        <v>0</v>
      </c>
      <c r="I160" s="57"/>
      <c r="J160" s="57"/>
      <c r="K160" s="57"/>
      <c r="L160" s="57"/>
      <c r="M160" s="58" t="str">
        <f t="shared" si="39"/>
        <v/>
      </c>
      <c r="N160" s="73"/>
    </row>
    <row r="161" spans="1:14">
      <c r="A161" s="97" t="str">
        <f t="shared" si="37"/>
        <v/>
      </c>
      <c r="B161" s="98" t="str">
        <f t="shared" si="36"/>
        <v/>
      </c>
      <c r="C161" s="99"/>
      <c r="D161" s="137"/>
      <c r="E161" s="100"/>
      <c r="F161" s="57"/>
      <c r="G161" s="58">
        <f t="shared" si="38"/>
        <v>0</v>
      </c>
      <c r="H161" s="58">
        <f>IF(E161="",0,IFERROR(VLOOKUP(E161,档案费管理台账!$D$4:$H$1000,5,0),0))</f>
        <v>0</v>
      </c>
      <c r="I161" s="57"/>
      <c r="J161" s="57"/>
      <c r="K161" s="57"/>
      <c r="L161" s="57"/>
      <c r="M161" s="58" t="str">
        <f t="shared" si="39"/>
        <v/>
      </c>
      <c r="N161" s="73"/>
    </row>
    <row r="162" spans="1:14">
      <c r="A162" s="97" t="str">
        <f t="shared" si="37"/>
        <v/>
      </c>
      <c r="B162" s="98" t="str">
        <f t="shared" si="36"/>
        <v/>
      </c>
      <c r="C162" s="99"/>
      <c r="D162" s="137"/>
      <c r="E162" s="100"/>
      <c r="F162" s="57"/>
      <c r="G162" s="58">
        <f t="shared" si="38"/>
        <v>0</v>
      </c>
      <c r="H162" s="58">
        <f>IF(E162="",0,IFERROR(VLOOKUP(E162,档案费管理台账!$D$4:$H$1000,5,0),0))</f>
        <v>0</v>
      </c>
      <c r="I162" s="57"/>
      <c r="J162" s="57"/>
      <c r="K162" s="57"/>
      <c r="L162" s="57"/>
      <c r="M162" s="58" t="str">
        <f t="shared" si="39"/>
        <v/>
      </c>
      <c r="N162" s="73"/>
    </row>
    <row r="163" spans="1:14">
      <c r="A163" s="97" t="str">
        <f t="shared" si="37"/>
        <v/>
      </c>
      <c r="B163" s="98" t="str">
        <f t="shared" si="36"/>
        <v/>
      </c>
      <c r="C163" s="99"/>
      <c r="D163" s="137"/>
      <c r="E163" s="100"/>
      <c r="F163" s="57"/>
      <c r="G163" s="58">
        <f t="shared" si="38"/>
        <v>0</v>
      </c>
      <c r="H163" s="58">
        <f>IF(E163="",0,IFERROR(VLOOKUP(E163,档案费管理台账!$D$4:$H$1000,5,0),0))</f>
        <v>0</v>
      </c>
      <c r="I163" s="57"/>
      <c r="J163" s="57"/>
      <c r="K163" s="57"/>
      <c r="L163" s="57"/>
      <c r="M163" s="58" t="str">
        <f t="shared" si="39"/>
        <v/>
      </c>
      <c r="N163" s="73"/>
    </row>
    <row r="164" spans="1:14">
      <c r="A164" s="97" t="str">
        <f t="shared" si="37"/>
        <v/>
      </c>
      <c r="B164" s="98" t="str">
        <f t="shared" si="36"/>
        <v/>
      </c>
      <c r="C164" s="99"/>
      <c r="D164" s="137"/>
      <c r="E164" s="100"/>
      <c r="F164" s="57"/>
      <c r="G164" s="58">
        <f t="shared" si="38"/>
        <v>0</v>
      </c>
      <c r="H164" s="58">
        <f>IF(E164="",0,IFERROR(VLOOKUP(E164,档案费管理台账!$D$4:$H$1000,5,0),0))</f>
        <v>0</v>
      </c>
      <c r="I164" s="57"/>
      <c r="J164" s="57"/>
      <c r="K164" s="57"/>
      <c r="L164" s="57"/>
      <c r="M164" s="58" t="str">
        <f t="shared" si="39"/>
        <v/>
      </c>
      <c r="N164" s="73"/>
    </row>
    <row r="165" spans="1:14">
      <c r="A165" s="97" t="str">
        <f t="shared" si="37"/>
        <v/>
      </c>
      <c r="B165" s="98" t="str">
        <f t="shared" si="36"/>
        <v/>
      </c>
      <c r="C165" s="99"/>
      <c r="D165" s="137"/>
      <c r="E165" s="100"/>
      <c r="F165" s="57"/>
      <c r="G165" s="58">
        <f t="shared" si="38"/>
        <v>0</v>
      </c>
      <c r="H165" s="58">
        <f>IF(E165="",0,IFERROR(VLOOKUP(E165,档案费管理台账!$D$4:$H$1000,5,0),0))</f>
        <v>0</v>
      </c>
      <c r="I165" s="57"/>
      <c r="J165" s="57"/>
      <c r="K165" s="57"/>
      <c r="L165" s="57"/>
      <c r="M165" s="58" t="str">
        <f t="shared" si="39"/>
        <v/>
      </c>
      <c r="N165" s="73"/>
    </row>
    <row r="166" spans="1:14">
      <c r="A166" s="97" t="str">
        <f t="shared" si="37"/>
        <v/>
      </c>
      <c r="B166" s="98" t="str">
        <f t="shared" si="36"/>
        <v/>
      </c>
      <c r="C166" s="99"/>
      <c r="D166" s="137"/>
      <c r="E166" s="100"/>
      <c r="F166" s="57"/>
      <c r="G166" s="58">
        <f t="shared" si="38"/>
        <v>0</v>
      </c>
      <c r="H166" s="58">
        <f>IF(E166="",0,IFERROR(VLOOKUP(E166,档案费管理台账!$D$4:$H$1000,5,0),0))</f>
        <v>0</v>
      </c>
      <c r="I166" s="57"/>
      <c r="J166" s="57"/>
      <c r="K166" s="57"/>
      <c r="L166" s="57"/>
      <c r="M166" s="58" t="str">
        <f t="shared" si="39"/>
        <v/>
      </c>
      <c r="N166" s="73"/>
    </row>
    <row r="167" spans="1:14">
      <c r="A167" s="97" t="str">
        <f t="shared" si="37"/>
        <v/>
      </c>
      <c r="B167" s="98" t="str">
        <f t="shared" si="36"/>
        <v/>
      </c>
      <c r="C167" s="99"/>
      <c r="D167" s="137"/>
      <c r="E167" s="100"/>
      <c r="F167" s="57"/>
      <c r="G167" s="58">
        <f t="shared" si="38"/>
        <v>0</v>
      </c>
      <c r="H167" s="58">
        <f>IF(E167="",0,IFERROR(VLOOKUP(E167,档案费管理台账!$D$4:$H$1000,5,0),0))</f>
        <v>0</v>
      </c>
      <c r="I167" s="57"/>
      <c r="J167" s="57"/>
      <c r="K167" s="57"/>
      <c r="L167" s="57"/>
      <c r="M167" s="58" t="str">
        <f t="shared" si="39"/>
        <v/>
      </c>
      <c r="N167" s="73"/>
    </row>
    <row r="168" spans="1:14">
      <c r="A168" s="97" t="str">
        <f t="shared" si="37"/>
        <v/>
      </c>
      <c r="B168" s="98" t="str">
        <f t="shared" si="36"/>
        <v/>
      </c>
      <c r="C168" s="99"/>
      <c r="D168" s="137"/>
      <c r="E168" s="100"/>
      <c r="F168" s="57"/>
      <c r="G168" s="58">
        <f t="shared" si="38"/>
        <v>0</v>
      </c>
      <c r="H168" s="58">
        <f>IF(E168="",0,IFERROR(VLOOKUP(E168,档案费管理台账!$D$4:$H$1000,5,0),0))</f>
        <v>0</v>
      </c>
      <c r="I168" s="57"/>
      <c r="J168" s="57"/>
      <c r="K168" s="57"/>
      <c r="L168" s="57"/>
      <c r="M168" s="58" t="str">
        <f t="shared" si="39"/>
        <v/>
      </c>
      <c r="N168" s="73"/>
    </row>
    <row r="169" spans="1:14">
      <c r="A169" s="97" t="str">
        <f t="shared" si="37"/>
        <v/>
      </c>
      <c r="B169" s="98" t="str">
        <f t="shared" si="36"/>
        <v/>
      </c>
      <c r="C169" s="99"/>
      <c r="D169" s="137"/>
      <c r="E169" s="100"/>
      <c r="F169" s="57"/>
      <c r="G169" s="58">
        <f t="shared" si="38"/>
        <v>0</v>
      </c>
      <c r="H169" s="58">
        <f>IF(E169="",0,IFERROR(VLOOKUP(E169,档案费管理台账!$D$4:$H$1000,5,0),0))</f>
        <v>0</v>
      </c>
      <c r="I169" s="57"/>
      <c r="J169" s="57"/>
      <c r="K169" s="57"/>
      <c r="L169" s="57"/>
      <c r="M169" s="58" t="str">
        <f t="shared" si="39"/>
        <v/>
      </c>
      <c r="N169" s="73"/>
    </row>
    <row r="170" spans="1:14">
      <c r="A170" s="97" t="str">
        <f t="shared" si="37"/>
        <v/>
      </c>
      <c r="B170" s="98" t="str">
        <f t="shared" si="36"/>
        <v/>
      </c>
      <c r="C170" s="99"/>
      <c r="D170" s="137"/>
      <c r="E170" s="100"/>
      <c r="F170" s="57"/>
      <c r="G170" s="58">
        <f t="shared" si="38"/>
        <v>0</v>
      </c>
      <c r="H170" s="58">
        <f>IF(E170="",0,IFERROR(VLOOKUP(E170,档案费管理台账!$D$4:$H$1000,5,0),0))</f>
        <v>0</v>
      </c>
      <c r="I170" s="57"/>
      <c r="J170" s="57"/>
      <c r="K170" s="57"/>
      <c r="L170" s="57"/>
      <c r="M170" s="58" t="str">
        <f t="shared" si="39"/>
        <v/>
      </c>
      <c r="N170" s="73"/>
    </row>
    <row r="171" spans="1:14">
      <c r="A171" s="97" t="str">
        <f t="shared" si="37"/>
        <v/>
      </c>
      <c r="B171" s="98" t="str">
        <f t="shared" si="36"/>
        <v/>
      </c>
      <c r="C171" s="99"/>
      <c r="D171" s="137"/>
      <c r="E171" s="100"/>
      <c r="F171" s="57"/>
      <c r="G171" s="58">
        <f t="shared" si="38"/>
        <v>0</v>
      </c>
      <c r="H171" s="58">
        <f>IF(E171="",0,IFERROR(VLOOKUP(E171,档案费管理台账!$D$4:$H$1000,5,0),0))</f>
        <v>0</v>
      </c>
      <c r="I171" s="57"/>
      <c r="J171" s="57"/>
      <c r="K171" s="57"/>
      <c r="L171" s="57"/>
      <c r="M171" s="58" t="str">
        <f t="shared" si="39"/>
        <v/>
      </c>
      <c r="N171" s="73"/>
    </row>
    <row r="172" spans="1:14">
      <c r="A172" s="97" t="str">
        <f t="shared" si="37"/>
        <v/>
      </c>
      <c r="B172" s="98" t="str">
        <f t="shared" ref="B172:B235" si="40">IF(C172="","",MONTH(C172)&amp;"月")</f>
        <v/>
      </c>
      <c r="C172" s="99"/>
      <c r="D172" s="137"/>
      <c r="E172" s="100"/>
      <c r="F172" s="57"/>
      <c r="G172" s="58">
        <f t="shared" si="38"/>
        <v>0</v>
      </c>
      <c r="H172" s="58">
        <f>IF(E172="",0,IFERROR(VLOOKUP(E172,档案费管理台账!$D$4:$H$1000,5,0),0))</f>
        <v>0</v>
      </c>
      <c r="I172" s="57"/>
      <c r="J172" s="57"/>
      <c r="K172" s="57"/>
      <c r="L172" s="57"/>
      <c r="M172" s="58" t="str">
        <f t="shared" si="39"/>
        <v/>
      </c>
      <c r="N172" s="73"/>
    </row>
    <row r="173" spans="1:14">
      <c r="A173" s="97" t="str">
        <f t="shared" ref="A173:A236" si="41">IF(C173="","",ROW()-42)</f>
        <v/>
      </c>
      <c r="B173" s="98" t="str">
        <f t="shared" si="40"/>
        <v/>
      </c>
      <c r="C173" s="99"/>
      <c r="D173" s="137"/>
      <c r="E173" s="100"/>
      <c r="F173" s="57"/>
      <c r="G173" s="58">
        <f t="shared" ref="G173:G236" si="42">IF(F173="",0,F173*$K$41)</f>
        <v>0</v>
      </c>
      <c r="H173" s="58">
        <f>IF(E173="",0,IFERROR(VLOOKUP(E173,档案费管理台账!$D$4:$H$1000,5,0),0))</f>
        <v>0</v>
      </c>
      <c r="I173" s="57"/>
      <c r="J173" s="57"/>
      <c r="K173" s="57"/>
      <c r="L173" s="57"/>
      <c r="M173" s="58" t="str">
        <f t="shared" ref="M173:M236" si="43">IF(C173="","",ROUND(M172+G173-I173-J173-K173-L173-H173,2))</f>
        <v/>
      </c>
      <c r="N173" s="73"/>
    </row>
    <row r="174" spans="1:14">
      <c r="A174" s="97" t="str">
        <f t="shared" si="41"/>
        <v/>
      </c>
      <c r="B174" s="98" t="str">
        <f t="shared" si="40"/>
        <v/>
      </c>
      <c r="C174" s="99"/>
      <c r="D174" s="137"/>
      <c r="E174" s="100"/>
      <c r="F174" s="57"/>
      <c r="G174" s="58">
        <f t="shared" si="42"/>
        <v>0</v>
      </c>
      <c r="H174" s="58">
        <f>IF(E174="",0,IFERROR(VLOOKUP(E174,档案费管理台账!$D$4:$H$1000,5,0),0))</f>
        <v>0</v>
      </c>
      <c r="I174" s="57"/>
      <c r="J174" s="57"/>
      <c r="K174" s="57"/>
      <c r="L174" s="57"/>
      <c r="M174" s="58" t="str">
        <f t="shared" si="43"/>
        <v/>
      </c>
      <c r="N174" s="73"/>
    </row>
    <row r="175" spans="1:14">
      <c r="A175" s="97" t="str">
        <f t="shared" si="41"/>
        <v/>
      </c>
      <c r="B175" s="98" t="str">
        <f t="shared" si="40"/>
        <v/>
      </c>
      <c r="C175" s="99"/>
      <c r="D175" s="137"/>
      <c r="E175" s="100"/>
      <c r="F175" s="57"/>
      <c r="G175" s="58">
        <f t="shared" si="42"/>
        <v>0</v>
      </c>
      <c r="H175" s="58">
        <f>IF(E175="",0,IFERROR(VLOOKUP(E175,档案费管理台账!$D$4:$H$1000,5,0),0))</f>
        <v>0</v>
      </c>
      <c r="I175" s="57"/>
      <c r="J175" s="57"/>
      <c r="K175" s="57"/>
      <c r="L175" s="57"/>
      <c r="M175" s="58" t="str">
        <f t="shared" si="43"/>
        <v/>
      </c>
      <c r="N175" s="73"/>
    </row>
    <row r="176" spans="1:14">
      <c r="A176" s="97" t="str">
        <f t="shared" si="41"/>
        <v/>
      </c>
      <c r="B176" s="98" t="str">
        <f t="shared" si="40"/>
        <v/>
      </c>
      <c r="C176" s="99"/>
      <c r="D176" s="137"/>
      <c r="E176" s="100"/>
      <c r="F176" s="57"/>
      <c r="G176" s="58">
        <f t="shared" si="42"/>
        <v>0</v>
      </c>
      <c r="H176" s="58">
        <f>IF(E176="",0,IFERROR(VLOOKUP(E176,档案费管理台账!$D$4:$H$1000,5,0),0))</f>
        <v>0</v>
      </c>
      <c r="I176" s="57"/>
      <c r="J176" s="57"/>
      <c r="K176" s="57"/>
      <c r="L176" s="57"/>
      <c r="M176" s="58" t="str">
        <f t="shared" si="43"/>
        <v/>
      </c>
      <c r="N176" s="73"/>
    </row>
    <row r="177" spans="1:14">
      <c r="A177" s="97" t="str">
        <f t="shared" si="41"/>
        <v/>
      </c>
      <c r="B177" s="98" t="str">
        <f t="shared" si="40"/>
        <v/>
      </c>
      <c r="C177" s="99"/>
      <c r="D177" s="137"/>
      <c r="E177" s="100"/>
      <c r="F177" s="57"/>
      <c r="G177" s="58">
        <f t="shared" si="42"/>
        <v>0</v>
      </c>
      <c r="H177" s="58">
        <f>IF(E177="",0,IFERROR(VLOOKUP(E177,档案费管理台账!$D$4:$H$1000,5,0),0))</f>
        <v>0</v>
      </c>
      <c r="I177" s="57"/>
      <c r="J177" s="57"/>
      <c r="K177" s="57"/>
      <c r="L177" s="57"/>
      <c r="M177" s="58" t="str">
        <f t="shared" si="43"/>
        <v/>
      </c>
      <c r="N177" s="73"/>
    </row>
    <row r="178" spans="1:14">
      <c r="A178" s="97" t="str">
        <f t="shared" si="41"/>
        <v/>
      </c>
      <c r="B178" s="98" t="str">
        <f t="shared" si="40"/>
        <v/>
      </c>
      <c r="C178" s="99"/>
      <c r="D178" s="137"/>
      <c r="E178" s="100"/>
      <c r="F178" s="57"/>
      <c r="G178" s="58">
        <f t="shared" si="42"/>
        <v>0</v>
      </c>
      <c r="H178" s="58">
        <f>IF(E178="",0,IFERROR(VLOOKUP(E178,档案费管理台账!$D$4:$H$1000,5,0),0))</f>
        <v>0</v>
      </c>
      <c r="I178" s="57"/>
      <c r="J178" s="57"/>
      <c r="K178" s="57"/>
      <c r="L178" s="57"/>
      <c r="M178" s="58" t="str">
        <f t="shared" si="43"/>
        <v/>
      </c>
      <c r="N178" s="73"/>
    </row>
    <row r="179" spans="1:14">
      <c r="A179" s="97" t="str">
        <f t="shared" si="41"/>
        <v/>
      </c>
      <c r="B179" s="98" t="str">
        <f t="shared" si="40"/>
        <v/>
      </c>
      <c r="C179" s="99"/>
      <c r="D179" s="137"/>
      <c r="E179" s="100"/>
      <c r="F179" s="57"/>
      <c r="G179" s="58">
        <f t="shared" si="42"/>
        <v>0</v>
      </c>
      <c r="H179" s="58">
        <f>IF(E179="",0,IFERROR(VLOOKUP(E179,档案费管理台账!$D$4:$H$1000,5,0),0))</f>
        <v>0</v>
      </c>
      <c r="I179" s="57"/>
      <c r="J179" s="57"/>
      <c r="K179" s="57"/>
      <c r="L179" s="57"/>
      <c r="M179" s="58" t="str">
        <f t="shared" si="43"/>
        <v/>
      </c>
      <c r="N179" s="73"/>
    </row>
    <row r="180" spans="1:14">
      <c r="A180" s="97" t="str">
        <f t="shared" si="41"/>
        <v/>
      </c>
      <c r="B180" s="98" t="str">
        <f t="shared" si="40"/>
        <v/>
      </c>
      <c r="C180" s="99"/>
      <c r="D180" s="137"/>
      <c r="E180" s="100"/>
      <c r="F180" s="57"/>
      <c r="G180" s="58">
        <f t="shared" si="42"/>
        <v>0</v>
      </c>
      <c r="H180" s="58">
        <f>IF(E180="",0,IFERROR(VLOOKUP(E180,档案费管理台账!$D$4:$H$1000,5,0),0))</f>
        <v>0</v>
      </c>
      <c r="I180" s="57"/>
      <c r="J180" s="57"/>
      <c r="K180" s="57"/>
      <c r="L180" s="57"/>
      <c r="M180" s="58" t="str">
        <f t="shared" si="43"/>
        <v/>
      </c>
      <c r="N180" s="73"/>
    </row>
    <row r="181" spans="1:14">
      <c r="A181" s="97" t="str">
        <f t="shared" si="41"/>
        <v/>
      </c>
      <c r="B181" s="98" t="str">
        <f t="shared" si="40"/>
        <v/>
      </c>
      <c r="C181" s="99"/>
      <c r="D181" s="137"/>
      <c r="E181" s="100"/>
      <c r="F181" s="57"/>
      <c r="G181" s="58">
        <f t="shared" si="42"/>
        <v>0</v>
      </c>
      <c r="H181" s="58">
        <f>IF(E181="",0,IFERROR(VLOOKUP(E181,档案费管理台账!$D$4:$H$1000,5,0),0))</f>
        <v>0</v>
      </c>
      <c r="I181" s="57"/>
      <c r="J181" s="57"/>
      <c r="K181" s="57"/>
      <c r="L181" s="57"/>
      <c r="M181" s="58" t="str">
        <f t="shared" si="43"/>
        <v/>
      </c>
      <c r="N181" s="73"/>
    </row>
    <row r="182" spans="1:14">
      <c r="A182" s="97" t="str">
        <f t="shared" si="41"/>
        <v/>
      </c>
      <c r="B182" s="98" t="str">
        <f t="shared" si="40"/>
        <v/>
      </c>
      <c r="C182" s="99"/>
      <c r="D182" s="137"/>
      <c r="E182" s="100"/>
      <c r="F182" s="57"/>
      <c r="G182" s="58">
        <f t="shared" si="42"/>
        <v>0</v>
      </c>
      <c r="H182" s="58">
        <f>IF(E182="",0,IFERROR(VLOOKUP(E182,档案费管理台账!$D$4:$H$1000,5,0),0))</f>
        <v>0</v>
      </c>
      <c r="I182" s="57"/>
      <c r="J182" s="57"/>
      <c r="K182" s="57"/>
      <c r="L182" s="57"/>
      <c r="M182" s="58" t="str">
        <f t="shared" si="43"/>
        <v/>
      </c>
      <c r="N182" s="73"/>
    </row>
    <row r="183" spans="1:14">
      <c r="A183" s="97" t="str">
        <f t="shared" si="41"/>
        <v/>
      </c>
      <c r="B183" s="98" t="str">
        <f t="shared" si="40"/>
        <v/>
      </c>
      <c r="C183" s="99"/>
      <c r="D183" s="137"/>
      <c r="E183" s="100"/>
      <c r="F183" s="57"/>
      <c r="G183" s="58">
        <f t="shared" si="42"/>
        <v>0</v>
      </c>
      <c r="H183" s="58">
        <f>IF(E183="",0,IFERROR(VLOOKUP(E183,档案费管理台账!$D$4:$H$1000,5,0),0))</f>
        <v>0</v>
      </c>
      <c r="I183" s="57"/>
      <c r="J183" s="57"/>
      <c r="K183" s="57"/>
      <c r="L183" s="57"/>
      <c r="M183" s="58" t="str">
        <f t="shared" si="43"/>
        <v/>
      </c>
      <c r="N183" s="73"/>
    </row>
    <row r="184" spans="1:14">
      <c r="A184" s="97" t="str">
        <f t="shared" si="41"/>
        <v/>
      </c>
      <c r="B184" s="98" t="str">
        <f t="shared" si="40"/>
        <v/>
      </c>
      <c r="C184" s="99"/>
      <c r="D184" s="137"/>
      <c r="E184" s="100"/>
      <c r="F184" s="57"/>
      <c r="G184" s="58">
        <f t="shared" si="42"/>
        <v>0</v>
      </c>
      <c r="H184" s="58">
        <f>IF(E184="",0,IFERROR(VLOOKUP(E184,档案费管理台账!$D$4:$H$1000,5,0),0))</f>
        <v>0</v>
      </c>
      <c r="I184" s="57"/>
      <c r="J184" s="57"/>
      <c r="K184" s="57"/>
      <c r="L184" s="57"/>
      <c r="M184" s="58" t="str">
        <f t="shared" si="43"/>
        <v/>
      </c>
      <c r="N184" s="73"/>
    </row>
    <row r="185" spans="1:14">
      <c r="A185" s="97" t="str">
        <f t="shared" si="41"/>
        <v/>
      </c>
      <c r="B185" s="98" t="str">
        <f t="shared" si="40"/>
        <v/>
      </c>
      <c r="C185" s="99"/>
      <c r="D185" s="137"/>
      <c r="E185" s="100"/>
      <c r="F185" s="57"/>
      <c r="G185" s="58">
        <f t="shared" si="42"/>
        <v>0</v>
      </c>
      <c r="H185" s="58">
        <f>IF(E185="",0,IFERROR(VLOOKUP(E185,档案费管理台账!$D$4:$H$1000,5,0),0))</f>
        <v>0</v>
      </c>
      <c r="I185" s="57"/>
      <c r="J185" s="57"/>
      <c r="K185" s="57"/>
      <c r="L185" s="57"/>
      <c r="M185" s="58" t="str">
        <f t="shared" si="43"/>
        <v/>
      </c>
      <c r="N185" s="73"/>
    </row>
    <row r="186" spans="1:14">
      <c r="A186" s="97" t="str">
        <f t="shared" si="41"/>
        <v/>
      </c>
      <c r="B186" s="98" t="str">
        <f t="shared" si="40"/>
        <v/>
      </c>
      <c r="C186" s="99"/>
      <c r="D186" s="137"/>
      <c r="E186" s="100"/>
      <c r="F186" s="57"/>
      <c r="G186" s="58">
        <f t="shared" si="42"/>
        <v>0</v>
      </c>
      <c r="H186" s="58">
        <f>IF(E186="",0,IFERROR(VLOOKUP(E186,档案费管理台账!$D$4:$H$1000,5,0),0))</f>
        <v>0</v>
      </c>
      <c r="I186" s="57"/>
      <c r="J186" s="57"/>
      <c r="K186" s="57"/>
      <c r="L186" s="57"/>
      <c r="M186" s="58" t="str">
        <f t="shared" si="43"/>
        <v/>
      </c>
      <c r="N186" s="73"/>
    </row>
    <row r="187" spans="1:14">
      <c r="A187" s="97" t="str">
        <f t="shared" si="41"/>
        <v/>
      </c>
      <c r="B187" s="98" t="str">
        <f t="shared" si="40"/>
        <v/>
      </c>
      <c r="C187" s="99"/>
      <c r="D187" s="137"/>
      <c r="E187" s="100"/>
      <c r="F187" s="57"/>
      <c r="G187" s="58">
        <f t="shared" si="42"/>
        <v>0</v>
      </c>
      <c r="H187" s="58">
        <f>IF(E187="",0,IFERROR(VLOOKUP(E187,档案费管理台账!$D$4:$H$1000,5,0),0))</f>
        <v>0</v>
      </c>
      <c r="I187" s="57"/>
      <c r="J187" s="57"/>
      <c r="K187" s="57"/>
      <c r="L187" s="57"/>
      <c r="M187" s="58" t="str">
        <f t="shared" si="43"/>
        <v/>
      </c>
      <c r="N187" s="73"/>
    </row>
    <row r="188" spans="1:14">
      <c r="A188" s="97" t="str">
        <f t="shared" si="41"/>
        <v/>
      </c>
      <c r="B188" s="98" t="str">
        <f t="shared" si="40"/>
        <v/>
      </c>
      <c r="C188" s="99"/>
      <c r="D188" s="137"/>
      <c r="E188" s="100"/>
      <c r="F188" s="57"/>
      <c r="G188" s="58">
        <f t="shared" si="42"/>
        <v>0</v>
      </c>
      <c r="H188" s="58">
        <f>IF(E188="",0,IFERROR(VLOOKUP(E188,档案费管理台账!$D$4:$H$1000,5,0),0))</f>
        <v>0</v>
      </c>
      <c r="I188" s="57"/>
      <c r="J188" s="57"/>
      <c r="K188" s="57"/>
      <c r="L188" s="57"/>
      <c r="M188" s="58" t="str">
        <f t="shared" si="43"/>
        <v/>
      </c>
      <c r="N188" s="73"/>
    </row>
    <row r="189" spans="1:14">
      <c r="A189" s="97" t="str">
        <f t="shared" si="41"/>
        <v/>
      </c>
      <c r="B189" s="98" t="str">
        <f t="shared" si="40"/>
        <v/>
      </c>
      <c r="C189" s="99"/>
      <c r="D189" s="137"/>
      <c r="E189" s="100"/>
      <c r="F189" s="57"/>
      <c r="G189" s="58">
        <f t="shared" si="42"/>
        <v>0</v>
      </c>
      <c r="H189" s="58">
        <f>IF(E189="",0,IFERROR(VLOOKUP(E189,档案费管理台账!$D$4:$H$1000,5,0),0))</f>
        <v>0</v>
      </c>
      <c r="I189" s="57"/>
      <c r="J189" s="57"/>
      <c r="K189" s="57"/>
      <c r="L189" s="57"/>
      <c r="M189" s="58" t="str">
        <f t="shared" si="43"/>
        <v/>
      </c>
      <c r="N189" s="73"/>
    </row>
    <row r="190" spans="1:14">
      <c r="A190" s="97" t="str">
        <f t="shared" si="41"/>
        <v/>
      </c>
      <c r="B190" s="98" t="str">
        <f t="shared" si="40"/>
        <v/>
      </c>
      <c r="C190" s="99"/>
      <c r="D190" s="137"/>
      <c r="E190" s="100"/>
      <c r="F190" s="57"/>
      <c r="G190" s="58">
        <f t="shared" si="42"/>
        <v>0</v>
      </c>
      <c r="H190" s="58">
        <f>IF(E190="",0,IFERROR(VLOOKUP(E190,档案费管理台账!$D$4:$H$1000,5,0),0))</f>
        <v>0</v>
      </c>
      <c r="I190" s="57"/>
      <c r="J190" s="57"/>
      <c r="K190" s="57"/>
      <c r="L190" s="57"/>
      <c r="M190" s="58" t="str">
        <f t="shared" si="43"/>
        <v/>
      </c>
      <c r="N190" s="73"/>
    </row>
    <row r="191" spans="1:14">
      <c r="A191" s="97" t="str">
        <f t="shared" si="41"/>
        <v/>
      </c>
      <c r="B191" s="98" t="str">
        <f t="shared" si="40"/>
        <v/>
      </c>
      <c r="C191" s="99"/>
      <c r="D191" s="137"/>
      <c r="E191" s="100"/>
      <c r="F191" s="57"/>
      <c r="G191" s="58">
        <f t="shared" si="42"/>
        <v>0</v>
      </c>
      <c r="H191" s="58">
        <f>IF(E191="",0,IFERROR(VLOOKUP(E191,档案费管理台账!$D$4:$H$1000,5,0),0))</f>
        <v>0</v>
      </c>
      <c r="I191" s="57"/>
      <c r="J191" s="57"/>
      <c r="K191" s="57"/>
      <c r="L191" s="57"/>
      <c r="M191" s="58" t="str">
        <f t="shared" si="43"/>
        <v/>
      </c>
      <c r="N191" s="73"/>
    </row>
    <row r="192" spans="1:14">
      <c r="A192" s="97" t="str">
        <f t="shared" si="41"/>
        <v/>
      </c>
      <c r="B192" s="98" t="str">
        <f t="shared" si="40"/>
        <v/>
      </c>
      <c r="C192" s="99"/>
      <c r="D192" s="137"/>
      <c r="E192" s="100"/>
      <c r="F192" s="57"/>
      <c r="G192" s="58">
        <f t="shared" si="42"/>
        <v>0</v>
      </c>
      <c r="H192" s="58">
        <f>IF(E192="",0,IFERROR(VLOOKUP(E192,档案费管理台账!$D$4:$H$1000,5,0),0))</f>
        <v>0</v>
      </c>
      <c r="I192" s="57"/>
      <c r="J192" s="57"/>
      <c r="K192" s="57"/>
      <c r="L192" s="57"/>
      <c r="M192" s="58" t="str">
        <f t="shared" si="43"/>
        <v/>
      </c>
      <c r="N192" s="73"/>
    </row>
    <row r="193" spans="1:14">
      <c r="A193" s="97" t="str">
        <f t="shared" si="41"/>
        <v/>
      </c>
      <c r="B193" s="98" t="str">
        <f t="shared" si="40"/>
        <v/>
      </c>
      <c r="C193" s="99"/>
      <c r="D193" s="137"/>
      <c r="E193" s="100"/>
      <c r="F193" s="57"/>
      <c r="G193" s="58">
        <f t="shared" si="42"/>
        <v>0</v>
      </c>
      <c r="H193" s="58">
        <f>IF(E193="",0,IFERROR(VLOOKUP(E193,档案费管理台账!$D$4:$H$1000,5,0),0))</f>
        <v>0</v>
      </c>
      <c r="I193" s="57"/>
      <c r="J193" s="57"/>
      <c r="K193" s="57"/>
      <c r="L193" s="57"/>
      <c r="M193" s="58" t="str">
        <f t="shared" si="43"/>
        <v/>
      </c>
      <c r="N193" s="73"/>
    </row>
    <row r="194" spans="1:14">
      <c r="A194" s="97" t="str">
        <f t="shared" si="41"/>
        <v/>
      </c>
      <c r="B194" s="98" t="str">
        <f t="shared" si="40"/>
        <v/>
      </c>
      <c r="C194" s="99"/>
      <c r="D194" s="137"/>
      <c r="E194" s="100"/>
      <c r="F194" s="57"/>
      <c r="G194" s="58">
        <f t="shared" si="42"/>
        <v>0</v>
      </c>
      <c r="H194" s="58">
        <f>IF(E194="",0,IFERROR(VLOOKUP(E194,档案费管理台账!$D$4:$H$1000,5,0),0))</f>
        <v>0</v>
      </c>
      <c r="I194" s="57"/>
      <c r="J194" s="57"/>
      <c r="K194" s="57"/>
      <c r="L194" s="57"/>
      <c r="M194" s="58" t="str">
        <f t="shared" si="43"/>
        <v/>
      </c>
      <c r="N194" s="73"/>
    </row>
    <row r="195" spans="1:14">
      <c r="A195" s="97" t="str">
        <f t="shared" si="41"/>
        <v/>
      </c>
      <c r="B195" s="98" t="str">
        <f t="shared" si="40"/>
        <v/>
      </c>
      <c r="C195" s="99"/>
      <c r="D195" s="137"/>
      <c r="E195" s="100"/>
      <c r="F195" s="57"/>
      <c r="G195" s="58">
        <f t="shared" si="42"/>
        <v>0</v>
      </c>
      <c r="H195" s="58">
        <f>IF(E195="",0,IFERROR(VLOOKUP(E195,档案费管理台账!$D$4:$H$1000,5,0),0))</f>
        <v>0</v>
      </c>
      <c r="I195" s="57"/>
      <c r="J195" s="57"/>
      <c r="K195" s="57"/>
      <c r="L195" s="57"/>
      <c r="M195" s="58" t="str">
        <f t="shared" si="43"/>
        <v/>
      </c>
      <c r="N195" s="73"/>
    </row>
    <row r="196" spans="1:14">
      <c r="A196" s="97" t="str">
        <f t="shared" si="41"/>
        <v/>
      </c>
      <c r="B196" s="98" t="str">
        <f t="shared" si="40"/>
        <v/>
      </c>
      <c r="C196" s="99"/>
      <c r="D196" s="137"/>
      <c r="E196" s="100"/>
      <c r="F196" s="57"/>
      <c r="G196" s="58">
        <f t="shared" si="42"/>
        <v>0</v>
      </c>
      <c r="H196" s="58">
        <f>IF(E196="",0,IFERROR(VLOOKUP(E196,档案费管理台账!$D$4:$H$1000,5,0),0))</f>
        <v>0</v>
      </c>
      <c r="I196" s="57"/>
      <c r="J196" s="57"/>
      <c r="K196" s="57"/>
      <c r="L196" s="57"/>
      <c r="M196" s="58" t="str">
        <f t="shared" si="43"/>
        <v/>
      </c>
      <c r="N196" s="73"/>
    </row>
    <row r="197" spans="1:14">
      <c r="A197" s="97" t="str">
        <f t="shared" si="41"/>
        <v/>
      </c>
      <c r="B197" s="98" t="str">
        <f t="shared" si="40"/>
        <v/>
      </c>
      <c r="C197" s="99"/>
      <c r="D197" s="137"/>
      <c r="E197" s="100"/>
      <c r="F197" s="57"/>
      <c r="G197" s="58">
        <f t="shared" si="42"/>
        <v>0</v>
      </c>
      <c r="H197" s="58">
        <f>IF(E197="",0,IFERROR(VLOOKUP(E197,档案费管理台账!$D$4:$H$1000,5,0),0))</f>
        <v>0</v>
      </c>
      <c r="I197" s="57"/>
      <c r="J197" s="57"/>
      <c r="K197" s="57"/>
      <c r="L197" s="57"/>
      <c r="M197" s="58" t="str">
        <f t="shared" si="43"/>
        <v/>
      </c>
      <c r="N197" s="73"/>
    </row>
    <row r="198" spans="1:14">
      <c r="A198" s="97" t="str">
        <f t="shared" si="41"/>
        <v/>
      </c>
      <c r="B198" s="98" t="str">
        <f t="shared" si="40"/>
        <v/>
      </c>
      <c r="C198" s="99"/>
      <c r="D198" s="137"/>
      <c r="E198" s="100"/>
      <c r="F198" s="57"/>
      <c r="G198" s="58">
        <f t="shared" si="42"/>
        <v>0</v>
      </c>
      <c r="H198" s="58">
        <f>IF(E198="",0,IFERROR(VLOOKUP(E198,档案费管理台账!$D$4:$H$1000,5,0),0))</f>
        <v>0</v>
      </c>
      <c r="I198" s="57"/>
      <c r="J198" s="57"/>
      <c r="K198" s="57"/>
      <c r="L198" s="57"/>
      <c r="M198" s="58" t="str">
        <f t="shared" si="43"/>
        <v/>
      </c>
      <c r="N198" s="73"/>
    </row>
    <row r="199" spans="1:14">
      <c r="A199" s="97" t="str">
        <f t="shared" si="41"/>
        <v/>
      </c>
      <c r="B199" s="98" t="str">
        <f t="shared" si="40"/>
        <v/>
      </c>
      <c r="C199" s="99"/>
      <c r="D199" s="137"/>
      <c r="E199" s="100"/>
      <c r="F199" s="57"/>
      <c r="G199" s="58">
        <f t="shared" si="42"/>
        <v>0</v>
      </c>
      <c r="H199" s="58">
        <f>IF(E199="",0,IFERROR(VLOOKUP(E199,档案费管理台账!$D$4:$H$1000,5,0),0))</f>
        <v>0</v>
      </c>
      <c r="I199" s="57"/>
      <c r="J199" s="57"/>
      <c r="K199" s="57"/>
      <c r="L199" s="57"/>
      <c r="M199" s="58" t="str">
        <f t="shared" si="43"/>
        <v/>
      </c>
      <c r="N199" s="73"/>
    </row>
    <row r="200" spans="1:14">
      <c r="A200" s="97" t="str">
        <f t="shared" si="41"/>
        <v/>
      </c>
      <c r="B200" s="98" t="str">
        <f t="shared" si="40"/>
        <v/>
      </c>
      <c r="C200" s="99"/>
      <c r="D200" s="137"/>
      <c r="E200" s="100"/>
      <c r="F200" s="57"/>
      <c r="G200" s="58">
        <f t="shared" si="42"/>
        <v>0</v>
      </c>
      <c r="H200" s="58">
        <f>IF(E200="",0,IFERROR(VLOOKUP(E200,档案费管理台账!$D$4:$H$1000,5,0),0))</f>
        <v>0</v>
      </c>
      <c r="I200" s="57"/>
      <c r="J200" s="57"/>
      <c r="K200" s="57"/>
      <c r="L200" s="57"/>
      <c r="M200" s="58" t="str">
        <f t="shared" si="43"/>
        <v/>
      </c>
      <c r="N200" s="73"/>
    </row>
    <row r="201" spans="1:14">
      <c r="A201" s="97" t="str">
        <f t="shared" si="41"/>
        <v/>
      </c>
      <c r="B201" s="98" t="str">
        <f t="shared" si="40"/>
        <v/>
      </c>
      <c r="C201" s="99"/>
      <c r="D201" s="137"/>
      <c r="E201" s="100"/>
      <c r="F201" s="57"/>
      <c r="G201" s="58">
        <f t="shared" si="42"/>
        <v>0</v>
      </c>
      <c r="H201" s="58">
        <f>IF(E201="",0,IFERROR(VLOOKUP(E201,档案费管理台账!$D$4:$H$1000,5,0),0))</f>
        <v>0</v>
      </c>
      <c r="I201" s="57"/>
      <c r="J201" s="57"/>
      <c r="K201" s="57"/>
      <c r="L201" s="57"/>
      <c r="M201" s="58" t="str">
        <f t="shared" si="43"/>
        <v/>
      </c>
      <c r="N201" s="73"/>
    </row>
    <row r="202" spans="1:14">
      <c r="A202" s="97" t="str">
        <f t="shared" si="41"/>
        <v/>
      </c>
      <c r="B202" s="98" t="str">
        <f t="shared" si="40"/>
        <v/>
      </c>
      <c r="C202" s="99"/>
      <c r="D202" s="137"/>
      <c r="E202" s="100"/>
      <c r="F202" s="57"/>
      <c r="G202" s="58">
        <f t="shared" si="42"/>
        <v>0</v>
      </c>
      <c r="H202" s="58">
        <f>IF(E202="",0,IFERROR(VLOOKUP(E202,档案费管理台账!$D$4:$H$1000,5,0),0))</f>
        <v>0</v>
      </c>
      <c r="I202" s="57"/>
      <c r="J202" s="57"/>
      <c r="K202" s="57"/>
      <c r="L202" s="57"/>
      <c r="M202" s="58" t="str">
        <f t="shared" si="43"/>
        <v/>
      </c>
      <c r="N202" s="73"/>
    </row>
    <row r="203" spans="1:14">
      <c r="A203" s="97" t="str">
        <f t="shared" si="41"/>
        <v/>
      </c>
      <c r="B203" s="98" t="str">
        <f t="shared" si="40"/>
        <v/>
      </c>
      <c r="C203" s="99"/>
      <c r="D203" s="137"/>
      <c r="E203" s="100"/>
      <c r="F203" s="57"/>
      <c r="G203" s="58">
        <f t="shared" si="42"/>
        <v>0</v>
      </c>
      <c r="H203" s="58">
        <f>IF(E203="",0,IFERROR(VLOOKUP(E203,档案费管理台账!$D$4:$H$1000,5,0),0))</f>
        <v>0</v>
      </c>
      <c r="I203" s="57"/>
      <c r="J203" s="57"/>
      <c r="K203" s="57"/>
      <c r="L203" s="57"/>
      <c r="M203" s="58" t="str">
        <f t="shared" si="43"/>
        <v/>
      </c>
      <c r="N203" s="73"/>
    </row>
    <row r="204" spans="1:14">
      <c r="A204" s="97" t="str">
        <f t="shared" si="41"/>
        <v/>
      </c>
      <c r="B204" s="98" t="str">
        <f t="shared" si="40"/>
        <v/>
      </c>
      <c r="C204" s="99"/>
      <c r="D204" s="137"/>
      <c r="E204" s="100"/>
      <c r="F204" s="57"/>
      <c r="G204" s="58">
        <f t="shared" si="42"/>
        <v>0</v>
      </c>
      <c r="H204" s="58">
        <f>IF(E204="",0,IFERROR(VLOOKUP(E204,档案费管理台账!$D$4:$H$1000,5,0),0))</f>
        <v>0</v>
      </c>
      <c r="I204" s="57"/>
      <c r="J204" s="57"/>
      <c r="K204" s="57"/>
      <c r="L204" s="57"/>
      <c r="M204" s="58" t="str">
        <f t="shared" si="43"/>
        <v/>
      </c>
      <c r="N204" s="73"/>
    </row>
    <row r="205" spans="1:14">
      <c r="A205" s="97" t="str">
        <f t="shared" si="41"/>
        <v/>
      </c>
      <c r="B205" s="98" t="str">
        <f t="shared" si="40"/>
        <v/>
      </c>
      <c r="C205" s="99"/>
      <c r="D205" s="137"/>
      <c r="E205" s="100"/>
      <c r="F205" s="57"/>
      <c r="G205" s="58">
        <f t="shared" si="42"/>
        <v>0</v>
      </c>
      <c r="H205" s="58">
        <f>IF(E205="",0,IFERROR(VLOOKUP(E205,档案费管理台账!$D$4:$H$1000,5,0),0))</f>
        <v>0</v>
      </c>
      <c r="I205" s="57"/>
      <c r="J205" s="57"/>
      <c r="K205" s="57"/>
      <c r="L205" s="57"/>
      <c r="M205" s="58" t="str">
        <f t="shared" si="43"/>
        <v/>
      </c>
      <c r="N205" s="73"/>
    </row>
    <row r="206" spans="1:14">
      <c r="A206" s="97" t="str">
        <f t="shared" si="41"/>
        <v/>
      </c>
      <c r="B206" s="98" t="str">
        <f t="shared" si="40"/>
        <v/>
      </c>
      <c r="C206" s="99"/>
      <c r="D206" s="137"/>
      <c r="E206" s="100"/>
      <c r="F206" s="57"/>
      <c r="G206" s="58">
        <f t="shared" si="42"/>
        <v>0</v>
      </c>
      <c r="H206" s="58">
        <f>IF(E206="",0,IFERROR(VLOOKUP(E206,档案费管理台账!$D$4:$H$1000,5,0),0))</f>
        <v>0</v>
      </c>
      <c r="I206" s="57"/>
      <c r="J206" s="57"/>
      <c r="K206" s="57"/>
      <c r="L206" s="57"/>
      <c r="M206" s="58" t="str">
        <f t="shared" si="43"/>
        <v/>
      </c>
      <c r="N206" s="73"/>
    </row>
    <row r="207" spans="1:14">
      <c r="A207" s="97" t="str">
        <f t="shared" si="41"/>
        <v/>
      </c>
      <c r="B207" s="98" t="str">
        <f t="shared" si="40"/>
        <v/>
      </c>
      <c r="C207" s="99"/>
      <c r="D207" s="137"/>
      <c r="E207" s="100"/>
      <c r="F207" s="57"/>
      <c r="G207" s="58">
        <f t="shared" si="42"/>
        <v>0</v>
      </c>
      <c r="H207" s="58">
        <f>IF(E207="",0,IFERROR(VLOOKUP(E207,档案费管理台账!$D$4:$H$1000,5,0),0))</f>
        <v>0</v>
      </c>
      <c r="I207" s="57"/>
      <c r="J207" s="57"/>
      <c r="K207" s="57"/>
      <c r="L207" s="57"/>
      <c r="M207" s="58" t="str">
        <f t="shared" si="43"/>
        <v/>
      </c>
      <c r="N207" s="73"/>
    </row>
    <row r="208" spans="1:14">
      <c r="A208" s="97" t="str">
        <f t="shared" si="41"/>
        <v/>
      </c>
      <c r="B208" s="98" t="str">
        <f t="shared" si="40"/>
        <v/>
      </c>
      <c r="C208" s="99"/>
      <c r="D208" s="137"/>
      <c r="E208" s="100"/>
      <c r="F208" s="57"/>
      <c r="G208" s="58">
        <f t="shared" si="42"/>
        <v>0</v>
      </c>
      <c r="H208" s="58">
        <f>IF(E208="",0,IFERROR(VLOOKUP(E208,档案费管理台账!$D$4:$H$1000,5,0),0))</f>
        <v>0</v>
      </c>
      <c r="I208" s="57"/>
      <c r="J208" s="57"/>
      <c r="K208" s="57"/>
      <c r="L208" s="57"/>
      <c r="M208" s="58" t="str">
        <f t="shared" si="43"/>
        <v/>
      </c>
      <c r="N208" s="73"/>
    </row>
    <row r="209" spans="1:14">
      <c r="A209" s="97" t="str">
        <f t="shared" si="41"/>
        <v/>
      </c>
      <c r="B209" s="98" t="str">
        <f t="shared" si="40"/>
        <v/>
      </c>
      <c r="C209" s="99"/>
      <c r="D209" s="137"/>
      <c r="E209" s="100"/>
      <c r="F209" s="57"/>
      <c r="G209" s="58">
        <f t="shared" si="42"/>
        <v>0</v>
      </c>
      <c r="H209" s="58">
        <f>IF(E209="",0,IFERROR(VLOOKUP(E209,档案费管理台账!$D$4:$H$1000,5,0),0))</f>
        <v>0</v>
      </c>
      <c r="I209" s="57"/>
      <c r="J209" s="57"/>
      <c r="K209" s="57"/>
      <c r="L209" s="57"/>
      <c r="M209" s="58" t="str">
        <f t="shared" si="43"/>
        <v/>
      </c>
      <c r="N209" s="73"/>
    </row>
    <row r="210" spans="1:14">
      <c r="A210" s="97" t="str">
        <f t="shared" si="41"/>
        <v/>
      </c>
      <c r="B210" s="98" t="str">
        <f t="shared" si="40"/>
        <v/>
      </c>
      <c r="C210" s="99"/>
      <c r="D210" s="137"/>
      <c r="E210" s="100"/>
      <c r="F210" s="57"/>
      <c r="G210" s="58">
        <f t="shared" si="42"/>
        <v>0</v>
      </c>
      <c r="H210" s="58">
        <f>IF(E210="",0,IFERROR(VLOOKUP(E210,档案费管理台账!$D$4:$H$1000,5,0),0))</f>
        <v>0</v>
      </c>
      <c r="I210" s="57"/>
      <c r="J210" s="57"/>
      <c r="K210" s="57"/>
      <c r="L210" s="57"/>
      <c r="M210" s="58" t="str">
        <f t="shared" si="43"/>
        <v/>
      </c>
      <c r="N210" s="73"/>
    </row>
    <row r="211" spans="1:14">
      <c r="A211" s="97" t="str">
        <f t="shared" si="41"/>
        <v/>
      </c>
      <c r="B211" s="98" t="str">
        <f t="shared" si="40"/>
        <v/>
      </c>
      <c r="C211" s="99"/>
      <c r="D211" s="137"/>
      <c r="E211" s="100"/>
      <c r="F211" s="57"/>
      <c r="G211" s="58">
        <f t="shared" si="42"/>
        <v>0</v>
      </c>
      <c r="H211" s="58">
        <f>IF(E211="",0,IFERROR(VLOOKUP(E211,档案费管理台账!$D$4:$H$1000,5,0),0))</f>
        <v>0</v>
      </c>
      <c r="I211" s="57"/>
      <c r="J211" s="57"/>
      <c r="K211" s="57"/>
      <c r="L211" s="57"/>
      <c r="M211" s="58" t="str">
        <f t="shared" si="43"/>
        <v/>
      </c>
      <c r="N211" s="73"/>
    </row>
    <row r="212" spans="1:14">
      <c r="A212" s="97" t="str">
        <f t="shared" si="41"/>
        <v/>
      </c>
      <c r="B212" s="98" t="str">
        <f t="shared" si="40"/>
        <v/>
      </c>
      <c r="C212" s="99"/>
      <c r="D212" s="137"/>
      <c r="E212" s="100"/>
      <c r="F212" s="57"/>
      <c r="G212" s="58">
        <f t="shared" si="42"/>
        <v>0</v>
      </c>
      <c r="H212" s="58">
        <f>IF(E212="",0,IFERROR(VLOOKUP(E212,档案费管理台账!$D$4:$H$1000,5,0),0))</f>
        <v>0</v>
      </c>
      <c r="I212" s="57"/>
      <c r="J212" s="57"/>
      <c r="K212" s="57"/>
      <c r="L212" s="57"/>
      <c r="M212" s="58" t="str">
        <f t="shared" si="43"/>
        <v/>
      </c>
      <c r="N212" s="73"/>
    </row>
    <row r="213" spans="1:14">
      <c r="A213" s="97" t="str">
        <f t="shared" si="41"/>
        <v/>
      </c>
      <c r="B213" s="98" t="str">
        <f t="shared" si="40"/>
        <v/>
      </c>
      <c r="C213" s="99"/>
      <c r="D213" s="137"/>
      <c r="E213" s="100"/>
      <c r="F213" s="57"/>
      <c r="G213" s="58">
        <f t="shared" si="42"/>
        <v>0</v>
      </c>
      <c r="H213" s="58">
        <f>IF(E213="",0,IFERROR(VLOOKUP(E213,档案费管理台账!$D$4:$H$1000,5,0),0))</f>
        <v>0</v>
      </c>
      <c r="I213" s="57"/>
      <c r="J213" s="57"/>
      <c r="K213" s="57"/>
      <c r="L213" s="57"/>
      <c r="M213" s="58" t="str">
        <f t="shared" si="43"/>
        <v/>
      </c>
      <c r="N213" s="73"/>
    </row>
    <row r="214" spans="1:14">
      <c r="A214" s="97" t="str">
        <f t="shared" si="41"/>
        <v/>
      </c>
      <c r="B214" s="98" t="str">
        <f t="shared" si="40"/>
        <v/>
      </c>
      <c r="C214" s="99"/>
      <c r="D214" s="137"/>
      <c r="E214" s="100"/>
      <c r="F214" s="57"/>
      <c r="G214" s="58">
        <f t="shared" si="42"/>
        <v>0</v>
      </c>
      <c r="H214" s="58">
        <f>IF(E214="",0,IFERROR(VLOOKUP(E214,档案费管理台账!$D$4:$H$1000,5,0),0))</f>
        <v>0</v>
      </c>
      <c r="I214" s="57"/>
      <c r="J214" s="57"/>
      <c r="K214" s="57"/>
      <c r="L214" s="57"/>
      <c r="M214" s="58" t="str">
        <f t="shared" si="43"/>
        <v/>
      </c>
      <c r="N214" s="73"/>
    </row>
    <row r="215" spans="1:14">
      <c r="A215" s="97" t="str">
        <f t="shared" si="41"/>
        <v/>
      </c>
      <c r="B215" s="98" t="str">
        <f t="shared" si="40"/>
        <v/>
      </c>
      <c r="C215" s="99"/>
      <c r="D215" s="137"/>
      <c r="E215" s="100"/>
      <c r="F215" s="57"/>
      <c r="G215" s="58">
        <f t="shared" si="42"/>
        <v>0</v>
      </c>
      <c r="H215" s="58">
        <f>IF(E215="",0,IFERROR(VLOOKUP(E215,档案费管理台账!$D$4:$H$1000,5,0),0))</f>
        <v>0</v>
      </c>
      <c r="I215" s="57"/>
      <c r="J215" s="57"/>
      <c r="K215" s="57"/>
      <c r="L215" s="57"/>
      <c r="M215" s="58" t="str">
        <f t="shared" si="43"/>
        <v/>
      </c>
      <c r="N215" s="73"/>
    </row>
    <row r="216" spans="1:14">
      <c r="A216" s="97" t="str">
        <f t="shared" si="41"/>
        <v/>
      </c>
      <c r="B216" s="98" t="str">
        <f t="shared" si="40"/>
        <v/>
      </c>
      <c r="C216" s="99"/>
      <c r="D216" s="137"/>
      <c r="E216" s="100"/>
      <c r="F216" s="57"/>
      <c r="G216" s="58">
        <f t="shared" si="42"/>
        <v>0</v>
      </c>
      <c r="H216" s="58">
        <f>IF(E216="",0,IFERROR(VLOOKUP(E216,档案费管理台账!$D$4:$H$1000,5,0),0))</f>
        <v>0</v>
      </c>
      <c r="I216" s="57"/>
      <c r="J216" s="57"/>
      <c r="K216" s="57"/>
      <c r="L216" s="57"/>
      <c r="M216" s="58" t="str">
        <f t="shared" si="43"/>
        <v/>
      </c>
      <c r="N216" s="73"/>
    </row>
    <row r="217" spans="1:14">
      <c r="A217" s="97" t="str">
        <f t="shared" si="41"/>
        <v/>
      </c>
      <c r="B217" s="98" t="str">
        <f t="shared" si="40"/>
        <v/>
      </c>
      <c r="C217" s="99"/>
      <c r="D217" s="137"/>
      <c r="E217" s="100"/>
      <c r="F217" s="57"/>
      <c r="G217" s="58">
        <f t="shared" si="42"/>
        <v>0</v>
      </c>
      <c r="H217" s="58">
        <f>IF(E217="",0,IFERROR(VLOOKUP(E217,档案费管理台账!$D$4:$H$1000,5,0),0))</f>
        <v>0</v>
      </c>
      <c r="I217" s="57"/>
      <c r="J217" s="57"/>
      <c r="K217" s="57"/>
      <c r="L217" s="57"/>
      <c r="M217" s="58" t="str">
        <f t="shared" si="43"/>
        <v/>
      </c>
      <c r="N217" s="73"/>
    </row>
    <row r="218" spans="1:14">
      <c r="A218" s="97" t="str">
        <f t="shared" si="41"/>
        <v/>
      </c>
      <c r="B218" s="98" t="str">
        <f t="shared" si="40"/>
        <v/>
      </c>
      <c r="C218" s="99"/>
      <c r="D218" s="137"/>
      <c r="E218" s="100"/>
      <c r="F218" s="57"/>
      <c r="G218" s="58">
        <f t="shared" si="42"/>
        <v>0</v>
      </c>
      <c r="H218" s="58">
        <f>IF(E218="",0,IFERROR(VLOOKUP(E218,档案费管理台账!$D$4:$H$1000,5,0),0))</f>
        <v>0</v>
      </c>
      <c r="I218" s="57"/>
      <c r="J218" s="57"/>
      <c r="K218" s="57"/>
      <c r="L218" s="57"/>
      <c r="M218" s="58" t="str">
        <f t="shared" si="43"/>
        <v/>
      </c>
      <c r="N218" s="73"/>
    </row>
    <row r="219" spans="1:14">
      <c r="A219" s="97" t="str">
        <f t="shared" si="41"/>
        <v/>
      </c>
      <c r="B219" s="98" t="str">
        <f t="shared" si="40"/>
        <v/>
      </c>
      <c r="C219" s="99"/>
      <c r="D219" s="137"/>
      <c r="E219" s="100"/>
      <c r="F219" s="57"/>
      <c r="G219" s="58">
        <f t="shared" si="42"/>
        <v>0</v>
      </c>
      <c r="H219" s="58">
        <f>IF(E219="",0,IFERROR(VLOOKUP(E219,档案费管理台账!$D$4:$H$1000,5,0),0))</f>
        <v>0</v>
      </c>
      <c r="I219" s="57"/>
      <c r="J219" s="57"/>
      <c r="K219" s="57"/>
      <c r="L219" s="57"/>
      <c r="M219" s="58" t="str">
        <f t="shared" si="43"/>
        <v/>
      </c>
      <c r="N219" s="73"/>
    </row>
    <row r="220" spans="1:14">
      <c r="A220" s="97" t="str">
        <f t="shared" si="41"/>
        <v/>
      </c>
      <c r="B220" s="98" t="str">
        <f t="shared" si="40"/>
        <v/>
      </c>
      <c r="C220" s="99"/>
      <c r="D220" s="137"/>
      <c r="E220" s="100"/>
      <c r="F220" s="57"/>
      <c r="G220" s="58">
        <f t="shared" si="42"/>
        <v>0</v>
      </c>
      <c r="H220" s="58">
        <f>IF(E220="",0,IFERROR(VLOOKUP(E220,档案费管理台账!$D$4:$H$1000,5,0),0))</f>
        <v>0</v>
      </c>
      <c r="I220" s="57"/>
      <c r="J220" s="57"/>
      <c r="K220" s="57"/>
      <c r="L220" s="57"/>
      <c r="M220" s="58" t="str">
        <f t="shared" si="43"/>
        <v/>
      </c>
      <c r="N220" s="73"/>
    </row>
    <row r="221" spans="1:14">
      <c r="A221" s="97" t="str">
        <f t="shared" si="41"/>
        <v/>
      </c>
      <c r="B221" s="98" t="str">
        <f t="shared" si="40"/>
        <v/>
      </c>
      <c r="C221" s="99"/>
      <c r="D221" s="137"/>
      <c r="E221" s="100"/>
      <c r="F221" s="57"/>
      <c r="G221" s="58">
        <f t="shared" si="42"/>
        <v>0</v>
      </c>
      <c r="H221" s="58">
        <f>IF(E221="",0,IFERROR(VLOOKUP(E221,档案费管理台账!$D$4:$H$1000,5,0),0))</f>
        <v>0</v>
      </c>
      <c r="I221" s="57"/>
      <c r="J221" s="57"/>
      <c r="K221" s="57"/>
      <c r="L221" s="57"/>
      <c r="M221" s="58" t="str">
        <f t="shared" si="43"/>
        <v/>
      </c>
      <c r="N221" s="73"/>
    </row>
    <row r="222" spans="1:14">
      <c r="A222" s="97" t="str">
        <f t="shared" si="41"/>
        <v/>
      </c>
      <c r="B222" s="98" t="str">
        <f t="shared" si="40"/>
        <v/>
      </c>
      <c r="C222" s="99"/>
      <c r="D222" s="137"/>
      <c r="E222" s="100"/>
      <c r="F222" s="57"/>
      <c r="G222" s="58">
        <f t="shared" si="42"/>
        <v>0</v>
      </c>
      <c r="H222" s="58">
        <f>IF(E222="",0,IFERROR(VLOOKUP(E222,档案费管理台账!$D$4:$H$1000,5,0),0))</f>
        <v>0</v>
      </c>
      <c r="I222" s="57"/>
      <c r="J222" s="57"/>
      <c r="K222" s="57"/>
      <c r="L222" s="57"/>
      <c r="M222" s="58" t="str">
        <f t="shared" si="43"/>
        <v/>
      </c>
      <c r="N222" s="73"/>
    </row>
    <row r="223" spans="1:14">
      <c r="A223" s="97" t="str">
        <f t="shared" si="41"/>
        <v/>
      </c>
      <c r="B223" s="98" t="str">
        <f t="shared" si="40"/>
        <v/>
      </c>
      <c r="C223" s="99"/>
      <c r="D223" s="137"/>
      <c r="E223" s="100"/>
      <c r="F223" s="57"/>
      <c r="G223" s="58">
        <f t="shared" si="42"/>
        <v>0</v>
      </c>
      <c r="H223" s="58">
        <f>IF(E223="",0,IFERROR(VLOOKUP(E223,档案费管理台账!$D$4:$H$1000,5,0),0))</f>
        <v>0</v>
      </c>
      <c r="I223" s="57"/>
      <c r="J223" s="57"/>
      <c r="K223" s="57"/>
      <c r="L223" s="57"/>
      <c r="M223" s="58" t="str">
        <f t="shared" si="43"/>
        <v/>
      </c>
      <c r="N223" s="73"/>
    </row>
    <row r="224" spans="1:14">
      <c r="A224" s="97" t="str">
        <f t="shared" si="41"/>
        <v/>
      </c>
      <c r="B224" s="98" t="str">
        <f t="shared" si="40"/>
        <v/>
      </c>
      <c r="C224" s="99"/>
      <c r="D224" s="137"/>
      <c r="E224" s="100"/>
      <c r="F224" s="57"/>
      <c r="G224" s="58">
        <f t="shared" si="42"/>
        <v>0</v>
      </c>
      <c r="H224" s="58">
        <f>IF(E224="",0,IFERROR(VLOOKUP(E224,档案费管理台账!$D$4:$H$1000,5,0),0))</f>
        <v>0</v>
      </c>
      <c r="I224" s="57"/>
      <c r="J224" s="57"/>
      <c r="K224" s="57"/>
      <c r="L224" s="57"/>
      <c r="M224" s="58" t="str">
        <f t="shared" si="43"/>
        <v/>
      </c>
      <c r="N224" s="73"/>
    </row>
    <row r="225" spans="1:14">
      <c r="A225" s="97" t="str">
        <f t="shared" si="41"/>
        <v/>
      </c>
      <c r="B225" s="98" t="str">
        <f t="shared" si="40"/>
        <v/>
      </c>
      <c r="C225" s="99"/>
      <c r="D225" s="137"/>
      <c r="E225" s="100"/>
      <c r="F225" s="57"/>
      <c r="G225" s="58">
        <f t="shared" si="42"/>
        <v>0</v>
      </c>
      <c r="H225" s="58">
        <f>IF(E225="",0,IFERROR(VLOOKUP(E225,档案费管理台账!$D$4:$H$1000,5,0),0))</f>
        <v>0</v>
      </c>
      <c r="I225" s="57"/>
      <c r="J225" s="57"/>
      <c r="K225" s="57"/>
      <c r="L225" s="57"/>
      <c r="M225" s="58" t="str">
        <f t="shared" si="43"/>
        <v/>
      </c>
      <c r="N225" s="73"/>
    </row>
    <row r="226" spans="1:14">
      <c r="A226" s="97" t="str">
        <f t="shared" si="41"/>
        <v/>
      </c>
      <c r="B226" s="98" t="str">
        <f t="shared" si="40"/>
        <v/>
      </c>
      <c r="C226" s="99"/>
      <c r="D226" s="137"/>
      <c r="E226" s="100"/>
      <c r="F226" s="57"/>
      <c r="G226" s="58">
        <f t="shared" si="42"/>
        <v>0</v>
      </c>
      <c r="H226" s="58">
        <f>IF(E226="",0,IFERROR(VLOOKUP(E226,档案费管理台账!$D$4:$H$1000,5,0),0))</f>
        <v>0</v>
      </c>
      <c r="I226" s="57"/>
      <c r="J226" s="57"/>
      <c r="K226" s="57"/>
      <c r="L226" s="57"/>
      <c r="M226" s="58" t="str">
        <f t="shared" si="43"/>
        <v/>
      </c>
      <c r="N226" s="73"/>
    </row>
    <row r="227" spans="1:14">
      <c r="A227" s="97" t="str">
        <f t="shared" si="41"/>
        <v/>
      </c>
      <c r="B227" s="98" t="str">
        <f t="shared" si="40"/>
        <v/>
      </c>
      <c r="C227" s="99"/>
      <c r="D227" s="137"/>
      <c r="E227" s="100"/>
      <c r="F227" s="57"/>
      <c r="G227" s="58">
        <f t="shared" si="42"/>
        <v>0</v>
      </c>
      <c r="H227" s="58">
        <f>IF(E227="",0,IFERROR(VLOOKUP(E227,档案费管理台账!$D$4:$H$1000,5,0),0))</f>
        <v>0</v>
      </c>
      <c r="I227" s="57"/>
      <c r="J227" s="57"/>
      <c r="K227" s="57"/>
      <c r="L227" s="57"/>
      <c r="M227" s="58" t="str">
        <f t="shared" si="43"/>
        <v/>
      </c>
      <c r="N227" s="73"/>
    </row>
    <row r="228" spans="1:14">
      <c r="A228" s="97" t="str">
        <f t="shared" si="41"/>
        <v/>
      </c>
      <c r="B228" s="98" t="str">
        <f t="shared" si="40"/>
        <v/>
      </c>
      <c r="C228" s="99"/>
      <c r="D228" s="137"/>
      <c r="E228" s="100"/>
      <c r="F228" s="57"/>
      <c r="G228" s="58">
        <f t="shared" si="42"/>
        <v>0</v>
      </c>
      <c r="H228" s="58">
        <f>IF(E228="",0,IFERROR(VLOOKUP(E228,档案费管理台账!$D$4:$H$1000,5,0),0))</f>
        <v>0</v>
      </c>
      <c r="I228" s="57"/>
      <c r="J228" s="57"/>
      <c r="K228" s="57"/>
      <c r="L228" s="57"/>
      <c r="M228" s="58" t="str">
        <f t="shared" si="43"/>
        <v/>
      </c>
      <c r="N228" s="73"/>
    </row>
    <row r="229" spans="1:14">
      <c r="A229" s="97" t="str">
        <f t="shared" si="41"/>
        <v/>
      </c>
      <c r="B229" s="98" t="str">
        <f t="shared" si="40"/>
        <v/>
      </c>
      <c r="C229" s="99"/>
      <c r="D229" s="137"/>
      <c r="E229" s="100"/>
      <c r="F229" s="57"/>
      <c r="G229" s="58">
        <f t="shared" si="42"/>
        <v>0</v>
      </c>
      <c r="H229" s="58">
        <f>IF(E229="",0,IFERROR(VLOOKUP(E229,档案费管理台账!$D$4:$H$1000,5,0),0))</f>
        <v>0</v>
      </c>
      <c r="I229" s="57"/>
      <c r="J229" s="57"/>
      <c r="K229" s="57"/>
      <c r="L229" s="57"/>
      <c r="M229" s="58" t="str">
        <f t="shared" si="43"/>
        <v/>
      </c>
      <c r="N229" s="73"/>
    </row>
    <row r="230" spans="1:14">
      <c r="A230" s="97" t="str">
        <f t="shared" si="41"/>
        <v/>
      </c>
      <c r="B230" s="98" t="str">
        <f t="shared" si="40"/>
        <v/>
      </c>
      <c r="C230" s="99"/>
      <c r="D230" s="137"/>
      <c r="E230" s="100"/>
      <c r="F230" s="57"/>
      <c r="G230" s="58">
        <f t="shared" si="42"/>
        <v>0</v>
      </c>
      <c r="H230" s="58">
        <f>IF(E230="",0,IFERROR(VLOOKUP(E230,档案费管理台账!$D$4:$H$1000,5,0),0))</f>
        <v>0</v>
      </c>
      <c r="I230" s="57"/>
      <c r="J230" s="57"/>
      <c r="K230" s="57"/>
      <c r="L230" s="57"/>
      <c r="M230" s="58" t="str">
        <f t="shared" si="43"/>
        <v/>
      </c>
      <c r="N230" s="73"/>
    </row>
    <row r="231" spans="1:14">
      <c r="A231" s="97" t="str">
        <f t="shared" si="41"/>
        <v/>
      </c>
      <c r="B231" s="98" t="str">
        <f t="shared" si="40"/>
        <v/>
      </c>
      <c r="C231" s="99"/>
      <c r="D231" s="137"/>
      <c r="E231" s="100"/>
      <c r="F231" s="57"/>
      <c r="G231" s="58">
        <f t="shared" si="42"/>
        <v>0</v>
      </c>
      <c r="H231" s="58">
        <f>IF(E231="",0,IFERROR(VLOOKUP(E231,档案费管理台账!$D$4:$H$1000,5,0),0))</f>
        <v>0</v>
      </c>
      <c r="I231" s="57"/>
      <c r="J231" s="57"/>
      <c r="K231" s="57"/>
      <c r="L231" s="57"/>
      <c r="M231" s="58" t="str">
        <f t="shared" si="43"/>
        <v/>
      </c>
      <c r="N231" s="73"/>
    </row>
    <row r="232" spans="1:14">
      <c r="A232" s="97" t="str">
        <f t="shared" si="41"/>
        <v/>
      </c>
      <c r="B232" s="98" t="str">
        <f t="shared" si="40"/>
        <v/>
      </c>
      <c r="C232" s="99"/>
      <c r="D232" s="137"/>
      <c r="E232" s="100"/>
      <c r="F232" s="57"/>
      <c r="G232" s="58">
        <f t="shared" si="42"/>
        <v>0</v>
      </c>
      <c r="H232" s="58">
        <f>IF(E232="",0,IFERROR(VLOOKUP(E232,档案费管理台账!$D$4:$H$1000,5,0),0))</f>
        <v>0</v>
      </c>
      <c r="I232" s="57"/>
      <c r="J232" s="57"/>
      <c r="K232" s="57"/>
      <c r="L232" s="57"/>
      <c r="M232" s="58" t="str">
        <f t="shared" si="43"/>
        <v/>
      </c>
      <c r="N232" s="73"/>
    </row>
    <row r="233" spans="1:14">
      <c r="A233" s="97" t="str">
        <f t="shared" si="41"/>
        <v/>
      </c>
      <c r="B233" s="98" t="str">
        <f t="shared" si="40"/>
        <v/>
      </c>
      <c r="C233" s="99"/>
      <c r="D233" s="137"/>
      <c r="E233" s="100"/>
      <c r="F233" s="57"/>
      <c r="G233" s="58">
        <f t="shared" si="42"/>
        <v>0</v>
      </c>
      <c r="H233" s="58">
        <f>IF(E233="",0,IFERROR(VLOOKUP(E233,档案费管理台账!$D$4:$H$1000,5,0),0))</f>
        <v>0</v>
      </c>
      <c r="I233" s="57"/>
      <c r="J233" s="57"/>
      <c r="K233" s="57"/>
      <c r="L233" s="57"/>
      <c r="M233" s="58" t="str">
        <f t="shared" si="43"/>
        <v/>
      </c>
      <c r="N233" s="73"/>
    </row>
    <row r="234" spans="1:14">
      <c r="A234" s="97" t="str">
        <f t="shared" si="41"/>
        <v/>
      </c>
      <c r="B234" s="98" t="str">
        <f t="shared" si="40"/>
        <v/>
      </c>
      <c r="C234" s="99"/>
      <c r="D234" s="137"/>
      <c r="E234" s="100"/>
      <c r="F234" s="57"/>
      <c r="G234" s="58">
        <f t="shared" si="42"/>
        <v>0</v>
      </c>
      <c r="H234" s="58">
        <f>IF(E234="",0,IFERROR(VLOOKUP(E234,档案费管理台账!$D$4:$H$1000,5,0),0))</f>
        <v>0</v>
      </c>
      <c r="I234" s="57"/>
      <c r="J234" s="57"/>
      <c r="K234" s="57"/>
      <c r="L234" s="57"/>
      <c r="M234" s="58" t="str">
        <f t="shared" si="43"/>
        <v/>
      </c>
      <c r="N234" s="73"/>
    </row>
    <row r="235" spans="1:14">
      <c r="A235" s="97" t="str">
        <f t="shared" si="41"/>
        <v/>
      </c>
      <c r="B235" s="98" t="str">
        <f t="shared" si="40"/>
        <v/>
      </c>
      <c r="C235" s="99"/>
      <c r="D235" s="137"/>
      <c r="E235" s="100"/>
      <c r="F235" s="57"/>
      <c r="G235" s="58">
        <f t="shared" si="42"/>
        <v>0</v>
      </c>
      <c r="H235" s="58">
        <f>IF(E235="",0,IFERROR(VLOOKUP(E235,档案费管理台账!$D$4:$H$1000,5,0),0))</f>
        <v>0</v>
      </c>
      <c r="I235" s="57"/>
      <c r="J235" s="57"/>
      <c r="K235" s="57"/>
      <c r="L235" s="57"/>
      <c r="M235" s="58" t="str">
        <f t="shared" si="43"/>
        <v/>
      </c>
      <c r="N235" s="73"/>
    </row>
    <row r="236" spans="1:14">
      <c r="A236" s="97" t="str">
        <f t="shared" si="41"/>
        <v/>
      </c>
      <c r="B236" s="98" t="str">
        <f t="shared" ref="B236:B299" si="44">IF(C236="","",MONTH(C236)&amp;"月")</f>
        <v/>
      </c>
      <c r="C236" s="99"/>
      <c r="D236" s="137"/>
      <c r="E236" s="100"/>
      <c r="F236" s="57"/>
      <c r="G236" s="58">
        <f t="shared" si="42"/>
        <v>0</v>
      </c>
      <c r="H236" s="58">
        <f>IF(E236="",0,IFERROR(VLOOKUP(E236,档案费管理台账!$D$4:$H$1000,5,0),0))</f>
        <v>0</v>
      </c>
      <c r="I236" s="57"/>
      <c r="J236" s="57"/>
      <c r="K236" s="57"/>
      <c r="L236" s="57"/>
      <c r="M236" s="58" t="str">
        <f t="shared" si="43"/>
        <v/>
      </c>
      <c r="N236" s="73"/>
    </row>
    <row r="237" spans="1:14">
      <c r="A237" s="97" t="str">
        <f t="shared" ref="A237:A300" si="45">IF(C237="","",ROW()-42)</f>
        <v/>
      </c>
      <c r="B237" s="98" t="str">
        <f t="shared" si="44"/>
        <v/>
      </c>
      <c r="C237" s="99"/>
      <c r="D237" s="137"/>
      <c r="E237" s="100"/>
      <c r="F237" s="57"/>
      <c r="G237" s="58">
        <f t="shared" ref="G237:G300" si="46">IF(F237="",0,F237*$K$41)</f>
        <v>0</v>
      </c>
      <c r="H237" s="58">
        <f>IF(E237="",0,IFERROR(VLOOKUP(E237,档案费管理台账!$D$4:$H$1000,5,0),0))</f>
        <v>0</v>
      </c>
      <c r="I237" s="57"/>
      <c r="J237" s="57"/>
      <c r="K237" s="57"/>
      <c r="L237" s="57"/>
      <c r="M237" s="58" t="str">
        <f t="shared" ref="M237:M300" si="47">IF(C237="","",ROUND(M236+G237-I237-J237-K237-L237-H237,2))</f>
        <v/>
      </c>
      <c r="N237" s="73"/>
    </row>
    <row r="238" spans="1:14">
      <c r="A238" s="97" t="str">
        <f t="shared" si="45"/>
        <v/>
      </c>
      <c r="B238" s="98" t="str">
        <f t="shared" si="44"/>
        <v/>
      </c>
      <c r="C238" s="99"/>
      <c r="D238" s="137"/>
      <c r="E238" s="100"/>
      <c r="F238" s="57"/>
      <c r="G238" s="58">
        <f t="shared" si="46"/>
        <v>0</v>
      </c>
      <c r="H238" s="58">
        <f>IF(E238="",0,IFERROR(VLOOKUP(E238,档案费管理台账!$D$4:$H$1000,5,0),0))</f>
        <v>0</v>
      </c>
      <c r="I238" s="57"/>
      <c r="J238" s="57"/>
      <c r="K238" s="57"/>
      <c r="L238" s="57"/>
      <c r="M238" s="58" t="str">
        <f t="shared" si="47"/>
        <v/>
      </c>
      <c r="N238" s="73"/>
    </row>
    <row r="239" spans="1:14">
      <c r="A239" s="97" t="str">
        <f t="shared" si="45"/>
        <v/>
      </c>
      <c r="B239" s="98" t="str">
        <f t="shared" si="44"/>
        <v/>
      </c>
      <c r="C239" s="99"/>
      <c r="D239" s="137"/>
      <c r="E239" s="100"/>
      <c r="F239" s="57"/>
      <c r="G239" s="58">
        <f t="shared" si="46"/>
        <v>0</v>
      </c>
      <c r="H239" s="58">
        <f>IF(E239="",0,IFERROR(VLOOKUP(E239,档案费管理台账!$D$4:$H$1000,5,0),0))</f>
        <v>0</v>
      </c>
      <c r="I239" s="57"/>
      <c r="J239" s="57"/>
      <c r="K239" s="57"/>
      <c r="L239" s="57"/>
      <c r="M239" s="58" t="str">
        <f t="shared" si="47"/>
        <v/>
      </c>
      <c r="N239" s="73"/>
    </row>
    <row r="240" spans="1:14">
      <c r="A240" s="97" t="str">
        <f t="shared" si="45"/>
        <v/>
      </c>
      <c r="B240" s="98" t="str">
        <f t="shared" si="44"/>
        <v/>
      </c>
      <c r="C240" s="99"/>
      <c r="D240" s="137"/>
      <c r="E240" s="100"/>
      <c r="F240" s="57"/>
      <c r="G240" s="58">
        <f t="shared" si="46"/>
        <v>0</v>
      </c>
      <c r="H240" s="58">
        <f>IF(E240="",0,IFERROR(VLOOKUP(E240,档案费管理台账!$D$4:$H$1000,5,0),0))</f>
        <v>0</v>
      </c>
      <c r="I240" s="57"/>
      <c r="J240" s="57"/>
      <c r="K240" s="57"/>
      <c r="L240" s="57"/>
      <c r="M240" s="58" t="str">
        <f t="shared" si="47"/>
        <v/>
      </c>
      <c r="N240" s="73"/>
    </row>
    <row r="241" spans="1:14">
      <c r="A241" s="97" t="str">
        <f t="shared" si="45"/>
        <v/>
      </c>
      <c r="B241" s="98" t="str">
        <f t="shared" si="44"/>
        <v/>
      </c>
      <c r="C241" s="99"/>
      <c r="D241" s="137"/>
      <c r="E241" s="100"/>
      <c r="F241" s="57"/>
      <c r="G241" s="58">
        <f t="shared" si="46"/>
        <v>0</v>
      </c>
      <c r="H241" s="58">
        <f>IF(E241="",0,IFERROR(VLOOKUP(E241,档案费管理台账!$D$4:$H$1000,5,0),0))</f>
        <v>0</v>
      </c>
      <c r="I241" s="57"/>
      <c r="J241" s="57"/>
      <c r="K241" s="57"/>
      <c r="L241" s="57"/>
      <c r="M241" s="58" t="str">
        <f t="shared" si="47"/>
        <v/>
      </c>
      <c r="N241" s="73"/>
    </row>
    <row r="242" spans="1:14">
      <c r="A242" s="97" t="str">
        <f t="shared" si="45"/>
        <v/>
      </c>
      <c r="B242" s="98" t="str">
        <f t="shared" si="44"/>
        <v/>
      </c>
      <c r="C242" s="99"/>
      <c r="D242" s="137"/>
      <c r="E242" s="100"/>
      <c r="F242" s="57"/>
      <c r="G242" s="58">
        <f t="shared" si="46"/>
        <v>0</v>
      </c>
      <c r="H242" s="58">
        <f>IF(E242="",0,IFERROR(VLOOKUP(E242,档案费管理台账!$D$4:$H$1000,5,0),0))</f>
        <v>0</v>
      </c>
      <c r="I242" s="57"/>
      <c r="J242" s="57"/>
      <c r="K242" s="57"/>
      <c r="L242" s="57"/>
      <c r="M242" s="58" t="str">
        <f t="shared" si="47"/>
        <v/>
      </c>
      <c r="N242" s="73"/>
    </row>
    <row r="243" spans="1:14">
      <c r="A243" s="97" t="str">
        <f t="shared" si="45"/>
        <v/>
      </c>
      <c r="B243" s="98" t="str">
        <f t="shared" si="44"/>
        <v/>
      </c>
      <c r="C243" s="99"/>
      <c r="D243" s="137"/>
      <c r="E243" s="100"/>
      <c r="F243" s="57"/>
      <c r="G243" s="58">
        <f t="shared" si="46"/>
        <v>0</v>
      </c>
      <c r="H243" s="58">
        <f>IF(E243="",0,IFERROR(VLOOKUP(E243,档案费管理台账!$D$4:$H$1000,5,0),0))</f>
        <v>0</v>
      </c>
      <c r="I243" s="57"/>
      <c r="J243" s="57"/>
      <c r="K243" s="57"/>
      <c r="L243" s="57"/>
      <c r="M243" s="58" t="str">
        <f t="shared" si="47"/>
        <v/>
      </c>
      <c r="N243" s="73"/>
    </row>
    <row r="244" spans="1:14">
      <c r="A244" s="97" t="str">
        <f t="shared" si="45"/>
        <v/>
      </c>
      <c r="B244" s="98" t="str">
        <f t="shared" si="44"/>
        <v/>
      </c>
      <c r="C244" s="99"/>
      <c r="D244" s="137"/>
      <c r="E244" s="100"/>
      <c r="F244" s="57"/>
      <c r="G244" s="58">
        <f t="shared" si="46"/>
        <v>0</v>
      </c>
      <c r="H244" s="58">
        <f>IF(E244="",0,IFERROR(VLOOKUP(E244,档案费管理台账!$D$4:$H$1000,5,0),0))</f>
        <v>0</v>
      </c>
      <c r="I244" s="57"/>
      <c r="J244" s="57"/>
      <c r="K244" s="57"/>
      <c r="L244" s="57"/>
      <c r="M244" s="58" t="str">
        <f t="shared" si="47"/>
        <v/>
      </c>
      <c r="N244" s="73"/>
    </row>
    <row r="245" spans="1:14">
      <c r="A245" s="97" t="str">
        <f t="shared" si="45"/>
        <v/>
      </c>
      <c r="B245" s="98" t="str">
        <f t="shared" si="44"/>
        <v/>
      </c>
      <c r="C245" s="99"/>
      <c r="D245" s="137"/>
      <c r="E245" s="100"/>
      <c r="F245" s="57"/>
      <c r="G245" s="58">
        <f t="shared" si="46"/>
        <v>0</v>
      </c>
      <c r="H245" s="58">
        <f>IF(E245="",0,IFERROR(VLOOKUP(E245,档案费管理台账!$D$4:$H$1000,5,0),0))</f>
        <v>0</v>
      </c>
      <c r="I245" s="57"/>
      <c r="J245" s="57"/>
      <c r="K245" s="57"/>
      <c r="L245" s="57"/>
      <c r="M245" s="58" t="str">
        <f t="shared" si="47"/>
        <v/>
      </c>
      <c r="N245" s="73"/>
    </row>
    <row r="246" spans="1:14">
      <c r="A246" s="97" t="str">
        <f t="shared" si="45"/>
        <v/>
      </c>
      <c r="B246" s="98" t="str">
        <f t="shared" si="44"/>
        <v/>
      </c>
      <c r="C246" s="99"/>
      <c r="D246" s="137"/>
      <c r="E246" s="100"/>
      <c r="F246" s="57"/>
      <c r="G246" s="58">
        <f t="shared" si="46"/>
        <v>0</v>
      </c>
      <c r="H246" s="58">
        <f>IF(E246="",0,IFERROR(VLOOKUP(E246,档案费管理台账!$D$4:$H$1000,5,0),0))</f>
        <v>0</v>
      </c>
      <c r="I246" s="57"/>
      <c r="J246" s="57"/>
      <c r="K246" s="57"/>
      <c r="L246" s="57"/>
      <c r="M246" s="58" t="str">
        <f t="shared" si="47"/>
        <v/>
      </c>
      <c r="N246" s="73"/>
    </row>
    <row r="247" spans="1:14">
      <c r="A247" s="97" t="str">
        <f t="shared" si="45"/>
        <v/>
      </c>
      <c r="B247" s="98" t="str">
        <f t="shared" si="44"/>
        <v/>
      </c>
      <c r="C247" s="99"/>
      <c r="D247" s="137"/>
      <c r="E247" s="100"/>
      <c r="F247" s="57"/>
      <c r="G247" s="58">
        <f t="shared" si="46"/>
        <v>0</v>
      </c>
      <c r="H247" s="58">
        <f>IF(E247="",0,IFERROR(VLOOKUP(E247,档案费管理台账!$D$4:$H$1000,5,0),0))</f>
        <v>0</v>
      </c>
      <c r="I247" s="57"/>
      <c r="J247" s="57"/>
      <c r="K247" s="57"/>
      <c r="L247" s="57"/>
      <c r="M247" s="58" t="str">
        <f t="shared" si="47"/>
        <v/>
      </c>
      <c r="N247" s="73"/>
    </row>
    <row r="248" spans="1:14">
      <c r="A248" s="97" t="str">
        <f t="shared" si="45"/>
        <v/>
      </c>
      <c r="B248" s="98" t="str">
        <f t="shared" si="44"/>
        <v/>
      </c>
      <c r="C248" s="99"/>
      <c r="D248" s="137"/>
      <c r="E248" s="100"/>
      <c r="F248" s="57"/>
      <c r="G248" s="58">
        <f t="shared" si="46"/>
        <v>0</v>
      </c>
      <c r="H248" s="58">
        <f>IF(E248="",0,IFERROR(VLOOKUP(E248,档案费管理台账!$D$4:$H$1000,5,0),0))</f>
        <v>0</v>
      </c>
      <c r="I248" s="57"/>
      <c r="J248" s="57"/>
      <c r="K248" s="57"/>
      <c r="L248" s="57"/>
      <c r="M248" s="58" t="str">
        <f t="shared" si="47"/>
        <v/>
      </c>
      <c r="N248" s="73"/>
    </row>
    <row r="249" spans="1:14">
      <c r="A249" s="97" t="str">
        <f t="shared" si="45"/>
        <v/>
      </c>
      <c r="B249" s="98" t="str">
        <f t="shared" si="44"/>
        <v/>
      </c>
      <c r="C249" s="99"/>
      <c r="D249" s="137"/>
      <c r="E249" s="100"/>
      <c r="F249" s="57"/>
      <c r="G249" s="58">
        <f t="shared" si="46"/>
        <v>0</v>
      </c>
      <c r="H249" s="58">
        <f>IF(E249="",0,IFERROR(VLOOKUP(E249,档案费管理台账!$D$4:$H$1000,5,0),0))</f>
        <v>0</v>
      </c>
      <c r="I249" s="57"/>
      <c r="J249" s="57"/>
      <c r="K249" s="57"/>
      <c r="L249" s="57"/>
      <c r="M249" s="58" t="str">
        <f t="shared" si="47"/>
        <v/>
      </c>
      <c r="N249" s="73"/>
    </row>
    <row r="250" spans="1:14">
      <c r="A250" s="97" t="str">
        <f t="shared" si="45"/>
        <v/>
      </c>
      <c r="B250" s="98" t="str">
        <f t="shared" si="44"/>
        <v/>
      </c>
      <c r="C250" s="99"/>
      <c r="D250" s="137"/>
      <c r="E250" s="100"/>
      <c r="F250" s="57"/>
      <c r="G250" s="58">
        <f t="shared" si="46"/>
        <v>0</v>
      </c>
      <c r="H250" s="58">
        <f>IF(E250="",0,IFERROR(VLOOKUP(E250,档案费管理台账!$D$4:$H$1000,5,0),0))</f>
        <v>0</v>
      </c>
      <c r="I250" s="57"/>
      <c r="J250" s="57"/>
      <c r="K250" s="57"/>
      <c r="L250" s="57"/>
      <c r="M250" s="58" t="str">
        <f t="shared" si="47"/>
        <v/>
      </c>
      <c r="N250" s="73"/>
    </row>
    <row r="251" spans="1:14">
      <c r="A251" s="97" t="str">
        <f t="shared" si="45"/>
        <v/>
      </c>
      <c r="B251" s="98" t="str">
        <f t="shared" si="44"/>
        <v/>
      </c>
      <c r="C251" s="99"/>
      <c r="D251" s="137"/>
      <c r="E251" s="100"/>
      <c r="F251" s="57"/>
      <c r="G251" s="58">
        <f t="shared" si="46"/>
        <v>0</v>
      </c>
      <c r="H251" s="58">
        <f>IF(E251="",0,IFERROR(VLOOKUP(E251,档案费管理台账!$D$4:$H$1000,5,0),0))</f>
        <v>0</v>
      </c>
      <c r="I251" s="57"/>
      <c r="J251" s="57"/>
      <c r="K251" s="57"/>
      <c r="L251" s="57"/>
      <c r="M251" s="58" t="str">
        <f t="shared" si="47"/>
        <v/>
      </c>
      <c r="N251" s="73"/>
    </row>
    <row r="252" spans="1:14">
      <c r="A252" s="97" t="str">
        <f t="shared" si="45"/>
        <v/>
      </c>
      <c r="B252" s="98" t="str">
        <f t="shared" si="44"/>
        <v/>
      </c>
      <c r="C252" s="99"/>
      <c r="D252" s="137"/>
      <c r="E252" s="100"/>
      <c r="F252" s="57"/>
      <c r="G252" s="58">
        <f t="shared" si="46"/>
        <v>0</v>
      </c>
      <c r="H252" s="58">
        <f>IF(E252="",0,IFERROR(VLOOKUP(E252,档案费管理台账!$D$4:$H$1000,5,0),0))</f>
        <v>0</v>
      </c>
      <c r="I252" s="57"/>
      <c r="J252" s="57"/>
      <c r="K252" s="57"/>
      <c r="L252" s="57"/>
      <c r="M252" s="58" t="str">
        <f t="shared" si="47"/>
        <v/>
      </c>
      <c r="N252" s="73"/>
    </row>
    <row r="253" spans="1:14">
      <c r="A253" s="97" t="str">
        <f t="shared" si="45"/>
        <v/>
      </c>
      <c r="B253" s="98" t="str">
        <f t="shared" si="44"/>
        <v/>
      </c>
      <c r="C253" s="99"/>
      <c r="D253" s="137"/>
      <c r="E253" s="100"/>
      <c r="F253" s="57"/>
      <c r="G253" s="58">
        <f t="shared" si="46"/>
        <v>0</v>
      </c>
      <c r="H253" s="58">
        <f>IF(E253="",0,IFERROR(VLOOKUP(E253,档案费管理台账!$D$4:$H$1000,5,0),0))</f>
        <v>0</v>
      </c>
      <c r="I253" s="57"/>
      <c r="J253" s="57"/>
      <c r="K253" s="57"/>
      <c r="L253" s="57"/>
      <c r="M253" s="58" t="str">
        <f t="shared" si="47"/>
        <v/>
      </c>
      <c r="N253" s="73"/>
    </row>
    <row r="254" spans="1:14">
      <c r="A254" s="97" t="str">
        <f t="shared" si="45"/>
        <v/>
      </c>
      <c r="B254" s="98" t="str">
        <f t="shared" si="44"/>
        <v/>
      </c>
      <c r="C254" s="99"/>
      <c r="D254" s="137"/>
      <c r="E254" s="100"/>
      <c r="F254" s="57"/>
      <c r="G254" s="58">
        <f t="shared" si="46"/>
        <v>0</v>
      </c>
      <c r="H254" s="58">
        <f>IF(E254="",0,IFERROR(VLOOKUP(E254,档案费管理台账!$D$4:$H$1000,5,0),0))</f>
        <v>0</v>
      </c>
      <c r="I254" s="57"/>
      <c r="J254" s="57"/>
      <c r="K254" s="57"/>
      <c r="L254" s="57"/>
      <c r="M254" s="58" t="str">
        <f t="shared" si="47"/>
        <v/>
      </c>
      <c r="N254" s="73"/>
    </row>
    <row r="255" spans="1:14">
      <c r="A255" s="97" t="str">
        <f t="shared" si="45"/>
        <v/>
      </c>
      <c r="B255" s="98" t="str">
        <f t="shared" si="44"/>
        <v/>
      </c>
      <c r="C255" s="99"/>
      <c r="D255" s="137"/>
      <c r="E255" s="100"/>
      <c r="F255" s="57"/>
      <c r="G255" s="58">
        <f t="shared" si="46"/>
        <v>0</v>
      </c>
      <c r="H255" s="58">
        <f>IF(E255="",0,IFERROR(VLOOKUP(E255,档案费管理台账!$D$4:$H$1000,5,0),0))</f>
        <v>0</v>
      </c>
      <c r="I255" s="57"/>
      <c r="J255" s="57"/>
      <c r="K255" s="57"/>
      <c r="L255" s="57"/>
      <c r="M255" s="58" t="str">
        <f t="shared" si="47"/>
        <v/>
      </c>
      <c r="N255" s="73"/>
    </row>
    <row r="256" spans="1:14">
      <c r="A256" s="97" t="str">
        <f t="shared" si="45"/>
        <v/>
      </c>
      <c r="B256" s="98" t="str">
        <f t="shared" si="44"/>
        <v/>
      </c>
      <c r="C256" s="99"/>
      <c r="D256" s="137"/>
      <c r="E256" s="100"/>
      <c r="F256" s="57"/>
      <c r="G256" s="58">
        <f t="shared" si="46"/>
        <v>0</v>
      </c>
      <c r="H256" s="58">
        <f>IF(E256="",0,IFERROR(VLOOKUP(E256,档案费管理台账!$D$4:$H$1000,5,0),0))</f>
        <v>0</v>
      </c>
      <c r="I256" s="57"/>
      <c r="J256" s="57"/>
      <c r="K256" s="57"/>
      <c r="L256" s="57"/>
      <c r="M256" s="58" t="str">
        <f t="shared" si="47"/>
        <v/>
      </c>
      <c r="N256" s="73"/>
    </row>
    <row r="257" spans="1:14">
      <c r="A257" s="97" t="str">
        <f t="shared" si="45"/>
        <v/>
      </c>
      <c r="B257" s="98" t="str">
        <f t="shared" si="44"/>
        <v/>
      </c>
      <c r="C257" s="99"/>
      <c r="D257" s="137"/>
      <c r="E257" s="100"/>
      <c r="F257" s="57"/>
      <c r="G257" s="58">
        <f t="shared" si="46"/>
        <v>0</v>
      </c>
      <c r="H257" s="58">
        <f>IF(E257="",0,IFERROR(VLOOKUP(E257,档案费管理台账!$D$4:$H$1000,5,0),0))</f>
        <v>0</v>
      </c>
      <c r="I257" s="57"/>
      <c r="J257" s="57"/>
      <c r="K257" s="57"/>
      <c r="L257" s="57"/>
      <c r="M257" s="58" t="str">
        <f t="shared" si="47"/>
        <v/>
      </c>
      <c r="N257" s="73"/>
    </row>
    <row r="258" spans="1:14">
      <c r="A258" s="97" t="str">
        <f t="shared" si="45"/>
        <v/>
      </c>
      <c r="B258" s="98" t="str">
        <f t="shared" si="44"/>
        <v/>
      </c>
      <c r="C258" s="99"/>
      <c r="D258" s="137"/>
      <c r="E258" s="100"/>
      <c r="F258" s="57"/>
      <c r="G258" s="58">
        <f t="shared" si="46"/>
        <v>0</v>
      </c>
      <c r="H258" s="58">
        <f>IF(E258="",0,IFERROR(VLOOKUP(E258,档案费管理台账!$D$4:$H$1000,5,0),0))</f>
        <v>0</v>
      </c>
      <c r="I258" s="57"/>
      <c r="J258" s="57"/>
      <c r="K258" s="57"/>
      <c r="L258" s="57"/>
      <c r="M258" s="58" t="str">
        <f t="shared" si="47"/>
        <v/>
      </c>
      <c r="N258" s="73"/>
    </row>
    <row r="259" spans="1:14">
      <c r="A259" s="97" t="str">
        <f t="shared" si="45"/>
        <v/>
      </c>
      <c r="B259" s="98" t="str">
        <f t="shared" si="44"/>
        <v/>
      </c>
      <c r="C259" s="99"/>
      <c r="D259" s="137"/>
      <c r="E259" s="100"/>
      <c r="F259" s="57"/>
      <c r="G259" s="58">
        <f t="shared" si="46"/>
        <v>0</v>
      </c>
      <c r="H259" s="58">
        <f>IF(E259="",0,IFERROR(VLOOKUP(E259,档案费管理台账!$D$4:$H$1000,5,0),0))</f>
        <v>0</v>
      </c>
      <c r="I259" s="57"/>
      <c r="J259" s="57"/>
      <c r="K259" s="57"/>
      <c r="L259" s="57"/>
      <c r="M259" s="58" t="str">
        <f t="shared" si="47"/>
        <v/>
      </c>
      <c r="N259" s="73"/>
    </row>
    <row r="260" spans="1:14">
      <c r="A260" s="97" t="str">
        <f t="shared" si="45"/>
        <v/>
      </c>
      <c r="B260" s="98" t="str">
        <f t="shared" si="44"/>
        <v/>
      </c>
      <c r="C260" s="99"/>
      <c r="D260" s="137"/>
      <c r="E260" s="100"/>
      <c r="F260" s="57"/>
      <c r="G260" s="58">
        <f t="shared" si="46"/>
        <v>0</v>
      </c>
      <c r="H260" s="58">
        <f>IF(E260="",0,IFERROR(VLOOKUP(E260,档案费管理台账!$D$4:$H$1000,5,0),0))</f>
        <v>0</v>
      </c>
      <c r="I260" s="57"/>
      <c r="J260" s="57"/>
      <c r="K260" s="57"/>
      <c r="L260" s="57"/>
      <c r="M260" s="58" t="str">
        <f t="shared" si="47"/>
        <v/>
      </c>
      <c r="N260" s="73"/>
    </row>
    <row r="261" spans="1:14">
      <c r="A261" s="97" t="str">
        <f t="shared" si="45"/>
        <v/>
      </c>
      <c r="B261" s="98" t="str">
        <f t="shared" si="44"/>
        <v/>
      </c>
      <c r="C261" s="99"/>
      <c r="D261" s="137"/>
      <c r="E261" s="100"/>
      <c r="F261" s="57"/>
      <c r="G261" s="58">
        <f t="shared" si="46"/>
        <v>0</v>
      </c>
      <c r="H261" s="58">
        <f>IF(E261="",0,IFERROR(VLOOKUP(E261,档案费管理台账!$D$4:$H$1000,5,0),0))</f>
        <v>0</v>
      </c>
      <c r="I261" s="57"/>
      <c r="J261" s="57"/>
      <c r="K261" s="57"/>
      <c r="L261" s="57"/>
      <c r="M261" s="58" t="str">
        <f t="shared" si="47"/>
        <v/>
      </c>
      <c r="N261" s="73"/>
    </row>
    <row r="262" spans="1:14">
      <c r="A262" s="97" t="str">
        <f t="shared" si="45"/>
        <v/>
      </c>
      <c r="B262" s="98" t="str">
        <f t="shared" si="44"/>
        <v/>
      </c>
      <c r="C262" s="99"/>
      <c r="D262" s="137"/>
      <c r="E262" s="100"/>
      <c r="F262" s="57"/>
      <c r="G262" s="58">
        <f t="shared" si="46"/>
        <v>0</v>
      </c>
      <c r="H262" s="58">
        <f>IF(E262="",0,IFERROR(VLOOKUP(E262,档案费管理台账!$D$4:$H$1000,5,0),0))</f>
        <v>0</v>
      </c>
      <c r="I262" s="57"/>
      <c r="J262" s="57"/>
      <c r="K262" s="57"/>
      <c r="L262" s="57"/>
      <c r="M262" s="58" t="str">
        <f t="shared" si="47"/>
        <v/>
      </c>
      <c r="N262" s="73"/>
    </row>
    <row r="263" spans="1:14">
      <c r="A263" s="97" t="str">
        <f t="shared" si="45"/>
        <v/>
      </c>
      <c r="B263" s="98" t="str">
        <f t="shared" si="44"/>
        <v/>
      </c>
      <c r="C263" s="99"/>
      <c r="D263" s="137"/>
      <c r="E263" s="100"/>
      <c r="F263" s="57"/>
      <c r="G263" s="58">
        <f t="shared" si="46"/>
        <v>0</v>
      </c>
      <c r="H263" s="58">
        <f>IF(E263="",0,IFERROR(VLOOKUP(E263,档案费管理台账!$D$4:$H$1000,5,0),0))</f>
        <v>0</v>
      </c>
      <c r="I263" s="57"/>
      <c r="J263" s="57"/>
      <c r="K263" s="57"/>
      <c r="L263" s="57"/>
      <c r="M263" s="58" t="str">
        <f t="shared" si="47"/>
        <v/>
      </c>
      <c r="N263" s="73"/>
    </row>
    <row r="264" spans="1:14">
      <c r="A264" s="97" t="str">
        <f t="shared" si="45"/>
        <v/>
      </c>
      <c r="B264" s="98" t="str">
        <f t="shared" si="44"/>
        <v/>
      </c>
      <c r="C264" s="99"/>
      <c r="D264" s="137"/>
      <c r="E264" s="100"/>
      <c r="F264" s="57"/>
      <c r="G264" s="58">
        <f t="shared" si="46"/>
        <v>0</v>
      </c>
      <c r="H264" s="58">
        <f>IF(E264="",0,IFERROR(VLOOKUP(E264,档案费管理台账!$D$4:$H$1000,5,0),0))</f>
        <v>0</v>
      </c>
      <c r="I264" s="57"/>
      <c r="J264" s="57"/>
      <c r="K264" s="57"/>
      <c r="L264" s="57"/>
      <c r="M264" s="58" t="str">
        <f t="shared" si="47"/>
        <v/>
      </c>
      <c r="N264" s="73"/>
    </row>
    <row r="265" spans="1:14">
      <c r="A265" s="97" t="str">
        <f t="shared" si="45"/>
        <v/>
      </c>
      <c r="B265" s="98" t="str">
        <f t="shared" si="44"/>
        <v/>
      </c>
      <c r="C265" s="99"/>
      <c r="D265" s="137"/>
      <c r="E265" s="100"/>
      <c r="F265" s="57"/>
      <c r="G265" s="58">
        <f t="shared" si="46"/>
        <v>0</v>
      </c>
      <c r="H265" s="58">
        <f>IF(E265="",0,IFERROR(VLOOKUP(E265,档案费管理台账!$D$4:$H$1000,5,0),0))</f>
        <v>0</v>
      </c>
      <c r="I265" s="57"/>
      <c r="J265" s="57"/>
      <c r="K265" s="57"/>
      <c r="L265" s="57"/>
      <c r="M265" s="58" t="str">
        <f t="shared" si="47"/>
        <v/>
      </c>
      <c r="N265" s="73"/>
    </row>
    <row r="266" spans="1:14">
      <c r="A266" s="97" t="str">
        <f t="shared" si="45"/>
        <v/>
      </c>
      <c r="B266" s="98" t="str">
        <f t="shared" si="44"/>
        <v/>
      </c>
      <c r="C266" s="99"/>
      <c r="D266" s="137"/>
      <c r="E266" s="100"/>
      <c r="F266" s="57"/>
      <c r="G266" s="58">
        <f t="shared" si="46"/>
        <v>0</v>
      </c>
      <c r="H266" s="58">
        <f>IF(E266="",0,IFERROR(VLOOKUP(E266,档案费管理台账!$D$4:$H$1000,5,0),0))</f>
        <v>0</v>
      </c>
      <c r="I266" s="57"/>
      <c r="J266" s="57"/>
      <c r="K266" s="57"/>
      <c r="L266" s="57"/>
      <c r="M266" s="58" t="str">
        <f t="shared" si="47"/>
        <v/>
      </c>
      <c r="N266" s="73"/>
    </row>
    <row r="267" spans="1:14">
      <c r="A267" s="97" t="str">
        <f t="shared" si="45"/>
        <v/>
      </c>
      <c r="B267" s="98" t="str">
        <f t="shared" si="44"/>
        <v/>
      </c>
      <c r="C267" s="99"/>
      <c r="D267" s="137"/>
      <c r="E267" s="100"/>
      <c r="F267" s="57"/>
      <c r="G267" s="58">
        <f t="shared" si="46"/>
        <v>0</v>
      </c>
      <c r="H267" s="58">
        <f>IF(E267="",0,IFERROR(VLOOKUP(E267,档案费管理台账!$D$4:$H$1000,5,0),0))</f>
        <v>0</v>
      </c>
      <c r="I267" s="57"/>
      <c r="J267" s="57"/>
      <c r="K267" s="57"/>
      <c r="L267" s="57"/>
      <c r="M267" s="58" t="str">
        <f t="shared" si="47"/>
        <v/>
      </c>
      <c r="N267" s="73"/>
    </row>
    <row r="268" spans="1:14">
      <c r="A268" s="97" t="str">
        <f t="shared" si="45"/>
        <v/>
      </c>
      <c r="B268" s="98" t="str">
        <f t="shared" si="44"/>
        <v/>
      </c>
      <c r="C268" s="99"/>
      <c r="D268" s="137"/>
      <c r="E268" s="100"/>
      <c r="F268" s="57"/>
      <c r="G268" s="58">
        <f t="shared" si="46"/>
        <v>0</v>
      </c>
      <c r="H268" s="58">
        <f>IF(E268="",0,IFERROR(VLOOKUP(E268,档案费管理台账!$D$4:$H$1000,5,0),0))</f>
        <v>0</v>
      </c>
      <c r="I268" s="57"/>
      <c r="J268" s="57"/>
      <c r="K268" s="57"/>
      <c r="L268" s="57"/>
      <c r="M268" s="58" t="str">
        <f t="shared" si="47"/>
        <v/>
      </c>
      <c r="N268" s="73"/>
    </row>
    <row r="269" spans="1:14">
      <c r="A269" s="97" t="str">
        <f t="shared" si="45"/>
        <v/>
      </c>
      <c r="B269" s="98" t="str">
        <f t="shared" si="44"/>
        <v/>
      </c>
      <c r="C269" s="99"/>
      <c r="D269" s="137"/>
      <c r="E269" s="100"/>
      <c r="F269" s="57"/>
      <c r="G269" s="58">
        <f t="shared" si="46"/>
        <v>0</v>
      </c>
      <c r="H269" s="58">
        <f>IF(E269="",0,IFERROR(VLOOKUP(E269,档案费管理台账!$D$4:$H$1000,5,0),0))</f>
        <v>0</v>
      </c>
      <c r="I269" s="57"/>
      <c r="J269" s="57"/>
      <c r="K269" s="57"/>
      <c r="L269" s="57"/>
      <c r="M269" s="58" t="str">
        <f t="shared" si="47"/>
        <v/>
      </c>
      <c r="N269" s="73"/>
    </row>
    <row r="270" spans="1:14">
      <c r="A270" s="97" t="str">
        <f t="shared" si="45"/>
        <v/>
      </c>
      <c r="B270" s="98" t="str">
        <f t="shared" si="44"/>
        <v/>
      </c>
      <c r="C270" s="99"/>
      <c r="D270" s="137"/>
      <c r="E270" s="100"/>
      <c r="F270" s="57"/>
      <c r="G270" s="58">
        <f t="shared" si="46"/>
        <v>0</v>
      </c>
      <c r="H270" s="58">
        <f>IF(E270="",0,IFERROR(VLOOKUP(E270,档案费管理台账!$D$4:$H$1000,5,0),0))</f>
        <v>0</v>
      </c>
      <c r="I270" s="57"/>
      <c r="J270" s="57"/>
      <c r="K270" s="57"/>
      <c r="L270" s="57"/>
      <c r="M270" s="58" t="str">
        <f t="shared" si="47"/>
        <v/>
      </c>
      <c r="N270" s="73"/>
    </row>
    <row r="271" spans="1:14">
      <c r="A271" s="97" t="str">
        <f t="shared" si="45"/>
        <v/>
      </c>
      <c r="B271" s="98" t="str">
        <f t="shared" si="44"/>
        <v/>
      </c>
      <c r="C271" s="99"/>
      <c r="D271" s="137"/>
      <c r="E271" s="100"/>
      <c r="F271" s="57"/>
      <c r="G271" s="58">
        <f t="shared" si="46"/>
        <v>0</v>
      </c>
      <c r="H271" s="58">
        <f>IF(E271="",0,IFERROR(VLOOKUP(E271,档案费管理台账!$D$4:$H$1000,5,0),0))</f>
        <v>0</v>
      </c>
      <c r="I271" s="57"/>
      <c r="J271" s="57"/>
      <c r="K271" s="57"/>
      <c r="L271" s="57"/>
      <c r="M271" s="58" t="str">
        <f t="shared" si="47"/>
        <v/>
      </c>
      <c r="N271" s="73"/>
    </row>
    <row r="272" spans="1:14">
      <c r="A272" s="97" t="str">
        <f t="shared" si="45"/>
        <v/>
      </c>
      <c r="B272" s="98" t="str">
        <f t="shared" si="44"/>
        <v/>
      </c>
      <c r="C272" s="99"/>
      <c r="D272" s="137"/>
      <c r="E272" s="100"/>
      <c r="F272" s="57"/>
      <c r="G272" s="58">
        <f t="shared" si="46"/>
        <v>0</v>
      </c>
      <c r="H272" s="58">
        <f>IF(E272="",0,IFERROR(VLOOKUP(E272,档案费管理台账!$D$4:$H$1000,5,0),0))</f>
        <v>0</v>
      </c>
      <c r="I272" s="57"/>
      <c r="J272" s="57"/>
      <c r="K272" s="57"/>
      <c r="L272" s="57"/>
      <c r="M272" s="58" t="str">
        <f t="shared" si="47"/>
        <v/>
      </c>
      <c r="N272" s="73"/>
    </row>
    <row r="273" spans="1:14">
      <c r="A273" s="97" t="str">
        <f t="shared" si="45"/>
        <v/>
      </c>
      <c r="B273" s="98" t="str">
        <f t="shared" si="44"/>
        <v/>
      </c>
      <c r="C273" s="99"/>
      <c r="D273" s="137"/>
      <c r="E273" s="100"/>
      <c r="F273" s="57"/>
      <c r="G273" s="58">
        <f t="shared" si="46"/>
        <v>0</v>
      </c>
      <c r="H273" s="58">
        <f>IF(E273="",0,IFERROR(VLOOKUP(E273,档案费管理台账!$D$4:$H$1000,5,0),0))</f>
        <v>0</v>
      </c>
      <c r="I273" s="57"/>
      <c r="J273" s="57"/>
      <c r="K273" s="57"/>
      <c r="L273" s="57"/>
      <c r="M273" s="58" t="str">
        <f t="shared" si="47"/>
        <v/>
      </c>
      <c r="N273" s="73"/>
    </row>
    <row r="274" spans="1:14">
      <c r="A274" s="97" t="str">
        <f t="shared" si="45"/>
        <v/>
      </c>
      <c r="B274" s="98" t="str">
        <f t="shared" si="44"/>
        <v/>
      </c>
      <c r="C274" s="99"/>
      <c r="D274" s="137"/>
      <c r="E274" s="100"/>
      <c r="F274" s="57"/>
      <c r="G274" s="58">
        <f t="shared" si="46"/>
        <v>0</v>
      </c>
      <c r="H274" s="58">
        <f>IF(E274="",0,IFERROR(VLOOKUP(E274,档案费管理台账!$D$4:$H$1000,5,0),0))</f>
        <v>0</v>
      </c>
      <c r="I274" s="57"/>
      <c r="J274" s="57"/>
      <c r="K274" s="57"/>
      <c r="L274" s="57"/>
      <c r="M274" s="58" t="str">
        <f t="shared" si="47"/>
        <v/>
      </c>
      <c r="N274" s="73"/>
    </row>
    <row r="275" spans="1:14">
      <c r="A275" s="97" t="str">
        <f t="shared" si="45"/>
        <v/>
      </c>
      <c r="B275" s="98" t="str">
        <f t="shared" si="44"/>
        <v/>
      </c>
      <c r="C275" s="99"/>
      <c r="D275" s="137"/>
      <c r="E275" s="100"/>
      <c r="F275" s="57"/>
      <c r="G275" s="58">
        <f t="shared" si="46"/>
        <v>0</v>
      </c>
      <c r="H275" s="58">
        <f>IF(E275="",0,IFERROR(VLOOKUP(E275,档案费管理台账!$D$4:$H$1000,5,0),0))</f>
        <v>0</v>
      </c>
      <c r="I275" s="57"/>
      <c r="J275" s="57"/>
      <c r="K275" s="57"/>
      <c r="L275" s="57"/>
      <c r="M275" s="58" t="str">
        <f t="shared" si="47"/>
        <v/>
      </c>
      <c r="N275" s="73"/>
    </row>
    <row r="276" spans="1:14">
      <c r="A276" s="97" t="str">
        <f t="shared" si="45"/>
        <v/>
      </c>
      <c r="B276" s="98" t="str">
        <f t="shared" si="44"/>
        <v/>
      </c>
      <c r="C276" s="99"/>
      <c r="D276" s="137"/>
      <c r="E276" s="100"/>
      <c r="F276" s="57"/>
      <c r="G276" s="58">
        <f t="shared" si="46"/>
        <v>0</v>
      </c>
      <c r="H276" s="58">
        <f>IF(E276="",0,IFERROR(VLOOKUP(E276,档案费管理台账!$D$4:$H$1000,5,0),0))</f>
        <v>0</v>
      </c>
      <c r="I276" s="57"/>
      <c r="J276" s="57"/>
      <c r="K276" s="57"/>
      <c r="L276" s="57"/>
      <c r="M276" s="58" t="str">
        <f t="shared" si="47"/>
        <v/>
      </c>
      <c r="N276" s="73"/>
    </row>
    <row r="277" spans="1:14">
      <c r="A277" s="97" t="str">
        <f t="shared" si="45"/>
        <v/>
      </c>
      <c r="B277" s="98" t="str">
        <f t="shared" si="44"/>
        <v/>
      </c>
      <c r="C277" s="99"/>
      <c r="D277" s="137"/>
      <c r="E277" s="100"/>
      <c r="F277" s="57"/>
      <c r="G277" s="58">
        <f t="shared" si="46"/>
        <v>0</v>
      </c>
      <c r="H277" s="58">
        <f>IF(E277="",0,IFERROR(VLOOKUP(E277,档案费管理台账!$D$4:$H$1000,5,0),0))</f>
        <v>0</v>
      </c>
      <c r="I277" s="57"/>
      <c r="J277" s="57"/>
      <c r="K277" s="57"/>
      <c r="L277" s="57"/>
      <c r="M277" s="58" t="str">
        <f t="shared" si="47"/>
        <v/>
      </c>
      <c r="N277" s="73"/>
    </row>
    <row r="278" spans="1:14">
      <c r="A278" s="97" t="str">
        <f t="shared" si="45"/>
        <v/>
      </c>
      <c r="B278" s="98" t="str">
        <f t="shared" si="44"/>
        <v/>
      </c>
      <c r="C278" s="99"/>
      <c r="D278" s="137"/>
      <c r="E278" s="100"/>
      <c r="F278" s="57"/>
      <c r="G278" s="58">
        <f t="shared" si="46"/>
        <v>0</v>
      </c>
      <c r="H278" s="58">
        <f>IF(E278="",0,IFERROR(VLOOKUP(E278,档案费管理台账!$D$4:$H$1000,5,0),0))</f>
        <v>0</v>
      </c>
      <c r="I278" s="57"/>
      <c r="J278" s="57"/>
      <c r="K278" s="57"/>
      <c r="L278" s="57"/>
      <c r="M278" s="58" t="str">
        <f t="shared" si="47"/>
        <v/>
      </c>
      <c r="N278" s="73"/>
    </row>
    <row r="279" spans="1:14">
      <c r="A279" s="97" t="str">
        <f t="shared" si="45"/>
        <v/>
      </c>
      <c r="B279" s="98" t="str">
        <f t="shared" si="44"/>
        <v/>
      </c>
      <c r="C279" s="99"/>
      <c r="D279" s="137"/>
      <c r="E279" s="100"/>
      <c r="F279" s="57"/>
      <c r="G279" s="58">
        <f t="shared" si="46"/>
        <v>0</v>
      </c>
      <c r="H279" s="58">
        <f>IF(E279="",0,IFERROR(VLOOKUP(E279,档案费管理台账!$D$4:$H$1000,5,0),0))</f>
        <v>0</v>
      </c>
      <c r="I279" s="57"/>
      <c r="J279" s="57"/>
      <c r="K279" s="57"/>
      <c r="L279" s="57"/>
      <c r="M279" s="58" t="str">
        <f t="shared" si="47"/>
        <v/>
      </c>
      <c r="N279" s="73"/>
    </row>
    <row r="280" spans="1:14">
      <c r="A280" s="97" t="str">
        <f t="shared" si="45"/>
        <v/>
      </c>
      <c r="B280" s="98" t="str">
        <f t="shared" si="44"/>
        <v/>
      </c>
      <c r="C280" s="99"/>
      <c r="D280" s="137"/>
      <c r="E280" s="100"/>
      <c r="F280" s="57"/>
      <c r="G280" s="58">
        <f t="shared" si="46"/>
        <v>0</v>
      </c>
      <c r="H280" s="58">
        <f>IF(E280="",0,IFERROR(VLOOKUP(E280,档案费管理台账!$D$4:$H$1000,5,0),0))</f>
        <v>0</v>
      </c>
      <c r="I280" s="57"/>
      <c r="J280" s="57"/>
      <c r="K280" s="57"/>
      <c r="L280" s="57"/>
      <c r="M280" s="58" t="str">
        <f t="shared" si="47"/>
        <v/>
      </c>
      <c r="N280" s="73"/>
    </row>
    <row r="281" spans="1:14">
      <c r="A281" s="97" t="str">
        <f t="shared" si="45"/>
        <v/>
      </c>
      <c r="B281" s="98" t="str">
        <f t="shared" si="44"/>
        <v/>
      </c>
      <c r="C281" s="99"/>
      <c r="D281" s="137"/>
      <c r="E281" s="100"/>
      <c r="F281" s="57"/>
      <c r="G281" s="58">
        <f t="shared" si="46"/>
        <v>0</v>
      </c>
      <c r="H281" s="58">
        <f>IF(E281="",0,IFERROR(VLOOKUP(E281,档案费管理台账!$D$4:$H$1000,5,0),0))</f>
        <v>0</v>
      </c>
      <c r="I281" s="57"/>
      <c r="J281" s="57"/>
      <c r="K281" s="57"/>
      <c r="L281" s="57"/>
      <c r="M281" s="58" t="str">
        <f t="shared" si="47"/>
        <v/>
      </c>
      <c r="N281" s="73"/>
    </row>
    <row r="282" spans="1:14">
      <c r="A282" s="97" t="str">
        <f t="shared" si="45"/>
        <v/>
      </c>
      <c r="B282" s="98" t="str">
        <f t="shared" si="44"/>
        <v/>
      </c>
      <c r="C282" s="99"/>
      <c r="D282" s="137"/>
      <c r="E282" s="100"/>
      <c r="F282" s="57"/>
      <c r="G282" s="58">
        <f t="shared" si="46"/>
        <v>0</v>
      </c>
      <c r="H282" s="58">
        <f>IF(E282="",0,IFERROR(VLOOKUP(E282,档案费管理台账!$D$4:$H$1000,5,0),0))</f>
        <v>0</v>
      </c>
      <c r="I282" s="57"/>
      <c r="J282" s="57"/>
      <c r="K282" s="57"/>
      <c r="L282" s="57"/>
      <c r="M282" s="58" t="str">
        <f t="shared" si="47"/>
        <v/>
      </c>
      <c r="N282" s="73"/>
    </row>
    <row r="283" spans="1:14">
      <c r="A283" s="97" t="str">
        <f t="shared" si="45"/>
        <v/>
      </c>
      <c r="B283" s="98" t="str">
        <f t="shared" si="44"/>
        <v/>
      </c>
      <c r="C283" s="99"/>
      <c r="D283" s="137"/>
      <c r="E283" s="100"/>
      <c r="F283" s="57"/>
      <c r="G283" s="58">
        <f t="shared" si="46"/>
        <v>0</v>
      </c>
      <c r="H283" s="58">
        <f>IF(E283="",0,IFERROR(VLOOKUP(E283,档案费管理台账!$D$4:$H$1000,5,0),0))</f>
        <v>0</v>
      </c>
      <c r="I283" s="57"/>
      <c r="J283" s="57"/>
      <c r="K283" s="57"/>
      <c r="L283" s="57"/>
      <c r="M283" s="58" t="str">
        <f t="shared" si="47"/>
        <v/>
      </c>
      <c r="N283" s="73"/>
    </row>
    <row r="284" spans="1:14">
      <c r="A284" s="97" t="str">
        <f t="shared" si="45"/>
        <v/>
      </c>
      <c r="B284" s="98" t="str">
        <f t="shared" si="44"/>
        <v/>
      </c>
      <c r="C284" s="99"/>
      <c r="D284" s="137"/>
      <c r="E284" s="100"/>
      <c r="F284" s="57"/>
      <c r="G284" s="58">
        <f t="shared" si="46"/>
        <v>0</v>
      </c>
      <c r="H284" s="58">
        <f>IF(E284="",0,IFERROR(VLOOKUP(E284,档案费管理台账!$D$4:$H$1000,5,0),0))</f>
        <v>0</v>
      </c>
      <c r="I284" s="57"/>
      <c r="J284" s="57"/>
      <c r="K284" s="57"/>
      <c r="L284" s="57"/>
      <c r="M284" s="58" t="str">
        <f t="shared" si="47"/>
        <v/>
      </c>
      <c r="N284" s="73"/>
    </row>
    <row r="285" spans="1:14">
      <c r="A285" s="97" t="str">
        <f t="shared" si="45"/>
        <v/>
      </c>
      <c r="B285" s="98" t="str">
        <f t="shared" si="44"/>
        <v/>
      </c>
      <c r="C285" s="99"/>
      <c r="D285" s="137"/>
      <c r="E285" s="100"/>
      <c r="F285" s="57"/>
      <c r="G285" s="58">
        <f t="shared" si="46"/>
        <v>0</v>
      </c>
      <c r="H285" s="58">
        <f>IF(E285="",0,IFERROR(VLOOKUP(E285,档案费管理台账!$D$4:$H$1000,5,0),0))</f>
        <v>0</v>
      </c>
      <c r="I285" s="57"/>
      <c r="J285" s="57"/>
      <c r="K285" s="57"/>
      <c r="L285" s="57"/>
      <c r="M285" s="58" t="str">
        <f t="shared" si="47"/>
        <v/>
      </c>
      <c r="N285" s="73"/>
    </row>
    <row r="286" spans="1:14">
      <c r="A286" s="97" t="str">
        <f t="shared" si="45"/>
        <v/>
      </c>
      <c r="B286" s="98" t="str">
        <f t="shared" si="44"/>
        <v/>
      </c>
      <c r="C286" s="99"/>
      <c r="D286" s="137"/>
      <c r="E286" s="100"/>
      <c r="F286" s="57"/>
      <c r="G286" s="58">
        <f t="shared" si="46"/>
        <v>0</v>
      </c>
      <c r="H286" s="58">
        <f>IF(E286="",0,IFERROR(VLOOKUP(E286,档案费管理台账!$D$4:$H$1000,5,0),0))</f>
        <v>0</v>
      </c>
      <c r="I286" s="57"/>
      <c r="J286" s="57"/>
      <c r="K286" s="57"/>
      <c r="L286" s="57"/>
      <c r="M286" s="58" t="str">
        <f t="shared" si="47"/>
        <v/>
      </c>
      <c r="N286" s="73"/>
    </row>
    <row r="287" spans="1:14">
      <c r="A287" s="97" t="str">
        <f t="shared" si="45"/>
        <v/>
      </c>
      <c r="B287" s="98" t="str">
        <f t="shared" si="44"/>
        <v/>
      </c>
      <c r="C287" s="99"/>
      <c r="D287" s="137"/>
      <c r="E287" s="100"/>
      <c r="F287" s="57"/>
      <c r="G287" s="58">
        <f t="shared" si="46"/>
        <v>0</v>
      </c>
      <c r="H287" s="58">
        <f>IF(E287="",0,IFERROR(VLOOKUP(E287,档案费管理台账!$D$4:$H$1000,5,0),0))</f>
        <v>0</v>
      </c>
      <c r="I287" s="57"/>
      <c r="J287" s="57"/>
      <c r="K287" s="57"/>
      <c r="L287" s="57"/>
      <c r="M287" s="58" t="str">
        <f t="shared" si="47"/>
        <v/>
      </c>
      <c r="N287" s="73"/>
    </row>
    <row r="288" spans="1:14">
      <c r="A288" s="97" t="str">
        <f t="shared" si="45"/>
        <v/>
      </c>
      <c r="B288" s="98" t="str">
        <f t="shared" si="44"/>
        <v/>
      </c>
      <c r="C288" s="99"/>
      <c r="D288" s="137"/>
      <c r="E288" s="100"/>
      <c r="F288" s="57"/>
      <c r="G288" s="58">
        <f t="shared" si="46"/>
        <v>0</v>
      </c>
      <c r="H288" s="58">
        <f>IF(E288="",0,IFERROR(VLOOKUP(E288,档案费管理台账!$D$4:$H$1000,5,0),0))</f>
        <v>0</v>
      </c>
      <c r="I288" s="57"/>
      <c r="J288" s="57"/>
      <c r="K288" s="57"/>
      <c r="L288" s="57"/>
      <c r="M288" s="58" t="str">
        <f t="shared" si="47"/>
        <v/>
      </c>
      <c r="N288" s="73"/>
    </row>
    <row r="289" spans="1:14">
      <c r="A289" s="97" t="str">
        <f t="shared" si="45"/>
        <v/>
      </c>
      <c r="B289" s="98" t="str">
        <f t="shared" si="44"/>
        <v/>
      </c>
      <c r="C289" s="99"/>
      <c r="D289" s="137"/>
      <c r="E289" s="100"/>
      <c r="F289" s="57"/>
      <c r="G289" s="58">
        <f t="shared" si="46"/>
        <v>0</v>
      </c>
      <c r="H289" s="58">
        <f>IF(E289="",0,IFERROR(VLOOKUP(E289,档案费管理台账!$D$4:$H$1000,5,0),0))</f>
        <v>0</v>
      </c>
      <c r="I289" s="57"/>
      <c r="J289" s="57"/>
      <c r="K289" s="57"/>
      <c r="L289" s="57"/>
      <c r="M289" s="58" t="str">
        <f t="shared" si="47"/>
        <v/>
      </c>
      <c r="N289" s="73"/>
    </row>
    <row r="290" spans="1:14">
      <c r="A290" s="97" t="str">
        <f t="shared" si="45"/>
        <v/>
      </c>
      <c r="B290" s="98" t="str">
        <f t="shared" si="44"/>
        <v/>
      </c>
      <c r="C290" s="99"/>
      <c r="D290" s="137"/>
      <c r="E290" s="100"/>
      <c r="F290" s="57"/>
      <c r="G290" s="58">
        <f t="shared" si="46"/>
        <v>0</v>
      </c>
      <c r="H290" s="58">
        <f>IF(E290="",0,IFERROR(VLOOKUP(E290,档案费管理台账!$D$4:$H$1000,5,0),0))</f>
        <v>0</v>
      </c>
      <c r="I290" s="57"/>
      <c r="J290" s="57"/>
      <c r="K290" s="57"/>
      <c r="L290" s="57"/>
      <c r="M290" s="58" t="str">
        <f t="shared" si="47"/>
        <v/>
      </c>
      <c r="N290" s="73"/>
    </row>
    <row r="291" spans="1:14">
      <c r="A291" s="97" t="str">
        <f t="shared" si="45"/>
        <v/>
      </c>
      <c r="B291" s="98" t="str">
        <f t="shared" si="44"/>
        <v/>
      </c>
      <c r="C291" s="99"/>
      <c r="D291" s="137"/>
      <c r="E291" s="100"/>
      <c r="F291" s="57"/>
      <c r="G291" s="58">
        <f t="shared" si="46"/>
        <v>0</v>
      </c>
      <c r="H291" s="58">
        <f>IF(E291="",0,IFERROR(VLOOKUP(E291,档案费管理台账!$D$4:$H$1000,5,0),0))</f>
        <v>0</v>
      </c>
      <c r="I291" s="57"/>
      <c r="J291" s="57"/>
      <c r="K291" s="57"/>
      <c r="L291" s="57"/>
      <c r="M291" s="58" t="str">
        <f t="shared" si="47"/>
        <v/>
      </c>
      <c r="N291" s="73"/>
    </row>
    <row r="292" spans="1:14">
      <c r="A292" s="97" t="str">
        <f t="shared" si="45"/>
        <v/>
      </c>
      <c r="B292" s="98" t="str">
        <f t="shared" si="44"/>
        <v/>
      </c>
      <c r="C292" s="99"/>
      <c r="D292" s="137"/>
      <c r="E292" s="100"/>
      <c r="F292" s="57"/>
      <c r="G292" s="58">
        <f t="shared" si="46"/>
        <v>0</v>
      </c>
      <c r="H292" s="58">
        <f>IF(E292="",0,IFERROR(VLOOKUP(E292,档案费管理台账!$D$4:$H$1000,5,0),0))</f>
        <v>0</v>
      </c>
      <c r="I292" s="57"/>
      <c r="J292" s="57"/>
      <c r="K292" s="57"/>
      <c r="L292" s="57"/>
      <c r="M292" s="58" t="str">
        <f t="shared" si="47"/>
        <v/>
      </c>
      <c r="N292" s="73"/>
    </row>
    <row r="293" spans="1:14">
      <c r="A293" s="97" t="str">
        <f t="shared" si="45"/>
        <v/>
      </c>
      <c r="B293" s="98" t="str">
        <f t="shared" si="44"/>
        <v/>
      </c>
      <c r="C293" s="99"/>
      <c r="D293" s="137"/>
      <c r="E293" s="100"/>
      <c r="F293" s="57"/>
      <c r="G293" s="58">
        <f t="shared" si="46"/>
        <v>0</v>
      </c>
      <c r="H293" s="58">
        <f>IF(E293="",0,IFERROR(VLOOKUP(E293,档案费管理台账!$D$4:$H$1000,5,0),0))</f>
        <v>0</v>
      </c>
      <c r="I293" s="57"/>
      <c r="J293" s="57"/>
      <c r="K293" s="57"/>
      <c r="L293" s="57"/>
      <c r="M293" s="58" t="str">
        <f t="shared" si="47"/>
        <v/>
      </c>
      <c r="N293" s="73"/>
    </row>
    <row r="294" spans="1:14">
      <c r="A294" s="97" t="str">
        <f t="shared" si="45"/>
        <v/>
      </c>
      <c r="B294" s="98" t="str">
        <f t="shared" si="44"/>
        <v/>
      </c>
      <c r="C294" s="99"/>
      <c r="D294" s="137"/>
      <c r="E294" s="100"/>
      <c r="F294" s="57"/>
      <c r="G294" s="58">
        <f t="shared" si="46"/>
        <v>0</v>
      </c>
      <c r="H294" s="58">
        <f>IF(E294="",0,IFERROR(VLOOKUP(E294,档案费管理台账!$D$4:$H$1000,5,0),0))</f>
        <v>0</v>
      </c>
      <c r="I294" s="57"/>
      <c r="J294" s="57"/>
      <c r="K294" s="57"/>
      <c r="L294" s="57"/>
      <c r="M294" s="58" t="str">
        <f t="shared" si="47"/>
        <v/>
      </c>
      <c r="N294" s="73"/>
    </row>
    <row r="295" spans="1:14">
      <c r="A295" s="97" t="str">
        <f t="shared" si="45"/>
        <v/>
      </c>
      <c r="B295" s="98" t="str">
        <f t="shared" si="44"/>
        <v/>
      </c>
      <c r="C295" s="99"/>
      <c r="D295" s="137"/>
      <c r="E295" s="100"/>
      <c r="F295" s="57"/>
      <c r="G295" s="58">
        <f t="shared" si="46"/>
        <v>0</v>
      </c>
      <c r="H295" s="58">
        <f>IF(E295="",0,IFERROR(VLOOKUP(E295,档案费管理台账!$D$4:$H$1000,5,0),0))</f>
        <v>0</v>
      </c>
      <c r="I295" s="57"/>
      <c r="J295" s="57"/>
      <c r="K295" s="57"/>
      <c r="L295" s="57"/>
      <c r="M295" s="58" t="str">
        <f t="shared" si="47"/>
        <v/>
      </c>
      <c r="N295" s="73"/>
    </row>
    <row r="296" spans="1:14">
      <c r="A296" s="97" t="str">
        <f t="shared" si="45"/>
        <v/>
      </c>
      <c r="B296" s="98" t="str">
        <f t="shared" si="44"/>
        <v/>
      </c>
      <c r="C296" s="99"/>
      <c r="D296" s="137"/>
      <c r="E296" s="100"/>
      <c r="F296" s="57"/>
      <c r="G296" s="58">
        <f t="shared" si="46"/>
        <v>0</v>
      </c>
      <c r="H296" s="58">
        <f>IF(E296="",0,IFERROR(VLOOKUP(E296,档案费管理台账!$D$4:$H$1000,5,0),0))</f>
        <v>0</v>
      </c>
      <c r="I296" s="57"/>
      <c r="J296" s="57"/>
      <c r="K296" s="57"/>
      <c r="L296" s="57"/>
      <c r="M296" s="58" t="str">
        <f t="shared" si="47"/>
        <v/>
      </c>
      <c r="N296" s="73"/>
    </row>
    <row r="297" spans="1:14">
      <c r="A297" s="97" t="str">
        <f t="shared" si="45"/>
        <v/>
      </c>
      <c r="B297" s="98" t="str">
        <f t="shared" si="44"/>
        <v/>
      </c>
      <c r="C297" s="99"/>
      <c r="D297" s="137"/>
      <c r="E297" s="100"/>
      <c r="F297" s="57"/>
      <c r="G297" s="58">
        <f t="shared" si="46"/>
        <v>0</v>
      </c>
      <c r="H297" s="58">
        <f>IF(E297="",0,IFERROR(VLOOKUP(E297,档案费管理台账!$D$4:$H$1000,5,0),0))</f>
        <v>0</v>
      </c>
      <c r="I297" s="57"/>
      <c r="J297" s="57"/>
      <c r="K297" s="57"/>
      <c r="L297" s="57"/>
      <c r="M297" s="58" t="str">
        <f t="shared" si="47"/>
        <v/>
      </c>
      <c r="N297" s="73"/>
    </row>
    <row r="298" spans="1:14">
      <c r="A298" s="97" t="str">
        <f t="shared" si="45"/>
        <v/>
      </c>
      <c r="B298" s="98" t="str">
        <f t="shared" si="44"/>
        <v/>
      </c>
      <c r="C298" s="99"/>
      <c r="D298" s="137"/>
      <c r="E298" s="100"/>
      <c r="F298" s="57"/>
      <c r="G298" s="58">
        <f t="shared" si="46"/>
        <v>0</v>
      </c>
      <c r="H298" s="58">
        <f>IF(E298="",0,IFERROR(VLOOKUP(E298,档案费管理台账!$D$4:$H$1000,5,0),0))</f>
        <v>0</v>
      </c>
      <c r="I298" s="57"/>
      <c r="J298" s="57"/>
      <c r="K298" s="57"/>
      <c r="L298" s="57"/>
      <c r="M298" s="58" t="str">
        <f t="shared" si="47"/>
        <v/>
      </c>
      <c r="N298" s="73"/>
    </row>
    <row r="299" spans="1:14">
      <c r="A299" s="97" t="str">
        <f t="shared" si="45"/>
        <v/>
      </c>
      <c r="B299" s="98" t="str">
        <f t="shared" si="44"/>
        <v/>
      </c>
      <c r="C299" s="99"/>
      <c r="D299" s="137"/>
      <c r="E299" s="100"/>
      <c r="F299" s="57"/>
      <c r="G299" s="58">
        <f t="shared" si="46"/>
        <v>0</v>
      </c>
      <c r="H299" s="58">
        <f>IF(E299="",0,IFERROR(VLOOKUP(E299,档案费管理台账!$D$4:$H$1000,5,0),0))</f>
        <v>0</v>
      </c>
      <c r="I299" s="57"/>
      <c r="J299" s="57"/>
      <c r="K299" s="57"/>
      <c r="L299" s="57"/>
      <c r="M299" s="58" t="str">
        <f t="shared" si="47"/>
        <v/>
      </c>
      <c r="N299" s="73"/>
    </row>
    <row r="300" spans="1:14">
      <c r="A300" s="97" t="str">
        <f t="shared" si="45"/>
        <v/>
      </c>
      <c r="B300" s="98" t="str">
        <f t="shared" ref="B300:B363" si="48">IF(C300="","",MONTH(C300)&amp;"月")</f>
        <v/>
      </c>
      <c r="C300" s="99"/>
      <c r="D300" s="137"/>
      <c r="E300" s="100"/>
      <c r="F300" s="57"/>
      <c r="G300" s="58">
        <f t="shared" si="46"/>
        <v>0</v>
      </c>
      <c r="H300" s="58">
        <f>IF(E300="",0,IFERROR(VLOOKUP(E300,档案费管理台账!$D$4:$H$1000,5,0),0))</f>
        <v>0</v>
      </c>
      <c r="I300" s="57"/>
      <c r="J300" s="57"/>
      <c r="K300" s="57"/>
      <c r="L300" s="57"/>
      <c r="M300" s="58" t="str">
        <f t="shared" si="47"/>
        <v/>
      </c>
      <c r="N300" s="73"/>
    </row>
    <row r="301" spans="1:14">
      <c r="A301" s="97" t="str">
        <f t="shared" ref="A301:A364" si="49">IF(C301="","",ROW()-42)</f>
        <v/>
      </c>
      <c r="B301" s="98" t="str">
        <f t="shared" si="48"/>
        <v/>
      </c>
      <c r="C301" s="99"/>
      <c r="D301" s="137"/>
      <c r="E301" s="100"/>
      <c r="F301" s="57"/>
      <c r="G301" s="58">
        <f t="shared" ref="G301:G364" si="50">IF(F301="",0,F301*$K$41)</f>
        <v>0</v>
      </c>
      <c r="H301" s="58">
        <f>IF(E301="",0,IFERROR(VLOOKUP(E301,档案费管理台账!$D$4:$H$1000,5,0),0))</f>
        <v>0</v>
      </c>
      <c r="I301" s="57"/>
      <c r="J301" s="57"/>
      <c r="K301" s="57"/>
      <c r="L301" s="57"/>
      <c r="M301" s="58" t="str">
        <f t="shared" ref="M301:M364" si="51">IF(C301="","",ROUND(M300+G301-I301-J301-K301-L301-H301,2))</f>
        <v/>
      </c>
      <c r="N301" s="73"/>
    </row>
    <row r="302" spans="1:14">
      <c r="A302" s="97" t="str">
        <f t="shared" si="49"/>
        <v/>
      </c>
      <c r="B302" s="98" t="str">
        <f t="shared" si="48"/>
        <v/>
      </c>
      <c r="C302" s="99"/>
      <c r="D302" s="137"/>
      <c r="E302" s="100"/>
      <c r="F302" s="57"/>
      <c r="G302" s="58">
        <f t="shared" si="50"/>
        <v>0</v>
      </c>
      <c r="H302" s="58">
        <f>IF(E302="",0,IFERROR(VLOOKUP(E302,档案费管理台账!$D$4:$H$1000,5,0),0))</f>
        <v>0</v>
      </c>
      <c r="I302" s="57"/>
      <c r="J302" s="57"/>
      <c r="K302" s="57"/>
      <c r="L302" s="57"/>
      <c r="M302" s="58" t="str">
        <f t="shared" si="51"/>
        <v/>
      </c>
      <c r="N302" s="73"/>
    </row>
    <row r="303" spans="1:14">
      <c r="A303" s="97" t="str">
        <f t="shared" si="49"/>
        <v/>
      </c>
      <c r="B303" s="98" t="str">
        <f t="shared" si="48"/>
        <v/>
      </c>
      <c r="C303" s="99"/>
      <c r="D303" s="137"/>
      <c r="E303" s="100"/>
      <c r="F303" s="57"/>
      <c r="G303" s="58">
        <f t="shared" si="50"/>
        <v>0</v>
      </c>
      <c r="H303" s="58">
        <f>IF(E303="",0,IFERROR(VLOOKUP(E303,档案费管理台账!$D$4:$H$1000,5,0),0))</f>
        <v>0</v>
      </c>
      <c r="I303" s="57"/>
      <c r="J303" s="57"/>
      <c r="K303" s="57"/>
      <c r="L303" s="57"/>
      <c r="M303" s="58" t="str">
        <f t="shared" si="51"/>
        <v/>
      </c>
      <c r="N303" s="73"/>
    </row>
    <row r="304" spans="1:14">
      <c r="A304" s="97" t="str">
        <f t="shared" si="49"/>
        <v/>
      </c>
      <c r="B304" s="98" t="str">
        <f t="shared" si="48"/>
        <v/>
      </c>
      <c r="C304" s="99"/>
      <c r="D304" s="137"/>
      <c r="E304" s="100"/>
      <c r="F304" s="57"/>
      <c r="G304" s="58">
        <f t="shared" si="50"/>
        <v>0</v>
      </c>
      <c r="H304" s="58">
        <f>IF(E304="",0,IFERROR(VLOOKUP(E304,档案费管理台账!$D$4:$H$1000,5,0),0))</f>
        <v>0</v>
      </c>
      <c r="I304" s="57"/>
      <c r="J304" s="57"/>
      <c r="K304" s="57"/>
      <c r="L304" s="57"/>
      <c r="M304" s="58" t="str">
        <f t="shared" si="51"/>
        <v/>
      </c>
      <c r="N304" s="73"/>
    </row>
    <row r="305" spans="1:14">
      <c r="A305" s="97" t="str">
        <f t="shared" si="49"/>
        <v/>
      </c>
      <c r="B305" s="98" t="str">
        <f t="shared" si="48"/>
        <v/>
      </c>
      <c r="C305" s="99"/>
      <c r="D305" s="137"/>
      <c r="E305" s="100"/>
      <c r="F305" s="57"/>
      <c r="G305" s="58">
        <f t="shared" si="50"/>
        <v>0</v>
      </c>
      <c r="H305" s="58">
        <f>IF(E305="",0,IFERROR(VLOOKUP(E305,档案费管理台账!$D$4:$H$1000,5,0),0))</f>
        <v>0</v>
      </c>
      <c r="I305" s="57"/>
      <c r="J305" s="57"/>
      <c r="K305" s="57"/>
      <c r="L305" s="57"/>
      <c r="M305" s="58" t="str">
        <f t="shared" si="51"/>
        <v/>
      </c>
      <c r="N305" s="73"/>
    </row>
    <row r="306" spans="1:14">
      <c r="A306" s="97" t="str">
        <f t="shared" si="49"/>
        <v/>
      </c>
      <c r="B306" s="98" t="str">
        <f t="shared" si="48"/>
        <v/>
      </c>
      <c r="C306" s="99"/>
      <c r="D306" s="137"/>
      <c r="E306" s="100"/>
      <c r="F306" s="57"/>
      <c r="G306" s="58">
        <f t="shared" si="50"/>
        <v>0</v>
      </c>
      <c r="H306" s="58">
        <f>IF(E306="",0,IFERROR(VLOOKUP(E306,档案费管理台账!$D$4:$H$1000,5,0),0))</f>
        <v>0</v>
      </c>
      <c r="I306" s="57"/>
      <c r="J306" s="57"/>
      <c r="K306" s="57"/>
      <c r="L306" s="57"/>
      <c r="M306" s="58" t="str">
        <f t="shared" si="51"/>
        <v/>
      </c>
      <c r="N306" s="73"/>
    </row>
    <row r="307" spans="1:14">
      <c r="A307" s="97" t="str">
        <f t="shared" si="49"/>
        <v/>
      </c>
      <c r="B307" s="98" t="str">
        <f t="shared" si="48"/>
        <v/>
      </c>
      <c r="C307" s="99"/>
      <c r="D307" s="137"/>
      <c r="E307" s="100"/>
      <c r="F307" s="57"/>
      <c r="G307" s="58">
        <f t="shared" si="50"/>
        <v>0</v>
      </c>
      <c r="H307" s="58">
        <f>IF(E307="",0,IFERROR(VLOOKUP(E307,档案费管理台账!$D$4:$H$1000,5,0),0))</f>
        <v>0</v>
      </c>
      <c r="I307" s="57"/>
      <c r="J307" s="57"/>
      <c r="K307" s="57"/>
      <c r="L307" s="57"/>
      <c r="M307" s="58" t="str">
        <f t="shared" si="51"/>
        <v/>
      </c>
      <c r="N307" s="73"/>
    </row>
    <row r="308" spans="1:14">
      <c r="A308" s="97" t="str">
        <f t="shared" si="49"/>
        <v/>
      </c>
      <c r="B308" s="98" t="str">
        <f t="shared" si="48"/>
        <v/>
      </c>
      <c r="C308" s="99"/>
      <c r="D308" s="137"/>
      <c r="E308" s="100"/>
      <c r="F308" s="57"/>
      <c r="G308" s="58">
        <f t="shared" si="50"/>
        <v>0</v>
      </c>
      <c r="H308" s="58">
        <f>IF(E308="",0,IFERROR(VLOOKUP(E308,档案费管理台账!$D$4:$H$1000,5,0),0))</f>
        <v>0</v>
      </c>
      <c r="I308" s="57"/>
      <c r="J308" s="57"/>
      <c r="K308" s="57"/>
      <c r="L308" s="57"/>
      <c r="M308" s="58" t="str">
        <f t="shared" si="51"/>
        <v/>
      </c>
      <c r="N308" s="73"/>
    </row>
    <row r="309" spans="1:14">
      <c r="A309" s="97" t="str">
        <f t="shared" si="49"/>
        <v/>
      </c>
      <c r="B309" s="98" t="str">
        <f t="shared" si="48"/>
        <v/>
      </c>
      <c r="C309" s="99"/>
      <c r="D309" s="137"/>
      <c r="E309" s="100"/>
      <c r="F309" s="57"/>
      <c r="G309" s="58">
        <f t="shared" si="50"/>
        <v>0</v>
      </c>
      <c r="H309" s="58">
        <f>IF(E309="",0,IFERROR(VLOOKUP(E309,档案费管理台账!$D$4:$H$1000,5,0),0))</f>
        <v>0</v>
      </c>
      <c r="I309" s="57"/>
      <c r="J309" s="57"/>
      <c r="K309" s="57"/>
      <c r="L309" s="57"/>
      <c r="M309" s="58" t="str">
        <f t="shared" si="51"/>
        <v/>
      </c>
      <c r="N309" s="73"/>
    </row>
    <row r="310" spans="1:14">
      <c r="A310" s="97" t="str">
        <f t="shared" si="49"/>
        <v/>
      </c>
      <c r="B310" s="98" t="str">
        <f t="shared" si="48"/>
        <v/>
      </c>
      <c r="C310" s="99"/>
      <c r="D310" s="137"/>
      <c r="E310" s="100"/>
      <c r="F310" s="57"/>
      <c r="G310" s="58">
        <f t="shared" si="50"/>
        <v>0</v>
      </c>
      <c r="H310" s="58">
        <f>IF(E310="",0,IFERROR(VLOOKUP(E310,档案费管理台账!$D$4:$H$1000,5,0),0))</f>
        <v>0</v>
      </c>
      <c r="I310" s="57"/>
      <c r="J310" s="57"/>
      <c r="K310" s="57"/>
      <c r="L310" s="57"/>
      <c r="M310" s="58" t="str">
        <f t="shared" si="51"/>
        <v/>
      </c>
      <c r="N310" s="73"/>
    </row>
    <row r="311" spans="1:14">
      <c r="A311" s="97" t="str">
        <f t="shared" si="49"/>
        <v/>
      </c>
      <c r="B311" s="98" t="str">
        <f t="shared" si="48"/>
        <v/>
      </c>
      <c r="C311" s="99"/>
      <c r="D311" s="137"/>
      <c r="E311" s="100"/>
      <c r="F311" s="57"/>
      <c r="G311" s="58">
        <f t="shared" si="50"/>
        <v>0</v>
      </c>
      <c r="H311" s="58">
        <f>IF(E311="",0,IFERROR(VLOOKUP(E311,档案费管理台账!$D$4:$H$1000,5,0),0))</f>
        <v>0</v>
      </c>
      <c r="I311" s="57"/>
      <c r="J311" s="57"/>
      <c r="K311" s="57"/>
      <c r="L311" s="57"/>
      <c r="M311" s="58" t="str">
        <f t="shared" si="51"/>
        <v/>
      </c>
      <c r="N311" s="73"/>
    </row>
    <row r="312" spans="1:14">
      <c r="A312" s="97" t="str">
        <f t="shared" si="49"/>
        <v/>
      </c>
      <c r="B312" s="98" t="str">
        <f t="shared" si="48"/>
        <v/>
      </c>
      <c r="C312" s="99"/>
      <c r="D312" s="137"/>
      <c r="E312" s="100"/>
      <c r="F312" s="57"/>
      <c r="G312" s="58">
        <f t="shared" si="50"/>
        <v>0</v>
      </c>
      <c r="H312" s="58">
        <f>IF(E312="",0,IFERROR(VLOOKUP(E312,档案费管理台账!$D$4:$H$1000,5,0),0))</f>
        <v>0</v>
      </c>
      <c r="I312" s="57"/>
      <c r="J312" s="57"/>
      <c r="K312" s="57"/>
      <c r="L312" s="57"/>
      <c r="M312" s="58" t="str">
        <f t="shared" si="51"/>
        <v/>
      </c>
      <c r="N312" s="73"/>
    </row>
    <row r="313" spans="1:14">
      <c r="A313" s="97" t="str">
        <f t="shared" si="49"/>
        <v/>
      </c>
      <c r="B313" s="98" t="str">
        <f t="shared" si="48"/>
        <v/>
      </c>
      <c r="C313" s="99"/>
      <c r="D313" s="137"/>
      <c r="E313" s="100"/>
      <c r="F313" s="57"/>
      <c r="G313" s="58">
        <f t="shared" si="50"/>
        <v>0</v>
      </c>
      <c r="H313" s="58">
        <f>IF(E313="",0,IFERROR(VLOOKUP(E313,档案费管理台账!$D$4:$H$1000,5,0),0))</f>
        <v>0</v>
      </c>
      <c r="I313" s="57"/>
      <c r="J313" s="57"/>
      <c r="K313" s="57"/>
      <c r="L313" s="57"/>
      <c r="M313" s="58" t="str">
        <f t="shared" si="51"/>
        <v/>
      </c>
      <c r="N313" s="73"/>
    </row>
    <row r="314" spans="1:14">
      <c r="A314" s="97" t="str">
        <f t="shared" si="49"/>
        <v/>
      </c>
      <c r="B314" s="98" t="str">
        <f t="shared" si="48"/>
        <v/>
      </c>
      <c r="C314" s="99"/>
      <c r="D314" s="137"/>
      <c r="E314" s="100"/>
      <c r="F314" s="57"/>
      <c r="G314" s="58">
        <f t="shared" si="50"/>
        <v>0</v>
      </c>
      <c r="H314" s="58">
        <f>IF(E314="",0,IFERROR(VLOOKUP(E314,档案费管理台账!$D$4:$H$1000,5,0),0))</f>
        <v>0</v>
      </c>
      <c r="I314" s="57"/>
      <c r="J314" s="57"/>
      <c r="K314" s="57"/>
      <c r="L314" s="57"/>
      <c r="M314" s="58" t="str">
        <f t="shared" si="51"/>
        <v/>
      </c>
      <c r="N314" s="73"/>
    </row>
    <row r="315" spans="1:14">
      <c r="A315" s="97" t="str">
        <f t="shared" si="49"/>
        <v/>
      </c>
      <c r="B315" s="98" t="str">
        <f t="shared" si="48"/>
        <v/>
      </c>
      <c r="C315" s="99"/>
      <c r="D315" s="137"/>
      <c r="E315" s="100"/>
      <c r="F315" s="57"/>
      <c r="G315" s="58">
        <f t="shared" si="50"/>
        <v>0</v>
      </c>
      <c r="H315" s="58">
        <f>IF(E315="",0,IFERROR(VLOOKUP(E315,档案费管理台账!$D$4:$H$1000,5,0),0))</f>
        <v>0</v>
      </c>
      <c r="I315" s="57"/>
      <c r="J315" s="57"/>
      <c r="K315" s="57"/>
      <c r="L315" s="57"/>
      <c r="M315" s="58" t="str">
        <f t="shared" si="51"/>
        <v/>
      </c>
      <c r="N315" s="73"/>
    </row>
    <row r="316" spans="1:14">
      <c r="A316" s="97" t="str">
        <f t="shared" si="49"/>
        <v/>
      </c>
      <c r="B316" s="98" t="str">
        <f t="shared" si="48"/>
        <v/>
      </c>
      <c r="C316" s="99"/>
      <c r="D316" s="137"/>
      <c r="E316" s="100"/>
      <c r="F316" s="57"/>
      <c r="G316" s="58">
        <f t="shared" si="50"/>
        <v>0</v>
      </c>
      <c r="H316" s="58">
        <f>IF(E316="",0,IFERROR(VLOOKUP(E316,档案费管理台账!$D$4:$H$1000,5,0),0))</f>
        <v>0</v>
      </c>
      <c r="I316" s="57"/>
      <c r="J316" s="57"/>
      <c r="K316" s="57"/>
      <c r="L316" s="57"/>
      <c r="M316" s="58" t="str">
        <f t="shared" si="51"/>
        <v/>
      </c>
      <c r="N316" s="73"/>
    </row>
    <row r="317" spans="1:14">
      <c r="A317" s="97" t="str">
        <f t="shared" si="49"/>
        <v/>
      </c>
      <c r="B317" s="98" t="str">
        <f t="shared" si="48"/>
        <v/>
      </c>
      <c r="C317" s="99"/>
      <c r="D317" s="137"/>
      <c r="E317" s="100"/>
      <c r="F317" s="57"/>
      <c r="G317" s="58">
        <f t="shared" si="50"/>
        <v>0</v>
      </c>
      <c r="H317" s="58">
        <f>IF(E317="",0,IFERROR(VLOOKUP(E317,档案费管理台账!$D$4:$H$1000,5,0),0))</f>
        <v>0</v>
      </c>
      <c r="I317" s="57"/>
      <c r="J317" s="57"/>
      <c r="K317" s="57"/>
      <c r="L317" s="57"/>
      <c r="M317" s="58" t="str">
        <f t="shared" si="51"/>
        <v/>
      </c>
      <c r="N317" s="73"/>
    </row>
    <row r="318" spans="1:14">
      <c r="A318" s="97" t="str">
        <f t="shared" si="49"/>
        <v/>
      </c>
      <c r="B318" s="98" t="str">
        <f t="shared" si="48"/>
        <v/>
      </c>
      <c r="C318" s="99"/>
      <c r="D318" s="137"/>
      <c r="E318" s="100"/>
      <c r="F318" s="57"/>
      <c r="G318" s="58">
        <f t="shared" si="50"/>
        <v>0</v>
      </c>
      <c r="H318" s="58">
        <f>IF(E318="",0,IFERROR(VLOOKUP(E318,档案费管理台账!$D$4:$H$1000,5,0),0))</f>
        <v>0</v>
      </c>
      <c r="I318" s="57"/>
      <c r="J318" s="57"/>
      <c r="K318" s="57"/>
      <c r="L318" s="57"/>
      <c r="M318" s="58" t="str">
        <f t="shared" si="51"/>
        <v/>
      </c>
      <c r="N318" s="73"/>
    </row>
    <row r="319" spans="1:14">
      <c r="A319" s="97" t="str">
        <f t="shared" si="49"/>
        <v/>
      </c>
      <c r="B319" s="98" t="str">
        <f t="shared" si="48"/>
        <v/>
      </c>
      <c r="C319" s="99"/>
      <c r="D319" s="137"/>
      <c r="E319" s="100"/>
      <c r="F319" s="57"/>
      <c r="G319" s="58">
        <f t="shared" si="50"/>
        <v>0</v>
      </c>
      <c r="H319" s="58">
        <f>IF(E319="",0,IFERROR(VLOOKUP(E319,档案费管理台账!$D$4:$H$1000,5,0),0))</f>
        <v>0</v>
      </c>
      <c r="I319" s="57"/>
      <c r="J319" s="57"/>
      <c r="K319" s="57"/>
      <c r="L319" s="57"/>
      <c r="M319" s="58" t="str">
        <f t="shared" si="51"/>
        <v/>
      </c>
      <c r="N319" s="73"/>
    </row>
    <row r="320" spans="1:14">
      <c r="A320" s="97" t="str">
        <f t="shared" si="49"/>
        <v/>
      </c>
      <c r="B320" s="98" t="str">
        <f t="shared" si="48"/>
        <v/>
      </c>
      <c r="C320" s="99"/>
      <c r="D320" s="137"/>
      <c r="E320" s="100"/>
      <c r="F320" s="57"/>
      <c r="G320" s="58">
        <f t="shared" si="50"/>
        <v>0</v>
      </c>
      <c r="H320" s="58">
        <f>IF(E320="",0,IFERROR(VLOOKUP(E320,档案费管理台账!$D$4:$H$1000,5,0),0))</f>
        <v>0</v>
      </c>
      <c r="I320" s="57"/>
      <c r="J320" s="57"/>
      <c r="K320" s="57"/>
      <c r="L320" s="57"/>
      <c r="M320" s="58" t="str">
        <f t="shared" si="51"/>
        <v/>
      </c>
      <c r="N320" s="73"/>
    </row>
    <row r="321" spans="1:14">
      <c r="A321" s="97" t="str">
        <f t="shared" si="49"/>
        <v/>
      </c>
      <c r="B321" s="98" t="str">
        <f t="shared" si="48"/>
        <v/>
      </c>
      <c r="C321" s="99"/>
      <c r="D321" s="137"/>
      <c r="E321" s="100"/>
      <c r="F321" s="57"/>
      <c r="G321" s="58">
        <f t="shared" si="50"/>
        <v>0</v>
      </c>
      <c r="H321" s="58">
        <f>IF(E321="",0,IFERROR(VLOOKUP(E321,档案费管理台账!$D$4:$H$1000,5,0),0))</f>
        <v>0</v>
      </c>
      <c r="I321" s="57"/>
      <c r="J321" s="57"/>
      <c r="K321" s="57"/>
      <c r="L321" s="57"/>
      <c r="M321" s="58" t="str">
        <f t="shared" si="51"/>
        <v/>
      </c>
      <c r="N321" s="73"/>
    </row>
    <row r="322" spans="1:14">
      <c r="A322" s="97" t="str">
        <f t="shared" si="49"/>
        <v/>
      </c>
      <c r="B322" s="98" t="str">
        <f t="shared" si="48"/>
        <v/>
      </c>
      <c r="C322" s="99"/>
      <c r="D322" s="137"/>
      <c r="E322" s="100"/>
      <c r="F322" s="57"/>
      <c r="G322" s="58">
        <f t="shared" si="50"/>
        <v>0</v>
      </c>
      <c r="H322" s="58">
        <f>IF(E322="",0,IFERROR(VLOOKUP(E322,档案费管理台账!$D$4:$H$1000,5,0),0))</f>
        <v>0</v>
      </c>
      <c r="I322" s="57"/>
      <c r="J322" s="57"/>
      <c r="K322" s="57"/>
      <c r="L322" s="57"/>
      <c r="M322" s="58" t="str">
        <f t="shared" si="51"/>
        <v/>
      </c>
      <c r="N322" s="73"/>
    </row>
    <row r="323" spans="1:14">
      <c r="A323" s="97" t="str">
        <f t="shared" si="49"/>
        <v/>
      </c>
      <c r="B323" s="98" t="str">
        <f t="shared" si="48"/>
        <v/>
      </c>
      <c r="C323" s="99"/>
      <c r="D323" s="137"/>
      <c r="E323" s="100"/>
      <c r="F323" s="57"/>
      <c r="G323" s="58">
        <f t="shared" si="50"/>
        <v>0</v>
      </c>
      <c r="H323" s="58">
        <f>IF(E323="",0,IFERROR(VLOOKUP(E323,档案费管理台账!$D$4:$H$1000,5,0),0))</f>
        <v>0</v>
      </c>
      <c r="I323" s="57"/>
      <c r="J323" s="57"/>
      <c r="K323" s="57"/>
      <c r="L323" s="57"/>
      <c r="M323" s="58" t="str">
        <f t="shared" si="51"/>
        <v/>
      </c>
      <c r="N323" s="73"/>
    </row>
    <row r="324" spans="1:14">
      <c r="A324" s="97" t="str">
        <f t="shared" si="49"/>
        <v/>
      </c>
      <c r="B324" s="98" t="str">
        <f t="shared" si="48"/>
        <v/>
      </c>
      <c r="C324" s="99"/>
      <c r="D324" s="137"/>
      <c r="E324" s="100"/>
      <c r="F324" s="57"/>
      <c r="G324" s="58">
        <f t="shared" si="50"/>
        <v>0</v>
      </c>
      <c r="H324" s="58">
        <f>IF(E324="",0,IFERROR(VLOOKUP(E324,档案费管理台账!$D$4:$H$1000,5,0),0))</f>
        <v>0</v>
      </c>
      <c r="I324" s="57"/>
      <c r="J324" s="57"/>
      <c r="K324" s="57"/>
      <c r="L324" s="57"/>
      <c r="M324" s="58" t="str">
        <f t="shared" si="51"/>
        <v/>
      </c>
      <c r="N324" s="73"/>
    </row>
    <row r="325" spans="1:14">
      <c r="A325" s="97" t="str">
        <f t="shared" si="49"/>
        <v/>
      </c>
      <c r="B325" s="98" t="str">
        <f t="shared" si="48"/>
        <v/>
      </c>
      <c r="C325" s="99"/>
      <c r="D325" s="137"/>
      <c r="E325" s="100"/>
      <c r="F325" s="57"/>
      <c r="G325" s="58">
        <f t="shared" si="50"/>
        <v>0</v>
      </c>
      <c r="H325" s="58">
        <f>IF(E325="",0,IFERROR(VLOOKUP(E325,档案费管理台账!$D$4:$H$1000,5,0),0))</f>
        <v>0</v>
      </c>
      <c r="I325" s="57"/>
      <c r="J325" s="57"/>
      <c r="K325" s="57"/>
      <c r="L325" s="57"/>
      <c r="M325" s="58" t="str">
        <f t="shared" si="51"/>
        <v/>
      </c>
      <c r="N325" s="73"/>
    </row>
    <row r="326" spans="1:14">
      <c r="A326" s="97" t="str">
        <f t="shared" si="49"/>
        <v/>
      </c>
      <c r="B326" s="98" t="str">
        <f t="shared" si="48"/>
        <v/>
      </c>
      <c r="C326" s="99"/>
      <c r="D326" s="137"/>
      <c r="E326" s="100"/>
      <c r="F326" s="57"/>
      <c r="G326" s="58">
        <f t="shared" si="50"/>
        <v>0</v>
      </c>
      <c r="H326" s="58">
        <f>IF(E326="",0,IFERROR(VLOOKUP(E326,档案费管理台账!$D$4:$H$1000,5,0),0))</f>
        <v>0</v>
      </c>
      <c r="I326" s="57"/>
      <c r="J326" s="57"/>
      <c r="K326" s="57"/>
      <c r="L326" s="57"/>
      <c r="M326" s="58" t="str">
        <f t="shared" si="51"/>
        <v/>
      </c>
      <c r="N326" s="73"/>
    </row>
    <row r="327" spans="1:14">
      <c r="A327" s="97" t="str">
        <f t="shared" si="49"/>
        <v/>
      </c>
      <c r="B327" s="98" t="str">
        <f t="shared" si="48"/>
        <v/>
      </c>
      <c r="C327" s="99"/>
      <c r="D327" s="137"/>
      <c r="E327" s="100"/>
      <c r="F327" s="57"/>
      <c r="G327" s="58">
        <f t="shared" si="50"/>
        <v>0</v>
      </c>
      <c r="H327" s="58">
        <f>IF(E327="",0,IFERROR(VLOOKUP(E327,档案费管理台账!$D$4:$H$1000,5,0),0))</f>
        <v>0</v>
      </c>
      <c r="I327" s="57"/>
      <c r="J327" s="57"/>
      <c r="K327" s="57"/>
      <c r="L327" s="57"/>
      <c r="M327" s="58" t="str">
        <f t="shared" si="51"/>
        <v/>
      </c>
      <c r="N327" s="73"/>
    </row>
    <row r="328" spans="1:14">
      <c r="A328" s="97" t="str">
        <f t="shared" si="49"/>
        <v/>
      </c>
      <c r="B328" s="98" t="str">
        <f t="shared" si="48"/>
        <v/>
      </c>
      <c r="C328" s="99"/>
      <c r="D328" s="137"/>
      <c r="E328" s="100"/>
      <c r="F328" s="57"/>
      <c r="G328" s="58">
        <f t="shared" si="50"/>
        <v>0</v>
      </c>
      <c r="H328" s="58">
        <f>IF(E328="",0,IFERROR(VLOOKUP(E328,档案费管理台账!$D$4:$H$1000,5,0),0))</f>
        <v>0</v>
      </c>
      <c r="I328" s="57"/>
      <c r="J328" s="57"/>
      <c r="K328" s="57"/>
      <c r="L328" s="57"/>
      <c r="M328" s="58" t="str">
        <f t="shared" si="51"/>
        <v/>
      </c>
      <c r="N328" s="73"/>
    </row>
    <row r="329" spans="1:14">
      <c r="A329" s="97" t="str">
        <f t="shared" si="49"/>
        <v/>
      </c>
      <c r="B329" s="98" t="str">
        <f t="shared" si="48"/>
        <v/>
      </c>
      <c r="C329" s="99"/>
      <c r="D329" s="137"/>
      <c r="E329" s="100"/>
      <c r="F329" s="57"/>
      <c r="G329" s="58">
        <f t="shared" si="50"/>
        <v>0</v>
      </c>
      <c r="H329" s="58">
        <f>IF(E329="",0,IFERROR(VLOOKUP(E329,档案费管理台账!$D$4:$H$1000,5,0),0))</f>
        <v>0</v>
      </c>
      <c r="I329" s="57"/>
      <c r="J329" s="57"/>
      <c r="K329" s="57"/>
      <c r="L329" s="57"/>
      <c r="M329" s="58" t="str">
        <f t="shared" si="51"/>
        <v/>
      </c>
      <c r="N329" s="73"/>
    </row>
    <row r="330" spans="1:14">
      <c r="A330" s="97" t="str">
        <f t="shared" si="49"/>
        <v/>
      </c>
      <c r="B330" s="98" t="str">
        <f t="shared" si="48"/>
        <v/>
      </c>
      <c r="C330" s="99"/>
      <c r="D330" s="137"/>
      <c r="E330" s="100"/>
      <c r="F330" s="57"/>
      <c r="G330" s="58">
        <f t="shared" si="50"/>
        <v>0</v>
      </c>
      <c r="H330" s="58">
        <f>IF(E330="",0,IFERROR(VLOOKUP(E330,档案费管理台账!$D$4:$H$1000,5,0),0))</f>
        <v>0</v>
      </c>
      <c r="I330" s="57"/>
      <c r="J330" s="57"/>
      <c r="K330" s="57"/>
      <c r="L330" s="57"/>
      <c r="M330" s="58" t="str">
        <f t="shared" si="51"/>
        <v/>
      </c>
      <c r="N330" s="73"/>
    </row>
    <row r="331" spans="1:14">
      <c r="A331" s="97" t="str">
        <f t="shared" si="49"/>
        <v/>
      </c>
      <c r="B331" s="98" t="str">
        <f t="shared" si="48"/>
        <v/>
      </c>
      <c r="C331" s="99"/>
      <c r="D331" s="137"/>
      <c r="E331" s="100"/>
      <c r="F331" s="57"/>
      <c r="G331" s="58">
        <f t="shared" si="50"/>
        <v>0</v>
      </c>
      <c r="H331" s="58">
        <f>IF(E331="",0,IFERROR(VLOOKUP(E331,档案费管理台账!$D$4:$H$1000,5,0),0))</f>
        <v>0</v>
      </c>
      <c r="I331" s="57"/>
      <c r="J331" s="57"/>
      <c r="K331" s="57"/>
      <c r="L331" s="57"/>
      <c r="M331" s="58" t="str">
        <f t="shared" si="51"/>
        <v/>
      </c>
      <c r="N331" s="73"/>
    </row>
    <row r="332" spans="1:14">
      <c r="A332" s="97" t="str">
        <f t="shared" si="49"/>
        <v/>
      </c>
      <c r="B332" s="98" t="str">
        <f t="shared" si="48"/>
        <v/>
      </c>
      <c r="C332" s="99"/>
      <c r="D332" s="137"/>
      <c r="E332" s="100"/>
      <c r="F332" s="57"/>
      <c r="G332" s="58">
        <f t="shared" si="50"/>
        <v>0</v>
      </c>
      <c r="H332" s="58">
        <f>IF(E332="",0,IFERROR(VLOOKUP(E332,档案费管理台账!$D$4:$H$1000,5,0),0))</f>
        <v>0</v>
      </c>
      <c r="I332" s="57"/>
      <c r="J332" s="57"/>
      <c r="K332" s="57"/>
      <c r="L332" s="57"/>
      <c r="M332" s="58" t="str">
        <f t="shared" si="51"/>
        <v/>
      </c>
      <c r="N332" s="73"/>
    </row>
    <row r="333" spans="1:14">
      <c r="A333" s="97" t="str">
        <f t="shared" si="49"/>
        <v/>
      </c>
      <c r="B333" s="98" t="str">
        <f t="shared" si="48"/>
        <v/>
      </c>
      <c r="C333" s="99"/>
      <c r="D333" s="137"/>
      <c r="E333" s="100"/>
      <c r="F333" s="57"/>
      <c r="G333" s="58">
        <f t="shared" si="50"/>
        <v>0</v>
      </c>
      <c r="H333" s="58">
        <f>IF(E333="",0,IFERROR(VLOOKUP(E333,档案费管理台账!$D$4:$H$1000,5,0),0))</f>
        <v>0</v>
      </c>
      <c r="I333" s="57"/>
      <c r="J333" s="57"/>
      <c r="K333" s="57"/>
      <c r="L333" s="57"/>
      <c r="M333" s="58" t="str">
        <f t="shared" si="51"/>
        <v/>
      </c>
      <c r="N333" s="73"/>
    </row>
    <row r="334" spans="1:14">
      <c r="A334" s="97" t="str">
        <f t="shared" si="49"/>
        <v/>
      </c>
      <c r="B334" s="98" t="str">
        <f t="shared" si="48"/>
        <v/>
      </c>
      <c r="C334" s="99"/>
      <c r="D334" s="137"/>
      <c r="E334" s="100"/>
      <c r="F334" s="57"/>
      <c r="G334" s="58">
        <f t="shared" si="50"/>
        <v>0</v>
      </c>
      <c r="H334" s="58">
        <f>IF(E334="",0,IFERROR(VLOOKUP(E334,档案费管理台账!$D$4:$H$1000,5,0),0))</f>
        <v>0</v>
      </c>
      <c r="I334" s="57"/>
      <c r="J334" s="57"/>
      <c r="K334" s="57"/>
      <c r="L334" s="57"/>
      <c r="M334" s="58" t="str">
        <f t="shared" si="51"/>
        <v/>
      </c>
      <c r="N334" s="73"/>
    </row>
    <row r="335" spans="1:14">
      <c r="A335" s="97" t="str">
        <f t="shared" si="49"/>
        <v/>
      </c>
      <c r="B335" s="98" t="str">
        <f t="shared" si="48"/>
        <v/>
      </c>
      <c r="C335" s="99"/>
      <c r="D335" s="137"/>
      <c r="E335" s="100"/>
      <c r="F335" s="57"/>
      <c r="G335" s="58">
        <f t="shared" si="50"/>
        <v>0</v>
      </c>
      <c r="H335" s="58">
        <f>IF(E335="",0,IFERROR(VLOOKUP(E335,档案费管理台账!$D$4:$H$1000,5,0),0))</f>
        <v>0</v>
      </c>
      <c r="I335" s="57"/>
      <c r="J335" s="57"/>
      <c r="K335" s="57"/>
      <c r="L335" s="57"/>
      <c r="M335" s="58" t="str">
        <f t="shared" si="51"/>
        <v/>
      </c>
      <c r="N335" s="73"/>
    </row>
    <row r="336" spans="1:14">
      <c r="A336" s="97" t="str">
        <f t="shared" si="49"/>
        <v/>
      </c>
      <c r="B336" s="98" t="str">
        <f t="shared" si="48"/>
        <v/>
      </c>
      <c r="C336" s="99"/>
      <c r="D336" s="137"/>
      <c r="E336" s="100"/>
      <c r="F336" s="57"/>
      <c r="G336" s="58">
        <f t="shared" si="50"/>
        <v>0</v>
      </c>
      <c r="H336" s="58">
        <f>IF(E336="",0,IFERROR(VLOOKUP(E336,档案费管理台账!$D$4:$H$1000,5,0),0))</f>
        <v>0</v>
      </c>
      <c r="I336" s="57"/>
      <c r="J336" s="57"/>
      <c r="K336" s="57"/>
      <c r="L336" s="57"/>
      <c r="M336" s="58" t="str">
        <f t="shared" si="51"/>
        <v/>
      </c>
      <c r="N336" s="73"/>
    </row>
    <row r="337" spans="1:14">
      <c r="A337" s="97" t="str">
        <f t="shared" si="49"/>
        <v/>
      </c>
      <c r="B337" s="98" t="str">
        <f t="shared" si="48"/>
        <v/>
      </c>
      <c r="C337" s="99"/>
      <c r="D337" s="137"/>
      <c r="E337" s="100"/>
      <c r="F337" s="57"/>
      <c r="G337" s="58">
        <f t="shared" si="50"/>
        <v>0</v>
      </c>
      <c r="H337" s="58">
        <f>IF(E337="",0,IFERROR(VLOOKUP(E337,档案费管理台账!$D$4:$H$1000,5,0),0))</f>
        <v>0</v>
      </c>
      <c r="I337" s="57"/>
      <c r="J337" s="57"/>
      <c r="K337" s="57"/>
      <c r="L337" s="57"/>
      <c r="M337" s="58" t="str">
        <f t="shared" si="51"/>
        <v/>
      </c>
      <c r="N337" s="73"/>
    </row>
    <row r="338" spans="1:14">
      <c r="A338" s="97" t="str">
        <f t="shared" si="49"/>
        <v/>
      </c>
      <c r="B338" s="98" t="str">
        <f t="shared" si="48"/>
        <v/>
      </c>
      <c r="C338" s="99"/>
      <c r="D338" s="137"/>
      <c r="E338" s="100"/>
      <c r="F338" s="57"/>
      <c r="G338" s="58">
        <f t="shared" si="50"/>
        <v>0</v>
      </c>
      <c r="H338" s="58">
        <f>IF(E338="",0,IFERROR(VLOOKUP(E338,档案费管理台账!$D$4:$H$1000,5,0),0))</f>
        <v>0</v>
      </c>
      <c r="I338" s="57"/>
      <c r="J338" s="57"/>
      <c r="K338" s="57"/>
      <c r="L338" s="57"/>
      <c r="M338" s="58" t="str">
        <f t="shared" si="51"/>
        <v/>
      </c>
      <c r="N338" s="73"/>
    </row>
    <row r="339" spans="1:14">
      <c r="A339" s="97" t="str">
        <f t="shared" si="49"/>
        <v/>
      </c>
      <c r="B339" s="98" t="str">
        <f t="shared" si="48"/>
        <v/>
      </c>
      <c r="C339" s="99"/>
      <c r="D339" s="137"/>
      <c r="E339" s="100"/>
      <c r="F339" s="57"/>
      <c r="G339" s="58">
        <f t="shared" si="50"/>
        <v>0</v>
      </c>
      <c r="H339" s="58">
        <f>IF(E339="",0,IFERROR(VLOOKUP(E339,档案费管理台账!$D$4:$H$1000,5,0),0))</f>
        <v>0</v>
      </c>
      <c r="I339" s="57"/>
      <c r="J339" s="57"/>
      <c r="K339" s="57"/>
      <c r="L339" s="57"/>
      <c r="M339" s="58" t="str">
        <f t="shared" si="51"/>
        <v/>
      </c>
      <c r="N339" s="73"/>
    </row>
    <row r="340" spans="1:14">
      <c r="A340" s="97" t="str">
        <f t="shared" si="49"/>
        <v/>
      </c>
      <c r="B340" s="98" t="str">
        <f t="shared" si="48"/>
        <v/>
      </c>
      <c r="C340" s="99"/>
      <c r="D340" s="137"/>
      <c r="E340" s="100"/>
      <c r="F340" s="57"/>
      <c r="G340" s="58">
        <f t="shared" si="50"/>
        <v>0</v>
      </c>
      <c r="H340" s="58">
        <f>IF(E340="",0,IFERROR(VLOOKUP(E340,档案费管理台账!$D$4:$H$1000,5,0),0))</f>
        <v>0</v>
      </c>
      <c r="I340" s="57"/>
      <c r="J340" s="57"/>
      <c r="K340" s="57"/>
      <c r="L340" s="57"/>
      <c r="M340" s="58" t="str">
        <f t="shared" si="51"/>
        <v/>
      </c>
      <c r="N340" s="73"/>
    </row>
    <row r="341" spans="1:14">
      <c r="A341" s="97" t="str">
        <f t="shared" si="49"/>
        <v/>
      </c>
      <c r="B341" s="98" t="str">
        <f t="shared" si="48"/>
        <v/>
      </c>
      <c r="C341" s="99"/>
      <c r="D341" s="137"/>
      <c r="E341" s="100"/>
      <c r="F341" s="57"/>
      <c r="G341" s="58">
        <f t="shared" si="50"/>
        <v>0</v>
      </c>
      <c r="H341" s="58">
        <f>IF(E341="",0,IFERROR(VLOOKUP(E341,档案费管理台账!$D$4:$H$1000,5,0),0))</f>
        <v>0</v>
      </c>
      <c r="I341" s="57"/>
      <c r="J341" s="57"/>
      <c r="K341" s="57"/>
      <c r="L341" s="57"/>
      <c r="M341" s="58" t="str">
        <f t="shared" si="51"/>
        <v/>
      </c>
      <c r="N341" s="73"/>
    </row>
    <row r="342" spans="1:14">
      <c r="A342" s="97" t="str">
        <f t="shared" si="49"/>
        <v/>
      </c>
      <c r="B342" s="98" t="str">
        <f t="shared" si="48"/>
        <v/>
      </c>
      <c r="C342" s="99"/>
      <c r="D342" s="137"/>
      <c r="E342" s="100"/>
      <c r="F342" s="57"/>
      <c r="G342" s="58">
        <f t="shared" si="50"/>
        <v>0</v>
      </c>
      <c r="H342" s="58">
        <f>IF(E342="",0,IFERROR(VLOOKUP(E342,档案费管理台账!$D$4:$H$1000,5,0),0))</f>
        <v>0</v>
      </c>
      <c r="I342" s="57"/>
      <c r="J342" s="57"/>
      <c r="K342" s="57"/>
      <c r="L342" s="57"/>
      <c r="M342" s="58" t="str">
        <f t="shared" si="51"/>
        <v/>
      </c>
      <c r="N342" s="73"/>
    </row>
    <row r="343" spans="1:14">
      <c r="A343" s="97" t="str">
        <f t="shared" si="49"/>
        <v/>
      </c>
      <c r="B343" s="98" t="str">
        <f t="shared" si="48"/>
        <v/>
      </c>
      <c r="C343" s="99"/>
      <c r="D343" s="137"/>
      <c r="E343" s="100"/>
      <c r="F343" s="57"/>
      <c r="G343" s="58">
        <f t="shared" si="50"/>
        <v>0</v>
      </c>
      <c r="H343" s="58">
        <f>IF(E343="",0,IFERROR(VLOOKUP(E343,档案费管理台账!$D$4:$H$1000,5,0),0))</f>
        <v>0</v>
      </c>
      <c r="I343" s="57"/>
      <c r="J343" s="57"/>
      <c r="K343" s="57"/>
      <c r="L343" s="57"/>
      <c r="M343" s="58" t="str">
        <f t="shared" si="51"/>
        <v/>
      </c>
      <c r="N343" s="73"/>
    </row>
    <row r="344" spans="1:14">
      <c r="A344" s="97" t="str">
        <f t="shared" si="49"/>
        <v/>
      </c>
      <c r="B344" s="98" t="str">
        <f t="shared" si="48"/>
        <v/>
      </c>
      <c r="C344" s="99"/>
      <c r="D344" s="137"/>
      <c r="E344" s="100"/>
      <c r="F344" s="57"/>
      <c r="G344" s="58">
        <f t="shared" si="50"/>
        <v>0</v>
      </c>
      <c r="H344" s="58">
        <f>IF(E344="",0,IFERROR(VLOOKUP(E344,档案费管理台账!$D$4:$H$1000,5,0),0))</f>
        <v>0</v>
      </c>
      <c r="I344" s="57"/>
      <c r="J344" s="57"/>
      <c r="K344" s="57"/>
      <c r="L344" s="57"/>
      <c r="M344" s="58" t="str">
        <f t="shared" si="51"/>
        <v/>
      </c>
      <c r="N344" s="73"/>
    </row>
    <row r="345" spans="1:14">
      <c r="A345" s="97" t="str">
        <f t="shared" si="49"/>
        <v/>
      </c>
      <c r="B345" s="98" t="str">
        <f t="shared" si="48"/>
        <v/>
      </c>
      <c r="C345" s="99"/>
      <c r="D345" s="137"/>
      <c r="E345" s="100"/>
      <c r="F345" s="57"/>
      <c r="G345" s="58">
        <f t="shared" si="50"/>
        <v>0</v>
      </c>
      <c r="H345" s="58">
        <f>IF(E345="",0,IFERROR(VLOOKUP(E345,档案费管理台账!$D$4:$H$1000,5,0),0))</f>
        <v>0</v>
      </c>
      <c r="I345" s="57"/>
      <c r="J345" s="57"/>
      <c r="K345" s="57"/>
      <c r="L345" s="57"/>
      <c r="M345" s="58" t="str">
        <f t="shared" si="51"/>
        <v/>
      </c>
      <c r="N345" s="73"/>
    </row>
    <row r="346" spans="1:14">
      <c r="A346" s="97" t="str">
        <f t="shared" si="49"/>
        <v/>
      </c>
      <c r="B346" s="98" t="str">
        <f t="shared" si="48"/>
        <v/>
      </c>
      <c r="C346" s="99"/>
      <c r="D346" s="137"/>
      <c r="E346" s="100"/>
      <c r="F346" s="57"/>
      <c r="G346" s="58">
        <f t="shared" si="50"/>
        <v>0</v>
      </c>
      <c r="H346" s="58">
        <f>IF(E346="",0,IFERROR(VLOOKUP(E346,档案费管理台账!$D$4:$H$1000,5,0),0))</f>
        <v>0</v>
      </c>
      <c r="I346" s="57"/>
      <c r="J346" s="57"/>
      <c r="K346" s="57"/>
      <c r="L346" s="57"/>
      <c r="M346" s="58" t="str">
        <f t="shared" si="51"/>
        <v/>
      </c>
      <c r="N346" s="73"/>
    </row>
    <row r="347" spans="1:14">
      <c r="A347" s="97" t="str">
        <f t="shared" si="49"/>
        <v/>
      </c>
      <c r="B347" s="98" t="str">
        <f t="shared" si="48"/>
        <v/>
      </c>
      <c r="C347" s="99"/>
      <c r="D347" s="137"/>
      <c r="E347" s="100"/>
      <c r="F347" s="57"/>
      <c r="G347" s="58">
        <f t="shared" si="50"/>
        <v>0</v>
      </c>
      <c r="H347" s="58">
        <f>IF(E347="",0,IFERROR(VLOOKUP(E347,档案费管理台账!$D$4:$H$1000,5,0),0))</f>
        <v>0</v>
      </c>
      <c r="I347" s="57"/>
      <c r="J347" s="57"/>
      <c r="K347" s="57"/>
      <c r="L347" s="57"/>
      <c r="M347" s="58" t="str">
        <f t="shared" si="51"/>
        <v/>
      </c>
      <c r="N347" s="73"/>
    </row>
    <row r="348" spans="1:14">
      <c r="A348" s="97" t="str">
        <f t="shared" si="49"/>
        <v/>
      </c>
      <c r="B348" s="98" t="str">
        <f t="shared" si="48"/>
        <v/>
      </c>
      <c r="C348" s="99"/>
      <c r="D348" s="137"/>
      <c r="E348" s="100"/>
      <c r="F348" s="57"/>
      <c r="G348" s="58">
        <f t="shared" si="50"/>
        <v>0</v>
      </c>
      <c r="H348" s="58">
        <f>IF(E348="",0,IFERROR(VLOOKUP(E348,档案费管理台账!$D$4:$H$1000,5,0),0))</f>
        <v>0</v>
      </c>
      <c r="I348" s="57"/>
      <c r="J348" s="57"/>
      <c r="K348" s="57"/>
      <c r="L348" s="57"/>
      <c r="M348" s="58" t="str">
        <f t="shared" si="51"/>
        <v/>
      </c>
      <c r="N348" s="73"/>
    </row>
    <row r="349" spans="1:14">
      <c r="A349" s="97" t="str">
        <f t="shared" si="49"/>
        <v/>
      </c>
      <c r="B349" s="98" t="str">
        <f t="shared" si="48"/>
        <v/>
      </c>
      <c r="C349" s="99"/>
      <c r="D349" s="137"/>
      <c r="E349" s="100"/>
      <c r="F349" s="57"/>
      <c r="G349" s="58">
        <f t="shared" si="50"/>
        <v>0</v>
      </c>
      <c r="H349" s="58">
        <f>IF(E349="",0,IFERROR(VLOOKUP(E349,档案费管理台账!$D$4:$H$1000,5,0),0))</f>
        <v>0</v>
      </c>
      <c r="I349" s="57"/>
      <c r="J349" s="57"/>
      <c r="K349" s="57"/>
      <c r="L349" s="57"/>
      <c r="M349" s="58" t="str">
        <f t="shared" si="51"/>
        <v/>
      </c>
      <c r="N349" s="73"/>
    </row>
    <row r="350" spans="1:14">
      <c r="A350" s="97" t="str">
        <f t="shared" si="49"/>
        <v/>
      </c>
      <c r="B350" s="98" t="str">
        <f t="shared" si="48"/>
        <v/>
      </c>
      <c r="C350" s="99"/>
      <c r="D350" s="137"/>
      <c r="E350" s="100"/>
      <c r="F350" s="57"/>
      <c r="G350" s="58">
        <f t="shared" si="50"/>
        <v>0</v>
      </c>
      <c r="H350" s="58">
        <f>IF(E350="",0,IFERROR(VLOOKUP(E350,档案费管理台账!$D$4:$H$1000,5,0),0))</f>
        <v>0</v>
      </c>
      <c r="I350" s="57"/>
      <c r="J350" s="57"/>
      <c r="K350" s="57"/>
      <c r="L350" s="57"/>
      <c r="M350" s="58" t="str">
        <f t="shared" si="51"/>
        <v/>
      </c>
      <c r="N350" s="73"/>
    </row>
    <row r="351" spans="1:14">
      <c r="A351" s="97" t="str">
        <f t="shared" si="49"/>
        <v/>
      </c>
      <c r="B351" s="98" t="str">
        <f t="shared" si="48"/>
        <v/>
      </c>
      <c r="C351" s="99"/>
      <c r="D351" s="137"/>
      <c r="E351" s="100"/>
      <c r="F351" s="57"/>
      <c r="G351" s="58">
        <f t="shared" si="50"/>
        <v>0</v>
      </c>
      <c r="H351" s="58">
        <f>IF(E351="",0,IFERROR(VLOOKUP(E351,档案费管理台账!$D$4:$H$1000,5,0),0))</f>
        <v>0</v>
      </c>
      <c r="I351" s="57"/>
      <c r="J351" s="57"/>
      <c r="K351" s="57"/>
      <c r="L351" s="57"/>
      <c r="M351" s="58" t="str">
        <f t="shared" si="51"/>
        <v/>
      </c>
      <c r="N351" s="73"/>
    </row>
    <row r="352" spans="1:14">
      <c r="A352" s="97" t="str">
        <f t="shared" si="49"/>
        <v/>
      </c>
      <c r="B352" s="98" t="str">
        <f t="shared" si="48"/>
        <v/>
      </c>
      <c r="C352" s="99"/>
      <c r="D352" s="137"/>
      <c r="E352" s="100"/>
      <c r="F352" s="57"/>
      <c r="G352" s="58">
        <f t="shared" si="50"/>
        <v>0</v>
      </c>
      <c r="H352" s="58">
        <f>IF(E352="",0,IFERROR(VLOOKUP(E352,档案费管理台账!$D$4:$H$1000,5,0),0))</f>
        <v>0</v>
      </c>
      <c r="I352" s="57"/>
      <c r="J352" s="57"/>
      <c r="K352" s="57"/>
      <c r="L352" s="57"/>
      <c r="M352" s="58" t="str">
        <f t="shared" si="51"/>
        <v/>
      </c>
      <c r="N352" s="73"/>
    </row>
    <row r="353" spans="1:14">
      <c r="A353" s="97" t="str">
        <f t="shared" si="49"/>
        <v/>
      </c>
      <c r="B353" s="98" t="str">
        <f t="shared" si="48"/>
        <v/>
      </c>
      <c r="C353" s="99"/>
      <c r="D353" s="137"/>
      <c r="E353" s="100"/>
      <c r="F353" s="57"/>
      <c r="G353" s="58">
        <f t="shared" si="50"/>
        <v>0</v>
      </c>
      <c r="H353" s="58">
        <f>IF(E353="",0,IFERROR(VLOOKUP(E353,档案费管理台账!$D$4:$H$1000,5,0),0))</f>
        <v>0</v>
      </c>
      <c r="I353" s="57"/>
      <c r="J353" s="57"/>
      <c r="K353" s="57"/>
      <c r="L353" s="57"/>
      <c r="M353" s="58" t="str">
        <f t="shared" si="51"/>
        <v/>
      </c>
      <c r="N353" s="73"/>
    </row>
    <row r="354" spans="1:14">
      <c r="A354" s="97" t="str">
        <f t="shared" si="49"/>
        <v/>
      </c>
      <c r="B354" s="98" t="str">
        <f t="shared" si="48"/>
        <v/>
      </c>
      <c r="C354" s="99"/>
      <c r="D354" s="137"/>
      <c r="E354" s="100"/>
      <c r="F354" s="57"/>
      <c r="G354" s="58">
        <f t="shared" si="50"/>
        <v>0</v>
      </c>
      <c r="H354" s="58">
        <f>IF(E354="",0,IFERROR(VLOOKUP(E354,档案费管理台账!$D$4:$H$1000,5,0),0))</f>
        <v>0</v>
      </c>
      <c r="I354" s="57"/>
      <c r="J354" s="57"/>
      <c r="K354" s="57"/>
      <c r="L354" s="57"/>
      <c r="M354" s="58" t="str">
        <f t="shared" si="51"/>
        <v/>
      </c>
      <c r="N354" s="73"/>
    </row>
    <row r="355" spans="1:14">
      <c r="A355" s="97" t="str">
        <f t="shared" si="49"/>
        <v/>
      </c>
      <c r="B355" s="98" t="str">
        <f t="shared" si="48"/>
        <v/>
      </c>
      <c r="C355" s="99"/>
      <c r="D355" s="137"/>
      <c r="E355" s="100"/>
      <c r="F355" s="57"/>
      <c r="G355" s="58">
        <f t="shared" si="50"/>
        <v>0</v>
      </c>
      <c r="H355" s="58">
        <f>IF(E355="",0,IFERROR(VLOOKUP(E355,档案费管理台账!$D$4:$H$1000,5,0),0))</f>
        <v>0</v>
      </c>
      <c r="I355" s="57"/>
      <c r="J355" s="57"/>
      <c r="K355" s="57"/>
      <c r="L355" s="57"/>
      <c r="M355" s="58" t="str">
        <f t="shared" si="51"/>
        <v/>
      </c>
      <c r="N355" s="73"/>
    </row>
    <row r="356" spans="1:14">
      <c r="A356" s="97" t="str">
        <f t="shared" si="49"/>
        <v/>
      </c>
      <c r="B356" s="98" t="str">
        <f t="shared" si="48"/>
        <v/>
      </c>
      <c r="C356" s="99"/>
      <c r="D356" s="137"/>
      <c r="E356" s="100"/>
      <c r="F356" s="57"/>
      <c r="G356" s="58">
        <f t="shared" si="50"/>
        <v>0</v>
      </c>
      <c r="H356" s="58">
        <f>IF(E356="",0,IFERROR(VLOOKUP(E356,档案费管理台账!$D$4:$H$1000,5,0),0))</f>
        <v>0</v>
      </c>
      <c r="I356" s="57"/>
      <c r="J356" s="57"/>
      <c r="K356" s="57"/>
      <c r="L356" s="57"/>
      <c r="M356" s="58" t="str">
        <f t="shared" si="51"/>
        <v/>
      </c>
      <c r="N356" s="73"/>
    </row>
    <row r="357" spans="1:14">
      <c r="A357" s="97" t="str">
        <f t="shared" si="49"/>
        <v/>
      </c>
      <c r="B357" s="98" t="str">
        <f t="shared" si="48"/>
        <v/>
      </c>
      <c r="C357" s="99"/>
      <c r="D357" s="137"/>
      <c r="E357" s="100"/>
      <c r="F357" s="57"/>
      <c r="G357" s="58">
        <f t="shared" si="50"/>
        <v>0</v>
      </c>
      <c r="H357" s="58">
        <f>IF(E357="",0,IFERROR(VLOOKUP(E357,档案费管理台账!$D$4:$H$1000,5,0),0))</f>
        <v>0</v>
      </c>
      <c r="I357" s="57"/>
      <c r="J357" s="57"/>
      <c r="K357" s="57"/>
      <c r="L357" s="57"/>
      <c r="M357" s="58" t="str">
        <f t="shared" si="51"/>
        <v/>
      </c>
      <c r="N357" s="73"/>
    </row>
    <row r="358" spans="1:14">
      <c r="A358" s="97" t="str">
        <f t="shared" si="49"/>
        <v/>
      </c>
      <c r="B358" s="98" t="str">
        <f t="shared" si="48"/>
        <v/>
      </c>
      <c r="C358" s="99"/>
      <c r="D358" s="137"/>
      <c r="E358" s="100"/>
      <c r="F358" s="57"/>
      <c r="G358" s="58">
        <f t="shared" si="50"/>
        <v>0</v>
      </c>
      <c r="H358" s="58">
        <f>IF(E358="",0,IFERROR(VLOOKUP(E358,档案费管理台账!$D$4:$H$1000,5,0),0))</f>
        <v>0</v>
      </c>
      <c r="I358" s="57"/>
      <c r="J358" s="57"/>
      <c r="K358" s="57"/>
      <c r="L358" s="57"/>
      <c r="M358" s="58" t="str">
        <f t="shared" si="51"/>
        <v/>
      </c>
      <c r="N358" s="73"/>
    </row>
    <row r="359" spans="1:14">
      <c r="A359" s="97" t="str">
        <f t="shared" si="49"/>
        <v/>
      </c>
      <c r="B359" s="98" t="str">
        <f t="shared" si="48"/>
        <v/>
      </c>
      <c r="C359" s="99"/>
      <c r="D359" s="137"/>
      <c r="E359" s="100"/>
      <c r="F359" s="57"/>
      <c r="G359" s="58">
        <f t="shared" si="50"/>
        <v>0</v>
      </c>
      <c r="H359" s="58">
        <f>IF(E359="",0,IFERROR(VLOOKUP(E359,档案费管理台账!$D$4:$H$1000,5,0),0))</f>
        <v>0</v>
      </c>
      <c r="I359" s="57"/>
      <c r="J359" s="57"/>
      <c r="K359" s="57"/>
      <c r="L359" s="57"/>
      <c r="M359" s="58" t="str">
        <f t="shared" si="51"/>
        <v/>
      </c>
      <c r="N359" s="73"/>
    </row>
    <row r="360" spans="1:14">
      <c r="A360" s="97" t="str">
        <f t="shared" si="49"/>
        <v/>
      </c>
      <c r="B360" s="98" t="str">
        <f t="shared" si="48"/>
        <v/>
      </c>
      <c r="C360" s="99"/>
      <c r="D360" s="137"/>
      <c r="E360" s="100"/>
      <c r="F360" s="57"/>
      <c r="G360" s="58">
        <f t="shared" si="50"/>
        <v>0</v>
      </c>
      <c r="H360" s="58">
        <f>IF(E360="",0,IFERROR(VLOOKUP(E360,档案费管理台账!$D$4:$H$1000,5,0),0))</f>
        <v>0</v>
      </c>
      <c r="I360" s="57"/>
      <c r="J360" s="57"/>
      <c r="K360" s="57"/>
      <c r="L360" s="57"/>
      <c r="M360" s="58" t="str">
        <f t="shared" si="51"/>
        <v/>
      </c>
      <c r="N360" s="73"/>
    </row>
    <row r="361" spans="1:14">
      <c r="A361" s="97" t="str">
        <f t="shared" si="49"/>
        <v/>
      </c>
      <c r="B361" s="98" t="str">
        <f t="shared" si="48"/>
        <v/>
      </c>
      <c r="C361" s="99"/>
      <c r="D361" s="137"/>
      <c r="E361" s="100"/>
      <c r="F361" s="57"/>
      <c r="G361" s="58">
        <f t="shared" si="50"/>
        <v>0</v>
      </c>
      <c r="H361" s="58">
        <f>IF(E361="",0,IFERROR(VLOOKUP(E361,档案费管理台账!$D$4:$H$1000,5,0),0))</f>
        <v>0</v>
      </c>
      <c r="I361" s="57"/>
      <c r="J361" s="57"/>
      <c r="K361" s="57"/>
      <c r="L361" s="57"/>
      <c r="M361" s="58" t="str">
        <f t="shared" si="51"/>
        <v/>
      </c>
      <c r="N361" s="73"/>
    </row>
    <row r="362" spans="1:14">
      <c r="A362" s="97" t="str">
        <f t="shared" si="49"/>
        <v/>
      </c>
      <c r="B362" s="98" t="str">
        <f t="shared" si="48"/>
        <v/>
      </c>
      <c r="C362" s="99"/>
      <c r="D362" s="137"/>
      <c r="E362" s="100"/>
      <c r="F362" s="57"/>
      <c r="G362" s="58">
        <f t="shared" si="50"/>
        <v>0</v>
      </c>
      <c r="H362" s="58">
        <f>IF(E362="",0,IFERROR(VLOOKUP(E362,档案费管理台账!$D$4:$H$1000,5,0),0))</f>
        <v>0</v>
      </c>
      <c r="I362" s="57"/>
      <c r="J362" s="57"/>
      <c r="K362" s="57"/>
      <c r="L362" s="57"/>
      <c r="M362" s="58" t="str">
        <f t="shared" si="51"/>
        <v/>
      </c>
      <c r="N362" s="73"/>
    </row>
    <row r="363" spans="1:14">
      <c r="A363" s="97" t="str">
        <f t="shared" si="49"/>
        <v/>
      </c>
      <c r="B363" s="98" t="str">
        <f t="shared" si="48"/>
        <v/>
      </c>
      <c r="C363" s="99"/>
      <c r="D363" s="137"/>
      <c r="E363" s="100"/>
      <c r="F363" s="57"/>
      <c r="G363" s="58">
        <f t="shared" si="50"/>
        <v>0</v>
      </c>
      <c r="H363" s="58">
        <f>IF(E363="",0,IFERROR(VLOOKUP(E363,档案费管理台账!$D$4:$H$1000,5,0),0))</f>
        <v>0</v>
      </c>
      <c r="I363" s="57"/>
      <c r="J363" s="57"/>
      <c r="K363" s="57"/>
      <c r="L363" s="57"/>
      <c r="M363" s="58" t="str">
        <f t="shared" si="51"/>
        <v/>
      </c>
      <c r="N363" s="73"/>
    </row>
    <row r="364" spans="1:14">
      <c r="A364" s="97" t="str">
        <f t="shared" si="49"/>
        <v/>
      </c>
      <c r="B364" s="98" t="str">
        <f t="shared" ref="B364:B427" si="52">IF(C364="","",MONTH(C364)&amp;"月")</f>
        <v/>
      </c>
      <c r="C364" s="99"/>
      <c r="D364" s="137"/>
      <c r="E364" s="100"/>
      <c r="F364" s="57"/>
      <c r="G364" s="58">
        <f t="shared" si="50"/>
        <v>0</v>
      </c>
      <c r="H364" s="58">
        <f>IF(E364="",0,IFERROR(VLOOKUP(E364,档案费管理台账!$D$4:$H$1000,5,0),0))</f>
        <v>0</v>
      </c>
      <c r="I364" s="57"/>
      <c r="J364" s="57"/>
      <c r="K364" s="57"/>
      <c r="L364" s="57"/>
      <c r="M364" s="58" t="str">
        <f t="shared" si="51"/>
        <v/>
      </c>
      <c r="N364" s="73"/>
    </row>
    <row r="365" spans="1:14">
      <c r="A365" s="97" t="str">
        <f t="shared" ref="A365:A428" si="53">IF(C365="","",ROW()-42)</f>
        <v/>
      </c>
      <c r="B365" s="98" t="str">
        <f t="shared" si="52"/>
        <v/>
      </c>
      <c r="C365" s="99"/>
      <c r="D365" s="137"/>
      <c r="E365" s="100"/>
      <c r="F365" s="57"/>
      <c r="G365" s="58">
        <f t="shared" ref="G365:G428" si="54">IF(F365="",0,F365*$K$41)</f>
        <v>0</v>
      </c>
      <c r="H365" s="58">
        <f>IF(E365="",0,IFERROR(VLOOKUP(E365,档案费管理台账!$D$4:$H$1000,5,0),0))</f>
        <v>0</v>
      </c>
      <c r="I365" s="57"/>
      <c r="J365" s="57"/>
      <c r="K365" s="57"/>
      <c r="L365" s="57"/>
      <c r="M365" s="58" t="str">
        <f t="shared" ref="M365:M428" si="55">IF(C365="","",ROUND(M364+G365-I365-J365-K365-L365-H365,2))</f>
        <v/>
      </c>
      <c r="N365" s="73"/>
    </row>
    <row r="366" spans="1:14">
      <c r="A366" s="97" t="str">
        <f t="shared" si="53"/>
        <v/>
      </c>
      <c r="B366" s="98" t="str">
        <f t="shared" si="52"/>
        <v/>
      </c>
      <c r="C366" s="99"/>
      <c r="D366" s="137"/>
      <c r="E366" s="100"/>
      <c r="F366" s="57"/>
      <c r="G366" s="58">
        <f t="shared" si="54"/>
        <v>0</v>
      </c>
      <c r="H366" s="58">
        <f>IF(E366="",0,IFERROR(VLOOKUP(E366,档案费管理台账!$D$4:$H$1000,5,0),0))</f>
        <v>0</v>
      </c>
      <c r="I366" s="57"/>
      <c r="J366" s="57"/>
      <c r="K366" s="57"/>
      <c r="L366" s="57"/>
      <c r="M366" s="58" t="str">
        <f t="shared" si="55"/>
        <v/>
      </c>
      <c r="N366" s="73"/>
    </row>
    <row r="367" spans="1:14">
      <c r="A367" s="97" t="str">
        <f t="shared" si="53"/>
        <v/>
      </c>
      <c r="B367" s="98" t="str">
        <f t="shared" si="52"/>
        <v/>
      </c>
      <c r="C367" s="99"/>
      <c r="D367" s="137"/>
      <c r="E367" s="100"/>
      <c r="F367" s="57"/>
      <c r="G367" s="58">
        <f t="shared" si="54"/>
        <v>0</v>
      </c>
      <c r="H367" s="58">
        <f>IF(E367="",0,IFERROR(VLOOKUP(E367,档案费管理台账!$D$4:$H$1000,5,0),0))</f>
        <v>0</v>
      </c>
      <c r="I367" s="57"/>
      <c r="J367" s="57"/>
      <c r="K367" s="57"/>
      <c r="L367" s="57"/>
      <c r="M367" s="58" t="str">
        <f t="shared" si="55"/>
        <v/>
      </c>
      <c r="N367" s="73"/>
    </row>
    <row r="368" spans="1:14">
      <c r="A368" s="97" t="str">
        <f t="shared" si="53"/>
        <v/>
      </c>
      <c r="B368" s="98" t="str">
        <f t="shared" si="52"/>
        <v/>
      </c>
      <c r="C368" s="99"/>
      <c r="D368" s="137"/>
      <c r="E368" s="100"/>
      <c r="F368" s="57"/>
      <c r="G368" s="58">
        <f t="shared" si="54"/>
        <v>0</v>
      </c>
      <c r="H368" s="58">
        <f>IF(E368="",0,IFERROR(VLOOKUP(E368,档案费管理台账!$D$4:$H$1000,5,0),0))</f>
        <v>0</v>
      </c>
      <c r="I368" s="57"/>
      <c r="J368" s="57"/>
      <c r="K368" s="57"/>
      <c r="L368" s="57"/>
      <c r="M368" s="58" t="str">
        <f t="shared" si="55"/>
        <v/>
      </c>
      <c r="N368" s="73"/>
    </row>
    <row r="369" spans="1:14">
      <c r="A369" s="97" t="str">
        <f t="shared" si="53"/>
        <v/>
      </c>
      <c r="B369" s="98" t="str">
        <f t="shared" si="52"/>
        <v/>
      </c>
      <c r="C369" s="99"/>
      <c r="D369" s="137"/>
      <c r="E369" s="100"/>
      <c r="F369" s="57"/>
      <c r="G369" s="58">
        <f t="shared" si="54"/>
        <v>0</v>
      </c>
      <c r="H369" s="58">
        <f>IF(E369="",0,IFERROR(VLOOKUP(E369,档案费管理台账!$D$4:$H$1000,5,0),0))</f>
        <v>0</v>
      </c>
      <c r="I369" s="57"/>
      <c r="J369" s="57"/>
      <c r="K369" s="57"/>
      <c r="L369" s="57"/>
      <c r="M369" s="58" t="str">
        <f t="shared" si="55"/>
        <v/>
      </c>
      <c r="N369" s="73"/>
    </row>
    <row r="370" spans="1:14">
      <c r="A370" s="97" t="str">
        <f t="shared" si="53"/>
        <v/>
      </c>
      <c r="B370" s="98" t="str">
        <f t="shared" si="52"/>
        <v/>
      </c>
      <c r="C370" s="99"/>
      <c r="D370" s="137"/>
      <c r="E370" s="100"/>
      <c r="F370" s="57"/>
      <c r="G370" s="58">
        <f t="shared" si="54"/>
        <v>0</v>
      </c>
      <c r="H370" s="58">
        <f>IF(E370="",0,IFERROR(VLOOKUP(E370,档案费管理台账!$D$4:$H$1000,5,0),0))</f>
        <v>0</v>
      </c>
      <c r="I370" s="57"/>
      <c r="J370" s="57"/>
      <c r="K370" s="57"/>
      <c r="L370" s="57"/>
      <c r="M370" s="58" t="str">
        <f t="shared" si="55"/>
        <v/>
      </c>
      <c r="N370" s="73"/>
    </row>
    <row r="371" spans="1:14">
      <c r="A371" s="97" t="str">
        <f t="shared" si="53"/>
        <v/>
      </c>
      <c r="B371" s="98" t="str">
        <f t="shared" si="52"/>
        <v/>
      </c>
      <c r="C371" s="99"/>
      <c r="D371" s="137"/>
      <c r="E371" s="100"/>
      <c r="F371" s="57"/>
      <c r="G371" s="58">
        <f t="shared" si="54"/>
        <v>0</v>
      </c>
      <c r="H371" s="58">
        <f>IF(E371="",0,IFERROR(VLOOKUP(E371,档案费管理台账!$D$4:$H$1000,5,0),0))</f>
        <v>0</v>
      </c>
      <c r="I371" s="57"/>
      <c r="J371" s="57"/>
      <c r="K371" s="57"/>
      <c r="L371" s="57"/>
      <c r="M371" s="58" t="str">
        <f t="shared" si="55"/>
        <v/>
      </c>
      <c r="N371" s="73"/>
    </row>
    <row r="372" spans="1:14">
      <c r="A372" s="97" t="str">
        <f t="shared" si="53"/>
        <v/>
      </c>
      <c r="B372" s="98" t="str">
        <f t="shared" si="52"/>
        <v/>
      </c>
      <c r="C372" s="99"/>
      <c r="D372" s="137"/>
      <c r="E372" s="100"/>
      <c r="F372" s="57"/>
      <c r="G372" s="58">
        <f t="shared" si="54"/>
        <v>0</v>
      </c>
      <c r="H372" s="58">
        <f>IF(E372="",0,IFERROR(VLOOKUP(E372,档案费管理台账!$D$4:$H$1000,5,0),0))</f>
        <v>0</v>
      </c>
      <c r="I372" s="57"/>
      <c r="J372" s="57"/>
      <c r="K372" s="57"/>
      <c r="L372" s="57"/>
      <c r="M372" s="58" t="str">
        <f t="shared" si="55"/>
        <v/>
      </c>
      <c r="N372" s="73"/>
    </row>
    <row r="373" spans="1:14">
      <c r="A373" s="97" t="str">
        <f t="shared" si="53"/>
        <v/>
      </c>
      <c r="B373" s="98" t="str">
        <f t="shared" si="52"/>
        <v/>
      </c>
      <c r="C373" s="99"/>
      <c r="D373" s="137"/>
      <c r="E373" s="100"/>
      <c r="F373" s="57"/>
      <c r="G373" s="58">
        <f t="shared" si="54"/>
        <v>0</v>
      </c>
      <c r="H373" s="58">
        <f>IF(E373="",0,IFERROR(VLOOKUP(E373,档案费管理台账!$D$4:$H$1000,5,0),0))</f>
        <v>0</v>
      </c>
      <c r="I373" s="57"/>
      <c r="J373" s="57"/>
      <c r="K373" s="57"/>
      <c r="L373" s="57"/>
      <c r="M373" s="58" t="str">
        <f t="shared" si="55"/>
        <v/>
      </c>
      <c r="N373" s="73"/>
    </row>
    <row r="374" spans="1:14">
      <c r="A374" s="97" t="str">
        <f t="shared" si="53"/>
        <v/>
      </c>
      <c r="B374" s="98" t="str">
        <f t="shared" si="52"/>
        <v/>
      </c>
      <c r="C374" s="99"/>
      <c r="D374" s="137"/>
      <c r="E374" s="100"/>
      <c r="F374" s="57"/>
      <c r="G374" s="58">
        <f t="shared" si="54"/>
        <v>0</v>
      </c>
      <c r="H374" s="58">
        <f>IF(E374="",0,IFERROR(VLOOKUP(E374,档案费管理台账!$D$4:$H$1000,5,0),0))</f>
        <v>0</v>
      </c>
      <c r="I374" s="57"/>
      <c r="J374" s="57"/>
      <c r="K374" s="57"/>
      <c r="L374" s="57"/>
      <c r="M374" s="58" t="str">
        <f t="shared" si="55"/>
        <v/>
      </c>
      <c r="N374" s="73"/>
    </row>
    <row r="375" spans="1:14">
      <c r="A375" s="97" t="str">
        <f t="shared" si="53"/>
        <v/>
      </c>
      <c r="B375" s="98" t="str">
        <f t="shared" si="52"/>
        <v/>
      </c>
      <c r="C375" s="99"/>
      <c r="D375" s="137"/>
      <c r="E375" s="100"/>
      <c r="F375" s="57"/>
      <c r="G375" s="58">
        <f t="shared" si="54"/>
        <v>0</v>
      </c>
      <c r="H375" s="58">
        <f>IF(E375="",0,IFERROR(VLOOKUP(E375,档案费管理台账!$D$4:$H$1000,5,0),0))</f>
        <v>0</v>
      </c>
      <c r="I375" s="57"/>
      <c r="J375" s="57"/>
      <c r="K375" s="57"/>
      <c r="L375" s="57"/>
      <c r="M375" s="58" t="str">
        <f t="shared" si="55"/>
        <v/>
      </c>
      <c r="N375" s="73"/>
    </row>
    <row r="376" spans="1:14">
      <c r="A376" s="97" t="str">
        <f t="shared" si="53"/>
        <v/>
      </c>
      <c r="B376" s="98" t="str">
        <f t="shared" si="52"/>
        <v/>
      </c>
      <c r="C376" s="99"/>
      <c r="D376" s="137"/>
      <c r="E376" s="100"/>
      <c r="F376" s="57"/>
      <c r="G376" s="58">
        <f t="shared" si="54"/>
        <v>0</v>
      </c>
      <c r="H376" s="58">
        <f>IF(E376="",0,IFERROR(VLOOKUP(E376,档案费管理台账!$D$4:$H$1000,5,0),0))</f>
        <v>0</v>
      </c>
      <c r="I376" s="57"/>
      <c r="J376" s="57"/>
      <c r="K376" s="57"/>
      <c r="L376" s="57"/>
      <c r="M376" s="58" t="str">
        <f t="shared" si="55"/>
        <v/>
      </c>
      <c r="N376" s="73"/>
    </row>
    <row r="377" spans="1:14">
      <c r="A377" s="97" t="str">
        <f t="shared" si="53"/>
        <v/>
      </c>
      <c r="B377" s="98" t="str">
        <f t="shared" si="52"/>
        <v/>
      </c>
      <c r="C377" s="99"/>
      <c r="D377" s="137"/>
      <c r="E377" s="100"/>
      <c r="F377" s="57"/>
      <c r="G377" s="58">
        <f t="shared" si="54"/>
        <v>0</v>
      </c>
      <c r="H377" s="58">
        <f>IF(E377="",0,IFERROR(VLOOKUP(E377,档案费管理台账!$D$4:$H$1000,5,0),0))</f>
        <v>0</v>
      </c>
      <c r="I377" s="57"/>
      <c r="J377" s="57"/>
      <c r="K377" s="57"/>
      <c r="L377" s="57"/>
      <c r="M377" s="58" t="str">
        <f t="shared" si="55"/>
        <v/>
      </c>
      <c r="N377" s="73"/>
    </row>
    <row r="378" spans="1:14">
      <c r="A378" s="97" t="str">
        <f t="shared" si="53"/>
        <v/>
      </c>
      <c r="B378" s="98" t="str">
        <f t="shared" si="52"/>
        <v/>
      </c>
      <c r="C378" s="99"/>
      <c r="D378" s="137"/>
      <c r="E378" s="100"/>
      <c r="F378" s="57"/>
      <c r="G378" s="58">
        <f t="shared" si="54"/>
        <v>0</v>
      </c>
      <c r="H378" s="58">
        <f>IF(E378="",0,IFERROR(VLOOKUP(E378,档案费管理台账!$D$4:$H$1000,5,0),0))</f>
        <v>0</v>
      </c>
      <c r="I378" s="57"/>
      <c r="J378" s="57"/>
      <c r="K378" s="57"/>
      <c r="L378" s="57"/>
      <c r="M378" s="58" t="str">
        <f t="shared" si="55"/>
        <v/>
      </c>
      <c r="N378" s="73"/>
    </row>
    <row r="379" spans="1:14">
      <c r="A379" s="97" t="str">
        <f t="shared" si="53"/>
        <v/>
      </c>
      <c r="B379" s="98" t="str">
        <f t="shared" si="52"/>
        <v/>
      </c>
      <c r="C379" s="99"/>
      <c r="D379" s="137"/>
      <c r="E379" s="100"/>
      <c r="F379" s="57"/>
      <c r="G379" s="58">
        <f t="shared" si="54"/>
        <v>0</v>
      </c>
      <c r="H379" s="58">
        <f>IF(E379="",0,IFERROR(VLOOKUP(E379,档案费管理台账!$D$4:$H$1000,5,0),0))</f>
        <v>0</v>
      </c>
      <c r="I379" s="57"/>
      <c r="J379" s="57"/>
      <c r="K379" s="57"/>
      <c r="L379" s="57"/>
      <c r="M379" s="58" t="str">
        <f t="shared" si="55"/>
        <v/>
      </c>
      <c r="N379" s="73"/>
    </row>
    <row r="380" spans="1:14">
      <c r="A380" s="97" t="str">
        <f t="shared" si="53"/>
        <v/>
      </c>
      <c r="B380" s="98" t="str">
        <f t="shared" si="52"/>
        <v/>
      </c>
      <c r="C380" s="99"/>
      <c r="D380" s="137"/>
      <c r="E380" s="100"/>
      <c r="F380" s="57"/>
      <c r="G380" s="58">
        <f t="shared" si="54"/>
        <v>0</v>
      </c>
      <c r="H380" s="58">
        <f>IF(E380="",0,IFERROR(VLOOKUP(E380,档案费管理台账!$D$4:$H$1000,5,0),0))</f>
        <v>0</v>
      </c>
      <c r="I380" s="57"/>
      <c r="J380" s="57"/>
      <c r="K380" s="57"/>
      <c r="L380" s="57"/>
      <c r="M380" s="58" t="str">
        <f t="shared" si="55"/>
        <v/>
      </c>
      <c r="N380" s="73"/>
    </row>
    <row r="381" spans="1:14">
      <c r="A381" s="97" t="str">
        <f t="shared" si="53"/>
        <v/>
      </c>
      <c r="B381" s="98" t="str">
        <f t="shared" si="52"/>
        <v/>
      </c>
      <c r="C381" s="99"/>
      <c r="D381" s="137"/>
      <c r="E381" s="100"/>
      <c r="F381" s="57"/>
      <c r="G381" s="58">
        <f t="shared" si="54"/>
        <v>0</v>
      </c>
      <c r="H381" s="58">
        <f>IF(E381="",0,IFERROR(VLOOKUP(E381,档案费管理台账!$D$4:$H$1000,5,0),0))</f>
        <v>0</v>
      </c>
      <c r="I381" s="57"/>
      <c r="J381" s="57"/>
      <c r="K381" s="57"/>
      <c r="L381" s="57"/>
      <c r="M381" s="58" t="str">
        <f t="shared" si="55"/>
        <v/>
      </c>
      <c r="N381" s="73"/>
    </row>
    <row r="382" spans="1:14">
      <c r="A382" s="97" t="str">
        <f t="shared" si="53"/>
        <v/>
      </c>
      <c r="B382" s="98" t="str">
        <f t="shared" si="52"/>
        <v/>
      </c>
      <c r="C382" s="99"/>
      <c r="D382" s="137"/>
      <c r="E382" s="100"/>
      <c r="F382" s="57"/>
      <c r="G382" s="58">
        <f t="shared" si="54"/>
        <v>0</v>
      </c>
      <c r="H382" s="58">
        <f>IF(E382="",0,IFERROR(VLOOKUP(E382,档案费管理台账!$D$4:$H$1000,5,0),0))</f>
        <v>0</v>
      </c>
      <c r="I382" s="57"/>
      <c r="J382" s="57"/>
      <c r="K382" s="57"/>
      <c r="L382" s="57"/>
      <c r="M382" s="58" t="str">
        <f t="shared" si="55"/>
        <v/>
      </c>
      <c r="N382" s="73"/>
    </row>
    <row r="383" spans="1:14">
      <c r="A383" s="97" t="str">
        <f t="shared" si="53"/>
        <v/>
      </c>
      <c r="B383" s="98" t="str">
        <f t="shared" si="52"/>
        <v/>
      </c>
      <c r="C383" s="99"/>
      <c r="D383" s="137"/>
      <c r="E383" s="100"/>
      <c r="F383" s="57"/>
      <c r="G383" s="58">
        <f t="shared" si="54"/>
        <v>0</v>
      </c>
      <c r="H383" s="58">
        <f>IF(E383="",0,IFERROR(VLOOKUP(E383,档案费管理台账!$D$4:$H$1000,5,0),0))</f>
        <v>0</v>
      </c>
      <c r="I383" s="57"/>
      <c r="J383" s="57"/>
      <c r="K383" s="57"/>
      <c r="L383" s="57"/>
      <c r="M383" s="58" t="str">
        <f t="shared" si="55"/>
        <v/>
      </c>
      <c r="N383" s="73"/>
    </row>
    <row r="384" spans="1:14">
      <c r="A384" s="97" t="str">
        <f t="shared" si="53"/>
        <v/>
      </c>
      <c r="B384" s="98" t="str">
        <f t="shared" si="52"/>
        <v/>
      </c>
      <c r="C384" s="99"/>
      <c r="D384" s="137"/>
      <c r="E384" s="100"/>
      <c r="F384" s="57"/>
      <c r="G384" s="58">
        <f t="shared" si="54"/>
        <v>0</v>
      </c>
      <c r="H384" s="58">
        <f>IF(E384="",0,IFERROR(VLOOKUP(E384,档案费管理台账!$D$4:$H$1000,5,0),0))</f>
        <v>0</v>
      </c>
      <c r="I384" s="57"/>
      <c r="J384" s="57"/>
      <c r="K384" s="57"/>
      <c r="L384" s="57"/>
      <c r="M384" s="58" t="str">
        <f t="shared" si="55"/>
        <v/>
      </c>
      <c r="N384" s="73"/>
    </row>
    <row r="385" spans="1:14">
      <c r="A385" s="97" t="str">
        <f t="shared" si="53"/>
        <v/>
      </c>
      <c r="B385" s="98" t="str">
        <f t="shared" si="52"/>
        <v/>
      </c>
      <c r="C385" s="99"/>
      <c r="D385" s="137"/>
      <c r="E385" s="100"/>
      <c r="F385" s="57"/>
      <c r="G385" s="58">
        <f t="shared" si="54"/>
        <v>0</v>
      </c>
      <c r="H385" s="58">
        <f>IF(E385="",0,IFERROR(VLOOKUP(E385,档案费管理台账!$D$4:$H$1000,5,0),0))</f>
        <v>0</v>
      </c>
      <c r="I385" s="57"/>
      <c r="J385" s="57"/>
      <c r="K385" s="57"/>
      <c r="L385" s="57"/>
      <c r="M385" s="58" t="str">
        <f t="shared" si="55"/>
        <v/>
      </c>
      <c r="N385" s="73"/>
    </row>
    <row r="386" spans="1:14">
      <c r="A386" s="97" t="str">
        <f t="shared" si="53"/>
        <v/>
      </c>
      <c r="B386" s="98" t="str">
        <f t="shared" si="52"/>
        <v/>
      </c>
      <c r="C386" s="99"/>
      <c r="D386" s="137"/>
      <c r="E386" s="100"/>
      <c r="F386" s="57"/>
      <c r="G386" s="58">
        <f t="shared" si="54"/>
        <v>0</v>
      </c>
      <c r="H386" s="58">
        <f>IF(E386="",0,IFERROR(VLOOKUP(E386,档案费管理台账!$D$4:$H$1000,5,0),0))</f>
        <v>0</v>
      </c>
      <c r="I386" s="57"/>
      <c r="J386" s="57"/>
      <c r="K386" s="57"/>
      <c r="L386" s="57"/>
      <c r="M386" s="58" t="str">
        <f t="shared" si="55"/>
        <v/>
      </c>
      <c r="N386" s="73"/>
    </row>
    <row r="387" spans="1:14">
      <c r="A387" s="97" t="str">
        <f t="shared" si="53"/>
        <v/>
      </c>
      <c r="B387" s="98" t="str">
        <f t="shared" si="52"/>
        <v/>
      </c>
      <c r="C387" s="99"/>
      <c r="D387" s="137"/>
      <c r="E387" s="100"/>
      <c r="F387" s="57"/>
      <c r="G387" s="58">
        <f t="shared" si="54"/>
        <v>0</v>
      </c>
      <c r="H387" s="58">
        <f>IF(E387="",0,IFERROR(VLOOKUP(E387,档案费管理台账!$D$4:$H$1000,5,0),0))</f>
        <v>0</v>
      </c>
      <c r="I387" s="57"/>
      <c r="J387" s="57"/>
      <c r="K387" s="57"/>
      <c r="L387" s="57"/>
      <c r="M387" s="58" t="str">
        <f t="shared" si="55"/>
        <v/>
      </c>
      <c r="N387" s="73"/>
    </row>
    <row r="388" spans="1:14">
      <c r="A388" s="97" t="str">
        <f t="shared" si="53"/>
        <v/>
      </c>
      <c r="B388" s="98" t="str">
        <f t="shared" si="52"/>
        <v/>
      </c>
      <c r="C388" s="99"/>
      <c r="D388" s="137"/>
      <c r="E388" s="100"/>
      <c r="F388" s="57"/>
      <c r="G388" s="58">
        <f t="shared" si="54"/>
        <v>0</v>
      </c>
      <c r="H388" s="58">
        <f>IF(E388="",0,IFERROR(VLOOKUP(E388,档案费管理台账!$D$4:$H$1000,5,0),0))</f>
        <v>0</v>
      </c>
      <c r="I388" s="57"/>
      <c r="J388" s="57"/>
      <c r="K388" s="57"/>
      <c r="L388" s="57"/>
      <c r="M388" s="58" t="str">
        <f t="shared" si="55"/>
        <v/>
      </c>
      <c r="N388" s="73"/>
    </row>
    <row r="389" spans="1:14">
      <c r="A389" s="97" t="str">
        <f t="shared" si="53"/>
        <v/>
      </c>
      <c r="B389" s="98" t="str">
        <f t="shared" si="52"/>
        <v/>
      </c>
      <c r="C389" s="99"/>
      <c r="D389" s="137"/>
      <c r="E389" s="100"/>
      <c r="F389" s="57"/>
      <c r="G389" s="58">
        <f t="shared" si="54"/>
        <v>0</v>
      </c>
      <c r="H389" s="58">
        <f>IF(E389="",0,IFERROR(VLOOKUP(E389,档案费管理台账!$D$4:$H$1000,5,0),0))</f>
        <v>0</v>
      </c>
      <c r="I389" s="57"/>
      <c r="J389" s="57"/>
      <c r="K389" s="57"/>
      <c r="L389" s="57"/>
      <c r="M389" s="58" t="str">
        <f t="shared" si="55"/>
        <v/>
      </c>
      <c r="N389" s="73"/>
    </row>
    <row r="390" spans="1:14">
      <c r="A390" s="97" t="str">
        <f t="shared" si="53"/>
        <v/>
      </c>
      <c r="B390" s="98" t="str">
        <f t="shared" si="52"/>
        <v/>
      </c>
      <c r="C390" s="99"/>
      <c r="D390" s="137"/>
      <c r="E390" s="100"/>
      <c r="F390" s="57"/>
      <c r="G390" s="58">
        <f t="shared" si="54"/>
        <v>0</v>
      </c>
      <c r="H390" s="58">
        <f>IF(E390="",0,IFERROR(VLOOKUP(E390,档案费管理台账!$D$4:$H$1000,5,0),0))</f>
        <v>0</v>
      </c>
      <c r="I390" s="57"/>
      <c r="J390" s="57"/>
      <c r="K390" s="57"/>
      <c r="L390" s="57"/>
      <c r="M390" s="58" t="str">
        <f t="shared" si="55"/>
        <v/>
      </c>
      <c r="N390" s="73"/>
    </row>
    <row r="391" spans="1:14">
      <c r="A391" s="97" t="str">
        <f t="shared" si="53"/>
        <v/>
      </c>
      <c r="B391" s="98" t="str">
        <f t="shared" si="52"/>
        <v/>
      </c>
      <c r="C391" s="99"/>
      <c r="D391" s="137"/>
      <c r="E391" s="100"/>
      <c r="F391" s="57"/>
      <c r="G391" s="58">
        <f t="shared" si="54"/>
        <v>0</v>
      </c>
      <c r="H391" s="58">
        <f>IF(E391="",0,IFERROR(VLOOKUP(E391,档案费管理台账!$D$4:$H$1000,5,0),0))</f>
        <v>0</v>
      </c>
      <c r="I391" s="57"/>
      <c r="J391" s="57"/>
      <c r="K391" s="57"/>
      <c r="L391" s="57"/>
      <c r="M391" s="58" t="str">
        <f t="shared" si="55"/>
        <v/>
      </c>
      <c r="N391" s="73"/>
    </row>
    <row r="392" spans="1:14">
      <c r="A392" s="97" t="str">
        <f t="shared" si="53"/>
        <v/>
      </c>
      <c r="B392" s="98" t="str">
        <f t="shared" si="52"/>
        <v/>
      </c>
      <c r="C392" s="99"/>
      <c r="D392" s="137"/>
      <c r="E392" s="100"/>
      <c r="F392" s="57"/>
      <c r="G392" s="58">
        <f t="shared" si="54"/>
        <v>0</v>
      </c>
      <c r="H392" s="58">
        <f>IF(E392="",0,IFERROR(VLOOKUP(E392,档案费管理台账!$D$4:$H$1000,5,0),0))</f>
        <v>0</v>
      </c>
      <c r="I392" s="57"/>
      <c r="J392" s="57"/>
      <c r="K392" s="57"/>
      <c r="L392" s="57"/>
      <c r="M392" s="58" t="str">
        <f t="shared" si="55"/>
        <v/>
      </c>
      <c r="N392" s="73"/>
    </row>
    <row r="393" spans="1:14">
      <c r="A393" s="97" t="str">
        <f t="shared" si="53"/>
        <v/>
      </c>
      <c r="B393" s="98" t="str">
        <f t="shared" si="52"/>
        <v/>
      </c>
      <c r="C393" s="99"/>
      <c r="D393" s="137"/>
      <c r="E393" s="100"/>
      <c r="F393" s="57"/>
      <c r="G393" s="58">
        <f t="shared" si="54"/>
        <v>0</v>
      </c>
      <c r="H393" s="58">
        <f>IF(E393="",0,IFERROR(VLOOKUP(E393,档案费管理台账!$D$4:$H$1000,5,0),0))</f>
        <v>0</v>
      </c>
      <c r="I393" s="57"/>
      <c r="J393" s="57"/>
      <c r="K393" s="57"/>
      <c r="L393" s="57"/>
      <c r="M393" s="58" t="str">
        <f t="shared" si="55"/>
        <v/>
      </c>
      <c r="N393" s="73"/>
    </row>
    <row r="394" spans="1:14">
      <c r="A394" s="97" t="str">
        <f t="shared" si="53"/>
        <v/>
      </c>
      <c r="B394" s="98" t="str">
        <f t="shared" si="52"/>
        <v/>
      </c>
      <c r="C394" s="99"/>
      <c r="D394" s="137"/>
      <c r="E394" s="100"/>
      <c r="F394" s="57"/>
      <c r="G394" s="58">
        <f t="shared" si="54"/>
        <v>0</v>
      </c>
      <c r="H394" s="58">
        <f>IF(E394="",0,IFERROR(VLOOKUP(E394,档案费管理台账!$D$4:$H$1000,5,0),0))</f>
        <v>0</v>
      </c>
      <c r="I394" s="57"/>
      <c r="J394" s="57"/>
      <c r="K394" s="57"/>
      <c r="L394" s="57"/>
      <c r="M394" s="58" t="str">
        <f t="shared" si="55"/>
        <v/>
      </c>
      <c r="N394" s="73"/>
    </row>
    <row r="395" spans="1:14">
      <c r="A395" s="97" t="str">
        <f t="shared" si="53"/>
        <v/>
      </c>
      <c r="B395" s="98" t="str">
        <f t="shared" si="52"/>
        <v/>
      </c>
      <c r="C395" s="99"/>
      <c r="D395" s="137"/>
      <c r="E395" s="100"/>
      <c r="F395" s="57"/>
      <c r="G395" s="58">
        <f t="shared" si="54"/>
        <v>0</v>
      </c>
      <c r="H395" s="58">
        <f>IF(E395="",0,IFERROR(VLOOKUP(E395,档案费管理台账!$D$4:$H$1000,5,0),0))</f>
        <v>0</v>
      </c>
      <c r="I395" s="57"/>
      <c r="J395" s="57"/>
      <c r="K395" s="57"/>
      <c r="L395" s="57"/>
      <c r="M395" s="58" t="str">
        <f t="shared" si="55"/>
        <v/>
      </c>
      <c r="N395" s="73"/>
    </row>
    <row r="396" spans="1:14">
      <c r="A396" s="97" t="str">
        <f t="shared" si="53"/>
        <v/>
      </c>
      <c r="B396" s="98" t="str">
        <f t="shared" si="52"/>
        <v/>
      </c>
      <c r="C396" s="99"/>
      <c r="D396" s="137"/>
      <c r="E396" s="100"/>
      <c r="F396" s="57"/>
      <c r="G396" s="58">
        <f t="shared" si="54"/>
        <v>0</v>
      </c>
      <c r="H396" s="58">
        <f>IF(E396="",0,IFERROR(VLOOKUP(E396,档案费管理台账!$D$4:$H$1000,5,0),0))</f>
        <v>0</v>
      </c>
      <c r="I396" s="57"/>
      <c r="J396" s="57"/>
      <c r="K396" s="57"/>
      <c r="L396" s="57"/>
      <c r="M396" s="58" t="str">
        <f t="shared" si="55"/>
        <v/>
      </c>
      <c r="N396" s="73"/>
    </row>
    <row r="397" spans="1:14">
      <c r="A397" s="97" t="str">
        <f t="shared" si="53"/>
        <v/>
      </c>
      <c r="B397" s="98" t="str">
        <f t="shared" si="52"/>
        <v/>
      </c>
      <c r="C397" s="99"/>
      <c r="D397" s="137"/>
      <c r="E397" s="100"/>
      <c r="F397" s="57"/>
      <c r="G397" s="58">
        <f t="shared" si="54"/>
        <v>0</v>
      </c>
      <c r="H397" s="58">
        <f>IF(E397="",0,IFERROR(VLOOKUP(E397,档案费管理台账!$D$4:$H$1000,5,0),0))</f>
        <v>0</v>
      </c>
      <c r="I397" s="57"/>
      <c r="J397" s="57"/>
      <c r="K397" s="57"/>
      <c r="L397" s="57"/>
      <c r="M397" s="58" t="str">
        <f t="shared" si="55"/>
        <v/>
      </c>
      <c r="N397" s="73"/>
    </row>
    <row r="398" spans="1:14">
      <c r="A398" s="97" t="str">
        <f t="shared" si="53"/>
        <v/>
      </c>
      <c r="B398" s="98" t="str">
        <f t="shared" si="52"/>
        <v/>
      </c>
      <c r="C398" s="99"/>
      <c r="D398" s="137"/>
      <c r="E398" s="100"/>
      <c r="F398" s="57"/>
      <c r="G398" s="58">
        <f t="shared" si="54"/>
        <v>0</v>
      </c>
      <c r="H398" s="58">
        <f>IF(E398="",0,IFERROR(VLOOKUP(E398,档案费管理台账!$D$4:$H$1000,5,0),0))</f>
        <v>0</v>
      </c>
      <c r="I398" s="57"/>
      <c r="J398" s="57"/>
      <c r="K398" s="57"/>
      <c r="L398" s="57"/>
      <c r="M398" s="58" t="str">
        <f t="shared" si="55"/>
        <v/>
      </c>
      <c r="N398" s="73"/>
    </row>
    <row r="399" spans="1:14">
      <c r="A399" s="97" t="str">
        <f t="shared" si="53"/>
        <v/>
      </c>
      <c r="B399" s="98" t="str">
        <f t="shared" si="52"/>
        <v/>
      </c>
      <c r="C399" s="99"/>
      <c r="D399" s="137"/>
      <c r="E399" s="100"/>
      <c r="F399" s="57"/>
      <c r="G399" s="58">
        <f t="shared" si="54"/>
        <v>0</v>
      </c>
      <c r="H399" s="58">
        <f>IF(E399="",0,IFERROR(VLOOKUP(E399,档案费管理台账!$D$4:$H$1000,5,0),0))</f>
        <v>0</v>
      </c>
      <c r="I399" s="57"/>
      <c r="J399" s="57"/>
      <c r="K399" s="57"/>
      <c r="L399" s="57"/>
      <c r="M399" s="58" t="str">
        <f t="shared" si="55"/>
        <v/>
      </c>
      <c r="N399" s="73"/>
    </row>
    <row r="400" spans="1:14">
      <c r="A400" s="97" t="str">
        <f t="shared" si="53"/>
        <v/>
      </c>
      <c r="B400" s="98" t="str">
        <f t="shared" si="52"/>
        <v/>
      </c>
      <c r="C400" s="99"/>
      <c r="D400" s="137"/>
      <c r="E400" s="100"/>
      <c r="F400" s="57"/>
      <c r="G400" s="58">
        <f t="shared" si="54"/>
        <v>0</v>
      </c>
      <c r="H400" s="58">
        <f>IF(E400="",0,IFERROR(VLOOKUP(E400,档案费管理台账!$D$4:$H$1000,5,0),0))</f>
        <v>0</v>
      </c>
      <c r="I400" s="57"/>
      <c r="J400" s="57"/>
      <c r="K400" s="57"/>
      <c r="L400" s="57"/>
      <c r="M400" s="58" t="str">
        <f t="shared" si="55"/>
        <v/>
      </c>
      <c r="N400" s="73"/>
    </row>
    <row r="401" spans="1:14">
      <c r="A401" s="97" t="str">
        <f t="shared" si="53"/>
        <v/>
      </c>
      <c r="B401" s="98" t="str">
        <f t="shared" si="52"/>
        <v/>
      </c>
      <c r="C401" s="99"/>
      <c r="D401" s="137"/>
      <c r="E401" s="100"/>
      <c r="F401" s="57"/>
      <c r="G401" s="58">
        <f t="shared" si="54"/>
        <v>0</v>
      </c>
      <c r="H401" s="58">
        <f>IF(E401="",0,IFERROR(VLOOKUP(E401,档案费管理台账!$D$4:$H$1000,5,0),0))</f>
        <v>0</v>
      </c>
      <c r="I401" s="57"/>
      <c r="J401" s="57"/>
      <c r="K401" s="57"/>
      <c r="L401" s="57"/>
      <c r="M401" s="58" t="str">
        <f t="shared" si="55"/>
        <v/>
      </c>
      <c r="N401" s="73"/>
    </row>
    <row r="402" spans="1:14">
      <c r="A402" s="97" t="str">
        <f t="shared" si="53"/>
        <v/>
      </c>
      <c r="B402" s="98" t="str">
        <f t="shared" si="52"/>
        <v/>
      </c>
      <c r="C402" s="99"/>
      <c r="D402" s="137"/>
      <c r="E402" s="100"/>
      <c r="F402" s="57"/>
      <c r="G402" s="58">
        <f t="shared" si="54"/>
        <v>0</v>
      </c>
      <c r="H402" s="58">
        <f>IF(E402="",0,IFERROR(VLOOKUP(E402,档案费管理台账!$D$4:$H$1000,5,0),0))</f>
        <v>0</v>
      </c>
      <c r="I402" s="57"/>
      <c r="J402" s="57"/>
      <c r="K402" s="57"/>
      <c r="L402" s="57"/>
      <c r="M402" s="58" t="str">
        <f t="shared" si="55"/>
        <v/>
      </c>
      <c r="N402" s="73"/>
    </row>
    <row r="403" spans="1:14">
      <c r="A403" s="97" t="str">
        <f t="shared" si="53"/>
        <v/>
      </c>
      <c r="B403" s="98" t="str">
        <f t="shared" si="52"/>
        <v/>
      </c>
      <c r="C403" s="99"/>
      <c r="D403" s="137"/>
      <c r="E403" s="100"/>
      <c r="F403" s="57"/>
      <c r="G403" s="58">
        <f t="shared" si="54"/>
        <v>0</v>
      </c>
      <c r="H403" s="58">
        <f>IF(E403="",0,IFERROR(VLOOKUP(E403,档案费管理台账!$D$4:$H$1000,5,0),0))</f>
        <v>0</v>
      </c>
      <c r="I403" s="57"/>
      <c r="J403" s="57"/>
      <c r="K403" s="57"/>
      <c r="L403" s="57"/>
      <c r="M403" s="58" t="str">
        <f t="shared" si="55"/>
        <v/>
      </c>
      <c r="N403" s="73"/>
    </row>
    <row r="404" spans="1:14">
      <c r="A404" s="97" t="str">
        <f t="shared" si="53"/>
        <v/>
      </c>
      <c r="B404" s="98" t="str">
        <f t="shared" si="52"/>
        <v/>
      </c>
      <c r="C404" s="99"/>
      <c r="D404" s="137"/>
      <c r="E404" s="100"/>
      <c r="F404" s="57"/>
      <c r="G404" s="58">
        <f t="shared" si="54"/>
        <v>0</v>
      </c>
      <c r="H404" s="58">
        <f>IF(E404="",0,IFERROR(VLOOKUP(E404,档案费管理台账!$D$4:$H$1000,5,0),0))</f>
        <v>0</v>
      </c>
      <c r="I404" s="57"/>
      <c r="J404" s="57"/>
      <c r="K404" s="57"/>
      <c r="L404" s="57"/>
      <c r="M404" s="58" t="str">
        <f t="shared" si="55"/>
        <v/>
      </c>
      <c r="N404" s="73"/>
    </row>
    <row r="405" spans="1:14">
      <c r="A405" s="97" t="str">
        <f t="shared" si="53"/>
        <v/>
      </c>
      <c r="B405" s="98" t="str">
        <f t="shared" si="52"/>
        <v/>
      </c>
      <c r="C405" s="99"/>
      <c r="D405" s="137"/>
      <c r="E405" s="100"/>
      <c r="F405" s="57"/>
      <c r="G405" s="58">
        <f t="shared" si="54"/>
        <v>0</v>
      </c>
      <c r="H405" s="58">
        <f>IF(E405="",0,IFERROR(VLOOKUP(E405,档案费管理台账!$D$4:$H$1000,5,0),0))</f>
        <v>0</v>
      </c>
      <c r="I405" s="57"/>
      <c r="J405" s="57"/>
      <c r="K405" s="57"/>
      <c r="L405" s="57"/>
      <c r="M405" s="58" t="str">
        <f t="shared" si="55"/>
        <v/>
      </c>
      <c r="N405" s="73"/>
    </row>
    <row r="406" spans="1:14">
      <c r="A406" s="97" t="str">
        <f t="shared" si="53"/>
        <v/>
      </c>
      <c r="B406" s="98" t="str">
        <f t="shared" si="52"/>
        <v/>
      </c>
      <c r="C406" s="99"/>
      <c r="D406" s="137"/>
      <c r="E406" s="100"/>
      <c r="F406" s="57"/>
      <c r="G406" s="58">
        <f t="shared" si="54"/>
        <v>0</v>
      </c>
      <c r="H406" s="58">
        <f>IF(E406="",0,IFERROR(VLOOKUP(E406,档案费管理台账!$D$4:$H$1000,5,0),0))</f>
        <v>0</v>
      </c>
      <c r="I406" s="57"/>
      <c r="J406" s="57"/>
      <c r="K406" s="57"/>
      <c r="L406" s="57"/>
      <c r="M406" s="58" t="str">
        <f t="shared" si="55"/>
        <v/>
      </c>
      <c r="N406" s="73"/>
    </row>
    <row r="407" spans="1:14">
      <c r="A407" s="97" t="str">
        <f t="shared" si="53"/>
        <v/>
      </c>
      <c r="B407" s="98" t="str">
        <f t="shared" si="52"/>
        <v/>
      </c>
      <c r="C407" s="99"/>
      <c r="D407" s="137"/>
      <c r="E407" s="100"/>
      <c r="F407" s="57"/>
      <c r="G407" s="58">
        <f t="shared" si="54"/>
        <v>0</v>
      </c>
      <c r="H407" s="58">
        <f>IF(E407="",0,IFERROR(VLOOKUP(E407,档案费管理台账!$D$4:$H$1000,5,0),0))</f>
        <v>0</v>
      </c>
      <c r="I407" s="57"/>
      <c r="J407" s="57"/>
      <c r="K407" s="57"/>
      <c r="L407" s="57"/>
      <c r="M407" s="58" t="str">
        <f t="shared" si="55"/>
        <v/>
      </c>
      <c r="N407" s="73"/>
    </row>
    <row r="408" spans="1:14">
      <c r="A408" s="97" t="str">
        <f t="shared" si="53"/>
        <v/>
      </c>
      <c r="B408" s="98" t="str">
        <f t="shared" si="52"/>
        <v/>
      </c>
      <c r="C408" s="99"/>
      <c r="D408" s="137"/>
      <c r="E408" s="100"/>
      <c r="F408" s="57"/>
      <c r="G408" s="58">
        <f t="shared" si="54"/>
        <v>0</v>
      </c>
      <c r="H408" s="58">
        <f>IF(E408="",0,IFERROR(VLOOKUP(E408,档案费管理台账!$D$4:$H$1000,5,0),0))</f>
        <v>0</v>
      </c>
      <c r="I408" s="57"/>
      <c r="J408" s="57"/>
      <c r="K408" s="57"/>
      <c r="L408" s="57"/>
      <c r="M408" s="58" t="str">
        <f t="shared" si="55"/>
        <v/>
      </c>
      <c r="N408" s="73"/>
    </row>
    <row r="409" spans="1:14">
      <c r="A409" s="97" t="str">
        <f t="shared" si="53"/>
        <v/>
      </c>
      <c r="B409" s="98" t="str">
        <f t="shared" si="52"/>
        <v/>
      </c>
      <c r="C409" s="99"/>
      <c r="D409" s="137"/>
      <c r="E409" s="100"/>
      <c r="F409" s="57"/>
      <c r="G409" s="58">
        <f t="shared" si="54"/>
        <v>0</v>
      </c>
      <c r="H409" s="58">
        <f>IF(E409="",0,IFERROR(VLOOKUP(E409,档案费管理台账!$D$4:$H$1000,5,0),0))</f>
        <v>0</v>
      </c>
      <c r="I409" s="57"/>
      <c r="J409" s="57"/>
      <c r="K409" s="57"/>
      <c r="L409" s="57"/>
      <c r="M409" s="58" t="str">
        <f t="shared" si="55"/>
        <v/>
      </c>
      <c r="N409" s="73"/>
    </row>
    <row r="410" spans="1:14">
      <c r="A410" s="97" t="str">
        <f t="shared" si="53"/>
        <v/>
      </c>
      <c r="B410" s="98" t="str">
        <f t="shared" si="52"/>
        <v/>
      </c>
      <c r="C410" s="99"/>
      <c r="D410" s="137"/>
      <c r="E410" s="100"/>
      <c r="F410" s="57"/>
      <c r="G410" s="58">
        <f t="shared" si="54"/>
        <v>0</v>
      </c>
      <c r="H410" s="58">
        <f>IF(E410="",0,IFERROR(VLOOKUP(E410,档案费管理台账!$D$4:$H$1000,5,0),0))</f>
        <v>0</v>
      </c>
      <c r="I410" s="57"/>
      <c r="J410" s="57"/>
      <c r="K410" s="57"/>
      <c r="L410" s="57"/>
      <c r="M410" s="58" t="str">
        <f t="shared" si="55"/>
        <v/>
      </c>
      <c r="N410" s="73"/>
    </row>
    <row r="411" spans="1:14">
      <c r="A411" s="97" t="str">
        <f t="shared" si="53"/>
        <v/>
      </c>
      <c r="B411" s="98" t="str">
        <f t="shared" si="52"/>
        <v/>
      </c>
      <c r="C411" s="99"/>
      <c r="D411" s="137"/>
      <c r="E411" s="100"/>
      <c r="F411" s="57"/>
      <c r="G411" s="58">
        <f t="shared" si="54"/>
        <v>0</v>
      </c>
      <c r="H411" s="58">
        <f>IF(E411="",0,IFERROR(VLOOKUP(E411,档案费管理台账!$D$4:$H$1000,5,0),0))</f>
        <v>0</v>
      </c>
      <c r="I411" s="57"/>
      <c r="J411" s="57"/>
      <c r="K411" s="57"/>
      <c r="L411" s="57"/>
      <c r="M411" s="58" t="str">
        <f t="shared" si="55"/>
        <v/>
      </c>
      <c r="N411" s="73"/>
    </row>
    <row r="412" spans="1:14">
      <c r="A412" s="97" t="str">
        <f t="shared" si="53"/>
        <v/>
      </c>
      <c r="B412" s="98" t="str">
        <f t="shared" si="52"/>
        <v/>
      </c>
      <c r="C412" s="99"/>
      <c r="D412" s="137"/>
      <c r="E412" s="100"/>
      <c r="F412" s="57"/>
      <c r="G412" s="58">
        <f t="shared" si="54"/>
        <v>0</v>
      </c>
      <c r="H412" s="58">
        <f>IF(E412="",0,IFERROR(VLOOKUP(E412,档案费管理台账!$D$4:$H$1000,5,0),0))</f>
        <v>0</v>
      </c>
      <c r="I412" s="57"/>
      <c r="J412" s="57"/>
      <c r="K412" s="57"/>
      <c r="L412" s="57"/>
      <c r="M412" s="58" t="str">
        <f t="shared" si="55"/>
        <v/>
      </c>
      <c r="N412" s="73"/>
    </row>
    <row r="413" spans="1:14">
      <c r="A413" s="97" t="str">
        <f t="shared" si="53"/>
        <v/>
      </c>
      <c r="B413" s="98" t="str">
        <f t="shared" si="52"/>
        <v/>
      </c>
      <c r="C413" s="99"/>
      <c r="D413" s="137"/>
      <c r="E413" s="100"/>
      <c r="F413" s="57"/>
      <c r="G413" s="58">
        <f t="shared" si="54"/>
        <v>0</v>
      </c>
      <c r="H413" s="58">
        <f>IF(E413="",0,IFERROR(VLOOKUP(E413,档案费管理台账!$D$4:$H$1000,5,0),0))</f>
        <v>0</v>
      </c>
      <c r="I413" s="57"/>
      <c r="J413" s="57"/>
      <c r="K413" s="57"/>
      <c r="L413" s="57"/>
      <c r="M413" s="58" t="str">
        <f t="shared" si="55"/>
        <v/>
      </c>
      <c r="N413" s="73"/>
    </row>
    <row r="414" spans="1:14">
      <c r="A414" s="97" t="str">
        <f t="shared" si="53"/>
        <v/>
      </c>
      <c r="B414" s="98" t="str">
        <f t="shared" si="52"/>
        <v/>
      </c>
      <c r="C414" s="99"/>
      <c r="D414" s="137"/>
      <c r="E414" s="100"/>
      <c r="F414" s="57"/>
      <c r="G414" s="58">
        <f t="shared" si="54"/>
        <v>0</v>
      </c>
      <c r="H414" s="58">
        <f>IF(E414="",0,IFERROR(VLOOKUP(E414,档案费管理台账!$D$4:$H$1000,5,0),0))</f>
        <v>0</v>
      </c>
      <c r="I414" s="57"/>
      <c r="J414" s="57"/>
      <c r="K414" s="57"/>
      <c r="L414" s="57"/>
      <c r="M414" s="58" t="str">
        <f t="shared" si="55"/>
        <v/>
      </c>
      <c r="N414" s="73"/>
    </row>
    <row r="415" spans="1:14">
      <c r="A415" s="97" t="str">
        <f t="shared" si="53"/>
        <v/>
      </c>
      <c r="B415" s="98" t="str">
        <f t="shared" si="52"/>
        <v/>
      </c>
      <c r="C415" s="99"/>
      <c r="D415" s="137"/>
      <c r="E415" s="100"/>
      <c r="F415" s="57"/>
      <c r="G415" s="58">
        <f t="shared" si="54"/>
        <v>0</v>
      </c>
      <c r="H415" s="58">
        <f>IF(E415="",0,IFERROR(VLOOKUP(E415,档案费管理台账!$D$4:$H$1000,5,0),0))</f>
        <v>0</v>
      </c>
      <c r="I415" s="57"/>
      <c r="J415" s="57"/>
      <c r="K415" s="57"/>
      <c r="L415" s="57"/>
      <c r="M415" s="58" t="str">
        <f t="shared" si="55"/>
        <v/>
      </c>
      <c r="N415" s="73"/>
    </row>
    <row r="416" spans="1:14">
      <c r="A416" s="97" t="str">
        <f t="shared" si="53"/>
        <v/>
      </c>
      <c r="B416" s="98" t="str">
        <f t="shared" si="52"/>
        <v/>
      </c>
      <c r="C416" s="99"/>
      <c r="D416" s="137"/>
      <c r="E416" s="100"/>
      <c r="F416" s="57"/>
      <c r="G416" s="58">
        <f t="shared" si="54"/>
        <v>0</v>
      </c>
      <c r="H416" s="58">
        <f>IF(E416="",0,IFERROR(VLOOKUP(E416,档案费管理台账!$D$4:$H$1000,5,0),0))</f>
        <v>0</v>
      </c>
      <c r="I416" s="57"/>
      <c r="J416" s="57"/>
      <c r="K416" s="57"/>
      <c r="L416" s="57"/>
      <c r="M416" s="58" t="str">
        <f t="shared" si="55"/>
        <v/>
      </c>
      <c r="N416" s="73"/>
    </row>
    <row r="417" spans="1:14">
      <c r="A417" s="97" t="str">
        <f t="shared" si="53"/>
        <v/>
      </c>
      <c r="B417" s="98" t="str">
        <f t="shared" si="52"/>
        <v/>
      </c>
      <c r="C417" s="99"/>
      <c r="D417" s="137"/>
      <c r="E417" s="100"/>
      <c r="F417" s="57"/>
      <c r="G417" s="58">
        <f t="shared" si="54"/>
        <v>0</v>
      </c>
      <c r="H417" s="58">
        <f>IF(E417="",0,IFERROR(VLOOKUP(E417,档案费管理台账!$D$4:$H$1000,5,0),0))</f>
        <v>0</v>
      </c>
      <c r="I417" s="57"/>
      <c r="J417" s="57"/>
      <c r="K417" s="57"/>
      <c r="L417" s="57"/>
      <c r="M417" s="58" t="str">
        <f t="shared" si="55"/>
        <v/>
      </c>
      <c r="N417" s="73"/>
    </row>
    <row r="418" spans="1:14">
      <c r="A418" s="97" t="str">
        <f t="shared" si="53"/>
        <v/>
      </c>
      <c r="B418" s="98" t="str">
        <f t="shared" si="52"/>
        <v/>
      </c>
      <c r="C418" s="99"/>
      <c r="D418" s="137"/>
      <c r="E418" s="100"/>
      <c r="F418" s="57"/>
      <c r="G418" s="58">
        <f t="shared" si="54"/>
        <v>0</v>
      </c>
      <c r="H418" s="58">
        <f>IF(E418="",0,IFERROR(VLOOKUP(E418,档案费管理台账!$D$4:$H$1000,5,0),0))</f>
        <v>0</v>
      </c>
      <c r="I418" s="57"/>
      <c r="J418" s="57"/>
      <c r="K418" s="57"/>
      <c r="L418" s="57"/>
      <c r="M418" s="58" t="str">
        <f t="shared" si="55"/>
        <v/>
      </c>
      <c r="N418" s="73"/>
    </row>
    <row r="419" spans="1:14">
      <c r="A419" s="97" t="str">
        <f t="shared" si="53"/>
        <v/>
      </c>
      <c r="B419" s="98" t="str">
        <f t="shared" si="52"/>
        <v/>
      </c>
      <c r="C419" s="99"/>
      <c r="D419" s="137"/>
      <c r="E419" s="100"/>
      <c r="F419" s="57"/>
      <c r="G419" s="58">
        <f t="shared" si="54"/>
        <v>0</v>
      </c>
      <c r="H419" s="58">
        <f>IF(E419="",0,IFERROR(VLOOKUP(E419,档案费管理台账!$D$4:$H$1000,5,0),0))</f>
        <v>0</v>
      </c>
      <c r="I419" s="57"/>
      <c r="J419" s="57"/>
      <c r="K419" s="57"/>
      <c r="L419" s="57"/>
      <c r="M419" s="58" t="str">
        <f t="shared" si="55"/>
        <v/>
      </c>
      <c r="N419" s="73"/>
    </row>
    <row r="420" spans="1:14">
      <c r="A420" s="97" t="str">
        <f t="shared" si="53"/>
        <v/>
      </c>
      <c r="B420" s="98" t="str">
        <f t="shared" si="52"/>
        <v/>
      </c>
      <c r="C420" s="99"/>
      <c r="D420" s="137"/>
      <c r="E420" s="100"/>
      <c r="F420" s="57"/>
      <c r="G420" s="58">
        <f t="shared" si="54"/>
        <v>0</v>
      </c>
      <c r="H420" s="58">
        <f>IF(E420="",0,IFERROR(VLOOKUP(E420,档案费管理台账!$D$4:$H$1000,5,0),0))</f>
        <v>0</v>
      </c>
      <c r="I420" s="57"/>
      <c r="J420" s="57"/>
      <c r="K420" s="57"/>
      <c r="L420" s="57"/>
      <c r="M420" s="58" t="str">
        <f t="shared" si="55"/>
        <v/>
      </c>
      <c r="N420" s="73"/>
    </row>
    <row r="421" spans="1:14">
      <c r="A421" s="97" t="str">
        <f t="shared" si="53"/>
        <v/>
      </c>
      <c r="B421" s="98" t="str">
        <f t="shared" si="52"/>
        <v/>
      </c>
      <c r="C421" s="99"/>
      <c r="D421" s="137"/>
      <c r="E421" s="100"/>
      <c r="F421" s="57"/>
      <c r="G421" s="58">
        <f t="shared" si="54"/>
        <v>0</v>
      </c>
      <c r="H421" s="58">
        <f>IF(E421="",0,IFERROR(VLOOKUP(E421,档案费管理台账!$D$4:$H$1000,5,0),0))</f>
        <v>0</v>
      </c>
      <c r="I421" s="57"/>
      <c r="J421" s="57"/>
      <c r="K421" s="57"/>
      <c r="L421" s="57"/>
      <c r="M421" s="58" t="str">
        <f t="shared" si="55"/>
        <v/>
      </c>
      <c r="N421" s="73"/>
    </row>
    <row r="422" spans="1:14">
      <c r="A422" s="97" t="str">
        <f t="shared" si="53"/>
        <v/>
      </c>
      <c r="B422" s="98" t="str">
        <f t="shared" si="52"/>
        <v/>
      </c>
      <c r="C422" s="99"/>
      <c r="D422" s="137"/>
      <c r="E422" s="100"/>
      <c r="F422" s="57"/>
      <c r="G422" s="58">
        <f t="shared" si="54"/>
        <v>0</v>
      </c>
      <c r="H422" s="58">
        <f>IF(E422="",0,IFERROR(VLOOKUP(E422,档案费管理台账!$D$4:$H$1000,5,0),0))</f>
        <v>0</v>
      </c>
      <c r="I422" s="57"/>
      <c r="J422" s="57"/>
      <c r="K422" s="57"/>
      <c r="L422" s="57"/>
      <c r="M422" s="58" t="str">
        <f t="shared" si="55"/>
        <v/>
      </c>
      <c r="N422" s="73"/>
    </row>
    <row r="423" spans="1:14">
      <c r="A423" s="97" t="str">
        <f t="shared" si="53"/>
        <v/>
      </c>
      <c r="B423" s="98" t="str">
        <f t="shared" si="52"/>
        <v/>
      </c>
      <c r="C423" s="99"/>
      <c r="D423" s="137"/>
      <c r="E423" s="100"/>
      <c r="F423" s="57"/>
      <c r="G423" s="58">
        <f t="shared" si="54"/>
        <v>0</v>
      </c>
      <c r="H423" s="58">
        <f>IF(E423="",0,IFERROR(VLOOKUP(E423,档案费管理台账!$D$4:$H$1000,5,0),0))</f>
        <v>0</v>
      </c>
      <c r="I423" s="57"/>
      <c r="J423" s="57"/>
      <c r="K423" s="57"/>
      <c r="L423" s="57"/>
      <c r="M423" s="58" t="str">
        <f t="shared" si="55"/>
        <v/>
      </c>
      <c r="N423" s="73"/>
    </row>
    <row r="424" spans="1:14">
      <c r="A424" s="97" t="str">
        <f t="shared" si="53"/>
        <v/>
      </c>
      <c r="B424" s="98" t="str">
        <f t="shared" si="52"/>
        <v/>
      </c>
      <c r="C424" s="99"/>
      <c r="D424" s="137"/>
      <c r="E424" s="100"/>
      <c r="F424" s="57"/>
      <c r="G424" s="58">
        <f t="shared" si="54"/>
        <v>0</v>
      </c>
      <c r="H424" s="58">
        <f>IF(E424="",0,IFERROR(VLOOKUP(E424,档案费管理台账!$D$4:$H$1000,5,0),0))</f>
        <v>0</v>
      </c>
      <c r="I424" s="57"/>
      <c r="J424" s="57"/>
      <c r="K424" s="57"/>
      <c r="L424" s="57"/>
      <c r="M424" s="58" t="str">
        <f t="shared" si="55"/>
        <v/>
      </c>
      <c r="N424" s="73"/>
    </row>
    <row r="425" spans="1:14">
      <c r="A425" s="97" t="str">
        <f t="shared" si="53"/>
        <v/>
      </c>
      <c r="B425" s="98" t="str">
        <f t="shared" si="52"/>
        <v/>
      </c>
      <c r="C425" s="99"/>
      <c r="D425" s="137"/>
      <c r="E425" s="100"/>
      <c r="F425" s="57"/>
      <c r="G425" s="58">
        <f t="shared" si="54"/>
        <v>0</v>
      </c>
      <c r="H425" s="58">
        <f>IF(E425="",0,IFERROR(VLOOKUP(E425,档案费管理台账!$D$4:$H$1000,5,0),0))</f>
        <v>0</v>
      </c>
      <c r="I425" s="57"/>
      <c r="J425" s="57"/>
      <c r="K425" s="57"/>
      <c r="L425" s="57"/>
      <c r="M425" s="58" t="str">
        <f t="shared" si="55"/>
        <v/>
      </c>
      <c r="N425" s="73"/>
    </row>
    <row r="426" spans="1:14">
      <c r="A426" s="97" t="str">
        <f t="shared" si="53"/>
        <v/>
      </c>
      <c r="B426" s="98" t="str">
        <f t="shared" si="52"/>
        <v/>
      </c>
      <c r="C426" s="99"/>
      <c r="D426" s="137"/>
      <c r="E426" s="100"/>
      <c r="F426" s="57"/>
      <c r="G426" s="58">
        <f t="shared" si="54"/>
        <v>0</v>
      </c>
      <c r="H426" s="58">
        <f>IF(E426="",0,IFERROR(VLOOKUP(E426,档案费管理台账!$D$4:$H$1000,5,0),0))</f>
        <v>0</v>
      </c>
      <c r="I426" s="57"/>
      <c r="J426" s="57"/>
      <c r="K426" s="57"/>
      <c r="L426" s="57"/>
      <c r="M426" s="58" t="str">
        <f t="shared" si="55"/>
        <v/>
      </c>
      <c r="N426" s="73"/>
    </row>
    <row r="427" spans="1:14">
      <c r="A427" s="97" t="str">
        <f t="shared" si="53"/>
        <v/>
      </c>
      <c r="B427" s="98" t="str">
        <f t="shared" si="52"/>
        <v/>
      </c>
      <c r="C427" s="99"/>
      <c r="D427" s="137"/>
      <c r="E427" s="100"/>
      <c r="F427" s="57"/>
      <c r="G427" s="58">
        <f t="shared" si="54"/>
        <v>0</v>
      </c>
      <c r="H427" s="58">
        <f>IF(E427="",0,IFERROR(VLOOKUP(E427,档案费管理台账!$D$4:$H$1000,5,0),0))</f>
        <v>0</v>
      </c>
      <c r="I427" s="57"/>
      <c r="J427" s="57"/>
      <c r="K427" s="57"/>
      <c r="L427" s="57"/>
      <c r="M427" s="58" t="str">
        <f t="shared" si="55"/>
        <v/>
      </c>
      <c r="N427" s="73"/>
    </row>
    <row r="428" spans="1:14">
      <c r="A428" s="97" t="str">
        <f t="shared" si="53"/>
        <v/>
      </c>
      <c r="B428" s="98" t="str">
        <f t="shared" ref="B428:B491" si="56">IF(C428="","",MONTH(C428)&amp;"月")</f>
        <v/>
      </c>
      <c r="C428" s="99"/>
      <c r="D428" s="137"/>
      <c r="E428" s="100"/>
      <c r="F428" s="57"/>
      <c r="G428" s="58">
        <f t="shared" si="54"/>
        <v>0</v>
      </c>
      <c r="H428" s="58">
        <f>IF(E428="",0,IFERROR(VLOOKUP(E428,档案费管理台账!$D$4:$H$1000,5,0),0))</f>
        <v>0</v>
      </c>
      <c r="I428" s="57"/>
      <c r="J428" s="57"/>
      <c r="K428" s="57"/>
      <c r="L428" s="57"/>
      <c r="M428" s="58" t="str">
        <f t="shared" si="55"/>
        <v/>
      </c>
      <c r="N428" s="73"/>
    </row>
    <row r="429" spans="1:14">
      <c r="A429" s="97" t="str">
        <f t="shared" ref="A429:A492" si="57">IF(C429="","",ROW()-42)</f>
        <v/>
      </c>
      <c r="B429" s="98" t="str">
        <f t="shared" si="56"/>
        <v/>
      </c>
      <c r="C429" s="99"/>
      <c r="D429" s="137"/>
      <c r="E429" s="100"/>
      <c r="F429" s="57"/>
      <c r="G429" s="58">
        <f t="shared" ref="G429:G492" si="58">IF(F429="",0,F429*$K$41)</f>
        <v>0</v>
      </c>
      <c r="H429" s="58">
        <f>IF(E429="",0,IFERROR(VLOOKUP(E429,档案费管理台账!$D$4:$H$1000,5,0),0))</f>
        <v>0</v>
      </c>
      <c r="I429" s="57"/>
      <c r="J429" s="57"/>
      <c r="K429" s="57"/>
      <c r="L429" s="57"/>
      <c r="M429" s="58" t="str">
        <f t="shared" ref="M429:M492" si="59">IF(C429="","",ROUND(M428+G429-I429-J429-K429-L429-H429,2))</f>
        <v/>
      </c>
      <c r="N429" s="73"/>
    </row>
    <row r="430" spans="1:14">
      <c r="A430" s="97" t="str">
        <f t="shared" si="57"/>
        <v/>
      </c>
      <c r="B430" s="98" t="str">
        <f t="shared" si="56"/>
        <v/>
      </c>
      <c r="C430" s="99"/>
      <c r="D430" s="137"/>
      <c r="E430" s="100"/>
      <c r="F430" s="57"/>
      <c r="G430" s="58">
        <f t="shared" si="58"/>
        <v>0</v>
      </c>
      <c r="H430" s="58">
        <f>IF(E430="",0,IFERROR(VLOOKUP(E430,档案费管理台账!$D$4:$H$1000,5,0),0))</f>
        <v>0</v>
      </c>
      <c r="I430" s="57"/>
      <c r="J430" s="57"/>
      <c r="K430" s="57"/>
      <c r="L430" s="57"/>
      <c r="M430" s="58" t="str">
        <f t="shared" si="59"/>
        <v/>
      </c>
      <c r="N430" s="73"/>
    </row>
    <row r="431" spans="1:14">
      <c r="A431" s="97" t="str">
        <f t="shared" si="57"/>
        <v/>
      </c>
      <c r="B431" s="98" t="str">
        <f t="shared" si="56"/>
        <v/>
      </c>
      <c r="C431" s="99"/>
      <c r="D431" s="137"/>
      <c r="E431" s="100"/>
      <c r="F431" s="57"/>
      <c r="G431" s="58">
        <f t="shared" si="58"/>
        <v>0</v>
      </c>
      <c r="H431" s="58">
        <f>IF(E431="",0,IFERROR(VLOOKUP(E431,档案费管理台账!$D$4:$H$1000,5,0),0))</f>
        <v>0</v>
      </c>
      <c r="I431" s="57"/>
      <c r="J431" s="57"/>
      <c r="K431" s="57"/>
      <c r="L431" s="57"/>
      <c r="M431" s="58" t="str">
        <f t="shared" si="59"/>
        <v/>
      </c>
      <c r="N431" s="73"/>
    </row>
    <row r="432" spans="1:14">
      <c r="A432" s="97" t="str">
        <f t="shared" si="57"/>
        <v/>
      </c>
      <c r="B432" s="98" t="str">
        <f t="shared" si="56"/>
        <v/>
      </c>
      <c r="C432" s="99"/>
      <c r="D432" s="137"/>
      <c r="E432" s="100"/>
      <c r="F432" s="57"/>
      <c r="G432" s="58">
        <f t="shared" si="58"/>
        <v>0</v>
      </c>
      <c r="H432" s="58">
        <f>IF(E432="",0,IFERROR(VLOOKUP(E432,档案费管理台账!$D$4:$H$1000,5,0),0))</f>
        <v>0</v>
      </c>
      <c r="I432" s="57"/>
      <c r="J432" s="57"/>
      <c r="K432" s="57"/>
      <c r="L432" s="57"/>
      <c r="M432" s="58" t="str">
        <f t="shared" si="59"/>
        <v/>
      </c>
      <c r="N432" s="73"/>
    </row>
    <row r="433" spans="1:14">
      <c r="A433" s="97" t="str">
        <f t="shared" si="57"/>
        <v/>
      </c>
      <c r="B433" s="98" t="str">
        <f t="shared" si="56"/>
        <v/>
      </c>
      <c r="C433" s="99"/>
      <c r="D433" s="137"/>
      <c r="E433" s="100"/>
      <c r="F433" s="57"/>
      <c r="G433" s="58">
        <f t="shared" si="58"/>
        <v>0</v>
      </c>
      <c r="H433" s="58">
        <f>IF(E433="",0,IFERROR(VLOOKUP(E433,档案费管理台账!$D$4:$H$1000,5,0),0))</f>
        <v>0</v>
      </c>
      <c r="I433" s="57"/>
      <c r="J433" s="57"/>
      <c r="K433" s="57"/>
      <c r="L433" s="57"/>
      <c r="M433" s="58" t="str">
        <f t="shared" si="59"/>
        <v/>
      </c>
      <c r="N433" s="73"/>
    </row>
    <row r="434" spans="1:14">
      <c r="A434" s="97" t="str">
        <f t="shared" si="57"/>
        <v/>
      </c>
      <c r="B434" s="98" t="str">
        <f t="shared" si="56"/>
        <v/>
      </c>
      <c r="C434" s="99"/>
      <c r="D434" s="137"/>
      <c r="E434" s="100"/>
      <c r="F434" s="57"/>
      <c r="G434" s="58">
        <f t="shared" si="58"/>
        <v>0</v>
      </c>
      <c r="H434" s="58">
        <f>IF(E434="",0,IFERROR(VLOOKUP(E434,档案费管理台账!$D$4:$H$1000,5,0),0))</f>
        <v>0</v>
      </c>
      <c r="I434" s="57"/>
      <c r="J434" s="57"/>
      <c r="K434" s="57"/>
      <c r="L434" s="57"/>
      <c r="M434" s="58" t="str">
        <f t="shared" si="59"/>
        <v/>
      </c>
      <c r="N434" s="73"/>
    </row>
    <row r="435" spans="1:14">
      <c r="A435" s="97" t="str">
        <f t="shared" si="57"/>
        <v/>
      </c>
      <c r="B435" s="98" t="str">
        <f t="shared" si="56"/>
        <v/>
      </c>
      <c r="C435" s="99"/>
      <c r="D435" s="137"/>
      <c r="E435" s="100"/>
      <c r="F435" s="57"/>
      <c r="G435" s="58">
        <f t="shared" si="58"/>
        <v>0</v>
      </c>
      <c r="H435" s="58">
        <f>IF(E435="",0,IFERROR(VLOOKUP(E435,档案费管理台账!$D$4:$H$1000,5,0),0))</f>
        <v>0</v>
      </c>
      <c r="I435" s="57"/>
      <c r="J435" s="57"/>
      <c r="K435" s="57"/>
      <c r="L435" s="57"/>
      <c r="M435" s="58" t="str">
        <f t="shared" si="59"/>
        <v/>
      </c>
      <c r="N435" s="73"/>
    </row>
    <row r="436" spans="1:14">
      <c r="A436" s="97" t="str">
        <f t="shared" si="57"/>
        <v/>
      </c>
      <c r="B436" s="98" t="str">
        <f t="shared" si="56"/>
        <v/>
      </c>
      <c r="C436" s="99"/>
      <c r="D436" s="137"/>
      <c r="E436" s="100"/>
      <c r="F436" s="57"/>
      <c r="G436" s="58">
        <f t="shared" si="58"/>
        <v>0</v>
      </c>
      <c r="H436" s="58">
        <f>IF(E436="",0,IFERROR(VLOOKUP(E436,档案费管理台账!$D$4:$H$1000,5,0),0))</f>
        <v>0</v>
      </c>
      <c r="I436" s="57"/>
      <c r="J436" s="57"/>
      <c r="K436" s="57"/>
      <c r="L436" s="57"/>
      <c r="M436" s="58" t="str">
        <f t="shared" si="59"/>
        <v/>
      </c>
      <c r="N436" s="73"/>
    </row>
    <row r="437" spans="1:14">
      <c r="A437" s="97" t="str">
        <f t="shared" si="57"/>
        <v/>
      </c>
      <c r="B437" s="98" t="str">
        <f t="shared" si="56"/>
        <v/>
      </c>
      <c r="C437" s="99"/>
      <c r="D437" s="137"/>
      <c r="E437" s="100"/>
      <c r="F437" s="57"/>
      <c r="G437" s="58">
        <f t="shared" si="58"/>
        <v>0</v>
      </c>
      <c r="H437" s="58">
        <f>IF(E437="",0,IFERROR(VLOOKUP(E437,档案费管理台账!$D$4:$H$1000,5,0),0))</f>
        <v>0</v>
      </c>
      <c r="I437" s="57"/>
      <c r="J437" s="57"/>
      <c r="K437" s="57"/>
      <c r="L437" s="57"/>
      <c r="M437" s="58" t="str">
        <f t="shared" si="59"/>
        <v/>
      </c>
      <c r="N437" s="73"/>
    </row>
    <row r="438" spans="1:14">
      <c r="A438" s="97" t="str">
        <f t="shared" si="57"/>
        <v/>
      </c>
      <c r="B438" s="98" t="str">
        <f t="shared" si="56"/>
        <v/>
      </c>
      <c r="C438" s="99"/>
      <c r="D438" s="137"/>
      <c r="E438" s="100"/>
      <c r="F438" s="57"/>
      <c r="G438" s="58">
        <f t="shared" si="58"/>
        <v>0</v>
      </c>
      <c r="H438" s="58">
        <f>IF(E438="",0,IFERROR(VLOOKUP(E438,档案费管理台账!$D$4:$H$1000,5,0),0))</f>
        <v>0</v>
      </c>
      <c r="I438" s="57"/>
      <c r="J438" s="57"/>
      <c r="K438" s="57"/>
      <c r="L438" s="57"/>
      <c r="M438" s="58" t="str">
        <f t="shared" si="59"/>
        <v/>
      </c>
      <c r="N438" s="73"/>
    </row>
    <row r="439" spans="1:14">
      <c r="A439" s="97" t="str">
        <f t="shared" si="57"/>
        <v/>
      </c>
      <c r="B439" s="98" t="str">
        <f t="shared" si="56"/>
        <v/>
      </c>
      <c r="C439" s="99"/>
      <c r="D439" s="137"/>
      <c r="E439" s="100"/>
      <c r="F439" s="57"/>
      <c r="G439" s="58">
        <f t="shared" si="58"/>
        <v>0</v>
      </c>
      <c r="H439" s="58">
        <f>IF(E439="",0,IFERROR(VLOOKUP(E439,档案费管理台账!$D$4:$H$1000,5,0),0))</f>
        <v>0</v>
      </c>
      <c r="I439" s="57"/>
      <c r="J439" s="57"/>
      <c r="K439" s="57"/>
      <c r="L439" s="57"/>
      <c r="M439" s="58" t="str">
        <f t="shared" si="59"/>
        <v/>
      </c>
      <c r="N439" s="73"/>
    </row>
    <row r="440" spans="1:14">
      <c r="A440" s="97" t="str">
        <f t="shared" si="57"/>
        <v/>
      </c>
      <c r="B440" s="98" t="str">
        <f t="shared" si="56"/>
        <v/>
      </c>
      <c r="C440" s="99"/>
      <c r="D440" s="137"/>
      <c r="E440" s="100"/>
      <c r="F440" s="57"/>
      <c r="G440" s="58">
        <f t="shared" si="58"/>
        <v>0</v>
      </c>
      <c r="H440" s="58">
        <f>IF(E440="",0,IFERROR(VLOOKUP(E440,档案费管理台账!$D$4:$H$1000,5,0),0))</f>
        <v>0</v>
      </c>
      <c r="I440" s="57"/>
      <c r="J440" s="57"/>
      <c r="K440" s="57"/>
      <c r="L440" s="57"/>
      <c r="M440" s="58" t="str">
        <f t="shared" si="59"/>
        <v/>
      </c>
      <c r="N440" s="73"/>
    </row>
    <row r="441" spans="1:14">
      <c r="A441" s="97" t="str">
        <f t="shared" si="57"/>
        <v/>
      </c>
      <c r="B441" s="98" t="str">
        <f t="shared" si="56"/>
        <v/>
      </c>
      <c r="C441" s="99"/>
      <c r="D441" s="137"/>
      <c r="E441" s="100"/>
      <c r="F441" s="57"/>
      <c r="G441" s="58">
        <f t="shared" si="58"/>
        <v>0</v>
      </c>
      <c r="H441" s="58">
        <f>IF(E441="",0,IFERROR(VLOOKUP(E441,档案费管理台账!$D$4:$H$1000,5,0),0))</f>
        <v>0</v>
      </c>
      <c r="I441" s="57"/>
      <c r="J441" s="57"/>
      <c r="K441" s="57"/>
      <c r="L441" s="57"/>
      <c r="M441" s="58" t="str">
        <f t="shared" si="59"/>
        <v/>
      </c>
      <c r="N441" s="73"/>
    </row>
    <row r="442" spans="1:14">
      <c r="A442" s="97" t="str">
        <f t="shared" si="57"/>
        <v/>
      </c>
      <c r="B442" s="98" t="str">
        <f t="shared" si="56"/>
        <v/>
      </c>
      <c r="C442" s="99"/>
      <c r="D442" s="137"/>
      <c r="E442" s="100"/>
      <c r="F442" s="57"/>
      <c r="G442" s="58">
        <f t="shared" si="58"/>
        <v>0</v>
      </c>
      <c r="H442" s="58">
        <f>IF(E442="",0,IFERROR(VLOOKUP(E442,档案费管理台账!$D$4:$H$1000,5,0),0))</f>
        <v>0</v>
      </c>
      <c r="I442" s="57"/>
      <c r="J442" s="57"/>
      <c r="K442" s="57"/>
      <c r="L442" s="57"/>
      <c r="M442" s="58" t="str">
        <f t="shared" si="59"/>
        <v/>
      </c>
      <c r="N442" s="73"/>
    </row>
    <row r="443" spans="1:14">
      <c r="A443" s="97" t="str">
        <f t="shared" si="57"/>
        <v/>
      </c>
      <c r="B443" s="98" t="str">
        <f t="shared" si="56"/>
        <v/>
      </c>
      <c r="C443" s="99"/>
      <c r="D443" s="137"/>
      <c r="E443" s="100"/>
      <c r="F443" s="57"/>
      <c r="G443" s="58">
        <f t="shared" si="58"/>
        <v>0</v>
      </c>
      <c r="H443" s="58">
        <f>IF(E443="",0,IFERROR(VLOOKUP(E443,档案费管理台账!$D$4:$H$1000,5,0),0))</f>
        <v>0</v>
      </c>
      <c r="I443" s="57"/>
      <c r="J443" s="57"/>
      <c r="K443" s="57"/>
      <c r="L443" s="57"/>
      <c r="M443" s="58" t="str">
        <f t="shared" si="59"/>
        <v/>
      </c>
      <c r="N443" s="73"/>
    </row>
    <row r="444" spans="1:14">
      <c r="A444" s="97" t="str">
        <f t="shared" si="57"/>
        <v/>
      </c>
      <c r="B444" s="98" t="str">
        <f t="shared" si="56"/>
        <v/>
      </c>
      <c r="C444" s="99"/>
      <c r="D444" s="137"/>
      <c r="E444" s="100"/>
      <c r="F444" s="57"/>
      <c r="G444" s="58">
        <f t="shared" si="58"/>
        <v>0</v>
      </c>
      <c r="H444" s="58">
        <f>IF(E444="",0,IFERROR(VLOOKUP(E444,档案费管理台账!$D$4:$H$1000,5,0),0))</f>
        <v>0</v>
      </c>
      <c r="I444" s="57"/>
      <c r="J444" s="57"/>
      <c r="K444" s="57"/>
      <c r="L444" s="57"/>
      <c r="M444" s="58" t="str">
        <f t="shared" si="59"/>
        <v/>
      </c>
      <c r="N444" s="73"/>
    </row>
    <row r="445" spans="1:14">
      <c r="A445" s="97" t="str">
        <f t="shared" si="57"/>
        <v/>
      </c>
      <c r="B445" s="98" t="str">
        <f t="shared" si="56"/>
        <v/>
      </c>
      <c r="C445" s="99"/>
      <c r="D445" s="137"/>
      <c r="E445" s="100"/>
      <c r="F445" s="57"/>
      <c r="G445" s="58">
        <f t="shared" si="58"/>
        <v>0</v>
      </c>
      <c r="H445" s="58">
        <f>IF(E445="",0,IFERROR(VLOOKUP(E445,档案费管理台账!$D$4:$H$1000,5,0),0))</f>
        <v>0</v>
      </c>
      <c r="I445" s="57"/>
      <c r="J445" s="57"/>
      <c r="K445" s="57"/>
      <c r="L445" s="57"/>
      <c r="M445" s="58" t="str">
        <f t="shared" si="59"/>
        <v/>
      </c>
      <c r="N445" s="73"/>
    </row>
    <row r="446" spans="1:14">
      <c r="A446" s="97" t="str">
        <f t="shared" si="57"/>
        <v/>
      </c>
      <c r="B446" s="98" t="str">
        <f t="shared" si="56"/>
        <v/>
      </c>
      <c r="C446" s="99"/>
      <c r="D446" s="137"/>
      <c r="E446" s="100"/>
      <c r="F446" s="57"/>
      <c r="G446" s="58">
        <f t="shared" si="58"/>
        <v>0</v>
      </c>
      <c r="H446" s="58">
        <f>IF(E446="",0,IFERROR(VLOOKUP(E446,档案费管理台账!$D$4:$H$1000,5,0),0))</f>
        <v>0</v>
      </c>
      <c r="I446" s="57"/>
      <c r="J446" s="57"/>
      <c r="K446" s="57"/>
      <c r="L446" s="57"/>
      <c r="M446" s="58" t="str">
        <f t="shared" si="59"/>
        <v/>
      </c>
      <c r="N446" s="73"/>
    </row>
    <row r="447" spans="1:14">
      <c r="A447" s="97" t="str">
        <f t="shared" si="57"/>
        <v/>
      </c>
      <c r="B447" s="98" t="str">
        <f t="shared" si="56"/>
        <v/>
      </c>
      <c r="C447" s="99"/>
      <c r="D447" s="137"/>
      <c r="E447" s="100"/>
      <c r="F447" s="57"/>
      <c r="G447" s="58">
        <f t="shared" si="58"/>
        <v>0</v>
      </c>
      <c r="H447" s="58">
        <f>IF(E447="",0,IFERROR(VLOOKUP(E447,档案费管理台账!$D$4:$H$1000,5,0),0))</f>
        <v>0</v>
      </c>
      <c r="I447" s="57"/>
      <c r="J447" s="57"/>
      <c r="K447" s="57"/>
      <c r="L447" s="57"/>
      <c r="M447" s="58" t="str">
        <f t="shared" si="59"/>
        <v/>
      </c>
      <c r="N447" s="73"/>
    </row>
    <row r="448" spans="1:14">
      <c r="A448" s="97" t="str">
        <f t="shared" si="57"/>
        <v/>
      </c>
      <c r="B448" s="98" t="str">
        <f t="shared" si="56"/>
        <v/>
      </c>
      <c r="C448" s="99"/>
      <c r="D448" s="137"/>
      <c r="E448" s="100"/>
      <c r="F448" s="57"/>
      <c r="G448" s="58">
        <f t="shared" si="58"/>
        <v>0</v>
      </c>
      <c r="H448" s="58">
        <f>IF(E448="",0,IFERROR(VLOOKUP(E448,档案费管理台账!$D$4:$H$1000,5,0),0))</f>
        <v>0</v>
      </c>
      <c r="I448" s="57"/>
      <c r="J448" s="57"/>
      <c r="K448" s="57"/>
      <c r="L448" s="57"/>
      <c r="M448" s="58" t="str">
        <f t="shared" si="59"/>
        <v/>
      </c>
      <c r="N448" s="73"/>
    </row>
    <row r="449" spans="1:14">
      <c r="A449" s="97" t="str">
        <f t="shared" si="57"/>
        <v/>
      </c>
      <c r="B449" s="98" t="str">
        <f t="shared" si="56"/>
        <v/>
      </c>
      <c r="C449" s="99"/>
      <c r="D449" s="137"/>
      <c r="E449" s="100"/>
      <c r="F449" s="57"/>
      <c r="G449" s="58">
        <f t="shared" si="58"/>
        <v>0</v>
      </c>
      <c r="H449" s="58">
        <f>IF(E449="",0,IFERROR(VLOOKUP(E449,档案费管理台账!$D$4:$H$1000,5,0),0))</f>
        <v>0</v>
      </c>
      <c r="I449" s="57"/>
      <c r="J449" s="57"/>
      <c r="K449" s="57"/>
      <c r="L449" s="57"/>
      <c r="M449" s="58" t="str">
        <f t="shared" si="59"/>
        <v/>
      </c>
      <c r="N449" s="73"/>
    </row>
    <row r="450" spans="1:14">
      <c r="A450" s="97" t="str">
        <f t="shared" si="57"/>
        <v/>
      </c>
      <c r="B450" s="98" t="str">
        <f t="shared" si="56"/>
        <v/>
      </c>
      <c r="C450" s="99"/>
      <c r="D450" s="137"/>
      <c r="E450" s="100"/>
      <c r="F450" s="57"/>
      <c r="G450" s="58">
        <f t="shared" si="58"/>
        <v>0</v>
      </c>
      <c r="H450" s="58">
        <f>IF(E450="",0,IFERROR(VLOOKUP(E450,档案费管理台账!$D$4:$H$1000,5,0),0))</f>
        <v>0</v>
      </c>
      <c r="I450" s="57"/>
      <c r="J450" s="57"/>
      <c r="K450" s="57"/>
      <c r="L450" s="57"/>
      <c r="M450" s="58" t="str">
        <f t="shared" si="59"/>
        <v/>
      </c>
      <c r="N450" s="73"/>
    </row>
    <row r="451" spans="1:14">
      <c r="A451" s="97" t="str">
        <f t="shared" si="57"/>
        <v/>
      </c>
      <c r="B451" s="98" t="str">
        <f t="shared" si="56"/>
        <v/>
      </c>
      <c r="C451" s="99"/>
      <c r="D451" s="137"/>
      <c r="E451" s="100"/>
      <c r="F451" s="57"/>
      <c r="G451" s="58">
        <f t="shared" si="58"/>
        <v>0</v>
      </c>
      <c r="H451" s="58">
        <f>IF(E451="",0,IFERROR(VLOOKUP(E451,档案费管理台账!$D$4:$H$1000,5,0),0))</f>
        <v>0</v>
      </c>
      <c r="I451" s="57"/>
      <c r="J451" s="57"/>
      <c r="K451" s="57"/>
      <c r="L451" s="57"/>
      <c r="M451" s="58" t="str">
        <f t="shared" si="59"/>
        <v/>
      </c>
      <c r="N451" s="73"/>
    </row>
    <row r="452" spans="1:14">
      <c r="A452" s="97" t="str">
        <f t="shared" si="57"/>
        <v/>
      </c>
      <c r="B452" s="98" t="str">
        <f t="shared" si="56"/>
        <v/>
      </c>
      <c r="C452" s="99"/>
      <c r="D452" s="137"/>
      <c r="E452" s="100"/>
      <c r="F452" s="57"/>
      <c r="G452" s="58">
        <f t="shared" si="58"/>
        <v>0</v>
      </c>
      <c r="H452" s="58">
        <f>IF(E452="",0,IFERROR(VLOOKUP(E452,档案费管理台账!$D$4:$H$1000,5,0),0))</f>
        <v>0</v>
      </c>
      <c r="I452" s="57"/>
      <c r="J452" s="57"/>
      <c r="K452" s="57"/>
      <c r="L452" s="57"/>
      <c r="M452" s="58" t="str">
        <f t="shared" si="59"/>
        <v/>
      </c>
      <c r="N452" s="73"/>
    </row>
    <row r="453" spans="1:14">
      <c r="A453" s="97" t="str">
        <f t="shared" si="57"/>
        <v/>
      </c>
      <c r="B453" s="98" t="str">
        <f t="shared" si="56"/>
        <v/>
      </c>
      <c r="C453" s="99"/>
      <c r="D453" s="137"/>
      <c r="E453" s="100"/>
      <c r="F453" s="57"/>
      <c r="G453" s="58">
        <f t="shared" si="58"/>
        <v>0</v>
      </c>
      <c r="H453" s="58">
        <f>IF(E453="",0,IFERROR(VLOOKUP(E453,档案费管理台账!$D$4:$H$1000,5,0),0))</f>
        <v>0</v>
      </c>
      <c r="I453" s="57"/>
      <c r="J453" s="57"/>
      <c r="K453" s="57"/>
      <c r="L453" s="57"/>
      <c r="M453" s="58" t="str">
        <f t="shared" si="59"/>
        <v/>
      </c>
      <c r="N453" s="73"/>
    </row>
    <row r="454" spans="1:14">
      <c r="A454" s="97" t="str">
        <f t="shared" si="57"/>
        <v/>
      </c>
      <c r="B454" s="98" t="str">
        <f t="shared" si="56"/>
        <v/>
      </c>
      <c r="C454" s="99"/>
      <c r="D454" s="137"/>
      <c r="E454" s="100"/>
      <c r="F454" s="57"/>
      <c r="G454" s="58">
        <f t="shared" si="58"/>
        <v>0</v>
      </c>
      <c r="H454" s="58">
        <f>IF(E454="",0,IFERROR(VLOOKUP(E454,档案费管理台账!$D$4:$H$1000,5,0),0))</f>
        <v>0</v>
      </c>
      <c r="I454" s="57"/>
      <c r="J454" s="57"/>
      <c r="K454" s="57"/>
      <c r="L454" s="57"/>
      <c r="M454" s="58" t="str">
        <f t="shared" si="59"/>
        <v/>
      </c>
      <c r="N454" s="73"/>
    </row>
    <row r="455" spans="1:14">
      <c r="A455" s="97" t="str">
        <f t="shared" si="57"/>
        <v/>
      </c>
      <c r="B455" s="98" t="str">
        <f t="shared" si="56"/>
        <v/>
      </c>
      <c r="C455" s="99"/>
      <c r="D455" s="137"/>
      <c r="E455" s="100"/>
      <c r="F455" s="57"/>
      <c r="G455" s="58">
        <f t="shared" si="58"/>
        <v>0</v>
      </c>
      <c r="H455" s="58">
        <f>IF(E455="",0,IFERROR(VLOOKUP(E455,档案费管理台账!$D$4:$H$1000,5,0),0))</f>
        <v>0</v>
      </c>
      <c r="I455" s="57"/>
      <c r="J455" s="57"/>
      <c r="K455" s="57"/>
      <c r="L455" s="57"/>
      <c r="M455" s="58" t="str">
        <f t="shared" si="59"/>
        <v/>
      </c>
      <c r="N455" s="73"/>
    </row>
    <row r="456" spans="1:14">
      <c r="A456" s="97" t="str">
        <f t="shared" si="57"/>
        <v/>
      </c>
      <c r="B456" s="98" t="str">
        <f t="shared" si="56"/>
        <v/>
      </c>
      <c r="C456" s="99"/>
      <c r="D456" s="137"/>
      <c r="E456" s="100"/>
      <c r="F456" s="57"/>
      <c r="G456" s="58">
        <f t="shared" si="58"/>
        <v>0</v>
      </c>
      <c r="H456" s="58">
        <f>IF(E456="",0,IFERROR(VLOOKUP(E456,档案费管理台账!$D$4:$H$1000,5,0),0))</f>
        <v>0</v>
      </c>
      <c r="I456" s="57"/>
      <c r="J456" s="57"/>
      <c r="K456" s="57"/>
      <c r="L456" s="57"/>
      <c r="M456" s="58" t="str">
        <f t="shared" si="59"/>
        <v/>
      </c>
      <c r="N456" s="73"/>
    </row>
    <row r="457" spans="1:14">
      <c r="A457" s="97" t="str">
        <f t="shared" si="57"/>
        <v/>
      </c>
      <c r="B457" s="98" t="str">
        <f t="shared" si="56"/>
        <v/>
      </c>
      <c r="C457" s="99"/>
      <c r="D457" s="137"/>
      <c r="E457" s="100"/>
      <c r="F457" s="57"/>
      <c r="G457" s="58">
        <f t="shared" si="58"/>
        <v>0</v>
      </c>
      <c r="H457" s="58">
        <f>IF(E457="",0,IFERROR(VLOOKUP(E457,档案费管理台账!$D$4:$H$1000,5,0),0))</f>
        <v>0</v>
      </c>
      <c r="I457" s="57"/>
      <c r="J457" s="57"/>
      <c r="K457" s="57"/>
      <c r="L457" s="57"/>
      <c r="M457" s="58" t="str">
        <f t="shared" si="59"/>
        <v/>
      </c>
      <c r="N457" s="73"/>
    </row>
    <row r="458" spans="1:14">
      <c r="A458" s="97" t="str">
        <f t="shared" si="57"/>
        <v/>
      </c>
      <c r="B458" s="98" t="str">
        <f t="shared" si="56"/>
        <v/>
      </c>
      <c r="C458" s="99"/>
      <c r="D458" s="137"/>
      <c r="E458" s="100"/>
      <c r="F458" s="57"/>
      <c r="G458" s="58">
        <f t="shared" si="58"/>
        <v>0</v>
      </c>
      <c r="H458" s="58">
        <f>IF(E458="",0,IFERROR(VLOOKUP(E458,档案费管理台账!$D$4:$H$1000,5,0),0))</f>
        <v>0</v>
      </c>
      <c r="I458" s="57"/>
      <c r="J458" s="57"/>
      <c r="K458" s="57"/>
      <c r="L458" s="57"/>
      <c r="M458" s="58" t="str">
        <f t="shared" si="59"/>
        <v/>
      </c>
      <c r="N458" s="73"/>
    </row>
    <row r="459" spans="1:14">
      <c r="A459" s="97" t="str">
        <f t="shared" si="57"/>
        <v/>
      </c>
      <c r="B459" s="98" t="str">
        <f t="shared" si="56"/>
        <v/>
      </c>
      <c r="C459" s="99"/>
      <c r="D459" s="137"/>
      <c r="E459" s="100"/>
      <c r="F459" s="57"/>
      <c r="G459" s="58">
        <f t="shared" si="58"/>
        <v>0</v>
      </c>
      <c r="H459" s="58">
        <f>IF(E459="",0,IFERROR(VLOOKUP(E459,档案费管理台账!$D$4:$H$1000,5,0),0))</f>
        <v>0</v>
      </c>
      <c r="I459" s="57"/>
      <c r="J459" s="57"/>
      <c r="K459" s="57"/>
      <c r="L459" s="57"/>
      <c r="M459" s="58" t="str">
        <f t="shared" si="59"/>
        <v/>
      </c>
      <c r="N459" s="73"/>
    </row>
    <row r="460" spans="1:14">
      <c r="A460" s="97" t="str">
        <f t="shared" si="57"/>
        <v/>
      </c>
      <c r="B460" s="98" t="str">
        <f t="shared" si="56"/>
        <v/>
      </c>
      <c r="C460" s="99"/>
      <c r="D460" s="137"/>
      <c r="E460" s="100"/>
      <c r="F460" s="57"/>
      <c r="G460" s="58">
        <f t="shared" si="58"/>
        <v>0</v>
      </c>
      <c r="H460" s="58">
        <f>IF(E460="",0,IFERROR(VLOOKUP(E460,档案费管理台账!$D$4:$H$1000,5,0),0))</f>
        <v>0</v>
      </c>
      <c r="I460" s="57"/>
      <c r="J460" s="57"/>
      <c r="K460" s="57"/>
      <c r="L460" s="57"/>
      <c r="M460" s="58" t="str">
        <f t="shared" si="59"/>
        <v/>
      </c>
      <c r="N460" s="73"/>
    </row>
    <row r="461" spans="1:14">
      <c r="A461" s="97" t="str">
        <f t="shared" si="57"/>
        <v/>
      </c>
      <c r="B461" s="98" t="str">
        <f t="shared" si="56"/>
        <v/>
      </c>
      <c r="C461" s="99"/>
      <c r="D461" s="137"/>
      <c r="E461" s="100"/>
      <c r="F461" s="57"/>
      <c r="G461" s="58">
        <f t="shared" si="58"/>
        <v>0</v>
      </c>
      <c r="H461" s="58">
        <f>IF(E461="",0,IFERROR(VLOOKUP(E461,档案费管理台账!$D$4:$H$1000,5,0),0))</f>
        <v>0</v>
      </c>
      <c r="I461" s="57"/>
      <c r="J461" s="57"/>
      <c r="K461" s="57"/>
      <c r="L461" s="57"/>
      <c r="M461" s="58" t="str">
        <f t="shared" si="59"/>
        <v/>
      </c>
      <c r="N461" s="73"/>
    </row>
    <row r="462" spans="1:14">
      <c r="A462" s="97" t="str">
        <f t="shared" si="57"/>
        <v/>
      </c>
      <c r="B462" s="98" t="str">
        <f t="shared" si="56"/>
        <v/>
      </c>
      <c r="C462" s="99"/>
      <c r="D462" s="137"/>
      <c r="E462" s="100"/>
      <c r="F462" s="57"/>
      <c r="G462" s="58">
        <f t="shared" si="58"/>
        <v>0</v>
      </c>
      <c r="H462" s="58">
        <f>IF(E462="",0,IFERROR(VLOOKUP(E462,档案费管理台账!$D$4:$H$1000,5,0),0))</f>
        <v>0</v>
      </c>
      <c r="I462" s="57"/>
      <c r="J462" s="57"/>
      <c r="K462" s="57"/>
      <c r="L462" s="57"/>
      <c r="M462" s="58" t="str">
        <f t="shared" si="59"/>
        <v/>
      </c>
      <c r="N462" s="73"/>
    </row>
    <row r="463" spans="1:14">
      <c r="A463" s="97" t="str">
        <f t="shared" si="57"/>
        <v/>
      </c>
      <c r="B463" s="98" t="str">
        <f t="shared" si="56"/>
        <v/>
      </c>
      <c r="C463" s="99"/>
      <c r="D463" s="137"/>
      <c r="E463" s="100"/>
      <c r="F463" s="57"/>
      <c r="G463" s="58">
        <f t="shared" si="58"/>
        <v>0</v>
      </c>
      <c r="H463" s="58">
        <f>IF(E463="",0,IFERROR(VLOOKUP(E463,档案费管理台账!$D$4:$H$1000,5,0),0))</f>
        <v>0</v>
      </c>
      <c r="I463" s="57"/>
      <c r="J463" s="57"/>
      <c r="K463" s="57"/>
      <c r="L463" s="57"/>
      <c r="M463" s="58" t="str">
        <f t="shared" si="59"/>
        <v/>
      </c>
      <c r="N463" s="73"/>
    </row>
    <row r="464" spans="1:14">
      <c r="A464" s="97" t="str">
        <f t="shared" si="57"/>
        <v/>
      </c>
      <c r="B464" s="98" t="str">
        <f t="shared" si="56"/>
        <v/>
      </c>
      <c r="C464" s="99"/>
      <c r="D464" s="137"/>
      <c r="E464" s="100"/>
      <c r="F464" s="57"/>
      <c r="G464" s="58">
        <f t="shared" si="58"/>
        <v>0</v>
      </c>
      <c r="H464" s="58">
        <f>IF(E464="",0,IFERROR(VLOOKUP(E464,档案费管理台账!$D$4:$H$1000,5,0),0))</f>
        <v>0</v>
      </c>
      <c r="I464" s="57"/>
      <c r="J464" s="57"/>
      <c r="K464" s="57"/>
      <c r="L464" s="57"/>
      <c r="M464" s="58" t="str">
        <f t="shared" si="59"/>
        <v/>
      </c>
      <c r="N464" s="73"/>
    </row>
    <row r="465" spans="1:14">
      <c r="A465" s="97" t="str">
        <f t="shared" si="57"/>
        <v/>
      </c>
      <c r="B465" s="98" t="str">
        <f t="shared" si="56"/>
        <v/>
      </c>
      <c r="C465" s="99"/>
      <c r="D465" s="137"/>
      <c r="E465" s="100"/>
      <c r="F465" s="57"/>
      <c r="G465" s="58">
        <f t="shared" si="58"/>
        <v>0</v>
      </c>
      <c r="H465" s="58">
        <f>IF(E465="",0,IFERROR(VLOOKUP(E465,档案费管理台账!$D$4:$H$1000,5,0),0))</f>
        <v>0</v>
      </c>
      <c r="I465" s="57"/>
      <c r="J465" s="57"/>
      <c r="K465" s="57"/>
      <c r="L465" s="57"/>
      <c r="M465" s="58" t="str">
        <f t="shared" si="59"/>
        <v/>
      </c>
      <c r="N465" s="73"/>
    </row>
    <row r="466" spans="1:14">
      <c r="A466" s="97" t="str">
        <f t="shared" si="57"/>
        <v/>
      </c>
      <c r="B466" s="98" t="str">
        <f t="shared" si="56"/>
        <v/>
      </c>
      <c r="C466" s="99"/>
      <c r="D466" s="137"/>
      <c r="E466" s="100"/>
      <c r="F466" s="57"/>
      <c r="G466" s="58">
        <f t="shared" si="58"/>
        <v>0</v>
      </c>
      <c r="H466" s="58">
        <f>IF(E466="",0,IFERROR(VLOOKUP(E466,档案费管理台账!$D$4:$H$1000,5,0),0))</f>
        <v>0</v>
      </c>
      <c r="I466" s="57"/>
      <c r="J466" s="57"/>
      <c r="K466" s="57"/>
      <c r="L466" s="57"/>
      <c r="M466" s="58" t="str">
        <f t="shared" si="59"/>
        <v/>
      </c>
      <c r="N466" s="73"/>
    </row>
    <row r="467" spans="1:14">
      <c r="A467" s="97" t="str">
        <f t="shared" si="57"/>
        <v/>
      </c>
      <c r="B467" s="98" t="str">
        <f t="shared" si="56"/>
        <v/>
      </c>
      <c r="C467" s="99"/>
      <c r="D467" s="137"/>
      <c r="E467" s="100"/>
      <c r="F467" s="57"/>
      <c r="G467" s="58">
        <f t="shared" si="58"/>
        <v>0</v>
      </c>
      <c r="H467" s="58">
        <f>IF(E467="",0,IFERROR(VLOOKUP(E467,档案费管理台账!$D$4:$H$1000,5,0),0))</f>
        <v>0</v>
      </c>
      <c r="I467" s="57"/>
      <c r="J467" s="57"/>
      <c r="K467" s="57"/>
      <c r="L467" s="57"/>
      <c r="M467" s="58" t="str">
        <f t="shared" si="59"/>
        <v/>
      </c>
      <c r="N467" s="73"/>
    </row>
    <row r="468" spans="1:14">
      <c r="A468" s="97" t="str">
        <f t="shared" si="57"/>
        <v/>
      </c>
      <c r="B468" s="98" t="str">
        <f t="shared" si="56"/>
        <v/>
      </c>
      <c r="C468" s="99"/>
      <c r="D468" s="137"/>
      <c r="E468" s="100"/>
      <c r="F468" s="57"/>
      <c r="G468" s="58">
        <f t="shared" si="58"/>
        <v>0</v>
      </c>
      <c r="H468" s="58">
        <f>IF(E468="",0,IFERROR(VLOOKUP(E468,档案费管理台账!$D$4:$H$1000,5,0),0))</f>
        <v>0</v>
      </c>
      <c r="I468" s="57"/>
      <c r="J468" s="57"/>
      <c r="K468" s="57"/>
      <c r="L468" s="57"/>
      <c r="M468" s="58" t="str">
        <f t="shared" si="59"/>
        <v/>
      </c>
      <c r="N468" s="73"/>
    </row>
    <row r="469" spans="1:14">
      <c r="A469" s="97" t="str">
        <f t="shared" si="57"/>
        <v/>
      </c>
      <c r="B469" s="98" t="str">
        <f t="shared" si="56"/>
        <v/>
      </c>
      <c r="C469" s="99"/>
      <c r="D469" s="137"/>
      <c r="E469" s="100"/>
      <c r="F469" s="57"/>
      <c r="G469" s="58">
        <f t="shared" si="58"/>
        <v>0</v>
      </c>
      <c r="H469" s="58">
        <f>IF(E469="",0,IFERROR(VLOOKUP(E469,档案费管理台账!$D$4:$H$1000,5,0),0))</f>
        <v>0</v>
      </c>
      <c r="I469" s="57"/>
      <c r="J469" s="57"/>
      <c r="K469" s="57"/>
      <c r="L469" s="57"/>
      <c r="M469" s="58" t="str">
        <f t="shared" si="59"/>
        <v/>
      </c>
      <c r="N469" s="73"/>
    </row>
    <row r="470" spans="1:14">
      <c r="A470" s="97" t="str">
        <f t="shared" si="57"/>
        <v/>
      </c>
      <c r="B470" s="98" t="str">
        <f t="shared" si="56"/>
        <v/>
      </c>
      <c r="C470" s="99"/>
      <c r="D470" s="137"/>
      <c r="E470" s="100"/>
      <c r="F470" s="57"/>
      <c r="G470" s="58">
        <f t="shared" si="58"/>
        <v>0</v>
      </c>
      <c r="H470" s="58">
        <f>IF(E470="",0,IFERROR(VLOOKUP(E470,档案费管理台账!$D$4:$H$1000,5,0),0))</f>
        <v>0</v>
      </c>
      <c r="I470" s="57"/>
      <c r="J470" s="57"/>
      <c r="K470" s="57"/>
      <c r="L470" s="57"/>
      <c r="M470" s="58" t="str">
        <f t="shared" si="59"/>
        <v/>
      </c>
      <c r="N470" s="73"/>
    </row>
    <row r="471" spans="1:14">
      <c r="A471" s="97" t="str">
        <f t="shared" si="57"/>
        <v/>
      </c>
      <c r="B471" s="98" t="str">
        <f t="shared" si="56"/>
        <v/>
      </c>
      <c r="C471" s="99"/>
      <c r="D471" s="137"/>
      <c r="E471" s="100"/>
      <c r="F471" s="57"/>
      <c r="G471" s="58">
        <f t="shared" si="58"/>
        <v>0</v>
      </c>
      <c r="H471" s="58">
        <f>IF(E471="",0,IFERROR(VLOOKUP(E471,档案费管理台账!$D$4:$H$1000,5,0),0))</f>
        <v>0</v>
      </c>
      <c r="I471" s="57"/>
      <c r="J471" s="57"/>
      <c r="K471" s="57"/>
      <c r="L471" s="57"/>
      <c r="M471" s="58" t="str">
        <f t="shared" si="59"/>
        <v/>
      </c>
      <c r="N471" s="73"/>
    </row>
    <row r="472" spans="1:14">
      <c r="A472" s="97" t="str">
        <f t="shared" si="57"/>
        <v/>
      </c>
      <c r="B472" s="98" t="str">
        <f t="shared" si="56"/>
        <v/>
      </c>
      <c r="C472" s="99"/>
      <c r="D472" s="137"/>
      <c r="E472" s="100"/>
      <c r="F472" s="57"/>
      <c r="G472" s="58">
        <f t="shared" si="58"/>
        <v>0</v>
      </c>
      <c r="H472" s="58">
        <f>IF(E472="",0,IFERROR(VLOOKUP(E472,档案费管理台账!$D$4:$H$1000,5,0),0))</f>
        <v>0</v>
      </c>
      <c r="I472" s="57"/>
      <c r="J472" s="57"/>
      <c r="K472" s="57"/>
      <c r="L472" s="57"/>
      <c r="M472" s="58" t="str">
        <f t="shared" si="59"/>
        <v/>
      </c>
      <c r="N472" s="73"/>
    </row>
    <row r="473" spans="1:14">
      <c r="A473" s="97" t="str">
        <f t="shared" si="57"/>
        <v/>
      </c>
      <c r="B473" s="98" t="str">
        <f t="shared" si="56"/>
        <v/>
      </c>
      <c r="C473" s="99"/>
      <c r="D473" s="137"/>
      <c r="E473" s="100"/>
      <c r="F473" s="57"/>
      <c r="G473" s="58">
        <f t="shared" si="58"/>
        <v>0</v>
      </c>
      <c r="H473" s="58">
        <f>IF(E473="",0,IFERROR(VLOOKUP(E473,档案费管理台账!$D$4:$H$1000,5,0),0))</f>
        <v>0</v>
      </c>
      <c r="I473" s="57"/>
      <c r="J473" s="57"/>
      <c r="K473" s="57"/>
      <c r="L473" s="57"/>
      <c r="M473" s="58" t="str">
        <f t="shared" si="59"/>
        <v/>
      </c>
      <c r="N473" s="73"/>
    </row>
    <row r="474" spans="1:14">
      <c r="A474" s="97" t="str">
        <f t="shared" si="57"/>
        <v/>
      </c>
      <c r="B474" s="98" t="str">
        <f t="shared" si="56"/>
        <v/>
      </c>
      <c r="C474" s="99"/>
      <c r="D474" s="137"/>
      <c r="E474" s="100"/>
      <c r="F474" s="57"/>
      <c r="G474" s="58">
        <f t="shared" si="58"/>
        <v>0</v>
      </c>
      <c r="H474" s="58">
        <f>IF(E474="",0,IFERROR(VLOOKUP(E474,档案费管理台账!$D$4:$H$1000,5,0),0))</f>
        <v>0</v>
      </c>
      <c r="I474" s="57"/>
      <c r="J474" s="57"/>
      <c r="K474" s="57"/>
      <c r="L474" s="57"/>
      <c r="M474" s="58" t="str">
        <f t="shared" si="59"/>
        <v/>
      </c>
      <c r="N474" s="73"/>
    </row>
    <row r="475" spans="1:14">
      <c r="A475" s="97" t="str">
        <f t="shared" si="57"/>
        <v/>
      </c>
      <c r="B475" s="98" t="str">
        <f t="shared" si="56"/>
        <v/>
      </c>
      <c r="C475" s="99"/>
      <c r="D475" s="137"/>
      <c r="E475" s="100"/>
      <c r="F475" s="57"/>
      <c r="G475" s="58">
        <f t="shared" si="58"/>
        <v>0</v>
      </c>
      <c r="H475" s="58">
        <f>IF(E475="",0,IFERROR(VLOOKUP(E475,档案费管理台账!$D$4:$H$1000,5,0),0))</f>
        <v>0</v>
      </c>
      <c r="I475" s="57"/>
      <c r="J475" s="57"/>
      <c r="K475" s="57"/>
      <c r="L475" s="57"/>
      <c r="M475" s="58" t="str">
        <f t="shared" si="59"/>
        <v/>
      </c>
      <c r="N475" s="73"/>
    </row>
    <row r="476" spans="1:14">
      <c r="A476" s="97" t="str">
        <f t="shared" si="57"/>
        <v/>
      </c>
      <c r="B476" s="98" t="str">
        <f t="shared" si="56"/>
        <v/>
      </c>
      <c r="C476" s="99"/>
      <c r="D476" s="137"/>
      <c r="E476" s="100"/>
      <c r="F476" s="57"/>
      <c r="G476" s="58">
        <f t="shared" si="58"/>
        <v>0</v>
      </c>
      <c r="H476" s="58">
        <f>IF(E476="",0,IFERROR(VLOOKUP(E476,档案费管理台账!$D$4:$H$1000,5,0),0))</f>
        <v>0</v>
      </c>
      <c r="I476" s="57"/>
      <c r="J476" s="57"/>
      <c r="K476" s="57"/>
      <c r="L476" s="57"/>
      <c r="M476" s="58" t="str">
        <f t="shared" si="59"/>
        <v/>
      </c>
      <c r="N476" s="73"/>
    </row>
    <row r="477" spans="1:14">
      <c r="A477" s="97" t="str">
        <f t="shared" si="57"/>
        <v/>
      </c>
      <c r="B477" s="98" t="str">
        <f t="shared" si="56"/>
        <v/>
      </c>
      <c r="C477" s="99"/>
      <c r="D477" s="137"/>
      <c r="E477" s="100"/>
      <c r="F477" s="57"/>
      <c r="G477" s="58">
        <f t="shared" si="58"/>
        <v>0</v>
      </c>
      <c r="H477" s="58">
        <f>IF(E477="",0,IFERROR(VLOOKUP(E477,档案费管理台账!$D$4:$H$1000,5,0),0))</f>
        <v>0</v>
      </c>
      <c r="I477" s="57"/>
      <c r="J477" s="57"/>
      <c r="K477" s="57"/>
      <c r="L477" s="57"/>
      <c r="M477" s="58" t="str">
        <f t="shared" si="59"/>
        <v/>
      </c>
      <c r="N477" s="73"/>
    </row>
    <row r="478" spans="1:14">
      <c r="A478" s="97" t="str">
        <f t="shared" si="57"/>
        <v/>
      </c>
      <c r="B478" s="98" t="str">
        <f t="shared" si="56"/>
        <v/>
      </c>
      <c r="C478" s="99"/>
      <c r="D478" s="137"/>
      <c r="E478" s="100"/>
      <c r="F478" s="57"/>
      <c r="G478" s="58">
        <f t="shared" si="58"/>
        <v>0</v>
      </c>
      <c r="H478" s="58">
        <f>IF(E478="",0,IFERROR(VLOOKUP(E478,档案费管理台账!$D$4:$H$1000,5,0),0))</f>
        <v>0</v>
      </c>
      <c r="I478" s="57"/>
      <c r="J478" s="57"/>
      <c r="K478" s="57"/>
      <c r="L478" s="57"/>
      <c r="M478" s="58" t="str">
        <f t="shared" si="59"/>
        <v/>
      </c>
      <c r="N478" s="73"/>
    </row>
    <row r="479" spans="1:14">
      <c r="A479" s="97" t="str">
        <f t="shared" si="57"/>
        <v/>
      </c>
      <c r="B479" s="98" t="str">
        <f t="shared" si="56"/>
        <v/>
      </c>
      <c r="C479" s="99"/>
      <c r="D479" s="137"/>
      <c r="E479" s="100"/>
      <c r="F479" s="57"/>
      <c r="G479" s="58">
        <f t="shared" si="58"/>
        <v>0</v>
      </c>
      <c r="H479" s="58">
        <f>IF(E479="",0,IFERROR(VLOOKUP(E479,档案费管理台账!$D$4:$H$1000,5,0),0))</f>
        <v>0</v>
      </c>
      <c r="I479" s="57"/>
      <c r="J479" s="57"/>
      <c r="K479" s="57"/>
      <c r="L479" s="57"/>
      <c r="M479" s="58" t="str">
        <f t="shared" si="59"/>
        <v/>
      </c>
      <c r="N479" s="73"/>
    </row>
    <row r="480" spans="1:14">
      <c r="A480" s="97" t="str">
        <f t="shared" si="57"/>
        <v/>
      </c>
      <c r="B480" s="98" t="str">
        <f t="shared" si="56"/>
        <v/>
      </c>
      <c r="C480" s="99"/>
      <c r="D480" s="137"/>
      <c r="E480" s="100"/>
      <c r="F480" s="57"/>
      <c r="G480" s="58">
        <f t="shared" si="58"/>
        <v>0</v>
      </c>
      <c r="H480" s="58">
        <f>IF(E480="",0,IFERROR(VLOOKUP(E480,档案费管理台账!$D$4:$H$1000,5,0),0))</f>
        <v>0</v>
      </c>
      <c r="I480" s="57"/>
      <c r="J480" s="57"/>
      <c r="K480" s="57"/>
      <c r="L480" s="57"/>
      <c r="M480" s="58" t="str">
        <f t="shared" si="59"/>
        <v/>
      </c>
      <c r="N480" s="73"/>
    </row>
    <row r="481" spans="1:14">
      <c r="A481" s="97" t="str">
        <f t="shared" si="57"/>
        <v/>
      </c>
      <c r="B481" s="98" t="str">
        <f t="shared" si="56"/>
        <v/>
      </c>
      <c r="C481" s="99"/>
      <c r="D481" s="137"/>
      <c r="E481" s="100"/>
      <c r="F481" s="57"/>
      <c r="G481" s="58">
        <f t="shared" si="58"/>
        <v>0</v>
      </c>
      <c r="H481" s="58">
        <f>IF(E481="",0,IFERROR(VLOOKUP(E481,档案费管理台账!$D$4:$H$1000,5,0),0))</f>
        <v>0</v>
      </c>
      <c r="I481" s="57"/>
      <c r="J481" s="57"/>
      <c r="K481" s="57"/>
      <c r="L481" s="57"/>
      <c r="M481" s="58" t="str">
        <f t="shared" si="59"/>
        <v/>
      </c>
      <c r="N481" s="73"/>
    </row>
    <row r="482" spans="1:14">
      <c r="A482" s="97" t="str">
        <f t="shared" si="57"/>
        <v/>
      </c>
      <c r="B482" s="98" t="str">
        <f t="shared" si="56"/>
        <v/>
      </c>
      <c r="C482" s="99"/>
      <c r="D482" s="137"/>
      <c r="E482" s="100"/>
      <c r="F482" s="57"/>
      <c r="G482" s="58">
        <f t="shared" si="58"/>
        <v>0</v>
      </c>
      <c r="H482" s="58">
        <f>IF(E482="",0,IFERROR(VLOOKUP(E482,档案费管理台账!$D$4:$H$1000,5,0),0))</f>
        <v>0</v>
      </c>
      <c r="I482" s="57"/>
      <c r="J482" s="57"/>
      <c r="K482" s="57"/>
      <c r="L482" s="57"/>
      <c r="M482" s="58" t="str">
        <f t="shared" si="59"/>
        <v/>
      </c>
      <c r="N482" s="73"/>
    </row>
    <row r="483" spans="1:14">
      <c r="A483" s="97" t="str">
        <f t="shared" si="57"/>
        <v/>
      </c>
      <c r="B483" s="98" t="str">
        <f t="shared" si="56"/>
        <v/>
      </c>
      <c r="C483" s="99"/>
      <c r="D483" s="137"/>
      <c r="E483" s="100"/>
      <c r="F483" s="57"/>
      <c r="G483" s="58">
        <f t="shared" si="58"/>
        <v>0</v>
      </c>
      <c r="H483" s="58">
        <f>IF(E483="",0,IFERROR(VLOOKUP(E483,档案费管理台账!$D$4:$H$1000,5,0),0))</f>
        <v>0</v>
      </c>
      <c r="I483" s="57"/>
      <c r="J483" s="57"/>
      <c r="K483" s="57"/>
      <c r="L483" s="57"/>
      <c r="M483" s="58" t="str">
        <f t="shared" si="59"/>
        <v/>
      </c>
      <c r="N483" s="73"/>
    </row>
    <row r="484" spans="1:14">
      <c r="A484" s="97" t="str">
        <f t="shared" si="57"/>
        <v/>
      </c>
      <c r="B484" s="98" t="str">
        <f t="shared" si="56"/>
        <v/>
      </c>
      <c r="C484" s="99"/>
      <c r="D484" s="137"/>
      <c r="E484" s="100"/>
      <c r="F484" s="57"/>
      <c r="G484" s="58">
        <f t="shared" si="58"/>
        <v>0</v>
      </c>
      <c r="H484" s="58">
        <f>IF(E484="",0,IFERROR(VLOOKUP(E484,档案费管理台账!$D$4:$H$1000,5,0),0))</f>
        <v>0</v>
      </c>
      <c r="I484" s="57"/>
      <c r="J484" s="57"/>
      <c r="K484" s="57"/>
      <c r="L484" s="57"/>
      <c r="M484" s="58" t="str">
        <f t="shared" si="59"/>
        <v/>
      </c>
      <c r="N484" s="73"/>
    </row>
    <row r="485" spans="1:14">
      <c r="A485" s="97" t="str">
        <f t="shared" si="57"/>
        <v/>
      </c>
      <c r="B485" s="98" t="str">
        <f t="shared" si="56"/>
        <v/>
      </c>
      <c r="C485" s="99"/>
      <c r="D485" s="137"/>
      <c r="E485" s="100"/>
      <c r="F485" s="57"/>
      <c r="G485" s="58">
        <f t="shared" si="58"/>
        <v>0</v>
      </c>
      <c r="H485" s="58">
        <f>IF(E485="",0,IFERROR(VLOOKUP(E485,档案费管理台账!$D$4:$H$1000,5,0),0))</f>
        <v>0</v>
      </c>
      <c r="I485" s="57"/>
      <c r="J485" s="57"/>
      <c r="K485" s="57"/>
      <c r="L485" s="57"/>
      <c r="M485" s="58" t="str">
        <f t="shared" si="59"/>
        <v/>
      </c>
      <c r="N485" s="73"/>
    </row>
    <row r="486" spans="1:14">
      <c r="A486" s="97" t="str">
        <f t="shared" si="57"/>
        <v/>
      </c>
      <c r="B486" s="98" t="str">
        <f t="shared" si="56"/>
        <v/>
      </c>
      <c r="C486" s="99"/>
      <c r="D486" s="137"/>
      <c r="E486" s="100"/>
      <c r="F486" s="57"/>
      <c r="G486" s="58">
        <f t="shared" si="58"/>
        <v>0</v>
      </c>
      <c r="H486" s="58">
        <f>IF(E486="",0,IFERROR(VLOOKUP(E486,档案费管理台账!$D$4:$H$1000,5,0),0))</f>
        <v>0</v>
      </c>
      <c r="I486" s="57"/>
      <c r="J486" s="57"/>
      <c r="K486" s="57"/>
      <c r="L486" s="57"/>
      <c r="M486" s="58" t="str">
        <f t="shared" si="59"/>
        <v/>
      </c>
      <c r="N486" s="73"/>
    </row>
    <row r="487" spans="1:14">
      <c r="A487" s="97" t="str">
        <f t="shared" si="57"/>
        <v/>
      </c>
      <c r="B487" s="98" t="str">
        <f t="shared" si="56"/>
        <v/>
      </c>
      <c r="C487" s="99"/>
      <c r="D487" s="137"/>
      <c r="E487" s="100"/>
      <c r="F487" s="57"/>
      <c r="G487" s="58">
        <f t="shared" si="58"/>
        <v>0</v>
      </c>
      <c r="H487" s="58">
        <f>IF(E487="",0,IFERROR(VLOOKUP(E487,档案费管理台账!$D$4:$H$1000,5,0),0))</f>
        <v>0</v>
      </c>
      <c r="I487" s="57"/>
      <c r="J487" s="57"/>
      <c r="K487" s="57"/>
      <c r="L487" s="57"/>
      <c r="M487" s="58" t="str">
        <f t="shared" si="59"/>
        <v/>
      </c>
      <c r="N487" s="73"/>
    </row>
    <row r="488" spans="1:14">
      <c r="A488" s="97" t="str">
        <f t="shared" si="57"/>
        <v/>
      </c>
      <c r="B488" s="98" t="str">
        <f t="shared" si="56"/>
        <v/>
      </c>
      <c r="C488" s="99"/>
      <c r="D488" s="137"/>
      <c r="E488" s="100"/>
      <c r="F488" s="57"/>
      <c r="G488" s="58">
        <f t="shared" si="58"/>
        <v>0</v>
      </c>
      <c r="H488" s="58">
        <f>IF(E488="",0,IFERROR(VLOOKUP(E488,档案费管理台账!$D$4:$H$1000,5,0),0))</f>
        <v>0</v>
      </c>
      <c r="I488" s="57"/>
      <c r="J488" s="57"/>
      <c r="K488" s="57"/>
      <c r="L488" s="57"/>
      <c r="M488" s="58" t="str">
        <f t="shared" si="59"/>
        <v/>
      </c>
      <c r="N488" s="73"/>
    </row>
    <row r="489" spans="1:14">
      <c r="A489" s="97" t="str">
        <f t="shared" si="57"/>
        <v/>
      </c>
      <c r="B489" s="98" t="str">
        <f t="shared" si="56"/>
        <v/>
      </c>
      <c r="C489" s="99"/>
      <c r="D489" s="137"/>
      <c r="E489" s="100"/>
      <c r="F489" s="57"/>
      <c r="G489" s="58">
        <f t="shared" si="58"/>
        <v>0</v>
      </c>
      <c r="H489" s="58">
        <f>IF(E489="",0,IFERROR(VLOOKUP(E489,档案费管理台账!$D$4:$H$1000,5,0),0))</f>
        <v>0</v>
      </c>
      <c r="I489" s="57"/>
      <c r="J489" s="57"/>
      <c r="K489" s="57"/>
      <c r="L489" s="57"/>
      <c r="M489" s="58" t="str">
        <f t="shared" si="59"/>
        <v/>
      </c>
      <c r="N489" s="73"/>
    </row>
    <row r="490" spans="1:14">
      <c r="A490" s="97" t="str">
        <f t="shared" si="57"/>
        <v/>
      </c>
      <c r="B490" s="98" t="str">
        <f t="shared" si="56"/>
        <v/>
      </c>
      <c r="C490" s="99"/>
      <c r="D490" s="137"/>
      <c r="E490" s="100"/>
      <c r="F490" s="57"/>
      <c r="G490" s="58">
        <f t="shared" si="58"/>
        <v>0</v>
      </c>
      <c r="H490" s="58">
        <f>IF(E490="",0,IFERROR(VLOOKUP(E490,档案费管理台账!$D$4:$H$1000,5,0),0))</f>
        <v>0</v>
      </c>
      <c r="I490" s="57"/>
      <c r="J490" s="57"/>
      <c r="K490" s="57"/>
      <c r="L490" s="57"/>
      <c r="M490" s="58" t="str">
        <f t="shared" si="59"/>
        <v/>
      </c>
      <c r="N490" s="73"/>
    </row>
    <row r="491" spans="1:14">
      <c r="A491" s="97" t="str">
        <f t="shared" si="57"/>
        <v/>
      </c>
      <c r="B491" s="98" t="str">
        <f t="shared" si="56"/>
        <v/>
      </c>
      <c r="C491" s="99"/>
      <c r="D491" s="137"/>
      <c r="E491" s="100"/>
      <c r="F491" s="57"/>
      <c r="G491" s="58">
        <f t="shared" si="58"/>
        <v>0</v>
      </c>
      <c r="H491" s="58">
        <f>IF(E491="",0,IFERROR(VLOOKUP(E491,档案费管理台账!$D$4:$H$1000,5,0),0))</f>
        <v>0</v>
      </c>
      <c r="I491" s="57"/>
      <c r="J491" s="57"/>
      <c r="K491" s="57"/>
      <c r="L491" s="57"/>
      <c r="M491" s="58" t="str">
        <f t="shared" si="59"/>
        <v/>
      </c>
      <c r="N491" s="73"/>
    </row>
    <row r="492" spans="1:14">
      <c r="A492" s="97" t="str">
        <f t="shared" si="57"/>
        <v/>
      </c>
      <c r="B492" s="98" t="str">
        <f t="shared" ref="B492:B555" si="60">IF(C492="","",MONTH(C492)&amp;"月")</f>
        <v/>
      </c>
      <c r="C492" s="99"/>
      <c r="D492" s="137"/>
      <c r="E492" s="100"/>
      <c r="F492" s="57"/>
      <c r="G492" s="58">
        <f t="shared" si="58"/>
        <v>0</v>
      </c>
      <c r="H492" s="58">
        <f>IF(E492="",0,IFERROR(VLOOKUP(E492,档案费管理台账!$D$4:$H$1000,5,0),0))</f>
        <v>0</v>
      </c>
      <c r="I492" s="57"/>
      <c r="J492" s="57"/>
      <c r="K492" s="57"/>
      <c r="L492" s="57"/>
      <c r="M492" s="58" t="str">
        <f t="shared" si="59"/>
        <v/>
      </c>
      <c r="N492" s="73"/>
    </row>
    <row r="493" spans="1:14">
      <c r="A493" s="97" t="str">
        <f t="shared" ref="A493:A556" si="61">IF(C493="","",ROW()-42)</f>
        <v/>
      </c>
      <c r="B493" s="98" t="str">
        <f t="shared" si="60"/>
        <v/>
      </c>
      <c r="C493" s="99"/>
      <c r="D493" s="137"/>
      <c r="E493" s="100"/>
      <c r="F493" s="57"/>
      <c r="G493" s="58">
        <f t="shared" ref="G493:G556" si="62">IF(F493="",0,F493*$K$41)</f>
        <v>0</v>
      </c>
      <c r="H493" s="58">
        <f>IF(E493="",0,IFERROR(VLOOKUP(E493,档案费管理台账!$D$4:$H$1000,5,0),0))</f>
        <v>0</v>
      </c>
      <c r="I493" s="57"/>
      <c r="J493" s="57"/>
      <c r="K493" s="57"/>
      <c r="L493" s="57"/>
      <c r="M493" s="58" t="str">
        <f t="shared" ref="M493:M556" si="63">IF(C493="","",ROUND(M492+G493-I493-J493-K493-L493-H493,2))</f>
        <v/>
      </c>
      <c r="N493" s="73"/>
    </row>
    <row r="494" spans="1:14">
      <c r="A494" s="97" t="str">
        <f t="shared" si="61"/>
        <v/>
      </c>
      <c r="B494" s="98" t="str">
        <f t="shared" si="60"/>
        <v/>
      </c>
      <c r="C494" s="99"/>
      <c r="D494" s="137"/>
      <c r="E494" s="100"/>
      <c r="F494" s="57"/>
      <c r="G494" s="58">
        <f t="shared" si="62"/>
        <v>0</v>
      </c>
      <c r="H494" s="58">
        <f>IF(E494="",0,IFERROR(VLOOKUP(E494,档案费管理台账!$D$4:$H$1000,5,0),0))</f>
        <v>0</v>
      </c>
      <c r="I494" s="57"/>
      <c r="J494" s="57"/>
      <c r="K494" s="57"/>
      <c r="L494" s="57"/>
      <c r="M494" s="58" t="str">
        <f t="shared" si="63"/>
        <v/>
      </c>
      <c r="N494" s="73"/>
    </row>
    <row r="495" spans="1:14">
      <c r="A495" s="97" t="str">
        <f t="shared" si="61"/>
        <v/>
      </c>
      <c r="B495" s="98" t="str">
        <f t="shared" si="60"/>
        <v/>
      </c>
      <c r="C495" s="99"/>
      <c r="D495" s="137"/>
      <c r="E495" s="100"/>
      <c r="F495" s="57"/>
      <c r="G495" s="58">
        <f t="shared" si="62"/>
        <v>0</v>
      </c>
      <c r="H495" s="58">
        <f>IF(E495="",0,IFERROR(VLOOKUP(E495,档案费管理台账!$D$4:$H$1000,5,0),0))</f>
        <v>0</v>
      </c>
      <c r="I495" s="57"/>
      <c r="J495" s="57"/>
      <c r="K495" s="57"/>
      <c r="L495" s="57"/>
      <c r="M495" s="58" t="str">
        <f t="shared" si="63"/>
        <v/>
      </c>
      <c r="N495" s="73"/>
    </row>
    <row r="496" spans="1:14">
      <c r="A496" s="97" t="str">
        <f t="shared" si="61"/>
        <v/>
      </c>
      <c r="B496" s="98" t="str">
        <f t="shared" si="60"/>
        <v/>
      </c>
      <c r="C496" s="99"/>
      <c r="D496" s="137"/>
      <c r="E496" s="100"/>
      <c r="F496" s="57"/>
      <c r="G496" s="58">
        <f t="shared" si="62"/>
        <v>0</v>
      </c>
      <c r="H496" s="58">
        <f>IF(E496="",0,IFERROR(VLOOKUP(E496,档案费管理台账!$D$4:$H$1000,5,0),0))</f>
        <v>0</v>
      </c>
      <c r="I496" s="57"/>
      <c r="J496" s="57"/>
      <c r="K496" s="57"/>
      <c r="L496" s="57"/>
      <c r="M496" s="58" t="str">
        <f t="shared" si="63"/>
        <v/>
      </c>
      <c r="N496" s="73"/>
    </row>
    <row r="497" spans="1:14">
      <c r="A497" s="97" t="str">
        <f t="shared" si="61"/>
        <v/>
      </c>
      <c r="B497" s="98" t="str">
        <f t="shared" si="60"/>
        <v/>
      </c>
      <c r="C497" s="99"/>
      <c r="D497" s="137"/>
      <c r="E497" s="100"/>
      <c r="F497" s="57"/>
      <c r="G497" s="58">
        <f t="shared" si="62"/>
        <v>0</v>
      </c>
      <c r="H497" s="58">
        <f>IF(E497="",0,IFERROR(VLOOKUP(E497,档案费管理台账!$D$4:$H$1000,5,0),0))</f>
        <v>0</v>
      </c>
      <c r="I497" s="57"/>
      <c r="J497" s="57"/>
      <c r="K497" s="57"/>
      <c r="L497" s="57"/>
      <c r="M497" s="58" t="str">
        <f t="shared" si="63"/>
        <v/>
      </c>
      <c r="N497" s="73"/>
    </row>
    <row r="498" spans="1:14">
      <c r="A498" s="97" t="str">
        <f t="shared" si="61"/>
        <v/>
      </c>
      <c r="B498" s="98" t="str">
        <f t="shared" si="60"/>
        <v/>
      </c>
      <c r="C498" s="99"/>
      <c r="D498" s="137"/>
      <c r="E498" s="100"/>
      <c r="F498" s="57"/>
      <c r="G498" s="58">
        <f t="shared" si="62"/>
        <v>0</v>
      </c>
      <c r="H498" s="58">
        <f>IF(E498="",0,IFERROR(VLOOKUP(E498,档案费管理台账!$D$4:$H$1000,5,0),0))</f>
        <v>0</v>
      </c>
      <c r="I498" s="57"/>
      <c r="J498" s="57"/>
      <c r="K498" s="57"/>
      <c r="L498" s="57"/>
      <c r="M498" s="58" t="str">
        <f t="shared" si="63"/>
        <v/>
      </c>
      <c r="N498" s="73"/>
    </row>
    <row r="499" spans="1:14">
      <c r="A499" s="97" t="str">
        <f t="shared" si="61"/>
        <v/>
      </c>
      <c r="B499" s="98" t="str">
        <f t="shared" si="60"/>
        <v/>
      </c>
      <c r="C499" s="99"/>
      <c r="D499" s="137"/>
      <c r="E499" s="100"/>
      <c r="F499" s="57"/>
      <c r="G499" s="58">
        <f t="shared" si="62"/>
        <v>0</v>
      </c>
      <c r="H499" s="58">
        <f>IF(E499="",0,IFERROR(VLOOKUP(E499,档案费管理台账!$D$4:$H$1000,5,0),0))</f>
        <v>0</v>
      </c>
      <c r="I499" s="57"/>
      <c r="J499" s="57"/>
      <c r="K499" s="57"/>
      <c r="L499" s="57"/>
      <c r="M499" s="58" t="str">
        <f t="shared" si="63"/>
        <v/>
      </c>
      <c r="N499" s="73"/>
    </row>
    <row r="500" spans="1:14">
      <c r="A500" s="97" t="str">
        <f t="shared" si="61"/>
        <v/>
      </c>
      <c r="B500" s="98" t="str">
        <f t="shared" si="60"/>
        <v/>
      </c>
      <c r="C500" s="99"/>
      <c r="D500" s="137"/>
      <c r="E500" s="100"/>
      <c r="F500" s="57"/>
      <c r="G500" s="58">
        <f t="shared" si="62"/>
        <v>0</v>
      </c>
      <c r="H500" s="58">
        <f>IF(E500="",0,IFERROR(VLOOKUP(E500,档案费管理台账!$D$4:$H$1000,5,0),0))</f>
        <v>0</v>
      </c>
      <c r="I500" s="57"/>
      <c r="J500" s="57"/>
      <c r="K500" s="57"/>
      <c r="L500" s="57"/>
      <c r="M500" s="58" t="str">
        <f t="shared" si="63"/>
        <v/>
      </c>
      <c r="N500" s="73"/>
    </row>
    <row r="501" spans="1:14">
      <c r="A501" s="97" t="str">
        <f t="shared" si="61"/>
        <v/>
      </c>
      <c r="B501" s="98" t="str">
        <f t="shared" si="60"/>
        <v/>
      </c>
      <c r="C501" s="99"/>
      <c r="D501" s="137"/>
      <c r="E501" s="100"/>
      <c r="F501" s="57"/>
      <c r="G501" s="58">
        <f t="shared" si="62"/>
        <v>0</v>
      </c>
      <c r="H501" s="58">
        <f>IF(E501="",0,IFERROR(VLOOKUP(E501,档案费管理台账!$D$4:$H$1000,5,0),0))</f>
        <v>0</v>
      </c>
      <c r="I501" s="57"/>
      <c r="J501" s="57"/>
      <c r="K501" s="57"/>
      <c r="L501" s="57"/>
      <c r="M501" s="58" t="str">
        <f t="shared" si="63"/>
        <v/>
      </c>
      <c r="N501" s="73"/>
    </row>
    <row r="502" spans="1:14">
      <c r="A502" s="97" t="str">
        <f t="shared" si="61"/>
        <v/>
      </c>
      <c r="B502" s="98" t="str">
        <f t="shared" si="60"/>
        <v/>
      </c>
      <c r="C502" s="99"/>
      <c r="D502" s="137"/>
      <c r="E502" s="100"/>
      <c r="F502" s="57"/>
      <c r="G502" s="58">
        <f t="shared" si="62"/>
        <v>0</v>
      </c>
      <c r="H502" s="58">
        <f>IF(E502="",0,IFERROR(VLOOKUP(E502,档案费管理台账!$D$4:$H$1000,5,0),0))</f>
        <v>0</v>
      </c>
      <c r="I502" s="57"/>
      <c r="J502" s="57"/>
      <c r="K502" s="57"/>
      <c r="L502" s="57"/>
      <c r="M502" s="58" t="str">
        <f t="shared" si="63"/>
        <v/>
      </c>
      <c r="N502" s="73"/>
    </row>
    <row r="503" spans="1:14">
      <c r="A503" s="97" t="str">
        <f t="shared" si="61"/>
        <v/>
      </c>
      <c r="B503" s="98" t="str">
        <f t="shared" si="60"/>
        <v/>
      </c>
      <c r="C503" s="99"/>
      <c r="D503" s="137"/>
      <c r="E503" s="100"/>
      <c r="F503" s="57"/>
      <c r="G503" s="58">
        <f t="shared" si="62"/>
        <v>0</v>
      </c>
      <c r="H503" s="58">
        <f>IF(E503="",0,IFERROR(VLOOKUP(E503,档案费管理台账!$D$4:$H$1000,5,0),0))</f>
        <v>0</v>
      </c>
      <c r="I503" s="57"/>
      <c r="J503" s="57"/>
      <c r="K503" s="57"/>
      <c r="L503" s="57"/>
      <c r="M503" s="58" t="str">
        <f t="shared" si="63"/>
        <v/>
      </c>
      <c r="N503" s="73"/>
    </row>
    <row r="504" spans="1:14">
      <c r="A504" s="97" t="str">
        <f t="shared" si="61"/>
        <v/>
      </c>
      <c r="B504" s="98" t="str">
        <f t="shared" si="60"/>
        <v/>
      </c>
      <c r="C504" s="99"/>
      <c r="D504" s="137"/>
      <c r="E504" s="100"/>
      <c r="F504" s="57"/>
      <c r="G504" s="58">
        <f t="shared" si="62"/>
        <v>0</v>
      </c>
      <c r="H504" s="58">
        <f>IF(E504="",0,IFERROR(VLOOKUP(E504,档案费管理台账!$D$4:$H$1000,5,0),0))</f>
        <v>0</v>
      </c>
      <c r="I504" s="57"/>
      <c r="J504" s="57"/>
      <c r="K504" s="57"/>
      <c r="L504" s="57"/>
      <c r="M504" s="58" t="str">
        <f t="shared" si="63"/>
        <v/>
      </c>
      <c r="N504" s="73"/>
    </row>
    <row r="505" spans="1:14">
      <c r="A505" s="97" t="str">
        <f t="shared" si="61"/>
        <v/>
      </c>
      <c r="B505" s="98" t="str">
        <f t="shared" si="60"/>
        <v/>
      </c>
      <c r="C505" s="99"/>
      <c r="D505" s="137"/>
      <c r="E505" s="100"/>
      <c r="F505" s="57"/>
      <c r="G505" s="58">
        <f t="shared" si="62"/>
        <v>0</v>
      </c>
      <c r="H505" s="58">
        <f>IF(E505="",0,IFERROR(VLOOKUP(E505,档案费管理台账!$D$4:$H$1000,5,0),0))</f>
        <v>0</v>
      </c>
      <c r="I505" s="57"/>
      <c r="J505" s="57"/>
      <c r="K505" s="57"/>
      <c r="L505" s="57"/>
      <c r="M505" s="58" t="str">
        <f t="shared" si="63"/>
        <v/>
      </c>
      <c r="N505" s="73"/>
    </row>
    <row r="506" spans="1:14">
      <c r="A506" s="97" t="str">
        <f t="shared" si="61"/>
        <v/>
      </c>
      <c r="B506" s="98" t="str">
        <f t="shared" si="60"/>
        <v/>
      </c>
      <c r="C506" s="99"/>
      <c r="D506" s="137"/>
      <c r="E506" s="100"/>
      <c r="F506" s="57"/>
      <c r="G506" s="58">
        <f t="shared" si="62"/>
        <v>0</v>
      </c>
      <c r="H506" s="58">
        <f>IF(E506="",0,IFERROR(VLOOKUP(E506,档案费管理台账!$D$4:$H$1000,5,0),0))</f>
        <v>0</v>
      </c>
      <c r="I506" s="57"/>
      <c r="J506" s="57"/>
      <c r="K506" s="57"/>
      <c r="L506" s="57"/>
      <c r="M506" s="58" t="str">
        <f t="shared" si="63"/>
        <v/>
      </c>
      <c r="N506" s="73"/>
    </row>
    <row r="507" spans="1:14">
      <c r="A507" s="97" t="str">
        <f t="shared" si="61"/>
        <v/>
      </c>
      <c r="B507" s="98" t="str">
        <f t="shared" si="60"/>
        <v/>
      </c>
      <c r="C507" s="99"/>
      <c r="D507" s="137"/>
      <c r="E507" s="100"/>
      <c r="F507" s="57"/>
      <c r="G507" s="58">
        <f t="shared" si="62"/>
        <v>0</v>
      </c>
      <c r="H507" s="58">
        <f>IF(E507="",0,IFERROR(VLOOKUP(E507,档案费管理台账!$D$4:$H$1000,5,0),0))</f>
        <v>0</v>
      </c>
      <c r="I507" s="57"/>
      <c r="J507" s="57"/>
      <c r="K507" s="57"/>
      <c r="L507" s="57"/>
      <c r="M507" s="58" t="str">
        <f t="shared" si="63"/>
        <v/>
      </c>
      <c r="N507" s="73"/>
    </row>
    <row r="508" spans="1:14">
      <c r="A508" s="97" t="str">
        <f t="shared" si="61"/>
        <v/>
      </c>
      <c r="B508" s="98" t="str">
        <f t="shared" si="60"/>
        <v/>
      </c>
      <c r="C508" s="99"/>
      <c r="D508" s="137"/>
      <c r="E508" s="100"/>
      <c r="F508" s="57"/>
      <c r="G508" s="58">
        <f t="shared" si="62"/>
        <v>0</v>
      </c>
      <c r="H508" s="58">
        <f>IF(E508="",0,IFERROR(VLOOKUP(E508,档案费管理台账!$D$4:$H$1000,5,0),0))</f>
        <v>0</v>
      </c>
      <c r="I508" s="57"/>
      <c r="J508" s="57"/>
      <c r="K508" s="57"/>
      <c r="L508" s="57"/>
      <c r="M508" s="58" t="str">
        <f t="shared" si="63"/>
        <v/>
      </c>
      <c r="N508" s="73"/>
    </row>
    <row r="509" spans="1:14">
      <c r="A509" s="97" t="str">
        <f t="shared" si="61"/>
        <v/>
      </c>
      <c r="B509" s="98" t="str">
        <f t="shared" si="60"/>
        <v/>
      </c>
      <c r="C509" s="99"/>
      <c r="D509" s="137"/>
      <c r="E509" s="100"/>
      <c r="F509" s="57"/>
      <c r="G509" s="58">
        <f t="shared" si="62"/>
        <v>0</v>
      </c>
      <c r="H509" s="58">
        <f>IF(E509="",0,IFERROR(VLOOKUP(E509,档案费管理台账!$D$4:$H$1000,5,0),0))</f>
        <v>0</v>
      </c>
      <c r="I509" s="57"/>
      <c r="J509" s="57"/>
      <c r="K509" s="57"/>
      <c r="L509" s="57"/>
      <c r="M509" s="58" t="str">
        <f t="shared" si="63"/>
        <v/>
      </c>
      <c r="N509" s="73"/>
    </row>
    <row r="510" spans="1:14">
      <c r="A510" s="97" t="str">
        <f t="shared" si="61"/>
        <v/>
      </c>
      <c r="B510" s="98" t="str">
        <f t="shared" si="60"/>
        <v/>
      </c>
      <c r="C510" s="99"/>
      <c r="D510" s="137"/>
      <c r="E510" s="100"/>
      <c r="F510" s="57"/>
      <c r="G510" s="58">
        <f t="shared" si="62"/>
        <v>0</v>
      </c>
      <c r="H510" s="58">
        <f>IF(E510="",0,IFERROR(VLOOKUP(E510,档案费管理台账!$D$4:$H$1000,5,0),0))</f>
        <v>0</v>
      </c>
      <c r="I510" s="57"/>
      <c r="J510" s="57"/>
      <c r="K510" s="57"/>
      <c r="L510" s="57"/>
      <c r="M510" s="58" t="str">
        <f t="shared" si="63"/>
        <v/>
      </c>
      <c r="N510" s="73"/>
    </row>
    <row r="511" spans="1:14">
      <c r="A511" s="97" t="str">
        <f t="shared" si="61"/>
        <v/>
      </c>
      <c r="B511" s="98" t="str">
        <f t="shared" si="60"/>
        <v/>
      </c>
      <c r="C511" s="99"/>
      <c r="D511" s="137"/>
      <c r="E511" s="100"/>
      <c r="F511" s="57"/>
      <c r="G511" s="58">
        <f t="shared" si="62"/>
        <v>0</v>
      </c>
      <c r="H511" s="58">
        <f>IF(E511="",0,IFERROR(VLOOKUP(E511,档案费管理台账!$D$4:$H$1000,5,0),0))</f>
        <v>0</v>
      </c>
      <c r="I511" s="57"/>
      <c r="J511" s="57"/>
      <c r="K511" s="57"/>
      <c r="L511" s="57"/>
      <c r="M511" s="58" t="str">
        <f t="shared" si="63"/>
        <v/>
      </c>
      <c r="N511" s="73"/>
    </row>
    <row r="512" spans="1:14">
      <c r="A512" s="97" t="str">
        <f t="shared" si="61"/>
        <v/>
      </c>
      <c r="B512" s="98" t="str">
        <f t="shared" si="60"/>
        <v/>
      </c>
      <c r="C512" s="99"/>
      <c r="D512" s="137"/>
      <c r="E512" s="100"/>
      <c r="F512" s="57"/>
      <c r="G512" s="58">
        <f t="shared" si="62"/>
        <v>0</v>
      </c>
      <c r="H512" s="58">
        <f>IF(E512="",0,IFERROR(VLOOKUP(E512,档案费管理台账!$D$4:$H$1000,5,0),0))</f>
        <v>0</v>
      </c>
      <c r="I512" s="57"/>
      <c r="J512" s="57"/>
      <c r="K512" s="57"/>
      <c r="L512" s="57"/>
      <c r="M512" s="58" t="str">
        <f t="shared" si="63"/>
        <v/>
      </c>
      <c r="N512" s="73"/>
    </row>
    <row r="513" spans="1:14">
      <c r="A513" s="97" t="str">
        <f t="shared" si="61"/>
        <v/>
      </c>
      <c r="B513" s="98" t="str">
        <f t="shared" si="60"/>
        <v/>
      </c>
      <c r="C513" s="99"/>
      <c r="D513" s="137"/>
      <c r="E513" s="100"/>
      <c r="F513" s="57"/>
      <c r="G513" s="58">
        <f t="shared" si="62"/>
        <v>0</v>
      </c>
      <c r="H513" s="58">
        <f>IF(E513="",0,IFERROR(VLOOKUP(E513,档案费管理台账!$D$4:$H$1000,5,0),0))</f>
        <v>0</v>
      </c>
      <c r="I513" s="57"/>
      <c r="J513" s="57"/>
      <c r="K513" s="57"/>
      <c r="L513" s="57"/>
      <c r="M513" s="58" t="str">
        <f t="shared" si="63"/>
        <v/>
      </c>
      <c r="N513" s="73"/>
    </row>
    <row r="514" spans="1:14">
      <c r="A514" s="97" t="str">
        <f t="shared" si="61"/>
        <v/>
      </c>
      <c r="B514" s="98" t="str">
        <f t="shared" si="60"/>
        <v/>
      </c>
      <c r="C514" s="99"/>
      <c r="D514" s="137"/>
      <c r="E514" s="100"/>
      <c r="F514" s="57"/>
      <c r="G514" s="58">
        <f t="shared" si="62"/>
        <v>0</v>
      </c>
      <c r="H514" s="58">
        <f>IF(E514="",0,IFERROR(VLOOKUP(E514,档案费管理台账!$D$4:$H$1000,5,0),0))</f>
        <v>0</v>
      </c>
      <c r="I514" s="57"/>
      <c r="J514" s="57"/>
      <c r="K514" s="57"/>
      <c r="L514" s="57"/>
      <c r="M514" s="58" t="str">
        <f t="shared" si="63"/>
        <v/>
      </c>
      <c r="N514" s="73"/>
    </row>
    <row r="515" spans="1:14">
      <c r="A515" s="97" t="str">
        <f t="shared" si="61"/>
        <v/>
      </c>
      <c r="B515" s="98" t="str">
        <f t="shared" si="60"/>
        <v/>
      </c>
      <c r="C515" s="99"/>
      <c r="D515" s="137"/>
      <c r="E515" s="100"/>
      <c r="F515" s="57"/>
      <c r="G515" s="58">
        <f t="shared" si="62"/>
        <v>0</v>
      </c>
      <c r="H515" s="58">
        <f>IF(E515="",0,IFERROR(VLOOKUP(E515,档案费管理台账!$D$4:$H$1000,5,0),0))</f>
        <v>0</v>
      </c>
      <c r="I515" s="57"/>
      <c r="J515" s="57"/>
      <c r="K515" s="57"/>
      <c r="L515" s="57"/>
      <c r="M515" s="58" t="str">
        <f t="shared" si="63"/>
        <v/>
      </c>
      <c r="N515" s="73"/>
    </row>
    <row r="516" spans="1:14">
      <c r="A516" s="97" t="str">
        <f t="shared" si="61"/>
        <v/>
      </c>
      <c r="B516" s="98" t="str">
        <f t="shared" si="60"/>
        <v/>
      </c>
      <c r="C516" s="99"/>
      <c r="D516" s="137"/>
      <c r="E516" s="100"/>
      <c r="F516" s="57"/>
      <c r="G516" s="58">
        <f t="shared" si="62"/>
        <v>0</v>
      </c>
      <c r="H516" s="58">
        <f>IF(E516="",0,IFERROR(VLOOKUP(E516,档案费管理台账!$D$4:$H$1000,5,0),0))</f>
        <v>0</v>
      </c>
      <c r="I516" s="57"/>
      <c r="J516" s="57"/>
      <c r="K516" s="57"/>
      <c r="L516" s="57"/>
      <c r="M516" s="58" t="str">
        <f t="shared" si="63"/>
        <v/>
      </c>
      <c r="N516" s="73"/>
    </row>
    <row r="517" spans="1:14">
      <c r="A517" s="97" t="str">
        <f t="shared" si="61"/>
        <v/>
      </c>
      <c r="B517" s="98" t="str">
        <f t="shared" si="60"/>
        <v/>
      </c>
      <c r="C517" s="99"/>
      <c r="D517" s="137"/>
      <c r="E517" s="100"/>
      <c r="F517" s="57"/>
      <c r="G517" s="58">
        <f t="shared" si="62"/>
        <v>0</v>
      </c>
      <c r="H517" s="58">
        <f>IF(E517="",0,IFERROR(VLOOKUP(E517,档案费管理台账!$D$4:$H$1000,5,0),0))</f>
        <v>0</v>
      </c>
      <c r="I517" s="57"/>
      <c r="J517" s="57"/>
      <c r="K517" s="57"/>
      <c r="L517" s="57"/>
      <c r="M517" s="58" t="str">
        <f t="shared" si="63"/>
        <v/>
      </c>
      <c r="N517" s="73"/>
    </row>
    <row r="518" spans="1:14">
      <c r="A518" s="97" t="str">
        <f t="shared" si="61"/>
        <v/>
      </c>
      <c r="B518" s="98" t="str">
        <f t="shared" si="60"/>
        <v/>
      </c>
      <c r="C518" s="99"/>
      <c r="D518" s="137"/>
      <c r="E518" s="100"/>
      <c r="F518" s="57"/>
      <c r="G518" s="58">
        <f t="shared" si="62"/>
        <v>0</v>
      </c>
      <c r="H518" s="58">
        <f>IF(E518="",0,IFERROR(VLOOKUP(E518,档案费管理台账!$D$4:$H$1000,5,0),0))</f>
        <v>0</v>
      </c>
      <c r="I518" s="57"/>
      <c r="J518" s="57"/>
      <c r="K518" s="57"/>
      <c r="L518" s="57"/>
      <c r="M518" s="58" t="str">
        <f t="shared" si="63"/>
        <v/>
      </c>
      <c r="N518" s="73"/>
    </row>
    <row r="519" spans="1:14">
      <c r="A519" s="97" t="str">
        <f t="shared" si="61"/>
        <v/>
      </c>
      <c r="B519" s="98" t="str">
        <f t="shared" si="60"/>
        <v/>
      </c>
      <c r="C519" s="99"/>
      <c r="D519" s="137"/>
      <c r="E519" s="100"/>
      <c r="F519" s="57"/>
      <c r="G519" s="58">
        <f t="shared" si="62"/>
        <v>0</v>
      </c>
      <c r="H519" s="58">
        <f>IF(E519="",0,IFERROR(VLOOKUP(E519,档案费管理台账!$D$4:$H$1000,5,0),0))</f>
        <v>0</v>
      </c>
      <c r="I519" s="57"/>
      <c r="J519" s="57"/>
      <c r="K519" s="57"/>
      <c r="L519" s="57"/>
      <c r="M519" s="58" t="str">
        <f t="shared" si="63"/>
        <v/>
      </c>
      <c r="N519" s="73"/>
    </row>
    <row r="520" spans="1:14">
      <c r="A520" s="97" t="str">
        <f t="shared" si="61"/>
        <v/>
      </c>
      <c r="B520" s="98" t="str">
        <f t="shared" si="60"/>
        <v/>
      </c>
      <c r="C520" s="99"/>
      <c r="D520" s="137"/>
      <c r="E520" s="100"/>
      <c r="F520" s="57"/>
      <c r="G520" s="58">
        <f t="shared" si="62"/>
        <v>0</v>
      </c>
      <c r="H520" s="58">
        <f>IF(E520="",0,IFERROR(VLOOKUP(E520,档案费管理台账!$D$4:$H$1000,5,0),0))</f>
        <v>0</v>
      </c>
      <c r="I520" s="57"/>
      <c r="J520" s="57"/>
      <c r="K520" s="57"/>
      <c r="L520" s="57"/>
      <c r="M520" s="58" t="str">
        <f t="shared" si="63"/>
        <v/>
      </c>
      <c r="N520" s="73"/>
    </row>
    <row r="521" spans="1:14">
      <c r="A521" s="97" t="str">
        <f t="shared" si="61"/>
        <v/>
      </c>
      <c r="B521" s="98" t="str">
        <f t="shared" si="60"/>
        <v/>
      </c>
      <c r="C521" s="99"/>
      <c r="D521" s="137"/>
      <c r="E521" s="100"/>
      <c r="F521" s="57"/>
      <c r="G521" s="58">
        <f t="shared" si="62"/>
        <v>0</v>
      </c>
      <c r="H521" s="58">
        <f>IF(E521="",0,IFERROR(VLOOKUP(E521,档案费管理台账!$D$4:$H$1000,5,0),0))</f>
        <v>0</v>
      </c>
      <c r="I521" s="57"/>
      <c r="J521" s="57"/>
      <c r="K521" s="57"/>
      <c r="L521" s="57"/>
      <c r="M521" s="58" t="str">
        <f t="shared" si="63"/>
        <v/>
      </c>
      <c r="N521" s="73"/>
    </row>
    <row r="522" spans="1:14">
      <c r="A522" s="97" t="str">
        <f t="shared" si="61"/>
        <v/>
      </c>
      <c r="B522" s="98" t="str">
        <f t="shared" si="60"/>
        <v/>
      </c>
      <c r="C522" s="99"/>
      <c r="D522" s="137"/>
      <c r="E522" s="100"/>
      <c r="F522" s="57"/>
      <c r="G522" s="58">
        <f t="shared" si="62"/>
        <v>0</v>
      </c>
      <c r="H522" s="58">
        <f>IF(E522="",0,IFERROR(VLOOKUP(E522,档案费管理台账!$D$4:$H$1000,5,0),0))</f>
        <v>0</v>
      </c>
      <c r="I522" s="57"/>
      <c r="J522" s="57"/>
      <c r="K522" s="57"/>
      <c r="L522" s="57"/>
      <c r="M522" s="58" t="str">
        <f t="shared" si="63"/>
        <v/>
      </c>
      <c r="N522" s="73"/>
    </row>
    <row r="523" spans="1:14">
      <c r="A523" s="97" t="str">
        <f t="shared" si="61"/>
        <v/>
      </c>
      <c r="B523" s="98" t="str">
        <f t="shared" si="60"/>
        <v/>
      </c>
      <c r="C523" s="99"/>
      <c r="D523" s="137"/>
      <c r="E523" s="100"/>
      <c r="F523" s="57"/>
      <c r="G523" s="58">
        <f t="shared" si="62"/>
        <v>0</v>
      </c>
      <c r="H523" s="58">
        <f>IF(E523="",0,IFERROR(VLOOKUP(E523,档案费管理台账!$D$4:$H$1000,5,0),0))</f>
        <v>0</v>
      </c>
      <c r="I523" s="57"/>
      <c r="J523" s="57"/>
      <c r="K523" s="57"/>
      <c r="L523" s="57"/>
      <c r="M523" s="58" t="str">
        <f t="shared" si="63"/>
        <v/>
      </c>
      <c r="N523" s="73"/>
    </row>
    <row r="524" spans="1:14">
      <c r="A524" s="97" t="str">
        <f t="shared" si="61"/>
        <v/>
      </c>
      <c r="B524" s="98" t="str">
        <f t="shared" si="60"/>
        <v/>
      </c>
      <c r="C524" s="99"/>
      <c r="D524" s="137"/>
      <c r="E524" s="100"/>
      <c r="F524" s="57"/>
      <c r="G524" s="58">
        <f t="shared" si="62"/>
        <v>0</v>
      </c>
      <c r="H524" s="58">
        <f>IF(E524="",0,IFERROR(VLOOKUP(E524,档案费管理台账!$D$4:$H$1000,5,0),0))</f>
        <v>0</v>
      </c>
      <c r="I524" s="57"/>
      <c r="J524" s="57"/>
      <c r="K524" s="57"/>
      <c r="L524" s="57"/>
      <c r="M524" s="58" t="str">
        <f t="shared" si="63"/>
        <v/>
      </c>
      <c r="N524" s="73"/>
    </row>
    <row r="525" spans="1:14">
      <c r="A525" s="97" t="str">
        <f t="shared" si="61"/>
        <v/>
      </c>
      <c r="B525" s="98" t="str">
        <f t="shared" si="60"/>
        <v/>
      </c>
      <c r="C525" s="99"/>
      <c r="D525" s="137"/>
      <c r="E525" s="100"/>
      <c r="F525" s="57"/>
      <c r="G525" s="58">
        <f t="shared" si="62"/>
        <v>0</v>
      </c>
      <c r="H525" s="58">
        <f>IF(E525="",0,IFERROR(VLOOKUP(E525,档案费管理台账!$D$4:$H$1000,5,0),0))</f>
        <v>0</v>
      </c>
      <c r="I525" s="57"/>
      <c r="J525" s="57"/>
      <c r="K525" s="57"/>
      <c r="L525" s="57"/>
      <c r="M525" s="58" t="str">
        <f t="shared" si="63"/>
        <v/>
      </c>
      <c r="N525" s="73"/>
    </row>
    <row r="526" spans="1:14">
      <c r="A526" s="97" t="str">
        <f t="shared" si="61"/>
        <v/>
      </c>
      <c r="B526" s="98" t="str">
        <f t="shared" si="60"/>
        <v/>
      </c>
      <c r="C526" s="99"/>
      <c r="D526" s="137"/>
      <c r="E526" s="100"/>
      <c r="F526" s="57"/>
      <c r="G526" s="58">
        <f t="shared" si="62"/>
        <v>0</v>
      </c>
      <c r="H526" s="58">
        <f>IF(E526="",0,IFERROR(VLOOKUP(E526,档案费管理台账!$D$4:$H$1000,5,0),0))</f>
        <v>0</v>
      </c>
      <c r="I526" s="57"/>
      <c r="J526" s="57"/>
      <c r="K526" s="57"/>
      <c r="L526" s="57"/>
      <c r="M526" s="58" t="str">
        <f t="shared" si="63"/>
        <v/>
      </c>
      <c r="N526" s="73"/>
    </row>
    <row r="527" spans="1:14">
      <c r="A527" s="97" t="str">
        <f t="shared" si="61"/>
        <v/>
      </c>
      <c r="B527" s="98" t="str">
        <f t="shared" si="60"/>
        <v/>
      </c>
      <c r="C527" s="99"/>
      <c r="D527" s="137"/>
      <c r="E527" s="100"/>
      <c r="F527" s="57"/>
      <c r="G527" s="58">
        <f t="shared" si="62"/>
        <v>0</v>
      </c>
      <c r="H527" s="58">
        <f>IF(E527="",0,IFERROR(VLOOKUP(E527,档案费管理台账!$D$4:$H$1000,5,0),0))</f>
        <v>0</v>
      </c>
      <c r="I527" s="57"/>
      <c r="J527" s="57"/>
      <c r="K527" s="57"/>
      <c r="L527" s="57"/>
      <c r="M527" s="58" t="str">
        <f t="shared" si="63"/>
        <v/>
      </c>
      <c r="N527" s="73"/>
    </row>
    <row r="528" spans="1:14">
      <c r="A528" s="97" t="str">
        <f t="shared" si="61"/>
        <v/>
      </c>
      <c r="B528" s="98" t="str">
        <f t="shared" si="60"/>
        <v/>
      </c>
      <c r="C528" s="99"/>
      <c r="D528" s="137"/>
      <c r="E528" s="100"/>
      <c r="F528" s="57"/>
      <c r="G528" s="58">
        <f t="shared" si="62"/>
        <v>0</v>
      </c>
      <c r="H528" s="58">
        <f>IF(E528="",0,IFERROR(VLOOKUP(E528,档案费管理台账!$D$4:$H$1000,5,0),0))</f>
        <v>0</v>
      </c>
      <c r="I528" s="57"/>
      <c r="J528" s="57"/>
      <c r="K528" s="57"/>
      <c r="L528" s="57"/>
      <c r="M528" s="58" t="str">
        <f t="shared" si="63"/>
        <v/>
      </c>
      <c r="N528" s="73"/>
    </row>
    <row r="529" spans="1:14">
      <c r="A529" s="97" t="str">
        <f t="shared" si="61"/>
        <v/>
      </c>
      <c r="B529" s="98" t="str">
        <f t="shared" si="60"/>
        <v/>
      </c>
      <c r="C529" s="99"/>
      <c r="D529" s="137"/>
      <c r="E529" s="100"/>
      <c r="F529" s="57"/>
      <c r="G529" s="58">
        <f t="shared" si="62"/>
        <v>0</v>
      </c>
      <c r="H529" s="58">
        <f>IF(E529="",0,IFERROR(VLOOKUP(E529,档案费管理台账!$D$4:$H$1000,5,0),0))</f>
        <v>0</v>
      </c>
      <c r="I529" s="57"/>
      <c r="J529" s="57"/>
      <c r="K529" s="57"/>
      <c r="L529" s="57"/>
      <c r="M529" s="58" t="str">
        <f t="shared" si="63"/>
        <v/>
      </c>
      <c r="N529" s="73"/>
    </row>
    <row r="530" spans="1:14">
      <c r="A530" s="97" t="str">
        <f t="shared" si="61"/>
        <v/>
      </c>
      <c r="B530" s="98" t="str">
        <f t="shared" si="60"/>
        <v/>
      </c>
      <c r="C530" s="99"/>
      <c r="D530" s="137"/>
      <c r="E530" s="100"/>
      <c r="F530" s="57"/>
      <c r="G530" s="58">
        <f t="shared" si="62"/>
        <v>0</v>
      </c>
      <c r="H530" s="58">
        <f>IF(E530="",0,IFERROR(VLOOKUP(E530,档案费管理台账!$D$4:$H$1000,5,0),0))</f>
        <v>0</v>
      </c>
      <c r="I530" s="57"/>
      <c r="J530" s="57"/>
      <c r="K530" s="57"/>
      <c r="L530" s="57"/>
      <c r="M530" s="58" t="str">
        <f t="shared" si="63"/>
        <v/>
      </c>
      <c r="N530" s="73"/>
    </row>
    <row r="531" spans="1:14">
      <c r="A531" s="97" t="str">
        <f t="shared" si="61"/>
        <v/>
      </c>
      <c r="B531" s="98" t="str">
        <f t="shared" si="60"/>
        <v/>
      </c>
      <c r="C531" s="99"/>
      <c r="D531" s="137"/>
      <c r="E531" s="100"/>
      <c r="F531" s="57"/>
      <c r="G531" s="58">
        <f t="shared" si="62"/>
        <v>0</v>
      </c>
      <c r="H531" s="58">
        <f>IF(E531="",0,IFERROR(VLOOKUP(E531,档案费管理台账!$D$4:$H$1000,5,0),0))</f>
        <v>0</v>
      </c>
      <c r="I531" s="57"/>
      <c r="J531" s="57"/>
      <c r="K531" s="57"/>
      <c r="L531" s="57"/>
      <c r="M531" s="58" t="str">
        <f t="shared" si="63"/>
        <v/>
      </c>
      <c r="N531" s="73"/>
    </row>
    <row r="532" spans="1:14">
      <c r="A532" s="97" t="str">
        <f t="shared" si="61"/>
        <v/>
      </c>
      <c r="B532" s="98" t="str">
        <f t="shared" si="60"/>
        <v/>
      </c>
      <c r="C532" s="99"/>
      <c r="D532" s="137"/>
      <c r="E532" s="100"/>
      <c r="F532" s="57"/>
      <c r="G532" s="58">
        <f t="shared" si="62"/>
        <v>0</v>
      </c>
      <c r="H532" s="58">
        <f>IF(E532="",0,IFERROR(VLOOKUP(E532,档案费管理台账!$D$4:$H$1000,5,0),0))</f>
        <v>0</v>
      </c>
      <c r="I532" s="57"/>
      <c r="J532" s="57"/>
      <c r="K532" s="57"/>
      <c r="L532" s="57"/>
      <c r="M532" s="58" t="str">
        <f t="shared" si="63"/>
        <v/>
      </c>
      <c r="N532" s="73"/>
    </row>
    <row r="533" spans="1:14">
      <c r="A533" s="97" t="str">
        <f t="shared" si="61"/>
        <v/>
      </c>
      <c r="B533" s="98" t="str">
        <f t="shared" si="60"/>
        <v/>
      </c>
      <c r="C533" s="99"/>
      <c r="D533" s="137"/>
      <c r="E533" s="100"/>
      <c r="F533" s="57"/>
      <c r="G533" s="58">
        <f t="shared" si="62"/>
        <v>0</v>
      </c>
      <c r="H533" s="58">
        <f>IF(E533="",0,IFERROR(VLOOKUP(E533,档案费管理台账!$D$4:$H$1000,5,0),0))</f>
        <v>0</v>
      </c>
      <c r="I533" s="57"/>
      <c r="J533" s="57"/>
      <c r="K533" s="57"/>
      <c r="L533" s="57"/>
      <c r="M533" s="58" t="str">
        <f t="shared" si="63"/>
        <v/>
      </c>
      <c r="N533" s="73"/>
    </row>
    <row r="534" spans="1:14">
      <c r="A534" s="97" t="str">
        <f t="shared" si="61"/>
        <v/>
      </c>
      <c r="B534" s="98" t="str">
        <f t="shared" si="60"/>
        <v/>
      </c>
      <c r="C534" s="99"/>
      <c r="D534" s="137"/>
      <c r="E534" s="100"/>
      <c r="F534" s="57"/>
      <c r="G534" s="58">
        <f t="shared" si="62"/>
        <v>0</v>
      </c>
      <c r="H534" s="58">
        <f>IF(E534="",0,IFERROR(VLOOKUP(E534,档案费管理台账!$D$4:$H$1000,5,0),0))</f>
        <v>0</v>
      </c>
      <c r="I534" s="57"/>
      <c r="J534" s="57"/>
      <c r="K534" s="57"/>
      <c r="L534" s="57"/>
      <c r="M534" s="58" t="str">
        <f t="shared" si="63"/>
        <v/>
      </c>
      <c r="N534" s="73"/>
    </row>
    <row r="535" spans="1:14">
      <c r="A535" s="97" t="str">
        <f t="shared" si="61"/>
        <v/>
      </c>
      <c r="B535" s="98" t="str">
        <f t="shared" si="60"/>
        <v/>
      </c>
      <c r="C535" s="99"/>
      <c r="D535" s="137"/>
      <c r="E535" s="100"/>
      <c r="F535" s="57"/>
      <c r="G535" s="58">
        <f t="shared" si="62"/>
        <v>0</v>
      </c>
      <c r="H535" s="58">
        <f>IF(E535="",0,IFERROR(VLOOKUP(E535,档案费管理台账!$D$4:$H$1000,5,0),0))</f>
        <v>0</v>
      </c>
      <c r="I535" s="57"/>
      <c r="J535" s="57"/>
      <c r="K535" s="57"/>
      <c r="L535" s="57"/>
      <c r="M535" s="58" t="str">
        <f t="shared" si="63"/>
        <v/>
      </c>
      <c r="N535" s="73"/>
    </row>
    <row r="536" spans="1:14">
      <c r="A536" s="97" t="str">
        <f t="shared" si="61"/>
        <v/>
      </c>
      <c r="B536" s="98" t="str">
        <f t="shared" si="60"/>
        <v/>
      </c>
      <c r="C536" s="99"/>
      <c r="D536" s="137"/>
      <c r="E536" s="100"/>
      <c r="F536" s="57"/>
      <c r="G536" s="58">
        <f t="shared" si="62"/>
        <v>0</v>
      </c>
      <c r="H536" s="58">
        <f>IF(E536="",0,IFERROR(VLOOKUP(E536,档案费管理台账!$D$4:$H$1000,5,0),0))</f>
        <v>0</v>
      </c>
      <c r="I536" s="57"/>
      <c r="J536" s="57"/>
      <c r="K536" s="57"/>
      <c r="L536" s="57"/>
      <c r="M536" s="58" t="str">
        <f t="shared" si="63"/>
        <v/>
      </c>
      <c r="N536" s="73"/>
    </row>
    <row r="537" spans="1:14">
      <c r="A537" s="97" t="str">
        <f t="shared" si="61"/>
        <v/>
      </c>
      <c r="B537" s="98" t="str">
        <f t="shared" si="60"/>
        <v/>
      </c>
      <c r="C537" s="99"/>
      <c r="D537" s="137"/>
      <c r="E537" s="100"/>
      <c r="F537" s="57"/>
      <c r="G537" s="58">
        <f t="shared" si="62"/>
        <v>0</v>
      </c>
      <c r="H537" s="58">
        <f>IF(E537="",0,IFERROR(VLOOKUP(E537,档案费管理台账!$D$4:$H$1000,5,0),0))</f>
        <v>0</v>
      </c>
      <c r="I537" s="57"/>
      <c r="J537" s="57"/>
      <c r="K537" s="57"/>
      <c r="L537" s="57"/>
      <c r="M537" s="58" t="str">
        <f t="shared" si="63"/>
        <v/>
      </c>
      <c r="N537" s="73"/>
    </row>
    <row r="538" spans="1:14">
      <c r="A538" s="97" t="str">
        <f t="shared" si="61"/>
        <v/>
      </c>
      <c r="B538" s="98" t="str">
        <f t="shared" si="60"/>
        <v/>
      </c>
      <c r="C538" s="99"/>
      <c r="D538" s="137"/>
      <c r="E538" s="100"/>
      <c r="F538" s="57"/>
      <c r="G538" s="58">
        <f t="shared" si="62"/>
        <v>0</v>
      </c>
      <c r="H538" s="58">
        <f>IF(E538="",0,IFERROR(VLOOKUP(E538,档案费管理台账!$D$4:$H$1000,5,0),0))</f>
        <v>0</v>
      </c>
      <c r="I538" s="57"/>
      <c r="J538" s="57"/>
      <c r="K538" s="57"/>
      <c r="L538" s="57"/>
      <c r="M538" s="58" t="str">
        <f t="shared" si="63"/>
        <v/>
      </c>
      <c r="N538" s="73"/>
    </row>
    <row r="539" spans="1:14">
      <c r="A539" s="97" t="str">
        <f t="shared" si="61"/>
        <v/>
      </c>
      <c r="B539" s="98" t="str">
        <f t="shared" si="60"/>
        <v/>
      </c>
      <c r="C539" s="99"/>
      <c r="D539" s="137"/>
      <c r="E539" s="100"/>
      <c r="F539" s="57"/>
      <c r="G539" s="58">
        <f t="shared" si="62"/>
        <v>0</v>
      </c>
      <c r="H539" s="58">
        <f>IF(E539="",0,IFERROR(VLOOKUP(E539,档案费管理台账!$D$4:$H$1000,5,0),0))</f>
        <v>0</v>
      </c>
      <c r="I539" s="57"/>
      <c r="J539" s="57"/>
      <c r="K539" s="57"/>
      <c r="L539" s="57"/>
      <c r="M539" s="58" t="str">
        <f t="shared" si="63"/>
        <v/>
      </c>
      <c r="N539" s="73"/>
    </row>
    <row r="540" spans="1:14">
      <c r="A540" s="97" t="str">
        <f t="shared" si="61"/>
        <v/>
      </c>
      <c r="B540" s="98" t="str">
        <f t="shared" si="60"/>
        <v/>
      </c>
      <c r="C540" s="99"/>
      <c r="D540" s="137"/>
      <c r="E540" s="100"/>
      <c r="F540" s="57"/>
      <c r="G540" s="58">
        <f t="shared" si="62"/>
        <v>0</v>
      </c>
      <c r="H540" s="58">
        <f>IF(E540="",0,IFERROR(VLOOKUP(E540,档案费管理台账!$D$4:$H$1000,5,0),0))</f>
        <v>0</v>
      </c>
      <c r="I540" s="57"/>
      <c r="J540" s="57"/>
      <c r="K540" s="57"/>
      <c r="L540" s="57"/>
      <c r="M540" s="58" t="str">
        <f t="shared" si="63"/>
        <v/>
      </c>
      <c r="N540" s="73"/>
    </row>
    <row r="541" spans="1:14">
      <c r="A541" s="97" t="str">
        <f t="shared" si="61"/>
        <v/>
      </c>
      <c r="B541" s="98" t="str">
        <f t="shared" si="60"/>
        <v/>
      </c>
      <c r="C541" s="99"/>
      <c r="D541" s="137"/>
      <c r="E541" s="100"/>
      <c r="F541" s="57"/>
      <c r="G541" s="58">
        <f t="shared" si="62"/>
        <v>0</v>
      </c>
      <c r="H541" s="58">
        <f>IF(E541="",0,IFERROR(VLOOKUP(E541,档案费管理台账!$D$4:$H$1000,5,0),0))</f>
        <v>0</v>
      </c>
      <c r="I541" s="57"/>
      <c r="J541" s="57"/>
      <c r="K541" s="57"/>
      <c r="L541" s="57"/>
      <c r="M541" s="58" t="str">
        <f t="shared" si="63"/>
        <v/>
      </c>
      <c r="N541" s="73"/>
    </row>
    <row r="542" spans="1:14">
      <c r="A542" s="97" t="str">
        <f t="shared" si="61"/>
        <v/>
      </c>
      <c r="B542" s="98" t="str">
        <f t="shared" si="60"/>
        <v/>
      </c>
      <c r="C542" s="99"/>
      <c r="D542" s="137"/>
      <c r="E542" s="100"/>
      <c r="F542" s="57"/>
      <c r="G542" s="58">
        <f t="shared" si="62"/>
        <v>0</v>
      </c>
      <c r="H542" s="58">
        <f>IF(E542="",0,IFERROR(VLOOKUP(E542,档案费管理台账!$D$4:$H$1000,5,0),0))</f>
        <v>0</v>
      </c>
      <c r="I542" s="57"/>
      <c r="J542" s="57"/>
      <c r="K542" s="57"/>
      <c r="L542" s="57"/>
      <c r="M542" s="58" t="str">
        <f t="shared" si="63"/>
        <v/>
      </c>
      <c r="N542" s="73"/>
    </row>
    <row r="543" spans="1:14">
      <c r="A543" s="97" t="str">
        <f t="shared" si="61"/>
        <v/>
      </c>
      <c r="B543" s="98" t="str">
        <f t="shared" si="60"/>
        <v/>
      </c>
      <c r="C543" s="99"/>
      <c r="D543" s="137"/>
      <c r="E543" s="100"/>
      <c r="F543" s="57"/>
      <c r="G543" s="58">
        <f t="shared" si="62"/>
        <v>0</v>
      </c>
      <c r="H543" s="58">
        <f>IF(E543="",0,IFERROR(VLOOKUP(E543,档案费管理台账!$D$4:$H$1000,5,0),0))</f>
        <v>0</v>
      </c>
      <c r="I543" s="57"/>
      <c r="J543" s="57"/>
      <c r="K543" s="57"/>
      <c r="L543" s="57"/>
      <c r="M543" s="58" t="str">
        <f t="shared" si="63"/>
        <v/>
      </c>
      <c r="N543" s="73"/>
    </row>
    <row r="544" spans="1:14">
      <c r="A544" s="97" t="str">
        <f t="shared" si="61"/>
        <v/>
      </c>
      <c r="B544" s="98" t="str">
        <f t="shared" si="60"/>
        <v/>
      </c>
      <c r="C544" s="99"/>
      <c r="D544" s="137"/>
      <c r="E544" s="100"/>
      <c r="F544" s="57"/>
      <c r="G544" s="58">
        <f t="shared" si="62"/>
        <v>0</v>
      </c>
      <c r="H544" s="58">
        <f>IF(E544="",0,IFERROR(VLOOKUP(E544,档案费管理台账!$D$4:$H$1000,5,0),0))</f>
        <v>0</v>
      </c>
      <c r="I544" s="57"/>
      <c r="J544" s="57"/>
      <c r="K544" s="57"/>
      <c r="L544" s="57"/>
      <c r="M544" s="58" t="str">
        <f t="shared" si="63"/>
        <v/>
      </c>
      <c r="N544" s="73"/>
    </row>
    <row r="545" spans="1:14">
      <c r="A545" s="97" t="str">
        <f t="shared" si="61"/>
        <v/>
      </c>
      <c r="B545" s="98" t="str">
        <f t="shared" si="60"/>
        <v/>
      </c>
      <c r="C545" s="99"/>
      <c r="D545" s="137"/>
      <c r="E545" s="100"/>
      <c r="F545" s="57"/>
      <c r="G545" s="58">
        <f t="shared" si="62"/>
        <v>0</v>
      </c>
      <c r="H545" s="58">
        <f>IF(E545="",0,IFERROR(VLOOKUP(E545,档案费管理台账!$D$4:$H$1000,5,0),0))</f>
        <v>0</v>
      </c>
      <c r="I545" s="57"/>
      <c r="J545" s="57"/>
      <c r="K545" s="57"/>
      <c r="L545" s="57"/>
      <c r="M545" s="58" t="str">
        <f t="shared" si="63"/>
        <v/>
      </c>
      <c r="N545" s="73"/>
    </row>
    <row r="546" spans="1:14">
      <c r="A546" s="97" t="str">
        <f t="shared" si="61"/>
        <v/>
      </c>
      <c r="B546" s="98" t="str">
        <f t="shared" si="60"/>
        <v/>
      </c>
      <c r="C546" s="99"/>
      <c r="D546" s="137"/>
      <c r="E546" s="100"/>
      <c r="F546" s="57"/>
      <c r="G546" s="58">
        <f t="shared" si="62"/>
        <v>0</v>
      </c>
      <c r="H546" s="58">
        <f>IF(E546="",0,IFERROR(VLOOKUP(E546,档案费管理台账!$D$4:$H$1000,5,0),0))</f>
        <v>0</v>
      </c>
      <c r="I546" s="57"/>
      <c r="J546" s="57"/>
      <c r="K546" s="57"/>
      <c r="L546" s="57"/>
      <c r="M546" s="58" t="str">
        <f t="shared" si="63"/>
        <v/>
      </c>
      <c r="N546" s="73"/>
    </row>
    <row r="547" spans="1:14">
      <c r="A547" s="97" t="str">
        <f t="shared" si="61"/>
        <v/>
      </c>
      <c r="B547" s="98" t="str">
        <f t="shared" si="60"/>
        <v/>
      </c>
      <c r="C547" s="99"/>
      <c r="D547" s="137"/>
      <c r="E547" s="100"/>
      <c r="F547" s="57"/>
      <c r="G547" s="58">
        <f t="shared" si="62"/>
        <v>0</v>
      </c>
      <c r="H547" s="58">
        <f>IF(E547="",0,IFERROR(VLOOKUP(E547,档案费管理台账!$D$4:$H$1000,5,0),0))</f>
        <v>0</v>
      </c>
      <c r="I547" s="57"/>
      <c r="J547" s="57"/>
      <c r="K547" s="57"/>
      <c r="L547" s="57"/>
      <c r="M547" s="58" t="str">
        <f t="shared" si="63"/>
        <v/>
      </c>
      <c r="N547" s="73"/>
    </row>
    <row r="548" spans="1:14">
      <c r="A548" s="97" t="str">
        <f t="shared" si="61"/>
        <v/>
      </c>
      <c r="B548" s="98" t="str">
        <f t="shared" si="60"/>
        <v/>
      </c>
      <c r="C548" s="99"/>
      <c r="D548" s="137"/>
      <c r="E548" s="100"/>
      <c r="F548" s="57"/>
      <c r="G548" s="58">
        <f t="shared" si="62"/>
        <v>0</v>
      </c>
      <c r="H548" s="58">
        <f>IF(E548="",0,IFERROR(VLOOKUP(E548,档案费管理台账!$D$4:$H$1000,5,0),0))</f>
        <v>0</v>
      </c>
      <c r="I548" s="57"/>
      <c r="J548" s="57"/>
      <c r="K548" s="57"/>
      <c r="L548" s="57"/>
      <c r="M548" s="58" t="str">
        <f t="shared" si="63"/>
        <v/>
      </c>
      <c r="N548" s="73"/>
    </row>
    <row r="549" spans="1:14">
      <c r="A549" s="97" t="str">
        <f t="shared" si="61"/>
        <v/>
      </c>
      <c r="B549" s="98" t="str">
        <f t="shared" si="60"/>
        <v/>
      </c>
      <c r="C549" s="99"/>
      <c r="D549" s="137"/>
      <c r="E549" s="100"/>
      <c r="F549" s="57"/>
      <c r="G549" s="58">
        <f t="shared" si="62"/>
        <v>0</v>
      </c>
      <c r="H549" s="58">
        <f>IF(E549="",0,IFERROR(VLOOKUP(E549,档案费管理台账!$D$4:$H$1000,5,0),0))</f>
        <v>0</v>
      </c>
      <c r="I549" s="57"/>
      <c r="J549" s="57"/>
      <c r="K549" s="57"/>
      <c r="L549" s="57"/>
      <c r="M549" s="58" t="str">
        <f t="shared" si="63"/>
        <v/>
      </c>
      <c r="N549" s="73"/>
    </row>
    <row r="550" spans="1:14">
      <c r="A550" s="97" t="str">
        <f t="shared" si="61"/>
        <v/>
      </c>
      <c r="B550" s="98" t="str">
        <f t="shared" si="60"/>
        <v/>
      </c>
      <c r="C550" s="99"/>
      <c r="D550" s="137"/>
      <c r="E550" s="100"/>
      <c r="F550" s="57"/>
      <c r="G550" s="58">
        <f t="shared" si="62"/>
        <v>0</v>
      </c>
      <c r="H550" s="58">
        <f>IF(E550="",0,IFERROR(VLOOKUP(E550,档案费管理台账!$D$4:$H$1000,5,0),0))</f>
        <v>0</v>
      </c>
      <c r="I550" s="57"/>
      <c r="J550" s="57"/>
      <c r="K550" s="57"/>
      <c r="L550" s="57"/>
      <c r="M550" s="58" t="str">
        <f t="shared" si="63"/>
        <v/>
      </c>
      <c r="N550" s="73"/>
    </row>
    <row r="551" spans="1:14">
      <c r="A551" s="97" t="str">
        <f t="shared" si="61"/>
        <v/>
      </c>
      <c r="B551" s="98" t="str">
        <f t="shared" si="60"/>
        <v/>
      </c>
      <c r="C551" s="99"/>
      <c r="D551" s="137"/>
      <c r="E551" s="100"/>
      <c r="F551" s="57"/>
      <c r="G551" s="58">
        <f t="shared" si="62"/>
        <v>0</v>
      </c>
      <c r="H551" s="58">
        <f>IF(E551="",0,IFERROR(VLOOKUP(E551,档案费管理台账!$D$4:$H$1000,5,0),0))</f>
        <v>0</v>
      </c>
      <c r="I551" s="57"/>
      <c r="J551" s="57"/>
      <c r="K551" s="57"/>
      <c r="L551" s="57"/>
      <c r="M551" s="58" t="str">
        <f t="shared" si="63"/>
        <v/>
      </c>
      <c r="N551" s="73"/>
    </row>
    <row r="552" spans="1:14">
      <c r="A552" s="97" t="str">
        <f t="shared" si="61"/>
        <v/>
      </c>
      <c r="B552" s="98" t="str">
        <f t="shared" si="60"/>
        <v/>
      </c>
      <c r="C552" s="99"/>
      <c r="D552" s="137"/>
      <c r="E552" s="100"/>
      <c r="F552" s="57"/>
      <c r="G552" s="58">
        <f t="shared" si="62"/>
        <v>0</v>
      </c>
      <c r="H552" s="58">
        <f>IF(E552="",0,IFERROR(VLOOKUP(E552,档案费管理台账!$D$4:$H$1000,5,0),0))</f>
        <v>0</v>
      </c>
      <c r="I552" s="57"/>
      <c r="J552" s="57"/>
      <c r="K552" s="57"/>
      <c r="L552" s="57"/>
      <c r="M552" s="58" t="str">
        <f t="shared" si="63"/>
        <v/>
      </c>
      <c r="N552" s="73"/>
    </row>
    <row r="553" spans="1:14">
      <c r="A553" s="97" t="str">
        <f t="shared" si="61"/>
        <v/>
      </c>
      <c r="B553" s="98" t="str">
        <f t="shared" si="60"/>
        <v/>
      </c>
      <c r="C553" s="99"/>
      <c r="D553" s="137"/>
      <c r="E553" s="100"/>
      <c r="F553" s="57"/>
      <c r="G553" s="58">
        <f t="shared" si="62"/>
        <v>0</v>
      </c>
      <c r="H553" s="58">
        <f>IF(E553="",0,IFERROR(VLOOKUP(E553,档案费管理台账!$D$4:$H$1000,5,0),0))</f>
        <v>0</v>
      </c>
      <c r="I553" s="57"/>
      <c r="J553" s="57"/>
      <c r="K553" s="57"/>
      <c r="L553" s="57"/>
      <c r="M553" s="58" t="str">
        <f t="shared" si="63"/>
        <v/>
      </c>
      <c r="N553" s="73"/>
    </row>
    <row r="554" spans="1:14">
      <c r="A554" s="97" t="str">
        <f t="shared" si="61"/>
        <v/>
      </c>
      <c r="B554" s="98" t="str">
        <f t="shared" si="60"/>
        <v/>
      </c>
      <c r="C554" s="99"/>
      <c r="D554" s="137"/>
      <c r="E554" s="100"/>
      <c r="F554" s="57"/>
      <c r="G554" s="58">
        <f t="shared" si="62"/>
        <v>0</v>
      </c>
      <c r="H554" s="58">
        <f>IF(E554="",0,IFERROR(VLOOKUP(E554,档案费管理台账!$D$4:$H$1000,5,0),0))</f>
        <v>0</v>
      </c>
      <c r="I554" s="57"/>
      <c r="J554" s="57"/>
      <c r="K554" s="57"/>
      <c r="L554" s="57"/>
      <c r="M554" s="58" t="str">
        <f t="shared" si="63"/>
        <v/>
      </c>
      <c r="N554" s="73"/>
    </row>
    <row r="555" spans="1:14">
      <c r="A555" s="97" t="str">
        <f t="shared" si="61"/>
        <v/>
      </c>
      <c r="B555" s="98" t="str">
        <f t="shared" si="60"/>
        <v/>
      </c>
      <c r="C555" s="99"/>
      <c r="D555" s="137"/>
      <c r="E555" s="100"/>
      <c r="F555" s="57"/>
      <c r="G555" s="58">
        <f t="shared" si="62"/>
        <v>0</v>
      </c>
      <c r="H555" s="58">
        <f>IF(E555="",0,IFERROR(VLOOKUP(E555,档案费管理台账!$D$4:$H$1000,5,0),0))</f>
        <v>0</v>
      </c>
      <c r="I555" s="57"/>
      <c r="J555" s="57"/>
      <c r="K555" s="57"/>
      <c r="L555" s="57"/>
      <c r="M555" s="58" t="str">
        <f t="shared" si="63"/>
        <v/>
      </c>
      <c r="N555" s="73"/>
    </row>
    <row r="556" spans="1:14">
      <c r="A556" s="97" t="str">
        <f t="shared" si="61"/>
        <v/>
      </c>
      <c r="B556" s="98" t="str">
        <f t="shared" ref="B556:B619" si="64">IF(C556="","",MONTH(C556)&amp;"月")</f>
        <v/>
      </c>
      <c r="C556" s="99"/>
      <c r="D556" s="137"/>
      <c r="E556" s="100"/>
      <c r="F556" s="57"/>
      <c r="G556" s="58">
        <f t="shared" si="62"/>
        <v>0</v>
      </c>
      <c r="H556" s="58">
        <f>IF(E556="",0,IFERROR(VLOOKUP(E556,档案费管理台账!$D$4:$H$1000,5,0),0))</f>
        <v>0</v>
      </c>
      <c r="I556" s="57"/>
      <c r="J556" s="57"/>
      <c r="K556" s="57"/>
      <c r="L556" s="57"/>
      <c r="M556" s="58" t="str">
        <f t="shared" si="63"/>
        <v/>
      </c>
      <c r="N556" s="73"/>
    </row>
    <row r="557" spans="1:14">
      <c r="A557" s="97" t="str">
        <f t="shared" ref="A557:A620" si="65">IF(C557="","",ROW()-42)</f>
        <v/>
      </c>
      <c r="B557" s="98" t="str">
        <f t="shared" si="64"/>
        <v/>
      </c>
      <c r="C557" s="99"/>
      <c r="D557" s="137"/>
      <c r="E557" s="100"/>
      <c r="F557" s="57"/>
      <c r="G557" s="58">
        <f t="shared" ref="G557:G620" si="66">IF(F557="",0,F557*$K$41)</f>
        <v>0</v>
      </c>
      <c r="H557" s="58">
        <f>IF(E557="",0,IFERROR(VLOOKUP(E557,档案费管理台账!$D$4:$H$1000,5,0),0))</f>
        <v>0</v>
      </c>
      <c r="I557" s="57"/>
      <c r="J557" s="57"/>
      <c r="K557" s="57"/>
      <c r="L557" s="57"/>
      <c r="M557" s="58" t="str">
        <f t="shared" ref="M557:M620" si="67">IF(C557="","",ROUND(M556+G557-I557-J557-K557-L557-H557,2))</f>
        <v/>
      </c>
      <c r="N557" s="73"/>
    </row>
    <row r="558" spans="1:14">
      <c r="A558" s="97" t="str">
        <f t="shared" si="65"/>
        <v/>
      </c>
      <c r="B558" s="98" t="str">
        <f t="shared" si="64"/>
        <v/>
      </c>
      <c r="C558" s="99"/>
      <c r="D558" s="137"/>
      <c r="E558" s="100"/>
      <c r="F558" s="57"/>
      <c r="G558" s="58">
        <f t="shared" si="66"/>
        <v>0</v>
      </c>
      <c r="H558" s="58">
        <f>IF(E558="",0,IFERROR(VLOOKUP(E558,档案费管理台账!$D$4:$H$1000,5,0),0))</f>
        <v>0</v>
      </c>
      <c r="I558" s="57"/>
      <c r="J558" s="57"/>
      <c r="K558" s="57"/>
      <c r="L558" s="57"/>
      <c r="M558" s="58" t="str">
        <f t="shared" si="67"/>
        <v/>
      </c>
      <c r="N558" s="73"/>
    </row>
    <row r="559" spans="1:14">
      <c r="A559" s="97" t="str">
        <f t="shared" si="65"/>
        <v/>
      </c>
      <c r="B559" s="98" t="str">
        <f t="shared" si="64"/>
        <v/>
      </c>
      <c r="C559" s="99"/>
      <c r="D559" s="137"/>
      <c r="E559" s="100"/>
      <c r="F559" s="57"/>
      <c r="G559" s="58">
        <f t="shared" si="66"/>
        <v>0</v>
      </c>
      <c r="H559" s="58">
        <f>IF(E559="",0,IFERROR(VLOOKUP(E559,档案费管理台账!$D$4:$H$1000,5,0),0))</f>
        <v>0</v>
      </c>
      <c r="I559" s="57"/>
      <c r="J559" s="57"/>
      <c r="K559" s="57"/>
      <c r="L559" s="57"/>
      <c r="M559" s="58" t="str">
        <f t="shared" si="67"/>
        <v/>
      </c>
      <c r="N559" s="73"/>
    </row>
    <row r="560" spans="1:14">
      <c r="A560" s="97" t="str">
        <f t="shared" si="65"/>
        <v/>
      </c>
      <c r="B560" s="98" t="str">
        <f t="shared" si="64"/>
        <v/>
      </c>
      <c r="C560" s="99"/>
      <c r="D560" s="137"/>
      <c r="E560" s="100"/>
      <c r="F560" s="57"/>
      <c r="G560" s="58">
        <f t="shared" si="66"/>
        <v>0</v>
      </c>
      <c r="H560" s="58">
        <f>IF(E560="",0,IFERROR(VLOOKUP(E560,档案费管理台账!$D$4:$H$1000,5,0),0))</f>
        <v>0</v>
      </c>
      <c r="I560" s="57"/>
      <c r="J560" s="57"/>
      <c r="K560" s="57"/>
      <c r="L560" s="57"/>
      <c r="M560" s="58" t="str">
        <f t="shared" si="67"/>
        <v/>
      </c>
      <c r="N560" s="73"/>
    </row>
    <row r="561" spans="1:14">
      <c r="A561" s="97" t="str">
        <f t="shared" si="65"/>
        <v/>
      </c>
      <c r="B561" s="98" t="str">
        <f t="shared" si="64"/>
        <v/>
      </c>
      <c r="C561" s="99"/>
      <c r="D561" s="137"/>
      <c r="E561" s="100"/>
      <c r="F561" s="57"/>
      <c r="G561" s="58">
        <f t="shared" si="66"/>
        <v>0</v>
      </c>
      <c r="H561" s="58">
        <f>IF(E561="",0,IFERROR(VLOOKUP(E561,档案费管理台账!$D$4:$H$1000,5,0),0))</f>
        <v>0</v>
      </c>
      <c r="I561" s="57"/>
      <c r="J561" s="57"/>
      <c r="K561" s="57"/>
      <c r="L561" s="57"/>
      <c r="M561" s="58" t="str">
        <f t="shared" si="67"/>
        <v/>
      </c>
      <c r="N561" s="73"/>
    </row>
    <row r="562" spans="1:14">
      <c r="A562" s="97" t="str">
        <f t="shared" si="65"/>
        <v/>
      </c>
      <c r="B562" s="98" t="str">
        <f t="shared" si="64"/>
        <v/>
      </c>
      <c r="C562" s="99"/>
      <c r="D562" s="137"/>
      <c r="E562" s="100"/>
      <c r="F562" s="57"/>
      <c r="G562" s="58">
        <f t="shared" si="66"/>
        <v>0</v>
      </c>
      <c r="H562" s="58">
        <f>IF(E562="",0,IFERROR(VLOOKUP(E562,档案费管理台账!$D$4:$H$1000,5,0),0))</f>
        <v>0</v>
      </c>
      <c r="I562" s="57"/>
      <c r="J562" s="57"/>
      <c r="K562" s="57"/>
      <c r="L562" s="57"/>
      <c r="M562" s="58" t="str">
        <f t="shared" si="67"/>
        <v/>
      </c>
      <c r="N562" s="73"/>
    </row>
    <row r="563" spans="1:14">
      <c r="A563" s="97" t="str">
        <f t="shared" si="65"/>
        <v/>
      </c>
      <c r="B563" s="98" t="str">
        <f t="shared" si="64"/>
        <v/>
      </c>
      <c r="C563" s="99"/>
      <c r="D563" s="137"/>
      <c r="E563" s="100"/>
      <c r="F563" s="57"/>
      <c r="G563" s="58">
        <f t="shared" si="66"/>
        <v>0</v>
      </c>
      <c r="H563" s="58">
        <f>IF(E563="",0,IFERROR(VLOOKUP(E563,档案费管理台账!$D$4:$H$1000,5,0),0))</f>
        <v>0</v>
      </c>
      <c r="I563" s="57"/>
      <c r="J563" s="57"/>
      <c r="K563" s="57"/>
      <c r="L563" s="57"/>
      <c r="M563" s="58" t="str">
        <f t="shared" si="67"/>
        <v/>
      </c>
      <c r="N563" s="73"/>
    </row>
    <row r="564" spans="1:14">
      <c r="A564" s="97" t="str">
        <f t="shared" si="65"/>
        <v/>
      </c>
      <c r="B564" s="98" t="str">
        <f t="shared" si="64"/>
        <v/>
      </c>
      <c r="C564" s="99"/>
      <c r="D564" s="137"/>
      <c r="E564" s="100"/>
      <c r="F564" s="57"/>
      <c r="G564" s="58">
        <f t="shared" si="66"/>
        <v>0</v>
      </c>
      <c r="H564" s="58">
        <f>IF(E564="",0,IFERROR(VLOOKUP(E564,档案费管理台账!$D$4:$H$1000,5,0),0))</f>
        <v>0</v>
      </c>
      <c r="I564" s="57"/>
      <c r="J564" s="57"/>
      <c r="K564" s="57"/>
      <c r="L564" s="57"/>
      <c r="M564" s="58" t="str">
        <f t="shared" si="67"/>
        <v/>
      </c>
      <c r="N564" s="73"/>
    </row>
    <row r="565" spans="1:14">
      <c r="A565" s="97" t="str">
        <f t="shared" si="65"/>
        <v/>
      </c>
      <c r="B565" s="98" t="str">
        <f t="shared" si="64"/>
        <v/>
      </c>
      <c r="C565" s="99"/>
      <c r="D565" s="137"/>
      <c r="E565" s="100"/>
      <c r="F565" s="57"/>
      <c r="G565" s="58">
        <f t="shared" si="66"/>
        <v>0</v>
      </c>
      <c r="H565" s="58">
        <f>IF(E565="",0,IFERROR(VLOOKUP(E565,档案费管理台账!$D$4:$H$1000,5,0),0))</f>
        <v>0</v>
      </c>
      <c r="I565" s="57"/>
      <c r="J565" s="57"/>
      <c r="K565" s="57"/>
      <c r="L565" s="57"/>
      <c r="M565" s="58" t="str">
        <f t="shared" si="67"/>
        <v/>
      </c>
      <c r="N565" s="73"/>
    </row>
    <row r="566" spans="1:14">
      <c r="A566" s="97" t="str">
        <f t="shared" si="65"/>
        <v/>
      </c>
      <c r="B566" s="98" t="str">
        <f t="shared" si="64"/>
        <v/>
      </c>
      <c r="C566" s="99"/>
      <c r="D566" s="137"/>
      <c r="E566" s="100"/>
      <c r="F566" s="57"/>
      <c r="G566" s="58">
        <f t="shared" si="66"/>
        <v>0</v>
      </c>
      <c r="H566" s="58">
        <f>IF(E566="",0,IFERROR(VLOOKUP(E566,档案费管理台账!$D$4:$H$1000,5,0),0))</f>
        <v>0</v>
      </c>
      <c r="I566" s="57"/>
      <c r="J566" s="57"/>
      <c r="K566" s="57"/>
      <c r="L566" s="57"/>
      <c r="M566" s="58" t="str">
        <f t="shared" si="67"/>
        <v/>
      </c>
      <c r="N566" s="73"/>
    </row>
    <row r="567" spans="1:14">
      <c r="A567" s="97" t="str">
        <f t="shared" si="65"/>
        <v/>
      </c>
      <c r="B567" s="98" t="str">
        <f t="shared" si="64"/>
        <v/>
      </c>
      <c r="C567" s="99"/>
      <c r="D567" s="137"/>
      <c r="E567" s="100"/>
      <c r="F567" s="57"/>
      <c r="G567" s="58">
        <f t="shared" si="66"/>
        <v>0</v>
      </c>
      <c r="H567" s="58">
        <f>IF(E567="",0,IFERROR(VLOOKUP(E567,档案费管理台账!$D$4:$H$1000,5,0),0))</f>
        <v>0</v>
      </c>
      <c r="I567" s="57"/>
      <c r="J567" s="57"/>
      <c r="K567" s="57"/>
      <c r="L567" s="57"/>
      <c r="M567" s="58" t="str">
        <f t="shared" si="67"/>
        <v/>
      </c>
      <c r="N567" s="73"/>
    </row>
    <row r="568" spans="1:14">
      <c r="A568" s="97" t="str">
        <f t="shared" si="65"/>
        <v/>
      </c>
      <c r="B568" s="98" t="str">
        <f t="shared" si="64"/>
        <v/>
      </c>
      <c r="C568" s="99"/>
      <c r="D568" s="137"/>
      <c r="E568" s="100"/>
      <c r="F568" s="57"/>
      <c r="G568" s="58">
        <f t="shared" si="66"/>
        <v>0</v>
      </c>
      <c r="H568" s="58">
        <f>IF(E568="",0,IFERROR(VLOOKUP(E568,档案费管理台账!$D$4:$H$1000,5,0),0))</f>
        <v>0</v>
      </c>
      <c r="I568" s="57"/>
      <c r="J568" s="57"/>
      <c r="K568" s="57"/>
      <c r="L568" s="57"/>
      <c r="M568" s="58" t="str">
        <f t="shared" si="67"/>
        <v/>
      </c>
      <c r="N568" s="73"/>
    </row>
    <row r="569" spans="1:14">
      <c r="A569" s="97" t="str">
        <f t="shared" si="65"/>
        <v/>
      </c>
      <c r="B569" s="98" t="str">
        <f t="shared" si="64"/>
        <v/>
      </c>
      <c r="C569" s="99"/>
      <c r="D569" s="137"/>
      <c r="E569" s="100"/>
      <c r="F569" s="57"/>
      <c r="G569" s="58">
        <f t="shared" si="66"/>
        <v>0</v>
      </c>
      <c r="H569" s="58">
        <f>IF(E569="",0,IFERROR(VLOOKUP(E569,档案费管理台账!$D$4:$H$1000,5,0),0))</f>
        <v>0</v>
      </c>
      <c r="I569" s="57"/>
      <c r="J569" s="57"/>
      <c r="K569" s="57"/>
      <c r="L569" s="57"/>
      <c r="M569" s="58" t="str">
        <f t="shared" si="67"/>
        <v/>
      </c>
      <c r="N569" s="73"/>
    </row>
    <row r="570" spans="1:14">
      <c r="A570" s="97" t="str">
        <f t="shared" si="65"/>
        <v/>
      </c>
      <c r="B570" s="98" t="str">
        <f t="shared" si="64"/>
        <v/>
      </c>
      <c r="C570" s="99"/>
      <c r="D570" s="137"/>
      <c r="E570" s="100"/>
      <c r="F570" s="57"/>
      <c r="G570" s="58">
        <f t="shared" si="66"/>
        <v>0</v>
      </c>
      <c r="H570" s="58">
        <f>IF(E570="",0,IFERROR(VLOOKUP(E570,档案费管理台账!$D$4:$H$1000,5,0),0))</f>
        <v>0</v>
      </c>
      <c r="I570" s="57"/>
      <c r="J570" s="57"/>
      <c r="K570" s="57"/>
      <c r="L570" s="57"/>
      <c r="M570" s="58" t="str">
        <f t="shared" si="67"/>
        <v/>
      </c>
      <c r="N570" s="73"/>
    </row>
    <row r="571" spans="1:14">
      <c r="A571" s="97" t="str">
        <f t="shared" si="65"/>
        <v/>
      </c>
      <c r="B571" s="98" t="str">
        <f t="shared" si="64"/>
        <v/>
      </c>
      <c r="C571" s="99"/>
      <c r="D571" s="137"/>
      <c r="E571" s="100"/>
      <c r="F571" s="57"/>
      <c r="G571" s="58">
        <f t="shared" si="66"/>
        <v>0</v>
      </c>
      <c r="H571" s="58">
        <f>IF(E571="",0,IFERROR(VLOOKUP(E571,档案费管理台账!$D$4:$H$1000,5,0),0))</f>
        <v>0</v>
      </c>
      <c r="I571" s="57"/>
      <c r="J571" s="57"/>
      <c r="K571" s="57"/>
      <c r="L571" s="57"/>
      <c r="M571" s="58" t="str">
        <f t="shared" si="67"/>
        <v/>
      </c>
      <c r="N571" s="73"/>
    </row>
    <row r="572" spans="1:14">
      <c r="A572" s="97" t="str">
        <f t="shared" si="65"/>
        <v/>
      </c>
      <c r="B572" s="98" t="str">
        <f t="shared" si="64"/>
        <v/>
      </c>
      <c r="C572" s="99"/>
      <c r="D572" s="137"/>
      <c r="E572" s="100"/>
      <c r="F572" s="57"/>
      <c r="G572" s="58">
        <f t="shared" si="66"/>
        <v>0</v>
      </c>
      <c r="H572" s="58">
        <f>IF(E572="",0,IFERROR(VLOOKUP(E572,档案费管理台账!$D$4:$H$1000,5,0),0))</f>
        <v>0</v>
      </c>
      <c r="I572" s="57"/>
      <c r="J572" s="57"/>
      <c r="K572" s="57"/>
      <c r="L572" s="57"/>
      <c r="M572" s="58" t="str">
        <f t="shared" si="67"/>
        <v/>
      </c>
      <c r="N572" s="73"/>
    </row>
    <row r="573" spans="1:14">
      <c r="A573" s="97" t="str">
        <f t="shared" si="65"/>
        <v/>
      </c>
      <c r="B573" s="98" t="str">
        <f t="shared" si="64"/>
        <v/>
      </c>
      <c r="C573" s="99"/>
      <c r="D573" s="137"/>
      <c r="E573" s="100"/>
      <c r="F573" s="57"/>
      <c r="G573" s="58">
        <f t="shared" si="66"/>
        <v>0</v>
      </c>
      <c r="H573" s="58">
        <f>IF(E573="",0,IFERROR(VLOOKUP(E573,档案费管理台账!$D$4:$H$1000,5,0),0))</f>
        <v>0</v>
      </c>
      <c r="I573" s="57"/>
      <c r="J573" s="57"/>
      <c r="K573" s="57"/>
      <c r="L573" s="57"/>
      <c r="M573" s="58" t="str">
        <f t="shared" si="67"/>
        <v/>
      </c>
      <c r="N573" s="73"/>
    </row>
    <row r="574" spans="1:14">
      <c r="A574" s="97" t="str">
        <f t="shared" si="65"/>
        <v/>
      </c>
      <c r="B574" s="98" t="str">
        <f t="shared" si="64"/>
        <v/>
      </c>
      <c r="C574" s="99"/>
      <c r="D574" s="137"/>
      <c r="E574" s="100"/>
      <c r="F574" s="57"/>
      <c r="G574" s="58">
        <f t="shared" si="66"/>
        <v>0</v>
      </c>
      <c r="H574" s="58">
        <f>IF(E574="",0,IFERROR(VLOOKUP(E574,档案费管理台账!$D$4:$H$1000,5,0),0))</f>
        <v>0</v>
      </c>
      <c r="I574" s="57"/>
      <c r="J574" s="57"/>
      <c r="K574" s="57"/>
      <c r="L574" s="57"/>
      <c r="M574" s="58" t="str">
        <f t="shared" si="67"/>
        <v/>
      </c>
      <c r="N574" s="73"/>
    </row>
    <row r="575" spans="1:14">
      <c r="A575" s="97" t="str">
        <f t="shared" si="65"/>
        <v/>
      </c>
      <c r="B575" s="98" t="str">
        <f t="shared" si="64"/>
        <v/>
      </c>
      <c r="C575" s="99"/>
      <c r="D575" s="137"/>
      <c r="E575" s="100"/>
      <c r="F575" s="57"/>
      <c r="G575" s="58">
        <f t="shared" si="66"/>
        <v>0</v>
      </c>
      <c r="H575" s="58">
        <f>IF(E575="",0,IFERROR(VLOOKUP(E575,档案费管理台账!$D$4:$H$1000,5,0),0))</f>
        <v>0</v>
      </c>
      <c r="I575" s="57"/>
      <c r="J575" s="57"/>
      <c r="K575" s="57"/>
      <c r="L575" s="57"/>
      <c r="M575" s="58" t="str">
        <f t="shared" si="67"/>
        <v/>
      </c>
      <c r="N575" s="73"/>
    </row>
    <row r="576" spans="1:14">
      <c r="A576" s="97" t="str">
        <f t="shared" si="65"/>
        <v/>
      </c>
      <c r="B576" s="98" t="str">
        <f t="shared" si="64"/>
        <v/>
      </c>
      <c r="C576" s="99"/>
      <c r="D576" s="137"/>
      <c r="E576" s="100"/>
      <c r="F576" s="57"/>
      <c r="G576" s="58">
        <f t="shared" si="66"/>
        <v>0</v>
      </c>
      <c r="H576" s="58">
        <f>IF(E576="",0,IFERROR(VLOOKUP(E576,档案费管理台账!$D$4:$H$1000,5,0),0))</f>
        <v>0</v>
      </c>
      <c r="I576" s="57"/>
      <c r="J576" s="57"/>
      <c r="K576" s="57"/>
      <c r="L576" s="57"/>
      <c r="M576" s="58" t="str">
        <f t="shared" si="67"/>
        <v/>
      </c>
      <c r="N576" s="73"/>
    </row>
    <row r="577" spans="1:14">
      <c r="A577" s="97" t="str">
        <f t="shared" si="65"/>
        <v/>
      </c>
      <c r="B577" s="98" t="str">
        <f t="shared" si="64"/>
        <v/>
      </c>
      <c r="C577" s="99"/>
      <c r="D577" s="137"/>
      <c r="E577" s="100"/>
      <c r="F577" s="57"/>
      <c r="G577" s="58">
        <f t="shared" si="66"/>
        <v>0</v>
      </c>
      <c r="H577" s="58">
        <f>IF(E577="",0,IFERROR(VLOOKUP(E577,档案费管理台账!$D$4:$H$1000,5,0),0))</f>
        <v>0</v>
      </c>
      <c r="I577" s="57"/>
      <c r="J577" s="57"/>
      <c r="K577" s="57"/>
      <c r="L577" s="57"/>
      <c r="M577" s="58" t="str">
        <f t="shared" si="67"/>
        <v/>
      </c>
      <c r="N577" s="73"/>
    </row>
    <row r="578" spans="1:14">
      <c r="A578" s="97" t="str">
        <f t="shared" si="65"/>
        <v/>
      </c>
      <c r="B578" s="98" t="str">
        <f t="shared" si="64"/>
        <v/>
      </c>
      <c r="C578" s="99"/>
      <c r="D578" s="137"/>
      <c r="E578" s="100"/>
      <c r="F578" s="57"/>
      <c r="G578" s="58">
        <f t="shared" si="66"/>
        <v>0</v>
      </c>
      <c r="H578" s="58">
        <f>IF(E578="",0,IFERROR(VLOOKUP(E578,档案费管理台账!$D$4:$H$1000,5,0),0))</f>
        <v>0</v>
      </c>
      <c r="I578" s="57"/>
      <c r="J578" s="57"/>
      <c r="K578" s="57"/>
      <c r="L578" s="57"/>
      <c r="M578" s="58" t="str">
        <f t="shared" si="67"/>
        <v/>
      </c>
      <c r="N578" s="73"/>
    </row>
    <row r="579" spans="1:14">
      <c r="A579" s="97" t="str">
        <f t="shared" si="65"/>
        <v/>
      </c>
      <c r="B579" s="98" t="str">
        <f t="shared" si="64"/>
        <v/>
      </c>
      <c r="C579" s="99"/>
      <c r="D579" s="137"/>
      <c r="E579" s="100"/>
      <c r="F579" s="57"/>
      <c r="G579" s="58">
        <f t="shared" si="66"/>
        <v>0</v>
      </c>
      <c r="H579" s="58">
        <f>IF(E579="",0,IFERROR(VLOOKUP(E579,档案费管理台账!$D$4:$H$1000,5,0),0))</f>
        <v>0</v>
      </c>
      <c r="I579" s="57"/>
      <c r="J579" s="57"/>
      <c r="K579" s="57"/>
      <c r="L579" s="57"/>
      <c r="M579" s="58" t="str">
        <f t="shared" si="67"/>
        <v/>
      </c>
      <c r="N579" s="73"/>
    </row>
    <row r="580" spans="1:14">
      <c r="A580" s="97" t="str">
        <f t="shared" si="65"/>
        <v/>
      </c>
      <c r="B580" s="98" t="str">
        <f t="shared" si="64"/>
        <v/>
      </c>
      <c r="C580" s="99"/>
      <c r="D580" s="137"/>
      <c r="E580" s="100"/>
      <c r="F580" s="57"/>
      <c r="G580" s="58">
        <f t="shared" si="66"/>
        <v>0</v>
      </c>
      <c r="H580" s="58">
        <f>IF(E580="",0,IFERROR(VLOOKUP(E580,档案费管理台账!$D$4:$H$1000,5,0),0))</f>
        <v>0</v>
      </c>
      <c r="I580" s="57"/>
      <c r="J580" s="57"/>
      <c r="K580" s="57"/>
      <c r="L580" s="57"/>
      <c r="M580" s="58" t="str">
        <f t="shared" si="67"/>
        <v/>
      </c>
      <c r="N580" s="73"/>
    </row>
    <row r="581" spans="1:14">
      <c r="A581" s="97" t="str">
        <f t="shared" si="65"/>
        <v/>
      </c>
      <c r="B581" s="98" t="str">
        <f t="shared" si="64"/>
        <v/>
      </c>
      <c r="C581" s="99"/>
      <c r="D581" s="137"/>
      <c r="E581" s="100"/>
      <c r="F581" s="57"/>
      <c r="G581" s="58">
        <f t="shared" si="66"/>
        <v>0</v>
      </c>
      <c r="H581" s="58">
        <f>IF(E581="",0,IFERROR(VLOOKUP(E581,档案费管理台账!$D$4:$H$1000,5,0),0))</f>
        <v>0</v>
      </c>
      <c r="I581" s="57"/>
      <c r="J581" s="57"/>
      <c r="K581" s="57"/>
      <c r="L581" s="57"/>
      <c r="M581" s="58" t="str">
        <f t="shared" si="67"/>
        <v/>
      </c>
      <c r="N581" s="73"/>
    </row>
    <row r="582" spans="1:14">
      <c r="A582" s="97" t="str">
        <f t="shared" si="65"/>
        <v/>
      </c>
      <c r="B582" s="98" t="str">
        <f t="shared" si="64"/>
        <v/>
      </c>
      <c r="C582" s="99"/>
      <c r="D582" s="137"/>
      <c r="E582" s="100"/>
      <c r="F582" s="57"/>
      <c r="G582" s="58">
        <f t="shared" si="66"/>
        <v>0</v>
      </c>
      <c r="H582" s="58">
        <f>IF(E582="",0,IFERROR(VLOOKUP(E582,档案费管理台账!$D$4:$H$1000,5,0),0))</f>
        <v>0</v>
      </c>
      <c r="I582" s="57"/>
      <c r="J582" s="57"/>
      <c r="K582" s="57"/>
      <c r="L582" s="57"/>
      <c r="M582" s="58" t="str">
        <f t="shared" si="67"/>
        <v/>
      </c>
      <c r="N582" s="73"/>
    </row>
    <row r="583" spans="1:14">
      <c r="A583" s="97" t="str">
        <f t="shared" si="65"/>
        <v/>
      </c>
      <c r="B583" s="98" t="str">
        <f t="shared" si="64"/>
        <v/>
      </c>
      <c r="C583" s="99"/>
      <c r="D583" s="137"/>
      <c r="E583" s="100"/>
      <c r="F583" s="57"/>
      <c r="G583" s="58">
        <f t="shared" si="66"/>
        <v>0</v>
      </c>
      <c r="H583" s="58">
        <f>IF(E583="",0,IFERROR(VLOOKUP(E583,档案费管理台账!$D$4:$H$1000,5,0),0))</f>
        <v>0</v>
      </c>
      <c r="I583" s="57"/>
      <c r="J583" s="57"/>
      <c r="K583" s="57"/>
      <c r="L583" s="57"/>
      <c r="M583" s="58" t="str">
        <f t="shared" si="67"/>
        <v/>
      </c>
      <c r="N583" s="73"/>
    </row>
    <row r="584" spans="1:14">
      <c r="A584" s="97" t="str">
        <f t="shared" si="65"/>
        <v/>
      </c>
      <c r="B584" s="98" t="str">
        <f t="shared" si="64"/>
        <v/>
      </c>
      <c r="C584" s="99"/>
      <c r="D584" s="137"/>
      <c r="E584" s="100"/>
      <c r="F584" s="57"/>
      <c r="G584" s="58">
        <f t="shared" si="66"/>
        <v>0</v>
      </c>
      <c r="H584" s="58">
        <f>IF(E584="",0,IFERROR(VLOOKUP(E584,档案费管理台账!$D$4:$H$1000,5,0),0))</f>
        <v>0</v>
      </c>
      <c r="I584" s="57"/>
      <c r="J584" s="57"/>
      <c r="K584" s="57"/>
      <c r="L584" s="57"/>
      <c r="M584" s="58" t="str">
        <f t="shared" si="67"/>
        <v/>
      </c>
      <c r="N584" s="73"/>
    </row>
    <row r="585" spans="1:14">
      <c r="A585" s="97" t="str">
        <f t="shared" si="65"/>
        <v/>
      </c>
      <c r="B585" s="98" t="str">
        <f t="shared" si="64"/>
        <v/>
      </c>
      <c r="C585" s="99"/>
      <c r="D585" s="137"/>
      <c r="E585" s="100"/>
      <c r="F585" s="57"/>
      <c r="G585" s="58">
        <f t="shared" si="66"/>
        <v>0</v>
      </c>
      <c r="H585" s="58">
        <f>IF(E585="",0,IFERROR(VLOOKUP(E585,档案费管理台账!$D$4:$H$1000,5,0),0))</f>
        <v>0</v>
      </c>
      <c r="I585" s="57"/>
      <c r="J585" s="57"/>
      <c r="K585" s="57"/>
      <c r="L585" s="57"/>
      <c r="M585" s="58" t="str">
        <f t="shared" si="67"/>
        <v/>
      </c>
      <c r="N585" s="73"/>
    </row>
    <row r="586" spans="1:14">
      <c r="A586" s="97" t="str">
        <f t="shared" si="65"/>
        <v/>
      </c>
      <c r="B586" s="98" t="str">
        <f t="shared" si="64"/>
        <v/>
      </c>
      <c r="C586" s="99"/>
      <c r="D586" s="137"/>
      <c r="E586" s="100"/>
      <c r="F586" s="57"/>
      <c r="G586" s="58">
        <f t="shared" si="66"/>
        <v>0</v>
      </c>
      <c r="H586" s="58">
        <f>IF(E586="",0,IFERROR(VLOOKUP(E586,档案费管理台账!$D$4:$H$1000,5,0),0))</f>
        <v>0</v>
      </c>
      <c r="I586" s="57"/>
      <c r="J586" s="57"/>
      <c r="K586" s="57"/>
      <c r="L586" s="57"/>
      <c r="M586" s="58" t="str">
        <f t="shared" si="67"/>
        <v/>
      </c>
      <c r="N586" s="73"/>
    </row>
    <row r="587" spans="1:14">
      <c r="A587" s="97" t="str">
        <f t="shared" si="65"/>
        <v/>
      </c>
      <c r="B587" s="98" t="str">
        <f t="shared" si="64"/>
        <v/>
      </c>
      <c r="C587" s="99"/>
      <c r="D587" s="137"/>
      <c r="E587" s="100"/>
      <c r="F587" s="57"/>
      <c r="G587" s="58">
        <f t="shared" si="66"/>
        <v>0</v>
      </c>
      <c r="H587" s="58">
        <f>IF(E587="",0,IFERROR(VLOOKUP(E587,档案费管理台账!$D$4:$H$1000,5,0),0))</f>
        <v>0</v>
      </c>
      <c r="I587" s="57"/>
      <c r="J587" s="57"/>
      <c r="K587" s="57"/>
      <c r="L587" s="57"/>
      <c r="M587" s="58" t="str">
        <f t="shared" si="67"/>
        <v/>
      </c>
      <c r="N587" s="73"/>
    </row>
    <row r="588" spans="1:14">
      <c r="A588" s="97" t="str">
        <f t="shared" si="65"/>
        <v/>
      </c>
      <c r="B588" s="98" t="str">
        <f t="shared" si="64"/>
        <v/>
      </c>
      <c r="C588" s="99"/>
      <c r="D588" s="137"/>
      <c r="E588" s="100"/>
      <c r="F588" s="57"/>
      <c r="G588" s="58">
        <f t="shared" si="66"/>
        <v>0</v>
      </c>
      <c r="H588" s="58">
        <f>IF(E588="",0,IFERROR(VLOOKUP(E588,档案费管理台账!$D$4:$H$1000,5,0),0))</f>
        <v>0</v>
      </c>
      <c r="I588" s="57"/>
      <c r="J588" s="57"/>
      <c r="K588" s="57"/>
      <c r="L588" s="57"/>
      <c r="M588" s="58" t="str">
        <f t="shared" si="67"/>
        <v/>
      </c>
      <c r="N588" s="73"/>
    </row>
    <row r="589" spans="1:14">
      <c r="A589" s="97" t="str">
        <f t="shared" si="65"/>
        <v/>
      </c>
      <c r="B589" s="98" t="str">
        <f t="shared" si="64"/>
        <v/>
      </c>
      <c r="C589" s="99"/>
      <c r="D589" s="137"/>
      <c r="E589" s="100"/>
      <c r="F589" s="57"/>
      <c r="G589" s="58">
        <f t="shared" si="66"/>
        <v>0</v>
      </c>
      <c r="H589" s="58">
        <f>IF(E589="",0,IFERROR(VLOOKUP(E589,档案费管理台账!$D$4:$H$1000,5,0),0))</f>
        <v>0</v>
      </c>
      <c r="I589" s="57"/>
      <c r="J589" s="57"/>
      <c r="K589" s="57"/>
      <c r="L589" s="57"/>
      <c r="M589" s="58" t="str">
        <f t="shared" si="67"/>
        <v/>
      </c>
      <c r="N589" s="73"/>
    </row>
    <row r="590" spans="1:14">
      <c r="A590" s="97" t="str">
        <f t="shared" si="65"/>
        <v/>
      </c>
      <c r="B590" s="98" t="str">
        <f t="shared" si="64"/>
        <v/>
      </c>
      <c r="C590" s="99"/>
      <c r="D590" s="137"/>
      <c r="E590" s="100"/>
      <c r="F590" s="57"/>
      <c r="G590" s="58">
        <f t="shared" si="66"/>
        <v>0</v>
      </c>
      <c r="H590" s="58">
        <f>IF(E590="",0,IFERROR(VLOOKUP(E590,档案费管理台账!$D$4:$H$1000,5,0),0))</f>
        <v>0</v>
      </c>
      <c r="I590" s="57"/>
      <c r="J590" s="57"/>
      <c r="K590" s="57"/>
      <c r="L590" s="57"/>
      <c r="M590" s="58" t="str">
        <f t="shared" si="67"/>
        <v/>
      </c>
      <c r="N590" s="73"/>
    </row>
    <row r="591" spans="1:14">
      <c r="A591" s="97" t="str">
        <f t="shared" si="65"/>
        <v/>
      </c>
      <c r="B591" s="98" t="str">
        <f t="shared" si="64"/>
        <v/>
      </c>
      <c r="C591" s="99"/>
      <c r="D591" s="137"/>
      <c r="E591" s="100"/>
      <c r="F591" s="57"/>
      <c r="G591" s="58">
        <f t="shared" si="66"/>
        <v>0</v>
      </c>
      <c r="H591" s="58">
        <f>IF(E591="",0,IFERROR(VLOOKUP(E591,档案费管理台账!$D$4:$H$1000,5,0),0))</f>
        <v>0</v>
      </c>
      <c r="I591" s="57"/>
      <c r="J591" s="57"/>
      <c r="K591" s="57"/>
      <c r="L591" s="57"/>
      <c r="M591" s="58" t="str">
        <f t="shared" si="67"/>
        <v/>
      </c>
      <c r="N591" s="73"/>
    </row>
    <row r="592" spans="1:14">
      <c r="A592" s="97" t="str">
        <f t="shared" si="65"/>
        <v/>
      </c>
      <c r="B592" s="98" t="str">
        <f t="shared" si="64"/>
        <v/>
      </c>
      <c r="C592" s="99"/>
      <c r="D592" s="137"/>
      <c r="E592" s="100"/>
      <c r="F592" s="57"/>
      <c r="G592" s="58">
        <f t="shared" si="66"/>
        <v>0</v>
      </c>
      <c r="H592" s="58">
        <f>IF(E592="",0,IFERROR(VLOOKUP(E592,档案费管理台账!$D$4:$H$1000,5,0),0))</f>
        <v>0</v>
      </c>
      <c r="I592" s="57"/>
      <c r="J592" s="57"/>
      <c r="K592" s="57"/>
      <c r="L592" s="57"/>
      <c r="M592" s="58" t="str">
        <f t="shared" si="67"/>
        <v/>
      </c>
      <c r="N592" s="73"/>
    </row>
    <row r="593" spans="1:14">
      <c r="A593" s="97" t="str">
        <f t="shared" si="65"/>
        <v/>
      </c>
      <c r="B593" s="98" t="str">
        <f t="shared" si="64"/>
        <v/>
      </c>
      <c r="C593" s="99"/>
      <c r="D593" s="137"/>
      <c r="E593" s="100"/>
      <c r="F593" s="57"/>
      <c r="G593" s="58">
        <f t="shared" si="66"/>
        <v>0</v>
      </c>
      <c r="H593" s="58">
        <f>IF(E593="",0,IFERROR(VLOOKUP(E593,档案费管理台账!$D$4:$H$1000,5,0),0))</f>
        <v>0</v>
      </c>
      <c r="I593" s="57"/>
      <c r="J593" s="57"/>
      <c r="K593" s="57"/>
      <c r="L593" s="57"/>
      <c r="M593" s="58" t="str">
        <f t="shared" si="67"/>
        <v/>
      </c>
      <c r="N593" s="73"/>
    </row>
    <row r="594" spans="1:14">
      <c r="A594" s="97" t="str">
        <f t="shared" si="65"/>
        <v/>
      </c>
      <c r="B594" s="98" t="str">
        <f t="shared" si="64"/>
        <v/>
      </c>
      <c r="C594" s="99"/>
      <c r="D594" s="137"/>
      <c r="E594" s="100"/>
      <c r="F594" s="57"/>
      <c r="G594" s="58">
        <f t="shared" si="66"/>
        <v>0</v>
      </c>
      <c r="H594" s="58">
        <f>IF(E594="",0,IFERROR(VLOOKUP(E594,档案费管理台账!$D$4:$H$1000,5,0),0))</f>
        <v>0</v>
      </c>
      <c r="I594" s="57"/>
      <c r="J594" s="57"/>
      <c r="K594" s="57"/>
      <c r="L594" s="57"/>
      <c r="M594" s="58" t="str">
        <f t="shared" si="67"/>
        <v/>
      </c>
      <c r="N594" s="73"/>
    </row>
    <row r="595" spans="1:14">
      <c r="A595" s="97" t="str">
        <f t="shared" si="65"/>
        <v/>
      </c>
      <c r="B595" s="98" t="str">
        <f t="shared" si="64"/>
        <v/>
      </c>
      <c r="C595" s="99"/>
      <c r="D595" s="137"/>
      <c r="E595" s="100"/>
      <c r="F595" s="57"/>
      <c r="G595" s="58">
        <f t="shared" si="66"/>
        <v>0</v>
      </c>
      <c r="H595" s="58">
        <f>IF(E595="",0,IFERROR(VLOOKUP(E595,档案费管理台账!$D$4:$H$1000,5,0),0))</f>
        <v>0</v>
      </c>
      <c r="I595" s="57"/>
      <c r="J595" s="57"/>
      <c r="K595" s="57"/>
      <c r="L595" s="57"/>
      <c r="M595" s="58" t="str">
        <f t="shared" si="67"/>
        <v/>
      </c>
      <c r="N595" s="73"/>
    </row>
    <row r="596" spans="1:14">
      <c r="A596" s="97" t="str">
        <f t="shared" si="65"/>
        <v/>
      </c>
      <c r="B596" s="98" t="str">
        <f t="shared" si="64"/>
        <v/>
      </c>
      <c r="C596" s="99"/>
      <c r="D596" s="137"/>
      <c r="E596" s="100"/>
      <c r="F596" s="57"/>
      <c r="G596" s="58">
        <f t="shared" si="66"/>
        <v>0</v>
      </c>
      <c r="H596" s="58">
        <f>IF(E596="",0,IFERROR(VLOOKUP(E596,档案费管理台账!$D$4:$H$1000,5,0),0))</f>
        <v>0</v>
      </c>
      <c r="I596" s="57"/>
      <c r="J596" s="57"/>
      <c r="K596" s="57"/>
      <c r="L596" s="57"/>
      <c r="M596" s="58" t="str">
        <f t="shared" si="67"/>
        <v/>
      </c>
      <c r="N596" s="73"/>
    </row>
    <row r="597" spans="1:14">
      <c r="A597" s="97" t="str">
        <f t="shared" si="65"/>
        <v/>
      </c>
      <c r="B597" s="98" t="str">
        <f t="shared" si="64"/>
        <v/>
      </c>
      <c r="C597" s="99"/>
      <c r="D597" s="137"/>
      <c r="E597" s="100"/>
      <c r="F597" s="57"/>
      <c r="G597" s="58">
        <f t="shared" si="66"/>
        <v>0</v>
      </c>
      <c r="H597" s="58">
        <f>IF(E597="",0,IFERROR(VLOOKUP(E597,档案费管理台账!$D$4:$H$1000,5,0),0))</f>
        <v>0</v>
      </c>
      <c r="I597" s="57"/>
      <c r="J597" s="57"/>
      <c r="K597" s="57"/>
      <c r="L597" s="57"/>
      <c r="M597" s="58" t="str">
        <f t="shared" si="67"/>
        <v/>
      </c>
      <c r="N597" s="73"/>
    </row>
    <row r="598" spans="1:14">
      <c r="A598" s="97" t="str">
        <f t="shared" si="65"/>
        <v/>
      </c>
      <c r="B598" s="98" t="str">
        <f t="shared" si="64"/>
        <v/>
      </c>
      <c r="C598" s="99"/>
      <c r="D598" s="137"/>
      <c r="E598" s="100"/>
      <c r="F598" s="57"/>
      <c r="G598" s="58">
        <f t="shared" si="66"/>
        <v>0</v>
      </c>
      <c r="H598" s="58">
        <f>IF(E598="",0,IFERROR(VLOOKUP(E598,档案费管理台账!$D$4:$H$1000,5,0),0))</f>
        <v>0</v>
      </c>
      <c r="I598" s="57"/>
      <c r="J598" s="57"/>
      <c r="K598" s="57"/>
      <c r="L598" s="57"/>
      <c r="M598" s="58" t="str">
        <f t="shared" si="67"/>
        <v/>
      </c>
      <c r="N598" s="73"/>
    </row>
    <row r="599" spans="1:14">
      <c r="A599" s="97" t="str">
        <f t="shared" si="65"/>
        <v/>
      </c>
      <c r="B599" s="98" t="str">
        <f t="shared" si="64"/>
        <v/>
      </c>
      <c r="C599" s="99"/>
      <c r="D599" s="137"/>
      <c r="E599" s="100"/>
      <c r="F599" s="57"/>
      <c r="G599" s="58">
        <f t="shared" si="66"/>
        <v>0</v>
      </c>
      <c r="H599" s="58">
        <f>IF(E599="",0,IFERROR(VLOOKUP(E599,档案费管理台账!$D$4:$H$1000,5,0),0))</f>
        <v>0</v>
      </c>
      <c r="I599" s="57"/>
      <c r="J599" s="57"/>
      <c r="K599" s="57"/>
      <c r="L599" s="57"/>
      <c r="M599" s="58" t="str">
        <f t="shared" si="67"/>
        <v/>
      </c>
      <c r="N599" s="73"/>
    </row>
    <row r="600" spans="1:14">
      <c r="A600" s="97" t="str">
        <f t="shared" si="65"/>
        <v/>
      </c>
      <c r="B600" s="98" t="str">
        <f t="shared" si="64"/>
        <v/>
      </c>
      <c r="C600" s="99"/>
      <c r="D600" s="137"/>
      <c r="E600" s="100"/>
      <c r="F600" s="57"/>
      <c r="G600" s="58">
        <f t="shared" si="66"/>
        <v>0</v>
      </c>
      <c r="H600" s="58">
        <f>IF(E600="",0,IFERROR(VLOOKUP(E600,档案费管理台账!$D$4:$H$1000,5,0),0))</f>
        <v>0</v>
      </c>
      <c r="I600" s="57"/>
      <c r="J600" s="57"/>
      <c r="K600" s="57"/>
      <c r="L600" s="57"/>
      <c r="M600" s="58" t="str">
        <f t="shared" si="67"/>
        <v/>
      </c>
      <c r="N600" s="73"/>
    </row>
    <row r="601" spans="1:14">
      <c r="A601" s="97" t="str">
        <f t="shared" si="65"/>
        <v/>
      </c>
      <c r="B601" s="98" t="str">
        <f t="shared" si="64"/>
        <v/>
      </c>
      <c r="C601" s="99"/>
      <c r="D601" s="137"/>
      <c r="E601" s="100"/>
      <c r="F601" s="57"/>
      <c r="G601" s="58">
        <f t="shared" si="66"/>
        <v>0</v>
      </c>
      <c r="H601" s="58">
        <f>IF(E601="",0,IFERROR(VLOOKUP(E601,档案费管理台账!$D$4:$H$1000,5,0),0))</f>
        <v>0</v>
      </c>
      <c r="I601" s="57"/>
      <c r="J601" s="57"/>
      <c r="K601" s="57"/>
      <c r="L601" s="57"/>
      <c r="M601" s="58" t="str">
        <f t="shared" si="67"/>
        <v/>
      </c>
      <c r="N601" s="73"/>
    </row>
    <row r="602" spans="1:14">
      <c r="A602" s="97" t="str">
        <f t="shared" si="65"/>
        <v/>
      </c>
      <c r="B602" s="98" t="str">
        <f t="shared" si="64"/>
        <v/>
      </c>
      <c r="C602" s="99"/>
      <c r="D602" s="137"/>
      <c r="E602" s="100"/>
      <c r="F602" s="57"/>
      <c r="G602" s="58">
        <f t="shared" si="66"/>
        <v>0</v>
      </c>
      <c r="H602" s="58">
        <f>IF(E602="",0,IFERROR(VLOOKUP(E602,档案费管理台账!$D$4:$H$1000,5,0),0))</f>
        <v>0</v>
      </c>
      <c r="I602" s="57"/>
      <c r="J602" s="57"/>
      <c r="K602" s="57"/>
      <c r="L602" s="57"/>
      <c r="M602" s="58" t="str">
        <f t="shared" si="67"/>
        <v/>
      </c>
      <c r="N602" s="73"/>
    </row>
    <row r="603" spans="1:14">
      <c r="A603" s="97" t="str">
        <f t="shared" si="65"/>
        <v/>
      </c>
      <c r="B603" s="98" t="str">
        <f t="shared" si="64"/>
        <v/>
      </c>
      <c r="C603" s="99"/>
      <c r="D603" s="137"/>
      <c r="E603" s="100"/>
      <c r="F603" s="57"/>
      <c r="G603" s="58">
        <f t="shared" si="66"/>
        <v>0</v>
      </c>
      <c r="H603" s="58">
        <f>IF(E603="",0,IFERROR(VLOOKUP(E603,档案费管理台账!$D$4:$H$1000,5,0),0))</f>
        <v>0</v>
      </c>
      <c r="I603" s="57"/>
      <c r="J603" s="57"/>
      <c r="K603" s="57"/>
      <c r="L603" s="57"/>
      <c r="M603" s="58" t="str">
        <f t="shared" si="67"/>
        <v/>
      </c>
      <c r="N603" s="73"/>
    </row>
    <row r="604" spans="1:14">
      <c r="A604" s="97" t="str">
        <f t="shared" si="65"/>
        <v/>
      </c>
      <c r="B604" s="98" t="str">
        <f t="shared" si="64"/>
        <v/>
      </c>
      <c r="C604" s="99"/>
      <c r="D604" s="137"/>
      <c r="E604" s="100"/>
      <c r="F604" s="57"/>
      <c r="G604" s="58">
        <f t="shared" si="66"/>
        <v>0</v>
      </c>
      <c r="H604" s="58">
        <f>IF(E604="",0,IFERROR(VLOOKUP(E604,档案费管理台账!$D$4:$H$1000,5,0),0))</f>
        <v>0</v>
      </c>
      <c r="I604" s="57"/>
      <c r="J604" s="57"/>
      <c r="K604" s="57"/>
      <c r="L604" s="57"/>
      <c r="M604" s="58" t="str">
        <f t="shared" si="67"/>
        <v/>
      </c>
      <c r="N604" s="73"/>
    </row>
    <row r="605" spans="1:14">
      <c r="A605" s="97" t="str">
        <f t="shared" si="65"/>
        <v/>
      </c>
      <c r="B605" s="98" t="str">
        <f t="shared" si="64"/>
        <v/>
      </c>
      <c r="C605" s="99"/>
      <c r="D605" s="137"/>
      <c r="E605" s="100"/>
      <c r="F605" s="57"/>
      <c r="G605" s="58">
        <f t="shared" si="66"/>
        <v>0</v>
      </c>
      <c r="H605" s="58">
        <f>IF(E605="",0,IFERROR(VLOOKUP(E605,档案费管理台账!$D$4:$H$1000,5,0),0))</f>
        <v>0</v>
      </c>
      <c r="I605" s="57"/>
      <c r="J605" s="57"/>
      <c r="K605" s="57"/>
      <c r="L605" s="57"/>
      <c r="M605" s="58" t="str">
        <f t="shared" si="67"/>
        <v/>
      </c>
      <c r="N605" s="73"/>
    </row>
    <row r="606" spans="1:14">
      <c r="A606" s="97" t="str">
        <f t="shared" si="65"/>
        <v/>
      </c>
      <c r="B606" s="98" t="str">
        <f t="shared" si="64"/>
        <v/>
      </c>
      <c r="C606" s="99"/>
      <c r="D606" s="137"/>
      <c r="E606" s="100"/>
      <c r="F606" s="57"/>
      <c r="G606" s="58">
        <f t="shared" si="66"/>
        <v>0</v>
      </c>
      <c r="H606" s="58">
        <f>IF(E606="",0,IFERROR(VLOOKUP(E606,档案费管理台账!$D$4:$H$1000,5,0),0))</f>
        <v>0</v>
      </c>
      <c r="I606" s="57"/>
      <c r="J606" s="57"/>
      <c r="K606" s="57"/>
      <c r="L606" s="57"/>
      <c r="M606" s="58" t="str">
        <f t="shared" si="67"/>
        <v/>
      </c>
      <c r="N606" s="73"/>
    </row>
    <row r="607" spans="1:14">
      <c r="A607" s="97" t="str">
        <f t="shared" si="65"/>
        <v/>
      </c>
      <c r="B607" s="98" t="str">
        <f t="shared" si="64"/>
        <v/>
      </c>
      <c r="C607" s="99"/>
      <c r="D607" s="137"/>
      <c r="E607" s="100"/>
      <c r="F607" s="57"/>
      <c r="G607" s="58">
        <f t="shared" si="66"/>
        <v>0</v>
      </c>
      <c r="H607" s="58">
        <f>IF(E607="",0,IFERROR(VLOOKUP(E607,档案费管理台账!$D$4:$H$1000,5,0),0))</f>
        <v>0</v>
      </c>
      <c r="I607" s="57"/>
      <c r="J607" s="57"/>
      <c r="K607" s="57"/>
      <c r="L607" s="57"/>
      <c r="M607" s="58" t="str">
        <f t="shared" si="67"/>
        <v/>
      </c>
      <c r="N607" s="73"/>
    </row>
    <row r="608" spans="1:14">
      <c r="A608" s="97" t="str">
        <f t="shared" si="65"/>
        <v/>
      </c>
      <c r="B608" s="98" t="str">
        <f t="shared" si="64"/>
        <v/>
      </c>
      <c r="C608" s="99"/>
      <c r="D608" s="137"/>
      <c r="E608" s="100"/>
      <c r="F608" s="57"/>
      <c r="G608" s="58">
        <f t="shared" si="66"/>
        <v>0</v>
      </c>
      <c r="H608" s="58">
        <f>IF(E608="",0,IFERROR(VLOOKUP(E608,档案费管理台账!$D$4:$H$1000,5,0),0))</f>
        <v>0</v>
      </c>
      <c r="I608" s="57"/>
      <c r="J608" s="57"/>
      <c r="K608" s="57"/>
      <c r="L608" s="57"/>
      <c r="M608" s="58" t="str">
        <f t="shared" si="67"/>
        <v/>
      </c>
      <c r="N608" s="73"/>
    </row>
    <row r="609" spans="1:14">
      <c r="A609" s="97" t="str">
        <f t="shared" si="65"/>
        <v/>
      </c>
      <c r="B609" s="98" t="str">
        <f t="shared" si="64"/>
        <v/>
      </c>
      <c r="C609" s="99"/>
      <c r="D609" s="137"/>
      <c r="E609" s="100"/>
      <c r="F609" s="57"/>
      <c r="G609" s="58">
        <f t="shared" si="66"/>
        <v>0</v>
      </c>
      <c r="H609" s="58">
        <f>IF(E609="",0,IFERROR(VLOOKUP(E609,档案费管理台账!$D$4:$H$1000,5,0),0))</f>
        <v>0</v>
      </c>
      <c r="I609" s="57"/>
      <c r="J609" s="57"/>
      <c r="K609" s="57"/>
      <c r="L609" s="57"/>
      <c r="M609" s="58" t="str">
        <f t="shared" si="67"/>
        <v/>
      </c>
      <c r="N609" s="73"/>
    </row>
    <row r="610" spans="1:14">
      <c r="A610" s="97" t="str">
        <f t="shared" si="65"/>
        <v/>
      </c>
      <c r="B610" s="98" t="str">
        <f t="shared" si="64"/>
        <v/>
      </c>
      <c r="C610" s="99"/>
      <c r="D610" s="137"/>
      <c r="E610" s="100"/>
      <c r="F610" s="57"/>
      <c r="G610" s="58">
        <f t="shared" si="66"/>
        <v>0</v>
      </c>
      <c r="H610" s="58">
        <f>IF(E610="",0,IFERROR(VLOOKUP(E610,档案费管理台账!$D$4:$H$1000,5,0),0))</f>
        <v>0</v>
      </c>
      <c r="I610" s="57"/>
      <c r="J610" s="57"/>
      <c r="K610" s="57"/>
      <c r="L610" s="57"/>
      <c r="M610" s="58" t="str">
        <f t="shared" si="67"/>
        <v/>
      </c>
      <c r="N610" s="73"/>
    </row>
    <row r="611" spans="1:14">
      <c r="A611" s="97" t="str">
        <f t="shared" si="65"/>
        <v/>
      </c>
      <c r="B611" s="98" t="str">
        <f t="shared" si="64"/>
        <v/>
      </c>
      <c r="C611" s="99"/>
      <c r="D611" s="137"/>
      <c r="E611" s="100"/>
      <c r="F611" s="57"/>
      <c r="G611" s="58">
        <f t="shared" si="66"/>
        <v>0</v>
      </c>
      <c r="H611" s="58">
        <f>IF(E611="",0,IFERROR(VLOOKUP(E611,档案费管理台账!$D$4:$H$1000,5,0),0))</f>
        <v>0</v>
      </c>
      <c r="I611" s="57"/>
      <c r="J611" s="57"/>
      <c r="K611" s="57"/>
      <c r="L611" s="57"/>
      <c r="M611" s="58" t="str">
        <f t="shared" si="67"/>
        <v/>
      </c>
      <c r="N611" s="73"/>
    </row>
    <row r="612" spans="1:14">
      <c r="A612" s="97" t="str">
        <f t="shared" si="65"/>
        <v/>
      </c>
      <c r="B612" s="98" t="str">
        <f t="shared" si="64"/>
        <v/>
      </c>
      <c r="C612" s="99"/>
      <c r="D612" s="137"/>
      <c r="E612" s="100"/>
      <c r="F612" s="57"/>
      <c r="G612" s="58">
        <f t="shared" si="66"/>
        <v>0</v>
      </c>
      <c r="H612" s="58">
        <f>IF(E612="",0,IFERROR(VLOOKUP(E612,档案费管理台账!$D$4:$H$1000,5,0),0))</f>
        <v>0</v>
      </c>
      <c r="I612" s="57"/>
      <c r="J612" s="57"/>
      <c r="K612" s="57"/>
      <c r="L612" s="57"/>
      <c r="M612" s="58" t="str">
        <f t="shared" si="67"/>
        <v/>
      </c>
      <c r="N612" s="73"/>
    </row>
    <row r="613" spans="1:14">
      <c r="A613" s="97" t="str">
        <f t="shared" si="65"/>
        <v/>
      </c>
      <c r="B613" s="98" t="str">
        <f t="shared" si="64"/>
        <v/>
      </c>
      <c r="C613" s="99"/>
      <c r="D613" s="137"/>
      <c r="E613" s="100"/>
      <c r="F613" s="57"/>
      <c r="G613" s="58">
        <f t="shared" si="66"/>
        <v>0</v>
      </c>
      <c r="H613" s="58">
        <f>IF(E613="",0,IFERROR(VLOOKUP(E613,档案费管理台账!$D$4:$H$1000,5,0),0))</f>
        <v>0</v>
      </c>
      <c r="I613" s="57"/>
      <c r="J613" s="57"/>
      <c r="K613" s="57"/>
      <c r="L613" s="57"/>
      <c r="M613" s="58" t="str">
        <f t="shared" si="67"/>
        <v/>
      </c>
      <c r="N613" s="73"/>
    </row>
    <row r="614" spans="1:14">
      <c r="A614" s="97" t="str">
        <f t="shared" si="65"/>
        <v/>
      </c>
      <c r="B614" s="98" t="str">
        <f t="shared" si="64"/>
        <v/>
      </c>
      <c r="C614" s="99"/>
      <c r="D614" s="137"/>
      <c r="E614" s="100"/>
      <c r="F614" s="57"/>
      <c r="G614" s="58">
        <f t="shared" si="66"/>
        <v>0</v>
      </c>
      <c r="H614" s="58">
        <f>IF(E614="",0,IFERROR(VLOOKUP(E614,档案费管理台账!$D$4:$H$1000,5,0),0))</f>
        <v>0</v>
      </c>
      <c r="I614" s="57"/>
      <c r="J614" s="57"/>
      <c r="K614" s="57"/>
      <c r="L614" s="57"/>
      <c r="M614" s="58" t="str">
        <f t="shared" si="67"/>
        <v/>
      </c>
      <c r="N614" s="73"/>
    </row>
    <row r="615" spans="1:14">
      <c r="A615" s="97" t="str">
        <f t="shared" si="65"/>
        <v/>
      </c>
      <c r="B615" s="98" t="str">
        <f t="shared" si="64"/>
        <v/>
      </c>
      <c r="C615" s="99"/>
      <c r="D615" s="137"/>
      <c r="E615" s="100"/>
      <c r="F615" s="57"/>
      <c r="G615" s="58">
        <f t="shared" si="66"/>
        <v>0</v>
      </c>
      <c r="H615" s="58">
        <f>IF(E615="",0,IFERROR(VLOOKUP(E615,档案费管理台账!$D$4:$H$1000,5,0),0))</f>
        <v>0</v>
      </c>
      <c r="I615" s="57"/>
      <c r="J615" s="57"/>
      <c r="K615" s="57"/>
      <c r="L615" s="57"/>
      <c r="M615" s="58" t="str">
        <f t="shared" si="67"/>
        <v/>
      </c>
      <c r="N615" s="73"/>
    </row>
    <row r="616" spans="1:14">
      <c r="A616" s="97" t="str">
        <f t="shared" si="65"/>
        <v/>
      </c>
      <c r="B616" s="98" t="str">
        <f t="shared" si="64"/>
        <v/>
      </c>
      <c r="C616" s="99"/>
      <c r="D616" s="137"/>
      <c r="E616" s="100"/>
      <c r="F616" s="57"/>
      <c r="G616" s="58">
        <f t="shared" si="66"/>
        <v>0</v>
      </c>
      <c r="H616" s="58">
        <f>IF(E616="",0,IFERROR(VLOOKUP(E616,档案费管理台账!$D$4:$H$1000,5,0),0))</f>
        <v>0</v>
      </c>
      <c r="I616" s="57"/>
      <c r="J616" s="57"/>
      <c r="K616" s="57"/>
      <c r="L616" s="57"/>
      <c r="M616" s="58" t="str">
        <f t="shared" si="67"/>
        <v/>
      </c>
      <c r="N616" s="73"/>
    </row>
    <row r="617" spans="1:14">
      <c r="A617" s="97" t="str">
        <f t="shared" si="65"/>
        <v/>
      </c>
      <c r="B617" s="98" t="str">
        <f t="shared" si="64"/>
        <v/>
      </c>
      <c r="C617" s="99"/>
      <c r="D617" s="137"/>
      <c r="E617" s="100"/>
      <c r="F617" s="57"/>
      <c r="G617" s="58">
        <f t="shared" si="66"/>
        <v>0</v>
      </c>
      <c r="H617" s="58">
        <f>IF(E617="",0,IFERROR(VLOOKUP(E617,档案费管理台账!$D$4:$H$1000,5,0),0))</f>
        <v>0</v>
      </c>
      <c r="I617" s="57"/>
      <c r="J617" s="57"/>
      <c r="K617" s="57"/>
      <c r="L617" s="57"/>
      <c r="M617" s="58" t="str">
        <f t="shared" si="67"/>
        <v/>
      </c>
      <c r="N617" s="73"/>
    </row>
    <row r="618" spans="1:14">
      <c r="A618" s="97" t="str">
        <f t="shared" si="65"/>
        <v/>
      </c>
      <c r="B618" s="98" t="str">
        <f t="shared" si="64"/>
        <v/>
      </c>
      <c r="C618" s="99"/>
      <c r="D618" s="137"/>
      <c r="E618" s="100"/>
      <c r="F618" s="57"/>
      <c r="G618" s="58">
        <f t="shared" si="66"/>
        <v>0</v>
      </c>
      <c r="H618" s="58">
        <f>IF(E618="",0,IFERROR(VLOOKUP(E618,档案费管理台账!$D$4:$H$1000,5,0),0))</f>
        <v>0</v>
      </c>
      <c r="I618" s="57"/>
      <c r="J618" s="57"/>
      <c r="K618" s="57"/>
      <c r="L618" s="57"/>
      <c r="M618" s="58" t="str">
        <f t="shared" si="67"/>
        <v/>
      </c>
      <c r="N618" s="73"/>
    </row>
    <row r="619" spans="1:14">
      <c r="A619" s="97" t="str">
        <f t="shared" si="65"/>
        <v/>
      </c>
      <c r="B619" s="98" t="str">
        <f t="shared" si="64"/>
        <v/>
      </c>
      <c r="C619" s="99"/>
      <c r="D619" s="137"/>
      <c r="E619" s="100"/>
      <c r="F619" s="57"/>
      <c r="G619" s="58">
        <f t="shared" si="66"/>
        <v>0</v>
      </c>
      <c r="H619" s="58">
        <f>IF(E619="",0,IFERROR(VLOOKUP(E619,档案费管理台账!$D$4:$H$1000,5,0),0))</f>
        <v>0</v>
      </c>
      <c r="I619" s="57"/>
      <c r="J619" s="57"/>
      <c r="K619" s="57"/>
      <c r="L619" s="57"/>
      <c r="M619" s="58" t="str">
        <f t="shared" si="67"/>
        <v/>
      </c>
      <c r="N619" s="73"/>
    </row>
    <row r="620" spans="1:14">
      <c r="A620" s="97" t="str">
        <f t="shared" si="65"/>
        <v/>
      </c>
      <c r="B620" s="98" t="str">
        <f t="shared" ref="B620:B683" si="68">IF(C620="","",MONTH(C620)&amp;"月")</f>
        <v/>
      </c>
      <c r="C620" s="99"/>
      <c r="D620" s="137"/>
      <c r="E620" s="100"/>
      <c r="F620" s="57"/>
      <c r="G620" s="58">
        <f t="shared" si="66"/>
        <v>0</v>
      </c>
      <c r="H620" s="58">
        <f>IF(E620="",0,IFERROR(VLOOKUP(E620,档案费管理台账!$D$4:$H$1000,5,0),0))</f>
        <v>0</v>
      </c>
      <c r="I620" s="57"/>
      <c r="J620" s="57"/>
      <c r="K620" s="57"/>
      <c r="L620" s="57"/>
      <c r="M620" s="58" t="str">
        <f t="shared" si="67"/>
        <v/>
      </c>
      <c r="N620" s="73"/>
    </row>
    <row r="621" spans="1:14">
      <c r="A621" s="97" t="str">
        <f t="shared" ref="A621:A684" si="69">IF(C621="","",ROW()-42)</f>
        <v/>
      </c>
      <c r="B621" s="98" t="str">
        <f t="shared" si="68"/>
        <v/>
      </c>
      <c r="C621" s="99"/>
      <c r="D621" s="137"/>
      <c r="E621" s="100"/>
      <c r="F621" s="57"/>
      <c r="G621" s="58">
        <f t="shared" ref="G621:G684" si="70">IF(F621="",0,F621*$K$41)</f>
        <v>0</v>
      </c>
      <c r="H621" s="58">
        <f>IF(E621="",0,IFERROR(VLOOKUP(E621,档案费管理台账!$D$4:$H$1000,5,0),0))</f>
        <v>0</v>
      </c>
      <c r="I621" s="57"/>
      <c r="J621" s="57"/>
      <c r="K621" s="57"/>
      <c r="L621" s="57"/>
      <c r="M621" s="58" t="str">
        <f t="shared" ref="M621:M684" si="71">IF(C621="","",ROUND(M620+G621-I621-J621-K621-L621-H621,2))</f>
        <v/>
      </c>
      <c r="N621" s="73"/>
    </row>
    <row r="622" spans="1:14">
      <c r="A622" s="97" t="str">
        <f t="shared" si="69"/>
        <v/>
      </c>
      <c r="B622" s="98" t="str">
        <f t="shared" si="68"/>
        <v/>
      </c>
      <c r="C622" s="99"/>
      <c r="D622" s="137"/>
      <c r="E622" s="100"/>
      <c r="F622" s="57"/>
      <c r="G622" s="58">
        <f t="shared" si="70"/>
        <v>0</v>
      </c>
      <c r="H622" s="58">
        <f>IF(E622="",0,IFERROR(VLOOKUP(E622,档案费管理台账!$D$4:$H$1000,5,0),0))</f>
        <v>0</v>
      </c>
      <c r="I622" s="57"/>
      <c r="J622" s="57"/>
      <c r="K622" s="57"/>
      <c r="L622" s="57"/>
      <c r="M622" s="58" t="str">
        <f t="shared" si="71"/>
        <v/>
      </c>
      <c r="N622" s="73"/>
    </row>
    <row r="623" spans="1:14">
      <c r="A623" s="97" t="str">
        <f t="shared" si="69"/>
        <v/>
      </c>
      <c r="B623" s="98" t="str">
        <f t="shared" si="68"/>
        <v/>
      </c>
      <c r="C623" s="99"/>
      <c r="D623" s="137"/>
      <c r="E623" s="100"/>
      <c r="F623" s="57"/>
      <c r="G623" s="58">
        <f t="shared" si="70"/>
        <v>0</v>
      </c>
      <c r="H623" s="58">
        <f>IF(E623="",0,IFERROR(VLOOKUP(E623,档案费管理台账!$D$4:$H$1000,5,0),0))</f>
        <v>0</v>
      </c>
      <c r="I623" s="57"/>
      <c r="J623" s="57"/>
      <c r="K623" s="57"/>
      <c r="L623" s="57"/>
      <c r="M623" s="58" t="str">
        <f t="shared" si="71"/>
        <v/>
      </c>
      <c r="N623" s="73"/>
    </row>
    <row r="624" spans="1:14">
      <c r="A624" s="97" t="str">
        <f t="shared" si="69"/>
        <v/>
      </c>
      <c r="B624" s="98" t="str">
        <f t="shared" si="68"/>
        <v/>
      </c>
      <c r="C624" s="99"/>
      <c r="D624" s="137"/>
      <c r="E624" s="100"/>
      <c r="F624" s="57"/>
      <c r="G624" s="58">
        <f t="shared" si="70"/>
        <v>0</v>
      </c>
      <c r="H624" s="58">
        <f>IF(E624="",0,IFERROR(VLOOKUP(E624,档案费管理台账!$D$4:$H$1000,5,0),0))</f>
        <v>0</v>
      </c>
      <c r="I624" s="57"/>
      <c r="J624" s="57"/>
      <c r="K624" s="57"/>
      <c r="L624" s="57"/>
      <c r="M624" s="58" t="str">
        <f t="shared" si="71"/>
        <v/>
      </c>
      <c r="N624" s="73"/>
    </row>
    <row r="625" spans="1:14">
      <c r="A625" s="97" t="str">
        <f t="shared" si="69"/>
        <v/>
      </c>
      <c r="B625" s="98" t="str">
        <f t="shared" si="68"/>
        <v/>
      </c>
      <c r="C625" s="99"/>
      <c r="D625" s="137"/>
      <c r="E625" s="100"/>
      <c r="F625" s="57"/>
      <c r="G625" s="58">
        <f t="shared" si="70"/>
        <v>0</v>
      </c>
      <c r="H625" s="58">
        <f>IF(E625="",0,IFERROR(VLOOKUP(E625,档案费管理台账!$D$4:$H$1000,5,0),0))</f>
        <v>0</v>
      </c>
      <c r="I625" s="57"/>
      <c r="J625" s="57"/>
      <c r="K625" s="57"/>
      <c r="L625" s="57"/>
      <c r="M625" s="58" t="str">
        <f t="shared" si="71"/>
        <v/>
      </c>
      <c r="N625" s="73"/>
    </row>
    <row r="626" spans="1:14">
      <c r="A626" s="97" t="str">
        <f t="shared" si="69"/>
        <v/>
      </c>
      <c r="B626" s="98" t="str">
        <f t="shared" si="68"/>
        <v/>
      </c>
      <c r="C626" s="99"/>
      <c r="D626" s="137"/>
      <c r="E626" s="100"/>
      <c r="F626" s="57"/>
      <c r="G626" s="58">
        <f t="shared" si="70"/>
        <v>0</v>
      </c>
      <c r="H626" s="58">
        <f>IF(E626="",0,IFERROR(VLOOKUP(E626,档案费管理台账!$D$4:$H$1000,5,0),0))</f>
        <v>0</v>
      </c>
      <c r="I626" s="57"/>
      <c r="J626" s="57"/>
      <c r="K626" s="57"/>
      <c r="L626" s="57"/>
      <c r="M626" s="58" t="str">
        <f t="shared" si="71"/>
        <v/>
      </c>
      <c r="N626" s="73"/>
    </row>
    <row r="627" spans="1:14">
      <c r="A627" s="97" t="str">
        <f t="shared" si="69"/>
        <v/>
      </c>
      <c r="B627" s="98" t="str">
        <f t="shared" si="68"/>
        <v/>
      </c>
      <c r="C627" s="99"/>
      <c r="D627" s="137"/>
      <c r="E627" s="100"/>
      <c r="F627" s="57"/>
      <c r="G627" s="58">
        <f t="shared" si="70"/>
        <v>0</v>
      </c>
      <c r="H627" s="58">
        <f>IF(E627="",0,IFERROR(VLOOKUP(E627,档案费管理台账!$D$4:$H$1000,5,0),0))</f>
        <v>0</v>
      </c>
      <c r="I627" s="57"/>
      <c r="J627" s="57"/>
      <c r="K627" s="57"/>
      <c r="L627" s="57"/>
      <c r="M627" s="58" t="str">
        <f t="shared" si="71"/>
        <v/>
      </c>
      <c r="N627" s="73"/>
    </row>
    <row r="628" spans="1:14">
      <c r="A628" s="97" t="str">
        <f t="shared" si="69"/>
        <v/>
      </c>
      <c r="B628" s="98" t="str">
        <f t="shared" si="68"/>
        <v/>
      </c>
      <c r="C628" s="99"/>
      <c r="D628" s="137"/>
      <c r="E628" s="100"/>
      <c r="F628" s="57"/>
      <c r="G628" s="58">
        <f t="shared" si="70"/>
        <v>0</v>
      </c>
      <c r="H628" s="58">
        <f>IF(E628="",0,IFERROR(VLOOKUP(E628,档案费管理台账!$D$4:$H$1000,5,0),0))</f>
        <v>0</v>
      </c>
      <c r="I628" s="57"/>
      <c r="J628" s="57"/>
      <c r="K628" s="57"/>
      <c r="L628" s="57"/>
      <c r="M628" s="58" t="str">
        <f t="shared" si="71"/>
        <v/>
      </c>
      <c r="N628" s="73"/>
    </row>
    <row r="629" spans="1:14">
      <c r="A629" s="97" t="str">
        <f t="shared" si="69"/>
        <v/>
      </c>
      <c r="B629" s="98" t="str">
        <f t="shared" si="68"/>
        <v/>
      </c>
      <c r="C629" s="99"/>
      <c r="D629" s="137"/>
      <c r="E629" s="100"/>
      <c r="F629" s="57"/>
      <c r="G629" s="58">
        <f t="shared" si="70"/>
        <v>0</v>
      </c>
      <c r="H629" s="58">
        <f>IF(E629="",0,IFERROR(VLOOKUP(E629,档案费管理台账!$D$4:$H$1000,5,0),0))</f>
        <v>0</v>
      </c>
      <c r="I629" s="57"/>
      <c r="J629" s="57"/>
      <c r="K629" s="57"/>
      <c r="L629" s="57"/>
      <c r="M629" s="58" t="str">
        <f t="shared" si="71"/>
        <v/>
      </c>
      <c r="N629" s="73"/>
    </row>
    <row r="630" spans="1:14">
      <c r="A630" s="97" t="str">
        <f t="shared" si="69"/>
        <v/>
      </c>
      <c r="B630" s="98" t="str">
        <f t="shared" si="68"/>
        <v/>
      </c>
      <c r="C630" s="99"/>
      <c r="D630" s="137"/>
      <c r="E630" s="100"/>
      <c r="F630" s="57"/>
      <c r="G630" s="58">
        <f t="shared" si="70"/>
        <v>0</v>
      </c>
      <c r="H630" s="58">
        <f>IF(E630="",0,IFERROR(VLOOKUP(E630,档案费管理台账!$D$4:$H$1000,5,0),0))</f>
        <v>0</v>
      </c>
      <c r="I630" s="57"/>
      <c r="J630" s="57"/>
      <c r="K630" s="57"/>
      <c r="L630" s="57"/>
      <c r="M630" s="58" t="str">
        <f t="shared" si="71"/>
        <v/>
      </c>
      <c r="N630" s="73"/>
    </row>
    <row r="631" spans="1:14">
      <c r="A631" s="97" t="str">
        <f t="shared" si="69"/>
        <v/>
      </c>
      <c r="B631" s="98" t="str">
        <f t="shared" si="68"/>
        <v/>
      </c>
      <c r="C631" s="99"/>
      <c r="D631" s="137"/>
      <c r="E631" s="100"/>
      <c r="F631" s="57"/>
      <c r="G631" s="58">
        <f t="shared" si="70"/>
        <v>0</v>
      </c>
      <c r="H631" s="58">
        <f>IF(E631="",0,IFERROR(VLOOKUP(E631,档案费管理台账!$D$4:$H$1000,5,0),0))</f>
        <v>0</v>
      </c>
      <c r="I631" s="57"/>
      <c r="J631" s="57"/>
      <c r="K631" s="57"/>
      <c r="L631" s="57"/>
      <c r="M631" s="58" t="str">
        <f t="shared" si="71"/>
        <v/>
      </c>
      <c r="N631" s="73"/>
    </row>
    <row r="632" spans="1:14">
      <c r="A632" s="97" t="str">
        <f t="shared" si="69"/>
        <v/>
      </c>
      <c r="B632" s="98" t="str">
        <f t="shared" si="68"/>
        <v/>
      </c>
      <c r="C632" s="99"/>
      <c r="D632" s="137"/>
      <c r="E632" s="100"/>
      <c r="F632" s="57"/>
      <c r="G632" s="58">
        <f t="shared" si="70"/>
        <v>0</v>
      </c>
      <c r="H632" s="58">
        <f>IF(E632="",0,IFERROR(VLOOKUP(E632,档案费管理台账!$D$4:$H$1000,5,0),0))</f>
        <v>0</v>
      </c>
      <c r="I632" s="57"/>
      <c r="J632" s="57"/>
      <c r="K632" s="57"/>
      <c r="L632" s="57"/>
      <c r="M632" s="58" t="str">
        <f t="shared" si="71"/>
        <v/>
      </c>
      <c r="N632" s="73"/>
    </row>
    <row r="633" spans="1:14">
      <c r="A633" s="97" t="str">
        <f t="shared" si="69"/>
        <v/>
      </c>
      <c r="B633" s="98" t="str">
        <f t="shared" si="68"/>
        <v/>
      </c>
      <c r="C633" s="99"/>
      <c r="D633" s="137"/>
      <c r="E633" s="100"/>
      <c r="F633" s="57"/>
      <c r="G633" s="58">
        <f t="shared" si="70"/>
        <v>0</v>
      </c>
      <c r="H633" s="58">
        <f>IF(E633="",0,IFERROR(VLOOKUP(E633,档案费管理台账!$D$4:$H$1000,5,0),0))</f>
        <v>0</v>
      </c>
      <c r="I633" s="57"/>
      <c r="J633" s="57"/>
      <c r="K633" s="57"/>
      <c r="L633" s="57"/>
      <c r="M633" s="58" t="str">
        <f t="shared" si="71"/>
        <v/>
      </c>
      <c r="N633" s="73"/>
    </row>
    <row r="634" spans="1:14">
      <c r="A634" s="97" t="str">
        <f t="shared" si="69"/>
        <v/>
      </c>
      <c r="B634" s="98" t="str">
        <f t="shared" si="68"/>
        <v/>
      </c>
      <c r="C634" s="99"/>
      <c r="D634" s="137"/>
      <c r="E634" s="100"/>
      <c r="F634" s="57"/>
      <c r="G634" s="58">
        <f t="shared" si="70"/>
        <v>0</v>
      </c>
      <c r="H634" s="58">
        <f>IF(E634="",0,IFERROR(VLOOKUP(E634,档案费管理台账!$D$4:$H$1000,5,0),0))</f>
        <v>0</v>
      </c>
      <c r="I634" s="57"/>
      <c r="J634" s="57"/>
      <c r="K634" s="57"/>
      <c r="L634" s="57"/>
      <c r="M634" s="58" t="str">
        <f t="shared" si="71"/>
        <v/>
      </c>
      <c r="N634" s="73"/>
    </row>
    <row r="635" spans="1:14">
      <c r="A635" s="97" t="str">
        <f t="shared" si="69"/>
        <v/>
      </c>
      <c r="B635" s="98" t="str">
        <f t="shared" si="68"/>
        <v/>
      </c>
      <c r="C635" s="99"/>
      <c r="D635" s="137"/>
      <c r="E635" s="100"/>
      <c r="F635" s="57"/>
      <c r="G635" s="58">
        <f t="shared" si="70"/>
        <v>0</v>
      </c>
      <c r="H635" s="58">
        <f>IF(E635="",0,IFERROR(VLOOKUP(E635,档案费管理台账!$D$4:$H$1000,5,0),0))</f>
        <v>0</v>
      </c>
      <c r="I635" s="57"/>
      <c r="J635" s="57"/>
      <c r="K635" s="57"/>
      <c r="L635" s="57"/>
      <c r="M635" s="58" t="str">
        <f t="shared" si="71"/>
        <v/>
      </c>
      <c r="N635" s="73"/>
    </row>
    <row r="636" spans="1:14">
      <c r="A636" s="97" t="str">
        <f t="shared" si="69"/>
        <v/>
      </c>
      <c r="B636" s="98" t="str">
        <f t="shared" si="68"/>
        <v/>
      </c>
      <c r="C636" s="99"/>
      <c r="D636" s="137"/>
      <c r="E636" s="100"/>
      <c r="F636" s="57"/>
      <c r="G636" s="58">
        <f t="shared" si="70"/>
        <v>0</v>
      </c>
      <c r="H636" s="58">
        <f>IF(E636="",0,IFERROR(VLOOKUP(E636,档案费管理台账!$D$4:$H$1000,5,0),0))</f>
        <v>0</v>
      </c>
      <c r="I636" s="57"/>
      <c r="J636" s="57"/>
      <c r="K636" s="57"/>
      <c r="L636" s="57"/>
      <c r="M636" s="58" t="str">
        <f t="shared" si="71"/>
        <v/>
      </c>
      <c r="N636" s="73"/>
    </row>
    <row r="637" spans="1:14">
      <c r="A637" s="97" t="str">
        <f t="shared" si="69"/>
        <v/>
      </c>
      <c r="B637" s="98" t="str">
        <f t="shared" si="68"/>
        <v/>
      </c>
      <c r="C637" s="99"/>
      <c r="D637" s="137"/>
      <c r="E637" s="100"/>
      <c r="F637" s="57"/>
      <c r="G637" s="58">
        <f t="shared" si="70"/>
        <v>0</v>
      </c>
      <c r="H637" s="58">
        <f>IF(E637="",0,IFERROR(VLOOKUP(E637,档案费管理台账!$D$4:$H$1000,5,0),0))</f>
        <v>0</v>
      </c>
      <c r="I637" s="57"/>
      <c r="J637" s="57"/>
      <c r="K637" s="57"/>
      <c r="L637" s="57"/>
      <c r="M637" s="58" t="str">
        <f t="shared" si="71"/>
        <v/>
      </c>
      <c r="N637" s="73"/>
    </row>
    <row r="638" spans="1:14">
      <c r="A638" s="97" t="str">
        <f t="shared" si="69"/>
        <v/>
      </c>
      <c r="B638" s="98" t="str">
        <f t="shared" si="68"/>
        <v/>
      </c>
      <c r="C638" s="99"/>
      <c r="D638" s="137"/>
      <c r="E638" s="100"/>
      <c r="F638" s="57"/>
      <c r="G638" s="58">
        <f t="shared" si="70"/>
        <v>0</v>
      </c>
      <c r="H638" s="58">
        <f>IF(E638="",0,IFERROR(VLOOKUP(E638,档案费管理台账!$D$4:$H$1000,5,0),0))</f>
        <v>0</v>
      </c>
      <c r="I638" s="57"/>
      <c r="J638" s="57"/>
      <c r="K638" s="57"/>
      <c r="L638" s="57"/>
      <c r="M638" s="58" t="str">
        <f t="shared" si="71"/>
        <v/>
      </c>
      <c r="N638" s="73"/>
    </row>
    <row r="639" spans="1:14">
      <c r="A639" s="97" t="str">
        <f t="shared" si="69"/>
        <v/>
      </c>
      <c r="B639" s="98" t="str">
        <f t="shared" si="68"/>
        <v/>
      </c>
      <c r="C639" s="99"/>
      <c r="D639" s="137"/>
      <c r="E639" s="100"/>
      <c r="F639" s="57"/>
      <c r="G639" s="58">
        <f t="shared" si="70"/>
        <v>0</v>
      </c>
      <c r="H639" s="58">
        <f>IF(E639="",0,IFERROR(VLOOKUP(E639,档案费管理台账!$D$4:$H$1000,5,0),0))</f>
        <v>0</v>
      </c>
      <c r="I639" s="57"/>
      <c r="J639" s="57"/>
      <c r="K639" s="57"/>
      <c r="L639" s="57"/>
      <c r="M639" s="58" t="str">
        <f t="shared" si="71"/>
        <v/>
      </c>
      <c r="N639" s="73"/>
    </row>
    <row r="640" spans="1:14">
      <c r="A640" s="97" t="str">
        <f t="shared" si="69"/>
        <v/>
      </c>
      <c r="B640" s="98" t="str">
        <f t="shared" si="68"/>
        <v/>
      </c>
      <c r="C640" s="99"/>
      <c r="D640" s="137"/>
      <c r="E640" s="100"/>
      <c r="F640" s="57"/>
      <c r="G640" s="58">
        <f t="shared" si="70"/>
        <v>0</v>
      </c>
      <c r="H640" s="58">
        <f>IF(E640="",0,IFERROR(VLOOKUP(E640,档案费管理台账!$D$4:$H$1000,5,0),0))</f>
        <v>0</v>
      </c>
      <c r="I640" s="57"/>
      <c r="J640" s="57"/>
      <c r="K640" s="57"/>
      <c r="L640" s="57"/>
      <c r="M640" s="58" t="str">
        <f t="shared" si="71"/>
        <v/>
      </c>
      <c r="N640" s="73"/>
    </row>
    <row r="641" spans="1:14">
      <c r="A641" s="97" t="str">
        <f t="shared" si="69"/>
        <v/>
      </c>
      <c r="B641" s="98" t="str">
        <f t="shared" si="68"/>
        <v/>
      </c>
      <c r="C641" s="99"/>
      <c r="D641" s="137"/>
      <c r="E641" s="100"/>
      <c r="F641" s="57"/>
      <c r="G641" s="58">
        <f t="shared" si="70"/>
        <v>0</v>
      </c>
      <c r="H641" s="58">
        <f>IF(E641="",0,IFERROR(VLOOKUP(E641,档案费管理台账!$D$4:$H$1000,5,0),0))</f>
        <v>0</v>
      </c>
      <c r="I641" s="57"/>
      <c r="J641" s="57"/>
      <c r="K641" s="57"/>
      <c r="L641" s="57"/>
      <c r="M641" s="58" t="str">
        <f t="shared" si="71"/>
        <v/>
      </c>
      <c r="N641" s="73"/>
    </row>
    <row r="642" spans="1:14">
      <c r="A642" s="97" t="str">
        <f t="shared" si="69"/>
        <v/>
      </c>
      <c r="B642" s="98" t="str">
        <f t="shared" si="68"/>
        <v/>
      </c>
      <c r="C642" s="99"/>
      <c r="D642" s="137"/>
      <c r="E642" s="100"/>
      <c r="F642" s="57"/>
      <c r="G642" s="58">
        <f t="shared" si="70"/>
        <v>0</v>
      </c>
      <c r="H642" s="58">
        <f>IF(E642="",0,IFERROR(VLOOKUP(E642,档案费管理台账!$D$4:$H$1000,5,0),0))</f>
        <v>0</v>
      </c>
      <c r="I642" s="57"/>
      <c r="J642" s="57"/>
      <c r="K642" s="57"/>
      <c r="L642" s="57"/>
      <c r="M642" s="58" t="str">
        <f t="shared" si="71"/>
        <v/>
      </c>
      <c r="N642" s="73"/>
    </row>
    <row r="643" spans="1:14">
      <c r="A643" s="97" t="str">
        <f t="shared" si="69"/>
        <v/>
      </c>
      <c r="B643" s="98" t="str">
        <f t="shared" si="68"/>
        <v/>
      </c>
      <c r="C643" s="99"/>
      <c r="D643" s="137"/>
      <c r="E643" s="100"/>
      <c r="F643" s="57"/>
      <c r="G643" s="58">
        <f t="shared" si="70"/>
        <v>0</v>
      </c>
      <c r="H643" s="58">
        <f>IF(E643="",0,IFERROR(VLOOKUP(E643,档案费管理台账!$D$4:$H$1000,5,0),0))</f>
        <v>0</v>
      </c>
      <c r="I643" s="57"/>
      <c r="J643" s="57"/>
      <c r="K643" s="57"/>
      <c r="L643" s="57"/>
      <c r="M643" s="58" t="str">
        <f t="shared" si="71"/>
        <v/>
      </c>
      <c r="N643" s="73"/>
    </row>
    <row r="644" spans="1:14">
      <c r="A644" s="97" t="str">
        <f t="shared" si="69"/>
        <v/>
      </c>
      <c r="B644" s="98" t="str">
        <f t="shared" si="68"/>
        <v/>
      </c>
      <c r="C644" s="99"/>
      <c r="D644" s="137"/>
      <c r="E644" s="100"/>
      <c r="F644" s="57"/>
      <c r="G644" s="58">
        <f t="shared" si="70"/>
        <v>0</v>
      </c>
      <c r="H644" s="58">
        <f>IF(E644="",0,IFERROR(VLOOKUP(E644,档案费管理台账!$D$4:$H$1000,5,0),0))</f>
        <v>0</v>
      </c>
      <c r="I644" s="57"/>
      <c r="J644" s="57"/>
      <c r="K644" s="57"/>
      <c r="L644" s="57"/>
      <c r="M644" s="58" t="str">
        <f t="shared" si="71"/>
        <v/>
      </c>
      <c r="N644" s="73"/>
    </row>
    <row r="645" spans="1:14">
      <c r="A645" s="97" t="str">
        <f t="shared" si="69"/>
        <v/>
      </c>
      <c r="B645" s="98" t="str">
        <f t="shared" si="68"/>
        <v/>
      </c>
      <c r="C645" s="99"/>
      <c r="D645" s="137"/>
      <c r="E645" s="100"/>
      <c r="F645" s="57"/>
      <c r="G645" s="58">
        <f t="shared" si="70"/>
        <v>0</v>
      </c>
      <c r="H645" s="58">
        <f>IF(E645="",0,IFERROR(VLOOKUP(E645,档案费管理台账!$D$4:$H$1000,5,0),0))</f>
        <v>0</v>
      </c>
      <c r="I645" s="57"/>
      <c r="J645" s="57"/>
      <c r="K645" s="57"/>
      <c r="L645" s="57"/>
      <c r="M645" s="58" t="str">
        <f t="shared" si="71"/>
        <v/>
      </c>
      <c r="N645" s="73"/>
    </row>
    <row r="646" spans="1:14">
      <c r="A646" s="97" t="str">
        <f t="shared" si="69"/>
        <v/>
      </c>
      <c r="B646" s="98" t="str">
        <f t="shared" si="68"/>
        <v/>
      </c>
      <c r="C646" s="99"/>
      <c r="D646" s="137"/>
      <c r="E646" s="100"/>
      <c r="F646" s="57"/>
      <c r="G646" s="58">
        <f t="shared" si="70"/>
        <v>0</v>
      </c>
      <c r="H646" s="58">
        <f>IF(E646="",0,IFERROR(VLOOKUP(E646,档案费管理台账!$D$4:$H$1000,5,0),0))</f>
        <v>0</v>
      </c>
      <c r="I646" s="57"/>
      <c r="J646" s="57"/>
      <c r="K646" s="57"/>
      <c r="L646" s="57"/>
      <c r="M646" s="58" t="str">
        <f t="shared" si="71"/>
        <v/>
      </c>
      <c r="N646" s="73"/>
    </row>
    <row r="647" spans="1:14">
      <c r="A647" s="97" t="str">
        <f t="shared" si="69"/>
        <v/>
      </c>
      <c r="B647" s="98" t="str">
        <f t="shared" si="68"/>
        <v/>
      </c>
      <c r="C647" s="99"/>
      <c r="D647" s="137"/>
      <c r="E647" s="100"/>
      <c r="F647" s="57"/>
      <c r="G647" s="58">
        <f t="shared" si="70"/>
        <v>0</v>
      </c>
      <c r="H647" s="58">
        <f>IF(E647="",0,IFERROR(VLOOKUP(E647,档案费管理台账!$D$4:$H$1000,5,0),0))</f>
        <v>0</v>
      </c>
      <c r="I647" s="57"/>
      <c r="J647" s="57"/>
      <c r="K647" s="57"/>
      <c r="L647" s="57"/>
      <c r="M647" s="58" t="str">
        <f t="shared" si="71"/>
        <v/>
      </c>
      <c r="N647" s="73"/>
    </row>
    <row r="648" spans="1:14">
      <c r="A648" s="97" t="str">
        <f t="shared" si="69"/>
        <v/>
      </c>
      <c r="B648" s="98" t="str">
        <f t="shared" si="68"/>
        <v/>
      </c>
      <c r="C648" s="99"/>
      <c r="D648" s="137"/>
      <c r="E648" s="100"/>
      <c r="F648" s="57"/>
      <c r="G648" s="58">
        <f t="shared" si="70"/>
        <v>0</v>
      </c>
      <c r="H648" s="58">
        <f>IF(E648="",0,IFERROR(VLOOKUP(E648,档案费管理台账!$D$4:$H$1000,5,0),0))</f>
        <v>0</v>
      </c>
      <c r="I648" s="57"/>
      <c r="J648" s="57"/>
      <c r="K648" s="57"/>
      <c r="L648" s="57"/>
      <c r="M648" s="58" t="str">
        <f t="shared" si="71"/>
        <v/>
      </c>
      <c r="N648" s="73"/>
    </row>
    <row r="649" spans="1:14">
      <c r="A649" s="97" t="str">
        <f t="shared" si="69"/>
        <v/>
      </c>
      <c r="B649" s="98" t="str">
        <f t="shared" si="68"/>
        <v/>
      </c>
      <c r="C649" s="99"/>
      <c r="D649" s="137"/>
      <c r="E649" s="100"/>
      <c r="F649" s="57"/>
      <c r="G649" s="58">
        <f t="shared" si="70"/>
        <v>0</v>
      </c>
      <c r="H649" s="58">
        <f>IF(E649="",0,IFERROR(VLOOKUP(E649,档案费管理台账!$D$4:$H$1000,5,0),0))</f>
        <v>0</v>
      </c>
      <c r="I649" s="57"/>
      <c r="J649" s="57"/>
      <c r="K649" s="57"/>
      <c r="L649" s="57"/>
      <c r="M649" s="58" t="str">
        <f t="shared" si="71"/>
        <v/>
      </c>
      <c r="N649" s="73"/>
    </row>
    <row r="650" spans="1:14">
      <c r="A650" s="97" t="str">
        <f t="shared" si="69"/>
        <v/>
      </c>
      <c r="B650" s="98" t="str">
        <f t="shared" si="68"/>
        <v/>
      </c>
      <c r="C650" s="99"/>
      <c r="D650" s="137"/>
      <c r="E650" s="100"/>
      <c r="F650" s="57"/>
      <c r="G650" s="58">
        <f t="shared" si="70"/>
        <v>0</v>
      </c>
      <c r="H650" s="58">
        <f>IF(E650="",0,IFERROR(VLOOKUP(E650,档案费管理台账!$D$4:$H$1000,5,0),0))</f>
        <v>0</v>
      </c>
      <c r="I650" s="57"/>
      <c r="J650" s="57"/>
      <c r="K650" s="57"/>
      <c r="L650" s="57"/>
      <c r="M650" s="58" t="str">
        <f t="shared" si="71"/>
        <v/>
      </c>
      <c r="N650" s="73"/>
    </row>
    <row r="651" spans="1:14">
      <c r="A651" s="97" t="str">
        <f t="shared" si="69"/>
        <v/>
      </c>
      <c r="B651" s="98" t="str">
        <f t="shared" si="68"/>
        <v/>
      </c>
      <c r="C651" s="99"/>
      <c r="D651" s="137"/>
      <c r="E651" s="100"/>
      <c r="F651" s="57"/>
      <c r="G651" s="58">
        <f t="shared" si="70"/>
        <v>0</v>
      </c>
      <c r="H651" s="58">
        <f>IF(E651="",0,IFERROR(VLOOKUP(E651,档案费管理台账!$D$4:$H$1000,5,0),0))</f>
        <v>0</v>
      </c>
      <c r="I651" s="57"/>
      <c r="J651" s="57"/>
      <c r="K651" s="57"/>
      <c r="L651" s="57"/>
      <c r="M651" s="58" t="str">
        <f t="shared" si="71"/>
        <v/>
      </c>
      <c r="N651" s="73"/>
    </row>
    <row r="652" spans="1:14">
      <c r="A652" s="97" t="str">
        <f t="shared" si="69"/>
        <v/>
      </c>
      <c r="B652" s="98" t="str">
        <f t="shared" si="68"/>
        <v/>
      </c>
      <c r="C652" s="99"/>
      <c r="D652" s="137"/>
      <c r="E652" s="100"/>
      <c r="F652" s="57"/>
      <c r="G652" s="58">
        <f t="shared" si="70"/>
        <v>0</v>
      </c>
      <c r="H652" s="58">
        <f>IF(E652="",0,IFERROR(VLOOKUP(E652,档案费管理台账!$D$4:$H$1000,5,0),0))</f>
        <v>0</v>
      </c>
      <c r="I652" s="57"/>
      <c r="J652" s="57"/>
      <c r="K652" s="57"/>
      <c r="L652" s="57"/>
      <c r="M652" s="58" t="str">
        <f t="shared" si="71"/>
        <v/>
      </c>
      <c r="N652" s="73"/>
    </row>
    <row r="653" spans="1:14">
      <c r="A653" s="97" t="str">
        <f t="shared" si="69"/>
        <v/>
      </c>
      <c r="B653" s="98" t="str">
        <f t="shared" si="68"/>
        <v/>
      </c>
      <c r="C653" s="99"/>
      <c r="D653" s="137"/>
      <c r="E653" s="100"/>
      <c r="F653" s="57"/>
      <c r="G653" s="58">
        <f t="shared" si="70"/>
        <v>0</v>
      </c>
      <c r="H653" s="58">
        <f>IF(E653="",0,IFERROR(VLOOKUP(E653,档案费管理台账!$D$4:$H$1000,5,0),0))</f>
        <v>0</v>
      </c>
      <c r="I653" s="57"/>
      <c r="J653" s="57"/>
      <c r="K653" s="57"/>
      <c r="L653" s="57"/>
      <c r="M653" s="58" t="str">
        <f t="shared" si="71"/>
        <v/>
      </c>
      <c r="N653" s="73"/>
    </row>
    <row r="654" spans="1:14">
      <c r="A654" s="97" t="str">
        <f t="shared" si="69"/>
        <v/>
      </c>
      <c r="B654" s="98" t="str">
        <f t="shared" si="68"/>
        <v/>
      </c>
      <c r="C654" s="99"/>
      <c r="D654" s="137"/>
      <c r="E654" s="100"/>
      <c r="F654" s="57"/>
      <c r="G654" s="58">
        <f t="shared" si="70"/>
        <v>0</v>
      </c>
      <c r="H654" s="58">
        <f>IF(E654="",0,IFERROR(VLOOKUP(E654,档案费管理台账!$D$4:$H$1000,5,0),0))</f>
        <v>0</v>
      </c>
      <c r="I654" s="57"/>
      <c r="J654" s="57"/>
      <c r="K654" s="57"/>
      <c r="L654" s="57"/>
      <c r="M654" s="58" t="str">
        <f t="shared" si="71"/>
        <v/>
      </c>
      <c r="N654" s="73"/>
    </row>
    <row r="655" spans="1:14">
      <c r="A655" s="97" t="str">
        <f t="shared" si="69"/>
        <v/>
      </c>
      <c r="B655" s="98" t="str">
        <f t="shared" si="68"/>
        <v/>
      </c>
      <c r="C655" s="99"/>
      <c r="D655" s="137"/>
      <c r="E655" s="100"/>
      <c r="F655" s="57"/>
      <c r="G655" s="58">
        <f t="shared" si="70"/>
        <v>0</v>
      </c>
      <c r="H655" s="58">
        <f>IF(E655="",0,IFERROR(VLOOKUP(E655,档案费管理台账!$D$4:$H$1000,5,0),0))</f>
        <v>0</v>
      </c>
      <c r="I655" s="57"/>
      <c r="J655" s="57"/>
      <c r="K655" s="57"/>
      <c r="L655" s="57"/>
      <c r="M655" s="58" t="str">
        <f t="shared" si="71"/>
        <v/>
      </c>
      <c r="N655" s="73"/>
    </row>
    <row r="656" spans="1:14">
      <c r="A656" s="97" t="str">
        <f t="shared" si="69"/>
        <v/>
      </c>
      <c r="B656" s="98" t="str">
        <f t="shared" si="68"/>
        <v/>
      </c>
      <c r="C656" s="99"/>
      <c r="D656" s="137"/>
      <c r="E656" s="100"/>
      <c r="F656" s="57"/>
      <c r="G656" s="58">
        <f t="shared" si="70"/>
        <v>0</v>
      </c>
      <c r="H656" s="58">
        <f>IF(E656="",0,IFERROR(VLOOKUP(E656,档案费管理台账!$D$4:$H$1000,5,0),0))</f>
        <v>0</v>
      </c>
      <c r="I656" s="57"/>
      <c r="J656" s="57"/>
      <c r="K656" s="57"/>
      <c r="L656" s="57"/>
      <c r="M656" s="58" t="str">
        <f t="shared" si="71"/>
        <v/>
      </c>
      <c r="N656" s="73"/>
    </row>
    <row r="657" spans="1:14">
      <c r="A657" s="97" t="str">
        <f t="shared" si="69"/>
        <v/>
      </c>
      <c r="B657" s="98" t="str">
        <f t="shared" si="68"/>
        <v/>
      </c>
      <c r="C657" s="99"/>
      <c r="D657" s="137"/>
      <c r="E657" s="100"/>
      <c r="F657" s="57"/>
      <c r="G657" s="58">
        <f t="shared" si="70"/>
        <v>0</v>
      </c>
      <c r="H657" s="58">
        <f>IF(E657="",0,IFERROR(VLOOKUP(E657,档案费管理台账!$D$4:$H$1000,5,0),0))</f>
        <v>0</v>
      </c>
      <c r="I657" s="57"/>
      <c r="J657" s="57"/>
      <c r="K657" s="57"/>
      <c r="L657" s="57"/>
      <c r="M657" s="58" t="str">
        <f t="shared" si="71"/>
        <v/>
      </c>
      <c r="N657" s="73"/>
    </row>
    <row r="658" spans="1:14">
      <c r="A658" s="97" t="str">
        <f t="shared" si="69"/>
        <v/>
      </c>
      <c r="B658" s="98" t="str">
        <f t="shared" si="68"/>
        <v/>
      </c>
      <c r="C658" s="99"/>
      <c r="D658" s="137"/>
      <c r="E658" s="100"/>
      <c r="F658" s="57"/>
      <c r="G658" s="58">
        <f t="shared" si="70"/>
        <v>0</v>
      </c>
      <c r="H658" s="58">
        <f>IF(E658="",0,IFERROR(VLOOKUP(E658,档案费管理台账!$D$4:$H$1000,5,0),0))</f>
        <v>0</v>
      </c>
      <c r="I658" s="57"/>
      <c r="J658" s="57"/>
      <c r="K658" s="57"/>
      <c r="L658" s="57"/>
      <c r="M658" s="58" t="str">
        <f t="shared" si="71"/>
        <v/>
      </c>
      <c r="N658" s="73"/>
    </row>
    <row r="659" spans="1:14">
      <c r="A659" s="97" t="str">
        <f t="shared" si="69"/>
        <v/>
      </c>
      <c r="B659" s="98" t="str">
        <f t="shared" si="68"/>
        <v/>
      </c>
      <c r="C659" s="99"/>
      <c r="D659" s="137"/>
      <c r="E659" s="100"/>
      <c r="F659" s="57"/>
      <c r="G659" s="58">
        <f t="shared" si="70"/>
        <v>0</v>
      </c>
      <c r="H659" s="58">
        <f>IF(E659="",0,IFERROR(VLOOKUP(E659,档案费管理台账!$D$4:$H$1000,5,0),0))</f>
        <v>0</v>
      </c>
      <c r="I659" s="57"/>
      <c r="J659" s="57"/>
      <c r="K659" s="57"/>
      <c r="L659" s="57"/>
      <c r="M659" s="58" t="str">
        <f t="shared" si="71"/>
        <v/>
      </c>
      <c r="N659" s="73"/>
    </row>
    <row r="660" spans="1:14">
      <c r="A660" s="97" t="str">
        <f t="shared" si="69"/>
        <v/>
      </c>
      <c r="B660" s="98" t="str">
        <f t="shared" si="68"/>
        <v/>
      </c>
      <c r="C660" s="99"/>
      <c r="D660" s="137"/>
      <c r="E660" s="100"/>
      <c r="F660" s="57"/>
      <c r="G660" s="58">
        <f t="shared" si="70"/>
        <v>0</v>
      </c>
      <c r="H660" s="58">
        <f>IF(E660="",0,IFERROR(VLOOKUP(E660,档案费管理台账!$D$4:$H$1000,5,0),0))</f>
        <v>0</v>
      </c>
      <c r="I660" s="57"/>
      <c r="J660" s="57"/>
      <c r="K660" s="57"/>
      <c r="L660" s="57"/>
      <c r="M660" s="58" t="str">
        <f t="shared" si="71"/>
        <v/>
      </c>
      <c r="N660" s="73"/>
    </row>
    <row r="661" spans="1:14">
      <c r="A661" s="97" t="str">
        <f t="shared" si="69"/>
        <v/>
      </c>
      <c r="B661" s="98" t="str">
        <f t="shared" si="68"/>
        <v/>
      </c>
      <c r="C661" s="99"/>
      <c r="D661" s="137"/>
      <c r="E661" s="100"/>
      <c r="F661" s="57"/>
      <c r="G661" s="58">
        <f t="shared" si="70"/>
        <v>0</v>
      </c>
      <c r="H661" s="58">
        <f>IF(E661="",0,IFERROR(VLOOKUP(E661,档案费管理台账!$D$4:$H$1000,5,0),0))</f>
        <v>0</v>
      </c>
      <c r="I661" s="57"/>
      <c r="J661" s="57"/>
      <c r="K661" s="57"/>
      <c r="L661" s="57"/>
      <c r="M661" s="58" t="str">
        <f t="shared" si="71"/>
        <v/>
      </c>
      <c r="N661" s="73"/>
    </row>
    <row r="662" spans="1:14">
      <c r="A662" s="97" t="str">
        <f t="shared" si="69"/>
        <v/>
      </c>
      <c r="B662" s="98" t="str">
        <f t="shared" si="68"/>
        <v/>
      </c>
      <c r="C662" s="99"/>
      <c r="D662" s="137"/>
      <c r="E662" s="100"/>
      <c r="F662" s="57"/>
      <c r="G662" s="58">
        <f t="shared" si="70"/>
        <v>0</v>
      </c>
      <c r="H662" s="58">
        <f>IF(E662="",0,IFERROR(VLOOKUP(E662,档案费管理台账!$D$4:$H$1000,5,0),0))</f>
        <v>0</v>
      </c>
      <c r="I662" s="57"/>
      <c r="J662" s="57"/>
      <c r="K662" s="57"/>
      <c r="L662" s="57"/>
      <c r="M662" s="58" t="str">
        <f t="shared" si="71"/>
        <v/>
      </c>
      <c r="N662" s="73"/>
    </row>
    <row r="663" spans="1:14">
      <c r="A663" s="97" t="str">
        <f t="shared" si="69"/>
        <v/>
      </c>
      <c r="B663" s="98" t="str">
        <f t="shared" si="68"/>
        <v/>
      </c>
      <c r="C663" s="99"/>
      <c r="D663" s="137"/>
      <c r="E663" s="100"/>
      <c r="F663" s="57"/>
      <c r="G663" s="58">
        <f t="shared" si="70"/>
        <v>0</v>
      </c>
      <c r="H663" s="58">
        <f>IF(E663="",0,IFERROR(VLOOKUP(E663,档案费管理台账!$D$4:$H$1000,5,0),0))</f>
        <v>0</v>
      </c>
      <c r="I663" s="57"/>
      <c r="J663" s="57"/>
      <c r="K663" s="57"/>
      <c r="L663" s="57"/>
      <c r="M663" s="58" t="str">
        <f t="shared" si="71"/>
        <v/>
      </c>
      <c r="N663" s="73"/>
    </row>
    <row r="664" spans="1:14">
      <c r="A664" s="97" t="str">
        <f t="shared" si="69"/>
        <v/>
      </c>
      <c r="B664" s="98" t="str">
        <f t="shared" si="68"/>
        <v/>
      </c>
      <c r="C664" s="99"/>
      <c r="D664" s="137"/>
      <c r="E664" s="100"/>
      <c r="F664" s="57"/>
      <c r="G664" s="58">
        <f t="shared" si="70"/>
        <v>0</v>
      </c>
      <c r="H664" s="58">
        <f>IF(E664="",0,IFERROR(VLOOKUP(E664,档案费管理台账!$D$4:$H$1000,5,0),0))</f>
        <v>0</v>
      </c>
      <c r="I664" s="57"/>
      <c r="J664" s="57"/>
      <c r="K664" s="57"/>
      <c r="L664" s="57"/>
      <c r="M664" s="58" t="str">
        <f t="shared" si="71"/>
        <v/>
      </c>
      <c r="N664" s="73"/>
    </row>
    <row r="665" spans="1:14">
      <c r="A665" s="97" t="str">
        <f t="shared" si="69"/>
        <v/>
      </c>
      <c r="B665" s="98" t="str">
        <f t="shared" si="68"/>
        <v/>
      </c>
      <c r="C665" s="99"/>
      <c r="D665" s="137"/>
      <c r="E665" s="100"/>
      <c r="F665" s="57"/>
      <c r="G665" s="58">
        <f t="shared" si="70"/>
        <v>0</v>
      </c>
      <c r="H665" s="58">
        <f>IF(E665="",0,IFERROR(VLOOKUP(E665,档案费管理台账!$D$4:$H$1000,5,0),0))</f>
        <v>0</v>
      </c>
      <c r="I665" s="57"/>
      <c r="J665" s="57"/>
      <c r="K665" s="57"/>
      <c r="L665" s="57"/>
      <c r="M665" s="58" t="str">
        <f t="shared" si="71"/>
        <v/>
      </c>
      <c r="N665" s="73"/>
    </row>
    <row r="666" spans="1:14">
      <c r="A666" s="97" t="str">
        <f t="shared" si="69"/>
        <v/>
      </c>
      <c r="B666" s="98" t="str">
        <f t="shared" si="68"/>
        <v/>
      </c>
      <c r="C666" s="99"/>
      <c r="D666" s="137"/>
      <c r="E666" s="100"/>
      <c r="F666" s="57"/>
      <c r="G666" s="58">
        <f t="shared" si="70"/>
        <v>0</v>
      </c>
      <c r="H666" s="58">
        <f>IF(E666="",0,IFERROR(VLOOKUP(E666,档案费管理台账!$D$4:$H$1000,5,0),0))</f>
        <v>0</v>
      </c>
      <c r="I666" s="57"/>
      <c r="J666" s="57"/>
      <c r="K666" s="57"/>
      <c r="L666" s="57"/>
      <c r="M666" s="58" t="str">
        <f t="shared" si="71"/>
        <v/>
      </c>
      <c r="N666" s="73"/>
    </row>
    <row r="667" spans="1:14">
      <c r="A667" s="97" t="str">
        <f t="shared" si="69"/>
        <v/>
      </c>
      <c r="B667" s="98" t="str">
        <f t="shared" si="68"/>
        <v/>
      </c>
      <c r="C667" s="99"/>
      <c r="D667" s="137"/>
      <c r="E667" s="100"/>
      <c r="F667" s="57"/>
      <c r="G667" s="58">
        <f t="shared" si="70"/>
        <v>0</v>
      </c>
      <c r="H667" s="58">
        <f>IF(E667="",0,IFERROR(VLOOKUP(E667,档案费管理台账!$D$4:$H$1000,5,0),0))</f>
        <v>0</v>
      </c>
      <c r="I667" s="57"/>
      <c r="J667" s="57"/>
      <c r="K667" s="57"/>
      <c r="L667" s="57"/>
      <c r="M667" s="58" t="str">
        <f t="shared" si="71"/>
        <v/>
      </c>
      <c r="N667" s="73"/>
    </row>
    <row r="668" spans="1:14">
      <c r="A668" s="97" t="str">
        <f t="shared" si="69"/>
        <v/>
      </c>
      <c r="B668" s="98" t="str">
        <f t="shared" si="68"/>
        <v/>
      </c>
      <c r="C668" s="99"/>
      <c r="D668" s="137"/>
      <c r="E668" s="100"/>
      <c r="F668" s="57"/>
      <c r="G668" s="58">
        <f t="shared" si="70"/>
        <v>0</v>
      </c>
      <c r="H668" s="58">
        <f>IF(E668="",0,IFERROR(VLOOKUP(E668,档案费管理台账!$D$4:$H$1000,5,0),0))</f>
        <v>0</v>
      </c>
      <c r="I668" s="57"/>
      <c r="J668" s="57"/>
      <c r="K668" s="57"/>
      <c r="L668" s="57"/>
      <c r="M668" s="58" t="str">
        <f t="shared" si="71"/>
        <v/>
      </c>
      <c r="N668" s="73"/>
    </row>
    <row r="669" spans="1:14">
      <c r="A669" s="97" t="str">
        <f t="shared" si="69"/>
        <v/>
      </c>
      <c r="B669" s="98" t="str">
        <f t="shared" si="68"/>
        <v/>
      </c>
      <c r="C669" s="99"/>
      <c r="D669" s="137"/>
      <c r="E669" s="100"/>
      <c r="F669" s="57"/>
      <c r="G669" s="58">
        <f t="shared" si="70"/>
        <v>0</v>
      </c>
      <c r="H669" s="58">
        <f>IF(E669="",0,IFERROR(VLOOKUP(E669,档案费管理台账!$D$4:$H$1000,5,0),0))</f>
        <v>0</v>
      </c>
      <c r="I669" s="57"/>
      <c r="J669" s="57"/>
      <c r="K669" s="57"/>
      <c r="L669" s="57"/>
      <c r="M669" s="58" t="str">
        <f t="shared" si="71"/>
        <v/>
      </c>
      <c r="N669" s="73"/>
    </row>
    <row r="670" spans="1:14">
      <c r="A670" s="97" t="str">
        <f t="shared" si="69"/>
        <v/>
      </c>
      <c r="B670" s="98" t="str">
        <f t="shared" si="68"/>
        <v/>
      </c>
      <c r="C670" s="99"/>
      <c r="D670" s="137"/>
      <c r="E670" s="100"/>
      <c r="F670" s="57"/>
      <c r="G670" s="58">
        <f t="shared" si="70"/>
        <v>0</v>
      </c>
      <c r="H670" s="58">
        <f>IF(E670="",0,IFERROR(VLOOKUP(E670,档案费管理台账!$D$4:$H$1000,5,0),0))</f>
        <v>0</v>
      </c>
      <c r="I670" s="57"/>
      <c r="J670" s="57"/>
      <c r="K670" s="57"/>
      <c r="L670" s="57"/>
      <c r="M670" s="58" t="str">
        <f t="shared" si="71"/>
        <v/>
      </c>
      <c r="N670" s="73"/>
    </row>
    <row r="671" spans="1:14">
      <c r="A671" s="97" t="str">
        <f t="shared" si="69"/>
        <v/>
      </c>
      <c r="B671" s="98" t="str">
        <f t="shared" si="68"/>
        <v/>
      </c>
      <c r="C671" s="99"/>
      <c r="D671" s="137"/>
      <c r="E671" s="100"/>
      <c r="F671" s="57"/>
      <c r="G671" s="58">
        <f t="shared" si="70"/>
        <v>0</v>
      </c>
      <c r="H671" s="58">
        <f>IF(E671="",0,IFERROR(VLOOKUP(E671,档案费管理台账!$D$4:$H$1000,5,0),0))</f>
        <v>0</v>
      </c>
      <c r="I671" s="57"/>
      <c r="J671" s="57"/>
      <c r="K671" s="57"/>
      <c r="L671" s="57"/>
      <c r="M671" s="58" t="str">
        <f t="shared" si="71"/>
        <v/>
      </c>
      <c r="N671" s="73"/>
    </row>
    <row r="672" spans="1:14">
      <c r="A672" s="97" t="str">
        <f t="shared" si="69"/>
        <v/>
      </c>
      <c r="B672" s="98" t="str">
        <f t="shared" si="68"/>
        <v/>
      </c>
      <c r="C672" s="99"/>
      <c r="D672" s="137"/>
      <c r="E672" s="100"/>
      <c r="F672" s="57"/>
      <c r="G672" s="58">
        <f t="shared" si="70"/>
        <v>0</v>
      </c>
      <c r="H672" s="58">
        <f>IF(E672="",0,IFERROR(VLOOKUP(E672,档案费管理台账!$D$4:$H$1000,5,0),0))</f>
        <v>0</v>
      </c>
      <c r="I672" s="57"/>
      <c r="J672" s="57"/>
      <c r="K672" s="57"/>
      <c r="L672" s="57"/>
      <c r="M672" s="58" t="str">
        <f t="shared" si="71"/>
        <v/>
      </c>
      <c r="N672" s="73"/>
    </row>
    <row r="673" spans="1:14">
      <c r="A673" s="97" t="str">
        <f t="shared" si="69"/>
        <v/>
      </c>
      <c r="B673" s="98" t="str">
        <f t="shared" si="68"/>
        <v/>
      </c>
      <c r="C673" s="99"/>
      <c r="D673" s="137"/>
      <c r="E673" s="100"/>
      <c r="F673" s="57"/>
      <c r="G673" s="58">
        <f t="shared" si="70"/>
        <v>0</v>
      </c>
      <c r="H673" s="58">
        <f>IF(E673="",0,IFERROR(VLOOKUP(E673,档案费管理台账!$D$4:$H$1000,5,0),0))</f>
        <v>0</v>
      </c>
      <c r="I673" s="57"/>
      <c r="J673" s="57"/>
      <c r="K673" s="57"/>
      <c r="L673" s="57"/>
      <c r="M673" s="58" t="str">
        <f t="shared" si="71"/>
        <v/>
      </c>
      <c r="N673" s="73"/>
    </row>
    <row r="674" spans="1:14">
      <c r="A674" s="97" t="str">
        <f t="shared" si="69"/>
        <v/>
      </c>
      <c r="B674" s="98" t="str">
        <f t="shared" si="68"/>
        <v/>
      </c>
      <c r="C674" s="99"/>
      <c r="D674" s="137"/>
      <c r="E674" s="100"/>
      <c r="F674" s="57"/>
      <c r="G674" s="58">
        <f t="shared" si="70"/>
        <v>0</v>
      </c>
      <c r="H674" s="58">
        <f>IF(E674="",0,IFERROR(VLOOKUP(E674,档案费管理台账!$D$4:$H$1000,5,0),0))</f>
        <v>0</v>
      </c>
      <c r="I674" s="57"/>
      <c r="J674" s="57"/>
      <c r="K674" s="57"/>
      <c r="L674" s="57"/>
      <c r="M674" s="58" t="str">
        <f t="shared" si="71"/>
        <v/>
      </c>
      <c r="N674" s="73"/>
    </row>
    <row r="675" spans="1:14">
      <c r="A675" s="97" t="str">
        <f t="shared" si="69"/>
        <v/>
      </c>
      <c r="B675" s="98" t="str">
        <f t="shared" si="68"/>
        <v/>
      </c>
      <c r="C675" s="99"/>
      <c r="D675" s="137"/>
      <c r="E675" s="100"/>
      <c r="F675" s="57"/>
      <c r="G675" s="58">
        <f t="shared" si="70"/>
        <v>0</v>
      </c>
      <c r="H675" s="58">
        <f>IF(E675="",0,IFERROR(VLOOKUP(E675,档案费管理台账!$D$4:$H$1000,5,0),0))</f>
        <v>0</v>
      </c>
      <c r="I675" s="57"/>
      <c r="J675" s="57"/>
      <c r="K675" s="57"/>
      <c r="L675" s="57"/>
      <c r="M675" s="58" t="str">
        <f t="shared" si="71"/>
        <v/>
      </c>
      <c r="N675" s="73"/>
    </row>
    <row r="676" spans="1:14">
      <c r="A676" s="97" t="str">
        <f t="shared" si="69"/>
        <v/>
      </c>
      <c r="B676" s="98" t="str">
        <f t="shared" si="68"/>
        <v/>
      </c>
      <c r="C676" s="99"/>
      <c r="D676" s="137"/>
      <c r="E676" s="100"/>
      <c r="F676" s="57"/>
      <c r="G676" s="58">
        <f t="shared" si="70"/>
        <v>0</v>
      </c>
      <c r="H676" s="58">
        <f>IF(E676="",0,IFERROR(VLOOKUP(E676,档案费管理台账!$D$4:$H$1000,5,0),0))</f>
        <v>0</v>
      </c>
      <c r="I676" s="57"/>
      <c r="J676" s="57"/>
      <c r="K676" s="57"/>
      <c r="L676" s="57"/>
      <c r="M676" s="58" t="str">
        <f t="shared" si="71"/>
        <v/>
      </c>
      <c r="N676" s="73"/>
    </row>
    <row r="677" spans="1:14">
      <c r="A677" s="97" t="str">
        <f t="shared" si="69"/>
        <v/>
      </c>
      <c r="B677" s="98" t="str">
        <f t="shared" si="68"/>
        <v/>
      </c>
      <c r="C677" s="99"/>
      <c r="D677" s="137"/>
      <c r="E677" s="100"/>
      <c r="F677" s="57"/>
      <c r="G677" s="58">
        <f t="shared" si="70"/>
        <v>0</v>
      </c>
      <c r="H677" s="58">
        <f>IF(E677="",0,IFERROR(VLOOKUP(E677,档案费管理台账!$D$4:$H$1000,5,0),0))</f>
        <v>0</v>
      </c>
      <c r="I677" s="57"/>
      <c r="J677" s="57"/>
      <c r="K677" s="57"/>
      <c r="L677" s="57"/>
      <c r="M677" s="58" t="str">
        <f t="shared" si="71"/>
        <v/>
      </c>
      <c r="N677" s="73"/>
    </row>
    <row r="678" spans="1:14">
      <c r="A678" s="97" t="str">
        <f t="shared" si="69"/>
        <v/>
      </c>
      <c r="B678" s="98" t="str">
        <f t="shared" si="68"/>
        <v/>
      </c>
      <c r="C678" s="99"/>
      <c r="D678" s="137"/>
      <c r="E678" s="100"/>
      <c r="F678" s="57"/>
      <c r="G678" s="58">
        <f t="shared" si="70"/>
        <v>0</v>
      </c>
      <c r="H678" s="58">
        <f>IF(E678="",0,IFERROR(VLOOKUP(E678,档案费管理台账!$D$4:$H$1000,5,0),0))</f>
        <v>0</v>
      </c>
      <c r="I678" s="57"/>
      <c r="J678" s="57"/>
      <c r="K678" s="57"/>
      <c r="L678" s="57"/>
      <c r="M678" s="58" t="str">
        <f t="shared" si="71"/>
        <v/>
      </c>
      <c r="N678" s="73"/>
    </row>
    <row r="679" spans="1:14">
      <c r="A679" s="97" t="str">
        <f t="shared" si="69"/>
        <v/>
      </c>
      <c r="B679" s="98" t="str">
        <f t="shared" si="68"/>
        <v/>
      </c>
      <c r="C679" s="99"/>
      <c r="D679" s="137"/>
      <c r="E679" s="100"/>
      <c r="F679" s="57"/>
      <c r="G679" s="58">
        <f t="shared" si="70"/>
        <v>0</v>
      </c>
      <c r="H679" s="58">
        <f>IF(E679="",0,IFERROR(VLOOKUP(E679,档案费管理台账!$D$4:$H$1000,5,0),0))</f>
        <v>0</v>
      </c>
      <c r="I679" s="57"/>
      <c r="J679" s="57"/>
      <c r="K679" s="57"/>
      <c r="L679" s="57"/>
      <c r="M679" s="58" t="str">
        <f t="shared" si="71"/>
        <v/>
      </c>
      <c r="N679" s="73"/>
    </row>
    <row r="680" spans="1:14">
      <c r="A680" s="97" t="str">
        <f t="shared" si="69"/>
        <v/>
      </c>
      <c r="B680" s="98" t="str">
        <f t="shared" si="68"/>
        <v/>
      </c>
      <c r="C680" s="99"/>
      <c r="D680" s="137"/>
      <c r="E680" s="100"/>
      <c r="F680" s="57"/>
      <c r="G680" s="58">
        <f t="shared" si="70"/>
        <v>0</v>
      </c>
      <c r="H680" s="58">
        <f>IF(E680="",0,IFERROR(VLOOKUP(E680,档案费管理台账!$D$4:$H$1000,5,0),0))</f>
        <v>0</v>
      </c>
      <c r="I680" s="57"/>
      <c r="J680" s="57"/>
      <c r="K680" s="57"/>
      <c r="L680" s="57"/>
      <c r="M680" s="58" t="str">
        <f t="shared" si="71"/>
        <v/>
      </c>
      <c r="N680" s="73"/>
    </row>
    <row r="681" spans="1:14">
      <c r="A681" s="97" t="str">
        <f t="shared" si="69"/>
        <v/>
      </c>
      <c r="B681" s="98" t="str">
        <f t="shared" si="68"/>
        <v/>
      </c>
      <c r="C681" s="99"/>
      <c r="D681" s="137"/>
      <c r="E681" s="100"/>
      <c r="F681" s="57"/>
      <c r="G681" s="58">
        <f t="shared" si="70"/>
        <v>0</v>
      </c>
      <c r="H681" s="58">
        <f>IF(E681="",0,IFERROR(VLOOKUP(E681,档案费管理台账!$D$4:$H$1000,5,0),0))</f>
        <v>0</v>
      </c>
      <c r="I681" s="57"/>
      <c r="J681" s="57"/>
      <c r="K681" s="57"/>
      <c r="L681" s="57"/>
      <c r="M681" s="58" t="str">
        <f t="shared" si="71"/>
        <v/>
      </c>
      <c r="N681" s="73"/>
    </row>
    <row r="682" spans="1:14">
      <c r="A682" s="97" t="str">
        <f t="shared" si="69"/>
        <v/>
      </c>
      <c r="B682" s="98" t="str">
        <f t="shared" si="68"/>
        <v/>
      </c>
      <c r="C682" s="99"/>
      <c r="D682" s="137"/>
      <c r="E682" s="100"/>
      <c r="F682" s="57"/>
      <c r="G682" s="58">
        <f t="shared" si="70"/>
        <v>0</v>
      </c>
      <c r="H682" s="58">
        <f>IF(E682="",0,IFERROR(VLOOKUP(E682,档案费管理台账!$D$4:$H$1000,5,0),0))</f>
        <v>0</v>
      </c>
      <c r="I682" s="57"/>
      <c r="J682" s="57"/>
      <c r="K682" s="57"/>
      <c r="L682" s="57"/>
      <c r="M682" s="58" t="str">
        <f t="shared" si="71"/>
        <v/>
      </c>
      <c r="N682" s="73"/>
    </row>
    <row r="683" spans="1:14">
      <c r="A683" s="97" t="str">
        <f t="shared" si="69"/>
        <v/>
      </c>
      <c r="B683" s="98" t="str">
        <f t="shared" si="68"/>
        <v/>
      </c>
      <c r="C683" s="99"/>
      <c r="D683" s="137"/>
      <c r="E683" s="100"/>
      <c r="F683" s="57"/>
      <c r="G683" s="58">
        <f t="shared" si="70"/>
        <v>0</v>
      </c>
      <c r="H683" s="58">
        <f>IF(E683="",0,IFERROR(VLOOKUP(E683,档案费管理台账!$D$4:$H$1000,5,0),0))</f>
        <v>0</v>
      </c>
      <c r="I683" s="57"/>
      <c r="J683" s="57"/>
      <c r="K683" s="57"/>
      <c r="L683" s="57"/>
      <c r="M683" s="58" t="str">
        <f t="shared" si="71"/>
        <v/>
      </c>
      <c r="N683" s="73"/>
    </row>
    <row r="684" spans="1:14">
      <c r="A684" s="97" t="str">
        <f t="shared" si="69"/>
        <v/>
      </c>
      <c r="B684" s="98" t="str">
        <f t="shared" ref="B684:B747" si="72">IF(C684="","",MONTH(C684)&amp;"月")</f>
        <v/>
      </c>
      <c r="C684" s="99"/>
      <c r="D684" s="137"/>
      <c r="E684" s="100"/>
      <c r="F684" s="57"/>
      <c r="G684" s="58">
        <f t="shared" si="70"/>
        <v>0</v>
      </c>
      <c r="H684" s="58">
        <f>IF(E684="",0,IFERROR(VLOOKUP(E684,档案费管理台账!$D$4:$H$1000,5,0),0))</f>
        <v>0</v>
      </c>
      <c r="I684" s="57"/>
      <c r="J684" s="57"/>
      <c r="K684" s="57"/>
      <c r="L684" s="57"/>
      <c r="M684" s="58" t="str">
        <f t="shared" si="71"/>
        <v/>
      </c>
      <c r="N684" s="73"/>
    </row>
    <row r="685" spans="1:14">
      <c r="A685" s="97" t="str">
        <f t="shared" ref="A685:A748" si="73">IF(C685="","",ROW()-42)</f>
        <v/>
      </c>
      <c r="B685" s="98" t="str">
        <f t="shared" si="72"/>
        <v/>
      </c>
      <c r="C685" s="99"/>
      <c r="D685" s="137"/>
      <c r="E685" s="100"/>
      <c r="F685" s="57"/>
      <c r="G685" s="58">
        <f t="shared" ref="G685:G748" si="74">IF(F685="",0,F685*$K$41)</f>
        <v>0</v>
      </c>
      <c r="H685" s="58">
        <f>IF(E685="",0,IFERROR(VLOOKUP(E685,档案费管理台账!$D$4:$H$1000,5,0),0))</f>
        <v>0</v>
      </c>
      <c r="I685" s="57"/>
      <c r="J685" s="57"/>
      <c r="K685" s="57"/>
      <c r="L685" s="57"/>
      <c r="M685" s="58" t="str">
        <f t="shared" ref="M685:M748" si="75">IF(C685="","",ROUND(M684+G685-I685-J685-K685-L685-H685,2))</f>
        <v/>
      </c>
      <c r="N685" s="73"/>
    </row>
    <row r="686" spans="1:14">
      <c r="A686" s="97" t="str">
        <f t="shared" si="73"/>
        <v/>
      </c>
      <c r="B686" s="98" t="str">
        <f t="shared" si="72"/>
        <v/>
      </c>
      <c r="C686" s="99"/>
      <c r="D686" s="137"/>
      <c r="E686" s="100"/>
      <c r="F686" s="57"/>
      <c r="G686" s="58">
        <f t="shared" si="74"/>
        <v>0</v>
      </c>
      <c r="H686" s="58">
        <f>IF(E686="",0,IFERROR(VLOOKUP(E686,档案费管理台账!$D$4:$H$1000,5,0),0))</f>
        <v>0</v>
      </c>
      <c r="I686" s="57"/>
      <c r="J686" s="57"/>
      <c r="K686" s="57"/>
      <c r="L686" s="57"/>
      <c r="M686" s="58" t="str">
        <f t="shared" si="75"/>
        <v/>
      </c>
      <c r="N686" s="73"/>
    </row>
    <row r="687" spans="1:14">
      <c r="A687" s="97" t="str">
        <f t="shared" si="73"/>
        <v/>
      </c>
      <c r="B687" s="98" t="str">
        <f t="shared" si="72"/>
        <v/>
      </c>
      <c r="C687" s="99"/>
      <c r="D687" s="137"/>
      <c r="E687" s="100"/>
      <c r="F687" s="57"/>
      <c r="G687" s="58">
        <f t="shared" si="74"/>
        <v>0</v>
      </c>
      <c r="H687" s="58">
        <f>IF(E687="",0,IFERROR(VLOOKUP(E687,档案费管理台账!$D$4:$H$1000,5,0),0))</f>
        <v>0</v>
      </c>
      <c r="I687" s="57"/>
      <c r="J687" s="57"/>
      <c r="K687" s="57"/>
      <c r="L687" s="57"/>
      <c r="M687" s="58" t="str">
        <f t="shared" si="75"/>
        <v/>
      </c>
      <c r="N687" s="73"/>
    </row>
    <row r="688" spans="1:14">
      <c r="A688" s="97" t="str">
        <f t="shared" si="73"/>
        <v/>
      </c>
      <c r="B688" s="98" t="str">
        <f t="shared" si="72"/>
        <v/>
      </c>
      <c r="C688" s="99"/>
      <c r="D688" s="137"/>
      <c r="E688" s="100"/>
      <c r="F688" s="57"/>
      <c r="G688" s="58">
        <f t="shared" si="74"/>
        <v>0</v>
      </c>
      <c r="H688" s="58">
        <f>IF(E688="",0,IFERROR(VLOOKUP(E688,档案费管理台账!$D$4:$H$1000,5,0),0))</f>
        <v>0</v>
      </c>
      <c r="I688" s="57"/>
      <c r="J688" s="57"/>
      <c r="K688" s="57"/>
      <c r="L688" s="57"/>
      <c r="M688" s="58" t="str">
        <f t="shared" si="75"/>
        <v/>
      </c>
      <c r="N688" s="73"/>
    </row>
    <row r="689" spans="1:14">
      <c r="A689" s="97" t="str">
        <f t="shared" si="73"/>
        <v/>
      </c>
      <c r="B689" s="98" t="str">
        <f t="shared" si="72"/>
        <v/>
      </c>
      <c r="C689" s="99"/>
      <c r="D689" s="137"/>
      <c r="E689" s="100"/>
      <c r="F689" s="57"/>
      <c r="G689" s="58">
        <f t="shared" si="74"/>
        <v>0</v>
      </c>
      <c r="H689" s="58">
        <f>IF(E689="",0,IFERROR(VLOOKUP(E689,档案费管理台账!$D$4:$H$1000,5,0),0))</f>
        <v>0</v>
      </c>
      <c r="I689" s="57"/>
      <c r="J689" s="57"/>
      <c r="K689" s="57"/>
      <c r="L689" s="57"/>
      <c r="M689" s="58" t="str">
        <f t="shared" si="75"/>
        <v/>
      </c>
      <c r="N689" s="73"/>
    </row>
    <row r="690" spans="1:14">
      <c r="A690" s="97" t="str">
        <f t="shared" si="73"/>
        <v/>
      </c>
      <c r="B690" s="98" t="str">
        <f t="shared" si="72"/>
        <v/>
      </c>
      <c r="C690" s="99"/>
      <c r="D690" s="137"/>
      <c r="E690" s="100"/>
      <c r="F690" s="57"/>
      <c r="G690" s="58">
        <f t="shared" si="74"/>
        <v>0</v>
      </c>
      <c r="H690" s="58">
        <f>IF(E690="",0,IFERROR(VLOOKUP(E690,档案费管理台账!$D$4:$H$1000,5,0),0))</f>
        <v>0</v>
      </c>
      <c r="I690" s="57"/>
      <c r="J690" s="57"/>
      <c r="K690" s="57"/>
      <c r="L690" s="57"/>
      <c r="M690" s="58" t="str">
        <f t="shared" si="75"/>
        <v/>
      </c>
      <c r="N690" s="73"/>
    </row>
    <row r="691" spans="1:14">
      <c r="A691" s="97" t="str">
        <f t="shared" si="73"/>
        <v/>
      </c>
      <c r="B691" s="98" t="str">
        <f t="shared" si="72"/>
        <v/>
      </c>
      <c r="C691" s="99"/>
      <c r="D691" s="137"/>
      <c r="E691" s="100"/>
      <c r="F691" s="57"/>
      <c r="G691" s="58">
        <f t="shared" si="74"/>
        <v>0</v>
      </c>
      <c r="H691" s="58">
        <f>IF(E691="",0,IFERROR(VLOOKUP(E691,档案费管理台账!$D$4:$H$1000,5,0),0))</f>
        <v>0</v>
      </c>
      <c r="I691" s="57"/>
      <c r="J691" s="57"/>
      <c r="K691" s="57"/>
      <c r="L691" s="57"/>
      <c r="M691" s="58" t="str">
        <f t="shared" si="75"/>
        <v/>
      </c>
      <c r="N691" s="73"/>
    </row>
    <row r="692" spans="1:14">
      <c r="A692" s="97" t="str">
        <f t="shared" si="73"/>
        <v/>
      </c>
      <c r="B692" s="98" t="str">
        <f t="shared" si="72"/>
        <v/>
      </c>
      <c r="C692" s="99"/>
      <c r="D692" s="137"/>
      <c r="E692" s="100"/>
      <c r="F692" s="57"/>
      <c r="G692" s="58">
        <f t="shared" si="74"/>
        <v>0</v>
      </c>
      <c r="H692" s="58">
        <f>IF(E692="",0,IFERROR(VLOOKUP(E692,档案费管理台账!$D$4:$H$1000,5,0),0))</f>
        <v>0</v>
      </c>
      <c r="I692" s="57"/>
      <c r="J692" s="57"/>
      <c r="K692" s="57"/>
      <c r="L692" s="57"/>
      <c r="M692" s="58" t="str">
        <f t="shared" si="75"/>
        <v/>
      </c>
      <c r="N692" s="73"/>
    </row>
    <row r="693" spans="1:14">
      <c r="A693" s="97" t="str">
        <f t="shared" si="73"/>
        <v/>
      </c>
      <c r="B693" s="98" t="str">
        <f t="shared" si="72"/>
        <v/>
      </c>
      <c r="C693" s="99"/>
      <c r="D693" s="137"/>
      <c r="E693" s="100"/>
      <c r="F693" s="57"/>
      <c r="G693" s="58">
        <f t="shared" si="74"/>
        <v>0</v>
      </c>
      <c r="H693" s="58">
        <f>IF(E693="",0,IFERROR(VLOOKUP(E693,档案费管理台账!$D$4:$H$1000,5,0),0))</f>
        <v>0</v>
      </c>
      <c r="I693" s="57"/>
      <c r="J693" s="57"/>
      <c r="K693" s="57"/>
      <c r="L693" s="57"/>
      <c r="M693" s="58" t="str">
        <f t="shared" si="75"/>
        <v/>
      </c>
      <c r="N693" s="73"/>
    </row>
    <row r="694" spans="1:14">
      <c r="A694" s="97" t="str">
        <f t="shared" si="73"/>
        <v/>
      </c>
      <c r="B694" s="98" t="str">
        <f t="shared" si="72"/>
        <v/>
      </c>
      <c r="C694" s="99"/>
      <c r="D694" s="137"/>
      <c r="E694" s="100"/>
      <c r="F694" s="57"/>
      <c r="G694" s="58">
        <f t="shared" si="74"/>
        <v>0</v>
      </c>
      <c r="H694" s="58">
        <f>IF(E694="",0,IFERROR(VLOOKUP(E694,档案费管理台账!$D$4:$H$1000,5,0),0))</f>
        <v>0</v>
      </c>
      <c r="I694" s="57"/>
      <c r="J694" s="57"/>
      <c r="K694" s="57"/>
      <c r="L694" s="57"/>
      <c r="M694" s="58" t="str">
        <f t="shared" si="75"/>
        <v/>
      </c>
      <c r="N694" s="73"/>
    </row>
    <row r="695" spans="1:14">
      <c r="A695" s="97" t="str">
        <f t="shared" si="73"/>
        <v/>
      </c>
      <c r="B695" s="98" t="str">
        <f t="shared" si="72"/>
        <v/>
      </c>
      <c r="C695" s="99"/>
      <c r="D695" s="137"/>
      <c r="E695" s="100"/>
      <c r="F695" s="57"/>
      <c r="G695" s="58">
        <f t="shared" si="74"/>
        <v>0</v>
      </c>
      <c r="H695" s="58">
        <f>IF(E695="",0,IFERROR(VLOOKUP(E695,档案费管理台账!$D$4:$H$1000,5,0),0))</f>
        <v>0</v>
      </c>
      <c r="I695" s="57"/>
      <c r="J695" s="57"/>
      <c r="K695" s="57"/>
      <c r="L695" s="57"/>
      <c r="M695" s="58" t="str">
        <f t="shared" si="75"/>
        <v/>
      </c>
      <c r="N695" s="73"/>
    </row>
    <row r="696" spans="1:14">
      <c r="A696" s="97" t="str">
        <f t="shared" si="73"/>
        <v/>
      </c>
      <c r="B696" s="98" t="str">
        <f t="shared" si="72"/>
        <v/>
      </c>
      <c r="C696" s="99"/>
      <c r="D696" s="137"/>
      <c r="E696" s="100"/>
      <c r="F696" s="57"/>
      <c r="G696" s="58">
        <f t="shared" si="74"/>
        <v>0</v>
      </c>
      <c r="H696" s="58">
        <f>IF(E696="",0,IFERROR(VLOOKUP(E696,档案费管理台账!$D$4:$H$1000,5,0),0))</f>
        <v>0</v>
      </c>
      <c r="I696" s="57"/>
      <c r="J696" s="57"/>
      <c r="K696" s="57"/>
      <c r="L696" s="57"/>
      <c r="M696" s="58" t="str">
        <f t="shared" si="75"/>
        <v/>
      </c>
      <c r="N696" s="73"/>
    </row>
    <row r="697" spans="1:14">
      <c r="A697" s="97" t="str">
        <f t="shared" si="73"/>
        <v/>
      </c>
      <c r="B697" s="98" t="str">
        <f t="shared" si="72"/>
        <v/>
      </c>
      <c r="C697" s="99"/>
      <c r="D697" s="137"/>
      <c r="E697" s="100"/>
      <c r="F697" s="57"/>
      <c r="G697" s="58">
        <f t="shared" si="74"/>
        <v>0</v>
      </c>
      <c r="H697" s="58">
        <f>IF(E697="",0,IFERROR(VLOOKUP(E697,档案费管理台账!$D$4:$H$1000,5,0),0))</f>
        <v>0</v>
      </c>
      <c r="I697" s="57"/>
      <c r="J697" s="57"/>
      <c r="K697" s="57"/>
      <c r="L697" s="57"/>
      <c r="M697" s="58" t="str">
        <f t="shared" si="75"/>
        <v/>
      </c>
      <c r="N697" s="73"/>
    </row>
    <row r="698" spans="1:14">
      <c r="A698" s="97" t="str">
        <f t="shared" si="73"/>
        <v/>
      </c>
      <c r="B698" s="98" t="str">
        <f t="shared" si="72"/>
        <v/>
      </c>
      <c r="C698" s="99"/>
      <c r="D698" s="137"/>
      <c r="E698" s="100"/>
      <c r="F698" s="57"/>
      <c r="G698" s="58">
        <f t="shared" si="74"/>
        <v>0</v>
      </c>
      <c r="H698" s="58">
        <f>IF(E698="",0,IFERROR(VLOOKUP(E698,档案费管理台账!$D$4:$H$1000,5,0),0))</f>
        <v>0</v>
      </c>
      <c r="I698" s="57"/>
      <c r="J698" s="57"/>
      <c r="K698" s="57"/>
      <c r="L698" s="57"/>
      <c r="M698" s="58" t="str">
        <f t="shared" si="75"/>
        <v/>
      </c>
      <c r="N698" s="73"/>
    </row>
    <row r="699" spans="1:14">
      <c r="A699" s="97" t="str">
        <f t="shared" si="73"/>
        <v/>
      </c>
      <c r="B699" s="98" t="str">
        <f t="shared" si="72"/>
        <v/>
      </c>
      <c r="C699" s="99"/>
      <c r="D699" s="137"/>
      <c r="E699" s="100"/>
      <c r="F699" s="57"/>
      <c r="G699" s="58">
        <f t="shared" si="74"/>
        <v>0</v>
      </c>
      <c r="H699" s="58">
        <f>IF(E699="",0,IFERROR(VLOOKUP(E699,档案费管理台账!$D$4:$H$1000,5,0),0))</f>
        <v>0</v>
      </c>
      <c r="I699" s="57"/>
      <c r="J699" s="57"/>
      <c r="K699" s="57"/>
      <c r="L699" s="57"/>
      <c r="M699" s="58" t="str">
        <f t="shared" si="75"/>
        <v/>
      </c>
      <c r="N699" s="73"/>
    </row>
    <row r="700" spans="1:14">
      <c r="A700" s="97" t="str">
        <f t="shared" si="73"/>
        <v/>
      </c>
      <c r="B700" s="98" t="str">
        <f t="shared" si="72"/>
        <v/>
      </c>
      <c r="C700" s="99"/>
      <c r="D700" s="137"/>
      <c r="E700" s="100"/>
      <c r="F700" s="57"/>
      <c r="G700" s="58">
        <f t="shared" si="74"/>
        <v>0</v>
      </c>
      <c r="H700" s="58">
        <f>IF(E700="",0,IFERROR(VLOOKUP(E700,档案费管理台账!$D$4:$H$1000,5,0),0))</f>
        <v>0</v>
      </c>
      <c r="I700" s="57"/>
      <c r="J700" s="57"/>
      <c r="K700" s="57"/>
      <c r="L700" s="57"/>
      <c r="M700" s="58" t="str">
        <f t="shared" si="75"/>
        <v/>
      </c>
      <c r="N700" s="73"/>
    </row>
    <row r="701" spans="1:14">
      <c r="A701" s="97" t="str">
        <f t="shared" si="73"/>
        <v/>
      </c>
      <c r="B701" s="98" t="str">
        <f t="shared" si="72"/>
        <v/>
      </c>
      <c r="C701" s="99"/>
      <c r="D701" s="137"/>
      <c r="E701" s="100"/>
      <c r="F701" s="57"/>
      <c r="G701" s="58">
        <f t="shared" si="74"/>
        <v>0</v>
      </c>
      <c r="H701" s="58">
        <f>IF(E701="",0,IFERROR(VLOOKUP(E701,档案费管理台账!$D$4:$H$1000,5,0),0))</f>
        <v>0</v>
      </c>
      <c r="I701" s="57"/>
      <c r="J701" s="57"/>
      <c r="K701" s="57"/>
      <c r="L701" s="57"/>
      <c r="M701" s="58" t="str">
        <f t="shared" si="75"/>
        <v/>
      </c>
      <c r="N701" s="73"/>
    </row>
    <row r="702" spans="1:14">
      <c r="A702" s="97" t="str">
        <f t="shared" si="73"/>
        <v/>
      </c>
      <c r="B702" s="98" t="str">
        <f t="shared" si="72"/>
        <v/>
      </c>
      <c r="C702" s="99"/>
      <c r="D702" s="137"/>
      <c r="E702" s="100"/>
      <c r="F702" s="57"/>
      <c r="G702" s="58">
        <f t="shared" si="74"/>
        <v>0</v>
      </c>
      <c r="H702" s="58">
        <f>IF(E702="",0,IFERROR(VLOOKUP(E702,档案费管理台账!$D$4:$H$1000,5,0),0))</f>
        <v>0</v>
      </c>
      <c r="I702" s="57"/>
      <c r="J702" s="57"/>
      <c r="K702" s="57"/>
      <c r="L702" s="57"/>
      <c r="M702" s="58" t="str">
        <f t="shared" si="75"/>
        <v/>
      </c>
      <c r="N702" s="73"/>
    </row>
    <row r="703" spans="1:14">
      <c r="A703" s="97" t="str">
        <f t="shared" si="73"/>
        <v/>
      </c>
      <c r="B703" s="98" t="str">
        <f t="shared" si="72"/>
        <v/>
      </c>
      <c r="C703" s="99"/>
      <c r="D703" s="137"/>
      <c r="E703" s="100"/>
      <c r="F703" s="57"/>
      <c r="G703" s="58">
        <f t="shared" si="74"/>
        <v>0</v>
      </c>
      <c r="H703" s="58">
        <f>IF(E703="",0,IFERROR(VLOOKUP(E703,档案费管理台账!$D$4:$H$1000,5,0),0))</f>
        <v>0</v>
      </c>
      <c r="I703" s="57"/>
      <c r="J703" s="57"/>
      <c r="K703" s="57"/>
      <c r="L703" s="57"/>
      <c r="M703" s="58" t="str">
        <f t="shared" si="75"/>
        <v/>
      </c>
      <c r="N703" s="73"/>
    </row>
    <row r="704" spans="1:14">
      <c r="A704" s="97" t="str">
        <f t="shared" si="73"/>
        <v/>
      </c>
      <c r="B704" s="98" t="str">
        <f t="shared" si="72"/>
        <v/>
      </c>
      <c r="C704" s="99"/>
      <c r="D704" s="137"/>
      <c r="E704" s="100"/>
      <c r="F704" s="57"/>
      <c r="G704" s="58">
        <f t="shared" si="74"/>
        <v>0</v>
      </c>
      <c r="H704" s="58">
        <f>IF(E704="",0,IFERROR(VLOOKUP(E704,档案费管理台账!$D$4:$H$1000,5,0),0))</f>
        <v>0</v>
      </c>
      <c r="I704" s="57"/>
      <c r="J704" s="57"/>
      <c r="K704" s="57"/>
      <c r="L704" s="57"/>
      <c r="M704" s="58" t="str">
        <f t="shared" si="75"/>
        <v/>
      </c>
      <c r="N704" s="73"/>
    </row>
    <row r="705" spans="1:14">
      <c r="A705" s="97" t="str">
        <f t="shared" si="73"/>
        <v/>
      </c>
      <c r="B705" s="98" t="str">
        <f t="shared" si="72"/>
        <v/>
      </c>
      <c r="C705" s="99"/>
      <c r="D705" s="137"/>
      <c r="E705" s="100"/>
      <c r="F705" s="57"/>
      <c r="G705" s="58">
        <f t="shared" si="74"/>
        <v>0</v>
      </c>
      <c r="H705" s="58">
        <f>IF(E705="",0,IFERROR(VLOOKUP(E705,档案费管理台账!$D$4:$H$1000,5,0),0))</f>
        <v>0</v>
      </c>
      <c r="I705" s="57"/>
      <c r="J705" s="57"/>
      <c r="K705" s="57"/>
      <c r="L705" s="57"/>
      <c r="M705" s="58" t="str">
        <f t="shared" si="75"/>
        <v/>
      </c>
      <c r="N705" s="73"/>
    </row>
    <row r="706" spans="1:14">
      <c r="A706" s="97" t="str">
        <f t="shared" si="73"/>
        <v/>
      </c>
      <c r="B706" s="98" t="str">
        <f t="shared" si="72"/>
        <v/>
      </c>
      <c r="C706" s="99"/>
      <c r="D706" s="137"/>
      <c r="E706" s="100"/>
      <c r="F706" s="57"/>
      <c r="G706" s="58">
        <f t="shared" si="74"/>
        <v>0</v>
      </c>
      <c r="H706" s="58">
        <f>IF(E706="",0,IFERROR(VLOOKUP(E706,档案费管理台账!$D$4:$H$1000,5,0),0))</f>
        <v>0</v>
      </c>
      <c r="I706" s="57"/>
      <c r="J706" s="57"/>
      <c r="K706" s="57"/>
      <c r="L706" s="57"/>
      <c r="M706" s="58" t="str">
        <f t="shared" si="75"/>
        <v/>
      </c>
      <c r="N706" s="73"/>
    </row>
    <row r="707" spans="1:14">
      <c r="A707" s="97" t="str">
        <f t="shared" si="73"/>
        <v/>
      </c>
      <c r="B707" s="98" t="str">
        <f t="shared" si="72"/>
        <v/>
      </c>
      <c r="C707" s="99"/>
      <c r="D707" s="137"/>
      <c r="E707" s="100"/>
      <c r="F707" s="57"/>
      <c r="G707" s="58">
        <f t="shared" si="74"/>
        <v>0</v>
      </c>
      <c r="H707" s="58">
        <f>IF(E707="",0,IFERROR(VLOOKUP(E707,档案费管理台账!$D$4:$H$1000,5,0),0))</f>
        <v>0</v>
      </c>
      <c r="I707" s="57"/>
      <c r="J707" s="57"/>
      <c r="K707" s="57"/>
      <c r="L707" s="57"/>
      <c r="M707" s="58" t="str">
        <f t="shared" si="75"/>
        <v/>
      </c>
      <c r="N707" s="73"/>
    </row>
    <row r="708" spans="1:14">
      <c r="A708" s="97" t="str">
        <f t="shared" si="73"/>
        <v/>
      </c>
      <c r="B708" s="98" t="str">
        <f t="shared" si="72"/>
        <v/>
      </c>
      <c r="C708" s="99"/>
      <c r="D708" s="137"/>
      <c r="E708" s="100"/>
      <c r="F708" s="57"/>
      <c r="G708" s="58">
        <f t="shared" si="74"/>
        <v>0</v>
      </c>
      <c r="H708" s="58">
        <f>IF(E708="",0,IFERROR(VLOOKUP(E708,档案费管理台账!$D$4:$H$1000,5,0),0))</f>
        <v>0</v>
      </c>
      <c r="I708" s="57"/>
      <c r="J708" s="57"/>
      <c r="K708" s="57"/>
      <c r="L708" s="57"/>
      <c r="M708" s="58" t="str">
        <f t="shared" si="75"/>
        <v/>
      </c>
      <c r="N708" s="73"/>
    </row>
    <row r="709" spans="1:14">
      <c r="A709" s="97" t="str">
        <f t="shared" si="73"/>
        <v/>
      </c>
      <c r="B709" s="98" t="str">
        <f t="shared" si="72"/>
        <v/>
      </c>
      <c r="C709" s="99"/>
      <c r="D709" s="137"/>
      <c r="E709" s="100"/>
      <c r="F709" s="57"/>
      <c r="G709" s="58">
        <f t="shared" si="74"/>
        <v>0</v>
      </c>
      <c r="H709" s="58">
        <f>IF(E709="",0,IFERROR(VLOOKUP(E709,档案费管理台账!$D$4:$H$1000,5,0),0))</f>
        <v>0</v>
      </c>
      <c r="I709" s="57"/>
      <c r="J709" s="57"/>
      <c r="K709" s="57"/>
      <c r="L709" s="57"/>
      <c r="M709" s="58" t="str">
        <f t="shared" si="75"/>
        <v/>
      </c>
      <c r="N709" s="73"/>
    </row>
    <row r="710" spans="1:14">
      <c r="A710" s="97" t="str">
        <f t="shared" si="73"/>
        <v/>
      </c>
      <c r="B710" s="98" t="str">
        <f t="shared" si="72"/>
        <v/>
      </c>
      <c r="C710" s="99"/>
      <c r="D710" s="137"/>
      <c r="E710" s="100"/>
      <c r="F710" s="57"/>
      <c r="G710" s="58">
        <f t="shared" si="74"/>
        <v>0</v>
      </c>
      <c r="H710" s="58">
        <f>IF(E710="",0,IFERROR(VLOOKUP(E710,档案费管理台账!$D$4:$H$1000,5,0),0))</f>
        <v>0</v>
      </c>
      <c r="I710" s="57"/>
      <c r="J710" s="57"/>
      <c r="K710" s="57"/>
      <c r="L710" s="57"/>
      <c r="M710" s="58" t="str">
        <f t="shared" si="75"/>
        <v/>
      </c>
      <c r="N710" s="73"/>
    </row>
    <row r="711" spans="1:14">
      <c r="A711" s="97" t="str">
        <f t="shared" si="73"/>
        <v/>
      </c>
      <c r="B711" s="98" t="str">
        <f t="shared" si="72"/>
        <v/>
      </c>
      <c r="C711" s="99"/>
      <c r="D711" s="137"/>
      <c r="E711" s="100"/>
      <c r="F711" s="57"/>
      <c r="G711" s="58">
        <f t="shared" si="74"/>
        <v>0</v>
      </c>
      <c r="H711" s="58">
        <f>IF(E711="",0,IFERROR(VLOOKUP(E711,档案费管理台账!$D$4:$H$1000,5,0),0))</f>
        <v>0</v>
      </c>
      <c r="I711" s="57"/>
      <c r="J711" s="57"/>
      <c r="K711" s="57"/>
      <c r="L711" s="57"/>
      <c r="M711" s="58" t="str">
        <f t="shared" si="75"/>
        <v/>
      </c>
      <c r="N711" s="73"/>
    </row>
    <row r="712" spans="1:14">
      <c r="A712" s="97" t="str">
        <f t="shared" si="73"/>
        <v/>
      </c>
      <c r="B712" s="98" t="str">
        <f t="shared" si="72"/>
        <v/>
      </c>
      <c r="C712" s="99"/>
      <c r="D712" s="137"/>
      <c r="E712" s="100"/>
      <c r="F712" s="57"/>
      <c r="G712" s="58">
        <f t="shared" si="74"/>
        <v>0</v>
      </c>
      <c r="H712" s="58">
        <f>IF(E712="",0,IFERROR(VLOOKUP(E712,档案费管理台账!$D$4:$H$1000,5,0),0))</f>
        <v>0</v>
      </c>
      <c r="I712" s="57"/>
      <c r="J712" s="57"/>
      <c r="K712" s="57"/>
      <c r="L712" s="57"/>
      <c r="M712" s="58" t="str">
        <f t="shared" si="75"/>
        <v/>
      </c>
      <c r="N712" s="73"/>
    </row>
    <row r="713" spans="1:14">
      <c r="A713" s="97" t="str">
        <f t="shared" si="73"/>
        <v/>
      </c>
      <c r="B713" s="98" t="str">
        <f t="shared" si="72"/>
        <v/>
      </c>
      <c r="C713" s="99"/>
      <c r="D713" s="137"/>
      <c r="E713" s="100"/>
      <c r="F713" s="57"/>
      <c r="G713" s="58">
        <f t="shared" si="74"/>
        <v>0</v>
      </c>
      <c r="H713" s="58">
        <f>IF(E713="",0,IFERROR(VLOOKUP(E713,档案费管理台账!$D$4:$H$1000,5,0),0))</f>
        <v>0</v>
      </c>
      <c r="I713" s="57"/>
      <c r="J713" s="57"/>
      <c r="K713" s="57"/>
      <c r="L713" s="57"/>
      <c r="M713" s="58" t="str">
        <f t="shared" si="75"/>
        <v/>
      </c>
      <c r="N713" s="73"/>
    </row>
    <row r="714" spans="1:14">
      <c r="A714" s="97" t="str">
        <f t="shared" si="73"/>
        <v/>
      </c>
      <c r="B714" s="98" t="str">
        <f t="shared" si="72"/>
        <v/>
      </c>
      <c r="C714" s="99"/>
      <c r="D714" s="137"/>
      <c r="E714" s="100"/>
      <c r="F714" s="57"/>
      <c r="G714" s="58">
        <f t="shared" si="74"/>
        <v>0</v>
      </c>
      <c r="H714" s="58">
        <f>IF(E714="",0,IFERROR(VLOOKUP(E714,档案费管理台账!$D$4:$H$1000,5,0),0))</f>
        <v>0</v>
      </c>
      <c r="I714" s="57"/>
      <c r="J714" s="57"/>
      <c r="K714" s="57"/>
      <c r="L714" s="57"/>
      <c r="M714" s="58" t="str">
        <f t="shared" si="75"/>
        <v/>
      </c>
      <c r="N714" s="73"/>
    </row>
    <row r="715" spans="1:14">
      <c r="A715" s="97" t="str">
        <f t="shared" si="73"/>
        <v/>
      </c>
      <c r="B715" s="98" t="str">
        <f t="shared" si="72"/>
        <v/>
      </c>
      <c r="C715" s="99"/>
      <c r="D715" s="137"/>
      <c r="E715" s="100"/>
      <c r="F715" s="57"/>
      <c r="G715" s="58">
        <f t="shared" si="74"/>
        <v>0</v>
      </c>
      <c r="H715" s="58">
        <f>IF(E715="",0,IFERROR(VLOOKUP(E715,档案费管理台账!$D$4:$H$1000,5,0),0))</f>
        <v>0</v>
      </c>
      <c r="I715" s="57"/>
      <c r="J715" s="57"/>
      <c r="K715" s="57"/>
      <c r="L715" s="57"/>
      <c r="M715" s="58" t="str">
        <f t="shared" si="75"/>
        <v/>
      </c>
      <c r="N715" s="73"/>
    </row>
    <row r="716" spans="1:14">
      <c r="A716" s="97" t="str">
        <f t="shared" si="73"/>
        <v/>
      </c>
      <c r="B716" s="98" t="str">
        <f t="shared" si="72"/>
        <v/>
      </c>
      <c r="C716" s="99"/>
      <c r="D716" s="137"/>
      <c r="E716" s="100"/>
      <c r="F716" s="57"/>
      <c r="G716" s="58">
        <f t="shared" si="74"/>
        <v>0</v>
      </c>
      <c r="H716" s="58">
        <f>IF(E716="",0,IFERROR(VLOOKUP(E716,档案费管理台账!$D$4:$H$1000,5,0),0))</f>
        <v>0</v>
      </c>
      <c r="I716" s="57"/>
      <c r="J716" s="57"/>
      <c r="K716" s="57"/>
      <c r="L716" s="57"/>
      <c r="M716" s="58" t="str">
        <f t="shared" si="75"/>
        <v/>
      </c>
      <c r="N716" s="73"/>
    </row>
    <row r="717" spans="1:14">
      <c r="A717" s="97" t="str">
        <f t="shared" si="73"/>
        <v/>
      </c>
      <c r="B717" s="98" t="str">
        <f t="shared" si="72"/>
        <v/>
      </c>
      <c r="C717" s="99"/>
      <c r="D717" s="137"/>
      <c r="E717" s="100"/>
      <c r="F717" s="57"/>
      <c r="G717" s="58">
        <f t="shared" si="74"/>
        <v>0</v>
      </c>
      <c r="H717" s="58">
        <f>IF(E717="",0,IFERROR(VLOOKUP(E717,档案费管理台账!$D$4:$H$1000,5,0),0))</f>
        <v>0</v>
      </c>
      <c r="I717" s="57"/>
      <c r="J717" s="57"/>
      <c r="K717" s="57"/>
      <c r="L717" s="57"/>
      <c r="M717" s="58" t="str">
        <f t="shared" si="75"/>
        <v/>
      </c>
      <c r="N717" s="73"/>
    </row>
    <row r="718" spans="1:14">
      <c r="A718" s="97" t="str">
        <f t="shared" si="73"/>
        <v/>
      </c>
      <c r="B718" s="98" t="str">
        <f t="shared" si="72"/>
        <v/>
      </c>
      <c r="C718" s="99"/>
      <c r="D718" s="137"/>
      <c r="E718" s="100"/>
      <c r="F718" s="57"/>
      <c r="G718" s="58">
        <f t="shared" si="74"/>
        <v>0</v>
      </c>
      <c r="H718" s="58">
        <f>IF(E718="",0,IFERROR(VLOOKUP(E718,档案费管理台账!$D$4:$H$1000,5,0),0))</f>
        <v>0</v>
      </c>
      <c r="I718" s="57"/>
      <c r="J718" s="57"/>
      <c r="K718" s="57"/>
      <c r="L718" s="57"/>
      <c r="M718" s="58" t="str">
        <f t="shared" si="75"/>
        <v/>
      </c>
      <c r="N718" s="73"/>
    </row>
    <row r="719" spans="1:14">
      <c r="A719" s="97" t="str">
        <f t="shared" si="73"/>
        <v/>
      </c>
      <c r="B719" s="98" t="str">
        <f t="shared" si="72"/>
        <v/>
      </c>
      <c r="C719" s="99"/>
      <c r="D719" s="137"/>
      <c r="E719" s="100"/>
      <c r="F719" s="57"/>
      <c r="G719" s="58">
        <f t="shared" si="74"/>
        <v>0</v>
      </c>
      <c r="H719" s="58">
        <f>IF(E719="",0,IFERROR(VLOOKUP(E719,档案费管理台账!$D$4:$H$1000,5,0),0))</f>
        <v>0</v>
      </c>
      <c r="I719" s="57"/>
      <c r="J719" s="57"/>
      <c r="K719" s="57"/>
      <c r="L719" s="57"/>
      <c r="M719" s="58" t="str">
        <f t="shared" si="75"/>
        <v/>
      </c>
      <c r="N719" s="73"/>
    </row>
    <row r="720" spans="1:14">
      <c r="A720" s="97" t="str">
        <f t="shared" si="73"/>
        <v/>
      </c>
      <c r="B720" s="98" t="str">
        <f t="shared" si="72"/>
        <v/>
      </c>
      <c r="C720" s="99"/>
      <c r="D720" s="137"/>
      <c r="E720" s="100"/>
      <c r="F720" s="57"/>
      <c r="G720" s="58">
        <f t="shared" si="74"/>
        <v>0</v>
      </c>
      <c r="H720" s="58">
        <f>IF(E720="",0,IFERROR(VLOOKUP(E720,档案费管理台账!$D$4:$H$1000,5,0),0))</f>
        <v>0</v>
      </c>
      <c r="I720" s="57"/>
      <c r="J720" s="57"/>
      <c r="K720" s="57"/>
      <c r="L720" s="57"/>
      <c r="M720" s="58" t="str">
        <f t="shared" si="75"/>
        <v/>
      </c>
      <c r="N720" s="73"/>
    </row>
    <row r="721" spans="1:14">
      <c r="A721" s="97" t="str">
        <f t="shared" si="73"/>
        <v/>
      </c>
      <c r="B721" s="98" t="str">
        <f t="shared" si="72"/>
        <v/>
      </c>
      <c r="C721" s="99"/>
      <c r="D721" s="137"/>
      <c r="E721" s="100"/>
      <c r="F721" s="57"/>
      <c r="G721" s="58">
        <f t="shared" si="74"/>
        <v>0</v>
      </c>
      <c r="H721" s="58">
        <f>IF(E721="",0,IFERROR(VLOOKUP(E721,档案费管理台账!$D$4:$H$1000,5,0),0))</f>
        <v>0</v>
      </c>
      <c r="I721" s="57"/>
      <c r="J721" s="57"/>
      <c r="K721" s="57"/>
      <c r="L721" s="57"/>
      <c r="M721" s="58" t="str">
        <f t="shared" si="75"/>
        <v/>
      </c>
      <c r="N721" s="73"/>
    </row>
    <row r="722" spans="1:14">
      <c r="A722" s="97" t="str">
        <f t="shared" si="73"/>
        <v/>
      </c>
      <c r="B722" s="98" t="str">
        <f t="shared" si="72"/>
        <v/>
      </c>
      <c r="C722" s="99"/>
      <c r="D722" s="137"/>
      <c r="E722" s="100"/>
      <c r="F722" s="57"/>
      <c r="G722" s="58">
        <f t="shared" si="74"/>
        <v>0</v>
      </c>
      <c r="H722" s="58">
        <f>IF(E722="",0,IFERROR(VLOOKUP(E722,档案费管理台账!$D$4:$H$1000,5,0),0))</f>
        <v>0</v>
      </c>
      <c r="I722" s="57"/>
      <c r="J722" s="57"/>
      <c r="K722" s="57"/>
      <c r="L722" s="57"/>
      <c r="M722" s="58" t="str">
        <f t="shared" si="75"/>
        <v/>
      </c>
      <c r="N722" s="73"/>
    </row>
    <row r="723" spans="1:14">
      <c r="A723" s="97" t="str">
        <f t="shared" si="73"/>
        <v/>
      </c>
      <c r="B723" s="98" t="str">
        <f t="shared" si="72"/>
        <v/>
      </c>
      <c r="C723" s="99"/>
      <c r="D723" s="137"/>
      <c r="E723" s="100"/>
      <c r="F723" s="57"/>
      <c r="G723" s="58">
        <f t="shared" si="74"/>
        <v>0</v>
      </c>
      <c r="H723" s="58">
        <f>IF(E723="",0,IFERROR(VLOOKUP(E723,档案费管理台账!$D$4:$H$1000,5,0),0))</f>
        <v>0</v>
      </c>
      <c r="I723" s="57"/>
      <c r="J723" s="57"/>
      <c r="K723" s="57"/>
      <c r="L723" s="57"/>
      <c r="M723" s="58" t="str">
        <f t="shared" si="75"/>
        <v/>
      </c>
      <c r="N723" s="73"/>
    </row>
    <row r="724" spans="1:14">
      <c r="A724" s="97" t="str">
        <f t="shared" si="73"/>
        <v/>
      </c>
      <c r="B724" s="98" t="str">
        <f t="shared" si="72"/>
        <v/>
      </c>
      <c r="C724" s="99"/>
      <c r="D724" s="137"/>
      <c r="E724" s="100"/>
      <c r="F724" s="57"/>
      <c r="G724" s="58">
        <f t="shared" si="74"/>
        <v>0</v>
      </c>
      <c r="H724" s="58">
        <f>IF(E724="",0,IFERROR(VLOOKUP(E724,档案费管理台账!$D$4:$H$1000,5,0),0))</f>
        <v>0</v>
      </c>
      <c r="I724" s="57"/>
      <c r="J724" s="57"/>
      <c r="K724" s="57"/>
      <c r="L724" s="57"/>
      <c r="M724" s="58" t="str">
        <f t="shared" si="75"/>
        <v/>
      </c>
      <c r="N724" s="73"/>
    </row>
    <row r="725" spans="1:14">
      <c r="A725" s="97" t="str">
        <f t="shared" si="73"/>
        <v/>
      </c>
      <c r="B725" s="98" t="str">
        <f t="shared" si="72"/>
        <v/>
      </c>
      <c r="C725" s="99"/>
      <c r="D725" s="137"/>
      <c r="E725" s="100"/>
      <c r="F725" s="57"/>
      <c r="G725" s="58">
        <f t="shared" si="74"/>
        <v>0</v>
      </c>
      <c r="H725" s="58">
        <f>IF(E725="",0,IFERROR(VLOOKUP(E725,档案费管理台账!$D$4:$H$1000,5,0),0))</f>
        <v>0</v>
      </c>
      <c r="I725" s="57"/>
      <c r="J725" s="57"/>
      <c r="K725" s="57"/>
      <c r="L725" s="57"/>
      <c r="M725" s="58" t="str">
        <f t="shared" si="75"/>
        <v/>
      </c>
      <c r="N725" s="73"/>
    </row>
    <row r="726" spans="1:14">
      <c r="A726" s="97" t="str">
        <f t="shared" si="73"/>
        <v/>
      </c>
      <c r="B726" s="98" t="str">
        <f t="shared" si="72"/>
        <v/>
      </c>
      <c r="C726" s="99"/>
      <c r="D726" s="137"/>
      <c r="E726" s="100"/>
      <c r="F726" s="57"/>
      <c r="G726" s="58">
        <f t="shared" si="74"/>
        <v>0</v>
      </c>
      <c r="H726" s="58">
        <f>IF(E726="",0,IFERROR(VLOOKUP(E726,档案费管理台账!$D$4:$H$1000,5,0),0))</f>
        <v>0</v>
      </c>
      <c r="I726" s="57"/>
      <c r="J726" s="57"/>
      <c r="K726" s="57"/>
      <c r="L726" s="57"/>
      <c r="M726" s="58" t="str">
        <f t="shared" si="75"/>
        <v/>
      </c>
      <c r="N726" s="73"/>
    </row>
    <row r="727" spans="1:14">
      <c r="A727" s="97" t="str">
        <f t="shared" si="73"/>
        <v/>
      </c>
      <c r="B727" s="98" t="str">
        <f t="shared" si="72"/>
        <v/>
      </c>
      <c r="C727" s="99"/>
      <c r="D727" s="137"/>
      <c r="E727" s="100"/>
      <c r="F727" s="57"/>
      <c r="G727" s="58">
        <f t="shared" si="74"/>
        <v>0</v>
      </c>
      <c r="H727" s="58">
        <f>IF(E727="",0,IFERROR(VLOOKUP(E727,档案费管理台账!$D$4:$H$1000,5,0),0))</f>
        <v>0</v>
      </c>
      <c r="I727" s="57"/>
      <c r="J727" s="57"/>
      <c r="K727" s="57"/>
      <c r="L727" s="57"/>
      <c r="M727" s="58" t="str">
        <f t="shared" si="75"/>
        <v/>
      </c>
      <c r="N727" s="73"/>
    </row>
    <row r="728" spans="1:14">
      <c r="A728" s="97" t="str">
        <f t="shared" si="73"/>
        <v/>
      </c>
      <c r="B728" s="98" t="str">
        <f t="shared" si="72"/>
        <v/>
      </c>
      <c r="C728" s="99"/>
      <c r="D728" s="137"/>
      <c r="E728" s="100"/>
      <c r="F728" s="57"/>
      <c r="G728" s="58">
        <f t="shared" si="74"/>
        <v>0</v>
      </c>
      <c r="H728" s="58">
        <f>IF(E728="",0,IFERROR(VLOOKUP(E728,档案费管理台账!$D$4:$H$1000,5,0),0))</f>
        <v>0</v>
      </c>
      <c r="I728" s="57"/>
      <c r="J728" s="57"/>
      <c r="K728" s="57"/>
      <c r="L728" s="57"/>
      <c r="M728" s="58" t="str">
        <f t="shared" si="75"/>
        <v/>
      </c>
      <c r="N728" s="73"/>
    </row>
    <row r="729" spans="1:14">
      <c r="A729" s="97" t="str">
        <f t="shared" si="73"/>
        <v/>
      </c>
      <c r="B729" s="98" t="str">
        <f t="shared" si="72"/>
        <v/>
      </c>
      <c r="C729" s="99"/>
      <c r="D729" s="137"/>
      <c r="E729" s="100"/>
      <c r="F729" s="57"/>
      <c r="G729" s="58">
        <f t="shared" si="74"/>
        <v>0</v>
      </c>
      <c r="H729" s="58">
        <f>IF(E729="",0,IFERROR(VLOOKUP(E729,档案费管理台账!$D$4:$H$1000,5,0),0))</f>
        <v>0</v>
      </c>
      <c r="I729" s="57"/>
      <c r="J729" s="57"/>
      <c r="K729" s="57"/>
      <c r="L729" s="57"/>
      <c r="M729" s="58" t="str">
        <f t="shared" si="75"/>
        <v/>
      </c>
      <c r="N729" s="73"/>
    </row>
    <row r="730" spans="1:14">
      <c r="A730" s="97" t="str">
        <f t="shared" si="73"/>
        <v/>
      </c>
      <c r="B730" s="98" t="str">
        <f t="shared" si="72"/>
        <v/>
      </c>
      <c r="C730" s="99"/>
      <c r="D730" s="137"/>
      <c r="E730" s="100"/>
      <c r="F730" s="57"/>
      <c r="G730" s="58">
        <f t="shared" si="74"/>
        <v>0</v>
      </c>
      <c r="H730" s="58">
        <f>IF(E730="",0,IFERROR(VLOOKUP(E730,档案费管理台账!$D$4:$H$1000,5,0),0))</f>
        <v>0</v>
      </c>
      <c r="I730" s="57"/>
      <c r="J730" s="57"/>
      <c r="K730" s="57"/>
      <c r="L730" s="57"/>
      <c r="M730" s="58" t="str">
        <f t="shared" si="75"/>
        <v/>
      </c>
      <c r="N730" s="73"/>
    </row>
    <row r="731" spans="1:14">
      <c r="A731" s="97" t="str">
        <f t="shared" si="73"/>
        <v/>
      </c>
      <c r="B731" s="98" t="str">
        <f t="shared" si="72"/>
        <v/>
      </c>
      <c r="C731" s="99"/>
      <c r="D731" s="137"/>
      <c r="E731" s="100"/>
      <c r="F731" s="57"/>
      <c r="G731" s="58">
        <f t="shared" si="74"/>
        <v>0</v>
      </c>
      <c r="H731" s="58">
        <f>IF(E731="",0,IFERROR(VLOOKUP(E731,档案费管理台账!$D$4:$H$1000,5,0),0))</f>
        <v>0</v>
      </c>
      <c r="I731" s="57"/>
      <c r="J731" s="57"/>
      <c r="K731" s="57"/>
      <c r="L731" s="57"/>
      <c r="M731" s="58" t="str">
        <f t="shared" si="75"/>
        <v/>
      </c>
      <c r="N731" s="73"/>
    </row>
    <row r="732" spans="1:14">
      <c r="A732" s="97" t="str">
        <f t="shared" si="73"/>
        <v/>
      </c>
      <c r="B732" s="98" t="str">
        <f t="shared" si="72"/>
        <v/>
      </c>
      <c r="C732" s="99"/>
      <c r="D732" s="137"/>
      <c r="E732" s="100"/>
      <c r="F732" s="57"/>
      <c r="G732" s="58">
        <f t="shared" si="74"/>
        <v>0</v>
      </c>
      <c r="H732" s="58">
        <f>IF(E732="",0,IFERROR(VLOOKUP(E732,档案费管理台账!$D$4:$H$1000,5,0),0))</f>
        <v>0</v>
      </c>
      <c r="I732" s="57"/>
      <c r="J732" s="57"/>
      <c r="K732" s="57"/>
      <c r="L732" s="57"/>
      <c r="M732" s="58" t="str">
        <f t="shared" si="75"/>
        <v/>
      </c>
      <c r="N732" s="73"/>
    </row>
    <row r="733" spans="1:14">
      <c r="A733" s="97" t="str">
        <f t="shared" si="73"/>
        <v/>
      </c>
      <c r="B733" s="98" t="str">
        <f t="shared" si="72"/>
        <v/>
      </c>
      <c r="C733" s="99"/>
      <c r="D733" s="137"/>
      <c r="E733" s="100"/>
      <c r="F733" s="57"/>
      <c r="G733" s="58">
        <f t="shared" si="74"/>
        <v>0</v>
      </c>
      <c r="H733" s="58">
        <f>IF(E733="",0,IFERROR(VLOOKUP(E733,档案费管理台账!$D$4:$H$1000,5,0),0))</f>
        <v>0</v>
      </c>
      <c r="I733" s="57"/>
      <c r="J733" s="57"/>
      <c r="K733" s="57"/>
      <c r="L733" s="57"/>
      <c r="M733" s="58" t="str">
        <f t="shared" si="75"/>
        <v/>
      </c>
      <c r="N733" s="73"/>
    </row>
    <row r="734" spans="1:14">
      <c r="A734" s="97" t="str">
        <f t="shared" si="73"/>
        <v/>
      </c>
      <c r="B734" s="98" t="str">
        <f t="shared" si="72"/>
        <v/>
      </c>
      <c r="C734" s="99"/>
      <c r="D734" s="137"/>
      <c r="E734" s="100"/>
      <c r="F734" s="57"/>
      <c r="G734" s="58">
        <f t="shared" si="74"/>
        <v>0</v>
      </c>
      <c r="H734" s="58">
        <f>IF(E734="",0,IFERROR(VLOOKUP(E734,档案费管理台账!$D$4:$H$1000,5,0),0))</f>
        <v>0</v>
      </c>
      <c r="I734" s="57"/>
      <c r="J734" s="57"/>
      <c r="K734" s="57"/>
      <c r="L734" s="57"/>
      <c r="M734" s="58" t="str">
        <f t="shared" si="75"/>
        <v/>
      </c>
      <c r="N734" s="73"/>
    </row>
    <row r="735" spans="1:14">
      <c r="A735" s="97" t="str">
        <f t="shared" si="73"/>
        <v/>
      </c>
      <c r="B735" s="98" t="str">
        <f t="shared" si="72"/>
        <v/>
      </c>
      <c r="C735" s="99"/>
      <c r="D735" s="137"/>
      <c r="E735" s="100"/>
      <c r="F735" s="57"/>
      <c r="G735" s="58">
        <f t="shared" si="74"/>
        <v>0</v>
      </c>
      <c r="H735" s="58">
        <f>IF(E735="",0,IFERROR(VLOOKUP(E735,档案费管理台账!$D$4:$H$1000,5,0),0))</f>
        <v>0</v>
      </c>
      <c r="I735" s="57"/>
      <c r="J735" s="57"/>
      <c r="K735" s="57"/>
      <c r="L735" s="57"/>
      <c r="M735" s="58" t="str">
        <f t="shared" si="75"/>
        <v/>
      </c>
      <c r="N735" s="73"/>
    </row>
    <row r="736" spans="1:14">
      <c r="A736" s="97" t="str">
        <f t="shared" si="73"/>
        <v/>
      </c>
      <c r="B736" s="98" t="str">
        <f t="shared" si="72"/>
        <v/>
      </c>
      <c r="C736" s="99"/>
      <c r="D736" s="137"/>
      <c r="E736" s="100"/>
      <c r="F736" s="57"/>
      <c r="G736" s="58">
        <f t="shared" si="74"/>
        <v>0</v>
      </c>
      <c r="H736" s="58">
        <f>IF(E736="",0,IFERROR(VLOOKUP(E736,档案费管理台账!$D$4:$H$1000,5,0),0))</f>
        <v>0</v>
      </c>
      <c r="I736" s="57"/>
      <c r="J736" s="57"/>
      <c r="K736" s="57"/>
      <c r="L736" s="57"/>
      <c r="M736" s="58" t="str">
        <f t="shared" si="75"/>
        <v/>
      </c>
      <c r="N736" s="73"/>
    </row>
    <row r="737" spans="1:14">
      <c r="A737" s="97" t="str">
        <f t="shared" si="73"/>
        <v/>
      </c>
      <c r="B737" s="98" t="str">
        <f t="shared" si="72"/>
        <v/>
      </c>
      <c r="C737" s="99"/>
      <c r="D737" s="137"/>
      <c r="E737" s="100"/>
      <c r="F737" s="57"/>
      <c r="G737" s="58">
        <f t="shared" si="74"/>
        <v>0</v>
      </c>
      <c r="H737" s="58">
        <f>IF(E737="",0,IFERROR(VLOOKUP(E737,档案费管理台账!$D$4:$H$1000,5,0),0))</f>
        <v>0</v>
      </c>
      <c r="I737" s="57"/>
      <c r="J737" s="57"/>
      <c r="K737" s="57"/>
      <c r="L737" s="57"/>
      <c r="M737" s="58" t="str">
        <f t="shared" si="75"/>
        <v/>
      </c>
      <c r="N737" s="73"/>
    </row>
    <row r="738" spans="1:14">
      <c r="A738" s="97" t="str">
        <f t="shared" si="73"/>
        <v/>
      </c>
      <c r="B738" s="98" t="str">
        <f t="shared" si="72"/>
        <v/>
      </c>
      <c r="C738" s="99"/>
      <c r="D738" s="137"/>
      <c r="E738" s="100"/>
      <c r="F738" s="57"/>
      <c r="G738" s="58">
        <f t="shared" si="74"/>
        <v>0</v>
      </c>
      <c r="H738" s="58">
        <f>IF(E738="",0,IFERROR(VLOOKUP(E738,档案费管理台账!$D$4:$H$1000,5,0),0))</f>
        <v>0</v>
      </c>
      <c r="I738" s="57"/>
      <c r="J738" s="57"/>
      <c r="K738" s="57"/>
      <c r="L738" s="57"/>
      <c r="M738" s="58" t="str">
        <f t="shared" si="75"/>
        <v/>
      </c>
      <c r="N738" s="73"/>
    </row>
    <row r="739" spans="1:14">
      <c r="A739" s="97" t="str">
        <f t="shared" si="73"/>
        <v/>
      </c>
      <c r="B739" s="98" t="str">
        <f t="shared" si="72"/>
        <v/>
      </c>
      <c r="C739" s="99"/>
      <c r="D739" s="137"/>
      <c r="E739" s="100"/>
      <c r="F739" s="57"/>
      <c r="G739" s="58">
        <f t="shared" si="74"/>
        <v>0</v>
      </c>
      <c r="H739" s="58">
        <f>IF(E739="",0,IFERROR(VLOOKUP(E739,档案费管理台账!$D$4:$H$1000,5,0),0))</f>
        <v>0</v>
      </c>
      <c r="I739" s="57"/>
      <c r="J739" s="57"/>
      <c r="K739" s="57"/>
      <c r="L739" s="57"/>
      <c r="M739" s="58" t="str">
        <f t="shared" si="75"/>
        <v/>
      </c>
      <c r="N739" s="73"/>
    </row>
    <row r="740" spans="1:14">
      <c r="A740" s="97" t="str">
        <f t="shared" si="73"/>
        <v/>
      </c>
      <c r="B740" s="98" t="str">
        <f t="shared" si="72"/>
        <v/>
      </c>
      <c r="C740" s="99"/>
      <c r="D740" s="137"/>
      <c r="E740" s="100"/>
      <c r="F740" s="57"/>
      <c r="G740" s="58">
        <f t="shared" si="74"/>
        <v>0</v>
      </c>
      <c r="H740" s="58">
        <f>IF(E740="",0,IFERROR(VLOOKUP(E740,档案费管理台账!$D$4:$H$1000,5,0),0))</f>
        <v>0</v>
      </c>
      <c r="I740" s="57"/>
      <c r="J740" s="57"/>
      <c r="K740" s="57"/>
      <c r="L740" s="57"/>
      <c r="M740" s="58" t="str">
        <f t="shared" si="75"/>
        <v/>
      </c>
      <c r="N740" s="73"/>
    </row>
    <row r="741" spans="1:14">
      <c r="A741" s="97" t="str">
        <f t="shared" si="73"/>
        <v/>
      </c>
      <c r="B741" s="98" t="str">
        <f t="shared" si="72"/>
        <v/>
      </c>
      <c r="C741" s="99"/>
      <c r="D741" s="137"/>
      <c r="E741" s="100"/>
      <c r="F741" s="57"/>
      <c r="G741" s="58">
        <f t="shared" si="74"/>
        <v>0</v>
      </c>
      <c r="H741" s="58">
        <f>IF(E741="",0,IFERROR(VLOOKUP(E741,档案费管理台账!$D$4:$H$1000,5,0),0))</f>
        <v>0</v>
      </c>
      <c r="I741" s="57"/>
      <c r="J741" s="57"/>
      <c r="K741" s="57"/>
      <c r="L741" s="57"/>
      <c r="M741" s="58" t="str">
        <f t="shared" si="75"/>
        <v/>
      </c>
      <c r="N741" s="73"/>
    </row>
    <row r="742" spans="1:14">
      <c r="A742" s="97" t="str">
        <f t="shared" si="73"/>
        <v/>
      </c>
      <c r="B742" s="98" t="str">
        <f t="shared" si="72"/>
        <v/>
      </c>
      <c r="C742" s="99"/>
      <c r="D742" s="137"/>
      <c r="E742" s="100"/>
      <c r="F742" s="57"/>
      <c r="G742" s="58">
        <f t="shared" si="74"/>
        <v>0</v>
      </c>
      <c r="H742" s="58">
        <f>IF(E742="",0,IFERROR(VLOOKUP(E742,档案费管理台账!$D$4:$H$1000,5,0),0))</f>
        <v>0</v>
      </c>
      <c r="I742" s="57"/>
      <c r="J742" s="57"/>
      <c r="K742" s="57"/>
      <c r="L742" s="57"/>
      <c r="M742" s="58" t="str">
        <f t="shared" si="75"/>
        <v/>
      </c>
      <c r="N742" s="73"/>
    </row>
    <row r="743" spans="1:14">
      <c r="A743" s="97" t="str">
        <f t="shared" si="73"/>
        <v/>
      </c>
      <c r="B743" s="98" t="str">
        <f t="shared" si="72"/>
        <v/>
      </c>
      <c r="C743" s="99"/>
      <c r="D743" s="137"/>
      <c r="E743" s="100"/>
      <c r="F743" s="57"/>
      <c r="G743" s="58">
        <f t="shared" si="74"/>
        <v>0</v>
      </c>
      <c r="H743" s="58">
        <f>IF(E743="",0,IFERROR(VLOOKUP(E743,档案费管理台账!$D$4:$H$1000,5,0),0))</f>
        <v>0</v>
      </c>
      <c r="I743" s="57"/>
      <c r="J743" s="57"/>
      <c r="K743" s="57"/>
      <c r="L743" s="57"/>
      <c r="M743" s="58" t="str">
        <f t="shared" si="75"/>
        <v/>
      </c>
      <c r="N743" s="73"/>
    </row>
    <row r="744" spans="1:14">
      <c r="A744" s="97" t="str">
        <f t="shared" si="73"/>
        <v/>
      </c>
      <c r="B744" s="98" t="str">
        <f t="shared" si="72"/>
        <v/>
      </c>
      <c r="C744" s="99"/>
      <c r="D744" s="137"/>
      <c r="E744" s="100"/>
      <c r="F744" s="57"/>
      <c r="G744" s="58">
        <f t="shared" si="74"/>
        <v>0</v>
      </c>
      <c r="H744" s="58">
        <f>IF(E744="",0,IFERROR(VLOOKUP(E744,档案费管理台账!$D$4:$H$1000,5,0),0))</f>
        <v>0</v>
      </c>
      <c r="I744" s="57"/>
      <c r="J744" s="57"/>
      <c r="K744" s="57"/>
      <c r="L744" s="57"/>
      <c r="M744" s="58" t="str">
        <f t="shared" si="75"/>
        <v/>
      </c>
      <c r="N744" s="73"/>
    </row>
    <row r="745" spans="1:14">
      <c r="A745" s="97" t="str">
        <f t="shared" si="73"/>
        <v/>
      </c>
      <c r="B745" s="98" t="str">
        <f t="shared" si="72"/>
        <v/>
      </c>
      <c r="C745" s="99"/>
      <c r="D745" s="137"/>
      <c r="E745" s="100"/>
      <c r="F745" s="57"/>
      <c r="G745" s="58">
        <f t="shared" si="74"/>
        <v>0</v>
      </c>
      <c r="H745" s="58">
        <f>IF(E745="",0,IFERROR(VLOOKUP(E745,档案费管理台账!$D$4:$H$1000,5,0),0))</f>
        <v>0</v>
      </c>
      <c r="I745" s="57"/>
      <c r="J745" s="57"/>
      <c r="K745" s="57"/>
      <c r="L745" s="57"/>
      <c r="M745" s="58" t="str">
        <f t="shared" si="75"/>
        <v/>
      </c>
      <c r="N745" s="73"/>
    </row>
    <row r="746" spans="1:14">
      <c r="A746" s="97" t="str">
        <f t="shared" si="73"/>
        <v/>
      </c>
      <c r="B746" s="98" t="str">
        <f t="shared" si="72"/>
        <v/>
      </c>
      <c r="C746" s="99"/>
      <c r="D746" s="137"/>
      <c r="E746" s="100"/>
      <c r="F746" s="57"/>
      <c r="G746" s="58">
        <f t="shared" si="74"/>
        <v>0</v>
      </c>
      <c r="H746" s="58">
        <f>IF(E746="",0,IFERROR(VLOOKUP(E746,档案费管理台账!$D$4:$H$1000,5,0),0))</f>
        <v>0</v>
      </c>
      <c r="I746" s="57"/>
      <c r="J746" s="57"/>
      <c r="K746" s="57"/>
      <c r="L746" s="57"/>
      <c r="M746" s="58" t="str">
        <f t="shared" si="75"/>
        <v/>
      </c>
      <c r="N746" s="73"/>
    </row>
    <row r="747" spans="1:14">
      <c r="A747" s="97" t="str">
        <f t="shared" si="73"/>
        <v/>
      </c>
      <c r="B747" s="98" t="str">
        <f t="shared" si="72"/>
        <v/>
      </c>
      <c r="C747" s="99"/>
      <c r="D747" s="137"/>
      <c r="E747" s="100"/>
      <c r="F747" s="57"/>
      <c r="G747" s="58">
        <f t="shared" si="74"/>
        <v>0</v>
      </c>
      <c r="H747" s="58">
        <f>IF(E747="",0,IFERROR(VLOOKUP(E747,档案费管理台账!$D$4:$H$1000,5,0),0))</f>
        <v>0</v>
      </c>
      <c r="I747" s="57"/>
      <c r="J747" s="57"/>
      <c r="K747" s="57"/>
      <c r="L747" s="57"/>
      <c r="M747" s="58" t="str">
        <f t="shared" si="75"/>
        <v/>
      </c>
      <c r="N747" s="73"/>
    </row>
    <row r="748" spans="1:14">
      <c r="A748" s="97" t="str">
        <f t="shared" si="73"/>
        <v/>
      </c>
      <c r="B748" s="98" t="str">
        <f t="shared" ref="B748:B811" si="76">IF(C748="","",MONTH(C748)&amp;"月")</f>
        <v/>
      </c>
      <c r="C748" s="99"/>
      <c r="D748" s="137"/>
      <c r="E748" s="100"/>
      <c r="F748" s="57"/>
      <c r="G748" s="58">
        <f t="shared" si="74"/>
        <v>0</v>
      </c>
      <c r="H748" s="58">
        <f>IF(E748="",0,IFERROR(VLOOKUP(E748,档案费管理台账!$D$4:$H$1000,5,0),0))</f>
        <v>0</v>
      </c>
      <c r="I748" s="57"/>
      <c r="J748" s="57"/>
      <c r="K748" s="57"/>
      <c r="L748" s="57"/>
      <c r="M748" s="58" t="str">
        <f t="shared" si="75"/>
        <v/>
      </c>
      <c r="N748" s="73"/>
    </row>
    <row r="749" spans="1:14">
      <c r="A749" s="97" t="str">
        <f t="shared" ref="A749:A812" si="77">IF(C749="","",ROW()-42)</f>
        <v/>
      </c>
      <c r="B749" s="98" t="str">
        <f t="shared" si="76"/>
        <v/>
      </c>
      <c r="C749" s="99"/>
      <c r="D749" s="137"/>
      <c r="E749" s="100"/>
      <c r="F749" s="57"/>
      <c r="G749" s="58">
        <f t="shared" ref="G749:G812" si="78">IF(F749="",0,F749*$K$41)</f>
        <v>0</v>
      </c>
      <c r="H749" s="58">
        <f>IF(E749="",0,IFERROR(VLOOKUP(E749,档案费管理台账!$D$4:$H$1000,5,0),0))</f>
        <v>0</v>
      </c>
      <c r="I749" s="57"/>
      <c r="J749" s="57"/>
      <c r="K749" s="57"/>
      <c r="L749" s="57"/>
      <c r="M749" s="58" t="str">
        <f t="shared" ref="M749:M812" si="79">IF(C749="","",ROUND(M748+G749-I749-J749-K749-L749-H749,2))</f>
        <v/>
      </c>
      <c r="N749" s="73"/>
    </row>
    <row r="750" spans="1:14">
      <c r="A750" s="97" t="str">
        <f t="shared" si="77"/>
        <v/>
      </c>
      <c r="B750" s="98" t="str">
        <f t="shared" si="76"/>
        <v/>
      </c>
      <c r="C750" s="99"/>
      <c r="D750" s="137"/>
      <c r="E750" s="100"/>
      <c r="F750" s="57"/>
      <c r="G750" s="58">
        <f t="shared" si="78"/>
        <v>0</v>
      </c>
      <c r="H750" s="58">
        <f>IF(E750="",0,IFERROR(VLOOKUP(E750,档案费管理台账!$D$4:$H$1000,5,0),0))</f>
        <v>0</v>
      </c>
      <c r="I750" s="57"/>
      <c r="J750" s="57"/>
      <c r="K750" s="57"/>
      <c r="L750" s="57"/>
      <c r="M750" s="58" t="str">
        <f t="shared" si="79"/>
        <v/>
      </c>
      <c r="N750" s="73"/>
    </row>
    <row r="751" spans="1:14">
      <c r="A751" s="97" t="str">
        <f t="shared" si="77"/>
        <v/>
      </c>
      <c r="B751" s="98" t="str">
        <f t="shared" si="76"/>
        <v/>
      </c>
      <c r="C751" s="99"/>
      <c r="D751" s="137"/>
      <c r="E751" s="100"/>
      <c r="F751" s="57"/>
      <c r="G751" s="58">
        <f t="shared" si="78"/>
        <v>0</v>
      </c>
      <c r="H751" s="58">
        <f>IF(E751="",0,IFERROR(VLOOKUP(E751,档案费管理台账!$D$4:$H$1000,5,0),0))</f>
        <v>0</v>
      </c>
      <c r="I751" s="57"/>
      <c r="J751" s="57"/>
      <c r="K751" s="57"/>
      <c r="L751" s="57"/>
      <c r="M751" s="58" t="str">
        <f t="shared" si="79"/>
        <v/>
      </c>
      <c r="N751" s="73"/>
    </row>
    <row r="752" spans="1:14">
      <c r="A752" s="97" t="str">
        <f t="shared" si="77"/>
        <v/>
      </c>
      <c r="B752" s="98" t="str">
        <f t="shared" si="76"/>
        <v/>
      </c>
      <c r="C752" s="99"/>
      <c r="D752" s="137"/>
      <c r="E752" s="100"/>
      <c r="F752" s="57"/>
      <c r="G752" s="58">
        <f t="shared" si="78"/>
        <v>0</v>
      </c>
      <c r="H752" s="58">
        <f>IF(E752="",0,IFERROR(VLOOKUP(E752,档案费管理台账!$D$4:$H$1000,5,0),0))</f>
        <v>0</v>
      </c>
      <c r="I752" s="57"/>
      <c r="J752" s="57"/>
      <c r="K752" s="57"/>
      <c r="L752" s="57"/>
      <c r="M752" s="58" t="str">
        <f t="shared" si="79"/>
        <v/>
      </c>
      <c r="N752" s="73"/>
    </row>
    <row r="753" spans="1:14">
      <c r="A753" s="97" t="str">
        <f t="shared" si="77"/>
        <v/>
      </c>
      <c r="B753" s="98" t="str">
        <f t="shared" si="76"/>
        <v/>
      </c>
      <c r="C753" s="99"/>
      <c r="D753" s="137"/>
      <c r="E753" s="100"/>
      <c r="F753" s="57"/>
      <c r="G753" s="58">
        <f t="shared" si="78"/>
        <v>0</v>
      </c>
      <c r="H753" s="58">
        <f>IF(E753="",0,IFERROR(VLOOKUP(E753,档案费管理台账!$D$4:$H$1000,5,0),0))</f>
        <v>0</v>
      </c>
      <c r="I753" s="57"/>
      <c r="J753" s="57"/>
      <c r="K753" s="57"/>
      <c r="L753" s="57"/>
      <c r="M753" s="58" t="str">
        <f t="shared" si="79"/>
        <v/>
      </c>
      <c r="N753" s="73"/>
    </row>
    <row r="754" spans="1:14">
      <c r="A754" s="97" t="str">
        <f t="shared" si="77"/>
        <v/>
      </c>
      <c r="B754" s="98" t="str">
        <f t="shared" si="76"/>
        <v/>
      </c>
      <c r="C754" s="99"/>
      <c r="D754" s="137"/>
      <c r="E754" s="100"/>
      <c r="F754" s="57"/>
      <c r="G754" s="58">
        <f t="shared" si="78"/>
        <v>0</v>
      </c>
      <c r="H754" s="58">
        <f>IF(E754="",0,IFERROR(VLOOKUP(E754,档案费管理台账!$D$4:$H$1000,5,0),0))</f>
        <v>0</v>
      </c>
      <c r="I754" s="57"/>
      <c r="J754" s="57"/>
      <c r="K754" s="57"/>
      <c r="L754" s="57"/>
      <c r="M754" s="58" t="str">
        <f t="shared" si="79"/>
        <v/>
      </c>
      <c r="N754" s="73"/>
    </row>
    <row r="755" spans="1:14">
      <c r="A755" s="97" t="str">
        <f t="shared" si="77"/>
        <v/>
      </c>
      <c r="B755" s="98" t="str">
        <f t="shared" si="76"/>
        <v/>
      </c>
      <c r="C755" s="99"/>
      <c r="D755" s="137"/>
      <c r="E755" s="100"/>
      <c r="F755" s="57"/>
      <c r="G755" s="58">
        <f t="shared" si="78"/>
        <v>0</v>
      </c>
      <c r="H755" s="58">
        <f>IF(E755="",0,IFERROR(VLOOKUP(E755,档案费管理台账!$D$4:$H$1000,5,0),0))</f>
        <v>0</v>
      </c>
      <c r="I755" s="57"/>
      <c r="J755" s="57"/>
      <c r="K755" s="57"/>
      <c r="L755" s="57"/>
      <c r="M755" s="58" t="str">
        <f t="shared" si="79"/>
        <v/>
      </c>
      <c r="N755" s="73"/>
    </row>
    <row r="756" spans="1:14">
      <c r="A756" s="97" t="str">
        <f t="shared" si="77"/>
        <v/>
      </c>
      <c r="B756" s="98" t="str">
        <f t="shared" si="76"/>
        <v/>
      </c>
      <c r="C756" s="99"/>
      <c r="D756" s="137"/>
      <c r="E756" s="100"/>
      <c r="F756" s="57"/>
      <c r="G756" s="58">
        <f t="shared" si="78"/>
        <v>0</v>
      </c>
      <c r="H756" s="58">
        <f>IF(E756="",0,IFERROR(VLOOKUP(E756,档案费管理台账!$D$4:$H$1000,5,0),0))</f>
        <v>0</v>
      </c>
      <c r="I756" s="57"/>
      <c r="J756" s="57"/>
      <c r="K756" s="57"/>
      <c r="L756" s="57"/>
      <c r="M756" s="58" t="str">
        <f t="shared" si="79"/>
        <v/>
      </c>
      <c r="N756" s="73"/>
    </row>
    <row r="757" spans="1:14">
      <c r="A757" s="97" t="str">
        <f t="shared" si="77"/>
        <v/>
      </c>
      <c r="B757" s="98" t="str">
        <f t="shared" si="76"/>
        <v/>
      </c>
      <c r="C757" s="99"/>
      <c r="D757" s="137"/>
      <c r="E757" s="100"/>
      <c r="F757" s="57"/>
      <c r="G757" s="58">
        <f t="shared" si="78"/>
        <v>0</v>
      </c>
      <c r="H757" s="58">
        <f>IF(E757="",0,IFERROR(VLOOKUP(E757,档案费管理台账!$D$4:$H$1000,5,0),0))</f>
        <v>0</v>
      </c>
      <c r="I757" s="57"/>
      <c r="J757" s="57"/>
      <c r="K757" s="57"/>
      <c r="L757" s="57"/>
      <c r="M757" s="58" t="str">
        <f t="shared" si="79"/>
        <v/>
      </c>
      <c r="N757" s="73"/>
    </row>
    <row r="758" spans="1:14">
      <c r="A758" s="97" t="str">
        <f t="shared" si="77"/>
        <v/>
      </c>
      <c r="B758" s="98" t="str">
        <f t="shared" si="76"/>
        <v/>
      </c>
      <c r="C758" s="99"/>
      <c r="D758" s="137"/>
      <c r="E758" s="100"/>
      <c r="F758" s="57"/>
      <c r="G758" s="58">
        <f t="shared" si="78"/>
        <v>0</v>
      </c>
      <c r="H758" s="58">
        <f>IF(E758="",0,IFERROR(VLOOKUP(E758,档案费管理台账!$D$4:$H$1000,5,0),0))</f>
        <v>0</v>
      </c>
      <c r="I758" s="57"/>
      <c r="J758" s="57"/>
      <c r="K758" s="57"/>
      <c r="L758" s="57"/>
      <c r="M758" s="58" t="str">
        <f t="shared" si="79"/>
        <v/>
      </c>
      <c r="N758" s="73"/>
    </row>
    <row r="759" spans="1:14">
      <c r="A759" s="97" t="str">
        <f t="shared" si="77"/>
        <v/>
      </c>
      <c r="B759" s="98" t="str">
        <f t="shared" si="76"/>
        <v/>
      </c>
      <c r="C759" s="99"/>
      <c r="D759" s="137"/>
      <c r="E759" s="100"/>
      <c r="F759" s="57"/>
      <c r="G759" s="58">
        <f t="shared" si="78"/>
        <v>0</v>
      </c>
      <c r="H759" s="58">
        <f>IF(E759="",0,IFERROR(VLOOKUP(E759,档案费管理台账!$D$4:$H$1000,5,0),0))</f>
        <v>0</v>
      </c>
      <c r="I759" s="57"/>
      <c r="J759" s="57"/>
      <c r="K759" s="57"/>
      <c r="L759" s="57"/>
      <c r="M759" s="58" t="str">
        <f t="shared" si="79"/>
        <v/>
      </c>
      <c r="N759" s="73"/>
    </row>
    <row r="760" spans="1:14">
      <c r="A760" s="97" t="str">
        <f t="shared" si="77"/>
        <v/>
      </c>
      <c r="B760" s="98" t="str">
        <f t="shared" si="76"/>
        <v/>
      </c>
      <c r="C760" s="99"/>
      <c r="D760" s="137"/>
      <c r="E760" s="100"/>
      <c r="F760" s="57"/>
      <c r="G760" s="58">
        <f t="shared" si="78"/>
        <v>0</v>
      </c>
      <c r="H760" s="58">
        <f>IF(E760="",0,IFERROR(VLOOKUP(E760,档案费管理台账!$D$4:$H$1000,5,0),0))</f>
        <v>0</v>
      </c>
      <c r="I760" s="57"/>
      <c r="J760" s="57"/>
      <c r="K760" s="57"/>
      <c r="L760" s="57"/>
      <c r="M760" s="58" t="str">
        <f t="shared" si="79"/>
        <v/>
      </c>
      <c r="N760" s="73"/>
    </row>
    <row r="761" spans="1:14">
      <c r="A761" s="97" t="str">
        <f t="shared" si="77"/>
        <v/>
      </c>
      <c r="B761" s="98" t="str">
        <f t="shared" si="76"/>
        <v/>
      </c>
      <c r="C761" s="99"/>
      <c r="D761" s="137"/>
      <c r="E761" s="100"/>
      <c r="F761" s="57"/>
      <c r="G761" s="58">
        <f t="shared" si="78"/>
        <v>0</v>
      </c>
      <c r="H761" s="58">
        <f>IF(E761="",0,IFERROR(VLOOKUP(E761,档案费管理台账!$D$4:$H$1000,5,0),0))</f>
        <v>0</v>
      </c>
      <c r="I761" s="57"/>
      <c r="J761" s="57"/>
      <c r="K761" s="57"/>
      <c r="L761" s="57"/>
      <c r="M761" s="58" t="str">
        <f t="shared" si="79"/>
        <v/>
      </c>
      <c r="N761" s="73"/>
    </row>
    <row r="762" spans="1:14">
      <c r="A762" s="97" t="str">
        <f t="shared" si="77"/>
        <v/>
      </c>
      <c r="B762" s="98" t="str">
        <f t="shared" si="76"/>
        <v/>
      </c>
      <c r="C762" s="99"/>
      <c r="D762" s="137"/>
      <c r="E762" s="100"/>
      <c r="F762" s="57"/>
      <c r="G762" s="58">
        <f t="shared" si="78"/>
        <v>0</v>
      </c>
      <c r="H762" s="58">
        <f>IF(E762="",0,IFERROR(VLOOKUP(E762,档案费管理台账!$D$4:$H$1000,5,0),0))</f>
        <v>0</v>
      </c>
      <c r="I762" s="57"/>
      <c r="J762" s="57"/>
      <c r="K762" s="57"/>
      <c r="L762" s="57"/>
      <c r="M762" s="58" t="str">
        <f t="shared" si="79"/>
        <v/>
      </c>
      <c r="N762" s="73"/>
    </row>
    <row r="763" spans="1:14">
      <c r="A763" s="97" t="str">
        <f t="shared" si="77"/>
        <v/>
      </c>
      <c r="B763" s="98" t="str">
        <f t="shared" si="76"/>
        <v/>
      </c>
      <c r="C763" s="99"/>
      <c r="D763" s="137"/>
      <c r="E763" s="100"/>
      <c r="F763" s="57"/>
      <c r="G763" s="58">
        <f t="shared" si="78"/>
        <v>0</v>
      </c>
      <c r="H763" s="58">
        <f>IF(E763="",0,IFERROR(VLOOKUP(E763,档案费管理台账!$D$4:$H$1000,5,0),0))</f>
        <v>0</v>
      </c>
      <c r="I763" s="57"/>
      <c r="J763" s="57"/>
      <c r="K763" s="57"/>
      <c r="L763" s="57"/>
      <c r="M763" s="58" t="str">
        <f t="shared" si="79"/>
        <v/>
      </c>
      <c r="N763" s="73"/>
    </row>
    <row r="764" spans="1:14">
      <c r="A764" s="97" t="str">
        <f t="shared" si="77"/>
        <v/>
      </c>
      <c r="B764" s="98" t="str">
        <f t="shared" si="76"/>
        <v/>
      </c>
      <c r="C764" s="99"/>
      <c r="D764" s="137"/>
      <c r="E764" s="100"/>
      <c r="F764" s="57"/>
      <c r="G764" s="58">
        <f t="shared" si="78"/>
        <v>0</v>
      </c>
      <c r="H764" s="58">
        <f>IF(E764="",0,IFERROR(VLOOKUP(E764,档案费管理台账!$D$4:$H$1000,5,0),0))</f>
        <v>0</v>
      </c>
      <c r="I764" s="57"/>
      <c r="J764" s="57"/>
      <c r="K764" s="57"/>
      <c r="L764" s="57"/>
      <c r="M764" s="58" t="str">
        <f t="shared" si="79"/>
        <v/>
      </c>
      <c r="N764" s="73"/>
    </row>
    <row r="765" spans="1:14">
      <c r="A765" s="97" t="str">
        <f t="shared" si="77"/>
        <v/>
      </c>
      <c r="B765" s="98" t="str">
        <f t="shared" si="76"/>
        <v/>
      </c>
      <c r="C765" s="99"/>
      <c r="D765" s="137"/>
      <c r="E765" s="100"/>
      <c r="F765" s="57"/>
      <c r="G765" s="58">
        <f t="shared" si="78"/>
        <v>0</v>
      </c>
      <c r="H765" s="58">
        <f>IF(E765="",0,IFERROR(VLOOKUP(E765,档案费管理台账!$D$4:$H$1000,5,0),0))</f>
        <v>0</v>
      </c>
      <c r="I765" s="57"/>
      <c r="J765" s="57"/>
      <c r="K765" s="57"/>
      <c r="L765" s="57"/>
      <c r="M765" s="58" t="str">
        <f t="shared" si="79"/>
        <v/>
      </c>
      <c r="N765" s="73"/>
    </row>
    <row r="766" spans="1:14">
      <c r="A766" s="97" t="str">
        <f t="shared" si="77"/>
        <v/>
      </c>
      <c r="B766" s="98" t="str">
        <f t="shared" si="76"/>
        <v/>
      </c>
      <c r="C766" s="99"/>
      <c r="D766" s="137"/>
      <c r="E766" s="100"/>
      <c r="F766" s="57"/>
      <c r="G766" s="58">
        <f t="shared" si="78"/>
        <v>0</v>
      </c>
      <c r="H766" s="58">
        <f>IF(E766="",0,IFERROR(VLOOKUP(E766,档案费管理台账!$D$4:$H$1000,5,0),0))</f>
        <v>0</v>
      </c>
      <c r="I766" s="57"/>
      <c r="J766" s="57"/>
      <c r="K766" s="57"/>
      <c r="L766" s="57"/>
      <c r="M766" s="58" t="str">
        <f t="shared" si="79"/>
        <v/>
      </c>
      <c r="N766" s="73"/>
    </row>
    <row r="767" spans="1:14">
      <c r="A767" s="97" t="str">
        <f t="shared" si="77"/>
        <v/>
      </c>
      <c r="B767" s="98" t="str">
        <f t="shared" si="76"/>
        <v/>
      </c>
      <c r="C767" s="99"/>
      <c r="D767" s="137"/>
      <c r="E767" s="100"/>
      <c r="F767" s="57"/>
      <c r="G767" s="58">
        <f t="shared" si="78"/>
        <v>0</v>
      </c>
      <c r="H767" s="58">
        <f>IF(E767="",0,IFERROR(VLOOKUP(E767,档案费管理台账!$D$4:$H$1000,5,0),0))</f>
        <v>0</v>
      </c>
      <c r="I767" s="57"/>
      <c r="J767" s="57"/>
      <c r="K767" s="57"/>
      <c r="L767" s="57"/>
      <c r="M767" s="58" t="str">
        <f t="shared" si="79"/>
        <v/>
      </c>
      <c r="N767" s="73"/>
    </row>
    <row r="768" spans="1:14">
      <c r="A768" s="97" t="str">
        <f t="shared" si="77"/>
        <v/>
      </c>
      <c r="B768" s="98" t="str">
        <f t="shared" si="76"/>
        <v/>
      </c>
      <c r="C768" s="99"/>
      <c r="D768" s="137"/>
      <c r="E768" s="100"/>
      <c r="F768" s="57"/>
      <c r="G768" s="58">
        <f t="shared" si="78"/>
        <v>0</v>
      </c>
      <c r="H768" s="58">
        <f>IF(E768="",0,IFERROR(VLOOKUP(E768,档案费管理台账!$D$4:$H$1000,5,0),0))</f>
        <v>0</v>
      </c>
      <c r="I768" s="57"/>
      <c r="J768" s="57"/>
      <c r="K768" s="57"/>
      <c r="L768" s="57"/>
      <c r="M768" s="58" t="str">
        <f t="shared" si="79"/>
        <v/>
      </c>
      <c r="N768" s="73"/>
    </row>
    <row r="769" spans="1:14">
      <c r="A769" s="97" t="str">
        <f t="shared" si="77"/>
        <v/>
      </c>
      <c r="B769" s="98" t="str">
        <f t="shared" si="76"/>
        <v/>
      </c>
      <c r="C769" s="99"/>
      <c r="D769" s="137"/>
      <c r="E769" s="100"/>
      <c r="F769" s="57"/>
      <c r="G769" s="58">
        <f t="shared" si="78"/>
        <v>0</v>
      </c>
      <c r="H769" s="58">
        <f>IF(E769="",0,IFERROR(VLOOKUP(E769,档案费管理台账!$D$4:$H$1000,5,0),0))</f>
        <v>0</v>
      </c>
      <c r="I769" s="57"/>
      <c r="J769" s="57"/>
      <c r="K769" s="57"/>
      <c r="L769" s="57"/>
      <c r="M769" s="58" t="str">
        <f t="shared" si="79"/>
        <v/>
      </c>
      <c r="N769" s="73"/>
    </row>
    <row r="770" spans="1:14">
      <c r="A770" s="97" t="str">
        <f t="shared" si="77"/>
        <v/>
      </c>
      <c r="B770" s="98" t="str">
        <f t="shared" si="76"/>
        <v/>
      </c>
      <c r="C770" s="99"/>
      <c r="D770" s="137"/>
      <c r="E770" s="100"/>
      <c r="F770" s="57"/>
      <c r="G770" s="58">
        <f t="shared" si="78"/>
        <v>0</v>
      </c>
      <c r="H770" s="58">
        <f>IF(E770="",0,IFERROR(VLOOKUP(E770,档案费管理台账!$D$4:$H$1000,5,0),0))</f>
        <v>0</v>
      </c>
      <c r="I770" s="57"/>
      <c r="J770" s="57"/>
      <c r="K770" s="57"/>
      <c r="L770" s="57"/>
      <c r="M770" s="58" t="str">
        <f t="shared" si="79"/>
        <v/>
      </c>
      <c r="N770" s="73"/>
    </row>
    <row r="771" spans="1:14">
      <c r="A771" s="97" t="str">
        <f t="shared" si="77"/>
        <v/>
      </c>
      <c r="B771" s="98" t="str">
        <f t="shared" si="76"/>
        <v/>
      </c>
      <c r="C771" s="99"/>
      <c r="D771" s="137"/>
      <c r="E771" s="100"/>
      <c r="F771" s="57"/>
      <c r="G771" s="58">
        <f t="shared" si="78"/>
        <v>0</v>
      </c>
      <c r="H771" s="58">
        <f>IF(E771="",0,IFERROR(VLOOKUP(E771,档案费管理台账!$D$4:$H$1000,5,0),0))</f>
        <v>0</v>
      </c>
      <c r="I771" s="57"/>
      <c r="J771" s="57"/>
      <c r="K771" s="57"/>
      <c r="L771" s="57"/>
      <c r="M771" s="58" t="str">
        <f t="shared" si="79"/>
        <v/>
      </c>
      <c r="N771" s="73"/>
    </row>
    <row r="772" spans="1:14">
      <c r="A772" s="97" t="str">
        <f t="shared" si="77"/>
        <v/>
      </c>
      <c r="B772" s="98" t="str">
        <f t="shared" si="76"/>
        <v/>
      </c>
      <c r="C772" s="99"/>
      <c r="D772" s="137"/>
      <c r="E772" s="100"/>
      <c r="F772" s="57"/>
      <c r="G772" s="58">
        <f t="shared" si="78"/>
        <v>0</v>
      </c>
      <c r="H772" s="58">
        <f>IF(E772="",0,IFERROR(VLOOKUP(E772,档案费管理台账!$D$4:$H$1000,5,0),0))</f>
        <v>0</v>
      </c>
      <c r="I772" s="57"/>
      <c r="J772" s="57"/>
      <c r="K772" s="57"/>
      <c r="L772" s="57"/>
      <c r="M772" s="58" t="str">
        <f t="shared" si="79"/>
        <v/>
      </c>
      <c r="N772" s="73"/>
    </row>
    <row r="773" spans="1:14">
      <c r="A773" s="97" t="str">
        <f t="shared" si="77"/>
        <v/>
      </c>
      <c r="B773" s="98" t="str">
        <f t="shared" si="76"/>
        <v/>
      </c>
      <c r="C773" s="99"/>
      <c r="D773" s="137"/>
      <c r="E773" s="100"/>
      <c r="F773" s="57"/>
      <c r="G773" s="58">
        <f t="shared" si="78"/>
        <v>0</v>
      </c>
      <c r="H773" s="58">
        <f>IF(E773="",0,IFERROR(VLOOKUP(E773,档案费管理台账!$D$4:$H$1000,5,0),0))</f>
        <v>0</v>
      </c>
      <c r="I773" s="57"/>
      <c r="J773" s="57"/>
      <c r="K773" s="57"/>
      <c r="L773" s="57"/>
      <c r="M773" s="58" t="str">
        <f t="shared" si="79"/>
        <v/>
      </c>
      <c r="N773" s="73"/>
    </row>
    <row r="774" spans="1:14">
      <c r="A774" s="97" t="str">
        <f t="shared" si="77"/>
        <v/>
      </c>
      <c r="B774" s="98" t="str">
        <f t="shared" si="76"/>
        <v/>
      </c>
      <c r="C774" s="99"/>
      <c r="D774" s="137"/>
      <c r="E774" s="100"/>
      <c r="F774" s="57"/>
      <c r="G774" s="58">
        <f t="shared" si="78"/>
        <v>0</v>
      </c>
      <c r="H774" s="58">
        <f>IF(E774="",0,IFERROR(VLOOKUP(E774,档案费管理台账!$D$4:$H$1000,5,0),0))</f>
        <v>0</v>
      </c>
      <c r="I774" s="57"/>
      <c r="J774" s="57"/>
      <c r="K774" s="57"/>
      <c r="L774" s="57"/>
      <c r="M774" s="58" t="str">
        <f t="shared" si="79"/>
        <v/>
      </c>
      <c r="N774" s="73"/>
    </row>
    <row r="775" spans="1:14">
      <c r="A775" s="97" t="str">
        <f t="shared" si="77"/>
        <v/>
      </c>
      <c r="B775" s="98" t="str">
        <f t="shared" si="76"/>
        <v/>
      </c>
      <c r="C775" s="99"/>
      <c r="D775" s="137"/>
      <c r="E775" s="100"/>
      <c r="F775" s="57"/>
      <c r="G775" s="58">
        <f t="shared" si="78"/>
        <v>0</v>
      </c>
      <c r="H775" s="58">
        <f>IF(E775="",0,IFERROR(VLOOKUP(E775,档案费管理台账!$D$4:$H$1000,5,0),0))</f>
        <v>0</v>
      </c>
      <c r="I775" s="57"/>
      <c r="J775" s="57"/>
      <c r="K775" s="57"/>
      <c r="L775" s="57"/>
      <c r="M775" s="58" t="str">
        <f t="shared" si="79"/>
        <v/>
      </c>
      <c r="N775" s="73"/>
    </row>
    <row r="776" spans="1:14">
      <c r="A776" s="97" t="str">
        <f t="shared" si="77"/>
        <v/>
      </c>
      <c r="B776" s="98" t="str">
        <f t="shared" si="76"/>
        <v/>
      </c>
      <c r="C776" s="99"/>
      <c r="D776" s="137"/>
      <c r="E776" s="100"/>
      <c r="F776" s="57"/>
      <c r="G776" s="58">
        <f t="shared" si="78"/>
        <v>0</v>
      </c>
      <c r="H776" s="58">
        <f>IF(E776="",0,IFERROR(VLOOKUP(E776,档案费管理台账!$D$4:$H$1000,5,0),0))</f>
        <v>0</v>
      </c>
      <c r="I776" s="57"/>
      <c r="J776" s="57"/>
      <c r="K776" s="57"/>
      <c r="L776" s="57"/>
      <c r="M776" s="58" t="str">
        <f t="shared" si="79"/>
        <v/>
      </c>
      <c r="N776" s="73"/>
    </row>
    <row r="777" spans="1:14">
      <c r="A777" s="97" t="str">
        <f t="shared" si="77"/>
        <v/>
      </c>
      <c r="B777" s="98" t="str">
        <f t="shared" si="76"/>
        <v/>
      </c>
      <c r="C777" s="99"/>
      <c r="D777" s="137"/>
      <c r="E777" s="100"/>
      <c r="F777" s="57"/>
      <c r="G777" s="58">
        <f t="shared" si="78"/>
        <v>0</v>
      </c>
      <c r="H777" s="58">
        <f>IF(E777="",0,IFERROR(VLOOKUP(E777,档案费管理台账!$D$4:$H$1000,5,0),0))</f>
        <v>0</v>
      </c>
      <c r="I777" s="57"/>
      <c r="J777" s="57"/>
      <c r="K777" s="57"/>
      <c r="L777" s="57"/>
      <c r="M777" s="58" t="str">
        <f t="shared" si="79"/>
        <v/>
      </c>
      <c r="N777" s="73"/>
    </row>
    <row r="778" spans="1:14">
      <c r="A778" s="97" t="str">
        <f t="shared" si="77"/>
        <v/>
      </c>
      <c r="B778" s="98" t="str">
        <f t="shared" si="76"/>
        <v/>
      </c>
      <c r="C778" s="99"/>
      <c r="D778" s="137"/>
      <c r="E778" s="100"/>
      <c r="F778" s="57"/>
      <c r="G778" s="58">
        <f t="shared" si="78"/>
        <v>0</v>
      </c>
      <c r="H778" s="58">
        <f>IF(E778="",0,IFERROR(VLOOKUP(E778,档案费管理台账!$D$4:$H$1000,5,0),0))</f>
        <v>0</v>
      </c>
      <c r="I778" s="57"/>
      <c r="J778" s="57"/>
      <c r="K778" s="57"/>
      <c r="L778" s="57"/>
      <c r="M778" s="58" t="str">
        <f t="shared" si="79"/>
        <v/>
      </c>
      <c r="N778" s="73"/>
    </row>
    <row r="779" spans="1:14">
      <c r="A779" s="97" t="str">
        <f t="shared" si="77"/>
        <v/>
      </c>
      <c r="B779" s="98" t="str">
        <f t="shared" si="76"/>
        <v/>
      </c>
      <c r="C779" s="99"/>
      <c r="D779" s="137"/>
      <c r="E779" s="100"/>
      <c r="F779" s="57"/>
      <c r="G779" s="58">
        <f t="shared" si="78"/>
        <v>0</v>
      </c>
      <c r="H779" s="58">
        <f>IF(E779="",0,IFERROR(VLOOKUP(E779,档案费管理台账!$D$4:$H$1000,5,0),0))</f>
        <v>0</v>
      </c>
      <c r="I779" s="57"/>
      <c r="J779" s="57"/>
      <c r="K779" s="57"/>
      <c r="L779" s="57"/>
      <c r="M779" s="58" t="str">
        <f t="shared" si="79"/>
        <v/>
      </c>
      <c r="N779" s="73"/>
    </row>
    <row r="780" spans="1:14">
      <c r="A780" s="97" t="str">
        <f t="shared" si="77"/>
        <v/>
      </c>
      <c r="B780" s="98" t="str">
        <f t="shared" si="76"/>
        <v/>
      </c>
      <c r="C780" s="99"/>
      <c r="D780" s="137"/>
      <c r="E780" s="100"/>
      <c r="F780" s="57"/>
      <c r="G780" s="58">
        <f t="shared" si="78"/>
        <v>0</v>
      </c>
      <c r="H780" s="58">
        <f>IF(E780="",0,IFERROR(VLOOKUP(E780,档案费管理台账!$D$4:$H$1000,5,0),0))</f>
        <v>0</v>
      </c>
      <c r="I780" s="57"/>
      <c r="J780" s="57"/>
      <c r="K780" s="57"/>
      <c r="L780" s="57"/>
      <c r="M780" s="58" t="str">
        <f t="shared" si="79"/>
        <v/>
      </c>
      <c r="N780" s="73"/>
    </row>
    <row r="781" spans="1:14">
      <c r="A781" s="97" t="str">
        <f t="shared" si="77"/>
        <v/>
      </c>
      <c r="B781" s="98" t="str">
        <f t="shared" si="76"/>
        <v/>
      </c>
      <c r="C781" s="99"/>
      <c r="D781" s="137"/>
      <c r="E781" s="100"/>
      <c r="F781" s="57"/>
      <c r="G781" s="58">
        <f t="shared" si="78"/>
        <v>0</v>
      </c>
      <c r="H781" s="58">
        <f>IF(E781="",0,IFERROR(VLOOKUP(E781,档案费管理台账!$D$4:$H$1000,5,0),0))</f>
        <v>0</v>
      </c>
      <c r="I781" s="57"/>
      <c r="J781" s="57"/>
      <c r="K781" s="57"/>
      <c r="L781" s="57"/>
      <c r="M781" s="58" t="str">
        <f t="shared" si="79"/>
        <v/>
      </c>
      <c r="N781" s="73"/>
    </row>
    <row r="782" spans="1:14">
      <c r="A782" s="97" t="str">
        <f t="shared" si="77"/>
        <v/>
      </c>
      <c r="B782" s="98" t="str">
        <f t="shared" si="76"/>
        <v/>
      </c>
      <c r="C782" s="99"/>
      <c r="D782" s="137"/>
      <c r="E782" s="100"/>
      <c r="F782" s="57"/>
      <c r="G782" s="58">
        <f t="shared" si="78"/>
        <v>0</v>
      </c>
      <c r="H782" s="58">
        <f>IF(E782="",0,IFERROR(VLOOKUP(E782,档案费管理台账!$D$4:$H$1000,5,0),0))</f>
        <v>0</v>
      </c>
      <c r="I782" s="57"/>
      <c r="J782" s="57"/>
      <c r="K782" s="57"/>
      <c r="L782" s="57"/>
      <c r="M782" s="58" t="str">
        <f t="shared" si="79"/>
        <v/>
      </c>
      <c r="N782" s="73"/>
    </row>
    <row r="783" spans="1:14">
      <c r="A783" s="97" t="str">
        <f t="shared" si="77"/>
        <v/>
      </c>
      <c r="B783" s="98" t="str">
        <f t="shared" si="76"/>
        <v/>
      </c>
      <c r="C783" s="99"/>
      <c r="D783" s="137"/>
      <c r="E783" s="100"/>
      <c r="F783" s="57"/>
      <c r="G783" s="58">
        <f t="shared" si="78"/>
        <v>0</v>
      </c>
      <c r="H783" s="58">
        <f>IF(E783="",0,IFERROR(VLOOKUP(E783,档案费管理台账!$D$4:$H$1000,5,0),0))</f>
        <v>0</v>
      </c>
      <c r="I783" s="57"/>
      <c r="J783" s="57"/>
      <c r="K783" s="57"/>
      <c r="L783" s="57"/>
      <c r="M783" s="58" t="str">
        <f t="shared" si="79"/>
        <v/>
      </c>
      <c r="N783" s="73"/>
    </row>
    <row r="784" spans="1:14">
      <c r="A784" s="97" t="str">
        <f t="shared" si="77"/>
        <v/>
      </c>
      <c r="B784" s="98" t="str">
        <f t="shared" si="76"/>
        <v/>
      </c>
      <c r="C784" s="99"/>
      <c r="D784" s="137"/>
      <c r="E784" s="100"/>
      <c r="F784" s="57"/>
      <c r="G784" s="58">
        <f t="shared" si="78"/>
        <v>0</v>
      </c>
      <c r="H784" s="58">
        <f>IF(E784="",0,IFERROR(VLOOKUP(E784,档案费管理台账!$D$4:$H$1000,5,0),0))</f>
        <v>0</v>
      </c>
      <c r="I784" s="57"/>
      <c r="J784" s="57"/>
      <c r="K784" s="57"/>
      <c r="L784" s="57"/>
      <c r="M784" s="58" t="str">
        <f t="shared" si="79"/>
        <v/>
      </c>
      <c r="N784" s="73"/>
    </row>
    <row r="785" spans="1:14">
      <c r="A785" s="97" t="str">
        <f t="shared" si="77"/>
        <v/>
      </c>
      <c r="B785" s="98" t="str">
        <f t="shared" si="76"/>
        <v/>
      </c>
      <c r="C785" s="99"/>
      <c r="D785" s="137"/>
      <c r="E785" s="100"/>
      <c r="F785" s="57"/>
      <c r="G785" s="58">
        <f t="shared" si="78"/>
        <v>0</v>
      </c>
      <c r="H785" s="58">
        <f>IF(E785="",0,IFERROR(VLOOKUP(E785,档案费管理台账!$D$4:$H$1000,5,0),0))</f>
        <v>0</v>
      </c>
      <c r="I785" s="57"/>
      <c r="J785" s="57"/>
      <c r="K785" s="57"/>
      <c r="L785" s="57"/>
      <c r="M785" s="58" t="str">
        <f t="shared" si="79"/>
        <v/>
      </c>
      <c r="N785" s="73"/>
    </row>
    <row r="786" spans="1:14">
      <c r="A786" s="97" t="str">
        <f t="shared" si="77"/>
        <v/>
      </c>
      <c r="B786" s="98" t="str">
        <f t="shared" si="76"/>
        <v/>
      </c>
      <c r="C786" s="99"/>
      <c r="D786" s="137"/>
      <c r="E786" s="100"/>
      <c r="F786" s="57"/>
      <c r="G786" s="58">
        <f t="shared" si="78"/>
        <v>0</v>
      </c>
      <c r="H786" s="58">
        <f>IF(E786="",0,IFERROR(VLOOKUP(E786,档案费管理台账!$D$4:$H$1000,5,0),0))</f>
        <v>0</v>
      </c>
      <c r="I786" s="57"/>
      <c r="J786" s="57"/>
      <c r="K786" s="57"/>
      <c r="L786" s="57"/>
      <c r="M786" s="58" t="str">
        <f t="shared" si="79"/>
        <v/>
      </c>
      <c r="N786" s="73"/>
    </row>
    <row r="787" spans="1:14">
      <c r="A787" s="97" t="str">
        <f t="shared" si="77"/>
        <v/>
      </c>
      <c r="B787" s="98" t="str">
        <f t="shared" si="76"/>
        <v/>
      </c>
      <c r="C787" s="99"/>
      <c r="D787" s="137"/>
      <c r="E787" s="100"/>
      <c r="F787" s="57"/>
      <c r="G787" s="58">
        <f t="shared" si="78"/>
        <v>0</v>
      </c>
      <c r="H787" s="58">
        <f>IF(E787="",0,IFERROR(VLOOKUP(E787,档案费管理台账!$D$4:$H$1000,5,0),0))</f>
        <v>0</v>
      </c>
      <c r="I787" s="57"/>
      <c r="J787" s="57"/>
      <c r="K787" s="57"/>
      <c r="L787" s="57"/>
      <c r="M787" s="58" t="str">
        <f t="shared" si="79"/>
        <v/>
      </c>
      <c r="N787" s="73"/>
    </row>
    <row r="788" spans="1:14">
      <c r="A788" s="97" t="str">
        <f t="shared" si="77"/>
        <v/>
      </c>
      <c r="B788" s="98" t="str">
        <f t="shared" si="76"/>
        <v/>
      </c>
      <c r="C788" s="99"/>
      <c r="D788" s="137"/>
      <c r="E788" s="100"/>
      <c r="F788" s="57"/>
      <c r="G788" s="58">
        <f t="shared" si="78"/>
        <v>0</v>
      </c>
      <c r="H788" s="58">
        <f>IF(E788="",0,IFERROR(VLOOKUP(E788,档案费管理台账!$D$4:$H$1000,5,0),0))</f>
        <v>0</v>
      </c>
      <c r="I788" s="57"/>
      <c r="J788" s="57"/>
      <c r="K788" s="57"/>
      <c r="L788" s="57"/>
      <c r="M788" s="58" t="str">
        <f t="shared" si="79"/>
        <v/>
      </c>
      <c r="N788" s="73"/>
    </row>
    <row r="789" spans="1:14">
      <c r="A789" s="97" t="str">
        <f t="shared" si="77"/>
        <v/>
      </c>
      <c r="B789" s="98" t="str">
        <f t="shared" si="76"/>
        <v/>
      </c>
      <c r="C789" s="99"/>
      <c r="D789" s="137"/>
      <c r="E789" s="100"/>
      <c r="F789" s="57"/>
      <c r="G789" s="58">
        <f t="shared" si="78"/>
        <v>0</v>
      </c>
      <c r="H789" s="58">
        <f>IF(E789="",0,IFERROR(VLOOKUP(E789,档案费管理台账!$D$4:$H$1000,5,0),0))</f>
        <v>0</v>
      </c>
      <c r="I789" s="57"/>
      <c r="J789" s="57"/>
      <c r="K789" s="57"/>
      <c r="L789" s="57"/>
      <c r="M789" s="58" t="str">
        <f t="shared" si="79"/>
        <v/>
      </c>
      <c r="N789" s="73"/>
    </row>
    <row r="790" spans="1:14">
      <c r="A790" s="97" t="str">
        <f t="shared" si="77"/>
        <v/>
      </c>
      <c r="B790" s="98" t="str">
        <f t="shared" si="76"/>
        <v/>
      </c>
      <c r="C790" s="99"/>
      <c r="D790" s="137"/>
      <c r="E790" s="100"/>
      <c r="F790" s="57"/>
      <c r="G790" s="58">
        <f t="shared" si="78"/>
        <v>0</v>
      </c>
      <c r="H790" s="58">
        <f>IF(E790="",0,IFERROR(VLOOKUP(E790,档案费管理台账!$D$4:$H$1000,5,0),0))</f>
        <v>0</v>
      </c>
      <c r="I790" s="57"/>
      <c r="J790" s="57"/>
      <c r="K790" s="57"/>
      <c r="L790" s="57"/>
      <c r="M790" s="58" t="str">
        <f t="shared" si="79"/>
        <v/>
      </c>
      <c r="N790" s="73"/>
    </row>
    <row r="791" spans="1:14">
      <c r="A791" s="97" t="str">
        <f t="shared" si="77"/>
        <v/>
      </c>
      <c r="B791" s="98" t="str">
        <f t="shared" si="76"/>
        <v/>
      </c>
      <c r="C791" s="99"/>
      <c r="D791" s="137"/>
      <c r="E791" s="100"/>
      <c r="F791" s="57"/>
      <c r="G791" s="58">
        <f t="shared" si="78"/>
        <v>0</v>
      </c>
      <c r="H791" s="58">
        <f>IF(E791="",0,IFERROR(VLOOKUP(E791,档案费管理台账!$D$4:$H$1000,5,0),0))</f>
        <v>0</v>
      </c>
      <c r="I791" s="57"/>
      <c r="J791" s="57"/>
      <c r="K791" s="57"/>
      <c r="L791" s="57"/>
      <c r="M791" s="58" t="str">
        <f t="shared" si="79"/>
        <v/>
      </c>
      <c r="N791" s="73"/>
    </row>
    <row r="792" spans="1:14">
      <c r="A792" s="97" t="str">
        <f t="shared" si="77"/>
        <v/>
      </c>
      <c r="B792" s="98" t="str">
        <f t="shared" si="76"/>
        <v/>
      </c>
      <c r="C792" s="99"/>
      <c r="D792" s="137"/>
      <c r="E792" s="100"/>
      <c r="F792" s="57"/>
      <c r="G792" s="58">
        <f t="shared" si="78"/>
        <v>0</v>
      </c>
      <c r="H792" s="58">
        <f>IF(E792="",0,IFERROR(VLOOKUP(E792,档案费管理台账!$D$4:$H$1000,5,0),0))</f>
        <v>0</v>
      </c>
      <c r="I792" s="57"/>
      <c r="J792" s="57"/>
      <c r="K792" s="57"/>
      <c r="L792" s="57"/>
      <c r="M792" s="58" t="str">
        <f t="shared" si="79"/>
        <v/>
      </c>
      <c r="N792" s="73"/>
    </row>
    <row r="793" spans="1:14">
      <c r="A793" s="97" t="str">
        <f t="shared" si="77"/>
        <v/>
      </c>
      <c r="B793" s="98" t="str">
        <f t="shared" si="76"/>
        <v/>
      </c>
      <c r="C793" s="99"/>
      <c r="D793" s="137"/>
      <c r="E793" s="100"/>
      <c r="F793" s="57"/>
      <c r="G793" s="58">
        <f t="shared" si="78"/>
        <v>0</v>
      </c>
      <c r="H793" s="58">
        <f>IF(E793="",0,IFERROR(VLOOKUP(E793,档案费管理台账!$D$4:$H$1000,5,0),0))</f>
        <v>0</v>
      </c>
      <c r="I793" s="57"/>
      <c r="J793" s="57"/>
      <c r="K793" s="57"/>
      <c r="L793" s="57"/>
      <c r="M793" s="58" t="str">
        <f t="shared" si="79"/>
        <v/>
      </c>
      <c r="N793" s="73"/>
    </row>
    <row r="794" spans="1:14">
      <c r="A794" s="97" t="str">
        <f t="shared" si="77"/>
        <v/>
      </c>
      <c r="B794" s="98" t="str">
        <f t="shared" si="76"/>
        <v/>
      </c>
      <c r="C794" s="99"/>
      <c r="D794" s="137"/>
      <c r="E794" s="100"/>
      <c r="F794" s="57"/>
      <c r="G794" s="58">
        <f t="shared" si="78"/>
        <v>0</v>
      </c>
      <c r="H794" s="58">
        <f>IF(E794="",0,IFERROR(VLOOKUP(E794,档案费管理台账!$D$4:$H$1000,5,0),0))</f>
        <v>0</v>
      </c>
      <c r="I794" s="57"/>
      <c r="J794" s="57"/>
      <c r="K794" s="57"/>
      <c r="L794" s="57"/>
      <c r="M794" s="58" t="str">
        <f t="shared" si="79"/>
        <v/>
      </c>
      <c r="N794" s="73"/>
    </row>
    <row r="795" spans="1:14">
      <c r="A795" s="97" t="str">
        <f t="shared" si="77"/>
        <v/>
      </c>
      <c r="B795" s="98" t="str">
        <f t="shared" si="76"/>
        <v/>
      </c>
      <c r="C795" s="99"/>
      <c r="D795" s="137"/>
      <c r="E795" s="100"/>
      <c r="F795" s="57"/>
      <c r="G795" s="58">
        <f t="shared" si="78"/>
        <v>0</v>
      </c>
      <c r="H795" s="58">
        <f>IF(E795="",0,IFERROR(VLOOKUP(E795,档案费管理台账!$D$4:$H$1000,5,0),0))</f>
        <v>0</v>
      </c>
      <c r="I795" s="57"/>
      <c r="J795" s="57"/>
      <c r="K795" s="57"/>
      <c r="L795" s="57"/>
      <c r="M795" s="58" t="str">
        <f t="shared" si="79"/>
        <v/>
      </c>
      <c r="N795" s="73"/>
    </row>
    <row r="796" spans="1:14">
      <c r="A796" s="97" t="str">
        <f t="shared" si="77"/>
        <v/>
      </c>
      <c r="B796" s="98" t="str">
        <f t="shared" si="76"/>
        <v/>
      </c>
      <c r="C796" s="99"/>
      <c r="D796" s="137"/>
      <c r="E796" s="100"/>
      <c r="F796" s="57"/>
      <c r="G796" s="58">
        <f t="shared" si="78"/>
        <v>0</v>
      </c>
      <c r="H796" s="58">
        <f>IF(E796="",0,IFERROR(VLOOKUP(E796,档案费管理台账!$D$4:$H$1000,5,0),0))</f>
        <v>0</v>
      </c>
      <c r="I796" s="57"/>
      <c r="J796" s="57"/>
      <c r="K796" s="57"/>
      <c r="L796" s="57"/>
      <c r="M796" s="58" t="str">
        <f t="shared" si="79"/>
        <v/>
      </c>
      <c r="N796" s="73"/>
    </row>
    <row r="797" spans="1:14">
      <c r="A797" s="97" t="str">
        <f t="shared" si="77"/>
        <v/>
      </c>
      <c r="B797" s="98" t="str">
        <f t="shared" si="76"/>
        <v/>
      </c>
      <c r="C797" s="99"/>
      <c r="D797" s="137"/>
      <c r="E797" s="100"/>
      <c r="F797" s="57"/>
      <c r="G797" s="58">
        <f t="shared" si="78"/>
        <v>0</v>
      </c>
      <c r="H797" s="58">
        <f>IF(E797="",0,IFERROR(VLOOKUP(E797,档案费管理台账!$D$4:$H$1000,5,0),0))</f>
        <v>0</v>
      </c>
      <c r="I797" s="57"/>
      <c r="J797" s="57"/>
      <c r="K797" s="57"/>
      <c r="L797" s="57"/>
      <c r="M797" s="58" t="str">
        <f t="shared" si="79"/>
        <v/>
      </c>
      <c r="N797" s="73"/>
    </row>
    <row r="798" spans="1:14">
      <c r="A798" s="97" t="str">
        <f t="shared" si="77"/>
        <v/>
      </c>
      <c r="B798" s="98" t="str">
        <f t="shared" si="76"/>
        <v/>
      </c>
      <c r="C798" s="99"/>
      <c r="D798" s="137"/>
      <c r="E798" s="100"/>
      <c r="F798" s="57"/>
      <c r="G798" s="58">
        <f t="shared" si="78"/>
        <v>0</v>
      </c>
      <c r="H798" s="58">
        <f>IF(E798="",0,IFERROR(VLOOKUP(E798,档案费管理台账!$D$4:$H$1000,5,0),0))</f>
        <v>0</v>
      </c>
      <c r="I798" s="57"/>
      <c r="J798" s="57"/>
      <c r="K798" s="57"/>
      <c r="L798" s="57"/>
      <c r="M798" s="58" t="str">
        <f t="shared" si="79"/>
        <v/>
      </c>
      <c r="N798" s="73"/>
    </row>
    <row r="799" spans="1:14">
      <c r="A799" s="97" t="str">
        <f t="shared" si="77"/>
        <v/>
      </c>
      <c r="B799" s="98" t="str">
        <f t="shared" si="76"/>
        <v/>
      </c>
      <c r="C799" s="99"/>
      <c r="D799" s="137"/>
      <c r="E799" s="100"/>
      <c r="F799" s="57"/>
      <c r="G799" s="58">
        <f t="shared" si="78"/>
        <v>0</v>
      </c>
      <c r="H799" s="58">
        <f>IF(E799="",0,IFERROR(VLOOKUP(E799,档案费管理台账!$D$4:$H$1000,5,0),0))</f>
        <v>0</v>
      </c>
      <c r="I799" s="57"/>
      <c r="J799" s="57"/>
      <c r="K799" s="57"/>
      <c r="L799" s="57"/>
      <c r="M799" s="58" t="str">
        <f t="shared" si="79"/>
        <v/>
      </c>
      <c r="N799" s="73"/>
    </row>
    <row r="800" spans="1:14">
      <c r="A800" s="97" t="str">
        <f t="shared" si="77"/>
        <v/>
      </c>
      <c r="B800" s="98" t="str">
        <f t="shared" si="76"/>
        <v/>
      </c>
      <c r="C800" s="99"/>
      <c r="D800" s="137"/>
      <c r="E800" s="100"/>
      <c r="F800" s="57"/>
      <c r="G800" s="58">
        <f t="shared" si="78"/>
        <v>0</v>
      </c>
      <c r="H800" s="58">
        <f>IF(E800="",0,IFERROR(VLOOKUP(E800,档案费管理台账!$D$4:$H$1000,5,0),0))</f>
        <v>0</v>
      </c>
      <c r="I800" s="57"/>
      <c r="J800" s="57"/>
      <c r="K800" s="57"/>
      <c r="L800" s="57"/>
      <c r="M800" s="58" t="str">
        <f t="shared" si="79"/>
        <v/>
      </c>
      <c r="N800" s="73"/>
    </row>
    <row r="801" spans="1:14">
      <c r="A801" s="97" t="str">
        <f t="shared" si="77"/>
        <v/>
      </c>
      <c r="B801" s="98" t="str">
        <f t="shared" si="76"/>
        <v/>
      </c>
      <c r="C801" s="99"/>
      <c r="D801" s="137"/>
      <c r="E801" s="100"/>
      <c r="F801" s="57"/>
      <c r="G801" s="58">
        <f t="shared" si="78"/>
        <v>0</v>
      </c>
      <c r="H801" s="58">
        <f>IF(E801="",0,IFERROR(VLOOKUP(E801,档案费管理台账!$D$4:$H$1000,5,0),0))</f>
        <v>0</v>
      </c>
      <c r="I801" s="57"/>
      <c r="J801" s="57"/>
      <c r="K801" s="57"/>
      <c r="L801" s="57"/>
      <c r="M801" s="58" t="str">
        <f t="shared" si="79"/>
        <v/>
      </c>
      <c r="N801" s="73"/>
    </row>
    <row r="802" spans="1:14">
      <c r="A802" s="97" t="str">
        <f t="shared" si="77"/>
        <v/>
      </c>
      <c r="B802" s="98" t="str">
        <f t="shared" si="76"/>
        <v/>
      </c>
      <c r="C802" s="99"/>
      <c r="D802" s="137"/>
      <c r="E802" s="100"/>
      <c r="F802" s="57"/>
      <c r="G802" s="58">
        <f t="shared" si="78"/>
        <v>0</v>
      </c>
      <c r="H802" s="58">
        <f>IF(E802="",0,IFERROR(VLOOKUP(E802,档案费管理台账!$D$4:$H$1000,5,0),0))</f>
        <v>0</v>
      </c>
      <c r="I802" s="57"/>
      <c r="J802" s="57"/>
      <c r="K802" s="57"/>
      <c r="L802" s="57"/>
      <c r="M802" s="58" t="str">
        <f t="shared" si="79"/>
        <v/>
      </c>
      <c r="N802" s="73"/>
    </row>
    <row r="803" spans="1:14">
      <c r="A803" s="97" t="str">
        <f t="shared" si="77"/>
        <v/>
      </c>
      <c r="B803" s="98" t="str">
        <f t="shared" si="76"/>
        <v/>
      </c>
      <c r="C803" s="99"/>
      <c r="D803" s="137"/>
      <c r="E803" s="100"/>
      <c r="F803" s="57"/>
      <c r="G803" s="58">
        <f t="shared" si="78"/>
        <v>0</v>
      </c>
      <c r="H803" s="58">
        <f>IF(E803="",0,IFERROR(VLOOKUP(E803,档案费管理台账!$D$4:$H$1000,5,0),0))</f>
        <v>0</v>
      </c>
      <c r="I803" s="57"/>
      <c r="J803" s="57"/>
      <c r="K803" s="57"/>
      <c r="L803" s="57"/>
      <c r="M803" s="58" t="str">
        <f t="shared" si="79"/>
        <v/>
      </c>
      <c r="N803" s="73"/>
    </row>
    <row r="804" spans="1:14">
      <c r="A804" s="97" t="str">
        <f t="shared" si="77"/>
        <v/>
      </c>
      <c r="B804" s="98" t="str">
        <f t="shared" si="76"/>
        <v/>
      </c>
      <c r="C804" s="99"/>
      <c r="D804" s="137"/>
      <c r="E804" s="100"/>
      <c r="F804" s="57"/>
      <c r="G804" s="58">
        <f t="shared" si="78"/>
        <v>0</v>
      </c>
      <c r="H804" s="58">
        <f>IF(E804="",0,IFERROR(VLOOKUP(E804,档案费管理台账!$D$4:$H$1000,5,0),0))</f>
        <v>0</v>
      </c>
      <c r="I804" s="57"/>
      <c r="J804" s="57"/>
      <c r="K804" s="57"/>
      <c r="L804" s="57"/>
      <c r="M804" s="58" t="str">
        <f t="shared" si="79"/>
        <v/>
      </c>
      <c r="N804" s="73"/>
    </row>
    <row r="805" spans="1:14">
      <c r="A805" s="97" t="str">
        <f t="shared" si="77"/>
        <v/>
      </c>
      <c r="B805" s="98" t="str">
        <f t="shared" si="76"/>
        <v/>
      </c>
      <c r="C805" s="99"/>
      <c r="D805" s="137"/>
      <c r="E805" s="100"/>
      <c r="F805" s="57"/>
      <c r="G805" s="58">
        <f t="shared" si="78"/>
        <v>0</v>
      </c>
      <c r="H805" s="58">
        <f>IF(E805="",0,IFERROR(VLOOKUP(E805,档案费管理台账!$D$4:$H$1000,5,0),0))</f>
        <v>0</v>
      </c>
      <c r="I805" s="57"/>
      <c r="J805" s="57"/>
      <c r="K805" s="57"/>
      <c r="L805" s="57"/>
      <c r="M805" s="58" t="str">
        <f t="shared" si="79"/>
        <v/>
      </c>
      <c r="N805" s="73"/>
    </row>
    <row r="806" spans="1:14">
      <c r="A806" s="97" t="str">
        <f t="shared" si="77"/>
        <v/>
      </c>
      <c r="B806" s="98" t="str">
        <f t="shared" si="76"/>
        <v/>
      </c>
      <c r="C806" s="99"/>
      <c r="D806" s="137"/>
      <c r="E806" s="100"/>
      <c r="F806" s="57"/>
      <c r="G806" s="58">
        <f t="shared" si="78"/>
        <v>0</v>
      </c>
      <c r="H806" s="58">
        <f>IF(E806="",0,IFERROR(VLOOKUP(E806,档案费管理台账!$D$4:$H$1000,5,0),0))</f>
        <v>0</v>
      </c>
      <c r="I806" s="57"/>
      <c r="J806" s="57"/>
      <c r="K806" s="57"/>
      <c r="L806" s="57"/>
      <c r="M806" s="58" t="str">
        <f t="shared" si="79"/>
        <v/>
      </c>
      <c r="N806" s="73"/>
    </row>
    <row r="807" spans="1:14">
      <c r="A807" s="97" t="str">
        <f t="shared" si="77"/>
        <v/>
      </c>
      <c r="B807" s="98" t="str">
        <f t="shared" si="76"/>
        <v/>
      </c>
      <c r="C807" s="99"/>
      <c r="D807" s="137"/>
      <c r="E807" s="100"/>
      <c r="F807" s="57"/>
      <c r="G807" s="58">
        <f t="shared" si="78"/>
        <v>0</v>
      </c>
      <c r="H807" s="58">
        <f>IF(E807="",0,IFERROR(VLOOKUP(E807,档案费管理台账!$D$4:$H$1000,5,0),0))</f>
        <v>0</v>
      </c>
      <c r="I807" s="57"/>
      <c r="J807" s="57"/>
      <c r="K807" s="57"/>
      <c r="L807" s="57"/>
      <c r="M807" s="58" t="str">
        <f t="shared" si="79"/>
        <v/>
      </c>
      <c r="N807" s="73"/>
    </row>
    <row r="808" spans="1:14">
      <c r="A808" s="97" t="str">
        <f t="shared" si="77"/>
        <v/>
      </c>
      <c r="B808" s="98" t="str">
        <f t="shared" si="76"/>
        <v/>
      </c>
      <c r="C808" s="99"/>
      <c r="D808" s="137"/>
      <c r="E808" s="100"/>
      <c r="F808" s="57"/>
      <c r="G808" s="58">
        <f t="shared" si="78"/>
        <v>0</v>
      </c>
      <c r="H808" s="58">
        <f>IF(E808="",0,IFERROR(VLOOKUP(E808,档案费管理台账!$D$4:$H$1000,5,0),0))</f>
        <v>0</v>
      </c>
      <c r="I808" s="57"/>
      <c r="J808" s="57"/>
      <c r="K808" s="57"/>
      <c r="L808" s="57"/>
      <c r="M808" s="58" t="str">
        <f t="shared" si="79"/>
        <v/>
      </c>
      <c r="N808" s="73"/>
    </row>
    <row r="809" spans="1:14">
      <c r="A809" s="97" t="str">
        <f t="shared" si="77"/>
        <v/>
      </c>
      <c r="B809" s="98" t="str">
        <f t="shared" si="76"/>
        <v/>
      </c>
      <c r="C809" s="99"/>
      <c r="D809" s="137"/>
      <c r="E809" s="100"/>
      <c r="F809" s="57"/>
      <c r="G809" s="58">
        <f t="shared" si="78"/>
        <v>0</v>
      </c>
      <c r="H809" s="58">
        <f>IF(E809="",0,IFERROR(VLOOKUP(E809,档案费管理台账!$D$4:$H$1000,5,0),0))</f>
        <v>0</v>
      </c>
      <c r="I809" s="57"/>
      <c r="J809" s="57"/>
      <c r="K809" s="57"/>
      <c r="L809" s="57"/>
      <c r="M809" s="58" t="str">
        <f t="shared" si="79"/>
        <v/>
      </c>
      <c r="N809" s="73"/>
    </row>
    <row r="810" spans="1:14">
      <c r="A810" s="97" t="str">
        <f t="shared" si="77"/>
        <v/>
      </c>
      <c r="B810" s="98" t="str">
        <f t="shared" si="76"/>
        <v/>
      </c>
      <c r="C810" s="99"/>
      <c r="D810" s="137"/>
      <c r="E810" s="100"/>
      <c r="F810" s="57"/>
      <c r="G810" s="58">
        <f t="shared" si="78"/>
        <v>0</v>
      </c>
      <c r="H810" s="58">
        <f>IF(E810="",0,IFERROR(VLOOKUP(E810,档案费管理台账!$D$4:$H$1000,5,0),0))</f>
        <v>0</v>
      </c>
      <c r="I810" s="57"/>
      <c r="J810" s="57"/>
      <c r="K810" s="57"/>
      <c r="L810" s="57"/>
      <c r="M810" s="58" t="str">
        <f t="shared" si="79"/>
        <v/>
      </c>
      <c r="N810" s="73"/>
    </row>
    <row r="811" spans="1:14">
      <c r="A811" s="97" t="str">
        <f t="shared" si="77"/>
        <v/>
      </c>
      <c r="B811" s="98" t="str">
        <f t="shared" si="76"/>
        <v/>
      </c>
      <c r="C811" s="99"/>
      <c r="D811" s="137"/>
      <c r="E811" s="100"/>
      <c r="F811" s="57"/>
      <c r="G811" s="58">
        <f t="shared" si="78"/>
        <v>0</v>
      </c>
      <c r="H811" s="58">
        <f>IF(E811="",0,IFERROR(VLOOKUP(E811,档案费管理台账!$D$4:$H$1000,5,0),0))</f>
        <v>0</v>
      </c>
      <c r="I811" s="57"/>
      <c r="J811" s="57"/>
      <c r="K811" s="57"/>
      <c r="L811" s="57"/>
      <c r="M811" s="58" t="str">
        <f t="shared" si="79"/>
        <v/>
      </c>
      <c r="N811" s="73"/>
    </row>
    <row r="812" spans="1:14">
      <c r="A812" s="97" t="str">
        <f t="shared" si="77"/>
        <v/>
      </c>
      <c r="B812" s="98" t="str">
        <f t="shared" ref="B812:B875" si="80">IF(C812="","",MONTH(C812)&amp;"月")</f>
        <v/>
      </c>
      <c r="C812" s="99"/>
      <c r="D812" s="137"/>
      <c r="E812" s="100"/>
      <c r="F812" s="57"/>
      <c r="G812" s="58">
        <f t="shared" si="78"/>
        <v>0</v>
      </c>
      <c r="H812" s="58">
        <f>IF(E812="",0,IFERROR(VLOOKUP(E812,档案费管理台账!$D$4:$H$1000,5,0),0))</f>
        <v>0</v>
      </c>
      <c r="I812" s="57"/>
      <c r="J812" s="57"/>
      <c r="K812" s="57"/>
      <c r="L812" s="57"/>
      <c r="M812" s="58" t="str">
        <f t="shared" si="79"/>
        <v/>
      </c>
      <c r="N812" s="73"/>
    </row>
    <row r="813" spans="1:14">
      <c r="A813" s="97" t="str">
        <f t="shared" ref="A813:A876" si="81">IF(C813="","",ROW()-42)</f>
        <v/>
      </c>
      <c r="B813" s="98" t="str">
        <f t="shared" si="80"/>
        <v/>
      </c>
      <c r="C813" s="99"/>
      <c r="D813" s="137"/>
      <c r="E813" s="100"/>
      <c r="F813" s="57"/>
      <c r="G813" s="58">
        <f t="shared" ref="G813:G876" si="82">IF(F813="",0,F813*$K$41)</f>
        <v>0</v>
      </c>
      <c r="H813" s="58">
        <f>IF(E813="",0,IFERROR(VLOOKUP(E813,档案费管理台账!$D$4:$H$1000,5,0),0))</f>
        <v>0</v>
      </c>
      <c r="I813" s="57"/>
      <c r="J813" s="57"/>
      <c r="K813" s="57"/>
      <c r="L813" s="57"/>
      <c r="M813" s="58" t="str">
        <f t="shared" ref="M813:M876" si="83">IF(C813="","",ROUND(M812+G813-I813-J813-K813-L813-H813,2))</f>
        <v/>
      </c>
      <c r="N813" s="73"/>
    </row>
    <row r="814" spans="1:14">
      <c r="A814" s="97" t="str">
        <f t="shared" si="81"/>
        <v/>
      </c>
      <c r="B814" s="98" t="str">
        <f t="shared" si="80"/>
        <v/>
      </c>
      <c r="C814" s="99"/>
      <c r="D814" s="137"/>
      <c r="E814" s="100"/>
      <c r="F814" s="57"/>
      <c r="G814" s="58">
        <f t="shared" si="82"/>
        <v>0</v>
      </c>
      <c r="H814" s="58">
        <f>IF(E814="",0,IFERROR(VLOOKUP(E814,档案费管理台账!$D$4:$H$1000,5,0),0))</f>
        <v>0</v>
      </c>
      <c r="I814" s="57"/>
      <c r="J814" s="57"/>
      <c r="K814" s="57"/>
      <c r="L814" s="57"/>
      <c r="M814" s="58" t="str">
        <f t="shared" si="83"/>
        <v/>
      </c>
      <c r="N814" s="73"/>
    </row>
    <row r="815" spans="1:14">
      <c r="A815" s="97" t="str">
        <f t="shared" si="81"/>
        <v/>
      </c>
      <c r="B815" s="98" t="str">
        <f t="shared" si="80"/>
        <v/>
      </c>
      <c r="C815" s="99"/>
      <c r="D815" s="137"/>
      <c r="E815" s="100"/>
      <c r="F815" s="57"/>
      <c r="G815" s="58">
        <f t="shared" si="82"/>
        <v>0</v>
      </c>
      <c r="H815" s="58">
        <f>IF(E815="",0,IFERROR(VLOOKUP(E815,档案费管理台账!$D$4:$H$1000,5,0),0))</f>
        <v>0</v>
      </c>
      <c r="I815" s="57"/>
      <c r="J815" s="57"/>
      <c r="K815" s="57"/>
      <c r="L815" s="57"/>
      <c r="M815" s="58" t="str">
        <f t="shared" si="83"/>
        <v/>
      </c>
      <c r="N815" s="73"/>
    </row>
    <row r="816" spans="1:14">
      <c r="A816" s="97" t="str">
        <f t="shared" si="81"/>
        <v/>
      </c>
      <c r="B816" s="98" t="str">
        <f t="shared" si="80"/>
        <v/>
      </c>
      <c r="C816" s="99"/>
      <c r="D816" s="137"/>
      <c r="E816" s="100"/>
      <c r="F816" s="57"/>
      <c r="G816" s="58">
        <f t="shared" si="82"/>
        <v>0</v>
      </c>
      <c r="H816" s="58">
        <f>IF(E816="",0,IFERROR(VLOOKUP(E816,档案费管理台账!$D$4:$H$1000,5,0),0))</f>
        <v>0</v>
      </c>
      <c r="I816" s="57"/>
      <c r="J816" s="57"/>
      <c r="K816" s="57"/>
      <c r="L816" s="57"/>
      <c r="M816" s="58" t="str">
        <f t="shared" si="83"/>
        <v/>
      </c>
      <c r="N816" s="73"/>
    </row>
    <row r="817" spans="1:14">
      <c r="A817" s="97" t="str">
        <f t="shared" si="81"/>
        <v/>
      </c>
      <c r="B817" s="98" t="str">
        <f t="shared" si="80"/>
        <v/>
      </c>
      <c r="C817" s="99"/>
      <c r="D817" s="137"/>
      <c r="E817" s="100"/>
      <c r="F817" s="57"/>
      <c r="G817" s="58">
        <f t="shared" si="82"/>
        <v>0</v>
      </c>
      <c r="H817" s="58">
        <f>IF(E817="",0,IFERROR(VLOOKUP(E817,档案费管理台账!$D$4:$H$1000,5,0),0))</f>
        <v>0</v>
      </c>
      <c r="I817" s="57"/>
      <c r="J817" s="57"/>
      <c r="K817" s="57"/>
      <c r="L817" s="57"/>
      <c r="M817" s="58" t="str">
        <f t="shared" si="83"/>
        <v/>
      </c>
      <c r="N817" s="73"/>
    </row>
    <row r="818" spans="1:14">
      <c r="A818" s="97" t="str">
        <f t="shared" si="81"/>
        <v/>
      </c>
      <c r="B818" s="98" t="str">
        <f t="shared" si="80"/>
        <v/>
      </c>
      <c r="C818" s="99"/>
      <c r="D818" s="137"/>
      <c r="E818" s="100"/>
      <c r="F818" s="57"/>
      <c r="G818" s="58">
        <f t="shared" si="82"/>
        <v>0</v>
      </c>
      <c r="H818" s="58">
        <f>IF(E818="",0,IFERROR(VLOOKUP(E818,档案费管理台账!$D$4:$H$1000,5,0),0))</f>
        <v>0</v>
      </c>
      <c r="I818" s="57"/>
      <c r="J818" s="57"/>
      <c r="K818" s="57"/>
      <c r="L818" s="57"/>
      <c r="M818" s="58" t="str">
        <f t="shared" si="83"/>
        <v/>
      </c>
      <c r="N818" s="73"/>
    </row>
    <row r="819" spans="1:14">
      <c r="A819" s="97" t="str">
        <f t="shared" si="81"/>
        <v/>
      </c>
      <c r="B819" s="98" t="str">
        <f t="shared" si="80"/>
        <v/>
      </c>
      <c r="C819" s="99"/>
      <c r="D819" s="137"/>
      <c r="E819" s="100"/>
      <c r="F819" s="57"/>
      <c r="G819" s="58">
        <f t="shared" si="82"/>
        <v>0</v>
      </c>
      <c r="H819" s="58">
        <f>IF(E819="",0,IFERROR(VLOOKUP(E819,档案费管理台账!$D$4:$H$1000,5,0),0))</f>
        <v>0</v>
      </c>
      <c r="I819" s="57"/>
      <c r="J819" s="57"/>
      <c r="K819" s="57"/>
      <c r="L819" s="57"/>
      <c r="M819" s="58" t="str">
        <f t="shared" si="83"/>
        <v/>
      </c>
      <c r="N819" s="73"/>
    </row>
    <row r="820" spans="1:14">
      <c r="A820" s="97" t="str">
        <f t="shared" si="81"/>
        <v/>
      </c>
      <c r="B820" s="98" t="str">
        <f t="shared" si="80"/>
        <v/>
      </c>
      <c r="C820" s="99"/>
      <c r="D820" s="137"/>
      <c r="E820" s="100"/>
      <c r="F820" s="57"/>
      <c r="G820" s="58">
        <f t="shared" si="82"/>
        <v>0</v>
      </c>
      <c r="H820" s="58">
        <f>IF(E820="",0,IFERROR(VLOOKUP(E820,档案费管理台账!$D$4:$H$1000,5,0),0))</f>
        <v>0</v>
      </c>
      <c r="I820" s="57"/>
      <c r="J820" s="57"/>
      <c r="K820" s="57"/>
      <c r="L820" s="57"/>
      <c r="M820" s="58" t="str">
        <f t="shared" si="83"/>
        <v/>
      </c>
      <c r="N820" s="73"/>
    </row>
    <row r="821" spans="1:14">
      <c r="A821" s="97" t="str">
        <f t="shared" si="81"/>
        <v/>
      </c>
      <c r="B821" s="98" t="str">
        <f t="shared" si="80"/>
        <v/>
      </c>
      <c r="C821" s="99"/>
      <c r="D821" s="137"/>
      <c r="E821" s="100"/>
      <c r="F821" s="57"/>
      <c r="G821" s="58">
        <f t="shared" si="82"/>
        <v>0</v>
      </c>
      <c r="H821" s="58">
        <f>IF(E821="",0,IFERROR(VLOOKUP(E821,档案费管理台账!$D$4:$H$1000,5,0),0))</f>
        <v>0</v>
      </c>
      <c r="I821" s="57"/>
      <c r="J821" s="57"/>
      <c r="K821" s="57"/>
      <c r="L821" s="57"/>
      <c r="M821" s="58" t="str">
        <f t="shared" si="83"/>
        <v/>
      </c>
      <c r="N821" s="73"/>
    </row>
    <row r="822" spans="1:14">
      <c r="A822" s="97" t="str">
        <f t="shared" si="81"/>
        <v/>
      </c>
      <c r="B822" s="98" t="str">
        <f t="shared" si="80"/>
        <v/>
      </c>
      <c r="C822" s="99"/>
      <c r="D822" s="137"/>
      <c r="E822" s="100"/>
      <c r="F822" s="57"/>
      <c r="G822" s="58">
        <f t="shared" si="82"/>
        <v>0</v>
      </c>
      <c r="H822" s="58">
        <f>IF(E822="",0,IFERROR(VLOOKUP(E822,档案费管理台账!$D$4:$H$1000,5,0),0))</f>
        <v>0</v>
      </c>
      <c r="I822" s="57"/>
      <c r="J822" s="57"/>
      <c r="K822" s="57"/>
      <c r="L822" s="57"/>
      <c r="M822" s="58" t="str">
        <f t="shared" si="83"/>
        <v/>
      </c>
      <c r="N822" s="73"/>
    </row>
    <row r="823" spans="1:14">
      <c r="A823" s="97" t="str">
        <f t="shared" si="81"/>
        <v/>
      </c>
      <c r="B823" s="98" t="str">
        <f t="shared" si="80"/>
        <v/>
      </c>
      <c r="C823" s="99"/>
      <c r="D823" s="137"/>
      <c r="E823" s="100"/>
      <c r="F823" s="57"/>
      <c r="G823" s="58">
        <f t="shared" si="82"/>
        <v>0</v>
      </c>
      <c r="H823" s="58">
        <f>IF(E823="",0,IFERROR(VLOOKUP(E823,档案费管理台账!$D$4:$H$1000,5,0),0))</f>
        <v>0</v>
      </c>
      <c r="I823" s="57"/>
      <c r="J823" s="57"/>
      <c r="K823" s="57"/>
      <c r="L823" s="57"/>
      <c r="M823" s="58" t="str">
        <f t="shared" si="83"/>
        <v/>
      </c>
      <c r="N823" s="73"/>
    </row>
    <row r="824" spans="1:14">
      <c r="A824" s="97" t="str">
        <f t="shared" si="81"/>
        <v/>
      </c>
      <c r="B824" s="98" t="str">
        <f t="shared" si="80"/>
        <v/>
      </c>
      <c r="C824" s="99"/>
      <c r="D824" s="137"/>
      <c r="E824" s="100"/>
      <c r="F824" s="57"/>
      <c r="G824" s="58">
        <f t="shared" si="82"/>
        <v>0</v>
      </c>
      <c r="H824" s="58">
        <f>IF(E824="",0,IFERROR(VLOOKUP(E824,档案费管理台账!$D$4:$H$1000,5,0),0))</f>
        <v>0</v>
      </c>
      <c r="I824" s="57"/>
      <c r="J824" s="57"/>
      <c r="K824" s="57"/>
      <c r="L824" s="57"/>
      <c r="M824" s="58" t="str">
        <f t="shared" si="83"/>
        <v/>
      </c>
      <c r="N824" s="73"/>
    </row>
    <row r="825" spans="1:14">
      <c r="A825" s="97" t="str">
        <f t="shared" si="81"/>
        <v/>
      </c>
      <c r="B825" s="98" t="str">
        <f t="shared" si="80"/>
        <v/>
      </c>
      <c r="C825" s="99"/>
      <c r="D825" s="137"/>
      <c r="E825" s="100"/>
      <c r="F825" s="57"/>
      <c r="G825" s="58">
        <f t="shared" si="82"/>
        <v>0</v>
      </c>
      <c r="H825" s="58">
        <f>IF(E825="",0,IFERROR(VLOOKUP(E825,档案费管理台账!$D$4:$H$1000,5,0),0))</f>
        <v>0</v>
      </c>
      <c r="I825" s="57"/>
      <c r="J825" s="57"/>
      <c r="K825" s="57"/>
      <c r="L825" s="57"/>
      <c r="M825" s="58" t="str">
        <f t="shared" si="83"/>
        <v/>
      </c>
      <c r="N825" s="73"/>
    </row>
    <row r="826" spans="1:14">
      <c r="A826" s="97" t="str">
        <f t="shared" si="81"/>
        <v/>
      </c>
      <c r="B826" s="98" t="str">
        <f t="shared" si="80"/>
        <v/>
      </c>
      <c r="C826" s="99"/>
      <c r="D826" s="137"/>
      <c r="E826" s="100"/>
      <c r="F826" s="57"/>
      <c r="G826" s="58">
        <f t="shared" si="82"/>
        <v>0</v>
      </c>
      <c r="H826" s="58">
        <f>IF(E826="",0,IFERROR(VLOOKUP(E826,档案费管理台账!$D$4:$H$1000,5,0),0))</f>
        <v>0</v>
      </c>
      <c r="I826" s="57"/>
      <c r="J826" s="57"/>
      <c r="K826" s="57"/>
      <c r="L826" s="57"/>
      <c r="M826" s="58" t="str">
        <f t="shared" si="83"/>
        <v/>
      </c>
      <c r="N826" s="73"/>
    </row>
    <row r="827" spans="1:14">
      <c r="A827" s="97" t="str">
        <f t="shared" si="81"/>
        <v/>
      </c>
      <c r="B827" s="98" t="str">
        <f t="shared" si="80"/>
        <v/>
      </c>
      <c r="C827" s="99"/>
      <c r="D827" s="137"/>
      <c r="E827" s="100"/>
      <c r="F827" s="57"/>
      <c r="G827" s="58">
        <f t="shared" si="82"/>
        <v>0</v>
      </c>
      <c r="H827" s="58">
        <f>IF(E827="",0,IFERROR(VLOOKUP(E827,档案费管理台账!$D$4:$H$1000,5,0),0))</f>
        <v>0</v>
      </c>
      <c r="I827" s="57"/>
      <c r="J827" s="57"/>
      <c r="K827" s="57"/>
      <c r="L827" s="57"/>
      <c r="M827" s="58" t="str">
        <f t="shared" si="83"/>
        <v/>
      </c>
      <c r="N827" s="73"/>
    </row>
    <row r="828" spans="1:14">
      <c r="A828" s="97" t="str">
        <f t="shared" si="81"/>
        <v/>
      </c>
      <c r="B828" s="98" t="str">
        <f t="shared" si="80"/>
        <v/>
      </c>
      <c r="C828" s="99"/>
      <c r="D828" s="137"/>
      <c r="E828" s="100"/>
      <c r="F828" s="57"/>
      <c r="G828" s="58">
        <f t="shared" si="82"/>
        <v>0</v>
      </c>
      <c r="H828" s="58">
        <f>IF(E828="",0,IFERROR(VLOOKUP(E828,档案费管理台账!$D$4:$H$1000,5,0),0))</f>
        <v>0</v>
      </c>
      <c r="I828" s="57"/>
      <c r="J828" s="57"/>
      <c r="K828" s="57"/>
      <c r="L828" s="57"/>
      <c r="M828" s="58" t="str">
        <f t="shared" si="83"/>
        <v/>
      </c>
      <c r="N828" s="73"/>
    </row>
    <row r="829" spans="1:14">
      <c r="A829" s="97" t="str">
        <f t="shared" si="81"/>
        <v/>
      </c>
      <c r="B829" s="98" t="str">
        <f t="shared" si="80"/>
        <v/>
      </c>
      <c r="C829" s="99"/>
      <c r="D829" s="137"/>
      <c r="E829" s="100"/>
      <c r="F829" s="57"/>
      <c r="G829" s="58">
        <f t="shared" si="82"/>
        <v>0</v>
      </c>
      <c r="H829" s="58">
        <f>IF(E829="",0,IFERROR(VLOOKUP(E829,档案费管理台账!$D$4:$H$1000,5,0),0))</f>
        <v>0</v>
      </c>
      <c r="I829" s="57"/>
      <c r="J829" s="57"/>
      <c r="K829" s="57"/>
      <c r="L829" s="57"/>
      <c r="M829" s="58" t="str">
        <f t="shared" si="83"/>
        <v/>
      </c>
      <c r="N829" s="73"/>
    </row>
    <row r="830" spans="1:14">
      <c r="A830" s="97" t="str">
        <f t="shared" si="81"/>
        <v/>
      </c>
      <c r="B830" s="98" t="str">
        <f t="shared" si="80"/>
        <v/>
      </c>
      <c r="C830" s="99"/>
      <c r="D830" s="137"/>
      <c r="E830" s="100"/>
      <c r="F830" s="57"/>
      <c r="G830" s="58">
        <f t="shared" si="82"/>
        <v>0</v>
      </c>
      <c r="H830" s="58">
        <f>IF(E830="",0,IFERROR(VLOOKUP(E830,档案费管理台账!$D$4:$H$1000,5,0),0))</f>
        <v>0</v>
      </c>
      <c r="I830" s="57"/>
      <c r="J830" s="57"/>
      <c r="K830" s="57"/>
      <c r="L830" s="57"/>
      <c r="M830" s="58" t="str">
        <f t="shared" si="83"/>
        <v/>
      </c>
      <c r="N830" s="73"/>
    </row>
    <row r="831" spans="1:14">
      <c r="A831" s="97" t="str">
        <f t="shared" si="81"/>
        <v/>
      </c>
      <c r="B831" s="98" t="str">
        <f t="shared" si="80"/>
        <v/>
      </c>
      <c r="C831" s="99"/>
      <c r="D831" s="137"/>
      <c r="E831" s="100"/>
      <c r="F831" s="57"/>
      <c r="G831" s="58">
        <f t="shared" si="82"/>
        <v>0</v>
      </c>
      <c r="H831" s="58">
        <f>IF(E831="",0,IFERROR(VLOOKUP(E831,档案费管理台账!$D$4:$H$1000,5,0),0))</f>
        <v>0</v>
      </c>
      <c r="I831" s="57"/>
      <c r="J831" s="57"/>
      <c r="K831" s="57"/>
      <c r="L831" s="57"/>
      <c r="M831" s="58" t="str">
        <f t="shared" si="83"/>
        <v/>
      </c>
      <c r="N831" s="73"/>
    </row>
    <row r="832" spans="1:14">
      <c r="A832" s="97" t="str">
        <f t="shared" si="81"/>
        <v/>
      </c>
      <c r="B832" s="98" t="str">
        <f t="shared" si="80"/>
        <v/>
      </c>
      <c r="C832" s="99"/>
      <c r="D832" s="137"/>
      <c r="E832" s="100"/>
      <c r="F832" s="57"/>
      <c r="G832" s="58">
        <f t="shared" si="82"/>
        <v>0</v>
      </c>
      <c r="H832" s="58">
        <f>IF(E832="",0,IFERROR(VLOOKUP(E832,档案费管理台账!$D$4:$H$1000,5,0),0))</f>
        <v>0</v>
      </c>
      <c r="I832" s="57"/>
      <c r="J832" s="57"/>
      <c r="K832" s="57"/>
      <c r="L832" s="57"/>
      <c r="M832" s="58" t="str">
        <f t="shared" si="83"/>
        <v/>
      </c>
      <c r="N832" s="73"/>
    </row>
    <row r="833" spans="1:14">
      <c r="A833" s="97" t="str">
        <f t="shared" si="81"/>
        <v/>
      </c>
      <c r="B833" s="98" t="str">
        <f t="shared" si="80"/>
        <v/>
      </c>
      <c r="C833" s="99"/>
      <c r="D833" s="137"/>
      <c r="E833" s="100"/>
      <c r="F833" s="57"/>
      <c r="G833" s="58">
        <f t="shared" si="82"/>
        <v>0</v>
      </c>
      <c r="H833" s="58">
        <f>IF(E833="",0,IFERROR(VLOOKUP(E833,档案费管理台账!$D$4:$H$1000,5,0),0))</f>
        <v>0</v>
      </c>
      <c r="I833" s="57"/>
      <c r="J833" s="57"/>
      <c r="K833" s="57"/>
      <c r="L833" s="57"/>
      <c r="M833" s="58" t="str">
        <f t="shared" si="83"/>
        <v/>
      </c>
      <c r="N833" s="73"/>
    </row>
    <row r="834" spans="1:14">
      <c r="A834" s="97" t="str">
        <f t="shared" si="81"/>
        <v/>
      </c>
      <c r="B834" s="98" t="str">
        <f t="shared" si="80"/>
        <v/>
      </c>
      <c r="C834" s="99"/>
      <c r="D834" s="137"/>
      <c r="E834" s="100"/>
      <c r="F834" s="57"/>
      <c r="G834" s="58">
        <f t="shared" si="82"/>
        <v>0</v>
      </c>
      <c r="H834" s="58">
        <f>IF(E834="",0,IFERROR(VLOOKUP(E834,档案费管理台账!$D$4:$H$1000,5,0),0))</f>
        <v>0</v>
      </c>
      <c r="I834" s="57"/>
      <c r="J834" s="57"/>
      <c r="K834" s="57"/>
      <c r="L834" s="57"/>
      <c r="M834" s="58" t="str">
        <f t="shared" si="83"/>
        <v/>
      </c>
      <c r="N834" s="73"/>
    </row>
    <row r="835" spans="1:14">
      <c r="A835" s="97" t="str">
        <f t="shared" si="81"/>
        <v/>
      </c>
      <c r="B835" s="98" t="str">
        <f t="shared" si="80"/>
        <v/>
      </c>
      <c r="C835" s="99"/>
      <c r="D835" s="137"/>
      <c r="E835" s="100"/>
      <c r="F835" s="57"/>
      <c r="G835" s="58">
        <f t="shared" si="82"/>
        <v>0</v>
      </c>
      <c r="H835" s="58">
        <f>IF(E835="",0,IFERROR(VLOOKUP(E835,档案费管理台账!$D$4:$H$1000,5,0),0))</f>
        <v>0</v>
      </c>
      <c r="I835" s="57"/>
      <c r="J835" s="57"/>
      <c r="K835" s="57"/>
      <c r="L835" s="57"/>
      <c r="M835" s="58" t="str">
        <f t="shared" si="83"/>
        <v/>
      </c>
      <c r="N835" s="73"/>
    </row>
    <row r="836" spans="1:14">
      <c r="A836" s="97" t="str">
        <f t="shared" si="81"/>
        <v/>
      </c>
      <c r="B836" s="98" t="str">
        <f t="shared" si="80"/>
        <v/>
      </c>
      <c r="C836" s="99"/>
      <c r="D836" s="137"/>
      <c r="E836" s="100"/>
      <c r="F836" s="57"/>
      <c r="G836" s="58">
        <f t="shared" si="82"/>
        <v>0</v>
      </c>
      <c r="H836" s="58">
        <f>IF(E836="",0,IFERROR(VLOOKUP(E836,档案费管理台账!$D$4:$H$1000,5,0),0))</f>
        <v>0</v>
      </c>
      <c r="I836" s="57"/>
      <c r="J836" s="57"/>
      <c r="K836" s="57"/>
      <c r="L836" s="57"/>
      <c r="M836" s="58" t="str">
        <f t="shared" si="83"/>
        <v/>
      </c>
      <c r="N836" s="73"/>
    </row>
    <row r="837" spans="1:14">
      <c r="A837" s="97" t="str">
        <f t="shared" si="81"/>
        <v/>
      </c>
      <c r="B837" s="98" t="str">
        <f t="shared" si="80"/>
        <v/>
      </c>
      <c r="C837" s="99"/>
      <c r="D837" s="137"/>
      <c r="E837" s="100"/>
      <c r="F837" s="57"/>
      <c r="G837" s="58">
        <f t="shared" si="82"/>
        <v>0</v>
      </c>
      <c r="H837" s="58">
        <f>IF(E837="",0,IFERROR(VLOOKUP(E837,档案费管理台账!$D$4:$H$1000,5,0),0))</f>
        <v>0</v>
      </c>
      <c r="I837" s="57"/>
      <c r="J837" s="57"/>
      <c r="K837" s="57"/>
      <c r="L837" s="57"/>
      <c r="M837" s="58" t="str">
        <f t="shared" si="83"/>
        <v/>
      </c>
      <c r="N837" s="73"/>
    </row>
    <row r="838" spans="1:14">
      <c r="A838" s="97" t="str">
        <f t="shared" si="81"/>
        <v/>
      </c>
      <c r="B838" s="98" t="str">
        <f t="shared" si="80"/>
        <v/>
      </c>
      <c r="C838" s="99"/>
      <c r="D838" s="137"/>
      <c r="E838" s="100"/>
      <c r="F838" s="57"/>
      <c r="G838" s="58">
        <f t="shared" si="82"/>
        <v>0</v>
      </c>
      <c r="H838" s="58">
        <f>IF(E838="",0,IFERROR(VLOOKUP(E838,档案费管理台账!$D$4:$H$1000,5,0),0))</f>
        <v>0</v>
      </c>
      <c r="I838" s="57"/>
      <c r="J838" s="57"/>
      <c r="K838" s="57"/>
      <c r="L838" s="57"/>
      <c r="M838" s="58" t="str">
        <f t="shared" si="83"/>
        <v/>
      </c>
      <c r="N838" s="73"/>
    </row>
    <row r="839" spans="1:14">
      <c r="A839" s="97" t="str">
        <f t="shared" si="81"/>
        <v/>
      </c>
      <c r="B839" s="98" t="str">
        <f t="shared" si="80"/>
        <v/>
      </c>
      <c r="C839" s="99"/>
      <c r="D839" s="137"/>
      <c r="E839" s="100"/>
      <c r="F839" s="57"/>
      <c r="G839" s="58">
        <f t="shared" si="82"/>
        <v>0</v>
      </c>
      <c r="H839" s="58">
        <f>IF(E839="",0,IFERROR(VLOOKUP(E839,档案费管理台账!$D$4:$H$1000,5,0),0))</f>
        <v>0</v>
      </c>
      <c r="I839" s="57"/>
      <c r="J839" s="57"/>
      <c r="K839" s="57"/>
      <c r="L839" s="57"/>
      <c r="M839" s="58" t="str">
        <f t="shared" si="83"/>
        <v/>
      </c>
      <c r="N839" s="73"/>
    </row>
    <row r="840" spans="1:14">
      <c r="A840" s="97" t="str">
        <f t="shared" si="81"/>
        <v/>
      </c>
      <c r="B840" s="98" t="str">
        <f t="shared" si="80"/>
        <v/>
      </c>
      <c r="C840" s="99"/>
      <c r="D840" s="137"/>
      <c r="E840" s="100"/>
      <c r="F840" s="57"/>
      <c r="G840" s="58">
        <f t="shared" si="82"/>
        <v>0</v>
      </c>
      <c r="H840" s="58">
        <f>IF(E840="",0,IFERROR(VLOOKUP(E840,档案费管理台账!$D$4:$H$1000,5,0),0))</f>
        <v>0</v>
      </c>
      <c r="I840" s="57"/>
      <c r="J840" s="57"/>
      <c r="K840" s="57"/>
      <c r="L840" s="57"/>
      <c r="M840" s="58" t="str">
        <f t="shared" si="83"/>
        <v/>
      </c>
      <c r="N840" s="73"/>
    </row>
    <row r="841" spans="1:14">
      <c r="A841" s="97" t="str">
        <f t="shared" si="81"/>
        <v/>
      </c>
      <c r="B841" s="98" t="str">
        <f t="shared" si="80"/>
        <v/>
      </c>
      <c r="C841" s="99"/>
      <c r="D841" s="137"/>
      <c r="E841" s="100"/>
      <c r="F841" s="57"/>
      <c r="G841" s="58">
        <f t="shared" si="82"/>
        <v>0</v>
      </c>
      <c r="H841" s="58">
        <f>IF(E841="",0,IFERROR(VLOOKUP(E841,档案费管理台账!$D$4:$H$1000,5,0),0))</f>
        <v>0</v>
      </c>
      <c r="I841" s="57"/>
      <c r="J841" s="57"/>
      <c r="K841" s="57"/>
      <c r="L841" s="57"/>
      <c r="M841" s="58" t="str">
        <f t="shared" si="83"/>
        <v/>
      </c>
      <c r="N841" s="73"/>
    </row>
    <row r="842" spans="1:14">
      <c r="A842" s="97" t="str">
        <f t="shared" si="81"/>
        <v/>
      </c>
      <c r="B842" s="98" t="str">
        <f t="shared" si="80"/>
        <v/>
      </c>
      <c r="C842" s="99"/>
      <c r="D842" s="137"/>
      <c r="E842" s="100"/>
      <c r="F842" s="57"/>
      <c r="G842" s="58">
        <f t="shared" si="82"/>
        <v>0</v>
      </c>
      <c r="H842" s="58">
        <f>IF(E842="",0,IFERROR(VLOOKUP(E842,档案费管理台账!$D$4:$H$1000,5,0),0))</f>
        <v>0</v>
      </c>
      <c r="I842" s="57"/>
      <c r="J842" s="57"/>
      <c r="K842" s="57"/>
      <c r="L842" s="57"/>
      <c r="M842" s="58" t="str">
        <f t="shared" si="83"/>
        <v/>
      </c>
      <c r="N842" s="73"/>
    </row>
    <row r="843" spans="1:14">
      <c r="A843" s="97" t="str">
        <f t="shared" si="81"/>
        <v/>
      </c>
      <c r="B843" s="98" t="str">
        <f t="shared" si="80"/>
        <v/>
      </c>
      <c r="C843" s="99"/>
      <c r="D843" s="137"/>
      <c r="E843" s="100"/>
      <c r="F843" s="57"/>
      <c r="G843" s="58">
        <f t="shared" si="82"/>
        <v>0</v>
      </c>
      <c r="H843" s="58">
        <f>IF(E843="",0,IFERROR(VLOOKUP(E843,档案费管理台账!$D$4:$H$1000,5,0),0))</f>
        <v>0</v>
      </c>
      <c r="I843" s="57"/>
      <c r="J843" s="57"/>
      <c r="K843" s="57"/>
      <c r="L843" s="57"/>
      <c r="M843" s="58" t="str">
        <f t="shared" si="83"/>
        <v/>
      </c>
      <c r="N843" s="73"/>
    </row>
    <row r="844" spans="1:14">
      <c r="A844" s="97" t="str">
        <f t="shared" si="81"/>
        <v/>
      </c>
      <c r="B844" s="98" t="str">
        <f t="shared" si="80"/>
        <v/>
      </c>
      <c r="C844" s="99"/>
      <c r="D844" s="137"/>
      <c r="E844" s="100"/>
      <c r="F844" s="57"/>
      <c r="G844" s="58">
        <f t="shared" si="82"/>
        <v>0</v>
      </c>
      <c r="H844" s="58">
        <f>IF(E844="",0,IFERROR(VLOOKUP(E844,档案费管理台账!$D$4:$H$1000,5,0),0))</f>
        <v>0</v>
      </c>
      <c r="I844" s="57"/>
      <c r="J844" s="57"/>
      <c r="K844" s="57"/>
      <c r="L844" s="57"/>
      <c r="M844" s="58" t="str">
        <f t="shared" si="83"/>
        <v/>
      </c>
      <c r="N844" s="73"/>
    </row>
    <row r="845" spans="1:14">
      <c r="A845" s="97" t="str">
        <f t="shared" si="81"/>
        <v/>
      </c>
      <c r="B845" s="98" t="str">
        <f t="shared" si="80"/>
        <v/>
      </c>
      <c r="C845" s="99"/>
      <c r="D845" s="137"/>
      <c r="E845" s="100"/>
      <c r="F845" s="57"/>
      <c r="G845" s="58">
        <f t="shared" si="82"/>
        <v>0</v>
      </c>
      <c r="H845" s="58">
        <f>IF(E845="",0,IFERROR(VLOOKUP(E845,档案费管理台账!$D$4:$H$1000,5,0),0))</f>
        <v>0</v>
      </c>
      <c r="I845" s="57"/>
      <c r="J845" s="57"/>
      <c r="K845" s="57"/>
      <c r="L845" s="57"/>
      <c r="M845" s="58" t="str">
        <f t="shared" si="83"/>
        <v/>
      </c>
      <c r="N845" s="73"/>
    </row>
    <row r="846" spans="1:14">
      <c r="A846" s="97" t="str">
        <f t="shared" si="81"/>
        <v/>
      </c>
      <c r="B846" s="98" t="str">
        <f t="shared" si="80"/>
        <v/>
      </c>
      <c r="C846" s="99"/>
      <c r="D846" s="137"/>
      <c r="E846" s="100"/>
      <c r="F846" s="57"/>
      <c r="G846" s="58">
        <f t="shared" si="82"/>
        <v>0</v>
      </c>
      <c r="H846" s="58">
        <f>IF(E846="",0,IFERROR(VLOOKUP(E846,档案费管理台账!$D$4:$H$1000,5,0),0))</f>
        <v>0</v>
      </c>
      <c r="I846" s="57"/>
      <c r="J846" s="57"/>
      <c r="K846" s="57"/>
      <c r="L846" s="57"/>
      <c r="M846" s="58" t="str">
        <f t="shared" si="83"/>
        <v/>
      </c>
      <c r="N846" s="73"/>
    </row>
    <row r="847" spans="1:14">
      <c r="A847" s="97" t="str">
        <f t="shared" si="81"/>
        <v/>
      </c>
      <c r="B847" s="98" t="str">
        <f t="shared" si="80"/>
        <v/>
      </c>
      <c r="C847" s="99"/>
      <c r="D847" s="137"/>
      <c r="E847" s="100"/>
      <c r="F847" s="57"/>
      <c r="G847" s="58">
        <f t="shared" si="82"/>
        <v>0</v>
      </c>
      <c r="H847" s="58">
        <f>IF(E847="",0,IFERROR(VLOOKUP(E847,档案费管理台账!$D$4:$H$1000,5,0),0))</f>
        <v>0</v>
      </c>
      <c r="I847" s="57"/>
      <c r="J847" s="57"/>
      <c r="K847" s="57"/>
      <c r="L847" s="57"/>
      <c r="M847" s="58" t="str">
        <f t="shared" si="83"/>
        <v/>
      </c>
      <c r="N847" s="73"/>
    </row>
    <row r="848" spans="1:14">
      <c r="A848" s="97" t="str">
        <f t="shared" si="81"/>
        <v/>
      </c>
      <c r="B848" s="98" t="str">
        <f t="shared" si="80"/>
        <v/>
      </c>
      <c r="C848" s="99"/>
      <c r="D848" s="137"/>
      <c r="E848" s="100"/>
      <c r="F848" s="57"/>
      <c r="G848" s="58">
        <f t="shared" si="82"/>
        <v>0</v>
      </c>
      <c r="H848" s="58">
        <f>IF(E848="",0,IFERROR(VLOOKUP(E848,档案费管理台账!$D$4:$H$1000,5,0),0))</f>
        <v>0</v>
      </c>
      <c r="I848" s="57"/>
      <c r="J848" s="57"/>
      <c r="K848" s="57"/>
      <c r="L848" s="57"/>
      <c r="M848" s="58" t="str">
        <f t="shared" si="83"/>
        <v/>
      </c>
      <c r="N848" s="73"/>
    </row>
    <row r="849" spans="1:14">
      <c r="A849" s="97" t="str">
        <f t="shared" si="81"/>
        <v/>
      </c>
      <c r="B849" s="98" t="str">
        <f t="shared" si="80"/>
        <v/>
      </c>
      <c r="C849" s="99"/>
      <c r="D849" s="137"/>
      <c r="E849" s="100"/>
      <c r="F849" s="57"/>
      <c r="G849" s="58">
        <f t="shared" si="82"/>
        <v>0</v>
      </c>
      <c r="H849" s="58">
        <f>IF(E849="",0,IFERROR(VLOOKUP(E849,档案费管理台账!$D$4:$H$1000,5,0),0))</f>
        <v>0</v>
      </c>
      <c r="I849" s="57"/>
      <c r="J849" s="57"/>
      <c r="K849" s="57"/>
      <c r="L849" s="57"/>
      <c r="M849" s="58" t="str">
        <f t="shared" si="83"/>
        <v/>
      </c>
      <c r="N849" s="73"/>
    </row>
    <row r="850" spans="1:14">
      <c r="A850" s="97" t="str">
        <f t="shared" si="81"/>
        <v/>
      </c>
      <c r="B850" s="98" t="str">
        <f t="shared" si="80"/>
        <v/>
      </c>
      <c r="C850" s="99"/>
      <c r="D850" s="137"/>
      <c r="E850" s="100"/>
      <c r="F850" s="57"/>
      <c r="G850" s="58">
        <f t="shared" si="82"/>
        <v>0</v>
      </c>
      <c r="H850" s="58">
        <f>IF(E850="",0,IFERROR(VLOOKUP(E850,档案费管理台账!$D$4:$H$1000,5,0),0))</f>
        <v>0</v>
      </c>
      <c r="I850" s="57"/>
      <c r="J850" s="57"/>
      <c r="K850" s="57"/>
      <c r="L850" s="57"/>
      <c r="M850" s="58" t="str">
        <f t="shared" si="83"/>
        <v/>
      </c>
      <c r="N850" s="73"/>
    </row>
    <row r="851" spans="1:14">
      <c r="A851" s="97" t="str">
        <f t="shared" si="81"/>
        <v/>
      </c>
      <c r="B851" s="98" t="str">
        <f t="shared" si="80"/>
        <v/>
      </c>
      <c r="C851" s="99"/>
      <c r="D851" s="137"/>
      <c r="E851" s="100"/>
      <c r="F851" s="57"/>
      <c r="G851" s="58">
        <f t="shared" si="82"/>
        <v>0</v>
      </c>
      <c r="H851" s="58">
        <f>IF(E851="",0,IFERROR(VLOOKUP(E851,档案费管理台账!$D$4:$H$1000,5,0),0))</f>
        <v>0</v>
      </c>
      <c r="I851" s="57"/>
      <c r="J851" s="57"/>
      <c r="K851" s="57"/>
      <c r="L851" s="57"/>
      <c r="M851" s="58" t="str">
        <f t="shared" si="83"/>
        <v/>
      </c>
      <c r="N851" s="73"/>
    </row>
    <row r="852" spans="1:14">
      <c r="A852" s="97" t="str">
        <f t="shared" si="81"/>
        <v/>
      </c>
      <c r="B852" s="98" t="str">
        <f t="shared" si="80"/>
        <v/>
      </c>
      <c r="C852" s="99"/>
      <c r="D852" s="137"/>
      <c r="E852" s="100"/>
      <c r="F852" s="57"/>
      <c r="G852" s="58">
        <f t="shared" si="82"/>
        <v>0</v>
      </c>
      <c r="H852" s="58">
        <f>IF(E852="",0,IFERROR(VLOOKUP(E852,档案费管理台账!$D$4:$H$1000,5,0),0))</f>
        <v>0</v>
      </c>
      <c r="I852" s="57"/>
      <c r="J852" s="57"/>
      <c r="K852" s="57"/>
      <c r="L852" s="57"/>
      <c r="M852" s="58" t="str">
        <f t="shared" si="83"/>
        <v/>
      </c>
      <c r="N852" s="73"/>
    </row>
    <row r="853" spans="1:14">
      <c r="A853" s="97" t="str">
        <f t="shared" si="81"/>
        <v/>
      </c>
      <c r="B853" s="98" t="str">
        <f t="shared" si="80"/>
        <v/>
      </c>
      <c r="C853" s="99"/>
      <c r="D853" s="137"/>
      <c r="E853" s="100"/>
      <c r="F853" s="57"/>
      <c r="G853" s="58">
        <f t="shared" si="82"/>
        <v>0</v>
      </c>
      <c r="H853" s="58">
        <f>IF(E853="",0,IFERROR(VLOOKUP(E853,档案费管理台账!$D$4:$H$1000,5,0),0))</f>
        <v>0</v>
      </c>
      <c r="I853" s="57"/>
      <c r="J853" s="57"/>
      <c r="K853" s="57"/>
      <c r="L853" s="57"/>
      <c r="M853" s="58" t="str">
        <f t="shared" si="83"/>
        <v/>
      </c>
      <c r="N853" s="73"/>
    </row>
    <row r="854" spans="1:14">
      <c r="A854" s="97" t="str">
        <f t="shared" si="81"/>
        <v/>
      </c>
      <c r="B854" s="98" t="str">
        <f t="shared" si="80"/>
        <v/>
      </c>
      <c r="C854" s="99"/>
      <c r="D854" s="137"/>
      <c r="E854" s="100"/>
      <c r="F854" s="57"/>
      <c r="G854" s="58">
        <f t="shared" si="82"/>
        <v>0</v>
      </c>
      <c r="H854" s="58">
        <f>IF(E854="",0,IFERROR(VLOOKUP(E854,档案费管理台账!$D$4:$H$1000,5,0),0))</f>
        <v>0</v>
      </c>
      <c r="I854" s="57"/>
      <c r="J854" s="57"/>
      <c r="K854" s="57"/>
      <c r="L854" s="57"/>
      <c r="M854" s="58" t="str">
        <f t="shared" si="83"/>
        <v/>
      </c>
      <c r="N854" s="73"/>
    </row>
    <row r="855" spans="1:14">
      <c r="A855" s="97" t="str">
        <f t="shared" si="81"/>
        <v/>
      </c>
      <c r="B855" s="98" t="str">
        <f t="shared" si="80"/>
        <v/>
      </c>
      <c r="C855" s="99"/>
      <c r="D855" s="137"/>
      <c r="E855" s="100"/>
      <c r="F855" s="57"/>
      <c r="G855" s="58">
        <f t="shared" si="82"/>
        <v>0</v>
      </c>
      <c r="H855" s="58">
        <f>IF(E855="",0,IFERROR(VLOOKUP(E855,档案费管理台账!$D$4:$H$1000,5,0),0))</f>
        <v>0</v>
      </c>
      <c r="I855" s="57"/>
      <c r="J855" s="57"/>
      <c r="K855" s="57"/>
      <c r="L855" s="57"/>
      <c r="M855" s="58" t="str">
        <f t="shared" si="83"/>
        <v/>
      </c>
      <c r="N855" s="73"/>
    </row>
    <row r="856" spans="1:14">
      <c r="A856" s="97" t="str">
        <f t="shared" si="81"/>
        <v/>
      </c>
      <c r="B856" s="98" t="str">
        <f t="shared" si="80"/>
        <v/>
      </c>
      <c r="C856" s="99"/>
      <c r="D856" s="137"/>
      <c r="E856" s="100"/>
      <c r="F856" s="57"/>
      <c r="G856" s="58">
        <f t="shared" si="82"/>
        <v>0</v>
      </c>
      <c r="H856" s="58">
        <f>IF(E856="",0,IFERROR(VLOOKUP(E856,档案费管理台账!$D$4:$H$1000,5,0),0))</f>
        <v>0</v>
      </c>
      <c r="I856" s="57"/>
      <c r="J856" s="57"/>
      <c r="K856" s="57"/>
      <c r="L856" s="57"/>
      <c r="M856" s="58" t="str">
        <f t="shared" si="83"/>
        <v/>
      </c>
      <c r="N856" s="73"/>
    </row>
    <row r="857" spans="1:14">
      <c r="A857" s="97" t="str">
        <f t="shared" si="81"/>
        <v/>
      </c>
      <c r="B857" s="98" t="str">
        <f t="shared" si="80"/>
        <v/>
      </c>
      <c r="C857" s="99"/>
      <c r="D857" s="137"/>
      <c r="E857" s="100"/>
      <c r="F857" s="57"/>
      <c r="G857" s="58">
        <f t="shared" si="82"/>
        <v>0</v>
      </c>
      <c r="H857" s="58">
        <f>IF(E857="",0,IFERROR(VLOOKUP(E857,档案费管理台账!$D$4:$H$1000,5,0),0))</f>
        <v>0</v>
      </c>
      <c r="I857" s="57"/>
      <c r="J857" s="57"/>
      <c r="K857" s="57"/>
      <c r="L857" s="57"/>
      <c r="M857" s="58" t="str">
        <f t="shared" si="83"/>
        <v/>
      </c>
      <c r="N857" s="73"/>
    </row>
    <row r="858" spans="1:14">
      <c r="A858" s="97" t="str">
        <f t="shared" si="81"/>
        <v/>
      </c>
      <c r="B858" s="98" t="str">
        <f t="shared" si="80"/>
        <v/>
      </c>
      <c r="C858" s="99"/>
      <c r="D858" s="137"/>
      <c r="E858" s="100"/>
      <c r="F858" s="57"/>
      <c r="G858" s="58">
        <f t="shared" si="82"/>
        <v>0</v>
      </c>
      <c r="H858" s="58">
        <f>IF(E858="",0,IFERROR(VLOOKUP(E858,档案费管理台账!$D$4:$H$1000,5,0),0))</f>
        <v>0</v>
      </c>
      <c r="I858" s="57"/>
      <c r="J858" s="57"/>
      <c r="K858" s="57"/>
      <c r="L858" s="57"/>
      <c r="M858" s="58" t="str">
        <f t="shared" si="83"/>
        <v/>
      </c>
      <c r="N858" s="73"/>
    </row>
    <row r="859" spans="1:14">
      <c r="A859" s="97" t="str">
        <f t="shared" si="81"/>
        <v/>
      </c>
      <c r="B859" s="98" t="str">
        <f t="shared" si="80"/>
        <v/>
      </c>
      <c r="C859" s="99"/>
      <c r="D859" s="137"/>
      <c r="E859" s="100"/>
      <c r="F859" s="57"/>
      <c r="G859" s="58">
        <f t="shared" si="82"/>
        <v>0</v>
      </c>
      <c r="H859" s="58">
        <f>IF(E859="",0,IFERROR(VLOOKUP(E859,档案费管理台账!$D$4:$H$1000,5,0),0))</f>
        <v>0</v>
      </c>
      <c r="I859" s="57"/>
      <c r="J859" s="57"/>
      <c r="K859" s="57"/>
      <c r="L859" s="57"/>
      <c r="M859" s="58" t="str">
        <f t="shared" si="83"/>
        <v/>
      </c>
      <c r="N859" s="73"/>
    </row>
    <row r="860" spans="1:14">
      <c r="A860" s="97" t="str">
        <f t="shared" si="81"/>
        <v/>
      </c>
      <c r="B860" s="98" t="str">
        <f t="shared" si="80"/>
        <v/>
      </c>
      <c r="C860" s="99"/>
      <c r="D860" s="137"/>
      <c r="E860" s="100"/>
      <c r="F860" s="57"/>
      <c r="G860" s="58">
        <f t="shared" si="82"/>
        <v>0</v>
      </c>
      <c r="H860" s="58">
        <f>IF(E860="",0,IFERROR(VLOOKUP(E860,档案费管理台账!$D$4:$H$1000,5,0),0))</f>
        <v>0</v>
      </c>
      <c r="I860" s="57"/>
      <c r="J860" s="57"/>
      <c r="K860" s="57"/>
      <c r="L860" s="57"/>
      <c r="M860" s="58" t="str">
        <f t="shared" si="83"/>
        <v/>
      </c>
      <c r="N860" s="73"/>
    </row>
    <row r="861" spans="1:14">
      <c r="A861" s="97" t="str">
        <f t="shared" si="81"/>
        <v/>
      </c>
      <c r="B861" s="98" t="str">
        <f t="shared" si="80"/>
        <v/>
      </c>
      <c r="C861" s="99"/>
      <c r="D861" s="137"/>
      <c r="E861" s="100"/>
      <c r="F861" s="57"/>
      <c r="G861" s="58">
        <f t="shared" si="82"/>
        <v>0</v>
      </c>
      <c r="H861" s="58">
        <f>IF(E861="",0,IFERROR(VLOOKUP(E861,档案费管理台账!$D$4:$H$1000,5,0),0))</f>
        <v>0</v>
      </c>
      <c r="I861" s="57"/>
      <c r="J861" s="57"/>
      <c r="K861" s="57"/>
      <c r="L861" s="57"/>
      <c r="M861" s="58" t="str">
        <f t="shared" si="83"/>
        <v/>
      </c>
      <c r="N861" s="73"/>
    </row>
    <row r="862" spans="1:14">
      <c r="A862" s="97" t="str">
        <f t="shared" si="81"/>
        <v/>
      </c>
      <c r="B862" s="98" t="str">
        <f t="shared" si="80"/>
        <v/>
      </c>
      <c r="C862" s="99"/>
      <c r="D862" s="137"/>
      <c r="E862" s="100"/>
      <c r="F862" s="57"/>
      <c r="G862" s="58">
        <f t="shared" si="82"/>
        <v>0</v>
      </c>
      <c r="H862" s="58">
        <f>IF(E862="",0,IFERROR(VLOOKUP(E862,档案费管理台账!$D$4:$H$1000,5,0),0))</f>
        <v>0</v>
      </c>
      <c r="I862" s="57"/>
      <c r="J862" s="57"/>
      <c r="K862" s="57"/>
      <c r="L862" s="57"/>
      <c r="M862" s="58" t="str">
        <f t="shared" si="83"/>
        <v/>
      </c>
      <c r="N862" s="73"/>
    </row>
    <row r="863" spans="1:14">
      <c r="A863" s="97" t="str">
        <f t="shared" si="81"/>
        <v/>
      </c>
      <c r="B863" s="98" t="str">
        <f t="shared" si="80"/>
        <v/>
      </c>
      <c r="C863" s="99"/>
      <c r="D863" s="137"/>
      <c r="E863" s="100"/>
      <c r="F863" s="57"/>
      <c r="G863" s="58">
        <f t="shared" si="82"/>
        <v>0</v>
      </c>
      <c r="H863" s="58">
        <f>IF(E863="",0,IFERROR(VLOOKUP(E863,档案费管理台账!$D$4:$H$1000,5,0),0))</f>
        <v>0</v>
      </c>
      <c r="I863" s="57"/>
      <c r="J863" s="57"/>
      <c r="K863" s="57"/>
      <c r="L863" s="57"/>
      <c r="M863" s="58" t="str">
        <f t="shared" si="83"/>
        <v/>
      </c>
      <c r="N863" s="73"/>
    </row>
    <row r="864" spans="1:14">
      <c r="A864" s="97" t="str">
        <f t="shared" si="81"/>
        <v/>
      </c>
      <c r="B864" s="98" t="str">
        <f t="shared" si="80"/>
        <v/>
      </c>
      <c r="C864" s="99"/>
      <c r="D864" s="137"/>
      <c r="E864" s="100"/>
      <c r="F864" s="57"/>
      <c r="G864" s="58">
        <f t="shared" si="82"/>
        <v>0</v>
      </c>
      <c r="H864" s="58">
        <f>IF(E864="",0,IFERROR(VLOOKUP(E864,档案费管理台账!$D$4:$H$1000,5,0),0))</f>
        <v>0</v>
      </c>
      <c r="I864" s="57"/>
      <c r="J864" s="57"/>
      <c r="K864" s="57"/>
      <c r="L864" s="57"/>
      <c r="M864" s="58" t="str">
        <f t="shared" si="83"/>
        <v/>
      </c>
      <c r="N864" s="73"/>
    </row>
    <row r="865" spans="1:14">
      <c r="A865" s="97" t="str">
        <f t="shared" si="81"/>
        <v/>
      </c>
      <c r="B865" s="98" t="str">
        <f t="shared" si="80"/>
        <v/>
      </c>
      <c r="C865" s="99"/>
      <c r="D865" s="137"/>
      <c r="E865" s="100"/>
      <c r="F865" s="57"/>
      <c r="G865" s="58">
        <f t="shared" si="82"/>
        <v>0</v>
      </c>
      <c r="H865" s="58">
        <f>IF(E865="",0,IFERROR(VLOOKUP(E865,档案费管理台账!$D$4:$H$1000,5,0),0))</f>
        <v>0</v>
      </c>
      <c r="I865" s="57"/>
      <c r="J865" s="57"/>
      <c r="K865" s="57"/>
      <c r="L865" s="57"/>
      <c r="M865" s="58" t="str">
        <f t="shared" si="83"/>
        <v/>
      </c>
      <c r="N865" s="73"/>
    </row>
    <row r="866" spans="1:14">
      <c r="A866" s="97" t="str">
        <f t="shared" si="81"/>
        <v/>
      </c>
      <c r="B866" s="98" t="str">
        <f t="shared" si="80"/>
        <v/>
      </c>
      <c r="C866" s="99"/>
      <c r="D866" s="137"/>
      <c r="E866" s="100"/>
      <c r="F866" s="57"/>
      <c r="G866" s="58">
        <f t="shared" si="82"/>
        <v>0</v>
      </c>
      <c r="H866" s="58">
        <f>IF(E866="",0,IFERROR(VLOOKUP(E866,档案费管理台账!$D$4:$H$1000,5,0),0))</f>
        <v>0</v>
      </c>
      <c r="I866" s="57"/>
      <c r="J866" s="57"/>
      <c r="K866" s="57"/>
      <c r="L866" s="57"/>
      <c r="M866" s="58" t="str">
        <f t="shared" si="83"/>
        <v/>
      </c>
      <c r="N866" s="73"/>
    </row>
    <row r="867" spans="1:14">
      <c r="A867" s="97" t="str">
        <f t="shared" si="81"/>
        <v/>
      </c>
      <c r="B867" s="98" t="str">
        <f t="shared" si="80"/>
        <v/>
      </c>
      <c r="C867" s="99"/>
      <c r="D867" s="137"/>
      <c r="E867" s="100"/>
      <c r="F867" s="57"/>
      <c r="G867" s="58">
        <f t="shared" si="82"/>
        <v>0</v>
      </c>
      <c r="H867" s="58">
        <f>IF(E867="",0,IFERROR(VLOOKUP(E867,档案费管理台账!$D$4:$H$1000,5,0),0))</f>
        <v>0</v>
      </c>
      <c r="I867" s="57"/>
      <c r="J867" s="57"/>
      <c r="K867" s="57"/>
      <c r="L867" s="57"/>
      <c r="M867" s="58" t="str">
        <f t="shared" si="83"/>
        <v/>
      </c>
      <c r="N867" s="73"/>
    </row>
    <row r="868" spans="1:14">
      <c r="A868" s="97" t="str">
        <f t="shared" si="81"/>
        <v/>
      </c>
      <c r="B868" s="98" t="str">
        <f t="shared" si="80"/>
        <v/>
      </c>
      <c r="C868" s="99"/>
      <c r="D868" s="137"/>
      <c r="E868" s="100"/>
      <c r="F868" s="57"/>
      <c r="G868" s="58">
        <f t="shared" si="82"/>
        <v>0</v>
      </c>
      <c r="H868" s="58">
        <f>IF(E868="",0,IFERROR(VLOOKUP(E868,档案费管理台账!$D$4:$H$1000,5,0),0))</f>
        <v>0</v>
      </c>
      <c r="I868" s="57"/>
      <c r="J868" s="57"/>
      <c r="K868" s="57"/>
      <c r="L868" s="57"/>
      <c r="M868" s="58" t="str">
        <f t="shared" si="83"/>
        <v/>
      </c>
      <c r="N868" s="73"/>
    </row>
    <row r="869" spans="1:14">
      <c r="A869" s="97" t="str">
        <f t="shared" si="81"/>
        <v/>
      </c>
      <c r="B869" s="98" t="str">
        <f t="shared" si="80"/>
        <v/>
      </c>
      <c r="C869" s="99"/>
      <c r="D869" s="137"/>
      <c r="E869" s="100"/>
      <c r="F869" s="57"/>
      <c r="G869" s="58">
        <f t="shared" si="82"/>
        <v>0</v>
      </c>
      <c r="H869" s="58">
        <f>IF(E869="",0,IFERROR(VLOOKUP(E869,档案费管理台账!$D$4:$H$1000,5,0),0))</f>
        <v>0</v>
      </c>
      <c r="I869" s="57"/>
      <c r="J869" s="57"/>
      <c r="K869" s="57"/>
      <c r="L869" s="57"/>
      <c r="M869" s="58" t="str">
        <f t="shared" si="83"/>
        <v/>
      </c>
      <c r="N869" s="73"/>
    </row>
    <row r="870" spans="1:14">
      <c r="A870" s="97" t="str">
        <f t="shared" si="81"/>
        <v/>
      </c>
      <c r="B870" s="98" t="str">
        <f t="shared" si="80"/>
        <v/>
      </c>
      <c r="C870" s="99"/>
      <c r="D870" s="137"/>
      <c r="E870" s="100"/>
      <c r="F870" s="57"/>
      <c r="G870" s="58">
        <f t="shared" si="82"/>
        <v>0</v>
      </c>
      <c r="H870" s="58">
        <f>IF(E870="",0,IFERROR(VLOOKUP(E870,档案费管理台账!$D$4:$H$1000,5,0),0))</f>
        <v>0</v>
      </c>
      <c r="I870" s="57"/>
      <c r="J870" s="57"/>
      <c r="K870" s="57"/>
      <c r="L870" s="57"/>
      <c r="M870" s="58" t="str">
        <f t="shared" si="83"/>
        <v/>
      </c>
      <c r="N870" s="73"/>
    </row>
    <row r="871" spans="1:14">
      <c r="A871" s="97" t="str">
        <f t="shared" si="81"/>
        <v/>
      </c>
      <c r="B871" s="98" t="str">
        <f t="shared" si="80"/>
        <v/>
      </c>
      <c r="C871" s="99"/>
      <c r="D871" s="137"/>
      <c r="E871" s="100"/>
      <c r="F871" s="57"/>
      <c r="G871" s="58">
        <f t="shared" si="82"/>
        <v>0</v>
      </c>
      <c r="H871" s="58">
        <f>IF(E871="",0,IFERROR(VLOOKUP(E871,档案费管理台账!$D$4:$H$1000,5,0),0))</f>
        <v>0</v>
      </c>
      <c r="I871" s="57"/>
      <c r="J871" s="57"/>
      <c r="K871" s="57"/>
      <c r="L871" s="57"/>
      <c r="M871" s="58" t="str">
        <f t="shared" si="83"/>
        <v/>
      </c>
      <c r="N871" s="73"/>
    </row>
    <row r="872" spans="1:14">
      <c r="A872" s="97" t="str">
        <f t="shared" si="81"/>
        <v/>
      </c>
      <c r="B872" s="98" t="str">
        <f t="shared" si="80"/>
        <v/>
      </c>
      <c r="C872" s="99"/>
      <c r="D872" s="137"/>
      <c r="E872" s="100"/>
      <c r="F872" s="57"/>
      <c r="G872" s="58">
        <f t="shared" si="82"/>
        <v>0</v>
      </c>
      <c r="H872" s="58">
        <f>IF(E872="",0,IFERROR(VLOOKUP(E872,档案费管理台账!$D$4:$H$1000,5,0),0))</f>
        <v>0</v>
      </c>
      <c r="I872" s="57"/>
      <c r="J872" s="57"/>
      <c r="K872" s="57"/>
      <c r="L872" s="57"/>
      <c r="M872" s="58" t="str">
        <f t="shared" si="83"/>
        <v/>
      </c>
      <c r="N872" s="73"/>
    </row>
    <row r="873" spans="1:14">
      <c r="A873" s="97" t="str">
        <f t="shared" si="81"/>
        <v/>
      </c>
      <c r="B873" s="98" t="str">
        <f t="shared" si="80"/>
        <v/>
      </c>
      <c r="C873" s="99"/>
      <c r="D873" s="137"/>
      <c r="E873" s="100"/>
      <c r="F873" s="57"/>
      <c r="G873" s="58">
        <f t="shared" si="82"/>
        <v>0</v>
      </c>
      <c r="H873" s="58">
        <f>IF(E873="",0,IFERROR(VLOOKUP(E873,档案费管理台账!$D$4:$H$1000,5,0),0))</f>
        <v>0</v>
      </c>
      <c r="I873" s="57"/>
      <c r="J873" s="57"/>
      <c r="K873" s="57"/>
      <c r="L873" s="57"/>
      <c r="M873" s="58" t="str">
        <f t="shared" si="83"/>
        <v/>
      </c>
      <c r="N873" s="73"/>
    </row>
    <row r="874" spans="1:14">
      <c r="A874" s="97" t="str">
        <f t="shared" si="81"/>
        <v/>
      </c>
      <c r="B874" s="98" t="str">
        <f t="shared" si="80"/>
        <v/>
      </c>
      <c r="C874" s="99"/>
      <c r="D874" s="137"/>
      <c r="E874" s="100"/>
      <c r="F874" s="57"/>
      <c r="G874" s="58">
        <f t="shared" si="82"/>
        <v>0</v>
      </c>
      <c r="H874" s="58">
        <f>IF(E874="",0,IFERROR(VLOOKUP(E874,档案费管理台账!$D$4:$H$1000,5,0),0))</f>
        <v>0</v>
      </c>
      <c r="I874" s="57"/>
      <c r="J874" s="57"/>
      <c r="K874" s="57"/>
      <c r="L874" s="57"/>
      <c r="M874" s="58" t="str">
        <f t="shared" si="83"/>
        <v/>
      </c>
      <c r="N874" s="73"/>
    </row>
    <row r="875" spans="1:14">
      <c r="A875" s="97" t="str">
        <f t="shared" si="81"/>
        <v/>
      </c>
      <c r="B875" s="98" t="str">
        <f t="shared" si="80"/>
        <v/>
      </c>
      <c r="C875" s="99"/>
      <c r="D875" s="137"/>
      <c r="E875" s="100"/>
      <c r="F875" s="57"/>
      <c r="G875" s="58">
        <f t="shared" si="82"/>
        <v>0</v>
      </c>
      <c r="H875" s="58">
        <f>IF(E875="",0,IFERROR(VLOOKUP(E875,档案费管理台账!$D$4:$H$1000,5,0),0))</f>
        <v>0</v>
      </c>
      <c r="I875" s="57"/>
      <c r="J875" s="57"/>
      <c r="K875" s="57"/>
      <c r="L875" s="57"/>
      <c r="M875" s="58" t="str">
        <f t="shared" si="83"/>
        <v/>
      </c>
      <c r="N875" s="73"/>
    </row>
    <row r="876" spans="1:14">
      <c r="A876" s="97" t="str">
        <f t="shared" si="81"/>
        <v/>
      </c>
      <c r="B876" s="98" t="str">
        <f t="shared" ref="B876:B939" si="84">IF(C876="","",MONTH(C876)&amp;"月")</f>
        <v/>
      </c>
      <c r="C876" s="99"/>
      <c r="D876" s="137"/>
      <c r="E876" s="100"/>
      <c r="F876" s="57"/>
      <c r="G876" s="58">
        <f t="shared" si="82"/>
        <v>0</v>
      </c>
      <c r="H876" s="58">
        <f>IF(E876="",0,IFERROR(VLOOKUP(E876,档案费管理台账!$D$4:$H$1000,5,0),0))</f>
        <v>0</v>
      </c>
      <c r="I876" s="57"/>
      <c r="J876" s="57"/>
      <c r="K876" s="57"/>
      <c r="L876" s="57"/>
      <c r="M876" s="58" t="str">
        <f t="shared" si="83"/>
        <v/>
      </c>
      <c r="N876" s="73"/>
    </row>
    <row r="877" spans="1:14">
      <c r="A877" s="97" t="str">
        <f t="shared" ref="A877:A940" si="85">IF(C877="","",ROW()-42)</f>
        <v/>
      </c>
      <c r="B877" s="98" t="str">
        <f t="shared" si="84"/>
        <v/>
      </c>
      <c r="C877" s="99"/>
      <c r="D877" s="137"/>
      <c r="E877" s="100"/>
      <c r="F877" s="57"/>
      <c r="G877" s="58">
        <f t="shared" ref="G877:G940" si="86">IF(F877="",0,F877*$K$41)</f>
        <v>0</v>
      </c>
      <c r="H877" s="58">
        <f>IF(E877="",0,IFERROR(VLOOKUP(E877,档案费管理台账!$D$4:$H$1000,5,0),0))</f>
        <v>0</v>
      </c>
      <c r="I877" s="57"/>
      <c r="J877" s="57"/>
      <c r="K877" s="57"/>
      <c r="L877" s="57"/>
      <c r="M877" s="58" t="str">
        <f t="shared" ref="M877:M940" si="87">IF(C877="","",ROUND(M876+G877-I877-J877-K877-L877-H877,2))</f>
        <v/>
      </c>
      <c r="N877" s="73"/>
    </row>
    <row r="878" spans="1:14">
      <c r="A878" s="97" t="str">
        <f t="shared" si="85"/>
        <v/>
      </c>
      <c r="B878" s="98" t="str">
        <f t="shared" si="84"/>
        <v/>
      </c>
      <c r="C878" s="99"/>
      <c r="D878" s="137"/>
      <c r="E878" s="100"/>
      <c r="F878" s="57"/>
      <c r="G878" s="58">
        <f t="shared" si="86"/>
        <v>0</v>
      </c>
      <c r="H878" s="58">
        <f>IF(E878="",0,IFERROR(VLOOKUP(E878,档案费管理台账!$D$4:$H$1000,5,0),0))</f>
        <v>0</v>
      </c>
      <c r="I878" s="57"/>
      <c r="J878" s="57"/>
      <c r="K878" s="57"/>
      <c r="L878" s="57"/>
      <c r="M878" s="58" t="str">
        <f t="shared" si="87"/>
        <v/>
      </c>
      <c r="N878" s="73"/>
    </row>
    <row r="879" spans="1:14">
      <c r="A879" s="97" t="str">
        <f t="shared" si="85"/>
        <v/>
      </c>
      <c r="B879" s="98" t="str">
        <f t="shared" si="84"/>
        <v/>
      </c>
      <c r="C879" s="99"/>
      <c r="D879" s="137"/>
      <c r="E879" s="100"/>
      <c r="F879" s="57"/>
      <c r="G879" s="58">
        <f t="shared" si="86"/>
        <v>0</v>
      </c>
      <c r="H879" s="58">
        <f>IF(E879="",0,IFERROR(VLOOKUP(E879,档案费管理台账!$D$4:$H$1000,5,0),0))</f>
        <v>0</v>
      </c>
      <c r="I879" s="57"/>
      <c r="J879" s="57"/>
      <c r="K879" s="57"/>
      <c r="L879" s="57"/>
      <c r="M879" s="58" t="str">
        <f t="shared" si="87"/>
        <v/>
      </c>
      <c r="N879" s="73"/>
    </row>
    <row r="880" spans="1:14">
      <c r="A880" s="97" t="str">
        <f t="shared" si="85"/>
        <v/>
      </c>
      <c r="B880" s="98" t="str">
        <f t="shared" si="84"/>
        <v/>
      </c>
      <c r="C880" s="99"/>
      <c r="D880" s="137"/>
      <c r="E880" s="100"/>
      <c r="F880" s="57"/>
      <c r="G880" s="58">
        <f t="shared" si="86"/>
        <v>0</v>
      </c>
      <c r="H880" s="58">
        <f>IF(E880="",0,IFERROR(VLOOKUP(E880,档案费管理台账!$D$4:$H$1000,5,0),0))</f>
        <v>0</v>
      </c>
      <c r="I880" s="57"/>
      <c r="J880" s="57"/>
      <c r="K880" s="57"/>
      <c r="L880" s="57"/>
      <c r="M880" s="58" t="str">
        <f t="shared" si="87"/>
        <v/>
      </c>
      <c r="N880" s="73"/>
    </row>
    <row r="881" spans="1:14">
      <c r="A881" s="97" t="str">
        <f t="shared" si="85"/>
        <v/>
      </c>
      <c r="B881" s="98" t="str">
        <f t="shared" si="84"/>
        <v/>
      </c>
      <c r="C881" s="99"/>
      <c r="D881" s="137"/>
      <c r="E881" s="100"/>
      <c r="F881" s="57"/>
      <c r="G881" s="58">
        <f t="shared" si="86"/>
        <v>0</v>
      </c>
      <c r="H881" s="58">
        <f>IF(E881="",0,IFERROR(VLOOKUP(E881,档案费管理台账!$D$4:$H$1000,5,0),0))</f>
        <v>0</v>
      </c>
      <c r="I881" s="57"/>
      <c r="J881" s="57"/>
      <c r="K881" s="57"/>
      <c r="L881" s="57"/>
      <c r="M881" s="58" t="str">
        <f t="shared" si="87"/>
        <v/>
      </c>
      <c r="N881" s="73"/>
    </row>
    <row r="882" spans="1:14">
      <c r="A882" s="97" t="str">
        <f t="shared" si="85"/>
        <v/>
      </c>
      <c r="B882" s="98" t="str">
        <f t="shared" si="84"/>
        <v/>
      </c>
      <c r="C882" s="99"/>
      <c r="D882" s="137"/>
      <c r="E882" s="100"/>
      <c r="F882" s="57"/>
      <c r="G882" s="58">
        <f t="shared" si="86"/>
        <v>0</v>
      </c>
      <c r="H882" s="58">
        <f>IF(E882="",0,IFERROR(VLOOKUP(E882,档案费管理台账!$D$4:$H$1000,5,0),0))</f>
        <v>0</v>
      </c>
      <c r="I882" s="57"/>
      <c r="J882" s="57"/>
      <c r="K882" s="57"/>
      <c r="L882" s="57"/>
      <c r="M882" s="58" t="str">
        <f t="shared" si="87"/>
        <v/>
      </c>
      <c r="N882" s="73"/>
    </row>
    <row r="883" spans="1:14">
      <c r="A883" s="97" t="str">
        <f t="shared" si="85"/>
        <v/>
      </c>
      <c r="B883" s="98" t="str">
        <f t="shared" si="84"/>
        <v/>
      </c>
      <c r="C883" s="99"/>
      <c r="D883" s="137"/>
      <c r="E883" s="100"/>
      <c r="F883" s="57"/>
      <c r="G883" s="58">
        <f t="shared" si="86"/>
        <v>0</v>
      </c>
      <c r="H883" s="58">
        <f>IF(E883="",0,IFERROR(VLOOKUP(E883,档案费管理台账!$D$4:$H$1000,5,0),0))</f>
        <v>0</v>
      </c>
      <c r="I883" s="57"/>
      <c r="J883" s="57"/>
      <c r="K883" s="57"/>
      <c r="L883" s="57"/>
      <c r="M883" s="58" t="str">
        <f t="shared" si="87"/>
        <v/>
      </c>
      <c r="N883" s="73"/>
    </row>
    <row r="884" spans="1:14">
      <c r="A884" s="97" t="str">
        <f t="shared" si="85"/>
        <v/>
      </c>
      <c r="B884" s="98" t="str">
        <f t="shared" si="84"/>
        <v/>
      </c>
      <c r="C884" s="99"/>
      <c r="D884" s="137"/>
      <c r="E884" s="100"/>
      <c r="F884" s="57"/>
      <c r="G884" s="58">
        <f t="shared" si="86"/>
        <v>0</v>
      </c>
      <c r="H884" s="58">
        <f>IF(E884="",0,IFERROR(VLOOKUP(E884,档案费管理台账!$D$4:$H$1000,5,0),0))</f>
        <v>0</v>
      </c>
      <c r="I884" s="57"/>
      <c r="J884" s="57"/>
      <c r="K884" s="57"/>
      <c r="L884" s="57"/>
      <c r="M884" s="58" t="str">
        <f t="shared" si="87"/>
        <v/>
      </c>
      <c r="N884" s="73"/>
    </row>
    <row r="885" spans="1:14">
      <c r="A885" s="97" t="str">
        <f t="shared" si="85"/>
        <v/>
      </c>
      <c r="B885" s="98" t="str">
        <f t="shared" si="84"/>
        <v/>
      </c>
      <c r="C885" s="99"/>
      <c r="D885" s="137"/>
      <c r="E885" s="100"/>
      <c r="F885" s="57"/>
      <c r="G885" s="58">
        <f t="shared" si="86"/>
        <v>0</v>
      </c>
      <c r="H885" s="58">
        <f>IF(E885="",0,IFERROR(VLOOKUP(E885,档案费管理台账!$D$4:$H$1000,5,0),0))</f>
        <v>0</v>
      </c>
      <c r="I885" s="57"/>
      <c r="J885" s="57"/>
      <c r="K885" s="57"/>
      <c r="L885" s="57"/>
      <c r="M885" s="58" t="str">
        <f t="shared" si="87"/>
        <v/>
      </c>
      <c r="N885" s="73"/>
    </row>
    <row r="886" spans="1:14">
      <c r="A886" s="97" t="str">
        <f t="shared" si="85"/>
        <v/>
      </c>
      <c r="B886" s="98" t="str">
        <f t="shared" si="84"/>
        <v/>
      </c>
      <c r="C886" s="99"/>
      <c r="D886" s="137"/>
      <c r="E886" s="100"/>
      <c r="F886" s="57"/>
      <c r="G886" s="58">
        <f t="shared" si="86"/>
        <v>0</v>
      </c>
      <c r="H886" s="58">
        <f>IF(E886="",0,IFERROR(VLOOKUP(E886,档案费管理台账!$D$4:$H$1000,5,0),0))</f>
        <v>0</v>
      </c>
      <c r="I886" s="57"/>
      <c r="J886" s="57"/>
      <c r="K886" s="57"/>
      <c r="L886" s="57"/>
      <c r="M886" s="58" t="str">
        <f t="shared" si="87"/>
        <v/>
      </c>
      <c r="N886" s="73"/>
    </row>
    <row r="887" spans="1:14">
      <c r="A887" s="97" t="str">
        <f t="shared" si="85"/>
        <v/>
      </c>
      <c r="B887" s="98" t="str">
        <f t="shared" si="84"/>
        <v/>
      </c>
      <c r="C887" s="99"/>
      <c r="D887" s="137"/>
      <c r="E887" s="100"/>
      <c r="F887" s="57"/>
      <c r="G887" s="58">
        <f t="shared" si="86"/>
        <v>0</v>
      </c>
      <c r="H887" s="58">
        <f>IF(E887="",0,IFERROR(VLOOKUP(E887,档案费管理台账!$D$4:$H$1000,5,0),0))</f>
        <v>0</v>
      </c>
      <c r="I887" s="57"/>
      <c r="J887" s="57"/>
      <c r="K887" s="57"/>
      <c r="L887" s="57"/>
      <c r="M887" s="58" t="str">
        <f t="shared" si="87"/>
        <v/>
      </c>
      <c r="N887" s="73"/>
    </row>
    <row r="888" spans="1:14">
      <c r="A888" s="97" t="str">
        <f t="shared" si="85"/>
        <v/>
      </c>
      <c r="B888" s="98" t="str">
        <f t="shared" si="84"/>
        <v/>
      </c>
      <c r="C888" s="99"/>
      <c r="D888" s="137"/>
      <c r="E888" s="100"/>
      <c r="F888" s="57"/>
      <c r="G888" s="58">
        <f t="shared" si="86"/>
        <v>0</v>
      </c>
      <c r="H888" s="58">
        <f>IF(E888="",0,IFERROR(VLOOKUP(E888,档案费管理台账!$D$4:$H$1000,5,0),0))</f>
        <v>0</v>
      </c>
      <c r="I888" s="57"/>
      <c r="J888" s="57"/>
      <c r="K888" s="57"/>
      <c r="L888" s="57"/>
      <c r="M888" s="58" t="str">
        <f t="shared" si="87"/>
        <v/>
      </c>
      <c r="N888" s="73"/>
    </row>
    <row r="889" spans="1:14">
      <c r="A889" s="97" t="str">
        <f t="shared" si="85"/>
        <v/>
      </c>
      <c r="B889" s="98" t="str">
        <f t="shared" si="84"/>
        <v/>
      </c>
      <c r="C889" s="99"/>
      <c r="D889" s="137"/>
      <c r="E889" s="100"/>
      <c r="F889" s="57"/>
      <c r="G889" s="58">
        <f t="shared" si="86"/>
        <v>0</v>
      </c>
      <c r="H889" s="58">
        <f>IF(E889="",0,IFERROR(VLOOKUP(E889,档案费管理台账!$D$4:$H$1000,5,0),0))</f>
        <v>0</v>
      </c>
      <c r="I889" s="57"/>
      <c r="J889" s="57"/>
      <c r="K889" s="57"/>
      <c r="L889" s="57"/>
      <c r="M889" s="58" t="str">
        <f t="shared" si="87"/>
        <v/>
      </c>
      <c r="N889" s="73"/>
    </row>
    <row r="890" spans="1:14">
      <c r="A890" s="97" t="str">
        <f t="shared" si="85"/>
        <v/>
      </c>
      <c r="B890" s="98" t="str">
        <f t="shared" si="84"/>
        <v/>
      </c>
      <c r="C890" s="99"/>
      <c r="D890" s="137"/>
      <c r="E890" s="100"/>
      <c r="F890" s="57"/>
      <c r="G890" s="58">
        <f t="shared" si="86"/>
        <v>0</v>
      </c>
      <c r="H890" s="58">
        <f>IF(E890="",0,IFERROR(VLOOKUP(E890,档案费管理台账!$D$4:$H$1000,5,0),0))</f>
        <v>0</v>
      </c>
      <c r="I890" s="57"/>
      <c r="J890" s="57"/>
      <c r="K890" s="57"/>
      <c r="L890" s="57"/>
      <c r="M890" s="58" t="str">
        <f t="shared" si="87"/>
        <v/>
      </c>
      <c r="N890" s="73"/>
    </row>
    <row r="891" spans="1:14">
      <c r="A891" s="97" t="str">
        <f t="shared" si="85"/>
        <v/>
      </c>
      <c r="B891" s="98" t="str">
        <f t="shared" si="84"/>
        <v/>
      </c>
      <c r="C891" s="99"/>
      <c r="D891" s="137"/>
      <c r="E891" s="100"/>
      <c r="F891" s="57"/>
      <c r="G891" s="58">
        <f t="shared" si="86"/>
        <v>0</v>
      </c>
      <c r="H891" s="58">
        <f>IF(E891="",0,IFERROR(VLOOKUP(E891,档案费管理台账!$D$4:$H$1000,5,0),0))</f>
        <v>0</v>
      </c>
      <c r="I891" s="57"/>
      <c r="J891" s="57"/>
      <c r="K891" s="57"/>
      <c r="L891" s="57"/>
      <c r="M891" s="58" t="str">
        <f t="shared" si="87"/>
        <v/>
      </c>
      <c r="N891" s="73"/>
    </row>
    <row r="892" spans="1:14">
      <c r="A892" s="97" t="str">
        <f t="shared" si="85"/>
        <v/>
      </c>
      <c r="B892" s="98" t="str">
        <f t="shared" si="84"/>
        <v/>
      </c>
      <c r="C892" s="99"/>
      <c r="D892" s="137"/>
      <c r="E892" s="100"/>
      <c r="F892" s="57"/>
      <c r="G892" s="58">
        <f t="shared" si="86"/>
        <v>0</v>
      </c>
      <c r="H892" s="58">
        <f>IF(E892="",0,IFERROR(VLOOKUP(E892,档案费管理台账!$D$4:$H$1000,5,0),0))</f>
        <v>0</v>
      </c>
      <c r="I892" s="57"/>
      <c r="J892" s="57"/>
      <c r="K892" s="57"/>
      <c r="L892" s="57"/>
      <c r="M892" s="58" t="str">
        <f t="shared" si="87"/>
        <v/>
      </c>
      <c r="N892" s="73"/>
    </row>
    <row r="893" spans="1:14">
      <c r="A893" s="97" t="str">
        <f t="shared" si="85"/>
        <v/>
      </c>
      <c r="B893" s="98" t="str">
        <f t="shared" si="84"/>
        <v/>
      </c>
      <c r="C893" s="99"/>
      <c r="D893" s="137"/>
      <c r="E893" s="100"/>
      <c r="F893" s="57"/>
      <c r="G893" s="58">
        <f t="shared" si="86"/>
        <v>0</v>
      </c>
      <c r="H893" s="58">
        <f>IF(E893="",0,IFERROR(VLOOKUP(E893,档案费管理台账!$D$4:$H$1000,5,0),0))</f>
        <v>0</v>
      </c>
      <c r="I893" s="57"/>
      <c r="J893" s="57"/>
      <c r="K893" s="57"/>
      <c r="L893" s="57"/>
      <c r="M893" s="58" t="str">
        <f t="shared" si="87"/>
        <v/>
      </c>
      <c r="N893" s="73"/>
    </row>
    <row r="894" spans="1:14">
      <c r="A894" s="97" t="str">
        <f t="shared" si="85"/>
        <v/>
      </c>
      <c r="B894" s="98" t="str">
        <f t="shared" si="84"/>
        <v/>
      </c>
      <c r="C894" s="99"/>
      <c r="D894" s="137"/>
      <c r="E894" s="100"/>
      <c r="F894" s="57"/>
      <c r="G894" s="58">
        <f t="shared" si="86"/>
        <v>0</v>
      </c>
      <c r="H894" s="58">
        <f>IF(E894="",0,IFERROR(VLOOKUP(E894,档案费管理台账!$D$4:$H$1000,5,0),0))</f>
        <v>0</v>
      </c>
      <c r="I894" s="57"/>
      <c r="J894" s="57"/>
      <c r="K894" s="57"/>
      <c r="L894" s="57"/>
      <c r="M894" s="58" t="str">
        <f t="shared" si="87"/>
        <v/>
      </c>
      <c r="N894" s="73"/>
    </row>
    <row r="895" spans="1:14">
      <c r="A895" s="97" t="str">
        <f t="shared" si="85"/>
        <v/>
      </c>
      <c r="B895" s="98" t="str">
        <f t="shared" si="84"/>
        <v/>
      </c>
      <c r="C895" s="99"/>
      <c r="D895" s="137"/>
      <c r="E895" s="100"/>
      <c r="F895" s="57"/>
      <c r="G895" s="58">
        <f t="shared" si="86"/>
        <v>0</v>
      </c>
      <c r="H895" s="58">
        <f>IF(E895="",0,IFERROR(VLOOKUP(E895,档案费管理台账!$D$4:$H$1000,5,0),0))</f>
        <v>0</v>
      </c>
      <c r="I895" s="57"/>
      <c r="J895" s="57"/>
      <c r="K895" s="57"/>
      <c r="L895" s="57"/>
      <c r="M895" s="58" t="str">
        <f t="shared" si="87"/>
        <v/>
      </c>
      <c r="N895" s="73"/>
    </row>
    <row r="896" spans="1:14">
      <c r="A896" s="97" t="str">
        <f t="shared" si="85"/>
        <v/>
      </c>
      <c r="B896" s="98" t="str">
        <f t="shared" si="84"/>
        <v/>
      </c>
      <c r="C896" s="99"/>
      <c r="D896" s="137"/>
      <c r="E896" s="100"/>
      <c r="F896" s="57"/>
      <c r="G896" s="58">
        <f t="shared" si="86"/>
        <v>0</v>
      </c>
      <c r="H896" s="58">
        <f>IF(E896="",0,IFERROR(VLOOKUP(E896,档案费管理台账!$D$4:$H$1000,5,0),0))</f>
        <v>0</v>
      </c>
      <c r="I896" s="57"/>
      <c r="J896" s="57"/>
      <c r="K896" s="57"/>
      <c r="L896" s="57"/>
      <c r="M896" s="58" t="str">
        <f t="shared" si="87"/>
        <v/>
      </c>
      <c r="N896" s="73"/>
    </row>
    <row r="897" spans="1:14">
      <c r="A897" s="97" t="str">
        <f t="shared" si="85"/>
        <v/>
      </c>
      <c r="B897" s="98" t="str">
        <f t="shared" si="84"/>
        <v/>
      </c>
      <c r="C897" s="99"/>
      <c r="D897" s="137"/>
      <c r="E897" s="100"/>
      <c r="F897" s="57"/>
      <c r="G897" s="58">
        <f t="shared" si="86"/>
        <v>0</v>
      </c>
      <c r="H897" s="58">
        <f>IF(E897="",0,IFERROR(VLOOKUP(E897,档案费管理台账!$D$4:$H$1000,5,0),0))</f>
        <v>0</v>
      </c>
      <c r="I897" s="57"/>
      <c r="J897" s="57"/>
      <c r="K897" s="57"/>
      <c r="L897" s="57"/>
      <c r="M897" s="58" t="str">
        <f t="shared" si="87"/>
        <v/>
      </c>
      <c r="N897" s="73"/>
    </row>
    <row r="898" spans="1:14">
      <c r="A898" s="97" t="str">
        <f t="shared" si="85"/>
        <v/>
      </c>
      <c r="B898" s="98" t="str">
        <f t="shared" si="84"/>
        <v/>
      </c>
      <c r="C898" s="99"/>
      <c r="D898" s="137"/>
      <c r="E898" s="100"/>
      <c r="F898" s="57"/>
      <c r="G898" s="58">
        <f t="shared" si="86"/>
        <v>0</v>
      </c>
      <c r="H898" s="58">
        <f>IF(E898="",0,IFERROR(VLOOKUP(E898,档案费管理台账!$D$4:$H$1000,5,0),0))</f>
        <v>0</v>
      </c>
      <c r="I898" s="57"/>
      <c r="J898" s="57"/>
      <c r="K898" s="57"/>
      <c r="L898" s="57"/>
      <c r="M898" s="58" t="str">
        <f t="shared" si="87"/>
        <v/>
      </c>
      <c r="N898" s="73"/>
    </row>
    <row r="899" spans="1:14">
      <c r="A899" s="97" t="str">
        <f t="shared" si="85"/>
        <v/>
      </c>
      <c r="B899" s="98" t="str">
        <f t="shared" si="84"/>
        <v/>
      </c>
      <c r="C899" s="99"/>
      <c r="D899" s="137"/>
      <c r="E899" s="100"/>
      <c r="F899" s="57"/>
      <c r="G899" s="58">
        <f t="shared" si="86"/>
        <v>0</v>
      </c>
      <c r="H899" s="58">
        <f>IF(E899="",0,IFERROR(VLOOKUP(E899,档案费管理台账!$D$4:$H$1000,5,0),0))</f>
        <v>0</v>
      </c>
      <c r="I899" s="57"/>
      <c r="J899" s="57"/>
      <c r="K899" s="57"/>
      <c r="L899" s="57"/>
      <c r="M899" s="58" t="str">
        <f t="shared" si="87"/>
        <v/>
      </c>
      <c r="N899" s="73"/>
    </row>
    <row r="900" spans="1:14">
      <c r="A900" s="97" t="str">
        <f t="shared" si="85"/>
        <v/>
      </c>
      <c r="B900" s="98" t="str">
        <f t="shared" si="84"/>
        <v/>
      </c>
      <c r="C900" s="99"/>
      <c r="D900" s="137"/>
      <c r="E900" s="100"/>
      <c r="F900" s="57"/>
      <c r="G900" s="58">
        <f t="shared" si="86"/>
        <v>0</v>
      </c>
      <c r="H900" s="58">
        <f>IF(E900="",0,IFERROR(VLOOKUP(E900,档案费管理台账!$D$4:$H$1000,5,0),0))</f>
        <v>0</v>
      </c>
      <c r="I900" s="57"/>
      <c r="J900" s="57"/>
      <c r="K900" s="57"/>
      <c r="L900" s="57"/>
      <c r="M900" s="58" t="str">
        <f t="shared" si="87"/>
        <v/>
      </c>
      <c r="N900" s="73"/>
    </row>
    <row r="901" spans="1:14">
      <c r="A901" s="97" t="str">
        <f t="shared" si="85"/>
        <v/>
      </c>
      <c r="B901" s="98" t="str">
        <f t="shared" si="84"/>
        <v/>
      </c>
      <c r="C901" s="99"/>
      <c r="D901" s="137"/>
      <c r="E901" s="100"/>
      <c r="F901" s="57"/>
      <c r="G901" s="58">
        <f t="shared" si="86"/>
        <v>0</v>
      </c>
      <c r="H901" s="58">
        <f>IF(E901="",0,IFERROR(VLOOKUP(E901,档案费管理台账!$D$4:$H$1000,5,0),0))</f>
        <v>0</v>
      </c>
      <c r="I901" s="57"/>
      <c r="J901" s="57"/>
      <c r="K901" s="57"/>
      <c r="L901" s="57"/>
      <c r="M901" s="58" t="str">
        <f t="shared" si="87"/>
        <v/>
      </c>
      <c r="N901" s="73"/>
    </row>
    <row r="902" spans="1:14">
      <c r="A902" s="97" t="str">
        <f t="shared" si="85"/>
        <v/>
      </c>
      <c r="B902" s="98" t="str">
        <f t="shared" si="84"/>
        <v/>
      </c>
      <c r="C902" s="99"/>
      <c r="D902" s="137"/>
      <c r="E902" s="100"/>
      <c r="F902" s="57"/>
      <c r="G902" s="58">
        <f t="shared" si="86"/>
        <v>0</v>
      </c>
      <c r="H902" s="58">
        <f>IF(E902="",0,IFERROR(VLOOKUP(E902,档案费管理台账!$D$4:$H$1000,5,0),0))</f>
        <v>0</v>
      </c>
      <c r="I902" s="57"/>
      <c r="J902" s="57"/>
      <c r="K902" s="57"/>
      <c r="L902" s="57"/>
      <c r="M902" s="58" t="str">
        <f t="shared" si="87"/>
        <v/>
      </c>
      <c r="N902" s="73"/>
    </row>
    <row r="903" spans="1:14">
      <c r="A903" s="97" t="str">
        <f t="shared" si="85"/>
        <v/>
      </c>
      <c r="B903" s="98" t="str">
        <f t="shared" si="84"/>
        <v/>
      </c>
      <c r="C903" s="99"/>
      <c r="D903" s="137"/>
      <c r="E903" s="100"/>
      <c r="F903" s="57"/>
      <c r="G903" s="58">
        <f t="shared" si="86"/>
        <v>0</v>
      </c>
      <c r="H903" s="58">
        <f>IF(E903="",0,IFERROR(VLOOKUP(E903,档案费管理台账!$D$4:$H$1000,5,0),0))</f>
        <v>0</v>
      </c>
      <c r="I903" s="57"/>
      <c r="J903" s="57"/>
      <c r="K903" s="57"/>
      <c r="L903" s="57"/>
      <c r="M903" s="58" t="str">
        <f t="shared" si="87"/>
        <v/>
      </c>
      <c r="N903" s="73"/>
    </row>
    <row r="904" spans="1:14">
      <c r="A904" s="97" t="str">
        <f t="shared" si="85"/>
        <v/>
      </c>
      <c r="B904" s="98" t="str">
        <f t="shared" si="84"/>
        <v/>
      </c>
      <c r="C904" s="99"/>
      <c r="D904" s="137"/>
      <c r="E904" s="100"/>
      <c r="F904" s="57"/>
      <c r="G904" s="58">
        <f t="shared" si="86"/>
        <v>0</v>
      </c>
      <c r="H904" s="58">
        <f>IF(E904="",0,IFERROR(VLOOKUP(E904,档案费管理台账!$D$4:$H$1000,5,0),0))</f>
        <v>0</v>
      </c>
      <c r="I904" s="57"/>
      <c r="J904" s="57"/>
      <c r="K904" s="57"/>
      <c r="L904" s="57"/>
      <c r="M904" s="58" t="str">
        <f t="shared" si="87"/>
        <v/>
      </c>
      <c r="N904" s="73"/>
    </row>
    <row r="905" spans="1:14">
      <c r="A905" s="97" t="str">
        <f t="shared" si="85"/>
        <v/>
      </c>
      <c r="B905" s="98" t="str">
        <f t="shared" si="84"/>
        <v/>
      </c>
      <c r="C905" s="99"/>
      <c r="D905" s="137"/>
      <c r="E905" s="100"/>
      <c r="F905" s="57"/>
      <c r="G905" s="58">
        <f t="shared" si="86"/>
        <v>0</v>
      </c>
      <c r="H905" s="58">
        <f>IF(E905="",0,IFERROR(VLOOKUP(E905,档案费管理台账!$D$4:$H$1000,5,0),0))</f>
        <v>0</v>
      </c>
      <c r="I905" s="57"/>
      <c r="J905" s="57"/>
      <c r="K905" s="57"/>
      <c r="L905" s="57"/>
      <c r="M905" s="58" t="str">
        <f t="shared" si="87"/>
        <v/>
      </c>
      <c r="N905" s="73"/>
    </row>
    <row r="906" spans="1:14">
      <c r="A906" s="97" t="str">
        <f t="shared" si="85"/>
        <v/>
      </c>
      <c r="B906" s="98" t="str">
        <f t="shared" si="84"/>
        <v/>
      </c>
      <c r="C906" s="99"/>
      <c r="D906" s="137"/>
      <c r="E906" s="100"/>
      <c r="F906" s="57"/>
      <c r="G906" s="58">
        <f t="shared" si="86"/>
        <v>0</v>
      </c>
      <c r="H906" s="58">
        <f>IF(E906="",0,IFERROR(VLOOKUP(E906,档案费管理台账!$D$4:$H$1000,5,0),0))</f>
        <v>0</v>
      </c>
      <c r="I906" s="57"/>
      <c r="J906" s="57"/>
      <c r="K906" s="57"/>
      <c r="L906" s="57"/>
      <c r="M906" s="58" t="str">
        <f t="shared" si="87"/>
        <v/>
      </c>
      <c r="N906" s="73"/>
    </row>
    <row r="907" spans="1:14">
      <c r="A907" s="97" t="str">
        <f t="shared" si="85"/>
        <v/>
      </c>
      <c r="B907" s="98" t="str">
        <f t="shared" si="84"/>
        <v/>
      </c>
      <c r="C907" s="99"/>
      <c r="D907" s="137"/>
      <c r="E907" s="100"/>
      <c r="F907" s="57"/>
      <c r="G907" s="58">
        <f t="shared" si="86"/>
        <v>0</v>
      </c>
      <c r="H907" s="58">
        <f>IF(E907="",0,IFERROR(VLOOKUP(E907,档案费管理台账!$D$4:$H$1000,5,0),0))</f>
        <v>0</v>
      </c>
      <c r="I907" s="57"/>
      <c r="J907" s="57"/>
      <c r="K907" s="57"/>
      <c r="L907" s="57"/>
      <c r="M907" s="58" t="str">
        <f t="shared" si="87"/>
        <v/>
      </c>
      <c r="N907" s="73"/>
    </row>
    <row r="908" spans="1:14">
      <c r="A908" s="97" t="str">
        <f t="shared" si="85"/>
        <v/>
      </c>
      <c r="B908" s="98" t="str">
        <f t="shared" si="84"/>
        <v/>
      </c>
      <c r="C908" s="99"/>
      <c r="D908" s="137"/>
      <c r="E908" s="100"/>
      <c r="F908" s="57"/>
      <c r="G908" s="58">
        <f t="shared" si="86"/>
        <v>0</v>
      </c>
      <c r="H908" s="58">
        <f>IF(E908="",0,IFERROR(VLOOKUP(E908,档案费管理台账!$D$4:$H$1000,5,0),0))</f>
        <v>0</v>
      </c>
      <c r="I908" s="57"/>
      <c r="J908" s="57"/>
      <c r="K908" s="57"/>
      <c r="L908" s="57"/>
      <c r="M908" s="58" t="str">
        <f t="shared" si="87"/>
        <v/>
      </c>
      <c r="N908" s="73"/>
    </row>
    <row r="909" spans="1:14">
      <c r="A909" s="97" t="str">
        <f t="shared" si="85"/>
        <v/>
      </c>
      <c r="B909" s="98" t="str">
        <f t="shared" si="84"/>
        <v/>
      </c>
      <c r="C909" s="99"/>
      <c r="D909" s="137"/>
      <c r="E909" s="100"/>
      <c r="F909" s="57"/>
      <c r="G909" s="58">
        <f t="shared" si="86"/>
        <v>0</v>
      </c>
      <c r="H909" s="58">
        <f>IF(E909="",0,IFERROR(VLOOKUP(E909,档案费管理台账!$D$4:$H$1000,5,0),0))</f>
        <v>0</v>
      </c>
      <c r="I909" s="57"/>
      <c r="J909" s="57"/>
      <c r="K909" s="57"/>
      <c r="L909" s="57"/>
      <c r="M909" s="58" t="str">
        <f t="shared" si="87"/>
        <v/>
      </c>
      <c r="N909" s="73"/>
    </row>
    <row r="910" spans="1:14">
      <c r="A910" s="97" t="str">
        <f t="shared" si="85"/>
        <v/>
      </c>
      <c r="B910" s="98" t="str">
        <f t="shared" si="84"/>
        <v/>
      </c>
      <c r="C910" s="99"/>
      <c r="D910" s="137"/>
      <c r="E910" s="100"/>
      <c r="F910" s="57"/>
      <c r="G910" s="58">
        <f t="shared" si="86"/>
        <v>0</v>
      </c>
      <c r="H910" s="58">
        <f>IF(E910="",0,IFERROR(VLOOKUP(E910,档案费管理台账!$D$4:$H$1000,5,0),0))</f>
        <v>0</v>
      </c>
      <c r="I910" s="57"/>
      <c r="J910" s="57"/>
      <c r="K910" s="57"/>
      <c r="L910" s="57"/>
      <c r="M910" s="58" t="str">
        <f t="shared" si="87"/>
        <v/>
      </c>
      <c r="N910" s="73"/>
    </row>
    <row r="911" spans="1:14">
      <c r="A911" s="97" t="str">
        <f t="shared" si="85"/>
        <v/>
      </c>
      <c r="B911" s="98" t="str">
        <f t="shared" si="84"/>
        <v/>
      </c>
      <c r="C911" s="99"/>
      <c r="D911" s="137"/>
      <c r="E911" s="100"/>
      <c r="F911" s="57"/>
      <c r="G911" s="58">
        <f t="shared" si="86"/>
        <v>0</v>
      </c>
      <c r="H911" s="58">
        <f>IF(E911="",0,IFERROR(VLOOKUP(E911,档案费管理台账!$D$4:$H$1000,5,0),0))</f>
        <v>0</v>
      </c>
      <c r="I911" s="57"/>
      <c r="J911" s="57"/>
      <c r="K911" s="57"/>
      <c r="L911" s="57"/>
      <c r="M911" s="58" t="str">
        <f t="shared" si="87"/>
        <v/>
      </c>
      <c r="N911" s="73"/>
    </row>
    <row r="912" spans="1:14">
      <c r="A912" s="97" t="str">
        <f t="shared" si="85"/>
        <v/>
      </c>
      <c r="B912" s="98" t="str">
        <f t="shared" si="84"/>
        <v/>
      </c>
      <c r="C912" s="99"/>
      <c r="D912" s="137"/>
      <c r="E912" s="100"/>
      <c r="F912" s="57"/>
      <c r="G912" s="58">
        <f t="shared" si="86"/>
        <v>0</v>
      </c>
      <c r="H912" s="58">
        <f>IF(E912="",0,IFERROR(VLOOKUP(E912,档案费管理台账!$D$4:$H$1000,5,0),0))</f>
        <v>0</v>
      </c>
      <c r="I912" s="57"/>
      <c r="J912" s="57"/>
      <c r="K912" s="57"/>
      <c r="L912" s="57"/>
      <c r="M912" s="58" t="str">
        <f t="shared" si="87"/>
        <v/>
      </c>
      <c r="N912" s="73"/>
    </row>
    <row r="913" spans="1:14">
      <c r="A913" s="97" t="str">
        <f t="shared" si="85"/>
        <v/>
      </c>
      <c r="B913" s="98" t="str">
        <f t="shared" si="84"/>
        <v/>
      </c>
      <c r="C913" s="99"/>
      <c r="D913" s="137"/>
      <c r="E913" s="100"/>
      <c r="F913" s="57"/>
      <c r="G913" s="58">
        <f t="shared" si="86"/>
        <v>0</v>
      </c>
      <c r="H913" s="58">
        <f>IF(E913="",0,IFERROR(VLOOKUP(E913,档案费管理台账!$D$4:$H$1000,5,0),0))</f>
        <v>0</v>
      </c>
      <c r="I913" s="57"/>
      <c r="J913" s="57"/>
      <c r="K913" s="57"/>
      <c r="L913" s="57"/>
      <c r="M913" s="58" t="str">
        <f t="shared" si="87"/>
        <v/>
      </c>
      <c r="N913" s="73"/>
    </row>
    <row r="914" spans="1:14">
      <c r="A914" s="97" t="str">
        <f t="shared" si="85"/>
        <v/>
      </c>
      <c r="B914" s="98" t="str">
        <f t="shared" si="84"/>
        <v/>
      </c>
      <c r="C914" s="99"/>
      <c r="D914" s="137"/>
      <c r="E914" s="100"/>
      <c r="F914" s="57"/>
      <c r="G914" s="58">
        <f t="shared" si="86"/>
        <v>0</v>
      </c>
      <c r="H914" s="58">
        <f>IF(E914="",0,IFERROR(VLOOKUP(E914,档案费管理台账!$D$4:$H$1000,5,0),0))</f>
        <v>0</v>
      </c>
      <c r="I914" s="57"/>
      <c r="J914" s="57"/>
      <c r="K914" s="57"/>
      <c r="L914" s="57"/>
      <c r="M914" s="58" t="str">
        <f t="shared" si="87"/>
        <v/>
      </c>
      <c r="N914" s="73"/>
    </row>
    <row r="915" spans="1:14">
      <c r="A915" s="97" t="str">
        <f t="shared" si="85"/>
        <v/>
      </c>
      <c r="B915" s="98" t="str">
        <f t="shared" si="84"/>
        <v/>
      </c>
      <c r="C915" s="99"/>
      <c r="D915" s="137"/>
      <c r="E915" s="100"/>
      <c r="F915" s="57"/>
      <c r="G915" s="58">
        <f t="shared" si="86"/>
        <v>0</v>
      </c>
      <c r="H915" s="58">
        <f>IF(E915="",0,IFERROR(VLOOKUP(E915,档案费管理台账!$D$4:$H$1000,5,0),0))</f>
        <v>0</v>
      </c>
      <c r="I915" s="57"/>
      <c r="J915" s="57"/>
      <c r="K915" s="57"/>
      <c r="L915" s="57"/>
      <c r="M915" s="58" t="str">
        <f t="shared" si="87"/>
        <v/>
      </c>
      <c r="N915" s="73"/>
    </row>
    <row r="916" spans="1:14">
      <c r="A916" s="97" t="str">
        <f t="shared" si="85"/>
        <v/>
      </c>
      <c r="B916" s="98" t="str">
        <f t="shared" si="84"/>
        <v/>
      </c>
      <c r="C916" s="99"/>
      <c r="D916" s="137"/>
      <c r="E916" s="100"/>
      <c r="F916" s="57"/>
      <c r="G916" s="58">
        <f t="shared" si="86"/>
        <v>0</v>
      </c>
      <c r="H916" s="58">
        <f>IF(E916="",0,IFERROR(VLOOKUP(E916,档案费管理台账!$D$4:$H$1000,5,0),0))</f>
        <v>0</v>
      </c>
      <c r="I916" s="57"/>
      <c r="J916" s="57"/>
      <c r="K916" s="57"/>
      <c r="L916" s="57"/>
      <c r="M916" s="58" t="str">
        <f t="shared" si="87"/>
        <v/>
      </c>
      <c r="N916" s="73"/>
    </row>
    <row r="917" spans="1:14">
      <c r="A917" s="97" t="str">
        <f t="shared" si="85"/>
        <v/>
      </c>
      <c r="B917" s="98" t="str">
        <f t="shared" si="84"/>
        <v/>
      </c>
      <c r="C917" s="99"/>
      <c r="D917" s="137"/>
      <c r="E917" s="100"/>
      <c r="F917" s="57"/>
      <c r="G917" s="58">
        <f t="shared" si="86"/>
        <v>0</v>
      </c>
      <c r="H917" s="58">
        <f>IF(E917="",0,IFERROR(VLOOKUP(E917,档案费管理台账!$D$4:$H$1000,5,0),0))</f>
        <v>0</v>
      </c>
      <c r="I917" s="57"/>
      <c r="J917" s="57"/>
      <c r="K917" s="57"/>
      <c r="L917" s="57"/>
      <c r="M917" s="58" t="str">
        <f t="shared" si="87"/>
        <v/>
      </c>
      <c r="N917" s="73"/>
    </row>
    <row r="918" spans="1:14">
      <c r="A918" s="97" t="str">
        <f t="shared" si="85"/>
        <v/>
      </c>
      <c r="B918" s="98" t="str">
        <f t="shared" si="84"/>
        <v/>
      </c>
      <c r="C918" s="99"/>
      <c r="D918" s="137"/>
      <c r="E918" s="100"/>
      <c r="F918" s="57"/>
      <c r="G918" s="58">
        <f t="shared" si="86"/>
        <v>0</v>
      </c>
      <c r="H918" s="58">
        <f>IF(E918="",0,IFERROR(VLOOKUP(E918,档案费管理台账!$D$4:$H$1000,5,0),0))</f>
        <v>0</v>
      </c>
      <c r="I918" s="57"/>
      <c r="J918" s="57"/>
      <c r="K918" s="57"/>
      <c r="L918" s="57"/>
      <c r="M918" s="58" t="str">
        <f t="shared" si="87"/>
        <v/>
      </c>
      <c r="N918" s="73"/>
    </row>
    <row r="919" spans="1:14">
      <c r="A919" s="97" t="str">
        <f t="shared" si="85"/>
        <v/>
      </c>
      <c r="B919" s="98" t="str">
        <f t="shared" si="84"/>
        <v/>
      </c>
      <c r="C919" s="99"/>
      <c r="D919" s="137"/>
      <c r="E919" s="100"/>
      <c r="F919" s="57"/>
      <c r="G919" s="58">
        <f t="shared" si="86"/>
        <v>0</v>
      </c>
      <c r="H919" s="58">
        <f>IF(E919="",0,IFERROR(VLOOKUP(E919,档案费管理台账!$D$4:$H$1000,5,0),0))</f>
        <v>0</v>
      </c>
      <c r="I919" s="57"/>
      <c r="J919" s="57"/>
      <c r="K919" s="57"/>
      <c r="L919" s="57"/>
      <c r="M919" s="58" t="str">
        <f t="shared" si="87"/>
        <v/>
      </c>
      <c r="N919" s="73"/>
    </row>
    <row r="920" spans="1:14">
      <c r="A920" s="97" t="str">
        <f t="shared" si="85"/>
        <v/>
      </c>
      <c r="B920" s="98" t="str">
        <f t="shared" si="84"/>
        <v/>
      </c>
      <c r="C920" s="99"/>
      <c r="D920" s="137"/>
      <c r="E920" s="100"/>
      <c r="F920" s="57"/>
      <c r="G920" s="58">
        <f t="shared" si="86"/>
        <v>0</v>
      </c>
      <c r="H920" s="58">
        <f>IF(E920="",0,IFERROR(VLOOKUP(E920,档案费管理台账!$D$4:$H$1000,5,0),0))</f>
        <v>0</v>
      </c>
      <c r="I920" s="57"/>
      <c r="J920" s="57"/>
      <c r="K920" s="57"/>
      <c r="L920" s="57"/>
      <c r="M920" s="58" t="str">
        <f t="shared" si="87"/>
        <v/>
      </c>
      <c r="N920" s="73"/>
    </row>
    <row r="921" spans="1:14">
      <c r="A921" s="97" t="str">
        <f t="shared" si="85"/>
        <v/>
      </c>
      <c r="B921" s="98" t="str">
        <f t="shared" si="84"/>
        <v/>
      </c>
      <c r="C921" s="99"/>
      <c r="D921" s="137"/>
      <c r="E921" s="100"/>
      <c r="F921" s="57"/>
      <c r="G921" s="58">
        <f t="shared" si="86"/>
        <v>0</v>
      </c>
      <c r="H921" s="58">
        <f>IF(E921="",0,IFERROR(VLOOKUP(E921,档案费管理台账!$D$4:$H$1000,5,0),0))</f>
        <v>0</v>
      </c>
      <c r="I921" s="57"/>
      <c r="J921" s="57"/>
      <c r="K921" s="57"/>
      <c r="L921" s="57"/>
      <c r="M921" s="58" t="str">
        <f t="shared" si="87"/>
        <v/>
      </c>
      <c r="N921" s="73"/>
    </row>
    <row r="922" spans="1:14">
      <c r="A922" s="97" t="str">
        <f t="shared" si="85"/>
        <v/>
      </c>
      <c r="B922" s="98" t="str">
        <f t="shared" si="84"/>
        <v/>
      </c>
      <c r="C922" s="99"/>
      <c r="D922" s="137"/>
      <c r="E922" s="100"/>
      <c r="F922" s="57"/>
      <c r="G922" s="58">
        <f t="shared" si="86"/>
        <v>0</v>
      </c>
      <c r="H922" s="58">
        <f>IF(E922="",0,IFERROR(VLOOKUP(E922,档案费管理台账!$D$4:$H$1000,5,0),0))</f>
        <v>0</v>
      </c>
      <c r="I922" s="57"/>
      <c r="J922" s="57"/>
      <c r="K922" s="57"/>
      <c r="L922" s="57"/>
      <c r="M922" s="58" t="str">
        <f t="shared" si="87"/>
        <v/>
      </c>
      <c r="N922" s="73"/>
    </row>
    <row r="923" spans="1:14">
      <c r="A923" s="97" t="str">
        <f t="shared" si="85"/>
        <v/>
      </c>
      <c r="B923" s="98" t="str">
        <f t="shared" si="84"/>
        <v/>
      </c>
      <c r="C923" s="99"/>
      <c r="D923" s="137"/>
      <c r="E923" s="100"/>
      <c r="F923" s="57"/>
      <c r="G923" s="58">
        <f t="shared" si="86"/>
        <v>0</v>
      </c>
      <c r="H923" s="58">
        <f>IF(E923="",0,IFERROR(VLOOKUP(E923,档案费管理台账!$D$4:$H$1000,5,0),0))</f>
        <v>0</v>
      </c>
      <c r="I923" s="57"/>
      <c r="J923" s="57"/>
      <c r="K923" s="57"/>
      <c r="L923" s="57"/>
      <c r="M923" s="58" t="str">
        <f t="shared" si="87"/>
        <v/>
      </c>
      <c r="N923" s="73"/>
    </row>
    <row r="924" spans="1:14">
      <c r="A924" s="97" t="str">
        <f t="shared" si="85"/>
        <v/>
      </c>
      <c r="B924" s="98" t="str">
        <f t="shared" si="84"/>
        <v/>
      </c>
      <c r="C924" s="99"/>
      <c r="D924" s="137"/>
      <c r="E924" s="100"/>
      <c r="F924" s="57"/>
      <c r="G924" s="58">
        <f t="shared" si="86"/>
        <v>0</v>
      </c>
      <c r="H924" s="58">
        <f>IF(E924="",0,IFERROR(VLOOKUP(E924,档案费管理台账!$D$4:$H$1000,5,0),0))</f>
        <v>0</v>
      </c>
      <c r="I924" s="57"/>
      <c r="J924" s="57"/>
      <c r="K924" s="57"/>
      <c r="L924" s="57"/>
      <c r="M924" s="58" t="str">
        <f t="shared" si="87"/>
        <v/>
      </c>
      <c r="N924" s="73"/>
    </row>
    <row r="925" spans="1:14">
      <c r="A925" s="97" t="str">
        <f t="shared" si="85"/>
        <v/>
      </c>
      <c r="B925" s="98" t="str">
        <f t="shared" si="84"/>
        <v/>
      </c>
      <c r="C925" s="99"/>
      <c r="D925" s="137"/>
      <c r="E925" s="100"/>
      <c r="F925" s="57"/>
      <c r="G925" s="58">
        <f t="shared" si="86"/>
        <v>0</v>
      </c>
      <c r="H925" s="58">
        <f>IF(E925="",0,IFERROR(VLOOKUP(E925,档案费管理台账!$D$4:$H$1000,5,0),0))</f>
        <v>0</v>
      </c>
      <c r="I925" s="57"/>
      <c r="J925" s="57"/>
      <c r="K925" s="57"/>
      <c r="L925" s="57"/>
      <c r="M925" s="58" t="str">
        <f t="shared" si="87"/>
        <v/>
      </c>
      <c r="N925" s="73"/>
    </row>
    <row r="926" spans="1:14">
      <c r="A926" s="97" t="str">
        <f t="shared" si="85"/>
        <v/>
      </c>
      <c r="B926" s="98" t="str">
        <f t="shared" si="84"/>
        <v/>
      </c>
      <c r="C926" s="99"/>
      <c r="D926" s="137"/>
      <c r="E926" s="100"/>
      <c r="F926" s="57"/>
      <c r="G926" s="58">
        <f t="shared" si="86"/>
        <v>0</v>
      </c>
      <c r="H926" s="58">
        <f>IF(E926="",0,IFERROR(VLOOKUP(E926,档案费管理台账!$D$4:$H$1000,5,0),0))</f>
        <v>0</v>
      </c>
      <c r="I926" s="57"/>
      <c r="J926" s="57"/>
      <c r="K926" s="57"/>
      <c r="L926" s="57"/>
      <c r="M926" s="58" t="str">
        <f t="shared" si="87"/>
        <v/>
      </c>
      <c r="N926" s="73"/>
    </row>
    <row r="927" spans="1:14">
      <c r="A927" s="97" t="str">
        <f t="shared" si="85"/>
        <v/>
      </c>
      <c r="B927" s="98" t="str">
        <f t="shared" si="84"/>
        <v/>
      </c>
      <c r="C927" s="99"/>
      <c r="D927" s="137"/>
      <c r="E927" s="100"/>
      <c r="F927" s="57"/>
      <c r="G927" s="58">
        <f t="shared" si="86"/>
        <v>0</v>
      </c>
      <c r="H927" s="58">
        <f>IF(E927="",0,IFERROR(VLOOKUP(E927,档案费管理台账!$D$4:$H$1000,5,0),0))</f>
        <v>0</v>
      </c>
      <c r="I927" s="57"/>
      <c r="J927" s="57"/>
      <c r="K927" s="57"/>
      <c r="L927" s="57"/>
      <c r="M927" s="58" t="str">
        <f t="shared" si="87"/>
        <v/>
      </c>
      <c r="N927" s="73"/>
    </row>
    <row r="928" spans="1:14">
      <c r="A928" s="97" t="str">
        <f t="shared" si="85"/>
        <v/>
      </c>
      <c r="B928" s="98" t="str">
        <f t="shared" si="84"/>
        <v/>
      </c>
      <c r="C928" s="99"/>
      <c r="D928" s="137"/>
      <c r="E928" s="100"/>
      <c r="F928" s="57"/>
      <c r="G928" s="58">
        <f t="shared" si="86"/>
        <v>0</v>
      </c>
      <c r="H928" s="58">
        <f>IF(E928="",0,IFERROR(VLOOKUP(E928,档案费管理台账!$D$4:$H$1000,5,0),0))</f>
        <v>0</v>
      </c>
      <c r="I928" s="57"/>
      <c r="J928" s="57"/>
      <c r="K928" s="57"/>
      <c r="L928" s="57"/>
      <c r="M928" s="58" t="str">
        <f t="shared" si="87"/>
        <v/>
      </c>
      <c r="N928" s="73"/>
    </row>
    <row r="929" spans="1:14">
      <c r="A929" s="97" t="str">
        <f t="shared" si="85"/>
        <v/>
      </c>
      <c r="B929" s="98" t="str">
        <f t="shared" si="84"/>
        <v/>
      </c>
      <c r="C929" s="99"/>
      <c r="D929" s="137"/>
      <c r="E929" s="100"/>
      <c r="F929" s="57"/>
      <c r="G929" s="58">
        <f t="shared" si="86"/>
        <v>0</v>
      </c>
      <c r="H929" s="58">
        <f>IF(E929="",0,IFERROR(VLOOKUP(E929,档案费管理台账!$D$4:$H$1000,5,0),0))</f>
        <v>0</v>
      </c>
      <c r="I929" s="57"/>
      <c r="J929" s="57"/>
      <c r="K929" s="57"/>
      <c r="L929" s="57"/>
      <c r="M929" s="58" t="str">
        <f t="shared" si="87"/>
        <v/>
      </c>
      <c r="N929" s="73"/>
    </row>
    <row r="930" spans="1:14">
      <c r="A930" s="97" t="str">
        <f t="shared" si="85"/>
        <v/>
      </c>
      <c r="B930" s="98" t="str">
        <f t="shared" si="84"/>
        <v/>
      </c>
      <c r="C930" s="99"/>
      <c r="D930" s="137"/>
      <c r="E930" s="100"/>
      <c r="F930" s="57"/>
      <c r="G930" s="58">
        <f t="shared" si="86"/>
        <v>0</v>
      </c>
      <c r="H930" s="58">
        <f>IF(E930="",0,IFERROR(VLOOKUP(E930,档案费管理台账!$D$4:$H$1000,5,0),0))</f>
        <v>0</v>
      </c>
      <c r="I930" s="57"/>
      <c r="J930" s="57"/>
      <c r="K930" s="57"/>
      <c r="L930" s="57"/>
      <c r="M930" s="58" t="str">
        <f t="shared" si="87"/>
        <v/>
      </c>
      <c r="N930" s="73"/>
    </row>
    <row r="931" spans="1:14">
      <c r="A931" s="97" t="str">
        <f t="shared" si="85"/>
        <v/>
      </c>
      <c r="B931" s="98" t="str">
        <f t="shared" si="84"/>
        <v/>
      </c>
      <c r="C931" s="99"/>
      <c r="D931" s="137"/>
      <c r="E931" s="100"/>
      <c r="F931" s="57"/>
      <c r="G931" s="58">
        <f t="shared" si="86"/>
        <v>0</v>
      </c>
      <c r="H931" s="58">
        <f>IF(E931="",0,IFERROR(VLOOKUP(E931,档案费管理台账!$D$4:$H$1000,5,0),0))</f>
        <v>0</v>
      </c>
      <c r="I931" s="57"/>
      <c r="J931" s="57"/>
      <c r="K931" s="57"/>
      <c r="L931" s="57"/>
      <c r="M931" s="58" t="str">
        <f t="shared" si="87"/>
        <v/>
      </c>
      <c r="N931" s="73"/>
    </row>
    <row r="932" spans="1:14">
      <c r="A932" s="97" t="str">
        <f t="shared" si="85"/>
        <v/>
      </c>
      <c r="B932" s="98" t="str">
        <f t="shared" si="84"/>
        <v/>
      </c>
      <c r="C932" s="99"/>
      <c r="D932" s="137"/>
      <c r="E932" s="100"/>
      <c r="F932" s="57"/>
      <c r="G932" s="58">
        <f t="shared" si="86"/>
        <v>0</v>
      </c>
      <c r="H932" s="58">
        <f>IF(E932="",0,IFERROR(VLOOKUP(E932,档案费管理台账!$D$4:$H$1000,5,0),0))</f>
        <v>0</v>
      </c>
      <c r="I932" s="57"/>
      <c r="J932" s="57"/>
      <c r="K932" s="57"/>
      <c r="L932" s="57"/>
      <c r="M932" s="58" t="str">
        <f t="shared" si="87"/>
        <v/>
      </c>
      <c r="N932" s="73"/>
    </row>
    <row r="933" spans="1:14">
      <c r="A933" s="97" t="str">
        <f t="shared" si="85"/>
        <v/>
      </c>
      <c r="B933" s="98" t="str">
        <f t="shared" si="84"/>
        <v/>
      </c>
      <c r="C933" s="99"/>
      <c r="D933" s="137"/>
      <c r="E933" s="100"/>
      <c r="F933" s="57"/>
      <c r="G933" s="58">
        <f t="shared" si="86"/>
        <v>0</v>
      </c>
      <c r="H933" s="58">
        <f>IF(E933="",0,IFERROR(VLOOKUP(E933,档案费管理台账!$D$4:$H$1000,5,0),0))</f>
        <v>0</v>
      </c>
      <c r="I933" s="57"/>
      <c r="J933" s="57"/>
      <c r="K933" s="57"/>
      <c r="L933" s="57"/>
      <c r="M933" s="58" t="str">
        <f t="shared" si="87"/>
        <v/>
      </c>
      <c r="N933" s="73"/>
    </row>
    <row r="934" spans="1:14">
      <c r="A934" s="97" t="str">
        <f t="shared" si="85"/>
        <v/>
      </c>
      <c r="B934" s="98" t="str">
        <f t="shared" si="84"/>
        <v/>
      </c>
      <c r="C934" s="99"/>
      <c r="D934" s="137"/>
      <c r="E934" s="100"/>
      <c r="F934" s="57"/>
      <c r="G934" s="58">
        <f t="shared" si="86"/>
        <v>0</v>
      </c>
      <c r="H934" s="58">
        <f>IF(E934="",0,IFERROR(VLOOKUP(E934,档案费管理台账!$D$4:$H$1000,5,0),0))</f>
        <v>0</v>
      </c>
      <c r="I934" s="57"/>
      <c r="J934" s="57"/>
      <c r="K934" s="57"/>
      <c r="L934" s="57"/>
      <c r="M934" s="58" t="str">
        <f t="shared" si="87"/>
        <v/>
      </c>
      <c r="N934" s="73"/>
    </row>
    <row r="935" spans="1:14">
      <c r="A935" s="97" t="str">
        <f t="shared" si="85"/>
        <v/>
      </c>
      <c r="B935" s="98" t="str">
        <f t="shared" si="84"/>
        <v/>
      </c>
      <c r="C935" s="99"/>
      <c r="D935" s="137"/>
      <c r="E935" s="100"/>
      <c r="F935" s="57"/>
      <c r="G935" s="58">
        <f t="shared" si="86"/>
        <v>0</v>
      </c>
      <c r="H935" s="58">
        <f>IF(E935="",0,IFERROR(VLOOKUP(E935,档案费管理台账!$D$4:$H$1000,5,0),0))</f>
        <v>0</v>
      </c>
      <c r="I935" s="57"/>
      <c r="J935" s="57"/>
      <c r="K935" s="57"/>
      <c r="L935" s="57"/>
      <c r="M935" s="58" t="str">
        <f t="shared" si="87"/>
        <v/>
      </c>
      <c r="N935" s="73"/>
    </row>
    <row r="936" spans="1:14">
      <c r="A936" s="97" t="str">
        <f t="shared" si="85"/>
        <v/>
      </c>
      <c r="B936" s="98" t="str">
        <f t="shared" si="84"/>
        <v/>
      </c>
      <c r="C936" s="99"/>
      <c r="D936" s="137"/>
      <c r="E936" s="100"/>
      <c r="F936" s="57"/>
      <c r="G936" s="58">
        <f t="shared" si="86"/>
        <v>0</v>
      </c>
      <c r="H936" s="58">
        <f>IF(E936="",0,IFERROR(VLOOKUP(E936,档案费管理台账!$D$4:$H$1000,5,0),0))</f>
        <v>0</v>
      </c>
      <c r="I936" s="57"/>
      <c r="J936" s="57"/>
      <c r="K936" s="57"/>
      <c r="L936" s="57"/>
      <c r="M936" s="58" t="str">
        <f t="shared" si="87"/>
        <v/>
      </c>
      <c r="N936" s="73"/>
    </row>
    <row r="937" spans="1:14">
      <c r="A937" s="97" t="str">
        <f t="shared" si="85"/>
        <v/>
      </c>
      <c r="B937" s="98" t="str">
        <f t="shared" si="84"/>
        <v/>
      </c>
      <c r="C937" s="99"/>
      <c r="D937" s="137"/>
      <c r="E937" s="100"/>
      <c r="F937" s="57"/>
      <c r="G937" s="58">
        <f t="shared" si="86"/>
        <v>0</v>
      </c>
      <c r="H937" s="58">
        <f>IF(E937="",0,IFERROR(VLOOKUP(E937,档案费管理台账!$D$4:$H$1000,5,0),0))</f>
        <v>0</v>
      </c>
      <c r="I937" s="57"/>
      <c r="J937" s="57"/>
      <c r="K937" s="57"/>
      <c r="L937" s="57"/>
      <c r="M937" s="58" t="str">
        <f t="shared" si="87"/>
        <v/>
      </c>
      <c r="N937" s="73"/>
    </row>
    <row r="938" spans="1:14">
      <c r="A938" s="97" t="str">
        <f t="shared" si="85"/>
        <v/>
      </c>
      <c r="B938" s="98" t="str">
        <f t="shared" si="84"/>
        <v/>
      </c>
      <c r="C938" s="99"/>
      <c r="D938" s="137"/>
      <c r="E938" s="100"/>
      <c r="F938" s="57"/>
      <c r="G938" s="58">
        <f t="shared" si="86"/>
        <v>0</v>
      </c>
      <c r="H938" s="58">
        <f>IF(E938="",0,IFERROR(VLOOKUP(E938,档案费管理台账!$D$4:$H$1000,5,0),0))</f>
        <v>0</v>
      </c>
      <c r="I938" s="57"/>
      <c r="J938" s="57"/>
      <c r="K938" s="57"/>
      <c r="L938" s="57"/>
      <c r="M938" s="58" t="str">
        <f t="shared" si="87"/>
        <v/>
      </c>
      <c r="N938" s="73"/>
    </row>
    <row r="939" spans="1:14">
      <c r="A939" s="97" t="str">
        <f t="shared" si="85"/>
        <v/>
      </c>
      <c r="B939" s="98" t="str">
        <f t="shared" si="84"/>
        <v/>
      </c>
      <c r="C939" s="99"/>
      <c r="D939" s="137"/>
      <c r="E939" s="100"/>
      <c r="F939" s="57"/>
      <c r="G939" s="58">
        <f t="shared" si="86"/>
        <v>0</v>
      </c>
      <c r="H939" s="58">
        <f>IF(E939="",0,IFERROR(VLOOKUP(E939,档案费管理台账!$D$4:$H$1000,5,0),0))</f>
        <v>0</v>
      </c>
      <c r="I939" s="57"/>
      <c r="J939" s="57"/>
      <c r="K939" s="57"/>
      <c r="L939" s="57"/>
      <c r="M939" s="58" t="str">
        <f t="shared" si="87"/>
        <v/>
      </c>
      <c r="N939" s="73"/>
    </row>
    <row r="940" spans="1:14">
      <c r="A940" s="97" t="str">
        <f t="shared" si="85"/>
        <v/>
      </c>
      <c r="B940" s="98" t="str">
        <f t="shared" ref="B940:B1000" si="88">IF(C940="","",MONTH(C940)&amp;"月")</f>
        <v/>
      </c>
      <c r="C940" s="99"/>
      <c r="D940" s="137"/>
      <c r="E940" s="100"/>
      <c r="F940" s="57"/>
      <c r="G940" s="58">
        <f t="shared" si="86"/>
        <v>0</v>
      </c>
      <c r="H940" s="58">
        <f>IF(E940="",0,IFERROR(VLOOKUP(E940,档案费管理台账!$D$4:$H$1000,5,0),0))</f>
        <v>0</v>
      </c>
      <c r="I940" s="57"/>
      <c r="J940" s="57"/>
      <c r="K940" s="57"/>
      <c r="L940" s="57"/>
      <c r="M940" s="58" t="str">
        <f t="shared" si="87"/>
        <v/>
      </c>
      <c r="N940" s="73"/>
    </row>
    <row r="941" spans="1:14">
      <c r="A941" s="97" t="str">
        <f t="shared" ref="A941:A1000" si="89">IF(C941="","",ROW()-42)</f>
        <v/>
      </c>
      <c r="B941" s="98" t="str">
        <f t="shared" si="88"/>
        <v/>
      </c>
      <c r="C941" s="99"/>
      <c r="D941" s="137"/>
      <c r="E941" s="100"/>
      <c r="F941" s="57"/>
      <c r="G941" s="58">
        <f t="shared" ref="G941:G1000" si="90">IF(F941="",0,F941*$K$41)</f>
        <v>0</v>
      </c>
      <c r="H941" s="58">
        <f>IF(E941="",0,IFERROR(VLOOKUP(E941,档案费管理台账!$D$4:$H$1000,5,0),0))</f>
        <v>0</v>
      </c>
      <c r="I941" s="57"/>
      <c r="J941" s="57"/>
      <c r="K941" s="57"/>
      <c r="L941" s="57"/>
      <c r="M941" s="58" t="str">
        <f t="shared" ref="M941:M1000" si="91">IF(C941="","",ROUND(M940+G941-I941-J941-K941-L941-H941,2))</f>
        <v/>
      </c>
      <c r="N941" s="73"/>
    </row>
    <row r="942" spans="1:14">
      <c r="A942" s="97" t="str">
        <f t="shared" si="89"/>
        <v/>
      </c>
      <c r="B942" s="98" t="str">
        <f t="shared" si="88"/>
        <v/>
      </c>
      <c r="C942" s="99"/>
      <c r="D942" s="137"/>
      <c r="E942" s="100"/>
      <c r="F942" s="57"/>
      <c r="G942" s="58">
        <f t="shared" si="90"/>
        <v>0</v>
      </c>
      <c r="H942" s="58">
        <f>IF(E942="",0,IFERROR(VLOOKUP(E942,档案费管理台账!$D$4:$H$1000,5,0),0))</f>
        <v>0</v>
      </c>
      <c r="I942" s="57"/>
      <c r="J942" s="57"/>
      <c r="K942" s="57"/>
      <c r="L942" s="57"/>
      <c r="M942" s="58" t="str">
        <f t="shared" si="91"/>
        <v/>
      </c>
      <c r="N942" s="73"/>
    </row>
    <row r="943" spans="1:14">
      <c r="A943" s="97" t="str">
        <f t="shared" si="89"/>
        <v/>
      </c>
      <c r="B943" s="98" t="str">
        <f t="shared" si="88"/>
        <v/>
      </c>
      <c r="C943" s="99"/>
      <c r="D943" s="137"/>
      <c r="E943" s="100"/>
      <c r="F943" s="57"/>
      <c r="G943" s="58">
        <f t="shared" si="90"/>
        <v>0</v>
      </c>
      <c r="H943" s="58">
        <f>IF(E943="",0,IFERROR(VLOOKUP(E943,档案费管理台账!$D$4:$H$1000,5,0),0))</f>
        <v>0</v>
      </c>
      <c r="I943" s="57"/>
      <c r="J943" s="57"/>
      <c r="K943" s="57"/>
      <c r="L943" s="57"/>
      <c r="M943" s="58" t="str">
        <f t="shared" si="91"/>
        <v/>
      </c>
      <c r="N943" s="73"/>
    </row>
    <row r="944" spans="1:14">
      <c r="A944" s="97" t="str">
        <f t="shared" si="89"/>
        <v/>
      </c>
      <c r="B944" s="98" t="str">
        <f t="shared" si="88"/>
        <v/>
      </c>
      <c r="C944" s="99"/>
      <c r="D944" s="137"/>
      <c r="E944" s="100"/>
      <c r="F944" s="57"/>
      <c r="G944" s="58">
        <f t="shared" si="90"/>
        <v>0</v>
      </c>
      <c r="H944" s="58">
        <f>IF(E944="",0,IFERROR(VLOOKUP(E944,档案费管理台账!$D$4:$H$1000,5,0),0))</f>
        <v>0</v>
      </c>
      <c r="I944" s="57"/>
      <c r="J944" s="57"/>
      <c r="K944" s="57"/>
      <c r="L944" s="57"/>
      <c r="M944" s="58" t="str">
        <f t="shared" si="91"/>
        <v/>
      </c>
      <c r="N944" s="73"/>
    </row>
    <row r="945" spans="1:14">
      <c r="A945" s="97" t="str">
        <f t="shared" si="89"/>
        <v/>
      </c>
      <c r="B945" s="98" t="str">
        <f t="shared" si="88"/>
        <v/>
      </c>
      <c r="C945" s="99"/>
      <c r="D945" s="137"/>
      <c r="E945" s="100"/>
      <c r="F945" s="57"/>
      <c r="G945" s="58">
        <f t="shared" si="90"/>
        <v>0</v>
      </c>
      <c r="H945" s="58">
        <f>IF(E945="",0,IFERROR(VLOOKUP(E945,档案费管理台账!$D$4:$H$1000,5,0),0))</f>
        <v>0</v>
      </c>
      <c r="I945" s="57"/>
      <c r="J945" s="57"/>
      <c r="K945" s="57"/>
      <c r="L945" s="57"/>
      <c r="M945" s="58" t="str">
        <f t="shared" si="91"/>
        <v/>
      </c>
      <c r="N945" s="73"/>
    </row>
    <row r="946" spans="1:14">
      <c r="A946" s="97" t="str">
        <f t="shared" si="89"/>
        <v/>
      </c>
      <c r="B946" s="98" t="str">
        <f t="shared" si="88"/>
        <v/>
      </c>
      <c r="C946" s="99"/>
      <c r="D946" s="137"/>
      <c r="E946" s="100"/>
      <c r="F946" s="57"/>
      <c r="G946" s="58">
        <f t="shared" si="90"/>
        <v>0</v>
      </c>
      <c r="H946" s="58">
        <f>IF(E946="",0,IFERROR(VLOOKUP(E946,档案费管理台账!$D$4:$H$1000,5,0),0))</f>
        <v>0</v>
      </c>
      <c r="I946" s="57"/>
      <c r="J946" s="57"/>
      <c r="K946" s="57"/>
      <c r="L946" s="57"/>
      <c r="M946" s="58" t="str">
        <f t="shared" si="91"/>
        <v/>
      </c>
      <c r="N946" s="73"/>
    </row>
    <row r="947" spans="1:14">
      <c r="A947" s="97" t="str">
        <f t="shared" si="89"/>
        <v/>
      </c>
      <c r="B947" s="98" t="str">
        <f t="shared" si="88"/>
        <v/>
      </c>
      <c r="C947" s="99"/>
      <c r="D947" s="137"/>
      <c r="E947" s="100"/>
      <c r="F947" s="57"/>
      <c r="G947" s="58">
        <f t="shared" si="90"/>
        <v>0</v>
      </c>
      <c r="H947" s="58">
        <f>IF(E947="",0,IFERROR(VLOOKUP(E947,档案费管理台账!$D$4:$H$1000,5,0),0))</f>
        <v>0</v>
      </c>
      <c r="I947" s="57"/>
      <c r="J947" s="57"/>
      <c r="K947" s="57"/>
      <c r="L947" s="57"/>
      <c r="M947" s="58" t="str">
        <f t="shared" si="91"/>
        <v/>
      </c>
      <c r="N947" s="73"/>
    </row>
    <row r="948" spans="1:14">
      <c r="A948" s="97" t="str">
        <f t="shared" si="89"/>
        <v/>
      </c>
      <c r="B948" s="98" t="str">
        <f t="shared" si="88"/>
        <v/>
      </c>
      <c r="C948" s="99"/>
      <c r="D948" s="137"/>
      <c r="E948" s="100"/>
      <c r="F948" s="57"/>
      <c r="G948" s="58">
        <f t="shared" si="90"/>
        <v>0</v>
      </c>
      <c r="H948" s="58">
        <f>IF(E948="",0,IFERROR(VLOOKUP(E948,档案费管理台账!$D$4:$H$1000,5,0),0))</f>
        <v>0</v>
      </c>
      <c r="I948" s="57"/>
      <c r="J948" s="57"/>
      <c r="K948" s="57"/>
      <c r="L948" s="57"/>
      <c r="M948" s="58" t="str">
        <f t="shared" si="91"/>
        <v/>
      </c>
      <c r="N948" s="73"/>
    </row>
    <row r="949" spans="1:14">
      <c r="A949" s="97" t="str">
        <f t="shared" si="89"/>
        <v/>
      </c>
      <c r="B949" s="98" t="str">
        <f t="shared" si="88"/>
        <v/>
      </c>
      <c r="C949" s="99"/>
      <c r="D949" s="137"/>
      <c r="E949" s="100"/>
      <c r="F949" s="57"/>
      <c r="G949" s="58">
        <f t="shared" si="90"/>
        <v>0</v>
      </c>
      <c r="H949" s="58">
        <f>IF(E949="",0,IFERROR(VLOOKUP(E949,档案费管理台账!$D$4:$H$1000,5,0),0))</f>
        <v>0</v>
      </c>
      <c r="I949" s="57"/>
      <c r="J949" s="57"/>
      <c r="K949" s="57"/>
      <c r="L949" s="57"/>
      <c r="M949" s="58" t="str">
        <f t="shared" si="91"/>
        <v/>
      </c>
      <c r="N949" s="73"/>
    </row>
    <row r="950" spans="1:14">
      <c r="A950" s="97" t="str">
        <f t="shared" si="89"/>
        <v/>
      </c>
      <c r="B950" s="98" t="str">
        <f t="shared" si="88"/>
        <v/>
      </c>
      <c r="C950" s="99"/>
      <c r="D950" s="137"/>
      <c r="E950" s="100"/>
      <c r="F950" s="57"/>
      <c r="G950" s="58">
        <f t="shared" si="90"/>
        <v>0</v>
      </c>
      <c r="H950" s="58">
        <f>IF(E950="",0,IFERROR(VLOOKUP(E950,档案费管理台账!$D$4:$H$1000,5,0),0))</f>
        <v>0</v>
      </c>
      <c r="I950" s="57"/>
      <c r="J950" s="57"/>
      <c r="K950" s="57"/>
      <c r="L950" s="57"/>
      <c r="M950" s="58" t="str">
        <f t="shared" si="91"/>
        <v/>
      </c>
      <c r="N950" s="73"/>
    </row>
    <row r="951" spans="1:14">
      <c r="A951" s="97" t="str">
        <f t="shared" si="89"/>
        <v/>
      </c>
      <c r="B951" s="98" t="str">
        <f t="shared" si="88"/>
        <v/>
      </c>
      <c r="C951" s="99"/>
      <c r="D951" s="137"/>
      <c r="E951" s="100"/>
      <c r="F951" s="57"/>
      <c r="G951" s="58">
        <f t="shared" si="90"/>
        <v>0</v>
      </c>
      <c r="H951" s="58">
        <f>IF(E951="",0,IFERROR(VLOOKUP(E951,档案费管理台账!$D$4:$H$1000,5,0),0))</f>
        <v>0</v>
      </c>
      <c r="I951" s="57"/>
      <c r="J951" s="57"/>
      <c r="K951" s="57"/>
      <c r="L951" s="57"/>
      <c r="M951" s="58" t="str">
        <f t="shared" si="91"/>
        <v/>
      </c>
      <c r="N951" s="73"/>
    </row>
    <row r="952" spans="1:14">
      <c r="A952" s="97" t="str">
        <f t="shared" si="89"/>
        <v/>
      </c>
      <c r="B952" s="98" t="str">
        <f t="shared" si="88"/>
        <v/>
      </c>
      <c r="C952" s="99"/>
      <c r="D952" s="137"/>
      <c r="E952" s="100"/>
      <c r="F952" s="57"/>
      <c r="G952" s="58">
        <f t="shared" si="90"/>
        <v>0</v>
      </c>
      <c r="H952" s="58">
        <f>IF(E952="",0,IFERROR(VLOOKUP(E952,档案费管理台账!$D$4:$H$1000,5,0),0))</f>
        <v>0</v>
      </c>
      <c r="I952" s="57"/>
      <c r="J952" s="57"/>
      <c r="K952" s="57"/>
      <c r="L952" s="57"/>
      <c r="M952" s="58" t="str">
        <f t="shared" si="91"/>
        <v/>
      </c>
      <c r="N952" s="73"/>
    </row>
    <row r="953" spans="1:14">
      <c r="A953" s="97" t="str">
        <f t="shared" si="89"/>
        <v/>
      </c>
      <c r="B953" s="98" t="str">
        <f t="shared" si="88"/>
        <v/>
      </c>
      <c r="C953" s="99"/>
      <c r="D953" s="137"/>
      <c r="E953" s="100"/>
      <c r="F953" s="57"/>
      <c r="G953" s="58">
        <f t="shared" si="90"/>
        <v>0</v>
      </c>
      <c r="H953" s="58">
        <f>IF(E953="",0,IFERROR(VLOOKUP(E953,档案费管理台账!$D$4:$H$1000,5,0),0))</f>
        <v>0</v>
      </c>
      <c r="I953" s="57"/>
      <c r="J953" s="57"/>
      <c r="K953" s="57"/>
      <c r="L953" s="57"/>
      <c r="M953" s="58" t="str">
        <f t="shared" si="91"/>
        <v/>
      </c>
      <c r="N953" s="73"/>
    </row>
    <row r="954" spans="1:14">
      <c r="A954" s="97" t="str">
        <f t="shared" si="89"/>
        <v/>
      </c>
      <c r="B954" s="98" t="str">
        <f t="shared" si="88"/>
        <v/>
      </c>
      <c r="C954" s="99"/>
      <c r="D954" s="137"/>
      <c r="E954" s="100"/>
      <c r="F954" s="57"/>
      <c r="G954" s="58">
        <f t="shared" si="90"/>
        <v>0</v>
      </c>
      <c r="H954" s="58">
        <f>IF(E954="",0,IFERROR(VLOOKUP(E954,档案费管理台账!$D$4:$H$1000,5,0),0))</f>
        <v>0</v>
      </c>
      <c r="I954" s="57"/>
      <c r="J954" s="57"/>
      <c r="K954" s="57"/>
      <c r="L954" s="57"/>
      <c r="M954" s="58" t="str">
        <f t="shared" si="91"/>
        <v/>
      </c>
      <c r="N954" s="73"/>
    </row>
    <row r="955" spans="1:14">
      <c r="A955" s="97" t="str">
        <f t="shared" si="89"/>
        <v/>
      </c>
      <c r="B955" s="98" t="str">
        <f t="shared" si="88"/>
        <v/>
      </c>
      <c r="C955" s="99"/>
      <c r="D955" s="137"/>
      <c r="E955" s="100"/>
      <c r="F955" s="57"/>
      <c r="G955" s="58">
        <f t="shared" si="90"/>
        <v>0</v>
      </c>
      <c r="H955" s="58">
        <f>IF(E955="",0,IFERROR(VLOOKUP(E955,档案费管理台账!$D$4:$H$1000,5,0),0))</f>
        <v>0</v>
      </c>
      <c r="I955" s="57"/>
      <c r="J955" s="57"/>
      <c r="K955" s="57"/>
      <c r="L955" s="57"/>
      <c r="M955" s="58" t="str">
        <f t="shared" si="91"/>
        <v/>
      </c>
      <c r="N955" s="73"/>
    </row>
    <row r="956" spans="1:14">
      <c r="A956" s="97" t="str">
        <f t="shared" si="89"/>
        <v/>
      </c>
      <c r="B956" s="98" t="str">
        <f t="shared" si="88"/>
        <v/>
      </c>
      <c r="C956" s="99"/>
      <c r="D956" s="137"/>
      <c r="E956" s="100"/>
      <c r="F956" s="57"/>
      <c r="G956" s="58">
        <f t="shared" si="90"/>
        <v>0</v>
      </c>
      <c r="H956" s="58">
        <f>IF(E956="",0,IFERROR(VLOOKUP(E956,档案费管理台账!$D$4:$H$1000,5,0),0))</f>
        <v>0</v>
      </c>
      <c r="I956" s="57"/>
      <c r="J956" s="57"/>
      <c r="K956" s="57"/>
      <c r="L956" s="57"/>
      <c r="M956" s="58" t="str">
        <f t="shared" si="91"/>
        <v/>
      </c>
      <c r="N956" s="73"/>
    </row>
    <row r="957" spans="1:14">
      <c r="A957" s="97" t="str">
        <f t="shared" si="89"/>
        <v/>
      </c>
      <c r="B957" s="98" t="str">
        <f t="shared" si="88"/>
        <v/>
      </c>
      <c r="C957" s="99"/>
      <c r="D957" s="137"/>
      <c r="E957" s="100"/>
      <c r="F957" s="57"/>
      <c r="G957" s="58">
        <f t="shared" si="90"/>
        <v>0</v>
      </c>
      <c r="H957" s="58">
        <f>IF(E957="",0,IFERROR(VLOOKUP(E957,档案费管理台账!$D$4:$H$1000,5,0),0))</f>
        <v>0</v>
      </c>
      <c r="I957" s="57"/>
      <c r="J957" s="57"/>
      <c r="K957" s="57"/>
      <c r="L957" s="57"/>
      <c r="M957" s="58" t="str">
        <f t="shared" si="91"/>
        <v/>
      </c>
      <c r="N957" s="73"/>
    </row>
    <row r="958" spans="1:14">
      <c r="A958" s="97" t="str">
        <f t="shared" si="89"/>
        <v/>
      </c>
      <c r="B958" s="98" t="str">
        <f t="shared" si="88"/>
        <v/>
      </c>
      <c r="C958" s="99"/>
      <c r="D958" s="137"/>
      <c r="E958" s="100"/>
      <c r="F958" s="57"/>
      <c r="G958" s="58">
        <f t="shared" si="90"/>
        <v>0</v>
      </c>
      <c r="H958" s="58">
        <f>IF(E958="",0,IFERROR(VLOOKUP(E958,档案费管理台账!$D$4:$H$1000,5,0),0))</f>
        <v>0</v>
      </c>
      <c r="I958" s="57"/>
      <c r="J958" s="57"/>
      <c r="K958" s="57"/>
      <c r="L958" s="57"/>
      <c r="M958" s="58" t="str">
        <f t="shared" si="91"/>
        <v/>
      </c>
      <c r="N958" s="73"/>
    </row>
    <row r="959" spans="1:14">
      <c r="A959" s="97" t="str">
        <f t="shared" si="89"/>
        <v/>
      </c>
      <c r="B959" s="98" t="str">
        <f t="shared" si="88"/>
        <v/>
      </c>
      <c r="C959" s="99"/>
      <c r="D959" s="137"/>
      <c r="E959" s="100"/>
      <c r="F959" s="57"/>
      <c r="G959" s="58">
        <f t="shared" si="90"/>
        <v>0</v>
      </c>
      <c r="H959" s="58">
        <f>IF(E959="",0,IFERROR(VLOOKUP(E959,档案费管理台账!$D$4:$H$1000,5,0),0))</f>
        <v>0</v>
      </c>
      <c r="I959" s="57"/>
      <c r="J959" s="57"/>
      <c r="K959" s="57"/>
      <c r="L959" s="57"/>
      <c r="M959" s="58" t="str">
        <f t="shared" si="91"/>
        <v/>
      </c>
      <c r="N959" s="73"/>
    </row>
    <row r="960" spans="1:14">
      <c r="A960" s="97" t="str">
        <f t="shared" si="89"/>
        <v/>
      </c>
      <c r="B960" s="98" t="str">
        <f t="shared" si="88"/>
        <v/>
      </c>
      <c r="C960" s="99"/>
      <c r="D960" s="137"/>
      <c r="E960" s="100"/>
      <c r="F960" s="57"/>
      <c r="G960" s="58">
        <f t="shared" si="90"/>
        <v>0</v>
      </c>
      <c r="H960" s="58">
        <f>IF(E960="",0,IFERROR(VLOOKUP(E960,档案费管理台账!$D$4:$H$1000,5,0),0))</f>
        <v>0</v>
      </c>
      <c r="I960" s="57"/>
      <c r="J960" s="57"/>
      <c r="K960" s="57"/>
      <c r="L960" s="57"/>
      <c r="M960" s="58" t="str">
        <f t="shared" si="91"/>
        <v/>
      </c>
      <c r="N960" s="73"/>
    </row>
    <row r="961" spans="1:14">
      <c r="A961" s="97" t="str">
        <f t="shared" si="89"/>
        <v/>
      </c>
      <c r="B961" s="98" t="str">
        <f t="shared" si="88"/>
        <v/>
      </c>
      <c r="C961" s="99"/>
      <c r="D961" s="137"/>
      <c r="E961" s="100"/>
      <c r="F961" s="57"/>
      <c r="G961" s="58">
        <f t="shared" si="90"/>
        <v>0</v>
      </c>
      <c r="H961" s="58">
        <f>IF(E961="",0,IFERROR(VLOOKUP(E961,档案费管理台账!$D$4:$H$1000,5,0),0))</f>
        <v>0</v>
      </c>
      <c r="I961" s="57"/>
      <c r="J961" s="57"/>
      <c r="K961" s="57"/>
      <c r="L961" s="57"/>
      <c r="M961" s="58" t="str">
        <f t="shared" si="91"/>
        <v/>
      </c>
      <c r="N961" s="73"/>
    </row>
    <row r="962" spans="1:14">
      <c r="A962" s="97" t="str">
        <f t="shared" si="89"/>
        <v/>
      </c>
      <c r="B962" s="98" t="str">
        <f t="shared" si="88"/>
        <v/>
      </c>
      <c r="C962" s="99"/>
      <c r="D962" s="137"/>
      <c r="E962" s="100"/>
      <c r="F962" s="57"/>
      <c r="G962" s="58">
        <f t="shared" si="90"/>
        <v>0</v>
      </c>
      <c r="H962" s="58">
        <f>IF(E962="",0,IFERROR(VLOOKUP(E962,档案费管理台账!$D$4:$H$1000,5,0),0))</f>
        <v>0</v>
      </c>
      <c r="I962" s="57"/>
      <c r="J962" s="57"/>
      <c r="K962" s="57"/>
      <c r="L962" s="57"/>
      <c r="M962" s="58" t="str">
        <f t="shared" si="91"/>
        <v/>
      </c>
      <c r="N962" s="73"/>
    </row>
    <row r="963" spans="1:14">
      <c r="A963" s="97" t="str">
        <f t="shared" si="89"/>
        <v/>
      </c>
      <c r="B963" s="98" t="str">
        <f t="shared" si="88"/>
        <v/>
      </c>
      <c r="C963" s="99"/>
      <c r="D963" s="137"/>
      <c r="E963" s="100"/>
      <c r="F963" s="57"/>
      <c r="G963" s="58">
        <f t="shared" si="90"/>
        <v>0</v>
      </c>
      <c r="H963" s="58">
        <f>IF(E963="",0,IFERROR(VLOOKUP(E963,档案费管理台账!$D$4:$H$1000,5,0),0))</f>
        <v>0</v>
      </c>
      <c r="I963" s="57"/>
      <c r="J963" s="57"/>
      <c r="K963" s="57"/>
      <c r="L963" s="57"/>
      <c r="M963" s="58" t="str">
        <f t="shared" si="91"/>
        <v/>
      </c>
      <c r="N963" s="73"/>
    </row>
    <row r="964" spans="1:14">
      <c r="A964" s="97" t="str">
        <f t="shared" si="89"/>
        <v/>
      </c>
      <c r="B964" s="98" t="str">
        <f t="shared" si="88"/>
        <v/>
      </c>
      <c r="C964" s="99"/>
      <c r="D964" s="137"/>
      <c r="E964" s="100"/>
      <c r="F964" s="57"/>
      <c r="G964" s="58">
        <f t="shared" si="90"/>
        <v>0</v>
      </c>
      <c r="H964" s="58">
        <f>IF(E964="",0,IFERROR(VLOOKUP(E964,档案费管理台账!$D$4:$H$1000,5,0),0))</f>
        <v>0</v>
      </c>
      <c r="I964" s="57"/>
      <c r="J964" s="57"/>
      <c r="K964" s="57"/>
      <c r="L964" s="57"/>
      <c r="M964" s="58" t="str">
        <f t="shared" si="91"/>
        <v/>
      </c>
      <c r="N964" s="73"/>
    </row>
    <row r="965" spans="1:14">
      <c r="A965" s="97" t="str">
        <f t="shared" si="89"/>
        <v/>
      </c>
      <c r="B965" s="98" t="str">
        <f t="shared" si="88"/>
        <v/>
      </c>
      <c r="C965" s="99"/>
      <c r="D965" s="137"/>
      <c r="E965" s="100"/>
      <c r="F965" s="57"/>
      <c r="G965" s="58">
        <f t="shared" si="90"/>
        <v>0</v>
      </c>
      <c r="H965" s="58">
        <f>IF(E965="",0,IFERROR(VLOOKUP(E965,档案费管理台账!$D$4:$H$1000,5,0),0))</f>
        <v>0</v>
      </c>
      <c r="I965" s="57"/>
      <c r="J965" s="57"/>
      <c r="K965" s="57"/>
      <c r="L965" s="57"/>
      <c r="M965" s="58" t="str">
        <f t="shared" si="91"/>
        <v/>
      </c>
      <c r="N965" s="73"/>
    </row>
    <row r="966" spans="1:14">
      <c r="A966" s="97" t="str">
        <f t="shared" si="89"/>
        <v/>
      </c>
      <c r="B966" s="98" t="str">
        <f t="shared" si="88"/>
        <v/>
      </c>
      <c r="C966" s="99"/>
      <c r="D966" s="137"/>
      <c r="E966" s="100"/>
      <c r="F966" s="57"/>
      <c r="G966" s="58">
        <f t="shared" si="90"/>
        <v>0</v>
      </c>
      <c r="H966" s="58">
        <f>IF(E966="",0,IFERROR(VLOOKUP(E966,档案费管理台账!$D$4:$H$1000,5,0),0))</f>
        <v>0</v>
      </c>
      <c r="I966" s="57"/>
      <c r="J966" s="57"/>
      <c r="K966" s="57"/>
      <c r="L966" s="57"/>
      <c r="M966" s="58" t="str">
        <f t="shared" si="91"/>
        <v/>
      </c>
      <c r="N966" s="73"/>
    </row>
    <row r="967" spans="1:14">
      <c r="A967" s="97" t="str">
        <f t="shared" si="89"/>
        <v/>
      </c>
      <c r="B967" s="98" t="str">
        <f t="shared" si="88"/>
        <v/>
      </c>
      <c r="C967" s="99"/>
      <c r="D967" s="137"/>
      <c r="E967" s="100"/>
      <c r="F967" s="57"/>
      <c r="G967" s="58">
        <f t="shared" si="90"/>
        <v>0</v>
      </c>
      <c r="H967" s="58">
        <f>IF(E967="",0,IFERROR(VLOOKUP(E967,档案费管理台账!$D$4:$H$1000,5,0),0))</f>
        <v>0</v>
      </c>
      <c r="I967" s="57"/>
      <c r="J967" s="57"/>
      <c r="K967" s="57"/>
      <c r="L967" s="57"/>
      <c r="M967" s="58" t="str">
        <f t="shared" si="91"/>
        <v/>
      </c>
      <c r="N967" s="73"/>
    </row>
    <row r="968" spans="1:14">
      <c r="A968" s="97" t="str">
        <f t="shared" si="89"/>
        <v/>
      </c>
      <c r="B968" s="98" t="str">
        <f t="shared" si="88"/>
        <v/>
      </c>
      <c r="C968" s="99"/>
      <c r="D968" s="137"/>
      <c r="E968" s="100"/>
      <c r="F968" s="57"/>
      <c r="G968" s="58">
        <f t="shared" si="90"/>
        <v>0</v>
      </c>
      <c r="H968" s="58">
        <f>IF(E968="",0,IFERROR(VLOOKUP(E968,档案费管理台账!$D$4:$H$1000,5,0),0))</f>
        <v>0</v>
      </c>
      <c r="I968" s="57"/>
      <c r="J968" s="57"/>
      <c r="K968" s="57"/>
      <c r="L968" s="57"/>
      <c r="M968" s="58" t="str">
        <f t="shared" si="91"/>
        <v/>
      </c>
      <c r="N968" s="73"/>
    </row>
    <row r="969" spans="1:14">
      <c r="A969" s="97" t="str">
        <f t="shared" si="89"/>
        <v/>
      </c>
      <c r="B969" s="98" t="str">
        <f t="shared" si="88"/>
        <v/>
      </c>
      <c r="C969" s="99"/>
      <c r="D969" s="137"/>
      <c r="E969" s="100"/>
      <c r="F969" s="57"/>
      <c r="G969" s="58">
        <f t="shared" si="90"/>
        <v>0</v>
      </c>
      <c r="H969" s="58">
        <f>IF(E969="",0,IFERROR(VLOOKUP(E969,档案费管理台账!$D$4:$H$1000,5,0),0))</f>
        <v>0</v>
      </c>
      <c r="I969" s="57"/>
      <c r="J969" s="57"/>
      <c r="K969" s="57"/>
      <c r="L969" s="57"/>
      <c r="M969" s="58" t="str">
        <f t="shared" si="91"/>
        <v/>
      </c>
      <c r="N969" s="73"/>
    </row>
    <row r="970" spans="1:14">
      <c r="A970" s="97" t="str">
        <f t="shared" si="89"/>
        <v/>
      </c>
      <c r="B970" s="98" t="str">
        <f t="shared" si="88"/>
        <v/>
      </c>
      <c r="C970" s="99"/>
      <c r="D970" s="137"/>
      <c r="E970" s="100"/>
      <c r="F970" s="57"/>
      <c r="G970" s="58">
        <f t="shared" si="90"/>
        <v>0</v>
      </c>
      <c r="H970" s="58">
        <f>IF(E970="",0,IFERROR(VLOOKUP(E970,档案费管理台账!$D$4:$H$1000,5,0),0))</f>
        <v>0</v>
      </c>
      <c r="I970" s="57"/>
      <c r="J970" s="57"/>
      <c r="K970" s="57"/>
      <c r="L970" s="57"/>
      <c r="M970" s="58" t="str">
        <f t="shared" si="91"/>
        <v/>
      </c>
      <c r="N970" s="73"/>
    </row>
    <row r="971" spans="1:14">
      <c r="A971" s="97" t="str">
        <f t="shared" si="89"/>
        <v/>
      </c>
      <c r="B971" s="98" t="str">
        <f t="shared" si="88"/>
        <v/>
      </c>
      <c r="C971" s="99"/>
      <c r="D971" s="137"/>
      <c r="E971" s="100"/>
      <c r="F971" s="57"/>
      <c r="G971" s="58">
        <f t="shared" si="90"/>
        <v>0</v>
      </c>
      <c r="H971" s="58">
        <f>IF(E971="",0,IFERROR(VLOOKUP(E971,档案费管理台账!$D$4:$H$1000,5,0),0))</f>
        <v>0</v>
      </c>
      <c r="I971" s="57"/>
      <c r="J971" s="57"/>
      <c r="K971" s="57"/>
      <c r="L971" s="57"/>
      <c r="M971" s="58" t="str">
        <f t="shared" si="91"/>
        <v/>
      </c>
      <c r="N971" s="73"/>
    </row>
    <row r="972" spans="1:14">
      <c r="A972" s="97" t="str">
        <f t="shared" si="89"/>
        <v/>
      </c>
      <c r="B972" s="98" t="str">
        <f t="shared" si="88"/>
        <v/>
      </c>
      <c r="C972" s="99"/>
      <c r="D972" s="137"/>
      <c r="E972" s="100"/>
      <c r="F972" s="57"/>
      <c r="G972" s="58">
        <f t="shared" si="90"/>
        <v>0</v>
      </c>
      <c r="H972" s="58">
        <f>IF(E972="",0,IFERROR(VLOOKUP(E972,档案费管理台账!$D$4:$H$1000,5,0),0))</f>
        <v>0</v>
      </c>
      <c r="I972" s="57"/>
      <c r="J972" s="57"/>
      <c r="K972" s="57"/>
      <c r="L972" s="57"/>
      <c r="M972" s="58" t="str">
        <f t="shared" si="91"/>
        <v/>
      </c>
      <c r="N972" s="73"/>
    </row>
    <row r="973" spans="1:14">
      <c r="A973" s="97" t="str">
        <f t="shared" si="89"/>
        <v/>
      </c>
      <c r="B973" s="98" t="str">
        <f t="shared" si="88"/>
        <v/>
      </c>
      <c r="C973" s="99"/>
      <c r="D973" s="137"/>
      <c r="E973" s="100"/>
      <c r="F973" s="57"/>
      <c r="G973" s="58">
        <f t="shared" si="90"/>
        <v>0</v>
      </c>
      <c r="H973" s="58">
        <f>IF(E973="",0,IFERROR(VLOOKUP(E973,档案费管理台账!$D$4:$H$1000,5,0),0))</f>
        <v>0</v>
      </c>
      <c r="I973" s="57"/>
      <c r="J973" s="57"/>
      <c r="K973" s="57"/>
      <c r="L973" s="57"/>
      <c r="M973" s="58" t="str">
        <f t="shared" si="91"/>
        <v/>
      </c>
      <c r="N973" s="73"/>
    </row>
    <row r="974" spans="1:14">
      <c r="A974" s="97" t="str">
        <f t="shared" si="89"/>
        <v/>
      </c>
      <c r="B974" s="98" t="str">
        <f t="shared" si="88"/>
        <v/>
      </c>
      <c r="C974" s="99"/>
      <c r="D974" s="137"/>
      <c r="E974" s="100"/>
      <c r="F974" s="57"/>
      <c r="G974" s="58">
        <f t="shared" si="90"/>
        <v>0</v>
      </c>
      <c r="H974" s="58">
        <f>IF(E974="",0,IFERROR(VLOOKUP(E974,档案费管理台账!$D$4:$H$1000,5,0),0))</f>
        <v>0</v>
      </c>
      <c r="I974" s="57"/>
      <c r="J974" s="57"/>
      <c r="K974" s="57"/>
      <c r="L974" s="57"/>
      <c r="M974" s="58" t="str">
        <f t="shared" si="91"/>
        <v/>
      </c>
      <c r="N974" s="73"/>
    </row>
    <row r="975" spans="1:14">
      <c r="A975" s="97" t="str">
        <f t="shared" si="89"/>
        <v/>
      </c>
      <c r="B975" s="98" t="str">
        <f t="shared" si="88"/>
        <v/>
      </c>
      <c r="C975" s="99"/>
      <c r="D975" s="137"/>
      <c r="E975" s="100"/>
      <c r="F975" s="57"/>
      <c r="G975" s="58">
        <f t="shared" si="90"/>
        <v>0</v>
      </c>
      <c r="H975" s="58">
        <f>IF(E975="",0,IFERROR(VLOOKUP(E975,档案费管理台账!$D$4:$H$1000,5,0),0))</f>
        <v>0</v>
      </c>
      <c r="I975" s="57"/>
      <c r="J975" s="57"/>
      <c r="K975" s="57"/>
      <c r="L975" s="57"/>
      <c r="M975" s="58" t="str">
        <f t="shared" si="91"/>
        <v/>
      </c>
      <c r="N975" s="73"/>
    </row>
    <row r="976" spans="1:14">
      <c r="A976" s="97" t="str">
        <f t="shared" si="89"/>
        <v/>
      </c>
      <c r="B976" s="98" t="str">
        <f t="shared" si="88"/>
        <v/>
      </c>
      <c r="C976" s="99"/>
      <c r="D976" s="137"/>
      <c r="E976" s="100"/>
      <c r="F976" s="57"/>
      <c r="G976" s="58">
        <f t="shared" si="90"/>
        <v>0</v>
      </c>
      <c r="H976" s="58">
        <f>IF(E976="",0,IFERROR(VLOOKUP(E976,档案费管理台账!$D$4:$H$1000,5,0),0))</f>
        <v>0</v>
      </c>
      <c r="I976" s="57"/>
      <c r="J976" s="57"/>
      <c r="K976" s="57"/>
      <c r="L976" s="57"/>
      <c r="M976" s="58" t="str">
        <f t="shared" si="91"/>
        <v/>
      </c>
      <c r="N976" s="73"/>
    </row>
    <row r="977" spans="1:14">
      <c r="A977" s="97" t="str">
        <f t="shared" si="89"/>
        <v/>
      </c>
      <c r="B977" s="98" t="str">
        <f t="shared" si="88"/>
        <v/>
      </c>
      <c r="C977" s="99"/>
      <c r="D977" s="137"/>
      <c r="E977" s="100"/>
      <c r="F977" s="57"/>
      <c r="G977" s="58">
        <f t="shared" si="90"/>
        <v>0</v>
      </c>
      <c r="H977" s="58">
        <f>IF(E977="",0,IFERROR(VLOOKUP(E977,档案费管理台账!$D$4:$H$1000,5,0),0))</f>
        <v>0</v>
      </c>
      <c r="I977" s="57"/>
      <c r="J977" s="57"/>
      <c r="K977" s="57"/>
      <c r="L977" s="57"/>
      <c r="M977" s="58" t="str">
        <f t="shared" si="91"/>
        <v/>
      </c>
      <c r="N977" s="73"/>
    </row>
    <row r="978" spans="1:14">
      <c r="A978" s="97" t="str">
        <f t="shared" si="89"/>
        <v/>
      </c>
      <c r="B978" s="98" t="str">
        <f t="shared" si="88"/>
        <v/>
      </c>
      <c r="C978" s="99"/>
      <c r="D978" s="137"/>
      <c r="E978" s="100"/>
      <c r="F978" s="57"/>
      <c r="G978" s="58">
        <f t="shared" si="90"/>
        <v>0</v>
      </c>
      <c r="H978" s="58">
        <f>IF(E978="",0,IFERROR(VLOOKUP(E978,档案费管理台账!$D$4:$H$1000,5,0),0))</f>
        <v>0</v>
      </c>
      <c r="I978" s="57"/>
      <c r="J978" s="57"/>
      <c r="K978" s="57"/>
      <c r="L978" s="57"/>
      <c r="M978" s="58" t="str">
        <f t="shared" si="91"/>
        <v/>
      </c>
      <c r="N978" s="73"/>
    </row>
    <row r="979" spans="1:14">
      <c r="A979" s="97" t="str">
        <f t="shared" si="89"/>
        <v/>
      </c>
      <c r="B979" s="98" t="str">
        <f t="shared" si="88"/>
        <v/>
      </c>
      <c r="C979" s="99"/>
      <c r="D979" s="137"/>
      <c r="E979" s="100"/>
      <c r="F979" s="57"/>
      <c r="G979" s="58">
        <f t="shared" si="90"/>
        <v>0</v>
      </c>
      <c r="H979" s="58">
        <f>IF(E979="",0,IFERROR(VLOOKUP(E979,档案费管理台账!$D$4:$H$1000,5,0),0))</f>
        <v>0</v>
      </c>
      <c r="I979" s="57"/>
      <c r="J979" s="57"/>
      <c r="K979" s="57"/>
      <c r="L979" s="57"/>
      <c r="M979" s="58" t="str">
        <f t="shared" si="91"/>
        <v/>
      </c>
      <c r="N979" s="73"/>
    </row>
    <row r="980" spans="1:14">
      <c r="A980" s="97" t="str">
        <f t="shared" si="89"/>
        <v/>
      </c>
      <c r="B980" s="98" t="str">
        <f t="shared" si="88"/>
        <v/>
      </c>
      <c r="C980" s="99"/>
      <c r="D980" s="137"/>
      <c r="E980" s="100"/>
      <c r="F980" s="57"/>
      <c r="G980" s="58">
        <f t="shared" si="90"/>
        <v>0</v>
      </c>
      <c r="H980" s="58">
        <f>IF(E980="",0,IFERROR(VLOOKUP(E980,档案费管理台账!$D$4:$H$1000,5,0),0))</f>
        <v>0</v>
      </c>
      <c r="I980" s="57"/>
      <c r="J980" s="57"/>
      <c r="K980" s="57"/>
      <c r="L980" s="57"/>
      <c r="M980" s="58" t="str">
        <f t="shared" si="91"/>
        <v/>
      </c>
      <c r="N980" s="73"/>
    </row>
    <row r="981" spans="1:14">
      <c r="A981" s="97" t="str">
        <f t="shared" si="89"/>
        <v/>
      </c>
      <c r="B981" s="98" t="str">
        <f t="shared" si="88"/>
        <v/>
      </c>
      <c r="C981" s="99"/>
      <c r="D981" s="137"/>
      <c r="E981" s="100"/>
      <c r="F981" s="57"/>
      <c r="G981" s="58">
        <f t="shared" si="90"/>
        <v>0</v>
      </c>
      <c r="H981" s="58">
        <f>IF(E981="",0,IFERROR(VLOOKUP(E981,档案费管理台账!$D$4:$H$1000,5,0),0))</f>
        <v>0</v>
      </c>
      <c r="I981" s="57"/>
      <c r="J981" s="57"/>
      <c r="K981" s="57"/>
      <c r="L981" s="57"/>
      <c r="M981" s="58" t="str">
        <f t="shared" si="91"/>
        <v/>
      </c>
      <c r="N981" s="73"/>
    </row>
    <row r="982" spans="1:14">
      <c r="A982" s="97" t="str">
        <f t="shared" si="89"/>
        <v/>
      </c>
      <c r="B982" s="98" t="str">
        <f t="shared" si="88"/>
        <v/>
      </c>
      <c r="C982" s="99"/>
      <c r="D982" s="137"/>
      <c r="E982" s="100"/>
      <c r="F982" s="57"/>
      <c r="G982" s="58">
        <f t="shared" si="90"/>
        <v>0</v>
      </c>
      <c r="H982" s="58">
        <f>IF(E982="",0,IFERROR(VLOOKUP(E982,档案费管理台账!$D$4:$H$1000,5,0),0))</f>
        <v>0</v>
      </c>
      <c r="I982" s="57"/>
      <c r="J982" s="57"/>
      <c r="K982" s="57"/>
      <c r="L982" s="57"/>
      <c r="M982" s="58" t="str">
        <f t="shared" si="91"/>
        <v/>
      </c>
      <c r="N982" s="73"/>
    </row>
    <row r="983" spans="1:14">
      <c r="A983" s="97" t="str">
        <f t="shared" si="89"/>
        <v/>
      </c>
      <c r="B983" s="98" t="str">
        <f t="shared" si="88"/>
        <v/>
      </c>
      <c r="C983" s="99"/>
      <c r="D983" s="137"/>
      <c r="E983" s="100"/>
      <c r="F983" s="57"/>
      <c r="G983" s="58">
        <f t="shared" si="90"/>
        <v>0</v>
      </c>
      <c r="H983" s="58">
        <f>IF(E983="",0,IFERROR(VLOOKUP(E983,档案费管理台账!$D$4:$H$1000,5,0),0))</f>
        <v>0</v>
      </c>
      <c r="I983" s="57"/>
      <c r="J983" s="57"/>
      <c r="K983" s="57"/>
      <c r="L983" s="57"/>
      <c r="M983" s="58" t="str">
        <f t="shared" si="91"/>
        <v/>
      </c>
      <c r="N983" s="73"/>
    </row>
    <row r="984" spans="1:14">
      <c r="A984" s="97" t="str">
        <f t="shared" si="89"/>
        <v/>
      </c>
      <c r="B984" s="98" t="str">
        <f t="shared" si="88"/>
        <v/>
      </c>
      <c r="C984" s="99"/>
      <c r="D984" s="137"/>
      <c r="E984" s="100"/>
      <c r="F984" s="57"/>
      <c r="G984" s="58">
        <f t="shared" si="90"/>
        <v>0</v>
      </c>
      <c r="H984" s="58">
        <f>IF(E984="",0,IFERROR(VLOOKUP(E984,档案费管理台账!$D$4:$H$1000,5,0),0))</f>
        <v>0</v>
      </c>
      <c r="I984" s="57"/>
      <c r="J984" s="57"/>
      <c r="K984" s="57"/>
      <c r="L984" s="57"/>
      <c r="M984" s="58" t="str">
        <f t="shared" si="91"/>
        <v/>
      </c>
      <c r="N984" s="73"/>
    </row>
    <row r="985" spans="1:14">
      <c r="A985" s="97" t="str">
        <f t="shared" si="89"/>
        <v/>
      </c>
      <c r="B985" s="98" t="str">
        <f t="shared" si="88"/>
        <v/>
      </c>
      <c r="C985" s="99"/>
      <c r="D985" s="137"/>
      <c r="E985" s="100"/>
      <c r="F985" s="57"/>
      <c r="G985" s="58">
        <f t="shared" si="90"/>
        <v>0</v>
      </c>
      <c r="H985" s="58">
        <f>IF(E985="",0,IFERROR(VLOOKUP(E985,档案费管理台账!$D$4:$H$1000,5,0),0))</f>
        <v>0</v>
      </c>
      <c r="I985" s="57"/>
      <c r="J985" s="57"/>
      <c r="K985" s="57"/>
      <c r="L985" s="57"/>
      <c r="M985" s="58" t="str">
        <f t="shared" si="91"/>
        <v/>
      </c>
      <c r="N985" s="73"/>
    </row>
    <row r="986" spans="1:14">
      <c r="A986" s="97" t="str">
        <f t="shared" si="89"/>
        <v/>
      </c>
      <c r="B986" s="98" t="str">
        <f t="shared" si="88"/>
        <v/>
      </c>
      <c r="C986" s="99"/>
      <c r="D986" s="137"/>
      <c r="E986" s="100"/>
      <c r="F986" s="57"/>
      <c r="G986" s="58">
        <f t="shared" si="90"/>
        <v>0</v>
      </c>
      <c r="H986" s="58">
        <f>IF(E986="",0,IFERROR(VLOOKUP(E986,档案费管理台账!$D$4:$H$1000,5,0),0))</f>
        <v>0</v>
      </c>
      <c r="I986" s="57"/>
      <c r="J986" s="57"/>
      <c r="K986" s="57"/>
      <c r="L986" s="57"/>
      <c r="M986" s="58" t="str">
        <f t="shared" si="91"/>
        <v/>
      </c>
      <c r="N986" s="73"/>
    </row>
    <row r="987" spans="1:14">
      <c r="A987" s="97" t="str">
        <f t="shared" si="89"/>
        <v/>
      </c>
      <c r="B987" s="98" t="str">
        <f t="shared" si="88"/>
        <v/>
      </c>
      <c r="C987" s="99"/>
      <c r="D987" s="137"/>
      <c r="E987" s="100"/>
      <c r="F987" s="57"/>
      <c r="G987" s="58">
        <f t="shared" si="90"/>
        <v>0</v>
      </c>
      <c r="H987" s="58">
        <f>IF(E987="",0,IFERROR(VLOOKUP(E987,档案费管理台账!$D$4:$H$1000,5,0),0))</f>
        <v>0</v>
      </c>
      <c r="I987" s="57"/>
      <c r="J987" s="57"/>
      <c r="K987" s="57"/>
      <c r="L987" s="57"/>
      <c r="M987" s="58" t="str">
        <f t="shared" si="91"/>
        <v/>
      </c>
      <c r="N987" s="73"/>
    </row>
    <row r="988" spans="1:14">
      <c r="A988" s="97" t="str">
        <f t="shared" si="89"/>
        <v/>
      </c>
      <c r="B988" s="98" t="str">
        <f t="shared" si="88"/>
        <v/>
      </c>
      <c r="C988" s="99"/>
      <c r="D988" s="137"/>
      <c r="E988" s="100"/>
      <c r="F988" s="57"/>
      <c r="G988" s="58">
        <f t="shared" si="90"/>
        <v>0</v>
      </c>
      <c r="H988" s="58">
        <f>IF(E988="",0,IFERROR(VLOOKUP(E988,档案费管理台账!$D$4:$H$1000,5,0),0))</f>
        <v>0</v>
      </c>
      <c r="I988" s="57"/>
      <c r="J988" s="57"/>
      <c r="K988" s="57"/>
      <c r="L988" s="57"/>
      <c r="M988" s="58" t="str">
        <f t="shared" si="91"/>
        <v/>
      </c>
      <c r="N988" s="73"/>
    </row>
    <row r="989" spans="1:14">
      <c r="A989" s="97" t="str">
        <f t="shared" si="89"/>
        <v/>
      </c>
      <c r="B989" s="98" t="str">
        <f t="shared" si="88"/>
        <v/>
      </c>
      <c r="C989" s="99"/>
      <c r="D989" s="137"/>
      <c r="E989" s="100"/>
      <c r="F989" s="57"/>
      <c r="G989" s="58">
        <f t="shared" si="90"/>
        <v>0</v>
      </c>
      <c r="H989" s="58">
        <f>IF(E989="",0,IFERROR(VLOOKUP(E989,档案费管理台账!$D$4:$H$1000,5,0),0))</f>
        <v>0</v>
      </c>
      <c r="I989" s="57"/>
      <c r="J989" s="57"/>
      <c r="K989" s="57"/>
      <c r="L989" s="57"/>
      <c r="M989" s="58" t="str">
        <f t="shared" si="91"/>
        <v/>
      </c>
      <c r="N989" s="73"/>
    </row>
    <row r="990" spans="1:14">
      <c r="A990" s="97" t="str">
        <f t="shared" si="89"/>
        <v/>
      </c>
      <c r="B990" s="98" t="str">
        <f t="shared" si="88"/>
        <v/>
      </c>
      <c r="C990" s="99"/>
      <c r="D990" s="137"/>
      <c r="E990" s="100"/>
      <c r="F990" s="57"/>
      <c r="G990" s="58">
        <f t="shared" si="90"/>
        <v>0</v>
      </c>
      <c r="H990" s="58">
        <f>IF(E990="",0,IFERROR(VLOOKUP(E990,档案费管理台账!$D$4:$H$1000,5,0),0))</f>
        <v>0</v>
      </c>
      <c r="I990" s="57"/>
      <c r="J990" s="57"/>
      <c r="K990" s="57"/>
      <c r="L990" s="57"/>
      <c r="M990" s="58" t="str">
        <f t="shared" si="91"/>
        <v/>
      </c>
      <c r="N990" s="73"/>
    </row>
    <row r="991" spans="1:14">
      <c r="A991" s="97" t="str">
        <f t="shared" si="89"/>
        <v/>
      </c>
      <c r="B991" s="98" t="str">
        <f t="shared" si="88"/>
        <v/>
      </c>
      <c r="C991" s="99"/>
      <c r="D991" s="137"/>
      <c r="E991" s="100"/>
      <c r="F991" s="57"/>
      <c r="G991" s="58">
        <f t="shared" si="90"/>
        <v>0</v>
      </c>
      <c r="H991" s="58">
        <f>IF(E991="",0,IFERROR(VLOOKUP(E991,档案费管理台账!$D$4:$H$1000,5,0),0))</f>
        <v>0</v>
      </c>
      <c r="I991" s="57"/>
      <c r="J991" s="57"/>
      <c r="K991" s="57"/>
      <c r="L991" s="57"/>
      <c r="M991" s="58" t="str">
        <f t="shared" si="91"/>
        <v/>
      </c>
      <c r="N991" s="73"/>
    </row>
    <row r="992" spans="1:14">
      <c r="A992" s="97" t="str">
        <f t="shared" si="89"/>
        <v/>
      </c>
      <c r="B992" s="98" t="str">
        <f t="shared" si="88"/>
        <v/>
      </c>
      <c r="C992" s="99"/>
      <c r="D992" s="137"/>
      <c r="E992" s="100"/>
      <c r="F992" s="57"/>
      <c r="G992" s="58">
        <f t="shared" si="90"/>
        <v>0</v>
      </c>
      <c r="H992" s="58">
        <f>IF(E992="",0,IFERROR(VLOOKUP(E992,档案费管理台账!$D$4:$H$1000,5,0),0))</f>
        <v>0</v>
      </c>
      <c r="I992" s="57"/>
      <c r="J992" s="57"/>
      <c r="K992" s="57"/>
      <c r="L992" s="57"/>
      <c r="M992" s="58" t="str">
        <f t="shared" si="91"/>
        <v/>
      </c>
      <c r="N992" s="73"/>
    </row>
    <row r="993" spans="1:14">
      <c r="A993" s="97" t="str">
        <f t="shared" si="89"/>
        <v/>
      </c>
      <c r="B993" s="98" t="str">
        <f t="shared" si="88"/>
        <v/>
      </c>
      <c r="C993" s="99"/>
      <c r="D993" s="137"/>
      <c r="E993" s="100"/>
      <c r="F993" s="57"/>
      <c r="G993" s="58">
        <f t="shared" si="90"/>
        <v>0</v>
      </c>
      <c r="H993" s="58">
        <f>IF(E993="",0,IFERROR(VLOOKUP(E993,档案费管理台账!$D$4:$H$1000,5,0),0))</f>
        <v>0</v>
      </c>
      <c r="I993" s="57"/>
      <c r="J993" s="57"/>
      <c r="K993" s="57"/>
      <c r="L993" s="57"/>
      <c r="M993" s="58" t="str">
        <f t="shared" si="91"/>
        <v/>
      </c>
      <c r="N993" s="73"/>
    </row>
    <row r="994" spans="1:14">
      <c r="A994" s="97" t="str">
        <f t="shared" si="89"/>
        <v/>
      </c>
      <c r="B994" s="98" t="str">
        <f t="shared" si="88"/>
        <v/>
      </c>
      <c r="C994" s="99"/>
      <c r="D994" s="137"/>
      <c r="E994" s="100"/>
      <c r="F994" s="57"/>
      <c r="G994" s="58">
        <f t="shared" si="90"/>
        <v>0</v>
      </c>
      <c r="H994" s="58">
        <f>IF(E994="",0,IFERROR(VLOOKUP(E994,档案费管理台账!$D$4:$H$1000,5,0),0))</f>
        <v>0</v>
      </c>
      <c r="I994" s="57"/>
      <c r="J994" s="57"/>
      <c r="K994" s="57"/>
      <c r="L994" s="57"/>
      <c r="M994" s="58" t="str">
        <f t="shared" si="91"/>
        <v/>
      </c>
      <c r="N994" s="73"/>
    </row>
    <row r="995" spans="1:14">
      <c r="A995" s="97" t="str">
        <f t="shared" si="89"/>
        <v/>
      </c>
      <c r="B995" s="98" t="str">
        <f t="shared" si="88"/>
        <v/>
      </c>
      <c r="C995" s="99"/>
      <c r="D995" s="137"/>
      <c r="E995" s="100"/>
      <c r="F995" s="57"/>
      <c r="G995" s="58">
        <f t="shared" si="90"/>
        <v>0</v>
      </c>
      <c r="H995" s="58">
        <f>IF(E995="",0,IFERROR(VLOOKUP(E995,档案费管理台账!$D$4:$H$1000,5,0),0))</f>
        <v>0</v>
      </c>
      <c r="I995" s="57"/>
      <c r="J995" s="57"/>
      <c r="K995" s="57"/>
      <c r="L995" s="57"/>
      <c r="M995" s="58" t="str">
        <f t="shared" si="91"/>
        <v/>
      </c>
      <c r="N995" s="73"/>
    </row>
    <row r="996" spans="1:14">
      <c r="A996" s="97" t="str">
        <f t="shared" si="89"/>
        <v/>
      </c>
      <c r="B996" s="98" t="str">
        <f t="shared" si="88"/>
        <v/>
      </c>
      <c r="C996" s="99"/>
      <c r="D996" s="137"/>
      <c r="E996" s="100"/>
      <c r="F996" s="57"/>
      <c r="G996" s="58">
        <f t="shared" si="90"/>
        <v>0</v>
      </c>
      <c r="H996" s="58">
        <f>IF(E996="",0,IFERROR(VLOOKUP(E996,档案费管理台账!$D$4:$H$1000,5,0),0))</f>
        <v>0</v>
      </c>
      <c r="I996" s="57"/>
      <c r="J996" s="57"/>
      <c r="K996" s="57"/>
      <c r="L996" s="57"/>
      <c r="M996" s="58" t="str">
        <f t="shared" si="91"/>
        <v/>
      </c>
      <c r="N996" s="73"/>
    </row>
    <row r="997" spans="1:14">
      <c r="A997" s="97" t="str">
        <f t="shared" si="89"/>
        <v/>
      </c>
      <c r="B997" s="98" t="str">
        <f t="shared" si="88"/>
        <v/>
      </c>
      <c r="C997" s="99"/>
      <c r="D997" s="137"/>
      <c r="E997" s="100"/>
      <c r="F997" s="57"/>
      <c r="G997" s="58">
        <f t="shared" si="90"/>
        <v>0</v>
      </c>
      <c r="H997" s="58">
        <f>IF(E997="",0,IFERROR(VLOOKUP(E997,档案费管理台账!$D$4:$H$1000,5,0),0))</f>
        <v>0</v>
      </c>
      <c r="I997" s="57"/>
      <c r="J997" s="57"/>
      <c r="K997" s="57"/>
      <c r="L997" s="57"/>
      <c r="M997" s="58" t="str">
        <f t="shared" si="91"/>
        <v/>
      </c>
      <c r="N997" s="73"/>
    </row>
    <row r="998" spans="1:14">
      <c r="A998" s="97" t="str">
        <f t="shared" si="89"/>
        <v/>
      </c>
      <c r="B998" s="98" t="str">
        <f t="shared" si="88"/>
        <v/>
      </c>
      <c r="C998" s="99"/>
      <c r="D998" s="137"/>
      <c r="E998" s="100"/>
      <c r="F998" s="57"/>
      <c r="G998" s="58">
        <f t="shared" si="90"/>
        <v>0</v>
      </c>
      <c r="H998" s="58">
        <f>IF(E998="",0,IFERROR(VLOOKUP(E998,档案费管理台账!$D$4:$H$1000,5,0),0))</f>
        <v>0</v>
      </c>
      <c r="I998" s="57"/>
      <c r="J998" s="57"/>
      <c r="K998" s="57"/>
      <c r="L998" s="57"/>
      <c r="M998" s="58" t="str">
        <f t="shared" si="91"/>
        <v/>
      </c>
      <c r="N998" s="73"/>
    </row>
    <row r="999" spans="1:14">
      <c r="A999" s="97" t="str">
        <f t="shared" si="89"/>
        <v/>
      </c>
      <c r="B999" s="98" t="str">
        <f t="shared" si="88"/>
        <v/>
      </c>
      <c r="C999" s="99"/>
      <c r="D999" s="137"/>
      <c r="E999" s="100"/>
      <c r="F999" s="57"/>
      <c r="G999" s="58">
        <f t="shared" si="90"/>
        <v>0</v>
      </c>
      <c r="H999" s="58">
        <f>IF(E999="",0,IFERROR(VLOOKUP(E999,档案费管理台账!$D$4:$H$1000,5,0),0))</f>
        <v>0</v>
      </c>
      <c r="I999" s="57"/>
      <c r="J999" s="57"/>
      <c r="K999" s="57"/>
      <c r="L999" s="57"/>
      <c r="M999" s="58" t="str">
        <f t="shared" si="91"/>
        <v/>
      </c>
      <c r="N999" s="73"/>
    </row>
    <row r="1000" spans="1:14">
      <c r="A1000" s="97" t="str">
        <f t="shared" si="89"/>
        <v/>
      </c>
      <c r="B1000" s="98" t="str">
        <f t="shared" si="88"/>
        <v/>
      </c>
      <c r="C1000" s="99"/>
      <c r="D1000" s="137"/>
      <c r="E1000" s="100"/>
      <c r="F1000" s="57"/>
      <c r="G1000" s="58">
        <f t="shared" si="90"/>
        <v>0</v>
      </c>
      <c r="H1000" s="58">
        <f>IF(E1000="",0,IFERROR(VLOOKUP(E1000,档案费管理台账!$D$4:$H$1000,5,0),0))</f>
        <v>0</v>
      </c>
      <c r="I1000" s="57"/>
      <c r="J1000" s="57"/>
      <c r="K1000" s="57"/>
      <c r="L1000" s="57"/>
      <c r="M1000" s="58" t="str">
        <f t="shared" si="91"/>
        <v/>
      </c>
      <c r="N1000" s="73"/>
    </row>
  </sheetData>
  <mergeCells count="39">
    <mergeCell ref="D1:F1"/>
    <mergeCell ref="G1:H1"/>
    <mergeCell ref="J1:K1"/>
    <mergeCell ref="L1:O1"/>
    <mergeCell ref="H3:Q3"/>
    <mergeCell ref="A5:T5"/>
    <mergeCell ref="H6:O6"/>
    <mergeCell ref="P6:S6"/>
    <mergeCell ref="J7:K7"/>
    <mergeCell ref="L7:M7"/>
    <mergeCell ref="P7:Q7"/>
    <mergeCell ref="A23:Y23"/>
    <mergeCell ref="D24:G24"/>
    <mergeCell ref="H24:N24"/>
    <mergeCell ref="O24:S24"/>
    <mergeCell ref="A41:I41"/>
    <mergeCell ref="A6:A8"/>
    <mergeCell ref="A24:A25"/>
    <mergeCell ref="B6:B8"/>
    <mergeCell ref="B24:B25"/>
    <mergeCell ref="C6:C8"/>
    <mergeCell ref="C24:C25"/>
    <mergeCell ref="D6:D8"/>
    <mergeCell ref="E6:E8"/>
    <mergeCell ref="F6:F8"/>
    <mergeCell ref="G6:G8"/>
    <mergeCell ref="R7:R8"/>
    <mergeCell ref="S7:S8"/>
    <mergeCell ref="T6:T8"/>
    <mergeCell ref="T24:T25"/>
    <mergeCell ref="U6:U8"/>
    <mergeCell ref="U24:U25"/>
    <mergeCell ref="V24:V25"/>
    <mergeCell ref="W24:W25"/>
    <mergeCell ref="X24:X25"/>
    <mergeCell ref="Y24:Y25"/>
    <mergeCell ref="Z24:Z25"/>
    <mergeCell ref="AA24:AA25"/>
    <mergeCell ref="AB24:AB25"/>
  </mergeCells>
  <hyperlinks>
    <hyperlink ref="C1" location="项目管理台账!A1" display="返回"/>
  </hyperlinks>
  <pageMargins left="0.7" right="0.7" top="0.75" bottom="0.75" header="0.3" footer="0.3"/>
  <pageSetup paperSize="9" orientation="portrait"/>
  <headerFooter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AD1000"/>
  <sheetViews>
    <sheetView showGridLines="0" workbookViewId="0">
      <pane ySplit="1" topLeftCell="A35" activePane="bottomLeft" state="frozen"/>
      <selection/>
      <selection pane="bottomLeft" activeCell="B1" sqref="B1"/>
    </sheetView>
  </sheetViews>
  <sheetFormatPr defaultColWidth="9" defaultRowHeight="14.4"/>
  <cols>
    <col min="1" max="1" width="7.46296296296296" customWidth="1"/>
    <col min="2" max="2" width="11.7962962962963" style="29" customWidth="1"/>
    <col min="3" max="3" width="12.2037037037037" style="29" customWidth="1"/>
    <col min="4" max="4" width="20.0648148148148" style="132" customWidth="1"/>
    <col min="5" max="5" width="14.462962962963" customWidth="1"/>
    <col min="6" max="6" width="13.6018518518519" customWidth="1"/>
    <col min="7" max="7" width="12.7962962962963" customWidth="1"/>
    <col min="8" max="8" width="12.537037037037" customWidth="1"/>
    <col min="9" max="9" width="13.3333333333333" customWidth="1"/>
    <col min="10" max="10" width="13.2037037037037" customWidth="1"/>
    <col min="11" max="11" width="14.2037037037037" customWidth="1"/>
    <col min="12" max="12" width="13.9351851851852" customWidth="1"/>
    <col min="13" max="13" width="11.462962962963" customWidth="1"/>
    <col min="14" max="14" width="12.3333333333333" style="29" customWidth="1"/>
    <col min="15" max="15" width="11.537037037037" customWidth="1"/>
    <col min="18" max="18" width="11" customWidth="1"/>
    <col min="19" max="19" width="12.7962962962963" customWidth="1"/>
    <col min="20" max="20" width="19.2037037037037" customWidth="1"/>
    <col min="21" max="21" width="5.2037037037037" style="30" customWidth="1"/>
    <col min="22" max="22" width="14.6018518518519" customWidth="1"/>
    <col min="23" max="23" width="12.3333333333333" style="29" customWidth="1"/>
    <col min="24" max="24" width="9.60185185185185" customWidth="1"/>
    <col min="26" max="26" width="4.53703703703704" style="30" customWidth="1"/>
    <col min="27" max="27" width="13.9351851851852" customWidth="1"/>
    <col min="28" max="28" width="12.462962962963" style="29" customWidth="1"/>
  </cols>
  <sheetData>
    <row r="1" ht="28.95" spans="1:28">
      <c r="A1" s="31" t="s">
        <v>209</v>
      </c>
      <c r="B1" s="105"/>
      <c r="C1" s="33" t="s">
        <v>118</v>
      </c>
      <c r="D1" s="34" t="s">
        <v>210</v>
      </c>
      <c r="E1" s="34"/>
      <c r="F1" s="34"/>
      <c r="G1" s="35" t="s">
        <v>85</v>
      </c>
      <c r="H1" s="35"/>
      <c r="I1" s="36" t="s">
        <v>120</v>
      </c>
      <c r="J1" s="37" t="s">
        <v>0</v>
      </c>
      <c r="K1" s="37"/>
      <c r="L1" s="38" t="s">
        <v>121</v>
      </c>
      <c r="M1" s="38"/>
      <c r="N1" s="38"/>
      <c r="O1" s="38"/>
    </row>
    <row r="2" ht="15.15"/>
    <row r="3" spans="1:28">
      <c r="H3" s="39" t="s">
        <v>122</v>
      </c>
      <c r="I3" s="39"/>
      <c r="J3" s="39"/>
      <c r="K3" s="39"/>
      <c r="L3" s="39"/>
      <c r="M3" s="39"/>
      <c r="N3" s="39"/>
      <c r="O3" s="39"/>
      <c r="P3" s="39"/>
      <c r="Q3" s="39"/>
    </row>
    <row r="4" spans="1:28">
      <c r="H4" s="40"/>
      <c r="I4" s="40"/>
      <c r="J4" s="40"/>
      <c r="K4" s="40"/>
      <c r="L4" s="40"/>
      <c r="M4" s="40"/>
      <c r="N4" s="79"/>
      <c r="O4" s="40"/>
      <c r="P4" s="40">
        <v>0.05</v>
      </c>
      <c r="Q4" s="40">
        <v>0.05</v>
      </c>
    </row>
    <row r="5" spans="1:28">
      <c r="A5" s="41" t="s">
        <v>123</v>
      </c>
      <c r="B5" s="41"/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</row>
    <row r="6" s="27" customFormat="1" spans="1:28">
      <c r="A6" s="42" t="s">
        <v>124</v>
      </c>
      <c r="B6" s="43" t="s">
        <v>125</v>
      </c>
      <c r="C6" s="43" t="s">
        <v>126</v>
      </c>
      <c r="D6" s="42" t="s">
        <v>127</v>
      </c>
      <c r="E6" s="42" t="s">
        <v>128</v>
      </c>
      <c r="F6" s="42" t="s">
        <v>129</v>
      </c>
      <c r="G6" s="42" t="s">
        <v>130</v>
      </c>
      <c r="H6" s="44" t="s">
        <v>131</v>
      </c>
      <c r="I6" s="44"/>
      <c r="J6" s="44"/>
      <c r="K6" s="44"/>
      <c r="L6" s="44"/>
      <c r="M6" s="44"/>
      <c r="N6" s="44"/>
      <c r="O6" s="44"/>
      <c r="P6" s="45" t="s">
        <v>132</v>
      </c>
      <c r="Q6" s="45"/>
      <c r="R6" s="45"/>
      <c r="S6" s="45"/>
      <c r="T6" s="42" t="s">
        <v>133</v>
      </c>
      <c r="U6" s="66" t="s">
        <v>134</v>
      </c>
      <c r="W6" s="47"/>
      <c r="Z6" s="48"/>
      <c r="AB6" s="47"/>
    </row>
    <row r="7" s="27" customFormat="1" spans="1:28">
      <c r="A7" s="42"/>
      <c r="B7" s="43"/>
      <c r="C7" s="43"/>
      <c r="D7" s="42"/>
      <c r="E7" s="42"/>
      <c r="F7" s="42"/>
      <c r="G7" s="42"/>
      <c r="H7" s="49" t="s">
        <v>135</v>
      </c>
      <c r="I7" s="49" t="s">
        <v>135</v>
      </c>
      <c r="J7" s="49" t="s">
        <v>136</v>
      </c>
      <c r="K7" s="49"/>
      <c r="L7" s="49" t="s">
        <v>137</v>
      </c>
      <c r="M7" s="49"/>
      <c r="N7" s="115" t="s">
        <v>138</v>
      </c>
      <c r="O7" s="49" t="s">
        <v>139</v>
      </c>
      <c r="P7" s="42" t="s">
        <v>140</v>
      </c>
      <c r="Q7" s="42"/>
      <c r="R7" s="46" t="s">
        <v>141</v>
      </c>
      <c r="S7" s="46" t="s">
        <v>142</v>
      </c>
      <c r="T7" s="42"/>
      <c r="U7" s="66"/>
      <c r="W7" s="47"/>
      <c r="Z7" s="48"/>
      <c r="AB7" s="47"/>
    </row>
    <row r="8" s="27" customFormat="1" spans="1:28">
      <c r="A8" s="42"/>
      <c r="B8" s="43"/>
      <c r="C8" s="43"/>
      <c r="D8" s="42"/>
      <c r="E8" s="42"/>
      <c r="F8" s="42"/>
      <c r="G8" s="42"/>
      <c r="H8" s="50" t="s">
        <v>143</v>
      </c>
      <c r="I8" s="50" t="s">
        <v>144</v>
      </c>
      <c r="J8" s="50" t="s">
        <v>145</v>
      </c>
      <c r="K8" s="50" t="s">
        <v>146</v>
      </c>
      <c r="L8" s="50" t="s">
        <v>147</v>
      </c>
      <c r="M8" s="50" t="s">
        <v>148</v>
      </c>
      <c r="N8" s="43" t="s">
        <v>149</v>
      </c>
      <c r="O8" s="50" t="s">
        <v>150</v>
      </c>
      <c r="P8" s="51" t="s">
        <v>151</v>
      </c>
      <c r="Q8" s="51" t="s">
        <v>152</v>
      </c>
      <c r="R8" s="46"/>
      <c r="S8" s="46"/>
      <c r="T8" s="42"/>
      <c r="U8" s="66"/>
      <c r="W8" s="47"/>
      <c r="Z8" s="48"/>
      <c r="AB8" s="47"/>
    </row>
    <row r="9" s="27" customFormat="1" spans="1:28">
      <c r="A9" s="52" t="s">
        <v>153</v>
      </c>
      <c r="B9" s="53"/>
      <c r="C9" s="53"/>
      <c r="D9" s="52"/>
      <c r="E9" s="52"/>
      <c r="F9" s="52"/>
      <c r="G9" s="52"/>
      <c r="H9" s="54">
        <f>(20%-1%-3%)*1</f>
        <v>0.16</v>
      </c>
      <c r="I9" s="54">
        <v>0.08</v>
      </c>
      <c r="J9" s="55">
        <f>10%-1%</f>
        <v>0.09</v>
      </c>
      <c r="K9" s="54">
        <f>2%</f>
        <v>0.02</v>
      </c>
      <c r="L9" s="55">
        <v>0.005</v>
      </c>
      <c r="M9" s="55">
        <v>0.005</v>
      </c>
      <c r="N9" s="139">
        <f>(0.5%-0.1%)-0.08%+0.08%</f>
        <v>0.004</v>
      </c>
      <c r="O9" s="55">
        <f>0.8%</f>
        <v>0.008</v>
      </c>
      <c r="P9" s="54">
        <v>0.05</v>
      </c>
      <c r="Q9" s="54">
        <v>0.05</v>
      </c>
      <c r="R9" s="56"/>
      <c r="S9" s="56"/>
      <c r="T9" s="52"/>
      <c r="U9" s="106"/>
      <c r="W9" s="47"/>
      <c r="Z9" s="48"/>
      <c r="AB9" s="47"/>
    </row>
    <row r="10" spans="1:28">
      <c r="A10" s="39" t="s">
        <v>154</v>
      </c>
      <c r="B10" s="57">
        <v>6326</v>
      </c>
      <c r="C10" s="57">
        <v>6326</v>
      </c>
      <c r="D10" s="133">
        <v>6326</v>
      </c>
      <c r="E10" s="57">
        <v>6326</v>
      </c>
      <c r="F10" s="57">
        <v>6326</v>
      </c>
      <c r="G10" s="57">
        <v>0</v>
      </c>
      <c r="H10" s="58">
        <f>ROUND(B10*$H$9,2)</f>
        <v>1012.16</v>
      </c>
      <c r="I10" s="58">
        <f>ROUND(B10*$I$9,2)</f>
        <v>506.08</v>
      </c>
      <c r="J10" s="58">
        <f>ROUND(C10*$J$9,2)</f>
        <v>569.34</v>
      </c>
      <c r="K10" s="58">
        <f>IF(OR(C10="",C10=0),0,ROUND(C10*$K$9+3,2))</f>
        <v>129.52</v>
      </c>
      <c r="L10" s="58">
        <f>ROUND(D10*$L$9,2)</f>
        <v>31.63</v>
      </c>
      <c r="M10" s="58">
        <f>ROUND(D10*$M$9,2)</f>
        <v>31.63</v>
      </c>
      <c r="N10" s="58">
        <f>ROUND(E10*$N$9,2)</f>
        <v>25.3</v>
      </c>
      <c r="O10" s="58">
        <f>ROUND(F10*$O$9,2)</f>
        <v>50.61</v>
      </c>
      <c r="P10" s="58">
        <f>ROUND(G10*$P$9,0)</f>
        <v>0</v>
      </c>
      <c r="Q10" s="58">
        <f>ROUND(G10*$Q$9,0)</f>
        <v>0</v>
      </c>
      <c r="R10" s="58">
        <f>H10+J10+L10+N10+O10+P10</f>
        <v>1689.04</v>
      </c>
      <c r="S10" s="58">
        <f>I10+K10+M10+Q10</f>
        <v>667.23</v>
      </c>
      <c r="T10" s="58">
        <f>R10+S10</f>
        <v>2356.27</v>
      </c>
      <c r="U10" s="59"/>
      <c r="V10" t="s">
        <v>154</v>
      </c>
    </row>
    <row r="11" spans="1:28">
      <c r="A11" s="39" t="s">
        <v>155</v>
      </c>
      <c r="B11" s="57">
        <f>B10</f>
        <v>6326</v>
      </c>
      <c r="C11" s="57">
        <f t="shared" ref="C11:G21" si="0">C10</f>
        <v>6326</v>
      </c>
      <c r="D11" s="133">
        <f t="shared" si="0"/>
        <v>6326</v>
      </c>
      <c r="E11" s="57">
        <f t="shared" si="0"/>
        <v>6326</v>
      </c>
      <c r="F11" s="57">
        <f t="shared" si="0"/>
        <v>6326</v>
      </c>
      <c r="G11" s="57">
        <f t="shared" si="0"/>
        <v>0</v>
      </c>
      <c r="H11" s="58">
        <f t="shared" ref="H11:H21" si="1">ROUND(B11*$H$9,2)</f>
        <v>1012.16</v>
      </c>
      <c r="I11" s="58">
        <f t="shared" ref="I11:I21" si="2">ROUND(B11*$I$9,2)</f>
        <v>506.08</v>
      </c>
      <c r="J11" s="58">
        <f t="shared" ref="J11:J21" si="3">ROUND(C11*$J$9,2)</f>
        <v>569.34</v>
      </c>
      <c r="K11" s="58">
        <f t="shared" ref="K11:K21" si="4">IF(OR(C11="",C11=0),0,ROUND(C11*$K$9+3,2))</f>
        <v>129.52</v>
      </c>
      <c r="L11" s="58">
        <f t="shared" ref="L11:L21" si="5">ROUND(D11*$L$9,2)</f>
        <v>31.63</v>
      </c>
      <c r="M11" s="58">
        <f t="shared" ref="M11:M21" si="6">ROUND(D11*$M$9,2)</f>
        <v>31.63</v>
      </c>
      <c r="N11" s="58">
        <f t="shared" ref="N11:N21" si="7">ROUND(E11*$N$9,2)</f>
        <v>25.3</v>
      </c>
      <c r="O11" s="58">
        <f t="shared" ref="O11:O21" si="8">ROUND(F11*$O$9,2)</f>
        <v>50.61</v>
      </c>
      <c r="P11" s="58">
        <f t="shared" ref="P11:P15" si="9">ROUND(G11*$P$9,0)</f>
        <v>0</v>
      </c>
      <c r="Q11" s="58">
        <f t="shared" ref="Q11:Q15" si="10">ROUND(G11*$Q$9,0)</f>
        <v>0</v>
      </c>
      <c r="R11" s="58">
        <f t="shared" ref="R11:R21" si="11">H11+J11+L11+N11+O11+P11</f>
        <v>1689.04</v>
      </c>
      <c r="S11" s="58">
        <f t="shared" ref="S11:S21" si="12">I11+K11+M11+Q11</f>
        <v>667.23</v>
      </c>
      <c r="T11" s="58">
        <f t="shared" ref="T11:T21" si="13">R11+S11</f>
        <v>2356.27</v>
      </c>
      <c r="U11" s="59"/>
      <c r="V11" t="s">
        <v>155</v>
      </c>
    </row>
    <row r="12" spans="1:28">
      <c r="A12" s="39" t="s">
        <v>156</v>
      </c>
      <c r="B12" s="57">
        <f t="shared" ref="B12:B21" si="14">B11</f>
        <v>6326</v>
      </c>
      <c r="C12" s="57">
        <f t="shared" si="0"/>
        <v>6326</v>
      </c>
      <c r="D12" s="133">
        <f t="shared" si="0"/>
        <v>6326</v>
      </c>
      <c r="E12" s="57">
        <f t="shared" si="0"/>
        <v>6326</v>
      </c>
      <c r="F12" s="57">
        <f t="shared" si="0"/>
        <v>6326</v>
      </c>
      <c r="G12" s="57">
        <f t="shared" si="0"/>
        <v>0</v>
      </c>
      <c r="H12" s="58">
        <f t="shared" si="1"/>
        <v>1012.16</v>
      </c>
      <c r="I12" s="58">
        <f t="shared" si="2"/>
        <v>506.08</v>
      </c>
      <c r="J12" s="58">
        <f t="shared" si="3"/>
        <v>569.34</v>
      </c>
      <c r="K12" s="58">
        <f t="shared" si="4"/>
        <v>129.52</v>
      </c>
      <c r="L12" s="58">
        <f t="shared" si="5"/>
        <v>31.63</v>
      </c>
      <c r="M12" s="58">
        <f t="shared" si="6"/>
        <v>31.63</v>
      </c>
      <c r="N12" s="58">
        <f t="shared" si="7"/>
        <v>25.3</v>
      </c>
      <c r="O12" s="58">
        <f t="shared" si="8"/>
        <v>50.61</v>
      </c>
      <c r="P12" s="58">
        <f t="shared" si="9"/>
        <v>0</v>
      </c>
      <c r="Q12" s="58">
        <f t="shared" si="10"/>
        <v>0</v>
      </c>
      <c r="R12" s="58">
        <f t="shared" si="11"/>
        <v>1689.04</v>
      </c>
      <c r="S12" s="58">
        <f t="shared" si="12"/>
        <v>667.23</v>
      </c>
      <c r="T12" s="58">
        <f t="shared" si="13"/>
        <v>2356.27</v>
      </c>
      <c r="U12" s="59"/>
      <c r="V12" t="s">
        <v>156</v>
      </c>
    </row>
    <row r="13" spans="1:28">
      <c r="A13" s="39" t="s">
        <v>157</v>
      </c>
      <c r="B13" s="57">
        <f t="shared" si="14"/>
        <v>6326</v>
      </c>
      <c r="C13" s="57">
        <f t="shared" si="0"/>
        <v>6326</v>
      </c>
      <c r="D13" s="133">
        <f t="shared" si="0"/>
        <v>6326</v>
      </c>
      <c r="E13" s="57">
        <f t="shared" si="0"/>
        <v>6326</v>
      </c>
      <c r="F13" s="57">
        <f t="shared" si="0"/>
        <v>6326</v>
      </c>
      <c r="G13" s="57">
        <f t="shared" si="0"/>
        <v>0</v>
      </c>
      <c r="H13" s="58">
        <f t="shared" si="1"/>
        <v>1012.16</v>
      </c>
      <c r="I13" s="58">
        <f t="shared" si="2"/>
        <v>506.08</v>
      </c>
      <c r="J13" s="58">
        <f t="shared" si="3"/>
        <v>569.34</v>
      </c>
      <c r="K13" s="58">
        <f t="shared" si="4"/>
        <v>129.52</v>
      </c>
      <c r="L13" s="58">
        <f t="shared" si="5"/>
        <v>31.63</v>
      </c>
      <c r="M13" s="58">
        <f t="shared" si="6"/>
        <v>31.63</v>
      </c>
      <c r="N13" s="58">
        <f t="shared" si="7"/>
        <v>25.3</v>
      </c>
      <c r="O13" s="58">
        <f t="shared" si="8"/>
        <v>50.61</v>
      </c>
      <c r="P13" s="58">
        <f t="shared" si="9"/>
        <v>0</v>
      </c>
      <c r="Q13" s="58">
        <f t="shared" si="10"/>
        <v>0</v>
      </c>
      <c r="R13" s="58">
        <f t="shared" si="11"/>
        <v>1689.04</v>
      </c>
      <c r="S13" s="58">
        <f t="shared" si="12"/>
        <v>667.23</v>
      </c>
      <c r="T13" s="58">
        <f t="shared" si="13"/>
        <v>2356.27</v>
      </c>
      <c r="U13" s="59"/>
      <c r="V13" t="s">
        <v>157</v>
      </c>
    </row>
    <row r="14" spans="1:28">
      <c r="A14" s="39" t="s">
        <v>158</v>
      </c>
      <c r="B14" s="57">
        <f t="shared" si="14"/>
        <v>6326</v>
      </c>
      <c r="C14" s="57">
        <f t="shared" si="0"/>
        <v>6326</v>
      </c>
      <c r="D14" s="133">
        <f t="shared" si="0"/>
        <v>6326</v>
      </c>
      <c r="E14" s="57">
        <f t="shared" si="0"/>
        <v>6326</v>
      </c>
      <c r="F14" s="57">
        <f t="shared" si="0"/>
        <v>6326</v>
      </c>
      <c r="G14" s="57">
        <f t="shared" si="0"/>
        <v>0</v>
      </c>
      <c r="H14" s="58">
        <f t="shared" si="1"/>
        <v>1012.16</v>
      </c>
      <c r="I14" s="58">
        <f t="shared" si="2"/>
        <v>506.08</v>
      </c>
      <c r="J14" s="58">
        <f t="shared" si="3"/>
        <v>569.34</v>
      </c>
      <c r="K14" s="58">
        <f t="shared" si="4"/>
        <v>129.52</v>
      </c>
      <c r="L14" s="58">
        <f t="shared" si="5"/>
        <v>31.63</v>
      </c>
      <c r="M14" s="58">
        <f t="shared" si="6"/>
        <v>31.63</v>
      </c>
      <c r="N14" s="58">
        <f t="shared" si="7"/>
        <v>25.3</v>
      </c>
      <c r="O14" s="58">
        <f t="shared" si="8"/>
        <v>50.61</v>
      </c>
      <c r="P14" s="58">
        <f t="shared" si="9"/>
        <v>0</v>
      </c>
      <c r="Q14" s="58">
        <f t="shared" si="10"/>
        <v>0</v>
      </c>
      <c r="R14" s="58">
        <f t="shared" si="11"/>
        <v>1689.04</v>
      </c>
      <c r="S14" s="58">
        <f t="shared" si="12"/>
        <v>667.23</v>
      </c>
      <c r="T14" s="58">
        <f t="shared" si="13"/>
        <v>2356.27</v>
      </c>
      <c r="U14" s="59"/>
      <c r="V14" t="s">
        <v>158</v>
      </c>
    </row>
    <row r="15" spans="1:28">
      <c r="A15" s="39" t="s">
        <v>159</v>
      </c>
      <c r="B15" s="57">
        <f t="shared" si="14"/>
        <v>6326</v>
      </c>
      <c r="C15" s="57">
        <f t="shared" si="0"/>
        <v>6326</v>
      </c>
      <c r="D15" s="133">
        <f t="shared" si="0"/>
        <v>6326</v>
      </c>
      <c r="E15" s="57">
        <f t="shared" si="0"/>
        <v>6326</v>
      </c>
      <c r="F15" s="57">
        <f t="shared" si="0"/>
        <v>6326</v>
      </c>
      <c r="G15" s="57">
        <f t="shared" si="0"/>
        <v>0</v>
      </c>
      <c r="H15" s="58">
        <f t="shared" si="1"/>
        <v>1012.16</v>
      </c>
      <c r="I15" s="58">
        <f t="shared" si="2"/>
        <v>506.08</v>
      </c>
      <c r="J15" s="58">
        <f t="shared" si="3"/>
        <v>569.34</v>
      </c>
      <c r="K15" s="58">
        <f t="shared" si="4"/>
        <v>129.52</v>
      </c>
      <c r="L15" s="58">
        <f t="shared" si="5"/>
        <v>31.63</v>
      </c>
      <c r="M15" s="58">
        <f t="shared" si="6"/>
        <v>31.63</v>
      </c>
      <c r="N15" s="58">
        <f t="shared" si="7"/>
        <v>25.3</v>
      </c>
      <c r="O15" s="58">
        <f t="shared" si="8"/>
        <v>50.61</v>
      </c>
      <c r="P15" s="58">
        <f t="shared" si="9"/>
        <v>0</v>
      </c>
      <c r="Q15" s="58">
        <f t="shared" si="10"/>
        <v>0</v>
      </c>
      <c r="R15" s="58">
        <f t="shared" si="11"/>
        <v>1689.04</v>
      </c>
      <c r="S15" s="58">
        <f t="shared" si="12"/>
        <v>667.23</v>
      </c>
      <c r="T15" s="58">
        <f t="shared" si="13"/>
        <v>2356.27</v>
      </c>
      <c r="U15" s="59"/>
      <c r="V15" t="s">
        <v>159</v>
      </c>
    </row>
    <row r="16" spans="1:28">
      <c r="A16" s="39" t="s">
        <v>160</v>
      </c>
      <c r="B16" s="57">
        <v>6326</v>
      </c>
      <c r="C16" s="57">
        <v>6326</v>
      </c>
      <c r="D16" s="133">
        <v>6326</v>
      </c>
      <c r="E16" s="57">
        <v>6326</v>
      </c>
      <c r="F16" s="57">
        <v>6326</v>
      </c>
      <c r="G16" s="57">
        <f t="shared" si="0"/>
        <v>0</v>
      </c>
      <c r="H16" s="58">
        <f t="shared" si="1"/>
        <v>1012.16</v>
      </c>
      <c r="I16" s="58">
        <f t="shared" si="2"/>
        <v>506.08</v>
      </c>
      <c r="J16" s="58">
        <f t="shared" si="3"/>
        <v>569.34</v>
      </c>
      <c r="K16" s="58">
        <f t="shared" si="4"/>
        <v>129.52</v>
      </c>
      <c r="L16" s="58">
        <f t="shared" si="5"/>
        <v>31.63</v>
      </c>
      <c r="M16" s="58">
        <f t="shared" si="6"/>
        <v>31.63</v>
      </c>
      <c r="N16" s="58">
        <f t="shared" si="7"/>
        <v>25.3</v>
      </c>
      <c r="O16" s="58">
        <f t="shared" si="8"/>
        <v>50.61</v>
      </c>
      <c r="P16" s="58">
        <f>ROUND(G16*$P$4,0)</f>
        <v>0</v>
      </c>
      <c r="Q16" s="58">
        <f>ROUND(G16*$Q$4,0)</f>
        <v>0</v>
      </c>
      <c r="R16" s="58">
        <f t="shared" si="11"/>
        <v>1689.04</v>
      </c>
      <c r="S16" s="58">
        <f t="shared" si="12"/>
        <v>667.23</v>
      </c>
      <c r="T16" s="58">
        <f t="shared" si="13"/>
        <v>2356.27</v>
      </c>
      <c r="U16" s="59"/>
      <c r="V16" t="s">
        <v>160</v>
      </c>
    </row>
    <row r="17" spans="1:30">
      <c r="A17" s="39" t="s">
        <v>161</v>
      </c>
      <c r="B17" s="57">
        <f t="shared" si="14"/>
        <v>6326</v>
      </c>
      <c r="C17" s="57">
        <f t="shared" si="0"/>
        <v>6326</v>
      </c>
      <c r="D17" s="133">
        <f t="shared" si="0"/>
        <v>6326</v>
      </c>
      <c r="E17" s="57">
        <f t="shared" si="0"/>
        <v>6326</v>
      </c>
      <c r="F17" s="57">
        <f t="shared" si="0"/>
        <v>6326</v>
      </c>
      <c r="G17" s="57">
        <f t="shared" si="0"/>
        <v>0</v>
      </c>
      <c r="H17" s="58">
        <f t="shared" si="1"/>
        <v>1012.16</v>
      </c>
      <c r="I17" s="58">
        <f t="shared" si="2"/>
        <v>506.08</v>
      </c>
      <c r="J17" s="58">
        <f t="shared" si="3"/>
        <v>569.34</v>
      </c>
      <c r="K17" s="58">
        <f t="shared" si="4"/>
        <v>129.52</v>
      </c>
      <c r="L17" s="58">
        <f t="shared" si="5"/>
        <v>31.63</v>
      </c>
      <c r="M17" s="58">
        <f t="shared" si="6"/>
        <v>31.63</v>
      </c>
      <c r="N17" s="58">
        <f t="shared" si="7"/>
        <v>25.3</v>
      </c>
      <c r="O17" s="58">
        <f t="shared" si="8"/>
        <v>50.61</v>
      </c>
      <c r="P17" s="58">
        <f t="shared" ref="P17:P21" si="15">ROUND(G17*$P$4,0)</f>
        <v>0</v>
      </c>
      <c r="Q17" s="58">
        <f t="shared" ref="Q17:Q21" si="16">ROUND(G17*$Q$4,0)</f>
        <v>0</v>
      </c>
      <c r="R17" s="58">
        <f t="shared" si="11"/>
        <v>1689.04</v>
      </c>
      <c r="S17" s="58">
        <f t="shared" si="12"/>
        <v>667.23</v>
      </c>
      <c r="T17" s="58">
        <f t="shared" si="13"/>
        <v>2356.27</v>
      </c>
      <c r="U17" s="59"/>
      <c r="V17" t="s">
        <v>161</v>
      </c>
    </row>
    <row r="18" spans="1:30">
      <c r="A18" s="39" t="s">
        <v>162</v>
      </c>
      <c r="B18" s="57">
        <f t="shared" si="14"/>
        <v>6326</v>
      </c>
      <c r="C18" s="57">
        <f t="shared" si="0"/>
        <v>6326</v>
      </c>
      <c r="D18" s="133">
        <f t="shared" si="0"/>
        <v>6326</v>
      </c>
      <c r="E18" s="57">
        <f t="shared" si="0"/>
        <v>6326</v>
      </c>
      <c r="F18" s="57">
        <f t="shared" si="0"/>
        <v>6326</v>
      </c>
      <c r="G18" s="57">
        <f t="shared" si="0"/>
        <v>0</v>
      </c>
      <c r="H18" s="58">
        <f t="shared" si="1"/>
        <v>1012.16</v>
      </c>
      <c r="I18" s="58">
        <f t="shared" si="2"/>
        <v>506.08</v>
      </c>
      <c r="J18" s="58">
        <f t="shared" si="3"/>
        <v>569.34</v>
      </c>
      <c r="K18" s="58">
        <f t="shared" si="4"/>
        <v>129.52</v>
      </c>
      <c r="L18" s="58">
        <f t="shared" si="5"/>
        <v>31.63</v>
      </c>
      <c r="M18" s="58">
        <f t="shared" si="6"/>
        <v>31.63</v>
      </c>
      <c r="N18" s="58">
        <f t="shared" si="7"/>
        <v>25.3</v>
      </c>
      <c r="O18" s="58">
        <f t="shared" si="8"/>
        <v>50.61</v>
      </c>
      <c r="P18" s="58">
        <f t="shared" si="15"/>
        <v>0</v>
      </c>
      <c r="Q18" s="58">
        <f t="shared" si="16"/>
        <v>0</v>
      </c>
      <c r="R18" s="58">
        <f t="shared" si="11"/>
        <v>1689.04</v>
      </c>
      <c r="S18" s="58">
        <f t="shared" si="12"/>
        <v>667.23</v>
      </c>
      <c r="T18" s="58">
        <f t="shared" si="13"/>
        <v>2356.27</v>
      </c>
      <c r="U18" s="59"/>
      <c r="V18" t="s">
        <v>162</v>
      </c>
    </row>
    <row r="19" spans="1:30">
      <c r="A19" s="39" t="s">
        <v>163</v>
      </c>
      <c r="B19" s="57">
        <f t="shared" si="14"/>
        <v>6326</v>
      </c>
      <c r="C19" s="57">
        <f t="shared" si="0"/>
        <v>6326</v>
      </c>
      <c r="D19" s="133">
        <f t="shared" si="0"/>
        <v>6326</v>
      </c>
      <c r="E19" s="57">
        <f t="shared" si="0"/>
        <v>6326</v>
      </c>
      <c r="F19" s="57">
        <f t="shared" si="0"/>
        <v>6326</v>
      </c>
      <c r="G19" s="57">
        <f t="shared" si="0"/>
        <v>0</v>
      </c>
      <c r="H19" s="58">
        <f t="shared" si="1"/>
        <v>1012.16</v>
      </c>
      <c r="I19" s="58">
        <f t="shared" si="2"/>
        <v>506.08</v>
      </c>
      <c r="J19" s="58">
        <f t="shared" si="3"/>
        <v>569.34</v>
      </c>
      <c r="K19" s="58">
        <f t="shared" si="4"/>
        <v>129.52</v>
      </c>
      <c r="L19" s="58">
        <f t="shared" si="5"/>
        <v>31.63</v>
      </c>
      <c r="M19" s="58">
        <f t="shared" si="6"/>
        <v>31.63</v>
      </c>
      <c r="N19" s="58">
        <f t="shared" si="7"/>
        <v>25.3</v>
      </c>
      <c r="O19" s="58">
        <f t="shared" si="8"/>
        <v>50.61</v>
      </c>
      <c r="P19" s="58">
        <f t="shared" si="15"/>
        <v>0</v>
      </c>
      <c r="Q19" s="58">
        <f t="shared" si="16"/>
        <v>0</v>
      </c>
      <c r="R19" s="58">
        <f t="shared" si="11"/>
        <v>1689.04</v>
      </c>
      <c r="S19" s="58">
        <f t="shared" si="12"/>
        <v>667.23</v>
      </c>
      <c r="T19" s="58">
        <f t="shared" si="13"/>
        <v>2356.27</v>
      </c>
      <c r="U19" s="59"/>
      <c r="V19" t="s">
        <v>163</v>
      </c>
    </row>
    <row r="20" spans="1:30">
      <c r="A20" s="39" t="s">
        <v>164</v>
      </c>
      <c r="B20" s="57">
        <f t="shared" si="14"/>
        <v>6326</v>
      </c>
      <c r="C20" s="57">
        <f t="shared" si="0"/>
        <v>6326</v>
      </c>
      <c r="D20" s="133">
        <f t="shared" si="0"/>
        <v>6326</v>
      </c>
      <c r="E20" s="57">
        <f t="shared" si="0"/>
        <v>6326</v>
      </c>
      <c r="F20" s="57">
        <f t="shared" si="0"/>
        <v>6326</v>
      </c>
      <c r="G20" s="57">
        <f t="shared" si="0"/>
        <v>0</v>
      </c>
      <c r="H20" s="58">
        <f t="shared" si="1"/>
        <v>1012.16</v>
      </c>
      <c r="I20" s="58">
        <f t="shared" si="2"/>
        <v>506.08</v>
      </c>
      <c r="J20" s="58">
        <f t="shared" si="3"/>
        <v>569.34</v>
      </c>
      <c r="K20" s="58">
        <f t="shared" si="4"/>
        <v>129.52</v>
      </c>
      <c r="L20" s="58">
        <f t="shared" si="5"/>
        <v>31.63</v>
      </c>
      <c r="M20" s="58">
        <f t="shared" si="6"/>
        <v>31.63</v>
      </c>
      <c r="N20" s="58">
        <f t="shared" si="7"/>
        <v>25.3</v>
      </c>
      <c r="O20" s="58">
        <f t="shared" si="8"/>
        <v>50.61</v>
      </c>
      <c r="P20" s="58">
        <f t="shared" si="15"/>
        <v>0</v>
      </c>
      <c r="Q20" s="58">
        <f t="shared" si="16"/>
        <v>0</v>
      </c>
      <c r="R20" s="58">
        <f t="shared" si="11"/>
        <v>1689.04</v>
      </c>
      <c r="S20" s="58">
        <f t="shared" si="12"/>
        <v>667.23</v>
      </c>
      <c r="T20" s="58">
        <f t="shared" si="13"/>
        <v>2356.27</v>
      </c>
      <c r="U20" s="59"/>
      <c r="V20" t="s">
        <v>164</v>
      </c>
    </row>
    <row r="21" spans="1:30">
      <c r="A21" s="39" t="s">
        <v>165</v>
      </c>
      <c r="B21" s="57">
        <f t="shared" si="14"/>
        <v>6326</v>
      </c>
      <c r="C21" s="57">
        <f t="shared" si="0"/>
        <v>6326</v>
      </c>
      <c r="D21" s="133">
        <f t="shared" si="0"/>
        <v>6326</v>
      </c>
      <c r="E21" s="57">
        <f t="shared" si="0"/>
        <v>6326</v>
      </c>
      <c r="F21" s="57">
        <f t="shared" si="0"/>
        <v>6326</v>
      </c>
      <c r="G21" s="57">
        <f t="shared" si="0"/>
        <v>0</v>
      </c>
      <c r="H21" s="58">
        <f t="shared" si="1"/>
        <v>1012.16</v>
      </c>
      <c r="I21" s="58">
        <f t="shared" si="2"/>
        <v>506.08</v>
      </c>
      <c r="J21" s="58">
        <f t="shared" si="3"/>
        <v>569.34</v>
      </c>
      <c r="K21" s="58">
        <f t="shared" si="4"/>
        <v>129.52</v>
      </c>
      <c r="L21" s="58">
        <f t="shared" si="5"/>
        <v>31.63</v>
      </c>
      <c r="M21" s="58">
        <f t="shared" si="6"/>
        <v>31.63</v>
      </c>
      <c r="N21" s="58">
        <f t="shared" si="7"/>
        <v>25.3</v>
      </c>
      <c r="O21" s="58">
        <f t="shared" si="8"/>
        <v>50.61</v>
      </c>
      <c r="P21" s="58">
        <f t="shared" si="15"/>
        <v>0</v>
      </c>
      <c r="Q21" s="58">
        <f t="shared" si="16"/>
        <v>0</v>
      </c>
      <c r="R21" s="58">
        <f t="shared" si="11"/>
        <v>1689.04</v>
      </c>
      <c r="S21" s="58">
        <f t="shared" si="12"/>
        <v>667.23</v>
      </c>
      <c r="T21" s="58">
        <f t="shared" si="13"/>
        <v>2356.27</v>
      </c>
      <c r="U21" s="59"/>
      <c r="V21" t="s">
        <v>165</v>
      </c>
    </row>
    <row r="22" spans="1:30">
      <c r="T22" s="140">
        <f>SUM(T11:T21)</f>
        <v>25918.97</v>
      </c>
    </row>
    <row r="23" spans="1:30">
      <c r="A23" s="41" t="s">
        <v>166</v>
      </c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</row>
    <row r="24" s="27" customFormat="1" ht="28.05" customHeight="1" spans="1:30">
      <c r="A24" s="61" t="s">
        <v>124</v>
      </c>
      <c r="B24" s="62" t="s">
        <v>167</v>
      </c>
      <c r="C24" s="62" t="s">
        <v>168</v>
      </c>
      <c r="D24" s="63" t="s">
        <v>169</v>
      </c>
      <c r="E24" s="63"/>
      <c r="F24" s="63"/>
      <c r="G24" s="63"/>
      <c r="H24" s="63" t="s">
        <v>170</v>
      </c>
      <c r="I24" s="63"/>
      <c r="J24" s="63"/>
      <c r="K24" s="63"/>
      <c r="L24" s="63"/>
      <c r="M24" s="63"/>
      <c r="N24" s="63"/>
      <c r="O24" s="63" t="s">
        <v>171</v>
      </c>
      <c r="P24" s="63"/>
      <c r="Q24" s="63"/>
      <c r="R24" s="63"/>
      <c r="S24" s="63"/>
      <c r="T24" s="64" t="s">
        <v>172</v>
      </c>
      <c r="U24" s="107" t="s">
        <v>173</v>
      </c>
      <c r="V24" s="64" t="s">
        <v>79</v>
      </c>
      <c r="W24" s="65" t="s">
        <v>174</v>
      </c>
      <c r="X24" s="64" t="s">
        <v>175</v>
      </c>
      <c r="Y24" s="63" t="s">
        <v>176</v>
      </c>
      <c r="Z24" s="66" t="s">
        <v>134</v>
      </c>
      <c r="AA24" s="46" t="s">
        <v>177</v>
      </c>
      <c r="AB24" s="67" t="s">
        <v>178</v>
      </c>
    </row>
    <row r="25" s="28" customFormat="1" ht="28.8" spans="1:30">
      <c r="A25" s="68"/>
      <c r="B25" s="69"/>
      <c r="C25" s="69"/>
      <c r="D25" s="46" t="s">
        <v>179</v>
      </c>
      <c r="E25" s="46" t="s">
        <v>180</v>
      </c>
      <c r="F25" s="46" t="s">
        <v>137</v>
      </c>
      <c r="G25" s="46" t="s">
        <v>140</v>
      </c>
      <c r="H25" s="46" t="s">
        <v>181</v>
      </c>
      <c r="I25" s="46" t="s">
        <v>182</v>
      </c>
      <c r="J25" s="46" t="s">
        <v>183</v>
      </c>
      <c r="K25" s="46" t="s">
        <v>184</v>
      </c>
      <c r="L25" s="46" t="s">
        <v>185</v>
      </c>
      <c r="M25" s="46" t="s">
        <v>186</v>
      </c>
      <c r="N25" s="115" t="s">
        <v>187</v>
      </c>
      <c r="O25" s="46" t="s">
        <v>188</v>
      </c>
      <c r="P25" s="46" t="s">
        <v>189</v>
      </c>
      <c r="Q25" s="46" t="s">
        <v>190</v>
      </c>
      <c r="R25" s="46" t="s">
        <v>191</v>
      </c>
      <c r="S25" s="46" t="s">
        <v>192</v>
      </c>
      <c r="T25" s="70"/>
      <c r="U25" s="108"/>
      <c r="V25" s="70"/>
      <c r="W25" s="71"/>
      <c r="X25" s="70"/>
      <c r="Y25" s="63"/>
      <c r="Z25" s="66"/>
      <c r="AA25" s="46"/>
      <c r="AB25" s="67"/>
    </row>
    <row r="26" spans="1:30">
      <c r="A26" s="72" t="s">
        <v>154</v>
      </c>
      <c r="B26" s="58">
        <f>IF(SUMIF($B$43:$B$1000,A26,$G$43:$G$1000)-R10-SUMIF($B$43:$B$1000,A26,$K$43:$K$1000)&lt;SUM(D26:G26),SUM(D26:G26),SUMIF($B$43:$B$1000,A26,$G$43:$G$1000)-R10-SUMIF($B$43:$B$1000,A26,$K$43:$K$1000))</f>
        <v>667.23</v>
      </c>
      <c r="C26" s="73">
        <v>5000</v>
      </c>
      <c r="D26" s="134">
        <f>I10</f>
        <v>506.08</v>
      </c>
      <c r="E26" s="58">
        <f>K10</f>
        <v>129.52</v>
      </c>
      <c r="F26" s="58">
        <f>M10</f>
        <v>31.63</v>
      </c>
      <c r="G26" s="58">
        <f>Q10</f>
        <v>0</v>
      </c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8"/>
      <c r="T26" s="58">
        <f>IF(B26-SUM(C26:S26)&lt;=0,0,B26-SUM(C26:S26))</f>
        <v>0</v>
      </c>
      <c r="U26" s="74" t="str">
        <f t="shared" ref="U26:U37" si="17">IF(T26=0,"",IF(T26&lt;=36000,1,(IF(T26&lt;=144000,2,IF(T26&lt;=300000,3,IF(T26&lt;=420000,4,IF(T26&lt;=660000,5,IF(T26&lt;=960000,6,7))))))))</f>
        <v/>
      </c>
      <c r="V26" s="75">
        <f t="shared" ref="V26:V37" si="18">IF(U26=1,T26*3%,IF(U26=2,T26*10%-2520,IF(U26=3,T26*20%-16920,IF(U26=4,T26*25%-31920,IF(U26=5,T26*30%-52930,IF(U26=6,T26*35%-85920,IF(U26=7,T26*45%-181920,0)))))))</f>
        <v>0</v>
      </c>
      <c r="W26" s="75">
        <f>IF(ROUND(V26,2)&lt;0,0,ROUND(V26,2))</f>
        <v>0</v>
      </c>
      <c r="X26" s="76"/>
      <c r="Y26" s="77" t="str">
        <f>IF(W26=0,"",W26=X26)</f>
        <v/>
      </c>
      <c r="Z26" s="59"/>
      <c r="AA26" s="78">
        <f>IF(SUMIF($B$43:$B$1000,A26,$G$43:$G$1000)-R10&lt;0,0,SUMIF($B$43:$B$1000,A26,$G$43:$G$1000)-R10)</f>
        <v>0</v>
      </c>
      <c r="AB26" s="79">
        <f>B26-D26-E26-F26-G26-W26-SUMIF($B:$B,A26,$H:$H)+M43</f>
        <v>2.48689957516035e-14</v>
      </c>
      <c r="AC26" t="s">
        <v>154</v>
      </c>
      <c r="AD26" t="b">
        <f>AB26=SUMIF($B:$B,A26,$L:$L)</f>
        <v>0</v>
      </c>
    </row>
    <row r="27" spans="1:30">
      <c r="A27" s="72" t="s">
        <v>155</v>
      </c>
      <c r="B27" s="58">
        <f t="shared" ref="B27:B37" si="19">IF(SUMIF($B$43:$B$1000,A27,$G$43:$G$1000)-R11-SUMIF($B$43:$B$1000,A27,$K$43:$K$1000)&lt;SUM(D27:G27),SUM(D27:G27),SUMIF($B$43:$B$1000,A27,$G$43:$G$1000)-R11-SUMIF($B$43:$B$1000,A27,$K$43:$K$1000))</f>
        <v>667.23</v>
      </c>
      <c r="C27" s="73">
        <v>5000</v>
      </c>
      <c r="D27" s="134">
        <f t="shared" ref="D27:D37" si="20">I11</f>
        <v>506.08</v>
      </c>
      <c r="E27" s="58">
        <f t="shared" ref="E27:E37" si="21">K11</f>
        <v>129.52</v>
      </c>
      <c r="F27" s="58">
        <f t="shared" ref="F27:F37" si="22">M11</f>
        <v>31.63</v>
      </c>
      <c r="G27" s="58">
        <f t="shared" ref="G27:G37" si="23">Q11</f>
        <v>0</v>
      </c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8"/>
      <c r="T27" s="58">
        <f>IF(SUM($B$26:B27)-SUM($C$26:S27)&lt;=0,0,SUM($B$26:B27)-SUM($C$26:S27))</f>
        <v>0</v>
      </c>
      <c r="U27" s="74" t="str">
        <f t="shared" si="17"/>
        <v/>
      </c>
      <c r="V27" s="75">
        <f t="shared" si="18"/>
        <v>0</v>
      </c>
      <c r="W27" s="75">
        <f>IF(ROUND(V27-SUM($X$26:X26),2)&lt;0,0,ROUND(V27-SUM($X$26:X26),2))</f>
        <v>0</v>
      </c>
      <c r="X27" s="76"/>
      <c r="Y27" s="77" t="str">
        <f t="shared" ref="Y27:Y38" si="24">IF(W27=0,"",W27=X27)</f>
        <v/>
      </c>
      <c r="Z27" s="59"/>
      <c r="AA27" s="78">
        <f t="shared" ref="AA27:AA37" si="25">IF(SUMIF($B$43:$B$1000,A27,$G$43:$G$1000)-R11&lt;0,0,SUMIF($B$43:$B$1000,A27,$G$43:$G$1000)-R11)</f>
        <v>0</v>
      </c>
      <c r="AB27" s="79">
        <f>B27-D27-E27-F27-G27-W27-SUMIF($B:$B,A27,$H:$H)</f>
        <v>2.48689957516035e-14</v>
      </c>
      <c r="AC27" t="s">
        <v>155</v>
      </c>
      <c r="AD27" t="b">
        <f t="shared" ref="AD27:AD37" si="26">AB27=SUMIF($B:$B,A27,$L:$L)</f>
        <v>0</v>
      </c>
    </row>
    <row r="28" spans="1:30">
      <c r="A28" s="72" t="s">
        <v>156</v>
      </c>
      <c r="B28" s="58">
        <f t="shared" si="19"/>
        <v>667.23</v>
      </c>
      <c r="C28" s="73">
        <v>5000</v>
      </c>
      <c r="D28" s="134">
        <f t="shared" si="20"/>
        <v>506.08</v>
      </c>
      <c r="E28" s="58">
        <f t="shared" si="21"/>
        <v>129.52</v>
      </c>
      <c r="F28" s="58">
        <f t="shared" si="22"/>
        <v>31.63</v>
      </c>
      <c r="G28" s="58">
        <f t="shared" si="23"/>
        <v>0</v>
      </c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8"/>
      <c r="T28" s="58">
        <f>IF(SUM($B$26:B28)-SUM($C$26:S28)&lt;=0,0,SUM($B$26:B28)-SUM($C$26:S28))</f>
        <v>0</v>
      </c>
      <c r="U28" s="74" t="str">
        <f t="shared" si="17"/>
        <v/>
      </c>
      <c r="V28" s="75">
        <f t="shared" si="18"/>
        <v>0</v>
      </c>
      <c r="W28" s="75">
        <f>IF(ROUND(V28-SUM($X$26:X27),2)&lt;0,0,ROUND(V28-SUM($X$26:X27),2))</f>
        <v>0</v>
      </c>
      <c r="X28" s="76"/>
      <c r="Y28" s="77" t="str">
        <f t="shared" si="24"/>
        <v/>
      </c>
      <c r="Z28" s="59"/>
      <c r="AA28" s="78">
        <f t="shared" si="25"/>
        <v>0</v>
      </c>
      <c r="AB28" s="79">
        <f t="shared" ref="AB28:AB37" si="27">B28-D28-E28-F28-G28-W28-SUMIF($B:$B,A28,$H:$H)</f>
        <v>2.48689957516035e-14</v>
      </c>
      <c r="AC28" t="s">
        <v>156</v>
      </c>
      <c r="AD28" t="b">
        <f t="shared" si="26"/>
        <v>0</v>
      </c>
    </row>
    <row r="29" spans="1:30">
      <c r="A29" s="72" t="s">
        <v>157</v>
      </c>
      <c r="B29" s="58">
        <f t="shared" si="19"/>
        <v>667.23</v>
      </c>
      <c r="C29" s="73">
        <v>5000</v>
      </c>
      <c r="D29" s="134">
        <f t="shared" si="20"/>
        <v>506.08</v>
      </c>
      <c r="E29" s="58">
        <f t="shared" si="21"/>
        <v>129.52</v>
      </c>
      <c r="F29" s="58">
        <f t="shared" si="22"/>
        <v>31.63</v>
      </c>
      <c r="G29" s="58">
        <f t="shared" si="23"/>
        <v>0</v>
      </c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8"/>
      <c r="T29" s="58">
        <f>IF(SUM($B$26:B29)-SUM($C$26:S29)&lt;=0,0,SUM($B$26:B29)-SUM($C$26:S29))</f>
        <v>0</v>
      </c>
      <c r="U29" s="74" t="str">
        <f t="shared" si="17"/>
        <v/>
      </c>
      <c r="V29" s="75">
        <f t="shared" si="18"/>
        <v>0</v>
      </c>
      <c r="W29" s="75">
        <f>IF(ROUND(V29-SUM($X$26:X28),2)&lt;0,0,ROUND(V29-SUM($X$26:X28),2))</f>
        <v>0</v>
      </c>
      <c r="X29" s="76"/>
      <c r="Y29" s="77" t="str">
        <f t="shared" si="24"/>
        <v/>
      </c>
      <c r="Z29" s="59"/>
      <c r="AA29" s="78">
        <f t="shared" si="25"/>
        <v>0</v>
      </c>
      <c r="AB29" s="79">
        <f t="shared" si="27"/>
        <v>2.48689957516035e-14</v>
      </c>
      <c r="AC29" t="s">
        <v>157</v>
      </c>
      <c r="AD29" t="b">
        <f t="shared" si="26"/>
        <v>0</v>
      </c>
    </row>
    <row r="30" spans="1:30">
      <c r="A30" s="72" t="s">
        <v>158</v>
      </c>
      <c r="B30" s="58">
        <f t="shared" si="19"/>
        <v>667.23</v>
      </c>
      <c r="C30" s="73">
        <v>5000</v>
      </c>
      <c r="D30" s="134">
        <f t="shared" si="20"/>
        <v>506.08</v>
      </c>
      <c r="E30" s="58">
        <f t="shared" si="21"/>
        <v>129.52</v>
      </c>
      <c r="F30" s="58">
        <f t="shared" si="22"/>
        <v>31.63</v>
      </c>
      <c r="G30" s="58">
        <f t="shared" si="23"/>
        <v>0</v>
      </c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8"/>
      <c r="T30" s="58">
        <f>IF(SUM($B$26:B30)-SUM($C$26:S30)&lt;=0,0,SUM($B$26:B30)-SUM($C$26:S30))</f>
        <v>0</v>
      </c>
      <c r="U30" s="74" t="str">
        <f t="shared" si="17"/>
        <v/>
      </c>
      <c r="V30" s="75">
        <f t="shared" si="18"/>
        <v>0</v>
      </c>
      <c r="W30" s="75">
        <f>IF(ROUND(V30-SUM($X$26:X29),2)&lt;0,0,ROUND(V30-SUM($X$26:X29),2))</f>
        <v>0</v>
      </c>
      <c r="X30" s="76"/>
      <c r="Y30" s="77" t="str">
        <f t="shared" si="24"/>
        <v/>
      </c>
      <c r="Z30" s="59"/>
      <c r="AA30" s="78">
        <f t="shared" si="25"/>
        <v>0</v>
      </c>
      <c r="AB30" s="79">
        <f t="shared" si="27"/>
        <v>2.48689957516035e-14</v>
      </c>
      <c r="AC30" t="s">
        <v>158</v>
      </c>
      <c r="AD30" t="b">
        <f t="shared" si="26"/>
        <v>0</v>
      </c>
    </row>
    <row r="31" spans="1:30">
      <c r="A31" s="72" t="s">
        <v>159</v>
      </c>
      <c r="B31" s="58">
        <f t="shared" si="19"/>
        <v>667.23</v>
      </c>
      <c r="C31" s="73">
        <v>5000</v>
      </c>
      <c r="D31" s="134">
        <f t="shared" si="20"/>
        <v>506.08</v>
      </c>
      <c r="E31" s="58">
        <f t="shared" si="21"/>
        <v>129.52</v>
      </c>
      <c r="F31" s="58">
        <f t="shared" si="22"/>
        <v>31.63</v>
      </c>
      <c r="G31" s="58">
        <f t="shared" si="23"/>
        <v>0</v>
      </c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8"/>
      <c r="T31" s="58">
        <f>IF(SUM($B$26:B31)-SUM($C$26:S31)&lt;=0,0,SUM($B$26:B31)-SUM($C$26:S31))</f>
        <v>0</v>
      </c>
      <c r="U31" s="74" t="str">
        <f t="shared" si="17"/>
        <v/>
      </c>
      <c r="V31" s="75">
        <f t="shared" si="18"/>
        <v>0</v>
      </c>
      <c r="W31" s="75">
        <f>IF(ROUND(V31-SUM($X$26:X30),2)&lt;0,0,ROUND(V31-SUM($X$26:X30),2))</f>
        <v>0</v>
      </c>
      <c r="X31" s="76"/>
      <c r="Y31" s="77" t="str">
        <f t="shared" si="24"/>
        <v/>
      </c>
      <c r="Z31" s="59"/>
      <c r="AA31" s="78">
        <f t="shared" si="25"/>
        <v>0</v>
      </c>
      <c r="AB31" s="79">
        <f t="shared" si="27"/>
        <v>2.48689957516035e-14</v>
      </c>
      <c r="AC31" t="s">
        <v>159</v>
      </c>
      <c r="AD31" t="b">
        <f t="shared" si="26"/>
        <v>0</v>
      </c>
    </row>
    <row r="32" spans="1:30">
      <c r="A32" s="72" t="s">
        <v>160</v>
      </c>
      <c r="B32" s="58">
        <f t="shared" si="19"/>
        <v>667.23</v>
      </c>
      <c r="C32" s="73">
        <v>5000</v>
      </c>
      <c r="D32" s="134">
        <f t="shared" si="20"/>
        <v>506.08</v>
      </c>
      <c r="E32" s="58">
        <f t="shared" si="21"/>
        <v>129.52</v>
      </c>
      <c r="F32" s="58">
        <f t="shared" si="22"/>
        <v>31.63</v>
      </c>
      <c r="G32" s="58">
        <f t="shared" si="23"/>
        <v>0</v>
      </c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8"/>
      <c r="T32" s="58">
        <f>IF(SUM($B$26:B32)-SUM($C$26:S32)&lt;=0,0,SUM($B$26:B32)-SUM($C$26:S32))</f>
        <v>0</v>
      </c>
      <c r="U32" s="74" t="str">
        <f t="shared" si="17"/>
        <v/>
      </c>
      <c r="V32" s="75">
        <f t="shared" si="18"/>
        <v>0</v>
      </c>
      <c r="W32" s="75">
        <f>IF(ROUND(V32-SUM($X$26:X31),2)&lt;0,0,ROUND(V32-SUM($X$26:X31),2))</f>
        <v>0</v>
      </c>
      <c r="X32" s="76"/>
      <c r="Y32" s="77" t="str">
        <f t="shared" si="24"/>
        <v/>
      </c>
      <c r="Z32" s="59"/>
      <c r="AA32" s="78">
        <f t="shared" si="25"/>
        <v>0</v>
      </c>
      <c r="AB32" s="79">
        <f t="shared" si="27"/>
        <v>2.48689957516035e-14</v>
      </c>
      <c r="AC32" t="s">
        <v>160</v>
      </c>
      <c r="AD32" t="b">
        <f t="shared" si="26"/>
        <v>0</v>
      </c>
    </row>
    <row r="33" spans="1:30">
      <c r="A33" s="72" t="s">
        <v>161</v>
      </c>
      <c r="B33" s="58">
        <f t="shared" si="19"/>
        <v>667.23</v>
      </c>
      <c r="C33" s="73">
        <v>5000</v>
      </c>
      <c r="D33" s="134">
        <f t="shared" si="20"/>
        <v>506.08</v>
      </c>
      <c r="E33" s="58">
        <f t="shared" si="21"/>
        <v>129.52</v>
      </c>
      <c r="F33" s="58">
        <f t="shared" si="22"/>
        <v>31.63</v>
      </c>
      <c r="G33" s="58">
        <f t="shared" si="23"/>
        <v>0</v>
      </c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8"/>
      <c r="T33" s="58">
        <f>IF(SUM($B$26:B33)-SUM($C$26:S33)&lt;=0,0,SUM($B$26:B33)-SUM($C$26:S33))</f>
        <v>0</v>
      </c>
      <c r="U33" s="74" t="str">
        <f t="shared" si="17"/>
        <v/>
      </c>
      <c r="V33" s="75">
        <f t="shared" si="18"/>
        <v>0</v>
      </c>
      <c r="W33" s="75">
        <f>IF(ROUND(V33-SUM($X$26:X32),2)&lt;0,0,ROUND(V33-SUM($X$26:X32),2))</f>
        <v>0</v>
      </c>
      <c r="X33" s="76"/>
      <c r="Y33" s="77" t="str">
        <f t="shared" si="24"/>
        <v/>
      </c>
      <c r="Z33" s="59"/>
      <c r="AA33" s="78">
        <f t="shared" si="25"/>
        <v>0</v>
      </c>
      <c r="AB33" s="79">
        <f t="shared" si="27"/>
        <v>2.48689957516035e-14</v>
      </c>
      <c r="AC33" t="s">
        <v>161</v>
      </c>
      <c r="AD33" t="b">
        <f t="shared" si="26"/>
        <v>0</v>
      </c>
    </row>
    <row r="34" spans="1:30">
      <c r="A34" s="72" t="s">
        <v>162</v>
      </c>
      <c r="B34" s="58">
        <f t="shared" si="19"/>
        <v>667.23</v>
      </c>
      <c r="C34" s="73">
        <v>5000</v>
      </c>
      <c r="D34" s="134">
        <f t="shared" si="20"/>
        <v>506.08</v>
      </c>
      <c r="E34" s="58">
        <f t="shared" si="21"/>
        <v>129.52</v>
      </c>
      <c r="F34" s="58">
        <f t="shared" si="22"/>
        <v>31.63</v>
      </c>
      <c r="G34" s="58">
        <f t="shared" si="23"/>
        <v>0</v>
      </c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8"/>
      <c r="T34" s="58">
        <f>IF(SUM($B$26:B34)-SUM($C$26:S34)&lt;=0,0,SUM($B$26:B34)-SUM($C$26:S34))</f>
        <v>0</v>
      </c>
      <c r="U34" s="74" t="str">
        <f t="shared" si="17"/>
        <v/>
      </c>
      <c r="V34" s="75">
        <f t="shared" si="18"/>
        <v>0</v>
      </c>
      <c r="W34" s="75">
        <f>IF(ROUND(V34-SUM($X$26:X33),2)&lt;0,0,ROUND(V34-SUM($X$26:X33),2))</f>
        <v>0</v>
      </c>
      <c r="X34" s="76"/>
      <c r="Y34" s="77" t="str">
        <f t="shared" si="24"/>
        <v/>
      </c>
      <c r="Z34" s="59"/>
      <c r="AA34" s="78">
        <f t="shared" si="25"/>
        <v>0</v>
      </c>
      <c r="AB34" s="79">
        <f t="shared" si="27"/>
        <v>2.48689957516035e-14</v>
      </c>
      <c r="AC34" t="s">
        <v>162</v>
      </c>
      <c r="AD34" t="b">
        <f t="shared" si="26"/>
        <v>0</v>
      </c>
    </row>
    <row r="35" spans="1:30">
      <c r="A35" s="72" t="s">
        <v>163</v>
      </c>
      <c r="B35" s="58">
        <f t="shared" si="19"/>
        <v>667.23</v>
      </c>
      <c r="C35" s="73">
        <v>5000</v>
      </c>
      <c r="D35" s="134">
        <f t="shared" si="20"/>
        <v>506.08</v>
      </c>
      <c r="E35" s="58">
        <f t="shared" si="21"/>
        <v>129.52</v>
      </c>
      <c r="F35" s="58">
        <f t="shared" si="22"/>
        <v>31.63</v>
      </c>
      <c r="G35" s="58">
        <f t="shared" si="23"/>
        <v>0</v>
      </c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8"/>
      <c r="T35" s="58">
        <f>IF(SUM($B$26:B35)-SUM($C$26:S35)&lt;=0,0,SUM($B$26:B35)-SUM($C$26:S35))</f>
        <v>0</v>
      </c>
      <c r="U35" s="74" t="str">
        <f t="shared" si="17"/>
        <v/>
      </c>
      <c r="V35" s="75">
        <f t="shared" si="18"/>
        <v>0</v>
      </c>
      <c r="W35" s="75">
        <f>IF(ROUND(V35-SUM($X$26:X34),2)&lt;0,0,ROUND(V35-SUM($X$26:X34),2))</f>
        <v>0</v>
      </c>
      <c r="X35" s="76"/>
      <c r="Y35" s="77" t="str">
        <f t="shared" si="24"/>
        <v/>
      </c>
      <c r="Z35" s="59"/>
      <c r="AA35" s="78">
        <f t="shared" si="25"/>
        <v>0</v>
      </c>
      <c r="AB35" s="79">
        <f t="shared" si="27"/>
        <v>2.48689957516035e-14</v>
      </c>
      <c r="AC35" t="s">
        <v>163</v>
      </c>
      <c r="AD35" t="b">
        <f t="shared" si="26"/>
        <v>0</v>
      </c>
    </row>
    <row r="36" spans="1:30">
      <c r="A36" s="72" t="s">
        <v>164</v>
      </c>
      <c r="B36" s="58">
        <f t="shared" si="19"/>
        <v>667.23</v>
      </c>
      <c r="C36" s="73">
        <v>5000</v>
      </c>
      <c r="D36" s="134">
        <f t="shared" si="20"/>
        <v>506.08</v>
      </c>
      <c r="E36" s="58">
        <f t="shared" si="21"/>
        <v>129.52</v>
      </c>
      <c r="F36" s="58">
        <f t="shared" si="22"/>
        <v>31.63</v>
      </c>
      <c r="G36" s="58">
        <f t="shared" si="23"/>
        <v>0</v>
      </c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  <c r="S36" s="58"/>
      <c r="T36" s="58">
        <f>IF(SUM($B$26:B36)-SUM($C$26:S36)&lt;=0,0,SUM($B$26:B36)-SUM($C$26:S36))</f>
        <v>0</v>
      </c>
      <c r="U36" s="74" t="str">
        <f t="shared" si="17"/>
        <v/>
      </c>
      <c r="V36" s="75">
        <f t="shared" si="18"/>
        <v>0</v>
      </c>
      <c r="W36" s="75">
        <f>IF(ROUND(V36-SUM($X$26:X35),2)&lt;0,0,ROUND(V36-SUM($X$26:X35),2))</f>
        <v>0</v>
      </c>
      <c r="X36" s="76"/>
      <c r="Y36" s="77" t="str">
        <f t="shared" si="24"/>
        <v/>
      </c>
      <c r="Z36" s="59"/>
      <c r="AA36" s="78">
        <f t="shared" si="25"/>
        <v>0</v>
      </c>
      <c r="AB36" s="79">
        <f t="shared" si="27"/>
        <v>2.48689957516035e-14</v>
      </c>
      <c r="AC36" t="s">
        <v>164</v>
      </c>
      <c r="AD36" t="b">
        <f t="shared" si="26"/>
        <v>0</v>
      </c>
    </row>
    <row r="37" spans="1:30">
      <c r="A37" s="72" t="s">
        <v>165</v>
      </c>
      <c r="B37" s="58">
        <f t="shared" si="19"/>
        <v>667.23</v>
      </c>
      <c r="C37" s="73">
        <v>5000</v>
      </c>
      <c r="D37" s="134">
        <f t="shared" si="20"/>
        <v>506.08</v>
      </c>
      <c r="E37" s="58">
        <f t="shared" si="21"/>
        <v>129.52</v>
      </c>
      <c r="F37" s="58">
        <f t="shared" si="22"/>
        <v>31.63</v>
      </c>
      <c r="G37" s="58">
        <f t="shared" si="23"/>
        <v>0</v>
      </c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  <c r="S37" s="58"/>
      <c r="T37" s="58">
        <f>IF(SUM($B$26:B37)-SUM($C$26:S37)&lt;=0,0,SUM($B$26:B37)-SUM($C$26:S37))</f>
        <v>0</v>
      </c>
      <c r="U37" s="74" t="str">
        <f t="shared" si="17"/>
        <v/>
      </c>
      <c r="V37" s="75">
        <f t="shared" si="18"/>
        <v>0</v>
      </c>
      <c r="W37" s="75">
        <f>IF(ROUND(V37-SUM($X$26:X36),2)&lt;0,0,ROUND(V37-SUM($X$26:X36),2))</f>
        <v>0</v>
      </c>
      <c r="X37" s="76"/>
      <c r="Y37" s="77" t="str">
        <f t="shared" si="24"/>
        <v/>
      </c>
      <c r="Z37" s="59"/>
      <c r="AA37" s="78">
        <f t="shared" si="25"/>
        <v>0</v>
      </c>
      <c r="AB37" s="79">
        <f t="shared" si="27"/>
        <v>2.48689957516035e-14</v>
      </c>
      <c r="AC37" t="s">
        <v>165</v>
      </c>
      <c r="AD37" t="b">
        <f t="shared" si="26"/>
        <v>0</v>
      </c>
    </row>
    <row r="38" spans="1:30">
      <c r="A38" s="72" t="s">
        <v>103</v>
      </c>
      <c r="B38" s="58">
        <f>SUM(B26:B37)+B39</f>
        <v>8006.76</v>
      </c>
      <c r="C38" s="58">
        <f>SUM(C26:C37)</f>
        <v>60000</v>
      </c>
      <c r="D38" s="134">
        <f t="shared" ref="D38:W38" si="28">SUM(D26:D37)</f>
        <v>6072.96</v>
      </c>
      <c r="E38" s="58">
        <f t="shared" si="28"/>
        <v>1554.24</v>
      </c>
      <c r="F38" s="58">
        <f t="shared" si="28"/>
        <v>379.56</v>
      </c>
      <c r="G38" s="58">
        <f t="shared" si="28"/>
        <v>0</v>
      </c>
      <c r="H38" s="58">
        <f t="shared" si="28"/>
        <v>0</v>
      </c>
      <c r="I38" s="58">
        <f t="shared" si="28"/>
        <v>0</v>
      </c>
      <c r="J38" s="58">
        <f t="shared" si="28"/>
        <v>0</v>
      </c>
      <c r="K38" s="58">
        <f t="shared" si="28"/>
        <v>0</v>
      </c>
      <c r="L38" s="58">
        <f t="shared" si="28"/>
        <v>0</v>
      </c>
      <c r="M38" s="58">
        <f t="shared" si="28"/>
        <v>0</v>
      </c>
      <c r="N38" s="58">
        <f t="shared" si="28"/>
        <v>0</v>
      </c>
      <c r="O38" s="58">
        <f t="shared" si="28"/>
        <v>0</v>
      </c>
      <c r="P38" s="58">
        <f t="shared" si="28"/>
        <v>0</v>
      </c>
      <c r="Q38" s="58">
        <f t="shared" si="28"/>
        <v>0</v>
      </c>
      <c r="R38" s="58">
        <f t="shared" si="28"/>
        <v>0</v>
      </c>
      <c r="S38" s="58">
        <f t="shared" si="28"/>
        <v>0</v>
      </c>
      <c r="T38" s="58"/>
      <c r="U38" s="80"/>
      <c r="V38" s="58">
        <f t="shared" si="28"/>
        <v>0</v>
      </c>
      <c r="W38" s="58">
        <f t="shared" si="28"/>
        <v>0</v>
      </c>
      <c r="X38" s="58">
        <f>SUM(X26:X37)+X39</f>
        <v>0</v>
      </c>
      <c r="Y38" s="77" t="str">
        <f t="shared" si="24"/>
        <v/>
      </c>
      <c r="Z38" s="81"/>
      <c r="AA38" s="82">
        <f>SUM(AA26:AA37)</f>
        <v>0</v>
      </c>
      <c r="AB38" s="79">
        <f>SUM(AB26:AB37)</f>
        <v>2.98427949019242e-13</v>
      </c>
    </row>
    <row r="39" spans="1:30">
      <c r="A39" s="72" t="s">
        <v>193</v>
      </c>
      <c r="B39" s="73"/>
      <c r="C39" s="83"/>
      <c r="D39" s="135"/>
      <c r="E39" s="84"/>
      <c r="F39" s="83"/>
      <c r="G39" s="83"/>
      <c r="H39" s="83"/>
      <c r="I39" s="83" t="b">
        <f>I40=T22</f>
        <v>0</v>
      </c>
      <c r="J39" s="83" t="b">
        <f>J40=(X38+X39)</f>
        <v>1</v>
      </c>
      <c r="K39" s="83"/>
      <c r="L39" s="83"/>
      <c r="M39" s="83"/>
      <c r="N39" s="83"/>
      <c r="O39" s="84"/>
      <c r="P39" s="84"/>
      <c r="Q39" s="84"/>
      <c r="R39" s="84"/>
      <c r="S39" s="84"/>
      <c r="T39" s="84"/>
      <c r="X39" s="85"/>
    </row>
    <row r="40" s="29" customFormat="1" spans="1:30">
      <c r="A40" s="86" t="s">
        <v>194</v>
      </c>
      <c r="B40" s="73">
        <f>G40-SUM(R10:R21)-K40</f>
        <v>-20268.48</v>
      </c>
      <c r="C40" s="83"/>
      <c r="D40" s="136"/>
      <c r="E40" s="83"/>
      <c r="F40" s="87">
        <f>SUM(F44:F1000)</f>
        <v>0</v>
      </c>
      <c r="G40" s="87">
        <f t="shared" ref="G40:L40" si="29">SUM(G44:G1000)</f>
        <v>0</v>
      </c>
      <c r="H40" s="87">
        <f t="shared" si="29"/>
        <v>0</v>
      </c>
      <c r="I40" s="87">
        <f t="shared" si="29"/>
        <v>0</v>
      </c>
      <c r="J40" s="87">
        <f t="shared" si="29"/>
        <v>0</v>
      </c>
      <c r="K40" s="87">
        <f t="shared" si="29"/>
        <v>0</v>
      </c>
      <c r="L40" s="87">
        <f t="shared" si="29"/>
        <v>0</v>
      </c>
      <c r="M40" s="83">
        <f>G40-H40-I40-J40-K40-L40+M43</f>
        <v>0</v>
      </c>
      <c r="N40" s="83"/>
      <c r="O40" s="83"/>
      <c r="P40" s="83"/>
      <c r="Q40" s="83"/>
      <c r="R40" s="83"/>
      <c r="S40" s="83"/>
      <c r="T40" s="83"/>
      <c r="W40" s="88" t="s">
        <v>195</v>
      </c>
      <c r="X40" s="89">
        <f>IF((B38-B39)=0,0,V37/(B38-B39))</f>
        <v>0</v>
      </c>
      <c r="Z40" s="90"/>
    </row>
    <row r="41" spans="1:30">
      <c r="A41" s="41" t="s">
        <v>196</v>
      </c>
      <c r="B41" s="41"/>
      <c r="C41" s="41"/>
      <c r="D41" s="41"/>
      <c r="E41" s="41"/>
      <c r="F41" s="41"/>
      <c r="G41" s="41"/>
      <c r="H41" s="41"/>
      <c r="I41" s="41"/>
      <c r="J41" s="91" t="s">
        <v>197</v>
      </c>
      <c r="K41" s="92">
        <v>0.85</v>
      </c>
      <c r="L41" s="93" t="s">
        <v>198</v>
      </c>
      <c r="M41" s="86" t="e">
        <f>SUMIF([1]档案费管理台账!$E$4:$E$1000,G1,[1]档案费管理台账!$H$4:$H$1000)+SUMIF(档案费管理台账!$E$4:$E$1000,G1,档案费管理台账!$H$4:$H$1000)</f>
        <v>#VALUE!</v>
      </c>
      <c r="N41" s="84" t="e">
        <f>M41=SUM(H43:H1000)+SUM([1]傅洪旭!H43:H1000)</f>
        <v>#VALUE!</v>
      </c>
      <c r="O41" s="84"/>
      <c r="P41" s="84"/>
      <c r="Q41" s="84"/>
      <c r="R41" s="84"/>
      <c r="S41" s="84"/>
      <c r="T41" s="84"/>
    </row>
    <row r="42" s="27" customFormat="1" spans="1:30">
      <c r="A42" s="63" t="s">
        <v>4</v>
      </c>
      <c r="B42" s="67" t="s">
        <v>124</v>
      </c>
      <c r="C42" s="67" t="s">
        <v>199</v>
      </c>
      <c r="D42" s="46" t="s">
        <v>200</v>
      </c>
      <c r="E42" s="63" t="s">
        <v>7</v>
      </c>
      <c r="F42" s="63" t="s">
        <v>201</v>
      </c>
      <c r="G42" s="63" t="s">
        <v>202</v>
      </c>
      <c r="H42" s="63" t="s">
        <v>11</v>
      </c>
      <c r="I42" s="63" t="s">
        <v>203</v>
      </c>
      <c r="J42" s="63" t="s">
        <v>204</v>
      </c>
      <c r="K42" s="63" t="s">
        <v>205</v>
      </c>
      <c r="L42" s="63" t="s">
        <v>206</v>
      </c>
      <c r="M42" s="63" t="s">
        <v>207</v>
      </c>
      <c r="N42" s="142" t="s">
        <v>77</v>
      </c>
      <c r="O42" s="95"/>
      <c r="P42" s="95"/>
      <c r="Q42" s="95"/>
      <c r="R42" s="95"/>
      <c r="S42" s="95"/>
      <c r="T42" s="95"/>
      <c r="U42" s="109"/>
      <c r="V42" s="95"/>
      <c r="W42" s="96"/>
      <c r="Z42" s="48"/>
      <c r="AB42" s="47"/>
    </row>
    <row r="43" spans="1:30">
      <c r="A43" s="97">
        <f>IF(D43="","",ROW()-42)</f>
        <v>1</v>
      </c>
      <c r="B43" s="98" t="str">
        <f t="shared" ref="B43:B107" si="30">IF(C43="","",MONTH(C43)&amp;"月")</f>
        <v>1月</v>
      </c>
      <c r="C43" s="99">
        <v>45292</v>
      </c>
      <c r="D43" s="137" t="s">
        <v>208</v>
      </c>
      <c r="E43" s="100"/>
      <c r="F43" s="57"/>
      <c r="G43" s="58"/>
      <c r="H43" s="58"/>
      <c r="I43" s="57"/>
      <c r="J43" s="57"/>
      <c r="K43" s="57"/>
      <c r="L43" s="57"/>
      <c r="M43" s="101"/>
      <c r="N43" s="73"/>
      <c r="O43" s="84"/>
      <c r="P43" s="84"/>
      <c r="Q43" s="84"/>
      <c r="R43" s="84"/>
      <c r="S43" s="84"/>
      <c r="T43" s="84"/>
      <c r="U43" s="110"/>
      <c r="V43" s="84"/>
      <c r="W43" s="83"/>
    </row>
    <row r="44" spans="1:30">
      <c r="A44" s="97" t="str">
        <f>IF(C44="","",ROW()-42)</f>
        <v/>
      </c>
      <c r="B44" s="98" t="str">
        <f t="shared" si="30"/>
        <v/>
      </c>
      <c r="C44" s="99"/>
      <c r="D44" s="137"/>
      <c r="E44" s="100"/>
      <c r="F44" s="57"/>
      <c r="G44" s="58">
        <f>IF(F44="",0,F44*$K$41)</f>
        <v>0</v>
      </c>
      <c r="H44" s="58">
        <f>IF(E44="",0,IFERROR(VLOOKUP(E44,档案费管理台账!$D$4:$H$1000,5,0),0))</f>
        <v>0</v>
      </c>
      <c r="I44" s="57"/>
      <c r="J44" s="57"/>
      <c r="K44" s="57"/>
      <c r="L44" s="57"/>
      <c r="M44" s="58" t="str">
        <f>IF(C44="","",ROUND(M43+G44-I44-J44-K44-L44-H44,2))</f>
        <v/>
      </c>
      <c r="N44" s="73"/>
      <c r="O44" s="84"/>
      <c r="P44" s="84"/>
      <c r="Q44" s="84"/>
      <c r="R44" s="84"/>
      <c r="S44" s="84"/>
      <c r="T44" s="84"/>
      <c r="U44" s="110"/>
      <c r="V44" s="84"/>
      <c r="W44" s="83"/>
    </row>
    <row r="45" spans="1:30">
      <c r="A45" s="97" t="str">
        <f t="shared" ref="A45:A108" si="31">IF(C45="","",ROW()-42)</f>
        <v/>
      </c>
      <c r="B45" s="98" t="str">
        <f t="shared" si="30"/>
        <v/>
      </c>
      <c r="C45" s="99"/>
      <c r="D45" s="137"/>
      <c r="E45" s="100"/>
      <c r="F45" s="57"/>
      <c r="G45" s="58">
        <f t="shared" ref="G45:G108" si="32">IF(F45="",0,F45*$K$41)</f>
        <v>0</v>
      </c>
      <c r="H45" s="58">
        <f>IF(E45="",0,IFERROR(VLOOKUP(E45,档案费管理台账!$D$4:$H$1000,5,0),0))</f>
        <v>0</v>
      </c>
      <c r="I45" s="57"/>
      <c r="J45" s="57"/>
      <c r="K45" s="57"/>
      <c r="L45" s="57"/>
      <c r="M45" s="58" t="str">
        <f t="shared" ref="M45:M108" si="33">IF(C45="","",ROUND(M44+G45-I45-J45-K45-L45-H45,2))</f>
        <v/>
      </c>
      <c r="N45" s="73"/>
      <c r="O45" s="84"/>
      <c r="P45" s="84"/>
      <c r="Q45" s="84"/>
      <c r="R45" s="84"/>
      <c r="S45" s="84"/>
      <c r="T45" s="84"/>
      <c r="U45" s="110"/>
      <c r="V45" s="84"/>
      <c r="W45" s="83"/>
    </row>
    <row r="46" spans="1:30">
      <c r="A46" s="97" t="str">
        <f t="shared" si="31"/>
        <v/>
      </c>
      <c r="B46" s="98" t="str">
        <f t="shared" si="30"/>
        <v/>
      </c>
      <c r="C46" s="99"/>
      <c r="D46" s="137"/>
      <c r="E46" s="100"/>
      <c r="F46" s="57"/>
      <c r="G46" s="58">
        <f t="shared" si="32"/>
        <v>0</v>
      </c>
      <c r="H46" s="58">
        <f>IF(E46="",0,IFERROR(VLOOKUP(E46,档案费管理台账!$D$4:$H$1000,5,0),0))</f>
        <v>0</v>
      </c>
      <c r="I46" s="57"/>
      <c r="J46" s="57"/>
      <c r="K46" s="57"/>
      <c r="L46" s="57"/>
      <c r="M46" s="58" t="str">
        <f t="shared" si="33"/>
        <v/>
      </c>
      <c r="N46" s="73"/>
      <c r="O46" s="84"/>
      <c r="P46" s="84"/>
      <c r="Q46" s="84"/>
      <c r="R46" s="84"/>
      <c r="S46" s="84"/>
      <c r="T46" s="84"/>
      <c r="U46" s="110"/>
      <c r="V46" s="84"/>
      <c r="W46" s="83"/>
    </row>
    <row r="47" spans="1:30">
      <c r="A47" s="97" t="str">
        <f t="shared" si="31"/>
        <v/>
      </c>
      <c r="B47" s="98" t="str">
        <f t="shared" si="30"/>
        <v/>
      </c>
      <c r="C47" s="99"/>
      <c r="D47" s="137"/>
      <c r="E47" s="100"/>
      <c r="F47" s="57"/>
      <c r="G47" s="58">
        <f t="shared" si="32"/>
        <v>0</v>
      </c>
      <c r="H47" s="58">
        <f>IF(E47="",0,IFERROR(VLOOKUP(E47,档案费管理台账!$D$4:$H$1000,5,0),0))</f>
        <v>0</v>
      </c>
      <c r="I47" s="57"/>
      <c r="J47" s="57"/>
      <c r="K47" s="57"/>
      <c r="L47" s="57"/>
      <c r="M47" s="58" t="str">
        <f t="shared" si="33"/>
        <v/>
      </c>
      <c r="N47" s="73"/>
      <c r="O47" s="84"/>
      <c r="P47" s="84"/>
      <c r="Q47" s="84"/>
      <c r="R47" s="84"/>
      <c r="S47" s="84"/>
      <c r="T47" s="84"/>
      <c r="U47" s="110"/>
      <c r="V47" s="84"/>
      <c r="W47" s="83"/>
    </row>
    <row r="48" spans="1:30">
      <c r="A48" s="97" t="str">
        <f t="shared" si="31"/>
        <v/>
      </c>
      <c r="B48" s="98" t="str">
        <f t="shared" si="30"/>
        <v/>
      </c>
      <c r="C48" s="99"/>
      <c r="D48" s="137"/>
      <c r="E48" s="100"/>
      <c r="F48" s="57"/>
      <c r="G48" s="58">
        <f t="shared" si="32"/>
        <v>0</v>
      </c>
      <c r="H48" s="58">
        <f>IF(E48="",0,IFERROR(VLOOKUP(E48,档案费管理台账!$D$4:$H$1000,5,0),0))</f>
        <v>0</v>
      </c>
      <c r="I48" s="57"/>
      <c r="J48" s="57"/>
      <c r="K48" s="57"/>
      <c r="L48" s="57"/>
      <c r="M48" s="58" t="str">
        <f t="shared" si="33"/>
        <v/>
      </c>
      <c r="N48" s="73"/>
      <c r="O48" s="84"/>
      <c r="P48" s="84"/>
      <c r="Q48" s="84"/>
      <c r="R48" s="84"/>
      <c r="S48" s="84"/>
      <c r="T48" s="84"/>
      <c r="U48" s="110"/>
      <c r="V48" s="84"/>
      <c r="W48" s="83"/>
    </row>
    <row r="49" spans="1:23">
      <c r="A49" s="97" t="str">
        <f t="shared" si="31"/>
        <v/>
      </c>
      <c r="B49" s="98" t="str">
        <f t="shared" si="30"/>
        <v/>
      </c>
      <c r="C49" s="99"/>
      <c r="D49" s="137"/>
      <c r="E49" s="100"/>
      <c r="F49" s="57"/>
      <c r="G49" s="58">
        <f t="shared" si="32"/>
        <v>0</v>
      </c>
      <c r="H49" s="58">
        <f>IF(E49="",0,IFERROR(VLOOKUP(E49,档案费管理台账!$D$4:$H$1000,5,0),0))</f>
        <v>0</v>
      </c>
      <c r="I49" s="57"/>
      <c r="J49" s="57"/>
      <c r="K49" s="57"/>
      <c r="L49" s="57"/>
      <c r="M49" s="58" t="str">
        <f t="shared" si="33"/>
        <v/>
      </c>
      <c r="N49" s="73"/>
      <c r="O49" s="84"/>
      <c r="P49" s="84"/>
      <c r="Q49" s="84"/>
      <c r="R49" s="84"/>
      <c r="S49" s="84"/>
      <c r="T49" s="84"/>
      <c r="U49" s="110"/>
      <c r="V49" s="84"/>
      <c r="W49" s="83"/>
    </row>
    <row r="50" spans="1:23">
      <c r="A50" s="97" t="str">
        <f t="shared" si="31"/>
        <v/>
      </c>
      <c r="B50" s="98" t="str">
        <f t="shared" si="30"/>
        <v/>
      </c>
      <c r="C50" s="99"/>
      <c r="D50" s="137"/>
      <c r="E50" s="100"/>
      <c r="F50" s="57"/>
      <c r="G50" s="58">
        <f t="shared" si="32"/>
        <v>0</v>
      </c>
      <c r="H50" s="58">
        <f>IF(E50="",0,IFERROR(VLOOKUP(E50,档案费管理台账!$D$4:$H$1000,5,0),0))</f>
        <v>0</v>
      </c>
      <c r="I50" s="57"/>
      <c r="J50" s="57"/>
      <c r="K50" s="57"/>
      <c r="L50" s="57"/>
      <c r="M50" s="58" t="str">
        <f t="shared" si="33"/>
        <v/>
      </c>
      <c r="N50" s="73"/>
      <c r="O50" s="84"/>
      <c r="P50" s="84"/>
      <c r="Q50" s="84"/>
      <c r="R50" s="84"/>
      <c r="S50" s="84"/>
      <c r="T50" s="84"/>
      <c r="U50" s="110"/>
      <c r="V50" s="84"/>
      <c r="W50" s="83"/>
    </row>
    <row r="51" ht="20.45" customHeight="1" spans="1:23">
      <c r="A51" s="97" t="str">
        <f t="shared" si="31"/>
        <v/>
      </c>
      <c r="B51" s="98" t="str">
        <f t="shared" si="30"/>
        <v/>
      </c>
      <c r="C51" s="99"/>
      <c r="D51" s="137"/>
      <c r="E51" s="100"/>
      <c r="F51" s="57"/>
      <c r="G51" s="58">
        <f t="shared" si="32"/>
        <v>0</v>
      </c>
      <c r="H51" s="58">
        <f>IF(E51="",0,IFERROR(VLOOKUP(E51,档案费管理台账!$D$4:$H$1000,5,0),0))</f>
        <v>0</v>
      </c>
      <c r="I51" s="57"/>
      <c r="J51" s="57"/>
      <c r="K51" s="57"/>
      <c r="L51" s="57"/>
      <c r="M51" s="58" t="str">
        <f t="shared" si="33"/>
        <v/>
      </c>
      <c r="N51" s="73"/>
      <c r="O51" s="84"/>
      <c r="P51" s="84"/>
      <c r="Q51" s="84"/>
      <c r="R51" s="84"/>
      <c r="S51" s="84"/>
      <c r="T51" s="84"/>
      <c r="U51" s="110"/>
      <c r="V51" s="84"/>
      <c r="W51" s="83"/>
    </row>
    <row r="52" spans="1:23">
      <c r="A52" s="97" t="str">
        <f t="shared" si="31"/>
        <v/>
      </c>
      <c r="B52" s="98" t="str">
        <f t="shared" si="30"/>
        <v/>
      </c>
      <c r="C52" s="99"/>
      <c r="D52" s="137"/>
      <c r="E52" s="100"/>
      <c r="F52" s="57"/>
      <c r="G52" s="58">
        <f t="shared" si="32"/>
        <v>0</v>
      </c>
      <c r="H52" s="58">
        <f>IF(E52="",0,IFERROR(VLOOKUP(E52,档案费管理台账!$D$4:$H$1000,5,0),0))</f>
        <v>0</v>
      </c>
      <c r="I52" s="57"/>
      <c r="J52" s="57"/>
      <c r="K52" s="57"/>
      <c r="L52" s="57"/>
      <c r="M52" s="58" t="str">
        <f t="shared" si="33"/>
        <v/>
      </c>
      <c r="N52" s="73"/>
    </row>
    <row r="53" spans="1:23">
      <c r="A53" s="97" t="str">
        <f t="shared" si="31"/>
        <v/>
      </c>
      <c r="B53" s="98" t="str">
        <f t="shared" si="30"/>
        <v/>
      </c>
      <c r="C53" s="99"/>
      <c r="D53" s="137"/>
      <c r="E53" s="100"/>
      <c r="F53" s="57"/>
      <c r="G53" s="58">
        <f t="shared" si="32"/>
        <v>0</v>
      </c>
      <c r="H53" s="58">
        <f>IF(E53="",0,IFERROR(VLOOKUP(E53,档案费管理台账!$D$4:$H$1000,5,0),0))</f>
        <v>0</v>
      </c>
      <c r="I53" s="57"/>
      <c r="J53" s="57"/>
      <c r="K53" s="57"/>
      <c r="L53" s="57"/>
      <c r="M53" s="58" t="str">
        <f t="shared" si="33"/>
        <v/>
      </c>
      <c r="N53" s="73"/>
    </row>
    <row r="54" spans="1:23">
      <c r="A54" s="97" t="str">
        <f t="shared" si="31"/>
        <v/>
      </c>
      <c r="B54" s="98" t="str">
        <f t="shared" si="30"/>
        <v/>
      </c>
      <c r="C54" s="99"/>
      <c r="D54" s="137"/>
      <c r="E54" s="100"/>
      <c r="F54" s="57"/>
      <c r="G54" s="58">
        <f t="shared" si="32"/>
        <v>0</v>
      </c>
      <c r="H54" s="58">
        <f>IF(E54="",0,IFERROR(VLOOKUP(E54,档案费管理台账!$D$4:$H$1000,5,0),0))</f>
        <v>0</v>
      </c>
      <c r="I54" s="57"/>
      <c r="J54" s="57"/>
      <c r="K54" s="57"/>
      <c r="L54" s="57"/>
      <c r="M54" s="58" t="str">
        <f t="shared" si="33"/>
        <v/>
      </c>
      <c r="N54" s="73"/>
    </row>
    <row r="55" spans="1:23">
      <c r="A55" s="97" t="str">
        <f t="shared" si="31"/>
        <v/>
      </c>
      <c r="B55" s="98" t="str">
        <f t="shared" si="30"/>
        <v/>
      </c>
      <c r="C55" s="99"/>
      <c r="D55" s="137"/>
      <c r="E55" s="100"/>
      <c r="F55" s="57"/>
      <c r="G55" s="58">
        <f t="shared" si="32"/>
        <v>0</v>
      </c>
      <c r="H55" s="58">
        <f>IF(E55="",0,IFERROR(VLOOKUP(E55,档案费管理台账!$D$4:$H$1000,5,0),0))</f>
        <v>0</v>
      </c>
      <c r="I55" s="57"/>
      <c r="J55" s="57"/>
      <c r="K55" s="57"/>
      <c r="L55" s="57"/>
      <c r="M55" s="58" t="str">
        <f t="shared" si="33"/>
        <v/>
      </c>
      <c r="N55" s="73"/>
    </row>
    <row r="56" spans="1:23">
      <c r="A56" s="97" t="str">
        <f t="shared" si="31"/>
        <v/>
      </c>
      <c r="B56" s="98" t="str">
        <f t="shared" si="30"/>
        <v/>
      </c>
      <c r="C56" s="99"/>
      <c r="D56" s="137"/>
      <c r="E56" s="100"/>
      <c r="F56" s="57"/>
      <c r="G56" s="58">
        <f t="shared" si="32"/>
        <v>0</v>
      </c>
      <c r="H56" s="58">
        <f>IF(E56="",0,IFERROR(VLOOKUP(E56,档案费管理台账!$D$4:$H$1000,5,0),0))</f>
        <v>0</v>
      </c>
      <c r="I56" s="57"/>
      <c r="J56" s="57"/>
      <c r="K56" s="57"/>
      <c r="L56" s="57"/>
      <c r="M56" s="58" t="str">
        <f t="shared" si="33"/>
        <v/>
      </c>
      <c r="N56" s="73"/>
    </row>
    <row r="57" spans="1:23">
      <c r="A57" s="97" t="str">
        <f t="shared" si="31"/>
        <v/>
      </c>
      <c r="B57" s="98" t="str">
        <f t="shared" si="30"/>
        <v/>
      </c>
      <c r="C57" s="154"/>
      <c r="D57" s="155"/>
      <c r="E57" s="156"/>
      <c r="F57" s="157"/>
      <c r="G57" s="58">
        <f t="shared" si="32"/>
        <v>0</v>
      </c>
      <c r="H57" s="58">
        <f>IF(E57="",0,IFERROR(VLOOKUP(E57,档案费管理台账!$D$4:$H$1000,5,0),0))</f>
        <v>0</v>
      </c>
      <c r="I57" s="57"/>
      <c r="J57" s="57"/>
      <c r="K57" s="57"/>
      <c r="L57" s="57"/>
      <c r="M57" s="58" t="str">
        <f t="shared" si="33"/>
        <v/>
      </c>
      <c r="N57" s="73"/>
    </row>
    <row r="58" spans="1:23">
      <c r="A58" s="97" t="str">
        <f t="shared" si="31"/>
        <v/>
      </c>
      <c r="B58" s="98" t="str">
        <f t="shared" si="30"/>
        <v/>
      </c>
      <c r="C58" s="99"/>
      <c r="D58" s="137"/>
      <c r="E58" s="100"/>
      <c r="F58" s="57"/>
      <c r="G58" s="58">
        <f t="shared" si="32"/>
        <v>0</v>
      </c>
      <c r="H58" s="58">
        <f>IF(E58="",0,IFERROR(VLOOKUP(E58,档案费管理台账!$D$4:$H$1000,5,0),0))</f>
        <v>0</v>
      </c>
      <c r="I58" s="57"/>
      <c r="J58" s="57"/>
      <c r="K58" s="57"/>
      <c r="L58" s="57"/>
      <c r="M58" s="58" t="str">
        <f t="shared" si="33"/>
        <v/>
      </c>
      <c r="N58" s="73"/>
    </row>
    <row r="59" spans="1:23">
      <c r="A59" s="97" t="str">
        <f t="shared" si="31"/>
        <v/>
      </c>
      <c r="B59" s="98" t="str">
        <f t="shared" si="30"/>
        <v/>
      </c>
      <c r="C59" s="99"/>
      <c r="D59" s="137"/>
      <c r="E59" s="100"/>
      <c r="F59" s="57"/>
      <c r="G59" s="58">
        <f t="shared" si="32"/>
        <v>0</v>
      </c>
      <c r="H59" s="58">
        <f>IF(E59="",0,IFERROR(VLOOKUP(E59,档案费管理台账!$D$4:$H$1000,5,0),0))</f>
        <v>0</v>
      </c>
      <c r="I59" s="57"/>
      <c r="J59" s="57"/>
      <c r="K59" s="57"/>
      <c r="L59" s="57"/>
      <c r="M59" s="58" t="str">
        <f t="shared" si="33"/>
        <v/>
      </c>
      <c r="N59" s="73"/>
    </row>
    <row r="60" spans="1:23">
      <c r="A60" s="97" t="str">
        <f t="shared" si="31"/>
        <v/>
      </c>
      <c r="B60" s="98" t="str">
        <f t="shared" si="30"/>
        <v/>
      </c>
      <c r="C60" s="99"/>
      <c r="D60" s="137"/>
      <c r="E60" s="100"/>
      <c r="F60" s="57"/>
      <c r="G60" s="58">
        <f t="shared" si="32"/>
        <v>0</v>
      </c>
      <c r="H60" s="58">
        <f>IF(E60="",0,IFERROR(VLOOKUP(E60,档案费管理台账!$D$4:$H$1000,5,0),0))</f>
        <v>0</v>
      </c>
      <c r="I60" s="57"/>
      <c r="J60" s="57"/>
      <c r="K60" s="57"/>
      <c r="L60" s="57"/>
      <c r="M60" s="58" t="str">
        <f t="shared" si="33"/>
        <v/>
      </c>
      <c r="N60" s="73"/>
    </row>
    <row r="61" ht="21.7" customHeight="1" spans="1:23">
      <c r="A61" s="97" t="str">
        <f t="shared" si="31"/>
        <v/>
      </c>
      <c r="B61" s="98" t="str">
        <f t="shared" si="30"/>
        <v/>
      </c>
      <c r="C61" s="99"/>
      <c r="D61" s="137"/>
      <c r="E61" s="100"/>
      <c r="F61" s="57"/>
      <c r="G61" s="58">
        <f t="shared" si="32"/>
        <v>0</v>
      </c>
      <c r="H61" s="58">
        <f>IF(E61="",0,IFERROR(VLOOKUP(E61,档案费管理台账!$D$4:$H$1000,5,0),0))</f>
        <v>0</v>
      </c>
      <c r="I61" s="57"/>
      <c r="J61" s="57"/>
      <c r="K61" s="57"/>
      <c r="L61" s="57"/>
      <c r="M61" s="58" t="str">
        <f t="shared" si="33"/>
        <v/>
      </c>
      <c r="N61" s="73"/>
    </row>
    <row r="62" spans="1:23">
      <c r="A62" s="97" t="str">
        <f t="shared" si="31"/>
        <v/>
      </c>
      <c r="B62" s="98" t="str">
        <f t="shared" si="30"/>
        <v/>
      </c>
      <c r="C62" s="99"/>
      <c r="D62" s="137"/>
      <c r="E62" s="100"/>
      <c r="F62" s="57"/>
      <c r="G62" s="58">
        <f t="shared" si="32"/>
        <v>0</v>
      </c>
      <c r="H62" s="58">
        <f>IF(E62="",0,IFERROR(VLOOKUP(E62,档案费管理台账!$D$4:$H$1000,5,0),0))</f>
        <v>0</v>
      </c>
      <c r="I62" s="57"/>
      <c r="J62" s="57"/>
      <c r="K62" s="57"/>
      <c r="L62" s="57"/>
      <c r="M62" s="58" t="str">
        <f t="shared" si="33"/>
        <v/>
      </c>
      <c r="N62" s="73"/>
    </row>
    <row r="63" ht="21.7" customHeight="1" spans="1:23">
      <c r="A63" s="97" t="str">
        <f t="shared" si="31"/>
        <v/>
      </c>
      <c r="B63" s="98" t="str">
        <f t="shared" si="30"/>
        <v/>
      </c>
      <c r="C63" s="99"/>
      <c r="D63" s="137"/>
      <c r="E63" s="100"/>
      <c r="F63" s="57"/>
      <c r="G63" s="58">
        <f t="shared" si="32"/>
        <v>0</v>
      </c>
      <c r="H63" s="58">
        <f>IF(E63="",0,IFERROR(VLOOKUP(E63,档案费管理台账!$D$4:$H$1000,5,0),0))</f>
        <v>0</v>
      </c>
      <c r="I63" s="57"/>
      <c r="J63" s="57"/>
      <c r="K63" s="57"/>
      <c r="L63" s="57"/>
      <c r="M63" s="58" t="str">
        <f t="shared" si="33"/>
        <v/>
      </c>
      <c r="N63" s="73"/>
    </row>
    <row r="64" ht="21.7" customHeight="1" spans="1:23">
      <c r="A64" s="97" t="str">
        <f t="shared" si="31"/>
        <v/>
      </c>
      <c r="B64" s="98" t="str">
        <f t="shared" si="30"/>
        <v/>
      </c>
      <c r="C64" s="99"/>
      <c r="D64" s="137"/>
      <c r="E64" s="100"/>
      <c r="F64" s="57"/>
      <c r="G64" s="58">
        <f t="shared" si="32"/>
        <v>0</v>
      </c>
      <c r="H64" s="58">
        <f>IF(E64="",0,IFERROR(VLOOKUP(E64,档案费管理台账!$D$4:$H$1000,5,0),0))</f>
        <v>0</v>
      </c>
      <c r="I64" s="57"/>
      <c r="J64" s="57"/>
      <c r="K64" s="57"/>
      <c r="L64" s="57"/>
      <c r="M64" s="58" t="str">
        <f t="shared" si="33"/>
        <v/>
      </c>
      <c r="N64" s="73"/>
    </row>
    <row r="65" ht="21.7" customHeight="1" spans="1:14">
      <c r="A65" s="97" t="str">
        <f t="shared" si="31"/>
        <v/>
      </c>
      <c r="B65" s="98" t="str">
        <f t="shared" si="30"/>
        <v/>
      </c>
      <c r="C65" s="99"/>
      <c r="D65" s="137"/>
      <c r="E65" s="100"/>
      <c r="F65" s="57"/>
      <c r="G65" s="58">
        <f t="shared" si="32"/>
        <v>0</v>
      </c>
      <c r="H65" s="58">
        <f>IF(E65="",0,IFERROR(VLOOKUP(E65,档案费管理台账!$D$4:$H$1000,5,0),0))</f>
        <v>0</v>
      </c>
      <c r="I65" s="57"/>
      <c r="J65" s="57"/>
      <c r="K65" s="57"/>
      <c r="L65" s="57"/>
      <c r="M65" s="58" t="str">
        <f t="shared" si="33"/>
        <v/>
      </c>
      <c r="N65" s="73"/>
    </row>
    <row r="66" spans="1:14">
      <c r="A66" s="97" t="str">
        <f t="shared" si="31"/>
        <v/>
      </c>
      <c r="B66" s="98" t="str">
        <f t="shared" si="30"/>
        <v/>
      </c>
      <c r="C66" s="99"/>
      <c r="D66" s="137"/>
      <c r="E66" s="100"/>
      <c r="F66" s="57"/>
      <c r="G66" s="58">
        <f t="shared" si="32"/>
        <v>0</v>
      </c>
      <c r="H66" s="58">
        <f>IF(E66="",0,IFERROR(VLOOKUP(E66,档案费管理台账!$D$4:$H$1000,5,0),0))</f>
        <v>0</v>
      </c>
      <c r="I66" s="57"/>
      <c r="J66" s="57"/>
      <c r="K66" s="57"/>
      <c r="L66" s="57"/>
      <c r="M66" s="58" t="str">
        <f t="shared" si="33"/>
        <v/>
      </c>
      <c r="N66" s="73"/>
    </row>
    <row r="67" ht="21.7" customHeight="1" spans="1:14">
      <c r="A67" s="97" t="str">
        <f t="shared" si="31"/>
        <v/>
      </c>
      <c r="B67" s="98" t="str">
        <f t="shared" si="30"/>
        <v/>
      </c>
      <c r="C67" s="99"/>
      <c r="D67" s="137"/>
      <c r="E67" s="100"/>
      <c r="F67" s="57"/>
      <c r="G67" s="58">
        <f t="shared" si="32"/>
        <v>0</v>
      </c>
      <c r="H67" s="58">
        <f>IF(E67="",0,IFERROR(VLOOKUP(E67,档案费管理台账!$D$4:$H$1000,5,0),0))</f>
        <v>0</v>
      </c>
      <c r="I67" s="57"/>
      <c r="J67" s="57"/>
      <c r="K67" s="57"/>
      <c r="L67" s="57"/>
      <c r="M67" s="58" t="str">
        <f t="shared" si="33"/>
        <v/>
      </c>
      <c r="N67" s="73"/>
    </row>
    <row r="68" ht="21.7" customHeight="1" spans="1:14">
      <c r="A68" s="97" t="str">
        <f t="shared" si="31"/>
        <v/>
      </c>
      <c r="B68" s="98" t="str">
        <f t="shared" si="30"/>
        <v/>
      </c>
      <c r="C68" s="99"/>
      <c r="D68" s="137"/>
      <c r="E68" s="100"/>
      <c r="F68" s="57"/>
      <c r="G68" s="58">
        <f t="shared" si="32"/>
        <v>0</v>
      </c>
      <c r="H68" s="58">
        <f>IF(E68="",0,IFERROR(VLOOKUP(E68,档案费管理台账!$D$4:$H$1000,5,0),0))</f>
        <v>0</v>
      </c>
      <c r="I68" s="57"/>
      <c r="J68" s="57"/>
      <c r="K68" s="57"/>
      <c r="L68" s="57"/>
      <c r="M68" s="58" t="str">
        <f t="shared" si="33"/>
        <v/>
      </c>
      <c r="N68" s="73"/>
    </row>
    <row r="69" spans="1:14">
      <c r="A69" s="97" t="str">
        <f t="shared" si="31"/>
        <v/>
      </c>
      <c r="B69" s="98" t="str">
        <f t="shared" si="30"/>
        <v/>
      </c>
      <c r="C69" s="99"/>
      <c r="D69" s="137"/>
      <c r="E69" s="100"/>
      <c r="F69" s="57"/>
      <c r="G69" s="58">
        <f t="shared" si="32"/>
        <v>0</v>
      </c>
      <c r="H69" s="58">
        <f>IF(E69="",0,IFERROR(VLOOKUP(E69,档案费管理台账!$D$4:$H$1000,5,0),0))</f>
        <v>0</v>
      </c>
      <c r="I69" s="57"/>
      <c r="J69" s="57"/>
      <c r="K69" s="57"/>
      <c r="L69" s="57"/>
      <c r="M69" s="58" t="str">
        <f t="shared" si="33"/>
        <v/>
      </c>
      <c r="N69" s="73"/>
    </row>
    <row r="70" spans="1:14">
      <c r="A70" s="97" t="str">
        <f t="shared" si="31"/>
        <v/>
      </c>
      <c r="B70" s="98" t="str">
        <f t="shared" si="30"/>
        <v/>
      </c>
      <c r="C70" s="99"/>
      <c r="D70" s="137"/>
      <c r="E70" s="100"/>
      <c r="F70" s="57"/>
      <c r="G70" s="58">
        <f t="shared" si="32"/>
        <v>0</v>
      </c>
      <c r="H70" s="58">
        <f>IF(E70="",0,IFERROR(VLOOKUP(E70,档案费管理台账!$D$4:$H$1000,5,0),0))</f>
        <v>0</v>
      </c>
      <c r="I70" s="57"/>
      <c r="J70" s="57"/>
      <c r="K70" s="57"/>
      <c r="L70" s="57"/>
      <c r="M70" s="58" t="str">
        <f t="shared" si="33"/>
        <v/>
      </c>
      <c r="N70" s="73"/>
    </row>
    <row r="71" spans="1:14">
      <c r="A71" s="97" t="str">
        <f t="shared" si="31"/>
        <v/>
      </c>
      <c r="B71" s="98" t="str">
        <f t="shared" si="30"/>
        <v/>
      </c>
      <c r="C71" s="141"/>
      <c r="D71" s="137"/>
      <c r="E71" s="100"/>
      <c r="F71" s="57"/>
      <c r="G71" s="58">
        <f t="shared" si="32"/>
        <v>0</v>
      </c>
      <c r="H71" s="58">
        <f>IF(E71="",0,IFERROR(VLOOKUP(E71,档案费管理台账!$D$4:$H$1000,5,0),0))</f>
        <v>0</v>
      </c>
      <c r="I71" s="57"/>
      <c r="J71" s="57"/>
      <c r="K71" s="57"/>
      <c r="L71" s="57"/>
      <c r="M71" s="58" t="str">
        <f t="shared" si="33"/>
        <v/>
      </c>
      <c r="N71" s="73"/>
    </row>
    <row r="72" spans="1:14">
      <c r="A72" s="97" t="str">
        <f t="shared" si="31"/>
        <v/>
      </c>
      <c r="B72" s="98" t="str">
        <f t="shared" si="30"/>
        <v/>
      </c>
      <c r="C72" s="99"/>
      <c r="D72" s="137"/>
      <c r="E72" s="100"/>
      <c r="F72" s="57"/>
      <c r="G72" s="58">
        <f t="shared" si="32"/>
        <v>0</v>
      </c>
      <c r="H72" s="58">
        <f>IF(E72="",0,IFERROR(VLOOKUP(E72,档案费管理台账!$D$4:$H$1000,5,0),0))</f>
        <v>0</v>
      </c>
      <c r="I72" s="57"/>
      <c r="J72" s="57"/>
      <c r="K72" s="57"/>
      <c r="L72" s="57"/>
      <c r="M72" s="58" t="str">
        <f t="shared" si="33"/>
        <v/>
      </c>
      <c r="N72" s="73"/>
    </row>
    <row r="73" spans="1:14">
      <c r="A73" s="97" t="str">
        <f t="shared" si="31"/>
        <v/>
      </c>
      <c r="B73" s="98" t="str">
        <f t="shared" si="30"/>
        <v/>
      </c>
      <c r="C73" s="99"/>
      <c r="D73" s="137"/>
      <c r="E73" s="100"/>
      <c r="F73" s="57"/>
      <c r="G73" s="58">
        <f t="shared" si="32"/>
        <v>0</v>
      </c>
      <c r="H73" s="58">
        <f>IF(E73="",0,IFERROR(VLOOKUP(E73,档案费管理台账!$D$4:$H$1000,5,0),0))</f>
        <v>0</v>
      </c>
      <c r="I73" s="57"/>
      <c r="J73" s="57"/>
      <c r="K73" s="57"/>
      <c r="L73" s="57"/>
      <c r="M73" s="58" t="str">
        <f t="shared" si="33"/>
        <v/>
      </c>
      <c r="N73" s="73"/>
    </row>
    <row r="74" spans="1:14">
      <c r="A74" s="97" t="str">
        <f t="shared" si="31"/>
        <v/>
      </c>
      <c r="B74" s="98" t="str">
        <f t="shared" si="30"/>
        <v/>
      </c>
      <c r="C74" s="99"/>
      <c r="D74" s="137"/>
      <c r="E74" s="100"/>
      <c r="F74" s="57"/>
      <c r="G74" s="58">
        <f t="shared" si="32"/>
        <v>0</v>
      </c>
      <c r="H74" s="58">
        <f>IF(E74="",0,IFERROR(VLOOKUP(E74,档案费管理台账!$D$4:$H$1000,5,0),0))</f>
        <v>0</v>
      </c>
      <c r="I74" s="57"/>
      <c r="J74" s="57"/>
      <c r="K74" s="57"/>
      <c r="L74" s="57"/>
      <c r="M74" s="58" t="str">
        <f t="shared" si="33"/>
        <v/>
      </c>
      <c r="N74" s="73"/>
    </row>
    <row r="75" spans="1:14">
      <c r="A75" s="97" t="str">
        <f t="shared" si="31"/>
        <v/>
      </c>
      <c r="B75" s="98" t="str">
        <f t="shared" si="30"/>
        <v/>
      </c>
      <c r="C75" s="99"/>
      <c r="D75" s="137"/>
      <c r="E75" s="100"/>
      <c r="F75" s="57"/>
      <c r="G75" s="58">
        <f t="shared" si="32"/>
        <v>0</v>
      </c>
      <c r="H75" s="58">
        <f>IF(E75="",0,IFERROR(VLOOKUP(E75,档案费管理台账!$D$4:$H$1000,5,0),0))</f>
        <v>0</v>
      </c>
      <c r="I75" s="57"/>
      <c r="J75" s="57"/>
      <c r="K75" s="57"/>
      <c r="L75" s="57"/>
      <c r="M75" s="58" t="str">
        <f t="shared" si="33"/>
        <v/>
      </c>
      <c r="N75" s="73"/>
    </row>
    <row r="76" spans="1:14">
      <c r="A76" s="97" t="str">
        <f t="shared" si="31"/>
        <v/>
      </c>
      <c r="B76" s="98" t="str">
        <f t="shared" si="30"/>
        <v/>
      </c>
      <c r="C76" s="99"/>
      <c r="D76" s="137"/>
      <c r="E76" s="100"/>
      <c r="F76" s="57"/>
      <c r="G76" s="58">
        <f t="shared" si="32"/>
        <v>0</v>
      </c>
      <c r="H76" s="58">
        <f>IF(E76="",0,IFERROR(VLOOKUP(E76,档案费管理台账!$D$4:$H$1000,5,0),0))</f>
        <v>0</v>
      </c>
      <c r="I76" s="57"/>
      <c r="J76" s="57"/>
      <c r="K76" s="57"/>
      <c r="L76" s="57"/>
      <c r="M76" s="58" t="str">
        <f t="shared" si="33"/>
        <v/>
      </c>
      <c r="N76" s="73"/>
    </row>
    <row r="77" spans="1:14">
      <c r="A77" s="97" t="str">
        <f t="shared" si="31"/>
        <v/>
      </c>
      <c r="B77" s="98" t="str">
        <f t="shared" si="30"/>
        <v/>
      </c>
      <c r="C77" s="99"/>
      <c r="D77" s="137"/>
      <c r="E77" s="100"/>
      <c r="F77" s="57"/>
      <c r="G77" s="58">
        <f t="shared" si="32"/>
        <v>0</v>
      </c>
      <c r="H77" s="58">
        <f>IF(E77="",0,IFERROR(VLOOKUP(E77,档案费管理台账!$D$4:$H$1000,5,0),0))</f>
        <v>0</v>
      </c>
      <c r="I77" s="57"/>
      <c r="J77" s="57"/>
      <c r="K77" s="57"/>
      <c r="L77" s="57"/>
      <c r="M77" s="58" t="str">
        <f t="shared" si="33"/>
        <v/>
      </c>
      <c r="N77" s="73"/>
    </row>
    <row r="78" spans="1:14">
      <c r="A78" s="97" t="str">
        <f t="shared" si="31"/>
        <v/>
      </c>
      <c r="B78" s="98" t="str">
        <f t="shared" si="30"/>
        <v/>
      </c>
      <c r="C78" s="99"/>
      <c r="D78" s="137"/>
      <c r="E78" s="100"/>
      <c r="F78" s="57"/>
      <c r="G78" s="58">
        <f t="shared" si="32"/>
        <v>0</v>
      </c>
      <c r="H78" s="58">
        <f>IF(E78="",0,IFERROR(VLOOKUP(E78,档案费管理台账!$D$4:$H$1000,5,0),0))</f>
        <v>0</v>
      </c>
      <c r="I78" s="57"/>
      <c r="J78" s="57"/>
      <c r="K78" s="57"/>
      <c r="L78" s="57"/>
      <c r="M78" s="58" t="str">
        <f t="shared" si="33"/>
        <v/>
      </c>
      <c r="N78" s="73"/>
    </row>
    <row r="79" spans="1:14">
      <c r="A79" s="97" t="str">
        <f t="shared" si="31"/>
        <v/>
      </c>
      <c r="B79" s="98" t="str">
        <f t="shared" si="30"/>
        <v/>
      </c>
      <c r="C79" s="99"/>
      <c r="D79" s="137"/>
      <c r="E79" s="100"/>
      <c r="F79" s="57"/>
      <c r="G79" s="58">
        <f t="shared" si="32"/>
        <v>0</v>
      </c>
      <c r="H79" s="58">
        <f>IF(E79="",0,IFERROR(VLOOKUP(E79,档案费管理台账!$D$4:$H$1000,5,0),0))</f>
        <v>0</v>
      </c>
      <c r="I79" s="57"/>
      <c r="J79" s="57"/>
      <c r="K79" s="57"/>
      <c r="L79" s="57"/>
      <c r="M79" s="58" t="str">
        <f t="shared" si="33"/>
        <v/>
      </c>
      <c r="N79" s="73"/>
    </row>
    <row r="80" spans="1:14">
      <c r="A80" s="97" t="str">
        <f t="shared" si="31"/>
        <v/>
      </c>
      <c r="B80" s="98" t="str">
        <f t="shared" si="30"/>
        <v/>
      </c>
      <c r="C80" s="99"/>
      <c r="D80" s="137"/>
      <c r="E80" s="100"/>
      <c r="F80" s="57"/>
      <c r="G80" s="58">
        <f t="shared" si="32"/>
        <v>0</v>
      </c>
      <c r="H80" s="58">
        <f>IF(E80="",0,IFERROR(VLOOKUP(E80,档案费管理台账!$D$4:$H$1000,5,0),0))</f>
        <v>0</v>
      </c>
      <c r="I80" s="57"/>
      <c r="J80" s="57"/>
      <c r="K80" s="57"/>
      <c r="L80" s="57"/>
      <c r="M80" s="58" t="str">
        <f t="shared" si="33"/>
        <v/>
      </c>
      <c r="N80" s="73"/>
    </row>
    <row r="81" spans="1:14">
      <c r="A81" s="97" t="str">
        <f t="shared" si="31"/>
        <v/>
      </c>
      <c r="B81" s="98" t="str">
        <f t="shared" si="30"/>
        <v/>
      </c>
      <c r="C81" s="99"/>
      <c r="D81" s="137"/>
      <c r="E81" s="100"/>
      <c r="F81" s="57"/>
      <c r="G81" s="58">
        <f t="shared" si="32"/>
        <v>0</v>
      </c>
      <c r="H81" s="58">
        <f>IF(E81="",0,IFERROR(VLOOKUP(E81,档案费管理台账!$D$4:$H$1000,5,0),0))</f>
        <v>0</v>
      </c>
      <c r="I81" s="57"/>
      <c r="J81" s="57"/>
      <c r="K81" s="57"/>
      <c r="L81" s="57"/>
      <c r="M81" s="58" t="str">
        <f t="shared" si="33"/>
        <v/>
      </c>
      <c r="N81" s="73"/>
    </row>
    <row r="82" spans="1:14">
      <c r="A82" s="97" t="str">
        <f t="shared" si="31"/>
        <v/>
      </c>
      <c r="B82" s="98" t="str">
        <f t="shared" si="30"/>
        <v/>
      </c>
      <c r="C82" s="99"/>
      <c r="D82" s="137"/>
      <c r="E82" s="100"/>
      <c r="F82" s="57"/>
      <c r="G82" s="58">
        <f t="shared" si="32"/>
        <v>0</v>
      </c>
      <c r="H82" s="58">
        <f>IF(E82="",0,IFERROR(VLOOKUP(E82,档案费管理台账!$D$4:$H$1000,5,0),0))</f>
        <v>0</v>
      </c>
      <c r="I82" s="57"/>
      <c r="J82" s="57"/>
      <c r="K82" s="57"/>
      <c r="L82" s="57"/>
      <c r="M82" s="58" t="str">
        <f t="shared" si="33"/>
        <v/>
      </c>
      <c r="N82" s="73"/>
    </row>
    <row r="83" spans="1:14">
      <c r="A83" s="97" t="str">
        <f t="shared" si="31"/>
        <v/>
      </c>
      <c r="B83" s="98" t="str">
        <f t="shared" si="30"/>
        <v/>
      </c>
      <c r="C83" s="99"/>
      <c r="D83" s="137"/>
      <c r="E83" s="100"/>
      <c r="F83" s="57"/>
      <c r="G83" s="58">
        <f t="shared" si="32"/>
        <v>0</v>
      </c>
      <c r="H83" s="58">
        <f>IF(E83="",0,IFERROR(VLOOKUP(E83,档案费管理台账!$D$4:$H$1000,5,0),0))</f>
        <v>0</v>
      </c>
      <c r="I83" s="57"/>
      <c r="J83" s="57"/>
      <c r="K83" s="57"/>
      <c r="L83" s="57"/>
      <c r="M83" s="58" t="str">
        <f t="shared" si="33"/>
        <v/>
      </c>
      <c r="N83" s="73"/>
    </row>
    <row r="84" spans="1:14">
      <c r="A84" s="97" t="str">
        <f t="shared" si="31"/>
        <v/>
      </c>
      <c r="B84" s="98" t="str">
        <f t="shared" si="30"/>
        <v/>
      </c>
      <c r="C84" s="99"/>
      <c r="D84" s="137"/>
      <c r="E84" s="100"/>
      <c r="F84" s="57"/>
      <c r="G84" s="58">
        <f t="shared" si="32"/>
        <v>0</v>
      </c>
      <c r="H84" s="58">
        <f>IF(E84="",0,IFERROR(VLOOKUP(E84,档案费管理台账!$D$4:$H$1000,5,0),0))</f>
        <v>0</v>
      </c>
      <c r="I84" s="57"/>
      <c r="J84" s="57"/>
      <c r="K84" s="57"/>
      <c r="L84" s="57"/>
      <c r="M84" s="58" t="str">
        <f t="shared" si="33"/>
        <v/>
      </c>
      <c r="N84" s="73"/>
    </row>
    <row r="85" spans="1:14">
      <c r="A85" s="97" t="str">
        <f t="shared" si="31"/>
        <v/>
      </c>
      <c r="B85" s="98" t="str">
        <f t="shared" si="30"/>
        <v/>
      </c>
      <c r="C85" s="99"/>
      <c r="D85" s="137"/>
      <c r="E85" s="100"/>
      <c r="F85" s="57"/>
      <c r="G85" s="58">
        <f t="shared" si="32"/>
        <v>0</v>
      </c>
      <c r="H85" s="58">
        <f>IF(E85="",0,IFERROR(VLOOKUP(E85,档案费管理台账!$D$4:$H$1000,5,0),0))</f>
        <v>0</v>
      </c>
      <c r="I85" s="57"/>
      <c r="J85" s="57"/>
      <c r="K85" s="57"/>
      <c r="L85" s="57"/>
      <c r="M85" s="58" t="str">
        <f t="shared" si="33"/>
        <v/>
      </c>
      <c r="N85" s="73"/>
    </row>
    <row r="86" spans="1:14">
      <c r="A86" s="97" t="str">
        <f t="shared" si="31"/>
        <v/>
      </c>
      <c r="B86" s="98" t="str">
        <f t="shared" si="30"/>
        <v/>
      </c>
      <c r="C86" s="99"/>
      <c r="D86" s="137"/>
      <c r="E86" s="100"/>
      <c r="F86" s="57"/>
      <c r="G86" s="58">
        <f t="shared" si="32"/>
        <v>0</v>
      </c>
      <c r="H86" s="58">
        <f>IF(E86="",0,IFERROR(VLOOKUP(E86,档案费管理台账!$D$4:$H$1000,5,0),0))</f>
        <v>0</v>
      </c>
      <c r="I86" s="57"/>
      <c r="J86" s="57"/>
      <c r="K86" s="57"/>
      <c r="L86" s="57"/>
      <c r="M86" s="58" t="str">
        <f t="shared" si="33"/>
        <v/>
      </c>
      <c r="N86" s="73"/>
    </row>
    <row r="87" spans="1:14">
      <c r="A87" s="97" t="str">
        <f t="shared" si="31"/>
        <v/>
      </c>
      <c r="B87" s="98" t="str">
        <f t="shared" si="30"/>
        <v/>
      </c>
      <c r="C87" s="99"/>
      <c r="D87" s="137"/>
      <c r="E87" s="100"/>
      <c r="F87" s="57"/>
      <c r="G87" s="58">
        <f t="shared" si="32"/>
        <v>0</v>
      </c>
      <c r="H87" s="58">
        <f>IF(E87="",0,IFERROR(VLOOKUP(E87,档案费管理台账!$D$4:$H$1000,5,0),0))</f>
        <v>0</v>
      </c>
      <c r="I87" s="57"/>
      <c r="J87" s="57"/>
      <c r="K87" s="57"/>
      <c r="L87" s="57"/>
      <c r="M87" s="58" t="str">
        <f t="shared" si="33"/>
        <v/>
      </c>
      <c r="N87" s="73"/>
    </row>
    <row r="88" spans="1:14">
      <c r="A88" s="97" t="str">
        <f t="shared" si="31"/>
        <v/>
      </c>
      <c r="B88" s="98" t="str">
        <f t="shared" si="30"/>
        <v/>
      </c>
      <c r="C88" s="99"/>
      <c r="D88" s="137"/>
      <c r="E88" s="100"/>
      <c r="F88" s="57"/>
      <c r="G88" s="58">
        <f t="shared" si="32"/>
        <v>0</v>
      </c>
      <c r="H88" s="58">
        <f>IF(E88="",0,IFERROR(VLOOKUP(E88,档案费管理台账!$D$4:$H$1000,5,0),0))</f>
        <v>0</v>
      </c>
      <c r="I88" s="57"/>
      <c r="J88" s="57"/>
      <c r="K88" s="57"/>
      <c r="L88" s="57"/>
      <c r="M88" s="58" t="str">
        <f t="shared" si="33"/>
        <v/>
      </c>
      <c r="N88" s="73"/>
    </row>
    <row r="89" spans="1:14">
      <c r="A89" s="97" t="str">
        <f t="shared" si="31"/>
        <v/>
      </c>
      <c r="B89" s="98" t="str">
        <f t="shared" si="30"/>
        <v/>
      </c>
      <c r="C89" s="99"/>
      <c r="D89" s="137"/>
      <c r="E89" s="100"/>
      <c r="F89" s="57"/>
      <c r="G89" s="58">
        <f t="shared" si="32"/>
        <v>0</v>
      </c>
      <c r="H89" s="58">
        <f>IF(E89="",0,IFERROR(VLOOKUP(E89,档案费管理台账!$D$4:$H$1000,5,0),0))</f>
        <v>0</v>
      </c>
      <c r="I89" s="57"/>
      <c r="J89" s="57"/>
      <c r="K89" s="57"/>
      <c r="L89" s="57"/>
      <c r="M89" s="58" t="str">
        <f t="shared" si="33"/>
        <v/>
      </c>
      <c r="N89" s="73"/>
    </row>
    <row r="90" spans="1:14">
      <c r="A90" s="97" t="str">
        <f t="shared" si="31"/>
        <v/>
      </c>
      <c r="B90" s="98" t="str">
        <f t="shared" si="30"/>
        <v/>
      </c>
      <c r="C90" s="99"/>
      <c r="D90" s="137"/>
      <c r="E90" s="100"/>
      <c r="F90" s="57"/>
      <c r="G90" s="58">
        <f t="shared" si="32"/>
        <v>0</v>
      </c>
      <c r="H90" s="58">
        <f>IF(E90="",0,IFERROR(VLOOKUP(E90,档案费管理台账!$D$4:$H$1000,5,0),0))</f>
        <v>0</v>
      </c>
      <c r="I90" s="57"/>
      <c r="J90" s="57"/>
      <c r="K90" s="57"/>
      <c r="L90" s="57"/>
      <c r="M90" s="58" t="str">
        <f t="shared" si="33"/>
        <v/>
      </c>
      <c r="N90" s="73"/>
    </row>
    <row r="91" spans="1:14">
      <c r="A91" s="97" t="str">
        <f t="shared" si="31"/>
        <v/>
      </c>
      <c r="B91" s="98" t="str">
        <f t="shared" si="30"/>
        <v/>
      </c>
      <c r="C91" s="99"/>
      <c r="D91" s="137"/>
      <c r="E91" s="100"/>
      <c r="F91" s="57"/>
      <c r="G91" s="58">
        <f t="shared" si="32"/>
        <v>0</v>
      </c>
      <c r="H91" s="58">
        <f>IF(E91="",0,IFERROR(VLOOKUP(E91,档案费管理台账!$D$4:$H$1000,5,0),0))</f>
        <v>0</v>
      </c>
      <c r="I91" s="57"/>
      <c r="J91" s="57"/>
      <c r="K91" s="57"/>
      <c r="L91" s="57"/>
      <c r="M91" s="58" t="str">
        <f t="shared" si="33"/>
        <v/>
      </c>
      <c r="N91" s="73"/>
    </row>
    <row r="92" spans="1:14">
      <c r="A92" s="97" t="str">
        <f t="shared" si="31"/>
        <v/>
      </c>
      <c r="B92" s="98" t="str">
        <f t="shared" si="30"/>
        <v/>
      </c>
      <c r="C92" s="99"/>
      <c r="D92" s="137"/>
      <c r="E92" s="100"/>
      <c r="F92" s="57"/>
      <c r="G92" s="58">
        <f t="shared" si="32"/>
        <v>0</v>
      </c>
      <c r="H92" s="58">
        <f>IF(E92="",0,IFERROR(VLOOKUP(E92,档案费管理台账!$D$4:$H$1000,5,0),0))</f>
        <v>0</v>
      </c>
      <c r="I92" s="57"/>
      <c r="J92" s="57"/>
      <c r="K92" s="57"/>
      <c r="L92" s="57"/>
      <c r="M92" s="58" t="str">
        <f t="shared" si="33"/>
        <v/>
      </c>
      <c r="N92" s="73"/>
    </row>
    <row r="93" spans="1:14">
      <c r="A93" s="97" t="str">
        <f t="shared" si="31"/>
        <v/>
      </c>
      <c r="B93" s="98" t="str">
        <f t="shared" si="30"/>
        <v/>
      </c>
      <c r="C93" s="99"/>
      <c r="D93" s="137"/>
      <c r="E93" s="100"/>
      <c r="F93" s="57"/>
      <c r="G93" s="58">
        <f t="shared" si="32"/>
        <v>0</v>
      </c>
      <c r="H93" s="58">
        <f>IF(E93="",0,IFERROR(VLOOKUP(E93,档案费管理台账!$D$4:$H$1000,5,0),0))</f>
        <v>0</v>
      </c>
      <c r="I93" s="57"/>
      <c r="J93" s="57"/>
      <c r="K93" s="57"/>
      <c r="L93" s="57"/>
      <c r="M93" s="58" t="str">
        <f t="shared" si="33"/>
        <v/>
      </c>
      <c r="N93" s="73"/>
    </row>
    <row r="94" spans="1:14">
      <c r="A94" s="97" t="str">
        <f t="shared" si="31"/>
        <v/>
      </c>
      <c r="B94" s="98" t="str">
        <f t="shared" si="30"/>
        <v/>
      </c>
      <c r="C94" s="99"/>
      <c r="D94" s="137"/>
      <c r="E94" s="100"/>
      <c r="F94" s="57"/>
      <c r="G94" s="58">
        <f t="shared" si="32"/>
        <v>0</v>
      </c>
      <c r="H94" s="58">
        <f>IF(E94="",0,IFERROR(VLOOKUP(E94,档案费管理台账!$D$4:$H$1000,5,0),0))</f>
        <v>0</v>
      </c>
      <c r="I94" s="57"/>
      <c r="J94" s="57"/>
      <c r="K94" s="57"/>
      <c r="L94" s="57"/>
      <c r="M94" s="58" t="str">
        <f t="shared" si="33"/>
        <v/>
      </c>
      <c r="N94" s="73"/>
    </row>
    <row r="95" spans="1:14">
      <c r="A95" s="97" t="str">
        <f t="shared" si="31"/>
        <v/>
      </c>
      <c r="B95" s="98" t="str">
        <f t="shared" si="30"/>
        <v/>
      </c>
      <c r="C95" s="99"/>
      <c r="D95" s="137"/>
      <c r="E95" s="100"/>
      <c r="F95" s="57"/>
      <c r="G95" s="58">
        <f t="shared" si="32"/>
        <v>0</v>
      </c>
      <c r="H95" s="58">
        <f>IF(E95="",0,IFERROR(VLOOKUP(E95,档案费管理台账!$D$4:$H$1000,5,0),0))</f>
        <v>0</v>
      </c>
      <c r="I95" s="57"/>
      <c r="J95" s="57"/>
      <c r="K95" s="57"/>
      <c r="L95" s="57"/>
      <c r="M95" s="58" t="str">
        <f t="shared" si="33"/>
        <v/>
      </c>
      <c r="N95" s="73"/>
    </row>
    <row r="96" spans="1:14">
      <c r="A96" s="97" t="str">
        <f t="shared" si="31"/>
        <v/>
      </c>
      <c r="B96" s="98" t="str">
        <f t="shared" si="30"/>
        <v/>
      </c>
      <c r="C96" s="99"/>
      <c r="D96" s="137"/>
      <c r="E96" s="100"/>
      <c r="F96" s="57"/>
      <c r="G96" s="58">
        <f t="shared" si="32"/>
        <v>0</v>
      </c>
      <c r="H96" s="58">
        <f>IF(E96="",0,IFERROR(VLOOKUP(E96,档案费管理台账!$D$4:$H$1000,5,0),0))</f>
        <v>0</v>
      </c>
      <c r="I96" s="57"/>
      <c r="J96" s="57"/>
      <c r="K96" s="57"/>
      <c r="L96" s="57"/>
      <c r="M96" s="58" t="str">
        <f t="shared" si="33"/>
        <v/>
      </c>
      <c r="N96" s="73"/>
    </row>
    <row r="97" spans="1:14">
      <c r="A97" s="97" t="str">
        <f t="shared" si="31"/>
        <v/>
      </c>
      <c r="B97" s="98" t="str">
        <f t="shared" si="30"/>
        <v/>
      </c>
      <c r="C97" s="99"/>
      <c r="D97" s="137"/>
      <c r="E97" s="100"/>
      <c r="F97" s="57"/>
      <c r="G97" s="58">
        <f t="shared" si="32"/>
        <v>0</v>
      </c>
      <c r="H97" s="58">
        <f>IF(E97="",0,IFERROR(VLOOKUP(E97,档案费管理台账!$D$4:$H$1000,5,0),0))</f>
        <v>0</v>
      </c>
      <c r="I97" s="57"/>
      <c r="J97" s="57"/>
      <c r="K97" s="57"/>
      <c r="L97" s="57"/>
      <c r="M97" s="58" t="str">
        <f t="shared" si="33"/>
        <v/>
      </c>
      <c r="N97" s="73"/>
    </row>
    <row r="98" spans="1:14">
      <c r="A98" s="97" t="str">
        <f t="shared" si="31"/>
        <v/>
      </c>
      <c r="B98" s="98" t="str">
        <f t="shared" si="30"/>
        <v/>
      </c>
      <c r="C98" s="99"/>
      <c r="D98" s="137"/>
      <c r="E98" s="100"/>
      <c r="F98" s="57"/>
      <c r="G98" s="58">
        <f t="shared" si="32"/>
        <v>0</v>
      </c>
      <c r="H98" s="58">
        <f>IF(E98="",0,IFERROR(VLOOKUP(E98,档案费管理台账!$D$4:$H$1000,5,0),0))</f>
        <v>0</v>
      </c>
      <c r="I98" s="57"/>
      <c r="J98" s="57"/>
      <c r="K98" s="57"/>
      <c r="L98" s="57"/>
      <c r="M98" s="58" t="str">
        <f t="shared" si="33"/>
        <v/>
      </c>
      <c r="N98" s="73"/>
    </row>
    <row r="99" spans="1:14">
      <c r="A99" s="97" t="str">
        <f t="shared" si="31"/>
        <v/>
      </c>
      <c r="B99" s="98" t="str">
        <f t="shared" si="30"/>
        <v/>
      </c>
      <c r="C99" s="99"/>
      <c r="D99" s="137"/>
      <c r="E99" s="100"/>
      <c r="F99" s="57"/>
      <c r="G99" s="58">
        <f t="shared" si="32"/>
        <v>0</v>
      </c>
      <c r="H99" s="58">
        <f>IF(E99="",0,IFERROR(VLOOKUP(E99,档案费管理台账!$D$4:$H$1000,5,0),0))</f>
        <v>0</v>
      </c>
      <c r="I99" s="57"/>
      <c r="J99" s="57"/>
      <c r="K99" s="57"/>
      <c r="L99" s="57"/>
      <c r="M99" s="58" t="str">
        <f t="shared" si="33"/>
        <v/>
      </c>
      <c r="N99" s="73"/>
    </row>
    <row r="100" spans="1:14">
      <c r="A100" s="97" t="str">
        <f t="shared" si="31"/>
        <v/>
      </c>
      <c r="B100" s="98" t="str">
        <f t="shared" si="30"/>
        <v/>
      </c>
      <c r="C100" s="99"/>
      <c r="D100" s="137"/>
      <c r="E100" s="100"/>
      <c r="F100" s="57"/>
      <c r="G100" s="58">
        <f t="shared" si="32"/>
        <v>0</v>
      </c>
      <c r="H100" s="58">
        <f>IF(E100="",0,IFERROR(VLOOKUP(E100,档案费管理台账!$D$4:$H$1000,5,0),0))</f>
        <v>0</v>
      </c>
      <c r="I100" s="57"/>
      <c r="J100" s="57"/>
      <c r="K100" s="57"/>
      <c r="L100" s="57"/>
      <c r="M100" s="58" t="str">
        <f t="shared" si="33"/>
        <v/>
      </c>
      <c r="N100" s="73"/>
    </row>
    <row r="101" spans="1:14">
      <c r="A101" s="97" t="str">
        <f t="shared" si="31"/>
        <v/>
      </c>
      <c r="B101" s="98" t="str">
        <f t="shared" si="30"/>
        <v/>
      </c>
      <c r="C101" s="99"/>
      <c r="D101" s="137"/>
      <c r="E101" s="100"/>
      <c r="F101" s="57"/>
      <c r="G101" s="58">
        <f t="shared" si="32"/>
        <v>0</v>
      </c>
      <c r="H101" s="58">
        <f>IF(E101="",0,IFERROR(VLOOKUP(E101,档案费管理台账!$D$4:$H$1000,5,0),0))</f>
        <v>0</v>
      </c>
      <c r="I101" s="57"/>
      <c r="J101" s="57"/>
      <c r="K101" s="57"/>
      <c r="L101" s="57"/>
      <c r="M101" s="58" t="str">
        <f t="shared" si="33"/>
        <v/>
      </c>
      <c r="N101" s="73"/>
    </row>
    <row r="102" spans="1:14">
      <c r="A102" s="97" t="str">
        <f t="shared" si="31"/>
        <v/>
      </c>
      <c r="B102" s="98" t="str">
        <f t="shared" si="30"/>
        <v/>
      </c>
      <c r="C102" s="99"/>
      <c r="D102" s="137"/>
      <c r="E102" s="100"/>
      <c r="F102" s="57"/>
      <c r="G102" s="58">
        <f t="shared" si="32"/>
        <v>0</v>
      </c>
      <c r="H102" s="58">
        <f>IF(E102="",0,IFERROR(VLOOKUP(E102,档案费管理台账!$D$4:$H$1000,5,0),0))</f>
        <v>0</v>
      </c>
      <c r="I102" s="57"/>
      <c r="J102" s="57"/>
      <c r="K102" s="57"/>
      <c r="L102" s="57"/>
      <c r="M102" s="58" t="str">
        <f t="shared" si="33"/>
        <v/>
      </c>
      <c r="N102" s="73"/>
    </row>
    <row r="103" spans="1:14">
      <c r="A103" s="97" t="str">
        <f t="shared" si="31"/>
        <v/>
      </c>
      <c r="B103" s="98" t="str">
        <f t="shared" si="30"/>
        <v/>
      </c>
      <c r="C103" s="99"/>
      <c r="D103" s="137"/>
      <c r="E103" s="100"/>
      <c r="F103" s="57"/>
      <c r="G103" s="58">
        <f t="shared" si="32"/>
        <v>0</v>
      </c>
      <c r="H103" s="58">
        <f>IF(E103="",0,IFERROR(VLOOKUP(E103,档案费管理台账!$D$4:$H$1000,5,0),0))</f>
        <v>0</v>
      </c>
      <c r="I103" s="57"/>
      <c r="J103" s="57"/>
      <c r="K103" s="57"/>
      <c r="L103" s="57"/>
      <c r="M103" s="58" t="str">
        <f t="shared" si="33"/>
        <v/>
      </c>
      <c r="N103" s="73"/>
    </row>
    <row r="104" spans="1:14">
      <c r="A104" s="97" t="str">
        <f t="shared" si="31"/>
        <v/>
      </c>
      <c r="B104" s="98" t="str">
        <f t="shared" si="30"/>
        <v/>
      </c>
      <c r="C104" s="99"/>
      <c r="D104" s="137"/>
      <c r="E104" s="100"/>
      <c r="F104" s="57"/>
      <c r="G104" s="58">
        <f t="shared" si="32"/>
        <v>0</v>
      </c>
      <c r="H104" s="58">
        <f>IF(E104="",0,IFERROR(VLOOKUP(E104,档案费管理台账!$D$4:$H$1000,5,0),0))</f>
        <v>0</v>
      </c>
      <c r="I104" s="57"/>
      <c r="J104" s="57"/>
      <c r="K104" s="57"/>
      <c r="L104" s="57"/>
      <c r="M104" s="58" t="str">
        <f t="shared" si="33"/>
        <v/>
      </c>
      <c r="N104" s="73"/>
    </row>
    <row r="105" spans="1:14">
      <c r="A105" s="97" t="str">
        <f t="shared" si="31"/>
        <v/>
      </c>
      <c r="B105" s="98" t="str">
        <f t="shared" si="30"/>
        <v/>
      </c>
      <c r="C105" s="99"/>
      <c r="D105" s="137"/>
      <c r="E105" s="100"/>
      <c r="F105" s="57"/>
      <c r="G105" s="58">
        <f t="shared" si="32"/>
        <v>0</v>
      </c>
      <c r="H105" s="58">
        <f>IF(E105="",0,IFERROR(VLOOKUP(E105,档案费管理台账!$D$4:$H$1000,5,0),0))</f>
        <v>0</v>
      </c>
      <c r="I105" s="57"/>
      <c r="J105" s="57"/>
      <c r="K105" s="57"/>
      <c r="L105" s="57"/>
      <c r="M105" s="58" t="str">
        <f t="shared" si="33"/>
        <v/>
      </c>
      <c r="N105" s="73"/>
    </row>
    <row r="106" spans="1:14">
      <c r="A106" s="97" t="str">
        <f t="shared" si="31"/>
        <v/>
      </c>
      <c r="B106" s="98" t="str">
        <f t="shared" si="30"/>
        <v/>
      </c>
      <c r="C106" s="99"/>
      <c r="D106" s="137"/>
      <c r="E106" s="100"/>
      <c r="F106" s="57"/>
      <c r="G106" s="58">
        <f t="shared" si="32"/>
        <v>0</v>
      </c>
      <c r="H106" s="58">
        <f>IF(E106="",0,IFERROR(VLOOKUP(E106,档案费管理台账!$D$4:$H$1000,5,0),0))</f>
        <v>0</v>
      </c>
      <c r="I106" s="57"/>
      <c r="J106" s="57"/>
      <c r="K106" s="57"/>
      <c r="L106" s="57"/>
      <c r="M106" s="58" t="str">
        <f t="shared" si="33"/>
        <v/>
      </c>
      <c r="N106" s="73"/>
    </row>
    <row r="107" spans="1:14">
      <c r="A107" s="97" t="str">
        <f t="shared" si="31"/>
        <v/>
      </c>
      <c r="B107" s="98" t="str">
        <f t="shared" si="30"/>
        <v/>
      </c>
      <c r="C107" s="99"/>
      <c r="D107" s="137"/>
      <c r="E107" s="100"/>
      <c r="F107" s="57"/>
      <c r="G107" s="58">
        <f t="shared" si="32"/>
        <v>0</v>
      </c>
      <c r="H107" s="58">
        <f>IF(E107="",0,IFERROR(VLOOKUP(E107,档案费管理台账!$D$4:$H$1000,5,0),0))</f>
        <v>0</v>
      </c>
      <c r="I107" s="57"/>
      <c r="J107" s="57"/>
      <c r="K107" s="57"/>
      <c r="L107" s="57"/>
      <c r="M107" s="58" t="str">
        <f t="shared" si="33"/>
        <v/>
      </c>
      <c r="N107" s="73"/>
    </row>
    <row r="108" spans="1:14">
      <c r="A108" s="97" t="str">
        <f t="shared" si="31"/>
        <v/>
      </c>
      <c r="B108" s="98" t="str">
        <f t="shared" ref="B108:B171" si="34">IF(C108="","",MONTH(C108)&amp;"月")</f>
        <v/>
      </c>
      <c r="C108" s="99"/>
      <c r="D108" s="137"/>
      <c r="E108" s="100"/>
      <c r="F108" s="57"/>
      <c r="G108" s="58">
        <f t="shared" si="32"/>
        <v>0</v>
      </c>
      <c r="H108" s="58">
        <f>IF(E108="",0,IFERROR(VLOOKUP(E108,档案费管理台账!$D$4:$H$1000,5,0),0))</f>
        <v>0</v>
      </c>
      <c r="I108" s="57"/>
      <c r="J108" s="57"/>
      <c r="K108" s="57"/>
      <c r="L108" s="57"/>
      <c r="M108" s="58" t="str">
        <f t="shared" si="33"/>
        <v/>
      </c>
      <c r="N108" s="73"/>
    </row>
    <row r="109" spans="1:14">
      <c r="A109" s="97" t="str">
        <f t="shared" ref="A109:A172" si="35">IF(C109="","",ROW()-42)</f>
        <v/>
      </c>
      <c r="B109" s="98" t="str">
        <f t="shared" si="34"/>
        <v/>
      </c>
      <c r="C109" s="99"/>
      <c r="D109" s="137"/>
      <c r="E109" s="100"/>
      <c r="F109" s="57"/>
      <c r="G109" s="58">
        <f t="shared" ref="G109:G172" si="36">IF(F109="",0,F109*$K$41)</f>
        <v>0</v>
      </c>
      <c r="H109" s="58">
        <f>IF(E109="",0,IFERROR(VLOOKUP(E109,档案费管理台账!$D$4:$H$1000,5,0),0))</f>
        <v>0</v>
      </c>
      <c r="I109" s="57"/>
      <c r="J109" s="57"/>
      <c r="K109" s="57"/>
      <c r="L109" s="57"/>
      <c r="M109" s="58" t="str">
        <f t="shared" ref="M109:M172" si="37">IF(C109="","",ROUND(M108+G109-I109-J109-K109-L109-H109,2))</f>
        <v/>
      </c>
      <c r="N109" s="73"/>
    </row>
    <row r="110" spans="1:14">
      <c r="A110" s="97" t="str">
        <f t="shared" si="35"/>
        <v/>
      </c>
      <c r="B110" s="98" t="str">
        <f t="shared" si="34"/>
        <v/>
      </c>
      <c r="C110" s="99"/>
      <c r="D110" s="137"/>
      <c r="E110" s="100"/>
      <c r="F110" s="57"/>
      <c r="G110" s="58">
        <f t="shared" si="36"/>
        <v>0</v>
      </c>
      <c r="H110" s="58">
        <f>IF(E110="",0,IFERROR(VLOOKUP(E110,档案费管理台账!$D$4:$H$1000,5,0),0))</f>
        <v>0</v>
      </c>
      <c r="I110" s="57"/>
      <c r="J110" s="57"/>
      <c r="K110" s="57"/>
      <c r="L110" s="57"/>
      <c r="M110" s="58" t="str">
        <f t="shared" si="37"/>
        <v/>
      </c>
      <c r="N110" s="73"/>
    </row>
    <row r="111" spans="1:14">
      <c r="A111" s="97" t="str">
        <f t="shared" si="35"/>
        <v/>
      </c>
      <c r="B111" s="98" t="str">
        <f t="shared" si="34"/>
        <v/>
      </c>
      <c r="C111" s="99"/>
      <c r="D111" s="137"/>
      <c r="E111" s="100"/>
      <c r="F111" s="57"/>
      <c r="G111" s="58">
        <f t="shared" si="36"/>
        <v>0</v>
      </c>
      <c r="H111" s="58">
        <f>IF(E111="",0,IFERROR(VLOOKUP(E111,档案费管理台账!$D$4:$H$1000,5,0),0))</f>
        <v>0</v>
      </c>
      <c r="I111" s="57"/>
      <c r="J111" s="57"/>
      <c r="K111" s="57"/>
      <c r="L111" s="57"/>
      <c r="M111" s="58" t="str">
        <f t="shared" si="37"/>
        <v/>
      </c>
      <c r="N111" s="73"/>
    </row>
    <row r="112" spans="1:14">
      <c r="A112" s="97" t="str">
        <f t="shared" si="35"/>
        <v/>
      </c>
      <c r="B112" s="98" t="str">
        <f t="shared" si="34"/>
        <v/>
      </c>
      <c r="C112" s="99"/>
      <c r="D112" s="137"/>
      <c r="E112" s="100"/>
      <c r="F112" s="57"/>
      <c r="G112" s="58">
        <f t="shared" si="36"/>
        <v>0</v>
      </c>
      <c r="H112" s="58">
        <f>IF(E112="",0,IFERROR(VLOOKUP(E112,档案费管理台账!$D$4:$H$1000,5,0),0))</f>
        <v>0</v>
      </c>
      <c r="I112" s="57"/>
      <c r="J112" s="57"/>
      <c r="K112" s="57"/>
      <c r="L112" s="57"/>
      <c r="M112" s="58" t="str">
        <f t="shared" si="37"/>
        <v/>
      </c>
      <c r="N112" s="73"/>
    </row>
    <row r="113" spans="1:14">
      <c r="A113" s="97" t="str">
        <f t="shared" si="35"/>
        <v/>
      </c>
      <c r="B113" s="98" t="str">
        <f t="shared" si="34"/>
        <v/>
      </c>
      <c r="C113" s="99"/>
      <c r="D113" s="137"/>
      <c r="E113" s="100"/>
      <c r="F113" s="57"/>
      <c r="G113" s="58">
        <f t="shared" si="36"/>
        <v>0</v>
      </c>
      <c r="H113" s="58">
        <f>IF(E113="",0,IFERROR(VLOOKUP(E113,档案费管理台账!$D$4:$H$1000,5,0),0))</f>
        <v>0</v>
      </c>
      <c r="I113" s="57"/>
      <c r="J113" s="57"/>
      <c r="K113" s="57"/>
      <c r="L113" s="57"/>
      <c r="M113" s="58" t="str">
        <f t="shared" si="37"/>
        <v/>
      </c>
      <c r="N113" s="73"/>
    </row>
    <row r="114" spans="1:14">
      <c r="A114" s="97" t="str">
        <f t="shared" si="35"/>
        <v/>
      </c>
      <c r="B114" s="98" t="str">
        <f t="shared" si="34"/>
        <v/>
      </c>
      <c r="C114" s="99"/>
      <c r="D114" s="137"/>
      <c r="E114" s="100"/>
      <c r="F114" s="57"/>
      <c r="G114" s="58">
        <f t="shared" si="36"/>
        <v>0</v>
      </c>
      <c r="H114" s="58">
        <f>IF(E114="",0,IFERROR(VLOOKUP(E114,档案费管理台账!$D$4:$H$1000,5,0),0))</f>
        <v>0</v>
      </c>
      <c r="I114" s="57"/>
      <c r="J114" s="57"/>
      <c r="K114" s="57"/>
      <c r="L114" s="57"/>
      <c r="M114" s="58" t="str">
        <f t="shared" si="37"/>
        <v/>
      </c>
      <c r="N114" s="73"/>
    </row>
    <row r="115" spans="1:14">
      <c r="A115" s="97" t="str">
        <f t="shared" si="35"/>
        <v/>
      </c>
      <c r="B115" s="98" t="str">
        <f t="shared" si="34"/>
        <v/>
      </c>
      <c r="C115" s="99"/>
      <c r="D115" s="137"/>
      <c r="E115" s="100"/>
      <c r="F115" s="57"/>
      <c r="G115" s="58">
        <f t="shared" si="36"/>
        <v>0</v>
      </c>
      <c r="H115" s="58">
        <f>IF(E115="",0,IFERROR(VLOOKUP(E115,档案费管理台账!$D$4:$H$1000,5,0),0))</f>
        <v>0</v>
      </c>
      <c r="I115" s="57"/>
      <c r="J115" s="57"/>
      <c r="K115" s="57"/>
      <c r="L115" s="57"/>
      <c r="M115" s="58" t="str">
        <f t="shared" si="37"/>
        <v/>
      </c>
      <c r="N115" s="73"/>
    </row>
    <row r="116" spans="1:14">
      <c r="A116" s="97" t="str">
        <f t="shared" si="35"/>
        <v/>
      </c>
      <c r="B116" s="98" t="str">
        <f t="shared" si="34"/>
        <v/>
      </c>
      <c r="C116" s="99"/>
      <c r="D116" s="137"/>
      <c r="E116" s="100"/>
      <c r="F116" s="57"/>
      <c r="G116" s="58">
        <f t="shared" si="36"/>
        <v>0</v>
      </c>
      <c r="H116" s="58">
        <f>IF(E116="",0,IFERROR(VLOOKUP(E116,档案费管理台账!$D$4:$H$1000,5,0),0))</f>
        <v>0</v>
      </c>
      <c r="I116" s="57"/>
      <c r="J116" s="57"/>
      <c r="K116" s="57"/>
      <c r="L116" s="57"/>
      <c r="M116" s="58" t="str">
        <f t="shared" si="37"/>
        <v/>
      </c>
      <c r="N116" s="73"/>
    </row>
    <row r="117" spans="1:14">
      <c r="A117" s="97" t="str">
        <f t="shared" si="35"/>
        <v/>
      </c>
      <c r="B117" s="98" t="str">
        <f t="shared" si="34"/>
        <v/>
      </c>
      <c r="C117" s="99"/>
      <c r="D117" s="137"/>
      <c r="E117" s="100"/>
      <c r="F117" s="57"/>
      <c r="G117" s="58">
        <f t="shared" si="36"/>
        <v>0</v>
      </c>
      <c r="H117" s="58">
        <f>IF(E117="",0,IFERROR(VLOOKUP(E117,档案费管理台账!$D$4:$H$1000,5,0),0))</f>
        <v>0</v>
      </c>
      <c r="I117" s="57"/>
      <c r="J117" s="57"/>
      <c r="K117" s="57"/>
      <c r="L117" s="57"/>
      <c r="M117" s="58" t="str">
        <f t="shared" si="37"/>
        <v/>
      </c>
      <c r="N117" s="73"/>
    </row>
    <row r="118" spans="1:14">
      <c r="A118" s="97" t="str">
        <f t="shared" si="35"/>
        <v/>
      </c>
      <c r="B118" s="98" t="str">
        <f t="shared" si="34"/>
        <v/>
      </c>
      <c r="C118" s="99"/>
      <c r="D118" s="137"/>
      <c r="E118" s="100"/>
      <c r="F118" s="57"/>
      <c r="G118" s="58">
        <f t="shared" si="36"/>
        <v>0</v>
      </c>
      <c r="H118" s="58">
        <f>IF(E118="",0,IFERROR(VLOOKUP(E118,档案费管理台账!$D$4:$H$1000,5,0),0))</f>
        <v>0</v>
      </c>
      <c r="I118" s="57"/>
      <c r="J118" s="57"/>
      <c r="K118" s="57"/>
      <c r="L118" s="57"/>
      <c r="M118" s="58" t="str">
        <f t="shared" si="37"/>
        <v/>
      </c>
      <c r="N118" s="73"/>
    </row>
    <row r="119" spans="1:14">
      <c r="A119" s="97" t="str">
        <f t="shared" si="35"/>
        <v/>
      </c>
      <c r="B119" s="98" t="str">
        <f t="shared" si="34"/>
        <v/>
      </c>
      <c r="C119" s="99"/>
      <c r="D119" s="137"/>
      <c r="E119" s="100"/>
      <c r="F119" s="57"/>
      <c r="G119" s="58">
        <f t="shared" si="36"/>
        <v>0</v>
      </c>
      <c r="H119" s="58">
        <f>IF(E119="",0,IFERROR(VLOOKUP(E119,档案费管理台账!$D$4:$H$1000,5,0),0))</f>
        <v>0</v>
      </c>
      <c r="I119" s="57"/>
      <c r="J119" s="57"/>
      <c r="K119" s="57"/>
      <c r="L119" s="57"/>
      <c r="M119" s="58" t="str">
        <f t="shared" si="37"/>
        <v/>
      </c>
      <c r="N119" s="73"/>
    </row>
    <row r="120" spans="1:14">
      <c r="A120" s="97" t="str">
        <f t="shared" si="35"/>
        <v/>
      </c>
      <c r="B120" s="98" t="str">
        <f t="shared" si="34"/>
        <v/>
      </c>
      <c r="C120" s="99"/>
      <c r="D120" s="137"/>
      <c r="E120" s="100"/>
      <c r="F120" s="57"/>
      <c r="G120" s="58">
        <f t="shared" si="36"/>
        <v>0</v>
      </c>
      <c r="H120" s="58">
        <f>IF(E120="",0,IFERROR(VLOOKUP(E120,档案费管理台账!$D$4:$H$1000,5,0),0))</f>
        <v>0</v>
      </c>
      <c r="I120" s="57"/>
      <c r="J120" s="57"/>
      <c r="K120" s="57"/>
      <c r="L120" s="57"/>
      <c r="M120" s="58" t="str">
        <f t="shared" si="37"/>
        <v/>
      </c>
      <c r="N120" s="73"/>
    </row>
    <row r="121" spans="1:14">
      <c r="A121" s="97" t="str">
        <f t="shared" si="35"/>
        <v/>
      </c>
      <c r="B121" s="98" t="str">
        <f t="shared" si="34"/>
        <v/>
      </c>
      <c r="C121" s="99"/>
      <c r="D121" s="137"/>
      <c r="E121" s="100"/>
      <c r="F121" s="57"/>
      <c r="G121" s="58">
        <f t="shared" si="36"/>
        <v>0</v>
      </c>
      <c r="H121" s="58">
        <f>IF(E121="",0,IFERROR(VLOOKUP(E121,档案费管理台账!$D$4:$H$1000,5,0),0))</f>
        <v>0</v>
      </c>
      <c r="I121" s="57"/>
      <c r="J121" s="57"/>
      <c r="K121" s="57"/>
      <c r="L121" s="57"/>
      <c r="M121" s="58" t="str">
        <f t="shared" si="37"/>
        <v/>
      </c>
      <c r="N121" s="73"/>
    </row>
    <row r="122" spans="1:14">
      <c r="A122" s="97" t="str">
        <f t="shared" si="35"/>
        <v/>
      </c>
      <c r="B122" s="98" t="str">
        <f t="shared" si="34"/>
        <v/>
      </c>
      <c r="C122" s="99"/>
      <c r="D122" s="137"/>
      <c r="E122" s="100"/>
      <c r="F122" s="57"/>
      <c r="G122" s="58">
        <f t="shared" si="36"/>
        <v>0</v>
      </c>
      <c r="H122" s="58">
        <f>IF(E122="",0,IFERROR(VLOOKUP(E122,档案费管理台账!$D$4:$H$1000,5,0),0))</f>
        <v>0</v>
      </c>
      <c r="I122" s="57"/>
      <c r="J122" s="57"/>
      <c r="K122" s="57"/>
      <c r="L122" s="57"/>
      <c r="M122" s="58" t="str">
        <f t="shared" si="37"/>
        <v/>
      </c>
      <c r="N122" s="73"/>
    </row>
    <row r="123" spans="1:14">
      <c r="A123" s="97" t="str">
        <f t="shared" si="35"/>
        <v/>
      </c>
      <c r="B123" s="98" t="str">
        <f t="shared" si="34"/>
        <v/>
      </c>
      <c r="C123" s="99"/>
      <c r="D123" s="137"/>
      <c r="E123" s="100"/>
      <c r="F123" s="57"/>
      <c r="G123" s="58">
        <f t="shared" si="36"/>
        <v>0</v>
      </c>
      <c r="H123" s="58">
        <f>IF(E123="",0,IFERROR(VLOOKUP(E123,档案费管理台账!$D$4:$H$1000,5,0),0))</f>
        <v>0</v>
      </c>
      <c r="I123" s="57"/>
      <c r="J123" s="57"/>
      <c r="K123" s="57"/>
      <c r="L123" s="57"/>
      <c r="M123" s="58" t="str">
        <f t="shared" si="37"/>
        <v/>
      </c>
      <c r="N123" s="73"/>
    </row>
    <row r="124" spans="1:14">
      <c r="A124" s="97" t="str">
        <f t="shared" si="35"/>
        <v/>
      </c>
      <c r="B124" s="98" t="str">
        <f t="shared" si="34"/>
        <v/>
      </c>
      <c r="C124" s="99"/>
      <c r="D124" s="137"/>
      <c r="E124" s="100"/>
      <c r="F124" s="57"/>
      <c r="G124" s="58">
        <f t="shared" si="36"/>
        <v>0</v>
      </c>
      <c r="H124" s="58">
        <f>IF(E124="",0,IFERROR(VLOOKUP(E124,档案费管理台账!$D$4:$H$1000,5,0),0))</f>
        <v>0</v>
      </c>
      <c r="I124" s="57"/>
      <c r="J124" s="57"/>
      <c r="K124" s="57"/>
      <c r="L124" s="57"/>
      <c r="M124" s="58" t="str">
        <f t="shared" si="37"/>
        <v/>
      </c>
      <c r="N124" s="73"/>
    </row>
    <row r="125" spans="1:14">
      <c r="A125" s="97" t="str">
        <f t="shared" si="35"/>
        <v/>
      </c>
      <c r="B125" s="98" t="str">
        <f t="shared" si="34"/>
        <v/>
      </c>
      <c r="C125" s="99"/>
      <c r="D125" s="137"/>
      <c r="E125" s="100"/>
      <c r="F125" s="57"/>
      <c r="G125" s="58">
        <f t="shared" si="36"/>
        <v>0</v>
      </c>
      <c r="H125" s="58">
        <f>IF(E125="",0,IFERROR(VLOOKUP(E125,档案费管理台账!$D$4:$H$1000,5,0),0))</f>
        <v>0</v>
      </c>
      <c r="I125" s="57"/>
      <c r="J125" s="57"/>
      <c r="K125" s="57"/>
      <c r="L125" s="57"/>
      <c r="M125" s="58" t="str">
        <f t="shared" si="37"/>
        <v/>
      </c>
      <c r="N125" s="73"/>
    </row>
    <row r="126" spans="1:14">
      <c r="A126" s="97" t="str">
        <f t="shared" si="35"/>
        <v/>
      </c>
      <c r="B126" s="98" t="str">
        <f t="shared" si="34"/>
        <v/>
      </c>
      <c r="C126" s="99"/>
      <c r="D126" s="137"/>
      <c r="E126" s="100"/>
      <c r="F126" s="57"/>
      <c r="G126" s="58">
        <f t="shared" si="36"/>
        <v>0</v>
      </c>
      <c r="H126" s="58">
        <f>IF(E126="",0,IFERROR(VLOOKUP(E126,档案费管理台账!$D$4:$H$1000,5,0),0))</f>
        <v>0</v>
      </c>
      <c r="I126" s="57"/>
      <c r="J126" s="57"/>
      <c r="K126" s="57"/>
      <c r="L126" s="57"/>
      <c r="M126" s="58" t="str">
        <f t="shared" si="37"/>
        <v/>
      </c>
      <c r="N126" s="73"/>
    </row>
    <row r="127" spans="1:14">
      <c r="A127" s="97" t="str">
        <f t="shared" si="35"/>
        <v/>
      </c>
      <c r="B127" s="98" t="str">
        <f t="shared" si="34"/>
        <v/>
      </c>
      <c r="C127" s="99"/>
      <c r="D127" s="137"/>
      <c r="E127" s="100"/>
      <c r="F127" s="57"/>
      <c r="G127" s="58">
        <f t="shared" si="36"/>
        <v>0</v>
      </c>
      <c r="H127" s="58">
        <f>IF(E127="",0,IFERROR(VLOOKUP(E127,档案费管理台账!$D$4:$H$1000,5,0),0))</f>
        <v>0</v>
      </c>
      <c r="I127" s="57"/>
      <c r="J127" s="57"/>
      <c r="K127" s="57"/>
      <c r="L127" s="57"/>
      <c r="M127" s="58" t="str">
        <f t="shared" si="37"/>
        <v/>
      </c>
      <c r="N127" s="73"/>
    </row>
    <row r="128" spans="1:14">
      <c r="A128" s="97" t="str">
        <f t="shared" si="35"/>
        <v/>
      </c>
      <c r="B128" s="98" t="str">
        <f t="shared" si="34"/>
        <v/>
      </c>
      <c r="C128" s="99"/>
      <c r="D128" s="137"/>
      <c r="E128" s="100"/>
      <c r="F128" s="57"/>
      <c r="G128" s="58">
        <f t="shared" si="36"/>
        <v>0</v>
      </c>
      <c r="H128" s="58">
        <f>IF(E128="",0,IFERROR(VLOOKUP(E128,档案费管理台账!$D$4:$H$1000,5,0),0))</f>
        <v>0</v>
      </c>
      <c r="I128" s="57"/>
      <c r="J128" s="57"/>
      <c r="K128" s="57"/>
      <c r="L128" s="57"/>
      <c r="M128" s="58" t="str">
        <f t="shared" si="37"/>
        <v/>
      </c>
      <c r="N128" s="73"/>
    </row>
    <row r="129" spans="1:14">
      <c r="A129" s="97" t="str">
        <f t="shared" si="35"/>
        <v/>
      </c>
      <c r="B129" s="98" t="str">
        <f t="shared" si="34"/>
        <v/>
      </c>
      <c r="C129" s="99"/>
      <c r="D129" s="137"/>
      <c r="E129" s="100"/>
      <c r="F129" s="57"/>
      <c r="G129" s="58">
        <f t="shared" si="36"/>
        <v>0</v>
      </c>
      <c r="H129" s="58">
        <f>IF(E129="",0,IFERROR(VLOOKUP(E129,档案费管理台账!$D$4:$H$1000,5,0),0))</f>
        <v>0</v>
      </c>
      <c r="I129" s="57"/>
      <c r="J129" s="57"/>
      <c r="K129" s="57"/>
      <c r="L129" s="57"/>
      <c r="M129" s="58" t="str">
        <f t="shared" si="37"/>
        <v/>
      </c>
      <c r="N129" s="73"/>
    </row>
    <row r="130" spans="1:14">
      <c r="A130" s="97" t="str">
        <f t="shared" si="35"/>
        <v/>
      </c>
      <c r="B130" s="98" t="str">
        <f t="shared" si="34"/>
        <v/>
      </c>
      <c r="C130" s="99"/>
      <c r="D130" s="137"/>
      <c r="E130" s="100"/>
      <c r="F130" s="57"/>
      <c r="G130" s="58">
        <f t="shared" si="36"/>
        <v>0</v>
      </c>
      <c r="H130" s="58">
        <f>IF(E130="",0,IFERROR(VLOOKUP(E130,档案费管理台账!$D$4:$H$1000,5,0),0))</f>
        <v>0</v>
      </c>
      <c r="I130" s="57"/>
      <c r="J130" s="57"/>
      <c r="K130" s="57"/>
      <c r="L130" s="57"/>
      <c r="M130" s="58" t="str">
        <f t="shared" si="37"/>
        <v/>
      </c>
      <c r="N130" s="73"/>
    </row>
    <row r="131" spans="1:14">
      <c r="A131" s="97" t="str">
        <f t="shared" si="35"/>
        <v/>
      </c>
      <c r="B131" s="98" t="str">
        <f t="shared" si="34"/>
        <v/>
      </c>
      <c r="C131" s="99"/>
      <c r="D131" s="137"/>
      <c r="E131" s="100"/>
      <c r="F131" s="57"/>
      <c r="G131" s="58">
        <f t="shared" si="36"/>
        <v>0</v>
      </c>
      <c r="H131" s="58">
        <f>IF(E131="",0,IFERROR(VLOOKUP(E131,档案费管理台账!$D$4:$H$1000,5,0),0))</f>
        <v>0</v>
      </c>
      <c r="I131" s="57"/>
      <c r="J131" s="57"/>
      <c r="K131" s="57"/>
      <c r="L131" s="57"/>
      <c r="M131" s="58" t="str">
        <f t="shared" si="37"/>
        <v/>
      </c>
      <c r="N131" s="73"/>
    </row>
    <row r="132" spans="1:14">
      <c r="A132" s="97" t="str">
        <f t="shared" si="35"/>
        <v/>
      </c>
      <c r="B132" s="98" t="str">
        <f t="shared" si="34"/>
        <v/>
      </c>
      <c r="C132" s="99"/>
      <c r="D132" s="137"/>
      <c r="E132" s="100"/>
      <c r="F132" s="57"/>
      <c r="G132" s="58">
        <f t="shared" si="36"/>
        <v>0</v>
      </c>
      <c r="H132" s="58">
        <f>IF(E132="",0,IFERROR(VLOOKUP(E132,档案费管理台账!$D$4:$H$1000,5,0),0))</f>
        <v>0</v>
      </c>
      <c r="I132" s="57"/>
      <c r="J132" s="57"/>
      <c r="K132" s="57"/>
      <c r="L132" s="57"/>
      <c r="M132" s="58" t="str">
        <f t="shared" si="37"/>
        <v/>
      </c>
      <c r="N132" s="73"/>
    </row>
    <row r="133" spans="1:14">
      <c r="A133" s="97" t="str">
        <f t="shared" si="35"/>
        <v/>
      </c>
      <c r="B133" s="98" t="str">
        <f t="shared" si="34"/>
        <v/>
      </c>
      <c r="C133" s="99"/>
      <c r="D133" s="137"/>
      <c r="E133" s="100"/>
      <c r="F133" s="57"/>
      <c r="G133" s="58">
        <f t="shared" si="36"/>
        <v>0</v>
      </c>
      <c r="H133" s="58">
        <f>IF(E133="",0,IFERROR(VLOOKUP(E133,档案费管理台账!$D$4:$H$1000,5,0),0))</f>
        <v>0</v>
      </c>
      <c r="I133" s="57"/>
      <c r="J133" s="57"/>
      <c r="K133" s="57"/>
      <c r="L133" s="57"/>
      <c r="M133" s="58" t="str">
        <f t="shared" si="37"/>
        <v/>
      </c>
      <c r="N133" s="73"/>
    </row>
    <row r="134" spans="1:14">
      <c r="A134" s="97" t="str">
        <f t="shared" si="35"/>
        <v/>
      </c>
      <c r="B134" s="98" t="str">
        <f t="shared" si="34"/>
        <v/>
      </c>
      <c r="C134" s="99"/>
      <c r="D134" s="137"/>
      <c r="E134" s="100"/>
      <c r="F134" s="57"/>
      <c r="G134" s="58">
        <f t="shared" si="36"/>
        <v>0</v>
      </c>
      <c r="H134" s="58">
        <f>IF(E134="",0,IFERROR(VLOOKUP(E134,档案费管理台账!$D$4:$H$1000,5,0),0))</f>
        <v>0</v>
      </c>
      <c r="I134" s="57"/>
      <c r="J134" s="57"/>
      <c r="K134" s="57"/>
      <c r="L134" s="57"/>
      <c r="M134" s="58" t="str">
        <f t="shared" si="37"/>
        <v/>
      </c>
      <c r="N134" s="73"/>
    </row>
    <row r="135" spans="1:14">
      <c r="A135" s="97" t="str">
        <f t="shared" si="35"/>
        <v/>
      </c>
      <c r="B135" s="98" t="str">
        <f t="shared" si="34"/>
        <v/>
      </c>
      <c r="C135" s="99"/>
      <c r="D135" s="137"/>
      <c r="E135" s="100"/>
      <c r="F135" s="57"/>
      <c r="G135" s="58">
        <f t="shared" si="36"/>
        <v>0</v>
      </c>
      <c r="H135" s="58">
        <f>IF(E135="",0,IFERROR(VLOOKUP(E135,档案费管理台账!$D$4:$H$1000,5,0),0))</f>
        <v>0</v>
      </c>
      <c r="I135" s="57"/>
      <c r="J135" s="57"/>
      <c r="K135" s="57"/>
      <c r="L135" s="57"/>
      <c r="M135" s="58" t="str">
        <f t="shared" si="37"/>
        <v/>
      </c>
      <c r="N135" s="73"/>
    </row>
    <row r="136" spans="1:14">
      <c r="A136" s="97" t="str">
        <f t="shared" si="35"/>
        <v/>
      </c>
      <c r="B136" s="98" t="str">
        <f t="shared" si="34"/>
        <v/>
      </c>
      <c r="C136" s="99"/>
      <c r="D136" s="137"/>
      <c r="E136" s="100"/>
      <c r="F136" s="57"/>
      <c r="G136" s="58">
        <f t="shared" si="36"/>
        <v>0</v>
      </c>
      <c r="H136" s="58">
        <f>IF(E136="",0,IFERROR(VLOOKUP(E136,档案费管理台账!$D$4:$H$1000,5,0),0))</f>
        <v>0</v>
      </c>
      <c r="I136" s="57"/>
      <c r="J136" s="57"/>
      <c r="K136" s="57"/>
      <c r="L136" s="57"/>
      <c r="M136" s="58" t="str">
        <f t="shared" si="37"/>
        <v/>
      </c>
      <c r="N136" s="73"/>
    </row>
    <row r="137" spans="1:14">
      <c r="A137" s="97" t="str">
        <f t="shared" si="35"/>
        <v/>
      </c>
      <c r="B137" s="98" t="str">
        <f t="shared" si="34"/>
        <v/>
      </c>
      <c r="C137" s="99"/>
      <c r="D137" s="137"/>
      <c r="E137" s="100"/>
      <c r="F137" s="57"/>
      <c r="G137" s="58">
        <f t="shared" si="36"/>
        <v>0</v>
      </c>
      <c r="H137" s="58">
        <f>IF(E137="",0,IFERROR(VLOOKUP(E137,档案费管理台账!$D$4:$H$1000,5,0),0))</f>
        <v>0</v>
      </c>
      <c r="I137" s="57"/>
      <c r="J137" s="57"/>
      <c r="K137" s="57"/>
      <c r="L137" s="57"/>
      <c r="M137" s="58" t="str">
        <f t="shared" si="37"/>
        <v/>
      </c>
      <c r="N137" s="73"/>
    </row>
    <row r="138" spans="1:14">
      <c r="A138" s="97" t="str">
        <f t="shared" si="35"/>
        <v/>
      </c>
      <c r="B138" s="98" t="str">
        <f t="shared" si="34"/>
        <v/>
      </c>
      <c r="C138" s="99"/>
      <c r="D138" s="137"/>
      <c r="E138" s="100"/>
      <c r="F138" s="57"/>
      <c r="G138" s="58">
        <f t="shared" si="36"/>
        <v>0</v>
      </c>
      <c r="H138" s="58">
        <f>IF(E138="",0,IFERROR(VLOOKUP(E138,档案费管理台账!$D$4:$H$1000,5,0),0))</f>
        <v>0</v>
      </c>
      <c r="I138" s="57"/>
      <c r="J138" s="57"/>
      <c r="K138" s="57"/>
      <c r="L138" s="57"/>
      <c r="M138" s="58" t="str">
        <f t="shared" si="37"/>
        <v/>
      </c>
      <c r="N138" s="73"/>
    </row>
    <row r="139" spans="1:14">
      <c r="A139" s="97" t="str">
        <f t="shared" si="35"/>
        <v/>
      </c>
      <c r="B139" s="98" t="str">
        <f t="shared" si="34"/>
        <v/>
      </c>
      <c r="C139" s="99"/>
      <c r="D139" s="137"/>
      <c r="E139" s="100"/>
      <c r="F139" s="57"/>
      <c r="G139" s="58">
        <f t="shared" si="36"/>
        <v>0</v>
      </c>
      <c r="H139" s="58">
        <f>IF(E139="",0,IFERROR(VLOOKUP(E139,档案费管理台账!$D$4:$H$1000,5,0),0))</f>
        <v>0</v>
      </c>
      <c r="I139" s="57"/>
      <c r="J139" s="57"/>
      <c r="K139" s="57"/>
      <c r="L139" s="57"/>
      <c r="M139" s="58" t="str">
        <f t="shared" si="37"/>
        <v/>
      </c>
      <c r="N139" s="73"/>
    </row>
    <row r="140" spans="1:14">
      <c r="A140" s="97" t="str">
        <f t="shared" si="35"/>
        <v/>
      </c>
      <c r="B140" s="98" t="str">
        <f t="shared" si="34"/>
        <v/>
      </c>
      <c r="C140" s="99"/>
      <c r="D140" s="137"/>
      <c r="E140" s="100"/>
      <c r="F140" s="57"/>
      <c r="G140" s="58">
        <f t="shared" si="36"/>
        <v>0</v>
      </c>
      <c r="H140" s="58">
        <f>IF(E140="",0,IFERROR(VLOOKUP(E140,档案费管理台账!$D$4:$H$1000,5,0),0))</f>
        <v>0</v>
      </c>
      <c r="I140" s="57"/>
      <c r="J140" s="57"/>
      <c r="K140" s="57"/>
      <c r="L140" s="57"/>
      <c r="M140" s="58" t="str">
        <f t="shared" si="37"/>
        <v/>
      </c>
      <c r="N140" s="73"/>
    </row>
    <row r="141" spans="1:14">
      <c r="A141" s="97" t="str">
        <f t="shared" si="35"/>
        <v/>
      </c>
      <c r="B141" s="98" t="str">
        <f t="shared" si="34"/>
        <v/>
      </c>
      <c r="C141" s="99"/>
      <c r="D141" s="137"/>
      <c r="E141" s="100"/>
      <c r="F141" s="57"/>
      <c r="G141" s="58">
        <f t="shared" si="36"/>
        <v>0</v>
      </c>
      <c r="H141" s="58">
        <f>IF(E141="",0,IFERROR(VLOOKUP(E141,档案费管理台账!$D$4:$H$1000,5,0),0))</f>
        <v>0</v>
      </c>
      <c r="I141" s="57"/>
      <c r="J141" s="57"/>
      <c r="K141" s="57"/>
      <c r="L141" s="57"/>
      <c r="M141" s="58" t="str">
        <f t="shared" si="37"/>
        <v/>
      </c>
      <c r="N141" s="73"/>
    </row>
    <row r="142" spans="1:14">
      <c r="A142" s="97" t="str">
        <f t="shared" si="35"/>
        <v/>
      </c>
      <c r="B142" s="98" t="str">
        <f t="shared" si="34"/>
        <v/>
      </c>
      <c r="C142" s="99"/>
      <c r="D142" s="137"/>
      <c r="E142" s="100"/>
      <c r="F142" s="57"/>
      <c r="G142" s="58">
        <f t="shared" si="36"/>
        <v>0</v>
      </c>
      <c r="H142" s="58">
        <f>IF(E142="",0,IFERROR(VLOOKUP(E142,档案费管理台账!$D$4:$H$1000,5,0),0))</f>
        <v>0</v>
      </c>
      <c r="I142" s="57"/>
      <c r="J142" s="57"/>
      <c r="K142" s="57"/>
      <c r="L142" s="57"/>
      <c r="M142" s="58" t="str">
        <f t="shared" si="37"/>
        <v/>
      </c>
      <c r="N142" s="73"/>
    </row>
    <row r="143" spans="1:14">
      <c r="A143" s="97" t="str">
        <f t="shared" si="35"/>
        <v/>
      </c>
      <c r="B143" s="98" t="str">
        <f t="shared" si="34"/>
        <v/>
      </c>
      <c r="C143" s="99"/>
      <c r="D143" s="137"/>
      <c r="E143" s="100"/>
      <c r="F143" s="57"/>
      <c r="G143" s="58">
        <f t="shared" si="36"/>
        <v>0</v>
      </c>
      <c r="H143" s="58">
        <f>IF(E143="",0,IFERROR(VLOOKUP(E143,档案费管理台账!$D$4:$H$1000,5,0),0))</f>
        <v>0</v>
      </c>
      <c r="I143" s="57"/>
      <c r="J143" s="57"/>
      <c r="K143" s="57"/>
      <c r="L143" s="57"/>
      <c r="M143" s="58" t="str">
        <f t="shared" si="37"/>
        <v/>
      </c>
      <c r="N143" s="73"/>
    </row>
    <row r="144" spans="1:14">
      <c r="A144" s="97" t="str">
        <f t="shared" si="35"/>
        <v/>
      </c>
      <c r="B144" s="98" t="str">
        <f t="shared" si="34"/>
        <v/>
      </c>
      <c r="C144" s="99"/>
      <c r="D144" s="137"/>
      <c r="E144" s="100"/>
      <c r="F144" s="57"/>
      <c r="G144" s="58">
        <f t="shared" si="36"/>
        <v>0</v>
      </c>
      <c r="H144" s="58">
        <f>IF(E144="",0,IFERROR(VLOOKUP(E144,档案费管理台账!$D$4:$H$1000,5,0),0))</f>
        <v>0</v>
      </c>
      <c r="I144" s="57"/>
      <c r="J144" s="57"/>
      <c r="K144" s="57"/>
      <c r="L144" s="57"/>
      <c r="M144" s="58" t="str">
        <f t="shared" si="37"/>
        <v/>
      </c>
      <c r="N144" s="73"/>
    </row>
    <row r="145" spans="1:14">
      <c r="A145" s="97" t="str">
        <f t="shared" si="35"/>
        <v/>
      </c>
      <c r="B145" s="98" t="str">
        <f t="shared" si="34"/>
        <v/>
      </c>
      <c r="C145" s="99"/>
      <c r="D145" s="137"/>
      <c r="E145" s="100"/>
      <c r="F145" s="57"/>
      <c r="G145" s="58">
        <f t="shared" si="36"/>
        <v>0</v>
      </c>
      <c r="H145" s="58">
        <f>IF(E145="",0,IFERROR(VLOOKUP(E145,档案费管理台账!$D$4:$H$1000,5,0),0))</f>
        <v>0</v>
      </c>
      <c r="I145" s="57"/>
      <c r="J145" s="57"/>
      <c r="K145" s="57"/>
      <c r="L145" s="57"/>
      <c r="M145" s="58" t="str">
        <f t="shared" si="37"/>
        <v/>
      </c>
      <c r="N145" s="73"/>
    </row>
    <row r="146" spans="1:14">
      <c r="A146" s="97" t="str">
        <f t="shared" si="35"/>
        <v/>
      </c>
      <c r="B146" s="98" t="str">
        <f t="shared" si="34"/>
        <v/>
      </c>
      <c r="C146" s="99"/>
      <c r="D146" s="137"/>
      <c r="E146" s="100"/>
      <c r="F146" s="57"/>
      <c r="G146" s="58">
        <f t="shared" si="36"/>
        <v>0</v>
      </c>
      <c r="H146" s="58">
        <f>IF(E146="",0,IFERROR(VLOOKUP(E146,档案费管理台账!$D$4:$H$1000,5,0),0))</f>
        <v>0</v>
      </c>
      <c r="I146" s="57"/>
      <c r="J146" s="57"/>
      <c r="K146" s="57"/>
      <c r="L146" s="57"/>
      <c r="M146" s="58" t="str">
        <f t="shared" si="37"/>
        <v/>
      </c>
      <c r="N146" s="73"/>
    </row>
    <row r="147" spans="1:14">
      <c r="A147" s="97" t="str">
        <f t="shared" si="35"/>
        <v/>
      </c>
      <c r="B147" s="98" t="str">
        <f t="shared" si="34"/>
        <v/>
      </c>
      <c r="C147" s="99"/>
      <c r="D147" s="137"/>
      <c r="E147" s="100"/>
      <c r="F147" s="57"/>
      <c r="G147" s="58">
        <f t="shared" si="36"/>
        <v>0</v>
      </c>
      <c r="H147" s="58">
        <f>IF(E147="",0,IFERROR(VLOOKUP(E147,档案费管理台账!$D$4:$H$1000,5,0),0))</f>
        <v>0</v>
      </c>
      <c r="I147" s="57"/>
      <c r="J147" s="57"/>
      <c r="K147" s="57"/>
      <c r="L147" s="57"/>
      <c r="M147" s="58" t="str">
        <f t="shared" si="37"/>
        <v/>
      </c>
      <c r="N147" s="73"/>
    </row>
    <row r="148" spans="1:14">
      <c r="A148" s="97" t="str">
        <f t="shared" si="35"/>
        <v/>
      </c>
      <c r="B148" s="98" t="str">
        <f t="shared" si="34"/>
        <v/>
      </c>
      <c r="C148" s="99"/>
      <c r="D148" s="137"/>
      <c r="E148" s="100"/>
      <c r="F148" s="57"/>
      <c r="G148" s="58">
        <f t="shared" si="36"/>
        <v>0</v>
      </c>
      <c r="H148" s="58">
        <f>IF(E148="",0,IFERROR(VLOOKUP(E148,档案费管理台账!$D$4:$H$1000,5,0),0))</f>
        <v>0</v>
      </c>
      <c r="I148" s="57"/>
      <c r="J148" s="57"/>
      <c r="K148" s="57"/>
      <c r="L148" s="57"/>
      <c r="M148" s="58" t="str">
        <f t="shared" si="37"/>
        <v/>
      </c>
      <c r="N148" s="73"/>
    </row>
    <row r="149" spans="1:14">
      <c r="A149" s="97" t="str">
        <f t="shared" si="35"/>
        <v/>
      </c>
      <c r="B149" s="98" t="str">
        <f t="shared" si="34"/>
        <v/>
      </c>
      <c r="C149" s="99"/>
      <c r="D149" s="137"/>
      <c r="E149" s="100"/>
      <c r="F149" s="57"/>
      <c r="G149" s="58">
        <f t="shared" si="36"/>
        <v>0</v>
      </c>
      <c r="H149" s="58">
        <f>IF(E149="",0,IFERROR(VLOOKUP(E149,档案费管理台账!$D$4:$H$1000,5,0),0))</f>
        <v>0</v>
      </c>
      <c r="I149" s="57"/>
      <c r="J149" s="57"/>
      <c r="K149" s="57"/>
      <c r="L149" s="57"/>
      <c r="M149" s="58" t="str">
        <f t="shared" si="37"/>
        <v/>
      </c>
      <c r="N149" s="73"/>
    </row>
    <row r="150" spans="1:14">
      <c r="A150" s="97" t="str">
        <f t="shared" si="35"/>
        <v/>
      </c>
      <c r="B150" s="98" t="str">
        <f t="shared" si="34"/>
        <v/>
      </c>
      <c r="C150" s="99"/>
      <c r="D150" s="137"/>
      <c r="E150" s="100"/>
      <c r="F150" s="57"/>
      <c r="G150" s="58">
        <f t="shared" si="36"/>
        <v>0</v>
      </c>
      <c r="H150" s="58">
        <f>IF(E150="",0,IFERROR(VLOOKUP(E150,档案费管理台账!$D$4:$H$1000,5,0),0))</f>
        <v>0</v>
      </c>
      <c r="I150" s="57"/>
      <c r="J150" s="57"/>
      <c r="K150" s="57"/>
      <c r="L150" s="57"/>
      <c r="M150" s="58" t="str">
        <f t="shared" si="37"/>
        <v/>
      </c>
      <c r="N150" s="73"/>
    </row>
    <row r="151" spans="1:14">
      <c r="A151" s="97" t="str">
        <f t="shared" si="35"/>
        <v/>
      </c>
      <c r="B151" s="98" t="str">
        <f t="shared" si="34"/>
        <v/>
      </c>
      <c r="C151" s="99"/>
      <c r="D151" s="137"/>
      <c r="E151" s="100"/>
      <c r="F151" s="57"/>
      <c r="G151" s="58">
        <f t="shared" si="36"/>
        <v>0</v>
      </c>
      <c r="H151" s="58">
        <f>IF(E151="",0,IFERROR(VLOOKUP(E151,档案费管理台账!$D$4:$H$1000,5,0),0))</f>
        <v>0</v>
      </c>
      <c r="I151" s="57"/>
      <c r="J151" s="57"/>
      <c r="K151" s="57"/>
      <c r="L151" s="57"/>
      <c r="M151" s="58" t="str">
        <f t="shared" si="37"/>
        <v/>
      </c>
      <c r="N151" s="73"/>
    </row>
    <row r="152" spans="1:14">
      <c r="A152" s="97" t="str">
        <f t="shared" si="35"/>
        <v/>
      </c>
      <c r="B152" s="98" t="str">
        <f t="shared" si="34"/>
        <v/>
      </c>
      <c r="C152" s="99"/>
      <c r="D152" s="137"/>
      <c r="E152" s="100"/>
      <c r="F152" s="57"/>
      <c r="G152" s="58">
        <f t="shared" si="36"/>
        <v>0</v>
      </c>
      <c r="H152" s="58">
        <f>IF(E152="",0,IFERROR(VLOOKUP(E152,档案费管理台账!$D$4:$H$1000,5,0),0))</f>
        <v>0</v>
      </c>
      <c r="I152" s="57"/>
      <c r="J152" s="57"/>
      <c r="K152" s="57"/>
      <c r="L152" s="57"/>
      <c r="M152" s="58" t="str">
        <f t="shared" si="37"/>
        <v/>
      </c>
      <c r="N152" s="73"/>
    </row>
    <row r="153" spans="1:14">
      <c r="A153" s="97" t="str">
        <f t="shared" si="35"/>
        <v/>
      </c>
      <c r="B153" s="98" t="str">
        <f t="shared" si="34"/>
        <v/>
      </c>
      <c r="C153" s="99"/>
      <c r="D153" s="137"/>
      <c r="E153" s="100"/>
      <c r="F153" s="57"/>
      <c r="G153" s="58">
        <f t="shared" si="36"/>
        <v>0</v>
      </c>
      <c r="H153" s="58">
        <f>IF(E153="",0,IFERROR(VLOOKUP(E153,档案费管理台账!$D$4:$H$1000,5,0),0))</f>
        <v>0</v>
      </c>
      <c r="I153" s="57"/>
      <c r="J153" s="57"/>
      <c r="K153" s="57"/>
      <c r="L153" s="57"/>
      <c r="M153" s="58" t="str">
        <f t="shared" si="37"/>
        <v/>
      </c>
      <c r="N153" s="73"/>
    </row>
    <row r="154" spans="1:14">
      <c r="A154" s="97" t="str">
        <f t="shared" si="35"/>
        <v/>
      </c>
      <c r="B154" s="98" t="str">
        <f t="shared" si="34"/>
        <v/>
      </c>
      <c r="C154" s="99"/>
      <c r="D154" s="137"/>
      <c r="E154" s="100"/>
      <c r="F154" s="57"/>
      <c r="G154" s="58">
        <f t="shared" si="36"/>
        <v>0</v>
      </c>
      <c r="H154" s="58">
        <f>IF(E154="",0,IFERROR(VLOOKUP(E154,档案费管理台账!$D$4:$H$1000,5,0),0))</f>
        <v>0</v>
      </c>
      <c r="I154" s="57"/>
      <c r="J154" s="57"/>
      <c r="K154" s="57"/>
      <c r="L154" s="57"/>
      <c r="M154" s="58" t="str">
        <f t="shared" si="37"/>
        <v/>
      </c>
      <c r="N154" s="73"/>
    </row>
    <row r="155" spans="1:14">
      <c r="A155" s="97" t="str">
        <f t="shared" si="35"/>
        <v/>
      </c>
      <c r="B155" s="98" t="str">
        <f t="shared" si="34"/>
        <v/>
      </c>
      <c r="C155" s="99"/>
      <c r="D155" s="137"/>
      <c r="E155" s="100"/>
      <c r="F155" s="57"/>
      <c r="G155" s="58">
        <f t="shared" si="36"/>
        <v>0</v>
      </c>
      <c r="H155" s="58">
        <f>IF(E155="",0,IFERROR(VLOOKUP(E155,档案费管理台账!$D$4:$H$1000,5,0),0))</f>
        <v>0</v>
      </c>
      <c r="I155" s="57"/>
      <c r="J155" s="57"/>
      <c r="K155" s="57"/>
      <c r="L155" s="57"/>
      <c r="M155" s="58" t="str">
        <f t="shared" si="37"/>
        <v/>
      </c>
      <c r="N155" s="73"/>
    </row>
    <row r="156" spans="1:14">
      <c r="A156" s="97" t="str">
        <f t="shared" si="35"/>
        <v/>
      </c>
      <c r="B156" s="98" t="str">
        <f t="shared" si="34"/>
        <v/>
      </c>
      <c r="C156" s="99"/>
      <c r="D156" s="137"/>
      <c r="E156" s="100"/>
      <c r="F156" s="57"/>
      <c r="G156" s="58">
        <f t="shared" si="36"/>
        <v>0</v>
      </c>
      <c r="H156" s="58">
        <f>IF(E156="",0,IFERROR(VLOOKUP(E156,档案费管理台账!$D$4:$H$1000,5,0),0))</f>
        <v>0</v>
      </c>
      <c r="I156" s="57"/>
      <c r="J156" s="57"/>
      <c r="K156" s="57"/>
      <c r="L156" s="57"/>
      <c r="M156" s="58" t="str">
        <f t="shared" si="37"/>
        <v/>
      </c>
      <c r="N156" s="73"/>
    </row>
    <row r="157" spans="1:14">
      <c r="A157" s="97" t="str">
        <f t="shared" si="35"/>
        <v/>
      </c>
      <c r="B157" s="98" t="str">
        <f t="shared" si="34"/>
        <v/>
      </c>
      <c r="C157" s="99"/>
      <c r="D157" s="137"/>
      <c r="E157" s="100"/>
      <c r="F157" s="57"/>
      <c r="G157" s="58">
        <f t="shared" si="36"/>
        <v>0</v>
      </c>
      <c r="H157" s="58">
        <f>IF(E157="",0,IFERROR(VLOOKUP(E157,档案费管理台账!$D$4:$H$1000,5,0),0))</f>
        <v>0</v>
      </c>
      <c r="I157" s="57"/>
      <c r="J157" s="57"/>
      <c r="K157" s="57"/>
      <c r="L157" s="57"/>
      <c r="M157" s="58" t="str">
        <f t="shared" si="37"/>
        <v/>
      </c>
      <c r="N157" s="73"/>
    </row>
    <row r="158" spans="1:14">
      <c r="A158" s="97" t="str">
        <f t="shared" si="35"/>
        <v/>
      </c>
      <c r="B158" s="98" t="str">
        <f t="shared" si="34"/>
        <v/>
      </c>
      <c r="C158" s="99"/>
      <c r="D158" s="137"/>
      <c r="E158" s="100"/>
      <c r="F158" s="57"/>
      <c r="G158" s="58">
        <f t="shared" si="36"/>
        <v>0</v>
      </c>
      <c r="H158" s="58">
        <f>IF(E158="",0,IFERROR(VLOOKUP(E158,档案费管理台账!$D$4:$H$1000,5,0),0))</f>
        <v>0</v>
      </c>
      <c r="I158" s="57"/>
      <c r="J158" s="57"/>
      <c r="K158" s="57"/>
      <c r="L158" s="57"/>
      <c r="M158" s="58" t="str">
        <f t="shared" si="37"/>
        <v/>
      </c>
      <c r="N158" s="73"/>
    </row>
    <row r="159" spans="1:14">
      <c r="A159" s="97" t="str">
        <f t="shared" si="35"/>
        <v/>
      </c>
      <c r="B159" s="98" t="str">
        <f t="shared" si="34"/>
        <v/>
      </c>
      <c r="C159" s="99"/>
      <c r="D159" s="137"/>
      <c r="E159" s="100"/>
      <c r="F159" s="57"/>
      <c r="G159" s="58">
        <f t="shared" si="36"/>
        <v>0</v>
      </c>
      <c r="H159" s="58">
        <f>IF(E159="",0,IFERROR(VLOOKUP(E159,档案费管理台账!$D$4:$H$1000,5,0),0))</f>
        <v>0</v>
      </c>
      <c r="I159" s="57"/>
      <c r="J159" s="57"/>
      <c r="K159" s="57"/>
      <c r="L159" s="57"/>
      <c r="M159" s="58" t="str">
        <f t="shared" si="37"/>
        <v/>
      </c>
      <c r="N159" s="73"/>
    </row>
    <row r="160" spans="1:14">
      <c r="A160" s="97" t="str">
        <f t="shared" si="35"/>
        <v/>
      </c>
      <c r="B160" s="98" t="str">
        <f t="shared" si="34"/>
        <v/>
      </c>
      <c r="C160" s="99"/>
      <c r="D160" s="137"/>
      <c r="E160" s="100"/>
      <c r="F160" s="57"/>
      <c r="G160" s="58">
        <f t="shared" si="36"/>
        <v>0</v>
      </c>
      <c r="H160" s="58">
        <f>IF(E160="",0,IFERROR(VLOOKUP(E160,档案费管理台账!$D$4:$H$1000,5,0),0))</f>
        <v>0</v>
      </c>
      <c r="I160" s="57"/>
      <c r="J160" s="57"/>
      <c r="K160" s="57"/>
      <c r="L160" s="57"/>
      <c r="M160" s="58" t="str">
        <f t="shared" si="37"/>
        <v/>
      </c>
      <c r="N160" s="73"/>
    </row>
    <row r="161" spans="1:14">
      <c r="A161" s="97" t="str">
        <f t="shared" si="35"/>
        <v/>
      </c>
      <c r="B161" s="98" t="str">
        <f t="shared" si="34"/>
        <v/>
      </c>
      <c r="C161" s="99"/>
      <c r="D161" s="137"/>
      <c r="E161" s="100"/>
      <c r="F161" s="57"/>
      <c r="G161" s="58">
        <f t="shared" si="36"/>
        <v>0</v>
      </c>
      <c r="H161" s="58">
        <f>IF(E161="",0,IFERROR(VLOOKUP(E161,档案费管理台账!$D$4:$H$1000,5,0),0))</f>
        <v>0</v>
      </c>
      <c r="I161" s="57"/>
      <c r="J161" s="57"/>
      <c r="K161" s="57"/>
      <c r="L161" s="57"/>
      <c r="M161" s="58" t="str">
        <f t="shared" si="37"/>
        <v/>
      </c>
      <c r="N161" s="73"/>
    </row>
    <row r="162" spans="1:14">
      <c r="A162" s="97" t="str">
        <f t="shared" si="35"/>
        <v/>
      </c>
      <c r="B162" s="98" t="str">
        <f t="shared" si="34"/>
        <v/>
      </c>
      <c r="C162" s="99"/>
      <c r="D162" s="137"/>
      <c r="E162" s="100"/>
      <c r="F162" s="57"/>
      <c r="G162" s="58">
        <f t="shared" si="36"/>
        <v>0</v>
      </c>
      <c r="H162" s="58">
        <f>IF(E162="",0,IFERROR(VLOOKUP(E162,档案费管理台账!$D$4:$H$1000,5,0),0))</f>
        <v>0</v>
      </c>
      <c r="I162" s="57"/>
      <c r="J162" s="57"/>
      <c r="K162" s="57"/>
      <c r="L162" s="57"/>
      <c r="M162" s="58" t="str">
        <f t="shared" si="37"/>
        <v/>
      </c>
      <c r="N162" s="73"/>
    </row>
    <row r="163" spans="1:14">
      <c r="A163" s="97" t="str">
        <f t="shared" si="35"/>
        <v/>
      </c>
      <c r="B163" s="98" t="str">
        <f t="shared" si="34"/>
        <v/>
      </c>
      <c r="C163" s="99"/>
      <c r="D163" s="137"/>
      <c r="E163" s="100"/>
      <c r="F163" s="57"/>
      <c r="G163" s="58">
        <f t="shared" si="36"/>
        <v>0</v>
      </c>
      <c r="H163" s="58">
        <f>IF(E163="",0,IFERROR(VLOOKUP(E163,档案费管理台账!$D$4:$H$1000,5,0),0))</f>
        <v>0</v>
      </c>
      <c r="I163" s="57"/>
      <c r="J163" s="57"/>
      <c r="K163" s="57"/>
      <c r="L163" s="57"/>
      <c r="M163" s="58" t="str">
        <f t="shared" si="37"/>
        <v/>
      </c>
      <c r="N163" s="73"/>
    </row>
    <row r="164" spans="1:14">
      <c r="A164" s="97" t="str">
        <f t="shared" si="35"/>
        <v/>
      </c>
      <c r="B164" s="98" t="str">
        <f t="shared" si="34"/>
        <v/>
      </c>
      <c r="C164" s="99"/>
      <c r="D164" s="137"/>
      <c r="E164" s="100"/>
      <c r="F164" s="57"/>
      <c r="G164" s="58">
        <f t="shared" si="36"/>
        <v>0</v>
      </c>
      <c r="H164" s="58">
        <f>IF(E164="",0,IFERROR(VLOOKUP(E164,档案费管理台账!$D$4:$H$1000,5,0),0))</f>
        <v>0</v>
      </c>
      <c r="I164" s="57"/>
      <c r="J164" s="57"/>
      <c r="K164" s="57"/>
      <c r="L164" s="57"/>
      <c r="M164" s="58" t="str">
        <f t="shared" si="37"/>
        <v/>
      </c>
      <c r="N164" s="73"/>
    </row>
    <row r="165" spans="1:14">
      <c r="A165" s="97" t="str">
        <f t="shared" si="35"/>
        <v/>
      </c>
      <c r="B165" s="98" t="str">
        <f t="shared" si="34"/>
        <v/>
      </c>
      <c r="C165" s="99"/>
      <c r="D165" s="137"/>
      <c r="E165" s="100"/>
      <c r="F165" s="57"/>
      <c r="G165" s="58">
        <f t="shared" si="36"/>
        <v>0</v>
      </c>
      <c r="H165" s="58">
        <f>IF(E165="",0,IFERROR(VLOOKUP(E165,档案费管理台账!$D$4:$H$1000,5,0),0))</f>
        <v>0</v>
      </c>
      <c r="I165" s="57"/>
      <c r="J165" s="57"/>
      <c r="K165" s="57"/>
      <c r="L165" s="57"/>
      <c r="M165" s="58" t="str">
        <f t="shared" si="37"/>
        <v/>
      </c>
      <c r="N165" s="73"/>
    </row>
    <row r="166" spans="1:14">
      <c r="A166" s="97" t="str">
        <f t="shared" si="35"/>
        <v/>
      </c>
      <c r="B166" s="98" t="str">
        <f t="shared" si="34"/>
        <v/>
      </c>
      <c r="C166" s="99"/>
      <c r="D166" s="137"/>
      <c r="E166" s="100"/>
      <c r="F166" s="57"/>
      <c r="G166" s="58">
        <f t="shared" si="36"/>
        <v>0</v>
      </c>
      <c r="H166" s="58">
        <f>IF(E166="",0,IFERROR(VLOOKUP(E166,档案费管理台账!$D$4:$H$1000,5,0),0))</f>
        <v>0</v>
      </c>
      <c r="I166" s="57"/>
      <c r="J166" s="57"/>
      <c r="K166" s="57"/>
      <c r="L166" s="57"/>
      <c r="M166" s="58" t="str">
        <f t="shared" si="37"/>
        <v/>
      </c>
      <c r="N166" s="73"/>
    </row>
    <row r="167" spans="1:14">
      <c r="A167" s="97" t="str">
        <f t="shared" si="35"/>
        <v/>
      </c>
      <c r="B167" s="98" t="str">
        <f t="shared" si="34"/>
        <v/>
      </c>
      <c r="C167" s="99"/>
      <c r="D167" s="137"/>
      <c r="E167" s="100"/>
      <c r="F167" s="57"/>
      <c r="G167" s="58">
        <f t="shared" si="36"/>
        <v>0</v>
      </c>
      <c r="H167" s="58">
        <f>IF(E167="",0,IFERROR(VLOOKUP(E167,档案费管理台账!$D$4:$H$1000,5,0),0))</f>
        <v>0</v>
      </c>
      <c r="I167" s="57"/>
      <c r="J167" s="57"/>
      <c r="K167" s="57"/>
      <c r="L167" s="57"/>
      <c r="M167" s="58" t="str">
        <f t="shared" si="37"/>
        <v/>
      </c>
      <c r="N167" s="73"/>
    </row>
    <row r="168" spans="1:14">
      <c r="A168" s="97" t="str">
        <f t="shared" si="35"/>
        <v/>
      </c>
      <c r="B168" s="98" t="str">
        <f t="shared" si="34"/>
        <v/>
      </c>
      <c r="C168" s="99"/>
      <c r="D168" s="137"/>
      <c r="E168" s="100"/>
      <c r="F168" s="57"/>
      <c r="G168" s="58">
        <f t="shared" si="36"/>
        <v>0</v>
      </c>
      <c r="H168" s="58">
        <f>IF(E168="",0,IFERROR(VLOOKUP(E168,档案费管理台账!$D$4:$H$1000,5,0),0))</f>
        <v>0</v>
      </c>
      <c r="I168" s="57"/>
      <c r="J168" s="57"/>
      <c r="K168" s="57"/>
      <c r="L168" s="57"/>
      <c r="M168" s="58" t="str">
        <f t="shared" si="37"/>
        <v/>
      </c>
      <c r="N168" s="73"/>
    </row>
    <row r="169" spans="1:14">
      <c r="A169" s="97" t="str">
        <f t="shared" si="35"/>
        <v/>
      </c>
      <c r="B169" s="98" t="str">
        <f t="shared" si="34"/>
        <v/>
      </c>
      <c r="C169" s="99"/>
      <c r="D169" s="137"/>
      <c r="E169" s="100"/>
      <c r="F169" s="57"/>
      <c r="G169" s="58">
        <f t="shared" si="36"/>
        <v>0</v>
      </c>
      <c r="H169" s="58">
        <f>IF(E169="",0,IFERROR(VLOOKUP(E169,档案费管理台账!$D$4:$H$1000,5,0),0))</f>
        <v>0</v>
      </c>
      <c r="I169" s="57"/>
      <c r="J169" s="57"/>
      <c r="K169" s="57"/>
      <c r="L169" s="57"/>
      <c r="M169" s="58" t="str">
        <f t="shared" si="37"/>
        <v/>
      </c>
      <c r="N169" s="73"/>
    </row>
    <row r="170" spans="1:14">
      <c r="A170" s="97" t="str">
        <f t="shared" si="35"/>
        <v/>
      </c>
      <c r="B170" s="98" t="str">
        <f t="shared" si="34"/>
        <v/>
      </c>
      <c r="C170" s="99"/>
      <c r="D170" s="137"/>
      <c r="E170" s="100"/>
      <c r="F170" s="57"/>
      <c r="G170" s="58">
        <f t="shared" si="36"/>
        <v>0</v>
      </c>
      <c r="H170" s="58">
        <f>IF(E170="",0,IFERROR(VLOOKUP(E170,档案费管理台账!$D$4:$H$1000,5,0),0))</f>
        <v>0</v>
      </c>
      <c r="I170" s="57"/>
      <c r="J170" s="57"/>
      <c r="K170" s="57"/>
      <c r="L170" s="57"/>
      <c r="M170" s="58" t="str">
        <f t="shared" si="37"/>
        <v/>
      </c>
      <c r="N170" s="73"/>
    </row>
    <row r="171" spans="1:14">
      <c r="A171" s="97" t="str">
        <f t="shared" si="35"/>
        <v/>
      </c>
      <c r="B171" s="98" t="str">
        <f t="shared" si="34"/>
        <v/>
      </c>
      <c r="C171" s="99"/>
      <c r="D171" s="137"/>
      <c r="E171" s="100"/>
      <c r="F171" s="57"/>
      <c r="G171" s="58">
        <f t="shared" si="36"/>
        <v>0</v>
      </c>
      <c r="H171" s="58">
        <f>IF(E171="",0,IFERROR(VLOOKUP(E171,档案费管理台账!$D$4:$H$1000,5,0),0))</f>
        <v>0</v>
      </c>
      <c r="I171" s="57"/>
      <c r="J171" s="57"/>
      <c r="K171" s="57"/>
      <c r="L171" s="57"/>
      <c r="M171" s="58" t="str">
        <f t="shared" si="37"/>
        <v/>
      </c>
      <c r="N171" s="73"/>
    </row>
    <row r="172" spans="1:14">
      <c r="A172" s="97" t="str">
        <f t="shared" si="35"/>
        <v/>
      </c>
      <c r="B172" s="98" t="str">
        <f t="shared" ref="B172:B235" si="38">IF(C172="","",MONTH(C172)&amp;"月")</f>
        <v/>
      </c>
      <c r="C172" s="99"/>
      <c r="D172" s="137"/>
      <c r="E172" s="100"/>
      <c r="F172" s="57"/>
      <c r="G172" s="58">
        <f t="shared" si="36"/>
        <v>0</v>
      </c>
      <c r="H172" s="58">
        <f>IF(E172="",0,IFERROR(VLOOKUP(E172,档案费管理台账!$D$4:$H$1000,5,0),0))</f>
        <v>0</v>
      </c>
      <c r="I172" s="57"/>
      <c r="J172" s="57"/>
      <c r="K172" s="57"/>
      <c r="L172" s="57"/>
      <c r="M172" s="58" t="str">
        <f t="shared" si="37"/>
        <v/>
      </c>
      <c r="N172" s="73"/>
    </row>
    <row r="173" spans="1:14">
      <c r="A173" s="97" t="str">
        <f t="shared" ref="A173:A236" si="39">IF(C173="","",ROW()-42)</f>
        <v/>
      </c>
      <c r="B173" s="98" t="str">
        <f t="shared" si="38"/>
        <v/>
      </c>
      <c r="C173" s="99"/>
      <c r="D173" s="137"/>
      <c r="E173" s="100"/>
      <c r="F173" s="57"/>
      <c r="G173" s="58">
        <f t="shared" ref="G173:G236" si="40">IF(F173="",0,F173*$K$41)</f>
        <v>0</v>
      </c>
      <c r="H173" s="58">
        <f>IF(E173="",0,IFERROR(VLOOKUP(E173,档案费管理台账!$D$4:$H$1000,5,0),0))</f>
        <v>0</v>
      </c>
      <c r="I173" s="57"/>
      <c r="J173" s="57"/>
      <c r="K173" s="57"/>
      <c r="L173" s="57"/>
      <c r="M173" s="58" t="str">
        <f t="shared" ref="M173:M236" si="41">IF(C173="","",ROUND(M172+G173-I173-J173-K173-L173-H173,2))</f>
        <v/>
      </c>
      <c r="N173" s="73"/>
    </row>
    <row r="174" spans="1:14">
      <c r="A174" s="97" t="str">
        <f t="shared" si="39"/>
        <v/>
      </c>
      <c r="B174" s="98" t="str">
        <f t="shared" si="38"/>
        <v/>
      </c>
      <c r="C174" s="99"/>
      <c r="D174" s="137"/>
      <c r="E174" s="100"/>
      <c r="F174" s="57"/>
      <c r="G174" s="58">
        <f t="shared" si="40"/>
        <v>0</v>
      </c>
      <c r="H174" s="58">
        <f>IF(E174="",0,IFERROR(VLOOKUP(E174,档案费管理台账!$D$4:$H$1000,5,0),0))</f>
        <v>0</v>
      </c>
      <c r="I174" s="57"/>
      <c r="J174" s="57"/>
      <c r="K174" s="57"/>
      <c r="L174" s="57"/>
      <c r="M174" s="58" t="str">
        <f t="shared" si="41"/>
        <v/>
      </c>
      <c r="N174" s="73"/>
    </row>
    <row r="175" spans="1:14">
      <c r="A175" s="97" t="str">
        <f t="shared" si="39"/>
        <v/>
      </c>
      <c r="B175" s="98" t="str">
        <f t="shared" si="38"/>
        <v/>
      </c>
      <c r="C175" s="99"/>
      <c r="D175" s="137"/>
      <c r="E175" s="100"/>
      <c r="F175" s="57"/>
      <c r="G175" s="58">
        <f t="shared" si="40"/>
        <v>0</v>
      </c>
      <c r="H175" s="58">
        <f>IF(E175="",0,IFERROR(VLOOKUP(E175,档案费管理台账!$D$4:$H$1000,5,0),0))</f>
        <v>0</v>
      </c>
      <c r="I175" s="57"/>
      <c r="J175" s="57"/>
      <c r="K175" s="57"/>
      <c r="L175" s="57"/>
      <c r="M175" s="58" t="str">
        <f t="shared" si="41"/>
        <v/>
      </c>
      <c r="N175" s="73"/>
    </row>
    <row r="176" spans="1:14">
      <c r="A176" s="97" t="str">
        <f t="shared" si="39"/>
        <v/>
      </c>
      <c r="B176" s="98" t="str">
        <f t="shared" si="38"/>
        <v/>
      </c>
      <c r="C176" s="99"/>
      <c r="D176" s="137"/>
      <c r="E176" s="100"/>
      <c r="F176" s="57"/>
      <c r="G176" s="58">
        <f t="shared" si="40"/>
        <v>0</v>
      </c>
      <c r="H176" s="58">
        <f>IF(E176="",0,IFERROR(VLOOKUP(E176,档案费管理台账!$D$4:$H$1000,5,0),0))</f>
        <v>0</v>
      </c>
      <c r="I176" s="57"/>
      <c r="J176" s="57"/>
      <c r="K176" s="57"/>
      <c r="L176" s="57"/>
      <c r="M176" s="58" t="str">
        <f t="shared" si="41"/>
        <v/>
      </c>
      <c r="N176" s="73"/>
    </row>
    <row r="177" spans="1:14">
      <c r="A177" s="97" t="str">
        <f t="shared" si="39"/>
        <v/>
      </c>
      <c r="B177" s="98" t="str">
        <f t="shared" si="38"/>
        <v/>
      </c>
      <c r="C177" s="99"/>
      <c r="D177" s="137"/>
      <c r="E177" s="100"/>
      <c r="F177" s="57"/>
      <c r="G177" s="58">
        <f t="shared" si="40"/>
        <v>0</v>
      </c>
      <c r="H177" s="58">
        <f>IF(E177="",0,IFERROR(VLOOKUP(E177,档案费管理台账!$D$4:$H$1000,5,0),0))</f>
        <v>0</v>
      </c>
      <c r="I177" s="57"/>
      <c r="J177" s="57"/>
      <c r="K177" s="57"/>
      <c r="L177" s="57"/>
      <c r="M177" s="58" t="str">
        <f t="shared" si="41"/>
        <v/>
      </c>
      <c r="N177" s="73"/>
    </row>
    <row r="178" spans="1:14">
      <c r="A178" s="97" t="str">
        <f t="shared" si="39"/>
        <v/>
      </c>
      <c r="B178" s="98" t="str">
        <f t="shared" si="38"/>
        <v/>
      </c>
      <c r="C178" s="99"/>
      <c r="D178" s="137"/>
      <c r="E178" s="100"/>
      <c r="F178" s="57"/>
      <c r="G178" s="58">
        <f t="shared" si="40"/>
        <v>0</v>
      </c>
      <c r="H178" s="58">
        <f>IF(E178="",0,IFERROR(VLOOKUP(E178,档案费管理台账!$D$4:$H$1000,5,0),0))</f>
        <v>0</v>
      </c>
      <c r="I178" s="57"/>
      <c r="J178" s="57"/>
      <c r="K178" s="57"/>
      <c r="L178" s="57"/>
      <c r="M178" s="58" t="str">
        <f t="shared" si="41"/>
        <v/>
      </c>
      <c r="N178" s="73"/>
    </row>
    <row r="179" spans="1:14">
      <c r="A179" s="97" t="str">
        <f t="shared" si="39"/>
        <v/>
      </c>
      <c r="B179" s="98" t="str">
        <f t="shared" si="38"/>
        <v/>
      </c>
      <c r="C179" s="99"/>
      <c r="D179" s="137"/>
      <c r="E179" s="100"/>
      <c r="F179" s="57"/>
      <c r="G179" s="58">
        <f t="shared" si="40"/>
        <v>0</v>
      </c>
      <c r="H179" s="58">
        <f>IF(E179="",0,IFERROR(VLOOKUP(E179,档案费管理台账!$D$4:$H$1000,5,0),0))</f>
        <v>0</v>
      </c>
      <c r="I179" s="57"/>
      <c r="J179" s="57"/>
      <c r="K179" s="57"/>
      <c r="L179" s="57"/>
      <c r="M179" s="58" t="str">
        <f t="shared" si="41"/>
        <v/>
      </c>
      <c r="N179" s="73"/>
    </row>
    <row r="180" spans="1:14">
      <c r="A180" s="97" t="str">
        <f t="shared" si="39"/>
        <v/>
      </c>
      <c r="B180" s="98" t="str">
        <f t="shared" si="38"/>
        <v/>
      </c>
      <c r="C180" s="99"/>
      <c r="D180" s="137"/>
      <c r="E180" s="100"/>
      <c r="F180" s="57"/>
      <c r="G180" s="58">
        <f t="shared" si="40"/>
        <v>0</v>
      </c>
      <c r="H180" s="58">
        <f>IF(E180="",0,IFERROR(VLOOKUP(E180,档案费管理台账!$D$4:$H$1000,5,0),0))</f>
        <v>0</v>
      </c>
      <c r="I180" s="57"/>
      <c r="J180" s="57"/>
      <c r="K180" s="57"/>
      <c r="L180" s="57"/>
      <c r="M180" s="58" t="str">
        <f t="shared" si="41"/>
        <v/>
      </c>
      <c r="N180" s="73"/>
    </row>
    <row r="181" spans="1:14">
      <c r="A181" s="97" t="str">
        <f t="shared" si="39"/>
        <v/>
      </c>
      <c r="B181" s="98" t="str">
        <f t="shared" si="38"/>
        <v/>
      </c>
      <c r="C181" s="99"/>
      <c r="D181" s="137"/>
      <c r="E181" s="100"/>
      <c r="F181" s="57"/>
      <c r="G181" s="58">
        <f t="shared" si="40"/>
        <v>0</v>
      </c>
      <c r="H181" s="58">
        <f>IF(E181="",0,IFERROR(VLOOKUP(E181,档案费管理台账!$D$4:$H$1000,5,0),0))</f>
        <v>0</v>
      </c>
      <c r="I181" s="57"/>
      <c r="J181" s="57"/>
      <c r="K181" s="57"/>
      <c r="L181" s="57"/>
      <c r="M181" s="58" t="str">
        <f t="shared" si="41"/>
        <v/>
      </c>
      <c r="N181" s="73"/>
    </row>
    <row r="182" spans="1:14">
      <c r="A182" s="97" t="str">
        <f t="shared" si="39"/>
        <v/>
      </c>
      <c r="B182" s="98" t="str">
        <f t="shared" si="38"/>
        <v/>
      </c>
      <c r="C182" s="99"/>
      <c r="D182" s="137"/>
      <c r="E182" s="100"/>
      <c r="F182" s="57"/>
      <c r="G182" s="58">
        <f t="shared" si="40"/>
        <v>0</v>
      </c>
      <c r="H182" s="58">
        <f>IF(E182="",0,IFERROR(VLOOKUP(E182,档案费管理台账!$D$4:$H$1000,5,0),0))</f>
        <v>0</v>
      </c>
      <c r="I182" s="57"/>
      <c r="J182" s="57"/>
      <c r="K182" s="57"/>
      <c r="L182" s="57"/>
      <c r="M182" s="58" t="str">
        <f t="shared" si="41"/>
        <v/>
      </c>
      <c r="N182" s="73"/>
    </row>
    <row r="183" spans="1:14">
      <c r="A183" s="97" t="str">
        <f t="shared" si="39"/>
        <v/>
      </c>
      <c r="B183" s="98" t="str">
        <f t="shared" si="38"/>
        <v/>
      </c>
      <c r="C183" s="99"/>
      <c r="D183" s="137"/>
      <c r="E183" s="100"/>
      <c r="F183" s="57"/>
      <c r="G183" s="58">
        <f t="shared" si="40"/>
        <v>0</v>
      </c>
      <c r="H183" s="58">
        <f>IF(E183="",0,IFERROR(VLOOKUP(E183,档案费管理台账!$D$4:$H$1000,5,0),0))</f>
        <v>0</v>
      </c>
      <c r="I183" s="57"/>
      <c r="J183" s="57"/>
      <c r="K183" s="57"/>
      <c r="L183" s="57"/>
      <c r="M183" s="58" t="str">
        <f t="shared" si="41"/>
        <v/>
      </c>
      <c r="N183" s="73"/>
    </row>
    <row r="184" spans="1:14">
      <c r="A184" s="97" t="str">
        <f t="shared" si="39"/>
        <v/>
      </c>
      <c r="B184" s="98" t="str">
        <f t="shared" si="38"/>
        <v/>
      </c>
      <c r="C184" s="99"/>
      <c r="D184" s="137"/>
      <c r="E184" s="100"/>
      <c r="F184" s="57"/>
      <c r="G184" s="58">
        <f t="shared" si="40"/>
        <v>0</v>
      </c>
      <c r="H184" s="58">
        <f>IF(E184="",0,IFERROR(VLOOKUP(E184,档案费管理台账!$D$4:$H$1000,5,0),0))</f>
        <v>0</v>
      </c>
      <c r="I184" s="57"/>
      <c r="J184" s="57"/>
      <c r="K184" s="57"/>
      <c r="L184" s="57"/>
      <c r="M184" s="58" t="str">
        <f t="shared" si="41"/>
        <v/>
      </c>
      <c r="N184" s="73"/>
    </row>
    <row r="185" spans="1:14">
      <c r="A185" s="97" t="str">
        <f t="shared" si="39"/>
        <v/>
      </c>
      <c r="B185" s="98" t="str">
        <f t="shared" si="38"/>
        <v/>
      </c>
      <c r="C185" s="99"/>
      <c r="D185" s="137"/>
      <c r="E185" s="100"/>
      <c r="F185" s="57"/>
      <c r="G185" s="58">
        <f t="shared" si="40"/>
        <v>0</v>
      </c>
      <c r="H185" s="58">
        <f>IF(E185="",0,IFERROR(VLOOKUP(E185,档案费管理台账!$D$4:$H$1000,5,0),0))</f>
        <v>0</v>
      </c>
      <c r="I185" s="57"/>
      <c r="J185" s="57"/>
      <c r="K185" s="57"/>
      <c r="L185" s="57"/>
      <c r="M185" s="58" t="str">
        <f t="shared" si="41"/>
        <v/>
      </c>
      <c r="N185" s="73"/>
    </row>
    <row r="186" spans="1:14">
      <c r="A186" s="97" t="str">
        <f t="shared" si="39"/>
        <v/>
      </c>
      <c r="B186" s="98" t="str">
        <f t="shared" si="38"/>
        <v/>
      </c>
      <c r="C186" s="99"/>
      <c r="D186" s="137"/>
      <c r="E186" s="100"/>
      <c r="F186" s="57"/>
      <c r="G186" s="58">
        <f t="shared" si="40"/>
        <v>0</v>
      </c>
      <c r="H186" s="58">
        <f>IF(E186="",0,IFERROR(VLOOKUP(E186,档案费管理台账!$D$4:$H$1000,5,0),0))</f>
        <v>0</v>
      </c>
      <c r="I186" s="57"/>
      <c r="J186" s="57"/>
      <c r="K186" s="57"/>
      <c r="L186" s="57"/>
      <c r="M186" s="58" t="str">
        <f t="shared" si="41"/>
        <v/>
      </c>
      <c r="N186" s="73"/>
    </row>
    <row r="187" spans="1:14">
      <c r="A187" s="97" t="str">
        <f t="shared" si="39"/>
        <v/>
      </c>
      <c r="B187" s="98" t="str">
        <f t="shared" si="38"/>
        <v/>
      </c>
      <c r="C187" s="99"/>
      <c r="D187" s="137"/>
      <c r="E187" s="100"/>
      <c r="F187" s="57"/>
      <c r="G187" s="58">
        <f t="shared" si="40"/>
        <v>0</v>
      </c>
      <c r="H187" s="58">
        <f>IF(E187="",0,IFERROR(VLOOKUP(E187,档案费管理台账!$D$4:$H$1000,5,0),0))</f>
        <v>0</v>
      </c>
      <c r="I187" s="57"/>
      <c r="J187" s="57"/>
      <c r="K187" s="57"/>
      <c r="L187" s="57"/>
      <c r="M187" s="58" t="str">
        <f t="shared" si="41"/>
        <v/>
      </c>
      <c r="N187" s="73"/>
    </row>
    <row r="188" spans="1:14">
      <c r="A188" s="97" t="str">
        <f t="shared" si="39"/>
        <v/>
      </c>
      <c r="B188" s="98" t="str">
        <f t="shared" si="38"/>
        <v/>
      </c>
      <c r="C188" s="99"/>
      <c r="D188" s="137"/>
      <c r="E188" s="100"/>
      <c r="F188" s="57"/>
      <c r="G188" s="58">
        <f t="shared" si="40"/>
        <v>0</v>
      </c>
      <c r="H188" s="58">
        <f>IF(E188="",0,IFERROR(VLOOKUP(E188,档案费管理台账!$D$4:$H$1000,5,0),0))</f>
        <v>0</v>
      </c>
      <c r="I188" s="57"/>
      <c r="J188" s="57"/>
      <c r="K188" s="57"/>
      <c r="L188" s="57"/>
      <c r="M188" s="58" t="str">
        <f t="shared" si="41"/>
        <v/>
      </c>
      <c r="N188" s="73"/>
    </row>
    <row r="189" spans="1:14">
      <c r="A189" s="97" t="str">
        <f t="shared" si="39"/>
        <v/>
      </c>
      <c r="B189" s="98" t="str">
        <f t="shared" si="38"/>
        <v/>
      </c>
      <c r="C189" s="99"/>
      <c r="D189" s="137"/>
      <c r="E189" s="100"/>
      <c r="F189" s="57"/>
      <c r="G189" s="58">
        <f t="shared" si="40"/>
        <v>0</v>
      </c>
      <c r="H189" s="58">
        <f>IF(E189="",0,IFERROR(VLOOKUP(E189,档案费管理台账!$D$4:$H$1000,5,0),0))</f>
        <v>0</v>
      </c>
      <c r="I189" s="57"/>
      <c r="J189" s="57"/>
      <c r="K189" s="57"/>
      <c r="L189" s="57"/>
      <c r="M189" s="58" t="str">
        <f t="shared" si="41"/>
        <v/>
      </c>
      <c r="N189" s="73"/>
    </row>
    <row r="190" spans="1:14">
      <c r="A190" s="97" t="str">
        <f t="shared" si="39"/>
        <v/>
      </c>
      <c r="B190" s="98" t="str">
        <f t="shared" si="38"/>
        <v/>
      </c>
      <c r="C190" s="99"/>
      <c r="D190" s="137"/>
      <c r="E190" s="100"/>
      <c r="F190" s="57"/>
      <c r="G190" s="58">
        <f t="shared" si="40"/>
        <v>0</v>
      </c>
      <c r="H190" s="58">
        <f>IF(E190="",0,IFERROR(VLOOKUP(E190,档案费管理台账!$D$4:$H$1000,5,0),0))</f>
        <v>0</v>
      </c>
      <c r="I190" s="57"/>
      <c r="J190" s="57"/>
      <c r="K190" s="57"/>
      <c r="L190" s="57"/>
      <c r="M190" s="58" t="str">
        <f t="shared" si="41"/>
        <v/>
      </c>
      <c r="N190" s="73"/>
    </row>
    <row r="191" spans="1:14">
      <c r="A191" s="97" t="str">
        <f t="shared" si="39"/>
        <v/>
      </c>
      <c r="B191" s="98" t="str">
        <f t="shared" si="38"/>
        <v/>
      </c>
      <c r="C191" s="99"/>
      <c r="D191" s="137"/>
      <c r="E191" s="100"/>
      <c r="F191" s="57"/>
      <c r="G191" s="58">
        <f t="shared" si="40"/>
        <v>0</v>
      </c>
      <c r="H191" s="58">
        <f>IF(E191="",0,IFERROR(VLOOKUP(E191,档案费管理台账!$D$4:$H$1000,5,0),0))</f>
        <v>0</v>
      </c>
      <c r="I191" s="57"/>
      <c r="J191" s="57"/>
      <c r="K191" s="57"/>
      <c r="L191" s="57"/>
      <c r="M191" s="58" t="str">
        <f t="shared" si="41"/>
        <v/>
      </c>
      <c r="N191" s="73"/>
    </row>
    <row r="192" spans="1:14">
      <c r="A192" s="97" t="str">
        <f t="shared" si="39"/>
        <v/>
      </c>
      <c r="B192" s="98" t="str">
        <f t="shared" si="38"/>
        <v/>
      </c>
      <c r="C192" s="99"/>
      <c r="D192" s="137"/>
      <c r="E192" s="100"/>
      <c r="F192" s="57"/>
      <c r="G192" s="58">
        <f t="shared" si="40"/>
        <v>0</v>
      </c>
      <c r="H192" s="58">
        <f>IF(E192="",0,IFERROR(VLOOKUP(E192,档案费管理台账!$D$4:$H$1000,5,0),0))</f>
        <v>0</v>
      </c>
      <c r="I192" s="57"/>
      <c r="J192" s="57"/>
      <c r="K192" s="57"/>
      <c r="L192" s="57"/>
      <c r="M192" s="58" t="str">
        <f t="shared" si="41"/>
        <v/>
      </c>
      <c r="N192" s="73"/>
    </row>
    <row r="193" spans="1:14">
      <c r="A193" s="97" t="str">
        <f t="shared" si="39"/>
        <v/>
      </c>
      <c r="B193" s="98" t="str">
        <f t="shared" si="38"/>
        <v/>
      </c>
      <c r="C193" s="99"/>
      <c r="D193" s="137"/>
      <c r="E193" s="100"/>
      <c r="F193" s="57"/>
      <c r="G193" s="58">
        <f t="shared" si="40"/>
        <v>0</v>
      </c>
      <c r="H193" s="58">
        <f>IF(E193="",0,IFERROR(VLOOKUP(E193,档案费管理台账!$D$4:$H$1000,5,0),0))</f>
        <v>0</v>
      </c>
      <c r="I193" s="57"/>
      <c r="J193" s="57"/>
      <c r="K193" s="57"/>
      <c r="L193" s="57"/>
      <c r="M193" s="58" t="str">
        <f t="shared" si="41"/>
        <v/>
      </c>
      <c r="N193" s="73"/>
    </row>
    <row r="194" spans="1:14">
      <c r="A194" s="97" t="str">
        <f t="shared" si="39"/>
        <v/>
      </c>
      <c r="B194" s="98" t="str">
        <f t="shared" si="38"/>
        <v/>
      </c>
      <c r="C194" s="99"/>
      <c r="D194" s="137"/>
      <c r="E194" s="100"/>
      <c r="F194" s="57"/>
      <c r="G194" s="58">
        <f t="shared" si="40"/>
        <v>0</v>
      </c>
      <c r="H194" s="58">
        <f>IF(E194="",0,IFERROR(VLOOKUP(E194,档案费管理台账!$D$4:$H$1000,5,0),0))</f>
        <v>0</v>
      </c>
      <c r="I194" s="57"/>
      <c r="J194" s="57"/>
      <c r="K194" s="57"/>
      <c r="L194" s="57"/>
      <c r="M194" s="58" t="str">
        <f t="shared" si="41"/>
        <v/>
      </c>
      <c r="N194" s="73"/>
    </row>
    <row r="195" spans="1:14">
      <c r="A195" s="97" t="str">
        <f t="shared" si="39"/>
        <v/>
      </c>
      <c r="B195" s="98" t="str">
        <f t="shared" si="38"/>
        <v/>
      </c>
      <c r="C195" s="99"/>
      <c r="D195" s="137"/>
      <c r="E195" s="100"/>
      <c r="F195" s="57"/>
      <c r="G195" s="58">
        <f t="shared" si="40"/>
        <v>0</v>
      </c>
      <c r="H195" s="58">
        <f>IF(E195="",0,IFERROR(VLOOKUP(E195,档案费管理台账!$D$4:$H$1000,5,0),0))</f>
        <v>0</v>
      </c>
      <c r="I195" s="57"/>
      <c r="J195" s="57"/>
      <c r="K195" s="57"/>
      <c r="L195" s="57"/>
      <c r="M195" s="58" t="str">
        <f t="shared" si="41"/>
        <v/>
      </c>
      <c r="N195" s="73"/>
    </row>
    <row r="196" spans="1:14">
      <c r="A196" s="97" t="str">
        <f t="shared" si="39"/>
        <v/>
      </c>
      <c r="B196" s="98" t="str">
        <f t="shared" si="38"/>
        <v/>
      </c>
      <c r="C196" s="99"/>
      <c r="D196" s="137"/>
      <c r="E196" s="100"/>
      <c r="F196" s="57"/>
      <c r="G196" s="58">
        <f t="shared" si="40"/>
        <v>0</v>
      </c>
      <c r="H196" s="58">
        <f>IF(E196="",0,IFERROR(VLOOKUP(E196,档案费管理台账!$D$4:$H$1000,5,0),0))</f>
        <v>0</v>
      </c>
      <c r="I196" s="57"/>
      <c r="J196" s="57"/>
      <c r="K196" s="57"/>
      <c r="L196" s="57"/>
      <c r="M196" s="58" t="str">
        <f t="shared" si="41"/>
        <v/>
      </c>
      <c r="N196" s="73"/>
    </row>
    <row r="197" spans="1:14">
      <c r="A197" s="97" t="str">
        <f t="shared" si="39"/>
        <v/>
      </c>
      <c r="B197" s="98" t="str">
        <f t="shared" si="38"/>
        <v/>
      </c>
      <c r="C197" s="99"/>
      <c r="D197" s="137"/>
      <c r="E197" s="100"/>
      <c r="F197" s="57"/>
      <c r="G197" s="58">
        <f t="shared" si="40"/>
        <v>0</v>
      </c>
      <c r="H197" s="58">
        <f>IF(E197="",0,IFERROR(VLOOKUP(E197,档案费管理台账!$D$4:$H$1000,5,0),0))</f>
        <v>0</v>
      </c>
      <c r="I197" s="57"/>
      <c r="J197" s="57"/>
      <c r="K197" s="57"/>
      <c r="L197" s="57"/>
      <c r="M197" s="58" t="str">
        <f t="shared" si="41"/>
        <v/>
      </c>
      <c r="N197" s="73"/>
    </row>
    <row r="198" spans="1:14">
      <c r="A198" s="97" t="str">
        <f t="shared" si="39"/>
        <v/>
      </c>
      <c r="B198" s="98" t="str">
        <f t="shared" si="38"/>
        <v/>
      </c>
      <c r="C198" s="99"/>
      <c r="D198" s="137"/>
      <c r="E198" s="100"/>
      <c r="F198" s="57"/>
      <c r="G198" s="58">
        <f t="shared" si="40"/>
        <v>0</v>
      </c>
      <c r="H198" s="58">
        <f>IF(E198="",0,IFERROR(VLOOKUP(E198,档案费管理台账!$D$4:$H$1000,5,0),0))</f>
        <v>0</v>
      </c>
      <c r="I198" s="57"/>
      <c r="J198" s="57"/>
      <c r="K198" s="57"/>
      <c r="L198" s="57"/>
      <c r="M198" s="58" t="str">
        <f t="shared" si="41"/>
        <v/>
      </c>
      <c r="N198" s="73"/>
    </row>
    <row r="199" spans="1:14">
      <c r="A199" s="97" t="str">
        <f t="shared" si="39"/>
        <v/>
      </c>
      <c r="B199" s="98" t="str">
        <f t="shared" si="38"/>
        <v/>
      </c>
      <c r="C199" s="99"/>
      <c r="D199" s="137"/>
      <c r="E199" s="100"/>
      <c r="F199" s="57"/>
      <c r="G199" s="58">
        <f t="shared" si="40"/>
        <v>0</v>
      </c>
      <c r="H199" s="58">
        <f>IF(E199="",0,IFERROR(VLOOKUP(E199,档案费管理台账!$D$4:$H$1000,5,0),0))</f>
        <v>0</v>
      </c>
      <c r="I199" s="57"/>
      <c r="J199" s="57"/>
      <c r="K199" s="57"/>
      <c r="L199" s="57"/>
      <c r="M199" s="58" t="str">
        <f t="shared" si="41"/>
        <v/>
      </c>
      <c r="N199" s="73"/>
    </row>
    <row r="200" spans="1:14">
      <c r="A200" s="97" t="str">
        <f t="shared" si="39"/>
        <v/>
      </c>
      <c r="B200" s="98" t="str">
        <f t="shared" si="38"/>
        <v/>
      </c>
      <c r="C200" s="99"/>
      <c r="D200" s="137"/>
      <c r="E200" s="100"/>
      <c r="F200" s="57"/>
      <c r="G200" s="58">
        <f t="shared" si="40"/>
        <v>0</v>
      </c>
      <c r="H200" s="58">
        <f>IF(E200="",0,IFERROR(VLOOKUP(E200,档案费管理台账!$D$4:$H$1000,5,0),0))</f>
        <v>0</v>
      </c>
      <c r="I200" s="57"/>
      <c r="J200" s="57"/>
      <c r="K200" s="57"/>
      <c r="L200" s="57"/>
      <c r="M200" s="58" t="str">
        <f t="shared" si="41"/>
        <v/>
      </c>
      <c r="N200" s="73"/>
    </row>
    <row r="201" spans="1:14">
      <c r="A201" s="97" t="str">
        <f t="shared" si="39"/>
        <v/>
      </c>
      <c r="B201" s="98" t="str">
        <f t="shared" si="38"/>
        <v/>
      </c>
      <c r="C201" s="99"/>
      <c r="D201" s="137"/>
      <c r="E201" s="100"/>
      <c r="F201" s="57"/>
      <c r="G201" s="58">
        <f t="shared" si="40"/>
        <v>0</v>
      </c>
      <c r="H201" s="58">
        <f>IF(E201="",0,IFERROR(VLOOKUP(E201,档案费管理台账!$D$4:$H$1000,5,0),0))</f>
        <v>0</v>
      </c>
      <c r="I201" s="57"/>
      <c r="J201" s="57"/>
      <c r="K201" s="57"/>
      <c r="L201" s="57"/>
      <c r="M201" s="58" t="str">
        <f t="shared" si="41"/>
        <v/>
      </c>
      <c r="N201" s="73"/>
    </row>
    <row r="202" spans="1:14">
      <c r="A202" s="97" t="str">
        <f t="shared" si="39"/>
        <v/>
      </c>
      <c r="B202" s="98" t="str">
        <f t="shared" si="38"/>
        <v/>
      </c>
      <c r="C202" s="99"/>
      <c r="D202" s="137"/>
      <c r="E202" s="100"/>
      <c r="F202" s="57"/>
      <c r="G202" s="58">
        <f t="shared" si="40"/>
        <v>0</v>
      </c>
      <c r="H202" s="58">
        <f>IF(E202="",0,IFERROR(VLOOKUP(E202,档案费管理台账!$D$4:$H$1000,5,0),0))</f>
        <v>0</v>
      </c>
      <c r="I202" s="57"/>
      <c r="J202" s="57"/>
      <c r="K202" s="57"/>
      <c r="L202" s="57"/>
      <c r="M202" s="58" t="str">
        <f t="shared" si="41"/>
        <v/>
      </c>
      <c r="N202" s="73"/>
    </row>
    <row r="203" spans="1:14">
      <c r="A203" s="97" t="str">
        <f t="shared" si="39"/>
        <v/>
      </c>
      <c r="B203" s="98" t="str">
        <f t="shared" si="38"/>
        <v/>
      </c>
      <c r="C203" s="99"/>
      <c r="D203" s="137"/>
      <c r="E203" s="100"/>
      <c r="F203" s="57"/>
      <c r="G203" s="58">
        <f t="shared" si="40"/>
        <v>0</v>
      </c>
      <c r="H203" s="58">
        <f>IF(E203="",0,IFERROR(VLOOKUP(E203,档案费管理台账!$D$4:$H$1000,5,0),0))</f>
        <v>0</v>
      </c>
      <c r="I203" s="57"/>
      <c r="J203" s="57"/>
      <c r="K203" s="57"/>
      <c r="L203" s="57"/>
      <c r="M203" s="58" t="str">
        <f t="shared" si="41"/>
        <v/>
      </c>
      <c r="N203" s="73"/>
    </row>
    <row r="204" spans="1:14">
      <c r="A204" s="97" t="str">
        <f t="shared" si="39"/>
        <v/>
      </c>
      <c r="B204" s="98" t="str">
        <f t="shared" si="38"/>
        <v/>
      </c>
      <c r="C204" s="99"/>
      <c r="D204" s="137"/>
      <c r="E204" s="100"/>
      <c r="F204" s="57"/>
      <c r="G204" s="58">
        <f t="shared" si="40"/>
        <v>0</v>
      </c>
      <c r="H204" s="58">
        <f>IF(E204="",0,IFERROR(VLOOKUP(E204,档案费管理台账!$D$4:$H$1000,5,0),0))</f>
        <v>0</v>
      </c>
      <c r="I204" s="57"/>
      <c r="J204" s="57"/>
      <c r="K204" s="57"/>
      <c r="L204" s="57"/>
      <c r="M204" s="58" t="str">
        <f t="shared" si="41"/>
        <v/>
      </c>
      <c r="N204" s="73"/>
    </row>
    <row r="205" spans="1:14">
      <c r="A205" s="97" t="str">
        <f t="shared" si="39"/>
        <v/>
      </c>
      <c r="B205" s="98" t="str">
        <f t="shared" si="38"/>
        <v/>
      </c>
      <c r="C205" s="99"/>
      <c r="D205" s="137"/>
      <c r="E205" s="100"/>
      <c r="F205" s="57"/>
      <c r="G205" s="58">
        <f t="shared" si="40"/>
        <v>0</v>
      </c>
      <c r="H205" s="58">
        <f>IF(E205="",0,IFERROR(VLOOKUP(E205,档案费管理台账!$D$4:$H$1000,5,0),0))</f>
        <v>0</v>
      </c>
      <c r="I205" s="57"/>
      <c r="J205" s="57"/>
      <c r="K205" s="57"/>
      <c r="L205" s="57"/>
      <c r="M205" s="58" t="str">
        <f t="shared" si="41"/>
        <v/>
      </c>
      <c r="N205" s="73"/>
    </row>
    <row r="206" spans="1:14">
      <c r="A206" s="97" t="str">
        <f t="shared" si="39"/>
        <v/>
      </c>
      <c r="B206" s="98" t="str">
        <f t="shared" si="38"/>
        <v/>
      </c>
      <c r="C206" s="99"/>
      <c r="D206" s="137"/>
      <c r="E206" s="100"/>
      <c r="F206" s="57"/>
      <c r="G206" s="58">
        <f t="shared" si="40"/>
        <v>0</v>
      </c>
      <c r="H206" s="58">
        <f>IF(E206="",0,IFERROR(VLOOKUP(E206,档案费管理台账!$D$4:$H$1000,5,0),0))</f>
        <v>0</v>
      </c>
      <c r="I206" s="57"/>
      <c r="J206" s="57"/>
      <c r="K206" s="57"/>
      <c r="L206" s="57"/>
      <c r="M206" s="58" t="str">
        <f t="shared" si="41"/>
        <v/>
      </c>
      <c r="N206" s="73"/>
    </row>
    <row r="207" spans="1:14">
      <c r="A207" s="97" t="str">
        <f t="shared" si="39"/>
        <v/>
      </c>
      <c r="B207" s="98" t="str">
        <f t="shared" si="38"/>
        <v/>
      </c>
      <c r="C207" s="99"/>
      <c r="D207" s="137"/>
      <c r="E207" s="100"/>
      <c r="F207" s="57"/>
      <c r="G207" s="58">
        <f t="shared" si="40"/>
        <v>0</v>
      </c>
      <c r="H207" s="58">
        <f>IF(E207="",0,IFERROR(VLOOKUP(E207,档案费管理台账!$D$4:$H$1000,5,0),0))</f>
        <v>0</v>
      </c>
      <c r="I207" s="57"/>
      <c r="J207" s="57"/>
      <c r="K207" s="57"/>
      <c r="L207" s="57"/>
      <c r="M207" s="58" t="str">
        <f t="shared" si="41"/>
        <v/>
      </c>
      <c r="N207" s="73"/>
    </row>
    <row r="208" spans="1:14">
      <c r="A208" s="97" t="str">
        <f t="shared" si="39"/>
        <v/>
      </c>
      <c r="B208" s="98" t="str">
        <f t="shared" si="38"/>
        <v/>
      </c>
      <c r="C208" s="99"/>
      <c r="D208" s="137"/>
      <c r="E208" s="100"/>
      <c r="F208" s="57"/>
      <c r="G208" s="58">
        <f t="shared" si="40"/>
        <v>0</v>
      </c>
      <c r="H208" s="58">
        <f>IF(E208="",0,IFERROR(VLOOKUP(E208,档案费管理台账!$D$4:$H$1000,5,0),0))</f>
        <v>0</v>
      </c>
      <c r="I208" s="57"/>
      <c r="J208" s="57"/>
      <c r="K208" s="57"/>
      <c r="L208" s="57"/>
      <c r="M208" s="58" t="str">
        <f t="shared" si="41"/>
        <v/>
      </c>
      <c r="N208" s="73"/>
    </row>
    <row r="209" spans="1:14">
      <c r="A209" s="97" t="str">
        <f t="shared" si="39"/>
        <v/>
      </c>
      <c r="B209" s="98" t="str">
        <f t="shared" si="38"/>
        <v/>
      </c>
      <c r="C209" s="99"/>
      <c r="D209" s="137"/>
      <c r="E209" s="100"/>
      <c r="F209" s="57"/>
      <c r="G209" s="58">
        <f t="shared" si="40"/>
        <v>0</v>
      </c>
      <c r="H209" s="58">
        <f>IF(E209="",0,IFERROR(VLOOKUP(E209,档案费管理台账!$D$4:$H$1000,5,0),0))</f>
        <v>0</v>
      </c>
      <c r="I209" s="57"/>
      <c r="J209" s="57"/>
      <c r="K209" s="57"/>
      <c r="L209" s="57"/>
      <c r="M209" s="58" t="str">
        <f t="shared" si="41"/>
        <v/>
      </c>
      <c r="N209" s="73"/>
    </row>
    <row r="210" spans="1:14">
      <c r="A210" s="97" t="str">
        <f t="shared" si="39"/>
        <v/>
      </c>
      <c r="B210" s="98" t="str">
        <f t="shared" si="38"/>
        <v/>
      </c>
      <c r="C210" s="99"/>
      <c r="D210" s="137"/>
      <c r="E210" s="100"/>
      <c r="F210" s="57"/>
      <c r="G210" s="58">
        <f t="shared" si="40"/>
        <v>0</v>
      </c>
      <c r="H210" s="58">
        <f>IF(E210="",0,IFERROR(VLOOKUP(E210,档案费管理台账!$D$4:$H$1000,5,0),0))</f>
        <v>0</v>
      </c>
      <c r="I210" s="57"/>
      <c r="J210" s="57"/>
      <c r="K210" s="57"/>
      <c r="L210" s="57"/>
      <c r="M210" s="58" t="str">
        <f t="shared" si="41"/>
        <v/>
      </c>
      <c r="N210" s="73"/>
    </row>
    <row r="211" spans="1:14">
      <c r="A211" s="97" t="str">
        <f t="shared" si="39"/>
        <v/>
      </c>
      <c r="B211" s="98" t="str">
        <f t="shared" si="38"/>
        <v/>
      </c>
      <c r="C211" s="99"/>
      <c r="D211" s="137"/>
      <c r="E211" s="100"/>
      <c r="F211" s="57"/>
      <c r="G211" s="58">
        <f t="shared" si="40"/>
        <v>0</v>
      </c>
      <c r="H211" s="58">
        <f>IF(E211="",0,IFERROR(VLOOKUP(E211,档案费管理台账!$D$4:$H$1000,5,0),0))</f>
        <v>0</v>
      </c>
      <c r="I211" s="57"/>
      <c r="J211" s="57"/>
      <c r="K211" s="57"/>
      <c r="L211" s="57"/>
      <c r="M211" s="58" t="str">
        <f t="shared" si="41"/>
        <v/>
      </c>
      <c r="N211" s="73"/>
    </row>
    <row r="212" spans="1:14">
      <c r="A212" s="97" t="str">
        <f t="shared" si="39"/>
        <v/>
      </c>
      <c r="B212" s="98" t="str">
        <f t="shared" si="38"/>
        <v/>
      </c>
      <c r="C212" s="99"/>
      <c r="D212" s="137"/>
      <c r="E212" s="100"/>
      <c r="F212" s="57"/>
      <c r="G212" s="58">
        <f t="shared" si="40"/>
        <v>0</v>
      </c>
      <c r="H212" s="58">
        <f>IF(E212="",0,IFERROR(VLOOKUP(E212,档案费管理台账!$D$4:$H$1000,5,0),0))</f>
        <v>0</v>
      </c>
      <c r="I212" s="57"/>
      <c r="J212" s="57"/>
      <c r="K212" s="57"/>
      <c r="L212" s="57"/>
      <c r="M212" s="58" t="str">
        <f t="shared" si="41"/>
        <v/>
      </c>
      <c r="N212" s="73"/>
    </row>
    <row r="213" spans="1:14">
      <c r="A213" s="97" t="str">
        <f t="shared" si="39"/>
        <v/>
      </c>
      <c r="B213" s="98" t="str">
        <f t="shared" si="38"/>
        <v/>
      </c>
      <c r="C213" s="99"/>
      <c r="D213" s="137"/>
      <c r="E213" s="100"/>
      <c r="F213" s="57"/>
      <c r="G213" s="58">
        <f t="shared" si="40"/>
        <v>0</v>
      </c>
      <c r="H213" s="58">
        <f>IF(E213="",0,IFERROR(VLOOKUP(E213,档案费管理台账!$D$4:$H$1000,5,0),0))</f>
        <v>0</v>
      </c>
      <c r="I213" s="57"/>
      <c r="J213" s="57"/>
      <c r="K213" s="57"/>
      <c r="L213" s="57"/>
      <c r="M213" s="58" t="str">
        <f t="shared" si="41"/>
        <v/>
      </c>
      <c r="N213" s="73"/>
    </row>
    <row r="214" spans="1:14">
      <c r="A214" s="97" t="str">
        <f t="shared" si="39"/>
        <v/>
      </c>
      <c r="B214" s="98" t="str">
        <f t="shared" si="38"/>
        <v/>
      </c>
      <c r="C214" s="99"/>
      <c r="D214" s="137"/>
      <c r="E214" s="100"/>
      <c r="F214" s="57"/>
      <c r="G214" s="58">
        <f t="shared" si="40"/>
        <v>0</v>
      </c>
      <c r="H214" s="58">
        <f>IF(E214="",0,IFERROR(VLOOKUP(E214,档案费管理台账!$D$4:$H$1000,5,0),0))</f>
        <v>0</v>
      </c>
      <c r="I214" s="57"/>
      <c r="J214" s="57"/>
      <c r="K214" s="57"/>
      <c r="L214" s="57"/>
      <c r="M214" s="58" t="str">
        <f t="shared" si="41"/>
        <v/>
      </c>
      <c r="N214" s="73"/>
    </row>
    <row r="215" spans="1:14">
      <c r="A215" s="97" t="str">
        <f t="shared" si="39"/>
        <v/>
      </c>
      <c r="B215" s="98" t="str">
        <f t="shared" si="38"/>
        <v/>
      </c>
      <c r="C215" s="99"/>
      <c r="D215" s="137"/>
      <c r="E215" s="100"/>
      <c r="F215" s="57"/>
      <c r="G215" s="58">
        <f t="shared" si="40"/>
        <v>0</v>
      </c>
      <c r="H215" s="58">
        <f>IF(E215="",0,IFERROR(VLOOKUP(E215,档案费管理台账!$D$4:$H$1000,5,0),0))</f>
        <v>0</v>
      </c>
      <c r="I215" s="57"/>
      <c r="J215" s="57"/>
      <c r="K215" s="57"/>
      <c r="L215" s="57"/>
      <c r="M215" s="58" t="str">
        <f t="shared" si="41"/>
        <v/>
      </c>
      <c r="N215" s="73"/>
    </row>
    <row r="216" spans="1:14">
      <c r="A216" s="97" t="str">
        <f t="shared" si="39"/>
        <v/>
      </c>
      <c r="B216" s="98" t="str">
        <f t="shared" si="38"/>
        <v/>
      </c>
      <c r="C216" s="99"/>
      <c r="D216" s="137"/>
      <c r="E216" s="100"/>
      <c r="F216" s="57"/>
      <c r="G216" s="58">
        <f t="shared" si="40"/>
        <v>0</v>
      </c>
      <c r="H216" s="58">
        <f>IF(E216="",0,IFERROR(VLOOKUP(E216,档案费管理台账!$D$4:$H$1000,5,0),0))</f>
        <v>0</v>
      </c>
      <c r="I216" s="57"/>
      <c r="J216" s="57"/>
      <c r="K216" s="57"/>
      <c r="L216" s="57"/>
      <c r="M216" s="58" t="str">
        <f t="shared" si="41"/>
        <v/>
      </c>
      <c r="N216" s="73"/>
    </row>
    <row r="217" spans="1:14">
      <c r="A217" s="97" t="str">
        <f t="shared" si="39"/>
        <v/>
      </c>
      <c r="B217" s="98" t="str">
        <f t="shared" si="38"/>
        <v/>
      </c>
      <c r="C217" s="99"/>
      <c r="D217" s="137"/>
      <c r="E217" s="100"/>
      <c r="F217" s="57"/>
      <c r="G217" s="58">
        <f t="shared" si="40"/>
        <v>0</v>
      </c>
      <c r="H217" s="58">
        <f>IF(E217="",0,IFERROR(VLOOKUP(E217,档案费管理台账!$D$4:$H$1000,5,0),0))</f>
        <v>0</v>
      </c>
      <c r="I217" s="57"/>
      <c r="J217" s="57"/>
      <c r="K217" s="57"/>
      <c r="L217" s="57"/>
      <c r="M217" s="58" t="str">
        <f t="shared" si="41"/>
        <v/>
      </c>
      <c r="N217" s="73"/>
    </row>
    <row r="218" spans="1:14">
      <c r="A218" s="97" t="str">
        <f t="shared" si="39"/>
        <v/>
      </c>
      <c r="B218" s="98" t="str">
        <f t="shared" si="38"/>
        <v/>
      </c>
      <c r="C218" s="99"/>
      <c r="D218" s="137"/>
      <c r="E218" s="100"/>
      <c r="F218" s="57"/>
      <c r="G218" s="58">
        <f t="shared" si="40"/>
        <v>0</v>
      </c>
      <c r="H218" s="58">
        <f>IF(E218="",0,IFERROR(VLOOKUP(E218,档案费管理台账!$D$4:$H$1000,5,0),0))</f>
        <v>0</v>
      </c>
      <c r="I218" s="57"/>
      <c r="J218" s="57"/>
      <c r="K218" s="57"/>
      <c r="L218" s="57"/>
      <c r="M218" s="58" t="str">
        <f t="shared" si="41"/>
        <v/>
      </c>
      <c r="N218" s="73"/>
    </row>
    <row r="219" spans="1:14">
      <c r="A219" s="97" t="str">
        <f t="shared" si="39"/>
        <v/>
      </c>
      <c r="B219" s="98" t="str">
        <f t="shared" si="38"/>
        <v/>
      </c>
      <c r="C219" s="99"/>
      <c r="D219" s="137"/>
      <c r="E219" s="100"/>
      <c r="F219" s="57"/>
      <c r="G219" s="58">
        <f t="shared" si="40"/>
        <v>0</v>
      </c>
      <c r="H219" s="58">
        <f>IF(E219="",0,IFERROR(VLOOKUP(E219,档案费管理台账!$D$4:$H$1000,5,0),0))</f>
        <v>0</v>
      </c>
      <c r="I219" s="57"/>
      <c r="J219" s="57"/>
      <c r="K219" s="57"/>
      <c r="L219" s="57"/>
      <c r="M219" s="58" t="str">
        <f t="shared" si="41"/>
        <v/>
      </c>
      <c r="N219" s="73"/>
    </row>
    <row r="220" spans="1:14">
      <c r="A220" s="97" t="str">
        <f t="shared" si="39"/>
        <v/>
      </c>
      <c r="B220" s="98" t="str">
        <f t="shared" si="38"/>
        <v/>
      </c>
      <c r="C220" s="99"/>
      <c r="D220" s="137"/>
      <c r="E220" s="100"/>
      <c r="F220" s="57"/>
      <c r="G220" s="58">
        <f t="shared" si="40"/>
        <v>0</v>
      </c>
      <c r="H220" s="58">
        <f>IF(E220="",0,IFERROR(VLOOKUP(E220,档案费管理台账!$D$4:$H$1000,5,0),0))</f>
        <v>0</v>
      </c>
      <c r="I220" s="57"/>
      <c r="J220" s="57"/>
      <c r="K220" s="57"/>
      <c r="L220" s="57"/>
      <c r="M220" s="58" t="str">
        <f t="shared" si="41"/>
        <v/>
      </c>
      <c r="N220" s="73"/>
    </row>
    <row r="221" spans="1:14">
      <c r="A221" s="97" t="str">
        <f t="shared" si="39"/>
        <v/>
      </c>
      <c r="B221" s="98" t="str">
        <f t="shared" si="38"/>
        <v/>
      </c>
      <c r="C221" s="99"/>
      <c r="D221" s="137"/>
      <c r="E221" s="100"/>
      <c r="F221" s="57"/>
      <c r="G221" s="58">
        <f t="shared" si="40"/>
        <v>0</v>
      </c>
      <c r="H221" s="58">
        <f>IF(E221="",0,IFERROR(VLOOKUP(E221,档案费管理台账!$D$4:$H$1000,5,0),0))</f>
        <v>0</v>
      </c>
      <c r="I221" s="57"/>
      <c r="J221" s="57"/>
      <c r="K221" s="57"/>
      <c r="L221" s="57"/>
      <c r="M221" s="58" t="str">
        <f t="shared" si="41"/>
        <v/>
      </c>
      <c r="N221" s="73"/>
    </row>
    <row r="222" spans="1:14">
      <c r="A222" s="97" t="str">
        <f t="shared" si="39"/>
        <v/>
      </c>
      <c r="B222" s="98" t="str">
        <f t="shared" si="38"/>
        <v/>
      </c>
      <c r="C222" s="99"/>
      <c r="D222" s="137"/>
      <c r="E222" s="100"/>
      <c r="F222" s="57"/>
      <c r="G222" s="58">
        <f t="shared" si="40"/>
        <v>0</v>
      </c>
      <c r="H222" s="58">
        <f>IF(E222="",0,IFERROR(VLOOKUP(E222,档案费管理台账!$D$4:$H$1000,5,0),0))</f>
        <v>0</v>
      </c>
      <c r="I222" s="57"/>
      <c r="J222" s="57"/>
      <c r="K222" s="57"/>
      <c r="L222" s="57"/>
      <c r="M222" s="58" t="str">
        <f t="shared" si="41"/>
        <v/>
      </c>
      <c r="N222" s="73"/>
    </row>
    <row r="223" spans="1:14">
      <c r="A223" s="97" t="str">
        <f t="shared" si="39"/>
        <v/>
      </c>
      <c r="B223" s="98" t="str">
        <f t="shared" si="38"/>
        <v/>
      </c>
      <c r="C223" s="99"/>
      <c r="D223" s="137"/>
      <c r="E223" s="100"/>
      <c r="F223" s="57"/>
      <c r="G223" s="58">
        <f t="shared" si="40"/>
        <v>0</v>
      </c>
      <c r="H223" s="58">
        <f>IF(E223="",0,IFERROR(VLOOKUP(E223,档案费管理台账!$D$4:$H$1000,5,0),0))</f>
        <v>0</v>
      </c>
      <c r="I223" s="57"/>
      <c r="J223" s="57"/>
      <c r="K223" s="57"/>
      <c r="L223" s="57"/>
      <c r="M223" s="58" t="str">
        <f t="shared" si="41"/>
        <v/>
      </c>
      <c r="N223" s="73"/>
    </row>
    <row r="224" spans="1:14">
      <c r="A224" s="97" t="str">
        <f t="shared" si="39"/>
        <v/>
      </c>
      <c r="B224" s="98" t="str">
        <f t="shared" si="38"/>
        <v/>
      </c>
      <c r="C224" s="99"/>
      <c r="D224" s="137"/>
      <c r="E224" s="100"/>
      <c r="F224" s="57"/>
      <c r="G224" s="58">
        <f t="shared" si="40"/>
        <v>0</v>
      </c>
      <c r="H224" s="58">
        <f>IF(E224="",0,IFERROR(VLOOKUP(E224,档案费管理台账!$D$4:$H$1000,5,0),0))</f>
        <v>0</v>
      </c>
      <c r="I224" s="57"/>
      <c r="J224" s="57"/>
      <c r="K224" s="57"/>
      <c r="L224" s="57"/>
      <c r="M224" s="58" t="str">
        <f t="shared" si="41"/>
        <v/>
      </c>
      <c r="N224" s="73"/>
    </row>
    <row r="225" spans="1:14">
      <c r="A225" s="97" t="str">
        <f t="shared" si="39"/>
        <v/>
      </c>
      <c r="B225" s="98" t="str">
        <f t="shared" si="38"/>
        <v/>
      </c>
      <c r="C225" s="99"/>
      <c r="D225" s="137"/>
      <c r="E225" s="100"/>
      <c r="F225" s="57"/>
      <c r="G225" s="58">
        <f t="shared" si="40"/>
        <v>0</v>
      </c>
      <c r="H225" s="58">
        <f>IF(E225="",0,IFERROR(VLOOKUP(E225,档案费管理台账!$D$4:$H$1000,5,0),0))</f>
        <v>0</v>
      </c>
      <c r="I225" s="57"/>
      <c r="J225" s="57"/>
      <c r="K225" s="57"/>
      <c r="L225" s="57"/>
      <c r="M225" s="58" t="str">
        <f t="shared" si="41"/>
        <v/>
      </c>
      <c r="N225" s="73"/>
    </row>
    <row r="226" spans="1:14">
      <c r="A226" s="97" t="str">
        <f t="shared" si="39"/>
        <v/>
      </c>
      <c r="B226" s="98" t="str">
        <f t="shared" si="38"/>
        <v/>
      </c>
      <c r="C226" s="99"/>
      <c r="D226" s="137"/>
      <c r="E226" s="100"/>
      <c r="F226" s="57"/>
      <c r="G226" s="58">
        <f t="shared" si="40"/>
        <v>0</v>
      </c>
      <c r="H226" s="58">
        <f>IF(E226="",0,IFERROR(VLOOKUP(E226,档案费管理台账!$D$4:$H$1000,5,0),0))</f>
        <v>0</v>
      </c>
      <c r="I226" s="57"/>
      <c r="J226" s="57"/>
      <c r="K226" s="57"/>
      <c r="L226" s="57"/>
      <c r="M226" s="58" t="str">
        <f t="shared" si="41"/>
        <v/>
      </c>
      <c r="N226" s="73"/>
    </row>
    <row r="227" spans="1:14">
      <c r="A227" s="97" t="str">
        <f t="shared" si="39"/>
        <v/>
      </c>
      <c r="B227" s="98" t="str">
        <f t="shared" si="38"/>
        <v/>
      </c>
      <c r="C227" s="99"/>
      <c r="D227" s="137"/>
      <c r="E227" s="100"/>
      <c r="F227" s="57"/>
      <c r="G227" s="58">
        <f t="shared" si="40"/>
        <v>0</v>
      </c>
      <c r="H227" s="58">
        <f>IF(E227="",0,IFERROR(VLOOKUP(E227,档案费管理台账!$D$4:$H$1000,5,0),0))</f>
        <v>0</v>
      </c>
      <c r="I227" s="57"/>
      <c r="J227" s="57"/>
      <c r="K227" s="57"/>
      <c r="L227" s="57"/>
      <c r="M227" s="58" t="str">
        <f t="shared" si="41"/>
        <v/>
      </c>
      <c r="N227" s="73"/>
    </row>
    <row r="228" spans="1:14">
      <c r="A228" s="97" t="str">
        <f t="shared" si="39"/>
        <v/>
      </c>
      <c r="B228" s="98" t="str">
        <f t="shared" si="38"/>
        <v/>
      </c>
      <c r="C228" s="99"/>
      <c r="D228" s="137"/>
      <c r="E228" s="100"/>
      <c r="F228" s="57"/>
      <c r="G228" s="58">
        <f t="shared" si="40"/>
        <v>0</v>
      </c>
      <c r="H228" s="58">
        <f>IF(E228="",0,IFERROR(VLOOKUP(E228,档案费管理台账!$D$4:$H$1000,5,0),0))</f>
        <v>0</v>
      </c>
      <c r="I228" s="57"/>
      <c r="J228" s="57"/>
      <c r="K228" s="57"/>
      <c r="L228" s="57"/>
      <c r="M228" s="58" t="str">
        <f t="shared" si="41"/>
        <v/>
      </c>
      <c r="N228" s="73"/>
    </row>
    <row r="229" spans="1:14">
      <c r="A229" s="97" t="str">
        <f t="shared" si="39"/>
        <v/>
      </c>
      <c r="B229" s="98" t="str">
        <f t="shared" si="38"/>
        <v/>
      </c>
      <c r="C229" s="99"/>
      <c r="D229" s="137"/>
      <c r="E229" s="100"/>
      <c r="F229" s="57"/>
      <c r="G229" s="58">
        <f t="shared" si="40"/>
        <v>0</v>
      </c>
      <c r="H229" s="58">
        <f>IF(E229="",0,IFERROR(VLOOKUP(E229,档案费管理台账!$D$4:$H$1000,5,0),0))</f>
        <v>0</v>
      </c>
      <c r="I229" s="57"/>
      <c r="J229" s="57"/>
      <c r="K229" s="57"/>
      <c r="L229" s="57"/>
      <c r="M229" s="58" t="str">
        <f t="shared" si="41"/>
        <v/>
      </c>
      <c r="N229" s="73"/>
    </row>
    <row r="230" spans="1:14">
      <c r="A230" s="97" t="str">
        <f t="shared" si="39"/>
        <v/>
      </c>
      <c r="B230" s="98" t="str">
        <f t="shared" si="38"/>
        <v/>
      </c>
      <c r="C230" s="99"/>
      <c r="D230" s="137"/>
      <c r="E230" s="100"/>
      <c r="F230" s="57"/>
      <c r="G230" s="58">
        <f t="shared" si="40"/>
        <v>0</v>
      </c>
      <c r="H230" s="58">
        <f>IF(E230="",0,IFERROR(VLOOKUP(E230,档案费管理台账!$D$4:$H$1000,5,0),0))</f>
        <v>0</v>
      </c>
      <c r="I230" s="57"/>
      <c r="J230" s="57"/>
      <c r="K230" s="57"/>
      <c r="L230" s="57"/>
      <c r="M230" s="58" t="str">
        <f t="shared" si="41"/>
        <v/>
      </c>
      <c r="N230" s="73"/>
    </row>
    <row r="231" spans="1:14">
      <c r="A231" s="97" t="str">
        <f t="shared" si="39"/>
        <v/>
      </c>
      <c r="B231" s="98" t="str">
        <f t="shared" si="38"/>
        <v/>
      </c>
      <c r="C231" s="99"/>
      <c r="D231" s="137"/>
      <c r="E231" s="100"/>
      <c r="F231" s="57"/>
      <c r="G231" s="58">
        <f t="shared" si="40"/>
        <v>0</v>
      </c>
      <c r="H231" s="58">
        <f>IF(E231="",0,IFERROR(VLOOKUP(E231,档案费管理台账!$D$4:$H$1000,5,0),0))</f>
        <v>0</v>
      </c>
      <c r="I231" s="57"/>
      <c r="J231" s="57"/>
      <c r="K231" s="57"/>
      <c r="L231" s="57"/>
      <c r="M231" s="58" t="str">
        <f t="shared" si="41"/>
        <v/>
      </c>
      <c r="N231" s="73"/>
    </row>
    <row r="232" spans="1:14">
      <c r="A232" s="97" t="str">
        <f t="shared" si="39"/>
        <v/>
      </c>
      <c r="B232" s="98" t="str">
        <f t="shared" si="38"/>
        <v/>
      </c>
      <c r="C232" s="99"/>
      <c r="D232" s="137"/>
      <c r="E232" s="100"/>
      <c r="F232" s="57"/>
      <c r="G232" s="58">
        <f t="shared" si="40"/>
        <v>0</v>
      </c>
      <c r="H232" s="58">
        <f>IF(E232="",0,IFERROR(VLOOKUP(E232,档案费管理台账!$D$4:$H$1000,5,0),0))</f>
        <v>0</v>
      </c>
      <c r="I232" s="57"/>
      <c r="J232" s="57"/>
      <c r="K232" s="57"/>
      <c r="L232" s="57"/>
      <c r="M232" s="58" t="str">
        <f t="shared" si="41"/>
        <v/>
      </c>
      <c r="N232" s="73"/>
    </row>
    <row r="233" spans="1:14">
      <c r="A233" s="97" t="str">
        <f t="shared" si="39"/>
        <v/>
      </c>
      <c r="B233" s="98" t="str">
        <f t="shared" si="38"/>
        <v/>
      </c>
      <c r="C233" s="99"/>
      <c r="D233" s="137"/>
      <c r="E233" s="100"/>
      <c r="F233" s="57"/>
      <c r="G233" s="58">
        <f t="shared" si="40"/>
        <v>0</v>
      </c>
      <c r="H233" s="58">
        <f>IF(E233="",0,IFERROR(VLOOKUP(E233,档案费管理台账!$D$4:$H$1000,5,0),0))</f>
        <v>0</v>
      </c>
      <c r="I233" s="57"/>
      <c r="J233" s="57"/>
      <c r="K233" s="57"/>
      <c r="L233" s="57"/>
      <c r="M233" s="58" t="str">
        <f t="shared" si="41"/>
        <v/>
      </c>
      <c r="N233" s="73"/>
    </row>
    <row r="234" spans="1:14">
      <c r="A234" s="97" t="str">
        <f t="shared" si="39"/>
        <v/>
      </c>
      <c r="B234" s="98" t="str">
        <f t="shared" si="38"/>
        <v/>
      </c>
      <c r="C234" s="99"/>
      <c r="D234" s="137"/>
      <c r="E234" s="100"/>
      <c r="F234" s="57"/>
      <c r="G234" s="58">
        <f t="shared" si="40"/>
        <v>0</v>
      </c>
      <c r="H234" s="58">
        <f>IF(E234="",0,IFERROR(VLOOKUP(E234,档案费管理台账!$D$4:$H$1000,5,0),0))</f>
        <v>0</v>
      </c>
      <c r="I234" s="57"/>
      <c r="J234" s="57"/>
      <c r="K234" s="57"/>
      <c r="L234" s="57"/>
      <c r="M234" s="58" t="str">
        <f t="shared" si="41"/>
        <v/>
      </c>
      <c r="N234" s="73"/>
    </row>
    <row r="235" spans="1:14">
      <c r="A235" s="97" t="str">
        <f t="shared" si="39"/>
        <v/>
      </c>
      <c r="B235" s="98" t="str">
        <f t="shared" si="38"/>
        <v/>
      </c>
      <c r="C235" s="99"/>
      <c r="D235" s="137"/>
      <c r="E235" s="100"/>
      <c r="F235" s="57"/>
      <c r="G235" s="58">
        <f t="shared" si="40"/>
        <v>0</v>
      </c>
      <c r="H235" s="58">
        <f>IF(E235="",0,IFERROR(VLOOKUP(E235,档案费管理台账!$D$4:$H$1000,5,0),0))</f>
        <v>0</v>
      </c>
      <c r="I235" s="57"/>
      <c r="J235" s="57"/>
      <c r="K235" s="57"/>
      <c r="L235" s="57"/>
      <c r="M235" s="58" t="str">
        <f t="shared" si="41"/>
        <v/>
      </c>
      <c r="N235" s="73"/>
    </row>
    <row r="236" spans="1:14">
      <c r="A236" s="97" t="str">
        <f t="shared" si="39"/>
        <v/>
      </c>
      <c r="B236" s="98" t="str">
        <f t="shared" ref="B236:B299" si="42">IF(C236="","",MONTH(C236)&amp;"月")</f>
        <v/>
      </c>
      <c r="C236" s="99"/>
      <c r="D236" s="137"/>
      <c r="E236" s="100"/>
      <c r="F236" s="57"/>
      <c r="G236" s="58">
        <f t="shared" si="40"/>
        <v>0</v>
      </c>
      <c r="H236" s="58">
        <f>IF(E236="",0,IFERROR(VLOOKUP(E236,档案费管理台账!$D$4:$H$1000,5,0),0))</f>
        <v>0</v>
      </c>
      <c r="I236" s="57"/>
      <c r="J236" s="57"/>
      <c r="K236" s="57"/>
      <c r="L236" s="57"/>
      <c r="M236" s="58" t="str">
        <f t="shared" si="41"/>
        <v/>
      </c>
      <c r="N236" s="73"/>
    </row>
    <row r="237" spans="1:14">
      <c r="A237" s="97" t="str">
        <f t="shared" ref="A237:A300" si="43">IF(C237="","",ROW()-42)</f>
        <v/>
      </c>
      <c r="B237" s="98" t="str">
        <f t="shared" si="42"/>
        <v/>
      </c>
      <c r="C237" s="99"/>
      <c r="D237" s="137"/>
      <c r="E237" s="100"/>
      <c r="F237" s="57"/>
      <c r="G237" s="58">
        <f t="shared" ref="G237:G300" si="44">IF(F237="",0,F237*$K$41)</f>
        <v>0</v>
      </c>
      <c r="H237" s="58">
        <f>IF(E237="",0,IFERROR(VLOOKUP(E237,档案费管理台账!$D$4:$H$1000,5,0),0))</f>
        <v>0</v>
      </c>
      <c r="I237" s="57"/>
      <c r="J237" s="57"/>
      <c r="K237" s="57"/>
      <c r="L237" s="57"/>
      <c r="M237" s="58" t="str">
        <f t="shared" ref="M237:M300" si="45">IF(C237="","",ROUND(M236+G237-I237-J237-K237-L237-H237,2))</f>
        <v/>
      </c>
      <c r="N237" s="73"/>
    </row>
    <row r="238" spans="1:14">
      <c r="A238" s="97" t="str">
        <f t="shared" si="43"/>
        <v/>
      </c>
      <c r="B238" s="98" t="str">
        <f t="shared" si="42"/>
        <v/>
      </c>
      <c r="C238" s="99"/>
      <c r="D238" s="137"/>
      <c r="E238" s="100"/>
      <c r="F238" s="57"/>
      <c r="G238" s="58">
        <f t="shared" si="44"/>
        <v>0</v>
      </c>
      <c r="H238" s="58">
        <f>IF(E238="",0,IFERROR(VLOOKUP(E238,档案费管理台账!$D$4:$H$1000,5,0),0))</f>
        <v>0</v>
      </c>
      <c r="I238" s="57"/>
      <c r="J238" s="57"/>
      <c r="K238" s="57"/>
      <c r="L238" s="57"/>
      <c r="M238" s="58" t="str">
        <f t="shared" si="45"/>
        <v/>
      </c>
      <c r="N238" s="73"/>
    </row>
    <row r="239" spans="1:14">
      <c r="A239" s="97" t="str">
        <f t="shared" si="43"/>
        <v/>
      </c>
      <c r="B239" s="98" t="str">
        <f t="shared" si="42"/>
        <v/>
      </c>
      <c r="C239" s="99"/>
      <c r="D239" s="137"/>
      <c r="E239" s="100"/>
      <c r="F239" s="57"/>
      <c r="G239" s="58">
        <f t="shared" si="44"/>
        <v>0</v>
      </c>
      <c r="H239" s="58">
        <f>IF(E239="",0,IFERROR(VLOOKUP(E239,档案费管理台账!$D$4:$H$1000,5,0),0))</f>
        <v>0</v>
      </c>
      <c r="I239" s="57"/>
      <c r="J239" s="57"/>
      <c r="K239" s="57"/>
      <c r="L239" s="57"/>
      <c r="M239" s="58" t="str">
        <f t="shared" si="45"/>
        <v/>
      </c>
      <c r="N239" s="73"/>
    </row>
    <row r="240" spans="1:14">
      <c r="A240" s="97" t="str">
        <f t="shared" si="43"/>
        <v/>
      </c>
      <c r="B240" s="98" t="str">
        <f t="shared" si="42"/>
        <v/>
      </c>
      <c r="C240" s="99"/>
      <c r="D240" s="137"/>
      <c r="E240" s="100"/>
      <c r="F240" s="57"/>
      <c r="G240" s="58">
        <f t="shared" si="44"/>
        <v>0</v>
      </c>
      <c r="H240" s="58">
        <f>IF(E240="",0,IFERROR(VLOOKUP(E240,档案费管理台账!$D$4:$H$1000,5,0),0))</f>
        <v>0</v>
      </c>
      <c r="I240" s="57"/>
      <c r="J240" s="57"/>
      <c r="K240" s="57"/>
      <c r="L240" s="57"/>
      <c r="M240" s="58" t="str">
        <f t="shared" si="45"/>
        <v/>
      </c>
      <c r="N240" s="73"/>
    </row>
    <row r="241" spans="1:14">
      <c r="A241" s="97" t="str">
        <f t="shared" si="43"/>
        <v/>
      </c>
      <c r="B241" s="98" t="str">
        <f t="shared" si="42"/>
        <v/>
      </c>
      <c r="C241" s="99"/>
      <c r="D241" s="137"/>
      <c r="E241" s="100"/>
      <c r="F241" s="57"/>
      <c r="G241" s="58">
        <f t="shared" si="44"/>
        <v>0</v>
      </c>
      <c r="H241" s="58">
        <f>IF(E241="",0,IFERROR(VLOOKUP(E241,档案费管理台账!$D$4:$H$1000,5,0),0))</f>
        <v>0</v>
      </c>
      <c r="I241" s="57"/>
      <c r="J241" s="57"/>
      <c r="K241" s="57"/>
      <c r="L241" s="57"/>
      <c r="M241" s="58" t="str">
        <f t="shared" si="45"/>
        <v/>
      </c>
      <c r="N241" s="73"/>
    </row>
    <row r="242" spans="1:14">
      <c r="A242" s="97" t="str">
        <f t="shared" si="43"/>
        <v/>
      </c>
      <c r="B242" s="98" t="str">
        <f t="shared" si="42"/>
        <v/>
      </c>
      <c r="C242" s="99"/>
      <c r="D242" s="137"/>
      <c r="E242" s="100"/>
      <c r="F242" s="57"/>
      <c r="G242" s="58">
        <f t="shared" si="44"/>
        <v>0</v>
      </c>
      <c r="H242" s="58">
        <f>IF(E242="",0,IFERROR(VLOOKUP(E242,档案费管理台账!$D$4:$H$1000,5,0),0))</f>
        <v>0</v>
      </c>
      <c r="I242" s="57"/>
      <c r="J242" s="57"/>
      <c r="K242" s="57"/>
      <c r="L242" s="57"/>
      <c r="M242" s="58" t="str">
        <f t="shared" si="45"/>
        <v/>
      </c>
      <c r="N242" s="73"/>
    </row>
    <row r="243" spans="1:14">
      <c r="A243" s="97" t="str">
        <f t="shared" si="43"/>
        <v/>
      </c>
      <c r="B243" s="98" t="str">
        <f t="shared" si="42"/>
        <v/>
      </c>
      <c r="C243" s="99"/>
      <c r="D243" s="137"/>
      <c r="E243" s="100"/>
      <c r="F243" s="57"/>
      <c r="G243" s="58">
        <f t="shared" si="44"/>
        <v>0</v>
      </c>
      <c r="H243" s="58">
        <f>IF(E243="",0,IFERROR(VLOOKUP(E243,档案费管理台账!$D$4:$H$1000,5,0),0))</f>
        <v>0</v>
      </c>
      <c r="I243" s="57"/>
      <c r="J243" s="57"/>
      <c r="K243" s="57"/>
      <c r="L243" s="57"/>
      <c r="M243" s="58" t="str">
        <f t="shared" si="45"/>
        <v/>
      </c>
      <c r="N243" s="73"/>
    </row>
    <row r="244" spans="1:14">
      <c r="A244" s="97" t="str">
        <f t="shared" si="43"/>
        <v/>
      </c>
      <c r="B244" s="98" t="str">
        <f t="shared" si="42"/>
        <v/>
      </c>
      <c r="C244" s="99"/>
      <c r="D244" s="137"/>
      <c r="E244" s="100"/>
      <c r="F244" s="57"/>
      <c r="G244" s="58">
        <f t="shared" si="44"/>
        <v>0</v>
      </c>
      <c r="H244" s="58">
        <f>IF(E244="",0,IFERROR(VLOOKUP(E244,档案费管理台账!$D$4:$H$1000,5,0),0))</f>
        <v>0</v>
      </c>
      <c r="I244" s="57"/>
      <c r="J244" s="57"/>
      <c r="K244" s="57"/>
      <c r="L244" s="57"/>
      <c r="M244" s="58" t="str">
        <f t="shared" si="45"/>
        <v/>
      </c>
      <c r="N244" s="73"/>
    </row>
    <row r="245" spans="1:14">
      <c r="A245" s="97" t="str">
        <f t="shared" si="43"/>
        <v/>
      </c>
      <c r="B245" s="98" t="str">
        <f t="shared" si="42"/>
        <v/>
      </c>
      <c r="C245" s="99"/>
      <c r="D245" s="137"/>
      <c r="E245" s="100"/>
      <c r="F245" s="57"/>
      <c r="G245" s="58">
        <f t="shared" si="44"/>
        <v>0</v>
      </c>
      <c r="H245" s="58">
        <f>IF(E245="",0,IFERROR(VLOOKUP(E245,档案费管理台账!$D$4:$H$1000,5,0),0))</f>
        <v>0</v>
      </c>
      <c r="I245" s="57"/>
      <c r="J245" s="57"/>
      <c r="K245" s="57"/>
      <c r="L245" s="57"/>
      <c r="M245" s="58" t="str">
        <f t="shared" si="45"/>
        <v/>
      </c>
      <c r="N245" s="73"/>
    </row>
    <row r="246" spans="1:14">
      <c r="A246" s="97" t="str">
        <f t="shared" si="43"/>
        <v/>
      </c>
      <c r="B246" s="98" t="str">
        <f t="shared" si="42"/>
        <v/>
      </c>
      <c r="C246" s="99"/>
      <c r="D246" s="137"/>
      <c r="E246" s="100"/>
      <c r="F246" s="57"/>
      <c r="G246" s="58">
        <f t="shared" si="44"/>
        <v>0</v>
      </c>
      <c r="H246" s="58">
        <f>IF(E246="",0,IFERROR(VLOOKUP(E246,档案费管理台账!$D$4:$H$1000,5,0),0))</f>
        <v>0</v>
      </c>
      <c r="I246" s="57"/>
      <c r="J246" s="57"/>
      <c r="K246" s="57"/>
      <c r="L246" s="57"/>
      <c r="M246" s="58" t="str">
        <f t="shared" si="45"/>
        <v/>
      </c>
      <c r="N246" s="73"/>
    </row>
    <row r="247" spans="1:14">
      <c r="A247" s="97" t="str">
        <f t="shared" si="43"/>
        <v/>
      </c>
      <c r="B247" s="98" t="str">
        <f t="shared" si="42"/>
        <v/>
      </c>
      <c r="C247" s="99"/>
      <c r="D247" s="137"/>
      <c r="E247" s="100"/>
      <c r="F247" s="57"/>
      <c r="G247" s="58">
        <f t="shared" si="44"/>
        <v>0</v>
      </c>
      <c r="H247" s="58">
        <f>IF(E247="",0,IFERROR(VLOOKUP(E247,档案费管理台账!$D$4:$H$1000,5,0),0))</f>
        <v>0</v>
      </c>
      <c r="I247" s="57"/>
      <c r="J247" s="57"/>
      <c r="K247" s="57"/>
      <c r="L247" s="57"/>
      <c r="M247" s="58" t="str">
        <f t="shared" si="45"/>
        <v/>
      </c>
      <c r="N247" s="73"/>
    </row>
    <row r="248" spans="1:14">
      <c r="A248" s="97" t="str">
        <f t="shared" si="43"/>
        <v/>
      </c>
      <c r="B248" s="98" t="str">
        <f t="shared" si="42"/>
        <v/>
      </c>
      <c r="C248" s="99"/>
      <c r="D248" s="137"/>
      <c r="E248" s="100"/>
      <c r="F248" s="57"/>
      <c r="G248" s="58">
        <f t="shared" si="44"/>
        <v>0</v>
      </c>
      <c r="H248" s="58">
        <f>IF(E248="",0,IFERROR(VLOOKUP(E248,档案费管理台账!$D$4:$H$1000,5,0),0))</f>
        <v>0</v>
      </c>
      <c r="I248" s="57"/>
      <c r="J248" s="57"/>
      <c r="K248" s="57"/>
      <c r="L248" s="57"/>
      <c r="M248" s="58" t="str">
        <f t="shared" si="45"/>
        <v/>
      </c>
      <c r="N248" s="73"/>
    </row>
    <row r="249" spans="1:14">
      <c r="A249" s="97" t="str">
        <f t="shared" si="43"/>
        <v/>
      </c>
      <c r="B249" s="98" t="str">
        <f t="shared" si="42"/>
        <v/>
      </c>
      <c r="C249" s="99"/>
      <c r="D249" s="137"/>
      <c r="E249" s="100"/>
      <c r="F249" s="57"/>
      <c r="G249" s="58">
        <f t="shared" si="44"/>
        <v>0</v>
      </c>
      <c r="H249" s="58">
        <f>IF(E249="",0,IFERROR(VLOOKUP(E249,档案费管理台账!$D$4:$H$1000,5,0),0))</f>
        <v>0</v>
      </c>
      <c r="I249" s="57"/>
      <c r="J249" s="57"/>
      <c r="K249" s="57"/>
      <c r="L249" s="57"/>
      <c r="M249" s="58" t="str">
        <f t="shared" si="45"/>
        <v/>
      </c>
      <c r="N249" s="73"/>
    </row>
    <row r="250" spans="1:14">
      <c r="A250" s="97" t="str">
        <f t="shared" si="43"/>
        <v/>
      </c>
      <c r="B250" s="98" t="str">
        <f t="shared" si="42"/>
        <v/>
      </c>
      <c r="C250" s="99"/>
      <c r="D250" s="137"/>
      <c r="E250" s="100"/>
      <c r="F250" s="57"/>
      <c r="G250" s="58">
        <f t="shared" si="44"/>
        <v>0</v>
      </c>
      <c r="H250" s="58">
        <f>IF(E250="",0,IFERROR(VLOOKUP(E250,档案费管理台账!$D$4:$H$1000,5,0),0))</f>
        <v>0</v>
      </c>
      <c r="I250" s="57"/>
      <c r="J250" s="57"/>
      <c r="K250" s="57"/>
      <c r="L250" s="57"/>
      <c r="M250" s="58" t="str">
        <f t="shared" si="45"/>
        <v/>
      </c>
      <c r="N250" s="73"/>
    </row>
    <row r="251" spans="1:14">
      <c r="A251" s="97" t="str">
        <f t="shared" si="43"/>
        <v/>
      </c>
      <c r="B251" s="98" t="str">
        <f t="shared" si="42"/>
        <v/>
      </c>
      <c r="C251" s="99"/>
      <c r="D251" s="137"/>
      <c r="E251" s="100"/>
      <c r="F251" s="57"/>
      <c r="G251" s="58">
        <f t="shared" si="44"/>
        <v>0</v>
      </c>
      <c r="H251" s="58">
        <f>IF(E251="",0,IFERROR(VLOOKUP(E251,档案费管理台账!$D$4:$H$1000,5,0),0))</f>
        <v>0</v>
      </c>
      <c r="I251" s="57"/>
      <c r="J251" s="57"/>
      <c r="K251" s="57"/>
      <c r="L251" s="57"/>
      <c r="M251" s="58" t="str">
        <f t="shared" si="45"/>
        <v/>
      </c>
      <c r="N251" s="73"/>
    </row>
    <row r="252" spans="1:14">
      <c r="A252" s="97" t="str">
        <f t="shared" si="43"/>
        <v/>
      </c>
      <c r="B252" s="98" t="str">
        <f t="shared" si="42"/>
        <v/>
      </c>
      <c r="C252" s="99"/>
      <c r="D252" s="137"/>
      <c r="E252" s="100"/>
      <c r="F252" s="57"/>
      <c r="G252" s="58">
        <f t="shared" si="44"/>
        <v>0</v>
      </c>
      <c r="H252" s="58">
        <f>IF(E252="",0,IFERROR(VLOOKUP(E252,档案费管理台账!$D$4:$H$1000,5,0),0))</f>
        <v>0</v>
      </c>
      <c r="I252" s="57"/>
      <c r="J252" s="57"/>
      <c r="K252" s="57"/>
      <c r="L252" s="57"/>
      <c r="M252" s="58" t="str">
        <f t="shared" si="45"/>
        <v/>
      </c>
      <c r="N252" s="73"/>
    </row>
    <row r="253" spans="1:14">
      <c r="A253" s="97" t="str">
        <f t="shared" si="43"/>
        <v/>
      </c>
      <c r="B253" s="98" t="str">
        <f t="shared" si="42"/>
        <v/>
      </c>
      <c r="C253" s="99"/>
      <c r="D253" s="137"/>
      <c r="E253" s="100"/>
      <c r="F253" s="57"/>
      <c r="G253" s="58">
        <f t="shared" si="44"/>
        <v>0</v>
      </c>
      <c r="H253" s="58">
        <f>IF(E253="",0,IFERROR(VLOOKUP(E253,档案费管理台账!$D$4:$H$1000,5,0),0))</f>
        <v>0</v>
      </c>
      <c r="I253" s="57"/>
      <c r="J253" s="57"/>
      <c r="K253" s="57"/>
      <c r="L253" s="57"/>
      <c r="M253" s="58" t="str">
        <f t="shared" si="45"/>
        <v/>
      </c>
      <c r="N253" s="73"/>
    </row>
    <row r="254" spans="1:14">
      <c r="A254" s="97" t="str">
        <f t="shared" si="43"/>
        <v/>
      </c>
      <c r="B254" s="98" t="str">
        <f t="shared" si="42"/>
        <v/>
      </c>
      <c r="C254" s="99"/>
      <c r="D254" s="137"/>
      <c r="E254" s="100"/>
      <c r="F254" s="57"/>
      <c r="G254" s="58">
        <f t="shared" si="44"/>
        <v>0</v>
      </c>
      <c r="H254" s="58">
        <f>IF(E254="",0,IFERROR(VLOOKUP(E254,档案费管理台账!$D$4:$H$1000,5,0),0))</f>
        <v>0</v>
      </c>
      <c r="I254" s="57"/>
      <c r="J254" s="57"/>
      <c r="K254" s="57"/>
      <c r="L254" s="57"/>
      <c r="M254" s="58" t="str">
        <f t="shared" si="45"/>
        <v/>
      </c>
      <c r="N254" s="73"/>
    </row>
    <row r="255" spans="1:14">
      <c r="A255" s="97" t="str">
        <f t="shared" si="43"/>
        <v/>
      </c>
      <c r="B255" s="98" t="str">
        <f t="shared" si="42"/>
        <v/>
      </c>
      <c r="C255" s="99"/>
      <c r="D255" s="137"/>
      <c r="E255" s="100"/>
      <c r="F255" s="57"/>
      <c r="G255" s="58">
        <f t="shared" si="44"/>
        <v>0</v>
      </c>
      <c r="H255" s="58">
        <f>IF(E255="",0,IFERROR(VLOOKUP(E255,档案费管理台账!$D$4:$H$1000,5,0),0))</f>
        <v>0</v>
      </c>
      <c r="I255" s="57"/>
      <c r="J255" s="57"/>
      <c r="K255" s="57"/>
      <c r="L255" s="57"/>
      <c r="M255" s="58" t="str">
        <f t="shared" si="45"/>
        <v/>
      </c>
      <c r="N255" s="73"/>
    </row>
    <row r="256" spans="1:14">
      <c r="A256" s="97" t="str">
        <f t="shared" si="43"/>
        <v/>
      </c>
      <c r="B256" s="98" t="str">
        <f t="shared" si="42"/>
        <v/>
      </c>
      <c r="C256" s="99"/>
      <c r="D256" s="137"/>
      <c r="E256" s="100"/>
      <c r="F256" s="57"/>
      <c r="G256" s="58">
        <f t="shared" si="44"/>
        <v>0</v>
      </c>
      <c r="H256" s="58">
        <f>IF(E256="",0,IFERROR(VLOOKUP(E256,档案费管理台账!$D$4:$H$1000,5,0),0))</f>
        <v>0</v>
      </c>
      <c r="I256" s="57"/>
      <c r="J256" s="57"/>
      <c r="K256" s="57"/>
      <c r="L256" s="57"/>
      <c r="M256" s="58" t="str">
        <f t="shared" si="45"/>
        <v/>
      </c>
      <c r="N256" s="73"/>
    </row>
    <row r="257" spans="1:14">
      <c r="A257" s="97" t="str">
        <f t="shared" si="43"/>
        <v/>
      </c>
      <c r="B257" s="98" t="str">
        <f t="shared" si="42"/>
        <v/>
      </c>
      <c r="C257" s="99"/>
      <c r="D257" s="137"/>
      <c r="E257" s="100"/>
      <c r="F257" s="57"/>
      <c r="G257" s="58">
        <f t="shared" si="44"/>
        <v>0</v>
      </c>
      <c r="H257" s="58">
        <f>IF(E257="",0,IFERROR(VLOOKUP(E257,档案费管理台账!$D$4:$H$1000,5,0),0))</f>
        <v>0</v>
      </c>
      <c r="I257" s="57"/>
      <c r="J257" s="57"/>
      <c r="K257" s="57"/>
      <c r="L257" s="57"/>
      <c r="M257" s="58" t="str">
        <f t="shared" si="45"/>
        <v/>
      </c>
      <c r="N257" s="73"/>
    </row>
    <row r="258" spans="1:14">
      <c r="A258" s="97" t="str">
        <f t="shared" si="43"/>
        <v/>
      </c>
      <c r="B258" s="98" t="str">
        <f t="shared" si="42"/>
        <v/>
      </c>
      <c r="C258" s="99"/>
      <c r="D258" s="137"/>
      <c r="E258" s="100"/>
      <c r="F258" s="57"/>
      <c r="G258" s="58">
        <f t="shared" si="44"/>
        <v>0</v>
      </c>
      <c r="H258" s="58">
        <f>IF(E258="",0,IFERROR(VLOOKUP(E258,档案费管理台账!$D$4:$H$1000,5,0),0))</f>
        <v>0</v>
      </c>
      <c r="I258" s="57"/>
      <c r="J258" s="57"/>
      <c r="K258" s="57"/>
      <c r="L258" s="57"/>
      <c r="M258" s="58" t="str">
        <f t="shared" si="45"/>
        <v/>
      </c>
      <c r="N258" s="73"/>
    </row>
    <row r="259" spans="1:14">
      <c r="A259" s="97" t="str">
        <f t="shared" si="43"/>
        <v/>
      </c>
      <c r="B259" s="98" t="str">
        <f t="shared" si="42"/>
        <v/>
      </c>
      <c r="C259" s="99"/>
      <c r="D259" s="137"/>
      <c r="E259" s="100"/>
      <c r="F259" s="57"/>
      <c r="G259" s="58">
        <f t="shared" si="44"/>
        <v>0</v>
      </c>
      <c r="H259" s="58">
        <f>IF(E259="",0,IFERROR(VLOOKUP(E259,档案费管理台账!$D$4:$H$1000,5,0),0))</f>
        <v>0</v>
      </c>
      <c r="I259" s="57"/>
      <c r="J259" s="57"/>
      <c r="K259" s="57"/>
      <c r="L259" s="57"/>
      <c r="M259" s="58" t="str">
        <f t="shared" si="45"/>
        <v/>
      </c>
      <c r="N259" s="73"/>
    </row>
    <row r="260" spans="1:14">
      <c r="A260" s="97" t="str">
        <f t="shared" si="43"/>
        <v/>
      </c>
      <c r="B260" s="98" t="str">
        <f t="shared" si="42"/>
        <v/>
      </c>
      <c r="C260" s="99"/>
      <c r="D260" s="137"/>
      <c r="E260" s="100"/>
      <c r="F260" s="57"/>
      <c r="G260" s="58">
        <f t="shared" si="44"/>
        <v>0</v>
      </c>
      <c r="H260" s="58">
        <f>IF(E260="",0,IFERROR(VLOOKUP(E260,档案费管理台账!$D$4:$H$1000,5,0),0))</f>
        <v>0</v>
      </c>
      <c r="I260" s="57"/>
      <c r="J260" s="57"/>
      <c r="K260" s="57"/>
      <c r="L260" s="57"/>
      <c r="M260" s="58" t="str">
        <f t="shared" si="45"/>
        <v/>
      </c>
      <c r="N260" s="73"/>
    </row>
    <row r="261" spans="1:14">
      <c r="A261" s="97" t="str">
        <f t="shared" si="43"/>
        <v/>
      </c>
      <c r="B261" s="98" t="str">
        <f t="shared" si="42"/>
        <v/>
      </c>
      <c r="C261" s="99"/>
      <c r="D261" s="137"/>
      <c r="E261" s="100"/>
      <c r="F261" s="57"/>
      <c r="G261" s="58">
        <f t="shared" si="44"/>
        <v>0</v>
      </c>
      <c r="H261" s="58">
        <f>IF(E261="",0,IFERROR(VLOOKUP(E261,档案费管理台账!$D$4:$H$1000,5,0),0))</f>
        <v>0</v>
      </c>
      <c r="I261" s="57"/>
      <c r="J261" s="57"/>
      <c r="K261" s="57"/>
      <c r="L261" s="57"/>
      <c r="M261" s="58" t="str">
        <f t="shared" si="45"/>
        <v/>
      </c>
      <c r="N261" s="73"/>
    </row>
    <row r="262" spans="1:14">
      <c r="A262" s="97" t="str">
        <f t="shared" si="43"/>
        <v/>
      </c>
      <c r="B262" s="98" t="str">
        <f t="shared" si="42"/>
        <v/>
      </c>
      <c r="C262" s="99"/>
      <c r="D262" s="137"/>
      <c r="E262" s="100"/>
      <c r="F262" s="57"/>
      <c r="G262" s="58">
        <f t="shared" si="44"/>
        <v>0</v>
      </c>
      <c r="H262" s="58">
        <f>IF(E262="",0,IFERROR(VLOOKUP(E262,档案费管理台账!$D$4:$H$1000,5,0),0))</f>
        <v>0</v>
      </c>
      <c r="I262" s="57"/>
      <c r="J262" s="57"/>
      <c r="K262" s="57"/>
      <c r="L262" s="57"/>
      <c r="M262" s="58" t="str">
        <f t="shared" si="45"/>
        <v/>
      </c>
      <c r="N262" s="73"/>
    </row>
    <row r="263" spans="1:14">
      <c r="A263" s="97" t="str">
        <f t="shared" si="43"/>
        <v/>
      </c>
      <c r="B263" s="98" t="str">
        <f t="shared" si="42"/>
        <v/>
      </c>
      <c r="C263" s="99"/>
      <c r="D263" s="137"/>
      <c r="E263" s="100"/>
      <c r="F263" s="57"/>
      <c r="G263" s="58">
        <f t="shared" si="44"/>
        <v>0</v>
      </c>
      <c r="H263" s="58">
        <f>IF(E263="",0,IFERROR(VLOOKUP(E263,档案费管理台账!$D$4:$H$1000,5,0),0))</f>
        <v>0</v>
      </c>
      <c r="I263" s="57"/>
      <c r="J263" s="57"/>
      <c r="K263" s="57"/>
      <c r="L263" s="57"/>
      <c r="M263" s="58" t="str">
        <f t="shared" si="45"/>
        <v/>
      </c>
      <c r="N263" s="73"/>
    </row>
    <row r="264" spans="1:14">
      <c r="A264" s="97" t="str">
        <f t="shared" si="43"/>
        <v/>
      </c>
      <c r="B264" s="98" t="str">
        <f t="shared" si="42"/>
        <v/>
      </c>
      <c r="C264" s="99"/>
      <c r="D264" s="137"/>
      <c r="E264" s="100"/>
      <c r="F264" s="57"/>
      <c r="G264" s="58">
        <f t="shared" si="44"/>
        <v>0</v>
      </c>
      <c r="H264" s="58">
        <f>IF(E264="",0,IFERROR(VLOOKUP(E264,档案费管理台账!$D$4:$H$1000,5,0),0))</f>
        <v>0</v>
      </c>
      <c r="I264" s="57"/>
      <c r="J264" s="57"/>
      <c r="K264" s="57"/>
      <c r="L264" s="57"/>
      <c r="M264" s="58" t="str">
        <f t="shared" si="45"/>
        <v/>
      </c>
      <c r="N264" s="73"/>
    </row>
    <row r="265" spans="1:14">
      <c r="A265" s="97" t="str">
        <f t="shared" si="43"/>
        <v/>
      </c>
      <c r="B265" s="98" t="str">
        <f t="shared" si="42"/>
        <v/>
      </c>
      <c r="C265" s="99"/>
      <c r="D265" s="137"/>
      <c r="E265" s="100"/>
      <c r="F265" s="57"/>
      <c r="G265" s="58">
        <f t="shared" si="44"/>
        <v>0</v>
      </c>
      <c r="H265" s="58">
        <f>IF(E265="",0,IFERROR(VLOOKUP(E265,档案费管理台账!$D$4:$H$1000,5,0),0))</f>
        <v>0</v>
      </c>
      <c r="I265" s="57"/>
      <c r="J265" s="57"/>
      <c r="K265" s="57"/>
      <c r="L265" s="57"/>
      <c r="M265" s="58" t="str">
        <f t="shared" si="45"/>
        <v/>
      </c>
      <c r="N265" s="73"/>
    </row>
    <row r="266" spans="1:14">
      <c r="A266" s="97" t="str">
        <f t="shared" si="43"/>
        <v/>
      </c>
      <c r="B266" s="98" t="str">
        <f t="shared" si="42"/>
        <v/>
      </c>
      <c r="C266" s="99"/>
      <c r="D266" s="137"/>
      <c r="E266" s="100"/>
      <c r="F266" s="57"/>
      <c r="G266" s="58">
        <f t="shared" si="44"/>
        <v>0</v>
      </c>
      <c r="H266" s="58">
        <f>IF(E266="",0,IFERROR(VLOOKUP(E266,档案费管理台账!$D$4:$H$1000,5,0),0))</f>
        <v>0</v>
      </c>
      <c r="I266" s="57"/>
      <c r="J266" s="57"/>
      <c r="K266" s="57"/>
      <c r="L266" s="57"/>
      <c r="M266" s="58" t="str">
        <f t="shared" si="45"/>
        <v/>
      </c>
      <c r="N266" s="73"/>
    </row>
    <row r="267" spans="1:14">
      <c r="A267" s="97" t="str">
        <f t="shared" si="43"/>
        <v/>
      </c>
      <c r="B267" s="98" t="str">
        <f t="shared" si="42"/>
        <v/>
      </c>
      <c r="C267" s="99"/>
      <c r="D267" s="137"/>
      <c r="E267" s="100"/>
      <c r="F267" s="57"/>
      <c r="G267" s="58">
        <f t="shared" si="44"/>
        <v>0</v>
      </c>
      <c r="H267" s="58">
        <f>IF(E267="",0,IFERROR(VLOOKUP(E267,档案费管理台账!$D$4:$H$1000,5,0),0))</f>
        <v>0</v>
      </c>
      <c r="I267" s="57"/>
      <c r="J267" s="57"/>
      <c r="K267" s="57"/>
      <c r="L267" s="57"/>
      <c r="M267" s="58" t="str">
        <f t="shared" si="45"/>
        <v/>
      </c>
      <c r="N267" s="73"/>
    </row>
    <row r="268" spans="1:14">
      <c r="A268" s="97" t="str">
        <f t="shared" si="43"/>
        <v/>
      </c>
      <c r="B268" s="98" t="str">
        <f t="shared" si="42"/>
        <v/>
      </c>
      <c r="C268" s="99"/>
      <c r="D268" s="137"/>
      <c r="E268" s="100"/>
      <c r="F268" s="57"/>
      <c r="G268" s="58">
        <f t="shared" si="44"/>
        <v>0</v>
      </c>
      <c r="H268" s="58">
        <f>IF(E268="",0,IFERROR(VLOOKUP(E268,档案费管理台账!$D$4:$H$1000,5,0),0))</f>
        <v>0</v>
      </c>
      <c r="I268" s="57"/>
      <c r="J268" s="57"/>
      <c r="K268" s="57"/>
      <c r="L268" s="57"/>
      <c r="M268" s="58" t="str">
        <f t="shared" si="45"/>
        <v/>
      </c>
      <c r="N268" s="73"/>
    </row>
    <row r="269" spans="1:14">
      <c r="A269" s="97" t="str">
        <f t="shared" si="43"/>
        <v/>
      </c>
      <c r="B269" s="98" t="str">
        <f t="shared" si="42"/>
        <v/>
      </c>
      <c r="C269" s="99"/>
      <c r="D269" s="137"/>
      <c r="E269" s="100"/>
      <c r="F269" s="57"/>
      <c r="G269" s="58">
        <f t="shared" si="44"/>
        <v>0</v>
      </c>
      <c r="H269" s="58">
        <f>IF(E269="",0,IFERROR(VLOOKUP(E269,档案费管理台账!$D$4:$H$1000,5,0),0))</f>
        <v>0</v>
      </c>
      <c r="I269" s="57"/>
      <c r="J269" s="57"/>
      <c r="K269" s="57"/>
      <c r="L269" s="57"/>
      <c r="M269" s="58" t="str">
        <f t="shared" si="45"/>
        <v/>
      </c>
      <c r="N269" s="73"/>
    </row>
    <row r="270" spans="1:14">
      <c r="A270" s="97" t="str">
        <f t="shared" si="43"/>
        <v/>
      </c>
      <c r="B270" s="98" t="str">
        <f t="shared" si="42"/>
        <v/>
      </c>
      <c r="C270" s="99"/>
      <c r="D270" s="137"/>
      <c r="E270" s="100"/>
      <c r="F270" s="57"/>
      <c r="G270" s="58">
        <f t="shared" si="44"/>
        <v>0</v>
      </c>
      <c r="H270" s="58">
        <f>IF(E270="",0,IFERROR(VLOOKUP(E270,档案费管理台账!$D$4:$H$1000,5,0),0))</f>
        <v>0</v>
      </c>
      <c r="I270" s="57"/>
      <c r="J270" s="57"/>
      <c r="K270" s="57"/>
      <c r="L270" s="57"/>
      <c r="M270" s="58" t="str">
        <f t="shared" si="45"/>
        <v/>
      </c>
      <c r="N270" s="73"/>
    </row>
    <row r="271" spans="1:14">
      <c r="A271" s="97" t="str">
        <f t="shared" si="43"/>
        <v/>
      </c>
      <c r="B271" s="98" t="str">
        <f t="shared" si="42"/>
        <v/>
      </c>
      <c r="C271" s="99"/>
      <c r="D271" s="137"/>
      <c r="E271" s="100"/>
      <c r="F271" s="57"/>
      <c r="G271" s="58">
        <f t="shared" si="44"/>
        <v>0</v>
      </c>
      <c r="H271" s="58">
        <f>IF(E271="",0,IFERROR(VLOOKUP(E271,档案费管理台账!$D$4:$H$1000,5,0),0))</f>
        <v>0</v>
      </c>
      <c r="I271" s="57"/>
      <c r="J271" s="57"/>
      <c r="K271" s="57"/>
      <c r="L271" s="57"/>
      <c r="M271" s="58" t="str">
        <f t="shared" si="45"/>
        <v/>
      </c>
      <c r="N271" s="73"/>
    </row>
    <row r="272" spans="1:14">
      <c r="A272" s="97" t="str">
        <f t="shared" si="43"/>
        <v/>
      </c>
      <c r="B272" s="98" t="str">
        <f t="shared" si="42"/>
        <v/>
      </c>
      <c r="C272" s="99"/>
      <c r="D272" s="137"/>
      <c r="E272" s="100"/>
      <c r="F272" s="57"/>
      <c r="G272" s="58">
        <f t="shared" si="44"/>
        <v>0</v>
      </c>
      <c r="H272" s="58">
        <f>IF(E272="",0,IFERROR(VLOOKUP(E272,档案费管理台账!$D$4:$H$1000,5,0),0))</f>
        <v>0</v>
      </c>
      <c r="I272" s="57"/>
      <c r="J272" s="57"/>
      <c r="K272" s="57"/>
      <c r="L272" s="57"/>
      <c r="M272" s="58" t="str">
        <f t="shared" si="45"/>
        <v/>
      </c>
      <c r="N272" s="73"/>
    </row>
    <row r="273" spans="1:14">
      <c r="A273" s="97" t="str">
        <f t="shared" si="43"/>
        <v/>
      </c>
      <c r="B273" s="98" t="str">
        <f t="shared" si="42"/>
        <v/>
      </c>
      <c r="C273" s="99"/>
      <c r="D273" s="137"/>
      <c r="E273" s="100"/>
      <c r="F273" s="57"/>
      <c r="G273" s="58">
        <f t="shared" si="44"/>
        <v>0</v>
      </c>
      <c r="H273" s="58">
        <f>IF(E273="",0,IFERROR(VLOOKUP(E273,档案费管理台账!$D$4:$H$1000,5,0),0))</f>
        <v>0</v>
      </c>
      <c r="I273" s="57"/>
      <c r="J273" s="57"/>
      <c r="K273" s="57"/>
      <c r="L273" s="57"/>
      <c r="M273" s="58" t="str">
        <f t="shared" si="45"/>
        <v/>
      </c>
      <c r="N273" s="73"/>
    </row>
    <row r="274" spans="1:14">
      <c r="A274" s="97" t="str">
        <f t="shared" si="43"/>
        <v/>
      </c>
      <c r="B274" s="98" t="str">
        <f t="shared" si="42"/>
        <v/>
      </c>
      <c r="C274" s="99"/>
      <c r="D274" s="137"/>
      <c r="E274" s="100"/>
      <c r="F274" s="57"/>
      <c r="G274" s="58">
        <f t="shared" si="44"/>
        <v>0</v>
      </c>
      <c r="H274" s="58">
        <f>IF(E274="",0,IFERROR(VLOOKUP(E274,档案费管理台账!$D$4:$H$1000,5,0),0))</f>
        <v>0</v>
      </c>
      <c r="I274" s="57"/>
      <c r="J274" s="57"/>
      <c r="K274" s="57"/>
      <c r="L274" s="57"/>
      <c r="M274" s="58" t="str">
        <f t="shared" si="45"/>
        <v/>
      </c>
      <c r="N274" s="73"/>
    </row>
    <row r="275" spans="1:14">
      <c r="A275" s="97" t="str">
        <f t="shared" si="43"/>
        <v/>
      </c>
      <c r="B275" s="98" t="str">
        <f t="shared" si="42"/>
        <v/>
      </c>
      <c r="C275" s="99"/>
      <c r="D275" s="137"/>
      <c r="E275" s="100"/>
      <c r="F275" s="57"/>
      <c r="G275" s="58">
        <f t="shared" si="44"/>
        <v>0</v>
      </c>
      <c r="H275" s="58">
        <f>IF(E275="",0,IFERROR(VLOOKUP(E275,档案费管理台账!$D$4:$H$1000,5,0),0))</f>
        <v>0</v>
      </c>
      <c r="I275" s="57"/>
      <c r="J275" s="57"/>
      <c r="K275" s="57"/>
      <c r="L275" s="57"/>
      <c r="M275" s="58" t="str">
        <f t="shared" si="45"/>
        <v/>
      </c>
      <c r="N275" s="73"/>
    </row>
    <row r="276" spans="1:14">
      <c r="A276" s="97" t="str">
        <f t="shared" si="43"/>
        <v/>
      </c>
      <c r="B276" s="98" t="str">
        <f t="shared" si="42"/>
        <v/>
      </c>
      <c r="C276" s="99"/>
      <c r="D276" s="137"/>
      <c r="E276" s="100"/>
      <c r="F276" s="57"/>
      <c r="G276" s="58">
        <f t="shared" si="44"/>
        <v>0</v>
      </c>
      <c r="H276" s="58">
        <f>IF(E276="",0,IFERROR(VLOOKUP(E276,档案费管理台账!$D$4:$H$1000,5,0),0))</f>
        <v>0</v>
      </c>
      <c r="I276" s="57"/>
      <c r="J276" s="57"/>
      <c r="K276" s="57"/>
      <c r="L276" s="57"/>
      <c r="M276" s="58" t="str">
        <f t="shared" si="45"/>
        <v/>
      </c>
      <c r="N276" s="73"/>
    </row>
    <row r="277" spans="1:14">
      <c r="A277" s="97" t="str">
        <f t="shared" si="43"/>
        <v/>
      </c>
      <c r="B277" s="98" t="str">
        <f t="shared" si="42"/>
        <v/>
      </c>
      <c r="C277" s="99"/>
      <c r="D277" s="137"/>
      <c r="E277" s="100"/>
      <c r="F277" s="57"/>
      <c r="G277" s="58">
        <f t="shared" si="44"/>
        <v>0</v>
      </c>
      <c r="H277" s="58">
        <f>IF(E277="",0,IFERROR(VLOOKUP(E277,档案费管理台账!$D$4:$H$1000,5,0),0))</f>
        <v>0</v>
      </c>
      <c r="I277" s="57"/>
      <c r="J277" s="57"/>
      <c r="K277" s="57"/>
      <c r="L277" s="57"/>
      <c r="M277" s="58" t="str">
        <f t="shared" si="45"/>
        <v/>
      </c>
      <c r="N277" s="73"/>
    </row>
    <row r="278" spans="1:14">
      <c r="A278" s="97" t="str">
        <f t="shared" si="43"/>
        <v/>
      </c>
      <c r="B278" s="98" t="str">
        <f t="shared" si="42"/>
        <v/>
      </c>
      <c r="C278" s="99"/>
      <c r="D278" s="137"/>
      <c r="E278" s="100"/>
      <c r="F278" s="57"/>
      <c r="G278" s="58">
        <f t="shared" si="44"/>
        <v>0</v>
      </c>
      <c r="H278" s="58">
        <f>IF(E278="",0,IFERROR(VLOOKUP(E278,档案费管理台账!$D$4:$H$1000,5,0),0))</f>
        <v>0</v>
      </c>
      <c r="I278" s="57"/>
      <c r="J278" s="57"/>
      <c r="K278" s="57"/>
      <c r="L278" s="57"/>
      <c r="M278" s="58" t="str">
        <f t="shared" si="45"/>
        <v/>
      </c>
      <c r="N278" s="73"/>
    </row>
    <row r="279" spans="1:14">
      <c r="A279" s="97" t="str">
        <f t="shared" si="43"/>
        <v/>
      </c>
      <c r="B279" s="98" t="str">
        <f t="shared" si="42"/>
        <v/>
      </c>
      <c r="C279" s="99"/>
      <c r="D279" s="137"/>
      <c r="E279" s="100"/>
      <c r="F279" s="57"/>
      <c r="G279" s="58">
        <f t="shared" si="44"/>
        <v>0</v>
      </c>
      <c r="H279" s="58">
        <f>IF(E279="",0,IFERROR(VLOOKUP(E279,档案费管理台账!$D$4:$H$1000,5,0),0))</f>
        <v>0</v>
      </c>
      <c r="I279" s="57"/>
      <c r="J279" s="57"/>
      <c r="K279" s="57"/>
      <c r="L279" s="57"/>
      <c r="M279" s="58" t="str">
        <f t="shared" si="45"/>
        <v/>
      </c>
      <c r="N279" s="73"/>
    </row>
    <row r="280" spans="1:14">
      <c r="A280" s="97" t="str">
        <f t="shared" si="43"/>
        <v/>
      </c>
      <c r="B280" s="98" t="str">
        <f t="shared" si="42"/>
        <v/>
      </c>
      <c r="C280" s="99"/>
      <c r="D280" s="137"/>
      <c r="E280" s="100"/>
      <c r="F280" s="57"/>
      <c r="G280" s="58">
        <f t="shared" si="44"/>
        <v>0</v>
      </c>
      <c r="H280" s="58">
        <f>IF(E280="",0,IFERROR(VLOOKUP(E280,档案费管理台账!$D$4:$H$1000,5,0),0))</f>
        <v>0</v>
      </c>
      <c r="I280" s="57"/>
      <c r="J280" s="57"/>
      <c r="K280" s="57"/>
      <c r="L280" s="57"/>
      <c r="M280" s="58" t="str">
        <f t="shared" si="45"/>
        <v/>
      </c>
      <c r="N280" s="73"/>
    </row>
    <row r="281" spans="1:14">
      <c r="A281" s="97" t="str">
        <f t="shared" si="43"/>
        <v/>
      </c>
      <c r="B281" s="98" t="str">
        <f t="shared" si="42"/>
        <v/>
      </c>
      <c r="C281" s="99"/>
      <c r="D281" s="137"/>
      <c r="E281" s="100"/>
      <c r="F281" s="57"/>
      <c r="G281" s="58">
        <f t="shared" si="44"/>
        <v>0</v>
      </c>
      <c r="H281" s="58">
        <f>IF(E281="",0,IFERROR(VLOOKUP(E281,档案费管理台账!$D$4:$H$1000,5,0),0))</f>
        <v>0</v>
      </c>
      <c r="I281" s="57"/>
      <c r="J281" s="57"/>
      <c r="K281" s="57"/>
      <c r="L281" s="57"/>
      <c r="M281" s="58" t="str">
        <f t="shared" si="45"/>
        <v/>
      </c>
      <c r="N281" s="73"/>
    </row>
    <row r="282" spans="1:14">
      <c r="A282" s="97" t="str">
        <f t="shared" si="43"/>
        <v/>
      </c>
      <c r="B282" s="98" t="str">
        <f t="shared" si="42"/>
        <v/>
      </c>
      <c r="C282" s="99"/>
      <c r="D282" s="137"/>
      <c r="E282" s="100"/>
      <c r="F282" s="57"/>
      <c r="G282" s="58">
        <f t="shared" si="44"/>
        <v>0</v>
      </c>
      <c r="H282" s="58">
        <f>IF(E282="",0,IFERROR(VLOOKUP(E282,档案费管理台账!$D$4:$H$1000,5,0),0))</f>
        <v>0</v>
      </c>
      <c r="I282" s="57"/>
      <c r="J282" s="57"/>
      <c r="K282" s="57"/>
      <c r="L282" s="57"/>
      <c r="M282" s="58" t="str">
        <f t="shared" si="45"/>
        <v/>
      </c>
      <c r="N282" s="73"/>
    </row>
    <row r="283" spans="1:14">
      <c r="A283" s="97" t="str">
        <f t="shared" si="43"/>
        <v/>
      </c>
      <c r="B283" s="98" t="str">
        <f t="shared" si="42"/>
        <v/>
      </c>
      <c r="C283" s="99"/>
      <c r="D283" s="137"/>
      <c r="E283" s="100"/>
      <c r="F283" s="57"/>
      <c r="G283" s="58">
        <f t="shared" si="44"/>
        <v>0</v>
      </c>
      <c r="H283" s="58">
        <f>IF(E283="",0,IFERROR(VLOOKUP(E283,档案费管理台账!$D$4:$H$1000,5,0),0))</f>
        <v>0</v>
      </c>
      <c r="I283" s="57"/>
      <c r="J283" s="57"/>
      <c r="K283" s="57"/>
      <c r="L283" s="57"/>
      <c r="M283" s="58" t="str">
        <f t="shared" si="45"/>
        <v/>
      </c>
      <c r="N283" s="73"/>
    </row>
    <row r="284" spans="1:14">
      <c r="A284" s="97" t="str">
        <f t="shared" si="43"/>
        <v/>
      </c>
      <c r="B284" s="98" t="str">
        <f t="shared" si="42"/>
        <v/>
      </c>
      <c r="C284" s="99"/>
      <c r="D284" s="137"/>
      <c r="E284" s="100"/>
      <c r="F284" s="57"/>
      <c r="G284" s="58">
        <f t="shared" si="44"/>
        <v>0</v>
      </c>
      <c r="H284" s="58">
        <f>IF(E284="",0,IFERROR(VLOOKUP(E284,档案费管理台账!$D$4:$H$1000,5,0),0))</f>
        <v>0</v>
      </c>
      <c r="I284" s="57"/>
      <c r="J284" s="57"/>
      <c r="K284" s="57"/>
      <c r="L284" s="57"/>
      <c r="M284" s="58" t="str">
        <f t="shared" si="45"/>
        <v/>
      </c>
      <c r="N284" s="73"/>
    </row>
    <row r="285" spans="1:14">
      <c r="A285" s="97" t="str">
        <f t="shared" si="43"/>
        <v/>
      </c>
      <c r="B285" s="98" t="str">
        <f t="shared" si="42"/>
        <v/>
      </c>
      <c r="C285" s="99"/>
      <c r="D285" s="137"/>
      <c r="E285" s="100"/>
      <c r="F285" s="57"/>
      <c r="G285" s="58">
        <f t="shared" si="44"/>
        <v>0</v>
      </c>
      <c r="H285" s="58">
        <f>IF(E285="",0,IFERROR(VLOOKUP(E285,档案费管理台账!$D$4:$H$1000,5,0),0))</f>
        <v>0</v>
      </c>
      <c r="I285" s="57"/>
      <c r="J285" s="57"/>
      <c r="K285" s="57"/>
      <c r="L285" s="57"/>
      <c r="M285" s="58" t="str">
        <f t="shared" si="45"/>
        <v/>
      </c>
      <c r="N285" s="73"/>
    </row>
    <row r="286" spans="1:14">
      <c r="A286" s="97" t="str">
        <f t="shared" si="43"/>
        <v/>
      </c>
      <c r="B286" s="98" t="str">
        <f t="shared" si="42"/>
        <v/>
      </c>
      <c r="C286" s="99"/>
      <c r="D286" s="137"/>
      <c r="E286" s="100"/>
      <c r="F286" s="57"/>
      <c r="G286" s="58">
        <f t="shared" si="44"/>
        <v>0</v>
      </c>
      <c r="H286" s="58">
        <f>IF(E286="",0,IFERROR(VLOOKUP(E286,档案费管理台账!$D$4:$H$1000,5,0),0))</f>
        <v>0</v>
      </c>
      <c r="I286" s="57"/>
      <c r="J286" s="57"/>
      <c r="K286" s="57"/>
      <c r="L286" s="57"/>
      <c r="M286" s="58" t="str">
        <f t="shared" si="45"/>
        <v/>
      </c>
      <c r="N286" s="73"/>
    </row>
    <row r="287" spans="1:14">
      <c r="A287" s="97" t="str">
        <f t="shared" si="43"/>
        <v/>
      </c>
      <c r="B287" s="98" t="str">
        <f t="shared" si="42"/>
        <v/>
      </c>
      <c r="C287" s="99"/>
      <c r="D287" s="137"/>
      <c r="E287" s="100"/>
      <c r="F287" s="57"/>
      <c r="G287" s="58">
        <f t="shared" si="44"/>
        <v>0</v>
      </c>
      <c r="H287" s="58">
        <f>IF(E287="",0,IFERROR(VLOOKUP(E287,档案费管理台账!$D$4:$H$1000,5,0),0))</f>
        <v>0</v>
      </c>
      <c r="I287" s="57"/>
      <c r="J287" s="57"/>
      <c r="K287" s="57"/>
      <c r="L287" s="57"/>
      <c r="M287" s="58" t="str">
        <f t="shared" si="45"/>
        <v/>
      </c>
      <c r="N287" s="73"/>
    </row>
    <row r="288" spans="1:14">
      <c r="A288" s="97" t="str">
        <f t="shared" si="43"/>
        <v/>
      </c>
      <c r="B288" s="98" t="str">
        <f t="shared" si="42"/>
        <v/>
      </c>
      <c r="C288" s="99"/>
      <c r="D288" s="137"/>
      <c r="E288" s="100"/>
      <c r="F288" s="57"/>
      <c r="G288" s="58">
        <f t="shared" si="44"/>
        <v>0</v>
      </c>
      <c r="H288" s="58">
        <f>IF(E288="",0,IFERROR(VLOOKUP(E288,档案费管理台账!$D$4:$H$1000,5,0),0))</f>
        <v>0</v>
      </c>
      <c r="I288" s="57"/>
      <c r="J288" s="57"/>
      <c r="K288" s="57"/>
      <c r="L288" s="57"/>
      <c r="M288" s="58" t="str">
        <f t="shared" si="45"/>
        <v/>
      </c>
      <c r="N288" s="73"/>
    </row>
    <row r="289" spans="1:14">
      <c r="A289" s="97" t="str">
        <f t="shared" si="43"/>
        <v/>
      </c>
      <c r="B289" s="98" t="str">
        <f t="shared" si="42"/>
        <v/>
      </c>
      <c r="C289" s="99"/>
      <c r="D289" s="137"/>
      <c r="E289" s="100"/>
      <c r="F289" s="57"/>
      <c r="G289" s="58">
        <f t="shared" si="44"/>
        <v>0</v>
      </c>
      <c r="H289" s="58">
        <f>IF(E289="",0,IFERROR(VLOOKUP(E289,档案费管理台账!$D$4:$H$1000,5,0),0))</f>
        <v>0</v>
      </c>
      <c r="I289" s="57"/>
      <c r="J289" s="57"/>
      <c r="K289" s="57"/>
      <c r="L289" s="57"/>
      <c r="M289" s="58" t="str">
        <f t="shared" si="45"/>
        <v/>
      </c>
      <c r="N289" s="73"/>
    </row>
    <row r="290" spans="1:14">
      <c r="A290" s="97" t="str">
        <f t="shared" si="43"/>
        <v/>
      </c>
      <c r="B290" s="98" t="str">
        <f t="shared" si="42"/>
        <v/>
      </c>
      <c r="C290" s="99"/>
      <c r="D290" s="137"/>
      <c r="E290" s="100"/>
      <c r="F290" s="57"/>
      <c r="G290" s="58">
        <f t="shared" si="44"/>
        <v>0</v>
      </c>
      <c r="H290" s="58">
        <f>IF(E290="",0,IFERROR(VLOOKUP(E290,档案费管理台账!$D$4:$H$1000,5,0),0))</f>
        <v>0</v>
      </c>
      <c r="I290" s="57"/>
      <c r="J290" s="57"/>
      <c r="K290" s="57"/>
      <c r="L290" s="57"/>
      <c r="M290" s="58" t="str">
        <f t="shared" si="45"/>
        <v/>
      </c>
      <c r="N290" s="73"/>
    </row>
    <row r="291" spans="1:14">
      <c r="A291" s="97" t="str">
        <f t="shared" si="43"/>
        <v/>
      </c>
      <c r="B291" s="98" t="str">
        <f t="shared" si="42"/>
        <v/>
      </c>
      <c r="C291" s="99"/>
      <c r="D291" s="137"/>
      <c r="E291" s="100"/>
      <c r="F291" s="57"/>
      <c r="G291" s="58">
        <f t="shared" si="44"/>
        <v>0</v>
      </c>
      <c r="H291" s="58">
        <f>IF(E291="",0,IFERROR(VLOOKUP(E291,档案费管理台账!$D$4:$H$1000,5,0),0))</f>
        <v>0</v>
      </c>
      <c r="I291" s="57"/>
      <c r="J291" s="57"/>
      <c r="K291" s="57"/>
      <c r="L291" s="57"/>
      <c r="M291" s="58" t="str">
        <f t="shared" si="45"/>
        <v/>
      </c>
      <c r="N291" s="73"/>
    </row>
    <row r="292" spans="1:14">
      <c r="A292" s="97" t="str">
        <f t="shared" si="43"/>
        <v/>
      </c>
      <c r="B292" s="98" t="str">
        <f t="shared" si="42"/>
        <v/>
      </c>
      <c r="C292" s="99"/>
      <c r="D292" s="137"/>
      <c r="E292" s="100"/>
      <c r="F292" s="57"/>
      <c r="G292" s="58">
        <f t="shared" si="44"/>
        <v>0</v>
      </c>
      <c r="H292" s="58">
        <f>IF(E292="",0,IFERROR(VLOOKUP(E292,档案费管理台账!$D$4:$H$1000,5,0),0))</f>
        <v>0</v>
      </c>
      <c r="I292" s="57"/>
      <c r="J292" s="57"/>
      <c r="K292" s="57"/>
      <c r="L292" s="57"/>
      <c r="M292" s="58" t="str">
        <f t="shared" si="45"/>
        <v/>
      </c>
      <c r="N292" s="73"/>
    </row>
    <row r="293" spans="1:14">
      <c r="A293" s="97" t="str">
        <f t="shared" si="43"/>
        <v/>
      </c>
      <c r="B293" s="98" t="str">
        <f t="shared" si="42"/>
        <v/>
      </c>
      <c r="C293" s="99"/>
      <c r="D293" s="137"/>
      <c r="E293" s="100"/>
      <c r="F293" s="57"/>
      <c r="G293" s="58">
        <f t="shared" si="44"/>
        <v>0</v>
      </c>
      <c r="H293" s="58">
        <f>IF(E293="",0,IFERROR(VLOOKUP(E293,档案费管理台账!$D$4:$H$1000,5,0),0))</f>
        <v>0</v>
      </c>
      <c r="I293" s="57"/>
      <c r="J293" s="57"/>
      <c r="K293" s="57"/>
      <c r="L293" s="57"/>
      <c r="M293" s="58" t="str">
        <f t="shared" si="45"/>
        <v/>
      </c>
      <c r="N293" s="73"/>
    </row>
    <row r="294" spans="1:14">
      <c r="A294" s="97" t="str">
        <f t="shared" si="43"/>
        <v/>
      </c>
      <c r="B294" s="98" t="str">
        <f t="shared" si="42"/>
        <v/>
      </c>
      <c r="C294" s="99"/>
      <c r="D294" s="137"/>
      <c r="E294" s="100"/>
      <c r="F294" s="57"/>
      <c r="G294" s="58">
        <f t="shared" si="44"/>
        <v>0</v>
      </c>
      <c r="H294" s="58">
        <f>IF(E294="",0,IFERROR(VLOOKUP(E294,档案费管理台账!$D$4:$H$1000,5,0),0))</f>
        <v>0</v>
      </c>
      <c r="I294" s="57"/>
      <c r="J294" s="57"/>
      <c r="K294" s="57"/>
      <c r="L294" s="57"/>
      <c r="M294" s="58" t="str">
        <f t="shared" si="45"/>
        <v/>
      </c>
      <c r="N294" s="73"/>
    </row>
    <row r="295" spans="1:14">
      <c r="A295" s="97" t="str">
        <f t="shared" si="43"/>
        <v/>
      </c>
      <c r="B295" s="98" t="str">
        <f t="shared" si="42"/>
        <v/>
      </c>
      <c r="C295" s="99"/>
      <c r="D295" s="137"/>
      <c r="E295" s="100"/>
      <c r="F295" s="57"/>
      <c r="G295" s="58">
        <f t="shared" si="44"/>
        <v>0</v>
      </c>
      <c r="H295" s="58">
        <f>IF(E295="",0,IFERROR(VLOOKUP(E295,档案费管理台账!$D$4:$H$1000,5,0),0))</f>
        <v>0</v>
      </c>
      <c r="I295" s="57"/>
      <c r="J295" s="57"/>
      <c r="K295" s="57"/>
      <c r="L295" s="57"/>
      <c r="M295" s="58" t="str">
        <f t="shared" si="45"/>
        <v/>
      </c>
      <c r="N295" s="73"/>
    </row>
    <row r="296" spans="1:14">
      <c r="A296" s="97" t="str">
        <f t="shared" si="43"/>
        <v/>
      </c>
      <c r="B296" s="98" t="str">
        <f t="shared" si="42"/>
        <v/>
      </c>
      <c r="C296" s="99"/>
      <c r="D296" s="137"/>
      <c r="E296" s="100"/>
      <c r="F296" s="57"/>
      <c r="G296" s="58">
        <f t="shared" si="44"/>
        <v>0</v>
      </c>
      <c r="H296" s="58">
        <f>IF(E296="",0,IFERROR(VLOOKUP(E296,档案费管理台账!$D$4:$H$1000,5,0),0))</f>
        <v>0</v>
      </c>
      <c r="I296" s="57"/>
      <c r="J296" s="57"/>
      <c r="K296" s="57"/>
      <c r="L296" s="57"/>
      <c r="M296" s="58" t="str">
        <f t="shared" si="45"/>
        <v/>
      </c>
      <c r="N296" s="73"/>
    </row>
    <row r="297" spans="1:14">
      <c r="A297" s="97" t="str">
        <f t="shared" si="43"/>
        <v/>
      </c>
      <c r="B297" s="98" t="str">
        <f t="shared" si="42"/>
        <v/>
      </c>
      <c r="C297" s="99"/>
      <c r="D297" s="137"/>
      <c r="E297" s="100"/>
      <c r="F297" s="57"/>
      <c r="G297" s="58">
        <f t="shared" si="44"/>
        <v>0</v>
      </c>
      <c r="H297" s="58">
        <f>IF(E297="",0,IFERROR(VLOOKUP(E297,档案费管理台账!$D$4:$H$1000,5,0),0))</f>
        <v>0</v>
      </c>
      <c r="I297" s="57"/>
      <c r="J297" s="57"/>
      <c r="K297" s="57"/>
      <c r="L297" s="57"/>
      <c r="M297" s="58" t="str">
        <f t="shared" si="45"/>
        <v/>
      </c>
      <c r="N297" s="73"/>
    </row>
    <row r="298" spans="1:14">
      <c r="A298" s="97" t="str">
        <f t="shared" si="43"/>
        <v/>
      </c>
      <c r="B298" s="98" t="str">
        <f t="shared" si="42"/>
        <v/>
      </c>
      <c r="C298" s="99"/>
      <c r="D298" s="137"/>
      <c r="E298" s="100"/>
      <c r="F298" s="57"/>
      <c r="G298" s="58">
        <f t="shared" si="44"/>
        <v>0</v>
      </c>
      <c r="H298" s="58">
        <f>IF(E298="",0,IFERROR(VLOOKUP(E298,档案费管理台账!$D$4:$H$1000,5,0),0))</f>
        <v>0</v>
      </c>
      <c r="I298" s="57"/>
      <c r="J298" s="57"/>
      <c r="K298" s="57"/>
      <c r="L298" s="57"/>
      <c r="M298" s="58" t="str">
        <f t="shared" si="45"/>
        <v/>
      </c>
      <c r="N298" s="73"/>
    </row>
    <row r="299" spans="1:14">
      <c r="A299" s="97" t="str">
        <f t="shared" si="43"/>
        <v/>
      </c>
      <c r="B299" s="98" t="str">
        <f t="shared" si="42"/>
        <v/>
      </c>
      <c r="C299" s="99"/>
      <c r="D299" s="137"/>
      <c r="E299" s="100"/>
      <c r="F299" s="57"/>
      <c r="G299" s="58">
        <f t="shared" si="44"/>
        <v>0</v>
      </c>
      <c r="H299" s="58">
        <f>IF(E299="",0,IFERROR(VLOOKUP(E299,档案费管理台账!$D$4:$H$1000,5,0),0))</f>
        <v>0</v>
      </c>
      <c r="I299" s="57"/>
      <c r="J299" s="57"/>
      <c r="K299" s="57"/>
      <c r="L299" s="57"/>
      <c r="M299" s="58" t="str">
        <f t="shared" si="45"/>
        <v/>
      </c>
      <c r="N299" s="73"/>
    </row>
    <row r="300" spans="1:14">
      <c r="A300" s="97" t="str">
        <f t="shared" si="43"/>
        <v/>
      </c>
      <c r="B300" s="98" t="str">
        <f t="shared" ref="B300:B363" si="46">IF(C300="","",MONTH(C300)&amp;"月")</f>
        <v/>
      </c>
      <c r="C300" s="99"/>
      <c r="D300" s="137"/>
      <c r="E300" s="100"/>
      <c r="F300" s="57"/>
      <c r="G300" s="58">
        <f t="shared" si="44"/>
        <v>0</v>
      </c>
      <c r="H300" s="58">
        <f>IF(E300="",0,IFERROR(VLOOKUP(E300,档案费管理台账!$D$4:$H$1000,5,0),0))</f>
        <v>0</v>
      </c>
      <c r="I300" s="57"/>
      <c r="J300" s="57"/>
      <c r="K300" s="57"/>
      <c r="L300" s="57"/>
      <c r="M300" s="58" t="str">
        <f t="shared" si="45"/>
        <v/>
      </c>
      <c r="N300" s="73"/>
    </row>
    <row r="301" spans="1:14">
      <c r="A301" s="97" t="str">
        <f t="shared" ref="A301:A364" si="47">IF(C301="","",ROW()-42)</f>
        <v/>
      </c>
      <c r="B301" s="98" t="str">
        <f t="shared" si="46"/>
        <v/>
      </c>
      <c r="C301" s="99"/>
      <c r="D301" s="137"/>
      <c r="E301" s="100"/>
      <c r="F301" s="57"/>
      <c r="G301" s="58">
        <f t="shared" ref="G301:G364" si="48">IF(F301="",0,F301*$K$41)</f>
        <v>0</v>
      </c>
      <c r="H301" s="58">
        <f>IF(E301="",0,IFERROR(VLOOKUP(E301,档案费管理台账!$D$4:$H$1000,5,0),0))</f>
        <v>0</v>
      </c>
      <c r="I301" s="57"/>
      <c r="J301" s="57"/>
      <c r="K301" s="57"/>
      <c r="L301" s="57"/>
      <c r="M301" s="58" t="str">
        <f t="shared" ref="M301:M364" si="49">IF(C301="","",ROUND(M300+G301-I301-J301-K301-L301-H301,2))</f>
        <v/>
      </c>
      <c r="N301" s="73"/>
    </row>
    <row r="302" spans="1:14">
      <c r="A302" s="97" t="str">
        <f t="shared" si="47"/>
        <v/>
      </c>
      <c r="B302" s="98" t="str">
        <f t="shared" si="46"/>
        <v/>
      </c>
      <c r="C302" s="99"/>
      <c r="D302" s="137"/>
      <c r="E302" s="100"/>
      <c r="F302" s="57"/>
      <c r="G302" s="58">
        <f t="shared" si="48"/>
        <v>0</v>
      </c>
      <c r="H302" s="58">
        <f>IF(E302="",0,IFERROR(VLOOKUP(E302,档案费管理台账!$D$4:$H$1000,5,0),0))</f>
        <v>0</v>
      </c>
      <c r="I302" s="57"/>
      <c r="J302" s="57"/>
      <c r="K302" s="57"/>
      <c r="L302" s="57"/>
      <c r="M302" s="58" t="str">
        <f t="shared" si="49"/>
        <v/>
      </c>
      <c r="N302" s="73"/>
    </row>
    <row r="303" spans="1:14">
      <c r="A303" s="97" t="str">
        <f t="shared" si="47"/>
        <v/>
      </c>
      <c r="B303" s="98" t="str">
        <f t="shared" si="46"/>
        <v/>
      </c>
      <c r="C303" s="99"/>
      <c r="D303" s="137"/>
      <c r="E303" s="100"/>
      <c r="F303" s="57"/>
      <c r="G303" s="58">
        <f t="shared" si="48"/>
        <v>0</v>
      </c>
      <c r="H303" s="58">
        <f>IF(E303="",0,IFERROR(VLOOKUP(E303,档案费管理台账!$D$4:$H$1000,5,0),0))</f>
        <v>0</v>
      </c>
      <c r="I303" s="57"/>
      <c r="J303" s="57"/>
      <c r="K303" s="57"/>
      <c r="L303" s="57"/>
      <c r="M303" s="58" t="str">
        <f t="shared" si="49"/>
        <v/>
      </c>
      <c r="N303" s="73"/>
    </row>
    <row r="304" spans="1:14">
      <c r="A304" s="97" t="str">
        <f t="shared" si="47"/>
        <v/>
      </c>
      <c r="B304" s="98" t="str">
        <f t="shared" si="46"/>
        <v/>
      </c>
      <c r="C304" s="99"/>
      <c r="D304" s="137"/>
      <c r="E304" s="100"/>
      <c r="F304" s="57"/>
      <c r="G304" s="58">
        <f t="shared" si="48"/>
        <v>0</v>
      </c>
      <c r="H304" s="58">
        <f>IF(E304="",0,IFERROR(VLOOKUP(E304,档案费管理台账!$D$4:$H$1000,5,0),0))</f>
        <v>0</v>
      </c>
      <c r="I304" s="57"/>
      <c r="J304" s="57"/>
      <c r="K304" s="57"/>
      <c r="L304" s="57"/>
      <c r="M304" s="58" t="str">
        <f t="shared" si="49"/>
        <v/>
      </c>
      <c r="N304" s="73"/>
    </row>
    <row r="305" spans="1:14">
      <c r="A305" s="97" t="str">
        <f t="shared" si="47"/>
        <v/>
      </c>
      <c r="B305" s="98" t="str">
        <f t="shared" si="46"/>
        <v/>
      </c>
      <c r="C305" s="99"/>
      <c r="D305" s="137"/>
      <c r="E305" s="100"/>
      <c r="F305" s="57"/>
      <c r="G305" s="58">
        <f t="shared" si="48"/>
        <v>0</v>
      </c>
      <c r="H305" s="58">
        <f>IF(E305="",0,IFERROR(VLOOKUP(E305,档案费管理台账!$D$4:$H$1000,5,0),0))</f>
        <v>0</v>
      </c>
      <c r="I305" s="57"/>
      <c r="J305" s="57"/>
      <c r="K305" s="57"/>
      <c r="L305" s="57"/>
      <c r="M305" s="58" t="str">
        <f t="shared" si="49"/>
        <v/>
      </c>
      <c r="N305" s="73"/>
    </row>
    <row r="306" spans="1:14">
      <c r="A306" s="97" t="str">
        <f t="shared" si="47"/>
        <v/>
      </c>
      <c r="B306" s="98" t="str">
        <f t="shared" si="46"/>
        <v/>
      </c>
      <c r="C306" s="99"/>
      <c r="D306" s="137"/>
      <c r="E306" s="100"/>
      <c r="F306" s="57"/>
      <c r="G306" s="58">
        <f t="shared" si="48"/>
        <v>0</v>
      </c>
      <c r="H306" s="58">
        <f>IF(E306="",0,IFERROR(VLOOKUP(E306,档案费管理台账!$D$4:$H$1000,5,0),0))</f>
        <v>0</v>
      </c>
      <c r="I306" s="57"/>
      <c r="J306" s="57"/>
      <c r="K306" s="57"/>
      <c r="L306" s="57"/>
      <c r="M306" s="58" t="str">
        <f t="shared" si="49"/>
        <v/>
      </c>
      <c r="N306" s="73"/>
    </row>
    <row r="307" spans="1:14">
      <c r="A307" s="97" t="str">
        <f t="shared" si="47"/>
        <v/>
      </c>
      <c r="B307" s="98" t="str">
        <f t="shared" si="46"/>
        <v/>
      </c>
      <c r="C307" s="99"/>
      <c r="D307" s="137"/>
      <c r="E307" s="100"/>
      <c r="F307" s="57"/>
      <c r="G307" s="58">
        <f t="shared" si="48"/>
        <v>0</v>
      </c>
      <c r="H307" s="58">
        <f>IF(E307="",0,IFERROR(VLOOKUP(E307,档案费管理台账!$D$4:$H$1000,5,0),0))</f>
        <v>0</v>
      </c>
      <c r="I307" s="57"/>
      <c r="J307" s="57"/>
      <c r="K307" s="57"/>
      <c r="L307" s="57"/>
      <c r="M307" s="58" t="str">
        <f t="shared" si="49"/>
        <v/>
      </c>
      <c r="N307" s="73"/>
    </row>
    <row r="308" spans="1:14">
      <c r="A308" s="97" t="str">
        <f t="shared" si="47"/>
        <v/>
      </c>
      <c r="B308" s="98" t="str">
        <f t="shared" si="46"/>
        <v/>
      </c>
      <c r="C308" s="99"/>
      <c r="D308" s="137"/>
      <c r="E308" s="100"/>
      <c r="F308" s="57"/>
      <c r="G308" s="58">
        <f t="shared" si="48"/>
        <v>0</v>
      </c>
      <c r="H308" s="58">
        <f>IF(E308="",0,IFERROR(VLOOKUP(E308,档案费管理台账!$D$4:$H$1000,5,0),0))</f>
        <v>0</v>
      </c>
      <c r="I308" s="57"/>
      <c r="J308" s="57"/>
      <c r="K308" s="57"/>
      <c r="L308" s="57"/>
      <c r="M308" s="58" t="str">
        <f t="shared" si="49"/>
        <v/>
      </c>
      <c r="N308" s="73"/>
    </row>
    <row r="309" spans="1:14">
      <c r="A309" s="97" t="str">
        <f t="shared" si="47"/>
        <v/>
      </c>
      <c r="B309" s="98" t="str">
        <f t="shared" si="46"/>
        <v/>
      </c>
      <c r="C309" s="99"/>
      <c r="D309" s="137"/>
      <c r="E309" s="100"/>
      <c r="F309" s="57"/>
      <c r="G309" s="58">
        <f t="shared" si="48"/>
        <v>0</v>
      </c>
      <c r="H309" s="58">
        <f>IF(E309="",0,IFERROR(VLOOKUP(E309,档案费管理台账!$D$4:$H$1000,5,0),0))</f>
        <v>0</v>
      </c>
      <c r="I309" s="57"/>
      <c r="J309" s="57"/>
      <c r="K309" s="57"/>
      <c r="L309" s="57"/>
      <c r="M309" s="58" t="str">
        <f t="shared" si="49"/>
        <v/>
      </c>
      <c r="N309" s="73"/>
    </row>
    <row r="310" spans="1:14">
      <c r="A310" s="97" t="str">
        <f t="shared" si="47"/>
        <v/>
      </c>
      <c r="B310" s="98" t="str">
        <f t="shared" si="46"/>
        <v/>
      </c>
      <c r="C310" s="99"/>
      <c r="D310" s="137"/>
      <c r="E310" s="100"/>
      <c r="F310" s="57"/>
      <c r="G310" s="58">
        <f t="shared" si="48"/>
        <v>0</v>
      </c>
      <c r="H310" s="58">
        <f>IF(E310="",0,IFERROR(VLOOKUP(E310,档案费管理台账!$D$4:$H$1000,5,0),0))</f>
        <v>0</v>
      </c>
      <c r="I310" s="57"/>
      <c r="J310" s="57"/>
      <c r="K310" s="57"/>
      <c r="L310" s="57"/>
      <c r="M310" s="58" t="str">
        <f t="shared" si="49"/>
        <v/>
      </c>
      <c r="N310" s="73"/>
    </row>
    <row r="311" spans="1:14">
      <c r="A311" s="97" t="str">
        <f t="shared" si="47"/>
        <v/>
      </c>
      <c r="B311" s="98" t="str">
        <f t="shared" si="46"/>
        <v/>
      </c>
      <c r="C311" s="99"/>
      <c r="D311" s="137"/>
      <c r="E311" s="100"/>
      <c r="F311" s="57"/>
      <c r="G311" s="58">
        <f t="shared" si="48"/>
        <v>0</v>
      </c>
      <c r="H311" s="58">
        <f>IF(E311="",0,IFERROR(VLOOKUP(E311,档案费管理台账!$D$4:$H$1000,5,0),0))</f>
        <v>0</v>
      </c>
      <c r="I311" s="57"/>
      <c r="J311" s="57"/>
      <c r="K311" s="57"/>
      <c r="L311" s="57"/>
      <c r="M311" s="58" t="str">
        <f t="shared" si="49"/>
        <v/>
      </c>
      <c r="N311" s="73"/>
    </row>
    <row r="312" spans="1:14">
      <c r="A312" s="97" t="str">
        <f t="shared" si="47"/>
        <v/>
      </c>
      <c r="B312" s="98" t="str">
        <f t="shared" si="46"/>
        <v/>
      </c>
      <c r="C312" s="99"/>
      <c r="D312" s="137"/>
      <c r="E312" s="100"/>
      <c r="F312" s="57"/>
      <c r="G312" s="58">
        <f t="shared" si="48"/>
        <v>0</v>
      </c>
      <c r="H312" s="58">
        <f>IF(E312="",0,IFERROR(VLOOKUP(E312,档案费管理台账!$D$4:$H$1000,5,0),0))</f>
        <v>0</v>
      </c>
      <c r="I312" s="57"/>
      <c r="J312" s="57"/>
      <c r="K312" s="57"/>
      <c r="L312" s="57"/>
      <c r="M312" s="58" t="str">
        <f t="shared" si="49"/>
        <v/>
      </c>
      <c r="N312" s="73"/>
    </row>
    <row r="313" spans="1:14">
      <c r="A313" s="97" t="str">
        <f t="shared" si="47"/>
        <v/>
      </c>
      <c r="B313" s="98" t="str">
        <f t="shared" si="46"/>
        <v/>
      </c>
      <c r="C313" s="99"/>
      <c r="D313" s="137"/>
      <c r="E313" s="100"/>
      <c r="F313" s="57"/>
      <c r="G313" s="58">
        <f t="shared" si="48"/>
        <v>0</v>
      </c>
      <c r="H313" s="58">
        <f>IF(E313="",0,IFERROR(VLOOKUP(E313,档案费管理台账!$D$4:$H$1000,5,0),0))</f>
        <v>0</v>
      </c>
      <c r="I313" s="57"/>
      <c r="J313" s="57"/>
      <c r="K313" s="57"/>
      <c r="L313" s="57"/>
      <c r="M313" s="58" t="str">
        <f t="shared" si="49"/>
        <v/>
      </c>
      <c r="N313" s="73"/>
    </row>
    <row r="314" spans="1:14">
      <c r="A314" s="97" t="str">
        <f t="shared" si="47"/>
        <v/>
      </c>
      <c r="B314" s="98" t="str">
        <f t="shared" si="46"/>
        <v/>
      </c>
      <c r="C314" s="99"/>
      <c r="D314" s="137"/>
      <c r="E314" s="100"/>
      <c r="F314" s="57"/>
      <c r="G314" s="58">
        <f t="shared" si="48"/>
        <v>0</v>
      </c>
      <c r="H314" s="58">
        <f>IF(E314="",0,IFERROR(VLOOKUP(E314,档案费管理台账!$D$4:$H$1000,5,0),0))</f>
        <v>0</v>
      </c>
      <c r="I314" s="57"/>
      <c r="J314" s="57"/>
      <c r="K314" s="57"/>
      <c r="L314" s="57"/>
      <c r="M314" s="58" t="str">
        <f t="shared" si="49"/>
        <v/>
      </c>
      <c r="N314" s="73"/>
    </row>
    <row r="315" spans="1:14">
      <c r="A315" s="97" t="str">
        <f t="shared" si="47"/>
        <v/>
      </c>
      <c r="B315" s="98" t="str">
        <f t="shared" si="46"/>
        <v/>
      </c>
      <c r="C315" s="99"/>
      <c r="D315" s="137"/>
      <c r="E315" s="100"/>
      <c r="F315" s="57"/>
      <c r="G315" s="58">
        <f t="shared" si="48"/>
        <v>0</v>
      </c>
      <c r="H315" s="58">
        <f>IF(E315="",0,IFERROR(VLOOKUP(E315,档案费管理台账!$D$4:$H$1000,5,0),0))</f>
        <v>0</v>
      </c>
      <c r="I315" s="57"/>
      <c r="J315" s="57"/>
      <c r="K315" s="57"/>
      <c r="L315" s="57"/>
      <c r="M315" s="58" t="str">
        <f t="shared" si="49"/>
        <v/>
      </c>
      <c r="N315" s="73"/>
    </row>
    <row r="316" spans="1:14">
      <c r="A316" s="97" t="str">
        <f t="shared" si="47"/>
        <v/>
      </c>
      <c r="B316" s="98" t="str">
        <f t="shared" si="46"/>
        <v/>
      </c>
      <c r="C316" s="99"/>
      <c r="D316" s="137"/>
      <c r="E316" s="100"/>
      <c r="F316" s="57"/>
      <c r="G316" s="58">
        <f t="shared" si="48"/>
        <v>0</v>
      </c>
      <c r="H316" s="58">
        <f>IF(E316="",0,IFERROR(VLOOKUP(E316,档案费管理台账!$D$4:$H$1000,5,0),0))</f>
        <v>0</v>
      </c>
      <c r="I316" s="57"/>
      <c r="J316" s="57"/>
      <c r="K316" s="57"/>
      <c r="L316" s="57"/>
      <c r="M316" s="58" t="str">
        <f t="shared" si="49"/>
        <v/>
      </c>
      <c r="N316" s="73"/>
    </row>
    <row r="317" spans="1:14">
      <c r="A317" s="97" t="str">
        <f t="shared" si="47"/>
        <v/>
      </c>
      <c r="B317" s="98" t="str">
        <f t="shared" si="46"/>
        <v/>
      </c>
      <c r="C317" s="99"/>
      <c r="D317" s="137"/>
      <c r="E317" s="100"/>
      <c r="F317" s="57"/>
      <c r="G317" s="58">
        <f t="shared" si="48"/>
        <v>0</v>
      </c>
      <c r="H317" s="58">
        <f>IF(E317="",0,IFERROR(VLOOKUP(E317,档案费管理台账!$D$4:$H$1000,5,0),0))</f>
        <v>0</v>
      </c>
      <c r="I317" s="57"/>
      <c r="J317" s="57"/>
      <c r="K317" s="57"/>
      <c r="L317" s="57"/>
      <c r="M317" s="58" t="str">
        <f t="shared" si="49"/>
        <v/>
      </c>
      <c r="N317" s="73"/>
    </row>
    <row r="318" spans="1:14">
      <c r="A318" s="97" t="str">
        <f t="shared" si="47"/>
        <v/>
      </c>
      <c r="B318" s="98" t="str">
        <f t="shared" si="46"/>
        <v/>
      </c>
      <c r="C318" s="99"/>
      <c r="D318" s="137"/>
      <c r="E318" s="100"/>
      <c r="F318" s="57"/>
      <c r="G318" s="58">
        <f t="shared" si="48"/>
        <v>0</v>
      </c>
      <c r="H318" s="58">
        <f>IF(E318="",0,IFERROR(VLOOKUP(E318,档案费管理台账!$D$4:$H$1000,5,0),0))</f>
        <v>0</v>
      </c>
      <c r="I318" s="57"/>
      <c r="J318" s="57"/>
      <c r="K318" s="57"/>
      <c r="L318" s="57"/>
      <c r="M318" s="58" t="str">
        <f t="shared" si="49"/>
        <v/>
      </c>
      <c r="N318" s="73"/>
    </row>
    <row r="319" spans="1:14">
      <c r="A319" s="97" t="str">
        <f t="shared" si="47"/>
        <v/>
      </c>
      <c r="B319" s="98" t="str">
        <f t="shared" si="46"/>
        <v/>
      </c>
      <c r="C319" s="99"/>
      <c r="D319" s="137"/>
      <c r="E319" s="100"/>
      <c r="F319" s="57"/>
      <c r="G319" s="58">
        <f t="shared" si="48"/>
        <v>0</v>
      </c>
      <c r="H319" s="58">
        <f>IF(E319="",0,IFERROR(VLOOKUP(E319,档案费管理台账!$D$4:$H$1000,5,0),0))</f>
        <v>0</v>
      </c>
      <c r="I319" s="57"/>
      <c r="J319" s="57"/>
      <c r="K319" s="57"/>
      <c r="L319" s="57"/>
      <c r="M319" s="58" t="str">
        <f t="shared" si="49"/>
        <v/>
      </c>
      <c r="N319" s="73"/>
    </row>
    <row r="320" spans="1:14">
      <c r="A320" s="97" t="str">
        <f t="shared" si="47"/>
        <v/>
      </c>
      <c r="B320" s="98" t="str">
        <f t="shared" si="46"/>
        <v/>
      </c>
      <c r="C320" s="99"/>
      <c r="D320" s="137"/>
      <c r="E320" s="100"/>
      <c r="F320" s="57"/>
      <c r="G320" s="58">
        <f t="shared" si="48"/>
        <v>0</v>
      </c>
      <c r="H320" s="58">
        <f>IF(E320="",0,IFERROR(VLOOKUP(E320,档案费管理台账!$D$4:$H$1000,5,0),0))</f>
        <v>0</v>
      </c>
      <c r="I320" s="57"/>
      <c r="J320" s="57"/>
      <c r="K320" s="57"/>
      <c r="L320" s="57"/>
      <c r="M320" s="58" t="str">
        <f t="shared" si="49"/>
        <v/>
      </c>
      <c r="N320" s="73"/>
    </row>
    <row r="321" spans="1:14">
      <c r="A321" s="97" t="str">
        <f t="shared" si="47"/>
        <v/>
      </c>
      <c r="B321" s="98" t="str">
        <f t="shared" si="46"/>
        <v/>
      </c>
      <c r="C321" s="99"/>
      <c r="D321" s="137"/>
      <c r="E321" s="100"/>
      <c r="F321" s="57"/>
      <c r="G321" s="58">
        <f t="shared" si="48"/>
        <v>0</v>
      </c>
      <c r="H321" s="58">
        <f>IF(E321="",0,IFERROR(VLOOKUP(E321,档案费管理台账!$D$4:$H$1000,5,0),0))</f>
        <v>0</v>
      </c>
      <c r="I321" s="57"/>
      <c r="J321" s="57"/>
      <c r="K321" s="57"/>
      <c r="L321" s="57"/>
      <c r="M321" s="58" t="str">
        <f t="shared" si="49"/>
        <v/>
      </c>
      <c r="N321" s="73"/>
    </row>
    <row r="322" spans="1:14">
      <c r="A322" s="97" t="str">
        <f t="shared" si="47"/>
        <v/>
      </c>
      <c r="B322" s="98" t="str">
        <f t="shared" si="46"/>
        <v/>
      </c>
      <c r="C322" s="99"/>
      <c r="D322" s="137"/>
      <c r="E322" s="100"/>
      <c r="F322" s="57"/>
      <c r="G322" s="58">
        <f t="shared" si="48"/>
        <v>0</v>
      </c>
      <c r="H322" s="58">
        <f>IF(E322="",0,IFERROR(VLOOKUP(E322,档案费管理台账!$D$4:$H$1000,5,0),0))</f>
        <v>0</v>
      </c>
      <c r="I322" s="57"/>
      <c r="J322" s="57"/>
      <c r="K322" s="57"/>
      <c r="L322" s="57"/>
      <c r="M322" s="58" t="str">
        <f t="shared" si="49"/>
        <v/>
      </c>
      <c r="N322" s="73"/>
    </row>
    <row r="323" spans="1:14">
      <c r="A323" s="97" t="str">
        <f t="shared" si="47"/>
        <v/>
      </c>
      <c r="B323" s="98" t="str">
        <f t="shared" si="46"/>
        <v/>
      </c>
      <c r="C323" s="99"/>
      <c r="D323" s="137"/>
      <c r="E323" s="100"/>
      <c r="F323" s="57"/>
      <c r="G323" s="58">
        <f t="shared" si="48"/>
        <v>0</v>
      </c>
      <c r="H323" s="58">
        <f>IF(E323="",0,IFERROR(VLOOKUP(E323,档案费管理台账!$D$4:$H$1000,5,0),0))</f>
        <v>0</v>
      </c>
      <c r="I323" s="57"/>
      <c r="J323" s="57"/>
      <c r="K323" s="57"/>
      <c r="L323" s="57"/>
      <c r="M323" s="58" t="str">
        <f t="shared" si="49"/>
        <v/>
      </c>
      <c r="N323" s="73"/>
    </row>
    <row r="324" spans="1:14">
      <c r="A324" s="97" t="str">
        <f t="shared" si="47"/>
        <v/>
      </c>
      <c r="B324" s="98" t="str">
        <f t="shared" si="46"/>
        <v/>
      </c>
      <c r="C324" s="99"/>
      <c r="D324" s="137"/>
      <c r="E324" s="100"/>
      <c r="F324" s="57"/>
      <c r="G324" s="58">
        <f t="shared" si="48"/>
        <v>0</v>
      </c>
      <c r="H324" s="58">
        <f>IF(E324="",0,IFERROR(VLOOKUP(E324,档案费管理台账!$D$4:$H$1000,5,0),0))</f>
        <v>0</v>
      </c>
      <c r="I324" s="57"/>
      <c r="J324" s="57"/>
      <c r="K324" s="57"/>
      <c r="L324" s="57"/>
      <c r="M324" s="58" t="str">
        <f t="shared" si="49"/>
        <v/>
      </c>
      <c r="N324" s="73"/>
    </row>
    <row r="325" spans="1:14">
      <c r="A325" s="97" t="str">
        <f t="shared" si="47"/>
        <v/>
      </c>
      <c r="B325" s="98" t="str">
        <f t="shared" si="46"/>
        <v/>
      </c>
      <c r="C325" s="99"/>
      <c r="D325" s="137"/>
      <c r="E325" s="100"/>
      <c r="F325" s="57"/>
      <c r="G325" s="58">
        <f t="shared" si="48"/>
        <v>0</v>
      </c>
      <c r="H325" s="58">
        <f>IF(E325="",0,IFERROR(VLOOKUP(E325,档案费管理台账!$D$4:$H$1000,5,0),0))</f>
        <v>0</v>
      </c>
      <c r="I325" s="57"/>
      <c r="J325" s="57"/>
      <c r="K325" s="57"/>
      <c r="L325" s="57"/>
      <c r="M325" s="58" t="str">
        <f t="shared" si="49"/>
        <v/>
      </c>
      <c r="N325" s="73"/>
    </row>
    <row r="326" spans="1:14">
      <c r="A326" s="97" t="str">
        <f t="shared" si="47"/>
        <v/>
      </c>
      <c r="B326" s="98" t="str">
        <f t="shared" si="46"/>
        <v/>
      </c>
      <c r="C326" s="99"/>
      <c r="D326" s="137"/>
      <c r="E326" s="100"/>
      <c r="F326" s="57"/>
      <c r="G326" s="58">
        <f t="shared" si="48"/>
        <v>0</v>
      </c>
      <c r="H326" s="58">
        <f>IF(E326="",0,IFERROR(VLOOKUP(E326,档案费管理台账!$D$4:$H$1000,5,0),0))</f>
        <v>0</v>
      </c>
      <c r="I326" s="57"/>
      <c r="J326" s="57"/>
      <c r="K326" s="57"/>
      <c r="L326" s="57"/>
      <c r="M326" s="58" t="str">
        <f t="shared" si="49"/>
        <v/>
      </c>
      <c r="N326" s="73"/>
    </row>
    <row r="327" spans="1:14">
      <c r="A327" s="97" t="str">
        <f t="shared" si="47"/>
        <v/>
      </c>
      <c r="B327" s="98" t="str">
        <f t="shared" si="46"/>
        <v/>
      </c>
      <c r="C327" s="99"/>
      <c r="D327" s="137"/>
      <c r="E327" s="100"/>
      <c r="F327" s="57"/>
      <c r="G327" s="58">
        <f t="shared" si="48"/>
        <v>0</v>
      </c>
      <c r="H327" s="58">
        <f>IF(E327="",0,IFERROR(VLOOKUP(E327,档案费管理台账!$D$4:$H$1000,5,0),0))</f>
        <v>0</v>
      </c>
      <c r="I327" s="57"/>
      <c r="J327" s="57"/>
      <c r="K327" s="57"/>
      <c r="L327" s="57"/>
      <c r="M327" s="58" t="str">
        <f t="shared" si="49"/>
        <v/>
      </c>
      <c r="N327" s="73"/>
    </row>
    <row r="328" spans="1:14">
      <c r="A328" s="97" t="str">
        <f t="shared" si="47"/>
        <v/>
      </c>
      <c r="B328" s="98" t="str">
        <f t="shared" si="46"/>
        <v/>
      </c>
      <c r="C328" s="99"/>
      <c r="D328" s="137"/>
      <c r="E328" s="100"/>
      <c r="F328" s="57"/>
      <c r="G328" s="58">
        <f t="shared" si="48"/>
        <v>0</v>
      </c>
      <c r="H328" s="58">
        <f>IF(E328="",0,IFERROR(VLOOKUP(E328,档案费管理台账!$D$4:$H$1000,5,0),0))</f>
        <v>0</v>
      </c>
      <c r="I328" s="57"/>
      <c r="J328" s="57"/>
      <c r="K328" s="57"/>
      <c r="L328" s="57"/>
      <c r="M328" s="58" t="str">
        <f t="shared" si="49"/>
        <v/>
      </c>
      <c r="N328" s="73"/>
    </row>
    <row r="329" spans="1:14">
      <c r="A329" s="97" t="str">
        <f t="shared" si="47"/>
        <v/>
      </c>
      <c r="B329" s="98" t="str">
        <f t="shared" si="46"/>
        <v/>
      </c>
      <c r="C329" s="99"/>
      <c r="D329" s="137"/>
      <c r="E329" s="100"/>
      <c r="F329" s="57"/>
      <c r="G329" s="58">
        <f t="shared" si="48"/>
        <v>0</v>
      </c>
      <c r="H329" s="58">
        <f>IF(E329="",0,IFERROR(VLOOKUP(E329,档案费管理台账!$D$4:$H$1000,5,0),0))</f>
        <v>0</v>
      </c>
      <c r="I329" s="57"/>
      <c r="J329" s="57"/>
      <c r="K329" s="57"/>
      <c r="L329" s="57"/>
      <c r="M329" s="58" t="str">
        <f t="shared" si="49"/>
        <v/>
      </c>
      <c r="N329" s="73"/>
    </row>
    <row r="330" spans="1:14">
      <c r="A330" s="97" t="str">
        <f t="shared" si="47"/>
        <v/>
      </c>
      <c r="B330" s="98" t="str">
        <f t="shared" si="46"/>
        <v/>
      </c>
      <c r="C330" s="99"/>
      <c r="D330" s="137"/>
      <c r="E330" s="100"/>
      <c r="F330" s="57"/>
      <c r="G330" s="58">
        <f t="shared" si="48"/>
        <v>0</v>
      </c>
      <c r="H330" s="58">
        <f>IF(E330="",0,IFERROR(VLOOKUP(E330,档案费管理台账!$D$4:$H$1000,5,0),0))</f>
        <v>0</v>
      </c>
      <c r="I330" s="57"/>
      <c r="J330" s="57"/>
      <c r="K330" s="57"/>
      <c r="L330" s="57"/>
      <c r="M330" s="58" t="str">
        <f t="shared" si="49"/>
        <v/>
      </c>
      <c r="N330" s="73"/>
    </row>
    <row r="331" spans="1:14">
      <c r="A331" s="97" t="str">
        <f t="shared" si="47"/>
        <v/>
      </c>
      <c r="B331" s="98" t="str">
        <f t="shared" si="46"/>
        <v/>
      </c>
      <c r="C331" s="99"/>
      <c r="D331" s="137"/>
      <c r="E331" s="100"/>
      <c r="F331" s="57"/>
      <c r="G331" s="58">
        <f t="shared" si="48"/>
        <v>0</v>
      </c>
      <c r="H331" s="58">
        <f>IF(E331="",0,IFERROR(VLOOKUP(E331,档案费管理台账!$D$4:$H$1000,5,0),0))</f>
        <v>0</v>
      </c>
      <c r="I331" s="57"/>
      <c r="J331" s="57"/>
      <c r="K331" s="57"/>
      <c r="L331" s="57"/>
      <c r="M331" s="58" t="str">
        <f t="shared" si="49"/>
        <v/>
      </c>
      <c r="N331" s="73"/>
    </row>
    <row r="332" spans="1:14">
      <c r="A332" s="97" t="str">
        <f t="shared" si="47"/>
        <v/>
      </c>
      <c r="B332" s="98" t="str">
        <f t="shared" si="46"/>
        <v/>
      </c>
      <c r="C332" s="99"/>
      <c r="D332" s="137"/>
      <c r="E332" s="100"/>
      <c r="F332" s="57"/>
      <c r="G332" s="58">
        <f t="shared" si="48"/>
        <v>0</v>
      </c>
      <c r="H332" s="58">
        <f>IF(E332="",0,IFERROR(VLOOKUP(E332,档案费管理台账!$D$4:$H$1000,5,0),0))</f>
        <v>0</v>
      </c>
      <c r="I332" s="57"/>
      <c r="J332" s="57"/>
      <c r="K332" s="57"/>
      <c r="L332" s="57"/>
      <c r="M332" s="58" t="str">
        <f t="shared" si="49"/>
        <v/>
      </c>
      <c r="N332" s="73"/>
    </row>
    <row r="333" spans="1:14">
      <c r="A333" s="97" t="str">
        <f t="shared" si="47"/>
        <v/>
      </c>
      <c r="B333" s="98" t="str">
        <f t="shared" si="46"/>
        <v/>
      </c>
      <c r="C333" s="99"/>
      <c r="D333" s="137"/>
      <c r="E333" s="100"/>
      <c r="F333" s="57"/>
      <c r="G333" s="58">
        <f t="shared" si="48"/>
        <v>0</v>
      </c>
      <c r="H333" s="58">
        <f>IF(E333="",0,IFERROR(VLOOKUP(E333,档案费管理台账!$D$4:$H$1000,5,0),0))</f>
        <v>0</v>
      </c>
      <c r="I333" s="57"/>
      <c r="J333" s="57"/>
      <c r="K333" s="57"/>
      <c r="L333" s="57"/>
      <c r="M333" s="58" t="str">
        <f t="shared" si="49"/>
        <v/>
      </c>
      <c r="N333" s="73"/>
    </row>
    <row r="334" spans="1:14">
      <c r="A334" s="97" t="str">
        <f t="shared" si="47"/>
        <v/>
      </c>
      <c r="B334" s="98" t="str">
        <f t="shared" si="46"/>
        <v/>
      </c>
      <c r="C334" s="99"/>
      <c r="D334" s="137"/>
      <c r="E334" s="100"/>
      <c r="F334" s="57"/>
      <c r="G334" s="58">
        <f t="shared" si="48"/>
        <v>0</v>
      </c>
      <c r="H334" s="58">
        <f>IF(E334="",0,IFERROR(VLOOKUP(E334,档案费管理台账!$D$4:$H$1000,5,0),0))</f>
        <v>0</v>
      </c>
      <c r="I334" s="57"/>
      <c r="J334" s="57"/>
      <c r="K334" s="57"/>
      <c r="L334" s="57"/>
      <c r="M334" s="58" t="str">
        <f t="shared" si="49"/>
        <v/>
      </c>
      <c r="N334" s="73"/>
    </row>
    <row r="335" spans="1:14">
      <c r="A335" s="97" t="str">
        <f t="shared" si="47"/>
        <v/>
      </c>
      <c r="B335" s="98" t="str">
        <f t="shared" si="46"/>
        <v/>
      </c>
      <c r="C335" s="99"/>
      <c r="D335" s="137"/>
      <c r="E335" s="100"/>
      <c r="F335" s="57"/>
      <c r="G335" s="58">
        <f t="shared" si="48"/>
        <v>0</v>
      </c>
      <c r="H335" s="58">
        <f>IF(E335="",0,IFERROR(VLOOKUP(E335,档案费管理台账!$D$4:$H$1000,5,0),0))</f>
        <v>0</v>
      </c>
      <c r="I335" s="57"/>
      <c r="J335" s="57"/>
      <c r="K335" s="57"/>
      <c r="L335" s="57"/>
      <c r="M335" s="58" t="str">
        <f t="shared" si="49"/>
        <v/>
      </c>
      <c r="N335" s="73"/>
    </row>
    <row r="336" spans="1:14">
      <c r="A336" s="97" t="str">
        <f t="shared" si="47"/>
        <v/>
      </c>
      <c r="B336" s="98" t="str">
        <f t="shared" si="46"/>
        <v/>
      </c>
      <c r="C336" s="99"/>
      <c r="D336" s="137"/>
      <c r="E336" s="100"/>
      <c r="F336" s="57"/>
      <c r="G336" s="58">
        <f t="shared" si="48"/>
        <v>0</v>
      </c>
      <c r="H336" s="58">
        <f>IF(E336="",0,IFERROR(VLOOKUP(E336,档案费管理台账!$D$4:$H$1000,5,0),0))</f>
        <v>0</v>
      </c>
      <c r="I336" s="57"/>
      <c r="J336" s="57"/>
      <c r="K336" s="57"/>
      <c r="L336" s="57"/>
      <c r="M336" s="58" t="str">
        <f t="shared" si="49"/>
        <v/>
      </c>
      <c r="N336" s="73"/>
    </row>
    <row r="337" spans="1:14">
      <c r="A337" s="97" t="str">
        <f t="shared" si="47"/>
        <v/>
      </c>
      <c r="B337" s="98" t="str">
        <f t="shared" si="46"/>
        <v/>
      </c>
      <c r="C337" s="99"/>
      <c r="D337" s="137"/>
      <c r="E337" s="100"/>
      <c r="F337" s="57"/>
      <c r="G337" s="58">
        <f t="shared" si="48"/>
        <v>0</v>
      </c>
      <c r="H337" s="58">
        <f>IF(E337="",0,IFERROR(VLOOKUP(E337,档案费管理台账!$D$4:$H$1000,5,0),0))</f>
        <v>0</v>
      </c>
      <c r="I337" s="57"/>
      <c r="J337" s="57"/>
      <c r="K337" s="57"/>
      <c r="L337" s="57"/>
      <c r="M337" s="58" t="str">
        <f t="shared" si="49"/>
        <v/>
      </c>
      <c r="N337" s="73"/>
    </row>
    <row r="338" spans="1:14">
      <c r="A338" s="97" t="str">
        <f t="shared" si="47"/>
        <v/>
      </c>
      <c r="B338" s="98" t="str">
        <f t="shared" si="46"/>
        <v/>
      </c>
      <c r="C338" s="99"/>
      <c r="D338" s="137"/>
      <c r="E338" s="100"/>
      <c r="F338" s="57"/>
      <c r="G338" s="58">
        <f t="shared" si="48"/>
        <v>0</v>
      </c>
      <c r="H338" s="58">
        <f>IF(E338="",0,IFERROR(VLOOKUP(E338,档案费管理台账!$D$4:$H$1000,5,0),0))</f>
        <v>0</v>
      </c>
      <c r="I338" s="57"/>
      <c r="J338" s="57"/>
      <c r="K338" s="57"/>
      <c r="L338" s="57"/>
      <c r="M338" s="58" t="str">
        <f t="shared" si="49"/>
        <v/>
      </c>
      <c r="N338" s="73"/>
    </row>
    <row r="339" spans="1:14">
      <c r="A339" s="97" t="str">
        <f t="shared" si="47"/>
        <v/>
      </c>
      <c r="B339" s="98" t="str">
        <f t="shared" si="46"/>
        <v/>
      </c>
      <c r="C339" s="99"/>
      <c r="D339" s="137"/>
      <c r="E339" s="100"/>
      <c r="F339" s="57"/>
      <c r="G339" s="58">
        <f t="shared" si="48"/>
        <v>0</v>
      </c>
      <c r="H339" s="58">
        <f>IF(E339="",0,IFERROR(VLOOKUP(E339,档案费管理台账!$D$4:$H$1000,5,0),0))</f>
        <v>0</v>
      </c>
      <c r="I339" s="57"/>
      <c r="J339" s="57"/>
      <c r="K339" s="57"/>
      <c r="L339" s="57"/>
      <c r="M339" s="58" t="str">
        <f t="shared" si="49"/>
        <v/>
      </c>
      <c r="N339" s="73"/>
    </row>
    <row r="340" spans="1:14">
      <c r="A340" s="97" t="str">
        <f t="shared" si="47"/>
        <v/>
      </c>
      <c r="B340" s="98" t="str">
        <f t="shared" si="46"/>
        <v/>
      </c>
      <c r="C340" s="99"/>
      <c r="D340" s="137"/>
      <c r="E340" s="100"/>
      <c r="F340" s="57"/>
      <c r="G340" s="58">
        <f t="shared" si="48"/>
        <v>0</v>
      </c>
      <c r="H340" s="58">
        <f>IF(E340="",0,IFERROR(VLOOKUP(E340,档案费管理台账!$D$4:$H$1000,5,0),0))</f>
        <v>0</v>
      </c>
      <c r="I340" s="57"/>
      <c r="J340" s="57"/>
      <c r="K340" s="57"/>
      <c r="L340" s="57"/>
      <c r="M340" s="58" t="str">
        <f t="shared" si="49"/>
        <v/>
      </c>
      <c r="N340" s="73"/>
    </row>
    <row r="341" spans="1:14">
      <c r="A341" s="97" t="str">
        <f t="shared" si="47"/>
        <v/>
      </c>
      <c r="B341" s="98" t="str">
        <f t="shared" si="46"/>
        <v/>
      </c>
      <c r="C341" s="99"/>
      <c r="D341" s="137"/>
      <c r="E341" s="100"/>
      <c r="F341" s="57"/>
      <c r="G341" s="58">
        <f t="shared" si="48"/>
        <v>0</v>
      </c>
      <c r="H341" s="58">
        <f>IF(E341="",0,IFERROR(VLOOKUP(E341,档案费管理台账!$D$4:$H$1000,5,0),0))</f>
        <v>0</v>
      </c>
      <c r="I341" s="57"/>
      <c r="J341" s="57"/>
      <c r="K341" s="57"/>
      <c r="L341" s="57"/>
      <c r="M341" s="58" t="str">
        <f t="shared" si="49"/>
        <v/>
      </c>
      <c r="N341" s="73"/>
    </row>
    <row r="342" spans="1:14">
      <c r="A342" s="97" t="str">
        <f t="shared" si="47"/>
        <v/>
      </c>
      <c r="B342" s="98" t="str">
        <f t="shared" si="46"/>
        <v/>
      </c>
      <c r="C342" s="99"/>
      <c r="D342" s="137"/>
      <c r="E342" s="100"/>
      <c r="F342" s="57"/>
      <c r="G342" s="58">
        <f t="shared" si="48"/>
        <v>0</v>
      </c>
      <c r="H342" s="58">
        <f>IF(E342="",0,IFERROR(VLOOKUP(E342,档案费管理台账!$D$4:$H$1000,5,0),0))</f>
        <v>0</v>
      </c>
      <c r="I342" s="57"/>
      <c r="J342" s="57"/>
      <c r="K342" s="57"/>
      <c r="L342" s="57"/>
      <c r="M342" s="58" t="str">
        <f t="shared" si="49"/>
        <v/>
      </c>
      <c r="N342" s="73"/>
    </row>
    <row r="343" spans="1:14">
      <c r="A343" s="97" t="str">
        <f t="shared" si="47"/>
        <v/>
      </c>
      <c r="B343" s="98" t="str">
        <f t="shared" si="46"/>
        <v/>
      </c>
      <c r="C343" s="99"/>
      <c r="D343" s="137"/>
      <c r="E343" s="100"/>
      <c r="F343" s="57"/>
      <c r="G343" s="58">
        <f t="shared" si="48"/>
        <v>0</v>
      </c>
      <c r="H343" s="58">
        <f>IF(E343="",0,IFERROR(VLOOKUP(E343,档案费管理台账!$D$4:$H$1000,5,0),0))</f>
        <v>0</v>
      </c>
      <c r="I343" s="57"/>
      <c r="J343" s="57"/>
      <c r="K343" s="57"/>
      <c r="L343" s="57"/>
      <c r="M343" s="58" t="str">
        <f t="shared" si="49"/>
        <v/>
      </c>
      <c r="N343" s="73"/>
    </row>
    <row r="344" spans="1:14">
      <c r="A344" s="97" t="str">
        <f t="shared" si="47"/>
        <v/>
      </c>
      <c r="B344" s="98" t="str">
        <f t="shared" si="46"/>
        <v/>
      </c>
      <c r="C344" s="99"/>
      <c r="D344" s="137"/>
      <c r="E344" s="100"/>
      <c r="F344" s="57"/>
      <c r="G344" s="58">
        <f t="shared" si="48"/>
        <v>0</v>
      </c>
      <c r="H344" s="58">
        <f>IF(E344="",0,IFERROR(VLOOKUP(E344,档案费管理台账!$D$4:$H$1000,5,0),0))</f>
        <v>0</v>
      </c>
      <c r="I344" s="57"/>
      <c r="J344" s="57"/>
      <c r="K344" s="57"/>
      <c r="L344" s="57"/>
      <c r="M344" s="58" t="str">
        <f t="shared" si="49"/>
        <v/>
      </c>
      <c r="N344" s="73"/>
    </row>
    <row r="345" spans="1:14">
      <c r="A345" s="97" t="str">
        <f t="shared" si="47"/>
        <v/>
      </c>
      <c r="B345" s="98" t="str">
        <f t="shared" si="46"/>
        <v/>
      </c>
      <c r="C345" s="99"/>
      <c r="D345" s="137"/>
      <c r="E345" s="100"/>
      <c r="F345" s="57"/>
      <c r="G345" s="58">
        <f t="shared" si="48"/>
        <v>0</v>
      </c>
      <c r="H345" s="58">
        <f>IF(E345="",0,IFERROR(VLOOKUP(E345,档案费管理台账!$D$4:$H$1000,5,0),0))</f>
        <v>0</v>
      </c>
      <c r="I345" s="57"/>
      <c r="J345" s="57"/>
      <c r="K345" s="57"/>
      <c r="L345" s="57"/>
      <c r="M345" s="58" t="str">
        <f t="shared" si="49"/>
        <v/>
      </c>
      <c r="N345" s="73"/>
    </row>
    <row r="346" spans="1:14">
      <c r="A346" s="97" t="str">
        <f t="shared" si="47"/>
        <v/>
      </c>
      <c r="B346" s="98" t="str">
        <f t="shared" si="46"/>
        <v/>
      </c>
      <c r="C346" s="99"/>
      <c r="D346" s="137"/>
      <c r="E346" s="100"/>
      <c r="F346" s="57"/>
      <c r="G346" s="58">
        <f t="shared" si="48"/>
        <v>0</v>
      </c>
      <c r="H346" s="58">
        <f>IF(E346="",0,IFERROR(VLOOKUP(E346,档案费管理台账!$D$4:$H$1000,5,0),0))</f>
        <v>0</v>
      </c>
      <c r="I346" s="57"/>
      <c r="J346" s="57"/>
      <c r="K346" s="57"/>
      <c r="L346" s="57"/>
      <c r="M346" s="58" t="str">
        <f t="shared" si="49"/>
        <v/>
      </c>
      <c r="N346" s="73"/>
    </row>
    <row r="347" spans="1:14">
      <c r="A347" s="97" t="str">
        <f t="shared" si="47"/>
        <v/>
      </c>
      <c r="B347" s="98" t="str">
        <f t="shared" si="46"/>
        <v/>
      </c>
      <c r="C347" s="99"/>
      <c r="D347" s="137"/>
      <c r="E347" s="100"/>
      <c r="F347" s="57"/>
      <c r="G347" s="58">
        <f t="shared" si="48"/>
        <v>0</v>
      </c>
      <c r="H347" s="58">
        <f>IF(E347="",0,IFERROR(VLOOKUP(E347,档案费管理台账!$D$4:$H$1000,5,0),0))</f>
        <v>0</v>
      </c>
      <c r="I347" s="57"/>
      <c r="J347" s="57"/>
      <c r="K347" s="57"/>
      <c r="L347" s="57"/>
      <c r="M347" s="58" t="str">
        <f t="shared" si="49"/>
        <v/>
      </c>
      <c r="N347" s="73"/>
    </row>
    <row r="348" spans="1:14">
      <c r="A348" s="97" t="str">
        <f t="shared" si="47"/>
        <v/>
      </c>
      <c r="B348" s="98" t="str">
        <f t="shared" si="46"/>
        <v/>
      </c>
      <c r="C348" s="99"/>
      <c r="D348" s="137"/>
      <c r="E348" s="100"/>
      <c r="F348" s="57"/>
      <c r="G348" s="58">
        <f t="shared" si="48"/>
        <v>0</v>
      </c>
      <c r="H348" s="58">
        <f>IF(E348="",0,IFERROR(VLOOKUP(E348,档案费管理台账!$D$4:$H$1000,5,0),0))</f>
        <v>0</v>
      </c>
      <c r="I348" s="57"/>
      <c r="J348" s="57"/>
      <c r="K348" s="57"/>
      <c r="L348" s="57"/>
      <c r="M348" s="58" t="str">
        <f t="shared" si="49"/>
        <v/>
      </c>
      <c r="N348" s="73"/>
    </row>
    <row r="349" spans="1:14">
      <c r="A349" s="97" t="str">
        <f t="shared" si="47"/>
        <v/>
      </c>
      <c r="B349" s="98" t="str">
        <f t="shared" si="46"/>
        <v/>
      </c>
      <c r="C349" s="99"/>
      <c r="D349" s="137"/>
      <c r="E349" s="100"/>
      <c r="F349" s="57"/>
      <c r="G349" s="58">
        <f t="shared" si="48"/>
        <v>0</v>
      </c>
      <c r="H349" s="58">
        <f>IF(E349="",0,IFERROR(VLOOKUP(E349,档案费管理台账!$D$4:$H$1000,5,0),0))</f>
        <v>0</v>
      </c>
      <c r="I349" s="57"/>
      <c r="J349" s="57"/>
      <c r="K349" s="57"/>
      <c r="L349" s="57"/>
      <c r="M349" s="58" t="str">
        <f t="shared" si="49"/>
        <v/>
      </c>
      <c r="N349" s="73"/>
    </row>
    <row r="350" spans="1:14">
      <c r="A350" s="97" t="str">
        <f t="shared" si="47"/>
        <v/>
      </c>
      <c r="B350" s="98" t="str">
        <f t="shared" si="46"/>
        <v/>
      </c>
      <c r="C350" s="99"/>
      <c r="D350" s="137"/>
      <c r="E350" s="100"/>
      <c r="F350" s="57"/>
      <c r="G350" s="58">
        <f t="shared" si="48"/>
        <v>0</v>
      </c>
      <c r="H350" s="58">
        <f>IF(E350="",0,IFERROR(VLOOKUP(E350,档案费管理台账!$D$4:$H$1000,5,0),0))</f>
        <v>0</v>
      </c>
      <c r="I350" s="57"/>
      <c r="J350" s="57"/>
      <c r="K350" s="57"/>
      <c r="L350" s="57"/>
      <c r="M350" s="58" t="str">
        <f t="shared" si="49"/>
        <v/>
      </c>
      <c r="N350" s="73"/>
    </row>
    <row r="351" spans="1:14">
      <c r="A351" s="97" t="str">
        <f t="shared" si="47"/>
        <v/>
      </c>
      <c r="B351" s="98" t="str">
        <f t="shared" si="46"/>
        <v/>
      </c>
      <c r="C351" s="99"/>
      <c r="D351" s="137"/>
      <c r="E351" s="100"/>
      <c r="F351" s="57"/>
      <c r="G351" s="58">
        <f t="shared" si="48"/>
        <v>0</v>
      </c>
      <c r="H351" s="58">
        <f>IF(E351="",0,IFERROR(VLOOKUP(E351,档案费管理台账!$D$4:$H$1000,5,0),0))</f>
        <v>0</v>
      </c>
      <c r="I351" s="57"/>
      <c r="J351" s="57"/>
      <c r="K351" s="57"/>
      <c r="L351" s="57"/>
      <c r="M351" s="58" t="str">
        <f t="shared" si="49"/>
        <v/>
      </c>
      <c r="N351" s="73"/>
    </row>
    <row r="352" spans="1:14">
      <c r="A352" s="97" t="str">
        <f t="shared" si="47"/>
        <v/>
      </c>
      <c r="B352" s="98" t="str">
        <f t="shared" si="46"/>
        <v/>
      </c>
      <c r="C352" s="99"/>
      <c r="D352" s="137"/>
      <c r="E352" s="100"/>
      <c r="F352" s="57"/>
      <c r="G352" s="58">
        <f t="shared" si="48"/>
        <v>0</v>
      </c>
      <c r="H352" s="58">
        <f>IF(E352="",0,IFERROR(VLOOKUP(E352,档案费管理台账!$D$4:$H$1000,5,0),0))</f>
        <v>0</v>
      </c>
      <c r="I352" s="57"/>
      <c r="J352" s="57"/>
      <c r="K352" s="57"/>
      <c r="L352" s="57"/>
      <c r="M352" s="58" t="str">
        <f t="shared" si="49"/>
        <v/>
      </c>
      <c r="N352" s="73"/>
    </row>
    <row r="353" spans="1:14">
      <c r="A353" s="97" t="str">
        <f t="shared" si="47"/>
        <v/>
      </c>
      <c r="B353" s="98" t="str">
        <f t="shared" si="46"/>
        <v/>
      </c>
      <c r="C353" s="99"/>
      <c r="D353" s="137"/>
      <c r="E353" s="100"/>
      <c r="F353" s="57"/>
      <c r="G353" s="58">
        <f t="shared" si="48"/>
        <v>0</v>
      </c>
      <c r="H353" s="58">
        <f>IF(E353="",0,IFERROR(VLOOKUP(E353,档案费管理台账!$D$4:$H$1000,5,0),0))</f>
        <v>0</v>
      </c>
      <c r="I353" s="57"/>
      <c r="J353" s="57"/>
      <c r="K353" s="57"/>
      <c r="L353" s="57"/>
      <c r="M353" s="58" t="str">
        <f t="shared" si="49"/>
        <v/>
      </c>
      <c r="N353" s="73"/>
    </row>
    <row r="354" spans="1:14">
      <c r="A354" s="97" t="str">
        <f t="shared" si="47"/>
        <v/>
      </c>
      <c r="B354" s="98" t="str">
        <f t="shared" si="46"/>
        <v/>
      </c>
      <c r="C354" s="99"/>
      <c r="D354" s="137"/>
      <c r="E354" s="100"/>
      <c r="F354" s="57"/>
      <c r="G354" s="58">
        <f t="shared" si="48"/>
        <v>0</v>
      </c>
      <c r="H354" s="58">
        <f>IF(E354="",0,IFERROR(VLOOKUP(E354,档案费管理台账!$D$4:$H$1000,5,0),0))</f>
        <v>0</v>
      </c>
      <c r="I354" s="57"/>
      <c r="J354" s="57"/>
      <c r="K354" s="57"/>
      <c r="L354" s="57"/>
      <c r="M354" s="58" t="str">
        <f t="shared" si="49"/>
        <v/>
      </c>
      <c r="N354" s="73"/>
    </row>
    <row r="355" spans="1:14">
      <c r="A355" s="97" t="str">
        <f t="shared" si="47"/>
        <v/>
      </c>
      <c r="B355" s="98" t="str">
        <f t="shared" si="46"/>
        <v/>
      </c>
      <c r="C355" s="99"/>
      <c r="D355" s="137"/>
      <c r="E355" s="100"/>
      <c r="F355" s="57"/>
      <c r="G355" s="58">
        <f t="shared" si="48"/>
        <v>0</v>
      </c>
      <c r="H355" s="58">
        <f>IF(E355="",0,IFERROR(VLOOKUP(E355,档案费管理台账!$D$4:$H$1000,5,0),0))</f>
        <v>0</v>
      </c>
      <c r="I355" s="57"/>
      <c r="J355" s="57"/>
      <c r="K355" s="57"/>
      <c r="L355" s="57"/>
      <c r="M355" s="58" t="str">
        <f t="shared" si="49"/>
        <v/>
      </c>
      <c r="N355" s="73"/>
    </row>
    <row r="356" spans="1:14">
      <c r="A356" s="97" t="str">
        <f t="shared" si="47"/>
        <v/>
      </c>
      <c r="B356" s="98" t="str">
        <f t="shared" si="46"/>
        <v/>
      </c>
      <c r="C356" s="99"/>
      <c r="D356" s="137"/>
      <c r="E356" s="100"/>
      <c r="F356" s="57"/>
      <c r="G356" s="58">
        <f t="shared" si="48"/>
        <v>0</v>
      </c>
      <c r="H356" s="58">
        <f>IF(E356="",0,IFERROR(VLOOKUP(E356,档案费管理台账!$D$4:$H$1000,5,0),0))</f>
        <v>0</v>
      </c>
      <c r="I356" s="57"/>
      <c r="J356" s="57"/>
      <c r="K356" s="57"/>
      <c r="L356" s="57"/>
      <c r="M356" s="58" t="str">
        <f t="shared" si="49"/>
        <v/>
      </c>
      <c r="N356" s="73"/>
    </row>
    <row r="357" spans="1:14">
      <c r="A357" s="97" t="str">
        <f t="shared" si="47"/>
        <v/>
      </c>
      <c r="B357" s="98" t="str">
        <f t="shared" si="46"/>
        <v/>
      </c>
      <c r="C357" s="99"/>
      <c r="D357" s="137"/>
      <c r="E357" s="100"/>
      <c r="F357" s="57"/>
      <c r="G357" s="58">
        <f t="shared" si="48"/>
        <v>0</v>
      </c>
      <c r="H357" s="58">
        <f>IF(E357="",0,IFERROR(VLOOKUP(E357,档案费管理台账!$D$4:$H$1000,5,0),0))</f>
        <v>0</v>
      </c>
      <c r="I357" s="57"/>
      <c r="J357" s="57"/>
      <c r="K357" s="57"/>
      <c r="L357" s="57"/>
      <c r="M357" s="58" t="str">
        <f t="shared" si="49"/>
        <v/>
      </c>
      <c r="N357" s="73"/>
    </row>
    <row r="358" spans="1:14">
      <c r="A358" s="97" t="str">
        <f t="shared" si="47"/>
        <v/>
      </c>
      <c r="B358" s="98" t="str">
        <f t="shared" si="46"/>
        <v/>
      </c>
      <c r="C358" s="99"/>
      <c r="D358" s="137"/>
      <c r="E358" s="100"/>
      <c r="F358" s="57"/>
      <c r="G358" s="58">
        <f t="shared" si="48"/>
        <v>0</v>
      </c>
      <c r="H358" s="58">
        <f>IF(E358="",0,IFERROR(VLOOKUP(E358,档案费管理台账!$D$4:$H$1000,5,0),0))</f>
        <v>0</v>
      </c>
      <c r="I358" s="57"/>
      <c r="J358" s="57"/>
      <c r="K358" s="57"/>
      <c r="L358" s="57"/>
      <c r="M358" s="58" t="str">
        <f t="shared" si="49"/>
        <v/>
      </c>
      <c r="N358" s="73"/>
    </row>
    <row r="359" spans="1:14">
      <c r="A359" s="97" t="str">
        <f t="shared" si="47"/>
        <v/>
      </c>
      <c r="B359" s="98" t="str">
        <f t="shared" si="46"/>
        <v/>
      </c>
      <c r="C359" s="99"/>
      <c r="D359" s="137"/>
      <c r="E359" s="100"/>
      <c r="F359" s="57"/>
      <c r="G359" s="58">
        <f t="shared" si="48"/>
        <v>0</v>
      </c>
      <c r="H359" s="58">
        <f>IF(E359="",0,IFERROR(VLOOKUP(E359,档案费管理台账!$D$4:$H$1000,5,0),0))</f>
        <v>0</v>
      </c>
      <c r="I359" s="57"/>
      <c r="J359" s="57"/>
      <c r="K359" s="57"/>
      <c r="L359" s="57"/>
      <c r="M359" s="58" t="str">
        <f t="shared" si="49"/>
        <v/>
      </c>
      <c r="N359" s="73"/>
    </row>
    <row r="360" spans="1:14">
      <c r="A360" s="97" t="str">
        <f t="shared" si="47"/>
        <v/>
      </c>
      <c r="B360" s="98" t="str">
        <f t="shared" si="46"/>
        <v/>
      </c>
      <c r="C360" s="99"/>
      <c r="D360" s="137"/>
      <c r="E360" s="100"/>
      <c r="F360" s="57"/>
      <c r="G360" s="58">
        <f t="shared" si="48"/>
        <v>0</v>
      </c>
      <c r="H360" s="58">
        <f>IF(E360="",0,IFERROR(VLOOKUP(E360,档案费管理台账!$D$4:$H$1000,5,0),0))</f>
        <v>0</v>
      </c>
      <c r="I360" s="57"/>
      <c r="J360" s="57"/>
      <c r="K360" s="57"/>
      <c r="L360" s="57"/>
      <c r="M360" s="58" t="str">
        <f t="shared" si="49"/>
        <v/>
      </c>
      <c r="N360" s="73"/>
    </row>
    <row r="361" spans="1:14">
      <c r="A361" s="97" t="str">
        <f t="shared" si="47"/>
        <v/>
      </c>
      <c r="B361" s="98" t="str">
        <f t="shared" si="46"/>
        <v/>
      </c>
      <c r="C361" s="99"/>
      <c r="D361" s="137"/>
      <c r="E361" s="100"/>
      <c r="F361" s="57"/>
      <c r="G361" s="58">
        <f t="shared" si="48"/>
        <v>0</v>
      </c>
      <c r="H361" s="58">
        <f>IF(E361="",0,IFERROR(VLOOKUP(E361,档案费管理台账!$D$4:$H$1000,5,0),0))</f>
        <v>0</v>
      </c>
      <c r="I361" s="57"/>
      <c r="J361" s="57"/>
      <c r="K361" s="57"/>
      <c r="L361" s="57"/>
      <c r="M361" s="58" t="str">
        <f t="shared" si="49"/>
        <v/>
      </c>
      <c r="N361" s="73"/>
    </row>
    <row r="362" spans="1:14">
      <c r="A362" s="97" t="str">
        <f t="shared" si="47"/>
        <v/>
      </c>
      <c r="B362" s="98" t="str">
        <f t="shared" si="46"/>
        <v/>
      </c>
      <c r="C362" s="99"/>
      <c r="D362" s="137"/>
      <c r="E362" s="100"/>
      <c r="F362" s="57"/>
      <c r="G362" s="58">
        <f t="shared" si="48"/>
        <v>0</v>
      </c>
      <c r="H362" s="58">
        <f>IF(E362="",0,IFERROR(VLOOKUP(E362,档案费管理台账!$D$4:$H$1000,5,0),0))</f>
        <v>0</v>
      </c>
      <c r="I362" s="57"/>
      <c r="J362" s="57"/>
      <c r="K362" s="57"/>
      <c r="L362" s="57"/>
      <c r="M362" s="58" t="str">
        <f t="shared" si="49"/>
        <v/>
      </c>
      <c r="N362" s="73"/>
    </row>
    <row r="363" spans="1:14">
      <c r="A363" s="97" t="str">
        <f t="shared" si="47"/>
        <v/>
      </c>
      <c r="B363" s="98" t="str">
        <f t="shared" si="46"/>
        <v/>
      </c>
      <c r="C363" s="99"/>
      <c r="D363" s="137"/>
      <c r="E363" s="100"/>
      <c r="F363" s="57"/>
      <c r="G363" s="58">
        <f t="shared" si="48"/>
        <v>0</v>
      </c>
      <c r="H363" s="58">
        <f>IF(E363="",0,IFERROR(VLOOKUP(E363,档案费管理台账!$D$4:$H$1000,5,0),0))</f>
        <v>0</v>
      </c>
      <c r="I363" s="57"/>
      <c r="J363" s="57"/>
      <c r="K363" s="57"/>
      <c r="L363" s="57"/>
      <c r="M363" s="58" t="str">
        <f t="shared" si="49"/>
        <v/>
      </c>
      <c r="N363" s="73"/>
    </row>
    <row r="364" spans="1:14">
      <c r="A364" s="97" t="str">
        <f t="shared" si="47"/>
        <v/>
      </c>
      <c r="B364" s="98" t="str">
        <f t="shared" ref="B364:B427" si="50">IF(C364="","",MONTH(C364)&amp;"月")</f>
        <v/>
      </c>
      <c r="C364" s="99"/>
      <c r="D364" s="137"/>
      <c r="E364" s="100"/>
      <c r="F364" s="57"/>
      <c r="G364" s="58">
        <f t="shared" si="48"/>
        <v>0</v>
      </c>
      <c r="H364" s="58">
        <f>IF(E364="",0,IFERROR(VLOOKUP(E364,档案费管理台账!$D$4:$H$1000,5,0),0))</f>
        <v>0</v>
      </c>
      <c r="I364" s="57"/>
      <c r="J364" s="57"/>
      <c r="K364" s="57"/>
      <c r="L364" s="57"/>
      <c r="M364" s="58" t="str">
        <f t="shared" si="49"/>
        <v/>
      </c>
      <c r="N364" s="73"/>
    </row>
    <row r="365" spans="1:14">
      <c r="A365" s="97" t="str">
        <f t="shared" ref="A365:A428" si="51">IF(C365="","",ROW()-42)</f>
        <v/>
      </c>
      <c r="B365" s="98" t="str">
        <f t="shared" si="50"/>
        <v/>
      </c>
      <c r="C365" s="99"/>
      <c r="D365" s="137"/>
      <c r="E365" s="100"/>
      <c r="F365" s="57"/>
      <c r="G365" s="58">
        <f t="shared" ref="G365:G428" si="52">IF(F365="",0,F365*$K$41)</f>
        <v>0</v>
      </c>
      <c r="H365" s="58">
        <f>IF(E365="",0,IFERROR(VLOOKUP(E365,档案费管理台账!$D$4:$H$1000,5,0),0))</f>
        <v>0</v>
      </c>
      <c r="I365" s="57"/>
      <c r="J365" s="57"/>
      <c r="K365" s="57"/>
      <c r="L365" s="57"/>
      <c r="M365" s="58" t="str">
        <f t="shared" ref="M365:M428" si="53">IF(C365="","",ROUND(M364+G365-I365-J365-K365-L365-H365,2))</f>
        <v/>
      </c>
      <c r="N365" s="73"/>
    </row>
    <row r="366" spans="1:14">
      <c r="A366" s="97" t="str">
        <f t="shared" si="51"/>
        <v/>
      </c>
      <c r="B366" s="98" t="str">
        <f t="shared" si="50"/>
        <v/>
      </c>
      <c r="C366" s="99"/>
      <c r="D366" s="137"/>
      <c r="E366" s="100"/>
      <c r="F366" s="57"/>
      <c r="G366" s="58">
        <f t="shared" si="52"/>
        <v>0</v>
      </c>
      <c r="H366" s="58">
        <f>IF(E366="",0,IFERROR(VLOOKUP(E366,档案费管理台账!$D$4:$H$1000,5,0),0))</f>
        <v>0</v>
      </c>
      <c r="I366" s="57"/>
      <c r="J366" s="57"/>
      <c r="K366" s="57"/>
      <c r="L366" s="57"/>
      <c r="M366" s="58" t="str">
        <f t="shared" si="53"/>
        <v/>
      </c>
      <c r="N366" s="73"/>
    </row>
    <row r="367" spans="1:14">
      <c r="A367" s="97" t="str">
        <f t="shared" si="51"/>
        <v/>
      </c>
      <c r="B367" s="98" t="str">
        <f t="shared" si="50"/>
        <v/>
      </c>
      <c r="C367" s="99"/>
      <c r="D367" s="137"/>
      <c r="E367" s="100"/>
      <c r="F367" s="57"/>
      <c r="G367" s="58">
        <f t="shared" si="52"/>
        <v>0</v>
      </c>
      <c r="H367" s="58">
        <f>IF(E367="",0,IFERROR(VLOOKUP(E367,档案费管理台账!$D$4:$H$1000,5,0),0))</f>
        <v>0</v>
      </c>
      <c r="I367" s="57"/>
      <c r="J367" s="57"/>
      <c r="K367" s="57"/>
      <c r="L367" s="57"/>
      <c r="M367" s="58" t="str">
        <f t="shared" si="53"/>
        <v/>
      </c>
      <c r="N367" s="73"/>
    </row>
    <row r="368" spans="1:14">
      <c r="A368" s="97" t="str">
        <f t="shared" si="51"/>
        <v/>
      </c>
      <c r="B368" s="98" t="str">
        <f t="shared" si="50"/>
        <v/>
      </c>
      <c r="C368" s="99"/>
      <c r="D368" s="137"/>
      <c r="E368" s="100"/>
      <c r="F368" s="57"/>
      <c r="G368" s="58">
        <f t="shared" si="52"/>
        <v>0</v>
      </c>
      <c r="H368" s="58">
        <f>IF(E368="",0,IFERROR(VLOOKUP(E368,档案费管理台账!$D$4:$H$1000,5,0),0))</f>
        <v>0</v>
      </c>
      <c r="I368" s="57"/>
      <c r="J368" s="57"/>
      <c r="K368" s="57"/>
      <c r="L368" s="57"/>
      <c r="M368" s="58" t="str">
        <f t="shared" si="53"/>
        <v/>
      </c>
      <c r="N368" s="73"/>
    </row>
    <row r="369" spans="1:14">
      <c r="A369" s="97" t="str">
        <f t="shared" si="51"/>
        <v/>
      </c>
      <c r="B369" s="98" t="str">
        <f t="shared" si="50"/>
        <v/>
      </c>
      <c r="C369" s="99"/>
      <c r="D369" s="137"/>
      <c r="E369" s="100"/>
      <c r="F369" s="57"/>
      <c r="G369" s="58">
        <f t="shared" si="52"/>
        <v>0</v>
      </c>
      <c r="H369" s="58">
        <f>IF(E369="",0,IFERROR(VLOOKUP(E369,档案费管理台账!$D$4:$H$1000,5,0),0))</f>
        <v>0</v>
      </c>
      <c r="I369" s="57"/>
      <c r="J369" s="57"/>
      <c r="K369" s="57"/>
      <c r="L369" s="57"/>
      <c r="M369" s="58" t="str">
        <f t="shared" si="53"/>
        <v/>
      </c>
      <c r="N369" s="73"/>
    </row>
    <row r="370" spans="1:14">
      <c r="A370" s="97" t="str">
        <f t="shared" si="51"/>
        <v/>
      </c>
      <c r="B370" s="98" t="str">
        <f t="shared" si="50"/>
        <v/>
      </c>
      <c r="C370" s="99"/>
      <c r="D370" s="137"/>
      <c r="E370" s="100"/>
      <c r="F370" s="57"/>
      <c r="G370" s="58">
        <f t="shared" si="52"/>
        <v>0</v>
      </c>
      <c r="H370" s="58">
        <f>IF(E370="",0,IFERROR(VLOOKUP(E370,档案费管理台账!$D$4:$H$1000,5,0),0))</f>
        <v>0</v>
      </c>
      <c r="I370" s="57"/>
      <c r="J370" s="57"/>
      <c r="K370" s="57"/>
      <c r="L370" s="57"/>
      <c r="M370" s="58" t="str">
        <f t="shared" si="53"/>
        <v/>
      </c>
      <c r="N370" s="73"/>
    </row>
    <row r="371" spans="1:14">
      <c r="A371" s="97" t="str">
        <f t="shared" si="51"/>
        <v/>
      </c>
      <c r="B371" s="98" t="str">
        <f t="shared" si="50"/>
        <v/>
      </c>
      <c r="C371" s="99"/>
      <c r="D371" s="137"/>
      <c r="E371" s="100"/>
      <c r="F371" s="57"/>
      <c r="G371" s="58">
        <f t="shared" si="52"/>
        <v>0</v>
      </c>
      <c r="H371" s="58">
        <f>IF(E371="",0,IFERROR(VLOOKUP(E371,档案费管理台账!$D$4:$H$1000,5,0),0))</f>
        <v>0</v>
      </c>
      <c r="I371" s="57"/>
      <c r="J371" s="57"/>
      <c r="K371" s="57"/>
      <c r="L371" s="57"/>
      <c r="M371" s="58" t="str">
        <f t="shared" si="53"/>
        <v/>
      </c>
      <c r="N371" s="73"/>
    </row>
    <row r="372" spans="1:14">
      <c r="A372" s="97" t="str">
        <f t="shared" si="51"/>
        <v/>
      </c>
      <c r="B372" s="98" t="str">
        <f t="shared" si="50"/>
        <v/>
      </c>
      <c r="C372" s="99"/>
      <c r="D372" s="137"/>
      <c r="E372" s="100"/>
      <c r="F372" s="57"/>
      <c r="G372" s="58">
        <f t="shared" si="52"/>
        <v>0</v>
      </c>
      <c r="H372" s="58">
        <f>IF(E372="",0,IFERROR(VLOOKUP(E372,档案费管理台账!$D$4:$H$1000,5,0),0))</f>
        <v>0</v>
      </c>
      <c r="I372" s="57"/>
      <c r="J372" s="57"/>
      <c r="K372" s="57"/>
      <c r="L372" s="57"/>
      <c r="M372" s="58" t="str">
        <f t="shared" si="53"/>
        <v/>
      </c>
      <c r="N372" s="73"/>
    </row>
    <row r="373" spans="1:14">
      <c r="A373" s="97" t="str">
        <f t="shared" si="51"/>
        <v/>
      </c>
      <c r="B373" s="98" t="str">
        <f t="shared" si="50"/>
        <v/>
      </c>
      <c r="C373" s="99"/>
      <c r="D373" s="137"/>
      <c r="E373" s="100"/>
      <c r="F373" s="57"/>
      <c r="G373" s="58">
        <f t="shared" si="52"/>
        <v>0</v>
      </c>
      <c r="H373" s="58">
        <f>IF(E373="",0,IFERROR(VLOOKUP(E373,档案费管理台账!$D$4:$H$1000,5,0),0))</f>
        <v>0</v>
      </c>
      <c r="I373" s="57"/>
      <c r="J373" s="57"/>
      <c r="K373" s="57"/>
      <c r="L373" s="57"/>
      <c r="M373" s="58" t="str">
        <f t="shared" si="53"/>
        <v/>
      </c>
      <c r="N373" s="73"/>
    </row>
    <row r="374" spans="1:14">
      <c r="A374" s="97" t="str">
        <f t="shared" si="51"/>
        <v/>
      </c>
      <c r="B374" s="98" t="str">
        <f t="shared" si="50"/>
        <v/>
      </c>
      <c r="C374" s="99"/>
      <c r="D374" s="137"/>
      <c r="E374" s="100"/>
      <c r="F374" s="57"/>
      <c r="G374" s="58">
        <f t="shared" si="52"/>
        <v>0</v>
      </c>
      <c r="H374" s="58">
        <f>IF(E374="",0,IFERROR(VLOOKUP(E374,档案费管理台账!$D$4:$H$1000,5,0),0))</f>
        <v>0</v>
      </c>
      <c r="I374" s="57"/>
      <c r="J374" s="57"/>
      <c r="K374" s="57"/>
      <c r="L374" s="57"/>
      <c r="M374" s="58" t="str">
        <f t="shared" si="53"/>
        <v/>
      </c>
      <c r="N374" s="73"/>
    </row>
    <row r="375" spans="1:14">
      <c r="A375" s="97" t="str">
        <f t="shared" si="51"/>
        <v/>
      </c>
      <c r="B375" s="98" t="str">
        <f t="shared" si="50"/>
        <v/>
      </c>
      <c r="C375" s="99"/>
      <c r="D375" s="137"/>
      <c r="E375" s="100"/>
      <c r="F375" s="57"/>
      <c r="G375" s="58">
        <f t="shared" si="52"/>
        <v>0</v>
      </c>
      <c r="H375" s="58">
        <f>IF(E375="",0,IFERROR(VLOOKUP(E375,档案费管理台账!$D$4:$H$1000,5,0),0))</f>
        <v>0</v>
      </c>
      <c r="I375" s="57"/>
      <c r="J375" s="57"/>
      <c r="K375" s="57"/>
      <c r="L375" s="57"/>
      <c r="M375" s="58" t="str">
        <f t="shared" si="53"/>
        <v/>
      </c>
      <c r="N375" s="73"/>
    </row>
    <row r="376" spans="1:14">
      <c r="A376" s="97" t="str">
        <f t="shared" si="51"/>
        <v/>
      </c>
      <c r="B376" s="98" t="str">
        <f t="shared" si="50"/>
        <v/>
      </c>
      <c r="C376" s="99"/>
      <c r="D376" s="137"/>
      <c r="E376" s="100"/>
      <c r="F376" s="57"/>
      <c r="G376" s="58">
        <f t="shared" si="52"/>
        <v>0</v>
      </c>
      <c r="H376" s="58">
        <f>IF(E376="",0,IFERROR(VLOOKUP(E376,档案费管理台账!$D$4:$H$1000,5,0),0))</f>
        <v>0</v>
      </c>
      <c r="I376" s="57"/>
      <c r="J376" s="57"/>
      <c r="K376" s="57"/>
      <c r="L376" s="57"/>
      <c r="M376" s="58" t="str">
        <f t="shared" si="53"/>
        <v/>
      </c>
      <c r="N376" s="73"/>
    </row>
    <row r="377" spans="1:14">
      <c r="A377" s="97" t="str">
        <f t="shared" si="51"/>
        <v/>
      </c>
      <c r="B377" s="98" t="str">
        <f t="shared" si="50"/>
        <v/>
      </c>
      <c r="C377" s="99"/>
      <c r="D377" s="137"/>
      <c r="E377" s="100"/>
      <c r="F377" s="57"/>
      <c r="G377" s="58">
        <f t="shared" si="52"/>
        <v>0</v>
      </c>
      <c r="H377" s="58">
        <f>IF(E377="",0,IFERROR(VLOOKUP(E377,档案费管理台账!$D$4:$H$1000,5,0),0))</f>
        <v>0</v>
      </c>
      <c r="I377" s="57"/>
      <c r="J377" s="57"/>
      <c r="K377" s="57"/>
      <c r="L377" s="57"/>
      <c r="M377" s="58" t="str">
        <f t="shared" si="53"/>
        <v/>
      </c>
      <c r="N377" s="73"/>
    </row>
    <row r="378" spans="1:14">
      <c r="A378" s="97" t="str">
        <f t="shared" si="51"/>
        <v/>
      </c>
      <c r="B378" s="98" t="str">
        <f t="shared" si="50"/>
        <v/>
      </c>
      <c r="C378" s="99"/>
      <c r="D378" s="137"/>
      <c r="E378" s="100"/>
      <c r="F378" s="57"/>
      <c r="G378" s="58">
        <f t="shared" si="52"/>
        <v>0</v>
      </c>
      <c r="H378" s="58">
        <f>IF(E378="",0,IFERROR(VLOOKUP(E378,档案费管理台账!$D$4:$H$1000,5,0),0))</f>
        <v>0</v>
      </c>
      <c r="I378" s="57"/>
      <c r="J378" s="57"/>
      <c r="K378" s="57"/>
      <c r="L378" s="57"/>
      <c r="M378" s="58" t="str">
        <f t="shared" si="53"/>
        <v/>
      </c>
      <c r="N378" s="73"/>
    </row>
    <row r="379" spans="1:14">
      <c r="A379" s="97" t="str">
        <f t="shared" si="51"/>
        <v/>
      </c>
      <c r="B379" s="98" t="str">
        <f t="shared" si="50"/>
        <v/>
      </c>
      <c r="C379" s="99"/>
      <c r="D379" s="137"/>
      <c r="E379" s="100"/>
      <c r="F379" s="57"/>
      <c r="G379" s="58">
        <f t="shared" si="52"/>
        <v>0</v>
      </c>
      <c r="H379" s="58">
        <f>IF(E379="",0,IFERROR(VLOOKUP(E379,档案费管理台账!$D$4:$H$1000,5,0),0))</f>
        <v>0</v>
      </c>
      <c r="I379" s="57"/>
      <c r="J379" s="57"/>
      <c r="K379" s="57"/>
      <c r="L379" s="57"/>
      <c r="M379" s="58" t="str">
        <f t="shared" si="53"/>
        <v/>
      </c>
      <c r="N379" s="73"/>
    </row>
    <row r="380" spans="1:14">
      <c r="A380" s="97" t="str">
        <f t="shared" si="51"/>
        <v/>
      </c>
      <c r="B380" s="98" t="str">
        <f t="shared" si="50"/>
        <v/>
      </c>
      <c r="C380" s="99"/>
      <c r="D380" s="137"/>
      <c r="E380" s="100"/>
      <c r="F380" s="57"/>
      <c r="G380" s="58">
        <f t="shared" si="52"/>
        <v>0</v>
      </c>
      <c r="H380" s="58">
        <f>IF(E380="",0,IFERROR(VLOOKUP(E380,档案费管理台账!$D$4:$H$1000,5,0),0))</f>
        <v>0</v>
      </c>
      <c r="I380" s="57"/>
      <c r="J380" s="57"/>
      <c r="K380" s="57"/>
      <c r="L380" s="57"/>
      <c r="M380" s="58" t="str">
        <f t="shared" si="53"/>
        <v/>
      </c>
      <c r="N380" s="73"/>
    </row>
    <row r="381" spans="1:14">
      <c r="A381" s="97" t="str">
        <f t="shared" si="51"/>
        <v/>
      </c>
      <c r="B381" s="98" t="str">
        <f t="shared" si="50"/>
        <v/>
      </c>
      <c r="C381" s="99"/>
      <c r="D381" s="137"/>
      <c r="E381" s="100"/>
      <c r="F381" s="57"/>
      <c r="G381" s="58">
        <f t="shared" si="52"/>
        <v>0</v>
      </c>
      <c r="H381" s="58">
        <f>IF(E381="",0,IFERROR(VLOOKUP(E381,档案费管理台账!$D$4:$H$1000,5,0),0))</f>
        <v>0</v>
      </c>
      <c r="I381" s="57"/>
      <c r="J381" s="57"/>
      <c r="K381" s="57"/>
      <c r="L381" s="57"/>
      <c r="M381" s="58" t="str">
        <f t="shared" si="53"/>
        <v/>
      </c>
      <c r="N381" s="73"/>
    </row>
    <row r="382" spans="1:14">
      <c r="A382" s="97" t="str">
        <f t="shared" si="51"/>
        <v/>
      </c>
      <c r="B382" s="98" t="str">
        <f t="shared" si="50"/>
        <v/>
      </c>
      <c r="C382" s="99"/>
      <c r="D382" s="137"/>
      <c r="E382" s="100"/>
      <c r="F382" s="57"/>
      <c r="G382" s="58">
        <f t="shared" si="52"/>
        <v>0</v>
      </c>
      <c r="H382" s="58">
        <f>IF(E382="",0,IFERROR(VLOOKUP(E382,档案费管理台账!$D$4:$H$1000,5,0),0))</f>
        <v>0</v>
      </c>
      <c r="I382" s="57"/>
      <c r="J382" s="57"/>
      <c r="K382" s="57"/>
      <c r="L382" s="57"/>
      <c r="M382" s="58" t="str">
        <f t="shared" si="53"/>
        <v/>
      </c>
      <c r="N382" s="73"/>
    </row>
    <row r="383" spans="1:14">
      <c r="A383" s="97" t="str">
        <f t="shared" si="51"/>
        <v/>
      </c>
      <c r="B383" s="98" t="str">
        <f t="shared" si="50"/>
        <v/>
      </c>
      <c r="C383" s="99"/>
      <c r="D383" s="137"/>
      <c r="E383" s="100"/>
      <c r="F383" s="57"/>
      <c r="G383" s="58">
        <f t="shared" si="52"/>
        <v>0</v>
      </c>
      <c r="H383" s="58">
        <f>IF(E383="",0,IFERROR(VLOOKUP(E383,档案费管理台账!$D$4:$H$1000,5,0),0))</f>
        <v>0</v>
      </c>
      <c r="I383" s="57"/>
      <c r="J383" s="57"/>
      <c r="K383" s="57"/>
      <c r="L383" s="57"/>
      <c r="M383" s="58" t="str">
        <f t="shared" si="53"/>
        <v/>
      </c>
      <c r="N383" s="73"/>
    </row>
    <row r="384" spans="1:14">
      <c r="A384" s="97" t="str">
        <f t="shared" si="51"/>
        <v/>
      </c>
      <c r="B384" s="98" t="str">
        <f t="shared" si="50"/>
        <v/>
      </c>
      <c r="C384" s="99"/>
      <c r="D384" s="137"/>
      <c r="E384" s="100"/>
      <c r="F384" s="57"/>
      <c r="G384" s="58">
        <f t="shared" si="52"/>
        <v>0</v>
      </c>
      <c r="H384" s="58">
        <f>IF(E384="",0,IFERROR(VLOOKUP(E384,档案费管理台账!$D$4:$H$1000,5,0),0))</f>
        <v>0</v>
      </c>
      <c r="I384" s="57"/>
      <c r="J384" s="57"/>
      <c r="K384" s="57"/>
      <c r="L384" s="57"/>
      <c r="M384" s="58" t="str">
        <f t="shared" si="53"/>
        <v/>
      </c>
      <c r="N384" s="73"/>
    </row>
    <row r="385" spans="1:14">
      <c r="A385" s="97" t="str">
        <f t="shared" si="51"/>
        <v/>
      </c>
      <c r="B385" s="98" t="str">
        <f t="shared" si="50"/>
        <v/>
      </c>
      <c r="C385" s="99"/>
      <c r="D385" s="137"/>
      <c r="E385" s="100"/>
      <c r="F385" s="57"/>
      <c r="G385" s="58">
        <f t="shared" si="52"/>
        <v>0</v>
      </c>
      <c r="H385" s="58">
        <f>IF(E385="",0,IFERROR(VLOOKUP(E385,档案费管理台账!$D$4:$H$1000,5,0),0))</f>
        <v>0</v>
      </c>
      <c r="I385" s="57"/>
      <c r="J385" s="57"/>
      <c r="K385" s="57"/>
      <c r="L385" s="57"/>
      <c r="M385" s="58" t="str">
        <f t="shared" si="53"/>
        <v/>
      </c>
      <c r="N385" s="73"/>
    </row>
    <row r="386" spans="1:14">
      <c r="A386" s="97" t="str">
        <f t="shared" si="51"/>
        <v/>
      </c>
      <c r="B386" s="98" t="str">
        <f t="shared" si="50"/>
        <v/>
      </c>
      <c r="C386" s="99"/>
      <c r="D386" s="137"/>
      <c r="E386" s="100"/>
      <c r="F386" s="57"/>
      <c r="G386" s="58">
        <f t="shared" si="52"/>
        <v>0</v>
      </c>
      <c r="H386" s="58">
        <f>IF(E386="",0,IFERROR(VLOOKUP(E386,档案费管理台账!$D$4:$H$1000,5,0),0))</f>
        <v>0</v>
      </c>
      <c r="I386" s="57"/>
      <c r="J386" s="57"/>
      <c r="K386" s="57"/>
      <c r="L386" s="57"/>
      <c r="M386" s="58" t="str">
        <f t="shared" si="53"/>
        <v/>
      </c>
      <c r="N386" s="73"/>
    </row>
    <row r="387" spans="1:14">
      <c r="A387" s="97" t="str">
        <f t="shared" si="51"/>
        <v/>
      </c>
      <c r="B387" s="98" t="str">
        <f t="shared" si="50"/>
        <v/>
      </c>
      <c r="C387" s="99"/>
      <c r="D387" s="137"/>
      <c r="E387" s="100"/>
      <c r="F387" s="57"/>
      <c r="G387" s="58">
        <f t="shared" si="52"/>
        <v>0</v>
      </c>
      <c r="H387" s="58">
        <f>IF(E387="",0,IFERROR(VLOOKUP(E387,档案费管理台账!$D$4:$H$1000,5,0),0))</f>
        <v>0</v>
      </c>
      <c r="I387" s="57"/>
      <c r="J387" s="57"/>
      <c r="K387" s="57"/>
      <c r="L387" s="57"/>
      <c r="M387" s="58" t="str">
        <f t="shared" si="53"/>
        <v/>
      </c>
      <c r="N387" s="73"/>
    </row>
    <row r="388" spans="1:14">
      <c r="A388" s="97" t="str">
        <f t="shared" si="51"/>
        <v/>
      </c>
      <c r="B388" s="98" t="str">
        <f t="shared" si="50"/>
        <v/>
      </c>
      <c r="C388" s="99"/>
      <c r="D388" s="137"/>
      <c r="E388" s="100"/>
      <c r="F388" s="57"/>
      <c r="G388" s="58">
        <f t="shared" si="52"/>
        <v>0</v>
      </c>
      <c r="H388" s="58">
        <f>IF(E388="",0,IFERROR(VLOOKUP(E388,档案费管理台账!$D$4:$H$1000,5,0),0))</f>
        <v>0</v>
      </c>
      <c r="I388" s="57"/>
      <c r="J388" s="57"/>
      <c r="K388" s="57"/>
      <c r="L388" s="57"/>
      <c r="M388" s="58" t="str">
        <f t="shared" si="53"/>
        <v/>
      </c>
      <c r="N388" s="73"/>
    </row>
    <row r="389" spans="1:14">
      <c r="A389" s="97" t="str">
        <f t="shared" si="51"/>
        <v/>
      </c>
      <c r="B389" s="98" t="str">
        <f t="shared" si="50"/>
        <v/>
      </c>
      <c r="C389" s="99"/>
      <c r="D389" s="137"/>
      <c r="E389" s="100"/>
      <c r="F389" s="57"/>
      <c r="G389" s="58">
        <f t="shared" si="52"/>
        <v>0</v>
      </c>
      <c r="H389" s="58">
        <f>IF(E389="",0,IFERROR(VLOOKUP(E389,档案费管理台账!$D$4:$H$1000,5,0),0))</f>
        <v>0</v>
      </c>
      <c r="I389" s="57"/>
      <c r="J389" s="57"/>
      <c r="K389" s="57"/>
      <c r="L389" s="57"/>
      <c r="M389" s="58" t="str">
        <f t="shared" si="53"/>
        <v/>
      </c>
      <c r="N389" s="73"/>
    </row>
    <row r="390" spans="1:14">
      <c r="A390" s="97" t="str">
        <f t="shared" si="51"/>
        <v/>
      </c>
      <c r="B390" s="98" t="str">
        <f t="shared" si="50"/>
        <v/>
      </c>
      <c r="C390" s="99"/>
      <c r="D390" s="137"/>
      <c r="E390" s="100"/>
      <c r="F390" s="57"/>
      <c r="G390" s="58">
        <f t="shared" si="52"/>
        <v>0</v>
      </c>
      <c r="H390" s="58">
        <f>IF(E390="",0,IFERROR(VLOOKUP(E390,档案费管理台账!$D$4:$H$1000,5,0),0))</f>
        <v>0</v>
      </c>
      <c r="I390" s="57"/>
      <c r="J390" s="57"/>
      <c r="K390" s="57"/>
      <c r="L390" s="57"/>
      <c r="M390" s="58" t="str">
        <f t="shared" si="53"/>
        <v/>
      </c>
      <c r="N390" s="73"/>
    </row>
    <row r="391" spans="1:14">
      <c r="A391" s="97" t="str">
        <f t="shared" si="51"/>
        <v/>
      </c>
      <c r="B391" s="98" t="str">
        <f t="shared" si="50"/>
        <v/>
      </c>
      <c r="C391" s="99"/>
      <c r="D391" s="137"/>
      <c r="E391" s="100"/>
      <c r="F391" s="57"/>
      <c r="G391" s="58">
        <f t="shared" si="52"/>
        <v>0</v>
      </c>
      <c r="H391" s="58">
        <f>IF(E391="",0,IFERROR(VLOOKUP(E391,档案费管理台账!$D$4:$H$1000,5,0),0))</f>
        <v>0</v>
      </c>
      <c r="I391" s="57"/>
      <c r="J391" s="57"/>
      <c r="K391" s="57"/>
      <c r="L391" s="57"/>
      <c r="M391" s="58" t="str">
        <f t="shared" si="53"/>
        <v/>
      </c>
      <c r="N391" s="73"/>
    </row>
    <row r="392" spans="1:14">
      <c r="A392" s="97" t="str">
        <f t="shared" si="51"/>
        <v/>
      </c>
      <c r="B392" s="98" t="str">
        <f t="shared" si="50"/>
        <v/>
      </c>
      <c r="C392" s="99"/>
      <c r="D392" s="137"/>
      <c r="E392" s="100"/>
      <c r="F392" s="57"/>
      <c r="G392" s="58">
        <f t="shared" si="52"/>
        <v>0</v>
      </c>
      <c r="H392" s="58">
        <f>IF(E392="",0,IFERROR(VLOOKUP(E392,档案费管理台账!$D$4:$H$1000,5,0),0))</f>
        <v>0</v>
      </c>
      <c r="I392" s="57"/>
      <c r="J392" s="57"/>
      <c r="K392" s="57"/>
      <c r="L392" s="57"/>
      <c r="M392" s="58" t="str">
        <f t="shared" si="53"/>
        <v/>
      </c>
      <c r="N392" s="73"/>
    </row>
    <row r="393" spans="1:14">
      <c r="A393" s="97" t="str">
        <f t="shared" si="51"/>
        <v/>
      </c>
      <c r="B393" s="98" t="str">
        <f t="shared" si="50"/>
        <v/>
      </c>
      <c r="C393" s="99"/>
      <c r="D393" s="137"/>
      <c r="E393" s="100"/>
      <c r="F393" s="57"/>
      <c r="G393" s="58">
        <f t="shared" si="52"/>
        <v>0</v>
      </c>
      <c r="H393" s="58">
        <f>IF(E393="",0,IFERROR(VLOOKUP(E393,档案费管理台账!$D$4:$H$1000,5,0),0))</f>
        <v>0</v>
      </c>
      <c r="I393" s="57"/>
      <c r="J393" s="57"/>
      <c r="K393" s="57"/>
      <c r="L393" s="57"/>
      <c r="M393" s="58" t="str">
        <f t="shared" si="53"/>
        <v/>
      </c>
      <c r="N393" s="73"/>
    </row>
    <row r="394" spans="1:14">
      <c r="A394" s="97" t="str">
        <f t="shared" si="51"/>
        <v/>
      </c>
      <c r="B394" s="98" t="str">
        <f t="shared" si="50"/>
        <v/>
      </c>
      <c r="C394" s="99"/>
      <c r="D394" s="137"/>
      <c r="E394" s="100"/>
      <c r="F394" s="57"/>
      <c r="G394" s="58">
        <f t="shared" si="52"/>
        <v>0</v>
      </c>
      <c r="H394" s="58">
        <f>IF(E394="",0,IFERROR(VLOOKUP(E394,档案费管理台账!$D$4:$H$1000,5,0),0))</f>
        <v>0</v>
      </c>
      <c r="I394" s="57"/>
      <c r="J394" s="57"/>
      <c r="K394" s="57"/>
      <c r="L394" s="57"/>
      <c r="M394" s="58" t="str">
        <f t="shared" si="53"/>
        <v/>
      </c>
      <c r="N394" s="73"/>
    </row>
    <row r="395" spans="1:14">
      <c r="A395" s="97" t="str">
        <f t="shared" si="51"/>
        <v/>
      </c>
      <c r="B395" s="98" t="str">
        <f t="shared" si="50"/>
        <v/>
      </c>
      <c r="C395" s="99"/>
      <c r="D395" s="137"/>
      <c r="E395" s="100"/>
      <c r="F395" s="57"/>
      <c r="G395" s="58">
        <f t="shared" si="52"/>
        <v>0</v>
      </c>
      <c r="H395" s="58">
        <f>IF(E395="",0,IFERROR(VLOOKUP(E395,档案费管理台账!$D$4:$H$1000,5,0),0))</f>
        <v>0</v>
      </c>
      <c r="I395" s="57"/>
      <c r="J395" s="57"/>
      <c r="K395" s="57"/>
      <c r="L395" s="57"/>
      <c r="M395" s="58" t="str">
        <f t="shared" si="53"/>
        <v/>
      </c>
      <c r="N395" s="73"/>
    </row>
    <row r="396" spans="1:14">
      <c r="A396" s="97" t="str">
        <f t="shared" si="51"/>
        <v/>
      </c>
      <c r="B396" s="98" t="str">
        <f t="shared" si="50"/>
        <v/>
      </c>
      <c r="C396" s="99"/>
      <c r="D396" s="137"/>
      <c r="E396" s="100"/>
      <c r="F396" s="57"/>
      <c r="G396" s="58">
        <f t="shared" si="52"/>
        <v>0</v>
      </c>
      <c r="H396" s="58">
        <f>IF(E396="",0,IFERROR(VLOOKUP(E396,档案费管理台账!$D$4:$H$1000,5,0),0))</f>
        <v>0</v>
      </c>
      <c r="I396" s="57"/>
      <c r="J396" s="57"/>
      <c r="K396" s="57"/>
      <c r="L396" s="57"/>
      <c r="M396" s="58" t="str">
        <f t="shared" si="53"/>
        <v/>
      </c>
      <c r="N396" s="73"/>
    </row>
    <row r="397" spans="1:14">
      <c r="A397" s="97" t="str">
        <f t="shared" si="51"/>
        <v/>
      </c>
      <c r="B397" s="98" t="str">
        <f t="shared" si="50"/>
        <v/>
      </c>
      <c r="C397" s="99"/>
      <c r="D397" s="137"/>
      <c r="E397" s="100"/>
      <c r="F397" s="57"/>
      <c r="G397" s="58">
        <f t="shared" si="52"/>
        <v>0</v>
      </c>
      <c r="H397" s="58">
        <f>IF(E397="",0,IFERROR(VLOOKUP(E397,档案费管理台账!$D$4:$H$1000,5,0),0))</f>
        <v>0</v>
      </c>
      <c r="I397" s="57"/>
      <c r="J397" s="57"/>
      <c r="K397" s="57"/>
      <c r="L397" s="57"/>
      <c r="M397" s="58" t="str">
        <f t="shared" si="53"/>
        <v/>
      </c>
      <c r="N397" s="73"/>
    </row>
    <row r="398" spans="1:14">
      <c r="A398" s="97" t="str">
        <f t="shared" si="51"/>
        <v/>
      </c>
      <c r="B398" s="98" t="str">
        <f t="shared" si="50"/>
        <v/>
      </c>
      <c r="C398" s="99"/>
      <c r="D398" s="137"/>
      <c r="E398" s="100"/>
      <c r="F398" s="57"/>
      <c r="G398" s="58">
        <f t="shared" si="52"/>
        <v>0</v>
      </c>
      <c r="H398" s="58">
        <f>IF(E398="",0,IFERROR(VLOOKUP(E398,档案费管理台账!$D$4:$H$1000,5,0),0))</f>
        <v>0</v>
      </c>
      <c r="I398" s="57"/>
      <c r="J398" s="57"/>
      <c r="K398" s="57"/>
      <c r="L398" s="57"/>
      <c r="M398" s="58" t="str">
        <f t="shared" si="53"/>
        <v/>
      </c>
      <c r="N398" s="73"/>
    </row>
    <row r="399" spans="1:14">
      <c r="A399" s="97" t="str">
        <f t="shared" si="51"/>
        <v/>
      </c>
      <c r="B399" s="98" t="str">
        <f t="shared" si="50"/>
        <v/>
      </c>
      <c r="C399" s="99"/>
      <c r="D399" s="137"/>
      <c r="E399" s="100"/>
      <c r="F399" s="57"/>
      <c r="G399" s="58">
        <f t="shared" si="52"/>
        <v>0</v>
      </c>
      <c r="H399" s="58">
        <f>IF(E399="",0,IFERROR(VLOOKUP(E399,档案费管理台账!$D$4:$H$1000,5,0),0))</f>
        <v>0</v>
      </c>
      <c r="I399" s="57"/>
      <c r="J399" s="57"/>
      <c r="K399" s="57"/>
      <c r="L399" s="57"/>
      <c r="M399" s="58" t="str">
        <f t="shared" si="53"/>
        <v/>
      </c>
      <c r="N399" s="73"/>
    </row>
    <row r="400" spans="1:14">
      <c r="A400" s="97" t="str">
        <f t="shared" si="51"/>
        <v/>
      </c>
      <c r="B400" s="98" t="str">
        <f t="shared" si="50"/>
        <v/>
      </c>
      <c r="C400" s="99"/>
      <c r="D400" s="137"/>
      <c r="E400" s="100"/>
      <c r="F400" s="57"/>
      <c r="G400" s="58">
        <f t="shared" si="52"/>
        <v>0</v>
      </c>
      <c r="H400" s="58">
        <f>IF(E400="",0,IFERROR(VLOOKUP(E400,档案费管理台账!$D$4:$H$1000,5,0),0))</f>
        <v>0</v>
      </c>
      <c r="I400" s="57"/>
      <c r="J400" s="57"/>
      <c r="K400" s="57"/>
      <c r="L400" s="57"/>
      <c r="M400" s="58" t="str">
        <f t="shared" si="53"/>
        <v/>
      </c>
      <c r="N400" s="73"/>
    </row>
    <row r="401" spans="1:14">
      <c r="A401" s="97" t="str">
        <f t="shared" si="51"/>
        <v/>
      </c>
      <c r="B401" s="98" t="str">
        <f t="shared" si="50"/>
        <v/>
      </c>
      <c r="C401" s="99"/>
      <c r="D401" s="137"/>
      <c r="E401" s="100"/>
      <c r="F401" s="57"/>
      <c r="G401" s="58">
        <f t="shared" si="52"/>
        <v>0</v>
      </c>
      <c r="H401" s="58">
        <f>IF(E401="",0,IFERROR(VLOOKUP(E401,档案费管理台账!$D$4:$H$1000,5,0),0))</f>
        <v>0</v>
      </c>
      <c r="I401" s="57"/>
      <c r="J401" s="57"/>
      <c r="K401" s="57"/>
      <c r="L401" s="57"/>
      <c r="M401" s="58" t="str">
        <f t="shared" si="53"/>
        <v/>
      </c>
      <c r="N401" s="73"/>
    </row>
    <row r="402" spans="1:14">
      <c r="A402" s="97" t="str">
        <f t="shared" si="51"/>
        <v/>
      </c>
      <c r="B402" s="98" t="str">
        <f t="shared" si="50"/>
        <v/>
      </c>
      <c r="C402" s="99"/>
      <c r="D402" s="137"/>
      <c r="E402" s="100"/>
      <c r="F402" s="57"/>
      <c r="G402" s="58">
        <f t="shared" si="52"/>
        <v>0</v>
      </c>
      <c r="H402" s="58">
        <f>IF(E402="",0,IFERROR(VLOOKUP(E402,档案费管理台账!$D$4:$H$1000,5,0),0))</f>
        <v>0</v>
      </c>
      <c r="I402" s="57"/>
      <c r="J402" s="57"/>
      <c r="K402" s="57"/>
      <c r="L402" s="57"/>
      <c r="M402" s="58" t="str">
        <f t="shared" si="53"/>
        <v/>
      </c>
      <c r="N402" s="73"/>
    </row>
    <row r="403" spans="1:14">
      <c r="A403" s="97" t="str">
        <f t="shared" si="51"/>
        <v/>
      </c>
      <c r="B403" s="98" t="str">
        <f t="shared" si="50"/>
        <v/>
      </c>
      <c r="C403" s="99"/>
      <c r="D403" s="137"/>
      <c r="E403" s="100"/>
      <c r="F403" s="57"/>
      <c r="G403" s="58">
        <f t="shared" si="52"/>
        <v>0</v>
      </c>
      <c r="H403" s="58">
        <f>IF(E403="",0,IFERROR(VLOOKUP(E403,档案费管理台账!$D$4:$H$1000,5,0),0))</f>
        <v>0</v>
      </c>
      <c r="I403" s="57"/>
      <c r="J403" s="57"/>
      <c r="K403" s="57"/>
      <c r="L403" s="57"/>
      <c r="M403" s="58" t="str">
        <f t="shared" si="53"/>
        <v/>
      </c>
      <c r="N403" s="73"/>
    </row>
    <row r="404" spans="1:14">
      <c r="A404" s="97" t="str">
        <f t="shared" si="51"/>
        <v/>
      </c>
      <c r="B404" s="98" t="str">
        <f t="shared" si="50"/>
        <v/>
      </c>
      <c r="C404" s="99"/>
      <c r="D404" s="137"/>
      <c r="E404" s="100"/>
      <c r="F404" s="57"/>
      <c r="G404" s="58">
        <f t="shared" si="52"/>
        <v>0</v>
      </c>
      <c r="H404" s="58">
        <f>IF(E404="",0,IFERROR(VLOOKUP(E404,档案费管理台账!$D$4:$H$1000,5,0),0))</f>
        <v>0</v>
      </c>
      <c r="I404" s="57"/>
      <c r="J404" s="57"/>
      <c r="K404" s="57"/>
      <c r="L404" s="57"/>
      <c r="M404" s="58" t="str">
        <f t="shared" si="53"/>
        <v/>
      </c>
      <c r="N404" s="73"/>
    </row>
    <row r="405" spans="1:14">
      <c r="A405" s="97" t="str">
        <f t="shared" si="51"/>
        <v/>
      </c>
      <c r="B405" s="98" t="str">
        <f t="shared" si="50"/>
        <v/>
      </c>
      <c r="C405" s="99"/>
      <c r="D405" s="137"/>
      <c r="E405" s="100"/>
      <c r="F405" s="57"/>
      <c r="G405" s="58">
        <f t="shared" si="52"/>
        <v>0</v>
      </c>
      <c r="H405" s="58">
        <f>IF(E405="",0,IFERROR(VLOOKUP(E405,档案费管理台账!$D$4:$H$1000,5,0),0))</f>
        <v>0</v>
      </c>
      <c r="I405" s="57"/>
      <c r="J405" s="57"/>
      <c r="K405" s="57"/>
      <c r="L405" s="57"/>
      <c r="M405" s="58" t="str">
        <f t="shared" si="53"/>
        <v/>
      </c>
      <c r="N405" s="73"/>
    </row>
    <row r="406" spans="1:14">
      <c r="A406" s="97" t="str">
        <f t="shared" si="51"/>
        <v/>
      </c>
      <c r="B406" s="98" t="str">
        <f t="shared" si="50"/>
        <v/>
      </c>
      <c r="C406" s="99"/>
      <c r="D406" s="137"/>
      <c r="E406" s="100"/>
      <c r="F406" s="57"/>
      <c r="G406" s="58">
        <f t="shared" si="52"/>
        <v>0</v>
      </c>
      <c r="H406" s="58">
        <f>IF(E406="",0,IFERROR(VLOOKUP(E406,档案费管理台账!$D$4:$H$1000,5,0),0))</f>
        <v>0</v>
      </c>
      <c r="I406" s="57"/>
      <c r="J406" s="57"/>
      <c r="K406" s="57"/>
      <c r="L406" s="57"/>
      <c r="M406" s="58" t="str">
        <f t="shared" si="53"/>
        <v/>
      </c>
      <c r="N406" s="73"/>
    </row>
    <row r="407" spans="1:14">
      <c r="A407" s="97" t="str">
        <f t="shared" si="51"/>
        <v/>
      </c>
      <c r="B407" s="98" t="str">
        <f t="shared" si="50"/>
        <v/>
      </c>
      <c r="C407" s="99"/>
      <c r="D407" s="137"/>
      <c r="E407" s="100"/>
      <c r="F407" s="57"/>
      <c r="G407" s="58">
        <f t="shared" si="52"/>
        <v>0</v>
      </c>
      <c r="H407" s="58">
        <f>IF(E407="",0,IFERROR(VLOOKUP(E407,档案费管理台账!$D$4:$H$1000,5,0),0))</f>
        <v>0</v>
      </c>
      <c r="I407" s="57"/>
      <c r="J407" s="57"/>
      <c r="K407" s="57"/>
      <c r="L407" s="57"/>
      <c r="M407" s="58" t="str">
        <f t="shared" si="53"/>
        <v/>
      </c>
      <c r="N407" s="73"/>
    </row>
    <row r="408" spans="1:14">
      <c r="A408" s="97" t="str">
        <f t="shared" si="51"/>
        <v/>
      </c>
      <c r="B408" s="98" t="str">
        <f t="shared" si="50"/>
        <v/>
      </c>
      <c r="C408" s="99"/>
      <c r="D408" s="137"/>
      <c r="E408" s="100"/>
      <c r="F408" s="57"/>
      <c r="G408" s="58">
        <f t="shared" si="52"/>
        <v>0</v>
      </c>
      <c r="H408" s="58">
        <f>IF(E408="",0,IFERROR(VLOOKUP(E408,档案费管理台账!$D$4:$H$1000,5,0),0))</f>
        <v>0</v>
      </c>
      <c r="I408" s="57"/>
      <c r="J408" s="57"/>
      <c r="K408" s="57"/>
      <c r="L408" s="57"/>
      <c r="M408" s="58" t="str">
        <f t="shared" si="53"/>
        <v/>
      </c>
      <c r="N408" s="73"/>
    </row>
    <row r="409" spans="1:14">
      <c r="A409" s="97" t="str">
        <f t="shared" si="51"/>
        <v/>
      </c>
      <c r="B409" s="98" t="str">
        <f t="shared" si="50"/>
        <v/>
      </c>
      <c r="C409" s="99"/>
      <c r="D409" s="137"/>
      <c r="E409" s="100"/>
      <c r="F409" s="57"/>
      <c r="G409" s="58">
        <f t="shared" si="52"/>
        <v>0</v>
      </c>
      <c r="H409" s="58">
        <f>IF(E409="",0,IFERROR(VLOOKUP(E409,档案费管理台账!$D$4:$H$1000,5,0),0))</f>
        <v>0</v>
      </c>
      <c r="I409" s="57"/>
      <c r="J409" s="57"/>
      <c r="K409" s="57"/>
      <c r="L409" s="57"/>
      <c r="M409" s="58" t="str">
        <f t="shared" si="53"/>
        <v/>
      </c>
      <c r="N409" s="73"/>
    </row>
    <row r="410" spans="1:14">
      <c r="A410" s="97" t="str">
        <f t="shared" si="51"/>
        <v/>
      </c>
      <c r="B410" s="98" t="str">
        <f t="shared" si="50"/>
        <v/>
      </c>
      <c r="C410" s="99"/>
      <c r="D410" s="137"/>
      <c r="E410" s="100"/>
      <c r="F410" s="57"/>
      <c r="G410" s="58">
        <f t="shared" si="52"/>
        <v>0</v>
      </c>
      <c r="H410" s="58">
        <f>IF(E410="",0,IFERROR(VLOOKUP(E410,档案费管理台账!$D$4:$H$1000,5,0),0))</f>
        <v>0</v>
      </c>
      <c r="I410" s="57"/>
      <c r="J410" s="57"/>
      <c r="K410" s="57"/>
      <c r="L410" s="57"/>
      <c r="M410" s="58" t="str">
        <f t="shared" si="53"/>
        <v/>
      </c>
      <c r="N410" s="73"/>
    </row>
    <row r="411" spans="1:14">
      <c r="A411" s="97" t="str">
        <f t="shared" si="51"/>
        <v/>
      </c>
      <c r="B411" s="98" t="str">
        <f t="shared" si="50"/>
        <v/>
      </c>
      <c r="C411" s="99"/>
      <c r="D411" s="137"/>
      <c r="E411" s="100"/>
      <c r="F411" s="57"/>
      <c r="G411" s="58">
        <f t="shared" si="52"/>
        <v>0</v>
      </c>
      <c r="H411" s="58">
        <f>IF(E411="",0,IFERROR(VLOOKUP(E411,档案费管理台账!$D$4:$H$1000,5,0),0))</f>
        <v>0</v>
      </c>
      <c r="I411" s="57"/>
      <c r="J411" s="57"/>
      <c r="K411" s="57"/>
      <c r="L411" s="57"/>
      <c r="M411" s="58" t="str">
        <f t="shared" si="53"/>
        <v/>
      </c>
      <c r="N411" s="73"/>
    </row>
    <row r="412" spans="1:14">
      <c r="A412" s="97" t="str">
        <f t="shared" si="51"/>
        <v/>
      </c>
      <c r="B412" s="98" t="str">
        <f t="shared" si="50"/>
        <v/>
      </c>
      <c r="C412" s="99"/>
      <c r="D412" s="137"/>
      <c r="E412" s="100"/>
      <c r="F412" s="57"/>
      <c r="G412" s="58">
        <f t="shared" si="52"/>
        <v>0</v>
      </c>
      <c r="H412" s="58">
        <f>IF(E412="",0,IFERROR(VLOOKUP(E412,档案费管理台账!$D$4:$H$1000,5,0),0))</f>
        <v>0</v>
      </c>
      <c r="I412" s="57"/>
      <c r="J412" s="57"/>
      <c r="K412" s="57"/>
      <c r="L412" s="57"/>
      <c r="M412" s="58" t="str">
        <f t="shared" si="53"/>
        <v/>
      </c>
      <c r="N412" s="73"/>
    </row>
    <row r="413" spans="1:14">
      <c r="A413" s="97" t="str">
        <f t="shared" si="51"/>
        <v/>
      </c>
      <c r="B413" s="98" t="str">
        <f t="shared" si="50"/>
        <v/>
      </c>
      <c r="C413" s="99"/>
      <c r="D413" s="137"/>
      <c r="E413" s="100"/>
      <c r="F413" s="57"/>
      <c r="G413" s="58">
        <f t="shared" si="52"/>
        <v>0</v>
      </c>
      <c r="H413" s="58">
        <f>IF(E413="",0,IFERROR(VLOOKUP(E413,档案费管理台账!$D$4:$H$1000,5,0),0))</f>
        <v>0</v>
      </c>
      <c r="I413" s="57"/>
      <c r="J413" s="57"/>
      <c r="K413" s="57"/>
      <c r="L413" s="57"/>
      <c r="M413" s="58" t="str">
        <f t="shared" si="53"/>
        <v/>
      </c>
      <c r="N413" s="73"/>
    </row>
    <row r="414" spans="1:14">
      <c r="A414" s="97" t="str">
        <f t="shared" si="51"/>
        <v/>
      </c>
      <c r="B414" s="98" t="str">
        <f t="shared" si="50"/>
        <v/>
      </c>
      <c r="C414" s="99"/>
      <c r="D414" s="137"/>
      <c r="E414" s="100"/>
      <c r="F414" s="57"/>
      <c r="G414" s="58">
        <f t="shared" si="52"/>
        <v>0</v>
      </c>
      <c r="H414" s="58">
        <f>IF(E414="",0,IFERROR(VLOOKUP(E414,档案费管理台账!$D$4:$H$1000,5,0),0))</f>
        <v>0</v>
      </c>
      <c r="I414" s="57"/>
      <c r="J414" s="57"/>
      <c r="K414" s="57"/>
      <c r="L414" s="57"/>
      <c r="M414" s="58" t="str">
        <f t="shared" si="53"/>
        <v/>
      </c>
      <c r="N414" s="73"/>
    </row>
    <row r="415" spans="1:14">
      <c r="A415" s="97" t="str">
        <f t="shared" si="51"/>
        <v/>
      </c>
      <c r="B415" s="98" t="str">
        <f t="shared" si="50"/>
        <v/>
      </c>
      <c r="C415" s="99"/>
      <c r="D415" s="137"/>
      <c r="E415" s="100"/>
      <c r="F415" s="57"/>
      <c r="G415" s="58">
        <f t="shared" si="52"/>
        <v>0</v>
      </c>
      <c r="H415" s="58">
        <f>IF(E415="",0,IFERROR(VLOOKUP(E415,档案费管理台账!$D$4:$H$1000,5,0),0))</f>
        <v>0</v>
      </c>
      <c r="I415" s="57"/>
      <c r="J415" s="57"/>
      <c r="K415" s="57"/>
      <c r="L415" s="57"/>
      <c r="M415" s="58" t="str">
        <f t="shared" si="53"/>
        <v/>
      </c>
      <c r="N415" s="73"/>
    </row>
    <row r="416" spans="1:14">
      <c r="A416" s="97" t="str">
        <f t="shared" si="51"/>
        <v/>
      </c>
      <c r="B416" s="98" t="str">
        <f t="shared" si="50"/>
        <v/>
      </c>
      <c r="C416" s="99"/>
      <c r="D416" s="137"/>
      <c r="E416" s="100"/>
      <c r="F416" s="57"/>
      <c r="G416" s="58">
        <f t="shared" si="52"/>
        <v>0</v>
      </c>
      <c r="H416" s="58">
        <f>IF(E416="",0,IFERROR(VLOOKUP(E416,档案费管理台账!$D$4:$H$1000,5,0),0))</f>
        <v>0</v>
      </c>
      <c r="I416" s="57"/>
      <c r="J416" s="57"/>
      <c r="K416" s="57"/>
      <c r="L416" s="57"/>
      <c r="M416" s="58" t="str">
        <f t="shared" si="53"/>
        <v/>
      </c>
      <c r="N416" s="73"/>
    </row>
    <row r="417" spans="1:14">
      <c r="A417" s="97" t="str">
        <f t="shared" si="51"/>
        <v/>
      </c>
      <c r="B417" s="98" t="str">
        <f t="shared" si="50"/>
        <v/>
      </c>
      <c r="C417" s="99"/>
      <c r="D417" s="137"/>
      <c r="E417" s="100"/>
      <c r="F417" s="57"/>
      <c r="G417" s="58">
        <f t="shared" si="52"/>
        <v>0</v>
      </c>
      <c r="H417" s="58">
        <f>IF(E417="",0,IFERROR(VLOOKUP(E417,档案费管理台账!$D$4:$H$1000,5,0),0))</f>
        <v>0</v>
      </c>
      <c r="I417" s="57"/>
      <c r="J417" s="57"/>
      <c r="K417" s="57"/>
      <c r="L417" s="57"/>
      <c r="M417" s="58" t="str">
        <f t="shared" si="53"/>
        <v/>
      </c>
      <c r="N417" s="73"/>
    </row>
    <row r="418" spans="1:14">
      <c r="A418" s="97" t="str">
        <f t="shared" si="51"/>
        <v/>
      </c>
      <c r="B418" s="98" t="str">
        <f t="shared" si="50"/>
        <v/>
      </c>
      <c r="C418" s="99"/>
      <c r="D418" s="137"/>
      <c r="E418" s="100"/>
      <c r="F418" s="57"/>
      <c r="G418" s="58">
        <f t="shared" si="52"/>
        <v>0</v>
      </c>
      <c r="H418" s="58">
        <f>IF(E418="",0,IFERROR(VLOOKUP(E418,档案费管理台账!$D$4:$H$1000,5,0),0))</f>
        <v>0</v>
      </c>
      <c r="I418" s="57"/>
      <c r="J418" s="57"/>
      <c r="K418" s="57"/>
      <c r="L418" s="57"/>
      <c r="M418" s="58" t="str">
        <f t="shared" si="53"/>
        <v/>
      </c>
      <c r="N418" s="73"/>
    </row>
    <row r="419" spans="1:14">
      <c r="A419" s="97" t="str">
        <f t="shared" si="51"/>
        <v/>
      </c>
      <c r="B419" s="98" t="str">
        <f t="shared" si="50"/>
        <v/>
      </c>
      <c r="C419" s="99"/>
      <c r="D419" s="137"/>
      <c r="E419" s="100"/>
      <c r="F419" s="57"/>
      <c r="G419" s="58">
        <f t="shared" si="52"/>
        <v>0</v>
      </c>
      <c r="H419" s="58">
        <f>IF(E419="",0,IFERROR(VLOOKUP(E419,档案费管理台账!$D$4:$H$1000,5,0),0))</f>
        <v>0</v>
      </c>
      <c r="I419" s="57"/>
      <c r="J419" s="57"/>
      <c r="K419" s="57"/>
      <c r="L419" s="57"/>
      <c r="M419" s="58" t="str">
        <f t="shared" si="53"/>
        <v/>
      </c>
      <c r="N419" s="73"/>
    </row>
    <row r="420" spans="1:14">
      <c r="A420" s="97" t="str">
        <f t="shared" si="51"/>
        <v/>
      </c>
      <c r="B420" s="98" t="str">
        <f t="shared" si="50"/>
        <v/>
      </c>
      <c r="C420" s="99"/>
      <c r="D420" s="137"/>
      <c r="E420" s="100"/>
      <c r="F420" s="57"/>
      <c r="G420" s="58">
        <f t="shared" si="52"/>
        <v>0</v>
      </c>
      <c r="H420" s="58">
        <f>IF(E420="",0,IFERROR(VLOOKUP(E420,档案费管理台账!$D$4:$H$1000,5,0),0))</f>
        <v>0</v>
      </c>
      <c r="I420" s="57"/>
      <c r="J420" s="57"/>
      <c r="K420" s="57"/>
      <c r="L420" s="57"/>
      <c r="M420" s="58" t="str">
        <f t="shared" si="53"/>
        <v/>
      </c>
      <c r="N420" s="73"/>
    </row>
    <row r="421" spans="1:14">
      <c r="A421" s="97" t="str">
        <f t="shared" si="51"/>
        <v/>
      </c>
      <c r="B421" s="98" t="str">
        <f t="shared" si="50"/>
        <v/>
      </c>
      <c r="C421" s="99"/>
      <c r="D421" s="137"/>
      <c r="E421" s="100"/>
      <c r="F421" s="57"/>
      <c r="G421" s="58">
        <f t="shared" si="52"/>
        <v>0</v>
      </c>
      <c r="H421" s="58">
        <f>IF(E421="",0,IFERROR(VLOOKUP(E421,档案费管理台账!$D$4:$H$1000,5,0),0))</f>
        <v>0</v>
      </c>
      <c r="I421" s="57"/>
      <c r="J421" s="57"/>
      <c r="K421" s="57"/>
      <c r="L421" s="57"/>
      <c r="M421" s="58" t="str">
        <f t="shared" si="53"/>
        <v/>
      </c>
      <c r="N421" s="73"/>
    </row>
    <row r="422" spans="1:14">
      <c r="A422" s="97" t="str">
        <f t="shared" si="51"/>
        <v/>
      </c>
      <c r="B422" s="98" t="str">
        <f t="shared" si="50"/>
        <v/>
      </c>
      <c r="C422" s="99"/>
      <c r="D422" s="137"/>
      <c r="E422" s="100"/>
      <c r="F422" s="57"/>
      <c r="G422" s="58">
        <f t="shared" si="52"/>
        <v>0</v>
      </c>
      <c r="H422" s="58">
        <f>IF(E422="",0,IFERROR(VLOOKUP(E422,档案费管理台账!$D$4:$H$1000,5,0),0))</f>
        <v>0</v>
      </c>
      <c r="I422" s="57"/>
      <c r="J422" s="57"/>
      <c r="K422" s="57"/>
      <c r="L422" s="57"/>
      <c r="M422" s="58" t="str">
        <f t="shared" si="53"/>
        <v/>
      </c>
      <c r="N422" s="73"/>
    </row>
    <row r="423" spans="1:14">
      <c r="A423" s="97" t="str">
        <f t="shared" si="51"/>
        <v/>
      </c>
      <c r="B423" s="98" t="str">
        <f t="shared" si="50"/>
        <v/>
      </c>
      <c r="C423" s="99"/>
      <c r="D423" s="137"/>
      <c r="E423" s="100"/>
      <c r="F423" s="57"/>
      <c r="G423" s="58">
        <f t="shared" si="52"/>
        <v>0</v>
      </c>
      <c r="H423" s="58">
        <f>IF(E423="",0,IFERROR(VLOOKUP(E423,档案费管理台账!$D$4:$H$1000,5,0),0))</f>
        <v>0</v>
      </c>
      <c r="I423" s="57"/>
      <c r="J423" s="57"/>
      <c r="K423" s="57"/>
      <c r="L423" s="57"/>
      <c r="M423" s="58" t="str">
        <f t="shared" si="53"/>
        <v/>
      </c>
      <c r="N423" s="73"/>
    </row>
    <row r="424" spans="1:14">
      <c r="A424" s="97" t="str">
        <f t="shared" si="51"/>
        <v/>
      </c>
      <c r="B424" s="98" t="str">
        <f t="shared" si="50"/>
        <v/>
      </c>
      <c r="C424" s="99"/>
      <c r="D424" s="137"/>
      <c r="E424" s="100"/>
      <c r="F424" s="57"/>
      <c r="G424" s="58">
        <f t="shared" si="52"/>
        <v>0</v>
      </c>
      <c r="H424" s="58">
        <f>IF(E424="",0,IFERROR(VLOOKUP(E424,档案费管理台账!$D$4:$H$1000,5,0),0))</f>
        <v>0</v>
      </c>
      <c r="I424" s="57"/>
      <c r="J424" s="57"/>
      <c r="K424" s="57"/>
      <c r="L424" s="57"/>
      <c r="M424" s="58" t="str">
        <f t="shared" si="53"/>
        <v/>
      </c>
      <c r="N424" s="73"/>
    </row>
    <row r="425" spans="1:14">
      <c r="A425" s="97" t="str">
        <f t="shared" si="51"/>
        <v/>
      </c>
      <c r="B425" s="98" t="str">
        <f t="shared" si="50"/>
        <v/>
      </c>
      <c r="C425" s="99"/>
      <c r="D425" s="137"/>
      <c r="E425" s="100"/>
      <c r="F425" s="57"/>
      <c r="G425" s="58">
        <f t="shared" si="52"/>
        <v>0</v>
      </c>
      <c r="H425" s="58">
        <f>IF(E425="",0,IFERROR(VLOOKUP(E425,档案费管理台账!$D$4:$H$1000,5,0),0))</f>
        <v>0</v>
      </c>
      <c r="I425" s="57"/>
      <c r="J425" s="57"/>
      <c r="K425" s="57"/>
      <c r="L425" s="57"/>
      <c r="M425" s="58" t="str">
        <f t="shared" si="53"/>
        <v/>
      </c>
      <c r="N425" s="73"/>
    </row>
    <row r="426" spans="1:14">
      <c r="A426" s="97" t="str">
        <f t="shared" si="51"/>
        <v/>
      </c>
      <c r="B426" s="98" t="str">
        <f t="shared" si="50"/>
        <v/>
      </c>
      <c r="C426" s="99"/>
      <c r="D426" s="137"/>
      <c r="E426" s="100"/>
      <c r="F426" s="57"/>
      <c r="G426" s="58">
        <f t="shared" si="52"/>
        <v>0</v>
      </c>
      <c r="H426" s="58">
        <f>IF(E426="",0,IFERROR(VLOOKUP(E426,档案费管理台账!$D$4:$H$1000,5,0),0))</f>
        <v>0</v>
      </c>
      <c r="I426" s="57"/>
      <c r="J426" s="57"/>
      <c r="K426" s="57"/>
      <c r="L426" s="57"/>
      <c r="M426" s="58" t="str">
        <f t="shared" si="53"/>
        <v/>
      </c>
      <c r="N426" s="73"/>
    </row>
    <row r="427" spans="1:14">
      <c r="A427" s="97" t="str">
        <f t="shared" si="51"/>
        <v/>
      </c>
      <c r="B427" s="98" t="str">
        <f t="shared" si="50"/>
        <v/>
      </c>
      <c r="C427" s="99"/>
      <c r="D427" s="137"/>
      <c r="E427" s="100"/>
      <c r="F427" s="57"/>
      <c r="G427" s="58">
        <f t="shared" si="52"/>
        <v>0</v>
      </c>
      <c r="H427" s="58">
        <f>IF(E427="",0,IFERROR(VLOOKUP(E427,档案费管理台账!$D$4:$H$1000,5,0),0))</f>
        <v>0</v>
      </c>
      <c r="I427" s="57"/>
      <c r="J427" s="57"/>
      <c r="K427" s="57"/>
      <c r="L427" s="57"/>
      <c r="M427" s="58" t="str">
        <f t="shared" si="53"/>
        <v/>
      </c>
      <c r="N427" s="73"/>
    </row>
    <row r="428" spans="1:14">
      <c r="A428" s="97" t="str">
        <f t="shared" si="51"/>
        <v/>
      </c>
      <c r="B428" s="98" t="str">
        <f t="shared" ref="B428:B491" si="54">IF(C428="","",MONTH(C428)&amp;"月")</f>
        <v/>
      </c>
      <c r="C428" s="99"/>
      <c r="D428" s="137"/>
      <c r="E428" s="100"/>
      <c r="F428" s="57"/>
      <c r="G428" s="58">
        <f t="shared" si="52"/>
        <v>0</v>
      </c>
      <c r="H428" s="58">
        <f>IF(E428="",0,IFERROR(VLOOKUP(E428,档案费管理台账!$D$4:$H$1000,5,0),0))</f>
        <v>0</v>
      </c>
      <c r="I428" s="57"/>
      <c r="J428" s="57"/>
      <c r="K428" s="57"/>
      <c r="L428" s="57"/>
      <c r="M428" s="58" t="str">
        <f t="shared" si="53"/>
        <v/>
      </c>
      <c r="N428" s="73"/>
    </row>
    <row r="429" spans="1:14">
      <c r="A429" s="97" t="str">
        <f t="shared" ref="A429:A492" si="55">IF(C429="","",ROW()-42)</f>
        <v/>
      </c>
      <c r="B429" s="98" t="str">
        <f t="shared" si="54"/>
        <v/>
      </c>
      <c r="C429" s="99"/>
      <c r="D429" s="137"/>
      <c r="E429" s="100"/>
      <c r="F429" s="57"/>
      <c r="G429" s="58">
        <f t="shared" ref="G429:G492" si="56">IF(F429="",0,F429*$K$41)</f>
        <v>0</v>
      </c>
      <c r="H429" s="58">
        <f>IF(E429="",0,IFERROR(VLOOKUP(E429,档案费管理台账!$D$4:$H$1000,5,0),0))</f>
        <v>0</v>
      </c>
      <c r="I429" s="57"/>
      <c r="J429" s="57"/>
      <c r="K429" s="57"/>
      <c r="L429" s="57"/>
      <c r="M429" s="58" t="str">
        <f t="shared" ref="M429:M492" si="57">IF(C429="","",ROUND(M428+G429-I429-J429-K429-L429-H429,2))</f>
        <v/>
      </c>
      <c r="N429" s="73"/>
    </row>
    <row r="430" spans="1:14">
      <c r="A430" s="97" t="str">
        <f t="shared" si="55"/>
        <v/>
      </c>
      <c r="B430" s="98" t="str">
        <f t="shared" si="54"/>
        <v/>
      </c>
      <c r="C430" s="99"/>
      <c r="D430" s="137"/>
      <c r="E430" s="100"/>
      <c r="F430" s="57"/>
      <c r="G430" s="58">
        <f t="shared" si="56"/>
        <v>0</v>
      </c>
      <c r="H430" s="58">
        <f>IF(E430="",0,IFERROR(VLOOKUP(E430,档案费管理台账!$D$4:$H$1000,5,0),0))</f>
        <v>0</v>
      </c>
      <c r="I430" s="57"/>
      <c r="J430" s="57"/>
      <c r="K430" s="57"/>
      <c r="L430" s="57"/>
      <c r="M430" s="58" t="str">
        <f t="shared" si="57"/>
        <v/>
      </c>
      <c r="N430" s="73"/>
    </row>
    <row r="431" spans="1:14">
      <c r="A431" s="97" t="str">
        <f t="shared" si="55"/>
        <v/>
      </c>
      <c r="B431" s="98" t="str">
        <f t="shared" si="54"/>
        <v/>
      </c>
      <c r="C431" s="99"/>
      <c r="D431" s="137"/>
      <c r="E431" s="100"/>
      <c r="F431" s="57"/>
      <c r="G431" s="58">
        <f t="shared" si="56"/>
        <v>0</v>
      </c>
      <c r="H431" s="58">
        <f>IF(E431="",0,IFERROR(VLOOKUP(E431,档案费管理台账!$D$4:$H$1000,5,0),0))</f>
        <v>0</v>
      </c>
      <c r="I431" s="57"/>
      <c r="J431" s="57"/>
      <c r="K431" s="57"/>
      <c r="L431" s="57"/>
      <c r="M431" s="58" t="str">
        <f t="shared" si="57"/>
        <v/>
      </c>
      <c r="N431" s="73"/>
    </row>
    <row r="432" spans="1:14">
      <c r="A432" s="97" t="str">
        <f t="shared" si="55"/>
        <v/>
      </c>
      <c r="B432" s="98" t="str">
        <f t="shared" si="54"/>
        <v/>
      </c>
      <c r="C432" s="99"/>
      <c r="D432" s="137"/>
      <c r="E432" s="100"/>
      <c r="F432" s="57"/>
      <c r="G432" s="58">
        <f t="shared" si="56"/>
        <v>0</v>
      </c>
      <c r="H432" s="58">
        <f>IF(E432="",0,IFERROR(VLOOKUP(E432,档案费管理台账!$D$4:$H$1000,5,0),0))</f>
        <v>0</v>
      </c>
      <c r="I432" s="57"/>
      <c r="J432" s="57"/>
      <c r="K432" s="57"/>
      <c r="L432" s="57"/>
      <c r="M432" s="58" t="str">
        <f t="shared" si="57"/>
        <v/>
      </c>
      <c r="N432" s="73"/>
    </row>
    <row r="433" spans="1:14">
      <c r="A433" s="97" t="str">
        <f t="shared" si="55"/>
        <v/>
      </c>
      <c r="B433" s="98" t="str">
        <f t="shared" si="54"/>
        <v/>
      </c>
      <c r="C433" s="99"/>
      <c r="D433" s="137"/>
      <c r="E433" s="100"/>
      <c r="F433" s="57"/>
      <c r="G433" s="58">
        <f t="shared" si="56"/>
        <v>0</v>
      </c>
      <c r="H433" s="58">
        <f>IF(E433="",0,IFERROR(VLOOKUP(E433,档案费管理台账!$D$4:$H$1000,5,0),0))</f>
        <v>0</v>
      </c>
      <c r="I433" s="57"/>
      <c r="J433" s="57"/>
      <c r="K433" s="57"/>
      <c r="L433" s="57"/>
      <c r="M433" s="58" t="str">
        <f t="shared" si="57"/>
        <v/>
      </c>
      <c r="N433" s="73"/>
    </row>
    <row r="434" spans="1:14">
      <c r="A434" s="97" t="str">
        <f t="shared" si="55"/>
        <v/>
      </c>
      <c r="B434" s="98" t="str">
        <f t="shared" si="54"/>
        <v/>
      </c>
      <c r="C434" s="99"/>
      <c r="D434" s="137"/>
      <c r="E434" s="100"/>
      <c r="F434" s="57"/>
      <c r="G434" s="58">
        <f t="shared" si="56"/>
        <v>0</v>
      </c>
      <c r="H434" s="58">
        <f>IF(E434="",0,IFERROR(VLOOKUP(E434,档案费管理台账!$D$4:$H$1000,5,0),0))</f>
        <v>0</v>
      </c>
      <c r="I434" s="57"/>
      <c r="J434" s="57"/>
      <c r="K434" s="57"/>
      <c r="L434" s="57"/>
      <c r="M434" s="58" t="str">
        <f t="shared" si="57"/>
        <v/>
      </c>
      <c r="N434" s="73"/>
    </row>
    <row r="435" spans="1:14">
      <c r="A435" s="97" t="str">
        <f t="shared" si="55"/>
        <v/>
      </c>
      <c r="B435" s="98" t="str">
        <f t="shared" si="54"/>
        <v/>
      </c>
      <c r="C435" s="99"/>
      <c r="D435" s="137"/>
      <c r="E435" s="100"/>
      <c r="F435" s="57"/>
      <c r="G435" s="58">
        <f t="shared" si="56"/>
        <v>0</v>
      </c>
      <c r="H435" s="58">
        <f>IF(E435="",0,IFERROR(VLOOKUP(E435,档案费管理台账!$D$4:$H$1000,5,0),0))</f>
        <v>0</v>
      </c>
      <c r="I435" s="57"/>
      <c r="J435" s="57"/>
      <c r="K435" s="57"/>
      <c r="L435" s="57"/>
      <c r="M435" s="58" t="str">
        <f t="shared" si="57"/>
        <v/>
      </c>
      <c r="N435" s="73"/>
    </row>
    <row r="436" spans="1:14">
      <c r="A436" s="97" t="str">
        <f t="shared" si="55"/>
        <v/>
      </c>
      <c r="B436" s="98" t="str">
        <f t="shared" si="54"/>
        <v/>
      </c>
      <c r="C436" s="99"/>
      <c r="D436" s="137"/>
      <c r="E436" s="100"/>
      <c r="F436" s="57"/>
      <c r="G436" s="58">
        <f t="shared" si="56"/>
        <v>0</v>
      </c>
      <c r="H436" s="58">
        <f>IF(E436="",0,IFERROR(VLOOKUP(E436,档案费管理台账!$D$4:$H$1000,5,0),0))</f>
        <v>0</v>
      </c>
      <c r="I436" s="57"/>
      <c r="J436" s="57"/>
      <c r="K436" s="57"/>
      <c r="L436" s="57"/>
      <c r="M436" s="58" t="str">
        <f t="shared" si="57"/>
        <v/>
      </c>
      <c r="N436" s="73"/>
    </row>
    <row r="437" spans="1:14">
      <c r="A437" s="97" t="str">
        <f t="shared" si="55"/>
        <v/>
      </c>
      <c r="B437" s="98" t="str">
        <f t="shared" si="54"/>
        <v/>
      </c>
      <c r="C437" s="99"/>
      <c r="D437" s="137"/>
      <c r="E437" s="100"/>
      <c r="F437" s="57"/>
      <c r="G437" s="58">
        <f t="shared" si="56"/>
        <v>0</v>
      </c>
      <c r="H437" s="58">
        <f>IF(E437="",0,IFERROR(VLOOKUP(E437,档案费管理台账!$D$4:$H$1000,5,0),0))</f>
        <v>0</v>
      </c>
      <c r="I437" s="57"/>
      <c r="J437" s="57"/>
      <c r="K437" s="57"/>
      <c r="L437" s="57"/>
      <c r="M437" s="58" t="str">
        <f t="shared" si="57"/>
        <v/>
      </c>
      <c r="N437" s="73"/>
    </row>
    <row r="438" spans="1:14">
      <c r="A438" s="97" t="str">
        <f t="shared" si="55"/>
        <v/>
      </c>
      <c r="B438" s="98" t="str">
        <f t="shared" si="54"/>
        <v/>
      </c>
      <c r="C438" s="99"/>
      <c r="D438" s="137"/>
      <c r="E438" s="100"/>
      <c r="F438" s="57"/>
      <c r="G438" s="58">
        <f t="shared" si="56"/>
        <v>0</v>
      </c>
      <c r="H438" s="58">
        <f>IF(E438="",0,IFERROR(VLOOKUP(E438,档案费管理台账!$D$4:$H$1000,5,0),0))</f>
        <v>0</v>
      </c>
      <c r="I438" s="57"/>
      <c r="J438" s="57"/>
      <c r="K438" s="57"/>
      <c r="L438" s="57"/>
      <c r="M438" s="58" t="str">
        <f t="shared" si="57"/>
        <v/>
      </c>
      <c r="N438" s="73"/>
    </row>
    <row r="439" spans="1:14">
      <c r="A439" s="97" t="str">
        <f t="shared" si="55"/>
        <v/>
      </c>
      <c r="B439" s="98" t="str">
        <f t="shared" si="54"/>
        <v/>
      </c>
      <c r="C439" s="99"/>
      <c r="D439" s="137"/>
      <c r="E439" s="100"/>
      <c r="F439" s="57"/>
      <c r="G439" s="58">
        <f t="shared" si="56"/>
        <v>0</v>
      </c>
      <c r="H439" s="58">
        <f>IF(E439="",0,IFERROR(VLOOKUP(E439,档案费管理台账!$D$4:$H$1000,5,0),0))</f>
        <v>0</v>
      </c>
      <c r="I439" s="57"/>
      <c r="J439" s="57"/>
      <c r="K439" s="57"/>
      <c r="L439" s="57"/>
      <c r="M439" s="58" t="str">
        <f t="shared" si="57"/>
        <v/>
      </c>
      <c r="N439" s="73"/>
    </row>
    <row r="440" spans="1:14">
      <c r="A440" s="97" t="str">
        <f t="shared" si="55"/>
        <v/>
      </c>
      <c r="B440" s="98" t="str">
        <f t="shared" si="54"/>
        <v/>
      </c>
      <c r="C440" s="99"/>
      <c r="D440" s="137"/>
      <c r="E440" s="100"/>
      <c r="F440" s="57"/>
      <c r="G440" s="58">
        <f t="shared" si="56"/>
        <v>0</v>
      </c>
      <c r="H440" s="58">
        <f>IF(E440="",0,IFERROR(VLOOKUP(E440,档案费管理台账!$D$4:$H$1000,5,0),0))</f>
        <v>0</v>
      </c>
      <c r="I440" s="57"/>
      <c r="J440" s="57"/>
      <c r="K440" s="57"/>
      <c r="L440" s="57"/>
      <c r="M440" s="58" t="str">
        <f t="shared" si="57"/>
        <v/>
      </c>
      <c r="N440" s="73"/>
    </row>
    <row r="441" spans="1:14">
      <c r="A441" s="97" t="str">
        <f t="shared" si="55"/>
        <v/>
      </c>
      <c r="B441" s="98" t="str">
        <f t="shared" si="54"/>
        <v/>
      </c>
      <c r="C441" s="99"/>
      <c r="D441" s="137"/>
      <c r="E441" s="100"/>
      <c r="F441" s="57"/>
      <c r="G441" s="58">
        <f t="shared" si="56"/>
        <v>0</v>
      </c>
      <c r="H441" s="58">
        <f>IF(E441="",0,IFERROR(VLOOKUP(E441,档案费管理台账!$D$4:$H$1000,5,0),0))</f>
        <v>0</v>
      </c>
      <c r="I441" s="57"/>
      <c r="J441" s="57"/>
      <c r="K441" s="57"/>
      <c r="L441" s="57"/>
      <c r="M441" s="58" t="str">
        <f t="shared" si="57"/>
        <v/>
      </c>
      <c r="N441" s="73"/>
    </row>
    <row r="442" spans="1:14">
      <c r="A442" s="97" t="str">
        <f t="shared" si="55"/>
        <v/>
      </c>
      <c r="B442" s="98" t="str">
        <f t="shared" si="54"/>
        <v/>
      </c>
      <c r="C442" s="99"/>
      <c r="D442" s="137"/>
      <c r="E442" s="100"/>
      <c r="F442" s="57"/>
      <c r="G442" s="58">
        <f t="shared" si="56"/>
        <v>0</v>
      </c>
      <c r="H442" s="58">
        <f>IF(E442="",0,IFERROR(VLOOKUP(E442,档案费管理台账!$D$4:$H$1000,5,0),0))</f>
        <v>0</v>
      </c>
      <c r="I442" s="57"/>
      <c r="J442" s="57"/>
      <c r="K442" s="57"/>
      <c r="L442" s="57"/>
      <c r="M442" s="58" t="str">
        <f t="shared" si="57"/>
        <v/>
      </c>
      <c r="N442" s="73"/>
    </row>
    <row r="443" spans="1:14">
      <c r="A443" s="97" t="str">
        <f t="shared" si="55"/>
        <v/>
      </c>
      <c r="B443" s="98" t="str">
        <f t="shared" si="54"/>
        <v/>
      </c>
      <c r="C443" s="99"/>
      <c r="D443" s="137"/>
      <c r="E443" s="100"/>
      <c r="F443" s="57"/>
      <c r="G443" s="58">
        <f t="shared" si="56"/>
        <v>0</v>
      </c>
      <c r="H443" s="58">
        <f>IF(E443="",0,IFERROR(VLOOKUP(E443,档案费管理台账!$D$4:$H$1000,5,0),0))</f>
        <v>0</v>
      </c>
      <c r="I443" s="57"/>
      <c r="J443" s="57"/>
      <c r="K443" s="57"/>
      <c r="L443" s="57"/>
      <c r="M443" s="58" t="str">
        <f t="shared" si="57"/>
        <v/>
      </c>
      <c r="N443" s="73"/>
    </row>
    <row r="444" spans="1:14">
      <c r="A444" s="97" t="str">
        <f t="shared" si="55"/>
        <v/>
      </c>
      <c r="B444" s="98" t="str">
        <f t="shared" si="54"/>
        <v/>
      </c>
      <c r="C444" s="99"/>
      <c r="D444" s="137"/>
      <c r="E444" s="100"/>
      <c r="F444" s="57"/>
      <c r="G444" s="58">
        <f t="shared" si="56"/>
        <v>0</v>
      </c>
      <c r="H444" s="58">
        <f>IF(E444="",0,IFERROR(VLOOKUP(E444,档案费管理台账!$D$4:$H$1000,5,0),0))</f>
        <v>0</v>
      </c>
      <c r="I444" s="57"/>
      <c r="J444" s="57"/>
      <c r="K444" s="57"/>
      <c r="L444" s="57"/>
      <c r="M444" s="58" t="str">
        <f t="shared" si="57"/>
        <v/>
      </c>
      <c r="N444" s="73"/>
    </row>
    <row r="445" spans="1:14">
      <c r="A445" s="97" t="str">
        <f t="shared" si="55"/>
        <v/>
      </c>
      <c r="B445" s="98" t="str">
        <f t="shared" si="54"/>
        <v/>
      </c>
      <c r="C445" s="99"/>
      <c r="D445" s="137"/>
      <c r="E445" s="100"/>
      <c r="F445" s="57"/>
      <c r="G445" s="58">
        <f t="shared" si="56"/>
        <v>0</v>
      </c>
      <c r="H445" s="58">
        <f>IF(E445="",0,IFERROR(VLOOKUP(E445,档案费管理台账!$D$4:$H$1000,5,0),0))</f>
        <v>0</v>
      </c>
      <c r="I445" s="57"/>
      <c r="J445" s="57"/>
      <c r="K445" s="57"/>
      <c r="L445" s="57"/>
      <c r="M445" s="58" t="str">
        <f t="shared" si="57"/>
        <v/>
      </c>
      <c r="N445" s="73"/>
    </row>
    <row r="446" spans="1:14">
      <c r="A446" s="97" t="str">
        <f t="shared" si="55"/>
        <v/>
      </c>
      <c r="B446" s="98" t="str">
        <f t="shared" si="54"/>
        <v/>
      </c>
      <c r="C446" s="99"/>
      <c r="D446" s="137"/>
      <c r="E446" s="100"/>
      <c r="F446" s="57"/>
      <c r="G446" s="58">
        <f t="shared" si="56"/>
        <v>0</v>
      </c>
      <c r="H446" s="58">
        <f>IF(E446="",0,IFERROR(VLOOKUP(E446,档案费管理台账!$D$4:$H$1000,5,0),0))</f>
        <v>0</v>
      </c>
      <c r="I446" s="57"/>
      <c r="J446" s="57"/>
      <c r="K446" s="57"/>
      <c r="L446" s="57"/>
      <c r="M446" s="58" t="str">
        <f t="shared" si="57"/>
        <v/>
      </c>
      <c r="N446" s="73"/>
    </row>
    <row r="447" spans="1:14">
      <c r="A447" s="97" t="str">
        <f t="shared" si="55"/>
        <v/>
      </c>
      <c r="B447" s="98" t="str">
        <f t="shared" si="54"/>
        <v/>
      </c>
      <c r="C447" s="99"/>
      <c r="D447" s="137"/>
      <c r="E447" s="100"/>
      <c r="F447" s="57"/>
      <c r="G447" s="58">
        <f t="shared" si="56"/>
        <v>0</v>
      </c>
      <c r="H447" s="58">
        <f>IF(E447="",0,IFERROR(VLOOKUP(E447,档案费管理台账!$D$4:$H$1000,5,0),0))</f>
        <v>0</v>
      </c>
      <c r="I447" s="57"/>
      <c r="J447" s="57"/>
      <c r="K447" s="57"/>
      <c r="L447" s="57"/>
      <c r="M447" s="58" t="str">
        <f t="shared" si="57"/>
        <v/>
      </c>
      <c r="N447" s="73"/>
    </row>
    <row r="448" spans="1:14">
      <c r="A448" s="97" t="str">
        <f t="shared" si="55"/>
        <v/>
      </c>
      <c r="B448" s="98" t="str">
        <f t="shared" si="54"/>
        <v/>
      </c>
      <c r="C448" s="99"/>
      <c r="D448" s="137"/>
      <c r="E448" s="100"/>
      <c r="F448" s="57"/>
      <c r="G448" s="58">
        <f t="shared" si="56"/>
        <v>0</v>
      </c>
      <c r="H448" s="58">
        <f>IF(E448="",0,IFERROR(VLOOKUP(E448,档案费管理台账!$D$4:$H$1000,5,0),0))</f>
        <v>0</v>
      </c>
      <c r="I448" s="57"/>
      <c r="J448" s="57"/>
      <c r="K448" s="57"/>
      <c r="L448" s="57"/>
      <c r="M448" s="58" t="str">
        <f t="shared" si="57"/>
        <v/>
      </c>
      <c r="N448" s="73"/>
    </row>
    <row r="449" spans="1:14">
      <c r="A449" s="97" t="str">
        <f t="shared" si="55"/>
        <v/>
      </c>
      <c r="B449" s="98" t="str">
        <f t="shared" si="54"/>
        <v/>
      </c>
      <c r="C449" s="99"/>
      <c r="D449" s="137"/>
      <c r="E449" s="100"/>
      <c r="F449" s="57"/>
      <c r="G449" s="58">
        <f t="shared" si="56"/>
        <v>0</v>
      </c>
      <c r="H449" s="58">
        <f>IF(E449="",0,IFERROR(VLOOKUP(E449,档案费管理台账!$D$4:$H$1000,5,0),0))</f>
        <v>0</v>
      </c>
      <c r="I449" s="57"/>
      <c r="J449" s="57"/>
      <c r="K449" s="57"/>
      <c r="L449" s="57"/>
      <c r="M449" s="58" t="str">
        <f t="shared" si="57"/>
        <v/>
      </c>
      <c r="N449" s="73"/>
    </row>
    <row r="450" spans="1:14">
      <c r="A450" s="97" t="str">
        <f t="shared" si="55"/>
        <v/>
      </c>
      <c r="B450" s="98" t="str">
        <f t="shared" si="54"/>
        <v/>
      </c>
      <c r="C450" s="99"/>
      <c r="D450" s="137"/>
      <c r="E450" s="100"/>
      <c r="F450" s="57"/>
      <c r="G450" s="58">
        <f t="shared" si="56"/>
        <v>0</v>
      </c>
      <c r="H450" s="58">
        <f>IF(E450="",0,IFERROR(VLOOKUP(E450,档案费管理台账!$D$4:$H$1000,5,0),0))</f>
        <v>0</v>
      </c>
      <c r="I450" s="57"/>
      <c r="J450" s="57"/>
      <c r="K450" s="57"/>
      <c r="L450" s="57"/>
      <c r="M450" s="58" t="str">
        <f t="shared" si="57"/>
        <v/>
      </c>
      <c r="N450" s="73"/>
    </row>
    <row r="451" spans="1:14">
      <c r="A451" s="97" t="str">
        <f t="shared" si="55"/>
        <v/>
      </c>
      <c r="B451" s="98" t="str">
        <f t="shared" si="54"/>
        <v/>
      </c>
      <c r="C451" s="99"/>
      <c r="D451" s="137"/>
      <c r="E451" s="100"/>
      <c r="F451" s="57"/>
      <c r="G451" s="58">
        <f t="shared" si="56"/>
        <v>0</v>
      </c>
      <c r="H451" s="58">
        <f>IF(E451="",0,IFERROR(VLOOKUP(E451,档案费管理台账!$D$4:$H$1000,5,0),0))</f>
        <v>0</v>
      </c>
      <c r="I451" s="57"/>
      <c r="J451" s="57"/>
      <c r="K451" s="57"/>
      <c r="L451" s="57"/>
      <c r="M451" s="58" t="str">
        <f t="shared" si="57"/>
        <v/>
      </c>
      <c r="N451" s="73"/>
    </row>
    <row r="452" spans="1:14">
      <c r="A452" s="97" t="str">
        <f t="shared" si="55"/>
        <v/>
      </c>
      <c r="B452" s="98" t="str">
        <f t="shared" si="54"/>
        <v/>
      </c>
      <c r="C452" s="99"/>
      <c r="D452" s="137"/>
      <c r="E452" s="100"/>
      <c r="F452" s="57"/>
      <c r="G452" s="58">
        <f t="shared" si="56"/>
        <v>0</v>
      </c>
      <c r="H452" s="58">
        <f>IF(E452="",0,IFERROR(VLOOKUP(E452,档案费管理台账!$D$4:$H$1000,5,0),0))</f>
        <v>0</v>
      </c>
      <c r="I452" s="57"/>
      <c r="J452" s="57"/>
      <c r="K452" s="57"/>
      <c r="L452" s="57"/>
      <c r="M452" s="58" t="str">
        <f t="shared" si="57"/>
        <v/>
      </c>
      <c r="N452" s="73"/>
    </row>
    <row r="453" spans="1:14">
      <c r="A453" s="97" t="str">
        <f t="shared" si="55"/>
        <v/>
      </c>
      <c r="B453" s="98" t="str">
        <f t="shared" si="54"/>
        <v/>
      </c>
      <c r="C453" s="99"/>
      <c r="D453" s="137"/>
      <c r="E453" s="100"/>
      <c r="F453" s="57"/>
      <c r="G453" s="58">
        <f t="shared" si="56"/>
        <v>0</v>
      </c>
      <c r="H453" s="58">
        <f>IF(E453="",0,IFERROR(VLOOKUP(E453,档案费管理台账!$D$4:$H$1000,5,0),0))</f>
        <v>0</v>
      </c>
      <c r="I453" s="57"/>
      <c r="J453" s="57"/>
      <c r="K453" s="57"/>
      <c r="L453" s="57"/>
      <c r="M453" s="58" t="str">
        <f t="shared" si="57"/>
        <v/>
      </c>
      <c r="N453" s="73"/>
    </row>
    <row r="454" spans="1:14">
      <c r="A454" s="97" t="str">
        <f t="shared" si="55"/>
        <v/>
      </c>
      <c r="B454" s="98" t="str">
        <f t="shared" si="54"/>
        <v/>
      </c>
      <c r="C454" s="99"/>
      <c r="D454" s="137"/>
      <c r="E454" s="100"/>
      <c r="F454" s="57"/>
      <c r="G454" s="58">
        <f t="shared" si="56"/>
        <v>0</v>
      </c>
      <c r="H454" s="58">
        <f>IF(E454="",0,IFERROR(VLOOKUP(E454,档案费管理台账!$D$4:$H$1000,5,0),0))</f>
        <v>0</v>
      </c>
      <c r="I454" s="57"/>
      <c r="J454" s="57"/>
      <c r="K454" s="57"/>
      <c r="L454" s="57"/>
      <c r="M454" s="58" t="str">
        <f t="shared" si="57"/>
        <v/>
      </c>
      <c r="N454" s="73"/>
    </row>
    <row r="455" spans="1:14">
      <c r="A455" s="97" t="str">
        <f t="shared" si="55"/>
        <v/>
      </c>
      <c r="B455" s="98" t="str">
        <f t="shared" si="54"/>
        <v/>
      </c>
      <c r="C455" s="99"/>
      <c r="D455" s="137"/>
      <c r="E455" s="100"/>
      <c r="F455" s="57"/>
      <c r="G455" s="58">
        <f t="shared" si="56"/>
        <v>0</v>
      </c>
      <c r="H455" s="58">
        <f>IF(E455="",0,IFERROR(VLOOKUP(E455,档案费管理台账!$D$4:$H$1000,5,0),0))</f>
        <v>0</v>
      </c>
      <c r="I455" s="57"/>
      <c r="J455" s="57"/>
      <c r="K455" s="57"/>
      <c r="L455" s="57"/>
      <c r="M455" s="58" t="str">
        <f t="shared" si="57"/>
        <v/>
      </c>
      <c r="N455" s="73"/>
    </row>
    <row r="456" spans="1:14">
      <c r="A456" s="97" t="str">
        <f t="shared" si="55"/>
        <v/>
      </c>
      <c r="B456" s="98" t="str">
        <f t="shared" si="54"/>
        <v/>
      </c>
      <c r="C456" s="99"/>
      <c r="D456" s="137"/>
      <c r="E456" s="100"/>
      <c r="F456" s="57"/>
      <c r="G456" s="58">
        <f t="shared" si="56"/>
        <v>0</v>
      </c>
      <c r="H456" s="58">
        <f>IF(E456="",0,IFERROR(VLOOKUP(E456,档案费管理台账!$D$4:$H$1000,5,0),0))</f>
        <v>0</v>
      </c>
      <c r="I456" s="57"/>
      <c r="J456" s="57"/>
      <c r="K456" s="57"/>
      <c r="L456" s="57"/>
      <c r="M456" s="58" t="str">
        <f t="shared" si="57"/>
        <v/>
      </c>
      <c r="N456" s="73"/>
    </row>
    <row r="457" spans="1:14">
      <c r="A457" s="97" t="str">
        <f t="shared" si="55"/>
        <v/>
      </c>
      <c r="B457" s="98" t="str">
        <f t="shared" si="54"/>
        <v/>
      </c>
      <c r="C457" s="99"/>
      <c r="D457" s="137"/>
      <c r="E457" s="100"/>
      <c r="F457" s="57"/>
      <c r="G457" s="58">
        <f t="shared" si="56"/>
        <v>0</v>
      </c>
      <c r="H457" s="58">
        <f>IF(E457="",0,IFERROR(VLOOKUP(E457,档案费管理台账!$D$4:$H$1000,5,0),0))</f>
        <v>0</v>
      </c>
      <c r="I457" s="57"/>
      <c r="J457" s="57"/>
      <c r="K457" s="57"/>
      <c r="L457" s="57"/>
      <c r="M457" s="58" t="str">
        <f t="shared" si="57"/>
        <v/>
      </c>
      <c r="N457" s="73"/>
    </row>
    <row r="458" spans="1:14">
      <c r="A458" s="97" t="str">
        <f t="shared" si="55"/>
        <v/>
      </c>
      <c r="B458" s="98" t="str">
        <f t="shared" si="54"/>
        <v/>
      </c>
      <c r="C458" s="99"/>
      <c r="D458" s="137"/>
      <c r="E458" s="100"/>
      <c r="F458" s="57"/>
      <c r="G458" s="58">
        <f t="shared" si="56"/>
        <v>0</v>
      </c>
      <c r="H458" s="58">
        <f>IF(E458="",0,IFERROR(VLOOKUP(E458,档案费管理台账!$D$4:$H$1000,5,0),0))</f>
        <v>0</v>
      </c>
      <c r="I458" s="57"/>
      <c r="J458" s="57"/>
      <c r="K458" s="57"/>
      <c r="L458" s="57"/>
      <c r="M458" s="58" t="str">
        <f t="shared" si="57"/>
        <v/>
      </c>
      <c r="N458" s="73"/>
    </row>
    <row r="459" spans="1:14">
      <c r="A459" s="97" t="str">
        <f t="shared" si="55"/>
        <v/>
      </c>
      <c r="B459" s="98" t="str">
        <f t="shared" si="54"/>
        <v/>
      </c>
      <c r="C459" s="99"/>
      <c r="D459" s="137"/>
      <c r="E459" s="100"/>
      <c r="F459" s="57"/>
      <c r="G459" s="58">
        <f t="shared" si="56"/>
        <v>0</v>
      </c>
      <c r="H459" s="58">
        <f>IF(E459="",0,IFERROR(VLOOKUP(E459,档案费管理台账!$D$4:$H$1000,5,0),0))</f>
        <v>0</v>
      </c>
      <c r="I459" s="57"/>
      <c r="J459" s="57"/>
      <c r="K459" s="57"/>
      <c r="L459" s="57"/>
      <c r="M459" s="58" t="str">
        <f t="shared" si="57"/>
        <v/>
      </c>
      <c r="N459" s="73"/>
    </row>
    <row r="460" spans="1:14">
      <c r="A460" s="97" t="str">
        <f t="shared" si="55"/>
        <v/>
      </c>
      <c r="B460" s="98" t="str">
        <f t="shared" si="54"/>
        <v/>
      </c>
      <c r="C460" s="99"/>
      <c r="D460" s="137"/>
      <c r="E460" s="100"/>
      <c r="F460" s="57"/>
      <c r="G460" s="58">
        <f t="shared" si="56"/>
        <v>0</v>
      </c>
      <c r="H460" s="58">
        <f>IF(E460="",0,IFERROR(VLOOKUP(E460,档案费管理台账!$D$4:$H$1000,5,0),0))</f>
        <v>0</v>
      </c>
      <c r="I460" s="57"/>
      <c r="J460" s="57"/>
      <c r="K460" s="57"/>
      <c r="L460" s="57"/>
      <c r="M460" s="58" t="str">
        <f t="shared" si="57"/>
        <v/>
      </c>
      <c r="N460" s="73"/>
    </row>
    <row r="461" spans="1:14">
      <c r="A461" s="97" t="str">
        <f t="shared" si="55"/>
        <v/>
      </c>
      <c r="B461" s="98" t="str">
        <f t="shared" si="54"/>
        <v/>
      </c>
      <c r="C461" s="99"/>
      <c r="D461" s="137"/>
      <c r="E461" s="100"/>
      <c r="F461" s="57"/>
      <c r="G461" s="58">
        <f t="shared" si="56"/>
        <v>0</v>
      </c>
      <c r="H461" s="58">
        <f>IF(E461="",0,IFERROR(VLOOKUP(E461,档案费管理台账!$D$4:$H$1000,5,0),0))</f>
        <v>0</v>
      </c>
      <c r="I461" s="57"/>
      <c r="J461" s="57"/>
      <c r="K461" s="57"/>
      <c r="L461" s="57"/>
      <c r="M461" s="58" t="str">
        <f t="shared" si="57"/>
        <v/>
      </c>
      <c r="N461" s="73"/>
    </row>
    <row r="462" spans="1:14">
      <c r="A462" s="97" t="str">
        <f t="shared" si="55"/>
        <v/>
      </c>
      <c r="B462" s="98" t="str">
        <f t="shared" si="54"/>
        <v/>
      </c>
      <c r="C462" s="99"/>
      <c r="D462" s="137"/>
      <c r="E462" s="100"/>
      <c r="F462" s="57"/>
      <c r="G462" s="58">
        <f t="shared" si="56"/>
        <v>0</v>
      </c>
      <c r="H462" s="58">
        <f>IF(E462="",0,IFERROR(VLOOKUP(E462,档案费管理台账!$D$4:$H$1000,5,0),0))</f>
        <v>0</v>
      </c>
      <c r="I462" s="57"/>
      <c r="J462" s="57"/>
      <c r="K462" s="57"/>
      <c r="L462" s="57"/>
      <c r="M462" s="58" t="str">
        <f t="shared" si="57"/>
        <v/>
      </c>
      <c r="N462" s="73"/>
    </row>
    <row r="463" spans="1:14">
      <c r="A463" s="97" t="str">
        <f t="shared" si="55"/>
        <v/>
      </c>
      <c r="B463" s="98" t="str">
        <f t="shared" si="54"/>
        <v/>
      </c>
      <c r="C463" s="99"/>
      <c r="D463" s="137"/>
      <c r="E463" s="100"/>
      <c r="F463" s="57"/>
      <c r="G463" s="58">
        <f t="shared" si="56"/>
        <v>0</v>
      </c>
      <c r="H463" s="58">
        <f>IF(E463="",0,IFERROR(VLOOKUP(E463,档案费管理台账!$D$4:$H$1000,5,0),0))</f>
        <v>0</v>
      </c>
      <c r="I463" s="57"/>
      <c r="J463" s="57"/>
      <c r="K463" s="57"/>
      <c r="L463" s="57"/>
      <c r="M463" s="58" t="str">
        <f t="shared" si="57"/>
        <v/>
      </c>
      <c r="N463" s="73"/>
    </row>
    <row r="464" spans="1:14">
      <c r="A464" s="97" t="str">
        <f t="shared" si="55"/>
        <v/>
      </c>
      <c r="B464" s="98" t="str">
        <f t="shared" si="54"/>
        <v/>
      </c>
      <c r="C464" s="99"/>
      <c r="D464" s="137"/>
      <c r="E464" s="100"/>
      <c r="F464" s="57"/>
      <c r="G464" s="58">
        <f t="shared" si="56"/>
        <v>0</v>
      </c>
      <c r="H464" s="58">
        <f>IF(E464="",0,IFERROR(VLOOKUP(E464,档案费管理台账!$D$4:$H$1000,5,0),0))</f>
        <v>0</v>
      </c>
      <c r="I464" s="57"/>
      <c r="J464" s="57"/>
      <c r="K464" s="57"/>
      <c r="L464" s="57"/>
      <c r="M464" s="58" t="str">
        <f t="shared" si="57"/>
        <v/>
      </c>
      <c r="N464" s="73"/>
    </row>
    <row r="465" spans="1:14">
      <c r="A465" s="97" t="str">
        <f t="shared" si="55"/>
        <v/>
      </c>
      <c r="B465" s="98" t="str">
        <f t="shared" si="54"/>
        <v/>
      </c>
      <c r="C465" s="99"/>
      <c r="D465" s="137"/>
      <c r="E465" s="100"/>
      <c r="F465" s="57"/>
      <c r="G465" s="58">
        <f t="shared" si="56"/>
        <v>0</v>
      </c>
      <c r="H465" s="58">
        <f>IF(E465="",0,IFERROR(VLOOKUP(E465,档案费管理台账!$D$4:$H$1000,5,0),0))</f>
        <v>0</v>
      </c>
      <c r="I465" s="57"/>
      <c r="J465" s="57"/>
      <c r="K465" s="57"/>
      <c r="L465" s="57"/>
      <c r="M465" s="58" t="str">
        <f t="shared" si="57"/>
        <v/>
      </c>
      <c r="N465" s="73"/>
    </row>
    <row r="466" spans="1:14">
      <c r="A466" s="97" t="str">
        <f t="shared" si="55"/>
        <v/>
      </c>
      <c r="B466" s="98" t="str">
        <f t="shared" si="54"/>
        <v/>
      </c>
      <c r="C466" s="99"/>
      <c r="D466" s="137"/>
      <c r="E466" s="100"/>
      <c r="F466" s="57"/>
      <c r="G466" s="58">
        <f t="shared" si="56"/>
        <v>0</v>
      </c>
      <c r="H466" s="58">
        <f>IF(E466="",0,IFERROR(VLOOKUP(E466,档案费管理台账!$D$4:$H$1000,5,0),0))</f>
        <v>0</v>
      </c>
      <c r="I466" s="57"/>
      <c r="J466" s="57"/>
      <c r="K466" s="57"/>
      <c r="L466" s="57"/>
      <c r="M466" s="58" t="str">
        <f t="shared" si="57"/>
        <v/>
      </c>
      <c r="N466" s="73"/>
    </row>
    <row r="467" spans="1:14">
      <c r="A467" s="97" t="str">
        <f t="shared" si="55"/>
        <v/>
      </c>
      <c r="B467" s="98" t="str">
        <f t="shared" si="54"/>
        <v/>
      </c>
      <c r="C467" s="99"/>
      <c r="D467" s="137"/>
      <c r="E467" s="100"/>
      <c r="F467" s="57"/>
      <c r="G467" s="58">
        <f t="shared" si="56"/>
        <v>0</v>
      </c>
      <c r="H467" s="58">
        <f>IF(E467="",0,IFERROR(VLOOKUP(E467,档案费管理台账!$D$4:$H$1000,5,0),0))</f>
        <v>0</v>
      </c>
      <c r="I467" s="57"/>
      <c r="J467" s="57"/>
      <c r="K467" s="57"/>
      <c r="L467" s="57"/>
      <c r="M467" s="58" t="str">
        <f t="shared" si="57"/>
        <v/>
      </c>
      <c r="N467" s="73"/>
    </row>
    <row r="468" spans="1:14">
      <c r="A468" s="97" t="str">
        <f t="shared" si="55"/>
        <v/>
      </c>
      <c r="B468" s="98" t="str">
        <f t="shared" si="54"/>
        <v/>
      </c>
      <c r="C468" s="99"/>
      <c r="D468" s="137"/>
      <c r="E468" s="100"/>
      <c r="F468" s="57"/>
      <c r="G468" s="58">
        <f t="shared" si="56"/>
        <v>0</v>
      </c>
      <c r="H468" s="58">
        <f>IF(E468="",0,IFERROR(VLOOKUP(E468,档案费管理台账!$D$4:$H$1000,5,0),0))</f>
        <v>0</v>
      </c>
      <c r="I468" s="57"/>
      <c r="J468" s="57"/>
      <c r="K468" s="57"/>
      <c r="L468" s="57"/>
      <c r="M468" s="58" t="str">
        <f t="shared" si="57"/>
        <v/>
      </c>
      <c r="N468" s="73"/>
    </row>
    <row r="469" spans="1:14">
      <c r="A469" s="97" t="str">
        <f t="shared" si="55"/>
        <v/>
      </c>
      <c r="B469" s="98" t="str">
        <f t="shared" si="54"/>
        <v/>
      </c>
      <c r="C469" s="99"/>
      <c r="D469" s="137"/>
      <c r="E469" s="100"/>
      <c r="F469" s="57"/>
      <c r="G469" s="58">
        <f t="shared" si="56"/>
        <v>0</v>
      </c>
      <c r="H469" s="58">
        <f>IF(E469="",0,IFERROR(VLOOKUP(E469,档案费管理台账!$D$4:$H$1000,5,0),0))</f>
        <v>0</v>
      </c>
      <c r="I469" s="57"/>
      <c r="J469" s="57"/>
      <c r="K469" s="57"/>
      <c r="L469" s="57"/>
      <c r="M469" s="58" t="str">
        <f t="shared" si="57"/>
        <v/>
      </c>
      <c r="N469" s="73"/>
    </row>
    <row r="470" spans="1:14">
      <c r="A470" s="97" t="str">
        <f t="shared" si="55"/>
        <v/>
      </c>
      <c r="B470" s="98" t="str">
        <f t="shared" si="54"/>
        <v/>
      </c>
      <c r="C470" s="99"/>
      <c r="D470" s="137"/>
      <c r="E470" s="100"/>
      <c r="F470" s="57"/>
      <c r="G470" s="58">
        <f t="shared" si="56"/>
        <v>0</v>
      </c>
      <c r="H470" s="58">
        <f>IF(E470="",0,IFERROR(VLOOKUP(E470,档案费管理台账!$D$4:$H$1000,5,0),0))</f>
        <v>0</v>
      </c>
      <c r="I470" s="57"/>
      <c r="J470" s="57"/>
      <c r="K470" s="57"/>
      <c r="L470" s="57"/>
      <c r="M470" s="58" t="str">
        <f t="shared" si="57"/>
        <v/>
      </c>
      <c r="N470" s="73"/>
    </row>
    <row r="471" spans="1:14">
      <c r="A471" s="97" t="str">
        <f t="shared" si="55"/>
        <v/>
      </c>
      <c r="B471" s="98" t="str">
        <f t="shared" si="54"/>
        <v/>
      </c>
      <c r="C471" s="99"/>
      <c r="D471" s="137"/>
      <c r="E471" s="100"/>
      <c r="F471" s="57"/>
      <c r="G471" s="58">
        <f t="shared" si="56"/>
        <v>0</v>
      </c>
      <c r="H471" s="58">
        <f>IF(E471="",0,IFERROR(VLOOKUP(E471,档案费管理台账!$D$4:$H$1000,5,0),0))</f>
        <v>0</v>
      </c>
      <c r="I471" s="57"/>
      <c r="J471" s="57"/>
      <c r="K471" s="57"/>
      <c r="L471" s="57"/>
      <c r="M471" s="58" t="str">
        <f t="shared" si="57"/>
        <v/>
      </c>
      <c r="N471" s="73"/>
    </row>
    <row r="472" spans="1:14">
      <c r="A472" s="97" t="str">
        <f t="shared" si="55"/>
        <v/>
      </c>
      <c r="B472" s="98" t="str">
        <f t="shared" si="54"/>
        <v/>
      </c>
      <c r="C472" s="99"/>
      <c r="D472" s="137"/>
      <c r="E472" s="100"/>
      <c r="F472" s="57"/>
      <c r="G472" s="58">
        <f t="shared" si="56"/>
        <v>0</v>
      </c>
      <c r="H472" s="58">
        <f>IF(E472="",0,IFERROR(VLOOKUP(E472,档案费管理台账!$D$4:$H$1000,5,0),0))</f>
        <v>0</v>
      </c>
      <c r="I472" s="57"/>
      <c r="J472" s="57"/>
      <c r="K472" s="57"/>
      <c r="L472" s="57"/>
      <c r="M472" s="58" t="str">
        <f t="shared" si="57"/>
        <v/>
      </c>
      <c r="N472" s="73"/>
    </row>
    <row r="473" spans="1:14">
      <c r="A473" s="97" t="str">
        <f t="shared" si="55"/>
        <v/>
      </c>
      <c r="B473" s="98" t="str">
        <f t="shared" si="54"/>
        <v/>
      </c>
      <c r="C473" s="99"/>
      <c r="D473" s="137"/>
      <c r="E473" s="100"/>
      <c r="F473" s="57"/>
      <c r="G473" s="58">
        <f t="shared" si="56"/>
        <v>0</v>
      </c>
      <c r="H473" s="58">
        <f>IF(E473="",0,IFERROR(VLOOKUP(E473,档案费管理台账!$D$4:$H$1000,5,0),0))</f>
        <v>0</v>
      </c>
      <c r="I473" s="57"/>
      <c r="J473" s="57"/>
      <c r="K473" s="57"/>
      <c r="L473" s="57"/>
      <c r="M473" s="58" t="str">
        <f t="shared" si="57"/>
        <v/>
      </c>
      <c r="N473" s="73"/>
    </row>
    <row r="474" spans="1:14">
      <c r="A474" s="97" t="str">
        <f t="shared" si="55"/>
        <v/>
      </c>
      <c r="B474" s="98" t="str">
        <f t="shared" si="54"/>
        <v/>
      </c>
      <c r="C474" s="99"/>
      <c r="D474" s="137"/>
      <c r="E474" s="100"/>
      <c r="F474" s="57"/>
      <c r="G474" s="58">
        <f t="shared" si="56"/>
        <v>0</v>
      </c>
      <c r="H474" s="58">
        <f>IF(E474="",0,IFERROR(VLOOKUP(E474,档案费管理台账!$D$4:$H$1000,5,0),0))</f>
        <v>0</v>
      </c>
      <c r="I474" s="57"/>
      <c r="J474" s="57"/>
      <c r="K474" s="57"/>
      <c r="L474" s="57"/>
      <c r="M474" s="58" t="str">
        <f t="shared" si="57"/>
        <v/>
      </c>
      <c r="N474" s="73"/>
    </row>
    <row r="475" spans="1:14">
      <c r="A475" s="97" t="str">
        <f t="shared" si="55"/>
        <v/>
      </c>
      <c r="B475" s="98" t="str">
        <f t="shared" si="54"/>
        <v/>
      </c>
      <c r="C475" s="99"/>
      <c r="D475" s="137"/>
      <c r="E475" s="100"/>
      <c r="F475" s="57"/>
      <c r="G475" s="58">
        <f t="shared" si="56"/>
        <v>0</v>
      </c>
      <c r="H475" s="58">
        <f>IF(E475="",0,IFERROR(VLOOKUP(E475,档案费管理台账!$D$4:$H$1000,5,0),0))</f>
        <v>0</v>
      </c>
      <c r="I475" s="57"/>
      <c r="J475" s="57"/>
      <c r="K475" s="57"/>
      <c r="L475" s="57"/>
      <c r="M475" s="58" t="str">
        <f t="shared" si="57"/>
        <v/>
      </c>
      <c r="N475" s="73"/>
    </row>
    <row r="476" spans="1:14">
      <c r="A476" s="97" t="str">
        <f t="shared" si="55"/>
        <v/>
      </c>
      <c r="B476" s="98" t="str">
        <f t="shared" si="54"/>
        <v/>
      </c>
      <c r="C476" s="99"/>
      <c r="D476" s="137"/>
      <c r="E476" s="100"/>
      <c r="F476" s="57"/>
      <c r="G476" s="58">
        <f t="shared" si="56"/>
        <v>0</v>
      </c>
      <c r="H476" s="58">
        <f>IF(E476="",0,IFERROR(VLOOKUP(E476,档案费管理台账!$D$4:$H$1000,5,0),0))</f>
        <v>0</v>
      </c>
      <c r="I476" s="57"/>
      <c r="J476" s="57"/>
      <c r="K476" s="57"/>
      <c r="L476" s="57"/>
      <c r="M476" s="58" t="str">
        <f t="shared" si="57"/>
        <v/>
      </c>
      <c r="N476" s="73"/>
    </row>
    <row r="477" spans="1:14">
      <c r="A477" s="97" t="str">
        <f t="shared" si="55"/>
        <v/>
      </c>
      <c r="B477" s="98" t="str">
        <f t="shared" si="54"/>
        <v/>
      </c>
      <c r="C477" s="99"/>
      <c r="D477" s="137"/>
      <c r="E477" s="100"/>
      <c r="F477" s="57"/>
      <c r="G477" s="58">
        <f t="shared" si="56"/>
        <v>0</v>
      </c>
      <c r="H477" s="58">
        <f>IF(E477="",0,IFERROR(VLOOKUP(E477,档案费管理台账!$D$4:$H$1000,5,0),0))</f>
        <v>0</v>
      </c>
      <c r="I477" s="57"/>
      <c r="J477" s="57"/>
      <c r="K477" s="57"/>
      <c r="L477" s="57"/>
      <c r="M477" s="58" t="str">
        <f t="shared" si="57"/>
        <v/>
      </c>
      <c r="N477" s="73"/>
    </row>
    <row r="478" spans="1:14">
      <c r="A478" s="97" t="str">
        <f t="shared" si="55"/>
        <v/>
      </c>
      <c r="B478" s="98" t="str">
        <f t="shared" si="54"/>
        <v/>
      </c>
      <c r="C478" s="99"/>
      <c r="D478" s="137"/>
      <c r="E478" s="100"/>
      <c r="F478" s="57"/>
      <c r="G478" s="58">
        <f t="shared" si="56"/>
        <v>0</v>
      </c>
      <c r="H478" s="58">
        <f>IF(E478="",0,IFERROR(VLOOKUP(E478,档案费管理台账!$D$4:$H$1000,5,0),0))</f>
        <v>0</v>
      </c>
      <c r="I478" s="57"/>
      <c r="J478" s="57"/>
      <c r="K478" s="57"/>
      <c r="L478" s="57"/>
      <c r="M478" s="58" t="str">
        <f t="shared" si="57"/>
        <v/>
      </c>
      <c r="N478" s="73"/>
    </row>
    <row r="479" spans="1:14">
      <c r="A479" s="97" t="str">
        <f t="shared" si="55"/>
        <v/>
      </c>
      <c r="B479" s="98" t="str">
        <f t="shared" si="54"/>
        <v/>
      </c>
      <c r="C479" s="99"/>
      <c r="D479" s="137"/>
      <c r="E479" s="100"/>
      <c r="F479" s="57"/>
      <c r="G479" s="58">
        <f t="shared" si="56"/>
        <v>0</v>
      </c>
      <c r="H479" s="58">
        <f>IF(E479="",0,IFERROR(VLOOKUP(E479,档案费管理台账!$D$4:$H$1000,5,0),0))</f>
        <v>0</v>
      </c>
      <c r="I479" s="57"/>
      <c r="J479" s="57"/>
      <c r="K479" s="57"/>
      <c r="L479" s="57"/>
      <c r="M479" s="58" t="str">
        <f t="shared" si="57"/>
        <v/>
      </c>
      <c r="N479" s="73"/>
    </row>
    <row r="480" spans="1:14">
      <c r="A480" s="97" t="str">
        <f t="shared" si="55"/>
        <v/>
      </c>
      <c r="B480" s="98" t="str">
        <f t="shared" si="54"/>
        <v/>
      </c>
      <c r="C480" s="99"/>
      <c r="D480" s="137"/>
      <c r="E480" s="100"/>
      <c r="F480" s="57"/>
      <c r="G480" s="58">
        <f t="shared" si="56"/>
        <v>0</v>
      </c>
      <c r="H480" s="58">
        <f>IF(E480="",0,IFERROR(VLOOKUP(E480,档案费管理台账!$D$4:$H$1000,5,0),0))</f>
        <v>0</v>
      </c>
      <c r="I480" s="57"/>
      <c r="J480" s="57"/>
      <c r="K480" s="57"/>
      <c r="L480" s="57"/>
      <c r="M480" s="58" t="str">
        <f t="shared" si="57"/>
        <v/>
      </c>
      <c r="N480" s="73"/>
    </row>
    <row r="481" spans="1:14">
      <c r="A481" s="97" t="str">
        <f t="shared" si="55"/>
        <v/>
      </c>
      <c r="B481" s="98" t="str">
        <f t="shared" si="54"/>
        <v/>
      </c>
      <c r="C481" s="99"/>
      <c r="D481" s="137"/>
      <c r="E481" s="100"/>
      <c r="F481" s="57"/>
      <c r="G481" s="58">
        <f t="shared" si="56"/>
        <v>0</v>
      </c>
      <c r="H481" s="58">
        <f>IF(E481="",0,IFERROR(VLOOKUP(E481,档案费管理台账!$D$4:$H$1000,5,0),0))</f>
        <v>0</v>
      </c>
      <c r="I481" s="57"/>
      <c r="J481" s="57"/>
      <c r="K481" s="57"/>
      <c r="L481" s="57"/>
      <c r="M481" s="58" t="str">
        <f t="shared" si="57"/>
        <v/>
      </c>
      <c r="N481" s="73"/>
    </row>
    <row r="482" spans="1:14">
      <c r="A482" s="97" t="str">
        <f t="shared" si="55"/>
        <v/>
      </c>
      <c r="B482" s="98" t="str">
        <f t="shared" si="54"/>
        <v/>
      </c>
      <c r="C482" s="99"/>
      <c r="D482" s="137"/>
      <c r="E482" s="100"/>
      <c r="F482" s="57"/>
      <c r="G482" s="58">
        <f t="shared" si="56"/>
        <v>0</v>
      </c>
      <c r="H482" s="58">
        <f>IF(E482="",0,IFERROR(VLOOKUP(E482,档案费管理台账!$D$4:$H$1000,5,0),0))</f>
        <v>0</v>
      </c>
      <c r="I482" s="57"/>
      <c r="J482" s="57"/>
      <c r="K482" s="57"/>
      <c r="L482" s="57"/>
      <c r="M482" s="58" t="str">
        <f t="shared" si="57"/>
        <v/>
      </c>
      <c r="N482" s="73"/>
    </row>
    <row r="483" spans="1:14">
      <c r="A483" s="97" t="str">
        <f t="shared" si="55"/>
        <v/>
      </c>
      <c r="B483" s="98" t="str">
        <f t="shared" si="54"/>
        <v/>
      </c>
      <c r="C483" s="99"/>
      <c r="D483" s="137"/>
      <c r="E483" s="100"/>
      <c r="F483" s="57"/>
      <c r="G483" s="58">
        <f t="shared" si="56"/>
        <v>0</v>
      </c>
      <c r="H483" s="58">
        <f>IF(E483="",0,IFERROR(VLOOKUP(E483,档案费管理台账!$D$4:$H$1000,5,0),0))</f>
        <v>0</v>
      </c>
      <c r="I483" s="57"/>
      <c r="J483" s="57"/>
      <c r="K483" s="57"/>
      <c r="L483" s="57"/>
      <c r="M483" s="58" t="str">
        <f t="shared" si="57"/>
        <v/>
      </c>
      <c r="N483" s="73"/>
    </row>
    <row r="484" spans="1:14">
      <c r="A484" s="97" t="str">
        <f t="shared" si="55"/>
        <v/>
      </c>
      <c r="B484" s="98" t="str">
        <f t="shared" si="54"/>
        <v/>
      </c>
      <c r="C484" s="99"/>
      <c r="D484" s="137"/>
      <c r="E484" s="100"/>
      <c r="F484" s="57"/>
      <c r="G484" s="58">
        <f t="shared" si="56"/>
        <v>0</v>
      </c>
      <c r="H484" s="58">
        <f>IF(E484="",0,IFERROR(VLOOKUP(E484,档案费管理台账!$D$4:$H$1000,5,0),0))</f>
        <v>0</v>
      </c>
      <c r="I484" s="57"/>
      <c r="J484" s="57"/>
      <c r="K484" s="57"/>
      <c r="L484" s="57"/>
      <c r="M484" s="58" t="str">
        <f t="shared" si="57"/>
        <v/>
      </c>
      <c r="N484" s="73"/>
    </row>
    <row r="485" spans="1:14">
      <c r="A485" s="97" t="str">
        <f t="shared" si="55"/>
        <v/>
      </c>
      <c r="B485" s="98" t="str">
        <f t="shared" si="54"/>
        <v/>
      </c>
      <c r="C485" s="99"/>
      <c r="D485" s="137"/>
      <c r="E485" s="100"/>
      <c r="F485" s="57"/>
      <c r="G485" s="58">
        <f t="shared" si="56"/>
        <v>0</v>
      </c>
      <c r="H485" s="58">
        <f>IF(E485="",0,IFERROR(VLOOKUP(E485,档案费管理台账!$D$4:$H$1000,5,0),0))</f>
        <v>0</v>
      </c>
      <c r="I485" s="57"/>
      <c r="J485" s="57"/>
      <c r="K485" s="57"/>
      <c r="L485" s="57"/>
      <c r="M485" s="58" t="str">
        <f t="shared" si="57"/>
        <v/>
      </c>
      <c r="N485" s="73"/>
    </row>
    <row r="486" spans="1:14">
      <c r="A486" s="97" t="str">
        <f t="shared" si="55"/>
        <v/>
      </c>
      <c r="B486" s="98" t="str">
        <f t="shared" si="54"/>
        <v/>
      </c>
      <c r="C486" s="99"/>
      <c r="D486" s="137"/>
      <c r="E486" s="100"/>
      <c r="F486" s="57"/>
      <c r="G486" s="58">
        <f t="shared" si="56"/>
        <v>0</v>
      </c>
      <c r="H486" s="58">
        <f>IF(E486="",0,IFERROR(VLOOKUP(E486,档案费管理台账!$D$4:$H$1000,5,0),0))</f>
        <v>0</v>
      </c>
      <c r="I486" s="57"/>
      <c r="J486" s="57"/>
      <c r="K486" s="57"/>
      <c r="L486" s="57"/>
      <c r="M486" s="58" t="str">
        <f t="shared" si="57"/>
        <v/>
      </c>
      <c r="N486" s="73"/>
    </row>
    <row r="487" spans="1:14">
      <c r="A487" s="97" t="str">
        <f t="shared" si="55"/>
        <v/>
      </c>
      <c r="B487" s="98" t="str">
        <f t="shared" si="54"/>
        <v/>
      </c>
      <c r="C487" s="99"/>
      <c r="D487" s="137"/>
      <c r="E487" s="100"/>
      <c r="F487" s="57"/>
      <c r="G487" s="58">
        <f t="shared" si="56"/>
        <v>0</v>
      </c>
      <c r="H487" s="58">
        <f>IF(E487="",0,IFERROR(VLOOKUP(E487,档案费管理台账!$D$4:$H$1000,5,0),0))</f>
        <v>0</v>
      </c>
      <c r="I487" s="57"/>
      <c r="J487" s="57"/>
      <c r="K487" s="57"/>
      <c r="L487" s="57"/>
      <c r="M487" s="58" t="str">
        <f t="shared" si="57"/>
        <v/>
      </c>
      <c r="N487" s="73"/>
    </row>
    <row r="488" spans="1:14">
      <c r="A488" s="97" t="str">
        <f t="shared" si="55"/>
        <v/>
      </c>
      <c r="B488" s="98" t="str">
        <f t="shared" si="54"/>
        <v/>
      </c>
      <c r="C488" s="99"/>
      <c r="D488" s="137"/>
      <c r="E488" s="100"/>
      <c r="F488" s="57"/>
      <c r="G488" s="58">
        <f t="shared" si="56"/>
        <v>0</v>
      </c>
      <c r="H488" s="58">
        <f>IF(E488="",0,IFERROR(VLOOKUP(E488,档案费管理台账!$D$4:$H$1000,5,0),0))</f>
        <v>0</v>
      </c>
      <c r="I488" s="57"/>
      <c r="J488" s="57"/>
      <c r="K488" s="57"/>
      <c r="L488" s="57"/>
      <c r="M488" s="58" t="str">
        <f t="shared" si="57"/>
        <v/>
      </c>
      <c r="N488" s="73"/>
    </row>
    <row r="489" spans="1:14">
      <c r="A489" s="97" t="str">
        <f t="shared" si="55"/>
        <v/>
      </c>
      <c r="B489" s="98" t="str">
        <f t="shared" si="54"/>
        <v/>
      </c>
      <c r="C489" s="99"/>
      <c r="D489" s="137"/>
      <c r="E489" s="100"/>
      <c r="F489" s="57"/>
      <c r="G489" s="58">
        <f t="shared" si="56"/>
        <v>0</v>
      </c>
      <c r="H489" s="58">
        <f>IF(E489="",0,IFERROR(VLOOKUP(E489,档案费管理台账!$D$4:$H$1000,5,0),0))</f>
        <v>0</v>
      </c>
      <c r="I489" s="57"/>
      <c r="J489" s="57"/>
      <c r="K489" s="57"/>
      <c r="L489" s="57"/>
      <c r="M489" s="58" t="str">
        <f t="shared" si="57"/>
        <v/>
      </c>
      <c r="N489" s="73"/>
    </row>
    <row r="490" spans="1:14">
      <c r="A490" s="97" t="str">
        <f t="shared" si="55"/>
        <v/>
      </c>
      <c r="B490" s="98" t="str">
        <f t="shared" si="54"/>
        <v/>
      </c>
      <c r="C490" s="99"/>
      <c r="D490" s="137"/>
      <c r="E490" s="100"/>
      <c r="F490" s="57"/>
      <c r="G490" s="58">
        <f t="shared" si="56"/>
        <v>0</v>
      </c>
      <c r="H490" s="58">
        <f>IF(E490="",0,IFERROR(VLOOKUP(E490,档案费管理台账!$D$4:$H$1000,5,0),0))</f>
        <v>0</v>
      </c>
      <c r="I490" s="57"/>
      <c r="J490" s="57"/>
      <c r="K490" s="57"/>
      <c r="L490" s="57"/>
      <c r="M490" s="58" t="str">
        <f t="shared" si="57"/>
        <v/>
      </c>
      <c r="N490" s="73"/>
    </row>
    <row r="491" spans="1:14">
      <c r="A491" s="97" t="str">
        <f t="shared" si="55"/>
        <v/>
      </c>
      <c r="B491" s="98" t="str">
        <f t="shared" si="54"/>
        <v/>
      </c>
      <c r="C491" s="99"/>
      <c r="D491" s="137"/>
      <c r="E491" s="100"/>
      <c r="F491" s="57"/>
      <c r="G491" s="58">
        <f t="shared" si="56"/>
        <v>0</v>
      </c>
      <c r="H491" s="58">
        <f>IF(E491="",0,IFERROR(VLOOKUP(E491,档案费管理台账!$D$4:$H$1000,5,0),0))</f>
        <v>0</v>
      </c>
      <c r="I491" s="57"/>
      <c r="J491" s="57"/>
      <c r="K491" s="57"/>
      <c r="L491" s="57"/>
      <c r="M491" s="58" t="str">
        <f t="shared" si="57"/>
        <v/>
      </c>
      <c r="N491" s="73"/>
    </row>
    <row r="492" spans="1:14">
      <c r="A492" s="97" t="str">
        <f t="shared" si="55"/>
        <v/>
      </c>
      <c r="B492" s="98" t="str">
        <f t="shared" ref="B492:B555" si="58">IF(C492="","",MONTH(C492)&amp;"月")</f>
        <v/>
      </c>
      <c r="C492" s="99"/>
      <c r="D492" s="137"/>
      <c r="E492" s="100"/>
      <c r="F492" s="57"/>
      <c r="G492" s="58">
        <f t="shared" si="56"/>
        <v>0</v>
      </c>
      <c r="H492" s="58">
        <f>IF(E492="",0,IFERROR(VLOOKUP(E492,档案费管理台账!$D$4:$H$1000,5,0),0))</f>
        <v>0</v>
      </c>
      <c r="I492" s="57"/>
      <c r="J492" s="57"/>
      <c r="K492" s="57"/>
      <c r="L492" s="57"/>
      <c r="M492" s="58" t="str">
        <f t="shared" si="57"/>
        <v/>
      </c>
      <c r="N492" s="73"/>
    </row>
    <row r="493" spans="1:14">
      <c r="A493" s="97" t="str">
        <f t="shared" ref="A493:A556" si="59">IF(C493="","",ROW()-42)</f>
        <v/>
      </c>
      <c r="B493" s="98" t="str">
        <f t="shared" si="58"/>
        <v/>
      </c>
      <c r="C493" s="99"/>
      <c r="D493" s="137"/>
      <c r="E493" s="100"/>
      <c r="F493" s="57"/>
      <c r="G493" s="58">
        <f t="shared" ref="G493:G556" si="60">IF(F493="",0,F493*$K$41)</f>
        <v>0</v>
      </c>
      <c r="H493" s="58">
        <f>IF(E493="",0,IFERROR(VLOOKUP(E493,档案费管理台账!$D$4:$H$1000,5,0),0))</f>
        <v>0</v>
      </c>
      <c r="I493" s="57"/>
      <c r="J493" s="57"/>
      <c r="K493" s="57"/>
      <c r="L493" s="57"/>
      <c r="M493" s="58" t="str">
        <f t="shared" ref="M493:M556" si="61">IF(C493="","",ROUND(M492+G493-I493-J493-K493-L493-H493,2))</f>
        <v/>
      </c>
      <c r="N493" s="73"/>
    </row>
    <row r="494" spans="1:14">
      <c r="A494" s="97" t="str">
        <f t="shared" si="59"/>
        <v/>
      </c>
      <c r="B494" s="98" t="str">
        <f t="shared" si="58"/>
        <v/>
      </c>
      <c r="C494" s="99"/>
      <c r="D494" s="137"/>
      <c r="E494" s="100"/>
      <c r="F494" s="57"/>
      <c r="G494" s="58">
        <f t="shared" si="60"/>
        <v>0</v>
      </c>
      <c r="H494" s="58">
        <f>IF(E494="",0,IFERROR(VLOOKUP(E494,档案费管理台账!$D$4:$H$1000,5,0),0))</f>
        <v>0</v>
      </c>
      <c r="I494" s="57"/>
      <c r="J494" s="57"/>
      <c r="K494" s="57"/>
      <c r="L494" s="57"/>
      <c r="M494" s="58" t="str">
        <f t="shared" si="61"/>
        <v/>
      </c>
      <c r="N494" s="73"/>
    </row>
    <row r="495" spans="1:14">
      <c r="A495" s="97" t="str">
        <f t="shared" si="59"/>
        <v/>
      </c>
      <c r="B495" s="98" t="str">
        <f t="shared" si="58"/>
        <v/>
      </c>
      <c r="C495" s="99"/>
      <c r="D495" s="137"/>
      <c r="E495" s="100"/>
      <c r="F495" s="57"/>
      <c r="G495" s="58">
        <f t="shared" si="60"/>
        <v>0</v>
      </c>
      <c r="H495" s="58">
        <f>IF(E495="",0,IFERROR(VLOOKUP(E495,档案费管理台账!$D$4:$H$1000,5,0),0))</f>
        <v>0</v>
      </c>
      <c r="I495" s="57"/>
      <c r="J495" s="57"/>
      <c r="K495" s="57"/>
      <c r="L495" s="57"/>
      <c r="M495" s="58" t="str">
        <f t="shared" si="61"/>
        <v/>
      </c>
      <c r="N495" s="73"/>
    </row>
    <row r="496" spans="1:14">
      <c r="A496" s="97" t="str">
        <f t="shared" si="59"/>
        <v/>
      </c>
      <c r="B496" s="98" t="str">
        <f t="shared" si="58"/>
        <v/>
      </c>
      <c r="C496" s="99"/>
      <c r="D496" s="137"/>
      <c r="E496" s="100"/>
      <c r="F496" s="57"/>
      <c r="G496" s="58">
        <f t="shared" si="60"/>
        <v>0</v>
      </c>
      <c r="H496" s="58">
        <f>IF(E496="",0,IFERROR(VLOOKUP(E496,档案费管理台账!$D$4:$H$1000,5,0),0))</f>
        <v>0</v>
      </c>
      <c r="I496" s="57"/>
      <c r="J496" s="57"/>
      <c r="K496" s="57"/>
      <c r="L496" s="57"/>
      <c r="M496" s="58" t="str">
        <f t="shared" si="61"/>
        <v/>
      </c>
      <c r="N496" s="73"/>
    </row>
    <row r="497" spans="1:14">
      <c r="A497" s="97" t="str">
        <f t="shared" si="59"/>
        <v/>
      </c>
      <c r="B497" s="98" t="str">
        <f t="shared" si="58"/>
        <v/>
      </c>
      <c r="C497" s="99"/>
      <c r="D497" s="137"/>
      <c r="E497" s="100"/>
      <c r="F497" s="57"/>
      <c r="G497" s="58">
        <f t="shared" si="60"/>
        <v>0</v>
      </c>
      <c r="H497" s="58">
        <f>IF(E497="",0,IFERROR(VLOOKUP(E497,档案费管理台账!$D$4:$H$1000,5,0),0))</f>
        <v>0</v>
      </c>
      <c r="I497" s="57"/>
      <c r="J497" s="57"/>
      <c r="K497" s="57"/>
      <c r="L497" s="57"/>
      <c r="M497" s="58" t="str">
        <f t="shared" si="61"/>
        <v/>
      </c>
      <c r="N497" s="73"/>
    </row>
    <row r="498" spans="1:14">
      <c r="A498" s="97" t="str">
        <f t="shared" si="59"/>
        <v/>
      </c>
      <c r="B498" s="98" t="str">
        <f t="shared" si="58"/>
        <v/>
      </c>
      <c r="C498" s="99"/>
      <c r="D498" s="137"/>
      <c r="E498" s="100"/>
      <c r="F498" s="57"/>
      <c r="G498" s="58">
        <f t="shared" si="60"/>
        <v>0</v>
      </c>
      <c r="H498" s="58">
        <f>IF(E498="",0,IFERROR(VLOOKUP(E498,档案费管理台账!$D$4:$H$1000,5,0),0))</f>
        <v>0</v>
      </c>
      <c r="I498" s="57"/>
      <c r="J498" s="57"/>
      <c r="K498" s="57"/>
      <c r="L498" s="57"/>
      <c r="M498" s="58" t="str">
        <f t="shared" si="61"/>
        <v/>
      </c>
      <c r="N498" s="73"/>
    </row>
    <row r="499" spans="1:14">
      <c r="A499" s="97" t="str">
        <f t="shared" si="59"/>
        <v/>
      </c>
      <c r="B499" s="98" t="str">
        <f t="shared" si="58"/>
        <v/>
      </c>
      <c r="C499" s="99"/>
      <c r="D499" s="137"/>
      <c r="E499" s="100"/>
      <c r="F499" s="57"/>
      <c r="G499" s="58">
        <f t="shared" si="60"/>
        <v>0</v>
      </c>
      <c r="H499" s="58">
        <f>IF(E499="",0,IFERROR(VLOOKUP(E499,档案费管理台账!$D$4:$H$1000,5,0),0))</f>
        <v>0</v>
      </c>
      <c r="I499" s="57"/>
      <c r="J499" s="57"/>
      <c r="K499" s="57"/>
      <c r="L499" s="57"/>
      <c r="M499" s="58" t="str">
        <f t="shared" si="61"/>
        <v/>
      </c>
      <c r="N499" s="73"/>
    </row>
    <row r="500" spans="1:14">
      <c r="A500" s="97" t="str">
        <f t="shared" si="59"/>
        <v/>
      </c>
      <c r="B500" s="98" t="str">
        <f t="shared" si="58"/>
        <v/>
      </c>
      <c r="C500" s="99"/>
      <c r="D500" s="137"/>
      <c r="E500" s="100"/>
      <c r="F500" s="57"/>
      <c r="G500" s="58">
        <f t="shared" si="60"/>
        <v>0</v>
      </c>
      <c r="H500" s="58">
        <f>IF(E500="",0,IFERROR(VLOOKUP(E500,档案费管理台账!$D$4:$H$1000,5,0),0))</f>
        <v>0</v>
      </c>
      <c r="I500" s="57"/>
      <c r="J500" s="57"/>
      <c r="K500" s="57"/>
      <c r="L500" s="57"/>
      <c r="M500" s="58" t="str">
        <f t="shared" si="61"/>
        <v/>
      </c>
      <c r="N500" s="73"/>
    </row>
    <row r="501" spans="1:14">
      <c r="A501" s="97" t="str">
        <f t="shared" si="59"/>
        <v/>
      </c>
      <c r="B501" s="98" t="str">
        <f t="shared" si="58"/>
        <v/>
      </c>
      <c r="C501" s="99"/>
      <c r="D501" s="137"/>
      <c r="E501" s="100"/>
      <c r="F501" s="57"/>
      <c r="G501" s="58">
        <f t="shared" si="60"/>
        <v>0</v>
      </c>
      <c r="H501" s="58">
        <f>IF(E501="",0,IFERROR(VLOOKUP(E501,档案费管理台账!$D$4:$H$1000,5,0),0))</f>
        <v>0</v>
      </c>
      <c r="I501" s="57"/>
      <c r="J501" s="57"/>
      <c r="K501" s="57"/>
      <c r="L501" s="57"/>
      <c r="M501" s="58" t="str">
        <f t="shared" si="61"/>
        <v/>
      </c>
      <c r="N501" s="73"/>
    </row>
    <row r="502" spans="1:14">
      <c r="A502" s="97" t="str">
        <f t="shared" si="59"/>
        <v/>
      </c>
      <c r="B502" s="98" t="str">
        <f t="shared" si="58"/>
        <v/>
      </c>
      <c r="C502" s="99"/>
      <c r="D502" s="137"/>
      <c r="E502" s="100"/>
      <c r="F502" s="57"/>
      <c r="G502" s="58">
        <f t="shared" si="60"/>
        <v>0</v>
      </c>
      <c r="H502" s="58">
        <f>IF(E502="",0,IFERROR(VLOOKUP(E502,档案费管理台账!$D$4:$H$1000,5,0),0))</f>
        <v>0</v>
      </c>
      <c r="I502" s="57"/>
      <c r="J502" s="57"/>
      <c r="K502" s="57"/>
      <c r="L502" s="57"/>
      <c r="M502" s="58" t="str">
        <f t="shared" si="61"/>
        <v/>
      </c>
      <c r="N502" s="73"/>
    </row>
    <row r="503" spans="1:14">
      <c r="A503" s="97" t="str">
        <f t="shared" si="59"/>
        <v/>
      </c>
      <c r="B503" s="98" t="str">
        <f t="shared" si="58"/>
        <v/>
      </c>
      <c r="C503" s="99"/>
      <c r="D503" s="137"/>
      <c r="E503" s="100"/>
      <c r="F503" s="57"/>
      <c r="G503" s="58">
        <f t="shared" si="60"/>
        <v>0</v>
      </c>
      <c r="H503" s="58">
        <f>IF(E503="",0,IFERROR(VLOOKUP(E503,档案费管理台账!$D$4:$H$1000,5,0),0))</f>
        <v>0</v>
      </c>
      <c r="I503" s="57"/>
      <c r="J503" s="57"/>
      <c r="K503" s="57"/>
      <c r="L503" s="57"/>
      <c r="M503" s="58" t="str">
        <f t="shared" si="61"/>
        <v/>
      </c>
      <c r="N503" s="73"/>
    </row>
    <row r="504" spans="1:14">
      <c r="A504" s="97" t="str">
        <f t="shared" si="59"/>
        <v/>
      </c>
      <c r="B504" s="98" t="str">
        <f t="shared" si="58"/>
        <v/>
      </c>
      <c r="C504" s="99"/>
      <c r="D504" s="137"/>
      <c r="E504" s="100"/>
      <c r="F504" s="57"/>
      <c r="G504" s="58">
        <f t="shared" si="60"/>
        <v>0</v>
      </c>
      <c r="H504" s="58">
        <f>IF(E504="",0,IFERROR(VLOOKUP(E504,档案费管理台账!$D$4:$H$1000,5,0),0))</f>
        <v>0</v>
      </c>
      <c r="I504" s="57"/>
      <c r="J504" s="57"/>
      <c r="K504" s="57"/>
      <c r="L504" s="57"/>
      <c r="M504" s="58" t="str">
        <f t="shared" si="61"/>
        <v/>
      </c>
      <c r="N504" s="73"/>
    </row>
    <row r="505" spans="1:14">
      <c r="A505" s="97" t="str">
        <f t="shared" si="59"/>
        <v/>
      </c>
      <c r="B505" s="98" t="str">
        <f t="shared" si="58"/>
        <v/>
      </c>
      <c r="C505" s="99"/>
      <c r="D505" s="137"/>
      <c r="E505" s="100"/>
      <c r="F505" s="57"/>
      <c r="G505" s="58">
        <f t="shared" si="60"/>
        <v>0</v>
      </c>
      <c r="H505" s="58">
        <f>IF(E505="",0,IFERROR(VLOOKUP(E505,档案费管理台账!$D$4:$H$1000,5,0),0))</f>
        <v>0</v>
      </c>
      <c r="I505" s="57"/>
      <c r="J505" s="57"/>
      <c r="K505" s="57"/>
      <c r="L505" s="57"/>
      <c r="M505" s="58" t="str">
        <f t="shared" si="61"/>
        <v/>
      </c>
      <c r="N505" s="73"/>
    </row>
    <row r="506" spans="1:14">
      <c r="A506" s="97" t="str">
        <f t="shared" si="59"/>
        <v/>
      </c>
      <c r="B506" s="98" t="str">
        <f t="shared" si="58"/>
        <v/>
      </c>
      <c r="C506" s="99"/>
      <c r="D506" s="137"/>
      <c r="E506" s="100"/>
      <c r="F506" s="57"/>
      <c r="G506" s="58">
        <f t="shared" si="60"/>
        <v>0</v>
      </c>
      <c r="H506" s="58">
        <f>IF(E506="",0,IFERROR(VLOOKUP(E506,档案费管理台账!$D$4:$H$1000,5,0),0))</f>
        <v>0</v>
      </c>
      <c r="I506" s="57"/>
      <c r="J506" s="57"/>
      <c r="K506" s="57"/>
      <c r="L506" s="57"/>
      <c r="M506" s="58" t="str">
        <f t="shared" si="61"/>
        <v/>
      </c>
      <c r="N506" s="73"/>
    </row>
    <row r="507" spans="1:14">
      <c r="A507" s="97" t="str">
        <f t="shared" si="59"/>
        <v/>
      </c>
      <c r="B507" s="98" t="str">
        <f t="shared" si="58"/>
        <v/>
      </c>
      <c r="C507" s="99"/>
      <c r="D507" s="137"/>
      <c r="E507" s="100"/>
      <c r="F507" s="57"/>
      <c r="G507" s="58">
        <f t="shared" si="60"/>
        <v>0</v>
      </c>
      <c r="H507" s="58">
        <f>IF(E507="",0,IFERROR(VLOOKUP(E507,档案费管理台账!$D$4:$H$1000,5,0),0))</f>
        <v>0</v>
      </c>
      <c r="I507" s="57"/>
      <c r="J507" s="57"/>
      <c r="K507" s="57"/>
      <c r="L507" s="57"/>
      <c r="M507" s="58" t="str">
        <f t="shared" si="61"/>
        <v/>
      </c>
      <c r="N507" s="73"/>
    </row>
    <row r="508" spans="1:14">
      <c r="A508" s="97" t="str">
        <f t="shared" si="59"/>
        <v/>
      </c>
      <c r="B508" s="98" t="str">
        <f t="shared" si="58"/>
        <v/>
      </c>
      <c r="C508" s="99"/>
      <c r="D508" s="137"/>
      <c r="E508" s="100"/>
      <c r="F508" s="57"/>
      <c r="G508" s="58">
        <f t="shared" si="60"/>
        <v>0</v>
      </c>
      <c r="H508" s="58">
        <f>IF(E508="",0,IFERROR(VLOOKUP(E508,档案费管理台账!$D$4:$H$1000,5,0),0))</f>
        <v>0</v>
      </c>
      <c r="I508" s="57"/>
      <c r="J508" s="57"/>
      <c r="K508" s="57"/>
      <c r="L508" s="57"/>
      <c r="M508" s="58" t="str">
        <f t="shared" si="61"/>
        <v/>
      </c>
      <c r="N508" s="73"/>
    </row>
    <row r="509" spans="1:14">
      <c r="A509" s="97" t="str">
        <f t="shared" si="59"/>
        <v/>
      </c>
      <c r="B509" s="98" t="str">
        <f t="shared" si="58"/>
        <v/>
      </c>
      <c r="C509" s="99"/>
      <c r="D509" s="137"/>
      <c r="E509" s="100"/>
      <c r="F509" s="57"/>
      <c r="G509" s="58">
        <f t="shared" si="60"/>
        <v>0</v>
      </c>
      <c r="H509" s="58">
        <f>IF(E509="",0,IFERROR(VLOOKUP(E509,档案费管理台账!$D$4:$H$1000,5,0),0))</f>
        <v>0</v>
      </c>
      <c r="I509" s="57"/>
      <c r="J509" s="57"/>
      <c r="K509" s="57"/>
      <c r="L509" s="57"/>
      <c r="M509" s="58" t="str">
        <f t="shared" si="61"/>
        <v/>
      </c>
      <c r="N509" s="73"/>
    </row>
    <row r="510" spans="1:14">
      <c r="A510" s="97" t="str">
        <f t="shared" si="59"/>
        <v/>
      </c>
      <c r="B510" s="98" t="str">
        <f t="shared" si="58"/>
        <v/>
      </c>
      <c r="C510" s="99"/>
      <c r="D510" s="137"/>
      <c r="E510" s="100"/>
      <c r="F510" s="57"/>
      <c r="G510" s="58">
        <f t="shared" si="60"/>
        <v>0</v>
      </c>
      <c r="H510" s="58">
        <f>IF(E510="",0,IFERROR(VLOOKUP(E510,档案费管理台账!$D$4:$H$1000,5,0),0))</f>
        <v>0</v>
      </c>
      <c r="I510" s="57"/>
      <c r="J510" s="57"/>
      <c r="K510" s="57"/>
      <c r="L510" s="57"/>
      <c r="M510" s="58" t="str">
        <f t="shared" si="61"/>
        <v/>
      </c>
      <c r="N510" s="73"/>
    </row>
    <row r="511" spans="1:14">
      <c r="A511" s="97" t="str">
        <f t="shared" si="59"/>
        <v/>
      </c>
      <c r="B511" s="98" t="str">
        <f t="shared" si="58"/>
        <v/>
      </c>
      <c r="C511" s="99"/>
      <c r="D511" s="137"/>
      <c r="E511" s="100"/>
      <c r="F511" s="57"/>
      <c r="G511" s="58">
        <f t="shared" si="60"/>
        <v>0</v>
      </c>
      <c r="H511" s="58">
        <f>IF(E511="",0,IFERROR(VLOOKUP(E511,档案费管理台账!$D$4:$H$1000,5,0),0))</f>
        <v>0</v>
      </c>
      <c r="I511" s="57"/>
      <c r="J511" s="57"/>
      <c r="K511" s="57"/>
      <c r="L511" s="57"/>
      <c r="M511" s="58" t="str">
        <f t="shared" si="61"/>
        <v/>
      </c>
      <c r="N511" s="73"/>
    </row>
    <row r="512" spans="1:14">
      <c r="A512" s="97" t="str">
        <f t="shared" si="59"/>
        <v/>
      </c>
      <c r="B512" s="98" t="str">
        <f t="shared" si="58"/>
        <v/>
      </c>
      <c r="C512" s="99"/>
      <c r="D512" s="137"/>
      <c r="E512" s="100"/>
      <c r="F512" s="57"/>
      <c r="G512" s="58">
        <f t="shared" si="60"/>
        <v>0</v>
      </c>
      <c r="H512" s="58">
        <f>IF(E512="",0,IFERROR(VLOOKUP(E512,档案费管理台账!$D$4:$H$1000,5,0),0))</f>
        <v>0</v>
      </c>
      <c r="I512" s="57"/>
      <c r="J512" s="57"/>
      <c r="K512" s="57"/>
      <c r="L512" s="57"/>
      <c r="M512" s="58" t="str">
        <f t="shared" si="61"/>
        <v/>
      </c>
      <c r="N512" s="73"/>
    </row>
    <row r="513" spans="1:14">
      <c r="A513" s="97" t="str">
        <f t="shared" si="59"/>
        <v/>
      </c>
      <c r="B513" s="98" t="str">
        <f t="shared" si="58"/>
        <v/>
      </c>
      <c r="C513" s="99"/>
      <c r="D513" s="137"/>
      <c r="E513" s="100"/>
      <c r="F513" s="57"/>
      <c r="G513" s="58">
        <f t="shared" si="60"/>
        <v>0</v>
      </c>
      <c r="H513" s="58">
        <f>IF(E513="",0,IFERROR(VLOOKUP(E513,档案费管理台账!$D$4:$H$1000,5,0),0))</f>
        <v>0</v>
      </c>
      <c r="I513" s="57"/>
      <c r="J513" s="57"/>
      <c r="K513" s="57"/>
      <c r="L513" s="57"/>
      <c r="M513" s="58" t="str">
        <f t="shared" si="61"/>
        <v/>
      </c>
      <c r="N513" s="73"/>
    </row>
    <row r="514" spans="1:14">
      <c r="A514" s="97" t="str">
        <f t="shared" si="59"/>
        <v/>
      </c>
      <c r="B514" s="98" t="str">
        <f t="shared" si="58"/>
        <v/>
      </c>
      <c r="C514" s="99"/>
      <c r="D514" s="137"/>
      <c r="E514" s="100"/>
      <c r="F514" s="57"/>
      <c r="G514" s="58">
        <f t="shared" si="60"/>
        <v>0</v>
      </c>
      <c r="H514" s="58">
        <f>IF(E514="",0,IFERROR(VLOOKUP(E514,档案费管理台账!$D$4:$H$1000,5,0),0))</f>
        <v>0</v>
      </c>
      <c r="I514" s="57"/>
      <c r="J514" s="57"/>
      <c r="K514" s="57"/>
      <c r="L514" s="57"/>
      <c r="M514" s="58" t="str">
        <f t="shared" si="61"/>
        <v/>
      </c>
      <c r="N514" s="73"/>
    </row>
    <row r="515" spans="1:14">
      <c r="A515" s="97" t="str">
        <f t="shared" si="59"/>
        <v/>
      </c>
      <c r="B515" s="98" t="str">
        <f t="shared" si="58"/>
        <v/>
      </c>
      <c r="C515" s="99"/>
      <c r="D515" s="137"/>
      <c r="E515" s="100"/>
      <c r="F515" s="57"/>
      <c r="G515" s="58">
        <f t="shared" si="60"/>
        <v>0</v>
      </c>
      <c r="H515" s="58">
        <f>IF(E515="",0,IFERROR(VLOOKUP(E515,档案费管理台账!$D$4:$H$1000,5,0),0))</f>
        <v>0</v>
      </c>
      <c r="I515" s="57"/>
      <c r="J515" s="57"/>
      <c r="K515" s="57"/>
      <c r="L515" s="57"/>
      <c r="M515" s="58" t="str">
        <f t="shared" si="61"/>
        <v/>
      </c>
      <c r="N515" s="73"/>
    </row>
    <row r="516" spans="1:14">
      <c r="A516" s="97" t="str">
        <f t="shared" si="59"/>
        <v/>
      </c>
      <c r="B516" s="98" t="str">
        <f t="shared" si="58"/>
        <v/>
      </c>
      <c r="C516" s="99"/>
      <c r="D516" s="137"/>
      <c r="E516" s="100"/>
      <c r="F516" s="57"/>
      <c r="G516" s="58">
        <f t="shared" si="60"/>
        <v>0</v>
      </c>
      <c r="H516" s="58">
        <f>IF(E516="",0,IFERROR(VLOOKUP(E516,档案费管理台账!$D$4:$H$1000,5,0),0))</f>
        <v>0</v>
      </c>
      <c r="I516" s="57"/>
      <c r="J516" s="57"/>
      <c r="K516" s="57"/>
      <c r="L516" s="57"/>
      <c r="M516" s="58" t="str">
        <f t="shared" si="61"/>
        <v/>
      </c>
      <c r="N516" s="73"/>
    </row>
    <row r="517" spans="1:14">
      <c r="A517" s="97" t="str">
        <f t="shared" si="59"/>
        <v/>
      </c>
      <c r="B517" s="98" t="str">
        <f t="shared" si="58"/>
        <v/>
      </c>
      <c r="C517" s="99"/>
      <c r="D517" s="137"/>
      <c r="E517" s="100"/>
      <c r="F517" s="57"/>
      <c r="G517" s="58">
        <f t="shared" si="60"/>
        <v>0</v>
      </c>
      <c r="H517" s="58">
        <f>IF(E517="",0,IFERROR(VLOOKUP(E517,档案费管理台账!$D$4:$H$1000,5,0),0))</f>
        <v>0</v>
      </c>
      <c r="I517" s="57"/>
      <c r="J517" s="57"/>
      <c r="K517" s="57"/>
      <c r="L517" s="57"/>
      <c r="M517" s="58" t="str">
        <f t="shared" si="61"/>
        <v/>
      </c>
      <c r="N517" s="73"/>
    </row>
    <row r="518" spans="1:14">
      <c r="A518" s="97" t="str">
        <f t="shared" si="59"/>
        <v/>
      </c>
      <c r="B518" s="98" t="str">
        <f t="shared" si="58"/>
        <v/>
      </c>
      <c r="C518" s="99"/>
      <c r="D518" s="137"/>
      <c r="E518" s="100"/>
      <c r="F518" s="57"/>
      <c r="G518" s="58">
        <f t="shared" si="60"/>
        <v>0</v>
      </c>
      <c r="H518" s="58">
        <f>IF(E518="",0,IFERROR(VLOOKUP(E518,档案费管理台账!$D$4:$H$1000,5,0),0))</f>
        <v>0</v>
      </c>
      <c r="I518" s="57"/>
      <c r="J518" s="57"/>
      <c r="K518" s="57"/>
      <c r="L518" s="57"/>
      <c r="M518" s="58" t="str">
        <f t="shared" si="61"/>
        <v/>
      </c>
      <c r="N518" s="73"/>
    </row>
    <row r="519" spans="1:14">
      <c r="A519" s="97" t="str">
        <f t="shared" si="59"/>
        <v/>
      </c>
      <c r="B519" s="98" t="str">
        <f t="shared" si="58"/>
        <v/>
      </c>
      <c r="C519" s="99"/>
      <c r="D519" s="137"/>
      <c r="E519" s="100"/>
      <c r="F519" s="57"/>
      <c r="G519" s="58">
        <f t="shared" si="60"/>
        <v>0</v>
      </c>
      <c r="H519" s="58">
        <f>IF(E519="",0,IFERROR(VLOOKUP(E519,档案费管理台账!$D$4:$H$1000,5,0),0))</f>
        <v>0</v>
      </c>
      <c r="I519" s="57"/>
      <c r="J519" s="57"/>
      <c r="K519" s="57"/>
      <c r="L519" s="57"/>
      <c r="M519" s="58" t="str">
        <f t="shared" si="61"/>
        <v/>
      </c>
      <c r="N519" s="73"/>
    </row>
    <row r="520" spans="1:14">
      <c r="A520" s="97" t="str">
        <f t="shared" si="59"/>
        <v/>
      </c>
      <c r="B520" s="98" t="str">
        <f t="shared" si="58"/>
        <v/>
      </c>
      <c r="C520" s="99"/>
      <c r="D520" s="137"/>
      <c r="E520" s="100"/>
      <c r="F520" s="57"/>
      <c r="G520" s="58">
        <f t="shared" si="60"/>
        <v>0</v>
      </c>
      <c r="H520" s="58">
        <f>IF(E520="",0,IFERROR(VLOOKUP(E520,档案费管理台账!$D$4:$H$1000,5,0),0))</f>
        <v>0</v>
      </c>
      <c r="I520" s="57"/>
      <c r="J520" s="57"/>
      <c r="K520" s="57"/>
      <c r="L520" s="57"/>
      <c r="M520" s="58" t="str">
        <f t="shared" si="61"/>
        <v/>
      </c>
      <c r="N520" s="73"/>
    </row>
    <row r="521" spans="1:14">
      <c r="A521" s="97" t="str">
        <f t="shared" si="59"/>
        <v/>
      </c>
      <c r="B521" s="98" t="str">
        <f t="shared" si="58"/>
        <v/>
      </c>
      <c r="C521" s="99"/>
      <c r="D521" s="137"/>
      <c r="E521" s="100"/>
      <c r="F521" s="57"/>
      <c r="G521" s="58">
        <f t="shared" si="60"/>
        <v>0</v>
      </c>
      <c r="H521" s="58">
        <f>IF(E521="",0,IFERROR(VLOOKUP(E521,档案费管理台账!$D$4:$H$1000,5,0),0))</f>
        <v>0</v>
      </c>
      <c r="I521" s="57"/>
      <c r="J521" s="57"/>
      <c r="K521" s="57"/>
      <c r="L521" s="57"/>
      <c r="M521" s="58" t="str">
        <f t="shared" si="61"/>
        <v/>
      </c>
      <c r="N521" s="73"/>
    </row>
    <row r="522" spans="1:14">
      <c r="A522" s="97" t="str">
        <f t="shared" si="59"/>
        <v/>
      </c>
      <c r="B522" s="98" t="str">
        <f t="shared" si="58"/>
        <v/>
      </c>
      <c r="C522" s="99"/>
      <c r="D522" s="137"/>
      <c r="E522" s="100"/>
      <c r="F522" s="57"/>
      <c r="G522" s="58">
        <f t="shared" si="60"/>
        <v>0</v>
      </c>
      <c r="H522" s="58">
        <f>IF(E522="",0,IFERROR(VLOOKUP(E522,档案费管理台账!$D$4:$H$1000,5,0),0))</f>
        <v>0</v>
      </c>
      <c r="I522" s="57"/>
      <c r="J522" s="57"/>
      <c r="K522" s="57"/>
      <c r="L522" s="57"/>
      <c r="M522" s="58" t="str">
        <f t="shared" si="61"/>
        <v/>
      </c>
      <c r="N522" s="73"/>
    </row>
    <row r="523" spans="1:14">
      <c r="A523" s="97" t="str">
        <f t="shared" si="59"/>
        <v/>
      </c>
      <c r="B523" s="98" t="str">
        <f t="shared" si="58"/>
        <v/>
      </c>
      <c r="C523" s="99"/>
      <c r="D523" s="137"/>
      <c r="E523" s="100"/>
      <c r="F523" s="57"/>
      <c r="G523" s="58">
        <f t="shared" si="60"/>
        <v>0</v>
      </c>
      <c r="H523" s="58">
        <f>IF(E523="",0,IFERROR(VLOOKUP(E523,档案费管理台账!$D$4:$H$1000,5,0),0))</f>
        <v>0</v>
      </c>
      <c r="I523" s="57"/>
      <c r="J523" s="57"/>
      <c r="K523" s="57"/>
      <c r="L523" s="57"/>
      <c r="M523" s="58" t="str">
        <f t="shared" si="61"/>
        <v/>
      </c>
      <c r="N523" s="73"/>
    </row>
    <row r="524" spans="1:14">
      <c r="A524" s="97" t="str">
        <f t="shared" si="59"/>
        <v/>
      </c>
      <c r="B524" s="98" t="str">
        <f t="shared" si="58"/>
        <v/>
      </c>
      <c r="C524" s="99"/>
      <c r="D524" s="137"/>
      <c r="E524" s="100"/>
      <c r="F524" s="57"/>
      <c r="G524" s="58">
        <f t="shared" si="60"/>
        <v>0</v>
      </c>
      <c r="H524" s="58">
        <f>IF(E524="",0,IFERROR(VLOOKUP(E524,档案费管理台账!$D$4:$H$1000,5,0),0))</f>
        <v>0</v>
      </c>
      <c r="I524" s="57"/>
      <c r="J524" s="57"/>
      <c r="K524" s="57"/>
      <c r="L524" s="57"/>
      <c r="M524" s="58" t="str">
        <f t="shared" si="61"/>
        <v/>
      </c>
      <c r="N524" s="73"/>
    </row>
    <row r="525" spans="1:14">
      <c r="A525" s="97" t="str">
        <f t="shared" si="59"/>
        <v/>
      </c>
      <c r="B525" s="98" t="str">
        <f t="shared" si="58"/>
        <v/>
      </c>
      <c r="C525" s="99"/>
      <c r="D525" s="137"/>
      <c r="E525" s="100"/>
      <c r="F525" s="57"/>
      <c r="G525" s="58">
        <f t="shared" si="60"/>
        <v>0</v>
      </c>
      <c r="H525" s="58">
        <f>IF(E525="",0,IFERROR(VLOOKUP(E525,档案费管理台账!$D$4:$H$1000,5,0),0))</f>
        <v>0</v>
      </c>
      <c r="I525" s="57"/>
      <c r="J525" s="57"/>
      <c r="K525" s="57"/>
      <c r="L525" s="57"/>
      <c r="M525" s="58" t="str">
        <f t="shared" si="61"/>
        <v/>
      </c>
      <c r="N525" s="73"/>
    </row>
    <row r="526" spans="1:14">
      <c r="A526" s="97" t="str">
        <f t="shared" si="59"/>
        <v/>
      </c>
      <c r="B526" s="98" t="str">
        <f t="shared" si="58"/>
        <v/>
      </c>
      <c r="C526" s="99"/>
      <c r="D526" s="137"/>
      <c r="E526" s="100"/>
      <c r="F526" s="57"/>
      <c r="G526" s="58">
        <f t="shared" si="60"/>
        <v>0</v>
      </c>
      <c r="H526" s="58">
        <f>IF(E526="",0,IFERROR(VLOOKUP(E526,档案费管理台账!$D$4:$H$1000,5,0),0))</f>
        <v>0</v>
      </c>
      <c r="I526" s="57"/>
      <c r="J526" s="57"/>
      <c r="K526" s="57"/>
      <c r="L526" s="57"/>
      <c r="M526" s="58" t="str">
        <f t="shared" si="61"/>
        <v/>
      </c>
      <c r="N526" s="73"/>
    </row>
    <row r="527" spans="1:14">
      <c r="A527" s="97" t="str">
        <f t="shared" si="59"/>
        <v/>
      </c>
      <c r="B527" s="98" t="str">
        <f t="shared" si="58"/>
        <v/>
      </c>
      <c r="C527" s="99"/>
      <c r="D527" s="137"/>
      <c r="E527" s="100"/>
      <c r="F527" s="57"/>
      <c r="G527" s="58">
        <f t="shared" si="60"/>
        <v>0</v>
      </c>
      <c r="H527" s="58">
        <f>IF(E527="",0,IFERROR(VLOOKUP(E527,档案费管理台账!$D$4:$H$1000,5,0),0))</f>
        <v>0</v>
      </c>
      <c r="I527" s="57"/>
      <c r="J527" s="57"/>
      <c r="K527" s="57"/>
      <c r="L527" s="57"/>
      <c r="M527" s="58" t="str">
        <f t="shared" si="61"/>
        <v/>
      </c>
      <c r="N527" s="73"/>
    </row>
    <row r="528" spans="1:14">
      <c r="A528" s="97" t="str">
        <f t="shared" si="59"/>
        <v/>
      </c>
      <c r="B528" s="98" t="str">
        <f t="shared" si="58"/>
        <v/>
      </c>
      <c r="C528" s="99"/>
      <c r="D528" s="137"/>
      <c r="E528" s="100"/>
      <c r="F528" s="57"/>
      <c r="G528" s="58">
        <f t="shared" si="60"/>
        <v>0</v>
      </c>
      <c r="H528" s="58">
        <f>IF(E528="",0,IFERROR(VLOOKUP(E528,档案费管理台账!$D$4:$H$1000,5,0),0))</f>
        <v>0</v>
      </c>
      <c r="I528" s="57"/>
      <c r="J528" s="57"/>
      <c r="K528" s="57"/>
      <c r="L528" s="57"/>
      <c r="M528" s="58" t="str">
        <f t="shared" si="61"/>
        <v/>
      </c>
      <c r="N528" s="73"/>
    </row>
    <row r="529" spans="1:14">
      <c r="A529" s="97" t="str">
        <f t="shared" si="59"/>
        <v/>
      </c>
      <c r="B529" s="98" t="str">
        <f t="shared" si="58"/>
        <v/>
      </c>
      <c r="C529" s="99"/>
      <c r="D529" s="137"/>
      <c r="E529" s="100"/>
      <c r="F529" s="57"/>
      <c r="G529" s="58">
        <f t="shared" si="60"/>
        <v>0</v>
      </c>
      <c r="H529" s="58">
        <f>IF(E529="",0,IFERROR(VLOOKUP(E529,档案费管理台账!$D$4:$H$1000,5,0),0))</f>
        <v>0</v>
      </c>
      <c r="I529" s="57"/>
      <c r="J529" s="57"/>
      <c r="K529" s="57"/>
      <c r="L529" s="57"/>
      <c r="M529" s="58" t="str">
        <f t="shared" si="61"/>
        <v/>
      </c>
      <c r="N529" s="73"/>
    </row>
    <row r="530" spans="1:14">
      <c r="A530" s="97" t="str">
        <f t="shared" si="59"/>
        <v/>
      </c>
      <c r="B530" s="98" t="str">
        <f t="shared" si="58"/>
        <v/>
      </c>
      <c r="C530" s="99"/>
      <c r="D530" s="137"/>
      <c r="E530" s="100"/>
      <c r="F530" s="57"/>
      <c r="G530" s="58">
        <f t="shared" si="60"/>
        <v>0</v>
      </c>
      <c r="H530" s="58">
        <f>IF(E530="",0,IFERROR(VLOOKUP(E530,档案费管理台账!$D$4:$H$1000,5,0),0))</f>
        <v>0</v>
      </c>
      <c r="I530" s="57"/>
      <c r="J530" s="57"/>
      <c r="K530" s="57"/>
      <c r="L530" s="57"/>
      <c r="M530" s="58" t="str">
        <f t="shared" si="61"/>
        <v/>
      </c>
      <c r="N530" s="73"/>
    </row>
    <row r="531" spans="1:14">
      <c r="A531" s="97" t="str">
        <f t="shared" si="59"/>
        <v/>
      </c>
      <c r="B531" s="98" t="str">
        <f t="shared" si="58"/>
        <v/>
      </c>
      <c r="C531" s="99"/>
      <c r="D531" s="137"/>
      <c r="E531" s="100"/>
      <c r="F531" s="57"/>
      <c r="G531" s="58">
        <f t="shared" si="60"/>
        <v>0</v>
      </c>
      <c r="H531" s="58">
        <f>IF(E531="",0,IFERROR(VLOOKUP(E531,档案费管理台账!$D$4:$H$1000,5,0),0))</f>
        <v>0</v>
      </c>
      <c r="I531" s="57"/>
      <c r="J531" s="57"/>
      <c r="K531" s="57"/>
      <c r="L531" s="57"/>
      <c r="M531" s="58" t="str">
        <f t="shared" si="61"/>
        <v/>
      </c>
      <c r="N531" s="73"/>
    </row>
    <row r="532" spans="1:14">
      <c r="A532" s="97" t="str">
        <f t="shared" si="59"/>
        <v/>
      </c>
      <c r="B532" s="98" t="str">
        <f t="shared" si="58"/>
        <v/>
      </c>
      <c r="C532" s="99"/>
      <c r="D532" s="137"/>
      <c r="E532" s="100"/>
      <c r="F532" s="57"/>
      <c r="G532" s="58">
        <f t="shared" si="60"/>
        <v>0</v>
      </c>
      <c r="H532" s="58">
        <f>IF(E532="",0,IFERROR(VLOOKUP(E532,档案费管理台账!$D$4:$H$1000,5,0),0))</f>
        <v>0</v>
      </c>
      <c r="I532" s="57"/>
      <c r="J532" s="57"/>
      <c r="K532" s="57"/>
      <c r="L532" s="57"/>
      <c r="M532" s="58" t="str">
        <f t="shared" si="61"/>
        <v/>
      </c>
      <c r="N532" s="73"/>
    </row>
    <row r="533" spans="1:14">
      <c r="A533" s="97" t="str">
        <f t="shared" si="59"/>
        <v/>
      </c>
      <c r="B533" s="98" t="str">
        <f t="shared" si="58"/>
        <v/>
      </c>
      <c r="C533" s="99"/>
      <c r="D533" s="137"/>
      <c r="E533" s="100"/>
      <c r="F533" s="57"/>
      <c r="G533" s="58">
        <f t="shared" si="60"/>
        <v>0</v>
      </c>
      <c r="H533" s="58">
        <f>IF(E533="",0,IFERROR(VLOOKUP(E533,档案费管理台账!$D$4:$H$1000,5,0),0))</f>
        <v>0</v>
      </c>
      <c r="I533" s="57"/>
      <c r="J533" s="57"/>
      <c r="K533" s="57"/>
      <c r="L533" s="57"/>
      <c r="M533" s="58" t="str">
        <f t="shared" si="61"/>
        <v/>
      </c>
      <c r="N533" s="73"/>
    </row>
    <row r="534" spans="1:14">
      <c r="A534" s="97" t="str">
        <f t="shared" si="59"/>
        <v/>
      </c>
      <c r="B534" s="98" t="str">
        <f t="shared" si="58"/>
        <v/>
      </c>
      <c r="C534" s="99"/>
      <c r="D534" s="137"/>
      <c r="E534" s="100"/>
      <c r="F534" s="57"/>
      <c r="G534" s="58">
        <f t="shared" si="60"/>
        <v>0</v>
      </c>
      <c r="H534" s="58">
        <f>IF(E534="",0,IFERROR(VLOOKUP(E534,档案费管理台账!$D$4:$H$1000,5,0),0))</f>
        <v>0</v>
      </c>
      <c r="I534" s="57"/>
      <c r="J534" s="57"/>
      <c r="K534" s="57"/>
      <c r="L534" s="57"/>
      <c r="M534" s="58" t="str">
        <f t="shared" si="61"/>
        <v/>
      </c>
      <c r="N534" s="73"/>
    </row>
    <row r="535" spans="1:14">
      <c r="A535" s="97" t="str">
        <f t="shared" si="59"/>
        <v/>
      </c>
      <c r="B535" s="98" t="str">
        <f t="shared" si="58"/>
        <v/>
      </c>
      <c r="C535" s="99"/>
      <c r="D535" s="137"/>
      <c r="E535" s="100"/>
      <c r="F535" s="57"/>
      <c r="G535" s="58">
        <f t="shared" si="60"/>
        <v>0</v>
      </c>
      <c r="H535" s="58">
        <f>IF(E535="",0,IFERROR(VLOOKUP(E535,档案费管理台账!$D$4:$H$1000,5,0),0))</f>
        <v>0</v>
      </c>
      <c r="I535" s="57"/>
      <c r="J535" s="57"/>
      <c r="K535" s="57"/>
      <c r="L535" s="57"/>
      <c r="M535" s="58" t="str">
        <f t="shared" si="61"/>
        <v/>
      </c>
      <c r="N535" s="73"/>
    </row>
    <row r="536" spans="1:14">
      <c r="A536" s="97" t="str">
        <f t="shared" si="59"/>
        <v/>
      </c>
      <c r="B536" s="98" t="str">
        <f t="shared" si="58"/>
        <v/>
      </c>
      <c r="C536" s="99"/>
      <c r="D536" s="137"/>
      <c r="E536" s="100"/>
      <c r="F536" s="57"/>
      <c r="G536" s="58">
        <f t="shared" si="60"/>
        <v>0</v>
      </c>
      <c r="H536" s="58">
        <f>IF(E536="",0,IFERROR(VLOOKUP(E536,档案费管理台账!$D$4:$H$1000,5,0),0))</f>
        <v>0</v>
      </c>
      <c r="I536" s="57"/>
      <c r="J536" s="57"/>
      <c r="K536" s="57"/>
      <c r="L536" s="57"/>
      <c r="M536" s="58" t="str">
        <f t="shared" si="61"/>
        <v/>
      </c>
      <c r="N536" s="73"/>
    </row>
    <row r="537" spans="1:14">
      <c r="A537" s="97" t="str">
        <f t="shared" si="59"/>
        <v/>
      </c>
      <c r="B537" s="98" t="str">
        <f t="shared" si="58"/>
        <v/>
      </c>
      <c r="C537" s="99"/>
      <c r="D537" s="137"/>
      <c r="E537" s="100"/>
      <c r="F537" s="57"/>
      <c r="G537" s="58">
        <f t="shared" si="60"/>
        <v>0</v>
      </c>
      <c r="H537" s="58">
        <f>IF(E537="",0,IFERROR(VLOOKUP(E537,档案费管理台账!$D$4:$H$1000,5,0),0))</f>
        <v>0</v>
      </c>
      <c r="I537" s="57"/>
      <c r="J537" s="57"/>
      <c r="K537" s="57"/>
      <c r="L537" s="57"/>
      <c r="M537" s="58" t="str">
        <f t="shared" si="61"/>
        <v/>
      </c>
      <c r="N537" s="73"/>
    </row>
    <row r="538" spans="1:14">
      <c r="A538" s="97" t="str">
        <f t="shared" si="59"/>
        <v/>
      </c>
      <c r="B538" s="98" t="str">
        <f t="shared" si="58"/>
        <v/>
      </c>
      <c r="C538" s="99"/>
      <c r="D538" s="137"/>
      <c r="E538" s="100"/>
      <c r="F538" s="57"/>
      <c r="G538" s="58">
        <f t="shared" si="60"/>
        <v>0</v>
      </c>
      <c r="H538" s="58">
        <f>IF(E538="",0,IFERROR(VLOOKUP(E538,档案费管理台账!$D$4:$H$1000,5,0),0))</f>
        <v>0</v>
      </c>
      <c r="I538" s="57"/>
      <c r="J538" s="57"/>
      <c r="K538" s="57"/>
      <c r="L538" s="57"/>
      <c r="M538" s="58" t="str">
        <f t="shared" si="61"/>
        <v/>
      </c>
      <c r="N538" s="73"/>
    </row>
    <row r="539" spans="1:14">
      <c r="A539" s="97" t="str">
        <f t="shared" si="59"/>
        <v/>
      </c>
      <c r="B539" s="98" t="str">
        <f t="shared" si="58"/>
        <v/>
      </c>
      <c r="C539" s="99"/>
      <c r="D539" s="137"/>
      <c r="E539" s="100"/>
      <c r="F539" s="57"/>
      <c r="G539" s="58">
        <f t="shared" si="60"/>
        <v>0</v>
      </c>
      <c r="H539" s="58">
        <f>IF(E539="",0,IFERROR(VLOOKUP(E539,档案费管理台账!$D$4:$H$1000,5,0),0))</f>
        <v>0</v>
      </c>
      <c r="I539" s="57"/>
      <c r="J539" s="57"/>
      <c r="K539" s="57"/>
      <c r="L539" s="57"/>
      <c r="M539" s="58" t="str">
        <f t="shared" si="61"/>
        <v/>
      </c>
      <c r="N539" s="73"/>
    </row>
    <row r="540" spans="1:14">
      <c r="A540" s="97" t="str">
        <f t="shared" si="59"/>
        <v/>
      </c>
      <c r="B540" s="98" t="str">
        <f t="shared" si="58"/>
        <v/>
      </c>
      <c r="C540" s="99"/>
      <c r="D540" s="137"/>
      <c r="E540" s="100"/>
      <c r="F540" s="57"/>
      <c r="G540" s="58">
        <f t="shared" si="60"/>
        <v>0</v>
      </c>
      <c r="H540" s="58">
        <f>IF(E540="",0,IFERROR(VLOOKUP(E540,档案费管理台账!$D$4:$H$1000,5,0),0))</f>
        <v>0</v>
      </c>
      <c r="I540" s="57"/>
      <c r="J540" s="57"/>
      <c r="K540" s="57"/>
      <c r="L540" s="57"/>
      <c r="M540" s="58" t="str">
        <f t="shared" si="61"/>
        <v/>
      </c>
      <c r="N540" s="73"/>
    </row>
    <row r="541" spans="1:14">
      <c r="A541" s="97" t="str">
        <f t="shared" si="59"/>
        <v/>
      </c>
      <c r="B541" s="98" t="str">
        <f t="shared" si="58"/>
        <v/>
      </c>
      <c r="C541" s="99"/>
      <c r="D541" s="137"/>
      <c r="E541" s="100"/>
      <c r="F541" s="57"/>
      <c r="G541" s="58">
        <f t="shared" si="60"/>
        <v>0</v>
      </c>
      <c r="H541" s="58">
        <f>IF(E541="",0,IFERROR(VLOOKUP(E541,档案费管理台账!$D$4:$H$1000,5,0),0))</f>
        <v>0</v>
      </c>
      <c r="I541" s="57"/>
      <c r="J541" s="57"/>
      <c r="K541" s="57"/>
      <c r="L541" s="57"/>
      <c r="M541" s="58" t="str">
        <f t="shared" si="61"/>
        <v/>
      </c>
      <c r="N541" s="73"/>
    </row>
    <row r="542" spans="1:14">
      <c r="A542" s="97" t="str">
        <f t="shared" si="59"/>
        <v/>
      </c>
      <c r="B542" s="98" t="str">
        <f t="shared" si="58"/>
        <v/>
      </c>
      <c r="C542" s="99"/>
      <c r="D542" s="137"/>
      <c r="E542" s="100"/>
      <c r="F542" s="57"/>
      <c r="G542" s="58">
        <f t="shared" si="60"/>
        <v>0</v>
      </c>
      <c r="H542" s="58">
        <f>IF(E542="",0,IFERROR(VLOOKUP(E542,档案费管理台账!$D$4:$H$1000,5,0),0))</f>
        <v>0</v>
      </c>
      <c r="I542" s="57"/>
      <c r="J542" s="57"/>
      <c r="K542" s="57"/>
      <c r="L542" s="57"/>
      <c r="M542" s="58" t="str">
        <f t="shared" si="61"/>
        <v/>
      </c>
      <c r="N542" s="73"/>
    </row>
    <row r="543" spans="1:14">
      <c r="A543" s="97" t="str">
        <f t="shared" si="59"/>
        <v/>
      </c>
      <c r="B543" s="98" t="str">
        <f t="shared" si="58"/>
        <v/>
      </c>
      <c r="C543" s="99"/>
      <c r="D543" s="137"/>
      <c r="E543" s="100"/>
      <c r="F543" s="57"/>
      <c r="G543" s="58">
        <f t="shared" si="60"/>
        <v>0</v>
      </c>
      <c r="H543" s="58">
        <f>IF(E543="",0,IFERROR(VLOOKUP(E543,档案费管理台账!$D$4:$H$1000,5,0),0))</f>
        <v>0</v>
      </c>
      <c r="I543" s="57"/>
      <c r="J543" s="57"/>
      <c r="K543" s="57"/>
      <c r="L543" s="57"/>
      <c r="M543" s="58" t="str">
        <f t="shared" si="61"/>
        <v/>
      </c>
      <c r="N543" s="73"/>
    </row>
    <row r="544" spans="1:14">
      <c r="A544" s="97" t="str">
        <f t="shared" si="59"/>
        <v/>
      </c>
      <c r="B544" s="98" t="str">
        <f t="shared" si="58"/>
        <v/>
      </c>
      <c r="C544" s="99"/>
      <c r="D544" s="137"/>
      <c r="E544" s="100"/>
      <c r="F544" s="57"/>
      <c r="G544" s="58">
        <f t="shared" si="60"/>
        <v>0</v>
      </c>
      <c r="H544" s="58">
        <f>IF(E544="",0,IFERROR(VLOOKUP(E544,档案费管理台账!$D$4:$H$1000,5,0),0))</f>
        <v>0</v>
      </c>
      <c r="I544" s="57"/>
      <c r="J544" s="57"/>
      <c r="K544" s="57"/>
      <c r="L544" s="57"/>
      <c r="M544" s="58" t="str">
        <f t="shared" si="61"/>
        <v/>
      </c>
      <c r="N544" s="73"/>
    </row>
    <row r="545" spans="1:14">
      <c r="A545" s="97" t="str">
        <f t="shared" si="59"/>
        <v/>
      </c>
      <c r="B545" s="98" t="str">
        <f t="shared" si="58"/>
        <v/>
      </c>
      <c r="C545" s="99"/>
      <c r="D545" s="137"/>
      <c r="E545" s="100"/>
      <c r="F545" s="57"/>
      <c r="G545" s="58">
        <f t="shared" si="60"/>
        <v>0</v>
      </c>
      <c r="H545" s="58">
        <f>IF(E545="",0,IFERROR(VLOOKUP(E545,档案费管理台账!$D$4:$H$1000,5,0),0))</f>
        <v>0</v>
      </c>
      <c r="I545" s="57"/>
      <c r="J545" s="57"/>
      <c r="K545" s="57"/>
      <c r="L545" s="57"/>
      <c r="M545" s="58" t="str">
        <f t="shared" si="61"/>
        <v/>
      </c>
      <c r="N545" s="73"/>
    </row>
    <row r="546" spans="1:14">
      <c r="A546" s="97" t="str">
        <f t="shared" si="59"/>
        <v/>
      </c>
      <c r="B546" s="98" t="str">
        <f t="shared" si="58"/>
        <v/>
      </c>
      <c r="C546" s="99"/>
      <c r="D546" s="137"/>
      <c r="E546" s="100"/>
      <c r="F546" s="57"/>
      <c r="G546" s="58">
        <f t="shared" si="60"/>
        <v>0</v>
      </c>
      <c r="H546" s="58">
        <f>IF(E546="",0,IFERROR(VLOOKUP(E546,档案费管理台账!$D$4:$H$1000,5,0),0))</f>
        <v>0</v>
      </c>
      <c r="I546" s="57"/>
      <c r="J546" s="57"/>
      <c r="K546" s="57"/>
      <c r="L546" s="57"/>
      <c r="M546" s="58" t="str">
        <f t="shared" si="61"/>
        <v/>
      </c>
      <c r="N546" s="73"/>
    </row>
    <row r="547" spans="1:14">
      <c r="A547" s="97" t="str">
        <f t="shared" si="59"/>
        <v/>
      </c>
      <c r="B547" s="98" t="str">
        <f t="shared" si="58"/>
        <v/>
      </c>
      <c r="C547" s="99"/>
      <c r="D547" s="137"/>
      <c r="E547" s="100"/>
      <c r="F547" s="57"/>
      <c r="G547" s="58">
        <f t="shared" si="60"/>
        <v>0</v>
      </c>
      <c r="H547" s="58">
        <f>IF(E547="",0,IFERROR(VLOOKUP(E547,档案费管理台账!$D$4:$H$1000,5,0),0))</f>
        <v>0</v>
      </c>
      <c r="I547" s="57"/>
      <c r="J547" s="57"/>
      <c r="K547" s="57"/>
      <c r="L547" s="57"/>
      <c r="M547" s="58" t="str">
        <f t="shared" si="61"/>
        <v/>
      </c>
      <c r="N547" s="73"/>
    </row>
    <row r="548" spans="1:14">
      <c r="A548" s="97" t="str">
        <f t="shared" si="59"/>
        <v/>
      </c>
      <c r="B548" s="98" t="str">
        <f t="shared" si="58"/>
        <v/>
      </c>
      <c r="C548" s="99"/>
      <c r="D548" s="137"/>
      <c r="E548" s="100"/>
      <c r="F548" s="57"/>
      <c r="G548" s="58">
        <f t="shared" si="60"/>
        <v>0</v>
      </c>
      <c r="H548" s="58">
        <f>IF(E548="",0,IFERROR(VLOOKUP(E548,档案费管理台账!$D$4:$H$1000,5,0),0))</f>
        <v>0</v>
      </c>
      <c r="I548" s="57"/>
      <c r="J548" s="57"/>
      <c r="K548" s="57"/>
      <c r="L548" s="57"/>
      <c r="M548" s="58" t="str">
        <f t="shared" si="61"/>
        <v/>
      </c>
      <c r="N548" s="73"/>
    </row>
    <row r="549" spans="1:14">
      <c r="A549" s="97" t="str">
        <f t="shared" si="59"/>
        <v/>
      </c>
      <c r="B549" s="98" t="str">
        <f t="shared" si="58"/>
        <v/>
      </c>
      <c r="C549" s="99"/>
      <c r="D549" s="137"/>
      <c r="E549" s="100"/>
      <c r="F549" s="57"/>
      <c r="G549" s="58">
        <f t="shared" si="60"/>
        <v>0</v>
      </c>
      <c r="H549" s="58">
        <f>IF(E549="",0,IFERROR(VLOOKUP(E549,档案费管理台账!$D$4:$H$1000,5,0),0))</f>
        <v>0</v>
      </c>
      <c r="I549" s="57"/>
      <c r="J549" s="57"/>
      <c r="K549" s="57"/>
      <c r="L549" s="57"/>
      <c r="M549" s="58" t="str">
        <f t="shared" si="61"/>
        <v/>
      </c>
      <c r="N549" s="73"/>
    </row>
    <row r="550" spans="1:14">
      <c r="A550" s="97" t="str">
        <f t="shared" si="59"/>
        <v/>
      </c>
      <c r="B550" s="98" t="str">
        <f t="shared" si="58"/>
        <v/>
      </c>
      <c r="C550" s="99"/>
      <c r="D550" s="137"/>
      <c r="E550" s="100"/>
      <c r="F550" s="57"/>
      <c r="G550" s="58">
        <f t="shared" si="60"/>
        <v>0</v>
      </c>
      <c r="H550" s="58">
        <f>IF(E550="",0,IFERROR(VLOOKUP(E550,档案费管理台账!$D$4:$H$1000,5,0),0))</f>
        <v>0</v>
      </c>
      <c r="I550" s="57"/>
      <c r="J550" s="57"/>
      <c r="K550" s="57"/>
      <c r="L550" s="57"/>
      <c r="M550" s="58" t="str">
        <f t="shared" si="61"/>
        <v/>
      </c>
      <c r="N550" s="73"/>
    </row>
    <row r="551" spans="1:14">
      <c r="A551" s="97" t="str">
        <f t="shared" si="59"/>
        <v/>
      </c>
      <c r="B551" s="98" t="str">
        <f t="shared" si="58"/>
        <v/>
      </c>
      <c r="C551" s="99"/>
      <c r="D551" s="137"/>
      <c r="E551" s="100"/>
      <c r="F551" s="57"/>
      <c r="G551" s="58">
        <f t="shared" si="60"/>
        <v>0</v>
      </c>
      <c r="H551" s="58">
        <f>IF(E551="",0,IFERROR(VLOOKUP(E551,档案费管理台账!$D$4:$H$1000,5,0),0))</f>
        <v>0</v>
      </c>
      <c r="I551" s="57"/>
      <c r="J551" s="57"/>
      <c r="K551" s="57"/>
      <c r="L551" s="57"/>
      <c r="M551" s="58" t="str">
        <f t="shared" si="61"/>
        <v/>
      </c>
      <c r="N551" s="73"/>
    </row>
    <row r="552" spans="1:14">
      <c r="A552" s="97" t="str">
        <f t="shared" si="59"/>
        <v/>
      </c>
      <c r="B552" s="98" t="str">
        <f t="shared" si="58"/>
        <v/>
      </c>
      <c r="C552" s="99"/>
      <c r="D552" s="137"/>
      <c r="E552" s="100"/>
      <c r="F552" s="57"/>
      <c r="G552" s="58">
        <f t="shared" si="60"/>
        <v>0</v>
      </c>
      <c r="H552" s="58">
        <f>IF(E552="",0,IFERROR(VLOOKUP(E552,档案费管理台账!$D$4:$H$1000,5,0),0))</f>
        <v>0</v>
      </c>
      <c r="I552" s="57"/>
      <c r="J552" s="57"/>
      <c r="K552" s="57"/>
      <c r="L552" s="57"/>
      <c r="M552" s="58" t="str">
        <f t="shared" si="61"/>
        <v/>
      </c>
      <c r="N552" s="73"/>
    </row>
    <row r="553" spans="1:14">
      <c r="A553" s="97" t="str">
        <f t="shared" si="59"/>
        <v/>
      </c>
      <c r="B553" s="98" t="str">
        <f t="shared" si="58"/>
        <v/>
      </c>
      <c r="C553" s="99"/>
      <c r="D553" s="137"/>
      <c r="E553" s="100"/>
      <c r="F553" s="57"/>
      <c r="G553" s="58">
        <f t="shared" si="60"/>
        <v>0</v>
      </c>
      <c r="H553" s="58">
        <f>IF(E553="",0,IFERROR(VLOOKUP(E553,档案费管理台账!$D$4:$H$1000,5,0),0))</f>
        <v>0</v>
      </c>
      <c r="I553" s="57"/>
      <c r="J553" s="57"/>
      <c r="K553" s="57"/>
      <c r="L553" s="57"/>
      <c r="M553" s="58" t="str">
        <f t="shared" si="61"/>
        <v/>
      </c>
      <c r="N553" s="73"/>
    </row>
    <row r="554" spans="1:14">
      <c r="A554" s="97" t="str">
        <f t="shared" si="59"/>
        <v/>
      </c>
      <c r="B554" s="98" t="str">
        <f t="shared" si="58"/>
        <v/>
      </c>
      <c r="C554" s="99"/>
      <c r="D554" s="137"/>
      <c r="E554" s="100"/>
      <c r="F554" s="57"/>
      <c r="G554" s="58">
        <f t="shared" si="60"/>
        <v>0</v>
      </c>
      <c r="H554" s="58">
        <f>IF(E554="",0,IFERROR(VLOOKUP(E554,档案费管理台账!$D$4:$H$1000,5,0),0))</f>
        <v>0</v>
      </c>
      <c r="I554" s="57"/>
      <c r="J554" s="57"/>
      <c r="K554" s="57"/>
      <c r="L554" s="57"/>
      <c r="M554" s="58" t="str">
        <f t="shared" si="61"/>
        <v/>
      </c>
      <c r="N554" s="73"/>
    </row>
    <row r="555" spans="1:14">
      <c r="A555" s="97" t="str">
        <f t="shared" si="59"/>
        <v/>
      </c>
      <c r="B555" s="98" t="str">
        <f t="shared" si="58"/>
        <v/>
      </c>
      <c r="C555" s="99"/>
      <c r="D555" s="137"/>
      <c r="E555" s="100"/>
      <c r="F555" s="57"/>
      <c r="G555" s="58">
        <f t="shared" si="60"/>
        <v>0</v>
      </c>
      <c r="H555" s="58">
        <f>IF(E555="",0,IFERROR(VLOOKUP(E555,档案费管理台账!$D$4:$H$1000,5,0),0))</f>
        <v>0</v>
      </c>
      <c r="I555" s="57"/>
      <c r="J555" s="57"/>
      <c r="K555" s="57"/>
      <c r="L555" s="57"/>
      <c r="M555" s="58" t="str">
        <f t="shared" si="61"/>
        <v/>
      </c>
      <c r="N555" s="73"/>
    </row>
    <row r="556" spans="1:14">
      <c r="A556" s="97" t="str">
        <f t="shared" si="59"/>
        <v/>
      </c>
      <c r="B556" s="98" t="str">
        <f t="shared" ref="B556:B619" si="62">IF(C556="","",MONTH(C556)&amp;"月")</f>
        <v/>
      </c>
      <c r="C556" s="99"/>
      <c r="D556" s="137"/>
      <c r="E556" s="100"/>
      <c r="F556" s="57"/>
      <c r="G556" s="58">
        <f t="shared" si="60"/>
        <v>0</v>
      </c>
      <c r="H556" s="58">
        <f>IF(E556="",0,IFERROR(VLOOKUP(E556,档案费管理台账!$D$4:$H$1000,5,0),0))</f>
        <v>0</v>
      </c>
      <c r="I556" s="57"/>
      <c r="J556" s="57"/>
      <c r="K556" s="57"/>
      <c r="L556" s="57"/>
      <c r="M556" s="58" t="str">
        <f t="shared" si="61"/>
        <v/>
      </c>
      <c r="N556" s="73"/>
    </row>
    <row r="557" spans="1:14">
      <c r="A557" s="97" t="str">
        <f t="shared" ref="A557:A620" si="63">IF(C557="","",ROW()-42)</f>
        <v/>
      </c>
      <c r="B557" s="98" t="str">
        <f t="shared" si="62"/>
        <v/>
      </c>
      <c r="C557" s="99"/>
      <c r="D557" s="137"/>
      <c r="E557" s="100"/>
      <c r="F557" s="57"/>
      <c r="G557" s="58">
        <f t="shared" ref="G557:G620" si="64">IF(F557="",0,F557*$K$41)</f>
        <v>0</v>
      </c>
      <c r="H557" s="58">
        <f>IF(E557="",0,IFERROR(VLOOKUP(E557,档案费管理台账!$D$4:$H$1000,5,0),0))</f>
        <v>0</v>
      </c>
      <c r="I557" s="57"/>
      <c r="J557" s="57"/>
      <c r="K557" s="57"/>
      <c r="L557" s="57"/>
      <c r="M557" s="58" t="str">
        <f t="shared" ref="M557:M620" si="65">IF(C557="","",ROUND(M556+G557-I557-J557-K557-L557-H557,2))</f>
        <v/>
      </c>
      <c r="N557" s="73"/>
    </row>
    <row r="558" spans="1:14">
      <c r="A558" s="97" t="str">
        <f t="shared" si="63"/>
        <v/>
      </c>
      <c r="B558" s="98" t="str">
        <f t="shared" si="62"/>
        <v/>
      </c>
      <c r="C558" s="99"/>
      <c r="D558" s="137"/>
      <c r="E558" s="100"/>
      <c r="F558" s="57"/>
      <c r="G558" s="58">
        <f t="shared" si="64"/>
        <v>0</v>
      </c>
      <c r="H558" s="58">
        <f>IF(E558="",0,IFERROR(VLOOKUP(E558,档案费管理台账!$D$4:$H$1000,5,0),0))</f>
        <v>0</v>
      </c>
      <c r="I558" s="57"/>
      <c r="J558" s="57"/>
      <c r="K558" s="57"/>
      <c r="L558" s="57"/>
      <c r="M558" s="58" t="str">
        <f t="shared" si="65"/>
        <v/>
      </c>
      <c r="N558" s="73"/>
    </row>
    <row r="559" spans="1:14">
      <c r="A559" s="97" t="str">
        <f t="shared" si="63"/>
        <v/>
      </c>
      <c r="B559" s="98" t="str">
        <f t="shared" si="62"/>
        <v/>
      </c>
      <c r="C559" s="99"/>
      <c r="D559" s="137"/>
      <c r="E559" s="100"/>
      <c r="F559" s="57"/>
      <c r="G559" s="58">
        <f t="shared" si="64"/>
        <v>0</v>
      </c>
      <c r="H559" s="58">
        <f>IF(E559="",0,IFERROR(VLOOKUP(E559,档案费管理台账!$D$4:$H$1000,5,0),0))</f>
        <v>0</v>
      </c>
      <c r="I559" s="57"/>
      <c r="J559" s="57"/>
      <c r="K559" s="57"/>
      <c r="L559" s="57"/>
      <c r="M559" s="58" t="str">
        <f t="shared" si="65"/>
        <v/>
      </c>
      <c r="N559" s="73"/>
    </row>
    <row r="560" spans="1:14">
      <c r="A560" s="97" t="str">
        <f t="shared" si="63"/>
        <v/>
      </c>
      <c r="B560" s="98" t="str">
        <f t="shared" si="62"/>
        <v/>
      </c>
      <c r="C560" s="99"/>
      <c r="D560" s="137"/>
      <c r="E560" s="100"/>
      <c r="F560" s="57"/>
      <c r="G560" s="58">
        <f t="shared" si="64"/>
        <v>0</v>
      </c>
      <c r="H560" s="58">
        <f>IF(E560="",0,IFERROR(VLOOKUP(E560,档案费管理台账!$D$4:$H$1000,5,0),0))</f>
        <v>0</v>
      </c>
      <c r="I560" s="57"/>
      <c r="J560" s="57"/>
      <c r="K560" s="57"/>
      <c r="L560" s="57"/>
      <c r="M560" s="58" t="str">
        <f t="shared" si="65"/>
        <v/>
      </c>
      <c r="N560" s="73"/>
    </row>
    <row r="561" spans="1:14">
      <c r="A561" s="97" t="str">
        <f t="shared" si="63"/>
        <v/>
      </c>
      <c r="B561" s="98" t="str">
        <f t="shared" si="62"/>
        <v/>
      </c>
      <c r="C561" s="99"/>
      <c r="D561" s="137"/>
      <c r="E561" s="100"/>
      <c r="F561" s="57"/>
      <c r="G561" s="58">
        <f t="shared" si="64"/>
        <v>0</v>
      </c>
      <c r="H561" s="58">
        <f>IF(E561="",0,IFERROR(VLOOKUP(E561,档案费管理台账!$D$4:$H$1000,5,0),0))</f>
        <v>0</v>
      </c>
      <c r="I561" s="57"/>
      <c r="J561" s="57"/>
      <c r="K561" s="57"/>
      <c r="L561" s="57"/>
      <c r="M561" s="58" t="str">
        <f t="shared" si="65"/>
        <v/>
      </c>
      <c r="N561" s="73"/>
    </row>
    <row r="562" spans="1:14">
      <c r="A562" s="97" t="str">
        <f t="shared" si="63"/>
        <v/>
      </c>
      <c r="B562" s="98" t="str">
        <f t="shared" si="62"/>
        <v/>
      </c>
      <c r="C562" s="99"/>
      <c r="D562" s="137"/>
      <c r="E562" s="100"/>
      <c r="F562" s="57"/>
      <c r="G562" s="58">
        <f t="shared" si="64"/>
        <v>0</v>
      </c>
      <c r="H562" s="58">
        <f>IF(E562="",0,IFERROR(VLOOKUP(E562,档案费管理台账!$D$4:$H$1000,5,0),0))</f>
        <v>0</v>
      </c>
      <c r="I562" s="57"/>
      <c r="J562" s="57"/>
      <c r="K562" s="57"/>
      <c r="L562" s="57"/>
      <c r="M562" s="58" t="str">
        <f t="shared" si="65"/>
        <v/>
      </c>
      <c r="N562" s="73"/>
    </row>
    <row r="563" spans="1:14">
      <c r="A563" s="97" t="str">
        <f t="shared" si="63"/>
        <v/>
      </c>
      <c r="B563" s="98" t="str">
        <f t="shared" si="62"/>
        <v/>
      </c>
      <c r="C563" s="99"/>
      <c r="D563" s="137"/>
      <c r="E563" s="100"/>
      <c r="F563" s="57"/>
      <c r="G563" s="58">
        <f t="shared" si="64"/>
        <v>0</v>
      </c>
      <c r="H563" s="58">
        <f>IF(E563="",0,IFERROR(VLOOKUP(E563,档案费管理台账!$D$4:$H$1000,5,0),0))</f>
        <v>0</v>
      </c>
      <c r="I563" s="57"/>
      <c r="J563" s="57"/>
      <c r="K563" s="57"/>
      <c r="L563" s="57"/>
      <c r="M563" s="58" t="str">
        <f t="shared" si="65"/>
        <v/>
      </c>
      <c r="N563" s="73"/>
    </row>
    <row r="564" spans="1:14">
      <c r="A564" s="97" t="str">
        <f t="shared" si="63"/>
        <v/>
      </c>
      <c r="B564" s="98" t="str">
        <f t="shared" si="62"/>
        <v/>
      </c>
      <c r="C564" s="99"/>
      <c r="D564" s="137"/>
      <c r="E564" s="100"/>
      <c r="F564" s="57"/>
      <c r="G564" s="58">
        <f t="shared" si="64"/>
        <v>0</v>
      </c>
      <c r="H564" s="58">
        <f>IF(E564="",0,IFERROR(VLOOKUP(E564,档案费管理台账!$D$4:$H$1000,5,0),0))</f>
        <v>0</v>
      </c>
      <c r="I564" s="57"/>
      <c r="J564" s="57"/>
      <c r="K564" s="57"/>
      <c r="L564" s="57"/>
      <c r="M564" s="58" t="str">
        <f t="shared" si="65"/>
        <v/>
      </c>
      <c r="N564" s="73"/>
    </row>
    <row r="565" spans="1:14">
      <c r="A565" s="97" t="str">
        <f t="shared" si="63"/>
        <v/>
      </c>
      <c r="B565" s="98" t="str">
        <f t="shared" si="62"/>
        <v/>
      </c>
      <c r="C565" s="99"/>
      <c r="D565" s="137"/>
      <c r="E565" s="100"/>
      <c r="F565" s="57"/>
      <c r="G565" s="58">
        <f t="shared" si="64"/>
        <v>0</v>
      </c>
      <c r="H565" s="58">
        <f>IF(E565="",0,IFERROR(VLOOKUP(E565,档案费管理台账!$D$4:$H$1000,5,0),0))</f>
        <v>0</v>
      </c>
      <c r="I565" s="57"/>
      <c r="J565" s="57"/>
      <c r="K565" s="57"/>
      <c r="L565" s="57"/>
      <c r="M565" s="58" t="str">
        <f t="shared" si="65"/>
        <v/>
      </c>
      <c r="N565" s="73"/>
    </row>
    <row r="566" spans="1:14">
      <c r="A566" s="97" t="str">
        <f t="shared" si="63"/>
        <v/>
      </c>
      <c r="B566" s="98" t="str">
        <f t="shared" si="62"/>
        <v/>
      </c>
      <c r="C566" s="99"/>
      <c r="D566" s="137"/>
      <c r="E566" s="100"/>
      <c r="F566" s="57"/>
      <c r="G566" s="58">
        <f t="shared" si="64"/>
        <v>0</v>
      </c>
      <c r="H566" s="58">
        <f>IF(E566="",0,IFERROR(VLOOKUP(E566,档案费管理台账!$D$4:$H$1000,5,0),0))</f>
        <v>0</v>
      </c>
      <c r="I566" s="57"/>
      <c r="J566" s="57"/>
      <c r="K566" s="57"/>
      <c r="L566" s="57"/>
      <c r="M566" s="58" t="str">
        <f t="shared" si="65"/>
        <v/>
      </c>
      <c r="N566" s="73"/>
    </row>
    <row r="567" spans="1:14">
      <c r="A567" s="97" t="str">
        <f t="shared" si="63"/>
        <v/>
      </c>
      <c r="B567" s="98" t="str">
        <f t="shared" si="62"/>
        <v/>
      </c>
      <c r="C567" s="99"/>
      <c r="D567" s="137"/>
      <c r="E567" s="100"/>
      <c r="F567" s="57"/>
      <c r="G567" s="58">
        <f t="shared" si="64"/>
        <v>0</v>
      </c>
      <c r="H567" s="58">
        <f>IF(E567="",0,IFERROR(VLOOKUP(E567,档案费管理台账!$D$4:$H$1000,5,0),0))</f>
        <v>0</v>
      </c>
      <c r="I567" s="57"/>
      <c r="J567" s="57"/>
      <c r="K567" s="57"/>
      <c r="L567" s="57"/>
      <c r="M567" s="58" t="str">
        <f t="shared" si="65"/>
        <v/>
      </c>
      <c r="N567" s="73"/>
    </row>
    <row r="568" spans="1:14">
      <c r="A568" s="97" t="str">
        <f t="shared" si="63"/>
        <v/>
      </c>
      <c r="B568" s="98" t="str">
        <f t="shared" si="62"/>
        <v/>
      </c>
      <c r="C568" s="99"/>
      <c r="D568" s="137"/>
      <c r="E568" s="100"/>
      <c r="F568" s="57"/>
      <c r="G568" s="58">
        <f t="shared" si="64"/>
        <v>0</v>
      </c>
      <c r="H568" s="58">
        <f>IF(E568="",0,IFERROR(VLOOKUP(E568,档案费管理台账!$D$4:$H$1000,5,0),0))</f>
        <v>0</v>
      </c>
      <c r="I568" s="57"/>
      <c r="J568" s="57"/>
      <c r="K568" s="57"/>
      <c r="L568" s="57"/>
      <c r="M568" s="58" t="str">
        <f t="shared" si="65"/>
        <v/>
      </c>
      <c r="N568" s="73"/>
    </row>
    <row r="569" spans="1:14">
      <c r="A569" s="97" t="str">
        <f t="shared" si="63"/>
        <v/>
      </c>
      <c r="B569" s="98" t="str">
        <f t="shared" si="62"/>
        <v/>
      </c>
      <c r="C569" s="99"/>
      <c r="D569" s="137"/>
      <c r="E569" s="100"/>
      <c r="F569" s="57"/>
      <c r="G569" s="58">
        <f t="shared" si="64"/>
        <v>0</v>
      </c>
      <c r="H569" s="58">
        <f>IF(E569="",0,IFERROR(VLOOKUP(E569,档案费管理台账!$D$4:$H$1000,5,0),0))</f>
        <v>0</v>
      </c>
      <c r="I569" s="57"/>
      <c r="J569" s="57"/>
      <c r="K569" s="57"/>
      <c r="L569" s="57"/>
      <c r="M569" s="58" t="str">
        <f t="shared" si="65"/>
        <v/>
      </c>
      <c r="N569" s="73"/>
    </row>
    <row r="570" spans="1:14">
      <c r="A570" s="97" t="str">
        <f t="shared" si="63"/>
        <v/>
      </c>
      <c r="B570" s="98" t="str">
        <f t="shared" si="62"/>
        <v/>
      </c>
      <c r="C570" s="99"/>
      <c r="D570" s="137"/>
      <c r="E570" s="100"/>
      <c r="F570" s="57"/>
      <c r="G570" s="58">
        <f t="shared" si="64"/>
        <v>0</v>
      </c>
      <c r="H570" s="58">
        <f>IF(E570="",0,IFERROR(VLOOKUP(E570,档案费管理台账!$D$4:$H$1000,5,0),0))</f>
        <v>0</v>
      </c>
      <c r="I570" s="57"/>
      <c r="J570" s="57"/>
      <c r="K570" s="57"/>
      <c r="L570" s="57"/>
      <c r="M570" s="58" t="str">
        <f t="shared" si="65"/>
        <v/>
      </c>
      <c r="N570" s="73"/>
    </row>
    <row r="571" spans="1:14">
      <c r="A571" s="97" t="str">
        <f t="shared" si="63"/>
        <v/>
      </c>
      <c r="B571" s="98" t="str">
        <f t="shared" si="62"/>
        <v/>
      </c>
      <c r="C571" s="99"/>
      <c r="D571" s="137"/>
      <c r="E571" s="100"/>
      <c r="F571" s="57"/>
      <c r="G571" s="58">
        <f t="shared" si="64"/>
        <v>0</v>
      </c>
      <c r="H571" s="58">
        <f>IF(E571="",0,IFERROR(VLOOKUP(E571,档案费管理台账!$D$4:$H$1000,5,0),0))</f>
        <v>0</v>
      </c>
      <c r="I571" s="57"/>
      <c r="J571" s="57"/>
      <c r="K571" s="57"/>
      <c r="L571" s="57"/>
      <c r="M571" s="58" t="str">
        <f t="shared" si="65"/>
        <v/>
      </c>
      <c r="N571" s="73"/>
    </row>
    <row r="572" spans="1:14">
      <c r="A572" s="97" t="str">
        <f t="shared" si="63"/>
        <v/>
      </c>
      <c r="B572" s="98" t="str">
        <f t="shared" si="62"/>
        <v/>
      </c>
      <c r="C572" s="99"/>
      <c r="D572" s="137"/>
      <c r="E572" s="100"/>
      <c r="F572" s="57"/>
      <c r="G572" s="58">
        <f t="shared" si="64"/>
        <v>0</v>
      </c>
      <c r="H572" s="58">
        <f>IF(E572="",0,IFERROR(VLOOKUP(E572,档案费管理台账!$D$4:$H$1000,5,0),0))</f>
        <v>0</v>
      </c>
      <c r="I572" s="57"/>
      <c r="J572" s="57"/>
      <c r="K572" s="57"/>
      <c r="L572" s="57"/>
      <c r="M572" s="58" t="str">
        <f t="shared" si="65"/>
        <v/>
      </c>
      <c r="N572" s="73"/>
    </row>
    <row r="573" spans="1:14">
      <c r="A573" s="97" t="str">
        <f t="shared" si="63"/>
        <v/>
      </c>
      <c r="B573" s="98" t="str">
        <f t="shared" si="62"/>
        <v/>
      </c>
      <c r="C573" s="99"/>
      <c r="D573" s="137"/>
      <c r="E573" s="100"/>
      <c r="F573" s="57"/>
      <c r="G573" s="58">
        <f t="shared" si="64"/>
        <v>0</v>
      </c>
      <c r="H573" s="58">
        <f>IF(E573="",0,IFERROR(VLOOKUP(E573,档案费管理台账!$D$4:$H$1000,5,0),0))</f>
        <v>0</v>
      </c>
      <c r="I573" s="57"/>
      <c r="J573" s="57"/>
      <c r="K573" s="57"/>
      <c r="L573" s="57"/>
      <c r="M573" s="58" t="str">
        <f t="shared" si="65"/>
        <v/>
      </c>
      <c r="N573" s="73"/>
    </row>
    <row r="574" spans="1:14">
      <c r="A574" s="97" t="str">
        <f t="shared" si="63"/>
        <v/>
      </c>
      <c r="B574" s="98" t="str">
        <f t="shared" si="62"/>
        <v/>
      </c>
      <c r="C574" s="99"/>
      <c r="D574" s="137"/>
      <c r="E574" s="100"/>
      <c r="F574" s="57"/>
      <c r="G574" s="58">
        <f t="shared" si="64"/>
        <v>0</v>
      </c>
      <c r="H574" s="58">
        <f>IF(E574="",0,IFERROR(VLOOKUP(E574,档案费管理台账!$D$4:$H$1000,5,0),0))</f>
        <v>0</v>
      </c>
      <c r="I574" s="57"/>
      <c r="J574" s="57"/>
      <c r="K574" s="57"/>
      <c r="L574" s="57"/>
      <c r="M574" s="58" t="str">
        <f t="shared" si="65"/>
        <v/>
      </c>
      <c r="N574" s="73"/>
    </row>
    <row r="575" spans="1:14">
      <c r="A575" s="97" t="str">
        <f t="shared" si="63"/>
        <v/>
      </c>
      <c r="B575" s="98" t="str">
        <f t="shared" si="62"/>
        <v/>
      </c>
      <c r="C575" s="99"/>
      <c r="D575" s="137"/>
      <c r="E575" s="100"/>
      <c r="F575" s="57"/>
      <c r="G575" s="58">
        <f t="shared" si="64"/>
        <v>0</v>
      </c>
      <c r="H575" s="58">
        <f>IF(E575="",0,IFERROR(VLOOKUP(E575,档案费管理台账!$D$4:$H$1000,5,0),0))</f>
        <v>0</v>
      </c>
      <c r="I575" s="57"/>
      <c r="J575" s="57"/>
      <c r="K575" s="57"/>
      <c r="L575" s="57"/>
      <c r="M575" s="58" t="str">
        <f t="shared" si="65"/>
        <v/>
      </c>
      <c r="N575" s="73"/>
    </row>
    <row r="576" spans="1:14">
      <c r="A576" s="97" t="str">
        <f t="shared" si="63"/>
        <v/>
      </c>
      <c r="B576" s="98" t="str">
        <f t="shared" si="62"/>
        <v/>
      </c>
      <c r="C576" s="99"/>
      <c r="D576" s="137"/>
      <c r="E576" s="100"/>
      <c r="F576" s="57"/>
      <c r="G576" s="58">
        <f t="shared" si="64"/>
        <v>0</v>
      </c>
      <c r="H576" s="58">
        <f>IF(E576="",0,IFERROR(VLOOKUP(E576,档案费管理台账!$D$4:$H$1000,5,0),0))</f>
        <v>0</v>
      </c>
      <c r="I576" s="57"/>
      <c r="J576" s="57"/>
      <c r="K576" s="57"/>
      <c r="L576" s="57"/>
      <c r="M576" s="58" t="str">
        <f t="shared" si="65"/>
        <v/>
      </c>
      <c r="N576" s="73"/>
    </row>
    <row r="577" spans="1:14">
      <c r="A577" s="97" t="str">
        <f t="shared" si="63"/>
        <v/>
      </c>
      <c r="B577" s="98" t="str">
        <f t="shared" si="62"/>
        <v/>
      </c>
      <c r="C577" s="99"/>
      <c r="D577" s="137"/>
      <c r="E577" s="100"/>
      <c r="F577" s="57"/>
      <c r="G577" s="58">
        <f t="shared" si="64"/>
        <v>0</v>
      </c>
      <c r="H577" s="58">
        <f>IF(E577="",0,IFERROR(VLOOKUP(E577,档案费管理台账!$D$4:$H$1000,5,0),0))</f>
        <v>0</v>
      </c>
      <c r="I577" s="57"/>
      <c r="J577" s="57"/>
      <c r="K577" s="57"/>
      <c r="L577" s="57"/>
      <c r="M577" s="58" t="str">
        <f t="shared" si="65"/>
        <v/>
      </c>
      <c r="N577" s="73"/>
    </row>
    <row r="578" spans="1:14">
      <c r="A578" s="97" t="str">
        <f t="shared" si="63"/>
        <v/>
      </c>
      <c r="B578" s="98" t="str">
        <f t="shared" si="62"/>
        <v/>
      </c>
      <c r="C578" s="99"/>
      <c r="D578" s="137"/>
      <c r="E578" s="100"/>
      <c r="F578" s="57"/>
      <c r="G578" s="58">
        <f t="shared" si="64"/>
        <v>0</v>
      </c>
      <c r="H578" s="58">
        <f>IF(E578="",0,IFERROR(VLOOKUP(E578,档案费管理台账!$D$4:$H$1000,5,0),0))</f>
        <v>0</v>
      </c>
      <c r="I578" s="57"/>
      <c r="J578" s="57"/>
      <c r="K578" s="57"/>
      <c r="L578" s="57"/>
      <c r="M578" s="58" t="str">
        <f t="shared" si="65"/>
        <v/>
      </c>
      <c r="N578" s="73"/>
    </row>
    <row r="579" spans="1:14">
      <c r="A579" s="97" t="str">
        <f t="shared" si="63"/>
        <v/>
      </c>
      <c r="B579" s="98" t="str">
        <f t="shared" si="62"/>
        <v/>
      </c>
      <c r="C579" s="99"/>
      <c r="D579" s="137"/>
      <c r="E579" s="100"/>
      <c r="F579" s="57"/>
      <c r="G579" s="58">
        <f t="shared" si="64"/>
        <v>0</v>
      </c>
      <c r="H579" s="58">
        <f>IF(E579="",0,IFERROR(VLOOKUP(E579,档案费管理台账!$D$4:$H$1000,5,0),0))</f>
        <v>0</v>
      </c>
      <c r="I579" s="57"/>
      <c r="J579" s="57"/>
      <c r="K579" s="57"/>
      <c r="L579" s="57"/>
      <c r="M579" s="58" t="str">
        <f t="shared" si="65"/>
        <v/>
      </c>
      <c r="N579" s="73"/>
    </row>
    <row r="580" spans="1:14">
      <c r="A580" s="97" t="str">
        <f t="shared" si="63"/>
        <v/>
      </c>
      <c r="B580" s="98" t="str">
        <f t="shared" si="62"/>
        <v/>
      </c>
      <c r="C580" s="99"/>
      <c r="D580" s="137"/>
      <c r="E580" s="100"/>
      <c r="F580" s="57"/>
      <c r="G580" s="58">
        <f t="shared" si="64"/>
        <v>0</v>
      </c>
      <c r="H580" s="58">
        <f>IF(E580="",0,IFERROR(VLOOKUP(E580,档案费管理台账!$D$4:$H$1000,5,0),0))</f>
        <v>0</v>
      </c>
      <c r="I580" s="57"/>
      <c r="J580" s="57"/>
      <c r="K580" s="57"/>
      <c r="L580" s="57"/>
      <c r="M580" s="58" t="str">
        <f t="shared" si="65"/>
        <v/>
      </c>
      <c r="N580" s="73"/>
    </row>
    <row r="581" spans="1:14">
      <c r="A581" s="97" t="str">
        <f t="shared" si="63"/>
        <v/>
      </c>
      <c r="B581" s="98" t="str">
        <f t="shared" si="62"/>
        <v/>
      </c>
      <c r="C581" s="99"/>
      <c r="D581" s="137"/>
      <c r="E581" s="100"/>
      <c r="F581" s="57"/>
      <c r="G581" s="58">
        <f t="shared" si="64"/>
        <v>0</v>
      </c>
      <c r="H581" s="58">
        <f>IF(E581="",0,IFERROR(VLOOKUP(E581,档案费管理台账!$D$4:$H$1000,5,0),0))</f>
        <v>0</v>
      </c>
      <c r="I581" s="57"/>
      <c r="J581" s="57"/>
      <c r="K581" s="57"/>
      <c r="L581" s="57"/>
      <c r="M581" s="58" t="str">
        <f t="shared" si="65"/>
        <v/>
      </c>
      <c r="N581" s="73"/>
    </row>
    <row r="582" spans="1:14">
      <c r="A582" s="97" t="str">
        <f t="shared" si="63"/>
        <v/>
      </c>
      <c r="B582" s="98" t="str">
        <f t="shared" si="62"/>
        <v/>
      </c>
      <c r="C582" s="99"/>
      <c r="D582" s="137"/>
      <c r="E582" s="100"/>
      <c r="F582" s="57"/>
      <c r="G582" s="58">
        <f t="shared" si="64"/>
        <v>0</v>
      </c>
      <c r="H582" s="58">
        <f>IF(E582="",0,IFERROR(VLOOKUP(E582,档案费管理台账!$D$4:$H$1000,5,0),0))</f>
        <v>0</v>
      </c>
      <c r="I582" s="57"/>
      <c r="J582" s="57"/>
      <c r="K582" s="57"/>
      <c r="L582" s="57"/>
      <c r="M582" s="58" t="str">
        <f t="shared" si="65"/>
        <v/>
      </c>
      <c r="N582" s="73"/>
    </row>
    <row r="583" spans="1:14">
      <c r="A583" s="97" t="str">
        <f t="shared" si="63"/>
        <v/>
      </c>
      <c r="B583" s="98" t="str">
        <f t="shared" si="62"/>
        <v/>
      </c>
      <c r="C583" s="99"/>
      <c r="D583" s="137"/>
      <c r="E583" s="100"/>
      <c r="F583" s="57"/>
      <c r="G583" s="58">
        <f t="shared" si="64"/>
        <v>0</v>
      </c>
      <c r="H583" s="58">
        <f>IF(E583="",0,IFERROR(VLOOKUP(E583,档案费管理台账!$D$4:$H$1000,5,0),0))</f>
        <v>0</v>
      </c>
      <c r="I583" s="57"/>
      <c r="J583" s="57"/>
      <c r="K583" s="57"/>
      <c r="L583" s="57"/>
      <c r="M583" s="58" t="str">
        <f t="shared" si="65"/>
        <v/>
      </c>
      <c r="N583" s="73"/>
    </row>
    <row r="584" spans="1:14">
      <c r="A584" s="97" t="str">
        <f t="shared" si="63"/>
        <v/>
      </c>
      <c r="B584" s="98" t="str">
        <f t="shared" si="62"/>
        <v/>
      </c>
      <c r="C584" s="99"/>
      <c r="D584" s="137"/>
      <c r="E584" s="100"/>
      <c r="F584" s="57"/>
      <c r="G584" s="58">
        <f t="shared" si="64"/>
        <v>0</v>
      </c>
      <c r="H584" s="58">
        <f>IF(E584="",0,IFERROR(VLOOKUP(E584,档案费管理台账!$D$4:$H$1000,5,0),0))</f>
        <v>0</v>
      </c>
      <c r="I584" s="57"/>
      <c r="J584" s="57"/>
      <c r="K584" s="57"/>
      <c r="L584" s="57"/>
      <c r="M584" s="58" t="str">
        <f t="shared" si="65"/>
        <v/>
      </c>
      <c r="N584" s="73"/>
    </row>
    <row r="585" spans="1:14">
      <c r="A585" s="97" t="str">
        <f t="shared" si="63"/>
        <v/>
      </c>
      <c r="B585" s="98" t="str">
        <f t="shared" si="62"/>
        <v/>
      </c>
      <c r="C585" s="99"/>
      <c r="D585" s="137"/>
      <c r="E585" s="100"/>
      <c r="F585" s="57"/>
      <c r="G585" s="58">
        <f t="shared" si="64"/>
        <v>0</v>
      </c>
      <c r="H585" s="58">
        <f>IF(E585="",0,IFERROR(VLOOKUP(E585,档案费管理台账!$D$4:$H$1000,5,0),0))</f>
        <v>0</v>
      </c>
      <c r="I585" s="57"/>
      <c r="J585" s="57"/>
      <c r="K585" s="57"/>
      <c r="L585" s="57"/>
      <c r="M585" s="58" t="str">
        <f t="shared" si="65"/>
        <v/>
      </c>
      <c r="N585" s="73"/>
    </row>
    <row r="586" spans="1:14">
      <c r="A586" s="97" t="str">
        <f t="shared" si="63"/>
        <v/>
      </c>
      <c r="B586" s="98" t="str">
        <f t="shared" si="62"/>
        <v/>
      </c>
      <c r="C586" s="99"/>
      <c r="D586" s="137"/>
      <c r="E586" s="100"/>
      <c r="F586" s="57"/>
      <c r="G586" s="58">
        <f t="shared" si="64"/>
        <v>0</v>
      </c>
      <c r="H586" s="58">
        <f>IF(E586="",0,IFERROR(VLOOKUP(E586,档案费管理台账!$D$4:$H$1000,5,0),0))</f>
        <v>0</v>
      </c>
      <c r="I586" s="57"/>
      <c r="J586" s="57"/>
      <c r="K586" s="57"/>
      <c r="L586" s="57"/>
      <c r="M586" s="58" t="str">
        <f t="shared" si="65"/>
        <v/>
      </c>
      <c r="N586" s="73"/>
    </row>
    <row r="587" spans="1:14">
      <c r="A587" s="97" t="str">
        <f t="shared" si="63"/>
        <v/>
      </c>
      <c r="B587" s="98" t="str">
        <f t="shared" si="62"/>
        <v/>
      </c>
      <c r="C587" s="99"/>
      <c r="D587" s="137"/>
      <c r="E587" s="100"/>
      <c r="F587" s="57"/>
      <c r="G587" s="58">
        <f t="shared" si="64"/>
        <v>0</v>
      </c>
      <c r="H587" s="58">
        <f>IF(E587="",0,IFERROR(VLOOKUP(E587,档案费管理台账!$D$4:$H$1000,5,0),0))</f>
        <v>0</v>
      </c>
      <c r="I587" s="57"/>
      <c r="J587" s="57"/>
      <c r="K587" s="57"/>
      <c r="L587" s="57"/>
      <c r="M587" s="58" t="str">
        <f t="shared" si="65"/>
        <v/>
      </c>
      <c r="N587" s="73"/>
    </row>
    <row r="588" spans="1:14">
      <c r="A588" s="97" t="str">
        <f t="shared" si="63"/>
        <v/>
      </c>
      <c r="B588" s="98" t="str">
        <f t="shared" si="62"/>
        <v/>
      </c>
      <c r="C588" s="99"/>
      <c r="D588" s="137"/>
      <c r="E588" s="100"/>
      <c r="F588" s="57"/>
      <c r="G588" s="58">
        <f t="shared" si="64"/>
        <v>0</v>
      </c>
      <c r="H588" s="58">
        <f>IF(E588="",0,IFERROR(VLOOKUP(E588,档案费管理台账!$D$4:$H$1000,5,0),0))</f>
        <v>0</v>
      </c>
      <c r="I588" s="57"/>
      <c r="J588" s="57"/>
      <c r="K588" s="57"/>
      <c r="L588" s="57"/>
      <c r="M588" s="58" t="str">
        <f t="shared" si="65"/>
        <v/>
      </c>
      <c r="N588" s="73"/>
    </row>
    <row r="589" spans="1:14">
      <c r="A589" s="97" t="str">
        <f t="shared" si="63"/>
        <v/>
      </c>
      <c r="B589" s="98" t="str">
        <f t="shared" si="62"/>
        <v/>
      </c>
      <c r="C589" s="99"/>
      <c r="D589" s="137"/>
      <c r="E589" s="100"/>
      <c r="F589" s="57"/>
      <c r="G589" s="58">
        <f t="shared" si="64"/>
        <v>0</v>
      </c>
      <c r="H589" s="58">
        <f>IF(E589="",0,IFERROR(VLOOKUP(E589,档案费管理台账!$D$4:$H$1000,5,0),0))</f>
        <v>0</v>
      </c>
      <c r="I589" s="57"/>
      <c r="J589" s="57"/>
      <c r="K589" s="57"/>
      <c r="L589" s="57"/>
      <c r="M589" s="58" t="str">
        <f t="shared" si="65"/>
        <v/>
      </c>
      <c r="N589" s="73"/>
    </row>
    <row r="590" spans="1:14">
      <c r="A590" s="97" t="str">
        <f t="shared" si="63"/>
        <v/>
      </c>
      <c r="B590" s="98" t="str">
        <f t="shared" si="62"/>
        <v/>
      </c>
      <c r="C590" s="99"/>
      <c r="D590" s="137"/>
      <c r="E590" s="100"/>
      <c r="F590" s="57"/>
      <c r="G590" s="58">
        <f t="shared" si="64"/>
        <v>0</v>
      </c>
      <c r="H590" s="58">
        <f>IF(E590="",0,IFERROR(VLOOKUP(E590,档案费管理台账!$D$4:$H$1000,5,0),0))</f>
        <v>0</v>
      </c>
      <c r="I590" s="57"/>
      <c r="J590" s="57"/>
      <c r="K590" s="57"/>
      <c r="L590" s="57"/>
      <c r="M590" s="58" t="str">
        <f t="shared" si="65"/>
        <v/>
      </c>
      <c r="N590" s="73"/>
    </row>
    <row r="591" spans="1:14">
      <c r="A591" s="97" t="str">
        <f t="shared" si="63"/>
        <v/>
      </c>
      <c r="B591" s="98" t="str">
        <f t="shared" si="62"/>
        <v/>
      </c>
      <c r="C591" s="99"/>
      <c r="D591" s="137"/>
      <c r="E591" s="100"/>
      <c r="F591" s="57"/>
      <c r="G591" s="58">
        <f t="shared" si="64"/>
        <v>0</v>
      </c>
      <c r="H591" s="58">
        <f>IF(E591="",0,IFERROR(VLOOKUP(E591,档案费管理台账!$D$4:$H$1000,5,0),0))</f>
        <v>0</v>
      </c>
      <c r="I591" s="57"/>
      <c r="J591" s="57"/>
      <c r="K591" s="57"/>
      <c r="L591" s="57"/>
      <c r="M591" s="58" t="str">
        <f t="shared" si="65"/>
        <v/>
      </c>
      <c r="N591" s="73"/>
    </row>
    <row r="592" spans="1:14">
      <c r="A592" s="97" t="str">
        <f t="shared" si="63"/>
        <v/>
      </c>
      <c r="B592" s="98" t="str">
        <f t="shared" si="62"/>
        <v/>
      </c>
      <c r="C592" s="99"/>
      <c r="D592" s="137"/>
      <c r="E592" s="100"/>
      <c r="F592" s="57"/>
      <c r="G592" s="58">
        <f t="shared" si="64"/>
        <v>0</v>
      </c>
      <c r="H592" s="58">
        <f>IF(E592="",0,IFERROR(VLOOKUP(E592,档案费管理台账!$D$4:$H$1000,5,0),0))</f>
        <v>0</v>
      </c>
      <c r="I592" s="57"/>
      <c r="J592" s="57"/>
      <c r="K592" s="57"/>
      <c r="L592" s="57"/>
      <c r="M592" s="58" t="str">
        <f t="shared" si="65"/>
        <v/>
      </c>
      <c r="N592" s="73"/>
    </row>
    <row r="593" spans="1:14">
      <c r="A593" s="97" t="str">
        <f t="shared" si="63"/>
        <v/>
      </c>
      <c r="B593" s="98" t="str">
        <f t="shared" si="62"/>
        <v/>
      </c>
      <c r="C593" s="99"/>
      <c r="D593" s="137"/>
      <c r="E593" s="100"/>
      <c r="F593" s="57"/>
      <c r="G593" s="58">
        <f t="shared" si="64"/>
        <v>0</v>
      </c>
      <c r="H593" s="58">
        <f>IF(E593="",0,IFERROR(VLOOKUP(E593,档案费管理台账!$D$4:$H$1000,5,0),0))</f>
        <v>0</v>
      </c>
      <c r="I593" s="57"/>
      <c r="J593" s="57"/>
      <c r="K593" s="57"/>
      <c r="L593" s="57"/>
      <c r="M593" s="58" t="str">
        <f t="shared" si="65"/>
        <v/>
      </c>
      <c r="N593" s="73"/>
    </row>
    <row r="594" spans="1:14">
      <c r="A594" s="97" t="str">
        <f t="shared" si="63"/>
        <v/>
      </c>
      <c r="B594" s="98" t="str">
        <f t="shared" si="62"/>
        <v/>
      </c>
      <c r="C594" s="99"/>
      <c r="D594" s="137"/>
      <c r="E594" s="100"/>
      <c r="F594" s="57"/>
      <c r="G594" s="58">
        <f t="shared" si="64"/>
        <v>0</v>
      </c>
      <c r="H594" s="58">
        <f>IF(E594="",0,IFERROR(VLOOKUP(E594,档案费管理台账!$D$4:$H$1000,5,0),0))</f>
        <v>0</v>
      </c>
      <c r="I594" s="57"/>
      <c r="J594" s="57"/>
      <c r="K594" s="57"/>
      <c r="L594" s="57"/>
      <c r="M594" s="58" t="str">
        <f t="shared" si="65"/>
        <v/>
      </c>
      <c r="N594" s="73"/>
    </row>
    <row r="595" spans="1:14">
      <c r="A595" s="97" t="str">
        <f t="shared" si="63"/>
        <v/>
      </c>
      <c r="B595" s="98" t="str">
        <f t="shared" si="62"/>
        <v/>
      </c>
      <c r="C595" s="99"/>
      <c r="D595" s="137"/>
      <c r="E595" s="100"/>
      <c r="F595" s="57"/>
      <c r="G595" s="58">
        <f t="shared" si="64"/>
        <v>0</v>
      </c>
      <c r="H595" s="58">
        <f>IF(E595="",0,IFERROR(VLOOKUP(E595,档案费管理台账!$D$4:$H$1000,5,0),0))</f>
        <v>0</v>
      </c>
      <c r="I595" s="57"/>
      <c r="J595" s="57"/>
      <c r="K595" s="57"/>
      <c r="L595" s="57"/>
      <c r="M595" s="58" t="str">
        <f t="shared" si="65"/>
        <v/>
      </c>
      <c r="N595" s="73"/>
    </row>
    <row r="596" spans="1:14">
      <c r="A596" s="97" t="str">
        <f t="shared" si="63"/>
        <v/>
      </c>
      <c r="B596" s="98" t="str">
        <f t="shared" si="62"/>
        <v/>
      </c>
      <c r="C596" s="99"/>
      <c r="D596" s="137"/>
      <c r="E596" s="100"/>
      <c r="F596" s="57"/>
      <c r="G596" s="58">
        <f t="shared" si="64"/>
        <v>0</v>
      </c>
      <c r="H596" s="58">
        <f>IF(E596="",0,IFERROR(VLOOKUP(E596,档案费管理台账!$D$4:$H$1000,5,0),0))</f>
        <v>0</v>
      </c>
      <c r="I596" s="57"/>
      <c r="J596" s="57"/>
      <c r="K596" s="57"/>
      <c r="L596" s="57"/>
      <c r="M596" s="58" t="str">
        <f t="shared" si="65"/>
        <v/>
      </c>
      <c r="N596" s="73"/>
    </row>
    <row r="597" spans="1:14">
      <c r="A597" s="97" t="str">
        <f t="shared" si="63"/>
        <v/>
      </c>
      <c r="B597" s="98" t="str">
        <f t="shared" si="62"/>
        <v/>
      </c>
      <c r="C597" s="99"/>
      <c r="D597" s="137"/>
      <c r="E597" s="100"/>
      <c r="F597" s="57"/>
      <c r="G597" s="58">
        <f t="shared" si="64"/>
        <v>0</v>
      </c>
      <c r="H597" s="58">
        <f>IF(E597="",0,IFERROR(VLOOKUP(E597,档案费管理台账!$D$4:$H$1000,5,0),0))</f>
        <v>0</v>
      </c>
      <c r="I597" s="57"/>
      <c r="J597" s="57"/>
      <c r="K597" s="57"/>
      <c r="L597" s="57"/>
      <c r="M597" s="58" t="str">
        <f t="shared" si="65"/>
        <v/>
      </c>
      <c r="N597" s="73"/>
    </row>
    <row r="598" spans="1:14">
      <c r="A598" s="97" t="str">
        <f t="shared" si="63"/>
        <v/>
      </c>
      <c r="B598" s="98" t="str">
        <f t="shared" si="62"/>
        <v/>
      </c>
      <c r="C598" s="99"/>
      <c r="D598" s="137"/>
      <c r="E598" s="100"/>
      <c r="F598" s="57"/>
      <c r="G598" s="58">
        <f t="shared" si="64"/>
        <v>0</v>
      </c>
      <c r="H598" s="58">
        <f>IF(E598="",0,IFERROR(VLOOKUP(E598,档案费管理台账!$D$4:$H$1000,5,0),0))</f>
        <v>0</v>
      </c>
      <c r="I598" s="57"/>
      <c r="J598" s="57"/>
      <c r="K598" s="57"/>
      <c r="L598" s="57"/>
      <c r="M598" s="58" t="str">
        <f t="shared" si="65"/>
        <v/>
      </c>
      <c r="N598" s="73"/>
    </row>
    <row r="599" spans="1:14">
      <c r="A599" s="97" t="str">
        <f t="shared" si="63"/>
        <v/>
      </c>
      <c r="B599" s="98" t="str">
        <f t="shared" si="62"/>
        <v/>
      </c>
      <c r="C599" s="99"/>
      <c r="D599" s="137"/>
      <c r="E599" s="100"/>
      <c r="F599" s="57"/>
      <c r="G599" s="58">
        <f t="shared" si="64"/>
        <v>0</v>
      </c>
      <c r="H599" s="58">
        <f>IF(E599="",0,IFERROR(VLOOKUP(E599,档案费管理台账!$D$4:$H$1000,5,0),0))</f>
        <v>0</v>
      </c>
      <c r="I599" s="57"/>
      <c r="J599" s="57"/>
      <c r="K599" s="57"/>
      <c r="L599" s="57"/>
      <c r="M599" s="58" t="str">
        <f t="shared" si="65"/>
        <v/>
      </c>
      <c r="N599" s="73"/>
    </row>
    <row r="600" spans="1:14">
      <c r="A600" s="97" t="str">
        <f t="shared" si="63"/>
        <v/>
      </c>
      <c r="B600" s="98" t="str">
        <f t="shared" si="62"/>
        <v/>
      </c>
      <c r="C600" s="99"/>
      <c r="D600" s="137"/>
      <c r="E600" s="100"/>
      <c r="F600" s="57"/>
      <c r="G600" s="58">
        <f t="shared" si="64"/>
        <v>0</v>
      </c>
      <c r="H600" s="58">
        <f>IF(E600="",0,IFERROR(VLOOKUP(E600,档案费管理台账!$D$4:$H$1000,5,0),0))</f>
        <v>0</v>
      </c>
      <c r="I600" s="57"/>
      <c r="J600" s="57"/>
      <c r="K600" s="57"/>
      <c r="L600" s="57"/>
      <c r="M600" s="58" t="str">
        <f t="shared" si="65"/>
        <v/>
      </c>
      <c r="N600" s="73"/>
    </row>
    <row r="601" spans="1:14">
      <c r="A601" s="97" t="str">
        <f t="shared" si="63"/>
        <v/>
      </c>
      <c r="B601" s="98" t="str">
        <f t="shared" si="62"/>
        <v/>
      </c>
      <c r="C601" s="99"/>
      <c r="D601" s="137"/>
      <c r="E601" s="100"/>
      <c r="F601" s="57"/>
      <c r="G601" s="58">
        <f t="shared" si="64"/>
        <v>0</v>
      </c>
      <c r="H601" s="58">
        <f>IF(E601="",0,IFERROR(VLOOKUP(E601,档案费管理台账!$D$4:$H$1000,5,0),0))</f>
        <v>0</v>
      </c>
      <c r="I601" s="57"/>
      <c r="J601" s="57"/>
      <c r="K601" s="57"/>
      <c r="L601" s="57"/>
      <c r="M601" s="58" t="str">
        <f t="shared" si="65"/>
        <v/>
      </c>
      <c r="N601" s="73"/>
    </row>
    <row r="602" spans="1:14">
      <c r="A602" s="97" t="str">
        <f t="shared" si="63"/>
        <v/>
      </c>
      <c r="B602" s="98" t="str">
        <f t="shared" si="62"/>
        <v/>
      </c>
      <c r="C602" s="99"/>
      <c r="D602" s="137"/>
      <c r="E602" s="100"/>
      <c r="F602" s="57"/>
      <c r="G602" s="58">
        <f t="shared" si="64"/>
        <v>0</v>
      </c>
      <c r="H602" s="58">
        <f>IF(E602="",0,IFERROR(VLOOKUP(E602,档案费管理台账!$D$4:$H$1000,5,0),0))</f>
        <v>0</v>
      </c>
      <c r="I602" s="57"/>
      <c r="J602" s="57"/>
      <c r="K602" s="57"/>
      <c r="L602" s="57"/>
      <c r="M602" s="58" t="str">
        <f t="shared" si="65"/>
        <v/>
      </c>
      <c r="N602" s="73"/>
    </row>
    <row r="603" spans="1:14">
      <c r="A603" s="97" t="str">
        <f t="shared" si="63"/>
        <v/>
      </c>
      <c r="B603" s="98" t="str">
        <f t="shared" si="62"/>
        <v/>
      </c>
      <c r="C603" s="99"/>
      <c r="D603" s="137"/>
      <c r="E603" s="100"/>
      <c r="F603" s="57"/>
      <c r="G603" s="58">
        <f t="shared" si="64"/>
        <v>0</v>
      </c>
      <c r="H603" s="58">
        <f>IF(E603="",0,IFERROR(VLOOKUP(E603,档案费管理台账!$D$4:$H$1000,5,0),0))</f>
        <v>0</v>
      </c>
      <c r="I603" s="57"/>
      <c r="J603" s="57"/>
      <c r="K603" s="57"/>
      <c r="L603" s="57"/>
      <c r="M603" s="58" t="str">
        <f t="shared" si="65"/>
        <v/>
      </c>
      <c r="N603" s="73"/>
    </row>
    <row r="604" spans="1:14">
      <c r="A604" s="97" t="str">
        <f t="shared" si="63"/>
        <v/>
      </c>
      <c r="B604" s="98" t="str">
        <f t="shared" si="62"/>
        <v/>
      </c>
      <c r="C604" s="99"/>
      <c r="D604" s="137"/>
      <c r="E604" s="100"/>
      <c r="F604" s="57"/>
      <c r="G604" s="58">
        <f t="shared" si="64"/>
        <v>0</v>
      </c>
      <c r="H604" s="58">
        <f>IF(E604="",0,IFERROR(VLOOKUP(E604,档案费管理台账!$D$4:$H$1000,5,0),0))</f>
        <v>0</v>
      </c>
      <c r="I604" s="57"/>
      <c r="J604" s="57"/>
      <c r="K604" s="57"/>
      <c r="L604" s="57"/>
      <c r="M604" s="58" t="str">
        <f t="shared" si="65"/>
        <v/>
      </c>
      <c r="N604" s="73"/>
    </row>
    <row r="605" spans="1:14">
      <c r="A605" s="97" t="str">
        <f t="shared" si="63"/>
        <v/>
      </c>
      <c r="B605" s="98" t="str">
        <f t="shared" si="62"/>
        <v/>
      </c>
      <c r="C605" s="99"/>
      <c r="D605" s="137"/>
      <c r="E605" s="100"/>
      <c r="F605" s="57"/>
      <c r="G605" s="58">
        <f t="shared" si="64"/>
        <v>0</v>
      </c>
      <c r="H605" s="58">
        <f>IF(E605="",0,IFERROR(VLOOKUP(E605,档案费管理台账!$D$4:$H$1000,5,0),0))</f>
        <v>0</v>
      </c>
      <c r="I605" s="57"/>
      <c r="J605" s="57"/>
      <c r="K605" s="57"/>
      <c r="L605" s="57"/>
      <c r="M605" s="58" t="str">
        <f t="shared" si="65"/>
        <v/>
      </c>
      <c r="N605" s="73"/>
    </row>
    <row r="606" spans="1:14">
      <c r="A606" s="97" t="str">
        <f t="shared" si="63"/>
        <v/>
      </c>
      <c r="B606" s="98" t="str">
        <f t="shared" si="62"/>
        <v/>
      </c>
      <c r="C606" s="99"/>
      <c r="D606" s="137"/>
      <c r="E606" s="100"/>
      <c r="F606" s="57"/>
      <c r="G606" s="58">
        <f t="shared" si="64"/>
        <v>0</v>
      </c>
      <c r="H606" s="58">
        <f>IF(E606="",0,IFERROR(VLOOKUP(E606,档案费管理台账!$D$4:$H$1000,5,0),0))</f>
        <v>0</v>
      </c>
      <c r="I606" s="57"/>
      <c r="J606" s="57"/>
      <c r="K606" s="57"/>
      <c r="L606" s="57"/>
      <c r="M606" s="58" t="str">
        <f t="shared" si="65"/>
        <v/>
      </c>
      <c r="N606" s="73"/>
    </row>
    <row r="607" spans="1:14">
      <c r="A607" s="97" t="str">
        <f t="shared" si="63"/>
        <v/>
      </c>
      <c r="B607" s="98" t="str">
        <f t="shared" si="62"/>
        <v/>
      </c>
      <c r="C607" s="99"/>
      <c r="D607" s="137"/>
      <c r="E607" s="100"/>
      <c r="F607" s="57"/>
      <c r="G607" s="58">
        <f t="shared" si="64"/>
        <v>0</v>
      </c>
      <c r="H607" s="58">
        <f>IF(E607="",0,IFERROR(VLOOKUP(E607,档案费管理台账!$D$4:$H$1000,5,0),0))</f>
        <v>0</v>
      </c>
      <c r="I607" s="57"/>
      <c r="J607" s="57"/>
      <c r="K607" s="57"/>
      <c r="L607" s="57"/>
      <c r="M607" s="58" t="str">
        <f t="shared" si="65"/>
        <v/>
      </c>
      <c r="N607" s="73"/>
    </row>
    <row r="608" spans="1:14">
      <c r="A608" s="97" t="str">
        <f t="shared" si="63"/>
        <v/>
      </c>
      <c r="B608" s="98" t="str">
        <f t="shared" si="62"/>
        <v/>
      </c>
      <c r="C608" s="99"/>
      <c r="D608" s="137"/>
      <c r="E608" s="100"/>
      <c r="F608" s="57"/>
      <c r="G608" s="58">
        <f t="shared" si="64"/>
        <v>0</v>
      </c>
      <c r="H608" s="58">
        <f>IF(E608="",0,IFERROR(VLOOKUP(E608,档案费管理台账!$D$4:$H$1000,5,0),0))</f>
        <v>0</v>
      </c>
      <c r="I608" s="57"/>
      <c r="J608" s="57"/>
      <c r="K608" s="57"/>
      <c r="L608" s="57"/>
      <c r="M608" s="58" t="str">
        <f t="shared" si="65"/>
        <v/>
      </c>
      <c r="N608" s="73"/>
    </row>
    <row r="609" spans="1:14">
      <c r="A609" s="97" t="str">
        <f t="shared" si="63"/>
        <v/>
      </c>
      <c r="B609" s="98" t="str">
        <f t="shared" si="62"/>
        <v/>
      </c>
      <c r="C609" s="99"/>
      <c r="D609" s="137"/>
      <c r="E609" s="100"/>
      <c r="F609" s="57"/>
      <c r="G609" s="58">
        <f t="shared" si="64"/>
        <v>0</v>
      </c>
      <c r="H609" s="58">
        <f>IF(E609="",0,IFERROR(VLOOKUP(E609,档案费管理台账!$D$4:$H$1000,5,0),0))</f>
        <v>0</v>
      </c>
      <c r="I609" s="57"/>
      <c r="J609" s="57"/>
      <c r="K609" s="57"/>
      <c r="L609" s="57"/>
      <c r="M609" s="58" t="str">
        <f t="shared" si="65"/>
        <v/>
      </c>
      <c r="N609" s="73"/>
    </row>
    <row r="610" spans="1:14">
      <c r="A610" s="97" t="str">
        <f t="shared" si="63"/>
        <v/>
      </c>
      <c r="B610" s="98" t="str">
        <f t="shared" si="62"/>
        <v/>
      </c>
      <c r="C610" s="99"/>
      <c r="D610" s="137"/>
      <c r="E610" s="100"/>
      <c r="F610" s="57"/>
      <c r="G610" s="58">
        <f t="shared" si="64"/>
        <v>0</v>
      </c>
      <c r="H610" s="58">
        <f>IF(E610="",0,IFERROR(VLOOKUP(E610,档案费管理台账!$D$4:$H$1000,5,0),0))</f>
        <v>0</v>
      </c>
      <c r="I610" s="57"/>
      <c r="J610" s="57"/>
      <c r="K610" s="57"/>
      <c r="L610" s="57"/>
      <c r="M610" s="58" t="str">
        <f t="shared" si="65"/>
        <v/>
      </c>
      <c r="N610" s="73"/>
    </row>
    <row r="611" spans="1:14">
      <c r="A611" s="97" t="str">
        <f t="shared" si="63"/>
        <v/>
      </c>
      <c r="B611" s="98" t="str">
        <f t="shared" si="62"/>
        <v/>
      </c>
      <c r="C611" s="99"/>
      <c r="D611" s="137"/>
      <c r="E611" s="100"/>
      <c r="F611" s="57"/>
      <c r="G611" s="58">
        <f t="shared" si="64"/>
        <v>0</v>
      </c>
      <c r="H611" s="58">
        <f>IF(E611="",0,IFERROR(VLOOKUP(E611,档案费管理台账!$D$4:$H$1000,5,0),0))</f>
        <v>0</v>
      </c>
      <c r="I611" s="57"/>
      <c r="J611" s="57"/>
      <c r="K611" s="57"/>
      <c r="L611" s="57"/>
      <c r="M611" s="58" t="str">
        <f t="shared" si="65"/>
        <v/>
      </c>
      <c r="N611" s="73"/>
    </row>
    <row r="612" spans="1:14">
      <c r="A612" s="97" t="str">
        <f t="shared" si="63"/>
        <v/>
      </c>
      <c r="B612" s="98" t="str">
        <f t="shared" si="62"/>
        <v/>
      </c>
      <c r="C612" s="99"/>
      <c r="D612" s="137"/>
      <c r="E612" s="100"/>
      <c r="F612" s="57"/>
      <c r="G612" s="58">
        <f t="shared" si="64"/>
        <v>0</v>
      </c>
      <c r="H612" s="58">
        <f>IF(E612="",0,IFERROR(VLOOKUP(E612,档案费管理台账!$D$4:$H$1000,5,0),0))</f>
        <v>0</v>
      </c>
      <c r="I612" s="57"/>
      <c r="J612" s="57"/>
      <c r="K612" s="57"/>
      <c r="L612" s="57"/>
      <c r="M612" s="58" t="str">
        <f t="shared" si="65"/>
        <v/>
      </c>
      <c r="N612" s="73"/>
    </row>
    <row r="613" spans="1:14">
      <c r="A613" s="97" t="str">
        <f t="shared" si="63"/>
        <v/>
      </c>
      <c r="B613" s="98" t="str">
        <f t="shared" si="62"/>
        <v/>
      </c>
      <c r="C613" s="99"/>
      <c r="D613" s="137"/>
      <c r="E613" s="100"/>
      <c r="F613" s="57"/>
      <c r="G613" s="58">
        <f t="shared" si="64"/>
        <v>0</v>
      </c>
      <c r="H613" s="58">
        <f>IF(E613="",0,IFERROR(VLOOKUP(E613,档案费管理台账!$D$4:$H$1000,5,0),0))</f>
        <v>0</v>
      </c>
      <c r="I613" s="57"/>
      <c r="J613" s="57"/>
      <c r="K613" s="57"/>
      <c r="L613" s="57"/>
      <c r="M613" s="58" t="str">
        <f t="shared" si="65"/>
        <v/>
      </c>
      <c r="N613" s="73"/>
    </row>
    <row r="614" spans="1:14">
      <c r="A614" s="97" t="str">
        <f t="shared" si="63"/>
        <v/>
      </c>
      <c r="B614" s="98" t="str">
        <f t="shared" si="62"/>
        <v/>
      </c>
      <c r="C614" s="99"/>
      <c r="D614" s="137"/>
      <c r="E614" s="100"/>
      <c r="F614" s="57"/>
      <c r="G614" s="58">
        <f t="shared" si="64"/>
        <v>0</v>
      </c>
      <c r="H614" s="58">
        <f>IF(E614="",0,IFERROR(VLOOKUP(E614,档案费管理台账!$D$4:$H$1000,5,0),0))</f>
        <v>0</v>
      </c>
      <c r="I614" s="57"/>
      <c r="J614" s="57"/>
      <c r="K614" s="57"/>
      <c r="L614" s="57"/>
      <c r="M614" s="58" t="str">
        <f t="shared" si="65"/>
        <v/>
      </c>
      <c r="N614" s="73"/>
    </row>
    <row r="615" spans="1:14">
      <c r="A615" s="97" t="str">
        <f t="shared" si="63"/>
        <v/>
      </c>
      <c r="B615" s="98" t="str">
        <f t="shared" si="62"/>
        <v/>
      </c>
      <c r="C615" s="99"/>
      <c r="D615" s="137"/>
      <c r="E615" s="100"/>
      <c r="F615" s="57"/>
      <c r="G615" s="58">
        <f t="shared" si="64"/>
        <v>0</v>
      </c>
      <c r="H615" s="58">
        <f>IF(E615="",0,IFERROR(VLOOKUP(E615,档案费管理台账!$D$4:$H$1000,5,0),0))</f>
        <v>0</v>
      </c>
      <c r="I615" s="57"/>
      <c r="J615" s="57"/>
      <c r="K615" s="57"/>
      <c r="L615" s="57"/>
      <c r="M615" s="58" t="str">
        <f t="shared" si="65"/>
        <v/>
      </c>
      <c r="N615" s="73"/>
    </row>
    <row r="616" spans="1:14">
      <c r="A616" s="97" t="str">
        <f t="shared" si="63"/>
        <v/>
      </c>
      <c r="B616" s="98" t="str">
        <f t="shared" si="62"/>
        <v/>
      </c>
      <c r="C616" s="99"/>
      <c r="D616" s="137"/>
      <c r="E616" s="100"/>
      <c r="F616" s="57"/>
      <c r="G616" s="58">
        <f t="shared" si="64"/>
        <v>0</v>
      </c>
      <c r="H616" s="58">
        <f>IF(E616="",0,IFERROR(VLOOKUP(E616,档案费管理台账!$D$4:$H$1000,5,0),0))</f>
        <v>0</v>
      </c>
      <c r="I616" s="57"/>
      <c r="J616" s="57"/>
      <c r="K616" s="57"/>
      <c r="L616" s="57"/>
      <c r="M616" s="58" t="str">
        <f t="shared" si="65"/>
        <v/>
      </c>
      <c r="N616" s="73"/>
    </row>
    <row r="617" spans="1:14">
      <c r="A617" s="97" t="str">
        <f t="shared" si="63"/>
        <v/>
      </c>
      <c r="B617" s="98" t="str">
        <f t="shared" si="62"/>
        <v/>
      </c>
      <c r="C617" s="99"/>
      <c r="D617" s="137"/>
      <c r="E617" s="100"/>
      <c r="F617" s="57"/>
      <c r="G617" s="58">
        <f t="shared" si="64"/>
        <v>0</v>
      </c>
      <c r="H617" s="58">
        <f>IF(E617="",0,IFERROR(VLOOKUP(E617,档案费管理台账!$D$4:$H$1000,5,0),0))</f>
        <v>0</v>
      </c>
      <c r="I617" s="57"/>
      <c r="J617" s="57"/>
      <c r="K617" s="57"/>
      <c r="L617" s="57"/>
      <c r="M617" s="58" t="str">
        <f t="shared" si="65"/>
        <v/>
      </c>
      <c r="N617" s="73"/>
    </row>
    <row r="618" spans="1:14">
      <c r="A618" s="97" t="str">
        <f t="shared" si="63"/>
        <v/>
      </c>
      <c r="B618" s="98" t="str">
        <f t="shared" si="62"/>
        <v/>
      </c>
      <c r="C618" s="99"/>
      <c r="D618" s="137"/>
      <c r="E618" s="100"/>
      <c r="F618" s="57"/>
      <c r="G618" s="58">
        <f t="shared" si="64"/>
        <v>0</v>
      </c>
      <c r="H618" s="58">
        <f>IF(E618="",0,IFERROR(VLOOKUP(E618,档案费管理台账!$D$4:$H$1000,5,0),0))</f>
        <v>0</v>
      </c>
      <c r="I618" s="57"/>
      <c r="J618" s="57"/>
      <c r="K618" s="57"/>
      <c r="L618" s="57"/>
      <c r="M618" s="58" t="str">
        <f t="shared" si="65"/>
        <v/>
      </c>
      <c r="N618" s="73"/>
    </row>
    <row r="619" spans="1:14">
      <c r="A619" s="97" t="str">
        <f t="shared" si="63"/>
        <v/>
      </c>
      <c r="B619" s="98" t="str">
        <f t="shared" si="62"/>
        <v/>
      </c>
      <c r="C619" s="99"/>
      <c r="D619" s="137"/>
      <c r="E619" s="100"/>
      <c r="F619" s="57"/>
      <c r="G619" s="58">
        <f t="shared" si="64"/>
        <v>0</v>
      </c>
      <c r="H619" s="58">
        <f>IF(E619="",0,IFERROR(VLOOKUP(E619,档案费管理台账!$D$4:$H$1000,5,0),0))</f>
        <v>0</v>
      </c>
      <c r="I619" s="57"/>
      <c r="J619" s="57"/>
      <c r="K619" s="57"/>
      <c r="L619" s="57"/>
      <c r="M619" s="58" t="str">
        <f t="shared" si="65"/>
        <v/>
      </c>
      <c r="N619" s="73"/>
    </row>
    <row r="620" spans="1:14">
      <c r="A620" s="97" t="str">
        <f t="shared" si="63"/>
        <v/>
      </c>
      <c r="B620" s="98" t="str">
        <f t="shared" ref="B620:B683" si="66">IF(C620="","",MONTH(C620)&amp;"月")</f>
        <v/>
      </c>
      <c r="C620" s="99"/>
      <c r="D620" s="137"/>
      <c r="E620" s="100"/>
      <c r="F620" s="57"/>
      <c r="G620" s="58">
        <f t="shared" si="64"/>
        <v>0</v>
      </c>
      <c r="H620" s="58">
        <f>IF(E620="",0,IFERROR(VLOOKUP(E620,档案费管理台账!$D$4:$H$1000,5,0),0))</f>
        <v>0</v>
      </c>
      <c r="I620" s="57"/>
      <c r="J620" s="57"/>
      <c r="K620" s="57"/>
      <c r="L620" s="57"/>
      <c r="M620" s="58" t="str">
        <f t="shared" si="65"/>
        <v/>
      </c>
      <c r="N620" s="73"/>
    </row>
    <row r="621" spans="1:14">
      <c r="A621" s="97" t="str">
        <f t="shared" ref="A621:A684" si="67">IF(C621="","",ROW()-42)</f>
        <v/>
      </c>
      <c r="B621" s="98" t="str">
        <f t="shared" si="66"/>
        <v/>
      </c>
      <c r="C621" s="99"/>
      <c r="D621" s="137"/>
      <c r="E621" s="100"/>
      <c r="F621" s="57"/>
      <c r="G621" s="58">
        <f t="shared" ref="G621:G684" si="68">IF(F621="",0,F621*$K$41)</f>
        <v>0</v>
      </c>
      <c r="H621" s="58">
        <f>IF(E621="",0,IFERROR(VLOOKUP(E621,档案费管理台账!$D$4:$H$1000,5,0),0))</f>
        <v>0</v>
      </c>
      <c r="I621" s="57"/>
      <c r="J621" s="57"/>
      <c r="K621" s="57"/>
      <c r="L621" s="57"/>
      <c r="M621" s="58" t="str">
        <f t="shared" ref="M621:M684" si="69">IF(C621="","",ROUND(M620+G621-I621-J621-K621-L621-H621,2))</f>
        <v/>
      </c>
      <c r="N621" s="73"/>
    </row>
    <row r="622" spans="1:14">
      <c r="A622" s="97" t="str">
        <f t="shared" si="67"/>
        <v/>
      </c>
      <c r="B622" s="98" t="str">
        <f t="shared" si="66"/>
        <v/>
      </c>
      <c r="C622" s="99"/>
      <c r="D622" s="137"/>
      <c r="E622" s="100"/>
      <c r="F622" s="57"/>
      <c r="G622" s="58">
        <f t="shared" si="68"/>
        <v>0</v>
      </c>
      <c r="H622" s="58">
        <f>IF(E622="",0,IFERROR(VLOOKUP(E622,档案费管理台账!$D$4:$H$1000,5,0),0))</f>
        <v>0</v>
      </c>
      <c r="I622" s="57"/>
      <c r="J622" s="57"/>
      <c r="K622" s="57"/>
      <c r="L622" s="57"/>
      <c r="M622" s="58" t="str">
        <f t="shared" si="69"/>
        <v/>
      </c>
      <c r="N622" s="73"/>
    </row>
    <row r="623" spans="1:14">
      <c r="A623" s="97" t="str">
        <f t="shared" si="67"/>
        <v/>
      </c>
      <c r="B623" s="98" t="str">
        <f t="shared" si="66"/>
        <v/>
      </c>
      <c r="C623" s="99"/>
      <c r="D623" s="137"/>
      <c r="E623" s="100"/>
      <c r="F623" s="57"/>
      <c r="G623" s="58">
        <f t="shared" si="68"/>
        <v>0</v>
      </c>
      <c r="H623" s="58">
        <f>IF(E623="",0,IFERROR(VLOOKUP(E623,档案费管理台账!$D$4:$H$1000,5,0),0))</f>
        <v>0</v>
      </c>
      <c r="I623" s="57"/>
      <c r="J623" s="57"/>
      <c r="K623" s="57"/>
      <c r="L623" s="57"/>
      <c r="M623" s="58" t="str">
        <f t="shared" si="69"/>
        <v/>
      </c>
      <c r="N623" s="73"/>
    </row>
    <row r="624" spans="1:14">
      <c r="A624" s="97" t="str">
        <f t="shared" si="67"/>
        <v/>
      </c>
      <c r="B624" s="98" t="str">
        <f t="shared" si="66"/>
        <v/>
      </c>
      <c r="C624" s="99"/>
      <c r="D624" s="137"/>
      <c r="E624" s="100"/>
      <c r="F624" s="57"/>
      <c r="G624" s="58">
        <f t="shared" si="68"/>
        <v>0</v>
      </c>
      <c r="H624" s="58">
        <f>IF(E624="",0,IFERROR(VLOOKUP(E624,档案费管理台账!$D$4:$H$1000,5,0),0))</f>
        <v>0</v>
      </c>
      <c r="I624" s="57"/>
      <c r="J624" s="57"/>
      <c r="K624" s="57"/>
      <c r="L624" s="57"/>
      <c r="M624" s="58" t="str">
        <f t="shared" si="69"/>
        <v/>
      </c>
      <c r="N624" s="73"/>
    </row>
    <row r="625" spans="1:14">
      <c r="A625" s="97" t="str">
        <f t="shared" si="67"/>
        <v/>
      </c>
      <c r="B625" s="98" t="str">
        <f t="shared" si="66"/>
        <v/>
      </c>
      <c r="C625" s="99"/>
      <c r="D625" s="137"/>
      <c r="E625" s="100"/>
      <c r="F625" s="57"/>
      <c r="G625" s="58">
        <f t="shared" si="68"/>
        <v>0</v>
      </c>
      <c r="H625" s="58">
        <f>IF(E625="",0,IFERROR(VLOOKUP(E625,档案费管理台账!$D$4:$H$1000,5,0),0))</f>
        <v>0</v>
      </c>
      <c r="I625" s="57"/>
      <c r="J625" s="57"/>
      <c r="K625" s="57"/>
      <c r="L625" s="57"/>
      <c r="M625" s="58" t="str">
        <f t="shared" si="69"/>
        <v/>
      </c>
      <c r="N625" s="73"/>
    </row>
    <row r="626" spans="1:14">
      <c r="A626" s="97" t="str">
        <f t="shared" si="67"/>
        <v/>
      </c>
      <c r="B626" s="98" t="str">
        <f t="shared" si="66"/>
        <v/>
      </c>
      <c r="C626" s="99"/>
      <c r="D626" s="137"/>
      <c r="E626" s="100"/>
      <c r="F626" s="57"/>
      <c r="G626" s="58">
        <f t="shared" si="68"/>
        <v>0</v>
      </c>
      <c r="H626" s="58">
        <f>IF(E626="",0,IFERROR(VLOOKUP(E626,档案费管理台账!$D$4:$H$1000,5,0),0))</f>
        <v>0</v>
      </c>
      <c r="I626" s="57"/>
      <c r="J626" s="57"/>
      <c r="K626" s="57"/>
      <c r="L626" s="57"/>
      <c r="M626" s="58" t="str">
        <f t="shared" si="69"/>
        <v/>
      </c>
      <c r="N626" s="73"/>
    </row>
    <row r="627" spans="1:14">
      <c r="A627" s="97" t="str">
        <f t="shared" si="67"/>
        <v/>
      </c>
      <c r="B627" s="98" t="str">
        <f t="shared" si="66"/>
        <v/>
      </c>
      <c r="C627" s="99"/>
      <c r="D627" s="137"/>
      <c r="E627" s="100"/>
      <c r="F627" s="57"/>
      <c r="G627" s="58">
        <f t="shared" si="68"/>
        <v>0</v>
      </c>
      <c r="H627" s="58">
        <f>IF(E627="",0,IFERROR(VLOOKUP(E627,档案费管理台账!$D$4:$H$1000,5,0),0))</f>
        <v>0</v>
      </c>
      <c r="I627" s="57"/>
      <c r="J627" s="57"/>
      <c r="K627" s="57"/>
      <c r="L627" s="57"/>
      <c r="M627" s="58" t="str">
        <f t="shared" si="69"/>
        <v/>
      </c>
      <c r="N627" s="73"/>
    </row>
    <row r="628" spans="1:14">
      <c r="A628" s="97" t="str">
        <f t="shared" si="67"/>
        <v/>
      </c>
      <c r="B628" s="98" t="str">
        <f t="shared" si="66"/>
        <v/>
      </c>
      <c r="C628" s="99"/>
      <c r="D628" s="137"/>
      <c r="E628" s="100"/>
      <c r="F628" s="57"/>
      <c r="G628" s="58">
        <f t="shared" si="68"/>
        <v>0</v>
      </c>
      <c r="H628" s="58">
        <f>IF(E628="",0,IFERROR(VLOOKUP(E628,档案费管理台账!$D$4:$H$1000,5,0),0))</f>
        <v>0</v>
      </c>
      <c r="I628" s="57"/>
      <c r="J628" s="57"/>
      <c r="K628" s="57"/>
      <c r="L628" s="57"/>
      <c r="M628" s="58" t="str">
        <f t="shared" si="69"/>
        <v/>
      </c>
      <c r="N628" s="73"/>
    </row>
    <row r="629" spans="1:14">
      <c r="A629" s="97" t="str">
        <f t="shared" si="67"/>
        <v/>
      </c>
      <c r="B629" s="98" t="str">
        <f t="shared" si="66"/>
        <v/>
      </c>
      <c r="C629" s="99"/>
      <c r="D629" s="137"/>
      <c r="E629" s="100"/>
      <c r="F629" s="57"/>
      <c r="G629" s="58">
        <f t="shared" si="68"/>
        <v>0</v>
      </c>
      <c r="H629" s="58">
        <f>IF(E629="",0,IFERROR(VLOOKUP(E629,档案费管理台账!$D$4:$H$1000,5,0),0))</f>
        <v>0</v>
      </c>
      <c r="I629" s="57"/>
      <c r="J629" s="57"/>
      <c r="K629" s="57"/>
      <c r="L629" s="57"/>
      <c r="M629" s="58" t="str">
        <f t="shared" si="69"/>
        <v/>
      </c>
      <c r="N629" s="73"/>
    </row>
    <row r="630" spans="1:14">
      <c r="A630" s="97" t="str">
        <f t="shared" si="67"/>
        <v/>
      </c>
      <c r="B630" s="98" t="str">
        <f t="shared" si="66"/>
        <v/>
      </c>
      <c r="C630" s="99"/>
      <c r="D630" s="137"/>
      <c r="E630" s="100"/>
      <c r="F630" s="57"/>
      <c r="G630" s="58">
        <f t="shared" si="68"/>
        <v>0</v>
      </c>
      <c r="H630" s="58">
        <f>IF(E630="",0,IFERROR(VLOOKUP(E630,档案费管理台账!$D$4:$H$1000,5,0),0))</f>
        <v>0</v>
      </c>
      <c r="I630" s="57"/>
      <c r="J630" s="57"/>
      <c r="K630" s="57"/>
      <c r="L630" s="57"/>
      <c r="M630" s="58" t="str">
        <f t="shared" si="69"/>
        <v/>
      </c>
      <c r="N630" s="73"/>
    </row>
    <row r="631" spans="1:14">
      <c r="A631" s="97" t="str">
        <f t="shared" si="67"/>
        <v/>
      </c>
      <c r="B631" s="98" t="str">
        <f t="shared" si="66"/>
        <v/>
      </c>
      <c r="C631" s="99"/>
      <c r="D631" s="137"/>
      <c r="E631" s="100"/>
      <c r="F631" s="57"/>
      <c r="G631" s="58">
        <f t="shared" si="68"/>
        <v>0</v>
      </c>
      <c r="H631" s="58">
        <f>IF(E631="",0,IFERROR(VLOOKUP(E631,档案费管理台账!$D$4:$H$1000,5,0),0))</f>
        <v>0</v>
      </c>
      <c r="I631" s="57"/>
      <c r="J631" s="57"/>
      <c r="K631" s="57"/>
      <c r="L631" s="57"/>
      <c r="M631" s="58" t="str">
        <f t="shared" si="69"/>
        <v/>
      </c>
      <c r="N631" s="73"/>
    </row>
    <row r="632" spans="1:14">
      <c r="A632" s="97" t="str">
        <f t="shared" si="67"/>
        <v/>
      </c>
      <c r="B632" s="98" t="str">
        <f t="shared" si="66"/>
        <v/>
      </c>
      <c r="C632" s="99"/>
      <c r="D632" s="137"/>
      <c r="E632" s="100"/>
      <c r="F632" s="57"/>
      <c r="G632" s="58">
        <f t="shared" si="68"/>
        <v>0</v>
      </c>
      <c r="H632" s="58">
        <f>IF(E632="",0,IFERROR(VLOOKUP(E632,档案费管理台账!$D$4:$H$1000,5,0),0))</f>
        <v>0</v>
      </c>
      <c r="I632" s="57"/>
      <c r="J632" s="57"/>
      <c r="K632" s="57"/>
      <c r="L632" s="57"/>
      <c r="M632" s="58" t="str">
        <f t="shared" si="69"/>
        <v/>
      </c>
      <c r="N632" s="73"/>
    </row>
    <row r="633" spans="1:14">
      <c r="A633" s="97" t="str">
        <f t="shared" si="67"/>
        <v/>
      </c>
      <c r="B633" s="98" t="str">
        <f t="shared" si="66"/>
        <v/>
      </c>
      <c r="C633" s="99"/>
      <c r="D633" s="137"/>
      <c r="E633" s="100"/>
      <c r="F633" s="57"/>
      <c r="G633" s="58">
        <f t="shared" si="68"/>
        <v>0</v>
      </c>
      <c r="H633" s="58">
        <f>IF(E633="",0,IFERROR(VLOOKUP(E633,档案费管理台账!$D$4:$H$1000,5,0),0))</f>
        <v>0</v>
      </c>
      <c r="I633" s="57"/>
      <c r="J633" s="57"/>
      <c r="K633" s="57"/>
      <c r="L633" s="57"/>
      <c r="M633" s="58" t="str">
        <f t="shared" si="69"/>
        <v/>
      </c>
      <c r="N633" s="73"/>
    </row>
    <row r="634" spans="1:14">
      <c r="A634" s="97" t="str">
        <f t="shared" si="67"/>
        <v/>
      </c>
      <c r="B634" s="98" t="str">
        <f t="shared" si="66"/>
        <v/>
      </c>
      <c r="C634" s="99"/>
      <c r="D634" s="137"/>
      <c r="E634" s="100"/>
      <c r="F634" s="57"/>
      <c r="G634" s="58">
        <f t="shared" si="68"/>
        <v>0</v>
      </c>
      <c r="H634" s="58">
        <f>IF(E634="",0,IFERROR(VLOOKUP(E634,档案费管理台账!$D$4:$H$1000,5,0),0))</f>
        <v>0</v>
      </c>
      <c r="I634" s="57"/>
      <c r="J634" s="57"/>
      <c r="K634" s="57"/>
      <c r="L634" s="57"/>
      <c r="M634" s="58" t="str">
        <f t="shared" si="69"/>
        <v/>
      </c>
      <c r="N634" s="73"/>
    </row>
    <row r="635" spans="1:14">
      <c r="A635" s="97" t="str">
        <f t="shared" si="67"/>
        <v/>
      </c>
      <c r="B635" s="98" t="str">
        <f t="shared" si="66"/>
        <v/>
      </c>
      <c r="C635" s="99"/>
      <c r="D635" s="137"/>
      <c r="E635" s="100"/>
      <c r="F635" s="57"/>
      <c r="G635" s="58">
        <f t="shared" si="68"/>
        <v>0</v>
      </c>
      <c r="H635" s="58">
        <f>IF(E635="",0,IFERROR(VLOOKUP(E635,档案费管理台账!$D$4:$H$1000,5,0),0))</f>
        <v>0</v>
      </c>
      <c r="I635" s="57"/>
      <c r="J635" s="57"/>
      <c r="K635" s="57"/>
      <c r="L635" s="57"/>
      <c r="M635" s="58" t="str">
        <f t="shared" si="69"/>
        <v/>
      </c>
      <c r="N635" s="73"/>
    </row>
    <row r="636" spans="1:14">
      <c r="A636" s="97" t="str">
        <f t="shared" si="67"/>
        <v/>
      </c>
      <c r="B636" s="98" t="str">
        <f t="shared" si="66"/>
        <v/>
      </c>
      <c r="C636" s="99"/>
      <c r="D636" s="137"/>
      <c r="E636" s="100"/>
      <c r="F636" s="57"/>
      <c r="G636" s="58">
        <f t="shared" si="68"/>
        <v>0</v>
      </c>
      <c r="H636" s="58">
        <f>IF(E636="",0,IFERROR(VLOOKUP(E636,档案费管理台账!$D$4:$H$1000,5,0),0))</f>
        <v>0</v>
      </c>
      <c r="I636" s="57"/>
      <c r="J636" s="57"/>
      <c r="K636" s="57"/>
      <c r="L636" s="57"/>
      <c r="M636" s="58" t="str">
        <f t="shared" si="69"/>
        <v/>
      </c>
      <c r="N636" s="73"/>
    </row>
    <row r="637" spans="1:14">
      <c r="A637" s="97" t="str">
        <f t="shared" si="67"/>
        <v/>
      </c>
      <c r="B637" s="98" t="str">
        <f t="shared" si="66"/>
        <v/>
      </c>
      <c r="C637" s="99"/>
      <c r="D637" s="137"/>
      <c r="E637" s="100"/>
      <c r="F637" s="57"/>
      <c r="G637" s="58">
        <f t="shared" si="68"/>
        <v>0</v>
      </c>
      <c r="H637" s="58">
        <f>IF(E637="",0,IFERROR(VLOOKUP(E637,档案费管理台账!$D$4:$H$1000,5,0),0))</f>
        <v>0</v>
      </c>
      <c r="I637" s="57"/>
      <c r="J637" s="57"/>
      <c r="K637" s="57"/>
      <c r="L637" s="57"/>
      <c r="M637" s="58" t="str">
        <f t="shared" si="69"/>
        <v/>
      </c>
      <c r="N637" s="73"/>
    </row>
    <row r="638" spans="1:14">
      <c r="A638" s="97" t="str">
        <f t="shared" si="67"/>
        <v/>
      </c>
      <c r="B638" s="98" t="str">
        <f t="shared" si="66"/>
        <v/>
      </c>
      <c r="C638" s="99"/>
      <c r="D638" s="137"/>
      <c r="E638" s="100"/>
      <c r="F638" s="57"/>
      <c r="G638" s="58">
        <f t="shared" si="68"/>
        <v>0</v>
      </c>
      <c r="H638" s="58">
        <f>IF(E638="",0,IFERROR(VLOOKUP(E638,档案费管理台账!$D$4:$H$1000,5,0),0))</f>
        <v>0</v>
      </c>
      <c r="I638" s="57"/>
      <c r="J638" s="57"/>
      <c r="K638" s="57"/>
      <c r="L638" s="57"/>
      <c r="M638" s="58" t="str">
        <f t="shared" si="69"/>
        <v/>
      </c>
      <c r="N638" s="73"/>
    </row>
    <row r="639" spans="1:14">
      <c r="A639" s="97" t="str">
        <f t="shared" si="67"/>
        <v/>
      </c>
      <c r="B639" s="98" t="str">
        <f t="shared" si="66"/>
        <v/>
      </c>
      <c r="C639" s="99"/>
      <c r="D639" s="137"/>
      <c r="E639" s="100"/>
      <c r="F639" s="57"/>
      <c r="G639" s="58">
        <f t="shared" si="68"/>
        <v>0</v>
      </c>
      <c r="H639" s="58">
        <f>IF(E639="",0,IFERROR(VLOOKUP(E639,档案费管理台账!$D$4:$H$1000,5,0),0))</f>
        <v>0</v>
      </c>
      <c r="I639" s="57"/>
      <c r="J639" s="57"/>
      <c r="K639" s="57"/>
      <c r="L639" s="57"/>
      <c r="M639" s="58" t="str">
        <f t="shared" si="69"/>
        <v/>
      </c>
      <c r="N639" s="73"/>
    </row>
    <row r="640" spans="1:14">
      <c r="A640" s="97" t="str">
        <f t="shared" si="67"/>
        <v/>
      </c>
      <c r="B640" s="98" t="str">
        <f t="shared" si="66"/>
        <v/>
      </c>
      <c r="C640" s="99"/>
      <c r="D640" s="137"/>
      <c r="E640" s="100"/>
      <c r="F640" s="57"/>
      <c r="G640" s="58">
        <f t="shared" si="68"/>
        <v>0</v>
      </c>
      <c r="H640" s="58">
        <f>IF(E640="",0,IFERROR(VLOOKUP(E640,档案费管理台账!$D$4:$H$1000,5,0),0))</f>
        <v>0</v>
      </c>
      <c r="I640" s="57"/>
      <c r="J640" s="57"/>
      <c r="K640" s="57"/>
      <c r="L640" s="57"/>
      <c r="M640" s="58" t="str">
        <f t="shared" si="69"/>
        <v/>
      </c>
      <c r="N640" s="73"/>
    </row>
    <row r="641" spans="1:14">
      <c r="A641" s="97" t="str">
        <f t="shared" si="67"/>
        <v/>
      </c>
      <c r="B641" s="98" t="str">
        <f t="shared" si="66"/>
        <v/>
      </c>
      <c r="C641" s="99"/>
      <c r="D641" s="137"/>
      <c r="E641" s="100"/>
      <c r="F641" s="57"/>
      <c r="G641" s="58">
        <f t="shared" si="68"/>
        <v>0</v>
      </c>
      <c r="H641" s="58">
        <f>IF(E641="",0,IFERROR(VLOOKUP(E641,档案费管理台账!$D$4:$H$1000,5,0),0))</f>
        <v>0</v>
      </c>
      <c r="I641" s="57"/>
      <c r="J641" s="57"/>
      <c r="K641" s="57"/>
      <c r="L641" s="57"/>
      <c r="M641" s="58" t="str">
        <f t="shared" si="69"/>
        <v/>
      </c>
      <c r="N641" s="73"/>
    </row>
    <row r="642" spans="1:14">
      <c r="A642" s="97" t="str">
        <f t="shared" si="67"/>
        <v/>
      </c>
      <c r="B642" s="98" t="str">
        <f t="shared" si="66"/>
        <v/>
      </c>
      <c r="C642" s="99"/>
      <c r="D642" s="137"/>
      <c r="E642" s="100"/>
      <c r="F642" s="57"/>
      <c r="G642" s="58">
        <f t="shared" si="68"/>
        <v>0</v>
      </c>
      <c r="H642" s="58">
        <f>IF(E642="",0,IFERROR(VLOOKUP(E642,档案费管理台账!$D$4:$H$1000,5,0),0))</f>
        <v>0</v>
      </c>
      <c r="I642" s="57"/>
      <c r="J642" s="57"/>
      <c r="K642" s="57"/>
      <c r="L642" s="57"/>
      <c r="M642" s="58" t="str">
        <f t="shared" si="69"/>
        <v/>
      </c>
      <c r="N642" s="73"/>
    </row>
    <row r="643" spans="1:14">
      <c r="A643" s="97" t="str">
        <f t="shared" si="67"/>
        <v/>
      </c>
      <c r="B643" s="98" t="str">
        <f t="shared" si="66"/>
        <v/>
      </c>
      <c r="C643" s="99"/>
      <c r="D643" s="137"/>
      <c r="E643" s="100"/>
      <c r="F643" s="57"/>
      <c r="G643" s="58">
        <f t="shared" si="68"/>
        <v>0</v>
      </c>
      <c r="H643" s="58">
        <f>IF(E643="",0,IFERROR(VLOOKUP(E643,档案费管理台账!$D$4:$H$1000,5,0),0))</f>
        <v>0</v>
      </c>
      <c r="I643" s="57"/>
      <c r="J643" s="57"/>
      <c r="K643" s="57"/>
      <c r="L643" s="57"/>
      <c r="M643" s="58" t="str">
        <f t="shared" si="69"/>
        <v/>
      </c>
      <c r="N643" s="73"/>
    </row>
    <row r="644" spans="1:14">
      <c r="A644" s="97" t="str">
        <f t="shared" si="67"/>
        <v/>
      </c>
      <c r="B644" s="98" t="str">
        <f t="shared" si="66"/>
        <v/>
      </c>
      <c r="C644" s="99"/>
      <c r="D644" s="137"/>
      <c r="E644" s="100"/>
      <c r="F644" s="57"/>
      <c r="G644" s="58">
        <f t="shared" si="68"/>
        <v>0</v>
      </c>
      <c r="H644" s="58">
        <f>IF(E644="",0,IFERROR(VLOOKUP(E644,档案费管理台账!$D$4:$H$1000,5,0),0))</f>
        <v>0</v>
      </c>
      <c r="I644" s="57"/>
      <c r="J644" s="57"/>
      <c r="K644" s="57"/>
      <c r="L644" s="57"/>
      <c r="M644" s="58" t="str">
        <f t="shared" si="69"/>
        <v/>
      </c>
      <c r="N644" s="73"/>
    </row>
    <row r="645" spans="1:14">
      <c r="A645" s="97" t="str">
        <f t="shared" si="67"/>
        <v/>
      </c>
      <c r="B645" s="98" t="str">
        <f t="shared" si="66"/>
        <v/>
      </c>
      <c r="C645" s="99"/>
      <c r="D645" s="137"/>
      <c r="E645" s="100"/>
      <c r="F645" s="57"/>
      <c r="G645" s="58">
        <f t="shared" si="68"/>
        <v>0</v>
      </c>
      <c r="H645" s="58">
        <f>IF(E645="",0,IFERROR(VLOOKUP(E645,档案费管理台账!$D$4:$H$1000,5,0),0))</f>
        <v>0</v>
      </c>
      <c r="I645" s="57"/>
      <c r="J645" s="57"/>
      <c r="K645" s="57"/>
      <c r="L645" s="57"/>
      <c r="M645" s="58" t="str">
        <f t="shared" si="69"/>
        <v/>
      </c>
      <c r="N645" s="73"/>
    </row>
    <row r="646" spans="1:14">
      <c r="A646" s="97" t="str">
        <f t="shared" si="67"/>
        <v/>
      </c>
      <c r="B646" s="98" t="str">
        <f t="shared" si="66"/>
        <v/>
      </c>
      <c r="C646" s="99"/>
      <c r="D646" s="137"/>
      <c r="E646" s="100"/>
      <c r="F646" s="57"/>
      <c r="G646" s="58">
        <f t="shared" si="68"/>
        <v>0</v>
      </c>
      <c r="H646" s="58">
        <f>IF(E646="",0,IFERROR(VLOOKUP(E646,档案费管理台账!$D$4:$H$1000,5,0),0))</f>
        <v>0</v>
      </c>
      <c r="I646" s="57"/>
      <c r="J646" s="57"/>
      <c r="K646" s="57"/>
      <c r="L646" s="57"/>
      <c r="M646" s="58" t="str">
        <f t="shared" si="69"/>
        <v/>
      </c>
      <c r="N646" s="73"/>
    </row>
    <row r="647" spans="1:14">
      <c r="A647" s="97" t="str">
        <f t="shared" si="67"/>
        <v/>
      </c>
      <c r="B647" s="98" t="str">
        <f t="shared" si="66"/>
        <v/>
      </c>
      <c r="C647" s="99"/>
      <c r="D647" s="137"/>
      <c r="E647" s="100"/>
      <c r="F647" s="57"/>
      <c r="G647" s="58">
        <f t="shared" si="68"/>
        <v>0</v>
      </c>
      <c r="H647" s="58">
        <f>IF(E647="",0,IFERROR(VLOOKUP(E647,档案费管理台账!$D$4:$H$1000,5,0),0))</f>
        <v>0</v>
      </c>
      <c r="I647" s="57"/>
      <c r="J647" s="57"/>
      <c r="K647" s="57"/>
      <c r="L647" s="57"/>
      <c r="M647" s="58" t="str">
        <f t="shared" si="69"/>
        <v/>
      </c>
      <c r="N647" s="73"/>
    </row>
    <row r="648" spans="1:14">
      <c r="A648" s="97" t="str">
        <f t="shared" si="67"/>
        <v/>
      </c>
      <c r="B648" s="98" t="str">
        <f t="shared" si="66"/>
        <v/>
      </c>
      <c r="C648" s="99"/>
      <c r="D648" s="137"/>
      <c r="E648" s="100"/>
      <c r="F648" s="57"/>
      <c r="G648" s="58">
        <f t="shared" si="68"/>
        <v>0</v>
      </c>
      <c r="H648" s="58">
        <f>IF(E648="",0,IFERROR(VLOOKUP(E648,档案费管理台账!$D$4:$H$1000,5,0),0))</f>
        <v>0</v>
      </c>
      <c r="I648" s="57"/>
      <c r="J648" s="57"/>
      <c r="K648" s="57"/>
      <c r="L648" s="57"/>
      <c r="M648" s="58" t="str">
        <f t="shared" si="69"/>
        <v/>
      </c>
      <c r="N648" s="73"/>
    </row>
    <row r="649" spans="1:14">
      <c r="A649" s="97" t="str">
        <f t="shared" si="67"/>
        <v/>
      </c>
      <c r="B649" s="98" t="str">
        <f t="shared" si="66"/>
        <v/>
      </c>
      <c r="C649" s="99"/>
      <c r="D649" s="137"/>
      <c r="E649" s="100"/>
      <c r="F649" s="57"/>
      <c r="G649" s="58">
        <f t="shared" si="68"/>
        <v>0</v>
      </c>
      <c r="H649" s="58">
        <f>IF(E649="",0,IFERROR(VLOOKUP(E649,档案费管理台账!$D$4:$H$1000,5,0),0))</f>
        <v>0</v>
      </c>
      <c r="I649" s="57"/>
      <c r="J649" s="57"/>
      <c r="K649" s="57"/>
      <c r="L649" s="57"/>
      <c r="M649" s="58" t="str">
        <f t="shared" si="69"/>
        <v/>
      </c>
      <c r="N649" s="73"/>
    </row>
    <row r="650" spans="1:14">
      <c r="A650" s="97" t="str">
        <f t="shared" si="67"/>
        <v/>
      </c>
      <c r="B650" s="98" t="str">
        <f t="shared" si="66"/>
        <v/>
      </c>
      <c r="C650" s="99"/>
      <c r="D650" s="137"/>
      <c r="E650" s="100"/>
      <c r="F650" s="57"/>
      <c r="G650" s="58">
        <f t="shared" si="68"/>
        <v>0</v>
      </c>
      <c r="H650" s="58">
        <f>IF(E650="",0,IFERROR(VLOOKUP(E650,档案费管理台账!$D$4:$H$1000,5,0),0))</f>
        <v>0</v>
      </c>
      <c r="I650" s="57"/>
      <c r="J650" s="57"/>
      <c r="K650" s="57"/>
      <c r="L650" s="57"/>
      <c r="M650" s="58" t="str">
        <f t="shared" si="69"/>
        <v/>
      </c>
      <c r="N650" s="73"/>
    </row>
    <row r="651" spans="1:14">
      <c r="A651" s="97" t="str">
        <f t="shared" si="67"/>
        <v/>
      </c>
      <c r="B651" s="98" t="str">
        <f t="shared" si="66"/>
        <v/>
      </c>
      <c r="C651" s="99"/>
      <c r="D651" s="137"/>
      <c r="E651" s="100"/>
      <c r="F651" s="57"/>
      <c r="G651" s="58">
        <f t="shared" si="68"/>
        <v>0</v>
      </c>
      <c r="H651" s="58">
        <f>IF(E651="",0,IFERROR(VLOOKUP(E651,档案费管理台账!$D$4:$H$1000,5,0),0))</f>
        <v>0</v>
      </c>
      <c r="I651" s="57"/>
      <c r="J651" s="57"/>
      <c r="K651" s="57"/>
      <c r="L651" s="57"/>
      <c r="M651" s="58" t="str">
        <f t="shared" si="69"/>
        <v/>
      </c>
      <c r="N651" s="73"/>
    </row>
    <row r="652" spans="1:14">
      <c r="A652" s="97" t="str">
        <f t="shared" si="67"/>
        <v/>
      </c>
      <c r="B652" s="98" t="str">
        <f t="shared" si="66"/>
        <v/>
      </c>
      <c r="C652" s="99"/>
      <c r="D652" s="137"/>
      <c r="E652" s="100"/>
      <c r="F652" s="57"/>
      <c r="G652" s="58">
        <f t="shared" si="68"/>
        <v>0</v>
      </c>
      <c r="H652" s="58">
        <f>IF(E652="",0,IFERROR(VLOOKUP(E652,档案费管理台账!$D$4:$H$1000,5,0),0))</f>
        <v>0</v>
      </c>
      <c r="I652" s="57"/>
      <c r="J652" s="57"/>
      <c r="K652" s="57"/>
      <c r="L652" s="57"/>
      <c r="M652" s="58" t="str">
        <f t="shared" si="69"/>
        <v/>
      </c>
      <c r="N652" s="73"/>
    </row>
    <row r="653" spans="1:14">
      <c r="A653" s="97" t="str">
        <f t="shared" si="67"/>
        <v/>
      </c>
      <c r="B653" s="98" t="str">
        <f t="shared" si="66"/>
        <v/>
      </c>
      <c r="C653" s="99"/>
      <c r="D653" s="137"/>
      <c r="E653" s="100"/>
      <c r="F653" s="57"/>
      <c r="G653" s="58">
        <f t="shared" si="68"/>
        <v>0</v>
      </c>
      <c r="H653" s="58">
        <f>IF(E653="",0,IFERROR(VLOOKUP(E653,档案费管理台账!$D$4:$H$1000,5,0),0))</f>
        <v>0</v>
      </c>
      <c r="I653" s="57"/>
      <c r="J653" s="57"/>
      <c r="K653" s="57"/>
      <c r="L653" s="57"/>
      <c r="M653" s="58" t="str">
        <f t="shared" si="69"/>
        <v/>
      </c>
      <c r="N653" s="73"/>
    </row>
    <row r="654" spans="1:14">
      <c r="A654" s="97" t="str">
        <f t="shared" si="67"/>
        <v/>
      </c>
      <c r="B654" s="98" t="str">
        <f t="shared" si="66"/>
        <v/>
      </c>
      <c r="C654" s="99"/>
      <c r="D654" s="137"/>
      <c r="E654" s="100"/>
      <c r="F654" s="57"/>
      <c r="G654" s="58">
        <f t="shared" si="68"/>
        <v>0</v>
      </c>
      <c r="H654" s="58">
        <f>IF(E654="",0,IFERROR(VLOOKUP(E654,档案费管理台账!$D$4:$H$1000,5,0),0))</f>
        <v>0</v>
      </c>
      <c r="I654" s="57"/>
      <c r="J654" s="57"/>
      <c r="K654" s="57"/>
      <c r="L654" s="57"/>
      <c r="M654" s="58" t="str">
        <f t="shared" si="69"/>
        <v/>
      </c>
      <c r="N654" s="73"/>
    </row>
    <row r="655" spans="1:14">
      <c r="A655" s="97" t="str">
        <f t="shared" si="67"/>
        <v/>
      </c>
      <c r="B655" s="98" t="str">
        <f t="shared" si="66"/>
        <v/>
      </c>
      <c r="C655" s="99"/>
      <c r="D655" s="137"/>
      <c r="E655" s="100"/>
      <c r="F655" s="57"/>
      <c r="G655" s="58">
        <f t="shared" si="68"/>
        <v>0</v>
      </c>
      <c r="H655" s="58">
        <f>IF(E655="",0,IFERROR(VLOOKUP(E655,档案费管理台账!$D$4:$H$1000,5,0),0))</f>
        <v>0</v>
      </c>
      <c r="I655" s="57"/>
      <c r="J655" s="57"/>
      <c r="K655" s="57"/>
      <c r="L655" s="57"/>
      <c r="M655" s="58" t="str">
        <f t="shared" si="69"/>
        <v/>
      </c>
      <c r="N655" s="73"/>
    </row>
    <row r="656" spans="1:14">
      <c r="A656" s="97" t="str">
        <f t="shared" si="67"/>
        <v/>
      </c>
      <c r="B656" s="98" t="str">
        <f t="shared" si="66"/>
        <v/>
      </c>
      <c r="C656" s="99"/>
      <c r="D656" s="137"/>
      <c r="E656" s="100"/>
      <c r="F656" s="57"/>
      <c r="G656" s="58">
        <f t="shared" si="68"/>
        <v>0</v>
      </c>
      <c r="H656" s="58">
        <f>IF(E656="",0,IFERROR(VLOOKUP(E656,档案费管理台账!$D$4:$H$1000,5,0),0))</f>
        <v>0</v>
      </c>
      <c r="I656" s="57"/>
      <c r="J656" s="57"/>
      <c r="K656" s="57"/>
      <c r="L656" s="57"/>
      <c r="M656" s="58" t="str">
        <f t="shared" si="69"/>
        <v/>
      </c>
      <c r="N656" s="73"/>
    </row>
    <row r="657" spans="1:14">
      <c r="A657" s="97" t="str">
        <f t="shared" si="67"/>
        <v/>
      </c>
      <c r="B657" s="98" t="str">
        <f t="shared" si="66"/>
        <v/>
      </c>
      <c r="C657" s="99"/>
      <c r="D657" s="137"/>
      <c r="E657" s="100"/>
      <c r="F657" s="57"/>
      <c r="G657" s="58">
        <f t="shared" si="68"/>
        <v>0</v>
      </c>
      <c r="H657" s="58">
        <f>IF(E657="",0,IFERROR(VLOOKUP(E657,档案费管理台账!$D$4:$H$1000,5,0),0))</f>
        <v>0</v>
      </c>
      <c r="I657" s="57"/>
      <c r="J657" s="57"/>
      <c r="K657" s="57"/>
      <c r="L657" s="57"/>
      <c r="M657" s="58" t="str">
        <f t="shared" si="69"/>
        <v/>
      </c>
      <c r="N657" s="73"/>
    </row>
    <row r="658" spans="1:14">
      <c r="A658" s="97" t="str">
        <f t="shared" si="67"/>
        <v/>
      </c>
      <c r="B658" s="98" t="str">
        <f t="shared" si="66"/>
        <v/>
      </c>
      <c r="C658" s="99"/>
      <c r="D658" s="137"/>
      <c r="E658" s="100"/>
      <c r="F658" s="57"/>
      <c r="G658" s="58">
        <f t="shared" si="68"/>
        <v>0</v>
      </c>
      <c r="H658" s="58">
        <f>IF(E658="",0,IFERROR(VLOOKUP(E658,档案费管理台账!$D$4:$H$1000,5,0),0))</f>
        <v>0</v>
      </c>
      <c r="I658" s="57"/>
      <c r="J658" s="57"/>
      <c r="K658" s="57"/>
      <c r="L658" s="57"/>
      <c r="M658" s="58" t="str">
        <f t="shared" si="69"/>
        <v/>
      </c>
      <c r="N658" s="73"/>
    </row>
    <row r="659" spans="1:14">
      <c r="A659" s="97" t="str">
        <f t="shared" si="67"/>
        <v/>
      </c>
      <c r="B659" s="98" t="str">
        <f t="shared" si="66"/>
        <v/>
      </c>
      <c r="C659" s="99"/>
      <c r="D659" s="137"/>
      <c r="E659" s="100"/>
      <c r="F659" s="57"/>
      <c r="G659" s="58">
        <f t="shared" si="68"/>
        <v>0</v>
      </c>
      <c r="H659" s="58">
        <f>IF(E659="",0,IFERROR(VLOOKUP(E659,档案费管理台账!$D$4:$H$1000,5,0),0))</f>
        <v>0</v>
      </c>
      <c r="I659" s="57"/>
      <c r="J659" s="57"/>
      <c r="K659" s="57"/>
      <c r="L659" s="57"/>
      <c r="M659" s="58" t="str">
        <f t="shared" si="69"/>
        <v/>
      </c>
      <c r="N659" s="73"/>
    </row>
    <row r="660" spans="1:14">
      <c r="A660" s="97" t="str">
        <f t="shared" si="67"/>
        <v/>
      </c>
      <c r="B660" s="98" t="str">
        <f t="shared" si="66"/>
        <v/>
      </c>
      <c r="C660" s="99"/>
      <c r="D660" s="137"/>
      <c r="E660" s="100"/>
      <c r="F660" s="57"/>
      <c r="G660" s="58">
        <f t="shared" si="68"/>
        <v>0</v>
      </c>
      <c r="H660" s="58">
        <f>IF(E660="",0,IFERROR(VLOOKUP(E660,档案费管理台账!$D$4:$H$1000,5,0),0))</f>
        <v>0</v>
      </c>
      <c r="I660" s="57"/>
      <c r="J660" s="57"/>
      <c r="K660" s="57"/>
      <c r="L660" s="57"/>
      <c r="M660" s="58" t="str">
        <f t="shared" si="69"/>
        <v/>
      </c>
      <c r="N660" s="73"/>
    </row>
    <row r="661" spans="1:14">
      <c r="A661" s="97" t="str">
        <f t="shared" si="67"/>
        <v/>
      </c>
      <c r="B661" s="98" t="str">
        <f t="shared" si="66"/>
        <v/>
      </c>
      <c r="C661" s="99"/>
      <c r="D661" s="137"/>
      <c r="E661" s="100"/>
      <c r="F661" s="57"/>
      <c r="G661" s="58">
        <f t="shared" si="68"/>
        <v>0</v>
      </c>
      <c r="H661" s="58">
        <f>IF(E661="",0,IFERROR(VLOOKUP(E661,档案费管理台账!$D$4:$H$1000,5,0),0))</f>
        <v>0</v>
      </c>
      <c r="I661" s="57"/>
      <c r="J661" s="57"/>
      <c r="K661" s="57"/>
      <c r="L661" s="57"/>
      <c r="M661" s="58" t="str">
        <f t="shared" si="69"/>
        <v/>
      </c>
      <c r="N661" s="73"/>
    </row>
    <row r="662" spans="1:14">
      <c r="A662" s="97" t="str">
        <f t="shared" si="67"/>
        <v/>
      </c>
      <c r="B662" s="98" t="str">
        <f t="shared" si="66"/>
        <v/>
      </c>
      <c r="C662" s="99"/>
      <c r="D662" s="137"/>
      <c r="E662" s="100"/>
      <c r="F662" s="57"/>
      <c r="G662" s="58">
        <f t="shared" si="68"/>
        <v>0</v>
      </c>
      <c r="H662" s="58">
        <f>IF(E662="",0,IFERROR(VLOOKUP(E662,档案费管理台账!$D$4:$H$1000,5,0),0))</f>
        <v>0</v>
      </c>
      <c r="I662" s="57"/>
      <c r="J662" s="57"/>
      <c r="K662" s="57"/>
      <c r="L662" s="57"/>
      <c r="M662" s="58" t="str">
        <f t="shared" si="69"/>
        <v/>
      </c>
      <c r="N662" s="73"/>
    </row>
    <row r="663" spans="1:14">
      <c r="A663" s="97" t="str">
        <f t="shared" si="67"/>
        <v/>
      </c>
      <c r="B663" s="98" t="str">
        <f t="shared" si="66"/>
        <v/>
      </c>
      <c r="C663" s="99"/>
      <c r="D663" s="137"/>
      <c r="E663" s="100"/>
      <c r="F663" s="57"/>
      <c r="G663" s="58">
        <f t="shared" si="68"/>
        <v>0</v>
      </c>
      <c r="H663" s="58">
        <f>IF(E663="",0,IFERROR(VLOOKUP(E663,档案费管理台账!$D$4:$H$1000,5,0),0))</f>
        <v>0</v>
      </c>
      <c r="I663" s="57"/>
      <c r="J663" s="57"/>
      <c r="K663" s="57"/>
      <c r="L663" s="57"/>
      <c r="M663" s="58" t="str">
        <f t="shared" si="69"/>
        <v/>
      </c>
      <c r="N663" s="73"/>
    </row>
    <row r="664" spans="1:14">
      <c r="A664" s="97" t="str">
        <f t="shared" si="67"/>
        <v/>
      </c>
      <c r="B664" s="98" t="str">
        <f t="shared" si="66"/>
        <v/>
      </c>
      <c r="C664" s="99"/>
      <c r="D664" s="137"/>
      <c r="E664" s="100"/>
      <c r="F664" s="57"/>
      <c r="G664" s="58">
        <f t="shared" si="68"/>
        <v>0</v>
      </c>
      <c r="H664" s="58">
        <f>IF(E664="",0,IFERROR(VLOOKUP(E664,档案费管理台账!$D$4:$H$1000,5,0),0))</f>
        <v>0</v>
      </c>
      <c r="I664" s="57"/>
      <c r="J664" s="57"/>
      <c r="K664" s="57"/>
      <c r="L664" s="57"/>
      <c r="M664" s="58" t="str">
        <f t="shared" si="69"/>
        <v/>
      </c>
      <c r="N664" s="73"/>
    </row>
    <row r="665" spans="1:14">
      <c r="A665" s="97" t="str">
        <f t="shared" si="67"/>
        <v/>
      </c>
      <c r="B665" s="98" t="str">
        <f t="shared" si="66"/>
        <v/>
      </c>
      <c r="C665" s="99"/>
      <c r="D665" s="137"/>
      <c r="E665" s="100"/>
      <c r="F665" s="57"/>
      <c r="G665" s="58">
        <f t="shared" si="68"/>
        <v>0</v>
      </c>
      <c r="H665" s="58">
        <f>IF(E665="",0,IFERROR(VLOOKUP(E665,档案费管理台账!$D$4:$H$1000,5,0),0))</f>
        <v>0</v>
      </c>
      <c r="I665" s="57"/>
      <c r="J665" s="57"/>
      <c r="K665" s="57"/>
      <c r="L665" s="57"/>
      <c r="M665" s="58" t="str">
        <f t="shared" si="69"/>
        <v/>
      </c>
      <c r="N665" s="73"/>
    </row>
    <row r="666" spans="1:14">
      <c r="A666" s="97" t="str">
        <f t="shared" si="67"/>
        <v/>
      </c>
      <c r="B666" s="98" t="str">
        <f t="shared" si="66"/>
        <v/>
      </c>
      <c r="C666" s="99"/>
      <c r="D666" s="137"/>
      <c r="E666" s="100"/>
      <c r="F666" s="57"/>
      <c r="G666" s="58">
        <f t="shared" si="68"/>
        <v>0</v>
      </c>
      <c r="H666" s="58">
        <f>IF(E666="",0,IFERROR(VLOOKUP(E666,档案费管理台账!$D$4:$H$1000,5,0),0))</f>
        <v>0</v>
      </c>
      <c r="I666" s="57"/>
      <c r="J666" s="57"/>
      <c r="K666" s="57"/>
      <c r="L666" s="57"/>
      <c r="M666" s="58" t="str">
        <f t="shared" si="69"/>
        <v/>
      </c>
      <c r="N666" s="73"/>
    </row>
    <row r="667" spans="1:14">
      <c r="A667" s="97" t="str">
        <f t="shared" si="67"/>
        <v/>
      </c>
      <c r="B667" s="98" t="str">
        <f t="shared" si="66"/>
        <v/>
      </c>
      <c r="C667" s="99"/>
      <c r="D667" s="137"/>
      <c r="E667" s="100"/>
      <c r="F667" s="57"/>
      <c r="G667" s="58">
        <f t="shared" si="68"/>
        <v>0</v>
      </c>
      <c r="H667" s="58">
        <f>IF(E667="",0,IFERROR(VLOOKUP(E667,档案费管理台账!$D$4:$H$1000,5,0),0))</f>
        <v>0</v>
      </c>
      <c r="I667" s="57"/>
      <c r="J667" s="57"/>
      <c r="K667" s="57"/>
      <c r="L667" s="57"/>
      <c r="M667" s="58" t="str">
        <f t="shared" si="69"/>
        <v/>
      </c>
      <c r="N667" s="73"/>
    </row>
    <row r="668" spans="1:14">
      <c r="A668" s="97" t="str">
        <f t="shared" si="67"/>
        <v/>
      </c>
      <c r="B668" s="98" t="str">
        <f t="shared" si="66"/>
        <v/>
      </c>
      <c r="C668" s="99"/>
      <c r="D668" s="137"/>
      <c r="E668" s="100"/>
      <c r="F668" s="57"/>
      <c r="G668" s="58">
        <f t="shared" si="68"/>
        <v>0</v>
      </c>
      <c r="H668" s="58">
        <f>IF(E668="",0,IFERROR(VLOOKUP(E668,档案费管理台账!$D$4:$H$1000,5,0),0))</f>
        <v>0</v>
      </c>
      <c r="I668" s="57"/>
      <c r="J668" s="57"/>
      <c r="K668" s="57"/>
      <c r="L668" s="57"/>
      <c r="M668" s="58" t="str">
        <f t="shared" si="69"/>
        <v/>
      </c>
      <c r="N668" s="73"/>
    </row>
    <row r="669" spans="1:14">
      <c r="A669" s="97" t="str">
        <f t="shared" si="67"/>
        <v/>
      </c>
      <c r="B669" s="98" t="str">
        <f t="shared" si="66"/>
        <v/>
      </c>
      <c r="C669" s="99"/>
      <c r="D669" s="137"/>
      <c r="E669" s="100"/>
      <c r="F669" s="57"/>
      <c r="G669" s="58">
        <f t="shared" si="68"/>
        <v>0</v>
      </c>
      <c r="H669" s="58">
        <f>IF(E669="",0,IFERROR(VLOOKUP(E669,档案费管理台账!$D$4:$H$1000,5,0),0))</f>
        <v>0</v>
      </c>
      <c r="I669" s="57"/>
      <c r="J669" s="57"/>
      <c r="K669" s="57"/>
      <c r="L669" s="57"/>
      <c r="M669" s="58" t="str">
        <f t="shared" si="69"/>
        <v/>
      </c>
      <c r="N669" s="73"/>
    </row>
    <row r="670" spans="1:14">
      <c r="A670" s="97" t="str">
        <f t="shared" si="67"/>
        <v/>
      </c>
      <c r="B670" s="98" t="str">
        <f t="shared" si="66"/>
        <v/>
      </c>
      <c r="C670" s="99"/>
      <c r="D670" s="137"/>
      <c r="E670" s="100"/>
      <c r="F670" s="57"/>
      <c r="G670" s="58">
        <f t="shared" si="68"/>
        <v>0</v>
      </c>
      <c r="H670" s="58">
        <f>IF(E670="",0,IFERROR(VLOOKUP(E670,档案费管理台账!$D$4:$H$1000,5,0),0))</f>
        <v>0</v>
      </c>
      <c r="I670" s="57"/>
      <c r="J670" s="57"/>
      <c r="K670" s="57"/>
      <c r="L670" s="57"/>
      <c r="M670" s="58" t="str">
        <f t="shared" si="69"/>
        <v/>
      </c>
      <c r="N670" s="73"/>
    </row>
    <row r="671" spans="1:14">
      <c r="A671" s="97" t="str">
        <f t="shared" si="67"/>
        <v/>
      </c>
      <c r="B671" s="98" t="str">
        <f t="shared" si="66"/>
        <v/>
      </c>
      <c r="C671" s="99"/>
      <c r="D671" s="137"/>
      <c r="E671" s="100"/>
      <c r="F671" s="57"/>
      <c r="G671" s="58">
        <f t="shared" si="68"/>
        <v>0</v>
      </c>
      <c r="H671" s="58">
        <f>IF(E671="",0,IFERROR(VLOOKUP(E671,档案费管理台账!$D$4:$H$1000,5,0),0))</f>
        <v>0</v>
      </c>
      <c r="I671" s="57"/>
      <c r="J671" s="57"/>
      <c r="K671" s="57"/>
      <c r="L671" s="57"/>
      <c r="M671" s="58" t="str">
        <f t="shared" si="69"/>
        <v/>
      </c>
      <c r="N671" s="73"/>
    </row>
    <row r="672" spans="1:14">
      <c r="A672" s="97" t="str">
        <f t="shared" si="67"/>
        <v/>
      </c>
      <c r="B672" s="98" t="str">
        <f t="shared" si="66"/>
        <v/>
      </c>
      <c r="C672" s="99"/>
      <c r="D672" s="137"/>
      <c r="E672" s="100"/>
      <c r="F672" s="57"/>
      <c r="G672" s="58">
        <f t="shared" si="68"/>
        <v>0</v>
      </c>
      <c r="H672" s="58">
        <f>IF(E672="",0,IFERROR(VLOOKUP(E672,档案费管理台账!$D$4:$H$1000,5,0),0))</f>
        <v>0</v>
      </c>
      <c r="I672" s="57"/>
      <c r="J672" s="57"/>
      <c r="K672" s="57"/>
      <c r="L672" s="57"/>
      <c r="M672" s="58" t="str">
        <f t="shared" si="69"/>
        <v/>
      </c>
      <c r="N672" s="73"/>
    </row>
    <row r="673" spans="1:14">
      <c r="A673" s="97" t="str">
        <f t="shared" si="67"/>
        <v/>
      </c>
      <c r="B673" s="98" t="str">
        <f t="shared" si="66"/>
        <v/>
      </c>
      <c r="C673" s="99"/>
      <c r="D673" s="137"/>
      <c r="E673" s="100"/>
      <c r="F673" s="57"/>
      <c r="G673" s="58">
        <f t="shared" si="68"/>
        <v>0</v>
      </c>
      <c r="H673" s="58">
        <f>IF(E673="",0,IFERROR(VLOOKUP(E673,档案费管理台账!$D$4:$H$1000,5,0),0))</f>
        <v>0</v>
      </c>
      <c r="I673" s="57"/>
      <c r="J673" s="57"/>
      <c r="K673" s="57"/>
      <c r="L673" s="57"/>
      <c r="M673" s="58" t="str">
        <f t="shared" si="69"/>
        <v/>
      </c>
      <c r="N673" s="73"/>
    </row>
    <row r="674" spans="1:14">
      <c r="A674" s="97" t="str">
        <f t="shared" si="67"/>
        <v/>
      </c>
      <c r="B674" s="98" t="str">
        <f t="shared" si="66"/>
        <v/>
      </c>
      <c r="C674" s="99"/>
      <c r="D674" s="137"/>
      <c r="E674" s="100"/>
      <c r="F674" s="57"/>
      <c r="G674" s="58">
        <f t="shared" si="68"/>
        <v>0</v>
      </c>
      <c r="H674" s="58">
        <f>IF(E674="",0,IFERROR(VLOOKUP(E674,档案费管理台账!$D$4:$H$1000,5,0),0))</f>
        <v>0</v>
      </c>
      <c r="I674" s="57"/>
      <c r="J674" s="57"/>
      <c r="K674" s="57"/>
      <c r="L674" s="57"/>
      <c r="M674" s="58" t="str">
        <f t="shared" si="69"/>
        <v/>
      </c>
      <c r="N674" s="73"/>
    </row>
    <row r="675" spans="1:14">
      <c r="A675" s="97" t="str">
        <f t="shared" si="67"/>
        <v/>
      </c>
      <c r="B675" s="98" t="str">
        <f t="shared" si="66"/>
        <v/>
      </c>
      <c r="C675" s="99"/>
      <c r="D675" s="137"/>
      <c r="E675" s="100"/>
      <c r="F675" s="57"/>
      <c r="G675" s="58">
        <f t="shared" si="68"/>
        <v>0</v>
      </c>
      <c r="H675" s="58">
        <f>IF(E675="",0,IFERROR(VLOOKUP(E675,档案费管理台账!$D$4:$H$1000,5,0),0))</f>
        <v>0</v>
      </c>
      <c r="I675" s="57"/>
      <c r="J675" s="57"/>
      <c r="K675" s="57"/>
      <c r="L675" s="57"/>
      <c r="M675" s="58" t="str">
        <f t="shared" si="69"/>
        <v/>
      </c>
      <c r="N675" s="73"/>
    </row>
    <row r="676" spans="1:14">
      <c r="A676" s="97" t="str">
        <f t="shared" si="67"/>
        <v/>
      </c>
      <c r="B676" s="98" t="str">
        <f t="shared" si="66"/>
        <v/>
      </c>
      <c r="C676" s="99"/>
      <c r="D676" s="137"/>
      <c r="E676" s="100"/>
      <c r="F676" s="57"/>
      <c r="G676" s="58">
        <f t="shared" si="68"/>
        <v>0</v>
      </c>
      <c r="H676" s="58">
        <f>IF(E676="",0,IFERROR(VLOOKUP(E676,档案费管理台账!$D$4:$H$1000,5,0),0))</f>
        <v>0</v>
      </c>
      <c r="I676" s="57"/>
      <c r="J676" s="57"/>
      <c r="K676" s="57"/>
      <c r="L676" s="57"/>
      <c r="M676" s="58" t="str">
        <f t="shared" si="69"/>
        <v/>
      </c>
      <c r="N676" s="73"/>
    </row>
    <row r="677" spans="1:14">
      <c r="A677" s="97" t="str">
        <f t="shared" si="67"/>
        <v/>
      </c>
      <c r="B677" s="98" t="str">
        <f t="shared" si="66"/>
        <v/>
      </c>
      <c r="C677" s="99"/>
      <c r="D677" s="137"/>
      <c r="E677" s="100"/>
      <c r="F677" s="57"/>
      <c r="G677" s="58">
        <f t="shared" si="68"/>
        <v>0</v>
      </c>
      <c r="H677" s="58">
        <f>IF(E677="",0,IFERROR(VLOOKUP(E677,档案费管理台账!$D$4:$H$1000,5,0),0))</f>
        <v>0</v>
      </c>
      <c r="I677" s="57"/>
      <c r="J677" s="57"/>
      <c r="K677" s="57"/>
      <c r="L677" s="57"/>
      <c r="M677" s="58" t="str">
        <f t="shared" si="69"/>
        <v/>
      </c>
      <c r="N677" s="73"/>
    </row>
    <row r="678" spans="1:14">
      <c r="A678" s="97" t="str">
        <f t="shared" si="67"/>
        <v/>
      </c>
      <c r="B678" s="98" t="str">
        <f t="shared" si="66"/>
        <v/>
      </c>
      <c r="C678" s="99"/>
      <c r="D678" s="137"/>
      <c r="E678" s="100"/>
      <c r="F678" s="57"/>
      <c r="G678" s="58">
        <f t="shared" si="68"/>
        <v>0</v>
      </c>
      <c r="H678" s="58">
        <f>IF(E678="",0,IFERROR(VLOOKUP(E678,档案费管理台账!$D$4:$H$1000,5,0),0))</f>
        <v>0</v>
      </c>
      <c r="I678" s="57"/>
      <c r="J678" s="57"/>
      <c r="K678" s="57"/>
      <c r="L678" s="57"/>
      <c r="M678" s="58" t="str">
        <f t="shared" si="69"/>
        <v/>
      </c>
      <c r="N678" s="73"/>
    </row>
    <row r="679" spans="1:14">
      <c r="A679" s="97" t="str">
        <f t="shared" si="67"/>
        <v/>
      </c>
      <c r="B679" s="98" t="str">
        <f t="shared" si="66"/>
        <v/>
      </c>
      <c r="C679" s="99"/>
      <c r="D679" s="137"/>
      <c r="E679" s="100"/>
      <c r="F679" s="57"/>
      <c r="G679" s="58">
        <f t="shared" si="68"/>
        <v>0</v>
      </c>
      <c r="H679" s="58">
        <f>IF(E679="",0,IFERROR(VLOOKUP(E679,档案费管理台账!$D$4:$H$1000,5,0),0))</f>
        <v>0</v>
      </c>
      <c r="I679" s="57"/>
      <c r="J679" s="57"/>
      <c r="K679" s="57"/>
      <c r="L679" s="57"/>
      <c r="M679" s="58" t="str">
        <f t="shared" si="69"/>
        <v/>
      </c>
      <c r="N679" s="73"/>
    </row>
    <row r="680" spans="1:14">
      <c r="A680" s="97" t="str">
        <f t="shared" si="67"/>
        <v/>
      </c>
      <c r="B680" s="98" t="str">
        <f t="shared" si="66"/>
        <v/>
      </c>
      <c r="C680" s="99"/>
      <c r="D680" s="137"/>
      <c r="E680" s="100"/>
      <c r="F680" s="57"/>
      <c r="G680" s="58">
        <f t="shared" si="68"/>
        <v>0</v>
      </c>
      <c r="H680" s="58">
        <f>IF(E680="",0,IFERROR(VLOOKUP(E680,档案费管理台账!$D$4:$H$1000,5,0),0))</f>
        <v>0</v>
      </c>
      <c r="I680" s="57"/>
      <c r="J680" s="57"/>
      <c r="K680" s="57"/>
      <c r="L680" s="57"/>
      <c r="M680" s="58" t="str">
        <f t="shared" si="69"/>
        <v/>
      </c>
      <c r="N680" s="73"/>
    </row>
    <row r="681" spans="1:14">
      <c r="A681" s="97" t="str">
        <f t="shared" si="67"/>
        <v/>
      </c>
      <c r="B681" s="98" t="str">
        <f t="shared" si="66"/>
        <v/>
      </c>
      <c r="C681" s="99"/>
      <c r="D681" s="137"/>
      <c r="E681" s="100"/>
      <c r="F681" s="57"/>
      <c r="G681" s="58">
        <f t="shared" si="68"/>
        <v>0</v>
      </c>
      <c r="H681" s="58">
        <f>IF(E681="",0,IFERROR(VLOOKUP(E681,档案费管理台账!$D$4:$H$1000,5,0),0))</f>
        <v>0</v>
      </c>
      <c r="I681" s="57"/>
      <c r="J681" s="57"/>
      <c r="K681" s="57"/>
      <c r="L681" s="57"/>
      <c r="M681" s="58" t="str">
        <f t="shared" si="69"/>
        <v/>
      </c>
      <c r="N681" s="73"/>
    </row>
    <row r="682" spans="1:14">
      <c r="A682" s="97" t="str">
        <f t="shared" si="67"/>
        <v/>
      </c>
      <c r="B682" s="98" t="str">
        <f t="shared" si="66"/>
        <v/>
      </c>
      <c r="C682" s="99"/>
      <c r="D682" s="137"/>
      <c r="E682" s="100"/>
      <c r="F682" s="57"/>
      <c r="G682" s="58">
        <f t="shared" si="68"/>
        <v>0</v>
      </c>
      <c r="H682" s="58">
        <f>IF(E682="",0,IFERROR(VLOOKUP(E682,档案费管理台账!$D$4:$H$1000,5,0),0))</f>
        <v>0</v>
      </c>
      <c r="I682" s="57"/>
      <c r="J682" s="57"/>
      <c r="K682" s="57"/>
      <c r="L682" s="57"/>
      <c r="M682" s="58" t="str">
        <f t="shared" si="69"/>
        <v/>
      </c>
      <c r="N682" s="73"/>
    </row>
    <row r="683" spans="1:14">
      <c r="A683" s="97" t="str">
        <f t="shared" si="67"/>
        <v/>
      </c>
      <c r="B683" s="98" t="str">
        <f t="shared" si="66"/>
        <v/>
      </c>
      <c r="C683" s="99"/>
      <c r="D683" s="137"/>
      <c r="E683" s="100"/>
      <c r="F683" s="57"/>
      <c r="G683" s="58">
        <f t="shared" si="68"/>
        <v>0</v>
      </c>
      <c r="H683" s="58">
        <f>IF(E683="",0,IFERROR(VLOOKUP(E683,档案费管理台账!$D$4:$H$1000,5,0),0))</f>
        <v>0</v>
      </c>
      <c r="I683" s="57"/>
      <c r="J683" s="57"/>
      <c r="K683" s="57"/>
      <c r="L683" s="57"/>
      <c r="M683" s="58" t="str">
        <f t="shared" si="69"/>
        <v/>
      </c>
      <c r="N683" s="73"/>
    </row>
    <row r="684" spans="1:14">
      <c r="A684" s="97" t="str">
        <f t="shared" si="67"/>
        <v/>
      </c>
      <c r="B684" s="98" t="str">
        <f t="shared" ref="B684:B747" si="70">IF(C684="","",MONTH(C684)&amp;"月")</f>
        <v/>
      </c>
      <c r="C684" s="99"/>
      <c r="D684" s="137"/>
      <c r="E684" s="100"/>
      <c r="F684" s="57"/>
      <c r="G684" s="58">
        <f t="shared" si="68"/>
        <v>0</v>
      </c>
      <c r="H684" s="58">
        <f>IF(E684="",0,IFERROR(VLOOKUP(E684,档案费管理台账!$D$4:$H$1000,5,0),0))</f>
        <v>0</v>
      </c>
      <c r="I684" s="57"/>
      <c r="J684" s="57"/>
      <c r="K684" s="57"/>
      <c r="L684" s="57"/>
      <c r="M684" s="58" t="str">
        <f t="shared" si="69"/>
        <v/>
      </c>
      <c r="N684" s="73"/>
    </row>
    <row r="685" spans="1:14">
      <c r="A685" s="97" t="str">
        <f t="shared" ref="A685:A748" si="71">IF(C685="","",ROW()-42)</f>
        <v/>
      </c>
      <c r="B685" s="98" t="str">
        <f t="shared" si="70"/>
        <v/>
      </c>
      <c r="C685" s="99"/>
      <c r="D685" s="137"/>
      <c r="E685" s="100"/>
      <c r="F685" s="57"/>
      <c r="G685" s="58">
        <f t="shared" ref="G685:G748" si="72">IF(F685="",0,F685*$K$41)</f>
        <v>0</v>
      </c>
      <c r="H685" s="58">
        <f>IF(E685="",0,IFERROR(VLOOKUP(E685,档案费管理台账!$D$4:$H$1000,5,0),0))</f>
        <v>0</v>
      </c>
      <c r="I685" s="57"/>
      <c r="J685" s="57"/>
      <c r="K685" s="57"/>
      <c r="L685" s="57"/>
      <c r="M685" s="58" t="str">
        <f t="shared" ref="M685:M748" si="73">IF(C685="","",ROUND(M684+G685-I685-J685-K685-L685-H685,2))</f>
        <v/>
      </c>
      <c r="N685" s="73"/>
    </row>
    <row r="686" spans="1:14">
      <c r="A686" s="97" t="str">
        <f t="shared" si="71"/>
        <v/>
      </c>
      <c r="B686" s="98" t="str">
        <f t="shared" si="70"/>
        <v/>
      </c>
      <c r="C686" s="99"/>
      <c r="D686" s="137"/>
      <c r="E686" s="100"/>
      <c r="F686" s="57"/>
      <c r="G686" s="58">
        <f t="shared" si="72"/>
        <v>0</v>
      </c>
      <c r="H686" s="58">
        <f>IF(E686="",0,IFERROR(VLOOKUP(E686,档案费管理台账!$D$4:$H$1000,5,0),0))</f>
        <v>0</v>
      </c>
      <c r="I686" s="57"/>
      <c r="J686" s="57"/>
      <c r="K686" s="57"/>
      <c r="L686" s="57"/>
      <c r="M686" s="58" t="str">
        <f t="shared" si="73"/>
        <v/>
      </c>
      <c r="N686" s="73"/>
    </row>
    <row r="687" spans="1:14">
      <c r="A687" s="97" t="str">
        <f t="shared" si="71"/>
        <v/>
      </c>
      <c r="B687" s="98" t="str">
        <f t="shared" si="70"/>
        <v/>
      </c>
      <c r="C687" s="99"/>
      <c r="D687" s="137"/>
      <c r="E687" s="100"/>
      <c r="F687" s="57"/>
      <c r="G687" s="58">
        <f t="shared" si="72"/>
        <v>0</v>
      </c>
      <c r="H687" s="58">
        <f>IF(E687="",0,IFERROR(VLOOKUP(E687,档案费管理台账!$D$4:$H$1000,5,0),0))</f>
        <v>0</v>
      </c>
      <c r="I687" s="57"/>
      <c r="J687" s="57"/>
      <c r="K687" s="57"/>
      <c r="L687" s="57"/>
      <c r="M687" s="58" t="str">
        <f t="shared" si="73"/>
        <v/>
      </c>
      <c r="N687" s="73"/>
    </row>
    <row r="688" spans="1:14">
      <c r="A688" s="97" t="str">
        <f t="shared" si="71"/>
        <v/>
      </c>
      <c r="B688" s="98" t="str">
        <f t="shared" si="70"/>
        <v/>
      </c>
      <c r="C688" s="99"/>
      <c r="D688" s="137"/>
      <c r="E688" s="100"/>
      <c r="F688" s="57"/>
      <c r="G688" s="58">
        <f t="shared" si="72"/>
        <v>0</v>
      </c>
      <c r="H688" s="58">
        <f>IF(E688="",0,IFERROR(VLOOKUP(E688,档案费管理台账!$D$4:$H$1000,5,0),0))</f>
        <v>0</v>
      </c>
      <c r="I688" s="57"/>
      <c r="J688" s="57"/>
      <c r="K688" s="57"/>
      <c r="L688" s="57"/>
      <c r="M688" s="58" t="str">
        <f t="shared" si="73"/>
        <v/>
      </c>
      <c r="N688" s="73"/>
    </row>
    <row r="689" spans="1:14">
      <c r="A689" s="97" t="str">
        <f t="shared" si="71"/>
        <v/>
      </c>
      <c r="B689" s="98" t="str">
        <f t="shared" si="70"/>
        <v/>
      </c>
      <c r="C689" s="99"/>
      <c r="D689" s="137"/>
      <c r="E689" s="100"/>
      <c r="F689" s="57"/>
      <c r="G689" s="58">
        <f t="shared" si="72"/>
        <v>0</v>
      </c>
      <c r="H689" s="58">
        <f>IF(E689="",0,IFERROR(VLOOKUP(E689,档案费管理台账!$D$4:$H$1000,5,0),0))</f>
        <v>0</v>
      </c>
      <c r="I689" s="57"/>
      <c r="J689" s="57"/>
      <c r="K689" s="57"/>
      <c r="L689" s="57"/>
      <c r="M689" s="58" t="str">
        <f t="shared" si="73"/>
        <v/>
      </c>
      <c r="N689" s="73"/>
    </row>
    <row r="690" spans="1:14">
      <c r="A690" s="97" t="str">
        <f t="shared" si="71"/>
        <v/>
      </c>
      <c r="B690" s="98" t="str">
        <f t="shared" si="70"/>
        <v/>
      </c>
      <c r="C690" s="99"/>
      <c r="D690" s="137"/>
      <c r="E690" s="100"/>
      <c r="F690" s="57"/>
      <c r="G690" s="58">
        <f t="shared" si="72"/>
        <v>0</v>
      </c>
      <c r="H690" s="58">
        <f>IF(E690="",0,IFERROR(VLOOKUP(E690,档案费管理台账!$D$4:$H$1000,5,0),0))</f>
        <v>0</v>
      </c>
      <c r="I690" s="57"/>
      <c r="J690" s="57"/>
      <c r="K690" s="57"/>
      <c r="L690" s="57"/>
      <c r="M690" s="58" t="str">
        <f t="shared" si="73"/>
        <v/>
      </c>
      <c r="N690" s="73"/>
    </row>
    <row r="691" spans="1:14">
      <c r="A691" s="97" t="str">
        <f t="shared" si="71"/>
        <v/>
      </c>
      <c r="B691" s="98" t="str">
        <f t="shared" si="70"/>
        <v/>
      </c>
      <c r="C691" s="99"/>
      <c r="D691" s="137"/>
      <c r="E691" s="100"/>
      <c r="F691" s="57"/>
      <c r="G691" s="58">
        <f t="shared" si="72"/>
        <v>0</v>
      </c>
      <c r="H691" s="58">
        <f>IF(E691="",0,IFERROR(VLOOKUP(E691,档案费管理台账!$D$4:$H$1000,5,0),0))</f>
        <v>0</v>
      </c>
      <c r="I691" s="57"/>
      <c r="J691" s="57"/>
      <c r="K691" s="57"/>
      <c r="L691" s="57"/>
      <c r="M691" s="58" t="str">
        <f t="shared" si="73"/>
        <v/>
      </c>
      <c r="N691" s="73"/>
    </row>
    <row r="692" spans="1:14">
      <c r="A692" s="97" t="str">
        <f t="shared" si="71"/>
        <v/>
      </c>
      <c r="B692" s="98" t="str">
        <f t="shared" si="70"/>
        <v/>
      </c>
      <c r="C692" s="99"/>
      <c r="D692" s="137"/>
      <c r="E692" s="100"/>
      <c r="F692" s="57"/>
      <c r="G692" s="58">
        <f t="shared" si="72"/>
        <v>0</v>
      </c>
      <c r="H692" s="58">
        <f>IF(E692="",0,IFERROR(VLOOKUP(E692,档案费管理台账!$D$4:$H$1000,5,0),0))</f>
        <v>0</v>
      </c>
      <c r="I692" s="57"/>
      <c r="J692" s="57"/>
      <c r="K692" s="57"/>
      <c r="L692" s="57"/>
      <c r="M692" s="58" t="str">
        <f t="shared" si="73"/>
        <v/>
      </c>
      <c r="N692" s="73"/>
    </row>
    <row r="693" spans="1:14">
      <c r="A693" s="97" t="str">
        <f t="shared" si="71"/>
        <v/>
      </c>
      <c r="B693" s="98" t="str">
        <f t="shared" si="70"/>
        <v/>
      </c>
      <c r="C693" s="99"/>
      <c r="D693" s="137"/>
      <c r="E693" s="100"/>
      <c r="F693" s="57"/>
      <c r="G693" s="58">
        <f t="shared" si="72"/>
        <v>0</v>
      </c>
      <c r="H693" s="58">
        <f>IF(E693="",0,IFERROR(VLOOKUP(E693,档案费管理台账!$D$4:$H$1000,5,0),0))</f>
        <v>0</v>
      </c>
      <c r="I693" s="57"/>
      <c r="J693" s="57"/>
      <c r="K693" s="57"/>
      <c r="L693" s="57"/>
      <c r="M693" s="58" t="str">
        <f t="shared" si="73"/>
        <v/>
      </c>
      <c r="N693" s="73"/>
    </row>
    <row r="694" spans="1:14">
      <c r="A694" s="97" t="str">
        <f t="shared" si="71"/>
        <v/>
      </c>
      <c r="B694" s="98" t="str">
        <f t="shared" si="70"/>
        <v/>
      </c>
      <c r="C694" s="99"/>
      <c r="D694" s="137"/>
      <c r="E694" s="100"/>
      <c r="F694" s="57"/>
      <c r="G694" s="58">
        <f t="shared" si="72"/>
        <v>0</v>
      </c>
      <c r="H694" s="58">
        <f>IF(E694="",0,IFERROR(VLOOKUP(E694,档案费管理台账!$D$4:$H$1000,5,0),0))</f>
        <v>0</v>
      </c>
      <c r="I694" s="57"/>
      <c r="J694" s="57"/>
      <c r="K694" s="57"/>
      <c r="L694" s="57"/>
      <c r="M694" s="58" t="str">
        <f t="shared" si="73"/>
        <v/>
      </c>
      <c r="N694" s="73"/>
    </row>
    <row r="695" spans="1:14">
      <c r="A695" s="97" t="str">
        <f t="shared" si="71"/>
        <v/>
      </c>
      <c r="B695" s="98" t="str">
        <f t="shared" si="70"/>
        <v/>
      </c>
      <c r="C695" s="99"/>
      <c r="D695" s="137"/>
      <c r="E695" s="100"/>
      <c r="F695" s="57"/>
      <c r="G695" s="58">
        <f t="shared" si="72"/>
        <v>0</v>
      </c>
      <c r="H695" s="58">
        <f>IF(E695="",0,IFERROR(VLOOKUP(E695,档案费管理台账!$D$4:$H$1000,5,0),0))</f>
        <v>0</v>
      </c>
      <c r="I695" s="57"/>
      <c r="J695" s="57"/>
      <c r="K695" s="57"/>
      <c r="L695" s="57"/>
      <c r="M695" s="58" t="str">
        <f t="shared" si="73"/>
        <v/>
      </c>
      <c r="N695" s="73"/>
    </row>
    <row r="696" spans="1:14">
      <c r="A696" s="97" t="str">
        <f t="shared" si="71"/>
        <v/>
      </c>
      <c r="B696" s="98" t="str">
        <f t="shared" si="70"/>
        <v/>
      </c>
      <c r="C696" s="99"/>
      <c r="D696" s="137"/>
      <c r="E696" s="100"/>
      <c r="F696" s="57"/>
      <c r="G696" s="58">
        <f t="shared" si="72"/>
        <v>0</v>
      </c>
      <c r="H696" s="58">
        <f>IF(E696="",0,IFERROR(VLOOKUP(E696,档案费管理台账!$D$4:$H$1000,5,0),0))</f>
        <v>0</v>
      </c>
      <c r="I696" s="57"/>
      <c r="J696" s="57"/>
      <c r="K696" s="57"/>
      <c r="L696" s="57"/>
      <c r="M696" s="58" t="str">
        <f t="shared" si="73"/>
        <v/>
      </c>
      <c r="N696" s="73"/>
    </row>
    <row r="697" spans="1:14">
      <c r="A697" s="97" t="str">
        <f t="shared" si="71"/>
        <v/>
      </c>
      <c r="B697" s="98" t="str">
        <f t="shared" si="70"/>
        <v/>
      </c>
      <c r="C697" s="99"/>
      <c r="D697" s="137"/>
      <c r="E697" s="100"/>
      <c r="F697" s="57"/>
      <c r="G697" s="58">
        <f t="shared" si="72"/>
        <v>0</v>
      </c>
      <c r="H697" s="58">
        <f>IF(E697="",0,IFERROR(VLOOKUP(E697,档案费管理台账!$D$4:$H$1000,5,0),0))</f>
        <v>0</v>
      </c>
      <c r="I697" s="57"/>
      <c r="J697" s="57"/>
      <c r="K697" s="57"/>
      <c r="L697" s="57"/>
      <c r="M697" s="58" t="str">
        <f t="shared" si="73"/>
        <v/>
      </c>
      <c r="N697" s="73"/>
    </row>
    <row r="698" spans="1:14">
      <c r="A698" s="97" t="str">
        <f t="shared" si="71"/>
        <v/>
      </c>
      <c r="B698" s="98" t="str">
        <f t="shared" si="70"/>
        <v/>
      </c>
      <c r="C698" s="99"/>
      <c r="D698" s="137"/>
      <c r="E698" s="100"/>
      <c r="F698" s="57"/>
      <c r="G698" s="58">
        <f t="shared" si="72"/>
        <v>0</v>
      </c>
      <c r="H698" s="58">
        <f>IF(E698="",0,IFERROR(VLOOKUP(E698,档案费管理台账!$D$4:$H$1000,5,0),0))</f>
        <v>0</v>
      </c>
      <c r="I698" s="57"/>
      <c r="J698" s="57"/>
      <c r="K698" s="57"/>
      <c r="L698" s="57"/>
      <c r="M698" s="58" t="str">
        <f t="shared" si="73"/>
        <v/>
      </c>
      <c r="N698" s="73"/>
    </row>
    <row r="699" spans="1:14">
      <c r="A699" s="97" t="str">
        <f t="shared" si="71"/>
        <v/>
      </c>
      <c r="B699" s="98" t="str">
        <f t="shared" si="70"/>
        <v/>
      </c>
      <c r="C699" s="99"/>
      <c r="D699" s="137"/>
      <c r="E699" s="100"/>
      <c r="F699" s="57"/>
      <c r="G699" s="58">
        <f t="shared" si="72"/>
        <v>0</v>
      </c>
      <c r="H699" s="58">
        <f>IF(E699="",0,IFERROR(VLOOKUP(E699,档案费管理台账!$D$4:$H$1000,5,0),0))</f>
        <v>0</v>
      </c>
      <c r="I699" s="57"/>
      <c r="J699" s="57"/>
      <c r="K699" s="57"/>
      <c r="L699" s="57"/>
      <c r="M699" s="58" t="str">
        <f t="shared" si="73"/>
        <v/>
      </c>
      <c r="N699" s="73"/>
    </row>
    <row r="700" spans="1:14">
      <c r="A700" s="97" t="str">
        <f t="shared" si="71"/>
        <v/>
      </c>
      <c r="B700" s="98" t="str">
        <f t="shared" si="70"/>
        <v/>
      </c>
      <c r="C700" s="99"/>
      <c r="D700" s="137"/>
      <c r="E700" s="100"/>
      <c r="F700" s="57"/>
      <c r="G700" s="58">
        <f t="shared" si="72"/>
        <v>0</v>
      </c>
      <c r="H700" s="58">
        <f>IF(E700="",0,IFERROR(VLOOKUP(E700,档案费管理台账!$D$4:$H$1000,5,0),0))</f>
        <v>0</v>
      </c>
      <c r="I700" s="57"/>
      <c r="J700" s="57"/>
      <c r="K700" s="57"/>
      <c r="L700" s="57"/>
      <c r="M700" s="58" t="str">
        <f t="shared" si="73"/>
        <v/>
      </c>
      <c r="N700" s="73"/>
    </row>
    <row r="701" spans="1:14">
      <c r="A701" s="97" t="str">
        <f t="shared" si="71"/>
        <v/>
      </c>
      <c r="B701" s="98" t="str">
        <f t="shared" si="70"/>
        <v/>
      </c>
      <c r="C701" s="99"/>
      <c r="D701" s="137"/>
      <c r="E701" s="100"/>
      <c r="F701" s="57"/>
      <c r="G701" s="58">
        <f t="shared" si="72"/>
        <v>0</v>
      </c>
      <c r="H701" s="58">
        <f>IF(E701="",0,IFERROR(VLOOKUP(E701,档案费管理台账!$D$4:$H$1000,5,0),0))</f>
        <v>0</v>
      </c>
      <c r="I701" s="57"/>
      <c r="J701" s="57"/>
      <c r="K701" s="57"/>
      <c r="L701" s="57"/>
      <c r="M701" s="58" t="str">
        <f t="shared" si="73"/>
        <v/>
      </c>
      <c r="N701" s="73"/>
    </row>
    <row r="702" spans="1:14">
      <c r="A702" s="97" t="str">
        <f t="shared" si="71"/>
        <v/>
      </c>
      <c r="B702" s="98" t="str">
        <f t="shared" si="70"/>
        <v/>
      </c>
      <c r="C702" s="99"/>
      <c r="D702" s="137"/>
      <c r="E702" s="100"/>
      <c r="F702" s="57"/>
      <c r="G702" s="58">
        <f t="shared" si="72"/>
        <v>0</v>
      </c>
      <c r="H702" s="58">
        <f>IF(E702="",0,IFERROR(VLOOKUP(E702,档案费管理台账!$D$4:$H$1000,5,0),0))</f>
        <v>0</v>
      </c>
      <c r="I702" s="57"/>
      <c r="J702" s="57"/>
      <c r="K702" s="57"/>
      <c r="L702" s="57"/>
      <c r="M702" s="58" t="str">
        <f t="shared" si="73"/>
        <v/>
      </c>
      <c r="N702" s="73"/>
    </row>
    <row r="703" spans="1:14">
      <c r="A703" s="97" t="str">
        <f t="shared" si="71"/>
        <v/>
      </c>
      <c r="B703" s="98" t="str">
        <f t="shared" si="70"/>
        <v/>
      </c>
      <c r="C703" s="99"/>
      <c r="D703" s="137"/>
      <c r="E703" s="100"/>
      <c r="F703" s="57"/>
      <c r="G703" s="58">
        <f t="shared" si="72"/>
        <v>0</v>
      </c>
      <c r="H703" s="58">
        <f>IF(E703="",0,IFERROR(VLOOKUP(E703,档案费管理台账!$D$4:$H$1000,5,0),0))</f>
        <v>0</v>
      </c>
      <c r="I703" s="57"/>
      <c r="J703" s="57"/>
      <c r="K703" s="57"/>
      <c r="L703" s="57"/>
      <c r="M703" s="58" t="str">
        <f t="shared" si="73"/>
        <v/>
      </c>
      <c r="N703" s="73"/>
    </row>
    <row r="704" spans="1:14">
      <c r="A704" s="97" t="str">
        <f t="shared" si="71"/>
        <v/>
      </c>
      <c r="B704" s="98" t="str">
        <f t="shared" si="70"/>
        <v/>
      </c>
      <c r="C704" s="99"/>
      <c r="D704" s="137"/>
      <c r="E704" s="100"/>
      <c r="F704" s="57"/>
      <c r="G704" s="58">
        <f t="shared" si="72"/>
        <v>0</v>
      </c>
      <c r="H704" s="58">
        <f>IF(E704="",0,IFERROR(VLOOKUP(E704,档案费管理台账!$D$4:$H$1000,5,0),0))</f>
        <v>0</v>
      </c>
      <c r="I704" s="57"/>
      <c r="J704" s="57"/>
      <c r="K704" s="57"/>
      <c r="L704" s="57"/>
      <c r="M704" s="58" t="str">
        <f t="shared" si="73"/>
        <v/>
      </c>
      <c r="N704" s="73"/>
    </row>
    <row r="705" spans="1:14">
      <c r="A705" s="97" t="str">
        <f t="shared" si="71"/>
        <v/>
      </c>
      <c r="B705" s="98" t="str">
        <f t="shared" si="70"/>
        <v/>
      </c>
      <c r="C705" s="99"/>
      <c r="D705" s="137"/>
      <c r="E705" s="100"/>
      <c r="F705" s="57"/>
      <c r="G705" s="58">
        <f t="shared" si="72"/>
        <v>0</v>
      </c>
      <c r="H705" s="58">
        <f>IF(E705="",0,IFERROR(VLOOKUP(E705,档案费管理台账!$D$4:$H$1000,5,0),0))</f>
        <v>0</v>
      </c>
      <c r="I705" s="57"/>
      <c r="J705" s="57"/>
      <c r="K705" s="57"/>
      <c r="L705" s="57"/>
      <c r="M705" s="58" t="str">
        <f t="shared" si="73"/>
        <v/>
      </c>
      <c r="N705" s="73"/>
    </row>
    <row r="706" spans="1:14">
      <c r="A706" s="97" t="str">
        <f t="shared" si="71"/>
        <v/>
      </c>
      <c r="B706" s="98" t="str">
        <f t="shared" si="70"/>
        <v/>
      </c>
      <c r="C706" s="99"/>
      <c r="D706" s="137"/>
      <c r="E706" s="100"/>
      <c r="F706" s="57"/>
      <c r="G706" s="58">
        <f t="shared" si="72"/>
        <v>0</v>
      </c>
      <c r="H706" s="58">
        <f>IF(E706="",0,IFERROR(VLOOKUP(E706,档案费管理台账!$D$4:$H$1000,5,0),0))</f>
        <v>0</v>
      </c>
      <c r="I706" s="57"/>
      <c r="J706" s="57"/>
      <c r="K706" s="57"/>
      <c r="L706" s="57"/>
      <c r="M706" s="58" t="str">
        <f t="shared" si="73"/>
        <v/>
      </c>
      <c r="N706" s="73"/>
    </row>
    <row r="707" spans="1:14">
      <c r="A707" s="97" t="str">
        <f t="shared" si="71"/>
        <v/>
      </c>
      <c r="B707" s="98" t="str">
        <f t="shared" si="70"/>
        <v/>
      </c>
      <c r="C707" s="99"/>
      <c r="D707" s="137"/>
      <c r="E707" s="100"/>
      <c r="F707" s="57"/>
      <c r="G707" s="58">
        <f t="shared" si="72"/>
        <v>0</v>
      </c>
      <c r="H707" s="58">
        <f>IF(E707="",0,IFERROR(VLOOKUP(E707,档案费管理台账!$D$4:$H$1000,5,0),0))</f>
        <v>0</v>
      </c>
      <c r="I707" s="57"/>
      <c r="J707" s="57"/>
      <c r="K707" s="57"/>
      <c r="L707" s="57"/>
      <c r="M707" s="58" t="str">
        <f t="shared" si="73"/>
        <v/>
      </c>
      <c r="N707" s="73"/>
    </row>
    <row r="708" spans="1:14">
      <c r="A708" s="97" t="str">
        <f t="shared" si="71"/>
        <v/>
      </c>
      <c r="B708" s="98" t="str">
        <f t="shared" si="70"/>
        <v/>
      </c>
      <c r="C708" s="99"/>
      <c r="D708" s="137"/>
      <c r="E708" s="100"/>
      <c r="F708" s="57"/>
      <c r="G708" s="58">
        <f t="shared" si="72"/>
        <v>0</v>
      </c>
      <c r="H708" s="58">
        <f>IF(E708="",0,IFERROR(VLOOKUP(E708,档案费管理台账!$D$4:$H$1000,5,0),0))</f>
        <v>0</v>
      </c>
      <c r="I708" s="57"/>
      <c r="J708" s="57"/>
      <c r="K708" s="57"/>
      <c r="L708" s="57"/>
      <c r="M708" s="58" t="str">
        <f t="shared" si="73"/>
        <v/>
      </c>
      <c r="N708" s="73"/>
    </row>
    <row r="709" spans="1:14">
      <c r="A709" s="97" t="str">
        <f t="shared" si="71"/>
        <v/>
      </c>
      <c r="B709" s="98" t="str">
        <f t="shared" si="70"/>
        <v/>
      </c>
      <c r="C709" s="99"/>
      <c r="D709" s="137"/>
      <c r="E709" s="100"/>
      <c r="F709" s="57"/>
      <c r="G709" s="58">
        <f t="shared" si="72"/>
        <v>0</v>
      </c>
      <c r="H709" s="58">
        <f>IF(E709="",0,IFERROR(VLOOKUP(E709,档案费管理台账!$D$4:$H$1000,5,0),0))</f>
        <v>0</v>
      </c>
      <c r="I709" s="57"/>
      <c r="J709" s="57"/>
      <c r="K709" s="57"/>
      <c r="L709" s="57"/>
      <c r="M709" s="58" t="str">
        <f t="shared" si="73"/>
        <v/>
      </c>
      <c r="N709" s="73"/>
    </row>
    <row r="710" spans="1:14">
      <c r="A710" s="97" t="str">
        <f t="shared" si="71"/>
        <v/>
      </c>
      <c r="B710" s="98" t="str">
        <f t="shared" si="70"/>
        <v/>
      </c>
      <c r="C710" s="99"/>
      <c r="D710" s="137"/>
      <c r="E710" s="100"/>
      <c r="F710" s="57"/>
      <c r="G710" s="58">
        <f t="shared" si="72"/>
        <v>0</v>
      </c>
      <c r="H710" s="58">
        <f>IF(E710="",0,IFERROR(VLOOKUP(E710,档案费管理台账!$D$4:$H$1000,5,0),0))</f>
        <v>0</v>
      </c>
      <c r="I710" s="57"/>
      <c r="J710" s="57"/>
      <c r="K710" s="57"/>
      <c r="L710" s="57"/>
      <c r="M710" s="58" t="str">
        <f t="shared" si="73"/>
        <v/>
      </c>
      <c r="N710" s="73"/>
    </row>
    <row r="711" spans="1:14">
      <c r="A711" s="97" t="str">
        <f t="shared" si="71"/>
        <v/>
      </c>
      <c r="B711" s="98" t="str">
        <f t="shared" si="70"/>
        <v/>
      </c>
      <c r="C711" s="99"/>
      <c r="D711" s="137"/>
      <c r="E711" s="100"/>
      <c r="F711" s="57"/>
      <c r="G711" s="58">
        <f t="shared" si="72"/>
        <v>0</v>
      </c>
      <c r="H711" s="58">
        <f>IF(E711="",0,IFERROR(VLOOKUP(E711,档案费管理台账!$D$4:$H$1000,5,0),0))</f>
        <v>0</v>
      </c>
      <c r="I711" s="57"/>
      <c r="J711" s="57"/>
      <c r="K711" s="57"/>
      <c r="L711" s="57"/>
      <c r="M711" s="58" t="str">
        <f t="shared" si="73"/>
        <v/>
      </c>
      <c r="N711" s="73"/>
    </row>
    <row r="712" spans="1:14">
      <c r="A712" s="97" t="str">
        <f t="shared" si="71"/>
        <v/>
      </c>
      <c r="B712" s="98" t="str">
        <f t="shared" si="70"/>
        <v/>
      </c>
      <c r="C712" s="99"/>
      <c r="D712" s="137"/>
      <c r="E712" s="100"/>
      <c r="F712" s="57"/>
      <c r="G712" s="58">
        <f t="shared" si="72"/>
        <v>0</v>
      </c>
      <c r="H712" s="58">
        <f>IF(E712="",0,IFERROR(VLOOKUP(E712,档案费管理台账!$D$4:$H$1000,5,0),0))</f>
        <v>0</v>
      </c>
      <c r="I712" s="57"/>
      <c r="J712" s="57"/>
      <c r="K712" s="57"/>
      <c r="L712" s="57"/>
      <c r="M712" s="58" t="str">
        <f t="shared" si="73"/>
        <v/>
      </c>
      <c r="N712" s="73"/>
    </row>
    <row r="713" spans="1:14">
      <c r="A713" s="97" t="str">
        <f t="shared" si="71"/>
        <v/>
      </c>
      <c r="B713" s="98" t="str">
        <f t="shared" si="70"/>
        <v/>
      </c>
      <c r="C713" s="99"/>
      <c r="D713" s="137"/>
      <c r="E713" s="100"/>
      <c r="F713" s="57"/>
      <c r="G713" s="58">
        <f t="shared" si="72"/>
        <v>0</v>
      </c>
      <c r="H713" s="58">
        <f>IF(E713="",0,IFERROR(VLOOKUP(E713,档案费管理台账!$D$4:$H$1000,5,0),0))</f>
        <v>0</v>
      </c>
      <c r="I713" s="57"/>
      <c r="J713" s="57"/>
      <c r="K713" s="57"/>
      <c r="L713" s="57"/>
      <c r="M713" s="58" t="str">
        <f t="shared" si="73"/>
        <v/>
      </c>
      <c r="N713" s="73"/>
    </row>
    <row r="714" spans="1:14">
      <c r="A714" s="97" t="str">
        <f t="shared" si="71"/>
        <v/>
      </c>
      <c r="B714" s="98" t="str">
        <f t="shared" si="70"/>
        <v/>
      </c>
      <c r="C714" s="99"/>
      <c r="D714" s="137"/>
      <c r="E714" s="100"/>
      <c r="F714" s="57"/>
      <c r="G714" s="58">
        <f t="shared" si="72"/>
        <v>0</v>
      </c>
      <c r="H714" s="58">
        <f>IF(E714="",0,IFERROR(VLOOKUP(E714,档案费管理台账!$D$4:$H$1000,5,0),0))</f>
        <v>0</v>
      </c>
      <c r="I714" s="57"/>
      <c r="J714" s="57"/>
      <c r="K714" s="57"/>
      <c r="L714" s="57"/>
      <c r="M714" s="58" t="str">
        <f t="shared" si="73"/>
        <v/>
      </c>
      <c r="N714" s="73"/>
    </row>
    <row r="715" spans="1:14">
      <c r="A715" s="97" t="str">
        <f t="shared" si="71"/>
        <v/>
      </c>
      <c r="B715" s="98" t="str">
        <f t="shared" si="70"/>
        <v/>
      </c>
      <c r="C715" s="99"/>
      <c r="D715" s="137"/>
      <c r="E715" s="100"/>
      <c r="F715" s="57"/>
      <c r="G715" s="58">
        <f t="shared" si="72"/>
        <v>0</v>
      </c>
      <c r="H715" s="58">
        <f>IF(E715="",0,IFERROR(VLOOKUP(E715,档案费管理台账!$D$4:$H$1000,5,0),0))</f>
        <v>0</v>
      </c>
      <c r="I715" s="57"/>
      <c r="J715" s="57"/>
      <c r="K715" s="57"/>
      <c r="L715" s="57"/>
      <c r="M715" s="58" t="str">
        <f t="shared" si="73"/>
        <v/>
      </c>
      <c r="N715" s="73"/>
    </row>
    <row r="716" spans="1:14">
      <c r="A716" s="97" t="str">
        <f t="shared" si="71"/>
        <v/>
      </c>
      <c r="B716" s="98" t="str">
        <f t="shared" si="70"/>
        <v/>
      </c>
      <c r="C716" s="99"/>
      <c r="D716" s="137"/>
      <c r="E716" s="100"/>
      <c r="F716" s="57"/>
      <c r="G716" s="58">
        <f t="shared" si="72"/>
        <v>0</v>
      </c>
      <c r="H716" s="58">
        <f>IF(E716="",0,IFERROR(VLOOKUP(E716,档案费管理台账!$D$4:$H$1000,5,0),0))</f>
        <v>0</v>
      </c>
      <c r="I716" s="57"/>
      <c r="J716" s="57"/>
      <c r="K716" s="57"/>
      <c r="L716" s="57"/>
      <c r="M716" s="58" t="str">
        <f t="shared" si="73"/>
        <v/>
      </c>
      <c r="N716" s="73"/>
    </row>
    <row r="717" spans="1:14">
      <c r="A717" s="97" t="str">
        <f t="shared" si="71"/>
        <v/>
      </c>
      <c r="B717" s="98" t="str">
        <f t="shared" si="70"/>
        <v/>
      </c>
      <c r="C717" s="99"/>
      <c r="D717" s="137"/>
      <c r="E717" s="100"/>
      <c r="F717" s="57"/>
      <c r="G717" s="58">
        <f t="shared" si="72"/>
        <v>0</v>
      </c>
      <c r="H717" s="58">
        <f>IF(E717="",0,IFERROR(VLOOKUP(E717,档案费管理台账!$D$4:$H$1000,5,0),0))</f>
        <v>0</v>
      </c>
      <c r="I717" s="57"/>
      <c r="J717" s="57"/>
      <c r="K717" s="57"/>
      <c r="L717" s="57"/>
      <c r="M717" s="58" t="str">
        <f t="shared" si="73"/>
        <v/>
      </c>
      <c r="N717" s="73"/>
    </row>
    <row r="718" spans="1:14">
      <c r="A718" s="97" t="str">
        <f t="shared" si="71"/>
        <v/>
      </c>
      <c r="B718" s="98" t="str">
        <f t="shared" si="70"/>
        <v/>
      </c>
      <c r="C718" s="99"/>
      <c r="D718" s="137"/>
      <c r="E718" s="100"/>
      <c r="F718" s="57"/>
      <c r="G718" s="58">
        <f t="shared" si="72"/>
        <v>0</v>
      </c>
      <c r="H718" s="58">
        <f>IF(E718="",0,IFERROR(VLOOKUP(E718,档案费管理台账!$D$4:$H$1000,5,0),0))</f>
        <v>0</v>
      </c>
      <c r="I718" s="57"/>
      <c r="J718" s="57"/>
      <c r="K718" s="57"/>
      <c r="L718" s="57"/>
      <c r="M718" s="58" t="str">
        <f t="shared" si="73"/>
        <v/>
      </c>
      <c r="N718" s="73"/>
    </row>
    <row r="719" spans="1:14">
      <c r="A719" s="97" t="str">
        <f t="shared" si="71"/>
        <v/>
      </c>
      <c r="B719" s="98" t="str">
        <f t="shared" si="70"/>
        <v/>
      </c>
      <c r="C719" s="99"/>
      <c r="D719" s="137"/>
      <c r="E719" s="100"/>
      <c r="F719" s="57"/>
      <c r="G719" s="58">
        <f t="shared" si="72"/>
        <v>0</v>
      </c>
      <c r="H719" s="58">
        <f>IF(E719="",0,IFERROR(VLOOKUP(E719,档案费管理台账!$D$4:$H$1000,5,0),0))</f>
        <v>0</v>
      </c>
      <c r="I719" s="57"/>
      <c r="J719" s="57"/>
      <c r="K719" s="57"/>
      <c r="L719" s="57"/>
      <c r="M719" s="58" t="str">
        <f t="shared" si="73"/>
        <v/>
      </c>
      <c r="N719" s="73"/>
    </row>
    <row r="720" spans="1:14">
      <c r="A720" s="97" t="str">
        <f t="shared" si="71"/>
        <v/>
      </c>
      <c r="B720" s="98" t="str">
        <f t="shared" si="70"/>
        <v/>
      </c>
      <c r="C720" s="99"/>
      <c r="D720" s="137"/>
      <c r="E720" s="100"/>
      <c r="F720" s="57"/>
      <c r="G720" s="58">
        <f t="shared" si="72"/>
        <v>0</v>
      </c>
      <c r="H720" s="58">
        <f>IF(E720="",0,IFERROR(VLOOKUP(E720,档案费管理台账!$D$4:$H$1000,5,0),0))</f>
        <v>0</v>
      </c>
      <c r="I720" s="57"/>
      <c r="J720" s="57"/>
      <c r="K720" s="57"/>
      <c r="L720" s="57"/>
      <c r="M720" s="58" t="str">
        <f t="shared" si="73"/>
        <v/>
      </c>
      <c r="N720" s="73"/>
    </row>
    <row r="721" spans="1:14">
      <c r="A721" s="97" t="str">
        <f t="shared" si="71"/>
        <v/>
      </c>
      <c r="B721" s="98" t="str">
        <f t="shared" si="70"/>
        <v/>
      </c>
      <c r="C721" s="99"/>
      <c r="D721" s="137"/>
      <c r="E721" s="100"/>
      <c r="F721" s="57"/>
      <c r="G721" s="58">
        <f t="shared" si="72"/>
        <v>0</v>
      </c>
      <c r="H721" s="58">
        <f>IF(E721="",0,IFERROR(VLOOKUP(E721,档案费管理台账!$D$4:$H$1000,5,0),0))</f>
        <v>0</v>
      </c>
      <c r="I721" s="57"/>
      <c r="J721" s="57"/>
      <c r="K721" s="57"/>
      <c r="L721" s="57"/>
      <c r="M721" s="58" t="str">
        <f t="shared" si="73"/>
        <v/>
      </c>
      <c r="N721" s="73"/>
    </row>
    <row r="722" spans="1:14">
      <c r="A722" s="97" t="str">
        <f t="shared" si="71"/>
        <v/>
      </c>
      <c r="B722" s="98" t="str">
        <f t="shared" si="70"/>
        <v/>
      </c>
      <c r="C722" s="99"/>
      <c r="D722" s="137"/>
      <c r="E722" s="100"/>
      <c r="F722" s="57"/>
      <c r="G722" s="58">
        <f t="shared" si="72"/>
        <v>0</v>
      </c>
      <c r="H722" s="58">
        <f>IF(E722="",0,IFERROR(VLOOKUP(E722,档案费管理台账!$D$4:$H$1000,5,0),0))</f>
        <v>0</v>
      </c>
      <c r="I722" s="57"/>
      <c r="J722" s="57"/>
      <c r="K722" s="57"/>
      <c r="L722" s="57"/>
      <c r="M722" s="58" t="str">
        <f t="shared" si="73"/>
        <v/>
      </c>
      <c r="N722" s="73"/>
    </row>
    <row r="723" spans="1:14">
      <c r="A723" s="97" t="str">
        <f t="shared" si="71"/>
        <v/>
      </c>
      <c r="B723" s="98" t="str">
        <f t="shared" si="70"/>
        <v/>
      </c>
      <c r="C723" s="99"/>
      <c r="D723" s="137"/>
      <c r="E723" s="100"/>
      <c r="F723" s="57"/>
      <c r="G723" s="58">
        <f t="shared" si="72"/>
        <v>0</v>
      </c>
      <c r="H723" s="58">
        <f>IF(E723="",0,IFERROR(VLOOKUP(E723,档案费管理台账!$D$4:$H$1000,5,0),0))</f>
        <v>0</v>
      </c>
      <c r="I723" s="57"/>
      <c r="J723" s="57"/>
      <c r="K723" s="57"/>
      <c r="L723" s="57"/>
      <c r="M723" s="58" t="str">
        <f t="shared" si="73"/>
        <v/>
      </c>
      <c r="N723" s="73"/>
    </row>
    <row r="724" spans="1:14">
      <c r="A724" s="97" t="str">
        <f t="shared" si="71"/>
        <v/>
      </c>
      <c r="B724" s="98" t="str">
        <f t="shared" si="70"/>
        <v/>
      </c>
      <c r="C724" s="99"/>
      <c r="D724" s="137"/>
      <c r="E724" s="100"/>
      <c r="F724" s="57"/>
      <c r="G724" s="58">
        <f t="shared" si="72"/>
        <v>0</v>
      </c>
      <c r="H724" s="58">
        <f>IF(E724="",0,IFERROR(VLOOKUP(E724,档案费管理台账!$D$4:$H$1000,5,0),0))</f>
        <v>0</v>
      </c>
      <c r="I724" s="57"/>
      <c r="J724" s="57"/>
      <c r="K724" s="57"/>
      <c r="L724" s="57"/>
      <c r="M724" s="58" t="str">
        <f t="shared" si="73"/>
        <v/>
      </c>
      <c r="N724" s="73"/>
    </row>
    <row r="725" spans="1:14">
      <c r="A725" s="97" t="str">
        <f t="shared" si="71"/>
        <v/>
      </c>
      <c r="B725" s="98" t="str">
        <f t="shared" si="70"/>
        <v/>
      </c>
      <c r="C725" s="99"/>
      <c r="D725" s="137"/>
      <c r="E725" s="100"/>
      <c r="F725" s="57"/>
      <c r="G725" s="58">
        <f t="shared" si="72"/>
        <v>0</v>
      </c>
      <c r="H725" s="58">
        <f>IF(E725="",0,IFERROR(VLOOKUP(E725,档案费管理台账!$D$4:$H$1000,5,0),0))</f>
        <v>0</v>
      </c>
      <c r="I725" s="57"/>
      <c r="J725" s="57"/>
      <c r="K725" s="57"/>
      <c r="L725" s="57"/>
      <c r="M725" s="58" t="str">
        <f t="shared" si="73"/>
        <v/>
      </c>
      <c r="N725" s="73"/>
    </row>
    <row r="726" spans="1:14">
      <c r="A726" s="97" t="str">
        <f t="shared" si="71"/>
        <v/>
      </c>
      <c r="B726" s="98" t="str">
        <f t="shared" si="70"/>
        <v/>
      </c>
      <c r="C726" s="99"/>
      <c r="D726" s="137"/>
      <c r="E726" s="100"/>
      <c r="F726" s="57"/>
      <c r="G726" s="58">
        <f t="shared" si="72"/>
        <v>0</v>
      </c>
      <c r="H726" s="58">
        <f>IF(E726="",0,IFERROR(VLOOKUP(E726,档案费管理台账!$D$4:$H$1000,5,0),0))</f>
        <v>0</v>
      </c>
      <c r="I726" s="57"/>
      <c r="J726" s="57"/>
      <c r="K726" s="57"/>
      <c r="L726" s="57"/>
      <c r="M726" s="58" t="str">
        <f t="shared" si="73"/>
        <v/>
      </c>
      <c r="N726" s="73"/>
    </row>
    <row r="727" spans="1:14">
      <c r="A727" s="97" t="str">
        <f t="shared" si="71"/>
        <v/>
      </c>
      <c r="B727" s="98" t="str">
        <f t="shared" si="70"/>
        <v/>
      </c>
      <c r="C727" s="99"/>
      <c r="D727" s="137"/>
      <c r="E727" s="100"/>
      <c r="F727" s="57"/>
      <c r="G727" s="58">
        <f t="shared" si="72"/>
        <v>0</v>
      </c>
      <c r="H727" s="58">
        <f>IF(E727="",0,IFERROR(VLOOKUP(E727,档案费管理台账!$D$4:$H$1000,5,0),0))</f>
        <v>0</v>
      </c>
      <c r="I727" s="57"/>
      <c r="J727" s="57"/>
      <c r="K727" s="57"/>
      <c r="L727" s="57"/>
      <c r="M727" s="58" t="str">
        <f t="shared" si="73"/>
        <v/>
      </c>
      <c r="N727" s="73"/>
    </row>
    <row r="728" spans="1:14">
      <c r="A728" s="97" t="str">
        <f t="shared" si="71"/>
        <v/>
      </c>
      <c r="B728" s="98" t="str">
        <f t="shared" si="70"/>
        <v/>
      </c>
      <c r="C728" s="99"/>
      <c r="D728" s="137"/>
      <c r="E728" s="100"/>
      <c r="F728" s="57"/>
      <c r="G728" s="58">
        <f t="shared" si="72"/>
        <v>0</v>
      </c>
      <c r="H728" s="58">
        <f>IF(E728="",0,IFERROR(VLOOKUP(E728,档案费管理台账!$D$4:$H$1000,5,0),0))</f>
        <v>0</v>
      </c>
      <c r="I728" s="57"/>
      <c r="J728" s="57"/>
      <c r="K728" s="57"/>
      <c r="L728" s="57"/>
      <c r="M728" s="58" t="str">
        <f t="shared" si="73"/>
        <v/>
      </c>
      <c r="N728" s="73"/>
    </row>
    <row r="729" spans="1:14">
      <c r="A729" s="97" t="str">
        <f t="shared" si="71"/>
        <v/>
      </c>
      <c r="B729" s="98" t="str">
        <f t="shared" si="70"/>
        <v/>
      </c>
      <c r="C729" s="99"/>
      <c r="D729" s="137"/>
      <c r="E729" s="100"/>
      <c r="F729" s="57"/>
      <c r="G729" s="58">
        <f t="shared" si="72"/>
        <v>0</v>
      </c>
      <c r="H729" s="58">
        <f>IF(E729="",0,IFERROR(VLOOKUP(E729,档案费管理台账!$D$4:$H$1000,5,0),0))</f>
        <v>0</v>
      </c>
      <c r="I729" s="57"/>
      <c r="J729" s="57"/>
      <c r="K729" s="57"/>
      <c r="L729" s="57"/>
      <c r="M729" s="58" t="str">
        <f t="shared" si="73"/>
        <v/>
      </c>
      <c r="N729" s="73"/>
    </row>
    <row r="730" spans="1:14">
      <c r="A730" s="97" t="str">
        <f t="shared" si="71"/>
        <v/>
      </c>
      <c r="B730" s="98" t="str">
        <f t="shared" si="70"/>
        <v/>
      </c>
      <c r="C730" s="99"/>
      <c r="D730" s="137"/>
      <c r="E730" s="100"/>
      <c r="F730" s="57"/>
      <c r="G730" s="58">
        <f t="shared" si="72"/>
        <v>0</v>
      </c>
      <c r="H730" s="58">
        <f>IF(E730="",0,IFERROR(VLOOKUP(E730,档案费管理台账!$D$4:$H$1000,5,0),0))</f>
        <v>0</v>
      </c>
      <c r="I730" s="57"/>
      <c r="J730" s="57"/>
      <c r="K730" s="57"/>
      <c r="L730" s="57"/>
      <c r="M730" s="58" t="str">
        <f t="shared" si="73"/>
        <v/>
      </c>
      <c r="N730" s="73"/>
    </row>
    <row r="731" spans="1:14">
      <c r="A731" s="97" t="str">
        <f t="shared" si="71"/>
        <v/>
      </c>
      <c r="B731" s="98" t="str">
        <f t="shared" si="70"/>
        <v/>
      </c>
      <c r="C731" s="99"/>
      <c r="D731" s="137"/>
      <c r="E731" s="100"/>
      <c r="F731" s="57"/>
      <c r="G731" s="58">
        <f t="shared" si="72"/>
        <v>0</v>
      </c>
      <c r="H731" s="58">
        <f>IF(E731="",0,IFERROR(VLOOKUP(E731,档案费管理台账!$D$4:$H$1000,5,0),0))</f>
        <v>0</v>
      </c>
      <c r="I731" s="57"/>
      <c r="J731" s="57"/>
      <c r="K731" s="57"/>
      <c r="L731" s="57"/>
      <c r="M731" s="58" t="str">
        <f t="shared" si="73"/>
        <v/>
      </c>
      <c r="N731" s="73"/>
    </row>
    <row r="732" spans="1:14">
      <c r="A732" s="97" t="str">
        <f t="shared" si="71"/>
        <v/>
      </c>
      <c r="B732" s="98" t="str">
        <f t="shared" si="70"/>
        <v/>
      </c>
      <c r="C732" s="99"/>
      <c r="D732" s="137"/>
      <c r="E732" s="100"/>
      <c r="F732" s="57"/>
      <c r="G732" s="58">
        <f t="shared" si="72"/>
        <v>0</v>
      </c>
      <c r="H732" s="58">
        <f>IF(E732="",0,IFERROR(VLOOKUP(E732,档案费管理台账!$D$4:$H$1000,5,0),0))</f>
        <v>0</v>
      </c>
      <c r="I732" s="57"/>
      <c r="J732" s="57"/>
      <c r="K732" s="57"/>
      <c r="L732" s="57"/>
      <c r="M732" s="58" t="str">
        <f t="shared" si="73"/>
        <v/>
      </c>
      <c r="N732" s="73"/>
    </row>
    <row r="733" spans="1:14">
      <c r="A733" s="97" t="str">
        <f t="shared" si="71"/>
        <v/>
      </c>
      <c r="B733" s="98" t="str">
        <f t="shared" si="70"/>
        <v/>
      </c>
      <c r="C733" s="99"/>
      <c r="D733" s="137"/>
      <c r="E733" s="100"/>
      <c r="F733" s="57"/>
      <c r="G733" s="58">
        <f t="shared" si="72"/>
        <v>0</v>
      </c>
      <c r="H733" s="58">
        <f>IF(E733="",0,IFERROR(VLOOKUP(E733,档案费管理台账!$D$4:$H$1000,5,0),0))</f>
        <v>0</v>
      </c>
      <c r="I733" s="57"/>
      <c r="J733" s="57"/>
      <c r="K733" s="57"/>
      <c r="L733" s="57"/>
      <c r="M733" s="58" t="str">
        <f t="shared" si="73"/>
        <v/>
      </c>
      <c r="N733" s="73"/>
    </row>
    <row r="734" spans="1:14">
      <c r="A734" s="97" t="str">
        <f t="shared" si="71"/>
        <v/>
      </c>
      <c r="B734" s="98" t="str">
        <f t="shared" si="70"/>
        <v/>
      </c>
      <c r="C734" s="99"/>
      <c r="D734" s="137"/>
      <c r="E734" s="100"/>
      <c r="F734" s="57"/>
      <c r="G734" s="58">
        <f t="shared" si="72"/>
        <v>0</v>
      </c>
      <c r="H734" s="58">
        <f>IF(E734="",0,IFERROR(VLOOKUP(E734,档案费管理台账!$D$4:$H$1000,5,0),0))</f>
        <v>0</v>
      </c>
      <c r="I734" s="57"/>
      <c r="J734" s="57"/>
      <c r="K734" s="57"/>
      <c r="L734" s="57"/>
      <c r="M734" s="58" t="str">
        <f t="shared" si="73"/>
        <v/>
      </c>
      <c r="N734" s="73"/>
    </row>
    <row r="735" spans="1:14">
      <c r="A735" s="97" t="str">
        <f t="shared" si="71"/>
        <v/>
      </c>
      <c r="B735" s="98" t="str">
        <f t="shared" si="70"/>
        <v/>
      </c>
      <c r="C735" s="99"/>
      <c r="D735" s="137"/>
      <c r="E735" s="100"/>
      <c r="F735" s="57"/>
      <c r="G735" s="58">
        <f t="shared" si="72"/>
        <v>0</v>
      </c>
      <c r="H735" s="58">
        <f>IF(E735="",0,IFERROR(VLOOKUP(E735,档案费管理台账!$D$4:$H$1000,5,0),0))</f>
        <v>0</v>
      </c>
      <c r="I735" s="57"/>
      <c r="J735" s="57"/>
      <c r="K735" s="57"/>
      <c r="L735" s="57"/>
      <c r="M735" s="58" t="str">
        <f t="shared" si="73"/>
        <v/>
      </c>
      <c r="N735" s="73"/>
    </row>
    <row r="736" spans="1:14">
      <c r="A736" s="97" t="str">
        <f t="shared" si="71"/>
        <v/>
      </c>
      <c r="B736" s="98" t="str">
        <f t="shared" si="70"/>
        <v/>
      </c>
      <c r="C736" s="99"/>
      <c r="D736" s="137"/>
      <c r="E736" s="100"/>
      <c r="F736" s="57"/>
      <c r="G736" s="58">
        <f t="shared" si="72"/>
        <v>0</v>
      </c>
      <c r="H736" s="58">
        <f>IF(E736="",0,IFERROR(VLOOKUP(E736,档案费管理台账!$D$4:$H$1000,5,0),0))</f>
        <v>0</v>
      </c>
      <c r="I736" s="57"/>
      <c r="J736" s="57"/>
      <c r="K736" s="57"/>
      <c r="L736" s="57"/>
      <c r="M736" s="58" t="str">
        <f t="shared" si="73"/>
        <v/>
      </c>
      <c r="N736" s="73"/>
    </row>
    <row r="737" spans="1:14">
      <c r="A737" s="97" t="str">
        <f t="shared" si="71"/>
        <v/>
      </c>
      <c r="B737" s="98" t="str">
        <f t="shared" si="70"/>
        <v/>
      </c>
      <c r="C737" s="99"/>
      <c r="D737" s="137"/>
      <c r="E737" s="100"/>
      <c r="F737" s="57"/>
      <c r="G737" s="58">
        <f t="shared" si="72"/>
        <v>0</v>
      </c>
      <c r="H737" s="58">
        <f>IF(E737="",0,IFERROR(VLOOKUP(E737,档案费管理台账!$D$4:$H$1000,5,0),0))</f>
        <v>0</v>
      </c>
      <c r="I737" s="57"/>
      <c r="J737" s="57"/>
      <c r="K737" s="57"/>
      <c r="L737" s="57"/>
      <c r="M737" s="58" t="str">
        <f t="shared" si="73"/>
        <v/>
      </c>
      <c r="N737" s="73"/>
    </row>
    <row r="738" spans="1:14">
      <c r="A738" s="97" t="str">
        <f t="shared" si="71"/>
        <v/>
      </c>
      <c r="B738" s="98" t="str">
        <f t="shared" si="70"/>
        <v/>
      </c>
      <c r="C738" s="99"/>
      <c r="D738" s="137"/>
      <c r="E738" s="100"/>
      <c r="F738" s="57"/>
      <c r="G738" s="58">
        <f t="shared" si="72"/>
        <v>0</v>
      </c>
      <c r="H738" s="58">
        <f>IF(E738="",0,IFERROR(VLOOKUP(E738,档案费管理台账!$D$4:$H$1000,5,0),0))</f>
        <v>0</v>
      </c>
      <c r="I738" s="57"/>
      <c r="J738" s="57"/>
      <c r="K738" s="57"/>
      <c r="L738" s="57"/>
      <c r="M738" s="58" t="str">
        <f t="shared" si="73"/>
        <v/>
      </c>
      <c r="N738" s="73"/>
    </row>
    <row r="739" spans="1:14">
      <c r="A739" s="97" t="str">
        <f t="shared" si="71"/>
        <v/>
      </c>
      <c r="B739" s="98" t="str">
        <f t="shared" si="70"/>
        <v/>
      </c>
      <c r="C739" s="99"/>
      <c r="D739" s="137"/>
      <c r="E739" s="100"/>
      <c r="F739" s="57"/>
      <c r="G739" s="58">
        <f t="shared" si="72"/>
        <v>0</v>
      </c>
      <c r="H739" s="58">
        <f>IF(E739="",0,IFERROR(VLOOKUP(E739,档案费管理台账!$D$4:$H$1000,5,0),0))</f>
        <v>0</v>
      </c>
      <c r="I739" s="57"/>
      <c r="J739" s="57"/>
      <c r="K739" s="57"/>
      <c r="L739" s="57"/>
      <c r="M739" s="58" t="str">
        <f t="shared" si="73"/>
        <v/>
      </c>
      <c r="N739" s="73"/>
    </row>
    <row r="740" spans="1:14">
      <c r="A740" s="97" t="str">
        <f t="shared" si="71"/>
        <v/>
      </c>
      <c r="B740" s="98" t="str">
        <f t="shared" si="70"/>
        <v/>
      </c>
      <c r="C740" s="99"/>
      <c r="D740" s="137"/>
      <c r="E740" s="100"/>
      <c r="F740" s="57"/>
      <c r="G740" s="58">
        <f t="shared" si="72"/>
        <v>0</v>
      </c>
      <c r="H740" s="58">
        <f>IF(E740="",0,IFERROR(VLOOKUP(E740,档案费管理台账!$D$4:$H$1000,5,0),0))</f>
        <v>0</v>
      </c>
      <c r="I740" s="57"/>
      <c r="J740" s="57"/>
      <c r="K740" s="57"/>
      <c r="L740" s="57"/>
      <c r="M740" s="58" t="str">
        <f t="shared" si="73"/>
        <v/>
      </c>
      <c r="N740" s="73"/>
    </row>
    <row r="741" spans="1:14">
      <c r="A741" s="97" t="str">
        <f t="shared" si="71"/>
        <v/>
      </c>
      <c r="B741" s="98" t="str">
        <f t="shared" si="70"/>
        <v/>
      </c>
      <c r="C741" s="99"/>
      <c r="D741" s="137"/>
      <c r="E741" s="100"/>
      <c r="F741" s="57"/>
      <c r="G741" s="58">
        <f t="shared" si="72"/>
        <v>0</v>
      </c>
      <c r="H741" s="58">
        <f>IF(E741="",0,IFERROR(VLOOKUP(E741,档案费管理台账!$D$4:$H$1000,5,0),0))</f>
        <v>0</v>
      </c>
      <c r="I741" s="57"/>
      <c r="J741" s="57"/>
      <c r="K741" s="57"/>
      <c r="L741" s="57"/>
      <c r="M741" s="58" t="str">
        <f t="shared" si="73"/>
        <v/>
      </c>
      <c r="N741" s="73"/>
    </row>
    <row r="742" spans="1:14">
      <c r="A742" s="97" t="str">
        <f t="shared" si="71"/>
        <v/>
      </c>
      <c r="B742" s="98" t="str">
        <f t="shared" si="70"/>
        <v/>
      </c>
      <c r="C742" s="99"/>
      <c r="D742" s="137"/>
      <c r="E742" s="100"/>
      <c r="F742" s="57"/>
      <c r="G742" s="58">
        <f t="shared" si="72"/>
        <v>0</v>
      </c>
      <c r="H742" s="58">
        <f>IF(E742="",0,IFERROR(VLOOKUP(E742,档案费管理台账!$D$4:$H$1000,5,0),0))</f>
        <v>0</v>
      </c>
      <c r="I742" s="57"/>
      <c r="J742" s="57"/>
      <c r="K742" s="57"/>
      <c r="L742" s="57"/>
      <c r="M742" s="58" t="str">
        <f t="shared" si="73"/>
        <v/>
      </c>
      <c r="N742" s="73"/>
    </row>
    <row r="743" spans="1:14">
      <c r="A743" s="97" t="str">
        <f t="shared" si="71"/>
        <v/>
      </c>
      <c r="B743" s="98" t="str">
        <f t="shared" si="70"/>
        <v/>
      </c>
      <c r="C743" s="99"/>
      <c r="D743" s="137"/>
      <c r="E743" s="100"/>
      <c r="F743" s="57"/>
      <c r="G743" s="58">
        <f t="shared" si="72"/>
        <v>0</v>
      </c>
      <c r="H743" s="58">
        <f>IF(E743="",0,IFERROR(VLOOKUP(E743,档案费管理台账!$D$4:$H$1000,5,0),0))</f>
        <v>0</v>
      </c>
      <c r="I743" s="57"/>
      <c r="J743" s="57"/>
      <c r="K743" s="57"/>
      <c r="L743" s="57"/>
      <c r="M743" s="58" t="str">
        <f t="shared" si="73"/>
        <v/>
      </c>
      <c r="N743" s="73"/>
    </row>
    <row r="744" spans="1:14">
      <c r="A744" s="97" t="str">
        <f t="shared" si="71"/>
        <v/>
      </c>
      <c r="B744" s="98" t="str">
        <f t="shared" si="70"/>
        <v/>
      </c>
      <c r="C744" s="99"/>
      <c r="D744" s="137"/>
      <c r="E744" s="100"/>
      <c r="F744" s="57"/>
      <c r="G744" s="58">
        <f t="shared" si="72"/>
        <v>0</v>
      </c>
      <c r="H744" s="58">
        <f>IF(E744="",0,IFERROR(VLOOKUP(E744,档案费管理台账!$D$4:$H$1000,5,0),0))</f>
        <v>0</v>
      </c>
      <c r="I744" s="57"/>
      <c r="J744" s="57"/>
      <c r="K744" s="57"/>
      <c r="L744" s="57"/>
      <c r="M744" s="58" t="str">
        <f t="shared" si="73"/>
        <v/>
      </c>
      <c r="N744" s="73"/>
    </row>
    <row r="745" spans="1:14">
      <c r="A745" s="97" t="str">
        <f t="shared" si="71"/>
        <v/>
      </c>
      <c r="B745" s="98" t="str">
        <f t="shared" si="70"/>
        <v/>
      </c>
      <c r="C745" s="99"/>
      <c r="D745" s="137"/>
      <c r="E745" s="100"/>
      <c r="F745" s="57"/>
      <c r="G745" s="58">
        <f t="shared" si="72"/>
        <v>0</v>
      </c>
      <c r="H745" s="58">
        <f>IF(E745="",0,IFERROR(VLOOKUP(E745,档案费管理台账!$D$4:$H$1000,5,0),0))</f>
        <v>0</v>
      </c>
      <c r="I745" s="57"/>
      <c r="J745" s="57"/>
      <c r="K745" s="57"/>
      <c r="L745" s="57"/>
      <c r="M745" s="58" t="str">
        <f t="shared" si="73"/>
        <v/>
      </c>
      <c r="N745" s="73"/>
    </row>
    <row r="746" spans="1:14">
      <c r="A746" s="97" t="str">
        <f t="shared" si="71"/>
        <v/>
      </c>
      <c r="B746" s="98" t="str">
        <f t="shared" si="70"/>
        <v/>
      </c>
      <c r="C746" s="99"/>
      <c r="D746" s="137"/>
      <c r="E746" s="100"/>
      <c r="F746" s="57"/>
      <c r="G746" s="58">
        <f t="shared" si="72"/>
        <v>0</v>
      </c>
      <c r="H746" s="58">
        <f>IF(E746="",0,IFERROR(VLOOKUP(E746,档案费管理台账!$D$4:$H$1000,5,0),0))</f>
        <v>0</v>
      </c>
      <c r="I746" s="57"/>
      <c r="J746" s="57"/>
      <c r="K746" s="57"/>
      <c r="L746" s="57"/>
      <c r="M746" s="58" t="str">
        <f t="shared" si="73"/>
        <v/>
      </c>
      <c r="N746" s="73"/>
    </row>
    <row r="747" spans="1:14">
      <c r="A747" s="97" t="str">
        <f t="shared" si="71"/>
        <v/>
      </c>
      <c r="B747" s="98" t="str">
        <f t="shared" si="70"/>
        <v/>
      </c>
      <c r="C747" s="99"/>
      <c r="D747" s="137"/>
      <c r="E747" s="100"/>
      <c r="F747" s="57"/>
      <c r="G747" s="58">
        <f t="shared" si="72"/>
        <v>0</v>
      </c>
      <c r="H747" s="58">
        <f>IF(E747="",0,IFERROR(VLOOKUP(E747,档案费管理台账!$D$4:$H$1000,5,0),0))</f>
        <v>0</v>
      </c>
      <c r="I747" s="57"/>
      <c r="J747" s="57"/>
      <c r="K747" s="57"/>
      <c r="L747" s="57"/>
      <c r="M747" s="58" t="str">
        <f t="shared" si="73"/>
        <v/>
      </c>
      <c r="N747" s="73"/>
    </row>
    <row r="748" spans="1:14">
      <c r="A748" s="97" t="str">
        <f t="shared" si="71"/>
        <v/>
      </c>
      <c r="B748" s="98" t="str">
        <f t="shared" ref="B748:B811" si="74">IF(C748="","",MONTH(C748)&amp;"月")</f>
        <v/>
      </c>
      <c r="C748" s="99"/>
      <c r="D748" s="137"/>
      <c r="E748" s="100"/>
      <c r="F748" s="57"/>
      <c r="G748" s="58">
        <f t="shared" si="72"/>
        <v>0</v>
      </c>
      <c r="H748" s="58">
        <f>IF(E748="",0,IFERROR(VLOOKUP(E748,档案费管理台账!$D$4:$H$1000,5,0),0))</f>
        <v>0</v>
      </c>
      <c r="I748" s="57"/>
      <c r="J748" s="57"/>
      <c r="K748" s="57"/>
      <c r="L748" s="57"/>
      <c r="M748" s="58" t="str">
        <f t="shared" si="73"/>
        <v/>
      </c>
      <c r="N748" s="73"/>
    </row>
    <row r="749" spans="1:14">
      <c r="A749" s="97" t="str">
        <f t="shared" ref="A749:A812" si="75">IF(C749="","",ROW()-42)</f>
        <v/>
      </c>
      <c r="B749" s="98" t="str">
        <f t="shared" si="74"/>
        <v/>
      </c>
      <c r="C749" s="99"/>
      <c r="D749" s="137"/>
      <c r="E749" s="100"/>
      <c r="F749" s="57"/>
      <c r="G749" s="58">
        <f t="shared" ref="G749:G812" si="76">IF(F749="",0,F749*$K$41)</f>
        <v>0</v>
      </c>
      <c r="H749" s="58">
        <f>IF(E749="",0,IFERROR(VLOOKUP(E749,档案费管理台账!$D$4:$H$1000,5,0),0))</f>
        <v>0</v>
      </c>
      <c r="I749" s="57"/>
      <c r="J749" s="57"/>
      <c r="K749" s="57"/>
      <c r="L749" s="57"/>
      <c r="M749" s="58" t="str">
        <f t="shared" ref="M749:M812" si="77">IF(C749="","",ROUND(M748+G749-I749-J749-K749-L749-H749,2))</f>
        <v/>
      </c>
      <c r="N749" s="73"/>
    </row>
    <row r="750" spans="1:14">
      <c r="A750" s="97" t="str">
        <f t="shared" si="75"/>
        <v/>
      </c>
      <c r="B750" s="98" t="str">
        <f t="shared" si="74"/>
        <v/>
      </c>
      <c r="C750" s="99"/>
      <c r="D750" s="137"/>
      <c r="E750" s="100"/>
      <c r="F750" s="57"/>
      <c r="G750" s="58">
        <f t="shared" si="76"/>
        <v>0</v>
      </c>
      <c r="H750" s="58">
        <f>IF(E750="",0,IFERROR(VLOOKUP(E750,档案费管理台账!$D$4:$H$1000,5,0),0))</f>
        <v>0</v>
      </c>
      <c r="I750" s="57"/>
      <c r="J750" s="57"/>
      <c r="K750" s="57"/>
      <c r="L750" s="57"/>
      <c r="M750" s="58" t="str">
        <f t="shared" si="77"/>
        <v/>
      </c>
      <c r="N750" s="73"/>
    </row>
    <row r="751" spans="1:14">
      <c r="A751" s="97" t="str">
        <f t="shared" si="75"/>
        <v/>
      </c>
      <c r="B751" s="98" t="str">
        <f t="shared" si="74"/>
        <v/>
      </c>
      <c r="C751" s="99"/>
      <c r="D751" s="137"/>
      <c r="E751" s="100"/>
      <c r="F751" s="57"/>
      <c r="G751" s="58">
        <f t="shared" si="76"/>
        <v>0</v>
      </c>
      <c r="H751" s="58">
        <f>IF(E751="",0,IFERROR(VLOOKUP(E751,档案费管理台账!$D$4:$H$1000,5,0),0))</f>
        <v>0</v>
      </c>
      <c r="I751" s="57"/>
      <c r="J751" s="57"/>
      <c r="K751" s="57"/>
      <c r="L751" s="57"/>
      <c r="M751" s="58" t="str">
        <f t="shared" si="77"/>
        <v/>
      </c>
      <c r="N751" s="73"/>
    </row>
    <row r="752" spans="1:14">
      <c r="A752" s="97" t="str">
        <f t="shared" si="75"/>
        <v/>
      </c>
      <c r="B752" s="98" t="str">
        <f t="shared" si="74"/>
        <v/>
      </c>
      <c r="C752" s="99"/>
      <c r="D752" s="137"/>
      <c r="E752" s="100"/>
      <c r="F752" s="57"/>
      <c r="G752" s="58">
        <f t="shared" si="76"/>
        <v>0</v>
      </c>
      <c r="H752" s="58">
        <f>IF(E752="",0,IFERROR(VLOOKUP(E752,档案费管理台账!$D$4:$H$1000,5,0),0))</f>
        <v>0</v>
      </c>
      <c r="I752" s="57"/>
      <c r="J752" s="57"/>
      <c r="K752" s="57"/>
      <c r="L752" s="57"/>
      <c r="M752" s="58" t="str">
        <f t="shared" si="77"/>
        <v/>
      </c>
      <c r="N752" s="73"/>
    </row>
    <row r="753" spans="1:14">
      <c r="A753" s="97" t="str">
        <f t="shared" si="75"/>
        <v/>
      </c>
      <c r="B753" s="98" t="str">
        <f t="shared" si="74"/>
        <v/>
      </c>
      <c r="C753" s="99"/>
      <c r="D753" s="137"/>
      <c r="E753" s="100"/>
      <c r="F753" s="57"/>
      <c r="G753" s="58">
        <f t="shared" si="76"/>
        <v>0</v>
      </c>
      <c r="H753" s="58">
        <f>IF(E753="",0,IFERROR(VLOOKUP(E753,档案费管理台账!$D$4:$H$1000,5,0),0))</f>
        <v>0</v>
      </c>
      <c r="I753" s="57"/>
      <c r="J753" s="57"/>
      <c r="K753" s="57"/>
      <c r="L753" s="57"/>
      <c r="M753" s="58" t="str">
        <f t="shared" si="77"/>
        <v/>
      </c>
      <c r="N753" s="73"/>
    </row>
    <row r="754" spans="1:14">
      <c r="A754" s="97" t="str">
        <f t="shared" si="75"/>
        <v/>
      </c>
      <c r="B754" s="98" t="str">
        <f t="shared" si="74"/>
        <v/>
      </c>
      <c r="C754" s="99"/>
      <c r="D754" s="137"/>
      <c r="E754" s="100"/>
      <c r="F754" s="57"/>
      <c r="G754" s="58">
        <f t="shared" si="76"/>
        <v>0</v>
      </c>
      <c r="H754" s="58">
        <f>IF(E754="",0,IFERROR(VLOOKUP(E754,档案费管理台账!$D$4:$H$1000,5,0),0))</f>
        <v>0</v>
      </c>
      <c r="I754" s="57"/>
      <c r="J754" s="57"/>
      <c r="K754" s="57"/>
      <c r="L754" s="57"/>
      <c r="M754" s="58" t="str">
        <f t="shared" si="77"/>
        <v/>
      </c>
      <c r="N754" s="73"/>
    </row>
    <row r="755" spans="1:14">
      <c r="A755" s="97" t="str">
        <f t="shared" si="75"/>
        <v/>
      </c>
      <c r="B755" s="98" t="str">
        <f t="shared" si="74"/>
        <v/>
      </c>
      <c r="C755" s="99"/>
      <c r="D755" s="137"/>
      <c r="E755" s="100"/>
      <c r="F755" s="57"/>
      <c r="G755" s="58">
        <f t="shared" si="76"/>
        <v>0</v>
      </c>
      <c r="H755" s="58">
        <f>IF(E755="",0,IFERROR(VLOOKUP(E755,档案费管理台账!$D$4:$H$1000,5,0),0))</f>
        <v>0</v>
      </c>
      <c r="I755" s="57"/>
      <c r="J755" s="57"/>
      <c r="K755" s="57"/>
      <c r="L755" s="57"/>
      <c r="M755" s="58" t="str">
        <f t="shared" si="77"/>
        <v/>
      </c>
      <c r="N755" s="73"/>
    </row>
    <row r="756" spans="1:14">
      <c r="A756" s="97" t="str">
        <f t="shared" si="75"/>
        <v/>
      </c>
      <c r="B756" s="98" t="str">
        <f t="shared" si="74"/>
        <v/>
      </c>
      <c r="C756" s="99"/>
      <c r="D756" s="137"/>
      <c r="E756" s="100"/>
      <c r="F756" s="57"/>
      <c r="G756" s="58">
        <f t="shared" si="76"/>
        <v>0</v>
      </c>
      <c r="H756" s="58">
        <f>IF(E756="",0,IFERROR(VLOOKUP(E756,档案费管理台账!$D$4:$H$1000,5,0),0))</f>
        <v>0</v>
      </c>
      <c r="I756" s="57"/>
      <c r="J756" s="57"/>
      <c r="K756" s="57"/>
      <c r="L756" s="57"/>
      <c r="M756" s="58" t="str">
        <f t="shared" si="77"/>
        <v/>
      </c>
      <c r="N756" s="73"/>
    </row>
    <row r="757" spans="1:14">
      <c r="A757" s="97" t="str">
        <f t="shared" si="75"/>
        <v/>
      </c>
      <c r="B757" s="98" t="str">
        <f t="shared" si="74"/>
        <v/>
      </c>
      <c r="C757" s="99"/>
      <c r="D757" s="137"/>
      <c r="E757" s="100"/>
      <c r="F757" s="57"/>
      <c r="G757" s="58">
        <f t="shared" si="76"/>
        <v>0</v>
      </c>
      <c r="H757" s="58">
        <f>IF(E757="",0,IFERROR(VLOOKUP(E757,档案费管理台账!$D$4:$H$1000,5,0),0))</f>
        <v>0</v>
      </c>
      <c r="I757" s="57"/>
      <c r="J757" s="57"/>
      <c r="K757" s="57"/>
      <c r="L757" s="57"/>
      <c r="M757" s="58" t="str">
        <f t="shared" si="77"/>
        <v/>
      </c>
      <c r="N757" s="73"/>
    </row>
    <row r="758" spans="1:14">
      <c r="A758" s="97" t="str">
        <f t="shared" si="75"/>
        <v/>
      </c>
      <c r="B758" s="98" t="str">
        <f t="shared" si="74"/>
        <v/>
      </c>
      <c r="C758" s="99"/>
      <c r="D758" s="137"/>
      <c r="E758" s="100"/>
      <c r="F758" s="57"/>
      <c r="G758" s="58">
        <f t="shared" si="76"/>
        <v>0</v>
      </c>
      <c r="H758" s="58">
        <f>IF(E758="",0,IFERROR(VLOOKUP(E758,档案费管理台账!$D$4:$H$1000,5,0),0))</f>
        <v>0</v>
      </c>
      <c r="I758" s="57"/>
      <c r="J758" s="57"/>
      <c r="K758" s="57"/>
      <c r="L758" s="57"/>
      <c r="M758" s="58" t="str">
        <f t="shared" si="77"/>
        <v/>
      </c>
      <c r="N758" s="73"/>
    </row>
    <row r="759" spans="1:14">
      <c r="A759" s="97" t="str">
        <f t="shared" si="75"/>
        <v/>
      </c>
      <c r="B759" s="98" t="str">
        <f t="shared" si="74"/>
        <v/>
      </c>
      <c r="C759" s="99"/>
      <c r="D759" s="137"/>
      <c r="E759" s="100"/>
      <c r="F759" s="57"/>
      <c r="G759" s="58">
        <f t="shared" si="76"/>
        <v>0</v>
      </c>
      <c r="H759" s="58">
        <f>IF(E759="",0,IFERROR(VLOOKUP(E759,档案费管理台账!$D$4:$H$1000,5,0),0))</f>
        <v>0</v>
      </c>
      <c r="I759" s="57"/>
      <c r="J759" s="57"/>
      <c r="K759" s="57"/>
      <c r="L759" s="57"/>
      <c r="M759" s="58" t="str">
        <f t="shared" si="77"/>
        <v/>
      </c>
      <c r="N759" s="73"/>
    </row>
    <row r="760" spans="1:14">
      <c r="A760" s="97" t="str">
        <f t="shared" si="75"/>
        <v/>
      </c>
      <c r="B760" s="98" t="str">
        <f t="shared" si="74"/>
        <v/>
      </c>
      <c r="C760" s="99"/>
      <c r="D760" s="137"/>
      <c r="E760" s="100"/>
      <c r="F760" s="57"/>
      <c r="G760" s="58">
        <f t="shared" si="76"/>
        <v>0</v>
      </c>
      <c r="H760" s="58">
        <f>IF(E760="",0,IFERROR(VLOOKUP(E760,档案费管理台账!$D$4:$H$1000,5,0),0))</f>
        <v>0</v>
      </c>
      <c r="I760" s="57"/>
      <c r="J760" s="57"/>
      <c r="K760" s="57"/>
      <c r="L760" s="57"/>
      <c r="M760" s="58" t="str">
        <f t="shared" si="77"/>
        <v/>
      </c>
      <c r="N760" s="73"/>
    </row>
    <row r="761" spans="1:14">
      <c r="A761" s="97" t="str">
        <f t="shared" si="75"/>
        <v/>
      </c>
      <c r="B761" s="98" t="str">
        <f t="shared" si="74"/>
        <v/>
      </c>
      <c r="C761" s="99"/>
      <c r="D761" s="137"/>
      <c r="E761" s="100"/>
      <c r="F761" s="57"/>
      <c r="G761" s="58">
        <f t="shared" si="76"/>
        <v>0</v>
      </c>
      <c r="H761" s="58">
        <f>IF(E761="",0,IFERROR(VLOOKUP(E761,档案费管理台账!$D$4:$H$1000,5,0),0))</f>
        <v>0</v>
      </c>
      <c r="I761" s="57"/>
      <c r="J761" s="57"/>
      <c r="K761" s="57"/>
      <c r="L761" s="57"/>
      <c r="M761" s="58" t="str">
        <f t="shared" si="77"/>
        <v/>
      </c>
      <c r="N761" s="73"/>
    </row>
    <row r="762" spans="1:14">
      <c r="A762" s="97" t="str">
        <f t="shared" si="75"/>
        <v/>
      </c>
      <c r="B762" s="98" t="str">
        <f t="shared" si="74"/>
        <v/>
      </c>
      <c r="C762" s="99"/>
      <c r="D762" s="137"/>
      <c r="E762" s="100"/>
      <c r="F762" s="57"/>
      <c r="G762" s="58">
        <f t="shared" si="76"/>
        <v>0</v>
      </c>
      <c r="H762" s="58">
        <f>IF(E762="",0,IFERROR(VLOOKUP(E762,档案费管理台账!$D$4:$H$1000,5,0),0))</f>
        <v>0</v>
      </c>
      <c r="I762" s="57"/>
      <c r="J762" s="57"/>
      <c r="K762" s="57"/>
      <c r="L762" s="57"/>
      <c r="M762" s="58" t="str">
        <f t="shared" si="77"/>
        <v/>
      </c>
      <c r="N762" s="73"/>
    </row>
    <row r="763" spans="1:14">
      <c r="A763" s="97" t="str">
        <f t="shared" si="75"/>
        <v/>
      </c>
      <c r="B763" s="98" t="str">
        <f t="shared" si="74"/>
        <v/>
      </c>
      <c r="C763" s="99"/>
      <c r="D763" s="137"/>
      <c r="E763" s="100"/>
      <c r="F763" s="57"/>
      <c r="G763" s="58">
        <f t="shared" si="76"/>
        <v>0</v>
      </c>
      <c r="H763" s="58">
        <f>IF(E763="",0,IFERROR(VLOOKUP(E763,档案费管理台账!$D$4:$H$1000,5,0),0))</f>
        <v>0</v>
      </c>
      <c r="I763" s="57"/>
      <c r="J763" s="57"/>
      <c r="K763" s="57"/>
      <c r="L763" s="57"/>
      <c r="M763" s="58" t="str">
        <f t="shared" si="77"/>
        <v/>
      </c>
      <c r="N763" s="73"/>
    </row>
    <row r="764" spans="1:14">
      <c r="A764" s="97" t="str">
        <f t="shared" si="75"/>
        <v/>
      </c>
      <c r="B764" s="98" t="str">
        <f t="shared" si="74"/>
        <v/>
      </c>
      <c r="C764" s="99"/>
      <c r="D764" s="137"/>
      <c r="E764" s="100"/>
      <c r="F764" s="57"/>
      <c r="G764" s="58">
        <f t="shared" si="76"/>
        <v>0</v>
      </c>
      <c r="H764" s="58">
        <f>IF(E764="",0,IFERROR(VLOOKUP(E764,档案费管理台账!$D$4:$H$1000,5,0),0))</f>
        <v>0</v>
      </c>
      <c r="I764" s="57"/>
      <c r="J764" s="57"/>
      <c r="K764" s="57"/>
      <c r="L764" s="57"/>
      <c r="M764" s="58" t="str">
        <f t="shared" si="77"/>
        <v/>
      </c>
      <c r="N764" s="73"/>
    </row>
    <row r="765" spans="1:14">
      <c r="A765" s="97" t="str">
        <f t="shared" si="75"/>
        <v/>
      </c>
      <c r="B765" s="98" t="str">
        <f t="shared" si="74"/>
        <v/>
      </c>
      <c r="C765" s="99"/>
      <c r="D765" s="137"/>
      <c r="E765" s="100"/>
      <c r="F765" s="57"/>
      <c r="G765" s="58">
        <f t="shared" si="76"/>
        <v>0</v>
      </c>
      <c r="H765" s="58">
        <f>IF(E765="",0,IFERROR(VLOOKUP(E765,档案费管理台账!$D$4:$H$1000,5,0),0))</f>
        <v>0</v>
      </c>
      <c r="I765" s="57"/>
      <c r="J765" s="57"/>
      <c r="K765" s="57"/>
      <c r="L765" s="57"/>
      <c r="M765" s="58" t="str">
        <f t="shared" si="77"/>
        <v/>
      </c>
      <c r="N765" s="73"/>
    </row>
    <row r="766" spans="1:14">
      <c r="A766" s="97" t="str">
        <f t="shared" si="75"/>
        <v/>
      </c>
      <c r="B766" s="98" t="str">
        <f t="shared" si="74"/>
        <v/>
      </c>
      <c r="C766" s="99"/>
      <c r="D766" s="137"/>
      <c r="E766" s="100"/>
      <c r="F766" s="57"/>
      <c r="G766" s="58">
        <f t="shared" si="76"/>
        <v>0</v>
      </c>
      <c r="H766" s="58">
        <f>IF(E766="",0,IFERROR(VLOOKUP(E766,档案费管理台账!$D$4:$H$1000,5,0),0))</f>
        <v>0</v>
      </c>
      <c r="I766" s="57"/>
      <c r="J766" s="57"/>
      <c r="K766" s="57"/>
      <c r="L766" s="57"/>
      <c r="M766" s="58" t="str">
        <f t="shared" si="77"/>
        <v/>
      </c>
      <c r="N766" s="73"/>
    </row>
    <row r="767" spans="1:14">
      <c r="A767" s="97" t="str">
        <f t="shared" si="75"/>
        <v/>
      </c>
      <c r="B767" s="98" t="str">
        <f t="shared" si="74"/>
        <v/>
      </c>
      <c r="C767" s="99"/>
      <c r="D767" s="137"/>
      <c r="E767" s="100"/>
      <c r="F767" s="57"/>
      <c r="G767" s="58">
        <f t="shared" si="76"/>
        <v>0</v>
      </c>
      <c r="H767" s="58">
        <f>IF(E767="",0,IFERROR(VLOOKUP(E767,档案费管理台账!$D$4:$H$1000,5,0),0))</f>
        <v>0</v>
      </c>
      <c r="I767" s="57"/>
      <c r="J767" s="57"/>
      <c r="K767" s="57"/>
      <c r="L767" s="57"/>
      <c r="M767" s="58" t="str">
        <f t="shared" si="77"/>
        <v/>
      </c>
      <c r="N767" s="73"/>
    </row>
    <row r="768" spans="1:14">
      <c r="A768" s="97" t="str">
        <f t="shared" si="75"/>
        <v/>
      </c>
      <c r="B768" s="98" t="str">
        <f t="shared" si="74"/>
        <v/>
      </c>
      <c r="C768" s="99"/>
      <c r="D768" s="137"/>
      <c r="E768" s="100"/>
      <c r="F768" s="57"/>
      <c r="G768" s="58">
        <f t="shared" si="76"/>
        <v>0</v>
      </c>
      <c r="H768" s="58">
        <f>IF(E768="",0,IFERROR(VLOOKUP(E768,档案费管理台账!$D$4:$H$1000,5,0),0))</f>
        <v>0</v>
      </c>
      <c r="I768" s="57"/>
      <c r="J768" s="57"/>
      <c r="K768" s="57"/>
      <c r="L768" s="57"/>
      <c r="M768" s="58" t="str">
        <f t="shared" si="77"/>
        <v/>
      </c>
      <c r="N768" s="73"/>
    </row>
    <row r="769" spans="1:14">
      <c r="A769" s="97" t="str">
        <f t="shared" si="75"/>
        <v/>
      </c>
      <c r="B769" s="98" t="str">
        <f t="shared" si="74"/>
        <v/>
      </c>
      <c r="C769" s="99"/>
      <c r="D769" s="137"/>
      <c r="E769" s="100"/>
      <c r="F769" s="57"/>
      <c r="G769" s="58">
        <f t="shared" si="76"/>
        <v>0</v>
      </c>
      <c r="H769" s="58">
        <f>IF(E769="",0,IFERROR(VLOOKUP(E769,档案费管理台账!$D$4:$H$1000,5,0),0))</f>
        <v>0</v>
      </c>
      <c r="I769" s="57"/>
      <c r="J769" s="57"/>
      <c r="K769" s="57"/>
      <c r="L769" s="57"/>
      <c r="M769" s="58" t="str">
        <f t="shared" si="77"/>
        <v/>
      </c>
      <c r="N769" s="73"/>
    </row>
    <row r="770" spans="1:14">
      <c r="A770" s="97" t="str">
        <f t="shared" si="75"/>
        <v/>
      </c>
      <c r="B770" s="98" t="str">
        <f t="shared" si="74"/>
        <v/>
      </c>
      <c r="C770" s="99"/>
      <c r="D770" s="137"/>
      <c r="E770" s="100"/>
      <c r="F770" s="57"/>
      <c r="G770" s="58">
        <f t="shared" si="76"/>
        <v>0</v>
      </c>
      <c r="H770" s="58">
        <f>IF(E770="",0,IFERROR(VLOOKUP(E770,档案费管理台账!$D$4:$H$1000,5,0),0))</f>
        <v>0</v>
      </c>
      <c r="I770" s="57"/>
      <c r="J770" s="57"/>
      <c r="K770" s="57"/>
      <c r="L770" s="57"/>
      <c r="M770" s="58" t="str">
        <f t="shared" si="77"/>
        <v/>
      </c>
      <c r="N770" s="73"/>
    </row>
    <row r="771" spans="1:14">
      <c r="A771" s="97" t="str">
        <f t="shared" si="75"/>
        <v/>
      </c>
      <c r="B771" s="98" t="str">
        <f t="shared" si="74"/>
        <v/>
      </c>
      <c r="C771" s="99"/>
      <c r="D771" s="137"/>
      <c r="E771" s="100"/>
      <c r="F771" s="57"/>
      <c r="G771" s="58">
        <f t="shared" si="76"/>
        <v>0</v>
      </c>
      <c r="H771" s="58">
        <f>IF(E771="",0,IFERROR(VLOOKUP(E771,档案费管理台账!$D$4:$H$1000,5,0),0))</f>
        <v>0</v>
      </c>
      <c r="I771" s="57"/>
      <c r="J771" s="57"/>
      <c r="K771" s="57"/>
      <c r="L771" s="57"/>
      <c r="M771" s="58" t="str">
        <f t="shared" si="77"/>
        <v/>
      </c>
      <c r="N771" s="73"/>
    </row>
    <row r="772" spans="1:14">
      <c r="A772" s="97" t="str">
        <f t="shared" si="75"/>
        <v/>
      </c>
      <c r="B772" s="98" t="str">
        <f t="shared" si="74"/>
        <v/>
      </c>
      <c r="C772" s="99"/>
      <c r="D772" s="137"/>
      <c r="E772" s="100"/>
      <c r="F772" s="57"/>
      <c r="G772" s="58">
        <f t="shared" si="76"/>
        <v>0</v>
      </c>
      <c r="H772" s="58">
        <f>IF(E772="",0,IFERROR(VLOOKUP(E772,档案费管理台账!$D$4:$H$1000,5,0),0))</f>
        <v>0</v>
      </c>
      <c r="I772" s="57"/>
      <c r="J772" s="57"/>
      <c r="K772" s="57"/>
      <c r="L772" s="57"/>
      <c r="M772" s="58" t="str">
        <f t="shared" si="77"/>
        <v/>
      </c>
      <c r="N772" s="73"/>
    </row>
    <row r="773" spans="1:14">
      <c r="A773" s="97" t="str">
        <f t="shared" si="75"/>
        <v/>
      </c>
      <c r="B773" s="98" t="str">
        <f t="shared" si="74"/>
        <v/>
      </c>
      <c r="C773" s="99"/>
      <c r="D773" s="137"/>
      <c r="E773" s="100"/>
      <c r="F773" s="57"/>
      <c r="G773" s="58">
        <f t="shared" si="76"/>
        <v>0</v>
      </c>
      <c r="H773" s="58">
        <f>IF(E773="",0,IFERROR(VLOOKUP(E773,档案费管理台账!$D$4:$H$1000,5,0),0))</f>
        <v>0</v>
      </c>
      <c r="I773" s="57"/>
      <c r="J773" s="57"/>
      <c r="K773" s="57"/>
      <c r="L773" s="57"/>
      <c r="M773" s="58" t="str">
        <f t="shared" si="77"/>
        <v/>
      </c>
      <c r="N773" s="73"/>
    </row>
    <row r="774" spans="1:14">
      <c r="A774" s="97" t="str">
        <f t="shared" si="75"/>
        <v/>
      </c>
      <c r="B774" s="98" t="str">
        <f t="shared" si="74"/>
        <v/>
      </c>
      <c r="C774" s="99"/>
      <c r="D774" s="137"/>
      <c r="E774" s="100"/>
      <c r="F774" s="57"/>
      <c r="G774" s="58">
        <f t="shared" si="76"/>
        <v>0</v>
      </c>
      <c r="H774" s="58">
        <f>IF(E774="",0,IFERROR(VLOOKUP(E774,档案费管理台账!$D$4:$H$1000,5,0),0))</f>
        <v>0</v>
      </c>
      <c r="I774" s="57"/>
      <c r="J774" s="57"/>
      <c r="K774" s="57"/>
      <c r="L774" s="57"/>
      <c r="M774" s="58" t="str">
        <f t="shared" si="77"/>
        <v/>
      </c>
      <c r="N774" s="73"/>
    </row>
    <row r="775" spans="1:14">
      <c r="A775" s="97" t="str">
        <f t="shared" si="75"/>
        <v/>
      </c>
      <c r="B775" s="98" t="str">
        <f t="shared" si="74"/>
        <v/>
      </c>
      <c r="C775" s="99"/>
      <c r="D775" s="137"/>
      <c r="E775" s="100"/>
      <c r="F775" s="57"/>
      <c r="G775" s="58">
        <f t="shared" si="76"/>
        <v>0</v>
      </c>
      <c r="H775" s="58">
        <f>IF(E775="",0,IFERROR(VLOOKUP(E775,档案费管理台账!$D$4:$H$1000,5,0),0))</f>
        <v>0</v>
      </c>
      <c r="I775" s="57"/>
      <c r="J775" s="57"/>
      <c r="K775" s="57"/>
      <c r="L775" s="57"/>
      <c r="M775" s="58" t="str">
        <f t="shared" si="77"/>
        <v/>
      </c>
      <c r="N775" s="73"/>
    </row>
    <row r="776" spans="1:14">
      <c r="A776" s="97" t="str">
        <f t="shared" si="75"/>
        <v/>
      </c>
      <c r="B776" s="98" t="str">
        <f t="shared" si="74"/>
        <v/>
      </c>
      <c r="C776" s="99"/>
      <c r="D776" s="137"/>
      <c r="E776" s="100"/>
      <c r="F776" s="57"/>
      <c r="G776" s="58">
        <f t="shared" si="76"/>
        <v>0</v>
      </c>
      <c r="H776" s="58">
        <f>IF(E776="",0,IFERROR(VLOOKUP(E776,档案费管理台账!$D$4:$H$1000,5,0),0))</f>
        <v>0</v>
      </c>
      <c r="I776" s="57"/>
      <c r="J776" s="57"/>
      <c r="K776" s="57"/>
      <c r="L776" s="57"/>
      <c r="M776" s="58" t="str">
        <f t="shared" si="77"/>
        <v/>
      </c>
      <c r="N776" s="73"/>
    </row>
    <row r="777" spans="1:14">
      <c r="A777" s="97" t="str">
        <f t="shared" si="75"/>
        <v/>
      </c>
      <c r="B777" s="98" t="str">
        <f t="shared" si="74"/>
        <v/>
      </c>
      <c r="C777" s="99"/>
      <c r="D777" s="137"/>
      <c r="E777" s="100"/>
      <c r="F777" s="57"/>
      <c r="G777" s="58">
        <f t="shared" si="76"/>
        <v>0</v>
      </c>
      <c r="H777" s="58">
        <f>IF(E777="",0,IFERROR(VLOOKUP(E777,档案费管理台账!$D$4:$H$1000,5,0),0))</f>
        <v>0</v>
      </c>
      <c r="I777" s="57"/>
      <c r="J777" s="57"/>
      <c r="K777" s="57"/>
      <c r="L777" s="57"/>
      <c r="M777" s="58" t="str">
        <f t="shared" si="77"/>
        <v/>
      </c>
      <c r="N777" s="73"/>
    </row>
    <row r="778" spans="1:14">
      <c r="A778" s="97" t="str">
        <f t="shared" si="75"/>
        <v/>
      </c>
      <c r="B778" s="98" t="str">
        <f t="shared" si="74"/>
        <v/>
      </c>
      <c r="C778" s="99"/>
      <c r="D778" s="137"/>
      <c r="E778" s="100"/>
      <c r="F778" s="57"/>
      <c r="G778" s="58">
        <f t="shared" si="76"/>
        <v>0</v>
      </c>
      <c r="H778" s="58">
        <f>IF(E778="",0,IFERROR(VLOOKUP(E778,档案费管理台账!$D$4:$H$1000,5,0),0))</f>
        <v>0</v>
      </c>
      <c r="I778" s="57"/>
      <c r="J778" s="57"/>
      <c r="K778" s="57"/>
      <c r="L778" s="57"/>
      <c r="M778" s="58" t="str">
        <f t="shared" si="77"/>
        <v/>
      </c>
      <c r="N778" s="73"/>
    </row>
    <row r="779" spans="1:14">
      <c r="A779" s="97" t="str">
        <f t="shared" si="75"/>
        <v/>
      </c>
      <c r="B779" s="98" t="str">
        <f t="shared" si="74"/>
        <v/>
      </c>
      <c r="C779" s="99"/>
      <c r="D779" s="137"/>
      <c r="E779" s="100"/>
      <c r="F779" s="57"/>
      <c r="G779" s="58">
        <f t="shared" si="76"/>
        <v>0</v>
      </c>
      <c r="H779" s="58">
        <f>IF(E779="",0,IFERROR(VLOOKUP(E779,档案费管理台账!$D$4:$H$1000,5,0),0))</f>
        <v>0</v>
      </c>
      <c r="I779" s="57"/>
      <c r="J779" s="57"/>
      <c r="K779" s="57"/>
      <c r="L779" s="57"/>
      <c r="M779" s="58" t="str">
        <f t="shared" si="77"/>
        <v/>
      </c>
      <c r="N779" s="73"/>
    </row>
    <row r="780" spans="1:14">
      <c r="A780" s="97" t="str">
        <f t="shared" si="75"/>
        <v/>
      </c>
      <c r="B780" s="98" t="str">
        <f t="shared" si="74"/>
        <v/>
      </c>
      <c r="C780" s="99"/>
      <c r="D780" s="137"/>
      <c r="E780" s="100"/>
      <c r="F780" s="57"/>
      <c r="G780" s="58">
        <f t="shared" si="76"/>
        <v>0</v>
      </c>
      <c r="H780" s="58">
        <f>IF(E780="",0,IFERROR(VLOOKUP(E780,档案费管理台账!$D$4:$H$1000,5,0),0))</f>
        <v>0</v>
      </c>
      <c r="I780" s="57"/>
      <c r="J780" s="57"/>
      <c r="K780" s="57"/>
      <c r="L780" s="57"/>
      <c r="M780" s="58" t="str">
        <f t="shared" si="77"/>
        <v/>
      </c>
      <c r="N780" s="73"/>
    </row>
    <row r="781" spans="1:14">
      <c r="A781" s="97" t="str">
        <f t="shared" si="75"/>
        <v/>
      </c>
      <c r="B781" s="98" t="str">
        <f t="shared" si="74"/>
        <v/>
      </c>
      <c r="C781" s="99"/>
      <c r="D781" s="137"/>
      <c r="E781" s="100"/>
      <c r="F781" s="57"/>
      <c r="G781" s="58">
        <f t="shared" si="76"/>
        <v>0</v>
      </c>
      <c r="H781" s="58">
        <f>IF(E781="",0,IFERROR(VLOOKUP(E781,档案费管理台账!$D$4:$H$1000,5,0),0))</f>
        <v>0</v>
      </c>
      <c r="I781" s="57"/>
      <c r="J781" s="57"/>
      <c r="K781" s="57"/>
      <c r="L781" s="57"/>
      <c r="M781" s="58" t="str">
        <f t="shared" si="77"/>
        <v/>
      </c>
      <c r="N781" s="73"/>
    </row>
    <row r="782" spans="1:14">
      <c r="A782" s="97" t="str">
        <f t="shared" si="75"/>
        <v/>
      </c>
      <c r="B782" s="98" t="str">
        <f t="shared" si="74"/>
        <v/>
      </c>
      <c r="C782" s="99"/>
      <c r="D782" s="137"/>
      <c r="E782" s="100"/>
      <c r="F782" s="57"/>
      <c r="G782" s="58">
        <f t="shared" si="76"/>
        <v>0</v>
      </c>
      <c r="H782" s="58">
        <f>IF(E782="",0,IFERROR(VLOOKUP(E782,档案费管理台账!$D$4:$H$1000,5,0),0))</f>
        <v>0</v>
      </c>
      <c r="I782" s="57"/>
      <c r="J782" s="57"/>
      <c r="K782" s="57"/>
      <c r="L782" s="57"/>
      <c r="M782" s="58" t="str">
        <f t="shared" si="77"/>
        <v/>
      </c>
      <c r="N782" s="73"/>
    </row>
    <row r="783" spans="1:14">
      <c r="A783" s="97" t="str">
        <f t="shared" si="75"/>
        <v/>
      </c>
      <c r="B783" s="98" t="str">
        <f t="shared" si="74"/>
        <v/>
      </c>
      <c r="C783" s="99"/>
      <c r="D783" s="137"/>
      <c r="E783" s="100"/>
      <c r="F783" s="57"/>
      <c r="G783" s="58">
        <f t="shared" si="76"/>
        <v>0</v>
      </c>
      <c r="H783" s="58">
        <f>IF(E783="",0,IFERROR(VLOOKUP(E783,档案费管理台账!$D$4:$H$1000,5,0),0))</f>
        <v>0</v>
      </c>
      <c r="I783" s="57"/>
      <c r="J783" s="57"/>
      <c r="K783" s="57"/>
      <c r="L783" s="57"/>
      <c r="M783" s="58" t="str">
        <f t="shared" si="77"/>
        <v/>
      </c>
      <c r="N783" s="73"/>
    </row>
    <row r="784" spans="1:14">
      <c r="A784" s="97" t="str">
        <f t="shared" si="75"/>
        <v/>
      </c>
      <c r="B784" s="98" t="str">
        <f t="shared" si="74"/>
        <v/>
      </c>
      <c r="C784" s="99"/>
      <c r="D784" s="137"/>
      <c r="E784" s="100"/>
      <c r="F784" s="57"/>
      <c r="G784" s="58">
        <f t="shared" si="76"/>
        <v>0</v>
      </c>
      <c r="H784" s="58">
        <f>IF(E784="",0,IFERROR(VLOOKUP(E784,档案费管理台账!$D$4:$H$1000,5,0),0))</f>
        <v>0</v>
      </c>
      <c r="I784" s="57"/>
      <c r="J784" s="57"/>
      <c r="K784" s="57"/>
      <c r="L784" s="57"/>
      <c r="M784" s="58" t="str">
        <f t="shared" si="77"/>
        <v/>
      </c>
      <c r="N784" s="73"/>
    </row>
    <row r="785" spans="1:14">
      <c r="A785" s="97" t="str">
        <f t="shared" si="75"/>
        <v/>
      </c>
      <c r="B785" s="98" t="str">
        <f t="shared" si="74"/>
        <v/>
      </c>
      <c r="C785" s="99"/>
      <c r="D785" s="137"/>
      <c r="E785" s="100"/>
      <c r="F785" s="57"/>
      <c r="G785" s="58">
        <f t="shared" si="76"/>
        <v>0</v>
      </c>
      <c r="H785" s="58">
        <f>IF(E785="",0,IFERROR(VLOOKUP(E785,档案费管理台账!$D$4:$H$1000,5,0),0))</f>
        <v>0</v>
      </c>
      <c r="I785" s="57"/>
      <c r="J785" s="57"/>
      <c r="K785" s="57"/>
      <c r="L785" s="57"/>
      <c r="M785" s="58" t="str">
        <f t="shared" si="77"/>
        <v/>
      </c>
      <c r="N785" s="73"/>
    </row>
    <row r="786" spans="1:14">
      <c r="A786" s="97" t="str">
        <f t="shared" si="75"/>
        <v/>
      </c>
      <c r="B786" s="98" t="str">
        <f t="shared" si="74"/>
        <v/>
      </c>
      <c r="C786" s="99"/>
      <c r="D786" s="137"/>
      <c r="E786" s="100"/>
      <c r="F786" s="57"/>
      <c r="G786" s="58">
        <f t="shared" si="76"/>
        <v>0</v>
      </c>
      <c r="H786" s="58">
        <f>IF(E786="",0,IFERROR(VLOOKUP(E786,档案费管理台账!$D$4:$H$1000,5,0),0))</f>
        <v>0</v>
      </c>
      <c r="I786" s="57"/>
      <c r="J786" s="57"/>
      <c r="K786" s="57"/>
      <c r="L786" s="57"/>
      <c r="M786" s="58" t="str">
        <f t="shared" si="77"/>
        <v/>
      </c>
      <c r="N786" s="73"/>
    </row>
    <row r="787" spans="1:14">
      <c r="A787" s="97" t="str">
        <f t="shared" si="75"/>
        <v/>
      </c>
      <c r="B787" s="98" t="str">
        <f t="shared" si="74"/>
        <v/>
      </c>
      <c r="C787" s="99"/>
      <c r="D787" s="137"/>
      <c r="E787" s="100"/>
      <c r="F787" s="57"/>
      <c r="G787" s="58">
        <f t="shared" si="76"/>
        <v>0</v>
      </c>
      <c r="H787" s="58">
        <f>IF(E787="",0,IFERROR(VLOOKUP(E787,档案费管理台账!$D$4:$H$1000,5,0),0))</f>
        <v>0</v>
      </c>
      <c r="I787" s="57"/>
      <c r="J787" s="57"/>
      <c r="K787" s="57"/>
      <c r="L787" s="57"/>
      <c r="M787" s="58" t="str">
        <f t="shared" si="77"/>
        <v/>
      </c>
      <c r="N787" s="73"/>
    </row>
    <row r="788" spans="1:14">
      <c r="A788" s="97" t="str">
        <f t="shared" si="75"/>
        <v/>
      </c>
      <c r="B788" s="98" t="str">
        <f t="shared" si="74"/>
        <v/>
      </c>
      <c r="C788" s="99"/>
      <c r="D788" s="137"/>
      <c r="E788" s="100"/>
      <c r="F788" s="57"/>
      <c r="G788" s="58">
        <f t="shared" si="76"/>
        <v>0</v>
      </c>
      <c r="H788" s="58">
        <f>IF(E788="",0,IFERROR(VLOOKUP(E788,档案费管理台账!$D$4:$H$1000,5,0),0))</f>
        <v>0</v>
      </c>
      <c r="I788" s="57"/>
      <c r="J788" s="57"/>
      <c r="K788" s="57"/>
      <c r="L788" s="57"/>
      <c r="M788" s="58" t="str">
        <f t="shared" si="77"/>
        <v/>
      </c>
      <c r="N788" s="73"/>
    </row>
    <row r="789" spans="1:14">
      <c r="A789" s="97" t="str">
        <f t="shared" si="75"/>
        <v/>
      </c>
      <c r="B789" s="98" t="str">
        <f t="shared" si="74"/>
        <v/>
      </c>
      <c r="C789" s="99"/>
      <c r="D789" s="137"/>
      <c r="E789" s="100"/>
      <c r="F789" s="57"/>
      <c r="G789" s="58">
        <f t="shared" si="76"/>
        <v>0</v>
      </c>
      <c r="H789" s="58">
        <f>IF(E789="",0,IFERROR(VLOOKUP(E789,档案费管理台账!$D$4:$H$1000,5,0),0))</f>
        <v>0</v>
      </c>
      <c r="I789" s="57"/>
      <c r="J789" s="57"/>
      <c r="K789" s="57"/>
      <c r="L789" s="57"/>
      <c r="M789" s="58" t="str">
        <f t="shared" si="77"/>
        <v/>
      </c>
      <c r="N789" s="73"/>
    </row>
    <row r="790" spans="1:14">
      <c r="A790" s="97" t="str">
        <f t="shared" si="75"/>
        <v/>
      </c>
      <c r="B790" s="98" t="str">
        <f t="shared" si="74"/>
        <v/>
      </c>
      <c r="C790" s="99"/>
      <c r="D790" s="137"/>
      <c r="E790" s="100"/>
      <c r="F790" s="57"/>
      <c r="G790" s="58">
        <f t="shared" si="76"/>
        <v>0</v>
      </c>
      <c r="H790" s="58">
        <f>IF(E790="",0,IFERROR(VLOOKUP(E790,档案费管理台账!$D$4:$H$1000,5,0),0))</f>
        <v>0</v>
      </c>
      <c r="I790" s="57"/>
      <c r="J790" s="57"/>
      <c r="K790" s="57"/>
      <c r="L790" s="57"/>
      <c r="M790" s="58" t="str">
        <f t="shared" si="77"/>
        <v/>
      </c>
      <c r="N790" s="73"/>
    </row>
    <row r="791" spans="1:14">
      <c r="A791" s="97" t="str">
        <f t="shared" si="75"/>
        <v/>
      </c>
      <c r="B791" s="98" t="str">
        <f t="shared" si="74"/>
        <v/>
      </c>
      <c r="C791" s="99"/>
      <c r="D791" s="137"/>
      <c r="E791" s="100"/>
      <c r="F791" s="57"/>
      <c r="G791" s="58">
        <f t="shared" si="76"/>
        <v>0</v>
      </c>
      <c r="H791" s="58">
        <f>IF(E791="",0,IFERROR(VLOOKUP(E791,档案费管理台账!$D$4:$H$1000,5,0),0))</f>
        <v>0</v>
      </c>
      <c r="I791" s="57"/>
      <c r="J791" s="57"/>
      <c r="K791" s="57"/>
      <c r="L791" s="57"/>
      <c r="M791" s="58" t="str">
        <f t="shared" si="77"/>
        <v/>
      </c>
      <c r="N791" s="73"/>
    </row>
    <row r="792" spans="1:14">
      <c r="A792" s="97" t="str">
        <f t="shared" si="75"/>
        <v/>
      </c>
      <c r="B792" s="98" t="str">
        <f t="shared" si="74"/>
        <v/>
      </c>
      <c r="C792" s="99"/>
      <c r="D792" s="137"/>
      <c r="E792" s="100"/>
      <c r="F792" s="57"/>
      <c r="G792" s="58">
        <f t="shared" si="76"/>
        <v>0</v>
      </c>
      <c r="H792" s="58">
        <f>IF(E792="",0,IFERROR(VLOOKUP(E792,档案费管理台账!$D$4:$H$1000,5,0),0))</f>
        <v>0</v>
      </c>
      <c r="I792" s="57"/>
      <c r="J792" s="57"/>
      <c r="K792" s="57"/>
      <c r="L792" s="57"/>
      <c r="M792" s="58" t="str">
        <f t="shared" si="77"/>
        <v/>
      </c>
      <c r="N792" s="73"/>
    </row>
    <row r="793" spans="1:14">
      <c r="A793" s="97" t="str">
        <f t="shared" si="75"/>
        <v/>
      </c>
      <c r="B793" s="98" t="str">
        <f t="shared" si="74"/>
        <v/>
      </c>
      <c r="C793" s="99"/>
      <c r="D793" s="137"/>
      <c r="E793" s="100"/>
      <c r="F793" s="57"/>
      <c r="G793" s="58">
        <f t="shared" si="76"/>
        <v>0</v>
      </c>
      <c r="H793" s="58">
        <f>IF(E793="",0,IFERROR(VLOOKUP(E793,档案费管理台账!$D$4:$H$1000,5,0),0))</f>
        <v>0</v>
      </c>
      <c r="I793" s="57"/>
      <c r="J793" s="57"/>
      <c r="K793" s="57"/>
      <c r="L793" s="57"/>
      <c r="M793" s="58" t="str">
        <f t="shared" si="77"/>
        <v/>
      </c>
      <c r="N793" s="73"/>
    </row>
    <row r="794" spans="1:14">
      <c r="A794" s="97" t="str">
        <f t="shared" si="75"/>
        <v/>
      </c>
      <c r="B794" s="98" t="str">
        <f t="shared" si="74"/>
        <v/>
      </c>
      <c r="C794" s="99"/>
      <c r="D794" s="137"/>
      <c r="E794" s="100"/>
      <c r="F794" s="57"/>
      <c r="G794" s="58">
        <f t="shared" si="76"/>
        <v>0</v>
      </c>
      <c r="H794" s="58">
        <f>IF(E794="",0,IFERROR(VLOOKUP(E794,档案费管理台账!$D$4:$H$1000,5,0),0))</f>
        <v>0</v>
      </c>
      <c r="I794" s="57"/>
      <c r="J794" s="57"/>
      <c r="K794" s="57"/>
      <c r="L794" s="57"/>
      <c r="M794" s="58" t="str">
        <f t="shared" si="77"/>
        <v/>
      </c>
      <c r="N794" s="73"/>
    </row>
    <row r="795" spans="1:14">
      <c r="A795" s="97" t="str">
        <f t="shared" si="75"/>
        <v/>
      </c>
      <c r="B795" s="98" t="str">
        <f t="shared" si="74"/>
        <v/>
      </c>
      <c r="C795" s="99"/>
      <c r="D795" s="137"/>
      <c r="E795" s="100"/>
      <c r="F795" s="57"/>
      <c r="G795" s="58">
        <f t="shared" si="76"/>
        <v>0</v>
      </c>
      <c r="H795" s="58">
        <f>IF(E795="",0,IFERROR(VLOOKUP(E795,档案费管理台账!$D$4:$H$1000,5,0),0))</f>
        <v>0</v>
      </c>
      <c r="I795" s="57"/>
      <c r="J795" s="57"/>
      <c r="K795" s="57"/>
      <c r="L795" s="57"/>
      <c r="M795" s="58" t="str">
        <f t="shared" si="77"/>
        <v/>
      </c>
      <c r="N795" s="73"/>
    </row>
    <row r="796" spans="1:14">
      <c r="A796" s="97" t="str">
        <f t="shared" si="75"/>
        <v/>
      </c>
      <c r="B796" s="98" t="str">
        <f t="shared" si="74"/>
        <v/>
      </c>
      <c r="C796" s="99"/>
      <c r="D796" s="137"/>
      <c r="E796" s="100"/>
      <c r="F796" s="57"/>
      <c r="G796" s="58">
        <f t="shared" si="76"/>
        <v>0</v>
      </c>
      <c r="H796" s="58">
        <f>IF(E796="",0,IFERROR(VLOOKUP(E796,档案费管理台账!$D$4:$H$1000,5,0),0))</f>
        <v>0</v>
      </c>
      <c r="I796" s="57"/>
      <c r="J796" s="57"/>
      <c r="K796" s="57"/>
      <c r="L796" s="57"/>
      <c r="M796" s="58" t="str">
        <f t="shared" si="77"/>
        <v/>
      </c>
      <c r="N796" s="73"/>
    </row>
    <row r="797" spans="1:14">
      <c r="A797" s="97" t="str">
        <f t="shared" si="75"/>
        <v/>
      </c>
      <c r="B797" s="98" t="str">
        <f t="shared" si="74"/>
        <v/>
      </c>
      <c r="C797" s="99"/>
      <c r="D797" s="137"/>
      <c r="E797" s="100"/>
      <c r="F797" s="57"/>
      <c r="G797" s="58">
        <f t="shared" si="76"/>
        <v>0</v>
      </c>
      <c r="H797" s="58">
        <f>IF(E797="",0,IFERROR(VLOOKUP(E797,档案费管理台账!$D$4:$H$1000,5,0),0))</f>
        <v>0</v>
      </c>
      <c r="I797" s="57"/>
      <c r="J797" s="57"/>
      <c r="K797" s="57"/>
      <c r="L797" s="57"/>
      <c r="M797" s="58" t="str">
        <f t="shared" si="77"/>
        <v/>
      </c>
      <c r="N797" s="73"/>
    </row>
    <row r="798" spans="1:14">
      <c r="A798" s="97" t="str">
        <f t="shared" si="75"/>
        <v/>
      </c>
      <c r="B798" s="98" t="str">
        <f t="shared" si="74"/>
        <v/>
      </c>
      <c r="C798" s="99"/>
      <c r="D798" s="137"/>
      <c r="E798" s="100"/>
      <c r="F798" s="57"/>
      <c r="G798" s="58">
        <f t="shared" si="76"/>
        <v>0</v>
      </c>
      <c r="H798" s="58">
        <f>IF(E798="",0,IFERROR(VLOOKUP(E798,档案费管理台账!$D$4:$H$1000,5,0),0))</f>
        <v>0</v>
      </c>
      <c r="I798" s="57"/>
      <c r="J798" s="57"/>
      <c r="K798" s="57"/>
      <c r="L798" s="57"/>
      <c r="M798" s="58" t="str">
        <f t="shared" si="77"/>
        <v/>
      </c>
      <c r="N798" s="73"/>
    </row>
    <row r="799" spans="1:14">
      <c r="A799" s="97" t="str">
        <f t="shared" si="75"/>
        <v/>
      </c>
      <c r="B799" s="98" t="str">
        <f t="shared" si="74"/>
        <v/>
      </c>
      <c r="C799" s="99"/>
      <c r="D799" s="137"/>
      <c r="E799" s="100"/>
      <c r="F799" s="57"/>
      <c r="G799" s="58">
        <f t="shared" si="76"/>
        <v>0</v>
      </c>
      <c r="H799" s="58">
        <f>IF(E799="",0,IFERROR(VLOOKUP(E799,档案费管理台账!$D$4:$H$1000,5,0),0))</f>
        <v>0</v>
      </c>
      <c r="I799" s="57"/>
      <c r="J799" s="57"/>
      <c r="K799" s="57"/>
      <c r="L799" s="57"/>
      <c r="M799" s="58" t="str">
        <f t="shared" si="77"/>
        <v/>
      </c>
      <c r="N799" s="73"/>
    </row>
    <row r="800" spans="1:14">
      <c r="A800" s="97" t="str">
        <f t="shared" si="75"/>
        <v/>
      </c>
      <c r="B800" s="98" t="str">
        <f t="shared" si="74"/>
        <v/>
      </c>
      <c r="C800" s="99"/>
      <c r="D800" s="137"/>
      <c r="E800" s="100"/>
      <c r="F800" s="57"/>
      <c r="G800" s="58">
        <f t="shared" si="76"/>
        <v>0</v>
      </c>
      <c r="H800" s="58">
        <f>IF(E800="",0,IFERROR(VLOOKUP(E800,档案费管理台账!$D$4:$H$1000,5,0),0))</f>
        <v>0</v>
      </c>
      <c r="I800" s="57"/>
      <c r="J800" s="57"/>
      <c r="K800" s="57"/>
      <c r="L800" s="57"/>
      <c r="M800" s="58" t="str">
        <f t="shared" si="77"/>
        <v/>
      </c>
      <c r="N800" s="73"/>
    </row>
    <row r="801" spans="1:14">
      <c r="A801" s="97" t="str">
        <f t="shared" si="75"/>
        <v/>
      </c>
      <c r="B801" s="98" t="str">
        <f t="shared" si="74"/>
        <v/>
      </c>
      <c r="C801" s="99"/>
      <c r="D801" s="137"/>
      <c r="E801" s="100"/>
      <c r="F801" s="57"/>
      <c r="G801" s="58">
        <f t="shared" si="76"/>
        <v>0</v>
      </c>
      <c r="H801" s="58">
        <f>IF(E801="",0,IFERROR(VLOOKUP(E801,档案费管理台账!$D$4:$H$1000,5,0),0))</f>
        <v>0</v>
      </c>
      <c r="I801" s="57"/>
      <c r="J801" s="57"/>
      <c r="K801" s="57"/>
      <c r="L801" s="57"/>
      <c r="M801" s="58" t="str">
        <f t="shared" si="77"/>
        <v/>
      </c>
      <c r="N801" s="73"/>
    </row>
    <row r="802" spans="1:14">
      <c r="A802" s="97" t="str">
        <f t="shared" si="75"/>
        <v/>
      </c>
      <c r="B802" s="98" t="str">
        <f t="shared" si="74"/>
        <v/>
      </c>
      <c r="C802" s="99"/>
      <c r="D802" s="137"/>
      <c r="E802" s="100"/>
      <c r="F802" s="57"/>
      <c r="G802" s="58">
        <f t="shared" si="76"/>
        <v>0</v>
      </c>
      <c r="H802" s="58">
        <f>IF(E802="",0,IFERROR(VLOOKUP(E802,档案费管理台账!$D$4:$H$1000,5,0),0))</f>
        <v>0</v>
      </c>
      <c r="I802" s="57"/>
      <c r="J802" s="57"/>
      <c r="K802" s="57"/>
      <c r="L802" s="57"/>
      <c r="M802" s="58" t="str">
        <f t="shared" si="77"/>
        <v/>
      </c>
      <c r="N802" s="73"/>
    </row>
    <row r="803" spans="1:14">
      <c r="A803" s="97" t="str">
        <f t="shared" si="75"/>
        <v/>
      </c>
      <c r="B803" s="98" t="str">
        <f t="shared" si="74"/>
        <v/>
      </c>
      <c r="C803" s="99"/>
      <c r="D803" s="137"/>
      <c r="E803" s="100"/>
      <c r="F803" s="57"/>
      <c r="G803" s="58">
        <f t="shared" si="76"/>
        <v>0</v>
      </c>
      <c r="H803" s="58">
        <f>IF(E803="",0,IFERROR(VLOOKUP(E803,档案费管理台账!$D$4:$H$1000,5,0),0))</f>
        <v>0</v>
      </c>
      <c r="I803" s="57"/>
      <c r="J803" s="57"/>
      <c r="K803" s="57"/>
      <c r="L803" s="57"/>
      <c r="M803" s="58" t="str">
        <f t="shared" si="77"/>
        <v/>
      </c>
      <c r="N803" s="73"/>
    </row>
    <row r="804" spans="1:14">
      <c r="A804" s="97" t="str">
        <f t="shared" si="75"/>
        <v/>
      </c>
      <c r="B804" s="98" t="str">
        <f t="shared" si="74"/>
        <v/>
      </c>
      <c r="C804" s="99"/>
      <c r="D804" s="137"/>
      <c r="E804" s="100"/>
      <c r="F804" s="57"/>
      <c r="G804" s="58">
        <f t="shared" si="76"/>
        <v>0</v>
      </c>
      <c r="H804" s="58">
        <f>IF(E804="",0,IFERROR(VLOOKUP(E804,档案费管理台账!$D$4:$H$1000,5,0),0))</f>
        <v>0</v>
      </c>
      <c r="I804" s="57"/>
      <c r="J804" s="57"/>
      <c r="K804" s="57"/>
      <c r="L804" s="57"/>
      <c r="M804" s="58" t="str">
        <f t="shared" si="77"/>
        <v/>
      </c>
      <c r="N804" s="73"/>
    </row>
    <row r="805" spans="1:14">
      <c r="A805" s="97" t="str">
        <f t="shared" si="75"/>
        <v/>
      </c>
      <c r="B805" s="98" t="str">
        <f t="shared" si="74"/>
        <v/>
      </c>
      <c r="C805" s="99"/>
      <c r="D805" s="137"/>
      <c r="E805" s="100"/>
      <c r="F805" s="57"/>
      <c r="G805" s="58">
        <f t="shared" si="76"/>
        <v>0</v>
      </c>
      <c r="H805" s="58">
        <f>IF(E805="",0,IFERROR(VLOOKUP(E805,档案费管理台账!$D$4:$H$1000,5,0),0))</f>
        <v>0</v>
      </c>
      <c r="I805" s="57"/>
      <c r="J805" s="57"/>
      <c r="K805" s="57"/>
      <c r="L805" s="57"/>
      <c r="M805" s="58" t="str">
        <f t="shared" si="77"/>
        <v/>
      </c>
      <c r="N805" s="73"/>
    </row>
    <row r="806" spans="1:14">
      <c r="A806" s="97" t="str">
        <f t="shared" si="75"/>
        <v/>
      </c>
      <c r="B806" s="98" t="str">
        <f t="shared" si="74"/>
        <v/>
      </c>
      <c r="C806" s="99"/>
      <c r="D806" s="137"/>
      <c r="E806" s="100"/>
      <c r="F806" s="57"/>
      <c r="G806" s="58">
        <f t="shared" si="76"/>
        <v>0</v>
      </c>
      <c r="H806" s="58">
        <f>IF(E806="",0,IFERROR(VLOOKUP(E806,档案费管理台账!$D$4:$H$1000,5,0),0))</f>
        <v>0</v>
      </c>
      <c r="I806" s="57"/>
      <c r="J806" s="57"/>
      <c r="K806" s="57"/>
      <c r="L806" s="57"/>
      <c r="M806" s="58" t="str">
        <f t="shared" si="77"/>
        <v/>
      </c>
      <c r="N806" s="73"/>
    </row>
    <row r="807" spans="1:14">
      <c r="A807" s="97" t="str">
        <f t="shared" si="75"/>
        <v/>
      </c>
      <c r="B807" s="98" t="str">
        <f t="shared" si="74"/>
        <v/>
      </c>
      <c r="C807" s="99"/>
      <c r="D807" s="137"/>
      <c r="E807" s="100"/>
      <c r="F807" s="57"/>
      <c r="G807" s="58">
        <f t="shared" si="76"/>
        <v>0</v>
      </c>
      <c r="H807" s="58">
        <f>IF(E807="",0,IFERROR(VLOOKUP(E807,档案费管理台账!$D$4:$H$1000,5,0),0))</f>
        <v>0</v>
      </c>
      <c r="I807" s="57"/>
      <c r="J807" s="57"/>
      <c r="K807" s="57"/>
      <c r="L807" s="57"/>
      <c r="M807" s="58" t="str">
        <f t="shared" si="77"/>
        <v/>
      </c>
      <c r="N807" s="73"/>
    </row>
    <row r="808" spans="1:14">
      <c r="A808" s="97" t="str">
        <f t="shared" si="75"/>
        <v/>
      </c>
      <c r="B808" s="98" t="str">
        <f t="shared" si="74"/>
        <v/>
      </c>
      <c r="C808" s="99"/>
      <c r="D808" s="137"/>
      <c r="E808" s="100"/>
      <c r="F808" s="57"/>
      <c r="G808" s="58">
        <f t="shared" si="76"/>
        <v>0</v>
      </c>
      <c r="H808" s="58">
        <f>IF(E808="",0,IFERROR(VLOOKUP(E808,档案费管理台账!$D$4:$H$1000,5,0),0))</f>
        <v>0</v>
      </c>
      <c r="I808" s="57"/>
      <c r="J808" s="57"/>
      <c r="K808" s="57"/>
      <c r="L808" s="57"/>
      <c r="M808" s="58" t="str">
        <f t="shared" si="77"/>
        <v/>
      </c>
      <c r="N808" s="73"/>
    </row>
    <row r="809" spans="1:14">
      <c r="A809" s="97" t="str">
        <f t="shared" si="75"/>
        <v/>
      </c>
      <c r="B809" s="98" t="str">
        <f t="shared" si="74"/>
        <v/>
      </c>
      <c r="C809" s="99"/>
      <c r="D809" s="137"/>
      <c r="E809" s="100"/>
      <c r="F809" s="57"/>
      <c r="G809" s="58">
        <f t="shared" si="76"/>
        <v>0</v>
      </c>
      <c r="H809" s="58">
        <f>IF(E809="",0,IFERROR(VLOOKUP(E809,档案费管理台账!$D$4:$H$1000,5,0),0))</f>
        <v>0</v>
      </c>
      <c r="I809" s="57"/>
      <c r="J809" s="57"/>
      <c r="K809" s="57"/>
      <c r="L809" s="57"/>
      <c r="M809" s="58" t="str">
        <f t="shared" si="77"/>
        <v/>
      </c>
      <c r="N809" s="73"/>
    </row>
    <row r="810" spans="1:14">
      <c r="A810" s="97" t="str">
        <f t="shared" si="75"/>
        <v/>
      </c>
      <c r="B810" s="98" t="str">
        <f t="shared" si="74"/>
        <v/>
      </c>
      <c r="C810" s="99"/>
      <c r="D810" s="137"/>
      <c r="E810" s="100"/>
      <c r="F810" s="57"/>
      <c r="G810" s="58">
        <f t="shared" si="76"/>
        <v>0</v>
      </c>
      <c r="H810" s="58">
        <f>IF(E810="",0,IFERROR(VLOOKUP(E810,档案费管理台账!$D$4:$H$1000,5,0),0))</f>
        <v>0</v>
      </c>
      <c r="I810" s="57"/>
      <c r="J810" s="57"/>
      <c r="K810" s="57"/>
      <c r="L810" s="57"/>
      <c r="M810" s="58" t="str">
        <f t="shared" si="77"/>
        <v/>
      </c>
      <c r="N810" s="73"/>
    </row>
    <row r="811" spans="1:14">
      <c r="A811" s="97" t="str">
        <f t="shared" si="75"/>
        <v/>
      </c>
      <c r="B811" s="98" t="str">
        <f t="shared" si="74"/>
        <v/>
      </c>
      <c r="C811" s="99"/>
      <c r="D811" s="137"/>
      <c r="E811" s="100"/>
      <c r="F811" s="57"/>
      <c r="G811" s="58">
        <f t="shared" si="76"/>
        <v>0</v>
      </c>
      <c r="H811" s="58">
        <f>IF(E811="",0,IFERROR(VLOOKUP(E811,档案费管理台账!$D$4:$H$1000,5,0),0))</f>
        <v>0</v>
      </c>
      <c r="I811" s="57"/>
      <c r="J811" s="57"/>
      <c r="K811" s="57"/>
      <c r="L811" s="57"/>
      <c r="M811" s="58" t="str">
        <f t="shared" si="77"/>
        <v/>
      </c>
      <c r="N811" s="73"/>
    </row>
    <row r="812" spans="1:14">
      <c r="A812" s="97" t="str">
        <f t="shared" si="75"/>
        <v/>
      </c>
      <c r="B812" s="98" t="str">
        <f t="shared" ref="B812:B875" si="78">IF(C812="","",MONTH(C812)&amp;"月")</f>
        <v/>
      </c>
      <c r="C812" s="99"/>
      <c r="D812" s="137"/>
      <c r="E812" s="100"/>
      <c r="F812" s="57"/>
      <c r="G812" s="58">
        <f t="shared" si="76"/>
        <v>0</v>
      </c>
      <c r="H812" s="58">
        <f>IF(E812="",0,IFERROR(VLOOKUP(E812,档案费管理台账!$D$4:$H$1000,5,0),0))</f>
        <v>0</v>
      </c>
      <c r="I812" s="57"/>
      <c r="J812" s="57"/>
      <c r="K812" s="57"/>
      <c r="L812" s="57"/>
      <c r="M812" s="58" t="str">
        <f t="shared" si="77"/>
        <v/>
      </c>
      <c r="N812" s="73"/>
    </row>
    <row r="813" spans="1:14">
      <c r="A813" s="97" t="str">
        <f t="shared" ref="A813:A876" si="79">IF(C813="","",ROW()-42)</f>
        <v/>
      </c>
      <c r="B813" s="98" t="str">
        <f t="shared" si="78"/>
        <v/>
      </c>
      <c r="C813" s="99"/>
      <c r="D813" s="137"/>
      <c r="E813" s="100"/>
      <c r="F813" s="57"/>
      <c r="G813" s="58">
        <f t="shared" ref="G813:G876" si="80">IF(F813="",0,F813*$K$41)</f>
        <v>0</v>
      </c>
      <c r="H813" s="58">
        <f>IF(E813="",0,IFERROR(VLOOKUP(E813,档案费管理台账!$D$4:$H$1000,5,0),0))</f>
        <v>0</v>
      </c>
      <c r="I813" s="57"/>
      <c r="J813" s="57"/>
      <c r="K813" s="57"/>
      <c r="L813" s="57"/>
      <c r="M813" s="58" t="str">
        <f t="shared" ref="M813:M876" si="81">IF(C813="","",ROUND(M812+G813-I813-J813-K813-L813-H813,2))</f>
        <v/>
      </c>
      <c r="N813" s="73"/>
    </row>
    <row r="814" spans="1:14">
      <c r="A814" s="97" t="str">
        <f t="shared" si="79"/>
        <v/>
      </c>
      <c r="B814" s="98" t="str">
        <f t="shared" si="78"/>
        <v/>
      </c>
      <c r="C814" s="99"/>
      <c r="D814" s="137"/>
      <c r="E814" s="100"/>
      <c r="F814" s="57"/>
      <c r="G814" s="58">
        <f t="shared" si="80"/>
        <v>0</v>
      </c>
      <c r="H814" s="58">
        <f>IF(E814="",0,IFERROR(VLOOKUP(E814,档案费管理台账!$D$4:$H$1000,5,0),0))</f>
        <v>0</v>
      </c>
      <c r="I814" s="57"/>
      <c r="J814" s="57"/>
      <c r="K814" s="57"/>
      <c r="L814" s="57"/>
      <c r="M814" s="58" t="str">
        <f t="shared" si="81"/>
        <v/>
      </c>
      <c r="N814" s="73"/>
    </row>
    <row r="815" spans="1:14">
      <c r="A815" s="97" t="str">
        <f t="shared" si="79"/>
        <v/>
      </c>
      <c r="B815" s="98" t="str">
        <f t="shared" si="78"/>
        <v/>
      </c>
      <c r="C815" s="99"/>
      <c r="D815" s="137"/>
      <c r="E815" s="100"/>
      <c r="F815" s="57"/>
      <c r="G815" s="58">
        <f t="shared" si="80"/>
        <v>0</v>
      </c>
      <c r="H815" s="58">
        <f>IF(E815="",0,IFERROR(VLOOKUP(E815,档案费管理台账!$D$4:$H$1000,5,0),0))</f>
        <v>0</v>
      </c>
      <c r="I815" s="57"/>
      <c r="J815" s="57"/>
      <c r="K815" s="57"/>
      <c r="L815" s="57"/>
      <c r="M815" s="58" t="str">
        <f t="shared" si="81"/>
        <v/>
      </c>
      <c r="N815" s="73"/>
    </row>
    <row r="816" spans="1:14">
      <c r="A816" s="97" t="str">
        <f t="shared" si="79"/>
        <v/>
      </c>
      <c r="B816" s="98" t="str">
        <f t="shared" si="78"/>
        <v/>
      </c>
      <c r="C816" s="99"/>
      <c r="D816" s="137"/>
      <c r="E816" s="100"/>
      <c r="F816" s="57"/>
      <c r="G816" s="58">
        <f t="shared" si="80"/>
        <v>0</v>
      </c>
      <c r="H816" s="58">
        <f>IF(E816="",0,IFERROR(VLOOKUP(E816,档案费管理台账!$D$4:$H$1000,5,0),0))</f>
        <v>0</v>
      </c>
      <c r="I816" s="57"/>
      <c r="J816" s="57"/>
      <c r="K816" s="57"/>
      <c r="L816" s="57"/>
      <c r="M816" s="58" t="str">
        <f t="shared" si="81"/>
        <v/>
      </c>
      <c r="N816" s="73"/>
    </row>
    <row r="817" spans="1:14">
      <c r="A817" s="97" t="str">
        <f t="shared" si="79"/>
        <v/>
      </c>
      <c r="B817" s="98" t="str">
        <f t="shared" si="78"/>
        <v/>
      </c>
      <c r="C817" s="99"/>
      <c r="D817" s="137"/>
      <c r="E817" s="100"/>
      <c r="F817" s="57"/>
      <c r="G817" s="58">
        <f t="shared" si="80"/>
        <v>0</v>
      </c>
      <c r="H817" s="58">
        <f>IF(E817="",0,IFERROR(VLOOKUP(E817,档案费管理台账!$D$4:$H$1000,5,0),0))</f>
        <v>0</v>
      </c>
      <c r="I817" s="57"/>
      <c r="J817" s="57"/>
      <c r="K817" s="57"/>
      <c r="L817" s="57"/>
      <c r="M817" s="58" t="str">
        <f t="shared" si="81"/>
        <v/>
      </c>
      <c r="N817" s="73"/>
    </row>
    <row r="818" spans="1:14">
      <c r="A818" s="97" t="str">
        <f t="shared" si="79"/>
        <v/>
      </c>
      <c r="B818" s="98" t="str">
        <f t="shared" si="78"/>
        <v/>
      </c>
      <c r="C818" s="99"/>
      <c r="D818" s="137"/>
      <c r="E818" s="100"/>
      <c r="F818" s="57"/>
      <c r="G818" s="58">
        <f t="shared" si="80"/>
        <v>0</v>
      </c>
      <c r="H818" s="58">
        <f>IF(E818="",0,IFERROR(VLOOKUP(E818,档案费管理台账!$D$4:$H$1000,5,0),0))</f>
        <v>0</v>
      </c>
      <c r="I818" s="57"/>
      <c r="J818" s="57"/>
      <c r="K818" s="57"/>
      <c r="L818" s="57"/>
      <c r="M818" s="58" t="str">
        <f t="shared" si="81"/>
        <v/>
      </c>
      <c r="N818" s="73"/>
    </row>
    <row r="819" spans="1:14">
      <c r="A819" s="97" t="str">
        <f t="shared" si="79"/>
        <v/>
      </c>
      <c r="B819" s="98" t="str">
        <f t="shared" si="78"/>
        <v/>
      </c>
      <c r="C819" s="99"/>
      <c r="D819" s="137"/>
      <c r="E819" s="100"/>
      <c r="F819" s="57"/>
      <c r="G819" s="58">
        <f t="shared" si="80"/>
        <v>0</v>
      </c>
      <c r="H819" s="58">
        <f>IF(E819="",0,IFERROR(VLOOKUP(E819,档案费管理台账!$D$4:$H$1000,5,0),0))</f>
        <v>0</v>
      </c>
      <c r="I819" s="57"/>
      <c r="J819" s="57"/>
      <c r="K819" s="57"/>
      <c r="L819" s="57"/>
      <c r="M819" s="58" t="str">
        <f t="shared" si="81"/>
        <v/>
      </c>
      <c r="N819" s="73"/>
    </row>
    <row r="820" spans="1:14">
      <c r="A820" s="97" t="str">
        <f t="shared" si="79"/>
        <v/>
      </c>
      <c r="B820" s="98" t="str">
        <f t="shared" si="78"/>
        <v/>
      </c>
      <c r="C820" s="99"/>
      <c r="D820" s="137"/>
      <c r="E820" s="100"/>
      <c r="F820" s="57"/>
      <c r="G820" s="58">
        <f t="shared" si="80"/>
        <v>0</v>
      </c>
      <c r="H820" s="58">
        <f>IF(E820="",0,IFERROR(VLOOKUP(E820,档案费管理台账!$D$4:$H$1000,5,0),0))</f>
        <v>0</v>
      </c>
      <c r="I820" s="57"/>
      <c r="J820" s="57"/>
      <c r="K820" s="57"/>
      <c r="L820" s="57"/>
      <c r="M820" s="58" t="str">
        <f t="shared" si="81"/>
        <v/>
      </c>
      <c r="N820" s="73"/>
    </row>
    <row r="821" spans="1:14">
      <c r="A821" s="97" t="str">
        <f t="shared" si="79"/>
        <v/>
      </c>
      <c r="B821" s="98" t="str">
        <f t="shared" si="78"/>
        <v/>
      </c>
      <c r="C821" s="99"/>
      <c r="D821" s="137"/>
      <c r="E821" s="100"/>
      <c r="F821" s="57"/>
      <c r="G821" s="58">
        <f t="shared" si="80"/>
        <v>0</v>
      </c>
      <c r="H821" s="58">
        <f>IF(E821="",0,IFERROR(VLOOKUP(E821,档案费管理台账!$D$4:$H$1000,5,0),0))</f>
        <v>0</v>
      </c>
      <c r="I821" s="57"/>
      <c r="J821" s="57"/>
      <c r="K821" s="57"/>
      <c r="L821" s="57"/>
      <c r="M821" s="58" t="str">
        <f t="shared" si="81"/>
        <v/>
      </c>
      <c r="N821" s="73"/>
    </row>
    <row r="822" spans="1:14">
      <c r="A822" s="97" t="str">
        <f t="shared" si="79"/>
        <v/>
      </c>
      <c r="B822" s="98" t="str">
        <f t="shared" si="78"/>
        <v/>
      </c>
      <c r="C822" s="99"/>
      <c r="D822" s="137"/>
      <c r="E822" s="100"/>
      <c r="F822" s="57"/>
      <c r="G822" s="58">
        <f t="shared" si="80"/>
        <v>0</v>
      </c>
      <c r="H822" s="58">
        <f>IF(E822="",0,IFERROR(VLOOKUP(E822,档案费管理台账!$D$4:$H$1000,5,0),0))</f>
        <v>0</v>
      </c>
      <c r="I822" s="57"/>
      <c r="J822" s="57"/>
      <c r="K822" s="57"/>
      <c r="L822" s="57"/>
      <c r="M822" s="58" t="str">
        <f t="shared" si="81"/>
        <v/>
      </c>
      <c r="N822" s="73"/>
    </row>
    <row r="823" spans="1:14">
      <c r="A823" s="97" t="str">
        <f t="shared" si="79"/>
        <v/>
      </c>
      <c r="B823" s="98" t="str">
        <f t="shared" si="78"/>
        <v/>
      </c>
      <c r="C823" s="99"/>
      <c r="D823" s="137"/>
      <c r="E823" s="100"/>
      <c r="F823" s="57"/>
      <c r="G823" s="58">
        <f t="shared" si="80"/>
        <v>0</v>
      </c>
      <c r="H823" s="58">
        <f>IF(E823="",0,IFERROR(VLOOKUP(E823,档案费管理台账!$D$4:$H$1000,5,0),0))</f>
        <v>0</v>
      </c>
      <c r="I823" s="57"/>
      <c r="J823" s="57"/>
      <c r="K823" s="57"/>
      <c r="L823" s="57"/>
      <c r="M823" s="58" t="str">
        <f t="shared" si="81"/>
        <v/>
      </c>
      <c r="N823" s="73"/>
    </row>
    <row r="824" spans="1:14">
      <c r="A824" s="97" t="str">
        <f t="shared" si="79"/>
        <v/>
      </c>
      <c r="B824" s="98" t="str">
        <f t="shared" si="78"/>
        <v/>
      </c>
      <c r="C824" s="99"/>
      <c r="D824" s="137"/>
      <c r="E824" s="100"/>
      <c r="F824" s="57"/>
      <c r="G824" s="58">
        <f t="shared" si="80"/>
        <v>0</v>
      </c>
      <c r="H824" s="58">
        <f>IF(E824="",0,IFERROR(VLOOKUP(E824,档案费管理台账!$D$4:$H$1000,5,0),0))</f>
        <v>0</v>
      </c>
      <c r="I824" s="57"/>
      <c r="J824" s="57"/>
      <c r="K824" s="57"/>
      <c r="L824" s="57"/>
      <c r="M824" s="58" t="str">
        <f t="shared" si="81"/>
        <v/>
      </c>
      <c r="N824" s="73"/>
    </row>
    <row r="825" spans="1:14">
      <c r="A825" s="97" t="str">
        <f t="shared" si="79"/>
        <v/>
      </c>
      <c r="B825" s="98" t="str">
        <f t="shared" si="78"/>
        <v/>
      </c>
      <c r="C825" s="99"/>
      <c r="D825" s="137"/>
      <c r="E825" s="100"/>
      <c r="F825" s="57"/>
      <c r="G825" s="58">
        <f t="shared" si="80"/>
        <v>0</v>
      </c>
      <c r="H825" s="58">
        <f>IF(E825="",0,IFERROR(VLOOKUP(E825,档案费管理台账!$D$4:$H$1000,5,0),0))</f>
        <v>0</v>
      </c>
      <c r="I825" s="57"/>
      <c r="J825" s="57"/>
      <c r="K825" s="57"/>
      <c r="L825" s="57"/>
      <c r="M825" s="58" t="str">
        <f t="shared" si="81"/>
        <v/>
      </c>
      <c r="N825" s="73"/>
    </row>
    <row r="826" spans="1:14">
      <c r="A826" s="97" t="str">
        <f t="shared" si="79"/>
        <v/>
      </c>
      <c r="B826" s="98" t="str">
        <f t="shared" si="78"/>
        <v/>
      </c>
      <c r="C826" s="99"/>
      <c r="D826" s="137"/>
      <c r="E826" s="100"/>
      <c r="F826" s="57"/>
      <c r="G826" s="58">
        <f t="shared" si="80"/>
        <v>0</v>
      </c>
      <c r="H826" s="58">
        <f>IF(E826="",0,IFERROR(VLOOKUP(E826,档案费管理台账!$D$4:$H$1000,5,0),0))</f>
        <v>0</v>
      </c>
      <c r="I826" s="57"/>
      <c r="J826" s="57"/>
      <c r="K826" s="57"/>
      <c r="L826" s="57"/>
      <c r="M826" s="58" t="str">
        <f t="shared" si="81"/>
        <v/>
      </c>
      <c r="N826" s="73"/>
    </row>
    <row r="827" spans="1:14">
      <c r="A827" s="97" t="str">
        <f t="shared" si="79"/>
        <v/>
      </c>
      <c r="B827" s="98" t="str">
        <f t="shared" si="78"/>
        <v/>
      </c>
      <c r="C827" s="99"/>
      <c r="D827" s="137"/>
      <c r="E827" s="100"/>
      <c r="F827" s="57"/>
      <c r="G827" s="58">
        <f t="shared" si="80"/>
        <v>0</v>
      </c>
      <c r="H827" s="58">
        <f>IF(E827="",0,IFERROR(VLOOKUP(E827,档案费管理台账!$D$4:$H$1000,5,0),0))</f>
        <v>0</v>
      </c>
      <c r="I827" s="57"/>
      <c r="J827" s="57"/>
      <c r="K827" s="57"/>
      <c r="L827" s="57"/>
      <c r="M827" s="58" t="str">
        <f t="shared" si="81"/>
        <v/>
      </c>
      <c r="N827" s="73"/>
    </row>
    <row r="828" spans="1:14">
      <c r="A828" s="97" t="str">
        <f t="shared" si="79"/>
        <v/>
      </c>
      <c r="B828" s="98" t="str">
        <f t="shared" si="78"/>
        <v/>
      </c>
      <c r="C828" s="99"/>
      <c r="D828" s="137"/>
      <c r="E828" s="100"/>
      <c r="F828" s="57"/>
      <c r="G828" s="58">
        <f t="shared" si="80"/>
        <v>0</v>
      </c>
      <c r="H828" s="58">
        <f>IF(E828="",0,IFERROR(VLOOKUP(E828,档案费管理台账!$D$4:$H$1000,5,0),0))</f>
        <v>0</v>
      </c>
      <c r="I828" s="57"/>
      <c r="J828" s="57"/>
      <c r="K828" s="57"/>
      <c r="L828" s="57"/>
      <c r="M828" s="58" t="str">
        <f t="shared" si="81"/>
        <v/>
      </c>
      <c r="N828" s="73"/>
    </row>
    <row r="829" spans="1:14">
      <c r="A829" s="97" t="str">
        <f t="shared" si="79"/>
        <v/>
      </c>
      <c r="B829" s="98" t="str">
        <f t="shared" si="78"/>
        <v/>
      </c>
      <c r="C829" s="99"/>
      <c r="D829" s="137"/>
      <c r="E829" s="100"/>
      <c r="F829" s="57"/>
      <c r="G829" s="58">
        <f t="shared" si="80"/>
        <v>0</v>
      </c>
      <c r="H829" s="58">
        <f>IF(E829="",0,IFERROR(VLOOKUP(E829,档案费管理台账!$D$4:$H$1000,5,0),0))</f>
        <v>0</v>
      </c>
      <c r="I829" s="57"/>
      <c r="J829" s="57"/>
      <c r="K829" s="57"/>
      <c r="L829" s="57"/>
      <c r="M829" s="58" t="str">
        <f t="shared" si="81"/>
        <v/>
      </c>
      <c r="N829" s="73"/>
    </row>
    <row r="830" spans="1:14">
      <c r="A830" s="97" t="str">
        <f t="shared" si="79"/>
        <v/>
      </c>
      <c r="B830" s="98" t="str">
        <f t="shared" si="78"/>
        <v/>
      </c>
      <c r="C830" s="99"/>
      <c r="D830" s="137"/>
      <c r="E830" s="100"/>
      <c r="F830" s="57"/>
      <c r="G830" s="58">
        <f t="shared" si="80"/>
        <v>0</v>
      </c>
      <c r="H830" s="58">
        <f>IF(E830="",0,IFERROR(VLOOKUP(E830,档案费管理台账!$D$4:$H$1000,5,0),0))</f>
        <v>0</v>
      </c>
      <c r="I830" s="57"/>
      <c r="J830" s="57"/>
      <c r="K830" s="57"/>
      <c r="L830" s="57"/>
      <c r="M830" s="58" t="str">
        <f t="shared" si="81"/>
        <v/>
      </c>
      <c r="N830" s="73"/>
    </row>
    <row r="831" spans="1:14">
      <c r="A831" s="97" t="str">
        <f t="shared" si="79"/>
        <v/>
      </c>
      <c r="B831" s="98" t="str">
        <f t="shared" si="78"/>
        <v/>
      </c>
      <c r="C831" s="99"/>
      <c r="D831" s="137"/>
      <c r="E831" s="100"/>
      <c r="F831" s="57"/>
      <c r="G831" s="58">
        <f t="shared" si="80"/>
        <v>0</v>
      </c>
      <c r="H831" s="58">
        <f>IF(E831="",0,IFERROR(VLOOKUP(E831,档案费管理台账!$D$4:$H$1000,5,0),0))</f>
        <v>0</v>
      </c>
      <c r="I831" s="57"/>
      <c r="J831" s="57"/>
      <c r="K831" s="57"/>
      <c r="L831" s="57"/>
      <c r="M831" s="58" t="str">
        <f t="shared" si="81"/>
        <v/>
      </c>
      <c r="N831" s="73"/>
    </row>
    <row r="832" spans="1:14">
      <c r="A832" s="97" t="str">
        <f t="shared" si="79"/>
        <v/>
      </c>
      <c r="B832" s="98" t="str">
        <f t="shared" si="78"/>
        <v/>
      </c>
      <c r="C832" s="99"/>
      <c r="D832" s="137"/>
      <c r="E832" s="100"/>
      <c r="F832" s="57"/>
      <c r="G832" s="58">
        <f t="shared" si="80"/>
        <v>0</v>
      </c>
      <c r="H832" s="58">
        <f>IF(E832="",0,IFERROR(VLOOKUP(E832,档案费管理台账!$D$4:$H$1000,5,0),0))</f>
        <v>0</v>
      </c>
      <c r="I832" s="57"/>
      <c r="J832" s="57"/>
      <c r="K832" s="57"/>
      <c r="L832" s="57"/>
      <c r="M832" s="58" t="str">
        <f t="shared" si="81"/>
        <v/>
      </c>
      <c r="N832" s="73"/>
    </row>
    <row r="833" spans="1:14">
      <c r="A833" s="97" t="str">
        <f t="shared" si="79"/>
        <v/>
      </c>
      <c r="B833" s="98" t="str">
        <f t="shared" si="78"/>
        <v/>
      </c>
      <c r="C833" s="99"/>
      <c r="D833" s="137"/>
      <c r="E833" s="100"/>
      <c r="F833" s="57"/>
      <c r="G833" s="58">
        <f t="shared" si="80"/>
        <v>0</v>
      </c>
      <c r="H833" s="58">
        <f>IF(E833="",0,IFERROR(VLOOKUP(E833,档案费管理台账!$D$4:$H$1000,5,0),0))</f>
        <v>0</v>
      </c>
      <c r="I833" s="57"/>
      <c r="J833" s="57"/>
      <c r="K833" s="57"/>
      <c r="L833" s="57"/>
      <c r="M833" s="58" t="str">
        <f t="shared" si="81"/>
        <v/>
      </c>
      <c r="N833" s="73"/>
    </row>
    <row r="834" spans="1:14">
      <c r="A834" s="97" t="str">
        <f t="shared" si="79"/>
        <v/>
      </c>
      <c r="B834" s="98" t="str">
        <f t="shared" si="78"/>
        <v/>
      </c>
      <c r="C834" s="99"/>
      <c r="D834" s="137"/>
      <c r="E834" s="100"/>
      <c r="F834" s="57"/>
      <c r="G834" s="58">
        <f t="shared" si="80"/>
        <v>0</v>
      </c>
      <c r="H834" s="58">
        <f>IF(E834="",0,IFERROR(VLOOKUP(E834,档案费管理台账!$D$4:$H$1000,5,0),0))</f>
        <v>0</v>
      </c>
      <c r="I834" s="57"/>
      <c r="J834" s="57"/>
      <c r="K834" s="57"/>
      <c r="L834" s="57"/>
      <c r="M834" s="58" t="str">
        <f t="shared" si="81"/>
        <v/>
      </c>
      <c r="N834" s="73"/>
    </row>
    <row r="835" spans="1:14">
      <c r="A835" s="97" t="str">
        <f t="shared" si="79"/>
        <v/>
      </c>
      <c r="B835" s="98" t="str">
        <f t="shared" si="78"/>
        <v/>
      </c>
      <c r="C835" s="99"/>
      <c r="D835" s="137"/>
      <c r="E835" s="100"/>
      <c r="F835" s="57"/>
      <c r="G835" s="58">
        <f t="shared" si="80"/>
        <v>0</v>
      </c>
      <c r="H835" s="58">
        <f>IF(E835="",0,IFERROR(VLOOKUP(E835,档案费管理台账!$D$4:$H$1000,5,0),0))</f>
        <v>0</v>
      </c>
      <c r="I835" s="57"/>
      <c r="J835" s="57"/>
      <c r="K835" s="57"/>
      <c r="L835" s="57"/>
      <c r="M835" s="58" t="str">
        <f t="shared" si="81"/>
        <v/>
      </c>
      <c r="N835" s="73"/>
    </row>
    <row r="836" spans="1:14">
      <c r="A836" s="97" t="str">
        <f t="shared" si="79"/>
        <v/>
      </c>
      <c r="B836" s="98" t="str">
        <f t="shared" si="78"/>
        <v/>
      </c>
      <c r="C836" s="99"/>
      <c r="D836" s="137"/>
      <c r="E836" s="100"/>
      <c r="F836" s="57"/>
      <c r="G836" s="58">
        <f t="shared" si="80"/>
        <v>0</v>
      </c>
      <c r="H836" s="58">
        <f>IF(E836="",0,IFERROR(VLOOKUP(E836,档案费管理台账!$D$4:$H$1000,5,0),0))</f>
        <v>0</v>
      </c>
      <c r="I836" s="57"/>
      <c r="J836" s="57"/>
      <c r="K836" s="57"/>
      <c r="L836" s="57"/>
      <c r="M836" s="58" t="str">
        <f t="shared" si="81"/>
        <v/>
      </c>
      <c r="N836" s="73"/>
    </row>
    <row r="837" spans="1:14">
      <c r="A837" s="97" t="str">
        <f t="shared" si="79"/>
        <v/>
      </c>
      <c r="B837" s="98" t="str">
        <f t="shared" si="78"/>
        <v/>
      </c>
      <c r="C837" s="99"/>
      <c r="D837" s="137"/>
      <c r="E837" s="100"/>
      <c r="F837" s="57"/>
      <c r="G837" s="58">
        <f t="shared" si="80"/>
        <v>0</v>
      </c>
      <c r="H837" s="58">
        <f>IF(E837="",0,IFERROR(VLOOKUP(E837,档案费管理台账!$D$4:$H$1000,5,0),0))</f>
        <v>0</v>
      </c>
      <c r="I837" s="57"/>
      <c r="J837" s="57"/>
      <c r="K837" s="57"/>
      <c r="L837" s="57"/>
      <c r="M837" s="58" t="str">
        <f t="shared" si="81"/>
        <v/>
      </c>
      <c r="N837" s="73"/>
    </row>
    <row r="838" spans="1:14">
      <c r="A838" s="97" t="str">
        <f t="shared" si="79"/>
        <v/>
      </c>
      <c r="B838" s="98" t="str">
        <f t="shared" si="78"/>
        <v/>
      </c>
      <c r="C838" s="99"/>
      <c r="D838" s="137"/>
      <c r="E838" s="100"/>
      <c r="F838" s="57"/>
      <c r="G838" s="58">
        <f t="shared" si="80"/>
        <v>0</v>
      </c>
      <c r="H838" s="58">
        <f>IF(E838="",0,IFERROR(VLOOKUP(E838,档案费管理台账!$D$4:$H$1000,5,0),0))</f>
        <v>0</v>
      </c>
      <c r="I838" s="57"/>
      <c r="J838" s="57"/>
      <c r="K838" s="57"/>
      <c r="L838" s="57"/>
      <c r="M838" s="58" t="str">
        <f t="shared" si="81"/>
        <v/>
      </c>
      <c r="N838" s="73"/>
    </row>
    <row r="839" spans="1:14">
      <c r="A839" s="97" t="str">
        <f t="shared" si="79"/>
        <v/>
      </c>
      <c r="B839" s="98" t="str">
        <f t="shared" si="78"/>
        <v/>
      </c>
      <c r="C839" s="99"/>
      <c r="D839" s="137"/>
      <c r="E839" s="100"/>
      <c r="F839" s="57"/>
      <c r="G839" s="58">
        <f t="shared" si="80"/>
        <v>0</v>
      </c>
      <c r="H839" s="58">
        <f>IF(E839="",0,IFERROR(VLOOKUP(E839,档案费管理台账!$D$4:$H$1000,5,0),0))</f>
        <v>0</v>
      </c>
      <c r="I839" s="57"/>
      <c r="J839" s="57"/>
      <c r="K839" s="57"/>
      <c r="L839" s="57"/>
      <c r="M839" s="58" t="str">
        <f t="shared" si="81"/>
        <v/>
      </c>
      <c r="N839" s="73"/>
    </row>
    <row r="840" spans="1:14">
      <c r="A840" s="97" t="str">
        <f t="shared" si="79"/>
        <v/>
      </c>
      <c r="B840" s="98" t="str">
        <f t="shared" si="78"/>
        <v/>
      </c>
      <c r="C840" s="99"/>
      <c r="D840" s="137"/>
      <c r="E840" s="100"/>
      <c r="F840" s="57"/>
      <c r="G840" s="58">
        <f t="shared" si="80"/>
        <v>0</v>
      </c>
      <c r="H840" s="58">
        <f>IF(E840="",0,IFERROR(VLOOKUP(E840,档案费管理台账!$D$4:$H$1000,5,0),0))</f>
        <v>0</v>
      </c>
      <c r="I840" s="57"/>
      <c r="J840" s="57"/>
      <c r="K840" s="57"/>
      <c r="L840" s="57"/>
      <c r="M840" s="58" t="str">
        <f t="shared" si="81"/>
        <v/>
      </c>
      <c r="N840" s="73"/>
    </row>
    <row r="841" spans="1:14">
      <c r="A841" s="97" t="str">
        <f t="shared" si="79"/>
        <v/>
      </c>
      <c r="B841" s="98" t="str">
        <f t="shared" si="78"/>
        <v/>
      </c>
      <c r="C841" s="99"/>
      <c r="D841" s="137"/>
      <c r="E841" s="100"/>
      <c r="F841" s="57"/>
      <c r="G841" s="58">
        <f t="shared" si="80"/>
        <v>0</v>
      </c>
      <c r="H841" s="58">
        <f>IF(E841="",0,IFERROR(VLOOKUP(E841,档案费管理台账!$D$4:$H$1000,5,0),0))</f>
        <v>0</v>
      </c>
      <c r="I841" s="57"/>
      <c r="J841" s="57"/>
      <c r="K841" s="57"/>
      <c r="L841" s="57"/>
      <c r="M841" s="58" t="str">
        <f t="shared" si="81"/>
        <v/>
      </c>
      <c r="N841" s="73"/>
    </row>
    <row r="842" spans="1:14">
      <c r="A842" s="97" t="str">
        <f t="shared" si="79"/>
        <v/>
      </c>
      <c r="B842" s="98" t="str">
        <f t="shared" si="78"/>
        <v/>
      </c>
      <c r="C842" s="99"/>
      <c r="D842" s="137"/>
      <c r="E842" s="100"/>
      <c r="F842" s="57"/>
      <c r="G842" s="58">
        <f t="shared" si="80"/>
        <v>0</v>
      </c>
      <c r="H842" s="58">
        <f>IF(E842="",0,IFERROR(VLOOKUP(E842,档案费管理台账!$D$4:$H$1000,5,0),0))</f>
        <v>0</v>
      </c>
      <c r="I842" s="57"/>
      <c r="J842" s="57"/>
      <c r="K842" s="57"/>
      <c r="L842" s="57"/>
      <c r="M842" s="58" t="str">
        <f t="shared" si="81"/>
        <v/>
      </c>
      <c r="N842" s="73"/>
    </row>
    <row r="843" spans="1:14">
      <c r="A843" s="97" t="str">
        <f t="shared" si="79"/>
        <v/>
      </c>
      <c r="B843" s="98" t="str">
        <f t="shared" si="78"/>
        <v/>
      </c>
      <c r="C843" s="99"/>
      <c r="D843" s="137"/>
      <c r="E843" s="100"/>
      <c r="F843" s="57"/>
      <c r="G843" s="58">
        <f t="shared" si="80"/>
        <v>0</v>
      </c>
      <c r="H843" s="58">
        <f>IF(E843="",0,IFERROR(VLOOKUP(E843,档案费管理台账!$D$4:$H$1000,5,0),0))</f>
        <v>0</v>
      </c>
      <c r="I843" s="57"/>
      <c r="J843" s="57"/>
      <c r="K843" s="57"/>
      <c r="L843" s="57"/>
      <c r="M843" s="58" t="str">
        <f t="shared" si="81"/>
        <v/>
      </c>
      <c r="N843" s="73"/>
    </row>
    <row r="844" spans="1:14">
      <c r="A844" s="97" t="str">
        <f t="shared" si="79"/>
        <v/>
      </c>
      <c r="B844" s="98" t="str">
        <f t="shared" si="78"/>
        <v/>
      </c>
      <c r="C844" s="99"/>
      <c r="D844" s="137"/>
      <c r="E844" s="100"/>
      <c r="F844" s="57"/>
      <c r="G844" s="58">
        <f t="shared" si="80"/>
        <v>0</v>
      </c>
      <c r="H844" s="58">
        <f>IF(E844="",0,IFERROR(VLOOKUP(E844,档案费管理台账!$D$4:$H$1000,5,0),0))</f>
        <v>0</v>
      </c>
      <c r="I844" s="57"/>
      <c r="J844" s="57"/>
      <c r="K844" s="57"/>
      <c r="L844" s="57"/>
      <c r="M844" s="58" t="str">
        <f t="shared" si="81"/>
        <v/>
      </c>
      <c r="N844" s="73"/>
    </row>
    <row r="845" spans="1:14">
      <c r="A845" s="97" t="str">
        <f t="shared" si="79"/>
        <v/>
      </c>
      <c r="B845" s="98" t="str">
        <f t="shared" si="78"/>
        <v/>
      </c>
      <c r="C845" s="99"/>
      <c r="D845" s="137"/>
      <c r="E845" s="100"/>
      <c r="F845" s="57"/>
      <c r="G845" s="58">
        <f t="shared" si="80"/>
        <v>0</v>
      </c>
      <c r="H845" s="58">
        <f>IF(E845="",0,IFERROR(VLOOKUP(E845,档案费管理台账!$D$4:$H$1000,5,0),0))</f>
        <v>0</v>
      </c>
      <c r="I845" s="57"/>
      <c r="J845" s="57"/>
      <c r="K845" s="57"/>
      <c r="L845" s="57"/>
      <c r="M845" s="58" t="str">
        <f t="shared" si="81"/>
        <v/>
      </c>
      <c r="N845" s="73"/>
    </row>
    <row r="846" spans="1:14">
      <c r="A846" s="97" t="str">
        <f t="shared" si="79"/>
        <v/>
      </c>
      <c r="B846" s="98" t="str">
        <f t="shared" si="78"/>
        <v/>
      </c>
      <c r="C846" s="99"/>
      <c r="D846" s="137"/>
      <c r="E846" s="100"/>
      <c r="F846" s="57"/>
      <c r="G846" s="58">
        <f t="shared" si="80"/>
        <v>0</v>
      </c>
      <c r="H846" s="58">
        <f>IF(E846="",0,IFERROR(VLOOKUP(E846,档案费管理台账!$D$4:$H$1000,5,0),0))</f>
        <v>0</v>
      </c>
      <c r="I846" s="57"/>
      <c r="J846" s="57"/>
      <c r="K846" s="57"/>
      <c r="L846" s="57"/>
      <c r="M846" s="58" t="str">
        <f t="shared" si="81"/>
        <v/>
      </c>
      <c r="N846" s="73"/>
    </row>
    <row r="847" spans="1:14">
      <c r="A847" s="97" t="str">
        <f t="shared" si="79"/>
        <v/>
      </c>
      <c r="B847" s="98" t="str">
        <f t="shared" si="78"/>
        <v/>
      </c>
      <c r="C847" s="99"/>
      <c r="D847" s="137"/>
      <c r="E847" s="100"/>
      <c r="F847" s="57"/>
      <c r="G847" s="58">
        <f t="shared" si="80"/>
        <v>0</v>
      </c>
      <c r="H847" s="58">
        <f>IF(E847="",0,IFERROR(VLOOKUP(E847,档案费管理台账!$D$4:$H$1000,5,0),0))</f>
        <v>0</v>
      </c>
      <c r="I847" s="57"/>
      <c r="J847" s="57"/>
      <c r="K847" s="57"/>
      <c r="L847" s="57"/>
      <c r="M847" s="58" t="str">
        <f t="shared" si="81"/>
        <v/>
      </c>
      <c r="N847" s="73"/>
    </row>
    <row r="848" spans="1:14">
      <c r="A848" s="97" t="str">
        <f t="shared" si="79"/>
        <v/>
      </c>
      <c r="B848" s="98" t="str">
        <f t="shared" si="78"/>
        <v/>
      </c>
      <c r="C848" s="99"/>
      <c r="D848" s="137"/>
      <c r="E848" s="100"/>
      <c r="F848" s="57"/>
      <c r="G848" s="58">
        <f t="shared" si="80"/>
        <v>0</v>
      </c>
      <c r="H848" s="58">
        <f>IF(E848="",0,IFERROR(VLOOKUP(E848,档案费管理台账!$D$4:$H$1000,5,0),0))</f>
        <v>0</v>
      </c>
      <c r="I848" s="57"/>
      <c r="J848" s="57"/>
      <c r="K848" s="57"/>
      <c r="L848" s="57"/>
      <c r="M848" s="58" t="str">
        <f t="shared" si="81"/>
        <v/>
      </c>
      <c r="N848" s="73"/>
    </row>
    <row r="849" spans="1:14">
      <c r="A849" s="97" t="str">
        <f t="shared" si="79"/>
        <v/>
      </c>
      <c r="B849" s="98" t="str">
        <f t="shared" si="78"/>
        <v/>
      </c>
      <c r="C849" s="99"/>
      <c r="D849" s="137"/>
      <c r="E849" s="100"/>
      <c r="F849" s="57"/>
      <c r="G849" s="58">
        <f t="shared" si="80"/>
        <v>0</v>
      </c>
      <c r="H849" s="58">
        <f>IF(E849="",0,IFERROR(VLOOKUP(E849,档案费管理台账!$D$4:$H$1000,5,0),0))</f>
        <v>0</v>
      </c>
      <c r="I849" s="57"/>
      <c r="J849" s="57"/>
      <c r="K849" s="57"/>
      <c r="L849" s="57"/>
      <c r="M849" s="58" t="str">
        <f t="shared" si="81"/>
        <v/>
      </c>
      <c r="N849" s="73"/>
    </row>
    <row r="850" spans="1:14">
      <c r="A850" s="97" t="str">
        <f t="shared" si="79"/>
        <v/>
      </c>
      <c r="B850" s="98" t="str">
        <f t="shared" si="78"/>
        <v/>
      </c>
      <c r="C850" s="99"/>
      <c r="D850" s="137"/>
      <c r="E850" s="100"/>
      <c r="F850" s="57"/>
      <c r="G850" s="58">
        <f t="shared" si="80"/>
        <v>0</v>
      </c>
      <c r="H850" s="58">
        <f>IF(E850="",0,IFERROR(VLOOKUP(E850,档案费管理台账!$D$4:$H$1000,5,0),0))</f>
        <v>0</v>
      </c>
      <c r="I850" s="57"/>
      <c r="J850" s="57"/>
      <c r="K850" s="57"/>
      <c r="L850" s="57"/>
      <c r="M850" s="58" t="str">
        <f t="shared" si="81"/>
        <v/>
      </c>
      <c r="N850" s="73"/>
    </row>
    <row r="851" spans="1:14">
      <c r="A851" s="97" t="str">
        <f t="shared" si="79"/>
        <v/>
      </c>
      <c r="B851" s="98" t="str">
        <f t="shared" si="78"/>
        <v/>
      </c>
      <c r="C851" s="99"/>
      <c r="D851" s="137"/>
      <c r="E851" s="100"/>
      <c r="F851" s="57"/>
      <c r="G851" s="58">
        <f t="shared" si="80"/>
        <v>0</v>
      </c>
      <c r="H851" s="58">
        <f>IF(E851="",0,IFERROR(VLOOKUP(E851,档案费管理台账!$D$4:$H$1000,5,0),0))</f>
        <v>0</v>
      </c>
      <c r="I851" s="57"/>
      <c r="J851" s="57"/>
      <c r="K851" s="57"/>
      <c r="L851" s="57"/>
      <c r="M851" s="58" t="str">
        <f t="shared" si="81"/>
        <v/>
      </c>
      <c r="N851" s="73"/>
    </row>
    <row r="852" spans="1:14">
      <c r="A852" s="97" t="str">
        <f t="shared" si="79"/>
        <v/>
      </c>
      <c r="B852" s="98" t="str">
        <f t="shared" si="78"/>
        <v/>
      </c>
      <c r="C852" s="99"/>
      <c r="D852" s="137"/>
      <c r="E852" s="100"/>
      <c r="F852" s="57"/>
      <c r="G852" s="58">
        <f t="shared" si="80"/>
        <v>0</v>
      </c>
      <c r="H852" s="58">
        <f>IF(E852="",0,IFERROR(VLOOKUP(E852,档案费管理台账!$D$4:$H$1000,5,0),0))</f>
        <v>0</v>
      </c>
      <c r="I852" s="57"/>
      <c r="J852" s="57"/>
      <c r="K852" s="57"/>
      <c r="L852" s="57"/>
      <c r="M852" s="58" t="str">
        <f t="shared" si="81"/>
        <v/>
      </c>
      <c r="N852" s="73"/>
    </row>
    <row r="853" spans="1:14">
      <c r="A853" s="97" t="str">
        <f t="shared" si="79"/>
        <v/>
      </c>
      <c r="B853" s="98" t="str">
        <f t="shared" si="78"/>
        <v/>
      </c>
      <c r="C853" s="99"/>
      <c r="D853" s="137"/>
      <c r="E853" s="100"/>
      <c r="F853" s="57"/>
      <c r="G853" s="58">
        <f t="shared" si="80"/>
        <v>0</v>
      </c>
      <c r="H853" s="58">
        <f>IF(E853="",0,IFERROR(VLOOKUP(E853,档案费管理台账!$D$4:$H$1000,5,0),0))</f>
        <v>0</v>
      </c>
      <c r="I853" s="57"/>
      <c r="J853" s="57"/>
      <c r="K853" s="57"/>
      <c r="L853" s="57"/>
      <c r="M853" s="58" t="str">
        <f t="shared" si="81"/>
        <v/>
      </c>
      <c r="N853" s="73"/>
    </row>
    <row r="854" spans="1:14">
      <c r="A854" s="97" t="str">
        <f t="shared" si="79"/>
        <v/>
      </c>
      <c r="B854" s="98" t="str">
        <f t="shared" si="78"/>
        <v/>
      </c>
      <c r="C854" s="99"/>
      <c r="D854" s="137"/>
      <c r="E854" s="100"/>
      <c r="F854" s="57"/>
      <c r="G854" s="58">
        <f t="shared" si="80"/>
        <v>0</v>
      </c>
      <c r="H854" s="58">
        <f>IF(E854="",0,IFERROR(VLOOKUP(E854,档案费管理台账!$D$4:$H$1000,5,0),0))</f>
        <v>0</v>
      </c>
      <c r="I854" s="57"/>
      <c r="J854" s="57"/>
      <c r="K854" s="57"/>
      <c r="L854" s="57"/>
      <c r="M854" s="58" t="str">
        <f t="shared" si="81"/>
        <v/>
      </c>
      <c r="N854" s="73"/>
    </row>
    <row r="855" spans="1:14">
      <c r="A855" s="97" t="str">
        <f t="shared" si="79"/>
        <v/>
      </c>
      <c r="B855" s="98" t="str">
        <f t="shared" si="78"/>
        <v/>
      </c>
      <c r="C855" s="99"/>
      <c r="D855" s="137"/>
      <c r="E855" s="100"/>
      <c r="F855" s="57"/>
      <c r="G855" s="58">
        <f t="shared" si="80"/>
        <v>0</v>
      </c>
      <c r="H855" s="58">
        <f>IF(E855="",0,IFERROR(VLOOKUP(E855,档案费管理台账!$D$4:$H$1000,5,0),0))</f>
        <v>0</v>
      </c>
      <c r="I855" s="57"/>
      <c r="J855" s="57"/>
      <c r="K855" s="57"/>
      <c r="L855" s="57"/>
      <c r="M855" s="58" t="str">
        <f t="shared" si="81"/>
        <v/>
      </c>
      <c r="N855" s="73"/>
    </row>
    <row r="856" spans="1:14">
      <c r="A856" s="97" t="str">
        <f t="shared" si="79"/>
        <v/>
      </c>
      <c r="B856" s="98" t="str">
        <f t="shared" si="78"/>
        <v/>
      </c>
      <c r="C856" s="99"/>
      <c r="D856" s="137"/>
      <c r="E856" s="100"/>
      <c r="F856" s="57"/>
      <c r="G856" s="58">
        <f t="shared" si="80"/>
        <v>0</v>
      </c>
      <c r="H856" s="58">
        <f>IF(E856="",0,IFERROR(VLOOKUP(E856,档案费管理台账!$D$4:$H$1000,5,0),0))</f>
        <v>0</v>
      </c>
      <c r="I856" s="57"/>
      <c r="J856" s="57"/>
      <c r="K856" s="57"/>
      <c r="L856" s="57"/>
      <c r="M856" s="58" t="str">
        <f t="shared" si="81"/>
        <v/>
      </c>
      <c r="N856" s="73"/>
    </row>
    <row r="857" spans="1:14">
      <c r="A857" s="97" t="str">
        <f t="shared" si="79"/>
        <v/>
      </c>
      <c r="B857" s="98" t="str">
        <f t="shared" si="78"/>
        <v/>
      </c>
      <c r="C857" s="99"/>
      <c r="D857" s="137"/>
      <c r="E857" s="100"/>
      <c r="F857" s="57"/>
      <c r="G857" s="58">
        <f t="shared" si="80"/>
        <v>0</v>
      </c>
      <c r="H857" s="58">
        <f>IF(E857="",0,IFERROR(VLOOKUP(E857,档案费管理台账!$D$4:$H$1000,5,0),0))</f>
        <v>0</v>
      </c>
      <c r="I857" s="57"/>
      <c r="J857" s="57"/>
      <c r="K857" s="57"/>
      <c r="L857" s="57"/>
      <c r="M857" s="58" t="str">
        <f t="shared" si="81"/>
        <v/>
      </c>
      <c r="N857" s="73"/>
    </row>
    <row r="858" spans="1:14">
      <c r="A858" s="97" t="str">
        <f t="shared" si="79"/>
        <v/>
      </c>
      <c r="B858" s="98" t="str">
        <f t="shared" si="78"/>
        <v/>
      </c>
      <c r="C858" s="99"/>
      <c r="D858" s="137"/>
      <c r="E858" s="100"/>
      <c r="F858" s="57"/>
      <c r="G858" s="58">
        <f t="shared" si="80"/>
        <v>0</v>
      </c>
      <c r="H858" s="58">
        <f>IF(E858="",0,IFERROR(VLOOKUP(E858,档案费管理台账!$D$4:$H$1000,5,0),0))</f>
        <v>0</v>
      </c>
      <c r="I858" s="57"/>
      <c r="J858" s="57"/>
      <c r="K858" s="57"/>
      <c r="L858" s="57"/>
      <c r="M858" s="58" t="str">
        <f t="shared" si="81"/>
        <v/>
      </c>
      <c r="N858" s="73"/>
    </row>
    <row r="859" spans="1:14">
      <c r="A859" s="97" t="str">
        <f t="shared" si="79"/>
        <v/>
      </c>
      <c r="B859" s="98" t="str">
        <f t="shared" si="78"/>
        <v/>
      </c>
      <c r="C859" s="99"/>
      <c r="D859" s="137"/>
      <c r="E859" s="100"/>
      <c r="F859" s="57"/>
      <c r="G859" s="58">
        <f t="shared" si="80"/>
        <v>0</v>
      </c>
      <c r="H859" s="58">
        <f>IF(E859="",0,IFERROR(VLOOKUP(E859,档案费管理台账!$D$4:$H$1000,5,0),0))</f>
        <v>0</v>
      </c>
      <c r="I859" s="57"/>
      <c r="J859" s="57"/>
      <c r="K859" s="57"/>
      <c r="L859" s="57"/>
      <c r="M859" s="58" t="str">
        <f t="shared" si="81"/>
        <v/>
      </c>
      <c r="N859" s="73"/>
    </row>
    <row r="860" spans="1:14">
      <c r="A860" s="97" t="str">
        <f t="shared" si="79"/>
        <v/>
      </c>
      <c r="B860" s="98" t="str">
        <f t="shared" si="78"/>
        <v/>
      </c>
      <c r="C860" s="99"/>
      <c r="D860" s="137"/>
      <c r="E860" s="100"/>
      <c r="F860" s="57"/>
      <c r="G860" s="58">
        <f t="shared" si="80"/>
        <v>0</v>
      </c>
      <c r="H860" s="58">
        <f>IF(E860="",0,IFERROR(VLOOKUP(E860,档案费管理台账!$D$4:$H$1000,5,0),0))</f>
        <v>0</v>
      </c>
      <c r="I860" s="57"/>
      <c r="J860" s="57"/>
      <c r="K860" s="57"/>
      <c r="L860" s="57"/>
      <c r="M860" s="58" t="str">
        <f t="shared" si="81"/>
        <v/>
      </c>
      <c r="N860" s="73"/>
    </row>
    <row r="861" spans="1:14">
      <c r="A861" s="97" t="str">
        <f t="shared" si="79"/>
        <v/>
      </c>
      <c r="B861" s="98" t="str">
        <f t="shared" si="78"/>
        <v/>
      </c>
      <c r="C861" s="99"/>
      <c r="D861" s="137"/>
      <c r="E861" s="100"/>
      <c r="F861" s="57"/>
      <c r="G861" s="58">
        <f t="shared" si="80"/>
        <v>0</v>
      </c>
      <c r="H861" s="58">
        <f>IF(E861="",0,IFERROR(VLOOKUP(E861,档案费管理台账!$D$4:$H$1000,5,0),0))</f>
        <v>0</v>
      </c>
      <c r="I861" s="57"/>
      <c r="J861" s="57"/>
      <c r="K861" s="57"/>
      <c r="L861" s="57"/>
      <c r="M861" s="58" t="str">
        <f t="shared" si="81"/>
        <v/>
      </c>
      <c r="N861" s="73"/>
    </row>
    <row r="862" spans="1:14">
      <c r="A862" s="97" t="str">
        <f t="shared" si="79"/>
        <v/>
      </c>
      <c r="B862" s="98" t="str">
        <f t="shared" si="78"/>
        <v/>
      </c>
      <c r="C862" s="99"/>
      <c r="D862" s="137"/>
      <c r="E862" s="100"/>
      <c r="F862" s="57"/>
      <c r="G862" s="58">
        <f t="shared" si="80"/>
        <v>0</v>
      </c>
      <c r="H862" s="58">
        <f>IF(E862="",0,IFERROR(VLOOKUP(E862,档案费管理台账!$D$4:$H$1000,5,0),0))</f>
        <v>0</v>
      </c>
      <c r="I862" s="57"/>
      <c r="J862" s="57"/>
      <c r="K862" s="57"/>
      <c r="L862" s="57"/>
      <c r="M862" s="58" t="str">
        <f t="shared" si="81"/>
        <v/>
      </c>
      <c r="N862" s="73"/>
    </row>
    <row r="863" spans="1:14">
      <c r="A863" s="97" t="str">
        <f t="shared" si="79"/>
        <v/>
      </c>
      <c r="B863" s="98" t="str">
        <f t="shared" si="78"/>
        <v/>
      </c>
      <c r="C863" s="99"/>
      <c r="D863" s="137"/>
      <c r="E863" s="100"/>
      <c r="F863" s="57"/>
      <c r="G863" s="58">
        <f t="shared" si="80"/>
        <v>0</v>
      </c>
      <c r="H863" s="58">
        <f>IF(E863="",0,IFERROR(VLOOKUP(E863,档案费管理台账!$D$4:$H$1000,5,0),0))</f>
        <v>0</v>
      </c>
      <c r="I863" s="57"/>
      <c r="J863" s="57"/>
      <c r="K863" s="57"/>
      <c r="L863" s="57"/>
      <c r="M863" s="58" t="str">
        <f t="shared" si="81"/>
        <v/>
      </c>
      <c r="N863" s="73"/>
    </row>
    <row r="864" spans="1:14">
      <c r="A864" s="97" t="str">
        <f t="shared" si="79"/>
        <v/>
      </c>
      <c r="B864" s="98" t="str">
        <f t="shared" si="78"/>
        <v/>
      </c>
      <c r="C864" s="99"/>
      <c r="D864" s="137"/>
      <c r="E864" s="100"/>
      <c r="F864" s="57"/>
      <c r="G864" s="58">
        <f t="shared" si="80"/>
        <v>0</v>
      </c>
      <c r="H864" s="58">
        <f>IF(E864="",0,IFERROR(VLOOKUP(E864,档案费管理台账!$D$4:$H$1000,5,0),0))</f>
        <v>0</v>
      </c>
      <c r="I864" s="57"/>
      <c r="J864" s="57"/>
      <c r="K864" s="57"/>
      <c r="L864" s="57"/>
      <c r="M864" s="58" t="str">
        <f t="shared" si="81"/>
        <v/>
      </c>
      <c r="N864" s="73"/>
    </row>
    <row r="865" spans="1:14">
      <c r="A865" s="97" t="str">
        <f t="shared" si="79"/>
        <v/>
      </c>
      <c r="B865" s="98" t="str">
        <f t="shared" si="78"/>
        <v/>
      </c>
      <c r="C865" s="99"/>
      <c r="D865" s="137"/>
      <c r="E865" s="100"/>
      <c r="F865" s="57"/>
      <c r="G865" s="58">
        <f t="shared" si="80"/>
        <v>0</v>
      </c>
      <c r="H865" s="58">
        <f>IF(E865="",0,IFERROR(VLOOKUP(E865,档案费管理台账!$D$4:$H$1000,5,0),0))</f>
        <v>0</v>
      </c>
      <c r="I865" s="57"/>
      <c r="J865" s="57"/>
      <c r="K865" s="57"/>
      <c r="L865" s="57"/>
      <c r="M865" s="58" t="str">
        <f t="shared" si="81"/>
        <v/>
      </c>
      <c r="N865" s="73"/>
    </row>
    <row r="866" spans="1:14">
      <c r="A866" s="97" t="str">
        <f t="shared" si="79"/>
        <v/>
      </c>
      <c r="B866" s="98" t="str">
        <f t="shared" si="78"/>
        <v/>
      </c>
      <c r="C866" s="99"/>
      <c r="D866" s="137"/>
      <c r="E866" s="100"/>
      <c r="F866" s="57"/>
      <c r="G866" s="58">
        <f t="shared" si="80"/>
        <v>0</v>
      </c>
      <c r="H866" s="58">
        <f>IF(E866="",0,IFERROR(VLOOKUP(E866,档案费管理台账!$D$4:$H$1000,5,0),0))</f>
        <v>0</v>
      </c>
      <c r="I866" s="57"/>
      <c r="J866" s="57"/>
      <c r="K866" s="57"/>
      <c r="L866" s="57"/>
      <c r="M866" s="58" t="str">
        <f t="shared" si="81"/>
        <v/>
      </c>
      <c r="N866" s="73"/>
    </row>
    <row r="867" spans="1:14">
      <c r="A867" s="97" t="str">
        <f t="shared" si="79"/>
        <v/>
      </c>
      <c r="B867" s="98" t="str">
        <f t="shared" si="78"/>
        <v/>
      </c>
      <c r="C867" s="99"/>
      <c r="D867" s="137"/>
      <c r="E867" s="100"/>
      <c r="F867" s="57"/>
      <c r="G867" s="58">
        <f t="shared" si="80"/>
        <v>0</v>
      </c>
      <c r="H867" s="58">
        <f>IF(E867="",0,IFERROR(VLOOKUP(E867,档案费管理台账!$D$4:$H$1000,5,0),0))</f>
        <v>0</v>
      </c>
      <c r="I867" s="57"/>
      <c r="J867" s="57"/>
      <c r="K867" s="57"/>
      <c r="L867" s="57"/>
      <c r="M867" s="58" t="str">
        <f t="shared" si="81"/>
        <v/>
      </c>
      <c r="N867" s="73"/>
    </row>
    <row r="868" spans="1:14">
      <c r="A868" s="97" t="str">
        <f t="shared" si="79"/>
        <v/>
      </c>
      <c r="B868" s="98" t="str">
        <f t="shared" si="78"/>
        <v/>
      </c>
      <c r="C868" s="99"/>
      <c r="D868" s="137"/>
      <c r="E868" s="100"/>
      <c r="F868" s="57"/>
      <c r="G868" s="58">
        <f t="shared" si="80"/>
        <v>0</v>
      </c>
      <c r="H868" s="58">
        <f>IF(E868="",0,IFERROR(VLOOKUP(E868,档案费管理台账!$D$4:$H$1000,5,0),0))</f>
        <v>0</v>
      </c>
      <c r="I868" s="57"/>
      <c r="J868" s="57"/>
      <c r="K868" s="57"/>
      <c r="L868" s="57"/>
      <c r="M868" s="58" t="str">
        <f t="shared" si="81"/>
        <v/>
      </c>
      <c r="N868" s="73"/>
    </row>
    <row r="869" spans="1:14">
      <c r="A869" s="97" t="str">
        <f t="shared" si="79"/>
        <v/>
      </c>
      <c r="B869" s="98" t="str">
        <f t="shared" si="78"/>
        <v/>
      </c>
      <c r="C869" s="99"/>
      <c r="D869" s="137"/>
      <c r="E869" s="100"/>
      <c r="F869" s="57"/>
      <c r="G869" s="58">
        <f t="shared" si="80"/>
        <v>0</v>
      </c>
      <c r="H869" s="58">
        <f>IF(E869="",0,IFERROR(VLOOKUP(E869,档案费管理台账!$D$4:$H$1000,5,0),0))</f>
        <v>0</v>
      </c>
      <c r="I869" s="57"/>
      <c r="J869" s="57"/>
      <c r="K869" s="57"/>
      <c r="L869" s="57"/>
      <c r="M869" s="58" t="str">
        <f t="shared" si="81"/>
        <v/>
      </c>
      <c r="N869" s="73"/>
    </row>
    <row r="870" spans="1:14">
      <c r="A870" s="97" t="str">
        <f t="shared" si="79"/>
        <v/>
      </c>
      <c r="B870" s="98" t="str">
        <f t="shared" si="78"/>
        <v/>
      </c>
      <c r="C870" s="99"/>
      <c r="D870" s="137"/>
      <c r="E870" s="100"/>
      <c r="F870" s="57"/>
      <c r="G870" s="58">
        <f t="shared" si="80"/>
        <v>0</v>
      </c>
      <c r="H870" s="58">
        <f>IF(E870="",0,IFERROR(VLOOKUP(E870,档案费管理台账!$D$4:$H$1000,5,0),0))</f>
        <v>0</v>
      </c>
      <c r="I870" s="57"/>
      <c r="J870" s="57"/>
      <c r="K870" s="57"/>
      <c r="L870" s="57"/>
      <c r="M870" s="58" t="str">
        <f t="shared" si="81"/>
        <v/>
      </c>
      <c r="N870" s="73"/>
    </row>
    <row r="871" spans="1:14">
      <c r="A871" s="97" t="str">
        <f t="shared" si="79"/>
        <v/>
      </c>
      <c r="B871" s="98" t="str">
        <f t="shared" si="78"/>
        <v/>
      </c>
      <c r="C871" s="99"/>
      <c r="D871" s="137"/>
      <c r="E871" s="100"/>
      <c r="F871" s="57"/>
      <c r="G871" s="58">
        <f t="shared" si="80"/>
        <v>0</v>
      </c>
      <c r="H871" s="58">
        <f>IF(E871="",0,IFERROR(VLOOKUP(E871,档案费管理台账!$D$4:$H$1000,5,0),0))</f>
        <v>0</v>
      </c>
      <c r="I871" s="57"/>
      <c r="J871" s="57"/>
      <c r="K871" s="57"/>
      <c r="L871" s="57"/>
      <c r="M871" s="58" t="str">
        <f t="shared" si="81"/>
        <v/>
      </c>
      <c r="N871" s="73"/>
    </row>
    <row r="872" spans="1:14">
      <c r="A872" s="97" t="str">
        <f t="shared" si="79"/>
        <v/>
      </c>
      <c r="B872" s="98" t="str">
        <f t="shared" si="78"/>
        <v/>
      </c>
      <c r="C872" s="99"/>
      <c r="D872" s="137"/>
      <c r="E872" s="100"/>
      <c r="F872" s="57"/>
      <c r="G872" s="58">
        <f t="shared" si="80"/>
        <v>0</v>
      </c>
      <c r="H872" s="58">
        <f>IF(E872="",0,IFERROR(VLOOKUP(E872,档案费管理台账!$D$4:$H$1000,5,0),0))</f>
        <v>0</v>
      </c>
      <c r="I872" s="57"/>
      <c r="J872" s="57"/>
      <c r="K872" s="57"/>
      <c r="L872" s="57"/>
      <c r="M872" s="58" t="str">
        <f t="shared" si="81"/>
        <v/>
      </c>
      <c r="N872" s="73"/>
    </row>
    <row r="873" spans="1:14">
      <c r="A873" s="97" t="str">
        <f t="shared" si="79"/>
        <v/>
      </c>
      <c r="B873" s="98" t="str">
        <f t="shared" si="78"/>
        <v/>
      </c>
      <c r="C873" s="99"/>
      <c r="D873" s="137"/>
      <c r="E873" s="100"/>
      <c r="F873" s="57"/>
      <c r="G873" s="58">
        <f t="shared" si="80"/>
        <v>0</v>
      </c>
      <c r="H873" s="58">
        <f>IF(E873="",0,IFERROR(VLOOKUP(E873,档案费管理台账!$D$4:$H$1000,5,0),0))</f>
        <v>0</v>
      </c>
      <c r="I873" s="57"/>
      <c r="J873" s="57"/>
      <c r="K873" s="57"/>
      <c r="L873" s="57"/>
      <c r="M873" s="58" t="str">
        <f t="shared" si="81"/>
        <v/>
      </c>
      <c r="N873" s="73"/>
    </row>
    <row r="874" spans="1:14">
      <c r="A874" s="97" t="str">
        <f t="shared" si="79"/>
        <v/>
      </c>
      <c r="B874" s="98" t="str">
        <f t="shared" si="78"/>
        <v/>
      </c>
      <c r="C874" s="99"/>
      <c r="D874" s="137"/>
      <c r="E874" s="100"/>
      <c r="F874" s="57"/>
      <c r="G874" s="58">
        <f t="shared" si="80"/>
        <v>0</v>
      </c>
      <c r="H874" s="58">
        <f>IF(E874="",0,IFERROR(VLOOKUP(E874,档案费管理台账!$D$4:$H$1000,5,0),0))</f>
        <v>0</v>
      </c>
      <c r="I874" s="57"/>
      <c r="J874" s="57"/>
      <c r="K874" s="57"/>
      <c r="L874" s="57"/>
      <c r="M874" s="58" t="str">
        <f t="shared" si="81"/>
        <v/>
      </c>
      <c r="N874" s="73"/>
    </row>
    <row r="875" spans="1:14">
      <c r="A875" s="97" t="str">
        <f t="shared" si="79"/>
        <v/>
      </c>
      <c r="B875" s="98" t="str">
        <f t="shared" si="78"/>
        <v/>
      </c>
      <c r="C875" s="99"/>
      <c r="D875" s="137"/>
      <c r="E875" s="100"/>
      <c r="F875" s="57"/>
      <c r="G875" s="58">
        <f t="shared" si="80"/>
        <v>0</v>
      </c>
      <c r="H875" s="58">
        <f>IF(E875="",0,IFERROR(VLOOKUP(E875,档案费管理台账!$D$4:$H$1000,5,0),0))</f>
        <v>0</v>
      </c>
      <c r="I875" s="57"/>
      <c r="J875" s="57"/>
      <c r="K875" s="57"/>
      <c r="L875" s="57"/>
      <c r="M875" s="58" t="str">
        <f t="shared" si="81"/>
        <v/>
      </c>
      <c r="N875" s="73"/>
    </row>
    <row r="876" spans="1:14">
      <c r="A876" s="97" t="str">
        <f t="shared" si="79"/>
        <v/>
      </c>
      <c r="B876" s="98" t="str">
        <f t="shared" ref="B876:B939" si="82">IF(C876="","",MONTH(C876)&amp;"月")</f>
        <v/>
      </c>
      <c r="C876" s="99"/>
      <c r="D876" s="137"/>
      <c r="E876" s="100"/>
      <c r="F876" s="57"/>
      <c r="G876" s="58">
        <f t="shared" si="80"/>
        <v>0</v>
      </c>
      <c r="H876" s="58">
        <f>IF(E876="",0,IFERROR(VLOOKUP(E876,档案费管理台账!$D$4:$H$1000,5,0),0))</f>
        <v>0</v>
      </c>
      <c r="I876" s="57"/>
      <c r="J876" s="57"/>
      <c r="K876" s="57"/>
      <c r="L876" s="57"/>
      <c r="M876" s="58" t="str">
        <f t="shared" si="81"/>
        <v/>
      </c>
      <c r="N876" s="73"/>
    </row>
    <row r="877" spans="1:14">
      <c r="A877" s="97" t="str">
        <f t="shared" ref="A877:A940" si="83">IF(C877="","",ROW()-42)</f>
        <v/>
      </c>
      <c r="B877" s="98" t="str">
        <f t="shared" si="82"/>
        <v/>
      </c>
      <c r="C877" s="99"/>
      <c r="D877" s="137"/>
      <c r="E877" s="100"/>
      <c r="F877" s="57"/>
      <c r="G877" s="58">
        <f t="shared" ref="G877:G940" si="84">IF(F877="",0,F877*$K$41)</f>
        <v>0</v>
      </c>
      <c r="H877" s="58">
        <f>IF(E877="",0,IFERROR(VLOOKUP(E877,档案费管理台账!$D$4:$H$1000,5,0),0))</f>
        <v>0</v>
      </c>
      <c r="I877" s="57"/>
      <c r="J877" s="57"/>
      <c r="K877" s="57"/>
      <c r="L877" s="57"/>
      <c r="M877" s="58" t="str">
        <f t="shared" ref="M877:M940" si="85">IF(C877="","",ROUND(M876+G877-I877-J877-K877-L877-H877,2))</f>
        <v/>
      </c>
      <c r="N877" s="73"/>
    </row>
    <row r="878" spans="1:14">
      <c r="A878" s="97" t="str">
        <f t="shared" si="83"/>
        <v/>
      </c>
      <c r="B878" s="98" t="str">
        <f t="shared" si="82"/>
        <v/>
      </c>
      <c r="C878" s="99"/>
      <c r="D878" s="137"/>
      <c r="E878" s="100"/>
      <c r="F878" s="57"/>
      <c r="G878" s="58">
        <f t="shared" si="84"/>
        <v>0</v>
      </c>
      <c r="H878" s="58">
        <f>IF(E878="",0,IFERROR(VLOOKUP(E878,档案费管理台账!$D$4:$H$1000,5,0),0))</f>
        <v>0</v>
      </c>
      <c r="I878" s="57"/>
      <c r="J878" s="57"/>
      <c r="K878" s="57"/>
      <c r="L878" s="57"/>
      <c r="M878" s="58" t="str">
        <f t="shared" si="85"/>
        <v/>
      </c>
      <c r="N878" s="73"/>
    </row>
    <row r="879" spans="1:14">
      <c r="A879" s="97" t="str">
        <f t="shared" si="83"/>
        <v/>
      </c>
      <c r="B879" s="98" t="str">
        <f t="shared" si="82"/>
        <v/>
      </c>
      <c r="C879" s="99"/>
      <c r="D879" s="137"/>
      <c r="E879" s="100"/>
      <c r="F879" s="57"/>
      <c r="G879" s="58">
        <f t="shared" si="84"/>
        <v>0</v>
      </c>
      <c r="H879" s="58">
        <f>IF(E879="",0,IFERROR(VLOOKUP(E879,档案费管理台账!$D$4:$H$1000,5,0),0))</f>
        <v>0</v>
      </c>
      <c r="I879" s="57"/>
      <c r="J879" s="57"/>
      <c r="K879" s="57"/>
      <c r="L879" s="57"/>
      <c r="M879" s="58" t="str">
        <f t="shared" si="85"/>
        <v/>
      </c>
      <c r="N879" s="73"/>
    </row>
    <row r="880" spans="1:14">
      <c r="A880" s="97" t="str">
        <f t="shared" si="83"/>
        <v/>
      </c>
      <c r="B880" s="98" t="str">
        <f t="shared" si="82"/>
        <v/>
      </c>
      <c r="C880" s="99"/>
      <c r="D880" s="137"/>
      <c r="E880" s="100"/>
      <c r="F880" s="57"/>
      <c r="G880" s="58">
        <f t="shared" si="84"/>
        <v>0</v>
      </c>
      <c r="H880" s="58">
        <f>IF(E880="",0,IFERROR(VLOOKUP(E880,档案费管理台账!$D$4:$H$1000,5,0),0))</f>
        <v>0</v>
      </c>
      <c r="I880" s="57"/>
      <c r="J880" s="57"/>
      <c r="K880" s="57"/>
      <c r="L880" s="57"/>
      <c r="M880" s="58" t="str">
        <f t="shared" si="85"/>
        <v/>
      </c>
      <c r="N880" s="73"/>
    </row>
    <row r="881" spans="1:14">
      <c r="A881" s="97" t="str">
        <f t="shared" si="83"/>
        <v/>
      </c>
      <c r="B881" s="98" t="str">
        <f t="shared" si="82"/>
        <v/>
      </c>
      <c r="C881" s="99"/>
      <c r="D881" s="137"/>
      <c r="E881" s="100"/>
      <c r="F881" s="57"/>
      <c r="G881" s="58">
        <f t="shared" si="84"/>
        <v>0</v>
      </c>
      <c r="H881" s="58">
        <f>IF(E881="",0,IFERROR(VLOOKUP(E881,档案费管理台账!$D$4:$H$1000,5,0),0))</f>
        <v>0</v>
      </c>
      <c r="I881" s="57"/>
      <c r="J881" s="57"/>
      <c r="K881" s="57"/>
      <c r="L881" s="57"/>
      <c r="M881" s="58" t="str">
        <f t="shared" si="85"/>
        <v/>
      </c>
      <c r="N881" s="73"/>
    </row>
    <row r="882" spans="1:14">
      <c r="A882" s="97" t="str">
        <f t="shared" si="83"/>
        <v/>
      </c>
      <c r="B882" s="98" t="str">
        <f t="shared" si="82"/>
        <v/>
      </c>
      <c r="C882" s="99"/>
      <c r="D882" s="137"/>
      <c r="E882" s="100"/>
      <c r="F882" s="57"/>
      <c r="G882" s="58">
        <f t="shared" si="84"/>
        <v>0</v>
      </c>
      <c r="H882" s="58">
        <f>IF(E882="",0,IFERROR(VLOOKUP(E882,档案费管理台账!$D$4:$H$1000,5,0),0))</f>
        <v>0</v>
      </c>
      <c r="I882" s="57"/>
      <c r="J882" s="57"/>
      <c r="K882" s="57"/>
      <c r="L882" s="57"/>
      <c r="M882" s="58" t="str">
        <f t="shared" si="85"/>
        <v/>
      </c>
      <c r="N882" s="73"/>
    </row>
    <row r="883" spans="1:14">
      <c r="A883" s="97" t="str">
        <f t="shared" si="83"/>
        <v/>
      </c>
      <c r="B883" s="98" t="str">
        <f t="shared" si="82"/>
        <v/>
      </c>
      <c r="C883" s="99"/>
      <c r="D883" s="137"/>
      <c r="E883" s="100"/>
      <c r="F883" s="57"/>
      <c r="G883" s="58">
        <f t="shared" si="84"/>
        <v>0</v>
      </c>
      <c r="H883" s="58">
        <f>IF(E883="",0,IFERROR(VLOOKUP(E883,档案费管理台账!$D$4:$H$1000,5,0),0))</f>
        <v>0</v>
      </c>
      <c r="I883" s="57"/>
      <c r="J883" s="57"/>
      <c r="K883" s="57"/>
      <c r="L883" s="57"/>
      <c r="M883" s="58" t="str">
        <f t="shared" si="85"/>
        <v/>
      </c>
      <c r="N883" s="73"/>
    </row>
    <row r="884" spans="1:14">
      <c r="A884" s="97" t="str">
        <f t="shared" si="83"/>
        <v/>
      </c>
      <c r="B884" s="98" t="str">
        <f t="shared" si="82"/>
        <v/>
      </c>
      <c r="C884" s="99"/>
      <c r="D884" s="137"/>
      <c r="E884" s="100"/>
      <c r="F884" s="57"/>
      <c r="G884" s="58">
        <f t="shared" si="84"/>
        <v>0</v>
      </c>
      <c r="H884" s="58">
        <f>IF(E884="",0,IFERROR(VLOOKUP(E884,档案费管理台账!$D$4:$H$1000,5,0),0))</f>
        <v>0</v>
      </c>
      <c r="I884" s="57"/>
      <c r="J884" s="57"/>
      <c r="K884" s="57"/>
      <c r="L884" s="57"/>
      <c r="M884" s="58" t="str">
        <f t="shared" si="85"/>
        <v/>
      </c>
      <c r="N884" s="73"/>
    </row>
    <row r="885" spans="1:14">
      <c r="A885" s="97" t="str">
        <f t="shared" si="83"/>
        <v/>
      </c>
      <c r="B885" s="98" t="str">
        <f t="shared" si="82"/>
        <v/>
      </c>
      <c r="C885" s="99"/>
      <c r="D885" s="137"/>
      <c r="E885" s="100"/>
      <c r="F885" s="57"/>
      <c r="G885" s="58">
        <f t="shared" si="84"/>
        <v>0</v>
      </c>
      <c r="H885" s="58">
        <f>IF(E885="",0,IFERROR(VLOOKUP(E885,档案费管理台账!$D$4:$H$1000,5,0),0))</f>
        <v>0</v>
      </c>
      <c r="I885" s="57"/>
      <c r="J885" s="57"/>
      <c r="K885" s="57"/>
      <c r="L885" s="57"/>
      <c r="M885" s="58" t="str">
        <f t="shared" si="85"/>
        <v/>
      </c>
      <c r="N885" s="73"/>
    </row>
    <row r="886" spans="1:14">
      <c r="A886" s="97" t="str">
        <f t="shared" si="83"/>
        <v/>
      </c>
      <c r="B886" s="98" t="str">
        <f t="shared" si="82"/>
        <v/>
      </c>
      <c r="C886" s="99"/>
      <c r="D886" s="137"/>
      <c r="E886" s="100"/>
      <c r="F886" s="57"/>
      <c r="G886" s="58">
        <f t="shared" si="84"/>
        <v>0</v>
      </c>
      <c r="H886" s="58">
        <f>IF(E886="",0,IFERROR(VLOOKUP(E886,档案费管理台账!$D$4:$H$1000,5,0),0))</f>
        <v>0</v>
      </c>
      <c r="I886" s="57"/>
      <c r="J886" s="57"/>
      <c r="K886" s="57"/>
      <c r="L886" s="57"/>
      <c r="M886" s="58" t="str">
        <f t="shared" si="85"/>
        <v/>
      </c>
      <c r="N886" s="73"/>
    </row>
    <row r="887" spans="1:14">
      <c r="A887" s="97" t="str">
        <f t="shared" si="83"/>
        <v/>
      </c>
      <c r="B887" s="98" t="str">
        <f t="shared" si="82"/>
        <v/>
      </c>
      <c r="C887" s="99"/>
      <c r="D887" s="137"/>
      <c r="E887" s="100"/>
      <c r="F887" s="57"/>
      <c r="G887" s="58">
        <f t="shared" si="84"/>
        <v>0</v>
      </c>
      <c r="H887" s="58">
        <f>IF(E887="",0,IFERROR(VLOOKUP(E887,档案费管理台账!$D$4:$H$1000,5,0),0))</f>
        <v>0</v>
      </c>
      <c r="I887" s="57"/>
      <c r="J887" s="57"/>
      <c r="K887" s="57"/>
      <c r="L887" s="57"/>
      <c r="M887" s="58" t="str">
        <f t="shared" si="85"/>
        <v/>
      </c>
      <c r="N887" s="73"/>
    </row>
    <row r="888" spans="1:14">
      <c r="A888" s="97" t="str">
        <f t="shared" si="83"/>
        <v/>
      </c>
      <c r="B888" s="98" t="str">
        <f t="shared" si="82"/>
        <v/>
      </c>
      <c r="C888" s="99"/>
      <c r="D888" s="137"/>
      <c r="E888" s="100"/>
      <c r="F888" s="57"/>
      <c r="G888" s="58">
        <f t="shared" si="84"/>
        <v>0</v>
      </c>
      <c r="H888" s="58">
        <f>IF(E888="",0,IFERROR(VLOOKUP(E888,档案费管理台账!$D$4:$H$1000,5,0),0))</f>
        <v>0</v>
      </c>
      <c r="I888" s="57"/>
      <c r="J888" s="57"/>
      <c r="K888" s="57"/>
      <c r="L888" s="57"/>
      <c r="M888" s="58" t="str">
        <f t="shared" si="85"/>
        <v/>
      </c>
      <c r="N888" s="73"/>
    </row>
    <row r="889" spans="1:14">
      <c r="A889" s="97" t="str">
        <f t="shared" si="83"/>
        <v/>
      </c>
      <c r="B889" s="98" t="str">
        <f t="shared" si="82"/>
        <v/>
      </c>
      <c r="C889" s="99"/>
      <c r="D889" s="137"/>
      <c r="E889" s="100"/>
      <c r="F889" s="57"/>
      <c r="G889" s="58">
        <f t="shared" si="84"/>
        <v>0</v>
      </c>
      <c r="H889" s="58">
        <f>IF(E889="",0,IFERROR(VLOOKUP(E889,档案费管理台账!$D$4:$H$1000,5,0),0))</f>
        <v>0</v>
      </c>
      <c r="I889" s="57"/>
      <c r="J889" s="57"/>
      <c r="K889" s="57"/>
      <c r="L889" s="57"/>
      <c r="M889" s="58" t="str">
        <f t="shared" si="85"/>
        <v/>
      </c>
      <c r="N889" s="73"/>
    </row>
    <row r="890" spans="1:14">
      <c r="A890" s="97" t="str">
        <f t="shared" si="83"/>
        <v/>
      </c>
      <c r="B890" s="98" t="str">
        <f t="shared" si="82"/>
        <v/>
      </c>
      <c r="C890" s="99"/>
      <c r="D890" s="137"/>
      <c r="E890" s="100"/>
      <c r="F890" s="57"/>
      <c r="G890" s="58">
        <f t="shared" si="84"/>
        <v>0</v>
      </c>
      <c r="H890" s="58">
        <f>IF(E890="",0,IFERROR(VLOOKUP(E890,档案费管理台账!$D$4:$H$1000,5,0),0))</f>
        <v>0</v>
      </c>
      <c r="I890" s="57"/>
      <c r="J890" s="57"/>
      <c r="K890" s="57"/>
      <c r="L890" s="57"/>
      <c r="M890" s="58" t="str">
        <f t="shared" si="85"/>
        <v/>
      </c>
      <c r="N890" s="73"/>
    </row>
    <row r="891" spans="1:14">
      <c r="A891" s="97" t="str">
        <f t="shared" si="83"/>
        <v/>
      </c>
      <c r="B891" s="98" t="str">
        <f t="shared" si="82"/>
        <v/>
      </c>
      <c r="C891" s="99"/>
      <c r="D891" s="137"/>
      <c r="E891" s="100"/>
      <c r="F891" s="57"/>
      <c r="G891" s="58">
        <f t="shared" si="84"/>
        <v>0</v>
      </c>
      <c r="H891" s="58">
        <f>IF(E891="",0,IFERROR(VLOOKUP(E891,档案费管理台账!$D$4:$H$1000,5,0),0))</f>
        <v>0</v>
      </c>
      <c r="I891" s="57"/>
      <c r="J891" s="57"/>
      <c r="K891" s="57"/>
      <c r="L891" s="57"/>
      <c r="M891" s="58" t="str">
        <f t="shared" si="85"/>
        <v/>
      </c>
      <c r="N891" s="73"/>
    </row>
    <row r="892" spans="1:14">
      <c r="A892" s="97" t="str">
        <f t="shared" si="83"/>
        <v/>
      </c>
      <c r="B892" s="98" t="str">
        <f t="shared" si="82"/>
        <v/>
      </c>
      <c r="C892" s="99"/>
      <c r="D892" s="137"/>
      <c r="E892" s="100"/>
      <c r="F892" s="57"/>
      <c r="G892" s="58">
        <f t="shared" si="84"/>
        <v>0</v>
      </c>
      <c r="H892" s="58">
        <f>IF(E892="",0,IFERROR(VLOOKUP(E892,档案费管理台账!$D$4:$H$1000,5,0),0))</f>
        <v>0</v>
      </c>
      <c r="I892" s="57"/>
      <c r="J892" s="57"/>
      <c r="K892" s="57"/>
      <c r="L892" s="57"/>
      <c r="M892" s="58" t="str">
        <f t="shared" si="85"/>
        <v/>
      </c>
      <c r="N892" s="73"/>
    </row>
    <row r="893" spans="1:14">
      <c r="A893" s="97" t="str">
        <f t="shared" si="83"/>
        <v/>
      </c>
      <c r="B893" s="98" t="str">
        <f t="shared" si="82"/>
        <v/>
      </c>
      <c r="C893" s="99"/>
      <c r="D893" s="137"/>
      <c r="E893" s="100"/>
      <c r="F893" s="57"/>
      <c r="G893" s="58">
        <f t="shared" si="84"/>
        <v>0</v>
      </c>
      <c r="H893" s="58">
        <f>IF(E893="",0,IFERROR(VLOOKUP(E893,档案费管理台账!$D$4:$H$1000,5,0),0))</f>
        <v>0</v>
      </c>
      <c r="I893" s="57"/>
      <c r="J893" s="57"/>
      <c r="K893" s="57"/>
      <c r="L893" s="57"/>
      <c r="M893" s="58" t="str">
        <f t="shared" si="85"/>
        <v/>
      </c>
      <c r="N893" s="73"/>
    </row>
    <row r="894" spans="1:14">
      <c r="A894" s="97" t="str">
        <f t="shared" si="83"/>
        <v/>
      </c>
      <c r="B894" s="98" t="str">
        <f t="shared" si="82"/>
        <v/>
      </c>
      <c r="C894" s="99"/>
      <c r="D894" s="137"/>
      <c r="E894" s="100"/>
      <c r="F894" s="57"/>
      <c r="G894" s="58">
        <f t="shared" si="84"/>
        <v>0</v>
      </c>
      <c r="H894" s="58">
        <f>IF(E894="",0,IFERROR(VLOOKUP(E894,档案费管理台账!$D$4:$H$1000,5,0),0))</f>
        <v>0</v>
      </c>
      <c r="I894" s="57"/>
      <c r="J894" s="57"/>
      <c r="K894" s="57"/>
      <c r="L894" s="57"/>
      <c r="M894" s="58" t="str">
        <f t="shared" si="85"/>
        <v/>
      </c>
      <c r="N894" s="73"/>
    </row>
    <row r="895" spans="1:14">
      <c r="A895" s="97" t="str">
        <f t="shared" si="83"/>
        <v/>
      </c>
      <c r="B895" s="98" t="str">
        <f t="shared" si="82"/>
        <v/>
      </c>
      <c r="C895" s="99"/>
      <c r="D895" s="137"/>
      <c r="E895" s="100"/>
      <c r="F895" s="57"/>
      <c r="G895" s="58">
        <f t="shared" si="84"/>
        <v>0</v>
      </c>
      <c r="H895" s="58">
        <f>IF(E895="",0,IFERROR(VLOOKUP(E895,档案费管理台账!$D$4:$H$1000,5,0),0))</f>
        <v>0</v>
      </c>
      <c r="I895" s="57"/>
      <c r="J895" s="57"/>
      <c r="K895" s="57"/>
      <c r="L895" s="57"/>
      <c r="M895" s="58" t="str">
        <f t="shared" si="85"/>
        <v/>
      </c>
      <c r="N895" s="73"/>
    </row>
    <row r="896" spans="1:14">
      <c r="A896" s="97" t="str">
        <f t="shared" si="83"/>
        <v/>
      </c>
      <c r="B896" s="98" t="str">
        <f t="shared" si="82"/>
        <v/>
      </c>
      <c r="C896" s="99"/>
      <c r="D896" s="137"/>
      <c r="E896" s="100"/>
      <c r="F896" s="57"/>
      <c r="G896" s="58">
        <f t="shared" si="84"/>
        <v>0</v>
      </c>
      <c r="H896" s="58">
        <f>IF(E896="",0,IFERROR(VLOOKUP(E896,档案费管理台账!$D$4:$H$1000,5,0),0))</f>
        <v>0</v>
      </c>
      <c r="I896" s="57"/>
      <c r="J896" s="57"/>
      <c r="K896" s="57"/>
      <c r="L896" s="57"/>
      <c r="M896" s="58" t="str">
        <f t="shared" si="85"/>
        <v/>
      </c>
      <c r="N896" s="73"/>
    </row>
    <row r="897" spans="1:14">
      <c r="A897" s="97" t="str">
        <f t="shared" si="83"/>
        <v/>
      </c>
      <c r="B897" s="98" t="str">
        <f t="shared" si="82"/>
        <v/>
      </c>
      <c r="C897" s="99"/>
      <c r="D897" s="137"/>
      <c r="E897" s="100"/>
      <c r="F897" s="57"/>
      <c r="G897" s="58">
        <f t="shared" si="84"/>
        <v>0</v>
      </c>
      <c r="H897" s="58">
        <f>IF(E897="",0,IFERROR(VLOOKUP(E897,档案费管理台账!$D$4:$H$1000,5,0),0))</f>
        <v>0</v>
      </c>
      <c r="I897" s="57"/>
      <c r="J897" s="57"/>
      <c r="K897" s="57"/>
      <c r="L897" s="57"/>
      <c r="M897" s="58" t="str">
        <f t="shared" si="85"/>
        <v/>
      </c>
      <c r="N897" s="73"/>
    </row>
    <row r="898" spans="1:14">
      <c r="A898" s="97" t="str">
        <f t="shared" si="83"/>
        <v/>
      </c>
      <c r="B898" s="98" t="str">
        <f t="shared" si="82"/>
        <v/>
      </c>
      <c r="C898" s="99"/>
      <c r="D898" s="137"/>
      <c r="E898" s="100"/>
      <c r="F898" s="57"/>
      <c r="G898" s="58">
        <f t="shared" si="84"/>
        <v>0</v>
      </c>
      <c r="H898" s="58">
        <f>IF(E898="",0,IFERROR(VLOOKUP(E898,档案费管理台账!$D$4:$H$1000,5,0),0))</f>
        <v>0</v>
      </c>
      <c r="I898" s="57"/>
      <c r="J898" s="57"/>
      <c r="K898" s="57"/>
      <c r="L898" s="57"/>
      <c r="M898" s="58" t="str">
        <f t="shared" si="85"/>
        <v/>
      </c>
      <c r="N898" s="73"/>
    </row>
    <row r="899" spans="1:14">
      <c r="A899" s="97" t="str">
        <f t="shared" si="83"/>
        <v/>
      </c>
      <c r="B899" s="98" t="str">
        <f t="shared" si="82"/>
        <v/>
      </c>
      <c r="C899" s="99"/>
      <c r="D899" s="137"/>
      <c r="E899" s="100"/>
      <c r="F899" s="57"/>
      <c r="G899" s="58">
        <f t="shared" si="84"/>
        <v>0</v>
      </c>
      <c r="H899" s="58">
        <f>IF(E899="",0,IFERROR(VLOOKUP(E899,档案费管理台账!$D$4:$H$1000,5,0),0))</f>
        <v>0</v>
      </c>
      <c r="I899" s="57"/>
      <c r="J899" s="57"/>
      <c r="K899" s="57"/>
      <c r="L899" s="57"/>
      <c r="M899" s="58" t="str">
        <f t="shared" si="85"/>
        <v/>
      </c>
      <c r="N899" s="73"/>
    </row>
    <row r="900" spans="1:14">
      <c r="A900" s="97" t="str">
        <f t="shared" si="83"/>
        <v/>
      </c>
      <c r="B900" s="98" t="str">
        <f t="shared" si="82"/>
        <v/>
      </c>
      <c r="C900" s="99"/>
      <c r="D900" s="137"/>
      <c r="E900" s="100"/>
      <c r="F900" s="57"/>
      <c r="G900" s="58">
        <f t="shared" si="84"/>
        <v>0</v>
      </c>
      <c r="H900" s="58">
        <f>IF(E900="",0,IFERROR(VLOOKUP(E900,档案费管理台账!$D$4:$H$1000,5,0),0))</f>
        <v>0</v>
      </c>
      <c r="I900" s="57"/>
      <c r="J900" s="57"/>
      <c r="K900" s="57"/>
      <c r="L900" s="57"/>
      <c r="M900" s="58" t="str">
        <f t="shared" si="85"/>
        <v/>
      </c>
      <c r="N900" s="73"/>
    </row>
    <row r="901" spans="1:14">
      <c r="A901" s="97" t="str">
        <f t="shared" si="83"/>
        <v/>
      </c>
      <c r="B901" s="98" t="str">
        <f t="shared" si="82"/>
        <v/>
      </c>
      <c r="C901" s="99"/>
      <c r="D901" s="137"/>
      <c r="E901" s="100"/>
      <c r="F901" s="57"/>
      <c r="G901" s="58">
        <f t="shared" si="84"/>
        <v>0</v>
      </c>
      <c r="H901" s="58">
        <f>IF(E901="",0,IFERROR(VLOOKUP(E901,档案费管理台账!$D$4:$H$1000,5,0),0))</f>
        <v>0</v>
      </c>
      <c r="I901" s="57"/>
      <c r="J901" s="57"/>
      <c r="K901" s="57"/>
      <c r="L901" s="57"/>
      <c r="M901" s="58" t="str">
        <f t="shared" si="85"/>
        <v/>
      </c>
      <c r="N901" s="73"/>
    </row>
    <row r="902" spans="1:14">
      <c r="A902" s="97" t="str">
        <f t="shared" si="83"/>
        <v/>
      </c>
      <c r="B902" s="98" t="str">
        <f t="shared" si="82"/>
        <v/>
      </c>
      <c r="C902" s="99"/>
      <c r="D902" s="137"/>
      <c r="E902" s="100"/>
      <c r="F902" s="57"/>
      <c r="G902" s="58">
        <f t="shared" si="84"/>
        <v>0</v>
      </c>
      <c r="H902" s="58">
        <f>IF(E902="",0,IFERROR(VLOOKUP(E902,档案费管理台账!$D$4:$H$1000,5,0),0))</f>
        <v>0</v>
      </c>
      <c r="I902" s="57"/>
      <c r="J902" s="57"/>
      <c r="K902" s="57"/>
      <c r="L902" s="57"/>
      <c r="M902" s="58" t="str">
        <f t="shared" si="85"/>
        <v/>
      </c>
      <c r="N902" s="73"/>
    </row>
    <row r="903" spans="1:14">
      <c r="A903" s="97" t="str">
        <f t="shared" si="83"/>
        <v/>
      </c>
      <c r="B903" s="98" t="str">
        <f t="shared" si="82"/>
        <v/>
      </c>
      <c r="C903" s="99"/>
      <c r="D903" s="137"/>
      <c r="E903" s="100"/>
      <c r="F903" s="57"/>
      <c r="G903" s="58">
        <f t="shared" si="84"/>
        <v>0</v>
      </c>
      <c r="H903" s="58">
        <f>IF(E903="",0,IFERROR(VLOOKUP(E903,档案费管理台账!$D$4:$H$1000,5,0),0))</f>
        <v>0</v>
      </c>
      <c r="I903" s="57"/>
      <c r="J903" s="57"/>
      <c r="K903" s="57"/>
      <c r="L903" s="57"/>
      <c r="M903" s="58" t="str">
        <f t="shared" si="85"/>
        <v/>
      </c>
      <c r="N903" s="73"/>
    </row>
    <row r="904" spans="1:14">
      <c r="A904" s="97" t="str">
        <f t="shared" si="83"/>
        <v/>
      </c>
      <c r="B904" s="98" t="str">
        <f t="shared" si="82"/>
        <v/>
      </c>
      <c r="C904" s="99"/>
      <c r="D904" s="137"/>
      <c r="E904" s="100"/>
      <c r="F904" s="57"/>
      <c r="G904" s="58">
        <f t="shared" si="84"/>
        <v>0</v>
      </c>
      <c r="H904" s="58">
        <f>IF(E904="",0,IFERROR(VLOOKUP(E904,档案费管理台账!$D$4:$H$1000,5,0),0))</f>
        <v>0</v>
      </c>
      <c r="I904" s="57"/>
      <c r="J904" s="57"/>
      <c r="K904" s="57"/>
      <c r="L904" s="57"/>
      <c r="M904" s="58" t="str">
        <f t="shared" si="85"/>
        <v/>
      </c>
      <c r="N904" s="73"/>
    </row>
    <row r="905" spans="1:14">
      <c r="A905" s="97" t="str">
        <f t="shared" si="83"/>
        <v/>
      </c>
      <c r="B905" s="98" t="str">
        <f t="shared" si="82"/>
        <v/>
      </c>
      <c r="C905" s="99"/>
      <c r="D905" s="137"/>
      <c r="E905" s="100"/>
      <c r="F905" s="57"/>
      <c r="G905" s="58">
        <f t="shared" si="84"/>
        <v>0</v>
      </c>
      <c r="H905" s="58">
        <f>IF(E905="",0,IFERROR(VLOOKUP(E905,档案费管理台账!$D$4:$H$1000,5,0),0))</f>
        <v>0</v>
      </c>
      <c r="I905" s="57"/>
      <c r="J905" s="57"/>
      <c r="K905" s="57"/>
      <c r="L905" s="57"/>
      <c r="M905" s="58" t="str">
        <f t="shared" si="85"/>
        <v/>
      </c>
      <c r="N905" s="73"/>
    </row>
    <row r="906" spans="1:14">
      <c r="A906" s="97" t="str">
        <f t="shared" si="83"/>
        <v/>
      </c>
      <c r="B906" s="98" t="str">
        <f t="shared" si="82"/>
        <v/>
      </c>
      <c r="C906" s="99"/>
      <c r="D906" s="137"/>
      <c r="E906" s="100"/>
      <c r="F906" s="57"/>
      <c r="G906" s="58">
        <f t="shared" si="84"/>
        <v>0</v>
      </c>
      <c r="H906" s="58">
        <f>IF(E906="",0,IFERROR(VLOOKUP(E906,档案费管理台账!$D$4:$H$1000,5,0),0))</f>
        <v>0</v>
      </c>
      <c r="I906" s="57"/>
      <c r="J906" s="57"/>
      <c r="K906" s="57"/>
      <c r="L906" s="57"/>
      <c r="M906" s="58" t="str">
        <f t="shared" si="85"/>
        <v/>
      </c>
      <c r="N906" s="73"/>
    </row>
    <row r="907" spans="1:14">
      <c r="A907" s="97" t="str">
        <f t="shared" si="83"/>
        <v/>
      </c>
      <c r="B907" s="98" t="str">
        <f t="shared" si="82"/>
        <v/>
      </c>
      <c r="C907" s="99"/>
      <c r="D907" s="137"/>
      <c r="E907" s="100"/>
      <c r="F907" s="57"/>
      <c r="G907" s="58">
        <f t="shared" si="84"/>
        <v>0</v>
      </c>
      <c r="H907" s="58">
        <f>IF(E907="",0,IFERROR(VLOOKUP(E907,档案费管理台账!$D$4:$H$1000,5,0),0))</f>
        <v>0</v>
      </c>
      <c r="I907" s="57"/>
      <c r="J907" s="57"/>
      <c r="K907" s="57"/>
      <c r="L907" s="57"/>
      <c r="M907" s="58" t="str">
        <f t="shared" si="85"/>
        <v/>
      </c>
      <c r="N907" s="73"/>
    </row>
    <row r="908" spans="1:14">
      <c r="A908" s="97" t="str">
        <f t="shared" si="83"/>
        <v/>
      </c>
      <c r="B908" s="98" t="str">
        <f t="shared" si="82"/>
        <v/>
      </c>
      <c r="C908" s="99"/>
      <c r="D908" s="137"/>
      <c r="E908" s="100"/>
      <c r="F908" s="57"/>
      <c r="G908" s="58">
        <f t="shared" si="84"/>
        <v>0</v>
      </c>
      <c r="H908" s="58">
        <f>IF(E908="",0,IFERROR(VLOOKUP(E908,档案费管理台账!$D$4:$H$1000,5,0),0))</f>
        <v>0</v>
      </c>
      <c r="I908" s="57"/>
      <c r="J908" s="57"/>
      <c r="K908" s="57"/>
      <c r="L908" s="57"/>
      <c r="M908" s="58" t="str">
        <f t="shared" si="85"/>
        <v/>
      </c>
      <c r="N908" s="73"/>
    </row>
    <row r="909" spans="1:14">
      <c r="A909" s="97" t="str">
        <f t="shared" si="83"/>
        <v/>
      </c>
      <c r="B909" s="98" t="str">
        <f t="shared" si="82"/>
        <v/>
      </c>
      <c r="C909" s="99"/>
      <c r="D909" s="137"/>
      <c r="E909" s="100"/>
      <c r="F909" s="57"/>
      <c r="G909" s="58">
        <f t="shared" si="84"/>
        <v>0</v>
      </c>
      <c r="H909" s="58">
        <f>IF(E909="",0,IFERROR(VLOOKUP(E909,档案费管理台账!$D$4:$H$1000,5,0),0))</f>
        <v>0</v>
      </c>
      <c r="I909" s="57"/>
      <c r="J909" s="57"/>
      <c r="K909" s="57"/>
      <c r="L909" s="57"/>
      <c r="M909" s="58" t="str">
        <f t="shared" si="85"/>
        <v/>
      </c>
      <c r="N909" s="73"/>
    </row>
    <row r="910" spans="1:14">
      <c r="A910" s="97" t="str">
        <f t="shared" si="83"/>
        <v/>
      </c>
      <c r="B910" s="98" t="str">
        <f t="shared" si="82"/>
        <v/>
      </c>
      <c r="C910" s="99"/>
      <c r="D910" s="137"/>
      <c r="E910" s="100"/>
      <c r="F910" s="57"/>
      <c r="G910" s="58">
        <f t="shared" si="84"/>
        <v>0</v>
      </c>
      <c r="H910" s="58">
        <f>IF(E910="",0,IFERROR(VLOOKUP(E910,档案费管理台账!$D$4:$H$1000,5,0),0))</f>
        <v>0</v>
      </c>
      <c r="I910" s="57"/>
      <c r="J910" s="57"/>
      <c r="K910" s="57"/>
      <c r="L910" s="57"/>
      <c r="M910" s="58" t="str">
        <f t="shared" si="85"/>
        <v/>
      </c>
      <c r="N910" s="73"/>
    </row>
    <row r="911" spans="1:14">
      <c r="A911" s="97" t="str">
        <f t="shared" si="83"/>
        <v/>
      </c>
      <c r="B911" s="98" t="str">
        <f t="shared" si="82"/>
        <v/>
      </c>
      <c r="C911" s="99"/>
      <c r="D911" s="137"/>
      <c r="E911" s="100"/>
      <c r="F911" s="57"/>
      <c r="G911" s="58">
        <f t="shared" si="84"/>
        <v>0</v>
      </c>
      <c r="H911" s="58">
        <f>IF(E911="",0,IFERROR(VLOOKUP(E911,档案费管理台账!$D$4:$H$1000,5,0),0))</f>
        <v>0</v>
      </c>
      <c r="I911" s="57"/>
      <c r="J911" s="57"/>
      <c r="K911" s="57"/>
      <c r="L911" s="57"/>
      <c r="M911" s="58" t="str">
        <f t="shared" si="85"/>
        <v/>
      </c>
      <c r="N911" s="73"/>
    </row>
    <row r="912" spans="1:14">
      <c r="A912" s="97" t="str">
        <f t="shared" si="83"/>
        <v/>
      </c>
      <c r="B912" s="98" t="str">
        <f t="shared" si="82"/>
        <v/>
      </c>
      <c r="C912" s="99"/>
      <c r="D912" s="137"/>
      <c r="E912" s="100"/>
      <c r="F912" s="57"/>
      <c r="G912" s="58">
        <f t="shared" si="84"/>
        <v>0</v>
      </c>
      <c r="H912" s="58">
        <f>IF(E912="",0,IFERROR(VLOOKUP(E912,档案费管理台账!$D$4:$H$1000,5,0),0))</f>
        <v>0</v>
      </c>
      <c r="I912" s="57"/>
      <c r="J912" s="57"/>
      <c r="K912" s="57"/>
      <c r="L912" s="57"/>
      <c r="M912" s="58" t="str">
        <f t="shared" si="85"/>
        <v/>
      </c>
      <c r="N912" s="73"/>
    </row>
    <row r="913" spans="1:14">
      <c r="A913" s="97" t="str">
        <f t="shared" si="83"/>
        <v/>
      </c>
      <c r="B913" s="98" t="str">
        <f t="shared" si="82"/>
        <v/>
      </c>
      <c r="C913" s="99"/>
      <c r="D913" s="137"/>
      <c r="E913" s="100"/>
      <c r="F913" s="57"/>
      <c r="G913" s="58">
        <f t="shared" si="84"/>
        <v>0</v>
      </c>
      <c r="H913" s="58">
        <f>IF(E913="",0,IFERROR(VLOOKUP(E913,档案费管理台账!$D$4:$H$1000,5,0),0))</f>
        <v>0</v>
      </c>
      <c r="I913" s="57"/>
      <c r="J913" s="57"/>
      <c r="K913" s="57"/>
      <c r="L913" s="57"/>
      <c r="M913" s="58" t="str">
        <f t="shared" si="85"/>
        <v/>
      </c>
      <c r="N913" s="73"/>
    </row>
    <row r="914" spans="1:14">
      <c r="A914" s="97" t="str">
        <f t="shared" si="83"/>
        <v/>
      </c>
      <c r="B914" s="98" t="str">
        <f t="shared" si="82"/>
        <v/>
      </c>
      <c r="C914" s="99"/>
      <c r="D914" s="137"/>
      <c r="E914" s="100"/>
      <c r="F914" s="57"/>
      <c r="G914" s="58">
        <f t="shared" si="84"/>
        <v>0</v>
      </c>
      <c r="H914" s="58">
        <f>IF(E914="",0,IFERROR(VLOOKUP(E914,档案费管理台账!$D$4:$H$1000,5,0),0))</f>
        <v>0</v>
      </c>
      <c r="I914" s="57"/>
      <c r="J914" s="57"/>
      <c r="K914" s="57"/>
      <c r="L914" s="57"/>
      <c r="M914" s="58" t="str">
        <f t="shared" si="85"/>
        <v/>
      </c>
      <c r="N914" s="73"/>
    </row>
    <row r="915" spans="1:14">
      <c r="A915" s="97" t="str">
        <f t="shared" si="83"/>
        <v/>
      </c>
      <c r="B915" s="98" t="str">
        <f t="shared" si="82"/>
        <v/>
      </c>
      <c r="C915" s="99"/>
      <c r="D915" s="137"/>
      <c r="E915" s="100"/>
      <c r="F915" s="57"/>
      <c r="G915" s="58">
        <f t="shared" si="84"/>
        <v>0</v>
      </c>
      <c r="H915" s="58">
        <f>IF(E915="",0,IFERROR(VLOOKUP(E915,档案费管理台账!$D$4:$H$1000,5,0),0))</f>
        <v>0</v>
      </c>
      <c r="I915" s="57"/>
      <c r="J915" s="57"/>
      <c r="K915" s="57"/>
      <c r="L915" s="57"/>
      <c r="M915" s="58" t="str">
        <f t="shared" si="85"/>
        <v/>
      </c>
      <c r="N915" s="73"/>
    </row>
    <row r="916" spans="1:14">
      <c r="A916" s="97" t="str">
        <f t="shared" si="83"/>
        <v/>
      </c>
      <c r="B916" s="98" t="str">
        <f t="shared" si="82"/>
        <v/>
      </c>
      <c r="C916" s="99"/>
      <c r="D916" s="137"/>
      <c r="E916" s="100"/>
      <c r="F916" s="57"/>
      <c r="G916" s="58">
        <f t="shared" si="84"/>
        <v>0</v>
      </c>
      <c r="H916" s="58">
        <f>IF(E916="",0,IFERROR(VLOOKUP(E916,档案费管理台账!$D$4:$H$1000,5,0),0))</f>
        <v>0</v>
      </c>
      <c r="I916" s="57"/>
      <c r="J916" s="57"/>
      <c r="K916" s="57"/>
      <c r="L916" s="57"/>
      <c r="M916" s="58" t="str">
        <f t="shared" si="85"/>
        <v/>
      </c>
      <c r="N916" s="73"/>
    </row>
    <row r="917" spans="1:14">
      <c r="A917" s="97" t="str">
        <f t="shared" si="83"/>
        <v/>
      </c>
      <c r="B917" s="98" t="str">
        <f t="shared" si="82"/>
        <v/>
      </c>
      <c r="C917" s="99"/>
      <c r="D917" s="137"/>
      <c r="E917" s="100"/>
      <c r="F917" s="57"/>
      <c r="G917" s="58">
        <f t="shared" si="84"/>
        <v>0</v>
      </c>
      <c r="H917" s="58">
        <f>IF(E917="",0,IFERROR(VLOOKUP(E917,档案费管理台账!$D$4:$H$1000,5,0),0))</f>
        <v>0</v>
      </c>
      <c r="I917" s="57"/>
      <c r="J917" s="57"/>
      <c r="K917" s="57"/>
      <c r="L917" s="57"/>
      <c r="M917" s="58" t="str">
        <f t="shared" si="85"/>
        <v/>
      </c>
      <c r="N917" s="73"/>
    </row>
    <row r="918" spans="1:14">
      <c r="A918" s="97" t="str">
        <f t="shared" si="83"/>
        <v/>
      </c>
      <c r="B918" s="98" t="str">
        <f t="shared" si="82"/>
        <v/>
      </c>
      <c r="C918" s="99"/>
      <c r="D918" s="137"/>
      <c r="E918" s="100"/>
      <c r="F918" s="57"/>
      <c r="G918" s="58">
        <f t="shared" si="84"/>
        <v>0</v>
      </c>
      <c r="H918" s="58">
        <f>IF(E918="",0,IFERROR(VLOOKUP(E918,档案费管理台账!$D$4:$H$1000,5,0),0))</f>
        <v>0</v>
      </c>
      <c r="I918" s="57"/>
      <c r="J918" s="57"/>
      <c r="K918" s="57"/>
      <c r="L918" s="57"/>
      <c r="M918" s="58" t="str">
        <f t="shared" si="85"/>
        <v/>
      </c>
      <c r="N918" s="73"/>
    </row>
    <row r="919" spans="1:14">
      <c r="A919" s="97" t="str">
        <f t="shared" si="83"/>
        <v/>
      </c>
      <c r="B919" s="98" t="str">
        <f t="shared" si="82"/>
        <v/>
      </c>
      <c r="C919" s="99"/>
      <c r="D919" s="137"/>
      <c r="E919" s="100"/>
      <c r="F919" s="57"/>
      <c r="G919" s="58">
        <f t="shared" si="84"/>
        <v>0</v>
      </c>
      <c r="H919" s="58">
        <f>IF(E919="",0,IFERROR(VLOOKUP(E919,档案费管理台账!$D$4:$H$1000,5,0),0))</f>
        <v>0</v>
      </c>
      <c r="I919" s="57"/>
      <c r="J919" s="57"/>
      <c r="K919" s="57"/>
      <c r="L919" s="57"/>
      <c r="M919" s="58" t="str">
        <f t="shared" si="85"/>
        <v/>
      </c>
      <c r="N919" s="73"/>
    </row>
    <row r="920" spans="1:14">
      <c r="A920" s="97" t="str">
        <f t="shared" si="83"/>
        <v/>
      </c>
      <c r="B920" s="98" t="str">
        <f t="shared" si="82"/>
        <v/>
      </c>
      <c r="C920" s="99"/>
      <c r="D920" s="137"/>
      <c r="E920" s="100"/>
      <c r="F920" s="57"/>
      <c r="G920" s="58">
        <f t="shared" si="84"/>
        <v>0</v>
      </c>
      <c r="H920" s="58">
        <f>IF(E920="",0,IFERROR(VLOOKUP(E920,档案费管理台账!$D$4:$H$1000,5,0),0))</f>
        <v>0</v>
      </c>
      <c r="I920" s="57"/>
      <c r="J920" s="57"/>
      <c r="K920" s="57"/>
      <c r="L920" s="57"/>
      <c r="M920" s="58" t="str">
        <f t="shared" si="85"/>
        <v/>
      </c>
      <c r="N920" s="73"/>
    </row>
    <row r="921" spans="1:14">
      <c r="A921" s="97" t="str">
        <f t="shared" si="83"/>
        <v/>
      </c>
      <c r="B921" s="98" t="str">
        <f t="shared" si="82"/>
        <v/>
      </c>
      <c r="C921" s="99"/>
      <c r="D921" s="137"/>
      <c r="E921" s="100"/>
      <c r="F921" s="57"/>
      <c r="G921" s="58">
        <f t="shared" si="84"/>
        <v>0</v>
      </c>
      <c r="H921" s="58">
        <f>IF(E921="",0,IFERROR(VLOOKUP(E921,档案费管理台账!$D$4:$H$1000,5,0),0))</f>
        <v>0</v>
      </c>
      <c r="I921" s="57"/>
      <c r="J921" s="57"/>
      <c r="K921" s="57"/>
      <c r="L921" s="57"/>
      <c r="M921" s="58" t="str">
        <f t="shared" si="85"/>
        <v/>
      </c>
      <c r="N921" s="73"/>
    </row>
    <row r="922" spans="1:14">
      <c r="A922" s="97" t="str">
        <f t="shared" si="83"/>
        <v/>
      </c>
      <c r="B922" s="98" t="str">
        <f t="shared" si="82"/>
        <v/>
      </c>
      <c r="C922" s="99"/>
      <c r="D922" s="137"/>
      <c r="E922" s="100"/>
      <c r="F922" s="57"/>
      <c r="G922" s="58">
        <f t="shared" si="84"/>
        <v>0</v>
      </c>
      <c r="H922" s="58">
        <f>IF(E922="",0,IFERROR(VLOOKUP(E922,档案费管理台账!$D$4:$H$1000,5,0),0))</f>
        <v>0</v>
      </c>
      <c r="I922" s="57"/>
      <c r="J922" s="57"/>
      <c r="K922" s="57"/>
      <c r="L922" s="57"/>
      <c r="M922" s="58" t="str">
        <f t="shared" si="85"/>
        <v/>
      </c>
      <c r="N922" s="73"/>
    </row>
    <row r="923" spans="1:14">
      <c r="A923" s="97" t="str">
        <f t="shared" si="83"/>
        <v/>
      </c>
      <c r="B923" s="98" t="str">
        <f t="shared" si="82"/>
        <v/>
      </c>
      <c r="C923" s="99"/>
      <c r="D923" s="137"/>
      <c r="E923" s="100"/>
      <c r="F923" s="57"/>
      <c r="G923" s="58">
        <f t="shared" si="84"/>
        <v>0</v>
      </c>
      <c r="H923" s="58">
        <f>IF(E923="",0,IFERROR(VLOOKUP(E923,档案费管理台账!$D$4:$H$1000,5,0),0))</f>
        <v>0</v>
      </c>
      <c r="I923" s="57"/>
      <c r="J923" s="57"/>
      <c r="K923" s="57"/>
      <c r="L923" s="57"/>
      <c r="M923" s="58" t="str">
        <f t="shared" si="85"/>
        <v/>
      </c>
      <c r="N923" s="73"/>
    </row>
    <row r="924" spans="1:14">
      <c r="A924" s="97" t="str">
        <f t="shared" si="83"/>
        <v/>
      </c>
      <c r="B924" s="98" t="str">
        <f t="shared" si="82"/>
        <v/>
      </c>
      <c r="C924" s="99"/>
      <c r="D924" s="137"/>
      <c r="E924" s="100"/>
      <c r="F924" s="57"/>
      <c r="G924" s="58">
        <f t="shared" si="84"/>
        <v>0</v>
      </c>
      <c r="H924" s="58">
        <f>IF(E924="",0,IFERROR(VLOOKUP(E924,档案费管理台账!$D$4:$H$1000,5,0),0))</f>
        <v>0</v>
      </c>
      <c r="I924" s="57"/>
      <c r="J924" s="57"/>
      <c r="K924" s="57"/>
      <c r="L924" s="57"/>
      <c r="M924" s="58" t="str">
        <f t="shared" si="85"/>
        <v/>
      </c>
      <c r="N924" s="73"/>
    </row>
    <row r="925" spans="1:14">
      <c r="A925" s="97" t="str">
        <f t="shared" si="83"/>
        <v/>
      </c>
      <c r="B925" s="98" t="str">
        <f t="shared" si="82"/>
        <v/>
      </c>
      <c r="C925" s="99"/>
      <c r="D925" s="137"/>
      <c r="E925" s="100"/>
      <c r="F925" s="57"/>
      <c r="G925" s="58">
        <f t="shared" si="84"/>
        <v>0</v>
      </c>
      <c r="H925" s="58">
        <f>IF(E925="",0,IFERROR(VLOOKUP(E925,档案费管理台账!$D$4:$H$1000,5,0),0))</f>
        <v>0</v>
      </c>
      <c r="I925" s="57"/>
      <c r="J925" s="57"/>
      <c r="K925" s="57"/>
      <c r="L925" s="57"/>
      <c r="M925" s="58" t="str">
        <f t="shared" si="85"/>
        <v/>
      </c>
      <c r="N925" s="73"/>
    </row>
    <row r="926" spans="1:14">
      <c r="A926" s="97" t="str">
        <f t="shared" si="83"/>
        <v/>
      </c>
      <c r="B926" s="98" t="str">
        <f t="shared" si="82"/>
        <v/>
      </c>
      <c r="C926" s="99"/>
      <c r="D926" s="137"/>
      <c r="E926" s="100"/>
      <c r="F926" s="57"/>
      <c r="G926" s="58">
        <f t="shared" si="84"/>
        <v>0</v>
      </c>
      <c r="H926" s="58">
        <f>IF(E926="",0,IFERROR(VLOOKUP(E926,档案费管理台账!$D$4:$H$1000,5,0),0))</f>
        <v>0</v>
      </c>
      <c r="I926" s="57"/>
      <c r="J926" s="57"/>
      <c r="K926" s="57"/>
      <c r="L926" s="57"/>
      <c r="M926" s="58" t="str">
        <f t="shared" si="85"/>
        <v/>
      </c>
      <c r="N926" s="73"/>
    </row>
    <row r="927" spans="1:14">
      <c r="A927" s="97" t="str">
        <f t="shared" si="83"/>
        <v/>
      </c>
      <c r="B927" s="98" t="str">
        <f t="shared" si="82"/>
        <v/>
      </c>
      <c r="C927" s="99"/>
      <c r="D927" s="137"/>
      <c r="E927" s="100"/>
      <c r="F927" s="57"/>
      <c r="G927" s="58">
        <f t="shared" si="84"/>
        <v>0</v>
      </c>
      <c r="H927" s="58">
        <f>IF(E927="",0,IFERROR(VLOOKUP(E927,档案费管理台账!$D$4:$H$1000,5,0),0))</f>
        <v>0</v>
      </c>
      <c r="I927" s="57"/>
      <c r="J927" s="57"/>
      <c r="K927" s="57"/>
      <c r="L927" s="57"/>
      <c r="M927" s="58" t="str">
        <f t="shared" si="85"/>
        <v/>
      </c>
      <c r="N927" s="73"/>
    </row>
    <row r="928" spans="1:14">
      <c r="A928" s="97" t="str">
        <f t="shared" si="83"/>
        <v/>
      </c>
      <c r="B928" s="98" t="str">
        <f t="shared" si="82"/>
        <v/>
      </c>
      <c r="C928" s="99"/>
      <c r="D928" s="137"/>
      <c r="E928" s="100"/>
      <c r="F928" s="57"/>
      <c r="G928" s="58">
        <f t="shared" si="84"/>
        <v>0</v>
      </c>
      <c r="H928" s="58">
        <f>IF(E928="",0,IFERROR(VLOOKUP(E928,档案费管理台账!$D$4:$H$1000,5,0),0))</f>
        <v>0</v>
      </c>
      <c r="I928" s="57"/>
      <c r="J928" s="57"/>
      <c r="K928" s="57"/>
      <c r="L928" s="57"/>
      <c r="M928" s="58" t="str">
        <f t="shared" si="85"/>
        <v/>
      </c>
      <c r="N928" s="73"/>
    </row>
    <row r="929" spans="1:14">
      <c r="A929" s="97" t="str">
        <f t="shared" si="83"/>
        <v/>
      </c>
      <c r="B929" s="98" t="str">
        <f t="shared" si="82"/>
        <v/>
      </c>
      <c r="C929" s="99"/>
      <c r="D929" s="137"/>
      <c r="E929" s="100"/>
      <c r="F929" s="57"/>
      <c r="G929" s="58">
        <f t="shared" si="84"/>
        <v>0</v>
      </c>
      <c r="H929" s="58">
        <f>IF(E929="",0,IFERROR(VLOOKUP(E929,档案费管理台账!$D$4:$H$1000,5,0),0))</f>
        <v>0</v>
      </c>
      <c r="I929" s="57"/>
      <c r="J929" s="57"/>
      <c r="K929" s="57"/>
      <c r="L929" s="57"/>
      <c r="M929" s="58" t="str">
        <f t="shared" si="85"/>
        <v/>
      </c>
      <c r="N929" s="73"/>
    </row>
    <row r="930" spans="1:14">
      <c r="A930" s="97" t="str">
        <f t="shared" si="83"/>
        <v/>
      </c>
      <c r="B930" s="98" t="str">
        <f t="shared" si="82"/>
        <v/>
      </c>
      <c r="C930" s="99"/>
      <c r="D930" s="137"/>
      <c r="E930" s="100"/>
      <c r="F930" s="57"/>
      <c r="G930" s="58">
        <f t="shared" si="84"/>
        <v>0</v>
      </c>
      <c r="H930" s="58">
        <f>IF(E930="",0,IFERROR(VLOOKUP(E930,档案费管理台账!$D$4:$H$1000,5,0),0))</f>
        <v>0</v>
      </c>
      <c r="I930" s="57"/>
      <c r="J930" s="57"/>
      <c r="K930" s="57"/>
      <c r="L930" s="57"/>
      <c r="M930" s="58" t="str">
        <f t="shared" si="85"/>
        <v/>
      </c>
      <c r="N930" s="73"/>
    </row>
    <row r="931" spans="1:14">
      <c r="A931" s="97" t="str">
        <f t="shared" si="83"/>
        <v/>
      </c>
      <c r="B931" s="98" t="str">
        <f t="shared" si="82"/>
        <v/>
      </c>
      <c r="C931" s="99"/>
      <c r="D931" s="137"/>
      <c r="E931" s="100"/>
      <c r="F931" s="57"/>
      <c r="G931" s="58">
        <f t="shared" si="84"/>
        <v>0</v>
      </c>
      <c r="H931" s="58">
        <f>IF(E931="",0,IFERROR(VLOOKUP(E931,档案费管理台账!$D$4:$H$1000,5,0),0))</f>
        <v>0</v>
      </c>
      <c r="I931" s="57"/>
      <c r="J931" s="57"/>
      <c r="K931" s="57"/>
      <c r="L931" s="57"/>
      <c r="M931" s="58" t="str">
        <f t="shared" si="85"/>
        <v/>
      </c>
      <c r="N931" s="73"/>
    </row>
    <row r="932" spans="1:14">
      <c r="A932" s="97" t="str">
        <f t="shared" si="83"/>
        <v/>
      </c>
      <c r="B932" s="98" t="str">
        <f t="shared" si="82"/>
        <v/>
      </c>
      <c r="C932" s="99"/>
      <c r="D932" s="137"/>
      <c r="E932" s="100"/>
      <c r="F932" s="57"/>
      <c r="G932" s="58">
        <f t="shared" si="84"/>
        <v>0</v>
      </c>
      <c r="H932" s="58">
        <f>IF(E932="",0,IFERROR(VLOOKUP(E932,档案费管理台账!$D$4:$H$1000,5,0),0))</f>
        <v>0</v>
      </c>
      <c r="I932" s="57"/>
      <c r="J932" s="57"/>
      <c r="K932" s="57"/>
      <c r="L932" s="57"/>
      <c r="M932" s="58" t="str">
        <f t="shared" si="85"/>
        <v/>
      </c>
      <c r="N932" s="73"/>
    </row>
    <row r="933" spans="1:14">
      <c r="A933" s="97" t="str">
        <f t="shared" si="83"/>
        <v/>
      </c>
      <c r="B933" s="98" t="str">
        <f t="shared" si="82"/>
        <v/>
      </c>
      <c r="C933" s="99"/>
      <c r="D933" s="137"/>
      <c r="E933" s="100"/>
      <c r="F933" s="57"/>
      <c r="G933" s="58">
        <f t="shared" si="84"/>
        <v>0</v>
      </c>
      <c r="H933" s="58">
        <f>IF(E933="",0,IFERROR(VLOOKUP(E933,档案费管理台账!$D$4:$H$1000,5,0),0))</f>
        <v>0</v>
      </c>
      <c r="I933" s="57"/>
      <c r="J933" s="57"/>
      <c r="K933" s="57"/>
      <c r="L933" s="57"/>
      <c r="M933" s="58" t="str">
        <f t="shared" si="85"/>
        <v/>
      </c>
      <c r="N933" s="73"/>
    </row>
    <row r="934" spans="1:14">
      <c r="A934" s="97" t="str">
        <f t="shared" si="83"/>
        <v/>
      </c>
      <c r="B934" s="98" t="str">
        <f t="shared" si="82"/>
        <v/>
      </c>
      <c r="C934" s="99"/>
      <c r="D934" s="137"/>
      <c r="E934" s="100"/>
      <c r="F934" s="57"/>
      <c r="G934" s="58">
        <f t="shared" si="84"/>
        <v>0</v>
      </c>
      <c r="H934" s="58">
        <f>IF(E934="",0,IFERROR(VLOOKUP(E934,档案费管理台账!$D$4:$H$1000,5,0),0))</f>
        <v>0</v>
      </c>
      <c r="I934" s="57"/>
      <c r="J934" s="57"/>
      <c r="K934" s="57"/>
      <c r="L934" s="57"/>
      <c r="M934" s="58" t="str">
        <f t="shared" si="85"/>
        <v/>
      </c>
      <c r="N934" s="73"/>
    </row>
    <row r="935" spans="1:14">
      <c r="A935" s="97" t="str">
        <f t="shared" si="83"/>
        <v/>
      </c>
      <c r="B935" s="98" t="str">
        <f t="shared" si="82"/>
        <v/>
      </c>
      <c r="C935" s="99"/>
      <c r="D935" s="137"/>
      <c r="E935" s="100"/>
      <c r="F935" s="57"/>
      <c r="G935" s="58">
        <f t="shared" si="84"/>
        <v>0</v>
      </c>
      <c r="H935" s="58">
        <f>IF(E935="",0,IFERROR(VLOOKUP(E935,档案费管理台账!$D$4:$H$1000,5,0),0))</f>
        <v>0</v>
      </c>
      <c r="I935" s="57"/>
      <c r="J935" s="57"/>
      <c r="K935" s="57"/>
      <c r="L935" s="57"/>
      <c r="M935" s="58" t="str">
        <f t="shared" si="85"/>
        <v/>
      </c>
      <c r="N935" s="73"/>
    </row>
    <row r="936" spans="1:14">
      <c r="A936" s="97" t="str">
        <f t="shared" si="83"/>
        <v/>
      </c>
      <c r="B936" s="98" t="str">
        <f t="shared" si="82"/>
        <v/>
      </c>
      <c r="C936" s="99"/>
      <c r="D936" s="137"/>
      <c r="E936" s="100"/>
      <c r="F936" s="57"/>
      <c r="G936" s="58">
        <f t="shared" si="84"/>
        <v>0</v>
      </c>
      <c r="H936" s="58">
        <f>IF(E936="",0,IFERROR(VLOOKUP(E936,档案费管理台账!$D$4:$H$1000,5,0),0))</f>
        <v>0</v>
      </c>
      <c r="I936" s="57"/>
      <c r="J936" s="57"/>
      <c r="K936" s="57"/>
      <c r="L936" s="57"/>
      <c r="M936" s="58" t="str">
        <f t="shared" si="85"/>
        <v/>
      </c>
      <c r="N936" s="73"/>
    </row>
    <row r="937" spans="1:14">
      <c r="A937" s="97" t="str">
        <f t="shared" si="83"/>
        <v/>
      </c>
      <c r="B937" s="98" t="str">
        <f t="shared" si="82"/>
        <v/>
      </c>
      <c r="C937" s="99"/>
      <c r="D937" s="137"/>
      <c r="E937" s="100"/>
      <c r="F937" s="57"/>
      <c r="G937" s="58">
        <f t="shared" si="84"/>
        <v>0</v>
      </c>
      <c r="H937" s="58">
        <f>IF(E937="",0,IFERROR(VLOOKUP(E937,档案费管理台账!$D$4:$H$1000,5,0),0))</f>
        <v>0</v>
      </c>
      <c r="I937" s="57"/>
      <c r="J937" s="57"/>
      <c r="K937" s="57"/>
      <c r="L937" s="57"/>
      <c r="M937" s="58" t="str">
        <f t="shared" si="85"/>
        <v/>
      </c>
      <c r="N937" s="73"/>
    </row>
    <row r="938" spans="1:14">
      <c r="A938" s="97" t="str">
        <f t="shared" si="83"/>
        <v/>
      </c>
      <c r="B938" s="98" t="str">
        <f t="shared" si="82"/>
        <v/>
      </c>
      <c r="C938" s="99"/>
      <c r="D938" s="137"/>
      <c r="E938" s="100"/>
      <c r="F938" s="57"/>
      <c r="G938" s="58">
        <f t="shared" si="84"/>
        <v>0</v>
      </c>
      <c r="H938" s="58">
        <f>IF(E938="",0,IFERROR(VLOOKUP(E938,档案费管理台账!$D$4:$H$1000,5,0),0))</f>
        <v>0</v>
      </c>
      <c r="I938" s="57"/>
      <c r="J938" s="57"/>
      <c r="K938" s="57"/>
      <c r="L938" s="57"/>
      <c r="M938" s="58" t="str">
        <f t="shared" si="85"/>
        <v/>
      </c>
      <c r="N938" s="73"/>
    </row>
    <row r="939" spans="1:14">
      <c r="A939" s="97" t="str">
        <f t="shared" si="83"/>
        <v/>
      </c>
      <c r="B939" s="98" t="str">
        <f t="shared" si="82"/>
        <v/>
      </c>
      <c r="C939" s="99"/>
      <c r="D939" s="137"/>
      <c r="E939" s="100"/>
      <c r="F939" s="57"/>
      <c r="G939" s="58">
        <f t="shared" si="84"/>
        <v>0</v>
      </c>
      <c r="H939" s="58">
        <f>IF(E939="",0,IFERROR(VLOOKUP(E939,档案费管理台账!$D$4:$H$1000,5,0),0))</f>
        <v>0</v>
      </c>
      <c r="I939" s="57"/>
      <c r="J939" s="57"/>
      <c r="K939" s="57"/>
      <c r="L939" s="57"/>
      <c r="M939" s="58" t="str">
        <f t="shared" si="85"/>
        <v/>
      </c>
      <c r="N939" s="73"/>
    </row>
    <row r="940" spans="1:14">
      <c r="A940" s="97" t="str">
        <f t="shared" si="83"/>
        <v/>
      </c>
      <c r="B940" s="98" t="str">
        <f t="shared" ref="B940:B1000" si="86">IF(C940="","",MONTH(C940)&amp;"月")</f>
        <v/>
      </c>
      <c r="C940" s="99"/>
      <c r="D940" s="137"/>
      <c r="E940" s="100"/>
      <c r="F940" s="57"/>
      <c r="G940" s="58">
        <f t="shared" si="84"/>
        <v>0</v>
      </c>
      <c r="H940" s="58">
        <f>IF(E940="",0,IFERROR(VLOOKUP(E940,档案费管理台账!$D$4:$H$1000,5,0),0))</f>
        <v>0</v>
      </c>
      <c r="I940" s="57"/>
      <c r="J940" s="57"/>
      <c r="K940" s="57"/>
      <c r="L940" s="57"/>
      <c r="M940" s="58" t="str">
        <f t="shared" si="85"/>
        <v/>
      </c>
      <c r="N940" s="73"/>
    </row>
    <row r="941" spans="1:14">
      <c r="A941" s="97" t="str">
        <f t="shared" ref="A941:A1000" si="87">IF(C941="","",ROW()-42)</f>
        <v/>
      </c>
      <c r="B941" s="98" t="str">
        <f t="shared" si="86"/>
        <v/>
      </c>
      <c r="C941" s="99"/>
      <c r="D941" s="137"/>
      <c r="E941" s="100"/>
      <c r="F941" s="57"/>
      <c r="G941" s="58">
        <f t="shared" ref="G941:G1000" si="88">IF(F941="",0,F941*$K$41)</f>
        <v>0</v>
      </c>
      <c r="H941" s="58">
        <f>IF(E941="",0,IFERROR(VLOOKUP(E941,档案费管理台账!$D$4:$H$1000,5,0),0))</f>
        <v>0</v>
      </c>
      <c r="I941" s="57"/>
      <c r="J941" s="57"/>
      <c r="K941" s="57"/>
      <c r="L941" s="57"/>
      <c r="M941" s="58" t="str">
        <f t="shared" ref="M941:M1000" si="89">IF(C941="","",ROUND(M940+G941-I941-J941-K941-L941-H941,2))</f>
        <v/>
      </c>
      <c r="N941" s="73"/>
    </row>
    <row r="942" spans="1:14">
      <c r="A942" s="97" t="str">
        <f t="shared" si="87"/>
        <v/>
      </c>
      <c r="B942" s="98" t="str">
        <f t="shared" si="86"/>
        <v/>
      </c>
      <c r="C942" s="99"/>
      <c r="D942" s="137"/>
      <c r="E942" s="100"/>
      <c r="F942" s="57"/>
      <c r="G942" s="58">
        <f t="shared" si="88"/>
        <v>0</v>
      </c>
      <c r="H942" s="58">
        <f>IF(E942="",0,IFERROR(VLOOKUP(E942,档案费管理台账!$D$4:$H$1000,5,0),0))</f>
        <v>0</v>
      </c>
      <c r="I942" s="57"/>
      <c r="J942" s="57"/>
      <c r="K942" s="57"/>
      <c r="L942" s="57"/>
      <c r="M942" s="58" t="str">
        <f t="shared" si="89"/>
        <v/>
      </c>
      <c r="N942" s="73"/>
    </row>
    <row r="943" spans="1:14">
      <c r="A943" s="97" t="str">
        <f t="shared" si="87"/>
        <v/>
      </c>
      <c r="B943" s="98" t="str">
        <f t="shared" si="86"/>
        <v/>
      </c>
      <c r="C943" s="99"/>
      <c r="D943" s="137"/>
      <c r="E943" s="100"/>
      <c r="F943" s="57"/>
      <c r="G943" s="58">
        <f t="shared" si="88"/>
        <v>0</v>
      </c>
      <c r="H943" s="58">
        <f>IF(E943="",0,IFERROR(VLOOKUP(E943,档案费管理台账!$D$4:$H$1000,5,0),0))</f>
        <v>0</v>
      </c>
      <c r="I943" s="57"/>
      <c r="J943" s="57"/>
      <c r="K943" s="57"/>
      <c r="L943" s="57"/>
      <c r="M943" s="58" t="str">
        <f t="shared" si="89"/>
        <v/>
      </c>
      <c r="N943" s="73"/>
    </row>
    <row r="944" spans="1:14">
      <c r="A944" s="97" t="str">
        <f t="shared" si="87"/>
        <v/>
      </c>
      <c r="B944" s="98" t="str">
        <f t="shared" si="86"/>
        <v/>
      </c>
      <c r="C944" s="99"/>
      <c r="D944" s="137"/>
      <c r="E944" s="100"/>
      <c r="F944" s="57"/>
      <c r="G944" s="58">
        <f t="shared" si="88"/>
        <v>0</v>
      </c>
      <c r="H944" s="58">
        <f>IF(E944="",0,IFERROR(VLOOKUP(E944,档案费管理台账!$D$4:$H$1000,5,0),0))</f>
        <v>0</v>
      </c>
      <c r="I944" s="57"/>
      <c r="J944" s="57"/>
      <c r="K944" s="57"/>
      <c r="L944" s="57"/>
      <c r="M944" s="58" t="str">
        <f t="shared" si="89"/>
        <v/>
      </c>
      <c r="N944" s="73"/>
    </row>
    <row r="945" spans="1:14">
      <c r="A945" s="97" t="str">
        <f t="shared" si="87"/>
        <v/>
      </c>
      <c r="B945" s="98" t="str">
        <f t="shared" si="86"/>
        <v/>
      </c>
      <c r="C945" s="99"/>
      <c r="D945" s="137"/>
      <c r="E945" s="100"/>
      <c r="F945" s="57"/>
      <c r="G945" s="58">
        <f t="shared" si="88"/>
        <v>0</v>
      </c>
      <c r="H945" s="58">
        <f>IF(E945="",0,IFERROR(VLOOKUP(E945,档案费管理台账!$D$4:$H$1000,5,0),0))</f>
        <v>0</v>
      </c>
      <c r="I945" s="57"/>
      <c r="J945" s="57"/>
      <c r="K945" s="57"/>
      <c r="L945" s="57"/>
      <c r="M945" s="58" t="str">
        <f t="shared" si="89"/>
        <v/>
      </c>
      <c r="N945" s="73"/>
    </row>
    <row r="946" spans="1:14">
      <c r="A946" s="97" t="str">
        <f t="shared" si="87"/>
        <v/>
      </c>
      <c r="B946" s="98" t="str">
        <f t="shared" si="86"/>
        <v/>
      </c>
      <c r="C946" s="99"/>
      <c r="D946" s="137"/>
      <c r="E946" s="100"/>
      <c r="F946" s="57"/>
      <c r="G946" s="58">
        <f t="shared" si="88"/>
        <v>0</v>
      </c>
      <c r="H946" s="58">
        <f>IF(E946="",0,IFERROR(VLOOKUP(E946,档案费管理台账!$D$4:$H$1000,5,0),0))</f>
        <v>0</v>
      </c>
      <c r="I946" s="57"/>
      <c r="J946" s="57"/>
      <c r="K946" s="57"/>
      <c r="L946" s="57"/>
      <c r="M946" s="58" t="str">
        <f t="shared" si="89"/>
        <v/>
      </c>
      <c r="N946" s="73"/>
    </row>
    <row r="947" spans="1:14">
      <c r="A947" s="97" t="str">
        <f t="shared" si="87"/>
        <v/>
      </c>
      <c r="B947" s="98" t="str">
        <f t="shared" si="86"/>
        <v/>
      </c>
      <c r="C947" s="99"/>
      <c r="D947" s="137"/>
      <c r="E947" s="100"/>
      <c r="F947" s="57"/>
      <c r="G947" s="58">
        <f t="shared" si="88"/>
        <v>0</v>
      </c>
      <c r="H947" s="58">
        <f>IF(E947="",0,IFERROR(VLOOKUP(E947,档案费管理台账!$D$4:$H$1000,5,0),0))</f>
        <v>0</v>
      </c>
      <c r="I947" s="57"/>
      <c r="J947" s="57"/>
      <c r="K947" s="57"/>
      <c r="L947" s="57"/>
      <c r="M947" s="58" t="str">
        <f t="shared" si="89"/>
        <v/>
      </c>
      <c r="N947" s="73"/>
    </row>
    <row r="948" spans="1:14">
      <c r="A948" s="97" t="str">
        <f t="shared" si="87"/>
        <v/>
      </c>
      <c r="B948" s="98" t="str">
        <f t="shared" si="86"/>
        <v/>
      </c>
      <c r="C948" s="99"/>
      <c r="D948" s="137"/>
      <c r="E948" s="100"/>
      <c r="F948" s="57"/>
      <c r="G948" s="58">
        <f t="shared" si="88"/>
        <v>0</v>
      </c>
      <c r="H948" s="58">
        <f>IF(E948="",0,IFERROR(VLOOKUP(E948,档案费管理台账!$D$4:$H$1000,5,0),0))</f>
        <v>0</v>
      </c>
      <c r="I948" s="57"/>
      <c r="J948" s="57"/>
      <c r="K948" s="57"/>
      <c r="L948" s="57"/>
      <c r="M948" s="58" t="str">
        <f t="shared" si="89"/>
        <v/>
      </c>
      <c r="N948" s="73"/>
    </row>
    <row r="949" spans="1:14">
      <c r="A949" s="97" t="str">
        <f t="shared" si="87"/>
        <v/>
      </c>
      <c r="B949" s="98" t="str">
        <f t="shared" si="86"/>
        <v/>
      </c>
      <c r="C949" s="99"/>
      <c r="D949" s="137"/>
      <c r="E949" s="100"/>
      <c r="F949" s="57"/>
      <c r="G949" s="58">
        <f t="shared" si="88"/>
        <v>0</v>
      </c>
      <c r="H949" s="58">
        <f>IF(E949="",0,IFERROR(VLOOKUP(E949,档案费管理台账!$D$4:$H$1000,5,0),0))</f>
        <v>0</v>
      </c>
      <c r="I949" s="57"/>
      <c r="J949" s="57"/>
      <c r="K949" s="57"/>
      <c r="L949" s="57"/>
      <c r="M949" s="58" t="str">
        <f t="shared" si="89"/>
        <v/>
      </c>
      <c r="N949" s="73"/>
    </row>
    <row r="950" spans="1:14">
      <c r="A950" s="97" t="str">
        <f t="shared" si="87"/>
        <v/>
      </c>
      <c r="B950" s="98" t="str">
        <f t="shared" si="86"/>
        <v/>
      </c>
      <c r="C950" s="99"/>
      <c r="D950" s="137"/>
      <c r="E950" s="100"/>
      <c r="F950" s="57"/>
      <c r="G950" s="58">
        <f t="shared" si="88"/>
        <v>0</v>
      </c>
      <c r="H950" s="58">
        <f>IF(E950="",0,IFERROR(VLOOKUP(E950,档案费管理台账!$D$4:$H$1000,5,0),0))</f>
        <v>0</v>
      </c>
      <c r="I950" s="57"/>
      <c r="J950" s="57"/>
      <c r="K950" s="57"/>
      <c r="L950" s="57"/>
      <c r="M950" s="58" t="str">
        <f t="shared" si="89"/>
        <v/>
      </c>
      <c r="N950" s="73"/>
    </row>
    <row r="951" spans="1:14">
      <c r="A951" s="97" t="str">
        <f t="shared" si="87"/>
        <v/>
      </c>
      <c r="B951" s="98" t="str">
        <f t="shared" si="86"/>
        <v/>
      </c>
      <c r="C951" s="99"/>
      <c r="D951" s="137"/>
      <c r="E951" s="100"/>
      <c r="F951" s="57"/>
      <c r="G951" s="58">
        <f t="shared" si="88"/>
        <v>0</v>
      </c>
      <c r="H951" s="58">
        <f>IF(E951="",0,IFERROR(VLOOKUP(E951,档案费管理台账!$D$4:$H$1000,5,0),0))</f>
        <v>0</v>
      </c>
      <c r="I951" s="57"/>
      <c r="J951" s="57"/>
      <c r="K951" s="57"/>
      <c r="L951" s="57"/>
      <c r="M951" s="58" t="str">
        <f t="shared" si="89"/>
        <v/>
      </c>
      <c r="N951" s="73"/>
    </row>
    <row r="952" spans="1:14">
      <c r="A952" s="97" t="str">
        <f t="shared" si="87"/>
        <v/>
      </c>
      <c r="B952" s="98" t="str">
        <f t="shared" si="86"/>
        <v/>
      </c>
      <c r="C952" s="99"/>
      <c r="D952" s="137"/>
      <c r="E952" s="100"/>
      <c r="F952" s="57"/>
      <c r="G952" s="58">
        <f t="shared" si="88"/>
        <v>0</v>
      </c>
      <c r="H952" s="58">
        <f>IF(E952="",0,IFERROR(VLOOKUP(E952,档案费管理台账!$D$4:$H$1000,5,0),0))</f>
        <v>0</v>
      </c>
      <c r="I952" s="57"/>
      <c r="J952" s="57"/>
      <c r="K952" s="57"/>
      <c r="L952" s="57"/>
      <c r="M952" s="58" t="str">
        <f t="shared" si="89"/>
        <v/>
      </c>
      <c r="N952" s="73"/>
    </row>
    <row r="953" spans="1:14">
      <c r="A953" s="97" t="str">
        <f t="shared" si="87"/>
        <v/>
      </c>
      <c r="B953" s="98" t="str">
        <f t="shared" si="86"/>
        <v/>
      </c>
      <c r="C953" s="99"/>
      <c r="D953" s="137"/>
      <c r="E953" s="100"/>
      <c r="F953" s="57"/>
      <c r="G953" s="58">
        <f t="shared" si="88"/>
        <v>0</v>
      </c>
      <c r="H953" s="58">
        <f>IF(E953="",0,IFERROR(VLOOKUP(E953,档案费管理台账!$D$4:$H$1000,5,0),0))</f>
        <v>0</v>
      </c>
      <c r="I953" s="57"/>
      <c r="J953" s="57"/>
      <c r="K953" s="57"/>
      <c r="L953" s="57"/>
      <c r="M953" s="58" t="str">
        <f t="shared" si="89"/>
        <v/>
      </c>
      <c r="N953" s="73"/>
    </row>
    <row r="954" spans="1:14">
      <c r="A954" s="97" t="str">
        <f t="shared" si="87"/>
        <v/>
      </c>
      <c r="B954" s="98" t="str">
        <f t="shared" si="86"/>
        <v/>
      </c>
      <c r="C954" s="99"/>
      <c r="D954" s="137"/>
      <c r="E954" s="100"/>
      <c r="F954" s="57"/>
      <c r="G954" s="58">
        <f t="shared" si="88"/>
        <v>0</v>
      </c>
      <c r="H954" s="58">
        <f>IF(E954="",0,IFERROR(VLOOKUP(E954,档案费管理台账!$D$4:$H$1000,5,0),0))</f>
        <v>0</v>
      </c>
      <c r="I954" s="57"/>
      <c r="J954" s="57"/>
      <c r="K954" s="57"/>
      <c r="L954" s="57"/>
      <c r="M954" s="58" t="str">
        <f t="shared" si="89"/>
        <v/>
      </c>
      <c r="N954" s="73"/>
    </row>
    <row r="955" spans="1:14">
      <c r="A955" s="97" t="str">
        <f t="shared" si="87"/>
        <v/>
      </c>
      <c r="B955" s="98" t="str">
        <f t="shared" si="86"/>
        <v/>
      </c>
      <c r="C955" s="99"/>
      <c r="D955" s="137"/>
      <c r="E955" s="100"/>
      <c r="F955" s="57"/>
      <c r="G955" s="58">
        <f t="shared" si="88"/>
        <v>0</v>
      </c>
      <c r="H955" s="58">
        <f>IF(E955="",0,IFERROR(VLOOKUP(E955,档案费管理台账!$D$4:$H$1000,5,0),0))</f>
        <v>0</v>
      </c>
      <c r="I955" s="57"/>
      <c r="J955" s="57"/>
      <c r="K955" s="57"/>
      <c r="L955" s="57"/>
      <c r="M955" s="58" t="str">
        <f t="shared" si="89"/>
        <v/>
      </c>
      <c r="N955" s="73"/>
    </row>
    <row r="956" spans="1:14">
      <c r="A956" s="97" t="str">
        <f t="shared" si="87"/>
        <v/>
      </c>
      <c r="B956" s="98" t="str">
        <f t="shared" si="86"/>
        <v/>
      </c>
      <c r="C956" s="99"/>
      <c r="D956" s="137"/>
      <c r="E956" s="100"/>
      <c r="F956" s="57"/>
      <c r="G956" s="58">
        <f t="shared" si="88"/>
        <v>0</v>
      </c>
      <c r="H956" s="58">
        <f>IF(E956="",0,IFERROR(VLOOKUP(E956,档案费管理台账!$D$4:$H$1000,5,0),0))</f>
        <v>0</v>
      </c>
      <c r="I956" s="57"/>
      <c r="J956" s="57"/>
      <c r="K956" s="57"/>
      <c r="L956" s="57"/>
      <c r="M956" s="58" t="str">
        <f t="shared" si="89"/>
        <v/>
      </c>
      <c r="N956" s="73"/>
    </row>
    <row r="957" spans="1:14">
      <c r="A957" s="97" t="str">
        <f t="shared" si="87"/>
        <v/>
      </c>
      <c r="B957" s="98" t="str">
        <f t="shared" si="86"/>
        <v/>
      </c>
      <c r="C957" s="99"/>
      <c r="D957" s="137"/>
      <c r="E957" s="100"/>
      <c r="F957" s="57"/>
      <c r="G957" s="58">
        <f t="shared" si="88"/>
        <v>0</v>
      </c>
      <c r="H957" s="58">
        <f>IF(E957="",0,IFERROR(VLOOKUP(E957,档案费管理台账!$D$4:$H$1000,5,0),0))</f>
        <v>0</v>
      </c>
      <c r="I957" s="57"/>
      <c r="J957" s="57"/>
      <c r="K957" s="57"/>
      <c r="L957" s="57"/>
      <c r="M957" s="58" t="str">
        <f t="shared" si="89"/>
        <v/>
      </c>
      <c r="N957" s="73"/>
    </row>
    <row r="958" spans="1:14">
      <c r="A958" s="97" t="str">
        <f t="shared" si="87"/>
        <v/>
      </c>
      <c r="B958" s="98" t="str">
        <f t="shared" si="86"/>
        <v/>
      </c>
      <c r="C958" s="99"/>
      <c r="D958" s="137"/>
      <c r="E958" s="100"/>
      <c r="F958" s="57"/>
      <c r="G958" s="58">
        <f t="shared" si="88"/>
        <v>0</v>
      </c>
      <c r="H958" s="58">
        <f>IF(E958="",0,IFERROR(VLOOKUP(E958,档案费管理台账!$D$4:$H$1000,5,0),0))</f>
        <v>0</v>
      </c>
      <c r="I958" s="57"/>
      <c r="J958" s="57"/>
      <c r="K958" s="57"/>
      <c r="L958" s="57"/>
      <c r="M958" s="58" t="str">
        <f t="shared" si="89"/>
        <v/>
      </c>
      <c r="N958" s="73"/>
    </row>
    <row r="959" spans="1:14">
      <c r="A959" s="97" t="str">
        <f t="shared" si="87"/>
        <v/>
      </c>
      <c r="B959" s="98" t="str">
        <f t="shared" si="86"/>
        <v/>
      </c>
      <c r="C959" s="99"/>
      <c r="D959" s="137"/>
      <c r="E959" s="100"/>
      <c r="F959" s="57"/>
      <c r="G959" s="58">
        <f t="shared" si="88"/>
        <v>0</v>
      </c>
      <c r="H959" s="58">
        <f>IF(E959="",0,IFERROR(VLOOKUP(E959,档案费管理台账!$D$4:$H$1000,5,0),0))</f>
        <v>0</v>
      </c>
      <c r="I959" s="57"/>
      <c r="J959" s="57"/>
      <c r="K959" s="57"/>
      <c r="L959" s="57"/>
      <c r="M959" s="58" t="str">
        <f t="shared" si="89"/>
        <v/>
      </c>
      <c r="N959" s="73"/>
    </row>
    <row r="960" spans="1:14">
      <c r="A960" s="97" t="str">
        <f t="shared" si="87"/>
        <v/>
      </c>
      <c r="B960" s="98" t="str">
        <f t="shared" si="86"/>
        <v/>
      </c>
      <c r="C960" s="99"/>
      <c r="D960" s="137"/>
      <c r="E960" s="100"/>
      <c r="F960" s="57"/>
      <c r="G960" s="58">
        <f t="shared" si="88"/>
        <v>0</v>
      </c>
      <c r="H960" s="58">
        <f>IF(E960="",0,IFERROR(VLOOKUP(E960,档案费管理台账!$D$4:$H$1000,5,0),0))</f>
        <v>0</v>
      </c>
      <c r="I960" s="57"/>
      <c r="J960" s="57"/>
      <c r="K960" s="57"/>
      <c r="L960" s="57"/>
      <c r="M960" s="58" t="str">
        <f t="shared" si="89"/>
        <v/>
      </c>
      <c r="N960" s="73"/>
    </row>
    <row r="961" spans="1:14">
      <c r="A961" s="97" t="str">
        <f t="shared" si="87"/>
        <v/>
      </c>
      <c r="B961" s="98" t="str">
        <f t="shared" si="86"/>
        <v/>
      </c>
      <c r="C961" s="99"/>
      <c r="D961" s="137"/>
      <c r="E961" s="100"/>
      <c r="F961" s="57"/>
      <c r="G961" s="58">
        <f t="shared" si="88"/>
        <v>0</v>
      </c>
      <c r="H961" s="58">
        <f>IF(E961="",0,IFERROR(VLOOKUP(E961,档案费管理台账!$D$4:$H$1000,5,0),0))</f>
        <v>0</v>
      </c>
      <c r="I961" s="57"/>
      <c r="J961" s="57"/>
      <c r="K961" s="57"/>
      <c r="L961" s="57"/>
      <c r="M961" s="58" t="str">
        <f t="shared" si="89"/>
        <v/>
      </c>
      <c r="N961" s="73"/>
    </row>
    <row r="962" spans="1:14">
      <c r="A962" s="97" t="str">
        <f t="shared" si="87"/>
        <v/>
      </c>
      <c r="B962" s="98" t="str">
        <f t="shared" si="86"/>
        <v/>
      </c>
      <c r="C962" s="99"/>
      <c r="D962" s="137"/>
      <c r="E962" s="100"/>
      <c r="F962" s="57"/>
      <c r="G962" s="58">
        <f t="shared" si="88"/>
        <v>0</v>
      </c>
      <c r="H962" s="58">
        <f>IF(E962="",0,IFERROR(VLOOKUP(E962,档案费管理台账!$D$4:$H$1000,5,0),0))</f>
        <v>0</v>
      </c>
      <c r="I962" s="57"/>
      <c r="J962" s="57"/>
      <c r="K962" s="57"/>
      <c r="L962" s="57"/>
      <c r="M962" s="58" t="str">
        <f t="shared" si="89"/>
        <v/>
      </c>
      <c r="N962" s="73"/>
    </row>
    <row r="963" spans="1:14">
      <c r="A963" s="97" t="str">
        <f t="shared" si="87"/>
        <v/>
      </c>
      <c r="B963" s="98" t="str">
        <f t="shared" si="86"/>
        <v/>
      </c>
      <c r="C963" s="99"/>
      <c r="D963" s="137"/>
      <c r="E963" s="100"/>
      <c r="F963" s="57"/>
      <c r="G963" s="58">
        <f t="shared" si="88"/>
        <v>0</v>
      </c>
      <c r="H963" s="58">
        <f>IF(E963="",0,IFERROR(VLOOKUP(E963,档案费管理台账!$D$4:$H$1000,5,0),0))</f>
        <v>0</v>
      </c>
      <c r="I963" s="57"/>
      <c r="J963" s="57"/>
      <c r="K963" s="57"/>
      <c r="L963" s="57"/>
      <c r="M963" s="58" t="str">
        <f t="shared" si="89"/>
        <v/>
      </c>
      <c r="N963" s="73"/>
    </row>
    <row r="964" spans="1:14">
      <c r="A964" s="97" t="str">
        <f t="shared" si="87"/>
        <v/>
      </c>
      <c r="B964" s="98" t="str">
        <f t="shared" si="86"/>
        <v/>
      </c>
      <c r="C964" s="99"/>
      <c r="D964" s="137"/>
      <c r="E964" s="100"/>
      <c r="F964" s="57"/>
      <c r="G964" s="58">
        <f t="shared" si="88"/>
        <v>0</v>
      </c>
      <c r="H964" s="58">
        <f>IF(E964="",0,IFERROR(VLOOKUP(E964,档案费管理台账!$D$4:$H$1000,5,0),0))</f>
        <v>0</v>
      </c>
      <c r="I964" s="57"/>
      <c r="J964" s="57"/>
      <c r="K964" s="57"/>
      <c r="L964" s="57"/>
      <c r="M964" s="58" t="str">
        <f t="shared" si="89"/>
        <v/>
      </c>
      <c r="N964" s="73"/>
    </row>
    <row r="965" spans="1:14">
      <c r="A965" s="97" t="str">
        <f t="shared" si="87"/>
        <v/>
      </c>
      <c r="B965" s="98" t="str">
        <f t="shared" si="86"/>
        <v/>
      </c>
      <c r="C965" s="99"/>
      <c r="D965" s="137"/>
      <c r="E965" s="100"/>
      <c r="F965" s="57"/>
      <c r="G965" s="58">
        <f t="shared" si="88"/>
        <v>0</v>
      </c>
      <c r="H965" s="58">
        <f>IF(E965="",0,IFERROR(VLOOKUP(E965,档案费管理台账!$D$4:$H$1000,5,0),0))</f>
        <v>0</v>
      </c>
      <c r="I965" s="57"/>
      <c r="J965" s="57"/>
      <c r="K965" s="57"/>
      <c r="L965" s="57"/>
      <c r="M965" s="58" t="str">
        <f t="shared" si="89"/>
        <v/>
      </c>
      <c r="N965" s="73"/>
    </row>
    <row r="966" spans="1:14">
      <c r="A966" s="97" t="str">
        <f t="shared" si="87"/>
        <v/>
      </c>
      <c r="B966" s="98" t="str">
        <f t="shared" si="86"/>
        <v/>
      </c>
      <c r="C966" s="99"/>
      <c r="D966" s="137"/>
      <c r="E966" s="100"/>
      <c r="F966" s="57"/>
      <c r="G966" s="58">
        <f t="shared" si="88"/>
        <v>0</v>
      </c>
      <c r="H966" s="58">
        <f>IF(E966="",0,IFERROR(VLOOKUP(E966,档案费管理台账!$D$4:$H$1000,5,0),0))</f>
        <v>0</v>
      </c>
      <c r="I966" s="57"/>
      <c r="J966" s="57"/>
      <c r="K966" s="57"/>
      <c r="L966" s="57"/>
      <c r="M966" s="58" t="str">
        <f t="shared" si="89"/>
        <v/>
      </c>
      <c r="N966" s="73"/>
    </row>
    <row r="967" spans="1:14">
      <c r="A967" s="97" t="str">
        <f t="shared" si="87"/>
        <v/>
      </c>
      <c r="B967" s="98" t="str">
        <f t="shared" si="86"/>
        <v/>
      </c>
      <c r="C967" s="99"/>
      <c r="D967" s="137"/>
      <c r="E967" s="100"/>
      <c r="F967" s="57"/>
      <c r="G967" s="58">
        <f t="shared" si="88"/>
        <v>0</v>
      </c>
      <c r="H967" s="58">
        <f>IF(E967="",0,IFERROR(VLOOKUP(E967,档案费管理台账!$D$4:$H$1000,5,0),0))</f>
        <v>0</v>
      </c>
      <c r="I967" s="57"/>
      <c r="J967" s="57"/>
      <c r="K967" s="57"/>
      <c r="L967" s="57"/>
      <c r="M967" s="58" t="str">
        <f t="shared" si="89"/>
        <v/>
      </c>
      <c r="N967" s="73"/>
    </row>
    <row r="968" spans="1:14">
      <c r="A968" s="97" t="str">
        <f t="shared" si="87"/>
        <v/>
      </c>
      <c r="B968" s="98" t="str">
        <f t="shared" si="86"/>
        <v/>
      </c>
      <c r="C968" s="99"/>
      <c r="D968" s="137"/>
      <c r="E968" s="100"/>
      <c r="F968" s="57"/>
      <c r="G968" s="58">
        <f t="shared" si="88"/>
        <v>0</v>
      </c>
      <c r="H968" s="58">
        <f>IF(E968="",0,IFERROR(VLOOKUP(E968,档案费管理台账!$D$4:$H$1000,5,0),0))</f>
        <v>0</v>
      </c>
      <c r="I968" s="57"/>
      <c r="J968" s="57"/>
      <c r="K968" s="57"/>
      <c r="L968" s="57"/>
      <c r="M968" s="58" t="str">
        <f t="shared" si="89"/>
        <v/>
      </c>
      <c r="N968" s="73"/>
    </row>
    <row r="969" spans="1:14">
      <c r="A969" s="97" t="str">
        <f t="shared" si="87"/>
        <v/>
      </c>
      <c r="B969" s="98" t="str">
        <f t="shared" si="86"/>
        <v/>
      </c>
      <c r="C969" s="99"/>
      <c r="D969" s="137"/>
      <c r="E969" s="100"/>
      <c r="F969" s="57"/>
      <c r="G969" s="58">
        <f t="shared" si="88"/>
        <v>0</v>
      </c>
      <c r="H969" s="58">
        <f>IF(E969="",0,IFERROR(VLOOKUP(E969,档案费管理台账!$D$4:$H$1000,5,0),0))</f>
        <v>0</v>
      </c>
      <c r="I969" s="57"/>
      <c r="J969" s="57"/>
      <c r="K969" s="57"/>
      <c r="L969" s="57"/>
      <c r="M969" s="58" t="str">
        <f t="shared" si="89"/>
        <v/>
      </c>
      <c r="N969" s="73"/>
    </row>
    <row r="970" spans="1:14">
      <c r="A970" s="97" t="str">
        <f t="shared" si="87"/>
        <v/>
      </c>
      <c r="B970" s="98" t="str">
        <f t="shared" si="86"/>
        <v/>
      </c>
      <c r="C970" s="99"/>
      <c r="D970" s="137"/>
      <c r="E970" s="100"/>
      <c r="F970" s="57"/>
      <c r="G970" s="58">
        <f t="shared" si="88"/>
        <v>0</v>
      </c>
      <c r="H970" s="58">
        <f>IF(E970="",0,IFERROR(VLOOKUP(E970,档案费管理台账!$D$4:$H$1000,5,0),0))</f>
        <v>0</v>
      </c>
      <c r="I970" s="57"/>
      <c r="J970" s="57"/>
      <c r="K970" s="57"/>
      <c r="L970" s="57"/>
      <c r="M970" s="58" t="str">
        <f t="shared" si="89"/>
        <v/>
      </c>
      <c r="N970" s="73"/>
    </row>
    <row r="971" spans="1:14">
      <c r="A971" s="97" t="str">
        <f t="shared" si="87"/>
        <v/>
      </c>
      <c r="B971" s="98" t="str">
        <f t="shared" si="86"/>
        <v/>
      </c>
      <c r="C971" s="99"/>
      <c r="D971" s="137"/>
      <c r="E971" s="100"/>
      <c r="F971" s="57"/>
      <c r="G971" s="58">
        <f t="shared" si="88"/>
        <v>0</v>
      </c>
      <c r="H971" s="58">
        <f>IF(E971="",0,IFERROR(VLOOKUP(E971,档案费管理台账!$D$4:$H$1000,5,0),0))</f>
        <v>0</v>
      </c>
      <c r="I971" s="57"/>
      <c r="J971" s="57"/>
      <c r="K971" s="57"/>
      <c r="L971" s="57"/>
      <c r="M971" s="58" t="str">
        <f t="shared" si="89"/>
        <v/>
      </c>
      <c r="N971" s="73"/>
    </row>
    <row r="972" spans="1:14">
      <c r="A972" s="97" t="str">
        <f t="shared" si="87"/>
        <v/>
      </c>
      <c r="B972" s="98" t="str">
        <f t="shared" si="86"/>
        <v/>
      </c>
      <c r="C972" s="99"/>
      <c r="D972" s="137"/>
      <c r="E972" s="100"/>
      <c r="F972" s="57"/>
      <c r="G972" s="58">
        <f t="shared" si="88"/>
        <v>0</v>
      </c>
      <c r="H972" s="58">
        <f>IF(E972="",0,IFERROR(VLOOKUP(E972,档案费管理台账!$D$4:$H$1000,5,0),0))</f>
        <v>0</v>
      </c>
      <c r="I972" s="57"/>
      <c r="J972" s="57"/>
      <c r="K972" s="57"/>
      <c r="L972" s="57"/>
      <c r="M972" s="58" t="str">
        <f t="shared" si="89"/>
        <v/>
      </c>
      <c r="N972" s="73"/>
    </row>
    <row r="973" spans="1:14">
      <c r="A973" s="97" t="str">
        <f t="shared" si="87"/>
        <v/>
      </c>
      <c r="B973" s="98" t="str">
        <f t="shared" si="86"/>
        <v/>
      </c>
      <c r="C973" s="99"/>
      <c r="D973" s="137"/>
      <c r="E973" s="100"/>
      <c r="F973" s="57"/>
      <c r="G973" s="58">
        <f t="shared" si="88"/>
        <v>0</v>
      </c>
      <c r="H973" s="58">
        <f>IF(E973="",0,IFERROR(VLOOKUP(E973,档案费管理台账!$D$4:$H$1000,5,0),0))</f>
        <v>0</v>
      </c>
      <c r="I973" s="57"/>
      <c r="J973" s="57"/>
      <c r="K973" s="57"/>
      <c r="L973" s="57"/>
      <c r="M973" s="58" t="str">
        <f t="shared" si="89"/>
        <v/>
      </c>
      <c r="N973" s="73"/>
    </row>
    <row r="974" spans="1:14">
      <c r="A974" s="97" t="str">
        <f t="shared" si="87"/>
        <v/>
      </c>
      <c r="B974" s="98" t="str">
        <f t="shared" si="86"/>
        <v/>
      </c>
      <c r="C974" s="99"/>
      <c r="D974" s="137"/>
      <c r="E974" s="100"/>
      <c r="F974" s="57"/>
      <c r="G974" s="58">
        <f t="shared" si="88"/>
        <v>0</v>
      </c>
      <c r="H974" s="58">
        <f>IF(E974="",0,IFERROR(VLOOKUP(E974,档案费管理台账!$D$4:$H$1000,5,0),0))</f>
        <v>0</v>
      </c>
      <c r="I974" s="57"/>
      <c r="J974" s="57"/>
      <c r="K974" s="57"/>
      <c r="L974" s="57"/>
      <c r="M974" s="58" t="str">
        <f t="shared" si="89"/>
        <v/>
      </c>
      <c r="N974" s="73"/>
    </row>
    <row r="975" spans="1:14">
      <c r="A975" s="97" t="str">
        <f t="shared" si="87"/>
        <v/>
      </c>
      <c r="B975" s="98" t="str">
        <f t="shared" si="86"/>
        <v/>
      </c>
      <c r="C975" s="99"/>
      <c r="D975" s="137"/>
      <c r="E975" s="100"/>
      <c r="F975" s="57"/>
      <c r="G975" s="58">
        <f t="shared" si="88"/>
        <v>0</v>
      </c>
      <c r="H975" s="58">
        <f>IF(E975="",0,IFERROR(VLOOKUP(E975,档案费管理台账!$D$4:$H$1000,5,0),0))</f>
        <v>0</v>
      </c>
      <c r="I975" s="57"/>
      <c r="J975" s="57"/>
      <c r="K975" s="57"/>
      <c r="L975" s="57"/>
      <c r="M975" s="58" t="str">
        <f t="shared" si="89"/>
        <v/>
      </c>
      <c r="N975" s="73"/>
    </row>
    <row r="976" spans="1:14">
      <c r="A976" s="97" t="str">
        <f t="shared" si="87"/>
        <v/>
      </c>
      <c r="B976" s="98" t="str">
        <f t="shared" si="86"/>
        <v/>
      </c>
      <c r="C976" s="99"/>
      <c r="D976" s="137"/>
      <c r="E976" s="100"/>
      <c r="F976" s="57"/>
      <c r="G976" s="58">
        <f t="shared" si="88"/>
        <v>0</v>
      </c>
      <c r="H976" s="58">
        <f>IF(E976="",0,IFERROR(VLOOKUP(E976,档案费管理台账!$D$4:$H$1000,5,0),0))</f>
        <v>0</v>
      </c>
      <c r="I976" s="57"/>
      <c r="J976" s="57"/>
      <c r="K976" s="57"/>
      <c r="L976" s="57"/>
      <c r="M976" s="58" t="str">
        <f t="shared" si="89"/>
        <v/>
      </c>
      <c r="N976" s="73"/>
    </row>
    <row r="977" spans="1:14">
      <c r="A977" s="97" t="str">
        <f t="shared" si="87"/>
        <v/>
      </c>
      <c r="B977" s="98" t="str">
        <f t="shared" si="86"/>
        <v/>
      </c>
      <c r="C977" s="99"/>
      <c r="D977" s="137"/>
      <c r="E977" s="100"/>
      <c r="F977" s="57"/>
      <c r="G977" s="58">
        <f t="shared" si="88"/>
        <v>0</v>
      </c>
      <c r="H977" s="58">
        <f>IF(E977="",0,IFERROR(VLOOKUP(E977,档案费管理台账!$D$4:$H$1000,5,0),0))</f>
        <v>0</v>
      </c>
      <c r="I977" s="57"/>
      <c r="J977" s="57"/>
      <c r="K977" s="57"/>
      <c r="L977" s="57"/>
      <c r="M977" s="58" t="str">
        <f t="shared" si="89"/>
        <v/>
      </c>
      <c r="N977" s="73"/>
    </row>
    <row r="978" spans="1:14">
      <c r="A978" s="97" t="str">
        <f t="shared" si="87"/>
        <v/>
      </c>
      <c r="B978" s="98" t="str">
        <f t="shared" si="86"/>
        <v/>
      </c>
      <c r="C978" s="99"/>
      <c r="D978" s="137"/>
      <c r="E978" s="100"/>
      <c r="F978" s="57"/>
      <c r="G978" s="58">
        <f t="shared" si="88"/>
        <v>0</v>
      </c>
      <c r="H978" s="58">
        <f>IF(E978="",0,IFERROR(VLOOKUP(E978,档案费管理台账!$D$4:$H$1000,5,0),0))</f>
        <v>0</v>
      </c>
      <c r="I978" s="57"/>
      <c r="J978" s="57"/>
      <c r="K978" s="57"/>
      <c r="L978" s="57"/>
      <c r="M978" s="58" t="str">
        <f t="shared" si="89"/>
        <v/>
      </c>
      <c r="N978" s="73"/>
    </row>
    <row r="979" spans="1:14">
      <c r="A979" s="97" t="str">
        <f t="shared" si="87"/>
        <v/>
      </c>
      <c r="B979" s="98" t="str">
        <f t="shared" si="86"/>
        <v/>
      </c>
      <c r="C979" s="99"/>
      <c r="D979" s="137"/>
      <c r="E979" s="100"/>
      <c r="F979" s="57"/>
      <c r="G979" s="58">
        <f t="shared" si="88"/>
        <v>0</v>
      </c>
      <c r="H979" s="58">
        <f>IF(E979="",0,IFERROR(VLOOKUP(E979,档案费管理台账!$D$4:$H$1000,5,0),0))</f>
        <v>0</v>
      </c>
      <c r="I979" s="57"/>
      <c r="J979" s="57"/>
      <c r="K979" s="57"/>
      <c r="L979" s="57"/>
      <c r="M979" s="58" t="str">
        <f t="shared" si="89"/>
        <v/>
      </c>
      <c r="N979" s="73"/>
    </row>
    <row r="980" spans="1:14">
      <c r="A980" s="97" t="str">
        <f t="shared" si="87"/>
        <v/>
      </c>
      <c r="B980" s="98" t="str">
        <f t="shared" si="86"/>
        <v/>
      </c>
      <c r="C980" s="99"/>
      <c r="D980" s="137"/>
      <c r="E980" s="100"/>
      <c r="F980" s="57"/>
      <c r="G980" s="58">
        <f t="shared" si="88"/>
        <v>0</v>
      </c>
      <c r="H980" s="58">
        <f>IF(E980="",0,IFERROR(VLOOKUP(E980,档案费管理台账!$D$4:$H$1000,5,0),0))</f>
        <v>0</v>
      </c>
      <c r="I980" s="57"/>
      <c r="J980" s="57"/>
      <c r="K980" s="57"/>
      <c r="L980" s="57"/>
      <c r="M980" s="58" t="str">
        <f t="shared" si="89"/>
        <v/>
      </c>
      <c r="N980" s="73"/>
    </row>
    <row r="981" spans="1:14">
      <c r="A981" s="97" t="str">
        <f t="shared" si="87"/>
        <v/>
      </c>
      <c r="B981" s="98" t="str">
        <f t="shared" si="86"/>
        <v/>
      </c>
      <c r="C981" s="99"/>
      <c r="D981" s="137"/>
      <c r="E981" s="100"/>
      <c r="F981" s="57"/>
      <c r="G981" s="58">
        <f t="shared" si="88"/>
        <v>0</v>
      </c>
      <c r="H981" s="58">
        <f>IF(E981="",0,IFERROR(VLOOKUP(E981,档案费管理台账!$D$4:$H$1000,5,0),0))</f>
        <v>0</v>
      </c>
      <c r="I981" s="57"/>
      <c r="J981" s="57"/>
      <c r="K981" s="57"/>
      <c r="L981" s="57"/>
      <c r="M981" s="58" t="str">
        <f t="shared" si="89"/>
        <v/>
      </c>
      <c r="N981" s="73"/>
    </row>
    <row r="982" spans="1:14">
      <c r="A982" s="97" t="str">
        <f t="shared" si="87"/>
        <v/>
      </c>
      <c r="B982" s="98" t="str">
        <f t="shared" si="86"/>
        <v/>
      </c>
      <c r="C982" s="99"/>
      <c r="D982" s="137"/>
      <c r="E982" s="100"/>
      <c r="F982" s="57"/>
      <c r="G982" s="58">
        <f t="shared" si="88"/>
        <v>0</v>
      </c>
      <c r="H982" s="58">
        <f>IF(E982="",0,IFERROR(VLOOKUP(E982,档案费管理台账!$D$4:$H$1000,5,0),0))</f>
        <v>0</v>
      </c>
      <c r="I982" s="57"/>
      <c r="J982" s="57"/>
      <c r="K982" s="57"/>
      <c r="L982" s="57"/>
      <c r="M982" s="58" t="str">
        <f t="shared" si="89"/>
        <v/>
      </c>
      <c r="N982" s="73"/>
    </row>
    <row r="983" spans="1:14">
      <c r="A983" s="97" t="str">
        <f t="shared" si="87"/>
        <v/>
      </c>
      <c r="B983" s="98" t="str">
        <f t="shared" si="86"/>
        <v/>
      </c>
      <c r="C983" s="99"/>
      <c r="D983" s="137"/>
      <c r="E983" s="100"/>
      <c r="F983" s="57"/>
      <c r="G983" s="58">
        <f t="shared" si="88"/>
        <v>0</v>
      </c>
      <c r="H983" s="58">
        <f>IF(E983="",0,IFERROR(VLOOKUP(E983,档案费管理台账!$D$4:$H$1000,5,0),0))</f>
        <v>0</v>
      </c>
      <c r="I983" s="57"/>
      <c r="J983" s="57"/>
      <c r="K983" s="57"/>
      <c r="L983" s="57"/>
      <c r="M983" s="58" t="str">
        <f t="shared" si="89"/>
        <v/>
      </c>
      <c r="N983" s="73"/>
    </row>
    <row r="984" spans="1:14">
      <c r="A984" s="97" t="str">
        <f t="shared" si="87"/>
        <v/>
      </c>
      <c r="B984" s="98" t="str">
        <f t="shared" si="86"/>
        <v/>
      </c>
      <c r="C984" s="99"/>
      <c r="D984" s="137"/>
      <c r="E984" s="100"/>
      <c r="F984" s="57"/>
      <c r="G984" s="58">
        <f t="shared" si="88"/>
        <v>0</v>
      </c>
      <c r="H984" s="58">
        <f>IF(E984="",0,IFERROR(VLOOKUP(E984,档案费管理台账!$D$4:$H$1000,5,0),0))</f>
        <v>0</v>
      </c>
      <c r="I984" s="57"/>
      <c r="J984" s="57"/>
      <c r="K984" s="57"/>
      <c r="L984" s="57"/>
      <c r="M984" s="58" t="str">
        <f t="shared" si="89"/>
        <v/>
      </c>
      <c r="N984" s="73"/>
    </row>
    <row r="985" spans="1:14">
      <c r="A985" s="97" t="str">
        <f t="shared" si="87"/>
        <v/>
      </c>
      <c r="B985" s="98" t="str">
        <f t="shared" si="86"/>
        <v/>
      </c>
      <c r="C985" s="99"/>
      <c r="D985" s="137"/>
      <c r="E985" s="100"/>
      <c r="F985" s="57"/>
      <c r="G985" s="58">
        <f t="shared" si="88"/>
        <v>0</v>
      </c>
      <c r="H985" s="58">
        <f>IF(E985="",0,IFERROR(VLOOKUP(E985,档案费管理台账!$D$4:$H$1000,5,0),0))</f>
        <v>0</v>
      </c>
      <c r="I985" s="57"/>
      <c r="J985" s="57"/>
      <c r="K985" s="57"/>
      <c r="L985" s="57"/>
      <c r="M985" s="58" t="str">
        <f t="shared" si="89"/>
        <v/>
      </c>
      <c r="N985" s="73"/>
    </row>
    <row r="986" spans="1:14">
      <c r="A986" s="97" t="str">
        <f t="shared" si="87"/>
        <v/>
      </c>
      <c r="B986" s="98" t="str">
        <f t="shared" si="86"/>
        <v/>
      </c>
      <c r="C986" s="99"/>
      <c r="D986" s="137"/>
      <c r="E986" s="100"/>
      <c r="F986" s="57"/>
      <c r="G986" s="58">
        <f t="shared" si="88"/>
        <v>0</v>
      </c>
      <c r="H986" s="58">
        <f>IF(E986="",0,IFERROR(VLOOKUP(E986,档案费管理台账!$D$4:$H$1000,5,0),0))</f>
        <v>0</v>
      </c>
      <c r="I986" s="57"/>
      <c r="J986" s="57"/>
      <c r="K986" s="57"/>
      <c r="L986" s="57"/>
      <c r="M986" s="58" t="str">
        <f t="shared" si="89"/>
        <v/>
      </c>
      <c r="N986" s="73"/>
    </row>
    <row r="987" spans="1:14">
      <c r="A987" s="97" t="str">
        <f t="shared" si="87"/>
        <v/>
      </c>
      <c r="B987" s="98" t="str">
        <f t="shared" si="86"/>
        <v/>
      </c>
      <c r="C987" s="99"/>
      <c r="D987" s="137"/>
      <c r="E987" s="100"/>
      <c r="F987" s="57"/>
      <c r="G987" s="58">
        <f t="shared" si="88"/>
        <v>0</v>
      </c>
      <c r="H987" s="58">
        <f>IF(E987="",0,IFERROR(VLOOKUP(E987,档案费管理台账!$D$4:$H$1000,5,0),0))</f>
        <v>0</v>
      </c>
      <c r="I987" s="57"/>
      <c r="J987" s="57"/>
      <c r="K987" s="57"/>
      <c r="L987" s="57"/>
      <c r="M987" s="58" t="str">
        <f t="shared" si="89"/>
        <v/>
      </c>
      <c r="N987" s="73"/>
    </row>
    <row r="988" spans="1:14">
      <c r="A988" s="97" t="str">
        <f t="shared" si="87"/>
        <v/>
      </c>
      <c r="B988" s="98" t="str">
        <f t="shared" si="86"/>
        <v/>
      </c>
      <c r="C988" s="99"/>
      <c r="D988" s="137"/>
      <c r="E988" s="100"/>
      <c r="F988" s="57"/>
      <c r="G988" s="58">
        <f t="shared" si="88"/>
        <v>0</v>
      </c>
      <c r="H988" s="58">
        <f>IF(E988="",0,IFERROR(VLOOKUP(E988,档案费管理台账!$D$4:$H$1000,5,0),0))</f>
        <v>0</v>
      </c>
      <c r="I988" s="57"/>
      <c r="J988" s="57"/>
      <c r="K988" s="57"/>
      <c r="L988" s="57"/>
      <c r="M988" s="58" t="str">
        <f t="shared" si="89"/>
        <v/>
      </c>
      <c r="N988" s="73"/>
    </row>
    <row r="989" spans="1:14">
      <c r="A989" s="97" t="str">
        <f t="shared" si="87"/>
        <v/>
      </c>
      <c r="B989" s="98" t="str">
        <f t="shared" si="86"/>
        <v/>
      </c>
      <c r="C989" s="99"/>
      <c r="D989" s="137"/>
      <c r="E989" s="100"/>
      <c r="F989" s="57"/>
      <c r="G989" s="58">
        <f t="shared" si="88"/>
        <v>0</v>
      </c>
      <c r="H989" s="58">
        <f>IF(E989="",0,IFERROR(VLOOKUP(E989,档案费管理台账!$D$4:$H$1000,5,0),0))</f>
        <v>0</v>
      </c>
      <c r="I989" s="57"/>
      <c r="J989" s="57"/>
      <c r="K989" s="57"/>
      <c r="L989" s="57"/>
      <c r="M989" s="58" t="str">
        <f t="shared" si="89"/>
        <v/>
      </c>
      <c r="N989" s="73"/>
    </row>
    <row r="990" spans="1:14">
      <c r="A990" s="97" t="str">
        <f t="shared" si="87"/>
        <v/>
      </c>
      <c r="B990" s="98" t="str">
        <f t="shared" si="86"/>
        <v/>
      </c>
      <c r="C990" s="99"/>
      <c r="D990" s="137"/>
      <c r="E990" s="100"/>
      <c r="F990" s="57"/>
      <c r="G990" s="58">
        <f t="shared" si="88"/>
        <v>0</v>
      </c>
      <c r="H990" s="58">
        <f>IF(E990="",0,IFERROR(VLOOKUP(E990,档案费管理台账!$D$4:$H$1000,5,0),0))</f>
        <v>0</v>
      </c>
      <c r="I990" s="57"/>
      <c r="J990" s="57"/>
      <c r="K990" s="57"/>
      <c r="L990" s="57"/>
      <c r="M990" s="58" t="str">
        <f t="shared" si="89"/>
        <v/>
      </c>
      <c r="N990" s="73"/>
    </row>
    <row r="991" spans="1:14">
      <c r="A991" s="97" t="str">
        <f t="shared" si="87"/>
        <v/>
      </c>
      <c r="B991" s="98" t="str">
        <f t="shared" si="86"/>
        <v/>
      </c>
      <c r="C991" s="99"/>
      <c r="D991" s="137"/>
      <c r="E991" s="100"/>
      <c r="F991" s="57"/>
      <c r="G991" s="58">
        <f t="shared" si="88"/>
        <v>0</v>
      </c>
      <c r="H991" s="58">
        <f>IF(E991="",0,IFERROR(VLOOKUP(E991,档案费管理台账!$D$4:$H$1000,5,0),0))</f>
        <v>0</v>
      </c>
      <c r="I991" s="57"/>
      <c r="J991" s="57"/>
      <c r="K991" s="57"/>
      <c r="L991" s="57"/>
      <c r="M991" s="58" t="str">
        <f t="shared" si="89"/>
        <v/>
      </c>
      <c r="N991" s="73"/>
    </row>
    <row r="992" spans="1:14">
      <c r="A992" s="97" t="str">
        <f t="shared" si="87"/>
        <v/>
      </c>
      <c r="B992" s="98" t="str">
        <f t="shared" si="86"/>
        <v/>
      </c>
      <c r="C992" s="99"/>
      <c r="D992" s="137"/>
      <c r="E992" s="100"/>
      <c r="F992" s="57"/>
      <c r="G992" s="58">
        <f t="shared" si="88"/>
        <v>0</v>
      </c>
      <c r="H992" s="58">
        <f>IF(E992="",0,IFERROR(VLOOKUP(E992,档案费管理台账!$D$4:$H$1000,5,0),0))</f>
        <v>0</v>
      </c>
      <c r="I992" s="57"/>
      <c r="J992" s="57"/>
      <c r="K992" s="57"/>
      <c r="L992" s="57"/>
      <c r="M992" s="58" t="str">
        <f t="shared" si="89"/>
        <v/>
      </c>
      <c r="N992" s="73"/>
    </row>
    <row r="993" spans="1:14">
      <c r="A993" s="97" t="str">
        <f t="shared" si="87"/>
        <v/>
      </c>
      <c r="B993" s="98" t="str">
        <f t="shared" si="86"/>
        <v/>
      </c>
      <c r="C993" s="99"/>
      <c r="D993" s="137"/>
      <c r="E993" s="100"/>
      <c r="F993" s="57"/>
      <c r="G993" s="58">
        <f t="shared" si="88"/>
        <v>0</v>
      </c>
      <c r="H993" s="58">
        <f>IF(E993="",0,IFERROR(VLOOKUP(E993,档案费管理台账!$D$4:$H$1000,5,0),0))</f>
        <v>0</v>
      </c>
      <c r="I993" s="57"/>
      <c r="J993" s="57"/>
      <c r="K993" s="57"/>
      <c r="L993" s="57"/>
      <c r="M993" s="58" t="str">
        <f t="shared" si="89"/>
        <v/>
      </c>
      <c r="N993" s="73"/>
    </row>
    <row r="994" spans="1:14">
      <c r="A994" s="97" t="str">
        <f t="shared" si="87"/>
        <v/>
      </c>
      <c r="B994" s="98" t="str">
        <f t="shared" si="86"/>
        <v/>
      </c>
      <c r="C994" s="99"/>
      <c r="D994" s="137"/>
      <c r="E994" s="100"/>
      <c r="F994" s="57"/>
      <c r="G994" s="58">
        <f t="shared" si="88"/>
        <v>0</v>
      </c>
      <c r="H994" s="58">
        <f>IF(E994="",0,IFERROR(VLOOKUP(E994,档案费管理台账!$D$4:$H$1000,5,0),0))</f>
        <v>0</v>
      </c>
      <c r="I994" s="57"/>
      <c r="J994" s="57"/>
      <c r="K994" s="57"/>
      <c r="L994" s="57"/>
      <c r="M994" s="58" t="str">
        <f t="shared" si="89"/>
        <v/>
      </c>
      <c r="N994" s="73"/>
    </row>
    <row r="995" spans="1:14">
      <c r="A995" s="97" t="str">
        <f t="shared" si="87"/>
        <v/>
      </c>
      <c r="B995" s="98" t="str">
        <f t="shared" si="86"/>
        <v/>
      </c>
      <c r="C995" s="99"/>
      <c r="D995" s="137"/>
      <c r="E995" s="100"/>
      <c r="F995" s="57"/>
      <c r="G995" s="58">
        <f t="shared" si="88"/>
        <v>0</v>
      </c>
      <c r="H995" s="58">
        <f>IF(E995="",0,IFERROR(VLOOKUP(E995,档案费管理台账!$D$4:$H$1000,5,0),0))</f>
        <v>0</v>
      </c>
      <c r="I995" s="57"/>
      <c r="J995" s="57"/>
      <c r="K995" s="57"/>
      <c r="L995" s="57"/>
      <c r="M995" s="58" t="str">
        <f t="shared" si="89"/>
        <v/>
      </c>
      <c r="N995" s="73"/>
    </row>
    <row r="996" spans="1:14">
      <c r="A996" s="97" t="str">
        <f t="shared" si="87"/>
        <v/>
      </c>
      <c r="B996" s="98" t="str">
        <f t="shared" si="86"/>
        <v/>
      </c>
      <c r="C996" s="99"/>
      <c r="D996" s="137"/>
      <c r="E996" s="100"/>
      <c r="F996" s="57"/>
      <c r="G996" s="58">
        <f t="shared" si="88"/>
        <v>0</v>
      </c>
      <c r="H996" s="58">
        <f>IF(E996="",0,IFERROR(VLOOKUP(E996,档案费管理台账!$D$4:$H$1000,5,0),0))</f>
        <v>0</v>
      </c>
      <c r="I996" s="57"/>
      <c r="J996" s="57"/>
      <c r="K996" s="57"/>
      <c r="L996" s="57"/>
      <c r="M996" s="58" t="str">
        <f t="shared" si="89"/>
        <v/>
      </c>
      <c r="N996" s="73"/>
    </row>
    <row r="997" spans="1:14">
      <c r="A997" s="97" t="str">
        <f t="shared" si="87"/>
        <v/>
      </c>
      <c r="B997" s="98" t="str">
        <f t="shared" si="86"/>
        <v/>
      </c>
      <c r="C997" s="99"/>
      <c r="D997" s="137"/>
      <c r="E997" s="100"/>
      <c r="F997" s="57"/>
      <c r="G997" s="58">
        <f t="shared" si="88"/>
        <v>0</v>
      </c>
      <c r="H997" s="58">
        <f>IF(E997="",0,IFERROR(VLOOKUP(E997,档案费管理台账!$D$4:$H$1000,5,0),0))</f>
        <v>0</v>
      </c>
      <c r="I997" s="57"/>
      <c r="J997" s="57"/>
      <c r="K997" s="57"/>
      <c r="L997" s="57"/>
      <c r="M997" s="58" t="str">
        <f t="shared" si="89"/>
        <v/>
      </c>
      <c r="N997" s="73"/>
    </row>
    <row r="998" spans="1:14">
      <c r="A998" s="97" t="str">
        <f t="shared" si="87"/>
        <v/>
      </c>
      <c r="B998" s="98" t="str">
        <f t="shared" si="86"/>
        <v/>
      </c>
      <c r="C998" s="99"/>
      <c r="D998" s="137"/>
      <c r="E998" s="100"/>
      <c r="F998" s="57"/>
      <c r="G998" s="58">
        <f t="shared" si="88"/>
        <v>0</v>
      </c>
      <c r="H998" s="58">
        <f>IF(E998="",0,IFERROR(VLOOKUP(E998,档案费管理台账!$D$4:$H$1000,5,0),0))</f>
        <v>0</v>
      </c>
      <c r="I998" s="57"/>
      <c r="J998" s="57"/>
      <c r="K998" s="57"/>
      <c r="L998" s="57"/>
      <c r="M998" s="58" t="str">
        <f t="shared" si="89"/>
        <v/>
      </c>
      <c r="N998" s="73"/>
    </row>
    <row r="999" spans="1:14">
      <c r="A999" s="97" t="str">
        <f t="shared" si="87"/>
        <v/>
      </c>
      <c r="B999" s="98" t="str">
        <f t="shared" si="86"/>
        <v/>
      </c>
      <c r="C999" s="99"/>
      <c r="D999" s="137"/>
      <c r="E999" s="100"/>
      <c r="F999" s="57"/>
      <c r="G999" s="58">
        <f t="shared" si="88"/>
        <v>0</v>
      </c>
      <c r="H999" s="58">
        <f>IF(E999="",0,IFERROR(VLOOKUP(E999,档案费管理台账!$D$4:$H$1000,5,0),0))</f>
        <v>0</v>
      </c>
      <c r="I999" s="57"/>
      <c r="J999" s="57"/>
      <c r="K999" s="57"/>
      <c r="L999" s="57"/>
      <c r="M999" s="58" t="str">
        <f t="shared" si="89"/>
        <v/>
      </c>
      <c r="N999" s="73"/>
    </row>
    <row r="1000" spans="1:14">
      <c r="A1000" s="97" t="str">
        <f t="shared" si="87"/>
        <v/>
      </c>
      <c r="B1000" s="98" t="str">
        <f t="shared" si="86"/>
        <v/>
      </c>
      <c r="C1000" s="99"/>
      <c r="D1000" s="137"/>
      <c r="E1000" s="100"/>
      <c r="F1000" s="57"/>
      <c r="G1000" s="58">
        <f t="shared" si="88"/>
        <v>0</v>
      </c>
      <c r="H1000" s="58">
        <f>IF(E1000="",0,IFERROR(VLOOKUP(E1000,档案费管理台账!$D$4:$H$1000,5,0),0))</f>
        <v>0</v>
      </c>
      <c r="I1000" s="57"/>
      <c r="J1000" s="57"/>
      <c r="K1000" s="57"/>
      <c r="L1000" s="57"/>
      <c r="M1000" s="58" t="str">
        <f t="shared" si="89"/>
        <v/>
      </c>
      <c r="N1000" s="73"/>
    </row>
  </sheetData>
  <mergeCells count="39">
    <mergeCell ref="D1:F1"/>
    <mergeCell ref="G1:H1"/>
    <mergeCell ref="J1:K1"/>
    <mergeCell ref="L1:O1"/>
    <mergeCell ref="H3:Q3"/>
    <mergeCell ref="A5:T5"/>
    <mergeCell ref="H6:O6"/>
    <mergeCell ref="P6:S6"/>
    <mergeCell ref="J7:K7"/>
    <mergeCell ref="L7:M7"/>
    <mergeCell ref="P7:Q7"/>
    <mergeCell ref="A23:Y23"/>
    <mergeCell ref="D24:G24"/>
    <mergeCell ref="H24:N24"/>
    <mergeCell ref="O24:S24"/>
    <mergeCell ref="A41:I41"/>
    <mergeCell ref="A6:A8"/>
    <mergeCell ref="A24:A25"/>
    <mergeCell ref="B6:B8"/>
    <mergeCell ref="B24:B25"/>
    <mergeCell ref="C6:C8"/>
    <mergeCell ref="C24:C25"/>
    <mergeCell ref="D6:D8"/>
    <mergeCell ref="E6:E8"/>
    <mergeCell ref="F6:F8"/>
    <mergeCell ref="G6:G8"/>
    <mergeCell ref="R7:R8"/>
    <mergeCell ref="S7:S8"/>
    <mergeCell ref="T6:T8"/>
    <mergeCell ref="T24:T25"/>
    <mergeCell ref="U6:U8"/>
    <mergeCell ref="U24:U25"/>
    <mergeCell ref="V24:V25"/>
    <mergeCell ref="W24:W25"/>
    <mergeCell ref="X24:X25"/>
    <mergeCell ref="Y24:Y25"/>
    <mergeCell ref="Z24:Z25"/>
    <mergeCell ref="AA24:AA25"/>
    <mergeCell ref="AB24:AB25"/>
  </mergeCells>
  <hyperlinks>
    <hyperlink ref="C1" location="项目管理台账!A1" display="返回"/>
  </hyperlinks>
  <pageMargins left="0.7" right="0.7" top="0.75" bottom="0.75" header="0.3" footer="0.3"/>
  <pageSetup paperSize="9" orientation="portrait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AD1000"/>
  <sheetViews>
    <sheetView showGridLines="0" workbookViewId="0">
      <pane ySplit="1" topLeftCell="A23" activePane="bottomLeft" state="frozen"/>
      <selection/>
      <selection pane="bottomLeft" activeCell="B1" sqref="B1"/>
    </sheetView>
  </sheetViews>
  <sheetFormatPr defaultColWidth="9" defaultRowHeight="14.4"/>
  <cols>
    <col min="1" max="1" width="7.46296296296296" customWidth="1"/>
    <col min="2" max="2" width="11.7962962962963" style="29" customWidth="1"/>
    <col min="3" max="3" width="12.2037037037037" style="29" customWidth="1"/>
    <col min="4" max="4" width="20.0648148148148" style="132" customWidth="1"/>
    <col min="5" max="5" width="15.6018518518519" customWidth="1"/>
    <col min="6" max="6" width="13.6018518518519" customWidth="1"/>
    <col min="7" max="7" width="14.6018518518519" customWidth="1"/>
    <col min="8" max="8" width="12.537037037037" customWidth="1"/>
    <col min="9" max="9" width="13.3333333333333" customWidth="1"/>
    <col min="10" max="10" width="13.2037037037037" customWidth="1"/>
    <col min="11" max="11" width="14.2037037037037" customWidth="1"/>
    <col min="12" max="12" width="15.7962962962963" customWidth="1"/>
    <col min="13" max="13" width="13.9351851851852" customWidth="1"/>
    <col min="14" max="14" width="12.3333333333333" customWidth="1"/>
    <col min="18" max="18" width="10.7962962962963" customWidth="1"/>
    <col min="19" max="19" width="11.0648148148148" customWidth="1"/>
    <col min="20" max="20" width="13.3333333333333" customWidth="1"/>
    <col min="21" max="21" width="5.2037037037037" style="30" customWidth="1"/>
    <col min="22" max="22" width="11.3333333333333" customWidth="1"/>
    <col min="23" max="23" width="11.3333333333333" style="29" customWidth="1"/>
    <col min="24" max="24" width="11.3333333333333" customWidth="1"/>
    <col min="26" max="26" width="4.53703703703704" style="30" customWidth="1"/>
    <col min="27" max="27" width="12.462962962963" customWidth="1"/>
    <col min="28" max="28" width="13.6018518518519" style="29" customWidth="1"/>
  </cols>
  <sheetData>
    <row r="1" ht="28.95" spans="1:28">
      <c r="A1" s="31" t="s">
        <v>209</v>
      </c>
      <c r="B1" s="105"/>
      <c r="C1" s="33" t="s">
        <v>118</v>
      </c>
      <c r="D1" s="34" t="s">
        <v>210</v>
      </c>
      <c r="E1" s="34"/>
      <c r="F1" s="34"/>
      <c r="G1" s="35" t="s">
        <v>86</v>
      </c>
      <c r="H1" s="35"/>
      <c r="I1" s="36" t="s">
        <v>120</v>
      </c>
      <c r="J1" s="37" t="s">
        <v>0</v>
      </c>
      <c r="K1" s="37"/>
      <c r="L1" s="38" t="s">
        <v>121</v>
      </c>
      <c r="M1" s="38"/>
      <c r="N1" s="38"/>
      <c r="O1" s="38"/>
    </row>
    <row r="2" ht="15.15"/>
    <row r="3" spans="1:28">
      <c r="H3" s="39" t="s">
        <v>122</v>
      </c>
      <c r="I3" s="39"/>
      <c r="J3" s="39"/>
      <c r="K3" s="39"/>
      <c r="L3" s="39"/>
      <c r="M3" s="39"/>
      <c r="N3" s="39"/>
      <c r="O3" s="39"/>
      <c r="P3" s="39"/>
      <c r="Q3" s="39"/>
    </row>
    <row r="4" spans="1:28">
      <c r="H4" s="40"/>
      <c r="I4" s="40"/>
      <c r="J4" s="40"/>
      <c r="K4" s="40"/>
      <c r="L4" s="40"/>
      <c r="M4" s="40"/>
      <c r="N4" s="40"/>
      <c r="O4" s="40"/>
      <c r="P4" s="40">
        <v>0.05</v>
      </c>
      <c r="Q4" s="40">
        <v>0.05</v>
      </c>
    </row>
    <row r="5" spans="1:28">
      <c r="A5" s="41" t="s">
        <v>123</v>
      </c>
      <c r="B5" s="41"/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</row>
    <row r="6" s="27" customFormat="1" spans="1:28">
      <c r="A6" s="42" t="s">
        <v>124</v>
      </c>
      <c r="B6" s="43" t="s">
        <v>125</v>
      </c>
      <c r="C6" s="43" t="s">
        <v>126</v>
      </c>
      <c r="D6" s="42" t="s">
        <v>127</v>
      </c>
      <c r="E6" s="42" t="s">
        <v>128</v>
      </c>
      <c r="F6" s="42" t="s">
        <v>129</v>
      </c>
      <c r="G6" s="42" t="s">
        <v>130</v>
      </c>
      <c r="H6" s="44" t="s">
        <v>131</v>
      </c>
      <c r="I6" s="44"/>
      <c r="J6" s="44"/>
      <c r="K6" s="44"/>
      <c r="L6" s="44"/>
      <c r="M6" s="44"/>
      <c r="N6" s="44"/>
      <c r="O6" s="44"/>
      <c r="P6" s="45" t="s">
        <v>132</v>
      </c>
      <c r="Q6" s="45"/>
      <c r="R6" s="45"/>
      <c r="S6" s="45"/>
      <c r="T6" s="42" t="s">
        <v>133</v>
      </c>
      <c r="U6" s="66" t="s">
        <v>134</v>
      </c>
      <c r="W6" s="47"/>
      <c r="Z6" s="48"/>
      <c r="AB6" s="47"/>
    </row>
    <row r="7" s="27" customFormat="1" ht="28.8" spans="1:28">
      <c r="A7" s="42"/>
      <c r="B7" s="43"/>
      <c r="C7" s="43"/>
      <c r="D7" s="42"/>
      <c r="E7" s="42"/>
      <c r="F7" s="42"/>
      <c r="G7" s="42"/>
      <c r="H7" s="49" t="s">
        <v>135</v>
      </c>
      <c r="I7" s="49" t="s">
        <v>135</v>
      </c>
      <c r="J7" s="49" t="s">
        <v>136</v>
      </c>
      <c r="K7" s="49"/>
      <c r="L7" s="49" t="s">
        <v>137</v>
      </c>
      <c r="M7" s="49"/>
      <c r="N7" s="49" t="s">
        <v>138</v>
      </c>
      <c r="O7" s="49" t="s">
        <v>139</v>
      </c>
      <c r="P7" s="42" t="s">
        <v>140</v>
      </c>
      <c r="Q7" s="42"/>
      <c r="R7" s="46" t="s">
        <v>141</v>
      </c>
      <c r="S7" s="46" t="s">
        <v>142</v>
      </c>
      <c r="T7" s="42"/>
      <c r="U7" s="66"/>
      <c r="W7" s="47"/>
      <c r="Z7" s="48"/>
      <c r="AB7" s="47"/>
    </row>
    <row r="8" s="27" customFormat="1" ht="28.8" spans="1:28">
      <c r="A8" s="42"/>
      <c r="B8" s="43"/>
      <c r="C8" s="43"/>
      <c r="D8" s="42"/>
      <c r="E8" s="42"/>
      <c r="F8" s="42"/>
      <c r="G8" s="42"/>
      <c r="H8" s="50" t="s">
        <v>143</v>
      </c>
      <c r="I8" s="50" t="s">
        <v>144</v>
      </c>
      <c r="J8" s="50" t="s">
        <v>145</v>
      </c>
      <c r="K8" s="50" t="s">
        <v>146</v>
      </c>
      <c r="L8" s="50" t="s">
        <v>147</v>
      </c>
      <c r="M8" s="50" t="s">
        <v>148</v>
      </c>
      <c r="N8" s="50" t="s">
        <v>149</v>
      </c>
      <c r="O8" s="50" t="s">
        <v>150</v>
      </c>
      <c r="P8" s="51" t="s">
        <v>151</v>
      </c>
      <c r="Q8" s="51" t="s">
        <v>152</v>
      </c>
      <c r="R8" s="46"/>
      <c r="S8" s="46"/>
      <c r="T8" s="42"/>
      <c r="U8" s="66"/>
      <c r="W8" s="47"/>
      <c r="Z8" s="48"/>
      <c r="AB8" s="47"/>
    </row>
    <row r="9" s="27" customFormat="1" spans="1:28">
      <c r="A9" s="52" t="s">
        <v>153</v>
      </c>
      <c r="B9" s="53"/>
      <c r="C9" s="53"/>
      <c r="D9" s="52"/>
      <c r="E9" s="52"/>
      <c r="F9" s="52"/>
      <c r="G9" s="52"/>
      <c r="H9" s="54">
        <f>(20%-1%-3%)*1</f>
        <v>0.16</v>
      </c>
      <c r="I9" s="54">
        <v>0.08</v>
      </c>
      <c r="J9" s="55">
        <f>10%-1%</f>
        <v>0.09</v>
      </c>
      <c r="K9" s="54">
        <f>2%</f>
        <v>0.02</v>
      </c>
      <c r="L9" s="55">
        <v>0.005</v>
      </c>
      <c r="M9" s="55">
        <v>0.005</v>
      </c>
      <c r="N9" s="55">
        <f>(0.5%-0.1%)-0.08%+0.08%</f>
        <v>0.004</v>
      </c>
      <c r="O9" s="55">
        <f>0.8%</f>
        <v>0.008</v>
      </c>
      <c r="P9" s="54">
        <v>0.05</v>
      </c>
      <c r="Q9" s="54">
        <v>0.05</v>
      </c>
      <c r="R9" s="56"/>
      <c r="S9" s="56"/>
      <c r="T9" s="52"/>
      <c r="U9" s="106"/>
      <c r="W9" s="47"/>
      <c r="Z9" s="48"/>
      <c r="AB9" s="47"/>
    </row>
    <row r="10" spans="1:28">
      <c r="A10" s="39" t="s">
        <v>154</v>
      </c>
      <c r="B10" s="57">
        <v>6326</v>
      </c>
      <c r="C10" s="57">
        <v>6326</v>
      </c>
      <c r="D10" s="57">
        <v>6326</v>
      </c>
      <c r="E10" s="57">
        <v>6326</v>
      </c>
      <c r="F10" s="57">
        <v>6326</v>
      </c>
      <c r="G10" s="57"/>
      <c r="H10" s="58">
        <f>ROUND(B10*$H$9,2)</f>
        <v>1012.16</v>
      </c>
      <c r="I10" s="58">
        <f>ROUND(B10*$I$9,2)</f>
        <v>506.08</v>
      </c>
      <c r="J10" s="58">
        <f>ROUND(C10*$J$9,2)</f>
        <v>569.34</v>
      </c>
      <c r="K10" s="58">
        <f>IF(OR(C10="",C10=0),0,ROUND(C10*$K$9+3,2))</f>
        <v>129.52</v>
      </c>
      <c r="L10" s="58">
        <f>ROUND(D10*$L$9,2)</f>
        <v>31.63</v>
      </c>
      <c r="M10" s="58">
        <f>ROUND(D10*$M$9,2)</f>
        <v>31.63</v>
      </c>
      <c r="N10" s="58">
        <f>ROUND(E10*$N$9,2)</f>
        <v>25.3</v>
      </c>
      <c r="O10" s="58">
        <f>ROUND(F10*$O$9,2)</f>
        <v>50.61</v>
      </c>
      <c r="P10" s="58">
        <f>ROUND(G10*$P$9,0)</f>
        <v>0</v>
      </c>
      <c r="Q10" s="58">
        <f>ROUND(G10*$Q$9,0)</f>
        <v>0</v>
      </c>
      <c r="R10" s="58">
        <f>H10+J10+L10+N10+O10+P10</f>
        <v>1689.04</v>
      </c>
      <c r="S10" s="58">
        <f>I10+K10+M10+Q10</f>
        <v>667.23</v>
      </c>
      <c r="T10" s="58">
        <f>R10+S10</f>
        <v>2356.27</v>
      </c>
      <c r="U10" s="59"/>
      <c r="V10" t="s">
        <v>154</v>
      </c>
    </row>
    <row r="11" spans="1:28">
      <c r="A11" s="39" t="s">
        <v>155</v>
      </c>
      <c r="B11" s="57">
        <f>B10</f>
        <v>6326</v>
      </c>
      <c r="C11" s="57">
        <f t="shared" ref="C11:G21" si="0">C10</f>
        <v>6326</v>
      </c>
      <c r="D11" s="133">
        <f t="shared" si="0"/>
        <v>6326</v>
      </c>
      <c r="E11" s="57">
        <f t="shared" si="0"/>
        <v>6326</v>
      </c>
      <c r="F11" s="57">
        <f t="shared" si="0"/>
        <v>6326</v>
      </c>
      <c r="G11" s="57">
        <f t="shared" si="0"/>
        <v>0</v>
      </c>
      <c r="H11" s="58">
        <f t="shared" ref="H11:H21" si="1">ROUND(B11*$H$9,2)</f>
        <v>1012.16</v>
      </c>
      <c r="I11" s="58">
        <f t="shared" ref="I11:I21" si="2">ROUND(B11*$I$9,2)</f>
        <v>506.08</v>
      </c>
      <c r="J11" s="58">
        <f t="shared" ref="J11:J21" si="3">ROUND(C11*$J$9,2)</f>
        <v>569.34</v>
      </c>
      <c r="K11" s="58">
        <f t="shared" ref="K11:K21" si="4">IF(OR(C11="",C11=0),0,ROUND(C11*$K$9+3,2))</f>
        <v>129.52</v>
      </c>
      <c r="L11" s="58">
        <f t="shared" ref="L11:L21" si="5">ROUND(D11*$L$9,2)</f>
        <v>31.63</v>
      </c>
      <c r="M11" s="58">
        <f t="shared" ref="M11:M21" si="6">ROUND(D11*$M$9,2)</f>
        <v>31.63</v>
      </c>
      <c r="N11" s="58">
        <f t="shared" ref="N11:N21" si="7">ROUND(E11*$N$9,2)</f>
        <v>25.3</v>
      </c>
      <c r="O11" s="58">
        <f t="shared" ref="O11:O21" si="8">ROUND(F11*$O$9,2)</f>
        <v>50.61</v>
      </c>
      <c r="P11" s="58">
        <f t="shared" ref="P11:P15" si="9">ROUND(G11*$P$9,0)</f>
        <v>0</v>
      </c>
      <c r="Q11" s="58">
        <f t="shared" ref="Q11:Q15" si="10">ROUND(G11*$Q$9,0)</f>
        <v>0</v>
      </c>
      <c r="R11" s="58">
        <f t="shared" ref="R11:R21" si="11">H11+J11+L11+N11+O11+P11</f>
        <v>1689.04</v>
      </c>
      <c r="S11" s="58">
        <f t="shared" ref="S11:S21" si="12">I11+K11+M11+Q11</f>
        <v>667.23</v>
      </c>
      <c r="T11" s="58">
        <f t="shared" ref="T11:T21" si="13">R11+S11</f>
        <v>2356.27</v>
      </c>
      <c r="U11" s="59"/>
      <c r="V11" t="s">
        <v>155</v>
      </c>
    </row>
    <row r="12" spans="1:28">
      <c r="A12" s="39" t="s">
        <v>156</v>
      </c>
      <c r="B12" s="57">
        <f t="shared" ref="B12:B21" si="14">B11</f>
        <v>6326</v>
      </c>
      <c r="C12" s="57">
        <f t="shared" si="0"/>
        <v>6326</v>
      </c>
      <c r="D12" s="133">
        <f t="shared" si="0"/>
        <v>6326</v>
      </c>
      <c r="E12" s="57">
        <f t="shared" si="0"/>
        <v>6326</v>
      </c>
      <c r="F12" s="57">
        <f t="shared" si="0"/>
        <v>6326</v>
      </c>
      <c r="G12" s="57">
        <f t="shared" si="0"/>
        <v>0</v>
      </c>
      <c r="H12" s="58">
        <f t="shared" si="1"/>
        <v>1012.16</v>
      </c>
      <c r="I12" s="58">
        <f t="shared" si="2"/>
        <v>506.08</v>
      </c>
      <c r="J12" s="58">
        <f t="shared" si="3"/>
        <v>569.34</v>
      </c>
      <c r="K12" s="58">
        <f t="shared" si="4"/>
        <v>129.52</v>
      </c>
      <c r="L12" s="58">
        <f t="shared" si="5"/>
        <v>31.63</v>
      </c>
      <c r="M12" s="58">
        <f t="shared" si="6"/>
        <v>31.63</v>
      </c>
      <c r="N12" s="58">
        <f t="shared" si="7"/>
        <v>25.3</v>
      </c>
      <c r="O12" s="58">
        <f t="shared" si="8"/>
        <v>50.61</v>
      </c>
      <c r="P12" s="58">
        <f t="shared" si="9"/>
        <v>0</v>
      </c>
      <c r="Q12" s="58">
        <f t="shared" si="10"/>
        <v>0</v>
      </c>
      <c r="R12" s="58">
        <f t="shared" si="11"/>
        <v>1689.04</v>
      </c>
      <c r="S12" s="58">
        <f t="shared" si="12"/>
        <v>667.23</v>
      </c>
      <c r="T12" s="58">
        <f t="shared" si="13"/>
        <v>2356.27</v>
      </c>
      <c r="U12" s="59"/>
      <c r="V12" t="s">
        <v>156</v>
      </c>
    </row>
    <row r="13" spans="1:28">
      <c r="A13" s="39" t="s">
        <v>157</v>
      </c>
      <c r="B13" s="57">
        <f t="shared" si="14"/>
        <v>6326</v>
      </c>
      <c r="C13" s="57">
        <f t="shared" si="0"/>
        <v>6326</v>
      </c>
      <c r="D13" s="133">
        <f t="shared" si="0"/>
        <v>6326</v>
      </c>
      <c r="E13" s="57">
        <f t="shared" si="0"/>
        <v>6326</v>
      </c>
      <c r="F13" s="57">
        <f t="shared" si="0"/>
        <v>6326</v>
      </c>
      <c r="G13" s="57">
        <f t="shared" si="0"/>
        <v>0</v>
      </c>
      <c r="H13" s="58">
        <f t="shared" si="1"/>
        <v>1012.16</v>
      </c>
      <c r="I13" s="58">
        <f t="shared" si="2"/>
        <v>506.08</v>
      </c>
      <c r="J13" s="58">
        <f t="shared" si="3"/>
        <v>569.34</v>
      </c>
      <c r="K13" s="58">
        <f t="shared" si="4"/>
        <v>129.52</v>
      </c>
      <c r="L13" s="58">
        <f t="shared" si="5"/>
        <v>31.63</v>
      </c>
      <c r="M13" s="58">
        <f t="shared" si="6"/>
        <v>31.63</v>
      </c>
      <c r="N13" s="58">
        <f t="shared" si="7"/>
        <v>25.3</v>
      </c>
      <c r="O13" s="58">
        <f t="shared" si="8"/>
        <v>50.61</v>
      </c>
      <c r="P13" s="58">
        <f t="shared" si="9"/>
        <v>0</v>
      </c>
      <c r="Q13" s="58">
        <f t="shared" si="10"/>
        <v>0</v>
      </c>
      <c r="R13" s="58">
        <f t="shared" si="11"/>
        <v>1689.04</v>
      </c>
      <c r="S13" s="58">
        <f t="shared" si="12"/>
        <v>667.23</v>
      </c>
      <c r="T13" s="58">
        <f t="shared" si="13"/>
        <v>2356.27</v>
      </c>
      <c r="U13" s="59"/>
      <c r="V13" t="s">
        <v>157</v>
      </c>
    </row>
    <row r="14" spans="1:28">
      <c r="A14" s="39" t="s">
        <v>158</v>
      </c>
      <c r="B14" s="57">
        <f t="shared" si="14"/>
        <v>6326</v>
      </c>
      <c r="C14" s="57">
        <f t="shared" si="0"/>
        <v>6326</v>
      </c>
      <c r="D14" s="133">
        <f t="shared" si="0"/>
        <v>6326</v>
      </c>
      <c r="E14" s="57">
        <f t="shared" si="0"/>
        <v>6326</v>
      </c>
      <c r="F14" s="57">
        <f t="shared" si="0"/>
        <v>6326</v>
      </c>
      <c r="G14" s="57">
        <f t="shared" si="0"/>
        <v>0</v>
      </c>
      <c r="H14" s="58">
        <f t="shared" si="1"/>
        <v>1012.16</v>
      </c>
      <c r="I14" s="58">
        <f t="shared" si="2"/>
        <v>506.08</v>
      </c>
      <c r="J14" s="58">
        <f t="shared" si="3"/>
        <v>569.34</v>
      </c>
      <c r="K14" s="58">
        <f t="shared" si="4"/>
        <v>129.52</v>
      </c>
      <c r="L14" s="58">
        <f t="shared" si="5"/>
        <v>31.63</v>
      </c>
      <c r="M14" s="58">
        <f t="shared" si="6"/>
        <v>31.63</v>
      </c>
      <c r="N14" s="58">
        <f t="shared" si="7"/>
        <v>25.3</v>
      </c>
      <c r="O14" s="58">
        <f t="shared" si="8"/>
        <v>50.61</v>
      </c>
      <c r="P14" s="58">
        <f t="shared" si="9"/>
        <v>0</v>
      </c>
      <c r="Q14" s="58">
        <f t="shared" si="10"/>
        <v>0</v>
      </c>
      <c r="R14" s="58">
        <f t="shared" si="11"/>
        <v>1689.04</v>
      </c>
      <c r="S14" s="58">
        <f t="shared" si="12"/>
        <v>667.23</v>
      </c>
      <c r="T14" s="58">
        <f t="shared" si="13"/>
        <v>2356.27</v>
      </c>
      <c r="U14" s="59"/>
      <c r="V14" t="s">
        <v>158</v>
      </c>
    </row>
    <row r="15" spans="1:28">
      <c r="A15" s="39" t="s">
        <v>159</v>
      </c>
      <c r="B15" s="57">
        <f t="shared" si="14"/>
        <v>6326</v>
      </c>
      <c r="C15" s="57">
        <f t="shared" si="0"/>
        <v>6326</v>
      </c>
      <c r="D15" s="133">
        <f t="shared" si="0"/>
        <v>6326</v>
      </c>
      <c r="E15" s="57">
        <f t="shared" si="0"/>
        <v>6326</v>
      </c>
      <c r="F15" s="57">
        <f t="shared" si="0"/>
        <v>6326</v>
      </c>
      <c r="G15" s="57">
        <f t="shared" si="0"/>
        <v>0</v>
      </c>
      <c r="H15" s="58">
        <f t="shared" si="1"/>
        <v>1012.16</v>
      </c>
      <c r="I15" s="58">
        <f t="shared" si="2"/>
        <v>506.08</v>
      </c>
      <c r="J15" s="58">
        <f t="shared" si="3"/>
        <v>569.34</v>
      </c>
      <c r="K15" s="58">
        <f t="shared" si="4"/>
        <v>129.52</v>
      </c>
      <c r="L15" s="58">
        <f t="shared" si="5"/>
        <v>31.63</v>
      </c>
      <c r="M15" s="58">
        <f t="shared" si="6"/>
        <v>31.63</v>
      </c>
      <c r="N15" s="58">
        <f t="shared" si="7"/>
        <v>25.3</v>
      </c>
      <c r="O15" s="58">
        <f t="shared" si="8"/>
        <v>50.61</v>
      </c>
      <c r="P15" s="58">
        <f t="shared" si="9"/>
        <v>0</v>
      </c>
      <c r="Q15" s="58">
        <f t="shared" si="10"/>
        <v>0</v>
      </c>
      <c r="R15" s="58">
        <f t="shared" si="11"/>
        <v>1689.04</v>
      </c>
      <c r="S15" s="58">
        <f t="shared" si="12"/>
        <v>667.23</v>
      </c>
      <c r="T15" s="58">
        <f t="shared" si="13"/>
        <v>2356.27</v>
      </c>
      <c r="U15" s="59"/>
      <c r="V15" t="s">
        <v>159</v>
      </c>
    </row>
    <row r="16" spans="1:28">
      <c r="A16" s="39" t="s">
        <v>160</v>
      </c>
      <c r="B16" s="57">
        <v>6326</v>
      </c>
      <c r="C16" s="57">
        <v>6326</v>
      </c>
      <c r="D16" s="57">
        <v>6326</v>
      </c>
      <c r="E16" s="57">
        <v>6326</v>
      </c>
      <c r="F16" s="57">
        <v>6326</v>
      </c>
      <c r="G16" s="57">
        <f t="shared" si="0"/>
        <v>0</v>
      </c>
      <c r="H16" s="58">
        <f t="shared" si="1"/>
        <v>1012.16</v>
      </c>
      <c r="I16" s="58">
        <f t="shared" si="2"/>
        <v>506.08</v>
      </c>
      <c r="J16" s="58">
        <f t="shared" si="3"/>
        <v>569.34</v>
      </c>
      <c r="K16" s="58">
        <f t="shared" si="4"/>
        <v>129.52</v>
      </c>
      <c r="L16" s="58">
        <f t="shared" si="5"/>
        <v>31.63</v>
      </c>
      <c r="M16" s="58">
        <f t="shared" si="6"/>
        <v>31.63</v>
      </c>
      <c r="N16" s="58">
        <f t="shared" si="7"/>
        <v>25.3</v>
      </c>
      <c r="O16" s="58">
        <f t="shared" si="8"/>
        <v>50.61</v>
      </c>
      <c r="P16" s="58">
        <f>ROUND(G16*$P$4,0)</f>
        <v>0</v>
      </c>
      <c r="Q16" s="58">
        <f>ROUND(G16*$Q$4,0)</f>
        <v>0</v>
      </c>
      <c r="R16" s="58">
        <f t="shared" si="11"/>
        <v>1689.04</v>
      </c>
      <c r="S16" s="58">
        <f t="shared" si="12"/>
        <v>667.23</v>
      </c>
      <c r="T16" s="58">
        <f t="shared" si="13"/>
        <v>2356.27</v>
      </c>
      <c r="U16" s="59"/>
      <c r="V16" t="s">
        <v>160</v>
      </c>
    </row>
    <row r="17" spans="1:30">
      <c r="A17" s="39" t="s">
        <v>161</v>
      </c>
      <c r="B17" s="57">
        <f t="shared" si="14"/>
        <v>6326</v>
      </c>
      <c r="C17" s="57">
        <f t="shared" si="0"/>
        <v>6326</v>
      </c>
      <c r="D17" s="133">
        <f t="shared" si="0"/>
        <v>6326</v>
      </c>
      <c r="E17" s="57">
        <f t="shared" si="0"/>
        <v>6326</v>
      </c>
      <c r="F17" s="57">
        <f t="shared" si="0"/>
        <v>6326</v>
      </c>
      <c r="G17" s="57">
        <f t="shared" si="0"/>
        <v>0</v>
      </c>
      <c r="H17" s="58">
        <f t="shared" si="1"/>
        <v>1012.16</v>
      </c>
      <c r="I17" s="58">
        <f t="shared" si="2"/>
        <v>506.08</v>
      </c>
      <c r="J17" s="58">
        <f t="shared" si="3"/>
        <v>569.34</v>
      </c>
      <c r="K17" s="58">
        <f t="shared" si="4"/>
        <v>129.52</v>
      </c>
      <c r="L17" s="58">
        <f t="shared" si="5"/>
        <v>31.63</v>
      </c>
      <c r="M17" s="58">
        <f t="shared" si="6"/>
        <v>31.63</v>
      </c>
      <c r="N17" s="58">
        <f t="shared" si="7"/>
        <v>25.3</v>
      </c>
      <c r="O17" s="58">
        <f t="shared" si="8"/>
        <v>50.61</v>
      </c>
      <c r="P17" s="58">
        <f t="shared" ref="P17:P21" si="15">ROUND(G17*$P$4,0)</f>
        <v>0</v>
      </c>
      <c r="Q17" s="58">
        <f t="shared" ref="Q17:Q21" si="16">ROUND(G17*$Q$4,0)</f>
        <v>0</v>
      </c>
      <c r="R17" s="58">
        <f t="shared" si="11"/>
        <v>1689.04</v>
      </c>
      <c r="S17" s="58">
        <f t="shared" si="12"/>
        <v>667.23</v>
      </c>
      <c r="T17" s="58">
        <f t="shared" si="13"/>
        <v>2356.27</v>
      </c>
      <c r="U17" s="59"/>
      <c r="V17" t="s">
        <v>161</v>
      </c>
    </row>
    <row r="18" spans="1:30">
      <c r="A18" s="39" t="s">
        <v>162</v>
      </c>
      <c r="B18" s="57">
        <f t="shared" si="14"/>
        <v>6326</v>
      </c>
      <c r="C18" s="57">
        <f t="shared" si="0"/>
        <v>6326</v>
      </c>
      <c r="D18" s="133">
        <f t="shared" si="0"/>
        <v>6326</v>
      </c>
      <c r="E18" s="57">
        <f t="shared" si="0"/>
        <v>6326</v>
      </c>
      <c r="F18" s="57">
        <f t="shared" si="0"/>
        <v>6326</v>
      </c>
      <c r="G18" s="57">
        <f t="shared" si="0"/>
        <v>0</v>
      </c>
      <c r="H18" s="58">
        <f t="shared" si="1"/>
        <v>1012.16</v>
      </c>
      <c r="I18" s="58">
        <f t="shared" si="2"/>
        <v>506.08</v>
      </c>
      <c r="J18" s="58">
        <f t="shared" si="3"/>
        <v>569.34</v>
      </c>
      <c r="K18" s="58">
        <f t="shared" si="4"/>
        <v>129.52</v>
      </c>
      <c r="L18" s="58">
        <f t="shared" si="5"/>
        <v>31.63</v>
      </c>
      <c r="M18" s="58">
        <f t="shared" si="6"/>
        <v>31.63</v>
      </c>
      <c r="N18" s="58">
        <f t="shared" si="7"/>
        <v>25.3</v>
      </c>
      <c r="O18" s="58">
        <f t="shared" si="8"/>
        <v>50.61</v>
      </c>
      <c r="P18" s="58">
        <f t="shared" si="15"/>
        <v>0</v>
      </c>
      <c r="Q18" s="58">
        <f t="shared" si="16"/>
        <v>0</v>
      </c>
      <c r="R18" s="58">
        <f t="shared" si="11"/>
        <v>1689.04</v>
      </c>
      <c r="S18" s="58">
        <f t="shared" si="12"/>
        <v>667.23</v>
      </c>
      <c r="T18" s="58">
        <f t="shared" si="13"/>
        <v>2356.27</v>
      </c>
      <c r="U18" s="59"/>
      <c r="V18" t="s">
        <v>162</v>
      </c>
    </row>
    <row r="19" spans="1:30">
      <c r="A19" s="39" t="s">
        <v>163</v>
      </c>
      <c r="B19" s="57">
        <f t="shared" si="14"/>
        <v>6326</v>
      </c>
      <c r="C19" s="57">
        <f t="shared" si="0"/>
        <v>6326</v>
      </c>
      <c r="D19" s="133">
        <f t="shared" si="0"/>
        <v>6326</v>
      </c>
      <c r="E19" s="57">
        <f t="shared" si="0"/>
        <v>6326</v>
      </c>
      <c r="F19" s="57">
        <f t="shared" si="0"/>
        <v>6326</v>
      </c>
      <c r="G19" s="57">
        <f t="shared" si="0"/>
        <v>0</v>
      </c>
      <c r="H19" s="58">
        <f t="shared" si="1"/>
        <v>1012.16</v>
      </c>
      <c r="I19" s="58">
        <f t="shared" si="2"/>
        <v>506.08</v>
      </c>
      <c r="J19" s="58">
        <f t="shared" si="3"/>
        <v>569.34</v>
      </c>
      <c r="K19" s="58">
        <f t="shared" si="4"/>
        <v>129.52</v>
      </c>
      <c r="L19" s="58">
        <f t="shared" si="5"/>
        <v>31.63</v>
      </c>
      <c r="M19" s="58">
        <f t="shared" si="6"/>
        <v>31.63</v>
      </c>
      <c r="N19" s="58">
        <f t="shared" si="7"/>
        <v>25.3</v>
      </c>
      <c r="O19" s="58">
        <f t="shared" si="8"/>
        <v>50.61</v>
      </c>
      <c r="P19" s="58">
        <f t="shared" si="15"/>
        <v>0</v>
      </c>
      <c r="Q19" s="58">
        <f t="shared" si="16"/>
        <v>0</v>
      </c>
      <c r="R19" s="58">
        <f t="shared" si="11"/>
        <v>1689.04</v>
      </c>
      <c r="S19" s="58">
        <f t="shared" si="12"/>
        <v>667.23</v>
      </c>
      <c r="T19" s="58">
        <f t="shared" si="13"/>
        <v>2356.27</v>
      </c>
      <c r="U19" s="59"/>
      <c r="V19" t="s">
        <v>163</v>
      </c>
    </row>
    <row r="20" spans="1:30">
      <c r="A20" s="39" t="s">
        <v>164</v>
      </c>
      <c r="B20" s="57">
        <f t="shared" si="14"/>
        <v>6326</v>
      </c>
      <c r="C20" s="57">
        <f t="shared" si="0"/>
        <v>6326</v>
      </c>
      <c r="D20" s="133">
        <f t="shared" si="0"/>
        <v>6326</v>
      </c>
      <c r="E20" s="57">
        <f t="shared" si="0"/>
        <v>6326</v>
      </c>
      <c r="F20" s="57">
        <f t="shared" si="0"/>
        <v>6326</v>
      </c>
      <c r="G20" s="57">
        <f t="shared" si="0"/>
        <v>0</v>
      </c>
      <c r="H20" s="58">
        <f t="shared" si="1"/>
        <v>1012.16</v>
      </c>
      <c r="I20" s="58">
        <f t="shared" si="2"/>
        <v>506.08</v>
      </c>
      <c r="J20" s="58">
        <f t="shared" si="3"/>
        <v>569.34</v>
      </c>
      <c r="K20" s="58">
        <f t="shared" si="4"/>
        <v>129.52</v>
      </c>
      <c r="L20" s="58">
        <f t="shared" si="5"/>
        <v>31.63</v>
      </c>
      <c r="M20" s="58">
        <f t="shared" si="6"/>
        <v>31.63</v>
      </c>
      <c r="N20" s="58">
        <f t="shared" si="7"/>
        <v>25.3</v>
      </c>
      <c r="O20" s="58">
        <f t="shared" si="8"/>
        <v>50.61</v>
      </c>
      <c r="P20" s="58">
        <f t="shared" si="15"/>
        <v>0</v>
      </c>
      <c r="Q20" s="58">
        <f t="shared" si="16"/>
        <v>0</v>
      </c>
      <c r="R20" s="58">
        <f t="shared" si="11"/>
        <v>1689.04</v>
      </c>
      <c r="S20" s="58">
        <f t="shared" si="12"/>
        <v>667.23</v>
      </c>
      <c r="T20" s="58">
        <f t="shared" si="13"/>
        <v>2356.27</v>
      </c>
      <c r="U20" s="59"/>
      <c r="V20" t="s">
        <v>164</v>
      </c>
    </row>
    <row r="21" spans="1:30">
      <c r="A21" s="39" t="s">
        <v>165</v>
      </c>
      <c r="B21" s="57">
        <f t="shared" si="14"/>
        <v>6326</v>
      </c>
      <c r="C21" s="57">
        <f t="shared" si="0"/>
        <v>6326</v>
      </c>
      <c r="D21" s="133">
        <f t="shared" si="0"/>
        <v>6326</v>
      </c>
      <c r="E21" s="57">
        <f t="shared" si="0"/>
        <v>6326</v>
      </c>
      <c r="F21" s="57">
        <f t="shared" si="0"/>
        <v>6326</v>
      </c>
      <c r="G21" s="57">
        <f t="shared" si="0"/>
        <v>0</v>
      </c>
      <c r="H21" s="58">
        <f t="shared" si="1"/>
        <v>1012.16</v>
      </c>
      <c r="I21" s="58">
        <f t="shared" si="2"/>
        <v>506.08</v>
      </c>
      <c r="J21" s="58">
        <f t="shared" si="3"/>
        <v>569.34</v>
      </c>
      <c r="K21" s="58">
        <f t="shared" si="4"/>
        <v>129.52</v>
      </c>
      <c r="L21" s="58">
        <f t="shared" si="5"/>
        <v>31.63</v>
      </c>
      <c r="M21" s="58">
        <f t="shared" si="6"/>
        <v>31.63</v>
      </c>
      <c r="N21" s="58">
        <f t="shared" si="7"/>
        <v>25.3</v>
      </c>
      <c r="O21" s="58">
        <f t="shared" si="8"/>
        <v>50.61</v>
      </c>
      <c r="P21" s="58">
        <f t="shared" si="15"/>
        <v>0</v>
      </c>
      <c r="Q21" s="58">
        <f t="shared" si="16"/>
        <v>0</v>
      </c>
      <c r="R21" s="58">
        <f t="shared" si="11"/>
        <v>1689.04</v>
      </c>
      <c r="S21" s="58">
        <f t="shared" si="12"/>
        <v>667.23</v>
      </c>
      <c r="T21" s="58">
        <f t="shared" si="13"/>
        <v>2356.27</v>
      </c>
      <c r="U21" s="59"/>
      <c r="V21" t="s">
        <v>165</v>
      </c>
    </row>
    <row r="22" spans="1:30">
      <c r="T22" s="140">
        <f>SUM(T11:T21)</f>
        <v>25918.97</v>
      </c>
    </row>
    <row r="23" spans="1:30">
      <c r="A23" s="41" t="s">
        <v>166</v>
      </c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</row>
    <row r="24" s="27" customFormat="1" ht="28.05" customHeight="1" spans="1:30">
      <c r="A24" s="61" t="s">
        <v>124</v>
      </c>
      <c r="B24" s="62" t="s">
        <v>167</v>
      </c>
      <c r="C24" s="62" t="s">
        <v>168</v>
      </c>
      <c r="D24" s="63" t="s">
        <v>169</v>
      </c>
      <c r="E24" s="63"/>
      <c r="F24" s="63"/>
      <c r="G24" s="63"/>
      <c r="H24" s="63" t="s">
        <v>170</v>
      </c>
      <c r="I24" s="63"/>
      <c r="J24" s="63"/>
      <c r="K24" s="63"/>
      <c r="L24" s="63"/>
      <c r="M24" s="63"/>
      <c r="N24" s="63"/>
      <c r="O24" s="63" t="s">
        <v>171</v>
      </c>
      <c r="P24" s="63"/>
      <c r="Q24" s="63"/>
      <c r="R24" s="63"/>
      <c r="S24" s="63"/>
      <c r="T24" s="64" t="s">
        <v>172</v>
      </c>
      <c r="U24" s="107" t="s">
        <v>173</v>
      </c>
      <c r="V24" s="64" t="s">
        <v>79</v>
      </c>
      <c r="W24" s="65" t="s">
        <v>174</v>
      </c>
      <c r="X24" s="64" t="s">
        <v>175</v>
      </c>
      <c r="Y24" s="63" t="s">
        <v>176</v>
      </c>
      <c r="Z24" s="66" t="s">
        <v>134</v>
      </c>
      <c r="AA24" s="46" t="s">
        <v>177</v>
      </c>
      <c r="AB24" s="67" t="s">
        <v>178</v>
      </c>
    </row>
    <row r="25" s="28" customFormat="1" ht="28.8" spans="1:30">
      <c r="A25" s="68"/>
      <c r="B25" s="69"/>
      <c r="C25" s="69"/>
      <c r="D25" s="46" t="s">
        <v>179</v>
      </c>
      <c r="E25" s="46" t="s">
        <v>180</v>
      </c>
      <c r="F25" s="46" t="s">
        <v>137</v>
      </c>
      <c r="G25" s="46" t="s">
        <v>140</v>
      </c>
      <c r="H25" s="46" t="s">
        <v>181</v>
      </c>
      <c r="I25" s="46" t="s">
        <v>182</v>
      </c>
      <c r="J25" s="46" t="s">
        <v>183</v>
      </c>
      <c r="K25" s="46" t="s">
        <v>184</v>
      </c>
      <c r="L25" s="46" t="s">
        <v>185</v>
      </c>
      <c r="M25" s="46" t="s">
        <v>186</v>
      </c>
      <c r="N25" s="46" t="s">
        <v>187</v>
      </c>
      <c r="O25" s="46" t="s">
        <v>188</v>
      </c>
      <c r="P25" s="46" t="s">
        <v>189</v>
      </c>
      <c r="Q25" s="46" t="s">
        <v>190</v>
      </c>
      <c r="R25" s="46" t="s">
        <v>191</v>
      </c>
      <c r="S25" s="46" t="s">
        <v>192</v>
      </c>
      <c r="T25" s="70"/>
      <c r="U25" s="108"/>
      <c r="V25" s="70"/>
      <c r="W25" s="71"/>
      <c r="X25" s="70"/>
      <c r="Y25" s="63"/>
      <c r="Z25" s="66"/>
      <c r="AA25" s="46"/>
      <c r="AB25" s="67"/>
    </row>
    <row r="26" spans="1:30">
      <c r="A26" s="72" t="s">
        <v>154</v>
      </c>
      <c r="B26" s="58">
        <f>IF(SUMIF($B$43:$B$1000,A26,$G$43:$G$1000)-R10-SUMIF($B$43:$B$1000,A26,$K$43:$K$1000)&lt;SUM(D26:G26),SUM(D26:G26),SUMIF($B$43:$B$1000,A26,$G$43:$G$1000)-R10-SUMIF($B$43:$B$1000,A26,$K$43:$K$1000))</f>
        <v>667.23</v>
      </c>
      <c r="C26" s="73">
        <v>5000</v>
      </c>
      <c r="D26" s="134">
        <f>I10</f>
        <v>506.08</v>
      </c>
      <c r="E26" s="58">
        <f>K10</f>
        <v>129.52</v>
      </c>
      <c r="F26" s="58">
        <f>M10</f>
        <v>31.63</v>
      </c>
      <c r="G26" s="58">
        <f>Q10</f>
        <v>0</v>
      </c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8">
        <f>ROUND(B26*30%,2)</f>
        <v>200.17</v>
      </c>
      <c r="T26" s="58">
        <f>IF(B26-SUM(C26:S26)&lt;=0,0,B26-SUM(C26:S26))</f>
        <v>0</v>
      </c>
      <c r="U26" s="74" t="str">
        <f t="shared" ref="U26:U37" si="17">IF(T26=0,"",IF(T26&lt;=36000,1,(IF(T26&lt;=144000,2,IF(T26&lt;=300000,3,IF(T26&lt;=420000,4,IF(T26&lt;=660000,5,IF(T26&lt;=960000,6,7))))))))</f>
        <v/>
      </c>
      <c r="V26" s="75">
        <f t="shared" ref="V26:V37" si="18">IF(U26=1,T26*3%,IF(U26=2,T26*10%-2520,IF(U26=3,T26*20%-16920,IF(U26=4,T26*25%-31920,IF(U26=5,T26*30%-52930,IF(U26=6,T26*35%-85920,IF(U26=7,T26*45%-181920,0)))))))</f>
        <v>0</v>
      </c>
      <c r="W26" s="75">
        <f>IF(ROUND(V26,2)&lt;0,0,ROUND(V26,2))</f>
        <v>0</v>
      </c>
      <c r="X26" s="76"/>
      <c r="Y26" s="77" t="str">
        <f>IF(W26=0,"",W26=X26)</f>
        <v/>
      </c>
      <c r="Z26" s="59"/>
      <c r="AA26" s="78">
        <f>IF(SUMIF($B$43:$B$1000,A26,$G$43:$G$1000)-R10&lt;0,0,SUMIF($B$43:$B$1000,A26,$G$43:$G$1000)-R10)</f>
        <v>0</v>
      </c>
      <c r="AB26" s="79">
        <f>B26-D26-E26-F26-G26-W26-SUMIF($B:$B,A26,$H:$H)+M43</f>
        <v>2.48689957516035e-14</v>
      </c>
      <c r="AC26" t="s">
        <v>154</v>
      </c>
      <c r="AD26" t="b">
        <f>AB26=SUMIF($B:$B,A26,$L:$L)</f>
        <v>0</v>
      </c>
    </row>
    <row r="27" spans="1:30">
      <c r="A27" s="72" t="s">
        <v>155</v>
      </c>
      <c r="B27" s="58">
        <f t="shared" ref="B27:B37" si="19">IF(SUMIF($B$43:$B$1000,A27,$G$43:$G$1000)-R11-SUMIF($B$43:$B$1000,A27,$K$43:$K$1000)&lt;SUM(D27:G27),SUM(D27:G27),SUMIF($B$43:$B$1000,A27,$G$43:$G$1000)-R11-SUMIF($B$43:$B$1000,A27,$K$43:$K$1000))</f>
        <v>667.23</v>
      </c>
      <c r="C27" s="73">
        <v>5000</v>
      </c>
      <c r="D27" s="134">
        <f t="shared" ref="D27:D37" si="20">I11</f>
        <v>506.08</v>
      </c>
      <c r="E27" s="58">
        <f t="shared" ref="E27:E37" si="21">K11</f>
        <v>129.52</v>
      </c>
      <c r="F27" s="58">
        <f t="shared" ref="F27:F37" si="22">M11</f>
        <v>31.63</v>
      </c>
      <c r="G27" s="58">
        <f t="shared" ref="G27:G37" si="23">Q11</f>
        <v>0</v>
      </c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8">
        <f t="shared" ref="S27:S37" si="24">ROUND(B27*30%,2)</f>
        <v>200.17</v>
      </c>
      <c r="T27" s="58">
        <f>IF(SUM($B$26:B27)-SUM($C$26:S27)&lt;=0,0,SUM($B$26:B27)-SUM($C$26:S27))</f>
        <v>0</v>
      </c>
      <c r="U27" s="74" t="str">
        <f t="shared" si="17"/>
        <v/>
      </c>
      <c r="V27" s="75">
        <f t="shared" si="18"/>
        <v>0</v>
      </c>
      <c r="W27" s="75">
        <f>IF(ROUND(V27-SUM($X$26:X26),2)&lt;0,0,ROUND(V27-SUM($X$26:X26),2))</f>
        <v>0</v>
      </c>
      <c r="X27" s="76"/>
      <c r="Y27" s="77" t="str">
        <f t="shared" ref="Y27:Y38" si="25">IF(W27=0,"",W27=X27)</f>
        <v/>
      </c>
      <c r="Z27" s="59"/>
      <c r="AA27" s="78">
        <f t="shared" ref="AA27:AA37" si="26">IF(SUMIF($B$43:$B$1000,A27,$G$43:$G$1000)-R11&lt;0,0,SUMIF($B$43:$B$1000,A27,$G$43:$G$1000)-R11)</f>
        <v>0</v>
      </c>
      <c r="AB27" s="79">
        <f>B27-D27-E27-F27-G27-W27-SUMIF($B:$B,A27,$H:$H)</f>
        <v>2.48689957516035e-14</v>
      </c>
      <c r="AC27" t="s">
        <v>155</v>
      </c>
      <c r="AD27" t="b">
        <f t="shared" ref="AD27:AD37" si="27">AB27=SUMIF($B:$B,A27,$L:$L)</f>
        <v>0</v>
      </c>
    </row>
    <row r="28" spans="1:30">
      <c r="A28" s="72" t="s">
        <v>156</v>
      </c>
      <c r="B28" s="58">
        <f t="shared" si="19"/>
        <v>667.23</v>
      </c>
      <c r="C28" s="73">
        <v>5000</v>
      </c>
      <c r="D28" s="134">
        <f t="shared" si="20"/>
        <v>506.08</v>
      </c>
      <c r="E28" s="58">
        <f t="shared" si="21"/>
        <v>129.52</v>
      </c>
      <c r="F28" s="58">
        <f t="shared" si="22"/>
        <v>31.63</v>
      </c>
      <c r="G28" s="58">
        <f t="shared" si="23"/>
        <v>0</v>
      </c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8">
        <f t="shared" si="24"/>
        <v>200.17</v>
      </c>
      <c r="T28" s="58">
        <f>IF(SUM($B$26:B28)-SUM($C$26:S28)&lt;=0,0,SUM($B$26:B28)-SUM($C$26:S28))</f>
        <v>0</v>
      </c>
      <c r="U28" s="74" t="str">
        <f t="shared" si="17"/>
        <v/>
      </c>
      <c r="V28" s="75">
        <f t="shared" si="18"/>
        <v>0</v>
      </c>
      <c r="W28" s="75">
        <f>IF(ROUND(V28-SUM($X$26:X27),2)&lt;0,0,ROUND(V28-SUM($X$26:X27),2))</f>
        <v>0</v>
      </c>
      <c r="X28" s="76"/>
      <c r="Y28" s="77" t="str">
        <f t="shared" si="25"/>
        <v/>
      </c>
      <c r="Z28" s="59"/>
      <c r="AA28" s="78">
        <f t="shared" si="26"/>
        <v>0</v>
      </c>
      <c r="AB28" s="79">
        <f t="shared" ref="AB28:AB37" si="28">B28-D28-E28-F28-G28-W28-SUMIF($B:$B,A28,$H:$H)</f>
        <v>2.48689957516035e-14</v>
      </c>
      <c r="AC28" t="s">
        <v>156</v>
      </c>
      <c r="AD28" t="b">
        <f t="shared" si="27"/>
        <v>0</v>
      </c>
    </row>
    <row r="29" spans="1:30">
      <c r="A29" s="72" t="s">
        <v>157</v>
      </c>
      <c r="B29" s="58">
        <f t="shared" si="19"/>
        <v>667.23</v>
      </c>
      <c r="C29" s="73">
        <v>5000</v>
      </c>
      <c r="D29" s="134">
        <f t="shared" si="20"/>
        <v>506.08</v>
      </c>
      <c r="E29" s="58">
        <f t="shared" si="21"/>
        <v>129.52</v>
      </c>
      <c r="F29" s="58">
        <f t="shared" si="22"/>
        <v>31.63</v>
      </c>
      <c r="G29" s="58">
        <f t="shared" si="23"/>
        <v>0</v>
      </c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8">
        <f t="shared" si="24"/>
        <v>200.17</v>
      </c>
      <c r="T29" s="58">
        <f>IF(SUM($B$26:B29)-SUM($C$26:S29)&lt;=0,0,SUM($B$26:B29)-SUM($C$26:S29))</f>
        <v>0</v>
      </c>
      <c r="U29" s="74" t="str">
        <f t="shared" si="17"/>
        <v/>
      </c>
      <c r="V29" s="75">
        <f t="shared" si="18"/>
        <v>0</v>
      </c>
      <c r="W29" s="75">
        <f>IF(ROUND(V29-SUM($X$26:X28),2)&lt;0,0,ROUND(V29-SUM($X$26:X28),2))</f>
        <v>0</v>
      </c>
      <c r="X29" s="76"/>
      <c r="Y29" s="77" t="str">
        <f t="shared" si="25"/>
        <v/>
      </c>
      <c r="Z29" s="59"/>
      <c r="AA29" s="78">
        <f t="shared" si="26"/>
        <v>0</v>
      </c>
      <c r="AB29" s="79">
        <f t="shared" si="28"/>
        <v>2.48689957516035e-14</v>
      </c>
      <c r="AC29" t="s">
        <v>157</v>
      </c>
      <c r="AD29" t="b">
        <f t="shared" si="27"/>
        <v>0</v>
      </c>
    </row>
    <row r="30" spans="1:30">
      <c r="A30" s="72" t="s">
        <v>158</v>
      </c>
      <c r="B30" s="58">
        <f t="shared" si="19"/>
        <v>667.23</v>
      </c>
      <c r="C30" s="73">
        <v>5000</v>
      </c>
      <c r="D30" s="134">
        <f t="shared" si="20"/>
        <v>506.08</v>
      </c>
      <c r="E30" s="58">
        <f t="shared" si="21"/>
        <v>129.52</v>
      </c>
      <c r="F30" s="58">
        <f t="shared" si="22"/>
        <v>31.63</v>
      </c>
      <c r="G30" s="58">
        <f t="shared" si="23"/>
        <v>0</v>
      </c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8">
        <f t="shared" si="24"/>
        <v>200.17</v>
      </c>
      <c r="T30" s="58">
        <f>IF(SUM($B$26:B30)-SUM($C$26:S30)&lt;=0,0,SUM($B$26:B30)-SUM($C$26:S30))</f>
        <v>0</v>
      </c>
      <c r="U30" s="74" t="str">
        <f t="shared" si="17"/>
        <v/>
      </c>
      <c r="V30" s="75">
        <f t="shared" si="18"/>
        <v>0</v>
      </c>
      <c r="W30" s="75">
        <f>IF(ROUND(V30-SUM($X$26:X29),2)&lt;0,0,ROUND(V30-SUM($X$26:X29),2))</f>
        <v>0</v>
      </c>
      <c r="X30" s="76"/>
      <c r="Y30" s="77" t="str">
        <f t="shared" si="25"/>
        <v/>
      </c>
      <c r="Z30" s="59"/>
      <c r="AA30" s="78">
        <f t="shared" si="26"/>
        <v>0</v>
      </c>
      <c r="AB30" s="79">
        <f t="shared" si="28"/>
        <v>2.48689957516035e-14</v>
      </c>
      <c r="AC30" t="s">
        <v>158</v>
      </c>
      <c r="AD30" t="b">
        <f t="shared" si="27"/>
        <v>0</v>
      </c>
    </row>
    <row r="31" spans="1:30">
      <c r="A31" s="72" t="s">
        <v>159</v>
      </c>
      <c r="B31" s="58">
        <f t="shared" si="19"/>
        <v>667.23</v>
      </c>
      <c r="C31" s="73">
        <v>5000</v>
      </c>
      <c r="D31" s="134">
        <f t="shared" si="20"/>
        <v>506.08</v>
      </c>
      <c r="E31" s="58">
        <f t="shared" si="21"/>
        <v>129.52</v>
      </c>
      <c r="F31" s="58">
        <f t="shared" si="22"/>
        <v>31.63</v>
      </c>
      <c r="G31" s="58">
        <f t="shared" si="23"/>
        <v>0</v>
      </c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8">
        <f t="shared" si="24"/>
        <v>200.17</v>
      </c>
      <c r="T31" s="58">
        <f>IF(SUM($B$26:B31)-SUM($C$26:S31)&lt;=0,0,SUM($B$26:B31)-SUM($C$26:S31))</f>
        <v>0</v>
      </c>
      <c r="U31" s="74" t="str">
        <f t="shared" si="17"/>
        <v/>
      </c>
      <c r="V31" s="75">
        <f t="shared" si="18"/>
        <v>0</v>
      </c>
      <c r="W31" s="75">
        <f>IF(ROUND(V31-SUM($X$26:X30),2)&lt;0,0,ROUND(V31-SUM($X$26:X30),2))</f>
        <v>0</v>
      </c>
      <c r="X31" s="76"/>
      <c r="Y31" s="77" t="str">
        <f t="shared" si="25"/>
        <v/>
      </c>
      <c r="Z31" s="59"/>
      <c r="AA31" s="78">
        <f t="shared" si="26"/>
        <v>0</v>
      </c>
      <c r="AB31" s="79">
        <f t="shared" si="28"/>
        <v>2.48689957516035e-14</v>
      </c>
      <c r="AC31" t="s">
        <v>159</v>
      </c>
      <c r="AD31" t="b">
        <f t="shared" si="27"/>
        <v>0</v>
      </c>
    </row>
    <row r="32" spans="1:30">
      <c r="A32" s="72" t="s">
        <v>160</v>
      </c>
      <c r="B32" s="58">
        <f t="shared" si="19"/>
        <v>667.23</v>
      </c>
      <c r="C32" s="73">
        <v>5000</v>
      </c>
      <c r="D32" s="134">
        <f t="shared" si="20"/>
        <v>506.08</v>
      </c>
      <c r="E32" s="58">
        <f t="shared" si="21"/>
        <v>129.52</v>
      </c>
      <c r="F32" s="58">
        <f t="shared" si="22"/>
        <v>31.63</v>
      </c>
      <c r="G32" s="58">
        <f t="shared" si="23"/>
        <v>0</v>
      </c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8">
        <f t="shared" si="24"/>
        <v>200.17</v>
      </c>
      <c r="T32" s="58">
        <f>IF(SUM($B$26:B32)-SUM($C$26:S32)&lt;=0,0,SUM($B$26:B32)-SUM($C$26:S32))</f>
        <v>0</v>
      </c>
      <c r="U32" s="74" t="str">
        <f t="shared" si="17"/>
        <v/>
      </c>
      <c r="V32" s="75">
        <f t="shared" si="18"/>
        <v>0</v>
      </c>
      <c r="W32" s="75">
        <f>IF(ROUND(V32-SUM($X$26:X31),2)&lt;0,0,ROUND(V32-SUM($X$26:X31),2))</f>
        <v>0</v>
      </c>
      <c r="X32" s="76"/>
      <c r="Y32" s="77" t="str">
        <f t="shared" si="25"/>
        <v/>
      </c>
      <c r="Z32" s="59"/>
      <c r="AA32" s="78">
        <f t="shared" si="26"/>
        <v>0</v>
      </c>
      <c r="AB32" s="79">
        <f t="shared" si="28"/>
        <v>2.48689957516035e-14</v>
      </c>
      <c r="AC32" t="s">
        <v>160</v>
      </c>
      <c r="AD32" t="b">
        <f t="shared" si="27"/>
        <v>0</v>
      </c>
    </row>
    <row r="33" spans="1:30">
      <c r="A33" s="72" t="s">
        <v>161</v>
      </c>
      <c r="B33" s="58">
        <f t="shared" si="19"/>
        <v>667.23</v>
      </c>
      <c r="C33" s="73">
        <v>5000</v>
      </c>
      <c r="D33" s="134">
        <f t="shared" si="20"/>
        <v>506.08</v>
      </c>
      <c r="E33" s="58">
        <f t="shared" si="21"/>
        <v>129.52</v>
      </c>
      <c r="F33" s="58">
        <f t="shared" si="22"/>
        <v>31.63</v>
      </c>
      <c r="G33" s="58">
        <f t="shared" si="23"/>
        <v>0</v>
      </c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8">
        <f t="shared" si="24"/>
        <v>200.17</v>
      </c>
      <c r="T33" s="58">
        <f>IF(SUM($B$26:B33)-SUM($C$26:S33)&lt;=0,0,SUM($B$26:B33)-SUM($C$26:S33))</f>
        <v>0</v>
      </c>
      <c r="U33" s="74" t="str">
        <f t="shared" si="17"/>
        <v/>
      </c>
      <c r="V33" s="75">
        <f t="shared" si="18"/>
        <v>0</v>
      </c>
      <c r="W33" s="75">
        <f>IF(ROUND(V33-SUM($X$26:X32),2)&lt;0,0,ROUND(V33-SUM($X$26:X32),2))</f>
        <v>0</v>
      </c>
      <c r="X33" s="76"/>
      <c r="Y33" s="77" t="str">
        <f t="shared" si="25"/>
        <v/>
      </c>
      <c r="Z33" s="59"/>
      <c r="AA33" s="78">
        <f t="shared" si="26"/>
        <v>0</v>
      </c>
      <c r="AB33" s="79">
        <f t="shared" si="28"/>
        <v>2.48689957516035e-14</v>
      </c>
      <c r="AC33" t="s">
        <v>161</v>
      </c>
      <c r="AD33" t="b">
        <f t="shared" si="27"/>
        <v>0</v>
      </c>
    </row>
    <row r="34" spans="1:30">
      <c r="A34" s="72" t="s">
        <v>162</v>
      </c>
      <c r="B34" s="58">
        <f t="shared" si="19"/>
        <v>667.23</v>
      </c>
      <c r="C34" s="73">
        <v>5000</v>
      </c>
      <c r="D34" s="134">
        <f t="shared" si="20"/>
        <v>506.08</v>
      </c>
      <c r="E34" s="58">
        <f t="shared" si="21"/>
        <v>129.52</v>
      </c>
      <c r="F34" s="58">
        <f t="shared" si="22"/>
        <v>31.63</v>
      </c>
      <c r="G34" s="58">
        <f t="shared" si="23"/>
        <v>0</v>
      </c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8">
        <f t="shared" si="24"/>
        <v>200.17</v>
      </c>
      <c r="T34" s="58">
        <f>IF(SUM($B$26:B34)-SUM($C$26:S34)&lt;=0,0,SUM($B$26:B34)-SUM($C$26:S34))</f>
        <v>0</v>
      </c>
      <c r="U34" s="74" t="str">
        <f t="shared" si="17"/>
        <v/>
      </c>
      <c r="V34" s="75">
        <f t="shared" si="18"/>
        <v>0</v>
      </c>
      <c r="W34" s="75">
        <f>IF(ROUND(V34-SUM($X$26:X33),2)&lt;0,0,ROUND(V34-SUM($X$26:X33),2))</f>
        <v>0</v>
      </c>
      <c r="X34" s="76"/>
      <c r="Y34" s="77" t="str">
        <f t="shared" si="25"/>
        <v/>
      </c>
      <c r="Z34" s="59"/>
      <c r="AA34" s="78">
        <f t="shared" si="26"/>
        <v>0</v>
      </c>
      <c r="AB34" s="79">
        <f t="shared" si="28"/>
        <v>2.48689957516035e-14</v>
      </c>
      <c r="AC34" t="s">
        <v>162</v>
      </c>
      <c r="AD34" t="b">
        <f t="shared" si="27"/>
        <v>0</v>
      </c>
    </row>
    <row r="35" spans="1:30">
      <c r="A35" s="72" t="s">
        <v>163</v>
      </c>
      <c r="B35" s="58">
        <f t="shared" si="19"/>
        <v>667.23</v>
      </c>
      <c r="C35" s="73">
        <v>5000</v>
      </c>
      <c r="D35" s="134">
        <f t="shared" si="20"/>
        <v>506.08</v>
      </c>
      <c r="E35" s="58">
        <f t="shared" si="21"/>
        <v>129.52</v>
      </c>
      <c r="F35" s="58">
        <f t="shared" si="22"/>
        <v>31.63</v>
      </c>
      <c r="G35" s="58">
        <f t="shared" si="23"/>
        <v>0</v>
      </c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8">
        <f t="shared" si="24"/>
        <v>200.17</v>
      </c>
      <c r="T35" s="58">
        <f>IF(SUM($B$26:B35)-SUM($C$26:S35)&lt;=0,0,SUM($B$26:B35)-SUM($C$26:S35))</f>
        <v>0</v>
      </c>
      <c r="U35" s="74" t="str">
        <f t="shared" si="17"/>
        <v/>
      </c>
      <c r="V35" s="75">
        <f t="shared" si="18"/>
        <v>0</v>
      </c>
      <c r="W35" s="75">
        <f>IF(ROUND(V35-SUM($X$26:X34),2)&lt;0,0,ROUND(V35-SUM($X$26:X34),2))</f>
        <v>0</v>
      </c>
      <c r="X35" s="76"/>
      <c r="Y35" s="77" t="str">
        <f t="shared" si="25"/>
        <v/>
      </c>
      <c r="Z35" s="59"/>
      <c r="AA35" s="78">
        <f t="shared" si="26"/>
        <v>0</v>
      </c>
      <c r="AB35" s="79">
        <f t="shared" si="28"/>
        <v>2.48689957516035e-14</v>
      </c>
      <c r="AC35" t="s">
        <v>163</v>
      </c>
      <c r="AD35" t="b">
        <f t="shared" si="27"/>
        <v>0</v>
      </c>
    </row>
    <row r="36" spans="1:30">
      <c r="A36" s="72" t="s">
        <v>164</v>
      </c>
      <c r="B36" s="58">
        <f t="shared" si="19"/>
        <v>667.23</v>
      </c>
      <c r="C36" s="73">
        <v>5000</v>
      </c>
      <c r="D36" s="134">
        <f t="shared" si="20"/>
        <v>506.08</v>
      </c>
      <c r="E36" s="58">
        <f t="shared" si="21"/>
        <v>129.52</v>
      </c>
      <c r="F36" s="58">
        <f t="shared" si="22"/>
        <v>31.63</v>
      </c>
      <c r="G36" s="58">
        <f t="shared" si="23"/>
        <v>0</v>
      </c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  <c r="S36" s="58">
        <f t="shared" si="24"/>
        <v>200.17</v>
      </c>
      <c r="T36" s="58">
        <f>IF(SUM($B$26:B36)-SUM($C$26:S36)&lt;=0,0,SUM($B$26:B36)-SUM($C$26:S36))</f>
        <v>0</v>
      </c>
      <c r="U36" s="74" t="str">
        <f t="shared" si="17"/>
        <v/>
      </c>
      <c r="V36" s="75">
        <f t="shared" si="18"/>
        <v>0</v>
      </c>
      <c r="W36" s="75">
        <f>IF(ROUND(V36-SUM($X$26:X35),2)&lt;0,0,ROUND(V36-SUM($X$26:X35),2))</f>
        <v>0</v>
      </c>
      <c r="X36" s="76"/>
      <c r="Y36" s="77" t="str">
        <f t="shared" si="25"/>
        <v/>
      </c>
      <c r="Z36" s="59"/>
      <c r="AA36" s="78">
        <f t="shared" si="26"/>
        <v>0</v>
      </c>
      <c r="AB36" s="79">
        <f t="shared" si="28"/>
        <v>2.48689957516035e-14</v>
      </c>
      <c r="AC36" t="s">
        <v>164</v>
      </c>
      <c r="AD36" t="b">
        <f t="shared" si="27"/>
        <v>0</v>
      </c>
    </row>
    <row r="37" spans="1:30">
      <c r="A37" s="72" t="s">
        <v>165</v>
      </c>
      <c r="B37" s="58">
        <f t="shared" si="19"/>
        <v>667.23</v>
      </c>
      <c r="C37" s="73">
        <v>5000</v>
      </c>
      <c r="D37" s="134">
        <f t="shared" si="20"/>
        <v>506.08</v>
      </c>
      <c r="E37" s="58">
        <f t="shared" si="21"/>
        <v>129.52</v>
      </c>
      <c r="F37" s="58">
        <f t="shared" si="22"/>
        <v>31.63</v>
      </c>
      <c r="G37" s="58">
        <f t="shared" si="23"/>
        <v>0</v>
      </c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  <c r="S37" s="58">
        <f t="shared" si="24"/>
        <v>200.17</v>
      </c>
      <c r="T37" s="58">
        <f>IF(SUM($B$26:B37)-SUM($C$26:S37)&lt;=0,0,SUM($B$26:B37)-SUM($C$26:S37))</f>
        <v>0</v>
      </c>
      <c r="U37" s="74" t="str">
        <f t="shared" si="17"/>
        <v/>
      </c>
      <c r="V37" s="75">
        <f t="shared" si="18"/>
        <v>0</v>
      </c>
      <c r="W37" s="75">
        <f>IF(ROUND(V37-SUM($X$26:X36),2)&lt;0,0,ROUND(V37-SUM($X$26:X36),2))</f>
        <v>0</v>
      </c>
      <c r="X37" s="76"/>
      <c r="Y37" s="77" t="str">
        <f t="shared" si="25"/>
        <v/>
      </c>
      <c r="Z37" s="59"/>
      <c r="AA37" s="78">
        <f t="shared" si="26"/>
        <v>0</v>
      </c>
      <c r="AB37" s="79">
        <f t="shared" si="28"/>
        <v>2.48689957516035e-14</v>
      </c>
      <c r="AC37" t="s">
        <v>165</v>
      </c>
      <c r="AD37" t="b">
        <f t="shared" si="27"/>
        <v>0</v>
      </c>
    </row>
    <row r="38" spans="1:30">
      <c r="A38" s="72" t="s">
        <v>103</v>
      </c>
      <c r="B38" s="58">
        <f>SUM(B26:B37)+B39</f>
        <v>8006.76</v>
      </c>
      <c r="C38" s="58">
        <f>SUM(C26:C37)</f>
        <v>60000</v>
      </c>
      <c r="D38" s="134">
        <f t="shared" ref="D38:W38" si="29">SUM(D26:D37)</f>
        <v>6072.96</v>
      </c>
      <c r="E38" s="58">
        <f t="shared" si="29"/>
        <v>1554.24</v>
      </c>
      <c r="F38" s="58">
        <f t="shared" si="29"/>
        <v>379.56</v>
      </c>
      <c r="G38" s="58">
        <f t="shared" si="29"/>
        <v>0</v>
      </c>
      <c r="H38" s="58">
        <f t="shared" si="29"/>
        <v>0</v>
      </c>
      <c r="I38" s="58">
        <f t="shared" si="29"/>
        <v>0</v>
      </c>
      <c r="J38" s="58">
        <f t="shared" si="29"/>
        <v>0</v>
      </c>
      <c r="K38" s="58">
        <f t="shared" si="29"/>
        <v>0</v>
      </c>
      <c r="L38" s="58">
        <f t="shared" si="29"/>
        <v>0</v>
      </c>
      <c r="M38" s="58">
        <f t="shared" si="29"/>
        <v>0</v>
      </c>
      <c r="N38" s="58">
        <f t="shared" si="29"/>
        <v>0</v>
      </c>
      <c r="O38" s="58">
        <f t="shared" si="29"/>
        <v>0</v>
      </c>
      <c r="P38" s="58">
        <f t="shared" si="29"/>
        <v>0</v>
      </c>
      <c r="Q38" s="58">
        <f t="shared" si="29"/>
        <v>0</v>
      </c>
      <c r="R38" s="58">
        <f t="shared" si="29"/>
        <v>0</v>
      </c>
      <c r="S38" s="58">
        <f t="shared" si="29"/>
        <v>2402.04</v>
      </c>
      <c r="T38" s="58"/>
      <c r="U38" s="80"/>
      <c r="V38" s="58">
        <f t="shared" si="29"/>
        <v>0</v>
      </c>
      <c r="W38" s="58">
        <f t="shared" si="29"/>
        <v>0</v>
      </c>
      <c r="X38" s="58">
        <f>SUM(X26:X37)+X39</f>
        <v>0</v>
      </c>
      <c r="Y38" s="77" t="str">
        <f t="shared" si="25"/>
        <v/>
      </c>
      <c r="Z38" s="81"/>
      <c r="AA38" s="82">
        <f>SUM(AA26:AA37)</f>
        <v>0</v>
      </c>
      <c r="AB38" s="79">
        <f>SUM(AB26:AB37)</f>
        <v>2.98427949019242e-13</v>
      </c>
    </row>
    <row r="39" spans="1:30">
      <c r="A39" s="72" t="s">
        <v>193</v>
      </c>
      <c r="B39" s="73"/>
      <c r="C39" s="83"/>
      <c r="D39" s="135"/>
      <c r="E39" s="84"/>
      <c r="F39" s="84"/>
      <c r="G39" s="84"/>
      <c r="H39" s="84"/>
      <c r="I39" s="84" t="b">
        <f>I40=T22</f>
        <v>0</v>
      </c>
      <c r="J39" s="84" t="b">
        <f>J40=(X38+X39)</f>
        <v>1</v>
      </c>
      <c r="K39" s="84"/>
      <c r="L39" s="84"/>
      <c r="M39" s="84"/>
      <c r="N39" s="84"/>
      <c r="O39" s="84"/>
      <c r="P39" s="84"/>
      <c r="Q39" s="84"/>
      <c r="R39" s="84"/>
      <c r="S39" s="84"/>
      <c r="T39" s="84"/>
      <c r="X39" s="85"/>
    </row>
    <row r="40" s="29" customFormat="1" spans="1:30">
      <c r="A40" s="86" t="s">
        <v>194</v>
      </c>
      <c r="B40" s="73">
        <f>G40-SUM(R10:R21)-K40</f>
        <v>-20268.48</v>
      </c>
      <c r="C40" s="83"/>
      <c r="D40" s="136"/>
      <c r="E40" s="83"/>
      <c r="F40" s="87">
        <f>SUM(F44:F1000)</f>
        <v>0</v>
      </c>
      <c r="G40" s="87">
        <f t="shared" ref="G40:L40" si="30">SUM(G44:G1000)</f>
        <v>0</v>
      </c>
      <c r="H40" s="87">
        <f t="shared" si="30"/>
        <v>0</v>
      </c>
      <c r="I40" s="87">
        <f t="shared" si="30"/>
        <v>0</v>
      </c>
      <c r="J40" s="87">
        <f t="shared" si="30"/>
        <v>0</v>
      </c>
      <c r="K40" s="87">
        <f t="shared" si="30"/>
        <v>0</v>
      </c>
      <c r="L40" s="87">
        <f t="shared" si="30"/>
        <v>0</v>
      </c>
      <c r="M40" s="83">
        <f>G40-H40-I40-J40-K40-L40+M43</f>
        <v>0</v>
      </c>
      <c r="N40" s="83">
        <f>G40-H40-I40-J40-L40</f>
        <v>0</v>
      </c>
      <c r="O40" s="83"/>
      <c r="P40" s="83"/>
      <c r="Q40" s="83"/>
      <c r="R40" s="83"/>
      <c r="S40" s="83"/>
      <c r="T40" s="83"/>
      <c r="W40" s="88" t="s">
        <v>195</v>
      </c>
      <c r="X40" s="89">
        <f>IF((B38-B39)=0,0,V37/(B38-B39))</f>
        <v>0</v>
      </c>
      <c r="Z40" s="90"/>
    </row>
    <row r="41" spans="1:30">
      <c r="A41" s="41" t="s">
        <v>196</v>
      </c>
      <c r="B41" s="41"/>
      <c r="C41" s="41"/>
      <c r="D41" s="41"/>
      <c r="E41" s="41"/>
      <c r="F41" s="41"/>
      <c r="G41" s="41"/>
      <c r="H41" s="41"/>
      <c r="I41" s="41"/>
      <c r="J41" s="91" t="s">
        <v>197</v>
      </c>
      <c r="K41" s="92">
        <v>0.85</v>
      </c>
      <c r="L41" s="93" t="s">
        <v>198</v>
      </c>
      <c r="M41" s="86" t="e">
        <f>SUMIF([1]档案费管理台账!$E$4:$E$1000,G1,[1]档案费管理台账!$H$4:$H$1000)+SUMIF(档案费管理台账!$E$4:$E$1000,G1,档案费管理台账!$H$4:$H$1000)</f>
        <v>#VALUE!</v>
      </c>
      <c r="N41" s="84" t="e">
        <f>M41=SUM(H43:H1000)+SUM([1]吝安琪!H43:H1000)</f>
        <v>#VALUE!</v>
      </c>
      <c r="O41" s="84"/>
      <c r="P41" s="84"/>
      <c r="Q41" s="84"/>
      <c r="R41" s="84"/>
      <c r="S41" s="84"/>
      <c r="T41" s="84"/>
    </row>
    <row r="42" s="27" customFormat="1" spans="1:30">
      <c r="A42" s="63" t="s">
        <v>4</v>
      </c>
      <c r="B42" s="67" t="s">
        <v>124</v>
      </c>
      <c r="C42" s="67" t="s">
        <v>199</v>
      </c>
      <c r="D42" s="46" t="s">
        <v>200</v>
      </c>
      <c r="E42" s="63" t="s">
        <v>7</v>
      </c>
      <c r="F42" s="63" t="s">
        <v>201</v>
      </c>
      <c r="G42" s="63" t="s">
        <v>202</v>
      </c>
      <c r="H42" s="63" t="s">
        <v>11</v>
      </c>
      <c r="I42" s="63" t="s">
        <v>203</v>
      </c>
      <c r="J42" s="63" t="s">
        <v>204</v>
      </c>
      <c r="K42" s="63" t="s">
        <v>205</v>
      </c>
      <c r="L42" s="63" t="s">
        <v>206</v>
      </c>
      <c r="M42" s="63" t="s">
        <v>207</v>
      </c>
      <c r="N42" s="94" t="s">
        <v>77</v>
      </c>
      <c r="O42" s="95"/>
      <c r="P42" s="95"/>
      <c r="Q42" s="95"/>
      <c r="R42" s="95"/>
      <c r="S42" s="95"/>
      <c r="T42" s="95"/>
      <c r="U42" s="109"/>
      <c r="V42" s="95"/>
      <c r="W42" s="96"/>
      <c r="Z42" s="48"/>
      <c r="AB42" s="47"/>
    </row>
    <row r="43" spans="1:30">
      <c r="A43" s="97">
        <f>IF(D43="","",ROW()-42)</f>
        <v>1</v>
      </c>
      <c r="B43" s="98" t="str">
        <f t="shared" ref="B43:B107" si="31">IF(C43="","",MONTH(C43)&amp;"月")</f>
        <v>1月</v>
      </c>
      <c r="C43" s="99">
        <v>45292</v>
      </c>
      <c r="D43" s="137" t="s">
        <v>208</v>
      </c>
      <c r="E43" s="100"/>
      <c r="F43" s="57"/>
      <c r="G43" s="58"/>
      <c r="H43" s="58"/>
      <c r="I43" s="57"/>
      <c r="J43" s="57"/>
      <c r="K43" s="57"/>
      <c r="L43" s="57"/>
      <c r="M43" s="101"/>
      <c r="N43" s="102"/>
      <c r="O43" s="84"/>
      <c r="P43" s="84"/>
      <c r="Q43" s="84"/>
      <c r="R43" s="84"/>
      <c r="S43" s="84"/>
      <c r="T43" s="84"/>
      <c r="U43" s="110"/>
      <c r="V43" s="84"/>
      <c r="W43" s="83"/>
    </row>
    <row r="44" spans="1:30">
      <c r="A44" s="97" t="str">
        <f>IF(C44="","",ROW()-42)</f>
        <v/>
      </c>
      <c r="B44" s="98" t="str">
        <f t="shared" si="31"/>
        <v/>
      </c>
      <c r="C44" s="99"/>
      <c r="D44" s="137"/>
      <c r="E44" s="100"/>
      <c r="F44" s="57"/>
      <c r="G44" s="58">
        <f>IF(F44="",0,F44*$K$41)</f>
        <v>0</v>
      </c>
      <c r="H44" s="58">
        <f>IF(E44="",0,IFERROR(VLOOKUP(E44,档案费管理台账!$D$4:$H$1000,5,0),0))</f>
        <v>0</v>
      </c>
      <c r="I44" s="57"/>
      <c r="J44" s="57"/>
      <c r="K44" s="57"/>
      <c r="L44" s="57"/>
      <c r="M44" s="58" t="str">
        <f>IF(C44="","",ROUND(M43+G44-I44-J44-K44-L44-H44,2))</f>
        <v/>
      </c>
      <c r="N44" s="102"/>
      <c r="O44" s="84"/>
      <c r="P44" s="84"/>
      <c r="Q44" s="84"/>
      <c r="R44" s="84"/>
      <c r="S44" s="84"/>
      <c r="T44" s="84"/>
      <c r="U44" s="110"/>
      <c r="V44" s="84"/>
      <c r="W44" s="83"/>
    </row>
    <row r="45" spans="1:30">
      <c r="A45" s="97" t="str">
        <f t="shared" ref="A45:A108" si="32">IF(C45="","",ROW()-42)</f>
        <v/>
      </c>
      <c r="B45" s="98" t="str">
        <f t="shared" si="31"/>
        <v/>
      </c>
      <c r="C45" s="99"/>
      <c r="D45" s="137"/>
      <c r="E45" s="100"/>
      <c r="F45" s="57"/>
      <c r="G45" s="58">
        <f t="shared" ref="G45:G108" si="33">IF(F45="",0,F45*$K$41)</f>
        <v>0</v>
      </c>
      <c r="H45" s="58">
        <f>IF(E45="",0,IFERROR(VLOOKUP(E45,档案费管理台账!$D$4:$H$1000,5,0),0))</f>
        <v>0</v>
      </c>
      <c r="I45" s="57"/>
      <c r="J45" s="57"/>
      <c r="K45" s="57"/>
      <c r="L45" s="57"/>
      <c r="M45" s="58" t="str">
        <f t="shared" ref="M45:M108" si="34">IF(C45="","",ROUND(M44+G45-I45-J45-K45-L45-H45,2))</f>
        <v/>
      </c>
      <c r="N45" s="102"/>
      <c r="O45" s="84"/>
      <c r="P45" s="84"/>
      <c r="Q45" s="84"/>
      <c r="R45" s="84"/>
      <c r="S45" s="84"/>
      <c r="T45" s="84"/>
      <c r="U45" s="110"/>
      <c r="V45" s="84"/>
      <c r="W45" s="83"/>
    </row>
    <row r="46" spans="1:30">
      <c r="A46" s="97" t="str">
        <f t="shared" si="32"/>
        <v/>
      </c>
      <c r="B46" s="98" t="str">
        <f t="shared" si="31"/>
        <v/>
      </c>
      <c r="C46" s="99"/>
      <c r="D46" s="137"/>
      <c r="E46" s="100"/>
      <c r="F46" s="57"/>
      <c r="G46" s="58">
        <f t="shared" si="33"/>
        <v>0</v>
      </c>
      <c r="H46" s="58">
        <f>IF(E46="",0,IFERROR(VLOOKUP(E46,档案费管理台账!$D$4:$H$1000,5,0),0))</f>
        <v>0</v>
      </c>
      <c r="I46" s="57"/>
      <c r="J46" s="57"/>
      <c r="K46" s="57"/>
      <c r="L46" s="57"/>
      <c r="M46" s="58" t="str">
        <f t="shared" si="34"/>
        <v/>
      </c>
      <c r="N46" s="102"/>
      <c r="O46" s="84"/>
      <c r="P46" s="84"/>
      <c r="Q46" s="84"/>
      <c r="R46" s="84"/>
      <c r="S46" s="84"/>
      <c r="T46" s="84"/>
      <c r="U46" s="110"/>
      <c r="V46" s="84"/>
      <c r="W46" s="83"/>
    </row>
    <row r="47" spans="1:30">
      <c r="A47" s="97" t="str">
        <f t="shared" si="32"/>
        <v/>
      </c>
      <c r="B47" s="98" t="str">
        <f t="shared" si="31"/>
        <v/>
      </c>
      <c r="C47" s="99"/>
      <c r="D47" s="137"/>
      <c r="E47" s="100"/>
      <c r="F47" s="57"/>
      <c r="G47" s="58">
        <f t="shared" si="33"/>
        <v>0</v>
      </c>
      <c r="H47" s="58">
        <f>IF(E47="",0,IFERROR(VLOOKUP(E47,档案费管理台账!$D$4:$H$1000,5,0),0))</f>
        <v>0</v>
      </c>
      <c r="I47" s="57"/>
      <c r="J47" s="57"/>
      <c r="K47" s="57"/>
      <c r="L47" s="57"/>
      <c r="M47" s="58" t="str">
        <f t="shared" si="34"/>
        <v/>
      </c>
      <c r="N47" s="102"/>
      <c r="O47" s="84"/>
      <c r="P47" s="84"/>
      <c r="Q47" s="84"/>
      <c r="R47" s="84"/>
      <c r="S47" s="84"/>
      <c r="T47" s="84"/>
      <c r="U47" s="110"/>
      <c r="V47" s="84"/>
      <c r="W47" s="83"/>
    </row>
    <row r="48" spans="1:30">
      <c r="A48" s="97" t="str">
        <f t="shared" si="32"/>
        <v/>
      </c>
      <c r="B48" s="98" t="str">
        <f t="shared" si="31"/>
        <v/>
      </c>
      <c r="C48" s="99"/>
      <c r="D48" s="137"/>
      <c r="E48" s="100"/>
      <c r="F48" s="57"/>
      <c r="G48" s="58">
        <f t="shared" si="33"/>
        <v>0</v>
      </c>
      <c r="H48" s="58">
        <f>IF(E48="",0,IFERROR(VLOOKUP(E48,档案费管理台账!$D$4:$H$1000,5,0),0))</f>
        <v>0</v>
      </c>
      <c r="I48" s="57"/>
      <c r="J48" s="57"/>
      <c r="K48" s="57"/>
      <c r="L48" s="57"/>
      <c r="M48" s="58" t="str">
        <f t="shared" si="34"/>
        <v/>
      </c>
      <c r="N48" s="102"/>
      <c r="O48" s="84"/>
      <c r="P48" s="84"/>
      <c r="Q48" s="84"/>
      <c r="R48" s="84"/>
      <c r="S48" s="84"/>
      <c r="T48" s="84"/>
      <c r="U48" s="110"/>
      <c r="V48" s="84"/>
      <c r="W48" s="83"/>
    </row>
    <row r="49" spans="1:23">
      <c r="A49" s="97" t="str">
        <f t="shared" si="32"/>
        <v/>
      </c>
      <c r="B49" s="98" t="str">
        <f t="shared" si="31"/>
        <v/>
      </c>
      <c r="C49" s="99"/>
      <c r="D49" s="137"/>
      <c r="E49" s="100"/>
      <c r="F49" s="57"/>
      <c r="G49" s="58">
        <f t="shared" si="33"/>
        <v>0</v>
      </c>
      <c r="H49" s="58">
        <f>IF(E49="",0,IFERROR(VLOOKUP(E49,档案费管理台账!$D$4:$H$1000,5,0),0))</f>
        <v>0</v>
      </c>
      <c r="I49" s="57"/>
      <c r="J49" s="57"/>
      <c r="K49" s="57"/>
      <c r="L49" s="57"/>
      <c r="M49" s="58" t="str">
        <f t="shared" si="34"/>
        <v/>
      </c>
      <c r="N49" s="102"/>
      <c r="O49" s="84"/>
      <c r="P49" s="84"/>
      <c r="Q49" s="84"/>
      <c r="R49" s="84"/>
      <c r="S49" s="84"/>
      <c r="T49" s="84"/>
      <c r="U49" s="110"/>
      <c r="V49" s="84"/>
      <c r="W49" s="83"/>
    </row>
    <row r="50" spans="1:23">
      <c r="A50" s="97" t="str">
        <f t="shared" si="32"/>
        <v/>
      </c>
      <c r="B50" s="98" t="str">
        <f t="shared" si="31"/>
        <v/>
      </c>
      <c r="C50" s="99"/>
      <c r="D50" s="137"/>
      <c r="E50" s="100"/>
      <c r="F50" s="57"/>
      <c r="G50" s="58">
        <f t="shared" si="33"/>
        <v>0</v>
      </c>
      <c r="H50" s="58">
        <f>IF(E50="",0,IFERROR(VLOOKUP(E50,档案费管理台账!$D$4:$H$1000,5,0),0))</f>
        <v>0</v>
      </c>
      <c r="I50" s="57"/>
      <c r="J50" s="57"/>
      <c r="K50" s="57"/>
      <c r="L50" s="57"/>
      <c r="M50" s="58" t="str">
        <f t="shared" si="34"/>
        <v/>
      </c>
      <c r="N50" s="102"/>
      <c r="O50" s="84"/>
      <c r="P50" s="84"/>
      <c r="Q50" s="84"/>
      <c r="R50" s="84"/>
      <c r="S50" s="84"/>
      <c r="T50" s="84"/>
      <c r="U50" s="110"/>
      <c r="V50" s="84"/>
      <c r="W50" s="83"/>
    </row>
    <row r="51" spans="1:23">
      <c r="A51" s="97" t="str">
        <f t="shared" si="32"/>
        <v/>
      </c>
      <c r="B51" s="98" t="str">
        <f t="shared" si="31"/>
        <v/>
      </c>
      <c r="C51" s="99"/>
      <c r="D51" s="137"/>
      <c r="E51" s="100"/>
      <c r="F51" s="57"/>
      <c r="G51" s="58">
        <f t="shared" si="33"/>
        <v>0</v>
      </c>
      <c r="H51" s="58">
        <f>IF(E51="",0,IFERROR(VLOOKUP(E51,档案费管理台账!$D$4:$H$1000,5,0),0))</f>
        <v>0</v>
      </c>
      <c r="I51" s="57"/>
      <c r="J51" s="57"/>
      <c r="K51" s="57"/>
      <c r="L51" s="57"/>
      <c r="M51" s="58" t="str">
        <f t="shared" si="34"/>
        <v/>
      </c>
      <c r="N51" s="102"/>
      <c r="O51" s="84"/>
      <c r="P51" s="84"/>
      <c r="Q51" s="84"/>
      <c r="R51" s="84"/>
      <c r="S51" s="84"/>
      <c r="T51" s="84"/>
      <c r="U51" s="110"/>
      <c r="V51" s="84"/>
      <c r="W51" s="83"/>
    </row>
    <row r="52" spans="1:23">
      <c r="A52" s="97" t="str">
        <f t="shared" si="32"/>
        <v/>
      </c>
      <c r="B52" s="98" t="str">
        <f t="shared" si="31"/>
        <v/>
      </c>
      <c r="C52" s="99"/>
      <c r="D52" s="137"/>
      <c r="E52" s="100"/>
      <c r="F52" s="57"/>
      <c r="G52" s="58">
        <f t="shared" si="33"/>
        <v>0</v>
      </c>
      <c r="H52" s="58">
        <f>IF(E52="",0,IFERROR(VLOOKUP(E52,档案费管理台账!$D$4:$H$1000,5,0),0))</f>
        <v>0</v>
      </c>
      <c r="I52" s="57"/>
      <c r="J52" s="57"/>
      <c r="K52" s="57"/>
      <c r="L52" s="57"/>
      <c r="M52" s="58" t="str">
        <f t="shared" si="34"/>
        <v/>
      </c>
      <c r="N52" s="102"/>
    </row>
    <row r="53" spans="1:23">
      <c r="A53" s="97" t="str">
        <f t="shared" si="32"/>
        <v/>
      </c>
      <c r="B53" s="98" t="str">
        <f t="shared" si="31"/>
        <v/>
      </c>
      <c r="C53" s="99"/>
      <c r="D53" s="137"/>
      <c r="E53" s="100"/>
      <c r="F53" s="57"/>
      <c r="G53" s="58">
        <f t="shared" si="33"/>
        <v>0</v>
      </c>
      <c r="H53" s="58">
        <f>IF(E53="",0,IFERROR(VLOOKUP(E53,档案费管理台账!$D$4:$H$1000,5,0),0))</f>
        <v>0</v>
      </c>
      <c r="I53" s="57"/>
      <c r="J53" s="57"/>
      <c r="K53" s="57"/>
      <c r="L53" s="57"/>
      <c r="M53" s="58" t="str">
        <f t="shared" si="34"/>
        <v/>
      </c>
      <c r="N53" s="102"/>
    </row>
    <row r="54" spans="1:23">
      <c r="A54" s="97" t="str">
        <f t="shared" si="32"/>
        <v/>
      </c>
      <c r="B54" s="98" t="str">
        <f t="shared" si="31"/>
        <v/>
      </c>
      <c r="C54" s="99"/>
      <c r="D54" s="137"/>
      <c r="E54" s="100"/>
      <c r="F54" s="57"/>
      <c r="G54" s="58">
        <f t="shared" si="33"/>
        <v>0</v>
      </c>
      <c r="H54" s="58">
        <f>IF(E54="",0,IFERROR(VLOOKUP(E54,档案费管理台账!$D$4:$H$1000,5,0),0))</f>
        <v>0</v>
      </c>
      <c r="I54" s="57"/>
      <c r="J54" s="57"/>
      <c r="K54" s="57"/>
      <c r="L54" s="57"/>
      <c r="M54" s="58" t="str">
        <f t="shared" si="34"/>
        <v/>
      </c>
      <c r="N54" s="102"/>
    </row>
    <row r="55" spans="1:23">
      <c r="A55" s="97" t="str">
        <f t="shared" si="32"/>
        <v/>
      </c>
      <c r="B55" s="98" t="str">
        <f t="shared" si="31"/>
        <v/>
      </c>
      <c r="C55" s="99"/>
      <c r="D55" s="137"/>
      <c r="E55" s="100"/>
      <c r="F55" s="57"/>
      <c r="G55" s="58">
        <f t="shared" si="33"/>
        <v>0</v>
      </c>
      <c r="H55" s="58">
        <f>IF(E55="",0,IFERROR(VLOOKUP(E55,档案费管理台账!$D$4:$H$1000,5,0),0))</f>
        <v>0</v>
      </c>
      <c r="I55" s="57"/>
      <c r="J55" s="57"/>
      <c r="K55" s="57"/>
      <c r="L55" s="57"/>
      <c r="M55" s="58" t="str">
        <f t="shared" si="34"/>
        <v/>
      </c>
      <c r="N55" s="102"/>
    </row>
    <row r="56" spans="1:23">
      <c r="A56" s="97" t="str">
        <f t="shared" si="32"/>
        <v/>
      </c>
      <c r="B56" s="98" t="str">
        <f t="shared" si="31"/>
        <v/>
      </c>
      <c r="C56" s="99"/>
      <c r="D56" s="137"/>
      <c r="E56" s="100"/>
      <c r="F56" s="57"/>
      <c r="G56" s="58">
        <f t="shared" si="33"/>
        <v>0</v>
      </c>
      <c r="H56" s="58">
        <f>IF(E56="",0,IFERROR(VLOOKUP(E56,档案费管理台账!$D$4:$H$1000,5,0),0))</f>
        <v>0</v>
      </c>
      <c r="I56" s="57"/>
      <c r="J56" s="57"/>
      <c r="K56" s="57"/>
      <c r="L56" s="57"/>
      <c r="M56" s="58" t="str">
        <f t="shared" si="34"/>
        <v/>
      </c>
      <c r="N56" s="102"/>
    </row>
    <row r="57" spans="1:23">
      <c r="A57" s="97" t="str">
        <f t="shared" si="32"/>
        <v/>
      </c>
      <c r="B57" s="98" t="str">
        <f t="shared" si="31"/>
        <v/>
      </c>
      <c r="C57" s="99"/>
      <c r="D57" s="137"/>
      <c r="E57" s="100"/>
      <c r="F57" s="57"/>
      <c r="G57" s="58">
        <f t="shared" si="33"/>
        <v>0</v>
      </c>
      <c r="H57" s="58">
        <f>IF(E57="",0,IFERROR(VLOOKUP(E57,档案费管理台账!$D$4:$H$1000,5,0),0))</f>
        <v>0</v>
      </c>
      <c r="I57" s="57"/>
      <c r="J57" s="57"/>
      <c r="K57" s="57"/>
      <c r="L57" s="57"/>
      <c r="M57" s="58" t="str">
        <f t="shared" si="34"/>
        <v/>
      </c>
      <c r="N57" s="102"/>
    </row>
    <row r="58" spans="1:23">
      <c r="A58" s="97" t="str">
        <f t="shared" si="32"/>
        <v/>
      </c>
      <c r="B58" s="98" t="str">
        <f t="shared" si="31"/>
        <v/>
      </c>
      <c r="C58" s="99"/>
      <c r="D58" s="137"/>
      <c r="E58" s="100"/>
      <c r="F58" s="57"/>
      <c r="G58" s="58">
        <f t="shared" si="33"/>
        <v>0</v>
      </c>
      <c r="H58" s="58">
        <f>IF(E58="",0,IFERROR(VLOOKUP(E58,档案费管理台账!$D$4:$H$1000,5,0),0))</f>
        <v>0</v>
      </c>
      <c r="I58" s="57"/>
      <c r="J58" s="57"/>
      <c r="K58" s="57"/>
      <c r="L58" s="57"/>
      <c r="M58" s="58" t="str">
        <f t="shared" si="34"/>
        <v/>
      </c>
      <c r="N58" s="102"/>
    </row>
    <row r="59" spans="1:23">
      <c r="A59" s="97" t="str">
        <f t="shared" si="32"/>
        <v/>
      </c>
      <c r="B59" s="98" t="str">
        <f t="shared" si="31"/>
        <v/>
      </c>
      <c r="C59" s="99"/>
      <c r="D59" s="137"/>
      <c r="E59" s="100"/>
      <c r="F59" s="57"/>
      <c r="G59" s="58">
        <f t="shared" si="33"/>
        <v>0</v>
      </c>
      <c r="H59" s="58">
        <f>IF(E59="",0,IFERROR(VLOOKUP(E59,档案费管理台账!$D$4:$H$1000,5,0),0))</f>
        <v>0</v>
      </c>
      <c r="I59" s="57"/>
      <c r="J59" s="57"/>
      <c r="K59" s="57"/>
      <c r="L59" s="57"/>
      <c r="M59" s="58" t="str">
        <f t="shared" si="34"/>
        <v/>
      </c>
      <c r="N59" s="102"/>
    </row>
    <row r="60" spans="1:23">
      <c r="A60" s="97" t="str">
        <f t="shared" si="32"/>
        <v/>
      </c>
      <c r="B60" s="98" t="str">
        <f t="shared" si="31"/>
        <v/>
      </c>
      <c r="C60" s="99"/>
      <c r="D60" s="137"/>
      <c r="E60" s="100"/>
      <c r="F60" s="57"/>
      <c r="G60" s="58">
        <f t="shared" si="33"/>
        <v>0</v>
      </c>
      <c r="H60" s="58">
        <f>IF(E60="",0,IFERROR(VLOOKUP(E60,档案费管理台账!$D$4:$H$1000,5,0),0))</f>
        <v>0</v>
      </c>
      <c r="I60" s="57"/>
      <c r="J60" s="57"/>
      <c r="K60" s="57"/>
      <c r="L60" s="57"/>
      <c r="M60" s="58" t="str">
        <f t="shared" si="34"/>
        <v/>
      </c>
      <c r="N60" s="102"/>
    </row>
    <row r="61" spans="1:23">
      <c r="A61" s="97" t="str">
        <f t="shared" si="32"/>
        <v/>
      </c>
      <c r="B61" s="98" t="str">
        <f t="shared" si="31"/>
        <v/>
      </c>
      <c r="C61" s="99"/>
      <c r="D61" s="137"/>
      <c r="E61" s="100"/>
      <c r="F61" s="57"/>
      <c r="G61" s="58">
        <f t="shared" si="33"/>
        <v>0</v>
      </c>
      <c r="H61" s="58">
        <f>IF(E61="",0,IFERROR(VLOOKUP(E61,档案费管理台账!$D$4:$H$1000,5,0),0))</f>
        <v>0</v>
      </c>
      <c r="I61" s="57"/>
      <c r="J61" s="57"/>
      <c r="K61" s="57"/>
      <c r="L61" s="57"/>
      <c r="M61" s="58" t="str">
        <f t="shared" si="34"/>
        <v/>
      </c>
      <c r="N61" s="102"/>
    </row>
    <row r="62" spans="1:23">
      <c r="A62" s="97" t="str">
        <f t="shared" si="32"/>
        <v/>
      </c>
      <c r="B62" s="98" t="str">
        <f t="shared" si="31"/>
        <v/>
      </c>
      <c r="C62" s="99"/>
      <c r="D62" s="137"/>
      <c r="E62" s="100"/>
      <c r="F62" s="57"/>
      <c r="G62" s="58">
        <f t="shared" si="33"/>
        <v>0</v>
      </c>
      <c r="H62" s="58">
        <f>IF(E62="",0,IFERROR(VLOOKUP(E62,档案费管理台账!$D$4:$H$1000,5,0),0))</f>
        <v>0</v>
      </c>
      <c r="I62" s="57"/>
      <c r="J62" s="57"/>
      <c r="K62" s="57"/>
      <c r="L62" s="57"/>
      <c r="M62" s="58" t="str">
        <f t="shared" si="34"/>
        <v/>
      </c>
      <c r="N62" s="102"/>
    </row>
    <row r="63" spans="1:23">
      <c r="A63" s="97" t="str">
        <f t="shared" si="32"/>
        <v/>
      </c>
      <c r="B63" s="98" t="str">
        <f t="shared" si="31"/>
        <v/>
      </c>
      <c r="C63" s="99"/>
      <c r="D63" s="137"/>
      <c r="E63" s="100"/>
      <c r="F63" s="57"/>
      <c r="G63" s="58">
        <f t="shared" si="33"/>
        <v>0</v>
      </c>
      <c r="H63" s="58">
        <f>IF(E63="",0,IFERROR(VLOOKUP(E63,档案费管理台账!$D$4:$H$1000,5,0),0))</f>
        <v>0</v>
      </c>
      <c r="I63" s="57"/>
      <c r="J63" s="57"/>
      <c r="K63" s="57"/>
      <c r="L63" s="57"/>
      <c r="M63" s="58" t="str">
        <f t="shared" si="34"/>
        <v/>
      </c>
      <c r="N63" s="102"/>
    </row>
    <row r="64" spans="1:23">
      <c r="A64" s="97" t="str">
        <f t="shared" si="32"/>
        <v/>
      </c>
      <c r="B64" s="98" t="str">
        <f t="shared" si="31"/>
        <v/>
      </c>
      <c r="C64" s="153"/>
      <c r="D64" s="137"/>
      <c r="E64" s="100"/>
      <c r="F64" s="57"/>
      <c r="G64" s="58">
        <f t="shared" si="33"/>
        <v>0</v>
      </c>
      <c r="H64" s="58">
        <f>IF(E64="",0,IFERROR(VLOOKUP(E64,档案费管理台账!$D$4:$H$1000,5,0),0))</f>
        <v>0</v>
      </c>
      <c r="I64" s="57"/>
      <c r="J64" s="57"/>
      <c r="K64" s="57"/>
      <c r="L64" s="57"/>
      <c r="M64" s="58" t="str">
        <f t="shared" si="34"/>
        <v/>
      </c>
      <c r="N64" s="102"/>
    </row>
    <row r="65" spans="1:14">
      <c r="A65" s="97" t="str">
        <f t="shared" si="32"/>
        <v/>
      </c>
      <c r="B65" s="98" t="str">
        <f t="shared" si="31"/>
        <v/>
      </c>
      <c r="C65" s="99"/>
      <c r="D65" s="137"/>
      <c r="E65" s="100"/>
      <c r="F65" s="57"/>
      <c r="G65" s="58">
        <f t="shared" si="33"/>
        <v>0</v>
      </c>
      <c r="H65" s="58">
        <f>IF(E65="",0,IFERROR(VLOOKUP(E65,档案费管理台账!$D$4:$H$1000,5,0),0))</f>
        <v>0</v>
      </c>
      <c r="I65" s="57"/>
      <c r="J65" s="57"/>
      <c r="K65" s="57"/>
      <c r="L65" s="57"/>
      <c r="M65" s="58" t="str">
        <f t="shared" si="34"/>
        <v/>
      </c>
      <c r="N65" s="102"/>
    </row>
    <row r="66" spans="1:14">
      <c r="A66" s="97" t="str">
        <f t="shared" si="32"/>
        <v/>
      </c>
      <c r="B66" s="98" t="str">
        <f t="shared" si="31"/>
        <v/>
      </c>
      <c r="C66" s="99"/>
      <c r="D66" s="137"/>
      <c r="E66" s="100"/>
      <c r="F66" s="57"/>
      <c r="G66" s="58">
        <f t="shared" si="33"/>
        <v>0</v>
      </c>
      <c r="H66" s="58">
        <f>IF(E66="",0,IFERROR(VLOOKUP(E66,档案费管理台账!$D$4:$H$1000,5,0),0))</f>
        <v>0</v>
      </c>
      <c r="I66" s="57"/>
      <c r="J66" s="57"/>
      <c r="K66" s="57"/>
      <c r="L66" s="57"/>
      <c r="M66" s="58" t="str">
        <f t="shared" si="34"/>
        <v/>
      </c>
      <c r="N66" s="102"/>
    </row>
    <row r="67" spans="1:14">
      <c r="A67" s="97" t="str">
        <f t="shared" si="32"/>
        <v/>
      </c>
      <c r="B67" s="98" t="str">
        <f t="shared" si="31"/>
        <v/>
      </c>
      <c r="C67" s="99"/>
      <c r="D67" s="137"/>
      <c r="E67" s="100"/>
      <c r="F67" s="57"/>
      <c r="G67" s="58">
        <f t="shared" si="33"/>
        <v>0</v>
      </c>
      <c r="H67" s="58">
        <f>IF(E67="",0,IFERROR(VLOOKUP(E67,档案费管理台账!$D$4:$H$1000,5,0),0))</f>
        <v>0</v>
      </c>
      <c r="I67" s="57"/>
      <c r="J67" s="57"/>
      <c r="K67" s="57"/>
      <c r="L67" s="57"/>
      <c r="M67" s="58" t="str">
        <f t="shared" si="34"/>
        <v/>
      </c>
      <c r="N67" s="102"/>
    </row>
    <row r="68" spans="1:14">
      <c r="A68" s="97" t="str">
        <f t="shared" si="32"/>
        <v/>
      </c>
      <c r="B68" s="98" t="str">
        <f t="shared" si="31"/>
        <v/>
      </c>
      <c r="C68" s="99"/>
      <c r="D68" s="137"/>
      <c r="E68" s="100"/>
      <c r="F68" s="57"/>
      <c r="G68" s="58">
        <f t="shared" si="33"/>
        <v>0</v>
      </c>
      <c r="H68" s="58">
        <f>IF(E68="",0,IFERROR(VLOOKUP(E68,档案费管理台账!$D$4:$H$1000,5,0),0))</f>
        <v>0</v>
      </c>
      <c r="I68" s="57"/>
      <c r="J68" s="57"/>
      <c r="K68" s="57"/>
      <c r="L68" s="57"/>
      <c r="M68" s="58" t="str">
        <f t="shared" si="34"/>
        <v/>
      </c>
      <c r="N68" s="102"/>
    </row>
    <row r="69" spans="1:14">
      <c r="A69" s="97" t="str">
        <f t="shared" si="32"/>
        <v/>
      </c>
      <c r="B69" s="98" t="str">
        <f t="shared" si="31"/>
        <v/>
      </c>
      <c r="C69" s="99"/>
      <c r="D69" s="137"/>
      <c r="E69" s="100"/>
      <c r="F69" s="57"/>
      <c r="G69" s="58">
        <f t="shared" si="33"/>
        <v>0</v>
      </c>
      <c r="H69" s="58">
        <f>IF(E69="",0,IFERROR(VLOOKUP(E69,档案费管理台账!$D$4:$H$1000,5,0),0))</f>
        <v>0</v>
      </c>
      <c r="I69" s="57"/>
      <c r="J69" s="57"/>
      <c r="K69" s="57"/>
      <c r="L69" s="57"/>
      <c r="M69" s="58" t="str">
        <f t="shared" si="34"/>
        <v/>
      </c>
      <c r="N69" s="102"/>
    </row>
    <row r="70" spans="1:14">
      <c r="A70" s="97" t="str">
        <f t="shared" si="32"/>
        <v/>
      </c>
      <c r="B70" s="98" t="str">
        <f t="shared" si="31"/>
        <v/>
      </c>
      <c r="C70" s="99"/>
      <c r="D70" s="137"/>
      <c r="E70" s="100"/>
      <c r="F70" s="57"/>
      <c r="G70" s="58">
        <f t="shared" si="33"/>
        <v>0</v>
      </c>
      <c r="H70" s="58">
        <f>IF(E70="",0,IFERROR(VLOOKUP(E70,档案费管理台账!$D$4:$H$1000,5,0),0))</f>
        <v>0</v>
      </c>
      <c r="I70" s="57"/>
      <c r="J70" s="57"/>
      <c r="K70" s="57"/>
      <c r="L70" s="57"/>
      <c r="M70" s="58" t="str">
        <f t="shared" si="34"/>
        <v/>
      </c>
      <c r="N70" s="102"/>
    </row>
    <row r="71" spans="1:14">
      <c r="A71" s="97" t="str">
        <f t="shared" si="32"/>
        <v/>
      </c>
      <c r="B71" s="98" t="str">
        <f t="shared" si="31"/>
        <v/>
      </c>
      <c r="C71" s="99"/>
      <c r="D71" s="137"/>
      <c r="E71" s="100"/>
      <c r="F71" s="57"/>
      <c r="G71" s="58">
        <f t="shared" si="33"/>
        <v>0</v>
      </c>
      <c r="H71" s="58">
        <f>IF(E71="",0,IFERROR(VLOOKUP(E71,档案费管理台账!$D$4:$H$1000,5,0),0))</f>
        <v>0</v>
      </c>
      <c r="I71" s="57"/>
      <c r="J71" s="57"/>
      <c r="K71" s="57"/>
      <c r="L71" s="57"/>
      <c r="M71" s="58" t="str">
        <f t="shared" si="34"/>
        <v/>
      </c>
      <c r="N71" s="102"/>
    </row>
    <row r="72" spans="1:14">
      <c r="A72" s="97" t="str">
        <f t="shared" si="32"/>
        <v/>
      </c>
      <c r="B72" s="98" t="str">
        <f t="shared" si="31"/>
        <v/>
      </c>
      <c r="C72" s="99"/>
      <c r="D72" s="137"/>
      <c r="E72" s="100"/>
      <c r="F72" s="57"/>
      <c r="G72" s="58">
        <f t="shared" si="33"/>
        <v>0</v>
      </c>
      <c r="H72" s="58">
        <f>IF(E72="",0,IFERROR(VLOOKUP(E72,档案费管理台账!$D$4:$H$1000,5,0),0))</f>
        <v>0</v>
      </c>
      <c r="I72" s="57"/>
      <c r="J72" s="57"/>
      <c r="K72" s="57"/>
      <c r="L72" s="57"/>
      <c r="M72" s="58" t="str">
        <f t="shared" si="34"/>
        <v/>
      </c>
      <c r="N72" s="102"/>
    </row>
    <row r="73" spans="1:14">
      <c r="A73" s="97" t="str">
        <f t="shared" si="32"/>
        <v/>
      </c>
      <c r="B73" s="98" t="str">
        <f t="shared" si="31"/>
        <v/>
      </c>
      <c r="C73" s="99"/>
      <c r="D73" s="137"/>
      <c r="E73" s="100"/>
      <c r="F73" s="57"/>
      <c r="G73" s="58">
        <f t="shared" si="33"/>
        <v>0</v>
      </c>
      <c r="H73" s="58">
        <f>IF(E73="",0,IFERROR(VLOOKUP(E73,档案费管理台账!$D$4:$H$1000,5,0),0))</f>
        <v>0</v>
      </c>
      <c r="I73" s="57"/>
      <c r="J73" s="57"/>
      <c r="K73" s="57"/>
      <c r="L73" s="57"/>
      <c r="M73" s="58" t="str">
        <f t="shared" si="34"/>
        <v/>
      </c>
      <c r="N73" s="102"/>
    </row>
    <row r="74" spans="1:14">
      <c r="A74" s="97" t="str">
        <f t="shared" si="32"/>
        <v/>
      </c>
      <c r="B74" s="98" t="str">
        <f t="shared" si="31"/>
        <v/>
      </c>
      <c r="C74" s="99"/>
      <c r="D74" s="137"/>
      <c r="E74" s="100"/>
      <c r="F74" s="57"/>
      <c r="G74" s="58">
        <f t="shared" si="33"/>
        <v>0</v>
      </c>
      <c r="H74" s="58">
        <f>IF(E74="",0,IFERROR(VLOOKUP(E74,档案费管理台账!$D$4:$H$1000,5,0),0))</f>
        <v>0</v>
      </c>
      <c r="I74" s="57"/>
      <c r="J74" s="57"/>
      <c r="K74" s="57"/>
      <c r="L74" s="57"/>
      <c r="M74" s="58" t="str">
        <f t="shared" si="34"/>
        <v/>
      </c>
      <c r="N74" s="102"/>
    </row>
    <row r="75" spans="1:14">
      <c r="A75" s="97" t="str">
        <f t="shared" si="32"/>
        <v/>
      </c>
      <c r="B75" s="98" t="str">
        <f t="shared" si="31"/>
        <v/>
      </c>
      <c r="C75" s="99"/>
      <c r="D75" s="137"/>
      <c r="E75" s="100"/>
      <c r="F75" s="57"/>
      <c r="G75" s="58">
        <f t="shared" si="33"/>
        <v>0</v>
      </c>
      <c r="H75" s="58">
        <f>IF(E75="",0,IFERROR(VLOOKUP(E75,档案费管理台账!$D$4:$H$1000,5,0),0))</f>
        <v>0</v>
      </c>
      <c r="I75" s="57"/>
      <c r="J75" s="57"/>
      <c r="K75" s="57"/>
      <c r="L75" s="57"/>
      <c r="M75" s="58" t="str">
        <f t="shared" si="34"/>
        <v/>
      </c>
      <c r="N75" s="102"/>
    </row>
    <row r="76" spans="1:14">
      <c r="A76" s="97" t="str">
        <f t="shared" si="32"/>
        <v/>
      </c>
      <c r="B76" s="98" t="str">
        <f t="shared" si="31"/>
        <v/>
      </c>
      <c r="C76" s="99"/>
      <c r="D76" s="137"/>
      <c r="E76" s="100"/>
      <c r="F76" s="57"/>
      <c r="G76" s="58">
        <f t="shared" si="33"/>
        <v>0</v>
      </c>
      <c r="H76" s="58">
        <f>IF(E76="",0,IFERROR(VLOOKUP(E76,档案费管理台账!$D$4:$H$1000,5,0),0))</f>
        <v>0</v>
      </c>
      <c r="I76" s="57"/>
      <c r="J76" s="57"/>
      <c r="K76" s="57"/>
      <c r="L76" s="57"/>
      <c r="M76" s="58" t="str">
        <f t="shared" si="34"/>
        <v/>
      </c>
      <c r="N76" s="102"/>
    </row>
    <row r="77" spans="1:14">
      <c r="A77" s="97" t="str">
        <f t="shared" si="32"/>
        <v/>
      </c>
      <c r="B77" s="98" t="str">
        <f t="shared" si="31"/>
        <v/>
      </c>
      <c r="C77" s="99"/>
      <c r="D77" s="137"/>
      <c r="E77" s="100"/>
      <c r="F77" s="57"/>
      <c r="G77" s="58">
        <f t="shared" si="33"/>
        <v>0</v>
      </c>
      <c r="H77" s="58">
        <f>IF(E77="",0,IFERROR(VLOOKUP(E77,档案费管理台账!$D$4:$H$1000,5,0),0))</f>
        <v>0</v>
      </c>
      <c r="I77" s="57"/>
      <c r="J77" s="57"/>
      <c r="K77" s="57"/>
      <c r="L77" s="57"/>
      <c r="M77" s="58" t="str">
        <f t="shared" si="34"/>
        <v/>
      </c>
      <c r="N77" s="102"/>
    </row>
    <row r="78" spans="1:14">
      <c r="A78" s="97" t="str">
        <f t="shared" si="32"/>
        <v/>
      </c>
      <c r="B78" s="98" t="str">
        <f t="shared" si="31"/>
        <v/>
      </c>
      <c r="C78" s="99"/>
      <c r="D78" s="137"/>
      <c r="E78" s="100"/>
      <c r="F78" s="57"/>
      <c r="G78" s="58">
        <f t="shared" si="33"/>
        <v>0</v>
      </c>
      <c r="H78" s="58">
        <f>IF(E78="",0,IFERROR(VLOOKUP(E78,档案费管理台账!$D$4:$H$1000,5,0),0))</f>
        <v>0</v>
      </c>
      <c r="I78" s="57"/>
      <c r="J78" s="57"/>
      <c r="K78" s="57"/>
      <c r="L78" s="57"/>
      <c r="M78" s="58" t="str">
        <f t="shared" si="34"/>
        <v/>
      </c>
      <c r="N78" s="102"/>
    </row>
    <row r="79" spans="1:14">
      <c r="A79" s="97" t="str">
        <f t="shared" si="32"/>
        <v/>
      </c>
      <c r="B79" s="98" t="str">
        <f t="shared" si="31"/>
        <v/>
      </c>
      <c r="C79" s="99"/>
      <c r="D79" s="137"/>
      <c r="E79" s="100"/>
      <c r="F79" s="57"/>
      <c r="G79" s="58">
        <f t="shared" si="33"/>
        <v>0</v>
      </c>
      <c r="H79" s="58">
        <f>IF(E79="",0,IFERROR(VLOOKUP(E79,档案费管理台账!$D$4:$H$1000,5,0),0))</f>
        <v>0</v>
      </c>
      <c r="I79" s="57"/>
      <c r="J79" s="57"/>
      <c r="K79" s="57"/>
      <c r="L79" s="57"/>
      <c r="M79" s="58" t="str">
        <f t="shared" si="34"/>
        <v/>
      </c>
      <c r="N79" s="102"/>
    </row>
    <row r="80" spans="1:14">
      <c r="A80" s="97" t="str">
        <f t="shared" si="32"/>
        <v/>
      </c>
      <c r="B80" s="98" t="str">
        <f t="shared" si="31"/>
        <v/>
      </c>
      <c r="C80" s="99"/>
      <c r="D80" s="137"/>
      <c r="E80" s="100"/>
      <c r="F80" s="57"/>
      <c r="G80" s="58">
        <f t="shared" si="33"/>
        <v>0</v>
      </c>
      <c r="H80" s="58">
        <f>IF(E80="",0,IFERROR(VLOOKUP(E80,档案费管理台账!$D$4:$H$1000,5,0),0))</f>
        <v>0</v>
      </c>
      <c r="I80" s="57"/>
      <c r="J80" s="57"/>
      <c r="K80" s="57"/>
      <c r="L80" s="57"/>
      <c r="M80" s="58" t="str">
        <f t="shared" si="34"/>
        <v/>
      </c>
      <c r="N80" s="102"/>
    </row>
    <row r="81" spans="1:14">
      <c r="A81" s="97" t="str">
        <f t="shared" si="32"/>
        <v/>
      </c>
      <c r="B81" s="98" t="str">
        <f t="shared" si="31"/>
        <v/>
      </c>
      <c r="C81" s="99"/>
      <c r="D81" s="137"/>
      <c r="E81" s="100"/>
      <c r="F81" s="57"/>
      <c r="G81" s="58">
        <f t="shared" si="33"/>
        <v>0</v>
      </c>
      <c r="H81" s="58">
        <f>IF(E81="",0,IFERROR(VLOOKUP(E81,档案费管理台账!$D$4:$H$1000,5,0),0))</f>
        <v>0</v>
      </c>
      <c r="I81" s="57"/>
      <c r="J81" s="57"/>
      <c r="K81" s="57"/>
      <c r="L81" s="57"/>
      <c r="M81" s="58" t="str">
        <f t="shared" si="34"/>
        <v/>
      </c>
      <c r="N81" s="102"/>
    </row>
    <row r="82" spans="1:14">
      <c r="A82" s="97" t="str">
        <f t="shared" si="32"/>
        <v/>
      </c>
      <c r="B82" s="98" t="str">
        <f t="shared" si="31"/>
        <v/>
      </c>
      <c r="C82" s="99"/>
      <c r="D82" s="137"/>
      <c r="E82" s="100"/>
      <c r="F82" s="57"/>
      <c r="G82" s="58">
        <f t="shared" si="33"/>
        <v>0</v>
      </c>
      <c r="H82" s="58">
        <f>IF(E82="",0,IFERROR(VLOOKUP(E82,档案费管理台账!$D$4:$H$1000,5,0),0))</f>
        <v>0</v>
      </c>
      <c r="I82" s="57"/>
      <c r="J82" s="57"/>
      <c r="K82" s="57"/>
      <c r="L82" s="57"/>
      <c r="M82" s="58" t="str">
        <f t="shared" si="34"/>
        <v/>
      </c>
      <c r="N82" s="102"/>
    </row>
    <row r="83" spans="1:14">
      <c r="A83" s="97" t="str">
        <f t="shared" si="32"/>
        <v/>
      </c>
      <c r="B83" s="98" t="str">
        <f t="shared" si="31"/>
        <v/>
      </c>
      <c r="C83" s="99"/>
      <c r="D83" s="137"/>
      <c r="E83" s="100"/>
      <c r="F83" s="57"/>
      <c r="G83" s="58">
        <f t="shared" si="33"/>
        <v>0</v>
      </c>
      <c r="H83" s="58">
        <f>IF(E83="",0,IFERROR(VLOOKUP(E83,档案费管理台账!$D$4:$H$1000,5,0),0))</f>
        <v>0</v>
      </c>
      <c r="I83" s="57"/>
      <c r="J83" s="57"/>
      <c r="K83" s="57"/>
      <c r="L83" s="57"/>
      <c r="M83" s="58" t="str">
        <f t="shared" si="34"/>
        <v/>
      </c>
      <c r="N83" s="102"/>
    </row>
    <row r="84" spans="1:14">
      <c r="A84" s="97" t="str">
        <f t="shared" si="32"/>
        <v/>
      </c>
      <c r="B84" s="98" t="str">
        <f t="shared" si="31"/>
        <v/>
      </c>
      <c r="C84" s="99"/>
      <c r="D84" s="137"/>
      <c r="E84" s="100"/>
      <c r="F84" s="57"/>
      <c r="G84" s="58">
        <f t="shared" si="33"/>
        <v>0</v>
      </c>
      <c r="H84" s="58">
        <f>IF(E84="",0,IFERROR(VLOOKUP(E84,档案费管理台账!$D$4:$H$1000,5,0),0))</f>
        <v>0</v>
      </c>
      <c r="I84" s="57"/>
      <c r="J84" s="57"/>
      <c r="K84" s="57"/>
      <c r="L84" s="57"/>
      <c r="M84" s="58" t="str">
        <f t="shared" si="34"/>
        <v/>
      </c>
      <c r="N84" s="102"/>
    </row>
    <row r="85" spans="1:14">
      <c r="A85" s="97" t="str">
        <f t="shared" si="32"/>
        <v/>
      </c>
      <c r="B85" s="98" t="str">
        <f t="shared" si="31"/>
        <v/>
      </c>
      <c r="C85" s="99"/>
      <c r="D85" s="137"/>
      <c r="E85" s="100"/>
      <c r="F85" s="57"/>
      <c r="G85" s="58">
        <f t="shared" si="33"/>
        <v>0</v>
      </c>
      <c r="H85" s="58">
        <f>IF(E85="",0,IFERROR(VLOOKUP(E85,档案费管理台账!$D$4:$H$1000,5,0),0))</f>
        <v>0</v>
      </c>
      <c r="I85" s="57"/>
      <c r="J85" s="57"/>
      <c r="K85" s="57"/>
      <c r="L85" s="57"/>
      <c r="M85" s="58" t="str">
        <f t="shared" si="34"/>
        <v/>
      </c>
      <c r="N85" s="102"/>
    </row>
    <row r="86" spans="1:14">
      <c r="A86" s="97" t="str">
        <f t="shared" si="32"/>
        <v/>
      </c>
      <c r="B86" s="98" t="str">
        <f t="shared" si="31"/>
        <v/>
      </c>
      <c r="C86" s="99"/>
      <c r="D86" s="137"/>
      <c r="E86" s="100"/>
      <c r="F86" s="57"/>
      <c r="G86" s="58">
        <f t="shared" si="33"/>
        <v>0</v>
      </c>
      <c r="H86" s="58">
        <f>IF(E86="",0,IFERROR(VLOOKUP(E86,档案费管理台账!$D$4:$H$1000,5,0),0))</f>
        <v>0</v>
      </c>
      <c r="I86" s="57"/>
      <c r="J86" s="57"/>
      <c r="K86" s="57"/>
      <c r="L86" s="57"/>
      <c r="M86" s="58" t="str">
        <f t="shared" si="34"/>
        <v/>
      </c>
      <c r="N86" s="102"/>
    </row>
    <row r="87" spans="1:14">
      <c r="A87" s="97" t="str">
        <f t="shared" si="32"/>
        <v/>
      </c>
      <c r="B87" s="98" t="str">
        <f t="shared" si="31"/>
        <v/>
      </c>
      <c r="C87" s="99"/>
      <c r="D87" s="137"/>
      <c r="E87" s="100"/>
      <c r="F87" s="57"/>
      <c r="G87" s="58">
        <f t="shared" si="33"/>
        <v>0</v>
      </c>
      <c r="H87" s="58">
        <f>IF(E87="",0,IFERROR(VLOOKUP(E87,档案费管理台账!$D$4:$H$1000,5,0),0))</f>
        <v>0</v>
      </c>
      <c r="I87" s="57"/>
      <c r="J87" s="57"/>
      <c r="K87" s="57"/>
      <c r="L87" s="57"/>
      <c r="M87" s="58" t="str">
        <f t="shared" si="34"/>
        <v/>
      </c>
      <c r="N87" s="102"/>
    </row>
    <row r="88" spans="1:14">
      <c r="A88" s="97" t="str">
        <f t="shared" si="32"/>
        <v/>
      </c>
      <c r="B88" s="98" t="str">
        <f t="shared" si="31"/>
        <v/>
      </c>
      <c r="C88" s="99"/>
      <c r="D88" s="137"/>
      <c r="E88" s="100"/>
      <c r="F88" s="57"/>
      <c r="G88" s="58">
        <f t="shared" si="33"/>
        <v>0</v>
      </c>
      <c r="H88" s="58">
        <f>IF(E88="",0,IFERROR(VLOOKUP(E88,档案费管理台账!$D$4:$H$1000,5,0),0))</f>
        <v>0</v>
      </c>
      <c r="I88" s="57"/>
      <c r="J88" s="57"/>
      <c r="K88" s="57"/>
      <c r="L88" s="57"/>
      <c r="M88" s="58" t="str">
        <f t="shared" si="34"/>
        <v/>
      </c>
      <c r="N88" s="102"/>
    </row>
    <row r="89" spans="1:14">
      <c r="A89" s="97" t="str">
        <f t="shared" si="32"/>
        <v/>
      </c>
      <c r="B89" s="98" t="str">
        <f t="shared" si="31"/>
        <v/>
      </c>
      <c r="C89" s="99"/>
      <c r="D89" s="137"/>
      <c r="E89" s="100"/>
      <c r="F89" s="57"/>
      <c r="G89" s="58">
        <f t="shared" si="33"/>
        <v>0</v>
      </c>
      <c r="H89" s="58">
        <f>IF(E89="",0,IFERROR(VLOOKUP(E89,档案费管理台账!$D$4:$H$1000,5,0),0))</f>
        <v>0</v>
      </c>
      <c r="I89" s="57"/>
      <c r="J89" s="57"/>
      <c r="K89" s="57"/>
      <c r="L89" s="57"/>
      <c r="M89" s="58" t="str">
        <f t="shared" si="34"/>
        <v/>
      </c>
      <c r="N89" s="102"/>
    </row>
    <row r="90" spans="1:14">
      <c r="A90" s="97" t="str">
        <f t="shared" si="32"/>
        <v/>
      </c>
      <c r="B90" s="98" t="str">
        <f t="shared" si="31"/>
        <v/>
      </c>
      <c r="C90" s="99"/>
      <c r="D90" s="137"/>
      <c r="E90" s="100"/>
      <c r="F90" s="57"/>
      <c r="G90" s="58">
        <f t="shared" si="33"/>
        <v>0</v>
      </c>
      <c r="H90" s="58">
        <f>IF(E90="",0,IFERROR(VLOOKUP(E90,档案费管理台账!$D$4:$H$1000,5,0),0))</f>
        <v>0</v>
      </c>
      <c r="I90" s="57"/>
      <c r="J90" s="57"/>
      <c r="K90" s="57"/>
      <c r="L90" s="57"/>
      <c r="M90" s="58" t="str">
        <f t="shared" si="34"/>
        <v/>
      </c>
      <c r="N90" s="102"/>
    </row>
    <row r="91" spans="1:14">
      <c r="A91" s="97" t="str">
        <f t="shared" si="32"/>
        <v/>
      </c>
      <c r="B91" s="98" t="str">
        <f t="shared" si="31"/>
        <v/>
      </c>
      <c r="C91" s="99"/>
      <c r="D91" s="137"/>
      <c r="E91" s="100"/>
      <c r="F91" s="57"/>
      <c r="G91" s="58">
        <f t="shared" si="33"/>
        <v>0</v>
      </c>
      <c r="H91" s="58">
        <f>IF(E91="",0,IFERROR(VLOOKUP(E91,档案费管理台账!$D$4:$H$1000,5,0),0))</f>
        <v>0</v>
      </c>
      <c r="I91" s="57"/>
      <c r="J91" s="57"/>
      <c r="K91" s="57"/>
      <c r="L91" s="57"/>
      <c r="M91" s="58" t="str">
        <f t="shared" si="34"/>
        <v/>
      </c>
      <c r="N91" s="102"/>
    </row>
    <row r="92" spans="1:14">
      <c r="A92" s="97" t="str">
        <f t="shared" si="32"/>
        <v/>
      </c>
      <c r="B92" s="98" t="str">
        <f t="shared" si="31"/>
        <v/>
      </c>
      <c r="C92" s="99"/>
      <c r="D92" s="137"/>
      <c r="E92" s="100"/>
      <c r="F92" s="57"/>
      <c r="G92" s="58">
        <f t="shared" si="33"/>
        <v>0</v>
      </c>
      <c r="H92" s="58">
        <f>IF(E92="",0,IFERROR(VLOOKUP(E92,档案费管理台账!$D$4:$H$1000,5,0),0))</f>
        <v>0</v>
      </c>
      <c r="I92" s="57"/>
      <c r="J92" s="57"/>
      <c r="K92" s="57"/>
      <c r="L92" s="57"/>
      <c r="M92" s="58" t="str">
        <f t="shared" si="34"/>
        <v/>
      </c>
      <c r="N92" s="102"/>
    </row>
    <row r="93" spans="1:14">
      <c r="A93" s="97" t="str">
        <f t="shared" si="32"/>
        <v/>
      </c>
      <c r="B93" s="98" t="str">
        <f t="shared" si="31"/>
        <v/>
      </c>
      <c r="C93" s="99"/>
      <c r="D93" s="137"/>
      <c r="E93" s="100"/>
      <c r="F93" s="57"/>
      <c r="G93" s="58">
        <f t="shared" si="33"/>
        <v>0</v>
      </c>
      <c r="H93" s="58">
        <f>IF(E93="",0,IFERROR(VLOOKUP(E93,档案费管理台账!$D$4:$H$1000,5,0),0))</f>
        <v>0</v>
      </c>
      <c r="I93" s="57"/>
      <c r="J93" s="57"/>
      <c r="K93" s="57"/>
      <c r="L93" s="57"/>
      <c r="M93" s="58" t="str">
        <f t="shared" si="34"/>
        <v/>
      </c>
      <c r="N93" s="102"/>
    </row>
    <row r="94" spans="1:14">
      <c r="A94" s="97" t="str">
        <f t="shared" si="32"/>
        <v/>
      </c>
      <c r="B94" s="98" t="str">
        <f t="shared" si="31"/>
        <v/>
      </c>
      <c r="C94" s="99"/>
      <c r="D94" s="137"/>
      <c r="E94" s="100"/>
      <c r="F94" s="57"/>
      <c r="G94" s="58">
        <f t="shared" si="33"/>
        <v>0</v>
      </c>
      <c r="H94" s="58">
        <f>IF(E94="",0,IFERROR(VLOOKUP(E94,档案费管理台账!$D$4:$H$1000,5,0),0))</f>
        <v>0</v>
      </c>
      <c r="I94" s="57"/>
      <c r="J94" s="57"/>
      <c r="K94" s="57"/>
      <c r="L94" s="57"/>
      <c r="M94" s="58" t="str">
        <f t="shared" si="34"/>
        <v/>
      </c>
      <c r="N94" s="102"/>
    </row>
    <row r="95" spans="1:14">
      <c r="A95" s="97" t="str">
        <f t="shared" si="32"/>
        <v/>
      </c>
      <c r="B95" s="98" t="str">
        <f t="shared" si="31"/>
        <v/>
      </c>
      <c r="C95" s="99"/>
      <c r="D95" s="137"/>
      <c r="E95" s="100"/>
      <c r="F95" s="57"/>
      <c r="G95" s="58">
        <f t="shared" si="33"/>
        <v>0</v>
      </c>
      <c r="H95" s="58">
        <f>IF(E95="",0,IFERROR(VLOOKUP(E95,档案费管理台账!$D$4:$H$1000,5,0),0))</f>
        <v>0</v>
      </c>
      <c r="I95" s="57"/>
      <c r="J95" s="57"/>
      <c r="K95" s="57"/>
      <c r="L95" s="57"/>
      <c r="M95" s="58" t="str">
        <f t="shared" si="34"/>
        <v/>
      </c>
      <c r="N95" s="102"/>
    </row>
    <row r="96" spans="1:14">
      <c r="A96" s="97" t="str">
        <f t="shared" si="32"/>
        <v/>
      </c>
      <c r="B96" s="98" t="str">
        <f t="shared" si="31"/>
        <v/>
      </c>
      <c r="C96" s="99"/>
      <c r="D96" s="137"/>
      <c r="E96" s="100"/>
      <c r="F96" s="57"/>
      <c r="G96" s="58">
        <f t="shared" si="33"/>
        <v>0</v>
      </c>
      <c r="H96" s="58">
        <f>IF(E96="",0,IFERROR(VLOOKUP(E96,档案费管理台账!$D$4:$H$1000,5,0),0))</f>
        <v>0</v>
      </c>
      <c r="I96" s="57"/>
      <c r="J96" s="57"/>
      <c r="K96" s="57"/>
      <c r="L96" s="57"/>
      <c r="M96" s="58" t="str">
        <f t="shared" si="34"/>
        <v/>
      </c>
      <c r="N96" s="102"/>
    </row>
    <row r="97" spans="1:14">
      <c r="A97" s="97" t="str">
        <f t="shared" si="32"/>
        <v/>
      </c>
      <c r="B97" s="98" t="str">
        <f t="shared" si="31"/>
        <v/>
      </c>
      <c r="C97" s="99"/>
      <c r="D97" s="137"/>
      <c r="E97" s="100"/>
      <c r="F97" s="57"/>
      <c r="G97" s="58">
        <f t="shared" si="33"/>
        <v>0</v>
      </c>
      <c r="H97" s="58">
        <f>IF(E97="",0,IFERROR(VLOOKUP(E97,档案费管理台账!$D$4:$H$1000,5,0),0))</f>
        <v>0</v>
      </c>
      <c r="I97" s="57"/>
      <c r="J97" s="57"/>
      <c r="K97" s="57"/>
      <c r="L97" s="57"/>
      <c r="M97" s="58" t="str">
        <f t="shared" si="34"/>
        <v/>
      </c>
      <c r="N97" s="102"/>
    </row>
    <row r="98" spans="1:14">
      <c r="A98" s="97" t="str">
        <f t="shared" si="32"/>
        <v/>
      </c>
      <c r="B98" s="98" t="str">
        <f t="shared" si="31"/>
        <v/>
      </c>
      <c r="C98" s="99"/>
      <c r="D98" s="137"/>
      <c r="E98" s="100"/>
      <c r="F98" s="57"/>
      <c r="G98" s="58">
        <f t="shared" si="33"/>
        <v>0</v>
      </c>
      <c r="H98" s="58">
        <f>IF(E98="",0,IFERROR(VLOOKUP(E98,档案费管理台账!$D$4:$H$1000,5,0),0))</f>
        <v>0</v>
      </c>
      <c r="I98" s="57"/>
      <c r="J98" s="57"/>
      <c r="K98" s="57"/>
      <c r="L98" s="57"/>
      <c r="M98" s="58" t="str">
        <f t="shared" si="34"/>
        <v/>
      </c>
      <c r="N98" s="102"/>
    </row>
    <row r="99" spans="1:14">
      <c r="A99" s="97" t="str">
        <f t="shared" si="32"/>
        <v/>
      </c>
      <c r="B99" s="98" t="str">
        <f t="shared" si="31"/>
        <v/>
      </c>
      <c r="C99" s="99"/>
      <c r="D99" s="137"/>
      <c r="E99" s="100"/>
      <c r="F99" s="57"/>
      <c r="G99" s="58">
        <f t="shared" si="33"/>
        <v>0</v>
      </c>
      <c r="H99" s="58">
        <f>IF(E99="",0,IFERROR(VLOOKUP(E99,档案费管理台账!$D$4:$H$1000,5,0),0))</f>
        <v>0</v>
      </c>
      <c r="I99" s="57"/>
      <c r="J99" s="57"/>
      <c r="K99" s="57"/>
      <c r="L99" s="57"/>
      <c r="M99" s="58" t="str">
        <f t="shared" si="34"/>
        <v/>
      </c>
      <c r="N99" s="102"/>
    </row>
    <row r="100" spans="1:14">
      <c r="A100" s="97" t="str">
        <f t="shared" si="32"/>
        <v/>
      </c>
      <c r="B100" s="98" t="str">
        <f t="shared" si="31"/>
        <v/>
      </c>
      <c r="C100" s="99"/>
      <c r="D100" s="137"/>
      <c r="E100" s="100"/>
      <c r="F100" s="57"/>
      <c r="G100" s="58">
        <f t="shared" si="33"/>
        <v>0</v>
      </c>
      <c r="H100" s="58">
        <f>IF(E100="",0,IFERROR(VLOOKUP(E100,档案费管理台账!$D$4:$H$1000,5,0),0))</f>
        <v>0</v>
      </c>
      <c r="I100" s="57"/>
      <c r="J100" s="57"/>
      <c r="K100" s="57"/>
      <c r="L100" s="57"/>
      <c r="M100" s="58" t="str">
        <f t="shared" si="34"/>
        <v/>
      </c>
      <c r="N100" s="102"/>
    </row>
    <row r="101" spans="1:14">
      <c r="A101" s="97" t="str">
        <f t="shared" si="32"/>
        <v/>
      </c>
      <c r="B101" s="98" t="str">
        <f t="shared" si="31"/>
        <v/>
      </c>
      <c r="C101" s="99"/>
      <c r="D101" s="137"/>
      <c r="E101" s="100"/>
      <c r="F101" s="57"/>
      <c r="G101" s="58">
        <f t="shared" si="33"/>
        <v>0</v>
      </c>
      <c r="H101" s="58">
        <f>IF(E101="",0,IFERROR(VLOOKUP(E101,档案费管理台账!$D$4:$H$1000,5,0),0))</f>
        <v>0</v>
      </c>
      <c r="I101" s="57"/>
      <c r="J101" s="57"/>
      <c r="K101" s="57"/>
      <c r="L101" s="57"/>
      <c r="M101" s="58" t="str">
        <f t="shared" si="34"/>
        <v/>
      </c>
      <c r="N101" s="102"/>
    </row>
    <row r="102" spans="1:14">
      <c r="A102" s="97" t="str">
        <f t="shared" si="32"/>
        <v/>
      </c>
      <c r="B102" s="98" t="str">
        <f t="shared" si="31"/>
        <v/>
      </c>
      <c r="C102" s="99"/>
      <c r="D102" s="137"/>
      <c r="E102" s="100"/>
      <c r="F102" s="57"/>
      <c r="G102" s="58">
        <f t="shared" si="33"/>
        <v>0</v>
      </c>
      <c r="H102" s="58">
        <f>IF(E102="",0,IFERROR(VLOOKUP(E102,档案费管理台账!$D$4:$H$1000,5,0),0))</f>
        <v>0</v>
      </c>
      <c r="I102" s="57"/>
      <c r="J102" s="57"/>
      <c r="K102" s="57"/>
      <c r="L102" s="57"/>
      <c r="M102" s="58" t="str">
        <f t="shared" si="34"/>
        <v/>
      </c>
      <c r="N102" s="102"/>
    </row>
    <row r="103" spans="1:14">
      <c r="A103" s="97" t="str">
        <f t="shared" si="32"/>
        <v/>
      </c>
      <c r="B103" s="98" t="str">
        <f t="shared" si="31"/>
        <v/>
      </c>
      <c r="C103" s="99"/>
      <c r="D103" s="137"/>
      <c r="E103" s="100"/>
      <c r="F103" s="57"/>
      <c r="G103" s="58">
        <f t="shared" si="33"/>
        <v>0</v>
      </c>
      <c r="H103" s="58">
        <f>IF(E103="",0,IFERROR(VLOOKUP(E103,档案费管理台账!$D$4:$H$1000,5,0),0))</f>
        <v>0</v>
      </c>
      <c r="I103" s="57"/>
      <c r="J103" s="57"/>
      <c r="K103" s="57"/>
      <c r="L103" s="57"/>
      <c r="M103" s="58" t="str">
        <f t="shared" si="34"/>
        <v/>
      </c>
      <c r="N103" s="102"/>
    </row>
    <row r="104" spans="1:14">
      <c r="A104" s="97" t="str">
        <f t="shared" si="32"/>
        <v/>
      </c>
      <c r="B104" s="98" t="str">
        <f t="shared" si="31"/>
        <v/>
      </c>
      <c r="C104" s="99"/>
      <c r="D104" s="137"/>
      <c r="E104" s="100"/>
      <c r="F104" s="57"/>
      <c r="G104" s="58">
        <f t="shared" si="33"/>
        <v>0</v>
      </c>
      <c r="H104" s="58">
        <f>IF(E104="",0,IFERROR(VLOOKUP(E104,档案费管理台账!$D$4:$H$1000,5,0),0))</f>
        <v>0</v>
      </c>
      <c r="I104" s="57"/>
      <c r="J104" s="57"/>
      <c r="K104" s="57"/>
      <c r="L104" s="57"/>
      <c r="M104" s="58" t="str">
        <f t="shared" si="34"/>
        <v/>
      </c>
      <c r="N104" s="102"/>
    </row>
    <row r="105" spans="1:14">
      <c r="A105" s="97" t="str">
        <f t="shared" si="32"/>
        <v/>
      </c>
      <c r="B105" s="98" t="str">
        <f t="shared" si="31"/>
        <v/>
      </c>
      <c r="C105" s="99"/>
      <c r="D105" s="137"/>
      <c r="E105" s="100"/>
      <c r="F105" s="57"/>
      <c r="G105" s="58">
        <f t="shared" si="33"/>
        <v>0</v>
      </c>
      <c r="H105" s="58">
        <f>IF(E105="",0,IFERROR(VLOOKUP(E105,档案费管理台账!$D$4:$H$1000,5,0),0))</f>
        <v>0</v>
      </c>
      <c r="I105" s="57"/>
      <c r="J105" s="57"/>
      <c r="K105" s="57"/>
      <c r="L105" s="57"/>
      <c r="M105" s="58" t="str">
        <f t="shared" si="34"/>
        <v/>
      </c>
      <c r="N105" s="102"/>
    </row>
    <row r="106" spans="1:14">
      <c r="A106" s="97" t="str">
        <f t="shared" si="32"/>
        <v/>
      </c>
      <c r="B106" s="98" t="str">
        <f t="shared" si="31"/>
        <v/>
      </c>
      <c r="C106" s="99"/>
      <c r="D106" s="137"/>
      <c r="E106" s="100"/>
      <c r="F106" s="57"/>
      <c r="G106" s="58">
        <f t="shared" si="33"/>
        <v>0</v>
      </c>
      <c r="H106" s="58">
        <f>IF(E106="",0,IFERROR(VLOOKUP(E106,档案费管理台账!$D$4:$H$1000,5,0),0))</f>
        <v>0</v>
      </c>
      <c r="I106" s="57"/>
      <c r="J106" s="57"/>
      <c r="K106" s="57"/>
      <c r="L106" s="57"/>
      <c r="M106" s="58" t="str">
        <f t="shared" si="34"/>
        <v/>
      </c>
      <c r="N106" s="102"/>
    </row>
    <row r="107" spans="1:14">
      <c r="A107" s="97" t="str">
        <f t="shared" si="32"/>
        <v/>
      </c>
      <c r="B107" s="98" t="str">
        <f t="shared" si="31"/>
        <v/>
      </c>
      <c r="C107" s="99"/>
      <c r="D107" s="137"/>
      <c r="E107" s="100"/>
      <c r="F107" s="57"/>
      <c r="G107" s="58">
        <f t="shared" si="33"/>
        <v>0</v>
      </c>
      <c r="H107" s="58">
        <f>IF(E107="",0,IFERROR(VLOOKUP(E107,档案费管理台账!$D$4:$H$1000,5,0),0))</f>
        <v>0</v>
      </c>
      <c r="I107" s="57"/>
      <c r="J107" s="57"/>
      <c r="K107" s="57"/>
      <c r="L107" s="57"/>
      <c r="M107" s="58" t="str">
        <f t="shared" si="34"/>
        <v/>
      </c>
      <c r="N107" s="102"/>
    </row>
    <row r="108" spans="1:14">
      <c r="A108" s="97" t="str">
        <f t="shared" si="32"/>
        <v/>
      </c>
      <c r="B108" s="98" t="str">
        <f t="shared" ref="B108:B171" si="35">IF(C108="","",MONTH(C108)&amp;"月")</f>
        <v/>
      </c>
      <c r="C108" s="99"/>
      <c r="D108" s="137"/>
      <c r="E108" s="100"/>
      <c r="F108" s="57"/>
      <c r="G108" s="58">
        <f t="shared" si="33"/>
        <v>0</v>
      </c>
      <c r="H108" s="58">
        <f>IF(E108="",0,IFERROR(VLOOKUP(E108,档案费管理台账!$D$4:$H$1000,5,0),0))</f>
        <v>0</v>
      </c>
      <c r="I108" s="57"/>
      <c r="J108" s="57"/>
      <c r="K108" s="57"/>
      <c r="L108" s="57"/>
      <c r="M108" s="58" t="str">
        <f t="shared" si="34"/>
        <v/>
      </c>
      <c r="N108" s="102"/>
    </row>
    <row r="109" spans="1:14">
      <c r="A109" s="97" t="str">
        <f t="shared" ref="A109:A172" si="36">IF(C109="","",ROW()-42)</f>
        <v/>
      </c>
      <c r="B109" s="98" t="str">
        <f t="shared" si="35"/>
        <v/>
      </c>
      <c r="C109" s="99"/>
      <c r="D109" s="137"/>
      <c r="E109" s="100"/>
      <c r="F109" s="57"/>
      <c r="G109" s="58">
        <f t="shared" ref="G109:G172" si="37">IF(F109="",0,F109*$K$41)</f>
        <v>0</v>
      </c>
      <c r="H109" s="58">
        <f>IF(E109="",0,IFERROR(VLOOKUP(E109,档案费管理台账!$D$4:$H$1000,5,0),0))</f>
        <v>0</v>
      </c>
      <c r="I109" s="57"/>
      <c r="J109" s="57"/>
      <c r="K109" s="57"/>
      <c r="L109" s="57"/>
      <c r="M109" s="58" t="str">
        <f t="shared" ref="M109:M172" si="38">IF(C109="","",ROUND(M108+G109-I109-J109-K109-L109-H109,2))</f>
        <v/>
      </c>
      <c r="N109" s="102"/>
    </row>
    <row r="110" spans="1:14">
      <c r="A110" s="97" t="str">
        <f t="shared" si="36"/>
        <v/>
      </c>
      <c r="B110" s="98" t="str">
        <f t="shared" si="35"/>
        <v/>
      </c>
      <c r="C110" s="99"/>
      <c r="D110" s="137"/>
      <c r="E110" s="100"/>
      <c r="F110" s="57"/>
      <c r="G110" s="58">
        <f t="shared" si="37"/>
        <v>0</v>
      </c>
      <c r="H110" s="58">
        <f>IF(E110="",0,IFERROR(VLOOKUP(E110,档案费管理台账!$D$4:$H$1000,5,0),0))</f>
        <v>0</v>
      </c>
      <c r="I110" s="57"/>
      <c r="J110" s="57"/>
      <c r="K110" s="57"/>
      <c r="L110" s="57"/>
      <c r="M110" s="58" t="str">
        <f t="shared" si="38"/>
        <v/>
      </c>
      <c r="N110" s="102"/>
    </row>
    <row r="111" spans="1:14">
      <c r="A111" s="97" t="str">
        <f t="shared" si="36"/>
        <v/>
      </c>
      <c r="B111" s="98" t="str">
        <f t="shared" si="35"/>
        <v/>
      </c>
      <c r="C111" s="99"/>
      <c r="D111" s="137"/>
      <c r="E111" s="100"/>
      <c r="F111" s="57"/>
      <c r="G111" s="58">
        <f t="shared" si="37"/>
        <v>0</v>
      </c>
      <c r="H111" s="58">
        <f>IF(E111="",0,IFERROR(VLOOKUP(E111,档案费管理台账!$D$4:$H$1000,5,0),0))</f>
        <v>0</v>
      </c>
      <c r="I111" s="57"/>
      <c r="J111" s="57"/>
      <c r="K111" s="57"/>
      <c r="L111" s="57"/>
      <c r="M111" s="58" t="str">
        <f t="shared" si="38"/>
        <v/>
      </c>
      <c r="N111" s="102"/>
    </row>
    <row r="112" spans="1:14">
      <c r="A112" s="97" t="str">
        <f t="shared" si="36"/>
        <v/>
      </c>
      <c r="B112" s="98" t="str">
        <f t="shared" si="35"/>
        <v/>
      </c>
      <c r="C112" s="99"/>
      <c r="D112" s="137"/>
      <c r="E112" s="100"/>
      <c r="F112" s="57"/>
      <c r="G112" s="58">
        <f t="shared" si="37"/>
        <v>0</v>
      </c>
      <c r="H112" s="58">
        <f>IF(E112="",0,IFERROR(VLOOKUP(E112,档案费管理台账!$D$4:$H$1000,5,0),0))</f>
        <v>0</v>
      </c>
      <c r="I112" s="57"/>
      <c r="J112" s="57"/>
      <c r="K112" s="57"/>
      <c r="L112" s="57"/>
      <c r="M112" s="58" t="str">
        <f t="shared" si="38"/>
        <v/>
      </c>
      <c r="N112" s="102"/>
    </row>
    <row r="113" spans="1:14">
      <c r="A113" s="97" t="str">
        <f t="shared" si="36"/>
        <v/>
      </c>
      <c r="B113" s="98" t="str">
        <f t="shared" si="35"/>
        <v/>
      </c>
      <c r="C113" s="99"/>
      <c r="D113" s="137"/>
      <c r="E113" s="100"/>
      <c r="F113" s="57"/>
      <c r="G113" s="58">
        <f t="shared" si="37"/>
        <v>0</v>
      </c>
      <c r="H113" s="58">
        <f>IF(E113="",0,IFERROR(VLOOKUP(E113,档案费管理台账!$D$4:$H$1000,5,0),0))</f>
        <v>0</v>
      </c>
      <c r="I113" s="57"/>
      <c r="J113" s="57"/>
      <c r="K113" s="57"/>
      <c r="L113" s="57"/>
      <c r="M113" s="58" t="str">
        <f t="shared" si="38"/>
        <v/>
      </c>
      <c r="N113" s="102"/>
    </row>
    <row r="114" spans="1:14">
      <c r="A114" s="97" t="str">
        <f t="shared" si="36"/>
        <v/>
      </c>
      <c r="B114" s="98" t="str">
        <f t="shared" si="35"/>
        <v/>
      </c>
      <c r="C114" s="99"/>
      <c r="D114" s="137"/>
      <c r="E114" s="100"/>
      <c r="F114" s="57"/>
      <c r="G114" s="58">
        <f t="shared" si="37"/>
        <v>0</v>
      </c>
      <c r="H114" s="58">
        <f>IF(E114="",0,IFERROR(VLOOKUP(E114,档案费管理台账!$D$4:$H$1000,5,0),0))</f>
        <v>0</v>
      </c>
      <c r="I114" s="57"/>
      <c r="J114" s="57"/>
      <c r="K114" s="57"/>
      <c r="L114" s="57"/>
      <c r="M114" s="58" t="str">
        <f t="shared" si="38"/>
        <v/>
      </c>
      <c r="N114" s="102"/>
    </row>
    <row r="115" spans="1:14">
      <c r="A115" s="97" t="str">
        <f t="shared" si="36"/>
        <v/>
      </c>
      <c r="B115" s="98" t="str">
        <f t="shared" si="35"/>
        <v/>
      </c>
      <c r="C115" s="99"/>
      <c r="D115" s="137"/>
      <c r="E115" s="100"/>
      <c r="F115" s="57"/>
      <c r="G115" s="58">
        <f t="shared" si="37"/>
        <v>0</v>
      </c>
      <c r="H115" s="58">
        <f>IF(E115="",0,IFERROR(VLOOKUP(E115,档案费管理台账!$D$4:$H$1000,5,0),0))</f>
        <v>0</v>
      </c>
      <c r="I115" s="57"/>
      <c r="J115" s="57"/>
      <c r="K115" s="57"/>
      <c r="L115" s="57"/>
      <c r="M115" s="58" t="str">
        <f t="shared" si="38"/>
        <v/>
      </c>
      <c r="N115" s="102"/>
    </row>
    <row r="116" spans="1:14">
      <c r="A116" s="97" t="str">
        <f t="shared" si="36"/>
        <v/>
      </c>
      <c r="B116" s="98" t="str">
        <f t="shared" si="35"/>
        <v/>
      </c>
      <c r="C116" s="99"/>
      <c r="D116" s="137"/>
      <c r="E116" s="100"/>
      <c r="F116" s="57"/>
      <c r="G116" s="58">
        <f t="shared" si="37"/>
        <v>0</v>
      </c>
      <c r="H116" s="58">
        <f>IF(E116="",0,IFERROR(VLOOKUP(E116,档案费管理台账!$D$4:$H$1000,5,0),0))</f>
        <v>0</v>
      </c>
      <c r="I116" s="57"/>
      <c r="J116" s="57"/>
      <c r="K116" s="57"/>
      <c r="L116" s="57"/>
      <c r="M116" s="58" t="str">
        <f t="shared" si="38"/>
        <v/>
      </c>
      <c r="N116" s="102"/>
    </row>
    <row r="117" spans="1:14">
      <c r="A117" s="97" t="str">
        <f t="shared" si="36"/>
        <v/>
      </c>
      <c r="B117" s="98" t="str">
        <f t="shared" si="35"/>
        <v/>
      </c>
      <c r="C117" s="99"/>
      <c r="D117" s="137"/>
      <c r="E117" s="100"/>
      <c r="F117" s="57"/>
      <c r="G117" s="58">
        <f t="shared" si="37"/>
        <v>0</v>
      </c>
      <c r="H117" s="58">
        <f>IF(E117="",0,IFERROR(VLOOKUP(E117,档案费管理台账!$D$4:$H$1000,5,0),0))</f>
        <v>0</v>
      </c>
      <c r="I117" s="57"/>
      <c r="J117" s="57"/>
      <c r="K117" s="57"/>
      <c r="L117" s="57"/>
      <c r="M117" s="58" t="str">
        <f t="shared" si="38"/>
        <v/>
      </c>
      <c r="N117" s="102"/>
    </row>
    <row r="118" spans="1:14">
      <c r="A118" s="97" t="str">
        <f t="shared" si="36"/>
        <v/>
      </c>
      <c r="B118" s="98" t="str">
        <f t="shared" si="35"/>
        <v/>
      </c>
      <c r="C118" s="99"/>
      <c r="D118" s="137"/>
      <c r="E118" s="100"/>
      <c r="F118" s="57"/>
      <c r="G118" s="58">
        <f t="shared" si="37"/>
        <v>0</v>
      </c>
      <c r="H118" s="58">
        <f>IF(E118="",0,IFERROR(VLOOKUP(E118,档案费管理台账!$D$4:$H$1000,5,0),0))</f>
        <v>0</v>
      </c>
      <c r="I118" s="57"/>
      <c r="J118" s="57"/>
      <c r="K118" s="57"/>
      <c r="L118" s="57"/>
      <c r="M118" s="58" t="str">
        <f t="shared" si="38"/>
        <v/>
      </c>
      <c r="N118" s="102"/>
    </row>
    <row r="119" spans="1:14">
      <c r="A119" s="97" t="str">
        <f t="shared" si="36"/>
        <v/>
      </c>
      <c r="B119" s="98" t="str">
        <f t="shared" si="35"/>
        <v/>
      </c>
      <c r="C119" s="99"/>
      <c r="D119" s="137"/>
      <c r="E119" s="100"/>
      <c r="F119" s="57"/>
      <c r="G119" s="58">
        <f t="shared" si="37"/>
        <v>0</v>
      </c>
      <c r="H119" s="58">
        <f>IF(E119="",0,IFERROR(VLOOKUP(E119,档案费管理台账!$D$4:$H$1000,5,0),0))</f>
        <v>0</v>
      </c>
      <c r="I119" s="57"/>
      <c r="J119" s="57"/>
      <c r="K119" s="57"/>
      <c r="L119" s="57"/>
      <c r="M119" s="58" t="str">
        <f t="shared" si="38"/>
        <v/>
      </c>
      <c r="N119" s="102"/>
    </row>
    <row r="120" spans="1:14">
      <c r="A120" s="97" t="str">
        <f t="shared" si="36"/>
        <v/>
      </c>
      <c r="B120" s="98" t="str">
        <f t="shared" si="35"/>
        <v/>
      </c>
      <c r="C120" s="99"/>
      <c r="D120" s="137"/>
      <c r="E120" s="100"/>
      <c r="F120" s="57"/>
      <c r="G120" s="58">
        <f t="shared" si="37"/>
        <v>0</v>
      </c>
      <c r="H120" s="58">
        <f>IF(E120="",0,IFERROR(VLOOKUP(E120,档案费管理台账!$D$4:$H$1000,5,0),0))</f>
        <v>0</v>
      </c>
      <c r="I120" s="57"/>
      <c r="J120" s="57"/>
      <c r="K120" s="57"/>
      <c r="L120" s="57"/>
      <c r="M120" s="58" t="str">
        <f t="shared" si="38"/>
        <v/>
      </c>
      <c r="N120" s="102"/>
    </row>
    <row r="121" spans="1:14">
      <c r="A121" s="97" t="str">
        <f t="shared" si="36"/>
        <v/>
      </c>
      <c r="B121" s="98" t="str">
        <f t="shared" si="35"/>
        <v/>
      </c>
      <c r="C121" s="99"/>
      <c r="D121" s="137"/>
      <c r="E121" s="100"/>
      <c r="F121" s="57"/>
      <c r="G121" s="58">
        <f t="shared" si="37"/>
        <v>0</v>
      </c>
      <c r="H121" s="58">
        <f>IF(E121="",0,IFERROR(VLOOKUP(E121,档案费管理台账!$D$4:$H$1000,5,0),0))</f>
        <v>0</v>
      </c>
      <c r="I121" s="57"/>
      <c r="J121" s="57"/>
      <c r="K121" s="57"/>
      <c r="L121" s="57"/>
      <c r="M121" s="58" t="str">
        <f t="shared" si="38"/>
        <v/>
      </c>
      <c r="N121" s="102"/>
    </row>
    <row r="122" spans="1:14">
      <c r="A122" s="97" t="str">
        <f t="shared" si="36"/>
        <v/>
      </c>
      <c r="B122" s="98" t="str">
        <f t="shared" si="35"/>
        <v/>
      </c>
      <c r="C122" s="99"/>
      <c r="D122" s="137"/>
      <c r="E122" s="100"/>
      <c r="F122" s="57"/>
      <c r="G122" s="58">
        <f t="shared" si="37"/>
        <v>0</v>
      </c>
      <c r="H122" s="58">
        <f>IF(E122="",0,IFERROR(VLOOKUP(E122,档案费管理台账!$D$4:$H$1000,5,0),0))</f>
        <v>0</v>
      </c>
      <c r="I122" s="57"/>
      <c r="J122" s="57"/>
      <c r="K122" s="57"/>
      <c r="L122" s="57"/>
      <c r="M122" s="58" t="str">
        <f t="shared" si="38"/>
        <v/>
      </c>
      <c r="N122" s="102"/>
    </row>
    <row r="123" spans="1:14">
      <c r="A123" s="97" t="str">
        <f t="shared" si="36"/>
        <v/>
      </c>
      <c r="B123" s="98" t="str">
        <f t="shared" si="35"/>
        <v/>
      </c>
      <c r="C123" s="99"/>
      <c r="D123" s="137"/>
      <c r="E123" s="100"/>
      <c r="F123" s="57"/>
      <c r="G123" s="58">
        <f t="shared" si="37"/>
        <v>0</v>
      </c>
      <c r="H123" s="58">
        <f>IF(E123="",0,IFERROR(VLOOKUP(E123,档案费管理台账!$D$4:$H$1000,5,0),0))</f>
        <v>0</v>
      </c>
      <c r="I123" s="57"/>
      <c r="J123" s="57"/>
      <c r="K123" s="57"/>
      <c r="L123" s="57"/>
      <c r="M123" s="58" t="str">
        <f t="shared" si="38"/>
        <v/>
      </c>
      <c r="N123" s="102"/>
    </row>
    <row r="124" spans="1:14">
      <c r="A124" s="97" t="str">
        <f t="shared" si="36"/>
        <v/>
      </c>
      <c r="B124" s="98" t="str">
        <f t="shared" si="35"/>
        <v/>
      </c>
      <c r="C124" s="99"/>
      <c r="D124" s="137"/>
      <c r="E124" s="100"/>
      <c r="F124" s="57"/>
      <c r="G124" s="58">
        <f t="shared" si="37"/>
        <v>0</v>
      </c>
      <c r="H124" s="58">
        <f>IF(E124="",0,IFERROR(VLOOKUP(E124,档案费管理台账!$D$4:$H$1000,5,0),0))</f>
        <v>0</v>
      </c>
      <c r="I124" s="57"/>
      <c r="J124" s="57"/>
      <c r="K124" s="57"/>
      <c r="L124" s="57"/>
      <c r="M124" s="58" t="str">
        <f t="shared" si="38"/>
        <v/>
      </c>
      <c r="N124" s="102"/>
    </row>
    <row r="125" spans="1:14">
      <c r="A125" s="97" t="str">
        <f t="shared" si="36"/>
        <v/>
      </c>
      <c r="B125" s="98" t="str">
        <f t="shared" si="35"/>
        <v/>
      </c>
      <c r="C125" s="99"/>
      <c r="D125" s="137"/>
      <c r="E125" s="100"/>
      <c r="F125" s="57"/>
      <c r="G125" s="58">
        <f t="shared" si="37"/>
        <v>0</v>
      </c>
      <c r="H125" s="58">
        <f>IF(E125="",0,IFERROR(VLOOKUP(E125,档案费管理台账!$D$4:$H$1000,5,0),0))</f>
        <v>0</v>
      </c>
      <c r="I125" s="57"/>
      <c r="J125" s="57"/>
      <c r="K125" s="57"/>
      <c r="L125" s="57"/>
      <c r="M125" s="58" t="str">
        <f t="shared" si="38"/>
        <v/>
      </c>
      <c r="N125" s="102"/>
    </row>
    <row r="126" spans="1:14">
      <c r="A126" s="97" t="str">
        <f t="shared" si="36"/>
        <v/>
      </c>
      <c r="B126" s="98" t="str">
        <f t="shared" si="35"/>
        <v/>
      </c>
      <c r="C126" s="99"/>
      <c r="D126" s="137"/>
      <c r="E126" s="100"/>
      <c r="F126" s="57"/>
      <c r="G126" s="58">
        <f t="shared" si="37"/>
        <v>0</v>
      </c>
      <c r="H126" s="58">
        <f>IF(E126="",0,IFERROR(VLOOKUP(E126,档案费管理台账!$D$4:$H$1000,5,0),0))</f>
        <v>0</v>
      </c>
      <c r="I126" s="57"/>
      <c r="J126" s="57"/>
      <c r="K126" s="57"/>
      <c r="L126" s="57"/>
      <c r="M126" s="58" t="str">
        <f t="shared" si="38"/>
        <v/>
      </c>
      <c r="N126" s="102"/>
    </row>
    <row r="127" spans="1:14">
      <c r="A127" s="97" t="str">
        <f t="shared" si="36"/>
        <v/>
      </c>
      <c r="B127" s="98" t="str">
        <f t="shared" si="35"/>
        <v/>
      </c>
      <c r="C127" s="99"/>
      <c r="D127" s="137"/>
      <c r="E127" s="100"/>
      <c r="F127" s="57"/>
      <c r="G127" s="58">
        <f t="shared" si="37"/>
        <v>0</v>
      </c>
      <c r="H127" s="58">
        <f>IF(E127="",0,IFERROR(VLOOKUP(E127,档案费管理台账!$D$4:$H$1000,5,0),0))</f>
        <v>0</v>
      </c>
      <c r="I127" s="57"/>
      <c r="J127" s="57"/>
      <c r="K127" s="57"/>
      <c r="L127" s="57"/>
      <c r="M127" s="58" t="str">
        <f t="shared" si="38"/>
        <v/>
      </c>
      <c r="N127" s="102"/>
    </row>
    <row r="128" spans="1:14">
      <c r="A128" s="97" t="str">
        <f t="shared" si="36"/>
        <v/>
      </c>
      <c r="B128" s="98" t="str">
        <f t="shared" si="35"/>
        <v/>
      </c>
      <c r="C128" s="99"/>
      <c r="D128" s="137"/>
      <c r="E128" s="100"/>
      <c r="F128" s="57"/>
      <c r="G128" s="58">
        <f t="shared" si="37"/>
        <v>0</v>
      </c>
      <c r="H128" s="58">
        <f>IF(E128="",0,IFERROR(VLOOKUP(E128,档案费管理台账!$D$4:$H$1000,5,0),0))</f>
        <v>0</v>
      </c>
      <c r="I128" s="57"/>
      <c r="J128" s="57"/>
      <c r="K128" s="57"/>
      <c r="L128" s="57"/>
      <c r="M128" s="58" t="str">
        <f t="shared" si="38"/>
        <v/>
      </c>
      <c r="N128" s="102"/>
    </row>
    <row r="129" spans="1:14">
      <c r="A129" s="97" t="str">
        <f t="shared" si="36"/>
        <v/>
      </c>
      <c r="B129" s="98" t="str">
        <f t="shared" si="35"/>
        <v/>
      </c>
      <c r="C129" s="99"/>
      <c r="D129" s="137"/>
      <c r="E129" s="100"/>
      <c r="F129" s="57"/>
      <c r="G129" s="58">
        <f t="shared" si="37"/>
        <v>0</v>
      </c>
      <c r="H129" s="58">
        <f>IF(E129="",0,IFERROR(VLOOKUP(E129,档案费管理台账!$D$4:$H$1000,5,0),0))</f>
        <v>0</v>
      </c>
      <c r="I129" s="57"/>
      <c r="J129" s="57"/>
      <c r="K129" s="57"/>
      <c r="L129" s="57"/>
      <c r="M129" s="58" t="str">
        <f t="shared" si="38"/>
        <v/>
      </c>
      <c r="N129" s="102"/>
    </row>
    <row r="130" spans="1:14">
      <c r="A130" s="97" t="str">
        <f t="shared" si="36"/>
        <v/>
      </c>
      <c r="B130" s="98" t="str">
        <f t="shared" si="35"/>
        <v/>
      </c>
      <c r="C130" s="99"/>
      <c r="D130" s="137"/>
      <c r="E130" s="100"/>
      <c r="F130" s="57"/>
      <c r="G130" s="58">
        <f t="shared" si="37"/>
        <v>0</v>
      </c>
      <c r="H130" s="58">
        <f>IF(E130="",0,IFERROR(VLOOKUP(E130,档案费管理台账!$D$4:$H$1000,5,0),0))</f>
        <v>0</v>
      </c>
      <c r="I130" s="57"/>
      <c r="J130" s="57"/>
      <c r="K130" s="57"/>
      <c r="L130" s="57"/>
      <c r="M130" s="58" t="str">
        <f t="shared" si="38"/>
        <v/>
      </c>
      <c r="N130" s="102"/>
    </row>
    <row r="131" spans="1:14">
      <c r="A131" s="97" t="str">
        <f t="shared" si="36"/>
        <v/>
      </c>
      <c r="B131" s="98" t="str">
        <f t="shared" si="35"/>
        <v/>
      </c>
      <c r="C131" s="99"/>
      <c r="D131" s="137"/>
      <c r="E131" s="100"/>
      <c r="F131" s="57"/>
      <c r="G131" s="58">
        <f t="shared" si="37"/>
        <v>0</v>
      </c>
      <c r="H131" s="58">
        <f>IF(E131="",0,IFERROR(VLOOKUP(E131,档案费管理台账!$D$4:$H$1000,5,0),0))</f>
        <v>0</v>
      </c>
      <c r="I131" s="57"/>
      <c r="J131" s="57"/>
      <c r="K131" s="57"/>
      <c r="L131" s="57"/>
      <c r="M131" s="58" t="str">
        <f t="shared" si="38"/>
        <v/>
      </c>
      <c r="N131" s="102"/>
    </row>
    <row r="132" spans="1:14">
      <c r="A132" s="97" t="str">
        <f t="shared" si="36"/>
        <v/>
      </c>
      <c r="B132" s="98" t="str">
        <f t="shared" si="35"/>
        <v/>
      </c>
      <c r="C132" s="99"/>
      <c r="D132" s="137"/>
      <c r="E132" s="100"/>
      <c r="F132" s="57"/>
      <c r="G132" s="58">
        <f t="shared" si="37"/>
        <v>0</v>
      </c>
      <c r="H132" s="58">
        <f>IF(E132="",0,IFERROR(VLOOKUP(E132,档案费管理台账!$D$4:$H$1000,5,0),0))</f>
        <v>0</v>
      </c>
      <c r="I132" s="57"/>
      <c r="J132" s="57"/>
      <c r="K132" s="57"/>
      <c r="L132" s="57"/>
      <c r="M132" s="58" t="str">
        <f t="shared" si="38"/>
        <v/>
      </c>
      <c r="N132" s="102"/>
    </row>
    <row r="133" spans="1:14">
      <c r="A133" s="97" t="str">
        <f t="shared" si="36"/>
        <v/>
      </c>
      <c r="B133" s="98" t="str">
        <f t="shared" si="35"/>
        <v/>
      </c>
      <c r="C133" s="99"/>
      <c r="D133" s="137"/>
      <c r="E133" s="100"/>
      <c r="F133" s="57"/>
      <c r="G133" s="58">
        <f t="shared" si="37"/>
        <v>0</v>
      </c>
      <c r="H133" s="58">
        <f>IF(E133="",0,IFERROR(VLOOKUP(E133,档案费管理台账!$D$4:$H$1000,5,0),0))</f>
        <v>0</v>
      </c>
      <c r="I133" s="57"/>
      <c r="J133" s="57"/>
      <c r="K133" s="57"/>
      <c r="L133" s="57"/>
      <c r="M133" s="58" t="str">
        <f t="shared" si="38"/>
        <v/>
      </c>
      <c r="N133" s="102"/>
    </row>
    <row r="134" spans="1:14">
      <c r="A134" s="97" t="str">
        <f t="shared" si="36"/>
        <v/>
      </c>
      <c r="B134" s="98" t="str">
        <f t="shared" si="35"/>
        <v/>
      </c>
      <c r="C134" s="99"/>
      <c r="D134" s="137"/>
      <c r="E134" s="100"/>
      <c r="F134" s="57"/>
      <c r="G134" s="58">
        <f t="shared" si="37"/>
        <v>0</v>
      </c>
      <c r="H134" s="58">
        <f>IF(E134="",0,IFERROR(VLOOKUP(E134,档案费管理台账!$D$4:$H$1000,5,0),0))</f>
        <v>0</v>
      </c>
      <c r="I134" s="57"/>
      <c r="J134" s="57"/>
      <c r="K134" s="57"/>
      <c r="L134" s="57"/>
      <c r="M134" s="58" t="str">
        <f t="shared" si="38"/>
        <v/>
      </c>
      <c r="N134" s="102"/>
    </row>
    <row r="135" spans="1:14">
      <c r="A135" s="97" t="str">
        <f t="shared" si="36"/>
        <v/>
      </c>
      <c r="B135" s="98" t="str">
        <f t="shared" si="35"/>
        <v/>
      </c>
      <c r="C135" s="99"/>
      <c r="D135" s="137"/>
      <c r="E135" s="100"/>
      <c r="F135" s="57"/>
      <c r="G135" s="58">
        <f t="shared" si="37"/>
        <v>0</v>
      </c>
      <c r="H135" s="58">
        <f>IF(E135="",0,IFERROR(VLOOKUP(E135,档案费管理台账!$D$4:$H$1000,5,0),0))</f>
        <v>0</v>
      </c>
      <c r="I135" s="57"/>
      <c r="J135" s="57"/>
      <c r="K135" s="57"/>
      <c r="L135" s="57"/>
      <c r="M135" s="58" t="str">
        <f t="shared" si="38"/>
        <v/>
      </c>
      <c r="N135" s="102"/>
    </row>
    <row r="136" spans="1:14">
      <c r="A136" s="97" t="str">
        <f t="shared" si="36"/>
        <v/>
      </c>
      <c r="B136" s="98" t="str">
        <f t="shared" si="35"/>
        <v/>
      </c>
      <c r="C136" s="99"/>
      <c r="D136" s="137"/>
      <c r="E136" s="100"/>
      <c r="F136" s="57"/>
      <c r="G136" s="58">
        <f t="shared" si="37"/>
        <v>0</v>
      </c>
      <c r="H136" s="58">
        <f>IF(E136="",0,IFERROR(VLOOKUP(E136,档案费管理台账!$D$4:$H$1000,5,0),0))</f>
        <v>0</v>
      </c>
      <c r="I136" s="57"/>
      <c r="J136" s="57"/>
      <c r="K136" s="57"/>
      <c r="L136" s="57"/>
      <c r="M136" s="58" t="str">
        <f t="shared" si="38"/>
        <v/>
      </c>
      <c r="N136" s="102"/>
    </row>
    <row r="137" spans="1:14">
      <c r="A137" s="97" t="str">
        <f t="shared" si="36"/>
        <v/>
      </c>
      <c r="B137" s="98" t="str">
        <f t="shared" si="35"/>
        <v/>
      </c>
      <c r="C137" s="99"/>
      <c r="D137" s="137"/>
      <c r="E137" s="100"/>
      <c r="F137" s="57"/>
      <c r="G137" s="58">
        <f t="shared" si="37"/>
        <v>0</v>
      </c>
      <c r="H137" s="58">
        <f>IF(E137="",0,IFERROR(VLOOKUP(E137,档案费管理台账!$D$4:$H$1000,5,0),0))</f>
        <v>0</v>
      </c>
      <c r="I137" s="57"/>
      <c r="J137" s="57"/>
      <c r="K137" s="57"/>
      <c r="L137" s="57"/>
      <c r="M137" s="58" t="str">
        <f t="shared" si="38"/>
        <v/>
      </c>
      <c r="N137" s="102"/>
    </row>
    <row r="138" spans="1:14">
      <c r="A138" s="97" t="str">
        <f t="shared" si="36"/>
        <v/>
      </c>
      <c r="B138" s="98" t="str">
        <f t="shared" si="35"/>
        <v/>
      </c>
      <c r="C138" s="99"/>
      <c r="D138" s="137"/>
      <c r="E138" s="100"/>
      <c r="F138" s="57"/>
      <c r="G138" s="58">
        <f t="shared" si="37"/>
        <v>0</v>
      </c>
      <c r="H138" s="58">
        <f>IF(E138="",0,IFERROR(VLOOKUP(E138,档案费管理台账!$D$4:$H$1000,5,0),0))</f>
        <v>0</v>
      </c>
      <c r="I138" s="57"/>
      <c r="J138" s="57"/>
      <c r="K138" s="57"/>
      <c r="L138" s="57"/>
      <c r="M138" s="58" t="str">
        <f t="shared" si="38"/>
        <v/>
      </c>
      <c r="N138" s="102"/>
    </row>
    <row r="139" spans="1:14">
      <c r="A139" s="97" t="str">
        <f t="shared" si="36"/>
        <v/>
      </c>
      <c r="B139" s="98" t="str">
        <f t="shared" si="35"/>
        <v/>
      </c>
      <c r="C139" s="99"/>
      <c r="D139" s="137"/>
      <c r="E139" s="100"/>
      <c r="F139" s="57"/>
      <c r="G139" s="58">
        <f t="shared" si="37"/>
        <v>0</v>
      </c>
      <c r="H139" s="58">
        <f>IF(E139="",0,IFERROR(VLOOKUP(E139,档案费管理台账!$D$4:$H$1000,5,0),0))</f>
        <v>0</v>
      </c>
      <c r="I139" s="57"/>
      <c r="J139" s="57"/>
      <c r="K139" s="57"/>
      <c r="L139" s="57"/>
      <c r="M139" s="58" t="str">
        <f t="shared" si="38"/>
        <v/>
      </c>
      <c r="N139" s="102"/>
    </row>
    <row r="140" spans="1:14">
      <c r="A140" s="97" t="str">
        <f t="shared" si="36"/>
        <v/>
      </c>
      <c r="B140" s="98" t="str">
        <f t="shared" si="35"/>
        <v/>
      </c>
      <c r="C140" s="99"/>
      <c r="D140" s="137"/>
      <c r="E140" s="100"/>
      <c r="F140" s="57"/>
      <c r="G140" s="58">
        <f t="shared" si="37"/>
        <v>0</v>
      </c>
      <c r="H140" s="58">
        <f>IF(E140="",0,IFERROR(VLOOKUP(E140,档案费管理台账!$D$4:$H$1000,5,0),0))</f>
        <v>0</v>
      </c>
      <c r="I140" s="57"/>
      <c r="J140" s="57"/>
      <c r="K140" s="57"/>
      <c r="L140" s="57"/>
      <c r="M140" s="58" t="str">
        <f t="shared" si="38"/>
        <v/>
      </c>
      <c r="N140" s="102"/>
    </row>
    <row r="141" spans="1:14">
      <c r="A141" s="97" t="str">
        <f t="shared" si="36"/>
        <v/>
      </c>
      <c r="B141" s="98" t="str">
        <f t="shared" si="35"/>
        <v/>
      </c>
      <c r="C141" s="99"/>
      <c r="D141" s="137"/>
      <c r="E141" s="100"/>
      <c r="F141" s="57"/>
      <c r="G141" s="58">
        <f t="shared" si="37"/>
        <v>0</v>
      </c>
      <c r="H141" s="58">
        <f>IF(E141="",0,IFERROR(VLOOKUP(E141,档案费管理台账!$D$4:$H$1000,5,0),0))</f>
        <v>0</v>
      </c>
      <c r="I141" s="57"/>
      <c r="J141" s="57"/>
      <c r="K141" s="57"/>
      <c r="L141" s="57"/>
      <c r="M141" s="58" t="str">
        <f t="shared" si="38"/>
        <v/>
      </c>
      <c r="N141" s="102"/>
    </row>
    <row r="142" spans="1:14">
      <c r="A142" s="97" t="str">
        <f t="shared" si="36"/>
        <v/>
      </c>
      <c r="B142" s="98" t="str">
        <f t="shared" si="35"/>
        <v/>
      </c>
      <c r="C142" s="99"/>
      <c r="D142" s="137"/>
      <c r="E142" s="100"/>
      <c r="F142" s="57"/>
      <c r="G142" s="58">
        <f t="shared" si="37"/>
        <v>0</v>
      </c>
      <c r="H142" s="58">
        <f>IF(E142="",0,IFERROR(VLOOKUP(E142,档案费管理台账!$D$4:$H$1000,5,0),0))</f>
        <v>0</v>
      </c>
      <c r="I142" s="57"/>
      <c r="J142" s="57"/>
      <c r="K142" s="57"/>
      <c r="L142" s="57"/>
      <c r="M142" s="58" t="str">
        <f t="shared" si="38"/>
        <v/>
      </c>
      <c r="N142" s="102"/>
    </row>
    <row r="143" spans="1:14">
      <c r="A143" s="97" t="str">
        <f t="shared" si="36"/>
        <v/>
      </c>
      <c r="B143" s="98" t="str">
        <f t="shared" si="35"/>
        <v/>
      </c>
      <c r="C143" s="99"/>
      <c r="D143" s="137"/>
      <c r="E143" s="100"/>
      <c r="F143" s="57"/>
      <c r="G143" s="58">
        <f t="shared" si="37"/>
        <v>0</v>
      </c>
      <c r="H143" s="58">
        <f>IF(E143="",0,IFERROR(VLOOKUP(E143,档案费管理台账!$D$4:$H$1000,5,0),0))</f>
        <v>0</v>
      </c>
      <c r="I143" s="57"/>
      <c r="J143" s="57"/>
      <c r="K143" s="57"/>
      <c r="L143" s="57"/>
      <c r="M143" s="58" t="str">
        <f t="shared" si="38"/>
        <v/>
      </c>
      <c r="N143" s="102"/>
    </row>
    <row r="144" spans="1:14">
      <c r="A144" s="97" t="str">
        <f t="shared" si="36"/>
        <v/>
      </c>
      <c r="B144" s="98" t="str">
        <f t="shared" si="35"/>
        <v/>
      </c>
      <c r="C144" s="99"/>
      <c r="D144" s="137"/>
      <c r="E144" s="100"/>
      <c r="F144" s="57"/>
      <c r="G144" s="58">
        <f t="shared" si="37"/>
        <v>0</v>
      </c>
      <c r="H144" s="58">
        <f>IF(E144="",0,IFERROR(VLOOKUP(E144,档案费管理台账!$D$4:$H$1000,5,0),0))</f>
        <v>0</v>
      </c>
      <c r="I144" s="57"/>
      <c r="J144" s="57"/>
      <c r="K144" s="57"/>
      <c r="L144" s="57"/>
      <c r="M144" s="58" t="str">
        <f t="shared" si="38"/>
        <v/>
      </c>
      <c r="N144" s="102"/>
    </row>
    <row r="145" spans="1:14">
      <c r="A145" s="97" t="str">
        <f t="shared" si="36"/>
        <v/>
      </c>
      <c r="B145" s="98" t="str">
        <f t="shared" si="35"/>
        <v/>
      </c>
      <c r="C145" s="99"/>
      <c r="D145" s="137"/>
      <c r="E145" s="100"/>
      <c r="F145" s="57"/>
      <c r="G145" s="58">
        <f t="shared" si="37"/>
        <v>0</v>
      </c>
      <c r="H145" s="58">
        <f>IF(E145="",0,IFERROR(VLOOKUP(E145,档案费管理台账!$D$4:$H$1000,5,0),0))</f>
        <v>0</v>
      </c>
      <c r="I145" s="57"/>
      <c r="J145" s="57"/>
      <c r="K145" s="57"/>
      <c r="L145" s="57"/>
      <c r="M145" s="58" t="str">
        <f t="shared" si="38"/>
        <v/>
      </c>
      <c r="N145" s="102"/>
    </row>
    <row r="146" spans="1:14">
      <c r="A146" s="97" t="str">
        <f t="shared" si="36"/>
        <v/>
      </c>
      <c r="B146" s="98" t="str">
        <f t="shared" si="35"/>
        <v/>
      </c>
      <c r="C146" s="99"/>
      <c r="D146" s="137"/>
      <c r="E146" s="100"/>
      <c r="F146" s="57"/>
      <c r="G146" s="58">
        <f t="shared" si="37"/>
        <v>0</v>
      </c>
      <c r="H146" s="58">
        <f>IF(E146="",0,IFERROR(VLOOKUP(E146,档案费管理台账!$D$4:$H$1000,5,0),0))</f>
        <v>0</v>
      </c>
      <c r="I146" s="57"/>
      <c r="J146" s="57"/>
      <c r="K146" s="57"/>
      <c r="L146" s="57"/>
      <c r="M146" s="58" t="str">
        <f t="shared" si="38"/>
        <v/>
      </c>
      <c r="N146" s="102"/>
    </row>
    <row r="147" spans="1:14">
      <c r="A147" s="97" t="str">
        <f t="shared" si="36"/>
        <v/>
      </c>
      <c r="B147" s="98" t="str">
        <f t="shared" si="35"/>
        <v/>
      </c>
      <c r="C147" s="99"/>
      <c r="D147" s="137"/>
      <c r="E147" s="100"/>
      <c r="F147" s="57"/>
      <c r="G147" s="58">
        <f t="shared" si="37"/>
        <v>0</v>
      </c>
      <c r="H147" s="58">
        <f>IF(E147="",0,IFERROR(VLOOKUP(E147,档案费管理台账!$D$4:$H$1000,5,0),0))</f>
        <v>0</v>
      </c>
      <c r="I147" s="57"/>
      <c r="J147" s="57"/>
      <c r="K147" s="57"/>
      <c r="L147" s="57"/>
      <c r="M147" s="58" t="str">
        <f t="shared" si="38"/>
        <v/>
      </c>
      <c r="N147" s="102"/>
    </row>
    <row r="148" spans="1:14">
      <c r="A148" s="97" t="str">
        <f t="shared" si="36"/>
        <v/>
      </c>
      <c r="B148" s="98" t="str">
        <f t="shared" si="35"/>
        <v/>
      </c>
      <c r="C148" s="99"/>
      <c r="D148" s="137"/>
      <c r="E148" s="100"/>
      <c r="F148" s="57"/>
      <c r="G148" s="58">
        <f t="shared" si="37"/>
        <v>0</v>
      </c>
      <c r="H148" s="58">
        <f>IF(E148="",0,IFERROR(VLOOKUP(E148,档案费管理台账!$D$4:$H$1000,5,0),0))</f>
        <v>0</v>
      </c>
      <c r="I148" s="57"/>
      <c r="J148" s="57"/>
      <c r="K148" s="57"/>
      <c r="L148" s="57"/>
      <c r="M148" s="58" t="str">
        <f t="shared" si="38"/>
        <v/>
      </c>
      <c r="N148" s="102"/>
    </row>
    <row r="149" spans="1:14">
      <c r="A149" s="97" t="str">
        <f t="shared" si="36"/>
        <v/>
      </c>
      <c r="B149" s="98" t="str">
        <f t="shared" si="35"/>
        <v/>
      </c>
      <c r="C149" s="99"/>
      <c r="D149" s="137"/>
      <c r="E149" s="100"/>
      <c r="F149" s="57"/>
      <c r="G149" s="58">
        <f t="shared" si="37"/>
        <v>0</v>
      </c>
      <c r="H149" s="58">
        <f>IF(E149="",0,IFERROR(VLOOKUP(E149,档案费管理台账!$D$4:$H$1000,5,0),0))</f>
        <v>0</v>
      </c>
      <c r="I149" s="57"/>
      <c r="J149" s="57"/>
      <c r="K149" s="57"/>
      <c r="L149" s="57"/>
      <c r="M149" s="58" t="str">
        <f t="shared" si="38"/>
        <v/>
      </c>
      <c r="N149" s="102"/>
    </row>
    <row r="150" spans="1:14">
      <c r="A150" s="97" t="str">
        <f t="shared" si="36"/>
        <v/>
      </c>
      <c r="B150" s="98" t="str">
        <f t="shared" si="35"/>
        <v/>
      </c>
      <c r="C150" s="99"/>
      <c r="D150" s="137"/>
      <c r="E150" s="100"/>
      <c r="F150" s="57"/>
      <c r="G150" s="58">
        <f t="shared" si="37"/>
        <v>0</v>
      </c>
      <c r="H150" s="58">
        <f>IF(E150="",0,IFERROR(VLOOKUP(E150,档案费管理台账!$D$4:$H$1000,5,0),0))</f>
        <v>0</v>
      </c>
      <c r="I150" s="57"/>
      <c r="J150" s="57"/>
      <c r="K150" s="57"/>
      <c r="L150" s="57"/>
      <c r="M150" s="58" t="str">
        <f t="shared" si="38"/>
        <v/>
      </c>
      <c r="N150" s="102"/>
    </row>
    <row r="151" spans="1:14">
      <c r="A151" s="97" t="str">
        <f t="shared" si="36"/>
        <v/>
      </c>
      <c r="B151" s="98" t="str">
        <f t="shared" si="35"/>
        <v/>
      </c>
      <c r="C151" s="99"/>
      <c r="D151" s="137"/>
      <c r="E151" s="100"/>
      <c r="F151" s="57"/>
      <c r="G151" s="58">
        <f t="shared" si="37"/>
        <v>0</v>
      </c>
      <c r="H151" s="58">
        <f>IF(E151="",0,IFERROR(VLOOKUP(E151,档案费管理台账!$D$4:$H$1000,5,0),0))</f>
        <v>0</v>
      </c>
      <c r="I151" s="57"/>
      <c r="J151" s="57"/>
      <c r="K151" s="57"/>
      <c r="L151" s="57"/>
      <c r="M151" s="58" t="str">
        <f t="shared" si="38"/>
        <v/>
      </c>
      <c r="N151" s="102"/>
    </row>
    <row r="152" spans="1:14">
      <c r="A152" s="97" t="str">
        <f t="shared" si="36"/>
        <v/>
      </c>
      <c r="B152" s="98" t="str">
        <f t="shared" si="35"/>
        <v/>
      </c>
      <c r="C152" s="99"/>
      <c r="D152" s="137"/>
      <c r="E152" s="100"/>
      <c r="F152" s="57"/>
      <c r="G152" s="58">
        <f t="shared" si="37"/>
        <v>0</v>
      </c>
      <c r="H152" s="58">
        <f>IF(E152="",0,IFERROR(VLOOKUP(E152,档案费管理台账!$D$4:$H$1000,5,0),0))</f>
        <v>0</v>
      </c>
      <c r="I152" s="57"/>
      <c r="J152" s="57"/>
      <c r="K152" s="57"/>
      <c r="L152" s="57"/>
      <c r="M152" s="58" t="str">
        <f t="shared" si="38"/>
        <v/>
      </c>
      <c r="N152" s="102"/>
    </row>
    <row r="153" spans="1:14">
      <c r="A153" s="97" t="str">
        <f t="shared" si="36"/>
        <v/>
      </c>
      <c r="B153" s="98" t="str">
        <f t="shared" si="35"/>
        <v/>
      </c>
      <c r="C153" s="99"/>
      <c r="D153" s="137"/>
      <c r="E153" s="100"/>
      <c r="F153" s="57"/>
      <c r="G153" s="58">
        <f t="shared" si="37"/>
        <v>0</v>
      </c>
      <c r="H153" s="58">
        <f>IF(E153="",0,IFERROR(VLOOKUP(E153,档案费管理台账!$D$4:$H$1000,5,0),0))</f>
        <v>0</v>
      </c>
      <c r="I153" s="57"/>
      <c r="J153" s="57"/>
      <c r="K153" s="57"/>
      <c r="L153" s="57"/>
      <c r="M153" s="58" t="str">
        <f t="shared" si="38"/>
        <v/>
      </c>
      <c r="N153" s="102"/>
    </row>
    <row r="154" spans="1:14">
      <c r="A154" s="97" t="str">
        <f t="shared" si="36"/>
        <v/>
      </c>
      <c r="B154" s="98" t="str">
        <f t="shared" si="35"/>
        <v/>
      </c>
      <c r="C154" s="99"/>
      <c r="D154" s="137"/>
      <c r="E154" s="100"/>
      <c r="F154" s="57"/>
      <c r="G154" s="58">
        <f t="shared" si="37"/>
        <v>0</v>
      </c>
      <c r="H154" s="58">
        <f>IF(E154="",0,IFERROR(VLOOKUP(E154,档案费管理台账!$D$4:$H$1000,5,0),0))</f>
        <v>0</v>
      </c>
      <c r="I154" s="57"/>
      <c r="J154" s="57"/>
      <c r="K154" s="57"/>
      <c r="L154" s="57"/>
      <c r="M154" s="58" t="str">
        <f t="shared" si="38"/>
        <v/>
      </c>
      <c r="N154" s="102"/>
    </row>
    <row r="155" spans="1:14">
      <c r="A155" s="97" t="str">
        <f t="shared" si="36"/>
        <v/>
      </c>
      <c r="B155" s="98" t="str">
        <f t="shared" si="35"/>
        <v/>
      </c>
      <c r="C155" s="99"/>
      <c r="D155" s="137"/>
      <c r="E155" s="100"/>
      <c r="F155" s="57"/>
      <c r="G155" s="58">
        <f t="shared" si="37"/>
        <v>0</v>
      </c>
      <c r="H155" s="58">
        <f>IF(E155="",0,IFERROR(VLOOKUP(E155,档案费管理台账!$D$4:$H$1000,5,0),0))</f>
        <v>0</v>
      </c>
      <c r="I155" s="57"/>
      <c r="J155" s="57"/>
      <c r="K155" s="57"/>
      <c r="L155" s="57"/>
      <c r="M155" s="58" t="str">
        <f t="shared" si="38"/>
        <v/>
      </c>
      <c r="N155" s="102"/>
    </row>
    <row r="156" spans="1:14">
      <c r="A156" s="97" t="str">
        <f t="shared" si="36"/>
        <v/>
      </c>
      <c r="B156" s="98" t="str">
        <f t="shared" si="35"/>
        <v/>
      </c>
      <c r="C156" s="99"/>
      <c r="D156" s="137"/>
      <c r="E156" s="100"/>
      <c r="F156" s="57"/>
      <c r="G156" s="58">
        <f t="shared" si="37"/>
        <v>0</v>
      </c>
      <c r="H156" s="58">
        <f>IF(E156="",0,IFERROR(VLOOKUP(E156,档案费管理台账!$D$4:$H$1000,5,0),0))</f>
        <v>0</v>
      </c>
      <c r="I156" s="57"/>
      <c r="J156" s="57"/>
      <c r="K156" s="57"/>
      <c r="L156" s="57"/>
      <c r="M156" s="58" t="str">
        <f t="shared" si="38"/>
        <v/>
      </c>
      <c r="N156" s="102"/>
    </row>
    <row r="157" spans="1:14">
      <c r="A157" s="97" t="str">
        <f t="shared" si="36"/>
        <v/>
      </c>
      <c r="B157" s="98" t="str">
        <f t="shared" si="35"/>
        <v/>
      </c>
      <c r="C157" s="99"/>
      <c r="D157" s="137"/>
      <c r="E157" s="100"/>
      <c r="F157" s="57"/>
      <c r="G157" s="58">
        <f t="shared" si="37"/>
        <v>0</v>
      </c>
      <c r="H157" s="58">
        <f>IF(E157="",0,IFERROR(VLOOKUP(E157,档案费管理台账!$D$4:$H$1000,5,0),0))</f>
        <v>0</v>
      </c>
      <c r="I157" s="57"/>
      <c r="J157" s="57"/>
      <c r="K157" s="57"/>
      <c r="L157" s="57"/>
      <c r="M157" s="58" t="str">
        <f t="shared" si="38"/>
        <v/>
      </c>
      <c r="N157" s="102"/>
    </row>
    <row r="158" spans="1:14">
      <c r="A158" s="97" t="str">
        <f t="shared" si="36"/>
        <v/>
      </c>
      <c r="B158" s="98" t="str">
        <f t="shared" si="35"/>
        <v/>
      </c>
      <c r="C158" s="99"/>
      <c r="D158" s="137"/>
      <c r="E158" s="100"/>
      <c r="F158" s="57"/>
      <c r="G158" s="58">
        <f t="shared" si="37"/>
        <v>0</v>
      </c>
      <c r="H158" s="58">
        <f>IF(E158="",0,IFERROR(VLOOKUP(E158,档案费管理台账!$D$4:$H$1000,5,0),0))</f>
        <v>0</v>
      </c>
      <c r="I158" s="57"/>
      <c r="J158" s="57"/>
      <c r="K158" s="57"/>
      <c r="L158" s="57"/>
      <c r="M158" s="58" t="str">
        <f t="shared" si="38"/>
        <v/>
      </c>
      <c r="N158" s="102"/>
    </row>
    <row r="159" spans="1:14">
      <c r="A159" s="97" t="str">
        <f t="shared" si="36"/>
        <v/>
      </c>
      <c r="B159" s="98" t="str">
        <f t="shared" si="35"/>
        <v/>
      </c>
      <c r="C159" s="99"/>
      <c r="D159" s="137"/>
      <c r="E159" s="100"/>
      <c r="F159" s="57"/>
      <c r="G159" s="58">
        <f t="shared" si="37"/>
        <v>0</v>
      </c>
      <c r="H159" s="58">
        <f>IF(E159="",0,IFERROR(VLOOKUP(E159,档案费管理台账!$D$4:$H$1000,5,0),0))</f>
        <v>0</v>
      </c>
      <c r="I159" s="57"/>
      <c r="J159" s="57"/>
      <c r="K159" s="57"/>
      <c r="L159" s="57"/>
      <c r="M159" s="58" t="str">
        <f t="shared" si="38"/>
        <v/>
      </c>
      <c r="N159" s="102"/>
    </row>
    <row r="160" spans="1:14">
      <c r="A160" s="97" t="str">
        <f t="shared" si="36"/>
        <v/>
      </c>
      <c r="B160" s="98" t="str">
        <f t="shared" si="35"/>
        <v/>
      </c>
      <c r="C160" s="99"/>
      <c r="D160" s="137"/>
      <c r="E160" s="100"/>
      <c r="F160" s="57"/>
      <c r="G160" s="58">
        <f t="shared" si="37"/>
        <v>0</v>
      </c>
      <c r="H160" s="58">
        <f>IF(E160="",0,IFERROR(VLOOKUP(E160,档案费管理台账!$D$4:$H$1000,5,0),0))</f>
        <v>0</v>
      </c>
      <c r="I160" s="57"/>
      <c r="J160" s="57"/>
      <c r="K160" s="57"/>
      <c r="L160" s="57"/>
      <c r="M160" s="58" t="str">
        <f t="shared" si="38"/>
        <v/>
      </c>
      <c r="N160" s="102"/>
    </row>
    <row r="161" spans="1:14">
      <c r="A161" s="97" t="str">
        <f t="shared" si="36"/>
        <v/>
      </c>
      <c r="B161" s="98" t="str">
        <f t="shared" si="35"/>
        <v/>
      </c>
      <c r="C161" s="99"/>
      <c r="D161" s="137"/>
      <c r="E161" s="100"/>
      <c r="F161" s="57"/>
      <c r="G161" s="58">
        <f t="shared" si="37"/>
        <v>0</v>
      </c>
      <c r="H161" s="58">
        <f>IF(E161="",0,IFERROR(VLOOKUP(E161,档案费管理台账!$D$4:$H$1000,5,0),0))</f>
        <v>0</v>
      </c>
      <c r="I161" s="57"/>
      <c r="J161" s="57"/>
      <c r="K161" s="57"/>
      <c r="L161" s="57"/>
      <c r="M161" s="58" t="str">
        <f t="shared" si="38"/>
        <v/>
      </c>
      <c r="N161" s="102"/>
    </row>
    <row r="162" spans="1:14">
      <c r="A162" s="97" t="str">
        <f t="shared" si="36"/>
        <v/>
      </c>
      <c r="B162" s="98" t="str">
        <f t="shared" si="35"/>
        <v/>
      </c>
      <c r="C162" s="99"/>
      <c r="D162" s="137"/>
      <c r="E162" s="100"/>
      <c r="F162" s="57"/>
      <c r="G162" s="58">
        <f t="shared" si="37"/>
        <v>0</v>
      </c>
      <c r="H162" s="58">
        <f>IF(E162="",0,IFERROR(VLOOKUP(E162,档案费管理台账!$D$4:$H$1000,5,0),0))</f>
        <v>0</v>
      </c>
      <c r="I162" s="57"/>
      <c r="J162" s="57"/>
      <c r="K162" s="57"/>
      <c r="L162" s="57"/>
      <c r="M162" s="58" t="str">
        <f t="shared" si="38"/>
        <v/>
      </c>
      <c r="N162" s="102"/>
    </row>
    <row r="163" spans="1:14">
      <c r="A163" s="97" t="str">
        <f t="shared" si="36"/>
        <v/>
      </c>
      <c r="B163" s="98" t="str">
        <f t="shared" si="35"/>
        <v/>
      </c>
      <c r="C163" s="99"/>
      <c r="D163" s="137"/>
      <c r="E163" s="100"/>
      <c r="F163" s="57"/>
      <c r="G163" s="58">
        <f t="shared" si="37"/>
        <v>0</v>
      </c>
      <c r="H163" s="58">
        <f>IF(E163="",0,IFERROR(VLOOKUP(E163,档案费管理台账!$D$4:$H$1000,5,0),0))</f>
        <v>0</v>
      </c>
      <c r="I163" s="57"/>
      <c r="J163" s="57"/>
      <c r="K163" s="57"/>
      <c r="L163" s="57"/>
      <c r="M163" s="58" t="str">
        <f t="shared" si="38"/>
        <v/>
      </c>
      <c r="N163" s="102"/>
    </row>
    <row r="164" spans="1:14">
      <c r="A164" s="97" t="str">
        <f t="shared" si="36"/>
        <v/>
      </c>
      <c r="B164" s="98" t="str">
        <f t="shared" si="35"/>
        <v/>
      </c>
      <c r="C164" s="99"/>
      <c r="D164" s="137"/>
      <c r="E164" s="100"/>
      <c r="F164" s="57"/>
      <c r="G164" s="58">
        <f t="shared" si="37"/>
        <v>0</v>
      </c>
      <c r="H164" s="58">
        <f>IF(E164="",0,IFERROR(VLOOKUP(E164,档案费管理台账!$D$4:$H$1000,5,0),0))</f>
        <v>0</v>
      </c>
      <c r="I164" s="57"/>
      <c r="J164" s="57"/>
      <c r="K164" s="57"/>
      <c r="L164" s="57"/>
      <c r="M164" s="58" t="str">
        <f t="shared" si="38"/>
        <v/>
      </c>
      <c r="N164" s="102"/>
    </row>
    <row r="165" spans="1:14">
      <c r="A165" s="97" t="str">
        <f t="shared" si="36"/>
        <v/>
      </c>
      <c r="B165" s="98" t="str">
        <f t="shared" si="35"/>
        <v/>
      </c>
      <c r="C165" s="99"/>
      <c r="D165" s="137"/>
      <c r="E165" s="100"/>
      <c r="F165" s="57"/>
      <c r="G165" s="58">
        <f t="shared" si="37"/>
        <v>0</v>
      </c>
      <c r="H165" s="58">
        <f>IF(E165="",0,IFERROR(VLOOKUP(E165,档案费管理台账!$D$4:$H$1000,5,0),0))</f>
        <v>0</v>
      </c>
      <c r="I165" s="57"/>
      <c r="J165" s="57"/>
      <c r="K165" s="57"/>
      <c r="L165" s="57"/>
      <c r="M165" s="58" t="str">
        <f t="shared" si="38"/>
        <v/>
      </c>
      <c r="N165" s="102"/>
    </row>
    <row r="166" spans="1:14">
      <c r="A166" s="97" t="str">
        <f t="shared" si="36"/>
        <v/>
      </c>
      <c r="B166" s="98" t="str">
        <f t="shared" si="35"/>
        <v/>
      </c>
      <c r="C166" s="99"/>
      <c r="D166" s="137"/>
      <c r="E166" s="100"/>
      <c r="F166" s="57"/>
      <c r="G166" s="58">
        <f t="shared" si="37"/>
        <v>0</v>
      </c>
      <c r="H166" s="58">
        <f>IF(E166="",0,IFERROR(VLOOKUP(E166,档案费管理台账!$D$4:$H$1000,5,0),0))</f>
        <v>0</v>
      </c>
      <c r="I166" s="57"/>
      <c r="J166" s="57"/>
      <c r="K166" s="57"/>
      <c r="L166" s="57"/>
      <c r="M166" s="58" t="str">
        <f t="shared" si="38"/>
        <v/>
      </c>
      <c r="N166" s="102"/>
    </row>
    <row r="167" spans="1:14">
      <c r="A167" s="97" t="str">
        <f t="shared" si="36"/>
        <v/>
      </c>
      <c r="B167" s="98" t="str">
        <f t="shared" si="35"/>
        <v/>
      </c>
      <c r="C167" s="99"/>
      <c r="D167" s="137"/>
      <c r="E167" s="100"/>
      <c r="F167" s="57"/>
      <c r="G167" s="58">
        <f t="shared" si="37"/>
        <v>0</v>
      </c>
      <c r="H167" s="58">
        <f>IF(E167="",0,IFERROR(VLOOKUP(E167,档案费管理台账!$D$4:$H$1000,5,0),0))</f>
        <v>0</v>
      </c>
      <c r="I167" s="57"/>
      <c r="J167" s="57"/>
      <c r="K167" s="57"/>
      <c r="L167" s="57"/>
      <c r="M167" s="58" t="str">
        <f t="shared" si="38"/>
        <v/>
      </c>
      <c r="N167" s="102"/>
    </row>
    <row r="168" spans="1:14">
      <c r="A168" s="97" t="str">
        <f t="shared" si="36"/>
        <v/>
      </c>
      <c r="B168" s="98" t="str">
        <f t="shared" si="35"/>
        <v/>
      </c>
      <c r="C168" s="99"/>
      <c r="D168" s="137"/>
      <c r="E168" s="100"/>
      <c r="F168" s="57"/>
      <c r="G168" s="58">
        <f t="shared" si="37"/>
        <v>0</v>
      </c>
      <c r="H168" s="58">
        <f>IF(E168="",0,IFERROR(VLOOKUP(E168,档案费管理台账!$D$4:$H$1000,5,0),0))</f>
        <v>0</v>
      </c>
      <c r="I168" s="57"/>
      <c r="J168" s="57"/>
      <c r="K168" s="57"/>
      <c r="L168" s="57"/>
      <c r="M168" s="58" t="str">
        <f t="shared" si="38"/>
        <v/>
      </c>
      <c r="N168" s="102"/>
    </row>
    <row r="169" spans="1:14">
      <c r="A169" s="97" t="str">
        <f t="shared" si="36"/>
        <v/>
      </c>
      <c r="B169" s="98" t="str">
        <f t="shared" si="35"/>
        <v/>
      </c>
      <c r="C169" s="99"/>
      <c r="D169" s="137"/>
      <c r="E169" s="100"/>
      <c r="F169" s="57"/>
      <c r="G169" s="58">
        <f t="shared" si="37"/>
        <v>0</v>
      </c>
      <c r="H169" s="58">
        <f>IF(E169="",0,IFERROR(VLOOKUP(E169,档案费管理台账!$D$4:$H$1000,5,0),0))</f>
        <v>0</v>
      </c>
      <c r="I169" s="57"/>
      <c r="J169" s="57"/>
      <c r="K169" s="57"/>
      <c r="L169" s="57"/>
      <c r="M169" s="58" t="str">
        <f t="shared" si="38"/>
        <v/>
      </c>
      <c r="N169" s="102"/>
    </row>
    <row r="170" spans="1:14">
      <c r="A170" s="97" t="str">
        <f t="shared" si="36"/>
        <v/>
      </c>
      <c r="B170" s="98" t="str">
        <f t="shared" si="35"/>
        <v/>
      </c>
      <c r="C170" s="99"/>
      <c r="D170" s="137"/>
      <c r="E170" s="100"/>
      <c r="F170" s="57"/>
      <c r="G170" s="58">
        <f t="shared" si="37"/>
        <v>0</v>
      </c>
      <c r="H170" s="58">
        <f>IF(E170="",0,IFERROR(VLOOKUP(E170,档案费管理台账!$D$4:$H$1000,5,0),0))</f>
        <v>0</v>
      </c>
      <c r="I170" s="57"/>
      <c r="J170" s="57"/>
      <c r="K170" s="57"/>
      <c r="L170" s="57"/>
      <c r="M170" s="58" t="str">
        <f t="shared" si="38"/>
        <v/>
      </c>
      <c r="N170" s="102"/>
    </row>
    <row r="171" spans="1:14">
      <c r="A171" s="97" t="str">
        <f t="shared" si="36"/>
        <v/>
      </c>
      <c r="B171" s="98" t="str">
        <f t="shared" si="35"/>
        <v/>
      </c>
      <c r="C171" s="99"/>
      <c r="D171" s="137"/>
      <c r="E171" s="100"/>
      <c r="F171" s="57"/>
      <c r="G171" s="58">
        <f t="shared" si="37"/>
        <v>0</v>
      </c>
      <c r="H171" s="58">
        <f>IF(E171="",0,IFERROR(VLOOKUP(E171,档案费管理台账!$D$4:$H$1000,5,0),0))</f>
        <v>0</v>
      </c>
      <c r="I171" s="57"/>
      <c r="J171" s="57"/>
      <c r="K171" s="57"/>
      <c r="L171" s="57"/>
      <c r="M171" s="58" t="str">
        <f t="shared" si="38"/>
        <v/>
      </c>
      <c r="N171" s="102"/>
    </row>
    <row r="172" spans="1:14">
      <c r="A172" s="97" t="str">
        <f t="shared" si="36"/>
        <v/>
      </c>
      <c r="B172" s="98" t="str">
        <f t="shared" ref="B172:B235" si="39">IF(C172="","",MONTH(C172)&amp;"月")</f>
        <v/>
      </c>
      <c r="C172" s="99"/>
      <c r="D172" s="137"/>
      <c r="E172" s="100"/>
      <c r="F172" s="57"/>
      <c r="G172" s="58">
        <f t="shared" si="37"/>
        <v>0</v>
      </c>
      <c r="H172" s="58">
        <f>IF(E172="",0,IFERROR(VLOOKUP(E172,档案费管理台账!$D$4:$H$1000,5,0),0))</f>
        <v>0</v>
      </c>
      <c r="I172" s="57"/>
      <c r="J172" s="57"/>
      <c r="K172" s="57"/>
      <c r="L172" s="57"/>
      <c r="M172" s="58" t="str">
        <f t="shared" si="38"/>
        <v/>
      </c>
      <c r="N172" s="102"/>
    </row>
    <row r="173" spans="1:14">
      <c r="A173" s="97" t="str">
        <f t="shared" ref="A173:A236" si="40">IF(C173="","",ROW()-42)</f>
        <v/>
      </c>
      <c r="B173" s="98" t="str">
        <f t="shared" si="39"/>
        <v/>
      </c>
      <c r="C173" s="99"/>
      <c r="D173" s="137"/>
      <c r="E173" s="100"/>
      <c r="F173" s="57"/>
      <c r="G173" s="58">
        <f t="shared" ref="G173:G236" si="41">IF(F173="",0,F173*$K$41)</f>
        <v>0</v>
      </c>
      <c r="H173" s="58">
        <f>IF(E173="",0,IFERROR(VLOOKUP(E173,档案费管理台账!$D$4:$H$1000,5,0),0))</f>
        <v>0</v>
      </c>
      <c r="I173" s="57"/>
      <c r="J173" s="57"/>
      <c r="K173" s="57"/>
      <c r="L173" s="57"/>
      <c r="M173" s="58" t="str">
        <f t="shared" ref="M173:M236" si="42">IF(C173="","",ROUND(M172+G173-I173-J173-K173-L173-H173,2))</f>
        <v/>
      </c>
      <c r="N173" s="102"/>
    </row>
    <row r="174" spans="1:14">
      <c r="A174" s="97" t="str">
        <f t="shared" si="40"/>
        <v/>
      </c>
      <c r="B174" s="98" t="str">
        <f t="shared" si="39"/>
        <v/>
      </c>
      <c r="C174" s="99"/>
      <c r="D174" s="137"/>
      <c r="E174" s="100"/>
      <c r="F174" s="57"/>
      <c r="G174" s="58">
        <f t="shared" si="41"/>
        <v>0</v>
      </c>
      <c r="H174" s="58">
        <f>IF(E174="",0,IFERROR(VLOOKUP(E174,档案费管理台账!$D$4:$H$1000,5,0),0))</f>
        <v>0</v>
      </c>
      <c r="I174" s="57"/>
      <c r="J174" s="57"/>
      <c r="K174" s="57"/>
      <c r="L174" s="57"/>
      <c r="M174" s="58" t="str">
        <f t="shared" si="42"/>
        <v/>
      </c>
      <c r="N174" s="102"/>
    </row>
    <row r="175" spans="1:14">
      <c r="A175" s="97" t="str">
        <f t="shared" si="40"/>
        <v/>
      </c>
      <c r="B175" s="98" t="str">
        <f t="shared" si="39"/>
        <v/>
      </c>
      <c r="C175" s="99"/>
      <c r="D175" s="137"/>
      <c r="E175" s="100"/>
      <c r="F175" s="57"/>
      <c r="G175" s="58">
        <f t="shared" si="41"/>
        <v>0</v>
      </c>
      <c r="H175" s="58">
        <f>IF(E175="",0,IFERROR(VLOOKUP(E175,档案费管理台账!$D$4:$H$1000,5,0),0))</f>
        <v>0</v>
      </c>
      <c r="I175" s="57"/>
      <c r="J175" s="57"/>
      <c r="K175" s="57"/>
      <c r="L175" s="57"/>
      <c r="M175" s="58" t="str">
        <f t="shared" si="42"/>
        <v/>
      </c>
      <c r="N175" s="102"/>
    </row>
    <row r="176" spans="1:14">
      <c r="A176" s="97" t="str">
        <f t="shared" si="40"/>
        <v/>
      </c>
      <c r="B176" s="98" t="str">
        <f t="shared" si="39"/>
        <v/>
      </c>
      <c r="C176" s="99"/>
      <c r="D176" s="137"/>
      <c r="E176" s="100"/>
      <c r="F176" s="57"/>
      <c r="G176" s="58">
        <f t="shared" si="41"/>
        <v>0</v>
      </c>
      <c r="H176" s="58">
        <f>IF(E176="",0,IFERROR(VLOOKUP(E176,档案费管理台账!$D$4:$H$1000,5,0),0))</f>
        <v>0</v>
      </c>
      <c r="I176" s="57"/>
      <c r="J176" s="57"/>
      <c r="K176" s="57"/>
      <c r="L176" s="57"/>
      <c r="M176" s="58" t="str">
        <f t="shared" si="42"/>
        <v/>
      </c>
      <c r="N176" s="102"/>
    </row>
    <row r="177" spans="1:14">
      <c r="A177" s="97" t="str">
        <f t="shared" si="40"/>
        <v/>
      </c>
      <c r="B177" s="98" t="str">
        <f t="shared" si="39"/>
        <v/>
      </c>
      <c r="C177" s="99"/>
      <c r="D177" s="137"/>
      <c r="E177" s="100"/>
      <c r="F177" s="57"/>
      <c r="G177" s="58">
        <f t="shared" si="41"/>
        <v>0</v>
      </c>
      <c r="H177" s="58">
        <f>IF(E177="",0,IFERROR(VLOOKUP(E177,档案费管理台账!$D$4:$H$1000,5,0),0))</f>
        <v>0</v>
      </c>
      <c r="I177" s="57"/>
      <c r="J177" s="57"/>
      <c r="K177" s="57"/>
      <c r="L177" s="57"/>
      <c r="M177" s="58" t="str">
        <f t="shared" si="42"/>
        <v/>
      </c>
      <c r="N177" s="102"/>
    </row>
    <row r="178" spans="1:14">
      <c r="A178" s="97" t="str">
        <f t="shared" si="40"/>
        <v/>
      </c>
      <c r="B178" s="98" t="str">
        <f t="shared" si="39"/>
        <v/>
      </c>
      <c r="C178" s="99"/>
      <c r="D178" s="137"/>
      <c r="E178" s="100"/>
      <c r="F178" s="57"/>
      <c r="G178" s="58">
        <f t="shared" si="41"/>
        <v>0</v>
      </c>
      <c r="H178" s="58">
        <f>IF(E178="",0,IFERROR(VLOOKUP(E178,档案费管理台账!$D$4:$H$1000,5,0),0))</f>
        <v>0</v>
      </c>
      <c r="I178" s="57"/>
      <c r="J178" s="57"/>
      <c r="K178" s="57"/>
      <c r="L178" s="57"/>
      <c r="M178" s="58" t="str">
        <f t="shared" si="42"/>
        <v/>
      </c>
      <c r="N178" s="102"/>
    </row>
    <row r="179" spans="1:14">
      <c r="A179" s="97" t="str">
        <f t="shared" si="40"/>
        <v/>
      </c>
      <c r="B179" s="98" t="str">
        <f t="shared" si="39"/>
        <v/>
      </c>
      <c r="C179" s="99"/>
      <c r="D179" s="137"/>
      <c r="E179" s="100"/>
      <c r="F179" s="57"/>
      <c r="G179" s="58">
        <f t="shared" si="41"/>
        <v>0</v>
      </c>
      <c r="H179" s="58">
        <f>IF(E179="",0,IFERROR(VLOOKUP(E179,档案费管理台账!$D$4:$H$1000,5,0),0))</f>
        <v>0</v>
      </c>
      <c r="I179" s="57"/>
      <c r="J179" s="57"/>
      <c r="K179" s="57"/>
      <c r="L179" s="57"/>
      <c r="M179" s="58" t="str">
        <f t="shared" si="42"/>
        <v/>
      </c>
      <c r="N179" s="102"/>
    </row>
    <row r="180" spans="1:14">
      <c r="A180" s="97" t="str">
        <f t="shared" si="40"/>
        <v/>
      </c>
      <c r="B180" s="98" t="str">
        <f t="shared" si="39"/>
        <v/>
      </c>
      <c r="C180" s="99"/>
      <c r="D180" s="137"/>
      <c r="E180" s="100"/>
      <c r="F180" s="57"/>
      <c r="G180" s="58">
        <f t="shared" si="41"/>
        <v>0</v>
      </c>
      <c r="H180" s="58">
        <f>IF(E180="",0,IFERROR(VLOOKUP(E180,档案费管理台账!$D$4:$H$1000,5,0),0))</f>
        <v>0</v>
      </c>
      <c r="I180" s="57"/>
      <c r="J180" s="57"/>
      <c r="K180" s="57"/>
      <c r="L180" s="57"/>
      <c r="M180" s="58" t="str">
        <f t="shared" si="42"/>
        <v/>
      </c>
      <c r="N180" s="102"/>
    </row>
    <row r="181" spans="1:14">
      <c r="A181" s="97" t="str">
        <f t="shared" si="40"/>
        <v/>
      </c>
      <c r="B181" s="98" t="str">
        <f t="shared" si="39"/>
        <v/>
      </c>
      <c r="C181" s="99"/>
      <c r="D181" s="137"/>
      <c r="E181" s="100"/>
      <c r="F181" s="57"/>
      <c r="G181" s="58">
        <f t="shared" si="41"/>
        <v>0</v>
      </c>
      <c r="H181" s="58">
        <f>IF(E181="",0,IFERROR(VLOOKUP(E181,档案费管理台账!$D$4:$H$1000,5,0),0))</f>
        <v>0</v>
      </c>
      <c r="I181" s="57"/>
      <c r="J181" s="57"/>
      <c r="K181" s="57"/>
      <c r="L181" s="57"/>
      <c r="M181" s="58" t="str">
        <f t="shared" si="42"/>
        <v/>
      </c>
      <c r="N181" s="102"/>
    </row>
    <row r="182" spans="1:14">
      <c r="A182" s="97" t="str">
        <f t="shared" si="40"/>
        <v/>
      </c>
      <c r="B182" s="98" t="str">
        <f t="shared" si="39"/>
        <v/>
      </c>
      <c r="C182" s="99"/>
      <c r="D182" s="137"/>
      <c r="E182" s="100"/>
      <c r="F182" s="57"/>
      <c r="G182" s="58">
        <f t="shared" si="41"/>
        <v>0</v>
      </c>
      <c r="H182" s="58">
        <f>IF(E182="",0,IFERROR(VLOOKUP(E182,档案费管理台账!$D$4:$H$1000,5,0),0))</f>
        <v>0</v>
      </c>
      <c r="I182" s="57"/>
      <c r="J182" s="57"/>
      <c r="K182" s="57"/>
      <c r="L182" s="57"/>
      <c r="M182" s="58" t="str">
        <f t="shared" si="42"/>
        <v/>
      </c>
      <c r="N182" s="102"/>
    </row>
    <row r="183" spans="1:14">
      <c r="A183" s="97" t="str">
        <f t="shared" si="40"/>
        <v/>
      </c>
      <c r="B183" s="98" t="str">
        <f t="shared" si="39"/>
        <v/>
      </c>
      <c r="C183" s="99"/>
      <c r="D183" s="137"/>
      <c r="E183" s="100"/>
      <c r="F183" s="57"/>
      <c r="G183" s="58">
        <f t="shared" si="41"/>
        <v>0</v>
      </c>
      <c r="H183" s="58">
        <f>IF(E183="",0,IFERROR(VLOOKUP(E183,档案费管理台账!$D$4:$H$1000,5,0),0))</f>
        <v>0</v>
      </c>
      <c r="I183" s="57"/>
      <c r="J183" s="57"/>
      <c r="K183" s="57"/>
      <c r="L183" s="57"/>
      <c r="M183" s="58" t="str">
        <f t="shared" si="42"/>
        <v/>
      </c>
      <c r="N183" s="102"/>
    </row>
    <row r="184" spans="1:14">
      <c r="A184" s="97" t="str">
        <f t="shared" si="40"/>
        <v/>
      </c>
      <c r="B184" s="98" t="str">
        <f t="shared" si="39"/>
        <v/>
      </c>
      <c r="C184" s="99"/>
      <c r="D184" s="137"/>
      <c r="E184" s="100"/>
      <c r="F184" s="57"/>
      <c r="G184" s="58">
        <f t="shared" si="41"/>
        <v>0</v>
      </c>
      <c r="H184" s="58">
        <f>IF(E184="",0,IFERROR(VLOOKUP(E184,档案费管理台账!$D$4:$H$1000,5,0),0))</f>
        <v>0</v>
      </c>
      <c r="I184" s="57"/>
      <c r="J184" s="57"/>
      <c r="K184" s="57"/>
      <c r="L184" s="57"/>
      <c r="M184" s="58" t="str">
        <f t="shared" si="42"/>
        <v/>
      </c>
      <c r="N184" s="102"/>
    </row>
    <row r="185" spans="1:14">
      <c r="A185" s="97" t="str">
        <f t="shared" si="40"/>
        <v/>
      </c>
      <c r="B185" s="98" t="str">
        <f t="shared" si="39"/>
        <v/>
      </c>
      <c r="C185" s="99"/>
      <c r="D185" s="137"/>
      <c r="E185" s="100"/>
      <c r="F185" s="57"/>
      <c r="G185" s="58">
        <f t="shared" si="41"/>
        <v>0</v>
      </c>
      <c r="H185" s="58">
        <f>IF(E185="",0,IFERROR(VLOOKUP(E185,档案费管理台账!$D$4:$H$1000,5,0),0))</f>
        <v>0</v>
      </c>
      <c r="I185" s="57"/>
      <c r="J185" s="57"/>
      <c r="K185" s="57"/>
      <c r="L185" s="57"/>
      <c r="M185" s="58" t="str">
        <f t="shared" si="42"/>
        <v/>
      </c>
      <c r="N185" s="102"/>
    </row>
    <row r="186" spans="1:14">
      <c r="A186" s="97" t="str">
        <f t="shared" si="40"/>
        <v/>
      </c>
      <c r="B186" s="98" t="str">
        <f t="shared" si="39"/>
        <v/>
      </c>
      <c r="C186" s="99"/>
      <c r="D186" s="137"/>
      <c r="E186" s="100"/>
      <c r="F186" s="57"/>
      <c r="G186" s="58">
        <f t="shared" si="41"/>
        <v>0</v>
      </c>
      <c r="H186" s="58">
        <f>IF(E186="",0,IFERROR(VLOOKUP(E186,档案费管理台账!$D$4:$H$1000,5,0),0))</f>
        <v>0</v>
      </c>
      <c r="I186" s="57"/>
      <c r="J186" s="57"/>
      <c r="K186" s="57"/>
      <c r="L186" s="57"/>
      <c r="M186" s="58" t="str">
        <f t="shared" si="42"/>
        <v/>
      </c>
      <c r="N186" s="102"/>
    </row>
    <row r="187" spans="1:14">
      <c r="A187" s="97" t="str">
        <f t="shared" si="40"/>
        <v/>
      </c>
      <c r="B187" s="98" t="str">
        <f t="shared" si="39"/>
        <v/>
      </c>
      <c r="C187" s="99"/>
      <c r="D187" s="137"/>
      <c r="E187" s="100"/>
      <c r="F187" s="57"/>
      <c r="G187" s="58">
        <f t="shared" si="41"/>
        <v>0</v>
      </c>
      <c r="H187" s="58">
        <f>IF(E187="",0,IFERROR(VLOOKUP(E187,档案费管理台账!$D$4:$H$1000,5,0),0))</f>
        <v>0</v>
      </c>
      <c r="I187" s="57"/>
      <c r="J187" s="57"/>
      <c r="K187" s="57"/>
      <c r="L187" s="57"/>
      <c r="M187" s="58" t="str">
        <f t="shared" si="42"/>
        <v/>
      </c>
      <c r="N187" s="102"/>
    </row>
    <row r="188" spans="1:14">
      <c r="A188" s="97" t="str">
        <f t="shared" si="40"/>
        <v/>
      </c>
      <c r="B188" s="98" t="str">
        <f t="shared" si="39"/>
        <v/>
      </c>
      <c r="C188" s="99"/>
      <c r="D188" s="137"/>
      <c r="E188" s="100"/>
      <c r="F188" s="57"/>
      <c r="G188" s="58">
        <f t="shared" si="41"/>
        <v>0</v>
      </c>
      <c r="H188" s="58">
        <f>IF(E188="",0,IFERROR(VLOOKUP(E188,档案费管理台账!$D$4:$H$1000,5,0),0))</f>
        <v>0</v>
      </c>
      <c r="I188" s="57"/>
      <c r="J188" s="57"/>
      <c r="K188" s="57"/>
      <c r="L188" s="57"/>
      <c r="M188" s="58" t="str">
        <f t="shared" si="42"/>
        <v/>
      </c>
      <c r="N188" s="102"/>
    </row>
    <row r="189" spans="1:14">
      <c r="A189" s="97" t="str">
        <f t="shared" si="40"/>
        <v/>
      </c>
      <c r="B189" s="98" t="str">
        <f t="shared" si="39"/>
        <v/>
      </c>
      <c r="C189" s="99"/>
      <c r="D189" s="137"/>
      <c r="E189" s="100"/>
      <c r="F189" s="57"/>
      <c r="G189" s="58">
        <f t="shared" si="41"/>
        <v>0</v>
      </c>
      <c r="H189" s="58">
        <f>IF(E189="",0,IFERROR(VLOOKUP(E189,档案费管理台账!$D$4:$H$1000,5,0),0))</f>
        <v>0</v>
      </c>
      <c r="I189" s="57"/>
      <c r="J189" s="57"/>
      <c r="K189" s="57"/>
      <c r="L189" s="57"/>
      <c r="M189" s="58" t="str">
        <f t="shared" si="42"/>
        <v/>
      </c>
      <c r="N189" s="102"/>
    </row>
    <row r="190" spans="1:14">
      <c r="A190" s="97" t="str">
        <f t="shared" si="40"/>
        <v/>
      </c>
      <c r="B190" s="98" t="str">
        <f t="shared" si="39"/>
        <v/>
      </c>
      <c r="C190" s="99"/>
      <c r="D190" s="137"/>
      <c r="E190" s="100"/>
      <c r="F190" s="57"/>
      <c r="G190" s="58">
        <f t="shared" si="41"/>
        <v>0</v>
      </c>
      <c r="H190" s="58">
        <f>IF(E190="",0,IFERROR(VLOOKUP(E190,档案费管理台账!$D$4:$H$1000,5,0),0))</f>
        <v>0</v>
      </c>
      <c r="I190" s="57"/>
      <c r="J190" s="57"/>
      <c r="K190" s="57"/>
      <c r="L190" s="57"/>
      <c r="M190" s="58" t="str">
        <f t="shared" si="42"/>
        <v/>
      </c>
      <c r="N190" s="102"/>
    </row>
    <row r="191" spans="1:14">
      <c r="A191" s="97" t="str">
        <f t="shared" si="40"/>
        <v/>
      </c>
      <c r="B191" s="98" t="str">
        <f t="shared" si="39"/>
        <v/>
      </c>
      <c r="C191" s="99"/>
      <c r="D191" s="137"/>
      <c r="E191" s="100"/>
      <c r="F191" s="57"/>
      <c r="G191" s="58">
        <f t="shared" si="41"/>
        <v>0</v>
      </c>
      <c r="H191" s="58">
        <f>IF(E191="",0,IFERROR(VLOOKUP(E191,档案费管理台账!$D$4:$H$1000,5,0),0))</f>
        <v>0</v>
      </c>
      <c r="I191" s="57"/>
      <c r="J191" s="57"/>
      <c r="K191" s="57"/>
      <c r="L191" s="57"/>
      <c r="M191" s="58" t="str">
        <f t="shared" si="42"/>
        <v/>
      </c>
      <c r="N191" s="102"/>
    </row>
    <row r="192" spans="1:14">
      <c r="A192" s="97" t="str">
        <f t="shared" si="40"/>
        <v/>
      </c>
      <c r="B192" s="98" t="str">
        <f t="shared" si="39"/>
        <v/>
      </c>
      <c r="C192" s="99"/>
      <c r="D192" s="137"/>
      <c r="E192" s="100"/>
      <c r="F192" s="57"/>
      <c r="G192" s="58">
        <f t="shared" si="41"/>
        <v>0</v>
      </c>
      <c r="H192" s="58">
        <f>IF(E192="",0,IFERROR(VLOOKUP(E192,档案费管理台账!$D$4:$H$1000,5,0),0))</f>
        <v>0</v>
      </c>
      <c r="I192" s="57"/>
      <c r="J192" s="57"/>
      <c r="K192" s="57"/>
      <c r="L192" s="57"/>
      <c r="M192" s="58" t="str">
        <f t="shared" si="42"/>
        <v/>
      </c>
      <c r="N192" s="102"/>
    </row>
    <row r="193" spans="1:14">
      <c r="A193" s="97" t="str">
        <f t="shared" si="40"/>
        <v/>
      </c>
      <c r="B193" s="98" t="str">
        <f t="shared" si="39"/>
        <v/>
      </c>
      <c r="C193" s="99"/>
      <c r="D193" s="137"/>
      <c r="E193" s="100"/>
      <c r="F193" s="57"/>
      <c r="G193" s="58">
        <f t="shared" si="41"/>
        <v>0</v>
      </c>
      <c r="H193" s="58">
        <f>IF(E193="",0,IFERROR(VLOOKUP(E193,档案费管理台账!$D$4:$H$1000,5,0),0))</f>
        <v>0</v>
      </c>
      <c r="I193" s="57"/>
      <c r="J193" s="57"/>
      <c r="K193" s="57"/>
      <c r="L193" s="57"/>
      <c r="M193" s="58" t="str">
        <f t="shared" si="42"/>
        <v/>
      </c>
      <c r="N193" s="102"/>
    </row>
    <row r="194" spans="1:14">
      <c r="A194" s="97" t="str">
        <f t="shared" si="40"/>
        <v/>
      </c>
      <c r="B194" s="98" t="str">
        <f t="shared" si="39"/>
        <v/>
      </c>
      <c r="C194" s="99"/>
      <c r="D194" s="137"/>
      <c r="E194" s="100"/>
      <c r="F194" s="57"/>
      <c r="G194" s="58">
        <f t="shared" si="41"/>
        <v>0</v>
      </c>
      <c r="H194" s="58">
        <f>IF(E194="",0,IFERROR(VLOOKUP(E194,档案费管理台账!$D$4:$H$1000,5,0),0))</f>
        <v>0</v>
      </c>
      <c r="I194" s="57"/>
      <c r="J194" s="57"/>
      <c r="K194" s="57"/>
      <c r="L194" s="57"/>
      <c r="M194" s="58" t="str">
        <f t="shared" si="42"/>
        <v/>
      </c>
      <c r="N194" s="102"/>
    </row>
    <row r="195" spans="1:14">
      <c r="A195" s="97" t="str">
        <f t="shared" si="40"/>
        <v/>
      </c>
      <c r="B195" s="98" t="str">
        <f t="shared" si="39"/>
        <v/>
      </c>
      <c r="C195" s="99"/>
      <c r="D195" s="137"/>
      <c r="E195" s="100"/>
      <c r="F195" s="57"/>
      <c r="G195" s="58">
        <f t="shared" si="41"/>
        <v>0</v>
      </c>
      <c r="H195" s="58">
        <f>IF(E195="",0,IFERROR(VLOOKUP(E195,档案费管理台账!$D$4:$H$1000,5,0),0))</f>
        <v>0</v>
      </c>
      <c r="I195" s="57"/>
      <c r="J195" s="57"/>
      <c r="K195" s="57"/>
      <c r="L195" s="57"/>
      <c r="M195" s="58" t="str">
        <f t="shared" si="42"/>
        <v/>
      </c>
      <c r="N195" s="102"/>
    </row>
    <row r="196" spans="1:14">
      <c r="A196" s="97" t="str">
        <f t="shared" si="40"/>
        <v/>
      </c>
      <c r="B196" s="98" t="str">
        <f t="shared" si="39"/>
        <v/>
      </c>
      <c r="C196" s="99"/>
      <c r="D196" s="137"/>
      <c r="E196" s="100"/>
      <c r="F196" s="57"/>
      <c r="G196" s="58">
        <f t="shared" si="41"/>
        <v>0</v>
      </c>
      <c r="H196" s="58">
        <f>IF(E196="",0,IFERROR(VLOOKUP(E196,档案费管理台账!$D$4:$H$1000,5,0),0))</f>
        <v>0</v>
      </c>
      <c r="I196" s="57"/>
      <c r="J196" s="57"/>
      <c r="K196" s="57"/>
      <c r="L196" s="57"/>
      <c r="M196" s="58" t="str">
        <f t="shared" si="42"/>
        <v/>
      </c>
      <c r="N196" s="102"/>
    </row>
    <row r="197" spans="1:14">
      <c r="A197" s="97" t="str">
        <f t="shared" si="40"/>
        <v/>
      </c>
      <c r="B197" s="98" t="str">
        <f t="shared" si="39"/>
        <v/>
      </c>
      <c r="C197" s="99"/>
      <c r="D197" s="137"/>
      <c r="E197" s="100"/>
      <c r="F197" s="57"/>
      <c r="G197" s="58">
        <f t="shared" si="41"/>
        <v>0</v>
      </c>
      <c r="H197" s="58">
        <f>IF(E197="",0,IFERROR(VLOOKUP(E197,档案费管理台账!$D$4:$H$1000,5,0),0))</f>
        <v>0</v>
      </c>
      <c r="I197" s="57"/>
      <c r="J197" s="57"/>
      <c r="K197" s="57"/>
      <c r="L197" s="57"/>
      <c r="M197" s="58" t="str">
        <f t="shared" si="42"/>
        <v/>
      </c>
      <c r="N197" s="102"/>
    </row>
    <row r="198" spans="1:14">
      <c r="A198" s="97" t="str">
        <f t="shared" si="40"/>
        <v/>
      </c>
      <c r="B198" s="98" t="str">
        <f t="shared" si="39"/>
        <v/>
      </c>
      <c r="C198" s="99"/>
      <c r="D198" s="137"/>
      <c r="E198" s="100"/>
      <c r="F198" s="57"/>
      <c r="G198" s="58">
        <f t="shared" si="41"/>
        <v>0</v>
      </c>
      <c r="H198" s="58">
        <f>IF(E198="",0,IFERROR(VLOOKUP(E198,档案费管理台账!$D$4:$H$1000,5,0),0))</f>
        <v>0</v>
      </c>
      <c r="I198" s="57"/>
      <c r="J198" s="57"/>
      <c r="K198" s="57"/>
      <c r="L198" s="57"/>
      <c r="M198" s="58" t="str">
        <f t="shared" si="42"/>
        <v/>
      </c>
      <c r="N198" s="102"/>
    </row>
    <row r="199" spans="1:14">
      <c r="A199" s="97" t="str">
        <f t="shared" si="40"/>
        <v/>
      </c>
      <c r="B199" s="98" t="str">
        <f t="shared" si="39"/>
        <v/>
      </c>
      <c r="C199" s="99"/>
      <c r="D199" s="137"/>
      <c r="E199" s="100"/>
      <c r="F199" s="57"/>
      <c r="G199" s="58">
        <f t="shared" si="41"/>
        <v>0</v>
      </c>
      <c r="H199" s="58">
        <f>IF(E199="",0,IFERROR(VLOOKUP(E199,档案费管理台账!$D$4:$H$1000,5,0),0))</f>
        <v>0</v>
      </c>
      <c r="I199" s="57"/>
      <c r="J199" s="57"/>
      <c r="K199" s="57"/>
      <c r="L199" s="57"/>
      <c r="M199" s="58" t="str">
        <f t="shared" si="42"/>
        <v/>
      </c>
      <c r="N199" s="102"/>
    </row>
    <row r="200" spans="1:14">
      <c r="A200" s="97" t="str">
        <f t="shared" si="40"/>
        <v/>
      </c>
      <c r="B200" s="98" t="str">
        <f t="shared" si="39"/>
        <v/>
      </c>
      <c r="C200" s="99"/>
      <c r="D200" s="137"/>
      <c r="E200" s="100"/>
      <c r="F200" s="57"/>
      <c r="G200" s="58">
        <f t="shared" si="41"/>
        <v>0</v>
      </c>
      <c r="H200" s="58">
        <f>IF(E200="",0,IFERROR(VLOOKUP(E200,档案费管理台账!$D$4:$H$1000,5,0),0))</f>
        <v>0</v>
      </c>
      <c r="I200" s="57"/>
      <c r="J200" s="57"/>
      <c r="K200" s="57"/>
      <c r="L200" s="57"/>
      <c r="M200" s="58" t="str">
        <f t="shared" si="42"/>
        <v/>
      </c>
      <c r="N200" s="102"/>
    </row>
    <row r="201" spans="1:14">
      <c r="A201" s="97" t="str">
        <f t="shared" si="40"/>
        <v/>
      </c>
      <c r="B201" s="98" t="str">
        <f t="shared" si="39"/>
        <v/>
      </c>
      <c r="C201" s="99"/>
      <c r="D201" s="137"/>
      <c r="E201" s="100"/>
      <c r="F201" s="57"/>
      <c r="G201" s="58">
        <f t="shared" si="41"/>
        <v>0</v>
      </c>
      <c r="H201" s="58">
        <f>IF(E201="",0,IFERROR(VLOOKUP(E201,档案费管理台账!$D$4:$H$1000,5,0),0))</f>
        <v>0</v>
      </c>
      <c r="I201" s="57"/>
      <c r="J201" s="57"/>
      <c r="K201" s="57"/>
      <c r="L201" s="57"/>
      <c r="M201" s="58" t="str">
        <f t="shared" si="42"/>
        <v/>
      </c>
      <c r="N201" s="102"/>
    </row>
    <row r="202" spans="1:14">
      <c r="A202" s="97" t="str">
        <f t="shared" si="40"/>
        <v/>
      </c>
      <c r="B202" s="98" t="str">
        <f t="shared" si="39"/>
        <v/>
      </c>
      <c r="C202" s="99"/>
      <c r="D202" s="137"/>
      <c r="E202" s="100"/>
      <c r="F202" s="57"/>
      <c r="G202" s="58">
        <f t="shared" si="41"/>
        <v>0</v>
      </c>
      <c r="H202" s="58">
        <f>IF(E202="",0,IFERROR(VLOOKUP(E202,档案费管理台账!$D$4:$H$1000,5,0),0))</f>
        <v>0</v>
      </c>
      <c r="I202" s="57"/>
      <c r="J202" s="57"/>
      <c r="K202" s="57"/>
      <c r="L202" s="57"/>
      <c r="M202" s="58" t="str">
        <f t="shared" si="42"/>
        <v/>
      </c>
      <c r="N202" s="102"/>
    </row>
    <row r="203" spans="1:14">
      <c r="A203" s="97" t="str">
        <f t="shared" si="40"/>
        <v/>
      </c>
      <c r="B203" s="98" t="str">
        <f t="shared" si="39"/>
        <v/>
      </c>
      <c r="C203" s="99"/>
      <c r="D203" s="137"/>
      <c r="E203" s="100"/>
      <c r="F203" s="57"/>
      <c r="G203" s="58">
        <f t="shared" si="41"/>
        <v>0</v>
      </c>
      <c r="H203" s="58">
        <f>IF(E203="",0,IFERROR(VLOOKUP(E203,档案费管理台账!$D$4:$H$1000,5,0),0))</f>
        <v>0</v>
      </c>
      <c r="I203" s="57"/>
      <c r="J203" s="57"/>
      <c r="K203" s="57"/>
      <c r="L203" s="57"/>
      <c r="M203" s="58" t="str">
        <f t="shared" si="42"/>
        <v/>
      </c>
      <c r="N203" s="102"/>
    </row>
    <row r="204" spans="1:14">
      <c r="A204" s="97" t="str">
        <f t="shared" si="40"/>
        <v/>
      </c>
      <c r="B204" s="98" t="str">
        <f t="shared" si="39"/>
        <v/>
      </c>
      <c r="C204" s="99"/>
      <c r="D204" s="137"/>
      <c r="E204" s="100"/>
      <c r="F204" s="57"/>
      <c r="G204" s="58">
        <f t="shared" si="41"/>
        <v>0</v>
      </c>
      <c r="H204" s="58">
        <f>IF(E204="",0,IFERROR(VLOOKUP(E204,档案费管理台账!$D$4:$H$1000,5,0),0))</f>
        <v>0</v>
      </c>
      <c r="I204" s="57"/>
      <c r="J204" s="57"/>
      <c r="K204" s="57"/>
      <c r="L204" s="57"/>
      <c r="M204" s="58" t="str">
        <f t="shared" si="42"/>
        <v/>
      </c>
      <c r="N204" s="102"/>
    </row>
    <row r="205" spans="1:14">
      <c r="A205" s="97" t="str">
        <f t="shared" si="40"/>
        <v/>
      </c>
      <c r="B205" s="98" t="str">
        <f t="shared" si="39"/>
        <v/>
      </c>
      <c r="C205" s="99"/>
      <c r="D205" s="137"/>
      <c r="E205" s="100"/>
      <c r="F205" s="57"/>
      <c r="G205" s="58">
        <f t="shared" si="41"/>
        <v>0</v>
      </c>
      <c r="H205" s="58">
        <f>IF(E205="",0,IFERROR(VLOOKUP(E205,档案费管理台账!$D$4:$H$1000,5,0),0))</f>
        <v>0</v>
      </c>
      <c r="I205" s="57"/>
      <c r="J205" s="57"/>
      <c r="K205" s="57"/>
      <c r="L205" s="57"/>
      <c r="M205" s="58" t="str">
        <f t="shared" si="42"/>
        <v/>
      </c>
      <c r="N205" s="102"/>
    </row>
    <row r="206" spans="1:14">
      <c r="A206" s="97" t="str">
        <f t="shared" si="40"/>
        <v/>
      </c>
      <c r="B206" s="98" t="str">
        <f t="shared" si="39"/>
        <v/>
      </c>
      <c r="C206" s="99"/>
      <c r="D206" s="137"/>
      <c r="E206" s="100"/>
      <c r="F206" s="57"/>
      <c r="G206" s="58">
        <f t="shared" si="41"/>
        <v>0</v>
      </c>
      <c r="H206" s="58">
        <f>IF(E206="",0,IFERROR(VLOOKUP(E206,档案费管理台账!$D$4:$H$1000,5,0),0))</f>
        <v>0</v>
      </c>
      <c r="I206" s="57"/>
      <c r="J206" s="57"/>
      <c r="K206" s="57"/>
      <c r="L206" s="57"/>
      <c r="M206" s="58" t="str">
        <f t="shared" si="42"/>
        <v/>
      </c>
      <c r="N206" s="102"/>
    </row>
    <row r="207" spans="1:14">
      <c r="A207" s="97" t="str">
        <f t="shared" si="40"/>
        <v/>
      </c>
      <c r="B207" s="98" t="str">
        <f t="shared" si="39"/>
        <v/>
      </c>
      <c r="C207" s="99"/>
      <c r="D207" s="137"/>
      <c r="E207" s="100"/>
      <c r="F207" s="57"/>
      <c r="G207" s="58">
        <f t="shared" si="41"/>
        <v>0</v>
      </c>
      <c r="H207" s="58">
        <f>IF(E207="",0,IFERROR(VLOOKUP(E207,档案费管理台账!$D$4:$H$1000,5,0),0))</f>
        <v>0</v>
      </c>
      <c r="I207" s="57"/>
      <c r="J207" s="57"/>
      <c r="K207" s="57"/>
      <c r="L207" s="57"/>
      <c r="M207" s="58" t="str">
        <f t="shared" si="42"/>
        <v/>
      </c>
      <c r="N207" s="102"/>
    </row>
    <row r="208" spans="1:14">
      <c r="A208" s="97" t="str">
        <f t="shared" si="40"/>
        <v/>
      </c>
      <c r="B208" s="98" t="str">
        <f t="shared" si="39"/>
        <v/>
      </c>
      <c r="C208" s="99"/>
      <c r="D208" s="137"/>
      <c r="E208" s="100"/>
      <c r="F208" s="57"/>
      <c r="G208" s="58">
        <f t="shared" si="41"/>
        <v>0</v>
      </c>
      <c r="H208" s="58">
        <f>IF(E208="",0,IFERROR(VLOOKUP(E208,档案费管理台账!$D$4:$H$1000,5,0),0))</f>
        <v>0</v>
      </c>
      <c r="I208" s="57"/>
      <c r="J208" s="57"/>
      <c r="K208" s="57"/>
      <c r="L208" s="57"/>
      <c r="M208" s="58" t="str">
        <f t="shared" si="42"/>
        <v/>
      </c>
      <c r="N208" s="102"/>
    </row>
    <row r="209" spans="1:14">
      <c r="A209" s="97" t="str">
        <f t="shared" si="40"/>
        <v/>
      </c>
      <c r="B209" s="98" t="str">
        <f t="shared" si="39"/>
        <v/>
      </c>
      <c r="C209" s="99"/>
      <c r="D209" s="137"/>
      <c r="E209" s="100"/>
      <c r="F209" s="57"/>
      <c r="G209" s="58">
        <f t="shared" si="41"/>
        <v>0</v>
      </c>
      <c r="H209" s="58">
        <f>IF(E209="",0,IFERROR(VLOOKUP(E209,档案费管理台账!$D$4:$H$1000,5,0),0))</f>
        <v>0</v>
      </c>
      <c r="I209" s="57"/>
      <c r="J209" s="57"/>
      <c r="K209" s="57"/>
      <c r="L209" s="57"/>
      <c r="M209" s="58" t="str">
        <f t="shared" si="42"/>
        <v/>
      </c>
      <c r="N209" s="102"/>
    </row>
    <row r="210" spans="1:14">
      <c r="A210" s="97" t="str">
        <f t="shared" si="40"/>
        <v/>
      </c>
      <c r="B210" s="98" t="str">
        <f t="shared" si="39"/>
        <v/>
      </c>
      <c r="C210" s="99"/>
      <c r="D210" s="137"/>
      <c r="E210" s="100"/>
      <c r="F210" s="57"/>
      <c r="G210" s="58">
        <f t="shared" si="41"/>
        <v>0</v>
      </c>
      <c r="H210" s="58">
        <f>IF(E210="",0,IFERROR(VLOOKUP(E210,档案费管理台账!$D$4:$H$1000,5,0),0))</f>
        <v>0</v>
      </c>
      <c r="I210" s="57"/>
      <c r="J210" s="57"/>
      <c r="K210" s="57"/>
      <c r="L210" s="57"/>
      <c r="M210" s="58" t="str">
        <f t="shared" si="42"/>
        <v/>
      </c>
      <c r="N210" s="102"/>
    </row>
    <row r="211" spans="1:14">
      <c r="A211" s="97" t="str">
        <f t="shared" si="40"/>
        <v/>
      </c>
      <c r="B211" s="98" t="str">
        <f t="shared" si="39"/>
        <v/>
      </c>
      <c r="C211" s="99"/>
      <c r="D211" s="137"/>
      <c r="E211" s="100"/>
      <c r="F211" s="57"/>
      <c r="G211" s="58">
        <f t="shared" si="41"/>
        <v>0</v>
      </c>
      <c r="H211" s="58">
        <f>IF(E211="",0,IFERROR(VLOOKUP(E211,档案费管理台账!$D$4:$H$1000,5,0),0))</f>
        <v>0</v>
      </c>
      <c r="I211" s="57"/>
      <c r="J211" s="57"/>
      <c r="K211" s="57"/>
      <c r="L211" s="57"/>
      <c r="M211" s="58" t="str">
        <f t="shared" si="42"/>
        <v/>
      </c>
      <c r="N211" s="102"/>
    </row>
    <row r="212" spans="1:14">
      <c r="A212" s="97" t="str">
        <f t="shared" si="40"/>
        <v/>
      </c>
      <c r="B212" s="98" t="str">
        <f t="shared" si="39"/>
        <v/>
      </c>
      <c r="C212" s="99"/>
      <c r="D212" s="137"/>
      <c r="E212" s="100"/>
      <c r="F212" s="57"/>
      <c r="G212" s="58">
        <f t="shared" si="41"/>
        <v>0</v>
      </c>
      <c r="H212" s="58">
        <f>IF(E212="",0,IFERROR(VLOOKUP(E212,档案费管理台账!$D$4:$H$1000,5,0),0))</f>
        <v>0</v>
      </c>
      <c r="I212" s="57"/>
      <c r="J212" s="57"/>
      <c r="K212" s="57"/>
      <c r="L212" s="57"/>
      <c r="M212" s="58" t="str">
        <f t="shared" si="42"/>
        <v/>
      </c>
      <c r="N212" s="102"/>
    </row>
    <row r="213" spans="1:14">
      <c r="A213" s="97" t="str">
        <f t="shared" si="40"/>
        <v/>
      </c>
      <c r="B213" s="98" t="str">
        <f t="shared" si="39"/>
        <v/>
      </c>
      <c r="C213" s="99"/>
      <c r="D213" s="137"/>
      <c r="E213" s="100"/>
      <c r="F213" s="57"/>
      <c r="G213" s="58">
        <f t="shared" si="41"/>
        <v>0</v>
      </c>
      <c r="H213" s="58">
        <f>IF(E213="",0,IFERROR(VLOOKUP(E213,档案费管理台账!$D$4:$H$1000,5,0),0))</f>
        <v>0</v>
      </c>
      <c r="I213" s="57"/>
      <c r="J213" s="57"/>
      <c r="K213" s="57"/>
      <c r="L213" s="57"/>
      <c r="M213" s="58" t="str">
        <f t="shared" si="42"/>
        <v/>
      </c>
      <c r="N213" s="102"/>
    </row>
    <row r="214" spans="1:14">
      <c r="A214" s="97" t="str">
        <f t="shared" si="40"/>
        <v/>
      </c>
      <c r="B214" s="98" t="str">
        <f t="shared" si="39"/>
        <v/>
      </c>
      <c r="C214" s="99"/>
      <c r="D214" s="137"/>
      <c r="E214" s="100"/>
      <c r="F214" s="57"/>
      <c r="G214" s="58">
        <f t="shared" si="41"/>
        <v>0</v>
      </c>
      <c r="H214" s="58">
        <f>IF(E214="",0,IFERROR(VLOOKUP(E214,档案费管理台账!$D$4:$H$1000,5,0),0))</f>
        <v>0</v>
      </c>
      <c r="I214" s="57"/>
      <c r="J214" s="57"/>
      <c r="K214" s="57"/>
      <c r="L214" s="57"/>
      <c r="M214" s="58" t="str">
        <f t="shared" si="42"/>
        <v/>
      </c>
      <c r="N214" s="102"/>
    </row>
    <row r="215" spans="1:14">
      <c r="A215" s="97" t="str">
        <f t="shared" si="40"/>
        <v/>
      </c>
      <c r="B215" s="98" t="str">
        <f t="shared" si="39"/>
        <v/>
      </c>
      <c r="C215" s="99"/>
      <c r="D215" s="137"/>
      <c r="E215" s="100"/>
      <c r="F215" s="57"/>
      <c r="G215" s="58">
        <f t="shared" si="41"/>
        <v>0</v>
      </c>
      <c r="H215" s="58">
        <f>IF(E215="",0,IFERROR(VLOOKUP(E215,档案费管理台账!$D$4:$H$1000,5,0),0))</f>
        <v>0</v>
      </c>
      <c r="I215" s="57"/>
      <c r="J215" s="57"/>
      <c r="K215" s="57"/>
      <c r="L215" s="57"/>
      <c r="M215" s="58" t="str">
        <f t="shared" si="42"/>
        <v/>
      </c>
      <c r="N215" s="102"/>
    </row>
    <row r="216" spans="1:14">
      <c r="A216" s="97" t="str">
        <f t="shared" si="40"/>
        <v/>
      </c>
      <c r="B216" s="98" t="str">
        <f t="shared" si="39"/>
        <v/>
      </c>
      <c r="C216" s="99"/>
      <c r="D216" s="137"/>
      <c r="E216" s="100"/>
      <c r="F216" s="57"/>
      <c r="G216" s="58">
        <f t="shared" si="41"/>
        <v>0</v>
      </c>
      <c r="H216" s="58">
        <f>IF(E216="",0,IFERROR(VLOOKUP(E216,档案费管理台账!$D$4:$H$1000,5,0),0))</f>
        <v>0</v>
      </c>
      <c r="I216" s="57"/>
      <c r="J216" s="57"/>
      <c r="K216" s="57"/>
      <c r="L216" s="57"/>
      <c r="M216" s="58" t="str">
        <f t="shared" si="42"/>
        <v/>
      </c>
      <c r="N216" s="102"/>
    </row>
    <row r="217" spans="1:14">
      <c r="A217" s="97" t="str">
        <f t="shared" si="40"/>
        <v/>
      </c>
      <c r="B217" s="98" t="str">
        <f t="shared" si="39"/>
        <v/>
      </c>
      <c r="C217" s="99"/>
      <c r="D217" s="137"/>
      <c r="E217" s="100"/>
      <c r="F217" s="57"/>
      <c r="G217" s="58">
        <f t="shared" si="41"/>
        <v>0</v>
      </c>
      <c r="H217" s="58">
        <f>IF(E217="",0,IFERROR(VLOOKUP(E217,档案费管理台账!$D$4:$H$1000,5,0),0))</f>
        <v>0</v>
      </c>
      <c r="I217" s="57"/>
      <c r="J217" s="57"/>
      <c r="K217" s="57"/>
      <c r="L217" s="57"/>
      <c r="M217" s="58" t="str">
        <f t="shared" si="42"/>
        <v/>
      </c>
      <c r="N217" s="102"/>
    </row>
    <row r="218" spans="1:14">
      <c r="A218" s="97" t="str">
        <f t="shared" si="40"/>
        <v/>
      </c>
      <c r="B218" s="98" t="str">
        <f t="shared" si="39"/>
        <v/>
      </c>
      <c r="C218" s="99"/>
      <c r="D218" s="137"/>
      <c r="E218" s="100"/>
      <c r="F218" s="57"/>
      <c r="G218" s="58">
        <f t="shared" si="41"/>
        <v>0</v>
      </c>
      <c r="H218" s="58">
        <f>IF(E218="",0,IFERROR(VLOOKUP(E218,档案费管理台账!$D$4:$H$1000,5,0),0))</f>
        <v>0</v>
      </c>
      <c r="I218" s="57"/>
      <c r="J218" s="57"/>
      <c r="K218" s="57"/>
      <c r="L218" s="57"/>
      <c r="M218" s="58" t="str">
        <f t="shared" si="42"/>
        <v/>
      </c>
      <c r="N218" s="102"/>
    </row>
    <row r="219" spans="1:14">
      <c r="A219" s="97" t="str">
        <f t="shared" si="40"/>
        <v/>
      </c>
      <c r="B219" s="98" t="str">
        <f t="shared" si="39"/>
        <v/>
      </c>
      <c r="C219" s="99"/>
      <c r="D219" s="137"/>
      <c r="E219" s="100"/>
      <c r="F219" s="57"/>
      <c r="G219" s="58">
        <f t="shared" si="41"/>
        <v>0</v>
      </c>
      <c r="H219" s="58">
        <f>IF(E219="",0,IFERROR(VLOOKUP(E219,档案费管理台账!$D$4:$H$1000,5,0),0))</f>
        <v>0</v>
      </c>
      <c r="I219" s="57"/>
      <c r="J219" s="57"/>
      <c r="K219" s="57"/>
      <c r="L219" s="57"/>
      <c r="M219" s="58" t="str">
        <f t="shared" si="42"/>
        <v/>
      </c>
      <c r="N219" s="102"/>
    </row>
    <row r="220" spans="1:14">
      <c r="A220" s="97" t="str">
        <f t="shared" si="40"/>
        <v/>
      </c>
      <c r="B220" s="98" t="str">
        <f t="shared" si="39"/>
        <v/>
      </c>
      <c r="C220" s="99"/>
      <c r="D220" s="137"/>
      <c r="E220" s="100"/>
      <c r="F220" s="57"/>
      <c r="G220" s="58">
        <f t="shared" si="41"/>
        <v>0</v>
      </c>
      <c r="H220" s="58">
        <f>IF(E220="",0,IFERROR(VLOOKUP(E220,档案费管理台账!$D$4:$H$1000,5,0),0))</f>
        <v>0</v>
      </c>
      <c r="I220" s="57"/>
      <c r="J220" s="57"/>
      <c r="K220" s="57"/>
      <c r="L220" s="57"/>
      <c r="M220" s="58" t="str">
        <f t="shared" si="42"/>
        <v/>
      </c>
      <c r="N220" s="102"/>
    </row>
    <row r="221" spans="1:14">
      <c r="A221" s="97" t="str">
        <f t="shared" si="40"/>
        <v/>
      </c>
      <c r="B221" s="98" t="str">
        <f t="shared" si="39"/>
        <v/>
      </c>
      <c r="C221" s="99"/>
      <c r="D221" s="137"/>
      <c r="E221" s="100"/>
      <c r="F221" s="57"/>
      <c r="G221" s="58">
        <f t="shared" si="41"/>
        <v>0</v>
      </c>
      <c r="H221" s="58">
        <f>IF(E221="",0,IFERROR(VLOOKUP(E221,档案费管理台账!$D$4:$H$1000,5,0),0))</f>
        <v>0</v>
      </c>
      <c r="I221" s="57"/>
      <c r="J221" s="57"/>
      <c r="K221" s="57"/>
      <c r="L221" s="57"/>
      <c r="M221" s="58" t="str">
        <f t="shared" si="42"/>
        <v/>
      </c>
      <c r="N221" s="102"/>
    </row>
    <row r="222" spans="1:14">
      <c r="A222" s="97" t="str">
        <f t="shared" si="40"/>
        <v/>
      </c>
      <c r="B222" s="98" t="str">
        <f t="shared" si="39"/>
        <v/>
      </c>
      <c r="C222" s="99"/>
      <c r="D222" s="137"/>
      <c r="E222" s="100"/>
      <c r="F222" s="57"/>
      <c r="G222" s="58">
        <f t="shared" si="41"/>
        <v>0</v>
      </c>
      <c r="H222" s="58">
        <f>IF(E222="",0,IFERROR(VLOOKUP(E222,档案费管理台账!$D$4:$H$1000,5,0),0))</f>
        <v>0</v>
      </c>
      <c r="I222" s="57"/>
      <c r="J222" s="57"/>
      <c r="K222" s="57"/>
      <c r="L222" s="57"/>
      <c r="M222" s="58" t="str">
        <f t="shared" si="42"/>
        <v/>
      </c>
      <c r="N222" s="102"/>
    </row>
    <row r="223" spans="1:14">
      <c r="A223" s="97" t="str">
        <f t="shared" si="40"/>
        <v/>
      </c>
      <c r="B223" s="98" t="str">
        <f t="shared" si="39"/>
        <v/>
      </c>
      <c r="C223" s="99"/>
      <c r="D223" s="137"/>
      <c r="E223" s="100"/>
      <c r="F223" s="57"/>
      <c r="G223" s="58">
        <f t="shared" si="41"/>
        <v>0</v>
      </c>
      <c r="H223" s="58">
        <f>IF(E223="",0,IFERROR(VLOOKUP(E223,档案费管理台账!$D$4:$H$1000,5,0),0))</f>
        <v>0</v>
      </c>
      <c r="I223" s="57"/>
      <c r="J223" s="57"/>
      <c r="K223" s="57"/>
      <c r="L223" s="57"/>
      <c r="M223" s="58" t="str">
        <f t="shared" si="42"/>
        <v/>
      </c>
      <c r="N223" s="102"/>
    </row>
    <row r="224" spans="1:14">
      <c r="A224" s="97" t="str">
        <f t="shared" si="40"/>
        <v/>
      </c>
      <c r="B224" s="98" t="str">
        <f t="shared" si="39"/>
        <v/>
      </c>
      <c r="C224" s="99"/>
      <c r="D224" s="137"/>
      <c r="E224" s="100"/>
      <c r="F224" s="57"/>
      <c r="G224" s="58">
        <f t="shared" si="41"/>
        <v>0</v>
      </c>
      <c r="H224" s="58">
        <f>IF(E224="",0,IFERROR(VLOOKUP(E224,档案费管理台账!$D$4:$H$1000,5,0),0))</f>
        <v>0</v>
      </c>
      <c r="I224" s="57"/>
      <c r="J224" s="57"/>
      <c r="K224" s="57"/>
      <c r="L224" s="57"/>
      <c r="M224" s="58" t="str">
        <f t="shared" si="42"/>
        <v/>
      </c>
      <c r="N224" s="102"/>
    </row>
    <row r="225" spans="1:14">
      <c r="A225" s="97" t="str">
        <f t="shared" si="40"/>
        <v/>
      </c>
      <c r="B225" s="98" t="str">
        <f t="shared" si="39"/>
        <v/>
      </c>
      <c r="C225" s="99"/>
      <c r="D225" s="137"/>
      <c r="E225" s="100"/>
      <c r="F225" s="57"/>
      <c r="G225" s="58">
        <f t="shared" si="41"/>
        <v>0</v>
      </c>
      <c r="H225" s="58">
        <f>IF(E225="",0,IFERROR(VLOOKUP(E225,档案费管理台账!$D$4:$H$1000,5,0),0))</f>
        <v>0</v>
      </c>
      <c r="I225" s="57"/>
      <c r="J225" s="57"/>
      <c r="K225" s="57"/>
      <c r="L225" s="57"/>
      <c r="M225" s="58" t="str">
        <f t="shared" si="42"/>
        <v/>
      </c>
      <c r="N225" s="102"/>
    </row>
    <row r="226" spans="1:14">
      <c r="A226" s="97" t="str">
        <f t="shared" si="40"/>
        <v/>
      </c>
      <c r="B226" s="98" t="str">
        <f t="shared" si="39"/>
        <v/>
      </c>
      <c r="C226" s="99"/>
      <c r="D226" s="137"/>
      <c r="E226" s="100"/>
      <c r="F226" s="57"/>
      <c r="G226" s="58">
        <f t="shared" si="41"/>
        <v>0</v>
      </c>
      <c r="H226" s="58">
        <f>IF(E226="",0,IFERROR(VLOOKUP(E226,档案费管理台账!$D$4:$H$1000,5,0),0))</f>
        <v>0</v>
      </c>
      <c r="I226" s="57"/>
      <c r="J226" s="57"/>
      <c r="K226" s="57"/>
      <c r="L226" s="57"/>
      <c r="M226" s="58" t="str">
        <f t="shared" si="42"/>
        <v/>
      </c>
      <c r="N226" s="102"/>
    </row>
    <row r="227" spans="1:14">
      <c r="A227" s="97" t="str">
        <f t="shared" si="40"/>
        <v/>
      </c>
      <c r="B227" s="98" t="str">
        <f t="shared" si="39"/>
        <v/>
      </c>
      <c r="C227" s="99"/>
      <c r="D227" s="137"/>
      <c r="E227" s="100"/>
      <c r="F227" s="57"/>
      <c r="G227" s="58">
        <f t="shared" si="41"/>
        <v>0</v>
      </c>
      <c r="H227" s="58">
        <f>IF(E227="",0,IFERROR(VLOOKUP(E227,档案费管理台账!$D$4:$H$1000,5,0),0))</f>
        <v>0</v>
      </c>
      <c r="I227" s="57"/>
      <c r="J227" s="57"/>
      <c r="K227" s="57"/>
      <c r="L227" s="57"/>
      <c r="M227" s="58" t="str">
        <f t="shared" si="42"/>
        <v/>
      </c>
      <c r="N227" s="102"/>
    </row>
    <row r="228" spans="1:14">
      <c r="A228" s="97" t="str">
        <f t="shared" si="40"/>
        <v/>
      </c>
      <c r="B228" s="98" t="str">
        <f t="shared" si="39"/>
        <v/>
      </c>
      <c r="C228" s="99"/>
      <c r="D228" s="137"/>
      <c r="E228" s="100"/>
      <c r="F228" s="57"/>
      <c r="G228" s="58">
        <f t="shared" si="41"/>
        <v>0</v>
      </c>
      <c r="H228" s="58">
        <f>IF(E228="",0,IFERROR(VLOOKUP(E228,档案费管理台账!$D$4:$H$1000,5,0),0))</f>
        <v>0</v>
      </c>
      <c r="I228" s="57"/>
      <c r="J228" s="57"/>
      <c r="K228" s="57"/>
      <c r="L228" s="57"/>
      <c r="M228" s="58" t="str">
        <f t="shared" si="42"/>
        <v/>
      </c>
      <c r="N228" s="102"/>
    </row>
    <row r="229" spans="1:14">
      <c r="A229" s="97" t="str">
        <f t="shared" si="40"/>
        <v/>
      </c>
      <c r="B229" s="98" t="str">
        <f t="shared" si="39"/>
        <v/>
      </c>
      <c r="C229" s="99"/>
      <c r="D229" s="137"/>
      <c r="E229" s="100"/>
      <c r="F229" s="57"/>
      <c r="G229" s="58">
        <f t="shared" si="41"/>
        <v>0</v>
      </c>
      <c r="H229" s="58">
        <f>IF(E229="",0,IFERROR(VLOOKUP(E229,档案费管理台账!$D$4:$H$1000,5,0),0))</f>
        <v>0</v>
      </c>
      <c r="I229" s="57"/>
      <c r="J229" s="57"/>
      <c r="K229" s="57"/>
      <c r="L229" s="57"/>
      <c r="M229" s="58" t="str">
        <f t="shared" si="42"/>
        <v/>
      </c>
      <c r="N229" s="102"/>
    </row>
    <row r="230" spans="1:14">
      <c r="A230" s="97" t="str">
        <f t="shared" si="40"/>
        <v/>
      </c>
      <c r="B230" s="98" t="str">
        <f t="shared" si="39"/>
        <v/>
      </c>
      <c r="C230" s="99"/>
      <c r="D230" s="137"/>
      <c r="E230" s="100"/>
      <c r="F230" s="57"/>
      <c r="G230" s="58">
        <f t="shared" si="41"/>
        <v>0</v>
      </c>
      <c r="H230" s="58">
        <f>IF(E230="",0,IFERROR(VLOOKUP(E230,档案费管理台账!$D$4:$H$1000,5,0),0))</f>
        <v>0</v>
      </c>
      <c r="I230" s="57"/>
      <c r="J230" s="57"/>
      <c r="K230" s="57"/>
      <c r="L230" s="57"/>
      <c r="M230" s="58" t="str">
        <f t="shared" si="42"/>
        <v/>
      </c>
      <c r="N230" s="102"/>
    </row>
    <row r="231" spans="1:14">
      <c r="A231" s="97" t="str">
        <f t="shared" si="40"/>
        <v/>
      </c>
      <c r="B231" s="98" t="str">
        <f t="shared" si="39"/>
        <v/>
      </c>
      <c r="C231" s="99"/>
      <c r="D231" s="137"/>
      <c r="E231" s="100"/>
      <c r="F231" s="57"/>
      <c r="G231" s="58">
        <f t="shared" si="41"/>
        <v>0</v>
      </c>
      <c r="H231" s="58">
        <f>IF(E231="",0,IFERROR(VLOOKUP(E231,档案费管理台账!$D$4:$H$1000,5,0),0))</f>
        <v>0</v>
      </c>
      <c r="I231" s="57"/>
      <c r="J231" s="57"/>
      <c r="K231" s="57"/>
      <c r="L231" s="57"/>
      <c r="M231" s="58" t="str">
        <f t="shared" si="42"/>
        <v/>
      </c>
      <c r="N231" s="102"/>
    </row>
    <row r="232" spans="1:14">
      <c r="A232" s="97" t="str">
        <f t="shared" si="40"/>
        <v/>
      </c>
      <c r="B232" s="98" t="str">
        <f t="shared" si="39"/>
        <v/>
      </c>
      <c r="C232" s="99"/>
      <c r="D232" s="137"/>
      <c r="E232" s="100"/>
      <c r="F232" s="57"/>
      <c r="G232" s="58">
        <f t="shared" si="41"/>
        <v>0</v>
      </c>
      <c r="H232" s="58">
        <f>IF(E232="",0,IFERROR(VLOOKUP(E232,档案费管理台账!$D$4:$H$1000,5,0),0))</f>
        <v>0</v>
      </c>
      <c r="I232" s="57"/>
      <c r="J232" s="57"/>
      <c r="K232" s="57"/>
      <c r="L232" s="57"/>
      <c r="M232" s="58" t="str">
        <f t="shared" si="42"/>
        <v/>
      </c>
      <c r="N232" s="102"/>
    </row>
    <row r="233" spans="1:14">
      <c r="A233" s="97" t="str">
        <f t="shared" si="40"/>
        <v/>
      </c>
      <c r="B233" s="98" t="str">
        <f t="shared" si="39"/>
        <v/>
      </c>
      <c r="C233" s="99"/>
      <c r="D233" s="137"/>
      <c r="E233" s="100"/>
      <c r="F233" s="57"/>
      <c r="G233" s="58">
        <f t="shared" si="41"/>
        <v>0</v>
      </c>
      <c r="H233" s="58">
        <f>IF(E233="",0,IFERROR(VLOOKUP(E233,档案费管理台账!$D$4:$H$1000,5,0),0))</f>
        <v>0</v>
      </c>
      <c r="I233" s="57"/>
      <c r="J233" s="57"/>
      <c r="K233" s="57"/>
      <c r="L233" s="57"/>
      <c r="M233" s="58" t="str">
        <f t="shared" si="42"/>
        <v/>
      </c>
      <c r="N233" s="102"/>
    </row>
    <row r="234" spans="1:14">
      <c r="A234" s="97" t="str">
        <f t="shared" si="40"/>
        <v/>
      </c>
      <c r="B234" s="98" t="str">
        <f t="shared" si="39"/>
        <v/>
      </c>
      <c r="C234" s="99"/>
      <c r="D234" s="137"/>
      <c r="E234" s="100"/>
      <c r="F234" s="57"/>
      <c r="G234" s="58">
        <f t="shared" si="41"/>
        <v>0</v>
      </c>
      <c r="H234" s="58">
        <f>IF(E234="",0,IFERROR(VLOOKUP(E234,档案费管理台账!$D$4:$H$1000,5,0),0))</f>
        <v>0</v>
      </c>
      <c r="I234" s="57"/>
      <c r="J234" s="57"/>
      <c r="K234" s="57"/>
      <c r="L234" s="57"/>
      <c r="M234" s="58" t="str">
        <f t="shared" si="42"/>
        <v/>
      </c>
      <c r="N234" s="102"/>
    </row>
    <row r="235" spans="1:14">
      <c r="A235" s="97" t="str">
        <f t="shared" si="40"/>
        <v/>
      </c>
      <c r="B235" s="98" t="str">
        <f t="shared" si="39"/>
        <v/>
      </c>
      <c r="C235" s="99"/>
      <c r="D235" s="137"/>
      <c r="E235" s="100"/>
      <c r="F235" s="57"/>
      <c r="G235" s="58">
        <f t="shared" si="41"/>
        <v>0</v>
      </c>
      <c r="H235" s="58">
        <f>IF(E235="",0,IFERROR(VLOOKUP(E235,档案费管理台账!$D$4:$H$1000,5,0),0))</f>
        <v>0</v>
      </c>
      <c r="I235" s="57"/>
      <c r="J235" s="57"/>
      <c r="K235" s="57"/>
      <c r="L235" s="57"/>
      <c r="M235" s="58" t="str">
        <f t="shared" si="42"/>
        <v/>
      </c>
      <c r="N235" s="102"/>
    </row>
    <row r="236" spans="1:14">
      <c r="A236" s="97" t="str">
        <f t="shared" si="40"/>
        <v/>
      </c>
      <c r="B236" s="98" t="str">
        <f t="shared" ref="B236:B299" si="43">IF(C236="","",MONTH(C236)&amp;"月")</f>
        <v/>
      </c>
      <c r="C236" s="99"/>
      <c r="D236" s="137"/>
      <c r="E236" s="100"/>
      <c r="F236" s="57"/>
      <c r="G236" s="58">
        <f t="shared" si="41"/>
        <v>0</v>
      </c>
      <c r="H236" s="58">
        <f>IF(E236="",0,IFERROR(VLOOKUP(E236,档案费管理台账!$D$4:$H$1000,5,0),0))</f>
        <v>0</v>
      </c>
      <c r="I236" s="57"/>
      <c r="J236" s="57"/>
      <c r="K236" s="57"/>
      <c r="L236" s="57"/>
      <c r="M236" s="58" t="str">
        <f t="shared" si="42"/>
        <v/>
      </c>
      <c r="N236" s="102"/>
    </row>
    <row r="237" spans="1:14">
      <c r="A237" s="97" t="str">
        <f t="shared" ref="A237:A300" si="44">IF(C237="","",ROW()-42)</f>
        <v/>
      </c>
      <c r="B237" s="98" t="str">
        <f t="shared" si="43"/>
        <v/>
      </c>
      <c r="C237" s="99"/>
      <c r="D237" s="137"/>
      <c r="E237" s="100"/>
      <c r="F237" s="57"/>
      <c r="G237" s="58">
        <f t="shared" ref="G237:G300" si="45">IF(F237="",0,F237*$K$41)</f>
        <v>0</v>
      </c>
      <c r="H237" s="58">
        <f>IF(E237="",0,IFERROR(VLOOKUP(E237,档案费管理台账!$D$4:$H$1000,5,0),0))</f>
        <v>0</v>
      </c>
      <c r="I237" s="57"/>
      <c r="J237" s="57"/>
      <c r="K237" s="57"/>
      <c r="L237" s="57"/>
      <c r="M237" s="58" t="str">
        <f t="shared" ref="M237:M300" si="46">IF(C237="","",ROUND(M236+G237-I237-J237-K237-L237-H237,2))</f>
        <v/>
      </c>
      <c r="N237" s="102"/>
    </row>
    <row r="238" spans="1:14">
      <c r="A238" s="97" t="str">
        <f t="shared" si="44"/>
        <v/>
      </c>
      <c r="B238" s="98" t="str">
        <f t="shared" si="43"/>
        <v/>
      </c>
      <c r="C238" s="99"/>
      <c r="D238" s="137"/>
      <c r="E238" s="100"/>
      <c r="F238" s="57"/>
      <c r="G238" s="58">
        <f t="shared" si="45"/>
        <v>0</v>
      </c>
      <c r="H238" s="58">
        <f>IF(E238="",0,IFERROR(VLOOKUP(E238,档案费管理台账!$D$4:$H$1000,5,0),0))</f>
        <v>0</v>
      </c>
      <c r="I238" s="57"/>
      <c r="J238" s="57"/>
      <c r="K238" s="57"/>
      <c r="L238" s="57"/>
      <c r="M238" s="58" t="str">
        <f t="shared" si="46"/>
        <v/>
      </c>
      <c r="N238" s="102"/>
    </row>
    <row r="239" spans="1:14">
      <c r="A239" s="97" t="str">
        <f t="shared" si="44"/>
        <v/>
      </c>
      <c r="B239" s="98" t="str">
        <f t="shared" si="43"/>
        <v/>
      </c>
      <c r="C239" s="99"/>
      <c r="D239" s="137"/>
      <c r="E239" s="100"/>
      <c r="F239" s="57"/>
      <c r="G239" s="58">
        <f t="shared" si="45"/>
        <v>0</v>
      </c>
      <c r="H239" s="58">
        <f>IF(E239="",0,IFERROR(VLOOKUP(E239,档案费管理台账!$D$4:$H$1000,5,0),0))</f>
        <v>0</v>
      </c>
      <c r="I239" s="57"/>
      <c r="J239" s="57"/>
      <c r="K239" s="57"/>
      <c r="L239" s="57"/>
      <c r="M239" s="58" t="str">
        <f t="shared" si="46"/>
        <v/>
      </c>
      <c r="N239" s="102"/>
    </row>
    <row r="240" spans="1:14">
      <c r="A240" s="97" t="str">
        <f t="shared" si="44"/>
        <v/>
      </c>
      <c r="B240" s="98" t="str">
        <f t="shared" si="43"/>
        <v/>
      </c>
      <c r="C240" s="99"/>
      <c r="D240" s="137"/>
      <c r="E240" s="100"/>
      <c r="F240" s="57"/>
      <c r="G240" s="58">
        <f t="shared" si="45"/>
        <v>0</v>
      </c>
      <c r="H240" s="58">
        <f>IF(E240="",0,IFERROR(VLOOKUP(E240,档案费管理台账!$D$4:$H$1000,5,0),0))</f>
        <v>0</v>
      </c>
      <c r="I240" s="57"/>
      <c r="J240" s="57"/>
      <c r="K240" s="57"/>
      <c r="L240" s="57"/>
      <c r="M240" s="58" t="str">
        <f t="shared" si="46"/>
        <v/>
      </c>
      <c r="N240" s="102"/>
    </row>
    <row r="241" spans="1:14">
      <c r="A241" s="97" t="str">
        <f t="shared" si="44"/>
        <v/>
      </c>
      <c r="B241" s="98" t="str">
        <f t="shared" si="43"/>
        <v/>
      </c>
      <c r="C241" s="99"/>
      <c r="D241" s="137"/>
      <c r="E241" s="100"/>
      <c r="F241" s="57"/>
      <c r="G241" s="58">
        <f t="shared" si="45"/>
        <v>0</v>
      </c>
      <c r="H241" s="58">
        <f>IF(E241="",0,IFERROR(VLOOKUP(E241,档案费管理台账!$D$4:$H$1000,5,0),0))</f>
        <v>0</v>
      </c>
      <c r="I241" s="57"/>
      <c r="J241" s="57"/>
      <c r="K241" s="57"/>
      <c r="L241" s="57"/>
      <c r="M241" s="58" t="str">
        <f t="shared" si="46"/>
        <v/>
      </c>
      <c r="N241" s="102"/>
    </row>
    <row r="242" spans="1:14">
      <c r="A242" s="97" t="str">
        <f t="shared" si="44"/>
        <v/>
      </c>
      <c r="B242" s="98" t="str">
        <f t="shared" si="43"/>
        <v/>
      </c>
      <c r="C242" s="99"/>
      <c r="D242" s="137"/>
      <c r="E242" s="100"/>
      <c r="F242" s="57"/>
      <c r="G242" s="58">
        <f t="shared" si="45"/>
        <v>0</v>
      </c>
      <c r="H242" s="58">
        <f>IF(E242="",0,IFERROR(VLOOKUP(E242,档案费管理台账!$D$4:$H$1000,5,0),0))</f>
        <v>0</v>
      </c>
      <c r="I242" s="57"/>
      <c r="J242" s="57"/>
      <c r="K242" s="57"/>
      <c r="L242" s="57"/>
      <c r="M242" s="58" t="str">
        <f t="shared" si="46"/>
        <v/>
      </c>
      <c r="N242" s="102"/>
    </row>
    <row r="243" spans="1:14">
      <c r="A243" s="97" t="str">
        <f t="shared" si="44"/>
        <v/>
      </c>
      <c r="B243" s="98" t="str">
        <f t="shared" si="43"/>
        <v/>
      </c>
      <c r="C243" s="99"/>
      <c r="D243" s="137"/>
      <c r="E243" s="100"/>
      <c r="F243" s="57"/>
      <c r="G243" s="58">
        <f t="shared" si="45"/>
        <v>0</v>
      </c>
      <c r="H243" s="58">
        <f>IF(E243="",0,IFERROR(VLOOKUP(E243,档案费管理台账!$D$4:$H$1000,5,0),0))</f>
        <v>0</v>
      </c>
      <c r="I243" s="57"/>
      <c r="J243" s="57"/>
      <c r="K243" s="57"/>
      <c r="L243" s="57"/>
      <c r="M243" s="58" t="str">
        <f t="shared" si="46"/>
        <v/>
      </c>
      <c r="N243" s="102"/>
    </row>
    <row r="244" spans="1:14">
      <c r="A244" s="97" t="str">
        <f t="shared" si="44"/>
        <v/>
      </c>
      <c r="B244" s="98" t="str">
        <f t="shared" si="43"/>
        <v/>
      </c>
      <c r="C244" s="99"/>
      <c r="D244" s="137"/>
      <c r="E244" s="100"/>
      <c r="F244" s="57"/>
      <c r="G244" s="58">
        <f t="shared" si="45"/>
        <v>0</v>
      </c>
      <c r="H244" s="58">
        <f>IF(E244="",0,IFERROR(VLOOKUP(E244,档案费管理台账!$D$4:$H$1000,5,0),0))</f>
        <v>0</v>
      </c>
      <c r="I244" s="57"/>
      <c r="J244" s="57"/>
      <c r="K244" s="57"/>
      <c r="L244" s="57"/>
      <c r="M244" s="58" t="str">
        <f t="shared" si="46"/>
        <v/>
      </c>
      <c r="N244" s="102"/>
    </row>
    <row r="245" spans="1:14">
      <c r="A245" s="97" t="str">
        <f t="shared" si="44"/>
        <v/>
      </c>
      <c r="B245" s="98" t="str">
        <f t="shared" si="43"/>
        <v/>
      </c>
      <c r="C245" s="99"/>
      <c r="D245" s="137"/>
      <c r="E245" s="100"/>
      <c r="F245" s="57"/>
      <c r="G245" s="58">
        <f t="shared" si="45"/>
        <v>0</v>
      </c>
      <c r="H245" s="58">
        <f>IF(E245="",0,IFERROR(VLOOKUP(E245,档案费管理台账!$D$4:$H$1000,5,0),0))</f>
        <v>0</v>
      </c>
      <c r="I245" s="57"/>
      <c r="J245" s="57"/>
      <c r="K245" s="57"/>
      <c r="L245" s="57"/>
      <c r="M245" s="58" t="str">
        <f t="shared" si="46"/>
        <v/>
      </c>
      <c r="N245" s="102"/>
    </row>
    <row r="246" spans="1:14">
      <c r="A246" s="97" t="str">
        <f t="shared" si="44"/>
        <v/>
      </c>
      <c r="B246" s="98" t="str">
        <f t="shared" si="43"/>
        <v/>
      </c>
      <c r="C246" s="99"/>
      <c r="D246" s="137"/>
      <c r="E246" s="100"/>
      <c r="F246" s="57"/>
      <c r="G246" s="58">
        <f t="shared" si="45"/>
        <v>0</v>
      </c>
      <c r="H246" s="58">
        <f>IF(E246="",0,IFERROR(VLOOKUP(E246,档案费管理台账!$D$4:$H$1000,5,0),0))</f>
        <v>0</v>
      </c>
      <c r="I246" s="57"/>
      <c r="J246" s="57"/>
      <c r="K246" s="57"/>
      <c r="L246" s="57"/>
      <c r="M246" s="58" t="str">
        <f t="shared" si="46"/>
        <v/>
      </c>
      <c r="N246" s="102"/>
    </row>
    <row r="247" spans="1:14">
      <c r="A247" s="97" t="str">
        <f t="shared" si="44"/>
        <v/>
      </c>
      <c r="B247" s="98" t="str">
        <f t="shared" si="43"/>
        <v/>
      </c>
      <c r="C247" s="99"/>
      <c r="D247" s="137"/>
      <c r="E247" s="100"/>
      <c r="F247" s="57"/>
      <c r="G247" s="58">
        <f t="shared" si="45"/>
        <v>0</v>
      </c>
      <c r="H247" s="58">
        <f>IF(E247="",0,IFERROR(VLOOKUP(E247,档案费管理台账!$D$4:$H$1000,5,0),0))</f>
        <v>0</v>
      </c>
      <c r="I247" s="57"/>
      <c r="J247" s="57"/>
      <c r="K247" s="57"/>
      <c r="L247" s="57"/>
      <c r="M247" s="58" t="str">
        <f t="shared" si="46"/>
        <v/>
      </c>
      <c r="N247" s="102"/>
    </row>
    <row r="248" spans="1:14">
      <c r="A248" s="97" t="str">
        <f t="shared" si="44"/>
        <v/>
      </c>
      <c r="B248" s="98" t="str">
        <f t="shared" si="43"/>
        <v/>
      </c>
      <c r="C248" s="99"/>
      <c r="D248" s="137"/>
      <c r="E248" s="100"/>
      <c r="F248" s="57"/>
      <c r="G248" s="58">
        <f t="shared" si="45"/>
        <v>0</v>
      </c>
      <c r="H248" s="58">
        <f>IF(E248="",0,IFERROR(VLOOKUP(E248,档案费管理台账!$D$4:$H$1000,5,0),0))</f>
        <v>0</v>
      </c>
      <c r="I248" s="57"/>
      <c r="J248" s="57"/>
      <c r="K248" s="57"/>
      <c r="L248" s="57"/>
      <c r="M248" s="58" t="str">
        <f t="shared" si="46"/>
        <v/>
      </c>
      <c r="N248" s="102"/>
    </row>
    <row r="249" spans="1:14">
      <c r="A249" s="97" t="str">
        <f t="shared" si="44"/>
        <v/>
      </c>
      <c r="B249" s="98" t="str">
        <f t="shared" si="43"/>
        <v/>
      </c>
      <c r="C249" s="99"/>
      <c r="D249" s="137"/>
      <c r="E249" s="100"/>
      <c r="F249" s="57"/>
      <c r="G249" s="58">
        <f t="shared" si="45"/>
        <v>0</v>
      </c>
      <c r="H249" s="58">
        <f>IF(E249="",0,IFERROR(VLOOKUP(E249,档案费管理台账!$D$4:$H$1000,5,0),0))</f>
        <v>0</v>
      </c>
      <c r="I249" s="57"/>
      <c r="J249" s="57"/>
      <c r="K249" s="57"/>
      <c r="L249" s="57"/>
      <c r="M249" s="58" t="str">
        <f t="shared" si="46"/>
        <v/>
      </c>
      <c r="N249" s="102"/>
    </row>
    <row r="250" spans="1:14">
      <c r="A250" s="97" t="str">
        <f t="shared" si="44"/>
        <v/>
      </c>
      <c r="B250" s="98" t="str">
        <f t="shared" si="43"/>
        <v/>
      </c>
      <c r="C250" s="99"/>
      <c r="D250" s="137"/>
      <c r="E250" s="100"/>
      <c r="F250" s="57"/>
      <c r="G250" s="58">
        <f t="shared" si="45"/>
        <v>0</v>
      </c>
      <c r="H250" s="58">
        <f>IF(E250="",0,IFERROR(VLOOKUP(E250,档案费管理台账!$D$4:$H$1000,5,0),0))</f>
        <v>0</v>
      </c>
      <c r="I250" s="57"/>
      <c r="J250" s="57"/>
      <c r="K250" s="57"/>
      <c r="L250" s="57"/>
      <c r="M250" s="58" t="str">
        <f t="shared" si="46"/>
        <v/>
      </c>
      <c r="N250" s="102"/>
    </row>
    <row r="251" spans="1:14">
      <c r="A251" s="97" t="str">
        <f t="shared" si="44"/>
        <v/>
      </c>
      <c r="B251" s="98" t="str">
        <f t="shared" si="43"/>
        <v/>
      </c>
      <c r="C251" s="99"/>
      <c r="D251" s="137"/>
      <c r="E251" s="100"/>
      <c r="F251" s="57"/>
      <c r="G251" s="58">
        <f t="shared" si="45"/>
        <v>0</v>
      </c>
      <c r="H251" s="58">
        <f>IF(E251="",0,IFERROR(VLOOKUP(E251,档案费管理台账!$D$4:$H$1000,5,0),0))</f>
        <v>0</v>
      </c>
      <c r="I251" s="57"/>
      <c r="J251" s="57"/>
      <c r="K251" s="57"/>
      <c r="L251" s="57"/>
      <c r="M251" s="58" t="str">
        <f t="shared" si="46"/>
        <v/>
      </c>
      <c r="N251" s="102"/>
    </row>
    <row r="252" spans="1:14">
      <c r="A252" s="97" t="str">
        <f t="shared" si="44"/>
        <v/>
      </c>
      <c r="B252" s="98" t="str">
        <f t="shared" si="43"/>
        <v/>
      </c>
      <c r="C252" s="99"/>
      <c r="D252" s="137"/>
      <c r="E252" s="100"/>
      <c r="F252" s="57"/>
      <c r="G252" s="58">
        <f t="shared" si="45"/>
        <v>0</v>
      </c>
      <c r="H252" s="58">
        <f>IF(E252="",0,IFERROR(VLOOKUP(E252,档案费管理台账!$D$4:$H$1000,5,0),0))</f>
        <v>0</v>
      </c>
      <c r="I252" s="57"/>
      <c r="J252" s="57"/>
      <c r="K252" s="57"/>
      <c r="L252" s="57"/>
      <c r="M252" s="58" t="str">
        <f t="shared" si="46"/>
        <v/>
      </c>
      <c r="N252" s="102"/>
    </row>
    <row r="253" spans="1:14">
      <c r="A253" s="97" t="str">
        <f t="shared" si="44"/>
        <v/>
      </c>
      <c r="B253" s="98" t="str">
        <f t="shared" si="43"/>
        <v/>
      </c>
      <c r="C253" s="99"/>
      <c r="D253" s="137"/>
      <c r="E253" s="100"/>
      <c r="F253" s="57"/>
      <c r="G253" s="58">
        <f t="shared" si="45"/>
        <v>0</v>
      </c>
      <c r="H253" s="58">
        <f>IF(E253="",0,IFERROR(VLOOKUP(E253,档案费管理台账!$D$4:$H$1000,5,0),0))</f>
        <v>0</v>
      </c>
      <c r="I253" s="57"/>
      <c r="J253" s="57"/>
      <c r="K253" s="57"/>
      <c r="L253" s="57"/>
      <c r="M253" s="58" t="str">
        <f t="shared" si="46"/>
        <v/>
      </c>
      <c r="N253" s="102"/>
    </row>
    <row r="254" spans="1:14">
      <c r="A254" s="97" t="str">
        <f t="shared" si="44"/>
        <v/>
      </c>
      <c r="B254" s="98" t="str">
        <f t="shared" si="43"/>
        <v/>
      </c>
      <c r="C254" s="99"/>
      <c r="D254" s="137"/>
      <c r="E254" s="100"/>
      <c r="F254" s="57"/>
      <c r="G254" s="58">
        <f t="shared" si="45"/>
        <v>0</v>
      </c>
      <c r="H254" s="58">
        <f>IF(E254="",0,IFERROR(VLOOKUP(E254,档案费管理台账!$D$4:$H$1000,5,0),0))</f>
        <v>0</v>
      </c>
      <c r="I254" s="57"/>
      <c r="J254" s="57"/>
      <c r="K254" s="57"/>
      <c r="L254" s="57"/>
      <c r="M254" s="58" t="str">
        <f t="shared" si="46"/>
        <v/>
      </c>
      <c r="N254" s="102"/>
    </row>
    <row r="255" spans="1:14">
      <c r="A255" s="97" t="str">
        <f t="shared" si="44"/>
        <v/>
      </c>
      <c r="B255" s="98" t="str">
        <f t="shared" si="43"/>
        <v/>
      </c>
      <c r="C255" s="99"/>
      <c r="D255" s="137"/>
      <c r="E255" s="100"/>
      <c r="F255" s="57"/>
      <c r="G255" s="58">
        <f t="shared" si="45"/>
        <v>0</v>
      </c>
      <c r="H255" s="58">
        <f>IF(E255="",0,IFERROR(VLOOKUP(E255,档案费管理台账!$D$4:$H$1000,5,0),0))</f>
        <v>0</v>
      </c>
      <c r="I255" s="57"/>
      <c r="J255" s="57"/>
      <c r="K255" s="57"/>
      <c r="L255" s="57"/>
      <c r="M255" s="58" t="str">
        <f t="shared" si="46"/>
        <v/>
      </c>
      <c r="N255" s="102"/>
    </row>
    <row r="256" spans="1:14">
      <c r="A256" s="97" t="str">
        <f t="shared" si="44"/>
        <v/>
      </c>
      <c r="B256" s="98" t="str">
        <f t="shared" si="43"/>
        <v/>
      </c>
      <c r="C256" s="99"/>
      <c r="D256" s="137"/>
      <c r="E256" s="100"/>
      <c r="F256" s="57"/>
      <c r="G256" s="58">
        <f t="shared" si="45"/>
        <v>0</v>
      </c>
      <c r="H256" s="58">
        <f>IF(E256="",0,IFERROR(VLOOKUP(E256,档案费管理台账!$D$4:$H$1000,5,0),0))</f>
        <v>0</v>
      </c>
      <c r="I256" s="57"/>
      <c r="J256" s="57"/>
      <c r="K256" s="57"/>
      <c r="L256" s="57"/>
      <c r="M256" s="58" t="str">
        <f t="shared" si="46"/>
        <v/>
      </c>
      <c r="N256" s="102"/>
    </row>
    <row r="257" spans="1:14">
      <c r="A257" s="97" t="str">
        <f t="shared" si="44"/>
        <v/>
      </c>
      <c r="B257" s="98" t="str">
        <f t="shared" si="43"/>
        <v/>
      </c>
      <c r="C257" s="99"/>
      <c r="D257" s="137"/>
      <c r="E257" s="100"/>
      <c r="F257" s="57"/>
      <c r="G257" s="58">
        <f t="shared" si="45"/>
        <v>0</v>
      </c>
      <c r="H257" s="58">
        <f>IF(E257="",0,IFERROR(VLOOKUP(E257,档案费管理台账!$D$4:$H$1000,5,0),0))</f>
        <v>0</v>
      </c>
      <c r="I257" s="57"/>
      <c r="J257" s="57"/>
      <c r="K257" s="57"/>
      <c r="L257" s="57"/>
      <c r="M257" s="58" t="str">
        <f t="shared" si="46"/>
        <v/>
      </c>
      <c r="N257" s="102"/>
    </row>
    <row r="258" spans="1:14">
      <c r="A258" s="97" t="str">
        <f t="shared" si="44"/>
        <v/>
      </c>
      <c r="B258" s="98" t="str">
        <f t="shared" si="43"/>
        <v/>
      </c>
      <c r="C258" s="99"/>
      <c r="D258" s="137"/>
      <c r="E258" s="100"/>
      <c r="F258" s="57"/>
      <c r="G258" s="58">
        <f t="shared" si="45"/>
        <v>0</v>
      </c>
      <c r="H258" s="58">
        <f>IF(E258="",0,IFERROR(VLOOKUP(E258,档案费管理台账!$D$4:$H$1000,5,0),0))</f>
        <v>0</v>
      </c>
      <c r="I258" s="57"/>
      <c r="J258" s="57"/>
      <c r="K258" s="57"/>
      <c r="L258" s="57"/>
      <c r="M258" s="58" t="str">
        <f t="shared" si="46"/>
        <v/>
      </c>
      <c r="N258" s="102"/>
    </row>
    <row r="259" spans="1:14">
      <c r="A259" s="97" t="str">
        <f t="shared" si="44"/>
        <v/>
      </c>
      <c r="B259" s="98" t="str">
        <f t="shared" si="43"/>
        <v/>
      </c>
      <c r="C259" s="99"/>
      <c r="D259" s="137"/>
      <c r="E259" s="100"/>
      <c r="F259" s="57"/>
      <c r="G259" s="58">
        <f t="shared" si="45"/>
        <v>0</v>
      </c>
      <c r="H259" s="58">
        <f>IF(E259="",0,IFERROR(VLOOKUP(E259,档案费管理台账!$D$4:$H$1000,5,0),0))</f>
        <v>0</v>
      </c>
      <c r="I259" s="57"/>
      <c r="J259" s="57"/>
      <c r="K259" s="57"/>
      <c r="L259" s="57"/>
      <c r="M259" s="58" t="str">
        <f t="shared" si="46"/>
        <v/>
      </c>
      <c r="N259" s="102"/>
    </row>
    <row r="260" spans="1:14">
      <c r="A260" s="97" t="str">
        <f t="shared" si="44"/>
        <v/>
      </c>
      <c r="B260" s="98" t="str">
        <f t="shared" si="43"/>
        <v/>
      </c>
      <c r="C260" s="99"/>
      <c r="D260" s="137"/>
      <c r="E260" s="100"/>
      <c r="F260" s="57"/>
      <c r="G260" s="58">
        <f t="shared" si="45"/>
        <v>0</v>
      </c>
      <c r="H260" s="58">
        <f>IF(E260="",0,IFERROR(VLOOKUP(E260,档案费管理台账!$D$4:$H$1000,5,0),0))</f>
        <v>0</v>
      </c>
      <c r="I260" s="57"/>
      <c r="J260" s="57"/>
      <c r="K260" s="57"/>
      <c r="L260" s="57"/>
      <c r="M260" s="58" t="str">
        <f t="shared" si="46"/>
        <v/>
      </c>
      <c r="N260" s="102"/>
    </row>
    <row r="261" spans="1:14">
      <c r="A261" s="97" t="str">
        <f t="shared" si="44"/>
        <v/>
      </c>
      <c r="B261" s="98" t="str">
        <f t="shared" si="43"/>
        <v/>
      </c>
      <c r="C261" s="99"/>
      <c r="D261" s="137"/>
      <c r="E261" s="100"/>
      <c r="F261" s="57"/>
      <c r="G261" s="58">
        <f t="shared" si="45"/>
        <v>0</v>
      </c>
      <c r="H261" s="58">
        <f>IF(E261="",0,IFERROR(VLOOKUP(E261,档案费管理台账!$D$4:$H$1000,5,0),0))</f>
        <v>0</v>
      </c>
      <c r="I261" s="57"/>
      <c r="J261" s="57"/>
      <c r="K261" s="57"/>
      <c r="L261" s="57"/>
      <c r="M261" s="58" t="str">
        <f t="shared" si="46"/>
        <v/>
      </c>
      <c r="N261" s="102"/>
    </row>
    <row r="262" spans="1:14">
      <c r="A262" s="97" t="str">
        <f t="shared" si="44"/>
        <v/>
      </c>
      <c r="B262" s="98" t="str">
        <f t="shared" si="43"/>
        <v/>
      </c>
      <c r="C262" s="99"/>
      <c r="D262" s="137"/>
      <c r="E262" s="100"/>
      <c r="F262" s="57"/>
      <c r="G262" s="58">
        <f t="shared" si="45"/>
        <v>0</v>
      </c>
      <c r="H262" s="58">
        <f>IF(E262="",0,IFERROR(VLOOKUP(E262,档案费管理台账!$D$4:$H$1000,5,0),0))</f>
        <v>0</v>
      </c>
      <c r="I262" s="57"/>
      <c r="J262" s="57"/>
      <c r="K262" s="57"/>
      <c r="L262" s="57"/>
      <c r="M262" s="58" t="str">
        <f t="shared" si="46"/>
        <v/>
      </c>
      <c r="N262" s="102"/>
    </row>
    <row r="263" spans="1:14">
      <c r="A263" s="97" t="str">
        <f t="shared" si="44"/>
        <v/>
      </c>
      <c r="B263" s="98" t="str">
        <f t="shared" si="43"/>
        <v/>
      </c>
      <c r="C263" s="99"/>
      <c r="D263" s="137"/>
      <c r="E263" s="100"/>
      <c r="F263" s="57"/>
      <c r="G263" s="58">
        <f t="shared" si="45"/>
        <v>0</v>
      </c>
      <c r="H263" s="58">
        <f>IF(E263="",0,IFERROR(VLOOKUP(E263,档案费管理台账!$D$4:$H$1000,5,0),0))</f>
        <v>0</v>
      </c>
      <c r="I263" s="57"/>
      <c r="J263" s="57"/>
      <c r="K263" s="57"/>
      <c r="L263" s="57"/>
      <c r="M263" s="58" t="str">
        <f t="shared" si="46"/>
        <v/>
      </c>
      <c r="N263" s="102"/>
    </row>
    <row r="264" spans="1:14">
      <c r="A264" s="97" t="str">
        <f t="shared" si="44"/>
        <v/>
      </c>
      <c r="B264" s="98" t="str">
        <f t="shared" si="43"/>
        <v/>
      </c>
      <c r="C264" s="99"/>
      <c r="D264" s="137"/>
      <c r="E264" s="100"/>
      <c r="F264" s="57"/>
      <c r="G264" s="58">
        <f t="shared" si="45"/>
        <v>0</v>
      </c>
      <c r="H264" s="58">
        <f>IF(E264="",0,IFERROR(VLOOKUP(E264,档案费管理台账!$D$4:$H$1000,5,0),0))</f>
        <v>0</v>
      </c>
      <c r="I264" s="57"/>
      <c r="J264" s="57"/>
      <c r="K264" s="57"/>
      <c r="L264" s="57"/>
      <c r="M264" s="58" t="str">
        <f t="shared" si="46"/>
        <v/>
      </c>
      <c r="N264" s="102"/>
    </row>
    <row r="265" spans="1:14">
      <c r="A265" s="97" t="str">
        <f t="shared" si="44"/>
        <v/>
      </c>
      <c r="B265" s="98" t="str">
        <f t="shared" si="43"/>
        <v/>
      </c>
      <c r="C265" s="99"/>
      <c r="D265" s="137"/>
      <c r="E265" s="100"/>
      <c r="F265" s="57"/>
      <c r="G265" s="58">
        <f t="shared" si="45"/>
        <v>0</v>
      </c>
      <c r="H265" s="58">
        <f>IF(E265="",0,IFERROR(VLOOKUP(E265,档案费管理台账!$D$4:$H$1000,5,0),0))</f>
        <v>0</v>
      </c>
      <c r="I265" s="57"/>
      <c r="J265" s="57"/>
      <c r="K265" s="57"/>
      <c r="L265" s="57"/>
      <c r="M265" s="58" t="str">
        <f t="shared" si="46"/>
        <v/>
      </c>
      <c r="N265" s="102"/>
    </row>
    <row r="266" spans="1:14">
      <c r="A266" s="97" t="str">
        <f t="shared" si="44"/>
        <v/>
      </c>
      <c r="B266" s="98" t="str">
        <f t="shared" si="43"/>
        <v/>
      </c>
      <c r="C266" s="99"/>
      <c r="D266" s="137"/>
      <c r="E266" s="100"/>
      <c r="F266" s="57"/>
      <c r="G266" s="58">
        <f t="shared" si="45"/>
        <v>0</v>
      </c>
      <c r="H266" s="58">
        <f>IF(E266="",0,IFERROR(VLOOKUP(E266,档案费管理台账!$D$4:$H$1000,5,0),0))</f>
        <v>0</v>
      </c>
      <c r="I266" s="57"/>
      <c r="J266" s="57"/>
      <c r="K266" s="57"/>
      <c r="L266" s="57"/>
      <c r="M266" s="58" t="str">
        <f t="shared" si="46"/>
        <v/>
      </c>
      <c r="N266" s="102"/>
    </row>
    <row r="267" spans="1:14">
      <c r="A267" s="97" t="str">
        <f t="shared" si="44"/>
        <v/>
      </c>
      <c r="B267" s="98" t="str">
        <f t="shared" si="43"/>
        <v/>
      </c>
      <c r="C267" s="99"/>
      <c r="D267" s="137"/>
      <c r="E267" s="100"/>
      <c r="F267" s="57"/>
      <c r="G267" s="58">
        <f t="shared" si="45"/>
        <v>0</v>
      </c>
      <c r="H267" s="58">
        <f>IF(E267="",0,IFERROR(VLOOKUP(E267,档案费管理台账!$D$4:$H$1000,5,0),0))</f>
        <v>0</v>
      </c>
      <c r="I267" s="57"/>
      <c r="J267" s="57"/>
      <c r="K267" s="57"/>
      <c r="L267" s="57"/>
      <c r="M267" s="58" t="str">
        <f t="shared" si="46"/>
        <v/>
      </c>
      <c r="N267" s="102"/>
    </row>
    <row r="268" spans="1:14">
      <c r="A268" s="97" t="str">
        <f t="shared" si="44"/>
        <v/>
      </c>
      <c r="B268" s="98" t="str">
        <f t="shared" si="43"/>
        <v/>
      </c>
      <c r="C268" s="99"/>
      <c r="D268" s="137"/>
      <c r="E268" s="100"/>
      <c r="F268" s="57"/>
      <c r="G268" s="58">
        <f t="shared" si="45"/>
        <v>0</v>
      </c>
      <c r="H268" s="58">
        <f>IF(E268="",0,IFERROR(VLOOKUP(E268,档案费管理台账!$D$4:$H$1000,5,0),0))</f>
        <v>0</v>
      </c>
      <c r="I268" s="57"/>
      <c r="J268" s="57"/>
      <c r="K268" s="57"/>
      <c r="L268" s="57"/>
      <c r="M268" s="58" t="str">
        <f t="shared" si="46"/>
        <v/>
      </c>
      <c r="N268" s="102"/>
    </row>
    <row r="269" spans="1:14">
      <c r="A269" s="97" t="str">
        <f t="shared" si="44"/>
        <v/>
      </c>
      <c r="B269" s="98" t="str">
        <f t="shared" si="43"/>
        <v/>
      </c>
      <c r="C269" s="99"/>
      <c r="D269" s="137"/>
      <c r="E269" s="100"/>
      <c r="F269" s="57"/>
      <c r="G269" s="58">
        <f t="shared" si="45"/>
        <v>0</v>
      </c>
      <c r="H269" s="58">
        <f>IF(E269="",0,IFERROR(VLOOKUP(E269,档案费管理台账!$D$4:$H$1000,5,0),0))</f>
        <v>0</v>
      </c>
      <c r="I269" s="57"/>
      <c r="J269" s="57"/>
      <c r="K269" s="57"/>
      <c r="L269" s="57"/>
      <c r="M269" s="58" t="str">
        <f t="shared" si="46"/>
        <v/>
      </c>
      <c r="N269" s="102"/>
    </row>
    <row r="270" spans="1:14">
      <c r="A270" s="97" t="str">
        <f t="shared" si="44"/>
        <v/>
      </c>
      <c r="B270" s="98" t="str">
        <f t="shared" si="43"/>
        <v/>
      </c>
      <c r="C270" s="99"/>
      <c r="D270" s="137"/>
      <c r="E270" s="100"/>
      <c r="F270" s="57"/>
      <c r="G270" s="58">
        <f t="shared" si="45"/>
        <v>0</v>
      </c>
      <c r="H270" s="58">
        <f>IF(E270="",0,IFERROR(VLOOKUP(E270,档案费管理台账!$D$4:$H$1000,5,0),0))</f>
        <v>0</v>
      </c>
      <c r="I270" s="57"/>
      <c r="J270" s="57"/>
      <c r="K270" s="57"/>
      <c r="L270" s="57"/>
      <c r="M270" s="58" t="str">
        <f t="shared" si="46"/>
        <v/>
      </c>
      <c r="N270" s="102"/>
    </row>
    <row r="271" spans="1:14">
      <c r="A271" s="97" t="str">
        <f t="shared" si="44"/>
        <v/>
      </c>
      <c r="B271" s="98" t="str">
        <f t="shared" si="43"/>
        <v/>
      </c>
      <c r="C271" s="99"/>
      <c r="D271" s="137"/>
      <c r="E271" s="100"/>
      <c r="F271" s="57"/>
      <c r="G271" s="58">
        <f t="shared" si="45"/>
        <v>0</v>
      </c>
      <c r="H271" s="58">
        <f>IF(E271="",0,IFERROR(VLOOKUP(E271,档案费管理台账!$D$4:$H$1000,5,0),0))</f>
        <v>0</v>
      </c>
      <c r="I271" s="57"/>
      <c r="J271" s="57"/>
      <c r="K271" s="57"/>
      <c r="L271" s="57"/>
      <c r="M271" s="58" t="str">
        <f t="shared" si="46"/>
        <v/>
      </c>
      <c r="N271" s="102"/>
    </row>
    <row r="272" spans="1:14">
      <c r="A272" s="97" t="str">
        <f t="shared" si="44"/>
        <v/>
      </c>
      <c r="B272" s="98" t="str">
        <f t="shared" si="43"/>
        <v/>
      </c>
      <c r="C272" s="99"/>
      <c r="D272" s="137"/>
      <c r="E272" s="100"/>
      <c r="F272" s="57"/>
      <c r="G272" s="58">
        <f t="shared" si="45"/>
        <v>0</v>
      </c>
      <c r="H272" s="58">
        <f>IF(E272="",0,IFERROR(VLOOKUP(E272,档案费管理台账!$D$4:$H$1000,5,0),0))</f>
        <v>0</v>
      </c>
      <c r="I272" s="57"/>
      <c r="J272" s="57"/>
      <c r="K272" s="57"/>
      <c r="L272" s="57"/>
      <c r="M272" s="58" t="str">
        <f t="shared" si="46"/>
        <v/>
      </c>
      <c r="N272" s="102"/>
    </row>
    <row r="273" spans="1:14">
      <c r="A273" s="97" t="str">
        <f t="shared" si="44"/>
        <v/>
      </c>
      <c r="B273" s="98" t="str">
        <f t="shared" si="43"/>
        <v/>
      </c>
      <c r="C273" s="99"/>
      <c r="D273" s="137"/>
      <c r="E273" s="100"/>
      <c r="F273" s="57"/>
      <c r="G273" s="58">
        <f t="shared" si="45"/>
        <v>0</v>
      </c>
      <c r="H273" s="58">
        <f>IF(E273="",0,IFERROR(VLOOKUP(E273,档案费管理台账!$D$4:$H$1000,5,0),0))</f>
        <v>0</v>
      </c>
      <c r="I273" s="57"/>
      <c r="J273" s="57"/>
      <c r="K273" s="57"/>
      <c r="L273" s="57"/>
      <c r="M273" s="58" t="str">
        <f t="shared" si="46"/>
        <v/>
      </c>
      <c r="N273" s="102"/>
    </row>
    <row r="274" spans="1:14">
      <c r="A274" s="97" t="str">
        <f t="shared" si="44"/>
        <v/>
      </c>
      <c r="B274" s="98" t="str">
        <f t="shared" si="43"/>
        <v/>
      </c>
      <c r="C274" s="99"/>
      <c r="D274" s="137"/>
      <c r="E274" s="100"/>
      <c r="F274" s="57"/>
      <c r="G274" s="58">
        <f t="shared" si="45"/>
        <v>0</v>
      </c>
      <c r="H274" s="58">
        <f>IF(E274="",0,IFERROR(VLOOKUP(E274,档案费管理台账!$D$4:$H$1000,5,0),0))</f>
        <v>0</v>
      </c>
      <c r="I274" s="57"/>
      <c r="J274" s="57"/>
      <c r="K274" s="57"/>
      <c r="L274" s="57"/>
      <c r="M274" s="58" t="str">
        <f t="shared" si="46"/>
        <v/>
      </c>
      <c r="N274" s="102"/>
    </row>
    <row r="275" spans="1:14">
      <c r="A275" s="97" t="str">
        <f t="shared" si="44"/>
        <v/>
      </c>
      <c r="B275" s="98" t="str">
        <f t="shared" si="43"/>
        <v/>
      </c>
      <c r="C275" s="99"/>
      <c r="D275" s="137"/>
      <c r="E275" s="100"/>
      <c r="F275" s="57"/>
      <c r="G275" s="58">
        <f t="shared" si="45"/>
        <v>0</v>
      </c>
      <c r="H275" s="58">
        <f>IF(E275="",0,IFERROR(VLOOKUP(E275,档案费管理台账!$D$4:$H$1000,5,0),0))</f>
        <v>0</v>
      </c>
      <c r="I275" s="57"/>
      <c r="J275" s="57"/>
      <c r="K275" s="57"/>
      <c r="L275" s="57"/>
      <c r="M275" s="58" t="str">
        <f t="shared" si="46"/>
        <v/>
      </c>
      <c r="N275" s="102"/>
    </row>
    <row r="276" spans="1:14">
      <c r="A276" s="97" t="str">
        <f t="shared" si="44"/>
        <v/>
      </c>
      <c r="B276" s="98" t="str">
        <f t="shared" si="43"/>
        <v/>
      </c>
      <c r="C276" s="99"/>
      <c r="D276" s="137"/>
      <c r="E276" s="100"/>
      <c r="F276" s="57"/>
      <c r="G276" s="58">
        <f t="shared" si="45"/>
        <v>0</v>
      </c>
      <c r="H276" s="58">
        <f>IF(E276="",0,IFERROR(VLOOKUP(E276,档案费管理台账!$D$4:$H$1000,5,0),0))</f>
        <v>0</v>
      </c>
      <c r="I276" s="57"/>
      <c r="J276" s="57"/>
      <c r="K276" s="57"/>
      <c r="L276" s="57"/>
      <c r="M276" s="58" t="str">
        <f t="shared" si="46"/>
        <v/>
      </c>
      <c r="N276" s="102"/>
    </row>
    <row r="277" spans="1:14">
      <c r="A277" s="97" t="str">
        <f t="shared" si="44"/>
        <v/>
      </c>
      <c r="B277" s="98" t="str">
        <f t="shared" si="43"/>
        <v/>
      </c>
      <c r="C277" s="99"/>
      <c r="D277" s="137"/>
      <c r="E277" s="100"/>
      <c r="F277" s="57"/>
      <c r="G277" s="58">
        <f t="shared" si="45"/>
        <v>0</v>
      </c>
      <c r="H277" s="58">
        <f>IF(E277="",0,IFERROR(VLOOKUP(E277,档案费管理台账!$D$4:$H$1000,5,0),0))</f>
        <v>0</v>
      </c>
      <c r="I277" s="57"/>
      <c r="J277" s="57"/>
      <c r="K277" s="57"/>
      <c r="L277" s="57"/>
      <c r="M277" s="58" t="str">
        <f t="shared" si="46"/>
        <v/>
      </c>
      <c r="N277" s="102"/>
    </row>
    <row r="278" spans="1:14">
      <c r="A278" s="97" t="str">
        <f t="shared" si="44"/>
        <v/>
      </c>
      <c r="B278" s="98" t="str">
        <f t="shared" si="43"/>
        <v/>
      </c>
      <c r="C278" s="99"/>
      <c r="D278" s="137"/>
      <c r="E278" s="100"/>
      <c r="F278" s="57"/>
      <c r="G278" s="58">
        <f t="shared" si="45"/>
        <v>0</v>
      </c>
      <c r="H278" s="58">
        <f>IF(E278="",0,IFERROR(VLOOKUP(E278,档案费管理台账!$D$4:$H$1000,5,0),0))</f>
        <v>0</v>
      </c>
      <c r="I278" s="57"/>
      <c r="J278" s="57"/>
      <c r="K278" s="57"/>
      <c r="L278" s="57"/>
      <c r="M278" s="58" t="str">
        <f t="shared" si="46"/>
        <v/>
      </c>
      <c r="N278" s="102"/>
    </row>
    <row r="279" spans="1:14">
      <c r="A279" s="97" t="str">
        <f t="shared" si="44"/>
        <v/>
      </c>
      <c r="B279" s="98" t="str">
        <f t="shared" si="43"/>
        <v/>
      </c>
      <c r="C279" s="99"/>
      <c r="D279" s="137"/>
      <c r="E279" s="100"/>
      <c r="F279" s="57"/>
      <c r="G279" s="58">
        <f t="shared" si="45"/>
        <v>0</v>
      </c>
      <c r="H279" s="58">
        <f>IF(E279="",0,IFERROR(VLOOKUP(E279,档案费管理台账!$D$4:$H$1000,5,0),0))</f>
        <v>0</v>
      </c>
      <c r="I279" s="57"/>
      <c r="J279" s="57"/>
      <c r="K279" s="57"/>
      <c r="L279" s="57"/>
      <c r="M279" s="58" t="str">
        <f t="shared" si="46"/>
        <v/>
      </c>
      <c r="N279" s="102"/>
    </row>
    <row r="280" spans="1:14">
      <c r="A280" s="97" t="str">
        <f t="shared" si="44"/>
        <v/>
      </c>
      <c r="B280" s="98" t="str">
        <f t="shared" si="43"/>
        <v/>
      </c>
      <c r="C280" s="99"/>
      <c r="D280" s="137"/>
      <c r="E280" s="100"/>
      <c r="F280" s="57"/>
      <c r="G280" s="58">
        <f t="shared" si="45"/>
        <v>0</v>
      </c>
      <c r="H280" s="58">
        <f>IF(E280="",0,IFERROR(VLOOKUP(E280,档案费管理台账!$D$4:$H$1000,5,0),0))</f>
        <v>0</v>
      </c>
      <c r="I280" s="57"/>
      <c r="J280" s="57"/>
      <c r="K280" s="57"/>
      <c r="L280" s="57"/>
      <c r="M280" s="58" t="str">
        <f t="shared" si="46"/>
        <v/>
      </c>
      <c r="N280" s="102"/>
    </row>
    <row r="281" spans="1:14">
      <c r="A281" s="97" t="str">
        <f t="shared" si="44"/>
        <v/>
      </c>
      <c r="B281" s="98" t="str">
        <f t="shared" si="43"/>
        <v/>
      </c>
      <c r="C281" s="99"/>
      <c r="D281" s="137"/>
      <c r="E281" s="100"/>
      <c r="F281" s="57"/>
      <c r="G281" s="58">
        <f t="shared" si="45"/>
        <v>0</v>
      </c>
      <c r="H281" s="58">
        <f>IF(E281="",0,IFERROR(VLOOKUP(E281,档案费管理台账!$D$4:$H$1000,5,0),0))</f>
        <v>0</v>
      </c>
      <c r="I281" s="57"/>
      <c r="J281" s="57"/>
      <c r="K281" s="57"/>
      <c r="L281" s="57"/>
      <c r="M281" s="58" t="str">
        <f t="shared" si="46"/>
        <v/>
      </c>
      <c r="N281" s="102"/>
    </row>
    <row r="282" spans="1:14">
      <c r="A282" s="97" t="str">
        <f t="shared" si="44"/>
        <v/>
      </c>
      <c r="B282" s="98" t="str">
        <f t="shared" si="43"/>
        <v/>
      </c>
      <c r="C282" s="99"/>
      <c r="D282" s="137"/>
      <c r="E282" s="100"/>
      <c r="F282" s="57"/>
      <c r="G282" s="58">
        <f t="shared" si="45"/>
        <v>0</v>
      </c>
      <c r="H282" s="58">
        <f>IF(E282="",0,IFERROR(VLOOKUP(E282,档案费管理台账!$D$4:$H$1000,5,0),0))</f>
        <v>0</v>
      </c>
      <c r="I282" s="57"/>
      <c r="J282" s="57"/>
      <c r="K282" s="57"/>
      <c r="L282" s="57"/>
      <c r="M282" s="58" t="str">
        <f t="shared" si="46"/>
        <v/>
      </c>
      <c r="N282" s="102"/>
    </row>
    <row r="283" spans="1:14">
      <c r="A283" s="97" t="str">
        <f t="shared" si="44"/>
        <v/>
      </c>
      <c r="B283" s="98" t="str">
        <f t="shared" si="43"/>
        <v/>
      </c>
      <c r="C283" s="99"/>
      <c r="D283" s="137"/>
      <c r="E283" s="100"/>
      <c r="F283" s="57"/>
      <c r="G283" s="58">
        <f t="shared" si="45"/>
        <v>0</v>
      </c>
      <c r="H283" s="58">
        <f>IF(E283="",0,IFERROR(VLOOKUP(E283,档案费管理台账!$D$4:$H$1000,5,0),0))</f>
        <v>0</v>
      </c>
      <c r="I283" s="57"/>
      <c r="J283" s="57"/>
      <c r="K283" s="57"/>
      <c r="L283" s="57"/>
      <c r="M283" s="58" t="str">
        <f t="shared" si="46"/>
        <v/>
      </c>
      <c r="N283" s="102"/>
    </row>
    <row r="284" spans="1:14">
      <c r="A284" s="97" t="str">
        <f t="shared" si="44"/>
        <v/>
      </c>
      <c r="B284" s="98" t="str">
        <f t="shared" si="43"/>
        <v/>
      </c>
      <c r="C284" s="99"/>
      <c r="D284" s="137"/>
      <c r="E284" s="100"/>
      <c r="F284" s="57"/>
      <c r="G284" s="58">
        <f t="shared" si="45"/>
        <v>0</v>
      </c>
      <c r="H284" s="58">
        <f>IF(E284="",0,IFERROR(VLOOKUP(E284,档案费管理台账!$D$4:$H$1000,5,0),0))</f>
        <v>0</v>
      </c>
      <c r="I284" s="57"/>
      <c r="J284" s="57"/>
      <c r="K284" s="57"/>
      <c r="L284" s="57"/>
      <c r="M284" s="58" t="str">
        <f t="shared" si="46"/>
        <v/>
      </c>
      <c r="N284" s="102"/>
    </row>
    <row r="285" spans="1:14">
      <c r="A285" s="97" t="str">
        <f t="shared" si="44"/>
        <v/>
      </c>
      <c r="B285" s="98" t="str">
        <f t="shared" si="43"/>
        <v/>
      </c>
      <c r="C285" s="99"/>
      <c r="D285" s="137"/>
      <c r="E285" s="100"/>
      <c r="F285" s="57"/>
      <c r="G285" s="58">
        <f t="shared" si="45"/>
        <v>0</v>
      </c>
      <c r="H285" s="58">
        <f>IF(E285="",0,IFERROR(VLOOKUP(E285,档案费管理台账!$D$4:$H$1000,5,0),0))</f>
        <v>0</v>
      </c>
      <c r="I285" s="57"/>
      <c r="J285" s="57"/>
      <c r="K285" s="57"/>
      <c r="L285" s="57"/>
      <c r="M285" s="58" t="str">
        <f t="shared" si="46"/>
        <v/>
      </c>
      <c r="N285" s="102"/>
    </row>
    <row r="286" spans="1:14">
      <c r="A286" s="97" t="str">
        <f t="shared" si="44"/>
        <v/>
      </c>
      <c r="B286" s="98" t="str">
        <f t="shared" si="43"/>
        <v/>
      </c>
      <c r="C286" s="99"/>
      <c r="D286" s="137"/>
      <c r="E286" s="100"/>
      <c r="F286" s="57"/>
      <c r="G286" s="58">
        <f t="shared" si="45"/>
        <v>0</v>
      </c>
      <c r="H286" s="58">
        <f>IF(E286="",0,IFERROR(VLOOKUP(E286,档案费管理台账!$D$4:$H$1000,5,0),0))</f>
        <v>0</v>
      </c>
      <c r="I286" s="57"/>
      <c r="J286" s="57"/>
      <c r="K286" s="57"/>
      <c r="L286" s="57"/>
      <c r="M286" s="58" t="str">
        <f t="shared" si="46"/>
        <v/>
      </c>
      <c r="N286" s="102"/>
    </row>
    <row r="287" spans="1:14">
      <c r="A287" s="97" t="str">
        <f t="shared" si="44"/>
        <v/>
      </c>
      <c r="B287" s="98" t="str">
        <f t="shared" si="43"/>
        <v/>
      </c>
      <c r="C287" s="99"/>
      <c r="D287" s="137"/>
      <c r="E287" s="100"/>
      <c r="F287" s="57"/>
      <c r="G287" s="58">
        <f t="shared" si="45"/>
        <v>0</v>
      </c>
      <c r="H287" s="58">
        <f>IF(E287="",0,IFERROR(VLOOKUP(E287,档案费管理台账!$D$4:$H$1000,5,0),0))</f>
        <v>0</v>
      </c>
      <c r="I287" s="57"/>
      <c r="J287" s="57"/>
      <c r="K287" s="57"/>
      <c r="L287" s="57"/>
      <c r="M287" s="58" t="str">
        <f t="shared" si="46"/>
        <v/>
      </c>
      <c r="N287" s="102"/>
    </row>
    <row r="288" spans="1:14">
      <c r="A288" s="97" t="str">
        <f t="shared" si="44"/>
        <v/>
      </c>
      <c r="B288" s="98" t="str">
        <f t="shared" si="43"/>
        <v/>
      </c>
      <c r="C288" s="99"/>
      <c r="D288" s="137"/>
      <c r="E288" s="100"/>
      <c r="F288" s="57"/>
      <c r="G288" s="58">
        <f t="shared" si="45"/>
        <v>0</v>
      </c>
      <c r="H288" s="58">
        <f>IF(E288="",0,IFERROR(VLOOKUP(E288,档案费管理台账!$D$4:$H$1000,5,0),0))</f>
        <v>0</v>
      </c>
      <c r="I288" s="57"/>
      <c r="J288" s="57"/>
      <c r="K288" s="57"/>
      <c r="L288" s="57"/>
      <c r="M288" s="58" t="str">
        <f t="shared" si="46"/>
        <v/>
      </c>
      <c r="N288" s="102"/>
    </row>
    <row r="289" spans="1:14">
      <c r="A289" s="97" t="str">
        <f t="shared" si="44"/>
        <v/>
      </c>
      <c r="B289" s="98" t="str">
        <f t="shared" si="43"/>
        <v/>
      </c>
      <c r="C289" s="99"/>
      <c r="D289" s="137"/>
      <c r="E289" s="100"/>
      <c r="F289" s="57"/>
      <c r="G289" s="58">
        <f t="shared" si="45"/>
        <v>0</v>
      </c>
      <c r="H289" s="58">
        <f>IF(E289="",0,IFERROR(VLOOKUP(E289,档案费管理台账!$D$4:$H$1000,5,0),0))</f>
        <v>0</v>
      </c>
      <c r="I289" s="57"/>
      <c r="J289" s="57"/>
      <c r="K289" s="57"/>
      <c r="L289" s="57"/>
      <c r="M289" s="58" t="str">
        <f t="shared" si="46"/>
        <v/>
      </c>
      <c r="N289" s="102"/>
    </row>
    <row r="290" spans="1:14">
      <c r="A290" s="97" t="str">
        <f t="shared" si="44"/>
        <v/>
      </c>
      <c r="B290" s="98" t="str">
        <f t="shared" si="43"/>
        <v/>
      </c>
      <c r="C290" s="99"/>
      <c r="D290" s="137"/>
      <c r="E290" s="100"/>
      <c r="F290" s="57"/>
      <c r="G290" s="58">
        <f t="shared" si="45"/>
        <v>0</v>
      </c>
      <c r="H290" s="58">
        <f>IF(E290="",0,IFERROR(VLOOKUP(E290,档案费管理台账!$D$4:$H$1000,5,0),0))</f>
        <v>0</v>
      </c>
      <c r="I290" s="57"/>
      <c r="J290" s="57"/>
      <c r="K290" s="57"/>
      <c r="L290" s="57"/>
      <c r="M290" s="58" t="str">
        <f t="shared" si="46"/>
        <v/>
      </c>
      <c r="N290" s="102"/>
    </row>
    <row r="291" spans="1:14">
      <c r="A291" s="97" t="str">
        <f t="shared" si="44"/>
        <v/>
      </c>
      <c r="B291" s="98" t="str">
        <f t="shared" si="43"/>
        <v/>
      </c>
      <c r="C291" s="99"/>
      <c r="D291" s="137"/>
      <c r="E291" s="100"/>
      <c r="F291" s="57"/>
      <c r="G291" s="58">
        <f t="shared" si="45"/>
        <v>0</v>
      </c>
      <c r="H291" s="58">
        <f>IF(E291="",0,IFERROR(VLOOKUP(E291,档案费管理台账!$D$4:$H$1000,5,0),0))</f>
        <v>0</v>
      </c>
      <c r="I291" s="57"/>
      <c r="J291" s="57"/>
      <c r="K291" s="57"/>
      <c r="L291" s="57"/>
      <c r="M291" s="58" t="str">
        <f t="shared" si="46"/>
        <v/>
      </c>
      <c r="N291" s="102"/>
    </row>
    <row r="292" spans="1:14">
      <c r="A292" s="97" t="str">
        <f t="shared" si="44"/>
        <v/>
      </c>
      <c r="B292" s="98" t="str">
        <f t="shared" si="43"/>
        <v/>
      </c>
      <c r="C292" s="99"/>
      <c r="D292" s="137"/>
      <c r="E292" s="100"/>
      <c r="F292" s="57"/>
      <c r="G292" s="58">
        <f t="shared" si="45"/>
        <v>0</v>
      </c>
      <c r="H292" s="58">
        <f>IF(E292="",0,IFERROR(VLOOKUP(E292,档案费管理台账!$D$4:$H$1000,5,0),0))</f>
        <v>0</v>
      </c>
      <c r="I292" s="57"/>
      <c r="J292" s="57"/>
      <c r="K292" s="57"/>
      <c r="L292" s="57"/>
      <c r="M292" s="58" t="str">
        <f t="shared" si="46"/>
        <v/>
      </c>
      <c r="N292" s="102"/>
    </row>
    <row r="293" spans="1:14">
      <c r="A293" s="97" t="str">
        <f t="shared" si="44"/>
        <v/>
      </c>
      <c r="B293" s="98" t="str">
        <f t="shared" si="43"/>
        <v/>
      </c>
      <c r="C293" s="99"/>
      <c r="D293" s="137"/>
      <c r="E293" s="100"/>
      <c r="F293" s="57"/>
      <c r="G293" s="58">
        <f t="shared" si="45"/>
        <v>0</v>
      </c>
      <c r="H293" s="58">
        <f>IF(E293="",0,IFERROR(VLOOKUP(E293,档案费管理台账!$D$4:$H$1000,5,0),0))</f>
        <v>0</v>
      </c>
      <c r="I293" s="57"/>
      <c r="J293" s="57"/>
      <c r="K293" s="57"/>
      <c r="L293" s="57"/>
      <c r="M293" s="58" t="str">
        <f t="shared" si="46"/>
        <v/>
      </c>
      <c r="N293" s="102"/>
    </row>
    <row r="294" spans="1:14">
      <c r="A294" s="97" t="str">
        <f t="shared" si="44"/>
        <v/>
      </c>
      <c r="B294" s="98" t="str">
        <f t="shared" si="43"/>
        <v/>
      </c>
      <c r="C294" s="99"/>
      <c r="D294" s="137"/>
      <c r="E294" s="100"/>
      <c r="F294" s="57"/>
      <c r="G294" s="58">
        <f t="shared" si="45"/>
        <v>0</v>
      </c>
      <c r="H294" s="58">
        <f>IF(E294="",0,IFERROR(VLOOKUP(E294,档案费管理台账!$D$4:$H$1000,5,0),0))</f>
        <v>0</v>
      </c>
      <c r="I294" s="57"/>
      <c r="J294" s="57"/>
      <c r="K294" s="57"/>
      <c r="L294" s="57"/>
      <c r="M294" s="58" t="str">
        <f t="shared" si="46"/>
        <v/>
      </c>
      <c r="N294" s="102"/>
    </row>
    <row r="295" spans="1:14">
      <c r="A295" s="97" t="str">
        <f t="shared" si="44"/>
        <v/>
      </c>
      <c r="B295" s="98" t="str">
        <f t="shared" si="43"/>
        <v/>
      </c>
      <c r="C295" s="99"/>
      <c r="D295" s="137"/>
      <c r="E295" s="100"/>
      <c r="F295" s="57"/>
      <c r="G295" s="58">
        <f t="shared" si="45"/>
        <v>0</v>
      </c>
      <c r="H295" s="58">
        <f>IF(E295="",0,IFERROR(VLOOKUP(E295,档案费管理台账!$D$4:$H$1000,5,0),0))</f>
        <v>0</v>
      </c>
      <c r="I295" s="57"/>
      <c r="J295" s="57"/>
      <c r="K295" s="57"/>
      <c r="L295" s="57"/>
      <c r="M295" s="58" t="str">
        <f t="shared" si="46"/>
        <v/>
      </c>
      <c r="N295" s="102"/>
    </row>
    <row r="296" spans="1:14">
      <c r="A296" s="97" t="str">
        <f t="shared" si="44"/>
        <v/>
      </c>
      <c r="B296" s="98" t="str">
        <f t="shared" si="43"/>
        <v/>
      </c>
      <c r="C296" s="99"/>
      <c r="D296" s="137"/>
      <c r="E296" s="100"/>
      <c r="F296" s="57"/>
      <c r="G296" s="58">
        <f t="shared" si="45"/>
        <v>0</v>
      </c>
      <c r="H296" s="58">
        <f>IF(E296="",0,IFERROR(VLOOKUP(E296,档案费管理台账!$D$4:$H$1000,5,0),0))</f>
        <v>0</v>
      </c>
      <c r="I296" s="57"/>
      <c r="J296" s="57"/>
      <c r="K296" s="57"/>
      <c r="L296" s="57"/>
      <c r="M296" s="58" t="str">
        <f t="shared" si="46"/>
        <v/>
      </c>
      <c r="N296" s="102"/>
    </row>
    <row r="297" spans="1:14">
      <c r="A297" s="97" t="str">
        <f t="shared" si="44"/>
        <v/>
      </c>
      <c r="B297" s="98" t="str">
        <f t="shared" si="43"/>
        <v/>
      </c>
      <c r="C297" s="99"/>
      <c r="D297" s="137"/>
      <c r="E297" s="100"/>
      <c r="F297" s="57"/>
      <c r="G297" s="58">
        <f t="shared" si="45"/>
        <v>0</v>
      </c>
      <c r="H297" s="58">
        <f>IF(E297="",0,IFERROR(VLOOKUP(E297,档案费管理台账!$D$4:$H$1000,5,0),0))</f>
        <v>0</v>
      </c>
      <c r="I297" s="57"/>
      <c r="J297" s="57"/>
      <c r="K297" s="57"/>
      <c r="L297" s="57"/>
      <c r="M297" s="58" t="str">
        <f t="shared" si="46"/>
        <v/>
      </c>
      <c r="N297" s="102"/>
    </row>
    <row r="298" spans="1:14">
      <c r="A298" s="97" t="str">
        <f t="shared" si="44"/>
        <v/>
      </c>
      <c r="B298" s="98" t="str">
        <f t="shared" si="43"/>
        <v/>
      </c>
      <c r="C298" s="99"/>
      <c r="D298" s="137"/>
      <c r="E298" s="100"/>
      <c r="F298" s="57"/>
      <c r="G298" s="58">
        <f t="shared" si="45"/>
        <v>0</v>
      </c>
      <c r="H298" s="58">
        <f>IF(E298="",0,IFERROR(VLOOKUP(E298,档案费管理台账!$D$4:$H$1000,5,0),0))</f>
        <v>0</v>
      </c>
      <c r="I298" s="57"/>
      <c r="J298" s="57"/>
      <c r="K298" s="57"/>
      <c r="L298" s="57"/>
      <c r="M298" s="58" t="str">
        <f t="shared" si="46"/>
        <v/>
      </c>
      <c r="N298" s="102"/>
    </row>
    <row r="299" spans="1:14">
      <c r="A299" s="97" t="str">
        <f t="shared" si="44"/>
        <v/>
      </c>
      <c r="B299" s="98" t="str">
        <f t="shared" si="43"/>
        <v/>
      </c>
      <c r="C299" s="99"/>
      <c r="D299" s="137"/>
      <c r="E299" s="100"/>
      <c r="F299" s="57"/>
      <c r="G299" s="58">
        <f t="shared" si="45"/>
        <v>0</v>
      </c>
      <c r="H299" s="58">
        <f>IF(E299="",0,IFERROR(VLOOKUP(E299,档案费管理台账!$D$4:$H$1000,5,0),0))</f>
        <v>0</v>
      </c>
      <c r="I299" s="57"/>
      <c r="J299" s="57"/>
      <c r="K299" s="57"/>
      <c r="L299" s="57"/>
      <c r="M299" s="58" t="str">
        <f t="shared" si="46"/>
        <v/>
      </c>
      <c r="N299" s="102"/>
    </row>
    <row r="300" spans="1:14">
      <c r="A300" s="97" t="str">
        <f t="shared" si="44"/>
        <v/>
      </c>
      <c r="B300" s="98" t="str">
        <f t="shared" ref="B300:B363" si="47">IF(C300="","",MONTH(C300)&amp;"月")</f>
        <v/>
      </c>
      <c r="C300" s="99"/>
      <c r="D300" s="137"/>
      <c r="E300" s="100"/>
      <c r="F300" s="57"/>
      <c r="G300" s="58">
        <f t="shared" si="45"/>
        <v>0</v>
      </c>
      <c r="H300" s="58">
        <f>IF(E300="",0,IFERROR(VLOOKUP(E300,档案费管理台账!$D$4:$H$1000,5,0),0))</f>
        <v>0</v>
      </c>
      <c r="I300" s="57"/>
      <c r="J300" s="57"/>
      <c r="K300" s="57"/>
      <c r="L300" s="57"/>
      <c r="M300" s="58" t="str">
        <f t="shared" si="46"/>
        <v/>
      </c>
      <c r="N300" s="102"/>
    </row>
    <row r="301" spans="1:14">
      <c r="A301" s="97" t="str">
        <f t="shared" ref="A301:A364" si="48">IF(C301="","",ROW()-42)</f>
        <v/>
      </c>
      <c r="B301" s="98" t="str">
        <f t="shared" si="47"/>
        <v/>
      </c>
      <c r="C301" s="99"/>
      <c r="D301" s="137"/>
      <c r="E301" s="100"/>
      <c r="F301" s="57"/>
      <c r="G301" s="58">
        <f t="shared" ref="G301:G364" si="49">IF(F301="",0,F301*$K$41)</f>
        <v>0</v>
      </c>
      <c r="H301" s="58">
        <f>IF(E301="",0,IFERROR(VLOOKUP(E301,档案费管理台账!$D$4:$H$1000,5,0),0))</f>
        <v>0</v>
      </c>
      <c r="I301" s="57"/>
      <c r="J301" s="57"/>
      <c r="K301" s="57"/>
      <c r="L301" s="57"/>
      <c r="M301" s="58" t="str">
        <f t="shared" ref="M301:M364" si="50">IF(C301="","",ROUND(M300+G301-I301-J301-K301-L301-H301,2))</f>
        <v/>
      </c>
      <c r="N301" s="102"/>
    </row>
    <row r="302" spans="1:14">
      <c r="A302" s="97" t="str">
        <f t="shared" si="48"/>
        <v/>
      </c>
      <c r="B302" s="98" t="str">
        <f t="shared" si="47"/>
        <v/>
      </c>
      <c r="C302" s="99"/>
      <c r="D302" s="137"/>
      <c r="E302" s="100"/>
      <c r="F302" s="57"/>
      <c r="G302" s="58">
        <f t="shared" si="49"/>
        <v>0</v>
      </c>
      <c r="H302" s="58">
        <f>IF(E302="",0,IFERROR(VLOOKUP(E302,档案费管理台账!$D$4:$H$1000,5,0),0))</f>
        <v>0</v>
      </c>
      <c r="I302" s="57"/>
      <c r="J302" s="57"/>
      <c r="K302" s="57"/>
      <c r="L302" s="57"/>
      <c r="M302" s="58" t="str">
        <f t="shared" si="50"/>
        <v/>
      </c>
      <c r="N302" s="102"/>
    </row>
    <row r="303" spans="1:14">
      <c r="A303" s="97" t="str">
        <f t="shared" si="48"/>
        <v/>
      </c>
      <c r="B303" s="98" t="str">
        <f t="shared" si="47"/>
        <v/>
      </c>
      <c r="C303" s="99"/>
      <c r="D303" s="137"/>
      <c r="E303" s="100"/>
      <c r="F303" s="57"/>
      <c r="G303" s="58">
        <f t="shared" si="49"/>
        <v>0</v>
      </c>
      <c r="H303" s="58">
        <f>IF(E303="",0,IFERROR(VLOOKUP(E303,档案费管理台账!$D$4:$H$1000,5,0),0))</f>
        <v>0</v>
      </c>
      <c r="I303" s="57"/>
      <c r="J303" s="57"/>
      <c r="K303" s="57"/>
      <c r="L303" s="57"/>
      <c r="M303" s="58" t="str">
        <f t="shared" si="50"/>
        <v/>
      </c>
      <c r="N303" s="102"/>
    </row>
    <row r="304" spans="1:14">
      <c r="A304" s="97" t="str">
        <f t="shared" si="48"/>
        <v/>
      </c>
      <c r="B304" s="98" t="str">
        <f t="shared" si="47"/>
        <v/>
      </c>
      <c r="C304" s="99"/>
      <c r="D304" s="137"/>
      <c r="E304" s="100"/>
      <c r="F304" s="57"/>
      <c r="G304" s="58">
        <f t="shared" si="49"/>
        <v>0</v>
      </c>
      <c r="H304" s="58">
        <f>IF(E304="",0,IFERROR(VLOOKUP(E304,档案费管理台账!$D$4:$H$1000,5,0),0))</f>
        <v>0</v>
      </c>
      <c r="I304" s="57"/>
      <c r="J304" s="57"/>
      <c r="K304" s="57"/>
      <c r="L304" s="57"/>
      <c r="M304" s="58" t="str">
        <f t="shared" si="50"/>
        <v/>
      </c>
      <c r="N304" s="102"/>
    </row>
    <row r="305" spans="1:14">
      <c r="A305" s="97" t="str">
        <f t="shared" si="48"/>
        <v/>
      </c>
      <c r="B305" s="98" t="str">
        <f t="shared" si="47"/>
        <v/>
      </c>
      <c r="C305" s="99"/>
      <c r="D305" s="137"/>
      <c r="E305" s="100"/>
      <c r="F305" s="57"/>
      <c r="G305" s="58">
        <f t="shared" si="49"/>
        <v>0</v>
      </c>
      <c r="H305" s="58">
        <f>IF(E305="",0,IFERROR(VLOOKUP(E305,档案费管理台账!$D$4:$H$1000,5,0),0))</f>
        <v>0</v>
      </c>
      <c r="I305" s="57"/>
      <c r="J305" s="57"/>
      <c r="K305" s="57"/>
      <c r="L305" s="57"/>
      <c r="M305" s="58" t="str">
        <f t="shared" si="50"/>
        <v/>
      </c>
      <c r="N305" s="102"/>
    </row>
    <row r="306" spans="1:14">
      <c r="A306" s="97" t="str">
        <f t="shared" si="48"/>
        <v/>
      </c>
      <c r="B306" s="98" t="str">
        <f t="shared" si="47"/>
        <v/>
      </c>
      <c r="C306" s="99"/>
      <c r="D306" s="137"/>
      <c r="E306" s="100"/>
      <c r="F306" s="57"/>
      <c r="G306" s="58">
        <f t="shared" si="49"/>
        <v>0</v>
      </c>
      <c r="H306" s="58">
        <f>IF(E306="",0,IFERROR(VLOOKUP(E306,档案费管理台账!$D$4:$H$1000,5,0),0))</f>
        <v>0</v>
      </c>
      <c r="I306" s="57"/>
      <c r="J306" s="57"/>
      <c r="K306" s="57"/>
      <c r="L306" s="57"/>
      <c r="M306" s="58" t="str">
        <f t="shared" si="50"/>
        <v/>
      </c>
      <c r="N306" s="102"/>
    </row>
    <row r="307" spans="1:14">
      <c r="A307" s="97" t="str">
        <f t="shared" si="48"/>
        <v/>
      </c>
      <c r="B307" s="98" t="str">
        <f t="shared" si="47"/>
        <v/>
      </c>
      <c r="C307" s="99"/>
      <c r="D307" s="137"/>
      <c r="E307" s="100"/>
      <c r="F307" s="57"/>
      <c r="G307" s="58">
        <f t="shared" si="49"/>
        <v>0</v>
      </c>
      <c r="H307" s="58">
        <f>IF(E307="",0,IFERROR(VLOOKUP(E307,档案费管理台账!$D$4:$H$1000,5,0),0))</f>
        <v>0</v>
      </c>
      <c r="I307" s="57"/>
      <c r="J307" s="57"/>
      <c r="K307" s="57"/>
      <c r="L307" s="57"/>
      <c r="M307" s="58" t="str">
        <f t="shared" si="50"/>
        <v/>
      </c>
      <c r="N307" s="102"/>
    </row>
    <row r="308" spans="1:14">
      <c r="A308" s="97" t="str">
        <f t="shared" si="48"/>
        <v/>
      </c>
      <c r="B308" s="98" t="str">
        <f t="shared" si="47"/>
        <v/>
      </c>
      <c r="C308" s="99"/>
      <c r="D308" s="137"/>
      <c r="E308" s="100"/>
      <c r="F308" s="57"/>
      <c r="G308" s="58">
        <f t="shared" si="49"/>
        <v>0</v>
      </c>
      <c r="H308" s="58">
        <f>IF(E308="",0,IFERROR(VLOOKUP(E308,档案费管理台账!$D$4:$H$1000,5,0),0))</f>
        <v>0</v>
      </c>
      <c r="I308" s="57"/>
      <c r="J308" s="57"/>
      <c r="K308" s="57"/>
      <c r="L308" s="57"/>
      <c r="M308" s="58" t="str">
        <f t="shared" si="50"/>
        <v/>
      </c>
      <c r="N308" s="102"/>
    </row>
    <row r="309" spans="1:14">
      <c r="A309" s="97" t="str">
        <f t="shared" si="48"/>
        <v/>
      </c>
      <c r="B309" s="98" t="str">
        <f t="shared" si="47"/>
        <v/>
      </c>
      <c r="C309" s="99"/>
      <c r="D309" s="137"/>
      <c r="E309" s="100"/>
      <c r="F309" s="57"/>
      <c r="G309" s="58">
        <f t="shared" si="49"/>
        <v>0</v>
      </c>
      <c r="H309" s="58">
        <f>IF(E309="",0,IFERROR(VLOOKUP(E309,档案费管理台账!$D$4:$H$1000,5,0),0))</f>
        <v>0</v>
      </c>
      <c r="I309" s="57"/>
      <c r="J309" s="57"/>
      <c r="K309" s="57"/>
      <c r="L309" s="57"/>
      <c r="M309" s="58" t="str">
        <f t="shared" si="50"/>
        <v/>
      </c>
      <c r="N309" s="102"/>
    </row>
    <row r="310" spans="1:14">
      <c r="A310" s="97" t="str">
        <f t="shared" si="48"/>
        <v/>
      </c>
      <c r="B310" s="98" t="str">
        <f t="shared" si="47"/>
        <v/>
      </c>
      <c r="C310" s="99"/>
      <c r="D310" s="137"/>
      <c r="E310" s="100"/>
      <c r="F310" s="57"/>
      <c r="G310" s="58">
        <f t="shared" si="49"/>
        <v>0</v>
      </c>
      <c r="H310" s="58">
        <f>IF(E310="",0,IFERROR(VLOOKUP(E310,档案费管理台账!$D$4:$H$1000,5,0),0))</f>
        <v>0</v>
      </c>
      <c r="I310" s="57"/>
      <c r="J310" s="57"/>
      <c r="K310" s="57"/>
      <c r="L310" s="57"/>
      <c r="M310" s="58" t="str">
        <f t="shared" si="50"/>
        <v/>
      </c>
      <c r="N310" s="102"/>
    </row>
    <row r="311" spans="1:14">
      <c r="A311" s="97" t="str">
        <f t="shared" si="48"/>
        <v/>
      </c>
      <c r="B311" s="98" t="str">
        <f t="shared" si="47"/>
        <v/>
      </c>
      <c r="C311" s="99"/>
      <c r="D311" s="137"/>
      <c r="E311" s="100"/>
      <c r="F311" s="57"/>
      <c r="G311" s="58">
        <f t="shared" si="49"/>
        <v>0</v>
      </c>
      <c r="H311" s="58">
        <f>IF(E311="",0,IFERROR(VLOOKUP(E311,档案费管理台账!$D$4:$H$1000,5,0),0))</f>
        <v>0</v>
      </c>
      <c r="I311" s="57"/>
      <c r="J311" s="57"/>
      <c r="K311" s="57"/>
      <c r="L311" s="57"/>
      <c r="M311" s="58" t="str">
        <f t="shared" si="50"/>
        <v/>
      </c>
      <c r="N311" s="102"/>
    </row>
    <row r="312" spans="1:14">
      <c r="A312" s="97" t="str">
        <f t="shared" si="48"/>
        <v/>
      </c>
      <c r="B312" s="98" t="str">
        <f t="shared" si="47"/>
        <v/>
      </c>
      <c r="C312" s="99"/>
      <c r="D312" s="137"/>
      <c r="E312" s="100"/>
      <c r="F312" s="57"/>
      <c r="G312" s="58">
        <f t="shared" si="49"/>
        <v>0</v>
      </c>
      <c r="H312" s="58">
        <f>IF(E312="",0,IFERROR(VLOOKUP(E312,档案费管理台账!$D$4:$H$1000,5,0),0))</f>
        <v>0</v>
      </c>
      <c r="I312" s="57"/>
      <c r="J312" s="57"/>
      <c r="K312" s="57"/>
      <c r="L312" s="57"/>
      <c r="M312" s="58" t="str">
        <f t="shared" si="50"/>
        <v/>
      </c>
      <c r="N312" s="102"/>
    </row>
    <row r="313" spans="1:14">
      <c r="A313" s="97" t="str">
        <f t="shared" si="48"/>
        <v/>
      </c>
      <c r="B313" s="98" t="str">
        <f t="shared" si="47"/>
        <v/>
      </c>
      <c r="C313" s="99"/>
      <c r="D313" s="137"/>
      <c r="E313" s="100"/>
      <c r="F313" s="57"/>
      <c r="G313" s="58">
        <f t="shared" si="49"/>
        <v>0</v>
      </c>
      <c r="H313" s="58">
        <f>IF(E313="",0,IFERROR(VLOOKUP(E313,档案费管理台账!$D$4:$H$1000,5,0),0))</f>
        <v>0</v>
      </c>
      <c r="I313" s="57"/>
      <c r="J313" s="57"/>
      <c r="K313" s="57"/>
      <c r="L313" s="57"/>
      <c r="M313" s="58" t="str">
        <f t="shared" si="50"/>
        <v/>
      </c>
      <c r="N313" s="102"/>
    </row>
    <row r="314" spans="1:14">
      <c r="A314" s="97" t="str">
        <f t="shared" si="48"/>
        <v/>
      </c>
      <c r="B314" s="98" t="str">
        <f t="shared" si="47"/>
        <v/>
      </c>
      <c r="C314" s="99"/>
      <c r="D314" s="137"/>
      <c r="E314" s="100"/>
      <c r="F314" s="57"/>
      <c r="G314" s="58">
        <f t="shared" si="49"/>
        <v>0</v>
      </c>
      <c r="H314" s="58">
        <f>IF(E314="",0,IFERROR(VLOOKUP(E314,档案费管理台账!$D$4:$H$1000,5,0),0))</f>
        <v>0</v>
      </c>
      <c r="I314" s="57"/>
      <c r="J314" s="57"/>
      <c r="K314" s="57"/>
      <c r="L314" s="57"/>
      <c r="M314" s="58" t="str">
        <f t="shared" si="50"/>
        <v/>
      </c>
      <c r="N314" s="102"/>
    </row>
    <row r="315" spans="1:14">
      <c r="A315" s="97" t="str">
        <f t="shared" si="48"/>
        <v/>
      </c>
      <c r="B315" s="98" t="str">
        <f t="shared" si="47"/>
        <v/>
      </c>
      <c r="C315" s="99"/>
      <c r="D315" s="137"/>
      <c r="E315" s="100"/>
      <c r="F315" s="57"/>
      <c r="G315" s="58">
        <f t="shared" si="49"/>
        <v>0</v>
      </c>
      <c r="H315" s="58">
        <f>IF(E315="",0,IFERROR(VLOOKUP(E315,档案费管理台账!$D$4:$H$1000,5,0),0))</f>
        <v>0</v>
      </c>
      <c r="I315" s="57"/>
      <c r="J315" s="57"/>
      <c r="K315" s="57"/>
      <c r="L315" s="57"/>
      <c r="M315" s="58" t="str">
        <f t="shared" si="50"/>
        <v/>
      </c>
      <c r="N315" s="102"/>
    </row>
    <row r="316" spans="1:14">
      <c r="A316" s="97" t="str">
        <f t="shared" si="48"/>
        <v/>
      </c>
      <c r="B316" s="98" t="str">
        <f t="shared" si="47"/>
        <v/>
      </c>
      <c r="C316" s="99"/>
      <c r="D316" s="137"/>
      <c r="E316" s="100"/>
      <c r="F316" s="57"/>
      <c r="G316" s="58">
        <f t="shared" si="49"/>
        <v>0</v>
      </c>
      <c r="H316" s="58">
        <f>IF(E316="",0,IFERROR(VLOOKUP(E316,档案费管理台账!$D$4:$H$1000,5,0),0))</f>
        <v>0</v>
      </c>
      <c r="I316" s="57"/>
      <c r="J316" s="57"/>
      <c r="K316" s="57"/>
      <c r="L316" s="57"/>
      <c r="M316" s="58" t="str">
        <f t="shared" si="50"/>
        <v/>
      </c>
      <c r="N316" s="102"/>
    </row>
    <row r="317" spans="1:14">
      <c r="A317" s="97" t="str">
        <f t="shared" si="48"/>
        <v/>
      </c>
      <c r="B317" s="98" t="str">
        <f t="shared" si="47"/>
        <v/>
      </c>
      <c r="C317" s="99"/>
      <c r="D317" s="137"/>
      <c r="E317" s="100"/>
      <c r="F317" s="57"/>
      <c r="G317" s="58">
        <f t="shared" si="49"/>
        <v>0</v>
      </c>
      <c r="H317" s="58">
        <f>IF(E317="",0,IFERROR(VLOOKUP(E317,档案费管理台账!$D$4:$H$1000,5,0),0))</f>
        <v>0</v>
      </c>
      <c r="I317" s="57"/>
      <c r="J317" s="57"/>
      <c r="K317" s="57"/>
      <c r="L317" s="57"/>
      <c r="M317" s="58" t="str">
        <f t="shared" si="50"/>
        <v/>
      </c>
      <c r="N317" s="102"/>
    </row>
    <row r="318" spans="1:14">
      <c r="A318" s="97" t="str">
        <f t="shared" si="48"/>
        <v/>
      </c>
      <c r="B318" s="98" t="str">
        <f t="shared" si="47"/>
        <v/>
      </c>
      <c r="C318" s="99"/>
      <c r="D318" s="137"/>
      <c r="E318" s="100"/>
      <c r="F318" s="57"/>
      <c r="G318" s="58">
        <f t="shared" si="49"/>
        <v>0</v>
      </c>
      <c r="H318" s="58">
        <f>IF(E318="",0,IFERROR(VLOOKUP(E318,档案费管理台账!$D$4:$H$1000,5,0),0))</f>
        <v>0</v>
      </c>
      <c r="I318" s="57"/>
      <c r="J318" s="57"/>
      <c r="K318" s="57"/>
      <c r="L318" s="57"/>
      <c r="M318" s="58" t="str">
        <f t="shared" si="50"/>
        <v/>
      </c>
      <c r="N318" s="102"/>
    </row>
    <row r="319" spans="1:14">
      <c r="A319" s="97" t="str">
        <f t="shared" si="48"/>
        <v/>
      </c>
      <c r="B319" s="98" t="str">
        <f t="shared" si="47"/>
        <v/>
      </c>
      <c r="C319" s="99"/>
      <c r="D319" s="137"/>
      <c r="E319" s="100"/>
      <c r="F319" s="57"/>
      <c r="G319" s="58">
        <f t="shared" si="49"/>
        <v>0</v>
      </c>
      <c r="H319" s="58">
        <f>IF(E319="",0,IFERROR(VLOOKUP(E319,档案费管理台账!$D$4:$H$1000,5,0),0))</f>
        <v>0</v>
      </c>
      <c r="I319" s="57"/>
      <c r="J319" s="57"/>
      <c r="K319" s="57"/>
      <c r="L319" s="57"/>
      <c r="M319" s="58" t="str">
        <f t="shared" si="50"/>
        <v/>
      </c>
      <c r="N319" s="102"/>
    </row>
    <row r="320" spans="1:14">
      <c r="A320" s="97" t="str">
        <f t="shared" si="48"/>
        <v/>
      </c>
      <c r="B320" s="98" t="str">
        <f t="shared" si="47"/>
        <v/>
      </c>
      <c r="C320" s="99"/>
      <c r="D320" s="137"/>
      <c r="E320" s="100"/>
      <c r="F320" s="57"/>
      <c r="G320" s="58">
        <f t="shared" si="49"/>
        <v>0</v>
      </c>
      <c r="H320" s="58">
        <f>IF(E320="",0,IFERROR(VLOOKUP(E320,档案费管理台账!$D$4:$H$1000,5,0),0))</f>
        <v>0</v>
      </c>
      <c r="I320" s="57"/>
      <c r="J320" s="57"/>
      <c r="K320" s="57"/>
      <c r="L320" s="57"/>
      <c r="M320" s="58" t="str">
        <f t="shared" si="50"/>
        <v/>
      </c>
      <c r="N320" s="102"/>
    </row>
    <row r="321" spans="1:14">
      <c r="A321" s="97" t="str">
        <f t="shared" si="48"/>
        <v/>
      </c>
      <c r="B321" s="98" t="str">
        <f t="shared" si="47"/>
        <v/>
      </c>
      <c r="C321" s="99"/>
      <c r="D321" s="137"/>
      <c r="E321" s="100"/>
      <c r="F321" s="57"/>
      <c r="G321" s="58">
        <f t="shared" si="49"/>
        <v>0</v>
      </c>
      <c r="H321" s="58">
        <f>IF(E321="",0,IFERROR(VLOOKUP(E321,档案费管理台账!$D$4:$H$1000,5,0),0))</f>
        <v>0</v>
      </c>
      <c r="I321" s="57"/>
      <c r="J321" s="57"/>
      <c r="K321" s="57"/>
      <c r="L321" s="57"/>
      <c r="M321" s="58" t="str">
        <f t="shared" si="50"/>
        <v/>
      </c>
      <c r="N321" s="102"/>
    </row>
    <row r="322" spans="1:14">
      <c r="A322" s="97" t="str">
        <f t="shared" si="48"/>
        <v/>
      </c>
      <c r="B322" s="98" t="str">
        <f t="shared" si="47"/>
        <v/>
      </c>
      <c r="C322" s="99"/>
      <c r="D322" s="137"/>
      <c r="E322" s="100"/>
      <c r="F322" s="57"/>
      <c r="G322" s="58">
        <f t="shared" si="49"/>
        <v>0</v>
      </c>
      <c r="H322" s="58">
        <f>IF(E322="",0,IFERROR(VLOOKUP(E322,档案费管理台账!$D$4:$H$1000,5,0),0))</f>
        <v>0</v>
      </c>
      <c r="I322" s="57"/>
      <c r="J322" s="57"/>
      <c r="K322" s="57"/>
      <c r="L322" s="57"/>
      <c r="M322" s="58" t="str">
        <f t="shared" si="50"/>
        <v/>
      </c>
      <c r="N322" s="102"/>
    </row>
    <row r="323" spans="1:14">
      <c r="A323" s="97" t="str">
        <f t="shared" si="48"/>
        <v/>
      </c>
      <c r="B323" s="98" t="str">
        <f t="shared" si="47"/>
        <v/>
      </c>
      <c r="C323" s="99"/>
      <c r="D323" s="137"/>
      <c r="E323" s="100"/>
      <c r="F323" s="57"/>
      <c r="G323" s="58">
        <f t="shared" si="49"/>
        <v>0</v>
      </c>
      <c r="H323" s="58">
        <f>IF(E323="",0,IFERROR(VLOOKUP(E323,档案费管理台账!$D$4:$H$1000,5,0),0))</f>
        <v>0</v>
      </c>
      <c r="I323" s="57"/>
      <c r="J323" s="57"/>
      <c r="K323" s="57"/>
      <c r="L323" s="57"/>
      <c r="M323" s="58" t="str">
        <f t="shared" si="50"/>
        <v/>
      </c>
      <c r="N323" s="102"/>
    </row>
    <row r="324" spans="1:14">
      <c r="A324" s="97" t="str">
        <f t="shared" si="48"/>
        <v/>
      </c>
      <c r="B324" s="98" t="str">
        <f t="shared" si="47"/>
        <v/>
      </c>
      <c r="C324" s="99"/>
      <c r="D324" s="137"/>
      <c r="E324" s="100"/>
      <c r="F324" s="57"/>
      <c r="G324" s="58">
        <f t="shared" si="49"/>
        <v>0</v>
      </c>
      <c r="H324" s="58">
        <f>IF(E324="",0,IFERROR(VLOOKUP(E324,档案费管理台账!$D$4:$H$1000,5,0),0))</f>
        <v>0</v>
      </c>
      <c r="I324" s="57"/>
      <c r="J324" s="57"/>
      <c r="K324" s="57"/>
      <c r="L324" s="57"/>
      <c r="M324" s="58" t="str">
        <f t="shared" si="50"/>
        <v/>
      </c>
      <c r="N324" s="102"/>
    </row>
    <row r="325" spans="1:14">
      <c r="A325" s="97" t="str">
        <f t="shared" si="48"/>
        <v/>
      </c>
      <c r="B325" s="98" t="str">
        <f t="shared" si="47"/>
        <v/>
      </c>
      <c r="C325" s="99"/>
      <c r="D325" s="137"/>
      <c r="E325" s="100"/>
      <c r="F325" s="57"/>
      <c r="G325" s="58">
        <f t="shared" si="49"/>
        <v>0</v>
      </c>
      <c r="H325" s="58">
        <f>IF(E325="",0,IFERROR(VLOOKUP(E325,档案费管理台账!$D$4:$H$1000,5,0),0))</f>
        <v>0</v>
      </c>
      <c r="I325" s="57"/>
      <c r="J325" s="57"/>
      <c r="K325" s="57"/>
      <c r="L325" s="57"/>
      <c r="M325" s="58" t="str">
        <f t="shared" si="50"/>
        <v/>
      </c>
      <c r="N325" s="102"/>
    </row>
    <row r="326" spans="1:14">
      <c r="A326" s="97" t="str">
        <f t="shared" si="48"/>
        <v/>
      </c>
      <c r="B326" s="98" t="str">
        <f t="shared" si="47"/>
        <v/>
      </c>
      <c r="C326" s="99"/>
      <c r="D326" s="137"/>
      <c r="E326" s="100"/>
      <c r="F326" s="57"/>
      <c r="G326" s="58">
        <f t="shared" si="49"/>
        <v>0</v>
      </c>
      <c r="H326" s="58">
        <f>IF(E326="",0,IFERROR(VLOOKUP(E326,档案费管理台账!$D$4:$H$1000,5,0),0))</f>
        <v>0</v>
      </c>
      <c r="I326" s="57"/>
      <c r="J326" s="57"/>
      <c r="K326" s="57"/>
      <c r="L326" s="57"/>
      <c r="M326" s="58" t="str">
        <f t="shared" si="50"/>
        <v/>
      </c>
      <c r="N326" s="102"/>
    </row>
    <row r="327" spans="1:14">
      <c r="A327" s="97" t="str">
        <f t="shared" si="48"/>
        <v/>
      </c>
      <c r="B327" s="98" t="str">
        <f t="shared" si="47"/>
        <v/>
      </c>
      <c r="C327" s="99"/>
      <c r="D327" s="137"/>
      <c r="E327" s="100"/>
      <c r="F327" s="57"/>
      <c r="G327" s="58">
        <f t="shared" si="49"/>
        <v>0</v>
      </c>
      <c r="H327" s="58">
        <f>IF(E327="",0,IFERROR(VLOOKUP(E327,档案费管理台账!$D$4:$H$1000,5,0),0))</f>
        <v>0</v>
      </c>
      <c r="I327" s="57"/>
      <c r="J327" s="57"/>
      <c r="K327" s="57"/>
      <c r="L327" s="57"/>
      <c r="M327" s="58" t="str">
        <f t="shared" si="50"/>
        <v/>
      </c>
      <c r="N327" s="102"/>
    </row>
    <row r="328" spans="1:14">
      <c r="A328" s="97" t="str">
        <f t="shared" si="48"/>
        <v/>
      </c>
      <c r="B328" s="98" t="str">
        <f t="shared" si="47"/>
        <v/>
      </c>
      <c r="C328" s="99"/>
      <c r="D328" s="137"/>
      <c r="E328" s="100"/>
      <c r="F328" s="57"/>
      <c r="G328" s="58">
        <f t="shared" si="49"/>
        <v>0</v>
      </c>
      <c r="H328" s="58">
        <f>IF(E328="",0,IFERROR(VLOOKUP(E328,档案费管理台账!$D$4:$H$1000,5,0),0))</f>
        <v>0</v>
      </c>
      <c r="I328" s="57"/>
      <c r="J328" s="57"/>
      <c r="K328" s="57"/>
      <c r="L328" s="57"/>
      <c r="M328" s="58" t="str">
        <f t="shared" si="50"/>
        <v/>
      </c>
      <c r="N328" s="102"/>
    </row>
    <row r="329" spans="1:14">
      <c r="A329" s="97" t="str">
        <f t="shared" si="48"/>
        <v/>
      </c>
      <c r="B329" s="98" t="str">
        <f t="shared" si="47"/>
        <v/>
      </c>
      <c r="C329" s="99"/>
      <c r="D329" s="137"/>
      <c r="E329" s="100"/>
      <c r="F329" s="57"/>
      <c r="G329" s="58">
        <f t="shared" si="49"/>
        <v>0</v>
      </c>
      <c r="H329" s="58">
        <f>IF(E329="",0,IFERROR(VLOOKUP(E329,档案费管理台账!$D$4:$H$1000,5,0),0))</f>
        <v>0</v>
      </c>
      <c r="I329" s="57"/>
      <c r="J329" s="57"/>
      <c r="K329" s="57"/>
      <c r="L329" s="57"/>
      <c r="M329" s="58" t="str">
        <f t="shared" si="50"/>
        <v/>
      </c>
      <c r="N329" s="102"/>
    </row>
    <row r="330" spans="1:14">
      <c r="A330" s="97" t="str">
        <f t="shared" si="48"/>
        <v/>
      </c>
      <c r="B330" s="98" t="str">
        <f t="shared" si="47"/>
        <v/>
      </c>
      <c r="C330" s="99"/>
      <c r="D330" s="137"/>
      <c r="E330" s="100"/>
      <c r="F330" s="57"/>
      <c r="G330" s="58">
        <f t="shared" si="49"/>
        <v>0</v>
      </c>
      <c r="H330" s="58">
        <f>IF(E330="",0,IFERROR(VLOOKUP(E330,档案费管理台账!$D$4:$H$1000,5,0),0))</f>
        <v>0</v>
      </c>
      <c r="I330" s="57"/>
      <c r="J330" s="57"/>
      <c r="K330" s="57"/>
      <c r="L330" s="57"/>
      <c r="M330" s="58" t="str">
        <f t="shared" si="50"/>
        <v/>
      </c>
      <c r="N330" s="102"/>
    </row>
    <row r="331" spans="1:14">
      <c r="A331" s="97" t="str">
        <f t="shared" si="48"/>
        <v/>
      </c>
      <c r="B331" s="98" t="str">
        <f t="shared" si="47"/>
        <v/>
      </c>
      <c r="C331" s="99"/>
      <c r="D331" s="137"/>
      <c r="E331" s="100"/>
      <c r="F331" s="57"/>
      <c r="G331" s="58">
        <f t="shared" si="49"/>
        <v>0</v>
      </c>
      <c r="H331" s="58">
        <f>IF(E331="",0,IFERROR(VLOOKUP(E331,档案费管理台账!$D$4:$H$1000,5,0),0))</f>
        <v>0</v>
      </c>
      <c r="I331" s="57"/>
      <c r="J331" s="57"/>
      <c r="K331" s="57"/>
      <c r="L331" s="57"/>
      <c r="M331" s="58" t="str">
        <f t="shared" si="50"/>
        <v/>
      </c>
      <c r="N331" s="102"/>
    </row>
    <row r="332" spans="1:14">
      <c r="A332" s="97" t="str">
        <f t="shared" si="48"/>
        <v/>
      </c>
      <c r="B332" s="98" t="str">
        <f t="shared" si="47"/>
        <v/>
      </c>
      <c r="C332" s="99"/>
      <c r="D332" s="137"/>
      <c r="E332" s="100"/>
      <c r="F332" s="57"/>
      <c r="G332" s="58">
        <f t="shared" si="49"/>
        <v>0</v>
      </c>
      <c r="H332" s="58">
        <f>IF(E332="",0,IFERROR(VLOOKUP(E332,档案费管理台账!$D$4:$H$1000,5,0),0))</f>
        <v>0</v>
      </c>
      <c r="I332" s="57"/>
      <c r="J332" s="57"/>
      <c r="K332" s="57"/>
      <c r="L332" s="57"/>
      <c r="M332" s="58" t="str">
        <f t="shared" si="50"/>
        <v/>
      </c>
      <c r="N332" s="102"/>
    </row>
    <row r="333" spans="1:14">
      <c r="A333" s="97" t="str">
        <f t="shared" si="48"/>
        <v/>
      </c>
      <c r="B333" s="98" t="str">
        <f t="shared" si="47"/>
        <v/>
      </c>
      <c r="C333" s="99"/>
      <c r="D333" s="137"/>
      <c r="E333" s="100"/>
      <c r="F333" s="57"/>
      <c r="G333" s="58">
        <f t="shared" si="49"/>
        <v>0</v>
      </c>
      <c r="H333" s="58">
        <f>IF(E333="",0,IFERROR(VLOOKUP(E333,档案费管理台账!$D$4:$H$1000,5,0),0))</f>
        <v>0</v>
      </c>
      <c r="I333" s="57"/>
      <c r="J333" s="57"/>
      <c r="K333" s="57"/>
      <c r="L333" s="57"/>
      <c r="M333" s="58" t="str">
        <f t="shared" si="50"/>
        <v/>
      </c>
      <c r="N333" s="102"/>
    </row>
    <row r="334" spans="1:14">
      <c r="A334" s="97" t="str">
        <f t="shared" si="48"/>
        <v/>
      </c>
      <c r="B334" s="98" t="str">
        <f t="shared" si="47"/>
        <v/>
      </c>
      <c r="C334" s="99"/>
      <c r="D334" s="137"/>
      <c r="E334" s="100"/>
      <c r="F334" s="57"/>
      <c r="G334" s="58">
        <f t="shared" si="49"/>
        <v>0</v>
      </c>
      <c r="H334" s="58">
        <f>IF(E334="",0,IFERROR(VLOOKUP(E334,档案费管理台账!$D$4:$H$1000,5,0),0))</f>
        <v>0</v>
      </c>
      <c r="I334" s="57"/>
      <c r="J334" s="57"/>
      <c r="K334" s="57"/>
      <c r="L334" s="57"/>
      <c r="M334" s="58" t="str">
        <f t="shared" si="50"/>
        <v/>
      </c>
      <c r="N334" s="102"/>
    </row>
    <row r="335" spans="1:14">
      <c r="A335" s="97" t="str">
        <f t="shared" si="48"/>
        <v/>
      </c>
      <c r="B335" s="98" t="str">
        <f t="shared" si="47"/>
        <v/>
      </c>
      <c r="C335" s="99"/>
      <c r="D335" s="137"/>
      <c r="E335" s="100"/>
      <c r="F335" s="57"/>
      <c r="G335" s="58">
        <f t="shared" si="49"/>
        <v>0</v>
      </c>
      <c r="H335" s="58">
        <f>IF(E335="",0,IFERROR(VLOOKUP(E335,档案费管理台账!$D$4:$H$1000,5,0),0))</f>
        <v>0</v>
      </c>
      <c r="I335" s="57"/>
      <c r="J335" s="57"/>
      <c r="K335" s="57"/>
      <c r="L335" s="57"/>
      <c r="M335" s="58" t="str">
        <f t="shared" si="50"/>
        <v/>
      </c>
      <c r="N335" s="102"/>
    </row>
    <row r="336" spans="1:14">
      <c r="A336" s="97" t="str">
        <f t="shared" si="48"/>
        <v/>
      </c>
      <c r="B336" s="98" t="str">
        <f t="shared" si="47"/>
        <v/>
      </c>
      <c r="C336" s="99"/>
      <c r="D336" s="137"/>
      <c r="E336" s="100"/>
      <c r="F336" s="57"/>
      <c r="G336" s="58">
        <f t="shared" si="49"/>
        <v>0</v>
      </c>
      <c r="H336" s="58">
        <f>IF(E336="",0,IFERROR(VLOOKUP(E336,档案费管理台账!$D$4:$H$1000,5,0),0))</f>
        <v>0</v>
      </c>
      <c r="I336" s="57"/>
      <c r="J336" s="57"/>
      <c r="K336" s="57"/>
      <c r="L336" s="57"/>
      <c r="M336" s="58" t="str">
        <f t="shared" si="50"/>
        <v/>
      </c>
      <c r="N336" s="102"/>
    </row>
    <row r="337" spans="1:14">
      <c r="A337" s="97" t="str">
        <f t="shared" si="48"/>
        <v/>
      </c>
      <c r="B337" s="98" t="str">
        <f t="shared" si="47"/>
        <v/>
      </c>
      <c r="C337" s="99"/>
      <c r="D337" s="137"/>
      <c r="E337" s="100"/>
      <c r="F337" s="57"/>
      <c r="G337" s="58">
        <f t="shared" si="49"/>
        <v>0</v>
      </c>
      <c r="H337" s="58">
        <f>IF(E337="",0,IFERROR(VLOOKUP(E337,档案费管理台账!$D$4:$H$1000,5,0),0))</f>
        <v>0</v>
      </c>
      <c r="I337" s="57"/>
      <c r="J337" s="57"/>
      <c r="K337" s="57"/>
      <c r="L337" s="57"/>
      <c r="M337" s="58" t="str">
        <f t="shared" si="50"/>
        <v/>
      </c>
      <c r="N337" s="102"/>
    </row>
    <row r="338" spans="1:14">
      <c r="A338" s="97" t="str">
        <f t="shared" si="48"/>
        <v/>
      </c>
      <c r="B338" s="98" t="str">
        <f t="shared" si="47"/>
        <v/>
      </c>
      <c r="C338" s="99"/>
      <c r="D338" s="137"/>
      <c r="E338" s="100"/>
      <c r="F338" s="57"/>
      <c r="G338" s="58">
        <f t="shared" si="49"/>
        <v>0</v>
      </c>
      <c r="H338" s="58">
        <f>IF(E338="",0,IFERROR(VLOOKUP(E338,档案费管理台账!$D$4:$H$1000,5,0),0))</f>
        <v>0</v>
      </c>
      <c r="I338" s="57"/>
      <c r="J338" s="57"/>
      <c r="K338" s="57"/>
      <c r="L338" s="57"/>
      <c r="M338" s="58" t="str">
        <f t="shared" si="50"/>
        <v/>
      </c>
      <c r="N338" s="102"/>
    </row>
    <row r="339" spans="1:14">
      <c r="A339" s="97" t="str">
        <f t="shared" si="48"/>
        <v/>
      </c>
      <c r="B339" s="98" t="str">
        <f t="shared" si="47"/>
        <v/>
      </c>
      <c r="C339" s="99"/>
      <c r="D339" s="137"/>
      <c r="E339" s="100"/>
      <c r="F339" s="57"/>
      <c r="G339" s="58">
        <f t="shared" si="49"/>
        <v>0</v>
      </c>
      <c r="H339" s="58">
        <f>IF(E339="",0,IFERROR(VLOOKUP(E339,档案费管理台账!$D$4:$H$1000,5,0),0))</f>
        <v>0</v>
      </c>
      <c r="I339" s="57"/>
      <c r="J339" s="57"/>
      <c r="K339" s="57"/>
      <c r="L339" s="57"/>
      <c r="M339" s="58" t="str">
        <f t="shared" si="50"/>
        <v/>
      </c>
      <c r="N339" s="102"/>
    </row>
    <row r="340" spans="1:14">
      <c r="A340" s="97" t="str">
        <f t="shared" si="48"/>
        <v/>
      </c>
      <c r="B340" s="98" t="str">
        <f t="shared" si="47"/>
        <v/>
      </c>
      <c r="C340" s="99"/>
      <c r="D340" s="137"/>
      <c r="E340" s="100"/>
      <c r="F340" s="57"/>
      <c r="G340" s="58">
        <f t="shared" si="49"/>
        <v>0</v>
      </c>
      <c r="H340" s="58">
        <f>IF(E340="",0,IFERROR(VLOOKUP(E340,档案费管理台账!$D$4:$H$1000,5,0),0))</f>
        <v>0</v>
      </c>
      <c r="I340" s="57"/>
      <c r="J340" s="57"/>
      <c r="K340" s="57"/>
      <c r="L340" s="57"/>
      <c r="M340" s="58" t="str">
        <f t="shared" si="50"/>
        <v/>
      </c>
      <c r="N340" s="102"/>
    </row>
    <row r="341" spans="1:14">
      <c r="A341" s="97" t="str">
        <f t="shared" si="48"/>
        <v/>
      </c>
      <c r="B341" s="98" t="str">
        <f t="shared" si="47"/>
        <v/>
      </c>
      <c r="C341" s="99"/>
      <c r="D341" s="137"/>
      <c r="E341" s="100"/>
      <c r="F341" s="57"/>
      <c r="G341" s="58">
        <f t="shared" si="49"/>
        <v>0</v>
      </c>
      <c r="H341" s="58">
        <f>IF(E341="",0,IFERROR(VLOOKUP(E341,档案费管理台账!$D$4:$H$1000,5,0),0))</f>
        <v>0</v>
      </c>
      <c r="I341" s="57"/>
      <c r="J341" s="57"/>
      <c r="K341" s="57"/>
      <c r="L341" s="57"/>
      <c r="M341" s="58" t="str">
        <f t="shared" si="50"/>
        <v/>
      </c>
      <c r="N341" s="102"/>
    </row>
    <row r="342" spans="1:14">
      <c r="A342" s="97" t="str">
        <f t="shared" si="48"/>
        <v/>
      </c>
      <c r="B342" s="98" t="str">
        <f t="shared" si="47"/>
        <v/>
      </c>
      <c r="C342" s="99"/>
      <c r="D342" s="137"/>
      <c r="E342" s="100"/>
      <c r="F342" s="57"/>
      <c r="G342" s="58">
        <f t="shared" si="49"/>
        <v>0</v>
      </c>
      <c r="H342" s="58">
        <f>IF(E342="",0,IFERROR(VLOOKUP(E342,档案费管理台账!$D$4:$H$1000,5,0),0))</f>
        <v>0</v>
      </c>
      <c r="I342" s="57"/>
      <c r="J342" s="57"/>
      <c r="K342" s="57"/>
      <c r="L342" s="57"/>
      <c r="M342" s="58" t="str">
        <f t="shared" si="50"/>
        <v/>
      </c>
      <c r="N342" s="102"/>
    </row>
    <row r="343" spans="1:14">
      <c r="A343" s="97" t="str">
        <f t="shared" si="48"/>
        <v/>
      </c>
      <c r="B343" s="98" t="str">
        <f t="shared" si="47"/>
        <v/>
      </c>
      <c r="C343" s="99"/>
      <c r="D343" s="137"/>
      <c r="E343" s="100"/>
      <c r="F343" s="57"/>
      <c r="G343" s="58">
        <f t="shared" si="49"/>
        <v>0</v>
      </c>
      <c r="H343" s="58">
        <f>IF(E343="",0,IFERROR(VLOOKUP(E343,档案费管理台账!$D$4:$H$1000,5,0),0))</f>
        <v>0</v>
      </c>
      <c r="I343" s="57"/>
      <c r="J343" s="57"/>
      <c r="K343" s="57"/>
      <c r="L343" s="57"/>
      <c r="M343" s="58" t="str">
        <f t="shared" si="50"/>
        <v/>
      </c>
      <c r="N343" s="102"/>
    </row>
    <row r="344" spans="1:14">
      <c r="A344" s="97" t="str">
        <f t="shared" si="48"/>
        <v/>
      </c>
      <c r="B344" s="98" t="str">
        <f t="shared" si="47"/>
        <v/>
      </c>
      <c r="C344" s="99"/>
      <c r="D344" s="137"/>
      <c r="E344" s="100"/>
      <c r="F344" s="57"/>
      <c r="G344" s="58">
        <f t="shared" si="49"/>
        <v>0</v>
      </c>
      <c r="H344" s="58">
        <f>IF(E344="",0,IFERROR(VLOOKUP(E344,档案费管理台账!$D$4:$H$1000,5,0),0))</f>
        <v>0</v>
      </c>
      <c r="I344" s="57"/>
      <c r="J344" s="57"/>
      <c r="K344" s="57"/>
      <c r="L344" s="57"/>
      <c r="M344" s="58" t="str">
        <f t="shared" si="50"/>
        <v/>
      </c>
      <c r="N344" s="102"/>
    </row>
    <row r="345" spans="1:14">
      <c r="A345" s="97" t="str">
        <f t="shared" si="48"/>
        <v/>
      </c>
      <c r="B345" s="98" t="str">
        <f t="shared" si="47"/>
        <v/>
      </c>
      <c r="C345" s="99"/>
      <c r="D345" s="137"/>
      <c r="E345" s="100"/>
      <c r="F345" s="57"/>
      <c r="G345" s="58">
        <f t="shared" si="49"/>
        <v>0</v>
      </c>
      <c r="H345" s="58">
        <f>IF(E345="",0,IFERROR(VLOOKUP(E345,档案费管理台账!$D$4:$H$1000,5,0),0))</f>
        <v>0</v>
      </c>
      <c r="I345" s="57"/>
      <c r="J345" s="57"/>
      <c r="K345" s="57"/>
      <c r="L345" s="57"/>
      <c r="M345" s="58" t="str">
        <f t="shared" si="50"/>
        <v/>
      </c>
      <c r="N345" s="102"/>
    </row>
    <row r="346" spans="1:14">
      <c r="A346" s="97" t="str">
        <f t="shared" si="48"/>
        <v/>
      </c>
      <c r="B346" s="98" t="str">
        <f t="shared" si="47"/>
        <v/>
      </c>
      <c r="C346" s="99"/>
      <c r="D346" s="137"/>
      <c r="E346" s="100"/>
      <c r="F346" s="57"/>
      <c r="G346" s="58">
        <f t="shared" si="49"/>
        <v>0</v>
      </c>
      <c r="H346" s="58">
        <f>IF(E346="",0,IFERROR(VLOOKUP(E346,档案费管理台账!$D$4:$H$1000,5,0),0))</f>
        <v>0</v>
      </c>
      <c r="I346" s="57"/>
      <c r="J346" s="57"/>
      <c r="K346" s="57"/>
      <c r="L346" s="57"/>
      <c r="M346" s="58" t="str">
        <f t="shared" si="50"/>
        <v/>
      </c>
      <c r="N346" s="102"/>
    </row>
    <row r="347" spans="1:14">
      <c r="A347" s="97" t="str">
        <f t="shared" si="48"/>
        <v/>
      </c>
      <c r="B347" s="98" t="str">
        <f t="shared" si="47"/>
        <v/>
      </c>
      <c r="C347" s="99"/>
      <c r="D347" s="137"/>
      <c r="E347" s="100"/>
      <c r="F347" s="57"/>
      <c r="G347" s="58">
        <f t="shared" si="49"/>
        <v>0</v>
      </c>
      <c r="H347" s="58">
        <f>IF(E347="",0,IFERROR(VLOOKUP(E347,档案费管理台账!$D$4:$H$1000,5,0),0))</f>
        <v>0</v>
      </c>
      <c r="I347" s="57"/>
      <c r="J347" s="57"/>
      <c r="K347" s="57"/>
      <c r="L347" s="57"/>
      <c r="M347" s="58" t="str">
        <f t="shared" si="50"/>
        <v/>
      </c>
      <c r="N347" s="102"/>
    </row>
    <row r="348" spans="1:14">
      <c r="A348" s="97" t="str">
        <f t="shared" si="48"/>
        <v/>
      </c>
      <c r="B348" s="98" t="str">
        <f t="shared" si="47"/>
        <v/>
      </c>
      <c r="C348" s="99"/>
      <c r="D348" s="137"/>
      <c r="E348" s="100"/>
      <c r="F348" s="57"/>
      <c r="G348" s="58">
        <f t="shared" si="49"/>
        <v>0</v>
      </c>
      <c r="H348" s="58">
        <f>IF(E348="",0,IFERROR(VLOOKUP(E348,档案费管理台账!$D$4:$H$1000,5,0),0))</f>
        <v>0</v>
      </c>
      <c r="I348" s="57"/>
      <c r="J348" s="57"/>
      <c r="K348" s="57"/>
      <c r="L348" s="57"/>
      <c r="M348" s="58" t="str">
        <f t="shared" si="50"/>
        <v/>
      </c>
      <c r="N348" s="102"/>
    </row>
    <row r="349" spans="1:14">
      <c r="A349" s="97" t="str">
        <f t="shared" si="48"/>
        <v/>
      </c>
      <c r="B349" s="98" t="str">
        <f t="shared" si="47"/>
        <v/>
      </c>
      <c r="C349" s="99"/>
      <c r="D349" s="137"/>
      <c r="E349" s="100"/>
      <c r="F349" s="57"/>
      <c r="G349" s="58">
        <f t="shared" si="49"/>
        <v>0</v>
      </c>
      <c r="H349" s="58">
        <f>IF(E349="",0,IFERROR(VLOOKUP(E349,档案费管理台账!$D$4:$H$1000,5,0),0))</f>
        <v>0</v>
      </c>
      <c r="I349" s="57"/>
      <c r="J349" s="57"/>
      <c r="K349" s="57"/>
      <c r="L349" s="57"/>
      <c r="M349" s="58" t="str">
        <f t="shared" si="50"/>
        <v/>
      </c>
      <c r="N349" s="102"/>
    </row>
    <row r="350" spans="1:14">
      <c r="A350" s="97" t="str">
        <f t="shared" si="48"/>
        <v/>
      </c>
      <c r="B350" s="98" t="str">
        <f t="shared" si="47"/>
        <v/>
      </c>
      <c r="C350" s="99"/>
      <c r="D350" s="137"/>
      <c r="E350" s="100"/>
      <c r="F350" s="57"/>
      <c r="G350" s="58">
        <f t="shared" si="49"/>
        <v>0</v>
      </c>
      <c r="H350" s="58">
        <f>IF(E350="",0,IFERROR(VLOOKUP(E350,档案费管理台账!$D$4:$H$1000,5,0),0))</f>
        <v>0</v>
      </c>
      <c r="I350" s="57"/>
      <c r="J350" s="57"/>
      <c r="K350" s="57"/>
      <c r="L350" s="57"/>
      <c r="M350" s="58" t="str">
        <f t="shared" si="50"/>
        <v/>
      </c>
      <c r="N350" s="102"/>
    </row>
    <row r="351" spans="1:14">
      <c r="A351" s="97" t="str">
        <f t="shared" si="48"/>
        <v/>
      </c>
      <c r="B351" s="98" t="str">
        <f t="shared" si="47"/>
        <v/>
      </c>
      <c r="C351" s="99"/>
      <c r="D351" s="137"/>
      <c r="E351" s="100"/>
      <c r="F351" s="57"/>
      <c r="G351" s="58">
        <f t="shared" si="49"/>
        <v>0</v>
      </c>
      <c r="H351" s="58">
        <f>IF(E351="",0,IFERROR(VLOOKUP(E351,档案费管理台账!$D$4:$H$1000,5,0),0))</f>
        <v>0</v>
      </c>
      <c r="I351" s="57"/>
      <c r="J351" s="57"/>
      <c r="K351" s="57"/>
      <c r="L351" s="57"/>
      <c r="M351" s="58" t="str">
        <f t="shared" si="50"/>
        <v/>
      </c>
      <c r="N351" s="102"/>
    </row>
    <row r="352" spans="1:14">
      <c r="A352" s="97" t="str">
        <f t="shared" si="48"/>
        <v/>
      </c>
      <c r="B352" s="98" t="str">
        <f t="shared" si="47"/>
        <v/>
      </c>
      <c r="C352" s="99"/>
      <c r="D352" s="137"/>
      <c r="E352" s="100"/>
      <c r="F352" s="57"/>
      <c r="G352" s="58">
        <f t="shared" si="49"/>
        <v>0</v>
      </c>
      <c r="H352" s="58">
        <f>IF(E352="",0,IFERROR(VLOOKUP(E352,档案费管理台账!$D$4:$H$1000,5,0),0))</f>
        <v>0</v>
      </c>
      <c r="I352" s="57"/>
      <c r="J352" s="57"/>
      <c r="K352" s="57"/>
      <c r="L352" s="57"/>
      <c r="M352" s="58" t="str">
        <f t="shared" si="50"/>
        <v/>
      </c>
      <c r="N352" s="102"/>
    </row>
    <row r="353" spans="1:14">
      <c r="A353" s="97" t="str">
        <f t="shared" si="48"/>
        <v/>
      </c>
      <c r="B353" s="98" t="str">
        <f t="shared" si="47"/>
        <v/>
      </c>
      <c r="C353" s="99"/>
      <c r="D353" s="137"/>
      <c r="E353" s="100"/>
      <c r="F353" s="57"/>
      <c r="G353" s="58">
        <f t="shared" si="49"/>
        <v>0</v>
      </c>
      <c r="H353" s="58">
        <f>IF(E353="",0,IFERROR(VLOOKUP(E353,档案费管理台账!$D$4:$H$1000,5,0),0))</f>
        <v>0</v>
      </c>
      <c r="I353" s="57"/>
      <c r="J353" s="57"/>
      <c r="K353" s="57"/>
      <c r="L353" s="57"/>
      <c r="M353" s="58" t="str">
        <f t="shared" si="50"/>
        <v/>
      </c>
      <c r="N353" s="102"/>
    </row>
    <row r="354" spans="1:14">
      <c r="A354" s="97" t="str">
        <f t="shared" si="48"/>
        <v/>
      </c>
      <c r="B354" s="98" t="str">
        <f t="shared" si="47"/>
        <v/>
      </c>
      <c r="C354" s="99"/>
      <c r="D354" s="137"/>
      <c r="E354" s="100"/>
      <c r="F354" s="57"/>
      <c r="G354" s="58">
        <f t="shared" si="49"/>
        <v>0</v>
      </c>
      <c r="H354" s="58">
        <f>IF(E354="",0,IFERROR(VLOOKUP(E354,档案费管理台账!$D$4:$H$1000,5,0),0))</f>
        <v>0</v>
      </c>
      <c r="I354" s="57"/>
      <c r="J354" s="57"/>
      <c r="K354" s="57"/>
      <c r="L354" s="57"/>
      <c r="M354" s="58" t="str">
        <f t="shared" si="50"/>
        <v/>
      </c>
      <c r="N354" s="102"/>
    </row>
    <row r="355" spans="1:14">
      <c r="A355" s="97" t="str">
        <f t="shared" si="48"/>
        <v/>
      </c>
      <c r="B355" s="98" t="str">
        <f t="shared" si="47"/>
        <v/>
      </c>
      <c r="C355" s="99"/>
      <c r="D355" s="137"/>
      <c r="E355" s="100"/>
      <c r="F355" s="57"/>
      <c r="G355" s="58">
        <f t="shared" si="49"/>
        <v>0</v>
      </c>
      <c r="H355" s="58">
        <f>IF(E355="",0,IFERROR(VLOOKUP(E355,档案费管理台账!$D$4:$H$1000,5,0),0))</f>
        <v>0</v>
      </c>
      <c r="I355" s="57"/>
      <c r="J355" s="57"/>
      <c r="K355" s="57"/>
      <c r="L355" s="57"/>
      <c r="M355" s="58" t="str">
        <f t="shared" si="50"/>
        <v/>
      </c>
      <c r="N355" s="102"/>
    </row>
    <row r="356" spans="1:14">
      <c r="A356" s="97" t="str">
        <f t="shared" si="48"/>
        <v/>
      </c>
      <c r="B356" s="98" t="str">
        <f t="shared" si="47"/>
        <v/>
      </c>
      <c r="C356" s="99"/>
      <c r="D356" s="137"/>
      <c r="E356" s="100"/>
      <c r="F356" s="57"/>
      <c r="G356" s="58">
        <f t="shared" si="49"/>
        <v>0</v>
      </c>
      <c r="H356" s="58">
        <f>IF(E356="",0,IFERROR(VLOOKUP(E356,档案费管理台账!$D$4:$H$1000,5,0),0))</f>
        <v>0</v>
      </c>
      <c r="I356" s="57"/>
      <c r="J356" s="57"/>
      <c r="K356" s="57"/>
      <c r="L356" s="57"/>
      <c r="M356" s="58" t="str">
        <f t="shared" si="50"/>
        <v/>
      </c>
      <c r="N356" s="102"/>
    </row>
    <row r="357" spans="1:14">
      <c r="A357" s="97" t="str">
        <f t="shared" si="48"/>
        <v/>
      </c>
      <c r="B357" s="98" t="str">
        <f t="shared" si="47"/>
        <v/>
      </c>
      <c r="C357" s="99"/>
      <c r="D357" s="137"/>
      <c r="E357" s="100"/>
      <c r="F357" s="57"/>
      <c r="G357" s="58">
        <f t="shared" si="49"/>
        <v>0</v>
      </c>
      <c r="H357" s="58">
        <f>IF(E357="",0,IFERROR(VLOOKUP(E357,档案费管理台账!$D$4:$H$1000,5,0),0))</f>
        <v>0</v>
      </c>
      <c r="I357" s="57"/>
      <c r="J357" s="57"/>
      <c r="K357" s="57"/>
      <c r="L357" s="57"/>
      <c r="M357" s="58" t="str">
        <f t="shared" si="50"/>
        <v/>
      </c>
      <c r="N357" s="102"/>
    </row>
    <row r="358" spans="1:14">
      <c r="A358" s="97" t="str">
        <f t="shared" si="48"/>
        <v/>
      </c>
      <c r="B358" s="98" t="str">
        <f t="shared" si="47"/>
        <v/>
      </c>
      <c r="C358" s="99"/>
      <c r="D358" s="137"/>
      <c r="E358" s="100"/>
      <c r="F358" s="57"/>
      <c r="G358" s="58">
        <f t="shared" si="49"/>
        <v>0</v>
      </c>
      <c r="H358" s="58">
        <f>IF(E358="",0,IFERROR(VLOOKUP(E358,档案费管理台账!$D$4:$H$1000,5,0),0))</f>
        <v>0</v>
      </c>
      <c r="I358" s="57"/>
      <c r="J358" s="57"/>
      <c r="K358" s="57"/>
      <c r="L358" s="57"/>
      <c r="M358" s="58" t="str">
        <f t="shared" si="50"/>
        <v/>
      </c>
      <c r="N358" s="102"/>
    </row>
    <row r="359" spans="1:14">
      <c r="A359" s="97" t="str">
        <f t="shared" si="48"/>
        <v/>
      </c>
      <c r="B359" s="98" t="str">
        <f t="shared" si="47"/>
        <v/>
      </c>
      <c r="C359" s="99"/>
      <c r="D359" s="137"/>
      <c r="E359" s="100"/>
      <c r="F359" s="57"/>
      <c r="G359" s="58">
        <f t="shared" si="49"/>
        <v>0</v>
      </c>
      <c r="H359" s="58">
        <f>IF(E359="",0,IFERROR(VLOOKUP(E359,档案费管理台账!$D$4:$H$1000,5,0),0))</f>
        <v>0</v>
      </c>
      <c r="I359" s="57"/>
      <c r="J359" s="57"/>
      <c r="K359" s="57"/>
      <c r="L359" s="57"/>
      <c r="M359" s="58" t="str">
        <f t="shared" si="50"/>
        <v/>
      </c>
      <c r="N359" s="102"/>
    </row>
    <row r="360" spans="1:14">
      <c r="A360" s="97" t="str">
        <f t="shared" si="48"/>
        <v/>
      </c>
      <c r="B360" s="98" t="str">
        <f t="shared" si="47"/>
        <v/>
      </c>
      <c r="C360" s="99"/>
      <c r="D360" s="137"/>
      <c r="E360" s="100"/>
      <c r="F360" s="57"/>
      <c r="G360" s="58">
        <f t="shared" si="49"/>
        <v>0</v>
      </c>
      <c r="H360" s="58">
        <f>IF(E360="",0,IFERROR(VLOOKUP(E360,档案费管理台账!$D$4:$H$1000,5,0),0))</f>
        <v>0</v>
      </c>
      <c r="I360" s="57"/>
      <c r="J360" s="57"/>
      <c r="K360" s="57"/>
      <c r="L360" s="57"/>
      <c r="M360" s="58" t="str">
        <f t="shared" si="50"/>
        <v/>
      </c>
      <c r="N360" s="102"/>
    </row>
    <row r="361" spans="1:14">
      <c r="A361" s="97" t="str">
        <f t="shared" si="48"/>
        <v/>
      </c>
      <c r="B361" s="98" t="str">
        <f t="shared" si="47"/>
        <v/>
      </c>
      <c r="C361" s="99"/>
      <c r="D361" s="137"/>
      <c r="E361" s="100"/>
      <c r="F361" s="57"/>
      <c r="G361" s="58">
        <f t="shared" si="49"/>
        <v>0</v>
      </c>
      <c r="H361" s="58">
        <f>IF(E361="",0,IFERROR(VLOOKUP(E361,档案费管理台账!$D$4:$H$1000,5,0),0))</f>
        <v>0</v>
      </c>
      <c r="I361" s="57"/>
      <c r="J361" s="57"/>
      <c r="K361" s="57"/>
      <c r="L361" s="57"/>
      <c r="M361" s="58" t="str">
        <f t="shared" si="50"/>
        <v/>
      </c>
      <c r="N361" s="102"/>
    </row>
    <row r="362" spans="1:14">
      <c r="A362" s="97" t="str">
        <f t="shared" si="48"/>
        <v/>
      </c>
      <c r="B362" s="98" t="str">
        <f t="shared" si="47"/>
        <v/>
      </c>
      <c r="C362" s="99"/>
      <c r="D362" s="137"/>
      <c r="E362" s="100"/>
      <c r="F362" s="57"/>
      <c r="G362" s="58">
        <f t="shared" si="49"/>
        <v>0</v>
      </c>
      <c r="H362" s="58">
        <f>IF(E362="",0,IFERROR(VLOOKUP(E362,档案费管理台账!$D$4:$H$1000,5,0),0))</f>
        <v>0</v>
      </c>
      <c r="I362" s="57"/>
      <c r="J362" s="57"/>
      <c r="K362" s="57"/>
      <c r="L362" s="57"/>
      <c r="M362" s="58" t="str">
        <f t="shared" si="50"/>
        <v/>
      </c>
      <c r="N362" s="102"/>
    </row>
    <row r="363" spans="1:14">
      <c r="A363" s="97" t="str">
        <f t="shared" si="48"/>
        <v/>
      </c>
      <c r="B363" s="98" t="str">
        <f t="shared" si="47"/>
        <v/>
      </c>
      <c r="C363" s="99"/>
      <c r="D363" s="137"/>
      <c r="E363" s="100"/>
      <c r="F363" s="57"/>
      <c r="G363" s="58">
        <f t="shared" si="49"/>
        <v>0</v>
      </c>
      <c r="H363" s="58">
        <f>IF(E363="",0,IFERROR(VLOOKUP(E363,档案费管理台账!$D$4:$H$1000,5,0),0))</f>
        <v>0</v>
      </c>
      <c r="I363" s="57"/>
      <c r="J363" s="57"/>
      <c r="K363" s="57"/>
      <c r="L363" s="57"/>
      <c r="M363" s="58" t="str">
        <f t="shared" si="50"/>
        <v/>
      </c>
      <c r="N363" s="102"/>
    </row>
    <row r="364" spans="1:14">
      <c r="A364" s="97" t="str">
        <f t="shared" si="48"/>
        <v/>
      </c>
      <c r="B364" s="98" t="str">
        <f t="shared" ref="B364:B427" si="51">IF(C364="","",MONTH(C364)&amp;"月")</f>
        <v/>
      </c>
      <c r="C364" s="99"/>
      <c r="D364" s="137"/>
      <c r="E364" s="100"/>
      <c r="F364" s="57"/>
      <c r="G364" s="58">
        <f t="shared" si="49"/>
        <v>0</v>
      </c>
      <c r="H364" s="58">
        <f>IF(E364="",0,IFERROR(VLOOKUP(E364,档案费管理台账!$D$4:$H$1000,5,0),0))</f>
        <v>0</v>
      </c>
      <c r="I364" s="57"/>
      <c r="J364" s="57"/>
      <c r="K364" s="57"/>
      <c r="L364" s="57"/>
      <c r="M364" s="58" t="str">
        <f t="shared" si="50"/>
        <v/>
      </c>
      <c r="N364" s="102"/>
    </row>
    <row r="365" spans="1:14">
      <c r="A365" s="97" t="str">
        <f t="shared" ref="A365:A428" si="52">IF(C365="","",ROW()-42)</f>
        <v/>
      </c>
      <c r="B365" s="98" t="str">
        <f t="shared" si="51"/>
        <v/>
      </c>
      <c r="C365" s="99"/>
      <c r="D365" s="137"/>
      <c r="E365" s="100"/>
      <c r="F365" s="57"/>
      <c r="G365" s="58">
        <f t="shared" ref="G365:G428" si="53">IF(F365="",0,F365*$K$41)</f>
        <v>0</v>
      </c>
      <c r="H365" s="58">
        <f>IF(E365="",0,IFERROR(VLOOKUP(E365,档案费管理台账!$D$4:$H$1000,5,0),0))</f>
        <v>0</v>
      </c>
      <c r="I365" s="57"/>
      <c r="J365" s="57"/>
      <c r="K365" s="57"/>
      <c r="L365" s="57"/>
      <c r="M365" s="58" t="str">
        <f t="shared" ref="M365:M428" si="54">IF(C365="","",ROUND(M364+G365-I365-J365-K365-L365-H365,2))</f>
        <v/>
      </c>
      <c r="N365" s="102"/>
    </row>
    <row r="366" spans="1:14">
      <c r="A366" s="97" t="str">
        <f t="shared" si="52"/>
        <v/>
      </c>
      <c r="B366" s="98" t="str">
        <f t="shared" si="51"/>
        <v/>
      </c>
      <c r="C366" s="99"/>
      <c r="D366" s="137"/>
      <c r="E366" s="100"/>
      <c r="F366" s="57"/>
      <c r="G366" s="58">
        <f t="shared" si="53"/>
        <v>0</v>
      </c>
      <c r="H366" s="58">
        <f>IF(E366="",0,IFERROR(VLOOKUP(E366,档案费管理台账!$D$4:$H$1000,5,0),0))</f>
        <v>0</v>
      </c>
      <c r="I366" s="57"/>
      <c r="J366" s="57"/>
      <c r="K366" s="57"/>
      <c r="L366" s="57"/>
      <c r="M366" s="58" t="str">
        <f t="shared" si="54"/>
        <v/>
      </c>
      <c r="N366" s="102"/>
    </row>
    <row r="367" spans="1:14">
      <c r="A367" s="97" t="str">
        <f t="shared" si="52"/>
        <v/>
      </c>
      <c r="B367" s="98" t="str">
        <f t="shared" si="51"/>
        <v/>
      </c>
      <c r="C367" s="99"/>
      <c r="D367" s="137"/>
      <c r="E367" s="100"/>
      <c r="F367" s="57"/>
      <c r="G367" s="58">
        <f t="shared" si="53"/>
        <v>0</v>
      </c>
      <c r="H367" s="58">
        <f>IF(E367="",0,IFERROR(VLOOKUP(E367,档案费管理台账!$D$4:$H$1000,5,0),0))</f>
        <v>0</v>
      </c>
      <c r="I367" s="57"/>
      <c r="J367" s="57"/>
      <c r="K367" s="57"/>
      <c r="L367" s="57"/>
      <c r="M367" s="58" t="str">
        <f t="shared" si="54"/>
        <v/>
      </c>
      <c r="N367" s="102"/>
    </row>
    <row r="368" spans="1:14">
      <c r="A368" s="97" t="str">
        <f t="shared" si="52"/>
        <v/>
      </c>
      <c r="B368" s="98" t="str">
        <f t="shared" si="51"/>
        <v/>
      </c>
      <c r="C368" s="99"/>
      <c r="D368" s="137"/>
      <c r="E368" s="100"/>
      <c r="F368" s="57"/>
      <c r="G368" s="58">
        <f t="shared" si="53"/>
        <v>0</v>
      </c>
      <c r="H368" s="58">
        <f>IF(E368="",0,IFERROR(VLOOKUP(E368,档案费管理台账!$D$4:$H$1000,5,0),0))</f>
        <v>0</v>
      </c>
      <c r="I368" s="57"/>
      <c r="J368" s="57"/>
      <c r="K368" s="57"/>
      <c r="L368" s="57"/>
      <c r="M368" s="58" t="str">
        <f t="shared" si="54"/>
        <v/>
      </c>
      <c r="N368" s="102"/>
    </row>
    <row r="369" spans="1:14">
      <c r="A369" s="97" t="str">
        <f t="shared" si="52"/>
        <v/>
      </c>
      <c r="B369" s="98" t="str">
        <f t="shared" si="51"/>
        <v/>
      </c>
      <c r="C369" s="99"/>
      <c r="D369" s="137"/>
      <c r="E369" s="100"/>
      <c r="F369" s="57"/>
      <c r="G369" s="58">
        <f t="shared" si="53"/>
        <v>0</v>
      </c>
      <c r="H369" s="58">
        <f>IF(E369="",0,IFERROR(VLOOKUP(E369,档案费管理台账!$D$4:$H$1000,5,0),0))</f>
        <v>0</v>
      </c>
      <c r="I369" s="57"/>
      <c r="J369" s="57"/>
      <c r="K369" s="57"/>
      <c r="L369" s="57"/>
      <c r="M369" s="58" t="str">
        <f t="shared" si="54"/>
        <v/>
      </c>
      <c r="N369" s="102"/>
    </row>
    <row r="370" spans="1:14">
      <c r="A370" s="97" t="str">
        <f t="shared" si="52"/>
        <v/>
      </c>
      <c r="B370" s="98" t="str">
        <f t="shared" si="51"/>
        <v/>
      </c>
      <c r="C370" s="99"/>
      <c r="D370" s="137"/>
      <c r="E370" s="100"/>
      <c r="F370" s="57"/>
      <c r="G370" s="58">
        <f t="shared" si="53"/>
        <v>0</v>
      </c>
      <c r="H370" s="58">
        <f>IF(E370="",0,IFERROR(VLOOKUP(E370,档案费管理台账!$D$4:$H$1000,5,0),0))</f>
        <v>0</v>
      </c>
      <c r="I370" s="57"/>
      <c r="J370" s="57"/>
      <c r="K370" s="57"/>
      <c r="L370" s="57"/>
      <c r="M370" s="58" t="str">
        <f t="shared" si="54"/>
        <v/>
      </c>
      <c r="N370" s="102"/>
    </row>
    <row r="371" spans="1:14">
      <c r="A371" s="97" t="str">
        <f t="shared" si="52"/>
        <v/>
      </c>
      <c r="B371" s="98" t="str">
        <f t="shared" si="51"/>
        <v/>
      </c>
      <c r="C371" s="99"/>
      <c r="D371" s="137"/>
      <c r="E371" s="100"/>
      <c r="F371" s="57"/>
      <c r="G371" s="58">
        <f t="shared" si="53"/>
        <v>0</v>
      </c>
      <c r="H371" s="58">
        <f>IF(E371="",0,IFERROR(VLOOKUP(E371,档案费管理台账!$D$4:$H$1000,5,0),0))</f>
        <v>0</v>
      </c>
      <c r="I371" s="57"/>
      <c r="J371" s="57"/>
      <c r="K371" s="57"/>
      <c r="L371" s="57"/>
      <c r="M371" s="58" t="str">
        <f t="shared" si="54"/>
        <v/>
      </c>
      <c r="N371" s="102"/>
    </row>
    <row r="372" spans="1:14">
      <c r="A372" s="97" t="str">
        <f t="shared" si="52"/>
        <v/>
      </c>
      <c r="B372" s="98" t="str">
        <f t="shared" si="51"/>
        <v/>
      </c>
      <c r="C372" s="99"/>
      <c r="D372" s="137"/>
      <c r="E372" s="100"/>
      <c r="F372" s="57"/>
      <c r="G372" s="58">
        <f t="shared" si="53"/>
        <v>0</v>
      </c>
      <c r="H372" s="58">
        <f>IF(E372="",0,IFERROR(VLOOKUP(E372,档案费管理台账!$D$4:$H$1000,5,0),0))</f>
        <v>0</v>
      </c>
      <c r="I372" s="57"/>
      <c r="J372" s="57"/>
      <c r="K372" s="57"/>
      <c r="L372" s="57"/>
      <c r="M372" s="58" t="str">
        <f t="shared" si="54"/>
        <v/>
      </c>
      <c r="N372" s="102"/>
    </row>
    <row r="373" spans="1:14">
      <c r="A373" s="97" t="str">
        <f t="shared" si="52"/>
        <v/>
      </c>
      <c r="B373" s="98" t="str">
        <f t="shared" si="51"/>
        <v/>
      </c>
      <c r="C373" s="99"/>
      <c r="D373" s="137"/>
      <c r="E373" s="100"/>
      <c r="F373" s="57"/>
      <c r="G373" s="58">
        <f t="shared" si="53"/>
        <v>0</v>
      </c>
      <c r="H373" s="58">
        <f>IF(E373="",0,IFERROR(VLOOKUP(E373,档案费管理台账!$D$4:$H$1000,5,0),0))</f>
        <v>0</v>
      </c>
      <c r="I373" s="57"/>
      <c r="J373" s="57"/>
      <c r="K373" s="57"/>
      <c r="L373" s="57"/>
      <c r="M373" s="58" t="str">
        <f t="shared" si="54"/>
        <v/>
      </c>
      <c r="N373" s="102"/>
    </row>
    <row r="374" spans="1:14">
      <c r="A374" s="97" t="str">
        <f t="shared" si="52"/>
        <v/>
      </c>
      <c r="B374" s="98" t="str">
        <f t="shared" si="51"/>
        <v/>
      </c>
      <c r="C374" s="99"/>
      <c r="D374" s="137"/>
      <c r="E374" s="100"/>
      <c r="F374" s="57"/>
      <c r="G374" s="58">
        <f t="shared" si="53"/>
        <v>0</v>
      </c>
      <c r="H374" s="58">
        <f>IF(E374="",0,IFERROR(VLOOKUP(E374,档案费管理台账!$D$4:$H$1000,5,0),0))</f>
        <v>0</v>
      </c>
      <c r="I374" s="57"/>
      <c r="J374" s="57"/>
      <c r="K374" s="57"/>
      <c r="L374" s="57"/>
      <c r="M374" s="58" t="str">
        <f t="shared" si="54"/>
        <v/>
      </c>
      <c r="N374" s="102"/>
    </row>
    <row r="375" spans="1:14">
      <c r="A375" s="97" t="str">
        <f t="shared" si="52"/>
        <v/>
      </c>
      <c r="B375" s="98" t="str">
        <f t="shared" si="51"/>
        <v/>
      </c>
      <c r="C375" s="99"/>
      <c r="D375" s="137"/>
      <c r="E375" s="100"/>
      <c r="F375" s="57"/>
      <c r="G375" s="58">
        <f t="shared" si="53"/>
        <v>0</v>
      </c>
      <c r="H375" s="58">
        <f>IF(E375="",0,IFERROR(VLOOKUP(E375,档案费管理台账!$D$4:$H$1000,5,0),0))</f>
        <v>0</v>
      </c>
      <c r="I375" s="57"/>
      <c r="J375" s="57"/>
      <c r="K375" s="57"/>
      <c r="L375" s="57"/>
      <c r="M375" s="58" t="str">
        <f t="shared" si="54"/>
        <v/>
      </c>
      <c r="N375" s="102"/>
    </row>
    <row r="376" spans="1:14">
      <c r="A376" s="97" t="str">
        <f t="shared" si="52"/>
        <v/>
      </c>
      <c r="B376" s="98" t="str">
        <f t="shared" si="51"/>
        <v/>
      </c>
      <c r="C376" s="99"/>
      <c r="D376" s="137"/>
      <c r="E376" s="100"/>
      <c r="F376" s="57"/>
      <c r="G376" s="58">
        <f t="shared" si="53"/>
        <v>0</v>
      </c>
      <c r="H376" s="58">
        <f>IF(E376="",0,IFERROR(VLOOKUP(E376,档案费管理台账!$D$4:$H$1000,5,0),0))</f>
        <v>0</v>
      </c>
      <c r="I376" s="57"/>
      <c r="J376" s="57"/>
      <c r="K376" s="57"/>
      <c r="L376" s="57"/>
      <c r="M376" s="58" t="str">
        <f t="shared" si="54"/>
        <v/>
      </c>
      <c r="N376" s="102"/>
    </row>
    <row r="377" spans="1:14">
      <c r="A377" s="97" t="str">
        <f t="shared" si="52"/>
        <v/>
      </c>
      <c r="B377" s="98" t="str">
        <f t="shared" si="51"/>
        <v/>
      </c>
      <c r="C377" s="99"/>
      <c r="D377" s="137"/>
      <c r="E377" s="100"/>
      <c r="F377" s="57"/>
      <c r="G377" s="58">
        <f t="shared" si="53"/>
        <v>0</v>
      </c>
      <c r="H377" s="58">
        <f>IF(E377="",0,IFERROR(VLOOKUP(E377,档案费管理台账!$D$4:$H$1000,5,0),0))</f>
        <v>0</v>
      </c>
      <c r="I377" s="57"/>
      <c r="J377" s="57"/>
      <c r="K377" s="57"/>
      <c r="L377" s="57"/>
      <c r="M377" s="58" t="str">
        <f t="shared" si="54"/>
        <v/>
      </c>
      <c r="N377" s="102"/>
    </row>
    <row r="378" spans="1:14">
      <c r="A378" s="97" t="str">
        <f t="shared" si="52"/>
        <v/>
      </c>
      <c r="B378" s="98" t="str">
        <f t="shared" si="51"/>
        <v/>
      </c>
      <c r="C378" s="99"/>
      <c r="D378" s="137"/>
      <c r="E378" s="100"/>
      <c r="F378" s="57"/>
      <c r="G378" s="58">
        <f t="shared" si="53"/>
        <v>0</v>
      </c>
      <c r="H378" s="58">
        <f>IF(E378="",0,IFERROR(VLOOKUP(E378,档案费管理台账!$D$4:$H$1000,5,0),0))</f>
        <v>0</v>
      </c>
      <c r="I378" s="57"/>
      <c r="J378" s="57"/>
      <c r="K378" s="57"/>
      <c r="L378" s="57"/>
      <c r="M378" s="58" t="str">
        <f t="shared" si="54"/>
        <v/>
      </c>
      <c r="N378" s="102"/>
    </row>
    <row r="379" spans="1:14">
      <c r="A379" s="97" t="str">
        <f t="shared" si="52"/>
        <v/>
      </c>
      <c r="B379" s="98" t="str">
        <f t="shared" si="51"/>
        <v/>
      </c>
      <c r="C379" s="99"/>
      <c r="D379" s="137"/>
      <c r="E379" s="100"/>
      <c r="F379" s="57"/>
      <c r="G379" s="58">
        <f t="shared" si="53"/>
        <v>0</v>
      </c>
      <c r="H379" s="58">
        <f>IF(E379="",0,IFERROR(VLOOKUP(E379,档案费管理台账!$D$4:$H$1000,5,0),0))</f>
        <v>0</v>
      </c>
      <c r="I379" s="57"/>
      <c r="J379" s="57"/>
      <c r="K379" s="57"/>
      <c r="L379" s="57"/>
      <c r="M379" s="58" t="str">
        <f t="shared" si="54"/>
        <v/>
      </c>
      <c r="N379" s="102"/>
    </row>
    <row r="380" spans="1:14">
      <c r="A380" s="97" t="str">
        <f t="shared" si="52"/>
        <v/>
      </c>
      <c r="B380" s="98" t="str">
        <f t="shared" si="51"/>
        <v/>
      </c>
      <c r="C380" s="99"/>
      <c r="D380" s="137"/>
      <c r="E380" s="100"/>
      <c r="F380" s="57"/>
      <c r="G380" s="58">
        <f t="shared" si="53"/>
        <v>0</v>
      </c>
      <c r="H380" s="58">
        <f>IF(E380="",0,IFERROR(VLOOKUP(E380,档案费管理台账!$D$4:$H$1000,5,0),0))</f>
        <v>0</v>
      </c>
      <c r="I380" s="57"/>
      <c r="J380" s="57"/>
      <c r="K380" s="57"/>
      <c r="L380" s="57"/>
      <c r="M380" s="58" t="str">
        <f t="shared" si="54"/>
        <v/>
      </c>
      <c r="N380" s="102"/>
    </row>
    <row r="381" spans="1:14">
      <c r="A381" s="97" t="str">
        <f t="shared" si="52"/>
        <v/>
      </c>
      <c r="B381" s="98" t="str">
        <f t="shared" si="51"/>
        <v/>
      </c>
      <c r="C381" s="99"/>
      <c r="D381" s="137"/>
      <c r="E381" s="100"/>
      <c r="F381" s="57"/>
      <c r="G381" s="58">
        <f t="shared" si="53"/>
        <v>0</v>
      </c>
      <c r="H381" s="58">
        <f>IF(E381="",0,IFERROR(VLOOKUP(E381,档案费管理台账!$D$4:$H$1000,5,0),0))</f>
        <v>0</v>
      </c>
      <c r="I381" s="57"/>
      <c r="J381" s="57"/>
      <c r="K381" s="57"/>
      <c r="L381" s="57"/>
      <c r="M381" s="58" t="str">
        <f t="shared" si="54"/>
        <v/>
      </c>
      <c r="N381" s="102"/>
    </row>
    <row r="382" spans="1:14">
      <c r="A382" s="97" t="str">
        <f t="shared" si="52"/>
        <v/>
      </c>
      <c r="B382" s="98" t="str">
        <f t="shared" si="51"/>
        <v/>
      </c>
      <c r="C382" s="99"/>
      <c r="D382" s="137"/>
      <c r="E382" s="100"/>
      <c r="F382" s="57"/>
      <c r="G382" s="58">
        <f t="shared" si="53"/>
        <v>0</v>
      </c>
      <c r="H382" s="58">
        <f>IF(E382="",0,IFERROR(VLOOKUP(E382,档案费管理台账!$D$4:$H$1000,5,0),0))</f>
        <v>0</v>
      </c>
      <c r="I382" s="57"/>
      <c r="J382" s="57"/>
      <c r="K382" s="57"/>
      <c r="L382" s="57"/>
      <c r="M382" s="58" t="str">
        <f t="shared" si="54"/>
        <v/>
      </c>
      <c r="N382" s="102"/>
    </row>
    <row r="383" spans="1:14">
      <c r="A383" s="97" t="str">
        <f t="shared" si="52"/>
        <v/>
      </c>
      <c r="B383" s="98" t="str">
        <f t="shared" si="51"/>
        <v/>
      </c>
      <c r="C383" s="99"/>
      <c r="D383" s="137"/>
      <c r="E383" s="100"/>
      <c r="F383" s="57"/>
      <c r="G383" s="58">
        <f t="shared" si="53"/>
        <v>0</v>
      </c>
      <c r="H383" s="58">
        <f>IF(E383="",0,IFERROR(VLOOKUP(E383,档案费管理台账!$D$4:$H$1000,5,0),0))</f>
        <v>0</v>
      </c>
      <c r="I383" s="57"/>
      <c r="J383" s="57"/>
      <c r="K383" s="57"/>
      <c r="L383" s="57"/>
      <c r="M383" s="58" t="str">
        <f t="shared" si="54"/>
        <v/>
      </c>
      <c r="N383" s="102"/>
    </row>
    <row r="384" spans="1:14">
      <c r="A384" s="97" t="str">
        <f t="shared" si="52"/>
        <v/>
      </c>
      <c r="B384" s="98" t="str">
        <f t="shared" si="51"/>
        <v/>
      </c>
      <c r="C384" s="99"/>
      <c r="D384" s="137"/>
      <c r="E384" s="100"/>
      <c r="F384" s="57"/>
      <c r="G384" s="58">
        <f t="shared" si="53"/>
        <v>0</v>
      </c>
      <c r="H384" s="58">
        <f>IF(E384="",0,IFERROR(VLOOKUP(E384,档案费管理台账!$D$4:$H$1000,5,0),0))</f>
        <v>0</v>
      </c>
      <c r="I384" s="57"/>
      <c r="J384" s="57"/>
      <c r="K384" s="57"/>
      <c r="L384" s="57"/>
      <c r="M384" s="58" t="str">
        <f t="shared" si="54"/>
        <v/>
      </c>
      <c r="N384" s="102"/>
    </row>
    <row r="385" spans="1:14">
      <c r="A385" s="97" t="str">
        <f t="shared" si="52"/>
        <v/>
      </c>
      <c r="B385" s="98" t="str">
        <f t="shared" si="51"/>
        <v/>
      </c>
      <c r="C385" s="99"/>
      <c r="D385" s="137"/>
      <c r="E385" s="100"/>
      <c r="F385" s="57"/>
      <c r="G385" s="58">
        <f t="shared" si="53"/>
        <v>0</v>
      </c>
      <c r="H385" s="58">
        <f>IF(E385="",0,IFERROR(VLOOKUP(E385,档案费管理台账!$D$4:$H$1000,5,0),0))</f>
        <v>0</v>
      </c>
      <c r="I385" s="57"/>
      <c r="J385" s="57"/>
      <c r="K385" s="57"/>
      <c r="L385" s="57"/>
      <c r="M385" s="58" t="str">
        <f t="shared" si="54"/>
        <v/>
      </c>
      <c r="N385" s="102"/>
    </row>
    <row r="386" spans="1:14">
      <c r="A386" s="97" t="str">
        <f t="shared" si="52"/>
        <v/>
      </c>
      <c r="B386" s="98" t="str">
        <f t="shared" si="51"/>
        <v/>
      </c>
      <c r="C386" s="99"/>
      <c r="D386" s="137"/>
      <c r="E386" s="100"/>
      <c r="F386" s="57"/>
      <c r="G386" s="58">
        <f t="shared" si="53"/>
        <v>0</v>
      </c>
      <c r="H386" s="58">
        <f>IF(E386="",0,IFERROR(VLOOKUP(E386,档案费管理台账!$D$4:$H$1000,5,0),0))</f>
        <v>0</v>
      </c>
      <c r="I386" s="57"/>
      <c r="J386" s="57"/>
      <c r="K386" s="57"/>
      <c r="L386" s="57"/>
      <c r="M386" s="58" t="str">
        <f t="shared" si="54"/>
        <v/>
      </c>
      <c r="N386" s="102"/>
    </row>
    <row r="387" spans="1:14">
      <c r="A387" s="97" t="str">
        <f t="shared" si="52"/>
        <v/>
      </c>
      <c r="B387" s="98" t="str">
        <f t="shared" si="51"/>
        <v/>
      </c>
      <c r="C387" s="99"/>
      <c r="D387" s="137"/>
      <c r="E387" s="100"/>
      <c r="F387" s="57"/>
      <c r="G387" s="58">
        <f t="shared" si="53"/>
        <v>0</v>
      </c>
      <c r="H387" s="58">
        <f>IF(E387="",0,IFERROR(VLOOKUP(E387,档案费管理台账!$D$4:$H$1000,5,0),0))</f>
        <v>0</v>
      </c>
      <c r="I387" s="57"/>
      <c r="J387" s="57"/>
      <c r="K387" s="57"/>
      <c r="L387" s="57"/>
      <c r="M387" s="58" t="str">
        <f t="shared" si="54"/>
        <v/>
      </c>
      <c r="N387" s="102"/>
    </row>
    <row r="388" spans="1:14">
      <c r="A388" s="97" t="str">
        <f t="shared" si="52"/>
        <v/>
      </c>
      <c r="B388" s="98" t="str">
        <f t="shared" si="51"/>
        <v/>
      </c>
      <c r="C388" s="99"/>
      <c r="D388" s="137"/>
      <c r="E388" s="100"/>
      <c r="F388" s="57"/>
      <c r="G388" s="58">
        <f t="shared" si="53"/>
        <v>0</v>
      </c>
      <c r="H388" s="58">
        <f>IF(E388="",0,IFERROR(VLOOKUP(E388,档案费管理台账!$D$4:$H$1000,5,0),0))</f>
        <v>0</v>
      </c>
      <c r="I388" s="57"/>
      <c r="J388" s="57"/>
      <c r="K388" s="57"/>
      <c r="L388" s="57"/>
      <c r="M388" s="58" t="str">
        <f t="shared" si="54"/>
        <v/>
      </c>
      <c r="N388" s="102"/>
    </row>
    <row r="389" spans="1:14">
      <c r="A389" s="97" t="str">
        <f t="shared" si="52"/>
        <v/>
      </c>
      <c r="B389" s="98" t="str">
        <f t="shared" si="51"/>
        <v/>
      </c>
      <c r="C389" s="99"/>
      <c r="D389" s="137"/>
      <c r="E389" s="100"/>
      <c r="F389" s="57"/>
      <c r="G389" s="58">
        <f t="shared" si="53"/>
        <v>0</v>
      </c>
      <c r="H389" s="58">
        <f>IF(E389="",0,IFERROR(VLOOKUP(E389,档案费管理台账!$D$4:$H$1000,5,0),0))</f>
        <v>0</v>
      </c>
      <c r="I389" s="57"/>
      <c r="J389" s="57"/>
      <c r="K389" s="57"/>
      <c r="L389" s="57"/>
      <c r="M389" s="58" t="str">
        <f t="shared" si="54"/>
        <v/>
      </c>
      <c r="N389" s="102"/>
    </row>
    <row r="390" spans="1:14">
      <c r="A390" s="97" t="str">
        <f t="shared" si="52"/>
        <v/>
      </c>
      <c r="B390" s="98" t="str">
        <f t="shared" si="51"/>
        <v/>
      </c>
      <c r="C390" s="99"/>
      <c r="D390" s="137"/>
      <c r="E390" s="100"/>
      <c r="F390" s="57"/>
      <c r="G390" s="58">
        <f t="shared" si="53"/>
        <v>0</v>
      </c>
      <c r="H390" s="58">
        <f>IF(E390="",0,IFERROR(VLOOKUP(E390,档案费管理台账!$D$4:$H$1000,5,0),0))</f>
        <v>0</v>
      </c>
      <c r="I390" s="57"/>
      <c r="J390" s="57"/>
      <c r="K390" s="57"/>
      <c r="L390" s="57"/>
      <c r="M390" s="58" t="str">
        <f t="shared" si="54"/>
        <v/>
      </c>
      <c r="N390" s="102"/>
    </row>
    <row r="391" spans="1:14">
      <c r="A391" s="97" t="str">
        <f t="shared" si="52"/>
        <v/>
      </c>
      <c r="B391" s="98" t="str">
        <f t="shared" si="51"/>
        <v/>
      </c>
      <c r="C391" s="99"/>
      <c r="D391" s="137"/>
      <c r="E391" s="100"/>
      <c r="F391" s="57"/>
      <c r="G391" s="58">
        <f t="shared" si="53"/>
        <v>0</v>
      </c>
      <c r="H391" s="58">
        <f>IF(E391="",0,IFERROR(VLOOKUP(E391,档案费管理台账!$D$4:$H$1000,5,0),0))</f>
        <v>0</v>
      </c>
      <c r="I391" s="57"/>
      <c r="J391" s="57"/>
      <c r="K391" s="57"/>
      <c r="L391" s="57"/>
      <c r="M391" s="58" t="str">
        <f t="shared" si="54"/>
        <v/>
      </c>
      <c r="N391" s="102"/>
    </row>
    <row r="392" spans="1:14">
      <c r="A392" s="97" t="str">
        <f t="shared" si="52"/>
        <v/>
      </c>
      <c r="B392" s="98" t="str">
        <f t="shared" si="51"/>
        <v/>
      </c>
      <c r="C392" s="99"/>
      <c r="D392" s="137"/>
      <c r="E392" s="100"/>
      <c r="F392" s="57"/>
      <c r="G392" s="58">
        <f t="shared" si="53"/>
        <v>0</v>
      </c>
      <c r="H392" s="58">
        <f>IF(E392="",0,IFERROR(VLOOKUP(E392,档案费管理台账!$D$4:$H$1000,5,0),0))</f>
        <v>0</v>
      </c>
      <c r="I392" s="57"/>
      <c r="J392" s="57"/>
      <c r="K392" s="57"/>
      <c r="L392" s="57"/>
      <c r="M392" s="58" t="str">
        <f t="shared" si="54"/>
        <v/>
      </c>
      <c r="N392" s="102"/>
    </row>
    <row r="393" spans="1:14">
      <c r="A393" s="97" t="str">
        <f t="shared" si="52"/>
        <v/>
      </c>
      <c r="B393" s="98" t="str">
        <f t="shared" si="51"/>
        <v/>
      </c>
      <c r="C393" s="99"/>
      <c r="D393" s="137"/>
      <c r="E393" s="100"/>
      <c r="F393" s="57"/>
      <c r="G393" s="58">
        <f t="shared" si="53"/>
        <v>0</v>
      </c>
      <c r="H393" s="58">
        <f>IF(E393="",0,IFERROR(VLOOKUP(E393,档案费管理台账!$D$4:$H$1000,5,0),0))</f>
        <v>0</v>
      </c>
      <c r="I393" s="57"/>
      <c r="J393" s="57"/>
      <c r="K393" s="57"/>
      <c r="L393" s="57"/>
      <c r="M393" s="58" t="str">
        <f t="shared" si="54"/>
        <v/>
      </c>
      <c r="N393" s="102"/>
    </row>
    <row r="394" spans="1:14">
      <c r="A394" s="97" t="str">
        <f t="shared" si="52"/>
        <v/>
      </c>
      <c r="B394" s="98" t="str">
        <f t="shared" si="51"/>
        <v/>
      </c>
      <c r="C394" s="99"/>
      <c r="D394" s="137"/>
      <c r="E394" s="100"/>
      <c r="F394" s="57"/>
      <c r="G394" s="58">
        <f t="shared" si="53"/>
        <v>0</v>
      </c>
      <c r="H394" s="58">
        <f>IF(E394="",0,IFERROR(VLOOKUP(E394,档案费管理台账!$D$4:$H$1000,5,0),0))</f>
        <v>0</v>
      </c>
      <c r="I394" s="57"/>
      <c r="J394" s="57"/>
      <c r="K394" s="57"/>
      <c r="L394" s="57"/>
      <c r="M394" s="58" t="str">
        <f t="shared" si="54"/>
        <v/>
      </c>
      <c r="N394" s="102"/>
    </row>
    <row r="395" spans="1:14">
      <c r="A395" s="97" t="str">
        <f t="shared" si="52"/>
        <v/>
      </c>
      <c r="B395" s="98" t="str">
        <f t="shared" si="51"/>
        <v/>
      </c>
      <c r="C395" s="99"/>
      <c r="D395" s="137"/>
      <c r="E395" s="100"/>
      <c r="F395" s="57"/>
      <c r="G395" s="58">
        <f t="shared" si="53"/>
        <v>0</v>
      </c>
      <c r="H395" s="58">
        <f>IF(E395="",0,IFERROR(VLOOKUP(E395,档案费管理台账!$D$4:$H$1000,5,0),0))</f>
        <v>0</v>
      </c>
      <c r="I395" s="57"/>
      <c r="J395" s="57"/>
      <c r="K395" s="57"/>
      <c r="L395" s="57"/>
      <c r="M395" s="58" t="str">
        <f t="shared" si="54"/>
        <v/>
      </c>
      <c r="N395" s="102"/>
    </row>
    <row r="396" spans="1:14">
      <c r="A396" s="97" t="str">
        <f t="shared" si="52"/>
        <v/>
      </c>
      <c r="B396" s="98" t="str">
        <f t="shared" si="51"/>
        <v/>
      </c>
      <c r="C396" s="99"/>
      <c r="D396" s="137"/>
      <c r="E396" s="100"/>
      <c r="F396" s="57"/>
      <c r="G396" s="58">
        <f t="shared" si="53"/>
        <v>0</v>
      </c>
      <c r="H396" s="58">
        <f>IF(E396="",0,IFERROR(VLOOKUP(E396,档案费管理台账!$D$4:$H$1000,5,0),0))</f>
        <v>0</v>
      </c>
      <c r="I396" s="57"/>
      <c r="J396" s="57"/>
      <c r="K396" s="57"/>
      <c r="L396" s="57"/>
      <c r="M396" s="58" t="str">
        <f t="shared" si="54"/>
        <v/>
      </c>
      <c r="N396" s="102"/>
    </row>
    <row r="397" spans="1:14">
      <c r="A397" s="97" t="str">
        <f t="shared" si="52"/>
        <v/>
      </c>
      <c r="B397" s="98" t="str">
        <f t="shared" si="51"/>
        <v/>
      </c>
      <c r="C397" s="99"/>
      <c r="D397" s="137"/>
      <c r="E397" s="100"/>
      <c r="F397" s="57"/>
      <c r="G397" s="58">
        <f t="shared" si="53"/>
        <v>0</v>
      </c>
      <c r="H397" s="58">
        <f>IF(E397="",0,IFERROR(VLOOKUP(E397,档案费管理台账!$D$4:$H$1000,5,0),0))</f>
        <v>0</v>
      </c>
      <c r="I397" s="57"/>
      <c r="J397" s="57"/>
      <c r="K397" s="57"/>
      <c r="L397" s="57"/>
      <c r="M397" s="58" t="str">
        <f t="shared" si="54"/>
        <v/>
      </c>
      <c r="N397" s="102"/>
    </row>
    <row r="398" spans="1:14">
      <c r="A398" s="97" t="str">
        <f t="shared" si="52"/>
        <v/>
      </c>
      <c r="B398" s="98" t="str">
        <f t="shared" si="51"/>
        <v/>
      </c>
      <c r="C398" s="99"/>
      <c r="D398" s="137"/>
      <c r="E398" s="100"/>
      <c r="F398" s="57"/>
      <c r="G398" s="58">
        <f t="shared" si="53"/>
        <v>0</v>
      </c>
      <c r="H398" s="58">
        <f>IF(E398="",0,IFERROR(VLOOKUP(E398,档案费管理台账!$D$4:$H$1000,5,0),0))</f>
        <v>0</v>
      </c>
      <c r="I398" s="57"/>
      <c r="J398" s="57"/>
      <c r="K398" s="57"/>
      <c r="L398" s="57"/>
      <c r="M398" s="58" t="str">
        <f t="shared" si="54"/>
        <v/>
      </c>
      <c r="N398" s="102"/>
    </row>
    <row r="399" spans="1:14">
      <c r="A399" s="97" t="str">
        <f t="shared" si="52"/>
        <v/>
      </c>
      <c r="B399" s="98" t="str">
        <f t="shared" si="51"/>
        <v/>
      </c>
      <c r="C399" s="99"/>
      <c r="D399" s="137"/>
      <c r="E399" s="100"/>
      <c r="F399" s="57"/>
      <c r="G399" s="58">
        <f t="shared" si="53"/>
        <v>0</v>
      </c>
      <c r="H399" s="58">
        <f>IF(E399="",0,IFERROR(VLOOKUP(E399,档案费管理台账!$D$4:$H$1000,5,0),0))</f>
        <v>0</v>
      </c>
      <c r="I399" s="57"/>
      <c r="J399" s="57"/>
      <c r="K399" s="57"/>
      <c r="L399" s="57"/>
      <c r="M399" s="58" t="str">
        <f t="shared" si="54"/>
        <v/>
      </c>
      <c r="N399" s="102"/>
    </row>
    <row r="400" spans="1:14">
      <c r="A400" s="97" t="str">
        <f t="shared" si="52"/>
        <v/>
      </c>
      <c r="B400" s="98" t="str">
        <f t="shared" si="51"/>
        <v/>
      </c>
      <c r="C400" s="99"/>
      <c r="D400" s="137"/>
      <c r="E400" s="100"/>
      <c r="F400" s="57"/>
      <c r="G400" s="58">
        <f t="shared" si="53"/>
        <v>0</v>
      </c>
      <c r="H400" s="58">
        <f>IF(E400="",0,IFERROR(VLOOKUP(E400,档案费管理台账!$D$4:$H$1000,5,0),0))</f>
        <v>0</v>
      </c>
      <c r="I400" s="57"/>
      <c r="J400" s="57"/>
      <c r="K400" s="57"/>
      <c r="L400" s="57"/>
      <c r="M400" s="58" t="str">
        <f t="shared" si="54"/>
        <v/>
      </c>
      <c r="N400" s="102"/>
    </row>
    <row r="401" spans="1:14">
      <c r="A401" s="97" t="str">
        <f t="shared" si="52"/>
        <v/>
      </c>
      <c r="B401" s="98" t="str">
        <f t="shared" si="51"/>
        <v/>
      </c>
      <c r="C401" s="99"/>
      <c r="D401" s="137"/>
      <c r="E401" s="100"/>
      <c r="F401" s="57"/>
      <c r="G401" s="58">
        <f t="shared" si="53"/>
        <v>0</v>
      </c>
      <c r="H401" s="58">
        <f>IF(E401="",0,IFERROR(VLOOKUP(E401,档案费管理台账!$D$4:$H$1000,5,0),0))</f>
        <v>0</v>
      </c>
      <c r="I401" s="57"/>
      <c r="J401" s="57"/>
      <c r="K401" s="57"/>
      <c r="L401" s="57"/>
      <c r="M401" s="58" t="str">
        <f t="shared" si="54"/>
        <v/>
      </c>
      <c r="N401" s="102"/>
    </row>
    <row r="402" spans="1:14">
      <c r="A402" s="97" t="str">
        <f t="shared" si="52"/>
        <v/>
      </c>
      <c r="B402" s="98" t="str">
        <f t="shared" si="51"/>
        <v/>
      </c>
      <c r="C402" s="99"/>
      <c r="D402" s="137"/>
      <c r="E402" s="100"/>
      <c r="F402" s="57"/>
      <c r="G402" s="58">
        <f t="shared" si="53"/>
        <v>0</v>
      </c>
      <c r="H402" s="58">
        <f>IF(E402="",0,IFERROR(VLOOKUP(E402,档案费管理台账!$D$4:$H$1000,5,0),0))</f>
        <v>0</v>
      </c>
      <c r="I402" s="57"/>
      <c r="J402" s="57"/>
      <c r="K402" s="57"/>
      <c r="L402" s="57"/>
      <c r="M402" s="58" t="str">
        <f t="shared" si="54"/>
        <v/>
      </c>
      <c r="N402" s="102"/>
    </row>
    <row r="403" spans="1:14">
      <c r="A403" s="97" t="str">
        <f t="shared" si="52"/>
        <v/>
      </c>
      <c r="B403" s="98" t="str">
        <f t="shared" si="51"/>
        <v/>
      </c>
      <c r="C403" s="99"/>
      <c r="D403" s="137"/>
      <c r="E403" s="100"/>
      <c r="F403" s="57"/>
      <c r="G403" s="58">
        <f t="shared" si="53"/>
        <v>0</v>
      </c>
      <c r="H403" s="58">
        <f>IF(E403="",0,IFERROR(VLOOKUP(E403,档案费管理台账!$D$4:$H$1000,5,0),0))</f>
        <v>0</v>
      </c>
      <c r="I403" s="57"/>
      <c r="J403" s="57"/>
      <c r="K403" s="57"/>
      <c r="L403" s="57"/>
      <c r="M403" s="58" t="str">
        <f t="shared" si="54"/>
        <v/>
      </c>
      <c r="N403" s="102"/>
    </row>
    <row r="404" spans="1:14">
      <c r="A404" s="97" t="str">
        <f t="shared" si="52"/>
        <v/>
      </c>
      <c r="B404" s="98" t="str">
        <f t="shared" si="51"/>
        <v/>
      </c>
      <c r="C404" s="99"/>
      <c r="D404" s="137"/>
      <c r="E404" s="100"/>
      <c r="F404" s="57"/>
      <c r="G404" s="58">
        <f t="shared" si="53"/>
        <v>0</v>
      </c>
      <c r="H404" s="58">
        <f>IF(E404="",0,IFERROR(VLOOKUP(E404,档案费管理台账!$D$4:$H$1000,5,0),0))</f>
        <v>0</v>
      </c>
      <c r="I404" s="57"/>
      <c r="J404" s="57"/>
      <c r="K404" s="57"/>
      <c r="L404" s="57"/>
      <c r="M404" s="58" t="str">
        <f t="shared" si="54"/>
        <v/>
      </c>
      <c r="N404" s="102"/>
    </row>
    <row r="405" spans="1:14">
      <c r="A405" s="97" t="str">
        <f t="shared" si="52"/>
        <v/>
      </c>
      <c r="B405" s="98" t="str">
        <f t="shared" si="51"/>
        <v/>
      </c>
      <c r="C405" s="99"/>
      <c r="D405" s="137"/>
      <c r="E405" s="100"/>
      <c r="F405" s="57"/>
      <c r="G405" s="58">
        <f t="shared" si="53"/>
        <v>0</v>
      </c>
      <c r="H405" s="58">
        <f>IF(E405="",0,IFERROR(VLOOKUP(E405,档案费管理台账!$D$4:$H$1000,5,0),0))</f>
        <v>0</v>
      </c>
      <c r="I405" s="57"/>
      <c r="J405" s="57"/>
      <c r="K405" s="57"/>
      <c r="L405" s="57"/>
      <c r="M405" s="58" t="str">
        <f t="shared" si="54"/>
        <v/>
      </c>
      <c r="N405" s="102"/>
    </row>
    <row r="406" spans="1:14">
      <c r="A406" s="97" t="str">
        <f t="shared" si="52"/>
        <v/>
      </c>
      <c r="B406" s="98" t="str">
        <f t="shared" si="51"/>
        <v/>
      </c>
      <c r="C406" s="99"/>
      <c r="D406" s="137"/>
      <c r="E406" s="100"/>
      <c r="F406" s="57"/>
      <c r="G406" s="58">
        <f t="shared" si="53"/>
        <v>0</v>
      </c>
      <c r="H406" s="58">
        <f>IF(E406="",0,IFERROR(VLOOKUP(E406,档案费管理台账!$D$4:$H$1000,5,0),0))</f>
        <v>0</v>
      </c>
      <c r="I406" s="57"/>
      <c r="J406" s="57"/>
      <c r="K406" s="57"/>
      <c r="L406" s="57"/>
      <c r="M406" s="58" t="str">
        <f t="shared" si="54"/>
        <v/>
      </c>
      <c r="N406" s="102"/>
    </row>
    <row r="407" spans="1:14">
      <c r="A407" s="97" t="str">
        <f t="shared" si="52"/>
        <v/>
      </c>
      <c r="B407" s="98" t="str">
        <f t="shared" si="51"/>
        <v/>
      </c>
      <c r="C407" s="99"/>
      <c r="D407" s="137"/>
      <c r="E407" s="100"/>
      <c r="F407" s="57"/>
      <c r="G407" s="58">
        <f t="shared" si="53"/>
        <v>0</v>
      </c>
      <c r="H407" s="58">
        <f>IF(E407="",0,IFERROR(VLOOKUP(E407,档案费管理台账!$D$4:$H$1000,5,0),0))</f>
        <v>0</v>
      </c>
      <c r="I407" s="57"/>
      <c r="J407" s="57"/>
      <c r="K407" s="57"/>
      <c r="L407" s="57"/>
      <c r="M407" s="58" t="str">
        <f t="shared" si="54"/>
        <v/>
      </c>
      <c r="N407" s="102"/>
    </row>
    <row r="408" spans="1:14">
      <c r="A408" s="97" t="str">
        <f t="shared" si="52"/>
        <v/>
      </c>
      <c r="B408" s="98" t="str">
        <f t="shared" si="51"/>
        <v/>
      </c>
      <c r="C408" s="99"/>
      <c r="D408" s="137"/>
      <c r="E408" s="100"/>
      <c r="F408" s="57"/>
      <c r="G408" s="58">
        <f t="shared" si="53"/>
        <v>0</v>
      </c>
      <c r="H408" s="58">
        <f>IF(E408="",0,IFERROR(VLOOKUP(E408,档案费管理台账!$D$4:$H$1000,5,0),0))</f>
        <v>0</v>
      </c>
      <c r="I408" s="57"/>
      <c r="J408" s="57"/>
      <c r="K408" s="57"/>
      <c r="L408" s="57"/>
      <c r="M408" s="58" t="str">
        <f t="shared" si="54"/>
        <v/>
      </c>
      <c r="N408" s="102"/>
    </row>
    <row r="409" spans="1:14">
      <c r="A409" s="97" t="str">
        <f t="shared" si="52"/>
        <v/>
      </c>
      <c r="B409" s="98" t="str">
        <f t="shared" si="51"/>
        <v/>
      </c>
      <c r="C409" s="99"/>
      <c r="D409" s="137"/>
      <c r="E409" s="100"/>
      <c r="F409" s="57"/>
      <c r="G409" s="58">
        <f t="shared" si="53"/>
        <v>0</v>
      </c>
      <c r="H409" s="58">
        <f>IF(E409="",0,IFERROR(VLOOKUP(E409,档案费管理台账!$D$4:$H$1000,5,0),0))</f>
        <v>0</v>
      </c>
      <c r="I409" s="57"/>
      <c r="J409" s="57"/>
      <c r="K409" s="57"/>
      <c r="L409" s="57"/>
      <c r="M409" s="58" t="str">
        <f t="shared" si="54"/>
        <v/>
      </c>
      <c r="N409" s="102"/>
    </row>
    <row r="410" spans="1:14">
      <c r="A410" s="97" t="str">
        <f t="shared" si="52"/>
        <v/>
      </c>
      <c r="B410" s="98" t="str">
        <f t="shared" si="51"/>
        <v/>
      </c>
      <c r="C410" s="99"/>
      <c r="D410" s="137"/>
      <c r="E410" s="100"/>
      <c r="F410" s="57"/>
      <c r="G410" s="58">
        <f t="shared" si="53"/>
        <v>0</v>
      </c>
      <c r="H410" s="58">
        <f>IF(E410="",0,IFERROR(VLOOKUP(E410,档案费管理台账!$D$4:$H$1000,5,0),0))</f>
        <v>0</v>
      </c>
      <c r="I410" s="57"/>
      <c r="J410" s="57"/>
      <c r="K410" s="57"/>
      <c r="L410" s="57"/>
      <c r="M410" s="58" t="str">
        <f t="shared" si="54"/>
        <v/>
      </c>
      <c r="N410" s="102"/>
    </row>
    <row r="411" spans="1:14">
      <c r="A411" s="97" t="str">
        <f t="shared" si="52"/>
        <v/>
      </c>
      <c r="B411" s="98" t="str">
        <f t="shared" si="51"/>
        <v/>
      </c>
      <c r="C411" s="99"/>
      <c r="D411" s="137"/>
      <c r="E411" s="100"/>
      <c r="F411" s="57"/>
      <c r="G411" s="58">
        <f t="shared" si="53"/>
        <v>0</v>
      </c>
      <c r="H411" s="58">
        <f>IF(E411="",0,IFERROR(VLOOKUP(E411,档案费管理台账!$D$4:$H$1000,5,0),0))</f>
        <v>0</v>
      </c>
      <c r="I411" s="57"/>
      <c r="J411" s="57"/>
      <c r="K411" s="57"/>
      <c r="L411" s="57"/>
      <c r="M411" s="58" t="str">
        <f t="shared" si="54"/>
        <v/>
      </c>
      <c r="N411" s="102"/>
    </row>
    <row r="412" spans="1:14">
      <c r="A412" s="97" t="str">
        <f t="shared" si="52"/>
        <v/>
      </c>
      <c r="B412" s="98" t="str">
        <f t="shared" si="51"/>
        <v/>
      </c>
      <c r="C412" s="99"/>
      <c r="D412" s="137"/>
      <c r="E412" s="100"/>
      <c r="F412" s="57"/>
      <c r="G412" s="58">
        <f t="shared" si="53"/>
        <v>0</v>
      </c>
      <c r="H412" s="58">
        <f>IF(E412="",0,IFERROR(VLOOKUP(E412,档案费管理台账!$D$4:$H$1000,5,0),0))</f>
        <v>0</v>
      </c>
      <c r="I412" s="57"/>
      <c r="J412" s="57"/>
      <c r="K412" s="57"/>
      <c r="L412" s="57"/>
      <c r="M412" s="58" t="str">
        <f t="shared" si="54"/>
        <v/>
      </c>
      <c r="N412" s="102"/>
    </row>
    <row r="413" spans="1:14">
      <c r="A413" s="97" t="str">
        <f t="shared" si="52"/>
        <v/>
      </c>
      <c r="B413" s="98" t="str">
        <f t="shared" si="51"/>
        <v/>
      </c>
      <c r="C413" s="99"/>
      <c r="D413" s="137"/>
      <c r="E413" s="100"/>
      <c r="F413" s="57"/>
      <c r="G413" s="58">
        <f t="shared" si="53"/>
        <v>0</v>
      </c>
      <c r="H413" s="58">
        <f>IF(E413="",0,IFERROR(VLOOKUP(E413,档案费管理台账!$D$4:$H$1000,5,0),0))</f>
        <v>0</v>
      </c>
      <c r="I413" s="57"/>
      <c r="J413" s="57"/>
      <c r="K413" s="57"/>
      <c r="L413" s="57"/>
      <c r="M413" s="58" t="str">
        <f t="shared" si="54"/>
        <v/>
      </c>
      <c r="N413" s="102"/>
    </row>
    <row r="414" spans="1:14">
      <c r="A414" s="97" t="str">
        <f t="shared" si="52"/>
        <v/>
      </c>
      <c r="B414" s="98" t="str">
        <f t="shared" si="51"/>
        <v/>
      </c>
      <c r="C414" s="99"/>
      <c r="D414" s="137"/>
      <c r="E414" s="100"/>
      <c r="F414" s="57"/>
      <c r="G414" s="58">
        <f t="shared" si="53"/>
        <v>0</v>
      </c>
      <c r="H414" s="58">
        <f>IF(E414="",0,IFERROR(VLOOKUP(E414,档案费管理台账!$D$4:$H$1000,5,0),0))</f>
        <v>0</v>
      </c>
      <c r="I414" s="57"/>
      <c r="J414" s="57"/>
      <c r="K414" s="57"/>
      <c r="L414" s="57"/>
      <c r="M414" s="58" t="str">
        <f t="shared" si="54"/>
        <v/>
      </c>
      <c r="N414" s="102"/>
    </row>
    <row r="415" spans="1:14">
      <c r="A415" s="97" t="str">
        <f t="shared" si="52"/>
        <v/>
      </c>
      <c r="B415" s="98" t="str">
        <f t="shared" si="51"/>
        <v/>
      </c>
      <c r="C415" s="99"/>
      <c r="D415" s="137"/>
      <c r="E415" s="100"/>
      <c r="F415" s="57"/>
      <c r="G415" s="58">
        <f t="shared" si="53"/>
        <v>0</v>
      </c>
      <c r="H415" s="58">
        <f>IF(E415="",0,IFERROR(VLOOKUP(E415,档案费管理台账!$D$4:$H$1000,5,0),0))</f>
        <v>0</v>
      </c>
      <c r="I415" s="57"/>
      <c r="J415" s="57"/>
      <c r="K415" s="57"/>
      <c r="L415" s="57"/>
      <c r="M415" s="58" t="str">
        <f t="shared" si="54"/>
        <v/>
      </c>
      <c r="N415" s="102"/>
    </row>
    <row r="416" spans="1:14">
      <c r="A416" s="97" t="str">
        <f t="shared" si="52"/>
        <v/>
      </c>
      <c r="B416" s="98" t="str">
        <f t="shared" si="51"/>
        <v/>
      </c>
      <c r="C416" s="99"/>
      <c r="D416" s="137"/>
      <c r="E416" s="100"/>
      <c r="F416" s="57"/>
      <c r="G416" s="58">
        <f t="shared" si="53"/>
        <v>0</v>
      </c>
      <c r="H416" s="58">
        <f>IF(E416="",0,IFERROR(VLOOKUP(E416,档案费管理台账!$D$4:$H$1000,5,0),0))</f>
        <v>0</v>
      </c>
      <c r="I416" s="57"/>
      <c r="J416" s="57"/>
      <c r="K416" s="57"/>
      <c r="L416" s="57"/>
      <c r="M416" s="58" t="str">
        <f t="shared" si="54"/>
        <v/>
      </c>
      <c r="N416" s="102"/>
    </row>
    <row r="417" spans="1:14">
      <c r="A417" s="97" t="str">
        <f t="shared" si="52"/>
        <v/>
      </c>
      <c r="B417" s="98" t="str">
        <f t="shared" si="51"/>
        <v/>
      </c>
      <c r="C417" s="99"/>
      <c r="D417" s="137"/>
      <c r="E417" s="100"/>
      <c r="F417" s="57"/>
      <c r="G417" s="58">
        <f t="shared" si="53"/>
        <v>0</v>
      </c>
      <c r="H417" s="58">
        <f>IF(E417="",0,IFERROR(VLOOKUP(E417,档案费管理台账!$D$4:$H$1000,5,0),0))</f>
        <v>0</v>
      </c>
      <c r="I417" s="57"/>
      <c r="J417" s="57"/>
      <c r="K417" s="57"/>
      <c r="L417" s="57"/>
      <c r="M417" s="58" t="str">
        <f t="shared" si="54"/>
        <v/>
      </c>
      <c r="N417" s="102"/>
    </row>
    <row r="418" spans="1:14">
      <c r="A418" s="97" t="str">
        <f t="shared" si="52"/>
        <v/>
      </c>
      <c r="B418" s="98" t="str">
        <f t="shared" si="51"/>
        <v/>
      </c>
      <c r="C418" s="99"/>
      <c r="D418" s="137"/>
      <c r="E418" s="100"/>
      <c r="F418" s="57"/>
      <c r="G418" s="58">
        <f t="shared" si="53"/>
        <v>0</v>
      </c>
      <c r="H418" s="58">
        <f>IF(E418="",0,IFERROR(VLOOKUP(E418,档案费管理台账!$D$4:$H$1000,5,0),0))</f>
        <v>0</v>
      </c>
      <c r="I418" s="57"/>
      <c r="J418" s="57"/>
      <c r="K418" s="57"/>
      <c r="L418" s="57"/>
      <c r="M418" s="58" t="str">
        <f t="shared" si="54"/>
        <v/>
      </c>
      <c r="N418" s="102"/>
    </row>
    <row r="419" spans="1:14">
      <c r="A419" s="97" t="str">
        <f t="shared" si="52"/>
        <v/>
      </c>
      <c r="B419" s="98" t="str">
        <f t="shared" si="51"/>
        <v/>
      </c>
      <c r="C419" s="99"/>
      <c r="D419" s="137"/>
      <c r="E419" s="100"/>
      <c r="F419" s="57"/>
      <c r="G419" s="58">
        <f t="shared" si="53"/>
        <v>0</v>
      </c>
      <c r="H419" s="58">
        <f>IF(E419="",0,IFERROR(VLOOKUP(E419,档案费管理台账!$D$4:$H$1000,5,0),0))</f>
        <v>0</v>
      </c>
      <c r="I419" s="57"/>
      <c r="J419" s="57"/>
      <c r="K419" s="57"/>
      <c r="L419" s="57"/>
      <c r="M419" s="58" t="str">
        <f t="shared" si="54"/>
        <v/>
      </c>
      <c r="N419" s="102"/>
    </row>
    <row r="420" spans="1:14">
      <c r="A420" s="97" t="str">
        <f t="shared" si="52"/>
        <v/>
      </c>
      <c r="B420" s="98" t="str">
        <f t="shared" si="51"/>
        <v/>
      </c>
      <c r="C420" s="99"/>
      <c r="D420" s="137"/>
      <c r="E420" s="100"/>
      <c r="F420" s="57"/>
      <c r="G420" s="58">
        <f t="shared" si="53"/>
        <v>0</v>
      </c>
      <c r="H420" s="58">
        <f>IF(E420="",0,IFERROR(VLOOKUP(E420,档案费管理台账!$D$4:$H$1000,5,0),0))</f>
        <v>0</v>
      </c>
      <c r="I420" s="57"/>
      <c r="J420" s="57"/>
      <c r="K420" s="57"/>
      <c r="L420" s="57"/>
      <c r="M420" s="58" t="str">
        <f t="shared" si="54"/>
        <v/>
      </c>
      <c r="N420" s="102"/>
    </row>
    <row r="421" spans="1:14">
      <c r="A421" s="97" t="str">
        <f t="shared" si="52"/>
        <v/>
      </c>
      <c r="B421" s="98" t="str">
        <f t="shared" si="51"/>
        <v/>
      </c>
      <c r="C421" s="99"/>
      <c r="D421" s="137"/>
      <c r="E421" s="100"/>
      <c r="F421" s="57"/>
      <c r="G421" s="58">
        <f t="shared" si="53"/>
        <v>0</v>
      </c>
      <c r="H421" s="58">
        <f>IF(E421="",0,IFERROR(VLOOKUP(E421,档案费管理台账!$D$4:$H$1000,5,0),0))</f>
        <v>0</v>
      </c>
      <c r="I421" s="57"/>
      <c r="J421" s="57"/>
      <c r="K421" s="57"/>
      <c r="L421" s="57"/>
      <c r="M421" s="58" t="str">
        <f t="shared" si="54"/>
        <v/>
      </c>
      <c r="N421" s="102"/>
    </row>
    <row r="422" spans="1:14">
      <c r="A422" s="97" t="str">
        <f t="shared" si="52"/>
        <v/>
      </c>
      <c r="B422" s="98" t="str">
        <f t="shared" si="51"/>
        <v/>
      </c>
      <c r="C422" s="99"/>
      <c r="D422" s="137"/>
      <c r="E422" s="100"/>
      <c r="F422" s="57"/>
      <c r="G422" s="58">
        <f t="shared" si="53"/>
        <v>0</v>
      </c>
      <c r="H422" s="58">
        <f>IF(E422="",0,IFERROR(VLOOKUP(E422,档案费管理台账!$D$4:$H$1000,5,0),0))</f>
        <v>0</v>
      </c>
      <c r="I422" s="57"/>
      <c r="J422" s="57"/>
      <c r="K422" s="57"/>
      <c r="L422" s="57"/>
      <c r="M422" s="58" t="str">
        <f t="shared" si="54"/>
        <v/>
      </c>
      <c r="N422" s="102"/>
    </row>
    <row r="423" spans="1:14">
      <c r="A423" s="97" t="str">
        <f t="shared" si="52"/>
        <v/>
      </c>
      <c r="B423" s="98" t="str">
        <f t="shared" si="51"/>
        <v/>
      </c>
      <c r="C423" s="99"/>
      <c r="D423" s="137"/>
      <c r="E423" s="100"/>
      <c r="F423" s="57"/>
      <c r="G423" s="58">
        <f t="shared" si="53"/>
        <v>0</v>
      </c>
      <c r="H423" s="58">
        <f>IF(E423="",0,IFERROR(VLOOKUP(E423,档案费管理台账!$D$4:$H$1000,5,0),0))</f>
        <v>0</v>
      </c>
      <c r="I423" s="57"/>
      <c r="J423" s="57"/>
      <c r="K423" s="57"/>
      <c r="L423" s="57"/>
      <c r="M423" s="58" t="str">
        <f t="shared" si="54"/>
        <v/>
      </c>
      <c r="N423" s="102"/>
    </row>
    <row r="424" spans="1:14">
      <c r="A424" s="97" t="str">
        <f t="shared" si="52"/>
        <v/>
      </c>
      <c r="B424" s="98" t="str">
        <f t="shared" si="51"/>
        <v/>
      </c>
      <c r="C424" s="99"/>
      <c r="D424" s="137"/>
      <c r="E424" s="100"/>
      <c r="F424" s="57"/>
      <c r="G424" s="58">
        <f t="shared" si="53"/>
        <v>0</v>
      </c>
      <c r="H424" s="58">
        <f>IF(E424="",0,IFERROR(VLOOKUP(E424,档案费管理台账!$D$4:$H$1000,5,0),0))</f>
        <v>0</v>
      </c>
      <c r="I424" s="57"/>
      <c r="J424" s="57"/>
      <c r="K424" s="57"/>
      <c r="L424" s="57"/>
      <c r="M424" s="58" t="str">
        <f t="shared" si="54"/>
        <v/>
      </c>
      <c r="N424" s="102"/>
    </row>
    <row r="425" spans="1:14">
      <c r="A425" s="97" t="str">
        <f t="shared" si="52"/>
        <v/>
      </c>
      <c r="B425" s="98" t="str">
        <f t="shared" si="51"/>
        <v/>
      </c>
      <c r="C425" s="99"/>
      <c r="D425" s="137"/>
      <c r="E425" s="100"/>
      <c r="F425" s="57"/>
      <c r="G425" s="58">
        <f t="shared" si="53"/>
        <v>0</v>
      </c>
      <c r="H425" s="58">
        <f>IF(E425="",0,IFERROR(VLOOKUP(E425,档案费管理台账!$D$4:$H$1000,5,0),0))</f>
        <v>0</v>
      </c>
      <c r="I425" s="57"/>
      <c r="J425" s="57"/>
      <c r="K425" s="57"/>
      <c r="L425" s="57"/>
      <c r="M425" s="58" t="str">
        <f t="shared" si="54"/>
        <v/>
      </c>
      <c r="N425" s="102"/>
    </row>
    <row r="426" spans="1:14">
      <c r="A426" s="97" t="str">
        <f t="shared" si="52"/>
        <v/>
      </c>
      <c r="B426" s="98" t="str">
        <f t="shared" si="51"/>
        <v/>
      </c>
      <c r="C426" s="99"/>
      <c r="D426" s="137"/>
      <c r="E426" s="100"/>
      <c r="F426" s="57"/>
      <c r="G426" s="58">
        <f t="shared" si="53"/>
        <v>0</v>
      </c>
      <c r="H426" s="58">
        <f>IF(E426="",0,IFERROR(VLOOKUP(E426,档案费管理台账!$D$4:$H$1000,5,0),0))</f>
        <v>0</v>
      </c>
      <c r="I426" s="57"/>
      <c r="J426" s="57"/>
      <c r="K426" s="57"/>
      <c r="L426" s="57"/>
      <c r="M426" s="58" t="str">
        <f t="shared" si="54"/>
        <v/>
      </c>
      <c r="N426" s="102"/>
    </row>
    <row r="427" spans="1:14">
      <c r="A427" s="97" t="str">
        <f t="shared" si="52"/>
        <v/>
      </c>
      <c r="B427" s="98" t="str">
        <f t="shared" si="51"/>
        <v/>
      </c>
      <c r="C427" s="99"/>
      <c r="D427" s="137"/>
      <c r="E427" s="100"/>
      <c r="F427" s="57"/>
      <c r="G427" s="58">
        <f t="shared" si="53"/>
        <v>0</v>
      </c>
      <c r="H427" s="58">
        <f>IF(E427="",0,IFERROR(VLOOKUP(E427,档案费管理台账!$D$4:$H$1000,5,0),0))</f>
        <v>0</v>
      </c>
      <c r="I427" s="57"/>
      <c r="J427" s="57"/>
      <c r="K427" s="57"/>
      <c r="L427" s="57"/>
      <c r="M427" s="58" t="str">
        <f t="shared" si="54"/>
        <v/>
      </c>
      <c r="N427" s="102"/>
    </row>
    <row r="428" spans="1:14">
      <c r="A428" s="97" t="str">
        <f t="shared" si="52"/>
        <v/>
      </c>
      <c r="B428" s="98" t="str">
        <f t="shared" ref="B428:B491" si="55">IF(C428="","",MONTH(C428)&amp;"月")</f>
        <v/>
      </c>
      <c r="C428" s="99"/>
      <c r="D428" s="137"/>
      <c r="E428" s="100"/>
      <c r="F428" s="57"/>
      <c r="G428" s="58">
        <f t="shared" si="53"/>
        <v>0</v>
      </c>
      <c r="H428" s="58">
        <f>IF(E428="",0,IFERROR(VLOOKUP(E428,档案费管理台账!$D$4:$H$1000,5,0),0))</f>
        <v>0</v>
      </c>
      <c r="I428" s="57"/>
      <c r="J428" s="57"/>
      <c r="K428" s="57"/>
      <c r="L428" s="57"/>
      <c r="M428" s="58" t="str">
        <f t="shared" si="54"/>
        <v/>
      </c>
      <c r="N428" s="102"/>
    </row>
    <row r="429" spans="1:14">
      <c r="A429" s="97" t="str">
        <f t="shared" ref="A429:A492" si="56">IF(C429="","",ROW()-42)</f>
        <v/>
      </c>
      <c r="B429" s="98" t="str">
        <f t="shared" si="55"/>
        <v/>
      </c>
      <c r="C429" s="99"/>
      <c r="D429" s="137"/>
      <c r="E429" s="100"/>
      <c r="F429" s="57"/>
      <c r="G429" s="58">
        <f t="shared" ref="G429:G492" si="57">IF(F429="",0,F429*$K$41)</f>
        <v>0</v>
      </c>
      <c r="H429" s="58">
        <f>IF(E429="",0,IFERROR(VLOOKUP(E429,档案费管理台账!$D$4:$H$1000,5,0),0))</f>
        <v>0</v>
      </c>
      <c r="I429" s="57"/>
      <c r="J429" s="57"/>
      <c r="K429" s="57"/>
      <c r="L429" s="57"/>
      <c r="M429" s="58" t="str">
        <f t="shared" ref="M429:M492" si="58">IF(C429="","",ROUND(M428+G429-I429-J429-K429-L429-H429,2))</f>
        <v/>
      </c>
      <c r="N429" s="102"/>
    </row>
    <row r="430" spans="1:14">
      <c r="A430" s="97" t="str">
        <f t="shared" si="56"/>
        <v/>
      </c>
      <c r="B430" s="98" t="str">
        <f t="shared" si="55"/>
        <v/>
      </c>
      <c r="C430" s="99"/>
      <c r="D430" s="137"/>
      <c r="E430" s="100"/>
      <c r="F430" s="57"/>
      <c r="G430" s="58">
        <f t="shared" si="57"/>
        <v>0</v>
      </c>
      <c r="H430" s="58">
        <f>IF(E430="",0,IFERROR(VLOOKUP(E430,档案费管理台账!$D$4:$H$1000,5,0),0))</f>
        <v>0</v>
      </c>
      <c r="I430" s="57"/>
      <c r="J430" s="57"/>
      <c r="K430" s="57"/>
      <c r="L430" s="57"/>
      <c r="M430" s="58" t="str">
        <f t="shared" si="58"/>
        <v/>
      </c>
      <c r="N430" s="102"/>
    </row>
    <row r="431" spans="1:14">
      <c r="A431" s="97" t="str">
        <f t="shared" si="56"/>
        <v/>
      </c>
      <c r="B431" s="98" t="str">
        <f t="shared" si="55"/>
        <v/>
      </c>
      <c r="C431" s="99"/>
      <c r="D431" s="137"/>
      <c r="E431" s="100"/>
      <c r="F431" s="57"/>
      <c r="G431" s="58">
        <f t="shared" si="57"/>
        <v>0</v>
      </c>
      <c r="H431" s="58">
        <f>IF(E431="",0,IFERROR(VLOOKUP(E431,档案费管理台账!$D$4:$H$1000,5,0),0))</f>
        <v>0</v>
      </c>
      <c r="I431" s="57"/>
      <c r="J431" s="57"/>
      <c r="K431" s="57"/>
      <c r="L431" s="57"/>
      <c r="M431" s="58" t="str">
        <f t="shared" si="58"/>
        <v/>
      </c>
      <c r="N431" s="102"/>
    </row>
    <row r="432" spans="1:14">
      <c r="A432" s="97" t="str">
        <f t="shared" si="56"/>
        <v/>
      </c>
      <c r="B432" s="98" t="str">
        <f t="shared" si="55"/>
        <v/>
      </c>
      <c r="C432" s="99"/>
      <c r="D432" s="137"/>
      <c r="E432" s="100"/>
      <c r="F432" s="57"/>
      <c r="G432" s="58">
        <f t="shared" si="57"/>
        <v>0</v>
      </c>
      <c r="H432" s="58">
        <f>IF(E432="",0,IFERROR(VLOOKUP(E432,档案费管理台账!$D$4:$H$1000,5,0),0))</f>
        <v>0</v>
      </c>
      <c r="I432" s="57"/>
      <c r="J432" s="57"/>
      <c r="K432" s="57"/>
      <c r="L432" s="57"/>
      <c r="M432" s="58" t="str">
        <f t="shared" si="58"/>
        <v/>
      </c>
      <c r="N432" s="102"/>
    </row>
    <row r="433" spans="1:14">
      <c r="A433" s="97" t="str">
        <f t="shared" si="56"/>
        <v/>
      </c>
      <c r="B433" s="98" t="str">
        <f t="shared" si="55"/>
        <v/>
      </c>
      <c r="C433" s="99"/>
      <c r="D433" s="137"/>
      <c r="E433" s="100"/>
      <c r="F433" s="57"/>
      <c r="G433" s="58">
        <f t="shared" si="57"/>
        <v>0</v>
      </c>
      <c r="H433" s="58">
        <f>IF(E433="",0,IFERROR(VLOOKUP(E433,档案费管理台账!$D$4:$H$1000,5,0),0))</f>
        <v>0</v>
      </c>
      <c r="I433" s="57"/>
      <c r="J433" s="57"/>
      <c r="K433" s="57"/>
      <c r="L433" s="57"/>
      <c r="M433" s="58" t="str">
        <f t="shared" si="58"/>
        <v/>
      </c>
      <c r="N433" s="102"/>
    </row>
    <row r="434" spans="1:14">
      <c r="A434" s="97" t="str">
        <f t="shared" si="56"/>
        <v/>
      </c>
      <c r="B434" s="98" t="str">
        <f t="shared" si="55"/>
        <v/>
      </c>
      <c r="C434" s="99"/>
      <c r="D434" s="137"/>
      <c r="E434" s="100"/>
      <c r="F434" s="57"/>
      <c r="G434" s="58">
        <f t="shared" si="57"/>
        <v>0</v>
      </c>
      <c r="H434" s="58">
        <f>IF(E434="",0,IFERROR(VLOOKUP(E434,档案费管理台账!$D$4:$H$1000,5,0),0))</f>
        <v>0</v>
      </c>
      <c r="I434" s="57"/>
      <c r="J434" s="57"/>
      <c r="K434" s="57"/>
      <c r="L434" s="57"/>
      <c r="M434" s="58" t="str">
        <f t="shared" si="58"/>
        <v/>
      </c>
      <c r="N434" s="102"/>
    </row>
    <row r="435" spans="1:14">
      <c r="A435" s="97" t="str">
        <f t="shared" si="56"/>
        <v/>
      </c>
      <c r="B435" s="98" t="str">
        <f t="shared" si="55"/>
        <v/>
      </c>
      <c r="C435" s="99"/>
      <c r="D435" s="137"/>
      <c r="E435" s="100"/>
      <c r="F435" s="57"/>
      <c r="G435" s="58">
        <f t="shared" si="57"/>
        <v>0</v>
      </c>
      <c r="H435" s="58">
        <f>IF(E435="",0,IFERROR(VLOOKUP(E435,档案费管理台账!$D$4:$H$1000,5,0),0))</f>
        <v>0</v>
      </c>
      <c r="I435" s="57"/>
      <c r="J435" s="57"/>
      <c r="K435" s="57"/>
      <c r="L435" s="57"/>
      <c r="M435" s="58" t="str">
        <f t="shared" si="58"/>
        <v/>
      </c>
      <c r="N435" s="102"/>
    </row>
    <row r="436" spans="1:14">
      <c r="A436" s="97" t="str">
        <f t="shared" si="56"/>
        <v/>
      </c>
      <c r="B436" s="98" t="str">
        <f t="shared" si="55"/>
        <v/>
      </c>
      <c r="C436" s="99"/>
      <c r="D436" s="137"/>
      <c r="E436" s="100"/>
      <c r="F436" s="57"/>
      <c r="G436" s="58">
        <f t="shared" si="57"/>
        <v>0</v>
      </c>
      <c r="H436" s="58">
        <f>IF(E436="",0,IFERROR(VLOOKUP(E436,档案费管理台账!$D$4:$H$1000,5,0),0))</f>
        <v>0</v>
      </c>
      <c r="I436" s="57"/>
      <c r="J436" s="57"/>
      <c r="K436" s="57"/>
      <c r="L436" s="57"/>
      <c r="M436" s="58" t="str">
        <f t="shared" si="58"/>
        <v/>
      </c>
      <c r="N436" s="102"/>
    </row>
    <row r="437" spans="1:14">
      <c r="A437" s="97" t="str">
        <f t="shared" si="56"/>
        <v/>
      </c>
      <c r="B437" s="98" t="str">
        <f t="shared" si="55"/>
        <v/>
      </c>
      <c r="C437" s="99"/>
      <c r="D437" s="137"/>
      <c r="E437" s="100"/>
      <c r="F437" s="57"/>
      <c r="G437" s="58">
        <f t="shared" si="57"/>
        <v>0</v>
      </c>
      <c r="H437" s="58">
        <f>IF(E437="",0,IFERROR(VLOOKUP(E437,档案费管理台账!$D$4:$H$1000,5,0),0))</f>
        <v>0</v>
      </c>
      <c r="I437" s="57"/>
      <c r="J437" s="57"/>
      <c r="K437" s="57"/>
      <c r="L437" s="57"/>
      <c r="M437" s="58" t="str">
        <f t="shared" si="58"/>
        <v/>
      </c>
      <c r="N437" s="102"/>
    </row>
    <row r="438" spans="1:14">
      <c r="A438" s="97" t="str">
        <f t="shared" si="56"/>
        <v/>
      </c>
      <c r="B438" s="98" t="str">
        <f t="shared" si="55"/>
        <v/>
      </c>
      <c r="C438" s="99"/>
      <c r="D438" s="137"/>
      <c r="E438" s="100"/>
      <c r="F438" s="57"/>
      <c r="G438" s="58">
        <f t="shared" si="57"/>
        <v>0</v>
      </c>
      <c r="H438" s="58">
        <f>IF(E438="",0,IFERROR(VLOOKUP(E438,档案费管理台账!$D$4:$H$1000,5,0),0))</f>
        <v>0</v>
      </c>
      <c r="I438" s="57"/>
      <c r="J438" s="57"/>
      <c r="K438" s="57"/>
      <c r="L438" s="57"/>
      <c r="M438" s="58" t="str">
        <f t="shared" si="58"/>
        <v/>
      </c>
      <c r="N438" s="102"/>
    </row>
    <row r="439" spans="1:14">
      <c r="A439" s="97" t="str">
        <f t="shared" si="56"/>
        <v/>
      </c>
      <c r="B439" s="98" t="str">
        <f t="shared" si="55"/>
        <v/>
      </c>
      <c r="C439" s="99"/>
      <c r="D439" s="137"/>
      <c r="E439" s="100"/>
      <c r="F439" s="57"/>
      <c r="G439" s="58">
        <f t="shared" si="57"/>
        <v>0</v>
      </c>
      <c r="H439" s="58">
        <f>IF(E439="",0,IFERROR(VLOOKUP(E439,档案费管理台账!$D$4:$H$1000,5,0),0))</f>
        <v>0</v>
      </c>
      <c r="I439" s="57"/>
      <c r="J439" s="57"/>
      <c r="K439" s="57"/>
      <c r="L439" s="57"/>
      <c r="M439" s="58" t="str">
        <f t="shared" si="58"/>
        <v/>
      </c>
      <c r="N439" s="102"/>
    </row>
    <row r="440" spans="1:14">
      <c r="A440" s="97" t="str">
        <f t="shared" si="56"/>
        <v/>
      </c>
      <c r="B440" s="98" t="str">
        <f t="shared" si="55"/>
        <v/>
      </c>
      <c r="C440" s="99"/>
      <c r="D440" s="137"/>
      <c r="E440" s="100"/>
      <c r="F440" s="57"/>
      <c r="G440" s="58">
        <f t="shared" si="57"/>
        <v>0</v>
      </c>
      <c r="H440" s="58">
        <f>IF(E440="",0,IFERROR(VLOOKUP(E440,档案费管理台账!$D$4:$H$1000,5,0),0))</f>
        <v>0</v>
      </c>
      <c r="I440" s="57"/>
      <c r="J440" s="57"/>
      <c r="K440" s="57"/>
      <c r="L440" s="57"/>
      <c r="M440" s="58" t="str">
        <f t="shared" si="58"/>
        <v/>
      </c>
      <c r="N440" s="102"/>
    </row>
    <row r="441" spans="1:14">
      <c r="A441" s="97" t="str">
        <f t="shared" si="56"/>
        <v/>
      </c>
      <c r="B441" s="98" t="str">
        <f t="shared" si="55"/>
        <v/>
      </c>
      <c r="C441" s="99"/>
      <c r="D441" s="137"/>
      <c r="E441" s="100"/>
      <c r="F441" s="57"/>
      <c r="G441" s="58">
        <f t="shared" si="57"/>
        <v>0</v>
      </c>
      <c r="H441" s="58">
        <f>IF(E441="",0,IFERROR(VLOOKUP(E441,档案费管理台账!$D$4:$H$1000,5,0),0))</f>
        <v>0</v>
      </c>
      <c r="I441" s="57"/>
      <c r="J441" s="57"/>
      <c r="K441" s="57"/>
      <c r="L441" s="57"/>
      <c r="M441" s="58" t="str">
        <f t="shared" si="58"/>
        <v/>
      </c>
      <c r="N441" s="102"/>
    </row>
    <row r="442" spans="1:14">
      <c r="A442" s="97" t="str">
        <f t="shared" si="56"/>
        <v/>
      </c>
      <c r="B442" s="98" t="str">
        <f t="shared" si="55"/>
        <v/>
      </c>
      <c r="C442" s="99"/>
      <c r="D442" s="137"/>
      <c r="E442" s="100"/>
      <c r="F442" s="57"/>
      <c r="G442" s="58">
        <f t="shared" si="57"/>
        <v>0</v>
      </c>
      <c r="H442" s="58">
        <f>IF(E442="",0,IFERROR(VLOOKUP(E442,档案费管理台账!$D$4:$H$1000,5,0),0))</f>
        <v>0</v>
      </c>
      <c r="I442" s="57"/>
      <c r="J442" s="57"/>
      <c r="K442" s="57"/>
      <c r="L442" s="57"/>
      <c r="M442" s="58" t="str">
        <f t="shared" si="58"/>
        <v/>
      </c>
      <c r="N442" s="102"/>
    </row>
    <row r="443" spans="1:14">
      <c r="A443" s="97" t="str">
        <f t="shared" si="56"/>
        <v/>
      </c>
      <c r="B443" s="98" t="str">
        <f t="shared" si="55"/>
        <v/>
      </c>
      <c r="C443" s="99"/>
      <c r="D443" s="137"/>
      <c r="E443" s="100"/>
      <c r="F443" s="57"/>
      <c r="G443" s="58">
        <f t="shared" si="57"/>
        <v>0</v>
      </c>
      <c r="H443" s="58">
        <f>IF(E443="",0,IFERROR(VLOOKUP(E443,档案费管理台账!$D$4:$H$1000,5,0),0))</f>
        <v>0</v>
      </c>
      <c r="I443" s="57"/>
      <c r="J443" s="57"/>
      <c r="K443" s="57"/>
      <c r="L443" s="57"/>
      <c r="M443" s="58" t="str">
        <f t="shared" si="58"/>
        <v/>
      </c>
      <c r="N443" s="102"/>
    </row>
    <row r="444" spans="1:14">
      <c r="A444" s="97" t="str">
        <f t="shared" si="56"/>
        <v/>
      </c>
      <c r="B444" s="98" t="str">
        <f t="shared" si="55"/>
        <v/>
      </c>
      <c r="C444" s="99"/>
      <c r="D444" s="137"/>
      <c r="E444" s="100"/>
      <c r="F444" s="57"/>
      <c r="G444" s="58">
        <f t="shared" si="57"/>
        <v>0</v>
      </c>
      <c r="H444" s="58">
        <f>IF(E444="",0,IFERROR(VLOOKUP(E444,档案费管理台账!$D$4:$H$1000,5,0),0))</f>
        <v>0</v>
      </c>
      <c r="I444" s="57"/>
      <c r="J444" s="57"/>
      <c r="K444" s="57"/>
      <c r="L444" s="57"/>
      <c r="M444" s="58" t="str">
        <f t="shared" si="58"/>
        <v/>
      </c>
      <c r="N444" s="102"/>
    </row>
    <row r="445" spans="1:14">
      <c r="A445" s="97" t="str">
        <f t="shared" si="56"/>
        <v/>
      </c>
      <c r="B445" s="98" t="str">
        <f t="shared" si="55"/>
        <v/>
      </c>
      <c r="C445" s="99"/>
      <c r="D445" s="137"/>
      <c r="E445" s="100"/>
      <c r="F445" s="57"/>
      <c r="G445" s="58">
        <f t="shared" si="57"/>
        <v>0</v>
      </c>
      <c r="H445" s="58">
        <f>IF(E445="",0,IFERROR(VLOOKUP(E445,档案费管理台账!$D$4:$H$1000,5,0),0))</f>
        <v>0</v>
      </c>
      <c r="I445" s="57"/>
      <c r="J445" s="57"/>
      <c r="K445" s="57"/>
      <c r="L445" s="57"/>
      <c r="M445" s="58" t="str">
        <f t="shared" si="58"/>
        <v/>
      </c>
      <c r="N445" s="102"/>
    </row>
    <row r="446" spans="1:14">
      <c r="A446" s="97" t="str">
        <f t="shared" si="56"/>
        <v/>
      </c>
      <c r="B446" s="98" t="str">
        <f t="shared" si="55"/>
        <v/>
      </c>
      <c r="C446" s="99"/>
      <c r="D446" s="137"/>
      <c r="E446" s="100"/>
      <c r="F446" s="57"/>
      <c r="G446" s="58">
        <f t="shared" si="57"/>
        <v>0</v>
      </c>
      <c r="H446" s="58">
        <f>IF(E446="",0,IFERROR(VLOOKUP(E446,档案费管理台账!$D$4:$H$1000,5,0),0))</f>
        <v>0</v>
      </c>
      <c r="I446" s="57"/>
      <c r="J446" s="57"/>
      <c r="K446" s="57"/>
      <c r="L446" s="57"/>
      <c r="M446" s="58" t="str">
        <f t="shared" si="58"/>
        <v/>
      </c>
      <c r="N446" s="102"/>
    </row>
    <row r="447" spans="1:14">
      <c r="A447" s="97" t="str">
        <f t="shared" si="56"/>
        <v/>
      </c>
      <c r="B447" s="98" t="str">
        <f t="shared" si="55"/>
        <v/>
      </c>
      <c r="C447" s="99"/>
      <c r="D447" s="137"/>
      <c r="E447" s="100"/>
      <c r="F447" s="57"/>
      <c r="G447" s="58">
        <f t="shared" si="57"/>
        <v>0</v>
      </c>
      <c r="H447" s="58">
        <f>IF(E447="",0,IFERROR(VLOOKUP(E447,档案费管理台账!$D$4:$H$1000,5,0),0))</f>
        <v>0</v>
      </c>
      <c r="I447" s="57"/>
      <c r="J447" s="57"/>
      <c r="K447" s="57"/>
      <c r="L447" s="57"/>
      <c r="M447" s="58" t="str">
        <f t="shared" si="58"/>
        <v/>
      </c>
      <c r="N447" s="102"/>
    </row>
    <row r="448" spans="1:14">
      <c r="A448" s="97" t="str">
        <f t="shared" si="56"/>
        <v/>
      </c>
      <c r="B448" s="98" t="str">
        <f t="shared" si="55"/>
        <v/>
      </c>
      <c r="C448" s="99"/>
      <c r="D448" s="137"/>
      <c r="E448" s="100"/>
      <c r="F448" s="57"/>
      <c r="G448" s="58">
        <f t="shared" si="57"/>
        <v>0</v>
      </c>
      <c r="H448" s="58">
        <f>IF(E448="",0,IFERROR(VLOOKUP(E448,档案费管理台账!$D$4:$H$1000,5,0),0))</f>
        <v>0</v>
      </c>
      <c r="I448" s="57"/>
      <c r="J448" s="57"/>
      <c r="K448" s="57"/>
      <c r="L448" s="57"/>
      <c r="M448" s="58" t="str">
        <f t="shared" si="58"/>
        <v/>
      </c>
      <c r="N448" s="102"/>
    </row>
    <row r="449" spans="1:14">
      <c r="A449" s="97" t="str">
        <f t="shared" si="56"/>
        <v/>
      </c>
      <c r="B449" s="98" t="str">
        <f t="shared" si="55"/>
        <v/>
      </c>
      <c r="C449" s="99"/>
      <c r="D449" s="137"/>
      <c r="E449" s="100"/>
      <c r="F449" s="57"/>
      <c r="G449" s="58">
        <f t="shared" si="57"/>
        <v>0</v>
      </c>
      <c r="H449" s="58">
        <f>IF(E449="",0,IFERROR(VLOOKUP(E449,档案费管理台账!$D$4:$H$1000,5,0),0))</f>
        <v>0</v>
      </c>
      <c r="I449" s="57"/>
      <c r="J449" s="57"/>
      <c r="K449" s="57"/>
      <c r="L449" s="57"/>
      <c r="M449" s="58" t="str">
        <f t="shared" si="58"/>
        <v/>
      </c>
      <c r="N449" s="102"/>
    </row>
    <row r="450" spans="1:14">
      <c r="A450" s="97" t="str">
        <f t="shared" si="56"/>
        <v/>
      </c>
      <c r="B450" s="98" t="str">
        <f t="shared" si="55"/>
        <v/>
      </c>
      <c r="C450" s="99"/>
      <c r="D450" s="137"/>
      <c r="E450" s="100"/>
      <c r="F450" s="57"/>
      <c r="G450" s="58">
        <f t="shared" si="57"/>
        <v>0</v>
      </c>
      <c r="H450" s="58">
        <f>IF(E450="",0,IFERROR(VLOOKUP(E450,档案费管理台账!$D$4:$H$1000,5,0),0))</f>
        <v>0</v>
      </c>
      <c r="I450" s="57"/>
      <c r="J450" s="57"/>
      <c r="K450" s="57"/>
      <c r="L450" s="57"/>
      <c r="M450" s="58" t="str">
        <f t="shared" si="58"/>
        <v/>
      </c>
      <c r="N450" s="102"/>
    </row>
    <row r="451" spans="1:14">
      <c r="A451" s="97" t="str">
        <f t="shared" si="56"/>
        <v/>
      </c>
      <c r="B451" s="98" t="str">
        <f t="shared" si="55"/>
        <v/>
      </c>
      <c r="C451" s="99"/>
      <c r="D451" s="137"/>
      <c r="E451" s="100"/>
      <c r="F451" s="57"/>
      <c r="G451" s="58">
        <f t="shared" si="57"/>
        <v>0</v>
      </c>
      <c r="H451" s="58">
        <f>IF(E451="",0,IFERROR(VLOOKUP(E451,档案费管理台账!$D$4:$H$1000,5,0),0))</f>
        <v>0</v>
      </c>
      <c r="I451" s="57"/>
      <c r="J451" s="57"/>
      <c r="K451" s="57"/>
      <c r="L451" s="57"/>
      <c r="M451" s="58" t="str">
        <f t="shared" si="58"/>
        <v/>
      </c>
      <c r="N451" s="102"/>
    </row>
    <row r="452" spans="1:14">
      <c r="A452" s="97" t="str">
        <f t="shared" si="56"/>
        <v/>
      </c>
      <c r="B452" s="98" t="str">
        <f t="shared" si="55"/>
        <v/>
      </c>
      <c r="C452" s="99"/>
      <c r="D452" s="137"/>
      <c r="E452" s="100"/>
      <c r="F452" s="57"/>
      <c r="G452" s="58">
        <f t="shared" si="57"/>
        <v>0</v>
      </c>
      <c r="H452" s="58">
        <f>IF(E452="",0,IFERROR(VLOOKUP(E452,档案费管理台账!$D$4:$H$1000,5,0),0))</f>
        <v>0</v>
      </c>
      <c r="I452" s="57"/>
      <c r="J452" s="57"/>
      <c r="K452" s="57"/>
      <c r="L452" s="57"/>
      <c r="M452" s="58" t="str">
        <f t="shared" si="58"/>
        <v/>
      </c>
      <c r="N452" s="102"/>
    </row>
    <row r="453" spans="1:14">
      <c r="A453" s="97" t="str">
        <f t="shared" si="56"/>
        <v/>
      </c>
      <c r="B453" s="98" t="str">
        <f t="shared" si="55"/>
        <v/>
      </c>
      <c r="C453" s="99"/>
      <c r="D453" s="137"/>
      <c r="E453" s="100"/>
      <c r="F453" s="57"/>
      <c r="G453" s="58">
        <f t="shared" si="57"/>
        <v>0</v>
      </c>
      <c r="H453" s="58">
        <f>IF(E453="",0,IFERROR(VLOOKUP(E453,档案费管理台账!$D$4:$H$1000,5,0),0))</f>
        <v>0</v>
      </c>
      <c r="I453" s="57"/>
      <c r="J453" s="57"/>
      <c r="K453" s="57"/>
      <c r="L453" s="57"/>
      <c r="M453" s="58" t="str">
        <f t="shared" si="58"/>
        <v/>
      </c>
      <c r="N453" s="102"/>
    </row>
    <row r="454" spans="1:14">
      <c r="A454" s="97" t="str">
        <f t="shared" si="56"/>
        <v/>
      </c>
      <c r="B454" s="98" t="str">
        <f t="shared" si="55"/>
        <v/>
      </c>
      <c r="C454" s="99"/>
      <c r="D454" s="137"/>
      <c r="E454" s="100"/>
      <c r="F454" s="57"/>
      <c r="G454" s="58">
        <f t="shared" si="57"/>
        <v>0</v>
      </c>
      <c r="H454" s="58">
        <f>IF(E454="",0,IFERROR(VLOOKUP(E454,档案费管理台账!$D$4:$H$1000,5,0),0))</f>
        <v>0</v>
      </c>
      <c r="I454" s="57"/>
      <c r="J454" s="57"/>
      <c r="K454" s="57"/>
      <c r="L454" s="57"/>
      <c r="M454" s="58" t="str">
        <f t="shared" si="58"/>
        <v/>
      </c>
      <c r="N454" s="102"/>
    </row>
    <row r="455" spans="1:14">
      <c r="A455" s="97" t="str">
        <f t="shared" si="56"/>
        <v/>
      </c>
      <c r="B455" s="98" t="str">
        <f t="shared" si="55"/>
        <v/>
      </c>
      <c r="C455" s="99"/>
      <c r="D455" s="137"/>
      <c r="E455" s="100"/>
      <c r="F455" s="57"/>
      <c r="G455" s="58">
        <f t="shared" si="57"/>
        <v>0</v>
      </c>
      <c r="H455" s="58">
        <f>IF(E455="",0,IFERROR(VLOOKUP(E455,档案费管理台账!$D$4:$H$1000,5,0),0))</f>
        <v>0</v>
      </c>
      <c r="I455" s="57"/>
      <c r="J455" s="57"/>
      <c r="K455" s="57"/>
      <c r="L455" s="57"/>
      <c r="M455" s="58" t="str">
        <f t="shared" si="58"/>
        <v/>
      </c>
      <c r="N455" s="102"/>
    </row>
    <row r="456" spans="1:14">
      <c r="A456" s="97" t="str">
        <f t="shared" si="56"/>
        <v/>
      </c>
      <c r="B456" s="98" t="str">
        <f t="shared" si="55"/>
        <v/>
      </c>
      <c r="C456" s="99"/>
      <c r="D456" s="137"/>
      <c r="E456" s="100"/>
      <c r="F456" s="57"/>
      <c r="G456" s="58">
        <f t="shared" si="57"/>
        <v>0</v>
      </c>
      <c r="H456" s="58">
        <f>IF(E456="",0,IFERROR(VLOOKUP(E456,档案费管理台账!$D$4:$H$1000,5,0),0))</f>
        <v>0</v>
      </c>
      <c r="I456" s="57"/>
      <c r="J456" s="57"/>
      <c r="K456" s="57"/>
      <c r="L456" s="57"/>
      <c r="M456" s="58" t="str">
        <f t="shared" si="58"/>
        <v/>
      </c>
      <c r="N456" s="102"/>
    </row>
    <row r="457" spans="1:14">
      <c r="A457" s="97" t="str">
        <f t="shared" si="56"/>
        <v/>
      </c>
      <c r="B457" s="98" t="str">
        <f t="shared" si="55"/>
        <v/>
      </c>
      <c r="C457" s="99"/>
      <c r="D457" s="137"/>
      <c r="E457" s="100"/>
      <c r="F457" s="57"/>
      <c r="G457" s="58">
        <f t="shared" si="57"/>
        <v>0</v>
      </c>
      <c r="H457" s="58">
        <f>IF(E457="",0,IFERROR(VLOOKUP(E457,档案费管理台账!$D$4:$H$1000,5,0),0))</f>
        <v>0</v>
      </c>
      <c r="I457" s="57"/>
      <c r="J457" s="57"/>
      <c r="K457" s="57"/>
      <c r="L457" s="57"/>
      <c r="M457" s="58" t="str">
        <f t="shared" si="58"/>
        <v/>
      </c>
      <c r="N457" s="102"/>
    </row>
    <row r="458" spans="1:14">
      <c r="A458" s="97" t="str">
        <f t="shared" si="56"/>
        <v/>
      </c>
      <c r="B458" s="98" t="str">
        <f t="shared" si="55"/>
        <v/>
      </c>
      <c r="C458" s="99"/>
      <c r="D458" s="137"/>
      <c r="E458" s="100"/>
      <c r="F458" s="57"/>
      <c r="G458" s="58">
        <f t="shared" si="57"/>
        <v>0</v>
      </c>
      <c r="H458" s="58">
        <f>IF(E458="",0,IFERROR(VLOOKUP(E458,档案费管理台账!$D$4:$H$1000,5,0),0))</f>
        <v>0</v>
      </c>
      <c r="I458" s="57"/>
      <c r="J458" s="57"/>
      <c r="K458" s="57"/>
      <c r="L458" s="57"/>
      <c r="M458" s="58" t="str">
        <f t="shared" si="58"/>
        <v/>
      </c>
      <c r="N458" s="102"/>
    </row>
    <row r="459" spans="1:14">
      <c r="A459" s="97" t="str">
        <f t="shared" si="56"/>
        <v/>
      </c>
      <c r="B459" s="98" t="str">
        <f t="shared" si="55"/>
        <v/>
      </c>
      <c r="C459" s="99"/>
      <c r="D459" s="137"/>
      <c r="E459" s="100"/>
      <c r="F459" s="57"/>
      <c r="G459" s="58">
        <f t="shared" si="57"/>
        <v>0</v>
      </c>
      <c r="H459" s="58">
        <f>IF(E459="",0,IFERROR(VLOOKUP(E459,档案费管理台账!$D$4:$H$1000,5,0),0))</f>
        <v>0</v>
      </c>
      <c r="I459" s="57"/>
      <c r="J459" s="57"/>
      <c r="K459" s="57"/>
      <c r="L459" s="57"/>
      <c r="M459" s="58" t="str">
        <f t="shared" si="58"/>
        <v/>
      </c>
      <c r="N459" s="102"/>
    </row>
    <row r="460" spans="1:14">
      <c r="A460" s="97" t="str">
        <f t="shared" si="56"/>
        <v/>
      </c>
      <c r="B460" s="98" t="str">
        <f t="shared" si="55"/>
        <v/>
      </c>
      <c r="C460" s="99"/>
      <c r="D460" s="137"/>
      <c r="E460" s="100"/>
      <c r="F460" s="57"/>
      <c r="G460" s="58">
        <f t="shared" si="57"/>
        <v>0</v>
      </c>
      <c r="H460" s="58">
        <f>IF(E460="",0,IFERROR(VLOOKUP(E460,档案费管理台账!$D$4:$H$1000,5,0),0))</f>
        <v>0</v>
      </c>
      <c r="I460" s="57"/>
      <c r="J460" s="57"/>
      <c r="K460" s="57"/>
      <c r="L460" s="57"/>
      <c r="M460" s="58" t="str">
        <f t="shared" si="58"/>
        <v/>
      </c>
      <c r="N460" s="102"/>
    </row>
    <row r="461" spans="1:14">
      <c r="A461" s="97" t="str">
        <f t="shared" si="56"/>
        <v/>
      </c>
      <c r="B461" s="98" t="str">
        <f t="shared" si="55"/>
        <v/>
      </c>
      <c r="C461" s="99"/>
      <c r="D461" s="137"/>
      <c r="E461" s="100"/>
      <c r="F461" s="57"/>
      <c r="G461" s="58">
        <f t="shared" si="57"/>
        <v>0</v>
      </c>
      <c r="H461" s="58">
        <f>IF(E461="",0,IFERROR(VLOOKUP(E461,档案费管理台账!$D$4:$H$1000,5,0),0))</f>
        <v>0</v>
      </c>
      <c r="I461" s="57"/>
      <c r="J461" s="57"/>
      <c r="K461" s="57"/>
      <c r="L461" s="57"/>
      <c r="M461" s="58" t="str">
        <f t="shared" si="58"/>
        <v/>
      </c>
      <c r="N461" s="102"/>
    </row>
    <row r="462" spans="1:14">
      <c r="A462" s="97" t="str">
        <f t="shared" si="56"/>
        <v/>
      </c>
      <c r="B462" s="98" t="str">
        <f t="shared" si="55"/>
        <v/>
      </c>
      <c r="C462" s="99"/>
      <c r="D462" s="137"/>
      <c r="E462" s="100"/>
      <c r="F462" s="57"/>
      <c r="G462" s="58">
        <f t="shared" si="57"/>
        <v>0</v>
      </c>
      <c r="H462" s="58">
        <f>IF(E462="",0,IFERROR(VLOOKUP(E462,档案费管理台账!$D$4:$H$1000,5,0),0))</f>
        <v>0</v>
      </c>
      <c r="I462" s="57"/>
      <c r="J462" s="57"/>
      <c r="K462" s="57"/>
      <c r="L462" s="57"/>
      <c r="M462" s="58" t="str">
        <f t="shared" si="58"/>
        <v/>
      </c>
      <c r="N462" s="102"/>
    </row>
    <row r="463" spans="1:14">
      <c r="A463" s="97" t="str">
        <f t="shared" si="56"/>
        <v/>
      </c>
      <c r="B463" s="98" t="str">
        <f t="shared" si="55"/>
        <v/>
      </c>
      <c r="C463" s="99"/>
      <c r="D463" s="137"/>
      <c r="E463" s="100"/>
      <c r="F463" s="57"/>
      <c r="G463" s="58">
        <f t="shared" si="57"/>
        <v>0</v>
      </c>
      <c r="H463" s="58">
        <f>IF(E463="",0,IFERROR(VLOOKUP(E463,档案费管理台账!$D$4:$H$1000,5,0),0))</f>
        <v>0</v>
      </c>
      <c r="I463" s="57"/>
      <c r="J463" s="57"/>
      <c r="K463" s="57"/>
      <c r="L463" s="57"/>
      <c r="M463" s="58" t="str">
        <f t="shared" si="58"/>
        <v/>
      </c>
      <c r="N463" s="102"/>
    </row>
    <row r="464" spans="1:14">
      <c r="A464" s="97" t="str">
        <f t="shared" si="56"/>
        <v/>
      </c>
      <c r="B464" s="98" t="str">
        <f t="shared" si="55"/>
        <v/>
      </c>
      <c r="C464" s="99"/>
      <c r="D464" s="137"/>
      <c r="E464" s="100"/>
      <c r="F464" s="57"/>
      <c r="G464" s="58">
        <f t="shared" si="57"/>
        <v>0</v>
      </c>
      <c r="H464" s="58">
        <f>IF(E464="",0,IFERROR(VLOOKUP(E464,档案费管理台账!$D$4:$H$1000,5,0),0))</f>
        <v>0</v>
      </c>
      <c r="I464" s="57"/>
      <c r="J464" s="57"/>
      <c r="K464" s="57"/>
      <c r="L464" s="57"/>
      <c r="M464" s="58" t="str">
        <f t="shared" si="58"/>
        <v/>
      </c>
      <c r="N464" s="102"/>
    </row>
    <row r="465" spans="1:14">
      <c r="A465" s="97" t="str">
        <f t="shared" si="56"/>
        <v/>
      </c>
      <c r="B465" s="98" t="str">
        <f t="shared" si="55"/>
        <v/>
      </c>
      <c r="C465" s="99"/>
      <c r="D465" s="137"/>
      <c r="E465" s="100"/>
      <c r="F465" s="57"/>
      <c r="G465" s="58">
        <f t="shared" si="57"/>
        <v>0</v>
      </c>
      <c r="H465" s="58">
        <f>IF(E465="",0,IFERROR(VLOOKUP(E465,档案费管理台账!$D$4:$H$1000,5,0),0))</f>
        <v>0</v>
      </c>
      <c r="I465" s="57"/>
      <c r="J465" s="57"/>
      <c r="K465" s="57"/>
      <c r="L465" s="57"/>
      <c r="M465" s="58" t="str">
        <f t="shared" si="58"/>
        <v/>
      </c>
      <c r="N465" s="102"/>
    </row>
    <row r="466" spans="1:14">
      <c r="A466" s="97" t="str">
        <f t="shared" si="56"/>
        <v/>
      </c>
      <c r="B466" s="98" t="str">
        <f t="shared" si="55"/>
        <v/>
      </c>
      <c r="C466" s="99"/>
      <c r="D466" s="137"/>
      <c r="E466" s="100"/>
      <c r="F466" s="57"/>
      <c r="G466" s="58">
        <f t="shared" si="57"/>
        <v>0</v>
      </c>
      <c r="H466" s="58">
        <f>IF(E466="",0,IFERROR(VLOOKUP(E466,档案费管理台账!$D$4:$H$1000,5,0),0))</f>
        <v>0</v>
      </c>
      <c r="I466" s="57"/>
      <c r="J466" s="57"/>
      <c r="K466" s="57"/>
      <c r="L466" s="57"/>
      <c r="M466" s="58" t="str">
        <f t="shared" si="58"/>
        <v/>
      </c>
      <c r="N466" s="102"/>
    </row>
    <row r="467" spans="1:14">
      <c r="A467" s="97" t="str">
        <f t="shared" si="56"/>
        <v/>
      </c>
      <c r="B467" s="98" t="str">
        <f t="shared" si="55"/>
        <v/>
      </c>
      <c r="C467" s="99"/>
      <c r="D467" s="137"/>
      <c r="E467" s="100"/>
      <c r="F467" s="57"/>
      <c r="G467" s="58">
        <f t="shared" si="57"/>
        <v>0</v>
      </c>
      <c r="H467" s="58">
        <f>IF(E467="",0,IFERROR(VLOOKUP(E467,档案费管理台账!$D$4:$H$1000,5,0),0))</f>
        <v>0</v>
      </c>
      <c r="I467" s="57"/>
      <c r="J467" s="57"/>
      <c r="K467" s="57"/>
      <c r="L467" s="57"/>
      <c r="M467" s="58" t="str">
        <f t="shared" si="58"/>
        <v/>
      </c>
      <c r="N467" s="102"/>
    </row>
    <row r="468" spans="1:14">
      <c r="A468" s="97" t="str">
        <f t="shared" si="56"/>
        <v/>
      </c>
      <c r="B468" s="98" t="str">
        <f t="shared" si="55"/>
        <v/>
      </c>
      <c r="C468" s="99"/>
      <c r="D468" s="137"/>
      <c r="E468" s="100"/>
      <c r="F468" s="57"/>
      <c r="G468" s="58">
        <f t="shared" si="57"/>
        <v>0</v>
      </c>
      <c r="H468" s="58">
        <f>IF(E468="",0,IFERROR(VLOOKUP(E468,档案费管理台账!$D$4:$H$1000,5,0),0))</f>
        <v>0</v>
      </c>
      <c r="I468" s="57"/>
      <c r="J468" s="57"/>
      <c r="K468" s="57"/>
      <c r="L468" s="57"/>
      <c r="M468" s="58" t="str">
        <f t="shared" si="58"/>
        <v/>
      </c>
      <c r="N468" s="102"/>
    </row>
    <row r="469" spans="1:14">
      <c r="A469" s="97" t="str">
        <f t="shared" si="56"/>
        <v/>
      </c>
      <c r="B469" s="98" t="str">
        <f t="shared" si="55"/>
        <v/>
      </c>
      <c r="C469" s="99"/>
      <c r="D469" s="137"/>
      <c r="E469" s="100"/>
      <c r="F469" s="57"/>
      <c r="G469" s="58">
        <f t="shared" si="57"/>
        <v>0</v>
      </c>
      <c r="H469" s="58">
        <f>IF(E469="",0,IFERROR(VLOOKUP(E469,档案费管理台账!$D$4:$H$1000,5,0),0))</f>
        <v>0</v>
      </c>
      <c r="I469" s="57"/>
      <c r="J469" s="57"/>
      <c r="K469" s="57"/>
      <c r="L469" s="57"/>
      <c r="M469" s="58" t="str">
        <f t="shared" si="58"/>
        <v/>
      </c>
      <c r="N469" s="102"/>
    </row>
    <row r="470" spans="1:14">
      <c r="A470" s="97" t="str">
        <f t="shared" si="56"/>
        <v/>
      </c>
      <c r="B470" s="98" t="str">
        <f t="shared" si="55"/>
        <v/>
      </c>
      <c r="C470" s="99"/>
      <c r="D470" s="137"/>
      <c r="E470" s="100"/>
      <c r="F470" s="57"/>
      <c r="G470" s="58">
        <f t="shared" si="57"/>
        <v>0</v>
      </c>
      <c r="H470" s="58">
        <f>IF(E470="",0,IFERROR(VLOOKUP(E470,档案费管理台账!$D$4:$H$1000,5,0),0))</f>
        <v>0</v>
      </c>
      <c r="I470" s="57"/>
      <c r="J470" s="57"/>
      <c r="K470" s="57"/>
      <c r="L470" s="57"/>
      <c r="M470" s="58" t="str">
        <f t="shared" si="58"/>
        <v/>
      </c>
      <c r="N470" s="102"/>
    </row>
    <row r="471" spans="1:14">
      <c r="A471" s="97" t="str">
        <f t="shared" si="56"/>
        <v/>
      </c>
      <c r="B471" s="98" t="str">
        <f t="shared" si="55"/>
        <v/>
      </c>
      <c r="C471" s="99"/>
      <c r="D471" s="137"/>
      <c r="E471" s="100"/>
      <c r="F471" s="57"/>
      <c r="G471" s="58">
        <f t="shared" si="57"/>
        <v>0</v>
      </c>
      <c r="H471" s="58">
        <f>IF(E471="",0,IFERROR(VLOOKUP(E471,档案费管理台账!$D$4:$H$1000,5,0),0))</f>
        <v>0</v>
      </c>
      <c r="I471" s="57"/>
      <c r="J471" s="57"/>
      <c r="K471" s="57"/>
      <c r="L471" s="57"/>
      <c r="M471" s="58" t="str">
        <f t="shared" si="58"/>
        <v/>
      </c>
      <c r="N471" s="102"/>
    </row>
    <row r="472" spans="1:14">
      <c r="A472" s="97" t="str">
        <f t="shared" si="56"/>
        <v/>
      </c>
      <c r="B472" s="98" t="str">
        <f t="shared" si="55"/>
        <v/>
      </c>
      <c r="C472" s="99"/>
      <c r="D472" s="137"/>
      <c r="E472" s="100"/>
      <c r="F472" s="57"/>
      <c r="G472" s="58">
        <f t="shared" si="57"/>
        <v>0</v>
      </c>
      <c r="H472" s="58">
        <f>IF(E472="",0,IFERROR(VLOOKUP(E472,档案费管理台账!$D$4:$H$1000,5,0),0))</f>
        <v>0</v>
      </c>
      <c r="I472" s="57"/>
      <c r="J472" s="57"/>
      <c r="K472" s="57"/>
      <c r="L472" s="57"/>
      <c r="M472" s="58" t="str">
        <f t="shared" si="58"/>
        <v/>
      </c>
      <c r="N472" s="102"/>
    </row>
    <row r="473" spans="1:14">
      <c r="A473" s="97" t="str">
        <f t="shared" si="56"/>
        <v/>
      </c>
      <c r="B473" s="98" t="str">
        <f t="shared" si="55"/>
        <v/>
      </c>
      <c r="C473" s="99"/>
      <c r="D473" s="137"/>
      <c r="E473" s="100"/>
      <c r="F473" s="57"/>
      <c r="G473" s="58">
        <f t="shared" si="57"/>
        <v>0</v>
      </c>
      <c r="H473" s="58">
        <f>IF(E473="",0,IFERROR(VLOOKUP(E473,档案费管理台账!$D$4:$H$1000,5,0),0))</f>
        <v>0</v>
      </c>
      <c r="I473" s="57"/>
      <c r="J473" s="57"/>
      <c r="K473" s="57"/>
      <c r="L473" s="57"/>
      <c r="M473" s="58" t="str">
        <f t="shared" si="58"/>
        <v/>
      </c>
      <c r="N473" s="102"/>
    </row>
    <row r="474" spans="1:14">
      <c r="A474" s="97" t="str">
        <f t="shared" si="56"/>
        <v/>
      </c>
      <c r="B474" s="98" t="str">
        <f t="shared" si="55"/>
        <v/>
      </c>
      <c r="C474" s="99"/>
      <c r="D474" s="137"/>
      <c r="E474" s="100"/>
      <c r="F474" s="57"/>
      <c r="G474" s="58">
        <f t="shared" si="57"/>
        <v>0</v>
      </c>
      <c r="H474" s="58">
        <f>IF(E474="",0,IFERROR(VLOOKUP(E474,档案费管理台账!$D$4:$H$1000,5,0),0))</f>
        <v>0</v>
      </c>
      <c r="I474" s="57"/>
      <c r="J474" s="57"/>
      <c r="K474" s="57"/>
      <c r="L474" s="57"/>
      <c r="M474" s="58" t="str">
        <f t="shared" si="58"/>
        <v/>
      </c>
      <c r="N474" s="102"/>
    </row>
    <row r="475" spans="1:14">
      <c r="A475" s="97" t="str">
        <f t="shared" si="56"/>
        <v/>
      </c>
      <c r="B475" s="98" t="str">
        <f t="shared" si="55"/>
        <v/>
      </c>
      <c r="C475" s="99"/>
      <c r="D475" s="137"/>
      <c r="E475" s="100"/>
      <c r="F475" s="57"/>
      <c r="G475" s="58">
        <f t="shared" si="57"/>
        <v>0</v>
      </c>
      <c r="H475" s="58">
        <f>IF(E475="",0,IFERROR(VLOOKUP(E475,档案费管理台账!$D$4:$H$1000,5,0),0))</f>
        <v>0</v>
      </c>
      <c r="I475" s="57"/>
      <c r="J475" s="57"/>
      <c r="K475" s="57"/>
      <c r="L475" s="57"/>
      <c r="M475" s="58" t="str">
        <f t="shared" si="58"/>
        <v/>
      </c>
      <c r="N475" s="102"/>
    </row>
    <row r="476" spans="1:14">
      <c r="A476" s="97" t="str">
        <f t="shared" si="56"/>
        <v/>
      </c>
      <c r="B476" s="98" t="str">
        <f t="shared" si="55"/>
        <v/>
      </c>
      <c r="C476" s="99"/>
      <c r="D476" s="137"/>
      <c r="E476" s="100"/>
      <c r="F476" s="57"/>
      <c r="G476" s="58">
        <f t="shared" si="57"/>
        <v>0</v>
      </c>
      <c r="H476" s="58">
        <f>IF(E476="",0,IFERROR(VLOOKUP(E476,档案费管理台账!$D$4:$H$1000,5,0),0))</f>
        <v>0</v>
      </c>
      <c r="I476" s="57"/>
      <c r="J476" s="57"/>
      <c r="K476" s="57"/>
      <c r="L476" s="57"/>
      <c r="M476" s="58" t="str">
        <f t="shared" si="58"/>
        <v/>
      </c>
      <c r="N476" s="102"/>
    </row>
    <row r="477" spans="1:14">
      <c r="A477" s="97" t="str">
        <f t="shared" si="56"/>
        <v/>
      </c>
      <c r="B477" s="98" t="str">
        <f t="shared" si="55"/>
        <v/>
      </c>
      <c r="C477" s="99"/>
      <c r="D477" s="137"/>
      <c r="E477" s="100"/>
      <c r="F477" s="57"/>
      <c r="G477" s="58">
        <f t="shared" si="57"/>
        <v>0</v>
      </c>
      <c r="H477" s="58">
        <f>IF(E477="",0,IFERROR(VLOOKUP(E477,档案费管理台账!$D$4:$H$1000,5,0),0))</f>
        <v>0</v>
      </c>
      <c r="I477" s="57"/>
      <c r="J477" s="57"/>
      <c r="K477" s="57"/>
      <c r="L477" s="57"/>
      <c r="M477" s="58" t="str">
        <f t="shared" si="58"/>
        <v/>
      </c>
      <c r="N477" s="102"/>
    </row>
    <row r="478" spans="1:14">
      <c r="A478" s="97" t="str">
        <f t="shared" si="56"/>
        <v/>
      </c>
      <c r="B478" s="98" t="str">
        <f t="shared" si="55"/>
        <v/>
      </c>
      <c r="C478" s="99"/>
      <c r="D478" s="137"/>
      <c r="E478" s="100"/>
      <c r="F478" s="57"/>
      <c r="G478" s="58">
        <f t="shared" si="57"/>
        <v>0</v>
      </c>
      <c r="H478" s="58">
        <f>IF(E478="",0,IFERROR(VLOOKUP(E478,档案费管理台账!$D$4:$H$1000,5,0),0))</f>
        <v>0</v>
      </c>
      <c r="I478" s="57"/>
      <c r="J478" s="57"/>
      <c r="K478" s="57"/>
      <c r="L478" s="57"/>
      <c r="M478" s="58" t="str">
        <f t="shared" si="58"/>
        <v/>
      </c>
      <c r="N478" s="102"/>
    </row>
    <row r="479" spans="1:14">
      <c r="A479" s="97" t="str">
        <f t="shared" si="56"/>
        <v/>
      </c>
      <c r="B479" s="98" t="str">
        <f t="shared" si="55"/>
        <v/>
      </c>
      <c r="C479" s="99"/>
      <c r="D479" s="137"/>
      <c r="E479" s="100"/>
      <c r="F479" s="57"/>
      <c r="G479" s="58">
        <f t="shared" si="57"/>
        <v>0</v>
      </c>
      <c r="H479" s="58">
        <f>IF(E479="",0,IFERROR(VLOOKUP(E479,档案费管理台账!$D$4:$H$1000,5,0),0))</f>
        <v>0</v>
      </c>
      <c r="I479" s="57"/>
      <c r="J479" s="57"/>
      <c r="K479" s="57"/>
      <c r="L479" s="57"/>
      <c r="M479" s="58" t="str">
        <f t="shared" si="58"/>
        <v/>
      </c>
      <c r="N479" s="102"/>
    </row>
    <row r="480" spans="1:14">
      <c r="A480" s="97" t="str">
        <f t="shared" si="56"/>
        <v/>
      </c>
      <c r="B480" s="98" t="str">
        <f t="shared" si="55"/>
        <v/>
      </c>
      <c r="C480" s="99"/>
      <c r="D480" s="137"/>
      <c r="E480" s="100"/>
      <c r="F480" s="57"/>
      <c r="G480" s="58">
        <f t="shared" si="57"/>
        <v>0</v>
      </c>
      <c r="H480" s="58">
        <f>IF(E480="",0,IFERROR(VLOOKUP(E480,档案费管理台账!$D$4:$H$1000,5,0),0))</f>
        <v>0</v>
      </c>
      <c r="I480" s="57"/>
      <c r="J480" s="57"/>
      <c r="K480" s="57"/>
      <c r="L480" s="57"/>
      <c r="M480" s="58" t="str">
        <f t="shared" si="58"/>
        <v/>
      </c>
      <c r="N480" s="102"/>
    </row>
    <row r="481" spans="1:14">
      <c r="A481" s="97" t="str">
        <f t="shared" si="56"/>
        <v/>
      </c>
      <c r="B481" s="98" t="str">
        <f t="shared" si="55"/>
        <v/>
      </c>
      <c r="C481" s="99"/>
      <c r="D481" s="137"/>
      <c r="E481" s="100"/>
      <c r="F481" s="57"/>
      <c r="G481" s="58">
        <f t="shared" si="57"/>
        <v>0</v>
      </c>
      <c r="H481" s="58">
        <f>IF(E481="",0,IFERROR(VLOOKUP(E481,档案费管理台账!$D$4:$H$1000,5,0),0))</f>
        <v>0</v>
      </c>
      <c r="I481" s="57"/>
      <c r="J481" s="57"/>
      <c r="K481" s="57"/>
      <c r="L481" s="57"/>
      <c r="M481" s="58" t="str">
        <f t="shared" si="58"/>
        <v/>
      </c>
      <c r="N481" s="102"/>
    </row>
    <row r="482" spans="1:14">
      <c r="A482" s="97" t="str">
        <f t="shared" si="56"/>
        <v/>
      </c>
      <c r="B482" s="98" t="str">
        <f t="shared" si="55"/>
        <v/>
      </c>
      <c r="C482" s="99"/>
      <c r="D482" s="137"/>
      <c r="E482" s="100"/>
      <c r="F482" s="57"/>
      <c r="G482" s="58">
        <f t="shared" si="57"/>
        <v>0</v>
      </c>
      <c r="H482" s="58">
        <f>IF(E482="",0,IFERROR(VLOOKUP(E482,档案费管理台账!$D$4:$H$1000,5,0),0))</f>
        <v>0</v>
      </c>
      <c r="I482" s="57"/>
      <c r="J482" s="57"/>
      <c r="K482" s="57"/>
      <c r="L482" s="57"/>
      <c r="M482" s="58" t="str">
        <f t="shared" si="58"/>
        <v/>
      </c>
      <c r="N482" s="102"/>
    </row>
    <row r="483" spans="1:14">
      <c r="A483" s="97" t="str">
        <f t="shared" si="56"/>
        <v/>
      </c>
      <c r="B483" s="98" t="str">
        <f t="shared" si="55"/>
        <v/>
      </c>
      <c r="C483" s="99"/>
      <c r="D483" s="137"/>
      <c r="E483" s="100"/>
      <c r="F483" s="57"/>
      <c r="G483" s="58">
        <f t="shared" si="57"/>
        <v>0</v>
      </c>
      <c r="H483" s="58">
        <f>IF(E483="",0,IFERROR(VLOOKUP(E483,档案费管理台账!$D$4:$H$1000,5,0),0))</f>
        <v>0</v>
      </c>
      <c r="I483" s="57"/>
      <c r="J483" s="57"/>
      <c r="K483" s="57"/>
      <c r="L483" s="57"/>
      <c r="M483" s="58" t="str">
        <f t="shared" si="58"/>
        <v/>
      </c>
      <c r="N483" s="102"/>
    </row>
    <row r="484" spans="1:14">
      <c r="A484" s="97" t="str">
        <f t="shared" si="56"/>
        <v/>
      </c>
      <c r="B484" s="98" t="str">
        <f t="shared" si="55"/>
        <v/>
      </c>
      <c r="C484" s="99"/>
      <c r="D484" s="137"/>
      <c r="E484" s="100"/>
      <c r="F484" s="57"/>
      <c r="G484" s="58">
        <f t="shared" si="57"/>
        <v>0</v>
      </c>
      <c r="H484" s="58">
        <f>IF(E484="",0,IFERROR(VLOOKUP(E484,档案费管理台账!$D$4:$H$1000,5,0),0))</f>
        <v>0</v>
      </c>
      <c r="I484" s="57"/>
      <c r="J484" s="57"/>
      <c r="K484" s="57"/>
      <c r="L484" s="57"/>
      <c r="M484" s="58" t="str">
        <f t="shared" si="58"/>
        <v/>
      </c>
      <c r="N484" s="102"/>
    </row>
    <row r="485" spans="1:14">
      <c r="A485" s="97" t="str">
        <f t="shared" si="56"/>
        <v/>
      </c>
      <c r="B485" s="98" t="str">
        <f t="shared" si="55"/>
        <v/>
      </c>
      <c r="C485" s="99"/>
      <c r="D485" s="137"/>
      <c r="E485" s="100"/>
      <c r="F485" s="57"/>
      <c r="G485" s="58">
        <f t="shared" si="57"/>
        <v>0</v>
      </c>
      <c r="H485" s="58">
        <f>IF(E485="",0,IFERROR(VLOOKUP(E485,档案费管理台账!$D$4:$H$1000,5,0),0))</f>
        <v>0</v>
      </c>
      <c r="I485" s="57"/>
      <c r="J485" s="57"/>
      <c r="K485" s="57"/>
      <c r="L485" s="57"/>
      <c r="M485" s="58" t="str">
        <f t="shared" si="58"/>
        <v/>
      </c>
      <c r="N485" s="102"/>
    </row>
    <row r="486" spans="1:14">
      <c r="A486" s="97" t="str">
        <f t="shared" si="56"/>
        <v/>
      </c>
      <c r="B486" s="98" t="str">
        <f t="shared" si="55"/>
        <v/>
      </c>
      <c r="C486" s="99"/>
      <c r="D486" s="137"/>
      <c r="E486" s="100"/>
      <c r="F486" s="57"/>
      <c r="G486" s="58">
        <f t="shared" si="57"/>
        <v>0</v>
      </c>
      <c r="H486" s="58">
        <f>IF(E486="",0,IFERROR(VLOOKUP(E486,档案费管理台账!$D$4:$H$1000,5,0),0))</f>
        <v>0</v>
      </c>
      <c r="I486" s="57"/>
      <c r="J486" s="57"/>
      <c r="K486" s="57"/>
      <c r="L486" s="57"/>
      <c r="M486" s="58" t="str">
        <f t="shared" si="58"/>
        <v/>
      </c>
      <c r="N486" s="102"/>
    </row>
    <row r="487" spans="1:14">
      <c r="A487" s="97" t="str">
        <f t="shared" si="56"/>
        <v/>
      </c>
      <c r="B487" s="98" t="str">
        <f t="shared" si="55"/>
        <v/>
      </c>
      <c r="C487" s="99"/>
      <c r="D487" s="137"/>
      <c r="E487" s="100"/>
      <c r="F487" s="57"/>
      <c r="G487" s="58">
        <f t="shared" si="57"/>
        <v>0</v>
      </c>
      <c r="H487" s="58">
        <f>IF(E487="",0,IFERROR(VLOOKUP(E487,档案费管理台账!$D$4:$H$1000,5,0),0))</f>
        <v>0</v>
      </c>
      <c r="I487" s="57"/>
      <c r="J487" s="57"/>
      <c r="K487" s="57"/>
      <c r="L487" s="57"/>
      <c r="M487" s="58" t="str">
        <f t="shared" si="58"/>
        <v/>
      </c>
      <c r="N487" s="102"/>
    </row>
    <row r="488" spans="1:14">
      <c r="A488" s="97" t="str">
        <f t="shared" si="56"/>
        <v/>
      </c>
      <c r="B488" s="98" t="str">
        <f t="shared" si="55"/>
        <v/>
      </c>
      <c r="C488" s="99"/>
      <c r="D488" s="137"/>
      <c r="E488" s="100"/>
      <c r="F488" s="57"/>
      <c r="G488" s="58">
        <f t="shared" si="57"/>
        <v>0</v>
      </c>
      <c r="H488" s="58">
        <f>IF(E488="",0,IFERROR(VLOOKUP(E488,档案费管理台账!$D$4:$H$1000,5,0),0))</f>
        <v>0</v>
      </c>
      <c r="I488" s="57"/>
      <c r="J488" s="57"/>
      <c r="K488" s="57"/>
      <c r="L488" s="57"/>
      <c r="M488" s="58" t="str">
        <f t="shared" si="58"/>
        <v/>
      </c>
      <c r="N488" s="102"/>
    </row>
    <row r="489" spans="1:14">
      <c r="A489" s="97" t="str">
        <f t="shared" si="56"/>
        <v/>
      </c>
      <c r="B489" s="98" t="str">
        <f t="shared" si="55"/>
        <v/>
      </c>
      <c r="C489" s="99"/>
      <c r="D489" s="137"/>
      <c r="E489" s="100"/>
      <c r="F489" s="57"/>
      <c r="G489" s="58">
        <f t="shared" si="57"/>
        <v>0</v>
      </c>
      <c r="H489" s="58">
        <f>IF(E489="",0,IFERROR(VLOOKUP(E489,档案费管理台账!$D$4:$H$1000,5,0),0))</f>
        <v>0</v>
      </c>
      <c r="I489" s="57"/>
      <c r="J489" s="57"/>
      <c r="K489" s="57"/>
      <c r="L489" s="57"/>
      <c r="M489" s="58" t="str">
        <f t="shared" si="58"/>
        <v/>
      </c>
      <c r="N489" s="102"/>
    </row>
    <row r="490" spans="1:14">
      <c r="A490" s="97" t="str">
        <f t="shared" si="56"/>
        <v/>
      </c>
      <c r="B490" s="98" t="str">
        <f t="shared" si="55"/>
        <v/>
      </c>
      <c r="C490" s="99"/>
      <c r="D490" s="137"/>
      <c r="E490" s="100"/>
      <c r="F490" s="57"/>
      <c r="G490" s="58">
        <f t="shared" si="57"/>
        <v>0</v>
      </c>
      <c r="H490" s="58">
        <f>IF(E490="",0,IFERROR(VLOOKUP(E490,档案费管理台账!$D$4:$H$1000,5,0),0))</f>
        <v>0</v>
      </c>
      <c r="I490" s="57"/>
      <c r="J490" s="57"/>
      <c r="K490" s="57"/>
      <c r="L490" s="57"/>
      <c r="M490" s="58" t="str">
        <f t="shared" si="58"/>
        <v/>
      </c>
      <c r="N490" s="102"/>
    </row>
    <row r="491" spans="1:14">
      <c r="A491" s="97" t="str">
        <f t="shared" si="56"/>
        <v/>
      </c>
      <c r="B491" s="98" t="str">
        <f t="shared" si="55"/>
        <v/>
      </c>
      <c r="C491" s="99"/>
      <c r="D491" s="137"/>
      <c r="E491" s="100"/>
      <c r="F491" s="57"/>
      <c r="G491" s="58">
        <f t="shared" si="57"/>
        <v>0</v>
      </c>
      <c r="H491" s="58">
        <f>IF(E491="",0,IFERROR(VLOOKUP(E491,档案费管理台账!$D$4:$H$1000,5,0),0))</f>
        <v>0</v>
      </c>
      <c r="I491" s="57"/>
      <c r="J491" s="57"/>
      <c r="K491" s="57"/>
      <c r="L491" s="57"/>
      <c r="M491" s="58" t="str">
        <f t="shared" si="58"/>
        <v/>
      </c>
      <c r="N491" s="102"/>
    </row>
    <row r="492" spans="1:14">
      <c r="A492" s="97" t="str">
        <f t="shared" si="56"/>
        <v/>
      </c>
      <c r="B492" s="98" t="str">
        <f t="shared" ref="B492:B555" si="59">IF(C492="","",MONTH(C492)&amp;"月")</f>
        <v/>
      </c>
      <c r="C492" s="99"/>
      <c r="D492" s="137"/>
      <c r="E492" s="100"/>
      <c r="F492" s="57"/>
      <c r="G492" s="58">
        <f t="shared" si="57"/>
        <v>0</v>
      </c>
      <c r="H492" s="58">
        <f>IF(E492="",0,IFERROR(VLOOKUP(E492,档案费管理台账!$D$4:$H$1000,5,0),0))</f>
        <v>0</v>
      </c>
      <c r="I492" s="57"/>
      <c r="J492" s="57"/>
      <c r="K492" s="57"/>
      <c r="L492" s="57"/>
      <c r="M492" s="58" t="str">
        <f t="shared" si="58"/>
        <v/>
      </c>
      <c r="N492" s="102"/>
    </row>
    <row r="493" spans="1:14">
      <c r="A493" s="97" t="str">
        <f t="shared" ref="A493:A556" si="60">IF(C493="","",ROW()-42)</f>
        <v/>
      </c>
      <c r="B493" s="98" t="str">
        <f t="shared" si="59"/>
        <v/>
      </c>
      <c r="C493" s="99"/>
      <c r="D493" s="137"/>
      <c r="E493" s="100"/>
      <c r="F493" s="57"/>
      <c r="G493" s="58">
        <f t="shared" ref="G493:G556" si="61">IF(F493="",0,F493*$K$41)</f>
        <v>0</v>
      </c>
      <c r="H493" s="58">
        <f>IF(E493="",0,IFERROR(VLOOKUP(E493,档案费管理台账!$D$4:$H$1000,5,0),0))</f>
        <v>0</v>
      </c>
      <c r="I493" s="57"/>
      <c r="J493" s="57"/>
      <c r="K493" s="57"/>
      <c r="L493" s="57"/>
      <c r="M493" s="58" t="str">
        <f t="shared" ref="M493:M556" si="62">IF(C493="","",ROUND(M492+G493-I493-J493-K493-L493-H493,2))</f>
        <v/>
      </c>
      <c r="N493" s="102"/>
    </row>
    <row r="494" spans="1:14">
      <c r="A494" s="97" t="str">
        <f t="shared" si="60"/>
        <v/>
      </c>
      <c r="B494" s="98" t="str">
        <f t="shared" si="59"/>
        <v/>
      </c>
      <c r="C494" s="99"/>
      <c r="D494" s="137"/>
      <c r="E494" s="100"/>
      <c r="F494" s="57"/>
      <c r="G494" s="58">
        <f t="shared" si="61"/>
        <v>0</v>
      </c>
      <c r="H494" s="58">
        <f>IF(E494="",0,IFERROR(VLOOKUP(E494,档案费管理台账!$D$4:$H$1000,5,0),0))</f>
        <v>0</v>
      </c>
      <c r="I494" s="57"/>
      <c r="J494" s="57"/>
      <c r="K494" s="57"/>
      <c r="L494" s="57"/>
      <c r="M494" s="58" t="str">
        <f t="shared" si="62"/>
        <v/>
      </c>
      <c r="N494" s="102"/>
    </row>
    <row r="495" spans="1:14">
      <c r="A495" s="97" t="str">
        <f t="shared" si="60"/>
        <v/>
      </c>
      <c r="B495" s="98" t="str">
        <f t="shared" si="59"/>
        <v/>
      </c>
      <c r="C495" s="99"/>
      <c r="D495" s="137"/>
      <c r="E495" s="100"/>
      <c r="F495" s="57"/>
      <c r="G495" s="58">
        <f t="shared" si="61"/>
        <v>0</v>
      </c>
      <c r="H495" s="58">
        <f>IF(E495="",0,IFERROR(VLOOKUP(E495,档案费管理台账!$D$4:$H$1000,5,0),0))</f>
        <v>0</v>
      </c>
      <c r="I495" s="57"/>
      <c r="J495" s="57"/>
      <c r="K495" s="57"/>
      <c r="L495" s="57"/>
      <c r="M495" s="58" t="str">
        <f t="shared" si="62"/>
        <v/>
      </c>
      <c r="N495" s="102"/>
    </row>
    <row r="496" spans="1:14">
      <c r="A496" s="97" t="str">
        <f t="shared" si="60"/>
        <v/>
      </c>
      <c r="B496" s="98" t="str">
        <f t="shared" si="59"/>
        <v/>
      </c>
      <c r="C496" s="99"/>
      <c r="D496" s="137"/>
      <c r="E496" s="100"/>
      <c r="F496" s="57"/>
      <c r="G496" s="58">
        <f t="shared" si="61"/>
        <v>0</v>
      </c>
      <c r="H496" s="58">
        <f>IF(E496="",0,IFERROR(VLOOKUP(E496,档案费管理台账!$D$4:$H$1000,5,0),0))</f>
        <v>0</v>
      </c>
      <c r="I496" s="57"/>
      <c r="J496" s="57"/>
      <c r="K496" s="57"/>
      <c r="L496" s="57"/>
      <c r="M496" s="58" t="str">
        <f t="shared" si="62"/>
        <v/>
      </c>
      <c r="N496" s="102"/>
    </row>
    <row r="497" spans="1:14">
      <c r="A497" s="97" t="str">
        <f t="shared" si="60"/>
        <v/>
      </c>
      <c r="B497" s="98" t="str">
        <f t="shared" si="59"/>
        <v/>
      </c>
      <c r="C497" s="99"/>
      <c r="D497" s="137"/>
      <c r="E497" s="100"/>
      <c r="F497" s="57"/>
      <c r="G497" s="58">
        <f t="shared" si="61"/>
        <v>0</v>
      </c>
      <c r="H497" s="58">
        <f>IF(E497="",0,IFERROR(VLOOKUP(E497,档案费管理台账!$D$4:$H$1000,5,0),0))</f>
        <v>0</v>
      </c>
      <c r="I497" s="57"/>
      <c r="J497" s="57"/>
      <c r="K497" s="57"/>
      <c r="L497" s="57"/>
      <c r="M497" s="58" t="str">
        <f t="shared" si="62"/>
        <v/>
      </c>
      <c r="N497" s="102"/>
    </row>
    <row r="498" spans="1:14">
      <c r="A498" s="97" t="str">
        <f t="shared" si="60"/>
        <v/>
      </c>
      <c r="B498" s="98" t="str">
        <f t="shared" si="59"/>
        <v/>
      </c>
      <c r="C498" s="99"/>
      <c r="D498" s="137"/>
      <c r="E498" s="100"/>
      <c r="F498" s="57"/>
      <c r="G498" s="58">
        <f t="shared" si="61"/>
        <v>0</v>
      </c>
      <c r="H498" s="58">
        <f>IF(E498="",0,IFERROR(VLOOKUP(E498,档案费管理台账!$D$4:$H$1000,5,0),0))</f>
        <v>0</v>
      </c>
      <c r="I498" s="57"/>
      <c r="J498" s="57"/>
      <c r="K498" s="57"/>
      <c r="L498" s="57"/>
      <c r="M498" s="58" t="str">
        <f t="shared" si="62"/>
        <v/>
      </c>
      <c r="N498" s="102"/>
    </row>
    <row r="499" spans="1:14">
      <c r="A499" s="97" t="str">
        <f t="shared" si="60"/>
        <v/>
      </c>
      <c r="B499" s="98" t="str">
        <f t="shared" si="59"/>
        <v/>
      </c>
      <c r="C499" s="99"/>
      <c r="D499" s="137"/>
      <c r="E499" s="100"/>
      <c r="F499" s="57"/>
      <c r="G499" s="58">
        <f t="shared" si="61"/>
        <v>0</v>
      </c>
      <c r="H499" s="58">
        <f>IF(E499="",0,IFERROR(VLOOKUP(E499,档案费管理台账!$D$4:$H$1000,5,0),0))</f>
        <v>0</v>
      </c>
      <c r="I499" s="57"/>
      <c r="J499" s="57"/>
      <c r="K499" s="57"/>
      <c r="L499" s="57"/>
      <c r="M499" s="58" t="str">
        <f t="shared" si="62"/>
        <v/>
      </c>
      <c r="N499" s="102"/>
    </row>
    <row r="500" spans="1:14">
      <c r="A500" s="97" t="str">
        <f t="shared" si="60"/>
        <v/>
      </c>
      <c r="B500" s="98" t="str">
        <f t="shared" si="59"/>
        <v/>
      </c>
      <c r="C500" s="99"/>
      <c r="D500" s="137"/>
      <c r="E500" s="100"/>
      <c r="F500" s="57"/>
      <c r="G500" s="58">
        <f t="shared" si="61"/>
        <v>0</v>
      </c>
      <c r="H500" s="58">
        <f>IF(E500="",0,IFERROR(VLOOKUP(E500,档案费管理台账!$D$4:$H$1000,5,0),0))</f>
        <v>0</v>
      </c>
      <c r="I500" s="57"/>
      <c r="J500" s="57"/>
      <c r="K500" s="57"/>
      <c r="L500" s="57"/>
      <c r="M500" s="58" t="str">
        <f t="shared" si="62"/>
        <v/>
      </c>
      <c r="N500" s="102"/>
    </row>
    <row r="501" spans="1:14">
      <c r="A501" s="97" t="str">
        <f t="shared" si="60"/>
        <v/>
      </c>
      <c r="B501" s="98" t="str">
        <f t="shared" si="59"/>
        <v/>
      </c>
      <c r="C501" s="99"/>
      <c r="D501" s="137"/>
      <c r="E501" s="100"/>
      <c r="F501" s="57"/>
      <c r="G501" s="58">
        <f t="shared" si="61"/>
        <v>0</v>
      </c>
      <c r="H501" s="58">
        <f>IF(E501="",0,IFERROR(VLOOKUP(E501,档案费管理台账!$D$4:$H$1000,5,0),0))</f>
        <v>0</v>
      </c>
      <c r="I501" s="57"/>
      <c r="J501" s="57"/>
      <c r="K501" s="57"/>
      <c r="L501" s="57"/>
      <c r="M501" s="58" t="str">
        <f t="shared" si="62"/>
        <v/>
      </c>
      <c r="N501" s="102"/>
    </row>
    <row r="502" spans="1:14">
      <c r="A502" s="97" t="str">
        <f t="shared" si="60"/>
        <v/>
      </c>
      <c r="B502" s="98" t="str">
        <f t="shared" si="59"/>
        <v/>
      </c>
      <c r="C502" s="99"/>
      <c r="D502" s="137"/>
      <c r="E502" s="100"/>
      <c r="F502" s="57"/>
      <c r="G502" s="58">
        <f t="shared" si="61"/>
        <v>0</v>
      </c>
      <c r="H502" s="58">
        <f>IF(E502="",0,IFERROR(VLOOKUP(E502,档案费管理台账!$D$4:$H$1000,5,0),0))</f>
        <v>0</v>
      </c>
      <c r="I502" s="57"/>
      <c r="J502" s="57"/>
      <c r="K502" s="57"/>
      <c r="L502" s="57"/>
      <c r="M502" s="58" t="str">
        <f t="shared" si="62"/>
        <v/>
      </c>
      <c r="N502" s="102"/>
    </row>
    <row r="503" spans="1:14">
      <c r="A503" s="97" t="str">
        <f t="shared" si="60"/>
        <v/>
      </c>
      <c r="B503" s="98" t="str">
        <f t="shared" si="59"/>
        <v/>
      </c>
      <c r="C503" s="99"/>
      <c r="D503" s="137"/>
      <c r="E503" s="100"/>
      <c r="F503" s="57"/>
      <c r="G503" s="58">
        <f t="shared" si="61"/>
        <v>0</v>
      </c>
      <c r="H503" s="58">
        <f>IF(E503="",0,IFERROR(VLOOKUP(E503,档案费管理台账!$D$4:$H$1000,5,0),0))</f>
        <v>0</v>
      </c>
      <c r="I503" s="57"/>
      <c r="J503" s="57"/>
      <c r="K503" s="57"/>
      <c r="L503" s="57"/>
      <c r="M503" s="58" t="str">
        <f t="shared" si="62"/>
        <v/>
      </c>
      <c r="N503" s="102"/>
    </row>
    <row r="504" spans="1:14">
      <c r="A504" s="97" t="str">
        <f t="shared" si="60"/>
        <v/>
      </c>
      <c r="B504" s="98" t="str">
        <f t="shared" si="59"/>
        <v/>
      </c>
      <c r="C504" s="99"/>
      <c r="D504" s="137"/>
      <c r="E504" s="100"/>
      <c r="F504" s="57"/>
      <c r="G504" s="58">
        <f t="shared" si="61"/>
        <v>0</v>
      </c>
      <c r="H504" s="58">
        <f>IF(E504="",0,IFERROR(VLOOKUP(E504,档案费管理台账!$D$4:$H$1000,5,0),0))</f>
        <v>0</v>
      </c>
      <c r="I504" s="57"/>
      <c r="J504" s="57"/>
      <c r="K504" s="57"/>
      <c r="L504" s="57"/>
      <c r="M504" s="58" t="str">
        <f t="shared" si="62"/>
        <v/>
      </c>
      <c r="N504" s="102"/>
    </row>
    <row r="505" spans="1:14">
      <c r="A505" s="97" t="str">
        <f t="shared" si="60"/>
        <v/>
      </c>
      <c r="B505" s="98" t="str">
        <f t="shared" si="59"/>
        <v/>
      </c>
      <c r="C505" s="99"/>
      <c r="D505" s="137"/>
      <c r="E505" s="100"/>
      <c r="F505" s="57"/>
      <c r="G505" s="58">
        <f t="shared" si="61"/>
        <v>0</v>
      </c>
      <c r="H505" s="58">
        <f>IF(E505="",0,IFERROR(VLOOKUP(E505,档案费管理台账!$D$4:$H$1000,5,0),0))</f>
        <v>0</v>
      </c>
      <c r="I505" s="57"/>
      <c r="J505" s="57"/>
      <c r="K505" s="57"/>
      <c r="L505" s="57"/>
      <c r="M505" s="58" t="str">
        <f t="shared" si="62"/>
        <v/>
      </c>
      <c r="N505" s="102"/>
    </row>
    <row r="506" spans="1:14">
      <c r="A506" s="97" t="str">
        <f t="shared" si="60"/>
        <v/>
      </c>
      <c r="B506" s="98" t="str">
        <f t="shared" si="59"/>
        <v/>
      </c>
      <c r="C506" s="99"/>
      <c r="D506" s="137"/>
      <c r="E506" s="100"/>
      <c r="F506" s="57"/>
      <c r="G506" s="58">
        <f t="shared" si="61"/>
        <v>0</v>
      </c>
      <c r="H506" s="58">
        <f>IF(E506="",0,IFERROR(VLOOKUP(E506,档案费管理台账!$D$4:$H$1000,5,0),0))</f>
        <v>0</v>
      </c>
      <c r="I506" s="57"/>
      <c r="J506" s="57"/>
      <c r="K506" s="57"/>
      <c r="L506" s="57"/>
      <c r="M506" s="58" t="str">
        <f t="shared" si="62"/>
        <v/>
      </c>
      <c r="N506" s="102"/>
    </row>
    <row r="507" spans="1:14">
      <c r="A507" s="97" t="str">
        <f t="shared" si="60"/>
        <v/>
      </c>
      <c r="B507" s="98" t="str">
        <f t="shared" si="59"/>
        <v/>
      </c>
      <c r="C507" s="99"/>
      <c r="D507" s="137"/>
      <c r="E507" s="100"/>
      <c r="F507" s="57"/>
      <c r="G507" s="58">
        <f t="shared" si="61"/>
        <v>0</v>
      </c>
      <c r="H507" s="58">
        <f>IF(E507="",0,IFERROR(VLOOKUP(E507,档案费管理台账!$D$4:$H$1000,5,0),0))</f>
        <v>0</v>
      </c>
      <c r="I507" s="57"/>
      <c r="J507" s="57"/>
      <c r="K507" s="57"/>
      <c r="L507" s="57"/>
      <c r="M507" s="58" t="str">
        <f t="shared" si="62"/>
        <v/>
      </c>
      <c r="N507" s="102"/>
    </row>
    <row r="508" spans="1:14">
      <c r="A508" s="97" t="str">
        <f t="shared" si="60"/>
        <v/>
      </c>
      <c r="B508" s="98" t="str">
        <f t="shared" si="59"/>
        <v/>
      </c>
      <c r="C508" s="99"/>
      <c r="D508" s="137"/>
      <c r="E508" s="100"/>
      <c r="F508" s="57"/>
      <c r="G508" s="58">
        <f t="shared" si="61"/>
        <v>0</v>
      </c>
      <c r="H508" s="58">
        <f>IF(E508="",0,IFERROR(VLOOKUP(E508,档案费管理台账!$D$4:$H$1000,5,0),0))</f>
        <v>0</v>
      </c>
      <c r="I508" s="57"/>
      <c r="J508" s="57"/>
      <c r="K508" s="57"/>
      <c r="L508" s="57"/>
      <c r="M508" s="58" t="str">
        <f t="shared" si="62"/>
        <v/>
      </c>
      <c r="N508" s="102"/>
    </row>
    <row r="509" spans="1:14">
      <c r="A509" s="97" t="str">
        <f t="shared" si="60"/>
        <v/>
      </c>
      <c r="B509" s="98" t="str">
        <f t="shared" si="59"/>
        <v/>
      </c>
      <c r="C509" s="99"/>
      <c r="D509" s="137"/>
      <c r="E509" s="100"/>
      <c r="F509" s="57"/>
      <c r="G509" s="58">
        <f t="shared" si="61"/>
        <v>0</v>
      </c>
      <c r="H509" s="58">
        <f>IF(E509="",0,IFERROR(VLOOKUP(E509,档案费管理台账!$D$4:$H$1000,5,0),0))</f>
        <v>0</v>
      </c>
      <c r="I509" s="57"/>
      <c r="J509" s="57"/>
      <c r="K509" s="57"/>
      <c r="L509" s="57"/>
      <c r="M509" s="58" t="str">
        <f t="shared" si="62"/>
        <v/>
      </c>
      <c r="N509" s="102"/>
    </row>
    <row r="510" spans="1:14">
      <c r="A510" s="97" t="str">
        <f t="shared" si="60"/>
        <v/>
      </c>
      <c r="B510" s="98" t="str">
        <f t="shared" si="59"/>
        <v/>
      </c>
      <c r="C510" s="99"/>
      <c r="D510" s="137"/>
      <c r="E510" s="100"/>
      <c r="F510" s="57"/>
      <c r="G510" s="58">
        <f t="shared" si="61"/>
        <v>0</v>
      </c>
      <c r="H510" s="58">
        <f>IF(E510="",0,IFERROR(VLOOKUP(E510,档案费管理台账!$D$4:$H$1000,5,0),0))</f>
        <v>0</v>
      </c>
      <c r="I510" s="57"/>
      <c r="J510" s="57"/>
      <c r="K510" s="57"/>
      <c r="L510" s="57"/>
      <c r="M510" s="58" t="str">
        <f t="shared" si="62"/>
        <v/>
      </c>
      <c r="N510" s="102"/>
    </row>
    <row r="511" spans="1:14">
      <c r="A511" s="97" t="str">
        <f t="shared" si="60"/>
        <v/>
      </c>
      <c r="B511" s="98" t="str">
        <f t="shared" si="59"/>
        <v/>
      </c>
      <c r="C511" s="99"/>
      <c r="D511" s="137"/>
      <c r="E511" s="100"/>
      <c r="F511" s="57"/>
      <c r="G511" s="58">
        <f t="shared" si="61"/>
        <v>0</v>
      </c>
      <c r="H511" s="58">
        <f>IF(E511="",0,IFERROR(VLOOKUP(E511,档案费管理台账!$D$4:$H$1000,5,0),0))</f>
        <v>0</v>
      </c>
      <c r="I511" s="57"/>
      <c r="J511" s="57"/>
      <c r="K511" s="57"/>
      <c r="L511" s="57"/>
      <c r="M511" s="58" t="str">
        <f t="shared" si="62"/>
        <v/>
      </c>
      <c r="N511" s="102"/>
    </row>
    <row r="512" spans="1:14">
      <c r="A512" s="97" t="str">
        <f t="shared" si="60"/>
        <v/>
      </c>
      <c r="B512" s="98" t="str">
        <f t="shared" si="59"/>
        <v/>
      </c>
      <c r="C512" s="99"/>
      <c r="D512" s="137"/>
      <c r="E512" s="100"/>
      <c r="F512" s="57"/>
      <c r="G512" s="58">
        <f t="shared" si="61"/>
        <v>0</v>
      </c>
      <c r="H512" s="58">
        <f>IF(E512="",0,IFERROR(VLOOKUP(E512,档案费管理台账!$D$4:$H$1000,5,0),0))</f>
        <v>0</v>
      </c>
      <c r="I512" s="57"/>
      <c r="J512" s="57"/>
      <c r="K512" s="57"/>
      <c r="L512" s="57"/>
      <c r="M512" s="58" t="str">
        <f t="shared" si="62"/>
        <v/>
      </c>
      <c r="N512" s="102"/>
    </row>
    <row r="513" spans="1:14">
      <c r="A513" s="97" t="str">
        <f t="shared" si="60"/>
        <v/>
      </c>
      <c r="B513" s="98" t="str">
        <f t="shared" si="59"/>
        <v/>
      </c>
      <c r="C513" s="99"/>
      <c r="D513" s="137"/>
      <c r="E513" s="100"/>
      <c r="F513" s="57"/>
      <c r="G513" s="58">
        <f t="shared" si="61"/>
        <v>0</v>
      </c>
      <c r="H513" s="58">
        <f>IF(E513="",0,IFERROR(VLOOKUP(E513,档案费管理台账!$D$4:$H$1000,5,0),0))</f>
        <v>0</v>
      </c>
      <c r="I513" s="57"/>
      <c r="J513" s="57"/>
      <c r="K513" s="57"/>
      <c r="L513" s="57"/>
      <c r="M513" s="58" t="str">
        <f t="shared" si="62"/>
        <v/>
      </c>
      <c r="N513" s="102"/>
    </row>
    <row r="514" spans="1:14">
      <c r="A514" s="97" t="str">
        <f t="shared" si="60"/>
        <v/>
      </c>
      <c r="B514" s="98" t="str">
        <f t="shared" si="59"/>
        <v/>
      </c>
      <c r="C514" s="99"/>
      <c r="D514" s="137"/>
      <c r="E514" s="100"/>
      <c r="F514" s="57"/>
      <c r="G514" s="58">
        <f t="shared" si="61"/>
        <v>0</v>
      </c>
      <c r="H514" s="58">
        <f>IF(E514="",0,IFERROR(VLOOKUP(E514,档案费管理台账!$D$4:$H$1000,5,0),0))</f>
        <v>0</v>
      </c>
      <c r="I514" s="57"/>
      <c r="J514" s="57"/>
      <c r="K514" s="57"/>
      <c r="L514" s="57"/>
      <c r="M514" s="58" t="str">
        <f t="shared" si="62"/>
        <v/>
      </c>
      <c r="N514" s="102"/>
    </row>
    <row r="515" spans="1:14">
      <c r="A515" s="97" t="str">
        <f t="shared" si="60"/>
        <v/>
      </c>
      <c r="B515" s="98" t="str">
        <f t="shared" si="59"/>
        <v/>
      </c>
      <c r="C515" s="99"/>
      <c r="D515" s="137"/>
      <c r="E515" s="100"/>
      <c r="F515" s="57"/>
      <c r="G515" s="58">
        <f t="shared" si="61"/>
        <v>0</v>
      </c>
      <c r="H515" s="58">
        <f>IF(E515="",0,IFERROR(VLOOKUP(E515,档案费管理台账!$D$4:$H$1000,5,0),0))</f>
        <v>0</v>
      </c>
      <c r="I515" s="57"/>
      <c r="J515" s="57"/>
      <c r="K515" s="57"/>
      <c r="L515" s="57"/>
      <c r="M515" s="58" t="str">
        <f t="shared" si="62"/>
        <v/>
      </c>
      <c r="N515" s="102"/>
    </row>
    <row r="516" spans="1:14">
      <c r="A516" s="97" t="str">
        <f t="shared" si="60"/>
        <v/>
      </c>
      <c r="B516" s="98" t="str">
        <f t="shared" si="59"/>
        <v/>
      </c>
      <c r="C516" s="99"/>
      <c r="D516" s="137"/>
      <c r="E516" s="100"/>
      <c r="F516" s="57"/>
      <c r="G516" s="58">
        <f t="shared" si="61"/>
        <v>0</v>
      </c>
      <c r="H516" s="58">
        <f>IF(E516="",0,IFERROR(VLOOKUP(E516,档案费管理台账!$D$4:$H$1000,5,0),0))</f>
        <v>0</v>
      </c>
      <c r="I516" s="57"/>
      <c r="J516" s="57"/>
      <c r="K516" s="57"/>
      <c r="L516" s="57"/>
      <c r="M516" s="58" t="str">
        <f t="shared" si="62"/>
        <v/>
      </c>
      <c r="N516" s="102"/>
    </row>
    <row r="517" spans="1:14">
      <c r="A517" s="97" t="str">
        <f t="shared" si="60"/>
        <v/>
      </c>
      <c r="B517" s="98" t="str">
        <f t="shared" si="59"/>
        <v/>
      </c>
      <c r="C517" s="99"/>
      <c r="D517" s="137"/>
      <c r="E517" s="100"/>
      <c r="F517" s="57"/>
      <c r="G517" s="58">
        <f t="shared" si="61"/>
        <v>0</v>
      </c>
      <c r="H517" s="58">
        <f>IF(E517="",0,IFERROR(VLOOKUP(E517,档案费管理台账!$D$4:$H$1000,5,0),0))</f>
        <v>0</v>
      </c>
      <c r="I517" s="57"/>
      <c r="J517" s="57"/>
      <c r="K517" s="57"/>
      <c r="L517" s="57"/>
      <c r="M517" s="58" t="str">
        <f t="shared" si="62"/>
        <v/>
      </c>
      <c r="N517" s="102"/>
    </row>
    <row r="518" spans="1:14">
      <c r="A518" s="97" t="str">
        <f t="shared" si="60"/>
        <v/>
      </c>
      <c r="B518" s="98" t="str">
        <f t="shared" si="59"/>
        <v/>
      </c>
      <c r="C518" s="99"/>
      <c r="D518" s="137"/>
      <c r="E518" s="100"/>
      <c r="F518" s="57"/>
      <c r="G518" s="58">
        <f t="shared" si="61"/>
        <v>0</v>
      </c>
      <c r="H518" s="58">
        <f>IF(E518="",0,IFERROR(VLOOKUP(E518,档案费管理台账!$D$4:$H$1000,5,0),0))</f>
        <v>0</v>
      </c>
      <c r="I518" s="57"/>
      <c r="J518" s="57"/>
      <c r="K518" s="57"/>
      <c r="L518" s="57"/>
      <c r="M518" s="58" t="str">
        <f t="shared" si="62"/>
        <v/>
      </c>
      <c r="N518" s="102"/>
    </row>
    <row r="519" spans="1:14">
      <c r="A519" s="97" t="str">
        <f t="shared" si="60"/>
        <v/>
      </c>
      <c r="B519" s="98" t="str">
        <f t="shared" si="59"/>
        <v/>
      </c>
      <c r="C519" s="99"/>
      <c r="D519" s="137"/>
      <c r="E519" s="100"/>
      <c r="F519" s="57"/>
      <c r="G519" s="58">
        <f t="shared" si="61"/>
        <v>0</v>
      </c>
      <c r="H519" s="58">
        <f>IF(E519="",0,IFERROR(VLOOKUP(E519,档案费管理台账!$D$4:$H$1000,5,0),0))</f>
        <v>0</v>
      </c>
      <c r="I519" s="57"/>
      <c r="J519" s="57"/>
      <c r="K519" s="57"/>
      <c r="L519" s="57"/>
      <c r="M519" s="58" t="str">
        <f t="shared" si="62"/>
        <v/>
      </c>
      <c r="N519" s="102"/>
    </row>
    <row r="520" spans="1:14">
      <c r="A520" s="97" t="str">
        <f t="shared" si="60"/>
        <v/>
      </c>
      <c r="B520" s="98" t="str">
        <f t="shared" si="59"/>
        <v/>
      </c>
      <c r="C520" s="99"/>
      <c r="D520" s="137"/>
      <c r="E520" s="100"/>
      <c r="F520" s="57"/>
      <c r="G520" s="58">
        <f t="shared" si="61"/>
        <v>0</v>
      </c>
      <c r="H520" s="58">
        <f>IF(E520="",0,IFERROR(VLOOKUP(E520,档案费管理台账!$D$4:$H$1000,5,0),0))</f>
        <v>0</v>
      </c>
      <c r="I520" s="57"/>
      <c r="J520" s="57"/>
      <c r="K520" s="57"/>
      <c r="L520" s="57"/>
      <c r="M520" s="58" t="str">
        <f t="shared" si="62"/>
        <v/>
      </c>
      <c r="N520" s="102"/>
    </row>
    <row r="521" spans="1:14">
      <c r="A521" s="97" t="str">
        <f t="shared" si="60"/>
        <v/>
      </c>
      <c r="B521" s="98" t="str">
        <f t="shared" si="59"/>
        <v/>
      </c>
      <c r="C521" s="99"/>
      <c r="D521" s="137"/>
      <c r="E521" s="100"/>
      <c r="F521" s="57"/>
      <c r="G521" s="58">
        <f t="shared" si="61"/>
        <v>0</v>
      </c>
      <c r="H521" s="58">
        <f>IF(E521="",0,IFERROR(VLOOKUP(E521,档案费管理台账!$D$4:$H$1000,5,0),0))</f>
        <v>0</v>
      </c>
      <c r="I521" s="57"/>
      <c r="J521" s="57"/>
      <c r="K521" s="57"/>
      <c r="L521" s="57"/>
      <c r="M521" s="58" t="str">
        <f t="shared" si="62"/>
        <v/>
      </c>
      <c r="N521" s="102"/>
    </row>
    <row r="522" spans="1:14">
      <c r="A522" s="97" t="str">
        <f t="shared" si="60"/>
        <v/>
      </c>
      <c r="B522" s="98" t="str">
        <f t="shared" si="59"/>
        <v/>
      </c>
      <c r="C522" s="99"/>
      <c r="D522" s="137"/>
      <c r="E522" s="100"/>
      <c r="F522" s="57"/>
      <c r="G522" s="58">
        <f t="shared" si="61"/>
        <v>0</v>
      </c>
      <c r="H522" s="58">
        <f>IF(E522="",0,IFERROR(VLOOKUP(E522,档案费管理台账!$D$4:$H$1000,5,0),0))</f>
        <v>0</v>
      </c>
      <c r="I522" s="57"/>
      <c r="J522" s="57"/>
      <c r="K522" s="57"/>
      <c r="L522" s="57"/>
      <c r="M522" s="58" t="str">
        <f t="shared" si="62"/>
        <v/>
      </c>
      <c r="N522" s="102"/>
    </row>
    <row r="523" spans="1:14">
      <c r="A523" s="97" t="str">
        <f t="shared" si="60"/>
        <v/>
      </c>
      <c r="B523" s="98" t="str">
        <f t="shared" si="59"/>
        <v/>
      </c>
      <c r="C523" s="99"/>
      <c r="D523" s="137"/>
      <c r="E523" s="100"/>
      <c r="F523" s="57"/>
      <c r="G523" s="58">
        <f t="shared" si="61"/>
        <v>0</v>
      </c>
      <c r="H523" s="58">
        <f>IF(E523="",0,IFERROR(VLOOKUP(E523,档案费管理台账!$D$4:$H$1000,5,0),0))</f>
        <v>0</v>
      </c>
      <c r="I523" s="57"/>
      <c r="J523" s="57"/>
      <c r="K523" s="57"/>
      <c r="L523" s="57"/>
      <c r="M523" s="58" t="str">
        <f t="shared" si="62"/>
        <v/>
      </c>
      <c r="N523" s="102"/>
    </row>
    <row r="524" spans="1:14">
      <c r="A524" s="97" t="str">
        <f t="shared" si="60"/>
        <v/>
      </c>
      <c r="B524" s="98" t="str">
        <f t="shared" si="59"/>
        <v/>
      </c>
      <c r="C524" s="99"/>
      <c r="D524" s="137"/>
      <c r="E524" s="100"/>
      <c r="F524" s="57"/>
      <c r="G524" s="58">
        <f t="shared" si="61"/>
        <v>0</v>
      </c>
      <c r="H524" s="58">
        <f>IF(E524="",0,IFERROR(VLOOKUP(E524,档案费管理台账!$D$4:$H$1000,5,0),0))</f>
        <v>0</v>
      </c>
      <c r="I524" s="57"/>
      <c r="J524" s="57"/>
      <c r="K524" s="57"/>
      <c r="L524" s="57"/>
      <c r="M524" s="58" t="str">
        <f t="shared" si="62"/>
        <v/>
      </c>
      <c r="N524" s="102"/>
    </row>
    <row r="525" spans="1:14">
      <c r="A525" s="97" t="str">
        <f t="shared" si="60"/>
        <v/>
      </c>
      <c r="B525" s="98" t="str">
        <f t="shared" si="59"/>
        <v/>
      </c>
      <c r="C525" s="99"/>
      <c r="D525" s="137"/>
      <c r="E525" s="100"/>
      <c r="F525" s="57"/>
      <c r="G525" s="58">
        <f t="shared" si="61"/>
        <v>0</v>
      </c>
      <c r="H525" s="58">
        <f>IF(E525="",0,IFERROR(VLOOKUP(E525,档案费管理台账!$D$4:$H$1000,5,0),0))</f>
        <v>0</v>
      </c>
      <c r="I525" s="57"/>
      <c r="J525" s="57"/>
      <c r="K525" s="57"/>
      <c r="L525" s="57"/>
      <c r="M525" s="58" t="str">
        <f t="shared" si="62"/>
        <v/>
      </c>
      <c r="N525" s="102"/>
    </row>
    <row r="526" spans="1:14">
      <c r="A526" s="97" t="str">
        <f t="shared" si="60"/>
        <v/>
      </c>
      <c r="B526" s="98" t="str">
        <f t="shared" si="59"/>
        <v/>
      </c>
      <c r="C526" s="99"/>
      <c r="D526" s="137"/>
      <c r="E526" s="100"/>
      <c r="F526" s="57"/>
      <c r="G526" s="58">
        <f t="shared" si="61"/>
        <v>0</v>
      </c>
      <c r="H526" s="58">
        <f>IF(E526="",0,IFERROR(VLOOKUP(E526,档案费管理台账!$D$4:$H$1000,5,0),0))</f>
        <v>0</v>
      </c>
      <c r="I526" s="57"/>
      <c r="J526" s="57"/>
      <c r="K526" s="57"/>
      <c r="L526" s="57"/>
      <c r="M526" s="58" t="str">
        <f t="shared" si="62"/>
        <v/>
      </c>
      <c r="N526" s="102"/>
    </row>
    <row r="527" spans="1:14">
      <c r="A527" s="97" t="str">
        <f t="shared" si="60"/>
        <v/>
      </c>
      <c r="B527" s="98" t="str">
        <f t="shared" si="59"/>
        <v/>
      </c>
      <c r="C527" s="99"/>
      <c r="D527" s="137"/>
      <c r="E527" s="100"/>
      <c r="F527" s="57"/>
      <c r="G527" s="58">
        <f t="shared" si="61"/>
        <v>0</v>
      </c>
      <c r="H527" s="58">
        <f>IF(E527="",0,IFERROR(VLOOKUP(E527,档案费管理台账!$D$4:$H$1000,5,0),0))</f>
        <v>0</v>
      </c>
      <c r="I527" s="57"/>
      <c r="J527" s="57"/>
      <c r="K527" s="57"/>
      <c r="L527" s="57"/>
      <c r="M527" s="58" t="str">
        <f t="shared" si="62"/>
        <v/>
      </c>
      <c r="N527" s="102"/>
    </row>
    <row r="528" spans="1:14">
      <c r="A528" s="97" t="str">
        <f t="shared" si="60"/>
        <v/>
      </c>
      <c r="B528" s="98" t="str">
        <f t="shared" si="59"/>
        <v/>
      </c>
      <c r="C528" s="99"/>
      <c r="D528" s="137"/>
      <c r="E528" s="100"/>
      <c r="F528" s="57"/>
      <c r="G528" s="58">
        <f t="shared" si="61"/>
        <v>0</v>
      </c>
      <c r="H528" s="58">
        <f>IF(E528="",0,IFERROR(VLOOKUP(E528,档案费管理台账!$D$4:$H$1000,5,0),0))</f>
        <v>0</v>
      </c>
      <c r="I528" s="57"/>
      <c r="J528" s="57"/>
      <c r="K528" s="57"/>
      <c r="L528" s="57"/>
      <c r="M528" s="58" t="str">
        <f t="shared" si="62"/>
        <v/>
      </c>
      <c r="N528" s="102"/>
    </row>
    <row r="529" spans="1:14">
      <c r="A529" s="97" t="str">
        <f t="shared" si="60"/>
        <v/>
      </c>
      <c r="B529" s="98" t="str">
        <f t="shared" si="59"/>
        <v/>
      </c>
      <c r="C529" s="99"/>
      <c r="D529" s="137"/>
      <c r="E529" s="100"/>
      <c r="F529" s="57"/>
      <c r="G529" s="58">
        <f t="shared" si="61"/>
        <v>0</v>
      </c>
      <c r="H529" s="58">
        <f>IF(E529="",0,IFERROR(VLOOKUP(E529,档案费管理台账!$D$4:$H$1000,5,0),0))</f>
        <v>0</v>
      </c>
      <c r="I529" s="57"/>
      <c r="J529" s="57"/>
      <c r="K529" s="57"/>
      <c r="L529" s="57"/>
      <c r="M529" s="58" t="str">
        <f t="shared" si="62"/>
        <v/>
      </c>
      <c r="N529" s="102"/>
    </row>
    <row r="530" spans="1:14">
      <c r="A530" s="97" t="str">
        <f t="shared" si="60"/>
        <v/>
      </c>
      <c r="B530" s="98" t="str">
        <f t="shared" si="59"/>
        <v/>
      </c>
      <c r="C530" s="99"/>
      <c r="D530" s="137"/>
      <c r="E530" s="100"/>
      <c r="F530" s="57"/>
      <c r="G530" s="58">
        <f t="shared" si="61"/>
        <v>0</v>
      </c>
      <c r="H530" s="58">
        <f>IF(E530="",0,IFERROR(VLOOKUP(E530,档案费管理台账!$D$4:$H$1000,5,0),0))</f>
        <v>0</v>
      </c>
      <c r="I530" s="57"/>
      <c r="J530" s="57"/>
      <c r="K530" s="57"/>
      <c r="L530" s="57"/>
      <c r="M530" s="58" t="str">
        <f t="shared" si="62"/>
        <v/>
      </c>
      <c r="N530" s="102"/>
    </row>
    <row r="531" spans="1:14">
      <c r="A531" s="97" t="str">
        <f t="shared" si="60"/>
        <v/>
      </c>
      <c r="B531" s="98" t="str">
        <f t="shared" si="59"/>
        <v/>
      </c>
      <c r="C531" s="99"/>
      <c r="D531" s="137"/>
      <c r="E531" s="100"/>
      <c r="F531" s="57"/>
      <c r="G531" s="58">
        <f t="shared" si="61"/>
        <v>0</v>
      </c>
      <c r="H531" s="58">
        <f>IF(E531="",0,IFERROR(VLOOKUP(E531,档案费管理台账!$D$4:$H$1000,5,0),0))</f>
        <v>0</v>
      </c>
      <c r="I531" s="57"/>
      <c r="J531" s="57"/>
      <c r="K531" s="57"/>
      <c r="L531" s="57"/>
      <c r="M531" s="58" t="str">
        <f t="shared" si="62"/>
        <v/>
      </c>
      <c r="N531" s="102"/>
    </row>
    <row r="532" spans="1:14">
      <c r="A532" s="97" t="str">
        <f t="shared" si="60"/>
        <v/>
      </c>
      <c r="B532" s="98" t="str">
        <f t="shared" si="59"/>
        <v/>
      </c>
      <c r="C532" s="99"/>
      <c r="D532" s="137"/>
      <c r="E532" s="100"/>
      <c r="F532" s="57"/>
      <c r="G532" s="58">
        <f t="shared" si="61"/>
        <v>0</v>
      </c>
      <c r="H532" s="58">
        <f>IF(E532="",0,IFERROR(VLOOKUP(E532,档案费管理台账!$D$4:$H$1000,5,0),0))</f>
        <v>0</v>
      </c>
      <c r="I532" s="57"/>
      <c r="J532" s="57"/>
      <c r="K532" s="57"/>
      <c r="L532" s="57"/>
      <c r="M532" s="58" t="str">
        <f t="shared" si="62"/>
        <v/>
      </c>
      <c r="N532" s="102"/>
    </row>
    <row r="533" spans="1:14">
      <c r="A533" s="97" t="str">
        <f t="shared" si="60"/>
        <v/>
      </c>
      <c r="B533" s="98" t="str">
        <f t="shared" si="59"/>
        <v/>
      </c>
      <c r="C533" s="99"/>
      <c r="D533" s="137"/>
      <c r="E533" s="100"/>
      <c r="F533" s="57"/>
      <c r="G533" s="58">
        <f t="shared" si="61"/>
        <v>0</v>
      </c>
      <c r="H533" s="58">
        <f>IF(E533="",0,IFERROR(VLOOKUP(E533,档案费管理台账!$D$4:$H$1000,5,0),0))</f>
        <v>0</v>
      </c>
      <c r="I533" s="57"/>
      <c r="J533" s="57"/>
      <c r="K533" s="57"/>
      <c r="L533" s="57"/>
      <c r="M533" s="58" t="str">
        <f t="shared" si="62"/>
        <v/>
      </c>
      <c r="N533" s="102"/>
    </row>
    <row r="534" spans="1:14">
      <c r="A534" s="97" t="str">
        <f t="shared" si="60"/>
        <v/>
      </c>
      <c r="B534" s="98" t="str">
        <f t="shared" si="59"/>
        <v/>
      </c>
      <c r="C534" s="99"/>
      <c r="D534" s="137"/>
      <c r="E534" s="100"/>
      <c r="F534" s="57"/>
      <c r="G534" s="58">
        <f t="shared" si="61"/>
        <v>0</v>
      </c>
      <c r="H534" s="58">
        <f>IF(E534="",0,IFERROR(VLOOKUP(E534,档案费管理台账!$D$4:$H$1000,5,0),0))</f>
        <v>0</v>
      </c>
      <c r="I534" s="57"/>
      <c r="J534" s="57"/>
      <c r="K534" s="57"/>
      <c r="L534" s="57"/>
      <c r="M534" s="58" t="str">
        <f t="shared" si="62"/>
        <v/>
      </c>
      <c r="N534" s="102"/>
    </row>
    <row r="535" spans="1:14">
      <c r="A535" s="97" t="str">
        <f t="shared" si="60"/>
        <v/>
      </c>
      <c r="B535" s="98" t="str">
        <f t="shared" si="59"/>
        <v/>
      </c>
      <c r="C535" s="99"/>
      <c r="D535" s="137"/>
      <c r="E535" s="100"/>
      <c r="F535" s="57"/>
      <c r="G535" s="58">
        <f t="shared" si="61"/>
        <v>0</v>
      </c>
      <c r="H535" s="58">
        <f>IF(E535="",0,IFERROR(VLOOKUP(E535,档案费管理台账!$D$4:$H$1000,5,0),0))</f>
        <v>0</v>
      </c>
      <c r="I535" s="57"/>
      <c r="J535" s="57"/>
      <c r="K535" s="57"/>
      <c r="L535" s="57"/>
      <c r="M535" s="58" t="str">
        <f t="shared" si="62"/>
        <v/>
      </c>
      <c r="N535" s="102"/>
    </row>
    <row r="536" spans="1:14">
      <c r="A536" s="97" t="str">
        <f t="shared" si="60"/>
        <v/>
      </c>
      <c r="B536" s="98" t="str">
        <f t="shared" si="59"/>
        <v/>
      </c>
      <c r="C536" s="99"/>
      <c r="D536" s="137"/>
      <c r="E536" s="100"/>
      <c r="F536" s="57"/>
      <c r="G536" s="58">
        <f t="shared" si="61"/>
        <v>0</v>
      </c>
      <c r="H536" s="58">
        <f>IF(E536="",0,IFERROR(VLOOKUP(E536,档案费管理台账!$D$4:$H$1000,5,0),0))</f>
        <v>0</v>
      </c>
      <c r="I536" s="57"/>
      <c r="J536" s="57"/>
      <c r="K536" s="57"/>
      <c r="L536" s="57"/>
      <c r="M536" s="58" t="str">
        <f t="shared" si="62"/>
        <v/>
      </c>
      <c r="N536" s="102"/>
    </row>
    <row r="537" spans="1:14">
      <c r="A537" s="97" t="str">
        <f t="shared" si="60"/>
        <v/>
      </c>
      <c r="B537" s="98" t="str">
        <f t="shared" si="59"/>
        <v/>
      </c>
      <c r="C537" s="99"/>
      <c r="D537" s="137"/>
      <c r="E537" s="100"/>
      <c r="F537" s="57"/>
      <c r="G537" s="58">
        <f t="shared" si="61"/>
        <v>0</v>
      </c>
      <c r="H537" s="58">
        <f>IF(E537="",0,IFERROR(VLOOKUP(E537,档案费管理台账!$D$4:$H$1000,5,0),0))</f>
        <v>0</v>
      </c>
      <c r="I537" s="57"/>
      <c r="J537" s="57"/>
      <c r="K537" s="57"/>
      <c r="L537" s="57"/>
      <c r="M537" s="58" t="str">
        <f t="shared" si="62"/>
        <v/>
      </c>
      <c r="N537" s="102"/>
    </row>
    <row r="538" spans="1:14">
      <c r="A538" s="97" t="str">
        <f t="shared" si="60"/>
        <v/>
      </c>
      <c r="B538" s="98" t="str">
        <f t="shared" si="59"/>
        <v/>
      </c>
      <c r="C538" s="99"/>
      <c r="D538" s="137"/>
      <c r="E538" s="100"/>
      <c r="F538" s="57"/>
      <c r="G538" s="58">
        <f t="shared" si="61"/>
        <v>0</v>
      </c>
      <c r="H538" s="58">
        <f>IF(E538="",0,IFERROR(VLOOKUP(E538,档案费管理台账!$D$4:$H$1000,5,0),0))</f>
        <v>0</v>
      </c>
      <c r="I538" s="57"/>
      <c r="J538" s="57"/>
      <c r="K538" s="57"/>
      <c r="L538" s="57"/>
      <c r="M538" s="58" t="str">
        <f t="shared" si="62"/>
        <v/>
      </c>
      <c r="N538" s="102"/>
    </row>
    <row r="539" spans="1:14">
      <c r="A539" s="97" t="str">
        <f t="shared" si="60"/>
        <v/>
      </c>
      <c r="B539" s="98" t="str">
        <f t="shared" si="59"/>
        <v/>
      </c>
      <c r="C539" s="99"/>
      <c r="D539" s="137"/>
      <c r="E539" s="100"/>
      <c r="F539" s="57"/>
      <c r="G539" s="58">
        <f t="shared" si="61"/>
        <v>0</v>
      </c>
      <c r="H539" s="58">
        <f>IF(E539="",0,IFERROR(VLOOKUP(E539,档案费管理台账!$D$4:$H$1000,5,0),0))</f>
        <v>0</v>
      </c>
      <c r="I539" s="57"/>
      <c r="J539" s="57"/>
      <c r="K539" s="57"/>
      <c r="L539" s="57"/>
      <c r="M539" s="58" t="str">
        <f t="shared" si="62"/>
        <v/>
      </c>
      <c r="N539" s="102"/>
    </row>
    <row r="540" spans="1:14">
      <c r="A540" s="97" t="str">
        <f t="shared" si="60"/>
        <v/>
      </c>
      <c r="B540" s="98" t="str">
        <f t="shared" si="59"/>
        <v/>
      </c>
      <c r="C540" s="99"/>
      <c r="D540" s="137"/>
      <c r="E540" s="100"/>
      <c r="F540" s="57"/>
      <c r="G540" s="58">
        <f t="shared" si="61"/>
        <v>0</v>
      </c>
      <c r="H540" s="58">
        <f>IF(E540="",0,IFERROR(VLOOKUP(E540,档案费管理台账!$D$4:$H$1000,5,0),0))</f>
        <v>0</v>
      </c>
      <c r="I540" s="57"/>
      <c r="J540" s="57"/>
      <c r="K540" s="57"/>
      <c r="L540" s="57"/>
      <c r="M540" s="58" t="str">
        <f t="shared" si="62"/>
        <v/>
      </c>
      <c r="N540" s="102"/>
    </row>
    <row r="541" spans="1:14">
      <c r="A541" s="97" t="str">
        <f t="shared" si="60"/>
        <v/>
      </c>
      <c r="B541" s="98" t="str">
        <f t="shared" si="59"/>
        <v/>
      </c>
      <c r="C541" s="99"/>
      <c r="D541" s="137"/>
      <c r="E541" s="100"/>
      <c r="F541" s="57"/>
      <c r="G541" s="58">
        <f t="shared" si="61"/>
        <v>0</v>
      </c>
      <c r="H541" s="58">
        <f>IF(E541="",0,IFERROR(VLOOKUP(E541,档案费管理台账!$D$4:$H$1000,5,0),0))</f>
        <v>0</v>
      </c>
      <c r="I541" s="57"/>
      <c r="J541" s="57"/>
      <c r="K541" s="57"/>
      <c r="L541" s="57"/>
      <c r="M541" s="58" t="str">
        <f t="shared" si="62"/>
        <v/>
      </c>
      <c r="N541" s="102"/>
    </row>
    <row r="542" spans="1:14">
      <c r="A542" s="97" t="str">
        <f t="shared" si="60"/>
        <v/>
      </c>
      <c r="B542" s="98" t="str">
        <f t="shared" si="59"/>
        <v/>
      </c>
      <c r="C542" s="99"/>
      <c r="D542" s="137"/>
      <c r="E542" s="100"/>
      <c r="F542" s="57"/>
      <c r="G542" s="58">
        <f t="shared" si="61"/>
        <v>0</v>
      </c>
      <c r="H542" s="58">
        <f>IF(E542="",0,IFERROR(VLOOKUP(E542,档案费管理台账!$D$4:$H$1000,5,0),0))</f>
        <v>0</v>
      </c>
      <c r="I542" s="57"/>
      <c r="J542" s="57"/>
      <c r="K542" s="57"/>
      <c r="L542" s="57"/>
      <c r="M542" s="58" t="str">
        <f t="shared" si="62"/>
        <v/>
      </c>
      <c r="N542" s="102"/>
    </row>
    <row r="543" spans="1:14">
      <c r="A543" s="97" t="str">
        <f t="shared" si="60"/>
        <v/>
      </c>
      <c r="B543" s="98" t="str">
        <f t="shared" si="59"/>
        <v/>
      </c>
      <c r="C543" s="99"/>
      <c r="D543" s="137"/>
      <c r="E543" s="100"/>
      <c r="F543" s="57"/>
      <c r="G543" s="58">
        <f t="shared" si="61"/>
        <v>0</v>
      </c>
      <c r="H543" s="58">
        <f>IF(E543="",0,IFERROR(VLOOKUP(E543,档案费管理台账!$D$4:$H$1000,5,0),0))</f>
        <v>0</v>
      </c>
      <c r="I543" s="57"/>
      <c r="J543" s="57"/>
      <c r="K543" s="57"/>
      <c r="L543" s="57"/>
      <c r="M543" s="58" t="str">
        <f t="shared" si="62"/>
        <v/>
      </c>
      <c r="N543" s="102"/>
    </row>
    <row r="544" spans="1:14">
      <c r="A544" s="97" t="str">
        <f t="shared" si="60"/>
        <v/>
      </c>
      <c r="B544" s="98" t="str">
        <f t="shared" si="59"/>
        <v/>
      </c>
      <c r="C544" s="99"/>
      <c r="D544" s="137"/>
      <c r="E544" s="100"/>
      <c r="F544" s="57"/>
      <c r="G544" s="58">
        <f t="shared" si="61"/>
        <v>0</v>
      </c>
      <c r="H544" s="58">
        <f>IF(E544="",0,IFERROR(VLOOKUP(E544,档案费管理台账!$D$4:$H$1000,5,0),0))</f>
        <v>0</v>
      </c>
      <c r="I544" s="57"/>
      <c r="J544" s="57"/>
      <c r="K544" s="57"/>
      <c r="L544" s="57"/>
      <c r="M544" s="58" t="str">
        <f t="shared" si="62"/>
        <v/>
      </c>
      <c r="N544" s="102"/>
    </row>
    <row r="545" spans="1:14">
      <c r="A545" s="97" t="str">
        <f t="shared" si="60"/>
        <v/>
      </c>
      <c r="B545" s="98" t="str">
        <f t="shared" si="59"/>
        <v/>
      </c>
      <c r="C545" s="99"/>
      <c r="D545" s="137"/>
      <c r="E545" s="100"/>
      <c r="F545" s="57"/>
      <c r="G545" s="58">
        <f t="shared" si="61"/>
        <v>0</v>
      </c>
      <c r="H545" s="58">
        <f>IF(E545="",0,IFERROR(VLOOKUP(E545,档案费管理台账!$D$4:$H$1000,5,0),0))</f>
        <v>0</v>
      </c>
      <c r="I545" s="57"/>
      <c r="J545" s="57"/>
      <c r="K545" s="57"/>
      <c r="L545" s="57"/>
      <c r="M545" s="58" t="str">
        <f t="shared" si="62"/>
        <v/>
      </c>
      <c r="N545" s="102"/>
    </row>
    <row r="546" spans="1:14">
      <c r="A546" s="97" t="str">
        <f t="shared" si="60"/>
        <v/>
      </c>
      <c r="B546" s="98" t="str">
        <f t="shared" si="59"/>
        <v/>
      </c>
      <c r="C546" s="99"/>
      <c r="D546" s="137"/>
      <c r="E546" s="100"/>
      <c r="F546" s="57"/>
      <c r="G546" s="58">
        <f t="shared" si="61"/>
        <v>0</v>
      </c>
      <c r="H546" s="58">
        <f>IF(E546="",0,IFERROR(VLOOKUP(E546,档案费管理台账!$D$4:$H$1000,5,0),0))</f>
        <v>0</v>
      </c>
      <c r="I546" s="57"/>
      <c r="J546" s="57"/>
      <c r="K546" s="57"/>
      <c r="L546" s="57"/>
      <c r="M546" s="58" t="str">
        <f t="shared" si="62"/>
        <v/>
      </c>
      <c r="N546" s="102"/>
    </row>
    <row r="547" spans="1:14">
      <c r="A547" s="97" t="str">
        <f t="shared" si="60"/>
        <v/>
      </c>
      <c r="B547" s="98" t="str">
        <f t="shared" si="59"/>
        <v/>
      </c>
      <c r="C547" s="99"/>
      <c r="D547" s="137"/>
      <c r="E547" s="100"/>
      <c r="F547" s="57"/>
      <c r="G547" s="58">
        <f t="shared" si="61"/>
        <v>0</v>
      </c>
      <c r="H547" s="58">
        <f>IF(E547="",0,IFERROR(VLOOKUP(E547,档案费管理台账!$D$4:$H$1000,5,0),0))</f>
        <v>0</v>
      </c>
      <c r="I547" s="57"/>
      <c r="J547" s="57"/>
      <c r="K547" s="57"/>
      <c r="L547" s="57"/>
      <c r="M547" s="58" t="str">
        <f t="shared" si="62"/>
        <v/>
      </c>
      <c r="N547" s="102"/>
    </row>
    <row r="548" spans="1:14">
      <c r="A548" s="97" t="str">
        <f t="shared" si="60"/>
        <v/>
      </c>
      <c r="B548" s="98" t="str">
        <f t="shared" si="59"/>
        <v/>
      </c>
      <c r="C548" s="99"/>
      <c r="D548" s="137"/>
      <c r="E548" s="100"/>
      <c r="F548" s="57"/>
      <c r="G548" s="58">
        <f t="shared" si="61"/>
        <v>0</v>
      </c>
      <c r="H548" s="58">
        <f>IF(E548="",0,IFERROR(VLOOKUP(E548,档案费管理台账!$D$4:$H$1000,5,0),0))</f>
        <v>0</v>
      </c>
      <c r="I548" s="57"/>
      <c r="J548" s="57"/>
      <c r="K548" s="57"/>
      <c r="L548" s="57"/>
      <c r="M548" s="58" t="str">
        <f t="shared" si="62"/>
        <v/>
      </c>
      <c r="N548" s="102"/>
    </row>
    <row r="549" spans="1:14">
      <c r="A549" s="97" t="str">
        <f t="shared" si="60"/>
        <v/>
      </c>
      <c r="B549" s="98" t="str">
        <f t="shared" si="59"/>
        <v/>
      </c>
      <c r="C549" s="99"/>
      <c r="D549" s="137"/>
      <c r="E549" s="100"/>
      <c r="F549" s="57"/>
      <c r="G549" s="58">
        <f t="shared" si="61"/>
        <v>0</v>
      </c>
      <c r="H549" s="58">
        <f>IF(E549="",0,IFERROR(VLOOKUP(E549,档案费管理台账!$D$4:$H$1000,5,0),0))</f>
        <v>0</v>
      </c>
      <c r="I549" s="57"/>
      <c r="J549" s="57"/>
      <c r="K549" s="57"/>
      <c r="L549" s="57"/>
      <c r="M549" s="58" t="str">
        <f t="shared" si="62"/>
        <v/>
      </c>
      <c r="N549" s="102"/>
    </row>
    <row r="550" spans="1:14">
      <c r="A550" s="97" t="str">
        <f t="shared" si="60"/>
        <v/>
      </c>
      <c r="B550" s="98" t="str">
        <f t="shared" si="59"/>
        <v/>
      </c>
      <c r="C550" s="99"/>
      <c r="D550" s="137"/>
      <c r="E550" s="100"/>
      <c r="F550" s="57"/>
      <c r="G550" s="58">
        <f t="shared" si="61"/>
        <v>0</v>
      </c>
      <c r="H550" s="58">
        <f>IF(E550="",0,IFERROR(VLOOKUP(E550,档案费管理台账!$D$4:$H$1000,5,0),0))</f>
        <v>0</v>
      </c>
      <c r="I550" s="57"/>
      <c r="J550" s="57"/>
      <c r="K550" s="57"/>
      <c r="L550" s="57"/>
      <c r="M550" s="58" t="str">
        <f t="shared" si="62"/>
        <v/>
      </c>
      <c r="N550" s="102"/>
    </row>
    <row r="551" spans="1:14">
      <c r="A551" s="97" t="str">
        <f t="shared" si="60"/>
        <v/>
      </c>
      <c r="B551" s="98" t="str">
        <f t="shared" si="59"/>
        <v/>
      </c>
      <c r="C551" s="99"/>
      <c r="D551" s="137"/>
      <c r="E551" s="100"/>
      <c r="F551" s="57"/>
      <c r="G551" s="58">
        <f t="shared" si="61"/>
        <v>0</v>
      </c>
      <c r="H551" s="58">
        <f>IF(E551="",0,IFERROR(VLOOKUP(E551,档案费管理台账!$D$4:$H$1000,5,0),0))</f>
        <v>0</v>
      </c>
      <c r="I551" s="57"/>
      <c r="J551" s="57"/>
      <c r="K551" s="57"/>
      <c r="L551" s="57"/>
      <c r="M551" s="58" t="str">
        <f t="shared" si="62"/>
        <v/>
      </c>
      <c r="N551" s="102"/>
    </row>
    <row r="552" spans="1:14">
      <c r="A552" s="97" t="str">
        <f t="shared" si="60"/>
        <v/>
      </c>
      <c r="B552" s="98" t="str">
        <f t="shared" si="59"/>
        <v/>
      </c>
      <c r="C552" s="99"/>
      <c r="D552" s="137"/>
      <c r="E552" s="100"/>
      <c r="F552" s="57"/>
      <c r="G552" s="58">
        <f t="shared" si="61"/>
        <v>0</v>
      </c>
      <c r="H552" s="58">
        <f>IF(E552="",0,IFERROR(VLOOKUP(E552,档案费管理台账!$D$4:$H$1000,5,0),0))</f>
        <v>0</v>
      </c>
      <c r="I552" s="57"/>
      <c r="J552" s="57"/>
      <c r="K552" s="57"/>
      <c r="L552" s="57"/>
      <c r="M552" s="58" t="str">
        <f t="shared" si="62"/>
        <v/>
      </c>
      <c r="N552" s="102"/>
    </row>
    <row r="553" spans="1:14">
      <c r="A553" s="97" t="str">
        <f t="shared" si="60"/>
        <v/>
      </c>
      <c r="B553" s="98" t="str">
        <f t="shared" si="59"/>
        <v/>
      </c>
      <c r="C553" s="99"/>
      <c r="D553" s="137"/>
      <c r="E553" s="100"/>
      <c r="F553" s="57"/>
      <c r="G553" s="58">
        <f t="shared" si="61"/>
        <v>0</v>
      </c>
      <c r="H553" s="58">
        <f>IF(E553="",0,IFERROR(VLOOKUP(E553,档案费管理台账!$D$4:$H$1000,5,0),0))</f>
        <v>0</v>
      </c>
      <c r="I553" s="57"/>
      <c r="J553" s="57"/>
      <c r="K553" s="57"/>
      <c r="L553" s="57"/>
      <c r="M553" s="58" t="str">
        <f t="shared" si="62"/>
        <v/>
      </c>
      <c r="N553" s="102"/>
    </row>
    <row r="554" spans="1:14">
      <c r="A554" s="97" t="str">
        <f t="shared" si="60"/>
        <v/>
      </c>
      <c r="B554" s="98" t="str">
        <f t="shared" si="59"/>
        <v/>
      </c>
      <c r="C554" s="99"/>
      <c r="D554" s="137"/>
      <c r="E554" s="100"/>
      <c r="F554" s="57"/>
      <c r="G554" s="58">
        <f t="shared" si="61"/>
        <v>0</v>
      </c>
      <c r="H554" s="58">
        <f>IF(E554="",0,IFERROR(VLOOKUP(E554,档案费管理台账!$D$4:$H$1000,5,0),0))</f>
        <v>0</v>
      </c>
      <c r="I554" s="57"/>
      <c r="J554" s="57"/>
      <c r="K554" s="57"/>
      <c r="L554" s="57"/>
      <c r="M554" s="58" t="str">
        <f t="shared" si="62"/>
        <v/>
      </c>
      <c r="N554" s="102"/>
    </row>
    <row r="555" spans="1:14">
      <c r="A555" s="97" t="str">
        <f t="shared" si="60"/>
        <v/>
      </c>
      <c r="B555" s="98" t="str">
        <f t="shared" si="59"/>
        <v/>
      </c>
      <c r="C555" s="99"/>
      <c r="D555" s="137"/>
      <c r="E555" s="100"/>
      <c r="F555" s="57"/>
      <c r="G555" s="58">
        <f t="shared" si="61"/>
        <v>0</v>
      </c>
      <c r="H555" s="58">
        <f>IF(E555="",0,IFERROR(VLOOKUP(E555,档案费管理台账!$D$4:$H$1000,5,0),0))</f>
        <v>0</v>
      </c>
      <c r="I555" s="57"/>
      <c r="J555" s="57"/>
      <c r="K555" s="57"/>
      <c r="L555" s="57"/>
      <c r="M555" s="58" t="str">
        <f t="shared" si="62"/>
        <v/>
      </c>
      <c r="N555" s="102"/>
    </row>
    <row r="556" spans="1:14">
      <c r="A556" s="97" t="str">
        <f t="shared" si="60"/>
        <v/>
      </c>
      <c r="B556" s="98" t="str">
        <f t="shared" ref="B556:B619" si="63">IF(C556="","",MONTH(C556)&amp;"月")</f>
        <v/>
      </c>
      <c r="C556" s="99"/>
      <c r="D556" s="137"/>
      <c r="E556" s="100"/>
      <c r="F556" s="57"/>
      <c r="G556" s="58">
        <f t="shared" si="61"/>
        <v>0</v>
      </c>
      <c r="H556" s="58">
        <f>IF(E556="",0,IFERROR(VLOOKUP(E556,档案费管理台账!$D$4:$H$1000,5,0),0))</f>
        <v>0</v>
      </c>
      <c r="I556" s="57"/>
      <c r="J556" s="57"/>
      <c r="K556" s="57"/>
      <c r="L556" s="57"/>
      <c r="M556" s="58" t="str">
        <f t="shared" si="62"/>
        <v/>
      </c>
      <c r="N556" s="102"/>
    </row>
    <row r="557" spans="1:14">
      <c r="A557" s="97" t="str">
        <f t="shared" ref="A557:A620" si="64">IF(C557="","",ROW()-42)</f>
        <v/>
      </c>
      <c r="B557" s="98" t="str">
        <f t="shared" si="63"/>
        <v/>
      </c>
      <c r="C557" s="99"/>
      <c r="D557" s="137"/>
      <c r="E557" s="100"/>
      <c r="F557" s="57"/>
      <c r="G557" s="58">
        <f t="shared" ref="G557:G620" si="65">IF(F557="",0,F557*$K$41)</f>
        <v>0</v>
      </c>
      <c r="H557" s="58">
        <f>IF(E557="",0,IFERROR(VLOOKUP(E557,档案费管理台账!$D$4:$H$1000,5,0),0))</f>
        <v>0</v>
      </c>
      <c r="I557" s="57"/>
      <c r="J557" s="57"/>
      <c r="K557" s="57"/>
      <c r="L557" s="57"/>
      <c r="M557" s="58" t="str">
        <f t="shared" ref="M557:M620" si="66">IF(C557="","",ROUND(M556+G557-I557-J557-K557-L557-H557,2))</f>
        <v/>
      </c>
      <c r="N557" s="102"/>
    </row>
    <row r="558" spans="1:14">
      <c r="A558" s="97" t="str">
        <f t="shared" si="64"/>
        <v/>
      </c>
      <c r="B558" s="98" t="str">
        <f t="shared" si="63"/>
        <v/>
      </c>
      <c r="C558" s="99"/>
      <c r="D558" s="137"/>
      <c r="E558" s="100"/>
      <c r="F558" s="57"/>
      <c r="G558" s="58">
        <f t="shared" si="65"/>
        <v>0</v>
      </c>
      <c r="H558" s="58">
        <f>IF(E558="",0,IFERROR(VLOOKUP(E558,档案费管理台账!$D$4:$H$1000,5,0),0))</f>
        <v>0</v>
      </c>
      <c r="I558" s="57"/>
      <c r="J558" s="57"/>
      <c r="K558" s="57"/>
      <c r="L558" s="57"/>
      <c r="M558" s="58" t="str">
        <f t="shared" si="66"/>
        <v/>
      </c>
      <c r="N558" s="102"/>
    </row>
    <row r="559" spans="1:14">
      <c r="A559" s="97" t="str">
        <f t="shared" si="64"/>
        <v/>
      </c>
      <c r="B559" s="98" t="str">
        <f t="shared" si="63"/>
        <v/>
      </c>
      <c r="C559" s="99"/>
      <c r="D559" s="137"/>
      <c r="E559" s="100"/>
      <c r="F559" s="57"/>
      <c r="G559" s="58">
        <f t="shared" si="65"/>
        <v>0</v>
      </c>
      <c r="H559" s="58">
        <f>IF(E559="",0,IFERROR(VLOOKUP(E559,档案费管理台账!$D$4:$H$1000,5,0),0))</f>
        <v>0</v>
      </c>
      <c r="I559" s="57"/>
      <c r="J559" s="57"/>
      <c r="K559" s="57"/>
      <c r="L559" s="57"/>
      <c r="M559" s="58" t="str">
        <f t="shared" si="66"/>
        <v/>
      </c>
      <c r="N559" s="102"/>
    </row>
    <row r="560" spans="1:14">
      <c r="A560" s="97" t="str">
        <f t="shared" si="64"/>
        <v/>
      </c>
      <c r="B560" s="98" t="str">
        <f t="shared" si="63"/>
        <v/>
      </c>
      <c r="C560" s="99"/>
      <c r="D560" s="137"/>
      <c r="E560" s="100"/>
      <c r="F560" s="57"/>
      <c r="G560" s="58">
        <f t="shared" si="65"/>
        <v>0</v>
      </c>
      <c r="H560" s="58">
        <f>IF(E560="",0,IFERROR(VLOOKUP(E560,档案费管理台账!$D$4:$H$1000,5,0),0))</f>
        <v>0</v>
      </c>
      <c r="I560" s="57"/>
      <c r="J560" s="57"/>
      <c r="K560" s="57"/>
      <c r="L560" s="57"/>
      <c r="M560" s="58" t="str">
        <f t="shared" si="66"/>
        <v/>
      </c>
      <c r="N560" s="102"/>
    </row>
    <row r="561" spans="1:14">
      <c r="A561" s="97" t="str">
        <f t="shared" si="64"/>
        <v/>
      </c>
      <c r="B561" s="98" t="str">
        <f t="shared" si="63"/>
        <v/>
      </c>
      <c r="C561" s="99"/>
      <c r="D561" s="137"/>
      <c r="E561" s="100"/>
      <c r="F561" s="57"/>
      <c r="G561" s="58">
        <f t="shared" si="65"/>
        <v>0</v>
      </c>
      <c r="H561" s="58">
        <f>IF(E561="",0,IFERROR(VLOOKUP(E561,档案费管理台账!$D$4:$H$1000,5,0),0))</f>
        <v>0</v>
      </c>
      <c r="I561" s="57"/>
      <c r="J561" s="57"/>
      <c r="K561" s="57"/>
      <c r="L561" s="57"/>
      <c r="M561" s="58" t="str">
        <f t="shared" si="66"/>
        <v/>
      </c>
      <c r="N561" s="102"/>
    </row>
    <row r="562" spans="1:14">
      <c r="A562" s="97" t="str">
        <f t="shared" si="64"/>
        <v/>
      </c>
      <c r="B562" s="98" t="str">
        <f t="shared" si="63"/>
        <v/>
      </c>
      <c r="C562" s="99"/>
      <c r="D562" s="137"/>
      <c r="E562" s="100"/>
      <c r="F562" s="57"/>
      <c r="G562" s="58">
        <f t="shared" si="65"/>
        <v>0</v>
      </c>
      <c r="H562" s="58">
        <f>IF(E562="",0,IFERROR(VLOOKUP(E562,档案费管理台账!$D$4:$H$1000,5,0),0))</f>
        <v>0</v>
      </c>
      <c r="I562" s="57"/>
      <c r="J562" s="57"/>
      <c r="K562" s="57"/>
      <c r="L562" s="57"/>
      <c r="M562" s="58" t="str">
        <f t="shared" si="66"/>
        <v/>
      </c>
      <c r="N562" s="102"/>
    </row>
    <row r="563" spans="1:14">
      <c r="A563" s="97" t="str">
        <f t="shared" si="64"/>
        <v/>
      </c>
      <c r="B563" s="98" t="str">
        <f t="shared" si="63"/>
        <v/>
      </c>
      <c r="C563" s="99"/>
      <c r="D563" s="137"/>
      <c r="E563" s="100"/>
      <c r="F563" s="57"/>
      <c r="G563" s="58">
        <f t="shared" si="65"/>
        <v>0</v>
      </c>
      <c r="H563" s="58">
        <f>IF(E563="",0,IFERROR(VLOOKUP(E563,档案费管理台账!$D$4:$H$1000,5,0),0))</f>
        <v>0</v>
      </c>
      <c r="I563" s="57"/>
      <c r="J563" s="57"/>
      <c r="K563" s="57"/>
      <c r="L563" s="57"/>
      <c r="M563" s="58" t="str">
        <f t="shared" si="66"/>
        <v/>
      </c>
      <c r="N563" s="102"/>
    </row>
    <row r="564" spans="1:14">
      <c r="A564" s="97" t="str">
        <f t="shared" si="64"/>
        <v/>
      </c>
      <c r="B564" s="98" t="str">
        <f t="shared" si="63"/>
        <v/>
      </c>
      <c r="C564" s="99"/>
      <c r="D564" s="137"/>
      <c r="E564" s="100"/>
      <c r="F564" s="57"/>
      <c r="G564" s="58">
        <f t="shared" si="65"/>
        <v>0</v>
      </c>
      <c r="H564" s="58">
        <f>IF(E564="",0,IFERROR(VLOOKUP(E564,档案费管理台账!$D$4:$H$1000,5,0),0))</f>
        <v>0</v>
      </c>
      <c r="I564" s="57"/>
      <c r="J564" s="57"/>
      <c r="K564" s="57"/>
      <c r="L564" s="57"/>
      <c r="M564" s="58" t="str">
        <f t="shared" si="66"/>
        <v/>
      </c>
      <c r="N564" s="102"/>
    </row>
    <row r="565" spans="1:14">
      <c r="A565" s="97" t="str">
        <f t="shared" si="64"/>
        <v/>
      </c>
      <c r="B565" s="98" t="str">
        <f t="shared" si="63"/>
        <v/>
      </c>
      <c r="C565" s="99"/>
      <c r="D565" s="137"/>
      <c r="E565" s="100"/>
      <c r="F565" s="57"/>
      <c r="G565" s="58">
        <f t="shared" si="65"/>
        <v>0</v>
      </c>
      <c r="H565" s="58">
        <f>IF(E565="",0,IFERROR(VLOOKUP(E565,档案费管理台账!$D$4:$H$1000,5,0),0))</f>
        <v>0</v>
      </c>
      <c r="I565" s="57"/>
      <c r="J565" s="57"/>
      <c r="K565" s="57"/>
      <c r="L565" s="57"/>
      <c r="M565" s="58" t="str">
        <f t="shared" si="66"/>
        <v/>
      </c>
      <c r="N565" s="102"/>
    </row>
    <row r="566" spans="1:14">
      <c r="A566" s="97" t="str">
        <f t="shared" si="64"/>
        <v/>
      </c>
      <c r="B566" s="98" t="str">
        <f t="shared" si="63"/>
        <v/>
      </c>
      <c r="C566" s="99"/>
      <c r="D566" s="137"/>
      <c r="E566" s="100"/>
      <c r="F566" s="57"/>
      <c r="G566" s="58">
        <f t="shared" si="65"/>
        <v>0</v>
      </c>
      <c r="H566" s="58">
        <f>IF(E566="",0,IFERROR(VLOOKUP(E566,档案费管理台账!$D$4:$H$1000,5,0),0))</f>
        <v>0</v>
      </c>
      <c r="I566" s="57"/>
      <c r="J566" s="57"/>
      <c r="K566" s="57"/>
      <c r="L566" s="57"/>
      <c r="M566" s="58" t="str">
        <f t="shared" si="66"/>
        <v/>
      </c>
      <c r="N566" s="102"/>
    </row>
    <row r="567" spans="1:14">
      <c r="A567" s="97" t="str">
        <f t="shared" si="64"/>
        <v/>
      </c>
      <c r="B567" s="98" t="str">
        <f t="shared" si="63"/>
        <v/>
      </c>
      <c r="C567" s="99"/>
      <c r="D567" s="137"/>
      <c r="E567" s="100"/>
      <c r="F567" s="57"/>
      <c r="G567" s="58">
        <f t="shared" si="65"/>
        <v>0</v>
      </c>
      <c r="H567" s="58">
        <f>IF(E567="",0,IFERROR(VLOOKUP(E567,档案费管理台账!$D$4:$H$1000,5,0),0))</f>
        <v>0</v>
      </c>
      <c r="I567" s="57"/>
      <c r="J567" s="57"/>
      <c r="K567" s="57"/>
      <c r="L567" s="57"/>
      <c r="M567" s="58" t="str">
        <f t="shared" si="66"/>
        <v/>
      </c>
      <c r="N567" s="102"/>
    </row>
    <row r="568" spans="1:14">
      <c r="A568" s="97" t="str">
        <f t="shared" si="64"/>
        <v/>
      </c>
      <c r="B568" s="98" t="str">
        <f t="shared" si="63"/>
        <v/>
      </c>
      <c r="C568" s="99"/>
      <c r="D568" s="137"/>
      <c r="E568" s="100"/>
      <c r="F568" s="57"/>
      <c r="G568" s="58">
        <f t="shared" si="65"/>
        <v>0</v>
      </c>
      <c r="H568" s="58">
        <f>IF(E568="",0,IFERROR(VLOOKUP(E568,档案费管理台账!$D$4:$H$1000,5,0),0))</f>
        <v>0</v>
      </c>
      <c r="I568" s="57"/>
      <c r="J568" s="57"/>
      <c r="K568" s="57"/>
      <c r="L568" s="57"/>
      <c r="M568" s="58" t="str">
        <f t="shared" si="66"/>
        <v/>
      </c>
      <c r="N568" s="102"/>
    </row>
    <row r="569" spans="1:14">
      <c r="A569" s="97" t="str">
        <f t="shared" si="64"/>
        <v/>
      </c>
      <c r="B569" s="98" t="str">
        <f t="shared" si="63"/>
        <v/>
      </c>
      <c r="C569" s="99"/>
      <c r="D569" s="137"/>
      <c r="E569" s="100"/>
      <c r="F569" s="57"/>
      <c r="G569" s="58">
        <f t="shared" si="65"/>
        <v>0</v>
      </c>
      <c r="H569" s="58">
        <f>IF(E569="",0,IFERROR(VLOOKUP(E569,档案费管理台账!$D$4:$H$1000,5,0),0))</f>
        <v>0</v>
      </c>
      <c r="I569" s="57"/>
      <c r="J569" s="57"/>
      <c r="K569" s="57"/>
      <c r="L569" s="57"/>
      <c r="M569" s="58" t="str">
        <f t="shared" si="66"/>
        <v/>
      </c>
      <c r="N569" s="102"/>
    </row>
    <row r="570" spans="1:14">
      <c r="A570" s="97" t="str">
        <f t="shared" si="64"/>
        <v/>
      </c>
      <c r="B570" s="98" t="str">
        <f t="shared" si="63"/>
        <v/>
      </c>
      <c r="C570" s="99"/>
      <c r="D570" s="137"/>
      <c r="E570" s="100"/>
      <c r="F570" s="57"/>
      <c r="G570" s="58">
        <f t="shared" si="65"/>
        <v>0</v>
      </c>
      <c r="H570" s="58">
        <f>IF(E570="",0,IFERROR(VLOOKUP(E570,档案费管理台账!$D$4:$H$1000,5,0),0))</f>
        <v>0</v>
      </c>
      <c r="I570" s="57"/>
      <c r="J570" s="57"/>
      <c r="K570" s="57"/>
      <c r="L570" s="57"/>
      <c r="M570" s="58" t="str">
        <f t="shared" si="66"/>
        <v/>
      </c>
      <c r="N570" s="102"/>
    </row>
    <row r="571" spans="1:14">
      <c r="A571" s="97" t="str">
        <f t="shared" si="64"/>
        <v/>
      </c>
      <c r="B571" s="98" t="str">
        <f t="shared" si="63"/>
        <v/>
      </c>
      <c r="C571" s="99"/>
      <c r="D571" s="137"/>
      <c r="E571" s="100"/>
      <c r="F571" s="57"/>
      <c r="G571" s="58">
        <f t="shared" si="65"/>
        <v>0</v>
      </c>
      <c r="H571" s="58">
        <f>IF(E571="",0,IFERROR(VLOOKUP(E571,档案费管理台账!$D$4:$H$1000,5,0),0))</f>
        <v>0</v>
      </c>
      <c r="I571" s="57"/>
      <c r="J571" s="57"/>
      <c r="K571" s="57"/>
      <c r="L571" s="57"/>
      <c r="M571" s="58" t="str">
        <f t="shared" si="66"/>
        <v/>
      </c>
      <c r="N571" s="102"/>
    </row>
    <row r="572" spans="1:14">
      <c r="A572" s="97" t="str">
        <f t="shared" si="64"/>
        <v/>
      </c>
      <c r="B572" s="98" t="str">
        <f t="shared" si="63"/>
        <v/>
      </c>
      <c r="C572" s="99"/>
      <c r="D572" s="137"/>
      <c r="E572" s="100"/>
      <c r="F572" s="57"/>
      <c r="G572" s="58">
        <f t="shared" si="65"/>
        <v>0</v>
      </c>
      <c r="H572" s="58">
        <f>IF(E572="",0,IFERROR(VLOOKUP(E572,档案费管理台账!$D$4:$H$1000,5,0),0))</f>
        <v>0</v>
      </c>
      <c r="I572" s="57"/>
      <c r="J572" s="57"/>
      <c r="K572" s="57"/>
      <c r="L572" s="57"/>
      <c r="M572" s="58" t="str">
        <f t="shared" si="66"/>
        <v/>
      </c>
      <c r="N572" s="102"/>
    </row>
    <row r="573" spans="1:14">
      <c r="A573" s="97" t="str">
        <f t="shared" si="64"/>
        <v/>
      </c>
      <c r="B573" s="98" t="str">
        <f t="shared" si="63"/>
        <v/>
      </c>
      <c r="C573" s="99"/>
      <c r="D573" s="137"/>
      <c r="E573" s="100"/>
      <c r="F573" s="57"/>
      <c r="G573" s="58">
        <f t="shared" si="65"/>
        <v>0</v>
      </c>
      <c r="H573" s="58">
        <f>IF(E573="",0,IFERROR(VLOOKUP(E573,档案费管理台账!$D$4:$H$1000,5,0),0))</f>
        <v>0</v>
      </c>
      <c r="I573" s="57"/>
      <c r="J573" s="57"/>
      <c r="K573" s="57"/>
      <c r="L573" s="57"/>
      <c r="M573" s="58" t="str">
        <f t="shared" si="66"/>
        <v/>
      </c>
      <c r="N573" s="102"/>
    </row>
    <row r="574" spans="1:14">
      <c r="A574" s="97" t="str">
        <f t="shared" si="64"/>
        <v/>
      </c>
      <c r="B574" s="98" t="str">
        <f t="shared" si="63"/>
        <v/>
      </c>
      <c r="C574" s="99"/>
      <c r="D574" s="137"/>
      <c r="E574" s="100"/>
      <c r="F574" s="57"/>
      <c r="G574" s="58">
        <f t="shared" si="65"/>
        <v>0</v>
      </c>
      <c r="H574" s="58">
        <f>IF(E574="",0,IFERROR(VLOOKUP(E574,档案费管理台账!$D$4:$H$1000,5,0),0))</f>
        <v>0</v>
      </c>
      <c r="I574" s="57"/>
      <c r="J574" s="57"/>
      <c r="K574" s="57"/>
      <c r="L574" s="57"/>
      <c r="M574" s="58" t="str">
        <f t="shared" si="66"/>
        <v/>
      </c>
      <c r="N574" s="102"/>
    </row>
    <row r="575" spans="1:14">
      <c r="A575" s="97" t="str">
        <f t="shared" si="64"/>
        <v/>
      </c>
      <c r="B575" s="98" t="str">
        <f t="shared" si="63"/>
        <v/>
      </c>
      <c r="C575" s="99"/>
      <c r="D575" s="137"/>
      <c r="E575" s="100"/>
      <c r="F575" s="57"/>
      <c r="G575" s="58">
        <f t="shared" si="65"/>
        <v>0</v>
      </c>
      <c r="H575" s="58">
        <f>IF(E575="",0,IFERROR(VLOOKUP(E575,档案费管理台账!$D$4:$H$1000,5,0),0))</f>
        <v>0</v>
      </c>
      <c r="I575" s="57"/>
      <c r="J575" s="57"/>
      <c r="K575" s="57"/>
      <c r="L575" s="57"/>
      <c r="M575" s="58" t="str">
        <f t="shared" si="66"/>
        <v/>
      </c>
      <c r="N575" s="102"/>
    </row>
    <row r="576" spans="1:14">
      <c r="A576" s="97" t="str">
        <f t="shared" si="64"/>
        <v/>
      </c>
      <c r="B576" s="98" t="str">
        <f t="shared" si="63"/>
        <v/>
      </c>
      <c r="C576" s="99"/>
      <c r="D576" s="137"/>
      <c r="E576" s="100"/>
      <c r="F576" s="57"/>
      <c r="G576" s="58">
        <f t="shared" si="65"/>
        <v>0</v>
      </c>
      <c r="H576" s="58">
        <f>IF(E576="",0,IFERROR(VLOOKUP(E576,档案费管理台账!$D$4:$H$1000,5,0),0))</f>
        <v>0</v>
      </c>
      <c r="I576" s="57"/>
      <c r="J576" s="57"/>
      <c r="K576" s="57"/>
      <c r="L576" s="57"/>
      <c r="M576" s="58" t="str">
        <f t="shared" si="66"/>
        <v/>
      </c>
      <c r="N576" s="102"/>
    </row>
    <row r="577" spans="1:14">
      <c r="A577" s="97" t="str">
        <f t="shared" si="64"/>
        <v/>
      </c>
      <c r="B577" s="98" t="str">
        <f t="shared" si="63"/>
        <v/>
      </c>
      <c r="C577" s="99"/>
      <c r="D577" s="137"/>
      <c r="E577" s="100"/>
      <c r="F577" s="57"/>
      <c r="G577" s="58">
        <f t="shared" si="65"/>
        <v>0</v>
      </c>
      <c r="H577" s="58">
        <f>IF(E577="",0,IFERROR(VLOOKUP(E577,档案费管理台账!$D$4:$H$1000,5,0),0))</f>
        <v>0</v>
      </c>
      <c r="I577" s="57"/>
      <c r="J577" s="57"/>
      <c r="K577" s="57"/>
      <c r="L577" s="57"/>
      <c r="M577" s="58" t="str">
        <f t="shared" si="66"/>
        <v/>
      </c>
      <c r="N577" s="102"/>
    </row>
    <row r="578" spans="1:14">
      <c r="A578" s="97" t="str">
        <f t="shared" si="64"/>
        <v/>
      </c>
      <c r="B578" s="98" t="str">
        <f t="shared" si="63"/>
        <v/>
      </c>
      <c r="C578" s="99"/>
      <c r="D578" s="137"/>
      <c r="E578" s="100"/>
      <c r="F578" s="57"/>
      <c r="G578" s="58">
        <f t="shared" si="65"/>
        <v>0</v>
      </c>
      <c r="H578" s="58">
        <f>IF(E578="",0,IFERROR(VLOOKUP(E578,档案费管理台账!$D$4:$H$1000,5,0),0))</f>
        <v>0</v>
      </c>
      <c r="I578" s="57"/>
      <c r="J578" s="57"/>
      <c r="K578" s="57"/>
      <c r="L578" s="57"/>
      <c r="M578" s="58" t="str">
        <f t="shared" si="66"/>
        <v/>
      </c>
      <c r="N578" s="102"/>
    </row>
    <row r="579" spans="1:14">
      <c r="A579" s="97" t="str">
        <f t="shared" si="64"/>
        <v/>
      </c>
      <c r="B579" s="98" t="str">
        <f t="shared" si="63"/>
        <v/>
      </c>
      <c r="C579" s="99"/>
      <c r="D579" s="137"/>
      <c r="E579" s="100"/>
      <c r="F579" s="57"/>
      <c r="G579" s="58">
        <f t="shared" si="65"/>
        <v>0</v>
      </c>
      <c r="H579" s="58">
        <f>IF(E579="",0,IFERROR(VLOOKUP(E579,档案费管理台账!$D$4:$H$1000,5,0),0))</f>
        <v>0</v>
      </c>
      <c r="I579" s="57"/>
      <c r="J579" s="57"/>
      <c r="K579" s="57"/>
      <c r="L579" s="57"/>
      <c r="M579" s="58" t="str">
        <f t="shared" si="66"/>
        <v/>
      </c>
      <c r="N579" s="102"/>
    </row>
    <row r="580" spans="1:14">
      <c r="A580" s="97" t="str">
        <f t="shared" si="64"/>
        <v/>
      </c>
      <c r="B580" s="98" t="str">
        <f t="shared" si="63"/>
        <v/>
      </c>
      <c r="C580" s="99"/>
      <c r="D580" s="137"/>
      <c r="E580" s="100"/>
      <c r="F580" s="57"/>
      <c r="G580" s="58">
        <f t="shared" si="65"/>
        <v>0</v>
      </c>
      <c r="H580" s="58">
        <f>IF(E580="",0,IFERROR(VLOOKUP(E580,档案费管理台账!$D$4:$H$1000,5,0),0))</f>
        <v>0</v>
      </c>
      <c r="I580" s="57"/>
      <c r="J580" s="57"/>
      <c r="K580" s="57"/>
      <c r="L580" s="57"/>
      <c r="M580" s="58" t="str">
        <f t="shared" si="66"/>
        <v/>
      </c>
      <c r="N580" s="102"/>
    </row>
    <row r="581" spans="1:14">
      <c r="A581" s="97" t="str">
        <f t="shared" si="64"/>
        <v/>
      </c>
      <c r="B581" s="98" t="str">
        <f t="shared" si="63"/>
        <v/>
      </c>
      <c r="C581" s="99"/>
      <c r="D581" s="137"/>
      <c r="E581" s="100"/>
      <c r="F581" s="57"/>
      <c r="G581" s="58">
        <f t="shared" si="65"/>
        <v>0</v>
      </c>
      <c r="H581" s="58">
        <f>IF(E581="",0,IFERROR(VLOOKUP(E581,档案费管理台账!$D$4:$H$1000,5,0),0))</f>
        <v>0</v>
      </c>
      <c r="I581" s="57"/>
      <c r="J581" s="57"/>
      <c r="K581" s="57"/>
      <c r="L581" s="57"/>
      <c r="M581" s="58" t="str">
        <f t="shared" si="66"/>
        <v/>
      </c>
      <c r="N581" s="102"/>
    </row>
    <row r="582" spans="1:14">
      <c r="A582" s="97" t="str">
        <f t="shared" si="64"/>
        <v/>
      </c>
      <c r="B582" s="98" t="str">
        <f t="shared" si="63"/>
        <v/>
      </c>
      <c r="C582" s="99"/>
      <c r="D582" s="137"/>
      <c r="E582" s="100"/>
      <c r="F582" s="57"/>
      <c r="G582" s="58">
        <f t="shared" si="65"/>
        <v>0</v>
      </c>
      <c r="H582" s="58">
        <f>IF(E582="",0,IFERROR(VLOOKUP(E582,档案费管理台账!$D$4:$H$1000,5,0),0))</f>
        <v>0</v>
      </c>
      <c r="I582" s="57"/>
      <c r="J582" s="57"/>
      <c r="K582" s="57"/>
      <c r="L582" s="57"/>
      <c r="M582" s="58" t="str">
        <f t="shared" si="66"/>
        <v/>
      </c>
      <c r="N582" s="102"/>
    </row>
    <row r="583" spans="1:14">
      <c r="A583" s="97" t="str">
        <f t="shared" si="64"/>
        <v/>
      </c>
      <c r="B583" s="98" t="str">
        <f t="shared" si="63"/>
        <v/>
      </c>
      <c r="C583" s="99"/>
      <c r="D583" s="137"/>
      <c r="E583" s="100"/>
      <c r="F583" s="57"/>
      <c r="G583" s="58">
        <f t="shared" si="65"/>
        <v>0</v>
      </c>
      <c r="H583" s="58">
        <f>IF(E583="",0,IFERROR(VLOOKUP(E583,档案费管理台账!$D$4:$H$1000,5,0),0))</f>
        <v>0</v>
      </c>
      <c r="I583" s="57"/>
      <c r="J583" s="57"/>
      <c r="K583" s="57"/>
      <c r="L583" s="57"/>
      <c r="M583" s="58" t="str">
        <f t="shared" si="66"/>
        <v/>
      </c>
      <c r="N583" s="102"/>
    </row>
    <row r="584" spans="1:14">
      <c r="A584" s="97" t="str">
        <f t="shared" si="64"/>
        <v/>
      </c>
      <c r="B584" s="98" t="str">
        <f t="shared" si="63"/>
        <v/>
      </c>
      <c r="C584" s="99"/>
      <c r="D584" s="137"/>
      <c r="E584" s="100"/>
      <c r="F584" s="57"/>
      <c r="G584" s="58">
        <f t="shared" si="65"/>
        <v>0</v>
      </c>
      <c r="H584" s="58">
        <f>IF(E584="",0,IFERROR(VLOOKUP(E584,档案费管理台账!$D$4:$H$1000,5,0),0))</f>
        <v>0</v>
      </c>
      <c r="I584" s="57"/>
      <c r="J584" s="57"/>
      <c r="K584" s="57"/>
      <c r="L584" s="57"/>
      <c r="M584" s="58" t="str">
        <f t="shared" si="66"/>
        <v/>
      </c>
      <c r="N584" s="102"/>
    </row>
    <row r="585" spans="1:14">
      <c r="A585" s="97" t="str">
        <f t="shared" si="64"/>
        <v/>
      </c>
      <c r="B585" s="98" t="str">
        <f t="shared" si="63"/>
        <v/>
      </c>
      <c r="C585" s="99"/>
      <c r="D585" s="137"/>
      <c r="E585" s="100"/>
      <c r="F585" s="57"/>
      <c r="G585" s="58">
        <f t="shared" si="65"/>
        <v>0</v>
      </c>
      <c r="H585" s="58">
        <f>IF(E585="",0,IFERROR(VLOOKUP(E585,档案费管理台账!$D$4:$H$1000,5,0),0))</f>
        <v>0</v>
      </c>
      <c r="I585" s="57"/>
      <c r="J585" s="57"/>
      <c r="K585" s="57"/>
      <c r="L585" s="57"/>
      <c r="M585" s="58" t="str">
        <f t="shared" si="66"/>
        <v/>
      </c>
      <c r="N585" s="102"/>
    </row>
    <row r="586" spans="1:14">
      <c r="A586" s="97" t="str">
        <f t="shared" si="64"/>
        <v/>
      </c>
      <c r="B586" s="98" t="str">
        <f t="shared" si="63"/>
        <v/>
      </c>
      <c r="C586" s="99"/>
      <c r="D586" s="137"/>
      <c r="E586" s="100"/>
      <c r="F586" s="57"/>
      <c r="G586" s="58">
        <f t="shared" si="65"/>
        <v>0</v>
      </c>
      <c r="H586" s="58">
        <f>IF(E586="",0,IFERROR(VLOOKUP(E586,档案费管理台账!$D$4:$H$1000,5,0),0))</f>
        <v>0</v>
      </c>
      <c r="I586" s="57"/>
      <c r="J586" s="57"/>
      <c r="K586" s="57"/>
      <c r="L586" s="57"/>
      <c r="M586" s="58" t="str">
        <f t="shared" si="66"/>
        <v/>
      </c>
      <c r="N586" s="102"/>
    </row>
    <row r="587" spans="1:14">
      <c r="A587" s="97" t="str">
        <f t="shared" si="64"/>
        <v/>
      </c>
      <c r="B587" s="98" t="str">
        <f t="shared" si="63"/>
        <v/>
      </c>
      <c r="C587" s="99"/>
      <c r="D587" s="137"/>
      <c r="E587" s="100"/>
      <c r="F587" s="57"/>
      <c r="G587" s="58">
        <f t="shared" si="65"/>
        <v>0</v>
      </c>
      <c r="H587" s="58">
        <f>IF(E587="",0,IFERROR(VLOOKUP(E587,档案费管理台账!$D$4:$H$1000,5,0),0))</f>
        <v>0</v>
      </c>
      <c r="I587" s="57"/>
      <c r="J587" s="57"/>
      <c r="K587" s="57"/>
      <c r="L587" s="57"/>
      <c r="M587" s="58" t="str">
        <f t="shared" si="66"/>
        <v/>
      </c>
      <c r="N587" s="102"/>
    </row>
    <row r="588" spans="1:14">
      <c r="A588" s="97" t="str">
        <f t="shared" si="64"/>
        <v/>
      </c>
      <c r="B588" s="98" t="str">
        <f t="shared" si="63"/>
        <v/>
      </c>
      <c r="C588" s="99"/>
      <c r="D588" s="137"/>
      <c r="E588" s="100"/>
      <c r="F588" s="57"/>
      <c r="G588" s="58">
        <f t="shared" si="65"/>
        <v>0</v>
      </c>
      <c r="H588" s="58">
        <f>IF(E588="",0,IFERROR(VLOOKUP(E588,档案费管理台账!$D$4:$H$1000,5,0),0))</f>
        <v>0</v>
      </c>
      <c r="I588" s="57"/>
      <c r="J588" s="57"/>
      <c r="K588" s="57"/>
      <c r="L588" s="57"/>
      <c r="M588" s="58" t="str">
        <f t="shared" si="66"/>
        <v/>
      </c>
      <c r="N588" s="102"/>
    </row>
    <row r="589" spans="1:14">
      <c r="A589" s="97" t="str">
        <f t="shared" si="64"/>
        <v/>
      </c>
      <c r="B589" s="98" t="str">
        <f t="shared" si="63"/>
        <v/>
      </c>
      <c r="C589" s="99"/>
      <c r="D589" s="137"/>
      <c r="E589" s="100"/>
      <c r="F589" s="57"/>
      <c r="G589" s="58">
        <f t="shared" si="65"/>
        <v>0</v>
      </c>
      <c r="H589" s="58">
        <f>IF(E589="",0,IFERROR(VLOOKUP(E589,档案费管理台账!$D$4:$H$1000,5,0),0))</f>
        <v>0</v>
      </c>
      <c r="I589" s="57"/>
      <c r="J589" s="57"/>
      <c r="K589" s="57"/>
      <c r="L589" s="57"/>
      <c r="M589" s="58" t="str">
        <f t="shared" si="66"/>
        <v/>
      </c>
      <c r="N589" s="102"/>
    </row>
    <row r="590" spans="1:14">
      <c r="A590" s="97" t="str">
        <f t="shared" si="64"/>
        <v/>
      </c>
      <c r="B590" s="98" t="str">
        <f t="shared" si="63"/>
        <v/>
      </c>
      <c r="C590" s="99"/>
      <c r="D590" s="137"/>
      <c r="E590" s="100"/>
      <c r="F590" s="57"/>
      <c r="G590" s="58">
        <f t="shared" si="65"/>
        <v>0</v>
      </c>
      <c r="H590" s="58">
        <f>IF(E590="",0,IFERROR(VLOOKUP(E590,档案费管理台账!$D$4:$H$1000,5,0),0))</f>
        <v>0</v>
      </c>
      <c r="I590" s="57"/>
      <c r="J590" s="57"/>
      <c r="K590" s="57"/>
      <c r="L590" s="57"/>
      <c r="M590" s="58" t="str">
        <f t="shared" si="66"/>
        <v/>
      </c>
      <c r="N590" s="102"/>
    </row>
    <row r="591" spans="1:14">
      <c r="A591" s="97" t="str">
        <f t="shared" si="64"/>
        <v/>
      </c>
      <c r="B591" s="98" t="str">
        <f t="shared" si="63"/>
        <v/>
      </c>
      <c r="C591" s="99"/>
      <c r="D591" s="137"/>
      <c r="E591" s="100"/>
      <c r="F591" s="57"/>
      <c r="G591" s="58">
        <f t="shared" si="65"/>
        <v>0</v>
      </c>
      <c r="H591" s="58">
        <f>IF(E591="",0,IFERROR(VLOOKUP(E591,档案费管理台账!$D$4:$H$1000,5,0),0))</f>
        <v>0</v>
      </c>
      <c r="I591" s="57"/>
      <c r="J591" s="57"/>
      <c r="K591" s="57"/>
      <c r="L591" s="57"/>
      <c r="M591" s="58" t="str">
        <f t="shared" si="66"/>
        <v/>
      </c>
      <c r="N591" s="102"/>
    </row>
    <row r="592" spans="1:14">
      <c r="A592" s="97" t="str">
        <f t="shared" si="64"/>
        <v/>
      </c>
      <c r="B592" s="98" t="str">
        <f t="shared" si="63"/>
        <v/>
      </c>
      <c r="C592" s="99"/>
      <c r="D592" s="137"/>
      <c r="E592" s="100"/>
      <c r="F592" s="57"/>
      <c r="G592" s="58">
        <f t="shared" si="65"/>
        <v>0</v>
      </c>
      <c r="H592" s="58">
        <f>IF(E592="",0,IFERROR(VLOOKUP(E592,档案费管理台账!$D$4:$H$1000,5,0),0))</f>
        <v>0</v>
      </c>
      <c r="I592" s="57"/>
      <c r="J592" s="57"/>
      <c r="K592" s="57"/>
      <c r="L592" s="57"/>
      <c r="M592" s="58" t="str">
        <f t="shared" si="66"/>
        <v/>
      </c>
      <c r="N592" s="102"/>
    </row>
    <row r="593" spans="1:14">
      <c r="A593" s="97" t="str">
        <f t="shared" si="64"/>
        <v/>
      </c>
      <c r="B593" s="98" t="str">
        <f t="shared" si="63"/>
        <v/>
      </c>
      <c r="C593" s="99"/>
      <c r="D593" s="137"/>
      <c r="E593" s="100"/>
      <c r="F593" s="57"/>
      <c r="G593" s="58">
        <f t="shared" si="65"/>
        <v>0</v>
      </c>
      <c r="H593" s="58">
        <f>IF(E593="",0,IFERROR(VLOOKUP(E593,档案费管理台账!$D$4:$H$1000,5,0),0))</f>
        <v>0</v>
      </c>
      <c r="I593" s="57"/>
      <c r="J593" s="57"/>
      <c r="K593" s="57"/>
      <c r="L593" s="57"/>
      <c r="M593" s="58" t="str">
        <f t="shared" si="66"/>
        <v/>
      </c>
      <c r="N593" s="102"/>
    </row>
    <row r="594" spans="1:14">
      <c r="A594" s="97" t="str">
        <f t="shared" si="64"/>
        <v/>
      </c>
      <c r="B594" s="98" t="str">
        <f t="shared" si="63"/>
        <v/>
      </c>
      <c r="C594" s="99"/>
      <c r="D594" s="137"/>
      <c r="E594" s="100"/>
      <c r="F594" s="57"/>
      <c r="G594" s="58">
        <f t="shared" si="65"/>
        <v>0</v>
      </c>
      <c r="H594" s="58">
        <f>IF(E594="",0,IFERROR(VLOOKUP(E594,档案费管理台账!$D$4:$H$1000,5,0),0))</f>
        <v>0</v>
      </c>
      <c r="I594" s="57"/>
      <c r="J594" s="57"/>
      <c r="K594" s="57"/>
      <c r="L594" s="57"/>
      <c r="M594" s="58" t="str">
        <f t="shared" si="66"/>
        <v/>
      </c>
      <c r="N594" s="102"/>
    </row>
    <row r="595" spans="1:14">
      <c r="A595" s="97" t="str">
        <f t="shared" si="64"/>
        <v/>
      </c>
      <c r="B595" s="98" t="str">
        <f t="shared" si="63"/>
        <v/>
      </c>
      <c r="C595" s="99"/>
      <c r="D595" s="137"/>
      <c r="E595" s="100"/>
      <c r="F595" s="57"/>
      <c r="G595" s="58">
        <f t="shared" si="65"/>
        <v>0</v>
      </c>
      <c r="H595" s="58">
        <f>IF(E595="",0,IFERROR(VLOOKUP(E595,档案费管理台账!$D$4:$H$1000,5,0),0))</f>
        <v>0</v>
      </c>
      <c r="I595" s="57"/>
      <c r="J595" s="57"/>
      <c r="K595" s="57"/>
      <c r="L595" s="57"/>
      <c r="M595" s="58" t="str">
        <f t="shared" si="66"/>
        <v/>
      </c>
      <c r="N595" s="102"/>
    </row>
    <row r="596" spans="1:14">
      <c r="A596" s="97" t="str">
        <f t="shared" si="64"/>
        <v/>
      </c>
      <c r="B596" s="98" t="str">
        <f t="shared" si="63"/>
        <v/>
      </c>
      <c r="C596" s="99"/>
      <c r="D596" s="137"/>
      <c r="E596" s="100"/>
      <c r="F596" s="57"/>
      <c r="G596" s="58">
        <f t="shared" si="65"/>
        <v>0</v>
      </c>
      <c r="H596" s="58">
        <f>IF(E596="",0,IFERROR(VLOOKUP(E596,档案费管理台账!$D$4:$H$1000,5,0),0))</f>
        <v>0</v>
      </c>
      <c r="I596" s="57"/>
      <c r="J596" s="57"/>
      <c r="K596" s="57"/>
      <c r="L596" s="57"/>
      <c r="M596" s="58" t="str">
        <f t="shared" si="66"/>
        <v/>
      </c>
      <c r="N596" s="102"/>
    </row>
    <row r="597" spans="1:14">
      <c r="A597" s="97" t="str">
        <f t="shared" si="64"/>
        <v/>
      </c>
      <c r="B597" s="98" t="str">
        <f t="shared" si="63"/>
        <v/>
      </c>
      <c r="C597" s="99"/>
      <c r="D597" s="137"/>
      <c r="E597" s="100"/>
      <c r="F597" s="57"/>
      <c r="G597" s="58">
        <f t="shared" si="65"/>
        <v>0</v>
      </c>
      <c r="H597" s="58">
        <f>IF(E597="",0,IFERROR(VLOOKUP(E597,档案费管理台账!$D$4:$H$1000,5,0),0))</f>
        <v>0</v>
      </c>
      <c r="I597" s="57"/>
      <c r="J597" s="57"/>
      <c r="K597" s="57"/>
      <c r="L597" s="57"/>
      <c r="M597" s="58" t="str">
        <f t="shared" si="66"/>
        <v/>
      </c>
      <c r="N597" s="102"/>
    </row>
    <row r="598" spans="1:14">
      <c r="A598" s="97" t="str">
        <f t="shared" si="64"/>
        <v/>
      </c>
      <c r="B598" s="98" t="str">
        <f t="shared" si="63"/>
        <v/>
      </c>
      <c r="C598" s="99"/>
      <c r="D598" s="137"/>
      <c r="E598" s="100"/>
      <c r="F598" s="57"/>
      <c r="G598" s="58">
        <f t="shared" si="65"/>
        <v>0</v>
      </c>
      <c r="H598" s="58">
        <f>IF(E598="",0,IFERROR(VLOOKUP(E598,档案费管理台账!$D$4:$H$1000,5,0),0))</f>
        <v>0</v>
      </c>
      <c r="I598" s="57"/>
      <c r="J598" s="57"/>
      <c r="K598" s="57"/>
      <c r="L598" s="57"/>
      <c r="M598" s="58" t="str">
        <f t="shared" si="66"/>
        <v/>
      </c>
      <c r="N598" s="102"/>
    </row>
    <row r="599" spans="1:14">
      <c r="A599" s="97" t="str">
        <f t="shared" si="64"/>
        <v/>
      </c>
      <c r="B599" s="98" t="str">
        <f t="shared" si="63"/>
        <v/>
      </c>
      <c r="C599" s="99"/>
      <c r="D599" s="137"/>
      <c r="E599" s="100"/>
      <c r="F599" s="57"/>
      <c r="G599" s="58">
        <f t="shared" si="65"/>
        <v>0</v>
      </c>
      <c r="H599" s="58">
        <f>IF(E599="",0,IFERROR(VLOOKUP(E599,档案费管理台账!$D$4:$H$1000,5,0),0))</f>
        <v>0</v>
      </c>
      <c r="I599" s="57"/>
      <c r="J599" s="57"/>
      <c r="K599" s="57"/>
      <c r="L599" s="57"/>
      <c r="M599" s="58" t="str">
        <f t="shared" si="66"/>
        <v/>
      </c>
      <c r="N599" s="102"/>
    </row>
    <row r="600" spans="1:14">
      <c r="A600" s="97" t="str">
        <f t="shared" si="64"/>
        <v/>
      </c>
      <c r="B600" s="98" t="str">
        <f t="shared" si="63"/>
        <v/>
      </c>
      <c r="C600" s="99"/>
      <c r="D600" s="137"/>
      <c r="E600" s="100"/>
      <c r="F600" s="57"/>
      <c r="G600" s="58">
        <f t="shared" si="65"/>
        <v>0</v>
      </c>
      <c r="H600" s="58">
        <f>IF(E600="",0,IFERROR(VLOOKUP(E600,档案费管理台账!$D$4:$H$1000,5,0),0))</f>
        <v>0</v>
      </c>
      <c r="I600" s="57"/>
      <c r="J600" s="57"/>
      <c r="K600" s="57"/>
      <c r="L600" s="57"/>
      <c r="M600" s="58" t="str">
        <f t="shared" si="66"/>
        <v/>
      </c>
      <c r="N600" s="102"/>
    </row>
    <row r="601" spans="1:14">
      <c r="A601" s="97" t="str">
        <f t="shared" si="64"/>
        <v/>
      </c>
      <c r="B601" s="98" t="str">
        <f t="shared" si="63"/>
        <v/>
      </c>
      <c r="C601" s="99"/>
      <c r="D601" s="137"/>
      <c r="E601" s="100"/>
      <c r="F601" s="57"/>
      <c r="G601" s="58">
        <f t="shared" si="65"/>
        <v>0</v>
      </c>
      <c r="H601" s="58">
        <f>IF(E601="",0,IFERROR(VLOOKUP(E601,档案费管理台账!$D$4:$H$1000,5,0),0))</f>
        <v>0</v>
      </c>
      <c r="I601" s="57"/>
      <c r="J601" s="57"/>
      <c r="K601" s="57"/>
      <c r="L601" s="57"/>
      <c r="M601" s="58" t="str">
        <f t="shared" si="66"/>
        <v/>
      </c>
      <c r="N601" s="102"/>
    </row>
    <row r="602" spans="1:14">
      <c r="A602" s="97" t="str">
        <f t="shared" si="64"/>
        <v/>
      </c>
      <c r="B602" s="98" t="str">
        <f t="shared" si="63"/>
        <v/>
      </c>
      <c r="C602" s="99"/>
      <c r="D602" s="137"/>
      <c r="E602" s="100"/>
      <c r="F602" s="57"/>
      <c r="G602" s="58">
        <f t="shared" si="65"/>
        <v>0</v>
      </c>
      <c r="H602" s="58">
        <f>IF(E602="",0,IFERROR(VLOOKUP(E602,档案费管理台账!$D$4:$H$1000,5,0),0))</f>
        <v>0</v>
      </c>
      <c r="I602" s="57"/>
      <c r="J602" s="57"/>
      <c r="K602" s="57"/>
      <c r="L602" s="57"/>
      <c r="M602" s="58" t="str">
        <f t="shared" si="66"/>
        <v/>
      </c>
      <c r="N602" s="102"/>
    </row>
    <row r="603" spans="1:14">
      <c r="A603" s="97" t="str">
        <f t="shared" si="64"/>
        <v/>
      </c>
      <c r="B603" s="98" t="str">
        <f t="shared" si="63"/>
        <v/>
      </c>
      <c r="C603" s="99"/>
      <c r="D603" s="137"/>
      <c r="E603" s="100"/>
      <c r="F603" s="57"/>
      <c r="G603" s="58">
        <f t="shared" si="65"/>
        <v>0</v>
      </c>
      <c r="H603" s="58">
        <f>IF(E603="",0,IFERROR(VLOOKUP(E603,档案费管理台账!$D$4:$H$1000,5,0),0))</f>
        <v>0</v>
      </c>
      <c r="I603" s="57"/>
      <c r="J603" s="57"/>
      <c r="K603" s="57"/>
      <c r="L603" s="57"/>
      <c r="M603" s="58" t="str">
        <f t="shared" si="66"/>
        <v/>
      </c>
      <c r="N603" s="102"/>
    </row>
    <row r="604" spans="1:14">
      <c r="A604" s="97" t="str">
        <f t="shared" si="64"/>
        <v/>
      </c>
      <c r="B604" s="98" t="str">
        <f t="shared" si="63"/>
        <v/>
      </c>
      <c r="C604" s="99"/>
      <c r="D604" s="137"/>
      <c r="E604" s="100"/>
      <c r="F604" s="57"/>
      <c r="G604" s="58">
        <f t="shared" si="65"/>
        <v>0</v>
      </c>
      <c r="H604" s="58">
        <f>IF(E604="",0,IFERROR(VLOOKUP(E604,档案费管理台账!$D$4:$H$1000,5,0),0))</f>
        <v>0</v>
      </c>
      <c r="I604" s="57"/>
      <c r="J604" s="57"/>
      <c r="K604" s="57"/>
      <c r="L604" s="57"/>
      <c r="M604" s="58" t="str">
        <f t="shared" si="66"/>
        <v/>
      </c>
      <c r="N604" s="102"/>
    </row>
    <row r="605" spans="1:14">
      <c r="A605" s="97" t="str">
        <f t="shared" si="64"/>
        <v/>
      </c>
      <c r="B605" s="98" t="str">
        <f t="shared" si="63"/>
        <v/>
      </c>
      <c r="C605" s="99"/>
      <c r="D605" s="137"/>
      <c r="E605" s="100"/>
      <c r="F605" s="57"/>
      <c r="G605" s="58">
        <f t="shared" si="65"/>
        <v>0</v>
      </c>
      <c r="H605" s="58">
        <f>IF(E605="",0,IFERROR(VLOOKUP(E605,档案费管理台账!$D$4:$H$1000,5,0),0))</f>
        <v>0</v>
      </c>
      <c r="I605" s="57"/>
      <c r="J605" s="57"/>
      <c r="K605" s="57"/>
      <c r="L605" s="57"/>
      <c r="M605" s="58" t="str">
        <f t="shared" si="66"/>
        <v/>
      </c>
      <c r="N605" s="102"/>
    </row>
    <row r="606" spans="1:14">
      <c r="A606" s="97" t="str">
        <f t="shared" si="64"/>
        <v/>
      </c>
      <c r="B606" s="98" t="str">
        <f t="shared" si="63"/>
        <v/>
      </c>
      <c r="C606" s="99"/>
      <c r="D606" s="137"/>
      <c r="E606" s="100"/>
      <c r="F606" s="57"/>
      <c r="G606" s="58">
        <f t="shared" si="65"/>
        <v>0</v>
      </c>
      <c r="H606" s="58">
        <f>IF(E606="",0,IFERROR(VLOOKUP(E606,档案费管理台账!$D$4:$H$1000,5,0),0))</f>
        <v>0</v>
      </c>
      <c r="I606" s="57"/>
      <c r="J606" s="57"/>
      <c r="K606" s="57"/>
      <c r="L606" s="57"/>
      <c r="M606" s="58" t="str">
        <f t="shared" si="66"/>
        <v/>
      </c>
      <c r="N606" s="102"/>
    </row>
    <row r="607" spans="1:14">
      <c r="A607" s="97" t="str">
        <f t="shared" si="64"/>
        <v/>
      </c>
      <c r="B607" s="98" t="str">
        <f t="shared" si="63"/>
        <v/>
      </c>
      <c r="C607" s="99"/>
      <c r="D607" s="137"/>
      <c r="E607" s="100"/>
      <c r="F607" s="57"/>
      <c r="G607" s="58">
        <f t="shared" si="65"/>
        <v>0</v>
      </c>
      <c r="H607" s="58">
        <f>IF(E607="",0,IFERROR(VLOOKUP(E607,档案费管理台账!$D$4:$H$1000,5,0),0))</f>
        <v>0</v>
      </c>
      <c r="I607" s="57"/>
      <c r="J607" s="57"/>
      <c r="K607" s="57"/>
      <c r="L607" s="57"/>
      <c r="M607" s="58" t="str">
        <f t="shared" si="66"/>
        <v/>
      </c>
      <c r="N607" s="102"/>
    </row>
    <row r="608" spans="1:14">
      <c r="A608" s="97" t="str">
        <f t="shared" si="64"/>
        <v/>
      </c>
      <c r="B608" s="98" t="str">
        <f t="shared" si="63"/>
        <v/>
      </c>
      <c r="C608" s="99"/>
      <c r="D608" s="137"/>
      <c r="E608" s="100"/>
      <c r="F608" s="57"/>
      <c r="G608" s="58">
        <f t="shared" si="65"/>
        <v>0</v>
      </c>
      <c r="H608" s="58">
        <f>IF(E608="",0,IFERROR(VLOOKUP(E608,档案费管理台账!$D$4:$H$1000,5,0),0))</f>
        <v>0</v>
      </c>
      <c r="I608" s="57"/>
      <c r="J608" s="57"/>
      <c r="K608" s="57"/>
      <c r="L608" s="57"/>
      <c r="M608" s="58" t="str">
        <f t="shared" si="66"/>
        <v/>
      </c>
      <c r="N608" s="102"/>
    </row>
    <row r="609" spans="1:14">
      <c r="A609" s="97" t="str">
        <f t="shared" si="64"/>
        <v/>
      </c>
      <c r="B609" s="98" t="str">
        <f t="shared" si="63"/>
        <v/>
      </c>
      <c r="C609" s="99"/>
      <c r="D609" s="137"/>
      <c r="E609" s="100"/>
      <c r="F609" s="57"/>
      <c r="G609" s="58">
        <f t="shared" si="65"/>
        <v>0</v>
      </c>
      <c r="H609" s="58">
        <f>IF(E609="",0,IFERROR(VLOOKUP(E609,档案费管理台账!$D$4:$H$1000,5,0),0))</f>
        <v>0</v>
      </c>
      <c r="I609" s="57"/>
      <c r="J609" s="57"/>
      <c r="K609" s="57"/>
      <c r="L609" s="57"/>
      <c r="M609" s="58" t="str">
        <f t="shared" si="66"/>
        <v/>
      </c>
      <c r="N609" s="102"/>
    </row>
    <row r="610" spans="1:14">
      <c r="A610" s="97" t="str">
        <f t="shared" si="64"/>
        <v/>
      </c>
      <c r="B610" s="98" t="str">
        <f t="shared" si="63"/>
        <v/>
      </c>
      <c r="C610" s="99"/>
      <c r="D610" s="137"/>
      <c r="E610" s="100"/>
      <c r="F610" s="57"/>
      <c r="G610" s="58">
        <f t="shared" si="65"/>
        <v>0</v>
      </c>
      <c r="H610" s="58">
        <f>IF(E610="",0,IFERROR(VLOOKUP(E610,档案费管理台账!$D$4:$H$1000,5,0),0))</f>
        <v>0</v>
      </c>
      <c r="I610" s="57"/>
      <c r="J610" s="57"/>
      <c r="K610" s="57"/>
      <c r="L610" s="57"/>
      <c r="M610" s="58" t="str">
        <f t="shared" si="66"/>
        <v/>
      </c>
      <c r="N610" s="102"/>
    </row>
    <row r="611" spans="1:14">
      <c r="A611" s="97" t="str">
        <f t="shared" si="64"/>
        <v/>
      </c>
      <c r="B611" s="98" t="str">
        <f t="shared" si="63"/>
        <v/>
      </c>
      <c r="C611" s="99"/>
      <c r="D611" s="137"/>
      <c r="E611" s="100"/>
      <c r="F611" s="57"/>
      <c r="G611" s="58">
        <f t="shared" si="65"/>
        <v>0</v>
      </c>
      <c r="H611" s="58">
        <f>IF(E611="",0,IFERROR(VLOOKUP(E611,档案费管理台账!$D$4:$H$1000,5,0),0))</f>
        <v>0</v>
      </c>
      <c r="I611" s="57"/>
      <c r="J611" s="57"/>
      <c r="K611" s="57"/>
      <c r="L611" s="57"/>
      <c r="M611" s="58" t="str">
        <f t="shared" si="66"/>
        <v/>
      </c>
      <c r="N611" s="102"/>
    </row>
    <row r="612" spans="1:14">
      <c r="A612" s="97" t="str">
        <f t="shared" si="64"/>
        <v/>
      </c>
      <c r="B612" s="98" t="str">
        <f t="shared" si="63"/>
        <v/>
      </c>
      <c r="C612" s="99"/>
      <c r="D612" s="137"/>
      <c r="E612" s="100"/>
      <c r="F612" s="57"/>
      <c r="G612" s="58">
        <f t="shared" si="65"/>
        <v>0</v>
      </c>
      <c r="H612" s="58">
        <f>IF(E612="",0,IFERROR(VLOOKUP(E612,档案费管理台账!$D$4:$H$1000,5,0),0))</f>
        <v>0</v>
      </c>
      <c r="I612" s="57"/>
      <c r="J612" s="57"/>
      <c r="K612" s="57"/>
      <c r="L612" s="57"/>
      <c r="M612" s="58" t="str">
        <f t="shared" si="66"/>
        <v/>
      </c>
      <c r="N612" s="102"/>
    </row>
    <row r="613" spans="1:14">
      <c r="A613" s="97" t="str">
        <f t="shared" si="64"/>
        <v/>
      </c>
      <c r="B613" s="98" t="str">
        <f t="shared" si="63"/>
        <v/>
      </c>
      <c r="C613" s="99"/>
      <c r="D613" s="137"/>
      <c r="E613" s="100"/>
      <c r="F613" s="57"/>
      <c r="G613" s="58">
        <f t="shared" si="65"/>
        <v>0</v>
      </c>
      <c r="H613" s="58">
        <f>IF(E613="",0,IFERROR(VLOOKUP(E613,档案费管理台账!$D$4:$H$1000,5,0),0))</f>
        <v>0</v>
      </c>
      <c r="I613" s="57"/>
      <c r="J613" s="57"/>
      <c r="K613" s="57"/>
      <c r="L613" s="57"/>
      <c r="M613" s="58" t="str">
        <f t="shared" si="66"/>
        <v/>
      </c>
      <c r="N613" s="102"/>
    </row>
    <row r="614" spans="1:14">
      <c r="A614" s="97" t="str">
        <f t="shared" si="64"/>
        <v/>
      </c>
      <c r="B614" s="98" t="str">
        <f t="shared" si="63"/>
        <v/>
      </c>
      <c r="C614" s="99"/>
      <c r="D614" s="137"/>
      <c r="E614" s="100"/>
      <c r="F614" s="57"/>
      <c r="G614" s="58">
        <f t="shared" si="65"/>
        <v>0</v>
      </c>
      <c r="H614" s="58">
        <f>IF(E614="",0,IFERROR(VLOOKUP(E614,档案费管理台账!$D$4:$H$1000,5,0),0))</f>
        <v>0</v>
      </c>
      <c r="I614" s="57"/>
      <c r="J614" s="57"/>
      <c r="K614" s="57"/>
      <c r="L614" s="57"/>
      <c r="M614" s="58" t="str">
        <f t="shared" si="66"/>
        <v/>
      </c>
      <c r="N614" s="102"/>
    </row>
    <row r="615" spans="1:14">
      <c r="A615" s="97" t="str">
        <f t="shared" si="64"/>
        <v/>
      </c>
      <c r="B615" s="98" t="str">
        <f t="shared" si="63"/>
        <v/>
      </c>
      <c r="C615" s="99"/>
      <c r="D615" s="137"/>
      <c r="E615" s="100"/>
      <c r="F615" s="57"/>
      <c r="G615" s="58">
        <f t="shared" si="65"/>
        <v>0</v>
      </c>
      <c r="H615" s="58">
        <f>IF(E615="",0,IFERROR(VLOOKUP(E615,档案费管理台账!$D$4:$H$1000,5,0),0))</f>
        <v>0</v>
      </c>
      <c r="I615" s="57"/>
      <c r="J615" s="57"/>
      <c r="K615" s="57"/>
      <c r="L615" s="57"/>
      <c r="M615" s="58" t="str">
        <f t="shared" si="66"/>
        <v/>
      </c>
      <c r="N615" s="102"/>
    </row>
    <row r="616" spans="1:14">
      <c r="A616" s="97" t="str">
        <f t="shared" si="64"/>
        <v/>
      </c>
      <c r="B616" s="98" t="str">
        <f t="shared" si="63"/>
        <v/>
      </c>
      <c r="C616" s="99"/>
      <c r="D616" s="137"/>
      <c r="E616" s="100"/>
      <c r="F616" s="57"/>
      <c r="G616" s="58">
        <f t="shared" si="65"/>
        <v>0</v>
      </c>
      <c r="H616" s="58">
        <f>IF(E616="",0,IFERROR(VLOOKUP(E616,档案费管理台账!$D$4:$H$1000,5,0),0))</f>
        <v>0</v>
      </c>
      <c r="I616" s="57"/>
      <c r="J616" s="57"/>
      <c r="K616" s="57"/>
      <c r="L616" s="57"/>
      <c r="M616" s="58" t="str">
        <f t="shared" si="66"/>
        <v/>
      </c>
      <c r="N616" s="102"/>
    </row>
    <row r="617" spans="1:14">
      <c r="A617" s="97" t="str">
        <f t="shared" si="64"/>
        <v/>
      </c>
      <c r="B617" s="98" t="str">
        <f t="shared" si="63"/>
        <v/>
      </c>
      <c r="C617" s="99"/>
      <c r="D617" s="137"/>
      <c r="E617" s="100"/>
      <c r="F617" s="57"/>
      <c r="G617" s="58">
        <f t="shared" si="65"/>
        <v>0</v>
      </c>
      <c r="H617" s="58">
        <f>IF(E617="",0,IFERROR(VLOOKUP(E617,档案费管理台账!$D$4:$H$1000,5,0),0))</f>
        <v>0</v>
      </c>
      <c r="I617" s="57"/>
      <c r="J617" s="57"/>
      <c r="K617" s="57"/>
      <c r="L617" s="57"/>
      <c r="M617" s="58" t="str">
        <f t="shared" si="66"/>
        <v/>
      </c>
      <c r="N617" s="102"/>
    </row>
    <row r="618" spans="1:14">
      <c r="A618" s="97" t="str">
        <f t="shared" si="64"/>
        <v/>
      </c>
      <c r="B618" s="98" t="str">
        <f t="shared" si="63"/>
        <v/>
      </c>
      <c r="C618" s="99"/>
      <c r="D618" s="137"/>
      <c r="E618" s="100"/>
      <c r="F618" s="57"/>
      <c r="G618" s="58">
        <f t="shared" si="65"/>
        <v>0</v>
      </c>
      <c r="H618" s="58">
        <f>IF(E618="",0,IFERROR(VLOOKUP(E618,档案费管理台账!$D$4:$H$1000,5,0),0))</f>
        <v>0</v>
      </c>
      <c r="I618" s="57"/>
      <c r="J618" s="57"/>
      <c r="K618" s="57"/>
      <c r="L618" s="57"/>
      <c r="M618" s="58" t="str">
        <f t="shared" si="66"/>
        <v/>
      </c>
      <c r="N618" s="102"/>
    </row>
    <row r="619" spans="1:14">
      <c r="A619" s="97" t="str">
        <f t="shared" si="64"/>
        <v/>
      </c>
      <c r="B619" s="98" t="str">
        <f t="shared" si="63"/>
        <v/>
      </c>
      <c r="C619" s="99"/>
      <c r="D619" s="137"/>
      <c r="E619" s="100"/>
      <c r="F619" s="57"/>
      <c r="G619" s="58">
        <f t="shared" si="65"/>
        <v>0</v>
      </c>
      <c r="H619" s="58">
        <f>IF(E619="",0,IFERROR(VLOOKUP(E619,档案费管理台账!$D$4:$H$1000,5,0),0))</f>
        <v>0</v>
      </c>
      <c r="I619" s="57"/>
      <c r="J619" s="57"/>
      <c r="K619" s="57"/>
      <c r="L619" s="57"/>
      <c r="M619" s="58" t="str">
        <f t="shared" si="66"/>
        <v/>
      </c>
      <c r="N619" s="102"/>
    </row>
    <row r="620" spans="1:14">
      <c r="A620" s="97" t="str">
        <f t="shared" si="64"/>
        <v/>
      </c>
      <c r="B620" s="98" t="str">
        <f t="shared" ref="B620:B683" si="67">IF(C620="","",MONTH(C620)&amp;"月")</f>
        <v/>
      </c>
      <c r="C620" s="99"/>
      <c r="D620" s="137"/>
      <c r="E620" s="100"/>
      <c r="F620" s="57"/>
      <c r="G620" s="58">
        <f t="shared" si="65"/>
        <v>0</v>
      </c>
      <c r="H620" s="58">
        <f>IF(E620="",0,IFERROR(VLOOKUP(E620,档案费管理台账!$D$4:$H$1000,5,0),0))</f>
        <v>0</v>
      </c>
      <c r="I620" s="57"/>
      <c r="J620" s="57"/>
      <c r="K620" s="57"/>
      <c r="L620" s="57"/>
      <c r="M620" s="58" t="str">
        <f t="shared" si="66"/>
        <v/>
      </c>
      <c r="N620" s="102"/>
    </row>
    <row r="621" spans="1:14">
      <c r="A621" s="97" t="str">
        <f t="shared" ref="A621:A684" si="68">IF(C621="","",ROW()-42)</f>
        <v/>
      </c>
      <c r="B621" s="98" t="str">
        <f t="shared" si="67"/>
        <v/>
      </c>
      <c r="C621" s="99"/>
      <c r="D621" s="137"/>
      <c r="E621" s="100"/>
      <c r="F621" s="57"/>
      <c r="G621" s="58">
        <f t="shared" ref="G621:G684" si="69">IF(F621="",0,F621*$K$41)</f>
        <v>0</v>
      </c>
      <c r="H621" s="58">
        <f>IF(E621="",0,IFERROR(VLOOKUP(E621,档案费管理台账!$D$4:$H$1000,5,0),0))</f>
        <v>0</v>
      </c>
      <c r="I621" s="57"/>
      <c r="J621" s="57"/>
      <c r="K621" s="57"/>
      <c r="L621" s="57"/>
      <c r="M621" s="58" t="str">
        <f t="shared" ref="M621:M684" si="70">IF(C621="","",ROUND(M620+G621-I621-J621-K621-L621-H621,2))</f>
        <v/>
      </c>
      <c r="N621" s="102"/>
    </row>
    <row r="622" spans="1:14">
      <c r="A622" s="97" t="str">
        <f t="shared" si="68"/>
        <v/>
      </c>
      <c r="B622" s="98" t="str">
        <f t="shared" si="67"/>
        <v/>
      </c>
      <c r="C622" s="99"/>
      <c r="D622" s="137"/>
      <c r="E622" s="100"/>
      <c r="F622" s="57"/>
      <c r="G622" s="58">
        <f t="shared" si="69"/>
        <v>0</v>
      </c>
      <c r="H622" s="58">
        <f>IF(E622="",0,IFERROR(VLOOKUP(E622,档案费管理台账!$D$4:$H$1000,5,0),0))</f>
        <v>0</v>
      </c>
      <c r="I622" s="57"/>
      <c r="J622" s="57"/>
      <c r="K622" s="57"/>
      <c r="L622" s="57"/>
      <c r="M622" s="58" t="str">
        <f t="shared" si="70"/>
        <v/>
      </c>
      <c r="N622" s="102"/>
    </row>
    <row r="623" spans="1:14">
      <c r="A623" s="97" t="str">
        <f t="shared" si="68"/>
        <v/>
      </c>
      <c r="B623" s="98" t="str">
        <f t="shared" si="67"/>
        <v/>
      </c>
      <c r="C623" s="99"/>
      <c r="D623" s="137"/>
      <c r="E623" s="100"/>
      <c r="F623" s="57"/>
      <c r="G623" s="58">
        <f t="shared" si="69"/>
        <v>0</v>
      </c>
      <c r="H623" s="58">
        <f>IF(E623="",0,IFERROR(VLOOKUP(E623,档案费管理台账!$D$4:$H$1000,5,0),0))</f>
        <v>0</v>
      </c>
      <c r="I623" s="57"/>
      <c r="J623" s="57"/>
      <c r="K623" s="57"/>
      <c r="L623" s="57"/>
      <c r="M623" s="58" t="str">
        <f t="shared" si="70"/>
        <v/>
      </c>
      <c r="N623" s="102"/>
    </row>
    <row r="624" spans="1:14">
      <c r="A624" s="97" t="str">
        <f t="shared" si="68"/>
        <v/>
      </c>
      <c r="B624" s="98" t="str">
        <f t="shared" si="67"/>
        <v/>
      </c>
      <c r="C624" s="99"/>
      <c r="D624" s="137"/>
      <c r="E624" s="100"/>
      <c r="F624" s="57"/>
      <c r="G624" s="58">
        <f t="shared" si="69"/>
        <v>0</v>
      </c>
      <c r="H624" s="58">
        <f>IF(E624="",0,IFERROR(VLOOKUP(E624,档案费管理台账!$D$4:$H$1000,5,0),0))</f>
        <v>0</v>
      </c>
      <c r="I624" s="57"/>
      <c r="J624" s="57"/>
      <c r="K624" s="57"/>
      <c r="L624" s="57"/>
      <c r="M624" s="58" t="str">
        <f t="shared" si="70"/>
        <v/>
      </c>
      <c r="N624" s="102"/>
    </row>
    <row r="625" spans="1:14">
      <c r="A625" s="97" t="str">
        <f t="shared" si="68"/>
        <v/>
      </c>
      <c r="B625" s="98" t="str">
        <f t="shared" si="67"/>
        <v/>
      </c>
      <c r="C625" s="99"/>
      <c r="D625" s="137"/>
      <c r="E625" s="100"/>
      <c r="F625" s="57"/>
      <c r="G625" s="58">
        <f t="shared" si="69"/>
        <v>0</v>
      </c>
      <c r="H625" s="58">
        <f>IF(E625="",0,IFERROR(VLOOKUP(E625,档案费管理台账!$D$4:$H$1000,5,0),0))</f>
        <v>0</v>
      </c>
      <c r="I625" s="57"/>
      <c r="J625" s="57"/>
      <c r="K625" s="57"/>
      <c r="L625" s="57"/>
      <c r="M625" s="58" t="str">
        <f t="shared" si="70"/>
        <v/>
      </c>
      <c r="N625" s="102"/>
    </row>
    <row r="626" spans="1:14">
      <c r="A626" s="97" t="str">
        <f t="shared" si="68"/>
        <v/>
      </c>
      <c r="B626" s="98" t="str">
        <f t="shared" si="67"/>
        <v/>
      </c>
      <c r="C626" s="99"/>
      <c r="D626" s="137"/>
      <c r="E626" s="100"/>
      <c r="F626" s="57"/>
      <c r="G626" s="58">
        <f t="shared" si="69"/>
        <v>0</v>
      </c>
      <c r="H626" s="58">
        <f>IF(E626="",0,IFERROR(VLOOKUP(E626,档案费管理台账!$D$4:$H$1000,5,0),0))</f>
        <v>0</v>
      </c>
      <c r="I626" s="57"/>
      <c r="J626" s="57"/>
      <c r="K626" s="57"/>
      <c r="L626" s="57"/>
      <c r="M626" s="58" t="str">
        <f t="shared" si="70"/>
        <v/>
      </c>
      <c r="N626" s="102"/>
    </row>
    <row r="627" spans="1:14">
      <c r="A627" s="97" t="str">
        <f t="shared" si="68"/>
        <v/>
      </c>
      <c r="B627" s="98" t="str">
        <f t="shared" si="67"/>
        <v/>
      </c>
      <c r="C627" s="99"/>
      <c r="D627" s="137"/>
      <c r="E627" s="100"/>
      <c r="F627" s="57"/>
      <c r="G627" s="58">
        <f t="shared" si="69"/>
        <v>0</v>
      </c>
      <c r="H627" s="58">
        <f>IF(E627="",0,IFERROR(VLOOKUP(E627,档案费管理台账!$D$4:$H$1000,5,0),0))</f>
        <v>0</v>
      </c>
      <c r="I627" s="57"/>
      <c r="J627" s="57"/>
      <c r="K627" s="57"/>
      <c r="L627" s="57"/>
      <c r="M627" s="58" t="str">
        <f t="shared" si="70"/>
        <v/>
      </c>
      <c r="N627" s="102"/>
    </row>
    <row r="628" spans="1:14">
      <c r="A628" s="97" t="str">
        <f t="shared" si="68"/>
        <v/>
      </c>
      <c r="B628" s="98" t="str">
        <f t="shared" si="67"/>
        <v/>
      </c>
      <c r="C628" s="99"/>
      <c r="D628" s="137"/>
      <c r="E628" s="100"/>
      <c r="F628" s="57"/>
      <c r="G628" s="58">
        <f t="shared" si="69"/>
        <v>0</v>
      </c>
      <c r="H628" s="58">
        <f>IF(E628="",0,IFERROR(VLOOKUP(E628,档案费管理台账!$D$4:$H$1000,5,0),0))</f>
        <v>0</v>
      </c>
      <c r="I628" s="57"/>
      <c r="J628" s="57"/>
      <c r="K628" s="57"/>
      <c r="L628" s="57"/>
      <c r="M628" s="58" t="str">
        <f t="shared" si="70"/>
        <v/>
      </c>
      <c r="N628" s="102"/>
    </row>
    <row r="629" spans="1:14">
      <c r="A629" s="97" t="str">
        <f t="shared" si="68"/>
        <v/>
      </c>
      <c r="B629" s="98" t="str">
        <f t="shared" si="67"/>
        <v/>
      </c>
      <c r="C629" s="99"/>
      <c r="D629" s="137"/>
      <c r="E629" s="100"/>
      <c r="F629" s="57"/>
      <c r="G629" s="58">
        <f t="shared" si="69"/>
        <v>0</v>
      </c>
      <c r="H629" s="58">
        <f>IF(E629="",0,IFERROR(VLOOKUP(E629,档案费管理台账!$D$4:$H$1000,5,0),0))</f>
        <v>0</v>
      </c>
      <c r="I629" s="57"/>
      <c r="J629" s="57"/>
      <c r="K629" s="57"/>
      <c r="L629" s="57"/>
      <c r="M629" s="58" t="str">
        <f t="shared" si="70"/>
        <v/>
      </c>
      <c r="N629" s="102"/>
    </row>
    <row r="630" spans="1:14">
      <c r="A630" s="97" t="str">
        <f t="shared" si="68"/>
        <v/>
      </c>
      <c r="B630" s="98" t="str">
        <f t="shared" si="67"/>
        <v/>
      </c>
      <c r="C630" s="99"/>
      <c r="D630" s="137"/>
      <c r="E630" s="100"/>
      <c r="F630" s="57"/>
      <c r="G630" s="58">
        <f t="shared" si="69"/>
        <v>0</v>
      </c>
      <c r="H630" s="58">
        <f>IF(E630="",0,IFERROR(VLOOKUP(E630,档案费管理台账!$D$4:$H$1000,5,0),0))</f>
        <v>0</v>
      </c>
      <c r="I630" s="57"/>
      <c r="J630" s="57"/>
      <c r="K630" s="57"/>
      <c r="L630" s="57"/>
      <c r="M630" s="58" t="str">
        <f t="shared" si="70"/>
        <v/>
      </c>
      <c r="N630" s="102"/>
    </row>
    <row r="631" spans="1:14">
      <c r="A631" s="97" t="str">
        <f t="shared" si="68"/>
        <v/>
      </c>
      <c r="B631" s="98" t="str">
        <f t="shared" si="67"/>
        <v/>
      </c>
      <c r="C631" s="99"/>
      <c r="D631" s="137"/>
      <c r="E631" s="100"/>
      <c r="F631" s="57"/>
      <c r="G631" s="58">
        <f t="shared" si="69"/>
        <v>0</v>
      </c>
      <c r="H631" s="58">
        <f>IF(E631="",0,IFERROR(VLOOKUP(E631,档案费管理台账!$D$4:$H$1000,5,0),0))</f>
        <v>0</v>
      </c>
      <c r="I631" s="57"/>
      <c r="J631" s="57"/>
      <c r="K631" s="57"/>
      <c r="L631" s="57"/>
      <c r="M631" s="58" t="str">
        <f t="shared" si="70"/>
        <v/>
      </c>
      <c r="N631" s="102"/>
    </row>
    <row r="632" spans="1:14">
      <c r="A632" s="97" t="str">
        <f t="shared" si="68"/>
        <v/>
      </c>
      <c r="B632" s="98" t="str">
        <f t="shared" si="67"/>
        <v/>
      </c>
      <c r="C632" s="99"/>
      <c r="D632" s="137"/>
      <c r="E632" s="100"/>
      <c r="F632" s="57"/>
      <c r="G632" s="58">
        <f t="shared" si="69"/>
        <v>0</v>
      </c>
      <c r="H632" s="58">
        <f>IF(E632="",0,IFERROR(VLOOKUP(E632,档案费管理台账!$D$4:$H$1000,5,0),0))</f>
        <v>0</v>
      </c>
      <c r="I632" s="57"/>
      <c r="J632" s="57"/>
      <c r="K632" s="57"/>
      <c r="L632" s="57"/>
      <c r="M632" s="58" t="str">
        <f t="shared" si="70"/>
        <v/>
      </c>
      <c r="N632" s="102"/>
    </row>
    <row r="633" spans="1:14">
      <c r="A633" s="97" t="str">
        <f t="shared" si="68"/>
        <v/>
      </c>
      <c r="B633" s="98" t="str">
        <f t="shared" si="67"/>
        <v/>
      </c>
      <c r="C633" s="99"/>
      <c r="D633" s="137"/>
      <c r="E633" s="100"/>
      <c r="F633" s="57"/>
      <c r="G633" s="58">
        <f t="shared" si="69"/>
        <v>0</v>
      </c>
      <c r="H633" s="58">
        <f>IF(E633="",0,IFERROR(VLOOKUP(E633,档案费管理台账!$D$4:$H$1000,5,0),0))</f>
        <v>0</v>
      </c>
      <c r="I633" s="57"/>
      <c r="J633" s="57"/>
      <c r="K633" s="57"/>
      <c r="L633" s="57"/>
      <c r="M633" s="58" t="str">
        <f t="shared" si="70"/>
        <v/>
      </c>
      <c r="N633" s="102"/>
    </row>
    <row r="634" spans="1:14">
      <c r="A634" s="97" t="str">
        <f t="shared" si="68"/>
        <v/>
      </c>
      <c r="B634" s="98" t="str">
        <f t="shared" si="67"/>
        <v/>
      </c>
      <c r="C634" s="99"/>
      <c r="D634" s="137"/>
      <c r="E634" s="100"/>
      <c r="F634" s="57"/>
      <c r="G634" s="58">
        <f t="shared" si="69"/>
        <v>0</v>
      </c>
      <c r="H634" s="58">
        <f>IF(E634="",0,IFERROR(VLOOKUP(E634,档案费管理台账!$D$4:$H$1000,5,0),0))</f>
        <v>0</v>
      </c>
      <c r="I634" s="57"/>
      <c r="J634" s="57"/>
      <c r="K634" s="57"/>
      <c r="L634" s="57"/>
      <c r="M634" s="58" t="str">
        <f t="shared" si="70"/>
        <v/>
      </c>
      <c r="N634" s="102"/>
    </row>
    <row r="635" spans="1:14">
      <c r="A635" s="97" t="str">
        <f t="shared" si="68"/>
        <v/>
      </c>
      <c r="B635" s="98" t="str">
        <f t="shared" si="67"/>
        <v/>
      </c>
      <c r="C635" s="99"/>
      <c r="D635" s="137"/>
      <c r="E635" s="100"/>
      <c r="F635" s="57"/>
      <c r="G635" s="58">
        <f t="shared" si="69"/>
        <v>0</v>
      </c>
      <c r="H635" s="58">
        <f>IF(E635="",0,IFERROR(VLOOKUP(E635,档案费管理台账!$D$4:$H$1000,5,0),0))</f>
        <v>0</v>
      </c>
      <c r="I635" s="57"/>
      <c r="J635" s="57"/>
      <c r="K635" s="57"/>
      <c r="L635" s="57"/>
      <c r="M635" s="58" t="str">
        <f t="shared" si="70"/>
        <v/>
      </c>
      <c r="N635" s="102"/>
    </row>
    <row r="636" spans="1:14">
      <c r="A636" s="97" t="str">
        <f t="shared" si="68"/>
        <v/>
      </c>
      <c r="B636" s="98" t="str">
        <f t="shared" si="67"/>
        <v/>
      </c>
      <c r="C636" s="99"/>
      <c r="D636" s="137"/>
      <c r="E636" s="100"/>
      <c r="F636" s="57"/>
      <c r="G636" s="58">
        <f t="shared" si="69"/>
        <v>0</v>
      </c>
      <c r="H636" s="58">
        <f>IF(E636="",0,IFERROR(VLOOKUP(E636,档案费管理台账!$D$4:$H$1000,5,0),0))</f>
        <v>0</v>
      </c>
      <c r="I636" s="57"/>
      <c r="J636" s="57"/>
      <c r="K636" s="57"/>
      <c r="L636" s="57"/>
      <c r="M636" s="58" t="str">
        <f t="shared" si="70"/>
        <v/>
      </c>
      <c r="N636" s="102"/>
    </row>
    <row r="637" spans="1:14">
      <c r="A637" s="97" t="str">
        <f t="shared" si="68"/>
        <v/>
      </c>
      <c r="B637" s="98" t="str">
        <f t="shared" si="67"/>
        <v/>
      </c>
      <c r="C637" s="99"/>
      <c r="D637" s="137"/>
      <c r="E637" s="100"/>
      <c r="F637" s="57"/>
      <c r="G637" s="58">
        <f t="shared" si="69"/>
        <v>0</v>
      </c>
      <c r="H637" s="58">
        <f>IF(E637="",0,IFERROR(VLOOKUP(E637,档案费管理台账!$D$4:$H$1000,5,0),0))</f>
        <v>0</v>
      </c>
      <c r="I637" s="57"/>
      <c r="J637" s="57"/>
      <c r="K637" s="57"/>
      <c r="L637" s="57"/>
      <c r="M637" s="58" t="str">
        <f t="shared" si="70"/>
        <v/>
      </c>
      <c r="N637" s="102"/>
    </row>
    <row r="638" spans="1:14">
      <c r="A638" s="97" t="str">
        <f t="shared" si="68"/>
        <v/>
      </c>
      <c r="B638" s="98" t="str">
        <f t="shared" si="67"/>
        <v/>
      </c>
      <c r="C638" s="99"/>
      <c r="D638" s="137"/>
      <c r="E638" s="100"/>
      <c r="F638" s="57"/>
      <c r="G638" s="58">
        <f t="shared" si="69"/>
        <v>0</v>
      </c>
      <c r="H638" s="58">
        <f>IF(E638="",0,IFERROR(VLOOKUP(E638,档案费管理台账!$D$4:$H$1000,5,0),0))</f>
        <v>0</v>
      </c>
      <c r="I638" s="57"/>
      <c r="J638" s="57"/>
      <c r="K638" s="57"/>
      <c r="L638" s="57"/>
      <c r="M638" s="58" t="str">
        <f t="shared" si="70"/>
        <v/>
      </c>
      <c r="N638" s="102"/>
    </row>
    <row r="639" spans="1:14">
      <c r="A639" s="97" t="str">
        <f t="shared" si="68"/>
        <v/>
      </c>
      <c r="B639" s="98" t="str">
        <f t="shared" si="67"/>
        <v/>
      </c>
      <c r="C639" s="99"/>
      <c r="D639" s="137"/>
      <c r="E639" s="100"/>
      <c r="F639" s="57"/>
      <c r="G639" s="58">
        <f t="shared" si="69"/>
        <v>0</v>
      </c>
      <c r="H639" s="58">
        <f>IF(E639="",0,IFERROR(VLOOKUP(E639,档案费管理台账!$D$4:$H$1000,5,0),0))</f>
        <v>0</v>
      </c>
      <c r="I639" s="57"/>
      <c r="J639" s="57"/>
      <c r="K639" s="57"/>
      <c r="L639" s="57"/>
      <c r="M639" s="58" t="str">
        <f t="shared" si="70"/>
        <v/>
      </c>
      <c r="N639" s="102"/>
    </row>
    <row r="640" spans="1:14">
      <c r="A640" s="97" t="str">
        <f t="shared" si="68"/>
        <v/>
      </c>
      <c r="B640" s="98" t="str">
        <f t="shared" si="67"/>
        <v/>
      </c>
      <c r="C640" s="99"/>
      <c r="D640" s="137"/>
      <c r="E640" s="100"/>
      <c r="F640" s="57"/>
      <c r="G640" s="58">
        <f t="shared" si="69"/>
        <v>0</v>
      </c>
      <c r="H640" s="58">
        <f>IF(E640="",0,IFERROR(VLOOKUP(E640,档案费管理台账!$D$4:$H$1000,5,0),0))</f>
        <v>0</v>
      </c>
      <c r="I640" s="57"/>
      <c r="J640" s="57"/>
      <c r="K640" s="57"/>
      <c r="L640" s="57"/>
      <c r="M640" s="58" t="str">
        <f t="shared" si="70"/>
        <v/>
      </c>
      <c r="N640" s="102"/>
    </row>
    <row r="641" spans="1:14">
      <c r="A641" s="97" t="str">
        <f t="shared" si="68"/>
        <v/>
      </c>
      <c r="B641" s="98" t="str">
        <f t="shared" si="67"/>
        <v/>
      </c>
      <c r="C641" s="99"/>
      <c r="D641" s="137"/>
      <c r="E641" s="100"/>
      <c r="F641" s="57"/>
      <c r="G641" s="58">
        <f t="shared" si="69"/>
        <v>0</v>
      </c>
      <c r="H641" s="58">
        <f>IF(E641="",0,IFERROR(VLOOKUP(E641,档案费管理台账!$D$4:$H$1000,5,0),0))</f>
        <v>0</v>
      </c>
      <c r="I641" s="57"/>
      <c r="J641" s="57"/>
      <c r="K641" s="57"/>
      <c r="L641" s="57"/>
      <c r="M641" s="58" t="str">
        <f t="shared" si="70"/>
        <v/>
      </c>
      <c r="N641" s="102"/>
    </row>
    <row r="642" spans="1:14">
      <c r="A642" s="97" t="str">
        <f t="shared" si="68"/>
        <v/>
      </c>
      <c r="B642" s="98" t="str">
        <f t="shared" si="67"/>
        <v/>
      </c>
      <c r="C642" s="99"/>
      <c r="D642" s="137"/>
      <c r="E642" s="100"/>
      <c r="F642" s="57"/>
      <c r="G642" s="58">
        <f t="shared" si="69"/>
        <v>0</v>
      </c>
      <c r="H642" s="58">
        <f>IF(E642="",0,IFERROR(VLOOKUP(E642,档案费管理台账!$D$4:$H$1000,5,0),0))</f>
        <v>0</v>
      </c>
      <c r="I642" s="57"/>
      <c r="J642" s="57"/>
      <c r="K642" s="57"/>
      <c r="L642" s="57"/>
      <c r="M642" s="58" t="str">
        <f t="shared" si="70"/>
        <v/>
      </c>
      <c r="N642" s="102"/>
    </row>
    <row r="643" spans="1:14">
      <c r="A643" s="97" t="str">
        <f t="shared" si="68"/>
        <v/>
      </c>
      <c r="B643" s="98" t="str">
        <f t="shared" si="67"/>
        <v/>
      </c>
      <c r="C643" s="99"/>
      <c r="D643" s="137"/>
      <c r="E643" s="100"/>
      <c r="F643" s="57"/>
      <c r="G643" s="58">
        <f t="shared" si="69"/>
        <v>0</v>
      </c>
      <c r="H643" s="58">
        <f>IF(E643="",0,IFERROR(VLOOKUP(E643,档案费管理台账!$D$4:$H$1000,5,0),0))</f>
        <v>0</v>
      </c>
      <c r="I643" s="57"/>
      <c r="J643" s="57"/>
      <c r="K643" s="57"/>
      <c r="L643" s="57"/>
      <c r="M643" s="58" t="str">
        <f t="shared" si="70"/>
        <v/>
      </c>
      <c r="N643" s="102"/>
    </row>
    <row r="644" spans="1:14">
      <c r="A644" s="97" t="str">
        <f t="shared" si="68"/>
        <v/>
      </c>
      <c r="B644" s="98" t="str">
        <f t="shared" si="67"/>
        <v/>
      </c>
      <c r="C644" s="99"/>
      <c r="D644" s="137"/>
      <c r="E644" s="100"/>
      <c r="F644" s="57"/>
      <c r="G644" s="58">
        <f t="shared" si="69"/>
        <v>0</v>
      </c>
      <c r="H644" s="58">
        <f>IF(E644="",0,IFERROR(VLOOKUP(E644,档案费管理台账!$D$4:$H$1000,5,0),0))</f>
        <v>0</v>
      </c>
      <c r="I644" s="57"/>
      <c r="J644" s="57"/>
      <c r="K644" s="57"/>
      <c r="L644" s="57"/>
      <c r="M644" s="58" t="str">
        <f t="shared" si="70"/>
        <v/>
      </c>
      <c r="N644" s="102"/>
    </row>
    <row r="645" spans="1:14">
      <c r="A645" s="97" t="str">
        <f t="shared" si="68"/>
        <v/>
      </c>
      <c r="B645" s="98" t="str">
        <f t="shared" si="67"/>
        <v/>
      </c>
      <c r="C645" s="99"/>
      <c r="D645" s="137"/>
      <c r="E645" s="100"/>
      <c r="F645" s="57"/>
      <c r="G645" s="58">
        <f t="shared" si="69"/>
        <v>0</v>
      </c>
      <c r="H645" s="58">
        <f>IF(E645="",0,IFERROR(VLOOKUP(E645,档案费管理台账!$D$4:$H$1000,5,0),0))</f>
        <v>0</v>
      </c>
      <c r="I645" s="57"/>
      <c r="J645" s="57"/>
      <c r="K645" s="57"/>
      <c r="L645" s="57"/>
      <c r="M645" s="58" t="str">
        <f t="shared" si="70"/>
        <v/>
      </c>
      <c r="N645" s="102"/>
    </row>
    <row r="646" spans="1:14">
      <c r="A646" s="97" t="str">
        <f t="shared" si="68"/>
        <v/>
      </c>
      <c r="B646" s="98" t="str">
        <f t="shared" si="67"/>
        <v/>
      </c>
      <c r="C646" s="99"/>
      <c r="D646" s="137"/>
      <c r="E646" s="100"/>
      <c r="F646" s="57"/>
      <c r="G646" s="58">
        <f t="shared" si="69"/>
        <v>0</v>
      </c>
      <c r="H646" s="58">
        <f>IF(E646="",0,IFERROR(VLOOKUP(E646,档案费管理台账!$D$4:$H$1000,5,0),0))</f>
        <v>0</v>
      </c>
      <c r="I646" s="57"/>
      <c r="J646" s="57"/>
      <c r="K646" s="57"/>
      <c r="L646" s="57"/>
      <c r="M646" s="58" t="str">
        <f t="shared" si="70"/>
        <v/>
      </c>
      <c r="N646" s="102"/>
    </row>
    <row r="647" spans="1:14">
      <c r="A647" s="97" t="str">
        <f t="shared" si="68"/>
        <v/>
      </c>
      <c r="B647" s="98" t="str">
        <f t="shared" si="67"/>
        <v/>
      </c>
      <c r="C647" s="99"/>
      <c r="D647" s="137"/>
      <c r="E647" s="100"/>
      <c r="F647" s="57"/>
      <c r="G647" s="58">
        <f t="shared" si="69"/>
        <v>0</v>
      </c>
      <c r="H647" s="58">
        <f>IF(E647="",0,IFERROR(VLOOKUP(E647,档案费管理台账!$D$4:$H$1000,5,0),0))</f>
        <v>0</v>
      </c>
      <c r="I647" s="57"/>
      <c r="J647" s="57"/>
      <c r="K647" s="57"/>
      <c r="L647" s="57"/>
      <c r="M647" s="58" t="str">
        <f t="shared" si="70"/>
        <v/>
      </c>
      <c r="N647" s="102"/>
    </row>
    <row r="648" spans="1:14">
      <c r="A648" s="97" t="str">
        <f t="shared" si="68"/>
        <v/>
      </c>
      <c r="B648" s="98" t="str">
        <f t="shared" si="67"/>
        <v/>
      </c>
      <c r="C648" s="99"/>
      <c r="D648" s="137"/>
      <c r="E648" s="100"/>
      <c r="F648" s="57"/>
      <c r="G648" s="58">
        <f t="shared" si="69"/>
        <v>0</v>
      </c>
      <c r="H648" s="58">
        <f>IF(E648="",0,IFERROR(VLOOKUP(E648,档案费管理台账!$D$4:$H$1000,5,0),0))</f>
        <v>0</v>
      </c>
      <c r="I648" s="57"/>
      <c r="J648" s="57"/>
      <c r="K648" s="57"/>
      <c r="L648" s="57"/>
      <c r="M648" s="58" t="str">
        <f t="shared" si="70"/>
        <v/>
      </c>
      <c r="N648" s="102"/>
    </row>
    <row r="649" spans="1:14">
      <c r="A649" s="97" t="str">
        <f t="shared" si="68"/>
        <v/>
      </c>
      <c r="B649" s="98" t="str">
        <f t="shared" si="67"/>
        <v/>
      </c>
      <c r="C649" s="99"/>
      <c r="D649" s="137"/>
      <c r="E649" s="100"/>
      <c r="F649" s="57"/>
      <c r="G649" s="58">
        <f t="shared" si="69"/>
        <v>0</v>
      </c>
      <c r="H649" s="58">
        <f>IF(E649="",0,IFERROR(VLOOKUP(E649,档案费管理台账!$D$4:$H$1000,5,0),0))</f>
        <v>0</v>
      </c>
      <c r="I649" s="57"/>
      <c r="J649" s="57"/>
      <c r="K649" s="57"/>
      <c r="L649" s="57"/>
      <c r="M649" s="58" t="str">
        <f t="shared" si="70"/>
        <v/>
      </c>
      <c r="N649" s="102"/>
    </row>
    <row r="650" spans="1:14">
      <c r="A650" s="97" t="str">
        <f t="shared" si="68"/>
        <v/>
      </c>
      <c r="B650" s="98" t="str">
        <f t="shared" si="67"/>
        <v/>
      </c>
      <c r="C650" s="99"/>
      <c r="D650" s="137"/>
      <c r="E650" s="100"/>
      <c r="F650" s="57"/>
      <c r="G650" s="58">
        <f t="shared" si="69"/>
        <v>0</v>
      </c>
      <c r="H650" s="58">
        <f>IF(E650="",0,IFERROR(VLOOKUP(E650,档案费管理台账!$D$4:$H$1000,5,0),0))</f>
        <v>0</v>
      </c>
      <c r="I650" s="57"/>
      <c r="J650" s="57"/>
      <c r="K650" s="57"/>
      <c r="L650" s="57"/>
      <c r="M650" s="58" t="str">
        <f t="shared" si="70"/>
        <v/>
      </c>
      <c r="N650" s="102"/>
    </row>
    <row r="651" spans="1:14">
      <c r="A651" s="97" t="str">
        <f t="shared" si="68"/>
        <v/>
      </c>
      <c r="B651" s="98" t="str">
        <f t="shared" si="67"/>
        <v/>
      </c>
      <c r="C651" s="99"/>
      <c r="D651" s="137"/>
      <c r="E651" s="100"/>
      <c r="F651" s="57"/>
      <c r="G651" s="58">
        <f t="shared" si="69"/>
        <v>0</v>
      </c>
      <c r="H651" s="58">
        <f>IF(E651="",0,IFERROR(VLOOKUP(E651,档案费管理台账!$D$4:$H$1000,5,0),0))</f>
        <v>0</v>
      </c>
      <c r="I651" s="57"/>
      <c r="J651" s="57"/>
      <c r="K651" s="57"/>
      <c r="L651" s="57"/>
      <c r="M651" s="58" t="str">
        <f t="shared" si="70"/>
        <v/>
      </c>
      <c r="N651" s="102"/>
    </row>
    <row r="652" spans="1:14">
      <c r="A652" s="97" t="str">
        <f t="shared" si="68"/>
        <v/>
      </c>
      <c r="B652" s="98" t="str">
        <f t="shared" si="67"/>
        <v/>
      </c>
      <c r="C652" s="99"/>
      <c r="D652" s="137"/>
      <c r="E652" s="100"/>
      <c r="F652" s="57"/>
      <c r="G652" s="58">
        <f t="shared" si="69"/>
        <v>0</v>
      </c>
      <c r="H652" s="58">
        <f>IF(E652="",0,IFERROR(VLOOKUP(E652,档案费管理台账!$D$4:$H$1000,5,0),0))</f>
        <v>0</v>
      </c>
      <c r="I652" s="57"/>
      <c r="J652" s="57"/>
      <c r="K652" s="57"/>
      <c r="L652" s="57"/>
      <c r="M652" s="58" t="str">
        <f t="shared" si="70"/>
        <v/>
      </c>
      <c r="N652" s="102"/>
    </row>
    <row r="653" spans="1:14">
      <c r="A653" s="97" t="str">
        <f t="shared" si="68"/>
        <v/>
      </c>
      <c r="B653" s="98" t="str">
        <f t="shared" si="67"/>
        <v/>
      </c>
      <c r="C653" s="99"/>
      <c r="D653" s="137"/>
      <c r="E653" s="100"/>
      <c r="F653" s="57"/>
      <c r="G653" s="58">
        <f t="shared" si="69"/>
        <v>0</v>
      </c>
      <c r="H653" s="58">
        <f>IF(E653="",0,IFERROR(VLOOKUP(E653,档案费管理台账!$D$4:$H$1000,5,0),0))</f>
        <v>0</v>
      </c>
      <c r="I653" s="57"/>
      <c r="J653" s="57"/>
      <c r="K653" s="57"/>
      <c r="L653" s="57"/>
      <c r="M653" s="58" t="str">
        <f t="shared" si="70"/>
        <v/>
      </c>
      <c r="N653" s="102"/>
    </row>
    <row r="654" spans="1:14">
      <c r="A654" s="97" t="str">
        <f t="shared" si="68"/>
        <v/>
      </c>
      <c r="B654" s="98" t="str">
        <f t="shared" si="67"/>
        <v/>
      </c>
      <c r="C654" s="99"/>
      <c r="D654" s="137"/>
      <c r="E654" s="100"/>
      <c r="F654" s="57"/>
      <c r="G654" s="58">
        <f t="shared" si="69"/>
        <v>0</v>
      </c>
      <c r="H654" s="58">
        <f>IF(E654="",0,IFERROR(VLOOKUP(E654,档案费管理台账!$D$4:$H$1000,5,0),0))</f>
        <v>0</v>
      </c>
      <c r="I654" s="57"/>
      <c r="J654" s="57"/>
      <c r="K654" s="57"/>
      <c r="L654" s="57"/>
      <c r="M654" s="58" t="str">
        <f t="shared" si="70"/>
        <v/>
      </c>
      <c r="N654" s="102"/>
    </row>
    <row r="655" spans="1:14">
      <c r="A655" s="97" t="str">
        <f t="shared" si="68"/>
        <v/>
      </c>
      <c r="B655" s="98" t="str">
        <f t="shared" si="67"/>
        <v/>
      </c>
      <c r="C655" s="99"/>
      <c r="D655" s="137"/>
      <c r="E655" s="100"/>
      <c r="F655" s="57"/>
      <c r="G655" s="58">
        <f t="shared" si="69"/>
        <v>0</v>
      </c>
      <c r="H655" s="58">
        <f>IF(E655="",0,IFERROR(VLOOKUP(E655,档案费管理台账!$D$4:$H$1000,5,0),0))</f>
        <v>0</v>
      </c>
      <c r="I655" s="57"/>
      <c r="J655" s="57"/>
      <c r="K655" s="57"/>
      <c r="L655" s="57"/>
      <c r="M655" s="58" t="str">
        <f t="shared" si="70"/>
        <v/>
      </c>
      <c r="N655" s="102"/>
    </row>
    <row r="656" spans="1:14">
      <c r="A656" s="97" t="str">
        <f t="shared" si="68"/>
        <v/>
      </c>
      <c r="B656" s="98" t="str">
        <f t="shared" si="67"/>
        <v/>
      </c>
      <c r="C656" s="99"/>
      <c r="D656" s="137"/>
      <c r="E656" s="100"/>
      <c r="F656" s="57"/>
      <c r="G656" s="58">
        <f t="shared" si="69"/>
        <v>0</v>
      </c>
      <c r="H656" s="58">
        <f>IF(E656="",0,IFERROR(VLOOKUP(E656,档案费管理台账!$D$4:$H$1000,5,0),0))</f>
        <v>0</v>
      </c>
      <c r="I656" s="57"/>
      <c r="J656" s="57"/>
      <c r="K656" s="57"/>
      <c r="L656" s="57"/>
      <c r="M656" s="58" t="str">
        <f t="shared" si="70"/>
        <v/>
      </c>
      <c r="N656" s="102"/>
    </row>
    <row r="657" spans="1:14">
      <c r="A657" s="97" t="str">
        <f t="shared" si="68"/>
        <v/>
      </c>
      <c r="B657" s="98" t="str">
        <f t="shared" si="67"/>
        <v/>
      </c>
      <c r="C657" s="99"/>
      <c r="D657" s="137"/>
      <c r="E657" s="100"/>
      <c r="F657" s="57"/>
      <c r="G657" s="58">
        <f t="shared" si="69"/>
        <v>0</v>
      </c>
      <c r="H657" s="58">
        <f>IF(E657="",0,IFERROR(VLOOKUP(E657,档案费管理台账!$D$4:$H$1000,5,0),0))</f>
        <v>0</v>
      </c>
      <c r="I657" s="57"/>
      <c r="J657" s="57"/>
      <c r="K657" s="57"/>
      <c r="L657" s="57"/>
      <c r="M657" s="58" t="str">
        <f t="shared" si="70"/>
        <v/>
      </c>
      <c r="N657" s="102"/>
    </row>
    <row r="658" spans="1:14">
      <c r="A658" s="97" t="str">
        <f t="shared" si="68"/>
        <v/>
      </c>
      <c r="B658" s="98" t="str">
        <f t="shared" si="67"/>
        <v/>
      </c>
      <c r="C658" s="99"/>
      <c r="D658" s="137"/>
      <c r="E658" s="100"/>
      <c r="F658" s="57"/>
      <c r="G658" s="58">
        <f t="shared" si="69"/>
        <v>0</v>
      </c>
      <c r="H658" s="58">
        <f>IF(E658="",0,IFERROR(VLOOKUP(E658,档案费管理台账!$D$4:$H$1000,5,0),0))</f>
        <v>0</v>
      </c>
      <c r="I658" s="57"/>
      <c r="J658" s="57"/>
      <c r="K658" s="57"/>
      <c r="L658" s="57"/>
      <c r="M658" s="58" t="str">
        <f t="shared" si="70"/>
        <v/>
      </c>
      <c r="N658" s="102"/>
    </row>
    <row r="659" spans="1:14">
      <c r="A659" s="97" t="str">
        <f t="shared" si="68"/>
        <v/>
      </c>
      <c r="B659" s="98" t="str">
        <f t="shared" si="67"/>
        <v/>
      </c>
      <c r="C659" s="99"/>
      <c r="D659" s="137"/>
      <c r="E659" s="100"/>
      <c r="F659" s="57"/>
      <c r="G659" s="58">
        <f t="shared" si="69"/>
        <v>0</v>
      </c>
      <c r="H659" s="58">
        <f>IF(E659="",0,IFERROR(VLOOKUP(E659,档案费管理台账!$D$4:$H$1000,5,0),0))</f>
        <v>0</v>
      </c>
      <c r="I659" s="57"/>
      <c r="J659" s="57"/>
      <c r="K659" s="57"/>
      <c r="L659" s="57"/>
      <c r="M659" s="58" t="str">
        <f t="shared" si="70"/>
        <v/>
      </c>
      <c r="N659" s="102"/>
    </row>
    <row r="660" spans="1:14">
      <c r="A660" s="97" t="str">
        <f t="shared" si="68"/>
        <v/>
      </c>
      <c r="B660" s="98" t="str">
        <f t="shared" si="67"/>
        <v/>
      </c>
      <c r="C660" s="99"/>
      <c r="D660" s="137"/>
      <c r="E660" s="100"/>
      <c r="F660" s="57"/>
      <c r="G660" s="58">
        <f t="shared" si="69"/>
        <v>0</v>
      </c>
      <c r="H660" s="58">
        <f>IF(E660="",0,IFERROR(VLOOKUP(E660,档案费管理台账!$D$4:$H$1000,5,0),0))</f>
        <v>0</v>
      </c>
      <c r="I660" s="57"/>
      <c r="J660" s="57"/>
      <c r="K660" s="57"/>
      <c r="L660" s="57"/>
      <c r="M660" s="58" t="str">
        <f t="shared" si="70"/>
        <v/>
      </c>
      <c r="N660" s="102"/>
    </row>
    <row r="661" spans="1:14">
      <c r="A661" s="97" t="str">
        <f t="shared" si="68"/>
        <v/>
      </c>
      <c r="B661" s="98" t="str">
        <f t="shared" si="67"/>
        <v/>
      </c>
      <c r="C661" s="99"/>
      <c r="D661" s="137"/>
      <c r="E661" s="100"/>
      <c r="F661" s="57"/>
      <c r="G661" s="58">
        <f t="shared" si="69"/>
        <v>0</v>
      </c>
      <c r="H661" s="58">
        <f>IF(E661="",0,IFERROR(VLOOKUP(E661,档案费管理台账!$D$4:$H$1000,5,0),0))</f>
        <v>0</v>
      </c>
      <c r="I661" s="57"/>
      <c r="J661" s="57"/>
      <c r="K661" s="57"/>
      <c r="L661" s="57"/>
      <c r="M661" s="58" t="str">
        <f t="shared" si="70"/>
        <v/>
      </c>
      <c r="N661" s="102"/>
    </row>
    <row r="662" spans="1:14">
      <c r="A662" s="97" t="str">
        <f t="shared" si="68"/>
        <v/>
      </c>
      <c r="B662" s="98" t="str">
        <f t="shared" si="67"/>
        <v/>
      </c>
      <c r="C662" s="99"/>
      <c r="D662" s="137"/>
      <c r="E662" s="100"/>
      <c r="F662" s="57"/>
      <c r="G662" s="58">
        <f t="shared" si="69"/>
        <v>0</v>
      </c>
      <c r="H662" s="58">
        <f>IF(E662="",0,IFERROR(VLOOKUP(E662,档案费管理台账!$D$4:$H$1000,5,0),0))</f>
        <v>0</v>
      </c>
      <c r="I662" s="57"/>
      <c r="J662" s="57"/>
      <c r="K662" s="57"/>
      <c r="L662" s="57"/>
      <c r="M662" s="58" t="str">
        <f t="shared" si="70"/>
        <v/>
      </c>
      <c r="N662" s="102"/>
    </row>
    <row r="663" spans="1:14">
      <c r="A663" s="97" t="str">
        <f t="shared" si="68"/>
        <v/>
      </c>
      <c r="B663" s="98" t="str">
        <f t="shared" si="67"/>
        <v/>
      </c>
      <c r="C663" s="99"/>
      <c r="D663" s="137"/>
      <c r="E663" s="100"/>
      <c r="F663" s="57"/>
      <c r="G663" s="58">
        <f t="shared" si="69"/>
        <v>0</v>
      </c>
      <c r="H663" s="58">
        <f>IF(E663="",0,IFERROR(VLOOKUP(E663,档案费管理台账!$D$4:$H$1000,5,0),0))</f>
        <v>0</v>
      </c>
      <c r="I663" s="57"/>
      <c r="J663" s="57"/>
      <c r="K663" s="57"/>
      <c r="L663" s="57"/>
      <c r="M663" s="58" t="str">
        <f t="shared" si="70"/>
        <v/>
      </c>
      <c r="N663" s="102"/>
    </row>
    <row r="664" spans="1:14">
      <c r="A664" s="97" t="str">
        <f t="shared" si="68"/>
        <v/>
      </c>
      <c r="B664" s="98" t="str">
        <f t="shared" si="67"/>
        <v/>
      </c>
      <c r="C664" s="99"/>
      <c r="D664" s="137"/>
      <c r="E664" s="100"/>
      <c r="F664" s="57"/>
      <c r="G664" s="58">
        <f t="shared" si="69"/>
        <v>0</v>
      </c>
      <c r="H664" s="58">
        <f>IF(E664="",0,IFERROR(VLOOKUP(E664,档案费管理台账!$D$4:$H$1000,5,0),0))</f>
        <v>0</v>
      </c>
      <c r="I664" s="57"/>
      <c r="J664" s="57"/>
      <c r="K664" s="57"/>
      <c r="L664" s="57"/>
      <c r="M664" s="58" t="str">
        <f t="shared" si="70"/>
        <v/>
      </c>
      <c r="N664" s="102"/>
    </row>
    <row r="665" spans="1:14">
      <c r="A665" s="97" t="str">
        <f t="shared" si="68"/>
        <v/>
      </c>
      <c r="B665" s="98" t="str">
        <f t="shared" si="67"/>
        <v/>
      </c>
      <c r="C665" s="99"/>
      <c r="D665" s="137"/>
      <c r="E665" s="100"/>
      <c r="F665" s="57"/>
      <c r="G665" s="58">
        <f t="shared" si="69"/>
        <v>0</v>
      </c>
      <c r="H665" s="58">
        <f>IF(E665="",0,IFERROR(VLOOKUP(E665,档案费管理台账!$D$4:$H$1000,5,0),0))</f>
        <v>0</v>
      </c>
      <c r="I665" s="57"/>
      <c r="J665" s="57"/>
      <c r="K665" s="57"/>
      <c r="L665" s="57"/>
      <c r="M665" s="58" t="str">
        <f t="shared" si="70"/>
        <v/>
      </c>
      <c r="N665" s="102"/>
    </row>
    <row r="666" spans="1:14">
      <c r="A666" s="97" t="str">
        <f t="shared" si="68"/>
        <v/>
      </c>
      <c r="B666" s="98" t="str">
        <f t="shared" si="67"/>
        <v/>
      </c>
      <c r="C666" s="99"/>
      <c r="D666" s="137"/>
      <c r="E666" s="100"/>
      <c r="F666" s="57"/>
      <c r="G666" s="58">
        <f t="shared" si="69"/>
        <v>0</v>
      </c>
      <c r="H666" s="58">
        <f>IF(E666="",0,IFERROR(VLOOKUP(E666,档案费管理台账!$D$4:$H$1000,5,0),0))</f>
        <v>0</v>
      </c>
      <c r="I666" s="57"/>
      <c r="J666" s="57"/>
      <c r="K666" s="57"/>
      <c r="L666" s="57"/>
      <c r="M666" s="58" t="str">
        <f t="shared" si="70"/>
        <v/>
      </c>
      <c r="N666" s="102"/>
    </row>
    <row r="667" spans="1:14">
      <c r="A667" s="97" t="str">
        <f t="shared" si="68"/>
        <v/>
      </c>
      <c r="B667" s="98" t="str">
        <f t="shared" si="67"/>
        <v/>
      </c>
      <c r="C667" s="99"/>
      <c r="D667" s="137"/>
      <c r="E667" s="100"/>
      <c r="F667" s="57"/>
      <c r="G667" s="58">
        <f t="shared" si="69"/>
        <v>0</v>
      </c>
      <c r="H667" s="58">
        <f>IF(E667="",0,IFERROR(VLOOKUP(E667,档案费管理台账!$D$4:$H$1000,5,0),0))</f>
        <v>0</v>
      </c>
      <c r="I667" s="57"/>
      <c r="J667" s="57"/>
      <c r="K667" s="57"/>
      <c r="L667" s="57"/>
      <c r="M667" s="58" t="str">
        <f t="shared" si="70"/>
        <v/>
      </c>
      <c r="N667" s="102"/>
    </row>
    <row r="668" spans="1:14">
      <c r="A668" s="97" t="str">
        <f t="shared" si="68"/>
        <v/>
      </c>
      <c r="B668" s="98" t="str">
        <f t="shared" si="67"/>
        <v/>
      </c>
      <c r="C668" s="99"/>
      <c r="D668" s="137"/>
      <c r="E668" s="100"/>
      <c r="F668" s="57"/>
      <c r="G668" s="58">
        <f t="shared" si="69"/>
        <v>0</v>
      </c>
      <c r="H668" s="58">
        <f>IF(E668="",0,IFERROR(VLOOKUP(E668,档案费管理台账!$D$4:$H$1000,5,0),0))</f>
        <v>0</v>
      </c>
      <c r="I668" s="57"/>
      <c r="J668" s="57"/>
      <c r="K668" s="57"/>
      <c r="L668" s="57"/>
      <c r="M668" s="58" t="str">
        <f t="shared" si="70"/>
        <v/>
      </c>
      <c r="N668" s="102"/>
    </row>
    <row r="669" spans="1:14">
      <c r="A669" s="97" t="str">
        <f t="shared" si="68"/>
        <v/>
      </c>
      <c r="B669" s="98" t="str">
        <f t="shared" si="67"/>
        <v/>
      </c>
      <c r="C669" s="99"/>
      <c r="D669" s="137"/>
      <c r="E669" s="100"/>
      <c r="F669" s="57"/>
      <c r="G669" s="58">
        <f t="shared" si="69"/>
        <v>0</v>
      </c>
      <c r="H669" s="58">
        <f>IF(E669="",0,IFERROR(VLOOKUP(E669,档案费管理台账!$D$4:$H$1000,5,0),0))</f>
        <v>0</v>
      </c>
      <c r="I669" s="57"/>
      <c r="J669" s="57"/>
      <c r="K669" s="57"/>
      <c r="L669" s="57"/>
      <c r="M669" s="58" t="str">
        <f t="shared" si="70"/>
        <v/>
      </c>
      <c r="N669" s="102"/>
    </row>
    <row r="670" spans="1:14">
      <c r="A670" s="97" t="str">
        <f t="shared" si="68"/>
        <v/>
      </c>
      <c r="B670" s="98" t="str">
        <f t="shared" si="67"/>
        <v/>
      </c>
      <c r="C670" s="99"/>
      <c r="D670" s="137"/>
      <c r="E670" s="100"/>
      <c r="F670" s="57"/>
      <c r="G670" s="58">
        <f t="shared" si="69"/>
        <v>0</v>
      </c>
      <c r="H670" s="58">
        <f>IF(E670="",0,IFERROR(VLOOKUP(E670,档案费管理台账!$D$4:$H$1000,5,0),0))</f>
        <v>0</v>
      </c>
      <c r="I670" s="57"/>
      <c r="J670" s="57"/>
      <c r="K670" s="57"/>
      <c r="L670" s="57"/>
      <c r="M670" s="58" t="str">
        <f t="shared" si="70"/>
        <v/>
      </c>
      <c r="N670" s="102"/>
    </row>
    <row r="671" spans="1:14">
      <c r="A671" s="97" t="str">
        <f t="shared" si="68"/>
        <v/>
      </c>
      <c r="B671" s="98" t="str">
        <f t="shared" si="67"/>
        <v/>
      </c>
      <c r="C671" s="99"/>
      <c r="D671" s="137"/>
      <c r="E671" s="100"/>
      <c r="F671" s="57"/>
      <c r="G671" s="58">
        <f t="shared" si="69"/>
        <v>0</v>
      </c>
      <c r="H671" s="58">
        <f>IF(E671="",0,IFERROR(VLOOKUP(E671,档案费管理台账!$D$4:$H$1000,5,0),0))</f>
        <v>0</v>
      </c>
      <c r="I671" s="57"/>
      <c r="J671" s="57"/>
      <c r="K671" s="57"/>
      <c r="L671" s="57"/>
      <c r="M671" s="58" t="str">
        <f t="shared" si="70"/>
        <v/>
      </c>
      <c r="N671" s="102"/>
    </row>
    <row r="672" spans="1:14">
      <c r="A672" s="97" t="str">
        <f t="shared" si="68"/>
        <v/>
      </c>
      <c r="B672" s="98" t="str">
        <f t="shared" si="67"/>
        <v/>
      </c>
      <c r="C672" s="99"/>
      <c r="D672" s="137"/>
      <c r="E672" s="100"/>
      <c r="F672" s="57"/>
      <c r="G672" s="58">
        <f t="shared" si="69"/>
        <v>0</v>
      </c>
      <c r="H672" s="58">
        <f>IF(E672="",0,IFERROR(VLOOKUP(E672,档案费管理台账!$D$4:$H$1000,5,0),0))</f>
        <v>0</v>
      </c>
      <c r="I672" s="57"/>
      <c r="J672" s="57"/>
      <c r="K672" s="57"/>
      <c r="L672" s="57"/>
      <c r="M672" s="58" t="str">
        <f t="shared" si="70"/>
        <v/>
      </c>
      <c r="N672" s="102"/>
    </row>
    <row r="673" spans="1:14">
      <c r="A673" s="97" t="str">
        <f t="shared" si="68"/>
        <v/>
      </c>
      <c r="B673" s="98" t="str">
        <f t="shared" si="67"/>
        <v/>
      </c>
      <c r="C673" s="99"/>
      <c r="D673" s="137"/>
      <c r="E673" s="100"/>
      <c r="F673" s="57"/>
      <c r="G673" s="58">
        <f t="shared" si="69"/>
        <v>0</v>
      </c>
      <c r="H673" s="58">
        <f>IF(E673="",0,IFERROR(VLOOKUP(E673,档案费管理台账!$D$4:$H$1000,5,0),0))</f>
        <v>0</v>
      </c>
      <c r="I673" s="57"/>
      <c r="J673" s="57"/>
      <c r="K673" s="57"/>
      <c r="L673" s="57"/>
      <c r="M673" s="58" t="str">
        <f t="shared" si="70"/>
        <v/>
      </c>
      <c r="N673" s="102"/>
    </row>
    <row r="674" spans="1:14">
      <c r="A674" s="97" t="str">
        <f t="shared" si="68"/>
        <v/>
      </c>
      <c r="B674" s="98" t="str">
        <f t="shared" si="67"/>
        <v/>
      </c>
      <c r="C674" s="99"/>
      <c r="D674" s="137"/>
      <c r="E674" s="100"/>
      <c r="F674" s="57"/>
      <c r="G674" s="58">
        <f t="shared" si="69"/>
        <v>0</v>
      </c>
      <c r="H674" s="58">
        <f>IF(E674="",0,IFERROR(VLOOKUP(E674,档案费管理台账!$D$4:$H$1000,5,0),0))</f>
        <v>0</v>
      </c>
      <c r="I674" s="57"/>
      <c r="J674" s="57"/>
      <c r="K674" s="57"/>
      <c r="L674" s="57"/>
      <c r="M674" s="58" t="str">
        <f t="shared" si="70"/>
        <v/>
      </c>
      <c r="N674" s="102"/>
    </row>
    <row r="675" spans="1:14">
      <c r="A675" s="97" t="str">
        <f t="shared" si="68"/>
        <v/>
      </c>
      <c r="B675" s="98" t="str">
        <f t="shared" si="67"/>
        <v/>
      </c>
      <c r="C675" s="99"/>
      <c r="D675" s="137"/>
      <c r="E675" s="100"/>
      <c r="F675" s="57"/>
      <c r="G675" s="58">
        <f t="shared" si="69"/>
        <v>0</v>
      </c>
      <c r="H675" s="58">
        <f>IF(E675="",0,IFERROR(VLOOKUP(E675,档案费管理台账!$D$4:$H$1000,5,0),0))</f>
        <v>0</v>
      </c>
      <c r="I675" s="57"/>
      <c r="J675" s="57"/>
      <c r="K675" s="57"/>
      <c r="L675" s="57"/>
      <c r="M675" s="58" t="str">
        <f t="shared" si="70"/>
        <v/>
      </c>
      <c r="N675" s="102"/>
    </row>
    <row r="676" spans="1:14">
      <c r="A676" s="97" t="str">
        <f t="shared" si="68"/>
        <v/>
      </c>
      <c r="B676" s="98" t="str">
        <f t="shared" si="67"/>
        <v/>
      </c>
      <c r="C676" s="99"/>
      <c r="D676" s="137"/>
      <c r="E676" s="100"/>
      <c r="F676" s="57"/>
      <c r="G676" s="58">
        <f t="shared" si="69"/>
        <v>0</v>
      </c>
      <c r="H676" s="58">
        <f>IF(E676="",0,IFERROR(VLOOKUP(E676,档案费管理台账!$D$4:$H$1000,5,0),0))</f>
        <v>0</v>
      </c>
      <c r="I676" s="57"/>
      <c r="J676" s="57"/>
      <c r="K676" s="57"/>
      <c r="L676" s="57"/>
      <c r="M676" s="58" t="str">
        <f t="shared" si="70"/>
        <v/>
      </c>
      <c r="N676" s="102"/>
    </row>
    <row r="677" spans="1:14">
      <c r="A677" s="97" t="str">
        <f t="shared" si="68"/>
        <v/>
      </c>
      <c r="B677" s="98" t="str">
        <f t="shared" si="67"/>
        <v/>
      </c>
      <c r="C677" s="99"/>
      <c r="D677" s="137"/>
      <c r="E677" s="100"/>
      <c r="F677" s="57"/>
      <c r="G677" s="58">
        <f t="shared" si="69"/>
        <v>0</v>
      </c>
      <c r="H677" s="58">
        <f>IF(E677="",0,IFERROR(VLOOKUP(E677,档案费管理台账!$D$4:$H$1000,5,0),0))</f>
        <v>0</v>
      </c>
      <c r="I677" s="57"/>
      <c r="J677" s="57"/>
      <c r="K677" s="57"/>
      <c r="L677" s="57"/>
      <c r="M677" s="58" t="str">
        <f t="shared" si="70"/>
        <v/>
      </c>
      <c r="N677" s="102"/>
    </row>
    <row r="678" spans="1:14">
      <c r="A678" s="97" t="str">
        <f t="shared" si="68"/>
        <v/>
      </c>
      <c r="B678" s="98" t="str">
        <f t="shared" si="67"/>
        <v/>
      </c>
      <c r="C678" s="99"/>
      <c r="D678" s="137"/>
      <c r="E678" s="100"/>
      <c r="F678" s="57"/>
      <c r="G678" s="58">
        <f t="shared" si="69"/>
        <v>0</v>
      </c>
      <c r="H678" s="58">
        <f>IF(E678="",0,IFERROR(VLOOKUP(E678,档案费管理台账!$D$4:$H$1000,5,0),0))</f>
        <v>0</v>
      </c>
      <c r="I678" s="57"/>
      <c r="J678" s="57"/>
      <c r="K678" s="57"/>
      <c r="L678" s="57"/>
      <c r="M678" s="58" t="str">
        <f t="shared" si="70"/>
        <v/>
      </c>
      <c r="N678" s="102"/>
    </row>
    <row r="679" spans="1:14">
      <c r="A679" s="97" t="str">
        <f t="shared" si="68"/>
        <v/>
      </c>
      <c r="B679" s="98" t="str">
        <f t="shared" si="67"/>
        <v/>
      </c>
      <c r="C679" s="99"/>
      <c r="D679" s="137"/>
      <c r="E679" s="100"/>
      <c r="F679" s="57"/>
      <c r="G679" s="58">
        <f t="shared" si="69"/>
        <v>0</v>
      </c>
      <c r="H679" s="58">
        <f>IF(E679="",0,IFERROR(VLOOKUP(E679,档案费管理台账!$D$4:$H$1000,5,0),0))</f>
        <v>0</v>
      </c>
      <c r="I679" s="57"/>
      <c r="J679" s="57"/>
      <c r="K679" s="57"/>
      <c r="L679" s="57"/>
      <c r="M679" s="58" t="str">
        <f t="shared" si="70"/>
        <v/>
      </c>
      <c r="N679" s="102"/>
    </row>
    <row r="680" spans="1:14">
      <c r="A680" s="97" t="str">
        <f t="shared" si="68"/>
        <v/>
      </c>
      <c r="B680" s="98" t="str">
        <f t="shared" si="67"/>
        <v/>
      </c>
      <c r="C680" s="99"/>
      <c r="D680" s="137"/>
      <c r="E680" s="100"/>
      <c r="F680" s="57"/>
      <c r="G680" s="58">
        <f t="shared" si="69"/>
        <v>0</v>
      </c>
      <c r="H680" s="58">
        <f>IF(E680="",0,IFERROR(VLOOKUP(E680,档案费管理台账!$D$4:$H$1000,5,0),0))</f>
        <v>0</v>
      </c>
      <c r="I680" s="57"/>
      <c r="J680" s="57"/>
      <c r="K680" s="57"/>
      <c r="L680" s="57"/>
      <c r="M680" s="58" t="str">
        <f t="shared" si="70"/>
        <v/>
      </c>
      <c r="N680" s="102"/>
    </row>
    <row r="681" spans="1:14">
      <c r="A681" s="97" t="str">
        <f t="shared" si="68"/>
        <v/>
      </c>
      <c r="B681" s="98" t="str">
        <f t="shared" si="67"/>
        <v/>
      </c>
      <c r="C681" s="99"/>
      <c r="D681" s="137"/>
      <c r="E681" s="100"/>
      <c r="F681" s="57"/>
      <c r="G681" s="58">
        <f t="shared" si="69"/>
        <v>0</v>
      </c>
      <c r="H681" s="58">
        <f>IF(E681="",0,IFERROR(VLOOKUP(E681,档案费管理台账!$D$4:$H$1000,5,0),0))</f>
        <v>0</v>
      </c>
      <c r="I681" s="57"/>
      <c r="J681" s="57"/>
      <c r="K681" s="57"/>
      <c r="L681" s="57"/>
      <c r="M681" s="58" t="str">
        <f t="shared" si="70"/>
        <v/>
      </c>
      <c r="N681" s="102"/>
    </row>
    <row r="682" spans="1:14">
      <c r="A682" s="97" t="str">
        <f t="shared" si="68"/>
        <v/>
      </c>
      <c r="B682" s="98" t="str">
        <f t="shared" si="67"/>
        <v/>
      </c>
      <c r="C682" s="99"/>
      <c r="D682" s="137"/>
      <c r="E682" s="100"/>
      <c r="F682" s="57"/>
      <c r="G682" s="58">
        <f t="shared" si="69"/>
        <v>0</v>
      </c>
      <c r="H682" s="58">
        <f>IF(E682="",0,IFERROR(VLOOKUP(E682,档案费管理台账!$D$4:$H$1000,5,0),0))</f>
        <v>0</v>
      </c>
      <c r="I682" s="57"/>
      <c r="J682" s="57"/>
      <c r="K682" s="57"/>
      <c r="L682" s="57"/>
      <c r="M682" s="58" t="str">
        <f t="shared" si="70"/>
        <v/>
      </c>
      <c r="N682" s="102"/>
    </row>
    <row r="683" spans="1:14">
      <c r="A683" s="97" t="str">
        <f t="shared" si="68"/>
        <v/>
      </c>
      <c r="B683" s="98" t="str">
        <f t="shared" si="67"/>
        <v/>
      </c>
      <c r="C683" s="99"/>
      <c r="D683" s="137"/>
      <c r="E683" s="100"/>
      <c r="F683" s="57"/>
      <c r="G683" s="58">
        <f t="shared" si="69"/>
        <v>0</v>
      </c>
      <c r="H683" s="58">
        <f>IF(E683="",0,IFERROR(VLOOKUP(E683,档案费管理台账!$D$4:$H$1000,5,0),0))</f>
        <v>0</v>
      </c>
      <c r="I683" s="57"/>
      <c r="J683" s="57"/>
      <c r="K683" s="57"/>
      <c r="L683" s="57"/>
      <c r="M683" s="58" t="str">
        <f t="shared" si="70"/>
        <v/>
      </c>
      <c r="N683" s="102"/>
    </row>
    <row r="684" spans="1:14">
      <c r="A684" s="97" t="str">
        <f t="shared" si="68"/>
        <v/>
      </c>
      <c r="B684" s="98" t="str">
        <f t="shared" ref="B684:B747" si="71">IF(C684="","",MONTH(C684)&amp;"月")</f>
        <v/>
      </c>
      <c r="C684" s="99"/>
      <c r="D684" s="137"/>
      <c r="E684" s="100"/>
      <c r="F684" s="57"/>
      <c r="G684" s="58">
        <f t="shared" si="69"/>
        <v>0</v>
      </c>
      <c r="H684" s="58">
        <f>IF(E684="",0,IFERROR(VLOOKUP(E684,档案费管理台账!$D$4:$H$1000,5,0),0))</f>
        <v>0</v>
      </c>
      <c r="I684" s="57"/>
      <c r="J684" s="57"/>
      <c r="K684" s="57"/>
      <c r="L684" s="57"/>
      <c r="M684" s="58" t="str">
        <f t="shared" si="70"/>
        <v/>
      </c>
      <c r="N684" s="102"/>
    </row>
    <row r="685" spans="1:14">
      <c r="A685" s="97" t="str">
        <f t="shared" ref="A685:A748" si="72">IF(C685="","",ROW()-42)</f>
        <v/>
      </c>
      <c r="B685" s="98" t="str">
        <f t="shared" si="71"/>
        <v/>
      </c>
      <c r="C685" s="99"/>
      <c r="D685" s="137"/>
      <c r="E685" s="100"/>
      <c r="F685" s="57"/>
      <c r="G685" s="58">
        <f t="shared" ref="G685:G748" si="73">IF(F685="",0,F685*$K$41)</f>
        <v>0</v>
      </c>
      <c r="H685" s="58">
        <f>IF(E685="",0,IFERROR(VLOOKUP(E685,档案费管理台账!$D$4:$H$1000,5,0),0))</f>
        <v>0</v>
      </c>
      <c r="I685" s="57"/>
      <c r="J685" s="57"/>
      <c r="K685" s="57"/>
      <c r="L685" s="57"/>
      <c r="M685" s="58" t="str">
        <f t="shared" ref="M685:M748" si="74">IF(C685="","",ROUND(M684+G685-I685-J685-K685-L685-H685,2))</f>
        <v/>
      </c>
      <c r="N685" s="102"/>
    </row>
    <row r="686" spans="1:14">
      <c r="A686" s="97" t="str">
        <f t="shared" si="72"/>
        <v/>
      </c>
      <c r="B686" s="98" t="str">
        <f t="shared" si="71"/>
        <v/>
      </c>
      <c r="C686" s="99"/>
      <c r="D686" s="137"/>
      <c r="E686" s="100"/>
      <c r="F686" s="57"/>
      <c r="G686" s="58">
        <f t="shared" si="73"/>
        <v>0</v>
      </c>
      <c r="H686" s="58">
        <f>IF(E686="",0,IFERROR(VLOOKUP(E686,档案费管理台账!$D$4:$H$1000,5,0),0))</f>
        <v>0</v>
      </c>
      <c r="I686" s="57"/>
      <c r="J686" s="57"/>
      <c r="K686" s="57"/>
      <c r="L686" s="57"/>
      <c r="M686" s="58" t="str">
        <f t="shared" si="74"/>
        <v/>
      </c>
      <c r="N686" s="102"/>
    </row>
    <row r="687" spans="1:14">
      <c r="A687" s="97" t="str">
        <f t="shared" si="72"/>
        <v/>
      </c>
      <c r="B687" s="98" t="str">
        <f t="shared" si="71"/>
        <v/>
      </c>
      <c r="C687" s="99"/>
      <c r="D687" s="137"/>
      <c r="E687" s="100"/>
      <c r="F687" s="57"/>
      <c r="G687" s="58">
        <f t="shared" si="73"/>
        <v>0</v>
      </c>
      <c r="H687" s="58">
        <f>IF(E687="",0,IFERROR(VLOOKUP(E687,档案费管理台账!$D$4:$H$1000,5,0),0))</f>
        <v>0</v>
      </c>
      <c r="I687" s="57"/>
      <c r="J687" s="57"/>
      <c r="K687" s="57"/>
      <c r="L687" s="57"/>
      <c r="M687" s="58" t="str">
        <f t="shared" si="74"/>
        <v/>
      </c>
      <c r="N687" s="102"/>
    </row>
    <row r="688" spans="1:14">
      <c r="A688" s="97" t="str">
        <f t="shared" si="72"/>
        <v/>
      </c>
      <c r="B688" s="98" t="str">
        <f t="shared" si="71"/>
        <v/>
      </c>
      <c r="C688" s="99"/>
      <c r="D688" s="137"/>
      <c r="E688" s="100"/>
      <c r="F688" s="57"/>
      <c r="G688" s="58">
        <f t="shared" si="73"/>
        <v>0</v>
      </c>
      <c r="H688" s="58">
        <f>IF(E688="",0,IFERROR(VLOOKUP(E688,档案费管理台账!$D$4:$H$1000,5,0),0))</f>
        <v>0</v>
      </c>
      <c r="I688" s="57"/>
      <c r="J688" s="57"/>
      <c r="K688" s="57"/>
      <c r="L688" s="57"/>
      <c r="M688" s="58" t="str">
        <f t="shared" si="74"/>
        <v/>
      </c>
      <c r="N688" s="102"/>
    </row>
    <row r="689" spans="1:14">
      <c r="A689" s="97" t="str">
        <f t="shared" si="72"/>
        <v/>
      </c>
      <c r="B689" s="98" t="str">
        <f t="shared" si="71"/>
        <v/>
      </c>
      <c r="C689" s="99"/>
      <c r="D689" s="137"/>
      <c r="E689" s="100"/>
      <c r="F689" s="57"/>
      <c r="G689" s="58">
        <f t="shared" si="73"/>
        <v>0</v>
      </c>
      <c r="H689" s="58">
        <f>IF(E689="",0,IFERROR(VLOOKUP(E689,档案费管理台账!$D$4:$H$1000,5,0),0))</f>
        <v>0</v>
      </c>
      <c r="I689" s="57"/>
      <c r="J689" s="57"/>
      <c r="K689" s="57"/>
      <c r="L689" s="57"/>
      <c r="M689" s="58" t="str">
        <f t="shared" si="74"/>
        <v/>
      </c>
      <c r="N689" s="102"/>
    </row>
    <row r="690" spans="1:14">
      <c r="A690" s="97" t="str">
        <f t="shared" si="72"/>
        <v/>
      </c>
      <c r="B690" s="98" t="str">
        <f t="shared" si="71"/>
        <v/>
      </c>
      <c r="C690" s="99"/>
      <c r="D690" s="137"/>
      <c r="E690" s="100"/>
      <c r="F690" s="57"/>
      <c r="G690" s="58">
        <f t="shared" si="73"/>
        <v>0</v>
      </c>
      <c r="H690" s="58">
        <f>IF(E690="",0,IFERROR(VLOOKUP(E690,档案费管理台账!$D$4:$H$1000,5,0),0))</f>
        <v>0</v>
      </c>
      <c r="I690" s="57"/>
      <c r="J690" s="57"/>
      <c r="K690" s="57"/>
      <c r="L690" s="57"/>
      <c r="M690" s="58" t="str">
        <f t="shared" si="74"/>
        <v/>
      </c>
      <c r="N690" s="102"/>
    </row>
    <row r="691" spans="1:14">
      <c r="A691" s="97" t="str">
        <f t="shared" si="72"/>
        <v/>
      </c>
      <c r="B691" s="98" t="str">
        <f t="shared" si="71"/>
        <v/>
      </c>
      <c r="C691" s="99"/>
      <c r="D691" s="137"/>
      <c r="E691" s="100"/>
      <c r="F691" s="57"/>
      <c r="G691" s="58">
        <f t="shared" si="73"/>
        <v>0</v>
      </c>
      <c r="H691" s="58">
        <f>IF(E691="",0,IFERROR(VLOOKUP(E691,档案费管理台账!$D$4:$H$1000,5,0),0))</f>
        <v>0</v>
      </c>
      <c r="I691" s="57"/>
      <c r="J691" s="57"/>
      <c r="K691" s="57"/>
      <c r="L691" s="57"/>
      <c r="M691" s="58" t="str">
        <f t="shared" si="74"/>
        <v/>
      </c>
      <c r="N691" s="102"/>
    </row>
    <row r="692" spans="1:14">
      <c r="A692" s="97" t="str">
        <f t="shared" si="72"/>
        <v/>
      </c>
      <c r="B692" s="98" t="str">
        <f t="shared" si="71"/>
        <v/>
      </c>
      <c r="C692" s="99"/>
      <c r="D692" s="137"/>
      <c r="E692" s="100"/>
      <c r="F692" s="57"/>
      <c r="G692" s="58">
        <f t="shared" si="73"/>
        <v>0</v>
      </c>
      <c r="H692" s="58">
        <f>IF(E692="",0,IFERROR(VLOOKUP(E692,档案费管理台账!$D$4:$H$1000,5,0),0))</f>
        <v>0</v>
      </c>
      <c r="I692" s="57"/>
      <c r="J692" s="57"/>
      <c r="K692" s="57"/>
      <c r="L692" s="57"/>
      <c r="M692" s="58" t="str">
        <f t="shared" si="74"/>
        <v/>
      </c>
      <c r="N692" s="102"/>
    </row>
    <row r="693" spans="1:14">
      <c r="A693" s="97" t="str">
        <f t="shared" si="72"/>
        <v/>
      </c>
      <c r="B693" s="98" t="str">
        <f t="shared" si="71"/>
        <v/>
      </c>
      <c r="C693" s="99"/>
      <c r="D693" s="137"/>
      <c r="E693" s="100"/>
      <c r="F693" s="57"/>
      <c r="G693" s="58">
        <f t="shared" si="73"/>
        <v>0</v>
      </c>
      <c r="H693" s="58">
        <f>IF(E693="",0,IFERROR(VLOOKUP(E693,档案费管理台账!$D$4:$H$1000,5,0),0))</f>
        <v>0</v>
      </c>
      <c r="I693" s="57"/>
      <c r="J693" s="57"/>
      <c r="K693" s="57"/>
      <c r="L693" s="57"/>
      <c r="M693" s="58" t="str">
        <f t="shared" si="74"/>
        <v/>
      </c>
      <c r="N693" s="102"/>
    </row>
    <row r="694" spans="1:14">
      <c r="A694" s="97" t="str">
        <f t="shared" si="72"/>
        <v/>
      </c>
      <c r="B694" s="98" t="str">
        <f t="shared" si="71"/>
        <v/>
      </c>
      <c r="C694" s="99"/>
      <c r="D694" s="137"/>
      <c r="E694" s="100"/>
      <c r="F694" s="57"/>
      <c r="G694" s="58">
        <f t="shared" si="73"/>
        <v>0</v>
      </c>
      <c r="H694" s="58">
        <f>IF(E694="",0,IFERROR(VLOOKUP(E694,档案费管理台账!$D$4:$H$1000,5,0),0))</f>
        <v>0</v>
      </c>
      <c r="I694" s="57"/>
      <c r="J694" s="57"/>
      <c r="K694" s="57"/>
      <c r="L694" s="57"/>
      <c r="M694" s="58" t="str">
        <f t="shared" si="74"/>
        <v/>
      </c>
      <c r="N694" s="102"/>
    </row>
    <row r="695" spans="1:14">
      <c r="A695" s="97" t="str">
        <f t="shared" si="72"/>
        <v/>
      </c>
      <c r="B695" s="98" t="str">
        <f t="shared" si="71"/>
        <v/>
      </c>
      <c r="C695" s="99"/>
      <c r="D695" s="137"/>
      <c r="E695" s="100"/>
      <c r="F695" s="57"/>
      <c r="G695" s="58">
        <f t="shared" si="73"/>
        <v>0</v>
      </c>
      <c r="H695" s="58">
        <f>IF(E695="",0,IFERROR(VLOOKUP(E695,档案费管理台账!$D$4:$H$1000,5,0),0))</f>
        <v>0</v>
      </c>
      <c r="I695" s="57"/>
      <c r="J695" s="57"/>
      <c r="K695" s="57"/>
      <c r="L695" s="57"/>
      <c r="M695" s="58" t="str">
        <f t="shared" si="74"/>
        <v/>
      </c>
      <c r="N695" s="102"/>
    </row>
    <row r="696" spans="1:14">
      <c r="A696" s="97" t="str">
        <f t="shared" si="72"/>
        <v/>
      </c>
      <c r="B696" s="98" t="str">
        <f t="shared" si="71"/>
        <v/>
      </c>
      <c r="C696" s="99"/>
      <c r="D696" s="137"/>
      <c r="E696" s="100"/>
      <c r="F696" s="57"/>
      <c r="G696" s="58">
        <f t="shared" si="73"/>
        <v>0</v>
      </c>
      <c r="H696" s="58">
        <f>IF(E696="",0,IFERROR(VLOOKUP(E696,档案费管理台账!$D$4:$H$1000,5,0),0))</f>
        <v>0</v>
      </c>
      <c r="I696" s="57"/>
      <c r="J696" s="57"/>
      <c r="K696" s="57"/>
      <c r="L696" s="57"/>
      <c r="M696" s="58" t="str">
        <f t="shared" si="74"/>
        <v/>
      </c>
      <c r="N696" s="102"/>
    </row>
    <row r="697" spans="1:14">
      <c r="A697" s="97" t="str">
        <f t="shared" si="72"/>
        <v/>
      </c>
      <c r="B697" s="98" t="str">
        <f t="shared" si="71"/>
        <v/>
      </c>
      <c r="C697" s="99"/>
      <c r="D697" s="137"/>
      <c r="E697" s="100"/>
      <c r="F697" s="57"/>
      <c r="G697" s="58">
        <f t="shared" si="73"/>
        <v>0</v>
      </c>
      <c r="H697" s="58">
        <f>IF(E697="",0,IFERROR(VLOOKUP(E697,档案费管理台账!$D$4:$H$1000,5,0),0))</f>
        <v>0</v>
      </c>
      <c r="I697" s="57"/>
      <c r="J697" s="57"/>
      <c r="K697" s="57"/>
      <c r="L697" s="57"/>
      <c r="M697" s="58" t="str">
        <f t="shared" si="74"/>
        <v/>
      </c>
      <c r="N697" s="102"/>
    </row>
    <row r="698" spans="1:14">
      <c r="A698" s="97" t="str">
        <f t="shared" si="72"/>
        <v/>
      </c>
      <c r="B698" s="98" t="str">
        <f t="shared" si="71"/>
        <v/>
      </c>
      <c r="C698" s="99"/>
      <c r="D698" s="137"/>
      <c r="E698" s="100"/>
      <c r="F698" s="57"/>
      <c r="G698" s="58">
        <f t="shared" si="73"/>
        <v>0</v>
      </c>
      <c r="H698" s="58">
        <f>IF(E698="",0,IFERROR(VLOOKUP(E698,档案费管理台账!$D$4:$H$1000,5,0),0))</f>
        <v>0</v>
      </c>
      <c r="I698" s="57"/>
      <c r="J698" s="57"/>
      <c r="K698" s="57"/>
      <c r="L698" s="57"/>
      <c r="M698" s="58" t="str">
        <f t="shared" si="74"/>
        <v/>
      </c>
      <c r="N698" s="102"/>
    </row>
    <row r="699" spans="1:14">
      <c r="A699" s="97" t="str">
        <f t="shared" si="72"/>
        <v/>
      </c>
      <c r="B699" s="98" t="str">
        <f t="shared" si="71"/>
        <v/>
      </c>
      <c r="C699" s="99"/>
      <c r="D699" s="137"/>
      <c r="E699" s="100"/>
      <c r="F699" s="57"/>
      <c r="G699" s="58">
        <f t="shared" si="73"/>
        <v>0</v>
      </c>
      <c r="H699" s="58">
        <f>IF(E699="",0,IFERROR(VLOOKUP(E699,档案费管理台账!$D$4:$H$1000,5,0),0))</f>
        <v>0</v>
      </c>
      <c r="I699" s="57"/>
      <c r="J699" s="57"/>
      <c r="K699" s="57"/>
      <c r="L699" s="57"/>
      <c r="M699" s="58" t="str">
        <f t="shared" si="74"/>
        <v/>
      </c>
      <c r="N699" s="102"/>
    </row>
    <row r="700" spans="1:14">
      <c r="A700" s="97" t="str">
        <f t="shared" si="72"/>
        <v/>
      </c>
      <c r="B700" s="98" t="str">
        <f t="shared" si="71"/>
        <v/>
      </c>
      <c r="C700" s="99"/>
      <c r="D700" s="137"/>
      <c r="E700" s="100"/>
      <c r="F700" s="57"/>
      <c r="G700" s="58">
        <f t="shared" si="73"/>
        <v>0</v>
      </c>
      <c r="H700" s="58">
        <f>IF(E700="",0,IFERROR(VLOOKUP(E700,档案费管理台账!$D$4:$H$1000,5,0),0))</f>
        <v>0</v>
      </c>
      <c r="I700" s="57"/>
      <c r="J700" s="57"/>
      <c r="K700" s="57"/>
      <c r="L700" s="57"/>
      <c r="M700" s="58" t="str">
        <f t="shared" si="74"/>
        <v/>
      </c>
      <c r="N700" s="102"/>
    </row>
    <row r="701" spans="1:14">
      <c r="A701" s="97" t="str">
        <f t="shared" si="72"/>
        <v/>
      </c>
      <c r="B701" s="98" t="str">
        <f t="shared" si="71"/>
        <v/>
      </c>
      <c r="C701" s="99"/>
      <c r="D701" s="137"/>
      <c r="E701" s="100"/>
      <c r="F701" s="57"/>
      <c r="G701" s="58">
        <f t="shared" si="73"/>
        <v>0</v>
      </c>
      <c r="H701" s="58">
        <f>IF(E701="",0,IFERROR(VLOOKUP(E701,档案费管理台账!$D$4:$H$1000,5,0),0))</f>
        <v>0</v>
      </c>
      <c r="I701" s="57"/>
      <c r="J701" s="57"/>
      <c r="K701" s="57"/>
      <c r="L701" s="57"/>
      <c r="M701" s="58" t="str">
        <f t="shared" si="74"/>
        <v/>
      </c>
      <c r="N701" s="102"/>
    </row>
    <row r="702" spans="1:14">
      <c r="A702" s="97" t="str">
        <f t="shared" si="72"/>
        <v/>
      </c>
      <c r="B702" s="98" t="str">
        <f t="shared" si="71"/>
        <v/>
      </c>
      <c r="C702" s="99"/>
      <c r="D702" s="137"/>
      <c r="E702" s="100"/>
      <c r="F702" s="57"/>
      <c r="G702" s="58">
        <f t="shared" si="73"/>
        <v>0</v>
      </c>
      <c r="H702" s="58">
        <f>IF(E702="",0,IFERROR(VLOOKUP(E702,档案费管理台账!$D$4:$H$1000,5,0),0))</f>
        <v>0</v>
      </c>
      <c r="I702" s="57"/>
      <c r="J702" s="57"/>
      <c r="K702" s="57"/>
      <c r="L702" s="57"/>
      <c r="M702" s="58" t="str">
        <f t="shared" si="74"/>
        <v/>
      </c>
      <c r="N702" s="102"/>
    </row>
    <row r="703" spans="1:14">
      <c r="A703" s="97" t="str">
        <f t="shared" si="72"/>
        <v/>
      </c>
      <c r="B703" s="98" t="str">
        <f t="shared" si="71"/>
        <v/>
      </c>
      <c r="C703" s="99"/>
      <c r="D703" s="137"/>
      <c r="E703" s="100"/>
      <c r="F703" s="57"/>
      <c r="G703" s="58">
        <f t="shared" si="73"/>
        <v>0</v>
      </c>
      <c r="H703" s="58">
        <f>IF(E703="",0,IFERROR(VLOOKUP(E703,档案费管理台账!$D$4:$H$1000,5,0),0))</f>
        <v>0</v>
      </c>
      <c r="I703" s="57"/>
      <c r="J703" s="57"/>
      <c r="K703" s="57"/>
      <c r="L703" s="57"/>
      <c r="M703" s="58" t="str">
        <f t="shared" si="74"/>
        <v/>
      </c>
      <c r="N703" s="102"/>
    </row>
    <row r="704" spans="1:14">
      <c r="A704" s="97" t="str">
        <f t="shared" si="72"/>
        <v/>
      </c>
      <c r="B704" s="98" t="str">
        <f t="shared" si="71"/>
        <v/>
      </c>
      <c r="C704" s="99"/>
      <c r="D704" s="137"/>
      <c r="E704" s="100"/>
      <c r="F704" s="57"/>
      <c r="G704" s="58">
        <f t="shared" si="73"/>
        <v>0</v>
      </c>
      <c r="H704" s="58">
        <f>IF(E704="",0,IFERROR(VLOOKUP(E704,档案费管理台账!$D$4:$H$1000,5,0),0))</f>
        <v>0</v>
      </c>
      <c r="I704" s="57"/>
      <c r="J704" s="57"/>
      <c r="K704" s="57"/>
      <c r="L704" s="57"/>
      <c r="M704" s="58" t="str">
        <f t="shared" si="74"/>
        <v/>
      </c>
      <c r="N704" s="102"/>
    </row>
    <row r="705" spans="1:14">
      <c r="A705" s="97" t="str">
        <f t="shared" si="72"/>
        <v/>
      </c>
      <c r="B705" s="98" t="str">
        <f t="shared" si="71"/>
        <v/>
      </c>
      <c r="C705" s="99"/>
      <c r="D705" s="137"/>
      <c r="E705" s="100"/>
      <c r="F705" s="57"/>
      <c r="G705" s="58">
        <f t="shared" si="73"/>
        <v>0</v>
      </c>
      <c r="H705" s="58">
        <f>IF(E705="",0,IFERROR(VLOOKUP(E705,档案费管理台账!$D$4:$H$1000,5,0),0))</f>
        <v>0</v>
      </c>
      <c r="I705" s="57"/>
      <c r="J705" s="57"/>
      <c r="K705" s="57"/>
      <c r="L705" s="57"/>
      <c r="M705" s="58" t="str">
        <f t="shared" si="74"/>
        <v/>
      </c>
      <c r="N705" s="102"/>
    </row>
    <row r="706" spans="1:14">
      <c r="A706" s="97" t="str">
        <f t="shared" si="72"/>
        <v/>
      </c>
      <c r="B706" s="98" t="str">
        <f t="shared" si="71"/>
        <v/>
      </c>
      <c r="C706" s="99"/>
      <c r="D706" s="137"/>
      <c r="E706" s="100"/>
      <c r="F706" s="57"/>
      <c r="G706" s="58">
        <f t="shared" si="73"/>
        <v>0</v>
      </c>
      <c r="H706" s="58">
        <f>IF(E706="",0,IFERROR(VLOOKUP(E706,档案费管理台账!$D$4:$H$1000,5,0),0))</f>
        <v>0</v>
      </c>
      <c r="I706" s="57"/>
      <c r="J706" s="57"/>
      <c r="K706" s="57"/>
      <c r="L706" s="57"/>
      <c r="M706" s="58" t="str">
        <f t="shared" si="74"/>
        <v/>
      </c>
      <c r="N706" s="102"/>
    </row>
    <row r="707" spans="1:14">
      <c r="A707" s="97" t="str">
        <f t="shared" si="72"/>
        <v/>
      </c>
      <c r="B707" s="98" t="str">
        <f t="shared" si="71"/>
        <v/>
      </c>
      <c r="C707" s="99"/>
      <c r="D707" s="137"/>
      <c r="E707" s="100"/>
      <c r="F707" s="57"/>
      <c r="G707" s="58">
        <f t="shared" si="73"/>
        <v>0</v>
      </c>
      <c r="H707" s="58">
        <f>IF(E707="",0,IFERROR(VLOOKUP(E707,档案费管理台账!$D$4:$H$1000,5,0),0))</f>
        <v>0</v>
      </c>
      <c r="I707" s="57"/>
      <c r="J707" s="57"/>
      <c r="K707" s="57"/>
      <c r="L707" s="57"/>
      <c r="M707" s="58" t="str">
        <f t="shared" si="74"/>
        <v/>
      </c>
      <c r="N707" s="102"/>
    </row>
    <row r="708" spans="1:14">
      <c r="A708" s="97" t="str">
        <f t="shared" si="72"/>
        <v/>
      </c>
      <c r="B708" s="98" t="str">
        <f t="shared" si="71"/>
        <v/>
      </c>
      <c r="C708" s="99"/>
      <c r="D708" s="137"/>
      <c r="E708" s="100"/>
      <c r="F708" s="57"/>
      <c r="G708" s="58">
        <f t="shared" si="73"/>
        <v>0</v>
      </c>
      <c r="H708" s="58">
        <f>IF(E708="",0,IFERROR(VLOOKUP(E708,档案费管理台账!$D$4:$H$1000,5,0),0))</f>
        <v>0</v>
      </c>
      <c r="I708" s="57"/>
      <c r="J708" s="57"/>
      <c r="K708" s="57"/>
      <c r="L708" s="57"/>
      <c r="M708" s="58" t="str">
        <f t="shared" si="74"/>
        <v/>
      </c>
      <c r="N708" s="102"/>
    </row>
    <row r="709" spans="1:14">
      <c r="A709" s="97" t="str">
        <f t="shared" si="72"/>
        <v/>
      </c>
      <c r="B709" s="98" t="str">
        <f t="shared" si="71"/>
        <v/>
      </c>
      <c r="C709" s="99"/>
      <c r="D709" s="137"/>
      <c r="E709" s="100"/>
      <c r="F709" s="57"/>
      <c r="G709" s="58">
        <f t="shared" si="73"/>
        <v>0</v>
      </c>
      <c r="H709" s="58">
        <f>IF(E709="",0,IFERROR(VLOOKUP(E709,档案费管理台账!$D$4:$H$1000,5,0),0))</f>
        <v>0</v>
      </c>
      <c r="I709" s="57"/>
      <c r="J709" s="57"/>
      <c r="K709" s="57"/>
      <c r="L709" s="57"/>
      <c r="M709" s="58" t="str">
        <f t="shared" si="74"/>
        <v/>
      </c>
      <c r="N709" s="102"/>
    </row>
    <row r="710" spans="1:14">
      <c r="A710" s="97" t="str">
        <f t="shared" si="72"/>
        <v/>
      </c>
      <c r="B710" s="98" t="str">
        <f t="shared" si="71"/>
        <v/>
      </c>
      <c r="C710" s="99"/>
      <c r="D710" s="137"/>
      <c r="E710" s="100"/>
      <c r="F710" s="57"/>
      <c r="G710" s="58">
        <f t="shared" si="73"/>
        <v>0</v>
      </c>
      <c r="H710" s="58">
        <f>IF(E710="",0,IFERROR(VLOOKUP(E710,档案费管理台账!$D$4:$H$1000,5,0),0))</f>
        <v>0</v>
      </c>
      <c r="I710" s="57"/>
      <c r="J710" s="57"/>
      <c r="K710" s="57"/>
      <c r="L710" s="57"/>
      <c r="M710" s="58" t="str">
        <f t="shared" si="74"/>
        <v/>
      </c>
      <c r="N710" s="102"/>
    </row>
    <row r="711" spans="1:14">
      <c r="A711" s="97" t="str">
        <f t="shared" si="72"/>
        <v/>
      </c>
      <c r="B711" s="98" t="str">
        <f t="shared" si="71"/>
        <v/>
      </c>
      <c r="C711" s="99"/>
      <c r="D711" s="137"/>
      <c r="E711" s="100"/>
      <c r="F711" s="57"/>
      <c r="G711" s="58">
        <f t="shared" si="73"/>
        <v>0</v>
      </c>
      <c r="H711" s="58">
        <f>IF(E711="",0,IFERROR(VLOOKUP(E711,档案费管理台账!$D$4:$H$1000,5,0),0))</f>
        <v>0</v>
      </c>
      <c r="I711" s="57"/>
      <c r="J711" s="57"/>
      <c r="K711" s="57"/>
      <c r="L711" s="57"/>
      <c r="M711" s="58" t="str">
        <f t="shared" si="74"/>
        <v/>
      </c>
      <c r="N711" s="102"/>
    </row>
    <row r="712" spans="1:14">
      <c r="A712" s="97" t="str">
        <f t="shared" si="72"/>
        <v/>
      </c>
      <c r="B712" s="98" t="str">
        <f t="shared" si="71"/>
        <v/>
      </c>
      <c r="C712" s="99"/>
      <c r="D712" s="137"/>
      <c r="E712" s="100"/>
      <c r="F712" s="57"/>
      <c r="G712" s="58">
        <f t="shared" si="73"/>
        <v>0</v>
      </c>
      <c r="H712" s="58">
        <f>IF(E712="",0,IFERROR(VLOOKUP(E712,档案费管理台账!$D$4:$H$1000,5,0),0))</f>
        <v>0</v>
      </c>
      <c r="I712" s="57"/>
      <c r="J712" s="57"/>
      <c r="K712" s="57"/>
      <c r="L712" s="57"/>
      <c r="M712" s="58" t="str">
        <f t="shared" si="74"/>
        <v/>
      </c>
      <c r="N712" s="102"/>
    </row>
    <row r="713" spans="1:14">
      <c r="A713" s="97" t="str">
        <f t="shared" si="72"/>
        <v/>
      </c>
      <c r="B713" s="98" t="str">
        <f t="shared" si="71"/>
        <v/>
      </c>
      <c r="C713" s="99"/>
      <c r="D713" s="137"/>
      <c r="E713" s="100"/>
      <c r="F713" s="57"/>
      <c r="G713" s="58">
        <f t="shared" si="73"/>
        <v>0</v>
      </c>
      <c r="H713" s="58">
        <f>IF(E713="",0,IFERROR(VLOOKUP(E713,档案费管理台账!$D$4:$H$1000,5,0),0))</f>
        <v>0</v>
      </c>
      <c r="I713" s="57"/>
      <c r="J713" s="57"/>
      <c r="K713" s="57"/>
      <c r="L713" s="57"/>
      <c r="M713" s="58" t="str">
        <f t="shared" si="74"/>
        <v/>
      </c>
      <c r="N713" s="102"/>
    </row>
    <row r="714" spans="1:14">
      <c r="A714" s="97" t="str">
        <f t="shared" si="72"/>
        <v/>
      </c>
      <c r="B714" s="98" t="str">
        <f t="shared" si="71"/>
        <v/>
      </c>
      <c r="C714" s="99"/>
      <c r="D714" s="137"/>
      <c r="E714" s="100"/>
      <c r="F714" s="57"/>
      <c r="G714" s="58">
        <f t="shared" si="73"/>
        <v>0</v>
      </c>
      <c r="H714" s="58">
        <f>IF(E714="",0,IFERROR(VLOOKUP(E714,档案费管理台账!$D$4:$H$1000,5,0),0))</f>
        <v>0</v>
      </c>
      <c r="I714" s="57"/>
      <c r="J714" s="57"/>
      <c r="K714" s="57"/>
      <c r="L714" s="57"/>
      <c r="M714" s="58" t="str">
        <f t="shared" si="74"/>
        <v/>
      </c>
      <c r="N714" s="102"/>
    </row>
    <row r="715" spans="1:14">
      <c r="A715" s="97" t="str">
        <f t="shared" si="72"/>
        <v/>
      </c>
      <c r="B715" s="98" t="str">
        <f t="shared" si="71"/>
        <v/>
      </c>
      <c r="C715" s="99"/>
      <c r="D715" s="137"/>
      <c r="E715" s="100"/>
      <c r="F715" s="57"/>
      <c r="G715" s="58">
        <f t="shared" si="73"/>
        <v>0</v>
      </c>
      <c r="H715" s="58">
        <f>IF(E715="",0,IFERROR(VLOOKUP(E715,档案费管理台账!$D$4:$H$1000,5,0),0))</f>
        <v>0</v>
      </c>
      <c r="I715" s="57"/>
      <c r="J715" s="57"/>
      <c r="K715" s="57"/>
      <c r="L715" s="57"/>
      <c r="M715" s="58" t="str">
        <f t="shared" si="74"/>
        <v/>
      </c>
      <c r="N715" s="102"/>
    </row>
    <row r="716" spans="1:14">
      <c r="A716" s="97" t="str">
        <f t="shared" si="72"/>
        <v/>
      </c>
      <c r="B716" s="98" t="str">
        <f t="shared" si="71"/>
        <v/>
      </c>
      <c r="C716" s="99"/>
      <c r="D716" s="137"/>
      <c r="E716" s="100"/>
      <c r="F716" s="57"/>
      <c r="G716" s="58">
        <f t="shared" si="73"/>
        <v>0</v>
      </c>
      <c r="H716" s="58">
        <f>IF(E716="",0,IFERROR(VLOOKUP(E716,档案费管理台账!$D$4:$H$1000,5,0),0))</f>
        <v>0</v>
      </c>
      <c r="I716" s="57"/>
      <c r="J716" s="57"/>
      <c r="K716" s="57"/>
      <c r="L716" s="57"/>
      <c r="M716" s="58" t="str">
        <f t="shared" si="74"/>
        <v/>
      </c>
      <c r="N716" s="102"/>
    </row>
    <row r="717" spans="1:14">
      <c r="A717" s="97" t="str">
        <f t="shared" si="72"/>
        <v/>
      </c>
      <c r="B717" s="98" t="str">
        <f t="shared" si="71"/>
        <v/>
      </c>
      <c r="C717" s="99"/>
      <c r="D717" s="137"/>
      <c r="E717" s="100"/>
      <c r="F717" s="57"/>
      <c r="G717" s="58">
        <f t="shared" si="73"/>
        <v>0</v>
      </c>
      <c r="H717" s="58">
        <f>IF(E717="",0,IFERROR(VLOOKUP(E717,档案费管理台账!$D$4:$H$1000,5,0),0))</f>
        <v>0</v>
      </c>
      <c r="I717" s="57"/>
      <c r="J717" s="57"/>
      <c r="K717" s="57"/>
      <c r="L717" s="57"/>
      <c r="M717" s="58" t="str">
        <f t="shared" si="74"/>
        <v/>
      </c>
      <c r="N717" s="102"/>
    </row>
    <row r="718" spans="1:14">
      <c r="A718" s="97" t="str">
        <f t="shared" si="72"/>
        <v/>
      </c>
      <c r="B718" s="98" t="str">
        <f t="shared" si="71"/>
        <v/>
      </c>
      <c r="C718" s="99"/>
      <c r="D718" s="137"/>
      <c r="E718" s="100"/>
      <c r="F718" s="57"/>
      <c r="G718" s="58">
        <f t="shared" si="73"/>
        <v>0</v>
      </c>
      <c r="H718" s="58">
        <f>IF(E718="",0,IFERROR(VLOOKUP(E718,档案费管理台账!$D$4:$H$1000,5,0),0))</f>
        <v>0</v>
      </c>
      <c r="I718" s="57"/>
      <c r="J718" s="57"/>
      <c r="K718" s="57"/>
      <c r="L718" s="57"/>
      <c r="M718" s="58" t="str">
        <f t="shared" si="74"/>
        <v/>
      </c>
      <c r="N718" s="102"/>
    </row>
    <row r="719" spans="1:14">
      <c r="A719" s="97" t="str">
        <f t="shared" si="72"/>
        <v/>
      </c>
      <c r="B719" s="98" t="str">
        <f t="shared" si="71"/>
        <v/>
      </c>
      <c r="C719" s="99"/>
      <c r="D719" s="137"/>
      <c r="E719" s="100"/>
      <c r="F719" s="57"/>
      <c r="G719" s="58">
        <f t="shared" si="73"/>
        <v>0</v>
      </c>
      <c r="H719" s="58">
        <f>IF(E719="",0,IFERROR(VLOOKUP(E719,档案费管理台账!$D$4:$H$1000,5,0),0))</f>
        <v>0</v>
      </c>
      <c r="I719" s="57"/>
      <c r="J719" s="57"/>
      <c r="K719" s="57"/>
      <c r="L719" s="57"/>
      <c r="M719" s="58" t="str">
        <f t="shared" si="74"/>
        <v/>
      </c>
      <c r="N719" s="102"/>
    </row>
    <row r="720" spans="1:14">
      <c r="A720" s="97" t="str">
        <f t="shared" si="72"/>
        <v/>
      </c>
      <c r="B720" s="98" t="str">
        <f t="shared" si="71"/>
        <v/>
      </c>
      <c r="C720" s="99"/>
      <c r="D720" s="137"/>
      <c r="E720" s="100"/>
      <c r="F720" s="57"/>
      <c r="G720" s="58">
        <f t="shared" si="73"/>
        <v>0</v>
      </c>
      <c r="H720" s="58">
        <f>IF(E720="",0,IFERROR(VLOOKUP(E720,档案费管理台账!$D$4:$H$1000,5,0),0))</f>
        <v>0</v>
      </c>
      <c r="I720" s="57"/>
      <c r="J720" s="57"/>
      <c r="K720" s="57"/>
      <c r="L720" s="57"/>
      <c r="M720" s="58" t="str">
        <f t="shared" si="74"/>
        <v/>
      </c>
      <c r="N720" s="102"/>
    </row>
    <row r="721" spans="1:14">
      <c r="A721" s="97" t="str">
        <f t="shared" si="72"/>
        <v/>
      </c>
      <c r="B721" s="98" t="str">
        <f t="shared" si="71"/>
        <v/>
      </c>
      <c r="C721" s="99"/>
      <c r="D721" s="137"/>
      <c r="E721" s="100"/>
      <c r="F721" s="57"/>
      <c r="G721" s="58">
        <f t="shared" si="73"/>
        <v>0</v>
      </c>
      <c r="H721" s="58">
        <f>IF(E721="",0,IFERROR(VLOOKUP(E721,档案费管理台账!$D$4:$H$1000,5,0),0))</f>
        <v>0</v>
      </c>
      <c r="I721" s="57"/>
      <c r="J721" s="57"/>
      <c r="K721" s="57"/>
      <c r="L721" s="57"/>
      <c r="M721" s="58" t="str">
        <f t="shared" si="74"/>
        <v/>
      </c>
      <c r="N721" s="102"/>
    </row>
    <row r="722" spans="1:14">
      <c r="A722" s="97" t="str">
        <f t="shared" si="72"/>
        <v/>
      </c>
      <c r="B722" s="98" t="str">
        <f t="shared" si="71"/>
        <v/>
      </c>
      <c r="C722" s="99"/>
      <c r="D722" s="137"/>
      <c r="E722" s="100"/>
      <c r="F722" s="57"/>
      <c r="G722" s="58">
        <f t="shared" si="73"/>
        <v>0</v>
      </c>
      <c r="H722" s="58">
        <f>IF(E722="",0,IFERROR(VLOOKUP(E722,档案费管理台账!$D$4:$H$1000,5,0),0))</f>
        <v>0</v>
      </c>
      <c r="I722" s="57"/>
      <c r="J722" s="57"/>
      <c r="K722" s="57"/>
      <c r="L722" s="57"/>
      <c r="M722" s="58" t="str">
        <f t="shared" si="74"/>
        <v/>
      </c>
      <c r="N722" s="102"/>
    </row>
    <row r="723" spans="1:14">
      <c r="A723" s="97" t="str">
        <f t="shared" si="72"/>
        <v/>
      </c>
      <c r="B723" s="98" t="str">
        <f t="shared" si="71"/>
        <v/>
      </c>
      <c r="C723" s="99"/>
      <c r="D723" s="137"/>
      <c r="E723" s="100"/>
      <c r="F723" s="57"/>
      <c r="G723" s="58">
        <f t="shared" si="73"/>
        <v>0</v>
      </c>
      <c r="H723" s="58">
        <f>IF(E723="",0,IFERROR(VLOOKUP(E723,档案费管理台账!$D$4:$H$1000,5,0),0))</f>
        <v>0</v>
      </c>
      <c r="I723" s="57"/>
      <c r="J723" s="57"/>
      <c r="K723" s="57"/>
      <c r="L723" s="57"/>
      <c r="M723" s="58" t="str">
        <f t="shared" si="74"/>
        <v/>
      </c>
      <c r="N723" s="102"/>
    </row>
    <row r="724" spans="1:14">
      <c r="A724" s="97" t="str">
        <f t="shared" si="72"/>
        <v/>
      </c>
      <c r="B724" s="98" t="str">
        <f t="shared" si="71"/>
        <v/>
      </c>
      <c r="C724" s="99"/>
      <c r="D724" s="137"/>
      <c r="E724" s="100"/>
      <c r="F724" s="57"/>
      <c r="G724" s="58">
        <f t="shared" si="73"/>
        <v>0</v>
      </c>
      <c r="H724" s="58">
        <f>IF(E724="",0,IFERROR(VLOOKUP(E724,档案费管理台账!$D$4:$H$1000,5,0),0))</f>
        <v>0</v>
      </c>
      <c r="I724" s="57"/>
      <c r="J724" s="57"/>
      <c r="K724" s="57"/>
      <c r="L724" s="57"/>
      <c r="M724" s="58" t="str">
        <f t="shared" si="74"/>
        <v/>
      </c>
      <c r="N724" s="102"/>
    </row>
    <row r="725" spans="1:14">
      <c r="A725" s="97" t="str">
        <f t="shared" si="72"/>
        <v/>
      </c>
      <c r="B725" s="98" t="str">
        <f t="shared" si="71"/>
        <v/>
      </c>
      <c r="C725" s="99"/>
      <c r="D725" s="137"/>
      <c r="E725" s="100"/>
      <c r="F725" s="57"/>
      <c r="G725" s="58">
        <f t="shared" si="73"/>
        <v>0</v>
      </c>
      <c r="H725" s="58">
        <f>IF(E725="",0,IFERROR(VLOOKUP(E725,档案费管理台账!$D$4:$H$1000,5,0),0))</f>
        <v>0</v>
      </c>
      <c r="I725" s="57"/>
      <c r="J725" s="57"/>
      <c r="K725" s="57"/>
      <c r="L725" s="57"/>
      <c r="M725" s="58" t="str">
        <f t="shared" si="74"/>
        <v/>
      </c>
      <c r="N725" s="102"/>
    </row>
    <row r="726" spans="1:14">
      <c r="A726" s="97" t="str">
        <f t="shared" si="72"/>
        <v/>
      </c>
      <c r="B726" s="98" t="str">
        <f t="shared" si="71"/>
        <v/>
      </c>
      <c r="C726" s="99"/>
      <c r="D726" s="137"/>
      <c r="E726" s="100"/>
      <c r="F726" s="57"/>
      <c r="G726" s="58">
        <f t="shared" si="73"/>
        <v>0</v>
      </c>
      <c r="H726" s="58">
        <f>IF(E726="",0,IFERROR(VLOOKUP(E726,档案费管理台账!$D$4:$H$1000,5,0),0))</f>
        <v>0</v>
      </c>
      <c r="I726" s="57"/>
      <c r="J726" s="57"/>
      <c r="K726" s="57"/>
      <c r="L726" s="57"/>
      <c r="M726" s="58" t="str">
        <f t="shared" si="74"/>
        <v/>
      </c>
      <c r="N726" s="102"/>
    </row>
    <row r="727" spans="1:14">
      <c r="A727" s="97" t="str">
        <f t="shared" si="72"/>
        <v/>
      </c>
      <c r="B727" s="98" t="str">
        <f t="shared" si="71"/>
        <v/>
      </c>
      <c r="C727" s="99"/>
      <c r="D727" s="137"/>
      <c r="E727" s="100"/>
      <c r="F727" s="57"/>
      <c r="G727" s="58">
        <f t="shared" si="73"/>
        <v>0</v>
      </c>
      <c r="H727" s="58">
        <f>IF(E727="",0,IFERROR(VLOOKUP(E727,档案费管理台账!$D$4:$H$1000,5,0),0))</f>
        <v>0</v>
      </c>
      <c r="I727" s="57"/>
      <c r="J727" s="57"/>
      <c r="K727" s="57"/>
      <c r="L727" s="57"/>
      <c r="M727" s="58" t="str">
        <f t="shared" si="74"/>
        <v/>
      </c>
      <c r="N727" s="102"/>
    </row>
    <row r="728" spans="1:14">
      <c r="A728" s="97" t="str">
        <f t="shared" si="72"/>
        <v/>
      </c>
      <c r="B728" s="98" t="str">
        <f t="shared" si="71"/>
        <v/>
      </c>
      <c r="C728" s="99"/>
      <c r="D728" s="137"/>
      <c r="E728" s="100"/>
      <c r="F728" s="57"/>
      <c r="G728" s="58">
        <f t="shared" si="73"/>
        <v>0</v>
      </c>
      <c r="H728" s="58">
        <f>IF(E728="",0,IFERROR(VLOOKUP(E728,档案费管理台账!$D$4:$H$1000,5,0),0))</f>
        <v>0</v>
      </c>
      <c r="I728" s="57"/>
      <c r="J728" s="57"/>
      <c r="K728" s="57"/>
      <c r="L728" s="57"/>
      <c r="M728" s="58" t="str">
        <f t="shared" si="74"/>
        <v/>
      </c>
      <c r="N728" s="102"/>
    </row>
    <row r="729" spans="1:14">
      <c r="A729" s="97" t="str">
        <f t="shared" si="72"/>
        <v/>
      </c>
      <c r="B729" s="98" t="str">
        <f t="shared" si="71"/>
        <v/>
      </c>
      <c r="C729" s="99"/>
      <c r="D729" s="137"/>
      <c r="E729" s="100"/>
      <c r="F729" s="57"/>
      <c r="G729" s="58">
        <f t="shared" si="73"/>
        <v>0</v>
      </c>
      <c r="H729" s="58">
        <f>IF(E729="",0,IFERROR(VLOOKUP(E729,档案费管理台账!$D$4:$H$1000,5,0),0))</f>
        <v>0</v>
      </c>
      <c r="I729" s="57"/>
      <c r="J729" s="57"/>
      <c r="K729" s="57"/>
      <c r="L729" s="57"/>
      <c r="M729" s="58" t="str">
        <f t="shared" si="74"/>
        <v/>
      </c>
      <c r="N729" s="102"/>
    </row>
    <row r="730" spans="1:14">
      <c r="A730" s="97" t="str">
        <f t="shared" si="72"/>
        <v/>
      </c>
      <c r="B730" s="98" t="str">
        <f t="shared" si="71"/>
        <v/>
      </c>
      <c r="C730" s="99"/>
      <c r="D730" s="137"/>
      <c r="E730" s="100"/>
      <c r="F730" s="57"/>
      <c r="G730" s="58">
        <f t="shared" si="73"/>
        <v>0</v>
      </c>
      <c r="H730" s="58">
        <f>IF(E730="",0,IFERROR(VLOOKUP(E730,档案费管理台账!$D$4:$H$1000,5,0),0))</f>
        <v>0</v>
      </c>
      <c r="I730" s="57"/>
      <c r="J730" s="57"/>
      <c r="K730" s="57"/>
      <c r="L730" s="57"/>
      <c r="M730" s="58" t="str">
        <f t="shared" si="74"/>
        <v/>
      </c>
      <c r="N730" s="102"/>
    </row>
    <row r="731" spans="1:14">
      <c r="A731" s="97" t="str">
        <f t="shared" si="72"/>
        <v/>
      </c>
      <c r="B731" s="98" t="str">
        <f t="shared" si="71"/>
        <v/>
      </c>
      <c r="C731" s="99"/>
      <c r="D731" s="137"/>
      <c r="E731" s="100"/>
      <c r="F731" s="57"/>
      <c r="G731" s="58">
        <f t="shared" si="73"/>
        <v>0</v>
      </c>
      <c r="H731" s="58">
        <f>IF(E731="",0,IFERROR(VLOOKUP(E731,档案费管理台账!$D$4:$H$1000,5,0),0))</f>
        <v>0</v>
      </c>
      <c r="I731" s="57"/>
      <c r="J731" s="57"/>
      <c r="K731" s="57"/>
      <c r="L731" s="57"/>
      <c r="M731" s="58" t="str">
        <f t="shared" si="74"/>
        <v/>
      </c>
      <c r="N731" s="102"/>
    </row>
    <row r="732" spans="1:14">
      <c r="A732" s="97" t="str">
        <f t="shared" si="72"/>
        <v/>
      </c>
      <c r="B732" s="98" t="str">
        <f t="shared" si="71"/>
        <v/>
      </c>
      <c r="C732" s="99"/>
      <c r="D732" s="137"/>
      <c r="E732" s="100"/>
      <c r="F732" s="57"/>
      <c r="G732" s="58">
        <f t="shared" si="73"/>
        <v>0</v>
      </c>
      <c r="H732" s="58">
        <f>IF(E732="",0,IFERROR(VLOOKUP(E732,档案费管理台账!$D$4:$H$1000,5,0),0))</f>
        <v>0</v>
      </c>
      <c r="I732" s="57"/>
      <c r="J732" s="57"/>
      <c r="K732" s="57"/>
      <c r="L732" s="57"/>
      <c r="M732" s="58" t="str">
        <f t="shared" si="74"/>
        <v/>
      </c>
      <c r="N732" s="102"/>
    </row>
    <row r="733" spans="1:14">
      <c r="A733" s="97" t="str">
        <f t="shared" si="72"/>
        <v/>
      </c>
      <c r="B733" s="98" t="str">
        <f t="shared" si="71"/>
        <v/>
      </c>
      <c r="C733" s="99"/>
      <c r="D733" s="137"/>
      <c r="E733" s="100"/>
      <c r="F733" s="57"/>
      <c r="G733" s="58">
        <f t="shared" si="73"/>
        <v>0</v>
      </c>
      <c r="H733" s="58">
        <f>IF(E733="",0,IFERROR(VLOOKUP(E733,档案费管理台账!$D$4:$H$1000,5,0),0))</f>
        <v>0</v>
      </c>
      <c r="I733" s="57"/>
      <c r="J733" s="57"/>
      <c r="K733" s="57"/>
      <c r="L733" s="57"/>
      <c r="M733" s="58" t="str">
        <f t="shared" si="74"/>
        <v/>
      </c>
      <c r="N733" s="102"/>
    </row>
    <row r="734" spans="1:14">
      <c r="A734" s="97" t="str">
        <f t="shared" si="72"/>
        <v/>
      </c>
      <c r="B734" s="98" t="str">
        <f t="shared" si="71"/>
        <v/>
      </c>
      <c r="C734" s="99"/>
      <c r="D734" s="137"/>
      <c r="E734" s="100"/>
      <c r="F734" s="57"/>
      <c r="G734" s="58">
        <f t="shared" si="73"/>
        <v>0</v>
      </c>
      <c r="H734" s="58">
        <f>IF(E734="",0,IFERROR(VLOOKUP(E734,档案费管理台账!$D$4:$H$1000,5,0),0))</f>
        <v>0</v>
      </c>
      <c r="I734" s="57"/>
      <c r="J734" s="57"/>
      <c r="K734" s="57"/>
      <c r="L734" s="57"/>
      <c r="M734" s="58" t="str">
        <f t="shared" si="74"/>
        <v/>
      </c>
      <c r="N734" s="102"/>
    </row>
    <row r="735" spans="1:14">
      <c r="A735" s="97" t="str">
        <f t="shared" si="72"/>
        <v/>
      </c>
      <c r="B735" s="98" t="str">
        <f t="shared" si="71"/>
        <v/>
      </c>
      <c r="C735" s="99"/>
      <c r="D735" s="137"/>
      <c r="E735" s="100"/>
      <c r="F735" s="57"/>
      <c r="G735" s="58">
        <f t="shared" si="73"/>
        <v>0</v>
      </c>
      <c r="H735" s="58">
        <f>IF(E735="",0,IFERROR(VLOOKUP(E735,档案费管理台账!$D$4:$H$1000,5,0),0))</f>
        <v>0</v>
      </c>
      <c r="I735" s="57"/>
      <c r="J735" s="57"/>
      <c r="K735" s="57"/>
      <c r="L735" s="57"/>
      <c r="M735" s="58" t="str">
        <f t="shared" si="74"/>
        <v/>
      </c>
      <c r="N735" s="102"/>
    </row>
    <row r="736" spans="1:14">
      <c r="A736" s="97" t="str">
        <f t="shared" si="72"/>
        <v/>
      </c>
      <c r="B736" s="98" t="str">
        <f t="shared" si="71"/>
        <v/>
      </c>
      <c r="C736" s="99"/>
      <c r="D736" s="137"/>
      <c r="E736" s="100"/>
      <c r="F736" s="57"/>
      <c r="G736" s="58">
        <f t="shared" si="73"/>
        <v>0</v>
      </c>
      <c r="H736" s="58">
        <f>IF(E736="",0,IFERROR(VLOOKUP(E736,档案费管理台账!$D$4:$H$1000,5,0),0))</f>
        <v>0</v>
      </c>
      <c r="I736" s="57"/>
      <c r="J736" s="57"/>
      <c r="K736" s="57"/>
      <c r="L736" s="57"/>
      <c r="M736" s="58" t="str">
        <f t="shared" si="74"/>
        <v/>
      </c>
      <c r="N736" s="102"/>
    </row>
    <row r="737" spans="1:14">
      <c r="A737" s="97" t="str">
        <f t="shared" si="72"/>
        <v/>
      </c>
      <c r="B737" s="98" t="str">
        <f t="shared" si="71"/>
        <v/>
      </c>
      <c r="C737" s="99"/>
      <c r="D737" s="137"/>
      <c r="E737" s="100"/>
      <c r="F737" s="57"/>
      <c r="G737" s="58">
        <f t="shared" si="73"/>
        <v>0</v>
      </c>
      <c r="H737" s="58">
        <f>IF(E737="",0,IFERROR(VLOOKUP(E737,档案费管理台账!$D$4:$H$1000,5,0),0))</f>
        <v>0</v>
      </c>
      <c r="I737" s="57"/>
      <c r="J737" s="57"/>
      <c r="K737" s="57"/>
      <c r="L737" s="57"/>
      <c r="M737" s="58" t="str">
        <f t="shared" si="74"/>
        <v/>
      </c>
      <c r="N737" s="102"/>
    </row>
    <row r="738" spans="1:14">
      <c r="A738" s="97" t="str">
        <f t="shared" si="72"/>
        <v/>
      </c>
      <c r="B738" s="98" t="str">
        <f t="shared" si="71"/>
        <v/>
      </c>
      <c r="C738" s="99"/>
      <c r="D738" s="137"/>
      <c r="E738" s="100"/>
      <c r="F738" s="57"/>
      <c r="G738" s="58">
        <f t="shared" si="73"/>
        <v>0</v>
      </c>
      <c r="H738" s="58">
        <f>IF(E738="",0,IFERROR(VLOOKUP(E738,档案费管理台账!$D$4:$H$1000,5,0),0))</f>
        <v>0</v>
      </c>
      <c r="I738" s="57"/>
      <c r="J738" s="57"/>
      <c r="K738" s="57"/>
      <c r="L738" s="57"/>
      <c r="M738" s="58" t="str">
        <f t="shared" si="74"/>
        <v/>
      </c>
      <c r="N738" s="102"/>
    </row>
    <row r="739" spans="1:14">
      <c r="A739" s="97" t="str">
        <f t="shared" si="72"/>
        <v/>
      </c>
      <c r="B739" s="98" t="str">
        <f t="shared" si="71"/>
        <v/>
      </c>
      <c r="C739" s="99"/>
      <c r="D739" s="137"/>
      <c r="E739" s="100"/>
      <c r="F739" s="57"/>
      <c r="G739" s="58">
        <f t="shared" si="73"/>
        <v>0</v>
      </c>
      <c r="H739" s="58">
        <f>IF(E739="",0,IFERROR(VLOOKUP(E739,档案费管理台账!$D$4:$H$1000,5,0),0))</f>
        <v>0</v>
      </c>
      <c r="I739" s="57"/>
      <c r="J739" s="57"/>
      <c r="K739" s="57"/>
      <c r="L739" s="57"/>
      <c r="M739" s="58" t="str">
        <f t="shared" si="74"/>
        <v/>
      </c>
      <c r="N739" s="102"/>
    </row>
    <row r="740" spans="1:14">
      <c r="A740" s="97" t="str">
        <f t="shared" si="72"/>
        <v/>
      </c>
      <c r="B740" s="98" t="str">
        <f t="shared" si="71"/>
        <v/>
      </c>
      <c r="C740" s="99"/>
      <c r="D740" s="137"/>
      <c r="E740" s="100"/>
      <c r="F740" s="57"/>
      <c r="G740" s="58">
        <f t="shared" si="73"/>
        <v>0</v>
      </c>
      <c r="H740" s="58">
        <f>IF(E740="",0,IFERROR(VLOOKUP(E740,档案费管理台账!$D$4:$H$1000,5,0),0))</f>
        <v>0</v>
      </c>
      <c r="I740" s="57"/>
      <c r="J740" s="57"/>
      <c r="K740" s="57"/>
      <c r="L740" s="57"/>
      <c r="M740" s="58" t="str">
        <f t="shared" si="74"/>
        <v/>
      </c>
      <c r="N740" s="102"/>
    </row>
    <row r="741" spans="1:14">
      <c r="A741" s="97" t="str">
        <f t="shared" si="72"/>
        <v/>
      </c>
      <c r="B741" s="98" t="str">
        <f t="shared" si="71"/>
        <v/>
      </c>
      <c r="C741" s="99"/>
      <c r="D741" s="137"/>
      <c r="E741" s="100"/>
      <c r="F741" s="57"/>
      <c r="G741" s="58">
        <f t="shared" si="73"/>
        <v>0</v>
      </c>
      <c r="H741" s="58">
        <f>IF(E741="",0,IFERROR(VLOOKUP(E741,档案费管理台账!$D$4:$H$1000,5,0),0))</f>
        <v>0</v>
      </c>
      <c r="I741" s="57"/>
      <c r="J741" s="57"/>
      <c r="K741" s="57"/>
      <c r="L741" s="57"/>
      <c r="M741" s="58" t="str">
        <f t="shared" si="74"/>
        <v/>
      </c>
      <c r="N741" s="102"/>
    </row>
    <row r="742" spans="1:14">
      <c r="A742" s="97" t="str">
        <f t="shared" si="72"/>
        <v/>
      </c>
      <c r="B742" s="98" t="str">
        <f t="shared" si="71"/>
        <v/>
      </c>
      <c r="C742" s="99"/>
      <c r="D742" s="137"/>
      <c r="E742" s="100"/>
      <c r="F742" s="57"/>
      <c r="G742" s="58">
        <f t="shared" si="73"/>
        <v>0</v>
      </c>
      <c r="H742" s="58">
        <f>IF(E742="",0,IFERROR(VLOOKUP(E742,档案费管理台账!$D$4:$H$1000,5,0),0))</f>
        <v>0</v>
      </c>
      <c r="I742" s="57"/>
      <c r="J742" s="57"/>
      <c r="K742" s="57"/>
      <c r="L742" s="57"/>
      <c r="M742" s="58" t="str">
        <f t="shared" si="74"/>
        <v/>
      </c>
      <c r="N742" s="102"/>
    </row>
    <row r="743" spans="1:14">
      <c r="A743" s="97" t="str">
        <f t="shared" si="72"/>
        <v/>
      </c>
      <c r="B743" s="98" t="str">
        <f t="shared" si="71"/>
        <v/>
      </c>
      <c r="C743" s="99"/>
      <c r="D743" s="137"/>
      <c r="E743" s="100"/>
      <c r="F743" s="57"/>
      <c r="G743" s="58">
        <f t="shared" si="73"/>
        <v>0</v>
      </c>
      <c r="H743" s="58">
        <f>IF(E743="",0,IFERROR(VLOOKUP(E743,档案费管理台账!$D$4:$H$1000,5,0),0))</f>
        <v>0</v>
      </c>
      <c r="I743" s="57"/>
      <c r="J743" s="57"/>
      <c r="K743" s="57"/>
      <c r="L743" s="57"/>
      <c r="M743" s="58" t="str">
        <f t="shared" si="74"/>
        <v/>
      </c>
      <c r="N743" s="102"/>
    </row>
    <row r="744" spans="1:14">
      <c r="A744" s="97" t="str">
        <f t="shared" si="72"/>
        <v/>
      </c>
      <c r="B744" s="98" t="str">
        <f t="shared" si="71"/>
        <v/>
      </c>
      <c r="C744" s="99"/>
      <c r="D744" s="137"/>
      <c r="E744" s="100"/>
      <c r="F744" s="57"/>
      <c r="G744" s="58">
        <f t="shared" si="73"/>
        <v>0</v>
      </c>
      <c r="H744" s="58">
        <f>IF(E744="",0,IFERROR(VLOOKUP(E744,档案费管理台账!$D$4:$H$1000,5,0),0))</f>
        <v>0</v>
      </c>
      <c r="I744" s="57"/>
      <c r="J744" s="57"/>
      <c r="K744" s="57"/>
      <c r="L744" s="57"/>
      <c r="M744" s="58" t="str">
        <f t="shared" si="74"/>
        <v/>
      </c>
      <c r="N744" s="102"/>
    </row>
    <row r="745" spans="1:14">
      <c r="A745" s="97" t="str">
        <f t="shared" si="72"/>
        <v/>
      </c>
      <c r="B745" s="98" t="str">
        <f t="shared" si="71"/>
        <v/>
      </c>
      <c r="C745" s="99"/>
      <c r="D745" s="137"/>
      <c r="E745" s="100"/>
      <c r="F745" s="57"/>
      <c r="G745" s="58">
        <f t="shared" si="73"/>
        <v>0</v>
      </c>
      <c r="H745" s="58">
        <f>IF(E745="",0,IFERROR(VLOOKUP(E745,档案费管理台账!$D$4:$H$1000,5,0),0))</f>
        <v>0</v>
      </c>
      <c r="I745" s="57"/>
      <c r="J745" s="57"/>
      <c r="K745" s="57"/>
      <c r="L745" s="57"/>
      <c r="M745" s="58" t="str">
        <f t="shared" si="74"/>
        <v/>
      </c>
      <c r="N745" s="102"/>
    </row>
    <row r="746" spans="1:14">
      <c r="A746" s="97" t="str">
        <f t="shared" si="72"/>
        <v/>
      </c>
      <c r="B746" s="98" t="str">
        <f t="shared" si="71"/>
        <v/>
      </c>
      <c r="C746" s="99"/>
      <c r="D746" s="137"/>
      <c r="E746" s="100"/>
      <c r="F746" s="57"/>
      <c r="G746" s="58">
        <f t="shared" si="73"/>
        <v>0</v>
      </c>
      <c r="H746" s="58">
        <f>IF(E746="",0,IFERROR(VLOOKUP(E746,档案费管理台账!$D$4:$H$1000,5,0),0))</f>
        <v>0</v>
      </c>
      <c r="I746" s="57"/>
      <c r="J746" s="57"/>
      <c r="K746" s="57"/>
      <c r="L746" s="57"/>
      <c r="M746" s="58" t="str">
        <f t="shared" si="74"/>
        <v/>
      </c>
      <c r="N746" s="102"/>
    </row>
    <row r="747" spans="1:14">
      <c r="A747" s="97" t="str">
        <f t="shared" si="72"/>
        <v/>
      </c>
      <c r="B747" s="98" t="str">
        <f t="shared" si="71"/>
        <v/>
      </c>
      <c r="C747" s="99"/>
      <c r="D747" s="137"/>
      <c r="E747" s="100"/>
      <c r="F747" s="57"/>
      <c r="G747" s="58">
        <f t="shared" si="73"/>
        <v>0</v>
      </c>
      <c r="H747" s="58">
        <f>IF(E747="",0,IFERROR(VLOOKUP(E747,档案费管理台账!$D$4:$H$1000,5,0),0))</f>
        <v>0</v>
      </c>
      <c r="I747" s="57"/>
      <c r="J747" s="57"/>
      <c r="K747" s="57"/>
      <c r="L747" s="57"/>
      <c r="M747" s="58" t="str">
        <f t="shared" si="74"/>
        <v/>
      </c>
      <c r="N747" s="102"/>
    </row>
    <row r="748" spans="1:14">
      <c r="A748" s="97" t="str">
        <f t="shared" si="72"/>
        <v/>
      </c>
      <c r="B748" s="98" t="str">
        <f t="shared" ref="B748:B811" si="75">IF(C748="","",MONTH(C748)&amp;"月")</f>
        <v/>
      </c>
      <c r="C748" s="99"/>
      <c r="D748" s="137"/>
      <c r="E748" s="100"/>
      <c r="F748" s="57"/>
      <c r="G748" s="58">
        <f t="shared" si="73"/>
        <v>0</v>
      </c>
      <c r="H748" s="58">
        <f>IF(E748="",0,IFERROR(VLOOKUP(E748,档案费管理台账!$D$4:$H$1000,5,0),0))</f>
        <v>0</v>
      </c>
      <c r="I748" s="57"/>
      <c r="J748" s="57"/>
      <c r="K748" s="57"/>
      <c r="L748" s="57"/>
      <c r="M748" s="58" t="str">
        <f t="shared" si="74"/>
        <v/>
      </c>
      <c r="N748" s="102"/>
    </row>
    <row r="749" spans="1:14">
      <c r="A749" s="97" t="str">
        <f t="shared" ref="A749:A812" si="76">IF(C749="","",ROW()-42)</f>
        <v/>
      </c>
      <c r="B749" s="98" t="str">
        <f t="shared" si="75"/>
        <v/>
      </c>
      <c r="C749" s="99"/>
      <c r="D749" s="137"/>
      <c r="E749" s="100"/>
      <c r="F749" s="57"/>
      <c r="G749" s="58">
        <f t="shared" ref="G749:G812" si="77">IF(F749="",0,F749*$K$41)</f>
        <v>0</v>
      </c>
      <c r="H749" s="58">
        <f>IF(E749="",0,IFERROR(VLOOKUP(E749,档案费管理台账!$D$4:$H$1000,5,0),0))</f>
        <v>0</v>
      </c>
      <c r="I749" s="57"/>
      <c r="J749" s="57"/>
      <c r="K749" s="57"/>
      <c r="L749" s="57"/>
      <c r="M749" s="58" t="str">
        <f t="shared" ref="M749:M812" si="78">IF(C749="","",ROUND(M748+G749-I749-J749-K749-L749-H749,2))</f>
        <v/>
      </c>
      <c r="N749" s="102"/>
    </row>
    <row r="750" spans="1:14">
      <c r="A750" s="97" t="str">
        <f t="shared" si="76"/>
        <v/>
      </c>
      <c r="B750" s="98" t="str">
        <f t="shared" si="75"/>
        <v/>
      </c>
      <c r="C750" s="99"/>
      <c r="D750" s="137"/>
      <c r="E750" s="100"/>
      <c r="F750" s="57"/>
      <c r="G750" s="58">
        <f t="shared" si="77"/>
        <v>0</v>
      </c>
      <c r="H750" s="58">
        <f>IF(E750="",0,IFERROR(VLOOKUP(E750,档案费管理台账!$D$4:$H$1000,5,0),0))</f>
        <v>0</v>
      </c>
      <c r="I750" s="57"/>
      <c r="J750" s="57"/>
      <c r="K750" s="57"/>
      <c r="L750" s="57"/>
      <c r="M750" s="58" t="str">
        <f t="shared" si="78"/>
        <v/>
      </c>
      <c r="N750" s="102"/>
    </row>
    <row r="751" spans="1:14">
      <c r="A751" s="97" t="str">
        <f t="shared" si="76"/>
        <v/>
      </c>
      <c r="B751" s="98" t="str">
        <f t="shared" si="75"/>
        <v/>
      </c>
      <c r="C751" s="99"/>
      <c r="D751" s="137"/>
      <c r="E751" s="100"/>
      <c r="F751" s="57"/>
      <c r="G751" s="58">
        <f t="shared" si="77"/>
        <v>0</v>
      </c>
      <c r="H751" s="58">
        <f>IF(E751="",0,IFERROR(VLOOKUP(E751,档案费管理台账!$D$4:$H$1000,5,0),0))</f>
        <v>0</v>
      </c>
      <c r="I751" s="57"/>
      <c r="J751" s="57"/>
      <c r="K751" s="57"/>
      <c r="L751" s="57"/>
      <c r="M751" s="58" t="str">
        <f t="shared" si="78"/>
        <v/>
      </c>
      <c r="N751" s="102"/>
    </row>
    <row r="752" spans="1:14">
      <c r="A752" s="97" t="str">
        <f t="shared" si="76"/>
        <v/>
      </c>
      <c r="B752" s="98" t="str">
        <f t="shared" si="75"/>
        <v/>
      </c>
      <c r="C752" s="99"/>
      <c r="D752" s="137"/>
      <c r="E752" s="100"/>
      <c r="F752" s="57"/>
      <c r="G752" s="58">
        <f t="shared" si="77"/>
        <v>0</v>
      </c>
      <c r="H752" s="58">
        <f>IF(E752="",0,IFERROR(VLOOKUP(E752,档案费管理台账!$D$4:$H$1000,5,0),0))</f>
        <v>0</v>
      </c>
      <c r="I752" s="57"/>
      <c r="J752" s="57"/>
      <c r="K752" s="57"/>
      <c r="L752" s="57"/>
      <c r="M752" s="58" t="str">
        <f t="shared" si="78"/>
        <v/>
      </c>
      <c r="N752" s="102"/>
    </row>
    <row r="753" spans="1:14">
      <c r="A753" s="97" t="str">
        <f t="shared" si="76"/>
        <v/>
      </c>
      <c r="B753" s="98" t="str">
        <f t="shared" si="75"/>
        <v/>
      </c>
      <c r="C753" s="99"/>
      <c r="D753" s="137"/>
      <c r="E753" s="100"/>
      <c r="F753" s="57"/>
      <c r="G753" s="58">
        <f t="shared" si="77"/>
        <v>0</v>
      </c>
      <c r="H753" s="58">
        <f>IF(E753="",0,IFERROR(VLOOKUP(E753,档案费管理台账!$D$4:$H$1000,5,0),0))</f>
        <v>0</v>
      </c>
      <c r="I753" s="57"/>
      <c r="J753" s="57"/>
      <c r="K753" s="57"/>
      <c r="L753" s="57"/>
      <c r="M753" s="58" t="str">
        <f t="shared" si="78"/>
        <v/>
      </c>
      <c r="N753" s="102"/>
    </row>
    <row r="754" spans="1:14">
      <c r="A754" s="97" t="str">
        <f t="shared" si="76"/>
        <v/>
      </c>
      <c r="B754" s="98" t="str">
        <f t="shared" si="75"/>
        <v/>
      </c>
      <c r="C754" s="99"/>
      <c r="D754" s="137"/>
      <c r="E754" s="100"/>
      <c r="F754" s="57"/>
      <c r="G754" s="58">
        <f t="shared" si="77"/>
        <v>0</v>
      </c>
      <c r="H754" s="58">
        <f>IF(E754="",0,IFERROR(VLOOKUP(E754,档案费管理台账!$D$4:$H$1000,5,0),0))</f>
        <v>0</v>
      </c>
      <c r="I754" s="57"/>
      <c r="J754" s="57"/>
      <c r="K754" s="57"/>
      <c r="L754" s="57"/>
      <c r="M754" s="58" t="str">
        <f t="shared" si="78"/>
        <v/>
      </c>
      <c r="N754" s="102"/>
    </row>
    <row r="755" spans="1:14">
      <c r="A755" s="97" t="str">
        <f t="shared" si="76"/>
        <v/>
      </c>
      <c r="B755" s="98" t="str">
        <f t="shared" si="75"/>
        <v/>
      </c>
      <c r="C755" s="99"/>
      <c r="D755" s="137"/>
      <c r="E755" s="100"/>
      <c r="F755" s="57"/>
      <c r="G755" s="58">
        <f t="shared" si="77"/>
        <v>0</v>
      </c>
      <c r="H755" s="58">
        <f>IF(E755="",0,IFERROR(VLOOKUP(E755,档案费管理台账!$D$4:$H$1000,5,0),0))</f>
        <v>0</v>
      </c>
      <c r="I755" s="57"/>
      <c r="J755" s="57"/>
      <c r="K755" s="57"/>
      <c r="L755" s="57"/>
      <c r="M755" s="58" t="str">
        <f t="shared" si="78"/>
        <v/>
      </c>
      <c r="N755" s="102"/>
    </row>
    <row r="756" spans="1:14">
      <c r="A756" s="97" t="str">
        <f t="shared" si="76"/>
        <v/>
      </c>
      <c r="B756" s="98" t="str">
        <f t="shared" si="75"/>
        <v/>
      </c>
      <c r="C756" s="99"/>
      <c r="D756" s="137"/>
      <c r="E756" s="100"/>
      <c r="F756" s="57"/>
      <c r="G756" s="58">
        <f t="shared" si="77"/>
        <v>0</v>
      </c>
      <c r="H756" s="58">
        <f>IF(E756="",0,IFERROR(VLOOKUP(E756,档案费管理台账!$D$4:$H$1000,5,0),0))</f>
        <v>0</v>
      </c>
      <c r="I756" s="57"/>
      <c r="J756" s="57"/>
      <c r="K756" s="57"/>
      <c r="L756" s="57"/>
      <c r="M756" s="58" t="str">
        <f t="shared" si="78"/>
        <v/>
      </c>
      <c r="N756" s="102"/>
    </row>
    <row r="757" spans="1:14">
      <c r="A757" s="97" t="str">
        <f t="shared" si="76"/>
        <v/>
      </c>
      <c r="B757" s="98" t="str">
        <f t="shared" si="75"/>
        <v/>
      </c>
      <c r="C757" s="99"/>
      <c r="D757" s="137"/>
      <c r="E757" s="100"/>
      <c r="F757" s="57"/>
      <c r="G757" s="58">
        <f t="shared" si="77"/>
        <v>0</v>
      </c>
      <c r="H757" s="58">
        <f>IF(E757="",0,IFERROR(VLOOKUP(E757,档案费管理台账!$D$4:$H$1000,5,0),0))</f>
        <v>0</v>
      </c>
      <c r="I757" s="57"/>
      <c r="J757" s="57"/>
      <c r="K757" s="57"/>
      <c r="L757" s="57"/>
      <c r="M757" s="58" t="str">
        <f t="shared" si="78"/>
        <v/>
      </c>
      <c r="N757" s="102"/>
    </row>
    <row r="758" spans="1:14">
      <c r="A758" s="97" t="str">
        <f t="shared" si="76"/>
        <v/>
      </c>
      <c r="B758" s="98" t="str">
        <f t="shared" si="75"/>
        <v/>
      </c>
      <c r="C758" s="99"/>
      <c r="D758" s="137"/>
      <c r="E758" s="100"/>
      <c r="F758" s="57"/>
      <c r="G758" s="58">
        <f t="shared" si="77"/>
        <v>0</v>
      </c>
      <c r="H758" s="58">
        <f>IF(E758="",0,IFERROR(VLOOKUP(E758,档案费管理台账!$D$4:$H$1000,5,0),0))</f>
        <v>0</v>
      </c>
      <c r="I758" s="57"/>
      <c r="J758" s="57"/>
      <c r="K758" s="57"/>
      <c r="L758" s="57"/>
      <c r="M758" s="58" t="str">
        <f t="shared" si="78"/>
        <v/>
      </c>
      <c r="N758" s="102"/>
    </row>
    <row r="759" spans="1:14">
      <c r="A759" s="97" t="str">
        <f t="shared" si="76"/>
        <v/>
      </c>
      <c r="B759" s="98" t="str">
        <f t="shared" si="75"/>
        <v/>
      </c>
      <c r="C759" s="99"/>
      <c r="D759" s="137"/>
      <c r="E759" s="100"/>
      <c r="F759" s="57"/>
      <c r="G759" s="58">
        <f t="shared" si="77"/>
        <v>0</v>
      </c>
      <c r="H759" s="58">
        <f>IF(E759="",0,IFERROR(VLOOKUP(E759,档案费管理台账!$D$4:$H$1000,5,0),0))</f>
        <v>0</v>
      </c>
      <c r="I759" s="57"/>
      <c r="J759" s="57"/>
      <c r="K759" s="57"/>
      <c r="L759" s="57"/>
      <c r="M759" s="58" t="str">
        <f t="shared" si="78"/>
        <v/>
      </c>
      <c r="N759" s="102"/>
    </row>
    <row r="760" spans="1:14">
      <c r="A760" s="97" t="str">
        <f t="shared" si="76"/>
        <v/>
      </c>
      <c r="B760" s="98" t="str">
        <f t="shared" si="75"/>
        <v/>
      </c>
      <c r="C760" s="99"/>
      <c r="D760" s="137"/>
      <c r="E760" s="100"/>
      <c r="F760" s="57"/>
      <c r="G760" s="58">
        <f t="shared" si="77"/>
        <v>0</v>
      </c>
      <c r="H760" s="58">
        <f>IF(E760="",0,IFERROR(VLOOKUP(E760,档案费管理台账!$D$4:$H$1000,5,0),0))</f>
        <v>0</v>
      </c>
      <c r="I760" s="57"/>
      <c r="J760" s="57"/>
      <c r="K760" s="57"/>
      <c r="L760" s="57"/>
      <c r="M760" s="58" t="str">
        <f t="shared" si="78"/>
        <v/>
      </c>
      <c r="N760" s="102"/>
    </row>
    <row r="761" spans="1:14">
      <c r="A761" s="97" t="str">
        <f t="shared" si="76"/>
        <v/>
      </c>
      <c r="B761" s="98" t="str">
        <f t="shared" si="75"/>
        <v/>
      </c>
      <c r="C761" s="99"/>
      <c r="D761" s="137"/>
      <c r="E761" s="100"/>
      <c r="F761" s="57"/>
      <c r="G761" s="58">
        <f t="shared" si="77"/>
        <v>0</v>
      </c>
      <c r="H761" s="58">
        <f>IF(E761="",0,IFERROR(VLOOKUP(E761,档案费管理台账!$D$4:$H$1000,5,0),0))</f>
        <v>0</v>
      </c>
      <c r="I761" s="57"/>
      <c r="J761" s="57"/>
      <c r="K761" s="57"/>
      <c r="L761" s="57"/>
      <c r="M761" s="58" t="str">
        <f t="shared" si="78"/>
        <v/>
      </c>
      <c r="N761" s="102"/>
    </row>
    <row r="762" spans="1:14">
      <c r="A762" s="97" t="str">
        <f t="shared" si="76"/>
        <v/>
      </c>
      <c r="B762" s="98" t="str">
        <f t="shared" si="75"/>
        <v/>
      </c>
      <c r="C762" s="99"/>
      <c r="D762" s="137"/>
      <c r="E762" s="100"/>
      <c r="F762" s="57"/>
      <c r="G762" s="58">
        <f t="shared" si="77"/>
        <v>0</v>
      </c>
      <c r="H762" s="58">
        <f>IF(E762="",0,IFERROR(VLOOKUP(E762,档案费管理台账!$D$4:$H$1000,5,0),0))</f>
        <v>0</v>
      </c>
      <c r="I762" s="57"/>
      <c r="J762" s="57"/>
      <c r="K762" s="57"/>
      <c r="L762" s="57"/>
      <c r="M762" s="58" t="str">
        <f t="shared" si="78"/>
        <v/>
      </c>
      <c r="N762" s="102"/>
    </row>
    <row r="763" spans="1:14">
      <c r="A763" s="97" t="str">
        <f t="shared" si="76"/>
        <v/>
      </c>
      <c r="B763" s="98" t="str">
        <f t="shared" si="75"/>
        <v/>
      </c>
      <c r="C763" s="99"/>
      <c r="D763" s="137"/>
      <c r="E763" s="100"/>
      <c r="F763" s="57"/>
      <c r="G763" s="58">
        <f t="shared" si="77"/>
        <v>0</v>
      </c>
      <c r="H763" s="58">
        <f>IF(E763="",0,IFERROR(VLOOKUP(E763,档案费管理台账!$D$4:$H$1000,5,0),0))</f>
        <v>0</v>
      </c>
      <c r="I763" s="57"/>
      <c r="J763" s="57"/>
      <c r="K763" s="57"/>
      <c r="L763" s="57"/>
      <c r="M763" s="58" t="str">
        <f t="shared" si="78"/>
        <v/>
      </c>
      <c r="N763" s="102"/>
    </row>
    <row r="764" spans="1:14">
      <c r="A764" s="97" t="str">
        <f t="shared" si="76"/>
        <v/>
      </c>
      <c r="B764" s="98" t="str">
        <f t="shared" si="75"/>
        <v/>
      </c>
      <c r="C764" s="99"/>
      <c r="D764" s="137"/>
      <c r="E764" s="100"/>
      <c r="F764" s="57"/>
      <c r="G764" s="58">
        <f t="shared" si="77"/>
        <v>0</v>
      </c>
      <c r="H764" s="58">
        <f>IF(E764="",0,IFERROR(VLOOKUP(E764,档案费管理台账!$D$4:$H$1000,5,0),0))</f>
        <v>0</v>
      </c>
      <c r="I764" s="57"/>
      <c r="J764" s="57"/>
      <c r="K764" s="57"/>
      <c r="L764" s="57"/>
      <c r="M764" s="58" t="str">
        <f t="shared" si="78"/>
        <v/>
      </c>
      <c r="N764" s="102"/>
    </row>
    <row r="765" spans="1:14">
      <c r="A765" s="97" t="str">
        <f t="shared" si="76"/>
        <v/>
      </c>
      <c r="B765" s="98" t="str">
        <f t="shared" si="75"/>
        <v/>
      </c>
      <c r="C765" s="99"/>
      <c r="D765" s="137"/>
      <c r="E765" s="100"/>
      <c r="F765" s="57"/>
      <c r="G765" s="58">
        <f t="shared" si="77"/>
        <v>0</v>
      </c>
      <c r="H765" s="58">
        <f>IF(E765="",0,IFERROR(VLOOKUP(E765,档案费管理台账!$D$4:$H$1000,5,0),0))</f>
        <v>0</v>
      </c>
      <c r="I765" s="57"/>
      <c r="J765" s="57"/>
      <c r="K765" s="57"/>
      <c r="L765" s="57"/>
      <c r="M765" s="58" t="str">
        <f t="shared" si="78"/>
        <v/>
      </c>
      <c r="N765" s="102"/>
    </row>
    <row r="766" spans="1:14">
      <c r="A766" s="97" t="str">
        <f t="shared" si="76"/>
        <v/>
      </c>
      <c r="B766" s="98" t="str">
        <f t="shared" si="75"/>
        <v/>
      </c>
      <c r="C766" s="99"/>
      <c r="D766" s="137"/>
      <c r="E766" s="100"/>
      <c r="F766" s="57"/>
      <c r="G766" s="58">
        <f t="shared" si="77"/>
        <v>0</v>
      </c>
      <c r="H766" s="58">
        <f>IF(E766="",0,IFERROR(VLOOKUP(E766,档案费管理台账!$D$4:$H$1000,5,0),0))</f>
        <v>0</v>
      </c>
      <c r="I766" s="57"/>
      <c r="J766" s="57"/>
      <c r="K766" s="57"/>
      <c r="L766" s="57"/>
      <c r="M766" s="58" t="str">
        <f t="shared" si="78"/>
        <v/>
      </c>
      <c r="N766" s="102"/>
    </row>
    <row r="767" spans="1:14">
      <c r="A767" s="97" t="str">
        <f t="shared" si="76"/>
        <v/>
      </c>
      <c r="B767" s="98" t="str">
        <f t="shared" si="75"/>
        <v/>
      </c>
      <c r="C767" s="99"/>
      <c r="D767" s="137"/>
      <c r="E767" s="100"/>
      <c r="F767" s="57"/>
      <c r="G767" s="58">
        <f t="shared" si="77"/>
        <v>0</v>
      </c>
      <c r="H767" s="58">
        <f>IF(E767="",0,IFERROR(VLOOKUP(E767,档案费管理台账!$D$4:$H$1000,5,0),0))</f>
        <v>0</v>
      </c>
      <c r="I767" s="57"/>
      <c r="J767" s="57"/>
      <c r="K767" s="57"/>
      <c r="L767" s="57"/>
      <c r="M767" s="58" t="str">
        <f t="shared" si="78"/>
        <v/>
      </c>
      <c r="N767" s="102"/>
    </row>
    <row r="768" spans="1:14">
      <c r="A768" s="97" t="str">
        <f t="shared" si="76"/>
        <v/>
      </c>
      <c r="B768" s="98" t="str">
        <f t="shared" si="75"/>
        <v/>
      </c>
      <c r="C768" s="99"/>
      <c r="D768" s="137"/>
      <c r="E768" s="100"/>
      <c r="F768" s="57"/>
      <c r="G768" s="58">
        <f t="shared" si="77"/>
        <v>0</v>
      </c>
      <c r="H768" s="58">
        <f>IF(E768="",0,IFERROR(VLOOKUP(E768,档案费管理台账!$D$4:$H$1000,5,0),0))</f>
        <v>0</v>
      </c>
      <c r="I768" s="57"/>
      <c r="J768" s="57"/>
      <c r="K768" s="57"/>
      <c r="L768" s="57"/>
      <c r="M768" s="58" t="str">
        <f t="shared" si="78"/>
        <v/>
      </c>
      <c r="N768" s="102"/>
    </row>
    <row r="769" spans="1:14">
      <c r="A769" s="97" t="str">
        <f t="shared" si="76"/>
        <v/>
      </c>
      <c r="B769" s="98" t="str">
        <f t="shared" si="75"/>
        <v/>
      </c>
      <c r="C769" s="99"/>
      <c r="D769" s="137"/>
      <c r="E769" s="100"/>
      <c r="F769" s="57"/>
      <c r="G769" s="58">
        <f t="shared" si="77"/>
        <v>0</v>
      </c>
      <c r="H769" s="58">
        <f>IF(E769="",0,IFERROR(VLOOKUP(E769,档案费管理台账!$D$4:$H$1000,5,0),0))</f>
        <v>0</v>
      </c>
      <c r="I769" s="57"/>
      <c r="J769" s="57"/>
      <c r="K769" s="57"/>
      <c r="L769" s="57"/>
      <c r="M769" s="58" t="str">
        <f t="shared" si="78"/>
        <v/>
      </c>
      <c r="N769" s="102"/>
    </row>
    <row r="770" spans="1:14">
      <c r="A770" s="97" t="str">
        <f t="shared" si="76"/>
        <v/>
      </c>
      <c r="B770" s="98" t="str">
        <f t="shared" si="75"/>
        <v/>
      </c>
      <c r="C770" s="99"/>
      <c r="D770" s="137"/>
      <c r="E770" s="100"/>
      <c r="F770" s="57"/>
      <c r="G770" s="58">
        <f t="shared" si="77"/>
        <v>0</v>
      </c>
      <c r="H770" s="58">
        <f>IF(E770="",0,IFERROR(VLOOKUP(E770,档案费管理台账!$D$4:$H$1000,5,0),0))</f>
        <v>0</v>
      </c>
      <c r="I770" s="57"/>
      <c r="J770" s="57"/>
      <c r="K770" s="57"/>
      <c r="L770" s="57"/>
      <c r="M770" s="58" t="str">
        <f t="shared" si="78"/>
        <v/>
      </c>
      <c r="N770" s="102"/>
    </row>
    <row r="771" spans="1:14">
      <c r="A771" s="97" t="str">
        <f t="shared" si="76"/>
        <v/>
      </c>
      <c r="B771" s="98" t="str">
        <f t="shared" si="75"/>
        <v/>
      </c>
      <c r="C771" s="99"/>
      <c r="D771" s="137"/>
      <c r="E771" s="100"/>
      <c r="F771" s="57"/>
      <c r="G771" s="58">
        <f t="shared" si="77"/>
        <v>0</v>
      </c>
      <c r="H771" s="58">
        <f>IF(E771="",0,IFERROR(VLOOKUP(E771,档案费管理台账!$D$4:$H$1000,5,0),0))</f>
        <v>0</v>
      </c>
      <c r="I771" s="57"/>
      <c r="J771" s="57"/>
      <c r="K771" s="57"/>
      <c r="L771" s="57"/>
      <c r="M771" s="58" t="str">
        <f t="shared" si="78"/>
        <v/>
      </c>
      <c r="N771" s="102"/>
    </row>
    <row r="772" spans="1:14">
      <c r="A772" s="97" t="str">
        <f t="shared" si="76"/>
        <v/>
      </c>
      <c r="B772" s="98" t="str">
        <f t="shared" si="75"/>
        <v/>
      </c>
      <c r="C772" s="99"/>
      <c r="D772" s="137"/>
      <c r="E772" s="100"/>
      <c r="F772" s="57"/>
      <c r="G772" s="58">
        <f t="shared" si="77"/>
        <v>0</v>
      </c>
      <c r="H772" s="58">
        <f>IF(E772="",0,IFERROR(VLOOKUP(E772,档案费管理台账!$D$4:$H$1000,5,0),0))</f>
        <v>0</v>
      </c>
      <c r="I772" s="57"/>
      <c r="J772" s="57"/>
      <c r="K772" s="57"/>
      <c r="L772" s="57"/>
      <c r="M772" s="58" t="str">
        <f t="shared" si="78"/>
        <v/>
      </c>
      <c r="N772" s="102"/>
    </row>
    <row r="773" spans="1:14">
      <c r="A773" s="97" t="str">
        <f t="shared" si="76"/>
        <v/>
      </c>
      <c r="B773" s="98" t="str">
        <f t="shared" si="75"/>
        <v/>
      </c>
      <c r="C773" s="99"/>
      <c r="D773" s="137"/>
      <c r="E773" s="100"/>
      <c r="F773" s="57"/>
      <c r="G773" s="58">
        <f t="shared" si="77"/>
        <v>0</v>
      </c>
      <c r="H773" s="58">
        <f>IF(E773="",0,IFERROR(VLOOKUP(E773,档案费管理台账!$D$4:$H$1000,5,0),0))</f>
        <v>0</v>
      </c>
      <c r="I773" s="57"/>
      <c r="J773" s="57"/>
      <c r="K773" s="57"/>
      <c r="L773" s="57"/>
      <c r="M773" s="58" t="str">
        <f t="shared" si="78"/>
        <v/>
      </c>
      <c r="N773" s="102"/>
    </row>
    <row r="774" spans="1:14">
      <c r="A774" s="97" t="str">
        <f t="shared" si="76"/>
        <v/>
      </c>
      <c r="B774" s="98" t="str">
        <f t="shared" si="75"/>
        <v/>
      </c>
      <c r="C774" s="99"/>
      <c r="D774" s="137"/>
      <c r="E774" s="100"/>
      <c r="F774" s="57"/>
      <c r="G774" s="58">
        <f t="shared" si="77"/>
        <v>0</v>
      </c>
      <c r="H774" s="58">
        <f>IF(E774="",0,IFERROR(VLOOKUP(E774,档案费管理台账!$D$4:$H$1000,5,0),0))</f>
        <v>0</v>
      </c>
      <c r="I774" s="57"/>
      <c r="J774" s="57"/>
      <c r="K774" s="57"/>
      <c r="L774" s="57"/>
      <c r="M774" s="58" t="str">
        <f t="shared" si="78"/>
        <v/>
      </c>
      <c r="N774" s="102"/>
    </row>
    <row r="775" spans="1:14">
      <c r="A775" s="97" t="str">
        <f t="shared" si="76"/>
        <v/>
      </c>
      <c r="B775" s="98" t="str">
        <f t="shared" si="75"/>
        <v/>
      </c>
      <c r="C775" s="99"/>
      <c r="D775" s="137"/>
      <c r="E775" s="100"/>
      <c r="F775" s="57"/>
      <c r="G775" s="58">
        <f t="shared" si="77"/>
        <v>0</v>
      </c>
      <c r="H775" s="58">
        <f>IF(E775="",0,IFERROR(VLOOKUP(E775,档案费管理台账!$D$4:$H$1000,5,0),0))</f>
        <v>0</v>
      </c>
      <c r="I775" s="57"/>
      <c r="J775" s="57"/>
      <c r="K775" s="57"/>
      <c r="L775" s="57"/>
      <c r="M775" s="58" t="str">
        <f t="shared" si="78"/>
        <v/>
      </c>
      <c r="N775" s="102"/>
    </row>
    <row r="776" spans="1:14">
      <c r="A776" s="97" t="str">
        <f t="shared" si="76"/>
        <v/>
      </c>
      <c r="B776" s="98" t="str">
        <f t="shared" si="75"/>
        <v/>
      </c>
      <c r="C776" s="99"/>
      <c r="D776" s="137"/>
      <c r="E776" s="100"/>
      <c r="F776" s="57"/>
      <c r="G776" s="58">
        <f t="shared" si="77"/>
        <v>0</v>
      </c>
      <c r="H776" s="58">
        <f>IF(E776="",0,IFERROR(VLOOKUP(E776,档案费管理台账!$D$4:$H$1000,5,0),0))</f>
        <v>0</v>
      </c>
      <c r="I776" s="57"/>
      <c r="J776" s="57"/>
      <c r="K776" s="57"/>
      <c r="L776" s="57"/>
      <c r="M776" s="58" t="str">
        <f t="shared" si="78"/>
        <v/>
      </c>
      <c r="N776" s="102"/>
    </row>
    <row r="777" spans="1:14">
      <c r="A777" s="97" t="str">
        <f t="shared" si="76"/>
        <v/>
      </c>
      <c r="B777" s="98" t="str">
        <f t="shared" si="75"/>
        <v/>
      </c>
      <c r="C777" s="99"/>
      <c r="D777" s="137"/>
      <c r="E777" s="100"/>
      <c r="F777" s="57"/>
      <c r="G777" s="58">
        <f t="shared" si="77"/>
        <v>0</v>
      </c>
      <c r="H777" s="58">
        <f>IF(E777="",0,IFERROR(VLOOKUP(E777,档案费管理台账!$D$4:$H$1000,5,0),0))</f>
        <v>0</v>
      </c>
      <c r="I777" s="57"/>
      <c r="J777" s="57"/>
      <c r="K777" s="57"/>
      <c r="L777" s="57"/>
      <c r="M777" s="58" t="str">
        <f t="shared" si="78"/>
        <v/>
      </c>
      <c r="N777" s="102"/>
    </row>
    <row r="778" spans="1:14">
      <c r="A778" s="97" t="str">
        <f t="shared" si="76"/>
        <v/>
      </c>
      <c r="B778" s="98" t="str">
        <f t="shared" si="75"/>
        <v/>
      </c>
      <c r="C778" s="99"/>
      <c r="D778" s="137"/>
      <c r="E778" s="100"/>
      <c r="F778" s="57"/>
      <c r="G778" s="58">
        <f t="shared" si="77"/>
        <v>0</v>
      </c>
      <c r="H778" s="58">
        <f>IF(E778="",0,IFERROR(VLOOKUP(E778,档案费管理台账!$D$4:$H$1000,5,0),0))</f>
        <v>0</v>
      </c>
      <c r="I778" s="57"/>
      <c r="J778" s="57"/>
      <c r="K778" s="57"/>
      <c r="L778" s="57"/>
      <c r="M778" s="58" t="str">
        <f t="shared" si="78"/>
        <v/>
      </c>
      <c r="N778" s="102"/>
    </row>
    <row r="779" spans="1:14">
      <c r="A779" s="97" t="str">
        <f t="shared" si="76"/>
        <v/>
      </c>
      <c r="B779" s="98" t="str">
        <f t="shared" si="75"/>
        <v/>
      </c>
      <c r="C779" s="99"/>
      <c r="D779" s="137"/>
      <c r="E779" s="100"/>
      <c r="F779" s="57"/>
      <c r="G779" s="58">
        <f t="shared" si="77"/>
        <v>0</v>
      </c>
      <c r="H779" s="58">
        <f>IF(E779="",0,IFERROR(VLOOKUP(E779,档案费管理台账!$D$4:$H$1000,5,0),0))</f>
        <v>0</v>
      </c>
      <c r="I779" s="57"/>
      <c r="J779" s="57"/>
      <c r="K779" s="57"/>
      <c r="L779" s="57"/>
      <c r="M779" s="58" t="str">
        <f t="shared" si="78"/>
        <v/>
      </c>
      <c r="N779" s="102"/>
    </row>
    <row r="780" spans="1:14">
      <c r="A780" s="97" t="str">
        <f t="shared" si="76"/>
        <v/>
      </c>
      <c r="B780" s="98" t="str">
        <f t="shared" si="75"/>
        <v/>
      </c>
      <c r="C780" s="99"/>
      <c r="D780" s="137"/>
      <c r="E780" s="100"/>
      <c r="F780" s="57"/>
      <c r="G780" s="58">
        <f t="shared" si="77"/>
        <v>0</v>
      </c>
      <c r="H780" s="58">
        <f>IF(E780="",0,IFERROR(VLOOKUP(E780,档案费管理台账!$D$4:$H$1000,5,0),0))</f>
        <v>0</v>
      </c>
      <c r="I780" s="57"/>
      <c r="J780" s="57"/>
      <c r="K780" s="57"/>
      <c r="L780" s="57"/>
      <c r="M780" s="58" t="str">
        <f t="shared" si="78"/>
        <v/>
      </c>
      <c r="N780" s="102"/>
    </row>
    <row r="781" spans="1:14">
      <c r="A781" s="97" t="str">
        <f t="shared" si="76"/>
        <v/>
      </c>
      <c r="B781" s="98" t="str">
        <f t="shared" si="75"/>
        <v/>
      </c>
      <c r="C781" s="99"/>
      <c r="D781" s="137"/>
      <c r="E781" s="100"/>
      <c r="F781" s="57"/>
      <c r="G781" s="58">
        <f t="shared" si="77"/>
        <v>0</v>
      </c>
      <c r="H781" s="58">
        <f>IF(E781="",0,IFERROR(VLOOKUP(E781,档案费管理台账!$D$4:$H$1000,5,0),0))</f>
        <v>0</v>
      </c>
      <c r="I781" s="57"/>
      <c r="J781" s="57"/>
      <c r="K781" s="57"/>
      <c r="L781" s="57"/>
      <c r="M781" s="58" t="str">
        <f t="shared" si="78"/>
        <v/>
      </c>
      <c r="N781" s="102"/>
    </row>
    <row r="782" spans="1:14">
      <c r="A782" s="97" t="str">
        <f t="shared" si="76"/>
        <v/>
      </c>
      <c r="B782" s="98" t="str">
        <f t="shared" si="75"/>
        <v/>
      </c>
      <c r="C782" s="99"/>
      <c r="D782" s="137"/>
      <c r="E782" s="100"/>
      <c r="F782" s="57"/>
      <c r="G782" s="58">
        <f t="shared" si="77"/>
        <v>0</v>
      </c>
      <c r="H782" s="58">
        <f>IF(E782="",0,IFERROR(VLOOKUP(E782,档案费管理台账!$D$4:$H$1000,5,0),0))</f>
        <v>0</v>
      </c>
      <c r="I782" s="57"/>
      <c r="J782" s="57"/>
      <c r="K782" s="57"/>
      <c r="L782" s="57"/>
      <c r="M782" s="58" t="str">
        <f t="shared" si="78"/>
        <v/>
      </c>
      <c r="N782" s="102"/>
    </row>
    <row r="783" spans="1:14">
      <c r="A783" s="97" t="str">
        <f t="shared" si="76"/>
        <v/>
      </c>
      <c r="B783" s="98" t="str">
        <f t="shared" si="75"/>
        <v/>
      </c>
      <c r="C783" s="99"/>
      <c r="D783" s="137"/>
      <c r="E783" s="100"/>
      <c r="F783" s="57"/>
      <c r="G783" s="58">
        <f t="shared" si="77"/>
        <v>0</v>
      </c>
      <c r="H783" s="58">
        <f>IF(E783="",0,IFERROR(VLOOKUP(E783,档案费管理台账!$D$4:$H$1000,5,0),0))</f>
        <v>0</v>
      </c>
      <c r="I783" s="57"/>
      <c r="J783" s="57"/>
      <c r="K783" s="57"/>
      <c r="L783" s="57"/>
      <c r="M783" s="58" t="str">
        <f t="shared" si="78"/>
        <v/>
      </c>
      <c r="N783" s="102"/>
    </row>
    <row r="784" spans="1:14">
      <c r="A784" s="97" t="str">
        <f t="shared" si="76"/>
        <v/>
      </c>
      <c r="B784" s="98" t="str">
        <f t="shared" si="75"/>
        <v/>
      </c>
      <c r="C784" s="99"/>
      <c r="D784" s="137"/>
      <c r="E784" s="100"/>
      <c r="F784" s="57"/>
      <c r="G784" s="58">
        <f t="shared" si="77"/>
        <v>0</v>
      </c>
      <c r="H784" s="58">
        <f>IF(E784="",0,IFERROR(VLOOKUP(E784,档案费管理台账!$D$4:$H$1000,5,0),0))</f>
        <v>0</v>
      </c>
      <c r="I784" s="57"/>
      <c r="J784" s="57"/>
      <c r="K784" s="57"/>
      <c r="L784" s="57"/>
      <c r="M784" s="58" t="str">
        <f t="shared" si="78"/>
        <v/>
      </c>
      <c r="N784" s="102"/>
    </row>
    <row r="785" spans="1:14">
      <c r="A785" s="97" t="str">
        <f t="shared" si="76"/>
        <v/>
      </c>
      <c r="B785" s="98" t="str">
        <f t="shared" si="75"/>
        <v/>
      </c>
      <c r="C785" s="99"/>
      <c r="D785" s="137"/>
      <c r="E785" s="100"/>
      <c r="F785" s="57"/>
      <c r="G785" s="58">
        <f t="shared" si="77"/>
        <v>0</v>
      </c>
      <c r="H785" s="58">
        <f>IF(E785="",0,IFERROR(VLOOKUP(E785,档案费管理台账!$D$4:$H$1000,5,0),0))</f>
        <v>0</v>
      </c>
      <c r="I785" s="57"/>
      <c r="J785" s="57"/>
      <c r="K785" s="57"/>
      <c r="L785" s="57"/>
      <c r="M785" s="58" t="str">
        <f t="shared" si="78"/>
        <v/>
      </c>
      <c r="N785" s="102"/>
    </row>
    <row r="786" spans="1:14">
      <c r="A786" s="97" t="str">
        <f t="shared" si="76"/>
        <v/>
      </c>
      <c r="B786" s="98" t="str">
        <f t="shared" si="75"/>
        <v/>
      </c>
      <c r="C786" s="99"/>
      <c r="D786" s="137"/>
      <c r="E786" s="100"/>
      <c r="F786" s="57"/>
      <c r="G786" s="58">
        <f t="shared" si="77"/>
        <v>0</v>
      </c>
      <c r="H786" s="58">
        <f>IF(E786="",0,IFERROR(VLOOKUP(E786,档案费管理台账!$D$4:$H$1000,5,0),0))</f>
        <v>0</v>
      </c>
      <c r="I786" s="57"/>
      <c r="J786" s="57"/>
      <c r="K786" s="57"/>
      <c r="L786" s="57"/>
      <c r="M786" s="58" t="str">
        <f t="shared" si="78"/>
        <v/>
      </c>
      <c r="N786" s="102"/>
    </row>
    <row r="787" spans="1:14">
      <c r="A787" s="97" t="str">
        <f t="shared" si="76"/>
        <v/>
      </c>
      <c r="B787" s="98" t="str">
        <f t="shared" si="75"/>
        <v/>
      </c>
      <c r="C787" s="99"/>
      <c r="D787" s="137"/>
      <c r="E787" s="100"/>
      <c r="F787" s="57"/>
      <c r="G787" s="58">
        <f t="shared" si="77"/>
        <v>0</v>
      </c>
      <c r="H787" s="58">
        <f>IF(E787="",0,IFERROR(VLOOKUP(E787,档案费管理台账!$D$4:$H$1000,5,0),0))</f>
        <v>0</v>
      </c>
      <c r="I787" s="57"/>
      <c r="J787" s="57"/>
      <c r="K787" s="57"/>
      <c r="L787" s="57"/>
      <c r="M787" s="58" t="str">
        <f t="shared" si="78"/>
        <v/>
      </c>
      <c r="N787" s="102"/>
    </row>
    <row r="788" spans="1:14">
      <c r="A788" s="97" t="str">
        <f t="shared" si="76"/>
        <v/>
      </c>
      <c r="B788" s="98" t="str">
        <f t="shared" si="75"/>
        <v/>
      </c>
      <c r="C788" s="99"/>
      <c r="D788" s="137"/>
      <c r="E788" s="100"/>
      <c r="F788" s="57"/>
      <c r="G788" s="58">
        <f t="shared" si="77"/>
        <v>0</v>
      </c>
      <c r="H788" s="58">
        <f>IF(E788="",0,IFERROR(VLOOKUP(E788,档案费管理台账!$D$4:$H$1000,5,0),0))</f>
        <v>0</v>
      </c>
      <c r="I788" s="57"/>
      <c r="J788" s="57"/>
      <c r="K788" s="57"/>
      <c r="L788" s="57"/>
      <c r="M788" s="58" t="str">
        <f t="shared" si="78"/>
        <v/>
      </c>
      <c r="N788" s="102"/>
    </row>
    <row r="789" spans="1:14">
      <c r="A789" s="97" t="str">
        <f t="shared" si="76"/>
        <v/>
      </c>
      <c r="B789" s="98" t="str">
        <f t="shared" si="75"/>
        <v/>
      </c>
      <c r="C789" s="99"/>
      <c r="D789" s="137"/>
      <c r="E789" s="100"/>
      <c r="F789" s="57"/>
      <c r="G789" s="58">
        <f t="shared" si="77"/>
        <v>0</v>
      </c>
      <c r="H789" s="58">
        <f>IF(E789="",0,IFERROR(VLOOKUP(E789,档案费管理台账!$D$4:$H$1000,5,0),0))</f>
        <v>0</v>
      </c>
      <c r="I789" s="57"/>
      <c r="J789" s="57"/>
      <c r="K789" s="57"/>
      <c r="L789" s="57"/>
      <c r="M789" s="58" t="str">
        <f t="shared" si="78"/>
        <v/>
      </c>
      <c r="N789" s="102"/>
    </row>
    <row r="790" spans="1:14">
      <c r="A790" s="97" t="str">
        <f t="shared" si="76"/>
        <v/>
      </c>
      <c r="B790" s="98" t="str">
        <f t="shared" si="75"/>
        <v/>
      </c>
      <c r="C790" s="99"/>
      <c r="D790" s="137"/>
      <c r="E790" s="100"/>
      <c r="F790" s="57"/>
      <c r="G790" s="58">
        <f t="shared" si="77"/>
        <v>0</v>
      </c>
      <c r="H790" s="58">
        <f>IF(E790="",0,IFERROR(VLOOKUP(E790,档案费管理台账!$D$4:$H$1000,5,0),0))</f>
        <v>0</v>
      </c>
      <c r="I790" s="57"/>
      <c r="J790" s="57"/>
      <c r="K790" s="57"/>
      <c r="L790" s="57"/>
      <c r="M790" s="58" t="str">
        <f t="shared" si="78"/>
        <v/>
      </c>
      <c r="N790" s="102"/>
    </row>
    <row r="791" spans="1:14">
      <c r="A791" s="97" t="str">
        <f t="shared" si="76"/>
        <v/>
      </c>
      <c r="B791" s="98" t="str">
        <f t="shared" si="75"/>
        <v/>
      </c>
      <c r="C791" s="99"/>
      <c r="D791" s="137"/>
      <c r="E791" s="100"/>
      <c r="F791" s="57"/>
      <c r="G791" s="58">
        <f t="shared" si="77"/>
        <v>0</v>
      </c>
      <c r="H791" s="58">
        <f>IF(E791="",0,IFERROR(VLOOKUP(E791,档案费管理台账!$D$4:$H$1000,5,0),0))</f>
        <v>0</v>
      </c>
      <c r="I791" s="57"/>
      <c r="J791" s="57"/>
      <c r="K791" s="57"/>
      <c r="L791" s="57"/>
      <c r="M791" s="58" t="str">
        <f t="shared" si="78"/>
        <v/>
      </c>
      <c r="N791" s="102"/>
    </row>
    <row r="792" spans="1:14">
      <c r="A792" s="97" t="str">
        <f t="shared" si="76"/>
        <v/>
      </c>
      <c r="B792" s="98" t="str">
        <f t="shared" si="75"/>
        <v/>
      </c>
      <c r="C792" s="99"/>
      <c r="D792" s="137"/>
      <c r="E792" s="100"/>
      <c r="F792" s="57"/>
      <c r="G792" s="58">
        <f t="shared" si="77"/>
        <v>0</v>
      </c>
      <c r="H792" s="58">
        <f>IF(E792="",0,IFERROR(VLOOKUP(E792,档案费管理台账!$D$4:$H$1000,5,0),0))</f>
        <v>0</v>
      </c>
      <c r="I792" s="57"/>
      <c r="J792" s="57"/>
      <c r="K792" s="57"/>
      <c r="L792" s="57"/>
      <c r="M792" s="58" t="str">
        <f t="shared" si="78"/>
        <v/>
      </c>
      <c r="N792" s="102"/>
    </row>
    <row r="793" spans="1:14">
      <c r="A793" s="97" t="str">
        <f t="shared" si="76"/>
        <v/>
      </c>
      <c r="B793" s="98" t="str">
        <f t="shared" si="75"/>
        <v/>
      </c>
      <c r="C793" s="99"/>
      <c r="D793" s="137"/>
      <c r="E793" s="100"/>
      <c r="F793" s="57"/>
      <c r="G793" s="58">
        <f t="shared" si="77"/>
        <v>0</v>
      </c>
      <c r="H793" s="58">
        <f>IF(E793="",0,IFERROR(VLOOKUP(E793,档案费管理台账!$D$4:$H$1000,5,0),0))</f>
        <v>0</v>
      </c>
      <c r="I793" s="57"/>
      <c r="J793" s="57"/>
      <c r="K793" s="57"/>
      <c r="L793" s="57"/>
      <c r="M793" s="58" t="str">
        <f t="shared" si="78"/>
        <v/>
      </c>
      <c r="N793" s="102"/>
    </row>
    <row r="794" spans="1:14">
      <c r="A794" s="97" t="str">
        <f t="shared" si="76"/>
        <v/>
      </c>
      <c r="B794" s="98" t="str">
        <f t="shared" si="75"/>
        <v/>
      </c>
      <c r="C794" s="99"/>
      <c r="D794" s="137"/>
      <c r="E794" s="100"/>
      <c r="F794" s="57"/>
      <c r="G794" s="58">
        <f t="shared" si="77"/>
        <v>0</v>
      </c>
      <c r="H794" s="58">
        <f>IF(E794="",0,IFERROR(VLOOKUP(E794,档案费管理台账!$D$4:$H$1000,5,0),0))</f>
        <v>0</v>
      </c>
      <c r="I794" s="57"/>
      <c r="J794" s="57"/>
      <c r="K794" s="57"/>
      <c r="L794" s="57"/>
      <c r="M794" s="58" t="str">
        <f t="shared" si="78"/>
        <v/>
      </c>
      <c r="N794" s="102"/>
    </row>
    <row r="795" spans="1:14">
      <c r="A795" s="97" t="str">
        <f t="shared" si="76"/>
        <v/>
      </c>
      <c r="B795" s="98" t="str">
        <f t="shared" si="75"/>
        <v/>
      </c>
      <c r="C795" s="99"/>
      <c r="D795" s="137"/>
      <c r="E795" s="100"/>
      <c r="F795" s="57"/>
      <c r="G795" s="58">
        <f t="shared" si="77"/>
        <v>0</v>
      </c>
      <c r="H795" s="58">
        <f>IF(E795="",0,IFERROR(VLOOKUP(E795,档案费管理台账!$D$4:$H$1000,5,0),0))</f>
        <v>0</v>
      </c>
      <c r="I795" s="57"/>
      <c r="J795" s="57"/>
      <c r="K795" s="57"/>
      <c r="L795" s="57"/>
      <c r="M795" s="58" t="str">
        <f t="shared" si="78"/>
        <v/>
      </c>
      <c r="N795" s="102"/>
    </row>
    <row r="796" spans="1:14">
      <c r="A796" s="97" t="str">
        <f t="shared" si="76"/>
        <v/>
      </c>
      <c r="B796" s="98" t="str">
        <f t="shared" si="75"/>
        <v/>
      </c>
      <c r="C796" s="99"/>
      <c r="D796" s="137"/>
      <c r="E796" s="100"/>
      <c r="F796" s="57"/>
      <c r="G796" s="58">
        <f t="shared" si="77"/>
        <v>0</v>
      </c>
      <c r="H796" s="58">
        <f>IF(E796="",0,IFERROR(VLOOKUP(E796,档案费管理台账!$D$4:$H$1000,5,0),0))</f>
        <v>0</v>
      </c>
      <c r="I796" s="57"/>
      <c r="J796" s="57"/>
      <c r="K796" s="57"/>
      <c r="L796" s="57"/>
      <c r="M796" s="58" t="str">
        <f t="shared" si="78"/>
        <v/>
      </c>
      <c r="N796" s="102"/>
    </row>
    <row r="797" spans="1:14">
      <c r="A797" s="97" t="str">
        <f t="shared" si="76"/>
        <v/>
      </c>
      <c r="B797" s="98" t="str">
        <f t="shared" si="75"/>
        <v/>
      </c>
      <c r="C797" s="99"/>
      <c r="D797" s="137"/>
      <c r="E797" s="100"/>
      <c r="F797" s="57"/>
      <c r="G797" s="58">
        <f t="shared" si="77"/>
        <v>0</v>
      </c>
      <c r="H797" s="58">
        <f>IF(E797="",0,IFERROR(VLOOKUP(E797,档案费管理台账!$D$4:$H$1000,5,0),0))</f>
        <v>0</v>
      </c>
      <c r="I797" s="57"/>
      <c r="J797" s="57"/>
      <c r="K797" s="57"/>
      <c r="L797" s="57"/>
      <c r="M797" s="58" t="str">
        <f t="shared" si="78"/>
        <v/>
      </c>
      <c r="N797" s="102"/>
    </row>
    <row r="798" spans="1:14">
      <c r="A798" s="97" t="str">
        <f t="shared" si="76"/>
        <v/>
      </c>
      <c r="B798" s="98" t="str">
        <f t="shared" si="75"/>
        <v/>
      </c>
      <c r="C798" s="99"/>
      <c r="D798" s="137"/>
      <c r="E798" s="100"/>
      <c r="F798" s="57"/>
      <c r="G798" s="58">
        <f t="shared" si="77"/>
        <v>0</v>
      </c>
      <c r="H798" s="58">
        <f>IF(E798="",0,IFERROR(VLOOKUP(E798,档案费管理台账!$D$4:$H$1000,5,0),0))</f>
        <v>0</v>
      </c>
      <c r="I798" s="57"/>
      <c r="J798" s="57"/>
      <c r="K798" s="57"/>
      <c r="L798" s="57"/>
      <c r="M798" s="58" t="str">
        <f t="shared" si="78"/>
        <v/>
      </c>
      <c r="N798" s="102"/>
    </row>
    <row r="799" spans="1:14">
      <c r="A799" s="97" t="str">
        <f t="shared" si="76"/>
        <v/>
      </c>
      <c r="B799" s="98" t="str">
        <f t="shared" si="75"/>
        <v/>
      </c>
      <c r="C799" s="99"/>
      <c r="D799" s="137"/>
      <c r="E799" s="100"/>
      <c r="F799" s="57"/>
      <c r="G799" s="58">
        <f t="shared" si="77"/>
        <v>0</v>
      </c>
      <c r="H799" s="58">
        <f>IF(E799="",0,IFERROR(VLOOKUP(E799,档案费管理台账!$D$4:$H$1000,5,0),0))</f>
        <v>0</v>
      </c>
      <c r="I799" s="57"/>
      <c r="J799" s="57"/>
      <c r="K799" s="57"/>
      <c r="L799" s="57"/>
      <c r="M799" s="58" t="str">
        <f t="shared" si="78"/>
        <v/>
      </c>
      <c r="N799" s="102"/>
    </row>
    <row r="800" spans="1:14">
      <c r="A800" s="97" t="str">
        <f t="shared" si="76"/>
        <v/>
      </c>
      <c r="B800" s="98" t="str">
        <f t="shared" si="75"/>
        <v/>
      </c>
      <c r="C800" s="99"/>
      <c r="D800" s="137"/>
      <c r="E800" s="100"/>
      <c r="F800" s="57"/>
      <c r="G800" s="58">
        <f t="shared" si="77"/>
        <v>0</v>
      </c>
      <c r="H800" s="58">
        <f>IF(E800="",0,IFERROR(VLOOKUP(E800,档案费管理台账!$D$4:$H$1000,5,0),0))</f>
        <v>0</v>
      </c>
      <c r="I800" s="57"/>
      <c r="J800" s="57"/>
      <c r="K800" s="57"/>
      <c r="L800" s="57"/>
      <c r="M800" s="58" t="str">
        <f t="shared" si="78"/>
        <v/>
      </c>
      <c r="N800" s="102"/>
    </row>
    <row r="801" spans="1:14">
      <c r="A801" s="97" t="str">
        <f t="shared" si="76"/>
        <v/>
      </c>
      <c r="B801" s="98" t="str">
        <f t="shared" si="75"/>
        <v/>
      </c>
      <c r="C801" s="99"/>
      <c r="D801" s="137"/>
      <c r="E801" s="100"/>
      <c r="F801" s="57"/>
      <c r="G801" s="58">
        <f t="shared" si="77"/>
        <v>0</v>
      </c>
      <c r="H801" s="58">
        <f>IF(E801="",0,IFERROR(VLOOKUP(E801,档案费管理台账!$D$4:$H$1000,5,0),0))</f>
        <v>0</v>
      </c>
      <c r="I801" s="57"/>
      <c r="J801" s="57"/>
      <c r="K801" s="57"/>
      <c r="L801" s="57"/>
      <c r="M801" s="58" t="str">
        <f t="shared" si="78"/>
        <v/>
      </c>
      <c r="N801" s="102"/>
    </row>
    <row r="802" spans="1:14">
      <c r="A802" s="97" t="str">
        <f t="shared" si="76"/>
        <v/>
      </c>
      <c r="B802" s="98" t="str">
        <f t="shared" si="75"/>
        <v/>
      </c>
      <c r="C802" s="99"/>
      <c r="D802" s="137"/>
      <c r="E802" s="100"/>
      <c r="F802" s="57"/>
      <c r="G802" s="58">
        <f t="shared" si="77"/>
        <v>0</v>
      </c>
      <c r="H802" s="58">
        <f>IF(E802="",0,IFERROR(VLOOKUP(E802,档案费管理台账!$D$4:$H$1000,5,0),0))</f>
        <v>0</v>
      </c>
      <c r="I802" s="57"/>
      <c r="J802" s="57"/>
      <c r="K802" s="57"/>
      <c r="L802" s="57"/>
      <c r="M802" s="58" t="str">
        <f t="shared" si="78"/>
        <v/>
      </c>
      <c r="N802" s="102"/>
    </row>
    <row r="803" spans="1:14">
      <c r="A803" s="97" t="str">
        <f t="shared" si="76"/>
        <v/>
      </c>
      <c r="B803" s="98" t="str">
        <f t="shared" si="75"/>
        <v/>
      </c>
      <c r="C803" s="99"/>
      <c r="D803" s="137"/>
      <c r="E803" s="100"/>
      <c r="F803" s="57"/>
      <c r="G803" s="58">
        <f t="shared" si="77"/>
        <v>0</v>
      </c>
      <c r="H803" s="58">
        <f>IF(E803="",0,IFERROR(VLOOKUP(E803,档案费管理台账!$D$4:$H$1000,5,0),0))</f>
        <v>0</v>
      </c>
      <c r="I803" s="57"/>
      <c r="J803" s="57"/>
      <c r="K803" s="57"/>
      <c r="L803" s="57"/>
      <c r="M803" s="58" t="str">
        <f t="shared" si="78"/>
        <v/>
      </c>
      <c r="N803" s="102"/>
    </row>
    <row r="804" spans="1:14">
      <c r="A804" s="97" t="str">
        <f t="shared" si="76"/>
        <v/>
      </c>
      <c r="B804" s="98" t="str">
        <f t="shared" si="75"/>
        <v/>
      </c>
      <c r="C804" s="99"/>
      <c r="D804" s="137"/>
      <c r="E804" s="100"/>
      <c r="F804" s="57"/>
      <c r="G804" s="58">
        <f t="shared" si="77"/>
        <v>0</v>
      </c>
      <c r="H804" s="58">
        <f>IF(E804="",0,IFERROR(VLOOKUP(E804,档案费管理台账!$D$4:$H$1000,5,0),0))</f>
        <v>0</v>
      </c>
      <c r="I804" s="57"/>
      <c r="J804" s="57"/>
      <c r="K804" s="57"/>
      <c r="L804" s="57"/>
      <c r="M804" s="58" t="str">
        <f t="shared" si="78"/>
        <v/>
      </c>
      <c r="N804" s="102"/>
    </row>
    <row r="805" spans="1:14">
      <c r="A805" s="97" t="str">
        <f t="shared" si="76"/>
        <v/>
      </c>
      <c r="B805" s="98" t="str">
        <f t="shared" si="75"/>
        <v/>
      </c>
      <c r="C805" s="99"/>
      <c r="D805" s="137"/>
      <c r="E805" s="100"/>
      <c r="F805" s="57"/>
      <c r="G805" s="58">
        <f t="shared" si="77"/>
        <v>0</v>
      </c>
      <c r="H805" s="58">
        <f>IF(E805="",0,IFERROR(VLOOKUP(E805,档案费管理台账!$D$4:$H$1000,5,0),0))</f>
        <v>0</v>
      </c>
      <c r="I805" s="57"/>
      <c r="J805" s="57"/>
      <c r="K805" s="57"/>
      <c r="L805" s="57"/>
      <c r="M805" s="58" t="str">
        <f t="shared" si="78"/>
        <v/>
      </c>
      <c r="N805" s="102"/>
    </row>
    <row r="806" spans="1:14">
      <c r="A806" s="97" t="str">
        <f t="shared" si="76"/>
        <v/>
      </c>
      <c r="B806" s="98" t="str">
        <f t="shared" si="75"/>
        <v/>
      </c>
      <c r="C806" s="99"/>
      <c r="D806" s="137"/>
      <c r="E806" s="100"/>
      <c r="F806" s="57"/>
      <c r="G806" s="58">
        <f t="shared" si="77"/>
        <v>0</v>
      </c>
      <c r="H806" s="58">
        <f>IF(E806="",0,IFERROR(VLOOKUP(E806,档案费管理台账!$D$4:$H$1000,5,0),0))</f>
        <v>0</v>
      </c>
      <c r="I806" s="57"/>
      <c r="J806" s="57"/>
      <c r="K806" s="57"/>
      <c r="L806" s="57"/>
      <c r="M806" s="58" t="str">
        <f t="shared" si="78"/>
        <v/>
      </c>
      <c r="N806" s="102"/>
    </row>
    <row r="807" spans="1:14">
      <c r="A807" s="97" t="str">
        <f t="shared" si="76"/>
        <v/>
      </c>
      <c r="B807" s="98" t="str">
        <f t="shared" si="75"/>
        <v/>
      </c>
      <c r="C807" s="99"/>
      <c r="D807" s="137"/>
      <c r="E807" s="100"/>
      <c r="F807" s="57"/>
      <c r="G807" s="58">
        <f t="shared" si="77"/>
        <v>0</v>
      </c>
      <c r="H807" s="58">
        <f>IF(E807="",0,IFERROR(VLOOKUP(E807,档案费管理台账!$D$4:$H$1000,5,0),0))</f>
        <v>0</v>
      </c>
      <c r="I807" s="57"/>
      <c r="J807" s="57"/>
      <c r="K807" s="57"/>
      <c r="L807" s="57"/>
      <c r="M807" s="58" t="str">
        <f t="shared" si="78"/>
        <v/>
      </c>
      <c r="N807" s="102"/>
    </row>
    <row r="808" spans="1:14">
      <c r="A808" s="97" t="str">
        <f t="shared" si="76"/>
        <v/>
      </c>
      <c r="B808" s="98" t="str">
        <f t="shared" si="75"/>
        <v/>
      </c>
      <c r="C808" s="99"/>
      <c r="D808" s="137"/>
      <c r="E808" s="100"/>
      <c r="F808" s="57"/>
      <c r="G808" s="58">
        <f t="shared" si="77"/>
        <v>0</v>
      </c>
      <c r="H808" s="58">
        <f>IF(E808="",0,IFERROR(VLOOKUP(E808,档案费管理台账!$D$4:$H$1000,5,0),0))</f>
        <v>0</v>
      </c>
      <c r="I808" s="57"/>
      <c r="J808" s="57"/>
      <c r="K808" s="57"/>
      <c r="L808" s="57"/>
      <c r="M808" s="58" t="str">
        <f t="shared" si="78"/>
        <v/>
      </c>
      <c r="N808" s="102"/>
    </row>
    <row r="809" spans="1:14">
      <c r="A809" s="97" t="str">
        <f t="shared" si="76"/>
        <v/>
      </c>
      <c r="B809" s="98" t="str">
        <f t="shared" si="75"/>
        <v/>
      </c>
      <c r="C809" s="99"/>
      <c r="D809" s="137"/>
      <c r="E809" s="100"/>
      <c r="F809" s="57"/>
      <c r="G809" s="58">
        <f t="shared" si="77"/>
        <v>0</v>
      </c>
      <c r="H809" s="58">
        <f>IF(E809="",0,IFERROR(VLOOKUP(E809,档案费管理台账!$D$4:$H$1000,5,0),0))</f>
        <v>0</v>
      </c>
      <c r="I809" s="57"/>
      <c r="J809" s="57"/>
      <c r="K809" s="57"/>
      <c r="L809" s="57"/>
      <c r="M809" s="58" t="str">
        <f t="shared" si="78"/>
        <v/>
      </c>
      <c r="N809" s="102"/>
    </row>
    <row r="810" spans="1:14">
      <c r="A810" s="97" t="str">
        <f t="shared" si="76"/>
        <v/>
      </c>
      <c r="B810" s="98" t="str">
        <f t="shared" si="75"/>
        <v/>
      </c>
      <c r="C810" s="99"/>
      <c r="D810" s="137"/>
      <c r="E810" s="100"/>
      <c r="F810" s="57"/>
      <c r="G810" s="58">
        <f t="shared" si="77"/>
        <v>0</v>
      </c>
      <c r="H810" s="58">
        <f>IF(E810="",0,IFERROR(VLOOKUP(E810,档案费管理台账!$D$4:$H$1000,5,0),0))</f>
        <v>0</v>
      </c>
      <c r="I810" s="57"/>
      <c r="J810" s="57"/>
      <c r="K810" s="57"/>
      <c r="L810" s="57"/>
      <c r="M810" s="58" t="str">
        <f t="shared" si="78"/>
        <v/>
      </c>
      <c r="N810" s="102"/>
    </row>
    <row r="811" spans="1:14">
      <c r="A811" s="97" t="str">
        <f t="shared" si="76"/>
        <v/>
      </c>
      <c r="B811" s="98" t="str">
        <f t="shared" si="75"/>
        <v/>
      </c>
      <c r="C811" s="99"/>
      <c r="D811" s="137"/>
      <c r="E811" s="100"/>
      <c r="F811" s="57"/>
      <c r="G811" s="58">
        <f t="shared" si="77"/>
        <v>0</v>
      </c>
      <c r="H811" s="58">
        <f>IF(E811="",0,IFERROR(VLOOKUP(E811,档案费管理台账!$D$4:$H$1000,5,0),0))</f>
        <v>0</v>
      </c>
      <c r="I811" s="57"/>
      <c r="J811" s="57"/>
      <c r="K811" s="57"/>
      <c r="L811" s="57"/>
      <c r="M811" s="58" t="str">
        <f t="shared" si="78"/>
        <v/>
      </c>
      <c r="N811" s="102"/>
    </row>
    <row r="812" spans="1:14">
      <c r="A812" s="97" t="str">
        <f t="shared" si="76"/>
        <v/>
      </c>
      <c r="B812" s="98" t="str">
        <f t="shared" ref="B812:B875" si="79">IF(C812="","",MONTH(C812)&amp;"月")</f>
        <v/>
      </c>
      <c r="C812" s="99"/>
      <c r="D812" s="137"/>
      <c r="E812" s="100"/>
      <c r="F812" s="57"/>
      <c r="G812" s="58">
        <f t="shared" si="77"/>
        <v>0</v>
      </c>
      <c r="H812" s="58">
        <f>IF(E812="",0,IFERROR(VLOOKUP(E812,档案费管理台账!$D$4:$H$1000,5,0),0))</f>
        <v>0</v>
      </c>
      <c r="I812" s="57"/>
      <c r="J812" s="57"/>
      <c r="K812" s="57"/>
      <c r="L812" s="57"/>
      <c r="M812" s="58" t="str">
        <f t="shared" si="78"/>
        <v/>
      </c>
      <c r="N812" s="102"/>
    </row>
    <row r="813" spans="1:14">
      <c r="A813" s="97" t="str">
        <f t="shared" ref="A813:A876" si="80">IF(C813="","",ROW()-42)</f>
        <v/>
      </c>
      <c r="B813" s="98" t="str">
        <f t="shared" si="79"/>
        <v/>
      </c>
      <c r="C813" s="99"/>
      <c r="D813" s="137"/>
      <c r="E813" s="100"/>
      <c r="F813" s="57"/>
      <c r="G813" s="58">
        <f t="shared" ref="G813:G876" si="81">IF(F813="",0,F813*$K$41)</f>
        <v>0</v>
      </c>
      <c r="H813" s="58">
        <f>IF(E813="",0,IFERROR(VLOOKUP(E813,档案费管理台账!$D$4:$H$1000,5,0),0))</f>
        <v>0</v>
      </c>
      <c r="I813" s="57"/>
      <c r="J813" s="57"/>
      <c r="K813" s="57"/>
      <c r="L813" s="57"/>
      <c r="M813" s="58" t="str">
        <f t="shared" ref="M813:M876" si="82">IF(C813="","",ROUND(M812+G813-I813-J813-K813-L813-H813,2))</f>
        <v/>
      </c>
      <c r="N813" s="102"/>
    </row>
    <row r="814" spans="1:14">
      <c r="A814" s="97" t="str">
        <f t="shared" si="80"/>
        <v/>
      </c>
      <c r="B814" s="98" t="str">
        <f t="shared" si="79"/>
        <v/>
      </c>
      <c r="C814" s="99"/>
      <c r="D814" s="137"/>
      <c r="E814" s="100"/>
      <c r="F814" s="57"/>
      <c r="G814" s="58">
        <f t="shared" si="81"/>
        <v>0</v>
      </c>
      <c r="H814" s="58">
        <f>IF(E814="",0,IFERROR(VLOOKUP(E814,档案费管理台账!$D$4:$H$1000,5,0),0))</f>
        <v>0</v>
      </c>
      <c r="I814" s="57"/>
      <c r="J814" s="57"/>
      <c r="K814" s="57"/>
      <c r="L814" s="57"/>
      <c r="M814" s="58" t="str">
        <f t="shared" si="82"/>
        <v/>
      </c>
      <c r="N814" s="102"/>
    </row>
    <row r="815" spans="1:14">
      <c r="A815" s="97" t="str">
        <f t="shared" si="80"/>
        <v/>
      </c>
      <c r="B815" s="98" t="str">
        <f t="shared" si="79"/>
        <v/>
      </c>
      <c r="C815" s="99"/>
      <c r="D815" s="137"/>
      <c r="E815" s="100"/>
      <c r="F815" s="57"/>
      <c r="G815" s="58">
        <f t="shared" si="81"/>
        <v>0</v>
      </c>
      <c r="H815" s="58">
        <f>IF(E815="",0,IFERROR(VLOOKUP(E815,档案费管理台账!$D$4:$H$1000,5,0),0))</f>
        <v>0</v>
      </c>
      <c r="I815" s="57"/>
      <c r="J815" s="57"/>
      <c r="K815" s="57"/>
      <c r="L815" s="57"/>
      <c r="M815" s="58" t="str">
        <f t="shared" si="82"/>
        <v/>
      </c>
      <c r="N815" s="102"/>
    </row>
    <row r="816" spans="1:14">
      <c r="A816" s="97" t="str">
        <f t="shared" si="80"/>
        <v/>
      </c>
      <c r="B816" s="98" t="str">
        <f t="shared" si="79"/>
        <v/>
      </c>
      <c r="C816" s="99"/>
      <c r="D816" s="137"/>
      <c r="E816" s="100"/>
      <c r="F816" s="57"/>
      <c r="G816" s="58">
        <f t="shared" si="81"/>
        <v>0</v>
      </c>
      <c r="H816" s="58">
        <f>IF(E816="",0,IFERROR(VLOOKUP(E816,档案费管理台账!$D$4:$H$1000,5,0),0))</f>
        <v>0</v>
      </c>
      <c r="I816" s="57"/>
      <c r="J816" s="57"/>
      <c r="K816" s="57"/>
      <c r="L816" s="57"/>
      <c r="M816" s="58" t="str">
        <f t="shared" si="82"/>
        <v/>
      </c>
      <c r="N816" s="102"/>
    </row>
    <row r="817" spans="1:14">
      <c r="A817" s="97" t="str">
        <f t="shared" si="80"/>
        <v/>
      </c>
      <c r="B817" s="98" t="str">
        <f t="shared" si="79"/>
        <v/>
      </c>
      <c r="C817" s="99"/>
      <c r="D817" s="137"/>
      <c r="E817" s="100"/>
      <c r="F817" s="57"/>
      <c r="G817" s="58">
        <f t="shared" si="81"/>
        <v>0</v>
      </c>
      <c r="H817" s="58">
        <f>IF(E817="",0,IFERROR(VLOOKUP(E817,档案费管理台账!$D$4:$H$1000,5,0),0))</f>
        <v>0</v>
      </c>
      <c r="I817" s="57"/>
      <c r="J817" s="57"/>
      <c r="K817" s="57"/>
      <c r="L817" s="57"/>
      <c r="M817" s="58" t="str">
        <f t="shared" si="82"/>
        <v/>
      </c>
      <c r="N817" s="102"/>
    </row>
    <row r="818" spans="1:14">
      <c r="A818" s="97" t="str">
        <f t="shared" si="80"/>
        <v/>
      </c>
      <c r="B818" s="98" t="str">
        <f t="shared" si="79"/>
        <v/>
      </c>
      <c r="C818" s="99"/>
      <c r="D818" s="137"/>
      <c r="E818" s="100"/>
      <c r="F818" s="57"/>
      <c r="G818" s="58">
        <f t="shared" si="81"/>
        <v>0</v>
      </c>
      <c r="H818" s="58">
        <f>IF(E818="",0,IFERROR(VLOOKUP(E818,档案费管理台账!$D$4:$H$1000,5,0),0))</f>
        <v>0</v>
      </c>
      <c r="I818" s="57"/>
      <c r="J818" s="57"/>
      <c r="K818" s="57"/>
      <c r="L818" s="57"/>
      <c r="M818" s="58" t="str">
        <f t="shared" si="82"/>
        <v/>
      </c>
      <c r="N818" s="102"/>
    </row>
    <row r="819" spans="1:14">
      <c r="A819" s="97" t="str">
        <f t="shared" si="80"/>
        <v/>
      </c>
      <c r="B819" s="98" t="str">
        <f t="shared" si="79"/>
        <v/>
      </c>
      <c r="C819" s="99"/>
      <c r="D819" s="137"/>
      <c r="E819" s="100"/>
      <c r="F819" s="57"/>
      <c r="G819" s="58">
        <f t="shared" si="81"/>
        <v>0</v>
      </c>
      <c r="H819" s="58">
        <f>IF(E819="",0,IFERROR(VLOOKUP(E819,档案费管理台账!$D$4:$H$1000,5,0),0))</f>
        <v>0</v>
      </c>
      <c r="I819" s="57"/>
      <c r="J819" s="57"/>
      <c r="K819" s="57"/>
      <c r="L819" s="57"/>
      <c r="M819" s="58" t="str">
        <f t="shared" si="82"/>
        <v/>
      </c>
      <c r="N819" s="102"/>
    </row>
    <row r="820" spans="1:14">
      <c r="A820" s="97" t="str">
        <f t="shared" si="80"/>
        <v/>
      </c>
      <c r="B820" s="98" t="str">
        <f t="shared" si="79"/>
        <v/>
      </c>
      <c r="C820" s="99"/>
      <c r="D820" s="137"/>
      <c r="E820" s="100"/>
      <c r="F820" s="57"/>
      <c r="G820" s="58">
        <f t="shared" si="81"/>
        <v>0</v>
      </c>
      <c r="H820" s="58">
        <f>IF(E820="",0,IFERROR(VLOOKUP(E820,档案费管理台账!$D$4:$H$1000,5,0),0))</f>
        <v>0</v>
      </c>
      <c r="I820" s="57"/>
      <c r="J820" s="57"/>
      <c r="K820" s="57"/>
      <c r="L820" s="57"/>
      <c r="M820" s="58" t="str">
        <f t="shared" si="82"/>
        <v/>
      </c>
      <c r="N820" s="102"/>
    </row>
    <row r="821" spans="1:14">
      <c r="A821" s="97" t="str">
        <f t="shared" si="80"/>
        <v/>
      </c>
      <c r="B821" s="98" t="str">
        <f t="shared" si="79"/>
        <v/>
      </c>
      <c r="C821" s="99"/>
      <c r="D821" s="137"/>
      <c r="E821" s="100"/>
      <c r="F821" s="57"/>
      <c r="G821" s="58">
        <f t="shared" si="81"/>
        <v>0</v>
      </c>
      <c r="H821" s="58">
        <f>IF(E821="",0,IFERROR(VLOOKUP(E821,档案费管理台账!$D$4:$H$1000,5,0),0))</f>
        <v>0</v>
      </c>
      <c r="I821" s="57"/>
      <c r="J821" s="57"/>
      <c r="K821" s="57"/>
      <c r="L821" s="57"/>
      <c r="M821" s="58" t="str">
        <f t="shared" si="82"/>
        <v/>
      </c>
      <c r="N821" s="102"/>
    </row>
    <row r="822" spans="1:14">
      <c r="A822" s="97" t="str">
        <f t="shared" si="80"/>
        <v/>
      </c>
      <c r="B822" s="98" t="str">
        <f t="shared" si="79"/>
        <v/>
      </c>
      <c r="C822" s="99"/>
      <c r="D822" s="137"/>
      <c r="E822" s="100"/>
      <c r="F822" s="57"/>
      <c r="G822" s="58">
        <f t="shared" si="81"/>
        <v>0</v>
      </c>
      <c r="H822" s="58">
        <f>IF(E822="",0,IFERROR(VLOOKUP(E822,档案费管理台账!$D$4:$H$1000,5,0),0))</f>
        <v>0</v>
      </c>
      <c r="I822" s="57"/>
      <c r="J822" s="57"/>
      <c r="K822" s="57"/>
      <c r="L822" s="57"/>
      <c r="M822" s="58" t="str">
        <f t="shared" si="82"/>
        <v/>
      </c>
      <c r="N822" s="102"/>
    </row>
    <row r="823" spans="1:14">
      <c r="A823" s="97" t="str">
        <f t="shared" si="80"/>
        <v/>
      </c>
      <c r="B823" s="98" t="str">
        <f t="shared" si="79"/>
        <v/>
      </c>
      <c r="C823" s="99"/>
      <c r="D823" s="137"/>
      <c r="E823" s="100"/>
      <c r="F823" s="57"/>
      <c r="G823" s="58">
        <f t="shared" si="81"/>
        <v>0</v>
      </c>
      <c r="H823" s="58">
        <f>IF(E823="",0,IFERROR(VLOOKUP(E823,档案费管理台账!$D$4:$H$1000,5,0),0))</f>
        <v>0</v>
      </c>
      <c r="I823" s="57"/>
      <c r="J823" s="57"/>
      <c r="K823" s="57"/>
      <c r="L823" s="57"/>
      <c r="M823" s="58" t="str">
        <f t="shared" si="82"/>
        <v/>
      </c>
      <c r="N823" s="102"/>
    </row>
    <row r="824" spans="1:14">
      <c r="A824" s="97" t="str">
        <f t="shared" si="80"/>
        <v/>
      </c>
      <c r="B824" s="98" t="str">
        <f t="shared" si="79"/>
        <v/>
      </c>
      <c r="C824" s="99"/>
      <c r="D824" s="137"/>
      <c r="E824" s="100"/>
      <c r="F824" s="57"/>
      <c r="G824" s="58">
        <f t="shared" si="81"/>
        <v>0</v>
      </c>
      <c r="H824" s="58">
        <f>IF(E824="",0,IFERROR(VLOOKUP(E824,档案费管理台账!$D$4:$H$1000,5,0),0))</f>
        <v>0</v>
      </c>
      <c r="I824" s="57"/>
      <c r="J824" s="57"/>
      <c r="K824" s="57"/>
      <c r="L824" s="57"/>
      <c r="M824" s="58" t="str">
        <f t="shared" si="82"/>
        <v/>
      </c>
      <c r="N824" s="102"/>
    </row>
    <row r="825" spans="1:14">
      <c r="A825" s="97" t="str">
        <f t="shared" si="80"/>
        <v/>
      </c>
      <c r="B825" s="98" t="str">
        <f t="shared" si="79"/>
        <v/>
      </c>
      <c r="C825" s="99"/>
      <c r="D825" s="137"/>
      <c r="E825" s="100"/>
      <c r="F825" s="57"/>
      <c r="G825" s="58">
        <f t="shared" si="81"/>
        <v>0</v>
      </c>
      <c r="H825" s="58">
        <f>IF(E825="",0,IFERROR(VLOOKUP(E825,档案费管理台账!$D$4:$H$1000,5,0),0))</f>
        <v>0</v>
      </c>
      <c r="I825" s="57"/>
      <c r="J825" s="57"/>
      <c r="K825" s="57"/>
      <c r="L825" s="57"/>
      <c r="M825" s="58" t="str">
        <f t="shared" si="82"/>
        <v/>
      </c>
      <c r="N825" s="102"/>
    </row>
    <row r="826" spans="1:14">
      <c r="A826" s="97" t="str">
        <f t="shared" si="80"/>
        <v/>
      </c>
      <c r="B826" s="98" t="str">
        <f t="shared" si="79"/>
        <v/>
      </c>
      <c r="C826" s="99"/>
      <c r="D826" s="137"/>
      <c r="E826" s="100"/>
      <c r="F826" s="57"/>
      <c r="G826" s="58">
        <f t="shared" si="81"/>
        <v>0</v>
      </c>
      <c r="H826" s="58">
        <f>IF(E826="",0,IFERROR(VLOOKUP(E826,档案费管理台账!$D$4:$H$1000,5,0),0))</f>
        <v>0</v>
      </c>
      <c r="I826" s="57"/>
      <c r="J826" s="57"/>
      <c r="K826" s="57"/>
      <c r="L826" s="57"/>
      <c r="M826" s="58" t="str">
        <f t="shared" si="82"/>
        <v/>
      </c>
      <c r="N826" s="102"/>
    </row>
    <row r="827" spans="1:14">
      <c r="A827" s="97" t="str">
        <f t="shared" si="80"/>
        <v/>
      </c>
      <c r="B827" s="98" t="str">
        <f t="shared" si="79"/>
        <v/>
      </c>
      <c r="C827" s="99"/>
      <c r="D827" s="137"/>
      <c r="E827" s="100"/>
      <c r="F827" s="57"/>
      <c r="G827" s="58">
        <f t="shared" si="81"/>
        <v>0</v>
      </c>
      <c r="H827" s="58">
        <f>IF(E827="",0,IFERROR(VLOOKUP(E827,档案费管理台账!$D$4:$H$1000,5,0),0))</f>
        <v>0</v>
      </c>
      <c r="I827" s="57"/>
      <c r="J827" s="57"/>
      <c r="K827" s="57"/>
      <c r="L827" s="57"/>
      <c r="M827" s="58" t="str">
        <f t="shared" si="82"/>
        <v/>
      </c>
      <c r="N827" s="102"/>
    </row>
    <row r="828" spans="1:14">
      <c r="A828" s="97" t="str">
        <f t="shared" si="80"/>
        <v/>
      </c>
      <c r="B828" s="98" t="str">
        <f t="shared" si="79"/>
        <v/>
      </c>
      <c r="C828" s="99"/>
      <c r="D828" s="137"/>
      <c r="E828" s="100"/>
      <c r="F828" s="57"/>
      <c r="G828" s="58">
        <f t="shared" si="81"/>
        <v>0</v>
      </c>
      <c r="H828" s="58">
        <f>IF(E828="",0,IFERROR(VLOOKUP(E828,档案费管理台账!$D$4:$H$1000,5,0),0))</f>
        <v>0</v>
      </c>
      <c r="I828" s="57"/>
      <c r="J828" s="57"/>
      <c r="K828" s="57"/>
      <c r="L828" s="57"/>
      <c r="M828" s="58" t="str">
        <f t="shared" si="82"/>
        <v/>
      </c>
      <c r="N828" s="102"/>
    </row>
    <row r="829" spans="1:14">
      <c r="A829" s="97" t="str">
        <f t="shared" si="80"/>
        <v/>
      </c>
      <c r="B829" s="98" t="str">
        <f t="shared" si="79"/>
        <v/>
      </c>
      <c r="C829" s="99"/>
      <c r="D829" s="137"/>
      <c r="E829" s="100"/>
      <c r="F829" s="57"/>
      <c r="G829" s="58">
        <f t="shared" si="81"/>
        <v>0</v>
      </c>
      <c r="H829" s="58">
        <f>IF(E829="",0,IFERROR(VLOOKUP(E829,档案费管理台账!$D$4:$H$1000,5,0),0))</f>
        <v>0</v>
      </c>
      <c r="I829" s="57"/>
      <c r="J829" s="57"/>
      <c r="K829" s="57"/>
      <c r="L829" s="57"/>
      <c r="M829" s="58" t="str">
        <f t="shared" si="82"/>
        <v/>
      </c>
      <c r="N829" s="102"/>
    </row>
    <row r="830" spans="1:14">
      <c r="A830" s="97" t="str">
        <f t="shared" si="80"/>
        <v/>
      </c>
      <c r="B830" s="98" t="str">
        <f t="shared" si="79"/>
        <v/>
      </c>
      <c r="C830" s="99"/>
      <c r="D830" s="137"/>
      <c r="E830" s="100"/>
      <c r="F830" s="57"/>
      <c r="G830" s="58">
        <f t="shared" si="81"/>
        <v>0</v>
      </c>
      <c r="H830" s="58">
        <f>IF(E830="",0,IFERROR(VLOOKUP(E830,档案费管理台账!$D$4:$H$1000,5,0),0))</f>
        <v>0</v>
      </c>
      <c r="I830" s="57"/>
      <c r="J830" s="57"/>
      <c r="K830" s="57"/>
      <c r="L830" s="57"/>
      <c r="M830" s="58" t="str">
        <f t="shared" si="82"/>
        <v/>
      </c>
      <c r="N830" s="102"/>
    </row>
    <row r="831" spans="1:14">
      <c r="A831" s="97" t="str">
        <f t="shared" si="80"/>
        <v/>
      </c>
      <c r="B831" s="98" t="str">
        <f t="shared" si="79"/>
        <v/>
      </c>
      <c r="C831" s="99"/>
      <c r="D831" s="137"/>
      <c r="E831" s="100"/>
      <c r="F831" s="57"/>
      <c r="G831" s="58">
        <f t="shared" si="81"/>
        <v>0</v>
      </c>
      <c r="H831" s="58">
        <f>IF(E831="",0,IFERROR(VLOOKUP(E831,档案费管理台账!$D$4:$H$1000,5,0),0))</f>
        <v>0</v>
      </c>
      <c r="I831" s="57"/>
      <c r="J831" s="57"/>
      <c r="K831" s="57"/>
      <c r="L831" s="57"/>
      <c r="M831" s="58" t="str">
        <f t="shared" si="82"/>
        <v/>
      </c>
      <c r="N831" s="102"/>
    </row>
    <row r="832" spans="1:14">
      <c r="A832" s="97" t="str">
        <f t="shared" si="80"/>
        <v/>
      </c>
      <c r="B832" s="98" t="str">
        <f t="shared" si="79"/>
        <v/>
      </c>
      <c r="C832" s="99"/>
      <c r="D832" s="137"/>
      <c r="E832" s="100"/>
      <c r="F832" s="57"/>
      <c r="G832" s="58">
        <f t="shared" si="81"/>
        <v>0</v>
      </c>
      <c r="H832" s="58">
        <f>IF(E832="",0,IFERROR(VLOOKUP(E832,档案费管理台账!$D$4:$H$1000,5,0),0))</f>
        <v>0</v>
      </c>
      <c r="I832" s="57"/>
      <c r="J832" s="57"/>
      <c r="K832" s="57"/>
      <c r="L832" s="57"/>
      <c r="M832" s="58" t="str">
        <f t="shared" si="82"/>
        <v/>
      </c>
      <c r="N832" s="102"/>
    </row>
    <row r="833" spans="1:14">
      <c r="A833" s="97" t="str">
        <f t="shared" si="80"/>
        <v/>
      </c>
      <c r="B833" s="98" t="str">
        <f t="shared" si="79"/>
        <v/>
      </c>
      <c r="C833" s="99"/>
      <c r="D833" s="137"/>
      <c r="E833" s="100"/>
      <c r="F833" s="57"/>
      <c r="G833" s="58">
        <f t="shared" si="81"/>
        <v>0</v>
      </c>
      <c r="H833" s="58">
        <f>IF(E833="",0,IFERROR(VLOOKUP(E833,档案费管理台账!$D$4:$H$1000,5,0),0))</f>
        <v>0</v>
      </c>
      <c r="I833" s="57"/>
      <c r="J833" s="57"/>
      <c r="K833" s="57"/>
      <c r="L833" s="57"/>
      <c r="M833" s="58" t="str">
        <f t="shared" si="82"/>
        <v/>
      </c>
      <c r="N833" s="102"/>
    </row>
    <row r="834" spans="1:14">
      <c r="A834" s="97" t="str">
        <f t="shared" si="80"/>
        <v/>
      </c>
      <c r="B834" s="98" t="str">
        <f t="shared" si="79"/>
        <v/>
      </c>
      <c r="C834" s="99"/>
      <c r="D834" s="137"/>
      <c r="E834" s="100"/>
      <c r="F834" s="57"/>
      <c r="G834" s="58">
        <f t="shared" si="81"/>
        <v>0</v>
      </c>
      <c r="H834" s="58">
        <f>IF(E834="",0,IFERROR(VLOOKUP(E834,档案费管理台账!$D$4:$H$1000,5,0),0))</f>
        <v>0</v>
      </c>
      <c r="I834" s="57"/>
      <c r="J834" s="57"/>
      <c r="K834" s="57"/>
      <c r="L834" s="57"/>
      <c r="M834" s="58" t="str">
        <f t="shared" si="82"/>
        <v/>
      </c>
      <c r="N834" s="102"/>
    </row>
    <row r="835" spans="1:14">
      <c r="A835" s="97" t="str">
        <f t="shared" si="80"/>
        <v/>
      </c>
      <c r="B835" s="98" t="str">
        <f t="shared" si="79"/>
        <v/>
      </c>
      <c r="C835" s="99"/>
      <c r="D835" s="137"/>
      <c r="E835" s="100"/>
      <c r="F835" s="57"/>
      <c r="G835" s="58">
        <f t="shared" si="81"/>
        <v>0</v>
      </c>
      <c r="H835" s="58">
        <f>IF(E835="",0,IFERROR(VLOOKUP(E835,档案费管理台账!$D$4:$H$1000,5,0),0))</f>
        <v>0</v>
      </c>
      <c r="I835" s="57"/>
      <c r="J835" s="57"/>
      <c r="K835" s="57"/>
      <c r="L835" s="57"/>
      <c r="M835" s="58" t="str">
        <f t="shared" si="82"/>
        <v/>
      </c>
      <c r="N835" s="102"/>
    </row>
    <row r="836" spans="1:14">
      <c r="A836" s="97" t="str">
        <f t="shared" si="80"/>
        <v/>
      </c>
      <c r="B836" s="98" t="str">
        <f t="shared" si="79"/>
        <v/>
      </c>
      <c r="C836" s="99"/>
      <c r="D836" s="137"/>
      <c r="E836" s="100"/>
      <c r="F836" s="57"/>
      <c r="G836" s="58">
        <f t="shared" si="81"/>
        <v>0</v>
      </c>
      <c r="H836" s="58">
        <f>IF(E836="",0,IFERROR(VLOOKUP(E836,档案费管理台账!$D$4:$H$1000,5,0),0))</f>
        <v>0</v>
      </c>
      <c r="I836" s="57"/>
      <c r="J836" s="57"/>
      <c r="K836" s="57"/>
      <c r="L836" s="57"/>
      <c r="M836" s="58" t="str">
        <f t="shared" si="82"/>
        <v/>
      </c>
      <c r="N836" s="102"/>
    </row>
    <row r="837" spans="1:14">
      <c r="A837" s="97" t="str">
        <f t="shared" si="80"/>
        <v/>
      </c>
      <c r="B837" s="98" t="str">
        <f t="shared" si="79"/>
        <v/>
      </c>
      <c r="C837" s="99"/>
      <c r="D837" s="137"/>
      <c r="E837" s="100"/>
      <c r="F837" s="57"/>
      <c r="G837" s="58">
        <f t="shared" si="81"/>
        <v>0</v>
      </c>
      <c r="H837" s="58">
        <f>IF(E837="",0,IFERROR(VLOOKUP(E837,档案费管理台账!$D$4:$H$1000,5,0),0))</f>
        <v>0</v>
      </c>
      <c r="I837" s="57"/>
      <c r="J837" s="57"/>
      <c r="K837" s="57"/>
      <c r="L837" s="57"/>
      <c r="M837" s="58" t="str">
        <f t="shared" si="82"/>
        <v/>
      </c>
      <c r="N837" s="102"/>
    </row>
    <row r="838" spans="1:14">
      <c r="A838" s="97" t="str">
        <f t="shared" si="80"/>
        <v/>
      </c>
      <c r="B838" s="98" t="str">
        <f t="shared" si="79"/>
        <v/>
      </c>
      <c r="C838" s="99"/>
      <c r="D838" s="137"/>
      <c r="E838" s="100"/>
      <c r="F838" s="57"/>
      <c r="G838" s="58">
        <f t="shared" si="81"/>
        <v>0</v>
      </c>
      <c r="H838" s="58">
        <f>IF(E838="",0,IFERROR(VLOOKUP(E838,档案费管理台账!$D$4:$H$1000,5,0),0))</f>
        <v>0</v>
      </c>
      <c r="I838" s="57"/>
      <c r="J838" s="57"/>
      <c r="K838" s="57"/>
      <c r="L838" s="57"/>
      <c r="M838" s="58" t="str">
        <f t="shared" si="82"/>
        <v/>
      </c>
      <c r="N838" s="102"/>
    </row>
    <row r="839" spans="1:14">
      <c r="A839" s="97" t="str">
        <f t="shared" si="80"/>
        <v/>
      </c>
      <c r="B839" s="98" t="str">
        <f t="shared" si="79"/>
        <v/>
      </c>
      <c r="C839" s="99"/>
      <c r="D839" s="137"/>
      <c r="E839" s="100"/>
      <c r="F839" s="57"/>
      <c r="G839" s="58">
        <f t="shared" si="81"/>
        <v>0</v>
      </c>
      <c r="H839" s="58">
        <f>IF(E839="",0,IFERROR(VLOOKUP(E839,档案费管理台账!$D$4:$H$1000,5,0),0))</f>
        <v>0</v>
      </c>
      <c r="I839" s="57"/>
      <c r="J839" s="57"/>
      <c r="K839" s="57"/>
      <c r="L839" s="57"/>
      <c r="M839" s="58" t="str">
        <f t="shared" si="82"/>
        <v/>
      </c>
      <c r="N839" s="102"/>
    </row>
    <row r="840" spans="1:14">
      <c r="A840" s="97" t="str">
        <f t="shared" si="80"/>
        <v/>
      </c>
      <c r="B840" s="98" t="str">
        <f t="shared" si="79"/>
        <v/>
      </c>
      <c r="C840" s="99"/>
      <c r="D840" s="137"/>
      <c r="E840" s="100"/>
      <c r="F840" s="57"/>
      <c r="G840" s="58">
        <f t="shared" si="81"/>
        <v>0</v>
      </c>
      <c r="H840" s="58">
        <f>IF(E840="",0,IFERROR(VLOOKUP(E840,档案费管理台账!$D$4:$H$1000,5,0),0))</f>
        <v>0</v>
      </c>
      <c r="I840" s="57"/>
      <c r="J840" s="57"/>
      <c r="K840" s="57"/>
      <c r="L840" s="57"/>
      <c r="M840" s="58" t="str">
        <f t="shared" si="82"/>
        <v/>
      </c>
      <c r="N840" s="102"/>
    </row>
    <row r="841" spans="1:14">
      <c r="A841" s="97" t="str">
        <f t="shared" si="80"/>
        <v/>
      </c>
      <c r="B841" s="98" t="str">
        <f t="shared" si="79"/>
        <v/>
      </c>
      <c r="C841" s="99"/>
      <c r="D841" s="137"/>
      <c r="E841" s="100"/>
      <c r="F841" s="57"/>
      <c r="G841" s="58">
        <f t="shared" si="81"/>
        <v>0</v>
      </c>
      <c r="H841" s="58">
        <f>IF(E841="",0,IFERROR(VLOOKUP(E841,档案费管理台账!$D$4:$H$1000,5,0),0))</f>
        <v>0</v>
      </c>
      <c r="I841" s="57"/>
      <c r="J841" s="57"/>
      <c r="K841" s="57"/>
      <c r="L841" s="57"/>
      <c r="M841" s="58" t="str">
        <f t="shared" si="82"/>
        <v/>
      </c>
      <c r="N841" s="102"/>
    </row>
    <row r="842" spans="1:14">
      <c r="A842" s="97" t="str">
        <f t="shared" si="80"/>
        <v/>
      </c>
      <c r="B842" s="98" t="str">
        <f t="shared" si="79"/>
        <v/>
      </c>
      <c r="C842" s="99"/>
      <c r="D842" s="137"/>
      <c r="E842" s="100"/>
      <c r="F842" s="57"/>
      <c r="G842" s="58">
        <f t="shared" si="81"/>
        <v>0</v>
      </c>
      <c r="H842" s="58">
        <f>IF(E842="",0,IFERROR(VLOOKUP(E842,档案费管理台账!$D$4:$H$1000,5,0),0))</f>
        <v>0</v>
      </c>
      <c r="I842" s="57"/>
      <c r="J842" s="57"/>
      <c r="K842" s="57"/>
      <c r="L842" s="57"/>
      <c r="M842" s="58" t="str">
        <f t="shared" si="82"/>
        <v/>
      </c>
      <c r="N842" s="102"/>
    </row>
    <row r="843" spans="1:14">
      <c r="A843" s="97" t="str">
        <f t="shared" si="80"/>
        <v/>
      </c>
      <c r="B843" s="98" t="str">
        <f t="shared" si="79"/>
        <v/>
      </c>
      <c r="C843" s="99"/>
      <c r="D843" s="137"/>
      <c r="E843" s="100"/>
      <c r="F843" s="57"/>
      <c r="G843" s="58">
        <f t="shared" si="81"/>
        <v>0</v>
      </c>
      <c r="H843" s="58">
        <f>IF(E843="",0,IFERROR(VLOOKUP(E843,档案费管理台账!$D$4:$H$1000,5,0),0))</f>
        <v>0</v>
      </c>
      <c r="I843" s="57"/>
      <c r="J843" s="57"/>
      <c r="K843" s="57"/>
      <c r="L843" s="57"/>
      <c r="M843" s="58" t="str">
        <f t="shared" si="82"/>
        <v/>
      </c>
      <c r="N843" s="102"/>
    </row>
    <row r="844" spans="1:14">
      <c r="A844" s="97" t="str">
        <f t="shared" si="80"/>
        <v/>
      </c>
      <c r="B844" s="98" t="str">
        <f t="shared" si="79"/>
        <v/>
      </c>
      <c r="C844" s="99"/>
      <c r="D844" s="137"/>
      <c r="E844" s="100"/>
      <c r="F844" s="57"/>
      <c r="G844" s="58">
        <f t="shared" si="81"/>
        <v>0</v>
      </c>
      <c r="H844" s="58">
        <f>IF(E844="",0,IFERROR(VLOOKUP(E844,档案费管理台账!$D$4:$H$1000,5,0),0))</f>
        <v>0</v>
      </c>
      <c r="I844" s="57"/>
      <c r="J844" s="57"/>
      <c r="K844" s="57"/>
      <c r="L844" s="57"/>
      <c r="M844" s="58" t="str">
        <f t="shared" si="82"/>
        <v/>
      </c>
      <c r="N844" s="102"/>
    </row>
    <row r="845" spans="1:14">
      <c r="A845" s="97" t="str">
        <f t="shared" si="80"/>
        <v/>
      </c>
      <c r="B845" s="98" t="str">
        <f t="shared" si="79"/>
        <v/>
      </c>
      <c r="C845" s="99"/>
      <c r="D845" s="137"/>
      <c r="E845" s="100"/>
      <c r="F845" s="57"/>
      <c r="G845" s="58">
        <f t="shared" si="81"/>
        <v>0</v>
      </c>
      <c r="H845" s="58">
        <f>IF(E845="",0,IFERROR(VLOOKUP(E845,档案费管理台账!$D$4:$H$1000,5,0),0))</f>
        <v>0</v>
      </c>
      <c r="I845" s="57"/>
      <c r="J845" s="57"/>
      <c r="K845" s="57"/>
      <c r="L845" s="57"/>
      <c r="M845" s="58" t="str">
        <f t="shared" si="82"/>
        <v/>
      </c>
      <c r="N845" s="102"/>
    </row>
    <row r="846" spans="1:14">
      <c r="A846" s="97" t="str">
        <f t="shared" si="80"/>
        <v/>
      </c>
      <c r="B846" s="98" t="str">
        <f t="shared" si="79"/>
        <v/>
      </c>
      <c r="C846" s="99"/>
      <c r="D846" s="137"/>
      <c r="E846" s="100"/>
      <c r="F846" s="57"/>
      <c r="G846" s="58">
        <f t="shared" si="81"/>
        <v>0</v>
      </c>
      <c r="H846" s="58">
        <f>IF(E846="",0,IFERROR(VLOOKUP(E846,档案费管理台账!$D$4:$H$1000,5,0),0))</f>
        <v>0</v>
      </c>
      <c r="I846" s="57"/>
      <c r="J846" s="57"/>
      <c r="K846" s="57"/>
      <c r="L846" s="57"/>
      <c r="M846" s="58" t="str">
        <f t="shared" si="82"/>
        <v/>
      </c>
      <c r="N846" s="102"/>
    </row>
    <row r="847" spans="1:14">
      <c r="A847" s="97" t="str">
        <f t="shared" si="80"/>
        <v/>
      </c>
      <c r="B847" s="98" t="str">
        <f t="shared" si="79"/>
        <v/>
      </c>
      <c r="C847" s="99"/>
      <c r="D847" s="137"/>
      <c r="E847" s="100"/>
      <c r="F847" s="57"/>
      <c r="G847" s="58">
        <f t="shared" si="81"/>
        <v>0</v>
      </c>
      <c r="H847" s="58">
        <f>IF(E847="",0,IFERROR(VLOOKUP(E847,档案费管理台账!$D$4:$H$1000,5,0),0))</f>
        <v>0</v>
      </c>
      <c r="I847" s="57"/>
      <c r="J847" s="57"/>
      <c r="K847" s="57"/>
      <c r="L847" s="57"/>
      <c r="M847" s="58" t="str">
        <f t="shared" si="82"/>
        <v/>
      </c>
      <c r="N847" s="102"/>
    </row>
    <row r="848" spans="1:14">
      <c r="A848" s="97" t="str">
        <f t="shared" si="80"/>
        <v/>
      </c>
      <c r="B848" s="98" t="str">
        <f t="shared" si="79"/>
        <v/>
      </c>
      <c r="C848" s="99"/>
      <c r="D848" s="137"/>
      <c r="E848" s="100"/>
      <c r="F848" s="57"/>
      <c r="G848" s="58">
        <f t="shared" si="81"/>
        <v>0</v>
      </c>
      <c r="H848" s="58">
        <f>IF(E848="",0,IFERROR(VLOOKUP(E848,档案费管理台账!$D$4:$H$1000,5,0),0))</f>
        <v>0</v>
      </c>
      <c r="I848" s="57"/>
      <c r="J848" s="57"/>
      <c r="K848" s="57"/>
      <c r="L848" s="57"/>
      <c r="M848" s="58" t="str">
        <f t="shared" si="82"/>
        <v/>
      </c>
      <c r="N848" s="102"/>
    </row>
    <row r="849" spans="1:14">
      <c r="A849" s="97" t="str">
        <f t="shared" si="80"/>
        <v/>
      </c>
      <c r="B849" s="98" t="str">
        <f t="shared" si="79"/>
        <v/>
      </c>
      <c r="C849" s="99"/>
      <c r="D849" s="137"/>
      <c r="E849" s="100"/>
      <c r="F849" s="57"/>
      <c r="G849" s="58">
        <f t="shared" si="81"/>
        <v>0</v>
      </c>
      <c r="H849" s="58">
        <f>IF(E849="",0,IFERROR(VLOOKUP(E849,档案费管理台账!$D$4:$H$1000,5,0),0))</f>
        <v>0</v>
      </c>
      <c r="I849" s="57"/>
      <c r="J849" s="57"/>
      <c r="K849" s="57"/>
      <c r="L849" s="57"/>
      <c r="M849" s="58" t="str">
        <f t="shared" si="82"/>
        <v/>
      </c>
      <c r="N849" s="102"/>
    </row>
    <row r="850" spans="1:14">
      <c r="A850" s="97" t="str">
        <f t="shared" si="80"/>
        <v/>
      </c>
      <c r="B850" s="98" t="str">
        <f t="shared" si="79"/>
        <v/>
      </c>
      <c r="C850" s="99"/>
      <c r="D850" s="137"/>
      <c r="E850" s="100"/>
      <c r="F850" s="57"/>
      <c r="G850" s="58">
        <f t="shared" si="81"/>
        <v>0</v>
      </c>
      <c r="H850" s="58">
        <f>IF(E850="",0,IFERROR(VLOOKUP(E850,档案费管理台账!$D$4:$H$1000,5,0),0))</f>
        <v>0</v>
      </c>
      <c r="I850" s="57"/>
      <c r="J850" s="57"/>
      <c r="K850" s="57"/>
      <c r="L850" s="57"/>
      <c r="M850" s="58" t="str">
        <f t="shared" si="82"/>
        <v/>
      </c>
      <c r="N850" s="102"/>
    </row>
    <row r="851" spans="1:14">
      <c r="A851" s="97" t="str">
        <f t="shared" si="80"/>
        <v/>
      </c>
      <c r="B851" s="98" t="str">
        <f t="shared" si="79"/>
        <v/>
      </c>
      <c r="C851" s="99"/>
      <c r="D851" s="137"/>
      <c r="E851" s="100"/>
      <c r="F851" s="57"/>
      <c r="G851" s="58">
        <f t="shared" si="81"/>
        <v>0</v>
      </c>
      <c r="H851" s="58">
        <f>IF(E851="",0,IFERROR(VLOOKUP(E851,档案费管理台账!$D$4:$H$1000,5,0),0))</f>
        <v>0</v>
      </c>
      <c r="I851" s="57"/>
      <c r="J851" s="57"/>
      <c r="K851" s="57"/>
      <c r="L851" s="57"/>
      <c r="M851" s="58" t="str">
        <f t="shared" si="82"/>
        <v/>
      </c>
      <c r="N851" s="102"/>
    </row>
    <row r="852" spans="1:14">
      <c r="A852" s="97" t="str">
        <f t="shared" si="80"/>
        <v/>
      </c>
      <c r="B852" s="98" t="str">
        <f t="shared" si="79"/>
        <v/>
      </c>
      <c r="C852" s="99"/>
      <c r="D852" s="137"/>
      <c r="E852" s="100"/>
      <c r="F852" s="57"/>
      <c r="G852" s="58">
        <f t="shared" si="81"/>
        <v>0</v>
      </c>
      <c r="H852" s="58">
        <f>IF(E852="",0,IFERROR(VLOOKUP(E852,档案费管理台账!$D$4:$H$1000,5,0),0))</f>
        <v>0</v>
      </c>
      <c r="I852" s="57"/>
      <c r="J852" s="57"/>
      <c r="K852" s="57"/>
      <c r="L852" s="57"/>
      <c r="M852" s="58" t="str">
        <f t="shared" si="82"/>
        <v/>
      </c>
      <c r="N852" s="102"/>
    </row>
    <row r="853" spans="1:14">
      <c r="A853" s="97" t="str">
        <f t="shared" si="80"/>
        <v/>
      </c>
      <c r="B853" s="98" t="str">
        <f t="shared" si="79"/>
        <v/>
      </c>
      <c r="C853" s="99"/>
      <c r="D853" s="137"/>
      <c r="E853" s="100"/>
      <c r="F853" s="57"/>
      <c r="G853" s="58">
        <f t="shared" si="81"/>
        <v>0</v>
      </c>
      <c r="H853" s="58">
        <f>IF(E853="",0,IFERROR(VLOOKUP(E853,档案费管理台账!$D$4:$H$1000,5,0),0))</f>
        <v>0</v>
      </c>
      <c r="I853" s="57"/>
      <c r="J853" s="57"/>
      <c r="K853" s="57"/>
      <c r="L853" s="57"/>
      <c r="M853" s="58" t="str">
        <f t="shared" si="82"/>
        <v/>
      </c>
      <c r="N853" s="102"/>
    </row>
    <row r="854" spans="1:14">
      <c r="A854" s="97" t="str">
        <f t="shared" si="80"/>
        <v/>
      </c>
      <c r="B854" s="98" t="str">
        <f t="shared" si="79"/>
        <v/>
      </c>
      <c r="C854" s="99"/>
      <c r="D854" s="137"/>
      <c r="E854" s="100"/>
      <c r="F854" s="57"/>
      <c r="G854" s="58">
        <f t="shared" si="81"/>
        <v>0</v>
      </c>
      <c r="H854" s="58">
        <f>IF(E854="",0,IFERROR(VLOOKUP(E854,档案费管理台账!$D$4:$H$1000,5,0),0))</f>
        <v>0</v>
      </c>
      <c r="I854" s="57"/>
      <c r="J854" s="57"/>
      <c r="K854" s="57"/>
      <c r="L854" s="57"/>
      <c r="M854" s="58" t="str">
        <f t="shared" si="82"/>
        <v/>
      </c>
      <c r="N854" s="102"/>
    </row>
    <row r="855" spans="1:14">
      <c r="A855" s="97" t="str">
        <f t="shared" si="80"/>
        <v/>
      </c>
      <c r="B855" s="98" t="str">
        <f t="shared" si="79"/>
        <v/>
      </c>
      <c r="C855" s="99"/>
      <c r="D855" s="137"/>
      <c r="E855" s="100"/>
      <c r="F855" s="57"/>
      <c r="G855" s="58">
        <f t="shared" si="81"/>
        <v>0</v>
      </c>
      <c r="H855" s="58">
        <f>IF(E855="",0,IFERROR(VLOOKUP(E855,档案费管理台账!$D$4:$H$1000,5,0),0))</f>
        <v>0</v>
      </c>
      <c r="I855" s="57"/>
      <c r="J855" s="57"/>
      <c r="K855" s="57"/>
      <c r="L855" s="57"/>
      <c r="M855" s="58" t="str">
        <f t="shared" si="82"/>
        <v/>
      </c>
      <c r="N855" s="102"/>
    </row>
    <row r="856" spans="1:14">
      <c r="A856" s="97" t="str">
        <f t="shared" si="80"/>
        <v/>
      </c>
      <c r="B856" s="98" t="str">
        <f t="shared" si="79"/>
        <v/>
      </c>
      <c r="C856" s="99"/>
      <c r="D856" s="137"/>
      <c r="E856" s="100"/>
      <c r="F856" s="57"/>
      <c r="G856" s="58">
        <f t="shared" si="81"/>
        <v>0</v>
      </c>
      <c r="H856" s="58">
        <f>IF(E856="",0,IFERROR(VLOOKUP(E856,档案费管理台账!$D$4:$H$1000,5,0),0))</f>
        <v>0</v>
      </c>
      <c r="I856" s="57"/>
      <c r="J856" s="57"/>
      <c r="K856" s="57"/>
      <c r="L856" s="57"/>
      <c r="M856" s="58" t="str">
        <f t="shared" si="82"/>
        <v/>
      </c>
      <c r="N856" s="102"/>
    </row>
    <row r="857" spans="1:14">
      <c r="A857" s="97" t="str">
        <f t="shared" si="80"/>
        <v/>
      </c>
      <c r="B857" s="98" t="str">
        <f t="shared" si="79"/>
        <v/>
      </c>
      <c r="C857" s="99"/>
      <c r="D857" s="137"/>
      <c r="E857" s="100"/>
      <c r="F857" s="57"/>
      <c r="G857" s="58">
        <f t="shared" si="81"/>
        <v>0</v>
      </c>
      <c r="H857" s="58">
        <f>IF(E857="",0,IFERROR(VLOOKUP(E857,档案费管理台账!$D$4:$H$1000,5,0),0))</f>
        <v>0</v>
      </c>
      <c r="I857" s="57"/>
      <c r="J857" s="57"/>
      <c r="K857" s="57"/>
      <c r="L857" s="57"/>
      <c r="M857" s="58" t="str">
        <f t="shared" si="82"/>
        <v/>
      </c>
      <c r="N857" s="102"/>
    </row>
    <row r="858" spans="1:14">
      <c r="A858" s="97" t="str">
        <f t="shared" si="80"/>
        <v/>
      </c>
      <c r="B858" s="98" t="str">
        <f t="shared" si="79"/>
        <v/>
      </c>
      <c r="C858" s="99"/>
      <c r="D858" s="137"/>
      <c r="E858" s="100"/>
      <c r="F858" s="57"/>
      <c r="G858" s="58">
        <f t="shared" si="81"/>
        <v>0</v>
      </c>
      <c r="H858" s="58">
        <f>IF(E858="",0,IFERROR(VLOOKUP(E858,档案费管理台账!$D$4:$H$1000,5,0),0))</f>
        <v>0</v>
      </c>
      <c r="I858" s="57"/>
      <c r="J858" s="57"/>
      <c r="K858" s="57"/>
      <c r="L858" s="57"/>
      <c r="M858" s="58" t="str">
        <f t="shared" si="82"/>
        <v/>
      </c>
      <c r="N858" s="102"/>
    </row>
    <row r="859" spans="1:14">
      <c r="A859" s="97" t="str">
        <f t="shared" si="80"/>
        <v/>
      </c>
      <c r="B859" s="98" t="str">
        <f t="shared" si="79"/>
        <v/>
      </c>
      <c r="C859" s="99"/>
      <c r="D859" s="137"/>
      <c r="E859" s="100"/>
      <c r="F859" s="57"/>
      <c r="G859" s="58">
        <f t="shared" si="81"/>
        <v>0</v>
      </c>
      <c r="H859" s="58">
        <f>IF(E859="",0,IFERROR(VLOOKUP(E859,档案费管理台账!$D$4:$H$1000,5,0),0))</f>
        <v>0</v>
      </c>
      <c r="I859" s="57"/>
      <c r="J859" s="57"/>
      <c r="K859" s="57"/>
      <c r="L859" s="57"/>
      <c r="M859" s="58" t="str">
        <f t="shared" si="82"/>
        <v/>
      </c>
      <c r="N859" s="102"/>
    </row>
    <row r="860" spans="1:14">
      <c r="A860" s="97" t="str">
        <f t="shared" si="80"/>
        <v/>
      </c>
      <c r="B860" s="98" t="str">
        <f t="shared" si="79"/>
        <v/>
      </c>
      <c r="C860" s="99"/>
      <c r="D860" s="137"/>
      <c r="E860" s="100"/>
      <c r="F860" s="57"/>
      <c r="G860" s="58">
        <f t="shared" si="81"/>
        <v>0</v>
      </c>
      <c r="H860" s="58">
        <f>IF(E860="",0,IFERROR(VLOOKUP(E860,档案费管理台账!$D$4:$H$1000,5,0),0))</f>
        <v>0</v>
      </c>
      <c r="I860" s="57"/>
      <c r="J860" s="57"/>
      <c r="K860" s="57"/>
      <c r="L860" s="57"/>
      <c r="M860" s="58" t="str">
        <f t="shared" si="82"/>
        <v/>
      </c>
      <c r="N860" s="102"/>
    </row>
    <row r="861" spans="1:14">
      <c r="A861" s="97" t="str">
        <f t="shared" si="80"/>
        <v/>
      </c>
      <c r="B861" s="98" t="str">
        <f t="shared" si="79"/>
        <v/>
      </c>
      <c r="C861" s="99"/>
      <c r="D861" s="137"/>
      <c r="E861" s="100"/>
      <c r="F861" s="57"/>
      <c r="G861" s="58">
        <f t="shared" si="81"/>
        <v>0</v>
      </c>
      <c r="H861" s="58">
        <f>IF(E861="",0,IFERROR(VLOOKUP(E861,档案费管理台账!$D$4:$H$1000,5,0),0))</f>
        <v>0</v>
      </c>
      <c r="I861" s="57"/>
      <c r="J861" s="57"/>
      <c r="K861" s="57"/>
      <c r="L861" s="57"/>
      <c r="M861" s="58" t="str">
        <f t="shared" si="82"/>
        <v/>
      </c>
      <c r="N861" s="102"/>
    </row>
    <row r="862" spans="1:14">
      <c r="A862" s="97" t="str">
        <f t="shared" si="80"/>
        <v/>
      </c>
      <c r="B862" s="98" t="str">
        <f t="shared" si="79"/>
        <v/>
      </c>
      <c r="C862" s="99"/>
      <c r="D862" s="137"/>
      <c r="E862" s="100"/>
      <c r="F862" s="57"/>
      <c r="G862" s="58">
        <f t="shared" si="81"/>
        <v>0</v>
      </c>
      <c r="H862" s="58">
        <f>IF(E862="",0,IFERROR(VLOOKUP(E862,档案费管理台账!$D$4:$H$1000,5,0),0))</f>
        <v>0</v>
      </c>
      <c r="I862" s="57"/>
      <c r="J862" s="57"/>
      <c r="K862" s="57"/>
      <c r="L862" s="57"/>
      <c r="M862" s="58" t="str">
        <f t="shared" si="82"/>
        <v/>
      </c>
      <c r="N862" s="102"/>
    </row>
    <row r="863" spans="1:14">
      <c r="A863" s="97" t="str">
        <f t="shared" si="80"/>
        <v/>
      </c>
      <c r="B863" s="98" t="str">
        <f t="shared" si="79"/>
        <v/>
      </c>
      <c r="C863" s="99"/>
      <c r="D863" s="137"/>
      <c r="E863" s="100"/>
      <c r="F863" s="57"/>
      <c r="G863" s="58">
        <f t="shared" si="81"/>
        <v>0</v>
      </c>
      <c r="H863" s="58">
        <f>IF(E863="",0,IFERROR(VLOOKUP(E863,档案费管理台账!$D$4:$H$1000,5,0),0))</f>
        <v>0</v>
      </c>
      <c r="I863" s="57"/>
      <c r="J863" s="57"/>
      <c r="K863" s="57"/>
      <c r="L863" s="57"/>
      <c r="M863" s="58" t="str">
        <f t="shared" si="82"/>
        <v/>
      </c>
      <c r="N863" s="102"/>
    </row>
    <row r="864" spans="1:14">
      <c r="A864" s="97" t="str">
        <f t="shared" si="80"/>
        <v/>
      </c>
      <c r="B864" s="98" t="str">
        <f t="shared" si="79"/>
        <v/>
      </c>
      <c r="C864" s="99"/>
      <c r="D864" s="137"/>
      <c r="E864" s="100"/>
      <c r="F864" s="57"/>
      <c r="G864" s="58">
        <f t="shared" si="81"/>
        <v>0</v>
      </c>
      <c r="H864" s="58">
        <f>IF(E864="",0,IFERROR(VLOOKUP(E864,档案费管理台账!$D$4:$H$1000,5,0),0))</f>
        <v>0</v>
      </c>
      <c r="I864" s="57"/>
      <c r="J864" s="57"/>
      <c r="K864" s="57"/>
      <c r="L864" s="57"/>
      <c r="M864" s="58" t="str">
        <f t="shared" si="82"/>
        <v/>
      </c>
      <c r="N864" s="102"/>
    </row>
    <row r="865" spans="1:14">
      <c r="A865" s="97" t="str">
        <f t="shared" si="80"/>
        <v/>
      </c>
      <c r="B865" s="98" t="str">
        <f t="shared" si="79"/>
        <v/>
      </c>
      <c r="C865" s="99"/>
      <c r="D865" s="137"/>
      <c r="E865" s="100"/>
      <c r="F865" s="57"/>
      <c r="G865" s="58">
        <f t="shared" si="81"/>
        <v>0</v>
      </c>
      <c r="H865" s="58">
        <f>IF(E865="",0,IFERROR(VLOOKUP(E865,档案费管理台账!$D$4:$H$1000,5,0),0))</f>
        <v>0</v>
      </c>
      <c r="I865" s="57"/>
      <c r="J865" s="57"/>
      <c r="K865" s="57"/>
      <c r="L865" s="57"/>
      <c r="M865" s="58" t="str">
        <f t="shared" si="82"/>
        <v/>
      </c>
      <c r="N865" s="102"/>
    </row>
    <row r="866" spans="1:14">
      <c r="A866" s="97" t="str">
        <f t="shared" si="80"/>
        <v/>
      </c>
      <c r="B866" s="98" t="str">
        <f t="shared" si="79"/>
        <v/>
      </c>
      <c r="C866" s="99"/>
      <c r="D866" s="137"/>
      <c r="E866" s="100"/>
      <c r="F866" s="57"/>
      <c r="G866" s="58">
        <f t="shared" si="81"/>
        <v>0</v>
      </c>
      <c r="H866" s="58">
        <f>IF(E866="",0,IFERROR(VLOOKUP(E866,档案费管理台账!$D$4:$H$1000,5,0),0))</f>
        <v>0</v>
      </c>
      <c r="I866" s="57"/>
      <c r="J866" s="57"/>
      <c r="K866" s="57"/>
      <c r="L866" s="57"/>
      <c r="M866" s="58" t="str">
        <f t="shared" si="82"/>
        <v/>
      </c>
      <c r="N866" s="102"/>
    </row>
    <row r="867" spans="1:14">
      <c r="A867" s="97" t="str">
        <f t="shared" si="80"/>
        <v/>
      </c>
      <c r="B867" s="98" t="str">
        <f t="shared" si="79"/>
        <v/>
      </c>
      <c r="C867" s="99"/>
      <c r="D867" s="137"/>
      <c r="E867" s="100"/>
      <c r="F867" s="57"/>
      <c r="G867" s="58">
        <f t="shared" si="81"/>
        <v>0</v>
      </c>
      <c r="H867" s="58">
        <f>IF(E867="",0,IFERROR(VLOOKUP(E867,档案费管理台账!$D$4:$H$1000,5,0),0))</f>
        <v>0</v>
      </c>
      <c r="I867" s="57"/>
      <c r="J867" s="57"/>
      <c r="K867" s="57"/>
      <c r="L867" s="57"/>
      <c r="M867" s="58" t="str">
        <f t="shared" si="82"/>
        <v/>
      </c>
      <c r="N867" s="102"/>
    </row>
    <row r="868" spans="1:14">
      <c r="A868" s="97" t="str">
        <f t="shared" si="80"/>
        <v/>
      </c>
      <c r="B868" s="98" t="str">
        <f t="shared" si="79"/>
        <v/>
      </c>
      <c r="C868" s="99"/>
      <c r="D868" s="137"/>
      <c r="E868" s="100"/>
      <c r="F868" s="57"/>
      <c r="G868" s="58">
        <f t="shared" si="81"/>
        <v>0</v>
      </c>
      <c r="H868" s="58">
        <f>IF(E868="",0,IFERROR(VLOOKUP(E868,档案费管理台账!$D$4:$H$1000,5,0),0))</f>
        <v>0</v>
      </c>
      <c r="I868" s="57"/>
      <c r="J868" s="57"/>
      <c r="K868" s="57"/>
      <c r="L868" s="57"/>
      <c r="M868" s="58" t="str">
        <f t="shared" si="82"/>
        <v/>
      </c>
      <c r="N868" s="102"/>
    </row>
    <row r="869" spans="1:14">
      <c r="A869" s="97" t="str">
        <f t="shared" si="80"/>
        <v/>
      </c>
      <c r="B869" s="98" t="str">
        <f t="shared" si="79"/>
        <v/>
      </c>
      <c r="C869" s="99"/>
      <c r="D869" s="137"/>
      <c r="E869" s="100"/>
      <c r="F869" s="57"/>
      <c r="G869" s="58">
        <f t="shared" si="81"/>
        <v>0</v>
      </c>
      <c r="H869" s="58">
        <f>IF(E869="",0,IFERROR(VLOOKUP(E869,档案费管理台账!$D$4:$H$1000,5,0),0))</f>
        <v>0</v>
      </c>
      <c r="I869" s="57"/>
      <c r="J869" s="57"/>
      <c r="K869" s="57"/>
      <c r="L869" s="57"/>
      <c r="M869" s="58" t="str">
        <f t="shared" si="82"/>
        <v/>
      </c>
      <c r="N869" s="102"/>
    </row>
    <row r="870" spans="1:14">
      <c r="A870" s="97" t="str">
        <f t="shared" si="80"/>
        <v/>
      </c>
      <c r="B870" s="98" t="str">
        <f t="shared" si="79"/>
        <v/>
      </c>
      <c r="C870" s="99"/>
      <c r="D870" s="137"/>
      <c r="E870" s="100"/>
      <c r="F870" s="57"/>
      <c r="G870" s="58">
        <f t="shared" si="81"/>
        <v>0</v>
      </c>
      <c r="H870" s="58">
        <f>IF(E870="",0,IFERROR(VLOOKUP(E870,档案费管理台账!$D$4:$H$1000,5,0),0))</f>
        <v>0</v>
      </c>
      <c r="I870" s="57"/>
      <c r="J870" s="57"/>
      <c r="K870" s="57"/>
      <c r="L870" s="57"/>
      <c r="M870" s="58" t="str">
        <f t="shared" si="82"/>
        <v/>
      </c>
      <c r="N870" s="102"/>
    </row>
    <row r="871" spans="1:14">
      <c r="A871" s="97" t="str">
        <f t="shared" si="80"/>
        <v/>
      </c>
      <c r="B871" s="98" t="str">
        <f t="shared" si="79"/>
        <v/>
      </c>
      <c r="C871" s="99"/>
      <c r="D871" s="137"/>
      <c r="E871" s="100"/>
      <c r="F871" s="57"/>
      <c r="G871" s="58">
        <f t="shared" si="81"/>
        <v>0</v>
      </c>
      <c r="H871" s="58">
        <f>IF(E871="",0,IFERROR(VLOOKUP(E871,档案费管理台账!$D$4:$H$1000,5,0),0))</f>
        <v>0</v>
      </c>
      <c r="I871" s="57"/>
      <c r="J871" s="57"/>
      <c r="K871" s="57"/>
      <c r="L871" s="57"/>
      <c r="M871" s="58" t="str">
        <f t="shared" si="82"/>
        <v/>
      </c>
      <c r="N871" s="102"/>
    </row>
    <row r="872" spans="1:14">
      <c r="A872" s="97" t="str">
        <f t="shared" si="80"/>
        <v/>
      </c>
      <c r="B872" s="98" t="str">
        <f t="shared" si="79"/>
        <v/>
      </c>
      <c r="C872" s="99"/>
      <c r="D872" s="137"/>
      <c r="E872" s="100"/>
      <c r="F872" s="57"/>
      <c r="G872" s="58">
        <f t="shared" si="81"/>
        <v>0</v>
      </c>
      <c r="H872" s="58">
        <f>IF(E872="",0,IFERROR(VLOOKUP(E872,档案费管理台账!$D$4:$H$1000,5,0),0))</f>
        <v>0</v>
      </c>
      <c r="I872" s="57"/>
      <c r="J872" s="57"/>
      <c r="K872" s="57"/>
      <c r="L872" s="57"/>
      <c r="M872" s="58" t="str">
        <f t="shared" si="82"/>
        <v/>
      </c>
      <c r="N872" s="102"/>
    </row>
    <row r="873" spans="1:14">
      <c r="A873" s="97" t="str">
        <f t="shared" si="80"/>
        <v/>
      </c>
      <c r="B873" s="98" t="str">
        <f t="shared" si="79"/>
        <v/>
      </c>
      <c r="C873" s="99"/>
      <c r="D873" s="137"/>
      <c r="E873" s="100"/>
      <c r="F873" s="57"/>
      <c r="G873" s="58">
        <f t="shared" si="81"/>
        <v>0</v>
      </c>
      <c r="H873" s="58">
        <f>IF(E873="",0,IFERROR(VLOOKUP(E873,档案费管理台账!$D$4:$H$1000,5,0),0))</f>
        <v>0</v>
      </c>
      <c r="I873" s="57"/>
      <c r="J873" s="57"/>
      <c r="K873" s="57"/>
      <c r="L873" s="57"/>
      <c r="M873" s="58" t="str">
        <f t="shared" si="82"/>
        <v/>
      </c>
      <c r="N873" s="102"/>
    </row>
    <row r="874" spans="1:14">
      <c r="A874" s="97" t="str">
        <f t="shared" si="80"/>
        <v/>
      </c>
      <c r="B874" s="98" t="str">
        <f t="shared" si="79"/>
        <v/>
      </c>
      <c r="C874" s="99"/>
      <c r="D874" s="137"/>
      <c r="E874" s="100"/>
      <c r="F874" s="57"/>
      <c r="G874" s="58">
        <f t="shared" si="81"/>
        <v>0</v>
      </c>
      <c r="H874" s="58">
        <f>IF(E874="",0,IFERROR(VLOOKUP(E874,档案费管理台账!$D$4:$H$1000,5,0),0))</f>
        <v>0</v>
      </c>
      <c r="I874" s="57"/>
      <c r="J874" s="57"/>
      <c r="K874" s="57"/>
      <c r="L874" s="57"/>
      <c r="M874" s="58" t="str">
        <f t="shared" si="82"/>
        <v/>
      </c>
      <c r="N874" s="102"/>
    </row>
    <row r="875" spans="1:14">
      <c r="A875" s="97" t="str">
        <f t="shared" si="80"/>
        <v/>
      </c>
      <c r="B875" s="98" t="str">
        <f t="shared" si="79"/>
        <v/>
      </c>
      <c r="C875" s="99"/>
      <c r="D875" s="137"/>
      <c r="E875" s="100"/>
      <c r="F875" s="57"/>
      <c r="G875" s="58">
        <f t="shared" si="81"/>
        <v>0</v>
      </c>
      <c r="H875" s="58">
        <f>IF(E875="",0,IFERROR(VLOOKUP(E875,档案费管理台账!$D$4:$H$1000,5,0),0))</f>
        <v>0</v>
      </c>
      <c r="I875" s="57"/>
      <c r="J875" s="57"/>
      <c r="K875" s="57"/>
      <c r="L875" s="57"/>
      <c r="M875" s="58" t="str">
        <f t="shared" si="82"/>
        <v/>
      </c>
      <c r="N875" s="102"/>
    </row>
    <row r="876" spans="1:14">
      <c r="A876" s="97" t="str">
        <f t="shared" si="80"/>
        <v/>
      </c>
      <c r="B876" s="98" t="str">
        <f t="shared" ref="B876:B939" si="83">IF(C876="","",MONTH(C876)&amp;"月")</f>
        <v/>
      </c>
      <c r="C876" s="99"/>
      <c r="D876" s="137"/>
      <c r="E876" s="100"/>
      <c r="F876" s="57"/>
      <c r="G876" s="58">
        <f t="shared" si="81"/>
        <v>0</v>
      </c>
      <c r="H876" s="58">
        <f>IF(E876="",0,IFERROR(VLOOKUP(E876,档案费管理台账!$D$4:$H$1000,5,0),0))</f>
        <v>0</v>
      </c>
      <c r="I876" s="57"/>
      <c r="J876" s="57"/>
      <c r="K876" s="57"/>
      <c r="L876" s="57"/>
      <c r="M876" s="58" t="str">
        <f t="shared" si="82"/>
        <v/>
      </c>
      <c r="N876" s="102"/>
    </row>
    <row r="877" spans="1:14">
      <c r="A877" s="97" t="str">
        <f t="shared" ref="A877:A940" si="84">IF(C877="","",ROW()-42)</f>
        <v/>
      </c>
      <c r="B877" s="98" t="str">
        <f t="shared" si="83"/>
        <v/>
      </c>
      <c r="C877" s="99"/>
      <c r="D877" s="137"/>
      <c r="E877" s="100"/>
      <c r="F877" s="57"/>
      <c r="G877" s="58">
        <f t="shared" ref="G877:G940" si="85">IF(F877="",0,F877*$K$41)</f>
        <v>0</v>
      </c>
      <c r="H877" s="58">
        <f>IF(E877="",0,IFERROR(VLOOKUP(E877,档案费管理台账!$D$4:$H$1000,5,0),0))</f>
        <v>0</v>
      </c>
      <c r="I877" s="57"/>
      <c r="J877" s="57"/>
      <c r="K877" s="57"/>
      <c r="L877" s="57"/>
      <c r="M877" s="58" t="str">
        <f t="shared" ref="M877:M940" si="86">IF(C877="","",ROUND(M876+G877-I877-J877-K877-L877-H877,2))</f>
        <v/>
      </c>
      <c r="N877" s="102"/>
    </row>
    <row r="878" spans="1:14">
      <c r="A878" s="97" t="str">
        <f t="shared" si="84"/>
        <v/>
      </c>
      <c r="B878" s="98" t="str">
        <f t="shared" si="83"/>
        <v/>
      </c>
      <c r="C878" s="99"/>
      <c r="D878" s="137"/>
      <c r="E878" s="100"/>
      <c r="F878" s="57"/>
      <c r="G878" s="58">
        <f t="shared" si="85"/>
        <v>0</v>
      </c>
      <c r="H878" s="58">
        <f>IF(E878="",0,IFERROR(VLOOKUP(E878,档案费管理台账!$D$4:$H$1000,5,0),0))</f>
        <v>0</v>
      </c>
      <c r="I878" s="57"/>
      <c r="J878" s="57"/>
      <c r="K878" s="57"/>
      <c r="L878" s="57"/>
      <c r="M878" s="58" t="str">
        <f t="shared" si="86"/>
        <v/>
      </c>
      <c r="N878" s="102"/>
    </row>
    <row r="879" spans="1:14">
      <c r="A879" s="97" t="str">
        <f t="shared" si="84"/>
        <v/>
      </c>
      <c r="B879" s="98" t="str">
        <f t="shared" si="83"/>
        <v/>
      </c>
      <c r="C879" s="99"/>
      <c r="D879" s="137"/>
      <c r="E879" s="100"/>
      <c r="F879" s="57"/>
      <c r="G879" s="58">
        <f t="shared" si="85"/>
        <v>0</v>
      </c>
      <c r="H879" s="58">
        <f>IF(E879="",0,IFERROR(VLOOKUP(E879,档案费管理台账!$D$4:$H$1000,5,0),0))</f>
        <v>0</v>
      </c>
      <c r="I879" s="57"/>
      <c r="J879" s="57"/>
      <c r="K879" s="57"/>
      <c r="L879" s="57"/>
      <c r="M879" s="58" t="str">
        <f t="shared" si="86"/>
        <v/>
      </c>
      <c r="N879" s="102"/>
    </row>
    <row r="880" spans="1:14">
      <c r="A880" s="97" t="str">
        <f t="shared" si="84"/>
        <v/>
      </c>
      <c r="B880" s="98" t="str">
        <f t="shared" si="83"/>
        <v/>
      </c>
      <c r="C880" s="99"/>
      <c r="D880" s="137"/>
      <c r="E880" s="100"/>
      <c r="F880" s="57"/>
      <c r="G880" s="58">
        <f t="shared" si="85"/>
        <v>0</v>
      </c>
      <c r="H880" s="58">
        <f>IF(E880="",0,IFERROR(VLOOKUP(E880,档案费管理台账!$D$4:$H$1000,5,0),0))</f>
        <v>0</v>
      </c>
      <c r="I880" s="57"/>
      <c r="J880" s="57"/>
      <c r="K880" s="57"/>
      <c r="L880" s="57"/>
      <c r="M880" s="58" t="str">
        <f t="shared" si="86"/>
        <v/>
      </c>
      <c r="N880" s="102"/>
    </row>
    <row r="881" spans="1:14">
      <c r="A881" s="97" t="str">
        <f t="shared" si="84"/>
        <v/>
      </c>
      <c r="B881" s="98" t="str">
        <f t="shared" si="83"/>
        <v/>
      </c>
      <c r="C881" s="99"/>
      <c r="D881" s="137"/>
      <c r="E881" s="100"/>
      <c r="F881" s="57"/>
      <c r="G881" s="58">
        <f t="shared" si="85"/>
        <v>0</v>
      </c>
      <c r="H881" s="58">
        <f>IF(E881="",0,IFERROR(VLOOKUP(E881,档案费管理台账!$D$4:$H$1000,5,0),0))</f>
        <v>0</v>
      </c>
      <c r="I881" s="57"/>
      <c r="J881" s="57"/>
      <c r="K881" s="57"/>
      <c r="L881" s="57"/>
      <c r="M881" s="58" t="str">
        <f t="shared" si="86"/>
        <v/>
      </c>
      <c r="N881" s="102"/>
    </row>
    <row r="882" spans="1:14">
      <c r="A882" s="97" t="str">
        <f t="shared" si="84"/>
        <v/>
      </c>
      <c r="B882" s="98" t="str">
        <f t="shared" si="83"/>
        <v/>
      </c>
      <c r="C882" s="99"/>
      <c r="D882" s="137"/>
      <c r="E882" s="100"/>
      <c r="F882" s="57"/>
      <c r="G882" s="58">
        <f t="shared" si="85"/>
        <v>0</v>
      </c>
      <c r="H882" s="58">
        <f>IF(E882="",0,IFERROR(VLOOKUP(E882,档案费管理台账!$D$4:$H$1000,5,0),0))</f>
        <v>0</v>
      </c>
      <c r="I882" s="57"/>
      <c r="J882" s="57"/>
      <c r="K882" s="57"/>
      <c r="L882" s="57"/>
      <c r="M882" s="58" t="str">
        <f t="shared" si="86"/>
        <v/>
      </c>
      <c r="N882" s="102"/>
    </row>
    <row r="883" spans="1:14">
      <c r="A883" s="97" t="str">
        <f t="shared" si="84"/>
        <v/>
      </c>
      <c r="B883" s="98" t="str">
        <f t="shared" si="83"/>
        <v/>
      </c>
      <c r="C883" s="99"/>
      <c r="D883" s="137"/>
      <c r="E883" s="100"/>
      <c r="F883" s="57"/>
      <c r="G883" s="58">
        <f t="shared" si="85"/>
        <v>0</v>
      </c>
      <c r="H883" s="58">
        <f>IF(E883="",0,IFERROR(VLOOKUP(E883,档案费管理台账!$D$4:$H$1000,5,0),0))</f>
        <v>0</v>
      </c>
      <c r="I883" s="57"/>
      <c r="J883" s="57"/>
      <c r="K883" s="57"/>
      <c r="L883" s="57"/>
      <c r="M883" s="58" t="str">
        <f t="shared" si="86"/>
        <v/>
      </c>
      <c r="N883" s="102"/>
    </row>
    <row r="884" spans="1:14">
      <c r="A884" s="97" t="str">
        <f t="shared" si="84"/>
        <v/>
      </c>
      <c r="B884" s="98" t="str">
        <f t="shared" si="83"/>
        <v/>
      </c>
      <c r="C884" s="99"/>
      <c r="D884" s="137"/>
      <c r="E884" s="100"/>
      <c r="F884" s="57"/>
      <c r="G884" s="58">
        <f t="shared" si="85"/>
        <v>0</v>
      </c>
      <c r="H884" s="58">
        <f>IF(E884="",0,IFERROR(VLOOKUP(E884,档案费管理台账!$D$4:$H$1000,5,0),0))</f>
        <v>0</v>
      </c>
      <c r="I884" s="57"/>
      <c r="J884" s="57"/>
      <c r="K884" s="57"/>
      <c r="L884" s="57"/>
      <c r="M884" s="58" t="str">
        <f t="shared" si="86"/>
        <v/>
      </c>
      <c r="N884" s="102"/>
    </row>
    <row r="885" spans="1:14">
      <c r="A885" s="97" t="str">
        <f t="shared" si="84"/>
        <v/>
      </c>
      <c r="B885" s="98" t="str">
        <f t="shared" si="83"/>
        <v/>
      </c>
      <c r="C885" s="99"/>
      <c r="D885" s="137"/>
      <c r="E885" s="100"/>
      <c r="F885" s="57"/>
      <c r="G885" s="58">
        <f t="shared" si="85"/>
        <v>0</v>
      </c>
      <c r="H885" s="58">
        <f>IF(E885="",0,IFERROR(VLOOKUP(E885,档案费管理台账!$D$4:$H$1000,5,0),0))</f>
        <v>0</v>
      </c>
      <c r="I885" s="57"/>
      <c r="J885" s="57"/>
      <c r="K885" s="57"/>
      <c r="L885" s="57"/>
      <c r="M885" s="58" t="str">
        <f t="shared" si="86"/>
        <v/>
      </c>
      <c r="N885" s="102"/>
    </row>
    <row r="886" spans="1:14">
      <c r="A886" s="97" t="str">
        <f t="shared" si="84"/>
        <v/>
      </c>
      <c r="B886" s="98" t="str">
        <f t="shared" si="83"/>
        <v/>
      </c>
      <c r="C886" s="99"/>
      <c r="D886" s="137"/>
      <c r="E886" s="100"/>
      <c r="F886" s="57"/>
      <c r="G886" s="58">
        <f t="shared" si="85"/>
        <v>0</v>
      </c>
      <c r="H886" s="58">
        <f>IF(E886="",0,IFERROR(VLOOKUP(E886,档案费管理台账!$D$4:$H$1000,5,0),0))</f>
        <v>0</v>
      </c>
      <c r="I886" s="57"/>
      <c r="J886" s="57"/>
      <c r="K886" s="57"/>
      <c r="L886" s="57"/>
      <c r="M886" s="58" t="str">
        <f t="shared" si="86"/>
        <v/>
      </c>
      <c r="N886" s="102"/>
    </row>
    <row r="887" spans="1:14">
      <c r="A887" s="97" t="str">
        <f t="shared" si="84"/>
        <v/>
      </c>
      <c r="B887" s="98" t="str">
        <f t="shared" si="83"/>
        <v/>
      </c>
      <c r="C887" s="99"/>
      <c r="D887" s="137"/>
      <c r="E887" s="100"/>
      <c r="F887" s="57"/>
      <c r="G887" s="58">
        <f t="shared" si="85"/>
        <v>0</v>
      </c>
      <c r="H887" s="58">
        <f>IF(E887="",0,IFERROR(VLOOKUP(E887,档案费管理台账!$D$4:$H$1000,5,0),0))</f>
        <v>0</v>
      </c>
      <c r="I887" s="57"/>
      <c r="J887" s="57"/>
      <c r="K887" s="57"/>
      <c r="L887" s="57"/>
      <c r="M887" s="58" t="str">
        <f t="shared" si="86"/>
        <v/>
      </c>
      <c r="N887" s="102"/>
    </row>
    <row r="888" spans="1:14">
      <c r="A888" s="97" t="str">
        <f t="shared" si="84"/>
        <v/>
      </c>
      <c r="B888" s="98" t="str">
        <f t="shared" si="83"/>
        <v/>
      </c>
      <c r="C888" s="99"/>
      <c r="D888" s="137"/>
      <c r="E888" s="100"/>
      <c r="F888" s="57"/>
      <c r="G888" s="58">
        <f t="shared" si="85"/>
        <v>0</v>
      </c>
      <c r="H888" s="58">
        <f>IF(E888="",0,IFERROR(VLOOKUP(E888,档案费管理台账!$D$4:$H$1000,5,0),0))</f>
        <v>0</v>
      </c>
      <c r="I888" s="57"/>
      <c r="J888" s="57"/>
      <c r="K888" s="57"/>
      <c r="L888" s="57"/>
      <c r="M888" s="58" t="str">
        <f t="shared" si="86"/>
        <v/>
      </c>
      <c r="N888" s="102"/>
    </row>
    <row r="889" spans="1:14">
      <c r="A889" s="97" t="str">
        <f t="shared" si="84"/>
        <v/>
      </c>
      <c r="B889" s="98" t="str">
        <f t="shared" si="83"/>
        <v/>
      </c>
      <c r="C889" s="99"/>
      <c r="D889" s="137"/>
      <c r="E889" s="100"/>
      <c r="F889" s="57"/>
      <c r="G889" s="58">
        <f t="shared" si="85"/>
        <v>0</v>
      </c>
      <c r="H889" s="58">
        <f>IF(E889="",0,IFERROR(VLOOKUP(E889,档案费管理台账!$D$4:$H$1000,5,0),0))</f>
        <v>0</v>
      </c>
      <c r="I889" s="57"/>
      <c r="J889" s="57"/>
      <c r="K889" s="57"/>
      <c r="L889" s="57"/>
      <c r="M889" s="58" t="str">
        <f t="shared" si="86"/>
        <v/>
      </c>
      <c r="N889" s="102"/>
    </row>
    <row r="890" spans="1:14">
      <c r="A890" s="97" t="str">
        <f t="shared" si="84"/>
        <v/>
      </c>
      <c r="B890" s="98" t="str">
        <f t="shared" si="83"/>
        <v/>
      </c>
      <c r="C890" s="99"/>
      <c r="D890" s="137"/>
      <c r="E890" s="100"/>
      <c r="F890" s="57"/>
      <c r="G890" s="58">
        <f t="shared" si="85"/>
        <v>0</v>
      </c>
      <c r="H890" s="58">
        <f>IF(E890="",0,IFERROR(VLOOKUP(E890,档案费管理台账!$D$4:$H$1000,5,0),0))</f>
        <v>0</v>
      </c>
      <c r="I890" s="57"/>
      <c r="J890" s="57"/>
      <c r="K890" s="57"/>
      <c r="L890" s="57"/>
      <c r="M890" s="58" t="str">
        <f t="shared" si="86"/>
        <v/>
      </c>
      <c r="N890" s="102"/>
    </row>
    <row r="891" spans="1:14">
      <c r="A891" s="97" t="str">
        <f t="shared" si="84"/>
        <v/>
      </c>
      <c r="B891" s="98" t="str">
        <f t="shared" si="83"/>
        <v/>
      </c>
      <c r="C891" s="99"/>
      <c r="D891" s="137"/>
      <c r="E891" s="100"/>
      <c r="F891" s="57"/>
      <c r="G891" s="58">
        <f t="shared" si="85"/>
        <v>0</v>
      </c>
      <c r="H891" s="58">
        <f>IF(E891="",0,IFERROR(VLOOKUP(E891,档案费管理台账!$D$4:$H$1000,5,0),0))</f>
        <v>0</v>
      </c>
      <c r="I891" s="57"/>
      <c r="J891" s="57"/>
      <c r="K891" s="57"/>
      <c r="L891" s="57"/>
      <c r="M891" s="58" t="str">
        <f t="shared" si="86"/>
        <v/>
      </c>
      <c r="N891" s="102"/>
    </row>
    <row r="892" spans="1:14">
      <c r="A892" s="97" t="str">
        <f t="shared" si="84"/>
        <v/>
      </c>
      <c r="B892" s="98" t="str">
        <f t="shared" si="83"/>
        <v/>
      </c>
      <c r="C892" s="99"/>
      <c r="D892" s="137"/>
      <c r="E892" s="100"/>
      <c r="F892" s="57"/>
      <c r="G892" s="58">
        <f t="shared" si="85"/>
        <v>0</v>
      </c>
      <c r="H892" s="58">
        <f>IF(E892="",0,IFERROR(VLOOKUP(E892,档案费管理台账!$D$4:$H$1000,5,0),0))</f>
        <v>0</v>
      </c>
      <c r="I892" s="57"/>
      <c r="J892" s="57"/>
      <c r="K892" s="57"/>
      <c r="L892" s="57"/>
      <c r="M892" s="58" t="str">
        <f t="shared" si="86"/>
        <v/>
      </c>
      <c r="N892" s="102"/>
    </row>
    <row r="893" spans="1:14">
      <c r="A893" s="97" t="str">
        <f t="shared" si="84"/>
        <v/>
      </c>
      <c r="B893" s="98" t="str">
        <f t="shared" si="83"/>
        <v/>
      </c>
      <c r="C893" s="99"/>
      <c r="D893" s="137"/>
      <c r="E893" s="100"/>
      <c r="F893" s="57"/>
      <c r="G893" s="58">
        <f t="shared" si="85"/>
        <v>0</v>
      </c>
      <c r="H893" s="58">
        <f>IF(E893="",0,IFERROR(VLOOKUP(E893,档案费管理台账!$D$4:$H$1000,5,0),0))</f>
        <v>0</v>
      </c>
      <c r="I893" s="57"/>
      <c r="J893" s="57"/>
      <c r="K893" s="57"/>
      <c r="L893" s="57"/>
      <c r="M893" s="58" t="str">
        <f t="shared" si="86"/>
        <v/>
      </c>
      <c r="N893" s="102"/>
    </row>
    <row r="894" spans="1:14">
      <c r="A894" s="97" t="str">
        <f t="shared" si="84"/>
        <v/>
      </c>
      <c r="B894" s="98" t="str">
        <f t="shared" si="83"/>
        <v/>
      </c>
      <c r="C894" s="99"/>
      <c r="D894" s="137"/>
      <c r="E894" s="100"/>
      <c r="F894" s="57"/>
      <c r="G894" s="58">
        <f t="shared" si="85"/>
        <v>0</v>
      </c>
      <c r="H894" s="58">
        <f>IF(E894="",0,IFERROR(VLOOKUP(E894,档案费管理台账!$D$4:$H$1000,5,0),0))</f>
        <v>0</v>
      </c>
      <c r="I894" s="57"/>
      <c r="J894" s="57"/>
      <c r="K894" s="57"/>
      <c r="L894" s="57"/>
      <c r="M894" s="58" t="str">
        <f t="shared" si="86"/>
        <v/>
      </c>
      <c r="N894" s="102"/>
    </row>
    <row r="895" spans="1:14">
      <c r="A895" s="97" t="str">
        <f t="shared" si="84"/>
        <v/>
      </c>
      <c r="B895" s="98" t="str">
        <f t="shared" si="83"/>
        <v/>
      </c>
      <c r="C895" s="99"/>
      <c r="D895" s="137"/>
      <c r="E895" s="100"/>
      <c r="F895" s="57"/>
      <c r="G895" s="58">
        <f t="shared" si="85"/>
        <v>0</v>
      </c>
      <c r="H895" s="58">
        <f>IF(E895="",0,IFERROR(VLOOKUP(E895,档案费管理台账!$D$4:$H$1000,5,0),0))</f>
        <v>0</v>
      </c>
      <c r="I895" s="57"/>
      <c r="J895" s="57"/>
      <c r="K895" s="57"/>
      <c r="L895" s="57"/>
      <c r="M895" s="58" t="str">
        <f t="shared" si="86"/>
        <v/>
      </c>
      <c r="N895" s="102"/>
    </row>
    <row r="896" spans="1:14">
      <c r="A896" s="97" t="str">
        <f t="shared" si="84"/>
        <v/>
      </c>
      <c r="B896" s="98" t="str">
        <f t="shared" si="83"/>
        <v/>
      </c>
      <c r="C896" s="99"/>
      <c r="D896" s="137"/>
      <c r="E896" s="100"/>
      <c r="F896" s="57"/>
      <c r="G896" s="58">
        <f t="shared" si="85"/>
        <v>0</v>
      </c>
      <c r="H896" s="58">
        <f>IF(E896="",0,IFERROR(VLOOKUP(E896,档案费管理台账!$D$4:$H$1000,5,0),0))</f>
        <v>0</v>
      </c>
      <c r="I896" s="57"/>
      <c r="J896" s="57"/>
      <c r="K896" s="57"/>
      <c r="L896" s="57"/>
      <c r="M896" s="58" t="str">
        <f t="shared" si="86"/>
        <v/>
      </c>
      <c r="N896" s="102"/>
    </row>
    <row r="897" spans="1:14">
      <c r="A897" s="97" t="str">
        <f t="shared" si="84"/>
        <v/>
      </c>
      <c r="B897" s="98" t="str">
        <f t="shared" si="83"/>
        <v/>
      </c>
      <c r="C897" s="99"/>
      <c r="D897" s="137"/>
      <c r="E897" s="100"/>
      <c r="F897" s="57"/>
      <c r="G897" s="58">
        <f t="shared" si="85"/>
        <v>0</v>
      </c>
      <c r="H897" s="58">
        <f>IF(E897="",0,IFERROR(VLOOKUP(E897,档案费管理台账!$D$4:$H$1000,5,0),0))</f>
        <v>0</v>
      </c>
      <c r="I897" s="57"/>
      <c r="J897" s="57"/>
      <c r="K897" s="57"/>
      <c r="L897" s="57"/>
      <c r="M897" s="58" t="str">
        <f t="shared" si="86"/>
        <v/>
      </c>
      <c r="N897" s="102"/>
    </row>
    <row r="898" spans="1:14">
      <c r="A898" s="97" t="str">
        <f t="shared" si="84"/>
        <v/>
      </c>
      <c r="B898" s="98" t="str">
        <f t="shared" si="83"/>
        <v/>
      </c>
      <c r="C898" s="99"/>
      <c r="D898" s="137"/>
      <c r="E898" s="100"/>
      <c r="F898" s="57"/>
      <c r="G898" s="58">
        <f t="shared" si="85"/>
        <v>0</v>
      </c>
      <c r="H898" s="58">
        <f>IF(E898="",0,IFERROR(VLOOKUP(E898,档案费管理台账!$D$4:$H$1000,5,0),0))</f>
        <v>0</v>
      </c>
      <c r="I898" s="57"/>
      <c r="J898" s="57"/>
      <c r="K898" s="57"/>
      <c r="L898" s="57"/>
      <c r="M898" s="58" t="str">
        <f t="shared" si="86"/>
        <v/>
      </c>
      <c r="N898" s="102"/>
    </row>
    <row r="899" spans="1:14">
      <c r="A899" s="97" t="str">
        <f t="shared" si="84"/>
        <v/>
      </c>
      <c r="B899" s="98" t="str">
        <f t="shared" si="83"/>
        <v/>
      </c>
      <c r="C899" s="99"/>
      <c r="D899" s="137"/>
      <c r="E899" s="100"/>
      <c r="F899" s="57"/>
      <c r="G899" s="58">
        <f t="shared" si="85"/>
        <v>0</v>
      </c>
      <c r="H899" s="58">
        <f>IF(E899="",0,IFERROR(VLOOKUP(E899,档案费管理台账!$D$4:$H$1000,5,0),0))</f>
        <v>0</v>
      </c>
      <c r="I899" s="57"/>
      <c r="J899" s="57"/>
      <c r="K899" s="57"/>
      <c r="L899" s="57"/>
      <c r="M899" s="58" t="str">
        <f t="shared" si="86"/>
        <v/>
      </c>
      <c r="N899" s="102"/>
    </row>
    <row r="900" spans="1:14">
      <c r="A900" s="97" t="str">
        <f t="shared" si="84"/>
        <v/>
      </c>
      <c r="B900" s="98" t="str">
        <f t="shared" si="83"/>
        <v/>
      </c>
      <c r="C900" s="99"/>
      <c r="D900" s="137"/>
      <c r="E900" s="100"/>
      <c r="F900" s="57"/>
      <c r="G900" s="58">
        <f t="shared" si="85"/>
        <v>0</v>
      </c>
      <c r="H900" s="58">
        <f>IF(E900="",0,IFERROR(VLOOKUP(E900,档案费管理台账!$D$4:$H$1000,5,0),0))</f>
        <v>0</v>
      </c>
      <c r="I900" s="57"/>
      <c r="J900" s="57"/>
      <c r="K900" s="57"/>
      <c r="L900" s="57"/>
      <c r="M900" s="58" t="str">
        <f t="shared" si="86"/>
        <v/>
      </c>
      <c r="N900" s="102"/>
    </row>
    <row r="901" spans="1:14">
      <c r="A901" s="97" t="str">
        <f t="shared" si="84"/>
        <v/>
      </c>
      <c r="B901" s="98" t="str">
        <f t="shared" si="83"/>
        <v/>
      </c>
      <c r="C901" s="99"/>
      <c r="D901" s="137"/>
      <c r="E901" s="100"/>
      <c r="F901" s="57"/>
      <c r="G901" s="58">
        <f t="shared" si="85"/>
        <v>0</v>
      </c>
      <c r="H901" s="58">
        <f>IF(E901="",0,IFERROR(VLOOKUP(E901,档案费管理台账!$D$4:$H$1000,5,0),0))</f>
        <v>0</v>
      </c>
      <c r="I901" s="57"/>
      <c r="J901" s="57"/>
      <c r="K901" s="57"/>
      <c r="L901" s="57"/>
      <c r="M901" s="58" t="str">
        <f t="shared" si="86"/>
        <v/>
      </c>
      <c r="N901" s="102"/>
    </row>
    <row r="902" spans="1:14">
      <c r="A902" s="97" t="str">
        <f t="shared" si="84"/>
        <v/>
      </c>
      <c r="B902" s="98" t="str">
        <f t="shared" si="83"/>
        <v/>
      </c>
      <c r="C902" s="99"/>
      <c r="D902" s="137"/>
      <c r="E902" s="100"/>
      <c r="F902" s="57"/>
      <c r="G902" s="58">
        <f t="shared" si="85"/>
        <v>0</v>
      </c>
      <c r="H902" s="58">
        <f>IF(E902="",0,IFERROR(VLOOKUP(E902,档案费管理台账!$D$4:$H$1000,5,0),0))</f>
        <v>0</v>
      </c>
      <c r="I902" s="57"/>
      <c r="J902" s="57"/>
      <c r="K902" s="57"/>
      <c r="L902" s="57"/>
      <c r="M902" s="58" t="str">
        <f t="shared" si="86"/>
        <v/>
      </c>
      <c r="N902" s="102"/>
    </row>
    <row r="903" spans="1:14">
      <c r="A903" s="97" t="str">
        <f t="shared" si="84"/>
        <v/>
      </c>
      <c r="B903" s="98" t="str">
        <f t="shared" si="83"/>
        <v/>
      </c>
      <c r="C903" s="99"/>
      <c r="D903" s="137"/>
      <c r="E903" s="100"/>
      <c r="F903" s="57"/>
      <c r="G903" s="58">
        <f t="shared" si="85"/>
        <v>0</v>
      </c>
      <c r="H903" s="58">
        <f>IF(E903="",0,IFERROR(VLOOKUP(E903,档案费管理台账!$D$4:$H$1000,5,0),0))</f>
        <v>0</v>
      </c>
      <c r="I903" s="57"/>
      <c r="J903" s="57"/>
      <c r="K903" s="57"/>
      <c r="L903" s="57"/>
      <c r="M903" s="58" t="str">
        <f t="shared" si="86"/>
        <v/>
      </c>
      <c r="N903" s="102"/>
    </row>
    <row r="904" spans="1:14">
      <c r="A904" s="97" t="str">
        <f t="shared" si="84"/>
        <v/>
      </c>
      <c r="B904" s="98" t="str">
        <f t="shared" si="83"/>
        <v/>
      </c>
      <c r="C904" s="99"/>
      <c r="D904" s="137"/>
      <c r="E904" s="100"/>
      <c r="F904" s="57"/>
      <c r="G904" s="58">
        <f t="shared" si="85"/>
        <v>0</v>
      </c>
      <c r="H904" s="58">
        <f>IF(E904="",0,IFERROR(VLOOKUP(E904,档案费管理台账!$D$4:$H$1000,5,0),0))</f>
        <v>0</v>
      </c>
      <c r="I904" s="57"/>
      <c r="J904" s="57"/>
      <c r="K904" s="57"/>
      <c r="L904" s="57"/>
      <c r="M904" s="58" t="str">
        <f t="shared" si="86"/>
        <v/>
      </c>
      <c r="N904" s="102"/>
    </row>
    <row r="905" spans="1:14">
      <c r="A905" s="97" t="str">
        <f t="shared" si="84"/>
        <v/>
      </c>
      <c r="B905" s="98" t="str">
        <f t="shared" si="83"/>
        <v/>
      </c>
      <c r="C905" s="99"/>
      <c r="D905" s="137"/>
      <c r="E905" s="100"/>
      <c r="F905" s="57"/>
      <c r="G905" s="58">
        <f t="shared" si="85"/>
        <v>0</v>
      </c>
      <c r="H905" s="58">
        <f>IF(E905="",0,IFERROR(VLOOKUP(E905,档案费管理台账!$D$4:$H$1000,5,0),0))</f>
        <v>0</v>
      </c>
      <c r="I905" s="57"/>
      <c r="J905" s="57"/>
      <c r="K905" s="57"/>
      <c r="L905" s="57"/>
      <c r="M905" s="58" t="str">
        <f t="shared" si="86"/>
        <v/>
      </c>
      <c r="N905" s="102"/>
    </row>
    <row r="906" spans="1:14">
      <c r="A906" s="97" t="str">
        <f t="shared" si="84"/>
        <v/>
      </c>
      <c r="B906" s="98" t="str">
        <f t="shared" si="83"/>
        <v/>
      </c>
      <c r="C906" s="99"/>
      <c r="D906" s="137"/>
      <c r="E906" s="100"/>
      <c r="F906" s="57"/>
      <c r="G906" s="58">
        <f t="shared" si="85"/>
        <v>0</v>
      </c>
      <c r="H906" s="58">
        <f>IF(E906="",0,IFERROR(VLOOKUP(E906,档案费管理台账!$D$4:$H$1000,5,0),0))</f>
        <v>0</v>
      </c>
      <c r="I906" s="57"/>
      <c r="J906" s="57"/>
      <c r="K906" s="57"/>
      <c r="L906" s="57"/>
      <c r="M906" s="58" t="str">
        <f t="shared" si="86"/>
        <v/>
      </c>
      <c r="N906" s="102"/>
    </row>
    <row r="907" spans="1:14">
      <c r="A907" s="97" t="str">
        <f t="shared" si="84"/>
        <v/>
      </c>
      <c r="B907" s="98" t="str">
        <f t="shared" si="83"/>
        <v/>
      </c>
      <c r="C907" s="99"/>
      <c r="D907" s="137"/>
      <c r="E907" s="100"/>
      <c r="F907" s="57"/>
      <c r="G907" s="58">
        <f t="shared" si="85"/>
        <v>0</v>
      </c>
      <c r="H907" s="58">
        <f>IF(E907="",0,IFERROR(VLOOKUP(E907,档案费管理台账!$D$4:$H$1000,5,0),0))</f>
        <v>0</v>
      </c>
      <c r="I907" s="57"/>
      <c r="J907" s="57"/>
      <c r="K907" s="57"/>
      <c r="L907" s="57"/>
      <c r="M907" s="58" t="str">
        <f t="shared" si="86"/>
        <v/>
      </c>
      <c r="N907" s="102"/>
    </row>
    <row r="908" spans="1:14">
      <c r="A908" s="97" t="str">
        <f t="shared" si="84"/>
        <v/>
      </c>
      <c r="B908" s="98" t="str">
        <f t="shared" si="83"/>
        <v/>
      </c>
      <c r="C908" s="99"/>
      <c r="D908" s="137"/>
      <c r="E908" s="100"/>
      <c r="F908" s="57"/>
      <c r="G908" s="58">
        <f t="shared" si="85"/>
        <v>0</v>
      </c>
      <c r="H908" s="58">
        <f>IF(E908="",0,IFERROR(VLOOKUP(E908,档案费管理台账!$D$4:$H$1000,5,0),0))</f>
        <v>0</v>
      </c>
      <c r="I908" s="57"/>
      <c r="J908" s="57"/>
      <c r="K908" s="57"/>
      <c r="L908" s="57"/>
      <c r="M908" s="58" t="str">
        <f t="shared" si="86"/>
        <v/>
      </c>
      <c r="N908" s="102"/>
    </row>
    <row r="909" spans="1:14">
      <c r="A909" s="97" t="str">
        <f t="shared" si="84"/>
        <v/>
      </c>
      <c r="B909" s="98" t="str">
        <f t="shared" si="83"/>
        <v/>
      </c>
      <c r="C909" s="99"/>
      <c r="D909" s="137"/>
      <c r="E909" s="100"/>
      <c r="F909" s="57"/>
      <c r="G909" s="58">
        <f t="shared" si="85"/>
        <v>0</v>
      </c>
      <c r="H909" s="58">
        <f>IF(E909="",0,IFERROR(VLOOKUP(E909,档案费管理台账!$D$4:$H$1000,5,0),0))</f>
        <v>0</v>
      </c>
      <c r="I909" s="57"/>
      <c r="J909" s="57"/>
      <c r="K909" s="57"/>
      <c r="L909" s="57"/>
      <c r="M909" s="58" t="str">
        <f t="shared" si="86"/>
        <v/>
      </c>
      <c r="N909" s="102"/>
    </row>
    <row r="910" spans="1:14">
      <c r="A910" s="97" t="str">
        <f t="shared" si="84"/>
        <v/>
      </c>
      <c r="B910" s="98" t="str">
        <f t="shared" si="83"/>
        <v/>
      </c>
      <c r="C910" s="99"/>
      <c r="D910" s="137"/>
      <c r="E910" s="100"/>
      <c r="F910" s="57"/>
      <c r="G910" s="58">
        <f t="shared" si="85"/>
        <v>0</v>
      </c>
      <c r="H910" s="58">
        <f>IF(E910="",0,IFERROR(VLOOKUP(E910,档案费管理台账!$D$4:$H$1000,5,0),0))</f>
        <v>0</v>
      </c>
      <c r="I910" s="57"/>
      <c r="J910" s="57"/>
      <c r="K910" s="57"/>
      <c r="L910" s="57"/>
      <c r="M910" s="58" t="str">
        <f t="shared" si="86"/>
        <v/>
      </c>
      <c r="N910" s="102"/>
    </row>
    <row r="911" spans="1:14">
      <c r="A911" s="97" t="str">
        <f t="shared" si="84"/>
        <v/>
      </c>
      <c r="B911" s="98" t="str">
        <f t="shared" si="83"/>
        <v/>
      </c>
      <c r="C911" s="99"/>
      <c r="D911" s="137"/>
      <c r="E911" s="100"/>
      <c r="F911" s="57"/>
      <c r="G911" s="58">
        <f t="shared" si="85"/>
        <v>0</v>
      </c>
      <c r="H911" s="58">
        <f>IF(E911="",0,IFERROR(VLOOKUP(E911,档案费管理台账!$D$4:$H$1000,5,0),0))</f>
        <v>0</v>
      </c>
      <c r="I911" s="57"/>
      <c r="J911" s="57"/>
      <c r="K911" s="57"/>
      <c r="L911" s="57"/>
      <c r="M911" s="58" t="str">
        <f t="shared" si="86"/>
        <v/>
      </c>
      <c r="N911" s="102"/>
    </row>
    <row r="912" spans="1:14">
      <c r="A912" s="97" t="str">
        <f t="shared" si="84"/>
        <v/>
      </c>
      <c r="B912" s="98" t="str">
        <f t="shared" si="83"/>
        <v/>
      </c>
      <c r="C912" s="99"/>
      <c r="D912" s="137"/>
      <c r="E912" s="100"/>
      <c r="F912" s="57"/>
      <c r="G912" s="58">
        <f t="shared" si="85"/>
        <v>0</v>
      </c>
      <c r="H912" s="58">
        <f>IF(E912="",0,IFERROR(VLOOKUP(E912,档案费管理台账!$D$4:$H$1000,5,0),0))</f>
        <v>0</v>
      </c>
      <c r="I912" s="57"/>
      <c r="J912" s="57"/>
      <c r="K912" s="57"/>
      <c r="L912" s="57"/>
      <c r="M912" s="58" t="str">
        <f t="shared" si="86"/>
        <v/>
      </c>
      <c r="N912" s="102"/>
    </row>
    <row r="913" spans="1:14">
      <c r="A913" s="97" t="str">
        <f t="shared" si="84"/>
        <v/>
      </c>
      <c r="B913" s="98" t="str">
        <f t="shared" si="83"/>
        <v/>
      </c>
      <c r="C913" s="99"/>
      <c r="D913" s="137"/>
      <c r="E913" s="100"/>
      <c r="F913" s="57"/>
      <c r="G913" s="58">
        <f t="shared" si="85"/>
        <v>0</v>
      </c>
      <c r="H913" s="58">
        <f>IF(E913="",0,IFERROR(VLOOKUP(E913,档案费管理台账!$D$4:$H$1000,5,0),0))</f>
        <v>0</v>
      </c>
      <c r="I913" s="57"/>
      <c r="J913" s="57"/>
      <c r="K913" s="57"/>
      <c r="L913" s="57"/>
      <c r="M913" s="58" t="str">
        <f t="shared" si="86"/>
        <v/>
      </c>
      <c r="N913" s="102"/>
    </row>
    <row r="914" spans="1:14">
      <c r="A914" s="97" t="str">
        <f t="shared" si="84"/>
        <v/>
      </c>
      <c r="B914" s="98" t="str">
        <f t="shared" si="83"/>
        <v/>
      </c>
      <c r="C914" s="99"/>
      <c r="D914" s="137"/>
      <c r="E914" s="100"/>
      <c r="F914" s="57"/>
      <c r="G914" s="58">
        <f t="shared" si="85"/>
        <v>0</v>
      </c>
      <c r="H914" s="58">
        <f>IF(E914="",0,IFERROR(VLOOKUP(E914,档案费管理台账!$D$4:$H$1000,5,0),0))</f>
        <v>0</v>
      </c>
      <c r="I914" s="57"/>
      <c r="J914" s="57"/>
      <c r="K914" s="57"/>
      <c r="L914" s="57"/>
      <c r="M914" s="58" t="str">
        <f t="shared" si="86"/>
        <v/>
      </c>
      <c r="N914" s="102"/>
    </row>
    <row r="915" spans="1:14">
      <c r="A915" s="97" t="str">
        <f t="shared" si="84"/>
        <v/>
      </c>
      <c r="B915" s="98" t="str">
        <f t="shared" si="83"/>
        <v/>
      </c>
      <c r="C915" s="99"/>
      <c r="D915" s="137"/>
      <c r="E915" s="100"/>
      <c r="F915" s="57"/>
      <c r="G915" s="58">
        <f t="shared" si="85"/>
        <v>0</v>
      </c>
      <c r="H915" s="58">
        <f>IF(E915="",0,IFERROR(VLOOKUP(E915,档案费管理台账!$D$4:$H$1000,5,0),0))</f>
        <v>0</v>
      </c>
      <c r="I915" s="57"/>
      <c r="J915" s="57"/>
      <c r="K915" s="57"/>
      <c r="L915" s="57"/>
      <c r="M915" s="58" t="str">
        <f t="shared" si="86"/>
        <v/>
      </c>
      <c r="N915" s="102"/>
    </row>
    <row r="916" spans="1:14">
      <c r="A916" s="97" t="str">
        <f t="shared" si="84"/>
        <v/>
      </c>
      <c r="B916" s="98" t="str">
        <f t="shared" si="83"/>
        <v/>
      </c>
      <c r="C916" s="99"/>
      <c r="D916" s="137"/>
      <c r="E916" s="100"/>
      <c r="F916" s="57"/>
      <c r="G916" s="58">
        <f t="shared" si="85"/>
        <v>0</v>
      </c>
      <c r="H916" s="58">
        <f>IF(E916="",0,IFERROR(VLOOKUP(E916,档案费管理台账!$D$4:$H$1000,5,0),0))</f>
        <v>0</v>
      </c>
      <c r="I916" s="57"/>
      <c r="J916" s="57"/>
      <c r="K916" s="57"/>
      <c r="L916" s="57"/>
      <c r="M916" s="58" t="str">
        <f t="shared" si="86"/>
        <v/>
      </c>
      <c r="N916" s="102"/>
    </row>
    <row r="917" spans="1:14">
      <c r="A917" s="97" t="str">
        <f t="shared" si="84"/>
        <v/>
      </c>
      <c r="B917" s="98" t="str">
        <f t="shared" si="83"/>
        <v/>
      </c>
      <c r="C917" s="99"/>
      <c r="D917" s="137"/>
      <c r="E917" s="100"/>
      <c r="F917" s="57"/>
      <c r="G917" s="58">
        <f t="shared" si="85"/>
        <v>0</v>
      </c>
      <c r="H917" s="58">
        <f>IF(E917="",0,IFERROR(VLOOKUP(E917,档案费管理台账!$D$4:$H$1000,5,0),0))</f>
        <v>0</v>
      </c>
      <c r="I917" s="57"/>
      <c r="J917" s="57"/>
      <c r="K917" s="57"/>
      <c r="L917" s="57"/>
      <c r="M917" s="58" t="str">
        <f t="shared" si="86"/>
        <v/>
      </c>
      <c r="N917" s="102"/>
    </row>
    <row r="918" spans="1:14">
      <c r="A918" s="97" t="str">
        <f t="shared" si="84"/>
        <v/>
      </c>
      <c r="B918" s="98" t="str">
        <f t="shared" si="83"/>
        <v/>
      </c>
      <c r="C918" s="99"/>
      <c r="D918" s="137"/>
      <c r="E918" s="100"/>
      <c r="F918" s="57"/>
      <c r="G918" s="58">
        <f t="shared" si="85"/>
        <v>0</v>
      </c>
      <c r="H918" s="58">
        <f>IF(E918="",0,IFERROR(VLOOKUP(E918,档案费管理台账!$D$4:$H$1000,5,0),0))</f>
        <v>0</v>
      </c>
      <c r="I918" s="57"/>
      <c r="J918" s="57"/>
      <c r="K918" s="57"/>
      <c r="L918" s="57"/>
      <c r="M918" s="58" t="str">
        <f t="shared" si="86"/>
        <v/>
      </c>
      <c r="N918" s="102"/>
    </row>
    <row r="919" spans="1:14">
      <c r="A919" s="97" t="str">
        <f t="shared" si="84"/>
        <v/>
      </c>
      <c r="B919" s="98" t="str">
        <f t="shared" si="83"/>
        <v/>
      </c>
      <c r="C919" s="99"/>
      <c r="D919" s="137"/>
      <c r="E919" s="100"/>
      <c r="F919" s="57"/>
      <c r="G919" s="58">
        <f t="shared" si="85"/>
        <v>0</v>
      </c>
      <c r="H919" s="58">
        <f>IF(E919="",0,IFERROR(VLOOKUP(E919,档案费管理台账!$D$4:$H$1000,5,0),0))</f>
        <v>0</v>
      </c>
      <c r="I919" s="57"/>
      <c r="J919" s="57"/>
      <c r="K919" s="57"/>
      <c r="L919" s="57"/>
      <c r="M919" s="58" t="str">
        <f t="shared" si="86"/>
        <v/>
      </c>
      <c r="N919" s="102"/>
    </row>
    <row r="920" spans="1:14">
      <c r="A920" s="97" t="str">
        <f t="shared" si="84"/>
        <v/>
      </c>
      <c r="B920" s="98" t="str">
        <f t="shared" si="83"/>
        <v/>
      </c>
      <c r="C920" s="99"/>
      <c r="D920" s="137"/>
      <c r="E920" s="100"/>
      <c r="F920" s="57"/>
      <c r="G920" s="58">
        <f t="shared" si="85"/>
        <v>0</v>
      </c>
      <c r="H920" s="58">
        <f>IF(E920="",0,IFERROR(VLOOKUP(E920,档案费管理台账!$D$4:$H$1000,5,0),0))</f>
        <v>0</v>
      </c>
      <c r="I920" s="57"/>
      <c r="J920" s="57"/>
      <c r="K920" s="57"/>
      <c r="L920" s="57"/>
      <c r="M920" s="58" t="str">
        <f t="shared" si="86"/>
        <v/>
      </c>
      <c r="N920" s="102"/>
    </row>
    <row r="921" spans="1:14">
      <c r="A921" s="97" t="str">
        <f t="shared" si="84"/>
        <v/>
      </c>
      <c r="B921" s="98" t="str">
        <f t="shared" si="83"/>
        <v/>
      </c>
      <c r="C921" s="99"/>
      <c r="D921" s="137"/>
      <c r="E921" s="100"/>
      <c r="F921" s="57"/>
      <c r="G921" s="58">
        <f t="shared" si="85"/>
        <v>0</v>
      </c>
      <c r="H921" s="58">
        <f>IF(E921="",0,IFERROR(VLOOKUP(E921,档案费管理台账!$D$4:$H$1000,5,0),0))</f>
        <v>0</v>
      </c>
      <c r="I921" s="57"/>
      <c r="J921" s="57"/>
      <c r="K921" s="57"/>
      <c r="L921" s="57"/>
      <c r="M921" s="58" t="str">
        <f t="shared" si="86"/>
        <v/>
      </c>
      <c r="N921" s="102"/>
    </row>
    <row r="922" spans="1:14">
      <c r="A922" s="97" t="str">
        <f t="shared" si="84"/>
        <v/>
      </c>
      <c r="B922" s="98" t="str">
        <f t="shared" si="83"/>
        <v/>
      </c>
      <c r="C922" s="99"/>
      <c r="D922" s="137"/>
      <c r="E922" s="100"/>
      <c r="F922" s="57"/>
      <c r="G922" s="58">
        <f t="shared" si="85"/>
        <v>0</v>
      </c>
      <c r="H922" s="58">
        <f>IF(E922="",0,IFERROR(VLOOKUP(E922,档案费管理台账!$D$4:$H$1000,5,0),0))</f>
        <v>0</v>
      </c>
      <c r="I922" s="57"/>
      <c r="J922" s="57"/>
      <c r="K922" s="57"/>
      <c r="L922" s="57"/>
      <c r="M922" s="58" t="str">
        <f t="shared" si="86"/>
        <v/>
      </c>
      <c r="N922" s="102"/>
    </row>
    <row r="923" spans="1:14">
      <c r="A923" s="97" t="str">
        <f t="shared" si="84"/>
        <v/>
      </c>
      <c r="B923" s="98" t="str">
        <f t="shared" si="83"/>
        <v/>
      </c>
      <c r="C923" s="99"/>
      <c r="D923" s="137"/>
      <c r="E923" s="100"/>
      <c r="F923" s="57"/>
      <c r="G923" s="58">
        <f t="shared" si="85"/>
        <v>0</v>
      </c>
      <c r="H923" s="58">
        <f>IF(E923="",0,IFERROR(VLOOKUP(E923,档案费管理台账!$D$4:$H$1000,5,0),0))</f>
        <v>0</v>
      </c>
      <c r="I923" s="57"/>
      <c r="J923" s="57"/>
      <c r="K923" s="57"/>
      <c r="L923" s="57"/>
      <c r="M923" s="58" t="str">
        <f t="shared" si="86"/>
        <v/>
      </c>
      <c r="N923" s="102"/>
    </row>
    <row r="924" spans="1:14">
      <c r="A924" s="97" t="str">
        <f t="shared" si="84"/>
        <v/>
      </c>
      <c r="B924" s="98" t="str">
        <f t="shared" si="83"/>
        <v/>
      </c>
      <c r="C924" s="99"/>
      <c r="D924" s="137"/>
      <c r="E924" s="100"/>
      <c r="F924" s="57"/>
      <c r="G924" s="58">
        <f t="shared" si="85"/>
        <v>0</v>
      </c>
      <c r="H924" s="58">
        <f>IF(E924="",0,IFERROR(VLOOKUP(E924,档案费管理台账!$D$4:$H$1000,5,0),0))</f>
        <v>0</v>
      </c>
      <c r="I924" s="57"/>
      <c r="J924" s="57"/>
      <c r="K924" s="57"/>
      <c r="L924" s="57"/>
      <c r="M924" s="58" t="str">
        <f t="shared" si="86"/>
        <v/>
      </c>
      <c r="N924" s="102"/>
    </row>
    <row r="925" spans="1:14">
      <c r="A925" s="97" t="str">
        <f t="shared" si="84"/>
        <v/>
      </c>
      <c r="B925" s="98" t="str">
        <f t="shared" si="83"/>
        <v/>
      </c>
      <c r="C925" s="99"/>
      <c r="D925" s="137"/>
      <c r="E925" s="100"/>
      <c r="F925" s="57"/>
      <c r="G925" s="58">
        <f t="shared" si="85"/>
        <v>0</v>
      </c>
      <c r="H925" s="58">
        <f>IF(E925="",0,IFERROR(VLOOKUP(E925,档案费管理台账!$D$4:$H$1000,5,0),0))</f>
        <v>0</v>
      </c>
      <c r="I925" s="57"/>
      <c r="J925" s="57"/>
      <c r="K925" s="57"/>
      <c r="L925" s="57"/>
      <c r="M925" s="58" t="str">
        <f t="shared" si="86"/>
        <v/>
      </c>
      <c r="N925" s="102"/>
    </row>
    <row r="926" spans="1:14">
      <c r="A926" s="97" t="str">
        <f t="shared" si="84"/>
        <v/>
      </c>
      <c r="B926" s="98" t="str">
        <f t="shared" si="83"/>
        <v/>
      </c>
      <c r="C926" s="99"/>
      <c r="D926" s="137"/>
      <c r="E926" s="100"/>
      <c r="F926" s="57"/>
      <c r="G926" s="58">
        <f t="shared" si="85"/>
        <v>0</v>
      </c>
      <c r="H926" s="58">
        <f>IF(E926="",0,IFERROR(VLOOKUP(E926,档案费管理台账!$D$4:$H$1000,5,0),0))</f>
        <v>0</v>
      </c>
      <c r="I926" s="57"/>
      <c r="J926" s="57"/>
      <c r="K926" s="57"/>
      <c r="L926" s="57"/>
      <c r="M926" s="58" t="str">
        <f t="shared" si="86"/>
        <v/>
      </c>
      <c r="N926" s="102"/>
    </row>
    <row r="927" spans="1:14">
      <c r="A927" s="97" t="str">
        <f t="shared" si="84"/>
        <v/>
      </c>
      <c r="B927" s="98" t="str">
        <f t="shared" si="83"/>
        <v/>
      </c>
      <c r="C927" s="99"/>
      <c r="D927" s="137"/>
      <c r="E927" s="100"/>
      <c r="F927" s="57"/>
      <c r="G927" s="58">
        <f t="shared" si="85"/>
        <v>0</v>
      </c>
      <c r="H927" s="58">
        <f>IF(E927="",0,IFERROR(VLOOKUP(E927,档案费管理台账!$D$4:$H$1000,5,0),0))</f>
        <v>0</v>
      </c>
      <c r="I927" s="57"/>
      <c r="J927" s="57"/>
      <c r="K927" s="57"/>
      <c r="L927" s="57"/>
      <c r="M927" s="58" t="str">
        <f t="shared" si="86"/>
        <v/>
      </c>
      <c r="N927" s="102"/>
    </row>
    <row r="928" spans="1:14">
      <c r="A928" s="97" t="str">
        <f t="shared" si="84"/>
        <v/>
      </c>
      <c r="B928" s="98" t="str">
        <f t="shared" si="83"/>
        <v/>
      </c>
      <c r="C928" s="99"/>
      <c r="D928" s="137"/>
      <c r="E928" s="100"/>
      <c r="F928" s="57"/>
      <c r="G928" s="58">
        <f t="shared" si="85"/>
        <v>0</v>
      </c>
      <c r="H928" s="58">
        <f>IF(E928="",0,IFERROR(VLOOKUP(E928,档案费管理台账!$D$4:$H$1000,5,0),0))</f>
        <v>0</v>
      </c>
      <c r="I928" s="57"/>
      <c r="J928" s="57"/>
      <c r="K928" s="57"/>
      <c r="L928" s="57"/>
      <c r="M928" s="58" t="str">
        <f t="shared" si="86"/>
        <v/>
      </c>
      <c r="N928" s="102"/>
    </row>
    <row r="929" spans="1:14">
      <c r="A929" s="97" t="str">
        <f t="shared" si="84"/>
        <v/>
      </c>
      <c r="B929" s="98" t="str">
        <f t="shared" si="83"/>
        <v/>
      </c>
      <c r="C929" s="99"/>
      <c r="D929" s="137"/>
      <c r="E929" s="100"/>
      <c r="F929" s="57"/>
      <c r="G929" s="58">
        <f t="shared" si="85"/>
        <v>0</v>
      </c>
      <c r="H929" s="58">
        <f>IF(E929="",0,IFERROR(VLOOKUP(E929,档案费管理台账!$D$4:$H$1000,5,0),0))</f>
        <v>0</v>
      </c>
      <c r="I929" s="57"/>
      <c r="J929" s="57"/>
      <c r="K929" s="57"/>
      <c r="L929" s="57"/>
      <c r="M929" s="58" t="str">
        <f t="shared" si="86"/>
        <v/>
      </c>
      <c r="N929" s="102"/>
    </row>
    <row r="930" spans="1:14">
      <c r="A930" s="97" t="str">
        <f t="shared" si="84"/>
        <v/>
      </c>
      <c r="B930" s="98" t="str">
        <f t="shared" si="83"/>
        <v/>
      </c>
      <c r="C930" s="99"/>
      <c r="D930" s="137"/>
      <c r="E930" s="100"/>
      <c r="F930" s="57"/>
      <c r="G930" s="58">
        <f t="shared" si="85"/>
        <v>0</v>
      </c>
      <c r="H930" s="58">
        <f>IF(E930="",0,IFERROR(VLOOKUP(E930,档案费管理台账!$D$4:$H$1000,5,0),0))</f>
        <v>0</v>
      </c>
      <c r="I930" s="57"/>
      <c r="J930" s="57"/>
      <c r="K930" s="57"/>
      <c r="L930" s="57"/>
      <c r="M930" s="58" t="str">
        <f t="shared" si="86"/>
        <v/>
      </c>
      <c r="N930" s="102"/>
    </row>
    <row r="931" spans="1:14">
      <c r="A931" s="97" t="str">
        <f t="shared" si="84"/>
        <v/>
      </c>
      <c r="B931" s="98" t="str">
        <f t="shared" si="83"/>
        <v/>
      </c>
      <c r="C931" s="99"/>
      <c r="D931" s="137"/>
      <c r="E931" s="100"/>
      <c r="F931" s="57"/>
      <c r="G931" s="58">
        <f t="shared" si="85"/>
        <v>0</v>
      </c>
      <c r="H931" s="58">
        <f>IF(E931="",0,IFERROR(VLOOKUP(E931,档案费管理台账!$D$4:$H$1000,5,0),0))</f>
        <v>0</v>
      </c>
      <c r="I931" s="57"/>
      <c r="J931" s="57"/>
      <c r="K931" s="57"/>
      <c r="L931" s="57"/>
      <c r="M931" s="58" t="str">
        <f t="shared" si="86"/>
        <v/>
      </c>
      <c r="N931" s="102"/>
    </row>
    <row r="932" spans="1:14">
      <c r="A932" s="97" t="str">
        <f t="shared" si="84"/>
        <v/>
      </c>
      <c r="B932" s="98" t="str">
        <f t="shared" si="83"/>
        <v/>
      </c>
      <c r="C932" s="99"/>
      <c r="D932" s="137"/>
      <c r="E932" s="100"/>
      <c r="F932" s="57"/>
      <c r="G932" s="58">
        <f t="shared" si="85"/>
        <v>0</v>
      </c>
      <c r="H932" s="58">
        <f>IF(E932="",0,IFERROR(VLOOKUP(E932,档案费管理台账!$D$4:$H$1000,5,0),0))</f>
        <v>0</v>
      </c>
      <c r="I932" s="57"/>
      <c r="J932" s="57"/>
      <c r="K932" s="57"/>
      <c r="L932" s="57"/>
      <c r="M932" s="58" t="str">
        <f t="shared" si="86"/>
        <v/>
      </c>
      <c r="N932" s="102"/>
    </row>
    <row r="933" spans="1:14">
      <c r="A933" s="97" t="str">
        <f t="shared" si="84"/>
        <v/>
      </c>
      <c r="B933" s="98" t="str">
        <f t="shared" si="83"/>
        <v/>
      </c>
      <c r="C933" s="99"/>
      <c r="D933" s="137"/>
      <c r="E933" s="100"/>
      <c r="F933" s="57"/>
      <c r="G933" s="58">
        <f t="shared" si="85"/>
        <v>0</v>
      </c>
      <c r="H933" s="58">
        <f>IF(E933="",0,IFERROR(VLOOKUP(E933,档案费管理台账!$D$4:$H$1000,5,0),0))</f>
        <v>0</v>
      </c>
      <c r="I933" s="57"/>
      <c r="J933" s="57"/>
      <c r="K933" s="57"/>
      <c r="L933" s="57"/>
      <c r="M933" s="58" t="str">
        <f t="shared" si="86"/>
        <v/>
      </c>
      <c r="N933" s="102"/>
    </row>
    <row r="934" spans="1:14">
      <c r="A934" s="97" t="str">
        <f t="shared" si="84"/>
        <v/>
      </c>
      <c r="B934" s="98" t="str">
        <f t="shared" si="83"/>
        <v/>
      </c>
      <c r="C934" s="99"/>
      <c r="D934" s="137"/>
      <c r="E934" s="100"/>
      <c r="F934" s="57"/>
      <c r="G934" s="58">
        <f t="shared" si="85"/>
        <v>0</v>
      </c>
      <c r="H934" s="58">
        <f>IF(E934="",0,IFERROR(VLOOKUP(E934,档案费管理台账!$D$4:$H$1000,5,0),0))</f>
        <v>0</v>
      </c>
      <c r="I934" s="57"/>
      <c r="J934" s="57"/>
      <c r="K934" s="57"/>
      <c r="L934" s="57"/>
      <c r="M934" s="58" t="str">
        <f t="shared" si="86"/>
        <v/>
      </c>
      <c r="N934" s="102"/>
    </row>
    <row r="935" spans="1:14">
      <c r="A935" s="97" t="str">
        <f t="shared" si="84"/>
        <v/>
      </c>
      <c r="B935" s="98" t="str">
        <f t="shared" si="83"/>
        <v/>
      </c>
      <c r="C935" s="99"/>
      <c r="D935" s="137"/>
      <c r="E935" s="100"/>
      <c r="F935" s="57"/>
      <c r="G935" s="58">
        <f t="shared" si="85"/>
        <v>0</v>
      </c>
      <c r="H935" s="58">
        <f>IF(E935="",0,IFERROR(VLOOKUP(E935,档案费管理台账!$D$4:$H$1000,5,0),0))</f>
        <v>0</v>
      </c>
      <c r="I935" s="57"/>
      <c r="J935" s="57"/>
      <c r="K935" s="57"/>
      <c r="L935" s="57"/>
      <c r="M935" s="58" t="str">
        <f t="shared" si="86"/>
        <v/>
      </c>
      <c r="N935" s="102"/>
    </row>
    <row r="936" spans="1:14">
      <c r="A936" s="97" t="str">
        <f t="shared" si="84"/>
        <v/>
      </c>
      <c r="B936" s="98" t="str">
        <f t="shared" si="83"/>
        <v/>
      </c>
      <c r="C936" s="99"/>
      <c r="D936" s="137"/>
      <c r="E936" s="100"/>
      <c r="F936" s="57"/>
      <c r="G936" s="58">
        <f t="shared" si="85"/>
        <v>0</v>
      </c>
      <c r="H936" s="58">
        <f>IF(E936="",0,IFERROR(VLOOKUP(E936,档案费管理台账!$D$4:$H$1000,5,0),0))</f>
        <v>0</v>
      </c>
      <c r="I936" s="57"/>
      <c r="J936" s="57"/>
      <c r="K936" s="57"/>
      <c r="L936" s="57"/>
      <c r="M936" s="58" t="str">
        <f t="shared" si="86"/>
        <v/>
      </c>
      <c r="N936" s="102"/>
    </row>
    <row r="937" spans="1:14">
      <c r="A937" s="97" t="str">
        <f t="shared" si="84"/>
        <v/>
      </c>
      <c r="B937" s="98" t="str">
        <f t="shared" si="83"/>
        <v/>
      </c>
      <c r="C937" s="99"/>
      <c r="D937" s="137"/>
      <c r="E937" s="100"/>
      <c r="F937" s="57"/>
      <c r="G937" s="58">
        <f t="shared" si="85"/>
        <v>0</v>
      </c>
      <c r="H937" s="58">
        <f>IF(E937="",0,IFERROR(VLOOKUP(E937,档案费管理台账!$D$4:$H$1000,5,0),0))</f>
        <v>0</v>
      </c>
      <c r="I937" s="57"/>
      <c r="J937" s="57"/>
      <c r="K937" s="57"/>
      <c r="L937" s="57"/>
      <c r="M937" s="58" t="str">
        <f t="shared" si="86"/>
        <v/>
      </c>
      <c r="N937" s="102"/>
    </row>
    <row r="938" spans="1:14">
      <c r="A938" s="97" t="str">
        <f t="shared" si="84"/>
        <v/>
      </c>
      <c r="B938" s="98" t="str">
        <f t="shared" si="83"/>
        <v/>
      </c>
      <c r="C938" s="99"/>
      <c r="D938" s="137"/>
      <c r="E938" s="100"/>
      <c r="F938" s="57"/>
      <c r="G938" s="58">
        <f t="shared" si="85"/>
        <v>0</v>
      </c>
      <c r="H938" s="58">
        <f>IF(E938="",0,IFERROR(VLOOKUP(E938,档案费管理台账!$D$4:$H$1000,5,0),0))</f>
        <v>0</v>
      </c>
      <c r="I938" s="57"/>
      <c r="J938" s="57"/>
      <c r="K938" s="57"/>
      <c r="L938" s="57"/>
      <c r="M938" s="58" t="str">
        <f t="shared" si="86"/>
        <v/>
      </c>
      <c r="N938" s="102"/>
    </row>
    <row r="939" spans="1:14">
      <c r="A939" s="97" t="str">
        <f t="shared" si="84"/>
        <v/>
      </c>
      <c r="B939" s="98" t="str">
        <f t="shared" si="83"/>
        <v/>
      </c>
      <c r="C939" s="99"/>
      <c r="D939" s="137"/>
      <c r="E939" s="100"/>
      <c r="F939" s="57"/>
      <c r="G939" s="58">
        <f t="shared" si="85"/>
        <v>0</v>
      </c>
      <c r="H939" s="58">
        <f>IF(E939="",0,IFERROR(VLOOKUP(E939,档案费管理台账!$D$4:$H$1000,5,0),0))</f>
        <v>0</v>
      </c>
      <c r="I939" s="57"/>
      <c r="J939" s="57"/>
      <c r="K939" s="57"/>
      <c r="L939" s="57"/>
      <c r="M939" s="58" t="str">
        <f t="shared" si="86"/>
        <v/>
      </c>
      <c r="N939" s="102"/>
    </row>
    <row r="940" spans="1:14">
      <c r="A940" s="97" t="str">
        <f t="shared" si="84"/>
        <v/>
      </c>
      <c r="B940" s="98" t="str">
        <f t="shared" ref="B940:B1000" si="87">IF(C940="","",MONTH(C940)&amp;"月")</f>
        <v/>
      </c>
      <c r="C940" s="99"/>
      <c r="D940" s="137"/>
      <c r="E940" s="100"/>
      <c r="F940" s="57"/>
      <c r="G940" s="58">
        <f t="shared" si="85"/>
        <v>0</v>
      </c>
      <c r="H940" s="58">
        <f>IF(E940="",0,IFERROR(VLOOKUP(E940,档案费管理台账!$D$4:$H$1000,5,0),0))</f>
        <v>0</v>
      </c>
      <c r="I940" s="57"/>
      <c r="J940" s="57"/>
      <c r="K940" s="57"/>
      <c r="L940" s="57"/>
      <c r="M940" s="58" t="str">
        <f t="shared" si="86"/>
        <v/>
      </c>
      <c r="N940" s="102"/>
    </row>
    <row r="941" spans="1:14">
      <c r="A941" s="97" t="str">
        <f t="shared" ref="A941:A1000" si="88">IF(C941="","",ROW()-42)</f>
        <v/>
      </c>
      <c r="B941" s="98" t="str">
        <f t="shared" si="87"/>
        <v/>
      </c>
      <c r="C941" s="99"/>
      <c r="D941" s="137"/>
      <c r="E941" s="100"/>
      <c r="F941" s="57"/>
      <c r="G941" s="58">
        <f t="shared" ref="G941:G1000" si="89">IF(F941="",0,F941*$K$41)</f>
        <v>0</v>
      </c>
      <c r="H941" s="58">
        <f>IF(E941="",0,IFERROR(VLOOKUP(E941,档案费管理台账!$D$4:$H$1000,5,0),0))</f>
        <v>0</v>
      </c>
      <c r="I941" s="57"/>
      <c r="J941" s="57"/>
      <c r="K941" s="57"/>
      <c r="L941" s="57"/>
      <c r="M941" s="58" t="str">
        <f t="shared" ref="M941:M1000" si="90">IF(C941="","",ROUND(M940+G941-I941-J941-K941-L941-H941,2))</f>
        <v/>
      </c>
      <c r="N941" s="102"/>
    </row>
    <row r="942" spans="1:14">
      <c r="A942" s="97" t="str">
        <f t="shared" si="88"/>
        <v/>
      </c>
      <c r="B942" s="98" t="str">
        <f t="shared" si="87"/>
        <v/>
      </c>
      <c r="C942" s="99"/>
      <c r="D942" s="137"/>
      <c r="E942" s="100"/>
      <c r="F942" s="57"/>
      <c r="G942" s="58">
        <f t="shared" si="89"/>
        <v>0</v>
      </c>
      <c r="H942" s="58">
        <f>IF(E942="",0,IFERROR(VLOOKUP(E942,档案费管理台账!$D$4:$H$1000,5,0),0))</f>
        <v>0</v>
      </c>
      <c r="I942" s="57"/>
      <c r="J942" s="57"/>
      <c r="K942" s="57"/>
      <c r="L942" s="57"/>
      <c r="M942" s="58" t="str">
        <f t="shared" si="90"/>
        <v/>
      </c>
      <c r="N942" s="102"/>
    </row>
    <row r="943" spans="1:14">
      <c r="A943" s="97" t="str">
        <f t="shared" si="88"/>
        <v/>
      </c>
      <c r="B943" s="98" t="str">
        <f t="shared" si="87"/>
        <v/>
      </c>
      <c r="C943" s="99"/>
      <c r="D943" s="137"/>
      <c r="E943" s="100"/>
      <c r="F943" s="57"/>
      <c r="G943" s="58">
        <f t="shared" si="89"/>
        <v>0</v>
      </c>
      <c r="H943" s="58">
        <f>IF(E943="",0,IFERROR(VLOOKUP(E943,档案费管理台账!$D$4:$H$1000,5,0),0))</f>
        <v>0</v>
      </c>
      <c r="I943" s="57"/>
      <c r="J943" s="57"/>
      <c r="K943" s="57"/>
      <c r="L943" s="57"/>
      <c r="M943" s="58" t="str">
        <f t="shared" si="90"/>
        <v/>
      </c>
      <c r="N943" s="102"/>
    </row>
    <row r="944" spans="1:14">
      <c r="A944" s="97" t="str">
        <f t="shared" si="88"/>
        <v/>
      </c>
      <c r="B944" s="98" t="str">
        <f t="shared" si="87"/>
        <v/>
      </c>
      <c r="C944" s="99"/>
      <c r="D944" s="137"/>
      <c r="E944" s="100"/>
      <c r="F944" s="57"/>
      <c r="G944" s="58">
        <f t="shared" si="89"/>
        <v>0</v>
      </c>
      <c r="H944" s="58">
        <f>IF(E944="",0,IFERROR(VLOOKUP(E944,档案费管理台账!$D$4:$H$1000,5,0),0))</f>
        <v>0</v>
      </c>
      <c r="I944" s="57"/>
      <c r="J944" s="57"/>
      <c r="K944" s="57"/>
      <c r="L944" s="57"/>
      <c r="M944" s="58" t="str">
        <f t="shared" si="90"/>
        <v/>
      </c>
      <c r="N944" s="102"/>
    </row>
    <row r="945" spans="1:14">
      <c r="A945" s="97" t="str">
        <f t="shared" si="88"/>
        <v/>
      </c>
      <c r="B945" s="98" t="str">
        <f t="shared" si="87"/>
        <v/>
      </c>
      <c r="C945" s="99"/>
      <c r="D945" s="137"/>
      <c r="E945" s="100"/>
      <c r="F945" s="57"/>
      <c r="G945" s="58">
        <f t="shared" si="89"/>
        <v>0</v>
      </c>
      <c r="H945" s="58">
        <f>IF(E945="",0,IFERROR(VLOOKUP(E945,档案费管理台账!$D$4:$H$1000,5,0),0))</f>
        <v>0</v>
      </c>
      <c r="I945" s="57"/>
      <c r="J945" s="57"/>
      <c r="K945" s="57"/>
      <c r="L945" s="57"/>
      <c r="M945" s="58" t="str">
        <f t="shared" si="90"/>
        <v/>
      </c>
      <c r="N945" s="102"/>
    </row>
    <row r="946" spans="1:14">
      <c r="A946" s="97" t="str">
        <f t="shared" si="88"/>
        <v/>
      </c>
      <c r="B946" s="98" t="str">
        <f t="shared" si="87"/>
        <v/>
      </c>
      <c r="C946" s="99"/>
      <c r="D946" s="137"/>
      <c r="E946" s="100"/>
      <c r="F946" s="57"/>
      <c r="G946" s="58">
        <f t="shared" si="89"/>
        <v>0</v>
      </c>
      <c r="H946" s="58">
        <f>IF(E946="",0,IFERROR(VLOOKUP(E946,档案费管理台账!$D$4:$H$1000,5,0),0))</f>
        <v>0</v>
      </c>
      <c r="I946" s="57"/>
      <c r="J946" s="57"/>
      <c r="K946" s="57"/>
      <c r="L946" s="57"/>
      <c r="M946" s="58" t="str">
        <f t="shared" si="90"/>
        <v/>
      </c>
      <c r="N946" s="102"/>
    </row>
    <row r="947" spans="1:14">
      <c r="A947" s="97" t="str">
        <f t="shared" si="88"/>
        <v/>
      </c>
      <c r="B947" s="98" t="str">
        <f t="shared" si="87"/>
        <v/>
      </c>
      <c r="C947" s="99"/>
      <c r="D947" s="137"/>
      <c r="E947" s="100"/>
      <c r="F947" s="57"/>
      <c r="G947" s="58">
        <f t="shared" si="89"/>
        <v>0</v>
      </c>
      <c r="H947" s="58">
        <f>IF(E947="",0,IFERROR(VLOOKUP(E947,档案费管理台账!$D$4:$H$1000,5,0),0))</f>
        <v>0</v>
      </c>
      <c r="I947" s="57"/>
      <c r="J947" s="57"/>
      <c r="K947" s="57"/>
      <c r="L947" s="57"/>
      <c r="M947" s="58" t="str">
        <f t="shared" si="90"/>
        <v/>
      </c>
      <c r="N947" s="102"/>
    </row>
    <row r="948" spans="1:14">
      <c r="A948" s="97" t="str">
        <f t="shared" si="88"/>
        <v/>
      </c>
      <c r="B948" s="98" t="str">
        <f t="shared" si="87"/>
        <v/>
      </c>
      <c r="C948" s="99"/>
      <c r="D948" s="137"/>
      <c r="E948" s="100"/>
      <c r="F948" s="57"/>
      <c r="G948" s="58">
        <f t="shared" si="89"/>
        <v>0</v>
      </c>
      <c r="H948" s="58">
        <f>IF(E948="",0,IFERROR(VLOOKUP(E948,档案费管理台账!$D$4:$H$1000,5,0),0))</f>
        <v>0</v>
      </c>
      <c r="I948" s="57"/>
      <c r="J948" s="57"/>
      <c r="K948" s="57"/>
      <c r="L948" s="57"/>
      <c r="M948" s="58" t="str">
        <f t="shared" si="90"/>
        <v/>
      </c>
      <c r="N948" s="102"/>
    </row>
    <row r="949" spans="1:14">
      <c r="A949" s="97" t="str">
        <f t="shared" si="88"/>
        <v/>
      </c>
      <c r="B949" s="98" t="str">
        <f t="shared" si="87"/>
        <v/>
      </c>
      <c r="C949" s="99"/>
      <c r="D949" s="137"/>
      <c r="E949" s="100"/>
      <c r="F949" s="57"/>
      <c r="G949" s="58">
        <f t="shared" si="89"/>
        <v>0</v>
      </c>
      <c r="H949" s="58">
        <f>IF(E949="",0,IFERROR(VLOOKUP(E949,档案费管理台账!$D$4:$H$1000,5,0),0))</f>
        <v>0</v>
      </c>
      <c r="I949" s="57"/>
      <c r="J949" s="57"/>
      <c r="K949" s="57"/>
      <c r="L949" s="57"/>
      <c r="M949" s="58" t="str">
        <f t="shared" si="90"/>
        <v/>
      </c>
      <c r="N949" s="102"/>
    </row>
    <row r="950" spans="1:14">
      <c r="A950" s="97" t="str">
        <f t="shared" si="88"/>
        <v/>
      </c>
      <c r="B950" s="98" t="str">
        <f t="shared" si="87"/>
        <v/>
      </c>
      <c r="C950" s="99"/>
      <c r="D950" s="137"/>
      <c r="E950" s="100"/>
      <c r="F950" s="57"/>
      <c r="G950" s="58">
        <f t="shared" si="89"/>
        <v>0</v>
      </c>
      <c r="H950" s="58">
        <f>IF(E950="",0,IFERROR(VLOOKUP(E950,档案费管理台账!$D$4:$H$1000,5,0),0))</f>
        <v>0</v>
      </c>
      <c r="I950" s="57"/>
      <c r="J950" s="57"/>
      <c r="K950" s="57"/>
      <c r="L950" s="57"/>
      <c r="M950" s="58" t="str">
        <f t="shared" si="90"/>
        <v/>
      </c>
      <c r="N950" s="102"/>
    </row>
    <row r="951" spans="1:14">
      <c r="A951" s="97" t="str">
        <f t="shared" si="88"/>
        <v/>
      </c>
      <c r="B951" s="98" t="str">
        <f t="shared" si="87"/>
        <v/>
      </c>
      <c r="C951" s="99"/>
      <c r="D951" s="137"/>
      <c r="E951" s="100"/>
      <c r="F951" s="57"/>
      <c r="G951" s="58">
        <f t="shared" si="89"/>
        <v>0</v>
      </c>
      <c r="H951" s="58">
        <f>IF(E951="",0,IFERROR(VLOOKUP(E951,档案费管理台账!$D$4:$H$1000,5,0),0))</f>
        <v>0</v>
      </c>
      <c r="I951" s="57"/>
      <c r="J951" s="57"/>
      <c r="K951" s="57"/>
      <c r="L951" s="57"/>
      <c r="M951" s="58" t="str">
        <f t="shared" si="90"/>
        <v/>
      </c>
      <c r="N951" s="102"/>
    </row>
    <row r="952" spans="1:14">
      <c r="A952" s="97" t="str">
        <f t="shared" si="88"/>
        <v/>
      </c>
      <c r="B952" s="98" t="str">
        <f t="shared" si="87"/>
        <v/>
      </c>
      <c r="C952" s="99"/>
      <c r="D952" s="137"/>
      <c r="E952" s="100"/>
      <c r="F952" s="57"/>
      <c r="G952" s="58">
        <f t="shared" si="89"/>
        <v>0</v>
      </c>
      <c r="H952" s="58">
        <f>IF(E952="",0,IFERROR(VLOOKUP(E952,档案费管理台账!$D$4:$H$1000,5,0),0))</f>
        <v>0</v>
      </c>
      <c r="I952" s="57"/>
      <c r="J952" s="57"/>
      <c r="K952" s="57"/>
      <c r="L952" s="57"/>
      <c r="M952" s="58" t="str">
        <f t="shared" si="90"/>
        <v/>
      </c>
      <c r="N952" s="102"/>
    </row>
    <row r="953" spans="1:14">
      <c r="A953" s="97" t="str">
        <f t="shared" si="88"/>
        <v/>
      </c>
      <c r="B953" s="98" t="str">
        <f t="shared" si="87"/>
        <v/>
      </c>
      <c r="C953" s="99"/>
      <c r="D953" s="137"/>
      <c r="E953" s="100"/>
      <c r="F953" s="57"/>
      <c r="G953" s="58">
        <f t="shared" si="89"/>
        <v>0</v>
      </c>
      <c r="H953" s="58">
        <f>IF(E953="",0,IFERROR(VLOOKUP(E953,档案费管理台账!$D$4:$H$1000,5,0),0))</f>
        <v>0</v>
      </c>
      <c r="I953" s="57"/>
      <c r="J953" s="57"/>
      <c r="K953" s="57"/>
      <c r="L953" s="57"/>
      <c r="M953" s="58" t="str">
        <f t="shared" si="90"/>
        <v/>
      </c>
      <c r="N953" s="102"/>
    </row>
    <row r="954" spans="1:14">
      <c r="A954" s="97" t="str">
        <f t="shared" si="88"/>
        <v/>
      </c>
      <c r="B954" s="98" t="str">
        <f t="shared" si="87"/>
        <v/>
      </c>
      <c r="C954" s="99"/>
      <c r="D954" s="137"/>
      <c r="E954" s="100"/>
      <c r="F954" s="57"/>
      <c r="G954" s="58">
        <f t="shared" si="89"/>
        <v>0</v>
      </c>
      <c r="H954" s="58">
        <f>IF(E954="",0,IFERROR(VLOOKUP(E954,档案费管理台账!$D$4:$H$1000,5,0),0))</f>
        <v>0</v>
      </c>
      <c r="I954" s="57"/>
      <c r="J954" s="57"/>
      <c r="K954" s="57"/>
      <c r="L954" s="57"/>
      <c r="M954" s="58" t="str">
        <f t="shared" si="90"/>
        <v/>
      </c>
      <c r="N954" s="102"/>
    </row>
    <row r="955" spans="1:14">
      <c r="A955" s="97" t="str">
        <f t="shared" si="88"/>
        <v/>
      </c>
      <c r="B955" s="98" t="str">
        <f t="shared" si="87"/>
        <v/>
      </c>
      <c r="C955" s="99"/>
      <c r="D955" s="137"/>
      <c r="E955" s="100"/>
      <c r="F955" s="57"/>
      <c r="G955" s="58">
        <f t="shared" si="89"/>
        <v>0</v>
      </c>
      <c r="H955" s="58">
        <f>IF(E955="",0,IFERROR(VLOOKUP(E955,档案费管理台账!$D$4:$H$1000,5,0),0))</f>
        <v>0</v>
      </c>
      <c r="I955" s="57"/>
      <c r="J955" s="57"/>
      <c r="K955" s="57"/>
      <c r="L955" s="57"/>
      <c r="M955" s="58" t="str">
        <f t="shared" si="90"/>
        <v/>
      </c>
      <c r="N955" s="102"/>
    </row>
    <row r="956" spans="1:14">
      <c r="A956" s="97" t="str">
        <f t="shared" si="88"/>
        <v/>
      </c>
      <c r="B956" s="98" t="str">
        <f t="shared" si="87"/>
        <v/>
      </c>
      <c r="C956" s="99"/>
      <c r="D956" s="137"/>
      <c r="E956" s="100"/>
      <c r="F956" s="57"/>
      <c r="G956" s="58">
        <f t="shared" si="89"/>
        <v>0</v>
      </c>
      <c r="H956" s="58">
        <f>IF(E956="",0,IFERROR(VLOOKUP(E956,档案费管理台账!$D$4:$H$1000,5,0),0))</f>
        <v>0</v>
      </c>
      <c r="I956" s="57"/>
      <c r="J956" s="57"/>
      <c r="K956" s="57"/>
      <c r="L956" s="57"/>
      <c r="M956" s="58" t="str">
        <f t="shared" si="90"/>
        <v/>
      </c>
      <c r="N956" s="102"/>
    </row>
    <row r="957" spans="1:14">
      <c r="A957" s="97" t="str">
        <f t="shared" si="88"/>
        <v/>
      </c>
      <c r="B957" s="98" t="str">
        <f t="shared" si="87"/>
        <v/>
      </c>
      <c r="C957" s="99"/>
      <c r="D957" s="137"/>
      <c r="E957" s="100"/>
      <c r="F957" s="57"/>
      <c r="G957" s="58">
        <f t="shared" si="89"/>
        <v>0</v>
      </c>
      <c r="H957" s="58">
        <f>IF(E957="",0,IFERROR(VLOOKUP(E957,档案费管理台账!$D$4:$H$1000,5,0),0))</f>
        <v>0</v>
      </c>
      <c r="I957" s="57"/>
      <c r="J957" s="57"/>
      <c r="K957" s="57"/>
      <c r="L957" s="57"/>
      <c r="M957" s="58" t="str">
        <f t="shared" si="90"/>
        <v/>
      </c>
      <c r="N957" s="102"/>
    </row>
    <row r="958" spans="1:14">
      <c r="A958" s="97" t="str">
        <f t="shared" si="88"/>
        <v/>
      </c>
      <c r="B958" s="98" t="str">
        <f t="shared" si="87"/>
        <v/>
      </c>
      <c r="C958" s="99"/>
      <c r="D958" s="137"/>
      <c r="E958" s="100"/>
      <c r="F958" s="57"/>
      <c r="G958" s="58">
        <f t="shared" si="89"/>
        <v>0</v>
      </c>
      <c r="H958" s="58">
        <f>IF(E958="",0,IFERROR(VLOOKUP(E958,档案费管理台账!$D$4:$H$1000,5,0),0))</f>
        <v>0</v>
      </c>
      <c r="I958" s="57"/>
      <c r="J958" s="57"/>
      <c r="K958" s="57"/>
      <c r="L958" s="57"/>
      <c r="M958" s="58" t="str">
        <f t="shared" si="90"/>
        <v/>
      </c>
      <c r="N958" s="102"/>
    </row>
    <row r="959" spans="1:14">
      <c r="A959" s="97" t="str">
        <f t="shared" si="88"/>
        <v/>
      </c>
      <c r="B959" s="98" t="str">
        <f t="shared" si="87"/>
        <v/>
      </c>
      <c r="C959" s="99"/>
      <c r="D959" s="137"/>
      <c r="E959" s="100"/>
      <c r="F959" s="57"/>
      <c r="G959" s="58">
        <f t="shared" si="89"/>
        <v>0</v>
      </c>
      <c r="H959" s="58">
        <f>IF(E959="",0,IFERROR(VLOOKUP(E959,档案费管理台账!$D$4:$H$1000,5,0),0))</f>
        <v>0</v>
      </c>
      <c r="I959" s="57"/>
      <c r="J959" s="57"/>
      <c r="K959" s="57"/>
      <c r="L959" s="57"/>
      <c r="M959" s="58" t="str">
        <f t="shared" si="90"/>
        <v/>
      </c>
      <c r="N959" s="102"/>
    </row>
    <row r="960" spans="1:14">
      <c r="A960" s="97" t="str">
        <f t="shared" si="88"/>
        <v/>
      </c>
      <c r="B960" s="98" t="str">
        <f t="shared" si="87"/>
        <v/>
      </c>
      <c r="C960" s="99"/>
      <c r="D960" s="137"/>
      <c r="E960" s="100"/>
      <c r="F960" s="57"/>
      <c r="G960" s="58">
        <f t="shared" si="89"/>
        <v>0</v>
      </c>
      <c r="H960" s="58">
        <f>IF(E960="",0,IFERROR(VLOOKUP(E960,档案费管理台账!$D$4:$H$1000,5,0),0))</f>
        <v>0</v>
      </c>
      <c r="I960" s="57"/>
      <c r="J960" s="57"/>
      <c r="K960" s="57"/>
      <c r="L960" s="57"/>
      <c r="M960" s="58" t="str">
        <f t="shared" si="90"/>
        <v/>
      </c>
      <c r="N960" s="102"/>
    </row>
    <row r="961" spans="1:14">
      <c r="A961" s="97" t="str">
        <f t="shared" si="88"/>
        <v/>
      </c>
      <c r="B961" s="98" t="str">
        <f t="shared" si="87"/>
        <v/>
      </c>
      <c r="C961" s="99"/>
      <c r="D961" s="137"/>
      <c r="E961" s="100"/>
      <c r="F961" s="57"/>
      <c r="G961" s="58">
        <f t="shared" si="89"/>
        <v>0</v>
      </c>
      <c r="H961" s="58">
        <f>IF(E961="",0,IFERROR(VLOOKUP(E961,档案费管理台账!$D$4:$H$1000,5,0),0))</f>
        <v>0</v>
      </c>
      <c r="I961" s="57"/>
      <c r="J961" s="57"/>
      <c r="K961" s="57"/>
      <c r="L961" s="57"/>
      <c r="M961" s="58" t="str">
        <f t="shared" si="90"/>
        <v/>
      </c>
      <c r="N961" s="102"/>
    </row>
    <row r="962" spans="1:14">
      <c r="A962" s="97" t="str">
        <f t="shared" si="88"/>
        <v/>
      </c>
      <c r="B962" s="98" t="str">
        <f t="shared" si="87"/>
        <v/>
      </c>
      <c r="C962" s="99"/>
      <c r="D962" s="137"/>
      <c r="E962" s="100"/>
      <c r="F962" s="57"/>
      <c r="G962" s="58">
        <f t="shared" si="89"/>
        <v>0</v>
      </c>
      <c r="H962" s="58">
        <f>IF(E962="",0,IFERROR(VLOOKUP(E962,档案费管理台账!$D$4:$H$1000,5,0),0))</f>
        <v>0</v>
      </c>
      <c r="I962" s="57"/>
      <c r="J962" s="57"/>
      <c r="K962" s="57"/>
      <c r="L962" s="57"/>
      <c r="M962" s="58" t="str">
        <f t="shared" si="90"/>
        <v/>
      </c>
      <c r="N962" s="102"/>
    </row>
    <row r="963" spans="1:14">
      <c r="A963" s="97" t="str">
        <f t="shared" si="88"/>
        <v/>
      </c>
      <c r="B963" s="98" t="str">
        <f t="shared" si="87"/>
        <v/>
      </c>
      <c r="C963" s="99"/>
      <c r="D963" s="137"/>
      <c r="E963" s="100"/>
      <c r="F963" s="57"/>
      <c r="G963" s="58">
        <f t="shared" si="89"/>
        <v>0</v>
      </c>
      <c r="H963" s="58">
        <f>IF(E963="",0,IFERROR(VLOOKUP(E963,档案费管理台账!$D$4:$H$1000,5,0),0))</f>
        <v>0</v>
      </c>
      <c r="I963" s="57"/>
      <c r="J963" s="57"/>
      <c r="K963" s="57"/>
      <c r="L963" s="57"/>
      <c r="M963" s="58" t="str">
        <f t="shared" si="90"/>
        <v/>
      </c>
      <c r="N963" s="102"/>
    </row>
    <row r="964" spans="1:14">
      <c r="A964" s="97" t="str">
        <f t="shared" si="88"/>
        <v/>
      </c>
      <c r="B964" s="98" t="str">
        <f t="shared" si="87"/>
        <v/>
      </c>
      <c r="C964" s="99"/>
      <c r="D964" s="137"/>
      <c r="E964" s="100"/>
      <c r="F964" s="57"/>
      <c r="G964" s="58">
        <f t="shared" si="89"/>
        <v>0</v>
      </c>
      <c r="H964" s="58">
        <f>IF(E964="",0,IFERROR(VLOOKUP(E964,档案费管理台账!$D$4:$H$1000,5,0),0))</f>
        <v>0</v>
      </c>
      <c r="I964" s="57"/>
      <c r="J964" s="57"/>
      <c r="K964" s="57"/>
      <c r="L964" s="57"/>
      <c r="M964" s="58" t="str">
        <f t="shared" si="90"/>
        <v/>
      </c>
      <c r="N964" s="102"/>
    </row>
    <row r="965" spans="1:14">
      <c r="A965" s="97" t="str">
        <f t="shared" si="88"/>
        <v/>
      </c>
      <c r="B965" s="98" t="str">
        <f t="shared" si="87"/>
        <v/>
      </c>
      <c r="C965" s="99"/>
      <c r="D965" s="137"/>
      <c r="E965" s="100"/>
      <c r="F965" s="57"/>
      <c r="G965" s="58">
        <f t="shared" si="89"/>
        <v>0</v>
      </c>
      <c r="H965" s="58">
        <f>IF(E965="",0,IFERROR(VLOOKUP(E965,档案费管理台账!$D$4:$H$1000,5,0),0))</f>
        <v>0</v>
      </c>
      <c r="I965" s="57"/>
      <c r="J965" s="57"/>
      <c r="K965" s="57"/>
      <c r="L965" s="57"/>
      <c r="M965" s="58" t="str">
        <f t="shared" si="90"/>
        <v/>
      </c>
      <c r="N965" s="102"/>
    </row>
    <row r="966" spans="1:14">
      <c r="A966" s="97" t="str">
        <f t="shared" si="88"/>
        <v/>
      </c>
      <c r="B966" s="98" t="str">
        <f t="shared" si="87"/>
        <v/>
      </c>
      <c r="C966" s="99"/>
      <c r="D966" s="137"/>
      <c r="E966" s="100"/>
      <c r="F966" s="57"/>
      <c r="G966" s="58">
        <f t="shared" si="89"/>
        <v>0</v>
      </c>
      <c r="H966" s="58">
        <f>IF(E966="",0,IFERROR(VLOOKUP(E966,档案费管理台账!$D$4:$H$1000,5,0),0))</f>
        <v>0</v>
      </c>
      <c r="I966" s="57"/>
      <c r="J966" s="57"/>
      <c r="K966" s="57"/>
      <c r="L966" s="57"/>
      <c r="M966" s="58" t="str">
        <f t="shared" si="90"/>
        <v/>
      </c>
      <c r="N966" s="102"/>
    </row>
    <row r="967" spans="1:14">
      <c r="A967" s="97" t="str">
        <f t="shared" si="88"/>
        <v/>
      </c>
      <c r="B967" s="98" t="str">
        <f t="shared" si="87"/>
        <v/>
      </c>
      <c r="C967" s="99"/>
      <c r="D967" s="137"/>
      <c r="E967" s="100"/>
      <c r="F967" s="57"/>
      <c r="G967" s="58">
        <f t="shared" si="89"/>
        <v>0</v>
      </c>
      <c r="H967" s="58">
        <f>IF(E967="",0,IFERROR(VLOOKUP(E967,档案费管理台账!$D$4:$H$1000,5,0),0))</f>
        <v>0</v>
      </c>
      <c r="I967" s="57"/>
      <c r="J967" s="57"/>
      <c r="K967" s="57"/>
      <c r="L967" s="57"/>
      <c r="M967" s="58" t="str">
        <f t="shared" si="90"/>
        <v/>
      </c>
      <c r="N967" s="102"/>
    </row>
    <row r="968" spans="1:14">
      <c r="A968" s="97" t="str">
        <f t="shared" si="88"/>
        <v/>
      </c>
      <c r="B968" s="98" t="str">
        <f t="shared" si="87"/>
        <v/>
      </c>
      <c r="C968" s="99"/>
      <c r="D968" s="137"/>
      <c r="E968" s="100"/>
      <c r="F968" s="57"/>
      <c r="G968" s="58">
        <f t="shared" si="89"/>
        <v>0</v>
      </c>
      <c r="H968" s="58">
        <f>IF(E968="",0,IFERROR(VLOOKUP(E968,档案费管理台账!$D$4:$H$1000,5,0),0))</f>
        <v>0</v>
      </c>
      <c r="I968" s="57"/>
      <c r="J968" s="57"/>
      <c r="K968" s="57"/>
      <c r="L968" s="57"/>
      <c r="M968" s="58" t="str">
        <f t="shared" si="90"/>
        <v/>
      </c>
      <c r="N968" s="102"/>
    </row>
    <row r="969" spans="1:14">
      <c r="A969" s="97" t="str">
        <f t="shared" si="88"/>
        <v/>
      </c>
      <c r="B969" s="98" t="str">
        <f t="shared" si="87"/>
        <v/>
      </c>
      <c r="C969" s="99"/>
      <c r="D969" s="137"/>
      <c r="E969" s="100"/>
      <c r="F969" s="57"/>
      <c r="G969" s="58">
        <f t="shared" si="89"/>
        <v>0</v>
      </c>
      <c r="H969" s="58">
        <f>IF(E969="",0,IFERROR(VLOOKUP(E969,档案费管理台账!$D$4:$H$1000,5,0),0))</f>
        <v>0</v>
      </c>
      <c r="I969" s="57"/>
      <c r="J969" s="57"/>
      <c r="K969" s="57"/>
      <c r="L969" s="57"/>
      <c r="M969" s="58" t="str">
        <f t="shared" si="90"/>
        <v/>
      </c>
      <c r="N969" s="102"/>
    </row>
    <row r="970" spans="1:14">
      <c r="A970" s="97" t="str">
        <f t="shared" si="88"/>
        <v/>
      </c>
      <c r="B970" s="98" t="str">
        <f t="shared" si="87"/>
        <v/>
      </c>
      <c r="C970" s="99"/>
      <c r="D970" s="137"/>
      <c r="E970" s="100"/>
      <c r="F970" s="57"/>
      <c r="G970" s="58">
        <f t="shared" si="89"/>
        <v>0</v>
      </c>
      <c r="H970" s="58">
        <f>IF(E970="",0,IFERROR(VLOOKUP(E970,档案费管理台账!$D$4:$H$1000,5,0),0))</f>
        <v>0</v>
      </c>
      <c r="I970" s="57"/>
      <c r="J970" s="57"/>
      <c r="K970" s="57"/>
      <c r="L970" s="57"/>
      <c r="M970" s="58" t="str">
        <f t="shared" si="90"/>
        <v/>
      </c>
      <c r="N970" s="102"/>
    </row>
    <row r="971" spans="1:14">
      <c r="A971" s="97" t="str">
        <f t="shared" si="88"/>
        <v/>
      </c>
      <c r="B971" s="98" t="str">
        <f t="shared" si="87"/>
        <v/>
      </c>
      <c r="C971" s="99"/>
      <c r="D971" s="137"/>
      <c r="E971" s="100"/>
      <c r="F971" s="57"/>
      <c r="G971" s="58">
        <f t="shared" si="89"/>
        <v>0</v>
      </c>
      <c r="H971" s="58">
        <f>IF(E971="",0,IFERROR(VLOOKUP(E971,档案费管理台账!$D$4:$H$1000,5,0),0))</f>
        <v>0</v>
      </c>
      <c r="I971" s="57"/>
      <c r="J971" s="57"/>
      <c r="K971" s="57"/>
      <c r="L971" s="57"/>
      <c r="M971" s="58" t="str">
        <f t="shared" si="90"/>
        <v/>
      </c>
      <c r="N971" s="102"/>
    </row>
    <row r="972" spans="1:14">
      <c r="A972" s="97" t="str">
        <f t="shared" si="88"/>
        <v/>
      </c>
      <c r="B972" s="98" t="str">
        <f t="shared" si="87"/>
        <v/>
      </c>
      <c r="C972" s="99"/>
      <c r="D972" s="137"/>
      <c r="E972" s="100"/>
      <c r="F972" s="57"/>
      <c r="G972" s="58">
        <f t="shared" si="89"/>
        <v>0</v>
      </c>
      <c r="H972" s="58">
        <f>IF(E972="",0,IFERROR(VLOOKUP(E972,档案费管理台账!$D$4:$H$1000,5,0),0))</f>
        <v>0</v>
      </c>
      <c r="I972" s="57"/>
      <c r="J972" s="57"/>
      <c r="K972" s="57"/>
      <c r="L972" s="57"/>
      <c r="M972" s="58" t="str">
        <f t="shared" si="90"/>
        <v/>
      </c>
      <c r="N972" s="102"/>
    </row>
    <row r="973" spans="1:14">
      <c r="A973" s="97" t="str">
        <f t="shared" si="88"/>
        <v/>
      </c>
      <c r="B973" s="98" t="str">
        <f t="shared" si="87"/>
        <v/>
      </c>
      <c r="C973" s="99"/>
      <c r="D973" s="137"/>
      <c r="E973" s="100"/>
      <c r="F973" s="57"/>
      <c r="G973" s="58">
        <f t="shared" si="89"/>
        <v>0</v>
      </c>
      <c r="H973" s="58">
        <f>IF(E973="",0,IFERROR(VLOOKUP(E973,档案费管理台账!$D$4:$H$1000,5,0),0))</f>
        <v>0</v>
      </c>
      <c r="I973" s="57"/>
      <c r="J973" s="57"/>
      <c r="K973" s="57"/>
      <c r="L973" s="57"/>
      <c r="M973" s="58" t="str">
        <f t="shared" si="90"/>
        <v/>
      </c>
      <c r="N973" s="102"/>
    </row>
    <row r="974" spans="1:14">
      <c r="A974" s="97" t="str">
        <f t="shared" si="88"/>
        <v/>
      </c>
      <c r="B974" s="98" t="str">
        <f t="shared" si="87"/>
        <v/>
      </c>
      <c r="C974" s="99"/>
      <c r="D974" s="137"/>
      <c r="E974" s="100"/>
      <c r="F974" s="57"/>
      <c r="G974" s="58">
        <f t="shared" si="89"/>
        <v>0</v>
      </c>
      <c r="H974" s="58">
        <f>IF(E974="",0,IFERROR(VLOOKUP(E974,档案费管理台账!$D$4:$H$1000,5,0),0))</f>
        <v>0</v>
      </c>
      <c r="I974" s="57"/>
      <c r="J974" s="57"/>
      <c r="K974" s="57"/>
      <c r="L974" s="57"/>
      <c r="M974" s="58" t="str">
        <f t="shared" si="90"/>
        <v/>
      </c>
      <c r="N974" s="102"/>
    </row>
    <row r="975" spans="1:14">
      <c r="A975" s="97" t="str">
        <f t="shared" si="88"/>
        <v/>
      </c>
      <c r="B975" s="98" t="str">
        <f t="shared" si="87"/>
        <v/>
      </c>
      <c r="C975" s="99"/>
      <c r="D975" s="137"/>
      <c r="E975" s="100"/>
      <c r="F975" s="57"/>
      <c r="G975" s="58">
        <f t="shared" si="89"/>
        <v>0</v>
      </c>
      <c r="H975" s="58">
        <f>IF(E975="",0,IFERROR(VLOOKUP(E975,档案费管理台账!$D$4:$H$1000,5,0),0))</f>
        <v>0</v>
      </c>
      <c r="I975" s="57"/>
      <c r="J975" s="57"/>
      <c r="K975" s="57"/>
      <c r="L975" s="57"/>
      <c r="M975" s="58" t="str">
        <f t="shared" si="90"/>
        <v/>
      </c>
      <c r="N975" s="102"/>
    </row>
    <row r="976" spans="1:14">
      <c r="A976" s="97" t="str">
        <f t="shared" si="88"/>
        <v/>
      </c>
      <c r="B976" s="98" t="str">
        <f t="shared" si="87"/>
        <v/>
      </c>
      <c r="C976" s="99"/>
      <c r="D976" s="137"/>
      <c r="E976" s="100"/>
      <c r="F976" s="57"/>
      <c r="G976" s="58">
        <f t="shared" si="89"/>
        <v>0</v>
      </c>
      <c r="H976" s="58">
        <f>IF(E976="",0,IFERROR(VLOOKUP(E976,档案费管理台账!$D$4:$H$1000,5,0),0))</f>
        <v>0</v>
      </c>
      <c r="I976" s="57"/>
      <c r="J976" s="57"/>
      <c r="K976" s="57"/>
      <c r="L976" s="57"/>
      <c r="M976" s="58" t="str">
        <f t="shared" si="90"/>
        <v/>
      </c>
      <c r="N976" s="102"/>
    </row>
    <row r="977" spans="1:14">
      <c r="A977" s="97" t="str">
        <f t="shared" si="88"/>
        <v/>
      </c>
      <c r="B977" s="98" t="str">
        <f t="shared" si="87"/>
        <v/>
      </c>
      <c r="C977" s="99"/>
      <c r="D977" s="137"/>
      <c r="E977" s="100"/>
      <c r="F977" s="57"/>
      <c r="G977" s="58">
        <f t="shared" si="89"/>
        <v>0</v>
      </c>
      <c r="H977" s="58">
        <f>IF(E977="",0,IFERROR(VLOOKUP(E977,档案费管理台账!$D$4:$H$1000,5,0),0))</f>
        <v>0</v>
      </c>
      <c r="I977" s="57"/>
      <c r="J977" s="57"/>
      <c r="K977" s="57"/>
      <c r="L977" s="57"/>
      <c r="M977" s="58" t="str">
        <f t="shared" si="90"/>
        <v/>
      </c>
      <c r="N977" s="102"/>
    </row>
    <row r="978" spans="1:14">
      <c r="A978" s="97" t="str">
        <f t="shared" si="88"/>
        <v/>
      </c>
      <c r="B978" s="98" t="str">
        <f t="shared" si="87"/>
        <v/>
      </c>
      <c r="C978" s="99"/>
      <c r="D978" s="137"/>
      <c r="E978" s="100"/>
      <c r="F978" s="57"/>
      <c r="G978" s="58">
        <f t="shared" si="89"/>
        <v>0</v>
      </c>
      <c r="H978" s="58">
        <f>IF(E978="",0,IFERROR(VLOOKUP(E978,档案费管理台账!$D$4:$H$1000,5,0),0))</f>
        <v>0</v>
      </c>
      <c r="I978" s="57"/>
      <c r="J978" s="57"/>
      <c r="K978" s="57"/>
      <c r="L978" s="57"/>
      <c r="M978" s="58" t="str">
        <f t="shared" si="90"/>
        <v/>
      </c>
      <c r="N978" s="102"/>
    </row>
    <row r="979" spans="1:14">
      <c r="A979" s="97" t="str">
        <f t="shared" si="88"/>
        <v/>
      </c>
      <c r="B979" s="98" t="str">
        <f t="shared" si="87"/>
        <v/>
      </c>
      <c r="C979" s="99"/>
      <c r="D979" s="137"/>
      <c r="E979" s="100"/>
      <c r="F979" s="57"/>
      <c r="G979" s="58">
        <f t="shared" si="89"/>
        <v>0</v>
      </c>
      <c r="H979" s="58">
        <f>IF(E979="",0,IFERROR(VLOOKUP(E979,档案费管理台账!$D$4:$H$1000,5,0),0))</f>
        <v>0</v>
      </c>
      <c r="I979" s="57"/>
      <c r="J979" s="57"/>
      <c r="K979" s="57"/>
      <c r="L979" s="57"/>
      <c r="M979" s="58" t="str">
        <f t="shared" si="90"/>
        <v/>
      </c>
      <c r="N979" s="102"/>
    </row>
    <row r="980" spans="1:14">
      <c r="A980" s="97" t="str">
        <f t="shared" si="88"/>
        <v/>
      </c>
      <c r="B980" s="98" t="str">
        <f t="shared" si="87"/>
        <v/>
      </c>
      <c r="C980" s="99"/>
      <c r="D980" s="137"/>
      <c r="E980" s="100"/>
      <c r="F980" s="57"/>
      <c r="G980" s="58">
        <f t="shared" si="89"/>
        <v>0</v>
      </c>
      <c r="H980" s="58">
        <f>IF(E980="",0,IFERROR(VLOOKUP(E980,档案费管理台账!$D$4:$H$1000,5,0),0))</f>
        <v>0</v>
      </c>
      <c r="I980" s="57"/>
      <c r="J980" s="57"/>
      <c r="K980" s="57"/>
      <c r="L980" s="57"/>
      <c r="M980" s="58" t="str">
        <f t="shared" si="90"/>
        <v/>
      </c>
      <c r="N980" s="102"/>
    </row>
    <row r="981" spans="1:14">
      <c r="A981" s="97" t="str">
        <f t="shared" si="88"/>
        <v/>
      </c>
      <c r="B981" s="98" t="str">
        <f t="shared" si="87"/>
        <v/>
      </c>
      <c r="C981" s="99"/>
      <c r="D981" s="137"/>
      <c r="E981" s="100"/>
      <c r="F981" s="57"/>
      <c r="G981" s="58">
        <f t="shared" si="89"/>
        <v>0</v>
      </c>
      <c r="H981" s="58">
        <f>IF(E981="",0,IFERROR(VLOOKUP(E981,档案费管理台账!$D$4:$H$1000,5,0),0))</f>
        <v>0</v>
      </c>
      <c r="I981" s="57"/>
      <c r="J981" s="57"/>
      <c r="K981" s="57"/>
      <c r="L981" s="57"/>
      <c r="M981" s="58" t="str">
        <f t="shared" si="90"/>
        <v/>
      </c>
      <c r="N981" s="102"/>
    </row>
    <row r="982" spans="1:14">
      <c r="A982" s="97" t="str">
        <f t="shared" si="88"/>
        <v/>
      </c>
      <c r="B982" s="98" t="str">
        <f t="shared" si="87"/>
        <v/>
      </c>
      <c r="C982" s="99"/>
      <c r="D982" s="137"/>
      <c r="E982" s="100"/>
      <c r="F982" s="57"/>
      <c r="G982" s="58">
        <f t="shared" si="89"/>
        <v>0</v>
      </c>
      <c r="H982" s="58">
        <f>IF(E982="",0,IFERROR(VLOOKUP(E982,档案费管理台账!$D$4:$H$1000,5,0),0))</f>
        <v>0</v>
      </c>
      <c r="I982" s="57"/>
      <c r="J982" s="57"/>
      <c r="K982" s="57"/>
      <c r="L982" s="57"/>
      <c r="M982" s="58" t="str">
        <f t="shared" si="90"/>
        <v/>
      </c>
      <c r="N982" s="102"/>
    </row>
    <row r="983" spans="1:14">
      <c r="A983" s="97" t="str">
        <f t="shared" si="88"/>
        <v/>
      </c>
      <c r="B983" s="98" t="str">
        <f t="shared" si="87"/>
        <v/>
      </c>
      <c r="C983" s="99"/>
      <c r="D983" s="137"/>
      <c r="E983" s="100"/>
      <c r="F983" s="57"/>
      <c r="G983" s="58">
        <f t="shared" si="89"/>
        <v>0</v>
      </c>
      <c r="H983" s="58">
        <f>IF(E983="",0,IFERROR(VLOOKUP(E983,档案费管理台账!$D$4:$H$1000,5,0),0))</f>
        <v>0</v>
      </c>
      <c r="I983" s="57"/>
      <c r="J983" s="57"/>
      <c r="K983" s="57"/>
      <c r="L983" s="57"/>
      <c r="M983" s="58" t="str">
        <f t="shared" si="90"/>
        <v/>
      </c>
      <c r="N983" s="102"/>
    </row>
    <row r="984" spans="1:14">
      <c r="A984" s="97" t="str">
        <f t="shared" si="88"/>
        <v/>
      </c>
      <c r="B984" s="98" t="str">
        <f t="shared" si="87"/>
        <v/>
      </c>
      <c r="C984" s="99"/>
      <c r="D984" s="137"/>
      <c r="E984" s="100"/>
      <c r="F984" s="57"/>
      <c r="G984" s="58">
        <f t="shared" si="89"/>
        <v>0</v>
      </c>
      <c r="H984" s="58">
        <f>IF(E984="",0,IFERROR(VLOOKUP(E984,档案费管理台账!$D$4:$H$1000,5,0),0))</f>
        <v>0</v>
      </c>
      <c r="I984" s="57"/>
      <c r="J984" s="57"/>
      <c r="K984" s="57"/>
      <c r="L984" s="57"/>
      <c r="M984" s="58" t="str">
        <f t="shared" si="90"/>
        <v/>
      </c>
      <c r="N984" s="102"/>
    </row>
    <row r="985" spans="1:14">
      <c r="A985" s="97" t="str">
        <f t="shared" si="88"/>
        <v/>
      </c>
      <c r="B985" s="98" t="str">
        <f t="shared" si="87"/>
        <v/>
      </c>
      <c r="C985" s="99"/>
      <c r="D985" s="137"/>
      <c r="E985" s="100"/>
      <c r="F985" s="57"/>
      <c r="G985" s="58">
        <f t="shared" si="89"/>
        <v>0</v>
      </c>
      <c r="H985" s="58">
        <f>IF(E985="",0,IFERROR(VLOOKUP(E985,档案费管理台账!$D$4:$H$1000,5,0),0))</f>
        <v>0</v>
      </c>
      <c r="I985" s="57"/>
      <c r="J985" s="57"/>
      <c r="K985" s="57"/>
      <c r="L985" s="57"/>
      <c r="M985" s="58" t="str">
        <f t="shared" si="90"/>
        <v/>
      </c>
      <c r="N985" s="102"/>
    </row>
    <row r="986" spans="1:14">
      <c r="A986" s="97" t="str">
        <f t="shared" si="88"/>
        <v/>
      </c>
      <c r="B986" s="98" t="str">
        <f t="shared" si="87"/>
        <v/>
      </c>
      <c r="C986" s="99"/>
      <c r="D986" s="137"/>
      <c r="E986" s="100"/>
      <c r="F986" s="57"/>
      <c r="G986" s="58">
        <f t="shared" si="89"/>
        <v>0</v>
      </c>
      <c r="H986" s="58">
        <f>IF(E986="",0,IFERROR(VLOOKUP(E986,档案费管理台账!$D$4:$H$1000,5,0),0))</f>
        <v>0</v>
      </c>
      <c r="I986" s="57"/>
      <c r="J986" s="57"/>
      <c r="K986" s="57"/>
      <c r="L986" s="57"/>
      <c r="M986" s="58" t="str">
        <f t="shared" si="90"/>
        <v/>
      </c>
      <c r="N986" s="102"/>
    </row>
    <row r="987" spans="1:14">
      <c r="A987" s="97" t="str">
        <f t="shared" si="88"/>
        <v/>
      </c>
      <c r="B987" s="98" t="str">
        <f t="shared" si="87"/>
        <v/>
      </c>
      <c r="C987" s="99"/>
      <c r="D987" s="137"/>
      <c r="E987" s="100"/>
      <c r="F987" s="57"/>
      <c r="G987" s="58">
        <f t="shared" si="89"/>
        <v>0</v>
      </c>
      <c r="H987" s="58">
        <f>IF(E987="",0,IFERROR(VLOOKUP(E987,档案费管理台账!$D$4:$H$1000,5,0),0))</f>
        <v>0</v>
      </c>
      <c r="I987" s="57"/>
      <c r="J987" s="57"/>
      <c r="K987" s="57"/>
      <c r="L987" s="57"/>
      <c r="M987" s="58" t="str">
        <f t="shared" si="90"/>
        <v/>
      </c>
      <c r="N987" s="102"/>
    </row>
    <row r="988" spans="1:14">
      <c r="A988" s="97" t="str">
        <f t="shared" si="88"/>
        <v/>
      </c>
      <c r="B988" s="98" t="str">
        <f t="shared" si="87"/>
        <v/>
      </c>
      <c r="C988" s="99"/>
      <c r="D988" s="137"/>
      <c r="E988" s="100"/>
      <c r="F988" s="57"/>
      <c r="G988" s="58">
        <f t="shared" si="89"/>
        <v>0</v>
      </c>
      <c r="H988" s="58">
        <f>IF(E988="",0,IFERROR(VLOOKUP(E988,档案费管理台账!$D$4:$H$1000,5,0),0))</f>
        <v>0</v>
      </c>
      <c r="I988" s="57"/>
      <c r="J988" s="57"/>
      <c r="K988" s="57"/>
      <c r="L988" s="57"/>
      <c r="M988" s="58" t="str">
        <f t="shared" si="90"/>
        <v/>
      </c>
      <c r="N988" s="102"/>
    </row>
    <row r="989" spans="1:14">
      <c r="A989" s="97" t="str">
        <f t="shared" si="88"/>
        <v/>
      </c>
      <c r="B989" s="98" t="str">
        <f t="shared" si="87"/>
        <v/>
      </c>
      <c r="C989" s="99"/>
      <c r="D989" s="137"/>
      <c r="E989" s="100"/>
      <c r="F989" s="57"/>
      <c r="G989" s="58">
        <f t="shared" si="89"/>
        <v>0</v>
      </c>
      <c r="H989" s="58">
        <f>IF(E989="",0,IFERROR(VLOOKUP(E989,档案费管理台账!$D$4:$H$1000,5,0),0))</f>
        <v>0</v>
      </c>
      <c r="I989" s="57"/>
      <c r="J989" s="57"/>
      <c r="K989" s="57"/>
      <c r="L989" s="57"/>
      <c r="M989" s="58" t="str">
        <f t="shared" si="90"/>
        <v/>
      </c>
      <c r="N989" s="102"/>
    </row>
    <row r="990" spans="1:14">
      <c r="A990" s="97" t="str">
        <f t="shared" si="88"/>
        <v/>
      </c>
      <c r="B990" s="98" t="str">
        <f t="shared" si="87"/>
        <v/>
      </c>
      <c r="C990" s="99"/>
      <c r="D990" s="137"/>
      <c r="E990" s="100"/>
      <c r="F990" s="57"/>
      <c r="G990" s="58">
        <f t="shared" si="89"/>
        <v>0</v>
      </c>
      <c r="H990" s="58">
        <f>IF(E990="",0,IFERROR(VLOOKUP(E990,档案费管理台账!$D$4:$H$1000,5,0),0))</f>
        <v>0</v>
      </c>
      <c r="I990" s="57"/>
      <c r="J990" s="57"/>
      <c r="K990" s="57"/>
      <c r="L990" s="57"/>
      <c r="M990" s="58" t="str">
        <f t="shared" si="90"/>
        <v/>
      </c>
      <c r="N990" s="102"/>
    </row>
    <row r="991" spans="1:14">
      <c r="A991" s="97" t="str">
        <f t="shared" si="88"/>
        <v/>
      </c>
      <c r="B991" s="98" t="str">
        <f t="shared" si="87"/>
        <v/>
      </c>
      <c r="C991" s="99"/>
      <c r="D991" s="137"/>
      <c r="E991" s="100"/>
      <c r="F991" s="57"/>
      <c r="G991" s="58">
        <f t="shared" si="89"/>
        <v>0</v>
      </c>
      <c r="H991" s="58">
        <f>IF(E991="",0,IFERROR(VLOOKUP(E991,档案费管理台账!$D$4:$H$1000,5,0),0))</f>
        <v>0</v>
      </c>
      <c r="I991" s="57"/>
      <c r="J991" s="57"/>
      <c r="K991" s="57"/>
      <c r="L991" s="57"/>
      <c r="M991" s="58" t="str">
        <f t="shared" si="90"/>
        <v/>
      </c>
      <c r="N991" s="102"/>
    </row>
    <row r="992" spans="1:14">
      <c r="A992" s="97" t="str">
        <f t="shared" si="88"/>
        <v/>
      </c>
      <c r="B992" s="98" t="str">
        <f t="shared" si="87"/>
        <v/>
      </c>
      <c r="C992" s="99"/>
      <c r="D992" s="137"/>
      <c r="E992" s="100"/>
      <c r="F992" s="57"/>
      <c r="G992" s="58">
        <f t="shared" si="89"/>
        <v>0</v>
      </c>
      <c r="H992" s="58">
        <f>IF(E992="",0,IFERROR(VLOOKUP(E992,档案费管理台账!$D$4:$H$1000,5,0),0))</f>
        <v>0</v>
      </c>
      <c r="I992" s="57"/>
      <c r="J992" s="57"/>
      <c r="K992" s="57"/>
      <c r="L992" s="57"/>
      <c r="M992" s="58" t="str">
        <f t="shared" si="90"/>
        <v/>
      </c>
      <c r="N992" s="102"/>
    </row>
    <row r="993" spans="1:14">
      <c r="A993" s="97" t="str">
        <f t="shared" si="88"/>
        <v/>
      </c>
      <c r="B993" s="98" t="str">
        <f t="shared" si="87"/>
        <v/>
      </c>
      <c r="C993" s="99"/>
      <c r="D993" s="137"/>
      <c r="E993" s="100"/>
      <c r="F993" s="57"/>
      <c r="G993" s="58">
        <f t="shared" si="89"/>
        <v>0</v>
      </c>
      <c r="H993" s="58">
        <f>IF(E993="",0,IFERROR(VLOOKUP(E993,档案费管理台账!$D$4:$H$1000,5,0),0))</f>
        <v>0</v>
      </c>
      <c r="I993" s="57"/>
      <c r="J993" s="57"/>
      <c r="K993" s="57"/>
      <c r="L993" s="57"/>
      <c r="M993" s="58" t="str">
        <f t="shared" si="90"/>
        <v/>
      </c>
      <c r="N993" s="102"/>
    </row>
    <row r="994" spans="1:14">
      <c r="A994" s="97" t="str">
        <f t="shared" si="88"/>
        <v/>
      </c>
      <c r="B994" s="98" t="str">
        <f t="shared" si="87"/>
        <v/>
      </c>
      <c r="C994" s="99"/>
      <c r="D994" s="137"/>
      <c r="E994" s="100"/>
      <c r="F994" s="57"/>
      <c r="G994" s="58">
        <f t="shared" si="89"/>
        <v>0</v>
      </c>
      <c r="H994" s="58">
        <f>IF(E994="",0,IFERROR(VLOOKUP(E994,档案费管理台账!$D$4:$H$1000,5,0),0))</f>
        <v>0</v>
      </c>
      <c r="I994" s="57"/>
      <c r="J994" s="57"/>
      <c r="K994" s="57"/>
      <c r="L994" s="57"/>
      <c r="M994" s="58" t="str">
        <f t="shared" si="90"/>
        <v/>
      </c>
      <c r="N994" s="102"/>
    </row>
    <row r="995" spans="1:14">
      <c r="A995" s="97" t="str">
        <f t="shared" si="88"/>
        <v/>
      </c>
      <c r="B995" s="98" t="str">
        <f t="shared" si="87"/>
        <v/>
      </c>
      <c r="C995" s="99"/>
      <c r="D995" s="137"/>
      <c r="E995" s="100"/>
      <c r="F995" s="57"/>
      <c r="G995" s="58">
        <f t="shared" si="89"/>
        <v>0</v>
      </c>
      <c r="H995" s="58">
        <f>IF(E995="",0,IFERROR(VLOOKUP(E995,档案费管理台账!$D$4:$H$1000,5,0),0))</f>
        <v>0</v>
      </c>
      <c r="I995" s="57"/>
      <c r="J995" s="57"/>
      <c r="K995" s="57"/>
      <c r="L995" s="57"/>
      <c r="M995" s="58" t="str">
        <f t="shared" si="90"/>
        <v/>
      </c>
      <c r="N995" s="102"/>
    </row>
    <row r="996" spans="1:14">
      <c r="A996" s="97" t="str">
        <f t="shared" si="88"/>
        <v/>
      </c>
      <c r="B996" s="98" t="str">
        <f t="shared" si="87"/>
        <v/>
      </c>
      <c r="C996" s="99"/>
      <c r="D996" s="137"/>
      <c r="E996" s="100"/>
      <c r="F996" s="57"/>
      <c r="G996" s="58">
        <f t="shared" si="89"/>
        <v>0</v>
      </c>
      <c r="H996" s="58">
        <f>IF(E996="",0,IFERROR(VLOOKUP(E996,档案费管理台账!$D$4:$H$1000,5,0),0))</f>
        <v>0</v>
      </c>
      <c r="I996" s="57"/>
      <c r="J996" s="57"/>
      <c r="K996" s="57"/>
      <c r="L996" s="57"/>
      <c r="M996" s="58" t="str">
        <f t="shared" si="90"/>
        <v/>
      </c>
      <c r="N996" s="102"/>
    </row>
    <row r="997" spans="1:14">
      <c r="A997" s="97" t="str">
        <f t="shared" si="88"/>
        <v/>
      </c>
      <c r="B997" s="98" t="str">
        <f t="shared" si="87"/>
        <v/>
      </c>
      <c r="C997" s="99"/>
      <c r="D997" s="137"/>
      <c r="E997" s="100"/>
      <c r="F997" s="57"/>
      <c r="G997" s="58">
        <f t="shared" si="89"/>
        <v>0</v>
      </c>
      <c r="H997" s="58">
        <f>IF(E997="",0,IFERROR(VLOOKUP(E997,档案费管理台账!$D$4:$H$1000,5,0),0))</f>
        <v>0</v>
      </c>
      <c r="I997" s="57"/>
      <c r="J997" s="57"/>
      <c r="K997" s="57"/>
      <c r="L997" s="57"/>
      <c r="M997" s="58" t="str">
        <f t="shared" si="90"/>
        <v/>
      </c>
      <c r="N997" s="102"/>
    </row>
    <row r="998" spans="1:14">
      <c r="A998" s="97" t="str">
        <f t="shared" si="88"/>
        <v/>
      </c>
      <c r="B998" s="98" t="str">
        <f t="shared" si="87"/>
        <v/>
      </c>
      <c r="C998" s="99"/>
      <c r="D998" s="137"/>
      <c r="E998" s="100"/>
      <c r="F998" s="57"/>
      <c r="G998" s="58">
        <f t="shared" si="89"/>
        <v>0</v>
      </c>
      <c r="H998" s="58">
        <f>IF(E998="",0,IFERROR(VLOOKUP(E998,档案费管理台账!$D$4:$H$1000,5,0),0))</f>
        <v>0</v>
      </c>
      <c r="I998" s="57"/>
      <c r="J998" s="57"/>
      <c r="K998" s="57"/>
      <c r="L998" s="57"/>
      <c r="M998" s="58" t="str">
        <f t="shared" si="90"/>
        <v/>
      </c>
      <c r="N998" s="102"/>
    </row>
    <row r="999" spans="1:14">
      <c r="A999" s="97" t="str">
        <f t="shared" si="88"/>
        <v/>
      </c>
      <c r="B999" s="98" t="str">
        <f t="shared" si="87"/>
        <v/>
      </c>
      <c r="C999" s="99"/>
      <c r="D999" s="137"/>
      <c r="E999" s="100"/>
      <c r="F999" s="57"/>
      <c r="G999" s="58">
        <f t="shared" si="89"/>
        <v>0</v>
      </c>
      <c r="H999" s="58">
        <f>IF(E999="",0,IFERROR(VLOOKUP(E999,档案费管理台账!$D$4:$H$1000,5,0),0))</f>
        <v>0</v>
      </c>
      <c r="I999" s="57"/>
      <c r="J999" s="57"/>
      <c r="K999" s="57"/>
      <c r="L999" s="57"/>
      <c r="M999" s="58" t="str">
        <f t="shared" si="90"/>
        <v/>
      </c>
      <c r="N999" s="102"/>
    </row>
    <row r="1000" spans="1:14">
      <c r="A1000" s="97" t="str">
        <f t="shared" si="88"/>
        <v/>
      </c>
      <c r="B1000" s="98" t="str">
        <f t="shared" si="87"/>
        <v/>
      </c>
      <c r="C1000" s="99"/>
      <c r="D1000" s="137"/>
      <c r="E1000" s="100"/>
      <c r="F1000" s="57"/>
      <c r="G1000" s="58">
        <f t="shared" si="89"/>
        <v>0</v>
      </c>
      <c r="H1000" s="58">
        <f>IF(E1000="",0,IFERROR(VLOOKUP(E1000,档案费管理台账!$D$4:$H$1000,5,0),0))</f>
        <v>0</v>
      </c>
      <c r="I1000" s="57"/>
      <c r="J1000" s="57"/>
      <c r="K1000" s="57"/>
      <c r="L1000" s="57"/>
      <c r="M1000" s="58" t="str">
        <f t="shared" si="90"/>
        <v/>
      </c>
      <c r="N1000" s="102"/>
    </row>
  </sheetData>
  <mergeCells count="39">
    <mergeCell ref="D1:F1"/>
    <mergeCell ref="G1:H1"/>
    <mergeCell ref="J1:K1"/>
    <mergeCell ref="L1:O1"/>
    <mergeCell ref="H3:Q3"/>
    <mergeCell ref="A5:T5"/>
    <mergeCell ref="H6:O6"/>
    <mergeCell ref="P6:S6"/>
    <mergeCell ref="J7:K7"/>
    <mergeCell ref="L7:M7"/>
    <mergeCell ref="P7:Q7"/>
    <mergeCell ref="A23:Y23"/>
    <mergeCell ref="D24:G24"/>
    <mergeCell ref="H24:N24"/>
    <mergeCell ref="O24:S24"/>
    <mergeCell ref="A41:I41"/>
    <mergeCell ref="A6:A8"/>
    <mergeCell ref="A24:A25"/>
    <mergeCell ref="B6:B8"/>
    <mergeCell ref="B24:B25"/>
    <mergeCell ref="C6:C8"/>
    <mergeCell ref="C24:C25"/>
    <mergeCell ref="D6:D8"/>
    <mergeCell ref="E6:E8"/>
    <mergeCell ref="F6:F8"/>
    <mergeCell ref="G6:G8"/>
    <mergeCell ref="R7:R8"/>
    <mergeCell ref="S7:S8"/>
    <mergeCell ref="T6:T8"/>
    <mergeCell ref="T24:T25"/>
    <mergeCell ref="U6:U8"/>
    <mergeCell ref="U24:U25"/>
    <mergeCell ref="V24:V25"/>
    <mergeCell ref="W24:W25"/>
    <mergeCell ref="X24:X25"/>
    <mergeCell ref="Y24:Y25"/>
    <mergeCell ref="Z24:Z25"/>
    <mergeCell ref="AA24:AA25"/>
    <mergeCell ref="AB24:AB25"/>
  </mergeCells>
  <hyperlinks>
    <hyperlink ref="C1" location="项目管理台账!A1" display="返回"/>
  </hyperlinks>
  <pageMargins left="0.7" right="0.7" top="0.75" bottom="0.75" header="0.3" footer="0.3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AD1000"/>
  <sheetViews>
    <sheetView showGridLines="0" workbookViewId="0">
      <pane ySplit="1" topLeftCell="A35" activePane="bottomLeft" state="frozen"/>
      <selection/>
      <selection pane="bottomLeft" activeCell="B1" sqref="B1"/>
    </sheetView>
  </sheetViews>
  <sheetFormatPr defaultColWidth="9" defaultRowHeight="14.4"/>
  <cols>
    <col min="1" max="1" width="7.46296296296296" customWidth="1"/>
    <col min="2" max="2" width="11.7962962962963" style="29" customWidth="1"/>
    <col min="3" max="3" width="12.2037037037037" style="29" customWidth="1"/>
    <col min="4" max="4" width="20.0648148148148" style="132" customWidth="1"/>
    <col min="5" max="5" width="15.6018518518519" customWidth="1"/>
    <col min="6" max="6" width="13.6018518518519" customWidth="1"/>
    <col min="7" max="7" width="12.7962962962963" customWidth="1"/>
    <col min="8" max="8" width="12.537037037037" customWidth="1"/>
    <col min="9" max="9" width="13.3333333333333" customWidth="1"/>
    <col min="10" max="10" width="13.2037037037037" customWidth="1"/>
    <col min="11" max="11" width="14.2037037037037" customWidth="1"/>
    <col min="12" max="12" width="12.6018518518519" customWidth="1"/>
    <col min="13" max="13" width="12.3333333333333" customWidth="1"/>
    <col min="18" max="18" width="12" customWidth="1"/>
    <col min="19" max="19" width="11.9351851851852" customWidth="1"/>
    <col min="20" max="20" width="11.462962962963" customWidth="1"/>
    <col min="21" max="21" width="5.2037037037037" style="30" customWidth="1"/>
    <col min="23" max="23" width="9" style="29"/>
    <col min="24" max="24" width="9.60185185185185" customWidth="1"/>
    <col min="26" max="26" width="4.53703703703704" style="30" customWidth="1"/>
    <col min="27" max="27" width="12.462962962963" customWidth="1"/>
    <col min="28" max="28" width="12.462962962963" style="29" customWidth="1"/>
  </cols>
  <sheetData>
    <row r="1" ht="28.95" spans="1:28">
      <c r="A1" s="31" t="s">
        <v>209</v>
      </c>
      <c r="B1" s="105"/>
      <c r="C1" s="33" t="s">
        <v>118</v>
      </c>
      <c r="D1" s="34" t="s">
        <v>210</v>
      </c>
      <c r="E1" s="34"/>
      <c r="F1" s="34"/>
      <c r="G1" s="35" t="s">
        <v>87</v>
      </c>
      <c r="H1" s="35"/>
      <c r="I1" s="36" t="s">
        <v>120</v>
      </c>
      <c r="J1" s="37" t="s">
        <v>0</v>
      </c>
      <c r="K1" s="37"/>
      <c r="L1" s="38" t="s">
        <v>121</v>
      </c>
      <c r="M1" s="38"/>
      <c r="N1" s="38"/>
      <c r="O1" s="38"/>
    </row>
    <row r="2" ht="15.15"/>
    <row r="3" spans="1:28">
      <c r="H3" s="39" t="s">
        <v>122</v>
      </c>
      <c r="I3" s="39"/>
      <c r="J3" s="39"/>
      <c r="K3" s="39"/>
      <c r="L3" s="39"/>
      <c r="M3" s="39"/>
      <c r="N3" s="39"/>
      <c r="O3" s="39"/>
      <c r="P3" s="39"/>
      <c r="Q3" s="39"/>
    </row>
    <row r="4" spans="1:28">
      <c r="H4" s="40"/>
      <c r="I4" s="40"/>
      <c r="J4" s="40"/>
      <c r="K4" s="40"/>
      <c r="L4" s="40"/>
      <c r="M4" s="40"/>
      <c r="N4" s="40"/>
      <c r="O4" s="40"/>
      <c r="P4" s="40">
        <v>0.05</v>
      </c>
      <c r="Q4" s="40">
        <v>0.05</v>
      </c>
    </row>
    <row r="5" spans="1:28">
      <c r="A5" s="41" t="s">
        <v>123</v>
      </c>
      <c r="B5" s="41"/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</row>
    <row r="6" s="27" customFormat="1" spans="1:28">
      <c r="A6" s="42" t="s">
        <v>124</v>
      </c>
      <c r="B6" s="43" t="s">
        <v>125</v>
      </c>
      <c r="C6" s="43" t="s">
        <v>126</v>
      </c>
      <c r="D6" s="42" t="s">
        <v>127</v>
      </c>
      <c r="E6" s="42" t="s">
        <v>128</v>
      </c>
      <c r="F6" s="42" t="s">
        <v>129</v>
      </c>
      <c r="G6" s="42" t="s">
        <v>130</v>
      </c>
      <c r="H6" s="44" t="s">
        <v>131</v>
      </c>
      <c r="I6" s="44"/>
      <c r="J6" s="44"/>
      <c r="K6" s="44"/>
      <c r="L6" s="44"/>
      <c r="M6" s="44"/>
      <c r="N6" s="44"/>
      <c r="O6" s="44"/>
      <c r="P6" s="45" t="s">
        <v>132</v>
      </c>
      <c r="Q6" s="45"/>
      <c r="R6" s="45"/>
      <c r="S6" s="45"/>
      <c r="T6" s="42" t="s">
        <v>133</v>
      </c>
      <c r="U6" s="66" t="s">
        <v>134</v>
      </c>
      <c r="W6" s="47"/>
      <c r="Z6" s="48"/>
      <c r="AB6" s="47"/>
    </row>
    <row r="7" s="27" customFormat="1" ht="28.8" spans="1:28">
      <c r="A7" s="42"/>
      <c r="B7" s="43"/>
      <c r="C7" s="43"/>
      <c r="D7" s="42"/>
      <c r="E7" s="42"/>
      <c r="F7" s="42"/>
      <c r="G7" s="42"/>
      <c r="H7" s="49" t="s">
        <v>135</v>
      </c>
      <c r="I7" s="49" t="s">
        <v>135</v>
      </c>
      <c r="J7" s="49" t="s">
        <v>136</v>
      </c>
      <c r="K7" s="49"/>
      <c r="L7" s="49" t="s">
        <v>137</v>
      </c>
      <c r="M7" s="49"/>
      <c r="N7" s="49" t="s">
        <v>138</v>
      </c>
      <c r="O7" s="49" t="s">
        <v>139</v>
      </c>
      <c r="P7" s="42" t="s">
        <v>140</v>
      </c>
      <c r="Q7" s="42"/>
      <c r="R7" s="46" t="s">
        <v>141</v>
      </c>
      <c r="S7" s="46" t="s">
        <v>142</v>
      </c>
      <c r="T7" s="42"/>
      <c r="U7" s="66"/>
      <c r="W7" s="47"/>
      <c r="Z7" s="48"/>
      <c r="AB7" s="47"/>
    </row>
    <row r="8" s="27" customFormat="1" ht="28.8" spans="1:28">
      <c r="A8" s="42"/>
      <c r="B8" s="43"/>
      <c r="C8" s="43"/>
      <c r="D8" s="42"/>
      <c r="E8" s="42"/>
      <c r="F8" s="42"/>
      <c r="G8" s="42"/>
      <c r="H8" s="50" t="s">
        <v>143</v>
      </c>
      <c r="I8" s="50" t="s">
        <v>144</v>
      </c>
      <c r="J8" s="50" t="s">
        <v>145</v>
      </c>
      <c r="K8" s="50" t="s">
        <v>146</v>
      </c>
      <c r="L8" s="50" t="s">
        <v>147</v>
      </c>
      <c r="M8" s="50" t="s">
        <v>148</v>
      </c>
      <c r="N8" s="50" t="s">
        <v>149</v>
      </c>
      <c r="O8" s="50" t="s">
        <v>150</v>
      </c>
      <c r="P8" s="51" t="s">
        <v>151</v>
      </c>
      <c r="Q8" s="51" t="s">
        <v>152</v>
      </c>
      <c r="R8" s="46"/>
      <c r="S8" s="46"/>
      <c r="T8" s="42"/>
      <c r="U8" s="66"/>
      <c r="W8" s="47"/>
      <c r="Z8" s="48"/>
      <c r="AB8" s="47"/>
    </row>
    <row r="9" s="27" customFormat="1" spans="1:28">
      <c r="A9" s="52" t="s">
        <v>153</v>
      </c>
      <c r="B9" s="53"/>
      <c r="C9" s="53"/>
      <c r="D9" s="52"/>
      <c r="E9" s="52"/>
      <c r="F9" s="52"/>
      <c r="G9" s="52"/>
      <c r="H9" s="54">
        <f>(20%-1%-3%)*1</f>
        <v>0.16</v>
      </c>
      <c r="I9" s="54">
        <v>0.08</v>
      </c>
      <c r="J9" s="55">
        <f>10%-1%</f>
        <v>0.09</v>
      </c>
      <c r="K9" s="54">
        <f>2%</f>
        <v>0.02</v>
      </c>
      <c r="L9" s="55">
        <v>0.005</v>
      </c>
      <c r="M9" s="55">
        <v>0.005</v>
      </c>
      <c r="N9" s="55">
        <f>(0.5%-0.1%)-0.08%+0.08%</f>
        <v>0.004</v>
      </c>
      <c r="O9" s="55">
        <f>0.8%</f>
        <v>0.008</v>
      </c>
      <c r="P9" s="54">
        <v>0.05</v>
      </c>
      <c r="Q9" s="54">
        <v>0.05</v>
      </c>
      <c r="R9" s="56"/>
      <c r="S9" s="56"/>
      <c r="T9" s="52"/>
      <c r="U9" s="106"/>
      <c r="W9" s="47"/>
      <c r="Z9" s="48"/>
      <c r="AB9" s="47"/>
    </row>
    <row r="10" spans="1:28">
      <c r="A10" s="39" t="s">
        <v>154</v>
      </c>
      <c r="B10" s="57">
        <v>6326</v>
      </c>
      <c r="C10" s="57">
        <v>6326</v>
      </c>
      <c r="D10" s="133">
        <v>6326</v>
      </c>
      <c r="E10" s="57">
        <v>6326</v>
      </c>
      <c r="F10" s="57">
        <v>6326</v>
      </c>
      <c r="G10" s="57">
        <v>0</v>
      </c>
      <c r="H10" s="58">
        <f>ROUND(B10*$H$9,2)</f>
        <v>1012.16</v>
      </c>
      <c r="I10" s="58">
        <f>ROUND(B10*$I$9,2)</f>
        <v>506.08</v>
      </c>
      <c r="J10" s="58">
        <f>ROUND(C10*$J$9,2)</f>
        <v>569.34</v>
      </c>
      <c r="K10" s="58">
        <f>IF(OR(C10="",C10=0),0,ROUND(C10*$K$9+3,2))</f>
        <v>129.52</v>
      </c>
      <c r="L10" s="58">
        <f>ROUND(D10*$L$9,2)</f>
        <v>31.63</v>
      </c>
      <c r="M10" s="58">
        <f>ROUND(D10*$M$9,2)</f>
        <v>31.63</v>
      </c>
      <c r="N10" s="58">
        <f>ROUND(E10*$N$9,2)</f>
        <v>25.3</v>
      </c>
      <c r="O10" s="58">
        <f>ROUND(F10*$O$9,2)</f>
        <v>50.61</v>
      </c>
      <c r="P10" s="58">
        <f>ROUND(G10*$P$9,0)</f>
        <v>0</v>
      </c>
      <c r="Q10" s="58">
        <f>ROUND(G10*$Q$9,0)</f>
        <v>0</v>
      </c>
      <c r="R10" s="58">
        <f>H10+J10+L10+N10+O10+P10</f>
        <v>1689.04</v>
      </c>
      <c r="S10" s="58">
        <f>I10+K10+M10+Q10</f>
        <v>667.23</v>
      </c>
      <c r="T10" s="58">
        <f>R10+S10</f>
        <v>2356.27</v>
      </c>
      <c r="U10" s="59"/>
      <c r="V10" t="s">
        <v>154</v>
      </c>
    </row>
    <row r="11" spans="1:28">
      <c r="A11" s="39" t="s">
        <v>155</v>
      </c>
      <c r="B11" s="57">
        <f>B10</f>
        <v>6326</v>
      </c>
      <c r="C11" s="57">
        <f t="shared" ref="C11:G21" si="0">C10</f>
        <v>6326</v>
      </c>
      <c r="D11" s="133">
        <f t="shared" si="0"/>
        <v>6326</v>
      </c>
      <c r="E11" s="57">
        <f t="shared" si="0"/>
        <v>6326</v>
      </c>
      <c r="F11" s="57">
        <f t="shared" si="0"/>
        <v>6326</v>
      </c>
      <c r="G11" s="57">
        <f t="shared" si="0"/>
        <v>0</v>
      </c>
      <c r="H11" s="58">
        <f t="shared" ref="H11:H21" si="1">ROUND(B11*$H$9,2)</f>
        <v>1012.16</v>
      </c>
      <c r="I11" s="58">
        <f t="shared" ref="I11:I21" si="2">ROUND(B11*$I$9,2)</f>
        <v>506.08</v>
      </c>
      <c r="J11" s="58">
        <f t="shared" ref="J11:J21" si="3">ROUND(C11*$J$9,2)</f>
        <v>569.34</v>
      </c>
      <c r="K11" s="58">
        <f t="shared" ref="K11:K21" si="4">IF(OR(C11="",C11=0),0,ROUND(C11*$K$9+3,2))</f>
        <v>129.52</v>
      </c>
      <c r="L11" s="58">
        <f t="shared" ref="L11:L21" si="5">ROUND(D11*$L$9,2)</f>
        <v>31.63</v>
      </c>
      <c r="M11" s="58">
        <f t="shared" ref="M11:M21" si="6">ROUND(D11*$M$9,2)</f>
        <v>31.63</v>
      </c>
      <c r="N11" s="58">
        <f t="shared" ref="N11:N21" si="7">ROUND(E11*$N$9,2)</f>
        <v>25.3</v>
      </c>
      <c r="O11" s="58">
        <f t="shared" ref="O11:O21" si="8">ROUND(F11*$O$9,2)</f>
        <v>50.61</v>
      </c>
      <c r="P11" s="58">
        <f t="shared" ref="P11:P15" si="9">ROUND(G11*$P$9,0)</f>
        <v>0</v>
      </c>
      <c r="Q11" s="58">
        <f t="shared" ref="Q11:Q15" si="10">ROUND(G11*$Q$9,0)</f>
        <v>0</v>
      </c>
      <c r="R11" s="58">
        <f t="shared" ref="R11:R21" si="11">H11+J11+L11+N11+O11+P11</f>
        <v>1689.04</v>
      </c>
      <c r="S11" s="58">
        <f t="shared" ref="S11:S21" si="12">I11+K11+M11+Q11</f>
        <v>667.23</v>
      </c>
      <c r="T11" s="58">
        <f t="shared" ref="T11:T21" si="13">R11+S11</f>
        <v>2356.27</v>
      </c>
      <c r="U11" s="59"/>
      <c r="V11" t="s">
        <v>155</v>
      </c>
    </row>
    <row r="12" spans="1:28">
      <c r="A12" s="39" t="s">
        <v>156</v>
      </c>
      <c r="B12" s="57">
        <f t="shared" ref="B12:B21" si="14">B11</f>
        <v>6326</v>
      </c>
      <c r="C12" s="57">
        <f t="shared" si="0"/>
        <v>6326</v>
      </c>
      <c r="D12" s="133">
        <f t="shared" si="0"/>
        <v>6326</v>
      </c>
      <c r="E12" s="57">
        <f t="shared" si="0"/>
        <v>6326</v>
      </c>
      <c r="F12" s="57">
        <f t="shared" si="0"/>
        <v>6326</v>
      </c>
      <c r="G12" s="57">
        <f t="shared" si="0"/>
        <v>0</v>
      </c>
      <c r="H12" s="58">
        <f t="shared" si="1"/>
        <v>1012.16</v>
      </c>
      <c r="I12" s="58">
        <f t="shared" si="2"/>
        <v>506.08</v>
      </c>
      <c r="J12" s="58">
        <f t="shared" si="3"/>
        <v>569.34</v>
      </c>
      <c r="K12" s="58">
        <f t="shared" si="4"/>
        <v>129.52</v>
      </c>
      <c r="L12" s="58">
        <f t="shared" si="5"/>
        <v>31.63</v>
      </c>
      <c r="M12" s="58">
        <f t="shared" si="6"/>
        <v>31.63</v>
      </c>
      <c r="N12" s="58">
        <f t="shared" si="7"/>
        <v>25.3</v>
      </c>
      <c r="O12" s="58">
        <f t="shared" si="8"/>
        <v>50.61</v>
      </c>
      <c r="P12" s="58">
        <f t="shared" si="9"/>
        <v>0</v>
      </c>
      <c r="Q12" s="58">
        <f t="shared" si="10"/>
        <v>0</v>
      </c>
      <c r="R12" s="58">
        <f t="shared" si="11"/>
        <v>1689.04</v>
      </c>
      <c r="S12" s="58">
        <f t="shared" si="12"/>
        <v>667.23</v>
      </c>
      <c r="T12" s="58">
        <f t="shared" si="13"/>
        <v>2356.27</v>
      </c>
      <c r="U12" s="59"/>
      <c r="V12" t="s">
        <v>156</v>
      </c>
    </row>
    <row r="13" spans="1:28">
      <c r="A13" s="39" t="s">
        <v>157</v>
      </c>
      <c r="B13" s="57">
        <f t="shared" si="14"/>
        <v>6326</v>
      </c>
      <c r="C13" s="57">
        <f t="shared" si="0"/>
        <v>6326</v>
      </c>
      <c r="D13" s="133">
        <f t="shared" si="0"/>
        <v>6326</v>
      </c>
      <c r="E13" s="57">
        <f t="shared" si="0"/>
        <v>6326</v>
      </c>
      <c r="F13" s="57">
        <f t="shared" si="0"/>
        <v>6326</v>
      </c>
      <c r="G13" s="57">
        <f t="shared" si="0"/>
        <v>0</v>
      </c>
      <c r="H13" s="58">
        <f t="shared" si="1"/>
        <v>1012.16</v>
      </c>
      <c r="I13" s="58">
        <f t="shared" si="2"/>
        <v>506.08</v>
      </c>
      <c r="J13" s="58">
        <f t="shared" si="3"/>
        <v>569.34</v>
      </c>
      <c r="K13" s="58">
        <f t="shared" si="4"/>
        <v>129.52</v>
      </c>
      <c r="L13" s="58">
        <f t="shared" si="5"/>
        <v>31.63</v>
      </c>
      <c r="M13" s="58">
        <f t="shared" si="6"/>
        <v>31.63</v>
      </c>
      <c r="N13" s="58">
        <f t="shared" si="7"/>
        <v>25.3</v>
      </c>
      <c r="O13" s="58">
        <f t="shared" si="8"/>
        <v>50.61</v>
      </c>
      <c r="P13" s="58">
        <f t="shared" si="9"/>
        <v>0</v>
      </c>
      <c r="Q13" s="58">
        <f t="shared" si="10"/>
        <v>0</v>
      </c>
      <c r="R13" s="58">
        <f t="shared" si="11"/>
        <v>1689.04</v>
      </c>
      <c r="S13" s="58">
        <f t="shared" si="12"/>
        <v>667.23</v>
      </c>
      <c r="T13" s="58">
        <f t="shared" si="13"/>
        <v>2356.27</v>
      </c>
      <c r="U13" s="59"/>
      <c r="V13" t="s">
        <v>157</v>
      </c>
    </row>
    <row r="14" spans="1:28">
      <c r="A14" s="39" t="s">
        <v>158</v>
      </c>
      <c r="B14" s="57">
        <f t="shared" si="14"/>
        <v>6326</v>
      </c>
      <c r="C14" s="57">
        <f t="shared" si="0"/>
        <v>6326</v>
      </c>
      <c r="D14" s="133">
        <f t="shared" si="0"/>
        <v>6326</v>
      </c>
      <c r="E14" s="57">
        <f t="shared" si="0"/>
        <v>6326</v>
      </c>
      <c r="F14" s="57">
        <f t="shared" si="0"/>
        <v>6326</v>
      </c>
      <c r="G14" s="57">
        <f t="shared" si="0"/>
        <v>0</v>
      </c>
      <c r="H14" s="58">
        <f t="shared" si="1"/>
        <v>1012.16</v>
      </c>
      <c r="I14" s="58">
        <f t="shared" si="2"/>
        <v>506.08</v>
      </c>
      <c r="J14" s="58">
        <f t="shared" si="3"/>
        <v>569.34</v>
      </c>
      <c r="K14" s="58">
        <f t="shared" si="4"/>
        <v>129.52</v>
      </c>
      <c r="L14" s="58">
        <f t="shared" si="5"/>
        <v>31.63</v>
      </c>
      <c r="M14" s="58">
        <f t="shared" si="6"/>
        <v>31.63</v>
      </c>
      <c r="N14" s="58">
        <f t="shared" si="7"/>
        <v>25.3</v>
      </c>
      <c r="O14" s="58">
        <f t="shared" si="8"/>
        <v>50.61</v>
      </c>
      <c r="P14" s="58">
        <f t="shared" si="9"/>
        <v>0</v>
      </c>
      <c r="Q14" s="58">
        <f t="shared" si="10"/>
        <v>0</v>
      </c>
      <c r="R14" s="58">
        <f t="shared" si="11"/>
        <v>1689.04</v>
      </c>
      <c r="S14" s="58">
        <f t="shared" si="12"/>
        <v>667.23</v>
      </c>
      <c r="T14" s="58">
        <f t="shared" si="13"/>
        <v>2356.27</v>
      </c>
      <c r="U14" s="59"/>
      <c r="V14" t="s">
        <v>158</v>
      </c>
    </row>
    <row r="15" spans="1:28">
      <c r="A15" s="39" t="s">
        <v>159</v>
      </c>
      <c r="B15" s="57">
        <f t="shared" si="14"/>
        <v>6326</v>
      </c>
      <c r="C15" s="57">
        <f t="shared" si="0"/>
        <v>6326</v>
      </c>
      <c r="D15" s="133">
        <f t="shared" si="0"/>
        <v>6326</v>
      </c>
      <c r="E15" s="57">
        <f t="shared" si="0"/>
        <v>6326</v>
      </c>
      <c r="F15" s="57">
        <f t="shared" si="0"/>
        <v>6326</v>
      </c>
      <c r="G15" s="57">
        <f t="shared" si="0"/>
        <v>0</v>
      </c>
      <c r="H15" s="58">
        <f t="shared" si="1"/>
        <v>1012.16</v>
      </c>
      <c r="I15" s="58">
        <f t="shared" si="2"/>
        <v>506.08</v>
      </c>
      <c r="J15" s="58">
        <f t="shared" si="3"/>
        <v>569.34</v>
      </c>
      <c r="K15" s="58">
        <f t="shared" si="4"/>
        <v>129.52</v>
      </c>
      <c r="L15" s="58">
        <f t="shared" si="5"/>
        <v>31.63</v>
      </c>
      <c r="M15" s="58">
        <f t="shared" si="6"/>
        <v>31.63</v>
      </c>
      <c r="N15" s="58">
        <f t="shared" si="7"/>
        <v>25.3</v>
      </c>
      <c r="O15" s="58">
        <f t="shared" si="8"/>
        <v>50.61</v>
      </c>
      <c r="P15" s="58">
        <f t="shared" si="9"/>
        <v>0</v>
      </c>
      <c r="Q15" s="58">
        <f t="shared" si="10"/>
        <v>0</v>
      </c>
      <c r="R15" s="58">
        <f t="shared" si="11"/>
        <v>1689.04</v>
      </c>
      <c r="S15" s="58">
        <f t="shared" si="12"/>
        <v>667.23</v>
      </c>
      <c r="T15" s="58">
        <f t="shared" si="13"/>
        <v>2356.27</v>
      </c>
      <c r="U15" s="59"/>
      <c r="V15" t="s">
        <v>159</v>
      </c>
    </row>
    <row r="16" spans="1:28">
      <c r="A16" s="39" t="s">
        <v>160</v>
      </c>
      <c r="B16" s="57">
        <v>6326</v>
      </c>
      <c r="C16" s="57">
        <v>6326</v>
      </c>
      <c r="D16" s="133">
        <v>6326</v>
      </c>
      <c r="E16" s="57">
        <v>6326</v>
      </c>
      <c r="F16" s="57">
        <v>6326</v>
      </c>
      <c r="G16" s="57">
        <f t="shared" si="0"/>
        <v>0</v>
      </c>
      <c r="H16" s="58">
        <f t="shared" si="1"/>
        <v>1012.16</v>
      </c>
      <c r="I16" s="58">
        <f t="shared" si="2"/>
        <v>506.08</v>
      </c>
      <c r="J16" s="58">
        <f t="shared" si="3"/>
        <v>569.34</v>
      </c>
      <c r="K16" s="58">
        <f t="shared" si="4"/>
        <v>129.52</v>
      </c>
      <c r="L16" s="58">
        <f t="shared" si="5"/>
        <v>31.63</v>
      </c>
      <c r="M16" s="58">
        <f t="shared" si="6"/>
        <v>31.63</v>
      </c>
      <c r="N16" s="58">
        <f t="shared" si="7"/>
        <v>25.3</v>
      </c>
      <c r="O16" s="58">
        <f t="shared" si="8"/>
        <v>50.61</v>
      </c>
      <c r="P16" s="58">
        <f>ROUND(G16*$P$4,0)</f>
        <v>0</v>
      </c>
      <c r="Q16" s="58">
        <f>ROUND(G16*$Q$4,0)</f>
        <v>0</v>
      </c>
      <c r="R16" s="58">
        <f t="shared" si="11"/>
        <v>1689.04</v>
      </c>
      <c r="S16" s="58">
        <f t="shared" si="12"/>
        <v>667.23</v>
      </c>
      <c r="T16" s="58">
        <f t="shared" si="13"/>
        <v>2356.27</v>
      </c>
      <c r="U16" s="59"/>
      <c r="V16" t="s">
        <v>160</v>
      </c>
    </row>
    <row r="17" spans="1:30">
      <c r="A17" s="39" t="s">
        <v>161</v>
      </c>
      <c r="B17" s="57">
        <f t="shared" si="14"/>
        <v>6326</v>
      </c>
      <c r="C17" s="57">
        <f t="shared" si="0"/>
        <v>6326</v>
      </c>
      <c r="D17" s="133">
        <f t="shared" si="0"/>
        <v>6326</v>
      </c>
      <c r="E17" s="57">
        <f t="shared" si="0"/>
        <v>6326</v>
      </c>
      <c r="F17" s="57">
        <f t="shared" si="0"/>
        <v>6326</v>
      </c>
      <c r="G17" s="57">
        <f t="shared" si="0"/>
        <v>0</v>
      </c>
      <c r="H17" s="58">
        <f t="shared" si="1"/>
        <v>1012.16</v>
      </c>
      <c r="I17" s="58">
        <f t="shared" si="2"/>
        <v>506.08</v>
      </c>
      <c r="J17" s="58">
        <f t="shared" si="3"/>
        <v>569.34</v>
      </c>
      <c r="K17" s="58">
        <f t="shared" si="4"/>
        <v>129.52</v>
      </c>
      <c r="L17" s="58">
        <f t="shared" si="5"/>
        <v>31.63</v>
      </c>
      <c r="M17" s="58">
        <f t="shared" si="6"/>
        <v>31.63</v>
      </c>
      <c r="N17" s="58">
        <f t="shared" si="7"/>
        <v>25.3</v>
      </c>
      <c r="O17" s="58">
        <f t="shared" si="8"/>
        <v>50.61</v>
      </c>
      <c r="P17" s="58">
        <f t="shared" ref="P17:P21" si="15">ROUND(G17*$P$4,0)</f>
        <v>0</v>
      </c>
      <c r="Q17" s="58">
        <f t="shared" ref="Q17:Q21" si="16">ROUND(G17*$Q$4,0)</f>
        <v>0</v>
      </c>
      <c r="R17" s="58">
        <f t="shared" si="11"/>
        <v>1689.04</v>
      </c>
      <c r="S17" s="58">
        <f t="shared" si="12"/>
        <v>667.23</v>
      </c>
      <c r="T17" s="58">
        <f t="shared" si="13"/>
        <v>2356.27</v>
      </c>
      <c r="U17" s="59"/>
      <c r="V17" t="s">
        <v>161</v>
      </c>
    </row>
    <row r="18" spans="1:30">
      <c r="A18" s="39" t="s">
        <v>162</v>
      </c>
      <c r="B18" s="57">
        <f t="shared" si="14"/>
        <v>6326</v>
      </c>
      <c r="C18" s="57">
        <f t="shared" si="0"/>
        <v>6326</v>
      </c>
      <c r="D18" s="133">
        <f t="shared" si="0"/>
        <v>6326</v>
      </c>
      <c r="E18" s="57">
        <f t="shared" si="0"/>
        <v>6326</v>
      </c>
      <c r="F18" s="57">
        <f t="shared" si="0"/>
        <v>6326</v>
      </c>
      <c r="G18" s="57">
        <f t="shared" si="0"/>
        <v>0</v>
      </c>
      <c r="H18" s="58">
        <f t="shared" si="1"/>
        <v>1012.16</v>
      </c>
      <c r="I18" s="58">
        <f t="shared" si="2"/>
        <v>506.08</v>
      </c>
      <c r="J18" s="58">
        <f t="shared" si="3"/>
        <v>569.34</v>
      </c>
      <c r="K18" s="58">
        <f t="shared" si="4"/>
        <v>129.52</v>
      </c>
      <c r="L18" s="58">
        <f t="shared" si="5"/>
        <v>31.63</v>
      </c>
      <c r="M18" s="58">
        <f t="shared" si="6"/>
        <v>31.63</v>
      </c>
      <c r="N18" s="58">
        <f t="shared" si="7"/>
        <v>25.3</v>
      </c>
      <c r="O18" s="58">
        <f t="shared" si="8"/>
        <v>50.61</v>
      </c>
      <c r="P18" s="58">
        <f t="shared" si="15"/>
        <v>0</v>
      </c>
      <c r="Q18" s="58">
        <f t="shared" si="16"/>
        <v>0</v>
      </c>
      <c r="R18" s="58">
        <f t="shared" si="11"/>
        <v>1689.04</v>
      </c>
      <c r="S18" s="58">
        <f t="shared" si="12"/>
        <v>667.23</v>
      </c>
      <c r="T18" s="58">
        <f t="shared" si="13"/>
        <v>2356.27</v>
      </c>
      <c r="U18" s="59"/>
      <c r="V18" t="s">
        <v>162</v>
      </c>
    </row>
    <row r="19" spans="1:30">
      <c r="A19" s="39" t="s">
        <v>163</v>
      </c>
      <c r="B19" s="57">
        <f t="shared" si="14"/>
        <v>6326</v>
      </c>
      <c r="C19" s="57">
        <f t="shared" si="0"/>
        <v>6326</v>
      </c>
      <c r="D19" s="133">
        <f t="shared" si="0"/>
        <v>6326</v>
      </c>
      <c r="E19" s="57">
        <f t="shared" si="0"/>
        <v>6326</v>
      </c>
      <c r="F19" s="57">
        <f t="shared" si="0"/>
        <v>6326</v>
      </c>
      <c r="G19" s="57">
        <f t="shared" si="0"/>
        <v>0</v>
      </c>
      <c r="H19" s="58">
        <f t="shared" si="1"/>
        <v>1012.16</v>
      </c>
      <c r="I19" s="58">
        <f t="shared" si="2"/>
        <v>506.08</v>
      </c>
      <c r="J19" s="58">
        <f t="shared" si="3"/>
        <v>569.34</v>
      </c>
      <c r="K19" s="58">
        <f t="shared" si="4"/>
        <v>129.52</v>
      </c>
      <c r="L19" s="58">
        <f t="shared" si="5"/>
        <v>31.63</v>
      </c>
      <c r="M19" s="58">
        <f t="shared" si="6"/>
        <v>31.63</v>
      </c>
      <c r="N19" s="58">
        <f t="shared" si="7"/>
        <v>25.3</v>
      </c>
      <c r="O19" s="58">
        <f t="shared" si="8"/>
        <v>50.61</v>
      </c>
      <c r="P19" s="58">
        <f t="shared" si="15"/>
        <v>0</v>
      </c>
      <c r="Q19" s="58">
        <f t="shared" si="16"/>
        <v>0</v>
      </c>
      <c r="R19" s="58">
        <f t="shared" si="11"/>
        <v>1689.04</v>
      </c>
      <c r="S19" s="58">
        <f t="shared" si="12"/>
        <v>667.23</v>
      </c>
      <c r="T19" s="58">
        <f t="shared" si="13"/>
        <v>2356.27</v>
      </c>
      <c r="U19" s="59"/>
      <c r="V19" t="s">
        <v>163</v>
      </c>
    </row>
    <row r="20" spans="1:30">
      <c r="A20" s="39" t="s">
        <v>164</v>
      </c>
      <c r="B20" s="57">
        <f t="shared" si="14"/>
        <v>6326</v>
      </c>
      <c r="C20" s="57">
        <f t="shared" si="0"/>
        <v>6326</v>
      </c>
      <c r="D20" s="133">
        <f t="shared" si="0"/>
        <v>6326</v>
      </c>
      <c r="E20" s="57">
        <f t="shared" si="0"/>
        <v>6326</v>
      </c>
      <c r="F20" s="57">
        <f t="shared" si="0"/>
        <v>6326</v>
      </c>
      <c r="G20" s="57">
        <f t="shared" si="0"/>
        <v>0</v>
      </c>
      <c r="H20" s="58">
        <f t="shared" si="1"/>
        <v>1012.16</v>
      </c>
      <c r="I20" s="58">
        <f t="shared" si="2"/>
        <v>506.08</v>
      </c>
      <c r="J20" s="58">
        <f t="shared" si="3"/>
        <v>569.34</v>
      </c>
      <c r="K20" s="58">
        <f t="shared" si="4"/>
        <v>129.52</v>
      </c>
      <c r="L20" s="58">
        <f t="shared" si="5"/>
        <v>31.63</v>
      </c>
      <c r="M20" s="58">
        <f t="shared" si="6"/>
        <v>31.63</v>
      </c>
      <c r="N20" s="58">
        <f t="shared" si="7"/>
        <v>25.3</v>
      </c>
      <c r="O20" s="58">
        <f t="shared" si="8"/>
        <v>50.61</v>
      </c>
      <c r="P20" s="58">
        <f t="shared" si="15"/>
        <v>0</v>
      </c>
      <c r="Q20" s="58">
        <f t="shared" si="16"/>
        <v>0</v>
      </c>
      <c r="R20" s="58">
        <f t="shared" si="11"/>
        <v>1689.04</v>
      </c>
      <c r="S20" s="58">
        <f t="shared" si="12"/>
        <v>667.23</v>
      </c>
      <c r="T20" s="58">
        <f t="shared" si="13"/>
        <v>2356.27</v>
      </c>
      <c r="U20" s="59"/>
      <c r="V20" t="s">
        <v>164</v>
      </c>
    </row>
    <row r="21" spans="1:30">
      <c r="A21" s="39" t="s">
        <v>165</v>
      </c>
      <c r="B21" s="57">
        <f t="shared" si="14"/>
        <v>6326</v>
      </c>
      <c r="C21" s="57">
        <f t="shared" si="0"/>
        <v>6326</v>
      </c>
      <c r="D21" s="133">
        <f t="shared" si="0"/>
        <v>6326</v>
      </c>
      <c r="E21" s="57">
        <f t="shared" si="0"/>
        <v>6326</v>
      </c>
      <c r="F21" s="57">
        <f t="shared" si="0"/>
        <v>6326</v>
      </c>
      <c r="G21" s="57">
        <f t="shared" si="0"/>
        <v>0</v>
      </c>
      <c r="H21" s="58">
        <f t="shared" si="1"/>
        <v>1012.16</v>
      </c>
      <c r="I21" s="58">
        <f t="shared" si="2"/>
        <v>506.08</v>
      </c>
      <c r="J21" s="58">
        <f t="shared" si="3"/>
        <v>569.34</v>
      </c>
      <c r="K21" s="58">
        <f t="shared" si="4"/>
        <v>129.52</v>
      </c>
      <c r="L21" s="58">
        <f t="shared" si="5"/>
        <v>31.63</v>
      </c>
      <c r="M21" s="58">
        <f t="shared" si="6"/>
        <v>31.63</v>
      </c>
      <c r="N21" s="58">
        <f t="shared" si="7"/>
        <v>25.3</v>
      </c>
      <c r="O21" s="58">
        <f t="shared" si="8"/>
        <v>50.61</v>
      </c>
      <c r="P21" s="58">
        <f t="shared" si="15"/>
        <v>0</v>
      </c>
      <c r="Q21" s="58">
        <f t="shared" si="16"/>
        <v>0</v>
      </c>
      <c r="R21" s="58">
        <f t="shared" si="11"/>
        <v>1689.04</v>
      </c>
      <c r="S21" s="58">
        <f t="shared" si="12"/>
        <v>667.23</v>
      </c>
      <c r="T21" s="58">
        <f t="shared" si="13"/>
        <v>2356.27</v>
      </c>
      <c r="U21" s="59"/>
      <c r="V21" t="s">
        <v>165</v>
      </c>
    </row>
    <row r="22" spans="1:30">
      <c r="T22" s="140">
        <f>SUM(T11:T21)</f>
        <v>25918.97</v>
      </c>
    </row>
    <row r="23" spans="1:30">
      <c r="A23" s="41" t="s">
        <v>166</v>
      </c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</row>
    <row r="24" s="27" customFormat="1" ht="28.05" customHeight="1" spans="1:30">
      <c r="A24" s="61" t="s">
        <v>124</v>
      </c>
      <c r="B24" s="62" t="s">
        <v>167</v>
      </c>
      <c r="C24" s="62" t="s">
        <v>168</v>
      </c>
      <c r="D24" s="63" t="s">
        <v>169</v>
      </c>
      <c r="E24" s="63"/>
      <c r="F24" s="63"/>
      <c r="G24" s="63"/>
      <c r="H24" s="63" t="s">
        <v>170</v>
      </c>
      <c r="I24" s="63"/>
      <c r="J24" s="63"/>
      <c r="K24" s="63"/>
      <c r="L24" s="63"/>
      <c r="M24" s="63"/>
      <c r="N24" s="63"/>
      <c r="O24" s="63" t="s">
        <v>171</v>
      </c>
      <c r="P24" s="63"/>
      <c r="Q24" s="63"/>
      <c r="R24" s="63"/>
      <c r="S24" s="63"/>
      <c r="T24" s="64" t="s">
        <v>172</v>
      </c>
      <c r="U24" s="107" t="s">
        <v>173</v>
      </c>
      <c r="V24" s="64" t="s">
        <v>79</v>
      </c>
      <c r="W24" s="65" t="s">
        <v>174</v>
      </c>
      <c r="X24" s="64" t="s">
        <v>175</v>
      </c>
      <c r="Y24" s="63" t="s">
        <v>176</v>
      </c>
      <c r="Z24" s="66" t="s">
        <v>134</v>
      </c>
      <c r="AA24" s="46" t="s">
        <v>177</v>
      </c>
      <c r="AB24" s="67" t="s">
        <v>178</v>
      </c>
    </row>
    <row r="25" s="28" customFormat="1" ht="28.8" spans="1:30">
      <c r="A25" s="68"/>
      <c r="B25" s="69"/>
      <c r="C25" s="69"/>
      <c r="D25" s="46" t="s">
        <v>179</v>
      </c>
      <c r="E25" s="46" t="s">
        <v>180</v>
      </c>
      <c r="F25" s="46" t="s">
        <v>137</v>
      </c>
      <c r="G25" s="46" t="s">
        <v>140</v>
      </c>
      <c r="H25" s="46" t="s">
        <v>181</v>
      </c>
      <c r="I25" s="46" t="s">
        <v>182</v>
      </c>
      <c r="J25" s="46" t="s">
        <v>183</v>
      </c>
      <c r="K25" s="46" t="s">
        <v>184</v>
      </c>
      <c r="L25" s="46" t="s">
        <v>185</v>
      </c>
      <c r="M25" s="46" t="s">
        <v>186</v>
      </c>
      <c r="N25" s="46" t="s">
        <v>187</v>
      </c>
      <c r="O25" s="46" t="s">
        <v>188</v>
      </c>
      <c r="P25" s="46" t="s">
        <v>189</v>
      </c>
      <c r="Q25" s="46" t="s">
        <v>190</v>
      </c>
      <c r="R25" s="46" t="s">
        <v>191</v>
      </c>
      <c r="S25" s="46" t="s">
        <v>192</v>
      </c>
      <c r="T25" s="70"/>
      <c r="U25" s="108"/>
      <c r="V25" s="70"/>
      <c r="W25" s="71"/>
      <c r="X25" s="70"/>
      <c r="Y25" s="63"/>
      <c r="Z25" s="66"/>
      <c r="AA25" s="46"/>
      <c r="AB25" s="67"/>
    </row>
    <row r="26" spans="1:30">
      <c r="A26" s="72" t="s">
        <v>154</v>
      </c>
      <c r="B26" s="58">
        <v>4250</v>
      </c>
      <c r="C26" s="73">
        <v>5000</v>
      </c>
      <c r="D26" s="134">
        <f>I10</f>
        <v>506.08</v>
      </c>
      <c r="E26" s="58">
        <f>K10</f>
        <v>129.52</v>
      </c>
      <c r="F26" s="58">
        <f>M10</f>
        <v>31.63</v>
      </c>
      <c r="G26" s="58">
        <f>Q10</f>
        <v>0</v>
      </c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8">
        <f>ROUND(B26*30%,2)</f>
        <v>1275</v>
      </c>
      <c r="T26" s="58">
        <f>IF(B26-SUM(C26:S26)&lt;=0,0,B26-SUM(C26:S26))</f>
        <v>0</v>
      </c>
      <c r="U26" s="74" t="str">
        <f t="shared" ref="U26:U37" si="17">IF(T26=0,"",IF(T26&lt;=36000,1,(IF(T26&lt;=144000,2,IF(T26&lt;=300000,3,IF(T26&lt;=420000,4,IF(T26&lt;=660000,5,IF(T26&lt;=960000,6,7))))))))</f>
        <v/>
      </c>
      <c r="V26" s="75">
        <f t="shared" ref="V26:V37" si="18">IF(U26=1,T26*3%,IF(U26=2,T26*10%-2520,IF(U26=3,T26*20%-16920,IF(U26=4,T26*25%-31920,IF(U26=5,T26*30%-52930,IF(U26=6,T26*35%-85920,IF(U26=7,T26*45%-181920,0)))))))</f>
        <v>0</v>
      </c>
      <c r="W26" s="75">
        <f>IF(ROUND(V26,2)&lt;0,0,ROUND(V26,2))</f>
        <v>0</v>
      </c>
      <c r="X26" s="76"/>
      <c r="Y26" s="77" t="str">
        <f>IF(W26=0,"",W26=X26)</f>
        <v/>
      </c>
      <c r="Z26" s="59"/>
      <c r="AA26" s="78">
        <f>IF(SUMIF($B$43:$B$1000,A26,$G$43:$G$1000)-R10&lt;0,0,SUMIF($B$43:$B$1000,A26,$G$43:$G$1000)-R10)</f>
        <v>0</v>
      </c>
      <c r="AB26" s="79">
        <f>B26-D26-E26-F26-G26-W26-SUMIF($B:$B,A26,$H:$H)+M43</f>
        <v>3582.77</v>
      </c>
      <c r="AC26" t="s">
        <v>154</v>
      </c>
      <c r="AD26" t="b">
        <f>AB26=SUMIF($B:$B,A26,$L:$L)</f>
        <v>0</v>
      </c>
    </row>
    <row r="27" spans="1:30">
      <c r="A27" s="72" t="s">
        <v>155</v>
      </c>
      <c r="B27" s="58">
        <f t="shared" ref="B27:B37" si="19">IF(SUMIF($B$43:$B$1000,A27,$G$43:$G$1000)-R11-SUMIF($B$43:$B$1000,A27,$K$43:$K$1000)&lt;SUM(D27:G27),SUM(D27:G27),SUMIF($B$43:$B$1000,A27,$G$43:$G$1000)-R11-SUMIF($B$43:$B$1000,A27,$K$43:$K$1000))</f>
        <v>667.23</v>
      </c>
      <c r="C27" s="73">
        <v>5000</v>
      </c>
      <c r="D27" s="134">
        <f t="shared" ref="D27:D37" si="20">I11</f>
        <v>506.08</v>
      </c>
      <c r="E27" s="58">
        <f t="shared" ref="E27:E37" si="21">K11</f>
        <v>129.52</v>
      </c>
      <c r="F27" s="58">
        <f t="shared" ref="F27:F37" si="22">M11</f>
        <v>31.63</v>
      </c>
      <c r="G27" s="58">
        <f t="shared" ref="G27:G37" si="23">Q11</f>
        <v>0</v>
      </c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8">
        <f t="shared" ref="S27:S37" si="24">ROUND(B27*30%,2)</f>
        <v>200.17</v>
      </c>
      <c r="T27" s="58">
        <f>IF(SUM($B$26:B27)-SUM($C$26:S27)&lt;=0,0,SUM($B$26:B27)-SUM($C$26:S27))</f>
        <v>0</v>
      </c>
      <c r="U27" s="74" t="str">
        <f t="shared" si="17"/>
        <v/>
      </c>
      <c r="V27" s="75">
        <f t="shared" si="18"/>
        <v>0</v>
      </c>
      <c r="W27" s="75">
        <f>IF(ROUND(V27-SUM($X$26:X26),2)&lt;0,0,ROUND(V27-SUM($X$26:X26),2))</f>
        <v>0</v>
      </c>
      <c r="X27" s="76"/>
      <c r="Y27" s="77" t="str">
        <f t="shared" ref="Y27:Y38" si="25">IF(W27=0,"",W27=X27)</f>
        <v/>
      </c>
      <c r="Z27" s="59"/>
      <c r="AA27" s="78">
        <f t="shared" ref="AA27:AA37" si="26">IF(SUMIF($B$43:$B$1000,A27,$G$43:$G$1000)-R11&lt;0,0,SUMIF($B$43:$B$1000,A27,$G$43:$G$1000)-R11)</f>
        <v>0</v>
      </c>
      <c r="AB27" s="79">
        <f>B27-D27-E27-F27-G27-W27-SUMIF($B:$B,A27,$H:$H)</f>
        <v>2.48689957516035e-14</v>
      </c>
      <c r="AC27" t="s">
        <v>155</v>
      </c>
      <c r="AD27" t="b">
        <f t="shared" ref="AD27:AD37" si="27">AB27=SUMIF($B:$B,A27,$L:$L)</f>
        <v>0</v>
      </c>
    </row>
    <row r="28" spans="1:30">
      <c r="A28" s="72" t="s">
        <v>156</v>
      </c>
      <c r="B28" s="58">
        <f t="shared" si="19"/>
        <v>667.23</v>
      </c>
      <c r="C28" s="73">
        <v>5000</v>
      </c>
      <c r="D28" s="134">
        <f t="shared" si="20"/>
        <v>506.08</v>
      </c>
      <c r="E28" s="58">
        <f t="shared" si="21"/>
        <v>129.52</v>
      </c>
      <c r="F28" s="58">
        <f t="shared" si="22"/>
        <v>31.63</v>
      </c>
      <c r="G28" s="58">
        <f t="shared" si="23"/>
        <v>0</v>
      </c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8">
        <f t="shared" si="24"/>
        <v>200.17</v>
      </c>
      <c r="T28" s="58">
        <f>IF(SUM($B$26:B28)-SUM($C$26:S28)&lt;=0,0,SUM($B$26:B28)-SUM($C$26:S28))</f>
        <v>0</v>
      </c>
      <c r="U28" s="74" t="str">
        <f t="shared" si="17"/>
        <v/>
      </c>
      <c r="V28" s="75">
        <f t="shared" si="18"/>
        <v>0</v>
      </c>
      <c r="W28" s="75">
        <f>IF(ROUND(V28-SUM($X$26:X27),2)&lt;0,0,ROUND(V28-SUM($X$26:X27),2))</f>
        <v>0</v>
      </c>
      <c r="X28" s="76"/>
      <c r="Y28" s="77" t="str">
        <f t="shared" si="25"/>
        <v/>
      </c>
      <c r="Z28" s="59"/>
      <c r="AA28" s="78">
        <f t="shared" si="26"/>
        <v>0</v>
      </c>
      <c r="AB28" s="79">
        <f t="shared" ref="AB28:AB37" si="28">B28-D28-E28-F28-G28-W28-SUMIF($B:$B,A28,$H:$H)</f>
        <v>2.48689957516035e-14</v>
      </c>
      <c r="AC28" t="s">
        <v>156</v>
      </c>
      <c r="AD28" t="b">
        <f t="shared" si="27"/>
        <v>0</v>
      </c>
    </row>
    <row r="29" spans="1:30">
      <c r="A29" s="72" t="s">
        <v>157</v>
      </c>
      <c r="B29" s="58">
        <f t="shared" si="19"/>
        <v>667.23</v>
      </c>
      <c r="C29" s="73">
        <v>5000</v>
      </c>
      <c r="D29" s="134">
        <f t="shared" si="20"/>
        <v>506.08</v>
      </c>
      <c r="E29" s="58">
        <f t="shared" si="21"/>
        <v>129.52</v>
      </c>
      <c r="F29" s="58">
        <f t="shared" si="22"/>
        <v>31.63</v>
      </c>
      <c r="G29" s="58">
        <f t="shared" si="23"/>
        <v>0</v>
      </c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8">
        <f t="shared" si="24"/>
        <v>200.17</v>
      </c>
      <c r="T29" s="58">
        <f>IF(SUM($B$26:B29)-SUM($C$26:S29)&lt;=0,0,SUM($B$26:B29)-SUM($C$26:S29))</f>
        <v>0</v>
      </c>
      <c r="U29" s="74" t="str">
        <f t="shared" si="17"/>
        <v/>
      </c>
      <c r="V29" s="75">
        <f t="shared" si="18"/>
        <v>0</v>
      </c>
      <c r="W29" s="75">
        <f>IF(ROUND(V29-SUM($X$26:X28),2)&lt;0,0,ROUND(V29-SUM($X$26:X28),2))</f>
        <v>0</v>
      </c>
      <c r="X29" s="76"/>
      <c r="Y29" s="77" t="str">
        <f t="shared" si="25"/>
        <v/>
      </c>
      <c r="Z29" s="59"/>
      <c r="AA29" s="78">
        <f t="shared" si="26"/>
        <v>0</v>
      </c>
      <c r="AB29" s="79">
        <f t="shared" si="28"/>
        <v>2.48689957516035e-14</v>
      </c>
      <c r="AC29" t="s">
        <v>157</v>
      </c>
      <c r="AD29" t="b">
        <f t="shared" si="27"/>
        <v>0</v>
      </c>
    </row>
    <row r="30" spans="1:30">
      <c r="A30" s="72" t="s">
        <v>158</v>
      </c>
      <c r="B30" s="58">
        <f t="shared" si="19"/>
        <v>667.23</v>
      </c>
      <c r="C30" s="73">
        <v>5000</v>
      </c>
      <c r="D30" s="134">
        <f t="shared" si="20"/>
        <v>506.08</v>
      </c>
      <c r="E30" s="58">
        <f t="shared" si="21"/>
        <v>129.52</v>
      </c>
      <c r="F30" s="58">
        <f t="shared" si="22"/>
        <v>31.63</v>
      </c>
      <c r="G30" s="58">
        <f t="shared" si="23"/>
        <v>0</v>
      </c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8">
        <f t="shared" si="24"/>
        <v>200.17</v>
      </c>
      <c r="T30" s="58">
        <f>IF(SUM($B$26:B30)-SUM($C$26:S30)&lt;=0,0,SUM($B$26:B30)-SUM($C$26:S30))</f>
        <v>0</v>
      </c>
      <c r="U30" s="74" t="str">
        <f t="shared" si="17"/>
        <v/>
      </c>
      <c r="V30" s="75">
        <f t="shared" si="18"/>
        <v>0</v>
      </c>
      <c r="W30" s="75">
        <f>IF(ROUND(V30-SUM($X$26:X29),2)&lt;0,0,ROUND(V30-SUM($X$26:X29),2))</f>
        <v>0</v>
      </c>
      <c r="X30" s="76"/>
      <c r="Y30" s="77" t="str">
        <f t="shared" si="25"/>
        <v/>
      </c>
      <c r="Z30" s="59"/>
      <c r="AA30" s="78">
        <f t="shared" si="26"/>
        <v>0</v>
      </c>
      <c r="AB30" s="79">
        <f t="shared" si="28"/>
        <v>2.48689957516035e-14</v>
      </c>
      <c r="AC30" t="s">
        <v>158</v>
      </c>
      <c r="AD30" t="b">
        <f t="shared" si="27"/>
        <v>0</v>
      </c>
    </row>
    <row r="31" spans="1:30">
      <c r="A31" s="72" t="s">
        <v>159</v>
      </c>
      <c r="B31" s="58">
        <f t="shared" si="19"/>
        <v>667.23</v>
      </c>
      <c r="C31" s="73">
        <v>5000</v>
      </c>
      <c r="D31" s="134">
        <f t="shared" si="20"/>
        <v>506.08</v>
      </c>
      <c r="E31" s="58">
        <f t="shared" si="21"/>
        <v>129.52</v>
      </c>
      <c r="F31" s="58">
        <f t="shared" si="22"/>
        <v>31.63</v>
      </c>
      <c r="G31" s="58">
        <f t="shared" si="23"/>
        <v>0</v>
      </c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8">
        <f t="shared" si="24"/>
        <v>200.17</v>
      </c>
      <c r="T31" s="58">
        <f>IF(SUM($B$26:B31)-SUM($C$26:S31)&lt;=0,0,SUM($B$26:B31)-SUM($C$26:S31))</f>
        <v>0</v>
      </c>
      <c r="U31" s="74" t="str">
        <f t="shared" si="17"/>
        <v/>
      </c>
      <c r="V31" s="75">
        <f t="shared" si="18"/>
        <v>0</v>
      </c>
      <c r="W31" s="75">
        <f>IF(ROUND(V31-SUM($X$26:X30),2)&lt;0,0,ROUND(V31-SUM($X$26:X30),2))</f>
        <v>0</v>
      </c>
      <c r="X31" s="76"/>
      <c r="Y31" s="77" t="str">
        <f t="shared" si="25"/>
        <v/>
      </c>
      <c r="Z31" s="59"/>
      <c r="AA31" s="78">
        <f t="shared" si="26"/>
        <v>0</v>
      </c>
      <c r="AB31" s="79">
        <f t="shared" si="28"/>
        <v>2.48689957516035e-14</v>
      </c>
      <c r="AC31" t="s">
        <v>159</v>
      </c>
      <c r="AD31" t="b">
        <f t="shared" si="27"/>
        <v>0</v>
      </c>
    </row>
    <row r="32" spans="1:30">
      <c r="A32" s="72" t="s">
        <v>160</v>
      </c>
      <c r="B32" s="58">
        <f t="shared" si="19"/>
        <v>667.23</v>
      </c>
      <c r="C32" s="73">
        <v>5000</v>
      </c>
      <c r="D32" s="134">
        <f t="shared" si="20"/>
        <v>506.08</v>
      </c>
      <c r="E32" s="58">
        <f t="shared" si="21"/>
        <v>129.52</v>
      </c>
      <c r="F32" s="58">
        <f t="shared" si="22"/>
        <v>31.63</v>
      </c>
      <c r="G32" s="58">
        <f t="shared" si="23"/>
        <v>0</v>
      </c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8">
        <f t="shared" si="24"/>
        <v>200.17</v>
      </c>
      <c r="T32" s="58">
        <f>IF(SUM($B$26:B32)-SUM($C$26:S32)&lt;=0,0,SUM($B$26:B32)-SUM($C$26:S32))</f>
        <v>0</v>
      </c>
      <c r="U32" s="74" t="str">
        <f t="shared" si="17"/>
        <v/>
      </c>
      <c r="V32" s="75">
        <f t="shared" si="18"/>
        <v>0</v>
      </c>
      <c r="W32" s="75">
        <f>IF(ROUND(V32-SUM($X$26:X31),2)&lt;0,0,ROUND(V32-SUM($X$26:X31),2))</f>
        <v>0</v>
      </c>
      <c r="X32" s="76"/>
      <c r="Y32" s="77" t="str">
        <f t="shared" si="25"/>
        <v/>
      </c>
      <c r="Z32" s="59"/>
      <c r="AA32" s="78">
        <f t="shared" si="26"/>
        <v>0</v>
      </c>
      <c r="AB32" s="79">
        <f t="shared" si="28"/>
        <v>2.48689957516035e-14</v>
      </c>
      <c r="AC32" t="s">
        <v>160</v>
      </c>
      <c r="AD32" t="b">
        <f t="shared" si="27"/>
        <v>0</v>
      </c>
    </row>
    <row r="33" spans="1:30">
      <c r="A33" s="72" t="s">
        <v>161</v>
      </c>
      <c r="B33" s="58">
        <f t="shared" si="19"/>
        <v>667.23</v>
      </c>
      <c r="C33" s="73">
        <v>5000</v>
      </c>
      <c r="D33" s="134">
        <f t="shared" si="20"/>
        <v>506.08</v>
      </c>
      <c r="E33" s="58">
        <f t="shared" si="21"/>
        <v>129.52</v>
      </c>
      <c r="F33" s="58">
        <f t="shared" si="22"/>
        <v>31.63</v>
      </c>
      <c r="G33" s="58">
        <f t="shared" si="23"/>
        <v>0</v>
      </c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8">
        <f t="shared" si="24"/>
        <v>200.17</v>
      </c>
      <c r="T33" s="58">
        <f>IF(SUM($B$26:B33)-SUM($C$26:S33)&lt;=0,0,SUM($B$26:B33)-SUM($C$26:S33))</f>
        <v>0</v>
      </c>
      <c r="U33" s="74" t="str">
        <f t="shared" si="17"/>
        <v/>
      </c>
      <c r="V33" s="75">
        <f t="shared" si="18"/>
        <v>0</v>
      </c>
      <c r="W33" s="75">
        <f>IF(ROUND(V33-SUM($X$26:X32),2)&lt;0,0,ROUND(V33-SUM($X$26:X32),2))</f>
        <v>0</v>
      </c>
      <c r="X33" s="76"/>
      <c r="Y33" s="77" t="str">
        <f t="shared" si="25"/>
        <v/>
      </c>
      <c r="Z33" s="59"/>
      <c r="AA33" s="78">
        <f t="shared" si="26"/>
        <v>0</v>
      </c>
      <c r="AB33" s="79">
        <f t="shared" si="28"/>
        <v>2.48689957516035e-14</v>
      </c>
      <c r="AC33" t="s">
        <v>161</v>
      </c>
      <c r="AD33" t="b">
        <f t="shared" si="27"/>
        <v>0</v>
      </c>
    </row>
    <row r="34" spans="1:30">
      <c r="A34" s="72" t="s">
        <v>162</v>
      </c>
      <c r="B34" s="58">
        <f t="shared" si="19"/>
        <v>667.23</v>
      </c>
      <c r="C34" s="73">
        <v>5000</v>
      </c>
      <c r="D34" s="134">
        <f t="shared" si="20"/>
        <v>506.08</v>
      </c>
      <c r="E34" s="58">
        <f t="shared" si="21"/>
        <v>129.52</v>
      </c>
      <c r="F34" s="58">
        <f t="shared" si="22"/>
        <v>31.63</v>
      </c>
      <c r="G34" s="58">
        <f t="shared" si="23"/>
        <v>0</v>
      </c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8">
        <f t="shared" si="24"/>
        <v>200.17</v>
      </c>
      <c r="T34" s="58">
        <f>IF(SUM($B$26:B34)-SUM($C$26:S34)&lt;=0,0,SUM($B$26:B34)-SUM($C$26:S34))</f>
        <v>0</v>
      </c>
      <c r="U34" s="74" t="str">
        <f t="shared" si="17"/>
        <v/>
      </c>
      <c r="V34" s="75">
        <f t="shared" si="18"/>
        <v>0</v>
      </c>
      <c r="W34" s="75">
        <f>IF(ROUND(V34-SUM($X$26:X33),2)&lt;0,0,ROUND(V34-SUM($X$26:X33),2))</f>
        <v>0</v>
      </c>
      <c r="X34" s="76"/>
      <c r="Y34" s="77" t="str">
        <f t="shared" si="25"/>
        <v/>
      </c>
      <c r="Z34" s="59"/>
      <c r="AA34" s="78">
        <f t="shared" si="26"/>
        <v>0</v>
      </c>
      <c r="AB34" s="79">
        <f t="shared" si="28"/>
        <v>2.48689957516035e-14</v>
      </c>
      <c r="AC34" t="s">
        <v>162</v>
      </c>
      <c r="AD34" t="b">
        <f t="shared" si="27"/>
        <v>0</v>
      </c>
    </row>
    <row r="35" spans="1:30">
      <c r="A35" s="72" t="s">
        <v>163</v>
      </c>
      <c r="B35" s="58">
        <f t="shared" si="19"/>
        <v>667.23</v>
      </c>
      <c r="C35" s="73">
        <v>5000</v>
      </c>
      <c r="D35" s="134">
        <f t="shared" si="20"/>
        <v>506.08</v>
      </c>
      <c r="E35" s="58">
        <f t="shared" si="21"/>
        <v>129.52</v>
      </c>
      <c r="F35" s="58">
        <f t="shared" si="22"/>
        <v>31.63</v>
      </c>
      <c r="G35" s="58">
        <f t="shared" si="23"/>
        <v>0</v>
      </c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8">
        <f t="shared" si="24"/>
        <v>200.17</v>
      </c>
      <c r="T35" s="58">
        <f>IF(SUM($B$26:B35)-SUM($C$26:S35)&lt;=0,0,SUM($B$26:B35)-SUM($C$26:S35))</f>
        <v>0</v>
      </c>
      <c r="U35" s="74" t="str">
        <f t="shared" si="17"/>
        <v/>
      </c>
      <c r="V35" s="75">
        <f t="shared" si="18"/>
        <v>0</v>
      </c>
      <c r="W35" s="75">
        <f>IF(ROUND(V35-SUM($X$26:X34),2)&lt;0,0,ROUND(V35-SUM($X$26:X34),2))</f>
        <v>0</v>
      </c>
      <c r="X35" s="76"/>
      <c r="Y35" s="77" t="str">
        <f t="shared" si="25"/>
        <v/>
      </c>
      <c r="Z35" s="59"/>
      <c r="AA35" s="78">
        <f t="shared" si="26"/>
        <v>0</v>
      </c>
      <c r="AB35" s="79">
        <f t="shared" si="28"/>
        <v>2.48689957516035e-14</v>
      </c>
      <c r="AC35" t="s">
        <v>163</v>
      </c>
      <c r="AD35" t="b">
        <f t="shared" si="27"/>
        <v>0</v>
      </c>
    </row>
    <row r="36" spans="1:30">
      <c r="A36" s="72" t="s">
        <v>164</v>
      </c>
      <c r="B36" s="58">
        <f t="shared" si="19"/>
        <v>667.23</v>
      </c>
      <c r="C36" s="73">
        <v>5000</v>
      </c>
      <c r="D36" s="134">
        <f t="shared" si="20"/>
        <v>506.08</v>
      </c>
      <c r="E36" s="58">
        <f t="shared" si="21"/>
        <v>129.52</v>
      </c>
      <c r="F36" s="58">
        <f t="shared" si="22"/>
        <v>31.63</v>
      </c>
      <c r="G36" s="58">
        <f t="shared" si="23"/>
        <v>0</v>
      </c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  <c r="S36" s="58">
        <f t="shared" si="24"/>
        <v>200.17</v>
      </c>
      <c r="T36" s="58">
        <f>IF(SUM($B$26:B36)-SUM($C$26:S36)&lt;=0,0,SUM($B$26:B36)-SUM($C$26:S36))</f>
        <v>0</v>
      </c>
      <c r="U36" s="74" t="str">
        <f t="shared" si="17"/>
        <v/>
      </c>
      <c r="V36" s="75">
        <f t="shared" si="18"/>
        <v>0</v>
      </c>
      <c r="W36" s="75">
        <f>IF(ROUND(V36-SUM($X$26:X35),2)&lt;0,0,ROUND(V36-SUM($X$26:X35),2))</f>
        <v>0</v>
      </c>
      <c r="X36" s="76"/>
      <c r="Y36" s="77" t="str">
        <f t="shared" si="25"/>
        <v/>
      </c>
      <c r="Z36" s="59"/>
      <c r="AA36" s="78">
        <f t="shared" si="26"/>
        <v>0</v>
      </c>
      <c r="AB36" s="79">
        <f t="shared" si="28"/>
        <v>2.48689957516035e-14</v>
      </c>
      <c r="AC36" t="s">
        <v>164</v>
      </c>
      <c r="AD36" t="b">
        <f t="shared" si="27"/>
        <v>0</v>
      </c>
    </row>
    <row r="37" spans="1:30">
      <c r="A37" s="72" t="s">
        <v>165</v>
      </c>
      <c r="B37" s="58">
        <f t="shared" si="19"/>
        <v>667.23</v>
      </c>
      <c r="C37" s="73">
        <v>5000</v>
      </c>
      <c r="D37" s="134">
        <f t="shared" si="20"/>
        <v>506.08</v>
      </c>
      <c r="E37" s="58">
        <f t="shared" si="21"/>
        <v>129.52</v>
      </c>
      <c r="F37" s="58">
        <f t="shared" si="22"/>
        <v>31.63</v>
      </c>
      <c r="G37" s="58">
        <f t="shared" si="23"/>
        <v>0</v>
      </c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  <c r="S37" s="58">
        <f t="shared" si="24"/>
        <v>200.17</v>
      </c>
      <c r="T37" s="58">
        <f>IF(SUM($B$26:B37)-SUM($C$26:S37)&lt;=0,0,SUM($B$26:B37)-SUM($C$26:S37))</f>
        <v>0</v>
      </c>
      <c r="U37" s="74" t="str">
        <f t="shared" si="17"/>
        <v/>
      </c>
      <c r="V37" s="75">
        <f t="shared" si="18"/>
        <v>0</v>
      </c>
      <c r="W37" s="75">
        <f>IF(ROUND(V37-SUM($X$26:X36),2)&lt;0,0,ROUND(V37-SUM($X$26:X36),2))</f>
        <v>0</v>
      </c>
      <c r="X37" s="76"/>
      <c r="Y37" s="77" t="str">
        <f t="shared" si="25"/>
        <v/>
      </c>
      <c r="Z37" s="59"/>
      <c r="AA37" s="78">
        <f t="shared" si="26"/>
        <v>0</v>
      </c>
      <c r="AB37" s="79">
        <f t="shared" si="28"/>
        <v>2.48689957516035e-14</v>
      </c>
      <c r="AC37" t="s">
        <v>165</v>
      </c>
      <c r="AD37" t="b">
        <f t="shared" si="27"/>
        <v>0</v>
      </c>
    </row>
    <row r="38" spans="1:30">
      <c r="A38" s="72" t="s">
        <v>103</v>
      </c>
      <c r="B38" s="58">
        <f>SUM(B26:B37)+B39</f>
        <v>11589.53</v>
      </c>
      <c r="C38" s="58">
        <f>SUM(C26:C37)</f>
        <v>60000</v>
      </c>
      <c r="D38" s="134">
        <f t="shared" ref="D38:W38" si="29">SUM(D26:D37)</f>
        <v>6072.96</v>
      </c>
      <c r="E38" s="58">
        <f t="shared" si="29"/>
        <v>1554.24</v>
      </c>
      <c r="F38" s="58">
        <f t="shared" si="29"/>
        <v>379.56</v>
      </c>
      <c r="G38" s="58">
        <f t="shared" si="29"/>
        <v>0</v>
      </c>
      <c r="H38" s="58">
        <f t="shared" si="29"/>
        <v>0</v>
      </c>
      <c r="I38" s="58">
        <f t="shared" si="29"/>
        <v>0</v>
      </c>
      <c r="J38" s="58">
        <f t="shared" si="29"/>
        <v>0</v>
      </c>
      <c r="K38" s="58">
        <f t="shared" si="29"/>
        <v>0</v>
      </c>
      <c r="L38" s="58">
        <f t="shared" si="29"/>
        <v>0</v>
      </c>
      <c r="M38" s="58">
        <f t="shared" si="29"/>
        <v>0</v>
      </c>
      <c r="N38" s="58">
        <f t="shared" si="29"/>
        <v>0</v>
      </c>
      <c r="O38" s="58">
        <f t="shared" si="29"/>
        <v>0</v>
      </c>
      <c r="P38" s="58">
        <f t="shared" si="29"/>
        <v>0</v>
      </c>
      <c r="Q38" s="58">
        <f t="shared" si="29"/>
        <v>0</v>
      </c>
      <c r="R38" s="58">
        <f t="shared" si="29"/>
        <v>0</v>
      </c>
      <c r="S38" s="58">
        <f t="shared" si="29"/>
        <v>3476.87</v>
      </c>
      <c r="T38" s="58"/>
      <c r="U38" s="80"/>
      <c r="V38" s="58">
        <f t="shared" si="29"/>
        <v>0</v>
      </c>
      <c r="W38" s="58">
        <f t="shared" si="29"/>
        <v>0</v>
      </c>
      <c r="X38" s="58">
        <f>SUM(X26:X37)+X39</f>
        <v>0</v>
      </c>
      <c r="Y38" s="77" t="str">
        <f t="shared" si="25"/>
        <v/>
      </c>
      <c r="Z38" s="81"/>
      <c r="AA38" s="82">
        <f>SUM(AA26:AA37)</f>
        <v>0</v>
      </c>
      <c r="AB38" s="79">
        <f>SUM(AB26:AB37)</f>
        <v>3582.77</v>
      </c>
    </row>
    <row r="39" spans="1:30">
      <c r="A39" s="72" t="s">
        <v>193</v>
      </c>
      <c r="B39" s="73"/>
      <c r="C39" s="83"/>
      <c r="D39" s="135"/>
      <c r="E39" s="84"/>
      <c r="F39" s="84"/>
      <c r="G39" s="84"/>
      <c r="H39" s="84"/>
      <c r="I39" s="84" t="b">
        <f>I40=T22</f>
        <v>0</v>
      </c>
      <c r="J39" s="84" t="b">
        <f>J40=(X38+X39)</f>
        <v>1</v>
      </c>
      <c r="K39" s="84"/>
      <c r="L39" s="84"/>
      <c r="M39" s="84"/>
      <c r="N39" s="84"/>
      <c r="O39" s="84"/>
      <c r="P39" s="84"/>
      <c r="Q39" s="84"/>
      <c r="R39" s="84"/>
      <c r="S39" s="84"/>
      <c r="T39" s="84"/>
      <c r="X39" s="85"/>
    </row>
    <row r="40" s="29" customFormat="1" spans="1:30">
      <c r="A40" s="86" t="s">
        <v>194</v>
      </c>
      <c r="B40" s="73">
        <f>G40-SUM(R10:R21)-K40</f>
        <v>-20268.48</v>
      </c>
      <c r="C40" s="83"/>
      <c r="D40" s="136"/>
      <c r="E40" s="83"/>
      <c r="F40" s="87">
        <f>SUM(F44:F1000)</f>
        <v>0</v>
      </c>
      <c r="G40" s="87">
        <f t="shared" ref="G40:L40" si="30">SUM(G44:G1000)</f>
        <v>0</v>
      </c>
      <c r="H40" s="87">
        <f t="shared" si="30"/>
        <v>0</v>
      </c>
      <c r="I40" s="87">
        <f t="shared" si="30"/>
        <v>0</v>
      </c>
      <c r="J40" s="87">
        <f t="shared" si="30"/>
        <v>0</v>
      </c>
      <c r="K40" s="87">
        <f t="shared" si="30"/>
        <v>0</v>
      </c>
      <c r="L40" s="87">
        <f t="shared" si="30"/>
        <v>0</v>
      </c>
      <c r="M40" s="83">
        <f>G40-H40-I40-J40-K40-L40+M43</f>
        <v>0</v>
      </c>
      <c r="N40" s="83"/>
      <c r="O40" s="83"/>
      <c r="P40" s="83"/>
      <c r="Q40" s="83"/>
      <c r="R40" s="83"/>
      <c r="S40" s="83"/>
      <c r="T40" s="83"/>
      <c r="W40" s="88" t="s">
        <v>195</v>
      </c>
      <c r="X40" s="89">
        <f>IF((B38-B39)=0,0,V37/(B38-B39))</f>
        <v>0</v>
      </c>
      <c r="Z40" s="90"/>
    </row>
    <row r="41" spans="1:30">
      <c r="A41" s="41" t="s">
        <v>196</v>
      </c>
      <c r="B41" s="41"/>
      <c r="C41" s="41"/>
      <c r="D41" s="41"/>
      <c r="E41" s="41"/>
      <c r="F41" s="41"/>
      <c r="G41" s="41"/>
      <c r="H41" s="41"/>
      <c r="I41" s="41"/>
      <c r="J41" s="91" t="s">
        <v>197</v>
      </c>
      <c r="K41" s="92">
        <v>0.85</v>
      </c>
      <c r="L41" s="93" t="s">
        <v>198</v>
      </c>
      <c r="M41" s="86">
        <f>SUMIF(档案费管理台账!$E$4:$E$1000,G1,档案费管理台账!$H$4:$H$1000)</f>
        <v>0</v>
      </c>
      <c r="N41" s="84" t="b">
        <f>M41=SUM(H43:H1000)</f>
        <v>1</v>
      </c>
      <c r="O41" s="84"/>
      <c r="P41" s="84"/>
      <c r="Q41" s="84"/>
      <c r="R41" s="84"/>
      <c r="S41" s="84"/>
      <c r="T41" s="84"/>
    </row>
    <row r="42" s="27" customFormat="1" spans="1:30">
      <c r="A42" s="63" t="s">
        <v>4</v>
      </c>
      <c r="B42" s="67" t="s">
        <v>124</v>
      </c>
      <c r="C42" s="67" t="s">
        <v>199</v>
      </c>
      <c r="D42" s="46" t="s">
        <v>200</v>
      </c>
      <c r="E42" s="63" t="s">
        <v>7</v>
      </c>
      <c r="F42" s="63" t="s">
        <v>201</v>
      </c>
      <c r="G42" s="63" t="s">
        <v>202</v>
      </c>
      <c r="H42" s="63" t="s">
        <v>11</v>
      </c>
      <c r="I42" s="63" t="s">
        <v>203</v>
      </c>
      <c r="J42" s="63" t="s">
        <v>204</v>
      </c>
      <c r="K42" s="63" t="s">
        <v>205</v>
      </c>
      <c r="L42" s="63" t="s">
        <v>206</v>
      </c>
      <c r="M42" s="63" t="s">
        <v>207</v>
      </c>
      <c r="N42" s="94" t="s">
        <v>77</v>
      </c>
      <c r="O42" s="95"/>
      <c r="P42" s="95"/>
      <c r="Q42" s="95"/>
      <c r="R42" s="95"/>
      <c r="S42" s="95"/>
      <c r="T42" s="95"/>
      <c r="U42" s="109"/>
      <c r="V42" s="95"/>
      <c r="W42" s="96"/>
      <c r="Z42" s="48"/>
      <c r="AB42" s="47"/>
    </row>
    <row r="43" spans="1:30">
      <c r="A43" s="97">
        <f>IF(D43="","",ROW()-42)</f>
        <v>1</v>
      </c>
      <c r="B43" s="98" t="str">
        <f t="shared" ref="B43:B107" si="31">IF(C43="","",MONTH(C43)&amp;"月")</f>
        <v>1月</v>
      </c>
      <c r="C43" s="99">
        <v>45292</v>
      </c>
      <c r="D43" s="137" t="s">
        <v>208</v>
      </c>
      <c r="E43" s="100"/>
      <c r="F43" s="57"/>
      <c r="G43" s="58"/>
      <c r="H43" s="58"/>
      <c r="I43" s="57"/>
      <c r="J43" s="57"/>
      <c r="K43" s="57"/>
      <c r="L43" s="57"/>
      <c r="M43" s="101"/>
      <c r="N43" s="102"/>
      <c r="O43" s="84"/>
      <c r="P43" s="84"/>
      <c r="Q43" s="84"/>
      <c r="R43" s="84"/>
      <c r="S43" s="84"/>
      <c r="T43" s="84"/>
      <c r="U43" s="110"/>
      <c r="V43" s="84"/>
      <c r="W43" s="83"/>
    </row>
    <row r="44" spans="1:30">
      <c r="A44" s="97" t="str">
        <f>IF(C44="","",ROW()-42)</f>
        <v/>
      </c>
      <c r="B44" s="98" t="str">
        <f t="shared" si="31"/>
        <v/>
      </c>
      <c r="C44" s="99"/>
      <c r="D44" s="152"/>
      <c r="E44" s="100"/>
      <c r="F44" s="57"/>
      <c r="G44" s="58">
        <f>IF(F44="",0,F44*$K$41)</f>
        <v>0</v>
      </c>
      <c r="H44" s="58">
        <f>IF(E44="",0,IFERROR(VLOOKUP(E44,档案费管理台账!$D$4:$H$1000,5,0),0))</f>
        <v>0</v>
      </c>
      <c r="I44" s="57"/>
      <c r="J44" s="57"/>
      <c r="K44" s="57"/>
      <c r="L44" s="57"/>
      <c r="M44" s="58" t="str">
        <f>IF(C44="","",ROUND(M43+G44-I44-J44-K44-L44-H44,2))</f>
        <v/>
      </c>
      <c r="N44" s="102"/>
      <c r="O44" s="84"/>
      <c r="P44" s="84"/>
      <c r="Q44" s="84"/>
      <c r="R44" s="84"/>
      <c r="S44" s="84"/>
      <c r="T44" s="84"/>
      <c r="U44" s="110"/>
      <c r="V44" s="84"/>
      <c r="W44" s="83"/>
    </row>
    <row r="45" spans="1:30">
      <c r="A45" s="97" t="str">
        <f t="shared" ref="A45:A108" si="32">IF(C45="","",ROW()-42)</f>
        <v/>
      </c>
      <c r="B45" s="98" t="str">
        <f t="shared" si="31"/>
        <v/>
      </c>
      <c r="C45" s="99"/>
      <c r="D45" s="137"/>
      <c r="E45" s="100"/>
      <c r="F45" s="57"/>
      <c r="G45" s="58">
        <f t="shared" ref="G45:G108" si="33">IF(F45="",0,F45*$K$41)</f>
        <v>0</v>
      </c>
      <c r="H45" s="58">
        <f>IF(E45="",0,IFERROR(VLOOKUP(E45,档案费管理台账!$D$4:$H$1000,5,0),0))</f>
        <v>0</v>
      </c>
      <c r="I45" s="57"/>
      <c r="J45" s="57"/>
      <c r="K45" s="57"/>
      <c r="L45" s="57"/>
      <c r="M45" s="58" t="str">
        <f t="shared" ref="M45:M108" si="34">IF(C45="","",ROUND(M44+G45-I45-J45-K45-L45-H45,2))</f>
        <v/>
      </c>
      <c r="N45" s="102"/>
      <c r="O45" s="84"/>
      <c r="P45" s="84"/>
      <c r="Q45" s="84"/>
      <c r="R45" s="84"/>
      <c r="S45" s="84"/>
      <c r="T45" s="84"/>
      <c r="U45" s="110"/>
      <c r="V45" s="84"/>
      <c r="W45" s="83"/>
    </row>
    <row r="46" spans="1:30">
      <c r="A46" s="97" t="str">
        <f t="shared" si="32"/>
        <v/>
      </c>
      <c r="B46" s="98" t="str">
        <f t="shared" si="31"/>
        <v/>
      </c>
      <c r="C46" s="99"/>
      <c r="D46" s="152"/>
      <c r="E46" s="100"/>
      <c r="F46" s="57"/>
      <c r="G46" s="58">
        <f t="shared" si="33"/>
        <v>0</v>
      </c>
      <c r="H46" s="58">
        <f>IF(E46="",0,IFERROR(VLOOKUP(E46,档案费管理台账!$D$4:$H$1000,5,0),0))</f>
        <v>0</v>
      </c>
      <c r="I46" s="57"/>
      <c r="J46" s="57"/>
      <c r="K46" s="57"/>
      <c r="L46" s="57"/>
      <c r="M46" s="58" t="str">
        <f t="shared" si="34"/>
        <v/>
      </c>
      <c r="N46" s="102"/>
      <c r="O46" s="84"/>
      <c r="P46" s="84"/>
      <c r="Q46" s="84"/>
      <c r="R46" s="84"/>
      <c r="S46" s="84"/>
      <c r="T46" s="84"/>
      <c r="U46" s="110"/>
      <c r="V46" s="84"/>
      <c r="W46" s="83"/>
    </row>
    <row r="47" spans="1:30">
      <c r="A47" s="97" t="str">
        <f t="shared" si="32"/>
        <v/>
      </c>
      <c r="B47" s="98" t="str">
        <f t="shared" si="31"/>
        <v/>
      </c>
      <c r="C47" s="99"/>
      <c r="D47" s="152"/>
      <c r="E47" s="100"/>
      <c r="F47" s="57"/>
      <c r="G47" s="58">
        <f t="shared" si="33"/>
        <v>0</v>
      </c>
      <c r="H47" s="58">
        <f>IF(E47="",0,IFERROR(VLOOKUP(E47,档案费管理台账!$D$4:$H$1000,5,0),0))</f>
        <v>0</v>
      </c>
      <c r="I47" s="57"/>
      <c r="J47" s="57"/>
      <c r="K47" s="57"/>
      <c r="L47" s="57"/>
      <c r="M47" s="58" t="str">
        <f t="shared" si="34"/>
        <v/>
      </c>
      <c r="N47" s="102"/>
      <c r="O47" s="84"/>
      <c r="P47" s="84"/>
      <c r="Q47" s="84"/>
      <c r="R47" s="84"/>
      <c r="S47" s="84"/>
      <c r="T47" s="84"/>
      <c r="U47" s="110"/>
      <c r="V47" s="84"/>
      <c r="W47" s="83"/>
    </row>
    <row r="48" spans="1:30">
      <c r="A48" s="97" t="str">
        <f t="shared" si="32"/>
        <v/>
      </c>
      <c r="B48" s="98" t="str">
        <f t="shared" si="31"/>
        <v/>
      </c>
      <c r="C48" s="99"/>
      <c r="D48" s="152"/>
      <c r="E48" s="100"/>
      <c r="F48" s="57"/>
      <c r="G48" s="58">
        <f t="shared" si="33"/>
        <v>0</v>
      </c>
      <c r="H48" s="58">
        <f>IF(E48="",0,IFERROR(VLOOKUP(E48,档案费管理台账!$D$4:$H$1000,5,0),0))</f>
        <v>0</v>
      </c>
      <c r="I48" s="57"/>
      <c r="J48" s="57"/>
      <c r="K48" s="57"/>
      <c r="L48" s="57"/>
      <c r="M48" s="58" t="str">
        <f t="shared" si="34"/>
        <v/>
      </c>
      <c r="N48" s="102"/>
      <c r="O48" s="84"/>
      <c r="P48" s="84"/>
      <c r="Q48" s="84"/>
      <c r="R48" s="84"/>
      <c r="S48" s="84"/>
      <c r="T48" s="84"/>
      <c r="U48" s="110"/>
      <c r="V48" s="84"/>
      <c r="W48" s="83"/>
    </row>
    <row r="49" spans="1:23">
      <c r="A49" s="97" t="str">
        <f t="shared" si="32"/>
        <v/>
      </c>
      <c r="B49" s="98" t="str">
        <f t="shared" si="31"/>
        <v/>
      </c>
      <c r="C49" s="99"/>
      <c r="D49" s="152"/>
      <c r="E49" s="100"/>
      <c r="F49" s="57"/>
      <c r="G49" s="58">
        <f t="shared" si="33"/>
        <v>0</v>
      </c>
      <c r="H49" s="58">
        <f>IF(E49="",0,IFERROR(VLOOKUP(E49,档案费管理台账!$D$4:$H$1000,5,0),0))</f>
        <v>0</v>
      </c>
      <c r="I49" s="57"/>
      <c r="J49" s="57"/>
      <c r="K49" s="57"/>
      <c r="L49" s="57"/>
      <c r="M49" s="58" t="str">
        <f t="shared" si="34"/>
        <v/>
      </c>
      <c r="N49" s="102"/>
      <c r="O49" s="84"/>
      <c r="P49" s="84"/>
      <c r="Q49" s="84"/>
      <c r="R49" s="84"/>
      <c r="S49" s="84"/>
      <c r="T49" s="84"/>
      <c r="U49" s="110"/>
      <c r="V49" s="84"/>
      <c r="W49" s="83"/>
    </row>
    <row r="50" spans="1:23">
      <c r="A50" s="97" t="str">
        <f t="shared" si="32"/>
        <v/>
      </c>
      <c r="B50" s="98" t="str">
        <f t="shared" si="31"/>
        <v/>
      </c>
      <c r="C50" s="99"/>
      <c r="D50" s="152"/>
      <c r="E50" s="100"/>
      <c r="F50" s="57"/>
      <c r="G50" s="58">
        <f t="shared" si="33"/>
        <v>0</v>
      </c>
      <c r="H50" s="58">
        <f>IF(E50="",0,IFERROR(VLOOKUP(E50,档案费管理台账!$D$4:$H$1000,5,0),0))</f>
        <v>0</v>
      </c>
      <c r="I50" s="57"/>
      <c r="J50" s="57"/>
      <c r="K50" s="57"/>
      <c r="L50" s="57"/>
      <c r="M50" s="58" t="str">
        <f t="shared" si="34"/>
        <v/>
      </c>
      <c r="N50" s="102"/>
      <c r="O50" s="84"/>
      <c r="P50" s="84"/>
      <c r="Q50" s="84"/>
      <c r="R50" s="84"/>
      <c r="S50" s="84"/>
      <c r="T50" s="84"/>
      <c r="U50" s="110"/>
      <c r="V50" s="84"/>
      <c r="W50" s="83"/>
    </row>
    <row r="51" spans="1:23">
      <c r="A51" s="97" t="str">
        <f t="shared" si="32"/>
        <v/>
      </c>
      <c r="B51" s="98" t="str">
        <f t="shared" si="31"/>
        <v/>
      </c>
      <c r="C51" s="99"/>
      <c r="D51" s="137"/>
      <c r="E51" s="100"/>
      <c r="F51" s="57"/>
      <c r="G51" s="58">
        <f t="shared" si="33"/>
        <v>0</v>
      </c>
      <c r="H51" s="58">
        <f>IF(E51="",0,IFERROR(VLOOKUP(E51,档案费管理台账!$D$4:$H$1000,5,0),0))</f>
        <v>0</v>
      </c>
      <c r="I51" s="57"/>
      <c r="J51" s="57"/>
      <c r="K51" s="57"/>
      <c r="L51" s="57"/>
      <c r="M51" s="58" t="str">
        <f t="shared" si="34"/>
        <v/>
      </c>
      <c r="N51" s="102"/>
      <c r="O51" s="84"/>
      <c r="P51" s="84"/>
      <c r="Q51" s="84"/>
      <c r="R51" s="84"/>
      <c r="S51" s="84"/>
      <c r="T51" s="84"/>
      <c r="U51" s="110"/>
      <c r="V51" s="84"/>
      <c r="W51" s="83"/>
    </row>
    <row r="52" spans="1:23">
      <c r="A52" s="97" t="str">
        <f t="shared" si="32"/>
        <v/>
      </c>
      <c r="B52" s="98" t="str">
        <f t="shared" si="31"/>
        <v/>
      </c>
      <c r="C52" s="99"/>
      <c r="D52" s="137"/>
      <c r="E52" s="100"/>
      <c r="F52" s="57"/>
      <c r="G52" s="58">
        <f t="shared" si="33"/>
        <v>0</v>
      </c>
      <c r="H52" s="58">
        <f>IF(E52="",0,IFERROR(VLOOKUP(E52,档案费管理台账!$D$4:$H$1000,5,0),0))</f>
        <v>0</v>
      </c>
      <c r="I52" s="57"/>
      <c r="J52" s="57"/>
      <c r="K52" s="57"/>
      <c r="L52" s="57"/>
      <c r="M52" s="58" t="str">
        <f t="shared" si="34"/>
        <v/>
      </c>
      <c r="N52" s="102"/>
    </row>
    <row r="53" spans="1:23">
      <c r="A53" s="97" t="str">
        <f t="shared" si="32"/>
        <v/>
      </c>
      <c r="B53" s="98" t="str">
        <f t="shared" si="31"/>
        <v/>
      </c>
      <c r="C53" s="99"/>
      <c r="D53" s="137"/>
      <c r="E53" s="100"/>
      <c r="F53" s="57"/>
      <c r="G53" s="58">
        <f t="shared" si="33"/>
        <v>0</v>
      </c>
      <c r="H53" s="58">
        <f>IF(E53="",0,IFERROR(VLOOKUP(E53,档案费管理台账!$D$4:$H$1000,5,0),0))</f>
        <v>0</v>
      </c>
      <c r="I53" s="57"/>
      <c r="J53" s="57"/>
      <c r="K53" s="57"/>
      <c r="L53" s="57"/>
      <c r="M53" s="58" t="str">
        <f t="shared" si="34"/>
        <v/>
      </c>
      <c r="N53" s="102"/>
    </row>
    <row r="54" spans="1:23">
      <c r="A54" s="97" t="str">
        <f t="shared" si="32"/>
        <v/>
      </c>
      <c r="B54" s="98" t="str">
        <f t="shared" si="31"/>
        <v/>
      </c>
      <c r="C54" s="99"/>
      <c r="D54" s="137"/>
      <c r="E54" s="100"/>
      <c r="F54" s="57"/>
      <c r="G54" s="58">
        <f t="shared" si="33"/>
        <v>0</v>
      </c>
      <c r="H54" s="58">
        <f>IF(E54="",0,IFERROR(VLOOKUP(E54,档案费管理台账!$D$4:$H$1000,5,0),0))</f>
        <v>0</v>
      </c>
      <c r="I54" s="57"/>
      <c r="J54" s="57"/>
      <c r="K54" s="57"/>
      <c r="L54" s="57"/>
      <c r="M54" s="58" t="str">
        <f t="shared" si="34"/>
        <v/>
      </c>
      <c r="N54" s="102"/>
    </row>
    <row r="55" spans="1:23">
      <c r="A55" s="97" t="str">
        <f t="shared" si="32"/>
        <v/>
      </c>
      <c r="B55" s="98" t="str">
        <f t="shared" si="31"/>
        <v/>
      </c>
      <c r="C55" s="99"/>
      <c r="D55" s="137"/>
      <c r="E55" s="100"/>
      <c r="F55" s="57"/>
      <c r="G55" s="58">
        <f t="shared" si="33"/>
        <v>0</v>
      </c>
      <c r="H55" s="58">
        <f>IF(E55="",0,IFERROR(VLOOKUP(E55,档案费管理台账!$D$4:$H$1000,5,0),0))</f>
        <v>0</v>
      </c>
      <c r="I55" s="57"/>
      <c r="J55" s="57"/>
      <c r="K55" s="57"/>
      <c r="L55" s="57"/>
      <c r="M55" s="58" t="str">
        <f t="shared" si="34"/>
        <v/>
      </c>
      <c r="N55" s="102"/>
    </row>
    <row r="56" spans="1:23">
      <c r="A56" s="97" t="str">
        <f t="shared" si="32"/>
        <v/>
      </c>
      <c r="B56" s="98" t="str">
        <f t="shared" si="31"/>
        <v/>
      </c>
      <c r="C56" s="99"/>
      <c r="D56" s="137"/>
      <c r="E56" s="100"/>
      <c r="F56" s="57"/>
      <c r="G56" s="58">
        <f t="shared" si="33"/>
        <v>0</v>
      </c>
      <c r="H56" s="58">
        <f>IF(E56="",0,IFERROR(VLOOKUP(E56,档案费管理台账!$D$4:$H$1000,5,0),0))</f>
        <v>0</v>
      </c>
      <c r="I56" s="57"/>
      <c r="J56" s="57"/>
      <c r="K56" s="57"/>
      <c r="L56" s="57"/>
      <c r="M56" s="58" t="str">
        <f t="shared" si="34"/>
        <v/>
      </c>
      <c r="N56" s="102"/>
    </row>
    <row r="57" spans="1:23">
      <c r="A57" s="97" t="str">
        <f t="shared" si="32"/>
        <v/>
      </c>
      <c r="B57" s="98" t="str">
        <f t="shared" si="31"/>
        <v/>
      </c>
      <c r="C57" s="99"/>
      <c r="D57" s="137"/>
      <c r="E57" s="100"/>
      <c r="F57" s="57"/>
      <c r="G57" s="58">
        <f t="shared" si="33"/>
        <v>0</v>
      </c>
      <c r="H57" s="58">
        <f>IF(E57="",0,IFERROR(VLOOKUP(E57,档案费管理台账!$D$4:$H$1000,5,0),0))</f>
        <v>0</v>
      </c>
      <c r="I57" s="57"/>
      <c r="J57" s="57"/>
      <c r="K57" s="57"/>
      <c r="L57" s="57"/>
      <c r="M57" s="58" t="str">
        <f t="shared" si="34"/>
        <v/>
      </c>
      <c r="N57" s="102"/>
    </row>
    <row r="58" spans="1:23">
      <c r="A58" s="97" t="str">
        <f t="shared" si="32"/>
        <v/>
      </c>
      <c r="B58" s="98" t="str">
        <f t="shared" si="31"/>
        <v/>
      </c>
      <c r="C58" s="99"/>
      <c r="D58" s="137"/>
      <c r="E58" s="100"/>
      <c r="F58" s="57"/>
      <c r="G58" s="58">
        <f t="shared" si="33"/>
        <v>0</v>
      </c>
      <c r="H58" s="58">
        <f>IF(E58="",0,IFERROR(VLOOKUP(E58,档案费管理台账!$D$4:$H$1000,5,0),0))</f>
        <v>0</v>
      </c>
      <c r="I58" s="57"/>
      <c r="J58" s="57"/>
      <c r="K58" s="57"/>
      <c r="L58" s="57"/>
      <c r="M58" s="58" t="str">
        <f t="shared" si="34"/>
        <v/>
      </c>
      <c r="N58" s="102"/>
    </row>
    <row r="59" spans="1:23">
      <c r="A59" s="97" t="str">
        <f t="shared" si="32"/>
        <v/>
      </c>
      <c r="B59" s="98" t="str">
        <f t="shared" si="31"/>
        <v/>
      </c>
      <c r="C59" s="99"/>
      <c r="D59" s="137"/>
      <c r="E59" s="100"/>
      <c r="F59" s="57"/>
      <c r="G59" s="58">
        <f t="shared" si="33"/>
        <v>0</v>
      </c>
      <c r="H59" s="58">
        <f>IF(E59="",0,IFERROR(VLOOKUP(E59,档案费管理台账!$D$4:$H$1000,5,0),0))</f>
        <v>0</v>
      </c>
      <c r="I59" s="57"/>
      <c r="J59" s="57"/>
      <c r="K59" s="57"/>
      <c r="L59" s="57"/>
      <c r="M59" s="58" t="str">
        <f t="shared" si="34"/>
        <v/>
      </c>
      <c r="N59" s="102"/>
    </row>
    <row r="60" spans="1:23">
      <c r="A60" s="97" t="str">
        <f t="shared" si="32"/>
        <v/>
      </c>
      <c r="B60" s="98" t="str">
        <f t="shared" si="31"/>
        <v/>
      </c>
      <c r="C60" s="99"/>
      <c r="D60" s="137"/>
      <c r="E60" s="100"/>
      <c r="F60" s="57"/>
      <c r="G60" s="58">
        <f t="shared" si="33"/>
        <v>0</v>
      </c>
      <c r="H60" s="58">
        <f>IF(E60="",0,IFERROR(VLOOKUP(E60,档案费管理台账!$D$4:$H$1000,5,0),0))</f>
        <v>0</v>
      </c>
      <c r="I60" s="57"/>
      <c r="J60" s="57"/>
      <c r="K60" s="57"/>
      <c r="L60" s="57"/>
      <c r="M60" s="58" t="str">
        <f t="shared" si="34"/>
        <v/>
      </c>
      <c r="N60" s="102"/>
    </row>
    <row r="61" spans="1:23">
      <c r="A61" s="97" t="str">
        <f t="shared" si="32"/>
        <v/>
      </c>
      <c r="B61" s="98" t="str">
        <f t="shared" si="31"/>
        <v/>
      </c>
      <c r="C61" s="99"/>
      <c r="D61" s="137"/>
      <c r="E61" s="100"/>
      <c r="F61" s="57"/>
      <c r="G61" s="58">
        <f t="shared" si="33"/>
        <v>0</v>
      </c>
      <c r="H61" s="58">
        <f>IF(E61="",0,IFERROR(VLOOKUP(E61,档案费管理台账!$D$4:$H$1000,5,0),0))</f>
        <v>0</v>
      </c>
      <c r="I61" s="57"/>
      <c r="J61" s="57"/>
      <c r="K61" s="57"/>
      <c r="L61" s="57"/>
      <c r="M61" s="58" t="str">
        <f t="shared" si="34"/>
        <v/>
      </c>
      <c r="N61" s="102"/>
    </row>
    <row r="62" spans="1:23">
      <c r="A62" s="97" t="str">
        <f t="shared" si="32"/>
        <v/>
      </c>
      <c r="B62" s="98" t="str">
        <f t="shared" si="31"/>
        <v/>
      </c>
      <c r="C62" s="99"/>
      <c r="D62" s="137"/>
      <c r="E62" s="100"/>
      <c r="F62" s="57"/>
      <c r="G62" s="58">
        <f t="shared" si="33"/>
        <v>0</v>
      </c>
      <c r="H62" s="58">
        <f>IF(E62="",0,IFERROR(VLOOKUP(E62,档案费管理台账!$D$4:$H$1000,5,0),0))</f>
        <v>0</v>
      </c>
      <c r="I62" s="57"/>
      <c r="J62" s="57"/>
      <c r="K62" s="57"/>
      <c r="L62" s="57"/>
      <c r="M62" s="58" t="str">
        <f t="shared" si="34"/>
        <v/>
      </c>
      <c r="N62" s="102"/>
    </row>
    <row r="63" spans="1:23">
      <c r="A63" s="97" t="str">
        <f t="shared" si="32"/>
        <v/>
      </c>
      <c r="B63" s="98" t="str">
        <f t="shared" si="31"/>
        <v/>
      </c>
      <c r="C63" s="99"/>
      <c r="D63" s="137"/>
      <c r="E63" s="100"/>
      <c r="F63" s="57"/>
      <c r="G63" s="58">
        <f t="shared" si="33"/>
        <v>0</v>
      </c>
      <c r="H63" s="58">
        <f>IF(E63="",0,IFERROR(VLOOKUP(E63,档案费管理台账!$D$4:$H$1000,5,0),0))</f>
        <v>0</v>
      </c>
      <c r="I63" s="57"/>
      <c r="J63" s="57"/>
      <c r="K63" s="57"/>
      <c r="L63" s="57"/>
      <c r="M63" s="58" t="str">
        <f t="shared" si="34"/>
        <v/>
      </c>
      <c r="N63" s="102"/>
    </row>
    <row r="64" spans="1:23">
      <c r="A64" s="97" t="str">
        <f t="shared" si="32"/>
        <v/>
      </c>
      <c r="B64" s="98" t="str">
        <f t="shared" si="31"/>
        <v/>
      </c>
      <c r="C64" s="141"/>
      <c r="D64" s="137"/>
      <c r="E64" s="100"/>
      <c r="F64" s="57"/>
      <c r="G64" s="58">
        <f t="shared" si="33"/>
        <v>0</v>
      </c>
      <c r="H64" s="58">
        <f>IF(E64="",0,IFERROR(VLOOKUP(E64,档案费管理台账!$D$4:$H$1000,5,0),0))</f>
        <v>0</v>
      </c>
      <c r="I64" s="57"/>
      <c r="J64" s="57"/>
      <c r="K64" s="57"/>
      <c r="L64" s="57"/>
      <c r="M64" s="58" t="str">
        <f t="shared" si="34"/>
        <v/>
      </c>
      <c r="N64" s="102"/>
    </row>
    <row r="65" spans="1:14">
      <c r="A65" s="97" t="str">
        <f t="shared" si="32"/>
        <v/>
      </c>
      <c r="B65" s="98" t="str">
        <f t="shared" si="31"/>
        <v/>
      </c>
      <c r="C65" s="99"/>
      <c r="D65" s="137"/>
      <c r="E65" s="100"/>
      <c r="F65" s="57"/>
      <c r="G65" s="58">
        <f t="shared" si="33"/>
        <v>0</v>
      </c>
      <c r="H65" s="58">
        <f>IF(E65="",0,IFERROR(VLOOKUP(E65,档案费管理台账!$D$4:$H$1000,5,0),0))</f>
        <v>0</v>
      </c>
      <c r="I65" s="57"/>
      <c r="J65" s="57"/>
      <c r="K65" s="57"/>
      <c r="L65" s="57"/>
      <c r="M65" s="58" t="str">
        <f t="shared" si="34"/>
        <v/>
      </c>
      <c r="N65" s="102"/>
    </row>
    <row r="66" spans="1:14">
      <c r="A66" s="97" t="str">
        <f t="shared" si="32"/>
        <v/>
      </c>
      <c r="B66" s="98" t="str">
        <f t="shared" si="31"/>
        <v/>
      </c>
      <c r="C66" s="99"/>
      <c r="D66" s="137"/>
      <c r="E66" s="100"/>
      <c r="F66" s="57"/>
      <c r="G66" s="58">
        <f t="shared" si="33"/>
        <v>0</v>
      </c>
      <c r="H66" s="58">
        <f>IF(E66="",0,IFERROR(VLOOKUP(E66,档案费管理台账!$D$4:$H$1000,5,0),0))</f>
        <v>0</v>
      </c>
      <c r="I66" s="57"/>
      <c r="J66" s="57"/>
      <c r="K66" s="57"/>
      <c r="L66" s="57"/>
      <c r="M66" s="58" t="str">
        <f t="shared" si="34"/>
        <v/>
      </c>
      <c r="N66" s="102"/>
    </row>
    <row r="67" spans="1:14">
      <c r="A67" s="97" t="str">
        <f t="shared" si="32"/>
        <v/>
      </c>
      <c r="B67" s="98" t="str">
        <f t="shared" si="31"/>
        <v/>
      </c>
      <c r="C67" s="99"/>
      <c r="D67" s="137"/>
      <c r="E67" s="100"/>
      <c r="F67" s="57"/>
      <c r="G67" s="58">
        <f t="shared" si="33"/>
        <v>0</v>
      </c>
      <c r="H67" s="58">
        <f>IF(E67="",0,IFERROR(VLOOKUP(E67,档案费管理台账!$D$4:$H$1000,5,0),0))</f>
        <v>0</v>
      </c>
      <c r="I67" s="57"/>
      <c r="J67" s="57"/>
      <c r="K67" s="57"/>
      <c r="L67" s="57"/>
      <c r="M67" s="58" t="str">
        <f t="shared" si="34"/>
        <v/>
      </c>
      <c r="N67" s="102"/>
    </row>
    <row r="68" spans="1:14">
      <c r="A68" s="97" t="str">
        <f t="shared" si="32"/>
        <v/>
      </c>
      <c r="B68" s="98" t="str">
        <f t="shared" si="31"/>
        <v/>
      </c>
      <c r="C68" s="99"/>
      <c r="D68" s="137"/>
      <c r="E68" s="100"/>
      <c r="F68" s="57"/>
      <c r="G68" s="58">
        <f t="shared" si="33"/>
        <v>0</v>
      </c>
      <c r="H68" s="58">
        <f>IF(E68="",0,IFERROR(VLOOKUP(E68,档案费管理台账!$D$4:$H$1000,5,0),0))</f>
        <v>0</v>
      </c>
      <c r="I68" s="57"/>
      <c r="J68" s="57"/>
      <c r="K68" s="57"/>
      <c r="L68" s="57"/>
      <c r="M68" s="58" t="str">
        <f t="shared" si="34"/>
        <v/>
      </c>
      <c r="N68" s="102"/>
    </row>
    <row r="69" spans="1:14">
      <c r="A69" s="97" t="str">
        <f t="shared" si="32"/>
        <v/>
      </c>
      <c r="B69" s="98" t="str">
        <f t="shared" si="31"/>
        <v/>
      </c>
      <c r="C69" s="99"/>
      <c r="D69" s="137"/>
      <c r="E69" s="100"/>
      <c r="F69" s="57"/>
      <c r="G69" s="58">
        <f t="shared" si="33"/>
        <v>0</v>
      </c>
      <c r="H69" s="58">
        <f>IF(E69="",0,IFERROR(VLOOKUP(E69,档案费管理台账!$D$4:$H$1000,5,0),0))</f>
        <v>0</v>
      </c>
      <c r="I69" s="57"/>
      <c r="J69" s="57"/>
      <c r="K69" s="57"/>
      <c r="L69" s="57"/>
      <c r="M69" s="58" t="str">
        <f t="shared" si="34"/>
        <v/>
      </c>
      <c r="N69" s="102"/>
    </row>
    <row r="70" spans="1:14">
      <c r="A70" s="97" t="str">
        <f t="shared" si="32"/>
        <v/>
      </c>
      <c r="B70" s="98" t="str">
        <f t="shared" si="31"/>
        <v/>
      </c>
      <c r="C70" s="99"/>
      <c r="D70" s="137"/>
      <c r="E70" s="100"/>
      <c r="F70" s="57"/>
      <c r="G70" s="58">
        <f t="shared" si="33"/>
        <v>0</v>
      </c>
      <c r="H70" s="58">
        <f>IF(E70="",0,IFERROR(VLOOKUP(E70,档案费管理台账!$D$4:$H$1000,5,0),0))</f>
        <v>0</v>
      </c>
      <c r="I70" s="57"/>
      <c r="J70" s="57"/>
      <c r="K70" s="57"/>
      <c r="L70" s="57"/>
      <c r="M70" s="58" t="str">
        <f t="shared" si="34"/>
        <v/>
      </c>
      <c r="N70" s="102"/>
    </row>
    <row r="71" spans="1:14">
      <c r="A71" s="97" t="str">
        <f t="shared" si="32"/>
        <v/>
      </c>
      <c r="B71" s="98" t="str">
        <f t="shared" si="31"/>
        <v/>
      </c>
      <c r="C71" s="99"/>
      <c r="D71" s="137"/>
      <c r="E71" s="100"/>
      <c r="F71" s="57"/>
      <c r="G71" s="58">
        <f t="shared" si="33"/>
        <v>0</v>
      </c>
      <c r="H71" s="58">
        <f>IF(E71="",0,IFERROR(VLOOKUP(E71,档案费管理台账!$D$4:$H$1000,5,0),0))</f>
        <v>0</v>
      </c>
      <c r="I71" s="57"/>
      <c r="J71" s="57"/>
      <c r="K71" s="57"/>
      <c r="L71" s="57"/>
      <c r="M71" s="58" t="str">
        <f t="shared" si="34"/>
        <v/>
      </c>
      <c r="N71" s="102"/>
    </row>
    <row r="72" spans="1:14">
      <c r="A72" s="97" t="str">
        <f t="shared" si="32"/>
        <v/>
      </c>
      <c r="B72" s="98" t="str">
        <f t="shared" si="31"/>
        <v/>
      </c>
      <c r="C72" s="99"/>
      <c r="D72" s="137"/>
      <c r="E72" s="100"/>
      <c r="F72" s="57"/>
      <c r="G72" s="58">
        <f t="shared" si="33"/>
        <v>0</v>
      </c>
      <c r="H72" s="58">
        <f>IF(E72="",0,IFERROR(VLOOKUP(E72,档案费管理台账!$D$4:$H$1000,5,0),0))</f>
        <v>0</v>
      </c>
      <c r="I72" s="57"/>
      <c r="J72" s="57"/>
      <c r="K72" s="57"/>
      <c r="L72" s="57"/>
      <c r="M72" s="58" t="str">
        <f t="shared" si="34"/>
        <v/>
      </c>
      <c r="N72" s="102"/>
    </row>
    <row r="73" spans="1:14">
      <c r="A73" s="97" t="str">
        <f t="shared" si="32"/>
        <v/>
      </c>
      <c r="B73" s="98" t="str">
        <f t="shared" si="31"/>
        <v/>
      </c>
      <c r="C73" s="99"/>
      <c r="D73" s="137"/>
      <c r="E73" s="100"/>
      <c r="F73" s="57"/>
      <c r="G73" s="58">
        <f t="shared" si="33"/>
        <v>0</v>
      </c>
      <c r="H73" s="58">
        <f>IF(E73="",0,IFERROR(VLOOKUP(E73,档案费管理台账!$D$4:$H$1000,5,0),0))</f>
        <v>0</v>
      </c>
      <c r="I73" s="57"/>
      <c r="J73" s="57"/>
      <c r="K73" s="57"/>
      <c r="L73" s="57"/>
      <c r="M73" s="58" t="str">
        <f t="shared" si="34"/>
        <v/>
      </c>
      <c r="N73" s="102"/>
    </row>
    <row r="74" spans="1:14">
      <c r="A74" s="97" t="str">
        <f t="shared" si="32"/>
        <v/>
      </c>
      <c r="B74" s="98" t="str">
        <f t="shared" si="31"/>
        <v/>
      </c>
      <c r="C74" s="99"/>
      <c r="D74" s="137"/>
      <c r="E74" s="100"/>
      <c r="F74" s="57"/>
      <c r="G74" s="58">
        <f t="shared" si="33"/>
        <v>0</v>
      </c>
      <c r="H74" s="58">
        <f>IF(E74="",0,IFERROR(VLOOKUP(E74,档案费管理台账!$D$4:$H$1000,5,0),0))</f>
        <v>0</v>
      </c>
      <c r="I74" s="57"/>
      <c r="J74" s="57"/>
      <c r="K74" s="57"/>
      <c r="L74" s="57"/>
      <c r="M74" s="58" t="str">
        <f t="shared" si="34"/>
        <v/>
      </c>
      <c r="N74" s="102"/>
    </row>
    <row r="75" spans="1:14">
      <c r="A75" s="97" t="str">
        <f t="shared" si="32"/>
        <v/>
      </c>
      <c r="B75" s="98" t="str">
        <f t="shared" si="31"/>
        <v/>
      </c>
      <c r="C75" s="99"/>
      <c r="D75" s="137"/>
      <c r="E75" s="100"/>
      <c r="F75" s="57"/>
      <c r="G75" s="58">
        <f t="shared" si="33"/>
        <v>0</v>
      </c>
      <c r="H75" s="58">
        <f>IF(E75="",0,IFERROR(VLOOKUP(E75,档案费管理台账!$D$4:$H$1000,5,0),0))</f>
        <v>0</v>
      </c>
      <c r="I75" s="57"/>
      <c r="J75" s="57"/>
      <c r="K75" s="57"/>
      <c r="L75" s="57"/>
      <c r="M75" s="58" t="str">
        <f t="shared" si="34"/>
        <v/>
      </c>
      <c r="N75" s="102"/>
    </row>
    <row r="76" spans="1:14">
      <c r="A76" s="97" t="str">
        <f t="shared" si="32"/>
        <v/>
      </c>
      <c r="B76" s="98" t="str">
        <f t="shared" si="31"/>
        <v/>
      </c>
      <c r="C76" s="99"/>
      <c r="D76" s="137"/>
      <c r="E76" s="100"/>
      <c r="F76" s="57"/>
      <c r="G76" s="58">
        <f t="shared" si="33"/>
        <v>0</v>
      </c>
      <c r="H76" s="58">
        <f>IF(E76="",0,IFERROR(VLOOKUP(E76,档案费管理台账!$D$4:$H$1000,5,0),0))</f>
        <v>0</v>
      </c>
      <c r="I76" s="57"/>
      <c r="J76" s="57"/>
      <c r="K76" s="57"/>
      <c r="L76" s="57"/>
      <c r="M76" s="58" t="str">
        <f t="shared" si="34"/>
        <v/>
      </c>
      <c r="N76" s="102"/>
    </row>
    <row r="77" spans="1:14">
      <c r="A77" s="97" t="str">
        <f t="shared" si="32"/>
        <v/>
      </c>
      <c r="B77" s="98" t="str">
        <f t="shared" si="31"/>
        <v/>
      </c>
      <c r="C77" s="99"/>
      <c r="D77" s="137"/>
      <c r="E77" s="100"/>
      <c r="F77" s="57"/>
      <c r="G77" s="58">
        <f t="shared" si="33"/>
        <v>0</v>
      </c>
      <c r="H77" s="58">
        <f>IF(E77="",0,IFERROR(VLOOKUP(E77,档案费管理台账!$D$4:$H$1000,5,0),0))</f>
        <v>0</v>
      </c>
      <c r="I77" s="57"/>
      <c r="J77" s="57"/>
      <c r="K77" s="57"/>
      <c r="L77" s="57"/>
      <c r="M77" s="58" t="str">
        <f t="shared" si="34"/>
        <v/>
      </c>
      <c r="N77" s="102"/>
    </row>
    <row r="78" spans="1:14">
      <c r="A78" s="97" t="str">
        <f t="shared" si="32"/>
        <v/>
      </c>
      <c r="B78" s="98" t="str">
        <f t="shared" si="31"/>
        <v/>
      </c>
      <c r="C78" s="99"/>
      <c r="D78" s="137"/>
      <c r="E78" s="100"/>
      <c r="F78" s="57"/>
      <c r="G78" s="58">
        <f t="shared" si="33"/>
        <v>0</v>
      </c>
      <c r="H78" s="58">
        <f>IF(E78="",0,IFERROR(VLOOKUP(E78,档案费管理台账!$D$4:$H$1000,5,0),0))</f>
        <v>0</v>
      </c>
      <c r="I78" s="57"/>
      <c r="J78" s="57"/>
      <c r="K78" s="57"/>
      <c r="L78" s="57"/>
      <c r="M78" s="58" t="str">
        <f t="shared" si="34"/>
        <v/>
      </c>
      <c r="N78" s="102"/>
    </row>
    <row r="79" spans="1:14">
      <c r="A79" s="97" t="str">
        <f t="shared" si="32"/>
        <v/>
      </c>
      <c r="B79" s="98" t="str">
        <f t="shared" si="31"/>
        <v/>
      </c>
      <c r="C79" s="99"/>
      <c r="D79" s="137"/>
      <c r="E79" s="100"/>
      <c r="F79" s="57"/>
      <c r="G79" s="58">
        <f t="shared" si="33"/>
        <v>0</v>
      </c>
      <c r="H79" s="58">
        <f>IF(E79="",0,IFERROR(VLOOKUP(E79,档案费管理台账!$D$4:$H$1000,5,0),0))</f>
        <v>0</v>
      </c>
      <c r="I79" s="57"/>
      <c r="J79" s="57"/>
      <c r="K79" s="57"/>
      <c r="L79" s="57"/>
      <c r="M79" s="58" t="str">
        <f t="shared" si="34"/>
        <v/>
      </c>
      <c r="N79" s="102"/>
    </row>
    <row r="80" spans="1:14">
      <c r="A80" s="97" t="str">
        <f t="shared" si="32"/>
        <v/>
      </c>
      <c r="B80" s="98" t="str">
        <f t="shared" si="31"/>
        <v/>
      </c>
      <c r="C80" s="99"/>
      <c r="D80" s="137"/>
      <c r="E80" s="100"/>
      <c r="F80" s="57"/>
      <c r="G80" s="58">
        <f t="shared" si="33"/>
        <v>0</v>
      </c>
      <c r="H80" s="58">
        <f>IF(E80="",0,IFERROR(VLOOKUP(E80,档案费管理台账!$D$4:$H$1000,5,0),0))</f>
        <v>0</v>
      </c>
      <c r="I80" s="57"/>
      <c r="J80" s="57"/>
      <c r="K80" s="57"/>
      <c r="L80" s="57"/>
      <c r="M80" s="58" t="str">
        <f t="shared" si="34"/>
        <v/>
      </c>
      <c r="N80" s="102"/>
    </row>
    <row r="81" spans="1:14">
      <c r="A81" s="97" t="str">
        <f t="shared" si="32"/>
        <v/>
      </c>
      <c r="B81" s="98" t="str">
        <f t="shared" si="31"/>
        <v/>
      </c>
      <c r="C81" s="99"/>
      <c r="D81" s="137"/>
      <c r="E81" s="100"/>
      <c r="F81" s="57"/>
      <c r="G81" s="58">
        <f t="shared" si="33"/>
        <v>0</v>
      </c>
      <c r="H81" s="58">
        <f>IF(E81="",0,IFERROR(VLOOKUP(E81,档案费管理台账!$D$4:$H$1000,5,0),0))</f>
        <v>0</v>
      </c>
      <c r="I81" s="57"/>
      <c r="J81" s="57"/>
      <c r="K81" s="57"/>
      <c r="L81" s="57"/>
      <c r="M81" s="58" t="str">
        <f t="shared" si="34"/>
        <v/>
      </c>
      <c r="N81" s="102"/>
    </row>
    <row r="82" spans="1:14">
      <c r="A82" s="97" t="str">
        <f t="shared" si="32"/>
        <v/>
      </c>
      <c r="B82" s="98" t="str">
        <f t="shared" si="31"/>
        <v/>
      </c>
      <c r="C82" s="99"/>
      <c r="D82" s="137"/>
      <c r="E82" s="100"/>
      <c r="F82" s="57"/>
      <c r="G82" s="58">
        <f t="shared" si="33"/>
        <v>0</v>
      </c>
      <c r="H82" s="58">
        <f>IF(E82="",0,IFERROR(VLOOKUP(E82,档案费管理台账!$D$4:$H$1000,5,0),0))</f>
        <v>0</v>
      </c>
      <c r="I82" s="57"/>
      <c r="J82" s="57"/>
      <c r="K82" s="57"/>
      <c r="L82" s="57"/>
      <c r="M82" s="58" t="str">
        <f t="shared" si="34"/>
        <v/>
      </c>
      <c r="N82" s="102"/>
    </row>
    <row r="83" spans="1:14">
      <c r="A83" s="97" t="str">
        <f t="shared" si="32"/>
        <v/>
      </c>
      <c r="B83" s="98" t="str">
        <f t="shared" si="31"/>
        <v/>
      </c>
      <c r="C83" s="99"/>
      <c r="D83" s="137"/>
      <c r="E83" s="100"/>
      <c r="F83" s="57"/>
      <c r="G83" s="58">
        <f t="shared" si="33"/>
        <v>0</v>
      </c>
      <c r="H83" s="58">
        <f>IF(E83="",0,IFERROR(VLOOKUP(E83,档案费管理台账!$D$4:$H$1000,5,0),0))</f>
        <v>0</v>
      </c>
      <c r="I83" s="57"/>
      <c r="J83" s="57"/>
      <c r="K83" s="57"/>
      <c r="L83" s="57"/>
      <c r="M83" s="58" t="str">
        <f t="shared" si="34"/>
        <v/>
      </c>
      <c r="N83" s="102"/>
    </row>
    <row r="84" spans="1:14">
      <c r="A84" s="97" t="str">
        <f t="shared" si="32"/>
        <v/>
      </c>
      <c r="B84" s="98" t="str">
        <f t="shared" si="31"/>
        <v/>
      </c>
      <c r="C84" s="99"/>
      <c r="D84" s="137"/>
      <c r="E84" s="100"/>
      <c r="F84" s="57"/>
      <c r="G84" s="58">
        <f t="shared" si="33"/>
        <v>0</v>
      </c>
      <c r="H84" s="58">
        <f>IF(E84="",0,IFERROR(VLOOKUP(E84,档案费管理台账!$D$4:$H$1000,5,0),0))</f>
        <v>0</v>
      </c>
      <c r="I84" s="57"/>
      <c r="J84" s="57"/>
      <c r="K84" s="57"/>
      <c r="L84" s="57"/>
      <c r="M84" s="58" t="str">
        <f t="shared" si="34"/>
        <v/>
      </c>
      <c r="N84" s="102"/>
    </row>
    <row r="85" spans="1:14">
      <c r="A85" s="97" t="str">
        <f t="shared" si="32"/>
        <v/>
      </c>
      <c r="B85" s="98" t="str">
        <f t="shared" si="31"/>
        <v/>
      </c>
      <c r="C85" s="99"/>
      <c r="D85" s="137"/>
      <c r="E85" s="100"/>
      <c r="F85" s="57"/>
      <c r="G85" s="58">
        <f t="shared" si="33"/>
        <v>0</v>
      </c>
      <c r="H85" s="58">
        <f>IF(E85="",0,IFERROR(VLOOKUP(E85,档案费管理台账!$D$4:$H$1000,5,0),0))</f>
        <v>0</v>
      </c>
      <c r="I85" s="57"/>
      <c r="J85" s="57"/>
      <c r="K85" s="57"/>
      <c r="L85" s="57"/>
      <c r="M85" s="58" t="str">
        <f t="shared" si="34"/>
        <v/>
      </c>
      <c r="N85" s="102"/>
    </row>
    <row r="86" spans="1:14">
      <c r="A86" s="97" t="str">
        <f t="shared" si="32"/>
        <v/>
      </c>
      <c r="B86" s="98" t="str">
        <f t="shared" si="31"/>
        <v/>
      </c>
      <c r="C86" s="99"/>
      <c r="D86" s="137"/>
      <c r="E86" s="100"/>
      <c r="F86" s="57"/>
      <c r="G86" s="58">
        <f t="shared" si="33"/>
        <v>0</v>
      </c>
      <c r="H86" s="58">
        <f>IF(E86="",0,IFERROR(VLOOKUP(E86,档案费管理台账!$D$4:$H$1000,5,0),0))</f>
        <v>0</v>
      </c>
      <c r="I86" s="57"/>
      <c r="J86" s="57"/>
      <c r="K86" s="57"/>
      <c r="L86" s="57"/>
      <c r="M86" s="58" t="str">
        <f t="shared" si="34"/>
        <v/>
      </c>
      <c r="N86" s="102"/>
    </row>
    <row r="87" spans="1:14">
      <c r="A87" s="97" t="str">
        <f t="shared" si="32"/>
        <v/>
      </c>
      <c r="B87" s="98" t="str">
        <f t="shared" si="31"/>
        <v/>
      </c>
      <c r="C87" s="99"/>
      <c r="D87" s="137"/>
      <c r="E87" s="100"/>
      <c r="F87" s="57"/>
      <c r="G87" s="58">
        <f t="shared" si="33"/>
        <v>0</v>
      </c>
      <c r="H87" s="58">
        <f>IF(E87="",0,IFERROR(VLOOKUP(E87,档案费管理台账!$D$4:$H$1000,5,0),0))</f>
        <v>0</v>
      </c>
      <c r="I87" s="57"/>
      <c r="J87" s="57"/>
      <c r="K87" s="57"/>
      <c r="L87" s="57"/>
      <c r="M87" s="58" t="str">
        <f t="shared" si="34"/>
        <v/>
      </c>
      <c r="N87" s="102"/>
    </row>
    <row r="88" spans="1:14">
      <c r="A88" s="97" t="str">
        <f t="shared" si="32"/>
        <v/>
      </c>
      <c r="B88" s="98" t="str">
        <f t="shared" si="31"/>
        <v/>
      </c>
      <c r="C88" s="99"/>
      <c r="D88" s="137"/>
      <c r="E88" s="100"/>
      <c r="F88" s="57"/>
      <c r="G88" s="58">
        <f t="shared" si="33"/>
        <v>0</v>
      </c>
      <c r="H88" s="58">
        <f>IF(E88="",0,IFERROR(VLOOKUP(E88,档案费管理台账!$D$4:$H$1000,5,0),0))</f>
        <v>0</v>
      </c>
      <c r="I88" s="57"/>
      <c r="J88" s="57"/>
      <c r="K88" s="57"/>
      <c r="L88" s="57"/>
      <c r="M88" s="58" t="str">
        <f t="shared" si="34"/>
        <v/>
      </c>
      <c r="N88" s="102"/>
    </row>
    <row r="89" spans="1:14">
      <c r="A89" s="97" t="str">
        <f t="shared" si="32"/>
        <v/>
      </c>
      <c r="B89" s="98" t="str">
        <f t="shared" si="31"/>
        <v/>
      </c>
      <c r="C89" s="99"/>
      <c r="D89" s="137"/>
      <c r="E89" s="100"/>
      <c r="F89" s="57"/>
      <c r="G89" s="58">
        <f t="shared" si="33"/>
        <v>0</v>
      </c>
      <c r="H89" s="58">
        <f>IF(E89="",0,IFERROR(VLOOKUP(E89,档案费管理台账!$D$4:$H$1000,5,0),0))</f>
        <v>0</v>
      </c>
      <c r="I89" s="57"/>
      <c r="J89" s="57"/>
      <c r="K89" s="57"/>
      <c r="L89" s="57"/>
      <c r="M89" s="58" t="str">
        <f t="shared" si="34"/>
        <v/>
      </c>
      <c r="N89" s="102"/>
    </row>
    <row r="90" spans="1:14">
      <c r="A90" s="97" t="str">
        <f t="shared" si="32"/>
        <v/>
      </c>
      <c r="B90" s="98" t="str">
        <f t="shared" si="31"/>
        <v/>
      </c>
      <c r="C90" s="99"/>
      <c r="D90" s="137"/>
      <c r="E90" s="100"/>
      <c r="F90" s="57"/>
      <c r="G90" s="58">
        <f t="shared" si="33"/>
        <v>0</v>
      </c>
      <c r="H90" s="58">
        <f>IF(E90="",0,IFERROR(VLOOKUP(E90,档案费管理台账!$D$4:$H$1000,5,0),0))</f>
        <v>0</v>
      </c>
      <c r="I90" s="57"/>
      <c r="J90" s="57"/>
      <c r="K90" s="57"/>
      <c r="L90" s="57"/>
      <c r="M90" s="58" t="str">
        <f t="shared" si="34"/>
        <v/>
      </c>
      <c r="N90" s="102"/>
    </row>
    <row r="91" spans="1:14">
      <c r="A91" s="97" t="str">
        <f t="shared" si="32"/>
        <v/>
      </c>
      <c r="B91" s="98" t="str">
        <f t="shared" si="31"/>
        <v/>
      </c>
      <c r="C91" s="99"/>
      <c r="D91" s="137"/>
      <c r="E91" s="100"/>
      <c r="F91" s="57"/>
      <c r="G91" s="58">
        <f t="shared" si="33"/>
        <v>0</v>
      </c>
      <c r="H91" s="58">
        <f>IF(E91="",0,IFERROR(VLOOKUP(E91,档案费管理台账!$D$4:$H$1000,5,0),0))</f>
        <v>0</v>
      </c>
      <c r="I91" s="57"/>
      <c r="J91" s="57"/>
      <c r="K91" s="57"/>
      <c r="L91" s="57"/>
      <c r="M91" s="58" t="str">
        <f t="shared" si="34"/>
        <v/>
      </c>
      <c r="N91" s="102"/>
    </row>
    <row r="92" spans="1:14">
      <c r="A92" s="97" t="str">
        <f t="shared" si="32"/>
        <v/>
      </c>
      <c r="B92" s="98" t="str">
        <f t="shared" si="31"/>
        <v/>
      </c>
      <c r="C92" s="99"/>
      <c r="D92" s="137"/>
      <c r="E92" s="100"/>
      <c r="F92" s="57"/>
      <c r="G92" s="58">
        <f t="shared" si="33"/>
        <v>0</v>
      </c>
      <c r="H92" s="58">
        <f>IF(E92="",0,IFERROR(VLOOKUP(E92,档案费管理台账!$D$4:$H$1000,5,0),0))</f>
        <v>0</v>
      </c>
      <c r="I92" s="57"/>
      <c r="J92" s="57"/>
      <c r="K92" s="57"/>
      <c r="L92" s="57"/>
      <c r="M92" s="58" t="str">
        <f t="shared" si="34"/>
        <v/>
      </c>
      <c r="N92" s="102"/>
    </row>
    <row r="93" spans="1:14">
      <c r="A93" s="97" t="str">
        <f t="shared" si="32"/>
        <v/>
      </c>
      <c r="B93" s="98" t="str">
        <f t="shared" si="31"/>
        <v/>
      </c>
      <c r="C93" s="99"/>
      <c r="D93" s="137"/>
      <c r="E93" s="100"/>
      <c r="F93" s="57"/>
      <c r="G93" s="58">
        <f t="shared" si="33"/>
        <v>0</v>
      </c>
      <c r="H93" s="58">
        <f>IF(E93="",0,IFERROR(VLOOKUP(E93,档案费管理台账!$D$4:$H$1000,5,0),0))</f>
        <v>0</v>
      </c>
      <c r="I93" s="57"/>
      <c r="J93" s="57"/>
      <c r="K93" s="57"/>
      <c r="L93" s="57"/>
      <c r="M93" s="58" t="str">
        <f t="shared" si="34"/>
        <v/>
      </c>
      <c r="N93" s="102"/>
    </row>
    <row r="94" spans="1:14">
      <c r="A94" s="97" t="str">
        <f t="shared" si="32"/>
        <v/>
      </c>
      <c r="B94" s="98" t="str">
        <f t="shared" si="31"/>
        <v/>
      </c>
      <c r="C94" s="99"/>
      <c r="D94" s="137"/>
      <c r="E94" s="100"/>
      <c r="F94" s="57"/>
      <c r="G94" s="58">
        <f t="shared" si="33"/>
        <v>0</v>
      </c>
      <c r="H94" s="58">
        <f>IF(E94="",0,IFERROR(VLOOKUP(E94,档案费管理台账!$D$4:$H$1000,5,0),0))</f>
        <v>0</v>
      </c>
      <c r="I94" s="57"/>
      <c r="J94" s="57"/>
      <c r="K94" s="57"/>
      <c r="L94" s="57"/>
      <c r="M94" s="58" t="str">
        <f t="shared" si="34"/>
        <v/>
      </c>
      <c r="N94" s="102"/>
    </row>
    <row r="95" spans="1:14">
      <c r="A95" s="97" t="str">
        <f t="shared" si="32"/>
        <v/>
      </c>
      <c r="B95" s="98" t="str">
        <f t="shared" si="31"/>
        <v/>
      </c>
      <c r="C95" s="99"/>
      <c r="D95" s="137"/>
      <c r="E95" s="100"/>
      <c r="F95" s="57"/>
      <c r="G95" s="58">
        <f t="shared" si="33"/>
        <v>0</v>
      </c>
      <c r="H95" s="58">
        <f>IF(E95="",0,IFERROR(VLOOKUP(E95,档案费管理台账!$D$4:$H$1000,5,0),0))</f>
        <v>0</v>
      </c>
      <c r="I95" s="57"/>
      <c r="J95" s="57"/>
      <c r="K95" s="57"/>
      <c r="L95" s="57"/>
      <c r="M95" s="58" t="str">
        <f t="shared" si="34"/>
        <v/>
      </c>
      <c r="N95" s="102"/>
    </row>
    <row r="96" spans="1:14">
      <c r="A96" s="97" t="str">
        <f t="shared" si="32"/>
        <v/>
      </c>
      <c r="B96" s="98" t="str">
        <f t="shared" si="31"/>
        <v/>
      </c>
      <c r="C96" s="99"/>
      <c r="D96" s="137"/>
      <c r="E96" s="100"/>
      <c r="F96" s="57"/>
      <c r="G96" s="58">
        <f t="shared" si="33"/>
        <v>0</v>
      </c>
      <c r="H96" s="58">
        <f>IF(E96="",0,IFERROR(VLOOKUP(E96,档案费管理台账!$D$4:$H$1000,5,0),0))</f>
        <v>0</v>
      </c>
      <c r="I96" s="57"/>
      <c r="J96" s="57"/>
      <c r="K96" s="57"/>
      <c r="L96" s="57"/>
      <c r="M96" s="58" t="str">
        <f t="shared" si="34"/>
        <v/>
      </c>
      <c r="N96" s="102"/>
    </row>
    <row r="97" spans="1:14">
      <c r="A97" s="97" t="str">
        <f t="shared" si="32"/>
        <v/>
      </c>
      <c r="B97" s="98" t="str">
        <f t="shared" si="31"/>
        <v/>
      </c>
      <c r="C97" s="99"/>
      <c r="D97" s="137"/>
      <c r="E97" s="100"/>
      <c r="F97" s="57"/>
      <c r="G97" s="58">
        <f t="shared" si="33"/>
        <v>0</v>
      </c>
      <c r="H97" s="58">
        <f>IF(E97="",0,IFERROR(VLOOKUP(E97,档案费管理台账!$D$4:$H$1000,5,0),0))</f>
        <v>0</v>
      </c>
      <c r="I97" s="57"/>
      <c r="J97" s="57"/>
      <c r="K97" s="57"/>
      <c r="L97" s="57"/>
      <c r="M97" s="58" t="str">
        <f t="shared" si="34"/>
        <v/>
      </c>
      <c r="N97" s="102"/>
    </row>
    <row r="98" spans="1:14">
      <c r="A98" s="97" t="str">
        <f t="shared" si="32"/>
        <v/>
      </c>
      <c r="B98" s="98" t="str">
        <f t="shared" si="31"/>
        <v/>
      </c>
      <c r="C98" s="99"/>
      <c r="D98" s="137"/>
      <c r="E98" s="100"/>
      <c r="F98" s="57"/>
      <c r="G98" s="58">
        <f t="shared" si="33"/>
        <v>0</v>
      </c>
      <c r="H98" s="58">
        <f>IF(E98="",0,IFERROR(VLOOKUP(E98,档案费管理台账!$D$4:$H$1000,5,0),0))</f>
        <v>0</v>
      </c>
      <c r="I98" s="57"/>
      <c r="J98" s="57"/>
      <c r="K98" s="57"/>
      <c r="L98" s="57"/>
      <c r="M98" s="58" t="str">
        <f t="shared" si="34"/>
        <v/>
      </c>
      <c r="N98" s="102"/>
    </row>
    <row r="99" spans="1:14">
      <c r="A99" s="97" t="str">
        <f t="shared" si="32"/>
        <v/>
      </c>
      <c r="B99" s="98" t="str">
        <f t="shared" si="31"/>
        <v/>
      </c>
      <c r="C99" s="99"/>
      <c r="D99" s="137"/>
      <c r="E99" s="100"/>
      <c r="F99" s="57"/>
      <c r="G99" s="58">
        <f t="shared" si="33"/>
        <v>0</v>
      </c>
      <c r="H99" s="58">
        <f>IF(E99="",0,IFERROR(VLOOKUP(E99,档案费管理台账!$D$4:$H$1000,5,0),0))</f>
        <v>0</v>
      </c>
      <c r="I99" s="57"/>
      <c r="J99" s="57"/>
      <c r="K99" s="57"/>
      <c r="L99" s="57"/>
      <c r="M99" s="58" t="str">
        <f t="shared" si="34"/>
        <v/>
      </c>
      <c r="N99" s="102"/>
    </row>
    <row r="100" spans="1:14">
      <c r="A100" s="97" t="str">
        <f t="shared" si="32"/>
        <v/>
      </c>
      <c r="B100" s="98" t="str">
        <f t="shared" si="31"/>
        <v/>
      </c>
      <c r="C100" s="99"/>
      <c r="D100" s="137"/>
      <c r="E100" s="100"/>
      <c r="F100" s="57"/>
      <c r="G100" s="58">
        <f t="shared" si="33"/>
        <v>0</v>
      </c>
      <c r="H100" s="58">
        <f>IF(E100="",0,IFERROR(VLOOKUP(E100,档案费管理台账!$D$4:$H$1000,5,0),0))</f>
        <v>0</v>
      </c>
      <c r="I100" s="57"/>
      <c r="J100" s="57"/>
      <c r="K100" s="57"/>
      <c r="L100" s="57"/>
      <c r="M100" s="58" t="str">
        <f t="shared" si="34"/>
        <v/>
      </c>
      <c r="N100" s="102"/>
    </row>
    <row r="101" spans="1:14">
      <c r="A101" s="97" t="str">
        <f t="shared" si="32"/>
        <v/>
      </c>
      <c r="B101" s="98" t="str">
        <f t="shared" si="31"/>
        <v/>
      </c>
      <c r="C101" s="99"/>
      <c r="D101" s="137"/>
      <c r="E101" s="100"/>
      <c r="F101" s="57"/>
      <c r="G101" s="58">
        <f t="shared" si="33"/>
        <v>0</v>
      </c>
      <c r="H101" s="58">
        <f>IF(E101="",0,IFERROR(VLOOKUP(E101,档案费管理台账!$D$4:$H$1000,5,0),0))</f>
        <v>0</v>
      </c>
      <c r="I101" s="57"/>
      <c r="J101" s="57"/>
      <c r="K101" s="57"/>
      <c r="L101" s="57"/>
      <c r="M101" s="58" t="str">
        <f t="shared" si="34"/>
        <v/>
      </c>
      <c r="N101" s="102"/>
    </row>
    <row r="102" spans="1:14">
      <c r="A102" s="97" t="str">
        <f t="shared" si="32"/>
        <v/>
      </c>
      <c r="B102" s="98" t="str">
        <f t="shared" si="31"/>
        <v/>
      </c>
      <c r="C102" s="99"/>
      <c r="D102" s="137"/>
      <c r="E102" s="100"/>
      <c r="F102" s="57"/>
      <c r="G102" s="58">
        <f t="shared" si="33"/>
        <v>0</v>
      </c>
      <c r="H102" s="58">
        <f>IF(E102="",0,IFERROR(VLOOKUP(E102,档案费管理台账!$D$4:$H$1000,5,0),0))</f>
        <v>0</v>
      </c>
      <c r="I102" s="57"/>
      <c r="J102" s="57"/>
      <c r="K102" s="57"/>
      <c r="L102" s="57"/>
      <c r="M102" s="58" t="str">
        <f t="shared" si="34"/>
        <v/>
      </c>
      <c r="N102" s="102"/>
    </row>
    <row r="103" spans="1:14">
      <c r="A103" s="97" t="str">
        <f t="shared" si="32"/>
        <v/>
      </c>
      <c r="B103" s="98" t="str">
        <f t="shared" si="31"/>
        <v/>
      </c>
      <c r="C103" s="99"/>
      <c r="D103" s="137"/>
      <c r="E103" s="100"/>
      <c r="F103" s="57"/>
      <c r="G103" s="58">
        <f t="shared" si="33"/>
        <v>0</v>
      </c>
      <c r="H103" s="58">
        <f>IF(E103="",0,IFERROR(VLOOKUP(E103,档案费管理台账!$D$4:$H$1000,5,0),0))</f>
        <v>0</v>
      </c>
      <c r="I103" s="57"/>
      <c r="J103" s="57"/>
      <c r="K103" s="57"/>
      <c r="L103" s="57"/>
      <c r="M103" s="58" t="str">
        <f t="shared" si="34"/>
        <v/>
      </c>
      <c r="N103" s="102"/>
    </row>
    <row r="104" spans="1:14">
      <c r="A104" s="97" t="str">
        <f t="shared" si="32"/>
        <v/>
      </c>
      <c r="B104" s="98" t="str">
        <f t="shared" si="31"/>
        <v/>
      </c>
      <c r="C104" s="99"/>
      <c r="D104" s="137"/>
      <c r="E104" s="100"/>
      <c r="F104" s="57"/>
      <c r="G104" s="58">
        <f t="shared" si="33"/>
        <v>0</v>
      </c>
      <c r="H104" s="58">
        <f>IF(E104="",0,IFERROR(VLOOKUP(E104,档案费管理台账!$D$4:$H$1000,5,0),0))</f>
        <v>0</v>
      </c>
      <c r="I104" s="57"/>
      <c r="J104" s="57"/>
      <c r="K104" s="57"/>
      <c r="L104" s="57"/>
      <c r="M104" s="58" t="str">
        <f t="shared" si="34"/>
        <v/>
      </c>
      <c r="N104" s="102"/>
    </row>
    <row r="105" spans="1:14">
      <c r="A105" s="97" t="str">
        <f t="shared" si="32"/>
        <v/>
      </c>
      <c r="B105" s="98" t="str">
        <f t="shared" si="31"/>
        <v/>
      </c>
      <c r="C105" s="99"/>
      <c r="D105" s="137"/>
      <c r="E105" s="100"/>
      <c r="F105" s="57"/>
      <c r="G105" s="58">
        <f t="shared" si="33"/>
        <v>0</v>
      </c>
      <c r="H105" s="58">
        <f>IF(E105="",0,IFERROR(VLOOKUP(E105,档案费管理台账!$D$4:$H$1000,5,0),0))</f>
        <v>0</v>
      </c>
      <c r="I105" s="57"/>
      <c r="J105" s="57"/>
      <c r="K105" s="57"/>
      <c r="L105" s="57"/>
      <c r="M105" s="58" t="str">
        <f t="shared" si="34"/>
        <v/>
      </c>
      <c r="N105" s="102"/>
    </row>
    <row r="106" spans="1:14">
      <c r="A106" s="97" t="str">
        <f t="shared" si="32"/>
        <v/>
      </c>
      <c r="B106" s="98" t="str">
        <f t="shared" si="31"/>
        <v/>
      </c>
      <c r="C106" s="99"/>
      <c r="D106" s="137"/>
      <c r="E106" s="100"/>
      <c r="F106" s="57"/>
      <c r="G106" s="58">
        <f t="shared" si="33"/>
        <v>0</v>
      </c>
      <c r="H106" s="58">
        <f>IF(E106="",0,IFERROR(VLOOKUP(E106,档案费管理台账!$D$4:$H$1000,5,0),0))</f>
        <v>0</v>
      </c>
      <c r="I106" s="57"/>
      <c r="J106" s="57"/>
      <c r="K106" s="57"/>
      <c r="L106" s="57"/>
      <c r="M106" s="58" t="str">
        <f t="shared" si="34"/>
        <v/>
      </c>
      <c r="N106" s="102"/>
    </row>
    <row r="107" spans="1:14">
      <c r="A107" s="97" t="str">
        <f t="shared" si="32"/>
        <v/>
      </c>
      <c r="B107" s="98" t="str">
        <f t="shared" si="31"/>
        <v/>
      </c>
      <c r="C107" s="99"/>
      <c r="D107" s="137"/>
      <c r="E107" s="100"/>
      <c r="F107" s="57"/>
      <c r="G107" s="58">
        <f t="shared" si="33"/>
        <v>0</v>
      </c>
      <c r="H107" s="58">
        <f>IF(E107="",0,IFERROR(VLOOKUP(E107,档案费管理台账!$D$4:$H$1000,5,0),0))</f>
        <v>0</v>
      </c>
      <c r="I107" s="57"/>
      <c r="J107" s="57"/>
      <c r="K107" s="57"/>
      <c r="L107" s="57"/>
      <c r="M107" s="58" t="str">
        <f t="shared" si="34"/>
        <v/>
      </c>
      <c r="N107" s="102"/>
    </row>
    <row r="108" spans="1:14">
      <c r="A108" s="97" t="str">
        <f t="shared" si="32"/>
        <v/>
      </c>
      <c r="B108" s="98" t="str">
        <f t="shared" ref="B108:B171" si="35">IF(C108="","",MONTH(C108)&amp;"月")</f>
        <v/>
      </c>
      <c r="C108" s="99"/>
      <c r="D108" s="137"/>
      <c r="E108" s="100"/>
      <c r="F108" s="57"/>
      <c r="G108" s="58">
        <f t="shared" si="33"/>
        <v>0</v>
      </c>
      <c r="H108" s="58">
        <f>IF(E108="",0,IFERROR(VLOOKUP(E108,档案费管理台账!$D$4:$H$1000,5,0),0))</f>
        <v>0</v>
      </c>
      <c r="I108" s="57"/>
      <c r="J108" s="57"/>
      <c r="K108" s="57"/>
      <c r="L108" s="57"/>
      <c r="M108" s="58" t="str">
        <f t="shared" si="34"/>
        <v/>
      </c>
      <c r="N108" s="102"/>
    </row>
    <row r="109" spans="1:14">
      <c r="A109" s="97" t="str">
        <f t="shared" ref="A109:A172" si="36">IF(C109="","",ROW()-42)</f>
        <v/>
      </c>
      <c r="B109" s="98" t="str">
        <f t="shared" si="35"/>
        <v/>
      </c>
      <c r="C109" s="99"/>
      <c r="D109" s="137"/>
      <c r="E109" s="100"/>
      <c r="F109" s="57"/>
      <c r="G109" s="58">
        <f t="shared" ref="G109:G172" si="37">IF(F109="",0,F109*$K$41)</f>
        <v>0</v>
      </c>
      <c r="H109" s="58">
        <f>IF(E109="",0,IFERROR(VLOOKUP(E109,档案费管理台账!$D$4:$H$1000,5,0),0))</f>
        <v>0</v>
      </c>
      <c r="I109" s="57"/>
      <c r="J109" s="57"/>
      <c r="K109" s="57"/>
      <c r="L109" s="57"/>
      <c r="M109" s="58" t="str">
        <f t="shared" ref="M109:M172" si="38">IF(C109="","",ROUND(M108+G109-I109-J109-K109-L109-H109,2))</f>
        <v/>
      </c>
      <c r="N109" s="102"/>
    </row>
    <row r="110" spans="1:14">
      <c r="A110" s="97" t="str">
        <f t="shared" si="36"/>
        <v/>
      </c>
      <c r="B110" s="98" t="str">
        <f t="shared" si="35"/>
        <v/>
      </c>
      <c r="C110" s="99"/>
      <c r="D110" s="137"/>
      <c r="E110" s="100"/>
      <c r="F110" s="57"/>
      <c r="G110" s="58">
        <f t="shared" si="37"/>
        <v>0</v>
      </c>
      <c r="H110" s="58">
        <f>IF(E110="",0,IFERROR(VLOOKUP(E110,档案费管理台账!$D$4:$H$1000,5,0),0))</f>
        <v>0</v>
      </c>
      <c r="I110" s="57"/>
      <c r="J110" s="57"/>
      <c r="K110" s="57"/>
      <c r="L110" s="57"/>
      <c r="M110" s="58" t="str">
        <f t="shared" si="38"/>
        <v/>
      </c>
      <c r="N110" s="102"/>
    </row>
    <row r="111" spans="1:14">
      <c r="A111" s="97" t="str">
        <f t="shared" si="36"/>
        <v/>
      </c>
      <c r="B111" s="98" t="str">
        <f t="shared" si="35"/>
        <v/>
      </c>
      <c r="C111" s="99"/>
      <c r="D111" s="137"/>
      <c r="E111" s="100"/>
      <c r="F111" s="57"/>
      <c r="G111" s="58">
        <f t="shared" si="37"/>
        <v>0</v>
      </c>
      <c r="H111" s="58">
        <f>IF(E111="",0,IFERROR(VLOOKUP(E111,档案费管理台账!$D$4:$H$1000,5,0),0))</f>
        <v>0</v>
      </c>
      <c r="I111" s="57"/>
      <c r="J111" s="57"/>
      <c r="K111" s="57"/>
      <c r="L111" s="57"/>
      <c r="M111" s="58" t="str">
        <f t="shared" si="38"/>
        <v/>
      </c>
      <c r="N111" s="102"/>
    </row>
    <row r="112" spans="1:14">
      <c r="A112" s="97" t="str">
        <f t="shared" si="36"/>
        <v/>
      </c>
      <c r="B112" s="98" t="str">
        <f t="shared" si="35"/>
        <v/>
      </c>
      <c r="C112" s="99"/>
      <c r="D112" s="137"/>
      <c r="E112" s="100"/>
      <c r="F112" s="57"/>
      <c r="G112" s="58">
        <f t="shared" si="37"/>
        <v>0</v>
      </c>
      <c r="H112" s="58">
        <f>IF(E112="",0,IFERROR(VLOOKUP(E112,档案费管理台账!$D$4:$H$1000,5,0),0))</f>
        <v>0</v>
      </c>
      <c r="I112" s="57"/>
      <c r="J112" s="57"/>
      <c r="K112" s="57"/>
      <c r="L112" s="57"/>
      <c r="M112" s="58" t="str">
        <f t="shared" si="38"/>
        <v/>
      </c>
      <c r="N112" s="102"/>
    </row>
    <row r="113" spans="1:14">
      <c r="A113" s="97" t="str">
        <f t="shared" si="36"/>
        <v/>
      </c>
      <c r="B113" s="98" t="str">
        <f t="shared" si="35"/>
        <v/>
      </c>
      <c r="C113" s="99"/>
      <c r="D113" s="137"/>
      <c r="E113" s="100"/>
      <c r="F113" s="57"/>
      <c r="G113" s="58">
        <f t="shared" si="37"/>
        <v>0</v>
      </c>
      <c r="H113" s="58">
        <f>IF(E113="",0,IFERROR(VLOOKUP(E113,档案费管理台账!$D$4:$H$1000,5,0),0))</f>
        <v>0</v>
      </c>
      <c r="I113" s="57"/>
      <c r="J113" s="57"/>
      <c r="K113" s="57"/>
      <c r="L113" s="57"/>
      <c r="M113" s="58" t="str">
        <f t="shared" si="38"/>
        <v/>
      </c>
      <c r="N113" s="102"/>
    </row>
    <row r="114" spans="1:14">
      <c r="A114" s="97" t="str">
        <f t="shared" si="36"/>
        <v/>
      </c>
      <c r="B114" s="98" t="str">
        <f t="shared" si="35"/>
        <v/>
      </c>
      <c r="C114" s="99"/>
      <c r="D114" s="137"/>
      <c r="E114" s="100"/>
      <c r="F114" s="57"/>
      <c r="G114" s="58">
        <f t="shared" si="37"/>
        <v>0</v>
      </c>
      <c r="H114" s="58">
        <f>IF(E114="",0,IFERROR(VLOOKUP(E114,档案费管理台账!$D$4:$H$1000,5,0),0))</f>
        <v>0</v>
      </c>
      <c r="I114" s="57"/>
      <c r="J114" s="57"/>
      <c r="K114" s="57"/>
      <c r="L114" s="57"/>
      <c r="M114" s="58" t="str">
        <f t="shared" si="38"/>
        <v/>
      </c>
      <c r="N114" s="102"/>
    </row>
    <row r="115" spans="1:14">
      <c r="A115" s="97" t="str">
        <f t="shared" si="36"/>
        <v/>
      </c>
      <c r="B115" s="98" t="str">
        <f t="shared" si="35"/>
        <v/>
      </c>
      <c r="C115" s="99"/>
      <c r="D115" s="137"/>
      <c r="E115" s="100"/>
      <c r="F115" s="57"/>
      <c r="G115" s="58">
        <f t="shared" si="37"/>
        <v>0</v>
      </c>
      <c r="H115" s="58">
        <f>IF(E115="",0,IFERROR(VLOOKUP(E115,档案费管理台账!$D$4:$H$1000,5,0),0))</f>
        <v>0</v>
      </c>
      <c r="I115" s="57"/>
      <c r="J115" s="57"/>
      <c r="K115" s="57"/>
      <c r="L115" s="57"/>
      <c r="M115" s="58" t="str">
        <f t="shared" si="38"/>
        <v/>
      </c>
      <c r="N115" s="102"/>
    </row>
    <row r="116" spans="1:14">
      <c r="A116" s="97" t="str">
        <f t="shared" si="36"/>
        <v/>
      </c>
      <c r="B116" s="98" t="str">
        <f t="shared" si="35"/>
        <v/>
      </c>
      <c r="C116" s="99"/>
      <c r="D116" s="137"/>
      <c r="E116" s="100"/>
      <c r="F116" s="57"/>
      <c r="G116" s="58">
        <f t="shared" si="37"/>
        <v>0</v>
      </c>
      <c r="H116" s="58">
        <f>IF(E116="",0,IFERROR(VLOOKUP(E116,档案费管理台账!$D$4:$H$1000,5,0),0))</f>
        <v>0</v>
      </c>
      <c r="I116" s="57"/>
      <c r="J116" s="57"/>
      <c r="K116" s="57"/>
      <c r="L116" s="57"/>
      <c r="M116" s="58" t="str">
        <f t="shared" si="38"/>
        <v/>
      </c>
      <c r="N116" s="102"/>
    </row>
    <row r="117" spans="1:14">
      <c r="A117" s="97" t="str">
        <f t="shared" si="36"/>
        <v/>
      </c>
      <c r="B117" s="98" t="str">
        <f t="shared" si="35"/>
        <v/>
      </c>
      <c r="C117" s="99"/>
      <c r="D117" s="137"/>
      <c r="E117" s="100"/>
      <c r="F117" s="57"/>
      <c r="G117" s="58">
        <f t="shared" si="37"/>
        <v>0</v>
      </c>
      <c r="H117" s="58">
        <f>IF(E117="",0,IFERROR(VLOOKUP(E117,档案费管理台账!$D$4:$H$1000,5,0),0))</f>
        <v>0</v>
      </c>
      <c r="I117" s="57"/>
      <c r="J117" s="57"/>
      <c r="K117" s="57"/>
      <c r="L117" s="57"/>
      <c r="M117" s="58" t="str">
        <f t="shared" si="38"/>
        <v/>
      </c>
      <c r="N117" s="102"/>
    </row>
    <row r="118" spans="1:14">
      <c r="A118" s="97" t="str">
        <f t="shared" si="36"/>
        <v/>
      </c>
      <c r="B118" s="98" t="str">
        <f t="shared" si="35"/>
        <v/>
      </c>
      <c r="C118" s="99"/>
      <c r="D118" s="137"/>
      <c r="E118" s="100"/>
      <c r="F118" s="57"/>
      <c r="G118" s="58">
        <f t="shared" si="37"/>
        <v>0</v>
      </c>
      <c r="H118" s="58">
        <f>IF(E118="",0,IFERROR(VLOOKUP(E118,档案费管理台账!$D$4:$H$1000,5,0),0))</f>
        <v>0</v>
      </c>
      <c r="I118" s="57"/>
      <c r="J118" s="57"/>
      <c r="K118" s="57"/>
      <c r="L118" s="57"/>
      <c r="M118" s="58" t="str">
        <f t="shared" si="38"/>
        <v/>
      </c>
      <c r="N118" s="102"/>
    </row>
    <row r="119" spans="1:14">
      <c r="A119" s="97" t="str">
        <f t="shared" si="36"/>
        <v/>
      </c>
      <c r="B119" s="98" t="str">
        <f t="shared" si="35"/>
        <v/>
      </c>
      <c r="C119" s="99"/>
      <c r="D119" s="137"/>
      <c r="E119" s="100"/>
      <c r="F119" s="57"/>
      <c r="G119" s="58">
        <f t="shared" si="37"/>
        <v>0</v>
      </c>
      <c r="H119" s="58">
        <f>IF(E119="",0,IFERROR(VLOOKUP(E119,档案费管理台账!$D$4:$H$1000,5,0),0))</f>
        <v>0</v>
      </c>
      <c r="I119" s="57"/>
      <c r="J119" s="57"/>
      <c r="K119" s="57"/>
      <c r="L119" s="57"/>
      <c r="M119" s="58" t="str">
        <f t="shared" si="38"/>
        <v/>
      </c>
      <c r="N119" s="102"/>
    </row>
    <row r="120" spans="1:14">
      <c r="A120" s="97" t="str">
        <f t="shared" si="36"/>
        <v/>
      </c>
      <c r="B120" s="98" t="str">
        <f t="shared" si="35"/>
        <v/>
      </c>
      <c r="C120" s="99"/>
      <c r="D120" s="137"/>
      <c r="E120" s="100"/>
      <c r="F120" s="57"/>
      <c r="G120" s="58">
        <f t="shared" si="37"/>
        <v>0</v>
      </c>
      <c r="H120" s="58">
        <f>IF(E120="",0,IFERROR(VLOOKUP(E120,档案费管理台账!$D$4:$H$1000,5,0),0))</f>
        <v>0</v>
      </c>
      <c r="I120" s="57"/>
      <c r="J120" s="57"/>
      <c r="K120" s="57"/>
      <c r="L120" s="57"/>
      <c r="M120" s="58" t="str">
        <f t="shared" si="38"/>
        <v/>
      </c>
      <c r="N120" s="102"/>
    </row>
    <row r="121" spans="1:14">
      <c r="A121" s="97" t="str">
        <f t="shared" si="36"/>
        <v/>
      </c>
      <c r="B121" s="98" t="str">
        <f t="shared" si="35"/>
        <v/>
      </c>
      <c r="C121" s="99"/>
      <c r="D121" s="137"/>
      <c r="E121" s="100"/>
      <c r="F121" s="57"/>
      <c r="G121" s="58">
        <f t="shared" si="37"/>
        <v>0</v>
      </c>
      <c r="H121" s="58">
        <f>IF(E121="",0,IFERROR(VLOOKUP(E121,档案费管理台账!$D$4:$H$1000,5,0),0))</f>
        <v>0</v>
      </c>
      <c r="I121" s="57"/>
      <c r="J121" s="57"/>
      <c r="K121" s="57"/>
      <c r="L121" s="57"/>
      <c r="M121" s="58" t="str">
        <f t="shared" si="38"/>
        <v/>
      </c>
      <c r="N121" s="102"/>
    </row>
    <row r="122" spans="1:14">
      <c r="A122" s="97" t="str">
        <f t="shared" si="36"/>
        <v/>
      </c>
      <c r="B122" s="98" t="str">
        <f t="shared" si="35"/>
        <v/>
      </c>
      <c r="C122" s="99"/>
      <c r="D122" s="137"/>
      <c r="E122" s="100"/>
      <c r="F122" s="57"/>
      <c r="G122" s="58">
        <f t="shared" si="37"/>
        <v>0</v>
      </c>
      <c r="H122" s="58">
        <f>IF(E122="",0,IFERROR(VLOOKUP(E122,档案费管理台账!$D$4:$H$1000,5,0),0))</f>
        <v>0</v>
      </c>
      <c r="I122" s="57"/>
      <c r="J122" s="57"/>
      <c r="K122" s="57"/>
      <c r="L122" s="57"/>
      <c r="M122" s="58" t="str">
        <f t="shared" si="38"/>
        <v/>
      </c>
      <c r="N122" s="102"/>
    </row>
    <row r="123" spans="1:14">
      <c r="A123" s="97" t="str">
        <f t="shared" si="36"/>
        <v/>
      </c>
      <c r="B123" s="98" t="str">
        <f t="shared" si="35"/>
        <v/>
      </c>
      <c r="C123" s="99"/>
      <c r="D123" s="137"/>
      <c r="E123" s="100"/>
      <c r="F123" s="57"/>
      <c r="G123" s="58">
        <f t="shared" si="37"/>
        <v>0</v>
      </c>
      <c r="H123" s="58">
        <f>IF(E123="",0,IFERROR(VLOOKUP(E123,档案费管理台账!$D$4:$H$1000,5,0),0))</f>
        <v>0</v>
      </c>
      <c r="I123" s="57"/>
      <c r="J123" s="57"/>
      <c r="K123" s="57"/>
      <c r="L123" s="57"/>
      <c r="M123" s="58" t="str">
        <f t="shared" si="38"/>
        <v/>
      </c>
      <c r="N123" s="102"/>
    </row>
    <row r="124" spans="1:14">
      <c r="A124" s="97" t="str">
        <f t="shared" si="36"/>
        <v/>
      </c>
      <c r="B124" s="98" t="str">
        <f t="shared" si="35"/>
        <v/>
      </c>
      <c r="C124" s="99"/>
      <c r="D124" s="137"/>
      <c r="E124" s="100"/>
      <c r="F124" s="57"/>
      <c r="G124" s="58">
        <f t="shared" si="37"/>
        <v>0</v>
      </c>
      <c r="H124" s="58">
        <f>IF(E124="",0,IFERROR(VLOOKUP(E124,档案费管理台账!$D$4:$H$1000,5,0),0))</f>
        <v>0</v>
      </c>
      <c r="I124" s="57"/>
      <c r="J124" s="57"/>
      <c r="K124" s="57"/>
      <c r="L124" s="57"/>
      <c r="M124" s="58" t="str">
        <f t="shared" si="38"/>
        <v/>
      </c>
      <c r="N124" s="102"/>
    </row>
    <row r="125" spans="1:14">
      <c r="A125" s="97" t="str">
        <f t="shared" si="36"/>
        <v/>
      </c>
      <c r="B125" s="98" t="str">
        <f t="shared" si="35"/>
        <v/>
      </c>
      <c r="C125" s="99"/>
      <c r="D125" s="137"/>
      <c r="E125" s="100"/>
      <c r="F125" s="57"/>
      <c r="G125" s="58">
        <f t="shared" si="37"/>
        <v>0</v>
      </c>
      <c r="H125" s="58">
        <f>IF(E125="",0,IFERROR(VLOOKUP(E125,档案费管理台账!$D$4:$H$1000,5,0),0))</f>
        <v>0</v>
      </c>
      <c r="I125" s="57"/>
      <c r="J125" s="57"/>
      <c r="K125" s="57"/>
      <c r="L125" s="57"/>
      <c r="M125" s="58" t="str">
        <f t="shared" si="38"/>
        <v/>
      </c>
      <c r="N125" s="102"/>
    </row>
    <row r="126" spans="1:14">
      <c r="A126" s="97" t="str">
        <f t="shared" si="36"/>
        <v/>
      </c>
      <c r="B126" s="98" t="str">
        <f t="shared" si="35"/>
        <v/>
      </c>
      <c r="C126" s="99"/>
      <c r="D126" s="137"/>
      <c r="E126" s="100"/>
      <c r="F126" s="57"/>
      <c r="G126" s="58">
        <f t="shared" si="37"/>
        <v>0</v>
      </c>
      <c r="H126" s="58">
        <f>IF(E126="",0,IFERROR(VLOOKUP(E126,档案费管理台账!$D$4:$H$1000,5,0),0))</f>
        <v>0</v>
      </c>
      <c r="I126" s="57"/>
      <c r="J126" s="57"/>
      <c r="K126" s="57"/>
      <c r="L126" s="57"/>
      <c r="M126" s="58" t="str">
        <f t="shared" si="38"/>
        <v/>
      </c>
      <c r="N126" s="102"/>
    </row>
    <row r="127" spans="1:14">
      <c r="A127" s="97" t="str">
        <f t="shared" si="36"/>
        <v/>
      </c>
      <c r="B127" s="98" t="str">
        <f t="shared" si="35"/>
        <v/>
      </c>
      <c r="C127" s="99"/>
      <c r="D127" s="137"/>
      <c r="E127" s="100"/>
      <c r="F127" s="57"/>
      <c r="G127" s="58">
        <f t="shared" si="37"/>
        <v>0</v>
      </c>
      <c r="H127" s="58">
        <f>IF(E127="",0,IFERROR(VLOOKUP(E127,档案费管理台账!$D$4:$H$1000,5,0),0))</f>
        <v>0</v>
      </c>
      <c r="I127" s="57"/>
      <c r="J127" s="57"/>
      <c r="K127" s="57"/>
      <c r="L127" s="57"/>
      <c r="M127" s="58" t="str">
        <f t="shared" si="38"/>
        <v/>
      </c>
      <c r="N127" s="102"/>
    </row>
    <row r="128" spans="1:14">
      <c r="A128" s="97" t="str">
        <f t="shared" si="36"/>
        <v/>
      </c>
      <c r="B128" s="98" t="str">
        <f t="shared" si="35"/>
        <v/>
      </c>
      <c r="C128" s="99"/>
      <c r="D128" s="137"/>
      <c r="E128" s="100"/>
      <c r="F128" s="57"/>
      <c r="G128" s="58">
        <f t="shared" si="37"/>
        <v>0</v>
      </c>
      <c r="H128" s="58">
        <f>IF(E128="",0,IFERROR(VLOOKUP(E128,档案费管理台账!$D$4:$H$1000,5,0),0))</f>
        <v>0</v>
      </c>
      <c r="I128" s="57"/>
      <c r="J128" s="57"/>
      <c r="K128" s="57"/>
      <c r="L128" s="57"/>
      <c r="M128" s="58" t="str">
        <f t="shared" si="38"/>
        <v/>
      </c>
      <c r="N128" s="102"/>
    </row>
    <row r="129" spans="1:14">
      <c r="A129" s="97" t="str">
        <f t="shared" si="36"/>
        <v/>
      </c>
      <c r="B129" s="98" t="str">
        <f t="shared" si="35"/>
        <v/>
      </c>
      <c r="C129" s="99"/>
      <c r="D129" s="137"/>
      <c r="E129" s="100"/>
      <c r="F129" s="57"/>
      <c r="G129" s="58">
        <f t="shared" si="37"/>
        <v>0</v>
      </c>
      <c r="H129" s="58">
        <f>IF(E129="",0,IFERROR(VLOOKUP(E129,档案费管理台账!$D$4:$H$1000,5,0),0))</f>
        <v>0</v>
      </c>
      <c r="I129" s="57"/>
      <c r="J129" s="57"/>
      <c r="K129" s="57"/>
      <c r="L129" s="57"/>
      <c r="M129" s="58" t="str">
        <f t="shared" si="38"/>
        <v/>
      </c>
      <c r="N129" s="102"/>
    </row>
    <row r="130" spans="1:14">
      <c r="A130" s="97" t="str">
        <f t="shared" si="36"/>
        <v/>
      </c>
      <c r="B130" s="98" t="str">
        <f t="shared" si="35"/>
        <v/>
      </c>
      <c r="C130" s="99"/>
      <c r="D130" s="137"/>
      <c r="E130" s="100"/>
      <c r="F130" s="57"/>
      <c r="G130" s="58">
        <f t="shared" si="37"/>
        <v>0</v>
      </c>
      <c r="H130" s="58">
        <f>IF(E130="",0,IFERROR(VLOOKUP(E130,档案费管理台账!$D$4:$H$1000,5,0),0))</f>
        <v>0</v>
      </c>
      <c r="I130" s="57"/>
      <c r="J130" s="57"/>
      <c r="K130" s="57"/>
      <c r="L130" s="57"/>
      <c r="M130" s="58" t="str">
        <f t="shared" si="38"/>
        <v/>
      </c>
      <c r="N130" s="102"/>
    </row>
    <row r="131" spans="1:14">
      <c r="A131" s="97" t="str">
        <f t="shared" si="36"/>
        <v/>
      </c>
      <c r="B131" s="98" t="str">
        <f t="shared" si="35"/>
        <v/>
      </c>
      <c r="C131" s="99"/>
      <c r="D131" s="137"/>
      <c r="E131" s="100"/>
      <c r="F131" s="57"/>
      <c r="G131" s="58">
        <f t="shared" si="37"/>
        <v>0</v>
      </c>
      <c r="H131" s="58">
        <f>IF(E131="",0,IFERROR(VLOOKUP(E131,档案费管理台账!$D$4:$H$1000,5,0),0))</f>
        <v>0</v>
      </c>
      <c r="I131" s="57"/>
      <c r="J131" s="57"/>
      <c r="K131" s="57"/>
      <c r="L131" s="57"/>
      <c r="M131" s="58" t="str">
        <f t="shared" si="38"/>
        <v/>
      </c>
      <c r="N131" s="102"/>
    </row>
    <row r="132" spans="1:14">
      <c r="A132" s="97" t="str">
        <f t="shared" si="36"/>
        <v/>
      </c>
      <c r="B132" s="98" t="str">
        <f t="shared" si="35"/>
        <v/>
      </c>
      <c r="C132" s="99"/>
      <c r="D132" s="137"/>
      <c r="E132" s="100"/>
      <c r="F132" s="57"/>
      <c r="G132" s="58">
        <f t="shared" si="37"/>
        <v>0</v>
      </c>
      <c r="H132" s="58">
        <f>IF(E132="",0,IFERROR(VLOOKUP(E132,档案费管理台账!$D$4:$H$1000,5,0),0))</f>
        <v>0</v>
      </c>
      <c r="I132" s="57"/>
      <c r="J132" s="57"/>
      <c r="K132" s="57"/>
      <c r="L132" s="57"/>
      <c r="M132" s="58" t="str">
        <f t="shared" si="38"/>
        <v/>
      </c>
      <c r="N132" s="102"/>
    </row>
    <row r="133" spans="1:14">
      <c r="A133" s="97" t="str">
        <f t="shared" si="36"/>
        <v/>
      </c>
      <c r="B133" s="98" t="str">
        <f t="shared" si="35"/>
        <v/>
      </c>
      <c r="C133" s="99"/>
      <c r="D133" s="137"/>
      <c r="E133" s="100"/>
      <c r="F133" s="57"/>
      <c r="G133" s="58">
        <f t="shared" si="37"/>
        <v>0</v>
      </c>
      <c r="H133" s="58">
        <f>IF(E133="",0,IFERROR(VLOOKUP(E133,档案费管理台账!$D$4:$H$1000,5,0),0))</f>
        <v>0</v>
      </c>
      <c r="I133" s="57"/>
      <c r="J133" s="57"/>
      <c r="K133" s="57"/>
      <c r="L133" s="57"/>
      <c r="M133" s="58" t="str">
        <f t="shared" si="38"/>
        <v/>
      </c>
      <c r="N133" s="102"/>
    </row>
    <row r="134" spans="1:14">
      <c r="A134" s="97" t="str">
        <f t="shared" si="36"/>
        <v/>
      </c>
      <c r="B134" s="98" t="str">
        <f t="shared" si="35"/>
        <v/>
      </c>
      <c r="C134" s="99"/>
      <c r="D134" s="137"/>
      <c r="E134" s="100"/>
      <c r="F134" s="57"/>
      <c r="G134" s="58">
        <f t="shared" si="37"/>
        <v>0</v>
      </c>
      <c r="H134" s="58">
        <f>IF(E134="",0,IFERROR(VLOOKUP(E134,档案费管理台账!$D$4:$H$1000,5,0),0))</f>
        <v>0</v>
      </c>
      <c r="I134" s="57"/>
      <c r="J134" s="57"/>
      <c r="K134" s="57"/>
      <c r="L134" s="57"/>
      <c r="M134" s="58" t="str">
        <f t="shared" si="38"/>
        <v/>
      </c>
      <c r="N134" s="102"/>
    </row>
    <row r="135" spans="1:14">
      <c r="A135" s="97" t="str">
        <f t="shared" si="36"/>
        <v/>
      </c>
      <c r="B135" s="98" t="str">
        <f t="shared" si="35"/>
        <v/>
      </c>
      <c r="C135" s="99"/>
      <c r="D135" s="137"/>
      <c r="E135" s="100"/>
      <c r="F135" s="57"/>
      <c r="G135" s="58">
        <f t="shared" si="37"/>
        <v>0</v>
      </c>
      <c r="H135" s="58">
        <f>IF(E135="",0,IFERROR(VLOOKUP(E135,档案费管理台账!$D$4:$H$1000,5,0),0))</f>
        <v>0</v>
      </c>
      <c r="I135" s="57"/>
      <c r="J135" s="57"/>
      <c r="K135" s="57"/>
      <c r="L135" s="57"/>
      <c r="M135" s="58" t="str">
        <f t="shared" si="38"/>
        <v/>
      </c>
      <c r="N135" s="102"/>
    </row>
    <row r="136" spans="1:14">
      <c r="A136" s="97" t="str">
        <f t="shared" si="36"/>
        <v/>
      </c>
      <c r="B136" s="98" t="str">
        <f t="shared" si="35"/>
        <v/>
      </c>
      <c r="C136" s="99"/>
      <c r="D136" s="137"/>
      <c r="E136" s="100"/>
      <c r="F136" s="57"/>
      <c r="G136" s="58">
        <f t="shared" si="37"/>
        <v>0</v>
      </c>
      <c r="H136" s="58">
        <f>IF(E136="",0,IFERROR(VLOOKUP(E136,档案费管理台账!$D$4:$H$1000,5,0),0))</f>
        <v>0</v>
      </c>
      <c r="I136" s="57"/>
      <c r="J136" s="57"/>
      <c r="K136" s="57"/>
      <c r="L136" s="57"/>
      <c r="M136" s="58" t="str">
        <f t="shared" si="38"/>
        <v/>
      </c>
      <c r="N136" s="102"/>
    </row>
    <row r="137" spans="1:14">
      <c r="A137" s="97" t="str">
        <f t="shared" si="36"/>
        <v/>
      </c>
      <c r="B137" s="98" t="str">
        <f t="shared" si="35"/>
        <v/>
      </c>
      <c r="C137" s="99"/>
      <c r="D137" s="137"/>
      <c r="E137" s="100"/>
      <c r="F137" s="57"/>
      <c r="G137" s="58">
        <f t="shared" si="37"/>
        <v>0</v>
      </c>
      <c r="H137" s="58">
        <f>IF(E137="",0,IFERROR(VLOOKUP(E137,档案费管理台账!$D$4:$H$1000,5,0),0))</f>
        <v>0</v>
      </c>
      <c r="I137" s="57"/>
      <c r="J137" s="57"/>
      <c r="K137" s="57"/>
      <c r="L137" s="57"/>
      <c r="M137" s="58" t="str">
        <f t="shared" si="38"/>
        <v/>
      </c>
      <c r="N137" s="102"/>
    </row>
    <row r="138" spans="1:14">
      <c r="A138" s="97" t="str">
        <f t="shared" si="36"/>
        <v/>
      </c>
      <c r="B138" s="98" t="str">
        <f t="shared" si="35"/>
        <v/>
      </c>
      <c r="C138" s="99"/>
      <c r="D138" s="137"/>
      <c r="E138" s="100"/>
      <c r="F138" s="57"/>
      <c r="G138" s="58">
        <f t="shared" si="37"/>
        <v>0</v>
      </c>
      <c r="H138" s="58">
        <f>IF(E138="",0,IFERROR(VLOOKUP(E138,档案费管理台账!$D$4:$H$1000,5,0),0))</f>
        <v>0</v>
      </c>
      <c r="I138" s="57"/>
      <c r="J138" s="57"/>
      <c r="K138" s="57"/>
      <c r="L138" s="57"/>
      <c r="M138" s="58" t="str">
        <f t="shared" si="38"/>
        <v/>
      </c>
      <c r="N138" s="102"/>
    </row>
    <row r="139" spans="1:14">
      <c r="A139" s="97" t="str">
        <f t="shared" si="36"/>
        <v/>
      </c>
      <c r="B139" s="98" t="str">
        <f t="shared" si="35"/>
        <v/>
      </c>
      <c r="C139" s="99"/>
      <c r="D139" s="137"/>
      <c r="E139" s="100"/>
      <c r="F139" s="57"/>
      <c r="G139" s="58">
        <f t="shared" si="37"/>
        <v>0</v>
      </c>
      <c r="H139" s="58">
        <f>IF(E139="",0,IFERROR(VLOOKUP(E139,档案费管理台账!$D$4:$H$1000,5,0),0))</f>
        <v>0</v>
      </c>
      <c r="I139" s="57"/>
      <c r="J139" s="57"/>
      <c r="K139" s="57"/>
      <c r="L139" s="57"/>
      <c r="M139" s="58" t="str">
        <f t="shared" si="38"/>
        <v/>
      </c>
      <c r="N139" s="102"/>
    </row>
    <row r="140" spans="1:14">
      <c r="A140" s="97" t="str">
        <f t="shared" si="36"/>
        <v/>
      </c>
      <c r="B140" s="98" t="str">
        <f t="shared" si="35"/>
        <v/>
      </c>
      <c r="C140" s="99"/>
      <c r="D140" s="137"/>
      <c r="E140" s="100"/>
      <c r="F140" s="57"/>
      <c r="G140" s="58">
        <f t="shared" si="37"/>
        <v>0</v>
      </c>
      <c r="H140" s="58">
        <f>IF(E140="",0,IFERROR(VLOOKUP(E140,档案费管理台账!$D$4:$H$1000,5,0),0))</f>
        <v>0</v>
      </c>
      <c r="I140" s="57"/>
      <c r="J140" s="57"/>
      <c r="K140" s="57"/>
      <c r="L140" s="57"/>
      <c r="M140" s="58" t="str">
        <f t="shared" si="38"/>
        <v/>
      </c>
      <c r="N140" s="102"/>
    </row>
    <row r="141" spans="1:14">
      <c r="A141" s="97" t="str">
        <f t="shared" si="36"/>
        <v/>
      </c>
      <c r="B141" s="98" t="str">
        <f t="shared" si="35"/>
        <v/>
      </c>
      <c r="C141" s="99"/>
      <c r="D141" s="137"/>
      <c r="E141" s="100"/>
      <c r="F141" s="57"/>
      <c r="G141" s="58">
        <f t="shared" si="37"/>
        <v>0</v>
      </c>
      <c r="H141" s="58">
        <f>IF(E141="",0,IFERROR(VLOOKUP(E141,档案费管理台账!$D$4:$H$1000,5,0),0))</f>
        <v>0</v>
      </c>
      <c r="I141" s="57"/>
      <c r="J141" s="57"/>
      <c r="K141" s="57"/>
      <c r="L141" s="57"/>
      <c r="M141" s="58" t="str">
        <f t="shared" si="38"/>
        <v/>
      </c>
      <c r="N141" s="102"/>
    </row>
    <row r="142" spans="1:14">
      <c r="A142" s="97" t="str">
        <f t="shared" si="36"/>
        <v/>
      </c>
      <c r="B142" s="98" t="str">
        <f t="shared" si="35"/>
        <v/>
      </c>
      <c r="C142" s="99"/>
      <c r="D142" s="137"/>
      <c r="E142" s="100"/>
      <c r="F142" s="57"/>
      <c r="G142" s="58">
        <f t="shared" si="37"/>
        <v>0</v>
      </c>
      <c r="H142" s="58">
        <f>IF(E142="",0,IFERROR(VLOOKUP(E142,档案费管理台账!$D$4:$H$1000,5,0),0))</f>
        <v>0</v>
      </c>
      <c r="I142" s="57"/>
      <c r="J142" s="57"/>
      <c r="K142" s="57"/>
      <c r="L142" s="57"/>
      <c r="M142" s="58" t="str">
        <f t="shared" si="38"/>
        <v/>
      </c>
      <c r="N142" s="102"/>
    </row>
    <row r="143" spans="1:14">
      <c r="A143" s="97" t="str">
        <f t="shared" si="36"/>
        <v/>
      </c>
      <c r="B143" s="98" t="str">
        <f t="shared" si="35"/>
        <v/>
      </c>
      <c r="C143" s="99"/>
      <c r="D143" s="137"/>
      <c r="E143" s="100"/>
      <c r="F143" s="57"/>
      <c r="G143" s="58">
        <f t="shared" si="37"/>
        <v>0</v>
      </c>
      <c r="H143" s="58">
        <f>IF(E143="",0,IFERROR(VLOOKUP(E143,档案费管理台账!$D$4:$H$1000,5,0),0))</f>
        <v>0</v>
      </c>
      <c r="I143" s="57"/>
      <c r="J143" s="57"/>
      <c r="K143" s="57"/>
      <c r="L143" s="57"/>
      <c r="M143" s="58" t="str">
        <f t="shared" si="38"/>
        <v/>
      </c>
      <c r="N143" s="102"/>
    </row>
    <row r="144" spans="1:14">
      <c r="A144" s="97" t="str">
        <f t="shared" si="36"/>
        <v/>
      </c>
      <c r="B144" s="98" t="str">
        <f t="shared" si="35"/>
        <v/>
      </c>
      <c r="C144" s="99"/>
      <c r="D144" s="137"/>
      <c r="E144" s="100"/>
      <c r="F144" s="57"/>
      <c r="G144" s="58">
        <f t="shared" si="37"/>
        <v>0</v>
      </c>
      <c r="H144" s="58">
        <f>IF(E144="",0,IFERROR(VLOOKUP(E144,档案费管理台账!$D$4:$H$1000,5,0),0))</f>
        <v>0</v>
      </c>
      <c r="I144" s="57"/>
      <c r="J144" s="57"/>
      <c r="K144" s="57"/>
      <c r="L144" s="57"/>
      <c r="M144" s="58" t="str">
        <f t="shared" si="38"/>
        <v/>
      </c>
      <c r="N144" s="102"/>
    </row>
    <row r="145" spans="1:14">
      <c r="A145" s="97" t="str">
        <f t="shared" si="36"/>
        <v/>
      </c>
      <c r="B145" s="98" t="str">
        <f t="shared" si="35"/>
        <v/>
      </c>
      <c r="C145" s="99"/>
      <c r="D145" s="137"/>
      <c r="E145" s="100"/>
      <c r="F145" s="57"/>
      <c r="G145" s="58">
        <f t="shared" si="37"/>
        <v>0</v>
      </c>
      <c r="H145" s="58">
        <f>IF(E145="",0,IFERROR(VLOOKUP(E145,档案费管理台账!$D$4:$H$1000,5,0),0))</f>
        <v>0</v>
      </c>
      <c r="I145" s="57"/>
      <c r="J145" s="57"/>
      <c r="K145" s="57"/>
      <c r="L145" s="57"/>
      <c r="M145" s="58" t="str">
        <f t="shared" si="38"/>
        <v/>
      </c>
      <c r="N145" s="102"/>
    </row>
    <row r="146" spans="1:14">
      <c r="A146" s="97" t="str">
        <f t="shared" si="36"/>
        <v/>
      </c>
      <c r="B146" s="98" t="str">
        <f t="shared" si="35"/>
        <v/>
      </c>
      <c r="C146" s="99"/>
      <c r="D146" s="137"/>
      <c r="E146" s="100"/>
      <c r="F146" s="57"/>
      <c r="G146" s="58">
        <f t="shared" si="37"/>
        <v>0</v>
      </c>
      <c r="H146" s="58">
        <f>IF(E146="",0,IFERROR(VLOOKUP(E146,档案费管理台账!$D$4:$H$1000,5,0),0))</f>
        <v>0</v>
      </c>
      <c r="I146" s="57"/>
      <c r="J146" s="57"/>
      <c r="K146" s="57"/>
      <c r="L146" s="57"/>
      <c r="M146" s="58" t="str">
        <f t="shared" si="38"/>
        <v/>
      </c>
      <c r="N146" s="102"/>
    </row>
    <row r="147" spans="1:14">
      <c r="A147" s="97" t="str">
        <f t="shared" si="36"/>
        <v/>
      </c>
      <c r="B147" s="98" t="str">
        <f t="shared" si="35"/>
        <v/>
      </c>
      <c r="C147" s="99"/>
      <c r="D147" s="137"/>
      <c r="E147" s="100"/>
      <c r="F147" s="57"/>
      <c r="G147" s="58">
        <f t="shared" si="37"/>
        <v>0</v>
      </c>
      <c r="H147" s="58">
        <f>IF(E147="",0,IFERROR(VLOOKUP(E147,档案费管理台账!$D$4:$H$1000,5,0),0))</f>
        <v>0</v>
      </c>
      <c r="I147" s="57"/>
      <c r="J147" s="57"/>
      <c r="K147" s="57"/>
      <c r="L147" s="57"/>
      <c r="M147" s="58" t="str">
        <f t="shared" si="38"/>
        <v/>
      </c>
      <c r="N147" s="102"/>
    </row>
    <row r="148" spans="1:14">
      <c r="A148" s="97" t="str">
        <f t="shared" si="36"/>
        <v/>
      </c>
      <c r="B148" s="98" t="str">
        <f t="shared" si="35"/>
        <v/>
      </c>
      <c r="C148" s="99"/>
      <c r="D148" s="137"/>
      <c r="E148" s="100"/>
      <c r="F148" s="57"/>
      <c r="G148" s="58">
        <f t="shared" si="37"/>
        <v>0</v>
      </c>
      <c r="H148" s="58">
        <f>IF(E148="",0,IFERROR(VLOOKUP(E148,档案费管理台账!$D$4:$H$1000,5,0),0))</f>
        <v>0</v>
      </c>
      <c r="I148" s="57"/>
      <c r="J148" s="57"/>
      <c r="K148" s="57"/>
      <c r="L148" s="57"/>
      <c r="M148" s="58" t="str">
        <f t="shared" si="38"/>
        <v/>
      </c>
      <c r="N148" s="102"/>
    </row>
    <row r="149" spans="1:14">
      <c r="A149" s="97" t="str">
        <f t="shared" si="36"/>
        <v/>
      </c>
      <c r="B149" s="98" t="str">
        <f t="shared" si="35"/>
        <v/>
      </c>
      <c r="C149" s="99"/>
      <c r="D149" s="137"/>
      <c r="E149" s="100"/>
      <c r="F149" s="57"/>
      <c r="G149" s="58">
        <f t="shared" si="37"/>
        <v>0</v>
      </c>
      <c r="H149" s="58">
        <f>IF(E149="",0,IFERROR(VLOOKUP(E149,档案费管理台账!$D$4:$H$1000,5,0),0))</f>
        <v>0</v>
      </c>
      <c r="I149" s="57"/>
      <c r="J149" s="57"/>
      <c r="K149" s="57"/>
      <c r="L149" s="57"/>
      <c r="M149" s="58" t="str">
        <f t="shared" si="38"/>
        <v/>
      </c>
      <c r="N149" s="102"/>
    </row>
    <row r="150" spans="1:14">
      <c r="A150" s="97" t="str">
        <f t="shared" si="36"/>
        <v/>
      </c>
      <c r="B150" s="98" t="str">
        <f t="shared" si="35"/>
        <v/>
      </c>
      <c r="C150" s="99"/>
      <c r="D150" s="137"/>
      <c r="E150" s="100"/>
      <c r="F150" s="57"/>
      <c r="G150" s="58">
        <f t="shared" si="37"/>
        <v>0</v>
      </c>
      <c r="H150" s="58">
        <f>IF(E150="",0,IFERROR(VLOOKUP(E150,档案费管理台账!$D$4:$H$1000,5,0),0))</f>
        <v>0</v>
      </c>
      <c r="I150" s="57"/>
      <c r="J150" s="57"/>
      <c r="K150" s="57"/>
      <c r="L150" s="57"/>
      <c r="M150" s="58" t="str">
        <f t="shared" si="38"/>
        <v/>
      </c>
      <c r="N150" s="102"/>
    </row>
    <row r="151" spans="1:14">
      <c r="A151" s="97" t="str">
        <f t="shared" si="36"/>
        <v/>
      </c>
      <c r="B151" s="98" t="str">
        <f t="shared" si="35"/>
        <v/>
      </c>
      <c r="C151" s="99"/>
      <c r="D151" s="137"/>
      <c r="E151" s="100"/>
      <c r="F151" s="57"/>
      <c r="G151" s="58">
        <f t="shared" si="37"/>
        <v>0</v>
      </c>
      <c r="H151" s="58">
        <f>IF(E151="",0,IFERROR(VLOOKUP(E151,档案费管理台账!$D$4:$H$1000,5,0),0))</f>
        <v>0</v>
      </c>
      <c r="I151" s="57"/>
      <c r="J151" s="57"/>
      <c r="K151" s="57"/>
      <c r="L151" s="57"/>
      <c r="M151" s="58" t="str">
        <f t="shared" si="38"/>
        <v/>
      </c>
      <c r="N151" s="102"/>
    </row>
    <row r="152" spans="1:14">
      <c r="A152" s="97" t="str">
        <f t="shared" si="36"/>
        <v/>
      </c>
      <c r="B152" s="98" t="str">
        <f t="shared" si="35"/>
        <v/>
      </c>
      <c r="C152" s="99"/>
      <c r="D152" s="137"/>
      <c r="E152" s="100"/>
      <c r="F152" s="57"/>
      <c r="G152" s="58">
        <f t="shared" si="37"/>
        <v>0</v>
      </c>
      <c r="H152" s="58">
        <f>IF(E152="",0,IFERROR(VLOOKUP(E152,档案费管理台账!$D$4:$H$1000,5,0),0))</f>
        <v>0</v>
      </c>
      <c r="I152" s="57"/>
      <c r="J152" s="57"/>
      <c r="K152" s="57"/>
      <c r="L152" s="57"/>
      <c r="M152" s="58" t="str">
        <f t="shared" si="38"/>
        <v/>
      </c>
      <c r="N152" s="102"/>
    </row>
    <row r="153" spans="1:14">
      <c r="A153" s="97" t="str">
        <f t="shared" si="36"/>
        <v/>
      </c>
      <c r="B153" s="98" t="str">
        <f t="shared" si="35"/>
        <v/>
      </c>
      <c r="C153" s="99"/>
      <c r="D153" s="137"/>
      <c r="E153" s="100"/>
      <c r="F153" s="57"/>
      <c r="G153" s="58">
        <f t="shared" si="37"/>
        <v>0</v>
      </c>
      <c r="H153" s="58">
        <f>IF(E153="",0,IFERROR(VLOOKUP(E153,档案费管理台账!$D$4:$H$1000,5,0),0))</f>
        <v>0</v>
      </c>
      <c r="I153" s="57"/>
      <c r="J153" s="57"/>
      <c r="K153" s="57"/>
      <c r="L153" s="57"/>
      <c r="M153" s="58" t="str">
        <f t="shared" si="38"/>
        <v/>
      </c>
      <c r="N153" s="102"/>
    </row>
    <row r="154" spans="1:14">
      <c r="A154" s="97" t="str">
        <f t="shared" si="36"/>
        <v/>
      </c>
      <c r="B154" s="98" t="str">
        <f t="shared" si="35"/>
        <v/>
      </c>
      <c r="C154" s="99"/>
      <c r="D154" s="137"/>
      <c r="E154" s="100"/>
      <c r="F154" s="57"/>
      <c r="G154" s="58">
        <f t="shared" si="37"/>
        <v>0</v>
      </c>
      <c r="H154" s="58">
        <f>IF(E154="",0,IFERROR(VLOOKUP(E154,档案费管理台账!$D$4:$H$1000,5,0),0))</f>
        <v>0</v>
      </c>
      <c r="I154" s="57"/>
      <c r="J154" s="57"/>
      <c r="K154" s="57"/>
      <c r="L154" s="57"/>
      <c r="M154" s="58" t="str">
        <f t="shared" si="38"/>
        <v/>
      </c>
      <c r="N154" s="102"/>
    </row>
    <row r="155" spans="1:14">
      <c r="A155" s="97" t="str">
        <f t="shared" si="36"/>
        <v/>
      </c>
      <c r="B155" s="98" t="str">
        <f t="shared" si="35"/>
        <v/>
      </c>
      <c r="C155" s="99"/>
      <c r="D155" s="137"/>
      <c r="E155" s="100"/>
      <c r="F155" s="57"/>
      <c r="G155" s="58">
        <f t="shared" si="37"/>
        <v>0</v>
      </c>
      <c r="H155" s="58">
        <f>IF(E155="",0,IFERROR(VLOOKUP(E155,档案费管理台账!$D$4:$H$1000,5,0),0))</f>
        <v>0</v>
      </c>
      <c r="I155" s="57"/>
      <c r="J155" s="57"/>
      <c r="K155" s="57"/>
      <c r="L155" s="57"/>
      <c r="M155" s="58" t="str">
        <f t="shared" si="38"/>
        <v/>
      </c>
      <c r="N155" s="102"/>
    </row>
    <row r="156" spans="1:14">
      <c r="A156" s="97" t="str">
        <f t="shared" si="36"/>
        <v/>
      </c>
      <c r="B156" s="98" t="str">
        <f t="shared" si="35"/>
        <v/>
      </c>
      <c r="C156" s="99"/>
      <c r="D156" s="137"/>
      <c r="E156" s="100"/>
      <c r="F156" s="57"/>
      <c r="G156" s="58">
        <f t="shared" si="37"/>
        <v>0</v>
      </c>
      <c r="H156" s="58">
        <f>IF(E156="",0,IFERROR(VLOOKUP(E156,档案费管理台账!$D$4:$H$1000,5,0),0))</f>
        <v>0</v>
      </c>
      <c r="I156" s="57"/>
      <c r="J156" s="57"/>
      <c r="K156" s="57"/>
      <c r="L156" s="57"/>
      <c r="M156" s="58" t="str">
        <f t="shared" si="38"/>
        <v/>
      </c>
      <c r="N156" s="102"/>
    </row>
    <row r="157" spans="1:14">
      <c r="A157" s="97" t="str">
        <f t="shared" si="36"/>
        <v/>
      </c>
      <c r="B157" s="98" t="str">
        <f t="shared" si="35"/>
        <v/>
      </c>
      <c r="C157" s="99"/>
      <c r="D157" s="137"/>
      <c r="E157" s="100"/>
      <c r="F157" s="57"/>
      <c r="G157" s="58">
        <f t="shared" si="37"/>
        <v>0</v>
      </c>
      <c r="H157" s="58">
        <f>IF(E157="",0,IFERROR(VLOOKUP(E157,档案费管理台账!$D$4:$H$1000,5,0),0))</f>
        <v>0</v>
      </c>
      <c r="I157" s="57"/>
      <c r="J157" s="57"/>
      <c r="K157" s="57"/>
      <c r="L157" s="57"/>
      <c r="M157" s="58" t="str">
        <f t="shared" si="38"/>
        <v/>
      </c>
      <c r="N157" s="102"/>
    </row>
    <row r="158" spans="1:14">
      <c r="A158" s="97" t="str">
        <f t="shared" si="36"/>
        <v/>
      </c>
      <c r="B158" s="98" t="str">
        <f t="shared" si="35"/>
        <v/>
      </c>
      <c r="C158" s="99"/>
      <c r="D158" s="137"/>
      <c r="E158" s="100"/>
      <c r="F158" s="57"/>
      <c r="G158" s="58">
        <f t="shared" si="37"/>
        <v>0</v>
      </c>
      <c r="H158" s="58">
        <f>IF(E158="",0,IFERROR(VLOOKUP(E158,档案费管理台账!$D$4:$H$1000,5,0),0))</f>
        <v>0</v>
      </c>
      <c r="I158" s="57"/>
      <c r="J158" s="57"/>
      <c r="K158" s="57"/>
      <c r="L158" s="57"/>
      <c r="M158" s="58" t="str">
        <f t="shared" si="38"/>
        <v/>
      </c>
      <c r="N158" s="102"/>
    </row>
    <row r="159" spans="1:14">
      <c r="A159" s="97" t="str">
        <f t="shared" si="36"/>
        <v/>
      </c>
      <c r="B159" s="98" t="str">
        <f t="shared" si="35"/>
        <v/>
      </c>
      <c r="C159" s="99"/>
      <c r="D159" s="137"/>
      <c r="E159" s="100"/>
      <c r="F159" s="57"/>
      <c r="G159" s="58">
        <f t="shared" si="37"/>
        <v>0</v>
      </c>
      <c r="H159" s="58">
        <f>IF(E159="",0,IFERROR(VLOOKUP(E159,档案费管理台账!$D$4:$H$1000,5,0),0))</f>
        <v>0</v>
      </c>
      <c r="I159" s="57"/>
      <c r="J159" s="57"/>
      <c r="K159" s="57"/>
      <c r="L159" s="57"/>
      <c r="M159" s="58" t="str">
        <f t="shared" si="38"/>
        <v/>
      </c>
      <c r="N159" s="102"/>
    </row>
    <row r="160" spans="1:14">
      <c r="A160" s="97" t="str">
        <f t="shared" si="36"/>
        <v/>
      </c>
      <c r="B160" s="98" t="str">
        <f t="shared" si="35"/>
        <v/>
      </c>
      <c r="C160" s="99"/>
      <c r="D160" s="137"/>
      <c r="E160" s="100"/>
      <c r="F160" s="57"/>
      <c r="G160" s="58">
        <f t="shared" si="37"/>
        <v>0</v>
      </c>
      <c r="H160" s="58">
        <f>IF(E160="",0,IFERROR(VLOOKUP(E160,档案费管理台账!$D$4:$H$1000,5,0),0))</f>
        <v>0</v>
      </c>
      <c r="I160" s="57"/>
      <c r="J160" s="57"/>
      <c r="K160" s="57"/>
      <c r="L160" s="57"/>
      <c r="M160" s="58" t="str">
        <f t="shared" si="38"/>
        <v/>
      </c>
      <c r="N160" s="102"/>
    </row>
    <row r="161" spans="1:14">
      <c r="A161" s="97" t="str">
        <f t="shared" si="36"/>
        <v/>
      </c>
      <c r="B161" s="98" t="str">
        <f t="shared" si="35"/>
        <v/>
      </c>
      <c r="C161" s="99"/>
      <c r="D161" s="137"/>
      <c r="E161" s="100"/>
      <c r="F161" s="57"/>
      <c r="G161" s="58">
        <f t="shared" si="37"/>
        <v>0</v>
      </c>
      <c r="H161" s="58">
        <f>IF(E161="",0,IFERROR(VLOOKUP(E161,档案费管理台账!$D$4:$H$1000,5,0),0))</f>
        <v>0</v>
      </c>
      <c r="I161" s="57"/>
      <c r="J161" s="57"/>
      <c r="K161" s="57"/>
      <c r="L161" s="57"/>
      <c r="M161" s="58" t="str">
        <f t="shared" si="38"/>
        <v/>
      </c>
      <c r="N161" s="102"/>
    </row>
    <row r="162" spans="1:14">
      <c r="A162" s="97" t="str">
        <f t="shared" si="36"/>
        <v/>
      </c>
      <c r="B162" s="98" t="str">
        <f t="shared" si="35"/>
        <v/>
      </c>
      <c r="C162" s="99"/>
      <c r="D162" s="137"/>
      <c r="E162" s="100"/>
      <c r="F162" s="57"/>
      <c r="G162" s="58">
        <f t="shared" si="37"/>
        <v>0</v>
      </c>
      <c r="H162" s="58">
        <f>IF(E162="",0,IFERROR(VLOOKUP(E162,档案费管理台账!$D$4:$H$1000,5,0),0))</f>
        <v>0</v>
      </c>
      <c r="I162" s="57"/>
      <c r="J162" s="57"/>
      <c r="K162" s="57"/>
      <c r="L162" s="57"/>
      <c r="M162" s="58" t="str">
        <f t="shared" si="38"/>
        <v/>
      </c>
      <c r="N162" s="102"/>
    </row>
    <row r="163" spans="1:14">
      <c r="A163" s="97" t="str">
        <f t="shared" si="36"/>
        <v/>
      </c>
      <c r="B163" s="98" t="str">
        <f t="shared" si="35"/>
        <v/>
      </c>
      <c r="C163" s="99"/>
      <c r="D163" s="137"/>
      <c r="E163" s="100"/>
      <c r="F163" s="57"/>
      <c r="G163" s="58">
        <f t="shared" si="37"/>
        <v>0</v>
      </c>
      <c r="H163" s="58">
        <f>IF(E163="",0,IFERROR(VLOOKUP(E163,档案费管理台账!$D$4:$H$1000,5,0),0))</f>
        <v>0</v>
      </c>
      <c r="I163" s="57"/>
      <c r="J163" s="57"/>
      <c r="K163" s="57"/>
      <c r="L163" s="57"/>
      <c r="M163" s="58" t="str">
        <f t="shared" si="38"/>
        <v/>
      </c>
      <c r="N163" s="102"/>
    </row>
    <row r="164" spans="1:14">
      <c r="A164" s="97" t="str">
        <f t="shared" si="36"/>
        <v/>
      </c>
      <c r="B164" s="98" t="str">
        <f t="shared" si="35"/>
        <v/>
      </c>
      <c r="C164" s="99"/>
      <c r="D164" s="137"/>
      <c r="E164" s="100"/>
      <c r="F164" s="57"/>
      <c r="G164" s="58">
        <f t="shared" si="37"/>
        <v>0</v>
      </c>
      <c r="H164" s="58">
        <f>IF(E164="",0,IFERROR(VLOOKUP(E164,档案费管理台账!$D$4:$H$1000,5,0),0))</f>
        <v>0</v>
      </c>
      <c r="I164" s="57"/>
      <c r="J164" s="57"/>
      <c r="K164" s="57"/>
      <c r="L164" s="57"/>
      <c r="M164" s="58" t="str">
        <f t="shared" si="38"/>
        <v/>
      </c>
      <c r="N164" s="102"/>
    </row>
    <row r="165" spans="1:14">
      <c r="A165" s="97" t="str">
        <f t="shared" si="36"/>
        <v/>
      </c>
      <c r="B165" s="98" t="str">
        <f t="shared" si="35"/>
        <v/>
      </c>
      <c r="C165" s="99"/>
      <c r="D165" s="137"/>
      <c r="E165" s="100"/>
      <c r="F165" s="57"/>
      <c r="G165" s="58">
        <f t="shared" si="37"/>
        <v>0</v>
      </c>
      <c r="H165" s="58">
        <f>IF(E165="",0,IFERROR(VLOOKUP(E165,档案费管理台账!$D$4:$H$1000,5,0),0))</f>
        <v>0</v>
      </c>
      <c r="I165" s="57"/>
      <c r="J165" s="57"/>
      <c r="K165" s="57"/>
      <c r="L165" s="57"/>
      <c r="M165" s="58" t="str">
        <f t="shared" si="38"/>
        <v/>
      </c>
      <c r="N165" s="102"/>
    </row>
    <row r="166" spans="1:14">
      <c r="A166" s="97" t="str">
        <f t="shared" si="36"/>
        <v/>
      </c>
      <c r="B166" s="98" t="str">
        <f t="shared" si="35"/>
        <v/>
      </c>
      <c r="C166" s="99"/>
      <c r="D166" s="137"/>
      <c r="E166" s="100"/>
      <c r="F166" s="57"/>
      <c r="G166" s="58">
        <f t="shared" si="37"/>
        <v>0</v>
      </c>
      <c r="H166" s="58">
        <f>IF(E166="",0,IFERROR(VLOOKUP(E166,档案费管理台账!$D$4:$H$1000,5,0),0))</f>
        <v>0</v>
      </c>
      <c r="I166" s="57"/>
      <c r="J166" s="57"/>
      <c r="K166" s="57"/>
      <c r="L166" s="57"/>
      <c r="M166" s="58" t="str">
        <f t="shared" si="38"/>
        <v/>
      </c>
      <c r="N166" s="102"/>
    </row>
    <row r="167" spans="1:14">
      <c r="A167" s="97" t="str">
        <f t="shared" si="36"/>
        <v/>
      </c>
      <c r="B167" s="98" t="str">
        <f t="shared" si="35"/>
        <v/>
      </c>
      <c r="C167" s="99"/>
      <c r="D167" s="137"/>
      <c r="E167" s="100"/>
      <c r="F167" s="57"/>
      <c r="G167" s="58">
        <f t="shared" si="37"/>
        <v>0</v>
      </c>
      <c r="H167" s="58">
        <f>IF(E167="",0,IFERROR(VLOOKUP(E167,档案费管理台账!$D$4:$H$1000,5,0),0))</f>
        <v>0</v>
      </c>
      <c r="I167" s="57"/>
      <c r="J167" s="57"/>
      <c r="K167" s="57"/>
      <c r="L167" s="57"/>
      <c r="M167" s="58" t="str">
        <f t="shared" si="38"/>
        <v/>
      </c>
      <c r="N167" s="102"/>
    </row>
    <row r="168" spans="1:14">
      <c r="A168" s="97" t="str">
        <f t="shared" si="36"/>
        <v/>
      </c>
      <c r="B168" s="98" t="str">
        <f t="shared" si="35"/>
        <v/>
      </c>
      <c r="C168" s="99"/>
      <c r="D168" s="137"/>
      <c r="E168" s="100"/>
      <c r="F168" s="57"/>
      <c r="G168" s="58">
        <f t="shared" si="37"/>
        <v>0</v>
      </c>
      <c r="H168" s="58">
        <f>IF(E168="",0,IFERROR(VLOOKUP(E168,档案费管理台账!$D$4:$H$1000,5,0),0))</f>
        <v>0</v>
      </c>
      <c r="I168" s="57"/>
      <c r="J168" s="57"/>
      <c r="K168" s="57"/>
      <c r="L168" s="57"/>
      <c r="M168" s="58" t="str">
        <f t="shared" si="38"/>
        <v/>
      </c>
      <c r="N168" s="102"/>
    </row>
    <row r="169" spans="1:14">
      <c r="A169" s="97" t="str">
        <f t="shared" si="36"/>
        <v/>
      </c>
      <c r="B169" s="98" t="str">
        <f t="shared" si="35"/>
        <v/>
      </c>
      <c r="C169" s="99"/>
      <c r="D169" s="137"/>
      <c r="E169" s="100"/>
      <c r="F169" s="57"/>
      <c r="G169" s="58">
        <f t="shared" si="37"/>
        <v>0</v>
      </c>
      <c r="H169" s="58">
        <f>IF(E169="",0,IFERROR(VLOOKUP(E169,档案费管理台账!$D$4:$H$1000,5,0),0))</f>
        <v>0</v>
      </c>
      <c r="I169" s="57"/>
      <c r="J169" s="57"/>
      <c r="K169" s="57"/>
      <c r="L169" s="57"/>
      <c r="M169" s="58" t="str">
        <f t="shared" si="38"/>
        <v/>
      </c>
      <c r="N169" s="102"/>
    </row>
    <row r="170" spans="1:14">
      <c r="A170" s="97" t="str">
        <f t="shared" si="36"/>
        <v/>
      </c>
      <c r="B170" s="98" t="str">
        <f t="shared" si="35"/>
        <v/>
      </c>
      <c r="C170" s="99"/>
      <c r="D170" s="137"/>
      <c r="E170" s="100"/>
      <c r="F170" s="57"/>
      <c r="G170" s="58">
        <f t="shared" si="37"/>
        <v>0</v>
      </c>
      <c r="H170" s="58">
        <f>IF(E170="",0,IFERROR(VLOOKUP(E170,档案费管理台账!$D$4:$H$1000,5,0),0))</f>
        <v>0</v>
      </c>
      <c r="I170" s="57"/>
      <c r="J170" s="57"/>
      <c r="K170" s="57"/>
      <c r="L170" s="57"/>
      <c r="M170" s="58" t="str">
        <f t="shared" si="38"/>
        <v/>
      </c>
      <c r="N170" s="102"/>
    </row>
    <row r="171" spans="1:14">
      <c r="A171" s="97" t="str">
        <f t="shared" si="36"/>
        <v/>
      </c>
      <c r="B171" s="98" t="str">
        <f t="shared" si="35"/>
        <v/>
      </c>
      <c r="C171" s="99"/>
      <c r="D171" s="137"/>
      <c r="E171" s="100"/>
      <c r="F171" s="57"/>
      <c r="G171" s="58">
        <f t="shared" si="37"/>
        <v>0</v>
      </c>
      <c r="H171" s="58">
        <f>IF(E171="",0,IFERROR(VLOOKUP(E171,档案费管理台账!$D$4:$H$1000,5,0),0))</f>
        <v>0</v>
      </c>
      <c r="I171" s="57"/>
      <c r="J171" s="57"/>
      <c r="K171" s="57"/>
      <c r="L171" s="57"/>
      <c r="M171" s="58" t="str">
        <f t="shared" si="38"/>
        <v/>
      </c>
      <c r="N171" s="102"/>
    </row>
    <row r="172" spans="1:14">
      <c r="A172" s="97" t="str">
        <f t="shared" si="36"/>
        <v/>
      </c>
      <c r="B172" s="98" t="str">
        <f t="shared" ref="B172:B235" si="39">IF(C172="","",MONTH(C172)&amp;"月")</f>
        <v/>
      </c>
      <c r="C172" s="99"/>
      <c r="D172" s="137"/>
      <c r="E172" s="100"/>
      <c r="F172" s="57"/>
      <c r="G172" s="58">
        <f t="shared" si="37"/>
        <v>0</v>
      </c>
      <c r="H172" s="58">
        <f>IF(E172="",0,IFERROR(VLOOKUP(E172,档案费管理台账!$D$4:$H$1000,5,0),0))</f>
        <v>0</v>
      </c>
      <c r="I172" s="57"/>
      <c r="J172" s="57"/>
      <c r="K172" s="57"/>
      <c r="L172" s="57"/>
      <c r="M172" s="58" t="str">
        <f t="shared" si="38"/>
        <v/>
      </c>
      <c r="N172" s="102"/>
    </row>
    <row r="173" spans="1:14">
      <c r="A173" s="97" t="str">
        <f t="shared" ref="A173:A236" si="40">IF(C173="","",ROW()-42)</f>
        <v/>
      </c>
      <c r="B173" s="98" t="str">
        <f t="shared" si="39"/>
        <v/>
      </c>
      <c r="C173" s="99"/>
      <c r="D173" s="137"/>
      <c r="E173" s="100"/>
      <c r="F173" s="57"/>
      <c r="G173" s="58">
        <f t="shared" ref="G173:G236" si="41">IF(F173="",0,F173*$K$41)</f>
        <v>0</v>
      </c>
      <c r="H173" s="58">
        <f>IF(E173="",0,IFERROR(VLOOKUP(E173,档案费管理台账!$D$4:$H$1000,5,0),0))</f>
        <v>0</v>
      </c>
      <c r="I173" s="57"/>
      <c r="J173" s="57"/>
      <c r="K173" s="57"/>
      <c r="L173" s="57"/>
      <c r="M173" s="58" t="str">
        <f t="shared" ref="M173:M236" si="42">IF(C173="","",ROUND(M172+G173-I173-J173-K173-L173-H173,2))</f>
        <v/>
      </c>
      <c r="N173" s="102"/>
    </row>
    <row r="174" spans="1:14">
      <c r="A174" s="97" t="str">
        <f t="shared" si="40"/>
        <v/>
      </c>
      <c r="B174" s="98" t="str">
        <f t="shared" si="39"/>
        <v/>
      </c>
      <c r="C174" s="99"/>
      <c r="D174" s="137"/>
      <c r="E174" s="100"/>
      <c r="F174" s="57"/>
      <c r="G174" s="58">
        <f t="shared" si="41"/>
        <v>0</v>
      </c>
      <c r="H174" s="58">
        <f>IF(E174="",0,IFERROR(VLOOKUP(E174,档案费管理台账!$D$4:$H$1000,5,0),0))</f>
        <v>0</v>
      </c>
      <c r="I174" s="57"/>
      <c r="J174" s="57"/>
      <c r="K174" s="57"/>
      <c r="L174" s="57"/>
      <c r="M174" s="58" t="str">
        <f t="shared" si="42"/>
        <v/>
      </c>
      <c r="N174" s="102"/>
    </row>
    <row r="175" spans="1:14">
      <c r="A175" s="97" t="str">
        <f t="shared" si="40"/>
        <v/>
      </c>
      <c r="B175" s="98" t="str">
        <f t="shared" si="39"/>
        <v/>
      </c>
      <c r="C175" s="99"/>
      <c r="D175" s="137"/>
      <c r="E175" s="100"/>
      <c r="F175" s="57"/>
      <c r="G175" s="58">
        <f t="shared" si="41"/>
        <v>0</v>
      </c>
      <c r="H175" s="58">
        <f>IF(E175="",0,IFERROR(VLOOKUP(E175,档案费管理台账!$D$4:$H$1000,5,0),0))</f>
        <v>0</v>
      </c>
      <c r="I175" s="57"/>
      <c r="J175" s="57"/>
      <c r="K175" s="57"/>
      <c r="L175" s="57"/>
      <c r="M175" s="58" t="str">
        <f t="shared" si="42"/>
        <v/>
      </c>
      <c r="N175" s="102"/>
    </row>
    <row r="176" spans="1:14">
      <c r="A176" s="97" t="str">
        <f t="shared" si="40"/>
        <v/>
      </c>
      <c r="B176" s="98" t="str">
        <f t="shared" si="39"/>
        <v/>
      </c>
      <c r="C176" s="99"/>
      <c r="D176" s="137"/>
      <c r="E176" s="100"/>
      <c r="F176" s="57"/>
      <c r="G176" s="58">
        <f t="shared" si="41"/>
        <v>0</v>
      </c>
      <c r="H176" s="58">
        <f>IF(E176="",0,IFERROR(VLOOKUP(E176,档案费管理台账!$D$4:$H$1000,5,0),0))</f>
        <v>0</v>
      </c>
      <c r="I176" s="57"/>
      <c r="J176" s="57"/>
      <c r="K176" s="57"/>
      <c r="L176" s="57"/>
      <c r="M176" s="58" t="str">
        <f t="shared" si="42"/>
        <v/>
      </c>
      <c r="N176" s="102"/>
    </row>
    <row r="177" spans="1:14">
      <c r="A177" s="97" t="str">
        <f t="shared" si="40"/>
        <v/>
      </c>
      <c r="B177" s="98" t="str">
        <f t="shared" si="39"/>
        <v/>
      </c>
      <c r="C177" s="99"/>
      <c r="D177" s="137"/>
      <c r="E177" s="100"/>
      <c r="F177" s="57"/>
      <c r="G177" s="58">
        <f t="shared" si="41"/>
        <v>0</v>
      </c>
      <c r="H177" s="58">
        <f>IF(E177="",0,IFERROR(VLOOKUP(E177,档案费管理台账!$D$4:$H$1000,5,0),0))</f>
        <v>0</v>
      </c>
      <c r="I177" s="57"/>
      <c r="J177" s="57"/>
      <c r="K177" s="57"/>
      <c r="L177" s="57"/>
      <c r="M177" s="58" t="str">
        <f t="shared" si="42"/>
        <v/>
      </c>
      <c r="N177" s="102"/>
    </row>
    <row r="178" spans="1:14">
      <c r="A178" s="97" t="str">
        <f t="shared" si="40"/>
        <v/>
      </c>
      <c r="B178" s="98" t="str">
        <f t="shared" si="39"/>
        <v/>
      </c>
      <c r="C178" s="99"/>
      <c r="D178" s="137"/>
      <c r="E178" s="100"/>
      <c r="F178" s="57"/>
      <c r="G178" s="58">
        <f t="shared" si="41"/>
        <v>0</v>
      </c>
      <c r="H178" s="58">
        <f>IF(E178="",0,IFERROR(VLOOKUP(E178,档案费管理台账!$D$4:$H$1000,5,0),0))</f>
        <v>0</v>
      </c>
      <c r="I178" s="57"/>
      <c r="J178" s="57"/>
      <c r="K178" s="57"/>
      <c r="L178" s="57"/>
      <c r="M178" s="58" t="str">
        <f t="shared" si="42"/>
        <v/>
      </c>
      <c r="N178" s="102"/>
    </row>
    <row r="179" spans="1:14">
      <c r="A179" s="97" t="str">
        <f t="shared" si="40"/>
        <v/>
      </c>
      <c r="B179" s="98" t="str">
        <f t="shared" si="39"/>
        <v/>
      </c>
      <c r="C179" s="99"/>
      <c r="D179" s="137"/>
      <c r="E179" s="100"/>
      <c r="F179" s="57"/>
      <c r="G179" s="58">
        <f t="shared" si="41"/>
        <v>0</v>
      </c>
      <c r="H179" s="58">
        <f>IF(E179="",0,IFERROR(VLOOKUP(E179,档案费管理台账!$D$4:$H$1000,5,0),0))</f>
        <v>0</v>
      </c>
      <c r="I179" s="57"/>
      <c r="J179" s="57"/>
      <c r="K179" s="57"/>
      <c r="L179" s="57"/>
      <c r="M179" s="58" t="str">
        <f t="shared" si="42"/>
        <v/>
      </c>
      <c r="N179" s="102"/>
    </row>
    <row r="180" spans="1:14">
      <c r="A180" s="97" t="str">
        <f t="shared" si="40"/>
        <v/>
      </c>
      <c r="B180" s="98" t="str">
        <f t="shared" si="39"/>
        <v/>
      </c>
      <c r="C180" s="99"/>
      <c r="D180" s="137"/>
      <c r="E180" s="100"/>
      <c r="F180" s="57"/>
      <c r="G180" s="58">
        <f t="shared" si="41"/>
        <v>0</v>
      </c>
      <c r="H180" s="58">
        <f>IF(E180="",0,IFERROR(VLOOKUP(E180,档案费管理台账!$D$4:$H$1000,5,0),0))</f>
        <v>0</v>
      </c>
      <c r="I180" s="57"/>
      <c r="J180" s="57"/>
      <c r="K180" s="57"/>
      <c r="L180" s="57"/>
      <c r="M180" s="58" t="str">
        <f t="shared" si="42"/>
        <v/>
      </c>
      <c r="N180" s="102"/>
    </row>
    <row r="181" spans="1:14">
      <c r="A181" s="97" t="str">
        <f t="shared" si="40"/>
        <v/>
      </c>
      <c r="B181" s="98" t="str">
        <f t="shared" si="39"/>
        <v/>
      </c>
      <c r="C181" s="99"/>
      <c r="D181" s="137"/>
      <c r="E181" s="100"/>
      <c r="F181" s="57"/>
      <c r="G181" s="58">
        <f t="shared" si="41"/>
        <v>0</v>
      </c>
      <c r="H181" s="58">
        <f>IF(E181="",0,IFERROR(VLOOKUP(E181,档案费管理台账!$D$4:$H$1000,5,0),0))</f>
        <v>0</v>
      </c>
      <c r="I181" s="57"/>
      <c r="J181" s="57"/>
      <c r="K181" s="57"/>
      <c r="L181" s="57"/>
      <c r="M181" s="58" t="str">
        <f t="shared" si="42"/>
        <v/>
      </c>
      <c r="N181" s="102"/>
    </row>
    <row r="182" spans="1:14">
      <c r="A182" s="97" t="str">
        <f t="shared" si="40"/>
        <v/>
      </c>
      <c r="B182" s="98" t="str">
        <f t="shared" si="39"/>
        <v/>
      </c>
      <c r="C182" s="99"/>
      <c r="D182" s="137"/>
      <c r="E182" s="100"/>
      <c r="F182" s="57"/>
      <c r="G182" s="58">
        <f t="shared" si="41"/>
        <v>0</v>
      </c>
      <c r="H182" s="58">
        <f>IF(E182="",0,IFERROR(VLOOKUP(E182,档案费管理台账!$D$4:$H$1000,5,0),0))</f>
        <v>0</v>
      </c>
      <c r="I182" s="57"/>
      <c r="J182" s="57"/>
      <c r="K182" s="57"/>
      <c r="L182" s="57"/>
      <c r="M182" s="58" t="str">
        <f t="shared" si="42"/>
        <v/>
      </c>
      <c r="N182" s="102"/>
    </row>
    <row r="183" spans="1:14">
      <c r="A183" s="97" t="str">
        <f t="shared" si="40"/>
        <v/>
      </c>
      <c r="B183" s="98" t="str">
        <f t="shared" si="39"/>
        <v/>
      </c>
      <c r="C183" s="99"/>
      <c r="D183" s="137"/>
      <c r="E183" s="100"/>
      <c r="F183" s="57"/>
      <c r="G183" s="58">
        <f t="shared" si="41"/>
        <v>0</v>
      </c>
      <c r="H183" s="58">
        <f>IF(E183="",0,IFERROR(VLOOKUP(E183,档案费管理台账!$D$4:$H$1000,5,0),0))</f>
        <v>0</v>
      </c>
      <c r="I183" s="57"/>
      <c r="J183" s="57"/>
      <c r="K183" s="57"/>
      <c r="L183" s="57"/>
      <c r="M183" s="58" t="str">
        <f t="shared" si="42"/>
        <v/>
      </c>
      <c r="N183" s="102"/>
    </row>
    <row r="184" spans="1:14">
      <c r="A184" s="97" t="str">
        <f t="shared" si="40"/>
        <v/>
      </c>
      <c r="B184" s="98" t="str">
        <f t="shared" si="39"/>
        <v/>
      </c>
      <c r="C184" s="99"/>
      <c r="D184" s="137"/>
      <c r="E184" s="100"/>
      <c r="F184" s="57"/>
      <c r="G184" s="58">
        <f t="shared" si="41"/>
        <v>0</v>
      </c>
      <c r="H184" s="58">
        <f>IF(E184="",0,IFERROR(VLOOKUP(E184,档案费管理台账!$D$4:$H$1000,5,0),0))</f>
        <v>0</v>
      </c>
      <c r="I184" s="57"/>
      <c r="J184" s="57"/>
      <c r="K184" s="57"/>
      <c r="L184" s="57"/>
      <c r="M184" s="58" t="str">
        <f t="shared" si="42"/>
        <v/>
      </c>
      <c r="N184" s="102"/>
    </row>
    <row r="185" spans="1:14">
      <c r="A185" s="97" t="str">
        <f t="shared" si="40"/>
        <v/>
      </c>
      <c r="B185" s="98" t="str">
        <f t="shared" si="39"/>
        <v/>
      </c>
      <c r="C185" s="99"/>
      <c r="D185" s="137"/>
      <c r="E185" s="100"/>
      <c r="F185" s="57"/>
      <c r="G185" s="58">
        <f t="shared" si="41"/>
        <v>0</v>
      </c>
      <c r="H185" s="58">
        <f>IF(E185="",0,IFERROR(VLOOKUP(E185,档案费管理台账!$D$4:$H$1000,5,0),0))</f>
        <v>0</v>
      </c>
      <c r="I185" s="57"/>
      <c r="J185" s="57"/>
      <c r="K185" s="57"/>
      <c r="L185" s="57"/>
      <c r="M185" s="58" t="str">
        <f t="shared" si="42"/>
        <v/>
      </c>
      <c r="N185" s="102"/>
    </row>
    <row r="186" spans="1:14">
      <c r="A186" s="97" t="str">
        <f t="shared" si="40"/>
        <v/>
      </c>
      <c r="B186" s="98" t="str">
        <f t="shared" si="39"/>
        <v/>
      </c>
      <c r="C186" s="99"/>
      <c r="D186" s="137"/>
      <c r="E186" s="100"/>
      <c r="F186" s="57"/>
      <c r="G186" s="58">
        <f t="shared" si="41"/>
        <v>0</v>
      </c>
      <c r="H186" s="58">
        <f>IF(E186="",0,IFERROR(VLOOKUP(E186,档案费管理台账!$D$4:$H$1000,5,0),0))</f>
        <v>0</v>
      </c>
      <c r="I186" s="57"/>
      <c r="J186" s="57"/>
      <c r="K186" s="57"/>
      <c r="L186" s="57"/>
      <c r="M186" s="58" t="str">
        <f t="shared" si="42"/>
        <v/>
      </c>
      <c r="N186" s="102"/>
    </row>
    <row r="187" spans="1:14">
      <c r="A187" s="97" t="str">
        <f t="shared" si="40"/>
        <v/>
      </c>
      <c r="B187" s="98" t="str">
        <f t="shared" si="39"/>
        <v/>
      </c>
      <c r="C187" s="99"/>
      <c r="D187" s="137"/>
      <c r="E187" s="100"/>
      <c r="F187" s="57"/>
      <c r="G187" s="58">
        <f t="shared" si="41"/>
        <v>0</v>
      </c>
      <c r="H187" s="58">
        <f>IF(E187="",0,IFERROR(VLOOKUP(E187,档案费管理台账!$D$4:$H$1000,5,0),0))</f>
        <v>0</v>
      </c>
      <c r="I187" s="57"/>
      <c r="J187" s="57"/>
      <c r="K187" s="57"/>
      <c r="L187" s="57"/>
      <c r="M187" s="58" t="str">
        <f t="shared" si="42"/>
        <v/>
      </c>
      <c r="N187" s="102"/>
    </row>
    <row r="188" spans="1:14">
      <c r="A188" s="97" t="str">
        <f t="shared" si="40"/>
        <v/>
      </c>
      <c r="B188" s="98" t="str">
        <f t="shared" si="39"/>
        <v/>
      </c>
      <c r="C188" s="99"/>
      <c r="D188" s="137"/>
      <c r="E188" s="100"/>
      <c r="F188" s="57"/>
      <c r="G188" s="58">
        <f t="shared" si="41"/>
        <v>0</v>
      </c>
      <c r="H188" s="58">
        <f>IF(E188="",0,IFERROR(VLOOKUP(E188,档案费管理台账!$D$4:$H$1000,5,0),0))</f>
        <v>0</v>
      </c>
      <c r="I188" s="57"/>
      <c r="J188" s="57"/>
      <c r="K188" s="57"/>
      <c r="L188" s="57"/>
      <c r="M188" s="58" t="str">
        <f t="shared" si="42"/>
        <v/>
      </c>
      <c r="N188" s="102"/>
    </row>
    <row r="189" spans="1:14">
      <c r="A189" s="97" t="str">
        <f t="shared" si="40"/>
        <v/>
      </c>
      <c r="B189" s="98" t="str">
        <f t="shared" si="39"/>
        <v/>
      </c>
      <c r="C189" s="99"/>
      <c r="D189" s="137"/>
      <c r="E189" s="100"/>
      <c r="F189" s="57"/>
      <c r="G189" s="58">
        <f t="shared" si="41"/>
        <v>0</v>
      </c>
      <c r="H189" s="58">
        <f>IF(E189="",0,IFERROR(VLOOKUP(E189,档案费管理台账!$D$4:$H$1000,5,0),0))</f>
        <v>0</v>
      </c>
      <c r="I189" s="57"/>
      <c r="J189" s="57"/>
      <c r="K189" s="57"/>
      <c r="L189" s="57"/>
      <c r="M189" s="58" t="str">
        <f t="shared" si="42"/>
        <v/>
      </c>
      <c r="N189" s="102"/>
    </row>
    <row r="190" spans="1:14">
      <c r="A190" s="97" t="str">
        <f t="shared" si="40"/>
        <v/>
      </c>
      <c r="B190" s="98" t="str">
        <f t="shared" si="39"/>
        <v/>
      </c>
      <c r="C190" s="99"/>
      <c r="D190" s="137"/>
      <c r="E190" s="100"/>
      <c r="F190" s="57"/>
      <c r="G190" s="58">
        <f t="shared" si="41"/>
        <v>0</v>
      </c>
      <c r="H190" s="58">
        <f>IF(E190="",0,IFERROR(VLOOKUP(E190,档案费管理台账!$D$4:$H$1000,5,0),0))</f>
        <v>0</v>
      </c>
      <c r="I190" s="57"/>
      <c r="J190" s="57"/>
      <c r="K190" s="57"/>
      <c r="L190" s="57"/>
      <c r="M190" s="58" t="str">
        <f t="shared" si="42"/>
        <v/>
      </c>
      <c r="N190" s="102"/>
    </row>
    <row r="191" spans="1:14">
      <c r="A191" s="97" t="str">
        <f t="shared" si="40"/>
        <v/>
      </c>
      <c r="B191" s="98" t="str">
        <f t="shared" si="39"/>
        <v/>
      </c>
      <c r="C191" s="99"/>
      <c r="D191" s="137"/>
      <c r="E191" s="100"/>
      <c r="F191" s="57"/>
      <c r="G191" s="58">
        <f t="shared" si="41"/>
        <v>0</v>
      </c>
      <c r="H191" s="58">
        <f>IF(E191="",0,IFERROR(VLOOKUP(E191,档案费管理台账!$D$4:$H$1000,5,0),0))</f>
        <v>0</v>
      </c>
      <c r="I191" s="57"/>
      <c r="J191" s="57"/>
      <c r="K191" s="57"/>
      <c r="L191" s="57"/>
      <c r="M191" s="58" t="str">
        <f t="shared" si="42"/>
        <v/>
      </c>
      <c r="N191" s="102"/>
    </row>
    <row r="192" spans="1:14">
      <c r="A192" s="97" t="str">
        <f t="shared" si="40"/>
        <v/>
      </c>
      <c r="B192" s="98" t="str">
        <f t="shared" si="39"/>
        <v/>
      </c>
      <c r="C192" s="99"/>
      <c r="D192" s="137"/>
      <c r="E192" s="100"/>
      <c r="F192" s="57"/>
      <c r="G192" s="58">
        <f t="shared" si="41"/>
        <v>0</v>
      </c>
      <c r="H192" s="58">
        <f>IF(E192="",0,IFERROR(VLOOKUP(E192,档案费管理台账!$D$4:$H$1000,5,0),0))</f>
        <v>0</v>
      </c>
      <c r="I192" s="57"/>
      <c r="J192" s="57"/>
      <c r="K192" s="57"/>
      <c r="L192" s="57"/>
      <c r="M192" s="58" t="str">
        <f t="shared" si="42"/>
        <v/>
      </c>
      <c r="N192" s="102"/>
    </row>
    <row r="193" spans="1:14">
      <c r="A193" s="97" t="str">
        <f t="shared" si="40"/>
        <v/>
      </c>
      <c r="B193" s="98" t="str">
        <f t="shared" si="39"/>
        <v/>
      </c>
      <c r="C193" s="99"/>
      <c r="D193" s="137"/>
      <c r="E193" s="100"/>
      <c r="F193" s="57"/>
      <c r="G193" s="58">
        <f t="shared" si="41"/>
        <v>0</v>
      </c>
      <c r="H193" s="58">
        <f>IF(E193="",0,IFERROR(VLOOKUP(E193,档案费管理台账!$D$4:$H$1000,5,0),0))</f>
        <v>0</v>
      </c>
      <c r="I193" s="57"/>
      <c r="J193" s="57"/>
      <c r="K193" s="57"/>
      <c r="L193" s="57"/>
      <c r="M193" s="58" t="str">
        <f t="shared" si="42"/>
        <v/>
      </c>
      <c r="N193" s="102"/>
    </row>
    <row r="194" spans="1:14">
      <c r="A194" s="97" t="str">
        <f t="shared" si="40"/>
        <v/>
      </c>
      <c r="B194" s="98" t="str">
        <f t="shared" si="39"/>
        <v/>
      </c>
      <c r="C194" s="99"/>
      <c r="D194" s="137"/>
      <c r="E194" s="100"/>
      <c r="F194" s="57"/>
      <c r="G194" s="58">
        <f t="shared" si="41"/>
        <v>0</v>
      </c>
      <c r="H194" s="58">
        <f>IF(E194="",0,IFERROR(VLOOKUP(E194,档案费管理台账!$D$4:$H$1000,5,0),0))</f>
        <v>0</v>
      </c>
      <c r="I194" s="57"/>
      <c r="J194" s="57"/>
      <c r="K194" s="57"/>
      <c r="L194" s="57"/>
      <c r="M194" s="58" t="str">
        <f t="shared" si="42"/>
        <v/>
      </c>
      <c r="N194" s="102"/>
    </row>
    <row r="195" spans="1:14">
      <c r="A195" s="97" t="str">
        <f t="shared" si="40"/>
        <v/>
      </c>
      <c r="B195" s="98" t="str">
        <f t="shared" si="39"/>
        <v/>
      </c>
      <c r="C195" s="99"/>
      <c r="D195" s="137"/>
      <c r="E195" s="100"/>
      <c r="F195" s="57"/>
      <c r="G195" s="58">
        <f t="shared" si="41"/>
        <v>0</v>
      </c>
      <c r="H195" s="58">
        <f>IF(E195="",0,IFERROR(VLOOKUP(E195,档案费管理台账!$D$4:$H$1000,5,0),0))</f>
        <v>0</v>
      </c>
      <c r="I195" s="57"/>
      <c r="J195" s="57"/>
      <c r="K195" s="57"/>
      <c r="L195" s="57"/>
      <c r="M195" s="58" t="str">
        <f t="shared" si="42"/>
        <v/>
      </c>
      <c r="N195" s="102"/>
    </row>
    <row r="196" spans="1:14">
      <c r="A196" s="97" t="str">
        <f t="shared" si="40"/>
        <v/>
      </c>
      <c r="B196" s="98" t="str">
        <f t="shared" si="39"/>
        <v/>
      </c>
      <c r="C196" s="99"/>
      <c r="D196" s="137"/>
      <c r="E196" s="100"/>
      <c r="F196" s="57"/>
      <c r="G196" s="58">
        <f t="shared" si="41"/>
        <v>0</v>
      </c>
      <c r="H196" s="58">
        <f>IF(E196="",0,IFERROR(VLOOKUP(E196,档案费管理台账!$D$4:$H$1000,5,0),0))</f>
        <v>0</v>
      </c>
      <c r="I196" s="57"/>
      <c r="J196" s="57"/>
      <c r="K196" s="57"/>
      <c r="L196" s="57"/>
      <c r="M196" s="58" t="str">
        <f t="shared" si="42"/>
        <v/>
      </c>
      <c r="N196" s="102"/>
    </row>
    <row r="197" spans="1:14">
      <c r="A197" s="97" t="str">
        <f t="shared" si="40"/>
        <v/>
      </c>
      <c r="B197" s="98" t="str">
        <f t="shared" si="39"/>
        <v/>
      </c>
      <c r="C197" s="99"/>
      <c r="D197" s="137"/>
      <c r="E197" s="100"/>
      <c r="F197" s="57"/>
      <c r="G197" s="58">
        <f t="shared" si="41"/>
        <v>0</v>
      </c>
      <c r="H197" s="58">
        <f>IF(E197="",0,IFERROR(VLOOKUP(E197,档案费管理台账!$D$4:$H$1000,5,0),0))</f>
        <v>0</v>
      </c>
      <c r="I197" s="57"/>
      <c r="J197" s="57"/>
      <c r="K197" s="57"/>
      <c r="L197" s="57"/>
      <c r="M197" s="58" t="str">
        <f t="shared" si="42"/>
        <v/>
      </c>
      <c r="N197" s="102"/>
    </row>
    <row r="198" spans="1:14">
      <c r="A198" s="97" t="str">
        <f t="shared" si="40"/>
        <v/>
      </c>
      <c r="B198" s="98" t="str">
        <f t="shared" si="39"/>
        <v/>
      </c>
      <c r="C198" s="99"/>
      <c r="D198" s="137"/>
      <c r="E198" s="100"/>
      <c r="F198" s="57"/>
      <c r="G198" s="58">
        <f t="shared" si="41"/>
        <v>0</v>
      </c>
      <c r="H198" s="58">
        <f>IF(E198="",0,IFERROR(VLOOKUP(E198,档案费管理台账!$D$4:$H$1000,5,0),0))</f>
        <v>0</v>
      </c>
      <c r="I198" s="57"/>
      <c r="J198" s="57"/>
      <c r="K198" s="57"/>
      <c r="L198" s="57"/>
      <c r="M198" s="58" t="str">
        <f t="shared" si="42"/>
        <v/>
      </c>
      <c r="N198" s="102"/>
    </row>
    <row r="199" spans="1:14">
      <c r="A199" s="97" t="str">
        <f t="shared" si="40"/>
        <v/>
      </c>
      <c r="B199" s="98" t="str">
        <f t="shared" si="39"/>
        <v/>
      </c>
      <c r="C199" s="99"/>
      <c r="D199" s="137"/>
      <c r="E199" s="100"/>
      <c r="F199" s="57"/>
      <c r="G199" s="58">
        <f t="shared" si="41"/>
        <v>0</v>
      </c>
      <c r="H199" s="58">
        <f>IF(E199="",0,IFERROR(VLOOKUP(E199,档案费管理台账!$D$4:$H$1000,5,0),0))</f>
        <v>0</v>
      </c>
      <c r="I199" s="57"/>
      <c r="J199" s="57"/>
      <c r="K199" s="57"/>
      <c r="L199" s="57"/>
      <c r="M199" s="58" t="str">
        <f t="shared" si="42"/>
        <v/>
      </c>
      <c r="N199" s="102"/>
    </row>
    <row r="200" spans="1:14">
      <c r="A200" s="97" t="str">
        <f t="shared" si="40"/>
        <v/>
      </c>
      <c r="B200" s="98" t="str">
        <f t="shared" si="39"/>
        <v/>
      </c>
      <c r="C200" s="99"/>
      <c r="D200" s="137"/>
      <c r="E200" s="100"/>
      <c r="F200" s="57"/>
      <c r="G200" s="58">
        <f t="shared" si="41"/>
        <v>0</v>
      </c>
      <c r="H200" s="58">
        <f>IF(E200="",0,IFERROR(VLOOKUP(E200,档案费管理台账!$D$4:$H$1000,5,0),0))</f>
        <v>0</v>
      </c>
      <c r="I200" s="57"/>
      <c r="J200" s="57"/>
      <c r="K200" s="57"/>
      <c r="L200" s="57"/>
      <c r="M200" s="58" t="str">
        <f t="shared" si="42"/>
        <v/>
      </c>
      <c r="N200" s="102"/>
    </row>
    <row r="201" spans="1:14">
      <c r="A201" s="97" t="str">
        <f t="shared" si="40"/>
        <v/>
      </c>
      <c r="B201" s="98" t="str">
        <f t="shared" si="39"/>
        <v/>
      </c>
      <c r="C201" s="99"/>
      <c r="D201" s="137"/>
      <c r="E201" s="100"/>
      <c r="F201" s="57"/>
      <c r="G201" s="58">
        <f t="shared" si="41"/>
        <v>0</v>
      </c>
      <c r="H201" s="58">
        <f>IF(E201="",0,IFERROR(VLOOKUP(E201,档案费管理台账!$D$4:$H$1000,5,0),0))</f>
        <v>0</v>
      </c>
      <c r="I201" s="57"/>
      <c r="J201" s="57"/>
      <c r="K201" s="57"/>
      <c r="L201" s="57"/>
      <c r="M201" s="58" t="str">
        <f t="shared" si="42"/>
        <v/>
      </c>
      <c r="N201" s="102"/>
    </row>
    <row r="202" spans="1:14">
      <c r="A202" s="97" t="str">
        <f t="shared" si="40"/>
        <v/>
      </c>
      <c r="B202" s="98" t="str">
        <f t="shared" si="39"/>
        <v/>
      </c>
      <c r="C202" s="99"/>
      <c r="D202" s="137"/>
      <c r="E202" s="100"/>
      <c r="F202" s="57"/>
      <c r="G202" s="58">
        <f t="shared" si="41"/>
        <v>0</v>
      </c>
      <c r="H202" s="58">
        <f>IF(E202="",0,IFERROR(VLOOKUP(E202,档案费管理台账!$D$4:$H$1000,5,0),0))</f>
        <v>0</v>
      </c>
      <c r="I202" s="57"/>
      <c r="J202" s="57"/>
      <c r="K202" s="57"/>
      <c r="L202" s="57"/>
      <c r="M202" s="58" t="str">
        <f t="shared" si="42"/>
        <v/>
      </c>
      <c r="N202" s="102"/>
    </row>
    <row r="203" spans="1:14">
      <c r="A203" s="97" t="str">
        <f t="shared" si="40"/>
        <v/>
      </c>
      <c r="B203" s="98" t="str">
        <f t="shared" si="39"/>
        <v/>
      </c>
      <c r="C203" s="99"/>
      <c r="D203" s="137"/>
      <c r="E203" s="100"/>
      <c r="F203" s="57"/>
      <c r="G203" s="58">
        <f t="shared" si="41"/>
        <v>0</v>
      </c>
      <c r="H203" s="58">
        <f>IF(E203="",0,IFERROR(VLOOKUP(E203,档案费管理台账!$D$4:$H$1000,5,0),0))</f>
        <v>0</v>
      </c>
      <c r="I203" s="57"/>
      <c r="J203" s="57"/>
      <c r="K203" s="57"/>
      <c r="L203" s="57"/>
      <c r="M203" s="58" t="str">
        <f t="shared" si="42"/>
        <v/>
      </c>
      <c r="N203" s="102"/>
    </row>
    <row r="204" spans="1:14">
      <c r="A204" s="97" t="str">
        <f t="shared" si="40"/>
        <v/>
      </c>
      <c r="B204" s="98" t="str">
        <f t="shared" si="39"/>
        <v/>
      </c>
      <c r="C204" s="99"/>
      <c r="D204" s="137"/>
      <c r="E204" s="100"/>
      <c r="F204" s="57"/>
      <c r="G204" s="58">
        <f t="shared" si="41"/>
        <v>0</v>
      </c>
      <c r="H204" s="58">
        <f>IF(E204="",0,IFERROR(VLOOKUP(E204,档案费管理台账!$D$4:$H$1000,5,0),0))</f>
        <v>0</v>
      </c>
      <c r="I204" s="57"/>
      <c r="J204" s="57"/>
      <c r="K204" s="57"/>
      <c r="L204" s="57"/>
      <c r="M204" s="58" t="str">
        <f t="shared" si="42"/>
        <v/>
      </c>
      <c r="N204" s="102"/>
    </row>
    <row r="205" spans="1:14">
      <c r="A205" s="97" t="str">
        <f t="shared" si="40"/>
        <v/>
      </c>
      <c r="B205" s="98" t="str">
        <f t="shared" si="39"/>
        <v/>
      </c>
      <c r="C205" s="99"/>
      <c r="D205" s="137"/>
      <c r="E205" s="100"/>
      <c r="F205" s="57"/>
      <c r="G205" s="58">
        <f t="shared" si="41"/>
        <v>0</v>
      </c>
      <c r="H205" s="58">
        <f>IF(E205="",0,IFERROR(VLOOKUP(E205,档案费管理台账!$D$4:$H$1000,5,0),0))</f>
        <v>0</v>
      </c>
      <c r="I205" s="57"/>
      <c r="J205" s="57"/>
      <c r="K205" s="57"/>
      <c r="L205" s="57"/>
      <c r="M205" s="58" t="str">
        <f t="shared" si="42"/>
        <v/>
      </c>
      <c r="N205" s="102"/>
    </row>
    <row r="206" spans="1:14">
      <c r="A206" s="97" t="str">
        <f t="shared" si="40"/>
        <v/>
      </c>
      <c r="B206" s="98" t="str">
        <f t="shared" si="39"/>
        <v/>
      </c>
      <c r="C206" s="99"/>
      <c r="D206" s="137"/>
      <c r="E206" s="100"/>
      <c r="F206" s="57"/>
      <c r="G206" s="58">
        <f t="shared" si="41"/>
        <v>0</v>
      </c>
      <c r="H206" s="58">
        <f>IF(E206="",0,IFERROR(VLOOKUP(E206,档案费管理台账!$D$4:$H$1000,5,0),0))</f>
        <v>0</v>
      </c>
      <c r="I206" s="57"/>
      <c r="J206" s="57"/>
      <c r="K206" s="57"/>
      <c r="L206" s="57"/>
      <c r="M206" s="58" t="str">
        <f t="shared" si="42"/>
        <v/>
      </c>
      <c r="N206" s="102"/>
    </row>
    <row r="207" spans="1:14">
      <c r="A207" s="97" t="str">
        <f t="shared" si="40"/>
        <v/>
      </c>
      <c r="B207" s="98" t="str">
        <f t="shared" si="39"/>
        <v/>
      </c>
      <c r="C207" s="99"/>
      <c r="D207" s="137"/>
      <c r="E207" s="100"/>
      <c r="F207" s="57"/>
      <c r="G207" s="58">
        <f t="shared" si="41"/>
        <v>0</v>
      </c>
      <c r="H207" s="58">
        <f>IF(E207="",0,IFERROR(VLOOKUP(E207,档案费管理台账!$D$4:$H$1000,5,0),0))</f>
        <v>0</v>
      </c>
      <c r="I207" s="57"/>
      <c r="J207" s="57"/>
      <c r="K207" s="57"/>
      <c r="L207" s="57"/>
      <c r="M207" s="58" t="str">
        <f t="shared" si="42"/>
        <v/>
      </c>
      <c r="N207" s="102"/>
    </row>
    <row r="208" spans="1:14">
      <c r="A208" s="97" t="str">
        <f t="shared" si="40"/>
        <v/>
      </c>
      <c r="B208" s="98" t="str">
        <f t="shared" si="39"/>
        <v/>
      </c>
      <c r="C208" s="99"/>
      <c r="D208" s="137"/>
      <c r="E208" s="100"/>
      <c r="F208" s="57"/>
      <c r="G208" s="58">
        <f t="shared" si="41"/>
        <v>0</v>
      </c>
      <c r="H208" s="58">
        <f>IF(E208="",0,IFERROR(VLOOKUP(E208,档案费管理台账!$D$4:$H$1000,5,0),0))</f>
        <v>0</v>
      </c>
      <c r="I208" s="57"/>
      <c r="J208" s="57"/>
      <c r="K208" s="57"/>
      <c r="L208" s="57"/>
      <c r="M208" s="58" t="str">
        <f t="shared" si="42"/>
        <v/>
      </c>
      <c r="N208" s="102"/>
    </row>
    <row r="209" spans="1:14">
      <c r="A209" s="97" t="str">
        <f t="shared" si="40"/>
        <v/>
      </c>
      <c r="B209" s="98" t="str">
        <f t="shared" si="39"/>
        <v/>
      </c>
      <c r="C209" s="99"/>
      <c r="D209" s="137"/>
      <c r="E209" s="100"/>
      <c r="F209" s="57"/>
      <c r="G209" s="58">
        <f t="shared" si="41"/>
        <v>0</v>
      </c>
      <c r="H209" s="58">
        <f>IF(E209="",0,IFERROR(VLOOKUP(E209,档案费管理台账!$D$4:$H$1000,5,0),0))</f>
        <v>0</v>
      </c>
      <c r="I209" s="57"/>
      <c r="J209" s="57"/>
      <c r="K209" s="57"/>
      <c r="L209" s="57"/>
      <c r="M209" s="58" t="str">
        <f t="shared" si="42"/>
        <v/>
      </c>
      <c r="N209" s="102"/>
    </row>
    <row r="210" spans="1:14">
      <c r="A210" s="97" t="str">
        <f t="shared" si="40"/>
        <v/>
      </c>
      <c r="B210" s="98" t="str">
        <f t="shared" si="39"/>
        <v/>
      </c>
      <c r="C210" s="99"/>
      <c r="D210" s="137"/>
      <c r="E210" s="100"/>
      <c r="F210" s="57"/>
      <c r="G210" s="58">
        <f t="shared" si="41"/>
        <v>0</v>
      </c>
      <c r="H210" s="58">
        <f>IF(E210="",0,IFERROR(VLOOKUP(E210,档案费管理台账!$D$4:$H$1000,5,0),0))</f>
        <v>0</v>
      </c>
      <c r="I210" s="57"/>
      <c r="J210" s="57"/>
      <c r="K210" s="57"/>
      <c r="L210" s="57"/>
      <c r="M210" s="58" t="str">
        <f t="shared" si="42"/>
        <v/>
      </c>
      <c r="N210" s="102"/>
    </row>
    <row r="211" spans="1:14">
      <c r="A211" s="97" t="str">
        <f t="shared" si="40"/>
        <v/>
      </c>
      <c r="B211" s="98" t="str">
        <f t="shared" si="39"/>
        <v/>
      </c>
      <c r="C211" s="99"/>
      <c r="D211" s="137"/>
      <c r="E211" s="100"/>
      <c r="F211" s="57"/>
      <c r="G211" s="58">
        <f t="shared" si="41"/>
        <v>0</v>
      </c>
      <c r="H211" s="58">
        <f>IF(E211="",0,IFERROR(VLOOKUP(E211,档案费管理台账!$D$4:$H$1000,5,0),0))</f>
        <v>0</v>
      </c>
      <c r="I211" s="57"/>
      <c r="J211" s="57"/>
      <c r="K211" s="57"/>
      <c r="L211" s="57"/>
      <c r="M211" s="58" t="str">
        <f t="shared" si="42"/>
        <v/>
      </c>
      <c r="N211" s="102"/>
    </row>
    <row r="212" spans="1:14">
      <c r="A212" s="97" t="str">
        <f t="shared" si="40"/>
        <v/>
      </c>
      <c r="B212" s="98" t="str">
        <f t="shared" si="39"/>
        <v/>
      </c>
      <c r="C212" s="99"/>
      <c r="D212" s="137"/>
      <c r="E212" s="100"/>
      <c r="F212" s="57"/>
      <c r="G212" s="58">
        <f t="shared" si="41"/>
        <v>0</v>
      </c>
      <c r="H212" s="58">
        <f>IF(E212="",0,IFERROR(VLOOKUP(E212,档案费管理台账!$D$4:$H$1000,5,0),0))</f>
        <v>0</v>
      </c>
      <c r="I212" s="57"/>
      <c r="J212" s="57"/>
      <c r="K212" s="57"/>
      <c r="L212" s="57"/>
      <c r="M212" s="58" t="str">
        <f t="shared" si="42"/>
        <v/>
      </c>
      <c r="N212" s="102"/>
    </row>
    <row r="213" spans="1:14">
      <c r="A213" s="97" t="str">
        <f t="shared" si="40"/>
        <v/>
      </c>
      <c r="B213" s="98" t="str">
        <f t="shared" si="39"/>
        <v/>
      </c>
      <c r="C213" s="99"/>
      <c r="D213" s="137"/>
      <c r="E213" s="100"/>
      <c r="F213" s="57"/>
      <c r="G213" s="58">
        <f t="shared" si="41"/>
        <v>0</v>
      </c>
      <c r="H213" s="58">
        <f>IF(E213="",0,IFERROR(VLOOKUP(E213,档案费管理台账!$D$4:$H$1000,5,0),0))</f>
        <v>0</v>
      </c>
      <c r="I213" s="57"/>
      <c r="J213" s="57"/>
      <c r="K213" s="57"/>
      <c r="L213" s="57"/>
      <c r="M213" s="58" t="str">
        <f t="shared" si="42"/>
        <v/>
      </c>
      <c r="N213" s="102"/>
    </row>
    <row r="214" spans="1:14">
      <c r="A214" s="97" t="str">
        <f t="shared" si="40"/>
        <v/>
      </c>
      <c r="B214" s="98" t="str">
        <f t="shared" si="39"/>
        <v/>
      </c>
      <c r="C214" s="99"/>
      <c r="D214" s="137"/>
      <c r="E214" s="100"/>
      <c r="F214" s="57"/>
      <c r="G214" s="58">
        <f t="shared" si="41"/>
        <v>0</v>
      </c>
      <c r="H214" s="58">
        <f>IF(E214="",0,IFERROR(VLOOKUP(E214,档案费管理台账!$D$4:$H$1000,5,0),0))</f>
        <v>0</v>
      </c>
      <c r="I214" s="57"/>
      <c r="J214" s="57"/>
      <c r="K214" s="57"/>
      <c r="L214" s="57"/>
      <c r="M214" s="58" t="str">
        <f t="shared" si="42"/>
        <v/>
      </c>
      <c r="N214" s="102"/>
    </row>
    <row r="215" spans="1:14">
      <c r="A215" s="97" t="str">
        <f t="shared" si="40"/>
        <v/>
      </c>
      <c r="B215" s="98" t="str">
        <f t="shared" si="39"/>
        <v/>
      </c>
      <c r="C215" s="99"/>
      <c r="D215" s="137"/>
      <c r="E215" s="100"/>
      <c r="F215" s="57"/>
      <c r="G215" s="58">
        <f t="shared" si="41"/>
        <v>0</v>
      </c>
      <c r="H215" s="58">
        <f>IF(E215="",0,IFERROR(VLOOKUP(E215,档案费管理台账!$D$4:$H$1000,5,0),0))</f>
        <v>0</v>
      </c>
      <c r="I215" s="57"/>
      <c r="J215" s="57"/>
      <c r="K215" s="57"/>
      <c r="L215" s="57"/>
      <c r="M215" s="58" t="str">
        <f t="shared" si="42"/>
        <v/>
      </c>
      <c r="N215" s="102"/>
    </row>
    <row r="216" spans="1:14">
      <c r="A216" s="97" t="str">
        <f t="shared" si="40"/>
        <v/>
      </c>
      <c r="B216" s="98" t="str">
        <f t="shared" si="39"/>
        <v/>
      </c>
      <c r="C216" s="99"/>
      <c r="D216" s="137"/>
      <c r="E216" s="100"/>
      <c r="F216" s="57"/>
      <c r="G216" s="58">
        <f t="shared" si="41"/>
        <v>0</v>
      </c>
      <c r="H216" s="58">
        <f>IF(E216="",0,IFERROR(VLOOKUP(E216,档案费管理台账!$D$4:$H$1000,5,0),0))</f>
        <v>0</v>
      </c>
      <c r="I216" s="57"/>
      <c r="J216" s="57"/>
      <c r="K216" s="57"/>
      <c r="L216" s="57"/>
      <c r="M216" s="58" t="str">
        <f t="shared" si="42"/>
        <v/>
      </c>
      <c r="N216" s="102"/>
    </row>
    <row r="217" spans="1:14">
      <c r="A217" s="97" t="str">
        <f t="shared" si="40"/>
        <v/>
      </c>
      <c r="B217" s="98" t="str">
        <f t="shared" si="39"/>
        <v/>
      </c>
      <c r="C217" s="99"/>
      <c r="D217" s="137"/>
      <c r="E217" s="100"/>
      <c r="F217" s="57"/>
      <c r="G217" s="58">
        <f t="shared" si="41"/>
        <v>0</v>
      </c>
      <c r="H217" s="58">
        <f>IF(E217="",0,IFERROR(VLOOKUP(E217,档案费管理台账!$D$4:$H$1000,5,0),0))</f>
        <v>0</v>
      </c>
      <c r="I217" s="57"/>
      <c r="J217" s="57"/>
      <c r="K217" s="57"/>
      <c r="L217" s="57"/>
      <c r="M217" s="58" t="str">
        <f t="shared" si="42"/>
        <v/>
      </c>
      <c r="N217" s="102"/>
    </row>
    <row r="218" spans="1:14">
      <c r="A218" s="97" t="str">
        <f t="shared" si="40"/>
        <v/>
      </c>
      <c r="B218" s="98" t="str">
        <f t="shared" si="39"/>
        <v/>
      </c>
      <c r="C218" s="99"/>
      <c r="D218" s="137"/>
      <c r="E218" s="100"/>
      <c r="F218" s="57"/>
      <c r="G218" s="58">
        <f t="shared" si="41"/>
        <v>0</v>
      </c>
      <c r="H218" s="58">
        <f>IF(E218="",0,IFERROR(VLOOKUP(E218,档案费管理台账!$D$4:$H$1000,5,0),0))</f>
        <v>0</v>
      </c>
      <c r="I218" s="57"/>
      <c r="J218" s="57"/>
      <c r="K218" s="57"/>
      <c r="L218" s="57"/>
      <c r="M218" s="58" t="str">
        <f t="shared" si="42"/>
        <v/>
      </c>
      <c r="N218" s="102"/>
    </row>
    <row r="219" spans="1:14">
      <c r="A219" s="97" t="str">
        <f t="shared" si="40"/>
        <v/>
      </c>
      <c r="B219" s="98" t="str">
        <f t="shared" si="39"/>
        <v/>
      </c>
      <c r="C219" s="99"/>
      <c r="D219" s="137"/>
      <c r="E219" s="100"/>
      <c r="F219" s="57"/>
      <c r="G219" s="58">
        <f t="shared" si="41"/>
        <v>0</v>
      </c>
      <c r="H219" s="58">
        <f>IF(E219="",0,IFERROR(VLOOKUP(E219,档案费管理台账!$D$4:$H$1000,5,0),0))</f>
        <v>0</v>
      </c>
      <c r="I219" s="57"/>
      <c r="J219" s="57"/>
      <c r="K219" s="57"/>
      <c r="L219" s="57"/>
      <c r="M219" s="58" t="str">
        <f t="shared" si="42"/>
        <v/>
      </c>
      <c r="N219" s="102"/>
    </row>
    <row r="220" spans="1:14">
      <c r="A220" s="97" t="str">
        <f t="shared" si="40"/>
        <v/>
      </c>
      <c r="B220" s="98" t="str">
        <f t="shared" si="39"/>
        <v/>
      </c>
      <c r="C220" s="99"/>
      <c r="D220" s="137"/>
      <c r="E220" s="100"/>
      <c r="F220" s="57"/>
      <c r="G220" s="58">
        <f t="shared" si="41"/>
        <v>0</v>
      </c>
      <c r="H220" s="58">
        <f>IF(E220="",0,IFERROR(VLOOKUP(E220,档案费管理台账!$D$4:$H$1000,5,0),0))</f>
        <v>0</v>
      </c>
      <c r="I220" s="57"/>
      <c r="J220" s="57"/>
      <c r="K220" s="57"/>
      <c r="L220" s="57"/>
      <c r="M220" s="58" t="str">
        <f t="shared" si="42"/>
        <v/>
      </c>
      <c r="N220" s="102"/>
    </row>
    <row r="221" spans="1:14">
      <c r="A221" s="97" t="str">
        <f t="shared" si="40"/>
        <v/>
      </c>
      <c r="B221" s="98" t="str">
        <f t="shared" si="39"/>
        <v/>
      </c>
      <c r="C221" s="99"/>
      <c r="D221" s="137"/>
      <c r="E221" s="100"/>
      <c r="F221" s="57"/>
      <c r="G221" s="58">
        <f t="shared" si="41"/>
        <v>0</v>
      </c>
      <c r="H221" s="58">
        <f>IF(E221="",0,IFERROR(VLOOKUP(E221,档案费管理台账!$D$4:$H$1000,5,0),0))</f>
        <v>0</v>
      </c>
      <c r="I221" s="57"/>
      <c r="J221" s="57"/>
      <c r="K221" s="57"/>
      <c r="L221" s="57"/>
      <c r="M221" s="58" t="str">
        <f t="shared" si="42"/>
        <v/>
      </c>
      <c r="N221" s="102"/>
    </row>
    <row r="222" spans="1:14">
      <c r="A222" s="97" t="str">
        <f t="shared" si="40"/>
        <v/>
      </c>
      <c r="B222" s="98" t="str">
        <f t="shared" si="39"/>
        <v/>
      </c>
      <c r="C222" s="99"/>
      <c r="D222" s="137"/>
      <c r="E222" s="100"/>
      <c r="F222" s="57"/>
      <c r="G222" s="58">
        <f t="shared" si="41"/>
        <v>0</v>
      </c>
      <c r="H222" s="58">
        <f>IF(E222="",0,IFERROR(VLOOKUP(E222,档案费管理台账!$D$4:$H$1000,5,0),0))</f>
        <v>0</v>
      </c>
      <c r="I222" s="57"/>
      <c r="J222" s="57"/>
      <c r="K222" s="57"/>
      <c r="L222" s="57"/>
      <c r="M222" s="58" t="str">
        <f t="shared" si="42"/>
        <v/>
      </c>
      <c r="N222" s="102"/>
    </row>
    <row r="223" spans="1:14">
      <c r="A223" s="97" t="str">
        <f t="shared" si="40"/>
        <v/>
      </c>
      <c r="B223" s="98" t="str">
        <f t="shared" si="39"/>
        <v/>
      </c>
      <c r="C223" s="99"/>
      <c r="D223" s="137"/>
      <c r="E223" s="100"/>
      <c r="F223" s="57"/>
      <c r="G223" s="58">
        <f t="shared" si="41"/>
        <v>0</v>
      </c>
      <c r="H223" s="58">
        <f>IF(E223="",0,IFERROR(VLOOKUP(E223,档案费管理台账!$D$4:$H$1000,5,0),0))</f>
        <v>0</v>
      </c>
      <c r="I223" s="57"/>
      <c r="J223" s="57"/>
      <c r="K223" s="57"/>
      <c r="L223" s="57"/>
      <c r="M223" s="58" t="str">
        <f t="shared" si="42"/>
        <v/>
      </c>
      <c r="N223" s="102"/>
    </row>
    <row r="224" spans="1:14">
      <c r="A224" s="97" t="str">
        <f t="shared" si="40"/>
        <v/>
      </c>
      <c r="B224" s="98" t="str">
        <f t="shared" si="39"/>
        <v/>
      </c>
      <c r="C224" s="99"/>
      <c r="D224" s="137"/>
      <c r="E224" s="100"/>
      <c r="F224" s="57"/>
      <c r="G224" s="58">
        <f t="shared" si="41"/>
        <v>0</v>
      </c>
      <c r="H224" s="58">
        <f>IF(E224="",0,IFERROR(VLOOKUP(E224,档案费管理台账!$D$4:$H$1000,5,0),0))</f>
        <v>0</v>
      </c>
      <c r="I224" s="57"/>
      <c r="J224" s="57"/>
      <c r="K224" s="57"/>
      <c r="L224" s="57"/>
      <c r="M224" s="58" t="str">
        <f t="shared" si="42"/>
        <v/>
      </c>
      <c r="N224" s="102"/>
    </row>
    <row r="225" spans="1:14">
      <c r="A225" s="97" t="str">
        <f t="shared" si="40"/>
        <v/>
      </c>
      <c r="B225" s="98" t="str">
        <f t="shared" si="39"/>
        <v/>
      </c>
      <c r="C225" s="99"/>
      <c r="D225" s="137"/>
      <c r="E225" s="100"/>
      <c r="F225" s="57"/>
      <c r="G225" s="58">
        <f t="shared" si="41"/>
        <v>0</v>
      </c>
      <c r="H225" s="58">
        <f>IF(E225="",0,IFERROR(VLOOKUP(E225,档案费管理台账!$D$4:$H$1000,5,0),0))</f>
        <v>0</v>
      </c>
      <c r="I225" s="57"/>
      <c r="J225" s="57"/>
      <c r="K225" s="57"/>
      <c r="L225" s="57"/>
      <c r="M225" s="58" t="str">
        <f t="shared" si="42"/>
        <v/>
      </c>
      <c r="N225" s="102"/>
    </row>
    <row r="226" spans="1:14">
      <c r="A226" s="97" t="str">
        <f t="shared" si="40"/>
        <v/>
      </c>
      <c r="B226" s="98" t="str">
        <f t="shared" si="39"/>
        <v/>
      </c>
      <c r="C226" s="99"/>
      <c r="D226" s="137"/>
      <c r="E226" s="100"/>
      <c r="F226" s="57"/>
      <c r="G226" s="58">
        <f t="shared" si="41"/>
        <v>0</v>
      </c>
      <c r="H226" s="58">
        <f>IF(E226="",0,IFERROR(VLOOKUP(E226,档案费管理台账!$D$4:$H$1000,5,0),0))</f>
        <v>0</v>
      </c>
      <c r="I226" s="57"/>
      <c r="J226" s="57"/>
      <c r="K226" s="57"/>
      <c r="L226" s="57"/>
      <c r="M226" s="58" t="str">
        <f t="shared" si="42"/>
        <v/>
      </c>
      <c r="N226" s="102"/>
    </row>
    <row r="227" spans="1:14">
      <c r="A227" s="97" t="str">
        <f t="shared" si="40"/>
        <v/>
      </c>
      <c r="B227" s="98" t="str">
        <f t="shared" si="39"/>
        <v/>
      </c>
      <c r="C227" s="99"/>
      <c r="D227" s="137"/>
      <c r="E227" s="100"/>
      <c r="F227" s="57"/>
      <c r="G227" s="58">
        <f t="shared" si="41"/>
        <v>0</v>
      </c>
      <c r="H227" s="58">
        <f>IF(E227="",0,IFERROR(VLOOKUP(E227,档案费管理台账!$D$4:$H$1000,5,0),0))</f>
        <v>0</v>
      </c>
      <c r="I227" s="57"/>
      <c r="J227" s="57"/>
      <c r="K227" s="57"/>
      <c r="L227" s="57"/>
      <c r="M227" s="58" t="str">
        <f t="shared" si="42"/>
        <v/>
      </c>
      <c r="N227" s="102"/>
    </row>
    <row r="228" spans="1:14">
      <c r="A228" s="97" t="str">
        <f t="shared" si="40"/>
        <v/>
      </c>
      <c r="B228" s="98" t="str">
        <f t="shared" si="39"/>
        <v/>
      </c>
      <c r="C228" s="99"/>
      <c r="D228" s="137"/>
      <c r="E228" s="100"/>
      <c r="F228" s="57"/>
      <c r="G228" s="58">
        <f t="shared" si="41"/>
        <v>0</v>
      </c>
      <c r="H228" s="58">
        <f>IF(E228="",0,IFERROR(VLOOKUP(E228,档案费管理台账!$D$4:$H$1000,5,0),0))</f>
        <v>0</v>
      </c>
      <c r="I228" s="57"/>
      <c r="J228" s="57"/>
      <c r="K228" s="57"/>
      <c r="L228" s="57"/>
      <c r="M228" s="58" t="str">
        <f t="shared" si="42"/>
        <v/>
      </c>
      <c r="N228" s="102"/>
    </row>
    <row r="229" spans="1:14">
      <c r="A229" s="97" t="str">
        <f t="shared" si="40"/>
        <v/>
      </c>
      <c r="B229" s="98" t="str">
        <f t="shared" si="39"/>
        <v/>
      </c>
      <c r="C229" s="99"/>
      <c r="D229" s="137"/>
      <c r="E229" s="100"/>
      <c r="F229" s="57"/>
      <c r="G229" s="58">
        <f t="shared" si="41"/>
        <v>0</v>
      </c>
      <c r="H229" s="58">
        <f>IF(E229="",0,IFERROR(VLOOKUP(E229,档案费管理台账!$D$4:$H$1000,5,0),0))</f>
        <v>0</v>
      </c>
      <c r="I229" s="57"/>
      <c r="J229" s="57"/>
      <c r="K229" s="57"/>
      <c r="L229" s="57"/>
      <c r="M229" s="58" t="str">
        <f t="shared" si="42"/>
        <v/>
      </c>
      <c r="N229" s="102"/>
    </row>
    <row r="230" spans="1:14">
      <c r="A230" s="97" t="str">
        <f t="shared" si="40"/>
        <v/>
      </c>
      <c r="B230" s="98" t="str">
        <f t="shared" si="39"/>
        <v/>
      </c>
      <c r="C230" s="99"/>
      <c r="D230" s="137"/>
      <c r="E230" s="100"/>
      <c r="F230" s="57"/>
      <c r="G230" s="58">
        <f t="shared" si="41"/>
        <v>0</v>
      </c>
      <c r="H230" s="58">
        <f>IF(E230="",0,IFERROR(VLOOKUP(E230,档案费管理台账!$D$4:$H$1000,5,0),0))</f>
        <v>0</v>
      </c>
      <c r="I230" s="57"/>
      <c r="J230" s="57"/>
      <c r="K230" s="57"/>
      <c r="L230" s="57"/>
      <c r="M230" s="58" t="str">
        <f t="shared" si="42"/>
        <v/>
      </c>
      <c r="N230" s="102"/>
    </row>
    <row r="231" spans="1:14">
      <c r="A231" s="97" t="str">
        <f t="shared" si="40"/>
        <v/>
      </c>
      <c r="B231" s="98" t="str">
        <f t="shared" si="39"/>
        <v/>
      </c>
      <c r="C231" s="99"/>
      <c r="D231" s="137"/>
      <c r="E231" s="100"/>
      <c r="F231" s="57"/>
      <c r="G231" s="58">
        <f t="shared" si="41"/>
        <v>0</v>
      </c>
      <c r="H231" s="58">
        <f>IF(E231="",0,IFERROR(VLOOKUP(E231,档案费管理台账!$D$4:$H$1000,5,0),0))</f>
        <v>0</v>
      </c>
      <c r="I231" s="57"/>
      <c r="J231" s="57"/>
      <c r="K231" s="57"/>
      <c r="L231" s="57"/>
      <c r="M231" s="58" t="str">
        <f t="shared" si="42"/>
        <v/>
      </c>
      <c r="N231" s="102"/>
    </row>
    <row r="232" spans="1:14">
      <c r="A232" s="97" t="str">
        <f t="shared" si="40"/>
        <v/>
      </c>
      <c r="B232" s="98" t="str">
        <f t="shared" si="39"/>
        <v/>
      </c>
      <c r="C232" s="99"/>
      <c r="D232" s="137"/>
      <c r="E232" s="100"/>
      <c r="F232" s="57"/>
      <c r="G232" s="58">
        <f t="shared" si="41"/>
        <v>0</v>
      </c>
      <c r="H232" s="58">
        <f>IF(E232="",0,IFERROR(VLOOKUP(E232,档案费管理台账!$D$4:$H$1000,5,0),0))</f>
        <v>0</v>
      </c>
      <c r="I232" s="57"/>
      <c r="J232" s="57"/>
      <c r="K232" s="57"/>
      <c r="L232" s="57"/>
      <c r="M232" s="58" t="str">
        <f t="shared" si="42"/>
        <v/>
      </c>
      <c r="N232" s="102"/>
    </row>
    <row r="233" spans="1:14">
      <c r="A233" s="97" t="str">
        <f t="shared" si="40"/>
        <v/>
      </c>
      <c r="B233" s="98" t="str">
        <f t="shared" si="39"/>
        <v/>
      </c>
      <c r="C233" s="99"/>
      <c r="D233" s="137"/>
      <c r="E233" s="100"/>
      <c r="F233" s="57"/>
      <c r="G233" s="58">
        <f t="shared" si="41"/>
        <v>0</v>
      </c>
      <c r="H233" s="58">
        <f>IF(E233="",0,IFERROR(VLOOKUP(E233,档案费管理台账!$D$4:$H$1000,5,0),0))</f>
        <v>0</v>
      </c>
      <c r="I233" s="57"/>
      <c r="J233" s="57"/>
      <c r="K233" s="57"/>
      <c r="L233" s="57"/>
      <c r="M233" s="58" t="str">
        <f t="shared" si="42"/>
        <v/>
      </c>
      <c r="N233" s="102"/>
    </row>
    <row r="234" spans="1:14">
      <c r="A234" s="97" t="str">
        <f t="shared" si="40"/>
        <v/>
      </c>
      <c r="B234" s="98" t="str">
        <f t="shared" si="39"/>
        <v/>
      </c>
      <c r="C234" s="99"/>
      <c r="D234" s="137"/>
      <c r="E234" s="100"/>
      <c r="F234" s="57"/>
      <c r="G234" s="58">
        <f t="shared" si="41"/>
        <v>0</v>
      </c>
      <c r="H234" s="58">
        <f>IF(E234="",0,IFERROR(VLOOKUP(E234,档案费管理台账!$D$4:$H$1000,5,0),0))</f>
        <v>0</v>
      </c>
      <c r="I234" s="57"/>
      <c r="J234" s="57"/>
      <c r="K234" s="57"/>
      <c r="L234" s="57"/>
      <c r="M234" s="58" t="str">
        <f t="shared" si="42"/>
        <v/>
      </c>
      <c r="N234" s="102"/>
    </row>
    <row r="235" spans="1:14">
      <c r="A235" s="97" t="str">
        <f t="shared" si="40"/>
        <v/>
      </c>
      <c r="B235" s="98" t="str">
        <f t="shared" si="39"/>
        <v/>
      </c>
      <c r="C235" s="99"/>
      <c r="D235" s="137"/>
      <c r="E235" s="100"/>
      <c r="F235" s="57"/>
      <c r="G235" s="58">
        <f t="shared" si="41"/>
        <v>0</v>
      </c>
      <c r="H235" s="58">
        <f>IF(E235="",0,IFERROR(VLOOKUP(E235,档案费管理台账!$D$4:$H$1000,5,0),0))</f>
        <v>0</v>
      </c>
      <c r="I235" s="57"/>
      <c r="J235" s="57"/>
      <c r="K235" s="57"/>
      <c r="L235" s="57"/>
      <c r="M235" s="58" t="str">
        <f t="shared" si="42"/>
        <v/>
      </c>
      <c r="N235" s="102"/>
    </row>
    <row r="236" spans="1:14">
      <c r="A236" s="97" t="str">
        <f t="shared" si="40"/>
        <v/>
      </c>
      <c r="B236" s="98" t="str">
        <f t="shared" ref="B236:B299" si="43">IF(C236="","",MONTH(C236)&amp;"月")</f>
        <v/>
      </c>
      <c r="C236" s="99"/>
      <c r="D236" s="137"/>
      <c r="E236" s="100"/>
      <c r="F236" s="57"/>
      <c r="G236" s="58">
        <f t="shared" si="41"/>
        <v>0</v>
      </c>
      <c r="H236" s="58">
        <f>IF(E236="",0,IFERROR(VLOOKUP(E236,档案费管理台账!$D$4:$H$1000,5,0),0))</f>
        <v>0</v>
      </c>
      <c r="I236" s="57"/>
      <c r="J236" s="57"/>
      <c r="K236" s="57"/>
      <c r="L236" s="57"/>
      <c r="M236" s="58" t="str">
        <f t="shared" si="42"/>
        <v/>
      </c>
      <c r="N236" s="102"/>
    </row>
    <row r="237" spans="1:14">
      <c r="A237" s="97" t="str">
        <f t="shared" ref="A237:A300" si="44">IF(C237="","",ROW()-42)</f>
        <v/>
      </c>
      <c r="B237" s="98" t="str">
        <f t="shared" si="43"/>
        <v/>
      </c>
      <c r="C237" s="99"/>
      <c r="D237" s="137"/>
      <c r="E237" s="100"/>
      <c r="F237" s="57"/>
      <c r="G237" s="58">
        <f t="shared" ref="G237:G300" si="45">IF(F237="",0,F237*$K$41)</f>
        <v>0</v>
      </c>
      <c r="H237" s="58">
        <f>IF(E237="",0,IFERROR(VLOOKUP(E237,档案费管理台账!$D$4:$H$1000,5,0),0))</f>
        <v>0</v>
      </c>
      <c r="I237" s="57"/>
      <c r="J237" s="57"/>
      <c r="K237" s="57"/>
      <c r="L237" s="57"/>
      <c r="M237" s="58" t="str">
        <f t="shared" ref="M237:M300" si="46">IF(C237="","",ROUND(M236+G237-I237-J237-K237-L237-H237,2))</f>
        <v/>
      </c>
      <c r="N237" s="102"/>
    </row>
    <row r="238" spans="1:14">
      <c r="A238" s="97" t="str">
        <f t="shared" si="44"/>
        <v/>
      </c>
      <c r="B238" s="98" t="str">
        <f t="shared" si="43"/>
        <v/>
      </c>
      <c r="C238" s="99"/>
      <c r="D238" s="137"/>
      <c r="E238" s="100"/>
      <c r="F238" s="57"/>
      <c r="G238" s="58">
        <f t="shared" si="45"/>
        <v>0</v>
      </c>
      <c r="H238" s="58">
        <f>IF(E238="",0,IFERROR(VLOOKUP(E238,档案费管理台账!$D$4:$H$1000,5,0),0))</f>
        <v>0</v>
      </c>
      <c r="I238" s="57"/>
      <c r="J238" s="57"/>
      <c r="K238" s="57"/>
      <c r="L238" s="57"/>
      <c r="M238" s="58" t="str">
        <f t="shared" si="46"/>
        <v/>
      </c>
      <c r="N238" s="102"/>
    </row>
    <row r="239" spans="1:14">
      <c r="A239" s="97" t="str">
        <f t="shared" si="44"/>
        <v/>
      </c>
      <c r="B239" s="98" t="str">
        <f t="shared" si="43"/>
        <v/>
      </c>
      <c r="C239" s="99"/>
      <c r="D239" s="137"/>
      <c r="E239" s="100"/>
      <c r="F239" s="57"/>
      <c r="G239" s="58">
        <f t="shared" si="45"/>
        <v>0</v>
      </c>
      <c r="H239" s="58">
        <f>IF(E239="",0,IFERROR(VLOOKUP(E239,档案费管理台账!$D$4:$H$1000,5,0),0))</f>
        <v>0</v>
      </c>
      <c r="I239" s="57"/>
      <c r="J239" s="57"/>
      <c r="K239" s="57"/>
      <c r="L239" s="57"/>
      <c r="M239" s="58" t="str">
        <f t="shared" si="46"/>
        <v/>
      </c>
      <c r="N239" s="102"/>
    </row>
    <row r="240" spans="1:14">
      <c r="A240" s="97" t="str">
        <f t="shared" si="44"/>
        <v/>
      </c>
      <c r="B240" s="98" t="str">
        <f t="shared" si="43"/>
        <v/>
      </c>
      <c r="C240" s="99"/>
      <c r="D240" s="137"/>
      <c r="E240" s="100"/>
      <c r="F240" s="57"/>
      <c r="G240" s="58">
        <f t="shared" si="45"/>
        <v>0</v>
      </c>
      <c r="H240" s="58">
        <f>IF(E240="",0,IFERROR(VLOOKUP(E240,档案费管理台账!$D$4:$H$1000,5,0),0))</f>
        <v>0</v>
      </c>
      <c r="I240" s="57"/>
      <c r="J240" s="57"/>
      <c r="K240" s="57"/>
      <c r="L240" s="57"/>
      <c r="M240" s="58" t="str">
        <f t="shared" si="46"/>
        <v/>
      </c>
      <c r="N240" s="102"/>
    </row>
    <row r="241" spans="1:14">
      <c r="A241" s="97" t="str">
        <f t="shared" si="44"/>
        <v/>
      </c>
      <c r="B241" s="98" t="str">
        <f t="shared" si="43"/>
        <v/>
      </c>
      <c r="C241" s="99"/>
      <c r="D241" s="137"/>
      <c r="E241" s="100"/>
      <c r="F241" s="57"/>
      <c r="G241" s="58">
        <f t="shared" si="45"/>
        <v>0</v>
      </c>
      <c r="H241" s="58">
        <f>IF(E241="",0,IFERROR(VLOOKUP(E241,档案费管理台账!$D$4:$H$1000,5,0),0))</f>
        <v>0</v>
      </c>
      <c r="I241" s="57"/>
      <c r="J241" s="57"/>
      <c r="K241" s="57"/>
      <c r="L241" s="57"/>
      <c r="M241" s="58" t="str">
        <f t="shared" si="46"/>
        <v/>
      </c>
      <c r="N241" s="102"/>
    </row>
    <row r="242" spans="1:14">
      <c r="A242" s="97" t="str">
        <f t="shared" si="44"/>
        <v/>
      </c>
      <c r="B242" s="98" t="str">
        <f t="shared" si="43"/>
        <v/>
      </c>
      <c r="C242" s="99"/>
      <c r="D242" s="137"/>
      <c r="E242" s="100"/>
      <c r="F242" s="57"/>
      <c r="G242" s="58">
        <f t="shared" si="45"/>
        <v>0</v>
      </c>
      <c r="H242" s="58">
        <f>IF(E242="",0,IFERROR(VLOOKUP(E242,档案费管理台账!$D$4:$H$1000,5,0),0))</f>
        <v>0</v>
      </c>
      <c r="I242" s="57"/>
      <c r="J242" s="57"/>
      <c r="K242" s="57"/>
      <c r="L242" s="57"/>
      <c r="M242" s="58" t="str">
        <f t="shared" si="46"/>
        <v/>
      </c>
      <c r="N242" s="102"/>
    </row>
    <row r="243" spans="1:14">
      <c r="A243" s="97" t="str">
        <f t="shared" si="44"/>
        <v/>
      </c>
      <c r="B243" s="98" t="str">
        <f t="shared" si="43"/>
        <v/>
      </c>
      <c r="C243" s="99"/>
      <c r="D243" s="137"/>
      <c r="E243" s="100"/>
      <c r="F243" s="57"/>
      <c r="G243" s="58">
        <f t="shared" si="45"/>
        <v>0</v>
      </c>
      <c r="H243" s="58">
        <f>IF(E243="",0,IFERROR(VLOOKUP(E243,档案费管理台账!$D$4:$H$1000,5,0),0))</f>
        <v>0</v>
      </c>
      <c r="I243" s="57"/>
      <c r="J243" s="57"/>
      <c r="K243" s="57"/>
      <c r="L243" s="57"/>
      <c r="M243" s="58" t="str">
        <f t="shared" si="46"/>
        <v/>
      </c>
      <c r="N243" s="102"/>
    </row>
    <row r="244" spans="1:14">
      <c r="A244" s="97" t="str">
        <f t="shared" si="44"/>
        <v/>
      </c>
      <c r="B244" s="98" t="str">
        <f t="shared" si="43"/>
        <v/>
      </c>
      <c r="C244" s="99"/>
      <c r="D244" s="137"/>
      <c r="E244" s="100"/>
      <c r="F244" s="57"/>
      <c r="G244" s="58">
        <f t="shared" si="45"/>
        <v>0</v>
      </c>
      <c r="H244" s="58">
        <f>IF(E244="",0,IFERROR(VLOOKUP(E244,档案费管理台账!$D$4:$H$1000,5,0),0))</f>
        <v>0</v>
      </c>
      <c r="I244" s="57"/>
      <c r="J244" s="57"/>
      <c r="K244" s="57"/>
      <c r="L244" s="57"/>
      <c r="M244" s="58" t="str">
        <f t="shared" si="46"/>
        <v/>
      </c>
      <c r="N244" s="102"/>
    </row>
    <row r="245" spans="1:14">
      <c r="A245" s="97" t="str">
        <f t="shared" si="44"/>
        <v/>
      </c>
      <c r="B245" s="98" t="str">
        <f t="shared" si="43"/>
        <v/>
      </c>
      <c r="C245" s="99"/>
      <c r="D245" s="137"/>
      <c r="E245" s="100"/>
      <c r="F245" s="57"/>
      <c r="G245" s="58">
        <f t="shared" si="45"/>
        <v>0</v>
      </c>
      <c r="H245" s="58">
        <f>IF(E245="",0,IFERROR(VLOOKUP(E245,档案费管理台账!$D$4:$H$1000,5,0),0))</f>
        <v>0</v>
      </c>
      <c r="I245" s="57"/>
      <c r="J245" s="57"/>
      <c r="K245" s="57"/>
      <c r="L245" s="57"/>
      <c r="M245" s="58" t="str">
        <f t="shared" si="46"/>
        <v/>
      </c>
      <c r="N245" s="102"/>
    </row>
    <row r="246" spans="1:14">
      <c r="A246" s="97" t="str">
        <f t="shared" si="44"/>
        <v/>
      </c>
      <c r="B246" s="98" t="str">
        <f t="shared" si="43"/>
        <v/>
      </c>
      <c r="C246" s="99"/>
      <c r="D246" s="137"/>
      <c r="E246" s="100"/>
      <c r="F246" s="57"/>
      <c r="G246" s="58">
        <f t="shared" si="45"/>
        <v>0</v>
      </c>
      <c r="H246" s="58">
        <f>IF(E246="",0,IFERROR(VLOOKUP(E246,档案费管理台账!$D$4:$H$1000,5,0),0))</f>
        <v>0</v>
      </c>
      <c r="I246" s="57"/>
      <c r="J246" s="57"/>
      <c r="K246" s="57"/>
      <c r="L246" s="57"/>
      <c r="M246" s="58" t="str">
        <f t="shared" si="46"/>
        <v/>
      </c>
      <c r="N246" s="102"/>
    </row>
    <row r="247" spans="1:14">
      <c r="A247" s="97" t="str">
        <f t="shared" si="44"/>
        <v/>
      </c>
      <c r="B247" s="98" t="str">
        <f t="shared" si="43"/>
        <v/>
      </c>
      <c r="C247" s="99"/>
      <c r="D247" s="137"/>
      <c r="E247" s="100"/>
      <c r="F247" s="57"/>
      <c r="G247" s="58">
        <f t="shared" si="45"/>
        <v>0</v>
      </c>
      <c r="H247" s="58">
        <f>IF(E247="",0,IFERROR(VLOOKUP(E247,档案费管理台账!$D$4:$H$1000,5,0),0))</f>
        <v>0</v>
      </c>
      <c r="I247" s="57"/>
      <c r="J247" s="57"/>
      <c r="K247" s="57"/>
      <c r="L247" s="57"/>
      <c r="M247" s="58" t="str">
        <f t="shared" si="46"/>
        <v/>
      </c>
      <c r="N247" s="102"/>
    </row>
    <row r="248" spans="1:14">
      <c r="A248" s="97" t="str">
        <f t="shared" si="44"/>
        <v/>
      </c>
      <c r="B248" s="98" t="str">
        <f t="shared" si="43"/>
        <v/>
      </c>
      <c r="C248" s="99"/>
      <c r="D248" s="137"/>
      <c r="E248" s="100"/>
      <c r="F248" s="57"/>
      <c r="G248" s="58">
        <f t="shared" si="45"/>
        <v>0</v>
      </c>
      <c r="H248" s="58">
        <f>IF(E248="",0,IFERROR(VLOOKUP(E248,档案费管理台账!$D$4:$H$1000,5,0),0))</f>
        <v>0</v>
      </c>
      <c r="I248" s="57"/>
      <c r="J248" s="57"/>
      <c r="K248" s="57"/>
      <c r="L248" s="57"/>
      <c r="M248" s="58" t="str">
        <f t="shared" si="46"/>
        <v/>
      </c>
      <c r="N248" s="102"/>
    </row>
    <row r="249" spans="1:14">
      <c r="A249" s="97" t="str">
        <f t="shared" si="44"/>
        <v/>
      </c>
      <c r="B249" s="98" t="str">
        <f t="shared" si="43"/>
        <v/>
      </c>
      <c r="C249" s="99"/>
      <c r="D249" s="137"/>
      <c r="E249" s="100"/>
      <c r="F249" s="57"/>
      <c r="G249" s="58">
        <f t="shared" si="45"/>
        <v>0</v>
      </c>
      <c r="H249" s="58">
        <f>IF(E249="",0,IFERROR(VLOOKUP(E249,档案费管理台账!$D$4:$H$1000,5,0),0))</f>
        <v>0</v>
      </c>
      <c r="I249" s="57"/>
      <c r="J249" s="57"/>
      <c r="K249" s="57"/>
      <c r="L249" s="57"/>
      <c r="M249" s="58" t="str">
        <f t="shared" si="46"/>
        <v/>
      </c>
      <c r="N249" s="102"/>
    </row>
    <row r="250" spans="1:14">
      <c r="A250" s="97" t="str">
        <f t="shared" si="44"/>
        <v/>
      </c>
      <c r="B250" s="98" t="str">
        <f t="shared" si="43"/>
        <v/>
      </c>
      <c r="C250" s="99"/>
      <c r="D250" s="137"/>
      <c r="E250" s="100"/>
      <c r="F250" s="57"/>
      <c r="G250" s="58">
        <f t="shared" si="45"/>
        <v>0</v>
      </c>
      <c r="H250" s="58">
        <f>IF(E250="",0,IFERROR(VLOOKUP(E250,档案费管理台账!$D$4:$H$1000,5,0),0))</f>
        <v>0</v>
      </c>
      <c r="I250" s="57"/>
      <c r="J250" s="57"/>
      <c r="K250" s="57"/>
      <c r="L250" s="57"/>
      <c r="M250" s="58" t="str">
        <f t="shared" si="46"/>
        <v/>
      </c>
      <c r="N250" s="102"/>
    </row>
    <row r="251" spans="1:14">
      <c r="A251" s="97" t="str">
        <f t="shared" si="44"/>
        <v/>
      </c>
      <c r="B251" s="98" t="str">
        <f t="shared" si="43"/>
        <v/>
      </c>
      <c r="C251" s="99"/>
      <c r="D251" s="137"/>
      <c r="E251" s="100"/>
      <c r="F251" s="57"/>
      <c r="G251" s="58">
        <f t="shared" si="45"/>
        <v>0</v>
      </c>
      <c r="H251" s="58">
        <f>IF(E251="",0,IFERROR(VLOOKUP(E251,档案费管理台账!$D$4:$H$1000,5,0),0))</f>
        <v>0</v>
      </c>
      <c r="I251" s="57"/>
      <c r="J251" s="57"/>
      <c r="K251" s="57"/>
      <c r="L251" s="57"/>
      <c r="M251" s="58" t="str">
        <f t="shared" si="46"/>
        <v/>
      </c>
      <c r="N251" s="102"/>
    </row>
    <row r="252" spans="1:14">
      <c r="A252" s="97" t="str">
        <f t="shared" si="44"/>
        <v/>
      </c>
      <c r="B252" s="98" t="str">
        <f t="shared" si="43"/>
        <v/>
      </c>
      <c r="C252" s="99"/>
      <c r="D252" s="137"/>
      <c r="E252" s="100"/>
      <c r="F252" s="57"/>
      <c r="G252" s="58">
        <f t="shared" si="45"/>
        <v>0</v>
      </c>
      <c r="H252" s="58">
        <f>IF(E252="",0,IFERROR(VLOOKUP(E252,档案费管理台账!$D$4:$H$1000,5,0),0))</f>
        <v>0</v>
      </c>
      <c r="I252" s="57"/>
      <c r="J252" s="57"/>
      <c r="K252" s="57"/>
      <c r="L252" s="57"/>
      <c r="M252" s="58" t="str">
        <f t="shared" si="46"/>
        <v/>
      </c>
      <c r="N252" s="102"/>
    </row>
    <row r="253" spans="1:14">
      <c r="A253" s="97" t="str">
        <f t="shared" si="44"/>
        <v/>
      </c>
      <c r="B253" s="98" t="str">
        <f t="shared" si="43"/>
        <v/>
      </c>
      <c r="C253" s="99"/>
      <c r="D253" s="137"/>
      <c r="E253" s="100"/>
      <c r="F253" s="57"/>
      <c r="G253" s="58">
        <f t="shared" si="45"/>
        <v>0</v>
      </c>
      <c r="H253" s="58">
        <f>IF(E253="",0,IFERROR(VLOOKUP(E253,档案费管理台账!$D$4:$H$1000,5,0),0))</f>
        <v>0</v>
      </c>
      <c r="I253" s="57"/>
      <c r="J253" s="57"/>
      <c r="K253" s="57"/>
      <c r="L253" s="57"/>
      <c r="M253" s="58" t="str">
        <f t="shared" si="46"/>
        <v/>
      </c>
      <c r="N253" s="102"/>
    </row>
    <row r="254" spans="1:14">
      <c r="A254" s="97" t="str">
        <f t="shared" si="44"/>
        <v/>
      </c>
      <c r="B254" s="98" t="str">
        <f t="shared" si="43"/>
        <v/>
      </c>
      <c r="C254" s="99"/>
      <c r="D254" s="137"/>
      <c r="E254" s="100"/>
      <c r="F254" s="57"/>
      <c r="G254" s="58">
        <f t="shared" si="45"/>
        <v>0</v>
      </c>
      <c r="H254" s="58">
        <f>IF(E254="",0,IFERROR(VLOOKUP(E254,档案费管理台账!$D$4:$H$1000,5,0),0))</f>
        <v>0</v>
      </c>
      <c r="I254" s="57"/>
      <c r="J254" s="57"/>
      <c r="K254" s="57"/>
      <c r="L254" s="57"/>
      <c r="M254" s="58" t="str">
        <f t="shared" si="46"/>
        <v/>
      </c>
      <c r="N254" s="102"/>
    </row>
    <row r="255" spans="1:14">
      <c r="A255" s="97" t="str">
        <f t="shared" si="44"/>
        <v/>
      </c>
      <c r="B255" s="98" t="str">
        <f t="shared" si="43"/>
        <v/>
      </c>
      <c r="C255" s="99"/>
      <c r="D255" s="137"/>
      <c r="E255" s="100"/>
      <c r="F255" s="57"/>
      <c r="G255" s="58">
        <f t="shared" si="45"/>
        <v>0</v>
      </c>
      <c r="H255" s="58">
        <f>IF(E255="",0,IFERROR(VLOOKUP(E255,档案费管理台账!$D$4:$H$1000,5,0),0))</f>
        <v>0</v>
      </c>
      <c r="I255" s="57"/>
      <c r="J255" s="57"/>
      <c r="K255" s="57"/>
      <c r="L255" s="57"/>
      <c r="M255" s="58" t="str">
        <f t="shared" si="46"/>
        <v/>
      </c>
      <c r="N255" s="102"/>
    </row>
    <row r="256" spans="1:14">
      <c r="A256" s="97" t="str">
        <f t="shared" si="44"/>
        <v/>
      </c>
      <c r="B256" s="98" t="str">
        <f t="shared" si="43"/>
        <v/>
      </c>
      <c r="C256" s="99"/>
      <c r="D256" s="137"/>
      <c r="E256" s="100"/>
      <c r="F256" s="57"/>
      <c r="G256" s="58">
        <f t="shared" si="45"/>
        <v>0</v>
      </c>
      <c r="H256" s="58">
        <f>IF(E256="",0,IFERROR(VLOOKUP(E256,档案费管理台账!$D$4:$H$1000,5,0),0))</f>
        <v>0</v>
      </c>
      <c r="I256" s="57"/>
      <c r="J256" s="57"/>
      <c r="K256" s="57"/>
      <c r="L256" s="57"/>
      <c r="M256" s="58" t="str">
        <f t="shared" si="46"/>
        <v/>
      </c>
      <c r="N256" s="102"/>
    </row>
    <row r="257" spans="1:14">
      <c r="A257" s="97" t="str">
        <f t="shared" si="44"/>
        <v/>
      </c>
      <c r="B257" s="98" t="str">
        <f t="shared" si="43"/>
        <v/>
      </c>
      <c r="C257" s="99"/>
      <c r="D257" s="137"/>
      <c r="E257" s="100"/>
      <c r="F257" s="57"/>
      <c r="G257" s="58">
        <f t="shared" si="45"/>
        <v>0</v>
      </c>
      <c r="H257" s="58">
        <f>IF(E257="",0,IFERROR(VLOOKUP(E257,档案费管理台账!$D$4:$H$1000,5,0),0))</f>
        <v>0</v>
      </c>
      <c r="I257" s="57"/>
      <c r="J257" s="57"/>
      <c r="K257" s="57"/>
      <c r="L257" s="57"/>
      <c r="M257" s="58" t="str">
        <f t="shared" si="46"/>
        <v/>
      </c>
      <c r="N257" s="102"/>
    </row>
    <row r="258" spans="1:14">
      <c r="A258" s="97" t="str">
        <f t="shared" si="44"/>
        <v/>
      </c>
      <c r="B258" s="98" t="str">
        <f t="shared" si="43"/>
        <v/>
      </c>
      <c r="C258" s="99"/>
      <c r="D258" s="137"/>
      <c r="E258" s="100"/>
      <c r="F258" s="57"/>
      <c r="G258" s="58">
        <f t="shared" si="45"/>
        <v>0</v>
      </c>
      <c r="H258" s="58">
        <f>IF(E258="",0,IFERROR(VLOOKUP(E258,档案费管理台账!$D$4:$H$1000,5,0),0))</f>
        <v>0</v>
      </c>
      <c r="I258" s="57"/>
      <c r="J258" s="57"/>
      <c r="K258" s="57"/>
      <c r="L258" s="57"/>
      <c r="M258" s="58" t="str">
        <f t="shared" si="46"/>
        <v/>
      </c>
      <c r="N258" s="102"/>
    </row>
    <row r="259" spans="1:14">
      <c r="A259" s="97" t="str">
        <f t="shared" si="44"/>
        <v/>
      </c>
      <c r="B259" s="98" t="str">
        <f t="shared" si="43"/>
        <v/>
      </c>
      <c r="C259" s="99"/>
      <c r="D259" s="137"/>
      <c r="E259" s="100"/>
      <c r="F259" s="57"/>
      <c r="G259" s="58">
        <f t="shared" si="45"/>
        <v>0</v>
      </c>
      <c r="H259" s="58">
        <f>IF(E259="",0,IFERROR(VLOOKUP(E259,档案费管理台账!$D$4:$H$1000,5,0),0))</f>
        <v>0</v>
      </c>
      <c r="I259" s="57"/>
      <c r="J259" s="57"/>
      <c r="K259" s="57"/>
      <c r="L259" s="57"/>
      <c r="M259" s="58" t="str">
        <f t="shared" si="46"/>
        <v/>
      </c>
      <c r="N259" s="102"/>
    </row>
    <row r="260" spans="1:14">
      <c r="A260" s="97" t="str">
        <f t="shared" si="44"/>
        <v/>
      </c>
      <c r="B260" s="98" t="str">
        <f t="shared" si="43"/>
        <v/>
      </c>
      <c r="C260" s="99"/>
      <c r="D260" s="137"/>
      <c r="E260" s="100"/>
      <c r="F260" s="57"/>
      <c r="G260" s="58">
        <f t="shared" si="45"/>
        <v>0</v>
      </c>
      <c r="H260" s="58">
        <f>IF(E260="",0,IFERROR(VLOOKUP(E260,档案费管理台账!$D$4:$H$1000,5,0),0))</f>
        <v>0</v>
      </c>
      <c r="I260" s="57"/>
      <c r="J260" s="57"/>
      <c r="K260" s="57"/>
      <c r="L260" s="57"/>
      <c r="M260" s="58" t="str">
        <f t="shared" si="46"/>
        <v/>
      </c>
      <c r="N260" s="102"/>
    </row>
    <row r="261" spans="1:14">
      <c r="A261" s="97" t="str">
        <f t="shared" si="44"/>
        <v/>
      </c>
      <c r="B261" s="98" t="str">
        <f t="shared" si="43"/>
        <v/>
      </c>
      <c r="C261" s="99"/>
      <c r="D261" s="137"/>
      <c r="E261" s="100"/>
      <c r="F261" s="57"/>
      <c r="G261" s="58">
        <f t="shared" si="45"/>
        <v>0</v>
      </c>
      <c r="H261" s="58">
        <f>IF(E261="",0,IFERROR(VLOOKUP(E261,档案费管理台账!$D$4:$H$1000,5,0),0))</f>
        <v>0</v>
      </c>
      <c r="I261" s="57"/>
      <c r="J261" s="57"/>
      <c r="K261" s="57"/>
      <c r="L261" s="57"/>
      <c r="M261" s="58" t="str">
        <f t="shared" si="46"/>
        <v/>
      </c>
      <c r="N261" s="102"/>
    </row>
    <row r="262" spans="1:14">
      <c r="A262" s="97" t="str">
        <f t="shared" si="44"/>
        <v/>
      </c>
      <c r="B262" s="98" t="str">
        <f t="shared" si="43"/>
        <v/>
      </c>
      <c r="C262" s="99"/>
      <c r="D262" s="137"/>
      <c r="E262" s="100"/>
      <c r="F262" s="57"/>
      <c r="G262" s="58">
        <f t="shared" si="45"/>
        <v>0</v>
      </c>
      <c r="H262" s="58">
        <f>IF(E262="",0,IFERROR(VLOOKUP(E262,档案费管理台账!$D$4:$H$1000,5,0),0))</f>
        <v>0</v>
      </c>
      <c r="I262" s="57"/>
      <c r="J262" s="57"/>
      <c r="K262" s="57"/>
      <c r="L262" s="57"/>
      <c r="M262" s="58" t="str">
        <f t="shared" si="46"/>
        <v/>
      </c>
      <c r="N262" s="102"/>
    </row>
    <row r="263" spans="1:14">
      <c r="A263" s="97" t="str">
        <f t="shared" si="44"/>
        <v/>
      </c>
      <c r="B263" s="98" t="str">
        <f t="shared" si="43"/>
        <v/>
      </c>
      <c r="C263" s="99"/>
      <c r="D263" s="137"/>
      <c r="E263" s="100"/>
      <c r="F263" s="57"/>
      <c r="G263" s="58">
        <f t="shared" si="45"/>
        <v>0</v>
      </c>
      <c r="H263" s="58">
        <f>IF(E263="",0,IFERROR(VLOOKUP(E263,档案费管理台账!$D$4:$H$1000,5,0),0))</f>
        <v>0</v>
      </c>
      <c r="I263" s="57"/>
      <c r="J263" s="57"/>
      <c r="K263" s="57"/>
      <c r="L263" s="57"/>
      <c r="M263" s="58" t="str">
        <f t="shared" si="46"/>
        <v/>
      </c>
      <c r="N263" s="102"/>
    </row>
    <row r="264" spans="1:14">
      <c r="A264" s="97" t="str">
        <f t="shared" si="44"/>
        <v/>
      </c>
      <c r="B264" s="98" t="str">
        <f t="shared" si="43"/>
        <v/>
      </c>
      <c r="C264" s="99"/>
      <c r="D264" s="137"/>
      <c r="E264" s="100"/>
      <c r="F264" s="57"/>
      <c r="G264" s="58">
        <f t="shared" si="45"/>
        <v>0</v>
      </c>
      <c r="H264" s="58">
        <f>IF(E264="",0,IFERROR(VLOOKUP(E264,档案费管理台账!$D$4:$H$1000,5,0),0))</f>
        <v>0</v>
      </c>
      <c r="I264" s="57"/>
      <c r="J264" s="57"/>
      <c r="K264" s="57"/>
      <c r="L264" s="57"/>
      <c r="M264" s="58" t="str">
        <f t="shared" si="46"/>
        <v/>
      </c>
      <c r="N264" s="102"/>
    </row>
    <row r="265" spans="1:14">
      <c r="A265" s="97" t="str">
        <f t="shared" si="44"/>
        <v/>
      </c>
      <c r="B265" s="98" t="str">
        <f t="shared" si="43"/>
        <v/>
      </c>
      <c r="C265" s="99"/>
      <c r="D265" s="137"/>
      <c r="E265" s="100"/>
      <c r="F265" s="57"/>
      <c r="G265" s="58">
        <f t="shared" si="45"/>
        <v>0</v>
      </c>
      <c r="H265" s="58">
        <f>IF(E265="",0,IFERROR(VLOOKUP(E265,档案费管理台账!$D$4:$H$1000,5,0),0))</f>
        <v>0</v>
      </c>
      <c r="I265" s="57"/>
      <c r="J265" s="57"/>
      <c r="K265" s="57"/>
      <c r="L265" s="57"/>
      <c r="M265" s="58" t="str">
        <f t="shared" si="46"/>
        <v/>
      </c>
      <c r="N265" s="102"/>
    </row>
    <row r="266" spans="1:14">
      <c r="A266" s="97" t="str">
        <f t="shared" si="44"/>
        <v/>
      </c>
      <c r="B266" s="98" t="str">
        <f t="shared" si="43"/>
        <v/>
      </c>
      <c r="C266" s="99"/>
      <c r="D266" s="137"/>
      <c r="E266" s="100"/>
      <c r="F266" s="57"/>
      <c r="G266" s="58">
        <f t="shared" si="45"/>
        <v>0</v>
      </c>
      <c r="H266" s="58">
        <f>IF(E266="",0,IFERROR(VLOOKUP(E266,档案费管理台账!$D$4:$H$1000,5,0),0))</f>
        <v>0</v>
      </c>
      <c r="I266" s="57"/>
      <c r="J266" s="57"/>
      <c r="K266" s="57"/>
      <c r="L266" s="57"/>
      <c r="M266" s="58" t="str">
        <f t="shared" si="46"/>
        <v/>
      </c>
      <c r="N266" s="102"/>
    </row>
    <row r="267" spans="1:14">
      <c r="A267" s="97" t="str">
        <f t="shared" si="44"/>
        <v/>
      </c>
      <c r="B267" s="98" t="str">
        <f t="shared" si="43"/>
        <v/>
      </c>
      <c r="C267" s="99"/>
      <c r="D267" s="137"/>
      <c r="E267" s="100"/>
      <c r="F267" s="57"/>
      <c r="G267" s="58">
        <f t="shared" si="45"/>
        <v>0</v>
      </c>
      <c r="H267" s="58">
        <f>IF(E267="",0,IFERROR(VLOOKUP(E267,档案费管理台账!$D$4:$H$1000,5,0),0))</f>
        <v>0</v>
      </c>
      <c r="I267" s="57"/>
      <c r="J267" s="57"/>
      <c r="K267" s="57"/>
      <c r="L267" s="57"/>
      <c r="M267" s="58" t="str">
        <f t="shared" si="46"/>
        <v/>
      </c>
      <c r="N267" s="102"/>
    </row>
    <row r="268" spans="1:14">
      <c r="A268" s="97" t="str">
        <f t="shared" si="44"/>
        <v/>
      </c>
      <c r="B268" s="98" t="str">
        <f t="shared" si="43"/>
        <v/>
      </c>
      <c r="C268" s="99"/>
      <c r="D268" s="137"/>
      <c r="E268" s="100"/>
      <c r="F268" s="57"/>
      <c r="G268" s="58">
        <f t="shared" si="45"/>
        <v>0</v>
      </c>
      <c r="H268" s="58">
        <f>IF(E268="",0,IFERROR(VLOOKUP(E268,档案费管理台账!$D$4:$H$1000,5,0),0))</f>
        <v>0</v>
      </c>
      <c r="I268" s="57"/>
      <c r="J268" s="57"/>
      <c r="K268" s="57"/>
      <c r="L268" s="57"/>
      <c r="M268" s="58" t="str">
        <f t="shared" si="46"/>
        <v/>
      </c>
      <c r="N268" s="102"/>
    </row>
    <row r="269" spans="1:14">
      <c r="A269" s="97" t="str">
        <f t="shared" si="44"/>
        <v/>
      </c>
      <c r="B269" s="98" t="str">
        <f t="shared" si="43"/>
        <v/>
      </c>
      <c r="C269" s="99"/>
      <c r="D269" s="137"/>
      <c r="E269" s="100"/>
      <c r="F269" s="57"/>
      <c r="G269" s="58">
        <f t="shared" si="45"/>
        <v>0</v>
      </c>
      <c r="H269" s="58">
        <f>IF(E269="",0,IFERROR(VLOOKUP(E269,档案费管理台账!$D$4:$H$1000,5,0),0))</f>
        <v>0</v>
      </c>
      <c r="I269" s="57"/>
      <c r="J269" s="57"/>
      <c r="K269" s="57"/>
      <c r="L269" s="57"/>
      <c r="M269" s="58" t="str">
        <f t="shared" si="46"/>
        <v/>
      </c>
      <c r="N269" s="102"/>
    </row>
    <row r="270" spans="1:14">
      <c r="A270" s="97" t="str">
        <f t="shared" si="44"/>
        <v/>
      </c>
      <c r="B270" s="98" t="str">
        <f t="shared" si="43"/>
        <v/>
      </c>
      <c r="C270" s="99"/>
      <c r="D270" s="137"/>
      <c r="E270" s="100"/>
      <c r="F270" s="57"/>
      <c r="G270" s="58">
        <f t="shared" si="45"/>
        <v>0</v>
      </c>
      <c r="H270" s="58">
        <f>IF(E270="",0,IFERROR(VLOOKUP(E270,档案费管理台账!$D$4:$H$1000,5,0),0))</f>
        <v>0</v>
      </c>
      <c r="I270" s="57"/>
      <c r="J270" s="57"/>
      <c r="K270" s="57"/>
      <c r="L270" s="57"/>
      <c r="M270" s="58" t="str">
        <f t="shared" si="46"/>
        <v/>
      </c>
      <c r="N270" s="102"/>
    </row>
    <row r="271" spans="1:14">
      <c r="A271" s="97" t="str">
        <f t="shared" si="44"/>
        <v/>
      </c>
      <c r="B271" s="98" t="str">
        <f t="shared" si="43"/>
        <v/>
      </c>
      <c r="C271" s="99"/>
      <c r="D271" s="137"/>
      <c r="E271" s="100"/>
      <c r="F271" s="57"/>
      <c r="G271" s="58">
        <f t="shared" si="45"/>
        <v>0</v>
      </c>
      <c r="H271" s="58">
        <f>IF(E271="",0,IFERROR(VLOOKUP(E271,档案费管理台账!$D$4:$H$1000,5,0),0))</f>
        <v>0</v>
      </c>
      <c r="I271" s="57"/>
      <c r="J271" s="57"/>
      <c r="K271" s="57"/>
      <c r="L271" s="57"/>
      <c r="M271" s="58" t="str">
        <f t="shared" si="46"/>
        <v/>
      </c>
      <c r="N271" s="102"/>
    </row>
    <row r="272" spans="1:14">
      <c r="A272" s="97" t="str">
        <f t="shared" si="44"/>
        <v/>
      </c>
      <c r="B272" s="98" t="str">
        <f t="shared" si="43"/>
        <v/>
      </c>
      <c r="C272" s="99"/>
      <c r="D272" s="137"/>
      <c r="E272" s="100"/>
      <c r="F272" s="57"/>
      <c r="G272" s="58">
        <f t="shared" si="45"/>
        <v>0</v>
      </c>
      <c r="H272" s="58">
        <f>IF(E272="",0,IFERROR(VLOOKUP(E272,档案费管理台账!$D$4:$H$1000,5,0),0))</f>
        <v>0</v>
      </c>
      <c r="I272" s="57"/>
      <c r="J272" s="57"/>
      <c r="K272" s="57"/>
      <c r="L272" s="57"/>
      <c r="M272" s="58" t="str">
        <f t="shared" si="46"/>
        <v/>
      </c>
      <c r="N272" s="102"/>
    </row>
    <row r="273" spans="1:14">
      <c r="A273" s="97" t="str">
        <f t="shared" si="44"/>
        <v/>
      </c>
      <c r="B273" s="98" t="str">
        <f t="shared" si="43"/>
        <v/>
      </c>
      <c r="C273" s="99"/>
      <c r="D273" s="137"/>
      <c r="E273" s="100"/>
      <c r="F273" s="57"/>
      <c r="G273" s="58">
        <f t="shared" si="45"/>
        <v>0</v>
      </c>
      <c r="H273" s="58">
        <f>IF(E273="",0,IFERROR(VLOOKUP(E273,档案费管理台账!$D$4:$H$1000,5,0),0))</f>
        <v>0</v>
      </c>
      <c r="I273" s="57"/>
      <c r="J273" s="57"/>
      <c r="K273" s="57"/>
      <c r="L273" s="57"/>
      <c r="M273" s="58" t="str">
        <f t="shared" si="46"/>
        <v/>
      </c>
      <c r="N273" s="102"/>
    </row>
    <row r="274" spans="1:14">
      <c r="A274" s="97" t="str">
        <f t="shared" si="44"/>
        <v/>
      </c>
      <c r="B274" s="98" t="str">
        <f t="shared" si="43"/>
        <v/>
      </c>
      <c r="C274" s="99"/>
      <c r="D274" s="137"/>
      <c r="E274" s="100"/>
      <c r="F274" s="57"/>
      <c r="G274" s="58">
        <f t="shared" si="45"/>
        <v>0</v>
      </c>
      <c r="H274" s="58">
        <f>IF(E274="",0,IFERROR(VLOOKUP(E274,档案费管理台账!$D$4:$H$1000,5,0),0))</f>
        <v>0</v>
      </c>
      <c r="I274" s="57"/>
      <c r="J274" s="57"/>
      <c r="K274" s="57"/>
      <c r="L274" s="57"/>
      <c r="M274" s="58" t="str">
        <f t="shared" si="46"/>
        <v/>
      </c>
      <c r="N274" s="102"/>
    </row>
    <row r="275" spans="1:14">
      <c r="A275" s="97" t="str">
        <f t="shared" si="44"/>
        <v/>
      </c>
      <c r="B275" s="98" t="str">
        <f t="shared" si="43"/>
        <v/>
      </c>
      <c r="C275" s="99"/>
      <c r="D275" s="137"/>
      <c r="E275" s="100"/>
      <c r="F275" s="57"/>
      <c r="G275" s="58">
        <f t="shared" si="45"/>
        <v>0</v>
      </c>
      <c r="H275" s="58">
        <f>IF(E275="",0,IFERROR(VLOOKUP(E275,档案费管理台账!$D$4:$H$1000,5,0),0))</f>
        <v>0</v>
      </c>
      <c r="I275" s="57"/>
      <c r="J275" s="57"/>
      <c r="K275" s="57"/>
      <c r="L275" s="57"/>
      <c r="M275" s="58" t="str">
        <f t="shared" si="46"/>
        <v/>
      </c>
      <c r="N275" s="102"/>
    </row>
    <row r="276" spans="1:14">
      <c r="A276" s="97" t="str">
        <f t="shared" si="44"/>
        <v/>
      </c>
      <c r="B276" s="98" t="str">
        <f t="shared" si="43"/>
        <v/>
      </c>
      <c r="C276" s="99"/>
      <c r="D276" s="137"/>
      <c r="E276" s="100"/>
      <c r="F276" s="57"/>
      <c r="G276" s="58">
        <f t="shared" si="45"/>
        <v>0</v>
      </c>
      <c r="H276" s="58">
        <f>IF(E276="",0,IFERROR(VLOOKUP(E276,档案费管理台账!$D$4:$H$1000,5,0),0))</f>
        <v>0</v>
      </c>
      <c r="I276" s="57"/>
      <c r="J276" s="57"/>
      <c r="K276" s="57"/>
      <c r="L276" s="57"/>
      <c r="M276" s="58" t="str">
        <f t="shared" si="46"/>
        <v/>
      </c>
      <c r="N276" s="102"/>
    </row>
    <row r="277" spans="1:14">
      <c r="A277" s="97" t="str">
        <f t="shared" si="44"/>
        <v/>
      </c>
      <c r="B277" s="98" t="str">
        <f t="shared" si="43"/>
        <v/>
      </c>
      <c r="C277" s="99"/>
      <c r="D277" s="137"/>
      <c r="E277" s="100"/>
      <c r="F277" s="57"/>
      <c r="G277" s="58">
        <f t="shared" si="45"/>
        <v>0</v>
      </c>
      <c r="H277" s="58">
        <f>IF(E277="",0,IFERROR(VLOOKUP(E277,档案费管理台账!$D$4:$H$1000,5,0),0))</f>
        <v>0</v>
      </c>
      <c r="I277" s="57"/>
      <c r="J277" s="57"/>
      <c r="K277" s="57"/>
      <c r="L277" s="57"/>
      <c r="M277" s="58" t="str">
        <f t="shared" si="46"/>
        <v/>
      </c>
      <c r="N277" s="102"/>
    </row>
    <row r="278" spans="1:14">
      <c r="A278" s="97" t="str">
        <f t="shared" si="44"/>
        <v/>
      </c>
      <c r="B278" s="98" t="str">
        <f t="shared" si="43"/>
        <v/>
      </c>
      <c r="C278" s="99"/>
      <c r="D278" s="137"/>
      <c r="E278" s="100"/>
      <c r="F278" s="57"/>
      <c r="G278" s="58">
        <f t="shared" si="45"/>
        <v>0</v>
      </c>
      <c r="H278" s="58">
        <f>IF(E278="",0,IFERROR(VLOOKUP(E278,档案费管理台账!$D$4:$H$1000,5,0),0))</f>
        <v>0</v>
      </c>
      <c r="I278" s="57"/>
      <c r="J278" s="57"/>
      <c r="K278" s="57"/>
      <c r="L278" s="57"/>
      <c r="M278" s="58" t="str">
        <f t="shared" si="46"/>
        <v/>
      </c>
      <c r="N278" s="102"/>
    </row>
    <row r="279" spans="1:14">
      <c r="A279" s="97" t="str">
        <f t="shared" si="44"/>
        <v/>
      </c>
      <c r="B279" s="98" t="str">
        <f t="shared" si="43"/>
        <v/>
      </c>
      <c r="C279" s="99"/>
      <c r="D279" s="137"/>
      <c r="E279" s="100"/>
      <c r="F279" s="57"/>
      <c r="G279" s="58">
        <f t="shared" si="45"/>
        <v>0</v>
      </c>
      <c r="H279" s="58">
        <f>IF(E279="",0,IFERROR(VLOOKUP(E279,档案费管理台账!$D$4:$H$1000,5,0),0))</f>
        <v>0</v>
      </c>
      <c r="I279" s="57"/>
      <c r="J279" s="57"/>
      <c r="K279" s="57"/>
      <c r="L279" s="57"/>
      <c r="M279" s="58" t="str">
        <f t="shared" si="46"/>
        <v/>
      </c>
      <c r="N279" s="102"/>
    </row>
    <row r="280" spans="1:14">
      <c r="A280" s="97" t="str">
        <f t="shared" si="44"/>
        <v/>
      </c>
      <c r="B280" s="98" t="str">
        <f t="shared" si="43"/>
        <v/>
      </c>
      <c r="C280" s="99"/>
      <c r="D280" s="137"/>
      <c r="E280" s="100"/>
      <c r="F280" s="57"/>
      <c r="G280" s="58">
        <f t="shared" si="45"/>
        <v>0</v>
      </c>
      <c r="H280" s="58">
        <f>IF(E280="",0,IFERROR(VLOOKUP(E280,档案费管理台账!$D$4:$H$1000,5,0),0))</f>
        <v>0</v>
      </c>
      <c r="I280" s="57"/>
      <c r="J280" s="57"/>
      <c r="K280" s="57"/>
      <c r="L280" s="57"/>
      <c r="M280" s="58" t="str">
        <f t="shared" si="46"/>
        <v/>
      </c>
      <c r="N280" s="102"/>
    </row>
    <row r="281" spans="1:14">
      <c r="A281" s="97" t="str">
        <f t="shared" si="44"/>
        <v/>
      </c>
      <c r="B281" s="98" t="str">
        <f t="shared" si="43"/>
        <v/>
      </c>
      <c r="C281" s="99"/>
      <c r="D281" s="137"/>
      <c r="E281" s="100"/>
      <c r="F281" s="57"/>
      <c r="G281" s="58">
        <f t="shared" si="45"/>
        <v>0</v>
      </c>
      <c r="H281" s="58">
        <f>IF(E281="",0,IFERROR(VLOOKUP(E281,档案费管理台账!$D$4:$H$1000,5,0),0))</f>
        <v>0</v>
      </c>
      <c r="I281" s="57"/>
      <c r="J281" s="57"/>
      <c r="K281" s="57"/>
      <c r="L281" s="57"/>
      <c r="M281" s="58" t="str">
        <f t="shared" si="46"/>
        <v/>
      </c>
      <c r="N281" s="102"/>
    </row>
    <row r="282" spans="1:14">
      <c r="A282" s="97" t="str">
        <f t="shared" si="44"/>
        <v/>
      </c>
      <c r="B282" s="98" t="str">
        <f t="shared" si="43"/>
        <v/>
      </c>
      <c r="C282" s="99"/>
      <c r="D282" s="137"/>
      <c r="E282" s="100"/>
      <c r="F282" s="57"/>
      <c r="G282" s="58">
        <f t="shared" si="45"/>
        <v>0</v>
      </c>
      <c r="H282" s="58">
        <f>IF(E282="",0,IFERROR(VLOOKUP(E282,档案费管理台账!$D$4:$H$1000,5,0),0))</f>
        <v>0</v>
      </c>
      <c r="I282" s="57"/>
      <c r="J282" s="57"/>
      <c r="K282" s="57"/>
      <c r="L282" s="57"/>
      <c r="M282" s="58" t="str">
        <f t="shared" si="46"/>
        <v/>
      </c>
      <c r="N282" s="102"/>
    </row>
    <row r="283" spans="1:14">
      <c r="A283" s="97" t="str">
        <f t="shared" si="44"/>
        <v/>
      </c>
      <c r="B283" s="98" t="str">
        <f t="shared" si="43"/>
        <v/>
      </c>
      <c r="C283" s="99"/>
      <c r="D283" s="137"/>
      <c r="E283" s="100"/>
      <c r="F283" s="57"/>
      <c r="G283" s="58">
        <f t="shared" si="45"/>
        <v>0</v>
      </c>
      <c r="H283" s="58">
        <f>IF(E283="",0,IFERROR(VLOOKUP(E283,档案费管理台账!$D$4:$H$1000,5,0),0))</f>
        <v>0</v>
      </c>
      <c r="I283" s="57"/>
      <c r="J283" s="57"/>
      <c r="K283" s="57"/>
      <c r="L283" s="57"/>
      <c r="M283" s="58" t="str">
        <f t="shared" si="46"/>
        <v/>
      </c>
      <c r="N283" s="102"/>
    </row>
    <row r="284" spans="1:14">
      <c r="A284" s="97" t="str">
        <f t="shared" si="44"/>
        <v/>
      </c>
      <c r="B284" s="98" t="str">
        <f t="shared" si="43"/>
        <v/>
      </c>
      <c r="C284" s="99"/>
      <c r="D284" s="137"/>
      <c r="E284" s="100"/>
      <c r="F284" s="57"/>
      <c r="G284" s="58">
        <f t="shared" si="45"/>
        <v>0</v>
      </c>
      <c r="H284" s="58">
        <f>IF(E284="",0,IFERROR(VLOOKUP(E284,档案费管理台账!$D$4:$H$1000,5,0),0))</f>
        <v>0</v>
      </c>
      <c r="I284" s="57"/>
      <c r="J284" s="57"/>
      <c r="K284" s="57"/>
      <c r="L284" s="57"/>
      <c r="M284" s="58" t="str">
        <f t="shared" si="46"/>
        <v/>
      </c>
      <c r="N284" s="102"/>
    </row>
    <row r="285" spans="1:14">
      <c r="A285" s="97" t="str">
        <f t="shared" si="44"/>
        <v/>
      </c>
      <c r="B285" s="98" t="str">
        <f t="shared" si="43"/>
        <v/>
      </c>
      <c r="C285" s="99"/>
      <c r="D285" s="137"/>
      <c r="E285" s="100"/>
      <c r="F285" s="57"/>
      <c r="G285" s="58">
        <f t="shared" si="45"/>
        <v>0</v>
      </c>
      <c r="H285" s="58">
        <f>IF(E285="",0,IFERROR(VLOOKUP(E285,档案费管理台账!$D$4:$H$1000,5,0),0))</f>
        <v>0</v>
      </c>
      <c r="I285" s="57"/>
      <c r="J285" s="57"/>
      <c r="K285" s="57"/>
      <c r="L285" s="57"/>
      <c r="M285" s="58" t="str">
        <f t="shared" si="46"/>
        <v/>
      </c>
      <c r="N285" s="102"/>
    </row>
    <row r="286" spans="1:14">
      <c r="A286" s="97" t="str">
        <f t="shared" si="44"/>
        <v/>
      </c>
      <c r="B286" s="98" t="str">
        <f t="shared" si="43"/>
        <v/>
      </c>
      <c r="C286" s="99"/>
      <c r="D286" s="137"/>
      <c r="E286" s="100"/>
      <c r="F286" s="57"/>
      <c r="G286" s="58">
        <f t="shared" si="45"/>
        <v>0</v>
      </c>
      <c r="H286" s="58">
        <f>IF(E286="",0,IFERROR(VLOOKUP(E286,档案费管理台账!$D$4:$H$1000,5,0),0))</f>
        <v>0</v>
      </c>
      <c r="I286" s="57"/>
      <c r="J286" s="57"/>
      <c r="K286" s="57"/>
      <c r="L286" s="57"/>
      <c r="M286" s="58" t="str">
        <f t="shared" si="46"/>
        <v/>
      </c>
      <c r="N286" s="102"/>
    </row>
    <row r="287" spans="1:14">
      <c r="A287" s="97" t="str">
        <f t="shared" si="44"/>
        <v/>
      </c>
      <c r="B287" s="98" t="str">
        <f t="shared" si="43"/>
        <v/>
      </c>
      <c r="C287" s="99"/>
      <c r="D287" s="137"/>
      <c r="E287" s="100"/>
      <c r="F287" s="57"/>
      <c r="G287" s="58">
        <f t="shared" si="45"/>
        <v>0</v>
      </c>
      <c r="H287" s="58">
        <f>IF(E287="",0,IFERROR(VLOOKUP(E287,档案费管理台账!$D$4:$H$1000,5,0),0))</f>
        <v>0</v>
      </c>
      <c r="I287" s="57"/>
      <c r="J287" s="57"/>
      <c r="K287" s="57"/>
      <c r="L287" s="57"/>
      <c r="M287" s="58" t="str">
        <f t="shared" si="46"/>
        <v/>
      </c>
      <c r="N287" s="102"/>
    </row>
    <row r="288" spans="1:14">
      <c r="A288" s="97" t="str">
        <f t="shared" si="44"/>
        <v/>
      </c>
      <c r="B288" s="98" t="str">
        <f t="shared" si="43"/>
        <v/>
      </c>
      <c r="C288" s="99"/>
      <c r="D288" s="137"/>
      <c r="E288" s="100"/>
      <c r="F288" s="57"/>
      <c r="G288" s="58">
        <f t="shared" si="45"/>
        <v>0</v>
      </c>
      <c r="H288" s="58">
        <f>IF(E288="",0,IFERROR(VLOOKUP(E288,档案费管理台账!$D$4:$H$1000,5,0),0))</f>
        <v>0</v>
      </c>
      <c r="I288" s="57"/>
      <c r="J288" s="57"/>
      <c r="K288" s="57"/>
      <c r="L288" s="57"/>
      <c r="M288" s="58" t="str">
        <f t="shared" si="46"/>
        <v/>
      </c>
      <c r="N288" s="102"/>
    </row>
    <row r="289" spans="1:14">
      <c r="A289" s="97" t="str">
        <f t="shared" si="44"/>
        <v/>
      </c>
      <c r="B289" s="98" t="str">
        <f t="shared" si="43"/>
        <v/>
      </c>
      <c r="C289" s="99"/>
      <c r="D289" s="137"/>
      <c r="E289" s="100"/>
      <c r="F289" s="57"/>
      <c r="G289" s="58">
        <f t="shared" si="45"/>
        <v>0</v>
      </c>
      <c r="H289" s="58">
        <f>IF(E289="",0,IFERROR(VLOOKUP(E289,档案费管理台账!$D$4:$H$1000,5,0),0))</f>
        <v>0</v>
      </c>
      <c r="I289" s="57"/>
      <c r="J289" s="57"/>
      <c r="K289" s="57"/>
      <c r="L289" s="57"/>
      <c r="M289" s="58" t="str">
        <f t="shared" si="46"/>
        <v/>
      </c>
      <c r="N289" s="102"/>
    </row>
    <row r="290" spans="1:14">
      <c r="A290" s="97" t="str">
        <f t="shared" si="44"/>
        <v/>
      </c>
      <c r="B290" s="98" t="str">
        <f t="shared" si="43"/>
        <v/>
      </c>
      <c r="C290" s="99"/>
      <c r="D290" s="137"/>
      <c r="E290" s="100"/>
      <c r="F290" s="57"/>
      <c r="G290" s="58">
        <f t="shared" si="45"/>
        <v>0</v>
      </c>
      <c r="H290" s="58">
        <f>IF(E290="",0,IFERROR(VLOOKUP(E290,档案费管理台账!$D$4:$H$1000,5,0),0))</f>
        <v>0</v>
      </c>
      <c r="I290" s="57"/>
      <c r="J290" s="57"/>
      <c r="K290" s="57"/>
      <c r="L290" s="57"/>
      <c r="M290" s="58" t="str">
        <f t="shared" si="46"/>
        <v/>
      </c>
      <c r="N290" s="102"/>
    </row>
    <row r="291" spans="1:14">
      <c r="A291" s="97" t="str">
        <f t="shared" si="44"/>
        <v/>
      </c>
      <c r="B291" s="98" t="str">
        <f t="shared" si="43"/>
        <v/>
      </c>
      <c r="C291" s="99"/>
      <c r="D291" s="137"/>
      <c r="E291" s="100"/>
      <c r="F291" s="57"/>
      <c r="G291" s="58">
        <f t="shared" si="45"/>
        <v>0</v>
      </c>
      <c r="H291" s="58">
        <f>IF(E291="",0,IFERROR(VLOOKUP(E291,档案费管理台账!$D$4:$H$1000,5,0),0))</f>
        <v>0</v>
      </c>
      <c r="I291" s="57"/>
      <c r="J291" s="57"/>
      <c r="K291" s="57"/>
      <c r="L291" s="57"/>
      <c r="M291" s="58" t="str">
        <f t="shared" si="46"/>
        <v/>
      </c>
      <c r="N291" s="102"/>
    </row>
    <row r="292" spans="1:14">
      <c r="A292" s="97" t="str">
        <f t="shared" si="44"/>
        <v/>
      </c>
      <c r="B292" s="98" t="str">
        <f t="shared" si="43"/>
        <v/>
      </c>
      <c r="C292" s="99"/>
      <c r="D292" s="137"/>
      <c r="E292" s="100"/>
      <c r="F292" s="57"/>
      <c r="G292" s="58">
        <f t="shared" si="45"/>
        <v>0</v>
      </c>
      <c r="H292" s="58">
        <f>IF(E292="",0,IFERROR(VLOOKUP(E292,档案费管理台账!$D$4:$H$1000,5,0),0))</f>
        <v>0</v>
      </c>
      <c r="I292" s="57"/>
      <c r="J292" s="57"/>
      <c r="K292" s="57"/>
      <c r="L292" s="57"/>
      <c r="M292" s="58" t="str">
        <f t="shared" si="46"/>
        <v/>
      </c>
      <c r="N292" s="102"/>
    </row>
    <row r="293" spans="1:14">
      <c r="A293" s="97" t="str">
        <f t="shared" si="44"/>
        <v/>
      </c>
      <c r="B293" s="98" t="str">
        <f t="shared" si="43"/>
        <v/>
      </c>
      <c r="C293" s="99"/>
      <c r="D293" s="137"/>
      <c r="E293" s="100"/>
      <c r="F293" s="57"/>
      <c r="G293" s="58">
        <f t="shared" si="45"/>
        <v>0</v>
      </c>
      <c r="H293" s="58">
        <f>IF(E293="",0,IFERROR(VLOOKUP(E293,档案费管理台账!$D$4:$H$1000,5,0),0))</f>
        <v>0</v>
      </c>
      <c r="I293" s="57"/>
      <c r="J293" s="57"/>
      <c r="K293" s="57"/>
      <c r="L293" s="57"/>
      <c r="M293" s="58" t="str">
        <f t="shared" si="46"/>
        <v/>
      </c>
      <c r="N293" s="102"/>
    </row>
    <row r="294" spans="1:14">
      <c r="A294" s="97" t="str">
        <f t="shared" si="44"/>
        <v/>
      </c>
      <c r="B294" s="98" t="str">
        <f t="shared" si="43"/>
        <v/>
      </c>
      <c r="C294" s="99"/>
      <c r="D294" s="137"/>
      <c r="E294" s="100"/>
      <c r="F294" s="57"/>
      <c r="G294" s="58">
        <f t="shared" si="45"/>
        <v>0</v>
      </c>
      <c r="H294" s="58">
        <f>IF(E294="",0,IFERROR(VLOOKUP(E294,档案费管理台账!$D$4:$H$1000,5,0),0))</f>
        <v>0</v>
      </c>
      <c r="I294" s="57"/>
      <c r="J294" s="57"/>
      <c r="K294" s="57"/>
      <c r="L294" s="57"/>
      <c r="M294" s="58" t="str">
        <f t="shared" si="46"/>
        <v/>
      </c>
      <c r="N294" s="102"/>
    </row>
    <row r="295" spans="1:14">
      <c r="A295" s="97" t="str">
        <f t="shared" si="44"/>
        <v/>
      </c>
      <c r="B295" s="98" t="str">
        <f t="shared" si="43"/>
        <v/>
      </c>
      <c r="C295" s="99"/>
      <c r="D295" s="137"/>
      <c r="E295" s="100"/>
      <c r="F295" s="57"/>
      <c r="G295" s="58">
        <f t="shared" si="45"/>
        <v>0</v>
      </c>
      <c r="H295" s="58">
        <f>IF(E295="",0,IFERROR(VLOOKUP(E295,档案费管理台账!$D$4:$H$1000,5,0),0))</f>
        <v>0</v>
      </c>
      <c r="I295" s="57"/>
      <c r="J295" s="57"/>
      <c r="K295" s="57"/>
      <c r="L295" s="57"/>
      <c r="M295" s="58" t="str">
        <f t="shared" si="46"/>
        <v/>
      </c>
      <c r="N295" s="102"/>
    </row>
    <row r="296" spans="1:14">
      <c r="A296" s="97" t="str">
        <f t="shared" si="44"/>
        <v/>
      </c>
      <c r="B296" s="98" t="str">
        <f t="shared" si="43"/>
        <v/>
      </c>
      <c r="C296" s="99"/>
      <c r="D296" s="137"/>
      <c r="E296" s="100"/>
      <c r="F296" s="57"/>
      <c r="G296" s="58">
        <f t="shared" si="45"/>
        <v>0</v>
      </c>
      <c r="H296" s="58">
        <f>IF(E296="",0,IFERROR(VLOOKUP(E296,档案费管理台账!$D$4:$H$1000,5,0),0))</f>
        <v>0</v>
      </c>
      <c r="I296" s="57"/>
      <c r="J296" s="57"/>
      <c r="K296" s="57"/>
      <c r="L296" s="57"/>
      <c r="M296" s="58" t="str">
        <f t="shared" si="46"/>
        <v/>
      </c>
      <c r="N296" s="102"/>
    </row>
    <row r="297" spans="1:14">
      <c r="A297" s="97" t="str">
        <f t="shared" si="44"/>
        <v/>
      </c>
      <c r="B297" s="98" t="str">
        <f t="shared" si="43"/>
        <v/>
      </c>
      <c r="C297" s="99"/>
      <c r="D297" s="137"/>
      <c r="E297" s="100"/>
      <c r="F297" s="57"/>
      <c r="G297" s="58">
        <f t="shared" si="45"/>
        <v>0</v>
      </c>
      <c r="H297" s="58">
        <f>IF(E297="",0,IFERROR(VLOOKUP(E297,档案费管理台账!$D$4:$H$1000,5,0),0))</f>
        <v>0</v>
      </c>
      <c r="I297" s="57"/>
      <c r="J297" s="57"/>
      <c r="K297" s="57"/>
      <c r="L297" s="57"/>
      <c r="M297" s="58" t="str">
        <f t="shared" si="46"/>
        <v/>
      </c>
      <c r="N297" s="102"/>
    </row>
    <row r="298" spans="1:14">
      <c r="A298" s="97" t="str">
        <f t="shared" si="44"/>
        <v/>
      </c>
      <c r="B298" s="98" t="str">
        <f t="shared" si="43"/>
        <v/>
      </c>
      <c r="C298" s="99"/>
      <c r="D298" s="137"/>
      <c r="E298" s="100"/>
      <c r="F298" s="57"/>
      <c r="G298" s="58">
        <f t="shared" si="45"/>
        <v>0</v>
      </c>
      <c r="H298" s="58">
        <f>IF(E298="",0,IFERROR(VLOOKUP(E298,档案费管理台账!$D$4:$H$1000,5,0),0))</f>
        <v>0</v>
      </c>
      <c r="I298" s="57"/>
      <c r="J298" s="57"/>
      <c r="K298" s="57"/>
      <c r="L298" s="57"/>
      <c r="M298" s="58" t="str">
        <f t="shared" si="46"/>
        <v/>
      </c>
      <c r="N298" s="102"/>
    </row>
    <row r="299" spans="1:14">
      <c r="A299" s="97" t="str">
        <f t="shared" si="44"/>
        <v/>
      </c>
      <c r="B299" s="98" t="str">
        <f t="shared" si="43"/>
        <v/>
      </c>
      <c r="C299" s="99"/>
      <c r="D299" s="137"/>
      <c r="E299" s="100"/>
      <c r="F299" s="57"/>
      <c r="G299" s="58">
        <f t="shared" si="45"/>
        <v>0</v>
      </c>
      <c r="H299" s="58">
        <f>IF(E299="",0,IFERROR(VLOOKUP(E299,档案费管理台账!$D$4:$H$1000,5,0),0))</f>
        <v>0</v>
      </c>
      <c r="I299" s="57"/>
      <c r="J299" s="57"/>
      <c r="K299" s="57"/>
      <c r="L299" s="57"/>
      <c r="M299" s="58" t="str">
        <f t="shared" si="46"/>
        <v/>
      </c>
      <c r="N299" s="102"/>
    </row>
    <row r="300" spans="1:14">
      <c r="A300" s="97" t="str">
        <f t="shared" si="44"/>
        <v/>
      </c>
      <c r="B300" s="98" t="str">
        <f t="shared" ref="B300:B363" si="47">IF(C300="","",MONTH(C300)&amp;"月")</f>
        <v/>
      </c>
      <c r="C300" s="99"/>
      <c r="D300" s="137"/>
      <c r="E300" s="100"/>
      <c r="F300" s="57"/>
      <c r="G300" s="58">
        <f t="shared" si="45"/>
        <v>0</v>
      </c>
      <c r="H300" s="58">
        <f>IF(E300="",0,IFERROR(VLOOKUP(E300,档案费管理台账!$D$4:$H$1000,5,0),0))</f>
        <v>0</v>
      </c>
      <c r="I300" s="57"/>
      <c r="J300" s="57"/>
      <c r="K300" s="57"/>
      <c r="L300" s="57"/>
      <c r="M300" s="58" t="str">
        <f t="shared" si="46"/>
        <v/>
      </c>
      <c r="N300" s="102"/>
    </row>
    <row r="301" spans="1:14">
      <c r="A301" s="97" t="str">
        <f t="shared" ref="A301:A364" si="48">IF(C301="","",ROW()-42)</f>
        <v/>
      </c>
      <c r="B301" s="98" t="str">
        <f t="shared" si="47"/>
        <v/>
      </c>
      <c r="C301" s="99"/>
      <c r="D301" s="137"/>
      <c r="E301" s="100"/>
      <c r="F301" s="57"/>
      <c r="G301" s="58">
        <f t="shared" ref="G301:G364" si="49">IF(F301="",0,F301*$K$41)</f>
        <v>0</v>
      </c>
      <c r="H301" s="58">
        <f>IF(E301="",0,IFERROR(VLOOKUP(E301,档案费管理台账!$D$4:$H$1000,5,0),0))</f>
        <v>0</v>
      </c>
      <c r="I301" s="57"/>
      <c r="J301" s="57"/>
      <c r="K301" s="57"/>
      <c r="L301" s="57"/>
      <c r="M301" s="58" t="str">
        <f t="shared" ref="M301:M364" si="50">IF(C301="","",ROUND(M300+G301-I301-J301-K301-L301-H301,2))</f>
        <v/>
      </c>
      <c r="N301" s="102"/>
    </row>
    <row r="302" spans="1:14">
      <c r="A302" s="97" t="str">
        <f t="shared" si="48"/>
        <v/>
      </c>
      <c r="B302" s="98" t="str">
        <f t="shared" si="47"/>
        <v/>
      </c>
      <c r="C302" s="99"/>
      <c r="D302" s="137"/>
      <c r="E302" s="100"/>
      <c r="F302" s="57"/>
      <c r="G302" s="58">
        <f t="shared" si="49"/>
        <v>0</v>
      </c>
      <c r="H302" s="58">
        <f>IF(E302="",0,IFERROR(VLOOKUP(E302,档案费管理台账!$D$4:$H$1000,5,0),0))</f>
        <v>0</v>
      </c>
      <c r="I302" s="57"/>
      <c r="J302" s="57"/>
      <c r="K302" s="57"/>
      <c r="L302" s="57"/>
      <c r="M302" s="58" t="str">
        <f t="shared" si="50"/>
        <v/>
      </c>
      <c r="N302" s="102"/>
    </row>
    <row r="303" spans="1:14">
      <c r="A303" s="97" t="str">
        <f t="shared" si="48"/>
        <v/>
      </c>
      <c r="B303" s="98" t="str">
        <f t="shared" si="47"/>
        <v/>
      </c>
      <c r="C303" s="99"/>
      <c r="D303" s="137"/>
      <c r="E303" s="100"/>
      <c r="F303" s="57"/>
      <c r="G303" s="58">
        <f t="shared" si="49"/>
        <v>0</v>
      </c>
      <c r="H303" s="58">
        <f>IF(E303="",0,IFERROR(VLOOKUP(E303,档案费管理台账!$D$4:$H$1000,5,0),0))</f>
        <v>0</v>
      </c>
      <c r="I303" s="57"/>
      <c r="J303" s="57"/>
      <c r="K303" s="57"/>
      <c r="L303" s="57"/>
      <c r="M303" s="58" t="str">
        <f t="shared" si="50"/>
        <v/>
      </c>
      <c r="N303" s="102"/>
    </row>
    <row r="304" spans="1:14">
      <c r="A304" s="97" t="str">
        <f t="shared" si="48"/>
        <v/>
      </c>
      <c r="B304" s="98" t="str">
        <f t="shared" si="47"/>
        <v/>
      </c>
      <c r="C304" s="99"/>
      <c r="D304" s="137"/>
      <c r="E304" s="100"/>
      <c r="F304" s="57"/>
      <c r="G304" s="58">
        <f t="shared" si="49"/>
        <v>0</v>
      </c>
      <c r="H304" s="58">
        <f>IF(E304="",0,IFERROR(VLOOKUP(E304,档案费管理台账!$D$4:$H$1000,5,0),0))</f>
        <v>0</v>
      </c>
      <c r="I304" s="57"/>
      <c r="J304" s="57"/>
      <c r="K304" s="57"/>
      <c r="L304" s="57"/>
      <c r="M304" s="58" t="str">
        <f t="shared" si="50"/>
        <v/>
      </c>
      <c r="N304" s="102"/>
    </row>
    <row r="305" spans="1:14">
      <c r="A305" s="97" t="str">
        <f t="shared" si="48"/>
        <v/>
      </c>
      <c r="B305" s="98" t="str">
        <f t="shared" si="47"/>
        <v/>
      </c>
      <c r="C305" s="99"/>
      <c r="D305" s="137"/>
      <c r="E305" s="100"/>
      <c r="F305" s="57"/>
      <c r="G305" s="58">
        <f t="shared" si="49"/>
        <v>0</v>
      </c>
      <c r="H305" s="58">
        <f>IF(E305="",0,IFERROR(VLOOKUP(E305,档案费管理台账!$D$4:$H$1000,5,0),0))</f>
        <v>0</v>
      </c>
      <c r="I305" s="57"/>
      <c r="J305" s="57"/>
      <c r="K305" s="57"/>
      <c r="L305" s="57"/>
      <c r="M305" s="58" t="str">
        <f t="shared" si="50"/>
        <v/>
      </c>
      <c r="N305" s="102"/>
    </row>
    <row r="306" spans="1:14">
      <c r="A306" s="97" t="str">
        <f t="shared" si="48"/>
        <v/>
      </c>
      <c r="B306" s="98" t="str">
        <f t="shared" si="47"/>
        <v/>
      </c>
      <c r="C306" s="99"/>
      <c r="D306" s="137"/>
      <c r="E306" s="100"/>
      <c r="F306" s="57"/>
      <c r="G306" s="58">
        <f t="shared" si="49"/>
        <v>0</v>
      </c>
      <c r="H306" s="58">
        <f>IF(E306="",0,IFERROR(VLOOKUP(E306,档案费管理台账!$D$4:$H$1000,5,0),0))</f>
        <v>0</v>
      </c>
      <c r="I306" s="57"/>
      <c r="J306" s="57"/>
      <c r="K306" s="57"/>
      <c r="L306" s="57"/>
      <c r="M306" s="58" t="str">
        <f t="shared" si="50"/>
        <v/>
      </c>
      <c r="N306" s="102"/>
    </row>
    <row r="307" spans="1:14">
      <c r="A307" s="97" t="str">
        <f t="shared" si="48"/>
        <v/>
      </c>
      <c r="B307" s="98" t="str">
        <f t="shared" si="47"/>
        <v/>
      </c>
      <c r="C307" s="99"/>
      <c r="D307" s="137"/>
      <c r="E307" s="100"/>
      <c r="F307" s="57"/>
      <c r="G307" s="58">
        <f t="shared" si="49"/>
        <v>0</v>
      </c>
      <c r="H307" s="58">
        <f>IF(E307="",0,IFERROR(VLOOKUP(E307,档案费管理台账!$D$4:$H$1000,5,0),0))</f>
        <v>0</v>
      </c>
      <c r="I307" s="57"/>
      <c r="J307" s="57"/>
      <c r="K307" s="57"/>
      <c r="L307" s="57"/>
      <c r="M307" s="58" t="str">
        <f t="shared" si="50"/>
        <v/>
      </c>
      <c r="N307" s="102"/>
    </row>
    <row r="308" spans="1:14">
      <c r="A308" s="97" t="str">
        <f t="shared" si="48"/>
        <v/>
      </c>
      <c r="B308" s="98" t="str">
        <f t="shared" si="47"/>
        <v/>
      </c>
      <c r="C308" s="99"/>
      <c r="D308" s="137"/>
      <c r="E308" s="100"/>
      <c r="F308" s="57"/>
      <c r="G308" s="58">
        <f t="shared" si="49"/>
        <v>0</v>
      </c>
      <c r="H308" s="58">
        <f>IF(E308="",0,IFERROR(VLOOKUP(E308,档案费管理台账!$D$4:$H$1000,5,0),0))</f>
        <v>0</v>
      </c>
      <c r="I308" s="57"/>
      <c r="J308" s="57"/>
      <c r="K308" s="57"/>
      <c r="L308" s="57"/>
      <c r="M308" s="58" t="str">
        <f t="shared" si="50"/>
        <v/>
      </c>
      <c r="N308" s="102"/>
    </row>
    <row r="309" spans="1:14">
      <c r="A309" s="97" t="str">
        <f t="shared" si="48"/>
        <v/>
      </c>
      <c r="B309" s="98" t="str">
        <f t="shared" si="47"/>
        <v/>
      </c>
      <c r="C309" s="99"/>
      <c r="D309" s="137"/>
      <c r="E309" s="100"/>
      <c r="F309" s="57"/>
      <c r="G309" s="58">
        <f t="shared" si="49"/>
        <v>0</v>
      </c>
      <c r="H309" s="58">
        <f>IF(E309="",0,IFERROR(VLOOKUP(E309,档案费管理台账!$D$4:$H$1000,5,0),0))</f>
        <v>0</v>
      </c>
      <c r="I309" s="57"/>
      <c r="J309" s="57"/>
      <c r="K309" s="57"/>
      <c r="L309" s="57"/>
      <c r="M309" s="58" t="str">
        <f t="shared" si="50"/>
        <v/>
      </c>
      <c r="N309" s="102"/>
    </row>
    <row r="310" spans="1:14">
      <c r="A310" s="97" t="str">
        <f t="shared" si="48"/>
        <v/>
      </c>
      <c r="B310" s="98" t="str">
        <f t="shared" si="47"/>
        <v/>
      </c>
      <c r="C310" s="99"/>
      <c r="D310" s="137"/>
      <c r="E310" s="100"/>
      <c r="F310" s="57"/>
      <c r="G310" s="58">
        <f t="shared" si="49"/>
        <v>0</v>
      </c>
      <c r="H310" s="58">
        <f>IF(E310="",0,IFERROR(VLOOKUP(E310,档案费管理台账!$D$4:$H$1000,5,0),0))</f>
        <v>0</v>
      </c>
      <c r="I310" s="57"/>
      <c r="J310" s="57"/>
      <c r="K310" s="57"/>
      <c r="L310" s="57"/>
      <c r="M310" s="58" t="str">
        <f t="shared" si="50"/>
        <v/>
      </c>
      <c r="N310" s="102"/>
    </row>
    <row r="311" spans="1:14">
      <c r="A311" s="97" t="str">
        <f t="shared" si="48"/>
        <v/>
      </c>
      <c r="B311" s="98" t="str">
        <f t="shared" si="47"/>
        <v/>
      </c>
      <c r="C311" s="99"/>
      <c r="D311" s="137"/>
      <c r="E311" s="100"/>
      <c r="F311" s="57"/>
      <c r="G311" s="58">
        <f t="shared" si="49"/>
        <v>0</v>
      </c>
      <c r="H311" s="58">
        <f>IF(E311="",0,IFERROR(VLOOKUP(E311,档案费管理台账!$D$4:$H$1000,5,0),0))</f>
        <v>0</v>
      </c>
      <c r="I311" s="57"/>
      <c r="J311" s="57"/>
      <c r="K311" s="57"/>
      <c r="L311" s="57"/>
      <c r="M311" s="58" t="str">
        <f t="shared" si="50"/>
        <v/>
      </c>
      <c r="N311" s="102"/>
    </row>
    <row r="312" spans="1:14">
      <c r="A312" s="97" t="str">
        <f t="shared" si="48"/>
        <v/>
      </c>
      <c r="B312" s="98" t="str">
        <f t="shared" si="47"/>
        <v/>
      </c>
      <c r="C312" s="99"/>
      <c r="D312" s="137"/>
      <c r="E312" s="100"/>
      <c r="F312" s="57"/>
      <c r="G312" s="58">
        <f t="shared" si="49"/>
        <v>0</v>
      </c>
      <c r="H312" s="58">
        <f>IF(E312="",0,IFERROR(VLOOKUP(E312,档案费管理台账!$D$4:$H$1000,5,0),0))</f>
        <v>0</v>
      </c>
      <c r="I312" s="57"/>
      <c r="J312" s="57"/>
      <c r="K312" s="57"/>
      <c r="L312" s="57"/>
      <c r="M312" s="58" t="str">
        <f t="shared" si="50"/>
        <v/>
      </c>
      <c r="N312" s="102"/>
    </row>
    <row r="313" spans="1:14">
      <c r="A313" s="97" t="str">
        <f t="shared" si="48"/>
        <v/>
      </c>
      <c r="B313" s="98" t="str">
        <f t="shared" si="47"/>
        <v/>
      </c>
      <c r="C313" s="99"/>
      <c r="D313" s="137"/>
      <c r="E313" s="100"/>
      <c r="F313" s="57"/>
      <c r="G313" s="58">
        <f t="shared" si="49"/>
        <v>0</v>
      </c>
      <c r="H313" s="58">
        <f>IF(E313="",0,IFERROR(VLOOKUP(E313,档案费管理台账!$D$4:$H$1000,5,0),0))</f>
        <v>0</v>
      </c>
      <c r="I313" s="57"/>
      <c r="J313" s="57"/>
      <c r="K313" s="57"/>
      <c r="L313" s="57"/>
      <c r="M313" s="58" t="str">
        <f t="shared" si="50"/>
        <v/>
      </c>
      <c r="N313" s="102"/>
    </row>
    <row r="314" spans="1:14">
      <c r="A314" s="97" t="str">
        <f t="shared" si="48"/>
        <v/>
      </c>
      <c r="B314" s="98" t="str">
        <f t="shared" si="47"/>
        <v/>
      </c>
      <c r="C314" s="99"/>
      <c r="D314" s="137"/>
      <c r="E314" s="100"/>
      <c r="F314" s="57"/>
      <c r="G314" s="58">
        <f t="shared" si="49"/>
        <v>0</v>
      </c>
      <c r="H314" s="58">
        <f>IF(E314="",0,IFERROR(VLOOKUP(E314,档案费管理台账!$D$4:$H$1000,5,0),0))</f>
        <v>0</v>
      </c>
      <c r="I314" s="57"/>
      <c r="J314" s="57"/>
      <c r="K314" s="57"/>
      <c r="L314" s="57"/>
      <c r="M314" s="58" t="str">
        <f t="shared" si="50"/>
        <v/>
      </c>
      <c r="N314" s="102"/>
    </row>
    <row r="315" spans="1:14">
      <c r="A315" s="97" t="str">
        <f t="shared" si="48"/>
        <v/>
      </c>
      <c r="B315" s="98" t="str">
        <f t="shared" si="47"/>
        <v/>
      </c>
      <c r="C315" s="99"/>
      <c r="D315" s="137"/>
      <c r="E315" s="100"/>
      <c r="F315" s="57"/>
      <c r="G315" s="58">
        <f t="shared" si="49"/>
        <v>0</v>
      </c>
      <c r="H315" s="58">
        <f>IF(E315="",0,IFERROR(VLOOKUP(E315,档案费管理台账!$D$4:$H$1000,5,0),0))</f>
        <v>0</v>
      </c>
      <c r="I315" s="57"/>
      <c r="J315" s="57"/>
      <c r="K315" s="57"/>
      <c r="L315" s="57"/>
      <c r="M315" s="58" t="str">
        <f t="shared" si="50"/>
        <v/>
      </c>
      <c r="N315" s="102"/>
    </row>
    <row r="316" spans="1:14">
      <c r="A316" s="97" t="str">
        <f t="shared" si="48"/>
        <v/>
      </c>
      <c r="B316" s="98" t="str">
        <f t="shared" si="47"/>
        <v/>
      </c>
      <c r="C316" s="99"/>
      <c r="D316" s="137"/>
      <c r="E316" s="100"/>
      <c r="F316" s="57"/>
      <c r="G316" s="58">
        <f t="shared" si="49"/>
        <v>0</v>
      </c>
      <c r="H316" s="58">
        <f>IF(E316="",0,IFERROR(VLOOKUP(E316,档案费管理台账!$D$4:$H$1000,5,0),0))</f>
        <v>0</v>
      </c>
      <c r="I316" s="57"/>
      <c r="J316" s="57"/>
      <c r="K316" s="57"/>
      <c r="L316" s="57"/>
      <c r="M316" s="58" t="str">
        <f t="shared" si="50"/>
        <v/>
      </c>
      <c r="N316" s="102"/>
    </row>
    <row r="317" spans="1:14">
      <c r="A317" s="97" t="str">
        <f t="shared" si="48"/>
        <v/>
      </c>
      <c r="B317" s="98" t="str">
        <f t="shared" si="47"/>
        <v/>
      </c>
      <c r="C317" s="99"/>
      <c r="D317" s="137"/>
      <c r="E317" s="100"/>
      <c r="F317" s="57"/>
      <c r="G317" s="58">
        <f t="shared" si="49"/>
        <v>0</v>
      </c>
      <c r="H317" s="58">
        <f>IF(E317="",0,IFERROR(VLOOKUP(E317,档案费管理台账!$D$4:$H$1000,5,0),0))</f>
        <v>0</v>
      </c>
      <c r="I317" s="57"/>
      <c r="J317" s="57"/>
      <c r="K317" s="57"/>
      <c r="L317" s="57"/>
      <c r="M317" s="58" t="str">
        <f t="shared" si="50"/>
        <v/>
      </c>
      <c r="N317" s="102"/>
    </row>
    <row r="318" spans="1:14">
      <c r="A318" s="97" t="str">
        <f t="shared" si="48"/>
        <v/>
      </c>
      <c r="B318" s="98" t="str">
        <f t="shared" si="47"/>
        <v/>
      </c>
      <c r="C318" s="99"/>
      <c r="D318" s="137"/>
      <c r="E318" s="100"/>
      <c r="F318" s="57"/>
      <c r="G318" s="58">
        <f t="shared" si="49"/>
        <v>0</v>
      </c>
      <c r="H318" s="58">
        <f>IF(E318="",0,IFERROR(VLOOKUP(E318,档案费管理台账!$D$4:$H$1000,5,0),0))</f>
        <v>0</v>
      </c>
      <c r="I318" s="57"/>
      <c r="J318" s="57"/>
      <c r="K318" s="57"/>
      <c r="L318" s="57"/>
      <c r="M318" s="58" t="str">
        <f t="shared" si="50"/>
        <v/>
      </c>
      <c r="N318" s="102"/>
    </row>
    <row r="319" spans="1:14">
      <c r="A319" s="97" t="str">
        <f t="shared" si="48"/>
        <v/>
      </c>
      <c r="B319" s="98" t="str">
        <f t="shared" si="47"/>
        <v/>
      </c>
      <c r="C319" s="99"/>
      <c r="D319" s="137"/>
      <c r="E319" s="100"/>
      <c r="F319" s="57"/>
      <c r="G319" s="58">
        <f t="shared" si="49"/>
        <v>0</v>
      </c>
      <c r="H319" s="58">
        <f>IF(E319="",0,IFERROR(VLOOKUP(E319,档案费管理台账!$D$4:$H$1000,5,0),0))</f>
        <v>0</v>
      </c>
      <c r="I319" s="57"/>
      <c r="J319" s="57"/>
      <c r="K319" s="57"/>
      <c r="L319" s="57"/>
      <c r="M319" s="58" t="str">
        <f t="shared" si="50"/>
        <v/>
      </c>
      <c r="N319" s="102"/>
    </row>
    <row r="320" spans="1:14">
      <c r="A320" s="97" t="str">
        <f t="shared" si="48"/>
        <v/>
      </c>
      <c r="B320" s="98" t="str">
        <f t="shared" si="47"/>
        <v/>
      </c>
      <c r="C320" s="99"/>
      <c r="D320" s="137"/>
      <c r="E320" s="100"/>
      <c r="F320" s="57"/>
      <c r="G320" s="58">
        <f t="shared" si="49"/>
        <v>0</v>
      </c>
      <c r="H320" s="58">
        <f>IF(E320="",0,IFERROR(VLOOKUP(E320,档案费管理台账!$D$4:$H$1000,5,0),0))</f>
        <v>0</v>
      </c>
      <c r="I320" s="57"/>
      <c r="J320" s="57"/>
      <c r="K320" s="57"/>
      <c r="L320" s="57"/>
      <c r="M320" s="58" t="str">
        <f t="shared" si="50"/>
        <v/>
      </c>
      <c r="N320" s="102"/>
    </row>
    <row r="321" spans="1:14">
      <c r="A321" s="97" t="str">
        <f t="shared" si="48"/>
        <v/>
      </c>
      <c r="B321" s="98" t="str">
        <f t="shared" si="47"/>
        <v/>
      </c>
      <c r="C321" s="99"/>
      <c r="D321" s="137"/>
      <c r="E321" s="100"/>
      <c r="F321" s="57"/>
      <c r="G321" s="58">
        <f t="shared" si="49"/>
        <v>0</v>
      </c>
      <c r="H321" s="58">
        <f>IF(E321="",0,IFERROR(VLOOKUP(E321,档案费管理台账!$D$4:$H$1000,5,0),0))</f>
        <v>0</v>
      </c>
      <c r="I321" s="57"/>
      <c r="J321" s="57"/>
      <c r="K321" s="57"/>
      <c r="L321" s="57"/>
      <c r="M321" s="58" t="str">
        <f t="shared" si="50"/>
        <v/>
      </c>
      <c r="N321" s="102"/>
    </row>
    <row r="322" spans="1:14">
      <c r="A322" s="97" t="str">
        <f t="shared" si="48"/>
        <v/>
      </c>
      <c r="B322" s="98" t="str">
        <f t="shared" si="47"/>
        <v/>
      </c>
      <c r="C322" s="99"/>
      <c r="D322" s="137"/>
      <c r="E322" s="100"/>
      <c r="F322" s="57"/>
      <c r="G322" s="58">
        <f t="shared" si="49"/>
        <v>0</v>
      </c>
      <c r="H322" s="58">
        <f>IF(E322="",0,IFERROR(VLOOKUP(E322,档案费管理台账!$D$4:$H$1000,5,0),0))</f>
        <v>0</v>
      </c>
      <c r="I322" s="57"/>
      <c r="J322" s="57"/>
      <c r="K322" s="57"/>
      <c r="L322" s="57"/>
      <c r="M322" s="58" t="str">
        <f t="shared" si="50"/>
        <v/>
      </c>
      <c r="N322" s="102"/>
    </row>
    <row r="323" spans="1:14">
      <c r="A323" s="97" t="str">
        <f t="shared" si="48"/>
        <v/>
      </c>
      <c r="B323" s="98" t="str">
        <f t="shared" si="47"/>
        <v/>
      </c>
      <c r="C323" s="99"/>
      <c r="D323" s="137"/>
      <c r="E323" s="100"/>
      <c r="F323" s="57"/>
      <c r="G323" s="58">
        <f t="shared" si="49"/>
        <v>0</v>
      </c>
      <c r="H323" s="58">
        <f>IF(E323="",0,IFERROR(VLOOKUP(E323,档案费管理台账!$D$4:$H$1000,5,0),0))</f>
        <v>0</v>
      </c>
      <c r="I323" s="57"/>
      <c r="J323" s="57"/>
      <c r="K323" s="57"/>
      <c r="L323" s="57"/>
      <c r="M323" s="58" t="str">
        <f t="shared" si="50"/>
        <v/>
      </c>
      <c r="N323" s="102"/>
    </row>
    <row r="324" spans="1:14">
      <c r="A324" s="97" t="str">
        <f t="shared" si="48"/>
        <v/>
      </c>
      <c r="B324" s="98" t="str">
        <f t="shared" si="47"/>
        <v/>
      </c>
      <c r="C324" s="99"/>
      <c r="D324" s="137"/>
      <c r="E324" s="100"/>
      <c r="F324" s="57"/>
      <c r="G324" s="58">
        <f t="shared" si="49"/>
        <v>0</v>
      </c>
      <c r="H324" s="58">
        <f>IF(E324="",0,IFERROR(VLOOKUP(E324,档案费管理台账!$D$4:$H$1000,5,0),0))</f>
        <v>0</v>
      </c>
      <c r="I324" s="57"/>
      <c r="J324" s="57"/>
      <c r="K324" s="57"/>
      <c r="L324" s="57"/>
      <c r="M324" s="58" t="str">
        <f t="shared" si="50"/>
        <v/>
      </c>
      <c r="N324" s="102"/>
    </row>
    <row r="325" spans="1:14">
      <c r="A325" s="97" t="str">
        <f t="shared" si="48"/>
        <v/>
      </c>
      <c r="B325" s="98" t="str">
        <f t="shared" si="47"/>
        <v/>
      </c>
      <c r="C325" s="99"/>
      <c r="D325" s="137"/>
      <c r="E325" s="100"/>
      <c r="F325" s="57"/>
      <c r="G325" s="58">
        <f t="shared" si="49"/>
        <v>0</v>
      </c>
      <c r="H325" s="58">
        <f>IF(E325="",0,IFERROR(VLOOKUP(E325,档案费管理台账!$D$4:$H$1000,5,0),0))</f>
        <v>0</v>
      </c>
      <c r="I325" s="57"/>
      <c r="J325" s="57"/>
      <c r="K325" s="57"/>
      <c r="L325" s="57"/>
      <c r="M325" s="58" t="str">
        <f t="shared" si="50"/>
        <v/>
      </c>
      <c r="N325" s="102"/>
    </row>
    <row r="326" spans="1:14">
      <c r="A326" s="97" t="str">
        <f t="shared" si="48"/>
        <v/>
      </c>
      <c r="B326" s="98" t="str">
        <f t="shared" si="47"/>
        <v/>
      </c>
      <c r="C326" s="99"/>
      <c r="D326" s="137"/>
      <c r="E326" s="100"/>
      <c r="F326" s="57"/>
      <c r="G326" s="58">
        <f t="shared" si="49"/>
        <v>0</v>
      </c>
      <c r="H326" s="58">
        <f>IF(E326="",0,IFERROR(VLOOKUP(E326,档案费管理台账!$D$4:$H$1000,5,0),0))</f>
        <v>0</v>
      </c>
      <c r="I326" s="57"/>
      <c r="J326" s="57"/>
      <c r="K326" s="57"/>
      <c r="L326" s="57"/>
      <c r="M326" s="58" t="str">
        <f t="shared" si="50"/>
        <v/>
      </c>
      <c r="N326" s="102"/>
    </row>
    <row r="327" spans="1:14">
      <c r="A327" s="97" t="str">
        <f t="shared" si="48"/>
        <v/>
      </c>
      <c r="B327" s="98" t="str">
        <f t="shared" si="47"/>
        <v/>
      </c>
      <c r="C327" s="99"/>
      <c r="D327" s="137"/>
      <c r="E327" s="100"/>
      <c r="F327" s="57"/>
      <c r="G327" s="58">
        <f t="shared" si="49"/>
        <v>0</v>
      </c>
      <c r="H327" s="58">
        <f>IF(E327="",0,IFERROR(VLOOKUP(E327,档案费管理台账!$D$4:$H$1000,5,0),0))</f>
        <v>0</v>
      </c>
      <c r="I327" s="57"/>
      <c r="J327" s="57"/>
      <c r="K327" s="57"/>
      <c r="L327" s="57"/>
      <c r="M327" s="58" t="str">
        <f t="shared" si="50"/>
        <v/>
      </c>
      <c r="N327" s="102"/>
    </row>
    <row r="328" spans="1:14">
      <c r="A328" s="97" t="str">
        <f t="shared" si="48"/>
        <v/>
      </c>
      <c r="B328" s="98" t="str">
        <f t="shared" si="47"/>
        <v/>
      </c>
      <c r="C328" s="99"/>
      <c r="D328" s="137"/>
      <c r="E328" s="100"/>
      <c r="F328" s="57"/>
      <c r="G328" s="58">
        <f t="shared" si="49"/>
        <v>0</v>
      </c>
      <c r="H328" s="58">
        <f>IF(E328="",0,IFERROR(VLOOKUP(E328,档案费管理台账!$D$4:$H$1000,5,0),0))</f>
        <v>0</v>
      </c>
      <c r="I328" s="57"/>
      <c r="J328" s="57"/>
      <c r="K328" s="57"/>
      <c r="L328" s="57"/>
      <c r="M328" s="58" t="str">
        <f t="shared" si="50"/>
        <v/>
      </c>
      <c r="N328" s="102"/>
    </row>
    <row r="329" spans="1:14">
      <c r="A329" s="97" t="str">
        <f t="shared" si="48"/>
        <v/>
      </c>
      <c r="B329" s="98" t="str">
        <f t="shared" si="47"/>
        <v/>
      </c>
      <c r="C329" s="99"/>
      <c r="D329" s="137"/>
      <c r="E329" s="100"/>
      <c r="F329" s="57"/>
      <c r="G329" s="58">
        <f t="shared" si="49"/>
        <v>0</v>
      </c>
      <c r="H329" s="58">
        <f>IF(E329="",0,IFERROR(VLOOKUP(E329,档案费管理台账!$D$4:$H$1000,5,0),0))</f>
        <v>0</v>
      </c>
      <c r="I329" s="57"/>
      <c r="J329" s="57"/>
      <c r="K329" s="57"/>
      <c r="L329" s="57"/>
      <c r="M329" s="58" t="str">
        <f t="shared" si="50"/>
        <v/>
      </c>
      <c r="N329" s="102"/>
    </row>
    <row r="330" spans="1:14">
      <c r="A330" s="97" t="str">
        <f t="shared" si="48"/>
        <v/>
      </c>
      <c r="B330" s="98" t="str">
        <f t="shared" si="47"/>
        <v/>
      </c>
      <c r="C330" s="99"/>
      <c r="D330" s="137"/>
      <c r="E330" s="100"/>
      <c r="F330" s="57"/>
      <c r="G330" s="58">
        <f t="shared" si="49"/>
        <v>0</v>
      </c>
      <c r="H330" s="58">
        <f>IF(E330="",0,IFERROR(VLOOKUP(E330,档案费管理台账!$D$4:$H$1000,5,0),0))</f>
        <v>0</v>
      </c>
      <c r="I330" s="57"/>
      <c r="J330" s="57"/>
      <c r="K330" s="57"/>
      <c r="L330" s="57"/>
      <c r="M330" s="58" t="str">
        <f t="shared" si="50"/>
        <v/>
      </c>
      <c r="N330" s="102"/>
    </row>
    <row r="331" spans="1:14">
      <c r="A331" s="97" t="str">
        <f t="shared" si="48"/>
        <v/>
      </c>
      <c r="B331" s="98" t="str">
        <f t="shared" si="47"/>
        <v/>
      </c>
      <c r="C331" s="99"/>
      <c r="D331" s="137"/>
      <c r="E331" s="100"/>
      <c r="F331" s="57"/>
      <c r="G331" s="58">
        <f t="shared" si="49"/>
        <v>0</v>
      </c>
      <c r="H331" s="58">
        <f>IF(E331="",0,IFERROR(VLOOKUP(E331,档案费管理台账!$D$4:$H$1000,5,0),0))</f>
        <v>0</v>
      </c>
      <c r="I331" s="57"/>
      <c r="J331" s="57"/>
      <c r="K331" s="57"/>
      <c r="L331" s="57"/>
      <c r="M331" s="58" t="str">
        <f t="shared" si="50"/>
        <v/>
      </c>
      <c r="N331" s="102"/>
    </row>
    <row r="332" spans="1:14">
      <c r="A332" s="97" t="str">
        <f t="shared" si="48"/>
        <v/>
      </c>
      <c r="B332" s="98" t="str">
        <f t="shared" si="47"/>
        <v/>
      </c>
      <c r="C332" s="99"/>
      <c r="D332" s="137"/>
      <c r="E332" s="100"/>
      <c r="F332" s="57"/>
      <c r="G332" s="58">
        <f t="shared" si="49"/>
        <v>0</v>
      </c>
      <c r="H332" s="58">
        <f>IF(E332="",0,IFERROR(VLOOKUP(E332,档案费管理台账!$D$4:$H$1000,5,0),0))</f>
        <v>0</v>
      </c>
      <c r="I332" s="57"/>
      <c r="J332" s="57"/>
      <c r="K332" s="57"/>
      <c r="L332" s="57"/>
      <c r="M332" s="58" t="str">
        <f t="shared" si="50"/>
        <v/>
      </c>
      <c r="N332" s="102"/>
    </row>
    <row r="333" spans="1:14">
      <c r="A333" s="97" t="str">
        <f t="shared" si="48"/>
        <v/>
      </c>
      <c r="B333" s="98" t="str">
        <f t="shared" si="47"/>
        <v/>
      </c>
      <c r="C333" s="99"/>
      <c r="D333" s="137"/>
      <c r="E333" s="100"/>
      <c r="F333" s="57"/>
      <c r="G333" s="58">
        <f t="shared" si="49"/>
        <v>0</v>
      </c>
      <c r="H333" s="58">
        <f>IF(E333="",0,IFERROR(VLOOKUP(E333,档案费管理台账!$D$4:$H$1000,5,0),0))</f>
        <v>0</v>
      </c>
      <c r="I333" s="57"/>
      <c r="J333" s="57"/>
      <c r="K333" s="57"/>
      <c r="L333" s="57"/>
      <c r="M333" s="58" t="str">
        <f t="shared" si="50"/>
        <v/>
      </c>
      <c r="N333" s="102"/>
    </row>
    <row r="334" spans="1:14">
      <c r="A334" s="97" t="str">
        <f t="shared" si="48"/>
        <v/>
      </c>
      <c r="B334" s="98" t="str">
        <f t="shared" si="47"/>
        <v/>
      </c>
      <c r="C334" s="99"/>
      <c r="D334" s="137"/>
      <c r="E334" s="100"/>
      <c r="F334" s="57"/>
      <c r="G334" s="58">
        <f t="shared" si="49"/>
        <v>0</v>
      </c>
      <c r="H334" s="58">
        <f>IF(E334="",0,IFERROR(VLOOKUP(E334,档案费管理台账!$D$4:$H$1000,5,0),0))</f>
        <v>0</v>
      </c>
      <c r="I334" s="57"/>
      <c r="J334" s="57"/>
      <c r="K334" s="57"/>
      <c r="L334" s="57"/>
      <c r="M334" s="58" t="str">
        <f t="shared" si="50"/>
        <v/>
      </c>
      <c r="N334" s="102"/>
    </row>
    <row r="335" spans="1:14">
      <c r="A335" s="97" t="str">
        <f t="shared" si="48"/>
        <v/>
      </c>
      <c r="B335" s="98" t="str">
        <f t="shared" si="47"/>
        <v/>
      </c>
      <c r="C335" s="99"/>
      <c r="D335" s="137"/>
      <c r="E335" s="100"/>
      <c r="F335" s="57"/>
      <c r="G335" s="58">
        <f t="shared" si="49"/>
        <v>0</v>
      </c>
      <c r="H335" s="58">
        <f>IF(E335="",0,IFERROR(VLOOKUP(E335,档案费管理台账!$D$4:$H$1000,5,0),0))</f>
        <v>0</v>
      </c>
      <c r="I335" s="57"/>
      <c r="J335" s="57"/>
      <c r="K335" s="57"/>
      <c r="L335" s="57"/>
      <c r="M335" s="58" t="str">
        <f t="shared" si="50"/>
        <v/>
      </c>
      <c r="N335" s="102"/>
    </row>
    <row r="336" spans="1:14">
      <c r="A336" s="97" t="str">
        <f t="shared" si="48"/>
        <v/>
      </c>
      <c r="B336" s="98" t="str">
        <f t="shared" si="47"/>
        <v/>
      </c>
      <c r="C336" s="99"/>
      <c r="D336" s="137"/>
      <c r="E336" s="100"/>
      <c r="F336" s="57"/>
      <c r="G336" s="58">
        <f t="shared" si="49"/>
        <v>0</v>
      </c>
      <c r="H336" s="58">
        <f>IF(E336="",0,IFERROR(VLOOKUP(E336,档案费管理台账!$D$4:$H$1000,5,0),0))</f>
        <v>0</v>
      </c>
      <c r="I336" s="57"/>
      <c r="J336" s="57"/>
      <c r="K336" s="57"/>
      <c r="L336" s="57"/>
      <c r="M336" s="58" t="str">
        <f t="shared" si="50"/>
        <v/>
      </c>
      <c r="N336" s="102"/>
    </row>
    <row r="337" spans="1:14">
      <c r="A337" s="97" t="str">
        <f t="shared" si="48"/>
        <v/>
      </c>
      <c r="B337" s="98" t="str">
        <f t="shared" si="47"/>
        <v/>
      </c>
      <c r="C337" s="99"/>
      <c r="D337" s="137"/>
      <c r="E337" s="100"/>
      <c r="F337" s="57"/>
      <c r="G337" s="58">
        <f t="shared" si="49"/>
        <v>0</v>
      </c>
      <c r="H337" s="58">
        <f>IF(E337="",0,IFERROR(VLOOKUP(E337,档案费管理台账!$D$4:$H$1000,5,0),0))</f>
        <v>0</v>
      </c>
      <c r="I337" s="57"/>
      <c r="J337" s="57"/>
      <c r="K337" s="57"/>
      <c r="L337" s="57"/>
      <c r="M337" s="58" t="str">
        <f t="shared" si="50"/>
        <v/>
      </c>
      <c r="N337" s="102"/>
    </row>
    <row r="338" spans="1:14">
      <c r="A338" s="97" t="str">
        <f t="shared" si="48"/>
        <v/>
      </c>
      <c r="B338" s="98" t="str">
        <f t="shared" si="47"/>
        <v/>
      </c>
      <c r="C338" s="99"/>
      <c r="D338" s="137"/>
      <c r="E338" s="100"/>
      <c r="F338" s="57"/>
      <c r="G338" s="58">
        <f t="shared" si="49"/>
        <v>0</v>
      </c>
      <c r="H338" s="58">
        <f>IF(E338="",0,IFERROR(VLOOKUP(E338,档案费管理台账!$D$4:$H$1000,5,0),0))</f>
        <v>0</v>
      </c>
      <c r="I338" s="57"/>
      <c r="J338" s="57"/>
      <c r="K338" s="57"/>
      <c r="L338" s="57"/>
      <c r="M338" s="58" t="str">
        <f t="shared" si="50"/>
        <v/>
      </c>
      <c r="N338" s="102"/>
    </row>
    <row r="339" spans="1:14">
      <c r="A339" s="97" t="str">
        <f t="shared" si="48"/>
        <v/>
      </c>
      <c r="B339" s="98" t="str">
        <f t="shared" si="47"/>
        <v/>
      </c>
      <c r="C339" s="99"/>
      <c r="D339" s="137"/>
      <c r="E339" s="100"/>
      <c r="F339" s="57"/>
      <c r="G339" s="58">
        <f t="shared" si="49"/>
        <v>0</v>
      </c>
      <c r="H339" s="58">
        <f>IF(E339="",0,IFERROR(VLOOKUP(E339,档案费管理台账!$D$4:$H$1000,5,0),0))</f>
        <v>0</v>
      </c>
      <c r="I339" s="57"/>
      <c r="J339" s="57"/>
      <c r="K339" s="57"/>
      <c r="L339" s="57"/>
      <c r="M339" s="58" t="str">
        <f t="shared" si="50"/>
        <v/>
      </c>
      <c r="N339" s="102"/>
    </row>
    <row r="340" spans="1:14">
      <c r="A340" s="97" t="str">
        <f t="shared" si="48"/>
        <v/>
      </c>
      <c r="B340" s="98" t="str">
        <f t="shared" si="47"/>
        <v/>
      </c>
      <c r="C340" s="99"/>
      <c r="D340" s="137"/>
      <c r="E340" s="100"/>
      <c r="F340" s="57"/>
      <c r="G340" s="58">
        <f t="shared" si="49"/>
        <v>0</v>
      </c>
      <c r="H340" s="58">
        <f>IF(E340="",0,IFERROR(VLOOKUP(E340,档案费管理台账!$D$4:$H$1000,5,0),0))</f>
        <v>0</v>
      </c>
      <c r="I340" s="57"/>
      <c r="J340" s="57"/>
      <c r="K340" s="57"/>
      <c r="L340" s="57"/>
      <c r="M340" s="58" t="str">
        <f t="shared" si="50"/>
        <v/>
      </c>
      <c r="N340" s="102"/>
    </row>
    <row r="341" spans="1:14">
      <c r="A341" s="97" t="str">
        <f t="shared" si="48"/>
        <v/>
      </c>
      <c r="B341" s="98" t="str">
        <f t="shared" si="47"/>
        <v/>
      </c>
      <c r="C341" s="99"/>
      <c r="D341" s="137"/>
      <c r="E341" s="100"/>
      <c r="F341" s="57"/>
      <c r="G341" s="58">
        <f t="shared" si="49"/>
        <v>0</v>
      </c>
      <c r="H341" s="58">
        <f>IF(E341="",0,IFERROR(VLOOKUP(E341,档案费管理台账!$D$4:$H$1000,5,0),0))</f>
        <v>0</v>
      </c>
      <c r="I341" s="57"/>
      <c r="J341" s="57"/>
      <c r="K341" s="57"/>
      <c r="L341" s="57"/>
      <c r="M341" s="58" t="str">
        <f t="shared" si="50"/>
        <v/>
      </c>
      <c r="N341" s="102"/>
    </row>
    <row r="342" spans="1:14">
      <c r="A342" s="97" t="str">
        <f t="shared" si="48"/>
        <v/>
      </c>
      <c r="B342" s="98" t="str">
        <f t="shared" si="47"/>
        <v/>
      </c>
      <c r="C342" s="99"/>
      <c r="D342" s="137"/>
      <c r="E342" s="100"/>
      <c r="F342" s="57"/>
      <c r="G342" s="58">
        <f t="shared" si="49"/>
        <v>0</v>
      </c>
      <c r="H342" s="58">
        <f>IF(E342="",0,IFERROR(VLOOKUP(E342,档案费管理台账!$D$4:$H$1000,5,0),0))</f>
        <v>0</v>
      </c>
      <c r="I342" s="57"/>
      <c r="J342" s="57"/>
      <c r="K342" s="57"/>
      <c r="L342" s="57"/>
      <c r="M342" s="58" t="str">
        <f t="shared" si="50"/>
        <v/>
      </c>
      <c r="N342" s="102"/>
    </row>
    <row r="343" spans="1:14">
      <c r="A343" s="97" t="str">
        <f t="shared" si="48"/>
        <v/>
      </c>
      <c r="B343" s="98" t="str">
        <f t="shared" si="47"/>
        <v/>
      </c>
      <c r="C343" s="99"/>
      <c r="D343" s="137"/>
      <c r="E343" s="100"/>
      <c r="F343" s="57"/>
      <c r="G343" s="58">
        <f t="shared" si="49"/>
        <v>0</v>
      </c>
      <c r="H343" s="58">
        <f>IF(E343="",0,IFERROR(VLOOKUP(E343,档案费管理台账!$D$4:$H$1000,5,0),0))</f>
        <v>0</v>
      </c>
      <c r="I343" s="57"/>
      <c r="J343" s="57"/>
      <c r="K343" s="57"/>
      <c r="L343" s="57"/>
      <c r="M343" s="58" t="str">
        <f t="shared" si="50"/>
        <v/>
      </c>
      <c r="N343" s="102"/>
    </row>
    <row r="344" spans="1:14">
      <c r="A344" s="97" t="str">
        <f t="shared" si="48"/>
        <v/>
      </c>
      <c r="B344" s="98" t="str">
        <f t="shared" si="47"/>
        <v/>
      </c>
      <c r="C344" s="99"/>
      <c r="D344" s="137"/>
      <c r="E344" s="100"/>
      <c r="F344" s="57"/>
      <c r="G344" s="58">
        <f t="shared" si="49"/>
        <v>0</v>
      </c>
      <c r="H344" s="58">
        <f>IF(E344="",0,IFERROR(VLOOKUP(E344,档案费管理台账!$D$4:$H$1000,5,0),0))</f>
        <v>0</v>
      </c>
      <c r="I344" s="57"/>
      <c r="J344" s="57"/>
      <c r="K344" s="57"/>
      <c r="L344" s="57"/>
      <c r="M344" s="58" t="str">
        <f t="shared" si="50"/>
        <v/>
      </c>
      <c r="N344" s="102"/>
    </row>
    <row r="345" spans="1:14">
      <c r="A345" s="97" t="str">
        <f t="shared" si="48"/>
        <v/>
      </c>
      <c r="B345" s="98" t="str">
        <f t="shared" si="47"/>
        <v/>
      </c>
      <c r="C345" s="99"/>
      <c r="D345" s="137"/>
      <c r="E345" s="100"/>
      <c r="F345" s="57"/>
      <c r="G345" s="58">
        <f t="shared" si="49"/>
        <v>0</v>
      </c>
      <c r="H345" s="58">
        <f>IF(E345="",0,IFERROR(VLOOKUP(E345,档案费管理台账!$D$4:$H$1000,5,0),0))</f>
        <v>0</v>
      </c>
      <c r="I345" s="57"/>
      <c r="J345" s="57"/>
      <c r="K345" s="57"/>
      <c r="L345" s="57"/>
      <c r="M345" s="58" t="str">
        <f t="shared" si="50"/>
        <v/>
      </c>
      <c r="N345" s="102"/>
    </row>
    <row r="346" spans="1:14">
      <c r="A346" s="97" t="str">
        <f t="shared" si="48"/>
        <v/>
      </c>
      <c r="B346" s="98" t="str">
        <f t="shared" si="47"/>
        <v/>
      </c>
      <c r="C346" s="99"/>
      <c r="D346" s="137"/>
      <c r="E346" s="100"/>
      <c r="F346" s="57"/>
      <c r="G346" s="58">
        <f t="shared" si="49"/>
        <v>0</v>
      </c>
      <c r="H346" s="58">
        <f>IF(E346="",0,IFERROR(VLOOKUP(E346,档案费管理台账!$D$4:$H$1000,5,0),0))</f>
        <v>0</v>
      </c>
      <c r="I346" s="57"/>
      <c r="J346" s="57"/>
      <c r="K346" s="57"/>
      <c r="L346" s="57"/>
      <c r="M346" s="58" t="str">
        <f t="shared" si="50"/>
        <v/>
      </c>
      <c r="N346" s="102"/>
    </row>
    <row r="347" spans="1:14">
      <c r="A347" s="97" t="str">
        <f t="shared" si="48"/>
        <v/>
      </c>
      <c r="B347" s="98" t="str">
        <f t="shared" si="47"/>
        <v/>
      </c>
      <c r="C347" s="99"/>
      <c r="D347" s="137"/>
      <c r="E347" s="100"/>
      <c r="F347" s="57"/>
      <c r="G347" s="58">
        <f t="shared" si="49"/>
        <v>0</v>
      </c>
      <c r="H347" s="58">
        <f>IF(E347="",0,IFERROR(VLOOKUP(E347,档案费管理台账!$D$4:$H$1000,5,0),0))</f>
        <v>0</v>
      </c>
      <c r="I347" s="57"/>
      <c r="J347" s="57"/>
      <c r="K347" s="57"/>
      <c r="L347" s="57"/>
      <c r="M347" s="58" t="str">
        <f t="shared" si="50"/>
        <v/>
      </c>
      <c r="N347" s="102"/>
    </row>
    <row r="348" spans="1:14">
      <c r="A348" s="97" t="str">
        <f t="shared" si="48"/>
        <v/>
      </c>
      <c r="B348" s="98" t="str">
        <f t="shared" si="47"/>
        <v/>
      </c>
      <c r="C348" s="99"/>
      <c r="D348" s="137"/>
      <c r="E348" s="100"/>
      <c r="F348" s="57"/>
      <c r="G348" s="58">
        <f t="shared" si="49"/>
        <v>0</v>
      </c>
      <c r="H348" s="58">
        <f>IF(E348="",0,IFERROR(VLOOKUP(E348,档案费管理台账!$D$4:$H$1000,5,0),0))</f>
        <v>0</v>
      </c>
      <c r="I348" s="57"/>
      <c r="J348" s="57"/>
      <c r="K348" s="57"/>
      <c r="L348" s="57"/>
      <c r="M348" s="58" t="str">
        <f t="shared" si="50"/>
        <v/>
      </c>
      <c r="N348" s="102"/>
    </row>
    <row r="349" spans="1:14">
      <c r="A349" s="97" t="str">
        <f t="shared" si="48"/>
        <v/>
      </c>
      <c r="B349" s="98" t="str">
        <f t="shared" si="47"/>
        <v/>
      </c>
      <c r="C349" s="99"/>
      <c r="D349" s="137"/>
      <c r="E349" s="100"/>
      <c r="F349" s="57"/>
      <c r="G349" s="58">
        <f t="shared" si="49"/>
        <v>0</v>
      </c>
      <c r="H349" s="58">
        <f>IF(E349="",0,IFERROR(VLOOKUP(E349,档案费管理台账!$D$4:$H$1000,5,0),0))</f>
        <v>0</v>
      </c>
      <c r="I349" s="57"/>
      <c r="J349" s="57"/>
      <c r="K349" s="57"/>
      <c r="L349" s="57"/>
      <c r="M349" s="58" t="str">
        <f t="shared" si="50"/>
        <v/>
      </c>
      <c r="N349" s="102"/>
    </row>
    <row r="350" spans="1:14">
      <c r="A350" s="97" t="str">
        <f t="shared" si="48"/>
        <v/>
      </c>
      <c r="B350" s="98" t="str">
        <f t="shared" si="47"/>
        <v/>
      </c>
      <c r="C350" s="99"/>
      <c r="D350" s="137"/>
      <c r="E350" s="100"/>
      <c r="F350" s="57"/>
      <c r="G350" s="58">
        <f t="shared" si="49"/>
        <v>0</v>
      </c>
      <c r="H350" s="58">
        <f>IF(E350="",0,IFERROR(VLOOKUP(E350,档案费管理台账!$D$4:$H$1000,5,0),0))</f>
        <v>0</v>
      </c>
      <c r="I350" s="57"/>
      <c r="J350" s="57"/>
      <c r="K350" s="57"/>
      <c r="L350" s="57"/>
      <c r="M350" s="58" t="str">
        <f t="shared" si="50"/>
        <v/>
      </c>
      <c r="N350" s="102"/>
    </row>
    <row r="351" spans="1:14">
      <c r="A351" s="97" t="str">
        <f t="shared" si="48"/>
        <v/>
      </c>
      <c r="B351" s="98" t="str">
        <f t="shared" si="47"/>
        <v/>
      </c>
      <c r="C351" s="99"/>
      <c r="D351" s="137"/>
      <c r="E351" s="100"/>
      <c r="F351" s="57"/>
      <c r="G351" s="58">
        <f t="shared" si="49"/>
        <v>0</v>
      </c>
      <c r="H351" s="58">
        <f>IF(E351="",0,IFERROR(VLOOKUP(E351,档案费管理台账!$D$4:$H$1000,5,0),0))</f>
        <v>0</v>
      </c>
      <c r="I351" s="57"/>
      <c r="J351" s="57"/>
      <c r="K351" s="57"/>
      <c r="L351" s="57"/>
      <c r="M351" s="58" t="str">
        <f t="shared" si="50"/>
        <v/>
      </c>
      <c r="N351" s="102"/>
    </row>
    <row r="352" spans="1:14">
      <c r="A352" s="97" t="str">
        <f t="shared" si="48"/>
        <v/>
      </c>
      <c r="B352" s="98" t="str">
        <f t="shared" si="47"/>
        <v/>
      </c>
      <c r="C352" s="99"/>
      <c r="D352" s="137"/>
      <c r="E352" s="100"/>
      <c r="F352" s="57"/>
      <c r="G352" s="58">
        <f t="shared" si="49"/>
        <v>0</v>
      </c>
      <c r="H352" s="58">
        <f>IF(E352="",0,IFERROR(VLOOKUP(E352,档案费管理台账!$D$4:$H$1000,5,0),0))</f>
        <v>0</v>
      </c>
      <c r="I352" s="57"/>
      <c r="J352" s="57"/>
      <c r="K352" s="57"/>
      <c r="L352" s="57"/>
      <c r="M352" s="58" t="str">
        <f t="shared" si="50"/>
        <v/>
      </c>
      <c r="N352" s="102"/>
    </row>
    <row r="353" spans="1:14">
      <c r="A353" s="97" t="str">
        <f t="shared" si="48"/>
        <v/>
      </c>
      <c r="B353" s="98" t="str">
        <f t="shared" si="47"/>
        <v/>
      </c>
      <c r="C353" s="99"/>
      <c r="D353" s="137"/>
      <c r="E353" s="100"/>
      <c r="F353" s="57"/>
      <c r="G353" s="58">
        <f t="shared" si="49"/>
        <v>0</v>
      </c>
      <c r="H353" s="58">
        <f>IF(E353="",0,IFERROR(VLOOKUP(E353,档案费管理台账!$D$4:$H$1000,5,0),0))</f>
        <v>0</v>
      </c>
      <c r="I353" s="57"/>
      <c r="J353" s="57"/>
      <c r="K353" s="57"/>
      <c r="L353" s="57"/>
      <c r="M353" s="58" t="str">
        <f t="shared" si="50"/>
        <v/>
      </c>
      <c r="N353" s="102"/>
    </row>
    <row r="354" spans="1:14">
      <c r="A354" s="97" t="str">
        <f t="shared" si="48"/>
        <v/>
      </c>
      <c r="B354" s="98" t="str">
        <f t="shared" si="47"/>
        <v/>
      </c>
      <c r="C354" s="99"/>
      <c r="D354" s="137"/>
      <c r="E354" s="100"/>
      <c r="F354" s="57"/>
      <c r="G354" s="58">
        <f t="shared" si="49"/>
        <v>0</v>
      </c>
      <c r="H354" s="58">
        <f>IF(E354="",0,IFERROR(VLOOKUP(E354,档案费管理台账!$D$4:$H$1000,5,0),0))</f>
        <v>0</v>
      </c>
      <c r="I354" s="57"/>
      <c r="J354" s="57"/>
      <c r="K354" s="57"/>
      <c r="L354" s="57"/>
      <c r="M354" s="58" t="str">
        <f t="shared" si="50"/>
        <v/>
      </c>
      <c r="N354" s="102"/>
    </row>
    <row r="355" spans="1:14">
      <c r="A355" s="97" t="str">
        <f t="shared" si="48"/>
        <v/>
      </c>
      <c r="B355" s="98" t="str">
        <f t="shared" si="47"/>
        <v/>
      </c>
      <c r="C355" s="99"/>
      <c r="D355" s="137"/>
      <c r="E355" s="100"/>
      <c r="F355" s="57"/>
      <c r="G355" s="58">
        <f t="shared" si="49"/>
        <v>0</v>
      </c>
      <c r="H355" s="58">
        <f>IF(E355="",0,IFERROR(VLOOKUP(E355,档案费管理台账!$D$4:$H$1000,5,0),0))</f>
        <v>0</v>
      </c>
      <c r="I355" s="57"/>
      <c r="J355" s="57"/>
      <c r="K355" s="57"/>
      <c r="L355" s="57"/>
      <c r="M355" s="58" t="str">
        <f t="shared" si="50"/>
        <v/>
      </c>
      <c r="N355" s="102"/>
    </row>
    <row r="356" spans="1:14">
      <c r="A356" s="97" t="str">
        <f t="shared" si="48"/>
        <v/>
      </c>
      <c r="B356" s="98" t="str">
        <f t="shared" si="47"/>
        <v/>
      </c>
      <c r="C356" s="99"/>
      <c r="D356" s="137"/>
      <c r="E356" s="100"/>
      <c r="F356" s="57"/>
      <c r="G356" s="58">
        <f t="shared" si="49"/>
        <v>0</v>
      </c>
      <c r="H356" s="58">
        <f>IF(E356="",0,IFERROR(VLOOKUP(E356,档案费管理台账!$D$4:$H$1000,5,0),0))</f>
        <v>0</v>
      </c>
      <c r="I356" s="57"/>
      <c r="J356" s="57"/>
      <c r="K356" s="57"/>
      <c r="L356" s="57"/>
      <c r="M356" s="58" t="str">
        <f t="shared" si="50"/>
        <v/>
      </c>
      <c r="N356" s="102"/>
    </row>
    <row r="357" spans="1:14">
      <c r="A357" s="97" t="str">
        <f t="shared" si="48"/>
        <v/>
      </c>
      <c r="B357" s="98" t="str">
        <f t="shared" si="47"/>
        <v/>
      </c>
      <c r="C357" s="99"/>
      <c r="D357" s="137"/>
      <c r="E357" s="100"/>
      <c r="F357" s="57"/>
      <c r="G357" s="58">
        <f t="shared" si="49"/>
        <v>0</v>
      </c>
      <c r="H357" s="58">
        <f>IF(E357="",0,IFERROR(VLOOKUP(E357,档案费管理台账!$D$4:$H$1000,5,0),0))</f>
        <v>0</v>
      </c>
      <c r="I357" s="57"/>
      <c r="J357" s="57"/>
      <c r="K357" s="57"/>
      <c r="L357" s="57"/>
      <c r="M357" s="58" t="str">
        <f t="shared" si="50"/>
        <v/>
      </c>
      <c r="N357" s="102"/>
    </row>
    <row r="358" spans="1:14">
      <c r="A358" s="97" t="str">
        <f t="shared" si="48"/>
        <v/>
      </c>
      <c r="B358" s="98" t="str">
        <f t="shared" si="47"/>
        <v/>
      </c>
      <c r="C358" s="99"/>
      <c r="D358" s="137"/>
      <c r="E358" s="100"/>
      <c r="F358" s="57"/>
      <c r="G358" s="58">
        <f t="shared" si="49"/>
        <v>0</v>
      </c>
      <c r="H358" s="58">
        <f>IF(E358="",0,IFERROR(VLOOKUP(E358,档案费管理台账!$D$4:$H$1000,5,0),0))</f>
        <v>0</v>
      </c>
      <c r="I358" s="57"/>
      <c r="J358" s="57"/>
      <c r="K358" s="57"/>
      <c r="L358" s="57"/>
      <c r="M358" s="58" t="str">
        <f t="shared" si="50"/>
        <v/>
      </c>
      <c r="N358" s="102"/>
    </row>
    <row r="359" spans="1:14">
      <c r="A359" s="97" t="str">
        <f t="shared" si="48"/>
        <v/>
      </c>
      <c r="B359" s="98" t="str">
        <f t="shared" si="47"/>
        <v/>
      </c>
      <c r="C359" s="99"/>
      <c r="D359" s="137"/>
      <c r="E359" s="100"/>
      <c r="F359" s="57"/>
      <c r="G359" s="58">
        <f t="shared" si="49"/>
        <v>0</v>
      </c>
      <c r="H359" s="58">
        <f>IF(E359="",0,IFERROR(VLOOKUP(E359,档案费管理台账!$D$4:$H$1000,5,0),0))</f>
        <v>0</v>
      </c>
      <c r="I359" s="57"/>
      <c r="J359" s="57"/>
      <c r="K359" s="57"/>
      <c r="L359" s="57"/>
      <c r="M359" s="58" t="str">
        <f t="shared" si="50"/>
        <v/>
      </c>
      <c r="N359" s="102"/>
    </row>
    <row r="360" spans="1:14">
      <c r="A360" s="97" t="str">
        <f t="shared" si="48"/>
        <v/>
      </c>
      <c r="B360" s="98" t="str">
        <f t="shared" si="47"/>
        <v/>
      </c>
      <c r="C360" s="99"/>
      <c r="D360" s="137"/>
      <c r="E360" s="100"/>
      <c r="F360" s="57"/>
      <c r="G360" s="58">
        <f t="shared" si="49"/>
        <v>0</v>
      </c>
      <c r="H360" s="58">
        <f>IF(E360="",0,IFERROR(VLOOKUP(E360,档案费管理台账!$D$4:$H$1000,5,0),0))</f>
        <v>0</v>
      </c>
      <c r="I360" s="57"/>
      <c r="J360" s="57"/>
      <c r="K360" s="57"/>
      <c r="L360" s="57"/>
      <c r="M360" s="58" t="str">
        <f t="shared" si="50"/>
        <v/>
      </c>
      <c r="N360" s="102"/>
    </row>
    <row r="361" spans="1:14">
      <c r="A361" s="97" t="str">
        <f t="shared" si="48"/>
        <v/>
      </c>
      <c r="B361" s="98" t="str">
        <f t="shared" si="47"/>
        <v/>
      </c>
      <c r="C361" s="99"/>
      <c r="D361" s="137"/>
      <c r="E361" s="100"/>
      <c r="F361" s="57"/>
      <c r="G361" s="58">
        <f t="shared" si="49"/>
        <v>0</v>
      </c>
      <c r="H361" s="58">
        <f>IF(E361="",0,IFERROR(VLOOKUP(E361,档案费管理台账!$D$4:$H$1000,5,0),0))</f>
        <v>0</v>
      </c>
      <c r="I361" s="57"/>
      <c r="J361" s="57"/>
      <c r="K361" s="57"/>
      <c r="L361" s="57"/>
      <c r="M361" s="58" t="str">
        <f t="shared" si="50"/>
        <v/>
      </c>
      <c r="N361" s="102"/>
    </row>
    <row r="362" spans="1:14">
      <c r="A362" s="97" t="str">
        <f t="shared" si="48"/>
        <v/>
      </c>
      <c r="B362" s="98" t="str">
        <f t="shared" si="47"/>
        <v/>
      </c>
      <c r="C362" s="99"/>
      <c r="D362" s="137"/>
      <c r="E362" s="100"/>
      <c r="F362" s="57"/>
      <c r="G362" s="58">
        <f t="shared" si="49"/>
        <v>0</v>
      </c>
      <c r="H362" s="58">
        <f>IF(E362="",0,IFERROR(VLOOKUP(E362,档案费管理台账!$D$4:$H$1000,5,0),0))</f>
        <v>0</v>
      </c>
      <c r="I362" s="57"/>
      <c r="J362" s="57"/>
      <c r="K362" s="57"/>
      <c r="L362" s="57"/>
      <c r="M362" s="58" t="str">
        <f t="shared" si="50"/>
        <v/>
      </c>
      <c r="N362" s="102"/>
    </row>
    <row r="363" spans="1:14">
      <c r="A363" s="97" t="str">
        <f t="shared" si="48"/>
        <v/>
      </c>
      <c r="B363" s="98" t="str">
        <f t="shared" si="47"/>
        <v/>
      </c>
      <c r="C363" s="99"/>
      <c r="D363" s="137"/>
      <c r="E363" s="100"/>
      <c r="F363" s="57"/>
      <c r="G363" s="58">
        <f t="shared" si="49"/>
        <v>0</v>
      </c>
      <c r="H363" s="58">
        <f>IF(E363="",0,IFERROR(VLOOKUP(E363,档案费管理台账!$D$4:$H$1000,5,0),0))</f>
        <v>0</v>
      </c>
      <c r="I363" s="57"/>
      <c r="J363" s="57"/>
      <c r="K363" s="57"/>
      <c r="L363" s="57"/>
      <c r="M363" s="58" t="str">
        <f t="shared" si="50"/>
        <v/>
      </c>
      <c r="N363" s="102"/>
    </row>
    <row r="364" spans="1:14">
      <c r="A364" s="97" t="str">
        <f t="shared" si="48"/>
        <v/>
      </c>
      <c r="B364" s="98" t="str">
        <f t="shared" ref="B364:B427" si="51">IF(C364="","",MONTH(C364)&amp;"月")</f>
        <v/>
      </c>
      <c r="C364" s="99"/>
      <c r="D364" s="137"/>
      <c r="E364" s="100"/>
      <c r="F364" s="57"/>
      <c r="G364" s="58">
        <f t="shared" si="49"/>
        <v>0</v>
      </c>
      <c r="H364" s="58">
        <f>IF(E364="",0,IFERROR(VLOOKUP(E364,档案费管理台账!$D$4:$H$1000,5,0),0))</f>
        <v>0</v>
      </c>
      <c r="I364" s="57"/>
      <c r="J364" s="57"/>
      <c r="K364" s="57"/>
      <c r="L364" s="57"/>
      <c r="M364" s="58" t="str">
        <f t="shared" si="50"/>
        <v/>
      </c>
      <c r="N364" s="102"/>
    </row>
    <row r="365" spans="1:14">
      <c r="A365" s="97" t="str">
        <f t="shared" ref="A365:A428" si="52">IF(C365="","",ROW()-42)</f>
        <v/>
      </c>
      <c r="B365" s="98" t="str">
        <f t="shared" si="51"/>
        <v/>
      </c>
      <c r="C365" s="99"/>
      <c r="D365" s="137"/>
      <c r="E365" s="100"/>
      <c r="F365" s="57"/>
      <c r="G365" s="58">
        <f t="shared" ref="G365:G428" si="53">IF(F365="",0,F365*$K$41)</f>
        <v>0</v>
      </c>
      <c r="H365" s="58">
        <f>IF(E365="",0,IFERROR(VLOOKUP(E365,档案费管理台账!$D$4:$H$1000,5,0),0))</f>
        <v>0</v>
      </c>
      <c r="I365" s="57"/>
      <c r="J365" s="57"/>
      <c r="K365" s="57"/>
      <c r="L365" s="57"/>
      <c r="M365" s="58" t="str">
        <f t="shared" ref="M365:M428" si="54">IF(C365="","",ROUND(M364+G365-I365-J365-K365-L365-H365,2))</f>
        <v/>
      </c>
      <c r="N365" s="102"/>
    </row>
    <row r="366" spans="1:14">
      <c r="A366" s="97" t="str">
        <f t="shared" si="52"/>
        <v/>
      </c>
      <c r="B366" s="98" t="str">
        <f t="shared" si="51"/>
        <v/>
      </c>
      <c r="C366" s="99"/>
      <c r="D366" s="137"/>
      <c r="E366" s="100"/>
      <c r="F366" s="57"/>
      <c r="G366" s="58">
        <f t="shared" si="53"/>
        <v>0</v>
      </c>
      <c r="H366" s="58">
        <f>IF(E366="",0,IFERROR(VLOOKUP(E366,档案费管理台账!$D$4:$H$1000,5,0),0))</f>
        <v>0</v>
      </c>
      <c r="I366" s="57"/>
      <c r="J366" s="57"/>
      <c r="K366" s="57"/>
      <c r="L366" s="57"/>
      <c r="M366" s="58" t="str">
        <f t="shared" si="54"/>
        <v/>
      </c>
      <c r="N366" s="102"/>
    </row>
    <row r="367" spans="1:14">
      <c r="A367" s="97" t="str">
        <f t="shared" si="52"/>
        <v/>
      </c>
      <c r="B367" s="98" t="str">
        <f t="shared" si="51"/>
        <v/>
      </c>
      <c r="C367" s="99"/>
      <c r="D367" s="137"/>
      <c r="E367" s="100"/>
      <c r="F367" s="57"/>
      <c r="G367" s="58">
        <f t="shared" si="53"/>
        <v>0</v>
      </c>
      <c r="H367" s="58">
        <f>IF(E367="",0,IFERROR(VLOOKUP(E367,档案费管理台账!$D$4:$H$1000,5,0),0))</f>
        <v>0</v>
      </c>
      <c r="I367" s="57"/>
      <c r="J367" s="57"/>
      <c r="K367" s="57"/>
      <c r="L367" s="57"/>
      <c r="M367" s="58" t="str">
        <f t="shared" si="54"/>
        <v/>
      </c>
      <c r="N367" s="102"/>
    </row>
    <row r="368" spans="1:14">
      <c r="A368" s="97" t="str">
        <f t="shared" si="52"/>
        <v/>
      </c>
      <c r="B368" s="98" t="str">
        <f t="shared" si="51"/>
        <v/>
      </c>
      <c r="C368" s="99"/>
      <c r="D368" s="137"/>
      <c r="E368" s="100"/>
      <c r="F368" s="57"/>
      <c r="G368" s="58">
        <f t="shared" si="53"/>
        <v>0</v>
      </c>
      <c r="H368" s="58">
        <f>IF(E368="",0,IFERROR(VLOOKUP(E368,档案费管理台账!$D$4:$H$1000,5,0),0))</f>
        <v>0</v>
      </c>
      <c r="I368" s="57"/>
      <c r="J368" s="57"/>
      <c r="K368" s="57"/>
      <c r="L368" s="57"/>
      <c r="M368" s="58" t="str">
        <f t="shared" si="54"/>
        <v/>
      </c>
      <c r="N368" s="102"/>
    </row>
    <row r="369" spans="1:14">
      <c r="A369" s="97" t="str">
        <f t="shared" si="52"/>
        <v/>
      </c>
      <c r="B369" s="98" t="str">
        <f t="shared" si="51"/>
        <v/>
      </c>
      <c r="C369" s="99"/>
      <c r="D369" s="137"/>
      <c r="E369" s="100"/>
      <c r="F369" s="57"/>
      <c r="G369" s="58">
        <f t="shared" si="53"/>
        <v>0</v>
      </c>
      <c r="H369" s="58">
        <f>IF(E369="",0,IFERROR(VLOOKUP(E369,档案费管理台账!$D$4:$H$1000,5,0),0))</f>
        <v>0</v>
      </c>
      <c r="I369" s="57"/>
      <c r="J369" s="57"/>
      <c r="K369" s="57"/>
      <c r="L369" s="57"/>
      <c r="M369" s="58" t="str">
        <f t="shared" si="54"/>
        <v/>
      </c>
      <c r="N369" s="102"/>
    </row>
    <row r="370" spans="1:14">
      <c r="A370" s="97" t="str">
        <f t="shared" si="52"/>
        <v/>
      </c>
      <c r="B370" s="98" t="str">
        <f t="shared" si="51"/>
        <v/>
      </c>
      <c r="C370" s="99"/>
      <c r="D370" s="137"/>
      <c r="E370" s="100"/>
      <c r="F370" s="57"/>
      <c r="G370" s="58">
        <f t="shared" si="53"/>
        <v>0</v>
      </c>
      <c r="H370" s="58">
        <f>IF(E370="",0,IFERROR(VLOOKUP(E370,档案费管理台账!$D$4:$H$1000,5,0),0))</f>
        <v>0</v>
      </c>
      <c r="I370" s="57"/>
      <c r="J370" s="57"/>
      <c r="K370" s="57"/>
      <c r="L370" s="57"/>
      <c r="M370" s="58" t="str">
        <f t="shared" si="54"/>
        <v/>
      </c>
      <c r="N370" s="102"/>
    </row>
    <row r="371" spans="1:14">
      <c r="A371" s="97" t="str">
        <f t="shared" si="52"/>
        <v/>
      </c>
      <c r="B371" s="98" t="str">
        <f t="shared" si="51"/>
        <v/>
      </c>
      <c r="C371" s="99"/>
      <c r="D371" s="137"/>
      <c r="E371" s="100"/>
      <c r="F371" s="57"/>
      <c r="G371" s="58">
        <f t="shared" si="53"/>
        <v>0</v>
      </c>
      <c r="H371" s="58">
        <f>IF(E371="",0,IFERROR(VLOOKUP(E371,档案费管理台账!$D$4:$H$1000,5,0),0))</f>
        <v>0</v>
      </c>
      <c r="I371" s="57"/>
      <c r="J371" s="57"/>
      <c r="K371" s="57"/>
      <c r="L371" s="57"/>
      <c r="M371" s="58" t="str">
        <f t="shared" si="54"/>
        <v/>
      </c>
      <c r="N371" s="102"/>
    </row>
    <row r="372" spans="1:14">
      <c r="A372" s="97" t="str">
        <f t="shared" si="52"/>
        <v/>
      </c>
      <c r="B372" s="98" t="str">
        <f t="shared" si="51"/>
        <v/>
      </c>
      <c r="C372" s="99"/>
      <c r="D372" s="137"/>
      <c r="E372" s="100"/>
      <c r="F372" s="57"/>
      <c r="G372" s="58">
        <f t="shared" si="53"/>
        <v>0</v>
      </c>
      <c r="H372" s="58">
        <f>IF(E372="",0,IFERROR(VLOOKUP(E372,档案费管理台账!$D$4:$H$1000,5,0),0))</f>
        <v>0</v>
      </c>
      <c r="I372" s="57"/>
      <c r="J372" s="57"/>
      <c r="K372" s="57"/>
      <c r="L372" s="57"/>
      <c r="M372" s="58" t="str">
        <f t="shared" si="54"/>
        <v/>
      </c>
      <c r="N372" s="102"/>
    </row>
    <row r="373" spans="1:14">
      <c r="A373" s="97" t="str">
        <f t="shared" si="52"/>
        <v/>
      </c>
      <c r="B373" s="98" t="str">
        <f t="shared" si="51"/>
        <v/>
      </c>
      <c r="C373" s="99"/>
      <c r="D373" s="137"/>
      <c r="E373" s="100"/>
      <c r="F373" s="57"/>
      <c r="G373" s="58">
        <f t="shared" si="53"/>
        <v>0</v>
      </c>
      <c r="H373" s="58">
        <f>IF(E373="",0,IFERROR(VLOOKUP(E373,档案费管理台账!$D$4:$H$1000,5,0),0))</f>
        <v>0</v>
      </c>
      <c r="I373" s="57"/>
      <c r="J373" s="57"/>
      <c r="K373" s="57"/>
      <c r="L373" s="57"/>
      <c r="M373" s="58" t="str">
        <f t="shared" si="54"/>
        <v/>
      </c>
      <c r="N373" s="102"/>
    </row>
    <row r="374" spans="1:14">
      <c r="A374" s="97" t="str">
        <f t="shared" si="52"/>
        <v/>
      </c>
      <c r="B374" s="98" t="str">
        <f t="shared" si="51"/>
        <v/>
      </c>
      <c r="C374" s="99"/>
      <c r="D374" s="137"/>
      <c r="E374" s="100"/>
      <c r="F374" s="57"/>
      <c r="G374" s="58">
        <f t="shared" si="53"/>
        <v>0</v>
      </c>
      <c r="H374" s="58">
        <f>IF(E374="",0,IFERROR(VLOOKUP(E374,档案费管理台账!$D$4:$H$1000,5,0),0))</f>
        <v>0</v>
      </c>
      <c r="I374" s="57"/>
      <c r="J374" s="57"/>
      <c r="K374" s="57"/>
      <c r="L374" s="57"/>
      <c r="M374" s="58" t="str">
        <f t="shared" si="54"/>
        <v/>
      </c>
      <c r="N374" s="102"/>
    </row>
    <row r="375" spans="1:14">
      <c r="A375" s="97" t="str">
        <f t="shared" si="52"/>
        <v/>
      </c>
      <c r="B375" s="98" t="str">
        <f t="shared" si="51"/>
        <v/>
      </c>
      <c r="C375" s="99"/>
      <c r="D375" s="137"/>
      <c r="E375" s="100"/>
      <c r="F375" s="57"/>
      <c r="G375" s="58">
        <f t="shared" si="53"/>
        <v>0</v>
      </c>
      <c r="H375" s="58">
        <f>IF(E375="",0,IFERROR(VLOOKUP(E375,档案费管理台账!$D$4:$H$1000,5,0),0))</f>
        <v>0</v>
      </c>
      <c r="I375" s="57"/>
      <c r="J375" s="57"/>
      <c r="K375" s="57"/>
      <c r="L375" s="57"/>
      <c r="M375" s="58" t="str">
        <f t="shared" si="54"/>
        <v/>
      </c>
      <c r="N375" s="102"/>
    </row>
    <row r="376" spans="1:14">
      <c r="A376" s="97" t="str">
        <f t="shared" si="52"/>
        <v/>
      </c>
      <c r="B376" s="98" t="str">
        <f t="shared" si="51"/>
        <v/>
      </c>
      <c r="C376" s="99"/>
      <c r="D376" s="137"/>
      <c r="E376" s="100"/>
      <c r="F376" s="57"/>
      <c r="G376" s="58">
        <f t="shared" si="53"/>
        <v>0</v>
      </c>
      <c r="H376" s="58">
        <f>IF(E376="",0,IFERROR(VLOOKUP(E376,档案费管理台账!$D$4:$H$1000,5,0),0))</f>
        <v>0</v>
      </c>
      <c r="I376" s="57"/>
      <c r="J376" s="57"/>
      <c r="K376" s="57"/>
      <c r="L376" s="57"/>
      <c r="M376" s="58" t="str">
        <f t="shared" si="54"/>
        <v/>
      </c>
      <c r="N376" s="102"/>
    </row>
    <row r="377" spans="1:14">
      <c r="A377" s="97" t="str">
        <f t="shared" si="52"/>
        <v/>
      </c>
      <c r="B377" s="98" t="str">
        <f t="shared" si="51"/>
        <v/>
      </c>
      <c r="C377" s="99"/>
      <c r="D377" s="137"/>
      <c r="E377" s="100"/>
      <c r="F377" s="57"/>
      <c r="G377" s="58">
        <f t="shared" si="53"/>
        <v>0</v>
      </c>
      <c r="H377" s="58">
        <f>IF(E377="",0,IFERROR(VLOOKUP(E377,档案费管理台账!$D$4:$H$1000,5,0),0))</f>
        <v>0</v>
      </c>
      <c r="I377" s="57"/>
      <c r="J377" s="57"/>
      <c r="K377" s="57"/>
      <c r="L377" s="57"/>
      <c r="M377" s="58" t="str">
        <f t="shared" si="54"/>
        <v/>
      </c>
      <c r="N377" s="102"/>
    </row>
    <row r="378" spans="1:14">
      <c r="A378" s="97" t="str">
        <f t="shared" si="52"/>
        <v/>
      </c>
      <c r="B378" s="98" t="str">
        <f t="shared" si="51"/>
        <v/>
      </c>
      <c r="C378" s="99"/>
      <c r="D378" s="137"/>
      <c r="E378" s="100"/>
      <c r="F378" s="57"/>
      <c r="G378" s="58">
        <f t="shared" si="53"/>
        <v>0</v>
      </c>
      <c r="H378" s="58">
        <f>IF(E378="",0,IFERROR(VLOOKUP(E378,档案费管理台账!$D$4:$H$1000,5,0),0))</f>
        <v>0</v>
      </c>
      <c r="I378" s="57"/>
      <c r="J378" s="57"/>
      <c r="K378" s="57"/>
      <c r="L378" s="57"/>
      <c r="M378" s="58" t="str">
        <f t="shared" si="54"/>
        <v/>
      </c>
      <c r="N378" s="102"/>
    </row>
    <row r="379" spans="1:14">
      <c r="A379" s="97" t="str">
        <f t="shared" si="52"/>
        <v/>
      </c>
      <c r="B379" s="98" t="str">
        <f t="shared" si="51"/>
        <v/>
      </c>
      <c r="C379" s="99"/>
      <c r="D379" s="137"/>
      <c r="E379" s="100"/>
      <c r="F379" s="57"/>
      <c r="G379" s="58">
        <f t="shared" si="53"/>
        <v>0</v>
      </c>
      <c r="H379" s="58">
        <f>IF(E379="",0,IFERROR(VLOOKUP(E379,档案费管理台账!$D$4:$H$1000,5,0),0))</f>
        <v>0</v>
      </c>
      <c r="I379" s="57"/>
      <c r="J379" s="57"/>
      <c r="K379" s="57"/>
      <c r="L379" s="57"/>
      <c r="M379" s="58" t="str">
        <f t="shared" si="54"/>
        <v/>
      </c>
      <c r="N379" s="102"/>
    </row>
    <row r="380" spans="1:14">
      <c r="A380" s="97" t="str">
        <f t="shared" si="52"/>
        <v/>
      </c>
      <c r="B380" s="98" t="str">
        <f t="shared" si="51"/>
        <v/>
      </c>
      <c r="C380" s="99"/>
      <c r="D380" s="137"/>
      <c r="E380" s="100"/>
      <c r="F380" s="57"/>
      <c r="G380" s="58">
        <f t="shared" si="53"/>
        <v>0</v>
      </c>
      <c r="H380" s="58">
        <f>IF(E380="",0,IFERROR(VLOOKUP(E380,档案费管理台账!$D$4:$H$1000,5,0),0))</f>
        <v>0</v>
      </c>
      <c r="I380" s="57"/>
      <c r="J380" s="57"/>
      <c r="K380" s="57"/>
      <c r="L380" s="57"/>
      <c r="M380" s="58" t="str">
        <f t="shared" si="54"/>
        <v/>
      </c>
      <c r="N380" s="102"/>
    </row>
    <row r="381" spans="1:14">
      <c r="A381" s="97" t="str">
        <f t="shared" si="52"/>
        <v/>
      </c>
      <c r="B381" s="98" t="str">
        <f t="shared" si="51"/>
        <v/>
      </c>
      <c r="C381" s="99"/>
      <c r="D381" s="137"/>
      <c r="E381" s="100"/>
      <c r="F381" s="57"/>
      <c r="G381" s="58">
        <f t="shared" si="53"/>
        <v>0</v>
      </c>
      <c r="H381" s="58">
        <f>IF(E381="",0,IFERROR(VLOOKUP(E381,档案费管理台账!$D$4:$H$1000,5,0),0))</f>
        <v>0</v>
      </c>
      <c r="I381" s="57"/>
      <c r="J381" s="57"/>
      <c r="K381" s="57"/>
      <c r="L381" s="57"/>
      <c r="M381" s="58" t="str">
        <f t="shared" si="54"/>
        <v/>
      </c>
      <c r="N381" s="102"/>
    </row>
    <row r="382" spans="1:14">
      <c r="A382" s="97" t="str">
        <f t="shared" si="52"/>
        <v/>
      </c>
      <c r="B382" s="98" t="str">
        <f t="shared" si="51"/>
        <v/>
      </c>
      <c r="C382" s="99"/>
      <c r="D382" s="137"/>
      <c r="E382" s="100"/>
      <c r="F382" s="57"/>
      <c r="G382" s="58">
        <f t="shared" si="53"/>
        <v>0</v>
      </c>
      <c r="H382" s="58">
        <f>IF(E382="",0,IFERROR(VLOOKUP(E382,档案费管理台账!$D$4:$H$1000,5,0),0))</f>
        <v>0</v>
      </c>
      <c r="I382" s="57"/>
      <c r="J382" s="57"/>
      <c r="K382" s="57"/>
      <c r="L382" s="57"/>
      <c r="M382" s="58" t="str">
        <f t="shared" si="54"/>
        <v/>
      </c>
      <c r="N382" s="102"/>
    </row>
    <row r="383" spans="1:14">
      <c r="A383" s="97" t="str">
        <f t="shared" si="52"/>
        <v/>
      </c>
      <c r="B383" s="98" t="str">
        <f t="shared" si="51"/>
        <v/>
      </c>
      <c r="C383" s="99"/>
      <c r="D383" s="137"/>
      <c r="E383" s="100"/>
      <c r="F383" s="57"/>
      <c r="G383" s="58">
        <f t="shared" si="53"/>
        <v>0</v>
      </c>
      <c r="H383" s="58">
        <f>IF(E383="",0,IFERROR(VLOOKUP(E383,档案费管理台账!$D$4:$H$1000,5,0),0))</f>
        <v>0</v>
      </c>
      <c r="I383" s="57"/>
      <c r="J383" s="57"/>
      <c r="K383" s="57"/>
      <c r="L383" s="57"/>
      <c r="M383" s="58" t="str">
        <f t="shared" si="54"/>
        <v/>
      </c>
      <c r="N383" s="102"/>
    </row>
    <row r="384" spans="1:14">
      <c r="A384" s="97" t="str">
        <f t="shared" si="52"/>
        <v/>
      </c>
      <c r="B384" s="98" t="str">
        <f t="shared" si="51"/>
        <v/>
      </c>
      <c r="C384" s="99"/>
      <c r="D384" s="137"/>
      <c r="E384" s="100"/>
      <c r="F384" s="57"/>
      <c r="G384" s="58">
        <f t="shared" si="53"/>
        <v>0</v>
      </c>
      <c r="H384" s="58">
        <f>IF(E384="",0,IFERROR(VLOOKUP(E384,档案费管理台账!$D$4:$H$1000,5,0),0))</f>
        <v>0</v>
      </c>
      <c r="I384" s="57"/>
      <c r="J384" s="57"/>
      <c r="K384" s="57"/>
      <c r="L384" s="57"/>
      <c r="M384" s="58" t="str">
        <f t="shared" si="54"/>
        <v/>
      </c>
      <c r="N384" s="102"/>
    </row>
    <row r="385" spans="1:14">
      <c r="A385" s="97" t="str">
        <f t="shared" si="52"/>
        <v/>
      </c>
      <c r="B385" s="98" t="str">
        <f t="shared" si="51"/>
        <v/>
      </c>
      <c r="C385" s="99"/>
      <c r="D385" s="137"/>
      <c r="E385" s="100"/>
      <c r="F385" s="57"/>
      <c r="G385" s="58">
        <f t="shared" si="53"/>
        <v>0</v>
      </c>
      <c r="H385" s="58">
        <f>IF(E385="",0,IFERROR(VLOOKUP(E385,档案费管理台账!$D$4:$H$1000,5,0),0))</f>
        <v>0</v>
      </c>
      <c r="I385" s="57"/>
      <c r="J385" s="57"/>
      <c r="K385" s="57"/>
      <c r="L385" s="57"/>
      <c r="M385" s="58" t="str">
        <f t="shared" si="54"/>
        <v/>
      </c>
      <c r="N385" s="102"/>
    </row>
    <row r="386" spans="1:14">
      <c r="A386" s="97" t="str">
        <f t="shared" si="52"/>
        <v/>
      </c>
      <c r="B386" s="98" t="str">
        <f t="shared" si="51"/>
        <v/>
      </c>
      <c r="C386" s="99"/>
      <c r="D386" s="137"/>
      <c r="E386" s="100"/>
      <c r="F386" s="57"/>
      <c r="G386" s="58">
        <f t="shared" si="53"/>
        <v>0</v>
      </c>
      <c r="H386" s="58">
        <f>IF(E386="",0,IFERROR(VLOOKUP(E386,档案费管理台账!$D$4:$H$1000,5,0),0))</f>
        <v>0</v>
      </c>
      <c r="I386" s="57"/>
      <c r="J386" s="57"/>
      <c r="K386" s="57"/>
      <c r="L386" s="57"/>
      <c r="M386" s="58" t="str">
        <f t="shared" si="54"/>
        <v/>
      </c>
      <c r="N386" s="102"/>
    </row>
    <row r="387" spans="1:14">
      <c r="A387" s="97" t="str">
        <f t="shared" si="52"/>
        <v/>
      </c>
      <c r="B387" s="98" t="str">
        <f t="shared" si="51"/>
        <v/>
      </c>
      <c r="C387" s="99"/>
      <c r="D387" s="137"/>
      <c r="E387" s="100"/>
      <c r="F387" s="57"/>
      <c r="G387" s="58">
        <f t="shared" si="53"/>
        <v>0</v>
      </c>
      <c r="H387" s="58">
        <f>IF(E387="",0,IFERROR(VLOOKUP(E387,档案费管理台账!$D$4:$H$1000,5,0),0))</f>
        <v>0</v>
      </c>
      <c r="I387" s="57"/>
      <c r="J387" s="57"/>
      <c r="K387" s="57"/>
      <c r="L387" s="57"/>
      <c r="M387" s="58" t="str">
        <f t="shared" si="54"/>
        <v/>
      </c>
      <c r="N387" s="102"/>
    </row>
    <row r="388" spans="1:14">
      <c r="A388" s="97" t="str">
        <f t="shared" si="52"/>
        <v/>
      </c>
      <c r="B388" s="98" t="str">
        <f t="shared" si="51"/>
        <v/>
      </c>
      <c r="C388" s="99"/>
      <c r="D388" s="137"/>
      <c r="E388" s="100"/>
      <c r="F388" s="57"/>
      <c r="G388" s="58">
        <f t="shared" si="53"/>
        <v>0</v>
      </c>
      <c r="H388" s="58">
        <f>IF(E388="",0,IFERROR(VLOOKUP(E388,档案费管理台账!$D$4:$H$1000,5,0),0))</f>
        <v>0</v>
      </c>
      <c r="I388" s="57"/>
      <c r="J388" s="57"/>
      <c r="K388" s="57"/>
      <c r="L388" s="57"/>
      <c r="M388" s="58" t="str">
        <f t="shared" si="54"/>
        <v/>
      </c>
      <c r="N388" s="102"/>
    </row>
    <row r="389" spans="1:14">
      <c r="A389" s="97" t="str">
        <f t="shared" si="52"/>
        <v/>
      </c>
      <c r="B389" s="98" t="str">
        <f t="shared" si="51"/>
        <v/>
      </c>
      <c r="C389" s="99"/>
      <c r="D389" s="137"/>
      <c r="E389" s="100"/>
      <c r="F389" s="57"/>
      <c r="G389" s="58">
        <f t="shared" si="53"/>
        <v>0</v>
      </c>
      <c r="H389" s="58">
        <f>IF(E389="",0,IFERROR(VLOOKUP(E389,档案费管理台账!$D$4:$H$1000,5,0),0))</f>
        <v>0</v>
      </c>
      <c r="I389" s="57"/>
      <c r="J389" s="57"/>
      <c r="K389" s="57"/>
      <c r="L389" s="57"/>
      <c r="M389" s="58" t="str">
        <f t="shared" si="54"/>
        <v/>
      </c>
      <c r="N389" s="102"/>
    </row>
    <row r="390" spans="1:14">
      <c r="A390" s="97" t="str">
        <f t="shared" si="52"/>
        <v/>
      </c>
      <c r="B390" s="98" t="str">
        <f t="shared" si="51"/>
        <v/>
      </c>
      <c r="C390" s="99"/>
      <c r="D390" s="137"/>
      <c r="E390" s="100"/>
      <c r="F390" s="57"/>
      <c r="G390" s="58">
        <f t="shared" si="53"/>
        <v>0</v>
      </c>
      <c r="H390" s="58">
        <f>IF(E390="",0,IFERROR(VLOOKUP(E390,档案费管理台账!$D$4:$H$1000,5,0),0))</f>
        <v>0</v>
      </c>
      <c r="I390" s="57"/>
      <c r="J390" s="57"/>
      <c r="K390" s="57"/>
      <c r="L390" s="57"/>
      <c r="M390" s="58" t="str">
        <f t="shared" si="54"/>
        <v/>
      </c>
      <c r="N390" s="102"/>
    </row>
    <row r="391" spans="1:14">
      <c r="A391" s="97" t="str">
        <f t="shared" si="52"/>
        <v/>
      </c>
      <c r="B391" s="98" t="str">
        <f t="shared" si="51"/>
        <v/>
      </c>
      <c r="C391" s="99"/>
      <c r="D391" s="137"/>
      <c r="E391" s="100"/>
      <c r="F391" s="57"/>
      <c r="G391" s="58">
        <f t="shared" si="53"/>
        <v>0</v>
      </c>
      <c r="H391" s="58">
        <f>IF(E391="",0,IFERROR(VLOOKUP(E391,档案费管理台账!$D$4:$H$1000,5,0),0))</f>
        <v>0</v>
      </c>
      <c r="I391" s="57"/>
      <c r="J391" s="57"/>
      <c r="K391" s="57"/>
      <c r="L391" s="57"/>
      <c r="M391" s="58" t="str">
        <f t="shared" si="54"/>
        <v/>
      </c>
      <c r="N391" s="102"/>
    </row>
    <row r="392" spans="1:14">
      <c r="A392" s="97" t="str">
        <f t="shared" si="52"/>
        <v/>
      </c>
      <c r="B392" s="98" t="str">
        <f t="shared" si="51"/>
        <v/>
      </c>
      <c r="C392" s="99"/>
      <c r="D392" s="137"/>
      <c r="E392" s="100"/>
      <c r="F392" s="57"/>
      <c r="G392" s="58">
        <f t="shared" si="53"/>
        <v>0</v>
      </c>
      <c r="H392" s="58">
        <f>IF(E392="",0,IFERROR(VLOOKUP(E392,档案费管理台账!$D$4:$H$1000,5,0),0))</f>
        <v>0</v>
      </c>
      <c r="I392" s="57"/>
      <c r="J392" s="57"/>
      <c r="K392" s="57"/>
      <c r="L392" s="57"/>
      <c r="M392" s="58" t="str">
        <f t="shared" si="54"/>
        <v/>
      </c>
      <c r="N392" s="102"/>
    </row>
    <row r="393" spans="1:14">
      <c r="A393" s="97" t="str">
        <f t="shared" si="52"/>
        <v/>
      </c>
      <c r="B393" s="98" t="str">
        <f t="shared" si="51"/>
        <v/>
      </c>
      <c r="C393" s="99"/>
      <c r="D393" s="137"/>
      <c r="E393" s="100"/>
      <c r="F393" s="57"/>
      <c r="G393" s="58">
        <f t="shared" si="53"/>
        <v>0</v>
      </c>
      <c r="H393" s="58">
        <f>IF(E393="",0,IFERROR(VLOOKUP(E393,档案费管理台账!$D$4:$H$1000,5,0),0))</f>
        <v>0</v>
      </c>
      <c r="I393" s="57"/>
      <c r="J393" s="57"/>
      <c r="K393" s="57"/>
      <c r="L393" s="57"/>
      <c r="M393" s="58" t="str">
        <f t="shared" si="54"/>
        <v/>
      </c>
      <c r="N393" s="102"/>
    </row>
    <row r="394" spans="1:14">
      <c r="A394" s="97" t="str">
        <f t="shared" si="52"/>
        <v/>
      </c>
      <c r="B394" s="98" t="str">
        <f t="shared" si="51"/>
        <v/>
      </c>
      <c r="C394" s="99"/>
      <c r="D394" s="137"/>
      <c r="E394" s="100"/>
      <c r="F394" s="57"/>
      <c r="G394" s="58">
        <f t="shared" si="53"/>
        <v>0</v>
      </c>
      <c r="H394" s="58">
        <f>IF(E394="",0,IFERROR(VLOOKUP(E394,档案费管理台账!$D$4:$H$1000,5,0),0))</f>
        <v>0</v>
      </c>
      <c r="I394" s="57"/>
      <c r="J394" s="57"/>
      <c r="K394" s="57"/>
      <c r="L394" s="57"/>
      <c r="M394" s="58" t="str">
        <f t="shared" si="54"/>
        <v/>
      </c>
      <c r="N394" s="102"/>
    </row>
    <row r="395" spans="1:14">
      <c r="A395" s="97" t="str">
        <f t="shared" si="52"/>
        <v/>
      </c>
      <c r="B395" s="98" t="str">
        <f t="shared" si="51"/>
        <v/>
      </c>
      <c r="C395" s="99"/>
      <c r="D395" s="137"/>
      <c r="E395" s="100"/>
      <c r="F395" s="57"/>
      <c r="G395" s="58">
        <f t="shared" si="53"/>
        <v>0</v>
      </c>
      <c r="H395" s="58">
        <f>IF(E395="",0,IFERROR(VLOOKUP(E395,档案费管理台账!$D$4:$H$1000,5,0),0))</f>
        <v>0</v>
      </c>
      <c r="I395" s="57"/>
      <c r="J395" s="57"/>
      <c r="K395" s="57"/>
      <c r="L395" s="57"/>
      <c r="M395" s="58" t="str">
        <f t="shared" si="54"/>
        <v/>
      </c>
      <c r="N395" s="102"/>
    </row>
    <row r="396" spans="1:14">
      <c r="A396" s="97" t="str">
        <f t="shared" si="52"/>
        <v/>
      </c>
      <c r="B396" s="98" t="str">
        <f t="shared" si="51"/>
        <v/>
      </c>
      <c r="C396" s="99"/>
      <c r="D396" s="137"/>
      <c r="E396" s="100"/>
      <c r="F396" s="57"/>
      <c r="G396" s="58">
        <f t="shared" si="53"/>
        <v>0</v>
      </c>
      <c r="H396" s="58">
        <f>IF(E396="",0,IFERROR(VLOOKUP(E396,档案费管理台账!$D$4:$H$1000,5,0),0))</f>
        <v>0</v>
      </c>
      <c r="I396" s="57"/>
      <c r="J396" s="57"/>
      <c r="K396" s="57"/>
      <c r="L396" s="57"/>
      <c r="M396" s="58" t="str">
        <f t="shared" si="54"/>
        <v/>
      </c>
      <c r="N396" s="102"/>
    </row>
    <row r="397" spans="1:14">
      <c r="A397" s="97" t="str">
        <f t="shared" si="52"/>
        <v/>
      </c>
      <c r="B397" s="98" t="str">
        <f t="shared" si="51"/>
        <v/>
      </c>
      <c r="C397" s="99"/>
      <c r="D397" s="137"/>
      <c r="E397" s="100"/>
      <c r="F397" s="57"/>
      <c r="G397" s="58">
        <f t="shared" si="53"/>
        <v>0</v>
      </c>
      <c r="H397" s="58">
        <f>IF(E397="",0,IFERROR(VLOOKUP(E397,档案费管理台账!$D$4:$H$1000,5,0),0))</f>
        <v>0</v>
      </c>
      <c r="I397" s="57"/>
      <c r="J397" s="57"/>
      <c r="K397" s="57"/>
      <c r="L397" s="57"/>
      <c r="M397" s="58" t="str">
        <f t="shared" si="54"/>
        <v/>
      </c>
      <c r="N397" s="102"/>
    </row>
    <row r="398" spans="1:14">
      <c r="A398" s="97" t="str">
        <f t="shared" si="52"/>
        <v/>
      </c>
      <c r="B398" s="98" t="str">
        <f t="shared" si="51"/>
        <v/>
      </c>
      <c r="C398" s="99"/>
      <c r="D398" s="137"/>
      <c r="E398" s="100"/>
      <c r="F398" s="57"/>
      <c r="G398" s="58">
        <f t="shared" si="53"/>
        <v>0</v>
      </c>
      <c r="H398" s="58">
        <f>IF(E398="",0,IFERROR(VLOOKUP(E398,档案费管理台账!$D$4:$H$1000,5,0),0))</f>
        <v>0</v>
      </c>
      <c r="I398" s="57"/>
      <c r="J398" s="57"/>
      <c r="K398" s="57"/>
      <c r="L398" s="57"/>
      <c r="M398" s="58" t="str">
        <f t="shared" si="54"/>
        <v/>
      </c>
      <c r="N398" s="102"/>
    </row>
    <row r="399" spans="1:14">
      <c r="A399" s="97" t="str">
        <f t="shared" si="52"/>
        <v/>
      </c>
      <c r="B399" s="98" t="str">
        <f t="shared" si="51"/>
        <v/>
      </c>
      <c r="C399" s="99"/>
      <c r="D399" s="137"/>
      <c r="E399" s="100"/>
      <c r="F399" s="57"/>
      <c r="G399" s="58">
        <f t="shared" si="53"/>
        <v>0</v>
      </c>
      <c r="H399" s="58">
        <f>IF(E399="",0,IFERROR(VLOOKUP(E399,档案费管理台账!$D$4:$H$1000,5,0),0))</f>
        <v>0</v>
      </c>
      <c r="I399" s="57"/>
      <c r="J399" s="57"/>
      <c r="K399" s="57"/>
      <c r="L399" s="57"/>
      <c r="M399" s="58" t="str">
        <f t="shared" si="54"/>
        <v/>
      </c>
      <c r="N399" s="102"/>
    </row>
    <row r="400" spans="1:14">
      <c r="A400" s="97" t="str">
        <f t="shared" si="52"/>
        <v/>
      </c>
      <c r="B400" s="98" t="str">
        <f t="shared" si="51"/>
        <v/>
      </c>
      <c r="C400" s="99"/>
      <c r="D400" s="137"/>
      <c r="E400" s="100"/>
      <c r="F400" s="57"/>
      <c r="G400" s="58">
        <f t="shared" si="53"/>
        <v>0</v>
      </c>
      <c r="H400" s="58">
        <f>IF(E400="",0,IFERROR(VLOOKUP(E400,档案费管理台账!$D$4:$H$1000,5,0),0))</f>
        <v>0</v>
      </c>
      <c r="I400" s="57"/>
      <c r="J400" s="57"/>
      <c r="K400" s="57"/>
      <c r="L400" s="57"/>
      <c r="M400" s="58" t="str">
        <f t="shared" si="54"/>
        <v/>
      </c>
      <c r="N400" s="102"/>
    </row>
    <row r="401" spans="1:14">
      <c r="A401" s="97" t="str">
        <f t="shared" si="52"/>
        <v/>
      </c>
      <c r="B401" s="98" t="str">
        <f t="shared" si="51"/>
        <v/>
      </c>
      <c r="C401" s="99"/>
      <c r="D401" s="137"/>
      <c r="E401" s="100"/>
      <c r="F401" s="57"/>
      <c r="G401" s="58">
        <f t="shared" si="53"/>
        <v>0</v>
      </c>
      <c r="H401" s="58">
        <f>IF(E401="",0,IFERROR(VLOOKUP(E401,档案费管理台账!$D$4:$H$1000,5,0),0))</f>
        <v>0</v>
      </c>
      <c r="I401" s="57"/>
      <c r="J401" s="57"/>
      <c r="K401" s="57"/>
      <c r="L401" s="57"/>
      <c r="M401" s="58" t="str">
        <f t="shared" si="54"/>
        <v/>
      </c>
      <c r="N401" s="102"/>
    </row>
    <row r="402" spans="1:14">
      <c r="A402" s="97" t="str">
        <f t="shared" si="52"/>
        <v/>
      </c>
      <c r="B402" s="98" t="str">
        <f t="shared" si="51"/>
        <v/>
      </c>
      <c r="C402" s="99"/>
      <c r="D402" s="137"/>
      <c r="E402" s="100"/>
      <c r="F402" s="57"/>
      <c r="G402" s="58">
        <f t="shared" si="53"/>
        <v>0</v>
      </c>
      <c r="H402" s="58">
        <f>IF(E402="",0,IFERROR(VLOOKUP(E402,档案费管理台账!$D$4:$H$1000,5,0),0))</f>
        <v>0</v>
      </c>
      <c r="I402" s="57"/>
      <c r="J402" s="57"/>
      <c r="K402" s="57"/>
      <c r="L402" s="57"/>
      <c r="M402" s="58" t="str">
        <f t="shared" si="54"/>
        <v/>
      </c>
      <c r="N402" s="102"/>
    </row>
    <row r="403" spans="1:14">
      <c r="A403" s="97" t="str">
        <f t="shared" si="52"/>
        <v/>
      </c>
      <c r="B403" s="98" t="str">
        <f t="shared" si="51"/>
        <v/>
      </c>
      <c r="C403" s="99"/>
      <c r="D403" s="137"/>
      <c r="E403" s="100"/>
      <c r="F403" s="57"/>
      <c r="G403" s="58">
        <f t="shared" si="53"/>
        <v>0</v>
      </c>
      <c r="H403" s="58">
        <f>IF(E403="",0,IFERROR(VLOOKUP(E403,档案费管理台账!$D$4:$H$1000,5,0),0))</f>
        <v>0</v>
      </c>
      <c r="I403" s="57"/>
      <c r="J403" s="57"/>
      <c r="K403" s="57"/>
      <c r="L403" s="57"/>
      <c r="M403" s="58" t="str">
        <f t="shared" si="54"/>
        <v/>
      </c>
      <c r="N403" s="102"/>
    </row>
    <row r="404" spans="1:14">
      <c r="A404" s="97" t="str">
        <f t="shared" si="52"/>
        <v/>
      </c>
      <c r="B404" s="98" t="str">
        <f t="shared" si="51"/>
        <v/>
      </c>
      <c r="C404" s="99"/>
      <c r="D404" s="137"/>
      <c r="E404" s="100"/>
      <c r="F404" s="57"/>
      <c r="G404" s="58">
        <f t="shared" si="53"/>
        <v>0</v>
      </c>
      <c r="H404" s="58">
        <f>IF(E404="",0,IFERROR(VLOOKUP(E404,档案费管理台账!$D$4:$H$1000,5,0),0))</f>
        <v>0</v>
      </c>
      <c r="I404" s="57"/>
      <c r="J404" s="57"/>
      <c r="K404" s="57"/>
      <c r="L404" s="57"/>
      <c r="M404" s="58" t="str">
        <f t="shared" si="54"/>
        <v/>
      </c>
      <c r="N404" s="102"/>
    </row>
    <row r="405" spans="1:14">
      <c r="A405" s="97" t="str">
        <f t="shared" si="52"/>
        <v/>
      </c>
      <c r="B405" s="98" t="str">
        <f t="shared" si="51"/>
        <v/>
      </c>
      <c r="C405" s="99"/>
      <c r="D405" s="137"/>
      <c r="E405" s="100"/>
      <c r="F405" s="57"/>
      <c r="G405" s="58">
        <f t="shared" si="53"/>
        <v>0</v>
      </c>
      <c r="H405" s="58">
        <f>IF(E405="",0,IFERROR(VLOOKUP(E405,档案费管理台账!$D$4:$H$1000,5,0),0))</f>
        <v>0</v>
      </c>
      <c r="I405" s="57"/>
      <c r="J405" s="57"/>
      <c r="K405" s="57"/>
      <c r="L405" s="57"/>
      <c r="M405" s="58" t="str">
        <f t="shared" si="54"/>
        <v/>
      </c>
      <c r="N405" s="102"/>
    </row>
    <row r="406" spans="1:14">
      <c r="A406" s="97" t="str">
        <f t="shared" si="52"/>
        <v/>
      </c>
      <c r="B406" s="98" t="str">
        <f t="shared" si="51"/>
        <v/>
      </c>
      <c r="C406" s="99"/>
      <c r="D406" s="137"/>
      <c r="E406" s="100"/>
      <c r="F406" s="57"/>
      <c r="G406" s="58">
        <f t="shared" si="53"/>
        <v>0</v>
      </c>
      <c r="H406" s="58">
        <f>IF(E406="",0,IFERROR(VLOOKUP(E406,档案费管理台账!$D$4:$H$1000,5,0),0))</f>
        <v>0</v>
      </c>
      <c r="I406" s="57"/>
      <c r="J406" s="57"/>
      <c r="K406" s="57"/>
      <c r="L406" s="57"/>
      <c r="M406" s="58" t="str">
        <f t="shared" si="54"/>
        <v/>
      </c>
      <c r="N406" s="102"/>
    </row>
    <row r="407" spans="1:14">
      <c r="A407" s="97" t="str">
        <f t="shared" si="52"/>
        <v/>
      </c>
      <c r="B407" s="98" t="str">
        <f t="shared" si="51"/>
        <v/>
      </c>
      <c r="C407" s="99"/>
      <c r="D407" s="137"/>
      <c r="E407" s="100"/>
      <c r="F407" s="57"/>
      <c r="G407" s="58">
        <f t="shared" si="53"/>
        <v>0</v>
      </c>
      <c r="H407" s="58">
        <f>IF(E407="",0,IFERROR(VLOOKUP(E407,档案费管理台账!$D$4:$H$1000,5,0),0))</f>
        <v>0</v>
      </c>
      <c r="I407" s="57"/>
      <c r="J407" s="57"/>
      <c r="K407" s="57"/>
      <c r="L407" s="57"/>
      <c r="M407" s="58" t="str">
        <f t="shared" si="54"/>
        <v/>
      </c>
      <c r="N407" s="102"/>
    </row>
    <row r="408" spans="1:14">
      <c r="A408" s="97" t="str">
        <f t="shared" si="52"/>
        <v/>
      </c>
      <c r="B408" s="98" t="str">
        <f t="shared" si="51"/>
        <v/>
      </c>
      <c r="C408" s="99"/>
      <c r="D408" s="137"/>
      <c r="E408" s="100"/>
      <c r="F408" s="57"/>
      <c r="G408" s="58">
        <f t="shared" si="53"/>
        <v>0</v>
      </c>
      <c r="H408" s="58">
        <f>IF(E408="",0,IFERROR(VLOOKUP(E408,档案费管理台账!$D$4:$H$1000,5,0),0))</f>
        <v>0</v>
      </c>
      <c r="I408" s="57"/>
      <c r="J408" s="57"/>
      <c r="K408" s="57"/>
      <c r="L408" s="57"/>
      <c r="M408" s="58" t="str">
        <f t="shared" si="54"/>
        <v/>
      </c>
      <c r="N408" s="102"/>
    </row>
    <row r="409" spans="1:14">
      <c r="A409" s="97" t="str">
        <f t="shared" si="52"/>
        <v/>
      </c>
      <c r="B409" s="98" t="str">
        <f t="shared" si="51"/>
        <v/>
      </c>
      <c r="C409" s="99"/>
      <c r="D409" s="137"/>
      <c r="E409" s="100"/>
      <c r="F409" s="57"/>
      <c r="G409" s="58">
        <f t="shared" si="53"/>
        <v>0</v>
      </c>
      <c r="H409" s="58">
        <f>IF(E409="",0,IFERROR(VLOOKUP(E409,档案费管理台账!$D$4:$H$1000,5,0),0))</f>
        <v>0</v>
      </c>
      <c r="I409" s="57"/>
      <c r="J409" s="57"/>
      <c r="K409" s="57"/>
      <c r="L409" s="57"/>
      <c r="M409" s="58" t="str">
        <f t="shared" si="54"/>
        <v/>
      </c>
      <c r="N409" s="102"/>
    </row>
    <row r="410" spans="1:14">
      <c r="A410" s="97" t="str">
        <f t="shared" si="52"/>
        <v/>
      </c>
      <c r="B410" s="98" t="str">
        <f t="shared" si="51"/>
        <v/>
      </c>
      <c r="C410" s="99"/>
      <c r="D410" s="137"/>
      <c r="E410" s="100"/>
      <c r="F410" s="57"/>
      <c r="G410" s="58">
        <f t="shared" si="53"/>
        <v>0</v>
      </c>
      <c r="H410" s="58">
        <f>IF(E410="",0,IFERROR(VLOOKUP(E410,档案费管理台账!$D$4:$H$1000,5,0),0))</f>
        <v>0</v>
      </c>
      <c r="I410" s="57"/>
      <c r="J410" s="57"/>
      <c r="K410" s="57"/>
      <c r="L410" s="57"/>
      <c r="M410" s="58" t="str">
        <f t="shared" si="54"/>
        <v/>
      </c>
      <c r="N410" s="102"/>
    </row>
    <row r="411" spans="1:14">
      <c r="A411" s="97" t="str">
        <f t="shared" si="52"/>
        <v/>
      </c>
      <c r="B411" s="98" t="str">
        <f t="shared" si="51"/>
        <v/>
      </c>
      <c r="C411" s="99"/>
      <c r="D411" s="137"/>
      <c r="E411" s="100"/>
      <c r="F411" s="57"/>
      <c r="G411" s="58">
        <f t="shared" si="53"/>
        <v>0</v>
      </c>
      <c r="H411" s="58">
        <f>IF(E411="",0,IFERROR(VLOOKUP(E411,档案费管理台账!$D$4:$H$1000,5,0),0))</f>
        <v>0</v>
      </c>
      <c r="I411" s="57"/>
      <c r="J411" s="57"/>
      <c r="K411" s="57"/>
      <c r="L411" s="57"/>
      <c r="M411" s="58" t="str">
        <f t="shared" si="54"/>
        <v/>
      </c>
      <c r="N411" s="102"/>
    </row>
    <row r="412" spans="1:14">
      <c r="A412" s="97" t="str">
        <f t="shared" si="52"/>
        <v/>
      </c>
      <c r="B412" s="98" t="str">
        <f t="shared" si="51"/>
        <v/>
      </c>
      <c r="C412" s="99"/>
      <c r="D412" s="137"/>
      <c r="E412" s="100"/>
      <c r="F412" s="57"/>
      <c r="G412" s="58">
        <f t="shared" si="53"/>
        <v>0</v>
      </c>
      <c r="H412" s="58">
        <f>IF(E412="",0,IFERROR(VLOOKUP(E412,档案费管理台账!$D$4:$H$1000,5,0),0))</f>
        <v>0</v>
      </c>
      <c r="I412" s="57"/>
      <c r="J412" s="57"/>
      <c r="K412" s="57"/>
      <c r="L412" s="57"/>
      <c r="M412" s="58" t="str">
        <f t="shared" si="54"/>
        <v/>
      </c>
      <c r="N412" s="102"/>
    </row>
    <row r="413" spans="1:14">
      <c r="A413" s="97" t="str">
        <f t="shared" si="52"/>
        <v/>
      </c>
      <c r="B413" s="98" t="str">
        <f t="shared" si="51"/>
        <v/>
      </c>
      <c r="C413" s="99"/>
      <c r="D413" s="137"/>
      <c r="E413" s="100"/>
      <c r="F413" s="57"/>
      <c r="G413" s="58">
        <f t="shared" si="53"/>
        <v>0</v>
      </c>
      <c r="H413" s="58">
        <f>IF(E413="",0,IFERROR(VLOOKUP(E413,档案费管理台账!$D$4:$H$1000,5,0),0))</f>
        <v>0</v>
      </c>
      <c r="I413" s="57"/>
      <c r="J413" s="57"/>
      <c r="K413" s="57"/>
      <c r="L413" s="57"/>
      <c r="M413" s="58" t="str">
        <f t="shared" si="54"/>
        <v/>
      </c>
      <c r="N413" s="102"/>
    </row>
    <row r="414" spans="1:14">
      <c r="A414" s="97" t="str">
        <f t="shared" si="52"/>
        <v/>
      </c>
      <c r="B414" s="98" t="str">
        <f t="shared" si="51"/>
        <v/>
      </c>
      <c r="C414" s="99"/>
      <c r="D414" s="137"/>
      <c r="E414" s="100"/>
      <c r="F414" s="57"/>
      <c r="G414" s="58">
        <f t="shared" si="53"/>
        <v>0</v>
      </c>
      <c r="H414" s="58">
        <f>IF(E414="",0,IFERROR(VLOOKUP(E414,档案费管理台账!$D$4:$H$1000,5,0),0))</f>
        <v>0</v>
      </c>
      <c r="I414" s="57"/>
      <c r="J414" s="57"/>
      <c r="K414" s="57"/>
      <c r="L414" s="57"/>
      <c r="M414" s="58" t="str">
        <f t="shared" si="54"/>
        <v/>
      </c>
      <c r="N414" s="102"/>
    </row>
    <row r="415" spans="1:14">
      <c r="A415" s="97" t="str">
        <f t="shared" si="52"/>
        <v/>
      </c>
      <c r="B415" s="98" t="str">
        <f t="shared" si="51"/>
        <v/>
      </c>
      <c r="C415" s="99"/>
      <c r="D415" s="137"/>
      <c r="E415" s="100"/>
      <c r="F415" s="57"/>
      <c r="G415" s="58">
        <f t="shared" si="53"/>
        <v>0</v>
      </c>
      <c r="H415" s="58">
        <f>IF(E415="",0,IFERROR(VLOOKUP(E415,档案费管理台账!$D$4:$H$1000,5,0),0))</f>
        <v>0</v>
      </c>
      <c r="I415" s="57"/>
      <c r="J415" s="57"/>
      <c r="K415" s="57"/>
      <c r="L415" s="57"/>
      <c r="M415" s="58" t="str">
        <f t="shared" si="54"/>
        <v/>
      </c>
      <c r="N415" s="102"/>
    </row>
    <row r="416" spans="1:14">
      <c r="A416" s="97" t="str">
        <f t="shared" si="52"/>
        <v/>
      </c>
      <c r="B416" s="98" t="str">
        <f t="shared" si="51"/>
        <v/>
      </c>
      <c r="C416" s="99"/>
      <c r="D416" s="137"/>
      <c r="E416" s="100"/>
      <c r="F416" s="57"/>
      <c r="G416" s="58">
        <f t="shared" si="53"/>
        <v>0</v>
      </c>
      <c r="H416" s="58">
        <f>IF(E416="",0,IFERROR(VLOOKUP(E416,档案费管理台账!$D$4:$H$1000,5,0),0))</f>
        <v>0</v>
      </c>
      <c r="I416" s="57"/>
      <c r="J416" s="57"/>
      <c r="K416" s="57"/>
      <c r="L416" s="57"/>
      <c r="M416" s="58" t="str">
        <f t="shared" si="54"/>
        <v/>
      </c>
      <c r="N416" s="102"/>
    </row>
    <row r="417" spans="1:14">
      <c r="A417" s="97" t="str">
        <f t="shared" si="52"/>
        <v/>
      </c>
      <c r="B417" s="98" t="str">
        <f t="shared" si="51"/>
        <v/>
      </c>
      <c r="C417" s="99"/>
      <c r="D417" s="137"/>
      <c r="E417" s="100"/>
      <c r="F417" s="57"/>
      <c r="G417" s="58">
        <f t="shared" si="53"/>
        <v>0</v>
      </c>
      <c r="H417" s="58">
        <f>IF(E417="",0,IFERROR(VLOOKUP(E417,档案费管理台账!$D$4:$H$1000,5,0),0))</f>
        <v>0</v>
      </c>
      <c r="I417" s="57"/>
      <c r="J417" s="57"/>
      <c r="K417" s="57"/>
      <c r="L417" s="57"/>
      <c r="M417" s="58" t="str">
        <f t="shared" si="54"/>
        <v/>
      </c>
      <c r="N417" s="102"/>
    </row>
    <row r="418" spans="1:14">
      <c r="A418" s="97" t="str">
        <f t="shared" si="52"/>
        <v/>
      </c>
      <c r="B418" s="98" t="str">
        <f t="shared" si="51"/>
        <v/>
      </c>
      <c r="C418" s="99"/>
      <c r="D418" s="137"/>
      <c r="E418" s="100"/>
      <c r="F418" s="57"/>
      <c r="G418" s="58">
        <f t="shared" si="53"/>
        <v>0</v>
      </c>
      <c r="H418" s="58">
        <f>IF(E418="",0,IFERROR(VLOOKUP(E418,档案费管理台账!$D$4:$H$1000,5,0),0))</f>
        <v>0</v>
      </c>
      <c r="I418" s="57"/>
      <c r="J418" s="57"/>
      <c r="K418" s="57"/>
      <c r="L418" s="57"/>
      <c r="M418" s="58" t="str">
        <f t="shared" si="54"/>
        <v/>
      </c>
      <c r="N418" s="102"/>
    </row>
    <row r="419" spans="1:14">
      <c r="A419" s="97" t="str">
        <f t="shared" si="52"/>
        <v/>
      </c>
      <c r="B419" s="98" t="str">
        <f t="shared" si="51"/>
        <v/>
      </c>
      <c r="C419" s="99"/>
      <c r="D419" s="137"/>
      <c r="E419" s="100"/>
      <c r="F419" s="57"/>
      <c r="G419" s="58">
        <f t="shared" si="53"/>
        <v>0</v>
      </c>
      <c r="H419" s="58">
        <f>IF(E419="",0,IFERROR(VLOOKUP(E419,档案费管理台账!$D$4:$H$1000,5,0),0))</f>
        <v>0</v>
      </c>
      <c r="I419" s="57"/>
      <c r="J419" s="57"/>
      <c r="K419" s="57"/>
      <c r="L419" s="57"/>
      <c r="M419" s="58" t="str">
        <f t="shared" si="54"/>
        <v/>
      </c>
      <c r="N419" s="102"/>
    </row>
    <row r="420" spans="1:14">
      <c r="A420" s="97" t="str">
        <f t="shared" si="52"/>
        <v/>
      </c>
      <c r="B420" s="98" t="str">
        <f t="shared" si="51"/>
        <v/>
      </c>
      <c r="C420" s="99"/>
      <c r="D420" s="137"/>
      <c r="E420" s="100"/>
      <c r="F420" s="57"/>
      <c r="G420" s="58">
        <f t="shared" si="53"/>
        <v>0</v>
      </c>
      <c r="H420" s="58">
        <f>IF(E420="",0,IFERROR(VLOOKUP(E420,档案费管理台账!$D$4:$H$1000,5,0),0))</f>
        <v>0</v>
      </c>
      <c r="I420" s="57"/>
      <c r="J420" s="57"/>
      <c r="K420" s="57"/>
      <c r="L420" s="57"/>
      <c r="M420" s="58" t="str">
        <f t="shared" si="54"/>
        <v/>
      </c>
      <c r="N420" s="102"/>
    </row>
    <row r="421" spans="1:14">
      <c r="A421" s="97" t="str">
        <f t="shared" si="52"/>
        <v/>
      </c>
      <c r="B421" s="98" t="str">
        <f t="shared" si="51"/>
        <v/>
      </c>
      <c r="C421" s="99"/>
      <c r="D421" s="137"/>
      <c r="E421" s="100"/>
      <c r="F421" s="57"/>
      <c r="G421" s="58">
        <f t="shared" si="53"/>
        <v>0</v>
      </c>
      <c r="H421" s="58">
        <f>IF(E421="",0,IFERROR(VLOOKUP(E421,档案费管理台账!$D$4:$H$1000,5,0),0))</f>
        <v>0</v>
      </c>
      <c r="I421" s="57"/>
      <c r="J421" s="57"/>
      <c r="K421" s="57"/>
      <c r="L421" s="57"/>
      <c r="M421" s="58" t="str">
        <f t="shared" si="54"/>
        <v/>
      </c>
      <c r="N421" s="102"/>
    </row>
    <row r="422" spans="1:14">
      <c r="A422" s="97" t="str">
        <f t="shared" si="52"/>
        <v/>
      </c>
      <c r="B422" s="98" t="str">
        <f t="shared" si="51"/>
        <v/>
      </c>
      <c r="C422" s="99"/>
      <c r="D422" s="137"/>
      <c r="E422" s="100"/>
      <c r="F422" s="57"/>
      <c r="G422" s="58">
        <f t="shared" si="53"/>
        <v>0</v>
      </c>
      <c r="H422" s="58">
        <f>IF(E422="",0,IFERROR(VLOOKUP(E422,档案费管理台账!$D$4:$H$1000,5,0),0))</f>
        <v>0</v>
      </c>
      <c r="I422" s="57"/>
      <c r="J422" s="57"/>
      <c r="K422" s="57"/>
      <c r="L422" s="57"/>
      <c r="M422" s="58" t="str">
        <f t="shared" si="54"/>
        <v/>
      </c>
      <c r="N422" s="102"/>
    </row>
    <row r="423" spans="1:14">
      <c r="A423" s="97" t="str">
        <f t="shared" si="52"/>
        <v/>
      </c>
      <c r="B423" s="98" t="str">
        <f t="shared" si="51"/>
        <v/>
      </c>
      <c r="C423" s="99"/>
      <c r="D423" s="137"/>
      <c r="E423" s="100"/>
      <c r="F423" s="57"/>
      <c r="G423" s="58">
        <f t="shared" si="53"/>
        <v>0</v>
      </c>
      <c r="H423" s="58">
        <f>IF(E423="",0,IFERROR(VLOOKUP(E423,档案费管理台账!$D$4:$H$1000,5,0),0))</f>
        <v>0</v>
      </c>
      <c r="I423" s="57"/>
      <c r="J423" s="57"/>
      <c r="K423" s="57"/>
      <c r="L423" s="57"/>
      <c r="M423" s="58" t="str">
        <f t="shared" si="54"/>
        <v/>
      </c>
      <c r="N423" s="102"/>
    </row>
    <row r="424" spans="1:14">
      <c r="A424" s="97" t="str">
        <f t="shared" si="52"/>
        <v/>
      </c>
      <c r="B424" s="98" t="str">
        <f t="shared" si="51"/>
        <v/>
      </c>
      <c r="C424" s="99"/>
      <c r="D424" s="137"/>
      <c r="E424" s="100"/>
      <c r="F424" s="57"/>
      <c r="G424" s="58">
        <f t="shared" si="53"/>
        <v>0</v>
      </c>
      <c r="H424" s="58">
        <f>IF(E424="",0,IFERROR(VLOOKUP(E424,档案费管理台账!$D$4:$H$1000,5,0),0))</f>
        <v>0</v>
      </c>
      <c r="I424" s="57"/>
      <c r="J424" s="57"/>
      <c r="K424" s="57"/>
      <c r="L424" s="57"/>
      <c r="M424" s="58" t="str">
        <f t="shared" si="54"/>
        <v/>
      </c>
      <c r="N424" s="102"/>
    </row>
    <row r="425" spans="1:14">
      <c r="A425" s="97" t="str">
        <f t="shared" si="52"/>
        <v/>
      </c>
      <c r="B425" s="98" t="str">
        <f t="shared" si="51"/>
        <v/>
      </c>
      <c r="C425" s="99"/>
      <c r="D425" s="137"/>
      <c r="E425" s="100"/>
      <c r="F425" s="57"/>
      <c r="G425" s="58">
        <f t="shared" si="53"/>
        <v>0</v>
      </c>
      <c r="H425" s="58">
        <f>IF(E425="",0,IFERROR(VLOOKUP(E425,档案费管理台账!$D$4:$H$1000,5,0),0))</f>
        <v>0</v>
      </c>
      <c r="I425" s="57"/>
      <c r="J425" s="57"/>
      <c r="K425" s="57"/>
      <c r="L425" s="57"/>
      <c r="M425" s="58" t="str">
        <f t="shared" si="54"/>
        <v/>
      </c>
      <c r="N425" s="102"/>
    </row>
    <row r="426" spans="1:14">
      <c r="A426" s="97" t="str">
        <f t="shared" si="52"/>
        <v/>
      </c>
      <c r="B426" s="98" t="str">
        <f t="shared" si="51"/>
        <v/>
      </c>
      <c r="C426" s="99"/>
      <c r="D426" s="137"/>
      <c r="E426" s="100"/>
      <c r="F426" s="57"/>
      <c r="G426" s="58">
        <f t="shared" si="53"/>
        <v>0</v>
      </c>
      <c r="H426" s="58">
        <f>IF(E426="",0,IFERROR(VLOOKUP(E426,档案费管理台账!$D$4:$H$1000,5,0),0))</f>
        <v>0</v>
      </c>
      <c r="I426" s="57"/>
      <c r="J426" s="57"/>
      <c r="K426" s="57"/>
      <c r="L426" s="57"/>
      <c r="M426" s="58" t="str">
        <f t="shared" si="54"/>
        <v/>
      </c>
      <c r="N426" s="102"/>
    </row>
    <row r="427" spans="1:14">
      <c r="A427" s="97" t="str">
        <f t="shared" si="52"/>
        <v/>
      </c>
      <c r="B427" s="98" t="str">
        <f t="shared" si="51"/>
        <v/>
      </c>
      <c r="C427" s="99"/>
      <c r="D427" s="137"/>
      <c r="E427" s="100"/>
      <c r="F427" s="57"/>
      <c r="G427" s="58">
        <f t="shared" si="53"/>
        <v>0</v>
      </c>
      <c r="H427" s="58">
        <f>IF(E427="",0,IFERROR(VLOOKUP(E427,档案费管理台账!$D$4:$H$1000,5,0),0))</f>
        <v>0</v>
      </c>
      <c r="I427" s="57"/>
      <c r="J427" s="57"/>
      <c r="K427" s="57"/>
      <c r="L427" s="57"/>
      <c r="M427" s="58" t="str">
        <f t="shared" si="54"/>
        <v/>
      </c>
      <c r="N427" s="102"/>
    </row>
    <row r="428" spans="1:14">
      <c r="A428" s="97" t="str">
        <f t="shared" si="52"/>
        <v/>
      </c>
      <c r="B428" s="98" t="str">
        <f t="shared" ref="B428:B491" si="55">IF(C428="","",MONTH(C428)&amp;"月")</f>
        <v/>
      </c>
      <c r="C428" s="99"/>
      <c r="D428" s="137"/>
      <c r="E428" s="100"/>
      <c r="F428" s="57"/>
      <c r="G428" s="58">
        <f t="shared" si="53"/>
        <v>0</v>
      </c>
      <c r="H428" s="58">
        <f>IF(E428="",0,IFERROR(VLOOKUP(E428,档案费管理台账!$D$4:$H$1000,5,0),0))</f>
        <v>0</v>
      </c>
      <c r="I428" s="57"/>
      <c r="J428" s="57"/>
      <c r="K428" s="57"/>
      <c r="L428" s="57"/>
      <c r="M428" s="58" t="str">
        <f t="shared" si="54"/>
        <v/>
      </c>
      <c r="N428" s="102"/>
    </row>
    <row r="429" spans="1:14">
      <c r="A429" s="97" t="str">
        <f t="shared" ref="A429:A492" si="56">IF(C429="","",ROW()-42)</f>
        <v/>
      </c>
      <c r="B429" s="98" t="str">
        <f t="shared" si="55"/>
        <v/>
      </c>
      <c r="C429" s="99"/>
      <c r="D429" s="137"/>
      <c r="E429" s="100"/>
      <c r="F429" s="57"/>
      <c r="G429" s="58">
        <f t="shared" ref="G429:G492" si="57">IF(F429="",0,F429*$K$41)</f>
        <v>0</v>
      </c>
      <c r="H429" s="58">
        <f>IF(E429="",0,IFERROR(VLOOKUP(E429,档案费管理台账!$D$4:$H$1000,5,0),0))</f>
        <v>0</v>
      </c>
      <c r="I429" s="57"/>
      <c r="J429" s="57"/>
      <c r="K429" s="57"/>
      <c r="L429" s="57"/>
      <c r="M429" s="58" t="str">
        <f t="shared" ref="M429:M492" si="58">IF(C429="","",ROUND(M428+G429-I429-J429-K429-L429-H429,2))</f>
        <v/>
      </c>
      <c r="N429" s="102"/>
    </row>
    <row r="430" spans="1:14">
      <c r="A430" s="97" t="str">
        <f t="shared" si="56"/>
        <v/>
      </c>
      <c r="B430" s="98" t="str">
        <f t="shared" si="55"/>
        <v/>
      </c>
      <c r="C430" s="99"/>
      <c r="D430" s="137"/>
      <c r="E430" s="100"/>
      <c r="F430" s="57"/>
      <c r="G430" s="58">
        <f t="shared" si="57"/>
        <v>0</v>
      </c>
      <c r="H430" s="58">
        <f>IF(E430="",0,IFERROR(VLOOKUP(E430,档案费管理台账!$D$4:$H$1000,5,0),0))</f>
        <v>0</v>
      </c>
      <c r="I430" s="57"/>
      <c r="J430" s="57"/>
      <c r="K430" s="57"/>
      <c r="L430" s="57"/>
      <c r="M430" s="58" t="str">
        <f t="shared" si="58"/>
        <v/>
      </c>
      <c r="N430" s="102"/>
    </row>
    <row r="431" spans="1:14">
      <c r="A431" s="97" t="str">
        <f t="shared" si="56"/>
        <v/>
      </c>
      <c r="B431" s="98" t="str">
        <f t="shared" si="55"/>
        <v/>
      </c>
      <c r="C431" s="99"/>
      <c r="D431" s="137"/>
      <c r="E431" s="100"/>
      <c r="F431" s="57"/>
      <c r="G431" s="58">
        <f t="shared" si="57"/>
        <v>0</v>
      </c>
      <c r="H431" s="58">
        <f>IF(E431="",0,IFERROR(VLOOKUP(E431,档案费管理台账!$D$4:$H$1000,5,0),0))</f>
        <v>0</v>
      </c>
      <c r="I431" s="57"/>
      <c r="J431" s="57"/>
      <c r="K431" s="57"/>
      <c r="L431" s="57"/>
      <c r="M431" s="58" t="str">
        <f t="shared" si="58"/>
        <v/>
      </c>
      <c r="N431" s="102"/>
    </row>
    <row r="432" spans="1:14">
      <c r="A432" s="97" t="str">
        <f t="shared" si="56"/>
        <v/>
      </c>
      <c r="B432" s="98" t="str">
        <f t="shared" si="55"/>
        <v/>
      </c>
      <c r="C432" s="99"/>
      <c r="D432" s="137"/>
      <c r="E432" s="100"/>
      <c r="F432" s="57"/>
      <c r="G432" s="58">
        <f t="shared" si="57"/>
        <v>0</v>
      </c>
      <c r="H432" s="58">
        <f>IF(E432="",0,IFERROR(VLOOKUP(E432,档案费管理台账!$D$4:$H$1000,5,0),0))</f>
        <v>0</v>
      </c>
      <c r="I432" s="57"/>
      <c r="J432" s="57"/>
      <c r="K432" s="57"/>
      <c r="L432" s="57"/>
      <c r="M432" s="58" t="str">
        <f t="shared" si="58"/>
        <v/>
      </c>
      <c r="N432" s="102"/>
    </row>
    <row r="433" spans="1:14">
      <c r="A433" s="97" t="str">
        <f t="shared" si="56"/>
        <v/>
      </c>
      <c r="B433" s="98" t="str">
        <f t="shared" si="55"/>
        <v/>
      </c>
      <c r="C433" s="99"/>
      <c r="D433" s="137"/>
      <c r="E433" s="100"/>
      <c r="F433" s="57"/>
      <c r="G433" s="58">
        <f t="shared" si="57"/>
        <v>0</v>
      </c>
      <c r="H433" s="58">
        <f>IF(E433="",0,IFERROR(VLOOKUP(E433,档案费管理台账!$D$4:$H$1000,5,0),0))</f>
        <v>0</v>
      </c>
      <c r="I433" s="57"/>
      <c r="J433" s="57"/>
      <c r="K433" s="57"/>
      <c r="L433" s="57"/>
      <c r="M433" s="58" t="str">
        <f t="shared" si="58"/>
        <v/>
      </c>
      <c r="N433" s="102"/>
    </row>
    <row r="434" spans="1:14">
      <c r="A434" s="97" t="str">
        <f t="shared" si="56"/>
        <v/>
      </c>
      <c r="B434" s="98" t="str">
        <f t="shared" si="55"/>
        <v/>
      </c>
      <c r="C434" s="99"/>
      <c r="D434" s="137"/>
      <c r="E434" s="100"/>
      <c r="F434" s="57"/>
      <c r="G434" s="58">
        <f t="shared" si="57"/>
        <v>0</v>
      </c>
      <c r="H434" s="58">
        <f>IF(E434="",0,IFERROR(VLOOKUP(E434,档案费管理台账!$D$4:$H$1000,5,0),0))</f>
        <v>0</v>
      </c>
      <c r="I434" s="57"/>
      <c r="J434" s="57"/>
      <c r="K434" s="57"/>
      <c r="L434" s="57"/>
      <c r="M434" s="58" t="str">
        <f t="shared" si="58"/>
        <v/>
      </c>
      <c r="N434" s="102"/>
    </row>
    <row r="435" spans="1:14">
      <c r="A435" s="97" t="str">
        <f t="shared" si="56"/>
        <v/>
      </c>
      <c r="B435" s="98" t="str">
        <f t="shared" si="55"/>
        <v/>
      </c>
      <c r="C435" s="99"/>
      <c r="D435" s="137"/>
      <c r="E435" s="100"/>
      <c r="F435" s="57"/>
      <c r="G435" s="58">
        <f t="shared" si="57"/>
        <v>0</v>
      </c>
      <c r="H435" s="58">
        <f>IF(E435="",0,IFERROR(VLOOKUP(E435,档案费管理台账!$D$4:$H$1000,5,0),0))</f>
        <v>0</v>
      </c>
      <c r="I435" s="57"/>
      <c r="J435" s="57"/>
      <c r="K435" s="57"/>
      <c r="L435" s="57"/>
      <c r="M435" s="58" t="str">
        <f t="shared" si="58"/>
        <v/>
      </c>
      <c r="N435" s="102"/>
    </row>
    <row r="436" spans="1:14">
      <c r="A436" s="97" t="str">
        <f t="shared" si="56"/>
        <v/>
      </c>
      <c r="B436" s="98" t="str">
        <f t="shared" si="55"/>
        <v/>
      </c>
      <c r="C436" s="99"/>
      <c r="D436" s="137"/>
      <c r="E436" s="100"/>
      <c r="F436" s="57"/>
      <c r="G436" s="58">
        <f t="shared" si="57"/>
        <v>0</v>
      </c>
      <c r="H436" s="58">
        <f>IF(E436="",0,IFERROR(VLOOKUP(E436,档案费管理台账!$D$4:$H$1000,5,0),0))</f>
        <v>0</v>
      </c>
      <c r="I436" s="57"/>
      <c r="J436" s="57"/>
      <c r="K436" s="57"/>
      <c r="L436" s="57"/>
      <c r="M436" s="58" t="str">
        <f t="shared" si="58"/>
        <v/>
      </c>
      <c r="N436" s="102"/>
    </row>
    <row r="437" spans="1:14">
      <c r="A437" s="97" t="str">
        <f t="shared" si="56"/>
        <v/>
      </c>
      <c r="B437" s="98" t="str">
        <f t="shared" si="55"/>
        <v/>
      </c>
      <c r="C437" s="99"/>
      <c r="D437" s="137"/>
      <c r="E437" s="100"/>
      <c r="F437" s="57"/>
      <c r="G437" s="58">
        <f t="shared" si="57"/>
        <v>0</v>
      </c>
      <c r="H437" s="58">
        <f>IF(E437="",0,IFERROR(VLOOKUP(E437,档案费管理台账!$D$4:$H$1000,5,0),0))</f>
        <v>0</v>
      </c>
      <c r="I437" s="57"/>
      <c r="J437" s="57"/>
      <c r="K437" s="57"/>
      <c r="L437" s="57"/>
      <c r="M437" s="58" t="str">
        <f t="shared" si="58"/>
        <v/>
      </c>
      <c r="N437" s="102"/>
    </row>
    <row r="438" spans="1:14">
      <c r="A438" s="97" t="str">
        <f t="shared" si="56"/>
        <v/>
      </c>
      <c r="B438" s="98" t="str">
        <f t="shared" si="55"/>
        <v/>
      </c>
      <c r="C438" s="99"/>
      <c r="D438" s="137"/>
      <c r="E438" s="100"/>
      <c r="F438" s="57"/>
      <c r="G438" s="58">
        <f t="shared" si="57"/>
        <v>0</v>
      </c>
      <c r="H438" s="58">
        <f>IF(E438="",0,IFERROR(VLOOKUP(E438,档案费管理台账!$D$4:$H$1000,5,0),0))</f>
        <v>0</v>
      </c>
      <c r="I438" s="57"/>
      <c r="J438" s="57"/>
      <c r="K438" s="57"/>
      <c r="L438" s="57"/>
      <c r="M438" s="58" t="str">
        <f t="shared" si="58"/>
        <v/>
      </c>
      <c r="N438" s="102"/>
    </row>
    <row r="439" spans="1:14">
      <c r="A439" s="97" t="str">
        <f t="shared" si="56"/>
        <v/>
      </c>
      <c r="B439" s="98" t="str">
        <f t="shared" si="55"/>
        <v/>
      </c>
      <c r="C439" s="99"/>
      <c r="D439" s="137"/>
      <c r="E439" s="100"/>
      <c r="F439" s="57"/>
      <c r="G439" s="58">
        <f t="shared" si="57"/>
        <v>0</v>
      </c>
      <c r="H439" s="58">
        <f>IF(E439="",0,IFERROR(VLOOKUP(E439,档案费管理台账!$D$4:$H$1000,5,0),0))</f>
        <v>0</v>
      </c>
      <c r="I439" s="57"/>
      <c r="J439" s="57"/>
      <c r="K439" s="57"/>
      <c r="L439" s="57"/>
      <c r="M439" s="58" t="str">
        <f t="shared" si="58"/>
        <v/>
      </c>
      <c r="N439" s="102"/>
    </row>
    <row r="440" spans="1:14">
      <c r="A440" s="97" t="str">
        <f t="shared" si="56"/>
        <v/>
      </c>
      <c r="B440" s="98" t="str">
        <f t="shared" si="55"/>
        <v/>
      </c>
      <c r="C440" s="99"/>
      <c r="D440" s="137"/>
      <c r="E440" s="100"/>
      <c r="F440" s="57"/>
      <c r="G440" s="58">
        <f t="shared" si="57"/>
        <v>0</v>
      </c>
      <c r="H440" s="58">
        <f>IF(E440="",0,IFERROR(VLOOKUP(E440,档案费管理台账!$D$4:$H$1000,5,0),0))</f>
        <v>0</v>
      </c>
      <c r="I440" s="57"/>
      <c r="J440" s="57"/>
      <c r="K440" s="57"/>
      <c r="L440" s="57"/>
      <c r="M440" s="58" t="str">
        <f t="shared" si="58"/>
        <v/>
      </c>
      <c r="N440" s="102"/>
    </row>
    <row r="441" spans="1:14">
      <c r="A441" s="97" t="str">
        <f t="shared" si="56"/>
        <v/>
      </c>
      <c r="B441" s="98" t="str">
        <f t="shared" si="55"/>
        <v/>
      </c>
      <c r="C441" s="99"/>
      <c r="D441" s="137"/>
      <c r="E441" s="100"/>
      <c r="F441" s="57"/>
      <c r="G441" s="58">
        <f t="shared" si="57"/>
        <v>0</v>
      </c>
      <c r="H441" s="58">
        <f>IF(E441="",0,IFERROR(VLOOKUP(E441,档案费管理台账!$D$4:$H$1000,5,0),0))</f>
        <v>0</v>
      </c>
      <c r="I441" s="57"/>
      <c r="J441" s="57"/>
      <c r="K441" s="57"/>
      <c r="L441" s="57"/>
      <c r="M441" s="58" t="str">
        <f t="shared" si="58"/>
        <v/>
      </c>
      <c r="N441" s="102"/>
    </row>
    <row r="442" spans="1:14">
      <c r="A442" s="97" t="str">
        <f t="shared" si="56"/>
        <v/>
      </c>
      <c r="B442" s="98" t="str">
        <f t="shared" si="55"/>
        <v/>
      </c>
      <c r="C442" s="99"/>
      <c r="D442" s="137"/>
      <c r="E442" s="100"/>
      <c r="F442" s="57"/>
      <c r="G442" s="58">
        <f t="shared" si="57"/>
        <v>0</v>
      </c>
      <c r="H442" s="58">
        <f>IF(E442="",0,IFERROR(VLOOKUP(E442,档案费管理台账!$D$4:$H$1000,5,0),0))</f>
        <v>0</v>
      </c>
      <c r="I442" s="57"/>
      <c r="J442" s="57"/>
      <c r="K442" s="57"/>
      <c r="L442" s="57"/>
      <c r="M442" s="58" t="str">
        <f t="shared" si="58"/>
        <v/>
      </c>
      <c r="N442" s="102"/>
    </row>
    <row r="443" spans="1:14">
      <c r="A443" s="97" t="str">
        <f t="shared" si="56"/>
        <v/>
      </c>
      <c r="B443" s="98" t="str">
        <f t="shared" si="55"/>
        <v/>
      </c>
      <c r="C443" s="99"/>
      <c r="D443" s="137"/>
      <c r="E443" s="100"/>
      <c r="F443" s="57"/>
      <c r="G443" s="58">
        <f t="shared" si="57"/>
        <v>0</v>
      </c>
      <c r="H443" s="58">
        <f>IF(E443="",0,IFERROR(VLOOKUP(E443,档案费管理台账!$D$4:$H$1000,5,0),0))</f>
        <v>0</v>
      </c>
      <c r="I443" s="57"/>
      <c r="J443" s="57"/>
      <c r="K443" s="57"/>
      <c r="L443" s="57"/>
      <c r="M443" s="58" t="str">
        <f t="shared" si="58"/>
        <v/>
      </c>
      <c r="N443" s="102"/>
    </row>
    <row r="444" spans="1:14">
      <c r="A444" s="97" t="str">
        <f t="shared" si="56"/>
        <v/>
      </c>
      <c r="B444" s="98" t="str">
        <f t="shared" si="55"/>
        <v/>
      </c>
      <c r="C444" s="99"/>
      <c r="D444" s="137"/>
      <c r="E444" s="100"/>
      <c r="F444" s="57"/>
      <c r="G444" s="58">
        <f t="shared" si="57"/>
        <v>0</v>
      </c>
      <c r="H444" s="58">
        <f>IF(E444="",0,IFERROR(VLOOKUP(E444,档案费管理台账!$D$4:$H$1000,5,0),0))</f>
        <v>0</v>
      </c>
      <c r="I444" s="57"/>
      <c r="J444" s="57"/>
      <c r="K444" s="57"/>
      <c r="L444" s="57"/>
      <c r="M444" s="58" t="str">
        <f t="shared" si="58"/>
        <v/>
      </c>
      <c r="N444" s="102"/>
    </row>
    <row r="445" spans="1:14">
      <c r="A445" s="97" t="str">
        <f t="shared" si="56"/>
        <v/>
      </c>
      <c r="B445" s="98" t="str">
        <f t="shared" si="55"/>
        <v/>
      </c>
      <c r="C445" s="99"/>
      <c r="D445" s="137"/>
      <c r="E445" s="100"/>
      <c r="F445" s="57"/>
      <c r="G445" s="58">
        <f t="shared" si="57"/>
        <v>0</v>
      </c>
      <c r="H445" s="58">
        <f>IF(E445="",0,IFERROR(VLOOKUP(E445,档案费管理台账!$D$4:$H$1000,5,0),0))</f>
        <v>0</v>
      </c>
      <c r="I445" s="57"/>
      <c r="J445" s="57"/>
      <c r="K445" s="57"/>
      <c r="L445" s="57"/>
      <c r="M445" s="58" t="str">
        <f t="shared" si="58"/>
        <v/>
      </c>
      <c r="N445" s="102"/>
    </row>
    <row r="446" spans="1:14">
      <c r="A446" s="97" t="str">
        <f t="shared" si="56"/>
        <v/>
      </c>
      <c r="B446" s="98" t="str">
        <f t="shared" si="55"/>
        <v/>
      </c>
      <c r="C446" s="99"/>
      <c r="D446" s="137"/>
      <c r="E446" s="100"/>
      <c r="F446" s="57"/>
      <c r="G446" s="58">
        <f t="shared" si="57"/>
        <v>0</v>
      </c>
      <c r="H446" s="58">
        <f>IF(E446="",0,IFERROR(VLOOKUP(E446,档案费管理台账!$D$4:$H$1000,5,0),0))</f>
        <v>0</v>
      </c>
      <c r="I446" s="57"/>
      <c r="J446" s="57"/>
      <c r="K446" s="57"/>
      <c r="L446" s="57"/>
      <c r="M446" s="58" t="str">
        <f t="shared" si="58"/>
        <v/>
      </c>
      <c r="N446" s="102"/>
    </row>
    <row r="447" spans="1:14">
      <c r="A447" s="97" t="str">
        <f t="shared" si="56"/>
        <v/>
      </c>
      <c r="B447" s="98" t="str">
        <f t="shared" si="55"/>
        <v/>
      </c>
      <c r="C447" s="99"/>
      <c r="D447" s="137"/>
      <c r="E447" s="100"/>
      <c r="F447" s="57"/>
      <c r="G447" s="58">
        <f t="shared" si="57"/>
        <v>0</v>
      </c>
      <c r="H447" s="58">
        <f>IF(E447="",0,IFERROR(VLOOKUP(E447,档案费管理台账!$D$4:$H$1000,5,0),0))</f>
        <v>0</v>
      </c>
      <c r="I447" s="57"/>
      <c r="J447" s="57"/>
      <c r="K447" s="57"/>
      <c r="L447" s="57"/>
      <c r="M447" s="58" t="str">
        <f t="shared" si="58"/>
        <v/>
      </c>
      <c r="N447" s="102"/>
    </row>
    <row r="448" spans="1:14">
      <c r="A448" s="97" t="str">
        <f t="shared" si="56"/>
        <v/>
      </c>
      <c r="B448" s="98" t="str">
        <f t="shared" si="55"/>
        <v/>
      </c>
      <c r="C448" s="99"/>
      <c r="D448" s="137"/>
      <c r="E448" s="100"/>
      <c r="F448" s="57"/>
      <c r="G448" s="58">
        <f t="shared" si="57"/>
        <v>0</v>
      </c>
      <c r="H448" s="58">
        <f>IF(E448="",0,IFERROR(VLOOKUP(E448,档案费管理台账!$D$4:$H$1000,5,0),0))</f>
        <v>0</v>
      </c>
      <c r="I448" s="57"/>
      <c r="J448" s="57"/>
      <c r="K448" s="57"/>
      <c r="L448" s="57"/>
      <c r="M448" s="58" t="str">
        <f t="shared" si="58"/>
        <v/>
      </c>
      <c r="N448" s="102"/>
    </row>
    <row r="449" spans="1:14">
      <c r="A449" s="97" t="str">
        <f t="shared" si="56"/>
        <v/>
      </c>
      <c r="B449" s="98" t="str">
        <f t="shared" si="55"/>
        <v/>
      </c>
      <c r="C449" s="99"/>
      <c r="D449" s="137"/>
      <c r="E449" s="100"/>
      <c r="F449" s="57"/>
      <c r="G449" s="58">
        <f t="shared" si="57"/>
        <v>0</v>
      </c>
      <c r="H449" s="58">
        <f>IF(E449="",0,IFERROR(VLOOKUP(E449,档案费管理台账!$D$4:$H$1000,5,0),0))</f>
        <v>0</v>
      </c>
      <c r="I449" s="57"/>
      <c r="J449" s="57"/>
      <c r="K449" s="57"/>
      <c r="L449" s="57"/>
      <c r="M449" s="58" t="str">
        <f t="shared" si="58"/>
        <v/>
      </c>
      <c r="N449" s="102"/>
    </row>
    <row r="450" spans="1:14">
      <c r="A450" s="97" t="str">
        <f t="shared" si="56"/>
        <v/>
      </c>
      <c r="B450" s="98" t="str">
        <f t="shared" si="55"/>
        <v/>
      </c>
      <c r="C450" s="99"/>
      <c r="D450" s="137"/>
      <c r="E450" s="100"/>
      <c r="F450" s="57"/>
      <c r="G450" s="58">
        <f t="shared" si="57"/>
        <v>0</v>
      </c>
      <c r="H450" s="58">
        <f>IF(E450="",0,IFERROR(VLOOKUP(E450,档案费管理台账!$D$4:$H$1000,5,0),0))</f>
        <v>0</v>
      </c>
      <c r="I450" s="57"/>
      <c r="J450" s="57"/>
      <c r="K450" s="57"/>
      <c r="L450" s="57"/>
      <c r="M450" s="58" t="str">
        <f t="shared" si="58"/>
        <v/>
      </c>
      <c r="N450" s="102"/>
    </row>
    <row r="451" spans="1:14">
      <c r="A451" s="97" t="str">
        <f t="shared" si="56"/>
        <v/>
      </c>
      <c r="B451" s="98" t="str">
        <f t="shared" si="55"/>
        <v/>
      </c>
      <c r="C451" s="99"/>
      <c r="D451" s="137"/>
      <c r="E451" s="100"/>
      <c r="F451" s="57"/>
      <c r="G451" s="58">
        <f t="shared" si="57"/>
        <v>0</v>
      </c>
      <c r="H451" s="58">
        <f>IF(E451="",0,IFERROR(VLOOKUP(E451,档案费管理台账!$D$4:$H$1000,5,0),0))</f>
        <v>0</v>
      </c>
      <c r="I451" s="57"/>
      <c r="J451" s="57"/>
      <c r="K451" s="57"/>
      <c r="L451" s="57"/>
      <c r="M451" s="58" t="str">
        <f t="shared" si="58"/>
        <v/>
      </c>
      <c r="N451" s="102"/>
    </row>
    <row r="452" spans="1:14">
      <c r="A452" s="97" t="str">
        <f t="shared" si="56"/>
        <v/>
      </c>
      <c r="B452" s="98" t="str">
        <f t="shared" si="55"/>
        <v/>
      </c>
      <c r="C452" s="99"/>
      <c r="D452" s="137"/>
      <c r="E452" s="100"/>
      <c r="F452" s="57"/>
      <c r="G452" s="58">
        <f t="shared" si="57"/>
        <v>0</v>
      </c>
      <c r="H452" s="58">
        <f>IF(E452="",0,IFERROR(VLOOKUP(E452,档案费管理台账!$D$4:$H$1000,5,0),0))</f>
        <v>0</v>
      </c>
      <c r="I452" s="57"/>
      <c r="J452" s="57"/>
      <c r="K452" s="57"/>
      <c r="L452" s="57"/>
      <c r="M452" s="58" t="str">
        <f t="shared" si="58"/>
        <v/>
      </c>
      <c r="N452" s="102"/>
    </row>
    <row r="453" spans="1:14">
      <c r="A453" s="97" t="str">
        <f t="shared" si="56"/>
        <v/>
      </c>
      <c r="B453" s="98" t="str">
        <f t="shared" si="55"/>
        <v/>
      </c>
      <c r="C453" s="99"/>
      <c r="D453" s="137"/>
      <c r="E453" s="100"/>
      <c r="F453" s="57"/>
      <c r="G453" s="58">
        <f t="shared" si="57"/>
        <v>0</v>
      </c>
      <c r="H453" s="58">
        <f>IF(E453="",0,IFERROR(VLOOKUP(E453,档案费管理台账!$D$4:$H$1000,5,0),0))</f>
        <v>0</v>
      </c>
      <c r="I453" s="57"/>
      <c r="J453" s="57"/>
      <c r="K453" s="57"/>
      <c r="L453" s="57"/>
      <c r="M453" s="58" t="str">
        <f t="shared" si="58"/>
        <v/>
      </c>
      <c r="N453" s="102"/>
    </row>
    <row r="454" spans="1:14">
      <c r="A454" s="97" t="str">
        <f t="shared" si="56"/>
        <v/>
      </c>
      <c r="B454" s="98" t="str">
        <f t="shared" si="55"/>
        <v/>
      </c>
      <c r="C454" s="99"/>
      <c r="D454" s="137"/>
      <c r="E454" s="100"/>
      <c r="F454" s="57"/>
      <c r="G454" s="58">
        <f t="shared" si="57"/>
        <v>0</v>
      </c>
      <c r="H454" s="58">
        <f>IF(E454="",0,IFERROR(VLOOKUP(E454,档案费管理台账!$D$4:$H$1000,5,0),0))</f>
        <v>0</v>
      </c>
      <c r="I454" s="57"/>
      <c r="J454" s="57"/>
      <c r="K454" s="57"/>
      <c r="L454" s="57"/>
      <c r="M454" s="58" t="str">
        <f t="shared" si="58"/>
        <v/>
      </c>
      <c r="N454" s="102"/>
    </row>
    <row r="455" spans="1:14">
      <c r="A455" s="97" t="str">
        <f t="shared" si="56"/>
        <v/>
      </c>
      <c r="B455" s="98" t="str">
        <f t="shared" si="55"/>
        <v/>
      </c>
      <c r="C455" s="99"/>
      <c r="D455" s="137"/>
      <c r="E455" s="100"/>
      <c r="F455" s="57"/>
      <c r="G455" s="58">
        <f t="shared" si="57"/>
        <v>0</v>
      </c>
      <c r="H455" s="58">
        <f>IF(E455="",0,IFERROR(VLOOKUP(E455,档案费管理台账!$D$4:$H$1000,5,0),0))</f>
        <v>0</v>
      </c>
      <c r="I455" s="57"/>
      <c r="J455" s="57"/>
      <c r="K455" s="57"/>
      <c r="L455" s="57"/>
      <c r="M455" s="58" t="str">
        <f t="shared" si="58"/>
        <v/>
      </c>
      <c r="N455" s="102"/>
    </row>
    <row r="456" spans="1:14">
      <c r="A456" s="97" t="str">
        <f t="shared" si="56"/>
        <v/>
      </c>
      <c r="B456" s="98" t="str">
        <f t="shared" si="55"/>
        <v/>
      </c>
      <c r="C456" s="99"/>
      <c r="D456" s="137"/>
      <c r="E456" s="100"/>
      <c r="F456" s="57"/>
      <c r="G456" s="58">
        <f t="shared" si="57"/>
        <v>0</v>
      </c>
      <c r="H456" s="58">
        <f>IF(E456="",0,IFERROR(VLOOKUP(E456,档案费管理台账!$D$4:$H$1000,5,0),0))</f>
        <v>0</v>
      </c>
      <c r="I456" s="57"/>
      <c r="J456" s="57"/>
      <c r="K456" s="57"/>
      <c r="L456" s="57"/>
      <c r="M456" s="58" t="str">
        <f t="shared" si="58"/>
        <v/>
      </c>
      <c r="N456" s="102"/>
    </row>
    <row r="457" spans="1:14">
      <c r="A457" s="97" t="str">
        <f t="shared" si="56"/>
        <v/>
      </c>
      <c r="B457" s="98" t="str">
        <f t="shared" si="55"/>
        <v/>
      </c>
      <c r="C457" s="99"/>
      <c r="D457" s="137"/>
      <c r="E457" s="100"/>
      <c r="F457" s="57"/>
      <c r="G457" s="58">
        <f t="shared" si="57"/>
        <v>0</v>
      </c>
      <c r="H457" s="58">
        <f>IF(E457="",0,IFERROR(VLOOKUP(E457,档案费管理台账!$D$4:$H$1000,5,0),0))</f>
        <v>0</v>
      </c>
      <c r="I457" s="57"/>
      <c r="J457" s="57"/>
      <c r="K457" s="57"/>
      <c r="L457" s="57"/>
      <c r="M457" s="58" t="str">
        <f t="shared" si="58"/>
        <v/>
      </c>
      <c r="N457" s="102"/>
    </row>
    <row r="458" spans="1:14">
      <c r="A458" s="97" t="str">
        <f t="shared" si="56"/>
        <v/>
      </c>
      <c r="B458" s="98" t="str">
        <f t="shared" si="55"/>
        <v/>
      </c>
      <c r="C458" s="99"/>
      <c r="D458" s="137"/>
      <c r="E458" s="100"/>
      <c r="F458" s="57"/>
      <c r="G458" s="58">
        <f t="shared" si="57"/>
        <v>0</v>
      </c>
      <c r="H458" s="58">
        <f>IF(E458="",0,IFERROR(VLOOKUP(E458,档案费管理台账!$D$4:$H$1000,5,0),0))</f>
        <v>0</v>
      </c>
      <c r="I458" s="57"/>
      <c r="J458" s="57"/>
      <c r="K458" s="57"/>
      <c r="L458" s="57"/>
      <c r="M458" s="58" t="str">
        <f t="shared" si="58"/>
        <v/>
      </c>
      <c r="N458" s="102"/>
    </row>
    <row r="459" spans="1:14">
      <c r="A459" s="97" t="str">
        <f t="shared" si="56"/>
        <v/>
      </c>
      <c r="B459" s="98" t="str">
        <f t="shared" si="55"/>
        <v/>
      </c>
      <c r="C459" s="99"/>
      <c r="D459" s="137"/>
      <c r="E459" s="100"/>
      <c r="F459" s="57"/>
      <c r="G459" s="58">
        <f t="shared" si="57"/>
        <v>0</v>
      </c>
      <c r="H459" s="58">
        <f>IF(E459="",0,IFERROR(VLOOKUP(E459,档案费管理台账!$D$4:$H$1000,5,0),0))</f>
        <v>0</v>
      </c>
      <c r="I459" s="57"/>
      <c r="J459" s="57"/>
      <c r="K459" s="57"/>
      <c r="L459" s="57"/>
      <c r="M459" s="58" t="str">
        <f t="shared" si="58"/>
        <v/>
      </c>
      <c r="N459" s="102"/>
    </row>
    <row r="460" spans="1:14">
      <c r="A460" s="97" t="str">
        <f t="shared" si="56"/>
        <v/>
      </c>
      <c r="B460" s="98" t="str">
        <f t="shared" si="55"/>
        <v/>
      </c>
      <c r="C460" s="99"/>
      <c r="D460" s="137"/>
      <c r="E460" s="100"/>
      <c r="F460" s="57"/>
      <c r="G460" s="58">
        <f t="shared" si="57"/>
        <v>0</v>
      </c>
      <c r="H460" s="58">
        <f>IF(E460="",0,IFERROR(VLOOKUP(E460,档案费管理台账!$D$4:$H$1000,5,0),0))</f>
        <v>0</v>
      </c>
      <c r="I460" s="57"/>
      <c r="J460" s="57"/>
      <c r="K460" s="57"/>
      <c r="L460" s="57"/>
      <c r="M460" s="58" t="str">
        <f t="shared" si="58"/>
        <v/>
      </c>
      <c r="N460" s="102"/>
    </row>
    <row r="461" spans="1:14">
      <c r="A461" s="97" t="str">
        <f t="shared" si="56"/>
        <v/>
      </c>
      <c r="B461" s="98" t="str">
        <f t="shared" si="55"/>
        <v/>
      </c>
      <c r="C461" s="99"/>
      <c r="D461" s="137"/>
      <c r="E461" s="100"/>
      <c r="F461" s="57"/>
      <c r="G461" s="58">
        <f t="shared" si="57"/>
        <v>0</v>
      </c>
      <c r="H461" s="58">
        <f>IF(E461="",0,IFERROR(VLOOKUP(E461,档案费管理台账!$D$4:$H$1000,5,0),0))</f>
        <v>0</v>
      </c>
      <c r="I461" s="57"/>
      <c r="J461" s="57"/>
      <c r="K461" s="57"/>
      <c r="L461" s="57"/>
      <c r="M461" s="58" t="str">
        <f t="shared" si="58"/>
        <v/>
      </c>
      <c r="N461" s="102"/>
    </row>
    <row r="462" spans="1:14">
      <c r="A462" s="97" t="str">
        <f t="shared" si="56"/>
        <v/>
      </c>
      <c r="B462" s="98" t="str">
        <f t="shared" si="55"/>
        <v/>
      </c>
      <c r="C462" s="99"/>
      <c r="D462" s="137"/>
      <c r="E462" s="100"/>
      <c r="F462" s="57"/>
      <c r="G462" s="58">
        <f t="shared" si="57"/>
        <v>0</v>
      </c>
      <c r="H462" s="58">
        <f>IF(E462="",0,IFERROR(VLOOKUP(E462,档案费管理台账!$D$4:$H$1000,5,0),0))</f>
        <v>0</v>
      </c>
      <c r="I462" s="57"/>
      <c r="J462" s="57"/>
      <c r="K462" s="57"/>
      <c r="L462" s="57"/>
      <c r="M462" s="58" t="str">
        <f t="shared" si="58"/>
        <v/>
      </c>
      <c r="N462" s="102"/>
    </row>
    <row r="463" spans="1:14">
      <c r="A463" s="97" t="str">
        <f t="shared" si="56"/>
        <v/>
      </c>
      <c r="B463" s="98" t="str">
        <f t="shared" si="55"/>
        <v/>
      </c>
      <c r="C463" s="99"/>
      <c r="D463" s="137"/>
      <c r="E463" s="100"/>
      <c r="F463" s="57"/>
      <c r="G463" s="58">
        <f t="shared" si="57"/>
        <v>0</v>
      </c>
      <c r="H463" s="58">
        <f>IF(E463="",0,IFERROR(VLOOKUP(E463,档案费管理台账!$D$4:$H$1000,5,0),0))</f>
        <v>0</v>
      </c>
      <c r="I463" s="57"/>
      <c r="J463" s="57"/>
      <c r="K463" s="57"/>
      <c r="L463" s="57"/>
      <c r="M463" s="58" t="str">
        <f t="shared" si="58"/>
        <v/>
      </c>
      <c r="N463" s="102"/>
    </row>
    <row r="464" spans="1:14">
      <c r="A464" s="97" t="str">
        <f t="shared" si="56"/>
        <v/>
      </c>
      <c r="B464" s="98" t="str">
        <f t="shared" si="55"/>
        <v/>
      </c>
      <c r="C464" s="99"/>
      <c r="D464" s="137"/>
      <c r="E464" s="100"/>
      <c r="F464" s="57"/>
      <c r="G464" s="58">
        <f t="shared" si="57"/>
        <v>0</v>
      </c>
      <c r="H464" s="58">
        <f>IF(E464="",0,IFERROR(VLOOKUP(E464,档案费管理台账!$D$4:$H$1000,5,0),0))</f>
        <v>0</v>
      </c>
      <c r="I464" s="57"/>
      <c r="J464" s="57"/>
      <c r="K464" s="57"/>
      <c r="L464" s="57"/>
      <c r="M464" s="58" t="str">
        <f t="shared" si="58"/>
        <v/>
      </c>
      <c r="N464" s="102"/>
    </row>
    <row r="465" spans="1:14">
      <c r="A465" s="97" t="str">
        <f t="shared" si="56"/>
        <v/>
      </c>
      <c r="B465" s="98" t="str">
        <f t="shared" si="55"/>
        <v/>
      </c>
      <c r="C465" s="99"/>
      <c r="D465" s="137"/>
      <c r="E465" s="100"/>
      <c r="F465" s="57"/>
      <c r="G465" s="58">
        <f t="shared" si="57"/>
        <v>0</v>
      </c>
      <c r="H465" s="58">
        <f>IF(E465="",0,IFERROR(VLOOKUP(E465,档案费管理台账!$D$4:$H$1000,5,0),0))</f>
        <v>0</v>
      </c>
      <c r="I465" s="57"/>
      <c r="J465" s="57"/>
      <c r="K465" s="57"/>
      <c r="L465" s="57"/>
      <c r="M465" s="58" t="str">
        <f t="shared" si="58"/>
        <v/>
      </c>
      <c r="N465" s="102"/>
    </row>
    <row r="466" spans="1:14">
      <c r="A466" s="97" t="str">
        <f t="shared" si="56"/>
        <v/>
      </c>
      <c r="B466" s="98" t="str">
        <f t="shared" si="55"/>
        <v/>
      </c>
      <c r="C466" s="99"/>
      <c r="D466" s="137"/>
      <c r="E466" s="100"/>
      <c r="F466" s="57"/>
      <c r="G466" s="58">
        <f t="shared" si="57"/>
        <v>0</v>
      </c>
      <c r="H466" s="58">
        <f>IF(E466="",0,IFERROR(VLOOKUP(E466,档案费管理台账!$D$4:$H$1000,5,0),0))</f>
        <v>0</v>
      </c>
      <c r="I466" s="57"/>
      <c r="J466" s="57"/>
      <c r="K466" s="57"/>
      <c r="L466" s="57"/>
      <c r="M466" s="58" t="str">
        <f t="shared" si="58"/>
        <v/>
      </c>
      <c r="N466" s="102"/>
    </row>
    <row r="467" spans="1:14">
      <c r="A467" s="97" t="str">
        <f t="shared" si="56"/>
        <v/>
      </c>
      <c r="B467" s="98" t="str">
        <f t="shared" si="55"/>
        <v/>
      </c>
      <c r="C467" s="99"/>
      <c r="D467" s="137"/>
      <c r="E467" s="100"/>
      <c r="F467" s="57"/>
      <c r="G467" s="58">
        <f t="shared" si="57"/>
        <v>0</v>
      </c>
      <c r="H467" s="58">
        <f>IF(E467="",0,IFERROR(VLOOKUP(E467,档案费管理台账!$D$4:$H$1000,5,0),0))</f>
        <v>0</v>
      </c>
      <c r="I467" s="57"/>
      <c r="J467" s="57"/>
      <c r="K467" s="57"/>
      <c r="L467" s="57"/>
      <c r="M467" s="58" t="str">
        <f t="shared" si="58"/>
        <v/>
      </c>
      <c r="N467" s="102"/>
    </row>
    <row r="468" spans="1:14">
      <c r="A468" s="97" t="str">
        <f t="shared" si="56"/>
        <v/>
      </c>
      <c r="B468" s="98" t="str">
        <f t="shared" si="55"/>
        <v/>
      </c>
      <c r="C468" s="99"/>
      <c r="D468" s="137"/>
      <c r="E468" s="100"/>
      <c r="F468" s="57"/>
      <c r="G468" s="58">
        <f t="shared" si="57"/>
        <v>0</v>
      </c>
      <c r="H468" s="58">
        <f>IF(E468="",0,IFERROR(VLOOKUP(E468,档案费管理台账!$D$4:$H$1000,5,0),0))</f>
        <v>0</v>
      </c>
      <c r="I468" s="57"/>
      <c r="J468" s="57"/>
      <c r="K468" s="57"/>
      <c r="L468" s="57"/>
      <c r="M468" s="58" t="str">
        <f t="shared" si="58"/>
        <v/>
      </c>
      <c r="N468" s="102"/>
    </row>
    <row r="469" spans="1:14">
      <c r="A469" s="97" t="str">
        <f t="shared" si="56"/>
        <v/>
      </c>
      <c r="B469" s="98" t="str">
        <f t="shared" si="55"/>
        <v/>
      </c>
      <c r="C469" s="99"/>
      <c r="D469" s="137"/>
      <c r="E469" s="100"/>
      <c r="F469" s="57"/>
      <c r="G469" s="58">
        <f t="shared" si="57"/>
        <v>0</v>
      </c>
      <c r="H469" s="58">
        <f>IF(E469="",0,IFERROR(VLOOKUP(E469,档案费管理台账!$D$4:$H$1000,5,0),0))</f>
        <v>0</v>
      </c>
      <c r="I469" s="57"/>
      <c r="J469" s="57"/>
      <c r="K469" s="57"/>
      <c r="L469" s="57"/>
      <c r="M469" s="58" t="str">
        <f t="shared" si="58"/>
        <v/>
      </c>
      <c r="N469" s="102"/>
    </row>
    <row r="470" spans="1:14">
      <c r="A470" s="97" t="str">
        <f t="shared" si="56"/>
        <v/>
      </c>
      <c r="B470" s="98" t="str">
        <f t="shared" si="55"/>
        <v/>
      </c>
      <c r="C470" s="99"/>
      <c r="D470" s="137"/>
      <c r="E470" s="100"/>
      <c r="F470" s="57"/>
      <c r="G470" s="58">
        <f t="shared" si="57"/>
        <v>0</v>
      </c>
      <c r="H470" s="58">
        <f>IF(E470="",0,IFERROR(VLOOKUP(E470,档案费管理台账!$D$4:$H$1000,5,0),0))</f>
        <v>0</v>
      </c>
      <c r="I470" s="57"/>
      <c r="J470" s="57"/>
      <c r="K470" s="57"/>
      <c r="L470" s="57"/>
      <c r="M470" s="58" t="str">
        <f t="shared" si="58"/>
        <v/>
      </c>
      <c r="N470" s="102"/>
    </row>
    <row r="471" spans="1:14">
      <c r="A471" s="97" t="str">
        <f t="shared" si="56"/>
        <v/>
      </c>
      <c r="B471" s="98" t="str">
        <f t="shared" si="55"/>
        <v/>
      </c>
      <c r="C471" s="99"/>
      <c r="D471" s="137"/>
      <c r="E471" s="100"/>
      <c r="F471" s="57"/>
      <c r="G471" s="58">
        <f t="shared" si="57"/>
        <v>0</v>
      </c>
      <c r="H471" s="58">
        <f>IF(E471="",0,IFERROR(VLOOKUP(E471,档案费管理台账!$D$4:$H$1000,5,0),0))</f>
        <v>0</v>
      </c>
      <c r="I471" s="57"/>
      <c r="J471" s="57"/>
      <c r="K471" s="57"/>
      <c r="L471" s="57"/>
      <c r="M471" s="58" t="str">
        <f t="shared" si="58"/>
        <v/>
      </c>
      <c r="N471" s="102"/>
    </row>
    <row r="472" spans="1:14">
      <c r="A472" s="97" t="str">
        <f t="shared" si="56"/>
        <v/>
      </c>
      <c r="B472" s="98" t="str">
        <f t="shared" si="55"/>
        <v/>
      </c>
      <c r="C472" s="99"/>
      <c r="D472" s="137"/>
      <c r="E472" s="100"/>
      <c r="F472" s="57"/>
      <c r="G472" s="58">
        <f t="shared" si="57"/>
        <v>0</v>
      </c>
      <c r="H472" s="58">
        <f>IF(E472="",0,IFERROR(VLOOKUP(E472,档案费管理台账!$D$4:$H$1000,5,0),0))</f>
        <v>0</v>
      </c>
      <c r="I472" s="57"/>
      <c r="J472" s="57"/>
      <c r="K472" s="57"/>
      <c r="L472" s="57"/>
      <c r="M472" s="58" t="str">
        <f t="shared" si="58"/>
        <v/>
      </c>
      <c r="N472" s="102"/>
    </row>
    <row r="473" spans="1:14">
      <c r="A473" s="97" t="str">
        <f t="shared" si="56"/>
        <v/>
      </c>
      <c r="B473" s="98" t="str">
        <f t="shared" si="55"/>
        <v/>
      </c>
      <c r="C473" s="99"/>
      <c r="D473" s="137"/>
      <c r="E473" s="100"/>
      <c r="F473" s="57"/>
      <c r="G473" s="58">
        <f t="shared" si="57"/>
        <v>0</v>
      </c>
      <c r="H473" s="58">
        <f>IF(E473="",0,IFERROR(VLOOKUP(E473,档案费管理台账!$D$4:$H$1000,5,0),0))</f>
        <v>0</v>
      </c>
      <c r="I473" s="57"/>
      <c r="J473" s="57"/>
      <c r="K473" s="57"/>
      <c r="L473" s="57"/>
      <c r="M473" s="58" t="str">
        <f t="shared" si="58"/>
        <v/>
      </c>
      <c r="N473" s="102"/>
    </row>
    <row r="474" spans="1:14">
      <c r="A474" s="97" t="str">
        <f t="shared" si="56"/>
        <v/>
      </c>
      <c r="B474" s="98" t="str">
        <f t="shared" si="55"/>
        <v/>
      </c>
      <c r="C474" s="99"/>
      <c r="D474" s="137"/>
      <c r="E474" s="100"/>
      <c r="F474" s="57"/>
      <c r="G474" s="58">
        <f t="shared" si="57"/>
        <v>0</v>
      </c>
      <c r="H474" s="58">
        <f>IF(E474="",0,IFERROR(VLOOKUP(E474,档案费管理台账!$D$4:$H$1000,5,0),0))</f>
        <v>0</v>
      </c>
      <c r="I474" s="57"/>
      <c r="J474" s="57"/>
      <c r="K474" s="57"/>
      <c r="L474" s="57"/>
      <c r="M474" s="58" t="str">
        <f t="shared" si="58"/>
        <v/>
      </c>
      <c r="N474" s="102"/>
    </row>
    <row r="475" spans="1:14">
      <c r="A475" s="97" t="str">
        <f t="shared" si="56"/>
        <v/>
      </c>
      <c r="B475" s="98" t="str">
        <f t="shared" si="55"/>
        <v/>
      </c>
      <c r="C475" s="99"/>
      <c r="D475" s="137"/>
      <c r="E475" s="100"/>
      <c r="F475" s="57"/>
      <c r="G475" s="58">
        <f t="shared" si="57"/>
        <v>0</v>
      </c>
      <c r="H475" s="58">
        <f>IF(E475="",0,IFERROR(VLOOKUP(E475,档案费管理台账!$D$4:$H$1000,5,0),0))</f>
        <v>0</v>
      </c>
      <c r="I475" s="57"/>
      <c r="J475" s="57"/>
      <c r="K475" s="57"/>
      <c r="L475" s="57"/>
      <c r="M475" s="58" t="str">
        <f t="shared" si="58"/>
        <v/>
      </c>
      <c r="N475" s="102"/>
    </row>
    <row r="476" spans="1:14">
      <c r="A476" s="97" t="str">
        <f t="shared" si="56"/>
        <v/>
      </c>
      <c r="B476" s="98" t="str">
        <f t="shared" si="55"/>
        <v/>
      </c>
      <c r="C476" s="99"/>
      <c r="D476" s="137"/>
      <c r="E476" s="100"/>
      <c r="F476" s="57"/>
      <c r="G476" s="58">
        <f t="shared" si="57"/>
        <v>0</v>
      </c>
      <c r="H476" s="58">
        <f>IF(E476="",0,IFERROR(VLOOKUP(E476,档案费管理台账!$D$4:$H$1000,5,0),0))</f>
        <v>0</v>
      </c>
      <c r="I476" s="57"/>
      <c r="J476" s="57"/>
      <c r="K476" s="57"/>
      <c r="L476" s="57"/>
      <c r="M476" s="58" t="str">
        <f t="shared" si="58"/>
        <v/>
      </c>
      <c r="N476" s="102"/>
    </row>
    <row r="477" spans="1:14">
      <c r="A477" s="97" t="str">
        <f t="shared" si="56"/>
        <v/>
      </c>
      <c r="B477" s="98" t="str">
        <f t="shared" si="55"/>
        <v/>
      </c>
      <c r="C477" s="99"/>
      <c r="D477" s="137"/>
      <c r="E477" s="100"/>
      <c r="F477" s="57"/>
      <c r="G477" s="58">
        <f t="shared" si="57"/>
        <v>0</v>
      </c>
      <c r="H477" s="58">
        <f>IF(E477="",0,IFERROR(VLOOKUP(E477,档案费管理台账!$D$4:$H$1000,5,0),0))</f>
        <v>0</v>
      </c>
      <c r="I477" s="57"/>
      <c r="J477" s="57"/>
      <c r="K477" s="57"/>
      <c r="L477" s="57"/>
      <c r="M477" s="58" t="str">
        <f t="shared" si="58"/>
        <v/>
      </c>
      <c r="N477" s="102"/>
    </row>
    <row r="478" spans="1:14">
      <c r="A478" s="97" t="str">
        <f t="shared" si="56"/>
        <v/>
      </c>
      <c r="B478" s="98" t="str">
        <f t="shared" si="55"/>
        <v/>
      </c>
      <c r="C478" s="99"/>
      <c r="D478" s="137"/>
      <c r="E478" s="100"/>
      <c r="F478" s="57"/>
      <c r="G478" s="58">
        <f t="shared" si="57"/>
        <v>0</v>
      </c>
      <c r="H478" s="58">
        <f>IF(E478="",0,IFERROR(VLOOKUP(E478,档案费管理台账!$D$4:$H$1000,5,0),0))</f>
        <v>0</v>
      </c>
      <c r="I478" s="57"/>
      <c r="J478" s="57"/>
      <c r="K478" s="57"/>
      <c r="L478" s="57"/>
      <c r="M478" s="58" t="str">
        <f t="shared" si="58"/>
        <v/>
      </c>
      <c r="N478" s="102"/>
    </row>
    <row r="479" spans="1:14">
      <c r="A479" s="97" t="str">
        <f t="shared" si="56"/>
        <v/>
      </c>
      <c r="B479" s="98" t="str">
        <f t="shared" si="55"/>
        <v/>
      </c>
      <c r="C479" s="99"/>
      <c r="D479" s="137"/>
      <c r="E479" s="100"/>
      <c r="F479" s="57"/>
      <c r="G479" s="58">
        <f t="shared" si="57"/>
        <v>0</v>
      </c>
      <c r="H479" s="58">
        <f>IF(E479="",0,IFERROR(VLOOKUP(E479,档案费管理台账!$D$4:$H$1000,5,0),0))</f>
        <v>0</v>
      </c>
      <c r="I479" s="57"/>
      <c r="J479" s="57"/>
      <c r="K479" s="57"/>
      <c r="L479" s="57"/>
      <c r="M479" s="58" t="str">
        <f t="shared" si="58"/>
        <v/>
      </c>
      <c r="N479" s="102"/>
    </row>
    <row r="480" spans="1:14">
      <c r="A480" s="97" t="str">
        <f t="shared" si="56"/>
        <v/>
      </c>
      <c r="B480" s="98" t="str">
        <f t="shared" si="55"/>
        <v/>
      </c>
      <c r="C480" s="99"/>
      <c r="D480" s="137"/>
      <c r="E480" s="100"/>
      <c r="F480" s="57"/>
      <c r="G480" s="58">
        <f t="shared" si="57"/>
        <v>0</v>
      </c>
      <c r="H480" s="58">
        <f>IF(E480="",0,IFERROR(VLOOKUP(E480,档案费管理台账!$D$4:$H$1000,5,0),0))</f>
        <v>0</v>
      </c>
      <c r="I480" s="57"/>
      <c r="J480" s="57"/>
      <c r="K480" s="57"/>
      <c r="L480" s="57"/>
      <c r="M480" s="58" t="str">
        <f t="shared" si="58"/>
        <v/>
      </c>
      <c r="N480" s="102"/>
    </row>
    <row r="481" spans="1:14">
      <c r="A481" s="97" t="str">
        <f t="shared" si="56"/>
        <v/>
      </c>
      <c r="B481" s="98" t="str">
        <f t="shared" si="55"/>
        <v/>
      </c>
      <c r="C481" s="99"/>
      <c r="D481" s="137"/>
      <c r="E481" s="100"/>
      <c r="F481" s="57"/>
      <c r="G481" s="58">
        <f t="shared" si="57"/>
        <v>0</v>
      </c>
      <c r="H481" s="58">
        <f>IF(E481="",0,IFERROR(VLOOKUP(E481,档案费管理台账!$D$4:$H$1000,5,0),0))</f>
        <v>0</v>
      </c>
      <c r="I481" s="57"/>
      <c r="J481" s="57"/>
      <c r="K481" s="57"/>
      <c r="L481" s="57"/>
      <c r="M481" s="58" t="str">
        <f t="shared" si="58"/>
        <v/>
      </c>
      <c r="N481" s="102"/>
    </row>
    <row r="482" spans="1:14">
      <c r="A482" s="97" t="str">
        <f t="shared" si="56"/>
        <v/>
      </c>
      <c r="B482" s="98" t="str">
        <f t="shared" si="55"/>
        <v/>
      </c>
      <c r="C482" s="99"/>
      <c r="D482" s="137"/>
      <c r="E482" s="100"/>
      <c r="F482" s="57"/>
      <c r="G482" s="58">
        <f t="shared" si="57"/>
        <v>0</v>
      </c>
      <c r="H482" s="58">
        <f>IF(E482="",0,IFERROR(VLOOKUP(E482,档案费管理台账!$D$4:$H$1000,5,0),0))</f>
        <v>0</v>
      </c>
      <c r="I482" s="57"/>
      <c r="J482" s="57"/>
      <c r="K482" s="57"/>
      <c r="L482" s="57"/>
      <c r="M482" s="58" t="str">
        <f t="shared" si="58"/>
        <v/>
      </c>
      <c r="N482" s="102"/>
    </row>
    <row r="483" spans="1:14">
      <c r="A483" s="97" t="str">
        <f t="shared" si="56"/>
        <v/>
      </c>
      <c r="B483" s="98" t="str">
        <f t="shared" si="55"/>
        <v/>
      </c>
      <c r="C483" s="99"/>
      <c r="D483" s="137"/>
      <c r="E483" s="100"/>
      <c r="F483" s="57"/>
      <c r="G483" s="58">
        <f t="shared" si="57"/>
        <v>0</v>
      </c>
      <c r="H483" s="58">
        <f>IF(E483="",0,IFERROR(VLOOKUP(E483,档案费管理台账!$D$4:$H$1000,5,0),0))</f>
        <v>0</v>
      </c>
      <c r="I483" s="57"/>
      <c r="J483" s="57"/>
      <c r="K483" s="57"/>
      <c r="L483" s="57"/>
      <c r="M483" s="58" t="str">
        <f t="shared" si="58"/>
        <v/>
      </c>
      <c r="N483" s="102"/>
    </row>
    <row r="484" spans="1:14">
      <c r="A484" s="97" t="str">
        <f t="shared" si="56"/>
        <v/>
      </c>
      <c r="B484" s="98" t="str">
        <f t="shared" si="55"/>
        <v/>
      </c>
      <c r="C484" s="99"/>
      <c r="D484" s="137"/>
      <c r="E484" s="100"/>
      <c r="F484" s="57"/>
      <c r="G484" s="58">
        <f t="shared" si="57"/>
        <v>0</v>
      </c>
      <c r="H484" s="58">
        <f>IF(E484="",0,IFERROR(VLOOKUP(E484,档案费管理台账!$D$4:$H$1000,5,0),0))</f>
        <v>0</v>
      </c>
      <c r="I484" s="57"/>
      <c r="J484" s="57"/>
      <c r="K484" s="57"/>
      <c r="L484" s="57"/>
      <c r="M484" s="58" t="str">
        <f t="shared" si="58"/>
        <v/>
      </c>
      <c r="N484" s="102"/>
    </row>
    <row r="485" spans="1:14">
      <c r="A485" s="97" t="str">
        <f t="shared" si="56"/>
        <v/>
      </c>
      <c r="B485" s="98" t="str">
        <f t="shared" si="55"/>
        <v/>
      </c>
      <c r="C485" s="99"/>
      <c r="D485" s="137"/>
      <c r="E485" s="100"/>
      <c r="F485" s="57"/>
      <c r="G485" s="58">
        <f t="shared" si="57"/>
        <v>0</v>
      </c>
      <c r="H485" s="58">
        <f>IF(E485="",0,IFERROR(VLOOKUP(E485,档案费管理台账!$D$4:$H$1000,5,0),0))</f>
        <v>0</v>
      </c>
      <c r="I485" s="57"/>
      <c r="J485" s="57"/>
      <c r="K485" s="57"/>
      <c r="L485" s="57"/>
      <c r="M485" s="58" t="str">
        <f t="shared" si="58"/>
        <v/>
      </c>
      <c r="N485" s="102"/>
    </row>
    <row r="486" spans="1:14">
      <c r="A486" s="97" t="str">
        <f t="shared" si="56"/>
        <v/>
      </c>
      <c r="B486" s="98" t="str">
        <f t="shared" si="55"/>
        <v/>
      </c>
      <c r="C486" s="99"/>
      <c r="D486" s="137"/>
      <c r="E486" s="100"/>
      <c r="F486" s="57"/>
      <c r="G486" s="58">
        <f t="shared" si="57"/>
        <v>0</v>
      </c>
      <c r="H486" s="58">
        <f>IF(E486="",0,IFERROR(VLOOKUP(E486,档案费管理台账!$D$4:$H$1000,5,0),0))</f>
        <v>0</v>
      </c>
      <c r="I486" s="57"/>
      <c r="J486" s="57"/>
      <c r="K486" s="57"/>
      <c r="L486" s="57"/>
      <c r="M486" s="58" t="str">
        <f t="shared" si="58"/>
        <v/>
      </c>
      <c r="N486" s="102"/>
    </row>
    <row r="487" spans="1:14">
      <c r="A487" s="97" t="str">
        <f t="shared" si="56"/>
        <v/>
      </c>
      <c r="B487" s="98" t="str">
        <f t="shared" si="55"/>
        <v/>
      </c>
      <c r="C487" s="99"/>
      <c r="D487" s="137"/>
      <c r="E487" s="100"/>
      <c r="F487" s="57"/>
      <c r="G487" s="58">
        <f t="shared" si="57"/>
        <v>0</v>
      </c>
      <c r="H487" s="58">
        <f>IF(E487="",0,IFERROR(VLOOKUP(E487,档案费管理台账!$D$4:$H$1000,5,0),0))</f>
        <v>0</v>
      </c>
      <c r="I487" s="57"/>
      <c r="J487" s="57"/>
      <c r="K487" s="57"/>
      <c r="L487" s="57"/>
      <c r="M487" s="58" t="str">
        <f t="shared" si="58"/>
        <v/>
      </c>
      <c r="N487" s="102"/>
    </row>
    <row r="488" spans="1:14">
      <c r="A488" s="97" t="str">
        <f t="shared" si="56"/>
        <v/>
      </c>
      <c r="B488" s="98" t="str">
        <f t="shared" si="55"/>
        <v/>
      </c>
      <c r="C488" s="99"/>
      <c r="D488" s="137"/>
      <c r="E488" s="100"/>
      <c r="F488" s="57"/>
      <c r="G488" s="58">
        <f t="shared" si="57"/>
        <v>0</v>
      </c>
      <c r="H488" s="58">
        <f>IF(E488="",0,IFERROR(VLOOKUP(E488,档案费管理台账!$D$4:$H$1000,5,0),0))</f>
        <v>0</v>
      </c>
      <c r="I488" s="57"/>
      <c r="J488" s="57"/>
      <c r="K488" s="57"/>
      <c r="L488" s="57"/>
      <c r="M488" s="58" t="str">
        <f t="shared" si="58"/>
        <v/>
      </c>
      <c r="N488" s="102"/>
    </row>
    <row r="489" spans="1:14">
      <c r="A489" s="97" t="str">
        <f t="shared" si="56"/>
        <v/>
      </c>
      <c r="B489" s="98" t="str">
        <f t="shared" si="55"/>
        <v/>
      </c>
      <c r="C489" s="99"/>
      <c r="D489" s="137"/>
      <c r="E489" s="100"/>
      <c r="F489" s="57"/>
      <c r="G489" s="58">
        <f t="shared" si="57"/>
        <v>0</v>
      </c>
      <c r="H489" s="58">
        <f>IF(E489="",0,IFERROR(VLOOKUP(E489,档案费管理台账!$D$4:$H$1000,5,0),0))</f>
        <v>0</v>
      </c>
      <c r="I489" s="57"/>
      <c r="J489" s="57"/>
      <c r="K489" s="57"/>
      <c r="L489" s="57"/>
      <c r="M489" s="58" t="str">
        <f t="shared" si="58"/>
        <v/>
      </c>
      <c r="N489" s="102"/>
    </row>
    <row r="490" spans="1:14">
      <c r="A490" s="97" t="str">
        <f t="shared" si="56"/>
        <v/>
      </c>
      <c r="B490" s="98" t="str">
        <f t="shared" si="55"/>
        <v/>
      </c>
      <c r="C490" s="99"/>
      <c r="D490" s="137"/>
      <c r="E490" s="100"/>
      <c r="F490" s="57"/>
      <c r="G490" s="58">
        <f t="shared" si="57"/>
        <v>0</v>
      </c>
      <c r="H490" s="58">
        <f>IF(E490="",0,IFERROR(VLOOKUP(E490,档案费管理台账!$D$4:$H$1000,5,0),0))</f>
        <v>0</v>
      </c>
      <c r="I490" s="57"/>
      <c r="J490" s="57"/>
      <c r="K490" s="57"/>
      <c r="L490" s="57"/>
      <c r="M490" s="58" t="str">
        <f t="shared" si="58"/>
        <v/>
      </c>
      <c r="N490" s="102"/>
    </row>
    <row r="491" spans="1:14">
      <c r="A491" s="97" t="str">
        <f t="shared" si="56"/>
        <v/>
      </c>
      <c r="B491" s="98" t="str">
        <f t="shared" si="55"/>
        <v/>
      </c>
      <c r="C491" s="99"/>
      <c r="D491" s="137"/>
      <c r="E491" s="100"/>
      <c r="F491" s="57"/>
      <c r="G491" s="58">
        <f t="shared" si="57"/>
        <v>0</v>
      </c>
      <c r="H491" s="58">
        <f>IF(E491="",0,IFERROR(VLOOKUP(E491,档案费管理台账!$D$4:$H$1000,5,0),0))</f>
        <v>0</v>
      </c>
      <c r="I491" s="57"/>
      <c r="J491" s="57"/>
      <c r="K491" s="57"/>
      <c r="L491" s="57"/>
      <c r="M491" s="58" t="str">
        <f t="shared" si="58"/>
        <v/>
      </c>
      <c r="N491" s="102"/>
    </row>
    <row r="492" spans="1:14">
      <c r="A492" s="97" t="str">
        <f t="shared" si="56"/>
        <v/>
      </c>
      <c r="B492" s="98" t="str">
        <f t="shared" ref="B492:B555" si="59">IF(C492="","",MONTH(C492)&amp;"月")</f>
        <v/>
      </c>
      <c r="C492" s="99"/>
      <c r="D492" s="137"/>
      <c r="E492" s="100"/>
      <c r="F492" s="57"/>
      <c r="G492" s="58">
        <f t="shared" si="57"/>
        <v>0</v>
      </c>
      <c r="H492" s="58">
        <f>IF(E492="",0,IFERROR(VLOOKUP(E492,档案费管理台账!$D$4:$H$1000,5,0),0))</f>
        <v>0</v>
      </c>
      <c r="I492" s="57"/>
      <c r="J492" s="57"/>
      <c r="K492" s="57"/>
      <c r="L492" s="57"/>
      <c r="M492" s="58" t="str">
        <f t="shared" si="58"/>
        <v/>
      </c>
      <c r="N492" s="102"/>
    </row>
    <row r="493" spans="1:14">
      <c r="A493" s="97" t="str">
        <f t="shared" ref="A493:A556" si="60">IF(C493="","",ROW()-42)</f>
        <v/>
      </c>
      <c r="B493" s="98" t="str">
        <f t="shared" si="59"/>
        <v/>
      </c>
      <c r="C493" s="99"/>
      <c r="D493" s="137"/>
      <c r="E493" s="100"/>
      <c r="F493" s="57"/>
      <c r="G493" s="58">
        <f t="shared" ref="G493:G556" si="61">IF(F493="",0,F493*$K$41)</f>
        <v>0</v>
      </c>
      <c r="H493" s="58">
        <f>IF(E493="",0,IFERROR(VLOOKUP(E493,档案费管理台账!$D$4:$H$1000,5,0),0))</f>
        <v>0</v>
      </c>
      <c r="I493" s="57"/>
      <c r="J493" s="57"/>
      <c r="K493" s="57"/>
      <c r="L493" s="57"/>
      <c r="M493" s="58" t="str">
        <f t="shared" ref="M493:M556" si="62">IF(C493="","",ROUND(M492+G493-I493-J493-K493-L493-H493,2))</f>
        <v/>
      </c>
      <c r="N493" s="102"/>
    </row>
    <row r="494" spans="1:14">
      <c r="A494" s="97" t="str">
        <f t="shared" si="60"/>
        <v/>
      </c>
      <c r="B494" s="98" t="str">
        <f t="shared" si="59"/>
        <v/>
      </c>
      <c r="C494" s="99"/>
      <c r="D494" s="137"/>
      <c r="E494" s="100"/>
      <c r="F494" s="57"/>
      <c r="G494" s="58">
        <f t="shared" si="61"/>
        <v>0</v>
      </c>
      <c r="H494" s="58">
        <f>IF(E494="",0,IFERROR(VLOOKUP(E494,档案费管理台账!$D$4:$H$1000,5,0),0))</f>
        <v>0</v>
      </c>
      <c r="I494" s="57"/>
      <c r="J494" s="57"/>
      <c r="K494" s="57"/>
      <c r="L494" s="57"/>
      <c r="M494" s="58" t="str">
        <f t="shared" si="62"/>
        <v/>
      </c>
      <c r="N494" s="102"/>
    </row>
    <row r="495" spans="1:14">
      <c r="A495" s="97" t="str">
        <f t="shared" si="60"/>
        <v/>
      </c>
      <c r="B495" s="98" t="str">
        <f t="shared" si="59"/>
        <v/>
      </c>
      <c r="C495" s="99"/>
      <c r="D495" s="137"/>
      <c r="E495" s="100"/>
      <c r="F495" s="57"/>
      <c r="G495" s="58">
        <f t="shared" si="61"/>
        <v>0</v>
      </c>
      <c r="H495" s="58">
        <f>IF(E495="",0,IFERROR(VLOOKUP(E495,档案费管理台账!$D$4:$H$1000,5,0),0))</f>
        <v>0</v>
      </c>
      <c r="I495" s="57"/>
      <c r="J495" s="57"/>
      <c r="K495" s="57"/>
      <c r="L495" s="57"/>
      <c r="M495" s="58" t="str">
        <f t="shared" si="62"/>
        <v/>
      </c>
      <c r="N495" s="102"/>
    </row>
    <row r="496" spans="1:14">
      <c r="A496" s="97" t="str">
        <f t="shared" si="60"/>
        <v/>
      </c>
      <c r="B496" s="98" t="str">
        <f t="shared" si="59"/>
        <v/>
      </c>
      <c r="C496" s="99"/>
      <c r="D496" s="137"/>
      <c r="E496" s="100"/>
      <c r="F496" s="57"/>
      <c r="G496" s="58">
        <f t="shared" si="61"/>
        <v>0</v>
      </c>
      <c r="H496" s="58">
        <f>IF(E496="",0,IFERROR(VLOOKUP(E496,档案费管理台账!$D$4:$H$1000,5,0),0))</f>
        <v>0</v>
      </c>
      <c r="I496" s="57"/>
      <c r="J496" s="57"/>
      <c r="K496" s="57"/>
      <c r="L496" s="57"/>
      <c r="M496" s="58" t="str">
        <f t="shared" si="62"/>
        <v/>
      </c>
      <c r="N496" s="102"/>
    </row>
    <row r="497" spans="1:14">
      <c r="A497" s="97" t="str">
        <f t="shared" si="60"/>
        <v/>
      </c>
      <c r="B497" s="98" t="str">
        <f t="shared" si="59"/>
        <v/>
      </c>
      <c r="C497" s="99"/>
      <c r="D497" s="137"/>
      <c r="E497" s="100"/>
      <c r="F497" s="57"/>
      <c r="G497" s="58">
        <f t="shared" si="61"/>
        <v>0</v>
      </c>
      <c r="H497" s="58">
        <f>IF(E497="",0,IFERROR(VLOOKUP(E497,档案费管理台账!$D$4:$H$1000,5,0),0))</f>
        <v>0</v>
      </c>
      <c r="I497" s="57"/>
      <c r="J497" s="57"/>
      <c r="K497" s="57"/>
      <c r="L497" s="57"/>
      <c r="M497" s="58" t="str">
        <f t="shared" si="62"/>
        <v/>
      </c>
      <c r="N497" s="102"/>
    </row>
    <row r="498" spans="1:14">
      <c r="A498" s="97" t="str">
        <f t="shared" si="60"/>
        <v/>
      </c>
      <c r="B498" s="98" t="str">
        <f t="shared" si="59"/>
        <v/>
      </c>
      <c r="C498" s="99"/>
      <c r="D498" s="137"/>
      <c r="E498" s="100"/>
      <c r="F498" s="57"/>
      <c r="G498" s="58">
        <f t="shared" si="61"/>
        <v>0</v>
      </c>
      <c r="H498" s="58">
        <f>IF(E498="",0,IFERROR(VLOOKUP(E498,档案费管理台账!$D$4:$H$1000,5,0),0))</f>
        <v>0</v>
      </c>
      <c r="I498" s="57"/>
      <c r="J498" s="57"/>
      <c r="K498" s="57"/>
      <c r="L498" s="57"/>
      <c r="M498" s="58" t="str">
        <f t="shared" si="62"/>
        <v/>
      </c>
      <c r="N498" s="102"/>
    </row>
    <row r="499" spans="1:14">
      <c r="A499" s="97" t="str">
        <f t="shared" si="60"/>
        <v/>
      </c>
      <c r="B499" s="98" t="str">
        <f t="shared" si="59"/>
        <v/>
      </c>
      <c r="C499" s="99"/>
      <c r="D499" s="137"/>
      <c r="E499" s="100"/>
      <c r="F499" s="57"/>
      <c r="G499" s="58">
        <f t="shared" si="61"/>
        <v>0</v>
      </c>
      <c r="H499" s="58">
        <f>IF(E499="",0,IFERROR(VLOOKUP(E499,档案费管理台账!$D$4:$H$1000,5,0),0))</f>
        <v>0</v>
      </c>
      <c r="I499" s="57"/>
      <c r="J499" s="57"/>
      <c r="K499" s="57"/>
      <c r="L499" s="57"/>
      <c r="M499" s="58" t="str">
        <f t="shared" si="62"/>
        <v/>
      </c>
      <c r="N499" s="102"/>
    </row>
    <row r="500" spans="1:14">
      <c r="A500" s="97" t="str">
        <f t="shared" si="60"/>
        <v/>
      </c>
      <c r="B500" s="98" t="str">
        <f t="shared" si="59"/>
        <v/>
      </c>
      <c r="C500" s="99"/>
      <c r="D500" s="137"/>
      <c r="E500" s="100"/>
      <c r="F500" s="57"/>
      <c r="G500" s="58">
        <f t="shared" si="61"/>
        <v>0</v>
      </c>
      <c r="H500" s="58">
        <f>IF(E500="",0,IFERROR(VLOOKUP(E500,档案费管理台账!$D$4:$H$1000,5,0),0))</f>
        <v>0</v>
      </c>
      <c r="I500" s="57"/>
      <c r="J500" s="57"/>
      <c r="K500" s="57"/>
      <c r="L500" s="57"/>
      <c r="M500" s="58" t="str">
        <f t="shared" si="62"/>
        <v/>
      </c>
      <c r="N500" s="102"/>
    </row>
    <row r="501" spans="1:14">
      <c r="A501" s="97" t="str">
        <f t="shared" si="60"/>
        <v/>
      </c>
      <c r="B501" s="98" t="str">
        <f t="shared" si="59"/>
        <v/>
      </c>
      <c r="C501" s="99"/>
      <c r="D501" s="137"/>
      <c r="E501" s="100"/>
      <c r="F501" s="57"/>
      <c r="G501" s="58">
        <f t="shared" si="61"/>
        <v>0</v>
      </c>
      <c r="H501" s="58">
        <f>IF(E501="",0,IFERROR(VLOOKUP(E501,档案费管理台账!$D$4:$H$1000,5,0),0))</f>
        <v>0</v>
      </c>
      <c r="I501" s="57"/>
      <c r="J501" s="57"/>
      <c r="K501" s="57"/>
      <c r="L501" s="57"/>
      <c r="M501" s="58" t="str">
        <f t="shared" si="62"/>
        <v/>
      </c>
      <c r="N501" s="102"/>
    </row>
    <row r="502" spans="1:14">
      <c r="A502" s="97" t="str">
        <f t="shared" si="60"/>
        <v/>
      </c>
      <c r="B502" s="98" t="str">
        <f t="shared" si="59"/>
        <v/>
      </c>
      <c r="C502" s="99"/>
      <c r="D502" s="137"/>
      <c r="E502" s="100"/>
      <c r="F502" s="57"/>
      <c r="G502" s="58">
        <f t="shared" si="61"/>
        <v>0</v>
      </c>
      <c r="H502" s="58">
        <f>IF(E502="",0,IFERROR(VLOOKUP(E502,档案费管理台账!$D$4:$H$1000,5,0),0))</f>
        <v>0</v>
      </c>
      <c r="I502" s="57"/>
      <c r="J502" s="57"/>
      <c r="K502" s="57"/>
      <c r="L502" s="57"/>
      <c r="M502" s="58" t="str">
        <f t="shared" si="62"/>
        <v/>
      </c>
      <c r="N502" s="102"/>
    </row>
    <row r="503" spans="1:14">
      <c r="A503" s="97" t="str">
        <f t="shared" si="60"/>
        <v/>
      </c>
      <c r="B503" s="98" t="str">
        <f t="shared" si="59"/>
        <v/>
      </c>
      <c r="C503" s="99"/>
      <c r="D503" s="137"/>
      <c r="E503" s="100"/>
      <c r="F503" s="57"/>
      <c r="G503" s="58">
        <f t="shared" si="61"/>
        <v>0</v>
      </c>
      <c r="H503" s="58">
        <f>IF(E503="",0,IFERROR(VLOOKUP(E503,档案费管理台账!$D$4:$H$1000,5,0),0))</f>
        <v>0</v>
      </c>
      <c r="I503" s="57"/>
      <c r="J503" s="57"/>
      <c r="K503" s="57"/>
      <c r="L503" s="57"/>
      <c r="M503" s="58" t="str">
        <f t="shared" si="62"/>
        <v/>
      </c>
      <c r="N503" s="102"/>
    </row>
    <row r="504" spans="1:14">
      <c r="A504" s="97" t="str">
        <f t="shared" si="60"/>
        <v/>
      </c>
      <c r="B504" s="98" t="str">
        <f t="shared" si="59"/>
        <v/>
      </c>
      <c r="C504" s="99"/>
      <c r="D504" s="137"/>
      <c r="E504" s="100"/>
      <c r="F504" s="57"/>
      <c r="G504" s="58">
        <f t="shared" si="61"/>
        <v>0</v>
      </c>
      <c r="H504" s="58">
        <f>IF(E504="",0,IFERROR(VLOOKUP(E504,档案费管理台账!$D$4:$H$1000,5,0),0))</f>
        <v>0</v>
      </c>
      <c r="I504" s="57"/>
      <c r="J504" s="57"/>
      <c r="K504" s="57"/>
      <c r="L504" s="57"/>
      <c r="M504" s="58" t="str">
        <f t="shared" si="62"/>
        <v/>
      </c>
      <c r="N504" s="102"/>
    </row>
    <row r="505" spans="1:14">
      <c r="A505" s="97" t="str">
        <f t="shared" si="60"/>
        <v/>
      </c>
      <c r="B505" s="98" t="str">
        <f t="shared" si="59"/>
        <v/>
      </c>
      <c r="C505" s="99"/>
      <c r="D505" s="137"/>
      <c r="E505" s="100"/>
      <c r="F505" s="57"/>
      <c r="G505" s="58">
        <f t="shared" si="61"/>
        <v>0</v>
      </c>
      <c r="H505" s="58">
        <f>IF(E505="",0,IFERROR(VLOOKUP(E505,档案费管理台账!$D$4:$H$1000,5,0),0))</f>
        <v>0</v>
      </c>
      <c r="I505" s="57"/>
      <c r="J505" s="57"/>
      <c r="K505" s="57"/>
      <c r="L505" s="57"/>
      <c r="M505" s="58" t="str">
        <f t="shared" si="62"/>
        <v/>
      </c>
      <c r="N505" s="102"/>
    </row>
    <row r="506" spans="1:14">
      <c r="A506" s="97" t="str">
        <f t="shared" si="60"/>
        <v/>
      </c>
      <c r="B506" s="98" t="str">
        <f t="shared" si="59"/>
        <v/>
      </c>
      <c r="C506" s="99"/>
      <c r="D506" s="137"/>
      <c r="E506" s="100"/>
      <c r="F506" s="57"/>
      <c r="G506" s="58">
        <f t="shared" si="61"/>
        <v>0</v>
      </c>
      <c r="H506" s="58">
        <f>IF(E506="",0,IFERROR(VLOOKUP(E506,档案费管理台账!$D$4:$H$1000,5,0),0))</f>
        <v>0</v>
      </c>
      <c r="I506" s="57"/>
      <c r="J506" s="57"/>
      <c r="K506" s="57"/>
      <c r="L506" s="57"/>
      <c r="M506" s="58" t="str">
        <f t="shared" si="62"/>
        <v/>
      </c>
      <c r="N506" s="102"/>
    </row>
    <row r="507" spans="1:14">
      <c r="A507" s="97" t="str">
        <f t="shared" si="60"/>
        <v/>
      </c>
      <c r="B507" s="98" t="str">
        <f t="shared" si="59"/>
        <v/>
      </c>
      <c r="C507" s="99"/>
      <c r="D507" s="137"/>
      <c r="E507" s="100"/>
      <c r="F507" s="57"/>
      <c r="G507" s="58">
        <f t="shared" si="61"/>
        <v>0</v>
      </c>
      <c r="H507" s="58">
        <f>IF(E507="",0,IFERROR(VLOOKUP(E507,档案费管理台账!$D$4:$H$1000,5,0),0))</f>
        <v>0</v>
      </c>
      <c r="I507" s="57"/>
      <c r="J507" s="57"/>
      <c r="K507" s="57"/>
      <c r="L507" s="57"/>
      <c r="M507" s="58" t="str">
        <f t="shared" si="62"/>
        <v/>
      </c>
      <c r="N507" s="102"/>
    </row>
    <row r="508" spans="1:14">
      <c r="A508" s="97" t="str">
        <f t="shared" si="60"/>
        <v/>
      </c>
      <c r="B508" s="98" t="str">
        <f t="shared" si="59"/>
        <v/>
      </c>
      <c r="C508" s="99"/>
      <c r="D508" s="137"/>
      <c r="E508" s="100"/>
      <c r="F508" s="57"/>
      <c r="G508" s="58">
        <f t="shared" si="61"/>
        <v>0</v>
      </c>
      <c r="H508" s="58">
        <f>IF(E508="",0,IFERROR(VLOOKUP(E508,档案费管理台账!$D$4:$H$1000,5,0),0))</f>
        <v>0</v>
      </c>
      <c r="I508" s="57"/>
      <c r="J508" s="57"/>
      <c r="K508" s="57"/>
      <c r="L508" s="57"/>
      <c r="M508" s="58" t="str">
        <f t="shared" si="62"/>
        <v/>
      </c>
      <c r="N508" s="102"/>
    </row>
    <row r="509" spans="1:14">
      <c r="A509" s="97" t="str">
        <f t="shared" si="60"/>
        <v/>
      </c>
      <c r="B509" s="98" t="str">
        <f t="shared" si="59"/>
        <v/>
      </c>
      <c r="C509" s="99"/>
      <c r="D509" s="137"/>
      <c r="E509" s="100"/>
      <c r="F509" s="57"/>
      <c r="G509" s="58">
        <f t="shared" si="61"/>
        <v>0</v>
      </c>
      <c r="H509" s="58">
        <f>IF(E509="",0,IFERROR(VLOOKUP(E509,档案费管理台账!$D$4:$H$1000,5,0),0))</f>
        <v>0</v>
      </c>
      <c r="I509" s="57"/>
      <c r="J509" s="57"/>
      <c r="K509" s="57"/>
      <c r="L509" s="57"/>
      <c r="M509" s="58" t="str">
        <f t="shared" si="62"/>
        <v/>
      </c>
      <c r="N509" s="102"/>
    </row>
    <row r="510" spans="1:14">
      <c r="A510" s="97" t="str">
        <f t="shared" si="60"/>
        <v/>
      </c>
      <c r="B510" s="98" t="str">
        <f t="shared" si="59"/>
        <v/>
      </c>
      <c r="C510" s="99"/>
      <c r="D510" s="137"/>
      <c r="E510" s="100"/>
      <c r="F510" s="57"/>
      <c r="G510" s="58">
        <f t="shared" si="61"/>
        <v>0</v>
      </c>
      <c r="H510" s="58">
        <f>IF(E510="",0,IFERROR(VLOOKUP(E510,档案费管理台账!$D$4:$H$1000,5,0),0))</f>
        <v>0</v>
      </c>
      <c r="I510" s="57"/>
      <c r="J510" s="57"/>
      <c r="K510" s="57"/>
      <c r="L510" s="57"/>
      <c r="M510" s="58" t="str">
        <f t="shared" si="62"/>
        <v/>
      </c>
      <c r="N510" s="102"/>
    </row>
    <row r="511" spans="1:14">
      <c r="A511" s="97" t="str">
        <f t="shared" si="60"/>
        <v/>
      </c>
      <c r="B511" s="98" t="str">
        <f t="shared" si="59"/>
        <v/>
      </c>
      <c r="C511" s="99"/>
      <c r="D511" s="137"/>
      <c r="E511" s="100"/>
      <c r="F511" s="57"/>
      <c r="G511" s="58">
        <f t="shared" si="61"/>
        <v>0</v>
      </c>
      <c r="H511" s="58">
        <f>IF(E511="",0,IFERROR(VLOOKUP(E511,档案费管理台账!$D$4:$H$1000,5,0),0))</f>
        <v>0</v>
      </c>
      <c r="I511" s="57"/>
      <c r="J511" s="57"/>
      <c r="K511" s="57"/>
      <c r="L511" s="57"/>
      <c r="M511" s="58" t="str">
        <f t="shared" si="62"/>
        <v/>
      </c>
      <c r="N511" s="102"/>
    </row>
    <row r="512" spans="1:14">
      <c r="A512" s="97" t="str">
        <f t="shared" si="60"/>
        <v/>
      </c>
      <c r="B512" s="98" t="str">
        <f t="shared" si="59"/>
        <v/>
      </c>
      <c r="C512" s="99"/>
      <c r="D512" s="137"/>
      <c r="E512" s="100"/>
      <c r="F512" s="57"/>
      <c r="G512" s="58">
        <f t="shared" si="61"/>
        <v>0</v>
      </c>
      <c r="H512" s="58">
        <f>IF(E512="",0,IFERROR(VLOOKUP(E512,档案费管理台账!$D$4:$H$1000,5,0),0))</f>
        <v>0</v>
      </c>
      <c r="I512" s="57"/>
      <c r="J512" s="57"/>
      <c r="K512" s="57"/>
      <c r="L512" s="57"/>
      <c r="M512" s="58" t="str">
        <f t="shared" si="62"/>
        <v/>
      </c>
      <c r="N512" s="102"/>
    </row>
    <row r="513" spans="1:14">
      <c r="A513" s="97" t="str">
        <f t="shared" si="60"/>
        <v/>
      </c>
      <c r="B513" s="98" t="str">
        <f t="shared" si="59"/>
        <v/>
      </c>
      <c r="C513" s="99"/>
      <c r="D513" s="137"/>
      <c r="E513" s="100"/>
      <c r="F513" s="57"/>
      <c r="G513" s="58">
        <f t="shared" si="61"/>
        <v>0</v>
      </c>
      <c r="H513" s="58">
        <f>IF(E513="",0,IFERROR(VLOOKUP(E513,档案费管理台账!$D$4:$H$1000,5,0),0))</f>
        <v>0</v>
      </c>
      <c r="I513" s="57"/>
      <c r="J513" s="57"/>
      <c r="K513" s="57"/>
      <c r="L513" s="57"/>
      <c r="M513" s="58" t="str">
        <f t="shared" si="62"/>
        <v/>
      </c>
      <c r="N513" s="102"/>
    </row>
    <row r="514" spans="1:14">
      <c r="A514" s="97" t="str">
        <f t="shared" si="60"/>
        <v/>
      </c>
      <c r="B514" s="98" t="str">
        <f t="shared" si="59"/>
        <v/>
      </c>
      <c r="C514" s="99"/>
      <c r="D514" s="137"/>
      <c r="E514" s="100"/>
      <c r="F514" s="57"/>
      <c r="G514" s="58">
        <f t="shared" si="61"/>
        <v>0</v>
      </c>
      <c r="H514" s="58">
        <f>IF(E514="",0,IFERROR(VLOOKUP(E514,档案费管理台账!$D$4:$H$1000,5,0),0))</f>
        <v>0</v>
      </c>
      <c r="I514" s="57"/>
      <c r="J514" s="57"/>
      <c r="K514" s="57"/>
      <c r="L514" s="57"/>
      <c r="M514" s="58" t="str">
        <f t="shared" si="62"/>
        <v/>
      </c>
      <c r="N514" s="102"/>
    </row>
    <row r="515" spans="1:14">
      <c r="A515" s="97" t="str">
        <f t="shared" si="60"/>
        <v/>
      </c>
      <c r="B515" s="98" t="str">
        <f t="shared" si="59"/>
        <v/>
      </c>
      <c r="C515" s="99"/>
      <c r="D515" s="137"/>
      <c r="E515" s="100"/>
      <c r="F515" s="57"/>
      <c r="G515" s="58">
        <f t="shared" si="61"/>
        <v>0</v>
      </c>
      <c r="H515" s="58">
        <f>IF(E515="",0,IFERROR(VLOOKUP(E515,档案费管理台账!$D$4:$H$1000,5,0),0))</f>
        <v>0</v>
      </c>
      <c r="I515" s="57"/>
      <c r="J515" s="57"/>
      <c r="K515" s="57"/>
      <c r="L515" s="57"/>
      <c r="M515" s="58" t="str">
        <f t="shared" si="62"/>
        <v/>
      </c>
      <c r="N515" s="102"/>
    </row>
    <row r="516" spans="1:14">
      <c r="A516" s="97" t="str">
        <f t="shared" si="60"/>
        <v/>
      </c>
      <c r="B516" s="98" t="str">
        <f t="shared" si="59"/>
        <v/>
      </c>
      <c r="C516" s="99"/>
      <c r="D516" s="137"/>
      <c r="E516" s="100"/>
      <c r="F516" s="57"/>
      <c r="G516" s="58">
        <f t="shared" si="61"/>
        <v>0</v>
      </c>
      <c r="H516" s="58">
        <f>IF(E516="",0,IFERROR(VLOOKUP(E516,档案费管理台账!$D$4:$H$1000,5,0),0))</f>
        <v>0</v>
      </c>
      <c r="I516" s="57"/>
      <c r="J516" s="57"/>
      <c r="K516" s="57"/>
      <c r="L516" s="57"/>
      <c r="M516" s="58" t="str">
        <f t="shared" si="62"/>
        <v/>
      </c>
      <c r="N516" s="102"/>
    </row>
    <row r="517" spans="1:14">
      <c r="A517" s="97" t="str">
        <f t="shared" si="60"/>
        <v/>
      </c>
      <c r="B517" s="98" t="str">
        <f t="shared" si="59"/>
        <v/>
      </c>
      <c r="C517" s="99"/>
      <c r="D517" s="137"/>
      <c r="E517" s="100"/>
      <c r="F517" s="57"/>
      <c r="G517" s="58">
        <f t="shared" si="61"/>
        <v>0</v>
      </c>
      <c r="H517" s="58">
        <f>IF(E517="",0,IFERROR(VLOOKUP(E517,档案费管理台账!$D$4:$H$1000,5,0),0))</f>
        <v>0</v>
      </c>
      <c r="I517" s="57"/>
      <c r="J517" s="57"/>
      <c r="K517" s="57"/>
      <c r="L517" s="57"/>
      <c r="M517" s="58" t="str">
        <f t="shared" si="62"/>
        <v/>
      </c>
      <c r="N517" s="102"/>
    </row>
    <row r="518" spans="1:14">
      <c r="A518" s="97" t="str">
        <f t="shared" si="60"/>
        <v/>
      </c>
      <c r="B518" s="98" t="str">
        <f t="shared" si="59"/>
        <v/>
      </c>
      <c r="C518" s="99"/>
      <c r="D518" s="137"/>
      <c r="E518" s="100"/>
      <c r="F518" s="57"/>
      <c r="G518" s="58">
        <f t="shared" si="61"/>
        <v>0</v>
      </c>
      <c r="H518" s="58">
        <f>IF(E518="",0,IFERROR(VLOOKUP(E518,档案费管理台账!$D$4:$H$1000,5,0),0))</f>
        <v>0</v>
      </c>
      <c r="I518" s="57"/>
      <c r="J518" s="57"/>
      <c r="K518" s="57"/>
      <c r="L518" s="57"/>
      <c r="M518" s="58" t="str">
        <f t="shared" si="62"/>
        <v/>
      </c>
      <c r="N518" s="102"/>
    </row>
    <row r="519" spans="1:14">
      <c r="A519" s="97" t="str">
        <f t="shared" si="60"/>
        <v/>
      </c>
      <c r="B519" s="98" t="str">
        <f t="shared" si="59"/>
        <v/>
      </c>
      <c r="C519" s="99"/>
      <c r="D519" s="137"/>
      <c r="E519" s="100"/>
      <c r="F519" s="57"/>
      <c r="G519" s="58">
        <f t="shared" si="61"/>
        <v>0</v>
      </c>
      <c r="H519" s="58">
        <f>IF(E519="",0,IFERROR(VLOOKUP(E519,档案费管理台账!$D$4:$H$1000,5,0),0))</f>
        <v>0</v>
      </c>
      <c r="I519" s="57"/>
      <c r="J519" s="57"/>
      <c r="K519" s="57"/>
      <c r="L519" s="57"/>
      <c r="M519" s="58" t="str">
        <f t="shared" si="62"/>
        <v/>
      </c>
      <c r="N519" s="102"/>
    </row>
    <row r="520" spans="1:14">
      <c r="A520" s="97" t="str">
        <f t="shared" si="60"/>
        <v/>
      </c>
      <c r="B520" s="98" t="str">
        <f t="shared" si="59"/>
        <v/>
      </c>
      <c r="C520" s="99"/>
      <c r="D520" s="137"/>
      <c r="E520" s="100"/>
      <c r="F520" s="57"/>
      <c r="G520" s="58">
        <f t="shared" si="61"/>
        <v>0</v>
      </c>
      <c r="H520" s="58">
        <f>IF(E520="",0,IFERROR(VLOOKUP(E520,档案费管理台账!$D$4:$H$1000,5,0),0))</f>
        <v>0</v>
      </c>
      <c r="I520" s="57"/>
      <c r="J520" s="57"/>
      <c r="K520" s="57"/>
      <c r="L520" s="57"/>
      <c r="M520" s="58" t="str">
        <f t="shared" si="62"/>
        <v/>
      </c>
      <c r="N520" s="102"/>
    </row>
    <row r="521" spans="1:14">
      <c r="A521" s="97" t="str">
        <f t="shared" si="60"/>
        <v/>
      </c>
      <c r="B521" s="98" t="str">
        <f t="shared" si="59"/>
        <v/>
      </c>
      <c r="C521" s="99"/>
      <c r="D521" s="137"/>
      <c r="E521" s="100"/>
      <c r="F521" s="57"/>
      <c r="G521" s="58">
        <f t="shared" si="61"/>
        <v>0</v>
      </c>
      <c r="H521" s="58">
        <f>IF(E521="",0,IFERROR(VLOOKUP(E521,档案费管理台账!$D$4:$H$1000,5,0),0))</f>
        <v>0</v>
      </c>
      <c r="I521" s="57"/>
      <c r="J521" s="57"/>
      <c r="K521" s="57"/>
      <c r="L521" s="57"/>
      <c r="M521" s="58" t="str">
        <f t="shared" si="62"/>
        <v/>
      </c>
      <c r="N521" s="102"/>
    </row>
    <row r="522" spans="1:14">
      <c r="A522" s="97" t="str">
        <f t="shared" si="60"/>
        <v/>
      </c>
      <c r="B522" s="98" t="str">
        <f t="shared" si="59"/>
        <v/>
      </c>
      <c r="C522" s="99"/>
      <c r="D522" s="137"/>
      <c r="E522" s="100"/>
      <c r="F522" s="57"/>
      <c r="G522" s="58">
        <f t="shared" si="61"/>
        <v>0</v>
      </c>
      <c r="H522" s="58">
        <f>IF(E522="",0,IFERROR(VLOOKUP(E522,档案费管理台账!$D$4:$H$1000,5,0),0))</f>
        <v>0</v>
      </c>
      <c r="I522" s="57"/>
      <c r="J522" s="57"/>
      <c r="K522" s="57"/>
      <c r="L522" s="57"/>
      <c r="M522" s="58" t="str">
        <f t="shared" si="62"/>
        <v/>
      </c>
      <c r="N522" s="102"/>
    </row>
    <row r="523" spans="1:14">
      <c r="A523" s="97" t="str">
        <f t="shared" si="60"/>
        <v/>
      </c>
      <c r="B523" s="98" t="str">
        <f t="shared" si="59"/>
        <v/>
      </c>
      <c r="C523" s="99"/>
      <c r="D523" s="137"/>
      <c r="E523" s="100"/>
      <c r="F523" s="57"/>
      <c r="G523" s="58">
        <f t="shared" si="61"/>
        <v>0</v>
      </c>
      <c r="H523" s="58">
        <f>IF(E523="",0,IFERROR(VLOOKUP(E523,档案费管理台账!$D$4:$H$1000,5,0),0))</f>
        <v>0</v>
      </c>
      <c r="I523" s="57"/>
      <c r="J523" s="57"/>
      <c r="K523" s="57"/>
      <c r="L523" s="57"/>
      <c r="M523" s="58" t="str">
        <f t="shared" si="62"/>
        <v/>
      </c>
      <c r="N523" s="102"/>
    </row>
    <row r="524" spans="1:14">
      <c r="A524" s="97" t="str">
        <f t="shared" si="60"/>
        <v/>
      </c>
      <c r="B524" s="98" t="str">
        <f t="shared" si="59"/>
        <v/>
      </c>
      <c r="C524" s="99"/>
      <c r="D524" s="137"/>
      <c r="E524" s="100"/>
      <c r="F524" s="57"/>
      <c r="G524" s="58">
        <f t="shared" si="61"/>
        <v>0</v>
      </c>
      <c r="H524" s="58">
        <f>IF(E524="",0,IFERROR(VLOOKUP(E524,档案费管理台账!$D$4:$H$1000,5,0),0))</f>
        <v>0</v>
      </c>
      <c r="I524" s="57"/>
      <c r="J524" s="57"/>
      <c r="K524" s="57"/>
      <c r="L524" s="57"/>
      <c r="M524" s="58" t="str">
        <f t="shared" si="62"/>
        <v/>
      </c>
      <c r="N524" s="102"/>
    </row>
    <row r="525" spans="1:14">
      <c r="A525" s="97" t="str">
        <f t="shared" si="60"/>
        <v/>
      </c>
      <c r="B525" s="98" t="str">
        <f t="shared" si="59"/>
        <v/>
      </c>
      <c r="C525" s="99"/>
      <c r="D525" s="137"/>
      <c r="E525" s="100"/>
      <c r="F525" s="57"/>
      <c r="G525" s="58">
        <f t="shared" si="61"/>
        <v>0</v>
      </c>
      <c r="H525" s="58">
        <f>IF(E525="",0,IFERROR(VLOOKUP(E525,档案费管理台账!$D$4:$H$1000,5,0),0))</f>
        <v>0</v>
      </c>
      <c r="I525" s="57"/>
      <c r="J525" s="57"/>
      <c r="K525" s="57"/>
      <c r="L525" s="57"/>
      <c r="M525" s="58" t="str">
        <f t="shared" si="62"/>
        <v/>
      </c>
      <c r="N525" s="102"/>
    </row>
    <row r="526" spans="1:14">
      <c r="A526" s="97" t="str">
        <f t="shared" si="60"/>
        <v/>
      </c>
      <c r="B526" s="98" t="str">
        <f t="shared" si="59"/>
        <v/>
      </c>
      <c r="C526" s="99"/>
      <c r="D526" s="137"/>
      <c r="E526" s="100"/>
      <c r="F526" s="57"/>
      <c r="G526" s="58">
        <f t="shared" si="61"/>
        <v>0</v>
      </c>
      <c r="H526" s="58">
        <f>IF(E526="",0,IFERROR(VLOOKUP(E526,档案费管理台账!$D$4:$H$1000,5,0),0))</f>
        <v>0</v>
      </c>
      <c r="I526" s="57"/>
      <c r="J526" s="57"/>
      <c r="K526" s="57"/>
      <c r="L526" s="57"/>
      <c r="M526" s="58" t="str">
        <f t="shared" si="62"/>
        <v/>
      </c>
      <c r="N526" s="102"/>
    </row>
    <row r="527" spans="1:14">
      <c r="A527" s="97" t="str">
        <f t="shared" si="60"/>
        <v/>
      </c>
      <c r="B527" s="98" t="str">
        <f t="shared" si="59"/>
        <v/>
      </c>
      <c r="C527" s="99"/>
      <c r="D527" s="137"/>
      <c r="E527" s="100"/>
      <c r="F527" s="57"/>
      <c r="G527" s="58">
        <f t="shared" si="61"/>
        <v>0</v>
      </c>
      <c r="H527" s="58">
        <f>IF(E527="",0,IFERROR(VLOOKUP(E527,档案费管理台账!$D$4:$H$1000,5,0),0))</f>
        <v>0</v>
      </c>
      <c r="I527" s="57"/>
      <c r="J527" s="57"/>
      <c r="K527" s="57"/>
      <c r="L527" s="57"/>
      <c r="M527" s="58" t="str">
        <f t="shared" si="62"/>
        <v/>
      </c>
      <c r="N527" s="102"/>
    </row>
    <row r="528" spans="1:14">
      <c r="A528" s="97" t="str">
        <f t="shared" si="60"/>
        <v/>
      </c>
      <c r="B528" s="98" t="str">
        <f t="shared" si="59"/>
        <v/>
      </c>
      <c r="C528" s="99"/>
      <c r="D528" s="137"/>
      <c r="E528" s="100"/>
      <c r="F528" s="57"/>
      <c r="G528" s="58">
        <f t="shared" si="61"/>
        <v>0</v>
      </c>
      <c r="H528" s="58">
        <f>IF(E528="",0,IFERROR(VLOOKUP(E528,档案费管理台账!$D$4:$H$1000,5,0),0))</f>
        <v>0</v>
      </c>
      <c r="I528" s="57"/>
      <c r="J528" s="57"/>
      <c r="K528" s="57"/>
      <c r="L528" s="57"/>
      <c r="M528" s="58" t="str">
        <f t="shared" si="62"/>
        <v/>
      </c>
      <c r="N528" s="102"/>
    </row>
    <row r="529" spans="1:14">
      <c r="A529" s="97" t="str">
        <f t="shared" si="60"/>
        <v/>
      </c>
      <c r="B529" s="98" t="str">
        <f t="shared" si="59"/>
        <v/>
      </c>
      <c r="C529" s="99"/>
      <c r="D529" s="137"/>
      <c r="E529" s="100"/>
      <c r="F529" s="57"/>
      <c r="G529" s="58">
        <f t="shared" si="61"/>
        <v>0</v>
      </c>
      <c r="H529" s="58">
        <f>IF(E529="",0,IFERROR(VLOOKUP(E529,档案费管理台账!$D$4:$H$1000,5,0),0))</f>
        <v>0</v>
      </c>
      <c r="I529" s="57"/>
      <c r="J529" s="57"/>
      <c r="K529" s="57"/>
      <c r="L529" s="57"/>
      <c r="M529" s="58" t="str">
        <f t="shared" si="62"/>
        <v/>
      </c>
      <c r="N529" s="102"/>
    </row>
    <row r="530" spans="1:14">
      <c r="A530" s="97" t="str">
        <f t="shared" si="60"/>
        <v/>
      </c>
      <c r="B530" s="98" t="str">
        <f t="shared" si="59"/>
        <v/>
      </c>
      <c r="C530" s="99"/>
      <c r="D530" s="137"/>
      <c r="E530" s="100"/>
      <c r="F530" s="57"/>
      <c r="G530" s="58">
        <f t="shared" si="61"/>
        <v>0</v>
      </c>
      <c r="H530" s="58">
        <f>IF(E530="",0,IFERROR(VLOOKUP(E530,档案费管理台账!$D$4:$H$1000,5,0),0))</f>
        <v>0</v>
      </c>
      <c r="I530" s="57"/>
      <c r="J530" s="57"/>
      <c r="K530" s="57"/>
      <c r="L530" s="57"/>
      <c r="M530" s="58" t="str">
        <f t="shared" si="62"/>
        <v/>
      </c>
      <c r="N530" s="102"/>
    </row>
    <row r="531" spans="1:14">
      <c r="A531" s="97" t="str">
        <f t="shared" si="60"/>
        <v/>
      </c>
      <c r="B531" s="98" t="str">
        <f t="shared" si="59"/>
        <v/>
      </c>
      <c r="C531" s="99"/>
      <c r="D531" s="137"/>
      <c r="E531" s="100"/>
      <c r="F531" s="57"/>
      <c r="G531" s="58">
        <f t="shared" si="61"/>
        <v>0</v>
      </c>
      <c r="H531" s="58">
        <f>IF(E531="",0,IFERROR(VLOOKUP(E531,档案费管理台账!$D$4:$H$1000,5,0),0))</f>
        <v>0</v>
      </c>
      <c r="I531" s="57"/>
      <c r="J531" s="57"/>
      <c r="K531" s="57"/>
      <c r="L531" s="57"/>
      <c r="M531" s="58" t="str">
        <f t="shared" si="62"/>
        <v/>
      </c>
      <c r="N531" s="102"/>
    </row>
    <row r="532" spans="1:14">
      <c r="A532" s="97" t="str">
        <f t="shared" si="60"/>
        <v/>
      </c>
      <c r="B532" s="98" t="str">
        <f t="shared" si="59"/>
        <v/>
      </c>
      <c r="C532" s="99"/>
      <c r="D532" s="137"/>
      <c r="E532" s="100"/>
      <c r="F532" s="57"/>
      <c r="G532" s="58">
        <f t="shared" si="61"/>
        <v>0</v>
      </c>
      <c r="H532" s="58">
        <f>IF(E532="",0,IFERROR(VLOOKUP(E532,档案费管理台账!$D$4:$H$1000,5,0),0))</f>
        <v>0</v>
      </c>
      <c r="I532" s="57"/>
      <c r="J532" s="57"/>
      <c r="K532" s="57"/>
      <c r="L532" s="57"/>
      <c r="M532" s="58" t="str">
        <f t="shared" si="62"/>
        <v/>
      </c>
      <c r="N532" s="102"/>
    </row>
    <row r="533" spans="1:14">
      <c r="A533" s="97" t="str">
        <f t="shared" si="60"/>
        <v/>
      </c>
      <c r="B533" s="98" t="str">
        <f t="shared" si="59"/>
        <v/>
      </c>
      <c r="C533" s="99"/>
      <c r="D533" s="137"/>
      <c r="E533" s="100"/>
      <c r="F533" s="57"/>
      <c r="G533" s="58">
        <f t="shared" si="61"/>
        <v>0</v>
      </c>
      <c r="H533" s="58">
        <f>IF(E533="",0,IFERROR(VLOOKUP(E533,档案费管理台账!$D$4:$H$1000,5,0),0))</f>
        <v>0</v>
      </c>
      <c r="I533" s="57"/>
      <c r="J533" s="57"/>
      <c r="K533" s="57"/>
      <c r="L533" s="57"/>
      <c r="M533" s="58" t="str">
        <f t="shared" si="62"/>
        <v/>
      </c>
      <c r="N533" s="102"/>
    </row>
    <row r="534" spans="1:14">
      <c r="A534" s="97" t="str">
        <f t="shared" si="60"/>
        <v/>
      </c>
      <c r="B534" s="98" t="str">
        <f t="shared" si="59"/>
        <v/>
      </c>
      <c r="C534" s="99"/>
      <c r="D534" s="137"/>
      <c r="E534" s="100"/>
      <c r="F534" s="57"/>
      <c r="G534" s="58">
        <f t="shared" si="61"/>
        <v>0</v>
      </c>
      <c r="H534" s="58">
        <f>IF(E534="",0,IFERROR(VLOOKUP(E534,档案费管理台账!$D$4:$H$1000,5,0),0))</f>
        <v>0</v>
      </c>
      <c r="I534" s="57"/>
      <c r="J534" s="57"/>
      <c r="K534" s="57"/>
      <c r="L534" s="57"/>
      <c r="M534" s="58" t="str">
        <f t="shared" si="62"/>
        <v/>
      </c>
      <c r="N534" s="102"/>
    </row>
    <row r="535" spans="1:14">
      <c r="A535" s="97" t="str">
        <f t="shared" si="60"/>
        <v/>
      </c>
      <c r="B535" s="98" t="str">
        <f t="shared" si="59"/>
        <v/>
      </c>
      <c r="C535" s="99"/>
      <c r="D535" s="137"/>
      <c r="E535" s="100"/>
      <c r="F535" s="57"/>
      <c r="G535" s="58">
        <f t="shared" si="61"/>
        <v>0</v>
      </c>
      <c r="H535" s="58">
        <f>IF(E535="",0,IFERROR(VLOOKUP(E535,档案费管理台账!$D$4:$H$1000,5,0),0))</f>
        <v>0</v>
      </c>
      <c r="I535" s="57"/>
      <c r="J535" s="57"/>
      <c r="K535" s="57"/>
      <c r="L535" s="57"/>
      <c r="M535" s="58" t="str">
        <f t="shared" si="62"/>
        <v/>
      </c>
      <c r="N535" s="102"/>
    </row>
    <row r="536" spans="1:14">
      <c r="A536" s="97" t="str">
        <f t="shared" si="60"/>
        <v/>
      </c>
      <c r="B536" s="98" t="str">
        <f t="shared" si="59"/>
        <v/>
      </c>
      <c r="C536" s="99"/>
      <c r="D536" s="137"/>
      <c r="E536" s="100"/>
      <c r="F536" s="57"/>
      <c r="G536" s="58">
        <f t="shared" si="61"/>
        <v>0</v>
      </c>
      <c r="H536" s="58">
        <f>IF(E536="",0,IFERROR(VLOOKUP(E536,档案费管理台账!$D$4:$H$1000,5,0),0))</f>
        <v>0</v>
      </c>
      <c r="I536" s="57"/>
      <c r="J536" s="57"/>
      <c r="K536" s="57"/>
      <c r="L536" s="57"/>
      <c r="M536" s="58" t="str">
        <f t="shared" si="62"/>
        <v/>
      </c>
      <c r="N536" s="102"/>
    </row>
    <row r="537" spans="1:14">
      <c r="A537" s="97" t="str">
        <f t="shared" si="60"/>
        <v/>
      </c>
      <c r="B537" s="98" t="str">
        <f t="shared" si="59"/>
        <v/>
      </c>
      <c r="C537" s="99"/>
      <c r="D537" s="137"/>
      <c r="E537" s="100"/>
      <c r="F537" s="57"/>
      <c r="G537" s="58">
        <f t="shared" si="61"/>
        <v>0</v>
      </c>
      <c r="H537" s="58">
        <f>IF(E537="",0,IFERROR(VLOOKUP(E537,档案费管理台账!$D$4:$H$1000,5,0),0))</f>
        <v>0</v>
      </c>
      <c r="I537" s="57"/>
      <c r="J537" s="57"/>
      <c r="K537" s="57"/>
      <c r="L537" s="57"/>
      <c r="M537" s="58" t="str">
        <f t="shared" si="62"/>
        <v/>
      </c>
      <c r="N537" s="102"/>
    </row>
    <row r="538" spans="1:14">
      <c r="A538" s="97" t="str">
        <f t="shared" si="60"/>
        <v/>
      </c>
      <c r="B538" s="98" t="str">
        <f t="shared" si="59"/>
        <v/>
      </c>
      <c r="C538" s="99"/>
      <c r="D538" s="137"/>
      <c r="E538" s="100"/>
      <c r="F538" s="57"/>
      <c r="G538" s="58">
        <f t="shared" si="61"/>
        <v>0</v>
      </c>
      <c r="H538" s="58">
        <f>IF(E538="",0,IFERROR(VLOOKUP(E538,档案费管理台账!$D$4:$H$1000,5,0),0))</f>
        <v>0</v>
      </c>
      <c r="I538" s="57"/>
      <c r="J538" s="57"/>
      <c r="K538" s="57"/>
      <c r="L538" s="57"/>
      <c r="M538" s="58" t="str">
        <f t="shared" si="62"/>
        <v/>
      </c>
      <c r="N538" s="102"/>
    </row>
    <row r="539" spans="1:14">
      <c r="A539" s="97" t="str">
        <f t="shared" si="60"/>
        <v/>
      </c>
      <c r="B539" s="98" t="str">
        <f t="shared" si="59"/>
        <v/>
      </c>
      <c r="C539" s="99"/>
      <c r="D539" s="137"/>
      <c r="E539" s="100"/>
      <c r="F539" s="57"/>
      <c r="G539" s="58">
        <f t="shared" si="61"/>
        <v>0</v>
      </c>
      <c r="H539" s="58">
        <f>IF(E539="",0,IFERROR(VLOOKUP(E539,档案费管理台账!$D$4:$H$1000,5,0),0))</f>
        <v>0</v>
      </c>
      <c r="I539" s="57"/>
      <c r="J539" s="57"/>
      <c r="K539" s="57"/>
      <c r="L539" s="57"/>
      <c r="M539" s="58" t="str">
        <f t="shared" si="62"/>
        <v/>
      </c>
      <c r="N539" s="102"/>
    </row>
    <row r="540" spans="1:14">
      <c r="A540" s="97" t="str">
        <f t="shared" si="60"/>
        <v/>
      </c>
      <c r="B540" s="98" t="str">
        <f t="shared" si="59"/>
        <v/>
      </c>
      <c r="C540" s="99"/>
      <c r="D540" s="137"/>
      <c r="E540" s="100"/>
      <c r="F540" s="57"/>
      <c r="G540" s="58">
        <f t="shared" si="61"/>
        <v>0</v>
      </c>
      <c r="H540" s="58">
        <f>IF(E540="",0,IFERROR(VLOOKUP(E540,档案费管理台账!$D$4:$H$1000,5,0),0))</f>
        <v>0</v>
      </c>
      <c r="I540" s="57"/>
      <c r="J540" s="57"/>
      <c r="K540" s="57"/>
      <c r="L540" s="57"/>
      <c r="M540" s="58" t="str">
        <f t="shared" si="62"/>
        <v/>
      </c>
      <c r="N540" s="102"/>
    </row>
    <row r="541" spans="1:14">
      <c r="A541" s="97" t="str">
        <f t="shared" si="60"/>
        <v/>
      </c>
      <c r="B541" s="98" t="str">
        <f t="shared" si="59"/>
        <v/>
      </c>
      <c r="C541" s="99"/>
      <c r="D541" s="137"/>
      <c r="E541" s="100"/>
      <c r="F541" s="57"/>
      <c r="G541" s="58">
        <f t="shared" si="61"/>
        <v>0</v>
      </c>
      <c r="H541" s="58">
        <f>IF(E541="",0,IFERROR(VLOOKUP(E541,档案费管理台账!$D$4:$H$1000,5,0),0))</f>
        <v>0</v>
      </c>
      <c r="I541" s="57"/>
      <c r="J541" s="57"/>
      <c r="K541" s="57"/>
      <c r="L541" s="57"/>
      <c r="M541" s="58" t="str">
        <f t="shared" si="62"/>
        <v/>
      </c>
      <c r="N541" s="102"/>
    </row>
    <row r="542" spans="1:14">
      <c r="A542" s="97" t="str">
        <f t="shared" si="60"/>
        <v/>
      </c>
      <c r="B542" s="98" t="str">
        <f t="shared" si="59"/>
        <v/>
      </c>
      <c r="C542" s="99"/>
      <c r="D542" s="137"/>
      <c r="E542" s="100"/>
      <c r="F542" s="57"/>
      <c r="G542" s="58">
        <f t="shared" si="61"/>
        <v>0</v>
      </c>
      <c r="H542" s="58">
        <f>IF(E542="",0,IFERROR(VLOOKUP(E542,档案费管理台账!$D$4:$H$1000,5,0),0))</f>
        <v>0</v>
      </c>
      <c r="I542" s="57"/>
      <c r="J542" s="57"/>
      <c r="K542" s="57"/>
      <c r="L542" s="57"/>
      <c r="M542" s="58" t="str">
        <f t="shared" si="62"/>
        <v/>
      </c>
      <c r="N542" s="102"/>
    </row>
    <row r="543" spans="1:14">
      <c r="A543" s="97" t="str">
        <f t="shared" si="60"/>
        <v/>
      </c>
      <c r="B543" s="98" t="str">
        <f t="shared" si="59"/>
        <v/>
      </c>
      <c r="C543" s="99"/>
      <c r="D543" s="137"/>
      <c r="E543" s="100"/>
      <c r="F543" s="57"/>
      <c r="G543" s="58">
        <f t="shared" si="61"/>
        <v>0</v>
      </c>
      <c r="H543" s="58">
        <f>IF(E543="",0,IFERROR(VLOOKUP(E543,档案费管理台账!$D$4:$H$1000,5,0),0))</f>
        <v>0</v>
      </c>
      <c r="I543" s="57"/>
      <c r="J543" s="57"/>
      <c r="K543" s="57"/>
      <c r="L543" s="57"/>
      <c r="M543" s="58" t="str">
        <f t="shared" si="62"/>
        <v/>
      </c>
      <c r="N543" s="102"/>
    </row>
    <row r="544" spans="1:14">
      <c r="A544" s="97" t="str">
        <f t="shared" si="60"/>
        <v/>
      </c>
      <c r="B544" s="98" t="str">
        <f t="shared" si="59"/>
        <v/>
      </c>
      <c r="C544" s="99"/>
      <c r="D544" s="137"/>
      <c r="E544" s="100"/>
      <c r="F544" s="57"/>
      <c r="G544" s="58">
        <f t="shared" si="61"/>
        <v>0</v>
      </c>
      <c r="H544" s="58">
        <f>IF(E544="",0,IFERROR(VLOOKUP(E544,档案费管理台账!$D$4:$H$1000,5,0),0))</f>
        <v>0</v>
      </c>
      <c r="I544" s="57"/>
      <c r="J544" s="57"/>
      <c r="K544" s="57"/>
      <c r="L544" s="57"/>
      <c r="M544" s="58" t="str">
        <f t="shared" si="62"/>
        <v/>
      </c>
      <c r="N544" s="102"/>
    </row>
    <row r="545" spans="1:14">
      <c r="A545" s="97" t="str">
        <f t="shared" si="60"/>
        <v/>
      </c>
      <c r="B545" s="98" t="str">
        <f t="shared" si="59"/>
        <v/>
      </c>
      <c r="C545" s="99"/>
      <c r="D545" s="137"/>
      <c r="E545" s="100"/>
      <c r="F545" s="57"/>
      <c r="G545" s="58">
        <f t="shared" si="61"/>
        <v>0</v>
      </c>
      <c r="H545" s="58">
        <f>IF(E545="",0,IFERROR(VLOOKUP(E545,档案费管理台账!$D$4:$H$1000,5,0),0))</f>
        <v>0</v>
      </c>
      <c r="I545" s="57"/>
      <c r="J545" s="57"/>
      <c r="K545" s="57"/>
      <c r="L545" s="57"/>
      <c r="M545" s="58" t="str">
        <f t="shared" si="62"/>
        <v/>
      </c>
      <c r="N545" s="102"/>
    </row>
    <row r="546" spans="1:14">
      <c r="A546" s="97" t="str">
        <f t="shared" si="60"/>
        <v/>
      </c>
      <c r="B546" s="98" t="str">
        <f t="shared" si="59"/>
        <v/>
      </c>
      <c r="C546" s="99"/>
      <c r="D546" s="137"/>
      <c r="E546" s="100"/>
      <c r="F546" s="57"/>
      <c r="G546" s="58">
        <f t="shared" si="61"/>
        <v>0</v>
      </c>
      <c r="H546" s="58">
        <f>IF(E546="",0,IFERROR(VLOOKUP(E546,档案费管理台账!$D$4:$H$1000,5,0),0))</f>
        <v>0</v>
      </c>
      <c r="I546" s="57"/>
      <c r="J546" s="57"/>
      <c r="K546" s="57"/>
      <c r="L546" s="57"/>
      <c r="M546" s="58" t="str">
        <f t="shared" si="62"/>
        <v/>
      </c>
      <c r="N546" s="102"/>
    </row>
    <row r="547" spans="1:14">
      <c r="A547" s="97" t="str">
        <f t="shared" si="60"/>
        <v/>
      </c>
      <c r="B547" s="98" t="str">
        <f t="shared" si="59"/>
        <v/>
      </c>
      <c r="C547" s="99"/>
      <c r="D547" s="137"/>
      <c r="E547" s="100"/>
      <c r="F547" s="57"/>
      <c r="G547" s="58">
        <f t="shared" si="61"/>
        <v>0</v>
      </c>
      <c r="H547" s="58">
        <f>IF(E547="",0,IFERROR(VLOOKUP(E547,档案费管理台账!$D$4:$H$1000,5,0),0))</f>
        <v>0</v>
      </c>
      <c r="I547" s="57"/>
      <c r="J547" s="57"/>
      <c r="K547" s="57"/>
      <c r="L547" s="57"/>
      <c r="M547" s="58" t="str">
        <f t="shared" si="62"/>
        <v/>
      </c>
      <c r="N547" s="102"/>
    </row>
    <row r="548" spans="1:14">
      <c r="A548" s="97" t="str">
        <f t="shared" si="60"/>
        <v/>
      </c>
      <c r="B548" s="98" t="str">
        <f t="shared" si="59"/>
        <v/>
      </c>
      <c r="C548" s="99"/>
      <c r="D548" s="137"/>
      <c r="E548" s="100"/>
      <c r="F548" s="57"/>
      <c r="G548" s="58">
        <f t="shared" si="61"/>
        <v>0</v>
      </c>
      <c r="H548" s="58">
        <f>IF(E548="",0,IFERROR(VLOOKUP(E548,档案费管理台账!$D$4:$H$1000,5,0),0))</f>
        <v>0</v>
      </c>
      <c r="I548" s="57"/>
      <c r="J548" s="57"/>
      <c r="K548" s="57"/>
      <c r="L548" s="57"/>
      <c r="M548" s="58" t="str">
        <f t="shared" si="62"/>
        <v/>
      </c>
      <c r="N548" s="102"/>
    </row>
    <row r="549" spans="1:14">
      <c r="A549" s="97" t="str">
        <f t="shared" si="60"/>
        <v/>
      </c>
      <c r="B549" s="98" t="str">
        <f t="shared" si="59"/>
        <v/>
      </c>
      <c r="C549" s="99"/>
      <c r="D549" s="137"/>
      <c r="E549" s="100"/>
      <c r="F549" s="57"/>
      <c r="G549" s="58">
        <f t="shared" si="61"/>
        <v>0</v>
      </c>
      <c r="H549" s="58">
        <f>IF(E549="",0,IFERROR(VLOOKUP(E549,档案费管理台账!$D$4:$H$1000,5,0),0))</f>
        <v>0</v>
      </c>
      <c r="I549" s="57"/>
      <c r="J549" s="57"/>
      <c r="K549" s="57"/>
      <c r="L549" s="57"/>
      <c r="M549" s="58" t="str">
        <f t="shared" si="62"/>
        <v/>
      </c>
      <c r="N549" s="102"/>
    </row>
    <row r="550" spans="1:14">
      <c r="A550" s="97" t="str">
        <f t="shared" si="60"/>
        <v/>
      </c>
      <c r="B550" s="98" t="str">
        <f t="shared" si="59"/>
        <v/>
      </c>
      <c r="C550" s="99"/>
      <c r="D550" s="137"/>
      <c r="E550" s="100"/>
      <c r="F550" s="57"/>
      <c r="G550" s="58">
        <f t="shared" si="61"/>
        <v>0</v>
      </c>
      <c r="H550" s="58">
        <f>IF(E550="",0,IFERROR(VLOOKUP(E550,档案费管理台账!$D$4:$H$1000,5,0),0))</f>
        <v>0</v>
      </c>
      <c r="I550" s="57"/>
      <c r="J550" s="57"/>
      <c r="K550" s="57"/>
      <c r="L550" s="57"/>
      <c r="M550" s="58" t="str">
        <f t="shared" si="62"/>
        <v/>
      </c>
      <c r="N550" s="102"/>
    </row>
    <row r="551" spans="1:14">
      <c r="A551" s="97" t="str">
        <f t="shared" si="60"/>
        <v/>
      </c>
      <c r="B551" s="98" t="str">
        <f t="shared" si="59"/>
        <v/>
      </c>
      <c r="C551" s="99"/>
      <c r="D551" s="137"/>
      <c r="E551" s="100"/>
      <c r="F551" s="57"/>
      <c r="G551" s="58">
        <f t="shared" si="61"/>
        <v>0</v>
      </c>
      <c r="H551" s="58">
        <f>IF(E551="",0,IFERROR(VLOOKUP(E551,档案费管理台账!$D$4:$H$1000,5,0),0))</f>
        <v>0</v>
      </c>
      <c r="I551" s="57"/>
      <c r="J551" s="57"/>
      <c r="K551" s="57"/>
      <c r="L551" s="57"/>
      <c r="M551" s="58" t="str">
        <f t="shared" si="62"/>
        <v/>
      </c>
      <c r="N551" s="102"/>
    </row>
    <row r="552" spans="1:14">
      <c r="A552" s="97" t="str">
        <f t="shared" si="60"/>
        <v/>
      </c>
      <c r="B552" s="98" t="str">
        <f t="shared" si="59"/>
        <v/>
      </c>
      <c r="C552" s="99"/>
      <c r="D552" s="137"/>
      <c r="E552" s="100"/>
      <c r="F552" s="57"/>
      <c r="G552" s="58">
        <f t="shared" si="61"/>
        <v>0</v>
      </c>
      <c r="H552" s="58">
        <f>IF(E552="",0,IFERROR(VLOOKUP(E552,档案费管理台账!$D$4:$H$1000,5,0),0))</f>
        <v>0</v>
      </c>
      <c r="I552" s="57"/>
      <c r="J552" s="57"/>
      <c r="K552" s="57"/>
      <c r="L552" s="57"/>
      <c r="M552" s="58" t="str">
        <f t="shared" si="62"/>
        <v/>
      </c>
      <c r="N552" s="102"/>
    </row>
    <row r="553" spans="1:14">
      <c r="A553" s="97" t="str">
        <f t="shared" si="60"/>
        <v/>
      </c>
      <c r="B553" s="98" t="str">
        <f t="shared" si="59"/>
        <v/>
      </c>
      <c r="C553" s="99"/>
      <c r="D553" s="137"/>
      <c r="E553" s="100"/>
      <c r="F553" s="57"/>
      <c r="G553" s="58">
        <f t="shared" si="61"/>
        <v>0</v>
      </c>
      <c r="H553" s="58">
        <f>IF(E553="",0,IFERROR(VLOOKUP(E553,档案费管理台账!$D$4:$H$1000,5,0),0))</f>
        <v>0</v>
      </c>
      <c r="I553" s="57"/>
      <c r="J553" s="57"/>
      <c r="K553" s="57"/>
      <c r="L553" s="57"/>
      <c r="M553" s="58" t="str">
        <f t="shared" si="62"/>
        <v/>
      </c>
      <c r="N553" s="102"/>
    </row>
    <row r="554" spans="1:14">
      <c r="A554" s="97" t="str">
        <f t="shared" si="60"/>
        <v/>
      </c>
      <c r="B554" s="98" t="str">
        <f t="shared" si="59"/>
        <v/>
      </c>
      <c r="C554" s="99"/>
      <c r="D554" s="137"/>
      <c r="E554" s="100"/>
      <c r="F554" s="57"/>
      <c r="G554" s="58">
        <f t="shared" si="61"/>
        <v>0</v>
      </c>
      <c r="H554" s="58">
        <f>IF(E554="",0,IFERROR(VLOOKUP(E554,档案费管理台账!$D$4:$H$1000,5,0),0))</f>
        <v>0</v>
      </c>
      <c r="I554" s="57"/>
      <c r="J554" s="57"/>
      <c r="K554" s="57"/>
      <c r="L554" s="57"/>
      <c r="M554" s="58" t="str">
        <f t="shared" si="62"/>
        <v/>
      </c>
      <c r="N554" s="102"/>
    </row>
    <row r="555" spans="1:14">
      <c r="A555" s="97" t="str">
        <f t="shared" si="60"/>
        <v/>
      </c>
      <c r="B555" s="98" t="str">
        <f t="shared" si="59"/>
        <v/>
      </c>
      <c r="C555" s="99"/>
      <c r="D555" s="137"/>
      <c r="E555" s="100"/>
      <c r="F555" s="57"/>
      <c r="G555" s="58">
        <f t="shared" si="61"/>
        <v>0</v>
      </c>
      <c r="H555" s="58">
        <f>IF(E555="",0,IFERROR(VLOOKUP(E555,档案费管理台账!$D$4:$H$1000,5,0),0))</f>
        <v>0</v>
      </c>
      <c r="I555" s="57"/>
      <c r="J555" s="57"/>
      <c r="K555" s="57"/>
      <c r="L555" s="57"/>
      <c r="M555" s="58" t="str">
        <f t="shared" si="62"/>
        <v/>
      </c>
      <c r="N555" s="102"/>
    </row>
    <row r="556" spans="1:14">
      <c r="A556" s="97" t="str">
        <f t="shared" si="60"/>
        <v/>
      </c>
      <c r="B556" s="98" t="str">
        <f t="shared" ref="B556:B619" si="63">IF(C556="","",MONTH(C556)&amp;"月")</f>
        <v/>
      </c>
      <c r="C556" s="99"/>
      <c r="D556" s="137"/>
      <c r="E556" s="100"/>
      <c r="F556" s="57"/>
      <c r="G556" s="58">
        <f t="shared" si="61"/>
        <v>0</v>
      </c>
      <c r="H556" s="58">
        <f>IF(E556="",0,IFERROR(VLOOKUP(E556,档案费管理台账!$D$4:$H$1000,5,0),0))</f>
        <v>0</v>
      </c>
      <c r="I556" s="57"/>
      <c r="J556" s="57"/>
      <c r="K556" s="57"/>
      <c r="L556" s="57"/>
      <c r="M556" s="58" t="str">
        <f t="shared" si="62"/>
        <v/>
      </c>
      <c r="N556" s="102"/>
    </row>
    <row r="557" spans="1:14">
      <c r="A557" s="97" t="str">
        <f t="shared" ref="A557:A620" si="64">IF(C557="","",ROW()-42)</f>
        <v/>
      </c>
      <c r="B557" s="98" t="str">
        <f t="shared" si="63"/>
        <v/>
      </c>
      <c r="C557" s="99"/>
      <c r="D557" s="137"/>
      <c r="E557" s="100"/>
      <c r="F557" s="57"/>
      <c r="G557" s="58">
        <f t="shared" ref="G557:G620" si="65">IF(F557="",0,F557*$K$41)</f>
        <v>0</v>
      </c>
      <c r="H557" s="58">
        <f>IF(E557="",0,IFERROR(VLOOKUP(E557,档案费管理台账!$D$4:$H$1000,5,0),0))</f>
        <v>0</v>
      </c>
      <c r="I557" s="57"/>
      <c r="J557" s="57"/>
      <c r="K557" s="57"/>
      <c r="L557" s="57"/>
      <c r="M557" s="58" t="str">
        <f t="shared" ref="M557:M620" si="66">IF(C557="","",ROUND(M556+G557-I557-J557-K557-L557-H557,2))</f>
        <v/>
      </c>
      <c r="N557" s="102"/>
    </row>
    <row r="558" spans="1:14">
      <c r="A558" s="97" t="str">
        <f t="shared" si="64"/>
        <v/>
      </c>
      <c r="B558" s="98" t="str">
        <f t="shared" si="63"/>
        <v/>
      </c>
      <c r="C558" s="99"/>
      <c r="D558" s="137"/>
      <c r="E558" s="100"/>
      <c r="F558" s="57"/>
      <c r="G558" s="58">
        <f t="shared" si="65"/>
        <v>0</v>
      </c>
      <c r="H558" s="58">
        <f>IF(E558="",0,IFERROR(VLOOKUP(E558,档案费管理台账!$D$4:$H$1000,5,0),0))</f>
        <v>0</v>
      </c>
      <c r="I558" s="57"/>
      <c r="J558" s="57"/>
      <c r="K558" s="57"/>
      <c r="L558" s="57"/>
      <c r="M558" s="58" t="str">
        <f t="shared" si="66"/>
        <v/>
      </c>
      <c r="N558" s="102"/>
    </row>
    <row r="559" spans="1:14">
      <c r="A559" s="97" t="str">
        <f t="shared" si="64"/>
        <v/>
      </c>
      <c r="B559" s="98" t="str">
        <f t="shared" si="63"/>
        <v/>
      </c>
      <c r="C559" s="99"/>
      <c r="D559" s="137"/>
      <c r="E559" s="100"/>
      <c r="F559" s="57"/>
      <c r="G559" s="58">
        <f t="shared" si="65"/>
        <v>0</v>
      </c>
      <c r="H559" s="58">
        <f>IF(E559="",0,IFERROR(VLOOKUP(E559,档案费管理台账!$D$4:$H$1000,5,0),0))</f>
        <v>0</v>
      </c>
      <c r="I559" s="57"/>
      <c r="J559" s="57"/>
      <c r="K559" s="57"/>
      <c r="L559" s="57"/>
      <c r="M559" s="58" t="str">
        <f t="shared" si="66"/>
        <v/>
      </c>
      <c r="N559" s="102"/>
    </row>
    <row r="560" spans="1:14">
      <c r="A560" s="97" t="str">
        <f t="shared" si="64"/>
        <v/>
      </c>
      <c r="B560" s="98" t="str">
        <f t="shared" si="63"/>
        <v/>
      </c>
      <c r="C560" s="99"/>
      <c r="D560" s="137"/>
      <c r="E560" s="100"/>
      <c r="F560" s="57"/>
      <c r="G560" s="58">
        <f t="shared" si="65"/>
        <v>0</v>
      </c>
      <c r="H560" s="58">
        <f>IF(E560="",0,IFERROR(VLOOKUP(E560,档案费管理台账!$D$4:$H$1000,5,0),0))</f>
        <v>0</v>
      </c>
      <c r="I560" s="57"/>
      <c r="J560" s="57"/>
      <c r="K560" s="57"/>
      <c r="L560" s="57"/>
      <c r="M560" s="58" t="str">
        <f t="shared" si="66"/>
        <v/>
      </c>
      <c r="N560" s="102"/>
    </row>
    <row r="561" spans="1:14">
      <c r="A561" s="97" t="str">
        <f t="shared" si="64"/>
        <v/>
      </c>
      <c r="B561" s="98" t="str">
        <f t="shared" si="63"/>
        <v/>
      </c>
      <c r="C561" s="99"/>
      <c r="D561" s="137"/>
      <c r="E561" s="100"/>
      <c r="F561" s="57"/>
      <c r="G561" s="58">
        <f t="shared" si="65"/>
        <v>0</v>
      </c>
      <c r="H561" s="58">
        <f>IF(E561="",0,IFERROR(VLOOKUP(E561,档案费管理台账!$D$4:$H$1000,5,0),0))</f>
        <v>0</v>
      </c>
      <c r="I561" s="57"/>
      <c r="J561" s="57"/>
      <c r="K561" s="57"/>
      <c r="L561" s="57"/>
      <c r="M561" s="58" t="str">
        <f t="shared" si="66"/>
        <v/>
      </c>
      <c r="N561" s="102"/>
    </row>
    <row r="562" spans="1:14">
      <c r="A562" s="97" t="str">
        <f t="shared" si="64"/>
        <v/>
      </c>
      <c r="B562" s="98" t="str">
        <f t="shared" si="63"/>
        <v/>
      </c>
      <c r="C562" s="99"/>
      <c r="D562" s="137"/>
      <c r="E562" s="100"/>
      <c r="F562" s="57"/>
      <c r="G562" s="58">
        <f t="shared" si="65"/>
        <v>0</v>
      </c>
      <c r="H562" s="58">
        <f>IF(E562="",0,IFERROR(VLOOKUP(E562,档案费管理台账!$D$4:$H$1000,5,0),0))</f>
        <v>0</v>
      </c>
      <c r="I562" s="57"/>
      <c r="J562" s="57"/>
      <c r="K562" s="57"/>
      <c r="L562" s="57"/>
      <c r="M562" s="58" t="str">
        <f t="shared" si="66"/>
        <v/>
      </c>
      <c r="N562" s="102"/>
    </row>
    <row r="563" spans="1:14">
      <c r="A563" s="97" t="str">
        <f t="shared" si="64"/>
        <v/>
      </c>
      <c r="B563" s="98" t="str">
        <f t="shared" si="63"/>
        <v/>
      </c>
      <c r="C563" s="99"/>
      <c r="D563" s="137"/>
      <c r="E563" s="100"/>
      <c r="F563" s="57"/>
      <c r="G563" s="58">
        <f t="shared" si="65"/>
        <v>0</v>
      </c>
      <c r="H563" s="58">
        <f>IF(E563="",0,IFERROR(VLOOKUP(E563,档案费管理台账!$D$4:$H$1000,5,0),0))</f>
        <v>0</v>
      </c>
      <c r="I563" s="57"/>
      <c r="J563" s="57"/>
      <c r="K563" s="57"/>
      <c r="L563" s="57"/>
      <c r="M563" s="58" t="str">
        <f t="shared" si="66"/>
        <v/>
      </c>
      <c r="N563" s="102"/>
    </row>
    <row r="564" spans="1:14">
      <c r="A564" s="97" t="str">
        <f t="shared" si="64"/>
        <v/>
      </c>
      <c r="B564" s="98" t="str">
        <f t="shared" si="63"/>
        <v/>
      </c>
      <c r="C564" s="99"/>
      <c r="D564" s="137"/>
      <c r="E564" s="100"/>
      <c r="F564" s="57"/>
      <c r="G564" s="58">
        <f t="shared" si="65"/>
        <v>0</v>
      </c>
      <c r="H564" s="58">
        <f>IF(E564="",0,IFERROR(VLOOKUP(E564,档案费管理台账!$D$4:$H$1000,5,0),0))</f>
        <v>0</v>
      </c>
      <c r="I564" s="57"/>
      <c r="J564" s="57"/>
      <c r="K564" s="57"/>
      <c r="L564" s="57"/>
      <c r="M564" s="58" t="str">
        <f t="shared" si="66"/>
        <v/>
      </c>
      <c r="N564" s="102"/>
    </row>
    <row r="565" spans="1:14">
      <c r="A565" s="97" t="str">
        <f t="shared" si="64"/>
        <v/>
      </c>
      <c r="B565" s="98" t="str">
        <f t="shared" si="63"/>
        <v/>
      </c>
      <c r="C565" s="99"/>
      <c r="D565" s="137"/>
      <c r="E565" s="100"/>
      <c r="F565" s="57"/>
      <c r="G565" s="58">
        <f t="shared" si="65"/>
        <v>0</v>
      </c>
      <c r="H565" s="58">
        <f>IF(E565="",0,IFERROR(VLOOKUP(E565,档案费管理台账!$D$4:$H$1000,5,0),0))</f>
        <v>0</v>
      </c>
      <c r="I565" s="57"/>
      <c r="J565" s="57"/>
      <c r="K565" s="57"/>
      <c r="L565" s="57"/>
      <c r="M565" s="58" t="str">
        <f t="shared" si="66"/>
        <v/>
      </c>
      <c r="N565" s="102"/>
    </row>
    <row r="566" spans="1:14">
      <c r="A566" s="97" t="str">
        <f t="shared" si="64"/>
        <v/>
      </c>
      <c r="B566" s="98" t="str">
        <f t="shared" si="63"/>
        <v/>
      </c>
      <c r="C566" s="99"/>
      <c r="D566" s="137"/>
      <c r="E566" s="100"/>
      <c r="F566" s="57"/>
      <c r="G566" s="58">
        <f t="shared" si="65"/>
        <v>0</v>
      </c>
      <c r="H566" s="58">
        <f>IF(E566="",0,IFERROR(VLOOKUP(E566,档案费管理台账!$D$4:$H$1000,5,0),0))</f>
        <v>0</v>
      </c>
      <c r="I566" s="57"/>
      <c r="J566" s="57"/>
      <c r="K566" s="57"/>
      <c r="L566" s="57"/>
      <c r="M566" s="58" t="str">
        <f t="shared" si="66"/>
        <v/>
      </c>
      <c r="N566" s="102"/>
    </row>
    <row r="567" spans="1:14">
      <c r="A567" s="97" t="str">
        <f t="shared" si="64"/>
        <v/>
      </c>
      <c r="B567" s="98" t="str">
        <f t="shared" si="63"/>
        <v/>
      </c>
      <c r="C567" s="99"/>
      <c r="D567" s="137"/>
      <c r="E567" s="100"/>
      <c r="F567" s="57"/>
      <c r="G567" s="58">
        <f t="shared" si="65"/>
        <v>0</v>
      </c>
      <c r="H567" s="58">
        <f>IF(E567="",0,IFERROR(VLOOKUP(E567,档案费管理台账!$D$4:$H$1000,5,0),0))</f>
        <v>0</v>
      </c>
      <c r="I567" s="57"/>
      <c r="J567" s="57"/>
      <c r="K567" s="57"/>
      <c r="L567" s="57"/>
      <c r="M567" s="58" t="str">
        <f t="shared" si="66"/>
        <v/>
      </c>
      <c r="N567" s="102"/>
    </row>
    <row r="568" spans="1:14">
      <c r="A568" s="97" t="str">
        <f t="shared" si="64"/>
        <v/>
      </c>
      <c r="B568" s="98" t="str">
        <f t="shared" si="63"/>
        <v/>
      </c>
      <c r="C568" s="99"/>
      <c r="D568" s="137"/>
      <c r="E568" s="100"/>
      <c r="F568" s="57"/>
      <c r="G568" s="58">
        <f t="shared" si="65"/>
        <v>0</v>
      </c>
      <c r="H568" s="58">
        <f>IF(E568="",0,IFERROR(VLOOKUP(E568,档案费管理台账!$D$4:$H$1000,5,0),0))</f>
        <v>0</v>
      </c>
      <c r="I568" s="57"/>
      <c r="J568" s="57"/>
      <c r="K568" s="57"/>
      <c r="L568" s="57"/>
      <c r="M568" s="58" t="str">
        <f t="shared" si="66"/>
        <v/>
      </c>
      <c r="N568" s="102"/>
    </row>
    <row r="569" spans="1:14">
      <c r="A569" s="97" t="str">
        <f t="shared" si="64"/>
        <v/>
      </c>
      <c r="B569" s="98" t="str">
        <f t="shared" si="63"/>
        <v/>
      </c>
      <c r="C569" s="99"/>
      <c r="D569" s="137"/>
      <c r="E569" s="100"/>
      <c r="F569" s="57"/>
      <c r="G569" s="58">
        <f t="shared" si="65"/>
        <v>0</v>
      </c>
      <c r="H569" s="58">
        <f>IF(E569="",0,IFERROR(VLOOKUP(E569,档案费管理台账!$D$4:$H$1000,5,0),0))</f>
        <v>0</v>
      </c>
      <c r="I569" s="57"/>
      <c r="J569" s="57"/>
      <c r="K569" s="57"/>
      <c r="L569" s="57"/>
      <c r="M569" s="58" t="str">
        <f t="shared" si="66"/>
        <v/>
      </c>
      <c r="N569" s="102"/>
    </row>
    <row r="570" spans="1:14">
      <c r="A570" s="97" t="str">
        <f t="shared" si="64"/>
        <v/>
      </c>
      <c r="B570" s="98" t="str">
        <f t="shared" si="63"/>
        <v/>
      </c>
      <c r="C570" s="99"/>
      <c r="D570" s="137"/>
      <c r="E570" s="100"/>
      <c r="F570" s="57"/>
      <c r="G570" s="58">
        <f t="shared" si="65"/>
        <v>0</v>
      </c>
      <c r="H570" s="58">
        <f>IF(E570="",0,IFERROR(VLOOKUP(E570,档案费管理台账!$D$4:$H$1000,5,0),0))</f>
        <v>0</v>
      </c>
      <c r="I570" s="57"/>
      <c r="J570" s="57"/>
      <c r="K570" s="57"/>
      <c r="L570" s="57"/>
      <c r="M570" s="58" t="str">
        <f t="shared" si="66"/>
        <v/>
      </c>
      <c r="N570" s="102"/>
    </row>
    <row r="571" spans="1:14">
      <c r="A571" s="97" t="str">
        <f t="shared" si="64"/>
        <v/>
      </c>
      <c r="B571" s="98" t="str">
        <f t="shared" si="63"/>
        <v/>
      </c>
      <c r="C571" s="99"/>
      <c r="D571" s="137"/>
      <c r="E571" s="100"/>
      <c r="F571" s="57"/>
      <c r="G571" s="58">
        <f t="shared" si="65"/>
        <v>0</v>
      </c>
      <c r="H571" s="58">
        <f>IF(E571="",0,IFERROR(VLOOKUP(E571,档案费管理台账!$D$4:$H$1000,5,0),0))</f>
        <v>0</v>
      </c>
      <c r="I571" s="57"/>
      <c r="J571" s="57"/>
      <c r="K571" s="57"/>
      <c r="L571" s="57"/>
      <c r="M571" s="58" t="str">
        <f t="shared" si="66"/>
        <v/>
      </c>
      <c r="N571" s="102"/>
    </row>
    <row r="572" spans="1:14">
      <c r="A572" s="97" t="str">
        <f t="shared" si="64"/>
        <v/>
      </c>
      <c r="B572" s="98" t="str">
        <f t="shared" si="63"/>
        <v/>
      </c>
      <c r="C572" s="99"/>
      <c r="D572" s="137"/>
      <c r="E572" s="100"/>
      <c r="F572" s="57"/>
      <c r="G572" s="58">
        <f t="shared" si="65"/>
        <v>0</v>
      </c>
      <c r="H572" s="58">
        <f>IF(E572="",0,IFERROR(VLOOKUP(E572,档案费管理台账!$D$4:$H$1000,5,0),0))</f>
        <v>0</v>
      </c>
      <c r="I572" s="57"/>
      <c r="J572" s="57"/>
      <c r="K572" s="57"/>
      <c r="L572" s="57"/>
      <c r="M572" s="58" t="str">
        <f t="shared" si="66"/>
        <v/>
      </c>
      <c r="N572" s="102"/>
    </row>
    <row r="573" spans="1:14">
      <c r="A573" s="97" t="str">
        <f t="shared" si="64"/>
        <v/>
      </c>
      <c r="B573" s="98" t="str">
        <f t="shared" si="63"/>
        <v/>
      </c>
      <c r="C573" s="99"/>
      <c r="D573" s="137"/>
      <c r="E573" s="100"/>
      <c r="F573" s="57"/>
      <c r="G573" s="58">
        <f t="shared" si="65"/>
        <v>0</v>
      </c>
      <c r="H573" s="58">
        <f>IF(E573="",0,IFERROR(VLOOKUP(E573,档案费管理台账!$D$4:$H$1000,5,0),0))</f>
        <v>0</v>
      </c>
      <c r="I573" s="57"/>
      <c r="J573" s="57"/>
      <c r="K573" s="57"/>
      <c r="L573" s="57"/>
      <c r="M573" s="58" t="str">
        <f t="shared" si="66"/>
        <v/>
      </c>
      <c r="N573" s="102"/>
    </row>
    <row r="574" spans="1:14">
      <c r="A574" s="97" t="str">
        <f t="shared" si="64"/>
        <v/>
      </c>
      <c r="B574" s="98" t="str">
        <f t="shared" si="63"/>
        <v/>
      </c>
      <c r="C574" s="99"/>
      <c r="D574" s="137"/>
      <c r="E574" s="100"/>
      <c r="F574" s="57"/>
      <c r="G574" s="58">
        <f t="shared" si="65"/>
        <v>0</v>
      </c>
      <c r="H574" s="58">
        <f>IF(E574="",0,IFERROR(VLOOKUP(E574,档案费管理台账!$D$4:$H$1000,5,0),0))</f>
        <v>0</v>
      </c>
      <c r="I574" s="57"/>
      <c r="J574" s="57"/>
      <c r="K574" s="57"/>
      <c r="L574" s="57"/>
      <c r="M574" s="58" t="str">
        <f t="shared" si="66"/>
        <v/>
      </c>
      <c r="N574" s="102"/>
    </row>
    <row r="575" spans="1:14">
      <c r="A575" s="97" t="str">
        <f t="shared" si="64"/>
        <v/>
      </c>
      <c r="B575" s="98" t="str">
        <f t="shared" si="63"/>
        <v/>
      </c>
      <c r="C575" s="99"/>
      <c r="D575" s="137"/>
      <c r="E575" s="100"/>
      <c r="F575" s="57"/>
      <c r="G575" s="58">
        <f t="shared" si="65"/>
        <v>0</v>
      </c>
      <c r="H575" s="58">
        <f>IF(E575="",0,IFERROR(VLOOKUP(E575,档案费管理台账!$D$4:$H$1000,5,0),0))</f>
        <v>0</v>
      </c>
      <c r="I575" s="57"/>
      <c r="J575" s="57"/>
      <c r="K575" s="57"/>
      <c r="L575" s="57"/>
      <c r="M575" s="58" t="str">
        <f t="shared" si="66"/>
        <v/>
      </c>
      <c r="N575" s="102"/>
    </row>
    <row r="576" spans="1:14">
      <c r="A576" s="97" t="str">
        <f t="shared" si="64"/>
        <v/>
      </c>
      <c r="B576" s="98" t="str">
        <f t="shared" si="63"/>
        <v/>
      </c>
      <c r="C576" s="99"/>
      <c r="D576" s="137"/>
      <c r="E576" s="100"/>
      <c r="F576" s="57"/>
      <c r="G576" s="58">
        <f t="shared" si="65"/>
        <v>0</v>
      </c>
      <c r="H576" s="58">
        <f>IF(E576="",0,IFERROR(VLOOKUP(E576,档案费管理台账!$D$4:$H$1000,5,0),0))</f>
        <v>0</v>
      </c>
      <c r="I576" s="57"/>
      <c r="J576" s="57"/>
      <c r="K576" s="57"/>
      <c r="L576" s="57"/>
      <c r="M576" s="58" t="str">
        <f t="shared" si="66"/>
        <v/>
      </c>
      <c r="N576" s="102"/>
    </row>
    <row r="577" spans="1:14">
      <c r="A577" s="97" t="str">
        <f t="shared" si="64"/>
        <v/>
      </c>
      <c r="B577" s="98" t="str">
        <f t="shared" si="63"/>
        <v/>
      </c>
      <c r="C577" s="99"/>
      <c r="D577" s="137"/>
      <c r="E577" s="100"/>
      <c r="F577" s="57"/>
      <c r="G577" s="58">
        <f t="shared" si="65"/>
        <v>0</v>
      </c>
      <c r="H577" s="58">
        <f>IF(E577="",0,IFERROR(VLOOKUP(E577,档案费管理台账!$D$4:$H$1000,5,0),0))</f>
        <v>0</v>
      </c>
      <c r="I577" s="57"/>
      <c r="J577" s="57"/>
      <c r="K577" s="57"/>
      <c r="L577" s="57"/>
      <c r="M577" s="58" t="str">
        <f t="shared" si="66"/>
        <v/>
      </c>
      <c r="N577" s="102"/>
    </row>
    <row r="578" spans="1:14">
      <c r="A578" s="97" t="str">
        <f t="shared" si="64"/>
        <v/>
      </c>
      <c r="B578" s="98" t="str">
        <f t="shared" si="63"/>
        <v/>
      </c>
      <c r="C578" s="99"/>
      <c r="D578" s="137"/>
      <c r="E578" s="100"/>
      <c r="F578" s="57"/>
      <c r="G578" s="58">
        <f t="shared" si="65"/>
        <v>0</v>
      </c>
      <c r="H578" s="58">
        <f>IF(E578="",0,IFERROR(VLOOKUP(E578,档案费管理台账!$D$4:$H$1000,5,0),0))</f>
        <v>0</v>
      </c>
      <c r="I578" s="57"/>
      <c r="J578" s="57"/>
      <c r="K578" s="57"/>
      <c r="L578" s="57"/>
      <c r="M578" s="58" t="str">
        <f t="shared" si="66"/>
        <v/>
      </c>
      <c r="N578" s="102"/>
    </row>
    <row r="579" spans="1:14">
      <c r="A579" s="97" t="str">
        <f t="shared" si="64"/>
        <v/>
      </c>
      <c r="B579" s="98" t="str">
        <f t="shared" si="63"/>
        <v/>
      </c>
      <c r="C579" s="99"/>
      <c r="D579" s="137"/>
      <c r="E579" s="100"/>
      <c r="F579" s="57"/>
      <c r="G579" s="58">
        <f t="shared" si="65"/>
        <v>0</v>
      </c>
      <c r="H579" s="58">
        <f>IF(E579="",0,IFERROR(VLOOKUP(E579,档案费管理台账!$D$4:$H$1000,5,0),0))</f>
        <v>0</v>
      </c>
      <c r="I579" s="57"/>
      <c r="J579" s="57"/>
      <c r="K579" s="57"/>
      <c r="L579" s="57"/>
      <c r="M579" s="58" t="str">
        <f t="shared" si="66"/>
        <v/>
      </c>
      <c r="N579" s="102"/>
    </row>
    <row r="580" spans="1:14">
      <c r="A580" s="97" t="str">
        <f t="shared" si="64"/>
        <v/>
      </c>
      <c r="B580" s="98" t="str">
        <f t="shared" si="63"/>
        <v/>
      </c>
      <c r="C580" s="99"/>
      <c r="D580" s="137"/>
      <c r="E580" s="100"/>
      <c r="F580" s="57"/>
      <c r="G580" s="58">
        <f t="shared" si="65"/>
        <v>0</v>
      </c>
      <c r="H580" s="58">
        <f>IF(E580="",0,IFERROR(VLOOKUP(E580,档案费管理台账!$D$4:$H$1000,5,0),0))</f>
        <v>0</v>
      </c>
      <c r="I580" s="57"/>
      <c r="J580" s="57"/>
      <c r="K580" s="57"/>
      <c r="L580" s="57"/>
      <c r="M580" s="58" t="str">
        <f t="shared" si="66"/>
        <v/>
      </c>
      <c r="N580" s="102"/>
    </row>
    <row r="581" spans="1:14">
      <c r="A581" s="97" t="str">
        <f t="shared" si="64"/>
        <v/>
      </c>
      <c r="B581" s="98" t="str">
        <f t="shared" si="63"/>
        <v/>
      </c>
      <c r="C581" s="99"/>
      <c r="D581" s="137"/>
      <c r="E581" s="100"/>
      <c r="F581" s="57"/>
      <c r="G581" s="58">
        <f t="shared" si="65"/>
        <v>0</v>
      </c>
      <c r="H581" s="58">
        <f>IF(E581="",0,IFERROR(VLOOKUP(E581,档案费管理台账!$D$4:$H$1000,5,0),0))</f>
        <v>0</v>
      </c>
      <c r="I581" s="57"/>
      <c r="J581" s="57"/>
      <c r="K581" s="57"/>
      <c r="L581" s="57"/>
      <c r="M581" s="58" t="str">
        <f t="shared" si="66"/>
        <v/>
      </c>
      <c r="N581" s="102"/>
    </row>
    <row r="582" spans="1:14">
      <c r="A582" s="97" t="str">
        <f t="shared" si="64"/>
        <v/>
      </c>
      <c r="B582" s="98" t="str">
        <f t="shared" si="63"/>
        <v/>
      </c>
      <c r="C582" s="99"/>
      <c r="D582" s="137"/>
      <c r="E582" s="100"/>
      <c r="F582" s="57"/>
      <c r="G582" s="58">
        <f t="shared" si="65"/>
        <v>0</v>
      </c>
      <c r="H582" s="58">
        <f>IF(E582="",0,IFERROR(VLOOKUP(E582,档案费管理台账!$D$4:$H$1000,5,0),0))</f>
        <v>0</v>
      </c>
      <c r="I582" s="57"/>
      <c r="J582" s="57"/>
      <c r="K582" s="57"/>
      <c r="L582" s="57"/>
      <c r="M582" s="58" t="str">
        <f t="shared" si="66"/>
        <v/>
      </c>
      <c r="N582" s="102"/>
    </row>
    <row r="583" spans="1:14">
      <c r="A583" s="97" t="str">
        <f t="shared" si="64"/>
        <v/>
      </c>
      <c r="B583" s="98" t="str">
        <f t="shared" si="63"/>
        <v/>
      </c>
      <c r="C583" s="99"/>
      <c r="D583" s="137"/>
      <c r="E583" s="100"/>
      <c r="F583" s="57"/>
      <c r="G583" s="58">
        <f t="shared" si="65"/>
        <v>0</v>
      </c>
      <c r="H583" s="58">
        <f>IF(E583="",0,IFERROR(VLOOKUP(E583,档案费管理台账!$D$4:$H$1000,5,0),0))</f>
        <v>0</v>
      </c>
      <c r="I583" s="57"/>
      <c r="J583" s="57"/>
      <c r="K583" s="57"/>
      <c r="L583" s="57"/>
      <c r="M583" s="58" t="str">
        <f t="shared" si="66"/>
        <v/>
      </c>
      <c r="N583" s="102"/>
    </row>
    <row r="584" spans="1:14">
      <c r="A584" s="97" t="str">
        <f t="shared" si="64"/>
        <v/>
      </c>
      <c r="B584" s="98" t="str">
        <f t="shared" si="63"/>
        <v/>
      </c>
      <c r="C584" s="99"/>
      <c r="D584" s="137"/>
      <c r="E584" s="100"/>
      <c r="F584" s="57"/>
      <c r="G584" s="58">
        <f t="shared" si="65"/>
        <v>0</v>
      </c>
      <c r="H584" s="58">
        <f>IF(E584="",0,IFERROR(VLOOKUP(E584,档案费管理台账!$D$4:$H$1000,5,0),0))</f>
        <v>0</v>
      </c>
      <c r="I584" s="57"/>
      <c r="J584" s="57"/>
      <c r="K584" s="57"/>
      <c r="L584" s="57"/>
      <c r="M584" s="58" t="str">
        <f t="shared" si="66"/>
        <v/>
      </c>
      <c r="N584" s="102"/>
    </row>
    <row r="585" spans="1:14">
      <c r="A585" s="97" t="str">
        <f t="shared" si="64"/>
        <v/>
      </c>
      <c r="B585" s="98" t="str">
        <f t="shared" si="63"/>
        <v/>
      </c>
      <c r="C585" s="99"/>
      <c r="D585" s="137"/>
      <c r="E585" s="100"/>
      <c r="F585" s="57"/>
      <c r="G585" s="58">
        <f t="shared" si="65"/>
        <v>0</v>
      </c>
      <c r="H585" s="58">
        <f>IF(E585="",0,IFERROR(VLOOKUP(E585,档案费管理台账!$D$4:$H$1000,5,0),0))</f>
        <v>0</v>
      </c>
      <c r="I585" s="57"/>
      <c r="J585" s="57"/>
      <c r="K585" s="57"/>
      <c r="L585" s="57"/>
      <c r="M585" s="58" t="str">
        <f t="shared" si="66"/>
        <v/>
      </c>
      <c r="N585" s="102"/>
    </row>
    <row r="586" spans="1:14">
      <c r="A586" s="97" t="str">
        <f t="shared" si="64"/>
        <v/>
      </c>
      <c r="B586" s="98" t="str">
        <f t="shared" si="63"/>
        <v/>
      </c>
      <c r="C586" s="99"/>
      <c r="D586" s="137"/>
      <c r="E586" s="100"/>
      <c r="F586" s="57"/>
      <c r="G586" s="58">
        <f t="shared" si="65"/>
        <v>0</v>
      </c>
      <c r="H586" s="58">
        <f>IF(E586="",0,IFERROR(VLOOKUP(E586,档案费管理台账!$D$4:$H$1000,5,0),0))</f>
        <v>0</v>
      </c>
      <c r="I586" s="57"/>
      <c r="J586" s="57"/>
      <c r="K586" s="57"/>
      <c r="L586" s="57"/>
      <c r="M586" s="58" t="str">
        <f t="shared" si="66"/>
        <v/>
      </c>
      <c r="N586" s="102"/>
    </row>
    <row r="587" spans="1:14">
      <c r="A587" s="97" t="str">
        <f t="shared" si="64"/>
        <v/>
      </c>
      <c r="B587" s="98" t="str">
        <f t="shared" si="63"/>
        <v/>
      </c>
      <c r="C587" s="99"/>
      <c r="D587" s="137"/>
      <c r="E587" s="100"/>
      <c r="F587" s="57"/>
      <c r="G587" s="58">
        <f t="shared" si="65"/>
        <v>0</v>
      </c>
      <c r="H587" s="58">
        <f>IF(E587="",0,IFERROR(VLOOKUP(E587,档案费管理台账!$D$4:$H$1000,5,0),0))</f>
        <v>0</v>
      </c>
      <c r="I587" s="57"/>
      <c r="J587" s="57"/>
      <c r="K587" s="57"/>
      <c r="L587" s="57"/>
      <c r="M587" s="58" t="str">
        <f t="shared" si="66"/>
        <v/>
      </c>
      <c r="N587" s="102"/>
    </row>
    <row r="588" spans="1:14">
      <c r="A588" s="97" t="str">
        <f t="shared" si="64"/>
        <v/>
      </c>
      <c r="B588" s="98" t="str">
        <f t="shared" si="63"/>
        <v/>
      </c>
      <c r="C588" s="99"/>
      <c r="D588" s="137"/>
      <c r="E588" s="100"/>
      <c r="F588" s="57"/>
      <c r="G588" s="58">
        <f t="shared" si="65"/>
        <v>0</v>
      </c>
      <c r="H588" s="58">
        <f>IF(E588="",0,IFERROR(VLOOKUP(E588,档案费管理台账!$D$4:$H$1000,5,0),0))</f>
        <v>0</v>
      </c>
      <c r="I588" s="57"/>
      <c r="J588" s="57"/>
      <c r="K588" s="57"/>
      <c r="L588" s="57"/>
      <c r="M588" s="58" t="str">
        <f t="shared" si="66"/>
        <v/>
      </c>
      <c r="N588" s="102"/>
    </row>
    <row r="589" spans="1:14">
      <c r="A589" s="97" t="str">
        <f t="shared" si="64"/>
        <v/>
      </c>
      <c r="B589" s="98" t="str">
        <f t="shared" si="63"/>
        <v/>
      </c>
      <c r="C589" s="99"/>
      <c r="D589" s="137"/>
      <c r="E589" s="100"/>
      <c r="F589" s="57"/>
      <c r="G589" s="58">
        <f t="shared" si="65"/>
        <v>0</v>
      </c>
      <c r="H589" s="58">
        <f>IF(E589="",0,IFERROR(VLOOKUP(E589,档案费管理台账!$D$4:$H$1000,5,0),0))</f>
        <v>0</v>
      </c>
      <c r="I589" s="57"/>
      <c r="J589" s="57"/>
      <c r="K589" s="57"/>
      <c r="L589" s="57"/>
      <c r="M589" s="58" t="str">
        <f t="shared" si="66"/>
        <v/>
      </c>
      <c r="N589" s="102"/>
    </row>
    <row r="590" spans="1:14">
      <c r="A590" s="97" t="str">
        <f t="shared" si="64"/>
        <v/>
      </c>
      <c r="B590" s="98" t="str">
        <f t="shared" si="63"/>
        <v/>
      </c>
      <c r="C590" s="99"/>
      <c r="D590" s="137"/>
      <c r="E590" s="100"/>
      <c r="F590" s="57"/>
      <c r="G590" s="58">
        <f t="shared" si="65"/>
        <v>0</v>
      </c>
      <c r="H590" s="58">
        <f>IF(E590="",0,IFERROR(VLOOKUP(E590,档案费管理台账!$D$4:$H$1000,5,0),0))</f>
        <v>0</v>
      </c>
      <c r="I590" s="57"/>
      <c r="J590" s="57"/>
      <c r="K590" s="57"/>
      <c r="L590" s="57"/>
      <c r="M590" s="58" t="str">
        <f t="shared" si="66"/>
        <v/>
      </c>
      <c r="N590" s="102"/>
    </row>
    <row r="591" spans="1:14">
      <c r="A591" s="97" t="str">
        <f t="shared" si="64"/>
        <v/>
      </c>
      <c r="B591" s="98" t="str">
        <f t="shared" si="63"/>
        <v/>
      </c>
      <c r="C591" s="99"/>
      <c r="D591" s="137"/>
      <c r="E591" s="100"/>
      <c r="F591" s="57"/>
      <c r="G591" s="58">
        <f t="shared" si="65"/>
        <v>0</v>
      </c>
      <c r="H591" s="58">
        <f>IF(E591="",0,IFERROR(VLOOKUP(E591,档案费管理台账!$D$4:$H$1000,5,0),0))</f>
        <v>0</v>
      </c>
      <c r="I591" s="57"/>
      <c r="J591" s="57"/>
      <c r="K591" s="57"/>
      <c r="L591" s="57"/>
      <c r="M591" s="58" t="str">
        <f t="shared" si="66"/>
        <v/>
      </c>
      <c r="N591" s="102"/>
    </row>
    <row r="592" spans="1:14">
      <c r="A592" s="97" t="str">
        <f t="shared" si="64"/>
        <v/>
      </c>
      <c r="B592" s="98" t="str">
        <f t="shared" si="63"/>
        <v/>
      </c>
      <c r="C592" s="99"/>
      <c r="D592" s="137"/>
      <c r="E592" s="100"/>
      <c r="F592" s="57"/>
      <c r="G592" s="58">
        <f t="shared" si="65"/>
        <v>0</v>
      </c>
      <c r="H592" s="58">
        <f>IF(E592="",0,IFERROR(VLOOKUP(E592,档案费管理台账!$D$4:$H$1000,5,0),0))</f>
        <v>0</v>
      </c>
      <c r="I592" s="57"/>
      <c r="J592" s="57"/>
      <c r="K592" s="57"/>
      <c r="L592" s="57"/>
      <c r="M592" s="58" t="str">
        <f t="shared" si="66"/>
        <v/>
      </c>
      <c r="N592" s="102"/>
    </row>
    <row r="593" spans="1:14">
      <c r="A593" s="97" t="str">
        <f t="shared" si="64"/>
        <v/>
      </c>
      <c r="B593" s="98" t="str">
        <f t="shared" si="63"/>
        <v/>
      </c>
      <c r="C593" s="99"/>
      <c r="D593" s="137"/>
      <c r="E593" s="100"/>
      <c r="F593" s="57"/>
      <c r="G593" s="58">
        <f t="shared" si="65"/>
        <v>0</v>
      </c>
      <c r="H593" s="58">
        <f>IF(E593="",0,IFERROR(VLOOKUP(E593,档案费管理台账!$D$4:$H$1000,5,0),0))</f>
        <v>0</v>
      </c>
      <c r="I593" s="57"/>
      <c r="J593" s="57"/>
      <c r="K593" s="57"/>
      <c r="L593" s="57"/>
      <c r="M593" s="58" t="str">
        <f t="shared" si="66"/>
        <v/>
      </c>
      <c r="N593" s="102"/>
    </row>
    <row r="594" spans="1:14">
      <c r="A594" s="97" t="str">
        <f t="shared" si="64"/>
        <v/>
      </c>
      <c r="B594" s="98" t="str">
        <f t="shared" si="63"/>
        <v/>
      </c>
      <c r="C594" s="99"/>
      <c r="D594" s="137"/>
      <c r="E594" s="100"/>
      <c r="F594" s="57"/>
      <c r="G594" s="58">
        <f t="shared" si="65"/>
        <v>0</v>
      </c>
      <c r="H594" s="58">
        <f>IF(E594="",0,IFERROR(VLOOKUP(E594,档案费管理台账!$D$4:$H$1000,5,0),0))</f>
        <v>0</v>
      </c>
      <c r="I594" s="57"/>
      <c r="J594" s="57"/>
      <c r="K594" s="57"/>
      <c r="L594" s="57"/>
      <c r="M594" s="58" t="str">
        <f t="shared" si="66"/>
        <v/>
      </c>
      <c r="N594" s="102"/>
    </row>
    <row r="595" spans="1:14">
      <c r="A595" s="97" t="str">
        <f t="shared" si="64"/>
        <v/>
      </c>
      <c r="B595" s="98" t="str">
        <f t="shared" si="63"/>
        <v/>
      </c>
      <c r="C595" s="99"/>
      <c r="D595" s="137"/>
      <c r="E595" s="100"/>
      <c r="F595" s="57"/>
      <c r="G595" s="58">
        <f t="shared" si="65"/>
        <v>0</v>
      </c>
      <c r="H595" s="58">
        <f>IF(E595="",0,IFERROR(VLOOKUP(E595,档案费管理台账!$D$4:$H$1000,5,0),0))</f>
        <v>0</v>
      </c>
      <c r="I595" s="57"/>
      <c r="J595" s="57"/>
      <c r="K595" s="57"/>
      <c r="L595" s="57"/>
      <c r="M595" s="58" t="str">
        <f t="shared" si="66"/>
        <v/>
      </c>
      <c r="N595" s="102"/>
    </row>
    <row r="596" spans="1:14">
      <c r="A596" s="97" t="str">
        <f t="shared" si="64"/>
        <v/>
      </c>
      <c r="B596" s="98" t="str">
        <f t="shared" si="63"/>
        <v/>
      </c>
      <c r="C596" s="99"/>
      <c r="D596" s="137"/>
      <c r="E596" s="100"/>
      <c r="F596" s="57"/>
      <c r="G596" s="58">
        <f t="shared" si="65"/>
        <v>0</v>
      </c>
      <c r="H596" s="58">
        <f>IF(E596="",0,IFERROR(VLOOKUP(E596,档案费管理台账!$D$4:$H$1000,5,0),0))</f>
        <v>0</v>
      </c>
      <c r="I596" s="57"/>
      <c r="J596" s="57"/>
      <c r="K596" s="57"/>
      <c r="L596" s="57"/>
      <c r="M596" s="58" t="str">
        <f t="shared" si="66"/>
        <v/>
      </c>
      <c r="N596" s="102"/>
    </row>
    <row r="597" spans="1:14">
      <c r="A597" s="97" t="str">
        <f t="shared" si="64"/>
        <v/>
      </c>
      <c r="B597" s="98" t="str">
        <f t="shared" si="63"/>
        <v/>
      </c>
      <c r="C597" s="99"/>
      <c r="D597" s="137"/>
      <c r="E597" s="100"/>
      <c r="F597" s="57"/>
      <c r="G597" s="58">
        <f t="shared" si="65"/>
        <v>0</v>
      </c>
      <c r="H597" s="58">
        <f>IF(E597="",0,IFERROR(VLOOKUP(E597,档案费管理台账!$D$4:$H$1000,5,0),0))</f>
        <v>0</v>
      </c>
      <c r="I597" s="57"/>
      <c r="J597" s="57"/>
      <c r="K597" s="57"/>
      <c r="L597" s="57"/>
      <c r="M597" s="58" t="str">
        <f t="shared" si="66"/>
        <v/>
      </c>
      <c r="N597" s="102"/>
    </row>
    <row r="598" spans="1:14">
      <c r="A598" s="97" t="str">
        <f t="shared" si="64"/>
        <v/>
      </c>
      <c r="B598" s="98" t="str">
        <f t="shared" si="63"/>
        <v/>
      </c>
      <c r="C598" s="99"/>
      <c r="D598" s="137"/>
      <c r="E598" s="100"/>
      <c r="F598" s="57"/>
      <c r="G598" s="58">
        <f t="shared" si="65"/>
        <v>0</v>
      </c>
      <c r="H598" s="58">
        <f>IF(E598="",0,IFERROR(VLOOKUP(E598,档案费管理台账!$D$4:$H$1000,5,0),0))</f>
        <v>0</v>
      </c>
      <c r="I598" s="57"/>
      <c r="J598" s="57"/>
      <c r="K598" s="57"/>
      <c r="L598" s="57"/>
      <c r="M598" s="58" t="str">
        <f t="shared" si="66"/>
        <v/>
      </c>
      <c r="N598" s="102"/>
    </row>
    <row r="599" spans="1:14">
      <c r="A599" s="97" t="str">
        <f t="shared" si="64"/>
        <v/>
      </c>
      <c r="B599" s="98" t="str">
        <f t="shared" si="63"/>
        <v/>
      </c>
      <c r="C599" s="99"/>
      <c r="D599" s="137"/>
      <c r="E599" s="100"/>
      <c r="F599" s="57"/>
      <c r="G599" s="58">
        <f t="shared" si="65"/>
        <v>0</v>
      </c>
      <c r="H599" s="58">
        <f>IF(E599="",0,IFERROR(VLOOKUP(E599,档案费管理台账!$D$4:$H$1000,5,0),0))</f>
        <v>0</v>
      </c>
      <c r="I599" s="57"/>
      <c r="J599" s="57"/>
      <c r="K599" s="57"/>
      <c r="L599" s="57"/>
      <c r="M599" s="58" t="str">
        <f t="shared" si="66"/>
        <v/>
      </c>
      <c r="N599" s="102"/>
    </row>
    <row r="600" spans="1:14">
      <c r="A600" s="97" t="str">
        <f t="shared" si="64"/>
        <v/>
      </c>
      <c r="B600" s="98" t="str">
        <f t="shared" si="63"/>
        <v/>
      </c>
      <c r="C600" s="99"/>
      <c r="D600" s="137"/>
      <c r="E600" s="100"/>
      <c r="F600" s="57"/>
      <c r="G600" s="58">
        <f t="shared" si="65"/>
        <v>0</v>
      </c>
      <c r="H600" s="58">
        <f>IF(E600="",0,IFERROR(VLOOKUP(E600,档案费管理台账!$D$4:$H$1000,5,0),0))</f>
        <v>0</v>
      </c>
      <c r="I600" s="57"/>
      <c r="J600" s="57"/>
      <c r="K600" s="57"/>
      <c r="L600" s="57"/>
      <c r="M600" s="58" t="str">
        <f t="shared" si="66"/>
        <v/>
      </c>
      <c r="N600" s="102"/>
    </row>
    <row r="601" spans="1:14">
      <c r="A601" s="97" t="str">
        <f t="shared" si="64"/>
        <v/>
      </c>
      <c r="B601" s="98" t="str">
        <f t="shared" si="63"/>
        <v/>
      </c>
      <c r="C601" s="99"/>
      <c r="D601" s="137"/>
      <c r="E601" s="100"/>
      <c r="F601" s="57"/>
      <c r="G601" s="58">
        <f t="shared" si="65"/>
        <v>0</v>
      </c>
      <c r="H601" s="58">
        <f>IF(E601="",0,IFERROR(VLOOKUP(E601,档案费管理台账!$D$4:$H$1000,5,0),0))</f>
        <v>0</v>
      </c>
      <c r="I601" s="57"/>
      <c r="J601" s="57"/>
      <c r="K601" s="57"/>
      <c r="L601" s="57"/>
      <c r="M601" s="58" t="str">
        <f t="shared" si="66"/>
        <v/>
      </c>
      <c r="N601" s="102"/>
    </row>
    <row r="602" spans="1:14">
      <c r="A602" s="97" t="str">
        <f t="shared" si="64"/>
        <v/>
      </c>
      <c r="B602" s="98" t="str">
        <f t="shared" si="63"/>
        <v/>
      </c>
      <c r="C602" s="99"/>
      <c r="D602" s="137"/>
      <c r="E602" s="100"/>
      <c r="F602" s="57"/>
      <c r="G602" s="58">
        <f t="shared" si="65"/>
        <v>0</v>
      </c>
      <c r="H602" s="58">
        <f>IF(E602="",0,IFERROR(VLOOKUP(E602,档案费管理台账!$D$4:$H$1000,5,0),0))</f>
        <v>0</v>
      </c>
      <c r="I602" s="57"/>
      <c r="J602" s="57"/>
      <c r="K602" s="57"/>
      <c r="L602" s="57"/>
      <c r="M602" s="58" t="str">
        <f t="shared" si="66"/>
        <v/>
      </c>
      <c r="N602" s="102"/>
    </row>
    <row r="603" spans="1:14">
      <c r="A603" s="97" t="str">
        <f t="shared" si="64"/>
        <v/>
      </c>
      <c r="B603" s="98" t="str">
        <f t="shared" si="63"/>
        <v/>
      </c>
      <c r="C603" s="99"/>
      <c r="D603" s="137"/>
      <c r="E603" s="100"/>
      <c r="F603" s="57"/>
      <c r="G603" s="58">
        <f t="shared" si="65"/>
        <v>0</v>
      </c>
      <c r="H603" s="58">
        <f>IF(E603="",0,IFERROR(VLOOKUP(E603,档案费管理台账!$D$4:$H$1000,5,0),0))</f>
        <v>0</v>
      </c>
      <c r="I603" s="57"/>
      <c r="J603" s="57"/>
      <c r="K603" s="57"/>
      <c r="L603" s="57"/>
      <c r="M603" s="58" t="str">
        <f t="shared" si="66"/>
        <v/>
      </c>
      <c r="N603" s="102"/>
    </row>
    <row r="604" spans="1:14">
      <c r="A604" s="97" t="str">
        <f t="shared" si="64"/>
        <v/>
      </c>
      <c r="B604" s="98" t="str">
        <f t="shared" si="63"/>
        <v/>
      </c>
      <c r="C604" s="99"/>
      <c r="D604" s="137"/>
      <c r="E604" s="100"/>
      <c r="F604" s="57"/>
      <c r="G604" s="58">
        <f t="shared" si="65"/>
        <v>0</v>
      </c>
      <c r="H604" s="58">
        <f>IF(E604="",0,IFERROR(VLOOKUP(E604,档案费管理台账!$D$4:$H$1000,5,0),0))</f>
        <v>0</v>
      </c>
      <c r="I604" s="57"/>
      <c r="J604" s="57"/>
      <c r="K604" s="57"/>
      <c r="L604" s="57"/>
      <c r="M604" s="58" t="str">
        <f t="shared" si="66"/>
        <v/>
      </c>
      <c r="N604" s="102"/>
    </row>
    <row r="605" spans="1:14">
      <c r="A605" s="97" t="str">
        <f t="shared" si="64"/>
        <v/>
      </c>
      <c r="B605" s="98" t="str">
        <f t="shared" si="63"/>
        <v/>
      </c>
      <c r="C605" s="99"/>
      <c r="D605" s="137"/>
      <c r="E605" s="100"/>
      <c r="F605" s="57"/>
      <c r="G605" s="58">
        <f t="shared" si="65"/>
        <v>0</v>
      </c>
      <c r="H605" s="58">
        <f>IF(E605="",0,IFERROR(VLOOKUP(E605,档案费管理台账!$D$4:$H$1000,5,0),0))</f>
        <v>0</v>
      </c>
      <c r="I605" s="57"/>
      <c r="J605" s="57"/>
      <c r="K605" s="57"/>
      <c r="L605" s="57"/>
      <c r="M605" s="58" t="str">
        <f t="shared" si="66"/>
        <v/>
      </c>
      <c r="N605" s="102"/>
    </row>
    <row r="606" spans="1:14">
      <c r="A606" s="97" t="str">
        <f t="shared" si="64"/>
        <v/>
      </c>
      <c r="B606" s="98" t="str">
        <f t="shared" si="63"/>
        <v/>
      </c>
      <c r="C606" s="99"/>
      <c r="D606" s="137"/>
      <c r="E606" s="100"/>
      <c r="F606" s="57"/>
      <c r="G606" s="58">
        <f t="shared" si="65"/>
        <v>0</v>
      </c>
      <c r="H606" s="58">
        <f>IF(E606="",0,IFERROR(VLOOKUP(E606,档案费管理台账!$D$4:$H$1000,5,0),0))</f>
        <v>0</v>
      </c>
      <c r="I606" s="57"/>
      <c r="J606" s="57"/>
      <c r="K606" s="57"/>
      <c r="L606" s="57"/>
      <c r="M606" s="58" t="str">
        <f t="shared" si="66"/>
        <v/>
      </c>
      <c r="N606" s="102"/>
    </row>
    <row r="607" spans="1:14">
      <c r="A607" s="97" t="str">
        <f t="shared" si="64"/>
        <v/>
      </c>
      <c r="B607" s="98" t="str">
        <f t="shared" si="63"/>
        <v/>
      </c>
      <c r="C607" s="99"/>
      <c r="D607" s="137"/>
      <c r="E607" s="100"/>
      <c r="F607" s="57"/>
      <c r="G607" s="58">
        <f t="shared" si="65"/>
        <v>0</v>
      </c>
      <c r="H607" s="58">
        <f>IF(E607="",0,IFERROR(VLOOKUP(E607,档案费管理台账!$D$4:$H$1000,5,0),0))</f>
        <v>0</v>
      </c>
      <c r="I607" s="57"/>
      <c r="J607" s="57"/>
      <c r="K607" s="57"/>
      <c r="L607" s="57"/>
      <c r="M607" s="58" t="str">
        <f t="shared" si="66"/>
        <v/>
      </c>
      <c r="N607" s="102"/>
    </row>
    <row r="608" spans="1:14">
      <c r="A608" s="97" t="str">
        <f t="shared" si="64"/>
        <v/>
      </c>
      <c r="B608" s="98" t="str">
        <f t="shared" si="63"/>
        <v/>
      </c>
      <c r="C608" s="99"/>
      <c r="D608" s="137"/>
      <c r="E608" s="100"/>
      <c r="F608" s="57"/>
      <c r="G608" s="58">
        <f t="shared" si="65"/>
        <v>0</v>
      </c>
      <c r="H608" s="58">
        <f>IF(E608="",0,IFERROR(VLOOKUP(E608,档案费管理台账!$D$4:$H$1000,5,0),0))</f>
        <v>0</v>
      </c>
      <c r="I608" s="57"/>
      <c r="J608" s="57"/>
      <c r="K608" s="57"/>
      <c r="L608" s="57"/>
      <c r="M608" s="58" t="str">
        <f t="shared" si="66"/>
        <v/>
      </c>
      <c r="N608" s="102"/>
    </row>
    <row r="609" spans="1:14">
      <c r="A609" s="97" t="str">
        <f t="shared" si="64"/>
        <v/>
      </c>
      <c r="B609" s="98" t="str">
        <f t="shared" si="63"/>
        <v/>
      </c>
      <c r="C609" s="99"/>
      <c r="D609" s="137"/>
      <c r="E609" s="100"/>
      <c r="F609" s="57"/>
      <c r="G609" s="58">
        <f t="shared" si="65"/>
        <v>0</v>
      </c>
      <c r="H609" s="58">
        <f>IF(E609="",0,IFERROR(VLOOKUP(E609,档案费管理台账!$D$4:$H$1000,5,0),0))</f>
        <v>0</v>
      </c>
      <c r="I609" s="57"/>
      <c r="J609" s="57"/>
      <c r="K609" s="57"/>
      <c r="L609" s="57"/>
      <c r="M609" s="58" t="str">
        <f t="shared" si="66"/>
        <v/>
      </c>
      <c r="N609" s="102"/>
    </row>
    <row r="610" spans="1:14">
      <c r="A610" s="97" t="str">
        <f t="shared" si="64"/>
        <v/>
      </c>
      <c r="B610" s="98" t="str">
        <f t="shared" si="63"/>
        <v/>
      </c>
      <c r="C610" s="99"/>
      <c r="D610" s="137"/>
      <c r="E610" s="100"/>
      <c r="F610" s="57"/>
      <c r="G610" s="58">
        <f t="shared" si="65"/>
        <v>0</v>
      </c>
      <c r="H610" s="58">
        <f>IF(E610="",0,IFERROR(VLOOKUP(E610,档案费管理台账!$D$4:$H$1000,5,0),0))</f>
        <v>0</v>
      </c>
      <c r="I610" s="57"/>
      <c r="J610" s="57"/>
      <c r="K610" s="57"/>
      <c r="L610" s="57"/>
      <c r="M610" s="58" t="str">
        <f t="shared" si="66"/>
        <v/>
      </c>
      <c r="N610" s="102"/>
    </row>
    <row r="611" spans="1:14">
      <c r="A611" s="97" t="str">
        <f t="shared" si="64"/>
        <v/>
      </c>
      <c r="B611" s="98" t="str">
        <f t="shared" si="63"/>
        <v/>
      </c>
      <c r="C611" s="99"/>
      <c r="D611" s="137"/>
      <c r="E611" s="100"/>
      <c r="F611" s="57"/>
      <c r="G611" s="58">
        <f t="shared" si="65"/>
        <v>0</v>
      </c>
      <c r="H611" s="58">
        <f>IF(E611="",0,IFERROR(VLOOKUP(E611,档案费管理台账!$D$4:$H$1000,5,0),0))</f>
        <v>0</v>
      </c>
      <c r="I611" s="57"/>
      <c r="J611" s="57"/>
      <c r="K611" s="57"/>
      <c r="L611" s="57"/>
      <c r="M611" s="58" t="str">
        <f t="shared" si="66"/>
        <v/>
      </c>
      <c r="N611" s="102"/>
    </row>
    <row r="612" spans="1:14">
      <c r="A612" s="97" t="str">
        <f t="shared" si="64"/>
        <v/>
      </c>
      <c r="B612" s="98" t="str">
        <f t="shared" si="63"/>
        <v/>
      </c>
      <c r="C612" s="99"/>
      <c r="D612" s="137"/>
      <c r="E612" s="100"/>
      <c r="F612" s="57"/>
      <c r="G612" s="58">
        <f t="shared" si="65"/>
        <v>0</v>
      </c>
      <c r="H612" s="58">
        <f>IF(E612="",0,IFERROR(VLOOKUP(E612,档案费管理台账!$D$4:$H$1000,5,0),0))</f>
        <v>0</v>
      </c>
      <c r="I612" s="57"/>
      <c r="J612" s="57"/>
      <c r="K612" s="57"/>
      <c r="L612" s="57"/>
      <c r="M612" s="58" t="str">
        <f t="shared" si="66"/>
        <v/>
      </c>
      <c r="N612" s="102"/>
    </row>
    <row r="613" spans="1:14">
      <c r="A613" s="97" t="str">
        <f t="shared" si="64"/>
        <v/>
      </c>
      <c r="B613" s="98" t="str">
        <f t="shared" si="63"/>
        <v/>
      </c>
      <c r="C613" s="99"/>
      <c r="D613" s="137"/>
      <c r="E613" s="100"/>
      <c r="F613" s="57"/>
      <c r="G613" s="58">
        <f t="shared" si="65"/>
        <v>0</v>
      </c>
      <c r="H613" s="58">
        <f>IF(E613="",0,IFERROR(VLOOKUP(E613,档案费管理台账!$D$4:$H$1000,5,0),0))</f>
        <v>0</v>
      </c>
      <c r="I613" s="57"/>
      <c r="J613" s="57"/>
      <c r="K613" s="57"/>
      <c r="L613" s="57"/>
      <c r="M613" s="58" t="str">
        <f t="shared" si="66"/>
        <v/>
      </c>
      <c r="N613" s="102"/>
    </row>
    <row r="614" spans="1:14">
      <c r="A614" s="97" t="str">
        <f t="shared" si="64"/>
        <v/>
      </c>
      <c r="B614" s="98" t="str">
        <f t="shared" si="63"/>
        <v/>
      </c>
      <c r="C614" s="99"/>
      <c r="D614" s="137"/>
      <c r="E614" s="100"/>
      <c r="F614" s="57"/>
      <c r="G614" s="58">
        <f t="shared" si="65"/>
        <v>0</v>
      </c>
      <c r="H614" s="58">
        <f>IF(E614="",0,IFERROR(VLOOKUP(E614,档案费管理台账!$D$4:$H$1000,5,0),0))</f>
        <v>0</v>
      </c>
      <c r="I614" s="57"/>
      <c r="J614" s="57"/>
      <c r="K614" s="57"/>
      <c r="L614" s="57"/>
      <c r="M614" s="58" t="str">
        <f t="shared" si="66"/>
        <v/>
      </c>
      <c r="N614" s="102"/>
    </row>
    <row r="615" spans="1:14">
      <c r="A615" s="97" t="str">
        <f t="shared" si="64"/>
        <v/>
      </c>
      <c r="B615" s="98" t="str">
        <f t="shared" si="63"/>
        <v/>
      </c>
      <c r="C615" s="99"/>
      <c r="D615" s="137"/>
      <c r="E615" s="100"/>
      <c r="F615" s="57"/>
      <c r="G615" s="58">
        <f t="shared" si="65"/>
        <v>0</v>
      </c>
      <c r="H615" s="58">
        <f>IF(E615="",0,IFERROR(VLOOKUP(E615,档案费管理台账!$D$4:$H$1000,5,0),0))</f>
        <v>0</v>
      </c>
      <c r="I615" s="57"/>
      <c r="J615" s="57"/>
      <c r="K615" s="57"/>
      <c r="L615" s="57"/>
      <c r="M615" s="58" t="str">
        <f t="shared" si="66"/>
        <v/>
      </c>
      <c r="N615" s="102"/>
    </row>
    <row r="616" spans="1:14">
      <c r="A616" s="97" t="str">
        <f t="shared" si="64"/>
        <v/>
      </c>
      <c r="B616" s="98" t="str">
        <f t="shared" si="63"/>
        <v/>
      </c>
      <c r="C616" s="99"/>
      <c r="D616" s="137"/>
      <c r="E616" s="100"/>
      <c r="F616" s="57"/>
      <c r="G616" s="58">
        <f t="shared" si="65"/>
        <v>0</v>
      </c>
      <c r="H616" s="58">
        <f>IF(E616="",0,IFERROR(VLOOKUP(E616,档案费管理台账!$D$4:$H$1000,5,0),0))</f>
        <v>0</v>
      </c>
      <c r="I616" s="57"/>
      <c r="J616" s="57"/>
      <c r="K616" s="57"/>
      <c r="L616" s="57"/>
      <c r="M616" s="58" t="str">
        <f t="shared" si="66"/>
        <v/>
      </c>
      <c r="N616" s="102"/>
    </row>
    <row r="617" spans="1:14">
      <c r="A617" s="97" t="str">
        <f t="shared" si="64"/>
        <v/>
      </c>
      <c r="B617" s="98" t="str">
        <f t="shared" si="63"/>
        <v/>
      </c>
      <c r="C617" s="99"/>
      <c r="D617" s="137"/>
      <c r="E617" s="100"/>
      <c r="F617" s="57"/>
      <c r="G617" s="58">
        <f t="shared" si="65"/>
        <v>0</v>
      </c>
      <c r="H617" s="58">
        <f>IF(E617="",0,IFERROR(VLOOKUP(E617,档案费管理台账!$D$4:$H$1000,5,0),0))</f>
        <v>0</v>
      </c>
      <c r="I617" s="57"/>
      <c r="J617" s="57"/>
      <c r="K617" s="57"/>
      <c r="L617" s="57"/>
      <c r="M617" s="58" t="str">
        <f t="shared" si="66"/>
        <v/>
      </c>
      <c r="N617" s="102"/>
    </row>
    <row r="618" spans="1:14">
      <c r="A618" s="97" t="str">
        <f t="shared" si="64"/>
        <v/>
      </c>
      <c r="B618" s="98" t="str">
        <f t="shared" si="63"/>
        <v/>
      </c>
      <c r="C618" s="99"/>
      <c r="D618" s="137"/>
      <c r="E618" s="100"/>
      <c r="F618" s="57"/>
      <c r="G618" s="58">
        <f t="shared" si="65"/>
        <v>0</v>
      </c>
      <c r="H618" s="58">
        <f>IF(E618="",0,IFERROR(VLOOKUP(E618,档案费管理台账!$D$4:$H$1000,5,0),0))</f>
        <v>0</v>
      </c>
      <c r="I618" s="57"/>
      <c r="J618" s="57"/>
      <c r="K618" s="57"/>
      <c r="L618" s="57"/>
      <c r="M618" s="58" t="str">
        <f t="shared" si="66"/>
        <v/>
      </c>
      <c r="N618" s="102"/>
    </row>
    <row r="619" spans="1:14">
      <c r="A619" s="97" t="str">
        <f t="shared" si="64"/>
        <v/>
      </c>
      <c r="B619" s="98" t="str">
        <f t="shared" si="63"/>
        <v/>
      </c>
      <c r="C619" s="99"/>
      <c r="D619" s="137"/>
      <c r="E619" s="100"/>
      <c r="F619" s="57"/>
      <c r="G619" s="58">
        <f t="shared" si="65"/>
        <v>0</v>
      </c>
      <c r="H619" s="58">
        <f>IF(E619="",0,IFERROR(VLOOKUP(E619,档案费管理台账!$D$4:$H$1000,5,0),0))</f>
        <v>0</v>
      </c>
      <c r="I619" s="57"/>
      <c r="J619" s="57"/>
      <c r="K619" s="57"/>
      <c r="L619" s="57"/>
      <c r="M619" s="58" t="str">
        <f t="shared" si="66"/>
        <v/>
      </c>
      <c r="N619" s="102"/>
    </row>
    <row r="620" spans="1:14">
      <c r="A620" s="97" t="str">
        <f t="shared" si="64"/>
        <v/>
      </c>
      <c r="B620" s="98" t="str">
        <f t="shared" ref="B620:B683" si="67">IF(C620="","",MONTH(C620)&amp;"月")</f>
        <v/>
      </c>
      <c r="C620" s="99"/>
      <c r="D620" s="137"/>
      <c r="E620" s="100"/>
      <c r="F620" s="57"/>
      <c r="G620" s="58">
        <f t="shared" si="65"/>
        <v>0</v>
      </c>
      <c r="H620" s="58">
        <f>IF(E620="",0,IFERROR(VLOOKUP(E620,档案费管理台账!$D$4:$H$1000,5,0),0))</f>
        <v>0</v>
      </c>
      <c r="I620" s="57"/>
      <c r="J620" s="57"/>
      <c r="K620" s="57"/>
      <c r="L620" s="57"/>
      <c r="M620" s="58" t="str">
        <f t="shared" si="66"/>
        <v/>
      </c>
      <c r="N620" s="102"/>
    </row>
    <row r="621" spans="1:14">
      <c r="A621" s="97" t="str">
        <f t="shared" ref="A621:A684" si="68">IF(C621="","",ROW()-42)</f>
        <v/>
      </c>
      <c r="B621" s="98" t="str">
        <f t="shared" si="67"/>
        <v/>
      </c>
      <c r="C621" s="99"/>
      <c r="D621" s="137"/>
      <c r="E621" s="100"/>
      <c r="F621" s="57"/>
      <c r="G621" s="58">
        <f t="shared" ref="G621:G684" si="69">IF(F621="",0,F621*$K$41)</f>
        <v>0</v>
      </c>
      <c r="H621" s="58">
        <f>IF(E621="",0,IFERROR(VLOOKUP(E621,档案费管理台账!$D$4:$H$1000,5,0),0))</f>
        <v>0</v>
      </c>
      <c r="I621" s="57"/>
      <c r="J621" s="57"/>
      <c r="K621" s="57"/>
      <c r="L621" s="57"/>
      <c r="M621" s="58" t="str">
        <f t="shared" ref="M621:M684" si="70">IF(C621="","",ROUND(M620+G621-I621-J621-K621-L621-H621,2))</f>
        <v/>
      </c>
      <c r="N621" s="102"/>
    </row>
    <row r="622" spans="1:14">
      <c r="A622" s="97" t="str">
        <f t="shared" si="68"/>
        <v/>
      </c>
      <c r="B622" s="98" t="str">
        <f t="shared" si="67"/>
        <v/>
      </c>
      <c r="C622" s="99"/>
      <c r="D622" s="137"/>
      <c r="E622" s="100"/>
      <c r="F622" s="57"/>
      <c r="G622" s="58">
        <f t="shared" si="69"/>
        <v>0</v>
      </c>
      <c r="H622" s="58">
        <f>IF(E622="",0,IFERROR(VLOOKUP(E622,档案费管理台账!$D$4:$H$1000,5,0),0))</f>
        <v>0</v>
      </c>
      <c r="I622" s="57"/>
      <c r="J622" s="57"/>
      <c r="K622" s="57"/>
      <c r="L622" s="57"/>
      <c r="M622" s="58" t="str">
        <f t="shared" si="70"/>
        <v/>
      </c>
      <c r="N622" s="102"/>
    </row>
    <row r="623" spans="1:14">
      <c r="A623" s="97" t="str">
        <f t="shared" si="68"/>
        <v/>
      </c>
      <c r="B623" s="98" t="str">
        <f t="shared" si="67"/>
        <v/>
      </c>
      <c r="C623" s="99"/>
      <c r="D623" s="137"/>
      <c r="E623" s="100"/>
      <c r="F623" s="57"/>
      <c r="G623" s="58">
        <f t="shared" si="69"/>
        <v>0</v>
      </c>
      <c r="H623" s="58">
        <f>IF(E623="",0,IFERROR(VLOOKUP(E623,档案费管理台账!$D$4:$H$1000,5,0),0))</f>
        <v>0</v>
      </c>
      <c r="I623" s="57"/>
      <c r="J623" s="57"/>
      <c r="K623" s="57"/>
      <c r="L623" s="57"/>
      <c r="M623" s="58" t="str">
        <f t="shared" si="70"/>
        <v/>
      </c>
      <c r="N623" s="102"/>
    </row>
    <row r="624" spans="1:14">
      <c r="A624" s="97" t="str">
        <f t="shared" si="68"/>
        <v/>
      </c>
      <c r="B624" s="98" t="str">
        <f t="shared" si="67"/>
        <v/>
      </c>
      <c r="C624" s="99"/>
      <c r="D624" s="137"/>
      <c r="E624" s="100"/>
      <c r="F624" s="57"/>
      <c r="G624" s="58">
        <f t="shared" si="69"/>
        <v>0</v>
      </c>
      <c r="H624" s="58">
        <f>IF(E624="",0,IFERROR(VLOOKUP(E624,档案费管理台账!$D$4:$H$1000,5,0),0))</f>
        <v>0</v>
      </c>
      <c r="I624" s="57"/>
      <c r="J624" s="57"/>
      <c r="K624" s="57"/>
      <c r="L624" s="57"/>
      <c r="M624" s="58" t="str">
        <f t="shared" si="70"/>
        <v/>
      </c>
      <c r="N624" s="102"/>
    </row>
    <row r="625" spans="1:14">
      <c r="A625" s="97" t="str">
        <f t="shared" si="68"/>
        <v/>
      </c>
      <c r="B625" s="98" t="str">
        <f t="shared" si="67"/>
        <v/>
      </c>
      <c r="C625" s="99"/>
      <c r="D625" s="137"/>
      <c r="E625" s="100"/>
      <c r="F625" s="57"/>
      <c r="G625" s="58">
        <f t="shared" si="69"/>
        <v>0</v>
      </c>
      <c r="H625" s="58">
        <f>IF(E625="",0,IFERROR(VLOOKUP(E625,档案费管理台账!$D$4:$H$1000,5,0),0))</f>
        <v>0</v>
      </c>
      <c r="I625" s="57"/>
      <c r="J625" s="57"/>
      <c r="K625" s="57"/>
      <c r="L625" s="57"/>
      <c r="M625" s="58" t="str">
        <f t="shared" si="70"/>
        <v/>
      </c>
      <c r="N625" s="102"/>
    </row>
    <row r="626" spans="1:14">
      <c r="A626" s="97" t="str">
        <f t="shared" si="68"/>
        <v/>
      </c>
      <c r="B626" s="98" t="str">
        <f t="shared" si="67"/>
        <v/>
      </c>
      <c r="C626" s="99"/>
      <c r="D626" s="137"/>
      <c r="E626" s="100"/>
      <c r="F626" s="57"/>
      <c r="G626" s="58">
        <f t="shared" si="69"/>
        <v>0</v>
      </c>
      <c r="H626" s="58">
        <f>IF(E626="",0,IFERROR(VLOOKUP(E626,档案费管理台账!$D$4:$H$1000,5,0),0))</f>
        <v>0</v>
      </c>
      <c r="I626" s="57"/>
      <c r="J626" s="57"/>
      <c r="K626" s="57"/>
      <c r="L626" s="57"/>
      <c r="M626" s="58" t="str">
        <f t="shared" si="70"/>
        <v/>
      </c>
      <c r="N626" s="102"/>
    </row>
    <row r="627" spans="1:14">
      <c r="A627" s="97" t="str">
        <f t="shared" si="68"/>
        <v/>
      </c>
      <c r="B627" s="98" t="str">
        <f t="shared" si="67"/>
        <v/>
      </c>
      <c r="C627" s="99"/>
      <c r="D627" s="137"/>
      <c r="E627" s="100"/>
      <c r="F627" s="57"/>
      <c r="G627" s="58">
        <f t="shared" si="69"/>
        <v>0</v>
      </c>
      <c r="H627" s="58">
        <f>IF(E627="",0,IFERROR(VLOOKUP(E627,档案费管理台账!$D$4:$H$1000,5,0),0))</f>
        <v>0</v>
      </c>
      <c r="I627" s="57"/>
      <c r="J627" s="57"/>
      <c r="K627" s="57"/>
      <c r="L627" s="57"/>
      <c r="M627" s="58" t="str">
        <f t="shared" si="70"/>
        <v/>
      </c>
      <c r="N627" s="102"/>
    </row>
    <row r="628" spans="1:14">
      <c r="A628" s="97" t="str">
        <f t="shared" si="68"/>
        <v/>
      </c>
      <c r="B628" s="98" t="str">
        <f t="shared" si="67"/>
        <v/>
      </c>
      <c r="C628" s="99"/>
      <c r="D628" s="137"/>
      <c r="E628" s="100"/>
      <c r="F628" s="57"/>
      <c r="G628" s="58">
        <f t="shared" si="69"/>
        <v>0</v>
      </c>
      <c r="H628" s="58">
        <f>IF(E628="",0,IFERROR(VLOOKUP(E628,档案费管理台账!$D$4:$H$1000,5,0),0))</f>
        <v>0</v>
      </c>
      <c r="I628" s="57"/>
      <c r="J628" s="57"/>
      <c r="K628" s="57"/>
      <c r="L628" s="57"/>
      <c r="M628" s="58" t="str">
        <f t="shared" si="70"/>
        <v/>
      </c>
      <c r="N628" s="102"/>
    </row>
    <row r="629" spans="1:14">
      <c r="A629" s="97" t="str">
        <f t="shared" si="68"/>
        <v/>
      </c>
      <c r="B629" s="98" t="str">
        <f t="shared" si="67"/>
        <v/>
      </c>
      <c r="C629" s="99"/>
      <c r="D629" s="137"/>
      <c r="E629" s="100"/>
      <c r="F629" s="57"/>
      <c r="G629" s="58">
        <f t="shared" si="69"/>
        <v>0</v>
      </c>
      <c r="H629" s="58">
        <f>IF(E629="",0,IFERROR(VLOOKUP(E629,档案费管理台账!$D$4:$H$1000,5,0),0))</f>
        <v>0</v>
      </c>
      <c r="I629" s="57"/>
      <c r="J629" s="57"/>
      <c r="K629" s="57"/>
      <c r="L629" s="57"/>
      <c r="M629" s="58" t="str">
        <f t="shared" si="70"/>
        <v/>
      </c>
      <c r="N629" s="102"/>
    </row>
    <row r="630" spans="1:14">
      <c r="A630" s="97" t="str">
        <f t="shared" si="68"/>
        <v/>
      </c>
      <c r="B630" s="98" t="str">
        <f t="shared" si="67"/>
        <v/>
      </c>
      <c r="C630" s="99"/>
      <c r="D630" s="137"/>
      <c r="E630" s="100"/>
      <c r="F630" s="57"/>
      <c r="G630" s="58">
        <f t="shared" si="69"/>
        <v>0</v>
      </c>
      <c r="H630" s="58">
        <f>IF(E630="",0,IFERROR(VLOOKUP(E630,档案费管理台账!$D$4:$H$1000,5,0),0))</f>
        <v>0</v>
      </c>
      <c r="I630" s="57"/>
      <c r="J630" s="57"/>
      <c r="K630" s="57"/>
      <c r="L630" s="57"/>
      <c r="M630" s="58" t="str">
        <f t="shared" si="70"/>
        <v/>
      </c>
      <c r="N630" s="102"/>
    </row>
    <row r="631" spans="1:14">
      <c r="A631" s="97" t="str">
        <f t="shared" si="68"/>
        <v/>
      </c>
      <c r="B631" s="98" t="str">
        <f t="shared" si="67"/>
        <v/>
      </c>
      <c r="C631" s="99"/>
      <c r="D631" s="137"/>
      <c r="E631" s="100"/>
      <c r="F631" s="57"/>
      <c r="G631" s="58">
        <f t="shared" si="69"/>
        <v>0</v>
      </c>
      <c r="H631" s="58">
        <f>IF(E631="",0,IFERROR(VLOOKUP(E631,档案费管理台账!$D$4:$H$1000,5,0),0))</f>
        <v>0</v>
      </c>
      <c r="I631" s="57"/>
      <c r="J631" s="57"/>
      <c r="K631" s="57"/>
      <c r="L631" s="57"/>
      <c r="M631" s="58" t="str">
        <f t="shared" si="70"/>
        <v/>
      </c>
      <c r="N631" s="102"/>
    </row>
    <row r="632" spans="1:14">
      <c r="A632" s="97" t="str">
        <f t="shared" si="68"/>
        <v/>
      </c>
      <c r="B632" s="98" t="str">
        <f t="shared" si="67"/>
        <v/>
      </c>
      <c r="C632" s="99"/>
      <c r="D632" s="137"/>
      <c r="E632" s="100"/>
      <c r="F632" s="57"/>
      <c r="G632" s="58">
        <f t="shared" si="69"/>
        <v>0</v>
      </c>
      <c r="H632" s="58">
        <f>IF(E632="",0,IFERROR(VLOOKUP(E632,档案费管理台账!$D$4:$H$1000,5,0),0))</f>
        <v>0</v>
      </c>
      <c r="I632" s="57"/>
      <c r="J632" s="57"/>
      <c r="K632" s="57"/>
      <c r="L632" s="57"/>
      <c r="M632" s="58" t="str">
        <f t="shared" si="70"/>
        <v/>
      </c>
      <c r="N632" s="102"/>
    </row>
    <row r="633" spans="1:14">
      <c r="A633" s="97" t="str">
        <f t="shared" si="68"/>
        <v/>
      </c>
      <c r="B633" s="98" t="str">
        <f t="shared" si="67"/>
        <v/>
      </c>
      <c r="C633" s="99"/>
      <c r="D633" s="137"/>
      <c r="E633" s="100"/>
      <c r="F633" s="57"/>
      <c r="G633" s="58">
        <f t="shared" si="69"/>
        <v>0</v>
      </c>
      <c r="H633" s="58">
        <f>IF(E633="",0,IFERROR(VLOOKUP(E633,档案费管理台账!$D$4:$H$1000,5,0),0))</f>
        <v>0</v>
      </c>
      <c r="I633" s="57"/>
      <c r="J633" s="57"/>
      <c r="K633" s="57"/>
      <c r="L633" s="57"/>
      <c r="M633" s="58" t="str">
        <f t="shared" si="70"/>
        <v/>
      </c>
      <c r="N633" s="102"/>
    </row>
    <row r="634" spans="1:14">
      <c r="A634" s="97" t="str">
        <f t="shared" si="68"/>
        <v/>
      </c>
      <c r="B634" s="98" t="str">
        <f t="shared" si="67"/>
        <v/>
      </c>
      <c r="C634" s="99"/>
      <c r="D634" s="137"/>
      <c r="E634" s="100"/>
      <c r="F634" s="57"/>
      <c r="G634" s="58">
        <f t="shared" si="69"/>
        <v>0</v>
      </c>
      <c r="H634" s="58">
        <f>IF(E634="",0,IFERROR(VLOOKUP(E634,档案费管理台账!$D$4:$H$1000,5,0),0))</f>
        <v>0</v>
      </c>
      <c r="I634" s="57"/>
      <c r="J634" s="57"/>
      <c r="K634" s="57"/>
      <c r="L634" s="57"/>
      <c r="M634" s="58" t="str">
        <f t="shared" si="70"/>
        <v/>
      </c>
      <c r="N634" s="102"/>
    </row>
    <row r="635" spans="1:14">
      <c r="A635" s="97" t="str">
        <f t="shared" si="68"/>
        <v/>
      </c>
      <c r="B635" s="98" t="str">
        <f t="shared" si="67"/>
        <v/>
      </c>
      <c r="C635" s="99"/>
      <c r="D635" s="137"/>
      <c r="E635" s="100"/>
      <c r="F635" s="57"/>
      <c r="G635" s="58">
        <f t="shared" si="69"/>
        <v>0</v>
      </c>
      <c r="H635" s="58">
        <f>IF(E635="",0,IFERROR(VLOOKUP(E635,档案费管理台账!$D$4:$H$1000,5,0),0))</f>
        <v>0</v>
      </c>
      <c r="I635" s="57"/>
      <c r="J635" s="57"/>
      <c r="K635" s="57"/>
      <c r="L635" s="57"/>
      <c r="M635" s="58" t="str">
        <f t="shared" si="70"/>
        <v/>
      </c>
      <c r="N635" s="102"/>
    </row>
    <row r="636" spans="1:14">
      <c r="A636" s="97" t="str">
        <f t="shared" si="68"/>
        <v/>
      </c>
      <c r="B636" s="98" t="str">
        <f t="shared" si="67"/>
        <v/>
      </c>
      <c r="C636" s="99"/>
      <c r="D636" s="137"/>
      <c r="E636" s="100"/>
      <c r="F636" s="57"/>
      <c r="G636" s="58">
        <f t="shared" si="69"/>
        <v>0</v>
      </c>
      <c r="H636" s="58">
        <f>IF(E636="",0,IFERROR(VLOOKUP(E636,档案费管理台账!$D$4:$H$1000,5,0),0))</f>
        <v>0</v>
      </c>
      <c r="I636" s="57"/>
      <c r="J636" s="57"/>
      <c r="K636" s="57"/>
      <c r="L636" s="57"/>
      <c r="M636" s="58" t="str">
        <f t="shared" si="70"/>
        <v/>
      </c>
      <c r="N636" s="102"/>
    </row>
    <row r="637" spans="1:14">
      <c r="A637" s="97" t="str">
        <f t="shared" si="68"/>
        <v/>
      </c>
      <c r="B637" s="98" t="str">
        <f t="shared" si="67"/>
        <v/>
      </c>
      <c r="C637" s="99"/>
      <c r="D637" s="137"/>
      <c r="E637" s="100"/>
      <c r="F637" s="57"/>
      <c r="G637" s="58">
        <f t="shared" si="69"/>
        <v>0</v>
      </c>
      <c r="H637" s="58">
        <f>IF(E637="",0,IFERROR(VLOOKUP(E637,档案费管理台账!$D$4:$H$1000,5,0),0))</f>
        <v>0</v>
      </c>
      <c r="I637" s="57"/>
      <c r="J637" s="57"/>
      <c r="K637" s="57"/>
      <c r="L637" s="57"/>
      <c r="M637" s="58" t="str">
        <f t="shared" si="70"/>
        <v/>
      </c>
      <c r="N637" s="102"/>
    </row>
    <row r="638" spans="1:14">
      <c r="A638" s="97" t="str">
        <f t="shared" si="68"/>
        <v/>
      </c>
      <c r="B638" s="98" t="str">
        <f t="shared" si="67"/>
        <v/>
      </c>
      <c r="C638" s="99"/>
      <c r="D638" s="137"/>
      <c r="E638" s="100"/>
      <c r="F638" s="57"/>
      <c r="G638" s="58">
        <f t="shared" si="69"/>
        <v>0</v>
      </c>
      <c r="H638" s="58">
        <f>IF(E638="",0,IFERROR(VLOOKUP(E638,档案费管理台账!$D$4:$H$1000,5,0),0))</f>
        <v>0</v>
      </c>
      <c r="I638" s="57"/>
      <c r="J638" s="57"/>
      <c r="K638" s="57"/>
      <c r="L638" s="57"/>
      <c r="M638" s="58" t="str">
        <f t="shared" si="70"/>
        <v/>
      </c>
      <c r="N638" s="102"/>
    </row>
    <row r="639" spans="1:14">
      <c r="A639" s="97" t="str">
        <f t="shared" si="68"/>
        <v/>
      </c>
      <c r="B639" s="98" t="str">
        <f t="shared" si="67"/>
        <v/>
      </c>
      <c r="C639" s="99"/>
      <c r="D639" s="137"/>
      <c r="E639" s="100"/>
      <c r="F639" s="57"/>
      <c r="G639" s="58">
        <f t="shared" si="69"/>
        <v>0</v>
      </c>
      <c r="H639" s="58">
        <f>IF(E639="",0,IFERROR(VLOOKUP(E639,档案费管理台账!$D$4:$H$1000,5,0),0))</f>
        <v>0</v>
      </c>
      <c r="I639" s="57"/>
      <c r="J639" s="57"/>
      <c r="K639" s="57"/>
      <c r="L639" s="57"/>
      <c r="M639" s="58" t="str">
        <f t="shared" si="70"/>
        <v/>
      </c>
      <c r="N639" s="102"/>
    </row>
    <row r="640" spans="1:14">
      <c r="A640" s="97" t="str">
        <f t="shared" si="68"/>
        <v/>
      </c>
      <c r="B640" s="98" t="str">
        <f t="shared" si="67"/>
        <v/>
      </c>
      <c r="C640" s="99"/>
      <c r="D640" s="137"/>
      <c r="E640" s="100"/>
      <c r="F640" s="57"/>
      <c r="G640" s="58">
        <f t="shared" si="69"/>
        <v>0</v>
      </c>
      <c r="H640" s="58">
        <f>IF(E640="",0,IFERROR(VLOOKUP(E640,档案费管理台账!$D$4:$H$1000,5,0),0))</f>
        <v>0</v>
      </c>
      <c r="I640" s="57"/>
      <c r="J640" s="57"/>
      <c r="K640" s="57"/>
      <c r="L640" s="57"/>
      <c r="M640" s="58" t="str">
        <f t="shared" si="70"/>
        <v/>
      </c>
      <c r="N640" s="102"/>
    </row>
    <row r="641" spans="1:14">
      <c r="A641" s="97" t="str">
        <f t="shared" si="68"/>
        <v/>
      </c>
      <c r="B641" s="98" t="str">
        <f t="shared" si="67"/>
        <v/>
      </c>
      <c r="C641" s="99"/>
      <c r="D641" s="137"/>
      <c r="E641" s="100"/>
      <c r="F641" s="57"/>
      <c r="G641" s="58">
        <f t="shared" si="69"/>
        <v>0</v>
      </c>
      <c r="H641" s="58">
        <f>IF(E641="",0,IFERROR(VLOOKUP(E641,档案费管理台账!$D$4:$H$1000,5,0),0))</f>
        <v>0</v>
      </c>
      <c r="I641" s="57"/>
      <c r="J641" s="57"/>
      <c r="K641" s="57"/>
      <c r="L641" s="57"/>
      <c r="M641" s="58" t="str">
        <f t="shared" si="70"/>
        <v/>
      </c>
      <c r="N641" s="102"/>
    </row>
    <row r="642" spans="1:14">
      <c r="A642" s="97" t="str">
        <f t="shared" si="68"/>
        <v/>
      </c>
      <c r="B642" s="98" t="str">
        <f t="shared" si="67"/>
        <v/>
      </c>
      <c r="C642" s="99"/>
      <c r="D642" s="137"/>
      <c r="E642" s="100"/>
      <c r="F642" s="57"/>
      <c r="G642" s="58">
        <f t="shared" si="69"/>
        <v>0</v>
      </c>
      <c r="H642" s="58">
        <f>IF(E642="",0,IFERROR(VLOOKUP(E642,档案费管理台账!$D$4:$H$1000,5,0),0))</f>
        <v>0</v>
      </c>
      <c r="I642" s="57"/>
      <c r="J642" s="57"/>
      <c r="K642" s="57"/>
      <c r="L642" s="57"/>
      <c r="M642" s="58" t="str">
        <f t="shared" si="70"/>
        <v/>
      </c>
      <c r="N642" s="102"/>
    </row>
    <row r="643" spans="1:14">
      <c r="A643" s="97" t="str">
        <f t="shared" si="68"/>
        <v/>
      </c>
      <c r="B643" s="98" t="str">
        <f t="shared" si="67"/>
        <v/>
      </c>
      <c r="C643" s="99"/>
      <c r="D643" s="137"/>
      <c r="E643" s="100"/>
      <c r="F643" s="57"/>
      <c r="G643" s="58">
        <f t="shared" si="69"/>
        <v>0</v>
      </c>
      <c r="H643" s="58">
        <f>IF(E643="",0,IFERROR(VLOOKUP(E643,档案费管理台账!$D$4:$H$1000,5,0),0))</f>
        <v>0</v>
      </c>
      <c r="I643" s="57"/>
      <c r="J643" s="57"/>
      <c r="K643" s="57"/>
      <c r="L643" s="57"/>
      <c r="M643" s="58" t="str">
        <f t="shared" si="70"/>
        <v/>
      </c>
      <c r="N643" s="102"/>
    </row>
    <row r="644" spans="1:14">
      <c r="A644" s="97" t="str">
        <f t="shared" si="68"/>
        <v/>
      </c>
      <c r="B644" s="98" t="str">
        <f t="shared" si="67"/>
        <v/>
      </c>
      <c r="C644" s="99"/>
      <c r="D644" s="137"/>
      <c r="E644" s="100"/>
      <c r="F644" s="57"/>
      <c r="G644" s="58">
        <f t="shared" si="69"/>
        <v>0</v>
      </c>
      <c r="H644" s="58">
        <f>IF(E644="",0,IFERROR(VLOOKUP(E644,档案费管理台账!$D$4:$H$1000,5,0),0))</f>
        <v>0</v>
      </c>
      <c r="I644" s="57"/>
      <c r="J644" s="57"/>
      <c r="K644" s="57"/>
      <c r="L644" s="57"/>
      <c r="M644" s="58" t="str">
        <f t="shared" si="70"/>
        <v/>
      </c>
      <c r="N644" s="102"/>
    </row>
    <row r="645" spans="1:14">
      <c r="A645" s="97" t="str">
        <f t="shared" si="68"/>
        <v/>
      </c>
      <c r="B645" s="98" t="str">
        <f t="shared" si="67"/>
        <v/>
      </c>
      <c r="C645" s="99"/>
      <c r="D645" s="137"/>
      <c r="E645" s="100"/>
      <c r="F645" s="57"/>
      <c r="G645" s="58">
        <f t="shared" si="69"/>
        <v>0</v>
      </c>
      <c r="H645" s="58">
        <f>IF(E645="",0,IFERROR(VLOOKUP(E645,档案费管理台账!$D$4:$H$1000,5,0),0))</f>
        <v>0</v>
      </c>
      <c r="I645" s="57"/>
      <c r="J645" s="57"/>
      <c r="K645" s="57"/>
      <c r="L645" s="57"/>
      <c r="M645" s="58" t="str">
        <f t="shared" si="70"/>
        <v/>
      </c>
      <c r="N645" s="102"/>
    </row>
    <row r="646" spans="1:14">
      <c r="A646" s="97" t="str">
        <f t="shared" si="68"/>
        <v/>
      </c>
      <c r="B646" s="98" t="str">
        <f t="shared" si="67"/>
        <v/>
      </c>
      <c r="C646" s="99"/>
      <c r="D646" s="137"/>
      <c r="E646" s="100"/>
      <c r="F646" s="57"/>
      <c r="G646" s="58">
        <f t="shared" si="69"/>
        <v>0</v>
      </c>
      <c r="H646" s="58">
        <f>IF(E646="",0,IFERROR(VLOOKUP(E646,档案费管理台账!$D$4:$H$1000,5,0),0))</f>
        <v>0</v>
      </c>
      <c r="I646" s="57"/>
      <c r="J646" s="57"/>
      <c r="K646" s="57"/>
      <c r="L646" s="57"/>
      <c r="M646" s="58" t="str">
        <f t="shared" si="70"/>
        <v/>
      </c>
      <c r="N646" s="102"/>
    </row>
    <row r="647" spans="1:14">
      <c r="A647" s="97" t="str">
        <f t="shared" si="68"/>
        <v/>
      </c>
      <c r="B647" s="98" t="str">
        <f t="shared" si="67"/>
        <v/>
      </c>
      <c r="C647" s="99"/>
      <c r="D647" s="137"/>
      <c r="E647" s="100"/>
      <c r="F647" s="57"/>
      <c r="G647" s="58">
        <f t="shared" si="69"/>
        <v>0</v>
      </c>
      <c r="H647" s="58">
        <f>IF(E647="",0,IFERROR(VLOOKUP(E647,档案费管理台账!$D$4:$H$1000,5,0),0))</f>
        <v>0</v>
      </c>
      <c r="I647" s="57"/>
      <c r="J647" s="57"/>
      <c r="K647" s="57"/>
      <c r="L647" s="57"/>
      <c r="M647" s="58" t="str">
        <f t="shared" si="70"/>
        <v/>
      </c>
      <c r="N647" s="102"/>
    </row>
    <row r="648" spans="1:14">
      <c r="A648" s="97" t="str">
        <f t="shared" si="68"/>
        <v/>
      </c>
      <c r="B648" s="98" t="str">
        <f t="shared" si="67"/>
        <v/>
      </c>
      <c r="C648" s="99"/>
      <c r="D648" s="137"/>
      <c r="E648" s="100"/>
      <c r="F648" s="57"/>
      <c r="G648" s="58">
        <f t="shared" si="69"/>
        <v>0</v>
      </c>
      <c r="H648" s="58">
        <f>IF(E648="",0,IFERROR(VLOOKUP(E648,档案费管理台账!$D$4:$H$1000,5,0),0))</f>
        <v>0</v>
      </c>
      <c r="I648" s="57"/>
      <c r="J648" s="57"/>
      <c r="K648" s="57"/>
      <c r="L648" s="57"/>
      <c r="M648" s="58" t="str">
        <f t="shared" si="70"/>
        <v/>
      </c>
      <c r="N648" s="102"/>
    </row>
    <row r="649" spans="1:14">
      <c r="A649" s="97" t="str">
        <f t="shared" si="68"/>
        <v/>
      </c>
      <c r="B649" s="98" t="str">
        <f t="shared" si="67"/>
        <v/>
      </c>
      <c r="C649" s="99"/>
      <c r="D649" s="137"/>
      <c r="E649" s="100"/>
      <c r="F649" s="57"/>
      <c r="G649" s="58">
        <f t="shared" si="69"/>
        <v>0</v>
      </c>
      <c r="H649" s="58">
        <f>IF(E649="",0,IFERROR(VLOOKUP(E649,档案费管理台账!$D$4:$H$1000,5,0),0))</f>
        <v>0</v>
      </c>
      <c r="I649" s="57"/>
      <c r="J649" s="57"/>
      <c r="K649" s="57"/>
      <c r="L649" s="57"/>
      <c r="M649" s="58" t="str">
        <f t="shared" si="70"/>
        <v/>
      </c>
      <c r="N649" s="102"/>
    </row>
    <row r="650" spans="1:14">
      <c r="A650" s="97" t="str">
        <f t="shared" si="68"/>
        <v/>
      </c>
      <c r="B650" s="98" t="str">
        <f t="shared" si="67"/>
        <v/>
      </c>
      <c r="C650" s="99"/>
      <c r="D650" s="137"/>
      <c r="E650" s="100"/>
      <c r="F650" s="57"/>
      <c r="G650" s="58">
        <f t="shared" si="69"/>
        <v>0</v>
      </c>
      <c r="H650" s="58">
        <f>IF(E650="",0,IFERROR(VLOOKUP(E650,档案费管理台账!$D$4:$H$1000,5,0),0))</f>
        <v>0</v>
      </c>
      <c r="I650" s="57"/>
      <c r="J650" s="57"/>
      <c r="K650" s="57"/>
      <c r="L650" s="57"/>
      <c r="M650" s="58" t="str">
        <f t="shared" si="70"/>
        <v/>
      </c>
      <c r="N650" s="102"/>
    </row>
    <row r="651" spans="1:14">
      <c r="A651" s="97" t="str">
        <f t="shared" si="68"/>
        <v/>
      </c>
      <c r="B651" s="98" t="str">
        <f t="shared" si="67"/>
        <v/>
      </c>
      <c r="C651" s="99"/>
      <c r="D651" s="137"/>
      <c r="E651" s="100"/>
      <c r="F651" s="57"/>
      <c r="G651" s="58">
        <f t="shared" si="69"/>
        <v>0</v>
      </c>
      <c r="H651" s="58">
        <f>IF(E651="",0,IFERROR(VLOOKUP(E651,档案费管理台账!$D$4:$H$1000,5,0),0))</f>
        <v>0</v>
      </c>
      <c r="I651" s="57"/>
      <c r="J651" s="57"/>
      <c r="K651" s="57"/>
      <c r="L651" s="57"/>
      <c r="M651" s="58" t="str">
        <f t="shared" si="70"/>
        <v/>
      </c>
      <c r="N651" s="102"/>
    </row>
    <row r="652" spans="1:14">
      <c r="A652" s="97" t="str">
        <f t="shared" si="68"/>
        <v/>
      </c>
      <c r="B652" s="98" t="str">
        <f t="shared" si="67"/>
        <v/>
      </c>
      <c r="C652" s="99"/>
      <c r="D652" s="137"/>
      <c r="E652" s="100"/>
      <c r="F652" s="57"/>
      <c r="G652" s="58">
        <f t="shared" si="69"/>
        <v>0</v>
      </c>
      <c r="H652" s="58">
        <f>IF(E652="",0,IFERROR(VLOOKUP(E652,档案费管理台账!$D$4:$H$1000,5,0),0))</f>
        <v>0</v>
      </c>
      <c r="I652" s="57"/>
      <c r="J652" s="57"/>
      <c r="K652" s="57"/>
      <c r="L652" s="57"/>
      <c r="M652" s="58" t="str">
        <f t="shared" si="70"/>
        <v/>
      </c>
      <c r="N652" s="102"/>
    </row>
    <row r="653" spans="1:14">
      <c r="A653" s="97" t="str">
        <f t="shared" si="68"/>
        <v/>
      </c>
      <c r="B653" s="98" t="str">
        <f t="shared" si="67"/>
        <v/>
      </c>
      <c r="C653" s="99"/>
      <c r="D653" s="137"/>
      <c r="E653" s="100"/>
      <c r="F653" s="57"/>
      <c r="G653" s="58">
        <f t="shared" si="69"/>
        <v>0</v>
      </c>
      <c r="H653" s="58">
        <f>IF(E653="",0,IFERROR(VLOOKUP(E653,档案费管理台账!$D$4:$H$1000,5,0),0))</f>
        <v>0</v>
      </c>
      <c r="I653" s="57"/>
      <c r="J653" s="57"/>
      <c r="K653" s="57"/>
      <c r="L653" s="57"/>
      <c r="M653" s="58" t="str">
        <f t="shared" si="70"/>
        <v/>
      </c>
      <c r="N653" s="102"/>
    </row>
    <row r="654" spans="1:14">
      <c r="A654" s="97" t="str">
        <f t="shared" si="68"/>
        <v/>
      </c>
      <c r="B654" s="98" t="str">
        <f t="shared" si="67"/>
        <v/>
      </c>
      <c r="C654" s="99"/>
      <c r="D654" s="137"/>
      <c r="E654" s="100"/>
      <c r="F654" s="57"/>
      <c r="G654" s="58">
        <f t="shared" si="69"/>
        <v>0</v>
      </c>
      <c r="H654" s="58">
        <f>IF(E654="",0,IFERROR(VLOOKUP(E654,档案费管理台账!$D$4:$H$1000,5,0),0))</f>
        <v>0</v>
      </c>
      <c r="I654" s="57"/>
      <c r="J654" s="57"/>
      <c r="K654" s="57"/>
      <c r="L654" s="57"/>
      <c r="M654" s="58" t="str">
        <f t="shared" si="70"/>
        <v/>
      </c>
      <c r="N654" s="102"/>
    </row>
    <row r="655" spans="1:14">
      <c r="A655" s="97" t="str">
        <f t="shared" si="68"/>
        <v/>
      </c>
      <c r="B655" s="98" t="str">
        <f t="shared" si="67"/>
        <v/>
      </c>
      <c r="C655" s="99"/>
      <c r="D655" s="137"/>
      <c r="E655" s="100"/>
      <c r="F655" s="57"/>
      <c r="G655" s="58">
        <f t="shared" si="69"/>
        <v>0</v>
      </c>
      <c r="H655" s="58">
        <f>IF(E655="",0,IFERROR(VLOOKUP(E655,档案费管理台账!$D$4:$H$1000,5,0),0))</f>
        <v>0</v>
      </c>
      <c r="I655" s="57"/>
      <c r="J655" s="57"/>
      <c r="K655" s="57"/>
      <c r="L655" s="57"/>
      <c r="M655" s="58" t="str">
        <f t="shared" si="70"/>
        <v/>
      </c>
      <c r="N655" s="102"/>
    </row>
    <row r="656" spans="1:14">
      <c r="A656" s="97" t="str">
        <f t="shared" si="68"/>
        <v/>
      </c>
      <c r="B656" s="98" t="str">
        <f t="shared" si="67"/>
        <v/>
      </c>
      <c r="C656" s="99"/>
      <c r="D656" s="137"/>
      <c r="E656" s="100"/>
      <c r="F656" s="57"/>
      <c r="G656" s="58">
        <f t="shared" si="69"/>
        <v>0</v>
      </c>
      <c r="H656" s="58">
        <f>IF(E656="",0,IFERROR(VLOOKUP(E656,档案费管理台账!$D$4:$H$1000,5,0),0))</f>
        <v>0</v>
      </c>
      <c r="I656" s="57"/>
      <c r="J656" s="57"/>
      <c r="K656" s="57"/>
      <c r="L656" s="57"/>
      <c r="M656" s="58" t="str">
        <f t="shared" si="70"/>
        <v/>
      </c>
      <c r="N656" s="102"/>
    </row>
    <row r="657" spans="1:14">
      <c r="A657" s="97" t="str">
        <f t="shared" si="68"/>
        <v/>
      </c>
      <c r="B657" s="98" t="str">
        <f t="shared" si="67"/>
        <v/>
      </c>
      <c r="C657" s="99"/>
      <c r="D657" s="137"/>
      <c r="E657" s="100"/>
      <c r="F657" s="57"/>
      <c r="G657" s="58">
        <f t="shared" si="69"/>
        <v>0</v>
      </c>
      <c r="H657" s="58">
        <f>IF(E657="",0,IFERROR(VLOOKUP(E657,档案费管理台账!$D$4:$H$1000,5,0),0))</f>
        <v>0</v>
      </c>
      <c r="I657" s="57"/>
      <c r="J657" s="57"/>
      <c r="K657" s="57"/>
      <c r="L657" s="57"/>
      <c r="M657" s="58" t="str">
        <f t="shared" si="70"/>
        <v/>
      </c>
      <c r="N657" s="102"/>
    </row>
    <row r="658" spans="1:14">
      <c r="A658" s="97" t="str">
        <f t="shared" si="68"/>
        <v/>
      </c>
      <c r="B658" s="98" t="str">
        <f t="shared" si="67"/>
        <v/>
      </c>
      <c r="C658" s="99"/>
      <c r="D658" s="137"/>
      <c r="E658" s="100"/>
      <c r="F658" s="57"/>
      <c r="G658" s="58">
        <f t="shared" si="69"/>
        <v>0</v>
      </c>
      <c r="H658" s="58">
        <f>IF(E658="",0,IFERROR(VLOOKUP(E658,档案费管理台账!$D$4:$H$1000,5,0),0))</f>
        <v>0</v>
      </c>
      <c r="I658" s="57"/>
      <c r="J658" s="57"/>
      <c r="K658" s="57"/>
      <c r="L658" s="57"/>
      <c r="M658" s="58" t="str">
        <f t="shared" si="70"/>
        <v/>
      </c>
      <c r="N658" s="102"/>
    </row>
    <row r="659" spans="1:14">
      <c r="A659" s="97" t="str">
        <f t="shared" si="68"/>
        <v/>
      </c>
      <c r="B659" s="98" t="str">
        <f t="shared" si="67"/>
        <v/>
      </c>
      <c r="C659" s="99"/>
      <c r="D659" s="137"/>
      <c r="E659" s="100"/>
      <c r="F659" s="57"/>
      <c r="G659" s="58">
        <f t="shared" si="69"/>
        <v>0</v>
      </c>
      <c r="H659" s="58">
        <f>IF(E659="",0,IFERROR(VLOOKUP(E659,档案费管理台账!$D$4:$H$1000,5,0),0))</f>
        <v>0</v>
      </c>
      <c r="I659" s="57"/>
      <c r="J659" s="57"/>
      <c r="K659" s="57"/>
      <c r="L659" s="57"/>
      <c r="M659" s="58" t="str">
        <f t="shared" si="70"/>
        <v/>
      </c>
      <c r="N659" s="102"/>
    </row>
    <row r="660" spans="1:14">
      <c r="A660" s="97" t="str">
        <f t="shared" si="68"/>
        <v/>
      </c>
      <c r="B660" s="98" t="str">
        <f t="shared" si="67"/>
        <v/>
      </c>
      <c r="C660" s="99"/>
      <c r="D660" s="137"/>
      <c r="E660" s="100"/>
      <c r="F660" s="57"/>
      <c r="G660" s="58">
        <f t="shared" si="69"/>
        <v>0</v>
      </c>
      <c r="H660" s="58">
        <f>IF(E660="",0,IFERROR(VLOOKUP(E660,档案费管理台账!$D$4:$H$1000,5,0),0))</f>
        <v>0</v>
      </c>
      <c r="I660" s="57"/>
      <c r="J660" s="57"/>
      <c r="K660" s="57"/>
      <c r="L660" s="57"/>
      <c r="M660" s="58" t="str">
        <f t="shared" si="70"/>
        <v/>
      </c>
      <c r="N660" s="102"/>
    </row>
    <row r="661" spans="1:14">
      <c r="A661" s="97" t="str">
        <f t="shared" si="68"/>
        <v/>
      </c>
      <c r="B661" s="98" t="str">
        <f t="shared" si="67"/>
        <v/>
      </c>
      <c r="C661" s="99"/>
      <c r="D661" s="137"/>
      <c r="E661" s="100"/>
      <c r="F661" s="57"/>
      <c r="G661" s="58">
        <f t="shared" si="69"/>
        <v>0</v>
      </c>
      <c r="H661" s="58">
        <f>IF(E661="",0,IFERROR(VLOOKUP(E661,档案费管理台账!$D$4:$H$1000,5,0),0))</f>
        <v>0</v>
      </c>
      <c r="I661" s="57"/>
      <c r="J661" s="57"/>
      <c r="K661" s="57"/>
      <c r="L661" s="57"/>
      <c r="M661" s="58" t="str">
        <f t="shared" si="70"/>
        <v/>
      </c>
      <c r="N661" s="102"/>
    </row>
    <row r="662" spans="1:14">
      <c r="A662" s="97" t="str">
        <f t="shared" si="68"/>
        <v/>
      </c>
      <c r="B662" s="98" t="str">
        <f t="shared" si="67"/>
        <v/>
      </c>
      <c r="C662" s="99"/>
      <c r="D662" s="137"/>
      <c r="E662" s="100"/>
      <c r="F662" s="57"/>
      <c r="G662" s="58">
        <f t="shared" si="69"/>
        <v>0</v>
      </c>
      <c r="H662" s="58">
        <f>IF(E662="",0,IFERROR(VLOOKUP(E662,档案费管理台账!$D$4:$H$1000,5,0),0))</f>
        <v>0</v>
      </c>
      <c r="I662" s="57"/>
      <c r="J662" s="57"/>
      <c r="K662" s="57"/>
      <c r="L662" s="57"/>
      <c r="M662" s="58" t="str">
        <f t="shared" si="70"/>
        <v/>
      </c>
      <c r="N662" s="102"/>
    </row>
    <row r="663" spans="1:14">
      <c r="A663" s="97" t="str">
        <f t="shared" si="68"/>
        <v/>
      </c>
      <c r="B663" s="98" t="str">
        <f t="shared" si="67"/>
        <v/>
      </c>
      <c r="C663" s="99"/>
      <c r="D663" s="137"/>
      <c r="E663" s="100"/>
      <c r="F663" s="57"/>
      <c r="G663" s="58">
        <f t="shared" si="69"/>
        <v>0</v>
      </c>
      <c r="H663" s="58">
        <f>IF(E663="",0,IFERROR(VLOOKUP(E663,档案费管理台账!$D$4:$H$1000,5,0),0))</f>
        <v>0</v>
      </c>
      <c r="I663" s="57"/>
      <c r="J663" s="57"/>
      <c r="K663" s="57"/>
      <c r="L663" s="57"/>
      <c r="M663" s="58" t="str">
        <f t="shared" si="70"/>
        <v/>
      </c>
      <c r="N663" s="102"/>
    </row>
    <row r="664" spans="1:14">
      <c r="A664" s="97" t="str">
        <f t="shared" si="68"/>
        <v/>
      </c>
      <c r="B664" s="98" t="str">
        <f t="shared" si="67"/>
        <v/>
      </c>
      <c r="C664" s="99"/>
      <c r="D664" s="137"/>
      <c r="E664" s="100"/>
      <c r="F664" s="57"/>
      <c r="G664" s="58">
        <f t="shared" si="69"/>
        <v>0</v>
      </c>
      <c r="H664" s="58">
        <f>IF(E664="",0,IFERROR(VLOOKUP(E664,档案费管理台账!$D$4:$H$1000,5,0),0))</f>
        <v>0</v>
      </c>
      <c r="I664" s="57"/>
      <c r="J664" s="57"/>
      <c r="K664" s="57"/>
      <c r="L664" s="57"/>
      <c r="M664" s="58" t="str">
        <f t="shared" si="70"/>
        <v/>
      </c>
      <c r="N664" s="102"/>
    </row>
    <row r="665" spans="1:14">
      <c r="A665" s="97" t="str">
        <f t="shared" si="68"/>
        <v/>
      </c>
      <c r="B665" s="98" t="str">
        <f t="shared" si="67"/>
        <v/>
      </c>
      <c r="C665" s="99"/>
      <c r="D665" s="137"/>
      <c r="E665" s="100"/>
      <c r="F665" s="57"/>
      <c r="G665" s="58">
        <f t="shared" si="69"/>
        <v>0</v>
      </c>
      <c r="H665" s="58">
        <f>IF(E665="",0,IFERROR(VLOOKUP(E665,档案费管理台账!$D$4:$H$1000,5,0),0))</f>
        <v>0</v>
      </c>
      <c r="I665" s="57"/>
      <c r="J665" s="57"/>
      <c r="K665" s="57"/>
      <c r="L665" s="57"/>
      <c r="M665" s="58" t="str">
        <f t="shared" si="70"/>
        <v/>
      </c>
      <c r="N665" s="102"/>
    </row>
    <row r="666" spans="1:14">
      <c r="A666" s="97" t="str">
        <f t="shared" si="68"/>
        <v/>
      </c>
      <c r="B666" s="98" t="str">
        <f t="shared" si="67"/>
        <v/>
      </c>
      <c r="C666" s="99"/>
      <c r="D666" s="137"/>
      <c r="E666" s="100"/>
      <c r="F666" s="57"/>
      <c r="G666" s="58">
        <f t="shared" si="69"/>
        <v>0</v>
      </c>
      <c r="H666" s="58">
        <f>IF(E666="",0,IFERROR(VLOOKUP(E666,档案费管理台账!$D$4:$H$1000,5,0),0))</f>
        <v>0</v>
      </c>
      <c r="I666" s="57"/>
      <c r="J666" s="57"/>
      <c r="K666" s="57"/>
      <c r="L666" s="57"/>
      <c r="M666" s="58" t="str">
        <f t="shared" si="70"/>
        <v/>
      </c>
      <c r="N666" s="102"/>
    </row>
    <row r="667" spans="1:14">
      <c r="A667" s="97" t="str">
        <f t="shared" si="68"/>
        <v/>
      </c>
      <c r="B667" s="98" t="str">
        <f t="shared" si="67"/>
        <v/>
      </c>
      <c r="C667" s="99"/>
      <c r="D667" s="137"/>
      <c r="E667" s="100"/>
      <c r="F667" s="57"/>
      <c r="G667" s="58">
        <f t="shared" si="69"/>
        <v>0</v>
      </c>
      <c r="H667" s="58">
        <f>IF(E667="",0,IFERROR(VLOOKUP(E667,档案费管理台账!$D$4:$H$1000,5,0),0))</f>
        <v>0</v>
      </c>
      <c r="I667" s="57"/>
      <c r="J667" s="57"/>
      <c r="K667" s="57"/>
      <c r="L667" s="57"/>
      <c r="M667" s="58" t="str">
        <f t="shared" si="70"/>
        <v/>
      </c>
      <c r="N667" s="102"/>
    </row>
    <row r="668" spans="1:14">
      <c r="A668" s="97" t="str">
        <f t="shared" si="68"/>
        <v/>
      </c>
      <c r="B668" s="98" t="str">
        <f t="shared" si="67"/>
        <v/>
      </c>
      <c r="C668" s="99"/>
      <c r="D668" s="137"/>
      <c r="E668" s="100"/>
      <c r="F668" s="57"/>
      <c r="G668" s="58">
        <f t="shared" si="69"/>
        <v>0</v>
      </c>
      <c r="H668" s="58">
        <f>IF(E668="",0,IFERROR(VLOOKUP(E668,档案费管理台账!$D$4:$H$1000,5,0),0))</f>
        <v>0</v>
      </c>
      <c r="I668" s="57"/>
      <c r="J668" s="57"/>
      <c r="K668" s="57"/>
      <c r="L668" s="57"/>
      <c r="M668" s="58" t="str">
        <f t="shared" si="70"/>
        <v/>
      </c>
      <c r="N668" s="102"/>
    </row>
    <row r="669" spans="1:14">
      <c r="A669" s="97" t="str">
        <f t="shared" si="68"/>
        <v/>
      </c>
      <c r="B669" s="98" t="str">
        <f t="shared" si="67"/>
        <v/>
      </c>
      <c r="C669" s="99"/>
      <c r="D669" s="137"/>
      <c r="E669" s="100"/>
      <c r="F669" s="57"/>
      <c r="G669" s="58">
        <f t="shared" si="69"/>
        <v>0</v>
      </c>
      <c r="H669" s="58">
        <f>IF(E669="",0,IFERROR(VLOOKUP(E669,档案费管理台账!$D$4:$H$1000,5,0),0))</f>
        <v>0</v>
      </c>
      <c r="I669" s="57"/>
      <c r="J669" s="57"/>
      <c r="K669" s="57"/>
      <c r="L669" s="57"/>
      <c r="M669" s="58" t="str">
        <f t="shared" si="70"/>
        <v/>
      </c>
      <c r="N669" s="102"/>
    </row>
    <row r="670" spans="1:14">
      <c r="A670" s="97" t="str">
        <f t="shared" si="68"/>
        <v/>
      </c>
      <c r="B670" s="98" t="str">
        <f t="shared" si="67"/>
        <v/>
      </c>
      <c r="C670" s="99"/>
      <c r="D670" s="137"/>
      <c r="E670" s="100"/>
      <c r="F670" s="57"/>
      <c r="G670" s="58">
        <f t="shared" si="69"/>
        <v>0</v>
      </c>
      <c r="H670" s="58">
        <f>IF(E670="",0,IFERROR(VLOOKUP(E670,档案费管理台账!$D$4:$H$1000,5,0),0))</f>
        <v>0</v>
      </c>
      <c r="I670" s="57"/>
      <c r="J670" s="57"/>
      <c r="K670" s="57"/>
      <c r="L670" s="57"/>
      <c r="M670" s="58" t="str">
        <f t="shared" si="70"/>
        <v/>
      </c>
      <c r="N670" s="102"/>
    </row>
    <row r="671" spans="1:14">
      <c r="A671" s="97" t="str">
        <f t="shared" si="68"/>
        <v/>
      </c>
      <c r="B671" s="98" t="str">
        <f t="shared" si="67"/>
        <v/>
      </c>
      <c r="C671" s="99"/>
      <c r="D671" s="137"/>
      <c r="E671" s="100"/>
      <c r="F671" s="57"/>
      <c r="G671" s="58">
        <f t="shared" si="69"/>
        <v>0</v>
      </c>
      <c r="H671" s="58">
        <f>IF(E671="",0,IFERROR(VLOOKUP(E671,档案费管理台账!$D$4:$H$1000,5,0),0))</f>
        <v>0</v>
      </c>
      <c r="I671" s="57"/>
      <c r="J671" s="57"/>
      <c r="K671" s="57"/>
      <c r="L671" s="57"/>
      <c r="M671" s="58" t="str">
        <f t="shared" si="70"/>
        <v/>
      </c>
      <c r="N671" s="102"/>
    </row>
    <row r="672" spans="1:14">
      <c r="A672" s="97" t="str">
        <f t="shared" si="68"/>
        <v/>
      </c>
      <c r="B672" s="98" t="str">
        <f t="shared" si="67"/>
        <v/>
      </c>
      <c r="C672" s="99"/>
      <c r="D672" s="137"/>
      <c r="E672" s="100"/>
      <c r="F672" s="57"/>
      <c r="G672" s="58">
        <f t="shared" si="69"/>
        <v>0</v>
      </c>
      <c r="H672" s="58">
        <f>IF(E672="",0,IFERROR(VLOOKUP(E672,档案费管理台账!$D$4:$H$1000,5,0),0))</f>
        <v>0</v>
      </c>
      <c r="I672" s="57"/>
      <c r="J672" s="57"/>
      <c r="K672" s="57"/>
      <c r="L672" s="57"/>
      <c r="M672" s="58" t="str">
        <f t="shared" si="70"/>
        <v/>
      </c>
      <c r="N672" s="102"/>
    </row>
    <row r="673" spans="1:14">
      <c r="A673" s="97" t="str">
        <f t="shared" si="68"/>
        <v/>
      </c>
      <c r="B673" s="98" t="str">
        <f t="shared" si="67"/>
        <v/>
      </c>
      <c r="C673" s="99"/>
      <c r="D673" s="137"/>
      <c r="E673" s="100"/>
      <c r="F673" s="57"/>
      <c r="G673" s="58">
        <f t="shared" si="69"/>
        <v>0</v>
      </c>
      <c r="H673" s="58">
        <f>IF(E673="",0,IFERROR(VLOOKUP(E673,档案费管理台账!$D$4:$H$1000,5,0),0))</f>
        <v>0</v>
      </c>
      <c r="I673" s="57"/>
      <c r="J673" s="57"/>
      <c r="K673" s="57"/>
      <c r="L673" s="57"/>
      <c r="M673" s="58" t="str">
        <f t="shared" si="70"/>
        <v/>
      </c>
      <c r="N673" s="102"/>
    </row>
    <row r="674" spans="1:14">
      <c r="A674" s="97" t="str">
        <f t="shared" si="68"/>
        <v/>
      </c>
      <c r="B674" s="98" t="str">
        <f t="shared" si="67"/>
        <v/>
      </c>
      <c r="C674" s="99"/>
      <c r="D674" s="137"/>
      <c r="E674" s="100"/>
      <c r="F674" s="57"/>
      <c r="G674" s="58">
        <f t="shared" si="69"/>
        <v>0</v>
      </c>
      <c r="H674" s="58">
        <f>IF(E674="",0,IFERROR(VLOOKUP(E674,档案费管理台账!$D$4:$H$1000,5,0),0))</f>
        <v>0</v>
      </c>
      <c r="I674" s="57"/>
      <c r="J674" s="57"/>
      <c r="K674" s="57"/>
      <c r="L674" s="57"/>
      <c r="M674" s="58" t="str">
        <f t="shared" si="70"/>
        <v/>
      </c>
      <c r="N674" s="102"/>
    </row>
    <row r="675" spans="1:14">
      <c r="A675" s="97" t="str">
        <f t="shared" si="68"/>
        <v/>
      </c>
      <c r="B675" s="98" t="str">
        <f t="shared" si="67"/>
        <v/>
      </c>
      <c r="C675" s="99"/>
      <c r="D675" s="137"/>
      <c r="E675" s="100"/>
      <c r="F675" s="57"/>
      <c r="G675" s="58">
        <f t="shared" si="69"/>
        <v>0</v>
      </c>
      <c r="H675" s="58">
        <f>IF(E675="",0,IFERROR(VLOOKUP(E675,档案费管理台账!$D$4:$H$1000,5,0),0))</f>
        <v>0</v>
      </c>
      <c r="I675" s="57"/>
      <c r="J675" s="57"/>
      <c r="K675" s="57"/>
      <c r="L675" s="57"/>
      <c r="M675" s="58" t="str">
        <f t="shared" si="70"/>
        <v/>
      </c>
      <c r="N675" s="102"/>
    </row>
    <row r="676" spans="1:14">
      <c r="A676" s="97" t="str">
        <f t="shared" si="68"/>
        <v/>
      </c>
      <c r="B676" s="98" t="str">
        <f t="shared" si="67"/>
        <v/>
      </c>
      <c r="C676" s="99"/>
      <c r="D676" s="137"/>
      <c r="E676" s="100"/>
      <c r="F676" s="57"/>
      <c r="G676" s="58">
        <f t="shared" si="69"/>
        <v>0</v>
      </c>
      <c r="H676" s="58">
        <f>IF(E676="",0,IFERROR(VLOOKUP(E676,档案费管理台账!$D$4:$H$1000,5,0),0))</f>
        <v>0</v>
      </c>
      <c r="I676" s="57"/>
      <c r="J676" s="57"/>
      <c r="K676" s="57"/>
      <c r="L676" s="57"/>
      <c r="M676" s="58" t="str">
        <f t="shared" si="70"/>
        <v/>
      </c>
      <c r="N676" s="102"/>
    </row>
    <row r="677" spans="1:14">
      <c r="A677" s="97" t="str">
        <f t="shared" si="68"/>
        <v/>
      </c>
      <c r="B677" s="98" t="str">
        <f t="shared" si="67"/>
        <v/>
      </c>
      <c r="C677" s="99"/>
      <c r="D677" s="137"/>
      <c r="E677" s="100"/>
      <c r="F677" s="57"/>
      <c r="G677" s="58">
        <f t="shared" si="69"/>
        <v>0</v>
      </c>
      <c r="H677" s="58">
        <f>IF(E677="",0,IFERROR(VLOOKUP(E677,档案费管理台账!$D$4:$H$1000,5,0),0))</f>
        <v>0</v>
      </c>
      <c r="I677" s="57"/>
      <c r="J677" s="57"/>
      <c r="K677" s="57"/>
      <c r="L677" s="57"/>
      <c r="M677" s="58" t="str">
        <f t="shared" si="70"/>
        <v/>
      </c>
      <c r="N677" s="102"/>
    </row>
    <row r="678" spans="1:14">
      <c r="A678" s="97" t="str">
        <f t="shared" si="68"/>
        <v/>
      </c>
      <c r="B678" s="98" t="str">
        <f t="shared" si="67"/>
        <v/>
      </c>
      <c r="C678" s="99"/>
      <c r="D678" s="137"/>
      <c r="E678" s="100"/>
      <c r="F678" s="57"/>
      <c r="G678" s="58">
        <f t="shared" si="69"/>
        <v>0</v>
      </c>
      <c r="H678" s="58">
        <f>IF(E678="",0,IFERROR(VLOOKUP(E678,档案费管理台账!$D$4:$H$1000,5,0),0))</f>
        <v>0</v>
      </c>
      <c r="I678" s="57"/>
      <c r="J678" s="57"/>
      <c r="K678" s="57"/>
      <c r="L678" s="57"/>
      <c r="M678" s="58" t="str">
        <f t="shared" si="70"/>
        <v/>
      </c>
      <c r="N678" s="102"/>
    </row>
    <row r="679" spans="1:14">
      <c r="A679" s="97" t="str">
        <f t="shared" si="68"/>
        <v/>
      </c>
      <c r="B679" s="98" t="str">
        <f t="shared" si="67"/>
        <v/>
      </c>
      <c r="C679" s="99"/>
      <c r="D679" s="137"/>
      <c r="E679" s="100"/>
      <c r="F679" s="57"/>
      <c r="G679" s="58">
        <f t="shared" si="69"/>
        <v>0</v>
      </c>
      <c r="H679" s="58">
        <f>IF(E679="",0,IFERROR(VLOOKUP(E679,档案费管理台账!$D$4:$H$1000,5,0),0))</f>
        <v>0</v>
      </c>
      <c r="I679" s="57"/>
      <c r="J679" s="57"/>
      <c r="K679" s="57"/>
      <c r="L679" s="57"/>
      <c r="M679" s="58" t="str">
        <f t="shared" si="70"/>
        <v/>
      </c>
      <c r="N679" s="102"/>
    </row>
    <row r="680" spans="1:14">
      <c r="A680" s="97" t="str">
        <f t="shared" si="68"/>
        <v/>
      </c>
      <c r="B680" s="98" t="str">
        <f t="shared" si="67"/>
        <v/>
      </c>
      <c r="C680" s="99"/>
      <c r="D680" s="137"/>
      <c r="E680" s="100"/>
      <c r="F680" s="57"/>
      <c r="G680" s="58">
        <f t="shared" si="69"/>
        <v>0</v>
      </c>
      <c r="H680" s="58">
        <f>IF(E680="",0,IFERROR(VLOOKUP(E680,档案费管理台账!$D$4:$H$1000,5,0),0))</f>
        <v>0</v>
      </c>
      <c r="I680" s="57"/>
      <c r="J680" s="57"/>
      <c r="K680" s="57"/>
      <c r="L680" s="57"/>
      <c r="M680" s="58" t="str">
        <f t="shared" si="70"/>
        <v/>
      </c>
      <c r="N680" s="102"/>
    </row>
    <row r="681" spans="1:14">
      <c r="A681" s="97" t="str">
        <f t="shared" si="68"/>
        <v/>
      </c>
      <c r="B681" s="98" t="str">
        <f t="shared" si="67"/>
        <v/>
      </c>
      <c r="C681" s="99"/>
      <c r="D681" s="137"/>
      <c r="E681" s="100"/>
      <c r="F681" s="57"/>
      <c r="G681" s="58">
        <f t="shared" si="69"/>
        <v>0</v>
      </c>
      <c r="H681" s="58">
        <f>IF(E681="",0,IFERROR(VLOOKUP(E681,档案费管理台账!$D$4:$H$1000,5,0),0))</f>
        <v>0</v>
      </c>
      <c r="I681" s="57"/>
      <c r="J681" s="57"/>
      <c r="K681" s="57"/>
      <c r="L681" s="57"/>
      <c r="M681" s="58" t="str">
        <f t="shared" si="70"/>
        <v/>
      </c>
      <c r="N681" s="102"/>
    </row>
    <row r="682" spans="1:14">
      <c r="A682" s="97" t="str">
        <f t="shared" si="68"/>
        <v/>
      </c>
      <c r="B682" s="98" t="str">
        <f t="shared" si="67"/>
        <v/>
      </c>
      <c r="C682" s="99"/>
      <c r="D682" s="137"/>
      <c r="E682" s="100"/>
      <c r="F682" s="57"/>
      <c r="G682" s="58">
        <f t="shared" si="69"/>
        <v>0</v>
      </c>
      <c r="H682" s="58">
        <f>IF(E682="",0,IFERROR(VLOOKUP(E682,档案费管理台账!$D$4:$H$1000,5,0),0))</f>
        <v>0</v>
      </c>
      <c r="I682" s="57"/>
      <c r="J682" s="57"/>
      <c r="K682" s="57"/>
      <c r="L682" s="57"/>
      <c r="M682" s="58" t="str">
        <f t="shared" si="70"/>
        <v/>
      </c>
      <c r="N682" s="102"/>
    </row>
    <row r="683" spans="1:14">
      <c r="A683" s="97" t="str">
        <f t="shared" si="68"/>
        <v/>
      </c>
      <c r="B683" s="98" t="str">
        <f t="shared" si="67"/>
        <v/>
      </c>
      <c r="C683" s="99"/>
      <c r="D683" s="137"/>
      <c r="E683" s="100"/>
      <c r="F683" s="57"/>
      <c r="G683" s="58">
        <f t="shared" si="69"/>
        <v>0</v>
      </c>
      <c r="H683" s="58">
        <f>IF(E683="",0,IFERROR(VLOOKUP(E683,档案费管理台账!$D$4:$H$1000,5,0),0))</f>
        <v>0</v>
      </c>
      <c r="I683" s="57"/>
      <c r="J683" s="57"/>
      <c r="K683" s="57"/>
      <c r="L683" s="57"/>
      <c r="M683" s="58" t="str">
        <f t="shared" si="70"/>
        <v/>
      </c>
      <c r="N683" s="102"/>
    </row>
    <row r="684" spans="1:14">
      <c r="A684" s="97" t="str">
        <f t="shared" si="68"/>
        <v/>
      </c>
      <c r="B684" s="98" t="str">
        <f t="shared" ref="B684:B747" si="71">IF(C684="","",MONTH(C684)&amp;"月")</f>
        <v/>
      </c>
      <c r="C684" s="99"/>
      <c r="D684" s="137"/>
      <c r="E684" s="100"/>
      <c r="F684" s="57"/>
      <c r="G684" s="58">
        <f t="shared" si="69"/>
        <v>0</v>
      </c>
      <c r="H684" s="58">
        <f>IF(E684="",0,IFERROR(VLOOKUP(E684,档案费管理台账!$D$4:$H$1000,5,0),0))</f>
        <v>0</v>
      </c>
      <c r="I684" s="57"/>
      <c r="J684" s="57"/>
      <c r="K684" s="57"/>
      <c r="L684" s="57"/>
      <c r="M684" s="58" t="str">
        <f t="shared" si="70"/>
        <v/>
      </c>
      <c r="N684" s="102"/>
    </row>
    <row r="685" spans="1:14">
      <c r="A685" s="97" t="str">
        <f t="shared" ref="A685:A748" si="72">IF(C685="","",ROW()-42)</f>
        <v/>
      </c>
      <c r="B685" s="98" t="str">
        <f t="shared" si="71"/>
        <v/>
      </c>
      <c r="C685" s="99"/>
      <c r="D685" s="137"/>
      <c r="E685" s="100"/>
      <c r="F685" s="57"/>
      <c r="G685" s="58">
        <f t="shared" ref="G685:G748" si="73">IF(F685="",0,F685*$K$41)</f>
        <v>0</v>
      </c>
      <c r="H685" s="58">
        <f>IF(E685="",0,IFERROR(VLOOKUP(E685,档案费管理台账!$D$4:$H$1000,5,0),0))</f>
        <v>0</v>
      </c>
      <c r="I685" s="57"/>
      <c r="J685" s="57"/>
      <c r="K685" s="57"/>
      <c r="L685" s="57"/>
      <c r="M685" s="58" t="str">
        <f t="shared" ref="M685:M748" si="74">IF(C685="","",ROUND(M684+G685-I685-J685-K685-L685-H685,2))</f>
        <v/>
      </c>
      <c r="N685" s="102"/>
    </row>
    <row r="686" spans="1:14">
      <c r="A686" s="97" t="str">
        <f t="shared" si="72"/>
        <v/>
      </c>
      <c r="B686" s="98" t="str">
        <f t="shared" si="71"/>
        <v/>
      </c>
      <c r="C686" s="99"/>
      <c r="D686" s="137"/>
      <c r="E686" s="100"/>
      <c r="F686" s="57"/>
      <c r="G686" s="58">
        <f t="shared" si="73"/>
        <v>0</v>
      </c>
      <c r="H686" s="58">
        <f>IF(E686="",0,IFERROR(VLOOKUP(E686,档案费管理台账!$D$4:$H$1000,5,0),0))</f>
        <v>0</v>
      </c>
      <c r="I686" s="57"/>
      <c r="J686" s="57"/>
      <c r="K686" s="57"/>
      <c r="L686" s="57"/>
      <c r="M686" s="58" t="str">
        <f t="shared" si="74"/>
        <v/>
      </c>
      <c r="N686" s="102"/>
    </row>
    <row r="687" spans="1:14">
      <c r="A687" s="97" t="str">
        <f t="shared" si="72"/>
        <v/>
      </c>
      <c r="B687" s="98" t="str">
        <f t="shared" si="71"/>
        <v/>
      </c>
      <c r="C687" s="99"/>
      <c r="D687" s="137"/>
      <c r="E687" s="100"/>
      <c r="F687" s="57"/>
      <c r="G687" s="58">
        <f t="shared" si="73"/>
        <v>0</v>
      </c>
      <c r="H687" s="58">
        <f>IF(E687="",0,IFERROR(VLOOKUP(E687,档案费管理台账!$D$4:$H$1000,5,0),0))</f>
        <v>0</v>
      </c>
      <c r="I687" s="57"/>
      <c r="J687" s="57"/>
      <c r="K687" s="57"/>
      <c r="L687" s="57"/>
      <c r="M687" s="58" t="str">
        <f t="shared" si="74"/>
        <v/>
      </c>
      <c r="N687" s="102"/>
    </row>
    <row r="688" spans="1:14">
      <c r="A688" s="97" t="str">
        <f t="shared" si="72"/>
        <v/>
      </c>
      <c r="B688" s="98" t="str">
        <f t="shared" si="71"/>
        <v/>
      </c>
      <c r="C688" s="99"/>
      <c r="D688" s="137"/>
      <c r="E688" s="100"/>
      <c r="F688" s="57"/>
      <c r="G688" s="58">
        <f t="shared" si="73"/>
        <v>0</v>
      </c>
      <c r="H688" s="58">
        <f>IF(E688="",0,IFERROR(VLOOKUP(E688,档案费管理台账!$D$4:$H$1000,5,0),0))</f>
        <v>0</v>
      </c>
      <c r="I688" s="57"/>
      <c r="J688" s="57"/>
      <c r="K688" s="57"/>
      <c r="L688" s="57"/>
      <c r="M688" s="58" t="str">
        <f t="shared" si="74"/>
        <v/>
      </c>
      <c r="N688" s="102"/>
    </row>
    <row r="689" spans="1:14">
      <c r="A689" s="97" t="str">
        <f t="shared" si="72"/>
        <v/>
      </c>
      <c r="B689" s="98" t="str">
        <f t="shared" si="71"/>
        <v/>
      </c>
      <c r="C689" s="99"/>
      <c r="D689" s="137"/>
      <c r="E689" s="100"/>
      <c r="F689" s="57"/>
      <c r="G689" s="58">
        <f t="shared" si="73"/>
        <v>0</v>
      </c>
      <c r="H689" s="58">
        <f>IF(E689="",0,IFERROR(VLOOKUP(E689,档案费管理台账!$D$4:$H$1000,5,0),0))</f>
        <v>0</v>
      </c>
      <c r="I689" s="57"/>
      <c r="J689" s="57"/>
      <c r="K689" s="57"/>
      <c r="L689" s="57"/>
      <c r="M689" s="58" t="str">
        <f t="shared" si="74"/>
        <v/>
      </c>
      <c r="N689" s="102"/>
    </row>
    <row r="690" spans="1:14">
      <c r="A690" s="97" t="str">
        <f t="shared" si="72"/>
        <v/>
      </c>
      <c r="B690" s="98" t="str">
        <f t="shared" si="71"/>
        <v/>
      </c>
      <c r="C690" s="99"/>
      <c r="D690" s="137"/>
      <c r="E690" s="100"/>
      <c r="F690" s="57"/>
      <c r="G690" s="58">
        <f t="shared" si="73"/>
        <v>0</v>
      </c>
      <c r="H690" s="58">
        <f>IF(E690="",0,IFERROR(VLOOKUP(E690,档案费管理台账!$D$4:$H$1000,5,0),0))</f>
        <v>0</v>
      </c>
      <c r="I690" s="57"/>
      <c r="J690" s="57"/>
      <c r="K690" s="57"/>
      <c r="L690" s="57"/>
      <c r="M690" s="58" t="str">
        <f t="shared" si="74"/>
        <v/>
      </c>
      <c r="N690" s="102"/>
    </row>
    <row r="691" spans="1:14">
      <c r="A691" s="97" t="str">
        <f t="shared" si="72"/>
        <v/>
      </c>
      <c r="B691" s="98" t="str">
        <f t="shared" si="71"/>
        <v/>
      </c>
      <c r="C691" s="99"/>
      <c r="D691" s="137"/>
      <c r="E691" s="100"/>
      <c r="F691" s="57"/>
      <c r="G691" s="58">
        <f t="shared" si="73"/>
        <v>0</v>
      </c>
      <c r="H691" s="58">
        <f>IF(E691="",0,IFERROR(VLOOKUP(E691,档案费管理台账!$D$4:$H$1000,5,0),0))</f>
        <v>0</v>
      </c>
      <c r="I691" s="57"/>
      <c r="J691" s="57"/>
      <c r="K691" s="57"/>
      <c r="L691" s="57"/>
      <c r="M691" s="58" t="str">
        <f t="shared" si="74"/>
        <v/>
      </c>
      <c r="N691" s="102"/>
    </row>
    <row r="692" spans="1:14">
      <c r="A692" s="97" t="str">
        <f t="shared" si="72"/>
        <v/>
      </c>
      <c r="B692" s="98" t="str">
        <f t="shared" si="71"/>
        <v/>
      </c>
      <c r="C692" s="99"/>
      <c r="D692" s="137"/>
      <c r="E692" s="100"/>
      <c r="F692" s="57"/>
      <c r="G692" s="58">
        <f t="shared" si="73"/>
        <v>0</v>
      </c>
      <c r="H692" s="58">
        <f>IF(E692="",0,IFERROR(VLOOKUP(E692,档案费管理台账!$D$4:$H$1000,5,0),0))</f>
        <v>0</v>
      </c>
      <c r="I692" s="57"/>
      <c r="J692" s="57"/>
      <c r="K692" s="57"/>
      <c r="L692" s="57"/>
      <c r="M692" s="58" t="str">
        <f t="shared" si="74"/>
        <v/>
      </c>
      <c r="N692" s="102"/>
    </row>
    <row r="693" spans="1:14">
      <c r="A693" s="97" t="str">
        <f t="shared" si="72"/>
        <v/>
      </c>
      <c r="B693" s="98" t="str">
        <f t="shared" si="71"/>
        <v/>
      </c>
      <c r="C693" s="99"/>
      <c r="D693" s="137"/>
      <c r="E693" s="100"/>
      <c r="F693" s="57"/>
      <c r="G693" s="58">
        <f t="shared" si="73"/>
        <v>0</v>
      </c>
      <c r="H693" s="58">
        <f>IF(E693="",0,IFERROR(VLOOKUP(E693,档案费管理台账!$D$4:$H$1000,5,0),0))</f>
        <v>0</v>
      </c>
      <c r="I693" s="57"/>
      <c r="J693" s="57"/>
      <c r="K693" s="57"/>
      <c r="L693" s="57"/>
      <c r="M693" s="58" t="str">
        <f t="shared" si="74"/>
        <v/>
      </c>
      <c r="N693" s="102"/>
    </row>
    <row r="694" spans="1:14">
      <c r="A694" s="97" t="str">
        <f t="shared" si="72"/>
        <v/>
      </c>
      <c r="B694" s="98" t="str">
        <f t="shared" si="71"/>
        <v/>
      </c>
      <c r="C694" s="99"/>
      <c r="D694" s="137"/>
      <c r="E694" s="100"/>
      <c r="F694" s="57"/>
      <c r="G694" s="58">
        <f t="shared" si="73"/>
        <v>0</v>
      </c>
      <c r="H694" s="58">
        <f>IF(E694="",0,IFERROR(VLOOKUP(E694,档案费管理台账!$D$4:$H$1000,5,0),0))</f>
        <v>0</v>
      </c>
      <c r="I694" s="57"/>
      <c r="J694" s="57"/>
      <c r="K694" s="57"/>
      <c r="L694" s="57"/>
      <c r="M694" s="58" t="str">
        <f t="shared" si="74"/>
        <v/>
      </c>
      <c r="N694" s="102"/>
    </row>
    <row r="695" spans="1:14">
      <c r="A695" s="97" t="str">
        <f t="shared" si="72"/>
        <v/>
      </c>
      <c r="B695" s="98" t="str">
        <f t="shared" si="71"/>
        <v/>
      </c>
      <c r="C695" s="99"/>
      <c r="D695" s="137"/>
      <c r="E695" s="100"/>
      <c r="F695" s="57"/>
      <c r="G695" s="58">
        <f t="shared" si="73"/>
        <v>0</v>
      </c>
      <c r="H695" s="58">
        <f>IF(E695="",0,IFERROR(VLOOKUP(E695,档案费管理台账!$D$4:$H$1000,5,0),0))</f>
        <v>0</v>
      </c>
      <c r="I695" s="57"/>
      <c r="J695" s="57"/>
      <c r="K695" s="57"/>
      <c r="L695" s="57"/>
      <c r="M695" s="58" t="str">
        <f t="shared" si="74"/>
        <v/>
      </c>
      <c r="N695" s="102"/>
    </row>
    <row r="696" spans="1:14">
      <c r="A696" s="97" t="str">
        <f t="shared" si="72"/>
        <v/>
      </c>
      <c r="B696" s="98" t="str">
        <f t="shared" si="71"/>
        <v/>
      </c>
      <c r="C696" s="99"/>
      <c r="D696" s="137"/>
      <c r="E696" s="100"/>
      <c r="F696" s="57"/>
      <c r="G696" s="58">
        <f t="shared" si="73"/>
        <v>0</v>
      </c>
      <c r="H696" s="58">
        <f>IF(E696="",0,IFERROR(VLOOKUP(E696,档案费管理台账!$D$4:$H$1000,5,0),0))</f>
        <v>0</v>
      </c>
      <c r="I696" s="57"/>
      <c r="J696" s="57"/>
      <c r="K696" s="57"/>
      <c r="L696" s="57"/>
      <c r="M696" s="58" t="str">
        <f t="shared" si="74"/>
        <v/>
      </c>
      <c r="N696" s="102"/>
    </row>
    <row r="697" spans="1:14">
      <c r="A697" s="97" t="str">
        <f t="shared" si="72"/>
        <v/>
      </c>
      <c r="B697" s="98" t="str">
        <f t="shared" si="71"/>
        <v/>
      </c>
      <c r="C697" s="99"/>
      <c r="D697" s="137"/>
      <c r="E697" s="100"/>
      <c r="F697" s="57"/>
      <c r="G697" s="58">
        <f t="shared" si="73"/>
        <v>0</v>
      </c>
      <c r="H697" s="58">
        <f>IF(E697="",0,IFERROR(VLOOKUP(E697,档案费管理台账!$D$4:$H$1000,5,0),0))</f>
        <v>0</v>
      </c>
      <c r="I697" s="57"/>
      <c r="J697" s="57"/>
      <c r="K697" s="57"/>
      <c r="L697" s="57"/>
      <c r="M697" s="58" t="str">
        <f t="shared" si="74"/>
        <v/>
      </c>
      <c r="N697" s="102"/>
    </row>
    <row r="698" spans="1:14">
      <c r="A698" s="97" t="str">
        <f t="shared" si="72"/>
        <v/>
      </c>
      <c r="B698" s="98" t="str">
        <f t="shared" si="71"/>
        <v/>
      </c>
      <c r="C698" s="99"/>
      <c r="D698" s="137"/>
      <c r="E698" s="100"/>
      <c r="F698" s="57"/>
      <c r="G698" s="58">
        <f t="shared" si="73"/>
        <v>0</v>
      </c>
      <c r="H698" s="58">
        <f>IF(E698="",0,IFERROR(VLOOKUP(E698,档案费管理台账!$D$4:$H$1000,5,0),0))</f>
        <v>0</v>
      </c>
      <c r="I698" s="57"/>
      <c r="J698" s="57"/>
      <c r="K698" s="57"/>
      <c r="L698" s="57"/>
      <c r="M698" s="58" t="str">
        <f t="shared" si="74"/>
        <v/>
      </c>
      <c r="N698" s="102"/>
    </row>
    <row r="699" spans="1:14">
      <c r="A699" s="97" t="str">
        <f t="shared" si="72"/>
        <v/>
      </c>
      <c r="B699" s="98" t="str">
        <f t="shared" si="71"/>
        <v/>
      </c>
      <c r="C699" s="99"/>
      <c r="D699" s="137"/>
      <c r="E699" s="100"/>
      <c r="F699" s="57"/>
      <c r="G699" s="58">
        <f t="shared" si="73"/>
        <v>0</v>
      </c>
      <c r="H699" s="58">
        <f>IF(E699="",0,IFERROR(VLOOKUP(E699,档案费管理台账!$D$4:$H$1000,5,0),0))</f>
        <v>0</v>
      </c>
      <c r="I699" s="57"/>
      <c r="J699" s="57"/>
      <c r="K699" s="57"/>
      <c r="L699" s="57"/>
      <c r="M699" s="58" t="str">
        <f t="shared" si="74"/>
        <v/>
      </c>
      <c r="N699" s="102"/>
    </row>
    <row r="700" spans="1:14">
      <c r="A700" s="97" t="str">
        <f t="shared" si="72"/>
        <v/>
      </c>
      <c r="B700" s="98" t="str">
        <f t="shared" si="71"/>
        <v/>
      </c>
      <c r="C700" s="99"/>
      <c r="D700" s="137"/>
      <c r="E700" s="100"/>
      <c r="F700" s="57"/>
      <c r="G700" s="58">
        <f t="shared" si="73"/>
        <v>0</v>
      </c>
      <c r="H700" s="58">
        <f>IF(E700="",0,IFERROR(VLOOKUP(E700,档案费管理台账!$D$4:$H$1000,5,0),0))</f>
        <v>0</v>
      </c>
      <c r="I700" s="57"/>
      <c r="J700" s="57"/>
      <c r="K700" s="57"/>
      <c r="L700" s="57"/>
      <c r="M700" s="58" t="str">
        <f t="shared" si="74"/>
        <v/>
      </c>
      <c r="N700" s="102"/>
    </row>
    <row r="701" spans="1:14">
      <c r="A701" s="97" t="str">
        <f t="shared" si="72"/>
        <v/>
      </c>
      <c r="B701" s="98" t="str">
        <f t="shared" si="71"/>
        <v/>
      </c>
      <c r="C701" s="99"/>
      <c r="D701" s="137"/>
      <c r="E701" s="100"/>
      <c r="F701" s="57"/>
      <c r="G701" s="58">
        <f t="shared" si="73"/>
        <v>0</v>
      </c>
      <c r="H701" s="58">
        <f>IF(E701="",0,IFERROR(VLOOKUP(E701,档案费管理台账!$D$4:$H$1000,5,0),0))</f>
        <v>0</v>
      </c>
      <c r="I701" s="57"/>
      <c r="J701" s="57"/>
      <c r="K701" s="57"/>
      <c r="L701" s="57"/>
      <c r="M701" s="58" t="str">
        <f t="shared" si="74"/>
        <v/>
      </c>
      <c r="N701" s="102"/>
    </row>
    <row r="702" spans="1:14">
      <c r="A702" s="97" t="str">
        <f t="shared" si="72"/>
        <v/>
      </c>
      <c r="B702" s="98" t="str">
        <f t="shared" si="71"/>
        <v/>
      </c>
      <c r="C702" s="99"/>
      <c r="D702" s="137"/>
      <c r="E702" s="100"/>
      <c r="F702" s="57"/>
      <c r="G702" s="58">
        <f t="shared" si="73"/>
        <v>0</v>
      </c>
      <c r="H702" s="58">
        <f>IF(E702="",0,IFERROR(VLOOKUP(E702,档案费管理台账!$D$4:$H$1000,5,0),0))</f>
        <v>0</v>
      </c>
      <c r="I702" s="57"/>
      <c r="J702" s="57"/>
      <c r="K702" s="57"/>
      <c r="L702" s="57"/>
      <c r="M702" s="58" t="str">
        <f t="shared" si="74"/>
        <v/>
      </c>
      <c r="N702" s="102"/>
    </row>
    <row r="703" spans="1:14">
      <c r="A703" s="97" t="str">
        <f t="shared" si="72"/>
        <v/>
      </c>
      <c r="B703" s="98" t="str">
        <f t="shared" si="71"/>
        <v/>
      </c>
      <c r="C703" s="99"/>
      <c r="D703" s="137"/>
      <c r="E703" s="100"/>
      <c r="F703" s="57"/>
      <c r="G703" s="58">
        <f t="shared" si="73"/>
        <v>0</v>
      </c>
      <c r="H703" s="58">
        <f>IF(E703="",0,IFERROR(VLOOKUP(E703,档案费管理台账!$D$4:$H$1000,5,0),0))</f>
        <v>0</v>
      </c>
      <c r="I703" s="57"/>
      <c r="J703" s="57"/>
      <c r="K703" s="57"/>
      <c r="L703" s="57"/>
      <c r="M703" s="58" t="str">
        <f t="shared" si="74"/>
        <v/>
      </c>
      <c r="N703" s="102"/>
    </row>
    <row r="704" spans="1:14">
      <c r="A704" s="97" t="str">
        <f t="shared" si="72"/>
        <v/>
      </c>
      <c r="B704" s="98" t="str">
        <f t="shared" si="71"/>
        <v/>
      </c>
      <c r="C704" s="99"/>
      <c r="D704" s="137"/>
      <c r="E704" s="100"/>
      <c r="F704" s="57"/>
      <c r="G704" s="58">
        <f t="shared" si="73"/>
        <v>0</v>
      </c>
      <c r="H704" s="58">
        <f>IF(E704="",0,IFERROR(VLOOKUP(E704,档案费管理台账!$D$4:$H$1000,5,0),0))</f>
        <v>0</v>
      </c>
      <c r="I704" s="57"/>
      <c r="J704" s="57"/>
      <c r="K704" s="57"/>
      <c r="L704" s="57"/>
      <c r="M704" s="58" t="str">
        <f t="shared" si="74"/>
        <v/>
      </c>
      <c r="N704" s="102"/>
    </row>
    <row r="705" spans="1:14">
      <c r="A705" s="97" t="str">
        <f t="shared" si="72"/>
        <v/>
      </c>
      <c r="B705" s="98" t="str">
        <f t="shared" si="71"/>
        <v/>
      </c>
      <c r="C705" s="99"/>
      <c r="D705" s="137"/>
      <c r="E705" s="100"/>
      <c r="F705" s="57"/>
      <c r="G705" s="58">
        <f t="shared" si="73"/>
        <v>0</v>
      </c>
      <c r="H705" s="58">
        <f>IF(E705="",0,IFERROR(VLOOKUP(E705,档案费管理台账!$D$4:$H$1000,5,0),0))</f>
        <v>0</v>
      </c>
      <c r="I705" s="57"/>
      <c r="J705" s="57"/>
      <c r="K705" s="57"/>
      <c r="L705" s="57"/>
      <c r="M705" s="58" t="str">
        <f t="shared" si="74"/>
        <v/>
      </c>
      <c r="N705" s="102"/>
    </row>
    <row r="706" spans="1:14">
      <c r="A706" s="97" t="str">
        <f t="shared" si="72"/>
        <v/>
      </c>
      <c r="B706" s="98" t="str">
        <f t="shared" si="71"/>
        <v/>
      </c>
      <c r="C706" s="99"/>
      <c r="D706" s="137"/>
      <c r="E706" s="100"/>
      <c r="F706" s="57"/>
      <c r="G706" s="58">
        <f t="shared" si="73"/>
        <v>0</v>
      </c>
      <c r="H706" s="58">
        <f>IF(E706="",0,IFERROR(VLOOKUP(E706,档案费管理台账!$D$4:$H$1000,5,0),0))</f>
        <v>0</v>
      </c>
      <c r="I706" s="57"/>
      <c r="J706" s="57"/>
      <c r="K706" s="57"/>
      <c r="L706" s="57"/>
      <c r="M706" s="58" t="str">
        <f t="shared" si="74"/>
        <v/>
      </c>
      <c r="N706" s="102"/>
    </row>
    <row r="707" spans="1:14">
      <c r="A707" s="97" t="str">
        <f t="shared" si="72"/>
        <v/>
      </c>
      <c r="B707" s="98" t="str">
        <f t="shared" si="71"/>
        <v/>
      </c>
      <c r="C707" s="99"/>
      <c r="D707" s="137"/>
      <c r="E707" s="100"/>
      <c r="F707" s="57"/>
      <c r="G707" s="58">
        <f t="shared" si="73"/>
        <v>0</v>
      </c>
      <c r="H707" s="58">
        <f>IF(E707="",0,IFERROR(VLOOKUP(E707,档案费管理台账!$D$4:$H$1000,5,0),0))</f>
        <v>0</v>
      </c>
      <c r="I707" s="57"/>
      <c r="J707" s="57"/>
      <c r="K707" s="57"/>
      <c r="L707" s="57"/>
      <c r="M707" s="58" t="str">
        <f t="shared" si="74"/>
        <v/>
      </c>
      <c r="N707" s="102"/>
    </row>
    <row r="708" spans="1:14">
      <c r="A708" s="97" t="str">
        <f t="shared" si="72"/>
        <v/>
      </c>
      <c r="B708" s="98" t="str">
        <f t="shared" si="71"/>
        <v/>
      </c>
      <c r="C708" s="99"/>
      <c r="D708" s="137"/>
      <c r="E708" s="100"/>
      <c r="F708" s="57"/>
      <c r="G708" s="58">
        <f t="shared" si="73"/>
        <v>0</v>
      </c>
      <c r="H708" s="58">
        <f>IF(E708="",0,IFERROR(VLOOKUP(E708,档案费管理台账!$D$4:$H$1000,5,0),0))</f>
        <v>0</v>
      </c>
      <c r="I708" s="57"/>
      <c r="J708" s="57"/>
      <c r="K708" s="57"/>
      <c r="L708" s="57"/>
      <c r="M708" s="58" t="str">
        <f t="shared" si="74"/>
        <v/>
      </c>
      <c r="N708" s="102"/>
    </row>
    <row r="709" spans="1:14">
      <c r="A709" s="97" t="str">
        <f t="shared" si="72"/>
        <v/>
      </c>
      <c r="B709" s="98" t="str">
        <f t="shared" si="71"/>
        <v/>
      </c>
      <c r="C709" s="99"/>
      <c r="D709" s="137"/>
      <c r="E709" s="100"/>
      <c r="F709" s="57"/>
      <c r="G709" s="58">
        <f t="shared" si="73"/>
        <v>0</v>
      </c>
      <c r="H709" s="58">
        <f>IF(E709="",0,IFERROR(VLOOKUP(E709,档案费管理台账!$D$4:$H$1000,5,0),0))</f>
        <v>0</v>
      </c>
      <c r="I709" s="57"/>
      <c r="J709" s="57"/>
      <c r="K709" s="57"/>
      <c r="L709" s="57"/>
      <c r="M709" s="58" t="str">
        <f t="shared" si="74"/>
        <v/>
      </c>
      <c r="N709" s="102"/>
    </row>
    <row r="710" spans="1:14">
      <c r="A710" s="97" t="str">
        <f t="shared" si="72"/>
        <v/>
      </c>
      <c r="B710" s="98" t="str">
        <f t="shared" si="71"/>
        <v/>
      </c>
      <c r="C710" s="99"/>
      <c r="D710" s="137"/>
      <c r="E710" s="100"/>
      <c r="F710" s="57"/>
      <c r="G710" s="58">
        <f t="shared" si="73"/>
        <v>0</v>
      </c>
      <c r="H710" s="58">
        <f>IF(E710="",0,IFERROR(VLOOKUP(E710,档案费管理台账!$D$4:$H$1000,5,0),0))</f>
        <v>0</v>
      </c>
      <c r="I710" s="57"/>
      <c r="J710" s="57"/>
      <c r="K710" s="57"/>
      <c r="L710" s="57"/>
      <c r="M710" s="58" t="str">
        <f t="shared" si="74"/>
        <v/>
      </c>
      <c r="N710" s="102"/>
    </row>
    <row r="711" spans="1:14">
      <c r="A711" s="97" t="str">
        <f t="shared" si="72"/>
        <v/>
      </c>
      <c r="B711" s="98" t="str">
        <f t="shared" si="71"/>
        <v/>
      </c>
      <c r="C711" s="99"/>
      <c r="D711" s="137"/>
      <c r="E711" s="100"/>
      <c r="F711" s="57"/>
      <c r="G711" s="58">
        <f t="shared" si="73"/>
        <v>0</v>
      </c>
      <c r="H711" s="58">
        <f>IF(E711="",0,IFERROR(VLOOKUP(E711,档案费管理台账!$D$4:$H$1000,5,0),0))</f>
        <v>0</v>
      </c>
      <c r="I711" s="57"/>
      <c r="J711" s="57"/>
      <c r="K711" s="57"/>
      <c r="L711" s="57"/>
      <c r="M711" s="58" t="str">
        <f t="shared" si="74"/>
        <v/>
      </c>
      <c r="N711" s="102"/>
    </row>
    <row r="712" spans="1:14">
      <c r="A712" s="97" t="str">
        <f t="shared" si="72"/>
        <v/>
      </c>
      <c r="B712" s="98" t="str">
        <f t="shared" si="71"/>
        <v/>
      </c>
      <c r="C712" s="99"/>
      <c r="D712" s="137"/>
      <c r="E712" s="100"/>
      <c r="F712" s="57"/>
      <c r="G712" s="58">
        <f t="shared" si="73"/>
        <v>0</v>
      </c>
      <c r="H712" s="58">
        <f>IF(E712="",0,IFERROR(VLOOKUP(E712,档案费管理台账!$D$4:$H$1000,5,0),0))</f>
        <v>0</v>
      </c>
      <c r="I712" s="57"/>
      <c r="J712" s="57"/>
      <c r="K712" s="57"/>
      <c r="L712" s="57"/>
      <c r="M712" s="58" t="str">
        <f t="shared" si="74"/>
        <v/>
      </c>
      <c r="N712" s="102"/>
    </row>
    <row r="713" spans="1:14">
      <c r="A713" s="97" t="str">
        <f t="shared" si="72"/>
        <v/>
      </c>
      <c r="B713" s="98" t="str">
        <f t="shared" si="71"/>
        <v/>
      </c>
      <c r="C713" s="99"/>
      <c r="D713" s="137"/>
      <c r="E713" s="100"/>
      <c r="F713" s="57"/>
      <c r="G713" s="58">
        <f t="shared" si="73"/>
        <v>0</v>
      </c>
      <c r="H713" s="58">
        <f>IF(E713="",0,IFERROR(VLOOKUP(E713,档案费管理台账!$D$4:$H$1000,5,0),0))</f>
        <v>0</v>
      </c>
      <c r="I713" s="57"/>
      <c r="J713" s="57"/>
      <c r="K713" s="57"/>
      <c r="L713" s="57"/>
      <c r="M713" s="58" t="str">
        <f t="shared" si="74"/>
        <v/>
      </c>
      <c r="N713" s="102"/>
    </row>
    <row r="714" spans="1:14">
      <c r="A714" s="97" t="str">
        <f t="shared" si="72"/>
        <v/>
      </c>
      <c r="B714" s="98" t="str">
        <f t="shared" si="71"/>
        <v/>
      </c>
      <c r="C714" s="99"/>
      <c r="D714" s="137"/>
      <c r="E714" s="100"/>
      <c r="F714" s="57"/>
      <c r="G714" s="58">
        <f t="shared" si="73"/>
        <v>0</v>
      </c>
      <c r="H714" s="58">
        <f>IF(E714="",0,IFERROR(VLOOKUP(E714,档案费管理台账!$D$4:$H$1000,5,0),0))</f>
        <v>0</v>
      </c>
      <c r="I714" s="57"/>
      <c r="J714" s="57"/>
      <c r="K714" s="57"/>
      <c r="L714" s="57"/>
      <c r="M714" s="58" t="str">
        <f t="shared" si="74"/>
        <v/>
      </c>
      <c r="N714" s="102"/>
    </row>
    <row r="715" spans="1:14">
      <c r="A715" s="97" t="str">
        <f t="shared" si="72"/>
        <v/>
      </c>
      <c r="B715" s="98" t="str">
        <f t="shared" si="71"/>
        <v/>
      </c>
      <c r="C715" s="99"/>
      <c r="D715" s="137"/>
      <c r="E715" s="100"/>
      <c r="F715" s="57"/>
      <c r="G715" s="58">
        <f t="shared" si="73"/>
        <v>0</v>
      </c>
      <c r="H715" s="58">
        <f>IF(E715="",0,IFERROR(VLOOKUP(E715,档案费管理台账!$D$4:$H$1000,5,0),0))</f>
        <v>0</v>
      </c>
      <c r="I715" s="57"/>
      <c r="J715" s="57"/>
      <c r="K715" s="57"/>
      <c r="L715" s="57"/>
      <c r="M715" s="58" t="str">
        <f t="shared" si="74"/>
        <v/>
      </c>
      <c r="N715" s="102"/>
    </row>
    <row r="716" spans="1:14">
      <c r="A716" s="97" t="str">
        <f t="shared" si="72"/>
        <v/>
      </c>
      <c r="B716" s="98" t="str">
        <f t="shared" si="71"/>
        <v/>
      </c>
      <c r="C716" s="99"/>
      <c r="D716" s="137"/>
      <c r="E716" s="100"/>
      <c r="F716" s="57"/>
      <c r="G716" s="58">
        <f t="shared" si="73"/>
        <v>0</v>
      </c>
      <c r="H716" s="58">
        <f>IF(E716="",0,IFERROR(VLOOKUP(E716,档案费管理台账!$D$4:$H$1000,5,0),0))</f>
        <v>0</v>
      </c>
      <c r="I716" s="57"/>
      <c r="J716" s="57"/>
      <c r="K716" s="57"/>
      <c r="L716" s="57"/>
      <c r="M716" s="58" t="str">
        <f t="shared" si="74"/>
        <v/>
      </c>
      <c r="N716" s="102"/>
    </row>
    <row r="717" spans="1:14">
      <c r="A717" s="97" t="str">
        <f t="shared" si="72"/>
        <v/>
      </c>
      <c r="B717" s="98" t="str">
        <f t="shared" si="71"/>
        <v/>
      </c>
      <c r="C717" s="99"/>
      <c r="D717" s="137"/>
      <c r="E717" s="100"/>
      <c r="F717" s="57"/>
      <c r="G717" s="58">
        <f t="shared" si="73"/>
        <v>0</v>
      </c>
      <c r="H717" s="58">
        <f>IF(E717="",0,IFERROR(VLOOKUP(E717,档案费管理台账!$D$4:$H$1000,5,0),0))</f>
        <v>0</v>
      </c>
      <c r="I717" s="57"/>
      <c r="J717" s="57"/>
      <c r="K717" s="57"/>
      <c r="L717" s="57"/>
      <c r="M717" s="58" t="str">
        <f t="shared" si="74"/>
        <v/>
      </c>
      <c r="N717" s="102"/>
    </row>
    <row r="718" spans="1:14">
      <c r="A718" s="97" t="str">
        <f t="shared" si="72"/>
        <v/>
      </c>
      <c r="B718" s="98" t="str">
        <f t="shared" si="71"/>
        <v/>
      </c>
      <c r="C718" s="99"/>
      <c r="D718" s="137"/>
      <c r="E718" s="100"/>
      <c r="F718" s="57"/>
      <c r="G718" s="58">
        <f t="shared" si="73"/>
        <v>0</v>
      </c>
      <c r="H718" s="58">
        <f>IF(E718="",0,IFERROR(VLOOKUP(E718,档案费管理台账!$D$4:$H$1000,5,0),0))</f>
        <v>0</v>
      </c>
      <c r="I718" s="57"/>
      <c r="J718" s="57"/>
      <c r="K718" s="57"/>
      <c r="L718" s="57"/>
      <c r="M718" s="58" t="str">
        <f t="shared" si="74"/>
        <v/>
      </c>
      <c r="N718" s="102"/>
    </row>
    <row r="719" spans="1:14">
      <c r="A719" s="97" t="str">
        <f t="shared" si="72"/>
        <v/>
      </c>
      <c r="B719" s="98" t="str">
        <f t="shared" si="71"/>
        <v/>
      </c>
      <c r="C719" s="99"/>
      <c r="D719" s="137"/>
      <c r="E719" s="100"/>
      <c r="F719" s="57"/>
      <c r="G719" s="58">
        <f t="shared" si="73"/>
        <v>0</v>
      </c>
      <c r="H719" s="58">
        <f>IF(E719="",0,IFERROR(VLOOKUP(E719,档案费管理台账!$D$4:$H$1000,5,0),0))</f>
        <v>0</v>
      </c>
      <c r="I719" s="57"/>
      <c r="J719" s="57"/>
      <c r="K719" s="57"/>
      <c r="L719" s="57"/>
      <c r="M719" s="58" t="str">
        <f t="shared" si="74"/>
        <v/>
      </c>
      <c r="N719" s="102"/>
    </row>
    <row r="720" spans="1:14">
      <c r="A720" s="97" t="str">
        <f t="shared" si="72"/>
        <v/>
      </c>
      <c r="B720" s="98" t="str">
        <f t="shared" si="71"/>
        <v/>
      </c>
      <c r="C720" s="99"/>
      <c r="D720" s="137"/>
      <c r="E720" s="100"/>
      <c r="F720" s="57"/>
      <c r="G720" s="58">
        <f t="shared" si="73"/>
        <v>0</v>
      </c>
      <c r="H720" s="58">
        <f>IF(E720="",0,IFERROR(VLOOKUP(E720,档案费管理台账!$D$4:$H$1000,5,0),0))</f>
        <v>0</v>
      </c>
      <c r="I720" s="57"/>
      <c r="J720" s="57"/>
      <c r="K720" s="57"/>
      <c r="L720" s="57"/>
      <c r="M720" s="58" t="str">
        <f t="shared" si="74"/>
        <v/>
      </c>
      <c r="N720" s="102"/>
    </row>
    <row r="721" spans="1:14">
      <c r="A721" s="97" t="str">
        <f t="shared" si="72"/>
        <v/>
      </c>
      <c r="B721" s="98" t="str">
        <f t="shared" si="71"/>
        <v/>
      </c>
      <c r="C721" s="99"/>
      <c r="D721" s="137"/>
      <c r="E721" s="100"/>
      <c r="F721" s="57"/>
      <c r="G721" s="58">
        <f t="shared" si="73"/>
        <v>0</v>
      </c>
      <c r="H721" s="58">
        <f>IF(E721="",0,IFERROR(VLOOKUP(E721,档案费管理台账!$D$4:$H$1000,5,0),0))</f>
        <v>0</v>
      </c>
      <c r="I721" s="57"/>
      <c r="J721" s="57"/>
      <c r="K721" s="57"/>
      <c r="L721" s="57"/>
      <c r="M721" s="58" t="str">
        <f t="shared" si="74"/>
        <v/>
      </c>
      <c r="N721" s="102"/>
    </row>
    <row r="722" spans="1:14">
      <c r="A722" s="97" t="str">
        <f t="shared" si="72"/>
        <v/>
      </c>
      <c r="B722" s="98" t="str">
        <f t="shared" si="71"/>
        <v/>
      </c>
      <c r="C722" s="99"/>
      <c r="D722" s="137"/>
      <c r="E722" s="100"/>
      <c r="F722" s="57"/>
      <c r="G722" s="58">
        <f t="shared" si="73"/>
        <v>0</v>
      </c>
      <c r="H722" s="58">
        <f>IF(E722="",0,IFERROR(VLOOKUP(E722,档案费管理台账!$D$4:$H$1000,5,0),0))</f>
        <v>0</v>
      </c>
      <c r="I722" s="57"/>
      <c r="J722" s="57"/>
      <c r="K722" s="57"/>
      <c r="L722" s="57"/>
      <c r="M722" s="58" t="str">
        <f t="shared" si="74"/>
        <v/>
      </c>
      <c r="N722" s="102"/>
    </row>
    <row r="723" spans="1:14">
      <c r="A723" s="97" t="str">
        <f t="shared" si="72"/>
        <v/>
      </c>
      <c r="B723" s="98" t="str">
        <f t="shared" si="71"/>
        <v/>
      </c>
      <c r="C723" s="99"/>
      <c r="D723" s="137"/>
      <c r="E723" s="100"/>
      <c r="F723" s="57"/>
      <c r="G723" s="58">
        <f t="shared" si="73"/>
        <v>0</v>
      </c>
      <c r="H723" s="58">
        <f>IF(E723="",0,IFERROR(VLOOKUP(E723,档案费管理台账!$D$4:$H$1000,5,0),0))</f>
        <v>0</v>
      </c>
      <c r="I723" s="57"/>
      <c r="J723" s="57"/>
      <c r="K723" s="57"/>
      <c r="L723" s="57"/>
      <c r="M723" s="58" t="str">
        <f t="shared" si="74"/>
        <v/>
      </c>
      <c r="N723" s="102"/>
    </row>
    <row r="724" spans="1:14">
      <c r="A724" s="97" t="str">
        <f t="shared" si="72"/>
        <v/>
      </c>
      <c r="B724" s="98" t="str">
        <f t="shared" si="71"/>
        <v/>
      </c>
      <c r="C724" s="99"/>
      <c r="D724" s="137"/>
      <c r="E724" s="100"/>
      <c r="F724" s="57"/>
      <c r="G724" s="58">
        <f t="shared" si="73"/>
        <v>0</v>
      </c>
      <c r="H724" s="58">
        <f>IF(E724="",0,IFERROR(VLOOKUP(E724,档案费管理台账!$D$4:$H$1000,5,0),0))</f>
        <v>0</v>
      </c>
      <c r="I724" s="57"/>
      <c r="J724" s="57"/>
      <c r="K724" s="57"/>
      <c r="L724" s="57"/>
      <c r="M724" s="58" t="str">
        <f t="shared" si="74"/>
        <v/>
      </c>
      <c r="N724" s="102"/>
    </row>
    <row r="725" spans="1:14">
      <c r="A725" s="97" t="str">
        <f t="shared" si="72"/>
        <v/>
      </c>
      <c r="B725" s="98" t="str">
        <f t="shared" si="71"/>
        <v/>
      </c>
      <c r="C725" s="99"/>
      <c r="D725" s="137"/>
      <c r="E725" s="100"/>
      <c r="F725" s="57"/>
      <c r="G725" s="58">
        <f t="shared" si="73"/>
        <v>0</v>
      </c>
      <c r="H725" s="58">
        <f>IF(E725="",0,IFERROR(VLOOKUP(E725,档案费管理台账!$D$4:$H$1000,5,0),0))</f>
        <v>0</v>
      </c>
      <c r="I725" s="57"/>
      <c r="J725" s="57"/>
      <c r="K725" s="57"/>
      <c r="L725" s="57"/>
      <c r="M725" s="58" t="str">
        <f t="shared" si="74"/>
        <v/>
      </c>
      <c r="N725" s="102"/>
    </row>
    <row r="726" spans="1:14">
      <c r="A726" s="97" t="str">
        <f t="shared" si="72"/>
        <v/>
      </c>
      <c r="B726" s="98" t="str">
        <f t="shared" si="71"/>
        <v/>
      </c>
      <c r="C726" s="99"/>
      <c r="D726" s="137"/>
      <c r="E726" s="100"/>
      <c r="F726" s="57"/>
      <c r="G726" s="58">
        <f t="shared" si="73"/>
        <v>0</v>
      </c>
      <c r="H726" s="58">
        <f>IF(E726="",0,IFERROR(VLOOKUP(E726,档案费管理台账!$D$4:$H$1000,5,0),0))</f>
        <v>0</v>
      </c>
      <c r="I726" s="57"/>
      <c r="J726" s="57"/>
      <c r="K726" s="57"/>
      <c r="L726" s="57"/>
      <c r="M726" s="58" t="str">
        <f t="shared" si="74"/>
        <v/>
      </c>
      <c r="N726" s="102"/>
    </row>
    <row r="727" spans="1:14">
      <c r="A727" s="97" t="str">
        <f t="shared" si="72"/>
        <v/>
      </c>
      <c r="B727" s="98" t="str">
        <f t="shared" si="71"/>
        <v/>
      </c>
      <c r="C727" s="99"/>
      <c r="D727" s="137"/>
      <c r="E727" s="100"/>
      <c r="F727" s="57"/>
      <c r="G727" s="58">
        <f t="shared" si="73"/>
        <v>0</v>
      </c>
      <c r="H727" s="58">
        <f>IF(E727="",0,IFERROR(VLOOKUP(E727,档案费管理台账!$D$4:$H$1000,5,0),0))</f>
        <v>0</v>
      </c>
      <c r="I727" s="57"/>
      <c r="J727" s="57"/>
      <c r="K727" s="57"/>
      <c r="L727" s="57"/>
      <c r="M727" s="58" t="str">
        <f t="shared" si="74"/>
        <v/>
      </c>
      <c r="N727" s="102"/>
    </row>
    <row r="728" spans="1:14">
      <c r="A728" s="97" t="str">
        <f t="shared" si="72"/>
        <v/>
      </c>
      <c r="B728" s="98" t="str">
        <f t="shared" si="71"/>
        <v/>
      </c>
      <c r="C728" s="99"/>
      <c r="D728" s="137"/>
      <c r="E728" s="100"/>
      <c r="F728" s="57"/>
      <c r="G728" s="58">
        <f t="shared" si="73"/>
        <v>0</v>
      </c>
      <c r="H728" s="58">
        <f>IF(E728="",0,IFERROR(VLOOKUP(E728,档案费管理台账!$D$4:$H$1000,5,0),0))</f>
        <v>0</v>
      </c>
      <c r="I728" s="57"/>
      <c r="J728" s="57"/>
      <c r="K728" s="57"/>
      <c r="L728" s="57"/>
      <c r="M728" s="58" t="str">
        <f t="shared" si="74"/>
        <v/>
      </c>
      <c r="N728" s="102"/>
    </row>
    <row r="729" spans="1:14">
      <c r="A729" s="97" t="str">
        <f t="shared" si="72"/>
        <v/>
      </c>
      <c r="B729" s="98" t="str">
        <f t="shared" si="71"/>
        <v/>
      </c>
      <c r="C729" s="99"/>
      <c r="D729" s="137"/>
      <c r="E729" s="100"/>
      <c r="F729" s="57"/>
      <c r="G729" s="58">
        <f t="shared" si="73"/>
        <v>0</v>
      </c>
      <c r="H729" s="58">
        <f>IF(E729="",0,IFERROR(VLOOKUP(E729,档案费管理台账!$D$4:$H$1000,5,0),0))</f>
        <v>0</v>
      </c>
      <c r="I729" s="57"/>
      <c r="J729" s="57"/>
      <c r="K729" s="57"/>
      <c r="L729" s="57"/>
      <c r="M729" s="58" t="str">
        <f t="shared" si="74"/>
        <v/>
      </c>
      <c r="N729" s="102"/>
    </row>
    <row r="730" spans="1:14">
      <c r="A730" s="97" t="str">
        <f t="shared" si="72"/>
        <v/>
      </c>
      <c r="B730" s="98" t="str">
        <f t="shared" si="71"/>
        <v/>
      </c>
      <c r="C730" s="99"/>
      <c r="D730" s="137"/>
      <c r="E730" s="100"/>
      <c r="F730" s="57"/>
      <c r="G730" s="58">
        <f t="shared" si="73"/>
        <v>0</v>
      </c>
      <c r="H730" s="58">
        <f>IF(E730="",0,IFERROR(VLOOKUP(E730,档案费管理台账!$D$4:$H$1000,5,0),0))</f>
        <v>0</v>
      </c>
      <c r="I730" s="57"/>
      <c r="J730" s="57"/>
      <c r="K730" s="57"/>
      <c r="L730" s="57"/>
      <c r="M730" s="58" t="str">
        <f t="shared" si="74"/>
        <v/>
      </c>
      <c r="N730" s="102"/>
    </row>
    <row r="731" spans="1:14">
      <c r="A731" s="97" t="str">
        <f t="shared" si="72"/>
        <v/>
      </c>
      <c r="B731" s="98" t="str">
        <f t="shared" si="71"/>
        <v/>
      </c>
      <c r="C731" s="99"/>
      <c r="D731" s="137"/>
      <c r="E731" s="100"/>
      <c r="F731" s="57"/>
      <c r="G731" s="58">
        <f t="shared" si="73"/>
        <v>0</v>
      </c>
      <c r="H731" s="58">
        <f>IF(E731="",0,IFERROR(VLOOKUP(E731,档案费管理台账!$D$4:$H$1000,5,0),0))</f>
        <v>0</v>
      </c>
      <c r="I731" s="57"/>
      <c r="J731" s="57"/>
      <c r="K731" s="57"/>
      <c r="L731" s="57"/>
      <c r="M731" s="58" t="str">
        <f t="shared" si="74"/>
        <v/>
      </c>
      <c r="N731" s="102"/>
    </row>
    <row r="732" spans="1:14">
      <c r="A732" s="97" t="str">
        <f t="shared" si="72"/>
        <v/>
      </c>
      <c r="B732" s="98" t="str">
        <f t="shared" si="71"/>
        <v/>
      </c>
      <c r="C732" s="99"/>
      <c r="D732" s="137"/>
      <c r="E732" s="100"/>
      <c r="F732" s="57"/>
      <c r="G732" s="58">
        <f t="shared" si="73"/>
        <v>0</v>
      </c>
      <c r="H732" s="58">
        <f>IF(E732="",0,IFERROR(VLOOKUP(E732,档案费管理台账!$D$4:$H$1000,5,0),0))</f>
        <v>0</v>
      </c>
      <c r="I732" s="57"/>
      <c r="J732" s="57"/>
      <c r="K732" s="57"/>
      <c r="L732" s="57"/>
      <c r="M732" s="58" t="str">
        <f t="shared" si="74"/>
        <v/>
      </c>
      <c r="N732" s="102"/>
    </row>
    <row r="733" spans="1:14">
      <c r="A733" s="97" t="str">
        <f t="shared" si="72"/>
        <v/>
      </c>
      <c r="B733" s="98" t="str">
        <f t="shared" si="71"/>
        <v/>
      </c>
      <c r="C733" s="99"/>
      <c r="D733" s="137"/>
      <c r="E733" s="100"/>
      <c r="F733" s="57"/>
      <c r="G733" s="58">
        <f t="shared" si="73"/>
        <v>0</v>
      </c>
      <c r="H733" s="58">
        <f>IF(E733="",0,IFERROR(VLOOKUP(E733,档案费管理台账!$D$4:$H$1000,5,0),0))</f>
        <v>0</v>
      </c>
      <c r="I733" s="57"/>
      <c r="J733" s="57"/>
      <c r="K733" s="57"/>
      <c r="L733" s="57"/>
      <c r="M733" s="58" t="str">
        <f t="shared" si="74"/>
        <v/>
      </c>
      <c r="N733" s="102"/>
    </row>
    <row r="734" spans="1:14">
      <c r="A734" s="97" t="str">
        <f t="shared" si="72"/>
        <v/>
      </c>
      <c r="B734" s="98" t="str">
        <f t="shared" si="71"/>
        <v/>
      </c>
      <c r="C734" s="99"/>
      <c r="D734" s="137"/>
      <c r="E734" s="100"/>
      <c r="F734" s="57"/>
      <c r="G734" s="58">
        <f t="shared" si="73"/>
        <v>0</v>
      </c>
      <c r="H734" s="58">
        <f>IF(E734="",0,IFERROR(VLOOKUP(E734,档案费管理台账!$D$4:$H$1000,5,0),0))</f>
        <v>0</v>
      </c>
      <c r="I734" s="57"/>
      <c r="J734" s="57"/>
      <c r="K734" s="57"/>
      <c r="L734" s="57"/>
      <c r="M734" s="58" t="str">
        <f t="shared" si="74"/>
        <v/>
      </c>
      <c r="N734" s="102"/>
    </row>
    <row r="735" spans="1:14">
      <c r="A735" s="97" t="str">
        <f t="shared" si="72"/>
        <v/>
      </c>
      <c r="B735" s="98" t="str">
        <f t="shared" si="71"/>
        <v/>
      </c>
      <c r="C735" s="99"/>
      <c r="D735" s="137"/>
      <c r="E735" s="100"/>
      <c r="F735" s="57"/>
      <c r="G735" s="58">
        <f t="shared" si="73"/>
        <v>0</v>
      </c>
      <c r="H735" s="58">
        <f>IF(E735="",0,IFERROR(VLOOKUP(E735,档案费管理台账!$D$4:$H$1000,5,0),0))</f>
        <v>0</v>
      </c>
      <c r="I735" s="57"/>
      <c r="J735" s="57"/>
      <c r="K735" s="57"/>
      <c r="L735" s="57"/>
      <c r="M735" s="58" t="str">
        <f t="shared" si="74"/>
        <v/>
      </c>
      <c r="N735" s="102"/>
    </row>
    <row r="736" spans="1:14">
      <c r="A736" s="97" t="str">
        <f t="shared" si="72"/>
        <v/>
      </c>
      <c r="B736" s="98" t="str">
        <f t="shared" si="71"/>
        <v/>
      </c>
      <c r="C736" s="99"/>
      <c r="D736" s="137"/>
      <c r="E736" s="100"/>
      <c r="F736" s="57"/>
      <c r="G736" s="58">
        <f t="shared" si="73"/>
        <v>0</v>
      </c>
      <c r="H736" s="58">
        <f>IF(E736="",0,IFERROR(VLOOKUP(E736,档案费管理台账!$D$4:$H$1000,5,0),0))</f>
        <v>0</v>
      </c>
      <c r="I736" s="57"/>
      <c r="J736" s="57"/>
      <c r="K736" s="57"/>
      <c r="L736" s="57"/>
      <c r="M736" s="58" t="str">
        <f t="shared" si="74"/>
        <v/>
      </c>
      <c r="N736" s="102"/>
    </row>
    <row r="737" spans="1:14">
      <c r="A737" s="97" t="str">
        <f t="shared" si="72"/>
        <v/>
      </c>
      <c r="B737" s="98" t="str">
        <f t="shared" si="71"/>
        <v/>
      </c>
      <c r="C737" s="99"/>
      <c r="D737" s="137"/>
      <c r="E737" s="100"/>
      <c r="F737" s="57"/>
      <c r="G737" s="58">
        <f t="shared" si="73"/>
        <v>0</v>
      </c>
      <c r="H737" s="58">
        <f>IF(E737="",0,IFERROR(VLOOKUP(E737,档案费管理台账!$D$4:$H$1000,5,0),0))</f>
        <v>0</v>
      </c>
      <c r="I737" s="57"/>
      <c r="J737" s="57"/>
      <c r="K737" s="57"/>
      <c r="L737" s="57"/>
      <c r="M737" s="58" t="str">
        <f t="shared" si="74"/>
        <v/>
      </c>
      <c r="N737" s="102"/>
    </row>
    <row r="738" spans="1:14">
      <c r="A738" s="97" t="str">
        <f t="shared" si="72"/>
        <v/>
      </c>
      <c r="B738" s="98" t="str">
        <f t="shared" si="71"/>
        <v/>
      </c>
      <c r="C738" s="99"/>
      <c r="D738" s="137"/>
      <c r="E738" s="100"/>
      <c r="F738" s="57"/>
      <c r="G738" s="58">
        <f t="shared" si="73"/>
        <v>0</v>
      </c>
      <c r="H738" s="58">
        <f>IF(E738="",0,IFERROR(VLOOKUP(E738,档案费管理台账!$D$4:$H$1000,5,0),0))</f>
        <v>0</v>
      </c>
      <c r="I738" s="57"/>
      <c r="J738" s="57"/>
      <c r="K738" s="57"/>
      <c r="L738" s="57"/>
      <c r="M738" s="58" t="str">
        <f t="shared" si="74"/>
        <v/>
      </c>
      <c r="N738" s="102"/>
    </row>
    <row r="739" spans="1:14">
      <c r="A739" s="97" t="str">
        <f t="shared" si="72"/>
        <v/>
      </c>
      <c r="B739" s="98" t="str">
        <f t="shared" si="71"/>
        <v/>
      </c>
      <c r="C739" s="99"/>
      <c r="D739" s="137"/>
      <c r="E739" s="100"/>
      <c r="F739" s="57"/>
      <c r="G739" s="58">
        <f t="shared" si="73"/>
        <v>0</v>
      </c>
      <c r="H739" s="58">
        <f>IF(E739="",0,IFERROR(VLOOKUP(E739,档案费管理台账!$D$4:$H$1000,5,0),0))</f>
        <v>0</v>
      </c>
      <c r="I739" s="57"/>
      <c r="J739" s="57"/>
      <c r="K739" s="57"/>
      <c r="L739" s="57"/>
      <c r="M739" s="58" t="str">
        <f t="shared" si="74"/>
        <v/>
      </c>
      <c r="N739" s="102"/>
    </row>
    <row r="740" spans="1:14">
      <c r="A740" s="97" t="str">
        <f t="shared" si="72"/>
        <v/>
      </c>
      <c r="B740" s="98" t="str">
        <f t="shared" si="71"/>
        <v/>
      </c>
      <c r="C740" s="99"/>
      <c r="D740" s="137"/>
      <c r="E740" s="100"/>
      <c r="F740" s="57"/>
      <c r="G740" s="58">
        <f t="shared" si="73"/>
        <v>0</v>
      </c>
      <c r="H740" s="58">
        <f>IF(E740="",0,IFERROR(VLOOKUP(E740,档案费管理台账!$D$4:$H$1000,5,0),0))</f>
        <v>0</v>
      </c>
      <c r="I740" s="57"/>
      <c r="J740" s="57"/>
      <c r="K740" s="57"/>
      <c r="L740" s="57"/>
      <c r="M740" s="58" t="str">
        <f t="shared" si="74"/>
        <v/>
      </c>
      <c r="N740" s="102"/>
    </row>
    <row r="741" spans="1:14">
      <c r="A741" s="97" t="str">
        <f t="shared" si="72"/>
        <v/>
      </c>
      <c r="B741" s="98" t="str">
        <f t="shared" si="71"/>
        <v/>
      </c>
      <c r="C741" s="99"/>
      <c r="D741" s="137"/>
      <c r="E741" s="100"/>
      <c r="F741" s="57"/>
      <c r="G741" s="58">
        <f t="shared" si="73"/>
        <v>0</v>
      </c>
      <c r="H741" s="58">
        <f>IF(E741="",0,IFERROR(VLOOKUP(E741,档案费管理台账!$D$4:$H$1000,5,0),0))</f>
        <v>0</v>
      </c>
      <c r="I741" s="57"/>
      <c r="J741" s="57"/>
      <c r="K741" s="57"/>
      <c r="L741" s="57"/>
      <c r="M741" s="58" t="str">
        <f t="shared" si="74"/>
        <v/>
      </c>
      <c r="N741" s="102"/>
    </row>
    <row r="742" spans="1:14">
      <c r="A742" s="97" t="str">
        <f t="shared" si="72"/>
        <v/>
      </c>
      <c r="B742" s="98" t="str">
        <f t="shared" si="71"/>
        <v/>
      </c>
      <c r="C742" s="99"/>
      <c r="D742" s="137"/>
      <c r="E742" s="100"/>
      <c r="F742" s="57"/>
      <c r="G742" s="58">
        <f t="shared" si="73"/>
        <v>0</v>
      </c>
      <c r="H742" s="58">
        <f>IF(E742="",0,IFERROR(VLOOKUP(E742,档案费管理台账!$D$4:$H$1000,5,0),0))</f>
        <v>0</v>
      </c>
      <c r="I742" s="57"/>
      <c r="J742" s="57"/>
      <c r="K742" s="57"/>
      <c r="L742" s="57"/>
      <c r="M742" s="58" t="str">
        <f t="shared" si="74"/>
        <v/>
      </c>
      <c r="N742" s="102"/>
    </row>
    <row r="743" spans="1:14">
      <c r="A743" s="97" t="str">
        <f t="shared" si="72"/>
        <v/>
      </c>
      <c r="B743" s="98" t="str">
        <f t="shared" si="71"/>
        <v/>
      </c>
      <c r="C743" s="99"/>
      <c r="D743" s="137"/>
      <c r="E743" s="100"/>
      <c r="F743" s="57"/>
      <c r="G743" s="58">
        <f t="shared" si="73"/>
        <v>0</v>
      </c>
      <c r="H743" s="58">
        <f>IF(E743="",0,IFERROR(VLOOKUP(E743,档案费管理台账!$D$4:$H$1000,5,0),0))</f>
        <v>0</v>
      </c>
      <c r="I743" s="57"/>
      <c r="J743" s="57"/>
      <c r="K743" s="57"/>
      <c r="L743" s="57"/>
      <c r="M743" s="58" t="str">
        <f t="shared" si="74"/>
        <v/>
      </c>
      <c r="N743" s="102"/>
    </row>
    <row r="744" spans="1:14">
      <c r="A744" s="97" t="str">
        <f t="shared" si="72"/>
        <v/>
      </c>
      <c r="B744" s="98" t="str">
        <f t="shared" si="71"/>
        <v/>
      </c>
      <c r="C744" s="99"/>
      <c r="D744" s="137"/>
      <c r="E744" s="100"/>
      <c r="F744" s="57"/>
      <c r="G744" s="58">
        <f t="shared" si="73"/>
        <v>0</v>
      </c>
      <c r="H744" s="58">
        <f>IF(E744="",0,IFERROR(VLOOKUP(E744,档案费管理台账!$D$4:$H$1000,5,0),0))</f>
        <v>0</v>
      </c>
      <c r="I744" s="57"/>
      <c r="J744" s="57"/>
      <c r="K744" s="57"/>
      <c r="L744" s="57"/>
      <c r="M744" s="58" t="str">
        <f t="shared" si="74"/>
        <v/>
      </c>
      <c r="N744" s="102"/>
    </row>
    <row r="745" spans="1:14">
      <c r="A745" s="97" t="str">
        <f t="shared" si="72"/>
        <v/>
      </c>
      <c r="B745" s="98" t="str">
        <f t="shared" si="71"/>
        <v/>
      </c>
      <c r="C745" s="99"/>
      <c r="D745" s="137"/>
      <c r="E745" s="100"/>
      <c r="F745" s="57"/>
      <c r="G745" s="58">
        <f t="shared" si="73"/>
        <v>0</v>
      </c>
      <c r="H745" s="58">
        <f>IF(E745="",0,IFERROR(VLOOKUP(E745,档案费管理台账!$D$4:$H$1000,5,0),0))</f>
        <v>0</v>
      </c>
      <c r="I745" s="57"/>
      <c r="J745" s="57"/>
      <c r="K745" s="57"/>
      <c r="L745" s="57"/>
      <c r="M745" s="58" t="str">
        <f t="shared" si="74"/>
        <v/>
      </c>
      <c r="N745" s="102"/>
    </row>
    <row r="746" spans="1:14">
      <c r="A746" s="97" t="str">
        <f t="shared" si="72"/>
        <v/>
      </c>
      <c r="B746" s="98" t="str">
        <f t="shared" si="71"/>
        <v/>
      </c>
      <c r="C746" s="99"/>
      <c r="D746" s="137"/>
      <c r="E746" s="100"/>
      <c r="F746" s="57"/>
      <c r="G746" s="58">
        <f t="shared" si="73"/>
        <v>0</v>
      </c>
      <c r="H746" s="58">
        <f>IF(E746="",0,IFERROR(VLOOKUP(E746,档案费管理台账!$D$4:$H$1000,5,0),0))</f>
        <v>0</v>
      </c>
      <c r="I746" s="57"/>
      <c r="J746" s="57"/>
      <c r="K746" s="57"/>
      <c r="L746" s="57"/>
      <c r="M746" s="58" t="str">
        <f t="shared" si="74"/>
        <v/>
      </c>
      <c r="N746" s="102"/>
    </row>
    <row r="747" spans="1:14">
      <c r="A747" s="97" t="str">
        <f t="shared" si="72"/>
        <v/>
      </c>
      <c r="B747" s="98" t="str">
        <f t="shared" si="71"/>
        <v/>
      </c>
      <c r="C747" s="99"/>
      <c r="D747" s="137"/>
      <c r="E747" s="100"/>
      <c r="F747" s="57"/>
      <c r="G747" s="58">
        <f t="shared" si="73"/>
        <v>0</v>
      </c>
      <c r="H747" s="58">
        <f>IF(E747="",0,IFERROR(VLOOKUP(E747,档案费管理台账!$D$4:$H$1000,5,0),0))</f>
        <v>0</v>
      </c>
      <c r="I747" s="57"/>
      <c r="J747" s="57"/>
      <c r="K747" s="57"/>
      <c r="L747" s="57"/>
      <c r="M747" s="58" t="str">
        <f t="shared" si="74"/>
        <v/>
      </c>
      <c r="N747" s="102"/>
    </row>
    <row r="748" spans="1:14">
      <c r="A748" s="97" t="str">
        <f t="shared" si="72"/>
        <v/>
      </c>
      <c r="B748" s="98" t="str">
        <f t="shared" ref="B748:B811" si="75">IF(C748="","",MONTH(C748)&amp;"月")</f>
        <v/>
      </c>
      <c r="C748" s="99"/>
      <c r="D748" s="137"/>
      <c r="E748" s="100"/>
      <c r="F748" s="57"/>
      <c r="G748" s="58">
        <f t="shared" si="73"/>
        <v>0</v>
      </c>
      <c r="H748" s="58">
        <f>IF(E748="",0,IFERROR(VLOOKUP(E748,档案费管理台账!$D$4:$H$1000,5,0),0))</f>
        <v>0</v>
      </c>
      <c r="I748" s="57"/>
      <c r="J748" s="57"/>
      <c r="K748" s="57"/>
      <c r="L748" s="57"/>
      <c r="M748" s="58" t="str">
        <f t="shared" si="74"/>
        <v/>
      </c>
      <c r="N748" s="102"/>
    </row>
    <row r="749" spans="1:14">
      <c r="A749" s="97" t="str">
        <f t="shared" ref="A749:A812" si="76">IF(C749="","",ROW()-42)</f>
        <v/>
      </c>
      <c r="B749" s="98" t="str">
        <f t="shared" si="75"/>
        <v/>
      </c>
      <c r="C749" s="99"/>
      <c r="D749" s="137"/>
      <c r="E749" s="100"/>
      <c r="F749" s="57"/>
      <c r="G749" s="58">
        <f t="shared" ref="G749:G812" si="77">IF(F749="",0,F749*$K$41)</f>
        <v>0</v>
      </c>
      <c r="H749" s="58">
        <f>IF(E749="",0,IFERROR(VLOOKUP(E749,档案费管理台账!$D$4:$H$1000,5,0),0))</f>
        <v>0</v>
      </c>
      <c r="I749" s="57"/>
      <c r="J749" s="57"/>
      <c r="K749" s="57"/>
      <c r="L749" s="57"/>
      <c r="M749" s="58" t="str">
        <f t="shared" ref="M749:M812" si="78">IF(C749="","",ROUND(M748+G749-I749-J749-K749-L749-H749,2))</f>
        <v/>
      </c>
      <c r="N749" s="102"/>
    </row>
    <row r="750" spans="1:14">
      <c r="A750" s="97" t="str">
        <f t="shared" si="76"/>
        <v/>
      </c>
      <c r="B750" s="98" t="str">
        <f t="shared" si="75"/>
        <v/>
      </c>
      <c r="C750" s="99"/>
      <c r="D750" s="137"/>
      <c r="E750" s="100"/>
      <c r="F750" s="57"/>
      <c r="G750" s="58">
        <f t="shared" si="77"/>
        <v>0</v>
      </c>
      <c r="H750" s="58">
        <f>IF(E750="",0,IFERROR(VLOOKUP(E750,档案费管理台账!$D$4:$H$1000,5,0),0))</f>
        <v>0</v>
      </c>
      <c r="I750" s="57"/>
      <c r="J750" s="57"/>
      <c r="K750" s="57"/>
      <c r="L750" s="57"/>
      <c r="M750" s="58" t="str">
        <f t="shared" si="78"/>
        <v/>
      </c>
      <c r="N750" s="102"/>
    </row>
    <row r="751" spans="1:14">
      <c r="A751" s="97" t="str">
        <f t="shared" si="76"/>
        <v/>
      </c>
      <c r="B751" s="98" t="str">
        <f t="shared" si="75"/>
        <v/>
      </c>
      <c r="C751" s="99"/>
      <c r="D751" s="137"/>
      <c r="E751" s="100"/>
      <c r="F751" s="57"/>
      <c r="G751" s="58">
        <f t="shared" si="77"/>
        <v>0</v>
      </c>
      <c r="H751" s="58">
        <f>IF(E751="",0,IFERROR(VLOOKUP(E751,档案费管理台账!$D$4:$H$1000,5,0),0))</f>
        <v>0</v>
      </c>
      <c r="I751" s="57"/>
      <c r="J751" s="57"/>
      <c r="K751" s="57"/>
      <c r="L751" s="57"/>
      <c r="M751" s="58" t="str">
        <f t="shared" si="78"/>
        <v/>
      </c>
      <c r="N751" s="102"/>
    </row>
    <row r="752" spans="1:14">
      <c r="A752" s="97" t="str">
        <f t="shared" si="76"/>
        <v/>
      </c>
      <c r="B752" s="98" t="str">
        <f t="shared" si="75"/>
        <v/>
      </c>
      <c r="C752" s="99"/>
      <c r="D752" s="137"/>
      <c r="E752" s="100"/>
      <c r="F752" s="57"/>
      <c r="G752" s="58">
        <f t="shared" si="77"/>
        <v>0</v>
      </c>
      <c r="H752" s="58">
        <f>IF(E752="",0,IFERROR(VLOOKUP(E752,档案费管理台账!$D$4:$H$1000,5,0),0))</f>
        <v>0</v>
      </c>
      <c r="I752" s="57"/>
      <c r="J752" s="57"/>
      <c r="K752" s="57"/>
      <c r="L752" s="57"/>
      <c r="M752" s="58" t="str">
        <f t="shared" si="78"/>
        <v/>
      </c>
      <c r="N752" s="102"/>
    </row>
    <row r="753" spans="1:14">
      <c r="A753" s="97" t="str">
        <f t="shared" si="76"/>
        <v/>
      </c>
      <c r="B753" s="98" t="str">
        <f t="shared" si="75"/>
        <v/>
      </c>
      <c r="C753" s="99"/>
      <c r="D753" s="137"/>
      <c r="E753" s="100"/>
      <c r="F753" s="57"/>
      <c r="G753" s="58">
        <f t="shared" si="77"/>
        <v>0</v>
      </c>
      <c r="H753" s="58">
        <f>IF(E753="",0,IFERROR(VLOOKUP(E753,档案费管理台账!$D$4:$H$1000,5,0),0))</f>
        <v>0</v>
      </c>
      <c r="I753" s="57"/>
      <c r="J753" s="57"/>
      <c r="K753" s="57"/>
      <c r="L753" s="57"/>
      <c r="M753" s="58" t="str">
        <f t="shared" si="78"/>
        <v/>
      </c>
      <c r="N753" s="102"/>
    </row>
    <row r="754" spans="1:14">
      <c r="A754" s="97" t="str">
        <f t="shared" si="76"/>
        <v/>
      </c>
      <c r="B754" s="98" t="str">
        <f t="shared" si="75"/>
        <v/>
      </c>
      <c r="C754" s="99"/>
      <c r="D754" s="137"/>
      <c r="E754" s="100"/>
      <c r="F754" s="57"/>
      <c r="G754" s="58">
        <f t="shared" si="77"/>
        <v>0</v>
      </c>
      <c r="H754" s="58">
        <f>IF(E754="",0,IFERROR(VLOOKUP(E754,档案费管理台账!$D$4:$H$1000,5,0),0))</f>
        <v>0</v>
      </c>
      <c r="I754" s="57"/>
      <c r="J754" s="57"/>
      <c r="K754" s="57"/>
      <c r="L754" s="57"/>
      <c r="M754" s="58" t="str">
        <f t="shared" si="78"/>
        <v/>
      </c>
      <c r="N754" s="102"/>
    </row>
    <row r="755" spans="1:14">
      <c r="A755" s="97" t="str">
        <f t="shared" si="76"/>
        <v/>
      </c>
      <c r="B755" s="98" t="str">
        <f t="shared" si="75"/>
        <v/>
      </c>
      <c r="C755" s="99"/>
      <c r="D755" s="137"/>
      <c r="E755" s="100"/>
      <c r="F755" s="57"/>
      <c r="G755" s="58">
        <f t="shared" si="77"/>
        <v>0</v>
      </c>
      <c r="H755" s="58">
        <f>IF(E755="",0,IFERROR(VLOOKUP(E755,档案费管理台账!$D$4:$H$1000,5,0),0))</f>
        <v>0</v>
      </c>
      <c r="I755" s="57"/>
      <c r="J755" s="57"/>
      <c r="K755" s="57"/>
      <c r="L755" s="57"/>
      <c r="M755" s="58" t="str">
        <f t="shared" si="78"/>
        <v/>
      </c>
      <c r="N755" s="102"/>
    </row>
    <row r="756" spans="1:14">
      <c r="A756" s="97" t="str">
        <f t="shared" si="76"/>
        <v/>
      </c>
      <c r="B756" s="98" t="str">
        <f t="shared" si="75"/>
        <v/>
      </c>
      <c r="C756" s="99"/>
      <c r="D756" s="137"/>
      <c r="E756" s="100"/>
      <c r="F756" s="57"/>
      <c r="G756" s="58">
        <f t="shared" si="77"/>
        <v>0</v>
      </c>
      <c r="H756" s="58">
        <f>IF(E756="",0,IFERROR(VLOOKUP(E756,档案费管理台账!$D$4:$H$1000,5,0),0))</f>
        <v>0</v>
      </c>
      <c r="I756" s="57"/>
      <c r="J756" s="57"/>
      <c r="K756" s="57"/>
      <c r="L756" s="57"/>
      <c r="M756" s="58" t="str">
        <f t="shared" si="78"/>
        <v/>
      </c>
      <c r="N756" s="102"/>
    </row>
    <row r="757" spans="1:14">
      <c r="A757" s="97" t="str">
        <f t="shared" si="76"/>
        <v/>
      </c>
      <c r="B757" s="98" t="str">
        <f t="shared" si="75"/>
        <v/>
      </c>
      <c r="C757" s="99"/>
      <c r="D757" s="137"/>
      <c r="E757" s="100"/>
      <c r="F757" s="57"/>
      <c r="G757" s="58">
        <f t="shared" si="77"/>
        <v>0</v>
      </c>
      <c r="H757" s="58">
        <f>IF(E757="",0,IFERROR(VLOOKUP(E757,档案费管理台账!$D$4:$H$1000,5,0),0))</f>
        <v>0</v>
      </c>
      <c r="I757" s="57"/>
      <c r="J757" s="57"/>
      <c r="K757" s="57"/>
      <c r="L757" s="57"/>
      <c r="M757" s="58" t="str">
        <f t="shared" si="78"/>
        <v/>
      </c>
      <c r="N757" s="102"/>
    </row>
    <row r="758" spans="1:14">
      <c r="A758" s="97" t="str">
        <f t="shared" si="76"/>
        <v/>
      </c>
      <c r="B758" s="98" t="str">
        <f t="shared" si="75"/>
        <v/>
      </c>
      <c r="C758" s="99"/>
      <c r="D758" s="137"/>
      <c r="E758" s="100"/>
      <c r="F758" s="57"/>
      <c r="G758" s="58">
        <f t="shared" si="77"/>
        <v>0</v>
      </c>
      <c r="H758" s="58">
        <f>IF(E758="",0,IFERROR(VLOOKUP(E758,档案费管理台账!$D$4:$H$1000,5,0),0))</f>
        <v>0</v>
      </c>
      <c r="I758" s="57"/>
      <c r="J758" s="57"/>
      <c r="K758" s="57"/>
      <c r="L758" s="57"/>
      <c r="M758" s="58" t="str">
        <f t="shared" si="78"/>
        <v/>
      </c>
      <c r="N758" s="102"/>
    </row>
    <row r="759" spans="1:14">
      <c r="A759" s="97" t="str">
        <f t="shared" si="76"/>
        <v/>
      </c>
      <c r="B759" s="98" t="str">
        <f t="shared" si="75"/>
        <v/>
      </c>
      <c r="C759" s="99"/>
      <c r="D759" s="137"/>
      <c r="E759" s="100"/>
      <c r="F759" s="57"/>
      <c r="G759" s="58">
        <f t="shared" si="77"/>
        <v>0</v>
      </c>
      <c r="H759" s="58">
        <f>IF(E759="",0,IFERROR(VLOOKUP(E759,档案费管理台账!$D$4:$H$1000,5,0),0))</f>
        <v>0</v>
      </c>
      <c r="I759" s="57"/>
      <c r="J759" s="57"/>
      <c r="K759" s="57"/>
      <c r="L759" s="57"/>
      <c r="M759" s="58" t="str">
        <f t="shared" si="78"/>
        <v/>
      </c>
      <c r="N759" s="102"/>
    </row>
    <row r="760" spans="1:14">
      <c r="A760" s="97" t="str">
        <f t="shared" si="76"/>
        <v/>
      </c>
      <c r="B760" s="98" t="str">
        <f t="shared" si="75"/>
        <v/>
      </c>
      <c r="C760" s="99"/>
      <c r="D760" s="137"/>
      <c r="E760" s="100"/>
      <c r="F760" s="57"/>
      <c r="G760" s="58">
        <f t="shared" si="77"/>
        <v>0</v>
      </c>
      <c r="H760" s="58">
        <f>IF(E760="",0,IFERROR(VLOOKUP(E760,档案费管理台账!$D$4:$H$1000,5,0),0))</f>
        <v>0</v>
      </c>
      <c r="I760" s="57"/>
      <c r="J760" s="57"/>
      <c r="K760" s="57"/>
      <c r="L760" s="57"/>
      <c r="M760" s="58" t="str">
        <f t="shared" si="78"/>
        <v/>
      </c>
      <c r="N760" s="102"/>
    </row>
    <row r="761" spans="1:14">
      <c r="A761" s="97" t="str">
        <f t="shared" si="76"/>
        <v/>
      </c>
      <c r="B761" s="98" t="str">
        <f t="shared" si="75"/>
        <v/>
      </c>
      <c r="C761" s="99"/>
      <c r="D761" s="137"/>
      <c r="E761" s="100"/>
      <c r="F761" s="57"/>
      <c r="G761" s="58">
        <f t="shared" si="77"/>
        <v>0</v>
      </c>
      <c r="H761" s="58">
        <f>IF(E761="",0,IFERROR(VLOOKUP(E761,档案费管理台账!$D$4:$H$1000,5,0),0))</f>
        <v>0</v>
      </c>
      <c r="I761" s="57"/>
      <c r="J761" s="57"/>
      <c r="K761" s="57"/>
      <c r="L761" s="57"/>
      <c r="M761" s="58" t="str">
        <f t="shared" si="78"/>
        <v/>
      </c>
      <c r="N761" s="102"/>
    </row>
    <row r="762" spans="1:14">
      <c r="A762" s="97" t="str">
        <f t="shared" si="76"/>
        <v/>
      </c>
      <c r="B762" s="98" t="str">
        <f t="shared" si="75"/>
        <v/>
      </c>
      <c r="C762" s="99"/>
      <c r="D762" s="137"/>
      <c r="E762" s="100"/>
      <c r="F762" s="57"/>
      <c r="G762" s="58">
        <f t="shared" si="77"/>
        <v>0</v>
      </c>
      <c r="H762" s="58">
        <f>IF(E762="",0,IFERROR(VLOOKUP(E762,档案费管理台账!$D$4:$H$1000,5,0),0))</f>
        <v>0</v>
      </c>
      <c r="I762" s="57"/>
      <c r="J762" s="57"/>
      <c r="K762" s="57"/>
      <c r="L762" s="57"/>
      <c r="M762" s="58" t="str">
        <f t="shared" si="78"/>
        <v/>
      </c>
      <c r="N762" s="102"/>
    </row>
    <row r="763" spans="1:14">
      <c r="A763" s="97" t="str">
        <f t="shared" si="76"/>
        <v/>
      </c>
      <c r="B763" s="98" t="str">
        <f t="shared" si="75"/>
        <v/>
      </c>
      <c r="C763" s="99"/>
      <c r="D763" s="137"/>
      <c r="E763" s="100"/>
      <c r="F763" s="57"/>
      <c r="G763" s="58">
        <f t="shared" si="77"/>
        <v>0</v>
      </c>
      <c r="H763" s="58">
        <f>IF(E763="",0,IFERROR(VLOOKUP(E763,档案费管理台账!$D$4:$H$1000,5,0),0))</f>
        <v>0</v>
      </c>
      <c r="I763" s="57"/>
      <c r="J763" s="57"/>
      <c r="K763" s="57"/>
      <c r="L763" s="57"/>
      <c r="M763" s="58" t="str">
        <f t="shared" si="78"/>
        <v/>
      </c>
      <c r="N763" s="102"/>
    </row>
    <row r="764" spans="1:14">
      <c r="A764" s="97" t="str">
        <f t="shared" si="76"/>
        <v/>
      </c>
      <c r="B764" s="98" t="str">
        <f t="shared" si="75"/>
        <v/>
      </c>
      <c r="C764" s="99"/>
      <c r="D764" s="137"/>
      <c r="E764" s="100"/>
      <c r="F764" s="57"/>
      <c r="G764" s="58">
        <f t="shared" si="77"/>
        <v>0</v>
      </c>
      <c r="H764" s="58">
        <f>IF(E764="",0,IFERROR(VLOOKUP(E764,档案费管理台账!$D$4:$H$1000,5,0),0))</f>
        <v>0</v>
      </c>
      <c r="I764" s="57"/>
      <c r="J764" s="57"/>
      <c r="K764" s="57"/>
      <c r="L764" s="57"/>
      <c r="M764" s="58" t="str">
        <f t="shared" si="78"/>
        <v/>
      </c>
      <c r="N764" s="102"/>
    </row>
    <row r="765" spans="1:14">
      <c r="A765" s="97" t="str">
        <f t="shared" si="76"/>
        <v/>
      </c>
      <c r="B765" s="98" t="str">
        <f t="shared" si="75"/>
        <v/>
      </c>
      <c r="C765" s="99"/>
      <c r="D765" s="137"/>
      <c r="E765" s="100"/>
      <c r="F765" s="57"/>
      <c r="G765" s="58">
        <f t="shared" si="77"/>
        <v>0</v>
      </c>
      <c r="H765" s="58">
        <f>IF(E765="",0,IFERROR(VLOOKUP(E765,档案费管理台账!$D$4:$H$1000,5,0),0))</f>
        <v>0</v>
      </c>
      <c r="I765" s="57"/>
      <c r="J765" s="57"/>
      <c r="K765" s="57"/>
      <c r="L765" s="57"/>
      <c r="M765" s="58" t="str">
        <f t="shared" si="78"/>
        <v/>
      </c>
      <c r="N765" s="102"/>
    </row>
    <row r="766" spans="1:14">
      <c r="A766" s="97" t="str">
        <f t="shared" si="76"/>
        <v/>
      </c>
      <c r="B766" s="98" t="str">
        <f t="shared" si="75"/>
        <v/>
      </c>
      <c r="C766" s="99"/>
      <c r="D766" s="137"/>
      <c r="E766" s="100"/>
      <c r="F766" s="57"/>
      <c r="G766" s="58">
        <f t="shared" si="77"/>
        <v>0</v>
      </c>
      <c r="H766" s="58">
        <f>IF(E766="",0,IFERROR(VLOOKUP(E766,档案费管理台账!$D$4:$H$1000,5,0),0))</f>
        <v>0</v>
      </c>
      <c r="I766" s="57"/>
      <c r="J766" s="57"/>
      <c r="K766" s="57"/>
      <c r="L766" s="57"/>
      <c r="M766" s="58" t="str">
        <f t="shared" si="78"/>
        <v/>
      </c>
      <c r="N766" s="102"/>
    </row>
    <row r="767" spans="1:14">
      <c r="A767" s="97" t="str">
        <f t="shared" si="76"/>
        <v/>
      </c>
      <c r="B767" s="98" t="str">
        <f t="shared" si="75"/>
        <v/>
      </c>
      <c r="C767" s="99"/>
      <c r="D767" s="137"/>
      <c r="E767" s="100"/>
      <c r="F767" s="57"/>
      <c r="G767" s="58">
        <f t="shared" si="77"/>
        <v>0</v>
      </c>
      <c r="H767" s="58">
        <f>IF(E767="",0,IFERROR(VLOOKUP(E767,档案费管理台账!$D$4:$H$1000,5,0),0))</f>
        <v>0</v>
      </c>
      <c r="I767" s="57"/>
      <c r="J767" s="57"/>
      <c r="K767" s="57"/>
      <c r="L767" s="57"/>
      <c r="M767" s="58" t="str">
        <f t="shared" si="78"/>
        <v/>
      </c>
      <c r="N767" s="102"/>
    </row>
    <row r="768" spans="1:14">
      <c r="A768" s="97" t="str">
        <f t="shared" si="76"/>
        <v/>
      </c>
      <c r="B768" s="98" t="str">
        <f t="shared" si="75"/>
        <v/>
      </c>
      <c r="C768" s="99"/>
      <c r="D768" s="137"/>
      <c r="E768" s="100"/>
      <c r="F768" s="57"/>
      <c r="G768" s="58">
        <f t="shared" si="77"/>
        <v>0</v>
      </c>
      <c r="H768" s="58">
        <f>IF(E768="",0,IFERROR(VLOOKUP(E768,档案费管理台账!$D$4:$H$1000,5,0),0))</f>
        <v>0</v>
      </c>
      <c r="I768" s="57"/>
      <c r="J768" s="57"/>
      <c r="K768" s="57"/>
      <c r="L768" s="57"/>
      <c r="M768" s="58" t="str">
        <f t="shared" si="78"/>
        <v/>
      </c>
      <c r="N768" s="102"/>
    </row>
    <row r="769" spans="1:14">
      <c r="A769" s="97" t="str">
        <f t="shared" si="76"/>
        <v/>
      </c>
      <c r="B769" s="98" t="str">
        <f t="shared" si="75"/>
        <v/>
      </c>
      <c r="C769" s="99"/>
      <c r="D769" s="137"/>
      <c r="E769" s="100"/>
      <c r="F769" s="57"/>
      <c r="G769" s="58">
        <f t="shared" si="77"/>
        <v>0</v>
      </c>
      <c r="H769" s="58">
        <f>IF(E769="",0,IFERROR(VLOOKUP(E769,档案费管理台账!$D$4:$H$1000,5,0),0))</f>
        <v>0</v>
      </c>
      <c r="I769" s="57"/>
      <c r="J769" s="57"/>
      <c r="K769" s="57"/>
      <c r="L769" s="57"/>
      <c r="M769" s="58" t="str">
        <f t="shared" si="78"/>
        <v/>
      </c>
      <c r="N769" s="102"/>
    </row>
    <row r="770" spans="1:14">
      <c r="A770" s="97" t="str">
        <f t="shared" si="76"/>
        <v/>
      </c>
      <c r="B770" s="98" t="str">
        <f t="shared" si="75"/>
        <v/>
      </c>
      <c r="C770" s="99"/>
      <c r="D770" s="137"/>
      <c r="E770" s="100"/>
      <c r="F770" s="57"/>
      <c r="G770" s="58">
        <f t="shared" si="77"/>
        <v>0</v>
      </c>
      <c r="H770" s="58">
        <f>IF(E770="",0,IFERROR(VLOOKUP(E770,档案费管理台账!$D$4:$H$1000,5,0),0))</f>
        <v>0</v>
      </c>
      <c r="I770" s="57"/>
      <c r="J770" s="57"/>
      <c r="K770" s="57"/>
      <c r="L770" s="57"/>
      <c r="M770" s="58" t="str">
        <f t="shared" si="78"/>
        <v/>
      </c>
      <c r="N770" s="102"/>
    </row>
    <row r="771" spans="1:14">
      <c r="A771" s="97" t="str">
        <f t="shared" si="76"/>
        <v/>
      </c>
      <c r="B771" s="98" t="str">
        <f t="shared" si="75"/>
        <v/>
      </c>
      <c r="C771" s="99"/>
      <c r="D771" s="137"/>
      <c r="E771" s="100"/>
      <c r="F771" s="57"/>
      <c r="G771" s="58">
        <f t="shared" si="77"/>
        <v>0</v>
      </c>
      <c r="H771" s="58">
        <f>IF(E771="",0,IFERROR(VLOOKUP(E771,档案费管理台账!$D$4:$H$1000,5,0),0))</f>
        <v>0</v>
      </c>
      <c r="I771" s="57"/>
      <c r="J771" s="57"/>
      <c r="K771" s="57"/>
      <c r="L771" s="57"/>
      <c r="M771" s="58" t="str">
        <f t="shared" si="78"/>
        <v/>
      </c>
      <c r="N771" s="102"/>
    </row>
    <row r="772" spans="1:14">
      <c r="A772" s="97" t="str">
        <f t="shared" si="76"/>
        <v/>
      </c>
      <c r="B772" s="98" t="str">
        <f t="shared" si="75"/>
        <v/>
      </c>
      <c r="C772" s="99"/>
      <c r="D772" s="137"/>
      <c r="E772" s="100"/>
      <c r="F772" s="57"/>
      <c r="G772" s="58">
        <f t="shared" si="77"/>
        <v>0</v>
      </c>
      <c r="H772" s="58">
        <f>IF(E772="",0,IFERROR(VLOOKUP(E772,档案费管理台账!$D$4:$H$1000,5,0),0))</f>
        <v>0</v>
      </c>
      <c r="I772" s="57"/>
      <c r="J772" s="57"/>
      <c r="K772" s="57"/>
      <c r="L772" s="57"/>
      <c r="M772" s="58" t="str">
        <f t="shared" si="78"/>
        <v/>
      </c>
      <c r="N772" s="102"/>
    </row>
    <row r="773" spans="1:14">
      <c r="A773" s="97" t="str">
        <f t="shared" si="76"/>
        <v/>
      </c>
      <c r="B773" s="98" t="str">
        <f t="shared" si="75"/>
        <v/>
      </c>
      <c r="C773" s="99"/>
      <c r="D773" s="137"/>
      <c r="E773" s="100"/>
      <c r="F773" s="57"/>
      <c r="G773" s="58">
        <f t="shared" si="77"/>
        <v>0</v>
      </c>
      <c r="H773" s="58">
        <f>IF(E773="",0,IFERROR(VLOOKUP(E773,档案费管理台账!$D$4:$H$1000,5,0),0))</f>
        <v>0</v>
      </c>
      <c r="I773" s="57"/>
      <c r="J773" s="57"/>
      <c r="K773" s="57"/>
      <c r="L773" s="57"/>
      <c r="M773" s="58" t="str">
        <f t="shared" si="78"/>
        <v/>
      </c>
      <c r="N773" s="102"/>
    </row>
    <row r="774" spans="1:14">
      <c r="A774" s="97" t="str">
        <f t="shared" si="76"/>
        <v/>
      </c>
      <c r="B774" s="98" t="str">
        <f t="shared" si="75"/>
        <v/>
      </c>
      <c r="C774" s="99"/>
      <c r="D774" s="137"/>
      <c r="E774" s="100"/>
      <c r="F774" s="57"/>
      <c r="G774" s="58">
        <f t="shared" si="77"/>
        <v>0</v>
      </c>
      <c r="H774" s="58">
        <f>IF(E774="",0,IFERROR(VLOOKUP(E774,档案费管理台账!$D$4:$H$1000,5,0),0))</f>
        <v>0</v>
      </c>
      <c r="I774" s="57"/>
      <c r="J774" s="57"/>
      <c r="K774" s="57"/>
      <c r="L774" s="57"/>
      <c r="M774" s="58" t="str">
        <f t="shared" si="78"/>
        <v/>
      </c>
      <c r="N774" s="102"/>
    </row>
    <row r="775" spans="1:14">
      <c r="A775" s="97" t="str">
        <f t="shared" si="76"/>
        <v/>
      </c>
      <c r="B775" s="98" t="str">
        <f t="shared" si="75"/>
        <v/>
      </c>
      <c r="C775" s="99"/>
      <c r="D775" s="137"/>
      <c r="E775" s="100"/>
      <c r="F775" s="57"/>
      <c r="G775" s="58">
        <f t="shared" si="77"/>
        <v>0</v>
      </c>
      <c r="H775" s="58">
        <f>IF(E775="",0,IFERROR(VLOOKUP(E775,档案费管理台账!$D$4:$H$1000,5,0),0))</f>
        <v>0</v>
      </c>
      <c r="I775" s="57"/>
      <c r="J775" s="57"/>
      <c r="K775" s="57"/>
      <c r="L775" s="57"/>
      <c r="M775" s="58" t="str">
        <f t="shared" si="78"/>
        <v/>
      </c>
      <c r="N775" s="102"/>
    </row>
    <row r="776" spans="1:14">
      <c r="A776" s="97" t="str">
        <f t="shared" si="76"/>
        <v/>
      </c>
      <c r="B776" s="98" t="str">
        <f t="shared" si="75"/>
        <v/>
      </c>
      <c r="C776" s="99"/>
      <c r="D776" s="137"/>
      <c r="E776" s="100"/>
      <c r="F776" s="57"/>
      <c r="G776" s="58">
        <f t="shared" si="77"/>
        <v>0</v>
      </c>
      <c r="H776" s="58">
        <f>IF(E776="",0,IFERROR(VLOOKUP(E776,档案费管理台账!$D$4:$H$1000,5,0),0))</f>
        <v>0</v>
      </c>
      <c r="I776" s="57"/>
      <c r="J776" s="57"/>
      <c r="K776" s="57"/>
      <c r="L776" s="57"/>
      <c r="M776" s="58" t="str">
        <f t="shared" si="78"/>
        <v/>
      </c>
      <c r="N776" s="102"/>
    </row>
    <row r="777" spans="1:14">
      <c r="A777" s="97" t="str">
        <f t="shared" si="76"/>
        <v/>
      </c>
      <c r="B777" s="98" t="str">
        <f t="shared" si="75"/>
        <v/>
      </c>
      <c r="C777" s="99"/>
      <c r="D777" s="137"/>
      <c r="E777" s="100"/>
      <c r="F777" s="57"/>
      <c r="G777" s="58">
        <f t="shared" si="77"/>
        <v>0</v>
      </c>
      <c r="H777" s="58">
        <f>IF(E777="",0,IFERROR(VLOOKUP(E777,档案费管理台账!$D$4:$H$1000,5,0),0))</f>
        <v>0</v>
      </c>
      <c r="I777" s="57"/>
      <c r="J777" s="57"/>
      <c r="K777" s="57"/>
      <c r="L777" s="57"/>
      <c r="M777" s="58" t="str">
        <f t="shared" si="78"/>
        <v/>
      </c>
      <c r="N777" s="102"/>
    </row>
    <row r="778" spans="1:14">
      <c r="A778" s="97" t="str">
        <f t="shared" si="76"/>
        <v/>
      </c>
      <c r="B778" s="98" t="str">
        <f t="shared" si="75"/>
        <v/>
      </c>
      <c r="C778" s="99"/>
      <c r="D778" s="137"/>
      <c r="E778" s="100"/>
      <c r="F778" s="57"/>
      <c r="G778" s="58">
        <f t="shared" si="77"/>
        <v>0</v>
      </c>
      <c r="H778" s="58">
        <f>IF(E778="",0,IFERROR(VLOOKUP(E778,档案费管理台账!$D$4:$H$1000,5,0),0))</f>
        <v>0</v>
      </c>
      <c r="I778" s="57"/>
      <c r="J778" s="57"/>
      <c r="K778" s="57"/>
      <c r="L778" s="57"/>
      <c r="M778" s="58" t="str">
        <f t="shared" si="78"/>
        <v/>
      </c>
      <c r="N778" s="102"/>
    </row>
    <row r="779" spans="1:14">
      <c r="A779" s="97" t="str">
        <f t="shared" si="76"/>
        <v/>
      </c>
      <c r="B779" s="98" t="str">
        <f t="shared" si="75"/>
        <v/>
      </c>
      <c r="C779" s="99"/>
      <c r="D779" s="137"/>
      <c r="E779" s="100"/>
      <c r="F779" s="57"/>
      <c r="G779" s="58">
        <f t="shared" si="77"/>
        <v>0</v>
      </c>
      <c r="H779" s="58">
        <f>IF(E779="",0,IFERROR(VLOOKUP(E779,档案费管理台账!$D$4:$H$1000,5,0),0))</f>
        <v>0</v>
      </c>
      <c r="I779" s="57"/>
      <c r="J779" s="57"/>
      <c r="K779" s="57"/>
      <c r="L779" s="57"/>
      <c r="M779" s="58" t="str">
        <f t="shared" si="78"/>
        <v/>
      </c>
      <c r="N779" s="102"/>
    </row>
    <row r="780" spans="1:14">
      <c r="A780" s="97" t="str">
        <f t="shared" si="76"/>
        <v/>
      </c>
      <c r="B780" s="98" t="str">
        <f t="shared" si="75"/>
        <v/>
      </c>
      <c r="C780" s="99"/>
      <c r="D780" s="137"/>
      <c r="E780" s="100"/>
      <c r="F780" s="57"/>
      <c r="G780" s="58">
        <f t="shared" si="77"/>
        <v>0</v>
      </c>
      <c r="H780" s="58">
        <f>IF(E780="",0,IFERROR(VLOOKUP(E780,档案费管理台账!$D$4:$H$1000,5,0),0))</f>
        <v>0</v>
      </c>
      <c r="I780" s="57"/>
      <c r="J780" s="57"/>
      <c r="K780" s="57"/>
      <c r="L780" s="57"/>
      <c r="M780" s="58" t="str">
        <f t="shared" si="78"/>
        <v/>
      </c>
      <c r="N780" s="102"/>
    </row>
    <row r="781" spans="1:14">
      <c r="A781" s="97" t="str">
        <f t="shared" si="76"/>
        <v/>
      </c>
      <c r="B781" s="98" t="str">
        <f t="shared" si="75"/>
        <v/>
      </c>
      <c r="C781" s="99"/>
      <c r="D781" s="137"/>
      <c r="E781" s="100"/>
      <c r="F781" s="57"/>
      <c r="G781" s="58">
        <f t="shared" si="77"/>
        <v>0</v>
      </c>
      <c r="H781" s="58">
        <f>IF(E781="",0,IFERROR(VLOOKUP(E781,档案费管理台账!$D$4:$H$1000,5,0),0))</f>
        <v>0</v>
      </c>
      <c r="I781" s="57"/>
      <c r="J781" s="57"/>
      <c r="K781" s="57"/>
      <c r="L781" s="57"/>
      <c r="M781" s="58" t="str">
        <f t="shared" si="78"/>
        <v/>
      </c>
      <c r="N781" s="102"/>
    </row>
    <row r="782" spans="1:14">
      <c r="A782" s="97" t="str">
        <f t="shared" si="76"/>
        <v/>
      </c>
      <c r="B782" s="98" t="str">
        <f t="shared" si="75"/>
        <v/>
      </c>
      <c r="C782" s="99"/>
      <c r="D782" s="137"/>
      <c r="E782" s="100"/>
      <c r="F782" s="57"/>
      <c r="G782" s="58">
        <f t="shared" si="77"/>
        <v>0</v>
      </c>
      <c r="H782" s="58">
        <f>IF(E782="",0,IFERROR(VLOOKUP(E782,档案费管理台账!$D$4:$H$1000,5,0),0))</f>
        <v>0</v>
      </c>
      <c r="I782" s="57"/>
      <c r="J782" s="57"/>
      <c r="K782" s="57"/>
      <c r="L782" s="57"/>
      <c r="M782" s="58" t="str">
        <f t="shared" si="78"/>
        <v/>
      </c>
      <c r="N782" s="102"/>
    </row>
    <row r="783" spans="1:14">
      <c r="A783" s="97" t="str">
        <f t="shared" si="76"/>
        <v/>
      </c>
      <c r="B783" s="98" t="str">
        <f t="shared" si="75"/>
        <v/>
      </c>
      <c r="C783" s="99"/>
      <c r="D783" s="137"/>
      <c r="E783" s="100"/>
      <c r="F783" s="57"/>
      <c r="G783" s="58">
        <f t="shared" si="77"/>
        <v>0</v>
      </c>
      <c r="H783" s="58">
        <f>IF(E783="",0,IFERROR(VLOOKUP(E783,档案费管理台账!$D$4:$H$1000,5,0),0))</f>
        <v>0</v>
      </c>
      <c r="I783" s="57"/>
      <c r="J783" s="57"/>
      <c r="K783" s="57"/>
      <c r="L783" s="57"/>
      <c r="M783" s="58" t="str">
        <f t="shared" si="78"/>
        <v/>
      </c>
      <c r="N783" s="102"/>
    </row>
    <row r="784" spans="1:14">
      <c r="A784" s="97" t="str">
        <f t="shared" si="76"/>
        <v/>
      </c>
      <c r="B784" s="98" t="str">
        <f t="shared" si="75"/>
        <v/>
      </c>
      <c r="C784" s="99"/>
      <c r="D784" s="137"/>
      <c r="E784" s="100"/>
      <c r="F784" s="57"/>
      <c r="G784" s="58">
        <f t="shared" si="77"/>
        <v>0</v>
      </c>
      <c r="H784" s="58">
        <f>IF(E784="",0,IFERROR(VLOOKUP(E784,档案费管理台账!$D$4:$H$1000,5,0),0))</f>
        <v>0</v>
      </c>
      <c r="I784" s="57"/>
      <c r="J784" s="57"/>
      <c r="K784" s="57"/>
      <c r="L784" s="57"/>
      <c r="M784" s="58" t="str">
        <f t="shared" si="78"/>
        <v/>
      </c>
      <c r="N784" s="102"/>
    </row>
    <row r="785" spans="1:14">
      <c r="A785" s="97" t="str">
        <f t="shared" si="76"/>
        <v/>
      </c>
      <c r="B785" s="98" t="str">
        <f t="shared" si="75"/>
        <v/>
      </c>
      <c r="C785" s="99"/>
      <c r="D785" s="137"/>
      <c r="E785" s="100"/>
      <c r="F785" s="57"/>
      <c r="G785" s="58">
        <f t="shared" si="77"/>
        <v>0</v>
      </c>
      <c r="H785" s="58">
        <f>IF(E785="",0,IFERROR(VLOOKUP(E785,档案费管理台账!$D$4:$H$1000,5,0),0))</f>
        <v>0</v>
      </c>
      <c r="I785" s="57"/>
      <c r="J785" s="57"/>
      <c r="K785" s="57"/>
      <c r="L785" s="57"/>
      <c r="M785" s="58" t="str">
        <f t="shared" si="78"/>
        <v/>
      </c>
      <c r="N785" s="102"/>
    </row>
    <row r="786" spans="1:14">
      <c r="A786" s="97" t="str">
        <f t="shared" si="76"/>
        <v/>
      </c>
      <c r="B786" s="98" t="str">
        <f t="shared" si="75"/>
        <v/>
      </c>
      <c r="C786" s="99"/>
      <c r="D786" s="137"/>
      <c r="E786" s="100"/>
      <c r="F786" s="57"/>
      <c r="G786" s="58">
        <f t="shared" si="77"/>
        <v>0</v>
      </c>
      <c r="H786" s="58">
        <f>IF(E786="",0,IFERROR(VLOOKUP(E786,档案费管理台账!$D$4:$H$1000,5,0),0))</f>
        <v>0</v>
      </c>
      <c r="I786" s="57"/>
      <c r="J786" s="57"/>
      <c r="K786" s="57"/>
      <c r="L786" s="57"/>
      <c r="M786" s="58" t="str">
        <f t="shared" si="78"/>
        <v/>
      </c>
      <c r="N786" s="102"/>
    </row>
    <row r="787" spans="1:14">
      <c r="A787" s="97" t="str">
        <f t="shared" si="76"/>
        <v/>
      </c>
      <c r="B787" s="98" t="str">
        <f t="shared" si="75"/>
        <v/>
      </c>
      <c r="C787" s="99"/>
      <c r="D787" s="137"/>
      <c r="E787" s="100"/>
      <c r="F787" s="57"/>
      <c r="G787" s="58">
        <f t="shared" si="77"/>
        <v>0</v>
      </c>
      <c r="H787" s="58">
        <f>IF(E787="",0,IFERROR(VLOOKUP(E787,档案费管理台账!$D$4:$H$1000,5,0),0))</f>
        <v>0</v>
      </c>
      <c r="I787" s="57"/>
      <c r="J787" s="57"/>
      <c r="K787" s="57"/>
      <c r="L787" s="57"/>
      <c r="M787" s="58" t="str">
        <f t="shared" si="78"/>
        <v/>
      </c>
      <c r="N787" s="102"/>
    </row>
    <row r="788" spans="1:14">
      <c r="A788" s="97" t="str">
        <f t="shared" si="76"/>
        <v/>
      </c>
      <c r="B788" s="98" t="str">
        <f t="shared" si="75"/>
        <v/>
      </c>
      <c r="C788" s="99"/>
      <c r="D788" s="137"/>
      <c r="E788" s="100"/>
      <c r="F788" s="57"/>
      <c r="G788" s="58">
        <f t="shared" si="77"/>
        <v>0</v>
      </c>
      <c r="H788" s="58">
        <f>IF(E788="",0,IFERROR(VLOOKUP(E788,档案费管理台账!$D$4:$H$1000,5,0),0))</f>
        <v>0</v>
      </c>
      <c r="I788" s="57"/>
      <c r="J788" s="57"/>
      <c r="K788" s="57"/>
      <c r="L788" s="57"/>
      <c r="M788" s="58" t="str">
        <f t="shared" si="78"/>
        <v/>
      </c>
      <c r="N788" s="102"/>
    </row>
    <row r="789" spans="1:14">
      <c r="A789" s="97" t="str">
        <f t="shared" si="76"/>
        <v/>
      </c>
      <c r="B789" s="98" t="str">
        <f t="shared" si="75"/>
        <v/>
      </c>
      <c r="C789" s="99"/>
      <c r="D789" s="137"/>
      <c r="E789" s="100"/>
      <c r="F789" s="57"/>
      <c r="G789" s="58">
        <f t="shared" si="77"/>
        <v>0</v>
      </c>
      <c r="H789" s="58">
        <f>IF(E789="",0,IFERROR(VLOOKUP(E789,档案费管理台账!$D$4:$H$1000,5,0),0))</f>
        <v>0</v>
      </c>
      <c r="I789" s="57"/>
      <c r="J789" s="57"/>
      <c r="K789" s="57"/>
      <c r="L789" s="57"/>
      <c r="M789" s="58" t="str">
        <f t="shared" si="78"/>
        <v/>
      </c>
      <c r="N789" s="102"/>
    </row>
    <row r="790" spans="1:14">
      <c r="A790" s="97" t="str">
        <f t="shared" si="76"/>
        <v/>
      </c>
      <c r="B790" s="98" t="str">
        <f t="shared" si="75"/>
        <v/>
      </c>
      <c r="C790" s="99"/>
      <c r="D790" s="137"/>
      <c r="E790" s="100"/>
      <c r="F790" s="57"/>
      <c r="G790" s="58">
        <f t="shared" si="77"/>
        <v>0</v>
      </c>
      <c r="H790" s="58">
        <f>IF(E790="",0,IFERROR(VLOOKUP(E790,档案费管理台账!$D$4:$H$1000,5,0),0))</f>
        <v>0</v>
      </c>
      <c r="I790" s="57"/>
      <c r="J790" s="57"/>
      <c r="K790" s="57"/>
      <c r="L790" s="57"/>
      <c r="M790" s="58" t="str">
        <f t="shared" si="78"/>
        <v/>
      </c>
      <c r="N790" s="102"/>
    </row>
    <row r="791" spans="1:14">
      <c r="A791" s="97" t="str">
        <f t="shared" si="76"/>
        <v/>
      </c>
      <c r="B791" s="98" t="str">
        <f t="shared" si="75"/>
        <v/>
      </c>
      <c r="C791" s="99"/>
      <c r="D791" s="137"/>
      <c r="E791" s="100"/>
      <c r="F791" s="57"/>
      <c r="G791" s="58">
        <f t="shared" si="77"/>
        <v>0</v>
      </c>
      <c r="H791" s="58">
        <f>IF(E791="",0,IFERROR(VLOOKUP(E791,档案费管理台账!$D$4:$H$1000,5,0),0))</f>
        <v>0</v>
      </c>
      <c r="I791" s="57"/>
      <c r="J791" s="57"/>
      <c r="K791" s="57"/>
      <c r="L791" s="57"/>
      <c r="M791" s="58" t="str">
        <f t="shared" si="78"/>
        <v/>
      </c>
      <c r="N791" s="102"/>
    </row>
    <row r="792" spans="1:14">
      <c r="A792" s="97" t="str">
        <f t="shared" si="76"/>
        <v/>
      </c>
      <c r="B792" s="98" t="str">
        <f t="shared" si="75"/>
        <v/>
      </c>
      <c r="C792" s="99"/>
      <c r="D792" s="137"/>
      <c r="E792" s="100"/>
      <c r="F792" s="57"/>
      <c r="G792" s="58">
        <f t="shared" si="77"/>
        <v>0</v>
      </c>
      <c r="H792" s="58">
        <f>IF(E792="",0,IFERROR(VLOOKUP(E792,档案费管理台账!$D$4:$H$1000,5,0),0))</f>
        <v>0</v>
      </c>
      <c r="I792" s="57"/>
      <c r="J792" s="57"/>
      <c r="K792" s="57"/>
      <c r="L792" s="57"/>
      <c r="M792" s="58" t="str">
        <f t="shared" si="78"/>
        <v/>
      </c>
      <c r="N792" s="102"/>
    </row>
    <row r="793" spans="1:14">
      <c r="A793" s="97" t="str">
        <f t="shared" si="76"/>
        <v/>
      </c>
      <c r="B793" s="98" t="str">
        <f t="shared" si="75"/>
        <v/>
      </c>
      <c r="C793" s="99"/>
      <c r="D793" s="137"/>
      <c r="E793" s="100"/>
      <c r="F793" s="57"/>
      <c r="G793" s="58">
        <f t="shared" si="77"/>
        <v>0</v>
      </c>
      <c r="H793" s="58">
        <f>IF(E793="",0,IFERROR(VLOOKUP(E793,档案费管理台账!$D$4:$H$1000,5,0),0))</f>
        <v>0</v>
      </c>
      <c r="I793" s="57"/>
      <c r="J793" s="57"/>
      <c r="K793" s="57"/>
      <c r="L793" s="57"/>
      <c r="M793" s="58" t="str">
        <f t="shared" si="78"/>
        <v/>
      </c>
      <c r="N793" s="102"/>
    </row>
    <row r="794" spans="1:14">
      <c r="A794" s="97" t="str">
        <f t="shared" si="76"/>
        <v/>
      </c>
      <c r="B794" s="98" t="str">
        <f t="shared" si="75"/>
        <v/>
      </c>
      <c r="C794" s="99"/>
      <c r="D794" s="137"/>
      <c r="E794" s="100"/>
      <c r="F794" s="57"/>
      <c r="G794" s="58">
        <f t="shared" si="77"/>
        <v>0</v>
      </c>
      <c r="H794" s="58">
        <f>IF(E794="",0,IFERROR(VLOOKUP(E794,档案费管理台账!$D$4:$H$1000,5,0),0))</f>
        <v>0</v>
      </c>
      <c r="I794" s="57"/>
      <c r="J794" s="57"/>
      <c r="K794" s="57"/>
      <c r="L794" s="57"/>
      <c r="M794" s="58" t="str">
        <f t="shared" si="78"/>
        <v/>
      </c>
      <c r="N794" s="102"/>
    </row>
    <row r="795" spans="1:14">
      <c r="A795" s="97" t="str">
        <f t="shared" si="76"/>
        <v/>
      </c>
      <c r="B795" s="98" t="str">
        <f t="shared" si="75"/>
        <v/>
      </c>
      <c r="C795" s="99"/>
      <c r="D795" s="137"/>
      <c r="E795" s="100"/>
      <c r="F795" s="57"/>
      <c r="G795" s="58">
        <f t="shared" si="77"/>
        <v>0</v>
      </c>
      <c r="H795" s="58">
        <f>IF(E795="",0,IFERROR(VLOOKUP(E795,档案费管理台账!$D$4:$H$1000,5,0),0))</f>
        <v>0</v>
      </c>
      <c r="I795" s="57"/>
      <c r="J795" s="57"/>
      <c r="K795" s="57"/>
      <c r="L795" s="57"/>
      <c r="M795" s="58" t="str">
        <f t="shared" si="78"/>
        <v/>
      </c>
      <c r="N795" s="102"/>
    </row>
    <row r="796" spans="1:14">
      <c r="A796" s="97" t="str">
        <f t="shared" si="76"/>
        <v/>
      </c>
      <c r="B796" s="98" t="str">
        <f t="shared" si="75"/>
        <v/>
      </c>
      <c r="C796" s="99"/>
      <c r="D796" s="137"/>
      <c r="E796" s="100"/>
      <c r="F796" s="57"/>
      <c r="G796" s="58">
        <f t="shared" si="77"/>
        <v>0</v>
      </c>
      <c r="H796" s="58">
        <f>IF(E796="",0,IFERROR(VLOOKUP(E796,档案费管理台账!$D$4:$H$1000,5,0),0))</f>
        <v>0</v>
      </c>
      <c r="I796" s="57"/>
      <c r="J796" s="57"/>
      <c r="K796" s="57"/>
      <c r="L796" s="57"/>
      <c r="M796" s="58" t="str">
        <f t="shared" si="78"/>
        <v/>
      </c>
      <c r="N796" s="102"/>
    </row>
    <row r="797" spans="1:14">
      <c r="A797" s="97" t="str">
        <f t="shared" si="76"/>
        <v/>
      </c>
      <c r="B797" s="98" t="str">
        <f t="shared" si="75"/>
        <v/>
      </c>
      <c r="C797" s="99"/>
      <c r="D797" s="137"/>
      <c r="E797" s="100"/>
      <c r="F797" s="57"/>
      <c r="G797" s="58">
        <f t="shared" si="77"/>
        <v>0</v>
      </c>
      <c r="H797" s="58">
        <f>IF(E797="",0,IFERROR(VLOOKUP(E797,档案费管理台账!$D$4:$H$1000,5,0),0))</f>
        <v>0</v>
      </c>
      <c r="I797" s="57"/>
      <c r="J797" s="57"/>
      <c r="K797" s="57"/>
      <c r="L797" s="57"/>
      <c r="M797" s="58" t="str">
        <f t="shared" si="78"/>
        <v/>
      </c>
      <c r="N797" s="102"/>
    </row>
    <row r="798" spans="1:14">
      <c r="A798" s="97" t="str">
        <f t="shared" si="76"/>
        <v/>
      </c>
      <c r="B798" s="98" t="str">
        <f t="shared" si="75"/>
        <v/>
      </c>
      <c r="C798" s="99"/>
      <c r="D798" s="137"/>
      <c r="E798" s="100"/>
      <c r="F798" s="57"/>
      <c r="G798" s="58">
        <f t="shared" si="77"/>
        <v>0</v>
      </c>
      <c r="H798" s="58">
        <f>IF(E798="",0,IFERROR(VLOOKUP(E798,档案费管理台账!$D$4:$H$1000,5,0),0))</f>
        <v>0</v>
      </c>
      <c r="I798" s="57"/>
      <c r="J798" s="57"/>
      <c r="K798" s="57"/>
      <c r="L798" s="57"/>
      <c r="M798" s="58" t="str">
        <f t="shared" si="78"/>
        <v/>
      </c>
      <c r="N798" s="102"/>
    </row>
    <row r="799" spans="1:14">
      <c r="A799" s="97" t="str">
        <f t="shared" si="76"/>
        <v/>
      </c>
      <c r="B799" s="98" t="str">
        <f t="shared" si="75"/>
        <v/>
      </c>
      <c r="C799" s="99"/>
      <c r="D799" s="137"/>
      <c r="E799" s="100"/>
      <c r="F799" s="57"/>
      <c r="G799" s="58">
        <f t="shared" si="77"/>
        <v>0</v>
      </c>
      <c r="H799" s="58">
        <f>IF(E799="",0,IFERROR(VLOOKUP(E799,档案费管理台账!$D$4:$H$1000,5,0),0))</f>
        <v>0</v>
      </c>
      <c r="I799" s="57"/>
      <c r="J799" s="57"/>
      <c r="K799" s="57"/>
      <c r="L799" s="57"/>
      <c r="M799" s="58" t="str">
        <f t="shared" si="78"/>
        <v/>
      </c>
      <c r="N799" s="102"/>
    </row>
    <row r="800" spans="1:14">
      <c r="A800" s="97" t="str">
        <f t="shared" si="76"/>
        <v/>
      </c>
      <c r="B800" s="98" t="str">
        <f t="shared" si="75"/>
        <v/>
      </c>
      <c r="C800" s="99"/>
      <c r="D800" s="137"/>
      <c r="E800" s="100"/>
      <c r="F800" s="57"/>
      <c r="G800" s="58">
        <f t="shared" si="77"/>
        <v>0</v>
      </c>
      <c r="H800" s="58">
        <f>IF(E800="",0,IFERROR(VLOOKUP(E800,档案费管理台账!$D$4:$H$1000,5,0),0))</f>
        <v>0</v>
      </c>
      <c r="I800" s="57"/>
      <c r="J800" s="57"/>
      <c r="K800" s="57"/>
      <c r="L800" s="57"/>
      <c r="M800" s="58" t="str">
        <f t="shared" si="78"/>
        <v/>
      </c>
      <c r="N800" s="102"/>
    </row>
    <row r="801" spans="1:14">
      <c r="A801" s="97" t="str">
        <f t="shared" si="76"/>
        <v/>
      </c>
      <c r="B801" s="98" t="str">
        <f t="shared" si="75"/>
        <v/>
      </c>
      <c r="C801" s="99"/>
      <c r="D801" s="137"/>
      <c r="E801" s="100"/>
      <c r="F801" s="57"/>
      <c r="G801" s="58">
        <f t="shared" si="77"/>
        <v>0</v>
      </c>
      <c r="H801" s="58">
        <f>IF(E801="",0,IFERROR(VLOOKUP(E801,档案费管理台账!$D$4:$H$1000,5,0),0))</f>
        <v>0</v>
      </c>
      <c r="I801" s="57"/>
      <c r="J801" s="57"/>
      <c r="K801" s="57"/>
      <c r="L801" s="57"/>
      <c r="M801" s="58" t="str">
        <f t="shared" si="78"/>
        <v/>
      </c>
      <c r="N801" s="102"/>
    </row>
    <row r="802" spans="1:14">
      <c r="A802" s="97" t="str">
        <f t="shared" si="76"/>
        <v/>
      </c>
      <c r="B802" s="98" t="str">
        <f t="shared" si="75"/>
        <v/>
      </c>
      <c r="C802" s="99"/>
      <c r="D802" s="137"/>
      <c r="E802" s="100"/>
      <c r="F802" s="57"/>
      <c r="G802" s="58">
        <f t="shared" si="77"/>
        <v>0</v>
      </c>
      <c r="H802" s="58">
        <f>IF(E802="",0,IFERROR(VLOOKUP(E802,档案费管理台账!$D$4:$H$1000,5,0),0))</f>
        <v>0</v>
      </c>
      <c r="I802" s="57"/>
      <c r="J802" s="57"/>
      <c r="K802" s="57"/>
      <c r="L802" s="57"/>
      <c r="M802" s="58" t="str">
        <f t="shared" si="78"/>
        <v/>
      </c>
      <c r="N802" s="102"/>
    </row>
    <row r="803" spans="1:14">
      <c r="A803" s="97" t="str">
        <f t="shared" si="76"/>
        <v/>
      </c>
      <c r="B803" s="98" t="str">
        <f t="shared" si="75"/>
        <v/>
      </c>
      <c r="C803" s="99"/>
      <c r="D803" s="137"/>
      <c r="E803" s="100"/>
      <c r="F803" s="57"/>
      <c r="G803" s="58">
        <f t="shared" si="77"/>
        <v>0</v>
      </c>
      <c r="H803" s="58">
        <f>IF(E803="",0,IFERROR(VLOOKUP(E803,档案费管理台账!$D$4:$H$1000,5,0),0))</f>
        <v>0</v>
      </c>
      <c r="I803" s="57"/>
      <c r="J803" s="57"/>
      <c r="K803" s="57"/>
      <c r="L803" s="57"/>
      <c r="M803" s="58" t="str">
        <f t="shared" si="78"/>
        <v/>
      </c>
      <c r="N803" s="102"/>
    </row>
    <row r="804" spans="1:14">
      <c r="A804" s="97" t="str">
        <f t="shared" si="76"/>
        <v/>
      </c>
      <c r="B804" s="98" t="str">
        <f t="shared" si="75"/>
        <v/>
      </c>
      <c r="C804" s="99"/>
      <c r="D804" s="137"/>
      <c r="E804" s="100"/>
      <c r="F804" s="57"/>
      <c r="G804" s="58">
        <f t="shared" si="77"/>
        <v>0</v>
      </c>
      <c r="H804" s="58">
        <f>IF(E804="",0,IFERROR(VLOOKUP(E804,档案费管理台账!$D$4:$H$1000,5,0),0))</f>
        <v>0</v>
      </c>
      <c r="I804" s="57"/>
      <c r="J804" s="57"/>
      <c r="K804" s="57"/>
      <c r="L804" s="57"/>
      <c r="M804" s="58" t="str">
        <f t="shared" si="78"/>
        <v/>
      </c>
      <c r="N804" s="102"/>
    </row>
    <row r="805" spans="1:14">
      <c r="A805" s="97" t="str">
        <f t="shared" si="76"/>
        <v/>
      </c>
      <c r="B805" s="98" t="str">
        <f t="shared" si="75"/>
        <v/>
      </c>
      <c r="C805" s="99"/>
      <c r="D805" s="137"/>
      <c r="E805" s="100"/>
      <c r="F805" s="57"/>
      <c r="G805" s="58">
        <f t="shared" si="77"/>
        <v>0</v>
      </c>
      <c r="H805" s="58">
        <f>IF(E805="",0,IFERROR(VLOOKUP(E805,档案费管理台账!$D$4:$H$1000,5,0),0))</f>
        <v>0</v>
      </c>
      <c r="I805" s="57"/>
      <c r="J805" s="57"/>
      <c r="K805" s="57"/>
      <c r="L805" s="57"/>
      <c r="M805" s="58" t="str">
        <f t="shared" si="78"/>
        <v/>
      </c>
      <c r="N805" s="102"/>
    </row>
    <row r="806" spans="1:14">
      <c r="A806" s="97" t="str">
        <f t="shared" si="76"/>
        <v/>
      </c>
      <c r="B806" s="98" t="str">
        <f t="shared" si="75"/>
        <v/>
      </c>
      <c r="C806" s="99"/>
      <c r="D806" s="137"/>
      <c r="E806" s="100"/>
      <c r="F806" s="57"/>
      <c r="G806" s="58">
        <f t="shared" si="77"/>
        <v>0</v>
      </c>
      <c r="H806" s="58">
        <f>IF(E806="",0,IFERROR(VLOOKUP(E806,档案费管理台账!$D$4:$H$1000,5,0),0))</f>
        <v>0</v>
      </c>
      <c r="I806" s="57"/>
      <c r="J806" s="57"/>
      <c r="K806" s="57"/>
      <c r="L806" s="57"/>
      <c r="M806" s="58" t="str">
        <f t="shared" si="78"/>
        <v/>
      </c>
      <c r="N806" s="102"/>
    </row>
    <row r="807" spans="1:14">
      <c r="A807" s="97" t="str">
        <f t="shared" si="76"/>
        <v/>
      </c>
      <c r="B807" s="98" t="str">
        <f t="shared" si="75"/>
        <v/>
      </c>
      <c r="C807" s="99"/>
      <c r="D807" s="137"/>
      <c r="E807" s="100"/>
      <c r="F807" s="57"/>
      <c r="G807" s="58">
        <f t="shared" si="77"/>
        <v>0</v>
      </c>
      <c r="H807" s="58">
        <f>IF(E807="",0,IFERROR(VLOOKUP(E807,档案费管理台账!$D$4:$H$1000,5,0),0))</f>
        <v>0</v>
      </c>
      <c r="I807" s="57"/>
      <c r="J807" s="57"/>
      <c r="K807" s="57"/>
      <c r="L807" s="57"/>
      <c r="M807" s="58" t="str">
        <f t="shared" si="78"/>
        <v/>
      </c>
      <c r="N807" s="102"/>
    </row>
    <row r="808" spans="1:14">
      <c r="A808" s="97" t="str">
        <f t="shared" si="76"/>
        <v/>
      </c>
      <c r="B808" s="98" t="str">
        <f t="shared" si="75"/>
        <v/>
      </c>
      <c r="C808" s="99"/>
      <c r="D808" s="137"/>
      <c r="E808" s="100"/>
      <c r="F808" s="57"/>
      <c r="G808" s="58">
        <f t="shared" si="77"/>
        <v>0</v>
      </c>
      <c r="H808" s="58">
        <f>IF(E808="",0,IFERROR(VLOOKUP(E808,档案费管理台账!$D$4:$H$1000,5,0),0))</f>
        <v>0</v>
      </c>
      <c r="I808" s="57"/>
      <c r="J808" s="57"/>
      <c r="K808" s="57"/>
      <c r="L808" s="57"/>
      <c r="M808" s="58" t="str">
        <f t="shared" si="78"/>
        <v/>
      </c>
      <c r="N808" s="102"/>
    </row>
    <row r="809" spans="1:14">
      <c r="A809" s="97" t="str">
        <f t="shared" si="76"/>
        <v/>
      </c>
      <c r="B809" s="98" t="str">
        <f t="shared" si="75"/>
        <v/>
      </c>
      <c r="C809" s="99"/>
      <c r="D809" s="137"/>
      <c r="E809" s="100"/>
      <c r="F809" s="57"/>
      <c r="G809" s="58">
        <f t="shared" si="77"/>
        <v>0</v>
      </c>
      <c r="H809" s="58">
        <f>IF(E809="",0,IFERROR(VLOOKUP(E809,档案费管理台账!$D$4:$H$1000,5,0),0))</f>
        <v>0</v>
      </c>
      <c r="I809" s="57"/>
      <c r="J809" s="57"/>
      <c r="K809" s="57"/>
      <c r="L809" s="57"/>
      <c r="M809" s="58" t="str">
        <f t="shared" si="78"/>
        <v/>
      </c>
      <c r="N809" s="102"/>
    </row>
    <row r="810" spans="1:14">
      <c r="A810" s="97" t="str">
        <f t="shared" si="76"/>
        <v/>
      </c>
      <c r="B810" s="98" t="str">
        <f t="shared" si="75"/>
        <v/>
      </c>
      <c r="C810" s="99"/>
      <c r="D810" s="137"/>
      <c r="E810" s="100"/>
      <c r="F810" s="57"/>
      <c r="G810" s="58">
        <f t="shared" si="77"/>
        <v>0</v>
      </c>
      <c r="H810" s="58">
        <f>IF(E810="",0,IFERROR(VLOOKUP(E810,档案费管理台账!$D$4:$H$1000,5,0),0))</f>
        <v>0</v>
      </c>
      <c r="I810" s="57"/>
      <c r="J810" s="57"/>
      <c r="K810" s="57"/>
      <c r="L810" s="57"/>
      <c r="M810" s="58" t="str">
        <f t="shared" si="78"/>
        <v/>
      </c>
      <c r="N810" s="102"/>
    </row>
    <row r="811" spans="1:14">
      <c r="A811" s="97" t="str">
        <f t="shared" si="76"/>
        <v/>
      </c>
      <c r="B811" s="98" t="str">
        <f t="shared" si="75"/>
        <v/>
      </c>
      <c r="C811" s="99"/>
      <c r="D811" s="137"/>
      <c r="E811" s="100"/>
      <c r="F811" s="57"/>
      <c r="G811" s="58">
        <f t="shared" si="77"/>
        <v>0</v>
      </c>
      <c r="H811" s="58">
        <f>IF(E811="",0,IFERROR(VLOOKUP(E811,档案费管理台账!$D$4:$H$1000,5,0),0))</f>
        <v>0</v>
      </c>
      <c r="I811" s="57"/>
      <c r="J811" s="57"/>
      <c r="K811" s="57"/>
      <c r="L811" s="57"/>
      <c r="M811" s="58" t="str">
        <f t="shared" si="78"/>
        <v/>
      </c>
      <c r="N811" s="102"/>
    </row>
    <row r="812" spans="1:14">
      <c r="A812" s="97" t="str">
        <f t="shared" si="76"/>
        <v/>
      </c>
      <c r="B812" s="98" t="str">
        <f t="shared" ref="B812:B875" si="79">IF(C812="","",MONTH(C812)&amp;"月")</f>
        <v/>
      </c>
      <c r="C812" s="99"/>
      <c r="D812" s="137"/>
      <c r="E812" s="100"/>
      <c r="F812" s="57"/>
      <c r="G812" s="58">
        <f t="shared" si="77"/>
        <v>0</v>
      </c>
      <c r="H812" s="58">
        <f>IF(E812="",0,IFERROR(VLOOKUP(E812,档案费管理台账!$D$4:$H$1000,5,0),0))</f>
        <v>0</v>
      </c>
      <c r="I812" s="57"/>
      <c r="J812" s="57"/>
      <c r="K812" s="57"/>
      <c r="L812" s="57"/>
      <c r="M812" s="58" t="str">
        <f t="shared" si="78"/>
        <v/>
      </c>
      <c r="N812" s="102"/>
    </row>
    <row r="813" spans="1:14">
      <c r="A813" s="97" t="str">
        <f t="shared" ref="A813:A876" si="80">IF(C813="","",ROW()-42)</f>
        <v/>
      </c>
      <c r="B813" s="98" t="str">
        <f t="shared" si="79"/>
        <v/>
      </c>
      <c r="C813" s="99"/>
      <c r="D813" s="137"/>
      <c r="E813" s="100"/>
      <c r="F813" s="57"/>
      <c r="G813" s="58">
        <f t="shared" ref="G813:G876" si="81">IF(F813="",0,F813*$K$41)</f>
        <v>0</v>
      </c>
      <c r="H813" s="58">
        <f>IF(E813="",0,IFERROR(VLOOKUP(E813,档案费管理台账!$D$4:$H$1000,5,0),0))</f>
        <v>0</v>
      </c>
      <c r="I813" s="57"/>
      <c r="J813" s="57"/>
      <c r="K813" s="57"/>
      <c r="L813" s="57"/>
      <c r="M813" s="58" t="str">
        <f t="shared" ref="M813:M876" si="82">IF(C813="","",ROUND(M812+G813-I813-J813-K813-L813-H813,2))</f>
        <v/>
      </c>
      <c r="N813" s="102"/>
    </row>
    <row r="814" spans="1:14">
      <c r="A814" s="97" t="str">
        <f t="shared" si="80"/>
        <v/>
      </c>
      <c r="B814" s="98" t="str">
        <f t="shared" si="79"/>
        <v/>
      </c>
      <c r="C814" s="99"/>
      <c r="D814" s="137"/>
      <c r="E814" s="100"/>
      <c r="F814" s="57"/>
      <c r="G814" s="58">
        <f t="shared" si="81"/>
        <v>0</v>
      </c>
      <c r="H814" s="58">
        <f>IF(E814="",0,IFERROR(VLOOKUP(E814,档案费管理台账!$D$4:$H$1000,5,0),0))</f>
        <v>0</v>
      </c>
      <c r="I814" s="57"/>
      <c r="J814" s="57"/>
      <c r="K814" s="57"/>
      <c r="L814" s="57"/>
      <c r="M814" s="58" t="str">
        <f t="shared" si="82"/>
        <v/>
      </c>
      <c r="N814" s="102"/>
    </row>
    <row r="815" spans="1:14">
      <c r="A815" s="97" t="str">
        <f t="shared" si="80"/>
        <v/>
      </c>
      <c r="B815" s="98" t="str">
        <f t="shared" si="79"/>
        <v/>
      </c>
      <c r="C815" s="99"/>
      <c r="D815" s="137"/>
      <c r="E815" s="100"/>
      <c r="F815" s="57"/>
      <c r="G815" s="58">
        <f t="shared" si="81"/>
        <v>0</v>
      </c>
      <c r="H815" s="58">
        <f>IF(E815="",0,IFERROR(VLOOKUP(E815,档案费管理台账!$D$4:$H$1000,5,0),0))</f>
        <v>0</v>
      </c>
      <c r="I815" s="57"/>
      <c r="J815" s="57"/>
      <c r="K815" s="57"/>
      <c r="L815" s="57"/>
      <c r="M815" s="58" t="str">
        <f t="shared" si="82"/>
        <v/>
      </c>
      <c r="N815" s="102"/>
    </row>
    <row r="816" spans="1:14">
      <c r="A816" s="97" t="str">
        <f t="shared" si="80"/>
        <v/>
      </c>
      <c r="B816" s="98" t="str">
        <f t="shared" si="79"/>
        <v/>
      </c>
      <c r="C816" s="99"/>
      <c r="D816" s="137"/>
      <c r="E816" s="100"/>
      <c r="F816" s="57"/>
      <c r="G816" s="58">
        <f t="shared" si="81"/>
        <v>0</v>
      </c>
      <c r="H816" s="58">
        <f>IF(E816="",0,IFERROR(VLOOKUP(E816,档案费管理台账!$D$4:$H$1000,5,0),0))</f>
        <v>0</v>
      </c>
      <c r="I816" s="57"/>
      <c r="J816" s="57"/>
      <c r="K816" s="57"/>
      <c r="L816" s="57"/>
      <c r="M816" s="58" t="str">
        <f t="shared" si="82"/>
        <v/>
      </c>
      <c r="N816" s="102"/>
    </row>
    <row r="817" spans="1:14">
      <c r="A817" s="97" t="str">
        <f t="shared" si="80"/>
        <v/>
      </c>
      <c r="B817" s="98" t="str">
        <f t="shared" si="79"/>
        <v/>
      </c>
      <c r="C817" s="99"/>
      <c r="D817" s="137"/>
      <c r="E817" s="100"/>
      <c r="F817" s="57"/>
      <c r="G817" s="58">
        <f t="shared" si="81"/>
        <v>0</v>
      </c>
      <c r="H817" s="58">
        <f>IF(E817="",0,IFERROR(VLOOKUP(E817,档案费管理台账!$D$4:$H$1000,5,0),0))</f>
        <v>0</v>
      </c>
      <c r="I817" s="57"/>
      <c r="J817" s="57"/>
      <c r="K817" s="57"/>
      <c r="L817" s="57"/>
      <c r="M817" s="58" t="str">
        <f t="shared" si="82"/>
        <v/>
      </c>
      <c r="N817" s="102"/>
    </row>
    <row r="818" spans="1:14">
      <c r="A818" s="97" t="str">
        <f t="shared" si="80"/>
        <v/>
      </c>
      <c r="B818" s="98" t="str">
        <f t="shared" si="79"/>
        <v/>
      </c>
      <c r="C818" s="99"/>
      <c r="D818" s="137"/>
      <c r="E818" s="100"/>
      <c r="F818" s="57"/>
      <c r="G818" s="58">
        <f t="shared" si="81"/>
        <v>0</v>
      </c>
      <c r="H818" s="58">
        <f>IF(E818="",0,IFERROR(VLOOKUP(E818,档案费管理台账!$D$4:$H$1000,5,0),0))</f>
        <v>0</v>
      </c>
      <c r="I818" s="57"/>
      <c r="J818" s="57"/>
      <c r="K818" s="57"/>
      <c r="L818" s="57"/>
      <c r="M818" s="58" t="str">
        <f t="shared" si="82"/>
        <v/>
      </c>
      <c r="N818" s="102"/>
    </row>
    <row r="819" spans="1:14">
      <c r="A819" s="97" t="str">
        <f t="shared" si="80"/>
        <v/>
      </c>
      <c r="B819" s="98" t="str">
        <f t="shared" si="79"/>
        <v/>
      </c>
      <c r="C819" s="99"/>
      <c r="D819" s="137"/>
      <c r="E819" s="100"/>
      <c r="F819" s="57"/>
      <c r="G819" s="58">
        <f t="shared" si="81"/>
        <v>0</v>
      </c>
      <c r="H819" s="58">
        <f>IF(E819="",0,IFERROR(VLOOKUP(E819,档案费管理台账!$D$4:$H$1000,5,0),0))</f>
        <v>0</v>
      </c>
      <c r="I819" s="57"/>
      <c r="J819" s="57"/>
      <c r="K819" s="57"/>
      <c r="L819" s="57"/>
      <c r="M819" s="58" t="str">
        <f t="shared" si="82"/>
        <v/>
      </c>
      <c r="N819" s="102"/>
    </row>
    <row r="820" spans="1:14">
      <c r="A820" s="97" t="str">
        <f t="shared" si="80"/>
        <v/>
      </c>
      <c r="B820" s="98" t="str">
        <f t="shared" si="79"/>
        <v/>
      </c>
      <c r="C820" s="99"/>
      <c r="D820" s="137"/>
      <c r="E820" s="100"/>
      <c r="F820" s="57"/>
      <c r="G820" s="58">
        <f t="shared" si="81"/>
        <v>0</v>
      </c>
      <c r="H820" s="58">
        <f>IF(E820="",0,IFERROR(VLOOKUP(E820,档案费管理台账!$D$4:$H$1000,5,0),0))</f>
        <v>0</v>
      </c>
      <c r="I820" s="57"/>
      <c r="J820" s="57"/>
      <c r="K820" s="57"/>
      <c r="L820" s="57"/>
      <c r="M820" s="58" t="str">
        <f t="shared" si="82"/>
        <v/>
      </c>
      <c r="N820" s="102"/>
    </row>
    <row r="821" spans="1:14">
      <c r="A821" s="97" t="str">
        <f t="shared" si="80"/>
        <v/>
      </c>
      <c r="B821" s="98" t="str">
        <f t="shared" si="79"/>
        <v/>
      </c>
      <c r="C821" s="99"/>
      <c r="D821" s="137"/>
      <c r="E821" s="100"/>
      <c r="F821" s="57"/>
      <c r="G821" s="58">
        <f t="shared" si="81"/>
        <v>0</v>
      </c>
      <c r="H821" s="58">
        <f>IF(E821="",0,IFERROR(VLOOKUP(E821,档案费管理台账!$D$4:$H$1000,5,0),0))</f>
        <v>0</v>
      </c>
      <c r="I821" s="57"/>
      <c r="J821" s="57"/>
      <c r="K821" s="57"/>
      <c r="L821" s="57"/>
      <c r="M821" s="58" t="str">
        <f t="shared" si="82"/>
        <v/>
      </c>
      <c r="N821" s="102"/>
    </row>
    <row r="822" spans="1:14">
      <c r="A822" s="97" t="str">
        <f t="shared" si="80"/>
        <v/>
      </c>
      <c r="B822" s="98" t="str">
        <f t="shared" si="79"/>
        <v/>
      </c>
      <c r="C822" s="99"/>
      <c r="D822" s="137"/>
      <c r="E822" s="100"/>
      <c r="F822" s="57"/>
      <c r="G822" s="58">
        <f t="shared" si="81"/>
        <v>0</v>
      </c>
      <c r="H822" s="58">
        <f>IF(E822="",0,IFERROR(VLOOKUP(E822,档案费管理台账!$D$4:$H$1000,5,0),0))</f>
        <v>0</v>
      </c>
      <c r="I822" s="57"/>
      <c r="J822" s="57"/>
      <c r="K822" s="57"/>
      <c r="L822" s="57"/>
      <c r="M822" s="58" t="str">
        <f t="shared" si="82"/>
        <v/>
      </c>
      <c r="N822" s="102"/>
    </row>
    <row r="823" spans="1:14">
      <c r="A823" s="97" t="str">
        <f t="shared" si="80"/>
        <v/>
      </c>
      <c r="B823" s="98" t="str">
        <f t="shared" si="79"/>
        <v/>
      </c>
      <c r="C823" s="99"/>
      <c r="D823" s="137"/>
      <c r="E823" s="100"/>
      <c r="F823" s="57"/>
      <c r="G823" s="58">
        <f t="shared" si="81"/>
        <v>0</v>
      </c>
      <c r="H823" s="58">
        <f>IF(E823="",0,IFERROR(VLOOKUP(E823,档案费管理台账!$D$4:$H$1000,5,0),0))</f>
        <v>0</v>
      </c>
      <c r="I823" s="57"/>
      <c r="J823" s="57"/>
      <c r="K823" s="57"/>
      <c r="L823" s="57"/>
      <c r="M823" s="58" t="str">
        <f t="shared" si="82"/>
        <v/>
      </c>
      <c r="N823" s="102"/>
    </row>
    <row r="824" spans="1:14">
      <c r="A824" s="97" t="str">
        <f t="shared" si="80"/>
        <v/>
      </c>
      <c r="B824" s="98" t="str">
        <f t="shared" si="79"/>
        <v/>
      </c>
      <c r="C824" s="99"/>
      <c r="D824" s="137"/>
      <c r="E824" s="100"/>
      <c r="F824" s="57"/>
      <c r="G824" s="58">
        <f t="shared" si="81"/>
        <v>0</v>
      </c>
      <c r="H824" s="58">
        <f>IF(E824="",0,IFERROR(VLOOKUP(E824,档案费管理台账!$D$4:$H$1000,5,0),0))</f>
        <v>0</v>
      </c>
      <c r="I824" s="57"/>
      <c r="J824" s="57"/>
      <c r="K824" s="57"/>
      <c r="L824" s="57"/>
      <c r="M824" s="58" t="str">
        <f t="shared" si="82"/>
        <v/>
      </c>
      <c r="N824" s="102"/>
    </row>
    <row r="825" spans="1:14">
      <c r="A825" s="97" t="str">
        <f t="shared" si="80"/>
        <v/>
      </c>
      <c r="B825" s="98" t="str">
        <f t="shared" si="79"/>
        <v/>
      </c>
      <c r="C825" s="99"/>
      <c r="D825" s="137"/>
      <c r="E825" s="100"/>
      <c r="F825" s="57"/>
      <c r="G825" s="58">
        <f t="shared" si="81"/>
        <v>0</v>
      </c>
      <c r="H825" s="58">
        <f>IF(E825="",0,IFERROR(VLOOKUP(E825,档案费管理台账!$D$4:$H$1000,5,0),0))</f>
        <v>0</v>
      </c>
      <c r="I825" s="57"/>
      <c r="J825" s="57"/>
      <c r="K825" s="57"/>
      <c r="L825" s="57"/>
      <c r="M825" s="58" t="str">
        <f t="shared" si="82"/>
        <v/>
      </c>
      <c r="N825" s="102"/>
    </row>
    <row r="826" spans="1:14">
      <c r="A826" s="97" t="str">
        <f t="shared" si="80"/>
        <v/>
      </c>
      <c r="B826" s="98" t="str">
        <f t="shared" si="79"/>
        <v/>
      </c>
      <c r="C826" s="99"/>
      <c r="D826" s="137"/>
      <c r="E826" s="100"/>
      <c r="F826" s="57"/>
      <c r="G826" s="58">
        <f t="shared" si="81"/>
        <v>0</v>
      </c>
      <c r="H826" s="58">
        <f>IF(E826="",0,IFERROR(VLOOKUP(E826,档案费管理台账!$D$4:$H$1000,5,0),0))</f>
        <v>0</v>
      </c>
      <c r="I826" s="57"/>
      <c r="J826" s="57"/>
      <c r="K826" s="57"/>
      <c r="L826" s="57"/>
      <c r="M826" s="58" t="str">
        <f t="shared" si="82"/>
        <v/>
      </c>
      <c r="N826" s="102"/>
    </row>
    <row r="827" spans="1:14">
      <c r="A827" s="97" t="str">
        <f t="shared" si="80"/>
        <v/>
      </c>
      <c r="B827" s="98" t="str">
        <f t="shared" si="79"/>
        <v/>
      </c>
      <c r="C827" s="99"/>
      <c r="D827" s="137"/>
      <c r="E827" s="100"/>
      <c r="F827" s="57"/>
      <c r="G827" s="58">
        <f t="shared" si="81"/>
        <v>0</v>
      </c>
      <c r="H827" s="58">
        <f>IF(E827="",0,IFERROR(VLOOKUP(E827,档案费管理台账!$D$4:$H$1000,5,0),0))</f>
        <v>0</v>
      </c>
      <c r="I827" s="57"/>
      <c r="J827" s="57"/>
      <c r="K827" s="57"/>
      <c r="L827" s="57"/>
      <c r="M827" s="58" t="str">
        <f t="shared" si="82"/>
        <v/>
      </c>
      <c r="N827" s="102"/>
    </row>
    <row r="828" spans="1:14">
      <c r="A828" s="97" t="str">
        <f t="shared" si="80"/>
        <v/>
      </c>
      <c r="B828" s="98" t="str">
        <f t="shared" si="79"/>
        <v/>
      </c>
      <c r="C828" s="99"/>
      <c r="D828" s="137"/>
      <c r="E828" s="100"/>
      <c r="F828" s="57"/>
      <c r="G828" s="58">
        <f t="shared" si="81"/>
        <v>0</v>
      </c>
      <c r="H828" s="58">
        <f>IF(E828="",0,IFERROR(VLOOKUP(E828,档案费管理台账!$D$4:$H$1000,5,0),0))</f>
        <v>0</v>
      </c>
      <c r="I828" s="57"/>
      <c r="J828" s="57"/>
      <c r="K828" s="57"/>
      <c r="L828" s="57"/>
      <c r="M828" s="58" t="str">
        <f t="shared" si="82"/>
        <v/>
      </c>
      <c r="N828" s="102"/>
    </row>
    <row r="829" spans="1:14">
      <c r="A829" s="97" t="str">
        <f t="shared" si="80"/>
        <v/>
      </c>
      <c r="B829" s="98" t="str">
        <f t="shared" si="79"/>
        <v/>
      </c>
      <c r="C829" s="99"/>
      <c r="D829" s="137"/>
      <c r="E829" s="100"/>
      <c r="F829" s="57"/>
      <c r="G829" s="58">
        <f t="shared" si="81"/>
        <v>0</v>
      </c>
      <c r="H829" s="58">
        <f>IF(E829="",0,IFERROR(VLOOKUP(E829,档案费管理台账!$D$4:$H$1000,5,0),0))</f>
        <v>0</v>
      </c>
      <c r="I829" s="57"/>
      <c r="J829" s="57"/>
      <c r="K829" s="57"/>
      <c r="L829" s="57"/>
      <c r="M829" s="58" t="str">
        <f t="shared" si="82"/>
        <v/>
      </c>
      <c r="N829" s="102"/>
    </row>
    <row r="830" spans="1:14">
      <c r="A830" s="97" t="str">
        <f t="shared" si="80"/>
        <v/>
      </c>
      <c r="B830" s="98" t="str">
        <f t="shared" si="79"/>
        <v/>
      </c>
      <c r="C830" s="99"/>
      <c r="D830" s="137"/>
      <c r="E830" s="100"/>
      <c r="F830" s="57"/>
      <c r="G830" s="58">
        <f t="shared" si="81"/>
        <v>0</v>
      </c>
      <c r="H830" s="58">
        <f>IF(E830="",0,IFERROR(VLOOKUP(E830,档案费管理台账!$D$4:$H$1000,5,0),0))</f>
        <v>0</v>
      </c>
      <c r="I830" s="57"/>
      <c r="J830" s="57"/>
      <c r="K830" s="57"/>
      <c r="L830" s="57"/>
      <c r="M830" s="58" t="str">
        <f t="shared" si="82"/>
        <v/>
      </c>
      <c r="N830" s="102"/>
    </row>
    <row r="831" spans="1:14">
      <c r="A831" s="97" t="str">
        <f t="shared" si="80"/>
        <v/>
      </c>
      <c r="B831" s="98" t="str">
        <f t="shared" si="79"/>
        <v/>
      </c>
      <c r="C831" s="99"/>
      <c r="D831" s="137"/>
      <c r="E831" s="100"/>
      <c r="F831" s="57"/>
      <c r="G831" s="58">
        <f t="shared" si="81"/>
        <v>0</v>
      </c>
      <c r="H831" s="58">
        <f>IF(E831="",0,IFERROR(VLOOKUP(E831,档案费管理台账!$D$4:$H$1000,5,0),0))</f>
        <v>0</v>
      </c>
      <c r="I831" s="57"/>
      <c r="J831" s="57"/>
      <c r="K831" s="57"/>
      <c r="L831" s="57"/>
      <c r="M831" s="58" t="str">
        <f t="shared" si="82"/>
        <v/>
      </c>
      <c r="N831" s="102"/>
    </row>
    <row r="832" spans="1:14">
      <c r="A832" s="97" t="str">
        <f t="shared" si="80"/>
        <v/>
      </c>
      <c r="B832" s="98" t="str">
        <f t="shared" si="79"/>
        <v/>
      </c>
      <c r="C832" s="99"/>
      <c r="D832" s="137"/>
      <c r="E832" s="100"/>
      <c r="F832" s="57"/>
      <c r="G832" s="58">
        <f t="shared" si="81"/>
        <v>0</v>
      </c>
      <c r="H832" s="58">
        <f>IF(E832="",0,IFERROR(VLOOKUP(E832,档案费管理台账!$D$4:$H$1000,5,0),0))</f>
        <v>0</v>
      </c>
      <c r="I832" s="57"/>
      <c r="J832" s="57"/>
      <c r="K832" s="57"/>
      <c r="L832" s="57"/>
      <c r="M832" s="58" t="str">
        <f t="shared" si="82"/>
        <v/>
      </c>
      <c r="N832" s="102"/>
    </row>
    <row r="833" spans="1:14">
      <c r="A833" s="97" t="str">
        <f t="shared" si="80"/>
        <v/>
      </c>
      <c r="B833" s="98" t="str">
        <f t="shared" si="79"/>
        <v/>
      </c>
      <c r="C833" s="99"/>
      <c r="D833" s="137"/>
      <c r="E833" s="100"/>
      <c r="F833" s="57"/>
      <c r="G833" s="58">
        <f t="shared" si="81"/>
        <v>0</v>
      </c>
      <c r="H833" s="58">
        <f>IF(E833="",0,IFERROR(VLOOKUP(E833,档案费管理台账!$D$4:$H$1000,5,0),0))</f>
        <v>0</v>
      </c>
      <c r="I833" s="57"/>
      <c r="J833" s="57"/>
      <c r="K833" s="57"/>
      <c r="L833" s="57"/>
      <c r="M833" s="58" t="str">
        <f t="shared" si="82"/>
        <v/>
      </c>
      <c r="N833" s="102"/>
    </row>
    <row r="834" spans="1:14">
      <c r="A834" s="97" t="str">
        <f t="shared" si="80"/>
        <v/>
      </c>
      <c r="B834" s="98" t="str">
        <f t="shared" si="79"/>
        <v/>
      </c>
      <c r="C834" s="99"/>
      <c r="D834" s="137"/>
      <c r="E834" s="100"/>
      <c r="F834" s="57"/>
      <c r="G834" s="58">
        <f t="shared" si="81"/>
        <v>0</v>
      </c>
      <c r="H834" s="58">
        <f>IF(E834="",0,IFERROR(VLOOKUP(E834,档案费管理台账!$D$4:$H$1000,5,0),0))</f>
        <v>0</v>
      </c>
      <c r="I834" s="57"/>
      <c r="J834" s="57"/>
      <c r="K834" s="57"/>
      <c r="L834" s="57"/>
      <c r="M834" s="58" t="str">
        <f t="shared" si="82"/>
        <v/>
      </c>
      <c r="N834" s="102"/>
    </row>
    <row r="835" spans="1:14">
      <c r="A835" s="97" t="str">
        <f t="shared" si="80"/>
        <v/>
      </c>
      <c r="B835" s="98" t="str">
        <f t="shared" si="79"/>
        <v/>
      </c>
      <c r="C835" s="99"/>
      <c r="D835" s="137"/>
      <c r="E835" s="100"/>
      <c r="F835" s="57"/>
      <c r="G835" s="58">
        <f t="shared" si="81"/>
        <v>0</v>
      </c>
      <c r="H835" s="58">
        <f>IF(E835="",0,IFERROR(VLOOKUP(E835,档案费管理台账!$D$4:$H$1000,5,0),0))</f>
        <v>0</v>
      </c>
      <c r="I835" s="57"/>
      <c r="J835" s="57"/>
      <c r="K835" s="57"/>
      <c r="L835" s="57"/>
      <c r="M835" s="58" t="str">
        <f t="shared" si="82"/>
        <v/>
      </c>
      <c r="N835" s="102"/>
    </row>
    <row r="836" spans="1:14">
      <c r="A836" s="97" t="str">
        <f t="shared" si="80"/>
        <v/>
      </c>
      <c r="B836" s="98" t="str">
        <f t="shared" si="79"/>
        <v/>
      </c>
      <c r="C836" s="99"/>
      <c r="D836" s="137"/>
      <c r="E836" s="100"/>
      <c r="F836" s="57"/>
      <c r="G836" s="58">
        <f t="shared" si="81"/>
        <v>0</v>
      </c>
      <c r="H836" s="58">
        <f>IF(E836="",0,IFERROR(VLOOKUP(E836,档案费管理台账!$D$4:$H$1000,5,0),0))</f>
        <v>0</v>
      </c>
      <c r="I836" s="57"/>
      <c r="J836" s="57"/>
      <c r="K836" s="57"/>
      <c r="L836" s="57"/>
      <c r="M836" s="58" t="str">
        <f t="shared" si="82"/>
        <v/>
      </c>
      <c r="N836" s="102"/>
    </row>
    <row r="837" spans="1:14">
      <c r="A837" s="97" t="str">
        <f t="shared" si="80"/>
        <v/>
      </c>
      <c r="B837" s="98" t="str">
        <f t="shared" si="79"/>
        <v/>
      </c>
      <c r="C837" s="99"/>
      <c r="D837" s="137"/>
      <c r="E837" s="100"/>
      <c r="F837" s="57"/>
      <c r="G837" s="58">
        <f t="shared" si="81"/>
        <v>0</v>
      </c>
      <c r="H837" s="58">
        <f>IF(E837="",0,IFERROR(VLOOKUP(E837,档案费管理台账!$D$4:$H$1000,5,0),0))</f>
        <v>0</v>
      </c>
      <c r="I837" s="57"/>
      <c r="J837" s="57"/>
      <c r="K837" s="57"/>
      <c r="L837" s="57"/>
      <c r="M837" s="58" t="str">
        <f t="shared" si="82"/>
        <v/>
      </c>
      <c r="N837" s="102"/>
    </row>
    <row r="838" spans="1:14">
      <c r="A838" s="97" t="str">
        <f t="shared" si="80"/>
        <v/>
      </c>
      <c r="B838" s="98" t="str">
        <f t="shared" si="79"/>
        <v/>
      </c>
      <c r="C838" s="99"/>
      <c r="D838" s="137"/>
      <c r="E838" s="100"/>
      <c r="F838" s="57"/>
      <c r="G838" s="58">
        <f t="shared" si="81"/>
        <v>0</v>
      </c>
      <c r="H838" s="58">
        <f>IF(E838="",0,IFERROR(VLOOKUP(E838,档案费管理台账!$D$4:$H$1000,5,0),0))</f>
        <v>0</v>
      </c>
      <c r="I838" s="57"/>
      <c r="J838" s="57"/>
      <c r="K838" s="57"/>
      <c r="L838" s="57"/>
      <c r="M838" s="58" t="str">
        <f t="shared" si="82"/>
        <v/>
      </c>
      <c r="N838" s="102"/>
    </row>
    <row r="839" spans="1:14">
      <c r="A839" s="97" t="str">
        <f t="shared" si="80"/>
        <v/>
      </c>
      <c r="B839" s="98" t="str">
        <f t="shared" si="79"/>
        <v/>
      </c>
      <c r="C839" s="99"/>
      <c r="D839" s="137"/>
      <c r="E839" s="100"/>
      <c r="F839" s="57"/>
      <c r="G839" s="58">
        <f t="shared" si="81"/>
        <v>0</v>
      </c>
      <c r="H839" s="58">
        <f>IF(E839="",0,IFERROR(VLOOKUP(E839,档案费管理台账!$D$4:$H$1000,5,0),0))</f>
        <v>0</v>
      </c>
      <c r="I839" s="57"/>
      <c r="J839" s="57"/>
      <c r="K839" s="57"/>
      <c r="L839" s="57"/>
      <c r="M839" s="58" t="str">
        <f t="shared" si="82"/>
        <v/>
      </c>
      <c r="N839" s="102"/>
    </row>
    <row r="840" spans="1:14">
      <c r="A840" s="97" t="str">
        <f t="shared" si="80"/>
        <v/>
      </c>
      <c r="B840" s="98" t="str">
        <f t="shared" si="79"/>
        <v/>
      </c>
      <c r="C840" s="99"/>
      <c r="D840" s="137"/>
      <c r="E840" s="100"/>
      <c r="F840" s="57"/>
      <c r="G840" s="58">
        <f t="shared" si="81"/>
        <v>0</v>
      </c>
      <c r="H840" s="58">
        <f>IF(E840="",0,IFERROR(VLOOKUP(E840,档案费管理台账!$D$4:$H$1000,5,0),0))</f>
        <v>0</v>
      </c>
      <c r="I840" s="57"/>
      <c r="J840" s="57"/>
      <c r="K840" s="57"/>
      <c r="L840" s="57"/>
      <c r="M840" s="58" t="str">
        <f t="shared" si="82"/>
        <v/>
      </c>
      <c r="N840" s="102"/>
    </row>
    <row r="841" spans="1:14">
      <c r="A841" s="97" t="str">
        <f t="shared" si="80"/>
        <v/>
      </c>
      <c r="B841" s="98" t="str">
        <f t="shared" si="79"/>
        <v/>
      </c>
      <c r="C841" s="99"/>
      <c r="D841" s="137"/>
      <c r="E841" s="100"/>
      <c r="F841" s="57"/>
      <c r="G841" s="58">
        <f t="shared" si="81"/>
        <v>0</v>
      </c>
      <c r="H841" s="58">
        <f>IF(E841="",0,IFERROR(VLOOKUP(E841,档案费管理台账!$D$4:$H$1000,5,0),0))</f>
        <v>0</v>
      </c>
      <c r="I841" s="57"/>
      <c r="J841" s="57"/>
      <c r="K841" s="57"/>
      <c r="L841" s="57"/>
      <c r="M841" s="58" t="str">
        <f t="shared" si="82"/>
        <v/>
      </c>
      <c r="N841" s="102"/>
    </row>
    <row r="842" spans="1:14">
      <c r="A842" s="97" t="str">
        <f t="shared" si="80"/>
        <v/>
      </c>
      <c r="B842" s="98" t="str">
        <f t="shared" si="79"/>
        <v/>
      </c>
      <c r="C842" s="99"/>
      <c r="D842" s="137"/>
      <c r="E842" s="100"/>
      <c r="F842" s="57"/>
      <c r="G842" s="58">
        <f t="shared" si="81"/>
        <v>0</v>
      </c>
      <c r="H842" s="58">
        <f>IF(E842="",0,IFERROR(VLOOKUP(E842,档案费管理台账!$D$4:$H$1000,5,0),0))</f>
        <v>0</v>
      </c>
      <c r="I842" s="57"/>
      <c r="J842" s="57"/>
      <c r="K842" s="57"/>
      <c r="L842" s="57"/>
      <c r="M842" s="58" t="str">
        <f t="shared" si="82"/>
        <v/>
      </c>
      <c r="N842" s="102"/>
    </row>
    <row r="843" spans="1:14">
      <c r="A843" s="97" t="str">
        <f t="shared" si="80"/>
        <v/>
      </c>
      <c r="B843" s="98" t="str">
        <f t="shared" si="79"/>
        <v/>
      </c>
      <c r="C843" s="99"/>
      <c r="D843" s="137"/>
      <c r="E843" s="100"/>
      <c r="F843" s="57"/>
      <c r="G843" s="58">
        <f t="shared" si="81"/>
        <v>0</v>
      </c>
      <c r="H843" s="58">
        <f>IF(E843="",0,IFERROR(VLOOKUP(E843,档案费管理台账!$D$4:$H$1000,5,0),0))</f>
        <v>0</v>
      </c>
      <c r="I843" s="57"/>
      <c r="J843" s="57"/>
      <c r="K843" s="57"/>
      <c r="L843" s="57"/>
      <c r="M843" s="58" t="str">
        <f t="shared" si="82"/>
        <v/>
      </c>
      <c r="N843" s="102"/>
    </row>
    <row r="844" spans="1:14">
      <c r="A844" s="97" t="str">
        <f t="shared" si="80"/>
        <v/>
      </c>
      <c r="B844" s="98" t="str">
        <f t="shared" si="79"/>
        <v/>
      </c>
      <c r="C844" s="99"/>
      <c r="D844" s="137"/>
      <c r="E844" s="100"/>
      <c r="F844" s="57"/>
      <c r="G844" s="58">
        <f t="shared" si="81"/>
        <v>0</v>
      </c>
      <c r="H844" s="58">
        <f>IF(E844="",0,IFERROR(VLOOKUP(E844,档案费管理台账!$D$4:$H$1000,5,0),0))</f>
        <v>0</v>
      </c>
      <c r="I844" s="57"/>
      <c r="J844" s="57"/>
      <c r="K844" s="57"/>
      <c r="L844" s="57"/>
      <c r="M844" s="58" t="str">
        <f t="shared" si="82"/>
        <v/>
      </c>
      <c r="N844" s="102"/>
    </row>
    <row r="845" spans="1:14">
      <c r="A845" s="97" t="str">
        <f t="shared" si="80"/>
        <v/>
      </c>
      <c r="B845" s="98" t="str">
        <f t="shared" si="79"/>
        <v/>
      </c>
      <c r="C845" s="99"/>
      <c r="D845" s="137"/>
      <c r="E845" s="100"/>
      <c r="F845" s="57"/>
      <c r="G845" s="58">
        <f t="shared" si="81"/>
        <v>0</v>
      </c>
      <c r="H845" s="58">
        <f>IF(E845="",0,IFERROR(VLOOKUP(E845,档案费管理台账!$D$4:$H$1000,5,0),0))</f>
        <v>0</v>
      </c>
      <c r="I845" s="57"/>
      <c r="J845" s="57"/>
      <c r="K845" s="57"/>
      <c r="L845" s="57"/>
      <c r="M845" s="58" t="str">
        <f t="shared" si="82"/>
        <v/>
      </c>
      <c r="N845" s="102"/>
    </row>
    <row r="846" spans="1:14">
      <c r="A846" s="97" t="str">
        <f t="shared" si="80"/>
        <v/>
      </c>
      <c r="B846" s="98" t="str">
        <f t="shared" si="79"/>
        <v/>
      </c>
      <c r="C846" s="99"/>
      <c r="D846" s="137"/>
      <c r="E846" s="100"/>
      <c r="F846" s="57"/>
      <c r="G846" s="58">
        <f t="shared" si="81"/>
        <v>0</v>
      </c>
      <c r="H846" s="58">
        <f>IF(E846="",0,IFERROR(VLOOKUP(E846,档案费管理台账!$D$4:$H$1000,5,0),0))</f>
        <v>0</v>
      </c>
      <c r="I846" s="57"/>
      <c r="J846" s="57"/>
      <c r="K846" s="57"/>
      <c r="L846" s="57"/>
      <c r="M846" s="58" t="str">
        <f t="shared" si="82"/>
        <v/>
      </c>
      <c r="N846" s="102"/>
    </row>
    <row r="847" spans="1:14">
      <c r="A847" s="97" t="str">
        <f t="shared" si="80"/>
        <v/>
      </c>
      <c r="B847" s="98" t="str">
        <f t="shared" si="79"/>
        <v/>
      </c>
      <c r="C847" s="99"/>
      <c r="D847" s="137"/>
      <c r="E847" s="100"/>
      <c r="F847" s="57"/>
      <c r="G847" s="58">
        <f t="shared" si="81"/>
        <v>0</v>
      </c>
      <c r="H847" s="58">
        <f>IF(E847="",0,IFERROR(VLOOKUP(E847,档案费管理台账!$D$4:$H$1000,5,0),0))</f>
        <v>0</v>
      </c>
      <c r="I847" s="57"/>
      <c r="J847" s="57"/>
      <c r="K847" s="57"/>
      <c r="L847" s="57"/>
      <c r="M847" s="58" t="str">
        <f t="shared" si="82"/>
        <v/>
      </c>
      <c r="N847" s="102"/>
    </row>
    <row r="848" spans="1:14">
      <c r="A848" s="97" t="str">
        <f t="shared" si="80"/>
        <v/>
      </c>
      <c r="B848" s="98" t="str">
        <f t="shared" si="79"/>
        <v/>
      </c>
      <c r="C848" s="99"/>
      <c r="D848" s="137"/>
      <c r="E848" s="100"/>
      <c r="F848" s="57"/>
      <c r="G848" s="58">
        <f t="shared" si="81"/>
        <v>0</v>
      </c>
      <c r="H848" s="58">
        <f>IF(E848="",0,IFERROR(VLOOKUP(E848,档案费管理台账!$D$4:$H$1000,5,0),0))</f>
        <v>0</v>
      </c>
      <c r="I848" s="57"/>
      <c r="J848" s="57"/>
      <c r="K848" s="57"/>
      <c r="L848" s="57"/>
      <c r="M848" s="58" t="str">
        <f t="shared" si="82"/>
        <v/>
      </c>
      <c r="N848" s="102"/>
    </row>
    <row r="849" spans="1:14">
      <c r="A849" s="97" t="str">
        <f t="shared" si="80"/>
        <v/>
      </c>
      <c r="B849" s="98" t="str">
        <f t="shared" si="79"/>
        <v/>
      </c>
      <c r="C849" s="99"/>
      <c r="D849" s="137"/>
      <c r="E849" s="100"/>
      <c r="F849" s="57"/>
      <c r="G849" s="58">
        <f t="shared" si="81"/>
        <v>0</v>
      </c>
      <c r="H849" s="58">
        <f>IF(E849="",0,IFERROR(VLOOKUP(E849,档案费管理台账!$D$4:$H$1000,5,0),0))</f>
        <v>0</v>
      </c>
      <c r="I849" s="57"/>
      <c r="J849" s="57"/>
      <c r="K849" s="57"/>
      <c r="L849" s="57"/>
      <c r="M849" s="58" t="str">
        <f t="shared" si="82"/>
        <v/>
      </c>
      <c r="N849" s="102"/>
    </row>
    <row r="850" spans="1:14">
      <c r="A850" s="97" t="str">
        <f t="shared" si="80"/>
        <v/>
      </c>
      <c r="B850" s="98" t="str">
        <f t="shared" si="79"/>
        <v/>
      </c>
      <c r="C850" s="99"/>
      <c r="D850" s="137"/>
      <c r="E850" s="100"/>
      <c r="F850" s="57"/>
      <c r="G850" s="58">
        <f t="shared" si="81"/>
        <v>0</v>
      </c>
      <c r="H850" s="58">
        <f>IF(E850="",0,IFERROR(VLOOKUP(E850,档案费管理台账!$D$4:$H$1000,5,0),0))</f>
        <v>0</v>
      </c>
      <c r="I850" s="57"/>
      <c r="J850" s="57"/>
      <c r="K850" s="57"/>
      <c r="L850" s="57"/>
      <c r="M850" s="58" t="str">
        <f t="shared" si="82"/>
        <v/>
      </c>
      <c r="N850" s="102"/>
    </row>
    <row r="851" spans="1:14">
      <c r="A851" s="97" t="str">
        <f t="shared" si="80"/>
        <v/>
      </c>
      <c r="B851" s="98" t="str">
        <f t="shared" si="79"/>
        <v/>
      </c>
      <c r="C851" s="99"/>
      <c r="D851" s="137"/>
      <c r="E851" s="100"/>
      <c r="F851" s="57"/>
      <c r="G851" s="58">
        <f t="shared" si="81"/>
        <v>0</v>
      </c>
      <c r="H851" s="58">
        <f>IF(E851="",0,IFERROR(VLOOKUP(E851,档案费管理台账!$D$4:$H$1000,5,0),0))</f>
        <v>0</v>
      </c>
      <c r="I851" s="57"/>
      <c r="J851" s="57"/>
      <c r="K851" s="57"/>
      <c r="L851" s="57"/>
      <c r="M851" s="58" t="str">
        <f t="shared" si="82"/>
        <v/>
      </c>
      <c r="N851" s="102"/>
    </row>
    <row r="852" spans="1:14">
      <c r="A852" s="97" t="str">
        <f t="shared" si="80"/>
        <v/>
      </c>
      <c r="B852" s="98" t="str">
        <f t="shared" si="79"/>
        <v/>
      </c>
      <c r="C852" s="99"/>
      <c r="D852" s="137"/>
      <c r="E852" s="100"/>
      <c r="F852" s="57"/>
      <c r="G852" s="58">
        <f t="shared" si="81"/>
        <v>0</v>
      </c>
      <c r="H852" s="58">
        <f>IF(E852="",0,IFERROR(VLOOKUP(E852,档案费管理台账!$D$4:$H$1000,5,0),0))</f>
        <v>0</v>
      </c>
      <c r="I852" s="57"/>
      <c r="J852" s="57"/>
      <c r="K852" s="57"/>
      <c r="L852" s="57"/>
      <c r="M852" s="58" t="str">
        <f t="shared" si="82"/>
        <v/>
      </c>
      <c r="N852" s="102"/>
    </row>
    <row r="853" spans="1:14">
      <c r="A853" s="97" t="str">
        <f t="shared" si="80"/>
        <v/>
      </c>
      <c r="B853" s="98" t="str">
        <f t="shared" si="79"/>
        <v/>
      </c>
      <c r="C853" s="99"/>
      <c r="D853" s="137"/>
      <c r="E853" s="100"/>
      <c r="F853" s="57"/>
      <c r="G853" s="58">
        <f t="shared" si="81"/>
        <v>0</v>
      </c>
      <c r="H853" s="58">
        <f>IF(E853="",0,IFERROR(VLOOKUP(E853,档案费管理台账!$D$4:$H$1000,5,0),0))</f>
        <v>0</v>
      </c>
      <c r="I853" s="57"/>
      <c r="J853" s="57"/>
      <c r="K853" s="57"/>
      <c r="L853" s="57"/>
      <c r="M853" s="58" t="str">
        <f t="shared" si="82"/>
        <v/>
      </c>
      <c r="N853" s="102"/>
    </row>
    <row r="854" spans="1:14">
      <c r="A854" s="97" t="str">
        <f t="shared" si="80"/>
        <v/>
      </c>
      <c r="B854" s="98" t="str">
        <f t="shared" si="79"/>
        <v/>
      </c>
      <c r="C854" s="99"/>
      <c r="D854" s="137"/>
      <c r="E854" s="100"/>
      <c r="F854" s="57"/>
      <c r="G854" s="58">
        <f t="shared" si="81"/>
        <v>0</v>
      </c>
      <c r="H854" s="58">
        <f>IF(E854="",0,IFERROR(VLOOKUP(E854,档案费管理台账!$D$4:$H$1000,5,0),0))</f>
        <v>0</v>
      </c>
      <c r="I854" s="57"/>
      <c r="J854" s="57"/>
      <c r="K854" s="57"/>
      <c r="L854" s="57"/>
      <c r="M854" s="58" t="str">
        <f t="shared" si="82"/>
        <v/>
      </c>
      <c r="N854" s="102"/>
    </row>
    <row r="855" spans="1:14">
      <c r="A855" s="97" t="str">
        <f t="shared" si="80"/>
        <v/>
      </c>
      <c r="B855" s="98" t="str">
        <f t="shared" si="79"/>
        <v/>
      </c>
      <c r="C855" s="99"/>
      <c r="D855" s="137"/>
      <c r="E855" s="100"/>
      <c r="F855" s="57"/>
      <c r="G855" s="58">
        <f t="shared" si="81"/>
        <v>0</v>
      </c>
      <c r="H855" s="58">
        <f>IF(E855="",0,IFERROR(VLOOKUP(E855,档案费管理台账!$D$4:$H$1000,5,0),0))</f>
        <v>0</v>
      </c>
      <c r="I855" s="57"/>
      <c r="J855" s="57"/>
      <c r="K855" s="57"/>
      <c r="L855" s="57"/>
      <c r="M855" s="58" t="str">
        <f t="shared" si="82"/>
        <v/>
      </c>
      <c r="N855" s="102"/>
    </row>
    <row r="856" spans="1:14">
      <c r="A856" s="97" t="str">
        <f t="shared" si="80"/>
        <v/>
      </c>
      <c r="B856" s="98" t="str">
        <f t="shared" si="79"/>
        <v/>
      </c>
      <c r="C856" s="99"/>
      <c r="D856" s="137"/>
      <c r="E856" s="100"/>
      <c r="F856" s="57"/>
      <c r="G856" s="58">
        <f t="shared" si="81"/>
        <v>0</v>
      </c>
      <c r="H856" s="58">
        <f>IF(E856="",0,IFERROR(VLOOKUP(E856,档案费管理台账!$D$4:$H$1000,5,0),0))</f>
        <v>0</v>
      </c>
      <c r="I856" s="57"/>
      <c r="J856" s="57"/>
      <c r="K856" s="57"/>
      <c r="L856" s="57"/>
      <c r="M856" s="58" t="str">
        <f t="shared" si="82"/>
        <v/>
      </c>
      <c r="N856" s="102"/>
    </row>
    <row r="857" spans="1:14">
      <c r="A857" s="97" t="str">
        <f t="shared" si="80"/>
        <v/>
      </c>
      <c r="B857" s="98" t="str">
        <f t="shared" si="79"/>
        <v/>
      </c>
      <c r="C857" s="99"/>
      <c r="D857" s="137"/>
      <c r="E857" s="100"/>
      <c r="F857" s="57"/>
      <c r="G857" s="58">
        <f t="shared" si="81"/>
        <v>0</v>
      </c>
      <c r="H857" s="58">
        <f>IF(E857="",0,IFERROR(VLOOKUP(E857,档案费管理台账!$D$4:$H$1000,5,0),0))</f>
        <v>0</v>
      </c>
      <c r="I857" s="57"/>
      <c r="J857" s="57"/>
      <c r="K857" s="57"/>
      <c r="L857" s="57"/>
      <c r="M857" s="58" t="str">
        <f t="shared" si="82"/>
        <v/>
      </c>
      <c r="N857" s="102"/>
    </row>
    <row r="858" spans="1:14">
      <c r="A858" s="97" t="str">
        <f t="shared" si="80"/>
        <v/>
      </c>
      <c r="B858" s="98" t="str">
        <f t="shared" si="79"/>
        <v/>
      </c>
      <c r="C858" s="99"/>
      <c r="D858" s="137"/>
      <c r="E858" s="100"/>
      <c r="F858" s="57"/>
      <c r="G858" s="58">
        <f t="shared" si="81"/>
        <v>0</v>
      </c>
      <c r="H858" s="58">
        <f>IF(E858="",0,IFERROR(VLOOKUP(E858,档案费管理台账!$D$4:$H$1000,5,0),0))</f>
        <v>0</v>
      </c>
      <c r="I858" s="57"/>
      <c r="J858" s="57"/>
      <c r="K858" s="57"/>
      <c r="L858" s="57"/>
      <c r="M858" s="58" t="str">
        <f t="shared" si="82"/>
        <v/>
      </c>
      <c r="N858" s="102"/>
    </row>
    <row r="859" spans="1:14">
      <c r="A859" s="97" t="str">
        <f t="shared" si="80"/>
        <v/>
      </c>
      <c r="B859" s="98" t="str">
        <f t="shared" si="79"/>
        <v/>
      </c>
      <c r="C859" s="99"/>
      <c r="D859" s="137"/>
      <c r="E859" s="100"/>
      <c r="F859" s="57"/>
      <c r="G859" s="58">
        <f t="shared" si="81"/>
        <v>0</v>
      </c>
      <c r="H859" s="58">
        <f>IF(E859="",0,IFERROR(VLOOKUP(E859,档案费管理台账!$D$4:$H$1000,5,0),0))</f>
        <v>0</v>
      </c>
      <c r="I859" s="57"/>
      <c r="J859" s="57"/>
      <c r="K859" s="57"/>
      <c r="L859" s="57"/>
      <c r="M859" s="58" t="str">
        <f t="shared" si="82"/>
        <v/>
      </c>
      <c r="N859" s="102"/>
    </row>
    <row r="860" spans="1:14">
      <c r="A860" s="97" t="str">
        <f t="shared" si="80"/>
        <v/>
      </c>
      <c r="B860" s="98" t="str">
        <f t="shared" si="79"/>
        <v/>
      </c>
      <c r="C860" s="99"/>
      <c r="D860" s="137"/>
      <c r="E860" s="100"/>
      <c r="F860" s="57"/>
      <c r="G860" s="58">
        <f t="shared" si="81"/>
        <v>0</v>
      </c>
      <c r="H860" s="58">
        <f>IF(E860="",0,IFERROR(VLOOKUP(E860,档案费管理台账!$D$4:$H$1000,5,0),0))</f>
        <v>0</v>
      </c>
      <c r="I860" s="57"/>
      <c r="J860" s="57"/>
      <c r="K860" s="57"/>
      <c r="L860" s="57"/>
      <c r="M860" s="58" t="str">
        <f t="shared" si="82"/>
        <v/>
      </c>
      <c r="N860" s="102"/>
    </row>
    <row r="861" spans="1:14">
      <c r="A861" s="97" t="str">
        <f t="shared" si="80"/>
        <v/>
      </c>
      <c r="B861" s="98" t="str">
        <f t="shared" si="79"/>
        <v/>
      </c>
      <c r="C861" s="99"/>
      <c r="D861" s="137"/>
      <c r="E861" s="100"/>
      <c r="F861" s="57"/>
      <c r="G861" s="58">
        <f t="shared" si="81"/>
        <v>0</v>
      </c>
      <c r="H861" s="58">
        <f>IF(E861="",0,IFERROR(VLOOKUP(E861,档案费管理台账!$D$4:$H$1000,5,0),0))</f>
        <v>0</v>
      </c>
      <c r="I861" s="57"/>
      <c r="J861" s="57"/>
      <c r="K861" s="57"/>
      <c r="L861" s="57"/>
      <c r="M861" s="58" t="str">
        <f t="shared" si="82"/>
        <v/>
      </c>
      <c r="N861" s="102"/>
    </row>
    <row r="862" spans="1:14">
      <c r="A862" s="97" t="str">
        <f t="shared" si="80"/>
        <v/>
      </c>
      <c r="B862" s="98" t="str">
        <f t="shared" si="79"/>
        <v/>
      </c>
      <c r="C862" s="99"/>
      <c r="D862" s="137"/>
      <c r="E862" s="100"/>
      <c r="F862" s="57"/>
      <c r="G862" s="58">
        <f t="shared" si="81"/>
        <v>0</v>
      </c>
      <c r="H862" s="58">
        <f>IF(E862="",0,IFERROR(VLOOKUP(E862,档案费管理台账!$D$4:$H$1000,5,0),0))</f>
        <v>0</v>
      </c>
      <c r="I862" s="57"/>
      <c r="J862" s="57"/>
      <c r="K862" s="57"/>
      <c r="L862" s="57"/>
      <c r="M862" s="58" t="str">
        <f t="shared" si="82"/>
        <v/>
      </c>
      <c r="N862" s="102"/>
    </row>
    <row r="863" spans="1:14">
      <c r="A863" s="97" t="str">
        <f t="shared" si="80"/>
        <v/>
      </c>
      <c r="B863" s="98" t="str">
        <f t="shared" si="79"/>
        <v/>
      </c>
      <c r="C863" s="99"/>
      <c r="D863" s="137"/>
      <c r="E863" s="100"/>
      <c r="F863" s="57"/>
      <c r="G863" s="58">
        <f t="shared" si="81"/>
        <v>0</v>
      </c>
      <c r="H863" s="58">
        <f>IF(E863="",0,IFERROR(VLOOKUP(E863,档案费管理台账!$D$4:$H$1000,5,0),0))</f>
        <v>0</v>
      </c>
      <c r="I863" s="57"/>
      <c r="J863" s="57"/>
      <c r="K863" s="57"/>
      <c r="L863" s="57"/>
      <c r="M863" s="58" t="str">
        <f t="shared" si="82"/>
        <v/>
      </c>
      <c r="N863" s="102"/>
    </row>
    <row r="864" spans="1:14">
      <c r="A864" s="97" t="str">
        <f t="shared" si="80"/>
        <v/>
      </c>
      <c r="B864" s="98" t="str">
        <f t="shared" si="79"/>
        <v/>
      </c>
      <c r="C864" s="99"/>
      <c r="D864" s="137"/>
      <c r="E864" s="100"/>
      <c r="F864" s="57"/>
      <c r="G864" s="58">
        <f t="shared" si="81"/>
        <v>0</v>
      </c>
      <c r="H864" s="58">
        <f>IF(E864="",0,IFERROR(VLOOKUP(E864,档案费管理台账!$D$4:$H$1000,5,0),0))</f>
        <v>0</v>
      </c>
      <c r="I864" s="57"/>
      <c r="J864" s="57"/>
      <c r="K864" s="57"/>
      <c r="L864" s="57"/>
      <c r="M864" s="58" t="str">
        <f t="shared" si="82"/>
        <v/>
      </c>
      <c r="N864" s="102"/>
    </row>
    <row r="865" spans="1:14">
      <c r="A865" s="97" t="str">
        <f t="shared" si="80"/>
        <v/>
      </c>
      <c r="B865" s="98" t="str">
        <f t="shared" si="79"/>
        <v/>
      </c>
      <c r="C865" s="99"/>
      <c r="D865" s="137"/>
      <c r="E865" s="100"/>
      <c r="F865" s="57"/>
      <c r="G865" s="58">
        <f t="shared" si="81"/>
        <v>0</v>
      </c>
      <c r="H865" s="58">
        <f>IF(E865="",0,IFERROR(VLOOKUP(E865,档案费管理台账!$D$4:$H$1000,5,0),0))</f>
        <v>0</v>
      </c>
      <c r="I865" s="57"/>
      <c r="J865" s="57"/>
      <c r="K865" s="57"/>
      <c r="L865" s="57"/>
      <c r="M865" s="58" t="str">
        <f t="shared" si="82"/>
        <v/>
      </c>
      <c r="N865" s="102"/>
    </row>
    <row r="866" spans="1:14">
      <c r="A866" s="97" t="str">
        <f t="shared" si="80"/>
        <v/>
      </c>
      <c r="B866" s="98" t="str">
        <f t="shared" si="79"/>
        <v/>
      </c>
      <c r="C866" s="99"/>
      <c r="D866" s="137"/>
      <c r="E866" s="100"/>
      <c r="F866" s="57"/>
      <c r="G866" s="58">
        <f t="shared" si="81"/>
        <v>0</v>
      </c>
      <c r="H866" s="58">
        <f>IF(E866="",0,IFERROR(VLOOKUP(E866,档案费管理台账!$D$4:$H$1000,5,0),0))</f>
        <v>0</v>
      </c>
      <c r="I866" s="57"/>
      <c r="J866" s="57"/>
      <c r="K866" s="57"/>
      <c r="L866" s="57"/>
      <c r="M866" s="58" t="str">
        <f t="shared" si="82"/>
        <v/>
      </c>
      <c r="N866" s="102"/>
    </row>
    <row r="867" spans="1:14">
      <c r="A867" s="97" t="str">
        <f t="shared" si="80"/>
        <v/>
      </c>
      <c r="B867" s="98" t="str">
        <f t="shared" si="79"/>
        <v/>
      </c>
      <c r="C867" s="99"/>
      <c r="D867" s="137"/>
      <c r="E867" s="100"/>
      <c r="F867" s="57"/>
      <c r="G867" s="58">
        <f t="shared" si="81"/>
        <v>0</v>
      </c>
      <c r="H867" s="58">
        <f>IF(E867="",0,IFERROR(VLOOKUP(E867,档案费管理台账!$D$4:$H$1000,5,0),0))</f>
        <v>0</v>
      </c>
      <c r="I867" s="57"/>
      <c r="J867" s="57"/>
      <c r="K867" s="57"/>
      <c r="L867" s="57"/>
      <c r="M867" s="58" t="str">
        <f t="shared" si="82"/>
        <v/>
      </c>
      <c r="N867" s="102"/>
    </row>
    <row r="868" spans="1:14">
      <c r="A868" s="97" t="str">
        <f t="shared" si="80"/>
        <v/>
      </c>
      <c r="B868" s="98" t="str">
        <f t="shared" si="79"/>
        <v/>
      </c>
      <c r="C868" s="99"/>
      <c r="D868" s="137"/>
      <c r="E868" s="100"/>
      <c r="F868" s="57"/>
      <c r="G868" s="58">
        <f t="shared" si="81"/>
        <v>0</v>
      </c>
      <c r="H868" s="58">
        <f>IF(E868="",0,IFERROR(VLOOKUP(E868,档案费管理台账!$D$4:$H$1000,5,0),0))</f>
        <v>0</v>
      </c>
      <c r="I868" s="57"/>
      <c r="J868" s="57"/>
      <c r="K868" s="57"/>
      <c r="L868" s="57"/>
      <c r="M868" s="58" t="str">
        <f t="shared" si="82"/>
        <v/>
      </c>
      <c r="N868" s="102"/>
    </row>
    <row r="869" spans="1:14">
      <c r="A869" s="97" t="str">
        <f t="shared" si="80"/>
        <v/>
      </c>
      <c r="B869" s="98" t="str">
        <f t="shared" si="79"/>
        <v/>
      </c>
      <c r="C869" s="99"/>
      <c r="D869" s="137"/>
      <c r="E869" s="100"/>
      <c r="F869" s="57"/>
      <c r="G869" s="58">
        <f t="shared" si="81"/>
        <v>0</v>
      </c>
      <c r="H869" s="58">
        <f>IF(E869="",0,IFERROR(VLOOKUP(E869,档案费管理台账!$D$4:$H$1000,5,0),0))</f>
        <v>0</v>
      </c>
      <c r="I869" s="57"/>
      <c r="J869" s="57"/>
      <c r="K869" s="57"/>
      <c r="L869" s="57"/>
      <c r="M869" s="58" t="str">
        <f t="shared" si="82"/>
        <v/>
      </c>
      <c r="N869" s="102"/>
    </row>
    <row r="870" spans="1:14">
      <c r="A870" s="97" t="str">
        <f t="shared" si="80"/>
        <v/>
      </c>
      <c r="B870" s="98" t="str">
        <f t="shared" si="79"/>
        <v/>
      </c>
      <c r="C870" s="99"/>
      <c r="D870" s="137"/>
      <c r="E870" s="100"/>
      <c r="F870" s="57"/>
      <c r="G870" s="58">
        <f t="shared" si="81"/>
        <v>0</v>
      </c>
      <c r="H870" s="58">
        <f>IF(E870="",0,IFERROR(VLOOKUP(E870,档案费管理台账!$D$4:$H$1000,5,0),0))</f>
        <v>0</v>
      </c>
      <c r="I870" s="57"/>
      <c r="J870" s="57"/>
      <c r="K870" s="57"/>
      <c r="L870" s="57"/>
      <c r="M870" s="58" t="str">
        <f t="shared" si="82"/>
        <v/>
      </c>
      <c r="N870" s="102"/>
    </row>
    <row r="871" spans="1:14">
      <c r="A871" s="97" t="str">
        <f t="shared" si="80"/>
        <v/>
      </c>
      <c r="B871" s="98" t="str">
        <f t="shared" si="79"/>
        <v/>
      </c>
      <c r="C871" s="99"/>
      <c r="D871" s="137"/>
      <c r="E871" s="100"/>
      <c r="F871" s="57"/>
      <c r="G871" s="58">
        <f t="shared" si="81"/>
        <v>0</v>
      </c>
      <c r="H871" s="58">
        <f>IF(E871="",0,IFERROR(VLOOKUP(E871,档案费管理台账!$D$4:$H$1000,5,0),0))</f>
        <v>0</v>
      </c>
      <c r="I871" s="57"/>
      <c r="J871" s="57"/>
      <c r="K871" s="57"/>
      <c r="L871" s="57"/>
      <c r="M871" s="58" t="str">
        <f t="shared" si="82"/>
        <v/>
      </c>
      <c r="N871" s="102"/>
    </row>
    <row r="872" spans="1:14">
      <c r="A872" s="97" t="str">
        <f t="shared" si="80"/>
        <v/>
      </c>
      <c r="B872" s="98" t="str">
        <f t="shared" si="79"/>
        <v/>
      </c>
      <c r="C872" s="99"/>
      <c r="D872" s="137"/>
      <c r="E872" s="100"/>
      <c r="F872" s="57"/>
      <c r="G872" s="58">
        <f t="shared" si="81"/>
        <v>0</v>
      </c>
      <c r="H872" s="58">
        <f>IF(E872="",0,IFERROR(VLOOKUP(E872,档案费管理台账!$D$4:$H$1000,5,0),0))</f>
        <v>0</v>
      </c>
      <c r="I872" s="57"/>
      <c r="J872" s="57"/>
      <c r="K872" s="57"/>
      <c r="L872" s="57"/>
      <c r="M872" s="58" t="str">
        <f t="shared" si="82"/>
        <v/>
      </c>
      <c r="N872" s="102"/>
    </row>
    <row r="873" spans="1:14">
      <c r="A873" s="97" t="str">
        <f t="shared" si="80"/>
        <v/>
      </c>
      <c r="B873" s="98" t="str">
        <f t="shared" si="79"/>
        <v/>
      </c>
      <c r="C873" s="99"/>
      <c r="D873" s="137"/>
      <c r="E873" s="100"/>
      <c r="F873" s="57"/>
      <c r="G873" s="58">
        <f t="shared" si="81"/>
        <v>0</v>
      </c>
      <c r="H873" s="58">
        <f>IF(E873="",0,IFERROR(VLOOKUP(E873,档案费管理台账!$D$4:$H$1000,5,0),0))</f>
        <v>0</v>
      </c>
      <c r="I873" s="57"/>
      <c r="J873" s="57"/>
      <c r="K873" s="57"/>
      <c r="L873" s="57"/>
      <c r="M873" s="58" t="str">
        <f t="shared" si="82"/>
        <v/>
      </c>
      <c r="N873" s="102"/>
    </row>
    <row r="874" spans="1:14">
      <c r="A874" s="97" t="str">
        <f t="shared" si="80"/>
        <v/>
      </c>
      <c r="B874" s="98" t="str">
        <f t="shared" si="79"/>
        <v/>
      </c>
      <c r="C874" s="99"/>
      <c r="D874" s="137"/>
      <c r="E874" s="100"/>
      <c r="F874" s="57"/>
      <c r="G874" s="58">
        <f t="shared" si="81"/>
        <v>0</v>
      </c>
      <c r="H874" s="58">
        <f>IF(E874="",0,IFERROR(VLOOKUP(E874,档案费管理台账!$D$4:$H$1000,5,0),0))</f>
        <v>0</v>
      </c>
      <c r="I874" s="57"/>
      <c r="J874" s="57"/>
      <c r="K874" s="57"/>
      <c r="L874" s="57"/>
      <c r="M874" s="58" t="str">
        <f t="shared" si="82"/>
        <v/>
      </c>
      <c r="N874" s="102"/>
    </row>
    <row r="875" spans="1:14">
      <c r="A875" s="97" t="str">
        <f t="shared" si="80"/>
        <v/>
      </c>
      <c r="B875" s="98" t="str">
        <f t="shared" si="79"/>
        <v/>
      </c>
      <c r="C875" s="99"/>
      <c r="D875" s="137"/>
      <c r="E875" s="100"/>
      <c r="F875" s="57"/>
      <c r="G875" s="58">
        <f t="shared" si="81"/>
        <v>0</v>
      </c>
      <c r="H875" s="58">
        <f>IF(E875="",0,IFERROR(VLOOKUP(E875,档案费管理台账!$D$4:$H$1000,5,0),0))</f>
        <v>0</v>
      </c>
      <c r="I875" s="57"/>
      <c r="J875" s="57"/>
      <c r="K875" s="57"/>
      <c r="L875" s="57"/>
      <c r="M875" s="58" t="str">
        <f t="shared" si="82"/>
        <v/>
      </c>
      <c r="N875" s="102"/>
    </row>
    <row r="876" spans="1:14">
      <c r="A876" s="97" t="str">
        <f t="shared" si="80"/>
        <v/>
      </c>
      <c r="B876" s="98" t="str">
        <f t="shared" ref="B876:B939" si="83">IF(C876="","",MONTH(C876)&amp;"月")</f>
        <v/>
      </c>
      <c r="C876" s="99"/>
      <c r="D876" s="137"/>
      <c r="E876" s="100"/>
      <c r="F876" s="57"/>
      <c r="G876" s="58">
        <f t="shared" si="81"/>
        <v>0</v>
      </c>
      <c r="H876" s="58">
        <f>IF(E876="",0,IFERROR(VLOOKUP(E876,档案费管理台账!$D$4:$H$1000,5,0),0))</f>
        <v>0</v>
      </c>
      <c r="I876" s="57"/>
      <c r="J876" s="57"/>
      <c r="K876" s="57"/>
      <c r="L876" s="57"/>
      <c r="M876" s="58" t="str">
        <f t="shared" si="82"/>
        <v/>
      </c>
      <c r="N876" s="102"/>
    </row>
    <row r="877" spans="1:14">
      <c r="A877" s="97" t="str">
        <f t="shared" ref="A877:A940" si="84">IF(C877="","",ROW()-42)</f>
        <v/>
      </c>
      <c r="B877" s="98" t="str">
        <f t="shared" si="83"/>
        <v/>
      </c>
      <c r="C877" s="99"/>
      <c r="D877" s="137"/>
      <c r="E877" s="100"/>
      <c r="F877" s="57"/>
      <c r="G877" s="58">
        <f t="shared" ref="G877:G940" si="85">IF(F877="",0,F877*$K$41)</f>
        <v>0</v>
      </c>
      <c r="H877" s="58">
        <f>IF(E877="",0,IFERROR(VLOOKUP(E877,档案费管理台账!$D$4:$H$1000,5,0),0))</f>
        <v>0</v>
      </c>
      <c r="I877" s="57"/>
      <c r="J877" s="57"/>
      <c r="K877" s="57"/>
      <c r="L877" s="57"/>
      <c r="M877" s="58" t="str">
        <f t="shared" ref="M877:M940" si="86">IF(C877="","",ROUND(M876+G877-I877-J877-K877-L877-H877,2))</f>
        <v/>
      </c>
      <c r="N877" s="102"/>
    </row>
    <row r="878" spans="1:14">
      <c r="A878" s="97" t="str">
        <f t="shared" si="84"/>
        <v/>
      </c>
      <c r="B878" s="98" t="str">
        <f t="shared" si="83"/>
        <v/>
      </c>
      <c r="C878" s="99"/>
      <c r="D878" s="137"/>
      <c r="E878" s="100"/>
      <c r="F878" s="57"/>
      <c r="G878" s="58">
        <f t="shared" si="85"/>
        <v>0</v>
      </c>
      <c r="H878" s="58">
        <f>IF(E878="",0,IFERROR(VLOOKUP(E878,档案费管理台账!$D$4:$H$1000,5,0),0))</f>
        <v>0</v>
      </c>
      <c r="I878" s="57"/>
      <c r="J878" s="57"/>
      <c r="K878" s="57"/>
      <c r="L878" s="57"/>
      <c r="M878" s="58" t="str">
        <f t="shared" si="86"/>
        <v/>
      </c>
      <c r="N878" s="102"/>
    </row>
    <row r="879" spans="1:14">
      <c r="A879" s="97" t="str">
        <f t="shared" si="84"/>
        <v/>
      </c>
      <c r="B879" s="98" t="str">
        <f t="shared" si="83"/>
        <v/>
      </c>
      <c r="C879" s="99"/>
      <c r="D879" s="137"/>
      <c r="E879" s="100"/>
      <c r="F879" s="57"/>
      <c r="G879" s="58">
        <f t="shared" si="85"/>
        <v>0</v>
      </c>
      <c r="H879" s="58">
        <f>IF(E879="",0,IFERROR(VLOOKUP(E879,档案费管理台账!$D$4:$H$1000,5,0),0))</f>
        <v>0</v>
      </c>
      <c r="I879" s="57"/>
      <c r="J879" s="57"/>
      <c r="K879" s="57"/>
      <c r="L879" s="57"/>
      <c r="M879" s="58" t="str">
        <f t="shared" si="86"/>
        <v/>
      </c>
      <c r="N879" s="102"/>
    </row>
    <row r="880" spans="1:14">
      <c r="A880" s="97" t="str">
        <f t="shared" si="84"/>
        <v/>
      </c>
      <c r="B880" s="98" t="str">
        <f t="shared" si="83"/>
        <v/>
      </c>
      <c r="C880" s="99"/>
      <c r="D880" s="137"/>
      <c r="E880" s="100"/>
      <c r="F880" s="57"/>
      <c r="G880" s="58">
        <f t="shared" si="85"/>
        <v>0</v>
      </c>
      <c r="H880" s="58">
        <f>IF(E880="",0,IFERROR(VLOOKUP(E880,档案费管理台账!$D$4:$H$1000,5,0),0))</f>
        <v>0</v>
      </c>
      <c r="I880" s="57"/>
      <c r="J880" s="57"/>
      <c r="K880" s="57"/>
      <c r="L880" s="57"/>
      <c r="M880" s="58" t="str">
        <f t="shared" si="86"/>
        <v/>
      </c>
      <c r="N880" s="102"/>
    </row>
    <row r="881" spans="1:14">
      <c r="A881" s="97" t="str">
        <f t="shared" si="84"/>
        <v/>
      </c>
      <c r="B881" s="98" t="str">
        <f t="shared" si="83"/>
        <v/>
      </c>
      <c r="C881" s="99"/>
      <c r="D881" s="137"/>
      <c r="E881" s="100"/>
      <c r="F881" s="57"/>
      <c r="G881" s="58">
        <f t="shared" si="85"/>
        <v>0</v>
      </c>
      <c r="H881" s="58">
        <f>IF(E881="",0,IFERROR(VLOOKUP(E881,档案费管理台账!$D$4:$H$1000,5,0),0))</f>
        <v>0</v>
      </c>
      <c r="I881" s="57"/>
      <c r="J881" s="57"/>
      <c r="K881" s="57"/>
      <c r="L881" s="57"/>
      <c r="M881" s="58" t="str">
        <f t="shared" si="86"/>
        <v/>
      </c>
      <c r="N881" s="102"/>
    </row>
    <row r="882" spans="1:14">
      <c r="A882" s="97" t="str">
        <f t="shared" si="84"/>
        <v/>
      </c>
      <c r="B882" s="98" t="str">
        <f t="shared" si="83"/>
        <v/>
      </c>
      <c r="C882" s="99"/>
      <c r="D882" s="137"/>
      <c r="E882" s="100"/>
      <c r="F882" s="57"/>
      <c r="G882" s="58">
        <f t="shared" si="85"/>
        <v>0</v>
      </c>
      <c r="H882" s="58">
        <f>IF(E882="",0,IFERROR(VLOOKUP(E882,档案费管理台账!$D$4:$H$1000,5,0),0))</f>
        <v>0</v>
      </c>
      <c r="I882" s="57"/>
      <c r="J882" s="57"/>
      <c r="K882" s="57"/>
      <c r="L882" s="57"/>
      <c r="M882" s="58" t="str">
        <f t="shared" si="86"/>
        <v/>
      </c>
      <c r="N882" s="102"/>
    </row>
    <row r="883" spans="1:14">
      <c r="A883" s="97" t="str">
        <f t="shared" si="84"/>
        <v/>
      </c>
      <c r="B883" s="98" t="str">
        <f t="shared" si="83"/>
        <v/>
      </c>
      <c r="C883" s="99"/>
      <c r="D883" s="137"/>
      <c r="E883" s="100"/>
      <c r="F883" s="57"/>
      <c r="G883" s="58">
        <f t="shared" si="85"/>
        <v>0</v>
      </c>
      <c r="H883" s="58">
        <f>IF(E883="",0,IFERROR(VLOOKUP(E883,档案费管理台账!$D$4:$H$1000,5,0),0))</f>
        <v>0</v>
      </c>
      <c r="I883" s="57"/>
      <c r="J883" s="57"/>
      <c r="K883" s="57"/>
      <c r="L883" s="57"/>
      <c r="M883" s="58" t="str">
        <f t="shared" si="86"/>
        <v/>
      </c>
      <c r="N883" s="102"/>
    </row>
    <row r="884" spans="1:14">
      <c r="A884" s="97" t="str">
        <f t="shared" si="84"/>
        <v/>
      </c>
      <c r="B884" s="98" t="str">
        <f t="shared" si="83"/>
        <v/>
      </c>
      <c r="C884" s="99"/>
      <c r="D884" s="137"/>
      <c r="E884" s="100"/>
      <c r="F884" s="57"/>
      <c r="G884" s="58">
        <f t="shared" si="85"/>
        <v>0</v>
      </c>
      <c r="H884" s="58">
        <f>IF(E884="",0,IFERROR(VLOOKUP(E884,档案费管理台账!$D$4:$H$1000,5,0),0))</f>
        <v>0</v>
      </c>
      <c r="I884" s="57"/>
      <c r="J884" s="57"/>
      <c r="K884" s="57"/>
      <c r="L884" s="57"/>
      <c r="M884" s="58" t="str">
        <f t="shared" si="86"/>
        <v/>
      </c>
      <c r="N884" s="102"/>
    </row>
    <row r="885" spans="1:14">
      <c r="A885" s="97" t="str">
        <f t="shared" si="84"/>
        <v/>
      </c>
      <c r="B885" s="98" t="str">
        <f t="shared" si="83"/>
        <v/>
      </c>
      <c r="C885" s="99"/>
      <c r="D885" s="137"/>
      <c r="E885" s="100"/>
      <c r="F885" s="57"/>
      <c r="G885" s="58">
        <f t="shared" si="85"/>
        <v>0</v>
      </c>
      <c r="H885" s="58">
        <f>IF(E885="",0,IFERROR(VLOOKUP(E885,档案费管理台账!$D$4:$H$1000,5,0),0))</f>
        <v>0</v>
      </c>
      <c r="I885" s="57"/>
      <c r="J885" s="57"/>
      <c r="K885" s="57"/>
      <c r="L885" s="57"/>
      <c r="M885" s="58" t="str">
        <f t="shared" si="86"/>
        <v/>
      </c>
      <c r="N885" s="102"/>
    </row>
    <row r="886" spans="1:14">
      <c r="A886" s="97" t="str">
        <f t="shared" si="84"/>
        <v/>
      </c>
      <c r="B886" s="98" t="str">
        <f t="shared" si="83"/>
        <v/>
      </c>
      <c r="C886" s="99"/>
      <c r="D886" s="137"/>
      <c r="E886" s="100"/>
      <c r="F886" s="57"/>
      <c r="G886" s="58">
        <f t="shared" si="85"/>
        <v>0</v>
      </c>
      <c r="H886" s="58">
        <f>IF(E886="",0,IFERROR(VLOOKUP(E886,档案费管理台账!$D$4:$H$1000,5,0),0))</f>
        <v>0</v>
      </c>
      <c r="I886" s="57"/>
      <c r="J886" s="57"/>
      <c r="K886" s="57"/>
      <c r="L886" s="57"/>
      <c r="M886" s="58" t="str">
        <f t="shared" si="86"/>
        <v/>
      </c>
      <c r="N886" s="102"/>
    </row>
    <row r="887" spans="1:14">
      <c r="A887" s="97" t="str">
        <f t="shared" si="84"/>
        <v/>
      </c>
      <c r="B887" s="98" t="str">
        <f t="shared" si="83"/>
        <v/>
      </c>
      <c r="C887" s="99"/>
      <c r="D887" s="137"/>
      <c r="E887" s="100"/>
      <c r="F887" s="57"/>
      <c r="G887" s="58">
        <f t="shared" si="85"/>
        <v>0</v>
      </c>
      <c r="H887" s="58">
        <f>IF(E887="",0,IFERROR(VLOOKUP(E887,档案费管理台账!$D$4:$H$1000,5,0),0))</f>
        <v>0</v>
      </c>
      <c r="I887" s="57"/>
      <c r="J887" s="57"/>
      <c r="K887" s="57"/>
      <c r="L887" s="57"/>
      <c r="M887" s="58" t="str">
        <f t="shared" si="86"/>
        <v/>
      </c>
      <c r="N887" s="102"/>
    </row>
    <row r="888" spans="1:14">
      <c r="A888" s="97" t="str">
        <f t="shared" si="84"/>
        <v/>
      </c>
      <c r="B888" s="98" t="str">
        <f t="shared" si="83"/>
        <v/>
      </c>
      <c r="C888" s="99"/>
      <c r="D888" s="137"/>
      <c r="E888" s="100"/>
      <c r="F888" s="57"/>
      <c r="G888" s="58">
        <f t="shared" si="85"/>
        <v>0</v>
      </c>
      <c r="H888" s="58">
        <f>IF(E888="",0,IFERROR(VLOOKUP(E888,档案费管理台账!$D$4:$H$1000,5,0),0))</f>
        <v>0</v>
      </c>
      <c r="I888" s="57"/>
      <c r="J888" s="57"/>
      <c r="K888" s="57"/>
      <c r="L888" s="57"/>
      <c r="M888" s="58" t="str">
        <f t="shared" si="86"/>
        <v/>
      </c>
      <c r="N888" s="102"/>
    </row>
    <row r="889" spans="1:14">
      <c r="A889" s="97" t="str">
        <f t="shared" si="84"/>
        <v/>
      </c>
      <c r="B889" s="98" t="str">
        <f t="shared" si="83"/>
        <v/>
      </c>
      <c r="C889" s="99"/>
      <c r="D889" s="137"/>
      <c r="E889" s="100"/>
      <c r="F889" s="57"/>
      <c r="G889" s="58">
        <f t="shared" si="85"/>
        <v>0</v>
      </c>
      <c r="H889" s="58">
        <f>IF(E889="",0,IFERROR(VLOOKUP(E889,档案费管理台账!$D$4:$H$1000,5,0),0))</f>
        <v>0</v>
      </c>
      <c r="I889" s="57"/>
      <c r="J889" s="57"/>
      <c r="K889" s="57"/>
      <c r="L889" s="57"/>
      <c r="M889" s="58" t="str">
        <f t="shared" si="86"/>
        <v/>
      </c>
      <c r="N889" s="102"/>
    </row>
    <row r="890" spans="1:14">
      <c r="A890" s="97" t="str">
        <f t="shared" si="84"/>
        <v/>
      </c>
      <c r="B890" s="98" t="str">
        <f t="shared" si="83"/>
        <v/>
      </c>
      <c r="C890" s="99"/>
      <c r="D890" s="137"/>
      <c r="E890" s="100"/>
      <c r="F890" s="57"/>
      <c r="G890" s="58">
        <f t="shared" si="85"/>
        <v>0</v>
      </c>
      <c r="H890" s="58">
        <f>IF(E890="",0,IFERROR(VLOOKUP(E890,档案费管理台账!$D$4:$H$1000,5,0),0))</f>
        <v>0</v>
      </c>
      <c r="I890" s="57"/>
      <c r="J890" s="57"/>
      <c r="K890" s="57"/>
      <c r="L890" s="57"/>
      <c r="M890" s="58" t="str">
        <f t="shared" si="86"/>
        <v/>
      </c>
      <c r="N890" s="102"/>
    </row>
    <row r="891" spans="1:14">
      <c r="A891" s="97" t="str">
        <f t="shared" si="84"/>
        <v/>
      </c>
      <c r="B891" s="98" t="str">
        <f t="shared" si="83"/>
        <v/>
      </c>
      <c r="C891" s="99"/>
      <c r="D891" s="137"/>
      <c r="E891" s="100"/>
      <c r="F891" s="57"/>
      <c r="G891" s="58">
        <f t="shared" si="85"/>
        <v>0</v>
      </c>
      <c r="H891" s="58">
        <f>IF(E891="",0,IFERROR(VLOOKUP(E891,档案费管理台账!$D$4:$H$1000,5,0),0))</f>
        <v>0</v>
      </c>
      <c r="I891" s="57"/>
      <c r="J891" s="57"/>
      <c r="K891" s="57"/>
      <c r="L891" s="57"/>
      <c r="M891" s="58" t="str">
        <f t="shared" si="86"/>
        <v/>
      </c>
      <c r="N891" s="102"/>
    </row>
    <row r="892" spans="1:14">
      <c r="A892" s="97" t="str">
        <f t="shared" si="84"/>
        <v/>
      </c>
      <c r="B892" s="98" t="str">
        <f t="shared" si="83"/>
        <v/>
      </c>
      <c r="C892" s="99"/>
      <c r="D892" s="137"/>
      <c r="E892" s="100"/>
      <c r="F892" s="57"/>
      <c r="G892" s="58">
        <f t="shared" si="85"/>
        <v>0</v>
      </c>
      <c r="H892" s="58">
        <f>IF(E892="",0,IFERROR(VLOOKUP(E892,档案费管理台账!$D$4:$H$1000,5,0),0))</f>
        <v>0</v>
      </c>
      <c r="I892" s="57"/>
      <c r="J892" s="57"/>
      <c r="K892" s="57"/>
      <c r="L892" s="57"/>
      <c r="M892" s="58" t="str">
        <f t="shared" si="86"/>
        <v/>
      </c>
      <c r="N892" s="102"/>
    </row>
    <row r="893" spans="1:14">
      <c r="A893" s="97" t="str">
        <f t="shared" si="84"/>
        <v/>
      </c>
      <c r="B893" s="98" t="str">
        <f t="shared" si="83"/>
        <v/>
      </c>
      <c r="C893" s="99"/>
      <c r="D893" s="137"/>
      <c r="E893" s="100"/>
      <c r="F893" s="57"/>
      <c r="G893" s="58">
        <f t="shared" si="85"/>
        <v>0</v>
      </c>
      <c r="H893" s="58">
        <f>IF(E893="",0,IFERROR(VLOOKUP(E893,档案费管理台账!$D$4:$H$1000,5,0),0))</f>
        <v>0</v>
      </c>
      <c r="I893" s="57"/>
      <c r="J893" s="57"/>
      <c r="K893" s="57"/>
      <c r="L893" s="57"/>
      <c r="M893" s="58" t="str">
        <f t="shared" si="86"/>
        <v/>
      </c>
      <c r="N893" s="102"/>
    </row>
    <row r="894" spans="1:14">
      <c r="A894" s="97" t="str">
        <f t="shared" si="84"/>
        <v/>
      </c>
      <c r="B894" s="98" t="str">
        <f t="shared" si="83"/>
        <v/>
      </c>
      <c r="C894" s="99"/>
      <c r="D894" s="137"/>
      <c r="E894" s="100"/>
      <c r="F894" s="57"/>
      <c r="G894" s="58">
        <f t="shared" si="85"/>
        <v>0</v>
      </c>
      <c r="H894" s="58">
        <f>IF(E894="",0,IFERROR(VLOOKUP(E894,档案费管理台账!$D$4:$H$1000,5,0),0))</f>
        <v>0</v>
      </c>
      <c r="I894" s="57"/>
      <c r="J894" s="57"/>
      <c r="K894" s="57"/>
      <c r="L894" s="57"/>
      <c r="M894" s="58" t="str">
        <f t="shared" si="86"/>
        <v/>
      </c>
      <c r="N894" s="102"/>
    </row>
    <row r="895" spans="1:14">
      <c r="A895" s="97" t="str">
        <f t="shared" si="84"/>
        <v/>
      </c>
      <c r="B895" s="98" t="str">
        <f t="shared" si="83"/>
        <v/>
      </c>
      <c r="C895" s="99"/>
      <c r="D895" s="137"/>
      <c r="E895" s="100"/>
      <c r="F895" s="57"/>
      <c r="G895" s="58">
        <f t="shared" si="85"/>
        <v>0</v>
      </c>
      <c r="H895" s="58">
        <f>IF(E895="",0,IFERROR(VLOOKUP(E895,档案费管理台账!$D$4:$H$1000,5,0),0))</f>
        <v>0</v>
      </c>
      <c r="I895" s="57"/>
      <c r="J895" s="57"/>
      <c r="K895" s="57"/>
      <c r="L895" s="57"/>
      <c r="M895" s="58" t="str">
        <f t="shared" si="86"/>
        <v/>
      </c>
      <c r="N895" s="102"/>
    </row>
    <row r="896" spans="1:14">
      <c r="A896" s="97" t="str">
        <f t="shared" si="84"/>
        <v/>
      </c>
      <c r="B896" s="98" t="str">
        <f t="shared" si="83"/>
        <v/>
      </c>
      <c r="C896" s="99"/>
      <c r="D896" s="137"/>
      <c r="E896" s="100"/>
      <c r="F896" s="57"/>
      <c r="G896" s="58">
        <f t="shared" si="85"/>
        <v>0</v>
      </c>
      <c r="H896" s="58">
        <f>IF(E896="",0,IFERROR(VLOOKUP(E896,档案费管理台账!$D$4:$H$1000,5,0),0))</f>
        <v>0</v>
      </c>
      <c r="I896" s="57"/>
      <c r="J896" s="57"/>
      <c r="K896" s="57"/>
      <c r="L896" s="57"/>
      <c r="M896" s="58" t="str">
        <f t="shared" si="86"/>
        <v/>
      </c>
      <c r="N896" s="102"/>
    </row>
    <row r="897" spans="1:14">
      <c r="A897" s="97" t="str">
        <f t="shared" si="84"/>
        <v/>
      </c>
      <c r="B897" s="98" t="str">
        <f t="shared" si="83"/>
        <v/>
      </c>
      <c r="C897" s="99"/>
      <c r="D897" s="137"/>
      <c r="E897" s="100"/>
      <c r="F897" s="57"/>
      <c r="G897" s="58">
        <f t="shared" si="85"/>
        <v>0</v>
      </c>
      <c r="H897" s="58">
        <f>IF(E897="",0,IFERROR(VLOOKUP(E897,档案费管理台账!$D$4:$H$1000,5,0),0))</f>
        <v>0</v>
      </c>
      <c r="I897" s="57"/>
      <c r="J897" s="57"/>
      <c r="K897" s="57"/>
      <c r="L897" s="57"/>
      <c r="M897" s="58" t="str">
        <f t="shared" si="86"/>
        <v/>
      </c>
      <c r="N897" s="102"/>
    </row>
    <row r="898" spans="1:14">
      <c r="A898" s="97" t="str">
        <f t="shared" si="84"/>
        <v/>
      </c>
      <c r="B898" s="98" t="str">
        <f t="shared" si="83"/>
        <v/>
      </c>
      <c r="C898" s="99"/>
      <c r="D898" s="137"/>
      <c r="E898" s="100"/>
      <c r="F898" s="57"/>
      <c r="G898" s="58">
        <f t="shared" si="85"/>
        <v>0</v>
      </c>
      <c r="H898" s="58">
        <f>IF(E898="",0,IFERROR(VLOOKUP(E898,档案费管理台账!$D$4:$H$1000,5,0),0))</f>
        <v>0</v>
      </c>
      <c r="I898" s="57"/>
      <c r="J898" s="57"/>
      <c r="K898" s="57"/>
      <c r="L898" s="57"/>
      <c r="M898" s="58" t="str">
        <f t="shared" si="86"/>
        <v/>
      </c>
      <c r="N898" s="102"/>
    </row>
    <row r="899" spans="1:14">
      <c r="A899" s="97" t="str">
        <f t="shared" si="84"/>
        <v/>
      </c>
      <c r="B899" s="98" t="str">
        <f t="shared" si="83"/>
        <v/>
      </c>
      <c r="C899" s="99"/>
      <c r="D899" s="137"/>
      <c r="E899" s="100"/>
      <c r="F899" s="57"/>
      <c r="G899" s="58">
        <f t="shared" si="85"/>
        <v>0</v>
      </c>
      <c r="H899" s="58">
        <f>IF(E899="",0,IFERROR(VLOOKUP(E899,档案费管理台账!$D$4:$H$1000,5,0),0))</f>
        <v>0</v>
      </c>
      <c r="I899" s="57"/>
      <c r="J899" s="57"/>
      <c r="K899" s="57"/>
      <c r="L899" s="57"/>
      <c r="M899" s="58" t="str">
        <f t="shared" si="86"/>
        <v/>
      </c>
      <c r="N899" s="102"/>
    </row>
    <row r="900" spans="1:14">
      <c r="A900" s="97" t="str">
        <f t="shared" si="84"/>
        <v/>
      </c>
      <c r="B900" s="98" t="str">
        <f t="shared" si="83"/>
        <v/>
      </c>
      <c r="C900" s="99"/>
      <c r="D900" s="137"/>
      <c r="E900" s="100"/>
      <c r="F900" s="57"/>
      <c r="G900" s="58">
        <f t="shared" si="85"/>
        <v>0</v>
      </c>
      <c r="H900" s="58">
        <f>IF(E900="",0,IFERROR(VLOOKUP(E900,档案费管理台账!$D$4:$H$1000,5,0),0))</f>
        <v>0</v>
      </c>
      <c r="I900" s="57"/>
      <c r="J900" s="57"/>
      <c r="K900" s="57"/>
      <c r="L900" s="57"/>
      <c r="M900" s="58" t="str">
        <f t="shared" si="86"/>
        <v/>
      </c>
      <c r="N900" s="102"/>
    </row>
    <row r="901" spans="1:14">
      <c r="A901" s="97" t="str">
        <f t="shared" si="84"/>
        <v/>
      </c>
      <c r="B901" s="98" t="str">
        <f t="shared" si="83"/>
        <v/>
      </c>
      <c r="C901" s="99"/>
      <c r="D901" s="137"/>
      <c r="E901" s="100"/>
      <c r="F901" s="57"/>
      <c r="G901" s="58">
        <f t="shared" si="85"/>
        <v>0</v>
      </c>
      <c r="H901" s="58">
        <f>IF(E901="",0,IFERROR(VLOOKUP(E901,档案费管理台账!$D$4:$H$1000,5,0),0))</f>
        <v>0</v>
      </c>
      <c r="I901" s="57"/>
      <c r="J901" s="57"/>
      <c r="K901" s="57"/>
      <c r="L901" s="57"/>
      <c r="M901" s="58" t="str">
        <f t="shared" si="86"/>
        <v/>
      </c>
      <c r="N901" s="102"/>
    </row>
    <row r="902" spans="1:14">
      <c r="A902" s="97" t="str">
        <f t="shared" si="84"/>
        <v/>
      </c>
      <c r="B902" s="98" t="str">
        <f t="shared" si="83"/>
        <v/>
      </c>
      <c r="C902" s="99"/>
      <c r="D902" s="137"/>
      <c r="E902" s="100"/>
      <c r="F902" s="57"/>
      <c r="G902" s="58">
        <f t="shared" si="85"/>
        <v>0</v>
      </c>
      <c r="H902" s="58">
        <f>IF(E902="",0,IFERROR(VLOOKUP(E902,档案费管理台账!$D$4:$H$1000,5,0),0))</f>
        <v>0</v>
      </c>
      <c r="I902" s="57"/>
      <c r="J902" s="57"/>
      <c r="K902" s="57"/>
      <c r="L902" s="57"/>
      <c r="M902" s="58" t="str">
        <f t="shared" si="86"/>
        <v/>
      </c>
      <c r="N902" s="102"/>
    </row>
    <row r="903" spans="1:14">
      <c r="A903" s="97" t="str">
        <f t="shared" si="84"/>
        <v/>
      </c>
      <c r="B903" s="98" t="str">
        <f t="shared" si="83"/>
        <v/>
      </c>
      <c r="C903" s="99"/>
      <c r="D903" s="137"/>
      <c r="E903" s="100"/>
      <c r="F903" s="57"/>
      <c r="G903" s="58">
        <f t="shared" si="85"/>
        <v>0</v>
      </c>
      <c r="H903" s="58">
        <f>IF(E903="",0,IFERROR(VLOOKUP(E903,档案费管理台账!$D$4:$H$1000,5,0),0))</f>
        <v>0</v>
      </c>
      <c r="I903" s="57"/>
      <c r="J903" s="57"/>
      <c r="K903" s="57"/>
      <c r="L903" s="57"/>
      <c r="M903" s="58" t="str">
        <f t="shared" si="86"/>
        <v/>
      </c>
      <c r="N903" s="102"/>
    </row>
    <row r="904" spans="1:14">
      <c r="A904" s="97" t="str">
        <f t="shared" si="84"/>
        <v/>
      </c>
      <c r="B904" s="98" t="str">
        <f t="shared" si="83"/>
        <v/>
      </c>
      <c r="C904" s="99"/>
      <c r="D904" s="137"/>
      <c r="E904" s="100"/>
      <c r="F904" s="57"/>
      <c r="G904" s="58">
        <f t="shared" si="85"/>
        <v>0</v>
      </c>
      <c r="H904" s="58">
        <f>IF(E904="",0,IFERROR(VLOOKUP(E904,档案费管理台账!$D$4:$H$1000,5,0),0))</f>
        <v>0</v>
      </c>
      <c r="I904" s="57"/>
      <c r="J904" s="57"/>
      <c r="K904" s="57"/>
      <c r="L904" s="57"/>
      <c r="M904" s="58" t="str">
        <f t="shared" si="86"/>
        <v/>
      </c>
      <c r="N904" s="102"/>
    </row>
    <row r="905" spans="1:14">
      <c r="A905" s="97" t="str">
        <f t="shared" si="84"/>
        <v/>
      </c>
      <c r="B905" s="98" t="str">
        <f t="shared" si="83"/>
        <v/>
      </c>
      <c r="C905" s="99"/>
      <c r="D905" s="137"/>
      <c r="E905" s="100"/>
      <c r="F905" s="57"/>
      <c r="G905" s="58">
        <f t="shared" si="85"/>
        <v>0</v>
      </c>
      <c r="H905" s="58">
        <f>IF(E905="",0,IFERROR(VLOOKUP(E905,档案费管理台账!$D$4:$H$1000,5,0),0))</f>
        <v>0</v>
      </c>
      <c r="I905" s="57"/>
      <c r="J905" s="57"/>
      <c r="K905" s="57"/>
      <c r="L905" s="57"/>
      <c r="M905" s="58" t="str">
        <f t="shared" si="86"/>
        <v/>
      </c>
      <c r="N905" s="102"/>
    </row>
    <row r="906" spans="1:14">
      <c r="A906" s="97" t="str">
        <f t="shared" si="84"/>
        <v/>
      </c>
      <c r="B906" s="98" t="str">
        <f t="shared" si="83"/>
        <v/>
      </c>
      <c r="C906" s="99"/>
      <c r="D906" s="137"/>
      <c r="E906" s="100"/>
      <c r="F906" s="57"/>
      <c r="G906" s="58">
        <f t="shared" si="85"/>
        <v>0</v>
      </c>
      <c r="H906" s="58">
        <f>IF(E906="",0,IFERROR(VLOOKUP(E906,档案费管理台账!$D$4:$H$1000,5,0),0))</f>
        <v>0</v>
      </c>
      <c r="I906" s="57"/>
      <c r="J906" s="57"/>
      <c r="K906" s="57"/>
      <c r="L906" s="57"/>
      <c r="M906" s="58" t="str">
        <f t="shared" si="86"/>
        <v/>
      </c>
      <c r="N906" s="102"/>
    </row>
    <row r="907" spans="1:14">
      <c r="A907" s="97" t="str">
        <f t="shared" si="84"/>
        <v/>
      </c>
      <c r="B907" s="98" t="str">
        <f t="shared" si="83"/>
        <v/>
      </c>
      <c r="C907" s="99"/>
      <c r="D907" s="137"/>
      <c r="E907" s="100"/>
      <c r="F907" s="57"/>
      <c r="G907" s="58">
        <f t="shared" si="85"/>
        <v>0</v>
      </c>
      <c r="H907" s="58">
        <f>IF(E907="",0,IFERROR(VLOOKUP(E907,档案费管理台账!$D$4:$H$1000,5,0),0))</f>
        <v>0</v>
      </c>
      <c r="I907" s="57"/>
      <c r="J907" s="57"/>
      <c r="K907" s="57"/>
      <c r="L907" s="57"/>
      <c r="M907" s="58" t="str">
        <f t="shared" si="86"/>
        <v/>
      </c>
      <c r="N907" s="102"/>
    </row>
    <row r="908" spans="1:14">
      <c r="A908" s="97" t="str">
        <f t="shared" si="84"/>
        <v/>
      </c>
      <c r="B908" s="98" t="str">
        <f t="shared" si="83"/>
        <v/>
      </c>
      <c r="C908" s="99"/>
      <c r="D908" s="137"/>
      <c r="E908" s="100"/>
      <c r="F908" s="57"/>
      <c r="G908" s="58">
        <f t="shared" si="85"/>
        <v>0</v>
      </c>
      <c r="H908" s="58">
        <f>IF(E908="",0,IFERROR(VLOOKUP(E908,档案费管理台账!$D$4:$H$1000,5,0),0))</f>
        <v>0</v>
      </c>
      <c r="I908" s="57"/>
      <c r="J908" s="57"/>
      <c r="K908" s="57"/>
      <c r="L908" s="57"/>
      <c r="M908" s="58" t="str">
        <f t="shared" si="86"/>
        <v/>
      </c>
      <c r="N908" s="102"/>
    </row>
    <row r="909" spans="1:14">
      <c r="A909" s="97" t="str">
        <f t="shared" si="84"/>
        <v/>
      </c>
      <c r="B909" s="98" t="str">
        <f t="shared" si="83"/>
        <v/>
      </c>
      <c r="C909" s="99"/>
      <c r="D909" s="137"/>
      <c r="E909" s="100"/>
      <c r="F909" s="57"/>
      <c r="G909" s="58">
        <f t="shared" si="85"/>
        <v>0</v>
      </c>
      <c r="H909" s="58">
        <f>IF(E909="",0,IFERROR(VLOOKUP(E909,档案费管理台账!$D$4:$H$1000,5,0),0))</f>
        <v>0</v>
      </c>
      <c r="I909" s="57"/>
      <c r="J909" s="57"/>
      <c r="K909" s="57"/>
      <c r="L909" s="57"/>
      <c r="M909" s="58" t="str">
        <f t="shared" si="86"/>
        <v/>
      </c>
      <c r="N909" s="102"/>
    </row>
    <row r="910" spans="1:14">
      <c r="A910" s="97" t="str">
        <f t="shared" si="84"/>
        <v/>
      </c>
      <c r="B910" s="98" t="str">
        <f t="shared" si="83"/>
        <v/>
      </c>
      <c r="C910" s="99"/>
      <c r="D910" s="137"/>
      <c r="E910" s="100"/>
      <c r="F910" s="57"/>
      <c r="G910" s="58">
        <f t="shared" si="85"/>
        <v>0</v>
      </c>
      <c r="H910" s="58">
        <f>IF(E910="",0,IFERROR(VLOOKUP(E910,档案费管理台账!$D$4:$H$1000,5,0),0))</f>
        <v>0</v>
      </c>
      <c r="I910" s="57"/>
      <c r="J910" s="57"/>
      <c r="K910" s="57"/>
      <c r="L910" s="57"/>
      <c r="M910" s="58" t="str">
        <f t="shared" si="86"/>
        <v/>
      </c>
      <c r="N910" s="102"/>
    </row>
    <row r="911" spans="1:14">
      <c r="A911" s="97" t="str">
        <f t="shared" si="84"/>
        <v/>
      </c>
      <c r="B911" s="98" t="str">
        <f t="shared" si="83"/>
        <v/>
      </c>
      <c r="C911" s="99"/>
      <c r="D911" s="137"/>
      <c r="E911" s="100"/>
      <c r="F911" s="57"/>
      <c r="G911" s="58">
        <f t="shared" si="85"/>
        <v>0</v>
      </c>
      <c r="H911" s="58">
        <f>IF(E911="",0,IFERROR(VLOOKUP(E911,档案费管理台账!$D$4:$H$1000,5,0),0))</f>
        <v>0</v>
      </c>
      <c r="I911" s="57"/>
      <c r="J911" s="57"/>
      <c r="K911" s="57"/>
      <c r="L911" s="57"/>
      <c r="M911" s="58" t="str">
        <f t="shared" si="86"/>
        <v/>
      </c>
      <c r="N911" s="102"/>
    </row>
    <row r="912" spans="1:14">
      <c r="A912" s="97" t="str">
        <f t="shared" si="84"/>
        <v/>
      </c>
      <c r="B912" s="98" t="str">
        <f t="shared" si="83"/>
        <v/>
      </c>
      <c r="C912" s="99"/>
      <c r="D912" s="137"/>
      <c r="E912" s="100"/>
      <c r="F912" s="57"/>
      <c r="G912" s="58">
        <f t="shared" si="85"/>
        <v>0</v>
      </c>
      <c r="H912" s="58">
        <f>IF(E912="",0,IFERROR(VLOOKUP(E912,档案费管理台账!$D$4:$H$1000,5,0),0))</f>
        <v>0</v>
      </c>
      <c r="I912" s="57"/>
      <c r="J912" s="57"/>
      <c r="K912" s="57"/>
      <c r="L912" s="57"/>
      <c r="M912" s="58" t="str">
        <f t="shared" si="86"/>
        <v/>
      </c>
      <c r="N912" s="102"/>
    </row>
    <row r="913" spans="1:14">
      <c r="A913" s="97" t="str">
        <f t="shared" si="84"/>
        <v/>
      </c>
      <c r="B913" s="98" t="str">
        <f t="shared" si="83"/>
        <v/>
      </c>
      <c r="C913" s="99"/>
      <c r="D913" s="137"/>
      <c r="E913" s="100"/>
      <c r="F913" s="57"/>
      <c r="G913" s="58">
        <f t="shared" si="85"/>
        <v>0</v>
      </c>
      <c r="H913" s="58">
        <f>IF(E913="",0,IFERROR(VLOOKUP(E913,档案费管理台账!$D$4:$H$1000,5,0),0))</f>
        <v>0</v>
      </c>
      <c r="I913" s="57"/>
      <c r="J913" s="57"/>
      <c r="K913" s="57"/>
      <c r="L913" s="57"/>
      <c r="M913" s="58" t="str">
        <f t="shared" si="86"/>
        <v/>
      </c>
      <c r="N913" s="102"/>
    </row>
    <row r="914" spans="1:14">
      <c r="A914" s="97" t="str">
        <f t="shared" si="84"/>
        <v/>
      </c>
      <c r="B914" s="98" t="str">
        <f t="shared" si="83"/>
        <v/>
      </c>
      <c r="C914" s="99"/>
      <c r="D914" s="137"/>
      <c r="E914" s="100"/>
      <c r="F914" s="57"/>
      <c r="G914" s="58">
        <f t="shared" si="85"/>
        <v>0</v>
      </c>
      <c r="H914" s="58">
        <f>IF(E914="",0,IFERROR(VLOOKUP(E914,档案费管理台账!$D$4:$H$1000,5,0),0))</f>
        <v>0</v>
      </c>
      <c r="I914" s="57"/>
      <c r="J914" s="57"/>
      <c r="K914" s="57"/>
      <c r="L914" s="57"/>
      <c r="M914" s="58" t="str">
        <f t="shared" si="86"/>
        <v/>
      </c>
      <c r="N914" s="102"/>
    </row>
    <row r="915" spans="1:14">
      <c r="A915" s="97" t="str">
        <f t="shared" si="84"/>
        <v/>
      </c>
      <c r="B915" s="98" t="str">
        <f t="shared" si="83"/>
        <v/>
      </c>
      <c r="C915" s="99"/>
      <c r="D915" s="137"/>
      <c r="E915" s="100"/>
      <c r="F915" s="57"/>
      <c r="G915" s="58">
        <f t="shared" si="85"/>
        <v>0</v>
      </c>
      <c r="H915" s="58">
        <f>IF(E915="",0,IFERROR(VLOOKUP(E915,档案费管理台账!$D$4:$H$1000,5,0),0))</f>
        <v>0</v>
      </c>
      <c r="I915" s="57"/>
      <c r="J915" s="57"/>
      <c r="K915" s="57"/>
      <c r="L915" s="57"/>
      <c r="M915" s="58" t="str">
        <f t="shared" si="86"/>
        <v/>
      </c>
      <c r="N915" s="102"/>
    </row>
    <row r="916" spans="1:14">
      <c r="A916" s="97" t="str">
        <f t="shared" si="84"/>
        <v/>
      </c>
      <c r="B916" s="98" t="str">
        <f t="shared" si="83"/>
        <v/>
      </c>
      <c r="C916" s="99"/>
      <c r="D916" s="137"/>
      <c r="E916" s="100"/>
      <c r="F916" s="57"/>
      <c r="G916" s="58">
        <f t="shared" si="85"/>
        <v>0</v>
      </c>
      <c r="H916" s="58">
        <f>IF(E916="",0,IFERROR(VLOOKUP(E916,档案费管理台账!$D$4:$H$1000,5,0),0))</f>
        <v>0</v>
      </c>
      <c r="I916" s="57"/>
      <c r="J916" s="57"/>
      <c r="K916" s="57"/>
      <c r="L916" s="57"/>
      <c r="M916" s="58" t="str">
        <f t="shared" si="86"/>
        <v/>
      </c>
      <c r="N916" s="102"/>
    </row>
    <row r="917" spans="1:14">
      <c r="A917" s="97" t="str">
        <f t="shared" si="84"/>
        <v/>
      </c>
      <c r="B917" s="98" t="str">
        <f t="shared" si="83"/>
        <v/>
      </c>
      <c r="C917" s="99"/>
      <c r="D917" s="137"/>
      <c r="E917" s="100"/>
      <c r="F917" s="57"/>
      <c r="G917" s="58">
        <f t="shared" si="85"/>
        <v>0</v>
      </c>
      <c r="H917" s="58">
        <f>IF(E917="",0,IFERROR(VLOOKUP(E917,档案费管理台账!$D$4:$H$1000,5,0),0))</f>
        <v>0</v>
      </c>
      <c r="I917" s="57"/>
      <c r="J917" s="57"/>
      <c r="K917" s="57"/>
      <c r="L917" s="57"/>
      <c r="M917" s="58" t="str">
        <f t="shared" si="86"/>
        <v/>
      </c>
      <c r="N917" s="102"/>
    </row>
    <row r="918" spans="1:14">
      <c r="A918" s="97" t="str">
        <f t="shared" si="84"/>
        <v/>
      </c>
      <c r="B918" s="98" t="str">
        <f t="shared" si="83"/>
        <v/>
      </c>
      <c r="C918" s="99"/>
      <c r="D918" s="137"/>
      <c r="E918" s="100"/>
      <c r="F918" s="57"/>
      <c r="G918" s="58">
        <f t="shared" si="85"/>
        <v>0</v>
      </c>
      <c r="H918" s="58">
        <f>IF(E918="",0,IFERROR(VLOOKUP(E918,档案费管理台账!$D$4:$H$1000,5,0),0))</f>
        <v>0</v>
      </c>
      <c r="I918" s="57"/>
      <c r="J918" s="57"/>
      <c r="K918" s="57"/>
      <c r="L918" s="57"/>
      <c r="M918" s="58" t="str">
        <f t="shared" si="86"/>
        <v/>
      </c>
      <c r="N918" s="102"/>
    </row>
    <row r="919" spans="1:14">
      <c r="A919" s="97" t="str">
        <f t="shared" si="84"/>
        <v/>
      </c>
      <c r="B919" s="98" t="str">
        <f t="shared" si="83"/>
        <v/>
      </c>
      <c r="C919" s="99"/>
      <c r="D919" s="137"/>
      <c r="E919" s="100"/>
      <c r="F919" s="57"/>
      <c r="G919" s="58">
        <f t="shared" si="85"/>
        <v>0</v>
      </c>
      <c r="H919" s="58">
        <f>IF(E919="",0,IFERROR(VLOOKUP(E919,档案费管理台账!$D$4:$H$1000,5,0),0))</f>
        <v>0</v>
      </c>
      <c r="I919" s="57"/>
      <c r="J919" s="57"/>
      <c r="K919" s="57"/>
      <c r="L919" s="57"/>
      <c r="M919" s="58" t="str">
        <f t="shared" si="86"/>
        <v/>
      </c>
      <c r="N919" s="102"/>
    </row>
    <row r="920" spans="1:14">
      <c r="A920" s="97" t="str">
        <f t="shared" si="84"/>
        <v/>
      </c>
      <c r="B920" s="98" t="str">
        <f t="shared" si="83"/>
        <v/>
      </c>
      <c r="C920" s="99"/>
      <c r="D920" s="137"/>
      <c r="E920" s="100"/>
      <c r="F920" s="57"/>
      <c r="G920" s="58">
        <f t="shared" si="85"/>
        <v>0</v>
      </c>
      <c r="H920" s="58">
        <f>IF(E920="",0,IFERROR(VLOOKUP(E920,档案费管理台账!$D$4:$H$1000,5,0),0))</f>
        <v>0</v>
      </c>
      <c r="I920" s="57"/>
      <c r="J920" s="57"/>
      <c r="K920" s="57"/>
      <c r="L920" s="57"/>
      <c r="M920" s="58" t="str">
        <f t="shared" si="86"/>
        <v/>
      </c>
      <c r="N920" s="102"/>
    </row>
    <row r="921" spans="1:14">
      <c r="A921" s="97" t="str">
        <f t="shared" si="84"/>
        <v/>
      </c>
      <c r="B921" s="98" t="str">
        <f t="shared" si="83"/>
        <v/>
      </c>
      <c r="C921" s="99"/>
      <c r="D921" s="137"/>
      <c r="E921" s="100"/>
      <c r="F921" s="57"/>
      <c r="G921" s="58">
        <f t="shared" si="85"/>
        <v>0</v>
      </c>
      <c r="H921" s="58">
        <f>IF(E921="",0,IFERROR(VLOOKUP(E921,档案费管理台账!$D$4:$H$1000,5,0),0))</f>
        <v>0</v>
      </c>
      <c r="I921" s="57"/>
      <c r="J921" s="57"/>
      <c r="K921" s="57"/>
      <c r="L921" s="57"/>
      <c r="M921" s="58" t="str">
        <f t="shared" si="86"/>
        <v/>
      </c>
      <c r="N921" s="102"/>
    </row>
    <row r="922" spans="1:14">
      <c r="A922" s="97" t="str">
        <f t="shared" si="84"/>
        <v/>
      </c>
      <c r="B922" s="98" t="str">
        <f t="shared" si="83"/>
        <v/>
      </c>
      <c r="C922" s="99"/>
      <c r="D922" s="137"/>
      <c r="E922" s="100"/>
      <c r="F922" s="57"/>
      <c r="G922" s="58">
        <f t="shared" si="85"/>
        <v>0</v>
      </c>
      <c r="H922" s="58">
        <f>IF(E922="",0,IFERROR(VLOOKUP(E922,档案费管理台账!$D$4:$H$1000,5,0),0))</f>
        <v>0</v>
      </c>
      <c r="I922" s="57"/>
      <c r="J922" s="57"/>
      <c r="K922" s="57"/>
      <c r="L922" s="57"/>
      <c r="M922" s="58" t="str">
        <f t="shared" si="86"/>
        <v/>
      </c>
      <c r="N922" s="102"/>
    </row>
    <row r="923" spans="1:14">
      <c r="A923" s="97" t="str">
        <f t="shared" si="84"/>
        <v/>
      </c>
      <c r="B923" s="98" t="str">
        <f t="shared" si="83"/>
        <v/>
      </c>
      <c r="C923" s="99"/>
      <c r="D923" s="137"/>
      <c r="E923" s="100"/>
      <c r="F923" s="57"/>
      <c r="G923" s="58">
        <f t="shared" si="85"/>
        <v>0</v>
      </c>
      <c r="H923" s="58">
        <f>IF(E923="",0,IFERROR(VLOOKUP(E923,档案费管理台账!$D$4:$H$1000,5,0),0))</f>
        <v>0</v>
      </c>
      <c r="I923" s="57"/>
      <c r="J923" s="57"/>
      <c r="K923" s="57"/>
      <c r="L923" s="57"/>
      <c r="M923" s="58" t="str">
        <f t="shared" si="86"/>
        <v/>
      </c>
      <c r="N923" s="102"/>
    </row>
    <row r="924" spans="1:14">
      <c r="A924" s="97" t="str">
        <f t="shared" si="84"/>
        <v/>
      </c>
      <c r="B924" s="98" t="str">
        <f t="shared" si="83"/>
        <v/>
      </c>
      <c r="C924" s="99"/>
      <c r="D924" s="137"/>
      <c r="E924" s="100"/>
      <c r="F924" s="57"/>
      <c r="G924" s="58">
        <f t="shared" si="85"/>
        <v>0</v>
      </c>
      <c r="H924" s="58">
        <f>IF(E924="",0,IFERROR(VLOOKUP(E924,档案费管理台账!$D$4:$H$1000,5,0),0))</f>
        <v>0</v>
      </c>
      <c r="I924" s="57"/>
      <c r="J924" s="57"/>
      <c r="K924" s="57"/>
      <c r="L924" s="57"/>
      <c r="M924" s="58" t="str">
        <f t="shared" si="86"/>
        <v/>
      </c>
      <c r="N924" s="102"/>
    </row>
    <row r="925" spans="1:14">
      <c r="A925" s="97" t="str">
        <f t="shared" si="84"/>
        <v/>
      </c>
      <c r="B925" s="98" t="str">
        <f t="shared" si="83"/>
        <v/>
      </c>
      <c r="C925" s="99"/>
      <c r="D925" s="137"/>
      <c r="E925" s="100"/>
      <c r="F925" s="57"/>
      <c r="G925" s="58">
        <f t="shared" si="85"/>
        <v>0</v>
      </c>
      <c r="H925" s="58">
        <f>IF(E925="",0,IFERROR(VLOOKUP(E925,档案费管理台账!$D$4:$H$1000,5,0),0))</f>
        <v>0</v>
      </c>
      <c r="I925" s="57"/>
      <c r="J925" s="57"/>
      <c r="K925" s="57"/>
      <c r="L925" s="57"/>
      <c r="M925" s="58" t="str">
        <f t="shared" si="86"/>
        <v/>
      </c>
      <c r="N925" s="102"/>
    </row>
    <row r="926" spans="1:14">
      <c r="A926" s="97" t="str">
        <f t="shared" si="84"/>
        <v/>
      </c>
      <c r="B926" s="98" t="str">
        <f t="shared" si="83"/>
        <v/>
      </c>
      <c r="C926" s="99"/>
      <c r="D926" s="137"/>
      <c r="E926" s="100"/>
      <c r="F926" s="57"/>
      <c r="G926" s="58">
        <f t="shared" si="85"/>
        <v>0</v>
      </c>
      <c r="H926" s="58">
        <f>IF(E926="",0,IFERROR(VLOOKUP(E926,档案费管理台账!$D$4:$H$1000,5,0),0))</f>
        <v>0</v>
      </c>
      <c r="I926" s="57"/>
      <c r="J926" s="57"/>
      <c r="K926" s="57"/>
      <c r="L926" s="57"/>
      <c r="M926" s="58" t="str">
        <f t="shared" si="86"/>
        <v/>
      </c>
      <c r="N926" s="102"/>
    </row>
    <row r="927" spans="1:14">
      <c r="A927" s="97" t="str">
        <f t="shared" si="84"/>
        <v/>
      </c>
      <c r="B927" s="98" t="str">
        <f t="shared" si="83"/>
        <v/>
      </c>
      <c r="C927" s="99"/>
      <c r="D927" s="137"/>
      <c r="E927" s="100"/>
      <c r="F927" s="57"/>
      <c r="G927" s="58">
        <f t="shared" si="85"/>
        <v>0</v>
      </c>
      <c r="H927" s="58">
        <f>IF(E927="",0,IFERROR(VLOOKUP(E927,档案费管理台账!$D$4:$H$1000,5,0),0))</f>
        <v>0</v>
      </c>
      <c r="I927" s="57"/>
      <c r="J927" s="57"/>
      <c r="K927" s="57"/>
      <c r="L927" s="57"/>
      <c r="M927" s="58" t="str">
        <f t="shared" si="86"/>
        <v/>
      </c>
      <c r="N927" s="102"/>
    </row>
    <row r="928" spans="1:14">
      <c r="A928" s="97" t="str">
        <f t="shared" si="84"/>
        <v/>
      </c>
      <c r="B928" s="98" t="str">
        <f t="shared" si="83"/>
        <v/>
      </c>
      <c r="C928" s="99"/>
      <c r="D928" s="137"/>
      <c r="E928" s="100"/>
      <c r="F928" s="57"/>
      <c r="G928" s="58">
        <f t="shared" si="85"/>
        <v>0</v>
      </c>
      <c r="H928" s="58">
        <f>IF(E928="",0,IFERROR(VLOOKUP(E928,档案费管理台账!$D$4:$H$1000,5,0),0))</f>
        <v>0</v>
      </c>
      <c r="I928" s="57"/>
      <c r="J928" s="57"/>
      <c r="K928" s="57"/>
      <c r="L928" s="57"/>
      <c r="M928" s="58" t="str">
        <f t="shared" si="86"/>
        <v/>
      </c>
      <c r="N928" s="102"/>
    </row>
    <row r="929" spans="1:14">
      <c r="A929" s="97" t="str">
        <f t="shared" si="84"/>
        <v/>
      </c>
      <c r="B929" s="98" t="str">
        <f t="shared" si="83"/>
        <v/>
      </c>
      <c r="C929" s="99"/>
      <c r="D929" s="137"/>
      <c r="E929" s="100"/>
      <c r="F929" s="57"/>
      <c r="G929" s="58">
        <f t="shared" si="85"/>
        <v>0</v>
      </c>
      <c r="H929" s="58">
        <f>IF(E929="",0,IFERROR(VLOOKUP(E929,档案费管理台账!$D$4:$H$1000,5,0),0))</f>
        <v>0</v>
      </c>
      <c r="I929" s="57"/>
      <c r="J929" s="57"/>
      <c r="K929" s="57"/>
      <c r="L929" s="57"/>
      <c r="M929" s="58" t="str">
        <f t="shared" si="86"/>
        <v/>
      </c>
      <c r="N929" s="102"/>
    </row>
    <row r="930" spans="1:14">
      <c r="A930" s="97" t="str">
        <f t="shared" si="84"/>
        <v/>
      </c>
      <c r="B930" s="98" t="str">
        <f t="shared" si="83"/>
        <v/>
      </c>
      <c r="C930" s="99"/>
      <c r="D930" s="137"/>
      <c r="E930" s="100"/>
      <c r="F930" s="57"/>
      <c r="G930" s="58">
        <f t="shared" si="85"/>
        <v>0</v>
      </c>
      <c r="H930" s="58">
        <f>IF(E930="",0,IFERROR(VLOOKUP(E930,档案费管理台账!$D$4:$H$1000,5,0),0))</f>
        <v>0</v>
      </c>
      <c r="I930" s="57"/>
      <c r="J930" s="57"/>
      <c r="K930" s="57"/>
      <c r="L930" s="57"/>
      <c r="M930" s="58" t="str">
        <f t="shared" si="86"/>
        <v/>
      </c>
      <c r="N930" s="102"/>
    </row>
    <row r="931" spans="1:14">
      <c r="A931" s="97" t="str">
        <f t="shared" si="84"/>
        <v/>
      </c>
      <c r="B931" s="98" t="str">
        <f t="shared" si="83"/>
        <v/>
      </c>
      <c r="C931" s="99"/>
      <c r="D931" s="137"/>
      <c r="E931" s="100"/>
      <c r="F931" s="57"/>
      <c r="G931" s="58">
        <f t="shared" si="85"/>
        <v>0</v>
      </c>
      <c r="H931" s="58">
        <f>IF(E931="",0,IFERROR(VLOOKUP(E931,档案费管理台账!$D$4:$H$1000,5,0),0))</f>
        <v>0</v>
      </c>
      <c r="I931" s="57"/>
      <c r="J931" s="57"/>
      <c r="K931" s="57"/>
      <c r="L931" s="57"/>
      <c r="M931" s="58" t="str">
        <f t="shared" si="86"/>
        <v/>
      </c>
      <c r="N931" s="102"/>
    </row>
    <row r="932" spans="1:14">
      <c r="A932" s="97" t="str">
        <f t="shared" si="84"/>
        <v/>
      </c>
      <c r="B932" s="98" t="str">
        <f t="shared" si="83"/>
        <v/>
      </c>
      <c r="C932" s="99"/>
      <c r="D932" s="137"/>
      <c r="E932" s="100"/>
      <c r="F932" s="57"/>
      <c r="G932" s="58">
        <f t="shared" si="85"/>
        <v>0</v>
      </c>
      <c r="H932" s="58">
        <f>IF(E932="",0,IFERROR(VLOOKUP(E932,档案费管理台账!$D$4:$H$1000,5,0),0))</f>
        <v>0</v>
      </c>
      <c r="I932" s="57"/>
      <c r="J932" s="57"/>
      <c r="K932" s="57"/>
      <c r="L932" s="57"/>
      <c r="M932" s="58" t="str">
        <f t="shared" si="86"/>
        <v/>
      </c>
      <c r="N932" s="102"/>
    </row>
    <row r="933" spans="1:14">
      <c r="A933" s="97" t="str">
        <f t="shared" si="84"/>
        <v/>
      </c>
      <c r="B933" s="98" t="str">
        <f t="shared" si="83"/>
        <v/>
      </c>
      <c r="C933" s="99"/>
      <c r="D933" s="137"/>
      <c r="E933" s="100"/>
      <c r="F933" s="57"/>
      <c r="G933" s="58">
        <f t="shared" si="85"/>
        <v>0</v>
      </c>
      <c r="H933" s="58">
        <f>IF(E933="",0,IFERROR(VLOOKUP(E933,档案费管理台账!$D$4:$H$1000,5,0),0))</f>
        <v>0</v>
      </c>
      <c r="I933" s="57"/>
      <c r="J933" s="57"/>
      <c r="K933" s="57"/>
      <c r="L933" s="57"/>
      <c r="M933" s="58" t="str">
        <f t="shared" si="86"/>
        <v/>
      </c>
      <c r="N933" s="102"/>
    </row>
    <row r="934" spans="1:14">
      <c r="A934" s="97" t="str">
        <f t="shared" si="84"/>
        <v/>
      </c>
      <c r="B934" s="98" t="str">
        <f t="shared" si="83"/>
        <v/>
      </c>
      <c r="C934" s="99"/>
      <c r="D934" s="137"/>
      <c r="E934" s="100"/>
      <c r="F934" s="57"/>
      <c r="G934" s="58">
        <f t="shared" si="85"/>
        <v>0</v>
      </c>
      <c r="H934" s="58">
        <f>IF(E934="",0,IFERROR(VLOOKUP(E934,档案费管理台账!$D$4:$H$1000,5,0),0))</f>
        <v>0</v>
      </c>
      <c r="I934" s="57"/>
      <c r="J934" s="57"/>
      <c r="K934" s="57"/>
      <c r="L934" s="57"/>
      <c r="M934" s="58" t="str">
        <f t="shared" si="86"/>
        <v/>
      </c>
      <c r="N934" s="102"/>
    </row>
    <row r="935" spans="1:14">
      <c r="A935" s="97" t="str">
        <f t="shared" si="84"/>
        <v/>
      </c>
      <c r="B935" s="98" t="str">
        <f t="shared" si="83"/>
        <v/>
      </c>
      <c r="C935" s="99"/>
      <c r="D935" s="137"/>
      <c r="E935" s="100"/>
      <c r="F935" s="57"/>
      <c r="G935" s="58">
        <f t="shared" si="85"/>
        <v>0</v>
      </c>
      <c r="H935" s="58">
        <f>IF(E935="",0,IFERROR(VLOOKUP(E935,档案费管理台账!$D$4:$H$1000,5,0),0))</f>
        <v>0</v>
      </c>
      <c r="I935" s="57"/>
      <c r="J935" s="57"/>
      <c r="K935" s="57"/>
      <c r="L935" s="57"/>
      <c r="M935" s="58" t="str">
        <f t="shared" si="86"/>
        <v/>
      </c>
      <c r="N935" s="102"/>
    </row>
    <row r="936" spans="1:14">
      <c r="A936" s="97" t="str">
        <f t="shared" si="84"/>
        <v/>
      </c>
      <c r="B936" s="98" t="str">
        <f t="shared" si="83"/>
        <v/>
      </c>
      <c r="C936" s="99"/>
      <c r="D936" s="137"/>
      <c r="E936" s="100"/>
      <c r="F936" s="57"/>
      <c r="G936" s="58">
        <f t="shared" si="85"/>
        <v>0</v>
      </c>
      <c r="H936" s="58">
        <f>IF(E936="",0,IFERROR(VLOOKUP(E936,档案费管理台账!$D$4:$H$1000,5,0),0))</f>
        <v>0</v>
      </c>
      <c r="I936" s="57"/>
      <c r="J936" s="57"/>
      <c r="K936" s="57"/>
      <c r="L936" s="57"/>
      <c r="M936" s="58" t="str">
        <f t="shared" si="86"/>
        <v/>
      </c>
      <c r="N936" s="102"/>
    </row>
    <row r="937" spans="1:14">
      <c r="A937" s="97" t="str">
        <f t="shared" si="84"/>
        <v/>
      </c>
      <c r="B937" s="98" t="str">
        <f t="shared" si="83"/>
        <v/>
      </c>
      <c r="C937" s="99"/>
      <c r="D937" s="137"/>
      <c r="E937" s="100"/>
      <c r="F937" s="57"/>
      <c r="G937" s="58">
        <f t="shared" si="85"/>
        <v>0</v>
      </c>
      <c r="H937" s="58">
        <f>IF(E937="",0,IFERROR(VLOOKUP(E937,档案费管理台账!$D$4:$H$1000,5,0),0))</f>
        <v>0</v>
      </c>
      <c r="I937" s="57"/>
      <c r="J937" s="57"/>
      <c r="K937" s="57"/>
      <c r="L937" s="57"/>
      <c r="M937" s="58" t="str">
        <f t="shared" si="86"/>
        <v/>
      </c>
      <c r="N937" s="102"/>
    </row>
    <row r="938" spans="1:14">
      <c r="A938" s="97" t="str">
        <f t="shared" si="84"/>
        <v/>
      </c>
      <c r="B938" s="98" t="str">
        <f t="shared" si="83"/>
        <v/>
      </c>
      <c r="C938" s="99"/>
      <c r="D938" s="137"/>
      <c r="E938" s="100"/>
      <c r="F938" s="57"/>
      <c r="G938" s="58">
        <f t="shared" si="85"/>
        <v>0</v>
      </c>
      <c r="H938" s="58">
        <f>IF(E938="",0,IFERROR(VLOOKUP(E938,档案费管理台账!$D$4:$H$1000,5,0),0))</f>
        <v>0</v>
      </c>
      <c r="I938" s="57"/>
      <c r="J938" s="57"/>
      <c r="K938" s="57"/>
      <c r="L938" s="57"/>
      <c r="M938" s="58" t="str">
        <f t="shared" si="86"/>
        <v/>
      </c>
      <c r="N938" s="102"/>
    </row>
    <row r="939" spans="1:14">
      <c r="A939" s="97" t="str">
        <f t="shared" si="84"/>
        <v/>
      </c>
      <c r="B939" s="98" t="str">
        <f t="shared" si="83"/>
        <v/>
      </c>
      <c r="C939" s="99"/>
      <c r="D939" s="137"/>
      <c r="E939" s="100"/>
      <c r="F939" s="57"/>
      <c r="G939" s="58">
        <f t="shared" si="85"/>
        <v>0</v>
      </c>
      <c r="H939" s="58">
        <f>IF(E939="",0,IFERROR(VLOOKUP(E939,档案费管理台账!$D$4:$H$1000,5,0),0))</f>
        <v>0</v>
      </c>
      <c r="I939" s="57"/>
      <c r="J939" s="57"/>
      <c r="K939" s="57"/>
      <c r="L939" s="57"/>
      <c r="M939" s="58" t="str">
        <f t="shared" si="86"/>
        <v/>
      </c>
      <c r="N939" s="102"/>
    </row>
    <row r="940" spans="1:14">
      <c r="A940" s="97" t="str">
        <f t="shared" si="84"/>
        <v/>
      </c>
      <c r="B940" s="98" t="str">
        <f t="shared" ref="B940:B1000" si="87">IF(C940="","",MONTH(C940)&amp;"月")</f>
        <v/>
      </c>
      <c r="C940" s="99"/>
      <c r="D940" s="137"/>
      <c r="E940" s="100"/>
      <c r="F940" s="57"/>
      <c r="G940" s="58">
        <f t="shared" si="85"/>
        <v>0</v>
      </c>
      <c r="H940" s="58">
        <f>IF(E940="",0,IFERROR(VLOOKUP(E940,档案费管理台账!$D$4:$H$1000,5,0),0))</f>
        <v>0</v>
      </c>
      <c r="I940" s="57"/>
      <c r="J940" s="57"/>
      <c r="K940" s="57"/>
      <c r="L940" s="57"/>
      <c r="M940" s="58" t="str">
        <f t="shared" si="86"/>
        <v/>
      </c>
      <c r="N940" s="102"/>
    </row>
    <row r="941" spans="1:14">
      <c r="A941" s="97" t="str">
        <f t="shared" ref="A941:A1000" si="88">IF(C941="","",ROW()-42)</f>
        <v/>
      </c>
      <c r="B941" s="98" t="str">
        <f t="shared" si="87"/>
        <v/>
      </c>
      <c r="C941" s="99"/>
      <c r="D941" s="137"/>
      <c r="E941" s="100"/>
      <c r="F941" s="57"/>
      <c r="G941" s="58">
        <f t="shared" ref="G941:G1000" si="89">IF(F941="",0,F941*$K$41)</f>
        <v>0</v>
      </c>
      <c r="H941" s="58">
        <f>IF(E941="",0,IFERROR(VLOOKUP(E941,档案费管理台账!$D$4:$H$1000,5,0),0))</f>
        <v>0</v>
      </c>
      <c r="I941" s="57"/>
      <c r="J941" s="57"/>
      <c r="K941" s="57"/>
      <c r="L941" s="57"/>
      <c r="M941" s="58" t="str">
        <f t="shared" ref="M941:M1000" si="90">IF(C941="","",ROUND(M940+G941-I941-J941-K941-L941-H941,2))</f>
        <v/>
      </c>
      <c r="N941" s="102"/>
    </row>
    <row r="942" spans="1:14">
      <c r="A942" s="97" t="str">
        <f t="shared" si="88"/>
        <v/>
      </c>
      <c r="B942" s="98" t="str">
        <f t="shared" si="87"/>
        <v/>
      </c>
      <c r="C942" s="99"/>
      <c r="D942" s="137"/>
      <c r="E942" s="100"/>
      <c r="F942" s="57"/>
      <c r="G942" s="58">
        <f t="shared" si="89"/>
        <v>0</v>
      </c>
      <c r="H942" s="58">
        <f>IF(E942="",0,IFERROR(VLOOKUP(E942,档案费管理台账!$D$4:$H$1000,5,0),0))</f>
        <v>0</v>
      </c>
      <c r="I942" s="57"/>
      <c r="J942" s="57"/>
      <c r="K942" s="57"/>
      <c r="L942" s="57"/>
      <c r="M942" s="58" t="str">
        <f t="shared" si="90"/>
        <v/>
      </c>
      <c r="N942" s="102"/>
    </row>
    <row r="943" spans="1:14">
      <c r="A943" s="97" t="str">
        <f t="shared" si="88"/>
        <v/>
      </c>
      <c r="B943" s="98" t="str">
        <f t="shared" si="87"/>
        <v/>
      </c>
      <c r="C943" s="99"/>
      <c r="D943" s="137"/>
      <c r="E943" s="100"/>
      <c r="F943" s="57"/>
      <c r="G943" s="58">
        <f t="shared" si="89"/>
        <v>0</v>
      </c>
      <c r="H943" s="58">
        <f>IF(E943="",0,IFERROR(VLOOKUP(E943,档案费管理台账!$D$4:$H$1000,5,0),0))</f>
        <v>0</v>
      </c>
      <c r="I943" s="57"/>
      <c r="J943" s="57"/>
      <c r="K943" s="57"/>
      <c r="L943" s="57"/>
      <c r="M943" s="58" t="str">
        <f t="shared" si="90"/>
        <v/>
      </c>
      <c r="N943" s="102"/>
    </row>
    <row r="944" spans="1:14">
      <c r="A944" s="97" t="str">
        <f t="shared" si="88"/>
        <v/>
      </c>
      <c r="B944" s="98" t="str">
        <f t="shared" si="87"/>
        <v/>
      </c>
      <c r="C944" s="99"/>
      <c r="D944" s="137"/>
      <c r="E944" s="100"/>
      <c r="F944" s="57"/>
      <c r="G944" s="58">
        <f t="shared" si="89"/>
        <v>0</v>
      </c>
      <c r="H944" s="58">
        <f>IF(E944="",0,IFERROR(VLOOKUP(E944,档案费管理台账!$D$4:$H$1000,5,0),0))</f>
        <v>0</v>
      </c>
      <c r="I944" s="57"/>
      <c r="J944" s="57"/>
      <c r="K944" s="57"/>
      <c r="L944" s="57"/>
      <c r="M944" s="58" t="str">
        <f t="shared" si="90"/>
        <v/>
      </c>
      <c r="N944" s="102"/>
    </row>
    <row r="945" spans="1:14">
      <c r="A945" s="97" t="str">
        <f t="shared" si="88"/>
        <v/>
      </c>
      <c r="B945" s="98" t="str">
        <f t="shared" si="87"/>
        <v/>
      </c>
      <c r="C945" s="99"/>
      <c r="D945" s="137"/>
      <c r="E945" s="100"/>
      <c r="F945" s="57"/>
      <c r="G945" s="58">
        <f t="shared" si="89"/>
        <v>0</v>
      </c>
      <c r="H945" s="58">
        <f>IF(E945="",0,IFERROR(VLOOKUP(E945,档案费管理台账!$D$4:$H$1000,5,0),0))</f>
        <v>0</v>
      </c>
      <c r="I945" s="57"/>
      <c r="J945" s="57"/>
      <c r="K945" s="57"/>
      <c r="L945" s="57"/>
      <c r="M945" s="58" t="str">
        <f t="shared" si="90"/>
        <v/>
      </c>
      <c r="N945" s="102"/>
    </row>
    <row r="946" spans="1:14">
      <c r="A946" s="97" t="str">
        <f t="shared" si="88"/>
        <v/>
      </c>
      <c r="B946" s="98" t="str">
        <f t="shared" si="87"/>
        <v/>
      </c>
      <c r="C946" s="99"/>
      <c r="D946" s="137"/>
      <c r="E946" s="100"/>
      <c r="F946" s="57"/>
      <c r="G946" s="58">
        <f t="shared" si="89"/>
        <v>0</v>
      </c>
      <c r="H946" s="58">
        <f>IF(E946="",0,IFERROR(VLOOKUP(E946,档案费管理台账!$D$4:$H$1000,5,0),0))</f>
        <v>0</v>
      </c>
      <c r="I946" s="57"/>
      <c r="J946" s="57"/>
      <c r="K946" s="57"/>
      <c r="L946" s="57"/>
      <c r="M946" s="58" t="str">
        <f t="shared" si="90"/>
        <v/>
      </c>
      <c r="N946" s="102"/>
    </row>
    <row r="947" spans="1:14">
      <c r="A947" s="97" t="str">
        <f t="shared" si="88"/>
        <v/>
      </c>
      <c r="B947" s="98" t="str">
        <f t="shared" si="87"/>
        <v/>
      </c>
      <c r="C947" s="99"/>
      <c r="D947" s="137"/>
      <c r="E947" s="100"/>
      <c r="F947" s="57"/>
      <c r="G947" s="58">
        <f t="shared" si="89"/>
        <v>0</v>
      </c>
      <c r="H947" s="58">
        <f>IF(E947="",0,IFERROR(VLOOKUP(E947,档案费管理台账!$D$4:$H$1000,5,0),0))</f>
        <v>0</v>
      </c>
      <c r="I947" s="57"/>
      <c r="J947" s="57"/>
      <c r="K947" s="57"/>
      <c r="L947" s="57"/>
      <c r="M947" s="58" t="str">
        <f t="shared" si="90"/>
        <v/>
      </c>
      <c r="N947" s="102"/>
    </row>
    <row r="948" spans="1:14">
      <c r="A948" s="97" t="str">
        <f t="shared" si="88"/>
        <v/>
      </c>
      <c r="B948" s="98" t="str">
        <f t="shared" si="87"/>
        <v/>
      </c>
      <c r="C948" s="99"/>
      <c r="D948" s="137"/>
      <c r="E948" s="100"/>
      <c r="F948" s="57"/>
      <c r="G948" s="58">
        <f t="shared" si="89"/>
        <v>0</v>
      </c>
      <c r="H948" s="58">
        <f>IF(E948="",0,IFERROR(VLOOKUP(E948,档案费管理台账!$D$4:$H$1000,5,0),0))</f>
        <v>0</v>
      </c>
      <c r="I948" s="57"/>
      <c r="J948" s="57"/>
      <c r="K948" s="57"/>
      <c r="L948" s="57"/>
      <c r="M948" s="58" t="str">
        <f t="shared" si="90"/>
        <v/>
      </c>
      <c r="N948" s="102"/>
    </row>
    <row r="949" spans="1:14">
      <c r="A949" s="97" t="str">
        <f t="shared" si="88"/>
        <v/>
      </c>
      <c r="B949" s="98" t="str">
        <f t="shared" si="87"/>
        <v/>
      </c>
      <c r="C949" s="99"/>
      <c r="D949" s="137"/>
      <c r="E949" s="100"/>
      <c r="F949" s="57"/>
      <c r="G949" s="58">
        <f t="shared" si="89"/>
        <v>0</v>
      </c>
      <c r="H949" s="58">
        <f>IF(E949="",0,IFERROR(VLOOKUP(E949,档案费管理台账!$D$4:$H$1000,5,0),0))</f>
        <v>0</v>
      </c>
      <c r="I949" s="57"/>
      <c r="J949" s="57"/>
      <c r="K949" s="57"/>
      <c r="L949" s="57"/>
      <c r="M949" s="58" t="str">
        <f t="shared" si="90"/>
        <v/>
      </c>
      <c r="N949" s="102"/>
    </row>
    <row r="950" spans="1:14">
      <c r="A950" s="97" t="str">
        <f t="shared" si="88"/>
        <v/>
      </c>
      <c r="B950" s="98" t="str">
        <f t="shared" si="87"/>
        <v/>
      </c>
      <c r="C950" s="99"/>
      <c r="D950" s="137"/>
      <c r="E950" s="100"/>
      <c r="F950" s="57"/>
      <c r="G950" s="58">
        <f t="shared" si="89"/>
        <v>0</v>
      </c>
      <c r="H950" s="58">
        <f>IF(E950="",0,IFERROR(VLOOKUP(E950,档案费管理台账!$D$4:$H$1000,5,0),0))</f>
        <v>0</v>
      </c>
      <c r="I950" s="57"/>
      <c r="J950" s="57"/>
      <c r="K950" s="57"/>
      <c r="L950" s="57"/>
      <c r="M950" s="58" t="str">
        <f t="shared" si="90"/>
        <v/>
      </c>
      <c r="N950" s="102"/>
    </row>
    <row r="951" spans="1:14">
      <c r="A951" s="97" t="str">
        <f t="shared" si="88"/>
        <v/>
      </c>
      <c r="B951" s="98" t="str">
        <f t="shared" si="87"/>
        <v/>
      </c>
      <c r="C951" s="99"/>
      <c r="D951" s="137"/>
      <c r="E951" s="100"/>
      <c r="F951" s="57"/>
      <c r="G951" s="58">
        <f t="shared" si="89"/>
        <v>0</v>
      </c>
      <c r="H951" s="58">
        <f>IF(E951="",0,IFERROR(VLOOKUP(E951,档案费管理台账!$D$4:$H$1000,5,0),0))</f>
        <v>0</v>
      </c>
      <c r="I951" s="57"/>
      <c r="J951" s="57"/>
      <c r="K951" s="57"/>
      <c r="L951" s="57"/>
      <c r="M951" s="58" t="str">
        <f t="shared" si="90"/>
        <v/>
      </c>
      <c r="N951" s="102"/>
    </row>
    <row r="952" spans="1:14">
      <c r="A952" s="97" t="str">
        <f t="shared" si="88"/>
        <v/>
      </c>
      <c r="B952" s="98" t="str">
        <f t="shared" si="87"/>
        <v/>
      </c>
      <c r="C952" s="99"/>
      <c r="D952" s="137"/>
      <c r="E952" s="100"/>
      <c r="F952" s="57"/>
      <c r="G952" s="58">
        <f t="shared" si="89"/>
        <v>0</v>
      </c>
      <c r="H952" s="58">
        <f>IF(E952="",0,IFERROR(VLOOKUP(E952,档案费管理台账!$D$4:$H$1000,5,0),0))</f>
        <v>0</v>
      </c>
      <c r="I952" s="57"/>
      <c r="J952" s="57"/>
      <c r="K952" s="57"/>
      <c r="L952" s="57"/>
      <c r="M952" s="58" t="str">
        <f t="shared" si="90"/>
        <v/>
      </c>
      <c r="N952" s="102"/>
    </row>
    <row r="953" spans="1:14">
      <c r="A953" s="97" t="str">
        <f t="shared" si="88"/>
        <v/>
      </c>
      <c r="B953" s="98" t="str">
        <f t="shared" si="87"/>
        <v/>
      </c>
      <c r="C953" s="99"/>
      <c r="D953" s="137"/>
      <c r="E953" s="100"/>
      <c r="F953" s="57"/>
      <c r="G953" s="58">
        <f t="shared" si="89"/>
        <v>0</v>
      </c>
      <c r="H953" s="58">
        <f>IF(E953="",0,IFERROR(VLOOKUP(E953,档案费管理台账!$D$4:$H$1000,5,0),0))</f>
        <v>0</v>
      </c>
      <c r="I953" s="57"/>
      <c r="J953" s="57"/>
      <c r="K953" s="57"/>
      <c r="L953" s="57"/>
      <c r="M953" s="58" t="str">
        <f t="shared" si="90"/>
        <v/>
      </c>
      <c r="N953" s="102"/>
    </row>
    <row r="954" spans="1:14">
      <c r="A954" s="97" t="str">
        <f t="shared" si="88"/>
        <v/>
      </c>
      <c r="B954" s="98" t="str">
        <f t="shared" si="87"/>
        <v/>
      </c>
      <c r="C954" s="99"/>
      <c r="D954" s="137"/>
      <c r="E954" s="100"/>
      <c r="F954" s="57"/>
      <c r="G954" s="58">
        <f t="shared" si="89"/>
        <v>0</v>
      </c>
      <c r="H954" s="58">
        <f>IF(E954="",0,IFERROR(VLOOKUP(E954,档案费管理台账!$D$4:$H$1000,5,0),0))</f>
        <v>0</v>
      </c>
      <c r="I954" s="57"/>
      <c r="J954" s="57"/>
      <c r="K954" s="57"/>
      <c r="L954" s="57"/>
      <c r="M954" s="58" t="str">
        <f t="shared" si="90"/>
        <v/>
      </c>
      <c r="N954" s="102"/>
    </row>
    <row r="955" spans="1:14">
      <c r="A955" s="97" t="str">
        <f t="shared" si="88"/>
        <v/>
      </c>
      <c r="B955" s="98" t="str">
        <f t="shared" si="87"/>
        <v/>
      </c>
      <c r="C955" s="99"/>
      <c r="D955" s="137"/>
      <c r="E955" s="100"/>
      <c r="F955" s="57"/>
      <c r="G955" s="58">
        <f t="shared" si="89"/>
        <v>0</v>
      </c>
      <c r="H955" s="58">
        <f>IF(E955="",0,IFERROR(VLOOKUP(E955,档案费管理台账!$D$4:$H$1000,5,0),0))</f>
        <v>0</v>
      </c>
      <c r="I955" s="57"/>
      <c r="J955" s="57"/>
      <c r="K955" s="57"/>
      <c r="L955" s="57"/>
      <c r="M955" s="58" t="str">
        <f t="shared" si="90"/>
        <v/>
      </c>
      <c r="N955" s="102"/>
    </row>
    <row r="956" spans="1:14">
      <c r="A956" s="97" t="str">
        <f t="shared" si="88"/>
        <v/>
      </c>
      <c r="B956" s="98" t="str">
        <f t="shared" si="87"/>
        <v/>
      </c>
      <c r="C956" s="99"/>
      <c r="D956" s="137"/>
      <c r="E956" s="100"/>
      <c r="F956" s="57"/>
      <c r="G956" s="58">
        <f t="shared" si="89"/>
        <v>0</v>
      </c>
      <c r="H956" s="58">
        <f>IF(E956="",0,IFERROR(VLOOKUP(E956,档案费管理台账!$D$4:$H$1000,5,0),0))</f>
        <v>0</v>
      </c>
      <c r="I956" s="57"/>
      <c r="J956" s="57"/>
      <c r="K956" s="57"/>
      <c r="L956" s="57"/>
      <c r="M956" s="58" t="str">
        <f t="shared" si="90"/>
        <v/>
      </c>
      <c r="N956" s="102"/>
    </row>
    <row r="957" spans="1:14">
      <c r="A957" s="97" t="str">
        <f t="shared" si="88"/>
        <v/>
      </c>
      <c r="B957" s="98" t="str">
        <f t="shared" si="87"/>
        <v/>
      </c>
      <c r="C957" s="99"/>
      <c r="D957" s="137"/>
      <c r="E957" s="100"/>
      <c r="F957" s="57"/>
      <c r="G957" s="58">
        <f t="shared" si="89"/>
        <v>0</v>
      </c>
      <c r="H957" s="58">
        <f>IF(E957="",0,IFERROR(VLOOKUP(E957,档案费管理台账!$D$4:$H$1000,5,0),0))</f>
        <v>0</v>
      </c>
      <c r="I957" s="57"/>
      <c r="J957" s="57"/>
      <c r="K957" s="57"/>
      <c r="L957" s="57"/>
      <c r="M957" s="58" t="str">
        <f t="shared" si="90"/>
        <v/>
      </c>
      <c r="N957" s="102"/>
    </row>
    <row r="958" spans="1:14">
      <c r="A958" s="97" t="str">
        <f t="shared" si="88"/>
        <v/>
      </c>
      <c r="B958" s="98" t="str">
        <f t="shared" si="87"/>
        <v/>
      </c>
      <c r="C958" s="99"/>
      <c r="D958" s="137"/>
      <c r="E958" s="100"/>
      <c r="F958" s="57"/>
      <c r="G958" s="58">
        <f t="shared" si="89"/>
        <v>0</v>
      </c>
      <c r="H958" s="58">
        <f>IF(E958="",0,IFERROR(VLOOKUP(E958,档案费管理台账!$D$4:$H$1000,5,0),0))</f>
        <v>0</v>
      </c>
      <c r="I958" s="57"/>
      <c r="J958" s="57"/>
      <c r="K958" s="57"/>
      <c r="L958" s="57"/>
      <c r="M958" s="58" t="str">
        <f t="shared" si="90"/>
        <v/>
      </c>
      <c r="N958" s="102"/>
    </row>
    <row r="959" spans="1:14">
      <c r="A959" s="97" t="str">
        <f t="shared" si="88"/>
        <v/>
      </c>
      <c r="B959" s="98" t="str">
        <f t="shared" si="87"/>
        <v/>
      </c>
      <c r="C959" s="99"/>
      <c r="D959" s="137"/>
      <c r="E959" s="100"/>
      <c r="F959" s="57"/>
      <c r="G959" s="58">
        <f t="shared" si="89"/>
        <v>0</v>
      </c>
      <c r="H959" s="58">
        <f>IF(E959="",0,IFERROR(VLOOKUP(E959,档案费管理台账!$D$4:$H$1000,5,0),0))</f>
        <v>0</v>
      </c>
      <c r="I959" s="57"/>
      <c r="J959" s="57"/>
      <c r="K959" s="57"/>
      <c r="L959" s="57"/>
      <c r="M959" s="58" t="str">
        <f t="shared" si="90"/>
        <v/>
      </c>
      <c r="N959" s="102"/>
    </row>
    <row r="960" spans="1:14">
      <c r="A960" s="97" t="str">
        <f t="shared" si="88"/>
        <v/>
      </c>
      <c r="B960" s="98" t="str">
        <f t="shared" si="87"/>
        <v/>
      </c>
      <c r="C960" s="99"/>
      <c r="D960" s="137"/>
      <c r="E960" s="100"/>
      <c r="F960" s="57"/>
      <c r="G960" s="58">
        <f t="shared" si="89"/>
        <v>0</v>
      </c>
      <c r="H960" s="58">
        <f>IF(E960="",0,IFERROR(VLOOKUP(E960,档案费管理台账!$D$4:$H$1000,5,0),0))</f>
        <v>0</v>
      </c>
      <c r="I960" s="57"/>
      <c r="J960" s="57"/>
      <c r="K960" s="57"/>
      <c r="L960" s="57"/>
      <c r="M960" s="58" t="str">
        <f t="shared" si="90"/>
        <v/>
      </c>
      <c r="N960" s="102"/>
    </row>
    <row r="961" spans="1:14">
      <c r="A961" s="97" t="str">
        <f t="shared" si="88"/>
        <v/>
      </c>
      <c r="B961" s="98" t="str">
        <f t="shared" si="87"/>
        <v/>
      </c>
      <c r="C961" s="99"/>
      <c r="D961" s="137"/>
      <c r="E961" s="100"/>
      <c r="F961" s="57"/>
      <c r="G961" s="58">
        <f t="shared" si="89"/>
        <v>0</v>
      </c>
      <c r="H961" s="58">
        <f>IF(E961="",0,IFERROR(VLOOKUP(E961,档案费管理台账!$D$4:$H$1000,5,0),0))</f>
        <v>0</v>
      </c>
      <c r="I961" s="57"/>
      <c r="J961" s="57"/>
      <c r="K961" s="57"/>
      <c r="L961" s="57"/>
      <c r="M961" s="58" t="str">
        <f t="shared" si="90"/>
        <v/>
      </c>
      <c r="N961" s="102"/>
    </row>
    <row r="962" spans="1:14">
      <c r="A962" s="97" t="str">
        <f t="shared" si="88"/>
        <v/>
      </c>
      <c r="B962" s="98" t="str">
        <f t="shared" si="87"/>
        <v/>
      </c>
      <c r="C962" s="99"/>
      <c r="D962" s="137"/>
      <c r="E962" s="100"/>
      <c r="F962" s="57"/>
      <c r="G962" s="58">
        <f t="shared" si="89"/>
        <v>0</v>
      </c>
      <c r="H962" s="58">
        <f>IF(E962="",0,IFERROR(VLOOKUP(E962,档案费管理台账!$D$4:$H$1000,5,0),0))</f>
        <v>0</v>
      </c>
      <c r="I962" s="57"/>
      <c r="J962" s="57"/>
      <c r="K962" s="57"/>
      <c r="L962" s="57"/>
      <c r="M962" s="58" t="str">
        <f t="shared" si="90"/>
        <v/>
      </c>
      <c r="N962" s="102"/>
    </row>
    <row r="963" spans="1:14">
      <c r="A963" s="97" t="str">
        <f t="shared" si="88"/>
        <v/>
      </c>
      <c r="B963" s="98" t="str">
        <f t="shared" si="87"/>
        <v/>
      </c>
      <c r="C963" s="99"/>
      <c r="D963" s="137"/>
      <c r="E963" s="100"/>
      <c r="F963" s="57"/>
      <c r="G963" s="58">
        <f t="shared" si="89"/>
        <v>0</v>
      </c>
      <c r="H963" s="58">
        <f>IF(E963="",0,IFERROR(VLOOKUP(E963,档案费管理台账!$D$4:$H$1000,5,0),0))</f>
        <v>0</v>
      </c>
      <c r="I963" s="57"/>
      <c r="J963" s="57"/>
      <c r="K963" s="57"/>
      <c r="L963" s="57"/>
      <c r="M963" s="58" t="str">
        <f t="shared" si="90"/>
        <v/>
      </c>
      <c r="N963" s="102"/>
    </row>
    <row r="964" spans="1:14">
      <c r="A964" s="97" t="str">
        <f t="shared" si="88"/>
        <v/>
      </c>
      <c r="B964" s="98" t="str">
        <f t="shared" si="87"/>
        <v/>
      </c>
      <c r="C964" s="99"/>
      <c r="D964" s="137"/>
      <c r="E964" s="100"/>
      <c r="F964" s="57"/>
      <c r="G964" s="58">
        <f t="shared" si="89"/>
        <v>0</v>
      </c>
      <c r="H964" s="58">
        <f>IF(E964="",0,IFERROR(VLOOKUP(E964,档案费管理台账!$D$4:$H$1000,5,0),0))</f>
        <v>0</v>
      </c>
      <c r="I964" s="57"/>
      <c r="J964" s="57"/>
      <c r="K964" s="57"/>
      <c r="L964" s="57"/>
      <c r="M964" s="58" t="str">
        <f t="shared" si="90"/>
        <v/>
      </c>
      <c r="N964" s="102"/>
    </row>
    <row r="965" spans="1:14">
      <c r="A965" s="97" t="str">
        <f t="shared" si="88"/>
        <v/>
      </c>
      <c r="B965" s="98" t="str">
        <f t="shared" si="87"/>
        <v/>
      </c>
      <c r="C965" s="99"/>
      <c r="D965" s="137"/>
      <c r="E965" s="100"/>
      <c r="F965" s="57"/>
      <c r="G965" s="58">
        <f t="shared" si="89"/>
        <v>0</v>
      </c>
      <c r="H965" s="58">
        <f>IF(E965="",0,IFERROR(VLOOKUP(E965,档案费管理台账!$D$4:$H$1000,5,0),0))</f>
        <v>0</v>
      </c>
      <c r="I965" s="57"/>
      <c r="J965" s="57"/>
      <c r="K965" s="57"/>
      <c r="L965" s="57"/>
      <c r="M965" s="58" t="str">
        <f t="shared" si="90"/>
        <v/>
      </c>
      <c r="N965" s="102"/>
    </row>
    <row r="966" spans="1:14">
      <c r="A966" s="97" t="str">
        <f t="shared" si="88"/>
        <v/>
      </c>
      <c r="B966" s="98" t="str">
        <f t="shared" si="87"/>
        <v/>
      </c>
      <c r="C966" s="99"/>
      <c r="D966" s="137"/>
      <c r="E966" s="100"/>
      <c r="F966" s="57"/>
      <c r="G966" s="58">
        <f t="shared" si="89"/>
        <v>0</v>
      </c>
      <c r="H966" s="58">
        <f>IF(E966="",0,IFERROR(VLOOKUP(E966,档案费管理台账!$D$4:$H$1000,5,0),0))</f>
        <v>0</v>
      </c>
      <c r="I966" s="57"/>
      <c r="J966" s="57"/>
      <c r="K966" s="57"/>
      <c r="L966" s="57"/>
      <c r="M966" s="58" t="str">
        <f t="shared" si="90"/>
        <v/>
      </c>
      <c r="N966" s="102"/>
    </row>
    <row r="967" spans="1:14">
      <c r="A967" s="97" t="str">
        <f t="shared" si="88"/>
        <v/>
      </c>
      <c r="B967" s="98" t="str">
        <f t="shared" si="87"/>
        <v/>
      </c>
      <c r="C967" s="99"/>
      <c r="D967" s="137"/>
      <c r="E967" s="100"/>
      <c r="F967" s="57"/>
      <c r="G967" s="58">
        <f t="shared" si="89"/>
        <v>0</v>
      </c>
      <c r="H967" s="58">
        <f>IF(E967="",0,IFERROR(VLOOKUP(E967,档案费管理台账!$D$4:$H$1000,5,0),0))</f>
        <v>0</v>
      </c>
      <c r="I967" s="57"/>
      <c r="J967" s="57"/>
      <c r="K967" s="57"/>
      <c r="L967" s="57"/>
      <c r="M967" s="58" t="str">
        <f t="shared" si="90"/>
        <v/>
      </c>
      <c r="N967" s="102"/>
    </row>
    <row r="968" spans="1:14">
      <c r="A968" s="97" t="str">
        <f t="shared" si="88"/>
        <v/>
      </c>
      <c r="B968" s="98" t="str">
        <f t="shared" si="87"/>
        <v/>
      </c>
      <c r="C968" s="99"/>
      <c r="D968" s="137"/>
      <c r="E968" s="100"/>
      <c r="F968" s="57"/>
      <c r="G968" s="58">
        <f t="shared" si="89"/>
        <v>0</v>
      </c>
      <c r="H968" s="58">
        <f>IF(E968="",0,IFERROR(VLOOKUP(E968,档案费管理台账!$D$4:$H$1000,5,0),0))</f>
        <v>0</v>
      </c>
      <c r="I968" s="57"/>
      <c r="J968" s="57"/>
      <c r="K968" s="57"/>
      <c r="L968" s="57"/>
      <c r="M968" s="58" t="str">
        <f t="shared" si="90"/>
        <v/>
      </c>
      <c r="N968" s="102"/>
    </row>
    <row r="969" spans="1:14">
      <c r="A969" s="97" t="str">
        <f t="shared" si="88"/>
        <v/>
      </c>
      <c r="B969" s="98" t="str">
        <f t="shared" si="87"/>
        <v/>
      </c>
      <c r="C969" s="99"/>
      <c r="D969" s="137"/>
      <c r="E969" s="100"/>
      <c r="F969" s="57"/>
      <c r="G969" s="58">
        <f t="shared" si="89"/>
        <v>0</v>
      </c>
      <c r="H969" s="58">
        <f>IF(E969="",0,IFERROR(VLOOKUP(E969,档案费管理台账!$D$4:$H$1000,5,0),0))</f>
        <v>0</v>
      </c>
      <c r="I969" s="57"/>
      <c r="J969" s="57"/>
      <c r="K969" s="57"/>
      <c r="L969" s="57"/>
      <c r="M969" s="58" t="str">
        <f t="shared" si="90"/>
        <v/>
      </c>
      <c r="N969" s="102"/>
    </row>
    <row r="970" spans="1:14">
      <c r="A970" s="97" t="str">
        <f t="shared" si="88"/>
        <v/>
      </c>
      <c r="B970" s="98" t="str">
        <f t="shared" si="87"/>
        <v/>
      </c>
      <c r="C970" s="99"/>
      <c r="D970" s="137"/>
      <c r="E970" s="100"/>
      <c r="F970" s="57"/>
      <c r="G970" s="58">
        <f t="shared" si="89"/>
        <v>0</v>
      </c>
      <c r="H970" s="58">
        <f>IF(E970="",0,IFERROR(VLOOKUP(E970,档案费管理台账!$D$4:$H$1000,5,0),0))</f>
        <v>0</v>
      </c>
      <c r="I970" s="57"/>
      <c r="J970" s="57"/>
      <c r="K970" s="57"/>
      <c r="L970" s="57"/>
      <c r="M970" s="58" t="str">
        <f t="shared" si="90"/>
        <v/>
      </c>
      <c r="N970" s="102"/>
    </row>
    <row r="971" spans="1:14">
      <c r="A971" s="97" t="str">
        <f t="shared" si="88"/>
        <v/>
      </c>
      <c r="B971" s="98" t="str">
        <f t="shared" si="87"/>
        <v/>
      </c>
      <c r="C971" s="99"/>
      <c r="D971" s="137"/>
      <c r="E971" s="100"/>
      <c r="F971" s="57"/>
      <c r="G971" s="58">
        <f t="shared" si="89"/>
        <v>0</v>
      </c>
      <c r="H971" s="58">
        <f>IF(E971="",0,IFERROR(VLOOKUP(E971,档案费管理台账!$D$4:$H$1000,5,0),0))</f>
        <v>0</v>
      </c>
      <c r="I971" s="57"/>
      <c r="J971" s="57"/>
      <c r="K971" s="57"/>
      <c r="L971" s="57"/>
      <c r="M971" s="58" t="str">
        <f t="shared" si="90"/>
        <v/>
      </c>
      <c r="N971" s="102"/>
    </row>
    <row r="972" spans="1:14">
      <c r="A972" s="97" t="str">
        <f t="shared" si="88"/>
        <v/>
      </c>
      <c r="B972" s="98" t="str">
        <f t="shared" si="87"/>
        <v/>
      </c>
      <c r="C972" s="99"/>
      <c r="D972" s="137"/>
      <c r="E972" s="100"/>
      <c r="F972" s="57"/>
      <c r="G972" s="58">
        <f t="shared" si="89"/>
        <v>0</v>
      </c>
      <c r="H972" s="58">
        <f>IF(E972="",0,IFERROR(VLOOKUP(E972,档案费管理台账!$D$4:$H$1000,5,0),0))</f>
        <v>0</v>
      </c>
      <c r="I972" s="57"/>
      <c r="J972" s="57"/>
      <c r="K972" s="57"/>
      <c r="L972" s="57"/>
      <c r="M972" s="58" t="str">
        <f t="shared" si="90"/>
        <v/>
      </c>
      <c r="N972" s="102"/>
    </row>
    <row r="973" spans="1:14">
      <c r="A973" s="97" t="str">
        <f t="shared" si="88"/>
        <v/>
      </c>
      <c r="B973" s="98" t="str">
        <f t="shared" si="87"/>
        <v/>
      </c>
      <c r="C973" s="99"/>
      <c r="D973" s="137"/>
      <c r="E973" s="100"/>
      <c r="F973" s="57"/>
      <c r="G973" s="58">
        <f t="shared" si="89"/>
        <v>0</v>
      </c>
      <c r="H973" s="58">
        <f>IF(E973="",0,IFERROR(VLOOKUP(E973,档案费管理台账!$D$4:$H$1000,5,0),0))</f>
        <v>0</v>
      </c>
      <c r="I973" s="57"/>
      <c r="J973" s="57"/>
      <c r="K973" s="57"/>
      <c r="L973" s="57"/>
      <c r="M973" s="58" t="str">
        <f t="shared" si="90"/>
        <v/>
      </c>
      <c r="N973" s="102"/>
    </row>
    <row r="974" spans="1:14">
      <c r="A974" s="97" t="str">
        <f t="shared" si="88"/>
        <v/>
      </c>
      <c r="B974" s="98" t="str">
        <f t="shared" si="87"/>
        <v/>
      </c>
      <c r="C974" s="99"/>
      <c r="D974" s="137"/>
      <c r="E974" s="100"/>
      <c r="F974" s="57"/>
      <c r="G974" s="58">
        <f t="shared" si="89"/>
        <v>0</v>
      </c>
      <c r="H974" s="58">
        <f>IF(E974="",0,IFERROR(VLOOKUP(E974,档案费管理台账!$D$4:$H$1000,5,0),0))</f>
        <v>0</v>
      </c>
      <c r="I974" s="57"/>
      <c r="J974" s="57"/>
      <c r="K974" s="57"/>
      <c r="L974" s="57"/>
      <c r="M974" s="58" t="str">
        <f t="shared" si="90"/>
        <v/>
      </c>
      <c r="N974" s="102"/>
    </row>
    <row r="975" spans="1:14">
      <c r="A975" s="97" t="str">
        <f t="shared" si="88"/>
        <v/>
      </c>
      <c r="B975" s="98" t="str">
        <f t="shared" si="87"/>
        <v/>
      </c>
      <c r="C975" s="99"/>
      <c r="D975" s="137"/>
      <c r="E975" s="100"/>
      <c r="F975" s="57"/>
      <c r="G975" s="58">
        <f t="shared" si="89"/>
        <v>0</v>
      </c>
      <c r="H975" s="58">
        <f>IF(E975="",0,IFERROR(VLOOKUP(E975,档案费管理台账!$D$4:$H$1000,5,0),0))</f>
        <v>0</v>
      </c>
      <c r="I975" s="57"/>
      <c r="J975" s="57"/>
      <c r="K975" s="57"/>
      <c r="L975" s="57"/>
      <c r="M975" s="58" t="str">
        <f t="shared" si="90"/>
        <v/>
      </c>
      <c r="N975" s="102"/>
    </row>
    <row r="976" spans="1:14">
      <c r="A976" s="97" t="str">
        <f t="shared" si="88"/>
        <v/>
      </c>
      <c r="B976" s="98" t="str">
        <f t="shared" si="87"/>
        <v/>
      </c>
      <c r="C976" s="99"/>
      <c r="D976" s="137"/>
      <c r="E976" s="100"/>
      <c r="F976" s="57"/>
      <c r="G976" s="58">
        <f t="shared" si="89"/>
        <v>0</v>
      </c>
      <c r="H976" s="58">
        <f>IF(E976="",0,IFERROR(VLOOKUP(E976,档案费管理台账!$D$4:$H$1000,5,0),0))</f>
        <v>0</v>
      </c>
      <c r="I976" s="57"/>
      <c r="J976" s="57"/>
      <c r="K976" s="57"/>
      <c r="L976" s="57"/>
      <c r="M976" s="58" t="str">
        <f t="shared" si="90"/>
        <v/>
      </c>
      <c r="N976" s="102"/>
    </row>
    <row r="977" spans="1:14">
      <c r="A977" s="97" t="str">
        <f t="shared" si="88"/>
        <v/>
      </c>
      <c r="B977" s="98" t="str">
        <f t="shared" si="87"/>
        <v/>
      </c>
      <c r="C977" s="99"/>
      <c r="D977" s="137"/>
      <c r="E977" s="100"/>
      <c r="F977" s="57"/>
      <c r="G977" s="58">
        <f t="shared" si="89"/>
        <v>0</v>
      </c>
      <c r="H977" s="58">
        <f>IF(E977="",0,IFERROR(VLOOKUP(E977,档案费管理台账!$D$4:$H$1000,5,0),0))</f>
        <v>0</v>
      </c>
      <c r="I977" s="57"/>
      <c r="J977" s="57"/>
      <c r="K977" s="57"/>
      <c r="L977" s="57"/>
      <c r="M977" s="58" t="str">
        <f t="shared" si="90"/>
        <v/>
      </c>
      <c r="N977" s="102"/>
    </row>
    <row r="978" spans="1:14">
      <c r="A978" s="97" t="str">
        <f t="shared" si="88"/>
        <v/>
      </c>
      <c r="B978" s="98" t="str">
        <f t="shared" si="87"/>
        <v/>
      </c>
      <c r="C978" s="99"/>
      <c r="D978" s="137"/>
      <c r="E978" s="100"/>
      <c r="F978" s="57"/>
      <c r="G978" s="58">
        <f t="shared" si="89"/>
        <v>0</v>
      </c>
      <c r="H978" s="58">
        <f>IF(E978="",0,IFERROR(VLOOKUP(E978,档案费管理台账!$D$4:$H$1000,5,0),0))</f>
        <v>0</v>
      </c>
      <c r="I978" s="57"/>
      <c r="J978" s="57"/>
      <c r="K978" s="57"/>
      <c r="L978" s="57"/>
      <c r="M978" s="58" t="str">
        <f t="shared" si="90"/>
        <v/>
      </c>
      <c r="N978" s="102"/>
    </row>
    <row r="979" spans="1:14">
      <c r="A979" s="97" t="str">
        <f t="shared" si="88"/>
        <v/>
      </c>
      <c r="B979" s="98" t="str">
        <f t="shared" si="87"/>
        <v/>
      </c>
      <c r="C979" s="99"/>
      <c r="D979" s="137"/>
      <c r="E979" s="100"/>
      <c r="F979" s="57"/>
      <c r="G979" s="58">
        <f t="shared" si="89"/>
        <v>0</v>
      </c>
      <c r="H979" s="58">
        <f>IF(E979="",0,IFERROR(VLOOKUP(E979,档案费管理台账!$D$4:$H$1000,5,0),0))</f>
        <v>0</v>
      </c>
      <c r="I979" s="57"/>
      <c r="J979" s="57"/>
      <c r="K979" s="57"/>
      <c r="L979" s="57"/>
      <c r="M979" s="58" t="str">
        <f t="shared" si="90"/>
        <v/>
      </c>
      <c r="N979" s="102"/>
    </row>
    <row r="980" spans="1:14">
      <c r="A980" s="97" t="str">
        <f t="shared" si="88"/>
        <v/>
      </c>
      <c r="B980" s="98" t="str">
        <f t="shared" si="87"/>
        <v/>
      </c>
      <c r="C980" s="99"/>
      <c r="D980" s="137"/>
      <c r="E980" s="100"/>
      <c r="F980" s="57"/>
      <c r="G980" s="58">
        <f t="shared" si="89"/>
        <v>0</v>
      </c>
      <c r="H980" s="58">
        <f>IF(E980="",0,IFERROR(VLOOKUP(E980,档案费管理台账!$D$4:$H$1000,5,0),0))</f>
        <v>0</v>
      </c>
      <c r="I980" s="57"/>
      <c r="J980" s="57"/>
      <c r="K980" s="57"/>
      <c r="L980" s="57"/>
      <c r="M980" s="58" t="str">
        <f t="shared" si="90"/>
        <v/>
      </c>
      <c r="N980" s="102"/>
    </row>
    <row r="981" spans="1:14">
      <c r="A981" s="97" t="str">
        <f t="shared" si="88"/>
        <v/>
      </c>
      <c r="B981" s="98" t="str">
        <f t="shared" si="87"/>
        <v/>
      </c>
      <c r="C981" s="99"/>
      <c r="D981" s="137"/>
      <c r="E981" s="100"/>
      <c r="F981" s="57"/>
      <c r="G981" s="58">
        <f t="shared" si="89"/>
        <v>0</v>
      </c>
      <c r="H981" s="58">
        <f>IF(E981="",0,IFERROR(VLOOKUP(E981,档案费管理台账!$D$4:$H$1000,5,0),0))</f>
        <v>0</v>
      </c>
      <c r="I981" s="57"/>
      <c r="J981" s="57"/>
      <c r="K981" s="57"/>
      <c r="L981" s="57"/>
      <c r="M981" s="58" t="str">
        <f t="shared" si="90"/>
        <v/>
      </c>
      <c r="N981" s="102"/>
    </row>
    <row r="982" spans="1:14">
      <c r="A982" s="97" t="str">
        <f t="shared" si="88"/>
        <v/>
      </c>
      <c r="B982" s="98" t="str">
        <f t="shared" si="87"/>
        <v/>
      </c>
      <c r="C982" s="99"/>
      <c r="D982" s="137"/>
      <c r="E982" s="100"/>
      <c r="F982" s="57"/>
      <c r="G982" s="58">
        <f t="shared" si="89"/>
        <v>0</v>
      </c>
      <c r="H982" s="58">
        <f>IF(E982="",0,IFERROR(VLOOKUP(E982,档案费管理台账!$D$4:$H$1000,5,0),0))</f>
        <v>0</v>
      </c>
      <c r="I982" s="57"/>
      <c r="J982" s="57"/>
      <c r="K982" s="57"/>
      <c r="L982" s="57"/>
      <c r="M982" s="58" t="str">
        <f t="shared" si="90"/>
        <v/>
      </c>
      <c r="N982" s="102"/>
    </row>
    <row r="983" spans="1:14">
      <c r="A983" s="97" t="str">
        <f t="shared" si="88"/>
        <v/>
      </c>
      <c r="B983" s="98" t="str">
        <f t="shared" si="87"/>
        <v/>
      </c>
      <c r="C983" s="99"/>
      <c r="D983" s="137"/>
      <c r="E983" s="100"/>
      <c r="F983" s="57"/>
      <c r="G983" s="58">
        <f t="shared" si="89"/>
        <v>0</v>
      </c>
      <c r="H983" s="58">
        <f>IF(E983="",0,IFERROR(VLOOKUP(E983,档案费管理台账!$D$4:$H$1000,5,0),0))</f>
        <v>0</v>
      </c>
      <c r="I983" s="57"/>
      <c r="J983" s="57"/>
      <c r="K983" s="57"/>
      <c r="L983" s="57"/>
      <c r="M983" s="58" t="str">
        <f t="shared" si="90"/>
        <v/>
      </c>
      <c r="N983" s="102"/>
    </row>
    <row r="984" spans="1:14">
      <c r="A984" s="97" t="str">
        <f t="shared" si="88"/>
        <v/>
      </c>
      <c r="B984" s="98" t="str">
        <f t="shared" si="87"/>
        <v/>
      </c>
      <c r="C984" s="99"/>
      <c r="D984" s="137"/>
      <c r="E984" s="100"/>
      <c r="F984" s="57"/>
      <c r="G984" s="58">
        <f t="shared" si="89"/>
        <v>0</v>
      </c>
      <c r="H984" s="58">
        <f>IF(E984="",0,IFERROR(VLOOKUP(E984,档案费管理台账!$D$4:$H$1000,5,0),0))</f>
        <v>0</v>
      </c>
      <c r="I984" s="57"/>
      <c r="J984" s="57"/>
      <c r="K984" s="57"/>
      <c r="L984" s="57"/>
      <c r="M984" s="58" t="str">
        <f t="shared" si="90"/>
        <v/>
      </c>
      <c r="N984" s="102"/>
    </row>
    <row r="985" spans="1:14">
      <c r="A985" s="97" t="str">
        <f t="shared" si="88"/>
        <v/>
      </c>
      <c r="B985" s="98" t="str">
        <f t="shared" si="87"/>
        <v/>
      </c>
      <c r="C985" s="99"/>
      <c r="D985" s="137"/>
      <c r="E985" s="100"/>
      <c r="F985" s="57"/>
      <c r="G985" s="58">
        <f t="shared" si="89"/>
        <v>0</v>
      </c>
      <c r="H985" s="58">
        <f>IF(E985="",0,IFERROR(VLOOKUP(E985,档案费管理台账!$D$4:$H$1000,5,0),0))</f>
        <v>0</v>
      </c>
      <c r="I985" s="57"/>
      <c r="J985" s="57"/>
      <c r="K985" s="57"/>
      <c r="L985" s="57"/>
      <c r="M985" s="58" t="str">
        <f t="shared" si="90"/>
        <v/>
      </c>
      <c r="N985" s="102"/>
    </row>
    <row r="986" spans="1:14">
      <c r="A986" s="97" t="str">
        <f t="shared" si="88"/>
        <v/>
      </c>
      <c r="B986" s="98" t="str">
        <f t="shared" si="87"/>
        <v/>
      </c>
      <c r="C986" s="99"/>
      <c r="D986" s="137"/>
      <c r="E986" s="100"/>
      <c r="F986" s="57"/>
      <c r="G986" s="58">
        <f t="shared" si="89"/>
        <v>0</v>
      </c>
      <c r="H986" s="58">
        <f>IF(E986="",0,IFERROR(VLOOKUP(E986,档案费管理台账!$D$4:$H$1000,5,0),0))</f>
        <v>0</v>
      </c>
      <c r="I986" s="57"/>
      <c r="J986" s="57"/>
      <c r="K986" s="57"/>
      <c r="L986" s="57"/>
      <c r="M986" s="58" t="str">
        <f t="shared" si="90"/>
        <v/>
      </c>
      <c r="N986" s="102"/>
    </row>
    <row r="987" spans="1:14">
      <c r="A987" s="97" t="str">
        <f t="shared" si="88"/>
        <v/>
      </c>
      <c r="B987" s="98" t="str">
        <f t="shared" si="87"/>
        <v/>
      </c>
      <c r="C987" s="99"/>
      <c r="D987" s="137"/>
      <c r="E987" s="100"/>
      <c r="F987" s="57"/>
      <c r="G987" s="58">
        <f t="shared" si="89"/>
        <v>0</v>
      </c>
      <c r="H987" s="58">
        <f>IF(E987="",0,IFERROR(VLOOKUP(E987,档案费管理台账!$D$4:$H$1000,5,0),0))</f>
        <v>0</v>
      </c>
      <c r="I987" s="57"/>
      <c r="J987" s="57"/>
      <c r="K987" s="57"/>
      <c r="L987" s="57"/>
      <c r="M987" s="58" t="str">
        <f t="shared" si="90"/>
        <v/>
      </c>
      <c r="N987" s="102"/>
    </row>
    <row r="988" spans="1:14">
      <c r="A988" s="97" t="str">
        <f t="shared" si="88"/>
        <v/>
      </c>
      <c r="B988" s="98" t="str">
        <f t="shared" si="87"/>
        <v/>
      </c>
      <c r="C988" s="99"/>
      <c r="D988" s="137"/>
      <c r="E988" s="100"/>
      <c r="F988" s="57"/>
      <c r="G988" s="58">
        <f t="shared" si="89"/>
        <v>0</v>
      </c>
      <c r="H988" s="58">
        <f>IF(E988="",0,IFERROR(VLOOKUP(E988,档案费管理台账!$D$4:$H$1000,5,0),0))</f>
        <v>0</v>
      </c>
      <c r="I988" s="57"/>
      <c r="J988" s="57"/>
      <c r="K988" s="57"/>
      <c r="L988" s="57"/>
      <c r="M988" s="58" t="str">
        <f t="shared" si="90"/>
        <v/>
      </c>
      <c r="N988" s="102"/>
    </row>
    <row r="989" spans="1:14">
      <c r="A989" s="97" t="str">
        <f t="shared" si="88"/>
        <v/>
      </c>
      <c r="B989" s="98" t="str">
        <f t="shared" si="87"/>
        <v/>
      </c>
      <c r="C989" s="99"/>
      <c r="D989" s="137"/>
      <c r="E989" s="100"/>
      <c r="F989" s="57"/>
      <c r="G989" s="58">
        <f t="shared" si="89"/>
        <v>0</v>
      </c>
      <c r="H989" s="58">
        <f>IF(E989="",0,IFERROR(VLOOKUP(E989,档案费管理台账!$D$4:$H$1000,5,0),0))</f>
        <v>0</v>
      </c>
      <c r="I989" s="57"/>
      <c r="J989" s="57"/>
      <c r="K989" s="57"/>
      <c r="L989" s="57"/>
      <c r="M989" s="58" t="str">
        <f t="shared" si="90"/>
        <v/>
      </c>
      <c r="N989" s="102"/>
    </row>
    <row r="990" spans="1:14">
      <c r="A990" s="97" t="str">
        <f t="shared" si="88"/>
        <v/>
      </c>
      <c r="B990" s="98" t="str">
        <f t="shared" si="87"/>
        <v/>
      </c>
      <c r="C990" s="99"/>
      <c r="D990" s="137"/>
      <c r="E990" s="100"/>
      <c r="F990" s="57"/>
      <c r="G990" s="58">
        <f t="shared" si="89"/>
        <v>0</v>
      </c>
      <c r="H990" s="58">
        <f>IF(E990="",0,IFERROR(VLOOKUP(E990,档案费管理台账!$D$4:$H$1000,5,0),0))</f>
        <v>0</v>
      </c>
      <c r="I990" s="57"/>
      <c r="J990" s="57"/>
      <c r="K990" s="57"/>
      <c r="L990" s="57"/>
      <c r="M990" s="58" t="str">
        <f t="shared" si="90"/>
        <v/>
      </c>
      <c r="N990" s="102"/>
    </row>
    <row r="991" spans="1:14">
      <c r="A991" s="97" t="str">
        <f t="shared" si="88"/>
        <v/>
      </c>
      <c r="B991" s="98" t="str">
        <f t="shared" si="87"/>
        <v/>
      </c>
      <c r="C991" s="99"/>
      <c r="D991" s="137"/>
      <c r="E991" s="100"/>
      <c r="F991" s="57"/>
      <c r="G991" s="58">
        <f t="shared" si="89"/>
        <v>0</v>
      </c>
      <c r="H991" s="58">
        <f>IF(E991="",0,IFERROR(VLOOKUP(E991,档案费管理台账!$D$4:$H$1000,5,0),0))</f>
        <v>0</v>
      </c>
      <c r="I991" s="57"/>
      <c r="J991" s="57"/>
      <c r="K991" s="57"/>
      <c r="L991" s="57"/>
      <c r="M991" s="58" t="str">
        <f t="shared" si="90"/>
        <v/>
      </c>
      <c r="N991" s="102"/>
    </row>
    <row r="992" spans="1:14">
      <c r="A992" s="97" t="str">
        <f t="shared" si="88"/>
        <v/>
      </c>
      <c r="B992" s="98" t="str">
        <f t="shared" si="87"/>
        <v/>
      </c>
      <c r="C992" s="99"/>
      <c r="D992" s="137"/>
      <c r="E992" s="100"/>
      <c r="F992" s="57"/>
      <c r="G992" s="58">
        <f t="shared" si="89"/>
        <v>0</v>
      </c>
      <c r="H992" s="58">
        <f>IF(E992="",0,IFERROR(VLOOKUP(E992,档案费管理台账!$D$4:$H$1000,5,0),0))</f>
        <v>0</v>
      </c>
      <c r="I992" s="57"/>
      <c r="J992" s="57"/>
      <c r="K992" s="57"/>
      <c r="L992" s="57"/>
      <c r="M992" s="58" t="str">
        <f t="shared" si="90"/>
        <v/>
      </c>
      <c r="N992" s="102"/>
    </row>
    <row r="993" spans="1:14">
      <c r="A993" s="97" t="str">
        <f t="shared" si="88"/>
        <v/>
      </c>
      <c r="B993" s="98" t="str">
        <f t="shared" si="87"/>
        <v/>
      </c>
      <c r="C993" s="99"/>
      <c r="D993" s="137"/>
      <c r="E993" s="100"/>
      <c r="F993" s="57"/>
      <c r="G993" s="58">
        <f t="shared" si="89"/>
        <v>0</v>
      </c>
      <c r="H993" s="58">
        <f>IF(E993="",0,IFERROR(VLOOKUP(E993,档案费管理台账!$D$4:$H$1000,5,0),0))</f>
        <v>0</v>
      </c>
      <c r="I993" s="57"/>
      <c r="J993" s="57"/>
      <c r="K993" s="57"/>
      <c r="L993" s="57"/>
      <c r="M993" s="58" t="str">
        <f t="shared" si="90"/>
        <v/>
      </c>
      <c r="N993" s="102"/>
    </row>
    <row r="994" spans="1:14">
      <c r="A994" s="97" t="str">
        <f t="shared" si="88"/>
        <v/>
      </c>
      <c r="B994" s="98" t="str">
        <f t="shared" si="87"/>
        <v/>
      </c>
      <c r="C994" s="99"/>
      <c r="D994" s="137"/>
      <c r="E994" s="100"/>
      <c r="F994" s="57"/>
      <c r="G994" s="58">
        <f t="shared" si="89"/>
        <v>0</v>
      </c>
      <c r="H994" s="58">
        <f>IF(E994="",0,IFERROR(VLOOKUP(E994,档案费管理台账!$D$4:$H$1000,5,0),0))</f>
        <v>0</v>
      </c>
      <c r="I994" s="57"/>
      <c r="J994" s="57"/>
      <c r="K994" s="57"/>
      <c r="L994" s="57"/>
      <c r="M994" s="58" t="str">
        <f t="shared" si="90"/>
        <v/>
      </c>
      <c r="N994" s="102"/>
    </row>
    <row r="995" spans="1:14">
      <c r="A995" s="97" t="str">
        <f t="shared" si="88"/>
        <v/>
      </c>
      <c r="B995" s="98" t="str">
        <f t="shared" si="87"/>
        <v/>
      </c>
      <c r="C995" s="99"/>
      <c r="D995" s="137"/>
      <c r="E995" s="100"/>
      <c r="F995" s="57"/>
      <c r="G995" s="58">
        <f t="shared" si="89"/>
        <v>0</v>
      </c>
      <c r="H995" s="58">
        <f>IF(E995="",0,IFERROR(VLOOKUP(E995,档案费管理台账!$D$4:$H$1000,5,0),0))</f>
        <v>0</v>
      </c>
      <c r="I995" s="57"/>
      <c r="J995" s="57"/>
      <c r="K995" s="57"/>
      <c r="L995" s="57"/>
      <c r="M995" s="58" t="str">
        <f t="shared" si="90"/>
        <v/>
      </c>
      <c r="N995" s="102"/>
    </row>
    <row r="996" spans="1:14">
      <c r="A996" s="97" t="str">
        <f t="shared" si="88"/>
        <v/>
      </c>
      <c r="B996" s="98" t="str">
        <f t="shared" si="87"/>
        <v/>
      </c>
      <c r="C996" s="99"/>
      <c r="D996" s="137"/>
      <c r="E996" s="100"/>
      <c r="F996" s="57"/>
      <c r="G996" s="58">
        <f t="shared" si="89"/>
        <v>0</v>
      </c>
      <c r="H996" s="58">
        <f>IF(E996="",0,IFERROR(VLOOKUP(E996,档案费管理台账!$D$4:$H$1000,5,0),0))</f>
        <v>0</v>
      </c>
      <c r="I996" s="57"/>
      <c r="J996" s="57"/>
      <c r="K996" s="57"/>
      <c r="L996" s="57"/>
      <c r="M996" s="58" t="str">
        <f t="shared" si="90"/>
        <v/>
      </c>
      <c r="N996" s="102"/>
    </row>
    <row r="997" spans="1:14">
      <c r="A997" s="97" t="str">
        <f t="shared" si="88"/>
        <v/>
      </c>
      <c r="B997" s="98" t="str">
        <f t="shared" si="87"/>
        <v/>
      </c>
      <c r="C997" s="99"/>
      <c r="D997" s="137"/>
      <c r="E997" s="100"/>
      <c r="F997" s="57"/>
      <c r="G997" s="58">
        <f t="shared" si="89"/>
        <v>0</v>
      </c>
      <c r="H997" s="58">
        <f>IF(E997="",0,IFERROR(VLOOKUP(E997,档案费管理台账!$D$4:$H$1000,5,0),0))</f>
        <v>0</v>
      </c>
      <c r="I997" s="57"/>
      <c r="J997" s="57"/>
      <c r="K997" s="57"/>
      <c r="L997" s="57"/>
      <c r="M997" s="58" t="str">
        <f t="shared" si="90"/>
        <v/>
      </c>
      <c r="N997" s="102"/>
    </row>
    <row r="998" spans="1:14">
      <c r="A998" s="97" t="str">
        <f t="shared" si="88"/>
        <v/>
      </c>
      <c r="B998" s="98" t="str">
        <f t="shared" si="87"/>
        <v/>
      </c>
      <c r="C998" s="99"/>
      <c r="D998" s="137"/>
      <c r="E998" s="100"/>
      <c r="F998" s="57"/>
      <c r="G998" s="58">
        <f t="shared" si="89"/>
        <v>0</v>
      </c>
      <c r="H998" s="58">
        <f>IF(E998="",0,IFERROR(VLOOKUP(E998,档案费管理台账!$D$4:$H$1000,5,0),0))</f>
        <v>0</v>
      </c>
      <c r="I998" s="57"/>
      <c r="J998" s="57"/>
      <c r="K998" s="57"/>
      <c r="L998" s="57"/>
      <c r="M998" s="58" t="str">
        <f t="shared" si="90"/>
        <v/>
      </c>
      <c r="N998" s="102"/>
    </row>
    <row r="999" spans="1:14">
      <c r="A999" s="97" t="str">
        <f t="shared" si="88"/>
        <v/>
      </c>
      <c r="B999" s="98" t="str">
        <f t="shared" si="87"/>
        <v/>
      </c>
      <c r="C999" s="99"/>
      <c r="D999" s="137"/>
      <c r="E999" s="100"/>
      <c r="F999" s="57"/>
      <c r="G999" s="58">
        <f t="shared" si="89"/>
        <v>0</v>
      </c>
      <c r="H999" s="58">
        <f>IF(E999="",0,IFERROR(VLOOKUP(E999,档案费管理台账!$D$4:$H$1000,5,0),0))</f>
        <v>0</v>
      </c>
      <c r="I999" s="57"/>
      <c r="J999" s="57"/>
      <c r="K999" s="57"/>
      <c r="L999" s="57"/>
      <c r="M999" s="58" t="str">
        <f t="shared" si="90"/>
        <v/>
      </c>
      <c r="N999" s="102"/>
    </row>
    <row r="1000" spans="1:14">
      <c r="A1000" s="97" t="str">
        <f t="shared" si="88"/>
        <v/>
      </c>
      <c r="B1000" s="98" t="str">
        <f t="shared" si="87"/>
        <v/>
      </c>
      <c r="C1000" s="99"/>
      <c r="D1000" s="137"/>
      <c r="E1000" s="100"/>
      <c r="F1000" s="57"/>
      <c r="G1000" s="58">
        <f t="shared" si="89"/>
        <v>0</v>
      </c>
      <c r="H1000" s="58">
        <f>IF(E1000="",0,IFERROR(VLOOKUP(E1000,档案费管理台账!$D$4:$H$1000,5,0),0))</f>
        <v>0</v>
      </c>
      <c r="I1000" s="57"/>
      <c r="J1000" s="57"/>
      <c r="K1000" s="57"/>
      <c r="L1000" s="57"/>
      <c r="M1000" s="58" t="str">
        <f t="shared" si="90"/>
        <v/>
      </c>
      <c r="N1000" s="102"/>
    </row>
  </sheetData>
  <mergeCells count="39">
    <mergeCell ref="D1:F1"/>
    <mergeCell ref="G1:H1"/>
    <mergeCell ref="J1:K1"/>
    <mergeCell ref="L1:O1"/>
    <mergeCell ref="H3:Q3"/>
    <mergeCell ref="A5:T5"/>
    <mergeCell ref="H6:O6"/>
    <mergeCell ref="P6:S6"/>
    <mergeCell ref="J7:K7"/>
    <mergeCell ref="L7:M7"/>
    <mergeCell ref="P7:Q7"/>
    <mergeCell ref="A23:Y23"/>
    <mergeCell ref="D24:G24"/>
    <mergeCell ref="H24:N24"/>
    <mergeCell ref="O24:S24"/>
    <mergeCell ref="A41:I41"/>
    <mergeCell ref="A6:A8"/>
    <mergeCell ref="A24:A25"/>
    <mergeCell ref="B6:B8"/>
    <mergeCell ref="B24:B25"/>
    <mergeCell ref="C6:C8"/>
    <mergeCell ref="C24:C25"/>
    <mergeCell ref="D6:D8"/>
    <mergeCell ref="E6:E8"/>
    <mergeCell ref="F6:F8"/>
    <mergeCell ref="G6:G8"/>
    <mergeCell ref="R7:R8"/>
    <mergeCell ref="S7:S8"/>
    <mergeCell ref="T6:T8"/>
    <mergeCell ref="T24:T25"/>
    <mergeCell ref="U6:U8"/>
    <mergeCell ref="U24:U25"/>
    <mergeCell ref="V24:V25"/>
    <mergeCell ref="W24:W25"/>
    <mergeCell ref="X24:X25"/>
    <mergeCell ref="Y24:Y25"/>
    <mergeCell ref="Z24:Z25"/>
    <mergeCell ref="AA24:AA25"/>
    <mergeCell ref="AB24:AB25"/>
  </mergeCells>
  <hyperlinks>
    <hyperlink ref="C1" location="项目管理台账!A1" display="返回"/>
  </hyperlinks>
  <pageMargins left="0.7" right="0.7" top="0.75" bottom="0.75" header="0.3" footer="0.3"/>
  <pageSetup paperSize="9" orientation="portrait"/>
  <headerFooter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"/>
  <dimension ref="A1:AD1000"/>
  <sheetViews>
    <sheetView showGridLines="0" workbookViewId="0">
      <pane ySplit="1" topLeftCell="A26" activePane="bottomLeft" state="frozen"/>
      <selection/>
      <selection pane="bottomLeft" activeCell="B1" sqref="B1"/>
    </sheetView>
  </sheetViews>
  <sheetFormatPr defaultColWidth="9" defaultRowHeight="14.4"/>
  <cols>
    <col min="1" max="1" width="7.46296296296296" customWidth="1"/>
    <col min="2" max="2" width="15.2037037037037" style="29" customWidth="1"/>
    <col min="3" max="3" width="12.2037037037037" style="29" customWidth="1"/>
    <col min="4" max="4" width="20.0648148148148" style="132" customWidth="1"/>
    <col min="5" max="5" width="15.2037037037037" customWidth="1"/>
    <col min="6" max="6" width="13.6018518518519" customWidth="1"/>
    <col min="7" max="7" width="12.7962962962963" customWidth="1"/>
    <col min="8" max="8" width="12.537037037037" customWidth="1"/>
    <col min="9" max="9" width="13.3333333333333" customWidth="1"/>
    <col min="10" max="10" width="13.2037037037037" customWidth="1"/>
    <col min="11" max="11" width="14.2037037037037" customWidth="1"/>
    <col min="12" max="12" width="15.0648148148148" customWidth="1"/>
    <col min="13" max="13" width="12.7962962962963" customWidth="1"/>
    <col min="18" max="18" width="10.462962962963" customWidth="1"/>
    <col min="19" max="19" width="15.9351851851852" customWidth="1"/>
    <col min="20" max="20" width="13.3333333333333" customWidth="1"/>
    <col min="21" max="21" width="9.06481481481481" customWidth="1"/>
    <col min="22" max="22" width="13.3333333333333" customWidth="1"/>
    <col min="23" max="23" width="14.2037037037037" style="29" customWidth="1"/>
    <col min="24" max="24" width="11.6018518518519" customWidth="1"/>
    <col min="26" max="26" width="4.53703703703704" style="30" customWidth="1"/>
    <col min="27" max="27" width="12.0648148148148" customWidth="1"/>
    <col min="28" max="28" width="14.9351851851852" style="29" customWidth="1"/>
  </cols>
  <sheetData>
    <row r="1" ht="28.95" spans="1:28">
      <c r="A1" s="31" t="s">
        <v>209</v>
      </c>
      <c r="B1" s="32"/>
      <c r="C1" s="33" t="s">
        <v>118</v>
      </c>
      <c r="D1" s="34" t="s">
        <v>210</v>
      </c>
      <c r="E1" s="34"/>
      <c r="F1" s="34"/>
      <c r="G1" s="35" t="s">
        <v>89</v>
      </c>
      <c r="H1" s="35"/>
      <c r="I1" s="36" t="s">
        <v>120</v>
      </c>
      <c r="J1" s="37" t="s">
        <v>0</v>
      </c>
      <c r="K1" s="37"/>
      <c r="L1" s="38" t="s">
        <v>121</v>
      </c>
      <c r="M1" s="38"/>
      <c r="N1" s="38"/>
      <c r="O1" s="38"/>
    </row>
    <row r="2" ht="15.15"/>
    <row r="3" spans="1:28">
      <c r="H3" s="39" t="s">
        <v>122</v>
      </c>
      <c r="I3" s="39"/>
      <c r="J3" s="39"/>
      <c r="K3" s="39"/>
      <c r="L3" s="39"/>
      <c r="M3" s="39"/>
      <c r="N3" s="39"/>
      <c r="O3" s="39"/>
      <c r="P3" s="39"/>
      <c r="Q3" s="39"/>
    </row>
    <row r="4" spans="1:28">
      <c r="H4" s="40"/>
      <c r="I4" s="40"/>
      <c r="J4" s="40"/>
      <c r="K4" s="40"/>
      <c r="L4" s="40"/>
      <c r="M4" s="40"/>
      <c r="N4" s="40"/>
      <c r="O4" s="40"/>
      <c r="P4" s="40">
        <v>0.05</v>
      </c>
      <c r="Q4" s="40">
        <v>0.05</v>
      </c>
    </row>
    <row r="5" spans="1:28">
      <c r="A5" s="41" t="s">
        <v>123</v>
      </c>
      <c r="B5" s="41"/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</row>
    <row r="6" s="27" customFormat="1" spans="1:28">
      <c r="A6" s="42" t="s">
        <v>124</v>
      </c>
      <c r="B6" s="43" t="s">
        <v>125</v>
      </c>
      <c r="C6" s="43" t="s">
        <v>126</v>
      </c>
      <c r="D6" s="42" t="s">
        <v>127</v>
      </c>
      <c r="E6" s="42" t="s">
        <v>128</v>
      </c>
      <c r="F6" s="42" t="s">
        <v>129</v>
      </c>
      <c r="G6" s="42" t="s">
        <v>130</v>
      </c>
      <c r="H6" s="44" t="s">
        <v>131</v>
      </c>
      <c r="I6" s="44"/>
      <c r="J6" s="44"/>
      <c r="K6" s="44"/>
      <c r="L6" s="44"/>
      <c r="M6" s="44"/>
      <c r="N6" s="44"/>
      <c r="O6" s="44"/>
      <c r="P6" s="45" t="s">
        <v>132</v>
      </c>
      <c r="Q6" s="45"/>
      <c r="R6" s="45"/>
      <c r="S6" s="45"/>
      <c r="T6" s="42" t="s">
        <v>133</v>
      </c>
      <c r="U6" s="46" t="s">
        <v>134</v>
      </c>
      <c r="W6" s="47"/>
      <c r="Z6" s="48"/>
      <c r="AB6" s="47"/>
    </row>
    <row r="7" s="27" customFormat="1" ht="28.8" spans="1:28">
      <c r="A7" s="42"/>
      <c r="B7" s="43"/>
      <c r="C7" s="43"/>
      <c r="D7" s="42"/>
      <c r="E7" s="42"/>
      <c r="F7" s="42"/>
      <c r="G7" s="42"/>
      <c r="H7" s="49" t="s">
        <v>135</v>
      </c>
      <c r="I7" s="49" t="s">
        <v>135</v>
      </c>
      <c r="J7" s="49" t="s">
        <v>136</v>
      </c>
      <c r="K7" s="49"/>
      <c r="L7" s="49" t="s">
        <v>137</v>
      </c>
      <c r="M7" s="49"/>
      <c r="N7" s="49" t="s">
        <v>138</v>
      </c>
      <c r="O7" s="49" t="s">
        <v>139</v>
      </c>
      <c r="P7" s="42" t="s">
        <v>140</v>
      </c>
      <c r="Q7" s="42"/>
      <c r="R7" s="46" t="s">
        <v>141</v>
      </c>
      <c r="S7" s="46" t="s">
        <v>142</v>
      </c>
      <c r="T7" s="42"/>
      <c r="U7" s="46"/>
      <c r="W7" s="47"/>
      <c r="Z7" s="48"/>
      <c r="AB7" s="47"/>
    </row>
    <row r="8" s="27" customFormat="1" ht="28.8" spans="1:28">
      <c r="A8" s="42"/>
      <c r="B8" s="43"/>
      <c r="C8" s="43"/>
      <c r="D8" s="42"/>
      <c r="E8" s="42"/>
      <c r="F8" s="42"/>
      <c r="G8" s="42"/>
      <c r="H8" s="50" t="s">
        <v>143</v>
      </c>
      <c r="I8" s="50" t="s">
        <v>144</v>
      </c>
      <c r="J8" s="50" t="s">
        <v>145</v>
      </c>
      <c r="K8" s="50" t="s">
        <v>146</v>
      </c>
      <c r="L8" s="50" t="s">
        <v>147</v>
      </c>
      <c r="M8" s="50" t="s">
        <v>148</v>
      </c>
      <c r="N8" s="50" t="s">
        <v>149</v>
      </c>
      <c r="O8" s="50" t="s">
        <v>150</v>
      </c>
      <c r="P8" s="51" t="s">
        <v>151</v>
      </c>
      <c r="Q8" s="51" t="s">
        <v>152</v>
      </c>
      <c r="R8" s="46"/>
      <c r="S8" s="46"/>
      <c r="T8" s="42"/>
      <c r="U8" s="46"/>
      <c r="W8" s="47"/>
      <c r="Z8" s="48"/>
      <c r="AB8" s="47"/>
    </row>
    <row r="9" s="27" customFormat="1" spans="1:28">
      <c r="A9" s="52" t="s">
        <v>153</v>
      </c>
      <c r="B9" s="53"/>
      <c r="C9" s="53"/>
      <c r="D9" s="52"/>
      <c r="E9" s="52"/>
      <c r="F9" s="52"/>
      <c r="G9" s="52"/>
      <c r="H9" s="54">
        <f>(20%-1%-3%)*1</f>
        <v>0.16</v>
      </c>
      <c r="I9" s="54">
        <v>0.08</v>
      </c>
      <c r="J9" s="55">
        <f>10%-1%</f>
        <v>0.09</v>
      </c>
      <c r="K9" s="54">
        <f>2%</f>
        <v>0.02</v>
      </c>
      <c r="L9" s="55">
        <v>0.005</v>
      </c>
      <c r="M9" s="55">
        <v>0.005</v>
      </c>
      <c r="N9" s="55">
        <f>(0.5%-0.1%)-0.08%+0.08%</f>
        <v>0.004</v>
      </c>
      <c r="O9" s="55">
        <f>0.8%</f>
        <v>0.008</v>
      </c>
      <c r="P9" s="54">
        <v>0.05</v>
      </c>
      <c r="Q9" s="54">
        <v>0.05</v>
      </c>
      <c r="R9" s="56"/>
      <c r="S9" s="56"/>
      <c r="T9" s="52"/>
      <c r="U9" s="39"/>
      <c r="W9" s="47"/>
      <c r="Z9" s="48"/>
      <c r="AB9" s="47"/>
    </row>
    <row r="10" spans="1:28">
      <c r="A10" s="39" t="s">
        <v>154</v>
      </c>
      <c r="B10" s="57">
        <v>6326</v>
      </c>
      <c r="C10" s="57">
        <v>6326</v>
      </c>
      <c r="D10" s="133">
        <v>6326</v>
      </c>
      <c r="E10" s="57">
        <v>6326</v>
      </c>
      <c r="F10" s="57">
        <v>6326</v>
      </c>
      <c r="G10" s="57">
        <v>0</v>
      </c>
      <c r="H10" s="58">
        <f>ROUND(B10*$H$9,2)</f>
        <v>1012.16</v>
      </c>
      <c r="I10" s="58">
        <f>ROUND(B10*$I$9,2)</f>
        <v>506.08</v>
      </c>
      <c r="J10" s="58">
        <f>ROUND(C10*$J$9,2)</f>
        <v>569.34</v>
      </c>
      <c r="K10" s="58">
        <f>IF(OR(C10="",C10=0),0,ROUND(C10*$K$9+3,2))</f>
        <v>129.52</v>
      </c>
      <c r="L10" s="58">
        <f>ROUND(D10*$L$9,2)</f>
        <v>31.63</v>
      </c>
      <c r="M10" s="58">
        <f>ROUND(D10*$M$9,2)</f>
        <v>31.63</v>
      </c>
      <c r="N10" s="58">
        <f>ROUND(E10*$N$9,2)</f>
        <v>25.3</v>
      </c>
      <c r="O10" s="58">
        <f>ROUND(F10*$O$9,2)</f>
        <v>50.61</v>
      </c>
      <c r="P10" s="58">
        <f>ROUND(G10*$P$9,0)</f>
        <v>0</v>
      </c>
      <c r="Q10" s="58">
        <f>ROUND(G10*$Q$9,0)</f>
        <v>0</v>
      </c>
      <c r="R10" s="58">
        <f>H10+J10+L10+N10+O10+P10</f>
        <v>1689.04</v>
      </c>
      <c r="S10" s="58">
        <f>I10+K10+M10+Q10</f>
        <v>667.23</v>
      </c>
      <c r="T10" s="58">
        <f>R10+S10</f>
        <v>2356.27</v>
      </c>
      <c r="U10" s="59"/>
      <c r="V10" s="150" t="s">
        <v>154</v>
      </c>
    </row>
    <row r="11" spans="1:28">
      <c r="A11" s="39" t="s">
        <v>155</v>
      </c>
      <c r="B11" s="57">
        <f>B10</f>
        <v>6326</v>
      </c>
      <c r="C11" s="57">
        <f t="shared" ref="C11:G21" si="0">C10</f>
        <v>6326</v>
      </c>
      <c r="D11" s="133">
        <f t="shared" si="0"/>
        <v>6326</v>
      </c>
      <c r="E11" s="57">
        <f t="shared" si="0"/>
        <v>6326</v>
      </c>
      <c r="F11" s="57">
        <f t="shared" si="0"/>
        <v>6326</v>
      </c>
      <c r="G11" s="57">
        <f t="shared" si="0"/>
        <v>0</v>
      </c>
      <c r="H11" s="58">
        <f t="shared" ref="H11:H21" si="1">ROUND(B11*$H$9,2)</f>
        <v>1012.16</v>
      </c>
      <c r="I11" s="58">
        <f t="shared" ref="I11:I21" si="2">ROUND(B11*$I$9,2)</f>
        <v>506.08</v>
      </c>
      <c r="J11" s="58">
        <f t="shared" ref="J11:J21" si="3">ROUND(C11*$J$9,2)</f>
        <v>569.34</v>
      </c>
      <c r="K11" s="58">
        <f t="shared" ref="K11:K21" si="4">IF(OR(C11="",C11=0),0,ROUND(C11*$K$9+3,2))</f>
        <v>129.52</v>
      </c>
      <c r="L11" s="58">
        <f t="shared" ref="L11:L21" si="5">ROUND(D11*$L$9,2)</f>
        <v>31.63</v>
      </c>
      <c r="M11" s="58">
        <f t="shared" ref="M11:M21" si="6">ROUND(D11*$M$9,2)</f>
        <v>31.63</v>
      </c>
      <c r="N11" s="58">
        <f t="shared" ref="N11:N21" si="7">ROUND(E11*$N$9,2)</f>
        <v>25.3</v>
      </c>
      <c r="O11" s="58">
        <f t="shared" ref="O11:O21" si="8">ROUND(F11*$O$9,2)</f>
        <v>50.61</v>
      </c>
      <c r="P11" s="58">
        <f t="shared" ref="P11:P15" si="9">ROUND(G11*$P$9,0)</f>
        <v>0</v>
      </c>
      <c r="Q11" s="58">
        <f t="shared" ref="Q11:Q15" si="10">ROUND(G11*$Q$9,0)</f>
        <v>0</v>
      </c>
      <c r="R11" s="58">
        <f t="shared" ref="R11:R21" si="11">H11+J11+L11+N11+O11+P11</f>
        <v>1689.04</v>
      </c>
      <c r="S11" s="58">
        <f t="shared" ref="S11:S21" si="12">I11+K11+M11+Q11</f>
        <v>667.23</v>
      </c>
      <c r="T11" s="58">
        <f t="shared" ref="T11:T21" si="13">R11+S11</f>
        <v>2356.27</v>
      </c>
      <c r="U11" s="59"/>
      <c r="V11" s="150" t="s">
        <v>155</v>
      </c>
    </row>
    <row r="12" spans="1:28">
      <c r="A12" s="39" t="s">
        <v>156</v>
      </c>
      <c r="B12" s="57">
        <f>B11</f>
        <v>6326</v>
      </c>
      <c r="C12" s="57">
        <f t="shared" si="0"/>
        <v>6326</v>
      </c>
      <c r="D12" s="133">
        <f t="shared" si="0"/>
        <v>6326</v>
      </c>
      <c r="E12" s="57">
        <f t="shared" si="0"/>
        <v>6326</v>
      </c>
      <c r="F12" s="57">
        <f t="shared" si="0"/>
        <v>6326</v>
      </c>
      <c r="G12" s="57">
        <f t="shared" si="0"/>
        <v>0</v>
      </c>
      <c r="H12" s="58">
        <f t="shared" si="1"/>
        <v>1012.16</v>
      </c>
      <c r="I12" s="58">
        <f t="shared" si="2"/>
        <v>506.08</v>
      </c>
      <c r="J12" s="58">
        <f t="shared" si="3"/>
        <v>569.34</v>
      </c>
      <c r="K12" s="58">
        <f t="shared" si="4"/>
        <v>129.52</v>
      </c>
      <c r="L12" s="58">
        <f t="shared" si="5"/>
        <v>31.63</v>
      </c>
      <c r="M12" s="58">
        <f t="shared" si="6"/>
        <v>31.63</v>
      </c>
      <c r="N12" s="58">
        <f t="shared" si="7"/>
        <v>25.3</v>
      </c>
      <c r="O12" s="58">
        <f t="shared" si="8"/>
        <v>50.61</v>
      </c>
      <c r="P12" s="58">
        <f t="shared" si="9"/>
        <v>0</v>
      </c>
      <c r="Q12" s="58">
        <f t="shared" si="10"/>
        <v>0</v>
      </c>
      <c r="R12" s="58">
        <f t="shared" si="11"/>
        <v>1689.04</v>
      </c>
      <c r="S12" s="58">
        <f t="shared" si="12"/>
        <v>667.23</v>
      </c>
      <c r="T12" s="58">
        <f t="shared" si="13"/>
        <v>2356.27</v>
      </c>
      <c r="U12" s="59"/>
      <c r="V12" s="150" t="s">
        <v>156</v>
      </c>
    </row>
    <row r="13" spans="1:28">
      <c r="A13" s="39" t="s">
        <v>157</v>
      </c>
      <c r="B13" s="57">
        <f>B12</f>
        <v>6326</v>
      </c>
      <c r="C13" s="57">
        <f t="shared" si="0"/>
        <v>6326</v>
      </c>
      <c r="D13" s="133">
        <f t="shared" si="0"/>
        <v>6326</v>
      </c>
      <c r="E13" s="57">
        <f t="shared" si="0"/>
        <v>6326</v>
      </c>
      <c r="F13" s="57">
        <f t="shared" si="0"/>
        <v>6326</v>
      </c>
      <c r="G13" s="57">
        <f t="shared" si="0"/>
        <v>0</v>
      </c>
      <c r="H13" s="58">
        <f t="shared" si="1"/>
        <v>1012.16</v>
      </c>
      <c r="I13" s="58">
        <f t="shared" si="2"/>
        <v>506.08</v>
      </c>
      <c r="J13" s="58">
        <f t="shared" si="3"/>
        <v>569.34</v>
      </c>
      <c r="K13" s="58">
        <f t="shared" si="4"/>
        <v>129.52</v>
      </c>
      <c r="L13" s="58">
        <f t="shared" si="5"/>
        <v>31.63</v>
      </c>
      <c r="M13" s="58">
        <f t="shared" si="6"/>
        <v>31.63</v>
      </c>
      <c r="N13" s="58">
        <f t="shared" si="7"/>
        <v>25.3</v>
      </c>
      <c r="O13" s="58">
        <f t="shared" si="8"/>
        <v>50.61</v>
      </c>
      <c r="P13" s="58">
        <f t="shared" si="9"/>
        <v>0</v>
      </c>
      <c r="Q13" s="58">
        <f t="shared" si="10"/>
        <v>0</v>
      </c>
      <c r="R13" s="58">
        <f t="shared" si="11"/>
        <v>1689.04</v>
      </c>
      <c r="S13" s="58">
        <f t="shared" si="12"/>
        <v>667.23</v>
      </c>
      <c r="T13" s="58">
        <f t="shared" si="13"/>
        <v>2356.27</v>
      </c>
      <c r="U13" s="59"/>
      <c r="V13" s="150" t="s">
        <v>157</v>
      </c>
    </row>
    <row r="14" spans="1:28">
      <c r="A14" s="39" t="s">
        <v>158</v>
      </c>
      <c r="B14" s="57">
        <f t="shared" ref="B14:B21" si="14">B13</f>
        <v>6326</v>
      </c>
      <c r="C14" s="57">
        <f t="shared" si="0"/>
        <v>6326</v>
      </c>
      <c r="D14" s="133">
        <f t="shared" si="0"/>
        <v>6326</v>
      </c>
      <c r="E14" s="57">
        <f t="shared" si="0"/>
        <v>6326</v>
      </c>
      <c r="F14" s="57">
        <f t="shared" si="0"/>
        <v>6326</v>
      </c>
      <c r="G14" s="57">
        <f t="shared" si="0"/>
        <v>0</v>
      </c>
      <c r="H14" s="58">
        <f t="shared" si="1"/>
        <v>1012.16</v>
      </c>
      <c r="I14" s="58">
        <f t="shared" si="2"/>
        <v>506.08</v>
      </c>
      <c r="J14" s="58">
        <f t="shared" si="3"/>
        <v>569.34</v>
      </c>
      <c r="K14" s="58">
        <f t="shared" si="4"/>
        <v>129.52</v>
      </c>
      <c r="L14" s="58">
        <f t="shared" si="5"/>
        <v>31.63</v>
      </c>
      <c r="M14" s="58">
        <f t="shared" si="6"/>
        <v>31.63</v>
      </c>
      <c r="N14" s="58">
        <f t="shared" si="7"/>
        <v>25.3</v>
      </c>
      <c r="O14" s="58">
        <f t="shared" si="8"/>
        <v>50.61</v>
      </c>
      <c r="P14" s="58">
        <f t="shared" si="9"/>
        <v>0</v>
      </c>
      <c r="Q14" s="58">
        <f t="shared" si="10"/>
        <v>0</v>
      </c>
      <c r="R14" s="58">
        <f t="shared" si="11"/>
        <v>1689.04</v>
      </c>
      <c r="S14" s="58">
        <f t="shared" si="12"/>
        <v>667.23</v>
      </c>
      <c r="T14" s="58">
        <f t="shared" si="13"/>
        <v>2356.27</v>
      </c>
      <c r="U14" s="59"/>
      <c r="V14" s="150" t="s">
        <v>158</v>
      </c>
    </row>
    <row r="15" spans="1:28">
      <c r="A15" s="39" t="s">
        <v>159</v>
      </c>
      <c r="B15" s="57">
        <f t="shared" si="14"/>
        <v>6326</v>
      </c>
      <c r="C15" s="57">
        <f t="shared" si="0"/>
        <v>6326</v>
      </c>
      <c r="D15" s="133">
        <f t="shared" si="0"/>
        <v>6326</v>
      </c>
      <c r="E15" s="57">
        <f t="shared" si="0"/>
        <v>6326</v>
      </c>
      <c r="F15" s="57">
        <f t="shared" si="0"/>
        <v>6326</v>
      </c>
      <c r="G15" s="57">
        <f t="shared" si="0"/>
        <v>0</v>
      </c>
      <c r="H15" s="58">
        <f t="shared" si="1"/>
        <v>1012.16</v>
      </c>
      <c r="I15" s="58">
        <f t="shared" si="2"/>
        <v>506.08</v>
      </c>
      <c r="J15" s="58">
        <f t="shared" si="3"/>
        <v>569.34</v>
      </c>
      <c r="K15" s="58">
        <f t="shared" si="4"/>
        <v>129.52</v>
      </c>
      <c r="L15" s="58">
        <f t="shared" si="5"/>
        <v>31.63</v>
      </c>
      <c r="M15" s="58">
        <f t="shared" si="6"/>
        <v>31.63</v>
      </c>
      <c r="N15" s="58">
        <f t="shared" si="7"/>
        <v>25.3</v>
      </c>
      <c r="O15" s="58">
        <f t="shared" si="8"/>
        <v>50.61</v>
      </c>
      <c r="P15" s="58">
        <f t="shared" si="9"/>
        <v>0</v>
      </c>
      <c r="Q15" s="58">
        <f t="shared" si="10"/>
        <v>0</v>
      </c>
      <c r="R15" s="58">
        <f t="shared" si="11"/>
        <v>1689.04</v>
      </c>
      <c r="S15" s="58">
        <f t="shared" si="12"/>
        <v>667.23</v>
      </c>
      <c r="T15" s="58">
        <f t="shared" si="13"/>
        <v>2356.27</v>
      </c>
      <c r="U15" s="59"/>
      <c r="V15" s="150" t="s">
        <v>159</v>
      </c>
    </row>
    <row r="16" spans="1:28">
      <c r="A16" s="39" t="s">
        <v>160</v>
      </c>
      <c r="B16" s="57">
        <v>6326</v>
      </c>
      <c r="C16" s="57">
        <v>6326</v>
      </c>
      <c r="D16" s="57">
        <v>6326</v>
      </c>
      <c r="E16" s="57">
        <v>6326</v>
      </c>
      <c r="F16" s="57">
        <v>6326</v>
      </c>
      <c r="G16" s="57">
        <f t="shared" si="0"/>
        <v>0</v>
      </c>
      <c r="H16" s="58">
        <f t="shared" si="1"/>
        <v>1012.16</v>
      </c>
      <c r="I16" s="58">
        <f t="shared" si="2"/>
        <v>506.08</v>
      </c>
      <c r="J16" s="58">
        <f t="shared" si="3"/>
        <v>569.34</v>
      </c>
      <c r="K16" s="58">
        <f t="shared" si="4"/>
        <v>129.52</v>
      </c>
      <c r="L16" s="58">
        <f t="shared" si="5"/>
        <v>31.63</v>
      </c>
      <c r="M16" s="58">
        <f t="shared" si="6"/>
        <v>31.63</v>
      </c>
      <c r="N16" s="58">
        <f t="shared" si="7"/>
        <v>25.3</v>
      </c>
      <c r="O16" s="58">
        <f t="shared" si="8"/>
        <v>50.61</v>
      </c>
      <c r="P16" s="58">
        <f>ROUND(G16*$P$4,0)</f>
        <v>0</v>
      </c>
      <c r="Q16" s="58">
        <f>ROUND(G16*$Q$4,0)</f>
        <v>0</v>
      </c>
      <c r="R16" s="58">
        <f t="shared" si="11"/>
        <v>1689.04</v>
      </c>
      <c r="S16" s="58">
        <f t="shared" si="12"/>
        <v>667.23</v>
      </c>
      <c r="T16" s="58">
        <f t="shared" si="13"/>
        <v>2356.27</v>
      </c>
      <c r="U16" s="59"/>
      <c r="V16" s="150" t="s">
        <v>160</v>
      </c>
    </row>
    <row r="17" spans="1:30">
      <c r="A17" s="39" t="s">
        <v>161</v>
      </c>
      <c r="B17" s="57">
        <f t="shared" si="14"/>
        <v>6326</v>
      </c>
      <c r="C17" s="57">
        <f t="shared" si="0"/>
        <v>6326</v>
      </c>
      <c r="D17" s="133">
        <f t="shared" si="0"/>
        <v>6326</v>
      </c>
      <c r="E17" s="57">
        <f t="shared" si="0"/>
        <v>6326</v>
      </c>
      <c r="F17" s="57">
        <f t="shared" si="0"/>
        <v>6326</v>
      </c>
      <c r="G17" s="57">
        <f t="shared" si="0"/>
        <v>0</v>
      </c>
      <c r="H17" s="58">
        <f t="shared" si="1"/>
        <v>1012.16</v>
      </c>
      <c r="I17" s="58">
        <f t="shared" si="2"/>
        <v>506.08</v>
      </c>
      <c r="J17" s="58">
        <f t="shared" si="3"/>
        <v>569.34</v>
      </c>
      <c r="K17" s="58">
        <f t="shared" si="4"/>
        <v>129.52</v>
      </c>
      <c r="L17" s="58">
        <f t="shared" si="5"/>
        <v>31.63</v>
      </c>
      <c r="M17" s="58">
        <f t="shared" si="6"/>
        <v>31.63</v>
      </c>
      <c r="N17" s="58">
        <f t="shared" si="7"/>
        <v>25.3</v>
      </c>
      <c r="O17" s="58">
        <f t="shared" si="8"/>
        <v>50.61</v>
      </c>
      <c r="P17" s="58">
        <f t="shared" ref="P17:P21" si="15">ROUND(G17*$P$4,0)</f>
        <v>0</v>
      </c>
      <c r="Q17" s="58">
        <f t="shared" ref="Q17:Q21" si="16">ROUND(G17*$Q$4,0)</f>
        <v>0</v>
      </c>
      <c r="R17" s="58">
        <f t="shared" si="11"/>
        <v>1689.04</v>
      </c>
      <c r="S17" s="58">
        <f t="shared" si="12"/>
        <v>667.23</v>
      </c>
      <c r="T17" s="58">
        <f t="shared" si="13"/>
        <v>2356.27</v>
      </c>
      <c r="U17" s="59"/>
      <c r="V17" s="150" t="s">
        <v>161</v>
      </c>
    </row>
    <row r="18" spans="1:30">
      <c r="A18" s="39" t="s">
        <v>162</v>
      </c>
      <c r="B18" s="57">
        <f t="shared" si="14"/>
        <v>6326</v>
      </c>
      <c r="C18" s="57">
        <f t="shared" si="0"/>
        <v>6326</v>
      </c>
      <c r="D18" s="133">
        <f t="shared" si="0"/>
        <v>6326</v>
      </c>
      <c r="E18" s="57">
        <f t="shared" si="0"/>
        <v>6326</v>
      </c>
      <c r="F18" s="57">
        <f t="shared" si="0"/>
        <v>6326</v>
      </c>
      <c r="G18" s="57">
        <f t="shared" si="0"/>
        <v>0</v>
      </c>
      <c r="H18" s="58">
        <f t="shared" si="1"/>
        <v>1012.16</v>
      </c>
      <c r="I18" s="58">
        <f t="shared" si="2"/>
        <v>506.08</v>
      </c>
      <c r="J18" s="58">
        <f t="shared" si="3"/>
        <v>569.34</v>
      </c>
      <c r="K18" s="58">
        <f t="shared" si="4"/>
        <v>129.52</v>
      </c>
      <c r="L18" s="58">
        <f t="shared" si="5"/>
        <v>31.63</v>
      </c>
      <c r="M18" s="58">
        <f t="shared" si="6"/>
        <v>31.63</v>
      </c>
      <c r="N18" s="58">
        <f t="shared" si="7"/>
        <v>25.3</v>
      </c>
      <c r="O18" s="58">
        <f t="shared" si="8"/>
        <v>50.61</v>
      </c>
      <c r="P18" s="58">
        <f t="shared" si="15"/>
        <v>0</v>
      </c>
      <c r="Q18" s="58">
        <f t="shared" si="16"/>
        <v>0</v>
      </c>
      <c r="R18" s="58">
        <f t="shared" si="11"/>
        <v>1689.04</v>
      </c>
      <c r="S18" s="58">
        <f t="shared" si="12"/>
        <v>667.23</v>
      </c>
      <c r="T18" s="58">
        <f t="shared" si="13"/>
        <v>2356.27</v>
      </c>
      <c r="U18" s="59"/>
      <c r="V18" s="150" t="s">
        <v>162</v>
      </c>
    </row>
    <row r="19" spans="1:30">
      <c r="A19" s="39" t="s">
        <v>163</v>
      </c>
      <c r="B19" s="57">
        <f t="shared" si="14"/>
        <v>6326</v>
      </c>
      <c r="C19" s="57">
        <f t="shared" si="0"/>
        <v>6326</v>
      </c>
      <c r="D19" s="133">
        <f t="shared" si="0"/>
        <v>6326</v>
      </c>
      <c r="E19" s="57">
        <f t="shared" si="0"/>
        <v>6326</v>
      </c>
      <c r="F19" s="57">
        <f t="shared" si="0"/>
        <v>6326</v>
      </c>
      <c r="G19" s="57">
        <f t="shared" si="0"/>
        <v>0</v>
      </c>
      <c r="H19" s="58">
        <f t="shared" si="1"/>
        <v>1012.16</v>
      </c>
      <c r="I19" s="58">
        <f t="shared" si="2"/>
        <v>506.08</v>
      </c>
      <c r="J19" s="58">
        <f t="shared" si="3"/>
        <v>569.34</v>
      </c>
      <c r="K19" s="58">
        <f t="shared" si="4"/>
        <v>129.52</v>
      </c>
      <c r="L19" s="58">
        <f t="shared" si="5"/>
        <v>31.63</v>
      </c>
      <c r="M19" s="58">
        <f t="shared" si="6"/>
        <v>31.63</v>
      </c>
      <c r="N19" s="58">
        <f t="shared" si="7"/>
        <v>25.3</v>
      </c>
      <c r="O19" s="58">
        <f t="shared" si="8"/>
        <v>50.61</v>
      </c>
      <c r="P19" s="58">
        <f t="shared" si="15"/>
        <v>0</v>
      </c>
      <c r="Q19" s="58">
        <f t="shared" si="16"/>
        <v>0</v>
      </c>
      <c r="R19" s="58">
        <f t="shared" si="11"/>
        <v>1689.04</v>
      </c>
      <c r="S19" s="58">
        <f t="shared" si="12"/>
        <v>667.23</v>
      </c>
      <c r="T19" s="58">
        <f t="shared" si="13"/>
        <v>2356.27</v>
      </c>
      <c r="U19" s="59"/>
      <c r="V19" s="150" t="s">
        <v>163</v>
      </c>
    </row>
    <row r="20" spans="1:30">
      <c r="A20" s="39" t="s">
        <v>164</v>
      </c>
      <c r="B20" s="57">
        <f t="shared" si="14"/>
        <v>6326</v>
      </c>
      <c r="C20" s="57">
        <f t="shared" si="0"/>
        <v>6326</v>
      </c>
      <c r="D20" s="133">
        <f t="shared" si="0"/>
        <v>6326</v>
      </c>
      <c r="E20" s="57">
        <f t="shared" si="0"/>
        <v>6326</v>
      </c>
      <c r="F20" s="57">
        <f t="shared" si="0"/>
        <v>6326</v>
      </c>
      <c r="G20" s="57">
        <f t="shared" si="0"/>
        <v>0</v>
      </c>
      <c r="H20" s="58">
        <f t="shared" si="1"/>
        <v>1012.16</v>
      </c>
      <c r="I20" s="58">
        <f t="shared" si="2"/>
        <v>506.08</v>
      </c>
      <c r="J20" s="58">
        <f t="shared" si="3"/>
        <v>569.34</v>
      </c>
      <c r="K20" s="58">
        <f t="shared" si="4"/>
        <v>129.52</v>
      </c>
      <c r="L20" s="58">
        <f t="shared" si="5"/>
        <v>31.63</v>
      </c>
      <c r="M20" s="58">
        <f t="shared" si="6"/>
        <v>31.63</v>
      </c>
      <c r="N20" s="58">
        <f t="shared" si="7"/>
        <v>25.3</v>
      </c>
      <c r="O20" s="58">
        <f t="shared" si="8"/>
        <v>50.61</v>
      </c>
      <c r="P20" s="58">
        <f t="shared" si="15"/>
        <v>0</v>
      </c>
      <c r="Q20" s="58">
        <f t="shared" si="16"/>
        <v>0</v>
      </c>
      <c r="R20" s="58">
        <f t="shared" si="11"/>
        <v>1689.04</v>
      </c>
      <c r="S20" s="58">
        <f t="shared" si="12"/>
        <v>667.23</v>
      </c>
      <c r="T20" s="58">
        <f t="shared" si="13"/>
        <v>2356.27</v>
      </c>
      <c r="U20" s="59"/>
      <c r="V20" s="150" t="s">
        <v>164</v>
      </c>
    </row>
    <row r="21" spans="1:30">
      <c r="A21" s="39" t="s">
        <v>165</v>
      </c>
      <c r="B21" s="57">
        <f t="shared" si="14"/>
        <v>6326</v>
      </c>
      <c r="C21" s="57">
        <f t="shared" si="0"/>
        <v>6326</v>
      </c>
      <c r="D21" s="133">
        <f t="shared" si="0"/>
        <v>6326</v>
      </c>
      <c r="E21" s="57">
        <f t="shared" si="0"/>
        <v>6326</v>
      </c>
      <c r="F21" s="57">
        <f t="shared" si="0"/>
        <v>6326</v>
      </c>
      <c r="G21" s="57">
        <f t="shared" si="0"/>
        <v>0</v>
      </c>
      <c r="H21" s="58">
        <f t="shared" si="1"/>
        <v>1012.16</v>
      </c>
      <c r="I21" s="58">
        <f t="shared" si="2"/>
        <v>506.08</v>
      </c>
      <c r="J21" s="58">
        <f t="shared" si="3"/>
        <v>569.34</v>
      </c>
      <c r="K21" s="58">
        <f t="shared" si="4"/>
        <v>129.52</v>
      </c>
      <c r="L21" s="58">
        <f t="shared" si="5"/>
        <v>31.63</v>
      </c>
      <c r="M21" s="58">
        <f t="shared" si="6"/>
        <v>31.63</v>
      </c>
      <c r="N21" s="58">
        <f t="shared" si="7"/>
        <v>25.3</v>
      </c>
      <c r="O21" s="58">
        <f t="shared" si="8"/>
        <v>50.61</v>
      </c>
      <c r="P21" s="58">
        <f t="shared" si="15"/>
        <v>0</v>
      </c>
      <c r="Q21" s="58">
        <f t="shared" si="16"/>
        <v>0</v>
      </c>
      <c r="R21" s="58">
        <f t="shared" si="11"/>
        <v>1689.04</v>
      </c>
      <c r="S21" s="58">
        <f t="shared" si="12"/>
        <v>667.23</v>
      </c>
      <c r="T21" s="58">
        <f t="shared" si="13"/>
        <v>2356.27</v>
      </c>
      <c r="U21" s="59"/>
      <c r="V21" s="150" t="s">
        <v>165</v>
      </c>
    </row>
    <row r="22" spans="1:30">
      <c r="H22" s="151"/>
      <c r="T22" s="140">
        <f>SUM(T11:T21)</f>
        <v>25918.97</v>
      </c>
    </row>
    <row r="23" spans="1:30">
      <c r="A23" s="41" t="s">
        <v>166</v>
      </c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</row>
    <row r="24" s="27" customFormat="1" ht="28.05" customHeight="1" spans="1:30">
      <c r="A24" s="61" t="s">
        <v>124</v>
      </c>
      <c r="B24" s="62" t="s">
        <v>167</v>
      </c>
      <c r="C24" s="62" t="s">
        <v>168</v>
      </c>
      <c r="D24" s="63" t="s">
        <v>169</v>
      </c>
      <c r="E24" s="63"/>
      <c r="F24" s="63"/>
      <c r="G24" s="63"/>
      <c r="H24" s="63" t="s">
        <v>170</v>
      </c>
      <c r="I24" s="63"/>
      <c r="J24" s="63"/>
      <c r="K24" s="63"/>
      <c r="L24" s="63"/>
      <c r="M24" s="63"/>
      <c r="N24" s="63"/>
      <c r="O24" s="63" t="s">
        <v>171</v>
      </c>
      <c r="P24" s="63"/>
      <c r="Q24" s="63"/>
      <c r="R24" s="63"/>
      <c r="S24" s="63"/>
      <c r="T24" s="64" t="s">
        <v>172</v>
      </c>
      <c r="U24" s="61" t="s">
        <v>173</v>
      </c>
      <c r="V24" s="64" t="s">
        <v>79</v>
      </c>
      <c r="W24" s="65" t="s">
        <v>174</v>
      </c>
      <c r="X24" s="64" t="s">
        <v>175</v>
      </c>
      <c r="Y24" s="63" t="s">
        <v>176</v>
      </c>
      <c r="Z24" s="66" t="s">
        <v>134</v>
      </c>
      <c r="AA24" s="46" t="s">
        <v>177</v>
      </c>
      <c r="AB24" s="67" t="s">
        <v>178</v>
      </c>
    </row>
    <row r="25" s="28" customFormat="1" ht="28.8" spans="1:30">
      <c r="A25" s="68"/>
      <c r="B25" s="69"/>
      <c r="C25" s="69"/>
      <c r="D25" s="46" t="s">
        <v>179</v>
      </c>
      <c r="E25" s="46" t="s">
        <v>180</v>
      </c>
      <c r="F25" s="46" t="s">
        <v>137</v>
      </c>
      <c r="G25" s="46" t="s">
        <v>140</v>
      </c>
      <c r="H25" s="46" t="s">
        <v>181</v>
      </c>
      <c r="I25" s="46" t="s">
        <v>182</v>
      </c>
      <c r="J25" s="46" t="s">
        <v>183</v>
      </c>
      <c r="K25" s="46" t="s">
        <v>184</v>
      </c>
      <c r="L25" s="46" t="s">
        <v>185</v>
      </c>
      <c r="M25" s="46" t="s">
        <v>186</v>
      </c>
      <c r="N25" s="46" t="s">
        <v>187</v>
      </c>
      <c r="O25" s="46" t="s">
        <v>188</v>
      </c>
      <c r="P25" s="46" t="s">
        <v>189</v>
      </c>
      <c r="Q25" s="46" t="s">
        <v>190</v>
      </c>
      <c r="R25" s="46" t="s">
        <v>191</v>
      </c>
      <c r="S25" s="46" t="s">
        <v>192</v>
      </c>
      <c r="T25" s="70"/>
      <c r="U25" s="68"/>
      <c r="V25" s="70"/>
      <c r="W25" s="71"/>
      <c r="X25" s="70"/>
      <c r="Y25" s="63"/>
      <c r="Z25" s="66"/>
      <c r="AA25" s="46"/>
      <c r="AB25" s="67"/>
    </row>
    <row r="26" spans="1:30">
      <c r="A26" s="72" t="s">
        <v>154</v>
      </c>
      <c r="B26" s="58">
        <f>IF(SUMIF($B$43:$B$1000,A26,$G$43:$G$1000)-R10-SUMIF($B$43:$B$1000,A26,$K$43:$K$1000)&lt;SUM(D26:G26),SUM(D26:G26),SUMIF($B$43:$B$1000,A26,$G$43:$G$1000)-R10-SUMIF($B$43:$B$1000,A26,$K$43:$K$1000))</f>
        <v>667.23</v>
      </c>
      <c r="C26" s="73">
        <v>5000</v>
      </c>
      <c r="D26" s="134">
        <f>I10</f>
        <v>506.08</v>
      </c>
      <c r="E26" s="58">
        <f>K10</f>
        <v>129.52</v>
      </c>
      <c r="F26" s="58">
        <f>M10</f>
        <v>31.63</v>
      </c>
      <c r="G26" s="58">
        <f>Q10</f>
        <v>0</v>
      </c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8">
        <f>ROUND(B26*30%,2)</f>
        <v>200.17</v>
      </c>
      <c r="T26" s="58">
        <f>IF(B26-SUM(C26:S26)&lt;=0,0,B26-SUM(C26:S26))</f>
        <v>0</v>
      </c>
      <c r="U26" s="74" t="str">
        <f t="shared" ref="U26:U37" si="17">IF(T26=0,"",IF(T26&lt;=36000,1,(IF(T26&lt;=144000,2,IF(T26&lt;=300000,3,IF(T26&lt;=420000,4,IF(T26&lt;=660000,5,IF(T26&lt;=960000,6,7))))))))</f>
        <v/>
      </c>
      <c r="V26" s="75">
        <f t="shared" ref="V26:V37" si="18">IF(U26=1,T26*3%,IF(U26=2,T26*10%-2520,IF(U26=3,T26*20%-16920,IF(U26=4,T26*25%-31920,IF(U26=5,T26*30%-52930,IF(U26=6,T26*35%-85920,IF(U26=7,T26*45%-181920,0)))))))</f>
        <v>0</v>
      </c>
      <c r="W26" s="75">
        <f>IF(ROUND(V26,2)&lt;0,0,ROUND(V26,2))</f>
        <v>0</v>
      </c>
      <c r="X26" s="76"/>
      <c r="Y26" s="77" t="str">
        <f>IF(W26=0,"",W26=X26)</f>
        <v/>
      </c>
      <c r="Z26" s="59"/>
      <c r="AA26" s="78">
        <f>IF(SUMIF($B$43:$B$1000,A26,$G$43:$G$1000)-R10&lt;0,0,SUMIF($B$43:$B$1000,A26,$G$43:$G$1000)-R10)</f>
        <v>0</v>
      </c>
      <c r="AB26" s="79">
        <f>B26-D26-E26-F26-G26-W26-SUMIF($B:$B,A26,$H:$H)+M43</f>
        <v>2.48689957516035e-14</v>
      </c>
      <c r="AC26" s="150" t="s">
        <v>154</v>
      </c>
      <c r="AD26" t="b">
        <f>AB26=SUMIF($B:$B,A26,$L:$L)</f>
        <v>0</v>
      </c>
    </row>
    <row r="27" spans="1:30">
      <c r="A27" s="72" t="s">
        <v>155</v>
      </c>
      <c r="B27" s="58">
        <f t="shared" ref="B27:B37" si="19">IF(SUMIF($B$43:$B$1000,A27,$G$43:$G$1000)-R11-SUMIF($B$43:$B$1000,A27,$K$43:$K$1000)&lt;SUM(D27:G27),SUM(D27:G27),SUMIF($B$43:$B$1000,A27,$G$43:$G$1000)-R11-SUMIF($B$43:$B$1000,A27,$K$43:$K$1000))</f>
        <v>667.23</v>
      </c>
      <c r="C27" s="73">
        <v>5000</v>
      </c>
      <c r="D27" s="134">
        <f t="shared" ref="D27:D37" si="20">I11</f>
        <v>506.08</v>
      </c>
      <c r="E27" s="58">
        <f t="shared" ref="E27:E37" si="21">K11</f>
        <v>129.52</v>
      </c>
      <c r="F27" s="58">
        <f t="shared" ref="F27:F37" si="22">M11</f>
        <v>31.63</v>
      </c>
      <c r="G27" s="58">
        <f t="shared" ref="G27:G37" si="23">Q11</f>
        <v>0</v>
      </c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8">
        <f t="shared" ref="S27:S37" si="24">ROUND(B27*30%,2)</f>
        <v>200.17</v>
      </c>
      <c r="T27" s="58">
        <f>IF(SUM($B$26:B27)-SUM($C$26:S27)&lt;=0,0,SUM($B$26:B27)-SUM($C$26:S27))</f>
        <v>0</v>
      </c>
      <c r="U27" s="74" t="str">
        <f t="shared" si="17"/>
        <v/>
      </c>
      <c r="V27" s="75">
        <f t="shared" si="18"/>
        <v>0</v>
      </c>
      <c r="W27" s="75">
        <f>IF(ROUND(V27-SUM($X$26:X26),2)&lt;0,0,ROUND(V27-SUM($X$26:X26),2))</f>
        <v>0</v>
      </c>
      <c r="X27" s="76"/>
      <c r="Y27" s="77" t="str">
        <f t="shared" ref="Y27:Y38" si="25">IF(W27=0,"",W27=X27)</f>
        <v/>
      </c>
      <c r="Z27" s="59"/>
      <c r="AA27" s="78">
        <f t="shared" ref="AA27:AA37" si="26">IF(SUMIF($B$43:$B$1000,A27,$G$43:$G$1000)-R11&lt;0,0,SUMIF($B$43:$B$1000,A27,$G$43:$G$1000)-R11)</f>
        <v>0</v>
      </c>
      <c r="AB27" s="79">
        <f>B27-D27-E27-F27-G27-W27-SUMIF($B:$B,A27,$H:$H)</f>
        <v>2.48689957516035e-14</v>
      </c>
      <c r="AC27" s="150" t="s">
        <v>155</v>
      </c>
      <c r="AD27" t="b">
        <f t="shared" ref="AD27:AD37" si="27">AB27=SUMIF($B:$B,A27,$L:$L)</f>
        <v>0</v>
      </c>
    </row>
    <row r="28" spans="1:30">
      <c r="A28" s="72" t="s">
        <v>156</v>
      </c>
      <c r="B28" s="58">
        <f t="shared" si="19"/>
        <v>667.23</v>
      </c>
      <c r="C28" s="73">
        <v>5000</v>
      </c>
      <c r="D28" s="134">
        <f t="shared" si="20"/>
        <v>506.08</v>
      </c>
      <c r="E28" s="58">
        <f t="shared" si="21"/>
        <v>129.52</v>
      </c>
      <c r="F28" s="58">
        <f t="shared" si="22"/>
        <v>31.63</v>
      </c>
      <c r="G28" s="58">
        <f t="shared" si="23"/>
        <v>0</v>
      </c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8">
        <f t="shared" si="24"/>
        <v>200.17</v>
      </c>
      <c r="T28" s="58">
        <f>IF(SUM($B$26:B28)-SUM($C$26:S28)&lt;=0,0,SUM($B$26:B28)-SUM($C$26:S28))</f>
        <v>0</v>
      </c>
      <c r="U28" s="74" t="str">
        <f t="shared" si="17"/>
        <v/>
      </c>
      <c r="V28" s="75">
        <f t="shared" si="18"/>
        <v>0</v>
      </c>
      <c r="W28" s="75">
        <f>IF(ROUND(V28-SUM($X$26:X27),2)&lt;0,0,ROUND(V28-SUM($X$26:X27),2))</f>
        <v>0</v>
      </c>
      <c r="X28" s="76"/>
      <c r="Y28" s="77" t="str">
        <f t="shared" si="25"/>
        <v/>
      </c>
      <c r="Z28" s="59"/>
      <c r="AA28" s="78">
        <f t="shared" si="26"/>
        <v>0</v>
      </c>
      <c r="AB28" s="79">
        <f t="shared" ref="AB28:AB37" si="28">B28-D28-E28-F28-G28-W28-SUMIF($B:$B,A28,$H:$H)</f>
        <v>2.48689957516035e-14</v>
      </c>
      <c r="AC28" s="150" t="s">
        <v>156</v>
      </c>
      <c r="AD28" t="b">
        <f t="shared" si="27"/>
        <v>0</v>
      </c>
    </row>
    <row r="29" spans="1:30">
      <c r="A29" s="72" t="s">
        <v>157</v>
      </c>
      <c r="B29" s="58">
        <f t="shared" si="19"/>
        <v>667.23</v>
      </c>
      <c r="C29" s="73">
        <v>5000</v>
      </c>
      <c r="D29" s="134">
        <f t="shared" si="20"/>
        <v>506.08</v>
      </c>
      <c r="E29" s="58">
        <f t="shared" si="21"/>
        <v>129.52</v>
      </c>
      <c r="F29" s="58">
        <f t="shared" si="22"/>
        <v>31.63</v>
      </c>
      <c r="G29" s="58">
        <f t="shared" si="23"/>
        <v>0</v>
      </c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8">
        <f t="shared" si="24"/>
        <v>200.17</v>
      </c>
      <c r="T29" s="58">
        <f>IF(SUM($B$26:B29)-SUM($C$26:S29)&lt;=0,0,SUM($B$26:B29)-SUM($C$26:S29))</f>
        <v>0</v>
      </c>
      <c r="U29" s="74" t="str">
        <f t="shared" si="17"/>
        <v/>
      </c>
      <c r="V29" s="75">
        <f t="shared" si="18"/>
        <v>0</v>
      </c>
      <c r="W29" s="75">
        <f>IF(ROUND(V29-SUM($X$26:X28),2)&lt;0,0,ROUND(V29-SUM($X$26:X28),2))</f>
        <v>0</v>
      </c>
      <c r="X29" s="76"/>
      <c r="Y29" s="77" t="str">
        <f t="shared" si="25"/>
        <v/>
      </c>
      <c r="Z29" s="59"/>
      <c r="AA29" s="78">
        <f t="shared" si="26"/>
        <v>0</v>
      </c>
      <c r="AB29" s="79">
        <f t="shared" si="28"/>
        <v>2.48689957516035e-14</v>
      </c>
      <c r="AC29" s="150" t="s">
        <v>157</v>
      </c>
      <c r="AD29" t="b">
        <f t="shared" si="27"/>
        <v>0</v>
      </c>
    </row>
    <row r="30" spans="1:30">
      <c r="A30" s="72" t="s">
        <v>158</v>
      </c>
      <c r="B30" s="58">
        <f t="shared" si="19"/>
        <v>667.23</v>
      </c>
      <c r="C30" s="73">
        <v>5000</v>
      </c>
      <c r="D30" s="134">
        <f t="shared" si="20"/>
        <v>506.08</v>
      </c>
      <c r="E30" s="58">
        <f t="shared" si="21"/>
        <v>129.52</v>
      </c>
      <c r="F30" s="58">
        <f t="shared" si="22"/>
        <v>31.63</v>
      </c>
      <c r="G30" s="58">
        <f t="shared" si="23"/>
        <v>0</v>
      </c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8">
        <f t="shared" si="24"/>
        <v>200.17</v>
      </c>
      <c r="T30" s="58">
        <f>IF(SUM($B$26:B30)-SUM($C$26:S30)&lt;=0,0,SUM($B$26:B30)-SUM($C$26:S30))</f>
        <v>0</v>
      </c>
      <c r="U30" s="74" t="str">
        <f t="shared" si="17"/>
        <v/>
      </c>
      <c r="V30" s="75">
        <f t="shared" si="18"/>
        <v>0</v>
      </c>
      <c r="W30" s="75">
        <f>IF(ROUND(V30-SUM($X$26:X29),2)&lt;0,0,ROUND(V30-SUM($X$26:X29),2))</f>
        <v>0</v>
      </c>
      <c r="X30" s="76"/>
      <c r="Y30" s="77" t="str">
        <f t="shared" si="25"/>
        <v/>
      </c>
      <c r="Z30" s="59"/>
      <c r="AA30" s="78">
        <f t="shared" si="26"/>
        <v>0</v>
      </c>
      <c r="AB30" s="79">
        <f t="shared" si="28"/>
        <v>2.48689957516035e-14</v>
      </c>
      <c r="AC30" s="150" t="s">
        <v>158</v>
      </c>
      <c r="AD30" t="b">
        <f t="shared" si="27"/>
        <v>0</v>
      </c>
    </row>
    <row r="31" spans="1:30">
      <c r="A31" s="72" t="s">
        <v>159</v>
      </c>
      <c r="B31" s="58">
        <f t="shared" si="19"/>
        <v>667.23</v>
      </c>
      <c r="C31" s="73">
        <v>5000</v>
      </c>
      <c r="D31" s="134">
        <f t="shared" si="20"/>
        <v>506.08</v>
      </c>
      <c r="E31" s="58">
        <f t="shared" si="21"/>
        <v>129.52</v>
      </c>
      <c r="F31" s="58">
        <f t="shared" si="22"/>
        <v>31.63</v>
      </c>
      <c r="G31" s="58">
        <f t="shared" si="23"/>
        <v>0</v>
      </c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8">
        <f t="shared" si="24"/>
        <v>200.17</v>
      </c>
      <c r="T31" s="58">
        <f>IF(SUM($B$26:B31)-SUM($C$26:S31)&lt;=0,0,SUM($B$26:B31)-SUM($C$26:S31))</f>
        <v>0</v>
      </c>
      <c r="U31" s="74" t="str">
        <f t="shared" si="17"/>
        <v/>
      </c>
      <c r="V31" s="75">
        <f t="shared" si="18"/>
        <v>0</v>
      </c>
      <c r="W31" s="75">
        <f>IF(ROUND(V31-SUM($X$26:X30),2)&lt;0,0,ROUND(V31-SUM($X$26:X30),2))</f>
        <v>0</v>
      </c>
      <c r="X31" s="76"/>
      <c r="Y31" s="77" t="str">
        <f t="shared" si="25"/>
        <v/>
      </c>
      <c r="Z31" s="59"/>
      <c r="AA31" s="78">
        <f t="shared" si="26"/>
        <v>0</v>
      </c>
      <c r="AB31" s="79">
        <f t="shared" si="28"/>
        <v>2.48689957516035e-14</v>
      </c>
      <c r="AC31" s="150" t="s">
        <v>159</v>
      </c>
      <c r="AD31" t="b">
        <f t="shared" si="27"/>
        <v>0</v>
      </c>
    </row>
    <row r="32" spans="1:30">
      <c r="A32" s="72" t="s">
        <v>160</v>
      </c>
      <c r="B32" s="58">
        <f t="shared" si="19"/>
        <v>667.23</v>
      </c>
      <c r="C32" s="73">
        <v>5000</v>
      </c>
      <c r="D32" s="134">
        <f t="shared" si="20"/>
        <v>506.08</v>
      </c>
      <c r="E32" s="58">
        <f t="shared" si="21"/>
        <v>129.52</v>
      </c>
      <c r="F32" s="58">
        <f t="shared" si="22"/>
        <v>31.63</v>
      </c>
      <c r="G32" s="58">
        <f t="shared" si="23"/>
        <v>0</v>
      </c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8">
        <f t="shared" si="24"/>
        <v>200.17</v>
      </c>
      <c r="T32" s="58">
        <f>IF(SUM($B$26:B32)-SUM($C$26:S32)&lt;=0,0,SUM($B$26:B32)-SUM($C$26:S32))</f>
        <v>0</v>
      </c>
      <c r="U32" s="74" t="str">
        <f t="shared" si="17"/>
        <v/>
      </c>
      <c r="V32" s="75">
        <f t="shared" si="18"/>
        <v>0</v>
      </c>
      <c r="W32" s="75">
        <f>IF(ROUND(V32-SUM($X$26:X31),2)&lt;0,0,ROUND(V32-SUM($X$26:X31),2))</f>
        <v>0</v>
      </c>
      <c r="X32" s="76"/>
      <c r="Y32" s="77" t="str">
        <f t="shared" si="25"/>
        <v/>
      </c>
      <c r="Z32" s="59"/>
      <c r="AA32" s="78">
        <f t="shared" si="26"/>
        <v>0</v>
      </c>
      <c r="AB32" s="79">
        <f t="shared" si="28"/>
        <v>2.48689957516035e-14</v>
      </c>
      <c r="AC32" s="150" t="s">
        <v>160</v>
      </c>
      <c r="AD32" t="b">
        <f t="shared" si="27"/>
        <v>0</v>
      </c>
    </row>
    <row r="33" spans="1:30">
      <c r="A33" s="72" t="s">
        <v>161</v>
      </c>
      <c r="B33" s="58">
        <f t="shared" si="19"/>
        <v>667.23</v>
      </c>
      <c r="C33" s="73">
        <v>5000</v>
      </c>
      <c r="D33" s="134">
        <f t="shared" si="20"/>
        <v>506.08</v>
      </c>
      <c r="E33" s="58">
        <f t="shared" si="21"/>
        <v>129.52</v>
      </c>
      <c r="F33" s="58">
        <f t="shared" si="22"/>
        <v>31.63</v>
      </c>
      <c r="G33" s="58">
        <f t="shared" si="23"/>
        <v>0</v>
      </c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8">
        <f t="shared" si="24"/>
        <v>200.17</v>
      </c>
      <c r="T33" s="58">
        <f>IF(SUM($B$26:B33)-SUM($C$26:S33)&lt;=0,0,SUM($B$26:B33)-SUM($C$26:S33))</f>
        <v>0</v>
      </c>
      <c r="U33" s="74" t="str">
        <f t="shared" si="17"/>
        <v/>
      </c>
      <c r="V33" s="75">
        <f t="shared" si="18"/>
        <v>0</v>
      </c>
      <c r="W33" s="75">
        <f>IF(ROUND(V33-SUM($X$26:X32),2)&lt;0,0,ROUND(V33-SUM($X$26:X32),2))</f>
        <v>0</v>
      </c>
      <c r="X33" s="76"/>
      <c r="Y33" s="77" t="str">
        <f t="shared" si="25"/>
        <v/>
      </c>
      <c r="Z33" s="59"/>
      <c r="AA33" s="78">
        <f t="shared" si="26"/>
        <v>0</v>
      </c>
      <c r="AB33" s="79">
        <f t="shared" si="28"/>
        <v>2.48689957516035e-14</v>
      </c>
      <c r="AC33" s="150" t="s">
        <v>161</v>
      </c>
      <c r="AD33" t="b">
        <f t="shared" si="27"/>
        <v>0</v>
      </c>
    </row>
    <row r="34" spans="1:30">
      <c r="A34" s="72" t="s">
        <v>162</v>
      </c>
      <c r="B34" s="58">
        <f t="shared" si="19"/>
        <v>667.23</v>
      </c>
      <c r="C34" s="73">
        <v>5000</v>
      </c>
      <c r="D34" s="134">
        <f t="shared" si="20"/>
        <v>506.08</v>
      </c>
      <c r="E34" s="58">
        <f t="shared" si="21"/>
        <v>129.52</v>
      </c>
      <c r="F34" s="58">
        <f t="shared" si="22"/>
        <v>31.63</v>
      </c>
      <c r="G34" s="58">
        <f t="shared" si="23"/>
        <v>0</v>
      </c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8">
        <f t="shared" si="24"/>
        <v>200.17</v>
      </c>
      <c r="T34" s="58">
        <f>IF(SUM($B$26:B34)-SUM($C$26:S34)&lt;=0,0,SUM($B$26:B34)-SUM($C$26:S34))</f>
        <v>0</v>
      </c>
      <c r="U34" s="74" t="str">
        <f t="shared" si="17"/>
        <v/>
      </c>
      <c r="V34" s="75">
        <f t="shared" si="18"/>
        <v>0</v>
      </c>
      <c r="W34" s="75">
        <f>IF(ROUND(V34-SUM($X$26:X33),2)&lt;0,0,ROUND(V34-SUM($X$26:X33),2))</f>
        <v>0</v>
      </c>
      <c r="X34" s="76"/>
      <c r="Y34" s="77" t="str">
        <f t="shared" si="25"/>
        <v/>
      </c>
      <c r="Z34" s="59"/>
      <c r="AA34" s="78">
        <f t="shared" si="26"/>
        <v>0</v>
      </c>
      <c r="AB34" s="79">
        <f t="shared" si="28"/>
        <v>2.48689957516035e-14</v>
      </c>
      <c r="AC34" s="150" t="s">
        <v>162</v>
      </c>
      <c r="AD34" t="b">
        <f t="shared" si="27"/>
        <v>0</v>
      </c>
    </row>
    <row r="35" spans="1:30">
      <c r="A35" s="72" t="s">
        <v>163</v>
      </c>
      <c r="B35" s="58">
        <f t="shared" si="19"/>
        <v>667.23</v>
      </c>
      <c r="C35" s="73">
        <v>5000</v>
      </c>
      <c r="D35" s="134">
        <f t="shared" si="20"/>
        <v>506.08</v>
      </c>
      <c r="E35" s="58">
        <f t="shared" si="21"/>
        <v>129.52</v>
      </c>
      <c r="F35" s="58">
        <f t="shared" si="22"/>
        <v>31.63</v>
      </c>
      <c r="G35" s="58">
        <f t="shared" si="23"/>
        <v>0</v>
      </c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8">
        <f t="shared" si="24"/>
        <v>200.17</v>
      </c>
      <c r="T35" s="58">
        <f>IF(SUM($B$26:B35)-SUM($C$26:S35)&lt;=0,0,SUM($B$26:B35)-SUM($C$26:S35))</f>
        <v>0</v>
      </c>
      <c r="U35" s="74" t="str">
        <f t="shared" si="17"/>
        <v/>
      </c>
      <c r="V35" s="75">
        <f t="shared" si="18"/>
        <v>0</v>
      </c>
      <c r="W35" s="75">
        <f>IF(ROUND(V35-SUM($X$26:X34),2)&lt;0,0,ROUND(V35-SUM($X$26:X34),2))</f>
        <v>0</v>
      </c>
      <c r="X35" s="76"/>
      <c r="Y35" s="77" t="str">
        <f t="shared" si="25"/>
        <v/>
      </c>
      <c r="Z35" s="59"/>
      <c r="AA35" s="78">
        <f t="shared" si="26"/>
        <v>0</v>
      </c>
      <c r="AB35" s="79">
        <f t="shared" si="28"/>
        <v>2.48689957516035e-14</v>
      </c>
      <c r="AC35" s="150" t="s">
        <v>163</v>
      </c>
      <c r="AD35" t="b">
        <f t="shared" si="27"/>
        <v>0</v>
      </c>
    </row>
    <row r="36" spans="1:30">
      <c r="A36" s="72" t="s">
        <v>164</v>
      </c>
      <c r="B36" s="58">
        <f t="shared" si="19"/>
        <v>667.23</v>
      </c>
      <c r="C36" s="73">
        <v>5000</v>
      </c>
      <c r="D36" s="134">
        <f t="shared" si="20"/>
        <v>506.08</v>
      </c>
      <c r="E36" s="58">
        <f t="shared" si="21"/>
        <v>129.52</v>
      </c>
      <c r="F36" s="58">
        <f t="shared" si="22"/>
        <v>31.63</v>
      </c>
      <c r="G36" s="58">
        <f t="shared" si="23"/>
        <v>0</v>
      </c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  <c r="S36" s="58">
        <f t="shared" si="24"/>
        <v>200.17</v>
      </c>
      <c r="T36" s="58">
        <f>IF(SUM($B$26:B36)-SUM($C$26:S36)&lt;=0,0,SUM($B$26:B36)-SUM($C$26:S36))</f>
        <v>0</v>
      </c>
      <c r="U36" s="74" t="str">
        <f t="shared" si="17"/>
        <v/>
      </c>
      <c r="V36" s="75">
        <f t="shared" si="18"/>
        <v>0</v>
      </c>
      <c r="W36" s="75">
        <f>IF(ROUND(V36-SUM($X$26:X35),2)&lt;0,0,ROUND(V36-SUM($X$26:X35),2))</f>
        <v>0</v>
      </c>
      <c r="X36" s="76"/>
      <c r="Y36" s="77" t="str">
        <f t="shared" si="25"/>
        <v/>
      </c>
      <c r="Z36" s="59"/>
      <c r="AA36" s="78">
        <f t="shared" si="26"/>
        <v>0</v>
      </c>
      <c r="AB36" s="79">
        <f t="shared" si="28"/>
        <v>2.48689957516035e-14</v>
      </c>
      <c r="AC36" s="150" t="s">
        <v>164</v>
      </c>
      <c r="AD36" t="b">
        <f t="shared" si="27"/>
        <v>0</v>
      </c>
    </row>
    <row r="37" spans="1:30">
      <c r="A37" s="72" t="s">
        <v>165</v>
      </c>
      <c r="B37" s="58">
        <f t="shared" si="19"/>
        <v>667.23</v>
      </c>
      <c r="C37" s="73">
        <v>5000</v>
      </c>
      <c r="D37" s="134">
        <f t="shared" si="20"/>
        <v>506.08</v>
      </c>
      <c r="E37" s="58">
        <f t="shared" si="21"/>
        <v>129.52</v>
      </c>
      <c r="F37" s="58">
        <f t="shared" si="22"/>
        <v>31.63</v>
      </c>
      <c r="G37" s="58">
        <f t="shared" si="23"/>
        <v>0</v>
      </c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  <c r="S37" s="58">
        <f t="shared" si="24"/>
        <v>200.17</v>
      </c>
      <c r="T37" s="58">
        <f>IF(SUM($B$26:B37)-SUM($C$26:S37)&lt;=0,0,SUM($B$26:B37)-SUM($C$26:S37))</f>
        <v>0</v>
      </c>
      <c r="U37" s="74" t="str">
        <f t="shared" si="17"/>
        <v/>
      </c>
      <c r="V37" s="75">
        <f t="shared" si="18"/>
        <v>0</v>
      </c>
      <c r="W37" s="75">
        <f>IF(ROUND(V37-SUM($X$26:X36),2)&lt;0,0,ROUND(V37-SUM($X$26:X36),2))</f>
        <v>0</v>
      </c>
      <c r="X37" s="76"/>
      <c r="Y37" s="77" t="str">
        <f t="shared" si="25"/>
        <v/>
      </c>
      <c r="Z37" s="59"/>
      <c r="AA37" s="78">
        <f t="shared" si="26"/>
        <v>0</v>
      </c>
      <c r="AB37" s="79">
        <f t="shared" si="28"/>
        <v>2.48689957516035e-14</v>
      </c>
      <c r="AC37" s="150" t="s">
        <v>165</v>
      </c>
      <c r="AD37" t="b">
        <f t="shared" si="27"/>
        <v>0</v>
      </c>
    </row>
    <row r="38" spans="1:30">
      <c r="A38" s="72" t="s">
        <v>103</v>
      </c>
      <c r="B38" s="58">
        <f>SUM(B26:B37)+B39</f>
        <v>8006.76</v>
      </c>
      <c r="C38" s="58">
        <f>SUM(C26:C37)</f>
        <v>60000</v>
      </c>
      <c r="D38" s="134">
        <f t="shared" ref="D38:W38" si="29">SUM(D26:D37)</f>
        <v>6072.96</v>
      </c>
      <c r="E38" s="58">
        <f t="shared" si="29"/>
        <v>1554.24</v>
      </c>
      <c r="F38" s="58">
        <f t="shared" si="29"/>
        <v>379.56</v>
      </c>
      <c r="G38" s="58">
        <f t="shared" si="29"/>
        <v>0</v>
      </c>
      <c r="H38" s="58">
        <f t="shared" si="29"/>
        <v>0</v>
      </c>
      <c r="I38" s="58">
        <f t="shared" si="29"/>
        <v>0</v>
      </c>
      <c r="J38" s="58">
        <f t="shared" si="29"/>
        <v>0</v>
      </c>
      <c r="K38" s="58">
        <f t="shared" si="29"/>
        <v>0</v>
      </c>
      <c r="L38" s="58">
        <f t="shared" si="29"/>
        <v>0</v>
      </c>
      <c r="M38" s="58">
        <f t="shared" si="29"/>
        <v>0</v>
      </c>
      <c r="N38" s="58">
        <f t="shared" si="29"/>
        <v>0</v>
      </c>
      <c r="O38" s="58">
        <f t="shared" si="29"/>
        <v>0</v>
      </c>
      <c r="P38" s="58">
        <f t="shared" si="29"/>
        <v>0</v>
      </c>
      <c r="Q38" s="58">
        <f t="shared" si="29"/>
        <v>0</v>
      </c>
      <c r="R38" s="58">
        <f t="shared" si="29"/>
        <v>0</v>
      </c>
      <c r="S38" s="58">
        <f t="shared" si="29"/>
        <v>2402.04</v>
      </c>
      <c r="T38" s="58"/>
      <c r="U38" s="103"/>
      <c r="V38" s="58">
        <f t="shared" si="29"/>
        <v>0</v>
      </c>
      <c r="W38" s="58">
        <f t="shared" si="29"/>
        <v>0</v>
      </c>
      <c r="X38" s="58">
        <f>SUM(X26:X37)+X39</f>
        <v>0</v>
      </c>
      <c r="Y38" s="77" t="str">
        <f t="shared" si="25"/>
        <v/>
      </c>
      <c r="Z38" s="81"/>
      <c r="AA38" s="82">
        <f>SUM(AA26:AA37)</f>
        <v>0</v>
      </c>
      <c r="AB38" s="79">
        <f>SUM(AB26:AB37)</f>
        <v>2.98427949019242e-13</v>
      </c>
    </row>
    <row r="39" spans="1:30">
      <c r="A39" s="72" t="s">
        <v>193</v>
      </c>
      <c r="B39" s="73"/>
      <c r="C39" s="83"/>
      <c r="D39" s="135"/>
      <c r="E39" s="84"/>
      <c r="F39" s="84"/>
      <c r="G39" s="84"/>
      <c r="H39" s="84"/>
      <c r="I39" s="84" t="b">
        <f>I40=T22</f>
        <v>0</v>
      </c>
      <c r="J39" s="83" t="b">
        <f>J40=(X38+X39)</f>
        <v>1</v>
      </c>
      <c r="K39" s="84"/>
      <c r="L39" s="84"/>
      <c r="M39" s="84"/>
      <c r="N39" s="84"/>
      <c r="O39" s="84"/>
      <c r="P39" s="84"/>
      <c r="Q39" s="84"/>
      <c r="R39" s="84"/>
      <c r="S39" s="84"/>
      <c r="T39" s="84"/>
      <c r="X39" s="85"/>
    </row>
    <row r="40" s="29" customFormat="1" spans="1:30">
      <c r="A40" s="86" t="s">
        <v>194</v>
      </c>
      <c r="B40" s="73">
        <f>G40-SUM(R10:R21)-K40</f>
        <v>-20268.48</v>
      </c>
      <c r="C40" s="83"/>
      <c r="D40" s="136"/>
      <c r="E40" s="83"/>
      <c r="F40" s="87">
        <f>SUM(F44:F1000)</f>
        <v>0</v>
      </c>
      <c r="G40" s="87">
        <f t="shared" ref="G40:L40" si="30">SUM(G44:G1000)</f>
        <v>0</v>
      </c>
      <c r="H40" s="87">
        <f t="shared" si="30"/>
        <v>0</v>
      </c>
      <c r="I40" s="87">
        <f t="shared" si="30"/>
        <v>0</v>
      </c>
      <c r="J40" s="87">
        <f t="shared" si="30"/>
        <v>0</v>
      </c>
      <c r="K40" s="87">
        <f t="shared" si="30"/>
        <v>0</v>
      </c>
      <c r="L40" s="87">
        <f t="shared" si="30"/>
        <v>0</v>
      </c>
      <c r="M40" s="83">
        <f>G40-H40-I40-J40-K40-L40+M43</f>
        <v>0</v>
      </c>
      <c r="N40" s="83"/>
      <c r="O40" s="83"/>
      <c r="P40" s="83"/>
      <c r="Q40" s="83"/>
      <c r="R40" s="83"/>
      <c r="S40" s="83"/>
      <c r="T40" s="83"/>
      <c r="W40" s="88" t="s">
        <v>195</v>
      </c>
      <c r="X40" s="89">
        <f>IF((B38-B39)=0,0,V37/(B38-B39))</f>
        <v>0</v>
      </c>
      <c r="Z40" s="90"/>
    </row>
    <row r="41" spans="1:30">
      <c r="A41" s="41" t="s">
        <v>196</v>
      </c>
      <c r="B41" s="41"/>
      <c r="C41" s="41"/>
      <c r="D41" s="41"/>
      <c r="E41" s="41"/>
      <c r="F41" s="41"/>
      <c r="G41" s="41"/>
      <c r="H41" s="41"/>
      <c r="I41" s="41"/>
      <c r="J41" s="91" t="s">
        <v>197</v>
      </c>
      <c r="K41" s="92">
        <v>0.85</v>
      </c>
      <c r="L41" s="93" t="s">
        <v>198</v>
      </c>
      <c r="M41" s="86" t="e">
        <f>SUMIF([1]档案费管理台账!$E$4:$E$1000,G1,[1]档案费管理台账!$H$4:$H$1000)+SUMIF(档案费管理台账!$E$4:$E$1000,G1,档案费管理台账!$H$4:$H$1000)</f>
        <v>#VALUE!</v>
      </c>
      <c r="N41" s="84" t="e">
        <f>M41=SUM(H43:H1000)+SUM([1]赵子涵!H43:H1000)</f>
        <v>#VALUE!</v>
      </c>
      <c r="O41" s="84"/>
      <c r="P41" s="84"/>
      <c r="Q41" s="84"/>
      <c r="R41" s="84"/>
      <c r="S41" s="84"/>
      <c r="T41" s="84"/>
    </row>
    <row r="42" s="27" customFormat="1" spans="1:30">
      <c r="A42" s="63" t="s">
        <v>4</v>
      </c>
      <c r="B42" s="67" t="s">
        <v>124</v>
      </c>
      <c r="C42" s="67" t="s">
        <v>199</v>
      </c>
      <c r="D42" s="46" t="s">
        <v>200</v>
      </c>
      <c r="E42" s="63" t="s">
        <v>7</v>
      </c>
      <c r="F42" s="63" t="s">
        <v>201</v>
      </c>
      <c r="G42" s="63" t="s">
        <v>202</v>
      </c>
      <c r="H42" s="63" t="s">
        <v>11</v>
      </c>
      <c r="I42" s="63" t="s">
        <v>203</v>
      </c>
      <c r="J42" s="63" t="s">
        <v>204</v>
      </c>
      <c r="K42" s="63" t="s">
        <v>205</v>
      </c>
      <c r="L42" s="63" t="s">
        <v>206</v>
      </c>
      <c r="M42" s="63" t="s">
        <v>207</v>
      </c>
      <c r="N42" s="94" t="s">
        <v>77</v>
      </c>
      <c r="O42" s="95" t="s">
        <v>12</v>
      </c>
      <c r="P42" s="95"/>
      <c r="Q42" s="95"/>
      <c r="R42" s="95"/>
      <c r="S42" s="95"/>
      <c r="T42" s="95"/>
      <c r="U42" s="95"/>
      <c r="V42" s="95"/>
      <c r="W42" s="96"/>
      <c r="Z42" s="48"/>
      <c r="AB42" s="47"/>
    </row>
    <row r="43" spans="1:30">
      <c r="A43" s="97">
        <f>IF(D43="","",ROW()-42)</f>
        <v>1</v>
      </c>
      <c r="B43" s="98" t="str">
        <f t="shared" ref="B43:B107" si="31">IF(C43="","",MONTH(C43)&amp;"月")</f>
        <v>1月</v>
      </c>
      <c r="C43" s="99">
        <v>45292</v>
      </c>
      <c r="D43" s="137" t="s">
        <v>208</v>
      </c>
      <c r="E43" s="100"/>
      <c r="F43" s="57"/>
      <c r="G43" s="58"/>
      <c r="H43" s="58"/>
      <c r="I43" s="57"/>
      <c r="J43" s="57"/>
      <c r="K43" s="57"/>
      <c r="L43" s="57"/>
      <c r="M43" s="101"/>
      <c r="N43" s="102"/>
      <c r="P43" s="84"/>
      <c r="Q43" s="84"/>
      <c r="R43" s="84"/>
      <c r="S43" s="84"/>
      <c r="T43" s="84"/>
      <c r="U43" s="84"/>
      <c r="V43" s="84"/>
      <c r="W43" s="83"/>
    </row>
    <row r="44" ht="19.05" customHeight="1" spans="1:30">
      <c r="A44" s="97" t="str">
        <f>IF(C44="","",ROW()-42)</f>
        <v/>
      </c>
      <c r="B44" s="98" t="str">
        <f t="shared" si="31"/>
        <v/>
      </c>
      <c r="C44" s="99"/>
      <c r="D44" s="137"/>
      <c r="E44" s="100"/>
      <c r="F44" s="57"/>
      <c r="G44" s="58">
        <f>IF(F44="",0,F44*$K$41)</f>
        <v>0</v>
      </c>
      <c r="H44" s="58">
        <f>IF(E44="",0,IFERROR(VLOOKUP(E44,档案费管理台账!$D$4:$H$1000,5,0),0))</f>
        <v>0</v>
      </c>
      <c r="I44" s="57"/>
      <c r="J44" s="57"/>
      <c r="K44" s="57"/>
      <c r="L44" s="57"/>
      <c r="M44" s="58" t="str">
        <f>IF(C44="","",ROUND(M43+G44-I44-J44-K44-L44-H44,2))</f>
        <v/>
      </c>
      <c r="N44" s="102"/>
      <c r="O44" s="84"/>
      <c r="P44" s="84"/>
      <c r="Q44" s="84"/>
      <c r="R44" s="84"/>
      <c r="S44" s="84"/>
      <c r="T44" s="84"/>
      <c r="U44" s="84"/>
      <c r="V44" s="84"/>
      <c r="W44" s="83"/>
    </row>
    <row r="45" spans="1:30">
      <c r="A45" s="97" t="str">
        <f t="shared" ref="A45:A108" si="32">IF(C45="","",ROW()-42)</f>
        <v/>
      </c>
      <c r="B45" s="98" t="str">
        <f t="shared" si="31"/>
        <v/>
      </c>
      <c r="C45" s="99"/>
      <c r="D45" s="137"/>
      <c r="E45" s="100"/>
      <c r="F45" s="57"/>
      <c r="G45" s="58">
        <f t="shared" ref="G45:G108" si="33">IF(F45="",0,F45*$K$41)</f>
        <v>0</v>
      </c>
      <c r="H45" s="58">
        <f>IF(E45="",0,IFERROR(VLOOKUP(E45,档案费管理台账!$D$4:$H$1000,5,0),0))</f>
        <v>0</v>
      </c>
      <c r="I45" s="57"/>
      <c r="J45" s="57"/>
      <c r="K45" s="57"/>
      <c r="L45" s="57"/>
      <c r="M45" s="58" t="str">
        <f t="shared" ref="M45:M108" si="34">IF(C45="","",ROUND(M44+G45-I45-J45-K45-L45-H45,2))</f>
        <v/>
      </c>
      <c r="N45" s="102"/>
      <c r="O45" s="84"/>
      <c r="P45" s="84"/>
      <c r="Q45" s="84"/>
      <c r="R45" s="84"/>
      <c r="S45" s="84"/>
      <c r="T45" s="84"/>
      <c r="U45" s="84"/>
      <c r="V45" s="84"/>
      <c r="W45" s="83"/>
    </row>
    <row r="46" spans="1:30">
      <c r="A46" s="97" t="str">
        <f t="shared" si="32"/>
        <v/>
      </c>
      <c r="B46" s="98" t="str">
        <f t="shared" si="31"/>
        <v/>
      </c>
      <c r="C46" s="99"/>
      <c r="D46" s="137"/>
      <c r="E46" s="100"/>
      <c r="F46" s="57"/>
      <c r="G46" s="58">
        <f t="shared" si="33"/>
        <v>0</v>
      </c>
      <c r="H46" s="58">
        <f>IF(E46="",0,IFERROR(VLOOKUP(E46,档案费管理台账!$D$4:$H$1000,5,0),0))</f>
        <v>0</v>
      </c>
      <c r="I46" s="57"/>
      <c r="J46" s="57"/>
      <c r="K46" s="57"/>
      <c r="L46" s="57"/>
      <c r="M46" s="58" t="str">
        <f t="shared" si="34"/>
        <v/>
      </c>
      <c r="N46" s="102"/>
      <c r="O46" s="84"/>
      <c r="P46" s="84"/>
      <c r="Q46" s="84"/>
      <c r="R46" s="84"/>
      <c r="S46" s="84"/>
      <c r="T46" s="84"/>
      <c r="U46" s="84"/>
      <c r="V46" s="84"/>
      <c r="W46" s="83"/>
    </row>
    <row r="47" spans="1:30">
      <c r="A47" s="97" t="str">
        <f t="shared" si="32"/>
        <v/>
      </c>
      <c r="B47" s="98" t="str">
        <f t="shared" si="31"/>
        <v/>
      </c>
      <c r="C47" s="99"/>
      <c r="D47" s="137"/>
      <c r="E47" s="100"/>
      <c r="F47" s="57"/>
      <c r="G47" s="58">
        <f t="shared" si="33"/>
        <v>0</v>
      </c>
      <c r="H47" s="58">
        <f>IF(E47="",0,IFERROR(VLOOKUP(E47,档案费管理台账!$D$4:$H$1000,5,0),0))</f>
        <v>0</v>
      </c>
      <c r="I47" s="57"/>
      <c r="J47" s="57"/>
      <c r="K47" s="57"/>
      <c r="L47" s="57"/>
      <c r="M47" s="58" t="str">
        <f t="shared" si="34"/>
        <v/>
      </c>
      <c r="N47" s="102"/>
      <c r="O47" s="135"/>
      <c r="P47" s="84"/>
      <c r="Q47" s="84"/>
      <c r="R47" s="84"/>
      <c r="S47" s="84"/>
      <c r="T47" s="84"/>
      <c r="U47" s="84"/>
      <c r="V47" s="84"/>
      <c r="W47" s="83"/>
    </row>
    <row r="48" spans="1:30">
      <c r="A48" s="97" t="str">
        <f t="shared" si="32"/>
        <v/>
      </c>
      <c r="B48" s="98" t="str">
        <f t="shared" si="31"/>
        <v/>
      </c>
      <c r="C48" s="99"/>
      <c r="D48" s="137"/>
      <c r="E48" s="100"/>
      <c r="F48" s="57"/>
      <c r="G48" s="58">
        <f t="shared" si="33"/>
        <v>0</v>
      </c>
      <c r="H48" s="58">
        <f>IF(E48="",0,IFERROR(VLOOKUP(E48,档案费管理台账!$D$4:$H$1000,5,0),0))</f>
        <v>0</v>
      </c>
      <c r="I48" s="57"/>
      <c r="J48" s="57"/>
      <c r="K48" s="57"/>
      <c r="L48" s="57"/>
      <c r="M48" s="58" t="str">
        <f t="shared" si="34"/>
        <v/>
      </c>
      <c r="N48" s="102"/>
      <c r="O48" s="84"/>
      <c r="P48" s="84"/>
      <c r="Q48" s="84"/>
      <c r="R48" s="84"/>
      <c r="S48" s="84"/>
      <c r="T48" s="84"/>
      <c r="U48" s="84"/>
      <c r="V48" s="84"/>
      <c r="W48" s="83"/>
    </row>
    <row r="49" spans="1:23">
      <c r="A49" s="97" t="str">
        <f t="shared" si="32"/>
        <v/>
      </c>
      <c r="B49" s="98" t="str">
        <f t="shared" si="31"/>
        <v/>
      </c>
      <c r="C49" s="99"/>
      <c r="D49" s="137"/>
      <c r="E49" s="100"/>
      <c r="F49" s="57"/>
      <c r="G49" s="58">
        <f t="shared" si="33"/>
        <v>0</v>
      </c>
      <c r="H49" s="58">
        <f>IF(E49="",0,IFERROR(VLOOKUP(E49,档案费管理台账!$D$4:$H$1000,5,0),0))</f>
        <v>0</v>
      </c>
      <c r="I49" s="57"/>
      <c r="J49" s="57"/>
      <c r="K49" s="57"/>
      <c r="L49" s="57"/>
      <c r="M49" s="58" t="str">
        <f t="shared" si="34"/>
        <v/>
      </c>
      <c r="N49" s="102"/>
      <c r="O49" s="84"/>
      <c r="P49" s="84"/>
      <c r="Q49" s="84"/>
      <c r="R49" s="84"/>
      <c r="S49" s="84"/>
      <c r="T49" s="84"/>
      <c r="U49" s="84"/>
      <c r="V49" s="84"/>
      <c r="W49" s="83"/>
    </row>
    <row r="50" spans="1:23">
      <c r="A50" s="97" t="str">
        <f t="shared" si="32"/>
        <v/>
      </c>
      <c r="B50" s="98" t="str">
        <f t="shared" si="31"/>
        <v/>
      </c>
      <c r="C50" s="99"/>
      <c r="D50" s="137"/>
      <c r="E50" s="100"/>
      <c r="F50" s="57"/>
      <c r="G50" s="58">
        <f t="shared" si="33"/>
        <v>0</v>
      </c>
      <c r="H50" s="58">
        <f>IF(E50="",0,IFERROR(VLOOKUP(E50,档案费管理台账!$D$4:$H$1000,5,0),0))</f>
        <v>0</v>
      </c>
      <c r="I50" s="57"/>
      <c r="J50" s="57"/>
      <c r="K50" s="57"/>
      <c r="L50" s="57"/>
      <c r="M50" s="58" t="str">
        <f t="shared" si="34"/>
        <v/>
      </c>
      <c r="N50" s="102"/>
      <c r="O50" s="84"/>
      <c r="P50" s="84"/>
      <c r="Q50" s="84"/>
      <c r="R50" s="84"/>
      <c r="S50" s="84"/>
      <c r="T50" s="84"/>
      <c r="U50" s="84"/>
      <c r="V50" s="84"/>
      <c r="W50" s="83"/>
    </row>
    <row r="51" spans="1:23">
      <c r="A51" s="97" t="str">
        <f t="shared" si="32"/>
        <v/>
      </c>
      <c r="B51" s="98" t="str">
        <f t="shared" si="31"/>
        <v/>
      </c>
      <c r="C51" s="99"/>
      <c r="D51" s="137"/>
      <c r="E51" s="100"/>
      <c r="F51" s="57"/>
      <c r="G51" s="58">
        <f t="shared" si="33"/>
        <v>0</v>
      </c>
      <c r="H51" s="58">
        <f>IF(E51="",0,IFERROR(VLOOKUP(E51,档案费管理台账!$D$4:$H$1000,5,0),0))</f>
        <v>0</v>
      </c>
      <c r="I51" s="57"/>
      <c r="J51" s="57"/>
      <c r="K51" s="57"/>
      <c r="L51" s="57"/>
      <c r="M51" s="58" t="str">
        <f t="shared" si="34"/>
        <v/>
      </c>
      <c r="N51" s="102"/>
      <c r="O51" s="84"/>
      <c r="P51" s="84"/>
      <c r="Q51" s="84"/>
      <c r="R51" s="84"/>
      <c r="S51" s="84"/>
      <c r="T51" s="84"/>
      <c r="U51" s="84"/>
      <c r="V51" s="84"/>
      <c r="W51" s="83"/>
    </row>
    <row r="52" spans="1:23">
      <c r="A52" s="97" t="str">
        <f t="shared" si="32"/>
        <v/>
      </c>
      <c r="B52" s="98" t="str">
        <f t="shared" si="31"/>
        <v/>
      </c>
      <c r="C52" s="99"/>
      <c r="D52" s="137"/>
      <c r="E52" s="100"/>
      <c r="F52" s="57"/>
      <c r="G52" s="58">
        <f t="shared" si="33"/>
        <v>0</v>
      </c>
      <c r="H52" s="58">
        <f>IF(E52="",0,IFERROR(VLOOKUP(E52,档案费管理台账!$D$4:$H$1000,5,0),0))</f>
        <v>0</v>
      </c>
      <c r="I52" s="57"/>
      <c r="J52" s="57"/>
      <c r="K52" s="57"/>
      <c r="L52" s="57"/>
      <c r="M52" s="58" t="str">
        <f t="shared" si="34"/>
        <v/>
      </c>
      <c r="N52" s="102"/>
    </row>
    <row r="53" spans="1:23">
      <c r="A53" s="97" t="str">
        <f t="shared" si="32"/>
        <v/>
      </c>
      <c r="B53" s="98" t="str">
        <f t="shared" si="31"/>
        <v/>
      </c>
      <c r="C53" s="99"/>
      <c r="D53" s="137"/>
      <c r="E53" s="100"/>
      <c r="F53" s="57"/>
      <c r="G53" s="58">
        <f t="shared" si="33"/>
        <v>0</v>
      </c>
      <c r="H53" s="58">
        <f>IF(E53="",0,IFERROR(VLOOKUP(E53,档案费管理台账!$D$4:$H$1000,5,0),0))</f>
        <v>0</v>
      </c>
      <c r="I53" s="57"/>
      <c r="J53" s="57"/>
      <c r="K53" s="57"/>
      <c r="L53" s="57"/>
      <c r="M53" s="58" t="str">
        <f t="shared" si="34"/>
        <v/>
      </c>
      <c r="N53" s="102"/>
    </row>
    <row r="54" spans="1:23">
      <c r="A54" s="97" t="str">
        <f t="shared" si="32"/>
        <v/>
      </c>
      <c r="B54" s="98" t="str">
        <f t="shared" si="31"/>
        <v/>
      </c>
      <c r="C54" s="99"/>
      <c r="D54" s="137"/>
      <c r="E54" s="100"/>
      <c r="F54" s="57"/>
      <c r="G54" s="58">
        <f t="shared" si="33"/>
        <v>0</v>
      </c>
      <c r="H54" s="58">
        <f>IF(E54="",0,IFERROR(VLOOKUP(E54,档案费管理台账!$D$4:$H$1000,5,0),0))</f>
        <v>0</v>
      </c>
      <c r="I54" s="57"/>
      <c r="J54" s="57"/>
      <c r="K54" s="57"/>
      <c r="L54" s="57"/>
      <c r="M54" s="58" t="str">
        <f t="shared" si="34"/>
        <v/>
      </c>
      <c r="N54" s="102"/>
    </row>
    <row r="55" spans="1:23">
      <c r="A55" s="97" t="str">
        <f t="shared" si="32"/>
        <v/>
      </c>
      <c r="B55" s="98" t="str">
        <f t="shared" si="31"/>
        <v/>
      </c>
      <c r="C55" s="99"/>
      <c r="D55" s="137"/>
      <c r="E55" s="100"/>
      <c r="F55" s="57"/>
      <c r="G55" s="58">
        <f t="shared" si="33"/>
        <v>0</v>
      </c>
      <c r="H55" s="58">
        <f>IF(E55="",0,IFERROR(VLOOKUP(E55,档案费管理台账!$D$4:$H$1000,5,0),0))</f>
        <v>0</v>
      </c>
      <c r="I55" s="57"/>
      <c r="J55" s="57"/>
      <c r="K55" s="57"/>
      <c r="L55" s="57"/>
      <c r="M55" s="58" t="str">
        <f t="shared" si="34"/>
        <v/>
      </c>
      <c r="N55" s="102"/>
    </row>
    <row r="56" spans="1:23">
      <c r="A56" s="97" t="str">
        <f t="shared" si="32"/>
        <v/>
      </c>
      <c r="B56" s="98" t="str">
        <f t="shared" si="31"/>
        <v/>
      </c>
      <c r="C56" s="99"/>
      <c r="D56" s="137"/>
      <c r="E56" s="100"/>
      <c r="F56" s="57"/>
      <c r="G56" s="58">
        <f t="shared" si="33"/>
        <v>0</v>
      </c>
      <c r="H56" s="58">
        <f>IF(E56="",0,IFERROR(VLOOKUP(E56,档案费管理台账!$D$4:$H$1000,5,0),0))</f>
        <v>0</v>
      </c>
      <c r="I56" s="57"/>
      <c r="J56" s="57"/>
      <c r="K56" s="57"/>
      <c r="L56" s="57"/>
      <c r="M56" s="58" t="str">
        <f t="shared" si="34"/>
        <v/>
      </c>
      <c r="N56" s="102"/>
    </row>
    <row r="57" spans="1:23">
      <c r="A57" s="97" t="str">
        <f t="shared" si="32"/>
        <v/>
      </c>
      <c r="B57" s="98" t="str">
        <f t="shared" si="31"/>
        <v/>
      </c>
      <c r="C57" s="99"/>
      <c r="D57" s="137"/>
      <c r="E57" s="100"/>
      <c r="F57" s="57"/>
      <c r="G57" s="58">
        <f t="shared" si="33"/>
        <v>0</v>
      </c>
      <c r="H57" s="58">
        <f>IF(E57="",0,IFERROR(VLOOKUP(E57,档案费管理台账!$D$4:$H$1000,5,0),0))</f>
        <v>0</v>
      </c>
      <c r="I57" s="57"/>
      <c r="J57" s="57"/>
      <c r="K57" s="57"/>
      <c r="L57" s="57"/>
      <c r="M57" s="58" t="str">
        <f t="shared" si="34"/>
        <v/>
      </c>
      <c r="N57" s="102"/>
    </row>
    <row r="58" spans="1:23">
      <c r="A58" s="97" t="str">
        <f t="shared" si="32"/>
        <v/>
      </c>
      <c r="B58" s="98" t="str">
        <f t="shared" si="31"/>
        <v/>
      </c>
      <c r="C58" s="99"/>
      <c r="D58" s="137"/>
      <c r="E58" s="100"/>
      <c r="F58" s="57"/>
      <c r="G58" s="58">
        <f t="shared" si="33"/>
        <v>0</v>
      </c>
      <c r="H58" s="58">
        <f>IF(E58="",0,IFERROR(VLOOKUP(E58,档案费管理台账!$D$4:$H$1000,5,0),0))</f>
        <v>0</v>
      </c>
      <c r="I58" s="57"/>
      <c r="J58" s="57"/>
      <c r="K58" s="57"/>
      <c r="L58" s="57"/>
      <c r="M58" s="58" t="str">
        <f t="shared" si="34"/>
        <v/>
      </c>
      <c r="N58" s="102"/>
    </row>
    <row r="59" spans="1:23">
      <c r="A59" s="97" t="str">
        <f t="shared" si="32"/>
        <v/>
      </c>
      <c r="B59" s="98" t="str">
        <f t="shared" si="31"/>
        <v/>
      </c>
      <c r="C59" s="99"/>
      <c r="D59" s="137"/>
      <c r="E59" s="100"/>
      <c r="F59" s="57"/>
      <c r="G59" s="58">
        <f t="shared" si="33"/>
        <v>0</v>
      </c>
      <c r="H59" s="58">
        <f>IF(E59="",0,IFERROR(VLOOKUP(E59,档案费管理台账!$D$4:$H$1000,5,0),0))</f>
        <v>0</v>
      </c>
      <c r="I59" s="57"/>
      <c r="J59" s="57"/>
      <c r="K59" s="57"/>
      <c r="L59" s="57"/>
      <c r="M59" s="58" t="str">
        <f t="shared" si="34"/>
        <v/>
      </c>
      <c r="N59" s="102"/>
    </row>
    <row r="60" spans="1:23">
      <c r="A60" s="97" t="str">
        <f t="shared" si="32"/>
        <v/>
      </c>
      <c r="B60" s="98" t="str">
        <f t="shared" si="31"/>
        <v/>
      </c>
      <c r="C60" s="99"/>
      <c r="D60" s="137"/>
      <c r="E60" s="100"/>
      <c r="F60" s="57"/>
      <c r="G60" s="58">
        <f t="shared" si="33"/>
        <v>0</v>
      </c>
      <c r="H60" s="58">
        <f>IF(E60="",0,IFERROR(VLOOKUP(E60,档案费管理台账!$D$4:$H$1000,5,0),0))</f>
        <v>0</v>
      </c>
      <c r="I60" s="57"/>
      <c r="J60" s="57"/>
      <c r="K60" s="57"/>
      <c r="L60" s="57"/>
      <c r="M60" s="58" t="str">
        <f t="shared" si="34"/>
        <v/>
      </c>
      <c r="N60" s="102"/>
    </row>
    <row r="61" spans="1:23">
      <c r="A61" s="97" t="str">
        <f t="shared" si="32"/>
        <v/>
      </c>
      <c r="B61" s="98" t="str">
        <f t="shared" si="31"/>
        <v/>
      </c>
      <c r="C61" s="99"/>
      <c r="D61" s="137"/>
      <c r="E61" s="100"/>
      <c r="F61" s="57"/>
      <c r="G61" s="58">
        <f t="shared" si="33"/>
        <v>0</v>
      </c>
      <c r="H61" s="58">
        <f>IF(E61="",0,IFERROR(VLOOKUP(E61,档案费管理台账!$D$4:$H$1000,5,0),0))</f>
        <v>0</v>
      </c>
      <c r="I61" s="57"/>
      <c r="J61" s="57"/>
      <c r="K61" s="57"/>
      <c r="L61" s="57"/>
      <c r="M61" s="58" t="str">
        <f t="shared" si="34"/>
        <v/>
      </c>
      <c r="N61" s="102"/>
    </row>
    <row r="62" spans="1:23">
      <c r="A62" s="97" t="str">
        <f t="shared" si="32"/>
        <v/>
      </c>
      <c r="B62" s="98" t="str">
        <f t="shared" si="31"/>
        <v/>
      </c>
      <c r="C62" s="99"/>
      <c r="D62" s="137"/>
      <c r="E62" s="100"/>
      <c r="F62" s="57"/>
      <c r="G62" s="58">
        <f t="shared" si="33"/>
        <v>0</v>
      </c>
      <c r="H62" s="58">
        <f>IF(E62="",0,IFERROR(VLOOKUP(E62,档案费管理台账!$D$4:$H$1000,5,0),0))</f>
        <v>0</v>
      </c>
      <c r="I62" s="57"/>
      <c r="J62" s="57"/>
      <c r="K62" s="57"/>
      <c r="L62" s="57"/>
      <c r="M62" s="58" t="str">
        <f t="shared" si="34"/>
        <v/>
      </c>
      <c r="N62" s="102"/>
    </row>
    <row r="63" spans="1:23">
      <c r="A63" s="97" t="str">
        <f t="shared" si="32"/>
        <v/>
      </c>
      <c r="B63" s="98" t="str">
        <f t="shared" si="31"/>
        <v/>
      </c>
      <c r="C63" s="99"/>
      <c r="D63" s="137"/>
      <c r="E63" s="100"/>
      <c r="F63" s="57"/>
      <c r="G63" s="58">
        <f t="shared" si="33"/>
        <v>0</v>
      </c>
      <c r="H63" s="58">
        <f>IF(E63="",0,IFERROR(VLOOKUP(E63,档案费管理台账!$D$4:$H$1000,5,0),0))</f>
        <v>0</v>
      </c>
      <c r="I63" s="57"/>
      <c r="J63" s="57"/>
      <c r="K63" s="57"/>
      <c r="L63" s="57"/>
      <c r="M63" s="58" t="str">
        <f t="shared" si="34"/>
        <v/>
      </c>
      <c r="N63" s="102"/>
    </row>
    <row r="64" spans="1:23">
      <c r="A64" s="97" t="str">
        <f t="shared" si="32"/>
        <v/>
      </c>
      <c r="B64" s="98" t="str">
        <f t="shared" si="31"/>
        <v/>
      </c>
      <c r="C64" s="99"/>
      <c r="D64" s="137"/>
      <c r="E64" s="100"/>
      <c r="F64" s="57"/>
      <c r="G64" s="58">
        <f t="shared" si="33"/>
        <v>0</v>
      </c>
      <c r="H64" s="58">
        <f>IF(E64="",0,IFERROR(VLOOKUP(E64,档案费管理台账!$D$4:$H$1000,5,0),0))</f>
        <v>0</v>
      </c>
      <c r="I64" s="57"/>
      <c r="J64" s="57"/>
      <c r="K64" s="57"/>
      <c r="L64" s="57"/>
      <c r="M64" s="58" t="str">
        <f t="shared" si="34"/>
        <v/>
      </c>
      <c r="N64" s="102"/>
    </row>
    <row r="65" spans="1:14">
      <c r="A65" s="97" t="str">
        <f t="shared" si="32"/>
        <v/>
      </c>
      <c r="B65" s="98" t="str">
        <f t="shared" si="31"/>
        <v/>
      </c>
      <c r="C65" s="99"/>
      <c r="D65" s="137"/>
      <c r="E65" s="100"/>
      <c r="F65" s="57"/>
      <c r="G65" s="58">
        <f t="shared" si="33"/>
        <v>0</v>
      </c>
      <c r="H65" s="58">
        <f>IF(E65="",0,IFERROR(VLOOKUP(E65,档案费管理台账!$D$4:$H$1000,5,0),0))</f>
        <v>0</v>
      </c>
      <c r="I65" s="57"/>
      <c r="J65" s="57"/>
      <c r="K65" s="57"/>
      <c r="L65" s="57"/>
      <c r="M65" s="58" t="str">
        <f t="shared" si="34"/>
        <v/>
      </c>
      <c r="N65" s="102"/>
    </row>
    <row r="66" spans="1:14">
      <c r="A66" s="97" t="str">
        <f t="shared" si="32"/>
        <v/>
      </c>
      <c r="B66" s="98" t="str">
        <f t="shared" si="31"/>
        <v/>
      </c>
      <c r="C66" s="99"/>
      <c r="D66" s="137"/>
      <c r="E66" s="100"/>
      <c r="F66" s="57"/>
      <c r="G66" s="58">
        <f t="shared" si="33"/>
        <v>0</v>
      </c>
      <c r="H66" s="58">
        <f>IF(E66="",0,IFERROR(VLOOKUP(E66,档案费管理台账!$D$4:$H$1000,5,0),0))</f>
        <v>0</v>
      </c>
      <c r="I66" s="57"/>
      <c r="J66" s="57"/>
      <c r="K66" s="57"/>
      <c r="L66" s="57"/>
      <c r="M66" s="58" t="str">
        <f t="shared" si="34"/>
        <v/>
      </c>
      <c r="N66" s="102"/>
    </row>
    <row r="67" spans="1:14">
      <c r="A67" s="97" t="str">
        <f t="shared" si="32"/>
        <v/>
      </c>
      <c r="B67" s="98" t="str">
        <f t="shared" si="31"/>
        <v/>
      </c>
      <c r="C67" s="99"/>
      <c r="D67" s="137"/>
      <c r="E67" s="100"/>
      <c r="F67" s="57"/>
      <c r="G67" s="58">
        <f t="shared" si="33"/>
        <v>0</v>
      </c>
      <c r="H67" s="58">
        <f>IF(E67="",0,IFERROR(VLOOKUP(E67,档案费管理台账!$D$4:$H$1000,5,0),0))</f>
        <v>0</v>
      </c>
      <c r="I67" s="57"/>
      <c r="J67" s="57"/>
      <c r="K67" s="57"/>
      <c r="L67" s="57"/>
      <c r="M67" s="58" t="str">
        <f t="shared" si="34"/>
        <v/>
      </c>
      <c r="N67" s="102"/>
    </row>
    <row r="68" spans="1:14">
      <c r="A68" s="97" t="str">
        <f t="shared" si="32"/>
        <v/>
      </c>
      <c r="B68" s="98" t="str">
        <f t="shared" si="31"/>
        <v/>
      </c>
      <c r="C68" s="99"/>
      <c r="D68" s="137"/>
      <c r="E68" s="100"/>
      <c r="F68" s="57"/>
      <c r="G68" s="58">
        <f t="shared" si="33"/>
        <v>0</v>
      </c>
      <c r="H68" s="58">
        <f>IF(E68="",0,IFERROR(VLOOKUP(E68,档案费管理台账!$D$4:$H$1000,5,0),0))</f>
        <v>0</v>
      </c>
      <c r="I68" s="57"/>
      <c r="J68" s="57"/>
      <c r="K68" s="57"/>
      <c r="L68" s="57"/>
      <c r="M68" s="58" t="str">
        <f t="shared" si="34"/>
        <v/>
      </c>
      <c r="N68" s="102"/>
    </row>
    <row r="69" spans="1:14">
      <c r="A69" s="97" t="str">
        <f t="shared" si="32"/>
        <v/>
      </c>
      <c r="B69" s="98" t="str">
        <f t="shared" si="31"/>
        <v/>
      </c>
      <c r="C69" s="99"/>
      <c r="D69" s="137"/>
      <c r="E69" s="100"/>
      <c r="F69" s="57"/>
      <c r="G69" s="58">
        <f t="shared" si="33"/>
        <v>0</v>
      </c>
      <c r="H69" s="58">
        <f>IF(E69="",0,IFERROR(VLOOKUP(E69,档案费管理台账!$D$4:$H$1000,5,0),0))</f>
        <v>0</v>
      </c>
      <c r="I69" s="57"/>
      <c r="J69" s="57"/>
      <c r="K69" s="57"/>
      <c r="L69" s="57"/>
      <c r="M69" s="58" t="str">
        <f t="shared" si="34"/>
        <v/>
      </c>
      <c r="N69" s="102"/>
    </row>
    <row r="70" spans="1:14">
      <c r="A70" s="97" t="str">
        <f t="shared" si="32"/>
        <v/>
      </c>
      <c r="B70" s="98" t="str">
        <f t="shared" si="31"/>
        <v/>
      </c>
      <c r="C70" s="99"/>
      <c r="D70" s="137"/>
      <c r="E70" s="100"/>
      <c r="F70" s="57"/>
      <c r="G70" s="58">
        <f t="shared" si="33"/>
        <v>0</v>
      </c>
      <c r="H70" s="58">
        <f>IF(E70="",0,IFERROR(VLOOKUP(E70,档案费管理台账!$D$4:$H$1000,5,0),0))</f>
        <v>0</v>
      </c>
      <c r="I70" s="57"/>
      <c r="J70" s="57"/>
      <c r="K70" s="57"/>
      <c r="L70" s="57"/>
      <c r="M70" s="58" t="str">
        <f t="shared" si="34"/>
        <v/>
      </c>
      <c r="N70" s="102"/>
    </row>
    <row r="71" spans="1:14">
      <c r="A71" s="97" t="str">
        <f t="shared" si="32"/>
        <v/>
      </c>
      <c r="B71" s="98" t="str">
        <f t="shared" si="31"/>
        <v/>
      </c>
      <c r="C71" s="99"/>
      <c r="D71" s="137"/>
      <c r="E71" s="100"/>
      <c r="F71" s="57"/>
      <c r="G71" s="58">
        <f t="shared" si="33"/>
        <v>0</v>
      </c>
      <c r="H71" s="58">
        <f>IF(E71="",0,IFERROR(VLOOKUP(E71,档案费管理台账!$D$4:$H$1000,5,0),0))</f>
        <v>0</v>
      </c>
      <c r="I71" s="57"/>
      <c r="J71" s="57"/>
      <c r="K71" s="57"/>
      <c r="L71" s="57"/>
      <c r="M71" s="58" t="str">
        <f t="shared" si="34"/>
        <v/>
      </c>
      <c r="N71" s="102"/>
    </row>
    <row r="72" spans="1:14">
      <c r="A72" s="97" t="str">
        <f t="shared" si="32"/>
        <v/>
      </c>
      <c r="B72" s="98" t="str">
        <f t="shared" si="31"/>
        <v/>
      </c>
      <c r="C72" s="99"/>
      <c r="D72" s="137"/>
      <c r="E72" s="100"/>
      <c r="F72" s="57"/>
      <c r="G72" s="58">
        <f t="shared" si="33"/>
        <v>0</v>
      </c>
      <c r="H72" s="58">
        <f>IF(E72="",0,IFERROR(VLOOKUP(E72,档案费管理台账!$D$4:$H$1000,5,0),0))</f>
        <v>0</v>
      </c>
      <c r="I72" s="57"/>
      <c r="J72" s="57"/>
      <c r="K72" s="57"/>
      <c r="L72" s="57"/>
      <c r="M72" s="58" t="str">
        <f t="shared" si="34"/>
        <v/>
      </c>
      <c r="N72" s="102"/>
    </row>
    <row r="73" spans="1:14">
      <c r="A73" s="97" t="str">
        <f t="shared" si="32"/>
        <v/>
      </c>
      <c r="B73" s="98" t="str">
        <f t="shared" si="31"/>
        <v/>
      </c>
      <c r="C73" s="99"/>
      <c r="D73" s="137"/>
      <c r="E73" s="100"/>
      <c r="F73" s="57"/>
      <c r="G73" s="58">
        <f t="shared" si="33"/>
        <v>0</v>
      </c>
      <c r="H73" s="58">
        <f>IF(E73="",0,IFERROR(VLOOKUP(E73,档案费管理台账!$D$4:$H$1000,5,0),0))</f>
        <v>0</v>
      </c>
      <c r="I73" s="57"/>
      <c r="J73" s="57"/>
      <c r="K73" s="57"/>
      <c r="L73" s="57"/>
      <c r="M73" s="58" t="str">
        <f t="shared" si="34"/>
        <v/>
      </c>
      <c r="N73" s="102"/>
    </row>
    <row r="74" spans="1:14">
      <c r="A74" s="97" t="str">
        <f t="shared" si="32"/>
        <v/>
      </c>
      <c r="B74" s="98" t="str">
        <f t="shared" si="31"/>
        <v/>
      </c>
      <c r="C74" s="99"/>
      <c r="D74" s="137"/>
      <c r="E74" s="100"/>
      <c r="F74" s="57"/>
      <c r="G74" s="58">
        <f t="shared" si="33"/>
        <v>0</v>
      </c>
      <c r="H74" s="58">
        <f>IF(E74="",0,IFERROR(VLOOKUP(E74,档案费管理台账!$D$4:$H$1000,5,0),0))</f>
        <v>0</v>
      </c>
      <c r="I74" s="57"/>
      <c r="J74" s="57"/>
      <c r="K74" s="57"/>
      <c r="L74" s="57"/>
      <c r="M74" s="58" t="str">
        <f t="shared" si="34"/>
        <v/>
      </c>
      <c r="N74" s="102"/>
    </row>
    <row r="75" spans="1:14">
      <c r="A75" s="97" t="str">
        <f t="shared" si="32"/>
        <v/>
      </c>
      <c r="B75" s="98" t="str">
        <f t="shared" si="31"/>
        <v/>
      </c>
      <c r="C75" s="99"/>
      <c r="D75" s="137"/>
      <c r="E75" s="100"/>
      <c r="F75" s="57"/>
      <c r="G75" s="58">
        <f t="shared" si="33"/>
        <v>0</v>
      </c>
      <c r="H75" s="58">
        <f>IF(E75="",0,IFERROR(VLOOKUP(E75,档案费管理台账!$D$4:$H$1000,5,0),0))</f>
        <v>0</v>
      </c>
      <c r="I75" s="57"/>
      <c r="J75" s="57"/>
      <c r="K75" s="57"/>
      <c r="L75" s="57"/>
      <c r="M75" s="58" t="str">
        <f t="shared" si="34"/>
        <v/>
      </c>
      <c r="N75" s="102"/>
    </row>
    <row r="76" spans="1:14">
      <c r="A76" s="97" t="str">
        <f t="shared" si="32"/>
        <v/>
      </c>
      <c r="B76" s="98" t="str">
        <f t="shared" si="31"/>
        <v/>
      </c>
      <c r="C76" s="99"/>
      <c r="D76" s="137"/>
      <c r="E76" s="100"/>
      <c r="F76" s="57"/>
      <c r="G76" s="58">
        <f t="shared" si="33"/>
        <v>0</v>
      </c>
      <c r="H76" s="58">
        <f>IF(E76="",0,IFERROR(VLOOKUP(E76,档案费管理台账!$D$4:$H$1000,5,0),0))</f>
        <v>0</v>
      </c>
      <c r="I76" s="57"/>
      <c r="J76" s="57"/>
      <c r="K76" s="57"/>
      <c r="L76" s="57"/>
      <c r="M76" s="58" t="str">
        <f t="shared" si="34"/>
        <v/>
      </c>
      <c r="N76" s="102"/>
    </row>
    <row r="77" spans="1:14">
      <c r="A77" s="97" t="str">
        <f t="shared" si="32"/>
        <v/>
      </c>
      <c r="B77" s="98" t="str">
        <f t="shared" si="31"/>
        <v/>
      </c>
      <c r="C77" s="99"/>
      <c r="D77" s="137"/>
      <c r="E77" s="100"/>
      <c r="F77" s="57"/>
      <c r="G77" s="58">
        <f t="shared" si="33"/>
        <v>0</v>
      </c>
      <c r="H77" s="58">
        <f>IF(E77="",0,IFERROR(VLOOKUP(E77,档案费管理台账!$D$4:$H$1000,5,0),0))</f>
        <v>0</v>
      </c>
      <c r="I77" s="57"/>
      <c r="J77" s="57"/>
      <c r="K77" s="57"/>
      <c r="L77" s="57"/>
      <c r="M77" s="58" t="str">
        <f t="shared" si="34"/>
        <v/>
      </c>
      <c r="N77" s="102"/>
    </row>
    <row r="78" spans="1:14">
      <c r="A78" s="97" t="str">
        <f t="shared" si="32"/>
        <v/>
      </c>
      <c r="B78" s="98" t="str">
        <f t="shared" si="31"/>
        <v/>
      </c>
      <c r="C78" s="99"/>
      <c r="D78" s="137"/>
      <c r="E78" s="100"/>
      <c r="F78" s="57"/>
      <c r="G78" s="58">
        <f t="shared" si="33"/>
        <v>0</v>
      </c>
      <c r="H78" s="58">
        <f>IF(E78="",0,IFERROR(VLOOKUP(E78,档案费管理台账!$D$4:$H$1000,5,0),0))</f>
        <v>0</v>
      </c>
      <c r="I78" s="57"/>
      <c r="J78" s="57"/>
      <c r="K78" s="57"/>
      <c r="L78" s="57"/>
      <c r="M78" s="58" t="str">
        <f t="shared" si="34"/>
        <v/>
      </c>
      <c r="N78" s="102"/>
    </row>
    <row r="79" spans="1:14">
      <c r="A79" s="97" t="str">
        <f t="shared" si="32"/>
        <v/>
      </c>
      <c r="B79" s="98" t="str">
        <f t="shared" si="31"/>
        <v/>
      </c>
      <c r="C79" s="99"/>
      <c r="D79" s="137"/>
      <c r="E79" s="100"/>
      <c r="F79" s="57"/>
      <c r="G79" s="58">
        <f t="shared" si="33"/>
        <v>0</v>
      </c>
      <c r="H79" s="58">
        <f>IF(E79="",0,IFERROR(VLOOKUP(E79,档案费管理台账!$D$4:$H$1000,5,0),0))</f>
        <v>0</v>
      </c>
      <c r="I79" s="57"/>
      <c r="J79" s="57"/>
      <c r="K79" s="57"/>
      <c r="L79" s="57"/>
      <c r="M79" s="58" t="str">
        <f t="shared" si="34"/>
        <v/>
      </c>
      <c r="N79" s="102"/>
    </row>
    <row r="80" spans="1:14">
      <c r="A80" s="97" t="str">
        <f t="shared" si="32"/>
        <v/>
      </c>
      <c r="B80" s="98" t="str">
        <f t="shared" si="31"/>
        <v/>
      </c>
      <c r="C80" s="99"/>
      <c r="D80" s="137"/>
      <c r="E80" s="100"/>
      <c r="F80" s="57"/>
      <c r="G80" s="58">
        <f t="shared" si="33"/>
        <v>0</v>
      </c>
      <c r="H80" s="58">
        <f>IF(E80="",0,IFERROR(VLOOKUP(E80,档案费管理台账!$D$4:$H$1000,5,0),0))</f>
        <v>0</v>
      </c>
      <c r="I80" s="57"/>
      <c r="J80" s="57"/>
      <c r="K80" s="57"/>
      <c r="L80" s="57"/>
      <c r="M80" s="58" t="str">
        <f t="shared" si="34"/>
        <v/>
      </c>
      <c r="N80" s="102"/>
    </row>
    <row r="81" spans="1:14">
      <c r="A81" s="97" t="str">
        <f t="shared" si="32"/>
        <v/>
      </c>
      <c r="B81" s="98" t="str">
        <f t="shared" si="31"/>
        <v/>
      </c>
      <c r="C81" s="99"/>
      <c r="D81" s="137"/>
      <c r="E81" s="100"/>
      <c r="F81" s="57"/>
      <c r="G81" s="58">
        <f t="shared" si="33"/>
        <v>0</v>
      </c>
      <c r="H81" s="58">
        <f>IF(E81="",0,IFERROR(VLOOKUP(E81,档案费管理台账!$D$4:$H$1000,5,0),0))</f>
        <v>0</v>
      </c>
      <c r="I81" s="57"/>
      <c r="J81" s="57"/>
      <c r="K81" s="57"/>
      <c r="L81" s="57"/>
      <c r="M81" s="58" t="str">
        <f t="shared" si="34"/>
        <v/>
      </c>
      <c r="N81" s="102"/>
    </row>
    <row r="82" spans="1:14">
      <c r="A82" s="97" t="str">
        <f t="shared" si="32"/>
        <v/>
      </c>
      <c r="B82" s="98" t="str">
        <f t="shared" si="31"/>
        <v/>
      </c>
      <c r="C82" s="99"/>
      <c r="D82" s="137"/>
      <c r="E82" s="100"/>
      <c r="F82" s="57"/>
      <c r="G82" s="58">
        <f t="shared" si="33"/>
        <v>0</v>
      </c>
      <c r="H82" s="58">
        <f>IF(E82="",0,IFERROR(VLOOKUP(E82,档案费管理台账!$D$4:$H$1000,5,0),0))</f>
        <v>0</v>
      </c>
      <c r="I82" s="57"/>
      <c r="J82" s="57"/>
      <c r="K82" s="57"/>
      <c r="L82" s="57"/>
      <c r="M82" s="58" t="str">
        <f t="shared" si="34"/>
        <v/>
      </c>
      <c r="N82" s="102"/>
    </row>
    <row r="83" spans="1:14">
      <c r="A83" s="97" t="str">
        <f t="shared" si="32"/>
        <v/>
      </c>
      <c r="B83" s="98" t="str">
        <f t="shared" si="31"/>
        <v/>
      </c>
      <c r="C83" s="99"/>
      <c r="D83" s="137"/>
      <c r="E83" s="100"/>
      <c r="F83" s="57"/>
      <c r="G83" s="58">
        <f t="shared" si="33"/>
        <v>0</v>
      </c>
      <c r="H83" s="58">
        <f>IF(E83="",0,IFERROR(VLOOKUP(E83,档案费管理台账!$D$4:$H$1000,5,0),0))</f>
        <v>0</v>
      </c>
      <c r="I83" s="57"/>
      <c r="J83" s="57"/>
      <c r="K83" s="57"/>
      <c r="L83" s="57"/>
      <c r="M83" s="58" t="str">
        <f t="shared" si="34"/>
        <v/>
      </c>
      <c r="N83" s="102"/>
    </row>
    <row r="84" spans="1:14">
      <c r="A84" s="97" t="str">
        <f t="shared" si="32"/>
        <v/>
      </c>
      <c r="B84" s="98" t="str">
        <f t="shared" si="31"/>
        <v/>
      </c>
      <c r="C84" s="99"/>
      <c r="D84" s="137"/>
      <c r="E84" s="100"/>
      <c r="F84" s="57"/>
      <c r="G84" s="58">
        <f t="shared" si="33"/>
        <v>0</v>
      </c>
      <c r="H84" s="58">
        <f>IF(E84="",0,IFERROR(VLOOKUP(E84,档案费管理台账!$D$4:$H$1000,5,0),0))</f>
        <v>0</v>
      </c>
      <c r="I84" s="57"/>
      <c r="J84" s="57"/>
      <c r="K84" s="57"/>
      <c r="L84" s="57"/>
      <c r="M84" s="58" t="str">
        <f t="shared" si="34"/>
        <v/>
      </c>
      <c r="N84" s="102"/>
    </row>
    <row r="85" spans="1:14">
      <c r="A85" s="97" t="str">
        <f t="shared" si="32"/>
        <v/>
      </c>
      <c r="B85" s="98" t="str">
        <f t="shared" si="31"/>
        <v/>
      </c>
      <c r="C85" s="99"/>
      <c r="D85" s="137"/>
      <c r="E85" s="100"/>
      <c r="F85" s="57"/>
      <c r="G85" s="58">
        <f t="shared" si="33"/>
        <v>0</v>
      </c>
      <c r="H85" s="58">
        <f>IF(E85="",0,IFERROR(VLOOKUP(E85,档案费管理台账!$D$4:$H$1000,5,0),0))</f>
        <v>0</v>
      </c>
      <c r="I85" s="57"/>
      <c r="J85" s="57"/>
      <c r="K85" s="57"/>
      <c r="L85" s="57"/>
      <c r="M85" s="58" t="str">
        <f t="shared" si="34"/>
        <v/>
      </c>
      <c r="N85" s="102"/>
    </row>
    <row r="86" spans="1:14">
      <c r="A86" s="97" t="str">
        <f t="shared" si="32"/>
        <v/>
      </c>
      <c r="B86" s="98" t="str">
        <f t="shared" si="31"/>
        <v/>
      </c>
      <c r="C86" s="99"/>
      <c r="D86" s="137"/>
      <c r="E86" s="100"/>
      <c r="F86" s="57"/>
      <c r="G86" s="58">
        <f t="shared" si="33"/>
        <v>0</v>
      </c>
      <c r="H86" s="58">
        <f>IF(E86="",0,IFERROR(VLOOKUP(E86,档案费管理台账!$D$4:$H$1000,5,0),0))</f>
        <v>0</v>
      </c>
      <c r="I86" s="57"/>
      <c r="J86" s="57"/>
      <c r="K86" s="57"/>
      <c r="L86" s="57"/>
      <c r="M86" s="58" t="str">
        <f t="shared" si="34"/>
        <v/>
      </c>
      <c r="N86" s="102"/>
    </row>
    <row r="87" spans="1:14">
      <c r="A87" s="97" t="str">
        <f t="shared" si="32"/>
        <v/>
      </c>
      <c r="B87" s="98" t="str">
        <f t="shared" si="31"/>
        <v/>
      </c>
      <c r="C87" s="99"/>
      <c r="D87" s="137"/>
      <c r="E87" s="100"/>
      <c r="F87" s="57"/>
      <c r="G87" s="58">
        <f t="shared" si="33"/>
        <v>0</v>
      </c>
      <c r="H87" s="58">
        <f>IF(E87="",0,IFERROR(VLOOKUP(E87,档案费管理台账!$D$4:$H$1000,5,0),0))</f>
        <v>0</v>
      </c>
      <c r="I87" s="57"/>
      <c r="J87" s="57"/>
      <c r="K87" s="57"/>
      <c r="L87" s="57"/>
      <c r="M87" s="58" t="str">
        <f t="shared" si="34"/>
        <v/>
      </c>
      <c r="N87" s="102"/>
    </row>
    <row r="88" spans="1:14">
      <c r="A88" s="97" t="str">
        <f t="shared" si="32"/>
        <v/>
      </c>
      <c r="B88" s="98" t="str">
        <f t="shared" si="31"/>
        <v/>
      </c>
      <c r="C88" s="99"/>
      <c r="D88" s="137"/>
      <c r="E88" s="100"/>
      <c r="F88" s="57"/>
      <c r="G88" s="58">
        <f t="shared" si="33"/>
        <v>0</v>
      </c>
      <c r="H88" s="58">
        <f>IF(E88="",0,IFERROR(VLOOKUP(E88,档案费管理台账!$D$4:$H$1000,5,0),0))</f>
        <v>0</v>
      </c>
      <c r="I88" s="57"/>
      <c r="J88" s="57"/>
      <c r="K88" s="57"/>
      <c r="L88" s="57"/>
      <c r="M88" s="58" t="str">
        <f t="shared" si="34"/>
        <v/>
      </c>
      <c r="N88" s="102"/>
    </row>
    <row r="89" spans="1:14">
      <c r="A89" s="97" t="str">
        <f t="shared" si="32"/>
        <v/>
      </c>
      <c r="B89" s="98" t="str">
        <f t="shared" si="31"/>
        <v/>
      </c>
      <c r="C89" s="99"/>
      <c r="D89" s="137"/>
      <c r="E89" s="100"/>
      <c r="F89" s="57"/>
      <c r="G89" s="58">
        <f t="shared" si="33"/>
        <v>0</v>
      </c>
      <c r="H89" s="58">
        <f>IF(E89="",0,IFERROR(VLOOKUP(E89,档案费管理台账!$D$4:$H$1000,5,0),0))</f>
        <v>0</v>
      </c>
      <c r="I89" s="57"/>
      <c r="J89" s="57"/>
      <c r="K89" s="57"/>
      <c r="L89" s="57"/>
      <c r="M89" s="58" t="str">
        <f t="shared" si="34"/>
        <v/>
      </c>
      <c r="N89" s="102"/>
    </row>
    <row r="90" spans="1:14">
      <c r="A90" s="97" t="str">
        <f t="shared" si="32"/>
        <v/>
      </c>
      <c r="B90" s="98" t="str">
        <f t="shared" si="31"/>
        <v/>
      </c>
      <c r="C90" s="99"/>
      <c r="D90" s="137"/>
      <c r="E90" s="100"/>
      <c r="F90" s="57"/>
      <c r="G90" s="58">
        <f t="shared" si="33"/>
        <v>0</v>
      </c>
      <c r="H90" s="58">
        <f>IF(E90="",0,IFERROR(VLOOKUP(E90,档案费管理台账!$D$4:$H$1000,5,0),0))</f>
        <v>0</v>
      </c>
      <c r="I90" s="57"/>
      <c r="J90" s="57"/>
      <c r="K90" s="57"/>
      <c r="L90" s="57"/>
      <c r="M90" s="58" t="str">
        <f t="shared" si="34"/>
        <v/>
      </c>
      <c r="N90" s="102"/>
    </row>
    <row r="91" spans="1:14">
      <c r="A91" s="97" t="str">
        <f t="shared" si="32"/>
        <v/>
      </c>
      <c r="B91" s="98" t="str">
        <f t="shared" si="31"/>
        <v/>
      </c>
      <c r="C91" s="99"/>
      <c r="D91" s="137"/>
      <c r="E91" s="100"/>
      <c r="F91" s="57"/>
      <c r="G91" s="58">
        <f t="shared" si="33"/>
        <v>0</v>
      </c>
      <c r="H91" s="58">
        <f>IF(E91="",0,IFERROR(VLOOKUP(E91,档案费管理台账!$D$4:$H$1000,5,0),0))</f>
        <v>0</v>
      </c>
      <c r="I91" s="57"/>
      <c r="J91" s="57"/>
      <c r="K91" s="57"/>
      <c r="L91" s="57"/>
      <c r="M91" s="58" t="str">
        <f t="shared" si="34"/>
        <v/>
      </c>
      <c r="N91" s="102"/>
    </row>
    <row r="92" spans="1:14">
      <c r="A92" s="97" t="str">
        <f t="shared" si="32"/>
        <v/>
      </c>
      <c r="B92" s="98" t="str">
        <f t="shared" si="31"/>
        <v/>
      </c>
      <c r="C92" s="99"/>
      <c r="D92" s="137"/>
      <c r="E92" s="100"/>
      <c r="F92" s="57"/>
      <c r="G92" s="58">
        <f t="shared" si="33"/>
        <v>0</v>
      </c>
      <c r="H92" s="58">
        <f>IF(E92="",0,IFERROR(VLOOKUP(E92,档案费管理台账!$D$4:$H$1000,5,0),0))</f>
        <v>0</v>
      </c>
      <c r="I92" s="57"/>
      <c r="J92" s="57"/>
      <c r="K92" s="57"/>
      <c r="L92" s="57"/>
      <c r="M92" s="58" t="str">
        <f t="shared" si="34"/>
        <v/>
      </c>
      <c r="N92" s="102"/>
    </row>
    <row r="93" spans="1:14">
      <c r="A93" s="97" t="str">
        <f t="shared" si="32"/>
        <v/>
      </c>
      <c r="B93" s="98" t="str">
        <f t="shared" si="31"/>
        <v/>
      </c>
      <c r="C93" s="99"/>
      <c r="D93" s="137"/>
      <c r="E93" s="100"/>
      <c r="F93" s="57"/>
      <c r="G93" s="58">
        <f t="shared" si="33"/>
        <v>0</v>
      </c>
      <c r="H93" s="58">
        <f>IF(E93="",0,IFERROR(VLOOKUP(E93,档案费管理台账!$D$4:$H$1000,5,0),0))</f>
        <v>0</v>
      </c>
      <c r="I93" s="57"/>
      <c r="J93" s="57"/>
      <c r="K93" s="57"/>
      <c r="L93" s="57"/>
      <c r="M93" s="58" t="str">
        <f t="shared" si="34"/>
        <v/>
      </c>
      <c r="N93" s="102"/>
    </row>
    <row r="94" spans="1:14">
      <c r="A94" s="97" t="str">
        <f t="shared" si="32"/>
        <v/>
      </c>
      <c r="B94" s="98" t="str">
        <f t="shared" si="31"/>
        <v/>
      </c>
      <c r="C94" s="99"/>
      <c r="D94" s="137"/>
      <c r="E94" s="100"/>
      <c r="F94" s="57"/>
      <c r="G94" s="58">
        <f t="shared" si="33"/>
        <v>0</v>
      </c>
      <c r="H94" s="58">
        <f>IF(E94="",0,IFERROR(VLOOKUP(E94,档案费管理台账!$D$4:$H$1000,5,0),0))</f>
        <v>0</v>
      </c>
      <c r="I94" s="57"/>
      <c r="J94" s="57"/>
      <c r="K94" s="57"/>
      <c r="L94" s="57"/>
      <c r="M94" s="58" t="str">
        <f t="shared" si="34"/>
        <v/>
      </c>
      <c r="N94" s="102"/>
    </row>
    <row r="95" spans="1:14">
      <c r="A95" s="97" t="str">
        <f t="shared" si="32"/>
        <v/>
      </c>
      <c r="B95" s="98" t="str">
        <f t="shared" si="31"/>
        <v/>
      </c>
      <c r="C95" s="99"/>
      <c r="D95" s="137"/>
      <c r="E95" s="100"/>
      <c r="F95" s="57"/>
      <c r="G95" s="58">
        <f t="shared" si="33"/>
        <v>0</v>
      </c>
      <c r="H95" s="58">
        <f>IF(E95="",0,IFERROR(VLOOKUP(E95,档案费管理台账!$D$4:$H$1000,5,0),0))</f>
        <v>0</v>
      </c>
      <c r="I95" s="57"/>
      <c r="J95" s="57"/>
      <c r="K95" s="57"/>
      <c r="L95" s="57"/>
      <c r="M95" s="58" t="str">
        <f t="shared" si="34"/>
        <v/>
      </c>
      <c r="N95" s="102"/>
    </row>
    <row r="96" spans="1:14">
      <c r="A96" s="97" t="str">
        <f t="shared" si="32"/>
        <v/>
      </c>
      <c r="B96" s="98" t="str">
        <f t="shared" si="31"/>
        <v/>
      </c>
      <c r="C96" s="99"/>
      <c r="D96" s="137"/>
      <c r="E96" s="100"/>
      <c r="F96" s="57"/>
      <c r="G96" s="58">
        <f t="shared" si="33"/>
        <v>0</v>
      </c>
      <c r="H96" s="58">
        <f>IF(E96="",0,IFERROR(VLOOKUP(E96,档案费管理台账!$D$4:$H$1000,5,0),0))</f>
        <v>0</v>
      </c>
      <c r="I96" s="57"/>
      <c r="J96" s="57"/>
      <c r="K96" s="57"/>
      <c r="L96" s="57"/>
      <c r="M96" s="58" t="str">
        <f t="shared" si="34"/>
        <v/>
      </c>
      <c r="N96" s="102"/>
    </row>
    <row r="97" spans="1:14">
      <c r="A97" s="97" t="str">
        <f t="shared" si="32"/>
        <v/>
      </c>
      <c r="B97" s="98" t="str">
        <f t="shared" si="31"/>
        <v/>
      </c>
      <c r="C97" s="99"/>
      <c r="D97" s="137"/>
      <c r="E97" s="100"/>
      <c r="F97" s="57"/>
      <c r="G97" s="58">
        <f t="shared" si="33"/>
        <v>0</v>
      </c>
      <c r="H97" s="58">
        <f>IF(E97="",0,IFERROR(VLOOKUP(E97,档案费管理台账!$D$4:$H$1000,5,0),0))</f>
        <v>0</v>
      </c>
      <c r="I97" s="57"/>
      <c r="J97" s="57"/>
      <c r="K97" s="57"/>
      <c r="L97" s="57"/>
      <c r="M97" s="58" t="str">
        <f t="shared" si="34"/>
        <v/>
      </c>
      <c r="N97" s="102"/>
    </row>
    <row r="98" spans="1:14">
      <c r="A98" s="97" t="str">
        <f t="shared" si="32"/>
        <v/>
      </c>
      <c r="B98" s="98" t="str">
        <f t="shared" si="31"/>
        <v/>
      </c>
      <c r="C98" s="99"/>
      <c r="D98" s="137"/>
      <c r="E98" s="100"/>
      <c r="F98" s="57"/>
      <c r="G98" s="58">
        <f t="shared" si="33"/>
        <v>0</v>
      </c>
      <c r="H98" s="58">
        <f>IF(E98="",0,IFERROR(VLOOKUP(E98,档案费管理台账!$D$4:$H$1000,5,0),0))</f>
        <v>0</v>
      </c>
      <c r="I98" s="57"/>
      <c r="J98" s="57"/>
      <c r="K98" s="57"/>
      <c r="L98" s="57"/>
      <c r="M98" s="58" t="str">
        <f t="shared" si="34"/>
        <v/>
      </c>
      <c r="N98" s="102"/>
    </row>
    <row r="99" spans="1:14">
      <c r="A99" s="97" t="str">
        <f t="shared" si="32"/>
        <v/>
      </c>
      <c r="B99" s="98" t="str">
        <f t="shared" si="31"/>
        <v/>
      </c>
      <c r="C99" s="99"/>
      <c r="D99" s="137"/>
      <c r="E99" s="100"/>
      <c r="F99" s="57"/>
      <c r="G99" s="58">
        <f t="shared" si="33"/>
        <v>0</v>
      </c>
      <c r="H99" s="58">
        <f>IF(E99="",0,IFERROR(VLOOKUP(E99,档案费管理台账!$D$4:$H$1000,5,0),0))</f>
        <v>0</v>
      </c>
      <c r="I99" s="57"/>
      <c r="J99" s="57"/>
      <c r="K99" s="57"/>
      <c r="L99" s="57"/>
      <c r="M99" s="58" t="str">
        <f t="shared" si="34"/>
        <v/>
      </c>
      <c r="N99" s="102"/>
    </row>
    <row r="100" spans="1:14">
      <c r="A100" s="97" t="str">
        <f t="shared" si="32"/>
        <v/>
      </c>
      <c r="B100" s="98" t="str">
        <f t="shared" si="31"/>
        <v/>
      </c>
      <c r="C100" s="99"/>
      <c r="D100" s="137"/>
      <c r="E100" s="100"/>
      <c r="F100" s="57"/>
      <c r="G100" s="58">
        <f t="shared" si="33"/>
        <v>0</v>
      </c>
      <c r="H100" s="58">
        <f>IF(E100="",0,IFERROR(VLOOKUP(E100,档案费管理台账!$D$4:$H$1000,5,0),0))</f>
        <v>0</v>
      </c>
      <c r="I100" s="57"/>
      <c r="J100" s="57"/>
      <c r="K100" s="57"/>
      <c r="L100" s="57"/>
      <c r="M100" s="58" t="str">
        <f t="shared" si="34"/>
        <v/>
      </c>
      <c r="N100" s="102"/>
    </row>
    <row r="101" spans="1:14">
      <c r="A101" s="97" t="str">
        <f t="shared" si="32"/>
        <v/>
      </c>
      <c r="B101" s="98" t="str">
        <f t="shared" si="31"/>
        <v/>
      </c>
      <c r="C101" s="99"/>
      <c r="D101" s="137"/>
      <c r="E101" s="100"/>
      <c r="F101" s="57"/>
      <c r="G101" s="58">
        <f t="shared" si="33"/>
        <v>0</v>
      </c>
      <c r="H101" s="58">
        <f>IF(E101="",0,IFERROR(VLOOKUP(E101,档案费管理台账!$D$4:$H$1000,5,0),0))</f>
        <v>0</v>
      </c>
      <c r="I101" s="57"/>
      <c r="J101" s="57"/>
      <c r="K101" s="57"/>
      <c r="L101" s="57"/>
      <c r="M101" s="58" t="str">
        <f t="shared" si="34"/>
        <v/>
      </c>
      <c r="N101" s="102"/>
    </row>
    <row r="102" spans="1:14">
      <c r="A102" s="97" t="str">
        <f t="shared" si="32"/>
        <v/>
      </c>
      <c r="B102" s="98" t="str">
        <f t="shared" si="31"/>
        <v/>
      </c>
      <c r="C102" s="99"/>
      <c r="D102" s="137"/>
      <c r="E102" s="100"/>
      <c r="F102" s="57"/>
      <c r="G102" s="58">
        <f t="shared" si="33"/>
        <v>0</v>
      </c>
      <c r="H102" s="58">
        <f>IF(E102="",0,IFERROR(VLOOKUP(E102,档案费管理台账!$D$4:$H$1000,5,0),0))</f>
        <v>0</v>
      </c>
      <c r="I102" s="57"/>
      <c r="J102" s="57"/>
      <c r="K102" s="57"/>
      <c r="L102" s="57"/>
      <c r="M102" s="58" t="str">
        <f t="shared" si="34"/>
        <v/>
      </c>
      <c r="N102" s="102"/>
    </row>
    <row r="103" spans="1:14">
      <c r="A103" s="97" t="str">
        <f t="shared" si="32"/>
        <v/>
      </c>
      <c r="B103" s="98" t="str">
        <f t="shared" si="31"/>
        <v/>
      </c>
      <c r="C103" s="99"/>
      <c r="D103" s="137"/>
      <c r="E103" s="100"/>
      <c r="F103" s="57"/>
      <c r="G103" s="58">
        <f t="shared" si="33"/>
        <v>0</v>
      </c>
      <c r="H103" s="58">
        <f>IF(E103="",0,IFERROR(VLOOKUP(E103,档案费管理台账!$D$4:$H$1000,5,0),0))</f>
        <v>0</v>
      </c>
      <c r="I103" s="57"/>
      <c r="J103" s="57"/>
      <c r="K103" s="57"/>
      <c r="L103" s="57"/>
      <c r="M103" s="58" t="str">
        <f t="shared" si="34"/>
        <v/>
      </c>
      <c r="N103" s="102"/>
    </row>
    <row r="104" spans="1:14">
      <c r="A104" s="97" t="str">
        <f t="shared" si="32"/>
        <v/>
      </c>
      <c r="B104" s="98" t="str">
        <f t="shared" si="31"/>
        <v/>
      </c>
      <c r="C104" s="99"/>
      <c r="D104" s="137"/>
      <c r="E104" s="100"/>
      <c r="F104" s="57"/>
      <c r="G104" s="58">
        <f t="shared" si="33"/>
        <v>0</v>
      </c>
      <c r="H104" s="58">
        <f>IF(E104="",0,IFERROR(VLOOKUP(E104,档案费管理台账!$D$4:$H$1000,5,0),0))</f>
        <v>0</v>
      </c>
      <c r="I104" s="57"/>
      <c r="J104" s="57"/>
      <c r="K104" s="57"/>
      <c r="L104" s="57"/>
      <c r="M104" s="58" t="str">
        <f t="shared" si="34"/>
        <v/>
      </c>
      <c r="N104" s="102"/>
    </row>
    <row r="105" spans="1:14">
      <c r="A105" s="97" t="str">
        <f t="shared" si="32"/>
        <v/>
      </c>
      <c r="B105" s="98" t="str">
        <f t="shared" si="31"/>
        <v/>
      </c>
      <c r="C105" s="99"/>
      <c r="D105" s="137"/>
      <c r="E105" s="100"/>
      <c r="F105" s="57"/>
      <c r="G105" s="58">
        <f t="shared" si="33"/>
        <v>0</v>
      </c>
      <c r="H105" s="58">
        <f>IF(E105="",0,IFERROR(VLOOKUP(E105,档案费管理台账!$D$4:$H$1000,5,0),0))</f>
        <v>0</v>
      </c>
      <c r="I105" s="57"/>
      <c r="J105" s="57"/>
      <c r="K105" s="57"/>
      <c r="L105" s="57"/>
      <c r="M105" s="58" t="str">
        <f t="shared" si="34"/>
        <v/>
      </c>
      <c r="N105" s="102"/>
    </row>
    <row r="106" spans="1:14">
      <c r="A106" s="97" t="str">
        <f t="shared" si="32"/>
        <v/>
      </c>
      <c r="B106" s="98" t="str">
        <f t="shared" si="31"/>
        <v/>
      </c>
      <c r="C106" s="99"/>
      <c r="D106" s="137"/>
      <c r="E106" s="100"/>
      <c r="F106" s="57"/>
      <c r="G106" s="58">
        <f t="shared" si="33"/>
        <v>0</v>
      </c>
      <c r="H106" s="58">
        <f>IF(E106="",0,IFERROR(VLOOKUP(E106,档案费管理台账!$D$4:$H$1000,5,0),0))</f>
        <v>0</v>
      </c>
      <c r="I106" s="57"/>
      <c r="J106" s="57"/>
      <c r="K106" s="57"/>
      <c r="L106" s="57"/>
      <c r="M106" s="58" t="str">
        <f t="shared" si="34"/>
        <v/>
      </c>
      <c r="N106" s="102"/>
    </row>
    <row r="107" spans="1:14">
      <c r="A107" s="97" t="str">
        <f t="shared" si="32"/>
        <v/>
      </c>
      <c r="B107" s="98" t="str">
        <f t="shared" si="31"/>
        <v/>
      </c>
      <c r="C107" s="99"/>
      <c r="D107" s="137"/>
      <c r="E107" s="100"/>
      <c r="F107" s="57"/>
      <c r="G107" s="58">
        <f t="shared" si="33"/>
        <v>0</v>
      </c>
      <c r="H107" s="58">
        <f>IF(E107="",0,IFERROR(VLOOKUP(E107,档案费管理台账!$D$4:$H$1000,5,0),0))</f>
        <v>0</v>
      </c>
      <c r="I107" s="57"/>
      <c r="J107" s="57"/>
      <c r="K107" s="57"/>
      <c r="L107" s="57"/>
      <c r="M107" s="58" t="str">
        <f t="shared" si="34"/>
        <v/>
      </c>
      <c r="N107" s="102"/>
    </row>
    <row r="108" spans="1:14">
      <c r="A108" s="97" t="str">
        <f t="shared" si="32"/>
        <v/>
      </c>
      <c r="B108" s="98" t="str">
        <f t="shared" ref="B108:B171" si="35">IF(C108="","",MONTH(C108)&amp;"月")</f>
        <v/>
      </c>
      <c r="C108" s="99"/>
      <c r="D108" s="137"/>
      <c r="E108" s="100"/>
      <c r="F108" s="57"/>
      <c r="G108" s="58">
        <f t="shared" si="33"/>
        <v>0</v>
      </c>
      <c r="H108" s="58">
        <f>IF(E108="",0,IFERROR(VLOOKUP(E108,档案费管理台账!$D$4:$H$1000,5,0),0))</f>
        <v>0</v>
      </c>
      <c r="I108" s="57"/>
      <c r="J108" s="57"/>
      <c r="K108" s="57"/>
      <c r="L108" s="57"/>
      <c r="M108" s="58" t="str">
        <f t="shared" si="34"/>
        <v/>
      </c>
      <c r="N108" s="102"/>
    </row>
    <row r="109" spans="1:14">
      <c r="A109" s="97" t="str">
        <f t="shared" ref="A109:A172" si="36">IF(C109="","",ROW()-42)</f>
        <v/>
      </c>
      <c r="B109" s="98" t="str">
        <f t="shared" si="35"/>
        <v/>
      </c>
      <c r="C109" s="99"/>
      <c r="D109" s="137"/>
      <c r="E109" s="100"/>
      <c r="F109" s="57"/>
      <c r="G109" s="58">
        <f t="shared" ref="G109:G172" si="37">IF(F109="",0,F109*$K$41)</f>
        <v>0</v>
      </c>
      <c r="H109" s="58">
        <f>IF(E109="",0,IFERROR(VLOOKUP(E109,档案费管理台账!$D$4:$H$1000,5,0),0))</f>
        <v>0</v>
      </c>
      <c r="I109" s="57"/>
      <c r="J109" s="57"/>
      <c r="K109" s="57"/>
      <c r="L109" s="57"/>
      <c r="M109" s="58" t="str">
        <f t="shared" ref="M109:M172" si="38">IF(C109="","",ROUND(M108+G109-I109-J109-K109-L109-H109,2))</f>
        <v/>
      </c>
      <c r="N109" s="102"/>
    </row>
    <row r="110" spans="1:14">
      <c r="A110" s="97" t="str">
        <f t="shared" si="36"/>
        <v/>
      </c>
      <c r="B110" s="98" t="str">
        <f t="shared" si="35"/>
        <v/>
      </c>
      <c r="C110" s="99"/>
      <c r="D110" s="137"/>
      <c r="E110" s="100"/>
      <c r="F110" s="57"/>
      <c r="G110" s="58">
        <f t="shared" si="37"/>
        <v>0</v>
      </c>
      <c r="H110" s="58">
        <f>IF(E110="",0,IFERROR(VLOOKUP(E110,档案费管理台账!$D$4:$H$1000,5,0),0))</f>
        <v>0</v>
      </c>
      <c r="I110" s="57"/>
      <c r="J110" s="57"/>
      <c r="K110" s="57"/>
      <c r="L110" s="57"/>
      <c r="M110" s="58" t="str">
        <f t="shared" si="38"/>
        <v/>
      </c>
      <c r="N110" s="102"/>
    </row>
    <row r="111" spans="1:14">
      <c r="A111" s="97" t="str">
        <f t="shared" si="36"/>
        <v/>
      </c>
      <c r="B111" s="98" t="str">
        <f t="shared" si="35"/>
        <v/>
      </c>
      <c r="C111" s="99"/>
      <c r="D111" s="137"/>
      <c r="E111" s="100"/>
      <c r="F111" s="57"/>
      <c r="G111" s="58">
        <f t="shared" si="37"/>
        <v>0</v>
      </c>
      <c r="H111" s="58">
        <f>IF(E111="",0,IFERROR(VLOOKUP(E111,档案费管理台账!$D$4:$H$1000,5,0),0))</f>
        <v>0</v>
      </c>
      <c r="I111" s="57"/>
      <c r="J111" s="57"/>
      <c r="K111" s="57"/>
      <c r="L111" s="57"/>
      <c r="M111" s="58" t="str">
        <f t="shared" si="38"/>
        <v/>
      </c>
      <c r="N111" s="102"/>
    </row>
    <row r="112" spans="1:14">
      <c r="A112" s="97" t="str">
        <f t="shared" si="36"/>
        <v/>
      </c>
      <c r="B112" s="98" t="str">
        <f t="shared" si="35"/>
        <v/>
      </c>
      <c r="C112" s="99"/>
      <c r="D112" s="137"/>
      <c r="E112" s="100"/>
      <c r="F112" s="57"/>
      <c r="G112" s="58">
        <f t="shared" si="37"/>
        <v>0</v>
      </c>
      <c r="H112" s="58">
        <f>IF(E112="",0,IFERROR(VLOOKUP(E112,档案费管理台账!$D$4:$H$1000,5,0),0))</f>
        <v>0</v>
      </c>
      <c r="I112" s="57"/>
      <c r="J112" s="57"/>
      <c r="K112" s="57"/>
      <c r="L112" s="57"/>
      <c r="M112" s="58" t="str">
        <f t="shared" si="38"/>
        <v/>
      </c>
      <c r="N112" s="102"/>
    </row>
    <row r="113" spans="1:14">
      <c r="A113" s="97" t="str">
        <f t="shared" si="36"/>
        <v/>
      </c>
      <c r="B113" s="98" t="str">
        <f t="shared" si="35"/>
        <v/>
      </c>
      <c r="C113" s="99"/>
      <c r="D113" s="137"/>
      <c r="E113" s="100"/>
      <c r="F113" s="57"/>
      <c r="G113" s="58">
        <f t="shared" si="37"/>
        <v>0</v>
      </c>
      <c r="H113" s="58">
        <f>IF(E113="",0,IFERROR(VLOOKUP(E113,档案费管理台账!$D$4:$H$1000,5,0),0))</f>
        <v>0</v>
      </c>
      <c r="I113" s="57"/>
      <c r="J113" s="57"/>
      <c r="K113" s="57"/>
      <c r="L113" s="57"/>
      <c r="M113" s="58" t="str">
        <f t="shared" si="38"/>
        <v/>
      </c>
      <c r="N113" s="102"/>
    </row>
    <row r="114" spans="1:14">
      <c r="A114" s="97" t="str">
        <f t="shared" si="36"/>
        <v/>
      </c>
      <c r="B114" s="98" t="str">
        <f t="shared" si="35"/>
        <v/>
      </c>
      <c r="C114" s="99"/>
      <c r="D114" s="137"/>
      <c r="E114" s="100"/>
      <c r="F114" s="57"/>
      <c r="G114" s="58">
        <f t="shared" si="37"/>
        <v>0</v>
      </c>
      <c r="H114" s="58">
        <f>IF(E114="",0,IFERROR(VLOOKUP(E114,档案费管理台账!$D$4:$H$1000,5,0),0))</f>
        <v>0</v>
      </c>
      <c r="I114" s="57"/>
      <c r="J114" s="57"/>
      <c r="K114" s="57"/>
      <c r="L114" s="57"/>
      <c r="M114" s="58" t="str">
        <f t="shared" si="38"/>
        <v/>
      </c>
      <c r="N114" s="102"/>
    </row>
    <row r="115" spans="1:14">
      <c r="A115" s="97" t="str">
        <f t="shared" si="36"/>
        <v/>
      </c>
      <c r="B115" s="98" t="str">
        <f t="shared" si="35"/>
        <v/>
      </c>
      <c r="C115" s="99"/>
      <c r="D115" s="137"/>
      <c r="E115" s="100"/>
      <c r="F115" s="57"/>
      <c r="G115" s="58">
        <f t="shared" si="37"/>
        <v>0</v>
      </c>
      <c r="H115" s="58">
        <f>IF(E115="",0,IFERROR(VLOOKUP(E115,档案费管理台账!$D$4:$H$1000,5,0),0))</f>
        <v>0</v>
      </c>
      <c r="I115" s="57"/>
      <c r="J115" s="57"/>
      <c r="K115" s="57"/>
      <c r="L115" s="57"/>
      <c r="M115" s="58" t="str">
        <f t="shared" si="38"/>
        <v/>
      </c>
      <c r="N115" s="102"/>
    </row>
    <row r="116" spans="1:14">
      <c r="A116" s="97" t="str">
        <f t="shared" si="36"/>
        <v/>
      </c>
      <c r="B116" s="98" t="str">
        <f t="shared" si="35"/>
        <v/>
      </c>
      <c r="C116" s="99"/>
      <c r="D116" s="137"/>
      <c r="E116" s="100"/>
      <c r="F116" s="57"/>
      <c r="G116" s="58">
        <f t="shared" si="37"/>
        <v>0</v>
      </c>
      <c r="H116" s="58">
        <f>IF(E116="",0,IFERROR(VLOOKUP(E116,档案费管理台账!$D$4:$H$1000,5,0),0))</f>
        <v>0</v>
      </c>
      <c r="I116" s="57"/>
      <c r="J116" s="57"/>
      <c r="K116" s="57"/>
      <c r="L116" s="57"/>
      <c r="M116" s="58" t="str">
        <f t="shared" si="38"/>
        <v/>
      </c>
      <c r="N116" s="102"/>
    </row>
    <row r="117" spans="1:14">
      <c r="A117" s="97" t="str">
        <f t="shared" si="36"/>
        <v/>
      </c>
      <c r="B117" s="98" t="str">
        <f t="shared" si="35"/>
        <v/>
      </c>
      <c r="C117" s="99"/>
      <c r="D117" s="137"/>
      <c r="E117" s="100"/>
      <c r="F117" s="57"/>
      <c r="G117" s="58">
        <f t="shared" si="37"/>
        <v>0</v>
      </c>
      <c r="H117" s="58">
        <f>IF(E117="",0,IFERROR(VLOOKUP(E117,档案费管理台账!$D$4:$H$1000,5,0),0))</f>
        <v>0</v>
      </c>
      <c r="I117" s="57"/>
      <c r="J117" s="57"/>
      <c r="K117" s="57"/>
      <c r="L117" s="57"/>
      <c r="M117" s="58" t="str">
        <f t="shared" si="38"/>
        <v/>
      </c>
      <c r="N117" s="102"/>
    </row>
    <row r="118" spans="1:14">
      <c r="A118" s="97" t="str">
        <f t="shared" si="36"/>
        <v/>
      </c>
      <c r="B118" s="98" t="str">
        <f t="shared" si="35"/>
        <v/>
      </c>
      <c r="C118" s="99"/>
      <c r="D118" s="137"/>
      <c r="E118" s="100"/>
      <c r="F118" s="57"/>
      <c r="G118" s="58">
        <f t="shared" si="37"/>
        <v>0</v>
      </c>
      <c r="H118" s="58">
        <f>IF(E118="",0,IFERROR(VLOOKUP(E118,档案费管理台账!$D$4:$H$1000,5,0),0))</f>
        <v>0</v>
      </c>
      <c r="I118" s="57"/>
      <c r="J118" s="57"/>
      <c r="K118" s="57"/>
      <c r="L118" s="57"/>
      <c r="M118" s="58" t="str">
        <f t="shared" si="38"/>
        <v/>
      </c>
      <c r="N118" s="102"/>
    </row>
    <row r="119" spans="1:14">
      <c r="A119" s="97" t="str">
        <f t="shared" si="36"/>
        <v/>
      </c>
      <c r="B119" s="98" t="str">
        <f t="shared" si="35"/>
        <v/>
      </c>
      <c r="C119" s="99"/>
      <c r="D119" s="137"/>
      <c r="E119" s="100"/>
      <c r="F119" s="57"/>
      <c r="G119" s="58">
        <f t="shared" si="37"/>
        <v>0</v>
      </c>
      <c r="H119" s="58">
        <f>IF(E119="",0,IFERROR(VLOOKUP(E119,档案费管理台账!$D$4:$H$1000,5,0),0))</f>
        <v>0</v>
      </c>
      <c r="I119" s="57"/>
      <c r="J119" s="57"/>
      <c r="K119" s="57"/>
      <c r="L119" s="57"/>
      <c r="M119" s="58" t="str">
        <f t="shared" si="38"/>
        <v/>
      </c>
      <c r="N119" s="102"/>
    </row>
    <row r="120" spans="1:14">
      <c r="A120" s="97" t="str">
        <f t="shared" si="36"/>
        <v/>
      </c>
      <c r="B120" s="98" t="str">
        <f t="shared" si="35"/>
        <v/>
      </c>
      <c r="C120" s="99"/>
      <c r="D120" s="137"/>
      <c r="E120" s="100"/>
      <c r="F120" s="57"/>
      <c r="G120" s="58">
        <f t="shared" si="37"/>
        <v>0</v>
      </c>
      <c r="H120" s="58">
        <f>IF(E120="",0,IFERROR(VLOOKUP(E120,档案费管理台账!$D$4:$H$1000,5,0),0))</f>
        <v>0</v>
      </c>
      <c r="I120" s="57"/>
      <c r="J120" s="57"/>
      <c r="K120" s="57"/>
      <c r="L120" s="57"/>
      <c r="M120" s="58" t="str">
        <f t="shared" si="38"/>
        <v/>
      </c>
      <c r="N120" s="102"/>
    </row>
    <row r="121" spans="1:14">
      <c r="A121" s="97" t="str">
        <f t="shared" si="36"/>
        <v/>
      </c>
      <c r="B121" s="98" t="str">
        <f t="shared" si="35"/>
        <v/>
      </c>
      <c r="C121" s="99"/>
      <c r="D121" s="137"/>
      <c r="E121" s="100"/>
      <c r="F121" s="57"/>
      <c r="G121" s="58">
        <f t="shared" si="37"/>
        <v>0</v>
      </c>
      <c r="H121" s="58">
        <f>IF(E121="",0,IFERROR(VLOOKUP(E121,档案费管理台账!$D$4:$H$1000,5,0),0))</f>
        <v>0</v>
      </c>
      <c r="I121" s="57"/>
      <c r="J121" s="57"/>
      <c r="K121" s="57"/>
      <c r="L121" s="57"/>
      <c r="M121" s="58" t="str">
        <f t="shared" si="38"/>
        <v/>
      </c>
      <c r="N121" s="102"/>
    </row>
    <row r="122" spans="1:14">
      <c r="A122" s="97" t="str">
        <f t="shared" si="36"/>
        <v/>
      </c>
      <c r="B122" s="98" t="str">
        <f t="shared" si="35"/>
        <v/>
      </c>
      <c r="C122" s="99"/>
      <c r="D122" s="137"/>
      <c r="E122" s="100"/>
      <c r="F122" s="57"/>
      <c r="G122" s="58">
        <f t="shared" si="37"/>
        <v>0</v>
      </c>
      <c r="H122" s="58">
        <f>IF(E122="",0,IFERROR(VLOOKUP(E122,档案费管理台账!$D$4:$H$1000,5,0),0))</f>
        <v>0</v>
      </c>
      <c r="I122" s="57"/>
      <c r="J122" s="57"/>
      <c r="K122" s="57"/>
      <c r="L122" s="57"/>
      <c r="M122" s="58" t="str">
        <f t="shared" si="38"/>
        <v/>
      </c>
      <c r="N122" s="102"/>
    </row>
    <row r="123" spans="1:14">
      <c r="A123" s="97" t="str">
        <f t="shared" si="36"/>
        <v/>
      </c>
      <c r="B123" s="98" t="str">
        <f t="shared" si="35"/>
        <v/>
      </c>
      <c r="C123" s="99"/>
      <c r="D123" s="137"/>
      <c r="E123" s="100"/>
      <c r="F123" s="57"/>
      <c r="G123" s="58">
        <f t="shared" si="37"/>
        <v>0</v>
      </c>
      <c r="H123" s="58">
        <f>IF(E123="",0,IFERROR(VLOOKUP(E123,档案费管理台账!$D$4:$H$1000,5,0),0))</f>
        <v>0</v>
      </c>
      <c r="I123" s="57"/>
      <c r="J123" s="57"/>
      <c r="K123" s="57"/>
      <c r="L123" s="57"/>
      <c r="M123" s="58" t="str">
        <f t="shared" si="38"/>
        <v/>
      </c>
      <c r="N123" s="102"/>
    </row>
    <row r="124" spans="1:14">
      <c r="A124" s="97" t="str">
        <f t="shared" si="36"/>
        <v/>
      </c>
      <c r="B124" s="98" t="str">
        <f t="shared" si="35"/>
        <v/>
      </c>
      <c r="C124" s="99"/>
      <c r="D124" s="137"/>
      <c r="E124" s="100"/>
      <c r="F124" s="57"/>
      <c r="G124" s="58">
        <f t="shared" si="37"/>
        <v>0</v>
      </c>
      <c r="H124" s="58">
        <f>IF(E124="",0,IFERROR(VLOOKUP(E124,档案费管理台账!$D$4:$H$1000,5,0),0))</f>
        <v>0</v>
      </c>
      <c r="I124" s="57"/>
      <c r="J124" s="57"/>
      <c r="K124" s="57"/>
      <c r="L124" s="57"/>
      <c r="M124" s="58" t="str">
        <f t="shared" si="38"/>
        <v/>
      </c>
      <c r="N124" s="102"/>
    </row>
    <row r="125" spans="1:14">
      <c r="A125" s="97" t="str">
        <f t="shared" si="36"/>
        <v/>
      </c>
      <c r="B125" s="98" t="str">
        <f t="shared" si="35"/>
        <v/>
      </c>
      <c r="C125" s="99"/>
      <c r="D125" s="137"/>
      <c r="E125" s="100"/>
      <c r="F125" s="57"/>
      <c r="G125" s="58">
        <f t="shared" si="37"/>
        <v>0</v>
      </c>
      <c r="H125" s="58">
        <f>IF(E125="",0,IFERROR(VLOOKUP(E125,档案费管理台账!$D$4:$H$1000,5,0),0))</f>
        <v>0</v>
      </c>
      <c r="I125" s="57"/>
      <c r="J125" s="57"/>
      <c r="K125" s="57"/>
      <c r="L125" s="57"/>
      <c r="M125" s="58" t="str">
        <f t="shared" si="38"/>
        <v/>
      </c>
      <c r="N125" s="102"/>
    </row>
    <row r="126" spans="1:14">
      <c r="A126" s="97" t="str">
        <f t="shared" si="36"/>
        <v/>
      </c>
      <c r="B126" s="98" t="str">
        <f t="shared" si="35"/>
        <v/>
      </c>
      <c r="C126" s="99"/>
      <c r="D126" s="137"/>
      <c r="E126" s="100"/>
      <c r="F126" s="57"/>
      <c r="G126" s="58">
        <f t="shared" si="37"/>
        <v>0</v>
      </c>
      <c r="H126" s="58">
        <f>IF(E126="",0,IFERROR(VLOOKUP(E126,档案费管理台账!$D$4:$H$1000,5,0),0))</f>
        <v>0</v>
      </c>
      <c r="I126" s="57"/>
      <c r="J126" s="57"/>
      <c r="K126" s="57"/>
      <c r="L126" s="57"/>
      <c r="M126" s="58" t="str">
        <f t="shared" si="38"/>
        <v/>
      </c>
      <c r="N126" s="102"/>
    </row>
    <row r="127" spans="1:14">
      <c r="A127" s="97" t="str">
        <f t="shared" si="36"/>
        <v/>
      </c>
      <c r="B127" s="98" t="str">
        <f t="shared" si="35"/>
        <v/>
      </c>
      <c r="C127" s="99"/>
      <c r="D127" s="137"/>
      <c r="E127" s="100"/>
      <c r="F127" s="57"/>
      <c r="G127" s="58">
        <f t="shared" si="37"/>
        <v>0</v>
      </c>
      <c r="H127" s="58">
        <f>IF(E127="",0,IFERROR(VLOOKUP(E127,档案费管理台账!$D$4:$H$1000,5,0),0))</f>
        <v>0</v>
      </c>
      <c r="I127" s="57"/>
      <c r="J127" s="57"/>
      <c r="K127" s="57"/>
      <c r="L127" s="57"/>
      <c r="M127" s="58" t="str">
        <f t="shared" si="38"/>
        <v/>
      </c>
      <c r="N127" s="102"/>
    </row>
    <row r="128" spans="1:14">
      <c r="A128" s="97" t="str">
        <f t="shared" si="36"/>
        <v/>
      </c>
      <c r="B128" s="98" t="str">
        <f t="shared" si="35"/>
        <v/>
      </c>
      <c r="C128" s="99"/>
      <c r="D128" s="137"/>
      <c r="E128" s="100"/>
      <c r="F128" s="57"/>
      <c r="G128" s="58">
        <f t="shared" si="37"/>
        <v>0</v>
      </c>
      <c r="H128" s="58">
        <f>IF(E128="",0,IFERROR(VLOOKUP(E128,档案费管理台账!$D$4:$H$1000,5,0),0))</f>
        <v>0</v>
      </c>
      <c r="I128" s="57"/>
      <c r="J128" s="57"/>
      <c r="K128" s="57"/>
      <c r="L128" s="57"/>
      <c r="M128" s="58" t="str">
        <f t="shared" si="38"/>
        <v/>
      </c>
      <c r="N128" s="102"/>
    </row>
    <row r="129" spans="1:14">
      <c r="A129" s="97" t="str">
        <f t="shared" si="36"/>
        <v/>
      </c>
      <c r="B129" s="98" t="str">
        <f t="shared" si="35"/>
        <v/>
      </c>
      <c r="C129" s="99"/>
      <c r="D129" s="137"/>
      <c r="E129" s="100"/>
      <c r="F129" s="57"/>
      <c r="G129" s="58">
        <f t="shared" si="37"/>
        <v>0</v>
      </c>
      <c r="H129" s="58">
        <f>IF(E129="",0,IFERROR(VLOOKUP(E129,档案费管理台账!$D$4:$H$1000,5,0),0))</f>
        <v>0</v>
      </c>
      <c r="I129" s="57"/>
      <c r="J129" s="57"/>
      <c r="K129" s="57"/>
      <c r="L129" s="57"/>
      <c r="M129" s="58" t="str">
        <f t="shared" si="38"/>
        <v/>
      </c>
      <c r="N129" s="102"/>
    </row>
    <row r="130" spans="1:14">
      <c r="A130" s="97" t="str">
        <f t="shared" si="36"/>
        <v/>
      </c>
      <c r="B130" s="98" t="str">
        <f t="shared" si="35"/>
        <v/>
      </c>
      <c r="C130" s="99"/>
      <c r="D130" s="137"/>
      <c r="E130" s="100"/>
      <c r="F130" s="57"/>
      <c r="G130" s="58">
        <f t="shared" si="37"/>
        <v>0</v>
      </c>
      <c r="H130" s="58">
        <f>IF(E130="",0,IFERROR(VLOOKUP(E130,档案费管理台账!$D$4:$H$1000,5,0),0))</f>
        <v>0</v>
      </c>
      <c r="I130" s="57"/>
      <c r="J130" s="57"/>
      <c r="K130" s="57"/>
      <c r="L130" s="57"/>
      <c r="M130" s="58" t="str">
        <f t="shared" si="38"/>
        <v/>
      </c>
      <c r="N130" s="102"/>
    </row>
    <row r="131" spans="1:14">
      <c r="A131" s="97" t="str">
        <f t="shared" si="36"/>
        <v/>
      </c>
      <c r="B131" s="98" t="str">
        <f t="shared" si="35"/>
        <v/>
      </c>
      <c r="C131" s="99"/>
      <c r="D131" s="137"/>
      <c r="E131" s="100"/>
      <c r="F131" s="57"/>
      <c r="G131" s="58">
        <f t="shared" si="37"/>
        <v>0</v>
      </c>
      <c r="H131" s="58">
        <f>IF(E131="",0,IFERROR(VLOOKUP(E131,档案费管理台账!$D$4:$H$1000,5,0),0))</f>
        <v>0</v>
      </c>
      <c r="I131" s="57"/>
      <c r="J131" s="57"/>
      <c r="K131" s="57"/>
      <c r="L131" s="57"/>
      <c r="M131" s="58" t="str">
        <f t="shared" si="38"/>
        <v/>
      </c>
      <c r="N131" s="102"/>
    </row>
    <row r="132" spans="1:14">
      <c r="A132" s="97" t="str">
        <f t="shared" si="36"/>
        <v/>
      </c>
      <c r="B132" s="98" t="str">
        <f t="shared" si="35"/>
        <v/>
      </c>
      <c r="C132" s="99"/>
      <c r="D132" s="137"/>
      <c r="E132" s="100"/>
      <c r="F132" s="57"/>
      <c r="G132" s="58">
        <f t="shared" si="37"/>
        <v>0</v>
      </c>
      <c r="H132" s="58">
        <f>IF(E132="",0,IFERROR(VLOOKUP(E132,档案费管理台账!$D$4:$H$1000,5,0),0))</f>
        <v>0</v>
      </c>
      <c r="I132" s="57"/>
      <c r="J132" s="57"/>
      <c r="K132" s="57"/>
      <c r="L132" s="57"/>
      <c r="M132" s="58" t="str">
        <f t="shared" si="38"/>
        <v/>
      </c>
      <c r="N132" s="102"/>
    </row>
    <row r="133" spans="1:14">
      <c r="A133" s="97" t="str">
        <f t="shared" si="36"/>
        <v/>
      </c>
      <c r="B133" s="98" t="str">
        <f t="shared" si="35"/>
        <v/>
      </c>
      <c r="C133" s="99"/>
      <c r="D133" s="137"/>
      <c r="E133" s="100"/>
      <c r="F133" s="57"/>
      <c r="G133" s="58">
        <f t="shared" si="37"/>
        <v>0</v>
      </c>
      <c r="H133" s="58">
        <f>IF(E133="",0,IFERROR(VLOOKUP(E133,档案费管理台账!$D$4:$H$1000,5,0),0))</f>
        <v>0</v>
      </c>
      <c r="I133" s="57"/>
      <c r="J133" s="57"/>
      <c r="K133" s="57"/>
      <c r="L133" s="57"/>
      <c r="M133" s="58" t="str">
        <f t="shared" si="38"/>
        <v/>
      </c>
      <c r="N133" s="102"/>
    </row>
    <row r="134" spans="1:14">
      <c r="A134" s="97" t="str">
        <f t="shared" si="36"/>
        <v/>
      </c>
      <c r="B134" s="98" t="str">
        <f t="shared" si="35"/>
        <v/>
      </c>
      <c r="C134" s="99"/>
      <c r="D134" s="137"/>
      <c r="E134" s="100"/>
      <c r="F134" s="57"/>
      <c r="G134" s="58">
        <f t="shared" si="37"/>
        <v>0</v>
      </c>
      <c r="H134" s="58">
        <f>IF(E134="",0,IFERROR(VLOOKUP(E134,档案费管理台账!$D$4:$H$1000,5,0),0))</f>
        <v>0</v>
      </c>
      <c r="I134" s="57"/>
      <c r="J134" s="57"/>
      <c r="K134" s="57"/>
      <c r="L134" s="57"/>
      <c r="M134" s="58" t="str">
        <f t="shared" si="38"/>
        <v/>
      </c>
      <c r="N134" s="102"/>
    </row>
    <row r="135" spans="1:14">
      <c r="A135" s="97" t="str">
        <f t="shared" si="36"/>
        <v/>
      </c>
      <c r="B135" s="98" t="str">
        <f t="shared" si="35"/>
        <v/>
      </c>
      <c r="C135" s="99"/>
      <c r="D135" s="137"/>
      <c r="E135" s="100"/>
      <c r="F135" s="57"/>
      <c r="G135" s="58">
        <f t="shared" si="37"/>
        <v>0</v>
      </c>
      <c r="H135" s="58">
        <f>IF(E135="",0,IFERROR(VLOOKUP(E135,档案费管理台账!$D$4:$H$1000,5,0),0))</f>
        <v>0</v>
      </c>
      <c r="I135" s="57"/>
      <c r="J135" s="57"/>
      <c r="K135" s="57"/>
      <c r="L135" s="57"/>
      <c r="M135" s="58" t="str">
        <f t="shared" si="38"/>
        <v/>
      </c>
      <c r="N135" s="102"/>
    </row>
    <row r="136" spans="1:14">
      <c r="A136" s="97" t="str">
        <f t="shared" si="36"/>
        <v/>
      </c>
      <c r="B136" s="98" t="str">
        <f t="shared" si="35"/>
        <v/>
      </c>
      <c r="C136" s="99"/>
      <c r="D136" s="137"/>
      <c r="E136" s="100"/>
      <c r="F136" s="57"/>
      <c r="G136" s="58">
        <f t="shared" si="37"/>
        <v>0</v>
      </c>
      <c r="H136" s="58">
        <f>IF(E136="",0,IFERROR(VLOOKUP(E136,档案费管理台账!$D$4:$H$1000,5,0),0))</f>
        <v>0</v>
      </c>
      <c r="I136" s="57"/>
      <c r="J136" s="57"/>
      <c r="K136" s="57"/>
      <c r="L136" s="57"/>
      <c r="M136" s="58" t="str">
        <f t="shared" si="38"/>
        <v/>
      </c>
      <c r="N136" s="102"/>
    </row>
    <row r="137" spans="1:14">
      <c r="A137" s="97" t="str">
        <f t="shared" si="36"/>
        <v/>
      </c>
      <c r="B137" s="98" t="str">
        <f t="shared" si="35"/>
        <v/>
      </c>
      <c r="C137" s="99"/>
      <c r="D137" s="137"/>
      <c r="E137" s="100"/>
      <c r="F137" s="57"/>
      <c r="G137" s="58">
        <f t="shared" si="37"/>
        <v>0</v>
      </c>
      <c r="H137" s="58">
        <f>IF(E137="",0,IFERROR(VLOOKUP(E137,档案费管理台账!$D$4:$H$1000,5,0),0))</f>
        <v>0</v>
      </c>
      <c r="I137" s="57"/>
      <c r="J137" s="57"/>
      <c r="K137" s="57"/>
      <c r="L137" s="57"/>
      <c r="M137" s="58" t="str">
        <f t="shared" si="38"/>
        <v/>
      </c>
      <c r="N137" s="102"/>
    </row>
    <row r="138" spans="1:14">
      <c r="A138" s="97" t="str">
        <f t="shared" si="36"/>
        <v/>
      </c>
      <c r="B138" s="98" t="str">
        <f t="shared" si="35"/>
        <v/>
      </c>
      <c r="C138" s="99"/>
      <c r="D138" s="137"/>
      <c r="E138" s="100"/>
      <c r="F138" s="57"/>
      <c r="G138" s="58">
        <f t="shared" si="37"/>
        <v>0</v>
      </c>
      <c r="H138" s="58">
        <f>IF(E138="",0,IFERROR(VLOOKUP(E138,档案费管理台账!$D$4:$H$1000,5,0),0))</f>
        <v>0</v>
      </c>
      <c r="I138" s="57"/>
      <c r="J138" s="57"/>
      <c r="K138" s="57"/>
      <c r="L138" s="57"/>
      <c r="M138" s="58" t="str">
        <f t="shared" si="38"/>
        <v/>
      </c>
      <c r="N138" s="102"/>
    </row>
    <row r="139" spans="1:14">
      <c r="A139" s="97" t="str">
        <f t="shared" si="36"/>
        <v/>
      </c>
      <c r="B139" s="98" t="str">
        <f t="shared" si="35"/>
        <v/>
      </c>
      <c r="C139" s="99"/>
      <c r="D139" s="137"/>
      <c r="E139" s="100"/>
      <c r="F139" s="57"/>
      <c r="G139" s="58">
        <f t="shared" si="37"/>
        <v>0</v>
      </c>
      <c r="H139" s="58">
        <f>IF(E139="",0,IFERROR(VLOOKUP(E139,档案费管理台账!$D$4:$H$1000,5,0),0))</f>
        <v>0</v>
      </c>
      <c r="I139" s="57"/>
      <c r="J139" s="57"/>
      <c r="K139" s="57"/>
      <c r="L139" s="57"/>
      <c r="M139" s="58" t="str">
        <f t="shared" si="38"/>
        <v/>
      </c>
      <c r="N139" s="102"/>
    </row>
    <row r="140" spans="1:14">
      <c r="A140" s="97" t="str">
        <f t="shared" si="36"/>
        <v/>
      </c>
      <c r="B140" s="98" t="str">
        <f t="shared" si="35"/>
        <v/>
      </c>
      <c r="C140" s="99"/>
      <c r="D140" s="137"/>
      <c r="E140" s="100"/>
      <c r="F140" s="57"/>
      <c r="G140" s="58">
        <f t="shared" si="37"/>
        <v>0</v>
      </c>
      <c r="H140" s="58">
        <f>IF(E140="",0,IFERROR(VLOOKUP(E140,档案费管理台账!$D$4:$H$1000,5,0),0))</f>
        <v>0</v>
      </c>
      <c r="I140" s="57"/>
      <c r="J140" s="57"/>
      <c r="K140" s="57"/>
      <c r="L140" s="57"/>
      <c r="M140" s="58" t="str">
        <f t="shared" si="38"/>
        <v/>
      </c>
      <c r="N140" s="102"/>
    </row>
    <row r="141" spans="1:14">
      <c r="A141" s="97" t="str">
        <f t="shared" si="36"/>
        <v/>
      </c>
      <c r="B141" s="98" t="str">
        <f t="shared" si="35"/>
        <v/>
      </c>
      <c r="C141" s="99"/>
      <c r="D141" s="137"/>
      <c r="E141" s="100"/>
      <c r="F141" s="57"/>
      <c r="G141" s="58">
        <f t="shared" si="37"/>
        <v>0</v>
      </c>
      <c r="H141" s="58">
        <f>IF(E141="",0,IFERROR(VLOOKUP(E141,档案费管理台账!$D$4:$H$1000,5,0),0))</f>
        <v>0</v>
      </c>
      <c r="I141" s="57"/>
      <c r="J141" s="57"/>
      <c r="K141" s="57"/>
      <c r="L141" s="57"/>
      <c r="M141" s="58" t="str">
        <f t="shared" si="38"/>
        <v/>
      </c>
      <c r="N141" s="102"/>
    </row>
    <row r="142" spans="1:14">
      <c r="A142" s="97" t="str">
        <f t="shared" si="36"/>
        <v/>
      </c>
      <c r="B142" s="98" t="str">
        <f t="shared" si="35"/>
        <v/>
      </c>
      <c r="C142" s="99"/>
      <c r="D142" s="137"/>
      <c r="E142" s="100"/>
      <c r="F142" s="57"/>
      <c r="G142" s="58">
        <f t="shared" si="37"/>
        <v>0</v>
      </c>
      <c r="H142" s="58">
        <f>IF(E142="",0,IFERROR(VLOOKUP(E142,档案费管理台账!$D$4:$H$1000,5,0),0))</f>
        <v>0</v>
      </c>
      <c r="I142" s="57"/>
      <c r="J142" s="57"/>
      <c r="K142" s="57"/>
      <c r="L142" s="57"/>
      <c r="M142" s="58" t="str">
        <f t="shared" si="38"/>
        <v/>
      </c>
      <c r="N142" s="102"/>
    </row>
    <row r="143" spans="1:14">
      <c r="A143" s="97" t="str">
        <f t="shared" si="36"/>
        <v/>
      </c>
      <c r="B143" s="98" t="str">
        <f t="shared" si="35"/>
        <v/>
      </c>
      <c r="C143" s="99"/>
      <c r="D143" s="137"/>
      <c r="E143" s="100"/>
      <c r="F143" s="57"/>
      <c r="G143" s="58">
        <f t="shared" si="37"/>
        <v>0</v>
      </c>
      <c r="H143" s="58">
        <f>IF(E143="",0,IFERROR(VLOOKUP(E143,档案费管理台账!$D$4:$H$1000,5,0),0))</f>
        <v>0</v>
      </c>
      <c r="I143" s="57"/>
      <c r="J143" s="57"/>
      <c r="K143" s="57"/>
      <c r="L143" s="57"/>
      <c r="M143" s="58" t="str">
        <f t="shared" si="38"/>
        <v/>
      </c>
      <c r="N143" s="102"/>
    </row>
    <row r="144" spans="1:14">
      <c r="A144" s="97" t="str">
        <f t="shared" si="36"/>
        <v/>
      </c>
      <c r="B144" s="98" t="str">
        <f t="shared" si="35"/>
        <v/>
      </c>
      <c r="C144" s="99"/>
      <c r="D144" s="137"/>
      <c r="E144" s="100"/>
      <c r="F144" s="57"/>
      <c r="G144" s="58">
        <f t="shared" si="37"/>
        <v>0</v>
      </c>
      <c r="H144" s="58">
        <f>IF(E144="",0,IFERROR(VLOOKUP(E144,档案费管理台账!$D$4:$H$1000,5,0),0))</f>
        <v>0</v>
      </c>
      <c r="I144" s="57"/>
      <c r="J144" s="57"/>
      <c r="K144" s="57"/>
      <c r="L144" s="57"/>
      <c r="M144" s="58" t="str">
        <f t="shared" si="38"/>
        <v/>
      </c>
      <c r="N144" s="102"/>
    </row>
    <row r="145" spans="1:14">
      <c r="A145" s="97" t="str">
        <f t="shared" si="36"/>
        <v/>
      </c>
      <c r="B145" s="98" t="str">
        <f t="shared" si="35"/>
        <v/>
      </c>
      <c r="C145" s="99"/>
      <c r="D145" s="137"/>
      <c r="E145" s="100"/>
      <c r="F145" s="57"/>
      <c r="G145" s="58">
        <f t="shared" si="37"/>
        <v>0</v>
      </c>
      <c r="H145" s="58">
        <f>IF(E145="",0,IFERROR(VLOOKUP(E145,档案费管理台账!$D$4:$H$1000,5,0),0))</f>
        <v>0</v>
      </c>
      <c r="I145" s="57"/>
      <c r="J145" s="57"/>
      <c r="K145" s="57"/>
      <c r="L145" s="57"/>
      <c r="M145" s="58" t="str">
        <f t="shared" si="38"/>
        <v/>
      </c>
      <c r="N145" s="102"/>
    </row>
    <row r="146" spans="1:14">
      <c r="A146" s="97" t="str">
        <f t="shared" si="36"/>
        <v/>
      </c>
      <c r="B146" s="98" t="str">
        <f t="shared" si="35"/>
        <v/>
      </c>
      <c r="C146" s="99"/>
      <c r="D146" s="137"/>
      <c r="E146" s="100"/>
      <c r="F146" s="57"/>
      <c r="G146" s="58">
        <f t="shared" si="37"/>
        <v>0</v>
      </c>
      <c r="H146" s="58">
        <f>IF(E146="",0,IFERROR(VLOOKUP(E146,档案费管理台账!$D$4:$H$1000,5,0),0))</f>
        <v>0</v>
      </c>
      <c r="I146" s="57"/>
      <c r="J146" s="57"/>
      <c r="K146" s="57"/>
      <c r="L146" s="57"/>
      <c r="M146" s="58" t="str">
        <f t="shared" si="38"/>
        <v/>
      </c>
      <c r="N146" s="102"/>
    </row>
    <row r="147" spans="1:14">
      <c r="A147" s="97" t="str">
        <f t="shared" si="36"/>
        <v/>
      </c>
      <c r="B147" s="98" t="str">
        <f t="shared" si="35"/>
        <v/>
      </c>
      <c r="C147" s="99"/>
      <c r="D147" s="137"/>
      <c r="E147" s="100"/>
      <c r="F147" s="57"/>
      <c r="G147" s="58">
        <f t="shared" si="37"/>
        <v>0</v>
      </c>
      <c r="H147" s="58">
        <f>IF(E147="",0,IFERROR(VLOOKUP(E147,档案费管理台账!$D$4:$H$1000,5,0),0))</f>
        <v>0</v>
      </c>
      <c r="I147" s="57"/>
      <c r="J147" s="57"/>
      <c r="K147" s="57"/>
      <c r="L147" s="57"/>
      <c r="M147" s="58" t="str">
        <f t="shared" si="38"/>
        <v/>
      </c>
      <c r="N147" s="102"/>
    </row>
    <row r="148" spans="1:14">
      <c r="A148" s="97" t="str">
        <f t="shared" si="36"/>
        <v/>
      </c>
      <c r="B148" s="98" t="str">
        <f t="shared" si="35"/>
        <v/>
      </c>
      <c r="C148" s="99"/>
      <c r="D148" s="137"/>
      <c r="E148" s="100"/>
      <c r="F148" s="57"/>
      <c r="G148" s="58">
        <f t="shared" si="37"/>
        <v>0</v>
      </c>
      <c r="H148" s="58">
        <f>IF(E148="",0,IFERROR(VLOOKUP(E148,档案费管理台账!$D$4:$H$1000,5,0),0))</f>
        <v>0</v>
      </c>
      <c r="I148" s="57"/>
      <c r="J148" s="57"/>
      <c r="K148" s="57"/>
      <c r="L148" s="57"/>
      <c r="M148" s="58" t="str">
        <f t="shared" si="38"/>
        <v/>
      </c>
      <c r="N148" s="102"/>
    </row>
    <row r="149" spans="1:14">
      <c r="A149" s="97" t="str">
        <f t="shared" si="36"/>
        <v/>
      </c>
      <c r="B149" s="98" t="str">
        <f t="shared" si="35"/>
        <v/>
      </c>
      <c r="C149" s="99"/>
      <c r="D149" s="137"/>
      <c r="E149" s="100"/>
      <c r="F149" s="57"/>
      <c r="G149" s="58">
        <f t="shared" si="37"/>
        <v>0</v>
      </c>
      <c r="H149" s="58">
        <f>IF(E149="",0,IFERROR(VLOOKUP(E149,档案费管理台账!$D$4:$H$1000,5,0),0))</f>
        <v>0</v>
      </c>
      <c r="I149" s="57"/>
      <c r="J149" s="57"/>
      <c r="K149" s="57"/>
      <c r="L149" s="57"/>
      <c r="M149" s="58" t="str">
        <f t="shared" si="38"/>
        <v/>
      </c>
      <c r="N149" s="102"/>
    </row>
    <row r="150" spans="1:14">
      <c r="A150" s="97" t="str">
        <f t="shared" si="36"/>
        <v/>
      </c>
      <c r="B150" s="98" t="str">
        <f t="shared" si="35"/>
        <v/>
      </c>
      <c r="C150" s="99"/>
      <c r="D150" s="137"/>
      <c r="E150" s="100"/>
      <c r="F150" s="57"/>
      <c r="G150" s="58">
        <f t="shared" si="37"/>
        <v>0</v>
      </c>
      <c r="H150" s="58">
        <f>IF(E150="",0,IFERROR(VLOOKUP(E150,档案费管理台账!$D$4:$H$1000,5,0),0))</f>
        <v>0</v>
      </c>
      <c r="I150" s="57"/>
      <c r="J150" s="57"/>
      <c r="K150" s="57"/>
      <c r="L150" s="57"/>
      <c r="M150" s="58" t="str">
        <f t="shared" si="38"/>
        <v/>
      </c>
      <c r="N150" s="102"/>
    </row>
    <row r="151" spans="1:14">
      <c r="A151" s="97" t="str">
        <f t="shared" si="36"/>
        <v/>
      </c>
      <c r="B151" s="98" t="str">
        <f t="shared" si="35"/>
        <v/>
      </c>
      <c r="C151" s="99"/>
      <c r="D151" s="137"/>
      <c r="E151" s="100"/>
      <c r="F151" s="57"/>
      <c r="G151" s="58">
        <f t="shared" si="37"/>
        <v>0</v>
      </c>
      <c r="H151" s="58">
        <f>IF(E151="",0,IFERROR(VLOOKUP(E151,档案费管理台账!$D$4:$H$1000,5,0),0))</f>
        <v>0</v>
      </c>
      <c r="I151" s="57"/>
      <c r="J151" s="57"/>
      <c r="K151" s="57"/>
      <c r="L151" s="57"/>
      <c r="M151" s="58" t="str">
        <f t="shared" si="38"/>
        <v/>
      </c>
      <c r="N151" s="102"/>
    </row>
    <row r="152" spans="1:14">
      <c r="A152" s="97" t="str">
        <f t="shared" si="36"/>
        <v/>
      </c>
      <c r="B152" s="98" t="str">
        <f t="shared" si="35"/>
        <v/>
      </c>
      <c r="C152" s="99"/>
      <c r="D152" s="137"/>
      <c r="E152" s="100"/>
      <c r="F152" s="57"/>
      <c r="G152" s="58">
        <f t="shared" si="37"/>
        <v>0</v>
      </c>
      <c r="H152" s="58">
        <f>IF(E152="",0,IFERROR(VLOOKUP(E152,档案费管理台账!$D$4:$H$1000,5,0),0))</f>
        <v>0</v>
      </c>
      <c r="I152" s="57"/>
      <c r="J152" s="57"/>
      <c r="K152" s="57"/>
      <c r="L152" s="57"/>
      <c r="M152" s="58" t="str">
        <f t="shared" si="38"/>
        <v/>
      </c>
      <c r="N152" s="102"/>
    </row>
    <row r="153" spans="1:14">
      <c r="A153" s="97" t="str">
        <f t="shared" si="36"/>
        <v/>
      </c>
      <c r="B153" s="98" t="str">
        <f t="shared" si="35"/>
        <v/>
      </c>
      <c r="C153" s="99"/>
      <c r="D153" s="137"/>
      <c r="E153" s="100"/>
      <c r="F153" s="57"/>
      <c r="G153" s="58">
        <f t="shared" si="37"/>
        <v>0</v>
      </c>
      <c r="H153" s="58">
        <f>IF(E153="",0,IFERROR(VLOOKUP(E153,档案费管理台账!$D$4:$H$1000,5,0),0))</f>
        <v>0</v>
      </c>
      <c r="I153" s="57"/>
      <c r="J153" s="57"/>
      <c r="K153" s="57"/>
      <c r="L153" s="57"/>
      <c r="M153" s="58" t="str">
        <f t="shared" si="38"/>
        <v/>
      </c>
      <c r="N153" s="102"/>
    </row>
    <row r="154" spans="1:14">
      <c r="A154" s="97" t="str">
        <f t="shared" si="36"/>
        <v/>
      </c>
      <c r="B154" s="98" t="str">
        <f t="shared" si="35"/>
        <v/>
      </c>
      <c r="C154" s="99"/>
      <c r="D154" s="137"/>
      <c r="E154" s="100"/>
      <c r="F154" s="57"/>
      <c r="G154" s="58">
        <f t="shared" si="37"/>
        <v>0</v>
      </c>
      <c r="H154" s="58">
        <f>IF(E154="",0,IFERROR(VLOOKUP(E154,档案费管理台账!$D$4:$H$1000,5,0),0))</f>
        <v>0</v>
      </c>
      <c r="I154" s="57"/>
      <c r="J154" s="57"/>
      <c r="K154" s="57"/>
      <c r="L154" s="57"/>
      <c r="M154" s="58" t="str">
        <f t="shared" si="38"/>
        <v/>
      </c>
      <c r="N154" s="102"/>
    </row>
    <row r="155" spans="1:14">
      <c r="A155" s="97" t="str">
        <f t="shared" si="36"/>
        <v/>
      </c>
      <c r="B155" s="98" t="str">
        <f t="shared" si="35"/>
        <v/>
      </c>
      <c r="C155" s="99"/>
      <c r="D155" s="137"/>
      <c r="E155" s="100"/>
      <c r="F155" s="57"/>
      <c r="G155" s="58">
        <f t="shared" si="37"/>
        <v>0</v>
      </c>
      <c r="H155" s="58">
        <f>IF(E155="",0,IFERROR(VLOOKUP(E155,档案费管理台账!$D$4:$H$1000,5,0),0))</f>
        <v>0</v>
      </c>
      <c r="I155" s="57"/>
      <c r="J155" s="57"/>
      <c r="K155" s="57"/>
      <c r="L155" s="57"/>
      <c r="M155" s="58" t="str">
        <f t="shared" si="38"/>
        <v/>
      </c>
      <c r="N155" s="102"/>
    </row>
    <row r="156" spans="1:14">
      <c r="A156" s="97" t="str">
        <f t="shared" si="36"/>
        <v/>
      </c>
      <c r="B156" s="98" t="str">
        <f t="shared" si="35"/>
        <v/>
      </c>
      <c r="C156" s="99"/>
      <c r="D156" s="137"/>
      <c r="E156" s="100"/>
      <c r="F156" s="57"/>
      <c r="G156" s="58">
        <f t="shared" si="37"/>
        <v>0</v>
      </c>
      <c r="H156" s="58">
        <f>IF(E156="",0,IFERROR(VLOOKUP(E156,档案费管理台账!$D$4:$H$1000,5,0),0))</f>
        <v>0</v>
      </c>
      <c r="I156" s="57"/>
      <c r="J156" s="57"/>
      <c r="K156" s="57"/>
      <c r="L156" s="57"/>
      <c r="M156" s="58" t="str">
        <f t="shared" si="38"/>
        <v/>
      </c>
      <c r="N156" s="102"/>
    </row>
    <row r="157" spans="1:14">
      <c r="A157" s="97" t="str">
        <f t="shared" si="36"/>
        <v/>
      </c>
      <c r="B157" s="98" t="str">
        <f t="shared" si="35"/>
        <v/>
      </c>
      <c r="C157" s="99"/>
      <c r="D157" s="137"/>
      <c r="E157" s="100"/>
      <c r="F157" s="57"/>
      <c r="G157" s="58">
        <f t="shared" si="37"/>
        <v>0</v>
      </c>
      <c r="H157" s="58">
        <f>IF(E157="",0,IFERROR(VLOOKUP(E157,档案费管理台账!$D$4:$H$1000,5,0),0))</f>
        <v>0</v>
      </c>
      <c r="I157" s="57"/>
      <c r="J157" s="57"/>
      <c r="K157" s="57"/>
      <c r="L157" s="57"/>
      <c r="M157" s="58" t="str">
        <f t="shared" si="38"/>
        <v/>
      </c>
      <c r="N157" s="102"/>
    </row>
    <row r="158" spans="1:14">
      <c r="A158" s="97" t="str">
        <f t="shared" si="36"/>
        <v/>
      </c>
      <c r="B158" s="98" t="str">
        <f t="shared" si="35"/>
        <v/>
      </c>
      <c r="C158" s="99"/>
      <c r="D158" s="137"/>
      <c r="E158" s="100"/>
      <c r="F158" s="57"/>
      <c r="G158" s="58">
        <f t="shared" si="37"/>
        <v>0</v>
      </c>
      <c r="H158" s="58">
        <f>IF(E158="",0,IFERROR(VLOOKUP(E158,档案费管理台账!$D$4:$H$1000,5,0),0))</f>
        <v>0</v>
      </c>
      <c r="I158" s="57"/>
      <c r="J158" s="57"/>
      <c r="K158" s="57"/>
      <c r="L158" s="57"/>
      <c r="M158" s="58" t="str">
        <f t="shared" si="38"/>
        <v/>
      </c>
      <c r="N158" s="102"/>
    </row>
    <row r="159" spans="1:14">
      <c r="A159" s="97" t="str">
        <f t="shared" si="36"/>
        <v/>
      </c>
      <c r="B159" s="98" t="str">
        <f t="shared" si="35"/>
        <v/>
      </c>
      <c r="C159" s="99"/>
      <c r="D159" s="137"/>
      <c r="E159" s="100"/>
      <c r="F159" s="57"/>
      <c r="G159" s="58">
        <f t="shared" si="37"/>
        <v>0</v>
      </c>
      <c r="H159" s="58">
        <f>IF(E159="",0,IFERROR(VLOOKUP(E159,档案费管理台账!$D$4:$H$1000,5,0),0))</f>
        <v>0</v>
      </c>
      <c r="I159" s="57"/>
      <c r="J159" s="57"/>
      <c r="K159" s="57"/>
      <c r="L159" s="57"/>
      <c r="M159" s="58" t="str">
        <f t="shared" si="38"/>
        <v/>
      </c>
      <c r="N159" s="102"/>
    </row>
    <row r="160" spans="1:14">
      <c r="A160" s="97" t="str">
        <f t="shared" si="36"/>
        <v/>
      </c>
      <c r="B160" s="98" t="str">
        <f t="shared" si="35"/>
        <v/>
      </c>
      <c r="C160" s="99"/>
      <c r="D160" s="137"/>
      <c r="E160" s="100"/>
      <c r="F160" s="57"/>
      <c r="G160" s="58">
        <f t="shared" si="37"/>
        <v>0</v>
      </c>
      <c r="H160" s="58">
        <f>IF(E160="",0,IFERROR(VLOOKUP(E160,档案费管理台账!$D$4:$H$1000,5,0),0))</f>
        <v>0</v>
      </c>
      <c r="I160" s="57"/>
      <c r="J160" s="57"/>
      <c r="K160" s="57"/>
      <c r="L160" s="57"/>
      <c r="M160" s="58" t="str">
        <f t="shared" si="38"/>
        <v/>
      </c>
      <c r="N160" s="102"/>
    </row>
    <row r="161" spans="1:14">
      <c r="A161" s="97" t="str">
        <f t="shared" si="36"/>
        <v/>
      </c>
      <c r="B161" s="98" t="str">
        <f t="shared" si="35"/>
        <v/>
      </c>
      <c r="C161" s="99"/>
      <c r="D161" s="137"/>
      <c r="E161" s="100"/>
      <c r="F161" s="57"/>
      <c r="G161" s="58">
        <f t="shared" si="37"/>
        <v>0</v>
      </c>
      <c r="H161" s="58">
        <f>IF(E161="",0,IFERROR(VLOOKUP(E161,档案费管理台账!$D$4:$H$1000,5,0),0))</f>
        <v>0</v>
      </c>
      <c r="I161" s="57"/>
      <c r="J161" s="57"/>
      <c r="K161" s="57"/>
      <c r="L161" s="57"/>
      <c r="M161" s="58" t="str">
        <f t="shared" si="38"/>
        <v/>
      </c>
      <c r="N161" s="102"/>
    </row>
    <row r="162" spans="1:14">
      <c r="A162" s="97" t="str">
        <f t="shared" si="36"/>
        <v/>
      </c>
      <c r="B162" s="98" t="str">
        <f t="shared" si="35"/>
        <v/>
      </c>
      <c r="C162" s="99"/>
      <c r="D162" s="137"/>
      <c r="E162" s="100"/>
      <c r="F162" s="57"/>
      <c r="G162" s="58">
        <f t="shared" si="37"/>
        <v>0</v>
      </c>
      <c r="H162" s="58">
        <f>IF(E162="",0,IFERROR(VLOOKUP(E162,档案费管理台账!$D$4:$H$1000,5,0),0))</f>
        <v>0</v>
      </c>
      <c r="I162" s="57"/>
      <c r="J162" s="57"/>
      <c r="K162" s="57"/>
      <c r="L162" s="57"/>
      <c r="M162" s="58" t="str">
        <f t="shared" si="38"/>
        <v/>
      </c>
      <c r="N162" s="102"/>
    </row>
    <row r="163" spans="1:14">
      <c r="A163" s="97" t="str">
        <f t="shared" si="36"/>
        <v/>
      </c>
      <c r="B163" s="98" t="str">
        <f t="shared" si="35"/>
        <v/>
      </c>
      <c r="C163" s="99"/>
      <c r="D163" s="137"/>
      <c r="E163" s="100"/>
      <c r="F163" s="57"/>
      <c r="G163" s="58">
        <f t="shared" si="37"/>
        <v>0</v>
      </c>
      <c r="H163" s="58">
        <f>IF(E163="",0,IFERROR(VLOOKUP(E163,档案费管理台账!$D$4:$H$1000,5,0),0))</f>
        <v>0</v>
      </c>
      <c r="I163" s="57"/>
      <c r="J163" s="57"/>
      <c r="K163" s="57"/>
      <c r="L163" s="57"/>
      <c r="M163" s="58" t="str">
        <f t="shared" si="38"/>
        <v/>
      </c>
      <c r="N163" s="102"/>
    </row>
    <row r="164" spans="1:14">
      <c r="A164" s="97" t="str">
        <f t="shared" si="36"/>
        <v/>
      </c>
      <c r="B164" s="98" t="str">
        <f t="shared" si="35"/>
        <v/>
      </c>
      <c r="C164" s="99"/>
      <c r="D164" s="137"/>
      <c r="E164" s="100"/>
      <c r="F164" s="57"/>
      <c r="G164" s="58">
        <f t="shared" si="37"/>
        <v>0</v>
      </c>
      <c r="H164" s="58">
        <f>IF(E164="",0,IFERROR(VLOOKUP(E164,档案费管理台账!$D$4:$H$1000,5,0),0))</f>
        <v>0</v>
      </c>
      <c r="I164" s="57"/>
      <c r="J164" s="57"/>
      <c r="K164" s="57"/>
      <c r="L164" s="57"/>
      <c r="M164" s="58" t="str">
        <f t="shared" si="38"/>
        <v/>
      </c>
      <c r="N164" s="102"/>
    </row>
    <row r="165" spans="1:14">
      <c r="A165" s="97" t="str">
        <f t="shared" si="36"/>
        <v/>
      </c>
      <c r="B165" s="98" t="str">
        <f t="shared" si="35"/>
        <v/>
      </c>
      <c r="C165" s="99"/>
      <c r="D165" s="137"/>
      <c r="E165" s="100"/>
      <c r="F165" s="57"/>
      <c r="G165" s="58">
        <f t="shared" si="37"/>
        <v>0</v>
      </c>
      <c r="H165" s="58">
        <f>IF(E165="",0,IFERROR(VLOOKUP(E165,档案费管理台账!$D$4:$H$1000,5,0),0))</f>
        <v>0</v>
      </c>
      <c r="I165" s="57"/>
      <c r="J165" s="57"/>
      <c r="K165" s="57"/>
      <c r="L165" s="57"/>
      <c r="M165" s="58" t="str">
        <f t="shared" si="38"/>
        <v/>
      </c>
      <c r="N165" s="102"/>
    </row>
    <row r="166" spans="1:14">
      <c r="A166" s="97" t="str">
        <f t="shared" si="36"/>
        <v/>
      </c>
      <c r="B166" s="98" t="str">
        <f t="shared" si="35"/>
        <v/>
      </c>
      <c r="C166" s="99"/>
      <c r="D166" s="137"/>
      <c r="E166" s="100"/>
      <c r="F166" s="57"/>
      <c r="G166" s="58">
        <f t="shared" si="37"/>
        <v>0</v>
      </c>
      <c r="H166" s="58">
        <f>IF(E166="",0,IFERROR(VLOOKUP(E166,档案费管理台账!$D$4:$H$1000,5,0),0))</f>
        <v>0</v>
      </c>
      <c r="I166" s="57"/>
      <c r="J166" s="57"/>
      <c r="K166" s="57"/>
      <c r="L166" s="57"/>
      <c r="M166" s="58" t="str">
        <f t="shared" si="38"/>
        <v/>
      </c>
      <c r="N166" s="102"/>
    </row>
    <row r="167" spans="1:14">
      <c r="A167" s="97" t="str">
        <f t="shared" si="36"/>
        <v/>
      </c>
      <c r="B167" s="98" t="str">
        <f t="shared" si="35"/>
        <v/>
      </c>
      <c r="C167" s="99"/>
      <c r="D167" s="137"/>
      <c r="E167" s="100"/>
      <c r="F167" s="57"/>
      <c r="G167" s="58">
        <f t="shared" si="37"/>
        <v>0</v>
      </c>
      <c r="H167" s="58">
        <f>IF(E167="",0,IFERROR(VLOOKUP(E167,档案费管理台账!$D$4:$H$1000,5,0),0))</f>
        <v>0</v>
      </c>
      <c r="I167" s="57"/>
      <c r="J167" s="57"/>
      <c r="K167" s="57"/>
      <c r="L167" s="57"/>
      <c r="M167" s="58" t="str">
        <f t="shared" si="38"/>
        <v/>
      </c>
      <c r="N167" s="102"/>
    </row>
    <row r="168" spans="1:14">
      <c r="A168" s="97" t="str">
        <f t="shared" si="36"/>
        <v/>
      </c>
      <c r="B168" s="98" t="str">
        <f t="shared" si="35"/>
        <v/>
      </c>
      <c r="C168" s="99"/>
      <c r="D168" s="137"/>
      <c r="E168" s="100"/>
      <c r="F168" s="57"/>
      <c r="G168" s="58">
        <f t="shared" si="37"/>
        <v>0</v>
      </c>
      <c r="H168" s="58">
        <f>IF(E168="",0,IFERROR(VLOOKUP(E168,档案费管理台账!$D$4:$H$1000,5,0),0))</f>
        <v>0</v>
      </c>
      <c r="I168" s="57"/>
      <c r="J168" s="57"/>
      <c r="K168" s="57"/>
      <c r="L168" s="57"/>
      <c r="M168" s="58" t="str">
        <f t="shared" si="38"/>
        <v/>
      </c>
      <c r="N168" s="102"/>
    </row>
    <row r="169" spans="1:14">
      <c r="A169" s="97" t="str">
        <f t="shared" si="36"/>
        <v/>
      </c>
      <c r="B169" s="98" t="str">
        <f t="shared" si="35"/>
        <v/>
      </c>
      <c r="C169" s="99"/>
      <c r="D169" s="137"/>
      <c r="E169" s="100"/>
      <c r="F169" s="57"/>
      <c r="G169" s="58">
        <f t="shared" si="37"/>
        <v>0</v>
      </c>
      <c r="H169" s="58">
        <f>IF(E169="",0,IFERROR(VLOOKUP(E169,档案费管理台账!$D$4:$H$1000,5,0),0))</f>
        <v>0</v>
      </c>
      <c r="I169" s="57"/>
      <c r="J169" s="57"/>
      <c r="K169" s="57"/>
      <c r="L169" s="57"/>
      <c r="M169" s="58" t="str">
        <f t="shared" si="38"/>
        <v/>
      </c>
      <c r="N169" s="102"/>
    </row>
    <row r="170" spans="1:14">
      <c r="A170" s="97" t="str">
        <f t="shared" si="36"/>
        <v/>
      </c>
      <c r="B170" s="98" t="str">
        <f t="shared" si="35"/>
        <v/>
      </c>
      <c r="C170" s="99"/>
      <c r="D170" s="137"/>
      <c r="E170" s="100"/>
      <c r="F170" s="57"/>
      <c r="G170" s="58">
        <f t="shared" si="37"/>
        <v>0</v>
      </c>
      <c r="H170" s="58">
        <f>IF(E170="",0,IFERROR(VLOOKUP(E170,档案费管理台账!$D$4:$H$1000,5,0),0))</f>
        <v>0</v>
      </c>
      <c r="I170" s="57"/>
      <c r="J170" s="57"/>
      <c r="K170" s="57"/>
      <c r="L170" s="57"/>
      <c r="M170" s="58" t="str">
        <f t="shared" si="38"/>
        <v/>
      </c>
      <c r="N170" s="102"/>
    </row>
    <row r="171" spans="1:14">
      <c r="A171" s="97" t="str">
        <f t="shared" si="36"/>
        <v/>
      </c>
      <c r="B171" s="98" t="str">
        <f t="shared" si="35"/>
        <v/>
      </c>
      <c r="C171" s="99"/>
      <c r="D171" s="137"/>
      <c r="E171" s="100"/>
      <c r="F171" s="57"/>
      <c r="G171" s="58">
        <f t="shared" si="37"/>
        <v>0</v>
      </c>
      <c r="H171" s="58">
        <f>IF(E171="",0,IFERROR(VLOOKUP(E171,档案费管理台账!$D$4:$H$1000,5,0),0))</f>
        <v>0</v>
      </c>
      <c r="I171" s="57"/>
      <c r="J171" s="57"/>
      <c r="K171" s="57"/>
      <c r="L171" s="57"/>
      <c r="M171" s="58" t="str">
        <f t="shared" si="38"/>
        <v/>
      </c>
      <c r="N171" s="102"/>
    </row>
    <row r="172" spans="1:14">
      <c r="A172" s="97" t="str">
        <f t="shared" si="36"/>
        <v/>
      </c>
      <c r="B172" s="98" t="str">
        <f t="shared" ref="B172:B235" si="39">IF(C172="","",MONTH(C172)&amp;"月")</f>
        <v/>
      </c>
      <c r="C172" s="99"/>
      <c r="D172" s="137"/>
      <c r="E172" s="100"/>
      <c r="F172" s="57"/>
      <c r="G172" s="58">
        <f t="shared" si="37"/>
        <v>0</v>
      </c>
      <c r="H172" s="58">
        <f>IF(E172="",0,IFERROR(VLOOKUP(E172,档案费管理台账!$D$4:$H$1000,5,0),0))</f>
        <v>0</v>
      </c>
      <c r="I172" s="57"/>
      <c r="J172" s="57"/>
      <c r="K172" s="57"/>
      <c r="L172" s="57"/>
      <c r="M172" s="58" t="str">
        <f t="shared" si="38"/>
        <v/>
      </c>
      <c r="N172" s="102"/>
    </row>
    <row r="173" spans="1:14">
      <c r="A173" s="97" t="str">
        <f t="shared" ref="A173:A236" si="40">IF(C173="","",ROW()-42)</f>
        <v/>
      </c>
      <c r="B173" s="98" t="str">
        <f t="shared" si="39"/>
        <v/>
      </c>
      <c r="C173" s="99"/>
      <c r="D173" s="137"/>
      <c r="E173" s="100"/>
      <c r="F173" s="57"/>
      <c r="G173" s="58">
        <f t="shared" ref="G173:G236" si="41">IF(F173="",0,F173*$K$41)</f>
        <v>0</v>
      </c>
      <c r="H173" s="58">
        <f>IF(E173="",0,IFERROR(VLOOKUP(E173,档案费管理台账!$D$4:$H$1000,5,0),0))</f>
        <v>0</v>
      </c>
      <c r="I173" s="57"/>
      <c r="J173" s="57"/>
      <c r="K173" s="57"/>
      <c r="L173" s="57"/>
      <c r="M173" s="58" t="str">
        <f t="shared" ref="M173:M236" si="42">IF(C173="","",ROUND(M172+G173-I173-J173-K173-L173-H173,2))</f>
        <v/>
      </c>
      <c r="N173" s="102"/>
    </row>
    <row r="174" spans="1:14">
      <c r="A174" s="97" t="str">
        <f t="shared" si="40"/>
        <v/>
      </c>
      <c r="B174" s="98" t="str">
        <f t="shared" si="39"/>
        <v/>
      </c>
      <c r="C174" s="99"/>
      <c r="D174" s="137"/>
      <c r="E174" s="100"/>
      <c r="F174" s="57"/>
      <c r="G174" s="58">
        <f t="shared" si="41"/>
        <v>0</v>
      </c>
      <c r="H174" s="58">
        <f>IF(E174="",0,IFERROR(VLOOKUP(E174,档案费管理台账!$D$4:$H$1000,5,0),0))</f>
        <v>0</v>
      </c>
      <c r="I174" s="57"/>
      <c r="J174" s="57"/>
      <c r="K174" s="57"/>
      <c r="L174" s="57"/>
      <c r="M174" s="58" t="str">
        <f t="shared" si="42"/>
        <v/>
      </c>
      <c r="N174" s="102"/>
    </row>
    <row r="175" spans="1:14">
      <c r="A175" s="97" t="str">
        <f t="shared" si="40"/>
        <v/>
      </c>
      <c r="B175" s="98" t="str">
        <f t="shared" si="39"/>
        <v/>
      </c>
      <c r="C175" s="99"/>
      <c r="D175" s="137"/>
      <c r="E175" s="100"/>
      <c r="F175" s="57"/>
      <c r="G175" s="58">
        <f t="shared" si="41"/>
        <v>0</v>
      </c>
      <c r="H175" s="58">
        <f>IF(E175="",0,IFERROR(VLOOKUP(E175,档案费管理台账!$D$4:$H$1000,5,0),0))</f>
        <v>0</v>
      </c>
      <c r="I175" s="57"/>
      <c r="J175" s="57"/>
      <c r="K175" s="57"/>
      <c r="L175" s="57"/>
      <c r="M175" s="58" t="str">
        <f t="shared" si="42"/>
        <v/>
      </c>
      <c r="N175" s="102"/>
    </row>
    <row r="176" spans="1:14">
      <c r="A176" s="97" t="str">
        <f t="shared" si="40"/>
        <v/>
      </c>
      <c r="B176" s="98" t="str">
        <f t="shared" si="39"/>
        <v/>
      </c>
      <c r="C176" s="99"/>
      <c r="D176" s="137"/>
      <c r="E176" s="100"/>
      <c r="F176" s="57"/>
      <c r="G176" s="58">
        <f t="shared" si="41"/>
        <v>0</v>
      </c>
      <c r="H176" s="58">
        <f>IF(E176="",0,IFERROR(VLOOKUP(E176,档案费管理台账!$D$4:$H$1000,5,0),0))</f>
        <v>0</v>
      </c>
      <c r="I176" s="57"/>
      <c r="J176" s="57"/>
      <c r="K176" s="57"/>
      <c r="L176" s="57"/>
      <c r="M176" s="58" t="str">
        <f t="shared" si="42"/>
        <v/>
      </c>
      <c r="N176" s="102"/>
    </row>
    <row r="177" spans="1:14">
      <c r="A177" s="97" t="str">
        <f t="shared" si="40"/>
        <v/>
      </c>
      <c r="B177" s="98" t="str">
        <f t="shared" si="39"/>
        <v/>
      </c>
      <c r="C177" s="99"/>
      <c r="D177" s="137"/>
      <c r="E177" s="100"/>
      <c r="F177" s="57"/>
      <c r="G177" s="58">
        <f t="shared" si="41"/>
        <v>0</v>
      </c>
      <c r="H177" s="58">
        <f>IF(E177="",0,IFERROR(VLOOKUP(E177,档案费管理台账!$D$4:$H$1000,5,0),0))</f>
        <v>0</v>
      </c>
      <c r="I177" s="57"/>
      <c r="J177" s="57"/>
      <c r="K177" s="57"/>
      <c r="L177" s="57"/>
      <c r="M177" s="58" t="str">
        <f t="shared" si="42"/>
        <v/>
      </c>
      <c r="N177" s="102"/>
    </row>
    <row r="178" spans="1:14">
      <c r="A178" s="97" t="str">
        <f t="shared" si="40"/>
        <v/>
      </c>
      <c r="B178" s="98" t="str">
        <f t="shared" si="39"/>
        <v/>
      </c>
      <c r="C178" s="99"/>
      <c r="D178" s="137"/>
      <c r="E178" s="100"/>
      <c r="F178" s="57"/>
      <c r="G178" s="58">
        <f t="shared" si="41"/>
        <v>0</v>
      </c>
      <c r="H178" s="58">
        <f>IF(E178="",0,IFERROR(VLOOKUP(E178,档案费管理台账!$D$4:$H$1000,5,0),0))</f>
        <v>0</v>
      </c>
      <c r="I178" s="57"/>
      <c r="J178" s="57"/>
      <c r="K178" s="57"/>
      <c r="L178" s="57"/>
      <c r="M178" s="58" t="str">
        <f t="shared" si="42"/>
        <v/>
      </c>
      <c r="N178" s="102"/>
    </row>
    <row r="179" spans="1:14">
      <c r="A179" s="97" t="str">
        <f t="shared" si="40"/>
        <v/>
      </c>
      <c r="B179" s="98" t="str">
        <f t="shared" si="39"/>
        <v/>
      </c>
      <c r="C179" s="99"/>
      <c r="D179" s="137"/>
      <c r="E179" s="100"/>
      <c r="F179" s="57"/>
      <c r="G179" s="58">
        <f t="shared" si="41"/>
        <v>0</v>
      </c>
      <c r="H179" s="58">
        <f>IF(E179="",0,IFERROR(VLOOKUP(E179,档案费管理台账!$D$4:$H$1000,5,0),0))</f>
        <v>0</v>
      </c>
      <c r="I179" s="57"/>
      <c r="J179" s="57"/>
      <c r="K179" s="57"/>
      <c r="L179" s="57"/>
      <c r="M179" s="58" t="str">
        <f t="shared" si="42"/>
        <v/>
      </c>
      <c r="N179" s="102"/>
    </row>
    <row r="180" spans="1:14">
      <c r="A180" s="97" t="str">
        <f t="shared" si="40"/>
        <v/>
      </c>
      <c r="B180" s="98" t="str">
        <f t="shared" si="39"/>
        <v/>
      </c>
      <c r="C180" s="99"/>
      <c r="D180" s="137"/>
      <c r="E180" s="100"/>
      <c r="F180" s="57"/>
      <c r="G180" s="58">
        <f t="shared" si="41"/>
        <v>0</v>
      </c>
      <c r="H180" s="58">
        <f>IF(E180="",0,IFERROR(VLOOKUP(E180,档案费管理台账!$D$4:$H$1000,5,0),0))</f>
        <v>0</v>
      </c>
      <c r="I180" s="57"/>
      <c r="J180" s="57"/>
      <c r="K180" s="57"/>
      <c r="L180" s="57"/>
      <c r="M180" s="58" t="str">
        <f t="shared" si="42"/>
        <v/>
      </c>
      <c r="N180" s="102"/>
    </row>
    <row r="181" spans="1:14">
      <c r="A181" s="97" t="str">
        <f t="shared" si="40"/>
        <v/>
      </c>
      <c r="B181" s="98" t="str">
        <f t="shared" si="39"/>
        <v/>
      </c>
      <c r="C181" s="99"/>
      <c r="D181" s="137"/>
      <c r="E181" s="100"/>
      <c r="F181" s="57"/>
      <c r="G181" s="58">
        <f t="shared" si="41"/>
        <v>0</v>
      </c>
      <c r="H181" s="58">
        <f>IF(E181="",0,IFERROR(VLOOKUP(E181,档案费管理台账!$D$4:$H$1000,5,0),0))</f>
        <v>0</v>
      </c>
      <c r="I181" s="57"/>
      <c r="J181" s="57"/>
      <c r="K181" s="57"/>
      <c r="L181" s="57"/>
      <c r="M181" s="58" t="str">
        <f t="shared" si="42"/>
        <v/>
      </c>
      <c r="N181" s="102"/>
    </row>
    <row r="182" spans="1:14">
      <c r="A182" s="97" t="str">
        <f t="shared" si="40"/>
        <v/>
      </c>
      <c r="B182" s="98" t="str">
        <f t="shared" si="39"/>
        <v/>
      </c>
      <c r="C182" s="99"/>
      <c r="D182" s="137"/>
      <c r="E182" s="100"/>
      <c r="F182" s="57"/>
      <c r="G182" s="58">
        <f t="shared" si="41"/>
        <v>0</v>
      </c>
      <c r="H182" s="58">
        <f>IF(E182="",0,IFERROR(VLOOKUP(E182,档案费管理台账!$D$4:$H$1000,5,0),0))</f>
        <v>0</v>
      </c>
      <c r="I182" s="57"/>
      <c r="J182" s="57"/>
      <c r="K182" s="57"/>
      <c r="L182" s="57"/>
      <c r="M182" s="58" t="str">
        <f t="shared" si="42"/>
        <v/>
      </c>
      <c r="N182" s="102"/>
    </row>
    <row r="183" spans="1:14">
      <c r="A183" s="97" t="str">
        <f t="shared" si="40"/>
        <v/>
      </c>
      <c r="B183" s="98" t="str">
        <f t="shared" si="39"/>
        <v/>
      </c>
      <c r="C183" s="99"/>
      <c r="D183" s="137"/>
      <c r="E183" s="100"/>
      <c r="F183" s="57"/>
      <c r="G183" s="58">
        <f t="shared" si="41"/>
        <v>0</v>
      </c>
      <c r="H183" s="58">
        <f>IF(E183="",0,IFERROR(VLOOKUP(E183,档案费管理台账!$D$4:$H$1000,5,0),0))</f>
        <v>0</v>
      </c>
      <c r="I183" s="57"/>
      <c r="J183" s="57"/>
      <c r="K183" s="57"/>
      <c r="L183" s="57"/>
      <c r="M183" s="58" t="str">
        <f t="shared" si="42"/>
        <v/>
      </c>
      <c r="N183" s="102"/>
    </row>
    <row r="184" spans="1:14">
      <c r="A184" s="97" t="str">
        <f t="shared" si="40"/>
        <v/>
      </c>
      <c r="B184" s="98" t="str">
        <f t="shared" si="39"/>
        <v/>
      </c>
      <c r="C184" s="99"/>
      <c r="D184" s="137"/>
      <c r="E184" s="100"/>
      <c r="F184" s="57"/>
      <c r="G184" s="58">
        <f t="shared" si="41"/>
        <v>0</v>
      </c>
      <c r="H184" s="58">
        <f>IF(E184="",0,IFERROR(VLOOKUP(E184,档案费管理台账!$D$4:$H$1000,5,0),0))</f>
        <v>0</v>
      </c>
      <c r="I184" s="57"/>
      <c r="J184" s="57"/>
      <c r="K184" s="57"/>
      <c r="L184" s="57"/>
      <c r="M184" s="58" t="str">
        <f t="shared" si="42"/>
        <v/>
      </c>
      <c r="N184" s="102"/>
    </row>
    <row r="185" spans="1:14">
      <c r="A185" s="97" t="str">
        <f t="shared" si="40"/>
        <v/>
      </c>
      <c r="B185" s="98" t="str">
        <f t="shared" si="39"/>
        <v/>
      </c>
      <c r="C185" s="99"/>
      <c r="D185" s="137"/>
      <c r="E185" s="100"/>
      <c r="F185" s="57"/>
      <c r="G185" s="58">
        <f t="shared" si="41"/>
        <v>0</v>
      </c>
      <c r="H185" s="58">
        <f>IF(E185="",0,IFERROR(VLOOKUP(E185,档案费管理台账!$D$4:$H$1000,5,0),0))</f>
        <v>0</v>
      </c>
      <c r="I185" s="57"/>
      <c r="J185" s="57"/>
      <c r="K185" s="57"/>
      <c r="L185" s="57"/>
      <c r="M185" s="58" t="str">
        <f t="shared" si="42"/>
        <v/>
      </c>
      <c r="N185" s="102"/>
    </row>
    <row r="186" spans="1:14">
      <c r="A186" s="97" t="str">
        <f t="shared" si="40"/>
        <v/>
      </c>
      <c r="B186" s="98" t="str">
        <f t="shared" si="39"/>
        <v/>
      </c>
      <c r="C186" s="99"/>
      <c r="D186" s="137"/>
      <c r="E186" s="100"/>
      <c r="F186" s="57"/>
      <c r="G186" s="58">
        <f t="shared" si="41"/>
        <v>0</v>
      </c>
      <c r="H186" s="58">
        <f>IF(E186="",0,IFERROR(VLOOKUP(E186,档案费管理台账!$D$4:$H$1000,5,0),0))</f>
        <v>0</v>
      </c>
      <c r="I186" s="57"/>
      <c r="J186" s="57"/>
      <c r="K186" s="57"/>
      <c r="L186" s="57"/>
      <c r="M186" s="58" t="str">
        <f t="shared" si="42"/>
        <v/>
      </c>
      <c r="N186" s="102"/>
    </row>
    <row r="187" spans="1:14">
      <c r="A187" s="97" t="str">
        <f t="shared" si="40"/>
        <v/>
      </c>
      <c r="B187" s="98" t="str">
        <f t="shared" si="39"/>
        <v/>
      </c>
      <c r="C187" s="99"/>
      <c r="D187" s="137"/>
      <c r="E187" s="100"/>
      <c r="F187" s="57"/>
      <c r="G187" s="58">
        <f t="shared" si="41"/>
        <v>0</v>
      </c>
      <c r="H187" s="58">
        <f>IF(E187="",0,IFERROR(VLOOKUP(E187,档案费管理台账!$D$4:$H$1000,5,0),0))</f>
        <v>0</v>
      </c>
      <c r="I187" s="57"/>
      <c r="J187" s="57"/>
      <c r="K187" s="57"/>
      <c r="L187" s="57"/>
      <c r="M187" s="58" t="str">
        <f t="shared" si="42"/>
        <v/>
      </c>
      <c r="N187" s="102"/>
    </row>
    <row r="188" spans="1:14">
      <c r="A188" s="97" t="str">
        <f t="shared" si="40"/>
        <v/>
      </c>
      <c r="B188" s="98" t="str">
        <f t="shared" si="39"/>
        <v/>
      </c>
      <c r="C188" s="99"/>
      <c r="D188" s="137"/>
      <c r="E188" s="100"/>
      <c r="F188" s="57"/>
      <c r="G188" s="58">
        <f t="shared" si="41"/>
        <v>0</v>
      </c>
      <c r="H188" s="58">
        <f>IF(E188="",0,IFERROR(VLOOKUP(E188,档案费管理台账!$D$4:$H$1000,5,0),0))</f>
        <v>0</v>
      </c>
      <c r="I188" s="57"/>
      <c r="J188" s="57"/>
      <c r="K188" s="57"/>
      <c r="L188" s="57"/>
      <c r="M188" s="58" t="str">
        <f t="shared" si="42"/>
        <v/>
      </c>
      <c r="N188" s="102"/>
    </row>
    <row r="189" spans="1:14">
      <c r="A189" s="97" t="str">
        <f t="shared" si="40"/>
        <v/>
      </c>
      <c r="B189" s="98" t="str">
        <f t="shared" si="39"/>
        <v/>
      </c>
      <c r="C189" s="99"/>
      <c r="D189" s="137"/>
      <c r="E189" s="100"/>
      <c r="F189" s="57"/>
      <c r="G189" s="58">
        <f t="shared" si="41"/>
        <v>0</v>
      </c>
      <c r="H189" s="58">
        <f>IF(E189="",0,IFERROR(VLOOKUP(E189,档案费管理台账!$D$4:$H$1000,5,0),0))</f>
        <v>0</v>
      </c>
      <c r="I189" s="57"/>
      <c r="J189" s="57"/>
      <c r="K189" s="57"/>
      <c r="L189" s="57"/>
      <c r="M189" s="58" t="str">
        <f t="shared" si="42"/>
        <v/>
      </c>
      <c r="N189" s="102"/>
    </row>
    <row r="190" spans="1:14">
      <c r="A190" s="97" t="str">
        <f t="shared" si="40"/>
        <v/>
      </c>
      <c r="B190" s="98" t="str">
        <f t="shared" si="39"/>
        <v/>
      </c>
      <c r="C190" s="99"/>
      <c r="D190" s="137"/>
      <c r="E190" s="100"/>
      <c r="F190" s="57"/>
      <c r="G190" s="58">
        <f t="shared" si="41"/>
        <v>0</v>
      </c>
      <c r="H190" s="58">
        <f>IF(E190="",0,IFERROR(VLOOKUP(E190,档案费管理台账!$D$4:$H$1000,5,0),0))</f>
        <v>0</v>
      </c>
      <c r="I190" s="57"/>
      <c r="J190" s="57"/>
      <c r="K190" s="57"/>
      <c r="L190" s="57"/>
      <c r="M190" s="58" t="str">
        <f t="shared" si="42"/>
        <v/>
      </c>
      <c r="N190" s="102"/>
    </row>
    <row r="191" spans="1:14">
      <c r="A191" s="97" t="str">
        <f t="shared" si="40"/>
        <v/>
      </c>
      <c r="B191" s="98" t="str">
        <f t="shared" si="39"/>
        <v/>
      </c>
      <c r="C191" s="99"/>
      <c r="D191" s="137"/>
      <c r="E191" s="100"/>
      <c r="F191" s="57"/>
      <c r="G191" s="58">
        <f t="shared" si="41"/>
        <v>0</v>
      </c>
      <c r="H191" s="58">
        <f>IF(E191="",0,IFERROR(VLOOKUP(E191,档案费管理台账!$D$4:$H$1000,5,0),0))</f>
        <v>0</v>
      </c>
      <c r="I191" s="57"/>
      <c r="J191" s="57"/>
      <c r="K191" s="57"/>
      <c r="L191" s="57"/>
      <c r="M191" s="58" t="str">
        <f t="shared" si="42"/>
        <v/>
      </c>
      <c r="N191" s="102"/>
    </row>
    <row r="192" spans="1:14">
      <c r="A192" s="97" t="str">
        <f t="shared" si="40"/>
        <v/>
      </c>
      <c r="B192" s="98" t="str">
        <f t="shared" si="39"/>
        <v/>
      </c>
      <c r="C192" s="99"/>
      <c r="D192" s="137"/>
      <c r="E192" s="100"/>
      <c r="F192" s="57"/>
      <c r="G192" s="58">
        <f t="shared" si="41"/>
        <v>0</v>
      </c>
      <c r="H192" s="58">
        <f>IF(E192="",0,IFERROR(VLOOKUP(E192,档案费管理台账!$D$4:$H$1000,5,0),0))</f>
        <v>0</v>
      </c>
      <c r="I192" s="57"/>
      <c r="J192" s="57"/>
      <c r="K192" s="57"/>
      <c r="L192" s="57"/>
      <c r="M192" s="58" t="str">
        <f t="shared" si="42"/>
        <v/>
      </c>
      <c r="N192" s="102"/>
    </row>
    <row r="193" spans="1:14">
      <c r="A193" s="97" t="str">
        <f t="shared" si="40"/>
        <v/>
      </c>
      <c r="B193" s="98" t="str">
        <f t="shared" si="39"/>
        <v/>
      </c>
      <c r="C193" s="99"/>
      <c r="D193" s="137"/>
      <c r="E193" s="100"/>
      <c r="F193" s="57"/>
      <c r="G193" s="58">
        <f t="shared" si="41"/>
        <v>0</v>
      </c>
      <c r="H193" s="58">
        <f>IF(E193="",0,IFERROR(VLOOKUP(E193,档案费管理台账!$D$4:$H$1000,5,0),0))</f>
        <v>0</v>
      </c>
      <c r="I193" s="57"/>
      <c r="J193" s="57"/>
      <c r="K193" s="57"/>
      <c r="L193" s="57"/>
      <c r="M193" s="58" t="str">
        <f t="shared" si="42"/>
        <v/>
      </c>
      <c r="N193" s="102"/>
    </row>
    <row r="194" spans="1:14">
      <c r="A194" s="97" t="str">
        <f t="shared" si="40"/>
        <v/>
      </c>
      <c r="B194" s="98" t="str">
        <f t="shared" si="39"/>
        <v/>
      </c>
      <c r="C194" s="99"/>
      <c r="D194" s="137"/>
      <c r="E194" s="100"/>
      <c r="F194" s="57"/>
      <c r="G194" s="58">
        <f t="shared" si="41"/>
        <v>0</v>
      </c>
      <c r="H194" s="58">
        <f>IF(E194="",0,IFERROR(VLOOKUP(E194,档案费管理台账!$D$4:$H$1000,5,0),0))</f>
        <v>0</v>
      </c>
      <c r="I194" s="57"/>
      <c r="J194" s="57"/>
      <c r="K194" s="57"/>
      <c r="L194" s="57"/>
      <c r="M194" s="58" t="str">
        <f t="shared" si="42"/>
        <v/>
      </c>
      <c r="N194" s="102"/>
    </row>
    <row r="195" spans="1:14">
      <c r="A195" s="97" t="str">
        <f t="shared" si="40"/>
        <v/>
      </c>
      <c r="B195" s="98" t="str">
        <f t="shared" si="39"/>
        <v/>
      </c>
      <c r="C195" s="99"/>
      <c r="D195" s="137"/>
      <c r="E195" s="100"/>
      <c r="F195" s="57"/>
      <c r="G195" s="58">
        <f t="shared" si="41"/>
        <v>0</v>
      </c>
      <c r="H195" s="58">
        <f>IF(E195="",0,IFERROR(VLOOKUP(E195,档案费管理台账!$D$4:$H$1000,5,0),0))</f>
        <v>0</v>
      </c>
      <c r="I195" s="57"/>
      <c r="J195" s="57"/>
      <c r="K195" s="57"/>
      <c r="L195" s="57"/>
      <c r="M195" s="58" t="str">
        <f t="shared" si="42"/>
        <v/>
      </c>
      <c r="N195" s="102"/>
    </row>
    <row r="196" spans="1:14">
      <c r="A196" s="97" t="str">
        <f t="shared" si="40"/>
        <v/>
      </c>
      <c r="B196" s="98" t="str">
        <f t="shared" si="39"/>
        <v/>
      </c>
      <c r="C196" s="99"/>
      <c r="D196" s="137"/>
      <c r="E196" s="100"/>
      <c r="F196" s="57"/>
      <c r="G196" s="58">
        <f t="shared" si="41"/>
        <v>0</v>
      </c>
      <c r="H196" s="58">
        <f>IF(E196="",0,IFERROR(VLOOKUP(E196,档案费管理台账!$D$4:$H$1000,5,0),0))</f>
        <v>0</v>
      </c>
      <c r="I196" s="57"/>
      <c r="J196" s="57"/>
      <c r="K196" s="57"/>
      <c r="L196" s="57"/>
      <c r="M196" s="58" t="str">
        <f t="shared" si="42"/>
        <v/>
      </c>
      <c r="N196" s="102"/>
    </row>
    <row r="197" spans="1:14">
      <c r="A197" s="97" t="str">
        <f t="shared" si="40"/>
        <v/>
      </c>
      <c r="B197" s="98" t="str">
        <f t="shared" si="39"/>
        <v/>
      </c>
      <c r="C197" s="99"/>
      <c r="D197" s="137"/>
      <c r="E197" s="100"/>
      <c r="F197" s="57"/>
      <c r="G197" s="58">
        <f t="shared" si="41"/>
        <v>0</v>
      </c>
      <c r="H197" s="58">
        <f>IF(E197="",0,IFERROR(VLOOKUP(E197,档案费管理台账!$D$4:$H$1000,5,0),0))</f>
        <v>0</v>
      </c>
      <c r="I197" s="57"/>
      <c r="J197" s="57"/>
      <c r="K197" s="57"/>
      <c r="L197" s="57"/>
      <c r="M197" s="58" t="str">
        <f t="shared" si="42"/>
        <v/>
      </c>
      <c r="N197" s="102"/>
    </row>
    <row r="198" spans="1:14">
      <c r="A198" s="97" t="str">
        <f t="shared" si="40"/>
        <v/>
      </c>
      <c r="B198" s="98" t="str">
        <f t="shared" si="39"/>
        <v/>
      </c>
      <c r="C198" s="99"/>
      <c r="D198" s="137"/>
      <c r="E198" s="100"/>
      <c r="F198" s="57"/>
      <c r="G198" s="58">
        <f t="shared" si="41"/>
        <v>0</v>
      </c>
      <c r="H198" s="58">
        <f>IF(E198="",0,IFERROR(VLOOKUP(E198,档案费管理台账!$D$4:$H$1000,5,0),0))</f>
        <v>0</v>
      </c>
      <c r="I198" s="57"/>
      <c r="J198" s="57"/>
      <c r="K198" s="57"/>
      <c r="L198" s="57"/>
      <c r="M198" s="58" t="str">
        <f t="shared" si="42"/>
        <v/>
      </c>
      <c r="N198" s="102"/>
    </row>
    <row r="199" spans="1:14">
      <c r="A199" s="97" t="str">
        <f t="shared" si="40"/>
        <v/>
      </c>
      <c r="B199" s="98" t="str">
        <f t="shared" si="39"/>
        <v/>
      </c>
      <c r="C199" s="99"/>
      <c r="D199" s="137"/>
      <c r="E199" s="100"/>
      <c r="F199" s="57"/>
      <c r="G199" s="58">
        <f t="shared" si="41"/>
        <v>0</v>
      </c>
      <c r="H199" s="58">
        <f>IF(E199="",0,IFERROR(VLOOKUP(E199,档案费管理台账!$D$4:$H$1000,5,0),0))</f>
        <v>0</v>
      </c>
      <c r="I199" s="57"/>
      <c r="J199" s="57"/>
      <c r="K199" s="57"/>
      <c r="L199" s="57"/>
      <c r="M199" s="58" t="str">
        <f t="shared" si="42"/>
        <v/>
      </c>
      <c r="N199" s="102"/>
    </row>
    <row r="200" spans="1:14">
      <c r="A200" s="97" t="str">
        <f t="shared" si="40"/>
        <v/>
      </c>
      <c r="B200" s="98" t="str">
        <f t="shared" si="39"/>
        <v/>
      </c>
      <c r="C200" s="99"/>
      <c r="D200" s="137"/>
      <c r="E200" s="100"/>
      <c r="F200" s="57"/>
      <c r="G200" s="58">
        <f t="shared" si="41"/>
        <v>0</v>
      </c>
      <c r="H200" s="58">
        <f>IF(E200="",0,IFERROR(VLOOKUP(E200,档案费管理台账!$D$4:$H$1000,5,0),0))</f>
        <v>0</v>
      </c>
      <c r="I200" s="57"/>
      <c r="J200" s="57"/>
      <c r="K200" s="57"/>
      <c r="L200" s="57"/>
      <c r="M200" s="58" t="str">
        <f t="shared" si="42"/>
        <v/>
      </c>
      <c r="N200" s="102"/>
    </row>
    <row r="201" spans="1:14">
      <c r="A201" s="97" t="str">
        <f t="shared" si="40"/>
        <v/>
      </c>
      <c r="B201" s="98" t="str">
        <f t="shared" si="39"/>
        <v/>
      </c>
      <c r="C201" s="99"/>
      <c r="D201" s="137"/>
      <c r="E201" s="100"/>
      <c r="F201" s="57"/>
      <c r="G201" s="58">
        <f t="shared" si="41"/>
        <v>0</v>
      </c>
      <c r="H201" s="58">
        <f>IF(E201="",0,IFERROR(VLOOKUP(E201,档案费管理台账!$D$4:$H$1000,5,0),0))</f>
        <v>0</v>
      </c>
      <c r="I201" s="57"/>
      <c r="J201" s="57"/>
      <c r="K201" s="57"/>
      <c r="L201" s="57"/>
      <c r="M201" s="58" t="str">
        <f t="shared" si="42"/>
        <v/>
      </c>
      <c r="N201" s="102"/>
    </row>
    <row r="202" spans="1:14">
      <c r="A202" s="97" t="str">
        <f t="shared" si="40"/>
        <v/>
      </c>
      <c r="B202" s="98" t="str">
        <f t="shared" si="39"/>
        <v/>
      </c>
      <c r="C202" s="99"/>
      <c r="D202" s="137"/>
      <c r="E202" s="100"/>
      <c r="F202" s="57"/>
      <c r="G202" s="58">
        <f t="shared" si="41"/>
        <v>0</v>
      </c>
      <c r="H202" s="58">
        <f>IF(E202="",0,IFERROR(VLOOKUP(E202,档案费管理台账!$D$4:$H$1000,5,0),0))</f>
        <v>0</v>
      </c>
      <c r="I202" s="57"/>
      <c r="J202" s="57"/>
      <c r="K202" s="57"/>
      <c r="L202" s="57"/>
      <c r="M202" s="58" t="str">
        <f t="shared" si="42"/>
        <v/>
      </c>
      <c r="N202" s="102"/>
    </row>
    <row r="203" spans="1:14">
      <c r="A203" s="97" t="str">
        <f t="shared" si="40"/>
        <v/>
      </c>
      <c r="B203" s="98" t="str">
        <f t="shared" si="39"/>
        <v/>
      </c>
      <c r="C203" s="99"/>
      <c r="D203" s="137"/>
      <c r="E203" s="100"/>
      <c r="F203" s="57"/>
      <c r="G203" s="58">
        <f t="shared" si="41"/>
        <v>0</v>
      </c>
      <c r="H203" s="58">
        <f>IF(E203="",0,IFERROR(VLOOKUP(E203,档案费管理台账!$D$4:$H$1000,5,0),0))</f>
        <v>0</v>
      </c>
      <c r="I203" s="57"/>
      <c r="J203" s="57"/>
      <c r="K203" s="57"/>
      <c r="L203" s="57"/>
      <c r="M203" s="58" t="str">
        <f t="shared" si="42"/>
        <v/>
      </c>
      <c r="N203" s="102"/>
    </row>
    <row r="204" spans="1:14">
      <c r="A204" s="97" t="str">
        <f t="shared" si="40"/>
        <v/>
      </c>
      <c r="B204" s="98" t="str">
        <f t="shared" si="39"/>
        <v/>
      </c>
      <c r="C204" s="99"/>
      <c r="D204" s="137"/>
      <c r="E204" s="100"/>
      <c r="F204" s="57"/>
      <c r="G204" s="58">
        <f t="shared" si="41"/>
        <v>0</v>
      </c>
      <c r="H204" s="58">
        <f>IF(E204="",0,IFERROR(VLOOKUP(E204,档案费管理台账!$D$4:$H$1000,5,0),0))</f>
        <v>0</v>
      </c>
      <c r="I204" s="57"/>
      <c r="J204" s="57"/>
      <c r="K204" s="57"/>
      <c r="L204" s="57"/>
      <c r="M204" s="58" t="str">
        <f t="shared" si="42"/>
        <v/>
      </c>
      <c r="N204" s="102"/>
    </row>
    <row r="205" spans="1:14">
      <c r="A205" s="97" t="str">
        <f t="shared" si="40"/>
        <v/>
      </c>
      <c r="B205" s="98" t="str">
        <f t="shared" si="39"/>
        <v/>
      </c>
      <c r="C205" s="99"/>
      <c r="D205" s="137"/>
      <c r="E205" s="100"/>
      <c r="F205" s="57"/>
      <c r="G205" s="58">
        <f t="shared" si="41"/>
        <v>0</v>
      </c>
      <c r="H205" s="58">
        <f>IF(E205="",0,IFERROR(VLOOKUP(E205,档案费管理台账!$D$4:$H$1000,5,0),0))</f>
        <v>0</v>
      </c>
      <c r="I205" s="57"/>
      <c r="J205" s="57"/>
      <c r="K205" s="57"/>
      <c r="L205" s="57"/>
      <c r="M205" s="58" t="str">
        <f t="shared" si="42"/>
        <v/>
      </c>
      <c r="N205" s="102"/>
    </row>
    <row r="206" spans="1:14">
      <c r="A206" s="97" t="str">
        <f t="shared" si="40"/>
        <v/>
      </c>
      <c r="B206" s="98" t="str">
        <f t="shared" si="39"/>
        <v/>
      </c>
      <c r="C206" s="99"/>
      <c r="D206" s="137"/>
      <c r="E206" s="100"/>
      <c r="F206" s="57"/>
      <c r="G206" s="58">
        <f t="shared" si="41"/>
        <v>0</v>
      </c>
      <c r="H206" s="58">
        <f>IF(E206="",0,IFERROR(VLOOKUP(E206,档案费管理台账!$D$4:$H$1000,5,0),0))</f>
        <v>0</v>
      </c>
      <c r="I206" s="57"/>
      <c r="J206" s="57"/>
      <c r="K206" s="57"/>
      <c r="L206" s="57"/>
      <c r="M206" s="58" t="str">
        <f t="shared" si="42"/>
        <v/>
      </c>
      <c r="N206" s="102"/>
    </row>
    <row r="207" spans="1:14">
      <c r="A207" s="97" t="str">
        <f t="shared" si="40"/>
        <v/>
      </c>
      <c r="B207" s="98" t="str">
        <f t="shared" si="39"/>
        <v/>
      </c>
      <c r="C207" s="99"/>
      <c r="D207" s="137"/>
      <c r="E207" s="100"/>
      <c r="F207" s="57"/>
      <c r="G207" s="58">
        <f t="shared" si="41"/>
        <v>0</v>
      </c>
      <c r="H207" s="58">
        <f>IF(E207="",0,IFERROR(VLOOKUP(E207,档案费管理台账!$D$4:$H$1000,5,0),0))</f>
        <v>0</v>
      </c>
      <c r="I207" s="57"/>
      <c r="J207" s="57"/>
      <c r="K207" s="57"/>
      <c r="L207" s="57"/>
      <c r="M207" s="58" t="str">
        <f t="shared" si="42"/>
        <v/>
      </c>
      <c r="N207" s="102"/>
    </row>
    <row r="208" spans="1:14">
      <c r="A208" s="97" t="str">
        <f t="shared" si="40"/>
        <v/>
      </c>
      <c r="B208" s="98" t="str">
        <f t="shared" si="39"/>
        <v/>
      </c>
      <c r="C208" s="99"/>
      <c r="D208" s="137"/>
      <c r="E208" s="100"/>
      <c r="F208" s="57"/>
      <c r="G208" s="58">
        <f t="shared" si="41"/>
        <v>0</v>
      </c>
      <c r="H208" s="58">
        <f>IF(E208="",0,IFERROR(VLOOKUP(E208,档案费管理台账!$D$4:$H$1000,5,0),0))</f>
        <v>0</v>
      </c>
      <c r="I208" s="57"/>
      <c r="J208" s="57"/>
      <c r="K208" s="57"/>
      <c r="L208" s="57"/>
      <c r="M208" s="58" t="str">
        <f t="shared" si="42"/>
        <v/>
      </c>
      <c r="N208" s="102"/>
    </row>
    <row r="209" spans="1:14">
      <c r="A209" s="97" t="str">
        <f t="shared" si="40"/>
        <v/>
      </c>
      <c r="B209" s="98" t="str">
        <f t="shared" si="39"/>
        <v/>
      </c>
      <c r="C209" s="99"/>
      <c r="D209" s="137"/>
      <c r="E209" s="100"/>
      <c r="F209" s="57"/>
      <c r="G209" s="58">
        <f t="shared" si="41"/>
        <v>0</v>
      </c>
      <c r="H209" s="58">
        <f>IF(E209="",0,IFERROR(VLOOKUP(E209,档案费管理台账!$D$4:$H$1000,5,0),0))</f>
        <v>0</v>
      </c>
      <c r="I209" s="57"/>
      <c r="J209" s="57"/>
      <c r="K209" s="57"/>
      <c r="L209" s="57"/>
      <c r="M209" s="58" t="str">
        <f t="shared" si="42"/>
        <v/>
      </c>
      <c r="N209" s="102"/>
    </row>
    <row r="210" spans="1:14">
      <c r="A210" s="97" t="str">
        <f t="shared" si="40"/>
        <v/>
      </c>
      <c r="B210" s="98" t="str">
        <f t="shared" si="39"/>
        <v/>
      </c>
      <c r="C210" s="99"/>
      <c r="D210" s="137"/>
      <c r="E210" s="100"/>
      <c r="F210" s="57"/>
      <c r="G210" s="58">
        <f t="shared" si="41"/>
        <v>0</v>
      </c>
      <c r="H210" s="58">
        <f>IF(E210="",0,IFERROR(VLOOKUP(E210,档案费管理台账!$D$4:$H$1000,5,0),0))</f>
        <v>0</v>
      </c>
      <c r="I210" s="57"/>
      <c r="J210" s="57"/>
      <c r="K210" s="57"/>
      <c r="L210" s="57"/>
      <c r="M210" s="58" t="str">
        <f t="shared" si="42"/>
        <v/>
      </c>
      <c r="N210" s="102"/>
    </row>
    <row r="211" spans="1:14">
      <c r="A211" s="97" t="str">
        <f t="shared" si="40"/>
        <v/>
      </c>
      <c r="B211" s="98" t="str">
        <f t="shared" si="39"/>
        <v/>
      </c>
      <c r="C211" s="99"/>
      <c r="D211" s="137"/>
      <c r="E211" s="100"/>
      <c r="F211" s="57"/>
      <c r="G211" s="58">
        <f t="shared" si="41"/>
        <v>0</v>
      </c>
      <c r="H211" s="58">
        <f>IF(E211="",0,IFERROR(VLOOKUP(E211,档案费管理台账!$D$4:$H$1000,5,0),0))</f>
        <v>0</v>
      </c>
      <c r="I211" s="57"/>
      <c r="J211" s="57"/>
      <c r="K211" s="57"/>
      <c r="L211" s="57"/>
      <c r="M211" s="58" t="str">
        <f t="shared" si="42"/>
        <v/>
      </c>
      <c r="N211" s="102"/>
    </row>
    <row r="212" spans="1:14">
      <c r="A212" s="97" t="str">
        <f t="shared" si="40"/>
        <v/>
      </c>
      <c r="B212" s="98" t="str">
        <f t="shared" si="39"/>
        <v/>
      </c>
      <c r="C212" s="99"/>
      <c r="D212" s="137"/>
      <c r="E212" s="100"/>
      <c r="F212" s="57"/>
      <c r="G212" s="58">
        <f t="shared" si="41"/>
        <v>0</v>
      </c>
      <c r="H212" s="58">
        <f>IF(E212="",0,IFERROR(VLOOKUP(E212,档案费管理台账!$D$4:$H$1000,5,0),0))</f>
        <v>0</v>
      </c>
      <c r="I212" s="57"/>
      <c r="J212" s="57"/>
      <c r="K212" s="57"/>
      <c r="L212" s="57"/>
      <c r="M212" s="58" t="str">
        <f t="shared" si="42"/>
        <v/>
      </c>
      <c r="N212" s="102"/>
    </row>
    <row r="213" spans="1:14">
      <c r="A213" s="97" t="str">
        <f t="shared" si="40"/>
        <v/>
      </c>
      <c r="B213" s="98" t="str">
        <f t="shared" si="39"/>
        <v/>
      </c>
      <c r="C213" s="99"/>
      <c r="D213" s="137"/>
      <c r="E213" s="100"/>
      <c r="F213" s="57"/>
      <c r="G213" s="58">
        <f t="shared" si="41"/>
        <v>0</v>
      </c>
      <c r="H213" s="58">
        <f>IF(E213="",0,IFERROR(VLOOKUP(E213,档案费管理台账!$D$4:$H$1000,5,0),0))</f>
        <v>0</v>
      </c>
      <c r="I213" s="57"/>
      <c r="J213" s="57"/>
      <c r="K213" s="57"/>
      <c r="L213" s="57"/>
      <c r="M213" s="58" t="str">
        <f t="shared" si="42"/>
        <v/>
      </c>
      <c r="N213" s="102"/>
    </row>
    <row r="214" spans="1:14">
      <c r="A214" s="97" t="str">
        <f t="shared" si="40"/>
        <v/>
      </c>
      <c r="B214" s="98" t="str">
        <f t="shared" si="39"/>
        <v/>
      </c>
      <c r="C214" s="99"/>
      <c r="D214" s="137"/>
      <c r="E214" s="100"/>
      <c r="F214" s="57"/>
      <c r="G214" s="58">
        <f t="shared" si="41"/>
        <v>0</v>
      </c>
      <c r="H214" s="58">
        <f>IF(E214="",0,IFERROR(VLOOKUP(E214,档案费管理台账!$D$4:$H$1000,5,0),0))</f>
        <v>0</v>
      </c>
      <c r="I214" s="57"/>
      <c r="J214" s="57"/>
      <c r="K214" s="57"/>
      <c r="L214" s="57"/>
      <c r="M214" s="58" t="str">
        <f t="shared" si="42"/>
        <v/>
      </c>
      <c r="N214" s="102"/>
    </row>
    <row r="215" spans="1:14">
      <c r="A215" s="97" t="str">
        <f t="shared" si="40"/>
        <v/>
      </c>
      <c r="B215" s="98" t="str">
        <f t="shared" si="39"/>
        <v/>
      </c>
      <c r="C215" s="99"/>
      <c r="D215" s="137"/>
      <c r="E215" s="100"/>
      <c r="F215" s="57"/>
      <c r="G215" s="58">
        <f t="shared" si="41"/>
        <v>0</v>
      </c>
      <c r="H215" s="58">
        <f>IF(E215="",0,IFERROR(VLOOKUP(E215,档案费管理台账!$D$4:$H$1000,5,0),0))</f>
        <v>0</v>
      </c>
      <c r="I215" s="57"/>
      <c r="J215" s="57"/>
      <c r="K215" s="57"/>
      <c r="L215" s="57"/>
      <c r="M215" s="58" t="str">
        <f t="shared" si="42"/>
        <v/>
      </c>
      <c r="N215" s="102"/>
    </row>
    <row r="216" spans="1:14">
      <c r="A216" s="97" t="str">
        <f t="shared" si="40"/>
        <v/>
      </c>
      <c r="B216" s="98" t="str">
        <f t="shared" si="39"/>
        <v/>
      </c>
      <c r="C216" s="99"/>
      <c r="D216" s="137"/>
      <c r="E216" s="100"/>
      <c r="F216" s="57"/>
      <c r="G216" s="58">
        <f t="shared" si="41"/>
        <v>0</v>
      </c>
      <c r="H216" s="58">
        <f>IF(E216="",0,IFERROR(VLOOKUP(E216,档案费管理台账!$D$4:$H$1000,5,0),0))</f>
        <v>0</v>
      </c>
      <c r="I216" s="57"/>
      <c r="J216" s="57"/>
      <c r="K216" s="57"/>
      <c r="L216" s="57"/>
      <c r="M216" s="58" t="str">
        <f t="shared" si="42"/>
        <v/>
      </c>
      <c r="N216" s="102"/>
    </row>
    <row r="217" spans="1:14">
      <c r="A217" s="97" t="str">
        <f t="shared" si="40"/>
        <v/>
      </c>
      <c r="B217" s="98" t="str">
        <f t="shared" si="39"/>
        <v/>
      </c>
      <c r="C217" s="99"/>
      <c r="D217" s="137"/>
      <c r="E217" s="100"/>
      <c r="F217" s="57"/>
      <c r="G217" s="58">
        <f t="shared" si="41"/>
        <v>0</v>
      </c>
      <c r="H217" s="58">
        <f>IF(E217="",0,IFERROR(VLOOKUP(E217,档案费管理台账!$D$4:$H$1000,5,0),0))</f>
        <v>0</v>
      </c>
      <c r="I217" s="57"/>
      <c r="J217" s="57"/>
      <c r="K217" s="57"/>
      <c r="L217" s="57"/>
      <c r="M217" s="58" t="str">
        <f t="shared" si="42"/>
        <v/>
      </c>
      <c r="N217" s="102"/>
    </row>
    <row r="218" spans="1:14">
      <c r="A218" s="97" t="str">
        <f t="shared" si="40"/>
        <v/>
      </c>
      <c r="B218" s="98" t="str">
        <f t="shared" si="39"/>
        <v/>
      </c>
      <c r="C218" s="99"/>
      <c r="D218" s="137"/>
      <c r="E218" s="100"/>
      <c r="F218" s="57"/>
      <c r="G218" s="58">
        <f t="shared" si="41"/>
        <v>0</v>
      </c>
      <c r="H218" s="58">
        <f>IF(E218="",0,IFERROR(VLOOKUP(E218,档案费管理台账!$D$4:$H$1000,5,0),0))</f>
        <v>0</v>
      </c>
      <c r="I218" s="57"/>
      <c r="J218" s="57"/>
      <c r="K218" s="57"/>
      <c r="L218" s="57"/>
      <c r="M218" s="58" t="str">
        <f t="shared" si="42"/>
        <v/>
      </c>
      <c r="N218" s="102"/>
    </row>
    <row r="219" spans="1:14">
      <c r="A219" s="97" t="str">
        <f t="shared" si="40"/>
        <v/>
      </c>
      <c r="B219" s="98" t="str">
        <f t="shared" si="39"/>
        <v/>
      </c>
      <c r="C219" s="99"/>
      <c r="D219" s="137"/>
      <c r="E219" s="100"/>
      <c r="F219" s="57"/>
      <c r="G219" s="58">
        <f t="shared" si="41"/>
        <v>0</v>
      </c>
      <c r="H219" s="58">
        <f>IF(E219="",0,IFERROR(VLOOKUP(E219,档案费管理台账!$D$4:$H$1000,5,0),0))</f>
        <v>0</v>
      </c>
      <c r="I219" s="57"/>
      <c r="J219" s="57"/>
      <c r="K219" s="57"/>
      <c r="L219" s="57"/>
      <c r="M219" s="58" t="str">
        <f t="shared" si="42"/>
        <v/>
      </c>
      <c r="N219" s="102"/>
    </row>
    <row r="220" spans="1:14">
      <c r="A220" s="97" t="str">
        <f t="shared" si="40"/>
        <v/>
      </c>
      <c r="B220" s="98" t="str">
        <f t="shared" si="39"/>
        <v/>
      </c>
      <c r="C220" s="99"/>
      <c r="D220" s="137"/>
      <c r="E220" s="100"/>
      <c r="F220" s="57"/>
      <c r="G220" s="58">
        <f t="shared" si="41"/>
        <v>0</v>
      </c>
      <c r="H220" s="58">
        <f>IF(E220="",0,IFERROR(VLOOKUP(E220,档案费管理台账!$D$4:$H$1000,5,0),0))</f>
        <v>0</v>
      </c>
      <c r="I220" s="57"/>
      <c r="J220" s="57"/>
      <c r="K220" s="57"/>
      <c r="L220" s="57"/>
      <c r="M220" s="58" t="str">
        <f t="shared" si="42"/>
        <v/>
      </c>
      <c r="N220" s="102"/>
    </row>
    <row r="221" spans="1:14">
      <c r="A221" s="97" t="str">
        <f t="shared" si="40"/>
        <v/>
      </c>
      <c r="B221" s="98" t="str">
        <f t="shared" si="39"/>
        <v/>
      </c>
      <c r="C221" s="99"/>
      <c r="D221" s="137"/>
      <c r="E221" s="100"/>
      <c r="F221" s="57"/>
      <c r="G221" s="58">
        <f t="shared" si="41"/>
        <v>0</v>
      </c>
      <c r="H221" s="58">
        <f>IF(E221="",0,IFERROR(VLOOKUP(E221,档案费管理台账!$D$4:$H$1000,5,0),0))</f>
        <v>0</v>
      </c>
      <c r="I221" s="57"/>
      <c r="J221" s="57"/>
      <c r="K221" s="57"/>
      <c r="L221" s="57"/>
      <c r="M221" s="58" t="str">
        <f t="shared" si="42"/>
        <v/>
      </c>
      <c r="N221" s="102"/>
    </row>
    <row r="222" spans="1:14">
      <c r="A222" s="97" t="str">
        <f t="shared" si="40"/>
        <v/>
      </c>
      <c r="B222" s="98" t="str">
        <f t="shared" si="39"/>
        <v/>
      </c>
      <c r="C222" s="99"/>
      <c r="D222" s="137"/>
      <c r="E222" s="100"/>
      <c r="F222" s="57"/>
      <c r="G222" s="58">
        <f t="shared" si="41"/>
        <v>0</v>
      </c>
      <c r="H222" s="58">
        <f>IF(E222="",0,IFERROR(VLOOKUP(E222,档案费管理台账!$D$4:$H$1000,5,0),0))</f>
        <v>0</v>
      </c>
      <c r="I222" s="57"/>
      <c r="J222" s="57"/>
      <c r="K222" s="57"/>
      <c r="L222" s="57"/>
      <c r="M222" s="58" t="str">
        <f t="shared" si="42"/>
        <v/>
      </c>
      <c r="N222" s="102"/>
    </row>
    <row r="223" spans="1:14">
      <c r="A223" s="97" t="str">
        <f t="shared" si="40"/>
        <v/>
      </c>
      <c r="B223" s="98" t="str">
        <f t="shared" si="39"/>
        <v/>
      </c>
      <c r="C223" s="99"/>
      <c r="D223" s="137"/>
      <c r="E223" s="100"/>
      <c r="F223" s="57"/>
      <c r="G223" s="58">
        <f t="shared" si="41"/>
        <v>0</v>
      </c>
      <c r="H223" s="58">
        <f>IF(E223="",0,IFERROR(VLOOKUP(E223,档案费管理台账!$D$4:$H$1000,5,0),0))</f>
        <v>0</v>
      </c>
      <c r="I223" s="57"/>
      <c r="J223" s="57"/>
      <c r="K223" s="57"/>
      <c r="L223" s="57"/>
      <c r="M223" s="58" t="str">
        <f t="shared" si="42"/>
        <v/>
      </c>
      <c r="N223" s="102"/>
    </row>
    <row r="224" spans="1:14">
      <c r="A224" s="97" t="str">
        <f t="shared" si="40"/>
        <v/>
      </c>
      <c r="B224" s="98" t="str">
        <f t="shared" si="39"/>
        <v/>
      </c>
      <c r="C224" s="99"/>
      <c r="D224" s="137"/>
      <c r="E224" s="100"/>
      <c r="F224" s="57"/>
      <c r="G224" s="58">
        <f t="shared" si="41"/>
        <v>0</v>
      </c>
      <c r="H224" s="58">
        <f>IF(E224="",0,IFERROR(VLOOKUP(E224,档案费管理台账!$D$4:$H$1000,5,0),0))</f>
        <v>0</v>
      </c>
      <c r="I224" s="57"/>
      <c r="J224" s="57"/>
      <c r="K224" s="57"/>
      <c r="L224" s="57"/>
      <c r="M224" s="58" t="str">
        <f t="shared" si="42"/>
        <v/>
      </c>
      <c r="N224" s="102"/>
    </row>
    <row r="225" spans="1:14">
      <c r="A225" s="97" t="str">
        <f t="shared" si="40"/>
        <v/>
      </c>
      <c r="B225" s="98" t="str">
        <f t="shared" si="39"/>
        <v/>
      </c>
      <c r="C225" s="99"/>
      <c r="D225" s="137"/>
      <c r="E225" s="100"/>
      <c r="F225" s="57"/>
      <c r="G225" s="58">
        <f t="shared" si="41"/>
        <v>0</v>
      </c>
      <c r="H225" s="58">
        <f>IF(E225="",0,IFERROR(VLOOKUP(E225,档案费管理台账!$D$4:$H$1000,5,0),0))</f>
        <v>0</v>
      </c>
      <c r="I225" s="57"/>
      <c r="J225" s="57"/>
      <c r="K225" s="57"/>
      <c r="L225" s="57"/>
      <c r="M225" s="58" t="str">
        <f t="shared" si="42"/>
        <v/>
      </c>
      <c r="N225" s="102"/>
    </row>
    <row r="226" spans="1:14">
      <c r="A226" s="97" t="str">
        <f t="shared" si="40"/>
        <v/>
      </c>
      <c r="B226" s="98" t="str">
        <f t="shared" si="39"/>
        <v/>
      </c>
      <c r="C226" s="99"/>
      <c r="D226" s="137"/>
      <c r="E226" s="100"/>
      <c r="F226" s="57"/>
      <c r="G226" s="58">
        <f t="shared" si="41"/>
        <v>0</v>
      </c>
      <c r="H226" s="58">
        <f>IF(E226="",0,IFERROR(VLOOKUP(E226,档案费管理台账!$D$4:$H$1000,5,0),0))</f>
        <v>0</v>
      </c>
      <c r="I226" s="57"/>
      <c r="J226" s="57"/>
      <c r="K226" s="57"/>
      <c r="L226" s="57"/>
      <c r="M226" s="58" t="str">
        <f t="shared" si="42"/>
        <v/>
      </c>
      <c r="N226" s="102"/>
    </row>
    <row r="227" spans="1:14">
      <c r="A227" s="97" t="str">
        <f t="shared" si="40"/>
        <v/>
      </c>
      <c r="B227" s="98" t="str">
        <f t="shared" si="39"/>
        <v/>
      </c>
      <c r="C227" s="99"/>
      <c r="D227" s="137"/>
      <c r="E227" s="100"/>
      <c r="F227" s="57"/>
      <c r="G227" s="58">
        <f t="shared" si="41"/>
        <v>0</v>
      </c>
      <c r="H227" s="58">
        <f>IF(E227="",0,IFERROR(VLOOKUP(E227,档案费管理台账!$D$4:$H$1000,5,0),0))</f>
        <v>0</v>
      </c>
      <c r="I227" s="57"/>
      <c r="J227" s="57"/>
      <c r="K227" s="57"/>
      <c r="L227" s="57"/>
      <c r="M227" s="58" t="str">
        <f t="shared" si="42"/>
        <v/>
      </c>
      <c r="N227" s="102"/>
    </row>
    <row r="228" spans="1:14">
      <c r="A228" s="97" t="str">
        <f t="shared" si="40"/>
        <v/>
      </c>
      <c r="B228" s="98" t="str">
        <f t="shared" si="39"/>
        <v/>
      </c>
      <c r="C228" s="99"/>
      <c r="D228" s="137"/>
      <c r="E228" s="100"/>
      <c r="F228" s="57"/>
      <c r="G228" s="58">
        <f t="shared" si="41"/>
        <v>0</v>
      </c>
      <c r="H228" s="58">
        <f>IF(E228="",0,IFERROR(VLOOKUP(E228,档案费管理台账!$D$4:$H$1000,5,0),0))</f>
        <v>0</v>
      </c>
      <c r="I228" s="57"/>
      <c r="J228" s="57"/>
      <c r="K228" s="57"/>
      <c r="L228" s="57"/>
      <c r="M228" s="58" t="str">
        <f t="shared" si="42"/>
        <v/>
      </c>
      <c r="N228" s="102"/>
    </row>
    <row r="229" spans="1:14">
      <c r="A229" s="97" t="str">
        <f t="shared" si="40"/>
        <v/>
      </c>
      <c r="B229" s="98" t="str">
        <f t="shared" si="39"/>
        <v/>
      </c>
      <c r="C229" s="99"/>
      <c r="D229" s="137"/>
      <c r="E229" s="100"/>
      <c r="F229" s="57"/>
      <c r="G229" s="58">
        <f t="shared" si="41"/>
        <v>0</v>
      </c>
      <c r="H229" s="58">
        <f>IF(E229="",0,IFERROR(VLOOKUP(E229,档案费管理台账!$D$4:$H$1000,5,0),0))</f>
        <v>0</v>
      </c>
      <c r="I229" s="57"/>
      <c r="J229" s="57"/>
      <c r="K229" s="57"/>
      <c r="L229" s="57"/>
      <c r="M229" s="58" t="str">
        <f t="shared" si="42"/>
        <v/>
      </c>
      <c r="N229" s="102"/>
    </row>
    <row r="230" spans="1:14">
      <c r="A230" s="97" t="str">
        <f t="shared" si="40"/>
        <v/>
      </c>
      <c r="B230" s="98" t="str">
        <f t="shared" si="39"/>
        <v/>
      </c>
      <c r="C230" s="99"/>
      <c r="D230" s="137"/>
      <c r="E230" s="100"/>
      <c r="F230" s="57"/>
      <c r="G230" s="58">
        <f t="shared" si="41"/>
        <v>0</v>
      </c>
      <c r="H230" s="58">
        <f>IF(E230="",0,IFERROR(VLOOKUP(E230,档案费管理台账!$D$4:$H$1000,5,0),0))</f>
        <v>0</v>
      </c>
      <c r="I230" s="57"/>
      <c r="J230" s="57"/>
      <c r="K230" s="57"/>
      <c r="L230" s="57"/>
      <c r="M230" s="58" t="str">
        <f t="shared" si="42"/>
        <v/>
      </c>
      <c r="N230" s="102"/>
    </row>
    <row r="231" spans="1:14">
      <c r="A231" s="97" t="str">
        <f t="shared" si="40"/>
        <v/>
      </c>
      <c r="B231" s="98" t="str">
        <f t="shared" si="39"/>
        <v/>
      </c>
      <c r="C231" s="99"/>
      <c r="D231" s="137"/>
      <c r="E231" s="100"/>
      <c r="F231" s="57"/>
      <c r="G231" s="58">
        <f t="shared" si="41"/>
        <v>0</v>
      </c>
      <c r="H231" s="58">
        <f>IF(E231="",0,IFERROR(VLOOKUP(E231,档案费管理台账!$D$4:$H$1000,5,0),0))</f>
        <v>0</v>
      </c>
      <c r="I231" s="57"/>
      <c r="J231" s="57"/>
      <c r="K231" s="57"/>
      <c r="L231" s="57"/>
      <c r="M231" s="58" t="str">
        <f t="shared" si="42"/>
        <v/>
      </c>
      <c r="N231" s="102"/>
    </row>
    <row r="232" spans="1:14">
      <c r="A232" s="97" t="str">
        <f t="shared" si="40"/>
        <v/>
      </c>
      <c r="B232" s="98" t="str">
        <f t="shared" si="39"/>
        <v/>
      </c>
      <c r="C232" s="99"/>
      <c r="D232" s="137"/>
      <c r="E232" s="100"/>
      <c r="F232" s="57"/>
      <c r="G232" s="58">
        <f t="shared" si="41"/>
        <v>0</v>
      </c>
      <c r="H232" s="58">
        <f>IF(E232="",0,IFERROR(VLOOKUP(E232,档案费管理台账!$D$4:$H$1000,5,0),0))</f>
        <v>0</v>
      </c>
      <c r="I232" s="57"/>
      <c r="J232" s="57"/>
      <c r="K232" s="57"/>
      <c r="L232" s="57"/>
      <c r="M232" s="58" t="str">
        <f t="shared" si="42"/>
        <v/>
      </c>
      <c r="N232" s="102"/>
    </row>
    <row r="233" spans="1:14">
      <c r="A233" s="97" t="str">
        <f t="shared" si="40"/>
        <v/>
      </c>
      <c r="B233" s="98" t="str">
        <f t="shared" si="39"/>
        <v/>
      </c>
      <c r="C233" s="99"/>
      <c r="D233" s="137"/>
      <c r="E233" s="100"/>
      <c r="F233" s="57"/>
      <c r="G233" s="58">
        <f t="shared" si="41"/>
        <v>0</v>
      </c>
      <c r="H233" s="58">
        <f>IF(E233="",0,IFERROR(VLOOKUP(E233,档案费管理台账!$D$4:$H$1000,5,0),0))</f>
        <v>0</v>
      </c>
      <c r="I233" s="57"/>
      <c r="J233" s="57"/>
      <c r="K233" s="57"/>
      <c r="L233" s="57"/>
      <c r="M233" s="58" t="str">
        <f t="shared" si="42"/>
        <v/>
      </c>
      <c r="N233" s="102"/>
    </row>
    <row r="234" spans="1:14">
      <c r="A234" s="97" t="str">
        <f t="shared" si="40"/>
        <v/>
      </c>
      <c r="B234" s="98" t="str">
        <f t="shared" si="39"/>
        <v/>
      </c>
      <c r="C234" s="99"/>
      <c r="D234" s="137"/>
      <c r="E234" s="100"/>
      <c r="F234" s="57"/>
      <c r="G234" s="58">
        <f t="shared" si="41"/>
        <v>0</v>
      </c>
      <c r="H234" s="58">
        <f>IF(E234="",0,IFERROR(VLOOKUP(E234,档案费管理台账!$D$4:$H$1000,5,0),0))</f>
        <v>0</v>
      </c>
      <c r="I234" s="57"/>
      <c r="J234" s="57"/>
      <c r="K234" s="57"/>
      <c r="L234" s="57"/>
      <c r="M234" s="58" t="str">
        <f t="shared" si="42"/>
        <v/>
      </c>
      <c r="N234" s="102"/>
    </row>
    <row r="235" spans="1:14">
      <c r="A235" s="97" t="str">
        <f t="shared" si="40"/>
        <v/>
      </c>
      <c r="B235" s="98" t="str">
        <f t="shared" si="39"/>
        <v/>
      </c>
      <c r="C235" s="99"/>
      <c r="D235" s="137"/>
      <c r="E235" s="100"/>
      <c r="F235" s="57"/>
      <c r="G235" s="58">
        <f t="shared" si="41"/>
        <v>0</v>
      </c>
      <c r="H235" s="58">
        <f>IF(E235="",0,IFERROR(VLOOKUP(E235,档案费管理台账!$D$4:$H$1000,5,0),0))</f>
        <v>0</v>
      </c>
      <c r="I235" s="57"/>
      <c r="J235" s="57"/>
      <c r="K235" s="57"/>
      <c r="L235" s="57"/>
      <c r="M235" s="58" t="str">
        <f t="shared" si="42"/>
        <v/>
      </c>
      <c r="N235" s="102"/>
    </row>
    <row r="236" spans="1:14">
      <c r="A236" s="97" t="str">
        <f t="shared" si="40"/>
        <v/>
      </c>
      <c r="B236" s="98" t="str">
        <f t="shared" ref="B236:B299" si="43">IF(C236="","",MONTH(C236)&amp;"月")</f>
        <v/>
      </c>
      <c r="C236" s="99"/>
      <c r="D236" s="137"/>
      <c r="E236" s="100"/>
      <c r="F236" s="57"/>
      <c r="G236" s="58">
        <f t="shared" si="41"/>
        <v>0</v>
      </c>
      <c r="H236" s="58">
        <f>IF(E236="",0,IFERROR(VLOOKUP(E236,档案费管理台账!$D$4:$H$1000,5,0),0))</f>
        <v>0</v>
      </c>
      <c r="I236" s="57"/>
      <c r="J236" s="57"/>
      <c r="K236" s="57"/>
      <c r="L236" s="57"/>
      <c r="M236" s="58" t="str">
        <f t="shared" si="42"/>
        <v/>
      </c>
      <c r="N236" s="102"/>
    </row>
    <row r="237" spans="1:14">
      <c r="A237" s="97" t="str">
        <f t="shared" ref="A237:A300" si="44">IF(C237="","",ROW()-42)</f>
        <v/>
      </c>
      <c r="B237" s="98" t="str">
        <f t="shared" si="43"/>
        <v/>
      </c>
      <c r="C237" s="99"/>
      <c r="D237" s="137"/>
      <c r="E237" s="100"/>
      <c r="F237" s="57"/>
      <c r="G237" s="58">
        <f t="shared" ref="G237:G300" si="45">IF(F237="",0,F237*$K$41)</f>
        <v>0</v>
      </c>
      <c r="H237" s="58">
        <f>IF(E237="",0,IFERROR(VLOOKUP(E237,档案费管理台账!$D$4:$H$1000,5,0),0))</f>
        <v>0</v>
      </c>
      <c r="I237" s="57"/>
      <c r="J237" s="57"/>
      <c r="K237" s="57"/>
      <c r="L237" s="57"/>
      <c r="M237" s="58" t="str">
        <f t="shared" ref="M237:M300" si="46">IF(C237="","",ROUND(M236+G237-I237-J237-K237-L237-H237,2))</f>
        <v/>
      </c>
      <c r="N237" s="102"/>
    </row>
    <row r="238" spans="1:14">
      <c r="A238" s="97" t="str">
        <f t="shared" si="44"/>
        <v/>
      </c>
      <c r="B238" s="98" t="str">
        <f t="shared" si="43"/>
        <v/>
      </c>
      <c r="C238" s="99"/>
      <c r="D238" s="137"/>
      <c r="E238" s="100"/>
      <c r="F238" s="57"/>
      <c r="G238" s="58">
        <f t="shared" si="45"/>
        <v>0</v>
      </c>
      <c r="H238" s="58">
        <f>IF(E238="",0,IFERROR(VLOOKUP(E238,档案费管理台账!$D$4:$H$1000,5,0),0))</f>
        <v>0</v>
      </c>
      <c r="I238" s="57"/>
      <c r="J238" s="57"/>
      <c r="K238" s="57"/>
      <c r="L238" s="57"/>
      <c r="M238" s="58" t="str">
        <f t="shared" si="46"/>
        <v/>
      </c>
      <c r="N238" s="102"/>
    </row>
    <row r="239" spans="1:14">
      <c r="A239" s="97" t="str">
        <f t="shared" si="44"/>
        <v/>
      </c>
      <c r="B239" s="98" t="str">
        <f t="shared" si="43"/>
        <v/>
      </c>
      <c r="C239" s="99"/>
      <c r="D239" s="137"/>
      <c r="E239" s="100"/>
      <c r="F239" s="57"/>
      <c r="G239" s="58">
        <f t="shared" si="45"/>
        <v>0</v>
      </c>
      <c r="H239" s="58">
        <f>IF(E239="",0,IFERROR(VLOOKUP(E239,档案费管理台账!$D$4:$H$1000,5,0),0))</f>
        <v>0</v>
      </c>
      <c r="I239" s="57"/>
      <c r="J239" s="57"/>
      <c r="K239" s="57"/>
      <c r="L239" s="57"/>
      <c r="M239" s="58" t="str">
        <f t="shared" si="46"/>
        <v/>
      </c>
      <c r="N239" s="102"/>
    </row>
    <row r="240" spans="1:14">
      <c r="A240" s="97" t="str">
        <f t="shared" si="44"/>
        <v/>
      </c>
      <c r="B240" s="98" t="str">
        <f t="shared" si="43"/>
        <v/>
      </c>
      <c r="C240" s="99"/>
      <c r="D240" s="137"/>
      <c r="E240" s="100"/>
      <c r="F240" s="57"/>
      <c r="G240" s="58">
        <f t="shared" si="45"/>
        <v>0</v>
      </c>
      <c r="H240" s="58">
        <f>IF(E240="",0,IFERROR(VLOOKUP(E240,档案费管理台账!$D$4:$H$1000,5,0),0))</f>
        <v>0</v>
      </c>
      <c r="I240" s="57"/>
      <c r="J240" s="57"/>
      <c r="K240" s="57"/>
      <c r="L240" s="57"/>
      <c r="M240" s="58" t="str">
        <f t="shared" si="46"/>
        <v/>
      </c>
      <c r="N240" s="102"/>
    </row>
    <row r="241" spans="1:14">
      <c r="A241" s="97" t="str">
        <f t="shared" si="44"/>
        <v/>
      </c>
      <c r="B241" s="98" t="str">
        <f t="shared" si="43"/>
        <v/>
      </c>
      <c r="C241" s="99"/>
      <c r="D241" s="137"/>
      <c r="E241" s="100"/>
      <c r="F241" s="57"/>
      <c r="G241" s="58">
        <f t="shared" si="45"/>
        <v>0</v>
      </c>
      <c r="H241" s="58">
        <f>IF(E241="",0,IFERROR(VLOOKUP(E241,档案费管理台账!$D$4:$H$1000,5,0),0))</f>
        <v>0</v>
      </c>
      <c r="I241" s="57"/>
      <c r="J241" s="57"/>
      <c r="K241" s="57"/>
      <c r="L241" s="57"/>
      <c r="M241" s="58" t="str">
        <f t="shared" si="46"/>
        <v/>
      </c>
      <c r="N241" s="102"/>
    </row>
    <row r="242" spans="1:14">
      <c r="A242" s="97" t="str">
        <f t="shared" si="44"/>
        <v/>
      </c>
      <c r="B242" s="98" t="str">
        <f t="shared" si="43"/>
        <v/>
      </c>
      <c r="C242" s="99"/>
      <c r="D242" s="137"/>
      <c r="E242" s="100"/>
      <c r="F242" s="57"/>
      <c r="G242" s="58">
        <f t="shared" si="45"/>
        <v>0</v>
      </c>
      <c r="H242" s="58">
        <f>IF(E242="",0,IFERROR(VLOOKUP(E242,档案费管理台账!$D$4:$H$1000,5,0),0))</f>
        <v>0</v>
      </c>
      <c r="I242" s="57"/>
      <c r="J242" s="57"/>
      <c r="K242" s="57"/>
      <c r="L242" s="57"/>
      <c r="M242" s="58" t="str">
        <f t="shared" si="46"/>
        <v/>
      </c>
      <c r="N242" s="102"/>
    </row>
    <row r="243" spans="1:14">
      <c r="A243" s="97" t="str">
        <f t="shared" si="44"/>
        <v/>
      </c>
      <c r="B243" s="98" t="str">
        <f t="shared" si="43"/>
        <v/>
      </c>
      <c r="C243" s="99"/>
      <c r="D243" s="137"/>
      <c r="E243" s="100"/>
      <c r="F243" s="57"/>
      <c r="G243" s="58">
        <f t="shared" si="45"/>
        <v>0</v>
      </c>
      <c r="H243" s="58">
        <f>IF(E243="",0,IFERROR(VLOOKUP(E243,档案费管理台账!$D$4:$H$1000,5,0),0))</f>
        <v>0</v>
      </c>
      <c r="I243" s="57"/>
      <c r="J243" s="57"/>
      <c r="K243" s="57"/>
      <c r="L243" s="57"/>
      <c r="M243" s="58" t="str">
        <f t="shared" si="46"/>
        <v/>
      </c>
      <c r="N243" s="102"/>
    </row>
    <row r="244" spans="1:14">
      <c r="A244" s="97" t="str">
        <f t="shared" si="44"/>
        <v/>
      </c>
      <c r="B244" s="98" t="str">
        <f t="shared" si="43"/>
        <v/>
      </c>
      <c r="C244" s="99"/>
      <c r="D244" s="137"/>
      <c r="E244" s="100"/>
      <c r="F244" s="57"/>
      <c r="G244" s="58">
        <f t="shared" si="45"/>
        <v>0</v>
      </c>
      <c r="H244" s="58">
        <f>IF(E244="",0,IFERROR(VLOOKUP(E244,档案费管理台账!$D$4:$H$1000,5,0),0))</f>
        <v>0</v>
      </c>
      <c r="I244" s="57"/>
      <c r="J244" s="57"/>
      <c r="K244" s="57"/>
      <c r="L244" s="57"/>
      <c r="M244" s="58" t="str">
        <f t="shared" si="46"/>
        <v/>
      </c>
      <c r="N244" s="102"/>
    </row>
    <row r="245" spans="1:14">
      <c r="A245" s="97" t="str">
        <f t="shared" si="44"/>
        <v/>
      </c>
      <c r="B245" s="98" t="str">
        <f t="shared" si="43"/>
        <v/>
      </c>
      <c r="C245" s="99"/>
      <c r="D245" s="137"/>
      <c r="E245" s="100"/>
      <c r="F245" s="57"/>
      <c r="G245" s="58">
        <f t="shared" si="45"/>
        <v>0</v>
      </c>
      <c r="H245" s="58">
        <f>IF(E245="",0,IFERROR(VLOOKUP(E245,档案费管理台账!$D$4:$H$1000,5,0),0))</f>
        <v>0</v>
      </c>
      <c r="I245" s="57"/>
      <c r="J245" s="57"/>
      <c r="K245" s="57"/>
      <c r="L245" s="57"/>
      <c r="M245" s="58" t="str">
        <f t="shared" si="46"/>
        <v/>
      </c>
      <c r="N245" s="102"/>
    </row>
    <row r="246" spans="1:14">
      <c r="A246" s="97" t="str">
        <f t="shared" si="44"/>
        <v/>
      </c>
      <c r="B246" s="98" t="str">
        <f t="shared" si="43"/>
        <v/>
      </c>
      <c r="C246" s="99"/>
      <c r="D246" s="137"/>
      <c r="E246" s="100"/>
      <c r="F246" s="57"/>
      <c r="G246" s="58">
        <f t="shared" si="45"/>
        <v>0</v>
      </c>
      <c r="H246" s="58">
        <f>IF(E246="",0,IFERROR(VLOOKUP(E246,档案费管理台账!$D$4:$H$1000,5,0),0))</f>
        <v>0</v>
      </c>
      <c r="I246" s="57"/>
      <c r="J246" s="57"/>
      <c r="K246" s="57"/>
      <c r="L246" s="57"/>
      <c r="M246" s="58" t="str">
        <f t="shared" si="46"/>
        <v/>
      </c>
      <c r="N246" s="102"/>
    </row>
    <row r="247" spans="1:14">
      <c r="A247" s="97" t="str">
        <f t="shared" si="44"/>
        <v/>
      </c>
      <c r="B247" s="98" t="str">
        <f t="shared" si="43"/>
        <v/>
      </c>
      <c r="C247" s="99"/>
      <c r="D247" s="137"/>
      <c r="E247" s="100"/>
      <c r="F247" s="57"/>
      <c r="G247" s="58">
        <f t="shared" si="45"/>
        <v>0</v>
      </c>
      <c r="H247" s="58">
        <f>IF(E247="",0,IFERROR(VLOOKUP(E247,档案费管理台账!$D$4:$H$1000,5,0),0))</f>
        <v>0</v>
      </c>
      <c r="I247" s="57"/>
      <c r="J247" s="57"/>
      <c r="K247" s="57"/>
      <c r="L247" s="57"/>
      <c r="M247" s="58" t="str">
        <f t="shared" si="46"/>
        <v/>
      </c>
      <c r="N247" s="102"/>
    </row>
    <row r="248" spans="1:14">
      <c r="A248" s="97" t="str">
        <f t="shared" si="44"/>
        <v/>
      </c>
      <c r="B248" s="98" t="str">
        <f t="shared" si="43"/>
        <v/>
      </c>
      <c r="C248" s="99"/>
      <c r="D248" s="137"/>
      <c r="E248" s="100"/>
      <c r="F248" s="57"/>
      <c r="G248" s="58">
        <f t="shared" si="45"/>
        <v>0</v>
      </c>
      <c r="H248" s="58">
        <f>IF(E248="",0,IFERROR(VLOOKUP(E248,档案费管理台账!$D$4:$H$1000,5,0),0))</f>
        <v>0</v>
      </c>
      <c r="I248" s="57"/>
      <c r="J248" s="57"/>
      <c r="K248" s="57"/>
      <c r="L248" s="57"/>
      <c r="M248" s="58" t="str">
        <f t="shared" si="46"/>
        <v/>
      </c>
      <c r="N248" s="102"/>
    </row>
    <row r="249" spans="1:14">
      <c r="A249" s="97" t="str">
        <f t="shared" si="44"/>
        <v/>
      </c>
      <c r="B249" s="98" t="str">
        <f t="shared" si="43"/>
        <v/>
      </c>
      <c r="C249" s="99"/>
      <c r="D249" s="137"/>
      <c r="E249" s="100"/>
      <c r="F249" s="57"/>
      <c r="G249" s="58">
        <f t="shared" si="45"/>
        <v>0</v>
      </c>
      <c r="H249" s="58">
        <f>IF(E249="",0,IFERROR(VLOOKUP(E249,档案费管理台账!$D$4:$H$1000,5,0),0))</f>
        <v>0</v>
      </c>
      <c r="I249" s="57"/>
      <c r="J249" s="57"/>
      <c r="K249" s="57"/>
      <c r="L249" s="57"/>
      <c r="M249" s="58" t="str">
        <f t="shared" si="46"/>
        <v/>
      </c>
      <c r="N249" s="102"/>
    </row>
    <row r="250" spans="1:14">
      <c r="A250" s="97" t="str">
        <f t="shared" si="44"/>
        <v/>
      </c>
      <c r="B250" s="98" t="str">
        <f t="shared" si="43"/>
        <v/>
      </c>
      <c r="C250" s="99"/>
      <c r="D250" s="137"/>
      <c r="E250" s="100"/>
      <c r="F250" s="57"/>
      <c r="G250" s="58">
        <f t="shared" si="45"/>
        <v>0</v>
      </c>
      <c r="H250" s="58">
        <f>IF(E250="",0,IFERROR(VLOOKUP(E250,档案费管理台账!$D$4:$H$1000,5,0),0))</f>
        <v>0</v>
      </c>
      <c r="I250" s="57"/>
      <c r="J250" s="57"/>
      <c r="K250" s="57"/>
      <c r="L250" s="57"/>
      <c r="M250" s="58" t="str">
        <f t="shared" si="46"/>
        <v/>
      </c>
      <c r="N250" s="102"/>
    </row>
    <row r="251" spans="1:14">
      <c r="A251" s="97" t="str">
        <f t="shared" si="44"/>
        <v/>
      </c>
      <c r="B251" s="98" t="str">
        <f t="shared" si="43"/>
        <v/>
      </c>
      <c r="C251" s="99"/>
      <c r="D251" s="137"/>
      <c r="E251" s="100"/>
      <c r="F251" s="57"/>
      <c r="G251" s="58">
        <f t="shared" si="45"/>
        <v>0</v>
      </c>
      <c r="H251" s="58">
        <f>IF(E251="",0,IFERROR(VLOOKUP(E251,档案费管理台账!$D$4:$H$1000,5,0),0))</f>
        <v>0</v>
      </c>
      <c r="I251" s="57"/>
      <c r="J251" s="57"/>
      <c r="K251" s="57"/>
      <c r="L251" s="57"/>
      <c r="M251" s="58" t="str">
        <f t="shared" si="46"/>
        <v/>
      </c>
      <c r="N251" s="102"/>
    </row>
    <row r="252" spans="1:14">
      <c r="A252" s="97" t="str">
        <f t="shared" si="44"/>
        <v/>
      </c>
      <c r="B252" s="98" t="str">
        <f t="shared" si="43"/>
        <v/>
      </c>
      <c r="C252" s="99"/>
      <c r="D252" s="137"/>
      <c r="E252" s="100"/>
      <c r="F252" s="57"/>
      <c r="G252" s="58">
        <f t="shared" si="45"/>
        <v>0</v>
      </c>
      <c r="H252" s="58">
        <f>IF(E252="",0,IFERROR(VLOOKUP(E252,档案费管理台账!$D$4:$H$1000,5,0),0))</f>
        <v>0</v>
      </c>
      <c r="I252" s="57"/>
      <c r="J252" s="57"/>
      <c r="K252" s="57"/>
      <c r="L252" s="57"/>
      <c r="M252" s="58" t="str">
        <f t="shared" si="46"/>
        <v/>
      </c>
      <c r="N252" s="102"/>
    </row>
    <row r="253" spans="1:14">
      <c r="A253" s="97" t="str">
        <f t="shared" si="44"/>
        <v/>
      </c>
      <c r="B253" s="98" t="str">
        <f t="shared" si="43"/>
        <v/>
      </c>
      <c r="C253" s="99"/>
      <c r="D253" s="137"/>
      <c r="E253" s="100"/>
      <c r="F253" s="57"/>
      <c r="G253" s="58">
        <f t="shared" si="45"/>
        <v>0</v>
      </c>
      <c r="H253" s="58">
        <f>IF(E253="",0,IFERROR(VLOOKUP(E253,档案费管理台账!$D$4:$H$1000,5,0),0))</f>
        <v>0</v>
      </c>
      <c r="I253" s="57"/>
      <c r="J253" s="57"/>
      <c r="K253" s="57"/>
      <c r="L253" s="57"/>
      <c r="M253" s="58" t="str">
        <f t="shared" si="46"/>
        <v/>
      </c>
      <c r="N253" s="102"/>
    </row>
    <row r="254" spans="1:14">
      <c r="A254" s="97" t="str">
        <f t="shared" si="44"/>
        <v/>
      </c>
      <c r="B254" s="98" t="str">
        <f t="shared" si="43"/>
        <v/>
      </c>
      <c r="C254" s="99"/>
      <c r="D254" s="137"/>
      <c r="E254" s="100"/>
      <c r="F254" s="57"/>
      <c r="G254" s="58">
        <f t="shared" si="45"/>
        <v>0</v>
      </c>
      <c r="H254" s="58">
        <f>IF(E254="",0,IFERROR(VLOOKUP(E254,档案费管理台账!$D$4:$H$1000,5,0),0))</f>
        <v>0</v>
      </c>
      <c r="I254" s="57"/>
      <c r="J254" s="57"/>
      <c r="K254" s="57"/>
      <c r="L254" s="57"/>
      <c r="M254" s="58" t="str">
        <f t="shared" si="46"/>
        <v/>
      </c>
      <c r="N254" s="102"/>
    </row>
    <row r="255" spans="1:14">
      <c r="A255" s="97" t="str">
        <f t="shared" si="44"/>
        <v/>
      </c>
      <c r="B255" s="98" t="str">
        <f t="shared" si="43"/>
        <v/>
      </c>
      <c r="C255" s="99"/>
      <c r="D255" s="137"/>
      <c r="E255" s="100"/>
      <c r="F255" s="57"/>
      <c r="G255" s="58">
        <f t="shared" si="45"/>
        <v>0</v>
      </c>
      <c r="H255" s="58">
        <f>IF(E255="",0,IFERROR(VLOOKUP(E255,档案费管理台账!$D$4:$H$1000,5,0),0))</f>
        <v>0</v>
      </c>
      <c r="I255" s="57"/>
      <c r="J255" s="57"/>
      <c r="K255" s="57"/>
      <c r="L255" s="57"/>
      <c r="M255" s="58" t="str">
        <f t="shared" si="46"/>
        <v/>
      </c>
      <c r="N255" s="102"/>
    </row>
    <row r="256" spans="1:14">
      <c r="A256" s="97" t="str">
        <f t="shared" si="44"/>
        <v/>
      </c>
      <c r="B256" s="98" t="str">
        <f t="shared" si="43"/>
        <v/>
      </c>
      <c r="C256" s="99"/>
      <c r="D256" s="137"/>
      <c r="E256" s="100"/>
      <c r="F256" s="57"/>
      <c r="G256" s="58">
        <f t="shared" si="45"/>
        <v>0</v>
      </c>
      <c r="H256" s="58">
        <f>IF(E256="",0,IFERROR(VLOOKUP(E256,档案费管理台账!$D$4:$H$1000,5,0),0))</f>
        <v>0</v>
      </c>
      <c r="I256" s="57"/>
      <c r="J256" s="57"/>
      <c r="K256" s="57"/>
      <c r="L256" s="57"/>
      <c r="M256" s="58" t="str">
        <f t="shared" si="46"/>
        <v/>
      </c>
      <c r="N256" s="102"/>
    </row>
    <row r="257" spans="1:14">
      <c r="A257" s="97" t="str">
        <f t="shared" si="44"/>
        <v/>
      </c>
      <c r="B257" s="98" t="str">
        <f t="shared" si="43"/>
        <v/>
      </c>
      <c r="C257" s="99"/>
      <c r="D257" s="137"/>
      <c r="E257" s="100"/>
      <c r="F257" s="57"/>
      <c r="G257" s="58">
        <f t="shared" si="45"/>
        <v>0</v>
      </c>
      <c r="H257" s="58">
        <f>IF(E257="",0,IFERROR(VLOOKUP(E257,档案费管理台账!$D$4:$H$1000,5,0),0))</f>
        <v>0</v>
      </c>
      <c r="I257" s="57"/>
      <c r="J257" s="57"/>
      <c r="K257" s="57"/>
      <c r="L257" s="57"/>
      <c r="M257" s="58" t="str">
        <f t="shared" si="46"/>
        <v/>
      </c>
      <c r="N257" s="102"/>
    </row>
    <row r="258" spans="1:14">
      <c r="A258" s="97" t="str">
        <f t="shared" si="44"/>
        <v/>
      </c>
      <c r="B258" s="98" t="str">
        <f t="shared" si="43"/>
        <v/>
      </c>
      <c r="C258" s="99"/>
      <c r="D258" s="137"/>
      <c r="E258" s="100"/>
      <c r="F258" s="57"/>
      <c r="G258" s="58">
        <f t="shared" si="45"/>
        <v>0</v>
      </c>
      <c r="H258" s="58">
        <f>IF(E258="",0,IFERROR(VLOOKUP(E258,档案费管理台账!$D$4:$H$1000,5,0),0))</f>
        <v>0</v>
      </c>
      <c r="I258" s="57"/>
      <c r="J258" s="57"/>
      <c r="K258" s="57"/>
      <c r="L258" s="57"/>
      <c r="M258" s="58" t="str">
        <f t="shared" si="46"/>
        <v/>
      </c>
      <c r="N258" s="102"/>
    </row>
    <row r="259" spans="1:14">
      <c r="A259" s="97" t="str">
        <f t="shared" si="44"/>
        <v/>
      </c>
      <c r="B259" s="98" t="str">
        <f t="shared" si="43"/>
        <v/>
      </c>
      <c r="C259" s="99"/>
      <c r="D259" s="137"/>
      <c r="E259" s="100"/>
      <c r="F259" s="57"/>
      <c r="G259" s="58">
        <f t="shared" si="45"/>
        <v>0</v>
      </c>
      <c r="H259" s="58">
        <f>IF(E259="",0,IFERROR(VLOOKUP(E259,档案费管理台账!$D$4:$H$1000,5,0),0))</f>
        <v>0</v>
      </c>
      <c r="I259" s="57"/>
      <c r="J259" s="57"/>
      <c r="K259" s="57"/>
      <c r="L259" s="57"/>
      <c r="M259" s="58" t="str">
        <f t="shared" si="46"/>
        <v/>
      </c>
      <c r="N259" s="102"/>
    </row>
    <row r="260" spans="1:14">
      <c r="A260" s="97" t="str">
        <f t="shared" si="44"/>
        <v/>
      </c>
      <c r="B260" s="98" t="str">
        <f t="shared" si="43"/>
        <v/>
      </c>
      <c r="C260" s="99"/>
      <c r="D260" s="137"/>
      <c r="E260" s="100"/>
      <c r="F260" s="57"/>
      <c r="G260" s="58">
        <f t="shared" si="45"/>
        <v>0</v>
      </c>
      <c r="H260" s="58">
        <f>IF(E260="",0,IFERROR(VLOOKUP(E260,档案费管理台账!$D$4:$H$1000,5,0),0))</f>
        <v>0</v>
      </c>
      <c r="I260" s="57"/>
      <c r="J260" s="57"/>
      <c r="K260" s="57"/>
      <c r="L260" s="57"/>
      <c r="M260" s="58" t="str">
        <f t="shared" si="46"/>
        <v/>
      </c>
      <c r="N260" s="102"/>
    </row>
    <row r="261" spans="1:14">
      <c r="A261" s="97" t="str">
        <f t="shared" si="44"/>
        <v/>
      </c>
      <c r="B261" s="98" t="str">
        <f t="shared" si="43"/>
        <v/>
      </c>
      <c r="C261" s="99"/>
      <c r="D261" s="137"/>
      <c r="E261" s="100"/>
      <c r="F261" s="57"/>
      <c r="G261" s="58">
        <f t="shared" si="45"/>
        <v>0</v>
      </c>
      <c r="H261" s="58">
        <f>IF(E261="",0,IFERROR(VLOOKUP(E261,档案费管理台账!$D$4:$H$1000,5,0),0))</f>
        <v>0</v>
      </c>
      <c r="I261" s="57"/>
      <c r="J261" s="57"/>
      <c r="K261" s="57"/>
      <c r="L261" s="57"/>
      <c r="M261" s="58" t="str">
        <f t="shared" si="46"/>
        <v/>
      </c>
      <c r="N261" s="102"/>
    </row>
    <row r="262" spans="1:14">
      <c r="A262" s="97" t="str">
        <f t="shared" si="44"/>
        <v/>
      </c>
      <c r="B262" s="98" t="str">
        <f t="shared" si="43"/>
        <v/>
      </c>
      <c r="C262" s="99"/>
      <c r="D262" s="137"/>
      <c r="E262" s="100"/>
      <c r="F262" s="57"/>
      <c r="G262" s="58">
        <f t="shared" si="45"/>
        <v>0</v>
      </c>
      <c r="H262" s="58">
        <f>IF(E262="",0,IFERROR(VLOOKUP(E262,档案费管理台账!$D$4:$H$1000,5,0),0))</f>
        <v>0</v>
      </c>
      <c r="I262" s="57"/>
      <c r="J262" s="57"/>
      <c r="K262" s="57"/>
      <c r="L262" s="57"/>
      <c r="M262" s="58" t="str">
        <f t="shared" si="46"/>
        <v/>
      </c>
      <c r="N262" s="102"/>
    </row>
    <row r="263" spans="1:14">
      <c r="A263" s="97" t="str">
        <f t="shared" si="44"/>
        <v/>
      </c>
      <c r="B263" s="98" t="str">
        <f t="shared" si="43"/>
        <v/>
      </c>
      <c r="C263" s="99"/>
      <c r="D263" s="137"/>
      <c r="E263" s="100"/>
      <c r="F263" s="57"/>
      <c r="G263" s="58">
        <f t="shared" si="45"/>
        <v>0</v>
      </c>
      <c r="H263" s="58">
        <f>IF(E263="",0,IFERROR(VLOOKUP(E263,档案费管理台账!$D$4:$H$1000,5,0),0))</f>
        <v>0</v>
      </c>
      <c r="I263" s="57"/>
      <c r="J263" s="57"/>
      <c r="K263" s="57"/>
      <c r="L263" s="57"/>
      <c r="M263" s="58" t="str">
        <f t="shared" si="46"/>
        <v/>
      </c>
      <c r="N263" s="102"/>
    </row>
    <row r="264" spans="1:14">
      <c r="A264" s="97" t="str">
        <f t="shared" si="44"/>
        <v/>
      </c>
      <c r="B264" s="98" t="str">
        <f t="shared" si="43"/>
        <v/>
      </c>
      <c r="C264" s="99"/>
      <c r="D264" s="137"/>
      <c r="E264" s="100"/>
      <c r="F264" s="57"/>
      <c r="G264" s="58">
        <f t="shared" si="45"/>
        <v>0</v>
      </c>
      <c r="H264" s="58">
        <f>IF(E264="",0,IFERROR(VLOOKUP(E264,档案费管理台账!$D$4:$H$1000,5,0),0))</f>
        <v>0</v>
      </c>
      <c r="I264" s="57"/>
      <c r="J264" s="57"/>
      <c r="K264" s="57"/>
      <c r="L264" s="57"/>
      <c r="M264" s="58" t="str">
        <f t="shared" si="46"/>
        <v/>
      </c>
      <c r="N264" s="102"/>
    </row>
    <row r="265" spans="1:14">
      <c r="A265" s="97" t="str">
        <f t="shared" si="44"/>
        <v/>
      </c>
      <c r="B265" s="98" t="str">
        <f t="shared" si="43"/>
        <v/>
      </c>
      <c r="C265" s="99"/>
      <c r="D265" s="137"/>
      <c r="E265" s="100"/>
      <c r="F265" s="57"/>
      <c r="G265" s="58">
        <f t="shared" si="45"/>
        <v>0</v>
      </c>
      <c r="H265" s="58">
        <f>IF(E265="",0,IFERROR(VLOOKUP(E265,档案费管理台账!$D$4:$H$1000,5,0),0))</f>
        <v>0</v>
      </c>
      <c r="I265" s="57"/>
      <c r="J265" s="57"/>
      <c r="K265" s="57"/>
      <c r="L265" s="57"/>
      <c r="M265" s="58" t="str">
        <f t="shared" si="46"/>
        <v/>
      </c>
      <c r="N265" s="102"/>
    </row>
    <row r="266" spans="1:14">
      <c r="A266" s="97" t="str">
        <f t="shared" si="44"/>
        <v/>
      </c>
      <c r="B266" s="98" t="str">
        <f t="shared" si="43"/>
        <v/>
      </c>
      <c r="C266" s="99"/>
      <c r="D266" s="137"/>
      <c r="E266" s="100"/>
      <c r="F266" s="57"/>
      <c r="G266" s="58">
        <f t="shared" si="45"/>
        <v>0</v>
      </c>
      <c r="H266" s="58">
        <f>IF(E266="",0,IFERROR(VLOOKUP(E266,档案费管理台账!$D$4:$H$1000,5,0),0))</f>
        <v>0</v>
      </c>
      <c r="I266" s="57"/>
      <c r="J266" s="57"/>
      <c r="K266" s="57"/>
      <c r="L266" s="57"/>
      <c r="M266" s="58" t="str">
        <f t="shared" si="46"/>
        <v/>
      </c>
      <c r="N266" s="102"/>
    </row>
    <row r="267" spans="1:14">
      <c r="A267" s="97" t="str">
        <f t="shared" si="44"/>
        <v/>
      </c>
      <c r="B267" s="98" t="str">
        <f t="shared" si="43"/>
        <v/>
      </c>
      <c r="C267" s="99"/>
      <c r="D267" s="137"/>
      <c r="E267" s="100"/>
      <c r="F267" s="57"/>
      <c r="G267" s="58">
        <f t="shared" si="45"/>
        <v>0</v>
      </c>
      <c r="H267" s="58">
        <f>IF(E267="",0,IFERROR(VLOOKUP(E267,档案费管理台账!$D$4:$H$1000,5,0),0))</f>
        <v>0</v>
      </c>
      <c r="I267" s="57"/>
      <c r="J267" s="57"/>
      <c r="K267" s="57"/>
      <c r="L267" s="57"/>
      <c r="M267" s="58" t="str">
        <f t="shared" si="46"/>
        <v/>
      </c>
      <c r="N267" s="102"/>
    </row>
    <row r="268" spans="1:14">
      <c r="A268" s="97" t="str">
        <f t="shared" si="44"/>
        <v/>
      </c>
      <c r="B268" s="98" t="str">
        <f t="shared" si="43"/>
        <v/>
      </c>
      <c r="C268" s="99"/>
      <c r="D268" s="137"/>
      <c r="E268" s="100"/>
      <c r="F268" s="57"/>
      <c r="G268" s="58">
        <f t="shared" si="45"/>
        <v>0</v>
      </c>
      <c r="H268" s="58">
        <f>IF(E268="",0,IFERROR(VLOOKUP(E268,档案费管理台账!$D$4:$H$1000,5,0),0))</f>
        <v>0</v>
      </c>
      <c r="I268" s="57"/>
      <c r="J268" s="57"/>
      <c r="K268" s="57"/>
      <c r="L268" s="57"/>
      <c r="M268" s="58" t="str">
        <f t="shared" si="46"/>
        <v/>
      </c>
      <c r="N268" s="102"/>
    </row>
    <row r="269" spans="1:14">
      <c r="A269" s="97" t="str">
        <f t="shared" si="44"/>
        <v/>
      </c>
      <c r="B269" s="98" t="str">
        <f t="shared" si="43"/>
        <v/>
      </c>
      <c r="C269" s="99"/>
      <c r="D269" s="137"/>
      <c r="E269" s="100"/>
      <c r="F269" s="57"/>
      <c r="G269" s="58">
        <f t="shared" si="45"/>
        <v>0</v>
      </c>
      <c r="H269" s="58">
        <f>IF(E269="",0,IFERROR(VLOOKUP(E269,档案费管理台账!$D$4:$H$1000,5,0),0))</f>
        <v>0</v>
      </c>
      <c r="I269" s="57"/>
      <c r="J269" s="57"/>
      <c r="K269" s="57"/>
      <c r="L269" s="57"/>
      <c r="M269" s="58" t="str">
        <f t="shared" si="46"/>
        <v/>
      </c>
      <c r="N269" s="102"/>
    </row>
    <row r="270" spans="1:14">
      <c r="A270" s="97" t="str">
        <f t="shared" si="44"/>
        <v/>
      </c>
      <c r="B270" s="98" t="str">
        <f t="shared" si="43"/>
        <v/>
      </c>
      <c r="C270" s="99"/>
      <c r="D270" s="137"/>
      <c r="E270" s="100"/>
      <c r="F270" s="57"/>
      <c r="G270" s="58">
        <f t="shared" si="45"/>
        <v>0</v>
      </c>
      <c r="H270" s="58">
        <f>IF(E270="",0,IFERROR(VLOOKUP(E270,档案费管理台账!$D$4:$H$1000,5,0),0))</f>
        <v>0</v>
      </c>
      <c r="I270" s="57"/>
      <c r="J270" s="57"/>
      <c r="K270" s="57"/>
      <c r="L270" s="57"/>
      <c r="M270" s="58" t="str">
        <f t="shared" si="46"/>
        <v/>
      </c>
      <c r="N270" s="102"/>
    </row>
    <row r="271" spans="1:14">
      <c r="A271" s="97" t="str">
        <f t="shared" si="44"/>
        <v/>
      </c>
      <c r="B271" s="98" t="str">
        <f t="shared" si="43"/>
        <v/>
      </c>
      <c r="C271" s="99"/>
      <c r="D271" s="137"/>
      <c r="E271" s="100"/>
      <c r="F271" s="57"/>
      <c r="G271" s="58">
        <f t="shared" si="45"/>
        <v>0</v>
      </c>
      <c r="H271" s="58">
        <f>IF(E271="",0,IFERROR(VLOOKUP(E271,档案费管理台账!$D$4:$H$1000,5,0),0))</f>
        <v>0</v>
      </c>
      <c r="I271" s="57"/>
      <c r="J271" s="57"/>
      <c r="K271" s="57"/>
      <c r="L271" s="57"/>
      <c r="M271" s="58" t="str">
        <f t="shared" si="46"/>
        <v/>
      </c>
      <c r="N271" s="102"/>
    </row>
    <row r="272" spans="1:14">
      <c r="A272" s="97" t="str">
        <f t="shared" si="44"/>
        <v/>
      </c>
      <c r="B272" s="98" t="str">
        <f t="shared" si="43"/>
        <v/>
      </c>
      <c r="C272" s="99"/>
      <c r="D272" s="137"/>
      <c r="E272" s="100"/>
      <c r="F272" s="57"/>
      <c r="G272" s="58">
        <f t="shared" si="45"/>
        <v>0</v>
      </c>
      <c r="H272" s="58">
        <f>IF(E272="",0,IFERROR(VLOOKUP(E272,档案费管理台账!$D$4:$H$1000,5,0),0))</f>
        <v>0</v>
      </c>
      <c r="I272" s="57"/>
      <c r="J272" s="57"/>
      <c r="K272" s="57"/>
      <c r="L272" s="57"/>
      <c r="M272" s="58" t="str">
        <f t="shared" si="46"/>
        <v/>
      </c>
      <c r="N272" s="102"/>
    </row>
    <row r="273" spans="1:14">
      <c r="A273" s="97" t="str">
        <f t="shared" si="44"/>
        <v/>
      </c>
      <c r="B273" s="98" t="str">
        <f t="shared" si="43"/>
        <v/>
      </c>
      <c r="C273" s="99"/>
      <c r="D273" s="137"/>
      <c r="E273" s="100"/>
      <c r="F273" s="57"/>
      <c r="G273" s="58">
        <f t="shared" si="45"/>
        <v>0</v>
      </c>
      <c r="H273" s="58">
        <f>IF(E273="",0,IFERROR(VLOOKUP(E273,档案费管理台账!$D$4:$H$1000,5,0),0))</f>
        <v>0</v>
      </c>
      <c r="I273" s="57"/>
      <c r="J273" s="57"/>
      <c r="K273" s="57"/>
      <c r="L273" s="57"/>
      <c r="M273" s="58" t="str">
        <f t="shared" si="46"/>
        <v/>
      </c>
      <c r="N273" s="102"/>
    </row>
    <row r="274" spans="1:14">
      <c r="A274" s="97" t="str">
        <f t="shared" si="44"/>
        <v/>
      </c>
      <c r="B274" s="98" t="str">
        <f t="shared" si="43"/>
        <v/>
      </c>
      <c r="C274" s="99"/>
      <c r="D274" s="137"/>
      <c r="E274" s="100"/>
      <c r="F274" s="57"/>
      <c r="G274" s="58">
        <f t="shared" si="45"/>
        <v>0</v>
      </c>
      <c r="H274" s="58">
        <f>IF(E274="",0,IFERROR(VLOOKUP(E274,档案费管理台账!$D$4:$H$1000,5,0),0))</f>
        <v>0</v>
      </c>
      <c r="I274" s="57"/>
      <c r="J274" s="57"/>
      <c r="K274" s="57"/>
      <c r="L274" s="57"/>
      <c r="M274" s="58" t="str">
        <f t="shared" si="46"/>
        <v/>
      </c>
      <c r="N274" s="102"/>
    </row>
    <row r="275" spans="1:14">
      <c r="A275" s="97" t="str">
        <f t="shared" si="44"/>
        <v/>
      </c>
      <c r="B275" s="98" t="str">
        <f t="shared" si="43"/>
        <v/>
      </c>
      <c r="C275" s="99"/>
      <c r="D275" s="137"/>
      <c r="E275" s="100"/>
      <c r="F275" s="57"/>
      <c r="G275" s="58">
        <f t="shared" si="45"/>
        <v>0</v>
      </c>
      <c r="H275" s="58">
        <f>IF(E275="",0,IFERROR(VLOOKUP(E275,档案费管理台账!$D$4:$H$1000,5,0),0))</f>
        <v>0</v>
      </c>
      <c r="I275" s="57"/>
      <c r="J275" s="57"/>
      <c r="K275" s="57"/>
      <c r="L275" s="57"/>
      <c r="M275" s="58" t="str">
        <f t="shared" si="46"/>
        <v/>
      </c>
      <c r="N275" s="102"/>
    </row>
    <row r="276" spans="1:14">
      <c r="A276" s="97" t="str">
        <f t="shared" si="44"/>
        <v/>
      </c>
      <c r="B276" s="98" t="str">
        <f t="shared" si="43"/>
        <v/>
      </c>
      <c r="C276" s="99"/>
      <c r="D276" s="137"/>
      <c r="E276" s="100"/>
      <c r="F276" s="57"/>
      <c r="G276" s="58">
        <f t="shared" si="45"/>
        <v>0</v>
      </c>
      <c r="H276" s="58">
        <f>IF(E276="",0,IFERROR(VLOOKUP(E276,档案费管理台账!$D$4:$H$1000,5,0),0))</f>
        <v>0</v>
      </c>
      <c r="I276" s="57"/>
      <c r="J276" s="57"/>
      <c r="K276" s="57"/>
      <c r="L276" s="57"/>
      <c r="M276" s="58" t="str">
        <f t="shared" si="46"/>
        <v/>
      </c>
      <c r="N276" s="102"/>
    </row>
    <row r="277" spans="1:14">
      <c r="A277" s="97" t="str">
        <f t="shared" si="44"/>
        <v/>
      </c>
      <c r="B277" s="98" t="str">
        <f t="shared" si="43"/>
        <v/>
      </c>
      <c r="C277" s="99"/>
      <c r="D277" s="137"/>
      <c r="E277" s="100"/>
      <c r="F277" s="57"/>
      <c r="G277" s="58">
        <f t="shared" si="45"/>
        <v>0</v>
      </c>
      <c r="H277" s="58">
        <f>IF(E277="",0,IFERROR(VLOOKUP(E277,档案费管理台账!$D$4:$H$1000,5,0),0))</f>
        <v>0</v>
      </c>
      <c r="I277" s="57"/>
      <c r="J277" s="57"/>
      <c r="K277" s="57"/>
      <c r="L277" s="57"/>
      <c r="M277" s="58" t="str">
        <f t="shared" si="46"/>
        <v/>
      </c>
      <c r="N277" s="102"/>
    </row>
    <row r="278" spans="1:14">
      <c r="A278" s="97" t="str">
        <f t="shared" si="44"/>
        <v/>
      </c>
      <c r="B278" s="98" t="str">
        <f t="shared" si="43"/>
        <v/>
      </c>
      <c r="C278" s="99"/>
      <c r="D278" s="137"/>
      <c r="E278" s="100"/>
      <c r="F278" s="57"/>
      <c r="G278" s="58">
        <f t="shared" si="45"/>
        <v>0</v>
      </c>
      <c r="H278" s="58">
        <f>IF(E278="",0,IFERROR(VLOOKUP(E278,档案费管理台账!$D$4:$H$1000,5,0),0))</f>
        <v>0</v>
      </c>
      <c r="I278" s="57"/>
      <c r="J278" s="57"/>
      <c r="K278" s="57"/>
      <c r="L278" s="57"/>
      <c r="M278" s="58" t="str">
        <f t="shared" si="46"/>
        <v/>
      </c>
      <c r="N278" s="102"/>
    </row>
    <row r="279" spans="1:14">
      <c r="A279" s="97" t="str">
        <f t="shared" si="44"/>
        <v/>
      </c>
      <c r="B279" s="98" t="str">
        <f t="shared" si="43"/>
        <v/>
      </c>
      <c r="C279" s="99"/>
      <c r="D279" s="137"/>
      <c r="E279" s="100"/>
      <c r="F279" s="57"/>
      <c r="G279" s="58">
        <f t="shared" si="45"/>
        <v>0</v>
      </c>
      <c r="H279" s="58">
        <f>IF(E279="",0,IFERROR(VLOOKUP(E279,档案费管理台账!$D$4:$H$1000,5,0),0))</f>
        <v>0</v>
      </c>
      <c r="I279" s="57"/>
      <c r="J279" s="57"/>
      <c r="K279" s="57"/>
      <c r="L279" s="57"/>
      <c r="M279" s="58" t="str">
        <f t="shared" si="46"/>
        <v/>
      </c>
      <c r="N279" s="102"/>
    </row>
    <row r="280" spans="1:14">
      <c r="A280" s="97" t="str">
        <f t="shared" si="44"/>
        <v/>
      </c>
      <c r="B280" s="98" t="str">
        <f t="shared" si="43"/>
        <v/>
      </c>
      <c r="C280" s="99"/>
      <c r="D280" s="137"/>
      <c r="E280" s="100"/>
      <c r="F280" s="57"/>
      <c r="G280" s="58">
        <f t="shared" si="45"/>
        <v>0</v>
      </c>
      <c r="H280" s="58">
        <f>IF(E280="",0,IFERROR(VLOOKUP(E280,档案费管理台账!$D$4:$H$1000,5,0),0))</f>
        <v>0</v>
      </c>
      <c r="I280" s="57"/>
      <c r="J280" s="57"/>
      <c r="K280" s="57"/>
      <c r="L280" s="57"/>
      <c r="M280" s="58" t="str">
        <f t="shared" si="46"/>
        <v/>
      </c>
      <c r="N280" s="102"/>
    </row>
    <row r="281" spans="1:14">
      <c r="A281" s="97" t="str">
        <f t="shared" si="44"/>
        <v/>
      </c>
      <c r="B281" s="98" t="str">
        <f t="shared" si="43"/>
        <v/>
      </c>
      <c r="C281" s="99"/>
      <c r="D281" s="137"/>
      <c r="E281" s="100"/>
      <c r="F281" s="57"/>
      <c r="G281" s="58">
        <f t="shared" si="45"/>
        <v>0</v>
      </c>
      <c r="H281" s="58">
        <f>IF(E281="",0,IFERROR(VLOOKUP(E281,档案费管理台账!$D$4:$H$1000,5,0),0))</f>
        <v>0</v>
      </c>
      <c r="I281" s="57"/>
      <c r="J281" s="57"/>
      <c r="K281" s="57"/>
      <c r="L281" s="57"/>
      <c r="M281" s="58" t="str">
        <f t="shared" si="46"/>
        <v/>
      </c>
      <c r="N281" s="102"/>
    </row>
    <row r="282" spans="1:14">
      <c r="A282" s="97" t="str">
        <f t="shared" si="44"/>
        <v/>
      </c>
      <c r="B282" s="98" t="str">
        <f t="shared" si="43"/>
        <v/>
      </c>
      <c r="C282" s="99"/>
      <c r="D282" s="137"/>
      <c r="E282" s="100"/>
      <c r="F282" s="57"/>
      <c r="G282" s="58">
        <f t="shared" si="45"/>
        <v>0</v>
      </c>
      <c r="H282" s="58">
        <f>IF(E282="",0,IFERROR(VLOOKUP(E282,档案费管理台账!$D$4:$H$1000,5,0),0))</f>
        <v>0</v>
      </c>
      <c r="I282" s="57"/>
      <c r="J282" s="57"/>
      <c r="K282" s="57"/>
      <c r="L282" s="57"/>
      <c r="M282" s="58" t="str">
        <f t="shared" si="46"/>
        <v/>
      </c>
      <c r="N282" s="102"/>
    </row>
    <row r="283" spans="1:14">
      <c r="A283" s="97" t="str">
        <f t="shared" si="44"/>
        <v/>
      </c>
      <c r="B283" s="98" t="str">
        <f t="shared" si="43"/>
        <v/>
      </c>
      <c r="C283" s="99"/>
      <c r="D283" s="137"/>
      <c r="E283" s="100"/>
      <c r="F283" s="57"/>
      <c r="G283" s="58">
        <f t="shared" si="45"/>
        <v>0</v>
      </c>
      <c r="H283" s="58">
        <f>IF(E283="",0,IFERROR(VLOOKUP(E283,档案费管理台账!$D$4:$H$1000,5,0),0))</f>
        <v>0</v>
      </c>
      <c r="I283" s="57"/>
      <c r="J283" s="57"/>
      <c r="K283" s="57"/>
      <c r="L283" s="57"/>
      <c r="M283" s="58" t="str">
        <f t="shared" si="46"/>
        <v/>
      </c>
      <c r="N283" s="102"/>
    </row>
    <row r="284" spans="1:14">
      <c r="A284" s="97" t="str">
        <f t="shared" si="44"/>
        <v/>
      </c>
      <c r="B284" s="98" t="str">
        <f t="shared" si="43"/>
        <v/>
      </c>
      <c r="C284" s="99"/>
      <c r="D284" s="137"/>
      <c r="E284" s="100"/>
      <c r="F284" s="57"/>
      <c r="G284" s="58">
        <f t="shared" si="45"/>
        <v>0</v>
      </c>
      <c r="H284" s="58">
        <f>IF(E284="",0,IFERROR(VLOOKUP(E284,档案费管理台账!$D$4:$H$1000,5,0),0))</f>
        <v>0</v>
      </c>
      <c r="I284" s="57"/>
      <c r="J284" s="57"/>
      <c r="K284" s="57"/>
      <c r="L284" s="57"/>
      <c r="M284" s="58" t="str">
        <f t="shared" si="46"/>
        <v/>
      </c>
      <c r="N284" s="102"/>
    </row>
    <row r="285" spans="1:14">
      <c r="A285" s="97" t="str">
        <f t="shared" si="44"/>
        <v/>
      </c>
      <c r="B285" s="98" t="str">
        <f t="shared" si="43"/>
        <v/>
      </c>
      <c r="C285" s="99"/>
      <c r="D285" s="137"/>
      <c r="E285" s="100"/>
      <c r="F285" s="57"/>
      <c r="G285" s="58">
        <f t="shared" si="45"/>
        <v>0</v>
      </c>
      <c r="H285" s="58">
        <f>IF(E285="",0,IFERROR(VLOOKUP(E285,档案费管理台账!$D$4:$H$1000,5,0),0))</f>
        <v>0</v>
      </c>
      <c r="I285" s="57"/>
      <c r="J285" s="57"/>
      <c r="K285" s="57"/>
      <c r="L285" s="57"/>
      <c r="M285" s="58" t="str">
        <f t="shared" si="46"/>
        <v/>
      </c>
      <c r="N285" s="102"/>
    </row>
    <row r="286" spans="1:14">
      <c r="A286" s="97" t="str">
        <f t="shared" si="44"/>
        <v/>
      </c>
      <c r="B286" s="98" t="str">
        <f t="shared" si="43"/>
        <v/>
      </c>
      <c r="C286" s="99"/>
      <c r="D286" s="137"/>
      <c r="E286" s="100"/>
      <c r="F286" s="57"/>
      <c r="G286" s="58">
        <f t="shared" si="45"/>
        <v>0</v>
      </c>
      <c r="H286" s="58">
        <f>IF(E286="",0,IFERROR(VLOOKUP(E286,档案费管理台账!$D$4:$H$1000,5,0),0))</f>
        <v>0</v>
      </c>
      <c r="I286" s="57"/>
      <c r="J286" s="57"/>
      <c r="K286" s="57"/>
      <c r="L286" s="57"/>
      <c r="M286" s="58" t="str">
        <f t="shared" si="46"/>
        <v/>
      </c>
      <c r="N286" s="102"/>
    </row>
    <row r="287" spans="1:14">
      <c r="A287" s="97" t="str">
        <f t="shared" si="44"/>
        <v/>
      </c>
      <c r="B287" s="98" t="str">
        <f t="shared" si="43"/>
        <v/>
      </c>
      <c r="C287" s="99"/>
      <c r="D287" s="137"/>
      <c r="E287" s="100"/>
      <c r="F287" s="57"/>
      <c r="G287" s="58">
        <f t="shared" si="45"/>
        <v>0</v>
      </c>
      <c r="H287" s="58">
        <f>IF(E287="",0,IFERROR(VLOOKUP(E287,档案费管理台账!$D$4:$H$1000,5,0),0))</f>
        <v>0</v>
      </c>
      <c r="I287" s="57"/>
      <c r="J287" s="57"/>
      <c r="K287" s="57"/>
      <c r="L287" s="57"/>
      <c r="M287" s="58" t="str">
        <f t="shared" si="46"/>
        <v/>
      </c>
      <c r="N287" s="102"/>
    </row>
    <row r="288" spans="1:14">
      <c r="A288" s="97" t="str">
        <f t="shared" si="44"/>
        <v/>
      </c>
      <c r="B288" s="98" t="str">
        <f t="shared" si="43"/>
        <v/>
      </c>
      <c r="C288" s="99"/>
      <c r="D288" s="137"/>
      <c r="E288" s="100"/>
      <c r="F288" s="57"/>
      <c r="G288" s="58">
        <f t="shared" si="45"/>
        <v>0</v>
      </c>
      <c r="H288" s="58">
        <f>IF(E288="",0,IFERROR(VLOOKUP(E288,档案费管理台账!$D$4:$H$1000,5,0),0))</f>
        <v>0</v>
      </c>
      <c r="I288" s="57"/>
      <c r="J288" s="57"/>
      <c r="K288" s="57"/>
      <c r="L288" s="57"/>
      <c r="M288" s="58" t="str">
        <f t="shared" si="46"/>
        <v/>
      </c>
      <c r="N288" s="102"/>
    </row>
    <row r="289" spans="1:14">
      <c r="A289" s="97" t="str">
        <f t="shared" si="44"/>
        <v/>
      </c>
      <c r="B289" s="98" t="str">
        <f t="shared" si="43"/>
        <v/>
      </c>
      <c r="C289" s="99"/>
      <c r="D289" s="137"/>
      <c r="E289" s="100"/>
      <c r="F289" s="57"/>
      <c r="G289" s="58">
        <f t="shared" si="45"/>
        <v>0</v>
      </c>
      <c r="H289" s="58">
        <f>IF(E289="",0,IFERROR(VLOOKUP(E289,档案费管理台账!$D$4:$H$1000,5,0),0))</f>
        <v>0</v>
      </c>
      <c r="I289" s="57"/>
      <c r="J289" s="57"/>
      <c r="K289" s="57"/>
      <c r="L289" s="57"/>
      <c r="M289" s="58" t="str">
        <f t="shared" si="46"/>
        <v/>
      </c>
      <c r="N289" s="102"/>
    </row>
    <row r="290" spans="1:14">
      <c r="A290" s="97" t="str">
        <f t="shared" si="44"/>
        <v/>
      </c>
      <c r="B290" s="98" t="str">
        <f t="shared" si="43"/>
        <v/>
      </c>
      <c r="C290" s="99"/>
      <c r="D290" s="137"/>
      <c r="E290" s="100"/>
      <c r="F290" s="57"/>
      <c r="G290" s="58">
        <f t="shared" si="45"/>
        <v>0</v>
      </c>
      <c r="H290" s="58">
        <f>IF(E290="",0,IFERROR(VLOOKUP(E290,档案费管理台账!$D$4:$H$1000,5,0),0))</f>
        <v>0</v>
      </c>
      <c r="I290" s="57"/>
      <c r="J290" s="57"/>
      <c r="K290" s="57"/>
      <c r="L290" s="57"/>
      <c r="M290" s="58" t="str">
        <f t="shared" si="46"/>
        <v/>
      </c>
      <c r="N290" s="102"/>
    </row>
    <row r="291" spans="1:14">
      <c r="A291" s="97" t="str">
        <f t="shared" si="44"/>
        <v/>
      </c>
      <c r="B291" s="98" t="str">
        <f t="shared" si="43"/>
        <v/>
      </c>
      <c r="C291" s="99"/>
      <c r="D291" s="137"/>
      <c r="E291" s="100"/>
      <c r="F291" s="57"/>
      <c r="G291" s="58">
        <f t="shared" si="45"/>
        <v>0</v>
      </c>
      <c r="H291" s="58">
        <f>IF(E291="",0,IFERROR(VLOOKUP(E291,档案费管理台账!$D$4:$H$1000,5,0),0))</f>
        <v>0</v>
      </c>
      <c r="I291" s="57"/>
      <c r="J291" s="57"/>
      <c r="K291" s="57"/>
      <c r="L291" s="57"/>
      <c r="M291" s="58" t="str">
        <f t="shared" si="46"/>
        <v/>
      </c>
      <c r="N291" s="102"/>
    </row>
    <row r="292" spans="1:14">
      <c r="A292" s="97" t="str">
        <f t="shared" si="44"/>
        <v/>
      </c>
      <c r="B292" s="98" t="str">
        <f t="shared" si="43"/>
        <v/>
      </c>
      <c r="C292" s="99"/>
      <c r="D292" s="137"/>
      <c r="E292" s="100"/>
      <c r="F292" s="57"/>
      <c r="G292" s="58">
        <f t="shared" si="45"/>
        <v>0</v>
      </c>
      <c r="H292" s="58">
        <f>IF(E292="",0,IFERROR(VLOOKUP(E292,档案费管理台账!$D$4:$H$1000,5,0),0))</f>
        <v>0</v>
      </c>
      <c r="I292" s="57"/>
      <c r="J292" s="57"/>
      <c r="K292" s="57"/>
      <c r="L292" s="57"/>
      <c r="M292" s="58" t="str">
        <f t="shared" si="46"/>
        <v/>
      </c>
      <c r="N292" s="102"/>
    </row>
    <row r="293" spans="1:14">
      <c r="A293" s="97" t="str">
        <f t="shared" si="44"/>
        <v/>
      </c>
      <c r="B293" s="98" t="str">
        <f t="shared" si="43"/>
        <v/>
      </c>
      <c r="C293" s="99"/>
      <c r="D293" s="137"/>
      <c r="E293" s="100"/>
      <c r="F293" s="57"/>
      <c r="G293" s="58">
        <f t="shared" si="45"/>
        <v>0</v>
      </c>
      <c r="H293" s="58">
        <f>IF(E293="",0,IFERROR(VLOOKUP(E293,档案费管理台账!$D$4:$H$1000,5,0),0))</f>
        <v>0</v>
      </c>
      <c r="I293" s="57"/>
      <c r="J293" s="57"/>
      <c r="K293" s="57"/>
      <c r="L293" s="57"/>
      <c r="M293" s="58" t="str">
        <f t="shared" si="46"/>
        <v/>
      </c>
      <c r="N293" s="102"/>
    </row>
    <row r="294" spans="1:14">
      <c r="A294" s="97" t="str">
        <f t="shared" si="44"/>
        <v/>
      </c>
      <c r="B294" s="98" t="str">
        <f t="shared" si="43"/>
        <v/>
      </c>
      <c r="C294" s="99"/>
      <c r="D294" s="137"/>
      <c r="E294" s="100"/>
      <c r="F294" s="57"/>
      <c r="G294" s="58">
        <f t="shared" si="45"/>
        <v>0</v>
      </c>
      <c r="H294" s="58">
        <f>IF(E294="",0,IFERROR(VLOOKUP(E294,档案费管理台账!$D$4:$H$1000,5,0),0))</f>
        <v>0</v>
      </c>
      <c r="I294" s="57"/>
      <c r="J294" s="57"/>
      <c r="K294" s="57"/>
      <c r="L294" s="57"/>
      <c r="M294" s="58" t="str">
        <f t="shared" si="46"/>
        <v/>
      </c>
      <c r="N294" s="102"/>
    </row>
    <row r="295" spans="1:14">
      <c r="A295" s="97" t="str">
        <f t="shared" si="44"/>
        <v/>
      </c>
      <c r="B295" s="98" t="str">
        <f t="shared" si="43"/>
        <v/>
      </c>
      <c r="C295" s="99"/>
      <c r="D295" s="137"/>
      <c r="E295" s="100"/>
      <c r="F295" s="57"/>
      <c r="G295" s="58">
        <f t="shared" si="45"/>
        <v>0</v>
      </c>
      <c r="H295" s="58">
        <f>IF(E295="",0,IFERROR(VLOOKUP(E295,档案费管理台账!$D$4:$H$1000,5,0),0))</f>
        <v>0</v>
      </c>
      <c r="I295" s="57"/>
      <c r="J295" s="57"/>
      <c r="K295" s="57"/>
      <c r="L295" s="57"/>
      <c r="M295" s="58" t="str">
        <f t="shared" si="46"/>
        <v/>
      </c>
      <c r="N295" s="102"/>
    </row>
    <row r="296" spans="1:14">
      <c r="A296" s="97" t="str">
        <f t="shared" si="44"/>
        <v/>
      </c>
      <c r="B296" s="98" t="str">
        <f t="shared" si="43"/>
        <v/>
      </c>
      <c r="C296" s="99"/>
      <c r="D296" s="137"/>
      <c r="E296" s="100"/>
      <c r="F296" s="57"/>
      <c r="G296" s="58">
        <f t="shared" si="45"/>
        <v>0</v>
      </c>
      <c r="H296" s="58">
        <f>IF(E296="",0,IFERROR(VLOOKUP(E296,档案费管理台账!$D$4:$H$1000,5,0),0))</f>
        <v>0</v>
      </c>
      <c r="I296" s="57"/>
      <c r="J296" s="57"/>
      <c r="K296" s="57"/>
      <c r="L296" s="57"/>
      <c r="M296" s="58" t="str">
        <f t="shared" si="46"/>
        <v/>
      </c>
      <c r="N296" s="102"/>
    </row>
    <row r="297" spans="1:14">
      <c r="A297" s="97" t="str">
        <f t="shared" si="44"/>
        <v/>
      </c>
      <c r="B297" s="98" t="str">
        <f t="shared" si="43"/>
        <v/>
      </c>
      <c r="C297" s="99"/>
      <c r="D297" s="137"/>
      <c r="E297" s="100"/>
      <c r="F297" s="57"/>
      <c r="G297" s="58">
        <f t="shared" si="45"/>
        <v>0</v>
      </c>
      <c r="H297" s="58">
        <f>IF(E297="",0,IFERROR(VLOOKUP(E297,档案费管理台账!$D$4:$H$1000,5,0),0))</f>
        <v>0</v>
      </c>
      <c r="I297" s="57"/>
      <c r="J297" s="57"/>
      <c r="K297" s="57"/>
      <c r="L297" s="57"/>
      <c r="M297" s="58" t="str">
        <f t="shared" si="46"/>
        <v/>
      </c>
      <c r="N297" s="102"/>
    </row>
    <row r="298" spans="1:14">
      <c r="A298" s="97" t="str">
        <f t="shared" si="44"/>
        <v/>
      </c>
      <c r="B298" s="98" t="str">
        <f t="shared" si="43"/>
        <v/>
      </c>
      <c r="C298" s="99"/>
      <c r="D298" s="137"/>
      <c r="E298" s="100"/>
      <c r="F298" s="57"/>
      <c r="G298" s="58">
        <f t="shared" si="45"/>
        <v>0</v>
      </c>
      <c r="H298" s="58">
        <f>IF(E298="",0,IFERROR(VLOOKUP(E298,档案费管理台账!$D$4:$H$1000,5,0),0))</f>
        <v>0</v>
      </c>
      <c r="I298" s="57"/>
      <c r="J298" s="57"/>
      <c r="K298" s="57"/>
      <c r="L298" s="57"/>
      <c r="M298" s="58" t="str">
        <f t="shared" si="46"/>
        <v/>
      </c>
      <c r="N298" s="102"/>
    </row>
    <row r="299" spans="1:14">
      <c r="A299" s="97" t="str">
        <f t="shared" si="44"/>
        <v/>
      </c>
      <c r="B299" s="98" t="str">
        <f t="shared" si="43"/>
        <v/>
      </c>
      <c r="C299" s="99"/>
      <c r="D299" s="137"/>
      <c r="E299" s="100"/>
      <c r="F299" s="57"/>
      <c r="G299" s="58">
        <f t="shared" si="45"/>
        <v>0</v>
      </c>
      <c r="H299" s="58">
        <f>IF(E299="",0,IFERROR(VLOOKUP(E299,档案费管理台账!$D$4:$H$1000,5,0),0))</f>
        <v>0</v>
      </c>
      <c r="I299" s="57"/>
      <c r="J299" s="57"/>
      <c r="K299" s="57"/>
      <c r="L299" s="57"/>
      <c r="M299" s="58" t="str">
        <f t="shared" si="46"/>
        <v/>
      </c>
      <c r="N299" s="102"/>
    </row>
    <row r="300" spans="1:14">
      <c r="A300" s="97" t="str">
        <f t="shared" si="44"/>
        <v/>
      </c>
      <c r="B300" s="98" t="str">
        <f t="shared" ref="B300:B363" si="47">IF(C300="","",MONTH(C300)&amp;"月")</f>
        <v/>
      </c>
      <c r="C300" s="99"/>
      <c r="D300" s="137"/>
      <c r="E300" s="100"/>
      <c r="F300" s="57"/>
      <c r="G300" s="58">
        <f t="shared" si="45"/>
        <v>0</v>
      </c>
      <c r="H300" s="58">
        <f>IF(E300="",0,IFERROR(VLOOKUP(E300,档案费管理台账!$D$4:$H$1000,5,0),0))</f>
        <v>0</v>
      </c>
      <c r="I300" s="57"/>
      <c r="J300" s="57"/>
      <c r="K300" s="57"/>
      <c r="L300" s="57"/>
      <c r="M300" s="58" t="str">
        <f t="shared" si="46"/>
        <v/>
      </c>
      <c r="N300" s="102"/>
    </row>
    <row r="301" spans="1:14">
      <c r="A301" s="97" t="str">
        <f t="shared" ref="A301:A364" si="48">IF(C301="","",ROW()-42)</f>
        <v/>
      </c>
      <c r="B301" s="98" t="str">
        <f t="shared" si="47"/>
        <v/>
      </c>
      <c r="C301" s="99"/>
      <c r="D301" s="137"/>
      <c r="E301" s="100"/>
      <c r="F301" s="57"/>
      <c r="G301" s="58">
        <f t="shared" ref="G301:G364" si="49">IF(F301="",0,F301*$K$41)</f>
        <v>0</v>
      </c>
      <c r="H301" s="58">
        <f>IF(E301="",0,IFERROR(VLOOKUP(E301,档案费管理台账!$D$4:$H$1000,5,0),0))</f>
        <v>0</v>
      </c>
      <c r="I301" s="57"/>
      <c r="J301" s="57"/>
      <c r="K301" s="57"/>
      <c r="L301" s="57"/>
      <c r="M301" s="58" t="str">
        <f t="shared" ref="M301:M364" si="50">IF(C301="","",ROUND(M300+G301-I301-J301-K301-L301-H301,2))</f>
        <v/>
      </c>
      <c r="N301" s="102"/>
    </row>
    <row r="302" spans="1:14">
      <c r="A302" s="97" t="str">
        <f t="shared" si="48"/>
        <v/>
      </c>
      <c r="B302" s="98" t="str">
        <f t="shared" si="47"/>
        <v/>
      </c>
      <c r="C302" s="99"/>
      <c r="D302" s="137"/>
      <c r="E302" s="100"/>
      <c r="F302" s="57"/>
      <c r="G302" s="58">
        <f t="shared" si="49"/>
        <v>0</v>
      </c>
      <c r="H302" s="58">
        <f>IF(E302="",0,IFERROR(VLOOKUP(E302,档案费管理台账!$D$4:$H$1000,5,0),0))</f>
        <v>0</v>
      </c>
      <c r="I302" s="57"/>
      <c r="J302" s="57"/>
      <c r="K302" s="57"/>
      <c r="L302" s="57"/>
      <c r="M302" s="58" t="str">
        <f t="shared" si="50"/>
        <v/>
      </c>
      <c r="N302" s="102"/>
    </row>
    <row r="303" spans="1:14">
      <c r="A303" s="97" t="str">
        <f t="shared" si="48"/>
        <v/>
      </c>
      <c r="B303" s="98" t="str">
        <f t="shared" si="47"/>
        <v/>
      </c>
      <c r="C303" s="99"/>
      <c r="D303" s="137"/>
      <c r="E303" s="100"/>
      <c r="F303" s="57"/>
      <c r="G303" s="58">
        <f t="shared" si="49"/>
        <v>0</v>
      </c>
      <c r="H303" s="58">
        <f>IF(E303="",0,IFERROR(VLOOKUP(E303,档案费管理台账!$D$4:$H$1000,5,0),0))</f>
        <v>0</v>
      </c>
      <c r="I303" s="57"/>
      <c r="J303" s="57"/>
      <c r="K303" s="57"/>
      <c r="L303" s="57"/>
      <c r="M303" s="58" t="str">
        <f t="shared" si="50"/>
        <v/>
      </c>
      <c r="N303" s="102"/>
    </row>
    <row r="304" spans="1:14">
      <c r="A304" s="97" t="str">
        <f t="shared" si="48"/>
        <v/>
      </c>
      <c r="B304" s="98" t="str">
        <f t="shared" si="47"/>
        <v/>
      </c>
      <c r="C304" s="99"/>
      <c r="D304" s="137"/>
      <c r="E304" s="100"/>
      <c r="F304" s="57"/>
      <c r="G304" s="58">
        <f t="shared" si="49"/>
        <v>0</v>
      </c>
      <c r="H304" s="58">
        <f>IF(E304="",0,IFERROR(VLOOKUP(E304,档案费管理台账!$D$4:$H$1000,5,0),0))</f>
        <v>0</v>
      </c>
      <c r="I304" s="57"/>
      <c r="J304" s="57"/>
      <c r="K304" s="57"/>
      <c r="L304" s="57"/>
      <c r="M304" s="58" t="str">
        <f t="shared" si="50"/>
        <v/>
      </c>
      <c r="N304" s="102"/>
    </row>
    <row r="305" spans="1:14">
      <c r="A305" s="97" t="str">
        <f t="shared" si="48"/>
        <v/>
      </c>
      <c r="B305" s="98" t="str">
        <f t="shared" si="47"/>
        <v/>
      </c>
      <c r="C305" s="99"/>
      <c r="D305" s="137"/>
      <c r="E305" s="100"/>
      <c r="F305" s="57"/>
      <c r="G305" s="58">
        <f t="shared" si="49"/>
        <v>0</v>
      </c>
      <c r="H305" s="58">
        <f>IF(E305="",0,IFERROR(VLOOKUP(E305,档案费管理台账!$D$4:$H$1000,5,0),0))</f>
        <v>0</v>
      </c>
      <c r="I305" s="57"/>
      <c r="J305" s="57"/>
      <c r="K305" s="57"/>
      <c r="L305" s="57"/>
      <c r="M305" s="58" t="str">
        <f t="shared" si="50"/>
        <v/>
      </c>
      <c r="N305" s="102"/>
    </row>
    <row r="306" spans="1:14">
      <c r="A306" s="97" t="str">
        <f t="shared" si="48"/>
        <v/>
      </c>
      <c r="B306" s="98" t="str">
        <f t="shared" si="47"/>
        <v/>
      </c>
      <c r="C306" s="99"/>
      <c r="D306" s="137"/>
      <c r="E306" s="100"/>
      <c r="F306" s="57"/>
      <c r="G306" s="58">
        <f t="shared" si="49"/>
        <v>0</v>
      </c>
      <c r="H306" s="58">
        <f>IF(E306="",0,IFERROR(VLOOKUP(E306,档案费管理台账!$D$4:$H$1000,5,0),0))</f>
        <v>0</v>
      </c>
      <c r="I306" s="57"/>
      <c r="J306" s="57"/>
      <c r="K306" s="57"/>
      <c r="L306" s="57"/>
      <c r="M306" s="58" t="str">
        <f t="shared" si="50"/>
        <v/>
      </c>
      <c r="N306" s="102"/>
    </row>
    <row r="307" spans="1:14">
      <c r="A307" s="97" t="str">
        <f t="shared" si="48"/>
        <v/>
      </c>
      <c r="B307" s="98" t="str">
        <f t="shared" si="47"/>
        <v/>
      </c>
      <c r="C307" s="99"/>
      <c r="D307" s="137"/>
      <c r="E307" s="100"/>
      <c r="F307" s="57"/>
      <c r="G307" s="58">
        <f t="shared" si="49"/>
        <v>0</v>
      </c>
      <c r="H307" s="58">
        <f>IF(E307="",0,IFERROR(VLOOKUP(E307,档案费管理台账!$D$4:$H$1000,5,0),0))</f>
        <v>0</v>
      </c>
      <c r="I307" s="57"/>
      <c r="J307" s="57"/>
      <c r="K307" s="57"/>
      <c r="L307" s="57"/>
      <c r="M307" s="58" t="str">
        <f t="shared" si="50"/>
        <v/>
      </c>
      <c r="N307" s="102"/>
    </row>
    <row r="308" spans="1:14">
      <c r="A308" s="97" t="str">
        <f t="shared" si="48"/>
        <v/>
      </c>
      <c r="B308" s="98" t="str">
        <f t="shared" si="47"/>
        <v/>
      </c>
      <c r="C308" s="99"/>
      <c r="D308" s="137"/>
      <c r="E308" s="100"/>
      <c r="F308" s="57"/>
      <c r="G308" s="58">
        <f t="shared" si="49"/>
        <v>0</v>
      </c>
      <c r="H308" s="58">
        <f>IF(E308="",0,IFERROR(VLOOKUP(E308,档案费管理台账!$D$4:$H$1000,5,0),0))</f>
        <v>0</v>
      </c>
      <c r="I308" s="57"/>
      <c r="J308" s="57"/>
      <c r="K308" s="57"/>
      <c r="L308" s="57"/>
      <c r="M308" s="58" t="str">
        <f t="shared" si="50"/>
        <v/>
      </c>
      <c r="N308" s="102"/>
    </row>
    <row r="309" spans="1:14">
      <c r="A309" s="97" t="str">
        <f t="shared" si="48"/>
        <v/>
      </c>
      <c r="B309" s="98" t="str">
        <f t="shared" si="47"/>
        <v/>
      </c>
      <c r="C309" s="99"/>
      <c r="D309" s="137"/>
      <c r="E309" s="100"/>
      <c r="F309" s="57"/>
      <c r="G309" s="58">
        <f t="shared" si="49"/>
        <v>0</v>
      </c>
      <c r="H309" s="58">
        <f>IF(E309="",0,IFERROR(VLOOKUP(E309,档案费管理台账!$D$4:$H$1000,5,0),0))</f>
        <v>0</v>
      </c>
      <c r="I309" s="57"/>
      <c r="J309" s="57"/>
      <c r="K309" s="57"/>
      <c r="L309" s="57"/>
      <c r="M309" s="58" t="str">
        <f t="shared" si="50"/>
        <v/>
      </c>
      <c r="N309" s="102"/>
    </row>
    <row r="310" spans="1:14">
      <c r="A310" s="97" t="str">
        <f t="shared" si="48"/>
        <v/>
      </c>
      <c r="B310" s="98" t="str">
        <f t="shared" si="47"/>
        <v/>
      </c>
      <c r="C310" s="99"/>
      <c r="D310" s="137"/>
      <c r="E310" s="100"/>
      <c r="F310" s="57"/>
      <c r="G310" s="58">
        <f t="shared" si="49"/>
        <v>0</v>
      </c>
      <c r="H310" s="58">
        <f>IF(E310="",0,IFERROR(VLOOKUP(E310,档案费管理台账!$D$4:$H$1000,5,0),0))</f>
        <v>0</v>
      </c>
      <c r="I310" s="57"/>
      <c r="J310" s="57"/>
      <c r="K310" s="57"/>
      <c r="L310" s="57"/>
      <c r="M310" s="58" t="str">
        <f t="shared" si="50"/>
        <v/>
      </c>
      <c r="N310" s="102"/>
    </row>
    <row r="311" spans="1:14">
      <c r="A311" s="97" t="str">
        <f t="shared" si="48"/>
        <v/>
      </c>
      <c r="B311" s="98" t="str">
        <f t="shared" si="47"/>
        <v/>
      </c>
      <c r="C311" s="99"/>
      <c r="D311" s="137"/>
      <c r="E311" s="100"/>
      <c r="F311" s="57"/>
      <c r="G311" s="58">
        <f t="shared" si="49"/>
        <v>0</v>
      </c>
      <c r="H311" s="58">
        <f>IF(E311="",0,IFERROR(VLOOKUP(E311,档案费管理台账!$D$4:$H$1000,5,0),0))</f>
        <v>0</v>
      </c>
      <c r="I311" s="57"/>
      <c r="J311" s="57"/>
      <c r="K311" s="57"/>
      <c r="L311" s="57"/>
      <c r="M311" s="58" t="str">
        <f t="shared" si="50"/>
        <v/>
      </c>
      <c r="N311" s="102"/>
    </row>
    <row r="312" spans="1:14">
      <c r="A312" s="97" t="str">
        <f t="shared" si="48"/>
        <v/>
      </c>
      <c r="B312" s="98" t="str">
        <f t="shared" si="47"/>
        <v/>
      </c>
      <c r="C312" s="99"/>
      <c r="D312" s="137"/>
      <c r="E312" s="100"/>
      <c r="F312" s="57"/>
      <c r="G312" s="58">
        <f t="shared" si="49"/>
        <v>0</v>
      </c>
      <c r="H312" s="58">
        <f>IF(E312="",0,IFERROR(VLOOKUP(E312,档案费管理台账!$D$4:$H$1000,5,0),0))</f>
        <v>0</v>
      </c>
      <c r="I312" s="57"/>
      <c r="J312" s="57"/>
      <c r="K312" s="57"/>
      <c r="L312" s="57"/>
      <c r="M312" s="58" t="str">
        <f t="shared" si="50"/>
        <v/>
      </c>
      <c r="N312" s="102"/>
    </row>
    <row r="313" spans="1:14">
      <c r="A313" s="97" t="str">
        <f t="shared" si="48"/>
        <v/>
      </c>
      <c r="B313" s="98" t="str">
        <f t="shared" si="47"/>
        <v/>
      </c>
      <c r="C313" s="99"/>
      <c r="D313" s="137"/>
      <c r="E313" s="100"/>
      <c r="F313" s="57"/>
      <c r="G313" s="58">
        <f t="shared" si="49"/>
        <v>0</v>
      </c>
      <c r="H313" s="58">
        <f>IF(E313="",0,IFERROR(VLOOKUP(E313,档案费管理台账!$D$4:$H$1000,5,0),0))</f>
        <v>0</v>
      </c>
      <c r="I313" s="57"/>
      <c r="J313" s="57"/>
      <c r="K313" s="57"/>
      <c r="L313" s="57"/>
      <c r="M313" s="58" t="str">
        <f t="shared" si="50"/>
        <v/>
      </c>
      <c r="N313" s="102"/>
    </row>
    <row r="314" spans="1:14">
      <c r="A314" s="97" t="str">
        <f t="shared" si="48"/>
        <v/>
      </c>
      <c r="B314" s="98" t="str">
        <f t="shared" si="47"/>
        <v/>
      </c>
      <c r="C314" s="99"/>
      <c r="D314" s="137"/>
      <c r="E314" s="100"/>
      <c r="F314" s="57"/>
      <c r="G314" s="58">
        <f t="shared" si="49"/>
        <v>0</v>
      </c>
      <c r="H314" s="58">
        <f>IF(E314="",0,IFERROR(VLOOKUP(E314,档案费管理台账!$D$4:$H$1000,5,0),0))</f>
        <v>0</v>
      </c>
      <c r="I314" s="57"/>
      <c r="J314" s="57"/>
      <c r="K314" s="57"/>
      <c r="L314" s="57"/>
      <c r="M314" s="58" t="str">
        <f t="shared" si="50"/>
        <v/>
      </c>
      <c r="N314" s="102"/>
    </row>
    <row r="315" spans="1:14">
      <c r="A315" s="97" t="str">
        <f t="shared" si="48"/>
        <v/>
      </c>
      <c r="B315" s="98" t="str">
        <f t="shared" si="47"/>
        <v/>
      </c>
      <c r="C315" s="99"/>
      <c r="D315" s="137"/>
      <c r="E315" s="100"/>
      <c r="F315" s="57"/>
      <c r="G315" s="58">
        <f t="shared" si="49"/>
        <v>0</v>
      </c>
      <c r="H315" s="58">
        <f>IF(E315="",0,IFERROR(VLOOKUP(E315,档案费管理台账!$D$4:$H$1000,5,0),0))</f>
        <v>0</v>
      </c>
      <c r="I315" s="57"/>
      <c r="J315" s="57"/>
      <c r="K315" s="57"/>
      <c r="L315" s="57"/>
      <c r="M315" s="58" t="str">
        <f t="shared" si="50"/>
        <v/>
      </c>
      <c r="N315" s="102"/>
    </row>
    <row r="316" spans="1:14">
      <c r="A316" s="97" t="str">
        <f t="shared" si="48"/>
        <v/>
      </c>
      <c r="B316" s="98" t="str">
        <f t="shared" si="47"/>
        <v/>
      </c>
      <c r="C316" s="99"/>
      <c r="D316" s="137"/>
      <c r="E316" s="100"/>
      <c r="F316" s="57"/>
      <c r="G316" s="58">
        <f t="shared" si="49"/>
        <v>0</v>
      </c>
      <c r="H316" s="58">
        <f>IF(E316="",0,IFERROR(VLOOKUP(E316,档案费管理台账!$D$4:$H$1000,5,0),0))</f>
        <v>0</v>
      </c>
      <c r="I316" s="57"/>
      <c r="J316" s="57"/>
      <c r="K316" s="57"/>
      <c r="L316" s="57"/>
      <c r="M316" s="58" t="str">
        <f t="shared" si="50"/>
        <v/>
      </c>
      <c r="N316" s="102"/>
    </row>
    <row r="317" spans="1:14">
      <c r="A317" s="97" t="str">
        <f t="shared" si="48"/>
        <v/>
      </c>
      <c r="B317" s="98" t="str">
        <f t="shared" si="47"/>
        <v/>
      </c>
      <c r="C317" s="99"/>
      <c r="D317" s="137"/>
      <c r="E317" s="100"/>
      <c r="F317" s="57"/>
      <c r="G317" s="58">
        <f t="shared" si="49"/>
        <v>0</v>
      </c>
      <c r="H317" s="58">
        <f>IF(E317="",0,IFERROR(VLOOKUP(E317,档案费管理台账!$D$4:$H$1000,5,0),0))</f>
        <v>0</v>
      </c>
      <c r="I317" s="57"/>
      <c r="J317" s="57"/>
      <c r="K317" s="57"/>
      <c r="L317" s="57"/>
      <c r="M317" s="58" t="str">
        <f t="shared" si="50"/>
        <v/>
      </c>
      <c r="N317" s="102"/>
    </row>
    <row r="318" spans="1:14">
      <c r="A318" s="97" t="str">
        <f t="shared" si="48"/>
        <v/>
      </c>
      <c r="B318" s="98" t="str">
        <f t="shared" si="47"/>
        <v/>
      </c>
      <c r="C318" s="99"/>
      <c r="D318" s="137"/>
      <c r="E318" s="100"/>
      <c r="F318" s="57"/>
      <c r="G318" s="58">
        <f t="shared" si="49"/>
        <v>0</v>
      </c>
      <c r="H318" s="58">
        <f>IF(E318="",0,IFERROR(VLOOKUP(E318,档案费管理台账!$D$4:$H$1000,5,0),0))</f>
        <v>0</v>
      </c>
      <c r="I318" s="57"/>
      <c r="J318" s="57"/>
      <c r="K318" s="57"/>
      <c r="L318" s="57"/>
      <c r="M318" s="58" t="str">
        <f t="shared" si="50"/>
        <v/>
      </c>
      <c r="N318" s="102"/>
    </row>
    <row r="319" spans="1:14">
      <c r="A319" s="97" t="str">
        <f t="shared" si="48"/>
        <v/>
      </c>
      <c r="B319" s="98" t="str">
        <f t="shared" si="47"/>
        <v/>
      </c>
      <c r="C319" s="99"/>
      <c r="D319" s="137"/>
      <c r="E319" s="100"/>
      <c r="F319" s="57"/>
      <c r="G319" s="58">
        <f t="shared" si="49"/>
        <v>0</v>
      </c>
      <c r="H319" s="58">
        <f>IF(E319="",0,IFERROR(VLOOKUP(E319,档案费管理台账!$D$4:$H$1000,5,0),0))</f>
        <v>0</v>
      </c>
      <c r="I319" s="57"/>
      <c r="J319" s="57"/>
      <c r="K319" s="57"/>
      <c r="L319" s="57"/>
      <c r="M319" s="58" t="str">
        <f t="shared" si="50"/>
        <v/>
      </c>
      <c r="N319" s="102"/>
    </row>
    <row r="320" spans="1:14">
      <c r="A320" s="97" t="str">
        <f t="shared" si="48"/>
        <v/>
      </c>
      <c r="B320" s="98" t="str">
        <f t="shared" si="47"/>
        <v/>
      </c>
      <c r="C320" s="99"/>
      <c r="D320" s="137"/>
      <c r="E320" s="100"/>
      <c r="F320" s="57"/>
      <c r="G320" s="58">
        <f t="shared" si="49"/>
        <v>0</v>
      </c>
      <c r="H320" s="58">
        <f>IF(E320="",0,IFERROR(VLOOKUP(E320,档案费管理台账!$D$4:$H$1000,5,0),0))</f>
        <v>0</v>
      </c>
      <c r="I320" s="57"/>
      <c r="J320" s="57"/>
      <c r="K320" s="57"/>
      <c r="L320" s="57"/>
      <c r="M320" s="58" t="str">
        <f t="shared" si="50"/>
        <v/>
      </c>
      <c r="N320" s="102"/>
    </row>
    <row r="321" spans="1:14">
      <c r="A321" s="97" t="str">
        <f t="shared" si="48"/>
        <v/>
      </c>
      <c r="B321" s="98" t="str">
        <f t="shared" si="47"/>
        <v/>
      </c>
      <c r="C321" s="99"/>
      <c r="D321" s="137"/>
      <c r="E321" s="100"/>
      <c r="F321" s="57"/>
      <c r="G321" s="58">
        <f t="shared" si="49"/>
        <v>0</v>
      </c>
      <c r="H321" s="58">
        <f>IF(E321="",0,IFERROR(VLOOKUP(E321,档案费管理台账!$D$4:$H$1000,5,0),0))</f>
        <v>0</v>
      </c>
      <c r="I321" s="57"/>
      <c r="J321" s="57"/>
      <c r="K321" s="57"/>
      <c r="L321" s="57"/>
      <c r="M321" s="58" t="str">
        <f t="shared" si="50"/>
        <v/>
      </c>
      <c r="N321" s="102"/>
    </row>
    <row r="322" spans="1:14">
      <c r="A322" s="97" t="str">
        <f t="shared" si="48"/>
        <v/>
      </c>
      <c r="B322" s="98" t="str">
        <f t="shared" si="47"/>
        <v/>
      </c>
      <c r="C322" s="99"/>
      <c r="D322" s="137"/>
      <c r="E322" s="100"/>
      <c r="F322" s="57"/>
      <c r="G322" s="58">
        <f t="shared" si="49"/>
        <v>0</v>
      </c>
      <c r="H322" s="58">
        <f>IF(E322="",0,IFERROR(VLOOKUP(E322,档案费管理台账!$D$4:$H$1000,5,0),0))</f>
        <v>0</v>
      </c>
      <c r="I322" s="57"/>
      <c r="J322" s="57"/>
      <c r="K322" s="57"/>
      <c r="L322" s="57"/>
      <c r="M322" s="58" t="str">
        <f t="shared" si="50"/>
        <v/>
      </c>
      <c r="N322" s="102"/>
    </row>
    <row r="323" spans="1:14">
      <c r="A323" s="97" t="str">
        <f t="shared" si="48"/>
        <v/>
      </c>
      <c r="B323" s="98" t="str">
        <f t="shared" si="47"/>
        <v/>
      </c>
      <c r="C323" s="99"/>
      <c r="D323" s="137"/>
      <c r="E323" s="100"/>
      <c r="F323" s="57"/>
      <c r="G323" s="58">
        <f t="shared" si="49"/>
        <v>0</v>
      </c>
      <c r="H323" s="58">
        <f>IF(E323="",0,IFERROR(VLOOKUP(E323,档案费管理台账!$D$4:$H$1000,5,0),0))</f>
        <v>0</v>
      </c>
      <c r="I323" s="57"/>
      <c r="J323" s="57"/>
      <c r="K323" s="57"/>
      <c r="L323" s="57"/>
      <c r="M323" s="58" t="str">
        <f t="shared" si="50"/>
        <v/>
      </c>
      <c r="N323" s="102"/>
    </row>
    <row r="324" spans="1:14">
      <c r="A324" s="97" t="str">
        <f t="shared" si="48"/>
        <v/>
      </c>
      <c r="B324" s="98" t="str">
        <f t="shared" si="47"/>
        <v/>
      </c>
      <c r="C324" s="99"/>
      <c r="D324" s="137"/>
      <c r="E324" s="100"/>
      <c r="F324" s="57"/>
      <c r="G324" s="58">
        <f t="shared" si="49"/>
        <v>0</v>
      </c>
      <c r="H324" s="58">
        <f>IF(E324="",0,IFERROR(VLOOKUP(E324,档案费管理台账!$D$4:$H$1000,5,0),0))</f>
        <v>0</v>
      </c>
      <c r="I324" s="57"/>
      <c r="J324" s="57"/>
      <c r="K324" s="57"/>
      <c r="L324" s="57"/>
      <c r="M324" s="58" t="str">
        <f t="shared" si="50"/>
        <v/>
      </c>
      <c r="N324" s="102"/>
    </row>
    <row r="325" spans="1:14">
      <c r="A325" s="97" t="str">
        <f t="shared" si="48"/>
        <v/>
      </c>
      <c r="B325" s="98" t="str">
        <f t="shared" si="47"/>
        <v/>
      </c>
      <c r="C325" s="99"/>
      <c r="D325" s="137"/>
      <c r="E325" s="100"/>
      <c r="F325" s="57"/>
      <c r="G325" s="58">
        <f t="shared" si="49"/>
        <v>0</v>
      </c>
      <c r="H325" s="58">
        <f>IF(E325="",0,IFERROR(VLOOKUP(E325,档案费管理台账!$D$4:$H$1000,5,0),0))</f>
        <v>0</v>
      </c>
      <c r="I325" s="57"/>
      <c r="J325" s="57"/>
      <c r="K325" s="57"/>
      <c r="L325" s="57"/>
      <c r="M325" s="58" t="str">
        <f t="shared" si="50"/>
        <v/>
      </c>
      <c r="N325" s="102"/>
    </row>
    <row r="326" spans="1:14">
      <c r="A326" s="97" t="str">
        <f t="shared" si="48"/>
        <v/>
      </c>
      <c r="B326" s="98" t="str">
        <f t="shared" si="47"/>
        <v/>
      </c>
      <c r="C326" s="99"/>
      <c r="D326" s="137"/>
      <c r="E326" s="100"/>
      <c r="F326" s="57"/>
      <c r="G326" s="58">
        <f t="shared" si="49"/>
        <v>0</v>
      </c>
      <c r="H326" s="58">
        <f>IF(E326="",0,IFERROR(VLOOKUP(E326,档案费管理台账!$D$4:$H$1000,5,0),0))</f>
        <v>0</v>
      </c>
      <c r="I326" s="57"/>
      <c r="J326" s="57"/>
      <c r="K326" s="57"/>
      <c r="L326" s="57"/>
      <c r="M326" s="58" t="str">
        <f t="shared" si="50"/>
        <v/>
      </c>
      <c r="N326" s="102"/>
    </row>
    <row r="327" spans="1:14">
      <c r="A327" s="97" t="str">
        <f t="shared" si="48"/>
        <v/>
      </c>
      <c r="B327" s="98" t="str">
        <f t="shared" si="47"/>
        <v/>
      </c>
      <c r="C327" s="99"/>
      <c r="D327" s="137"/>
      <c r="E327" s="100"/>
      <c r="F327" s="57"/>
      <c r="G327" s="58">
        <f t="shared" si="49"/>
        <v>0</v>
      </c>
      <c r="H327" s="58">
        <f>IF(E327="",0,IFERROR(VLOOKUP(E327,档案费管理台账!$D$4:$H$1000,5,0),0))</f>
        <v>0</v>
      </c>
      <c r="I327" s="57"/>
      <c r="J327" s="57"/>
      <c r="K327" s="57"/>
      <c r="L327" s="57"/>
      <c r="M327" s="58" t="str">
        <f t="shared" si="50"/>
        <v/>
      </c>
      <c r="N327" s="102"/>
    </row>
    <row r="328" spans="1:14">
      <c r="A328" s="97" t="str">
        <f t="shared" si="48"/>
        <v/>
      </c>
      <c r="B328" s="98" t="str">
        <f t="shared" si="47"/>
        <v/>
      </c>
      <c r="C328" s="99"/>
      <c r="D328" s="137"/>
      <c r="E328" s="100"/>
      <c r="F328" s="57"/>
      <c r="G328" s="58">
        <f t="shared" si="49"/>
        <v>0</v>
      </c>
      <c r="H328" s="58">
        <f>IF(E328="",0,IFERROR(VLOOKUP(E328,档案费管理台账!$D$4:$H$1000,5,0),0))</f>
        <v>0</v>
      </c>
      <c r="I328" s="57"/>
      <c r="J328" s="57"/>
      <c r="K328" s="57"/>
      <c r="L328" s="57"/>
      <c r="M328" s="58" t="str">
        <f t="shared" si="50"/>
        <v/>
      </c>
      <c r="N328" s="102"/>
    </row>
    <row r="329" spans="1:14">
      <c r="A329" s="97" t="str">
        <f t="shared" si="48"/>
        <v/>
      </c>
      <c r="B329" s="98" t="str">
        <f t="shared" si="47"/>
        <v/>
      </c>
      <c r="C329" s="99"/>
      <c r="D329" s="137"/>
      <c r="E329" s="100"/>
      <c r="F329" s="57"/>
      <c r="G329" s="58">
        <f t="shared" si="49"/>
        <v>0</v>
      </c>
      <c r="H329" s="58">
        <f>IF(E329="",0,IFERROR(VLOOKUP(E329,档案费管理台账!$D$4:$H$1000,5,0),0))</f>
        <v>0</v>
      </c>
      <c r="I329" s="57"/>
      <c r="J329" s="57"/>
      <c r="K329" s="57"/>
      <c r="L329" s="57"/>
      <c r="M329" s="58" t="str">
        <f t="shared" si="50"/>
        <v/>
      </c>
      <c r="N329" s="102"/>
    </row>
    <row r="330" spans="1:14">
      <c r="A330" s="97" t="str">
        <f t="shared" si="48"/>
        <v/>
      </c>
      <c r="B330" s="98" t="str">
        <f t="shared" si="47"/>
        <v/>
      </c>
      <c r="C330" s="99"/>
      <c r="D330" s="137"/>
      <c r="E330" s="100"/>
      <c r="F330" s="57"/>
      <c r="G330" s="58">
        <f t="shared" si="49"/>
        <v>0</v>
      </c>
      <c r="H330" s="58">
        <f>IF(E330="",0,IFERROR(VLOOKUP(E330,档案费管理台账!$D$4:$H$1000,5,0),0))</f>
        <v>0</v>
      </c>
      <c r="I330" s="57"/>
      <c r="J330" s="57"/>
      <c r="K330" s="57"/>
      <c r="L330" s="57"/>
      <c r="M330" s="58" t="str">
        <f t="shared" si="50"/>
        <v/>
      </c>
      <c r="N330" s="102"/>
    </row>
    <row r="331" spans="1:14">
      <c r="A331" s="97" t="str">
        <f t="shared" si="48"/>
        <v/>
      </c>
      <c r="B331" s="98" t="str">
        <f t="shared" si="47"/>
        <v/>
      </c>
      <c r="C331" s="99"/>
      <c r="D331" s="137"/>
      <c r="E331" s="100"/>
      <c r="F331" s="57"/>
      <c r="G331" s="58">
        <f t="shared" si="49"/>
        <v>0</v>
      </c>
      <c r="H331" s="58">
        <f>IF(E331="",0,IFERROR(VLOOKUP(E331,档案费管理台账!$D$4:$H$1000,5,0),0))</f>
        <v>0</v>
      </c>
      <c r="I331" s="57"/>
      <c r="J331" s="57"/>
      <c r="K331" s="57"/>
      <c r="L331" s="57"/>
      <c r="M331" s="58" t="str">
        <f t="shared" si="50"/>
        <v/>
      </c>
      <c r="N331" s="102"/>
    </row>
    <row r="332" spans="1:14">
      <c r="A332" s="97" t="str">
        <f t="shared" si="48"/>
        <v/>
      </c>
      <c r="B332" s="98" t="str">
        <f t="shared" si="47"/>
        <v/>
      </c>
      <c r="C332" s="99"/>
      <c r="D332" s="137"/>
      <c r="E332" s="100"/>
      <c r="F332" s="57"/>
      <c r="G332" s="58">
        <f t="shared" si="49"/>
        <v>0</v>
      </c>
      <c r="H332" s="58">
        <f>IF(E332="",0,IFERROR(VLOOKUP(E332,档案费管理台账!$D$4:$H$1000,5,0),0))</f>
        <v>0</v>
      </c>
      <c r="I332" s="57"/>
      <c r="J332" s="57"/>
      <c r="K332" s="57"/>
      <c r="L332" s="57"/>
      <c r="M332" s="58" t="str">
        <f t="shared" si="50"/>
        <v/>
      </c>
      <c r="N332" s="102"/>
    </row>
    <row r="333" spans="1:14">
      <c r="A333" s="97" t="str">
        <f t="shared" si="48"/>
        <v/>
      </c>
      <c r="B333" s="98" t="str">
        <f t="shared" si="47"/>
        <v/>
      </c>
      <c r="C333" s="99"/>
      <c r="D333" s="137"/>
      <c r="E333" s="100"/>
      <c r="F333" s="57"/>
      <c r="G333" s="58">
        <f t="shared" si="49"/>
        <v>0</v>
      </c>
      <c r="H333" s="58">
        <f>IF(E333="",0,IFERROR(VLOOKUP(E333,档案费管理台账!$D$4:$H$1000,5,0),0))</f>
        <v>0</v>
      </c>
      <c r="I333" s="57"/>
      <c r="J333" s="57"/>
      <c r="K333" s="57"/>
      <c r="L333" s="57"/>
      <c r="M333" s="58" t="str">
        <f t="shared" si="50"/>
        <v/>
      </c>
      <c r="N333" s="102"/>
    </row>
    <row r="334" spans="1:14">
      <c r="A334" s="97" t="str">
        <f t="shared" si="48"/>
        <v/>
      </c>
      <c r="B334" s="98" t="str">
        <f t="shared" si="47"/>
        <v/>
      </c>
      <c r="C334" s="99"/>
      <c r="D334" s="137"/>
      <c r="E334" s="100"/>
      <c r="F334" s="57"/>
      <c r="G334" s="58">
        <f t="shared" si="49"/>
        <v>0</v>
      </c>
      <c r="H334" s="58">
        <f>IF(E334="",0,IFERROR(VLOOKUP(E334,档案费管理台账!$D$4:$H$1000,5,0),0))</f>
        <v>0</v>
      </c>
      <c r="I334" s="57"/>
      <c r="J334" s="57"/>
      <c r="K334" s="57"/>
      <c r="L334" s="57"/>
      <c r="M334" s="58" t="str">
        <f t="shared" si="50"/>
        <v/>
      </c>
      <c r="N334" s="102"/>
    </row>
    <row r="335" spans="1:14">
      <c r="A335" s="97" t="str">
        <f t="shared" si="48"/>
        <v/>
      </c>
      <c r="B335" s="98" t="str">
        <f t="shared" si="47"/>
        <v/>
      </c>
      <c r="C335" s="99"/>
      <c r="D335" s="137"/>
      <c r="E335" s="100"/>
      <c r="F335" s="57"/>
      <c r="G335" s="58">
        <f t="shared" si="49"/>
        <v>0</v>
      </c>
      <c r="H335" s="58">
        <f>IF(E335="",0,IFERROR(VLOOKUP(E335,档案费管理台账!$D$4:$H$1000,5,0),0))</f>
        <v>0</v>
      </c>
      <c r="I335" s="57"/>
      <c r="J335" s="57"/>
      <c r="K335" s="57"/>
      <c r="L335" s="57"/>
      <c r="M335" s="58" t="str">
        <f t="shared" si="50"/>
        <v/>
      </c>
      <c r="N335" s="102"/>
    </row>
    <row r="336" spans="1:14">
      <c r="A336" s="97" t="str">
        <f t="shared" si="48"/>
        <v/>
      </c>
      <c r="B336" s="98" t="str">
        <f t="shared" si="47"/>
        <v/>
      </c>
      <c r="C336" s="99"/>
      <c r="D336" s="137"/>
      <c r="E336" s="100"/>
      <c r="F336" s="57"/>
      <c r="G336" s="58">
        <f t="shared" si="49"/>
        <v>0</v>
      </c>
      <c r="H336" s="58">
        <f>IF(E336="",0,IFERROR(VLOOKUP(E336,档案费管理台账!$D$4:$H$1000,5,0),0))</f>
        <v>0</v>
      </c>
      <c r="I336" s="57"/>
      <c r="J336" s="57"/>
      <c r="K336" s="57"/>
      <c r="L336" s="57"/>
      <c r="M336" s="58" t="str">
        <f t="shared" si="50"/>
        <v/>
      </c>
      <c r="N336" s="102"/>
    </row>
    <row r="337" spans="1:14">
      <c r="A337" s="97" t="str">
        <f t="shared" si="48"/>
        <v/>
      </c>
      <c r="B337" s="98" t="str">
        <f t="shared" si="47"/>
        <v/>
      </c>
      <c r="C337" s="99"/>
      <c r="D337" s="137"/>
      <c r="E337" s="100"/>
      <c r="F337" s="57"/>
      <c r="G337" s="58">
        <f t="shared" si="49"/>
        <v>0</v>
      </c>
      <c r="H337" s="58">
        <f>IF(E337="",0,IFERROR(VLOOKUP(E337,档案费管理台账!$D$4:$H$1000,5,0),0))</f>
        <v>0</v>
      </c>
      <c r="I337" s="57"/>
      <c r="J337" s="57"/>
      <c r="K337" s="57"/>
      <c r="L337" s="57"/>
      <c r="M337" s="58" t="str">
        <f t="shared" si="50"/>
        <v/>
      </c>
      <c r="N337" s="102"/>
    </row>
    <row r="338" spans="1:14">
      <c r="A338" s="97" t="str">
        <f t="shared" si="48"/>
        <v/>
      </c>
      <c r="B338" s="98" t="str">
        <f t="shared" si="47"/>
        <v/>
      </c>
      <c r="C338" s="99"/>
      <c r="D338" s="137"/>
      <c r="E338" s="100"/>
      <c r="F338" s="57"/>
      <c r="G338" s="58">
        <f t="shared" si="49"/>
        <v>0</v>
      </c>
      <c r="H338" s="58">
        <f>IF(E338="",0,IFERROR(VLOOKUP(E338,档案费管理台账!$D$4:$H$1000,5,0),0))</f>
        <v>0</v>
      </c>
      <c r="I338" s="57"/>
      <c r="J338" s="57"/>
      <c r="K338" s="57"/>
      <c r="L338" s="57"/>
      <c r="M338" s="58" t="str">
        <f t="shared" si="50"/>
        <v/>
      </c>
      <c r="N338" s="102"/>
    </row>
    <row r="339" spans="1:14">
      <c r="A339" s="97" t="str">
        <f t="shared" si="48"/>
        <v/>
      </c>
      <c r="B339" s="98" t="str">
        <f t="shared" si="47"/>
        <v/>
      </c>
      <c r="C339" s="99"/>
      <c r="D339" s="137"/>
      <c r="E339" s="100"/>
      <c r="F339" s="57"/>
      <c r="G339" s="58">
        <f t="shared" si="49"/>
        <v>0</v>
      </c>
      <c r="H339" s="58">
        <f>IF(E339="",0,IFERROR(VLOOKUP(E339,档案费管理台账!$D$4:$H$1000,5,0),0))</f>
        <v>0</v>
      </c>
      <c r="I339" s="57"/>
      <c r="J339" s="57"/>
      <c r="K339" s="57"/>
      <c r="L339" s="57"/>
      <c r="M339" s="58" t="str">
        <f t="shared" si="50"/>
        <v/>
      </c>
      <c r="N339" s="102"/>
    </row>
    <row r="340" spans="1:14">
      <c r="A340" s="97" t="str">
        <f t="shared" si="48"/>
        <v/>
      </c>
      <c r="B340" s="98" t="str">
        <f t="shared" si="47"/>
        <v/>
      </c>
      <c r="C340" s="99"/>
      <c r="D340" s="137"/>
      <c r="E340" s="100"/>
      <c r="F340" s="57"/>
      <c r="G340" s="58">
        <f t="shared" si="49"/>
        <v>0</v>
      </c>
      <c r="H340" s="58">
        <f>IF(E340="",0,IFERROR(VLOOKUP(E340,档案费管理台账!$D$4:$H$1000,5,0),0))</f>
        <v>0</v>
      </c>
      <c r="I340" s="57"/>
      <c r="J340" s="57"/>
      <c r="K340" s="57"/>
      <c r="L340" s="57"/>
      <c r="M340" s="58" t="str">
        <f t="shared" si="50"/>
        <v/>
      </c>
      <c r="N340" s="102"/>
    </row>
    <row r="341" spans="1:14">
      <c r="A341" s="97" t="str">
        <f t="shared" si="48"/>
        <v/>
      </c>
      <c r="B341" s="98" t="str">
        <f t="shared" si="47"/>
        <v/>
      </c>
      <c r="C341" s="99"/>
      <c r="D341" s="137"/>
      <c r="E341" s="100"/>
      <c r="F341" s="57"/>
      <c r="G341" s="58">
        <f t="shared" si="49"/>
        <v>0</v>
      </c>
      <c r="H341" s="58">
        <f>IF(E341="",0,IFERROR(VLOOKUP(E341,档案费管理台账!$D$4:$H$1000,5,0),0))</f>
        <v>0</v>
      </c>
      <c r="I341" s="57"/>
      <c r="J341" s="57"/>
      <c r="K341" s="57"/>
      <c r="L341" s="57"/>
      <c r="M341" s="58" t="str">
        <f t="shared" si="50"/>
        <v/>
      </c>
      <c r="N341" s="102"/>
    </row>
    <row r="342" spans="1:14">
      <c r="A342" s="97" t="str">
        <f t="shared" si="48"/>
        <v/>
      </c>
      <c r="B342" s="98" t="str">
        <f t="shared" si="47"/>
        <v/>
      </c>
      <c r="C342" s="99"/>
      <c r="D342" s="137"/>
      <c r="E342" s="100"/>
      <c r="F342" s="57"/>
      <c r="G342" s="58">
        <f t="shared" si="49"/>
        <v>0</v>
      </c>
      <c r="H342" s="58">
        <f>IF(E342="",0,IFERROR(VLOOKUP(E342,档案费管理台账!$D$4:$H$1000,5,0),0))</f>
        <v>0</v>
      </c>
      <c r="I342" s="57"/>
      <c r="J342" s="57"/>
      <c r="K342" s="57"/>
      <c r="L342" s="57"/>
      <c r="M342" s="58" t="str">
        <f t="shared" si="50"/>
        <v/>
      </c>
      <c r="N342" s="102"/>
    </row>
    <row r="343" spans="1:14">
      <c r="A343" s="97" t="str">
        <f t="shared" si="48"/>
        <v/>
      </c>
      <c r="B343" s="98" t="str">
        <f t="shared" si="47"/>
        <v/>
      </c>
      <c r="C343" s="99"/>
      <c r="D343" s="137"/>
      <c r="E343" s="100"/>
      <c r="F343" s="57"/>
      <c r="G343" s="58">
        <f t="shared" si="49"/>
        <v>0</v>
      </c>
      <c r="H343" s="58">
        <f>IF(E343="",0,IFERROR(VLOOKUP(E343,档案费管理台账!$D$4:$H$1000,5,0),0))</f>
        <v>0</v>
      </c>
      <c r="I343" s="57"/>
      <c r="J343" s="57"/>
      <c r="K343" s="57"/>
      <c r="L343" s="57"/>
      <c r="M343" s="58" t="str">
        <f t="shared" si="50"/>
        <v/>
      </c>
      <c r="N343" s="102"/>
    </row>
    <row r="344" spans="1:14">
      <c r="A344" s="97" t="str">
        <f t="shared" si="48"/>
        <v/>
      </c>
      <c r="B344" s="98" t="str">
        <f t="shared" si="47"/>
        <v/>
      </c>
      <c r="C344" s="99"/>
      <c r="D344" s="137"/>
      <c r="E344" s="100"/>
      <c r="F344" s="57"/>
      <c r="G344" s="58">
        <f t="shared" si="49"/>
        <v>0</v>
      </c>
      <c r="H344" s="58">
        <f>IF(E344="",0,IFERROR(VLOOKUP(E344,档案费管理台账!$D$4:$H$1000,5,0),0))</f>
        <v>0</v>
      </c>
      <c r="I344" s="57"/>
      <c r="J344" s="57"/>
      <c r="K344" s="57"/>
      <c r="L344" s="57"/>
      <c r="M344" s="58" t="str">
        <f t="shared" si="50"/>
        <v/>
      </c>
      <c r="N344" s="102"/>
    </row>
    <row r="345" spans="1:14">
      <c r="A345" s="97" t="str">
        <f t="shared" si="48"/>
        <v/>
      </c>
      <c r="B345" s="98" t="str">
        <f t="shared" si="47"/>
        <v/>
      </c>
      <c r="C345" s="99"/>
      <c r="D345" s="137"/>
      <c r="E345" s="100"/>
      <c r="F345" s="57"/>
      <c r="G345" s="58">
        <f t="shared" si="49"/>
        <v>0</v>
      </c>
      <c r="H345" s="58">
        <f>IF(E345="",0,IFERROR(VLOOKUP(E345,档案费管理台账!$D$4:$H$1000,5,0),0))</f>
        <v>0</v>
      </c>
      <c r="I345" s="57"/>
      <c r="J345" s="57"/>
      <c r="K345" s="57"/>
      <c r="L345" s="57"/>
      <c r="M345" s="58" t="str">
        <f t="shared" si="50"/>
        <v/>
      </c>
      <c r="N345" s="102"/>
    </row>
    <row r="346" spans="1:14">
      <c r="A346" s="97" t="str">
        <f t="shared" si="48"/>
        <v/>
      </c>
      <c r="B346" s="98" t="str">
        <f t="shared" si="47"/>
        <v/>
      </c>
      <c r="C346" s="99"/>
      <c r="D346" s="137"/>
      <c r="E346" s="100"/>
      <c r="F346" s="57"/>
      <c r="G346" s="58">
        <f t="shared" si="49"/>
        <v>0</v>
      </c>
      <c r="H346" s="58">
        <f>IF(E346="",0,IFERROR(VLOOKUP(E346,档案费管理台账!$D$4:$H$1000,5,0),0))</f>
        <v>0</v>
      </c>
      <c r="I346" s="57"/>
      <c r="J346" s="57"/>
      <c r="K346" s="57"/>
      <c r="L346" s="57"/>
      <c r="M346" s="58" t="str">
        <f t="shared" si="50"/>
        <v/>
      </c>
      <c r="N346" s="102"/>
    </row>
    <row r="347" spans="1:14">
      <c r="A347" s="97" t="str">
        <f t="shared" si="48"/>
        <v/>
      </c>
      <c r="B347" s="98" t="str">
        <f t="shared" si="47"/>
        <v/>
      </c>
      <c r="C347" s="99"/>
      <c r="D347" s="137"/>
      <c r="E347" s="100"/>
      <c r="F347" s="57"/>
      <c r="G347" s="58">
        <f t="shared" si="49"/>
        <v>0</v>
      </c>
      <c r="H347" s="58">
        <f>IF(E347="",0,IFERROR(VLOOKUP(E347,档案费管理台账!$D$4:$H$1000,5,0),0))</f>
        <v>0</v>
      </c>
      <c r="I347" s="57"/>
      <c r="J347" s="57"/>
      <c r="K347" s="57"/>
      <c r="L347" s="57"/>
      <c r="M347" s="58" t="str">
        <f t="shared" si="50"/>
        <v/>
      </c>
      <c r="N347" s="102"/>
    </row>
    <row r="348" spans="1:14">
      <c r="A348" s="97" t="str">
        <f t="shared" si="48"/>
        <v/>
      </c>
      <c r="B348" s="98" t="str">
        <f t="shared" si="47"/>
        <v/>
      </c>
      <c r="C348" s="99"/>
      <c r="D348" s="137"/>
      <c r="E348" s="100"/>
      <c r="F348" s="57"/>
      <c r="G348" s="58">
        <f t="shared" si="49"/>
        <v>0</v>
      </c>
      <c r="H348" s="58">
        <f>IF(E348="",0,IFERROR(VLOOKUP(E348,档案费管理台账!$D$4:$H$1000,5,0),0))</f>
        <v>0</v>
      </c>
      <c r="I348" s="57"/>
      <c r="J348" s="57"/>
      <c r="K348" s="57"/>
      <c r="L348" s="57"/>
      <c r="M348" s="58" t="str">
        <f t="shared" si="50"/>
        <v/>
      </c>
      <c r="N348" s="102"/>
    </row>
    <row r="349" spans="1:14">
      <c r="A349" s="97" t="str">
        <f t="shared" si="48"/>
        <v/>
      </c>
      <c r="B349" s="98" t="str">
        <f t="shared" si="47"/>
        <v/>
      </c>
      <c r="C349" s="99"/>
      <c r="D349" s="137"/>
      <c r="E349" s="100"/>
      <c r="F349" s="57"/>
      <c r="G349" s="58">
        <f t="shared" si="49"/>
        <v>0</v>
      </c>
      <c r="H349" s="58">
        <f>IF(E349="",0,IFERROR(VLOOKUP(E349,档案费管理台账!$D$4:$H$1000,5,0),0))</f>
        <v>0</v>
      </c>
      <c r="I349" s="57"/>
      <c r="J349" s="57"/>
      <c r="K349" s="57"/>
      <c r="L349" s="57"/>
      <c r="M349" s="58" t="str">
        <f t="shared" si="50"/>
        <v/>
      </c>
      <c r="N349" s="102"/>
    </row>
    <row r="350" spans="1:14">
      <c r="A350" s="97" t="str">
        <f t="shared" si="48"/>
        <v/>
      </c>
      <c r="B350" s="98" t="str">
        <f t="shared" si="47"/>
        <v/>
      </c>
      <c r="C350" s="99"/>
      <c r="D350" s="137"/>
      <c r="E350" s="100"/>
      <c r="F350" s="57"/>
      <c r="G350" s="58">
        <f t="shared" si="49"/>
        <v>0</v>
      </c>
      <c r="H350" s="58">
        <f>IF(E350="",0,IFERROR(VLOOKUP(E350,档案费管理台账!$D$4:$H$1000,5,0),0))</f>
        <v>0</v>
      </c>
      <c r="I350" s="57"/>
      <c r="J350" s="57"/>
      <c r="K350" s="57"/>
      <c r="L350" s="57"/>
      <c r="M350" s="58" t="str">
        <f t="shared" si="50"/>
        <v/>
      </c>
      <c r="N350" s="102"/>
    </row>
    <row r="351" spans="1:14">
      <c r="A351" s="97" t="str">
        <f t="shared" si="48"/>
        <v/>
      </c>
      <c r="B351" s="98" t="str">
        <f t="shared" si="47"/>
        <v/>
      </c>
      <c r="C351" s="99"/>
      <c r="D351" s="137"/>
      <c r="E351" s="100"/>
      <c r="F351" s="57"/>
      <c r="G351" s="58">
        <f t="shared" si="49"/>
        <v>0</v>
      </c>
      <c r="H351" s="58">
        <f>IF(E351="",0,IFERROR(VLOOKUP(E351,档案费管理台账!$D$4:$H$1000,5,0),0))</f>
        <v>0</v>
      </c>
      <c r="I351" s="57"/>
      <c r="J351" s="57"/>
      <c r="K351" s="57"/>
      <c r="L351" s="57"/>
      <c r="M351" s="58" t="str">
        <f t="shared" si="50"/>
        <v/>
      </c>
      <c r="N351" s="102"/>
    </row>
    <row r="352" spans="1:14">
      <c r="A352" s="97" t="str">
        <f t="shared" si="48"/>
        <v/>
      </c>
      <c r="B352" s="98" t="str">
        <f t="shared" si="47"/>
        <v/>
      </c>
      <c r="C352" s="99"/>
      <c r="D352" s="137"/>
      <c r="E352" s="100"/>
      <c r="F352" s="57"/>
      <c r="G352" s="58">
        <f t="shared" si="49"/>
        <v>0</v>
      </c>
      <c r="H352" s="58">
        <f>IF(E352="",0,IFERROR(VLOOKUP(E352,档案费管理台账!$D$4:$H$1000,5,0),0))</f>
        <v>0</v>
      </c>
      <c r="I352" s="57"/>
      <c r="J352" s="57"/>
      <c r="K352" s="57"/>
      <c r="L352" s="57"/>
      <c r="M352" s="58" t="str">
        <f t="shared" si="50"/>
        <v/>
      </c>
      <c r="N352" s="102"/>
    </row>
    <row r="353" spans="1:14">
      <c r="A353" s="97" t="str">
        <f t="shared" si="48"/>
        <v/>
      </c>
      <c r="B353" s="98" t="str">
        <f t="shared" si="47"/>
        <v/>
      </c>
      <c r="C353" s="99"/>
      <c r="D353" s="137"/>
      <c r="E353" s="100"/>
      <c r="F353" s="57"/>
      <c r="G353" s="58">
        <f t="shared" si="49"/>
        <v>0</v>
      </c>
      <c r="H353" s="58">
        <f>IF(E353="",0,IFERROR(VLOOKUP(E353,档案费管理台账!$D$4:$H$1000,5,0),0))</f>
        <v>0</v>
      </c>
      <c r="I353" s="57"/>
      <c r="J353" s="57"/>
      <c r="K353" s="57"/>
      <c r="L353" s="57"/>
      <c r="M353" s="58" t="str">
        <f t="shared" si="50"/>
        <v/>
      </c>
      <c r="N353" s="102"/>
    </row>
    <row r="354" spans="1:14">
      <c r="A354" s="97" t="str">
        <f t="shared" si="48"/>
        <v/>
      </c>
      <c r="B354" s="98" t="str">
        <f t="shared" si="47"/>
        <v/>
      </c>
      <c r="C354" s="99"/>
      <c r="D354" s="137"/>
      <c r="E354" s="100"/>
      <c r="F354" s="57"/>
      <c r="G354" s="58">
        <f t="shared" si="49"/>
        <v>0</v>
      </c>
      <c r="H354" s="58">
        <f>IF(E354="",0,IFERROR(VLOOKUP(E354,档案费管理台账!$D$4:$H$1000,5,0),0))</f>
        <v>0</v>
      </c>
      <c r="I354" s="57"/>
      <c r="J354" s="57"/>
      <c r="K354" s="57"/>
      <c r="L354" s="57"/>
      <c r="M354" s="58" t="str">
        <f t="shared" si="50"/>
        <v/>
      </c>
      <c r="N354" s="102"/>
    </row>
    <row r="355" spans="1:14">
      <c r="A355" s="97" t="str">
        <f t="shared" si="48"/>
        <v/>
      </c>
      <c r="B355" s="98" t="str">
        <f t="shared" si="47"/>
        <v/>
      </c>
      <c r="C355" s="99"/>
      <c r="D355" s="137"/>
      <c r="E355" s="100"/>
      <c r="F355" s="57"/>
      <c r="G355" s="58">
        <f t="shared" si="49"/>
        <v>0</v>
      </c>
      <c r="H355" s="58">
        <f>IF(E355="",0,IFERROR(VLOOKUP(E355,档案费管理台账!$D$4:$H$1000,5,0),0))</f>
        <v>0</v>
      </c>
      <c r="I355" s="57"/>
      <c r="J355" s="57"/>
      <c r="K355" s="57"/>
      <c r="L355" s="57"/>
      <c r="M355" s="58" t="str">
        <f t="shared" si="50"/>
        <v/>
      </c>
      <c r="N355" s="102"/>
    </row>
    <row r="356" spans="1:14">
      <c r="A356" s="97" t="str">
        <f t="shared" si="48"/>
        <v/>
      </c>
      <c r="B356" s="98" t="str">
        <f t="shared" si="47"/>
        <v/>
      </c>
      <c r="C356" s="99"/>
      <c r="D356" s="137"/>
      <c r="E356" s="100"/>
      <c r="F356" s="57"/>
      <c r="G356" s="58">
        <f t="shared" si="49"/>
        <v>0</v>
      </c>
      <c r="H356" s="58">
        <f>IF(E356="",0,IFERROR(VLOOKUP(E356,档案费管理台账!$D$4:$H$1000,5,0),0))</f>
        <v>0</v>
      </c>
      <c r="I356" s="57"/>
      <c r="J356" s="57"/>
      <c r="K356" s="57"/>
      <c r="L356" s="57"/>
      <c r="M356" s="58" t="str">
        <f t="shared" si="50"/>
        <v/>
      </c>
      <c r="N356" s="102"/>
    </row>
    <row r="357" spans="1:14">
      <c r="A357" s="97" t="str">
        <f t="shared" si="48"/>
        <v/>
      </c>
      <c r="B357" s="98" t="str">
        <f t="shared" si="47"/>
        <v/>
      </c>
      <c r="C357" s="99"/>
      <c r="D357" s="137"/>
      <c r="E357" s="100"/>
      <c r="F357" s="57"/>
      <c r="G357" s="58">
        <f t="shared" si="49"/>
        <v>0</v>
      </c>
      <c r="H357" s="58">
        <f>IF(E357="",0,IFERROR(VLOOKUP(E357,档案费管理台账!$D$4:$H$1000,5,0),0))</f>
        <v>0</v>
      </c>
      <c r="I357" s="57"/>
      <c r="J357" s="57"/>
      <c r="K357" s="57"/>
      <c r="L357" s="57"/>
      <c r="M357" s="58" t="str">
        <f t="shared" si="50"/>
        <v/>
      </c>
      <c r="N357" s="102"/>
    </row>
    <row r="358" spans="1:14">
      <c r="A358" s="97" t="str">
        <f t="shared" si="48"/>
        <v/>
      </c>
      <c r="B358" s="98" t="str">
        <f t="shared" si="47"/>
        <v/>
      </c>
      <c r="C358" s="99"/>
      <c r="D358" s="137"/>
      <c r="E358" s="100"/>
      <c r="F358" s="57"/>
      <c r="G358" s="58">
        <f t="shared" si="49"/>
        <v>0</v>
      </c>
      <c r="H358" s="58">
        <f>IF(E358="",0,IFERROR(VLOOKUP(E358,档案费管理台账!$D$4:$H$1000,5,0),0))</f>
        <v>0</v>
      </c>
      <c r="I358" s="57"/>
      <c r="J358" s="57"/>
      <c r="K358" s="57"/>
      <c r="L358" s="57"/>
      <c r="M358" s="58" t="str">
        <f t="shared" si="50"/>
        <v/>
      </c>
      <c r="N358" s="102"/>
    </row>
    <row r="359" spans="1:14">
      <c r="A359" s="97" t="str">
        <f t="shared" si="48"/>
        <v/>
      </c>
      <c r="B359" s="98" t="str">
        <f t="shared" si="47"/>
        <v/>
      </c>
      <c r="C359" s="99"/>
      <c r="D359" s="137"/>
      <c r="E359" s="100"/>
      <c r="F359" s="57"/>
      <c r="G359" s="58">
        <f t="shared" si="49"/>
        <v>0</v>
      </c>
      <c r="H359" s="58">
        <f>IF(E359="",0,IFERROR(VLOOKUP(E359,档案费管理台账!$D$4:$H$1000,5,0),0))</f>
        <v>0</v>
      </c>
      <c r="I359" s="57"/>
      <c r="J359" s="57"/>
      <c r="K359" s="57"/>
      <c r="L359" s="57"/>
      <c r="M359" s="58" t="str">
        <f t="shared" si="50"/>
        <v/>
      </c>
      <c r="N359" s="102"/>
    </row>
    <row r="360" spans="1:14">
      <c r="A360" s="97" t="str">
        <f t="shared" si="48"/>
        <v/>
      </c>
      <c r="B360" s="98" t="str">
        <f t="shared" si="47"/>
        <v/>
      </c>
      <c r="C360" s="99"/>
      <c r="D360" s="137"/>
      <c r="E360" s="100"/>
      <c r="F360" s="57"/>
      <c r="G360" s="58">
        <f t="shared" si="49"/>
        <v>0</v>
      </c>
      <c r="H360" s="58">
        <f>IF(E360="",0,IFERROR(VLOOKUP(E360,档案费管理台账!$D$4:$H$1000,5,0),0))</f>
        <v>0</v>
      </c>
      <c r="I360" s="57"/>
      <c r="J360" s="57"/>
      <c r="K360" s="57"/>
      <c r="L360" s="57"/>
      <c r="M360" s="58" t="str">
        <f t="shared" si="50"/>
        <v/>
      </c>
      <c r="N360" s="102"/>
    </row>
    <row r="361" spans="1:14">
      <c r="A361" s="97" t="str">
        <f t="shared" si="48"/>
        <v/>
      </c>
      <c r="B361" s="98" t="str">
        <f t="shared" si="47"/>
        <v/>
      </c>
      <c r="C361" s="99"/>
      <c r="D361" s="137"/>
      <c r="E361" s="100"/>
      <c r="F361" s="57"/>
      <c r="G361" s="58">
        <f t="shared" si="49"/>
        <v>0</v>
      </c>
      <c r="H361" s="58">
        <f>IF(E361="",0,IFERROR(VLOOKUP(E361,档案费管理台账!$D$4:$H$1000,5,0),0))</f>
        <v>0</v>
      </c>
      <c r="I361" s="57"/>
      <c r="J361" s="57"/>
      <c r="K361" s="57"/>
      <c r="L361" s="57"/>
      <c r="M361" s="58" t="str">
        <f t="shared" si="50"/>
        <v/>
      </c>
      <c r="N361" s="102"/>
    </row>
    <row r="362" spans="1:14">
      <c r="A362" s="97" t="str">
        <f t="shared" si="48"/>
        <v/>
      </c>
      <c r="B362" s="98" t="str">
        <f t="shared" si="47"/>
        <v/>
      </c>
      <c r="C362" s="99"/>
      <c r="D362" s="137"/>
      <c r="E362" s="100"/>
      <c r="F362" s="57"/>
      <c r="G362" s="58">
        <f t="shared" si="49"/>
        <v>0</v>
      </c>
      <c r="H362" s="58">
        <f>IF(E362="",0,IFERROR(VLOOKUP(E362,档案费管理台账!$D$4:$H$1000,5,0),0))</f>
        <v>0</v>
      </c>
      <c r="I362" s="57"/>
      <c r="J362" s="57"/>
      <c r="K362" s="57"/>
      <c r="L362" s="57"/>
      <c r="M362" s="58" t="str">
        <f t="shared" si="50"/>
        <v/>
      </c>
      <c r="N362" s="102"/>
    </row>
    <row r="363" spans="1:14">
      <c r="A363" s="97" t="str">
        <f t="shared" si="48"/>
        <v/>
      </c>
      <c r="B363" s="98" t="str">
        <f t="shared" si="47"/>
        <v/>
      </c>
      <c r="C363" s="99"/>
      <c r="D363" s="137"/>
      <c r="E363" s="100"/>
      <c r="F363" s="57"/>
      <c r="G363" s="58">
        <f t="shared" si="49"/>
        <v>0</v>
      </c>
      <c r="H363" s="58">
        <f>IF(E363="",0,IFERROR(VLOOKUP(E363,档案费管理台账!$D$4:$H$1000,5,0),0))</f>
        <v>0</v>
      </c>
      <c r="I363" s="57"/>
      <c r="J363" s="57"/>
      <c r="K363" s="57"/>
      <c r="L363" s="57"/>
      <c r="M363" s="58" t="str">
        <f t="shared" si="50"/>
        <v/>
      </c>
      <c r="N363" s="102"/>
    </row>
    <row r="364" spans="1:14">
      <c r="A364" s="97" t="str">
        <f t="shared" si="48"/>
        <v/>
      </c>
      <c r="B364" s="98" t="str">
        <f t="shared" ref="B364:B427" si="51">IF(C364="","",MONTH(C364)&amp;"月")</f>
        <v/>
      </c>
      <c r="C364" s="99"/>
      <c r="D364" s="137"/>
      <c r="E364" s="100"/>
      <c r="F364" s="57"/>
      <c r="G364" s="58">
        <f t="shared" si="49"/>
        <v>0</v>
      </c>
      <c r="H364" s="58">
        <f>IF(E364="",0,IFERROR(VLOOKUP(E364,档案费管理台账!$D$4:$H$1000,5,0),0))</f>
        <v>0</v>
      </c>
      <c r="I364" s="57"/>
      <c r="J364" s="57"/>
      <c r="K364" s="57"/>
      <c r="L364" s="57"/>
      <c r="M364" s="58" t="str">
        <f t="shared" si="50"/>
        <v/>
      </c>
      <c r="N364" s="102"/>
    </row>
    <row r="365" spans="1:14">
      <c r="A365" s="97" t="str">
        <f t="shared" ref="A365:A428" si="52">IF(C365="","",ROW()-42)</f>
        <v/>
      </c>
      <c r="B365" s="98" t="str">
        <f t="shared" si="51"/>
        <v/>
      </c>
      <c r="C365" s="99"/>
      <c r="D365" s="137"/>
      <c r="E365" s="100"/>
      <c r="F365" s="57"/>
      <c r="G365" s="58">
        <f t="shared" ref="G365:G428" si="53">IF(F365="",0,F365*$K$41)</f>
        <v>0</v>
      </c>
      <c r="H365" s="58">
        <f>IF(E365="",0,IFERROR(VLOOKUP(E365,档案费管理台账!$D$4:$H$1000,5,0),0))</f>
        <v>0</v>
      </c>
      <c r="I365" s="57"/>
      <c r="J365" s="57"/>
      <c r="K365" s="57"/>
      <c r="L365" s="57"/>
      <c r="M365" s="58" t="str">
        <f t="shared" ref="M365:M428" si="54">IF(C365="","",ROUND(M364+G365-I365-J365-K365-L365-H365,2))</f>
        <v/>
      </c>
      <c r="N365" s="102"/>
    </row>
    <row r="366" spans="1:14">
      <c r="A366" s="97" t="str">
        <f t="shared" si="52"/>
        <v/>
      </c>
      <c r="B366" s="98" t="str">
        <f t="shared" si="51"/>
        <v/>
      </c>
      <c r="C366" s="99"/>
      <c r="D366" s="137"/>
      <c r="E366" s="100"/>
      <c r="F366" s="57"/>
      <c r="G366" s="58">
        <f t="shared" si="53"/>
        <v>0</v>
      </c>
      <c r="H366" s="58">
        <f>IF(E366="",0,IFERROR(VLOOKUP(E366,档案费管理台账!$D$4:$H$1000,5,0),0))</f>
        <v>0</v>
      </c>
      <c r="I366" s="57"/>
      <c r="J366" s="57"/>
      <c r="K366" s="57"/>
      <c r="L366" s="57"/>
      <c r="M366" s="58" t="str">
        <f t="shared" si="54"/>
        <v/>
      </c>
      <c r="N366" s="102"/>
    </row>
    <row r="367" spans="1:14">
      <c r="A367" s="97" t="str">
        <f t="shared" si="52"/>
        <v/>
      </c>
      <c r="B367" s="98" t="str">
        <f t="shared" si="51"/>
        <v/>
      </c>
      <c r="C367" s="99"/>
      <c r="D367" s="137"/>
      <c r="E367" s="100"/>
      <c r="F367" s="57"/>
      <c r="G367" s="58">
        <f t="shared" si="53"/>
        <v>0</v>
      </c>
      <c r="H367" s="58">
        <f>IF(E367="",0,IFERROR(VLOOKUP(E367,档案费管理台账!$D$4:$H$1000,5,0),0))</f>
        <v>0</v>
      </c>
      <c r="I367" s="57"/>
      <c r="J367" s="57"/>
      <c r="K367" s="57"/>
      <c r="L367" s="57"/>
      <c r="M367" s="58" t="str">
        <f t="shared" si="54"/>
        <v/>
      </c>
      <c r="N367" s="102"/>
    </row>
    <row r="368" spans="1:14">
      <c r="A368" s="97" t="str">
        <f t="shared" si="52"/>
        <v/>
      </c>
      <c r="B368" s="98" t="str">
        <f t="shared" si="51"/>
        <v/>
      </c>
      <c r="C368" s="99"/>
      <c r="D368" s="137"/>
      <c r="E368" s="100"/>
      <c r="F368" s="57"/>
      <c r="G368" s="58">
        <f t="shared" si="53"/>
        <v>0</v>
      </c>
      <c r="H368" s="58">
        <f>IF(E368="",0,IFERROR(VLOOKUP(E368,档案费管理台账!$D$4:$H$1000,5,0),0))</f>
        <v>0</v>
      </c>
      <c r="I368" s="57"/>
      <c r="J368" s="57"/>
      <c r="K368" s="57"/>
      <c r="L368" s="57"/>
      <c r="M368" s="58" t="str">
        <f t="shared" si="54"/>
        <v/>
      </c>
      <c r="N368" s="102"/>
    </row>
    <row r="369" spans="1:14">
      <c r="A369" s="97" t="str">
        <f t="shared" si="52"/>
        <v/>
      </c>
      <c r="B369" s="98" t="str">
        <f t="shared" si="51"/>
        <v/>
      </c>
      <c r="C369" s="99"/>
      <c r="D369" s="137"/>
      <c r="E369" s="100"/>
      <c r="F369" s="57"/>
      <c r="G369" s="58">
        <f t="shared" si="53"/>
        <v>0</v>
      </c>
      <c r="H369" s="58">
        <f>IF(E369="",0,IFERROR(VLOOKUP(E369,档案费管理台账!$D$4:$H$1000,5,0),0))</f>
        <v>0</v>
      </c>
      <c r="I369" s="57"/>
      <c r="J369" s="57"/>
      <c r="K369" s="57"/>
      <c r="L369" s="57"/>
      <c r="M369" s="58" t="str">
        <f t="shared" si="54"/>
        <v/>
      </c>
      <c r="N369" s="102"/>
    </row>
    <row r="370" spans="1:14">
      <c r="A370" s="97" t="str">
        <f t="shared" si="52"/>
        <v/>
      </c>
      <c r="B370" s="98" t="str">
        <f t="shared" si="51"/>
        <v/>
      </c>
      <c r="C370" s="99"/>
      <c r="D370" s="137"/>
      <c r="E370" s="100"/>
      <c r="F370" s="57"/>
      <c r="G370" s="58">
        <f t="shared" si="53"/>
        <v>0</v>
      </c>
      <c r="H370" s="58">
        <f>IF(E370="",0,IFERROR(VLOOKUP(E370,档案费管理台账!$D$4:$H$1000,5,0),0))</f>
        <v>0</v>
      </c>
      <c r="I370" s="57"/>
      <c r="J370" s="57"/>
      <c r="K370" s="57"/>
      <c r="L370" s="57"/>
      <c r="M370" s="58" t="str">
        <f t="shared" si="54"/>
        <v/>
      </c>
      <c r="N370" s="102"/>
    </row>
    <row r="371" spans="1:14">
      <c r="A371" s="97" t="str">
        <f t="shared" si="52"/>
        <v/>
      </c>
      <c r="B371" s="98" t="str">
        <f t="shared" si="51"/>
        <v/>
      </c>
      <c r="C371" s="99"/>
      <c r="D371" s="137"/>
      <c r="E371" s="100"/>
      <c r="F371" s="57"/>
      <c r="G371" s="58">
        <f t="shared" si="53"/>
        <v>0</v>
      </c>
      <c r="H371" s="58">
        <f>IF(E371="",0,IFERROR(VLOOKUP(E371,档案费管理台账!$D$4:$H$1000,5,0),0))</f>
        <v>0</v>
      </c>
      <c r="I371" s="57"/>
      <c r="J371" s="57"/>
      <c r="K371" s="57"/>
      <c r="L371" s="57"/>
      <c r="M371" s="58" t="str">
        <f t="shared" si="54"/>
        <v/>
      </c>
      <c r="N371" s="102"/>
    </row>
    <row r="372" spans="1:14">
      <c r="A372" s="97" t="str">
        <f t="shared" si="52"/>
        <v/>
      </c>
      <c r="B372" s="98" t="str">
        <f t="shared" si="51"/>
        <v/>
      </c>
      <c r="C372" s="99"/>
      <c r="D372" s="137"/>
      <c r="E372" s="100"/>
      <c r="F372" s="57"/>
      <c r="G372" s="58">
        <f t="shared" si="53"/>
        <v>0</v>
      </c>
      <c r="H372" s="58">
        <f>IF(E372="",0,IFERROR(VLOOKUP(E372,档案费管理台账!$D$4:$H$1000,5,0),0))</f>
        <v>0</v>
      </c>
      <c r="I372" s="57"/>
      <c r="J372" s="57"/>
      <c r="K372" s="57"/>
      <c r="L372" s="57"/>
      <c r="M372" s="58" t="str">
        <f t="shared" si="54"/>
        <v/>
      </c>
      <c r="N372" s="102"/>
    </row>
    <row r="373" spans="1:14">
      <c r="A373" s="97" t="str">
        <f t="shared" si="52"/>
        <v/>
      </c>
      <c r="B373" s="98" t="str">
        <f t="shared" si="51"/>
        <v/>
      </c>
      <c r="C373" s="99"/>
      <c r="D373" s="137"/>
      <c r="E373" s="100"/>
      <c r="F373" s="57"/>
      <c r="G373" s="58">
        <f t="shared" si="53"/>
        <v>0</v>
      </c>
      <c r="H373" s="58">
        <f>IF(E373="",0,IFERROR(VLOOKUP(E373,档案费管理台账!$D$4:$H$1000,5,0),0))</f>
        <v>0</v>
      </c>
      <c r="I373" s="57"/>
      <c r="J373" s="57"/>
      <c r="K373" s="57"/>
      <c r="L373" s="57"/>
      <c r="M373" s="58" t="str">
        <f t="shared" si="54"/>
        <v/>
      </c>
      <c r="N373" s="102"/>
    </row>
    <row r="374" spans="1:14">
      <c r="A374" s="97" t="str">
        <f t="shared" si="52"/>
        <v/>
      </c>
      <c r="B374" s="98" t="str">
        <f t="shared" si="51"/>
        <v/>
      </c>
      <c r="C374" s="99"/>
      <c r="D374" s="137"/>
      <c r="E374" s="100"/>
      <c r="F374" s="57"/>
      <c r="G374" s="58">
        <f t="shared" si="53"/>
        <v>0</v>
      </c>
      <c r="H374" s="58">
        <f>IF(E374="",0,IFERROR(VLOOKUP(E374,档案费管理台账!$D$4:$H$1000,5,0),0))</f>
        <v>0</v>
      </c>
      <c r="I374" s="57"/>
      <c r="J374" s="57"/>
      <c r="K374" s="57"/>
      <c r="L374" s="57"/>
      <c r="M374" s="58" t="str">
        <f t="shared" si="54"/>
        <v/>
      </c>
      <c r="N374" s="102"/>
    </row>
    <row r="375" spans="1:14">
      <c r="A375" s="97" t="str">
        <f t="shared" si="52"/>
        <v/>
      </c>
      <c r="B375" s="98" t="str">
        <f t="shared" si="51"/>
        <v/>
      </c>
      <c r="C375" s="99"/>
      <c r="D375" s="137"/>
      <c r="E375" s="100"/>
      <c r="F375" s="57"/>
      <c r="G375" s="58">
        <f t="shared" si="53"/>
        <v>0</v>
      </c>
      <c r="H375" s="58">
        <f>IF(E375="",0,IFERROR(VLOOKUP(E375,档案费管理台账!$D$4:$H$1000,5,0),0))</f>
        <v>0</v>
      </c>
      <c r="I375" s="57"/>
      <c r="J375" s="57"/>
      <c r="K375" s="57"/>
      <c r="L375" s="57"/>
      <c r="M375" s="58" t="str">
        <f t="shared" si="54"/>
        <v/>
      </c>
      <c r="N375" s="102"/>
    </row>
    <row r="376" spans="1:14">
      <c r="A376" s="97" t="str">
        <f t="shared" si="52"/>
        <v/>
      </c>
      <c r="B376" s="98" t="str">
        <f t="shared" si="51"/>
        <v/>
      </c>
      <c r="C376" s="99"/>
      <c r="D376" s="137"/>
      <c r="E376" s="100"/>
      <c r="F376" s="57"/>
      <c r="G376" s="58">
        <f t="shared" si="53"/>
        <v>0</v>
      </c>
      <c r="H376" s="58">
        <f>IF(E376="",0,IFERROR(VLOOKUP(E376,档案费管理台账!$D$4:$H$1000,5,0),0))</f>
        <v>0</v>
      </c>
      <c r="I376" s="57"/>
      <c r="J376" s="57"/>
      <c r="K376" s="57"/>
      <c r="L376" s="57"/>
      <c r="M376" s="58" t="str">
        <f t="shared" si="54"/>
        <v/>
      </c>
      <c r="N376" s="102"/>
    </row>
    <row r="377" spans="1:14">
      <c r="A377" s="97" t="str">
        <f t="shared" si="52"/>
        <v/>
      </c>
      <c r="B377" s="98" t="str">
        <f t="shared" si="51"/>
        <v/>
      </c>
      <c r="C377" s="99"/>
      <c r="D377" s="137"/>
      <c r="E377" s="100"/>
      <c r="F377" s="57"/>
      <c r="G377" s="58">
        <f t="shared" si="53"/>
        <v>0</v>
      </c>
      <c r="H377" s="58">
        <f>IF(E377="",0,IFERROR(VLOOKUP(E377,档案费管理台账!$D$4:$H$1000,5,0),0))</f>
        <v>0</v>
      </c>
      <c r="I377" s="57"/>
      <c r="J377" s="57"/>
      <c r="K377" s="57"/>
      <c r="L377" s="57"/>
      <c r="M377" s="58" t="str">
        <f t="shared" si="54"/>
        <v/>
      </c>
      <c r="N377" s="102"/>
    </row>
    <row r="378" spans="1:14">
      <c r="A378" s="97" t="str">
        <f t="shared" si="52"/>
        <v/>
      </c>
      <c r="B378" s="98" t="str">
        <f t="shared" si="51"/>
        <v/>
      </c>
      <c r="C378" s="99"/>
      <c r="D378" s="137"/>
      <c r="E378" s="100"/>
      <c r="F378" s="57"/>
      <c r="G378" s="58">
        <f t="shared" si="53"/>
        <v>0</v>
      </c>
      <c r="H378" s="58">
        <f>IF(E378="",0,IFERROR(VLOOKUP(E378,档案费管理台账!$D$4:$H$1000,5,0),0))</f>
        <v>0</v>
      </c>
      <c r="I378" s="57"/>
      <c r="J378" s="57"/>
      <c r="K378" s="57"/>
      <c r="L378" s="57"/>
      <c r="M378" s="58" t="str">
        <f t="shared" si="54"/>
        <v/>
      </c>
      <c r="N378" s="102"/>
    </row>
    <row r="379" spans="1:14">
      <c r="A379" s="97" t="str">
        <f t="shared" si="52"/>
        <v/>
      </c>
      <c r="B379" s="98" t="str">
        <f t="shared" si="51"/>
        <v/>
      </c>
      <c r="C379" s="99"/>
      <c r="D379" s="137"/>
      <c r="E379" s="100"/>
      <c r="F379" s="57"/>
      <c r="G379" s="58">
        <f t="shared" si="53"/>
        <v>0</v>
      </c>
      <c r="H379" s="58">
        <f>IF(E379="",0,IFERROR(VLOOKUP(E379,档案费管理台账!$D$4:$H$1000,5,0),0))</f>
        <v>0</v>
      </c>
      <c r="I379" s="57"/>
      <c r="J379" s="57"/>
      <c r="K379" s="57"/>
      <c r="L379" s="57"/>
      <c r="M379" s="58" t="str">
        <f t="shared" si="54"/>
        <v/>
      </c>
      <c r="N379" s="102"/>
    </row>
    <row r="380" spans="1:14">
      <c r="A380" s="97" t="str">
        <f t="shared" si="52"/>
        <v/>
      </c>
      <c r="B380" s="98" t="str">
        <f t="shared" si="51"/>
        <v/>
      </c>
      <c r="C380" s="99"/>
      <c r="D380" s="137"/>
      <c r="E380" s="100"/>
      <c r="F380" s="57"/>
      <c r="G380" s="58">
        <f t="shared" si="53"/>
        <v>0</v>
      </c>
      <c r="H380" s="58">
        <f>IF(E380="",0,IFERROR(VLOOKUP(E380,档案费管理台账!$D$4:$H$1000,5,0),0))</f>
        <v>0</v>
      </c>
      <c r="I380" s="57"/>
      <c r="J380" s="57"/>
      <c r="K380" s="57"/>
      <c r="L380" s="57"/>
      <c r="M380" s="58" t="str">
        <f t="shared" si="54"/>
        <v/>
      </c>
      <c r="N380" s="102"/>
    </row>
    <row r="381" spans="1:14">
      <c r="A381" s="97" t="str">
        <f t="shared" si="52"/>
        <v/>
      </c>
      <c r="B381" s="98" t="str">
        <f t="shared" si="51"/>
        <v/>
      </c>
      <c r="C381" s="99"/>
      <c r="D381" s="137"/>
      <c r="E381" s="100"/>
      <c r="F381" s="57"/>
      <c r="G381" s="58">
        <f t="shared" si="53"/>
        <v>0</v>
      </c>
      <c r="H381" s="58">
        <f>IF(E381="",0,IFERROR(VLOOKUP(E381,档案费管理台账!$D$4:$H$1000,5,0),0))</f>
        <v>0</v>
      </c>
      <c r="I381" s="57"/>
      <c r="J381" s="57"/>
      <c r="K381" s="57"/>
      <c r="L381" s="57"/>
      <c r="M381" s="58" t="str">
        <f t="shared" si="54"/>
        <v/>
      </c>
      <c r="N381" s="102"/>
    </row>
    <row r="382" spans="1:14">
      <c r="A382" s="97" t="str">
        <f t="shared" si="52"/>
        <v/>
      </c>
      <c r="B382" s="98" t="str">
        <f t="shared" si="51"/>
        <v/>
      </c>
      <c r="C382" s="99"/>
      <c r="D382" s="137"/>
      <c r="E382" s="100"/>
      <c r="F382" s="57"/>
      <c r="G382" s="58">
        <f t="shared" si="53"/>
        <v>0</v>
      </c>
      <c r="H382" s="58">
        <f>IF(E382="",0,IFERROR(VLOOKUP(E382,档案费管理台账!$D$4:$H$1000,5,0),0))</f>
        <v>0</v>
      </c>
      <c r="I382" s="57"/>
      <c r="J382" s="57"/>
      <c r="K382" s="57"/>
      <c r="L382" s="57"/>
      <c r="M382" s="58" t="str">
        <f t="shared" si="54"/>
        <v/>
      </c>
      <c r="N382" s="102"/>
    </row>
    <row r="383" spans="1:14">
      <c r="A383" s="97" t="str">
        <f t="shared" si="52"/>
        <v/>
      </c>
      <c r="B383" s="98" t="str">
        <f t="shared" si="51"/>
        <v/>
      </c>
      <c r="C383" s="99"/>
      <c r="D383" s="137"/>
      <c r="E383" s="100"/>
      <c r="F383" s="57"/>
      <c r="G383" s="58">
        <f t="shared" si="53"/>
        <v>0</v>
      </c>
      <c r="H383" s="58">
        <f>IF(E383="",0,IFERROR(VLOOKUP(E383,档案费管理台账!$D$4:$H$1000,5,0),0))</f>
        <v>0</v>
      </c>
      <c r="I383" s="57"/>
      <c r="J383" s="57"/>
      <c r="K383" s="57"/>
      <c r="L383" s="57"/>
      <c r="M383" s="58" t="str">
        <f t="shared" si="54"/>
        <v/>
      </c>
      <c r="N383" s="102"/>
    </row>
    <row r="384" spans="1:14">
      <c r="A384" s="97" t="str">
        <f t="shared" si="52"/>
        <v/>
      </c>
      <c r="B384" s="98" t="str">
        <f t="shared" si="51"/>
        <v/>
      </c>
      <c r="C384" s="99"/>
      <c r="D384" s="137"/>
      <c r="E384" s="100"/>
      <c r="F384" s="57"/>
      <c r="G384" s="58">
        <f t="shared" si="53"/>
        <v>0</v>
      </c>
      <c r="H384" s="58">
        <f>IF(E384="",0,IFERROR(VLOOKUP(E384,档案费管理台账!$D$4:$H$1000,5,0),0))</f>
        <v>0</v>
      </c>
      <c r="I384" s="57"/>
      <c r="J384" s="57"/>
      <c r="K384" s="57"/>
      <c r="L384" s="57"/>
      <c r="M384" s="58" t="str">
        <f t="shared" si="54"/>
        <v/>
      </c>
      <c r="N384" s="102"/>
    </row>
    <row r="385" spans="1:14">
      <c r="A385" s="97" t="str">
        <f t="shared" si="52"/>
        <v/>
      </c>
      <c r="B385" s="98" t="str">
        <f t="shared" si="51"/>
        <v/>
      </c>
      <c r="C385" s="99"/>
      <c r="D385" s="137"/>
      <c r="E385" s="100"/>
      <c r="F385" s="57"/>
      <c r="G385" s="58">
        <f t="shared" si="53"/>
        <v>0</v>
      </c>
      <c r="H385" s="58">
        <f>IF(E385="",0,IFERROR(VLOOKUP(E385,档案费管理台账!$D$4:$H$1000,5,0),0))</f>
        <v>0</v>
      </c>
      <c r="I385" s="57"/>
      <c r="J385" s="57"/>
      <c r="K385" s="57"/>
      <c r="L385" s="57"/>
      <c r="M385" s="58" t="str">
        <f t="shared" si="54"/>
        <v/>
      </c>
      <c r="N385" s="102"/>
    </row>
    <row r="386" spans="1:14">
      <c r="A386" s="97" t="str">
        <f t="shared" si="52"/>
        <v/>
      </c>
      <c r="B386" s="98" t="str">
        <f t="shared" si="51"/>
        <v/>
      </c>
      <c r="C386" s="99"/>
      <c r="D386" s="137"/>
      <c r="E386" s="100"/>
      <c r="F386" s="57"/>
      <c r="G386" s="58">
        <f t="shared" si="53"/>
        <v>0</v>
      </c>
      <c r="H386" s="58">
        <f>IF(E386="",0,IFERROR(VLOOKUP(E386,档案费管理台账!$D$4:$H$1000,5,0),0))</f>
        <v>0</v>
      </c>
      <c r="I386" s="57"/>
      <c r="J386" s="57"/>
      <c r="K386" s="57"/>
      <c r="L386" s="57"/>
      <c r="M386" s="58" t="str">
        <f t="shared" si="54"/>
        <v/>
      </c>
      <c r="N386" s="102"/>
    </row>
    <row r="387" spans="1:14">
      <c r="A387" s="97" t="str">
        <f t="shared" si="52"/>
        <v/>
      </c>
      <c r="B387" s="98" t="str">
        <f t="shared" si="51"/>
        <v/>
      </c>
      <c r="C387" s="99"/>
      <c r="D387" s="137"/>
      <c r="E387" s="100"/>
      <c r="F387" s="57"/>
      <c r="G387" s="58">
        <f t="shared" si="53"/>
        <v>0</v>
      </c>
      <c r="H387" s="58">
        <f>IF(E387="",0,IFERROR(VLOOKUP(E387,档案费管理台账!$D$4:$H$1000,5,0),0))</f>
        <v>0</v>
      </c>
      <c r="I387" s="57"/>
      <c r="J387" s="57"/>
      <c r="K387" s="57"/>
      <c r="L387" s="57"/>
      <c r="M387" s="58" t="str">
        <f t="shared" si="54"/>
        <v/>
      </c>
      <c r="N387" s="102"/>
    </row>
    <row r="388" spans="1:14">
      <c r="A388" s="97" t="str">
        <f t="shared" si="52"/>
        <v/>
      </c>
      <c r="B388" s="98" t="str">
        <f t="shared" si="51"/>
        <v/>
      </c>
      <c r="C388" s="99"/>
      <c r="D388" s="137"/>
      <c r="E388" s="100"/>
      <c r="F388" s="57"/>
      <c r="G388" s="58">
        <f t="shared" si="53"/>
        <v>0</v>
      </c>
      <c r="H388" s="58">
        <f>IF(E388="",0,IFERROR(VLOOKUP(E388,档案费管理台账!$D$4:$H$1000,5,0),0))</f>
        <v>0</v>
      </c>
      <c r="I388" s="57"/>
      <c r="J388" s="57"/>
      <c r="K388" s="57"/>
      <c r="L388" s="57"/>
      <c r="M388" s="58" t="str">
        <f t="shared" si="54"/>
        <v/>
      </c>
      <c r="N388" s="102"/>
    </row>
    <row r="389" spans="1:14">
      <c r="A389" s="97" t="str">
        <f t="shared" si="52"/>
        <v/>
      </c>
      <c r="B389" s="98" t="str">
        <f t="shared" si="51"/>
        <v/>
      </c>
      <c r="C389" s="99"/>
      <c r="D389" s="137"/>
      <c r="E389" s="100"/>
      <c r="F389" s="57"/>
      <c r="G389" s="58">
        <f t="shared" si="53"/>
        <v>0</v>
      </c>
      <c r="H389" s="58">
        <f>IF(E389="",0,IFERROR(VLOOKUP(E389,档案费管理台账!$D$4:$H$1000,5,0),0))</f>
        <v>0</v>
      </c>
      <c r="I389" s="57"/>
      <c r="J389" s="57"/>
      <c r="K389" s="57"/>
      <c r="L389" s="57"/>
      <c r="M389" s="58" t="str">
        <f t="shared" si="54"/>
        <v/>
      </c>
      <c r="N389" s="102"/>
    </row>
    <row r="390" spans="1:14">
      <c r="A390" s="97" t="str">
        <f t="shared" si="52"/>
        <v/>
      </c>
      <c r="B390" s="98" t="str">
        <f t="shared" si="51"/>
        <v/>
      </c>
      <c r="C390" s="99"/>
      <c r="D390" s="137"/>
      <c r="E390" s="100"/>
      <c r="F390" s="57"/>
      <c r="G390" s="58">
        <f t="shared" si="53"/>
        <v>0</v>
      </c>
      <c r="H390" s="58">
        <f>IF(E390="",0,IFERROR(VLOOKUP(E390,档案费管理台账!$D$4:$H$1000,5,0),0))</f>
        <v>0</v>
      </c>
      <c r="I390" s="57"/>
      <c r="J390" s="57"/>
      <c r="K390" s="57"/>
      <c r="L390" s="57"/>
      <c r="M390" s="58" t="str">
        <f t="shared" si="54"/>
        <v/>
      </c>
      <c r="N390" s="102"/>
    </row>
    <row r="391" spans="1:14">
      <c r="A391" s="97" t="str">
        <f t="shared" si="52"/>
        <v/>
      </c>
      <c r="B391" s="98" t="str">
        <f t="shared" si="51"/>
        <v/>
      </c>
      <c r="C391" s="99"/>
      <c r="D391" s="137"/>
      <c r="E391" s="100"/>
      <c r="F391" s="57"/>
      <c r="G391" s="58">
        <f t="shared" si="53"/>
        <v>0</v>
      </c>
      <c r="H391" s="58">
        <f>IF(E391="",0,IFERROR(VLOOKUP(E391,档案费管理台账!$D$4:$H$1000,5,0),0))</f>
        <v>0</v>
      </c>
      <c r="I391" s="57"/>
      <c r="J391" s="57"/>
      <c r="K391" s="57"/>
      <c r="L391" s="57"/>
      <c r="M391" s="58" t="str">
        <f t="shared" si="54"/>
        <v/>
      </c>
      <c r="N391" s="102"/>
    </row>
    <row r="392" spans="1:14">
      <c r="A392" s="97" t="str">
        <f t="shared" si="52"/>
        <v/>
      </c>
      <c r="B392" s="98" t="str">
        <f t="shared" si="51"/>
        <v/>
      </c>
      <c r="C392" s="99"/>
      <c r="D392" s="137"/>
      <c r="E392" s="100"/>
      <c r="F392" s="57"/>
      <c r="G392" s="58">
        <f t="shared" si="53"/>
        <v>0</v>
      </c>
      <c r="H392" s="58">
        <f>IF(E392="",0,IFERROR(VLOOKUP(E392,档案费管理台账!$D$4:$H$1000,5,0),0))</f>
        <v>0</v>
      </c>
      <c r="I392" s="57"/>
      <c r="J392" s="57"/>
      <c r="K392" s="57"/>
      <c r="L392" s="57"/>
      <c r="M392" s="58" t="str">
        <f t="shared" si="54"/>
        <v/>
      </c>
      <c r="N392" s="102"/>
    </row>
    <row r="393" spans="1:14">
      <c r="A393" s="97" t="str">
        <f t="shared" si="52"/>
        <v/>
      </c>
      <c r="B393" s="98" t="str">
        <f t="shared" si="51"/>
        <v/>
      </c>
      <c r="C393" s="99"/>
      <c r="D393" s="137"/>
      <c r="E393" s="100"/>
      <c r="F393" s="57"/>
      <c r="G393" s="58">
        <f t="shared" si="53"/>
        <v>0</v>
      </c>
      <c r="H393" s="58">
        <f>IF(E393="",0,IFERROR(VLOOKUP(E393,档案费管理台账!$D$4:$H$1000,5,0),0))</f>
        <v>0</v>
      </c>
      <c r="I393" s="57"/>
      <c r="J393" s="57"/>
      <c r="K393" s="57"/>
      <c r="L393" s="57"/>
      <c r="M393" s="58" t="str">
        <f t="shared" si="54"/>
        <v/>
      </c>
      <c r="N393" s="102"/>
    </row>
    <row r="394" spans="1:14">
      <c r="A394" s="97" t="str">
        <f t="shared" si="52"/>
        <v/>
      </c>
      <c r="B394" s="98" t="str">
        <f t="shared" si="51"/>
        <v/>
      </c>
      <c r="C394" s="99"/>
      <c r="D394" s="137"/>
      <c r="E394" s="100"/>
      <c r="F394" s="57"/>
      <c r="G394" s="58">
        <f t="shared" si="53"/>
        <v>0</v>
      </c>
      <c r="H394" s="58">
        <f>IF(E394="",0,IFERROR(VLOOKUP(E394,档案费管理台账!$D$4:$H$1000,5,0),0))</f>
        <v>0</v>
      </c>
      <c r="I394" s="57"/>
      <c r="J394" s="57"/>
      <c r="K394" s="57"/>
      <c r="L394" s="57"/>
      <c r="M394" s="58" t="str">
        <f t="shared" si="54"/>
        <v/>
      </c>
      <c r="N394" s="102"/>
    </row>
    <row r="395" spans="1:14">
      <c r="A395" s="97" t="str">
        <f t="shared" si="52"/>
        <v/>
      </c>
      <c r="B395" s="98" t="str">
        <f t="shared" si="51"/>
        <v/>
      </c>
      <c r="C395" s="99"/>
      <c r="D395" s="137"/>
      <c r="E395" s="100"/>
      <c r="F395" s="57"/>
      <c r="G395" s="58">
        <f t="shared" si="53"/>
        <v>0</v>
      </c>
      <c r="H395" s="58">
        <f>IF(E395="",0,IFERROR(VLOOKUP(E395,档案费管理台账!$D$4:$H$1000,5,0),0))</f>
        <v>0</v>
      </c>
      <c r="I395" s="57"/>
      <c r="J395" s="57"/>
      <c r="K395" s="57"/>
      <c r="L395" s="57"/>
      <c r="M395" s="58" t="str">
        <f t="shared" si="54"/>
        <v/>
      </c>
      <c r="N395" s="102"/>
    </row>
    <row r="396" spans="1:14">
      <c r="A396" s="97" t="str">
        <f t="shared" si="52"/>
        <v/>
      </c>
      <c r="B396" s="98" t="str">
        <f t="shared" si="51"/>
        <v/>
      </c>
      <c r="C396" s="99"/>
      <c r="D396" s="137"/>
      <c r="E396" s="100"/>
      <c r="F396" s="57"/>
      <c r="G396" s="58">
        <f t="shared" si="53"/>
        <v>0</v>
      </c>
      <c r="H396" s="58">
        <f>IF(E396="",0,IFERROR(VLOOKUP(E396,档案费管理台账!$D$4:$H$1000,5,0),0))</f>
        <v>0</v>
      </c>
      <c r="I396" s="57"/>
      <c r="J396" s="57"/>
      <c r="K396" s="57"/>
      <c r="L396" s="57"/>
      <c r="M396" s="58" t="str">
        <f t="shared" si="54"/>
        <v/>
      </c>
      <c r="N396" s="102"/>
    </row>
    <row r="397" spans="1:14">
      <c r="A397" s="97" t="str">
        <f t="shared" si="52"/>
        <v/>
      </c>
      <c r="B397" s="98" t="str">
        <f t="shared" si="51"/>
        <v/>
      </c>
      <c r="C397" s="99"/>
      <c r="D397" s="137"/>
      <c r="E397" s="100"/>
      <c r="F397" s="57"/>
      <c r="G397" s="58">
        <f t="shared" si="53"/>
        <v>0</v>
      </c>
      <c r="H397" s="58">
        <f>IF(E397="",0,IFERROR(VLOOKUP(E397,档案费管理台账!$D$4:$H$1000,5,0),0))</f>
        <v>0</v>
      </c>
      <c r="I397" s="57"/>
      <c r="J397" s="57"/>
      <c r="K397" s="57"/>
      <c r="L397" s="57"/>
      <c r="M397" s="58" t="str">
        <f t="shared" si="54"/>
        <v/>
      </c>
      <c r="N397" s="102"/>
    </row>
    <row r="398" spans="1:14">
      <c r="A398" s="97" t="str">
        <f t="shared" si="52"/>
        <v/>
      </c>
      <c r="B398" s="98" t="str">
        <f t="shared" si="51"/>
        <v/>
      </c>
      <c r="C398" s="99"/>
      <c r="D398" s="137"/>
      <c r="E398" s="100"/>
      <c r="F398" s="57"/>
      <c r="G398" s="58">
        <f t="shared" si="53"/>
        <v>0</v>
      </c>
      <c r="H398" s="58">
        <f>IF(E398="",0,IFERROR(VLOOKUP(E398,档案费管理台账!$D$4:$H$1000,5,0),0))</f>
        <v>0</v>
      </c>
      <c r="I398" s="57"/>
      <c r="J398" s="57"/>
      <c r="K398" s="57"/>
      <c r="L398" s="57"/>
      <c r="M398" s="58" t="str">
        <f t="shared" si="54"/>
        <v/>
      </c>
      <c r="N398" s="102"/>
    </row>
    <row r="399" spans="1:14">
      <c r="A399" s="97" t="str">
        <f t="shared" si="52"/>
        <v/>
      </c>
      <c r="B399" s="98" t="str">
        <f t="shared" si="51"/>
        <v/>
      </c>
      <c r="C399" s="99"/>
      <c r="D399" s="137"/>
      <c r="E399" s="100"/>
      <c r="F399" s="57"/>
      <c r="G399" s="58">
        <f t="shared" si="53"/>
        <v>0</v>
      </c>
      <c r="H399" s="58">
        <f>IF(E399="",0,IFERROR(VLOOKUP(E399,档案费管理台账!$D$4:$H$1000,5,0),0))</f>
        <v>0</v>
      </c>
      <c r="I399" s="57"/>
      <c r="J399" s="57"/>
      <c r="K399" s="57"/>
      <c r="L399" s="57"/>
      <c r="M399" s="58" t="str">
        <f t="shared" si="54"/>
        <v/>
      </c>
      <c r="N399" s="102"/>
    </row>
    <row r="400" spans="1:14">
      <c r="A400" s="97" t="str">
        <f t="shared" si="52"/>
        <v/>
      </c>
      <c r="B400" s="98" t="str">
        <f t="shared" si="51"/>
        <v/>
      </c>
      <c r="C400" s="99"/>
      <c r="D400" s="137"/>
      <c r="E400" s="100"/>
      <c r="F400" s="57"/>
      <c r="G400" s="58">
        <f t="shared" si="53"/>
        <v>0</v>
      </c>
      <c r="H400" s="58">
        <f>IF(E400="",0,IFERROR(VLOOKUP(E400,档案费管理台账!$D$4:$H$1000,5,0),0))</f>
        <v>0</v>
      </c>
      <c r="I400" s="57"/>
      <c r="J400" s="57"/>
      <c r="K400" s="57"/>
      <c r="L400" s="57"/>
      <c r="M400" s="58" t="str">
        <f t="shared" si="54"/>
        <v/>
      </c>
      <c r="N400" s="102"/>
    </row>
    <row r="401" spans="1:14">
      <c r="A401" s="97" t="str">
        <f t="shared" si="52"/>
        <v/>
      </c>
      <c r="B401" s="98" t="str">
        <f t="shared" si="51"/>
        <v/>
      </c>
      <c r="C401" s="99"/>
      <c r="D401" s="137"/>
      <c r="E401" s="100"/>
      <c r="F401" s="57"/>
      <c r="G401" s="58">
        <f t="shared" si="53"/>
        <v>0</v>
      </c>
      <c r="H401" s="58">
        <f>IF(E401="",0,IFERROR(VLOOKUP(E401,档案费管理台账!$D$4:$H$1000,5,0),0))</f>
        <v>0</v>
      </c>
      <c r="I401" s="57"/>
      <c r="J401" s="57"/>
      <c r="K401" s="57"/>
      <c r="L401" s="57"/>
      <c r="M401" s="58" t="str">
        <f t="shared" si="54"/>
        <v/>
      </c>
      <c r="N401" s="102"/>
    </row>
    <row r="402" spans="1:14">
      <c r="A402" s="97" t="str">
        <f t="shared" si="52"/>
        <v/>
      </c>
      <c r="B402" s="98" t="str">
        <f t="shared" si="51"/>
        <v/>
      </c>
      <c r="C402" s="99"/>
      <c r="D402" s="137"/>
      <c r="E402" s="100"/>
      <c r="F402" s="57"/>
      <c r="G402" s="58">
        <f t="shared" si="53"/>
        <v>0</v>
      </c>
      <c r="H402" s="58">
        <f>IF(E402="",0,IFERROR(VLOOKUP(E402,档案费管理台账!$D$4:$H$1000,5,0),0))</f>
        <v>0</v>
      </c>
      <c r="I402" s="57"/>
      <c r="J402" s="57"/>
      <c r="K402" s="57"/>
      <c r="L402" s="57"/>
      <c r="M402" s="58" t="str">
        <f t="shared" si="54"/>
        <v/>
      </c>
      <c r="N402" s="102"/>
    </row>
    <row r="403" spans="1:14">
      <c r="A403" s="97" t="str">
        <f t="shared" si="52"/>
        <v/>
      </c>
      <c r="B403" s="98" t="str">
        <f t="shared" si="51"/>
        <v/>
      </c>
      <c r="C403" s="99"/>
      <c r="D403" s="137"/>
      <c r="E403" s="100"/>
      <c r="F403" s="57"/>
      <c r="G403" s="58">
        <f t="shared" si="53"/>
        <v>0</v>
      </c>
      <c r="H403" s="58">
        <f>IF(E403="",0,IFERROR(VLOOKUP(E403,档案费管理台账!$D$4:$H$1000,5,0),0))</f>
        <v>0</v>
      </c>
      <c r="I403" s="57"/>
      <c r="J403" s="57"/>
      <c r="K403" s="57"/>
      <c r="L403" s="57"/>
      <c r="M403" s="58" t="str">
        <f t="shared" si="54"/>
        <v/>
      </c>
      <c r="N403" s="102"/>
    </row>
    <row r="404" spans="1:14">
      <c r="A404" s="97" t="str">
        <f t="shared" si="52"/>
        <v/>
      </c>
      <c r="B404" s="98" t="str">
        <f t="shared" si="51"/>
        <v/>
      </c>
      <c r="C404" s="99"/>
      <c r="D404" s="137"/>
      <c r="E404" s="100"/>
      <c r="F404" s="57"/>
      <c r="G404" s="58">
        <f t="shared" si="53"/>
        <v>0</v>
      </c>
      <c r="H404" s="58">
        <f>IF(E404="",0,IFERROR(VLOOKUP(E404,档案费管理台账!$D$4:$H$1000,5,0),0))</f>
        <v>0</v>
      </c>
      <c r="I404" s="57"/>
      <c r="J404" s="57"/>
      <c r="K404" s="57"/>
      <c r="L404" s="57"/>
      <c r="M404" s="58" t="str">
        <f t="shared" si="54"/>
        <v/>
      </c>
      <c r="N404" s="102"/>
    </row>
    <row r="405" spans="1:14">
      <c r="A405" s="97" t="str">
        <f t="shared" si="52"/>
        <v/>
      </c>
      <c r="B405" s="98" t="str">
        <f t="shared" si="51"/>
        <v/>
      </c>
      <c r="C405" s="99"/>
      <c r="D405" s="137"/>
      <c r="E405" s="100"/>
      <c r="F405" s="57"/>
      <c r="G405" s="58">
        <f t="shared" si="53"/>
        <v>0</v>
      </c>
      <c r="H405" s="58">
        <f>IF(E405="",0,IFERROR(VLOOKUP(E405,档案费管理台账!$D$4:$H$1000,5,0),0))</f>
        <v>0</v>
      </c>
      <c r="I405" s="57"/>
      <c r="J405" s="57"/>
      <c r="K405" s="57"/>
      <c r="L405" s="57"/>
      <c r="M405" s="58" t="str">
        <f t="shared" si="54"/>
        <v/>
      </c>
      <c r="N405" s="102"/>
    </row>
    <row r="406" spans="1:14">
      <c r="A406" s="97" t="str">
        <f t="shared" si="52"/>
        <v/>
      </c>
      <c r="B406" s="98" t="str">
        <f t="shared" si="51"/>
        <v/>
      </c>
      <c r="C406" s="99"/>
      <c r="D406" s="137"/>
      <c r="E406" s="100"/>
      <c r="F406" s="57"/>
      <c r="G406" s="58">
        <f t="shared" si="53"/>
        <v>0</v>
      </c>
      <c r="H406" s="58">
        <f>IF(E406="",0,IFERROR(VLOOKUP(E406,档案费管理台账!$D$4:$H$1000,5,0),0))</f>
        <v>0</v>
      </c>
      <c r="I406" s="57"/>
      <c r="J406" s="57"/>
      <c r="K406" s="57"/>
      <c r="L406" s="57"/>
      <c r="M406" s="58" t="str">
        <f t="shared" si="54"/>
        <v/>
      </c>
      <c r="N406" s="102"/>
    </row>
    <row r="407" spans="1:14">
      <c r="A407" s="97" t="str">
        <f t="shared" si="52"/>
        <v/>
      </c>
      <c r="B407" s="98" t="str">
        <f t="shared" si="51"/>
        <v/>
      </c>
      <c r="C407" s="99"/>
      <c r="D407" s="137"/>
      <c r="E407" s="100"/>
      <c r="F407" s="57"/>
      <c r="G407" s="58">
        <f t="shared" si="53"/>
        <v>0</v>
      </c>
      <c r="H407" s="58">
        <f>IF(E407="",0,IFERROR(VLOOKUP(E407,档案费管理台账!$D$4:$H$1000,5,0),0))</f>
        <v>0</v>
      </c>
      <c r="I407" s="57"/>
      <c r="J407" s="57"/>
      <c r="K407" s="57"/>
      <c r="L407" s="57"/>
      <c r="M407" s="58" t="str">
        <f t="shared" si="54"/>
        <v/>
      </c>
      <c r="N407" s="102"/>
    </row>
    <row r="408" spans="1:14">
      <c r="A408" s="97" t="str">
        <f t="shared" si="52"/>
        <v/>
      </c>
      <c r="B408" s="98" t="str">
        <f t="shared" si="51"/>
        <v/>
      </c>
      <c r="C408" s="99"/>
      <c r="D408" s="137"/>
      <c r="E408" s="100"/>
      <c r="F408" s="57"/>
      <c r="G408" s="58">
        <f t="shared" si="53"/>
        <v>0</v>
      </c>
      <c r="H408" s="58">
        <f>IF(E408="",0,IFERROR(VLOOKUP(E408,档案费管理台账!$D$4:$H$1000,5,0),0))</f>
        <v>0</v>
      </c>
      <c r="I408" s="57"/>
      <c r="J408" s="57"/>
      <c r="K408" s="57"/>
      <c r="L408" s="57"/>
      <c r="M408" s="58" t="str">
        <f t="shared" si="54"/>
        <v/>
      </c>
      <c r="N408" s="102"/>
    </row>
    <row r="409" spans="1:14">
      <c r="A409" s="97" t="str">
        <f t="shared" si="52"/>
        <v/>
      </c>
      <c r="B409" s="98" t="str">
        <f t="shared" si="51"/>
        <v/>
      </c>
      <c r="C409" s="99"/>
      <c r="D409" s="137"/>
      <c r="E409" s="100"/>
      <c r="F409" s="57"/>
      <c r="G409" s="58">
        <f t="shared" si="53"/>
        <v>0</v>
      </c>
      <c r="H409" s="58">
        <f>IF(E409="",0,IFERROR(VLOOKUP(E409,档案费管理台账!$D$4:$H$1000,5,0),0))</f>
        <v>0</v>
      </c>
      <c r="I409" s="57"/>
      <c r="J409" s="57"/>
      <c r="K409" s="57"/>
      <c r="L409" s="57"/>
      <c r="M409" s="58" t="str">
        <f t="shared" si="54"/>
        <v/>
      </c>
      <c r="N409" s="102"/>
    </row>
    <row r="410" spans="1:14">
      <c r="A410" s="97" t="str">
        <f t="shared" si="52"/>
        <v/>
      </c>
      <c r="B410" s="98" t="str">
        <f t="shared" si="51"/>
        <v/>
      </c>
      <c r="C410" s="99"/>
      <c r="D410" s="137"/>
      <c r="E410" s="100"/>
      <c r="F410" s="57"/>
      <c r="G410" s="58">
        <f t="shared" si="53"/>
        <v>0</v>
      </c>
      <c r="H410" s="58">
        <f>IF(E410="",0,IFERROR(VLOOKUP(E410,档案费管理台账!$D$4:$H$1000,5,0),0))</f>
        <v>0</v>
      </c>
      <c r="I410" s="57"/>
      <c r="J410" s="57"/>
      <c r="K410" s="57"/>
      <c r="L410" s="57"/>
      <c r="M410" s="58" t="str">
        <f t="shared" si="54"/>
        <v/>
      </c>
      <c r="N410" s="102"/>
    </row>
    <row r="411" spans="1:14">
      <c r="A411" s="97" t="str">
        <f t="shared" si="52"/>
        <v/>
      </c>
      <c r="B411" s="98" t="str">
        <f t="shared" si="51"/>
        <v/>
      </c>
      <c r="C411" s="99"/>
      <c r="D411" s="137"/>
      <c r="E411" s="100"/>
      <c r="F411" s="57"/>
      <c r="G411" s="58">
        <f t="shared" si="53"/>
        <v>0</v>
      </c>
      <c r="H411" s="58">
        <f>IF(E411="",0,IFERROR(VLOOKUP(E411,档案费管理台账!$D$4:$H$1000,5,0),0))</f>
        <v>0</v>
      </c>
      <c r="I411" s="57"/>
      <c r="J411" s="57"/>
      <c r="K411" s="57"/>
      <c r="L411" s="57"/>
      <c r="M411" s="58" t="str">
        <f t="shared" si="54"/>
        <v/>
      </c>
      <c r="N411" s="102"/>
    </row>
    <row r="412" spans="1:14">
      <c r="A412" s="97" t="str">
        <f t="shared" si="52"/>
        <v/>
      </c>
      <c r="B412" s="98" t="str">
        <f t="shared" si="51"/>
        <v/>
      </c>
      <c r="C412" s="99"/>
      <c r="D412" s="137"/>
      <c r="E412" s="100"/>
      <c r="F412" s="57"/>
      <c r="G412" s="58">
        <f t="shared" si="53"/>
        <v>0</v>
      </c>
      <c r="H412" s="58">
        <f>IF(E412="",0,IFERROR(VLOOKUP(E412,档案费管理台账!$D$4:$H$1000,5,0),0))</f>
        <v>0</v>
      </c>
      <c r="I412" s="57"/>
      <c r="J412" s="57"/>
      <c r="K412" s="57"/>
      <c r="L412" s="57"/>
      <c r="M412" s="58" t="str">
        <f t="shared" si="54"/>
        <v/>
      </c>
      <c r="N412" s="102"/>
    </row>
    <row r="413" spans="1:14">
      <c r="A413" s="97" t="str">
        <f t="shared" si="52"/>
        <v/>
      </c>
      <c r="B413" s="98" t="str">
        <f t="shared" si="51"/>
        <v/>
      </c>
      <c r="C413" s="99"/>
      <c r="D413" s="137"/>
      <c r="E413" s="100"/>
      <c r="F413" s="57"/>
      <c r="G413" s="58">
        <f t="shared" si="53"/>
        <v>0</v>
      </c>
      <c r="H413" s="58">
        <f>IF(E413="",0,IFERROR(VLOOKUP(E413,档案费管理台账!$D$4:$H$1000,5,0),0))</f>
        <v>0</v>
      </c>
      <c r="I413" s="57"/>
      <c r="J413" s="57"/>
      <c r="K413" s="57"/>
      <c r="L413" s="57"/>
      <c r="M413" s="58" t="str">
        <f t="shared" si="54"/>
        <v/>
      </c>
      <c r="N413" s="102"/>
    </row>
    <row r="414" spans="1:14">
      <c r="A414" s="97" t="str">
        <f t="shared" si="52"/>
        <v/>
      </c>
      <c r="B414" s="98" t="str">
        <f t="shared" si="51"/>
        <v/>
      </c>
      <c r="C414" s="99"/>
      <c r="D414" s="137"/>
      <c r="E414" s="100"/>
      <c r="F414" s="57"/>
      <c r="G414" s="58">
        <f t="shared" si="53"/>
        <v>0</v>
      </c>
      <c r="H414" s="58">
        <f>IF(E414="",0,IFERROR(VLOOKUP(E414,档案费管理台账!$D$4:$H$1000,5,0),0))</f>
        <v>0</v>
      </c>
      <c r="I414" s="57"/>
      <c r="J414" s="57"/>
      <c r="K414" s="57"/>
      <c r="L414" s="57"/>
      <c r="M414" s="58" t="str">
        <f t="shared" si="54"/>
        <v/>
      </c>
      <c r="N414" s="102"/>
    </row>
    <row r="415" spans="1:14">
      <c r="A415" s="97" t="str">
        <f t="shared" si="52"/>
        <v/>
      </c>
      <c r="B415" s="98" t="str">
        <f t="shared" si="51"/>
        <v/>
      </c>
      <c r="C415" s="99"/>
      <c r="D415" s="137"/>
      <c r="E415" s="100"/>
      <c r="F415" s="57"/>
      <c r="G415" s="58">
        <f t="shared" si="53"/>
        <v>0</v>
      </c>
      <c r="H415" s="58">
        <f>IF(E415="",0,IFERROR(VLOOKUP(E415,档案费管理台账!$D$4:$H$1000,5,0),0))</f>
        <v>0</v>
      </c>
      <c r="I415" s="57"/>
      <c r="J415" s="57"/>
      <c r="K415" s="57"/>
      <c r="L415" s="57"/>
      <c r="M415" s="58" t="str">
        <f t="shared" si="54"/>
        <v/>
      </c>
      <c r="N415" s="102"/>
    </row>
    <row r="416" spans="1:14">
      <c r="A416" s="97" t="str">
        <f t="shared" si="52"/>
        <v/>
      </c>
      <c r="B416" s="98" t="str">
        <f t="shared" si="51"/>
        <v/>
      </c>
      <c r="C416" s="99"/>
      <c r="D416" s="137"/>
      <c r="E416" s="100"/>
      <c r="F416" s="57"/>
      <c r="G416" s="58">
        <f t="shared" si="53"/>
        <v>0</v>
      </c>
      <c r="H416" s="58">
        <f>IF(E416="",0,IFERROR(VLOOKUP(E416,档案费管理台账!$D$4:$H$1000,5,0),0))</f>
        <v>0</v>
      </c>
      <c r="I416" s="57"/>
      <c r="J416" s="57"/>
      <c r="K416" s="57"/>
      <c r="L416" s="57"/>
      <c r="M416" s="58" t="str">
        <f t="shared" si="54"/>
        <v/>
      </c>
      <c r="N416" s="102"/>
    </row>
    <row r="417" spans="1:14">
      <c r="A417" s="97" t="str">
        <f t="shared" si="52"/>
        <v/>
      </c>
      <c r="B417" s="98" t="str">
        <f t="shared" si="51"/>
        <v/>
      </c>
      <c r="C417" s="99"/>
      <c r="D417" s="137"/>
      <c r="E417" s="100"/>
      <c r="F417" s="57"/>
      <c r="G417" s="58">
        <f t="shared" si="53"/>
        <v>0</v>
      </c>
      <c r="H417" s="58">
        <f>IF(E417="",0,IFERROR(VLOOKUP(E417,档案费管理台账!$D$4:$H$1000,5,0),0))</f>
        <v>0</v>
      </c>
      <c r="I417" s="57"/>
      <c r="J417" s="57"/>
      <c r="K417" s="57"/>
      <c r="L417" s="57"/>
      <c r="M417" s="58" t="str">
        <f t="shared" si="54"/>
        <v/>
      </c>
      <c r="N417" s="102"/>
    </row>
    <row r="418" spans="1:14">
      <c r="A418" s="97" t="str">
        <f t="shared" si="52"/>
        <v/>
      </c>
      <c r="B418" s="98" t="str">
        <f t="shared" si="51"/>
        <v/>
      </c>
      <c r="C418" s="99"/>
      <c r="D418" s="137"/>
      <c r="E418" s="100"/>
      <c r="F418" s="57"/>
      <c r="G418" s="58">
        <f t="shared" si="53"/>
        <v>0</v>
      </c>
      <c r="H418" s="58">
        <f>IF(E418="",0,IFERROR(VLOOKUP(E418,档案费管理台账!$D$4:$H$1000,5,0),0))</f>
        <v>0</v>
      </c>
      <c r="I418" s="57"/>
      <c r="J418" s="57"/>
      <c r="K418" s="57"/>
      <c r="L418" s="57"/>
      <c r="M418" s="58" t="str">
        <f t="shared" si="54"/>
        <v/>
      </c>
      <c r="N418" s="102"/>
    </row>
    <row r="419" spans="1:14">
      <c r="A419" s="97" t="str">
        <f t="shared" si="52"/>
        <v/>
      </c>
      <c r="B419" s="98" t="str">
        <f t="shared" si="51"/>
        <v/>
      </c>
      <c r="C419" s="99"/>
      <c r="D419" s="137"/>
      <c r="E419" s="100"/>
      <c r="F419" s="57"/>
      <c r="G419" s="58">
        <f t="shared" si="53"/>
        <v>0</v>
      </c>
      <c r="H419" s="58">
        <f>IF(E419="",0,IFERROR(VLOOKUP(E419,档案费管理台账!$D$4:$H$1000,5,0),0))</f>
        <v>0</v>
      </c>
      <c r="I419" s="57"/>
      <c r="J419" s="57"/>
      <c r="K419" s="57"/>
      <c r="L419" s="57"/>
      <c r="M419" s="58" t="str">
        <f t="shared" si="54"/>
        <v/>
      </c>
      <c r="N419" s="102"/>
    </row>
    <row r="420" spans="1:14">
      <c r="A420" s="97" t="str">
        <f t="shared" si="52"/>
        <v/>
      </c>
      <c r="B420" s="98" t="str">
        <f t="shared" si="51"/>
        <v/>
      </c>
      <c r="C420" s="99"/>
      <c r="D420" s="137"/>
      <c r="E420" s="100"/>
      <c r="F420" s="57"/>
      <c r="G420" s="58">
        <f t="shared" si="53"/>
        <v>0</v>
      </c>
      <c r="H420" s="58">
        <f>IF(E420="",0,IFERROR(VLOOKUP(E420,档案费管理台账!$D$4:$H$1000,5,0),0))</f>
        <v>0</v>
      </c>
      <c r="I420" s="57"/>
      <c r="J420" s="57"/>
      <c r="K420" s="57"/>
      <c r="L420" s="57"/>
      <c r="M420" s="58" t="str">
        <f t="shared" si="54"/>
        <v/>
      </c>
      <c r="N420" s="102"/>
    </row>
    <row r="421" spans="1:14">
      <c r="A421" s="97" t="str">
        <f t="shared" si="52"/>
        <v/>
      </c>
      <c r="B421" s="98" t="str">
        <f t="shared" si="51"/>
        <v/>
      </c>
      <c r="C421" s="99"/>
      <c r="D421" s="137"/>
      <c r="E421" s="100"/>
      <c r="F421" s="57"/>
      <c r="G421" s="58">
        <f t="shared" si="53"/>
        <v>0</v>
      </c>
      <c r="H421" s="58">
        <f>IF(E421="",0,IFERROR(VLOOKUP(E421,档案费管理台账!$D$4:$H$1000,5,0),0))</f>
        <v>0</v>
      </c>
      <c r="I421" s="57"/>
      <c r="J421" s="57"/>
      <c r="K421" s="57"/>
      <c r="L421" s="57"/>
      <c r="M421" s="58" t="str">
        <f t="shared" si="54"/>
        <v/>
      </c>
      <c r="N421" s="102"/>
    </row>
    <row r="422" spans="1:14">
      <c r="A422" s="97" t="str">
        <f t="shared" si="52"/>
        <v/>
      </c>
      <c r="B422" s="98" t="str">
        <f t="shared" si="51"/>
        <v/>
      </c>
      <c r="C422" s="99"/>
      <c r="D422" s="137"/>
      <c r="E422" s="100"/>
      <c r="F422" s="57"/>
      <c r="G422" s="58">
        <f t="shared" si="53"/>
        <v>0</v>
      </c>
      <c r="H422" s="58">
        <f>IF(E422="",0,IFERROR(VLOOKUP(E422,档案费管理台账!$D$4:$H$1000,5,0),0))</f>
        <v>0</v>
      </c>
      <c r="I422" s="57"/>
      <c r="J422" s="57"/>
      <c r="K422" s="57"/>
      <c r="L422" s="57"/>
      <c r="M422" s="58" t="str">
        <f t="shared" si="54"/>
        <v/>
      </c>
      <c r="N422" s="102"/>
    </row>
    <row r="423" spans="1:14">
      <c r="A423" s="97" t="str">
        <f t="shared" si="52"/>
        <v/>
      </c>
      <c r="B423" s="98" t="str">
        <f t="shared" si="51"/>
        <v/>
      </c>
      <c r="C423" s="99"/>
      <c r="D423" s="137"/>
      <c r="E423" s="100"/>
      <c r="F423" s="57"/>
      <c r="G423" s="58">
        <f t="shared" si="53"/>
        <v>0</v>
      </c>
      <c r="H423" s="58">
        <f>IF(E423="",0,IFERROR(VLOOKUP(E423,档案费管理台账!$D$4:$H$1000,5,0),0))</f>
        <v>0</v>
      </c>
      <c r="I423" s="57"/>
      <c r="J423" s="57"/>
      <c r="K423" s="57"/>
      <c r="L423" s="57"/>
      <c r="M423" s="58" t="str">
        <f t="shared" si="54"/>
        <v/>
      </c>
      <c r="N423" s="102"/>
    </row>
    <row r="424" spans="1:14">
      <c r="A424" s="97" t="str">
        <f t="shared" si="52"/>
        <v/>
      </c>
      <c r="B424" s="98" t="str">
        <f t="shared" si="51"/>
        <v/>
      </c>
      <c r="C424" s="99"/>
      <c r="D424" s="137"/>
      <c r="E424" s="100"/>
      <c r="F424" s="57"/>
      <c r="G424" s="58">
        <f t="shared" si="53"/>
        <v>0</v>
      </c>
      <c r="H424" s="58">
        <f>IF(E424="",0,IFERROR(VLOOKUP(E424,档案费管理台账!$D$4:$H$1000,5,0),0))</f>
        <v>0</v>
      </c>
      <c r="I424" s="57"/>
      <c r="J424" s="57"/>
      <c r="K424" s="57"/>
      <c r="L424" s="57"/>
      <c r="M424" s="58" t="str">
        <f t="shared" si="54"/>
        <v/>
      </c>
      <c r="N424" s="102"/>
    </row>
    <row r="425" spans="1:14">
      <c r="A425" s="97" t="str">
        <f t="shared" si="52"/>
        <v/>
      </c>
      <c r="B425" s="98" t="str">
        <f t="shared" si="51"/>
        <v/>
      </c>
      <c r="C425" s="99"/>
      <c r="D425" s="137"/>
      <c r="E425" s="100"/>
      <c r="F425" s="57"/>
      <c r="G425" s="58">
        <f t="shared" si="53"/>
        <v>0</v>
      </c>
      <c r="H425" s="58">
        <f>IF(E425="",0,IFERROR(VLOOKUP(E425,档案费管理台账!$D$4:$H$1000,5,0),0))</f>
        <v>0</v>
      </c>
      <c r="I425" s="57"/>
      <c r="J425" s="57"/>
      <c r="K425" s="57"/>
      <c r="L425" s="57"/>
      <c r="M425" s="58" t="str">
        <f t="shared" si="54"/>
        <v/>
      </c>
      <c r="N425" s="102"/>
    </row>
    <row r="426" spans="1:14">
      <c r="A426" s="97" t="str">
        <f t="shared" si="52"/>
        <v/>
      </c>
      <c r="B426" s="98" t="str">
        <f t="shared" si="51"/>
        <v/>
      </c>
      <c r="C426" s="99"/>
      <c r="D426" s="137"/>
      <c r="E426" s="100"/>
      <c r="F426" s="57"/>
      <c r="G426" s="58">
        <f t="shared" si="53"/>
        <v>0</v>
      </c>
      <c r="H426" s="58">
        <f>IF(E426="",0,IFERROR(VLOOKUP(E426,档案费管理台账!$D$4:$H$1000,5,0),0))</f>
        <v>0</v>
      </c>
      <c r="I426" s="57"/>
      <c r="J426" s="57"/>
      <c r="K426" s="57"/>
      <c r="L426" s="57"/>
      <c r="M426" s="58" t="str">
        <f t="shared" si="54"/>
        <v/>
      </c>
      <c r="N426" s="102"/>
    </row>
    <row r="427" spans="1:14">
      <c r="A427" s="97" t="str">
        <f t="shared" si="52"/>
        <v/>
      </c>
      <c r="B427" s="98" t="str">
        <f t="shared" si="51"/>
        <v/>
      </c>
      <c r="C427" s="99"/>
      <c r="D427" s="137"/>
      <c r="E427" s="100"/>
      <c r="F427" s="57"/>
      <c r="G427" s="58">
        <f t="shared" si="53"/>
        <v>0</v>
      </c>
      <c r="H427" s="58">
        <f>IF(E427="",0,IFERROR(VLOOKUP(E427,档案费管理台账!$D$4:$H$1000,5,0),0))</f>
        <v>0</v>
      </c>
      <c r="I427" s="57"/>
      <c r="J427" s="57"/>
      <c r="K427" s="57"/>
      <c r="L427" s="57"/>
      <c r="M427" s="58" t="str">
        <f t="shared" si="54"/>
        <v/>
      </c>
      <c r="N427" s="102"/>
    </row>
    <row r="428" spans="1:14">
      <c r="A428" s="97" t="str">
        <f t="shared" si="52"/>
        <v/>
      </c>
      <c r="B428" s="98" t="str">
        <f t="shared" ref="B428:B491" si="55">IF(C428="","",MONTH(C428)&amp;"月")</f>
        <v/>
      </c>
      <c r="C428" s="99"/>
      <c r="D428" s="137"/>
      <c r="E428" s="100"/>
      <c r="F428" s="57"/>
      <c r="G428" s="58">
        <f t="shared" si="53"/>
        <v>0</v>
      </c>
      <c r="H428" s="58">
        <f>IF(E428="",0,IFERROR(VLOOKUP(E428,档案费管理台账!$D$4:$H$1000,5,0),0))</f>
        <v>0</v>
      </c>
      <c r="I428" s="57"/>
      <c r="J428" s="57"/>
      <c r="K428" s="57"/>
      <c r="L428" s="57"/>
      <c r="M428" s="58" t="str">
        <f t="shared" si="54"/>
        <v/>
      </c>
      <c r="N428" s="102"/>
    </row>
    <row r="429" spans="1:14">
      <c r="A429" s="97" t="str">
        <f t="shared" ref="A429:A492" si="56">IF(C429="","",ROW()-42)</f>
        <v/>
      </c>
      <c r="B429" s="98" t="str">
        <f t="shared" si="55"/>
        <v/>
      </c>
      <c r="C429" s="99"/>
      <c r="D429" s="137"/>
      <c r="E429" s="100"/>
      <c r="F429" s="57"/>
      <c r="G429" s="58">
        <f t="shared" ref="G429:G492" si="57">IF(F429="",0,F429*$K$41)</f>
        <v>0</v>
      </c>
      <c r="H429" s="58">
        <f>IF(E429="",0,IFERROR(VLOOKUP(E429,档案费管理台账!$D$4:$H$1000,5,0),0))</f>
        <v>0</v>
      </c>
      <c r="I429" s="57"/>
      <c r="J429" s="57"/>
      <c r="K429" s="57"/>
      <c r="L429" s="57"/>
      <c r="M429" s="58" t="str">
        <f t="shared" ref="M429:M492" si="58">IF(C429="","",ROUND(M428+G429-I429-J429-K429-L429-H429,2))</f>
        <v/>
      </c>
      <c r="N429" s="102"/>
    </row>
    <row r="430" spans="1:14">
      <c r="A430" s="97" t="str">
        <f t="shared" si="56"/>
        <v/>
      </c>
      <c r="B430" s="98" t="str">
        <f t="shared" si="55"/>
        <v/>
      </c>
      <c r="C430" s="99"/>
      <c r="D430" s="137"/>
      <c r="E430" s="100"/>
      <c r="F430" s="57"/>
      <c r="G430" s="58">
        <f t="shared" si="57"/>
        <v>0</v>
      </c>
      <c r="H430" s="58">
        <f>IF(E430="",0,IFERROR(VLOOKUP(E430,档案费管理台账!$D$4:$H$1000,5,0),0))</f>
        <v>0</v>
      </c>
      <c r="I430" s="57"/>
      <c r="J430" s="57"/>
      <c r="K430" s="57"/>
      <c r="L430" s="57"/>
      <c r="M430" s="58" t="str">
        <f t="shared" si="58"/>
        <v/>
      </c>
      <c r="N430" s="102"/>
    </row>
    <row r="431" spans="1:14">
      <c r="A431" s="97" t="str">
        <f t="shared" si="56"/>
        <v/>
      </c>
      <c r="B431" s="98" t="str">
        <f t="shared" si="55"/>
        <v/>
      </c>
      <c r="C431" s="99"/>
      <c r="D431" s="137"/>
      <c r="E431" s="100"/>
      <c r="F431" s="57"/>
      <c r="G431" s="58">
        <f t="shared" si="57"/>
        <v>0</v>
      </c>
      <c r="H431" s="58">
        <f>IF(E431="",0,IFERROR(VLOOKUP(E431,档案费管理台账!$D$4:$H$1000,5,0),0))</f>
        <v>0</v>
      </c>
      <c r="I431" s="57"/>
      <c r="J431" s="57"/>
      <c r="K431" s="57"/>
      <c r="L431" s="57"/>
      <c r="M431" s="58" t="str">
        <f t="shared" si="58"/>
        <v/>
      </c>
      <c r="N431" s="102"/>
    </row>
    <row r="432" spans="1:14">
      <c r="A432" s="97" t="str">
        <f t="shared" si="56"/>
        <v/>
      </c>
      <c r="B432" s="98" t="str">
        <f t="shared" si="55"/>
        <v/>
      </c>
      <c r="C432" s="99"/>
      <c r="D432" s="137"/>
      <c r="E432" s="100"/>
      <c r="F432" s="57"/>
      <c r="G432" s="58">
        <f t="shared" si="57"/>
        <v>0</v>
      </c>
      <c r="H432" s="58">
        <f>IF(E432="",0,IFERROR(VLOOKUP(E432,档案费管理台账!$D$4:$H$1000,5,0),0))</f>
        <v>0</v>
      </c>
      <c r="I432" s="57"/>
      <c r="J432" s="57"/>
      <c r="K432" s="57"/>
      <c r="L432" s="57"/>
      <c r="M432" s="58" t="str">
        <f t="shared" si="58"/>
        <v/>
      </c>
      <c r="N432" s="102"/>
    </row>
    <row r="433" spans="1:14">
      <c r="A433" s="97" t="str">
        <f t="shared" si="56"/>
        <v/>
      </c>
      <c r="B433" s="98" t="str">
        <f t="shared" si="55"/>
        <v/>
      </c>
      <c r="C433" s="99"/>
      <c r="D433" s="137"/>
      <c r="E433" s="100"/>
      <c r="F433" s="57"/>
      <c r="G433" s="58">
        <f t="shared" si="57"/>
        <v>0</v>
      </c>
      <c r="H433" s="58">
        <f>IF(E433="",0,IFERROR(VLOOKUP(E433,档案费管理台账!$D$4:$H$1000,5,0),0))</f>
        <v>0</v>
      </c>
      <c r="I433" s="57"/>
      <c r="J433" s="57"/>
      <c r="K433" s="57"/>
      <c r="L433" s="57"/>
      <c r="M433" s="58" t="str">
        <f t="shared" si="58"/>
        <v/>
      </c>
      <c r="N433" s="102"/>
    </row>
    <row r="434" spans="1:14">
      <c r="A434" s="97" t="str">
        <f t="shared" si="56"/>
        <v/>
      </c>
      <c r="B434" s="98" t="str">
        <f t="shared" si="55"/>
        <v/>
      </c>
      <c r="C434" s="99"/>
      <c r="D434" s="137"/>
      <c r="E434" s="100"/>
      <c r="F434" s="57"/>
      <c r="G434" s="58">
        <f t="shared" si="57"/>
        <v>0</v>
      </c>
      <c r="H434" s="58">
        <f>IF(E434="",0,IFERROR(VLOOKUP(E434,档案费管理台账!$D$4:$H$1000,5,0),0))</f>
        <v>0</v>
      </c>
      <c r="I434" s="57"/>
      <c r="J434" s="57"/>
      <c r="K434" s="57"/>
      <c r="L434" s="57"/>
      <c r="M434" s="58" t="str">
        <f t="shared" si="58"/>
        <v/>
      </c>
      <c r="N434" s="102"/>
    </row>
    <row r="435" spans="1:14">
      <c r="A435" s="97" t="str">
        <f t="shared" si="56"/>
        <v/>
      </c>
      <c r="B435" s="98" t="str">
        <f t="shared" si="55"/>
        <v/>
      </c>
      <c r="C435" s="99"/>
      <c r="D435" s="137"/>
      <c r="E435" s="100"/>
      <c r="F435" s="57"/>
      <c r="G435" s="58">
        <f t="shared" si="57"/>
        <v>0</v>
      </c>
      <c r="H435" s="58">
        <f>IF(E435="",0,IFERROR(VLOOKUP(E435,档案费管理台账!$D$4:$H$1000,5,0),0))</f>
        <v>0</v>
      </c>
      <c r="I435" s="57"/>
      <c r="J435" s="57"/>
      <c r="K435" s="57"/>
      <c r="L435" s="57"/>
      <c r="M435" s="58" t="str">
        <f t="shared" si="58"/>
        <v/>
      </c>
      <c r="N435" s="102"/>
    </row>
    <row r="436" spans="1:14">
      <c r="A436" s="97" t="str">
        <f t="shared" si="56"/>
        <v/>
      </c>
      <c r="B436" s="98" t="str">
        <f t="shared" si="55"/>
        <v/>
      </c>
      <c r="C436" s="99"/>
      <c r="D436" s="137"/>
      <c r="E436" s="100"/>
      <c r="F436" s="57"/>
      <c r="G436" s="58">
        <f t="shared" si="57"/>
        <v>0</v>
      </c>
      <c r="H436" s="58">
        <f>IF(E436="",0,IFERROR(VLOOKUP(E436,档案费管理台账!$D$4:$H$1000,5,0),0))</f>
        <v>0</v>
      </c>
      <c r="I436" s="57"/>
      <c r="J436" s="57"/>
      <c r="K436" s="57"/>
      <c r="L436" s="57"/>
      <c r="M436" s="58" t="str">
        <f t="shared" si="58"/>
        <v/>
      </c>
      <c r="N436" s="102"/>
    </row>
    <row r="437" spans="1:14">
      <c r="A437" s="97" t="str">
        <f t="shared" si="56"/>
        <v/>
      </c>
      <c r="B437" s="98" t="str">
        <f t="shared" si="55"/>
        <v/>
      </c>
      <c r="C437" s="99"/>
      <c r="D437" s="137"/>
      <c r="E437" s="100"/>
      <c r="F437" s="57"/>
      <c r="G437" s="58">
        <f t="shared" si="57"/>
        <v>0</v>
      </c>
      <c r="H437" s="58">
        <f>IF(E437="",0,IFERROR(VLOOKUP(E437,档案费管理台账!$D$4:$H$1000,5,0),0))</f>
        <v>0</v>
      </c>
      <c r="I437" s="57"/>
      <c r="J437" s="57"/>
      <c r="K437" s="57"/>
      <c r="L437" s="57"/>
      <c r="M437" s="58" t="str">
        <f t="shared" si="58"/>
        <v/>
      </c>
      <c r="N437" s="102"/>
    </row>
    <row r="438" spans="1:14">
      <c r="A438" s="97" t="str">
        <f t="shared" si="56"/>
        <v/>
      </c>
      <c r="B438" s="98" t="str">
        <f t="shared" si="55"/>
        <v/>
      </c>
      <c r="C438" s="99"/>
      <c r="D438" s="137"/>
      <c r="E438" s="100"/>
      <c r="F438" s="57"/>
      <c r="G438" s="58">
        <f t="shared" si="57"/>
        <v>0</v>
      </c>
      <c r="H438" s="58">
        <f>IF(E438="",0,IFERROR(VLOOKUP(E438,档案费管理台账!$D$4:$H$1000,5,0),0))</f>
        <v>0</v>
      </c>
      <c r="I438" s="57"/>
      <c r="J438" s="57"/>
      <c r="K438" s="57"/>
      <c r="L438" s="57"/>
      <c r="M438" s="58" t="str">
        <f t="shared" si="58"/>
        <v/>
      </c>
      <c r="N438" s="102"/>
    </row>
    <row r="439" spans="1:14">
      <c r="A439" s="97" t="str">
        <f t="shared" si="56"/>
        <v/>
      </c>
      <c r="B439" s="98" t="str">
        <f t="shared" si="55"/>
        <v/>
      </c>
      <c r="C439" s="99"/>
      <c r="D439" s="137"/>
      <c r="E439" s="100"/>
      <c r="F439" s="57"/>
      <c r="G439" s="58">
        <f t="shared" si="57"/>
        <v>0</v>
      </c>
      <c r="H439" s="58">
        <f>IF(E439="",0,IFERROR(VLOOKUP(E439,档案费管理台账!$D$4:$H$1000,5,0),0))</f>
        <v>0</v>
      </c>
      <c r="I439" s="57"/>
      <c r="J439" s="57"/>
      <c r="K439" s="57"/>
      <c r="L439" s="57"/>
      <c r="M439" s="58" t="str">
        <f t="shared" si="58"/>
        <v/>
      </c>
      <c r="N439" s="102"/>
    </row>
    <row r="440" spans="1:14">
      <c r="A440" s="97" t="str">
        <f t="shared" si="56"/>
        <v/>
      </c>
      <c r="B440" s="98" t="str">
        <f t="shared" si="55"/>
        <v/>
      </c>
      <c r="C440" s="99"/>
      <c r="D440" s="137"/>
      <c r="E440" s="100"/>
      <c r="F440" s="57"/>
      <c r="G440" s="58">
        <f t="shared" si="57"/>
        <v>0</v>
      </c>
      <c r="H440" s="58">
        <f>IF(E440="",0,IFERROR(VLOOKUP(E440,档案费管理台账!$D$4:$H$1000,5,0),0))</f>
        <v>0</v>
      </c>
      <c r="I440" s="57"/>
      <c r="J440" s="57"/>
      <c r="K440" s="57"/>
      <c r="L440" s="57"/>
      <c r="M440" s="58" t="str">
        <f t="shared" si="58"/>
        <v/>
      </c>
      <c r="N440" s="102"/>
    </row>
    <row r="441" spans="1:14">
      <c r="A441" s="97" t="str">
        <f t="shared" si="56"/>
        <v/>
      </c>
      <c r="B441" s="98" t="str">
        <f t="shared" si="55"/>
        <v/>
      </c>
      <c r="C441" s="99"/>
      <c r="D441" s="137"/>
      <c r="E441" s="100"/>
      <c r="F441" s="57"/>
      <c r="G441" s="58">
        <f t="shared" si="57"/>
        <v>0</v>
      </c>
      <c r="H441" s="58">
        <f>IF(E441="",0,IFERROR(VLOOKUP(E441,档案费管理台账!$D$4:$H$1000,5,0),0))</f>
        <v>0</v>
      </c>
      <c r="I441" s="57"/>
      <c r="J441" s="57"/>
      <c r="K441" s="57"/>
      <c r="L441" s="57"/>
      <c r="M441" s="58" t="str">
        <f t="shared" si="58"/>
        <v/>
      </c>
      <c r="N441" s="102"/>
    </row>
    <row r="442" spans="1:14">
      <c r="A442" s="97" t="str">
        <f t="shared" si="56"/>
        <v/>
      </c>
      <c r="B442" s="98" t="str">
        <f t="shared" si="55"/>
        <v/>
      </c>
      <c r="C442" s="99"/>
      <c r="D442" s="137"/>
      <c r="E442" s="100"/>
      <c r="F442" s="57"/>
      <c r="G442" s="58">
        <f t="shared" si="57"/>
        <v>0</v>
      </c>
      <c r="H442" s="58">
        <f>IF(E442="",0,IFERROR(VLOOKUP(E442,档案费管理台账!$D$4:$H$1000,5,0),0))</f>
        <v>0</v>
      </c>
      <c r="I442" s="57"/>
      <c r="J442" s="57"/>
      <c r="K442" s="57"/>
      <c r="L442" s="57"/>
      <c r="M442" s="58" t="str">
        <f t="shared" si="58"/>
        <v/>
      </c>
      <c r="N442" s="102"/>
    </row>
    <row r="443" spans="1:14">
      <c r="A443" s="97" t="str">
        <f t="shared" si="56"/>
        <v/>
      </c>
      <c r="B443" s="98" t="str">
        <f t="shared" si="55"/>
        <v/>
      </c>
      <c r="C443" s="99"/>
      <c r="D443" s="137"/>
      <c r="E443" s="100"/>
      <c r="F443" s="57"/>
      <c r="G443" s="58">
        <f t="shared" si="57"/>
        <v>0</v>
      </c>
      <c r="H443" s="58">
        <f>IF(E443="",0,IFERROR(VLOOKUP(E443,档案费管理台账!$D$4:$H$1000,5,0),0))</f>
        <v>0</v>
      </c>
      <c r="I443" s="57"/>
      <c r="J443" s="57"/>
      <c r="K443" s="57"/>
      <c r="L443" s="57"/>
      <c r="M443" s="58" t="str">
        <f t="shared" si="58"/>
        <v/>
      </c>
      <c r="N443" s="102"/>
    </row>
    <row r="444" spans="1:14">
      <c r="A444" s="97" t="str">
        <f t="shared" si="56"/>
        <v/>
      </c>
      <c r="B444" s="98" t="str">
        <f t="shared" si="55"/>
        <v/>
      </c>
      <c r="C444" s="99"/>
      <c r="D444" s="137"/>
      <c r="E444" s="100"/>
      <c r="F444" s="57"/>
      <c r="G444" s="58">
        <f t="shared" si="57"/>
        <v>0</v>
      </c>
      <c r="H444" s="58">
        <f>IF(E444="",0,IFERROR(VLOOKUP(E444,档案费管理台账!$D$4:$H$1000,5,0),0))</f>
        <v>0</v>
      </c>
      <c r="I444" s="57"/>
      <c r="J444" s="57"/>
      <c r="K444" s="57"/>
      <c r="L444" s="57"/>
      <c r="M444" s="58" t="str">
        <f t="shared" si="58"/>
        <v/>
      </c>
      <c r="N444" s="102"/>
    </row>
    <row r="445" spans="1:14">
      <c r="A445" s="97" t="str">
        <f t="shared" si="56"/>
        <v/>
      </c>
      <c r="B445" s="98" t="str">
        <f t="shared" si="55"/>
        <v/>
      </c>
      <c r="C445" s="99"/>
      <c r="D445" s="137"/>
      <c r="E445" s="100"/>
      <c r="F445" s="57"/>
      <c r="G445" s="58">
        <f t="shared" si="57"/>
        <v>0</v>
      </c>
      <c r="H445" s="58">
        <f>IF(E445="",0,IFERROR(VLOOKUP(E445,档案费管理台账!$D$4:$H$1000,5,0),0))</f>
        <v>0</v>
      </c>
      <c r="I445" s="57"/>
      <c r="J445" s="57"/>
      <c r="K445" s="57"/>
      <c r="L445" s="57"/>
      <c r="M445" s="58" t="str">
        <f t="shared" si="58"/>
        <v/>
      </c>
      <c r="N445" s="102"/>
    </row>
    <row r="446" spans="1:14">
      <c r="A446" s="97" t="str">
        <f t="shared" si="56"/>
        <v/>
      </c>
      <c r="B446" s="98" t="str">
        <f t="shared" si="55"/>
        <v/>
      </c>
      <c r="C446" s="99"/>
      <c r="D446" s="137"/>
      <c r="E446" s="100"/>
      <c r="F446" s="57"/>
      <c r="G446" s="58">
        <f t="shared" si="57"/>
        <v>0</v>
      </c>
      <c r="H446" s="58">
        <f>IF(E446="",0,IFERROR(VLOOKUP(E446,档案费管理台账!$D$4:$H$1000,5,0),0))</f>
        <v>0</v>
      </c>
      <c r="I446" s="57"/>
      <c r="J446" s="57"/>
      <c r="K446" s="57"/>
      <c r="L446" s="57"/>
      <c r="M446" s="58" t="str">
        <f t="shared" si="58"/>
        <v/>
      </c>
      <c r="N446" s="102"/>
    </row>
    <row r="447" spans="1:14">
      <c r="A447" s="97" t="str">
        <f t="shared" si="56"/>
        <v/>
      </c>
      <c r="B447" s="98" t="str">
        <f t="shared" si="55"/>
        <v/>
      </c>
      <c r="C447" s="99"/>
      <c r="D447" s="137"/>
      <c r="E447" s="100"/>
      <c r="F447" s="57"/>
      <c r="G447" s="58">
        <f t="shared" si="57"/>
        <v>0</v>
      </c>
      <c r="H447" s="58">
        <f>IF(E447="",0,IFERROR(VLOOKUP(E447,档案费管理台账!$D$4:$H$1000,5,0),0))</f>
        <v>0</v>
      </c>
      <c r="I447" s="57"/>
      <c r="J447" s="57"/>
      <c r="K447" s="57"/>
      <c r="L447" s="57"/>
      <c r="M447" s="58" t="str">
        <f t="shared" si="58"/>
        <v/>
      </c>
      <c r="N447" s="102"/>
    </row>
    <row r="448" spans="1:14">
      <c r="A448" s="97" t="str">
        <f t="shared" si="56"/>
        <v/>
      </c>
      <c r="B448" s="98" t="str">
        <f t="shared" si="55"/>
        <v/>
      </c>
      <c r="C448" s="99"/>
      <c r="D448" s="137"/>
      <c r="E448" s="100"/>
      <c r="F448" s="57"/>
      <c r="G448" s="58">
        <f t="shared" si="57"/>
        <v>0</v>
      </c>
      <c r="H448" s="58">
        <f>IF(E448="",0,IFERROR(VLOOKUP(E448,档案费管理台账!$D$4:$H$1000,5,0),0))</f>
        <v>0</v>
      </c>
      <c r="I448" s="57"/>
      <c r="J448" s="57"/>
      <c r="K448" s="57"/>
      <c r="L448" s="57"/>
      <c r="M448" s="58" t="str">
        <f t="shared" si="58"/>
        <v/>
      </c>
      <c r="N448" s="102"/>
    </row>
    <row r="449" spans="1:14">
      <c r="A449" s="97" t="str">
        <f t="shared" si="56"/>
        <v/>
      </c>
      <c r="B449" s="98" t="str">
        <f t="shared" si="55"/>
        <v/>
      </c>
      <c r="C449" s="99"/>
      <c r="D449" s="137"/>
      <c r="E449" s="100"/>
      <c r="F449" s="57"/>
      <c r="G449" s="58">
        <f t="shared" si="57"/>
        <v>0</v>
      </c>
      <c r="H449" s="58">
        <f>IF(E449="",0,IFERROR(VLOOKUP(E449,档案费管理台账!$D$4:$H$1000,5,0),0))</f>
        <v>0</v>
      </c>
      <c r="I449" s="57"/>
      <c r="J449" s="57"/>
      <c r="K449" s="57"/>
      <c r="L449" s="57"/>
      <c r="M449" s="58" t="str">
        <f t="shared" si="58"/>
        <v/>
      </c>
      <c r="N449" s="102"/>
    </row>
    <row r="450" spans="1:14">
      <c r="A450" s="97" t="str">
        <f t="shared" si="56"/>
        <v/>
      </c>
      <c r="B450" s="98" t="str">
        <f t="shared" si="55"/>
        <v/>
      </c>
      <c r="C450" s="99"/>
      <c r="D450" s="137"/>
      <c r="E450" s="100"/>
      <c r="F450" s="57"/>
      <c r="G450" s="58">
        <f t="shared" si="57"/>
        <v>0</v>
      </c>
      <c r="H450" s="58">
        <f>IF(E450="",0,IFERROR(VLOOKUP(E450,档案费管理台账!$D$4:$H$1000,5,0),0))</f>
        <v>0</v>
      </c>
      <c r="I450" s="57"/>
      <c r="J450" s="57"/>
      <c r="K450" s="57"/>
      <c r="L450" s="57"/>
      <c r="M450" s="58" t="str">
        <f t="shared" si="58"/>
        <v/>
      </c>
      <c r="N450" s="102"/>
    </row>
    <row r="451" spans="1:14">
      <c r="A451" s="97" t="str">
        <f t="shared" si="56"/>
        <v/>
      </c>
      <c r="B451" s="98" t="str">
        <f t="shared" si="55"/>
        <v/>
      </c>
      <c r="C451" s="99"/>
      <c r="D451" s="137"/>
      <c r="E451" s="100"/>
      <c r="F451" s="57"/>
      <c r="G451" s="58">
        <f t="shared" si="57"/>
        <v>0</v>
      </c>
      <c r="H451" s="58">
        <f>IF(E451="",0,IFERROR(VLOOKUP(E451,档案费管理台账!$D$4:$H$1000,5,0),0))</f>
        <v>0</v>
      </c>
      <c r="I451" s="57"/>
      <c r="J451" s="57"/>
      <c r="K451" s="57"/>
      <c r="L451" s="57"/>
      <c r="M451" s="58" t="str">
        <f t="shared" si="58"/>
        <v/>
      </c>
      <c r="N451" s="102"/>
    </row>
    <row r="452" spans="1:14">
      <c r="A452" s="97" t="str">
        <f t="shared" si="56"/>
        <v/>
      </c>
      <c r="B452" s="98" t="str">
        <f t="shared" si="55"/>
        <v/>
      </c>
      <c r="C452" s="99"/>
      <c r="D452" s="137"/>
      <c r="E452" s="100"/>
      <c r="F452" s="57"/>
      <c r="G452" s="58">
        <f t="shared" si="57"/>
        <v>0</v>
      </c>
      <c r="H452" s="58">
        <f>IF(E452="",0,IFERROR(VLOOKUP(E452,档案费管理台账!$D$4:$H$1000,5,0),0))</f>
        <v>0</v>
      </c>
      <c r="I452" s="57"/>
      <c r="J452" s="57"/>
      <c r="K452" s="57"/>
      <c r="L452" s="57"/>
      <c r="M452" s="58" t="str">
        <f t="shared" si="58"/>
        <v/>
      </c>
      <c r="N452" s="102"/>
    </row>
    <row r="453" spans="1:14">
      <c r="A453" s="97" t="str">
        <f t="shared" si="56"/>
        <v/>
      </c>
      <c r="B453" s="98" t="str">
        <f t="shared" si="55"/>
        <v/>
      </c>
      <c r="C453" s="99"/>
      <c r="D453" s="137"/>
      <c r="E453" s="100"/>
      <c r="F453" s="57"/>
      <c r="G453" s="58">
        <f t="shared" si="57"/>
        <v>0</v>
      </c>
      <c r="H453" s="58">
        <f>IF(E453="",0,IFERROR(VLOOKUP(E453,档案费管理台账!$D$4:$H$1000,5,0),0))</f>
        <v>0</v>
      </c>
      <c r="I453" s="57"/>
      <c r="J453" s="57"/>
      <c r="K453" s="57"/>
      <c r="L453" s="57"/>
      <c r="M453" s="58" t="str">
        <f t="shared" si="58"/>
        <v/>
      </c>
      <c r="N453" s="102"/>
    </row>
    <row r="454" spans="1:14">
      <c r="A454" s="97" t="str">
        <f t="shared" si="56"/>
        <v/>
      </c>
      <c r="B454" s="98" t="str">
        <f t="shared" si="55"/>
        <v/>
      </c>
      <c r="C454" s="99"/>
      <c r="D454" s="137"/>
      <c r="E454" s="100"/>
      <c r="F454" s="57"/>
      <c r="G454" s="58">
        <f t="shared" si="57"/>
        <v>0</v>
      </c>
      <c r="H454" s="58">
        <f>IF(E454="",0,IFERROR(VLOOKUP(E454,档案费管理台账!$D$4:$H$1000,5,0),0))</f>
        <v>0</v>
      </c>
      <c r="I454" s="57"/>
      <c r="J454" s="57"/>
      <c r="K454" s="57"/>
      <c r="L454" s="57"/>
      <c r="M454" s="58" t="str">
        <f t="shared" si="58"/>
        <v/>
      </c>
      <c r="N454" s="102"/>
    </row>
    <row r="455" spans="1:14">
      <c r="A455" s="97" t="str">
        <f t="shared" si="56"/>
        <v/>
      </c>
      <c r="B455" s="98" t="str">
        <f t="shared" si="55"/>
        <v/>
      </c>
      <c r="C455" s="99"/>
      <c r="D455" s="137"/>
      <c r="E455" s="100"/>
      <c r="F455" s="57"/>
      <c r="G455" s="58">
        <f t="shared" si="57"/>
        <v>0</v>
      </c>
      <c r="H455" s="58">
        <f>IF(E455="",0,IFERROR(VLOOKUP(E455,档案费管理台账!$D$4:$H$1000,5,0),0))</f>
        <v>0</v>
      </c>
      <c r="I455" s="57"/>
      <c r="J455" s="57"/>
      <c r="K455" s="57"/>
      <c r="L455" s="57"/>
      <c r="M455" s="58" t="str">
        <f t="shared" si="58"/>
        <v/>
      </c>
      <c r="N455" s="102"/>
    </row>
    <row r="456" spans="1:14">
      <c r="A456" s="97" t="str">
        <f t="shared" si="56"/>
        <v/>
      </c>
      <c r="B456" s="98" t="str">
        <f t="shared" si="55"/>
        <v/>
      </c>
      <c r="C456" s="99"/>
      <c r="D456" s="137"/>
      <c r="E456" s="100"/>
      <c r="F456" s="57"/>
      <c r="G456" s="58">
        <f t="shared" si="57"/>
        <v>0</v>
      </c>
      <c r="H456" s="58">
        <f>IF(E456="",0,IFERROR(VLOOKUP(E456,档案费管理台账!$D$4:$H$1000,5,0),0))</f>
        <v>0</v>
      </c>
      <c r="I456" s="57"/>
      <c r="J456" s="57"/>
      <c r="K456" s="57"/>
      <c r="L456" s="57"/>
      <c r="M456" s="58" t="str">
        <f t="shared" si="58"/>
        <v/>
      </c>
      <c r="N456" s="102"/>
    </row>
    <row r="457" spans="1:14">
      <c r="A457" s="97" t="str">
        <f t="shared" si="56"/>
        <v/>
      </c>
      <c r="B457" s="98" t="str">
        <f t="shared" si="55"/>
        <v/>
      </c>
      <c r="C457" s="99"/>
      <c r="D457" s="137"/>
      <c r="E457" s="100"/>
      <c r="F457" s="57"/>
      <c r="G457" s="58">
        <f t="shared" si="57"/>
        <v>0</v>
      </c>
      <c r="H457" s="58">
        <f>IF(E457="",0,IFERROR(VLOOKUP(E457,档案费管理台账!$D$4:$H$1000,5,0),0))</f>
        <v>0</v>
      </c>
      <c r="I457" s="57"/>
      <c r="J457" s="57"/>
      <c r="K457" s="57"/>
      <c r="L457" s="57"/>
      <c r="M457" s="58" t="str">
        <f t="shared" si="58"/>
        <v/>
      </c>
      <c r="N457" s="102"/>
    </row>
    <row r="458" spans="1:14">
      <c r="A458" s="97" t="str">
        <f t="shared" si="56"/>
        <v/>
      </c>
      <c r="B458" s="98" t="str">
        <f t="shared" si="55"/>
        <v/>
      </c>
      <c r="C458" s="99"/>
      <c r="D458" s="137"/>
      <c r="E458" s="100"/>
      <c r="F458" s="57"/>
      <c r="G458" s="58">
        <f t="shared" si="57"/>
        <v>0</v>
      </c>
      <c r="H458" s="58">
        <f>IF(E458="",0,IFERROR(VLOOKUP(E458,档案费管理台账!$D$4:$H$1000,5,0),0))</f>
        <v>0</v>
      </c>
      <c r="I458" s="57"/>
      <c r="J458" s="57"/>
      <c r="K458" s="57"/>
      <c r="L458" s="57"/>
      <c r="M458" s="58" t="str">
        <f t="shared" si="58"/>
        <v/>
      </c>
      <c r="N458" s="102"/>
    </row>
    <row r="459" spans="1:14">
      <c r="A459" s="97" t="str">
        <f t="shared" si="56"/>
        <v/>
      </c>
      <c r="B459" s="98" t="str">
        <f t="shared" si="55"/>
        <v/>
      </c>
      <c r="C459" s="99"/>
      <c r="D459" s="137"/>
      <c r="E459" s="100"/>
      <c r="F459" s="57"/>
      <c r="G459" s="58">
        <f t="shared" si="57"/>
        <v>0</v>
      </c>
      <c r="H459" s="58">
        <f>IF(E459="",0,IFERROR(VLOOKUP(E459,档案费管理台账!$D$4:$H$1000,5,0),0))</f>
        <v>0</v>
      </c>
      <c r="I459" s="57"/>
      <c r="J459" s="57"/>
      <c r="K459" s="57"/>
      <c r="L459" s="57"/>
      <c r="M459" s="58" t="str">
        <f t="shared" si="58"/>
        <v/>
      </c>
      <c r="N459" s="102"/>
    </row>
    <row r="460" spans="1:14">
      <c r="A460" s="97" t="str">
        <f t="shared" si="56"/>
        <v/>
      </c>
      <c r="B460" s="98" t="str">
        <f t="shared" si="55"/>
        <v/>
      </c>
      <c r="C460" s="99"/>
      <c r="D460" s="137"/>
      <c r="E460" s="100"/>
      <c r="F460" s="57"/>
      <c r="G460" s="58">
        <f t="shared" si="57"/>
        <v>0</v>
      </c>
      <c r="H460" s="58">
        <f>IF(E460="",0,IFERROR(VLOOKUP(E460,档案费管理台账!$D$4:$H$1000,5,0),0))</f>
        <v>0</v>
      </c>
      <c r="I460" s="57"/>
      <c r="J460" s="57"/>
      <c r="K460" s="57"/>
      <c r="L460" s="57"/>
      <c r="M460" s="58" t="str">
        <f t="shared" si="58"/>
        <v/>
      </c>
      <c r="N460" s="102"/>
    </row>
    <row r="461" spans="1:14">
      <c r="A461" s="97" t="str">
        <f t="shared" si="56"/>
        <v/>
      </c>
      <c r="B461" s="98" t="str">
        <f t="shared" si="55"/>
        <v/>
      </c>
      <c r="C461" s="99"/>
      <c r="D461" s="137"/>
      <c r="E461" s="100"/>
      <c r="F461" s="57"/>
      <c r="G461" s="58">
        <f t="shared" si="57"/>
        <v>0</v>
      </c>
      <c r="H461" s="58">
        <f>IF(E461="",0,IFERROR(VLOOKUP(E461,档案费管理台账!$D$4:$H$1000,5,0),0))</f>
        <v>0</v>
      </c>
      <c r="I461" s="57"/>
      <c r="J461" s="57"/>
      <c r="K461" s="57"/>
      <c r="L461" s="57"/>
      <c r="M461" s="58" t="str">
        <f t="shared" si="58"/>
        <v/>
      </c>
      <c r="N461" s="102"/>
    </row>
    <row r="462" spans="1:14">
      <c r="A462" s="97" t="str">
        <f t="shared" si="56"/>
        <v/>
      </c>
      <c r="B462" s="98" t="str">
        <f t="shared" si="55"/>
        <v/>
      </c>
      <c r="C462" s="99"/>
      <c r="D462" s="137"/>
      <c r="E462" s="100"/>
      <c r="F462" s="57"/>
      <c r="G462" s="58">
        <f t="shared" si="57"/>
        <v>0</v>
      </c>
      <c r="H462" s="58">
        <f>IF(E462="",0,IFERROR(VLOOKUP(E462,档案费管理台账!$D$4:$H$1000,5,0),0))</f>
        <v>0</v>
      </c>
      <c r="I462" s="57"/>
      <c r="J462" s="57"/>
      <c r="K462" s="57"/>
      <c r="L462" s="57"/>
      <c r="M462" s="58" t="str">
        <f t="shared" si="58"/>
        <v/>
      </c>
      <c r="N462" s="102"/>
    </row>
    <row r="463" spans="1:14">
      <c r="A463" s="97" t="str">
        <f t="shared" si="56"/>
        <v/>
      </c>
      <c r="B463" s="98" t="str">
        <f t="shared" si="55"/>
        <v/>
      </c>
      <c r="C463" s="99"/>
      <c r="D463" s="137"/>
      <c r="E463" s="100"/>
      <c r="F463" s="57"/>
      <c r="G463" s="58">
        <f t="shared" si="57"/>
        <v>0</v>
      </c>
      <c r="H463" s="58">
        <f>IF(E463="",0,IFERROR(VLOOKUP(E463,档案费管理台账!$D$4:$H$1000,5,0),0))</f>
        <v>0</v>
      </c>
      <c r="I463" s="57"/>
      <c r="J463" s="57"/>
      <c r="K463" s="57"/>
      <c r="L463" s="57"/>
      <c r="M463" s="58" t="str">
        <f t="shared" si="58"/>
        <v/>
      </c>
      <c r="N463" s="102"/>
    </row>
    <row r="464" spans="1:14">
      <c r="A464" s="97" t="str">
        <f t="shared" si="56"/>
        <v/>
      </c>
      <c r="B464" s="98" t="str">
        <f t="shared" si="55"/>
        <v/>
      </c>
      <c r="C464" s="99"/>
      <c r="D464" s="137"/>
      <c r="E464" s="100"/>
      <c r="F464" s="57"/>
      <c r="G464" s="58">
        <f t="shared" si="57"/>
        <v>0</v>
      </c>
      <c r="H464" s="58">
        <f>IF(E464="",0,IFERROR(VLOOKUP(E464,档案费管理台账!$D$4:$H$1000,5,0),0))</f>
        <v>0</v>
      </c>
      <c r="I464" s="57"/>
      <c r="J464" s="57"/>
      <c r="K464" s="57"/>
      <c r="L464" s="57"/>
      <c r="M464" s="58" t="str">
        <f t="shared" si="58"/>
        <v/>
      </c>
      <c r="N464" s="102"/>
    </row>
    <row r="465" spans="1:14">
      <c r="A465" s="97" t="str">
        <f t="shared" si="56"/>
        <v/>
      </c>
      <c r="B465" s="98" t="str">
        <f t="shared" si="55"/>
        <v/>
      </c>
      <c r="C465" s="99"/>
      <c r="D465" s="137"/>
      <c r="E465" s="100"/>
      <c r="F465" s="57"/>
      <c r="G465" s="58">
        <f t="shared" si="57"/>
        <v>0</v>
      </c>
      <c r="H465" s="58">
        <f>IF(E465="",0,IFERROR(VLOOKUP(E465,档案费管理台账!$D$4:$H$1000,5,0),0))</f>
        <v>0</v>
      </c>
      <c r="I465" s="57"/>
      <c r="J465" s="57"/>
      <c r="K465" s="57"/>
      <c r="L465" s="57"/>
      <c r="M465" s="58" t="str">
        <f t="shared" si="58"/>
        <v/>
      </c>
      <c r="N465" s="102"/>
    </row>
    <row r="466" spans="1:14">
      <c r="A466" s="97" t="str">
        <f t="shared" si="56"/>
        <v/>
      </c>
      <c r="B466" s="98" t="str">
        <f t="shared" si="55"/>
        <v/>
      </c>
      <c r="C466" s="99"/>
      <c r="D466" s="137"/>
      <c r="E466" s="100"/>
      <c r="F466" s="57"/>
      <c r="G466" s="58">
        <f t="shared" si="57"/>
        <v>0</v>
      </c>
      <c r="H466" s="58">
        <f>IF(E466="",0,IFERROR(VLOOKUP(E466,档案费管理台账!$D$4:$H$1000,5,0),0))</f>
        <v>0</v>
      </c>
      <c r="I466" s="57"/>
      <c r="J466" s="57"/>
      <c r="K466" s="57"/>
      <c r="L466" s="57"/>
      <c r="M466" s="58" t="str">
        <f t="shared" si="58"/>
        <v/>
      </c>
      <c r="N466" s="102"/>
    </row>
    <row r="467" spans="1:14">
      <c r="A467" s="97" t="str">
        <f t="shared" si="56"/>
        <v/>
      </c>
      <c r="B467" s="98" t="str">
        <f t="shared" si="55"/>
        <v/>
      </c>
      <c r="C467" s="99"/>
      <c r="D467" s="137"/>
      <c r="E467" s="100"/>
      <c r="F467" s="57"/>
      <c r="G467" s="58">
        <f t="shared" si="57"/>
        <v>0</v>
      </c>
      <c r="H467" s="58">
        <f>IF(E467="",0,IFERROR(VLOOKUP(E467,档案费管理台账!$D$4:$H$1000,5,0),0))</f>
        <v>0</v>
      </c>
      <c r="I467" s="57"/>
      <c r="J467" s="57"/>
      <c r="K467" s="57"/>
      <c r="L467" s="57"/>
      <c r="M467" s="58" t="str">
        <f t="shared" si="58"/>
        <v/>
      </c>
      <c r="N467" s="102"/>
    </row>
    <row r="468" spans="1:14">
      <c r="A468" s="97" t="str">
        <f t="shared" si="56"/>
        <v/>
      </c>
      <c r="B468" s="98" t="str">
        <f t="shared" si="55"/>
        <v/>
      </c>
      <c r="C468" s="99"/>
      <c r="D468" s="137"/>
      <c r="E468" s="100"/>
      <c r="F468" s="57"/>
      <c r="G468" s="58">
        <f t="shared" si="57"/>
        <v>0</v>
      </c>
      <c r="H468" s="58">
        <f>IF(E468="",0,IFERROR(VLOOKUP(E468,档案费管理台账!$D$4:$H$1000,5,0),0))</f>
        <v>0</v>
      </c>
      <c r="I468" s="57"/>
      <c r="J468" s="57"/>
      <c r="K468" s="57"/>
      <c r="L468" s="57"/>
      <c r="M468" s="58" t="str">
        <f t="shared" si="58"/>
        <v/>
      </c>
      <c r="N468" s="102"/>
    </row>
    <row r="469" spans="1:14">
      <c r="A469" s="97" t="str">
        <f t="shared" si="56"/>
        <v/>
      </c>
      <c r="B469" s="98" t="str">
        <f t="shared" si="55"/>
        <v/>
      </c>
      <c r="C469" s="99"/>
      <c r="D469" s="137"/>
      <c r="E469" s="100"/>
      <c r="F469" s="57"/>
      <c r="G469" s="58">
        <f t="shared" si="57"/>
        <v>0</v>
      </c>
      <c r="H469" s="58">
        <f>IF(E469="",0,IFERROR(VLOOKUP(E469,档案费管理台账!$D$4:$H$1000,5,0),0))</f>
        <v>0</v>
      </c>
      <c r="I469" s="57"/>
      <c r="J469" s="57"/>
      <c r="K469" s="57"/>
      <c r="L469" s="57"/>
      <c r="M469" s="58" t="str">
        <f t="shared" si="58"/>
        <v/>
      </c>
      <c r="N469" s="102"/>
    </row>
    <row r="470" spans="1:14">
      <c r="A470" s="97" t="str">
        <f t="shared" si="56"/>
        <v/>
      </c>
      <c r="B470" s="98" t="str">
        <f t="shared" si="55"/>
        <v/>
      </c>
      <c r="C470" s="99"/>
      <c r="D470" s="137"/>
      <c r="E470" s="100"/>
      <c r="F470" s="57"/>
      <c r="G470" s="58">
        <f t="shared" si="57"/>
        <v>0</v>
      </c>
      <c r="H470" s="58">
        <f>IF(E470="",0,IFERROR(VLOOKUP(E470,档案费管理台账!$D$4:$H$1000,5,0),0))</f>
        <v>0</v>
      </c>
      <c r="I470" s="57"/>
      <c r="J470" s="57"/>
      <c r="K470" s="57"/>
      <c r="L470" s="57"/>
      <c r="M470" s="58" t="str">
        <f t="shared" si="58"/>
        <v/>
      </c>
      <c r="N470" s="102"/>
    </row>
    <row r="471" spans="1:14">
      <c r="A471" s="97" t="str">
        <f t="shared" si="56"/>
        <v/>
      </c>
      <c r="B471" s="98" t="str">
        <f t="shared" si="55"/>
        <v/>
      </c>
      <c r="C471" s="99"/>
      <c r="D471" s="137"/>
      <c r="E471" s="100"/>
      <c r="F471" s="57"/>
      <c r="G471" s="58">
        <f t="shared" si="57"/>
        <v>0</v>
      </c>
      <c r="H471" s="58">
        <f>IF(E471="",0,IFERROR(VLOOKUP(E471,档案费管理台账!$D$4:$H$1000,5,0),0))</f>
        <v>0</v>
      </c>
      <c r="I471" s="57"/>
      <c r="J471" s="57"/>
      <c r="K471" s="57"/>
      <c r="L471" s="57"/>
      <c r="M471" s="58" t="str">
        <f t="shared" si="58"/>
        <v/>
      </c>
      <c r="N471" s="102"/>
    </row>
    <row r="472" spans="1:14">
      <c r="A472" s="97" t="str">
        <f t="shared" si="56"/>
        <v/>
      </c>
      <c r="B472" s="98" t="str">
        <f t="shared" si="55"/>
        <v/>
      </c>
      <c r="C472" s="99"/>
      <c r="D472" s="137"/>
      <c r="E472" s="100"/>
      <c r="F472" s="57"/>
      <c r="G472" s="58">
        <f t="shared" si="57"/>
        <v>0</v>
      </c>
      <c r="H472" s="58">
        <f>IF(E472="",0,IFERROR(VLOOKUP(E472,档案费管理台账!$D$4:$H$1000,5,0),0))</f>
        <v>0</v>
      </c>
      <c r="I472" s="57"/>
      <c r="J472" s="57"/>
      <c r="K472" s="57"/>
      <c r="L472" s="57"/>
      <c r="M472" s="58" t="str">
        <f t="shared" si="58"/>
        <v/>
      </c>
      <c r="N472" s="102"/>
    </row>
    <row r="473" spans="1:14">
      <c r="A473" s="97" t="str">
        <f t="shared" si="56"/>
        <v/>
      </c>
      <c r="B473" s="98" t="str">
        <f t="shared" si="55"/>
        <v/>
      </c>
      <c r="C473" s="99"/>
      <c r="D473" s="137"/>
      <c r="E473" s="100"/>
      <c r="F473" s="57"/>
      <c r="G473" s="58">
        <f t="shared" si="57"/>
        <v>0</v>
      </c>
      <c r="H473" s="58">
        <f>IF(E473="",0,IFERROR(VLOOKUP(E473,档案费管理台账!$D$4:$H$1000,5,0),0))</f>
        <v>0</v>
      </c>
      <c r="I473" s="57"/>
      <c r="J473" s="57"/>
      <c r="K473" s="57"/>
      <c r="L473" s="57"/>
      <c r="M473" s="58" t="str">
        <f t="shared" si="58"/>
        <v/>
      </c>
      <c r="N473" s="102"/>
    </row>
    <row r="474" spans="1:14">
      <c r="A474" s="97" t="str">
        <f t="shared" si="56"/>
        <v/>
      </c>
      <c r="B474" s="98" t="str">
        <f t="shared" si="55"/>
        <v/>
      </c>
      <c r="C474" s="99"/>
      <c r="D474" s="137"/>
      <c r="E474" s="100"/>
      <c r="F474" s="57"/>
      <c r="G474" s="58">
        <f t="shared" si="57"/>
        <v>0</v>
      </c>
      <c r="H474" s="58">
        <f>IF(E474="",0,IFERROR(VLOOKUP(E474,档案费管理台账!$D$4:$H$1000,5,0),0))</f>
        <v>0</v>
      </c>
      <c r="I474" s="57"/>
      <c r="J474" s="57"/>
      <c r="K474" s="57"/>
      <c r="L474" s="57"/>
      <c r="M474" s="58" t="str">
        <f t="shared" si="58"/>
        <v/>
      </c>
      <c r="N474" s="102"/>
    </row>
    <row r="475" spans="1:14">
      <c r="A475" s="97" t="str">
        <f t="shared" si="56"/>
        <v/>
      </c>
      <c r="B475" s="98" t="str">
        <f t="shared" si="55"/>
        <v/>
      </c>
      <c r="C475" s="99"/>
      <c r="D475" s="137"/>
      <c r="E475" s="100"/>
      <c r="F475" s="57"/>
      <c r="G475" s="58">
        <f t="shared" si="57"/>
        <v>0</v>
      </c>
      <c r="H475" s="58">
        <f>IF(E475="",0,IFERROR(VLOOKUP(E475,档案费管理台账!$D$4:$H$1000,5,0),0))</f>
        <v>0</v>
      </c>
      <c r="I475" s="57"/>
      <c r="J475" s="57"/>
      <c r="K475" s="57"/>
      <c r="L475" s="57"/>
      <c r="M475" s="58" t="str">
        <f t="shared" si="58"/>
        <v/>
      </c>
      <c r="N475" s="102"/>
    </row>
    <row r="476" spans="1:14">
      <c r="A476" s="97" t="str">
        <f t="shared" si="56"/>
        <v/>
      </c>
      <c r="B476" s="98" t="str">
        <f t="shared" si="55"/>
        <v/>
      </c>
      <c r="C476" s="99"/>
      <c r="D476" s="137"/>
      <c r="E476" s="100"/>
      <c r="F476" s="57"/>
      <c r="G476" s="58">
        <f t="shared" si="57"/>
        <v>0</v>
      </c>
      <c r="H476" s="58">
        <f>IF(E476="",0,IFERROR(VLOOKUP(E476,档案费管理台账!$D$4:$H$1000,5,0),0))</f>
        <v>0</v>
      </c>
      <c r="I476" s="57"/>
      <c r="J476" s="57"/>
      <c r="K476" s="57"/>
      <c r="L476" s="57"/>
      <c r="M476" s="58" t="str">
        <f t="shared" si="58"/>
        <v/>
      </c>
      <c r="N476" s="102"/>
    </row>
    <row r="477" spans="1:14">
      <c r="A477" s="97" t="str">
        <f t="shared" si="56"/>
        <v/>
      </c>
      <c r="B477" s="98" t="str">
        <f t="shared" si="55"/>
        <v/>
      </c>
      <c r="C477" s="99"/>
      <c r="D477" s="137"/>
      <c r="E477" s="100"/>
      <c r="F477" s="57"/>
      <c r="G477" s="58">
        <f t="shared" si="57"/>
        <v>0</v>
      </c>
      <c r="H477" s="58">
        <f>IF(E477="",0,IFERROR(VLOOKUP(E477,档案费管理台账!$D$4:$H$1000,5,0),0))</f>
        <v>0</v>
      </c>
      <c r="I477" s="57"/>
      <c r="J477" s="57"/>
      <c r="K477" s="57"/>
      <c r="L477" s="57"/>
      <c r="M477" s="58" t="str">
        <f t="shared" si="58"/>
        <v/>
      </c>
      <c r="N477" s="102"/>
    </row>
    <row r="478" spans="1:14">
      <c r="A478" s="97" t="str">
        <f t="shared" si="56"/>
        <v/>
      </c>
      <c r="B478" s="98" t="str">
        <f t="shared" si="55"/>
        <v/>
      </c>
      <c r="C478" s="99"/>
      <c r="D478" s="137"/>
      <c r="E478" s="100"/>
      <c r="F478" s="57"/>
      <c r="G478" s="58">
        <f t="shared" si="57"/>
        <v>0</v>
      </c>
      <c r="H478" s="58">
        <f>IF(E478="",0,IFERROR(VLOOKUP(E478,档案费管理台账!$D$4:$H$1000,5,0),0))</f>
        <v>0</v>
      </c>
      <c r="I478" s="57"/>
      <c r="J478" s="57"/>
      <c r="K478" s="57"/>
      <c r="L478" s="57"/>
      <c r="M478" s="58" t="str">
        <f t="shared" si="58"/>
        <v/>
      </c>
      <c r="N478" s="102"/>
    </row>
    <row r="479" spans="1:14">
      <c r="A479" s="97" t="str">
        <f t="shared" si="56"/>
        <v/>
      </c>
      <c r="B479" s="98" t="str">
        <f t="shared" si="55"/>
        <v/>
      </c>
      <c r="C479" s="99"/>
      <c r="D479" s="137"/>
      <c r="E479" s="100"/>
      <c r="F479" s="57"/>
      <c r="G479" s="58">
        <f t="shared" si="57"/>
        <v>0</v>
      </c>
      <c r="H479" s="58">
        <f>IF(E479="",0,IFERROR(VLOOKUP(E479,档案费管理台账!$D$4:$H$1000,5,0),0))</f>
        <v>0</v>
      </c>
      <c r="I479" s="57"/>
      <c r="J479" s="57"/>
      <c r="K479" s="57"/>
      <c r="L479" s="57"/>
      <c r="M479" s="58" t="str">
        <f t="shared" si="58"/>
        <v/>
      </c>
      <c r="N479" s="102"/>
    </row>
    <row r="480" spans="1:14">
      <c r="A480" s="97" t="str">
        <f t="shared" si="56"/>
        <v/>
      </c>
      <c r="B480" s="98" t="str">
        <f t="shared" si="55"/>
        <v/>
      </c>
      <c r="C480" s="99"/>
      <c r="D480" s="137"/>
      <c r="E480" s="100"/>
      <c r="F480" s="57"/>
      <c r="G480" s="58">
        <f t="shared" si="57"/>
        <v>0</v>
      </c>
      <c r="H480" s="58">
        <f>IF(E480="",0,IFERROR(VLOOKUP(E480,档案费管理台账!$D$4:$H$1000,5,0),0))</f>
        <v>0</v>
      </c>
      <c r="I480" s="57"/>
      <c r="J480" s="57"/>
      <c r="K480" s="57"/>
      <c r="L480" s="57"/>
      <c r="M480" s="58" t="str">
        <f t="shared" si="58"/>
        <v/>
      </c>
      <c r="N480" s="102"/>
    </row>
    <row r="481" spans="1:14">
      <c r="A481" s="97" t="str">
        <f t="shared" si="56"/>
        <v/>
      </c>
      <c r="B481" s="98" t="str">
        <f t="shared" si="55"/>
        <v/>
      </c>
      <c r="C481" s="99"/>
      <c r="D481" s="137"/>
      <c r="E481" s="100"/>
      <c r="F481" s="57"/>
      <c r="G481" s="58">
        <f t="shared" si="57"/>
        <v>0</v>
      </c>
      <c r="H481" s="58">
        <f>IF(E481="",0,IFERROR(VLOOKUP(E481,档案费管理台账!$D$4:$H$1000,5,0),0))</f>
        <v>0</v>
      </c>
      <c r="I481" s="57"/>
      <c r="J481" s="57"/>
      <c r="K481" s="57"/>
      <c r="L481" s="57"/>
      <c r="M481" s="58" t="str">
        <f t="shared" si="58"/>
        <v/>
      </c>
      <c r="N481" s="102"/>
    </row>
    <row r="482" spans="1:14">
      <c r="A482" s="97" t="str">
        <f t="shared" si="56"/>
        <v/>
      </c>
      <c r="B482" s="98" t="str">
        <f t="shared" si="55"/>
        <v/>
      </c>
      <c r="C482" s="99"/>
      <c r="D482" s="137"/>
      <c r="E482" s="100"/>
      <c r="F482" s="57"/>
      <c r="G482" s="58">
        <f t="shared" si="57"/>
        <v>0</v>
      </c>
      <c r="H482" s="58">
        <f>IF(E482="",0,IFERROR(VLOOKUP(E482,档案费管理台账!$D$4:$H$1000,5,0),0))</f>
        <v>0</v>
      </c>
      <c r="I482" s="57"/>
      <c r="J482" s="57"/>
      <c r="K482" s="57"/>
      <c r="L482" s="57"/>
      <c r="M482" s="58" t="str">
        <f t="shared" si="58"/>
        <v/>
      </c>
      <c r="N482" s="102"/>
    </row>
    <row r="483" spans="1:14">
      <c r="A483" s="97" t="str">
        <f t="shared" si="56"/>
        <v/>
      </c>
      <c r="B483" s="98" t="str">
        <f t="shared" si="55"/>
        <v/>
      </c>
      <c r="C483" s="99"/>
      <c r="D483" s="137"/>
      <c r="E483" s="100"/>
      <c r="F483" s="57"/>
      <c r="G483" s="58">
        <f t="shared" si="57"/>
        <v>0</v>
      </c>
      <c r="H483" s="58">
        <f>IF(E483="",0,IFERROR(VLOOKUP(E483,档案费管理台账!$D$4:$H$1000,5,0),0))</f>
        <v>0</v>
      </c>
      <c r="I483" s="57"/>
      <c r="J483" s="57"/>
      <c r="K483" s="57"/>
      <c r="L483" s="57"/>
      <c r="M483" s="58" t="str">
        <f t="shared" si="58"/>
        <v/>
      </c>
      <c r="N483" s="102"/>
    </row>
    <row r="484" spans="1:14">
      <c r="A484" s="97" t="str">
        <f t="shared" si="56"/>
        <v/>
      </c>
      <c r="B484" s="98" t="str">
        <f t="shared" si="55"/>
        <v/>
      </c>
      <c r="C484" s="99"/>
      <c r="D484" s="137"/>
      <c r="E484" s="100"/>
      <c r="F484" s="57"/>
      <c r="G484" s="58">
        <f t="shared" si="57"/>
        <v>0</v>
      </c>
      <c r="H484" s="58">
        <f>IF(E484="",0,IFERROR(VLOOKUP(E484,档案费管理台账!$D$4:$H$1000,5,0),0))</f>
        <v>0</v>
      </c>
      <c r="I484" s="57"/>
      <c r="J484" s="57"/>
      <c r="K484" s="57"/>
      <c r="L484" s="57"/>
      <c r="M484" s="58" t="str">
        <f t="shared" si="58"/>
        <v/>
      </c>
      <c r="N484" s="102"/>
    </row>
    <row r="485" spans="1:14">
      <c r="A485" s="97" t="str">
        <f t="shared" si="56"/>
        <v/>
      </c>
      <c r="B485" s="98" t="str">
        <f t="shared" si="55"/>
        <v/>
      </c>
      <c r="C485" s="99"/>
      <c r="D485" s="137"/>
      <c r="E485" s="100"/>
      <c r="F485" s="57"/>
      <c r="G485" s="58">
        <f t="shared" si="57"/>
        <v>0</v>
      </c>
      <c r="H485" s="58">
        <f>IF(E485="",0,IFERROR(VLOOKUP(E485,档案费管理台账!$D$4:$H$1000,5,0),0))</f>
        <v>0</v>
      </c>
      <c r="I485" s="57"/>
      <c r="J485" s="57"/>
      <c r="K485" s="57"/>
      <c r="L485" s="57"/>
      <c r="M485" s="58" t="str">
        <f t="shared" si="58"/>
        <v/>
      </c>
      <c r="N485" s="102"/>
    </row>
    <row r="486" spans="1:14">
      <c r="A486" s="97" t="str">
        <f t="shared" si="56"/>
        <v/>
      </c>
      <c r="B486" s="98" t="str">
        <f t="shared" si="55"/>
        <v/>
      </c>
      <c r="C486" s="99"/>
      <c r="D486" s="137"/>
      <c r="E486" s="100"/>
      <c r="F486" s="57"/>
      <c r="G486" s="58">
        <f t="shared" si="57"/>
        <v>0</v>
      </c>
      <c r="H486" s="58">
        <f>IF(E486="",0,IFERROR(VLOOKUP(E486,档案费管理台账!$D$4:$H$1000,5,0),0))</f>
        <v>0</v>
      </c>
      <c r="I486" s="57"/>
      <c r="J486" s="57"/>
      <c r="K486" s="57"/>
      <c r="L486" s="57"/>
      <c r="M486" s="58" t="str">
        <f t="shared" si="58"/>
        <v/>
      </c>
      <c r="N486" s="102"/>
    </row>
    <row r="487" spans="1:14">
      <c r="A487" s="97" t="str">
        <f t="shared" si="56"/>
        <v/>
      </c>
      <c r="B487" s="98" t="str">
        <f t="shared" si="55"/>
        <v/>
      </c>
      <c r="C487" s="99"/>
      <c r="D487" s="137"/>
      <c r="E487" s="100"/>
      <c r="F487" s="57"/>
      <c r="G487" s="58">
        <f t="shared" si="57"/>
        <v>0</v>
      </c>
      <c r="H487" s="58">
        <f>IF(E487="",0,IFERROR(VLOOKUP(E487,档案费管理台账!$D$4:$H$1000,5,0),0))</f>
        <v>0</v>
      </c>
      <c r="I487" s="57"/>
      <c r="J487" s="57"/>
      <c r="K487" s="57"/>
      <c r="L487" s="57"/>
      <c r="M487" s="58" t="str">
        <f t="shared" si="58"/>
        <v/>
      </c>
      <c r="N487" s="102"/>
    </row>
    <row r="488" spans="1:14">
      <c r="A488" s="97" t="str">
        <f t="shared" si="56"/>
        <v/>
      </c>
      <c r="B488" s="98" t="str">
        <f t="shared" si="55"/>
        <v/>
      </c>
      <c r="C488" s="99"/>
      <c r="D488" s="137"/>
      <c r="E488" s="100"/>
      <c r="F488" s="57"/>
      <c r="G488" s="58">
        <f t="shared" si="57"/>
        <v>0</v>
      </c>
      <c r="H488" s="58">
        <f>IF(E488="",0,IFERROR(VLOOKUP(E488,档案费管理台账!$D$4:$H$1000,5,0),0))</f>
        <v>0</v>
      </c>
      <c r="I488" s="57"/>
      <c r="J488" s="57"/>
      <c r="K488" s="57"/>
      <c r="L488" s="57"/>
      <c r="M488" s="58" t="str">
        <f t="shared" si="58"/>
        <v/>
      </c>
      <c r="N488" s="102"/>
    </row>
    <row r="489" spans="1:14">
      <c r="A489" s="97" t="str">
        <f t="shared" si="56"/>
        <v/>
      </c>
      <c r="B489" s="98" t="str">
        <f t="shared" si="55"/>
        <v/>
      </c>
      <c r="C489" s="99"/>
      <c r="D489" s="137"/>
      <c r="E489" s="100"/>
      <c r="F489" s="57"/>
      <c r="G489" s="58">
        <f t="shared" si="57"/>
        <v>0</v>
      </c>
      <c r="H489" s="58">
        <f>IF(E489="",0,IFERROR(VLOOKUP(E489,档案费管理台账!$D$4:$H$1000,5,0),0))</f>
        <v>0</v>
      </c>
      <c r="I489" s="57"/>
      <c r="J489" s="57"/>
      <c r="K489" s="57"/>
      <c r="L489" s="57"/>
      <c r="M489" s="58" t="str">
        <f t="shared" si="58"/>
        <v/>
      </c>
      <c r="N489" s="102"/>
    </row>
    <row r="490" spans="1:14">
      <c r="A490" s="97" t="str">
        <f t="shared" si="56"/>
        <v/>
      </c>
      <c r="B490" s="98" t="str">
        <f t="shared" si="55"/>
        <v/>
      </c>
      <c r="C490" s="99"/>
      <c r="D490" s="137"/>
      <c r="E490" s="100"/>
      <c r="F490" s="57"/>
      <c r="G490" s="58">
        <f t="shared" si="57"/>
        <v>0</v>
      </c>
      <c r="H490" s="58">
        <f>IF(E490="",0,IFERROR(VLOOKUP(E490,档案费管理台账!$D$4:$H$1000,5,0),0))</f>
        <v>0</v>
      </c>
      <c r="I490" s="57"/>
      <c r="J490" s="57"/>
      <c r="K490" s="57"/>
      <c r="L490" s="57"/>
      <c r="M490" s="58" t="str">
        <f t="shared" si="58"/>
        <v/>
      </c>
      <c r="N490" s="102"/>
    </row>
    <row r="491" spans="1:14">
      <c r="A491" s="97" t="str">
        <f t="shared" si="56"/>
        <v/>
      </c>
      <c r="B491" s="98" t="str">
        <f t="shared" si="55"/>
        <v/>
      </c>
      <c r="C491" s="99"/>
      <c r="D491" s="137"/>
      <c r="E491" s="100"/>
      <c r="F491" s="57"/>
      <c r="G491" s="58">
        <f t="shared" si="57"/>
        <v>0</v>
      </c>
      <c r="H491" s="58">
        <f>IF(E491="",0,IFERROR(VLOOKUP(E491,档案费管理台账!$D$4:$H$1000,5,0),0))</f>
        <v>0</v>
      </c>
      <c r="I491" s="57"/>
      <c r="J491" s="57"/>
      <c r="K491" s="57"/>
      <c r="L491" s="57"/>
      <c r="M491" s="58" t="str">
        <f t="shared" si="58"/>
        <v/>
      </c>
      <c r="N491" s="102"/>
    </row>
    <row r="492" spans="1:14">
      <c r="A492" s="97" t="str">
        <f t="shared" si="56"/>
        <v/>
      </c>
      <c r="B492" s="98" t="str">
        <f t="shared" ref="B492:B555" si="59">IF(C492="","",MONTH(C492)&amp;"月")</f>
        <v/>
      </c>
      <c r="C492" s="99"/>
      <c r="D492" s="137"/>
      <c r="E492" s="100"/>
      <c r="F492" s="57"/>
      <c r="G492" s="58">
        <f t="shared" si="57"/>
        <v>0</v>
      </c>
      <c r="H492" s="58">
        <f>IF(E492="",0,IFERROR(VLOOKUP(E492,档案费管理台账!$D$4:$H$1000,5,0),0))</f>
        <v>0</v>
      </c>
      <c r="I492" s="57"/>
      <c r="J492" s="57"/>
      <c r="K492" s="57"/>
      <c r="L492" s="57"/>
      <c r="M492" s="58" t="str">
        <f t="shared" si="58"/>
        <v/>
      </c>
      <c r="N492" s="102"/>
    </row>
    <row r="493" spans="1:14">
      <c r="A493" s="97" t="str">
        <f t="shared" ref="A493:A556" si="60">IF(C493="","",ROW()-42)</f>
        <v/>
      </c>
      <c r="B493" s="98" t="str">
        <f t="shared" si="59"/>
        <v/>
      </c>
      <c r="C493" s="99"/>
      <c r="D493" s="137"/>
      <c r="E493" s="100"/>
      <c r="F493" s="57"/>
      <c r="G493" s="58">
        <f t="shared" ref="G493:G556" si="61">IF(F493="",0,F493*$K$41)</f>
        <v>0</v>
      </c>
      <c r="H493" s="58">
        <f>IF(E493="",0,IFERROR(VLOOKUP(E493,档案费管理台账!$D$4:$H$1000,5,0),0))</f>
        <v>0</v>
      </c>
      <c r="I493" s="57"/>
      <c r="J493" s="57"/>
      <c r="K493" s="57"/>
      <c r="L493" s="57"/>
      <c r="M493" s="58" t="str">
        <f t="shared" ref="M493:M556" si="62">IF(C493="","",ROUND(M492+G493-I493-J493-K493-L493-H493,2))</f>
        <v/>
      </c>
      <c r="N493" s="102"/>
    </row>
    <row r="494" spans="1:14">
      <c r="A494" s="97" t="str">
        <f t="shared" si="60"/>
        <v/>
      </c>
      <c r="B494" s="98" t="str">
        <f t="shared" si="59"/>
        <v/>
      </c>
      <c r="C494" s="99"/>
      <c r="D494" s="137"/>
      <c r="E494" s="100"/>
      <c r="F494" s="57"/>
      <c r="G494" s="58">
        <f t="shared" si="61"/>
        <v>0</v>
      </c>
      <c r="H494" s="58">
        <f>IF(E494="",0,IFERROR(VLOOKUP(E494,档案费管理台账!$D$4:$H$1000,5,0),0))</f>
        <v>0</v>
      </c>
      <c r="I494" s="57"/>
      <c r="J494" s="57"/>
      <c r="K494" s="57"/>
      <c r="L494" s="57"/>
      <c r="M494" s="58" t="str">
        <f t="shared" si="62"/>
        <v/>
      </c>
      <c r="N494" s="102"/>
    </row>
    <row r="495" spans="1:14">
      <c r="A495" s="97" t="str">
        <f t="shared" si="60"/>
        <v/>
      </c>
      <c r="B495" s="98" t="str">
        <f t="shared" si="59"/>
        <v/>
      </c>
      <c r="C495" s="99"/>
      <c r="D495" s="137"/>
      <c r="E495" s="100"/>
      <c r="F495" s="57"/>
      <c r="G495" s="58">
        <f t="shared" si="61"/>
        <v>0</v>
      </c>
      <c r="H495" s="58">
        <f>IF(E495="",0,IFERROR(VLOOKUP(E495,档案费管理台账!$D$4:$H$1000,5,0),0))</f>
        <v>0</v>
      </c>
      <c r="I495" s="57"/>
      <c r="J495" s="57"/>
      <c r="K495" s="57"/>
      <c r="L495" s="57"/>
      <c r="M495" s="58" t="str">
        <f t="shared" si="62"/>
        <v/>
      </c>
      <c r="N495" s="102"/>
    </row>
    <row r="496" spans="1:14">
      <c r="A496" s="97" t="str">
        <f t="shared" si="60"/>
        <v/>
      </c>
      <c r="B496" s="98" t="str">
        <f t="shared" si="59"/>
        <v/>
      </c>
      <c r="C496" s="99"/>
      <c r="D496" s="137"/>
      <c r="E496" s="100"/>
      <c r="F496" s="57"/>
      <c r="G496" s="58">
        <f t="shared" si="61"/>
        <v>0</v>
      </c>
      <c r="H496" s="58">
        <f>IF(E496="",0,IFERROR(VLOOKUP(E496,档案费管理台账!$D$4:$H$1000,5,0),0))</f>
        <v>0</v>
      </c>
      <c r="I496" s="57"/>
      <c r="J496" s="57"/>
      <c r="K496" s="57"/>
      <c r="L496" s="57"/>
      <c r="M496" s="58" t="str">
        <f t="shared" si="62"/>
        <v/>
      </c>
      <c r="N496" s="102"/>
    </row>
    <row r="497" spans="1:14">
      <c r="A497" s="97" t="str">
        <f t="shared" si="60"/>
        <v/>
      </c>
      <c r="B497" s="98" t="str">
        <f t="shared" si="59"/>
        <v/>
      </c>
      <c r="C497" s="99"/>
      <c r="D497" s="137"/>
      <c r="E497" s="100"/>
      <c r="F497" s="57"/>
      <c r="G497" s="58">
        <f t="shared" si="61"/>
        <v>0</v>
      </c>
      <c r="H497" s="58">
        <f>IF(E497="",0,IFERROR(VLOOKUP(E497,档案费管理台账!$D$4:$H$1000,5,0),0))</f>
        <v>0</v>
      </c>
      <c r="I497" s="57"/>
      <c r="J497" s="57"/>
      <c r="K497" s="57"/>
      <c r="L497" s="57"/>
      <c r="M497" s="58" t="str">
        <f t="shared" si="62"/>
        <v/>
      </c>
      <c r="N497" s="102"/>
    </row>
    <row r="498" spans="1:14">
      <c r="A498" s="97" t="str">
        <f t="shared" si="60"/>
        <v/>
      </c>
      <c r="B498" s="98" t="str">
        <f t="shared" si="59"/>
        <v/>
      </c>
      <c r="C498" s="99"/>
      <c r="D498" s="137"/>
      <c r="E498" s="100"/>
      <c r="F498" s="57"/>
      <c r="G498" s="58">
        <f t="shared" si="61"/>
        <v>0</v>
      </c>
      <c r="H498" s="58">
        <f>IF(E498="",0,IFERROR(VLOOKUP(E498,档案费管理台账!$D$4:$H$1000,5,0),0))</f>
        <v>0</v>
      </c>
      <c r="I498" s="57"/>
      <c r="J498" s="57"/>
      <c r="K498" s="57"/>
      <c r="L498" s="57"/>
      <c r="M498" s="58" t="str">
        <f t="shared" si="62"/>
        <v/>
      </c>
      <c r="N498" s="102"/>
    </row>
    <row r="499" spans="1:14">
      <c r="A499" s="97" t="str">
        <f t="shared" si="60"/>
        <v/>
      </c>
      <c r="B499" s="98" t="str">
        <f t="shared" si="59"/>
        <v/>
      </c>
      <c r="C499" s="99"/>
      <c r="D499" s="137"/>
      <c r="E499" s="100"/>
      <c r="F499" s="57"/>
      <c r="G499" s="58">
        <f t="shared" si="61"/>
        <v>0</v>
      </c>
      <c r="H499" s="58">
        <f>IF(E499="",0,IFERROR(VLOOKUP(E499,档案费管理台账!$D$4:$H$1000,5,0),0))</f>
        <v>0</v>
      </c>
      <c r="I499" s="57"/>
      <c r="J499" s="57"/>
      <c r="K499" s="57"/>
      <c r="L499" s="57"/>
      <c r="M499" s="58" t="str">
        <f t="shared" si="62"/>
        <v/>
      </c>
      <c r="N499" s="102"/>
    </row>
    <row r="500" spans="1:14">
      <c r="A500" s="97" t="str">
        <f t="shared" si="60"/>
        <v/>
      </c>
      <c r="B500" s="98" t="str">
        <f t="shared" si="59"/>
        <v/>
      </c>
      <c r="C500" s="99"/>
      <c r="D500" s="137"/>
      <c r="E500" s="100"/>
      <c r="F500" s="57"/>
      <c r="G500" s="58">
        <f t="shared" si="61"/>
        <v>0</v>
      </c>
      <c r="H500" s="58">
        <f>IF(E500="",0,IFERROR(VLOOKUP(E500,档案费管理台账!$D$4:$H$1000,5,0),0))</f>
        <v>0</v>
      </c>
      <c r="I500" s="57"/>
      <c r="J500" s="57"/>
      <c r="K500" s="57"/>
      <c r="L500" s="57"/>
      <c r="M500" s="58" t="str">
        <f t="shared" si="62"/>
        <v/>
      </c>
      <c r="N500" s="102"/>
    </row>
    <row r="501" spans="1:14">
      <c r="A501" s="97" t="str">
        <f t="shared" si="60"/>
        <v/>
      </c>
      <c r="B501" s="98" t="str">
        <f t="shared" si="59"/>
        <v/>
      </c>
      <c r="C501" s="99"/>
      <c r="D501" s="137"/>
      <c r="E501" s="100"/>
      <c r="F501" s="57"/>
      <c r="G501" s="58">
        <f t="shared" si="61"/>
        <v>0</v>
      </c>
      <c r="H501" s="58">
        <f>IF(E501="",0,IFERROR(VLOOKUP(E501,档案费管理台账!$D$4:$H$1000,5,0),0))</f>
        <v>0</v>
      </c>
      <c r="I501" s="57"/>
      <c r="J501" s="57"/>
      <c r="K501" s="57"/>
      <c r="L501" s="57"/>
      <c r="M501" s="58" t="str">
        <f t="shared" si="62"/>
        <v/>
      </c>
      <c r="N501" s="102"/>
    </row>
    <row r="502" spans="1:14">
      <c r="A502" s="97" t="str">
        <f t="shared" si="60"/>
        <v/>
      </c>
      <c r="B502" s="98" t="str">
        <f t="shared" si="59"/>
        <v/>
      </c>
      <c r="C502" s="99"/>
      <c r="D502" s="137"/>
      <c r="E502" s="100"/>
      <c r="F502" s="57"/>
      <c r="G502" s="58">
        <f t="shared" si="61"/>
        <v>0</v>
      </c>
      <c r="H502" s="58">
        <f>IF(E502="",0,IFERROR(VLOOKUP(E502,档案费管理台账!$D$4:$H$1000,5,0),0))</f>
        <v>0</v>
      </c>
      <c r="I502" s="57"/>
      <c r="J502" s="57"/>
      <c r="K502" s="57"/>
      <c r="L502" s="57"/>
      <c r="M502" s="58" t="str">
        <f t="shared" si="62"/>
        <v/>
      </c>
      <c r="N502" s="102"/>
    </row>
    <row r="503" spans="1:14">
      <c r="A503" s="97" t="str">
        <f t="shared" si="60"/>
        <v/>
      </c>
      <c r="B503" s="98" t="str">
        <f t="shared" si="59"/>
        <v/>
      </c>
      <c r="C503" s="99"/>
      <c r="D503" s="137"/>
      <c r="E503" s="100"/>
      <c r="F503" s="57"/>
      <c r="G503" s="58">
        <f t="shared" si="61"/>
        <v>0</v>
      </c>
      <c r="H503" s="58">
        <f>IF(E503="",0,IFERROR(VLOOKUP(E503,档案费管理台账!$D$4:$H$1000,5,0),0))</f>
        <v>0</v>
      </c>
      <c r="I503" s="57"/>
      <c r="J503" s="57"/>
      <c r="K503" s="57"/>
      <c r="L503" s="57"/>
      <c r="M503" s="58" t="str">
        <f t="shared" si="62"/>
        <v/>
      </c>
      <c r="N503" s="102"/>
    </row>
    <row r="504" spans="1:14">
      <c r="A504" s="97" t="str">
        <f t="shared" si="60"/>
        <v/>
      </c>
      <c r="B504" s="98" t="str">
        <f t="shared" si="59"/>
        <v/>
      </c>
      <c r="C504" s="99"/>
      <c r="D504" s="137"/>
      <c r="E504" s="100"/>
      <c r="F504" s="57"/>
      <c r="G504" s="58">
        <f t="shared" si="61"/>
        <v>0</v>
      </c>
      <c r="H504" s="58">
        <f>IF(E504="",0,IFERROR(VLOOKUP(E504,档案费管理台账!$D$4:$H$1000,5,0),0))</f>
        <v>0</v>
      </c>
      <c r="I504" s="57"/>
      <c r="J504" s="57"/>
      <c r="K504" s="57"/>
      <c r="L504" s="57"/>
      <c r="M504" s="58" t="str">
        <f t="shared" si="62"/>
        <v/>
      </c>
      <c r="N504" s="102"/>
    </row>
    <row r="505" spans="1:14">
      <c r="A505" s="97" t="str">
        <f t="shared" si="60"/>
        <v/>
      </c>
      <c r="B505" s="98" t="str">
        <f t="shared" si="59"/>
        <v/>
      </c>
      <c r="C505" s="99"/>
      <c r="D505" s="137"/>
      <c r="E505" s="100"/>
      <c r="F505" s="57"/>
      <c r="G505" s="58">
        <f t="shared" si="61"/>
        <v>0</v>
      </c>
      <c r="H505" s="58">
        <f>IF(E505="",0,IFERROR(VLOOKUP(E505,档案费管理台账!$D$4:$H$1000,5,0),0))</f>
        <v>0</v>
      </c>
      <c r="I505" s="57"/>
      <c r="J505" s="57"/>
      <c r="K505" s="57"/>
      <c r="L505" s="57"/>
      <c r="M505" s="58" t="str">
        <f t="shared" si="62"/>
        <v/>
      </c>
      <c r="N505" s="102"/>
    </row>
    <row r="506" spans="1:14">
      <c r="A506" s="97" t="str">
        <f t="shared" si="60"/>
        <v/>
      </c>
      <c r="B506" s="98" t="str">
        <f t="shared" si="59"/>
        <v/>
      </c>
      <c r="C506" s="99"/>
      <c r="D506" s="137"/>
      <c r="E506" s="100"/>
      <c r="F506" s="57"/>
      <c r="G506" s="58">
        <f t="shared" si="61"/>
        <v>0</v>
      </c>
      <c r="H506" s="58">
        <f>IF(E506="",0,IFERROR(VLOOKUP(E506,档案费管理台账!$D$4:$H$1000,5,0),0))</f>
        <v>0</v>
      </c>
      <c r="I506" s="57"/>
      <c r="J506" s="57"/>
      <c r="K506" s="57"/>
      <c r="L506" s="57"/>
      <c r="M506" s="58" t="str">
        <f t="shared" si="62"/>
        <v/>
      </c>
      <c r="N506" s="102"/>
    </row>
    <row r="507" spans="1:14">
      <c r="A507" s="97" t="str">
        <f t="shared" si="60"/>
        <v/>
      </c>
      <c r="B507" s="98" t="str">
        <f t="shared" si="59"/>
        <v/>
      </c>
      <c r="C507" s="99"/>
      <c r="D507" s="137"/>
      <c r="E507" s="100"/>
      <c r="F507" s="57"/>
      <c r="G507" s="58">
        <f t="shared" si="61"/>
        <v>0</v>
      </c>
      <c r="H507" s="58">
        <f>IF(E507="",0,IFERROR(VLOOKUP(E507,档案费管理台账!$D$4:$H$1000,5,0),0))</f>
        <v>0</v>
      </c>
      <c r="I507" s="57"/>
      <c r="J507" s="57"/>
      <c r="K507" s="57"/>
      <c r="L507" s="57"/>
      <c r="M507" s="58" t="str">
        <f t="shared" si="62"/>
        <v/>
      </c>
      <c r="N507" s="102"/>
    </row>
    <row r="508" spans="1:14">
      <c r="A508" s="97" t="str">
        <f t="shared" si="60"/>
        <v/>
      </c>
      <c r="B508" s="98" t="str">
        <f t="shared" si="59"/>
        <v/>
      </c>
      <c r="C508" s="99"/>
      <c r="D508" s="137"/>
      <c r="E508" s="100"/>
      <c r="F508" s="57"/>
      <c r="G508" s="58">
        <f t="shared" si="61"/>
        <v>0</v>
      </c>
      <c r="H508" s="58">
        <f>IF(E508="",0,IFERROR(VLOOKUP(E508,档案费管理台账!$D$4:$H$1000,5,0),0))</f>
        <v>0</v>
      </c>
      <c r="I508" s="57"/>
      <c r="J508" s="57"/>
      <c r="K508" s="57"/>
      <c r="L508" s="57"/>
      <c r="M508" s="58" t="str">
        <f t="shared" si="62"/>
        <v/>
      </c>
      <c r="N508" s="102"/>
    </row>
    <row r="509" spans="1:14">
      <c r="A509" s="97" t="str">
        <f t="shared" si="60"/>
        <v/>
      </c>
      <c r="B509" s="98" t="str">
        <f t="shared" si="59"/>
        <v/>
      </c>
      <c r="C509" s="99"/>
      <c r="D509" s="137"/>
      <c r="E509" s="100"/>
      <c r="F509" s="57"/>
      <c r="G509" s="58">
        <f t="shared" si="61"/>
        <v>0</v>
      </c>
      <c r="H509" s="58">
        <f>IF(E509="",0,IFERROR(VLOOKUP(E509,档案费管理台账!$D$4:$H$1000,5,0),0))</f>
        <v>0</v>
      </c>
      <c r="I509" s="57"/>
      <c r="J509" s="57"/>
      <c r="K509" s="57"/>
      <c r="L509" s="57"/>
      <c r="M509" s="58" t="str">
        <f t="shared" si="62"/>
        <v/>
      </c>
      <c r="N509" s="102"/>
    </row>
    <row r="510" spans="1:14">
      <c r="A510" s="97" t="str">
        <f t="shared" si="60"/>
        <v/>
      </c>
      <c r="B510" s="98" t="str">
        <f t="shared" si="59"/>
        <v/>
      </c>
      <c r="C510" s="99"/>
      <c r="D510" s="137"/>
      <c r="E510" s="100"/>
      <c r="F510" s="57"/>
      <c r="G510" s="58">
        <f t="shared" si="61"/>
        <v>0</v>
      </c>
      <c r="H510" s="58">
        <f>IF(E510="",0,IFERROR(VLOOKUP(E510,档案费管理台账!$D$4:$H$1000,5,0),0))</f>
        <v>0</v>
      </c>
      <c r="I510" s="57"/>
      <c r="J510" s="57"/>
      <c r="K510" s="57"/>
      <c r="L510" s="57"/>
      <c r="M510" s="58" t="str">
        <f t="shared" si="62"/>
        <v/>
      </c>
      <c r="N510" s="102"/>
    </row>
    <row r="511" spans="1:14">
      <c r="A511" s="97" t="str">
        <f t="shared" si="60"/>
        <v/>
      </c>
      <c r="B511" s="98" t="str">
        <f t="shared" si="59"/>
        <v/>
      </c>
      <c r="C511" s="99"/>
      <c r="D511" s="137"/>
      <c r="E511" s="100"/>
      <c r="F511" s="57"/>
      <c r="G511" s="58">
        <f t="shared" si="61"/>
        <v>0</v>
      </c>
      <c r="H511" s="58">
        <f>IF(E511="",0,IFERROR(VLOOKUP(E511,档案费管理台账!$D$4:$H$1000,5,0),0))</f>
        <v>0</v>
      </c>
      <c r="I511" s="57"/>
      <c r="J511" s="57"/>
      <c r="K511" s="57"/>
      <c r="L511" s="57"/>
      <c r="M511" s="58" t="str">
        <f t="shared" si="62"/>
        <v/>
      </c>
      <c r="N511" s="102"/>
    </row>
    <row r="512" spans="1:14">
      <c r="A512" s="97" t="str">
        <f t="shared" si="60"/>
        <v/>
      </c>
      <c r="B512" s="98" t="str">
        <f t="shared" si="59"/>
        <v/>
      </c>
      <c r="C512" s="99"/>
      <c r="D512" s="137"/>
      <c r="E512" s="100"/>
      <c r="F512" s="57"/>
      <c r="G512" s="58">
        <f t="shared" si="61"/>
        <v>0</v>
      </c>
      <c r="H512" s="58">
        <f>IF(E512="",0,IFERROR(VLOOKUP(E512,档案费管理台账!$D$4:$H$1000,5,0),0))</f>
        <v>0</v>
      </c>
      <c r="I512" s="57"/>
      <c r="J512" s="57"/>
      <c r="K512" s="57"/>
      <c r="L512" s="57"/>
      <c r="M512" s="58" t="str">
        <f t="shared" si="62"/>
        <v/>
      </c>
      <c r="N512" s="102"/>
    </row>
    <row r="513" spans="1:14">
      <c r="A513" s="97" t="str">
        <f t="shared" si="60"/>
        <v/>
      </c>
      <c r="B513" s="98" t="str">
        <f t="shared" si="59"/>
        <v/>
      </c>
      <c r="C513" s="99"/>
      <c r="D513" s="137"/>
      <c r="E513" s="100"/>
      <c r="F513" s="57"/>
      <c r="G513" s="58">
        <f t="shared" si="61"/>
        <v>0</v>
      </c>
      <c r="H513" s="58">
        <f>IF(E513="",0,IFERROR(VLOOKUP(E513,档案费管理台账!$D$4:$H$1000,5,0),0))</f>
        <v>0</v>
      </c>
      <c r="I513" s="57"/>
      <c r="J513" s="57"/>
      <c r="K513" s="57"/>
      <c r="L513" s="57"/>
      <c r="M513" s="58" t="str">
        <f t="shared" si="62"/>
        <v/>
      </c>
      <c r="N513" s="102"/>
    </row>
    <row r="514" spans="1:14">
      <c r="A514" s="97" t="str">
        <f t="shared" si="60"/>
        <v/>
      </c>
      <c r="B514" s="98" t="str">
        <f t="shared" si="59"/>
        <v/>
      </c>
      <c r="C514" s="99"/>
      <c r="D514" s="137"/>
      <c r="E514" s="100"/>
      <c r="F514" s="57"/>
      <c r="G514" s="58">
        <f t="shared" si="61"/>
        <v>0</v>
      </c>
      <c r="H514" s="58">
        <f>IF(E514="",0,IFERROR(VLOOKUP(E514,档案费管理台账!$D$4:$H$1000,5,0),0))</f>
        <v>0</v>
      </c>
      <c r="I514" s="57"/>
      <c r="J514" s="57"/>
      <c r="K514" s="57"/>
      <c r="L514" s="57"/>
      <c r="M514" s="58" t="str">
        <f t="shared" si="62"/>
        <v/>
      </c>
      <c r="N514" s="102"/>
    </row>
    <row r="515" spans="1:14">
      <c r="A515" s="97" t="str">
        <f t="shared" si="60"/>
        <v/>
      </c>
      <c r="B515" s="98" t="str">
        <f t="shared" si="59"/>
        <v/>
      </c>
      <c r="C515" s="99"/>
      <c r="D515" s="137"/>
      <c r="E515" s="100"/>
      <c r="F515" s="57"/>
      <c r="G515" s="58">
        <f t="shared" si="61"/>
        <v>0</v>
      </c>
      <c r="H515" s="58">
        <f>IF(E515="",0,IFERROR(VLOOKUP(E515,档案费管理台账!$D$4:$H$1000,5,0),0))</f>
        <v>0</v>
      </c>
      <c r="I515" s="57"/>
      <c r="J515" s="57"/>
      <c r="K515" s="57"/>
      <c r="L515" s="57"/>
      <c r="M515" s="58" t="str">
        <f t="shared" si="62"/>
        <v/>
      </c>
      <c r="N515" s="102"/>
    </row>
    <row r="516" spans="1:14">
      <c r="A516" s="97" t="str">
        <f t="shared" si="60"/>
        <v/>
      </c>
      <c r="B516" s="98" t="str">
        <f t="shared" si="59"/>
        <v/>
      </c>
      <c r="C516" s="99"/>
      <c r="D516" s="137"/>
      <c r="E516" s="100"/>
      <c r="F516" s="57"/>
      <c r="G516" s="58">
        <f t="shared" si="61"/>
        <v>0</v>
      </c>
      <c r="H516" s="58">
        <f>IF(E516="",0,IFERROR(VLOOKUP(E516,档案费管理台账!$D$4:$H$1000,5,0),0))</f>
        <v>0</v>
      </c>
      <c r="I516" s="57"/>
      <c r="J516" s="57"/>
      <c r="K516" s="57"/>
      <c r="L516" s="57"/>
      <c r="M516" s="58" t="str">
        <f t="shared" si="62"/>
        <v/>
      </c>
      <c r="N516" s="102"/>
    </row>
    <row r="517" spans="1:14">
      <c r="A517" s="97" t="str">
        <f t="shared" si="60"/>
        <v/>
      </c>
      <c r="B517" s="98" t="str">
        <f t="shared" si="59"/>
        <v/>
      </c>
      <c r="C517" s="99"/>
      <c r="D517" s="137"/>
      <c r="E517" s="100"/>
      <c r="F517" s="57"/>
      <c r="G517" s="58">
        <f t="shared" si="61"/>
        <v>0</v>
      </c>
      <c r="H517" s="58">
        <f>IF(E517="",0,IFERROR(VLOOKUP(E517,档案费管理台账!$D$4:$H$1000,5,0),0))</f>
        <v>0</v>
      </c>
      <c r="I517" s="57"/>
      <c r="J517" s="57"/>
      <c r="K517" s="57"/>
      <c r="L517" s="57"/>
      <c r="M517" s="58" t="str">
        <f t="shared" si="62"/>
        <v/>
      </c>
      <c r="N517" s="102"/>
    </row>
    <row r="518" spans="1:14">
      <c r="A518" s="97" t="str">
        <f t="shared" si="60"/>
        <v/>
      </c>
      <c r="B518" s="98" t="str">
        <f t="shared" si="59"/>
        <v/>
      </c>
      <c r="C518" s="99"/>
      <c r="D518" s="137"/>
      <c r="E518" s="100"/>
      <c r="F518" s="57"/>
      <c r="G518" s="58">
        <f t="shared" si="61"/>
        <v>0</v>
      </c>
      <c r="H518" s="58">
        <f>IF(E518="",0,IFERROR(VLOOKUP(E518,档案费管理台账!$D$4:$H$1000,5,0),0))</f>
        <v>0</v>
      </c>
      <c r="I518" s="57"/>
      <c r="J518" s="57"/>
      <c r="K518" s="57"/>
      <c r="L518" s="57"/>
      <c r="M518" s="58" t="str">
        <f t="shared" si="62"/>
        <v/>
      </c>
      <c r="N518" s="102"/>
    </row>
    <row r="519" spans="1:14">
      <c r="A519" s="97" t="str">
        <f t="shared" si="60"/>
        <v/>
      </c>
      <c r="B519" s="98" t="str">
        <f t="shared" si="59"/>
        <v/>
      </c>
      <c r="C519" s="99"/>
      <c r="D519" s="137"/>
      <c r="E519" s="100"/>
      <c r="F519" s="57"/>
      <c r="G519" s="58">
        <f t="shared" si="61"/>
        <v>0</v>
      </c>
      <c r="H519" s="58">
        <f>IF(E519="",0,IFERROR(VLOOKUP(E519,档案费管理台账!$D$4:$H$1000,5,0),0))</f>
        <v>0</v>
      </c>
      <c r="I519" s="57"/>
      <c r="J519" s="57"/>
      <c r="K519" s="57"/>
      <c r="L519" s="57"/>
      <c r="M519" s="58" t="str">
        <f t="shared" si="62"/>
        <v/>
      </c>
      <c r="N519" s="102"/>
    </row>
    <row r="520" spans="1:14">
      <c r="A520" s="97" t="str">
        <f t="shared" si="60"/>
        <v/>
      </c>
      <c r="B520" s="98" t="str">
        <f t="shared" si="59"/>
        <v/>
      </c>
      <c r="C520" s="99"/>
      <c r="D520" s="137"/>
      <c r="E520" s="100"/>
      <c r="F520" s="57"/>
      <c r="G520" s="58">
        <f t="shared" si="61"/>
        <v>0</v>
      </c>
      <c r="H520" s="58">
        <f>IF(E520="",0,IFERROR(VLOOKUP(E520,档案费管理台账!$D$4:$H$1000,5,0),0))</f>
        <v>0</v>
      </c>
      <c r="I520" s="57"/>
      <c r="J520" s="57"/>
      <c r="K520" s="57"/>
      <c r="L520" s="57"/>
      <c r="M520" s="58" t="str">
        <f t="shared" si="62"/>
        <v/>
      </c>
      <c r="N520" s="102"/>
    </row>
    <row r="521" spans="1:14">
      <c r="A521" s="97" t="str">
        <f t="shared" si="60"/>
        <v/>
      </c>
      <c r="B521" s="98" t="str">
        <f t="shared" si="59"/>
        <v/>
      </c>
      <c r="C521" s="99"/>
      <c r="D521" s="137"/>
      <c r="E521" s="100"/>
      <c r="F521" s="57"/>
      <c r="G521" s="58">
        <f t="shared" si="61"/>
        <v>0</v>
      </c>
      <c r="H521" s="58">
        <f>IF(E521="",0,IFERROR(VLOOKUP(E521,档案费管理台账!$D$4:$H$1000,5,0),0))</f>
        <v>0</v>
      </c>
      <c r="I521" s="57"/>
      <c r="J521" s="57"/>
      <c r="K521" s="57"/>
      <c r="L521" s="57"/>
      <c r="M521" s="58" t="str">
        <f t="shared" si="62"/>
        <v/>
      </c>
      <c r="N521" s="102"/>
    </row>
    <row r="522" spans="1:14">
      <c r="A522" s="97" t="str">
        <f t="shared" si="60"/>
        <v/>
      </c>
      <c r="B522" s="98" t="str">
        <f t="shared" si="59"/>
        <v/>
      </c>
      <c r="C522" s="99"/>
      <c r="D522" s="137"/>
      <c r="E522" s="100"/>
      <c r="F522" s="57"/>
      <c r="G522" s="58">
        <f t="shared" si="61"/>
        <v>0</v>
      </c>
      <c r="H522" s="58">
        <f>IF(E522="",0,IFERROR(VLOOKUP(E522,档案费管理台账!$D$4:$H$1000,5,0),0))</f>
        <v>0</v>
      </c>
      <c r="I522" s="57"/>
      <c r="J522" s="57"/>
      <c r="K522" s="57"/>
      <c r="L522" s="57"/>
      <c r="M522" s="58" t="str">
        <f t="shared" si="62"/>
        <v/>
      </c>
      <c r="N522" s="102"/>
    </row>
    <row r="523" spans="1:14">
      <c r="A523" s="97" t="str">
        <f t="shared" si="60"/>
        <v/>
      </c>
      <c r="B523" s="98" t="str">
        <f t="shared" si="59"/>
        <v/>
      </c>
      <c r="C523" s="99"/>
      <c r="D523" s="137"/>
      <c r="E523" s="100"/>
      <c r="F523" s="57"/>
      <c r="G523" s="58">
        <f t="shared" si="61"/>
        <v>0</v>
      </c>
      <c r="H523" s="58">
        <f>IF(E523="",0,IFERROR(VLOOKUP(E523,档案费管理台账!$D$4:$H$1000,5,0),0))</f>
        <v>0</v>
      </c>
      <c r="I523" s="57"/>
      <c r="J523" s="57"/>
      <c r="K523" s="57"/>
      <c r="L523" s="57"/>
      <c r="M523" s="58" t="str">
        <f t="shared" si="62"/>
        <v/>
      </c>
      <c r="N523" s="102"/>
    </row>
    <row r="524" spans="1:14">
      <c r="A524" s="97" t="str">
        <f t="shared" si="60"/>
        <v/>
      </c>
      <c r="B524" s="98" t="str">
        <f t="shared" si="59"/>
        <v/>
      </c>
      <c r="C524" s="99"/>
      <c r="D524" s="137"/>
      <c r="E524" s="100"/>
      <c r="F524" s="57"/>
      <c r="G524" s="58">
        <f t="shared" si="61"/>
        <v>0</v>
      </c>
      <c r="H524" s="58">
        <f>IF(E524="",0,IFERROR(VLOOKUP(E524,档案费管理台账!$D$4:$H$1000,5,0),0))</f>
        <v>0</v>
      </c>
      <c r="I524" s="57"/>
      <c r="J524" s="57"/>
      <c r="K524" s="57"/>
      <c r="L524" s="57"/>
      <c r="M524" s="58" t="str">
        <f t="shared" si="62"/>
        <v/>
      </c>
      <c r="N524" s="102"/>
    </row>
    <row r="525" spans="1:14">
      <c r="A525" s="97" t="str">
        <f t="shared" si="60"/>
        <v/>
      </c>
      <c r="B525" s="98" t="str">
        <f t="shared" si="59"/>
        <v/>
      </c>
      <c r="C525" s="99"/>
      <c r="D525" s="137"/>
      <c r="E525" s="100"/>
      <c r="F525" s="57"/>
      <c r="G525" s="58">
        <f t="shared" si="61"/>
        <v>0</v>
      </c>
      <c r="H525" s="58">
        <f>IF(E525="",0,IFERROR(VLOOKUP(E525,档案费管理台账!$D$4:$H$1000,5,0),0))</f>
        <v>0</v>
      </c>
      <c r="I525" s="57"/>
      <c r="J525" s="57"/>
      <c r="K525" s="57"/>
      <c r="L525" s="57"/>
      <c r="M525" s="58" t="str">
        <f t="shared" si="62"/>
        <v/>
      </c>
      <c r="N525" s="102"/>
    </row>
    <row r="526" spans="1:14">
      <c r="A526" s="97" t="str">
        <f t="shared" si="60"/>
        <v/>
      </c>
      <c r="B526" s="98" t="str">
        <f t="shared" si="59"/>
        <v/>
      </c>
      <c r="C526" s="99"/>
      <c r="D526" s="137"/>
      <c r="E526" s="100"/>
      <c r="F526" s="57"/>
      <c r="G526" s="58">
        <f t="shared" si="61"/>
        <v>0</v>
      </c>
      <c r="H526" s="58">
        <f>IF(E526="",0,IFERROR(VLOOKUP(E526,档案费管理台账!$D$4:$H$1000,5,0),0))</f>
        <v>0</v>
      </c>
      <c r="I526" s="57"/>
      <c r="J526" s="57"/>
      <c r="K526" s="57"/>
      <c r="L526" s="57"/>
      <c r="M526" s="58" t="str">
        <f t="shared" si="62"/>
        <v/>
      </c>
      <c r="N526" s="102"/>
    </row>
    <row r="527" spans="1:14">
      <c r="A527" s="97" t="str">
        <f t="shared" si="60"/>
        <v/>
      </c>
      <c r="B527" s="98" t="str">
        <f t="shared" si="59"/>
        <v/>
      </c>
      <c r="C527" s="99"/>
      <c r="D527" s="137"/>
      <c r="E527" s="100"/>
      <c r="F527" s="57"/>
      <c r="G527" s="58">
        <f t="shared" si="61"/>
        <v>0</v>
      </c>
      <c r="H527" s="58">
        <f>IF(E527="",0,IFERROR(VLOOKUP(E527,档案费管理台账!$D$4:$H$1000,5,0),0))</f>
        <v>0</v>
      </c>
      <c r="I527" s="57"/>
      <c r="J527" s="57"/>
      <c r="K527" s="57"/>
      <c r="L527" s="57"/>
      <c r="M527" s="58" t="str">
        <f t="shared" si="62"/>
        <v/>
      </c>
      <c r="N527" s="102"/>
    </row>
    <row r="528" spans="1:14">
      <c r="A528" s="97" t="str">
        <f t="shared" si="60"/>
        <v/>
      </c>
      <c r="B528" s="98" t="str">
        <f t="shared" si="59"/>
        <v/>
      </c>
      <c r="C528" s="99"/>
      <c r="D528" s="137"/>
      <c r="E528" s="100"/>
      <c r="F528" s="57"/>
      <c r="G528" s="58">
        <f t="shared" si="61"/>
        <v>0</v>
      </c>
      <c r="H528" s="58">
        <f>IF(E528="",0,IFERROR(VLOOKUP(E528,档案费管理台账!$D$4:$H$1000,5,0),0))</f>
        <v>0</v>
      </c>
      <c r="I528" s="57"/>
      <c r="J528" s="57"/>
      <c r="K528" s="57"/>
      <c r="L528" s="57"/>
      <c r="M528" s="58" t="str">
        <f t="shared" si="62"/>
        <v/>
      </c>
      <c r="N528" s="102"/>
    </row>
    <row r="529" spans="1:14">
      <c r="A529" s="97" t="str">
        <f t="shared" si="60"/>
        <v/>
      </c>
      <c r="B529" s="98" t="str">
        <f t="shared" si="59"/>
        <v/>
      </c>
      <c r="C529" s="99"/>
      <c r="D529" s="137"/>
      <c r="E529" s="100"/>
      <c r="F529" s="57"/>
      <c r="G529" s="58">
        <f t="shared" si="61"/>
        <v>0</v>
      </c>
      <c r="H529" s="58">
        <f>IF(E529="",0,IFERROR(VLOOKUP(E529,档案费管理台账!$D$4:$H$1000,5,0),0))</f>
        <v>0</v>
      </c>
      <c r="I529" s="57"/>
      <c r="J529" s="57"/>
      <c r="K529" s="57"/>
      <c r="L529" s="57"/>
      <c r="M529" s="58" t="str">
        <f t="shared" si="62"/>
        <v/>
      </c>
      <c r="N529" s="102"/>
    </row>
    <row r="530" spans="1:14">
      <c r="A530" s="97" t="str">
        <f t="shared" si="60"/>
        <v/>
      </c>
      <c r="B530" s="98" t="str">
        <f t="shared" si="59"/>
        <v/>
      </c>
      <c r="C530" s="99"/>
      <c r="D530" s="137"/>
      <c r="E530" s="100"/>
      <c r="F530" s="57"/>
      <c r="G530" s="58">
        <f t="shared" si="61"/>
        <v>0</v>
      </c>
      <c r="H530" s="58">
        <f>IF(E530="",0,IFERROR(VLOOKUP(E530,档案费管理台账!$D$4:$H$1000,5,0),0))</f>
        <v>0</v>
      </c>
      <c r="I530" s="57"/>
      <c r="J530" s="57"/>
      <c r="K530" s="57"/>
      <c r="L530" s="57"/>
      <c r="M530" s="58" t="str">
        <f t="shared" si="62"/>
        <v/>
      </c>
      <c r="N530" s="102"/>
    </row>
    <row r="531" spans="1:14">
      <c r="A531" s="97" t="str">
        <f t="shared" si="60"/>
        <v/>
      </c>
      <c r="B531" s="98" t="str">
        <f t="shared" si="59"/>
        <v/>
      </c>
      <c r="C531" s="99"/>
      <c r="D531" s="137"/>
      <c r="E531" s="100"/>
      <c r="F531" s="57"/>
      <c r="G531" s="58">
        <f t="shared" si="61"/>
        <v>0</v>
      </c>
      <c r="H531" s="58">
        <f>IF(E531="",0,IFERROR(VLOOKUP(E531,档案费管理台账!$D$4:$H$1000,5,0),0))</f>
        <v>0</v>
      </c>
      <c r="I531" s="57"/>
      <c r="J531" s="57"/>
      <c r="K531" s="57"/>
      <c r="L531" s="57"/>
      <c r="M531" s="58" t="str">
        <f t="shared" si="62"/>
        <v/>
      </c>
      <c r="N531" s="102"/>
    </row>
    <row r="532" spans="1:14">
      <c r="A532" s="97" t="str">
        <f t="shared" si="60"/>
        <v/>
      </c>
      <c r="B532" s="98" t="str">
        <f t="shared" si="59"/>
        <v/>
      </c>
      <c r="C532" s="99"/>
      <c r="D532" s="137"/>
      <c r="E532" s="100"/>
      <c r="F532" s="57"/>
      <c r="G532" s="58">
        <f t="shared" si="61"/>
        <v>0</v>
      </c>
      <c r="H532" s="58">
        <f>IF(E532="",0,IFERROR(VLOOKUP(E532,档案费管理台账!$D$4:$H$1000,5,0),0))</f>
        <v>0</v>
      </c>
      <c r="I532" s="57"/>
      <c r="J532" s="57"/>
      <c r="K532" s="57"/>
      <c r="L532" s="57"/>
      <c r="M532" s="58" t="str">
        <f t="shared" si="62"/>
        <v/>
      </c>
      <c r="N532" s="102"/>
    </row>
    <row r="533" spans="1:14">
      <c r="A533" s="97" t="str">
        <f t="shared" si="60"/>
        <v/>
      </c>
      <c r="B533" s="98" t="str">
        <f t="shared" si="59"/>
        <v/>
      </c>
      <c r="C533" s="99"/>
      <c r="D533" s="137"/>
      <c r="E533" s="100"/>
      <c r="F533" s="57"/>
      <c r="G533" s="58">
        <f t="shared" si="61"/>
        <v>0</v>
      </c>
      <c r="H533" s="58">
        <f>IF(E533="",0,IFERROR(VLOOKUP(E533,档案费管理台账!$D$4:$H$1000,5,0),0))</f>
        <v>0</v>
      </c>
      <c r="I533" s="57"/>
      <c r="J533" s="57"/>
      <c r="K533" s="57"/>
      <c r="L533" s="57"/>
      <c r="M533" s="58" t="str">
        <f t="shared" si="62"/>
        <v/>
      </c>
      <c r="N533" s="102"/>
    </row>
    <row r="534" spans="1:14">
      <c r="A534" s="97" t="str">
        <f t="shared" si="60"/>
        <v/>
      </c>
      <c r="B534" s="98" t="str">
        <f t="shared" si="59"/>
        <v/>
      </c>
      <c r="C534" s="99"/>
      <c r="D534" s="137"/>
      <c r="E534" s="100"/>
      <c r="F534" s="57"/>
      <c r="G534" s="58">
        <f t="shared" si="61"/>
        <v>0</v>
      </c>
      <c r="H534" s="58">
        <f>IF(E534="",0,IFERROR(VLOOKUP(E534,档案费管理台账!$D$4:$H$1000,5,0),0))</f>
        <v>0</v>
      </c>
      <c r="I534" s="57"/>
      <c r="J534" s="57"/>
      <c r="K534" s="57"/>
      <c r="L534" s="57"/>
      <c r="M534" s="58" t="str">
        <f t="shared" si="62"/>
        <v/>
      </c>
      <c r="N534" s="102"/>
    </row>
    <row r="535" spans="1:14">
      <c r="A535" s="97" t="str">
        <f t="shared" si="60"/>
        <v/>
      </c>
      <c r="B535" s="98" t="str">
        <f t="shared" si="59"/>
        <v/>
      </c>
      <c r="C535" s="99"/>
      <c r="D535" s="137"/>
      <c r="E535" s="100"/>
      <c r="F535" s="57"/>
      <c r="G535" s="58">
        <f t="shared" si="61"/>
        <v>0</v>
      </c>
      <c r="H535" s="58">
        <f>IF(E535="",0,IFERROR(VLOOKUP(E535,档案费管理台账!$D$4:$H$1000,5,0),0))</f>
        <v>0</v>
      </c>
      <c r="I535" s="57"/>
      <c r="J535" s="57"/>
      <c r="K535" s="57"/>
      <c r="L535" s="57"/>
      <c r="M535" s="58" t="str">
        <f t="shared" si="62"/>
        <v/>
      </c>
      <c r="N535" s="102"/>
    </row>
    <row r="536" spans="1:14">
      <c r="A536" s="97" t="str">
        <f t="shared" si="60"/>
        <v/>
      </c>
      <c r="B536" s="98" t="str">
        <f t="shared" si="59"/>
        <v/>
      </c>
      <c r="C536" s="99"/>
      <c r="D536" s="137"/>
      <c r="E536" s="100"/>
      <c r="F536" s="57"/>
      <c r="G536" s="58">
        <f t="shared" si="61"/>
        <v>0</v>
      </c>
      <c r="H536" s="58">
        <f>IF(E536="",0,IFERROR(VLOOKUP(E536,档案费管理台账!$D$4:$H$1000,5,0),0))</f>
        <v>0</v>
      </c>
      <c r="I536" s="57"/>
      <c r="J536" s="57"/>
      <c r="K536" s="57"/>
      <c r="L536" s="57"/>
      <c r="M536" s="58" t="str">
        <f t="shared" si="62"/>
        <v/>
      </c>
      <c r="N536" s="102"/>
    </row>
    <row r="537" spans="1:14">
      <c r="A537" s="97" t="str">
        <f t="shared" si="60"/>
        <v/>
      </c>
      <c r="B537" s="98" t="str">
        <f t="shared" si="59"/>
        <v/>
      </c>
      <c r="C537" s="99"/>
      <c r="D537" s="137"/>
      <c r="E537" s="100"/>
      <c r="F537" s="57"/>
      <c r="G537" s="58">
        <f t="shared" si="61"/>
        <v>0</v>
      </c>
      <c r="H537" s="58">
        <f>IF(E537="",0,IFERROR(VLOOKUP(E537,档案费管理台账!$D$4:$H$1000,5,0),0))</f>
        <v>0</v>
      </c>
      <c r="I537" s="57"/>
      <c r="J537" s="57"/>
      <c r="K537" s="57"/>
      <c r="L537" s="57"/>
      <c r="M537" s="58" t="str">
        <f t="shared" si="62"/>
        <v/>
      </c>
      <c r="N537" s="102"/>
    </row>
    <row r="538" spans="1:14">
      <c r="A538" s="97" t="str">
        <f t="shared" si="60"/>
        <v/>
      </c>
      <c r="B538" s="98" t="str">
        <f t="shared" si="59"/>
        <v/>
      </c>
      <c r="C538" s="99"/>
      <c r="D538" s="137"/>
      <c r="E538" s="100"/>
      <c r="F538" s="57"/>
      <c r="G538" s="58">
        <f t="shared" si="61"/>
        <v>0</v>
      </c>
      <c r="H538" s="58">
        <f>IF(E538="",0,IFERROR(VLOOKUP(E538,档案费管理台账!$D$4:$H$1000,5,0),0))</f>
        <v>0</v>
      </c>
      <c r="I538" s="57"/>
      <c r="J538" s="57"/>
      <c r="K538" s="57"/>
      <c r="L538" s="57"/>
      <c r="M538" s="58" t="str">
        <f t="shared" si="62"/>
        <v/>
      </c>
      <c r="N538" s="102"/>
    </row>
    <row r="539" spans="1:14">
      <c r="A539" s="97" t="str">
        <f t="shared" si="60"/>
        <v/>
      </c>
      <c r="B539" s="98" t="str">
        <f t="shared" si="59"/>
        <v/>
      </c>
      <c r="C539" s="99"/>
      <c r="D539" s="137"/>
      <c r="E539" s="100"/>
      <c r="F539" s="57"/>
      <c r="G539" s="58">
        <f t="shared" si="61"/>
        <v>0</v>
      </c>
      <c r="H539" s="58">
        <f>IF(E539="",0,IFERROR(VLOOKUP(E539,档案费管理台账!$D$4:$H$1000,5,0),0))</f>
        <v>0</v>
      </c>
      <c r="I539" s="57"/>
      <c r="J539" s="57"/>
      <c r="K539" s="57"/>
      <c r="L539" s="57"/>
      <c r="M539" s="58" t="str">
        <f t="shared" si="62"/>
        <v/>
      </c>
      <c r="N539" s="102"/>
    </row>
    <row r="540" spans="1:14">
      <c r="A540" s="97" t="str">
        <f t="shared" si="60"/>
        <v/>
      </c>
      <c r="B540" s="98" t="str">
        <f t="shared" si="59"/>
        <v/>
      </c>
      <c r="C540" s="99"/>
      <c r="D540" s="137"/>
      <c r="E540" s="100"/>
      <c r="F540" s="57"/>
      <c r="G540" s="58">
        <f t="shared" si="61"/>
        <v>0</v>
      </c>
      <c r="H540" s="58">
        <f>IF(E540="",0,IFERROR(VLOOKUP(E540,档案费管理台账!$D$4:$H$1000,5,0),0))</f>
        <v>0</v>
      </c>
      <c r="I540" s="57"/>
      <c r="J540" s="57"/>
      <c r="K540" s="57"/>
      <c r="L540" s="57"/>
      <c r="M540" s="58" t="str">
        <f t="shared" si="62"/>
        <v/>
      </c>
      <c r="N540" s="102"/>
    </row>
    <row r="541" spans="1:14">
      <c r="A541" s="97" t="str">
        <f t="shared" si="60"/>
        <v/>
      </c>
      <c r="B541" s="98" t="str">
        <f t="shared" si="59"/>
        <v/>
      </c>
      <c r="C541" s="99"/>
      <c r="D541" s="137"/>
      <c r="E541" s="100"/>
      <c r="F541" s="57"/>
      <c r="G541" s="58">
        <f t="shared" si="61"/>
        <v>0</v>
      </c>
      <c r="H541" s="58">
        <f>IF(E541="",0,IFERROR(VLOOKUP(E541,档案费管理台账!$D$4:$H$1000,5,0),0))</f>
        <v>0</v>
      </c>
      <c r="I541" s="57"/>
      <c r="J541" s="57"/>
      <c r="K541" s="57"/>
      <c r="L541" s="57"/>
      <c r="M541" s="58" t="str">
        <f t="shared" si="62"/>
        <v/>
      </c>
      <c r="N541" s="102"/>
    </row>
    <row r="542" spans="1:14">
      <c r="A542" s="97" t="str">
        <f t="shared" si="60"/>
        <v/>
      </c>
      <c r="B542" s="98" t="str">
        <f t="shared" si="59"/>
        <v/>
      </c>
      <c r="C542" s="99"/>
      <c r="D542" s="137"/>
      <c r="E542" s="100"/>
      <c r="F542" s="57"/>
      <c r="G542" s="58">
        <f t="shared" si="61"/>
        <v>0</v>
      </c>
      <c r="H542" s="58">
        <f>IF(E542="",0,IFERROR(VLOOKUP(E542,档案费管理台账!$D$4:$H$1000,5,0),0))</f>
        <v>0</v>
      </c>
      <c r="I542" s="57"/>
      <c r="J542" s="57"/>
      <c r="K542" s="57"/>
      <c r="L542" s="57"/>
      <c r="M542" s="58" t="str">
        <f t="shared" si="62"/>
        <v/>
      </c>
      <c r="N542" s="102"/>
    </row>
    <row r="543" spans="1:14">
      <c r="A543" s="97" t="str">
        <f t="shared" si="60"/>
        <v/>
      </c>
      <c r="B543" s="98" t="str">
        <f t="shared" si="59"/>
        <v/>
      </c>
      <c r="C543" s="99"/>
      <c r="D543" s="137"/>
      <c r="E543" s="100"/>
      <c r="F543" s="57"/>
      <c r="G543" s="58">
        <f t="shared" si="61"/>
        <v>0</v>
      </c>
      <c r="H543" s="58">
        <f>IF(E543="",0,IFERROR(VLOOKUP(E543,档案费管理台账!$D$4:$H$1000,5,0),0))</f>
        <v>0</v>
      </c>
      <c r="I543" s="57"/>
      <c r="J543" s="57"/>
      <c r="K543" s="57"/>
      <c r="L543" s="57"/>
      <c r="M543" s="58" t="str">
        <f t="shared" si="62"/>
        <v/>
      </c>
      <c r="N543" s="102"/>
    </row>
    <row r="544" spans="1:14">
      <c r="A544" s="97" t="str">
        <f t="shared" si="60"/>
        <v/>
      </c>
      <c r="B544" s="98" t="str">
        <f t="shared" si="59"/>
        <v/>
      </c>
      <c r="C544" s="99"/>
      <c r="D544" s="137"/>
      <c r="E544" s="100"/>
      <c r="F544" s="57"/>
      <c r="G544" s="58">
        <f t="shared" si="61"/>
        <v>0</v>
      </c>
      <c r="H544" s="58">
        <f>IF(E544="",0,IFERROR(VLOOKUP(E544,档案费管理台账!$D$4:$H$1000,5,0),0))</f>
        <v>0</v>
      </c>
      <c r="I544" s="57"/>
      <c r="J544" s="57"/>
      <c r="K544" s="57"/>
      <c r="L544" s="57"/>
      <c r="M544" s="58" t="str">
        <f t="shared" si="62"/>
        <v/>
      </c>
      <c r="N544" s="102"/>
    </row>
    <row r="545" spans="1:14">
      <c r="A545" s="97" t="str">
        <f t="shared" si="60"/>
        <v/>
      </c>
      <c r="B545" s="98" t="str">
        <f t="shared" si="59"/>
        <v/>
      </c>
      <c r="C545" s="99"/>
      <c r="D545" s="137"/>
      <c r="E545" s="100"/>
      <c r="F545" s="57"/>
      <c r="G545" s="58">
        <f t="shared" si="61"/>
        <v>0</v>
      </c>
      <c r="H545" s="58">
        <f>IF(E545="",0,IFERROR(VLOOKUP(E545,档案费管理台账!$D$4:$H$1000,5,0),0))</f>
        <v>0</v>
      </c>
      <c r="I545" s="57"/>
      <c r="J545" s="57"/>
      <c r="K545" s="57"/>
      <c r="L545" s="57"/>
      <c r="M545" s="58" t="str">
        <f t="shared" si="62"/>
        <v/>
      </c>
      <c r="N545" s="102"/>
    </row>
    <row r="546" spans="1:14">
      <c r="A546" s="97" t="str">
        <f t="shared" si="60"/>
        <v/>
      </c>
      <c r="B546" s="98" t="str">
        <f t="shared" si="59"/>
        <v/>
      </c>
      <c r="C546" s="99"/>
      <c r="D546" s="137"/>
      <c r="E546" s="100"/>
      <c r="F546" s="57"/>
      <c r="G546" s="58">
        <f t="shared" si="61"/>
        <v>0</v>
      </c>
      <c r="H546" s="58">
        <f>IF(E546="",0,IFERROR(VLOOKUP(E546,档案费管理台账!$D$4:$H$1000,5,0),0))</f>
        <v>0</v>
      </c>
      <c r="I546" s="57"/>
      <c r="J546" s="57"/>
      <c r="K546" s="57"/>
      <c r="L546" s="57"/>
      <c r="M546" s="58" t="str">
        <f t="shared" si="62"/>
        <v/>
      </c>
      <c r="N546" s="102"/>
    </row>
    <row r="547" spans="1:14">
      <c r="A547" s="97" t="str">
        <f t="shared" si="60"/>
        <v/>
      </c>
      <c r="B547" s="98" t="str">
        <f t="shared" si="59"/>
        <v/>
      </c>
      <c r="C547" s="99"/>
      <c r="D547" s="137"/>
      <c r="E547" s="100"/>
      <c r="F547" s="57"/>
      <c r="G547" s="58">
        <f t="shared" si="61"/>
        <v>0</v>
      </c>
      <c r="H547" s="58">
        <f>IF(E547="",0,IFERROR(VLOOKUP(E547,档案费管理台账!$D$4:$H$1000,5,0),0))</f>
        <v>0</v>
      </c>
      <c r="I547" s="57"/>
      <c r="J547" s="57"/>
      <c r="K547" s="57"/>
      <c r="L547" s="57"/>
      <c r="M547" s="58" t="str">
        <f t="shared" si="62"/>
        <v/>
      </c>
      <c r="N547" s="102"/>
    </row>
    <row r="548" spans="1:14">
      <c r="A548" s="97" t="str">
        <f t="shared" si="60"/>
        <v/>
      </c>
      <c r="B548" s="98" t="str">
        <f t="shared" si="59"/>
        <v/>
      </c>
      <c r="C548" s="99"/>
      <c r="D548" s="137"/>
      <c r="E548" s="100"/>
      <c r="F548" s="57"/>
      <c r="G548" s="58">
        <f t="shared" si="61"/>
        <v>0</v>
      </c>
      <c r="H548" s="58">
        <f>IF(E548="",0,IFERROR(VLOOKUP(E548,档案费管理台账!$D$4:$H$1000,5,0),0))</f>
        <v>0</v>
      </c>
      <c r="I548" s="57"/>
      <c r="J548" s="57"/>
      <c r="K548" s="57"/>
      <c r="L548" s="57"/>
      <c r="M548" s="58" t="str">
        <f t="shared" si="62"/>
        <v/>
      </c>
      <c r="N548" s="102"/>
    </row>
    <row r="549" spans="1:14">
      <c r="A549" s="97" t="str">
        <f t="shared" si="60"/>
        <v/>
      </c>
      <c r="B549" s="98" t="str">
        <f t="shared" si="59"/>
        <v/>
      </c>
      <c r="C549" s="99"/>
      <c r="D549" s="137"/>
      <c r="E549" s="100"/>
      <c r="F549" s="57"/>
      <c r="G549" s="58">
        <f t="shared" si="61"/>
        <v>0</v>
      </c>
      <c r="H549" s="58">
        <f>IF(E549="",0,IFERROR(VLOOKUP(E549,档案费管理台账!$D$4:$H$1000,5,0),0))</f>
        <v>0</v>
      </c>
      <c r="I549" s="57"/>
      <c r="J549" s="57"/>
      <c r="K549" s="57"/>
      <c r="L549" s="57"/>
      <c r="M549" s="58" t="str">
        <f t="shared" si="62"/>
        <v/>
      </c>
      <c r="N549" s="102"/>
    </row>
    <row r="550" spans="1:14">
      <c r="A550" s="97" t="str">
        <f t="shared" si="60"/>
        <v/>
      </c>
      <c r="B550" s="98" t="str">
        <f t="shared" si="59"/>
        <v/>
      </c>
      <c r="C550" s="99"/>
      <c r="D550" s="137"/>
      <c r="E550" s="100"/>
      <c r="F550" s="57"/>
      <c r="G550" s="58">
        <f t="shared" si="61"/>
        <v>0</v>
      </c>
      <c r="H550" s="58">
        <f>IF(E550="",0,IFERROR(VLOOKUP(E550,档案费管理台账!$D$4:$H$1000,5,0),0))</f>
        <v>0</v>
      </c>
      <c r="I550" s="57"/>
      <c r="J550" s="57"/>
      <c r="K550" s="57"/>
      <c r="L550" s="57"/>
      <c r="M550" s="58" t="str">
        <f t="shared" si="62"/>
        <v/>
      </c>
      <c r="N550" s="102"/>
    </row>
    <row r="551" spans="1:14">
      <c r="A551" s="97" t="str">
        <f t="shared" si="60"/>
        <v/>
      </c>
      <c r="B551" s="98" t="str">
        <f t="shared" si="59"/>
        <v/>
      </c>
      <c r="C551" s="99"/>
      <c r="D551" s="137"/>
      <c r="E551" s="100"/>
      <c r="F551" s="57"/>
      <c r="G551" s="58">
        <f t="shared" si="61"/>
        <v>0</v>
      </c>
      <c r="H551" s="58">
        <f>IF(E551="",0,IFERROR(VLOOKUP(E551,档案费管理台账!$D$4:$H$1000,5,0),0))</f>
        <v>0</v>
      </c>
      <c r="I551" s="57"/>
      <c r="J551" s="57"/>
      <c r="K551" s="57"/>
      <c r="L551" s="57"/>
      <c r="M551" s="58" t="str">
        <f t="shared" si="62"/>
        <v/>
      </c>
      <c r="N551" s="102"/>
    </row>
    <row r="552" spans="1:14">
      <c r="A552" s="97" t="str">
        <f t="shared" si="60"/>
        <v/>
      </c>
      <c r="B552" s="98" t="str">
        <f t="shared" si="59"/>
        <v/>
      </c>
      <c r="C552" s="99"/>
      <c r="D552" s="137"/>
      <c r="E552" s="100"/>
      <c r="F552" s="57"/>
      <c r="G552" s="58">
        <f t="shared" si="61"/>
        <v>0</v>
      </c>
      <c r="H552" s="58">
        <f>IF(E552="",0,IFERROR(VLOOKUP(E552,档案费管理台账!$D$4:$H$1000,5,0),0))</f>
        <v>0</v>
      </c>
      <c r="I552" s="57"/>
      <c r="J552" s="57"/>
      <c r="K552" s="57"/>
      <c r="L552" s="57"/>
      <c r="M552" s="58" t="str">
        <f t="shared" si="62"/>
        <v/>
      </c>
      <c r="N552" s="102"/>
    </row>
    <row r="553" spans="1:14">
      <c r="A553" s="97" t="str">
        <f t="shared" si="60"/>
        <v/>
      </c>
      <c r="B553" s="98" t="str">
        <f t="shared" si="59"/>
        <v/>
      </c>
      <c r="C553" s="99"/>
      <c r="D553" s="137"/>
      <c r="E553" s="100"/>
      <c r="F553" s="57"/>
      <c r="G553" s="58">
        <f t="shared" si="61"/>
        <v>0</v>
      </c>
      <c r="H553" s="58">
        <f>IF(E553="",0,IFERROR(VLOOKUP(E553,档案费管理台账!$D$4:$H$1000,5,0),0))</f>
        <v>0</v>
      </c>
      <c r="I553" s="57"/>
      <c r="J553" s="57"/>
      <c r="K553" s="57"/>
      <c r="L553" s="57"/>
      <c r="M553" s="58" t="str">
        <f t="shared" si="62"/>
        <v/>
      </c>
      <c r="N553" s="102"/>
    </row>
    <row r="554" spans="1:14">
      <c r="A554" s="97" t="str">
        <f t="shared" si="60"/>
        <v/>
      </c>
      <c r="B554" s="98" t="str">
        <f t="shared" si="59"/>
        <v/>
      </c>
      <c r="C554" s="99"/>
      <c r="D554" s="137"/>
      <c r="E554" s="100"/>
      <c r="F554" s="57"/>
      <c r="G554" s="58">
        <f t="shared" si="61"/>
        <v>0</v>
      </c>
      <c r="H554" s="58">
        <f>IF(E554="",0,IFERROR(VLOOKUP(E554,档案费管理台账!$D$4:$H$1000,5,0),0))</f>
        <v>0</v>
      </c>
      <c r="I554" s="57"/>
      <c r="J554" s="57"/>
      <c r="K554" s="57"/>
      <c r="L554" s="57"/>
      <c r="M554" s="58" t="str">
        <f t="shared" si="62"/>
        <v/>
      </c>
      <c r="N554" s="102"/>
    </row>
    <row r="555" spans="1:14">
      <c r="A555" s="97" t="str">
        <f t="shared" si="60"/>
        <v/>
      </c>
      <c r="B555" s="98" t="str">
        <f t="shared" si="59"/>
        <v/>
      </c>
      <c r="C555" s="99"/>
      <c r="D555" s="137"/>
      <c r="E555" s="100"/>
      <c r="F555" s="57"/>
      <c r="G555" s="58">
        <f t="shared" si="61"/>
        <v>0</v>
      </c>
      <c r="H555" s="58">
        <f>IF(E555="",0,IFERROR(VLOOKUP(E555,档案费管理台账!$D$4:$H$1000,5,0),0))</f>
        <v>0</v>
      </c>
      <c r="I555" s="57"/>
      <c r="J555" s="57"/>
      <c r="K555" s="57"/>
      <c r="L555" s="57"/>
      <c r="M555" s="58" t="str">
        <f t="shared" si="62"/>
        <v/>
      </c>
      <c r="N555" s="102"/>
    </row>
    <row r="556" spans="1:14">
      <c r="A556" s="97" t="str">
        <f t="shared" si="60"/>
        <v/>
      </c>
      <c r="B556" s="98" t="str">
        <f t="shared" ref="B556:B619" si="63">IF(C556="","",MONTH(C556)&amp;"月")</f>
        <v/>
      </c>
      <c r="C556" s="99"/>
      <c r="D556" s="137"/>
      <c r="E556" s="100"/>
      <c r="F556" s="57"/>
      <c r="G556" s="58">
        <f t="shared" si="61"/>
        <v>0</v>
      </c>
      <c r="H556" s="58">
        <f>IF(E556="",0,IFERROR(VLOOKUP(E556,档案费管理台账!$D$4:$H$1000,5,0),0))</f>
        <v>0</v>
      </c>
      <c r="I556" s="57"/>
      <c r="J556" s="57"/>
      <c r="K556" s="57"/>
      <c r="L556" s="57"/>
      <c r="M556" s="58" t="str">
        <f t="shared" si="62"/>
        <v/>
      </c>
      <c r="N556" s="102"/>
    </row>
    <row r="557" spans="1:14">
      <c r="A557" s="97" t="str">
        <f t="shared" ref="A557:A620" si="64">IF(C557="","",ROW()-42)</f>
        <v/>
      </c>
      <c r="B557" s="98" t="str">
        <f t="shared" si="63"/>
        <v/>
      </c>
      <c r="C557" s="99"/>
      <c r="D557" s="137"/>
      <c r="E557" s="100"/>
      <c r="F557" s="57"/>
      <c r="G557" s="58">
        <f t="shared" ref="G557:G620" si="65">IF(F557="",0,F557*$K$41)</f>
        <v>0</v>
      </c>
      <c r="H557" s="58">
        <f>IF(E557="",0,IFERROR(VLOOKUP(E557,档案费管理台账!$D$4:$H$1000,5,0),0))</f>
        <v>0</v>
      </c>
      <c r="I557" s="57"/>
      <c r="J557" s="57"/>
      <c r="K557" s="57"/>
      <c r="L557" s="57"/>
      <c r="M557" s="58" t="str">
        <f t="shared" ref="M557:M620" si="66">IF(C557="","",ROUND(M556+G557-I557-J557-K557-L557-H557,2))</f>
        <v/>
      </c>
      <c r="N557" s="102"/>
    </row>
    <row r="558" spans="1:14">
      <c r="A558" s="97" t="str">
        <f t="shared" si="64"/>
        <v/>
      </c>
      <c r="B558" s="98" t="str">
        <f t="shared" si="63"/>
        <v/>
      </c>
      <c r="C558" s="99"/>
      <c r="D558" s="137"/>
      <c r="E558" s="100"/>
      <c r="F558" s="57"/>
      <c r="G558" s="58">
        <f t="shared" si="65"/>
        <v>0</v>
      </c>
      <c r="H558" s="58">
        <f>IF(E558="",0,IFERROR(VLOOKUP(E558,档案费管理台账!$D$4:$H$1000,5,0),0))</f>
        <v>0</v>
      </c>
      <c r="I558" s="57"/>
      <c r="J558" s="57"/>
      <c r="K558" s="57"/>
      <c r="L558" s="57"/>
      <c r="M558" s="58" t="str">
        <f t="shared" si="66"/>
        <v/>
      </c>
      <c r="N558" s="102"/>
    </row>
    <row r="559" spans="1:14">
      <c r="A559" s="97" t="str">
        <f t="shared" si="64"/>
        <v/>
      </c>
      <c r="B559" s="98" t="str">
        <f t="shared" si="63"/>
        <v/>
      </c>
      <c r="C559" s="99"/>
      <c r="D559" s="137"/>
      <c r="E559" s="100"/>
      <c r="F559" s="57"/>
      <c r="G559" s="58">
        <f t="shared" si="65"/>
        <v>0</v>
      </c>
      <c r="H559" s="58">
        <f>IF(E559="",0,IFERROR(VLOOKUP(E559,档案费管理台账!$D$4:$H$1000,5,0),0))</f>
        <v>0</v>
      </c>
      <c r="I559" s="57"/>
      <c r="J559" s="57"/>
      <c r="K559" s="57"/>
      <c r="L559" s="57"/>
      <c r="M559" s="58" t="str">
        <f t="shared" si="66"/>
        <v/>
      </c>
      <c r="N559" s="102"/>
    </row>
    <row r="560" spans="1:14">
      <c r="A560" s="97" t="str">
        <f t="shared" si="64"/>
        <v/>
      </c>
      <c r="B560" s="98" t="str">
        <f t="shared" si="63"/>
        <v/>
      </c>
      <c r="C560" s="99"/>
      <c r="D560" s="137"/>
      <c r="E560" s="100"/>
      <c r="F560" s="57"/>
      <c r="G560" s="58">
        <f t="shared" si="65"/>
        <v>0</v>
      </c>
      <c r="H560" s="58">
        <f>IF(E560="",0,IFERROR(VLOOKUP(E560,档案费管理台账!$D$4:$H$1000,5,0),0))</f>
        <v>0</v>
      </c>
      <c r="I560" s="57"/>
      <c r="J560" s="57"/>
      <c r="K560" s="57"/>
      <c r="L560" s="57"/>
      <c r="M560" s="58" t="str">
        <f t="shared" si="66"/>
        <v/>
      </c>
      <c r="N560" s="102"/>
    </row>
    <row r="561" spans="1:14">
      <c r="A561" s="97" t="str">
        <f t="shared" si="64"/>
        <v/>
      </c>
      <c r="B561" s="98" t="str">
        <f t="shared" si="63"/>
        <v/>
      </c>
      <c r="C561" s="99"/>
      <c r="D561" s="137"/>
      <c r="E561" s="100"/>
      <c r="F561" s="57"/>
      <c r="G561" s="58">
        <f t="shared" si="65"/>
        <v>0</v>
      </c>
      <c r="H561" s="58">
        <f>IF(E561="",0,IFERROR(VLOOKUP(E561,档案费管理台账!$D$4:$H$1000,5,0),0))</f>
        <v>0</v>
      </c>
      <c r="I561" s="57"/>
      <c r="J561" s="57"/>
      <c r="K561" s="57"/>
      <c r="L561" s="57"/>
      <c r="M561" s="58" t="str">
        <f t="shared" si="66"/>
        <v/>
      </c>
      <c r="N561" s="102"/>
    </row>
    <row r="562" spans="1:14">
      <c r="A562" s="97" t="str">
        <f t="shared" si="64"/>
        <v/>
      </c>
      <c r="B562" s="98" t="str">
        <f t="shared" si="63"/>
        <v/>
      </c>
      <c r="C562" s="99"/>
      <c r="D562" s="137"/>
      <c r="E562" s="100"/>
      <c r="F562" s="57"/>
      <c r="G562" s="58">
        <f t="shared" si="65"/>
        <v>0</v>
      </c>
      <c r="H562" s="58">
        <f>IF(E562="",0,IFERROR(VLOOKUP(E562,档案费管理台账!$D$4:$H$1000,5,0),0))</f>
        <v>0</v>
      </c>
      <c r="I562" s="57"/>
      <c r="J562" s="57"/>
      <c r="K562" s="57"/>
      <c r="L562" s="57"/>
      <c r="M562" s="58" t="str">
        <f t="shared" si="66"/>
        <v/>
      </c>
      <c r="N562" s="102"/>
    </row>
    <row r="563" spans="1:14">
      <c r="A563" s="97" t="str">
        <f t="shared" si="64"/>
        <v/>
      </c>
      <c r="B563" s="98" t="str">
        <f t="shared" si="63"/>
        <v/>
      </c>
      <c r="C563" s="99"/>
      <c r="D563" s="137"/>
      <c r="E563" s="100"/>
      <c r="F563" s="57"/>
      <c r="G563" s="58">
        <f t="shared" si="65"/>
        <v>0</v>
      </c>
      <c r="H563" s="58">
        <f>IF(E563="",0,IFERROR(VLOOKUP(E563,档案费管理台账!$D$4:$H$1000,5,0),0))</f>
        <v>0</v>
      </c>
      <c r="I563" s="57"/>
      <c r="J563" s="57"/>
      <c r="K563" s="57"/>
      <c r="L563" s="57"/>
      <c r="M563" s="58" t="str">
        <f t="shared" si="66"/>
        <v/>
      </c>
      <c r="N563" s="102"/>
    </row>
    <row r="564" spans="1:14">
      <c r="A564" s="97" t="str">
        <f t="shared" si="64"/>
        <v/>
      </c>
      <c r="B564" s="98" t="str">
        <f t="shared" si="63"/>
        <v/>
      </c>
      <c r="C564" s="99"/>
      <c r="D564" s="137"/>
      <c r="E564" s="100"/>
      <c r="F564" s="57"/>
      <c r="G564" s="58">
        <f t="shared" si="65"/>
        <v>0</v>
      </c>
      <c r="H564" s="58">
        <f>IF(E564="",0,IFERROR(VLOOKUP(E564,档案费管理台账!$D$4:$H$1000,5,0),0))</f>
        <v>0</v>
      </c>
      <c r="I564" s="57"/>
      <c r="J564" s="57"/>
      <c r="K564" s="57"/>
      <c r="L564" s="57"/>
      <c r="M564" s="58" t="str">
        <f t="shared" si="66"/>
        <v/>
      </c>
      <c r="N564" s="102"/>
    </row>
    <row r="565" spans="1:14">
      <c r="A565" s="97" t="str">
        <f t="shared" si="64"/>
        <v/>
      </c>
      <c r="B565" s="98" t="str">
        <f t="shared" si="63"/>
        <v/>
      </c>
      <c r="C565" s="99"/>
      <c r="D565" s="137"/>
      <c r="E565" s="100"/>
      <c r="F565" s="57"/>
      <c r="G565" s="58">
        <f t="shared" si="65"/>
        <v>0</v>
      </c>
      <c r="H565" s="58">
        <f>IF(E565="",0,IFERROR(VLOOKUP(E565,档案费管理台账!$D$4:$H$1000,5,0),0))</f>
        <v>0</v>
      </c>
      <c r="I565" s="57"/>
      <c r="J565" s="57"/>
      <c r="K565" s="57"/>
      <c r="L565" s="57"/>
      <c r="M565" s="58" t="str">
        <f t="shared" si="66"/>
        <v/>
      </c>
      <c r="N565" s="102"/>
    </row>
    <row r="566" spans="1:14">
      <c r="A566" s="97" t="str">
        <f t="shared" si="64"/>
        <v/>
      </c>
      <c r="B566" s="98" t="str">
        <f t="shared" si="63"/>
        <v/>
      </c>
      <c r="C566" s="99"/>
      <c r="D566" s="137"/>
      <c r="E566" s="100"/>
      <c r="F566" s="57"/>
      <c r="G566" s="58">
        <f t="shared" si="65"/>
        <v>0</v>
      </c>
      <c r="H566" s="58">
        <f>IF(E566="",0,IFERROR(VLOOKUP(E566,档案费管理台账!$D$4:$H$1000,5,0),0))</f>
        <v>0</v>
      </c>
      <c r="I566" s="57"/>
      <c r="J566" s="57"/>
      <c r="K566" s="57"/>
      <c r="L566" s="57"/>
      <c r="M566" s="58" t="str">
        <f t="shared" si="66"/>
        <v/>
      </c>
      <c r="N566" s="102"/>
    </row>
    <row r="567" spans="1:14">
      <c r="A567" s="97" t="str">
        <f t="shared" si="64"/>
        <v/>
      </c>
      <c r="B567" s="98" t="str">
        <f t="shared" si="63"/>
        <v/>
      </c>
      <c r="C567" s="99"/>
      <c r="D567" s="137"/>
      <c r="E567" s="100"/>
      <c r="F567" s="57"/>
      <c r="G567" s="58">
        <f t="shared" si="65"/>
        <v>0</v>
      </c>
      <c r="H567" s="58">
        <f>IF(E567="",0,IFERROR(VLOOKUP(E567,档案费管理台账!$D$4:$H$1000,5,0),0))</f>
        <v>0</v>
      </c>
      <c r="I567" s="57"/>
      <c r="J567" s="57"/>
      <c r="K567" s="57"/>
      <c r="L567" s="57"/>
      <c r="M567" s="58" t="str">
        <f t="shared" si="66"/>
        <v/>
      </c>
      <c r="N567" s="102"/>
    </row>
    <row r="568" spans="1:14">
      <c r="A568" s="97" t="str">
        <f t="shared" si="64"/>
        <v/>
      </c>
      <c r="B568" s="98" t="str">
        <f t="shared" si="63"/>
        <v/>
      </c>
      <c r="C568" s="99"/>
      <c r="D568" s="137"/>
      <c r="E568" s="100"/>
      <c r="F568" s="57"/>
      <c r="G568" s="58">
        <f t="shared" si="65"/>
        <v>0</v>
      </c>
      <c r="H568" s="58">
        <f>IF(E568="",0,IFERROR(VLOOKUP(E568,档案费管理台账!$D$4:$H$1000,5,0),0))</f>
        <v>0</v>
      </c>
      <c r="I568" s="57"/>
      <c r="J568" s="57"/>
      <c r="K568" s="57"/>
      <c r="L568" s="57"/>
      <c r="M568" s="58" t="str">
        <f t="shared" si="66"/>
        <v/>
      </c>
      <c r="N568" s="102"/>
    </row>
    <row r="569" spans="1:14">
      <c r="A569" s="97" t="str">
        <f t="shared" si="64"/>
        <v/>
      </c>
      <c r="B569" s="98" t="str">
        <f t="shared" si="63"/>
        <v/>
      </c>
      <c r="C569" s="99"/>
      <c r="D569" s="137"/>
      <c r="E569" s="100"/>
      <c r="F569" s="57"/>
      <c r="G569" s="58">
        <f t="shared" si="65"/>
        <v>0</v>
      </c>
      <c r="H569" s="58">
        <f>IF(E569="",0,IFERROR(VLOOKUP(E569,档案费管理台账!$D$4:$H$1000,5,0),0))</f>
        <v>0</v>
      </c>
      <c r="I569" s="57"/>
      <c r="J569" s="57"/>
      <c r="K569" s="57"/>
      <c r="L569" s="57"/>
      <c r="M569" s="58" t="str">
        <f t="shared" si="66"/>
        <v/>
      </c>
      <c r="N569" s="102"/>
    </row>
    <row r="570" spans="1:14">
      <c r="A570" s="97" t="str">
        <f t="shared" si="64"/>
        <v/>
      </c>
      <c r="B570" s="98" t="str">
        <f t="shared" si="63"/>
        <v/>
      </c>
      <c r="C570" s="99"/>
      <c r="D570" s="137"/>
      <c r="E570" s="100"/>
      <c r="F570" s="57"/>
      <c r="G570" s="58">
        <f t="shared" si="65"/>
        <v>0</v>
      </c>
      <c r="H570" s="58">
        <f>IF(E570="",0,IFERROR(VLOOKUP(E570,档案费管理台账!$D$4:$H$1000,5,0),0))</f>
        <v>0</v>
      </c>
      <c r="I570" s="57"/>
      <c r="J570" s="57"/>
      <c r="K570" s="57"/>
      <c r="L570" s="57"/>
      <c r="M570" s="58" t="str">
        <f t="shared" si="66"/>
        <v/>
      </c>
      <c r="N570" s="102"/>
    </row>
    <row r="571" spans="1:14">
      <c r="A571" s="97" t="str">
        <f t="shared" si="64"/>
        <v/>
      </c>
      <c r="B571" s="98" t="str">
        <f t="shared" si="63"/>
        <v/>
      </c>
      <c r="C571" s="99"/>
      <c r="D571" s="137"/>
      <c r="E571" s="100"/>
      <c r="F571" s="57"/>
      <c r="G571" s="58">
        <f t="shared" si="65"/>
        <v>0</v>
      </c>
      <c r="H571" s="58">
        <f>IF(E571="",0,IFERROR(VLOOKUP(E571,档案费管理台账!$D$4:$H$1000,5,0),0))</f>
        <v>0</v>
      </c>
      <c r="I571" s="57"/>
      <c r="J571" s="57"/>
      <c r="K571" s="57"/>
      <c r="L571" s="57"/>
      <c r="M571" s="58" t="str">
        <f t="shared" si="66"/>
        <v/>
      </c>
      <c r="N571" s="102"/>
    </row>
    <row r="572" spans="1:14">
      <c r="A572" s="97" t="str">
        <f t="shared" si="64"/>
        <v/>
      </c>
      <c r="B572" s="98" t="str">
        <f t="shared" si="63"/>
        <v/>
      </c>
      <c r="C572" s="99"/>
      <c r="D572" s="137"/>
      <c r="E572" s="100"/>
      <c r="F572" s="57"/>
      <c r="G572" s="58">
        <f t="shared" si="65"/>
        <v>0</v>
      </c>
      <c r="H572" s="58">
        <f>IF(E572="",0,IFERROR(VLOOKUP(E572,档案费管理台账!$D$4:$H$1000,5,0),0))</f>
        <v>0</v>
      </c>
      <c r="I572" s="57"/>
      <c r="J572" s="57"/>
      <c r="K572" s="57"/>
      <c r="L572" s="57"/>
      <c r="M572" s="58" t="str">
        <f t="shared" si="66"/>
        <v/>
      </c>
      <c r="N572" s="102"/>
    </row>
    <row r="573" spans="1:14">
      <c r="A573" s="97" t="str">
        <f t="shared" si="64"/>
        <v/>
      </c>
      <c r="B573" s="98" t="str">
        <f t="shared" si="63"/>
        <v/>
      </c>
      <c r="C573" s="99"/>
      <c r="D573" s="137"/>
      <c r="E573" s="100"/>
      <c r="F573" s="57"/>
      <c r="G573" s="58">
        <f t="shared" si="65"/>
        <v>0</v>
      </c>
      <c r="H573" s="58">
        <f>IF(E573="",0,IFERROR(VLOOKUP(E573,档案费管理台账!$D$4:$H$1000,5,0),0))</f>
        <v>0</v>
      </c>
      <c r="I573" s="57"/>
      <c r="J573" s="57"/>
      <c r="K573" s="57"/>
      <c r="L573" s="57"/>
      <c r="M573" s="58" t="str">
        <f t="shared" si="66"/>
        <v/>
      </c>
      <c r="N573" s="102"/>
    </row>
    <row r="574" spans="1:14">
      <c r="A574" s="97" t="str">
        <f t="shared" si="64"/>
        <v/>
      </c>
      <c r="B574" s="98" t="str">
        <f t="shared" si="63"/>
        <v/>
      </c>
      <c r="C574" s="99"/>
      <c r="D574" s="137"/>
      <c r="E574" s="100"/>
      <c r="F574" s="57"/>
      <c r="G574" s="58">
        <f t="shared" si="65"/>
        <v>0</v>
      </c>
      <c r="H574" s="58">
        <f>IF(E574="",0,IFERROR(VLOOKUP(E574,档案费管理台账!$D$4:$H$1000,5,0),0))</f>
        <v>0</v>
      </c>
      <c r="I574" s="57"/>
      <c r="J574" s="57"/>
      <c r="K574" s="57"/>
      <c r="L574" s="57"/>
      <c r="M574" s="58" t="str">
        <f t="shared" si="66"/>
        <v/>
      </c>
      <c r="N574" s="102"/>
    </row>
    <row r="575" spans="1:14">
      <c r="A575" s="97" t="str">
        <f t="shared" si="64"/>
        <v/>
      </c>
      <c r="B575" s="98" t="str">
        <f t="shared" si="63"/>
        <v/>
      </c>
      <c r="C575" s="99"/>
      <c r="D575" s="137"/>
      <c r="E575" s="100"/>
      <c r="F575" s="57"/>
      <c r="G575" s="58">
        <f t="shared" si="65"/>
        <v>0</v>
      </c>
      <c r="H575" s="58">
        <f>IF(E575="",0,IFERROR(VLOOKUP(E575,档案费管理台账!$D$4:$H$1000,5,0),0))</f>
        <v>0</v>
      </c>
      <c r="I575" s="57"/>
      <c r="J575" s="57"/>
      <c r="K575" s="57"/>
      <c r="L575" s="57"/>
      <c r="M575" s="58" t="str">
        <f t="shared" si="66"/>
        <v/>
      </c>
      <c r="N575" s="102"/>
    </row>
    <row r="576" spans="1:14">
      <c r="A576" s="97" t="str">
        <f t="shared" si="64"/>
        <v/>
      </c>
      <c r="B576" s="98" t="str">
        <f t="shared" si="63"/>
        <v/>
      </c>
      <c r="C576" s="99"/>
      <c r="D576" s="137"/>
      <c r="E576" s="100"/>
      <c r="F576" s="57"/>
      <c r="G576" s="58">
        <f t="shared" si="65"/>
        <v>0</v>
      </c>
      <c r="H576" s="58">
        <f>IF(E576="",0,IFERROR(VLOOKUP(E576,档案费管理台账!$D$4:$H$1000,5,0),0))</f>
        <v>0</v>
      </c>
      <c r="I576" s="57"/>
      <c r="J576" s="57"/>
      <c r="K576" s="57"/>
      <c r="L576" s="57"/>
      <c r="M576" s="58" t="str">
        <f t="shared" si="66"/>
        <v/>
      </c>
      <c r="N576" s="102"/>
    </row>
    <row r="577" spans="1:14">
      <c r="A577" s="97" t="str">
        <f t="shared" si="64"/>
        <v/>
      </c>
      <c r="B577" s="98" t="str">
        <f t="shared" si="63"/>
        <v/>
      </c>
      <c r="C577" s="99"/>
      <c r="D577" s="137"/>
      <c r="E577" s="100"/>
      <c r="F577" s="57"/>
      <c r="G577" s="58">
        <f t="shared" si="65"/>
        <v>0</v>
      </c>
      <c r="H577" s="58">
        <f>IF(E577="",0,IFERROR(VLOOKUP(E577,档案费管理台账!$D$4:$H$1000,5,0),0))</f>
        <v>0</v>
      </c>
      <c r="I577" s="57"/>
      <c r="J577" s="57"/>
      <c r="K577" s="57"/>
      <c r="L577" s="57"/>
      <c r="M577" s="58" t="str">
        <f t="shared" si="66"/>
        <v/>
      </c>
      <c r="N577" s="102"/>
    </row>
    <row r="578" spans="1:14">
      <c r="A578" s="97" t="str">
        <f t="shared" si="64"/>
        <v/>
      </c>
      <c r="B578" s="98" t="str">
        <f t="shared" si="63"/>
        <v/>
      </c>
      <c r="C578" s="99"/>
      <c r="D578" s="137"/>
      <c r="E578" s="100"/>
      <c r="F578" s="57"/>
      <c r="G578" s="58">
        <f t="shared" si="65"/>
        <v>0</v>
      </c>
      <c r="H578" s="58">
        <f>IF(E578="",0,IFERROR(VLOOKUP(E578,档案费管理台账!$D$4:$H$1000,5,0),0))</f>
        <v>0</v>
      </c>
      <c r="I578" s="57"/>
      <c r="J578" s="57"/>
      <c r="K578" s="57"/>
      <c r="L578" s="57"/>
      <c r="M578" s="58" t="str">
        <f t="shared" si="66"/>
        <v/>
      </c>
      <c r="N578" s="102"/>
    </row>
    <row r="579" spans="1:14">
      <c r="A579" s="97" t="str">
        <f t="shared" si="64"/>
        <v/>
      </c>
      <c r="B579" s="98" t="str">
        <f t="shared" si="63"/>
        <v/>
      </c>
      <c r="C579" s="99"/>
      <c r="D579" s="137"/>
      <c r="E579" s="100"/>
      <c r="F579" s="57"/>
      <c r="G579" s="58">
        <f t="shared" si="65"/>
        <v>0</v>
      </c>
      <c r="H579" s="58">
        <f>IF(E579="",0,IFERROR(VLOOKUP(E579,档案费管理台账!$D$4:$H$1000,5,0),0))</f>
        <v>0</v>
      </c>
      <c r="I579" s="57"/>
      <c r="J579" s="57"/>
      <c r="K579" s="57"/>
      <c r="L579" s="57"/>
      <c r="M579" s="58" t="str">
        <f t="shared" si="66"/>
        <v/>
      </c>
      <c r="N579" s="102"/>
    </row>
    <row r="580" spans="1:14">
      <c r="A580" s="97" t="str">
        <f t="shared" si="64"/>
        <v/>
      </c>
      <c r="B580" s="98" t="str">
        <f t="shared" si="63"/>
        <v/>
      </c>
      <c r="C580" s="99"/>
      <c r="D580" s="137"/>
      <c r="E580" s="100"/>
      <c r="F580" s="57"/>
      <c r="G580" s="58">
        <f t="shared" si="65"/>
        <v>0</v>
      </c>
      <c r="H580" s="58">
        <f>IF(E580="",0,IFERROR(VLOOKUP(E580,档案费管理台账!$D$4:$H$1000,5,0),0))</f>
        <v>0</v>
      </c>
      <c r="I580" s="57"/>
      <c r="J580" s="57"/>
      <c r="K580" s="57"/>
      <c r="L580" s="57"/>
      <c r="M580" s="58" t="str">
        <f t="shared" si="66"/>
        <v/>
      </c>
      <c r="N580" s="102"/>
    </row>
    <row r="581" spans="1:14">
      <c r="A581" s="97" t="str">
        <f t="shared" si="64"/>
        <v/>
      </c>
      <c r="B581" s="98" t="str">
        <f t="shared" si="63"/>
        <v/>
      </c>
      <c r="C581" s="99"/>
      <c r="D581" s="137"/>
      <c r="E581" s="100"/>
      <c r="F581" s="57"/>
      <c r="G581" s="58">
        <f t="shared" si="65"/>
        <v>0</v>
      </c>
      <c r="H581" s="58">
        <f>IF(E581="",0,IFERROR(VLOOKUP(E581,档案费管理台账!$D$4:$H$1000,5,0),0))</f>
        <v>0</v>
      </c>
      <c r="I581" s="57"/>
      <c r="J581" s="57"/>
      <c r="K581" s="57"/>
      <c r="L581" s="57"/>
      <c r="M581" s="58" t="str">
        <f t="shared" si="66"/>
        <v/>
      </c>
      <c r="N581" s="102"/>
    </row>
    <row r="582" spans="1:14">
      <c r="A582" s="97" t="str">
        <f t="shared" si="64"/>
        <v/>
      </c>
      <c r="B582" s="98" t="str">
        <f t="shared" si="63"/>
        <v/>
      </c>
      <c r="C582" s="99"/>
      <c r="D582" s="137"/>
      <c r="E582" s="100"/>
      <c r="F582" s="57"/>
      <c r="G582" s="58">
        <f t="shared" si="65"/>
        <v>0</v>
      </c>
      <c r="H582" s="58">
        <f>IF(E582="",0,IFERROR(VLOOKUP(E582,档案费管理台账!$D$4:$H$1000,5,0),0))</f>
        <v>0</v>
      </c>
      <c r="I582" s="57"/>
      <c r="J582" s="57"/>
      <c r="K582" s="57"/>
      <c r="L582" s="57"/>
      <c r="M582" s="58" t="str">
        <f t="shared" si="66"/>
        <v/>
      </c>
      <c r="N582" s="102"/>
    </row>
    <row r="583" spans="1:14">
      <c r="A583" s="97" t="str">
        <f t="shared" si="64"/>
        <v/>
      </c>
      <c r="B583" s="98" t="str">
        <f t="shared" si="63"/>
        <v/>
      </c>
      <c r="C583" s="99"/>
      <c r="D583" s="137"/>
      <c r="E583" s="100"/>
      <c r="F583" s="57"/>
      <c r="G583" s="58">
        <f t="shared" si="65"/>
        <v>0</v>
      </c>
      <c r="H583" s="58">
        <f>IF(E583="",0,IFERROR(VLOOKUP(E583,档案费管理台账!$D$4:$H$1000,5,0),0))</f>
        <v>0</v>
      </c>
      <c r="I583" s="57"/>
      <c r="J583" s="57"/>
      <c r="K583" s="57"/>
      <c r="L583" s="57"/>
      <c r="M583" s="58" t="str">
        <f t="shared" si="66"/>
        <v/>
      </c>
      <c r="N583" s="102"/>
    </row>
    <row r="584" spans="1:14">
      <c r="A584" s="97" t="str">
        <f t="shared" si="64"/>
        <v/>
      </c>
      <c r="B584" s="98" t="str">
        <f t="shared" si="63"/>
        <v/>
      </c>
      <c r="C584" s="99"/>
      <c r="D584" s="137"/>
      <c r="E584" s="100"/>
      <c r="F584" s="57"/>
      <c r="G584" s="58">
        <f t="shared" si="65"/>
        <v>0</v>
      </c>
      <c r="H584" s="58">
        <f>IF(E584="",0,IFERROR(VLOOKUP(E584,档案费管理台账!$D$4:$H$1000,5,0),0))</f>
        <v>0</v>
      </c>
      <c r="I584" s="57"/>
      <c r="J584" s="57"/>
      <c r="K584" s="57"/>
      <c r="L584" s="57"/>
      <c r="M584" s="58" t="str">
        <f t="shared" si="66"/>
        <v/>
      </c>
      <c r="N584" s="102"/>
    </row>
    <row r="585" spans="1:14">
      <c r="A585" s="97" t="str">
        <f t="shared" si="64"/>
        <v/>
      </c>
      <c r="B585" s="98" t="str">
        <f t="shared" si="63"/>
        <v/>
      </c>
      <c r="C585" s="99"/>
      <c r="D585" s="137"/>
      <c r="E585" s="100"/>
      <c r="F585" s="57"/>
      <c r="G585" s="58">
        <f t="shared" si="65"/>
        <v>0</v>
      </c>
      <c r="H585" s="58">
        <f>IF(E585="",0,IFERROR(VLOOKUP(E585,档案费管理台账!$D$4:$H$1000,5,0),0))</f>
        <v>0</v>
      </c>
      <c r="I585" s="57"/>
      <c r="J585" s="57"/>
      <c r="K585" s="57"/>
      <c r="L585" s="57"/>
      <c r="M585" s="58" t="str">
        <f t="shared" si="66"/>
        <v/>
      </c>
      <c r="N585" s="102"/>
    </row>
    <row r="586" spans="1:14">
      <c r="A586" s="97" t="str">
        <f t="shared" si="64"/>
        <v/>
      </c>
      <c r="B586" s="98" t="str">
        <f t="shared" si="63"/>
        <v/>
      </c>
      <c r="C586" s="99"/>
      <c r="D586" s="137"/>
      <c r="E586" s="100"/>
      <c r="F586" s="57"/>
      <c r="G586" s="58">
        <f t="shared" si="65"/>
        <v>0</v>
      </c>
      <c r="H586" s="58">
        <f>IF(E586="",0,IFERROR(VLOOKUP(E586,档案费管理台账!$D$4:$H$1000,5,0),0))</f>
        <v>0</v>
      </c>
      <c r="I586" s="57"/>
      <c r="J586" s="57"/>
      <c r="K586" s="57"/>
      <c r="L586" s="57"/>
      <c r="M586" s="58" t="str">
        <f t="shared" si="66"/>
        <v/>
      </c>
      <c r="N586" s="102"/>
    </row>
    <row r="587" spans="1:14">
      <c r="A587" s="97" t="str">
        <f t="shared" si="64"/>
        <v/>
      </c>
      <c r="B587" s="98" t="str">
        <f t="shared" si="63"/>
        <v/>
      </c>
      <c r="C587" s="99"/>
      <c r="D587" s="137"/>
      <c r="E587" s="100"/>
      <c r="F587" s="57"/>
      <c r="G587" s="58">
        <f t="shared" si="65"/>
        <v>0</v>
      </c>
      <c r="H587" s="58">
        <f>IF(E587="",0,IFERROR(VLOOKUP(E587,档案费管理台账!$D$4:$H$1000,5,0),0))</f>
        <v>0</v>
      </c>
      <c r="I587" s="57"/>
      <c r="J587" s="57"/>
      <c r="K587" s="57"/>
      <c r="L587" s="57"/>
      <c r="M587" s="58" t="str">
        <f t="shared" si="66"/>
        <v/>
      </c>
      <c r="N587" s="102"/>
    </row>
    <row r="588" spans="1:14">
      <c r="A588" s="97" t="str">
        <f t="shared" si="64"/>
        <v/>
      </c>
      <c r="B588" s="98" t="str">
        <f t="shared" si="63"/>
        <v/>
      </c>
      <c r="C588" s="99"/>
      <c r="D588" s="137"/>
      <c r="E588" s="100"/>
      <c r="F588" s="57"/>
      <c r="G588" s="58">
        <f t="shared" si="65"/>
        <v>0</v>
      </c>
      <c r="H588" s="58">
        <f>IF(E588="",0,IFERROR(VLOOKUP(E588,档案费管理台账!$D$4:$H$1000,5,0),0))</f>
        <v>0</v>
      </c>
      <c r="I588" s="57"/>
      <c r="J588" s="57"/>
      <c r="K588" s="57"/>
      <c r="L588" s="57"/>
      <c r="M588" s="58" t="str">
        <f t="shared" si="66"/>
        <v/>
      </c>
      <c r="N588" s="102"/>
    </row>
    <row r="589" spans="1:14">
      <c r="A589" s="97" t="str">
        <f t="shared" si="64"/>
        <v/>
      </c>
      <c r="B589" s="98" t="str">
        <f t="shared" si="63"/>
        <v/>
      </c>
      <c r="C589" s="99"/>
      <c r="D589" s="137"/>
      <c r="E589" s="100"/>
      <c r="F589" s="57"/>
      <c r="G589" s="58">
        <f t="shared" si="65"/>
        <v>0</v>
      </c>
      <c r="H589" s="58">
        <f>IF(E589="",0,IFERROR(VLOOKUP(E589,档案费管理台账!$D$4:$H$1000,5,0),0))</f>
        <v>0</v>
      </c>
      <c r="I589" s="57"/>
      <c r="J589" s="57"/>
      <c r="K589" s="57"/>
      <c r="L589" s="57"/>
      <c r="M589" s="58" t="str">
        <f t="shared" si="66"/>
        <v/>
      </c>
      <c r="N589" s="102"/>
    </row>
    <row r="590" spans="1:14">
      <c r="A590" s="97" t="str">
        <f t="shared" si="64"/>
        <v/>
      </c>
      <c r="B590" s="98" t="str">
        <f t="shared" si="63"/>
        <v/>
      </c>
      <c r="C590" s="99"/>
      <c r="D590" s="137"/>
      <c r="E590" s="100"/>
      <c r="F590" s="57"/>
      <c r="G590" s="58">
        <f t="shared" si="65"/>
        <v>0</v>
      </c>
      <c r="H590" s="58">
        <f>IF(E590="",0,IFERROR(VLOOKUP(E590,档案费管理台账!$D$4:$H$1000,5,0),0))</f>
        <v>0</v>
      </c>
      <c r="I590" s="57"/>
      <c r="J590" s="57"/>
      <c r="K590" s="57"/>
      <c r="L590" s="57"/>
      <c r="M590" s="58" t="str">
        <f t="shared" si="66"/>
        <v/>
      </c>
      <c r="N590" s="102"/>
    </row>
    <row r="591" spans="1:14">
      <c r="A591" s="97" t="str">
        <f t="shared" si="64"/>
        <v/>
      </c>
      <c r="B591" s="98" t="str">
        <f t="shared" si="63"/>
        <v/>
      </c>
      <c r="C591" s="99"/>
      <c r="D591" s="137"/>
      <c r="E591" s="100"/>
      <c r="F591" s="57"/>
      <c r="G591" s="58">
        <f t="shared" si="65"/>
        <v>0</v>
      </c>
      <c r="H591" s="58">
        <f>IF(E591="",0,IFERROR(VLOOKUP(E591,档案费管理台账!$D$4:$H$1000,5,0),0))</f>
        <v>0</v>
      </c>
      <c r="I591" s="57"/>
      <c r="J591" s="57"/>
      <c r="K591" s="57"/>
      <c r="L591" s="57"/>
      <c r="M591" s="58" t="str">
        <f t="shared" si="66"/>
        <v/>
      </c>
      <c r="N591" s="102"/>
    </row>
    <row r="592" spans="1:14">
      <c r="A592" s="97" t="str">
        <f t="shared" si="64"/>
        <v/>
      </c>
      <c r="B592" s="98" t="str">
        <f t="shared" si="63"/>
        <v/>
      </c>
      <c r="C592" s="99"/>
      <c r="D592" s="137"/>
      <c r="E592" s="100"/>
      <c r="F592" s="57"/>
      <c r="G592" s="58">
        <f t="shared" si="65"/>
        <v>0</v>
      </c>
      <c r="H592" s="58">
        <f>IF(E592="",0,IFERROR(VLOOKUP(E592,档案费管理台账!$D$4:$H$1000,5,0),0))</f>
        <v>0</v>
      </c>
      <c r="I592" s="57"/>
      <c r="J592" s="57"/>
      <c r="K592" s="57"/>
      <c r="L592" s="57"/>
      <c r="M592" s="58" t="str">
        <f t="shared" si="66"/>
        <v/>
      </c>
      <c r="N592" s="102"/>
    </row>
    <row r="593" spans="1:14">
      <c r="A593" s="97" t="str">
        <f t="shared" si="64"/>
        <v/>
      </c>
      <c r="B593" s="98" t="str">
        <f t="shared" si="63"/>
        <v/>
      </c>
      <c r="C593" s="99"/>
      <c r="D593" s="137"/>
      <c r="E593" s="100"/>
      <c r="F593" s="57"/>
      <c r="G593" s="58">
        <f t="shared" si="65"/>
        <v>0</v>
      </c>
      <c r="H593" s="58">
        <f>IF(E593="",0,IFERROR(VLOOKUP(E593,档案费管理台账!$D$4:$H$1000,5,0),0))</f>
        <v>0</v>
      </c>
      <c r="I593" s="57"/>
      <c r="J593" s="57"/>
      <c r="K593" s="57"/>
      <c r="L593" s="57"/>
      <c r="M593" s="58" t="str">
        <f t="shared" si="66"/>
        <v/>
      </c>
      <c r="N593" s="102"/>
    </row>
    <row r="594" spans="1:14">
      <c r="A594" s="97" t="str">
        <f t="shared" si="64"/>
        <v/>
      </c>
      <c r="B594" s="98" t="str">
        <f t="shared" si="63"/>
        <v/>
      </c>
      <c r="C594" s="99"/>
      <c r="D594" s="137"/>
      <c r="E594" s="100"/>
      <c r="F594" s="57"/>
      <c r="G594" s="58">
        <f t="shared" si="65"/>
        <v>0</v>
      </c>
      <c r="H594" s="58">
        <f>IF(E594="",0,IFERROR(VLOOKUP(E594,档案费管理台账!$D$4:$H$1000,5,0),0))</f>
        <v>0</v>
      </c>
      <c r="I594" s="57"/>
      <c r="J594" s="57"/>
      <c r="K594" s="57"/>
      <c r="L594" s="57"/>
      <c r="M594" s="58" t="str">
        <f t="shared" si="66"/>
        <v/>
      </c>
      <c r="N594" s="102"/>
    </row>
    <row r="595" spans="1:14">
      <c r="A595" s="97" t="str">
        <f t="shared" si="64"/>
        <v/>
      </c>
      <c r="B595" s="98" t="str">
        <f t="shared" si="63"/>
        <v/>
      </c>
      <c r="C595" s="99"/>
      <c r="D595" s="137"/>
      <c r="E595" s="100"/>
      <c r="F595" s="57"/>
      <c r="G595" s="58">
        <f t="shared" si="65"/>
        <v>0</v>
      </c>
      <c r="H595" s="58">
        <f>IF(E595="",0,IFERROR(VLOOKUP(E595,档案费管理台账!$D$4:$H$1000,5,0),0))</f>
        <v>0</v>
      </c>
      <c r="I595" s="57"/>
      <c r="J595" s="57"/>
      <c r="K595" s="57"/>
      <c r="L595" s="57"/>
      <c r="M595" s="58" t="str">
        <f t="shared" si="66"/>
        <v/>
      </c>
      <c r="N595" s="102"/>
    </row>
    <row r="596" spans="1:14">
      <c r="A596" s="97" t="str">
        <f t="shared" si="64"/>
        <v/>
      </c>
      <c r="B596" s="98" t="str">
        <f t="shared" si="63"/>
        <v/>
      </c>
      <c r="C596" s="99"/>
      <c r="D596" s="137"/>
      <c r="E596" s="100"/>
      <c r="F596" s="57"/>
      <c r="G596" s="58">
        <f t="shared" si="65"/>
        <v>0</v>
      </c>
      <c r="H596" s="58">
        <f>IF(E596="",0,IFERROR(VLOOKUP(E596,档案费管理台账!$D$4:$H$1000,5,0),0))</f>
        <v>0</v>
      </c>
      <c r="I596" s="57"/>
      <c r="J596" s="57"/>
      <c r="K596" s="57"/>
      <c r="L596" s="57"/>
      <c r="M596" s="58" t="str">
        <f t="shared" si="66"/>
        <v/>
      </c>
      <c r="N596" s="102"/>
    </row>
    <row r="597" spans="1:14">
      <c r="A597" s="97" t="str">
        <f t="shared" si="64"/>
        <v/>
      </c>
      <c r="B597" s="98" t="str">
        <f t="shared" si="63"/>
        <v/>
      </c>
      <c r="C597" s="99"/>
      <c r="D597" s="137"/>
      <c r="E597" s="100"/>
      <c r="F597" s="57"/>
      <c r="G597" s="58">
        <f t="shared" si="65"/>
        <v>0</v>
      </c>
      <c r="H597" s="58">
        <f>IF(E597="",0,IFERROR(VLOOKUP(E597,档案费管理台账!$D$4:$H$1000,5,0),0))</f>
        <v>0</v>
      </c>
      <c r="I597" s="57"/>
      <c r="J597" s="57"/>
      <c r="K597" s="57"/>
      <c r="L597" s="57"/>
      <c r="M597" s="58" t="str">
        <f t="shared" si="66"/>
        <v/>
      </c>
      <c r="N597" s="102"/>
    </row>
    <row r="598" spans="1:14">
      <c r="A598" s="97" t="str">
        <f t="shared" si="64"/>
        <v/>
      </c>
      <c r="B598" s="98" t="str">
        <f t="shared" si="63"/>
        <v/>
      </c>
      <c r="C598" s="99"/>
      <c r="D598" s="137"/>
      <c r="E598" s="100"/>
      <c r="F598" s="57"/>
      <c r="G598" s="58">
        <f t="shared" si="65"/>
        <v>0</v>
      </c>
      <c r="H598" s="58">
        <f>IF(E598="",0,IFERROR(VLOOKUP(E598,档案费管理台账!$D$4:$H$1000,5,0),0))</f>
        <v>0</v>
      </c>
      <c r="I598" s="57"/>
      <c r="J598" s="57"/>
      <c r="K598" s="57"/>
      <c r="L598" s="57"/>
      <c r="M598" s="58" t="str">
        <f t="shared" si="66"/>
        <v/>
      </c>
      <c r="N598" s="102"/>
    </row>
    <row r="599" spans="1:14">
      <c r="A599" s="97" t="str">
        <f t="shared" si="64"/>
        <v/>
      </c>
      <c r="B599" s="98" t="str">
        <f t="shared" si="63"/>
        <v/>
      </c>
      <c r="C599" s="99"/>
      <c r="D599" s="137"/>
      <c r="E599" s="100"/>
      <c r="F599" s="57"/>
      <c r="G599" s="58">
        <f t="shared" si="65"/>
        <v>0</v>
      </c>
      <c r="H599" s="58">
        <f>IF(E599="",0,IFERROR(VLOOKUP(E599,档案费管理台账!$D$4:$H$1000,5,0),0))</f>
        <v>0</v>
      </c>
      <c r="I599" s="57"/>
      <c r="J599" s="57"/>
      <c r="K599" s="57"/>
      <c r="L599" s="57"/>
      <c r="M599" s="58" t="str">
        <f t="shared" si="66"/>
        <v/>
      </c>
      <c r="N599" s="102"/>
    </row>
    <row r="600" spans="1:14">
      <c r="A600" s="97" t="str">
        <f t="shared" si="64"/>
        <v/>
      </c>
      <c r="B600" s="98" t="str">
        <f t="shared" si="63"/>
        <v/>
      </c>
      <c r="C600" s="99"/>
      <c r="D600" s="137"/>
      <c r="E600" s="100"/>
      <c r="F600" s="57"/>
      <c r="G600" s="58">
        <f t="shared" si="65"/>
        <v>0</v>
      </c>
      <c r="H600" s="58">
        <f>IF(E600="",0,IFERROR(VLOOKUP(E600,档案费管理台账!$D$4:$H$1000,5,0),0))</f>
        <v>0</v>
      </c>
      <c r="I600" s="57"/>
      <c r="J600" s="57"/>
      <c r="K600" s="57"/>
      <c r="L600" s="57"/>
      <c r="M600" s="58" t="str">
        <f t="shared" si="66"/>
        <v/>
      </c>
      <c r="N600" s="102"/>
    </row>
    <row r="601" spans="1:14">
      <c r="A601" s="97" t="str">
        <f t="shared" si="64"/>
        <v/>
      </c>
      <c r="B601" s="98" t="str">
        <f t="shared" si="63"/>
        <v/>
      </c>
      <c r="C601" s="99"/>
      <c r="D601" s="137"/>
      <c r="E601" s="100"/>
      <c r="F601" s="57"/>
      <c r="G601" s="58">
        <f t="shared" si="65"/>
        <v>0</v>
      </c>
      <c r="H601" s="58">
        <f>IF(E601="",0,IFERROR(VLOOKUP(E601,档案费管理台账!$D$4:$H$1000,5,0),0))</f>
        <v>0</v>
      </c>
      <c r="I601" s="57"/>
      <c r="J601" s="57"/>
      <c r="K601" s="57"/>
      <c r="L601" s="57"/>
      <c r="M601" s="58" t="str">
        <f t="shared" si="66"/>
        <v/>
      </c>
      <c r="N601" s="102"/>
    </row>
    <row r="602" spans="1:14">
      <c r="A602" s="97" t="str">
        <f t="shared" si="64"/>
        <v/>
      </c>
      <c r="B602" s="98" t="str">
        <f t="shared" si="63"/>
        <v/>
      </c>
      <c r="C602" s="99"/>
      <c r="D602" s="137"/>
      <c r="E602" s="100"/>
      <c r="F602" s="57"/>
      <c r="G602" s="58">
        <f t="shared" si="65"/>
        <v>0</v>
      </c>
      <c r="H602" s="58">
        <f>IF(E602="",0,IFERROR(VLOOKUP(E602,档案费管理台账!$D$4:$H$1000,5,0),0))</f>
        <v>0</v>
      </c>
      <c r="I602" s="57"/>
      <c r="J602" s="57"/>
      <c r="K602" s="57"/>
      <c r="L602" s="57"/>
      <c r="M602" s="58" t="str">
        <f t="shared" si="66"/>
        <v/>
      </c>
      <c r="N602" s="102"/>
    </row>
    <row r="603" spans="1:14">
      <c r="A603" s="97" t="str">
        <f t="shared" si="64"/>
        <v/>
      </c>
      <c r="B603" s="98" t="str">
        <f t="shared" si="63"/>
        <v/>
      </c>
      <c r="C603" s="99"/>
      <c r="D603" s="137"/>
      <c r="E603" s="100"/>
      <c r="F603" s="57"/>
      <c r="G603" s="58">
        <f t="shared" si="65"/>
        <v>0</v>
      </c>
      <c r="H603" s="58">
        <f>IF(E603="",0,IFERROR(VLOOKUP(E603,档案费管理台账!$D$4:$H$1000,5,0),0))</f>
        <v>0</v>
      </c>
      <c r="I603" s="57"/>
      <c r="J603" s="57"/>
      <c r="K603" s="57"/>
      <c r="L603" s="57"/>
      <c r="M603" s="58" t="str">
        <f t="shared" si="66"/>
        <v/>
      </c>
      <c r="N603" s="102"/>
    </row>
    <row r="604" spans="1:14">
      <c r="A604" s="97" t="str">
        <f t="shared" si="64"/>
        <v/>
      </c>
      <c r="B604" s="98" t="str">
        <f t="shared" si="63"/>
        <v/>
      </c>
      <c r="C604" s="99"/>
      <c r="D604" s="137"/>
      <c r="E604" s="100"/>
      <c r="F604" s="57"/>
      <c r="G604" s="58">
        <f t="shared" si="65"/>
        <v>0</v>
      </c>
      <c r="H604" s="58">
        <f>IF(E604="",0,IFERROR(VLOOKUP(E604,档案费管理台账!$D$4:$H$1000,5,0),0))</f>
        <v>0</v>
      </c>
      <c r="I604" s="57"/>
      <c r="J604" s="57"/>
      <c r="K604" s="57"/>
      <c r="L604" s="57"/>
      <c r="M604" s="58" t="str">
        <f t="shared" si="66"/>
        <v/>
      </c>
      <c r="N604" s="102"/>
    </row>
    <row r="605" spans="1:14">
      <c r="A605" s="97" t="str">
        <f t="shared" si="64"/>
        <v/>
      </c>
      <c r="B605" s="98" t="str">
        <f t="shared" si="63"/>
        <v/>
      </c>
      <c r="C605" s="99"/>
      <c r="D605" s="137"/>
      <c r="E605" s="100"/>
      <c r="F605" s="57"/>
      <c r="G605" s="58">
        <f t="shared" si="65"/>
        <v>0</v>
      </c>
      <c r="H605" s="58">
        <f>IF(E605="",0,IFERROR(VLOOKUP(E605,档案费管理台账!$D$4:$H$1000,5,0),0))</f>
        <v>0</v>
      </c>
      <c r="I605" s="57"/>
      <c r="J605" s="57"/>
      <c r="K605" s="57"/>
      <c r="L605" s="57"/>
      <c r="M605" s="58" t="str">
        <f t="shared" si="66"/>
        <v/>
      </c>
      <c r="N605" s="102"/>
    </row>
    <row r="606" spans="1:14">
      <c r="A606" s="97" t="str">
        <f t="shared" si="64"/>
        <v/>
      </c>
      <c r="B606" s="98" t="str">
        <f t="shared" si="63"/>
        <v/>
      </c>
      <c r="C606" s="99"/>
      <c r="D606" s="137"/>
      <c r="E606" s="100"/>
      <c r="F606" s="57"/>
      <c r="G606" s="58">
        <f t="shared" si="65"/>
        <v>0</v>
      </c>
      <c r="H606" s="58">
        <f>IF(E606="",0,IFERROR(VLOOKUP(E606,档案费管理台账!$D$4:$H$1000,5,0),0))</f>
        <v>0</v>
      </c>
      <c r="I606" s="57"/>
      <c r="J606" s="57"/>
      <c r="K606" s="57"/>
      <c r="L606" s="57"/>
      <c r="M606" s="58" t="str">
        <f t="shared" si="66"/>
        <v/>
      </c>
      <c r="N606" s="102"/>
    </row>
    <row r="607" spans="1:14">
      <c r="A607" s="97" t="str">
        <f t="shared" si="64"/>
        <v/>
      </c>
      <c r="B607" s="98" t="str">
        <f t="shared" si="63"/>
        <v/>
      </c>
      <c r="C607" s="99"/>
      <c r="D607" s="137"/>
      <c r="E607" s="100"/>
      <c r="F607" s="57"/>
      <c r="G607" s="58">
        <f t="shared" si="65"/>
        <v>0</v>
      </c>
      <c r="H607" s="58">
        <f>IF(E607="",0,IFERROR(VLOOKUP(E607,档案费管理台账!$D$4:$H$1000,5,0),0))</f>
        <v>0</v>
      </c>
      <c r="I607" s="57"/>
      <c r="J607" s="57"/>
      <c r="K607" s="57"/>
      <c r="L607" s="57"/>
      <c r="M607" s="58" t="str">
        <f t="shared" si="66"/>
        <v/>
      </c>
      <c r="N607" s="102"/>
    </row>
    <row r="608" spans="1:14">
      <c r="A608" s="97" t="str">
        <f t="shared" si="64"/>
        <v/>
      </c>
      <c r="B608" s="98" t="str">
        <f t="shared" si="63"/>
        <v/>
      </c>
      <c r="C608" s="99"/>
      <c r="D608" s="137"/>
      <c r="E608" s="100"/>
      <c r="F608" s="57"/>
      <c r="G608" s="58">
        <f t="shared" si="65"/>
        <v>0</v>
      </c>
      <c r="H608" s="58">
        <f>IF(E608="",0,IFERROR(VLOOKUP(E608,档案费管理台账!$D$4:$H$1000,5,0),0))</f>
        <v>0</v>
      </c>
      <c r="I608" s="57"/>
      <c r="J608" s="57"/>
      <c r="K608" s="57"/>
      <c r="L608" s="57"/>
      <c r="M608" s="58" t="str">
        <f t="shared" si="66"/>
        <v/>
      </c>
      <c r="N608" s="102"/>
    </row>
    <row r="609" spans="1:14">
      <c r="A609" s="97" t="str">
        <f t="shared" si="64"/>
        <v/>
      </c>
      <c r="B609" s="98" t="str">
        <f t="shared" si="63"/>
        <v/>
      </c>
      <c r="C609" s="99"/>
      <c r="D609" s="137"/>
      <c r="E609" s="100"/>
      <c r="F609" s="57"/>
      <c r="G609" s="58">
        <f t="shared" si="65"/>
        <v>0</v>
      </c>
      <c r="H609" s="58">
        <f>IF(E609="",0,IFERROR(VLOOKUP(E609,档案费管理台账!$D$4:$H$1000,5,0),0))</f>
        <v>0</v>
      </c>
      <c r="I609" s="57"/>
      <c r="J609" s="57"/>
      <c r="K609" s="57"/>
      <c r="L609" s="57"/>
      <c r="M609" s="58" t="str">
        <f t="shared" si="66"/>
        <v/>
      </c>
      <c r="N609" s="102"/>
    </row>
    <row r="610" spans="1:14">
      <c r="A610" s="97" t="str">
        <f t="shared" si="64"/>
        <v/>
      </c>
      <c r="B610" s="98" t="str">
        <f t="shared" si="63"/>
        <v/>
      </c>
      <c r="C610" s="99"/>
      <c r="D610" s="137"/>
      <c r="E610" s="100"/>
      <c r="F610" s="57"/>
      <c r="G610" s="58">
        <f t="shared" si="65"/>
        <v>0</v>
      </c>
      <c r="H610" s="58">
        <f>IF(E610="",0,IFERROR(VLOOKUP(E610,档案费管理台账!$D$4:$H$1000,5,0),0))</f>
        <v>0</v>
      </c>
      <c r="I610" s="57"/>
      <c r="J610" s="57"/>
      <c r="K610" s="57"/>
      <c r="L610" s="57"/>
      <c r="M610" s="58" t="str">
        <f t="shared" si="66"/>
        <v/>
      </c>
      <c r="N610" s="102"/>
    </row>
    <row r="611" spans="1:14">
      <c r="A611" s="97" t="str">
        <f t="shared" si="64"/>
        <v/>
      </c>
      <c r="B611" s="98" t="str">
        <f t="shared" si="63"/>
        <v/>
      </c>
      <c r="C611" s="99"/>
      <c r="D611" s="137"/>
      <c r="E611" s="100"/>
      <c r="F611" s="57"/>
      <c r="G611" s="58">
        <f t="shared" si="65"/>
        <v>0</v>
      </c>
      <c r="H611" s="58">
        <f>IF(E611="",0,IFERROR(VLOOKUP(E611,档案费管理台账!$D$4:$H$1000,5,0),0))</f>
        <v>0</v>
      </c>
      <c r="I611" s="57"/>
      <c r="J611" s="57"/>
      <c r="K611" s="57"/>
      <c r="L611" s="57"/>
      <c r="M611" s="58" t="str">
        <f t="shared" si="66"/>
        <v/>
      </c>
      <c r="N611" s="102"/>
    </row>
    <row r="612" spans="1:14">
      <c r="A612" s="97" t="str">
        <f t="shared" si="64"/>
        <v/>
      </c>
      <c r="B612" s="98" t="str">
        <f t="shared" si="63"/>
        <v/>
      </c>
      <c r="C612" s="99"/>
      <c r="D612" s="137"/>
      <c r="E612" s="100"/>
      <c r="F612" s="57"/>
      <c r="G612" s="58">
        <f t="shared" si="65"/>
        <v>0</v>
      </c>
      <c r="H612" s="58">
        <f>IF(E612="",0,IFERROR(VLOOKUP(E612,档案费管理台账!$D$4:$H$1000,5,0),0))</f>
        <v>0</v>
      </c>
      <c r="I612" s="57"/>
      <c r="J612" s="57"/>
      <c r="K612" s="57"/>
      <c r="L612" s="57"/>
      <c r="M612" s="58" t="str">
        <f t="shared" si="66"/>
        <v/>
      </c>
      <c r="N612" s="102"/>
    </row>
    <row r="613" spans="1:14">
      <c r="A613" s="97" t="str">
        <f t="shared" si="64"/>
        <v/>
      </c>
      <c r="B613" s="98" t="str">
        <f t="shared" si="63"/>
        <v/>
      </c>
      <c r="C613" s="99"/>
      <c r="D613" s="137"/>
      <c r="E613" s="100"/>
      <c r="F613" s="57"/>
      <c r="G613" s="58">
        <f t="shared" si="65"/>
        <v>0</v>
      </c>
      <c r="H613" s="58">
        <f>IF(E613="",0,IFERROR(VLOOKUP(E613,档案费管理台账!$D$4:$H$1000,5,0),0))</f>
        <v>0</v>
      </c>
      <c r="I613" s="57"/>
      <c r="J613" s="57"/>
      <c r="K613" s="57"/>
      <c r="L613" s="57"/>
      <c r="M613" s="58" t="str">
        <f t="shared" si="66"/>
        <v/>
      </c>
      <c r="N613" s="102"/>
    </row>
    <row r="614" spans="1:14">
      <c r="A614" s="97" t="str">
        <f t="shared" si="64"/>
        <v/>
      </c>
      <c r="B614" s="98" t="str">
        <f t="shared" si="63"/>
        <v/>
      </c>
      <c r="C614" s="99"/>
      <c r="D614" s="137"/>
      <c r="E614" s="100"/>
      <c r="F614" s="57"/>
      <c r="G614" s="58">
        <f t="shared" si="65"/>
        <v>0</v>
      </c>
      <c r="H614" s="58">
        <f>IF(E614="",0,IFERROR(VLOOKUP(E614,档案费管理台账!$D$4:$H$1000,5,0),0))</f>
        <v>0</v>
      </c>
      <c r="I614" s="57"/>
      <c r="J614" s="57"/>
      <c r="K614" s="57"/>
      <c r="L614" s="57"/>
      <c r="M614" s="58" t="str">
        <f t="shared" si="66"/>
        <v/>
      </c>
      <c r="N614" s="102"/>
    </row>
    <row r="615" spans="1:14">
      <c r="A615" s="97" t="str">
        <f t="shared" si="64"/>
        <v/>
      </c>
      <c r="B615" s="98" t="str">
        <f t="shared" si="63"/>
        <v/>
      </c>
      <c r="C615" s="99"/>
      <c r="D615" s="137"/>
      <c r="E615" s="100"/>
      <c r="F615" s="57"/>
      <c r="G615" s="58">
        <f t="shared" si="65"/>
        <v>0</v>
      </c>
      <c r="H615" s="58">
        <f>IF(E615="",0,IFERROR(VLOOKUP(E615,档案费管理台账!$D$4:$H$1000,5,0),0))</f>
        <v>0</v>
      </c>
      <c r="I615" s="57"/>
      <c r="J615" s="57"/>
      <c r="K615" s="57"/>
      <c r="L615" s="57"/>
      <c r="M615" s="58" t="str">
        <f t="shared" si="66"/>
        <v/>
      </c>
      <c r="N615" s="102"/>
    </row>
    <row r="616" spans="1:14">
      <c r="A616" s="97" t="str">
        <f t="shared" si="64"/>
        <v/>
      </c>
      <c r="B616" s="98" t="str">
        <f t="shared" si="63"/>
        <v/>
      </c>
      <c r="C616" s="99"/>
      <c r="D616" s="137"/>
      <c r="E616" s="100"/>
      <c r="F616" s="57"/>
      <c r="G616" s="58">
        <f t="shared" si="65"/>
        <v>0</v>
      </c>
      <c r="H616" s="58">
        <f>IF(E616="",0,IFERROR(VLOOKUP(E616,档案费管理台账!$D$4:$H$1000,5,0),0))</f>
        <v>0</v>
      </c>
      <c r="I616" s="57"/>
      <c r="J616" s="57"/>
      <c r="K616" s="57"/>
      <c r="L616" s="57"/>
      <c r="M616" s="58" t="str">
        <f t="shared" si="66"/>
        <v/>
      </c>
      <c r="N616" s="102"/>
    </row>
    <row r="617" spans="1:14">
      <c r="A617" s="97" t="str">
        <f t="shared" si="64"/>
        <v/>
      </c>
      <c r="B617" s="98" t="str">
        <f t="shared" si="63"/>
        <v/>
      </c>
      <c r="C617" s="99"/>
      <c r="D617" s="137"/>
      <c r="E617" s="100"/>
      <c r="F617" s="57"/>
      <c r="G617" s="58">
        <f t="shared" si="65"/>
        <v>0</v>
      </c>
      <c r="H617" s="58">
        <f>IF(E617="",0,IFERROR(VLOOKUP(E617,档案费管理台账!$D$4:$H$1000,5,0),0))</f>
        <v>0</v>
      </c>
      <c r="I617" s="57"/>
      <c r="J617" s="57"/>
      <c r="K617" s="57"/>
      <c r="L617" s="57"/>
      <c r="M617" s="58" t="str">
        <f t="shared" si="66"/>
        <v/>
      </c>
      <c r="N617" s="102"/>
    </row>
    <row r="618" spans="1:14">
      <c r="A618" s="97" t="str">
        <f t="shared" si="64"/>
        <v/>
      </c>
      <c r="B618" s="98" t="str">
        <f t="shared" si="63"/>
        <v/>
      </c>
      <c r="C618" s="99"/>
      <c r="D618" s="137"/>
      <c r="E618" s="100"/>
      <c r="F618" s="57"/>
      <c r="G618" s="58">
        <f t="shared" si="65"/>
        <v>0</v>
      </c>
      <c r="H618" s="58">
        <f>IF(E618="",0,IFERROR(VLOOKUP(E618,档案费管理台账!$D$4:$H$1000,5,0),0))</f>
        <v>0</v>
      </c>
      <c r="I618" s="57"/>
      <c r="J618" s="57"/>
      <c r="K618" s="57"/>
      <c r="L618" s="57"/>
      <c r="M618" s="58" t="str">
        <f t="shared" si="66"/>
        <v/>
      </c>
      <c r="N618" s="102"/>
    </row>
    <row r="619" spans="1:14">
      <c r="A619" s="97" t="str">
        <f t="shared" si="64"/>
        <v/>
      </c>
      <c r="B619" s="98" t="str">
        <f t="shared" si="63"/>
        <v/>
      </c>
      <c r="C619" s="99"/>
      <c r="D619" s="137"/>
      <c r="E619" s="100"/>
      <c r="F619" s="57"/>
      <c r="G619" s="58">
        <f t="shared" si="65"/>
        <v>0</v>
      </c>
      <c r="H619" s="58">
        <f>IF(E619="",0,IFERROR(VLOOKUP(E619,档案费管理台账!$D$4:$H$1000,5,0),0))</f>
        <v>0</v>
      </c>
      <c r="I619" s="57"/>
      <c r="J619" s="57"/>
      <c r="K619" s="57"/>
      <c r="L619" s="57"/>
      <c r="M619" s="58" t="str">
        <f t="shared" si="66"/>
        <v/>
      </c>
      <c r="N619" s="102"/>
    </row>
    <row r="620" spans="1:14">
      <c r="A620" s="97" t="str">
        <f t="shared" si="64"/>
        <v/>
      </c>
      <c r="B620" s="98" t="str">
        <f t="shared" ref="B620:B683" si="67">IF(C620="","",MONTH(C620)&amp;"月")</f>
        <v/>
      </c>
      <c r="C620" s="99"/>
      <c r="D620" s="137"/>
      <c r="E620" s="100"/>
      <c r="F620" s="57"/>
      <c r="G620" s="58">
        <f t="shared" si="65"/>
        <v>0</v>
      </c>
      <c r="H620" s="58">
        <f>IF(E620="",0,IFERROR(VLOOKUP(E620,档案费管理台账!$D$4:$H$1000,5,0),0))</f>
        <v>0</v>
      </c>
      <c r="I620" s="57"/>
      <c r="J620" s="57"/>
      <c r="K620" s="57"/>
      <c r="L620" s="57"/>
      <c r="M620" s="58" t="str">
        <f t="shared" si="66"/>
        <v/>
      </c>
      <c r="N620" s="102"/>
    </row>
    <row r="621" spans="1:14">
      <c r="A621" s="97" t="str">
        <f t="shared" ref="A621:A684" si="68">IF(C621="","",ROW()-42)</f>
        <v/>
      </c>
      <c r="B621" s="98" t="str">
        <f t="shared" si="67"/>
        <v/>
      </c>
      <c r="C621" s="99"/>
      <c r="D621" s="137"/>
      <c r="E621" s="100"/>
      <c r="F621" s="57"/>
      <c r="G621" s="58">
        <f t="shared" ref="G621:G684" si="69">IF(F621="",0,F621*$K$41)</f>
        <v>0</v>
      </c>
      <c r="H621" s="58">
        <f>IF(E621="",0,IFERROR(VLOOKUP(E621,档案费管理台账!$D$4:$H$1000,5,0),0))</f>
        <v>0</v>
      </c>
      <c r="I621" s="57"/>
      <c r="J621" s="57"/>
      <c r="K621" s="57"/>
      <c r="L621" s="57"/>
      <c r="M621" s="58" t="str">
        <f t="shared" ref="M621:M684" si="70">IF(C621="","",ROUND(M620+G621-I621-J621-K621-L621-H621,2))</f>
        <v/>
      </c>
      <c r="N621" s="102"/>
    </row>
    <row r="622" spans="1:14">
      <c r="A622" s="97" t="str">
        <f t="shared" si="68"/>
        <v/>
      </c>
      <c r="B622" s="98" t="str">
        <f t="shared" si="67"/>
        <v/>
      </c>
      <c r="C622" s="99"/>
      <c r="D622" s="137"/>
      <c r="E622" s="100"/>
      <c r="F622" s="57"/>
      <c r="G622" s="58">
        <f t="shared" si="69"/>
        <v>0</v>
      </c>
      <c r="H622" s="58">
        <f>IF(E622="",0,IFERROR(VLOOKUP(E622,档案费管理台账!$D$4:$H$1000,5,0),0))</f>
        <v>0</v>
      </c>
      <c r="I622" s="57"/>
      <c r="J622" s="57"/>
      <c r="K622" s="57"/>
      <c r="L622" s="57"/>
      <c r="M622" s="58" t="str">
        <f t="shared" si="70"/>
        <v/>
      </c>
      <c r="N622" s="102"/>
    </row>
    <row r="623" spans="1:14">
      <c r="A623" s="97" t="str">
        <f t="shared" si="68"/>
        <v/>
      </c>
      <c r="B623" s="98" t="str">
        <f t="shared" si="67"/>
        <v/>
      </c>
      <c r="C623" s="99"/>
      <c r="D623" s="137"/>
      <c r="E623" s="100"/>
      <c r="F623" s="57"/>
      <c r="G623" s="58">
        <f t="shared" si="69"/>
        <v>0</v>
      </c>
      <c r="H623" s="58">
        <f>IF(E623="",0,IFERROR(VLOOKUP(E623,档案费管理台账!$D$4:$H$1000,5,0),0))</f>
        <v>0</v>
      </c>
      <c r="I623" s="57"/>
      <c r="J623" s="57"/>
      <c r="K623" s="57"/>
      <c r="L623" s="57"/>
      <c r="M623" s="58" t="str">
        <f t="shared" si="70"/>
        <v/>
      </c>
      <c r="N623" s="102"/>
    </row>
    <row r="624" spans="1:14">
      <c r="A624" s="97" t="str">
        <f t="shared" si="68"/>
        <v/>
      </c>
      <c r="B624" s="98" t="str">
        <f t="shared" si="67"/>
        <v/>
      </c>
      <c r="C624" s="99"/>
      <c r="D624" s="137"/>
      <c r="E624" s="100"/>
      <c r="F624" s="57"/>
      <c r="G624" s="58">
        <f t="shared" si="69"/>
        <v>0</v>
      </c>
      <c r="H624" s="58">
        <f>IF(E624="",0,IFERROR(VLOOKUP(E624,档案费管理台账!$D$4:$H$1000,5,0),0))</f>
        <v>0</v>
      </c>
      <c r="I624" s="57"/>
      <c r="J624" s="57"/>
      <c r="K624" s="57"/>
      <c r="L624" s="57"/>
      <c r="M624" s="58" t="str">
        <f t="shared" si="70"/>
        <v/>
      </c>
      <c r="N624" s="102"/>
    </row>
    <row r="625" spans="1:14">
      <c r="A625" s="97" t="str">
        <f t="shared" si="68"/>
        <v/>
      </c>
      <c r="B625" s="98" t="str">
        <f t="shared" si="67"/>
        <v/>
      </c>
      <c r="C625" s="99"/>
      <c r="D625" s="137"/>
      <c r="E625" s="100"/>
      <c r="F625" s="57"/>
      <c r="G625" s="58">
        <f t="shared" si="69"/>
        <v>0</v>
      </c>
      <c r="H625" s="58">
        <f>IF(E625="",0,IFERROR(VLOOKUP(E625,档案费管理台账!$D$4:$H$1000,5,0),0))</f>
        <v>0</v>
      </c>
      <c r="I625" s="57"/>
      <c r="J625" s="57"/>
      <c r="K625" s="57"/>
      <c r="L625" s="57"/>
      <c r="M625" s="58" t="str">
        <f t="shared" si="70"/>
        <v/>
      </c>
      <c r="N625" s="102"/>
    </row>
    <row r="626" spans="1:14">
      <c r="A626" s="97" t="str">
        <f t="shared" si="68"/>
        <v/>
      </c>
      <c r="B626" s="98" t="str">
        <f t="shared" si="67"/>
        <v/>
      </c>
      <c r="C626" s="99"/>
      <c r="D626" s="137"/>
      <c r="E626" s="100"/>
      <c r="F626" s="57"/>
      <c r="G626" s="58">
        <f t="shared" si="69"/>
        <v>0</v>
      </c>
      <c r="H626" s="58">
        <f>IF(E626="",0,IFERROR(VLOOKUP(E626,档案费管理台账!$D$4:$H$1000,5,0),0))</f>
        <v>0</v>
      </c>
      <c r="I626" s="57"/>
      <c r="J626" s="57"/>
      <c r="K626" s="57"/>
      <c r="L626" s="57"/>
      <c r="M626" s="58" t="str">
        <f t="shared" si="70"/>
        <v/>
      </c>
      <c r="N626" s="102"/>
    </row>
    <row r="627" spans="1:14">
      <c r="A627" s="97" t="str">
        <f t="shared" si="68"/>
        <v/>
      </c>
      <c r="B627" s="98" t="str">
        <f t="shared" si="67"/>
        <v/>
      </c>
      <c r="C627" s="99"/>
      <c r="D627" s="137"/>
      <c r="E627" s="100"/>
      <c r="F627" s="57"/>
      <c r="G627" s="58">
        <f t="shared" si="69"/>
        <v>0</v>
      </c>
      <c r="H627" s="58">
        <f>IF(E627="",0,IFERROR(VLOOKUP(E627,档案费管理台账!$D$4:$H$1000,5,0),0))</f>
        <v>0</v>
      </c>
      <c r="I627" s="57"/>
      <c r="J627" s="57"/>
      <c r="K627" s="57"/>
      <c r="L627" s="57"/>
      <c r="M627" s="58" t="str">
        <f t="shared" si="70"/>
        <v/>
      </c>
      <c r="N627" s="102"/>
    </row>
    <row r="628" spans="1:14">
      <c r="A628" s="97" t="str">
        <f t="shared" si="68"/>
        <v/>
      </c>
      <c r="B628" s="98" t="str">
        <f t="shared" si="67"/>
        <v/>
      </c>
      <c r="C628" s="99"/>
      <c r="D628" s="137"/>
      <c r="E628" s="100"/>
      <c r="F628" s="57"/>
      <c r="G628" s="58">
        <f t="shared" si="69"/>
        <v>0</v>
      </c>
      <c r="H628" s="58">
        <f>IF(E628="",0,IFERROR(VLOOKUP(E628,档案费管理台账!$D$4:$H$1000,5,0),0))</f>
        <v>0</v>
      </c>
      <c r="I628" s="57"/>
      <c r="J628" s="57"/>
      <c r="K628" s="57"/>
      <c r="L628" s="57"/>
      <c r="M628" s="58" t="str">
        <f t="shared" si="70"/>
        <v/>
      </c>
      <c r="N628" s="102"/>
    </row>
    <row r="629" spans="1:14">
      <c r="A629" s="97" t="str">
        <f t="shared" si="68"/>
        <v/>
      </c>
      <c r="B629" s="98" t="str">
        <f t="shared" si="67"/>
        <v/>
      </c>
      <c r="C629" s="99"/>
      <c r="D629" s="137"/>
      <c r="E629" s="100"/>
      <c r="F629" s="57"/>
      <c r="G629" s="58">
        <f t="shared" si="69"/>
        <v>0</v>
      </c>
      <c r="H629" s="58">
        <f>IF(E629="",0,IFERROR(VLOOKUP(E629,档案费管理台账!$D$4:$H$1000,5,0),0))</f>
        <v>0</v>
      </c>
      <c r="I629" s="57"/>
      <c r="J629" s="57"/>
      <c r="K629" s="57"/>
      <c r="L629" s="57"/>
      <c r="M629" s="58" t="str">
        <f t="shared" si="70"/>
        <v/>
      </c>
      <c r="N629" s="102"/>
    </row>
    <row r="630" spans="1:14">
      <c r="A630" s="97" t="str">
        <f t="shared" si="68"/>
        <v/>
      </c>
      <c r="B630" s="98" t="str">
        <f t="shared" si="67"/>
        <v/>
      </c>
      <c r="C630" s="99"/>
      <c r="D630" s="137"/>
      <c r="E630" s="100"/>
      <c r="F630" s="57"/>
      <c r="G630" s="58">
        <f t="shared" si="69"/>
        <v>0</v>
      </c>
      <c r="H630" s="58">
        <f>IF(E630="",0,IFERROR(VLOOKUP(E630,档案费管理台账!$D$4:$H$1000,5,0),0))</f>
        <v>0</v>
      </c>
      <c r="I630" s="57"/>
      <c r="J630" s="57"/>
      <c r="K630" s="57"/>
      <c r="L630" s="57"/>
      <c r="M630" s="58" t="str">
        <f t="shared" si="70"/>
        <v/>
      </c>
      <c r="N630" s="102"/>
    </row>
    <row r="631" spans="1:14">
      <c r="A631" s="97" t="str">
        <f t="shared" si="68"/>
        <v/>
      </c>
      <c r="B631" s="98" t="str">
        <f t="shared" si="67"/>
        <v/>
      </c>
      <c r="C631" s="99"/>
      <c r="D631" s="137"/>
      <c r="E631" s="100"/>
      <c r="F631" s="57"/>
      <c r="G631" s="58">
        <f t="shared" si="69"/>
        <v>0</v>
      </c>
      <c r="H631" s="58">
        <f>IF(E631="",0,IFERROR(VLOOKUP(E631,档案费管理台账!$D$4:$H$1000,5,0),0))</f>
        <v>0</v>
      </c>
      <c r="I631" s="57"/>
      <c r="J631" s="57"/>
      <c r="K631" s="57"/>
      <c r="L631" s="57"/>
      <c r="M631" s="58" t="str">
        <f t="shared" si="70"/>
        <v/>
      </c>
      <c r="N631" s="102"/>
    </row>
    <row r="632" spans="1:14">
      <c r="A632" s="97" t="str">
        <f t="shared" si="68"/>
        <v/>
      </c>
      <c r="B632" s="98" t="str">
        <f t="shared" si="67"/>
        <v/>
      </c>
      <c r="C632" s="99"/>
      <c r="D632" s="137"/>
      <c r="E632" s="100"/>
      <c r="F632" s="57"/>
      <c r="G632" s="58">
        <f t="shared" si="69"/>
        <v>0</v>
      </c>
      <c r="H632" s="58">
        <f>IF(E632="",0,IFERROR(VLOOKUP(E632,档案费管理台账!$D$4:$H$1000,5,0),0))</f>
        <v>0</v>
      </c>
      <c r="I632" s="57"/>
      <c r="J632" s="57"/>
      <c r="K632" s="57"/>
      <c r="L632" s="57"/>
      <c r="M632" s="58" t="str">
        <f t="shared" si="70"/>
        <v/>
      </c>
      <c r="N632" s="102"/>
    </row>
    <row r="633" spans="1:14">
      <c r="A633" s="97" t="str">
        <f t="shared" si="68"/>
        <v/>
      </c>
      <c r="B633" s="98" t="str">
        <f t="shared" si="67"/>
        <v/>
      </c>
      <c r="C633" s="99"/>
      <c r="D633" s="137"/>
      <c r="E633" s="100"/>
      <c r="F633" s="57"/>
      <c r="G633" s="58">
        <f t="shared" si="69"/>
        <v>0</v>
      </c>
      <c r="H633" s="58">
        <f>IF(E633="",0,IFERROR(VLOOKUP(E633,档案费管理台账!$D$4:$H$1000,5,0),0))</f>
        <v>0</v>
      </c>
      <c r="I633" s="57"/>
      <c r="J633" s="57"/>
      <c r="K633" s="57"/>
      <c r="L633" s="57"/>
      <c r="M633" s="58" t="str">
        <f t="shared" si="70"/>
        <v/>
      </c>
      <c r="N633" s="102"/>
    </row>
    <row r="634" spans="1:14">
      <c r="A634" s="97" t="str">
        <f t="shared" si="68"/>
        <v/>
      </c>
      <c r="B634" s="98" t="str">
        <f t="shared" si="67"/>
        <v/>
      </c>
      <c r="C634" s="99"/>
      <c r="D634" s="137"/>
      <c r="E634" s="100"/>
      <c r="F634" s="57"/>
      <c r="G634" s="58">
        <f t="shared" si="69"/>
        <v>0</v>
      </c>
      <c r="H634" s="58">
        <f>IF(E634="",0,IFERROR(VLOOKUP(E634,档案费管理台账!$D$4:$H$1000,5,0),0))</f>
        <v>0</v>
      </c>
      <c r="I634" s="57"/>
      <c r="J634" s="57"/>
      <c r="K634" s="57"/>
      <c r="L634" s="57"/>
      <c r="M634" s="58" t="str">
        <f t="shared" si="70"/>
        <v/>
      </c>
      <c r="N634" s="102"/>
    </row>
    <row r="635" spans="1:14">
      <c r="A635" s="97" t="str">
        <f t="shared" si="68"/>
        <v/>
      </c>
      <c r="B635" s="98" t="str">
        <f t="shared" si="67"/>
        <v/>
      </c>
      <c r="C635" s="99"/>
      <c r="D635" s="137"/>
      <c r="E635" s="100"/>
      <c r="F635" s="57"/>
      <c r="G635" s="58">
        <f t="shared" si="69"/>
        <v>0</v>
      </c>
      <c r="H635" s="58">
        <f>IF(E635="",0,IFERROR(VLOOKUP(E635,档案费管理台账!$D$4:$H$1000,5,0),0))</f>
        <v>0</v>
      </c>
      <c r="I635" s="57"/>
      <c r="J635" s="57"/>
      <c r="K635" s="57"/>
      <c r="L635" s="57"/>
      <c r="M635" s="58" t="str">
        <f t="shared" si="70"/>
        <v/>
      </c>
      <c r="N635" s="102"/>
    </row>
    <row r="636" spans="1:14">
      <c r="A636" s="97" t="str">
        <f t="shared" si="68"/>
        <v/>
      </c>
      <c r="B636" s="98" t="str">
        <f t="shared" si="67"/>
        <v/>
      </c>
      <c r="C636" s="99"/>
      <c r="D636" s="137"/>
      <c r="E636" s="100"/>
      <c r="F636" s="57"/>
      <c r="G636" s="58">
        <f t="shared" si="69"/>
        <v>0</v>
      </c>
      <c r="H636" s="58">
        <f>IF(E636="",0,IFERROR(VLOOKUP(E636,档案费管理台账!$D$4:$H$1000,5,0),0))</f>
        <v>0</v>
      </c>
      <c r="I636" s="57"/>
      <c r="J636" s="57"/>
      <c r="K636" s="57"/>
      <c r="L636" s="57"/>
      <c r="M636" s="58" t="str">
        <f t="shared" si="70"/>
        <v/>
      </c>
      <c r="N636" s="102"/>
    </row>
    <row r="637" spans="1:14">
      <c r="A637" s="97" t="str">
        <f t="shared" si="68"/>
        <v/>
      </c>
      <c r="B637" s="98" t="str">
        <f t="shared" si="67"/>
        <v/>
      </c>
      <c r="C637" s="99"/>
      <c r="D637" s="137"/>
      <c r="E637" s="100"/>
      <c r="F637" s="57"/>
      <c r="G637" s="58">
        <f t="shared" si="69"/>
        <v>0</v>
      </c>
      <c r="H637" s="58">
        <f>IF(E637="",0,IFERROR(VLOOKUP(E637,档案费管理台账!$D$4:$H$1000,5,0),0))</f>
        <v>0</v>
      </c>
      <c r="I637" s="57"/>
      <c r="J637" s="57"/>
      <c r="K637" s="57"/>
      <c r="L637" s="57"/>
      <c r="M637" s="58" t="str">
        <f t="shared" si="70"/>
        <v/>
      </c>
      <c r="N637" s="102"/>
    </row>
    <row r="638" spans="1:14">
      <c r="A638" s="97" t="str">
        <f t="shared" si="68"/>
        <v/>
      </c>
      <c r="B638" s="98" t="str">
        <f t="shared" si="67"/>
        <v/>
      </c>
      <c r="C638" s="99"/>
      <c r="D638" s="137"/>
      <c r="E638" s="100"/>
      <c r="F638" s="57"/>
      <c r="G638" s="58">
        <f t="shared" si="69"/>
        <v>0</v>
      </c>
      <c r="H638" s="58">
        <f>IF(E638="",0,IFERROR(VLOOKUP(E638,档案费管理台账!$D$4:$H$1000,5,0),0))</f>
        <v>0</v>
      </c>
      <c r="I638" s="57"/>
      <c r="J638" s="57"/>
      <c r="K638" s="57"/>
      <c r="L638" s="57"/>
      <c r="M638" s="58" t="str">
        <f t="shared" si="70"/>
        <v/>
      </c>
      <c r="N638" s="102"/>
    </row>
    <row r="639" spans="1:14">
      <c r="A639" s="97" t="str">
        <f t="shared" si="68"/>
        <v/>
      </c>
      <c r="B639" s="98" t="str">
        <f t="shared" si="67"/>
        <v/>
      </c>
      <c r="C639" s="99"/>
      <c r="D639" s="137"/>
      <c r="E639" s="100"/>
      <c r="F639" s="57"/>
      <c r="G639" s="58">
        <f t="shared" si="69"/>
        <v>0</v>
      </c>
      <c r="H639" s="58">
        <f>IF(E639="",0,IFERROR(VLOOKUP(E639,档案费管理台账!$D$4:$H$1000,5,0),0))</f>
        <v>0</v>
      </c>
      <c r="I639" s="57"/>
      <c r="J639" s="57"/>
      <c r="K639" s="57"/>
      <c r="L639" s="57"/>
      <c r="M639" s="58" t="str">
        <f t="shared" si="70"/>
        <v/>
      </c>
      <c r="N639" s="102"/>
    </row>
    <row r="640" spans="1:14">
      <c r="A640" s="97" t="str">
        <f t="shared" si="68"/>
        <v/>
      </c>
      <c r="B640" s="98" t="str">
        <f t="shared" si="67"/>
        <v/>
      </c>
      <c r="C640" s="99"/>
      <c r="D640" s="137"/>
      <c r="E640" s="100"/>
      <c r="F640" s="57"/>
      <c r="G640" s="58">
        <f t="shared" si="69"/>
        <v>0</v>
      </c>
      <c r="H640" s="58">
        <f>IF(E640="",0,IFERROR(VLOOKUP(E640,档案费管理台账!$D$4:$H$1000,5,0),0))</f>
        <v>0</v>
      </c>
      <c r="I640" s="57"/>
      <c r="J640" s="57"/>
      <c r="K640" s="57"/>
      <c r="L640" s="57"/>
      <c r="M640" s="58" t="str">
        <f t="shared" si="70"/>
        <v/>
      </c>
      <c r="N640" s="102"/>
    </row>
    <row r="641" spans="1:14">
      <c r="A641" s="97" t="str">
        <f t="shared" si="68"/>
        <v/>
      </c>
      <c r="B641" s="98" t="str">
        <f t="shared" si="67"/>
        <v/>
      </c>
      <c r="C641" s="99"/>
      <c r="D641" s="137"/>
      <c r="E641" s="100"/>
      <c r="F641" s="57"/>
      <c r="G641" s="58">
        <f t="shared" si="69"/>
        <v>0</v>
      </c>
      <c r="H641" s="58">
        <f>IF(E641="",0,IFERROR(VLOOKUP(E641,档案费管理台账!$D$4:$H$1000,5,0),0))</f>
        <v>0</v>
      </c>
      <c r="I641" s="57"/>
      <c r="J641" s="57"/>
      <c r="K641" s="57"/>
      <c r="L641" s="57"/>
      <c r="M641" s="58" t="str">
        <f t="shared" si="70"/>
        <v/>
      </c>
      <c r="N641" s="102"/>
    </row>
    <row r="642" spans="1:14">
      <c r="A642" s="97" t="str">
        <f t="shared" si="68"/>
        <v/>
      </c>
      <c r="B642" s="98" t="str">
        <f t="shared" si="67"/>
        <v/>
      </c>
      <c r="C642" s="99"/>
      <c r="D642" s="137"/>
      <c r="E642" s="100"/>
      <c r="F642" s="57"/>
      <c r="G642" s="58">
        <f t="shared" si="69"/>
        <v>0</v>
      </c>
      <c r="H642" s="58">
        <f>IF(E642="",0,IFERROR(VLOOKUP(E642,档案费管理台账!$D$4:$H$1000,5,0),0))</f>
        <v>0</v>
      </c>
      <c r="I642" s="57"/>
      <c r="J642" s="57"/>
      <c r="K642" s="57"/>
      <c r="L642" s="57"/>
      <c r="M642" s="58" t="str">
        <f t="shared" si="70"/>
        <v/>
      </c>
      <c r="N642" s="102"/>
    </row>
    <row r="643" spans="1:14">
      <c r="A643" s="97" t="str">
        <f t="shared" si="68"/>
        <v/>
      </c>
      <c r="B643" s="98" t="str">
        <f t="shared" si="67"/>
        <v/>
      </c>
      <c r="C643" s="99"/>
      <c r="D643" s="137"/>
      <c r="E643" s="100"/>
      <c r="F643" s="57"/>
      <c r="G643" s="58">
        <f t="shared" si="69"/>
        <v>0</v>
      </c>
      <c r="H643" s="58">
        <f>IF(E643="",0,IFERROR(VLOOKUP(E643,档案费管理台账!$D$4:$H$1000,5,0),0))</f>
        <v>0</v>
      </c>
      <c r="I643" s="57"/>
      <c r="J643" s="57"/>
      <c r="K643" s="57"/>
      <c r="L643" s="57"/>
      <c r="M643" s="58" t="str">
        <f t="shared" si="70"/>
        <v/>
      </c>
      <c r="N643" s="102"/>
    </row>
    <row r="644" spans="1:14">
      <c r="A644" s="97" t="str">
        <f t="shared" si="68"/>
        <v/>
      </c>
      <c r="B644" s="98" t="str">
        <f t="shared" si="67"/>
        <v/>
      </c>
      <c r="C644" s="99"/>
      <c r="D644" s="137"/>
      <c r="E644" s="100"/>
      <c r="F644" s="57"/>
      <c r="G644" s="58">
        <f t="shared" si="69"/>
        <v>0</v>
      </c>
      <c r="H644" s="58">
        <f>IF(E644="",0,IFERROR(VLOOKUP(E644,档案费管理台账!$D$4:$H$1000,5,0),0))</f>
        <v>0</v>
      </c>
      <c r="I644" s="57"/>
      <c r="J644" s="57"/>
      <c r="K644" s="57"/>
      <c r="L644" s="57"/>
      <c r="M644" s="58" t="str">
        <f t="shared" si="70"/>
        <v/>
      </c>
      <c r="N644" s="102"/>
    </row>
    <row r="645" spans="1:14">
      <c r="A645" s="97" t="str">
        <f t="shared" si="68"/>
        <v/>
      </c>
      <c r="B645" s="98" t="str">
        <f t="shared" si="67"/>
        <v/>
      </c>
      <c r="C645" s="99"/>
      <c r="D645" s="137"/>
      <c r="E645" s="100"/>
      <c r="F645" s="57"/>
      <c r="G645" s="58">
        <f t="shared" si="69"/>
        <v>0</v>
      </c>
      <c r="H645" s="58">
        <f>IF(E645="",0,IFERROR(VLOOKUP(E645,档案费管理台账!$D$4:$H$1000,5,0),0))</f>
        <v>0</v>
      </c>
      <c r="I645" s="57"/>
      <c r="J645" s="57"/>
      <c r="K645" s="57"/>
      <c r="L645" s="57"/>
      <c r="M645" s="58" t="str">
        <f t="shared" si="70"/>
        <v/>
      </c>
      <c r="N645" s="102"/>
    </row>
    <row r="646" spans="1:14">
      <c r="A646" s="97" t="str">
        <f t="shared" si="68"/>
        <v/>
      </c>
      <c r="B646" s="98" t="str">
        <f t="shared" si="67"/>
        <v/>
      </c>
      <c r="C646" s="99"/>
      <c r="D646" s="137"/>
      <c r="E646" s="100"/>
      <c r="F646" s="57"/>
      <c r="G646" s="58">
        <f t="shared" si="69"/>
        <v>0</v>
      </c>
      <c r="H646" s="58">
        <f>IF(E646="",0,IFERROR(VLOOKUP(E646,档案费管理台账!$D$4:$H$1000,5,0),0))</f>
        <v>0</v>
      </c>
      <c r="I646" s="57"/>
      <c r="J646" s="57"/>
      <c r="K646" s="57"/>
      <c r="L646" s="57"/>
      <c r="M646" s="58" t="str">
        <f t="shared" si="70"/>
        <v/>
      </c>
      <c r="N646" s="102"/>
    </row>
    <row r="647" spans="1:14">
      <c r="A647" s="97" t="str">
        <f t="shared" si="68"/>
        <v/>
      </c>
      <c r="B647" s="98" t="str">
        <f t="shared" si="67"/>
        <v/>
      </c>
      <c r="C647" s="99"/>
      <c r="D647" s="137"/>
      <c r="E647" s="100"/>
      <c r="F647" s="57"/>
      <c r="G647" s="58">
        <f t="shared" si="69"/>
        <v>0</v>
      </c>
      <c r="H647" s="58">
        <f>IF(E647="",0,IFERROR(VLOOKUP(E647,档案费管理台账!$D$4:$H$1000,5,0),0))</f>
        <v>0</v>
      </c>
      <c r="I647" s="57"/>
      <c r="J647" s="57"/>
      <c r="K647" s="57"/>
      <c r="L647" s="57"/>
      <c r="M647" s="58" t="str">
        <f t="shared" si="70"/>
        <v/>
      </c>
      <c r="N647" s="102"/>
    </row>
    <row r="648" spans="1:14">
      <c r="A648" s="97" t="str">
        <f t="shared" si="68"/>
        <v/>
      </c>
      <c r="B648" s="98" t="str">
        <f t="shared" si="67"/>
        <v/>
      </c>
      <c r="C648" s="99"/>
      <c r="D648" s="137"/>
      <c r="E648" s="100"/>
      <c r="F648" s="57"/>
      <c r="G648" s="58">
        <f t="shared" si="69"/>
        <v>0</v>
      </c>
      <c r="H648" s="58">
        <f>IF(E648="",0,IFERROR(VLOOKUP(E648,档案费管理台账!$D$4:$H$1000,5,0),0))</f>
        <v>0</v>
      </c>
      <c r="I648" s="57"/>
      <c r="J648" s="57"/>
      <c r="K648" s="57"/>
      <c r="L648" s="57"/>
      <c r="M648" s="58" t="str">
        <f t="shared" si="70"/>
        <v/>
      </c>
      <c r="N648" s="102"/>
    </row>
    <row r="649" spans="1:14">
      <c r="A649" s="97" t="str">
        <f t="shared" si="68"/>
        <v/>
      </c>
      <c r="B649" s="98" t="str">
        <f t="shared" si="67"/>
        <v/>
      </c>
      <c r="C649" s="99"/>
      <c r="D649" s="137"/>
      <c r="E649" s="100"/>
      <c r="F649" s="57"/>
      <c r="G649" s="58">
        <f t="shared" si="69"/>
        <v>0</v>
      </c>
      <c r="H649" s="58">
        <f>IF(E649="",0,IFERROR(VLOOKUP(E649,档案费管理台账!$D$4:$H$1000,5,0),0))</f>
        <v>0</v>
      </c>
      <c r="I649" s="57"/>
      <c r="J649" s="57"/>
      <c r="K649" s="57"/>
      <c r="L649" s="57"/>
      <c r="M649" s="58" t="str">
        <f t="shared" si="70"/>
        <v/>
      </c>
      <c r="N649" s="102"/>
    </row>
    <row r="650" spans="1:14">
      <c r="A650" s="97" t="str">
        <f t="shared" si="68"/>
        <v/>
      </c>
      <c r="B650" s="98" t="str">
        <f t="shared" si="67"/>
        <v/>
      </c>
      <c r="C650" s="99"/>
      <c r="D650" s="137"/>
      <c r="E650" s="100"/>
      <c r="F650" s="57"/>
      <c r="G650" s="58">
        <f t="shared" si="69"/>
        <v>0</v>
      </c>
      <c r="H650" s="58">
        <f>IF(E650="",0,IFERROR(VLOOKUP(E650,档案费管理台账!$D$4:$H$1000,5,0),0))</f>
        <v>0</v>
      </c>
      <c r="I650" s="57"/>
      <c r="J650" s="57"/>
      <c r="K650" s="57"/>
      <c r="L650" s="57"/>
      <c r="M650" s="58" t="str">
        <f t="shared" si="70"/>
        <v/>
      </c>
      <c r="N650" s="102"/>
    </row>
    <row r="651" spans="1:14">
      <c r="A651" s="97" t="str">
        <f t="shared" si="68"/>
        <v/>
      </c>
      <c r="B651" s="98" t="str">
        <f t="shared" si="67"/>
        <v/>
      </c>
      <c r="C651" s="99"/>
      <c r="D651" s="137"/>
      <c r="E651" s="100"/>
      <c r="F651" s="57"/>
      <c r="G651" s="58">
        <f t="shared" si="69"/>
        <v>0</v>
      </c>
      <c r="H651" s="58">
        <f>IF(E651="",0,IFERROR(VLOOKUP(E651,档案费管理台账!$D$4:$H$1000,5,0),0))</f>
        <v>0</v>
      </c>
      <c r="I651" s="57"/>
      <c r="J651" s="57"/>
      <c r="K651" s="57"/>
      <c r="L651" s="57"/>
      <c r="M651" s="58" t="str">
        <f t="shared" si="70"/>
        <v/>
      </c>
      <c r="N651" s="102"/>
    </row>
    <row r="652" spans="1:14">
      <c r="A652" s="97" t="str">
        <f t="shared" si="68"/>
        <v/>
      </c>
      <c r="B652" s="98" t="str">
        <f t="shared" si="67"/>
        <v/>
      </c>
      <c r="C652" s="99"/>
      <c r="D652" s="137"/>
      <c r="E652" s="100"/>
      <c r="F652" s="57"/>
      <c r="G652" s="58">
        <f t="shared" si="69"/>
        <v>0</v>
      </c>
      <c r="H652" s="58">
        <f>IF(E652="",0,IFERROR(VLOOKUP(E652,档案费管理台账!$D$4:$H$1000,5,0),0))</f>
        <v>0</v>
      </c>
      <c r="I652" s="57"/>
      <c r="J652" s="57"/>
      <c r="K652" s="57"/>
      <c r="L652" s="57"/>
      <c r="M652" s="58" t="str">
        <f t="shared" si="70"/>
        <v/>
      </c>
      <c r="N652" s="102"/>
    </row>
    <row r="653" spans="1:14">
      <c r="A653" s="97" t="str">
        <f t="shared" si="68"/>
        <v/>
      </c>
      <c r="B653" s="98" t="str">
        <f t="shared" si="67"/>
        <v/>
      </c>
      <c r="C653" s="99"/>
      <c r="D653" s="137"/>
      <c r="E653" s="100"/>
      <c r="F653" s="57"/>
      <c r="G653" s="58">
        <f t="shared" si="69"/>
        <v>0</v>
      </c>
      <c r="H653" s="58">
        <f>IF(E653="",0,IFERROR(VLOOKUP(E653,档案费管理台账!$D$4:$H$1000,5,0),0))</f>
        <v>0</v>
      </c>
      <c r="I653" s="57"/>
      <c r="J653" s="57"/>
      <c r="K653" s="57"/>
      <c r="L653" s="57"/>
      <c r="M653" s="58" t="str">
        <f t="shared" si="70"/>
        <v/>
      </c>
      <c r="N653" s="102"/>
    </row>
    <row r="654" spans="1:14">
      <c r="A654" s="97" t="str">
        <f t="shared" si="68"/>
        <v/>
      </c>
      <c r="B654" s="98" t="str">
        <f t="shared" si="67"/>
        <v/>
      </c>
      <c r="C654" s="99"/>
      <c r="D654" s="137"/>
      <c r="E654" s="100"/>
      <c r="F654" s="57"/>
      <c r="G654" s="58">
        <f t="shared" si="69"/>
        <v>0</v>
      </c>
      <c r="H654" s="58">
        <f>IF(E654="",0,IFERROR(VLOOKUP(E654,档案费管理台账!$D$4:$H$1000,5,0),0))</f>
        <v>0</v>
      </c>
      <c r="I654" s="57"/>
      <c r="J654" s="57"/>
      <c r="K654" s="57"/>
      <c r="L654" s="57"/>
      <c r="M654" s="58" t="str">
        <f t="shared" si="70"/>
        <v/>
      </c>
      <c r="N654" s="102"/>
    </row>
    <row r="655" spans="1:14">
      <c r="A655" s="97" t="str">
        <f t="shared" si="68"/>
        <v/>
      </c>
      <c r="B655" s="98" t="str">
        <f t="shared" si="67"/>
        <v/>
      </c>
      <c r="C655" s="99"/>
      <c r="D655" s="137"/>
      <c r="E655" s="100"/>
      <c r="F655" s="57"/>
      <c r="G655" s="58">
        <f t="shared" si="69"/>
        <v>0</v>
      </c>
      <c r="H655" s="58">
        <f>IF(E655="",0,IFERROR(VLOOKUP(E655,档案费管理台账!$D$4:$H$1000,5,0),0))</f>
        <v>0</v>
      </c>
      <c r="I655" s="57"/>
      <c r="J655" s="57"/>
      <c r="K655" s="57"/>
      <c r="L655" s="57"/>
      <c r="M655" s="58" t="str">
        <f t="shared" si="70"/>
        <v/>
      </c>
      <c r="N655" s="102"/>
    </row>
    <row r="656" spans="1:14">
      <c r="A656" s="97" t="str">
        <f t="shared" si="68"/>
        <v/>
      </c>
      <c r="B656" s="98" t="str">
        <f t="shared" si="67"/>
        <v/>
      </c>
      <c r="C656" s="99"/>
      <c r="D656" s="137"/>
      <c r="E656" s="100"/>
      <c r="F656" s="57"/>
      <c r="G656" s="58">
        <f t="shared" si="69"/>
        <v>0</v>
      </c>
      <c r="H656" s="58">
        <f>IF(E656="",0,IFERROR(VLOOKUP(E656,档案费管理台账!$D$4:$H$1000,5,0),0))</f>
        <v>0</v>
      </c>
      <c r="I656" s="57"/>
      <c r="J656" s="57"/>
      <c r="K656" s="57"/>
      <c r="L656" s="57"/>
      <c r="M656" s="58" t="str">
        <f t="shared" si="70"/>
        <v/>
      </c>
      <c r="N656" s="102"/>
    </row>
    <row r="657" spans="1:14">
      <c r="A657" s="97" t="str">
        <f t="shared" si="68"/>
        <v/>
      </c>
      <c r="B657" s="98" t="str">
        <f t="shared" si="67"/>
        <v/>
      </c>
      <c r="C657" s="99"/>
      <c r="D657" s="137"/>
      <c r="E657" s="100"/>
      <c r="F657" s="57"/>
      <c r="G657" s="58">
        <f t="shared" si="69"/>
        <v>0</v>
      </c>
      <c r="H657" s="58">
        <f>IF(E657="",0,IFERROR(VLOOKUP(E657,档案费管理台账!$D$4:$H$1000,5,0),0))</f>
        <v>0</v>
      </c>
      <c r="I657" s="57"/>
      <c r="J657" s="57"/>
      <c r="K657" s="57"/>
      <c r="L657" s="57"/>
      <c r="M657" s="58" t="str">
        <f t="shared" si="70"/>
        <v/>
      </c>
      <c r="N657" s="102"/>
    </row>
    <row r="658" spans="1:14">
      <c r="A658" s="97" t="str">
        <f t="shared" si="68"/>
        <v/>
      </c>
      <c r="B658" s="98" t="str">
        <f t="shared" si="67"/>
        <v/>
      </c>
      <c r="C658" s="99"/>
      <c r="D658" s="137"/>
      <c r="E658" s="100"/>
      <c r="F658" s="57"/>
      <c r="G658" s="58">
        <f t="shared" si="69"/>
        <v>0</v>
      </c>
      <c r="H658" s="58">
        <f>IF(E658="",0,IFERROR(VLOOKUP(E658,档案费管理台账!$D$4:$H$1000,5,0),0))</f>
        <v>0</v>
      </c>
      <c r="I658" s="57"/>
      <c r="J658" s="57"/>
      <c r="K658" s="57"/>
      <c r="L658" s="57"/>
      <c r="M658" s="58" t="str">
        <f t="shared" si="70"/>
        <v/>
      </c>
      <c r="N658" s="102"/>
    </row>
    <row r="659" spans="1:14">
      <c r="A659" s="97" t="str">
        <f t="shared" si="68"/>
        <v/>
      </c>
      <c r="B659" s="98" t="str">
        <f t="shared" si="67"/>
        <v/>
      </c>
      <c r="C659" s="99"/>
      <c r="D659" s="137"/>
      <c r="E659" s="100"/>
      <c r="F659" s="57"/>
      <c r="G659" s="58">
        <f t="shared" si="69"/>
        <v>0</v>
      </c>
      <c r="H659" s="58">
        <f>IF(E659="",0,IFERROR(VLOOKUP(E659,档案费管理台账!$D$4:$H$1000,5,0),0))</f>
        <v>0</v>
      </c>
      <c r="I659" s="57"/>
      <c r="J659" s="57"/>
      <c r="K659" s="57"/>
      <c r="L659" s="57"/>
      <c r="M659" s="58" t="str">
        <f t="shared" si="70"/>
        <v/>
      </c>
      <c r="N659" s="102"/>
    </row>
    <row r="660" spans="1:14">
      <c r="A660" s="97" t="str">
        <f t="shared" si="68"/>
        <v/>
      </c>
      <c r="B660" s="98" t="str">
        <f t="shared" si="67"/>
        <v/>
      </c>
      <c r="C660" s="99"/>
      <c r="D660" s="137"/>
      <c r="E660" s="100"/>
      <c r="F660" s="57"/>
      <c r="G660" s="58">
        <f t="shared" si="69"/>
        <v>0</v>
      </c>
      <c r="H660" s="58">
        <f>IF(E660="",0,IFERROR(VLOOKUP(E660,档案费管理台账!$D$4:$H$1000,5,0),0))</f>
        <v>0</v>
      </c>
      <c r="I660" s="57"/>
      <c r="J660" s="57"/>
      <c r="K660" s="57"/>
      <c r="L660" s="57"/>
      <c r="M660" s="58" t="str">
        <f t="shared" si="70"/>
        <v/>
      </c>
      <c r="N660" s="102"/>
    </row>
    <row r="661" spans="1:14">
      <c r="A661" s="97" t="str">
        <f t="shared" si="68"/>
        <v/>
      </c>
      <c r="B661" s="98" t="str">
        <f t="shared" si="67"/>
        <v/>
      </c>
      <c r="C661" s="99"/>
      <c r="D661" s="137"/>
      <c r="E661" s="100"/>
      <c r="F661" s="57"/>
      <c r="G661" s="58">
        <f t="shared" si="69"/>
        <v>0</v>
      </c>
      <c r="H661" s="58">
        <f>IF(E661="",0,IFERROR(VLOOKUP(E661,档案费管理台账!$D$4:$H$1000,5,0),0))</f>
        <v>0</v>
      </c>
      <c r="I661" s="57"/>
      <c r="J661" s="57"/>
      <c r="K661" s="57"/>
      <c r="L661" s="57"/>
      <c r="M661" s="58" t="str">
        <f t="shared" si="70"/>
        <v/>
      </c>
      <c r="N661" s="102"/>
    </row>
    <row r="662" spans="1:14">
      <c r="A662" s="97" t="str">
        <f t="shared" si="68"/>
        <v/>
      </c>
      <c r="B662" s="98" t="str">
        <f t="shared" si="67"/>
        <v/>
      </c>
      <c r="C662" s="99"/>
      <c r="D662" s="137"/>
      <c r="E662" s="100"/>
      <c r="F662" s="57"/>
      <c r="G662" s="58">
        <f t="shared" si="69"/>
        <v>0</v>
      </c>
      <c r="H662" s="58">
        <f>IF(E662="",0,IFERROR(VLOOKUP(E662,档案费管理台账!$D$4:$H$1000,5,0),0))</f>
        <v>0</v>
      </c>
      <c r="I662" s="57"/>
      <c r="J662" s="57"/>
      <c r="K662" s="57"/>
      <c r="L662" s="57"/>
      <c r="M662" s="58" t="str">
        <f t="shared" si="70"/>
        <v/>
      </c>
      <c r="N662" s="102"/>
    </row>
    <row r="663" spans="1:14">
      <c r="A663" s="97" t="str">
        <f t="shared" si="68"/>
        <v/>
      </c>
      <c r="B663" s="98" t="str">
        <f t="shared" si="67"/>
        <v/>
      </c>
      <c r="C663" s="99"/>
      <c r="D663" s="137"/>
      <c r="E663" s="100"/>
      <c r="F663" s="57"/>
      <c r="G663" s="58">
        <f t="shared" si="69"/>
        <v>0</v>
      </c>
      <c r="H663" s="58">
        <f>IF(E663="",0,IFERROR(VLOOKUP(E663,档案费管理台账!$D$4:$H$1000,5,0),0))</f>
        <v>0</v>
      </c>
      <c r="I663" s="57"/>
      <c r="J663" s="57"/>
      <c r="K663" s="57"/>
      <c r="L663" s="57"/>
      <c r="M663" s="58" t="str">
        <f t="shared" si="70"/>
        <v/>
      </c>
      <c r="N663" s="102"/>
    </row>
    <row r="664" spans="1:14">
      <c r="A664" s="97" t="str">
        <f t="shared" si="68"/>
        <v/>
      </c>
      <c r="B664" s="98" t="str">
        <f t="shared" si="67"/>
        <v/>
      </c>
      <c r="C664" s="99"/>
      <c r="D664" s="137"/>
      <c r="E664" s="100"/>
      <c r="F664" s="57"/>
      <c r="G664" s="58">
        <f t="shared" si="69"/>
        <v>0</v>
      </c>
      <c r="H664" s="58">
        <f>IF(E664="",0,IFERROR(VLOOKUP(E664,档案费管理台账!$D$4:$H$1000,5,0),0))</f>
        <v>0</v>
      </c>
      <c r="I664" s="57"/>
      <c r="J664" s="57"/>
      <c r="K664" s="57"/>
      <c r="L664" s="57"/>
      <c r="M664" s="58" t="str">
        <f t="shared" si="70"/>
        <v/>
      </c>
      <c r="N664" s="102"/>
    </row>
    <row r="665" spans="1:14">
      <c r="A665" s="97" t="str">
        <f t="shared" si="68"/>
        <v/>
      </c>
      <c r="B665" s="98" t="str">
        <f t="shared" si="67"/>
        <v/>
      </c>
      <c r="C665" s="99"/>
      <c r="D665" s="137"/>
      <c r="E665" s="100"/>
      <c r="F665" s="57"/>
      <c r="G665" s="58">
        <f t="shared" si="69"/>
        <v>0</v>
      </c>
      <c r="H665" s="58">
        <f>IF(E665="",0,IFERROR(VLOOKUP(E665,档案费管理台账!$D$4:$H$1000,5,0),0))</f>
        <v>0</v>
      </c>
      <c r="I665" s="57"/>
      <c r="J665" s="57"/>
      <c r="K665" s="57"/>
      <c r="L665" s="57"/>
      <c r="M665" s="58" t="str">
        <f t="shared" si="70"/>
        <v/>
      </c>
      <c r="N665" s="102"/>
    </row>
    <row r="666" spans="1:14">
      <c r="A666" s="97" t="str">
        <f t="shared" si="68"/>
        <v/>
      </c>
      <c r="B666" s="98" t="str">
        <f t="shared" si="67"/>
        <v/>
      </c>
      <c r="C666" s="99"/>
      <c r="D666" s="137"/>
      <c r="E666" s="100"/>
      <c r="F666" s="57"/>
      <c r="G666" s="58">
        <f t="shared" si="69"/>
        <v>0</v>
      </c>
      <c r="H666" s="58">
        <f>IF(E666="",0,IFERROR(VLOOKUP(E666,档案费管理台账!$D$4:$H$1000,5,0),0))</f>
        <v>0</v>
      </c>
      <c r="I666" s="57"/>
      <c r="J666" s="57"/>
      <c r="K666" s="57"/>
      <c r="L666" s="57"/>
      <c r="M666" s="58" t="str">
        <f t="shared" si="70"/>
        <v/>
      </c>
      <c r="N666" s="102"/>
    </row>
    <row r="667" spans="1:14">
      <c r="A667" s="97" t="str">
        <f t="shared" si="68"/>
        <v/>
      </c>
      <c r="B667" s="98" t="str">
        <f t="shared" si="67"/>
        <v/>
      </c>
      <c r="C667" s="99"/>
      <c r="D667" s="137"/>
      <c r="E667" s="100"/>
      <c r="F667" s="57"/>
      <c r="G667" s="58">
        <f t="shared" si="69"/>
        <v>0</v>
      </c>
      <c r="H667" s="58">
        <f>IF(E667="",0,IFERROR(VLOOKUP(E667,档案费管理台账!$D$4:$H$1000,5,0),0))</f>
        <v>0</v>
      </c>
      <c r="I667" s="57"/>
      <c r="J667" s="57"/>
      <c r="K667" s="57"/>
      <c r="L667" s="57"/>
      <c r="M667" s="58" t="str">
        <f t="shared" si="70"/>
        <v/>
      </c>
      <c r="N667" s="102"/>
    </row>
    <row r="668" spans="1:14">
      <c r="A668" s="97" t="str">
        <f t="shared" si="68"/>
        <v/>
      </c>
      <c r="B668" s="98" t="str">
        <f t="shared" si="67"/>
        <v/>
      </c>
      <c r="C668" s="99"/>
      <c r="D668" s="137"/>
      <c r="E668" s="100"/>
      <c r="F668" s="57"/>
      <c r="G668" s="58">
        <f t="shared" si="69"/>
        <v>0</v>
      </c>
      <c r="H668" s="58">
        <f>IF(E668="",0,IFERROR(VLOOKUP(E668,档案费管理台账!$D$4:$H$1000,5,0),0))</f>
        <v>0</v>
      </c>
      <c r="I668" s="57"/>
      <c r="J668" s="57"/>
      <c r="K668" s="57"/>
      <c r="L668" s="57"/>
      <c r="M668" s="58" t="str">
        <f t="shared" si="70"/>
        <v/>
      </c>
      <c r="N668" s="102"/>
    </row>
    <row r="669" spans="1:14">
      <c r="A669" s="97" t="str">
        <f t="shared" si="68"/>
        <v/>
      </c>
      <c r="B669" s="98" t="str">
        <f t="shared" si="67"/>
        <v/>
      </c>
      <c r="C669" s="99"/>
      <c r="D669" s="137"/>
      <c r="E669" s="100"/>
      <c r="F669" s="57"/>
      <c r="G669" s="58">
        <f t="shared" si="69"/>
        <v>0</v>
      </c>
      <c r="H669" s="58">
        <f>IF(E669="",0,IFERROR(VLOOKUP(E669,档案费管理台账!$D$4:$H$1000,5,0),0))</f>
        <v>0</v>
      </c>
      <c r="I669" s="57"/>
      <c r="J669" s="57"/>
      <c r="K669" s="57"/>
      <c r="L669" s="57"/>
      <c r="M669" s="58" t="str">
        <f t="shared" si="70"/>
        <v/>
      </c>
      <c r="N669" s="102"/>
    </row>
    <row r="670" spans="1:14">
      <c r="A670" s="97" t="str">
        <f t="shared" si="68"/>
        <v/>
      </c>
      <c r="B670" s="98" t="str">
        <f t="shared" si="67"/>
        <v/>
      </c>
      <c r="C670" s="99"/>
      <c r="D670" s="137"/>
      <c r="E670" s="100"/>
      <c r="F670" s="57"/>
      <c r="G670" s="58">
        <f t="shared" si="69"/>
        <v>0</v>
      </c>
      <c r="H670" s="58">
        <f>IF(E670="",0,IFERROR(VLOOKUP(E670,档案费管理台账!$D$4:$H$1000,5,0),0))</f>
        <v>0</v>
      </c>
      <c r="I670" s="57"/>
      <c r="J670" s="57"/>
      <c r="K670" s="57"/>
      <c r="L670" s="57"/>
      <c r="M670" s="58" t="str">
        <f t="shared" si="70"/>
        <v/>
      </c>
      <c r="N670" s="102"/>
    </row>
    <row r="671" spans="1:14">
      <c r="A671" s="97" t="str">
        <f t="shared" si="68"/>
        <v/>
      </c>
      <c r="B671" s="98" t="str">
        <f t="shared" si="67"/>
        <v/>
      </c>
      <c r="C671" s="99"/>
      <c r="D671" s="137"/>
      <c r="E671" s="100"/>
      <c r="F671" s="57"/>
      <c r="G671" s="58">
        <f t="shared" si="69"/>
        <v>0</v>
      </c>
      <c r="H671" s="58">
        <f>IF(E671="",0,IFERROR(VLOOKUP(E671,档案费管理台账!$D$4:$H$1000,5,0),0))</f>
        <v>0</v>
      </c>
      <c r="I671" s="57"/>
      <c r="J671" s="57"/>
      <c r="K671" s="57"/>
      <c r="L671" s="57"/>
      <c r="M671" s="58" t="str">
        <f t="shared" si="70"/>
        <v/>
      </c>
      <c r="N671" s="102"/>
    </row>
    <row r="672" spans="1:14">
      <c r="A672" s="97" t="str">
        <f t="shared" si="68"/>
        <v/>
      </c>
      <c r="B672" s="98" t="str">
        <f t="shared" si="67"/>
        <v/>
      </c>
      <c r="C672" s="99"/>
      <c r="D672" s="137"/>
      <c r="E672" s="100"/>
      <c r="F672" s="57"/>
      <c r="G672" s="58">
        <f t="shared" si="69"/>
        <v>0</v>
      </c>
      <c r="H672" s="58">
        <f>IF(E672="",0,IFERROR(VLOOKUP(E672,档案费管理台账!$D$4:$H$1000,5,0),0))</f>
        <v>0</v>
      </c>
      <c r="I672" s="57"/>
      <c r="J672" s="57"/>
      <c r="K672" s="57"/>
      <c r="L672" s="57"/>
      <c r="M672" s="58" t="str">
        <f t="shared" si="70"/>
        <v/>
      </c>
      <c r="N672" s="102"/>
    </row>
    <row r="673" spans="1:14">
      <c r="A673" s="97" t="str">
        <f t="shared" si="68"/>
        <v/>
      </c>
      <c r="B673" s="98" t="str">
        <f t="shared" si="67"/>
        <v/>
      </c>
      <c r="C673" s="99"/>
      <c r="D673" s="137"/>
      <c r="E673" s="100"/>
      <c r="F673" s="57"/>
      <c r="G673" s="58">
        <f t="shared" si="69"/>
        <v>0</v>
      </c>
      <c r="H673" s="58">
        <f>IF(E673="",0,IFERROR(VLOOKUP(E673,档案费管理台账!$D$4:$H$1000,5,0),0))</f>
        <v>0</v>
      </c>
      <c r="I673" s="57"/>
      <c r="J673" s="57"/>
      <c r="K673" s="57"/>
      <c r="L673" s="57"/>
      <c r="M673" s="58" t="str">
        <f t="shared" si="70"/>
        <v/>
      </c>
      <c r="N673" s="102"/>
    </row>
    <row r="674" spans="1:14">
      <c r="A674" s="97" t="str">
        <f t="shared" si="68"/>
        <v/>
      </c>
      <c r="B674" s="98" t="str">
        <f t="shared" si="67"/>
        <v/>
      </c>
      <c r="C674" s="99"/>
      <c r="D674" s="137"/>
      <c r="E674" s="100"/>
      <c r="F674" s="57"/>
      <c r="G674" s="58">
        <f t="shared" si="69"/>
        <v>0</v>
      </c>
      <c r="H674" s="58">
        <f>IF(E674="",0,IFERROR(VLOOKUP(E674,档案费管理台账!$D$4:$H$1000,5,0),0))</f>
        <v>0</v>
      </c>
      <c r="I674" s="57"/>
      <c r="J674" s="57"/>
      <c r="K674" s="57"/>
      <c r="L674" s="57"/>
      <c r="M674" s="58" t="str">
        <f t="shared" si="70"/>
        <v/>
      </c>
      <c r="N674" s="102"/>
    </row>
    <row r="675" spans="1:14">
      <c r="A675" s="97" t="str">
        <f t="shared" si="68"/>
        <v/>
      </c>
      <c r="B675" s="98" t="str">
        <f t="shared" si="67"/>
        <v/>
      </c>
      <c r="C675" s="99"/>
      <c r="D675" s="137"/>
      <c r="E675" s="100"/>
      <c r="F675" s="57"/>
      <c r="G675" s="58">
        <f t="shared" si="69"/>
        <v>0</v>
      </c>
      <c r="H675" s="58">
        <f>IF(E675="",0,IFERROR(VLOOKUP(E675,档案费管理台账!$D$4:$H$1000,5,0),0))</f>
        <v>0</v>
      </c>
      <c r="I675" s="57"/>
      <c r="J675" s="57"/>
      <c r="K675" s="57"/>
      <c r="L675" s="57"/>
      <c r="M675" s="58" t="str">
        <f t="shared" si="70"/>
        <v/>
      </c>
      <c r="N675" s="102"/>
    </row>
    <row r="676" spans="1:14">
      <c r="A676" s="97" t="str">
        <f t="shared" si="68"/>
        <v/>
      </c>
      <c r="B676" s="98" t="str">
        <f t="shared" si="67"/>
        <v/>
      </c>
      <c r="C676" s="99"/>
      <c r="D676" s="137"/>
      <c r="E676" s="100"/>
      <c r="F676" s="57"/>
      <c r="G676" s="58">
        <f t="shared" si="69"/>
        <v>0</v>
      </c>
      <c r="H676" s="58">
        <f>IF(E676="",0,IFERROR(VLOOKUP(E676,档案费管理台账!$D$4:$H$1000,5,0),0))</f>
        <v>0</v>
      </c>
      <c r="I676" s="57"/>
      <c r="J676" s="57"/>
      <c r="K676" s="57"/>
      <c r="L676" s="57"/>
      <c r="M676" s="58" t="str">
        <f t="shared" si="70"/>
        <v/>
      </c>
      <c r="N676" s="102"/>
    </row>
    <row r="677" spans="1:14">
      <c r="A677" s="97" t="str">
        <f t="shared" si="68"/>
        <v/>
      </c>
      <c r="B677" s="98" t="str">
        <f t="shared" si="67"/>
        <v/>
      </c>
      <c r="C677" s="99"/>
      <c r="D677" s="137"/>
      <c r="E677" s="100"/>
      <c r="F677" s="57"/>
      <c r="G677" s="58">
        <f t="shared" si="69"/>
        <v>0</v>
      </c>
      <c r="H677" s="58">
        <f>IF(E677="",0,IFERROR(VLOOKUP(E677,档案费管理台账!$D$4:$H$1000,5,0),0))</f>
        <v>0</v>
      </c>
      <c r="I677" s="57"/>
      <c r="J677" s="57"/>
      <c r="K677" s="57"/>
      <c r="L677" s="57"/>
      <c r="M677" s="58" t="str">
        <f t="shared" si="70"/>
        <v/>
      </c>
      <c r="N677" s="102"/>
    </row>
    <row r="678" spans="1:14">
      <c r="A678" s="97" t="str">
        <f t="shared" si="68"/>
        <v/>
      </c>
      <c r="B678" s="98" t="str">
        <f t="shared" si="67"/>
        <v/>
      </c>
      <c r="C678" s="99"/>
      <c r="D678" s="137"/>
      <c r="E678" s="100"/>
      <c r="F678" s="57"/>
      <c r="G678" s="58">
        <f t="shared" si="69"/>
        <v>0</v>
      </c>
      <c r="H678" s="58">
        <f>IF(E678="",0,IFERROR(VLOOKUP(E678,档案费管理台账!$D$4:$H$1000,5,0),0))</f>
        <v>0</v>
      </c>
      <c r="I678" s="57"/>
      <c r="J678" s="57"/>
      <c r="K678" s="57"/>
      <c r="L678" s="57"/>
      <c r="M678" s="58" t="str">
        <f t="shared" si="70"/>
        <v/>
      </c>
      <c r="N678" s="102"/>
    </row>
    <row r="679" spans="1:14">
      <c r="A679" s="97" t="str">
        <f t="shared" si="68"/>
        <v/>
      </c>
      <c r="B679" s="98" t="str">
        <f t="shared" si="67"/>
        <v/>
      </c>
      <c r="C679" s="99"/>
      <c r="D679" s="137"/>
      <c r="E679" s="100"/>
      <c r="F679" s="57"/>
      <c r="G679" s="58">
        <f t="shared" si="69"/>
        <v>0</v>
      </c>
      <c r="H679" s="58">
        <f>IF(E679="",0,IFERROR(VLOOKUP(E679,档案费管理台账!$D$4:$H$1000,5,0),0))</f>
        <v>0</v>
      </c>
      <c r="I679" s="57"/>
      <c r="J679" s="57"/>
      <c r="K679" s="57"/>
      <c r="L679" s="57"/>
      <c r="M679" s="58" t="str">
        <f t="shared" si="70"/>
        <v/>
      </c>
      <c r="N679" s="102"/>
    </row>
    <row r="680" spans="1:14">
      <c r="A680" s="97" t="str">
        <f t="shared" si="68"/>
        <v/>
      </c>
      <c r="B680" s="98" t="str">
        <f t="shared" si="67"/>
        <v/>
      </c>
      <c r="C680" s="99"/>
      <c r="D680" s="137"/>
      <c r="E680" s="100"/>
      <c r="F680" s="57"/>
      <c r="G680" s="58">
        <f t="shared" si="69"/>
        <v>0</v>
      </c>
      <c r="H680" s="58">
        <f>IF(E680="",0,IFERROR(VLOOKUP(E680,档案费管理台账!$D$4:$H$1000,5,0),0))</f>
        <v>0</v>
      </c>
      <c r="I680" s="57"/>
      <c r="J680" s="57"/>
      <c r="K680" s="57"/>
      <c r="L680" s="57"/>
      <c r="M680" s="58" t="str">
        <f t="shared" si="70"/>
        <v/>
      </c>
      <c r="N680" s="102"/>
    </row>
    <row r="681" spans="1:14">
      <c r="A681" s="97" t="str">
        <f t="shared" si="68"/>
        <v/>
      </c>
      <c r="B681" s="98" t="str">
        <f t="shared" si="67"/>
        <v/>
      </c>
      <c r="C681" s="99"/>
      <c r="D681" s="137"/>
      <c r="E681" s="100"/>
      <c r="F681" s="57"/>
      <c r="G681" s="58">
        <f t="shared" si="69"/>
        <v>0</v>
      </c>
      <c r="H681" s="58">
        <f>IF(E681="",0,IFERROR(VLOOKUP(E681,档案费管理台账!$D$4:$H$1000,5,0),0))</f>
        <v>0</v>
      </c>
      <c r="I681" s="57"/>
      <c r="J681" s="57"/>
      <c r="K681" s="57"/>
      <c r="L681" s="57"/>
      <c r="M681" s="58" t="str">
        <f t="shared" si="70"/>
        <v/>
      </c>
      <c r="N681" s="102"/>
    </row>
    <row r="682" spans="1:14">
      <c r="A682" s="97" t="str">
        <f t="shared" si="68"/>
        <v/>
      </c>
      <c r="B682" s="98" t="str">
        <f t="shared" si="67"/>
        <v/>
      </c>
      <c r="C682" s="99"/>
      <c r="D682" s="137"/>
      <c r="E682" s="100"/>
      <c r="F682" s="57"/>
      <c r="G682" s="58">
        <f t="shared" si="69"/>
        <v>0</v>
      </c>
      <c r="H682" s="58">
        <f>IF(E682="",0,IFERROR(VLOOKUP(E682,档案费管理台账!$D$4:$H$1000,5,0),0))</f>
        <v>0</v>
      </c>
      <c r="I682" s="57"/>
      <c r="J682" s="57"/>
      <c r="K682" s="57"/>
      <c r="L682" s="57"/>
      <c r="M682" s="58" t="str">
        <f t="shared" si="70"/>
        <v/>
      </c>
      <c r="N682" s="102"/>
    </row>
    <row r="683" spans="1:14">
      <c r="A683" s="97" t="str">
        <f t="shared" si="68"/>
        <v/>
      </c>
      <c r="B683" s="98" t="str">
        <f t="shared" si="67"/>
        <v/>
      </c>
      <c r="C683" s="99"/>
      <c r="D683" s="137"/>
      <c r="E683" s="100"/>
      <c r="F683" s="57"/>
      <c r="G683" s="58">
        <f t="shared" si="69"/>
        <v>0</v>
      </c>
      <c r="H683" s="58">
        <f>IF(E683="",0,IFERROR(VLOOKUP(E683,档案费管理台账!$D$4:$H$1000,5,0),0))</f>
        <v>0</v>
      </c>
      <c r="I683" s="57"/>
      <c r="J683" s="57"/>
      <c r="K683" s="57"/>
      <c r="L683" s="57"/>
      <c r="M683" s="58" t="str">
        <f t="shared" si="70"/>
        <v/>
      </c>
      <c r="N683" s="102"/>
    </row>
    <row r="684" spans="1:14">
      <c r="A684" s="97" t="str">
        <f t="shared" si="68"/>
        <v/>
      </c>
      <c r="B684" s="98" t="str">
        <f t="shared" ref="B684:B747" si="71">IF(C684="","",MONTH(C684)&amp;"月")</f>
        <v/>
      </c>
      <c r="C684" s="99"/>
      <c r="D684" s="137"/>
      <c r="E684" s="100"/>
      <c r="F684" s="57"/>
      <c r="G684" s="58">
        <f t="shared" si="69"/>
        <v>0</v>
      </c>
      <c r="H684" s="58">
        <f>IF(E684="",0,IFERROR(VLOOKUP(E684,档案费管理台账!$D$4:$H$1000,5,0),0))</f>
        <v>0</v>
      </c>
      <c r="I684" s="57"/>
      <c r="J684" s="57"/>
      <c r="K684" s="57"/>
      <c r="L684" s="57"/>
      <c r="M684" s="58" t="str">
        <f t="shared" si="70"/>
        <v/>
      </c>
      <c r="N684" s="102"/>
    </row>
    <row r="685" spans="1:14">
      <c r="A685" s="97" t="str">
        <f t="shared" ref="A685:A748" si="72">IF(C685="","",ROW()-42)</f>
        <v/>
      </c>
      <c r="B685" s="98" t="str">
        <f t="shared" si="71"/>
        <v/>
      </c>
      <c r="C685" s="99"/>
      <c r="D685" s="137"/>
      <c r="E685" s="100"/>
      <c r="F685" s="57"/>
      <c r="G685" s="58">
        <f t="shared" ref="G685:G748" si="73">IF(F685="",0,F685*$K$41)</f>
        <v>0</v>
      </c>
      <c r="H685" s="58">
        <f>IF(E685="",0,IFERROR(VLOOKUP(E685,档案费管理台账!$D$4:$H$1000,5,0),0))</f>
        <v>0</v>
      </c>
      <c r="I685" s="57"/>
      <c r="J685" s="57"/>
      <c r="K685" s="57"/>
      <c r="L685" s="57"/>
      <c r="M685" s="58" t="str">
        <f t="shared" ref="M685:M748" si="74">IF(C685="","",ROUND(M684+G685-I685-J685-K685-L685-H685,2))</f>
        <v/>
      </c>
      <c r="N685" s="102"/>
    </row>
    <row r="686" spans="1:14">
      <c r="A686" s="97" t="str">
        <f t="shared" si="72"/>
        <v/>
      </c>
      <c r="B686" s="98" t="str">
        <f t="shared" si="71"/>
        <v/>
      </c>
      <c r="C686" s="99"/>
      <c r="D686" s="137"/>
      <c r="E686" s="100"/>
      <c r="F686" s="57"/>
      <c r="G686" s="58">
        <f t="shared" si="73"/>
        <v>0</v>
      </c>
      <c r="H686" s="58">
        <f>IF(E686="",0,IFERROR(VLOOKUP(E686,档案费管理台账!$D$4:$H$1000,5,0),0))</f>
        <v>0</v>
      </c>
      <c r="I686" s="57"/>
      <c r="J686" s="57"/>
      <c r="K686" s="57"/>
      <c r="L686" s="57"/>
      <c r="M686" s="58" t="str">
        <f t="shared" si="74"/>
        <v/>
      </c>
      <c r="N686" s="102"/>
    </row>
    <row r="687" spans="1:14">
      <c r="A687" s="97" t="str">
        <f t="shared" si="72"/>
        <v/>
      </c>
      <c r="B687" s="98" t="str">
        <f t="shared" si="71"/>
        <v/>
      </c>
      <c r="C687" s="99"/>
      <c r="D687" s="137"/>
      <c r="E687" s="100"/>
      <c r="F687" s="57"/>
      <c r="G687" s="58">
        <f t="shared" si="73"/>
        <v>0</v>
      </c>
      <c r="H687" s="58">
        <f>IF(E687="",0,IFERROR(VLOOKUP(E687,档案费管理台账!$D$4:$H$1000,5,0),0))</f>
        <v>0</v>
      </c>
      <c r="I687" s="57"/>
      <c r="J687" s="57"/>
      <c r="K687" s="57"/>
      <c r="L687" s="57"/>
      <c r="M687" s="58" t="str">
        <f t="shared" si="74"/>
        <v/>
      </c>
      <c r="N687" s="102"/>
    </row>
    <row r="688" spans="1:14">
      <c r="A688" s="97" t="str">
        <f t="shared" si="72"/>
        <v/>
      </c>
      <c r="B688" s="98" t="str">
        <f t="shared" si="71"/>
        <v/>
      </c>
      <c r="C688" s="99"/>
      <c r="D688" s="137"/>
      <c r="E688" s="100"/>
      <c r="F688" s="57"/>
      <c r="G688" s="58">
        <f t="shared" si="73"/>
        <v>0</v>
      </c>
      <c r="H688" s="58">
        <f>IF(E688="",0,IFERROR(VLOOKUP(E688,档案费管理台账!$D$4:$H$1000,5,0),0))</f>
        <v>0</v>
      </c>
      <c r="I688" s="57"/>
      <c r="J688" s="57"/>
      <c r="K688" s="57"/>
      <c r="L688" s="57"/>
      <c r="M688" s="58" t="str">
        <f t="shared" si="74"/>
        <v/>
      </c>
      <c r="N688" s="102"/>
    </row>
    <row r="689" spans="1:14">
      <c r="A689" s="97" t="str">
        <f t="shared" si="72"/>
        <v/>
      </c>
      <c r="B689" s="98" t="str">
        <f t="shared" si="71"/>
        <v/>
      </c>
      <c r="C689" s="99"/>
      <c r="D689" s="137"/>
      <c r="E689" s="100"/>
      <c r="F689" s="57"/>
      <c r="G689" s="58">
        <f t="shared" si="73"/>
        <v>0</v>
      </c>
      <c r="H689" s="58">
        <f>IF(E689="",0,IFERROR(VLOOKUP(E689,档案费管理台账!$D$4:$H$1000,5,0),0))</f>
        <v>0</v>
      </c>
      <c r="I689" s="57"/>
      <c r="J689" s="57"/>
      <c r="K689" s="57"/>
      <c r="L689" s="57"/>
      <c r="M689" s="58" t="str">
        <f t="shared" si="74"/>
        <v/>
      </c>
      <c r="N689" s="102"/>
    </row>
    <row r="690" spans="1:14">
      <c r="A690" s="97" t="str">
        <f t="shared" si="72"/>
        <v/>
      </c>
      <c r="B690" s="98" t="str">
        <f t="shared" si="71"/>
        <v/>
      </c>
      <c r="C690" s="99"/>
      <c r="D690" s="137"/>
      <c r="E690" s="100"/>
      <c r="F690" s="57"/>
      <c r="G690" s="58">
        <f t="shared" si="73"/>
        <v>0</v>
      </c>
      <c r="H690" s="58">
        <f>IF(E690="",0,IFERROR(VLOOKUP(E690,档案费管理台账!$D$4:$H$1000,5,0),0))</f>
        <v>0</v>
      </c>
      <c r="I690" s="57"/>
      <c r="J690" s="57"/>
      <c r="K690" s="57"/>
      <c r="L690" s="57"/>
      <c r="M690" s="58" t="str">
        <f t="shared" si="74"/>
        <v/>
      </c>
      <c r="N690" s="102"/>
    </row>
    <row r="691" spans="1:14">
      <c r="A691" s="97" t="str">
        <f t="shared" si="72"/>
        <v/>
      </c>
      <c r="B691" s="98" t="str">
        <f t="shared" si="71"/>
        <v/>
      </c>
      <c r="C691" s="99"/>
      <c r="D691" s="137"/>
      <c r="E691" s="100"/>
      <c r="F691" s="57"/>
      <c r="G691" s="58">
        <f t="shared" si="73"/>
        <v>0</v>
      </c>
      <c r="H691" s="58">
        <f>IF(E691="",0,IFERROR(VLOOKUP(E691,档案费管理台账!$D$4:$H$1000,5,0),0))</f>
        <v>0</v>
      </c>
      <c r="I691" s="57"/>
      <c r="J691" s="57"/>
      <c r="K691" s="57"/>
      <c r="L691" s="57"/>
      <c r="M691" s="58" t="str">
        <f t="shared" si="74"/>
        <v/>
      </c>
      <c r="N691" s="102"/>
    </row>
    <row r="692" spans="1:14">
      <c r="A692" s="97" t="str">
        <f t="shared" si="72"/>
        <v/>
      </c>
      <c r="B692" s="98" t="str">
        <f t="shared" si="71"/>
        <v/>
      </c>
      <c r="C692" s="99"/>
      <c r="D692" s="137"/>
      <c r="E692" s="100"/>
      <c r="F692" s="57"/>
      <c r="G692" s="58">
        <f t="shared" si="73"/>
        <v>0</v>
      </c>
      <c r="H692" s="58">
        <f>IF(E692="",0,IFERROR(VLOOKUP(E692,档案费管理台账!$D$4:$H$1000,5,0),0))</f>
        <v>0</v>
      </c>
      <c r="I692" s="57"/>
      <c r="J692" s="57"/>
      <c r="K692" s="57"/>
      <c r="L692" s="57"/>
      <c r="M692" s="58" t="str">
        <f t="shared" si="74"/>
        <v/>
      </c>
      <c r="N692" s="102"/>
    </row>
    <row r="693" spans="1:14">
      <c r="A693" s="97" t="str">
        <f t="shared" si="72"/>
        <v/>
      </c>
      <c r="B693" s="98" t="str">
        <f t="shared" si="71"/>
        <v/>
      </c>
      <c r="C693" s="99"/>
      <c r="D693" s="137"/>
      <c r="E693" s="100"/>
      <c r="F693" s="57"/>
      <c r="G693" s="58">
        <f t="shared" si="73"/>
        <v>0</v>
      </c>
      <c r="H693" s="58">
        <f>IF(E693="",0,IFERROR(VLOOKUP(E693,档案费管理台账!$D$4:$H$1000,5,0),0))</f>
        <v>0</v>
      </c>
      <c r="I693" s="57"/>
      <c r="J693" s="57"/>
      <c r="K693" s="57"/>
      <c r="L693" s="57"/>
      <c r="M693" s="58" t="str">
        <f t="shared" si="74"/>
        <v/>
      </c>
      <c r="N693" s="102"/>
    </row>
    <row r="694" spans="1:14">
      <c r="A694" s="97" t="str">
        <f t="shared" si="72"/>
        <v/>
      </c>
      <c r="B694" s="98" t="str">
        <f t="shared" si="71"/>
        <v/>
      </c>
      <c r="C694" s="99"/>
      <c r="D694" s="137"/>
      <c r="E694" s="100"/>
      <c r="F694" s="57"/>
      <c r="G694" s="58">
        <f t="shared" si="73"/>
        <v>0</v>
      </c>
      <c r="H694" s="58">
        <f>IF(E694="",0,IFERROR(VLOOKUP(E694,档案费管理台账!$D$4:$H$1000,5,0),0))</f>
        <v>0</v>
      </c>
      <c r="I694" s="57"/>
      <c r="J694" s="57"/>
      <c r="K694" s="57"/>
      <c r="L694" s="57"/>
      <c r="M694" s="58" t="str">
        <f t="shared" si="74"/>
        <v/>
      </c>
      <c r="N694" s="102"/>
    </row>
    <row r="695" spans="1:14">
      <c r="A695" s="97" t="str">
        <f t="shared" si="72"/>
        <v/>
      </c>
      <c r="B695" s="98" t="str">
        <f t="shared" si="71"/>
        <v/>
      </c>
      <c r="C695" s="99"/>
      <c r="D695" s="137"/>
      <c r="E695" s="100"/>
      <c r="F695" s="57"/>
      <c r="G695" s="58">
        <f t="shared" si="73"/>
        <v>0</v>
      </c>
      <c r="H695" s="58">
        <f>IF(E695="",0,IFERROR(VLOOKUP(E695,档案费管理台账!$D$4:$H$1000,5,0),0))</f>
        <v>0</v>
      </c>
      <c r="I695" s="57"/>
      <c r="J695" s="57"/>
      <c r="K695" s="57"/>
      <c r="L695" s="57"/>
      <c r="M695" s="58" t="str">
        <f t="shared" si="74"/>
        <v/>
      </c>
      <c r="N695" s="102"/>
    </row>
    <row r="696" spans="1:14">
      <c r="A696" s="97" t="str">
        <f t="shared" si="72"/>
        <v/>
      </c>
      <c r="B696" s="98" t="str">
        <f t="shared" si="71"/>
        <v/>
      </c>
      <c r="C696" s="99"/>
      <c r="D696" s="137"/>
      <c r="E696" s="100"/>
      <c r="F696" s="57"/>
      <c r="G696" s="58">
        <f t="shared" si="73"/>
        <v>0</v>
      </c>
      <c r="H696" s="58">
        <f>IF(E696="",0,IFERROR(VLOOKUP(E696,档案费管理台账!$D$4:$H$1000,5,0),0))</f>
        <v>0</v>
      </c>
      <c r="I696" s="57"/>
      <c r="J696" s="57"/>
      <c r="K696" s="57"/>
      <c r="L696" s="57"/>
      <c r="M696" s="58" t="str">
        <f t="shared" si="74"/>
        <v/>
      </c>
      <c r="N696" s="102"/>
    </row>
    <row r="697" spans="1:14">
      <c r="A697" s="97" t="str">
        <f t="shared" si="72"/>
        <v/>
      </c>
      <c r="B697" s="98" t="str">
        <f t="shared" si="71"/>
        <v/>
      </c>
      <c r="C697" s="99"/>
      <c r="D697" s="137"/>
      <c r="E697" s="100"/>
      <c r="F697" s="57"/>
      <c r="G697" s="58">
        <f t="shared" si="73"/>
        <v>0</v>
      </c>
      <c r="H697" s="58">
        <f>IF(E697="",0,IFERROR(VLOOKUP(E697,档案费管理台账!$D$4:$H$1000,5,0),0))</f>
        <v>0</v>
      </c>
      <c r="I697" s="57"/>
      <c r="J697" s="57"/>
      <c r="K697" s="57"/>
      <c r="L697" s="57"/>
      <c r="M697" s="58" t="str">
        <f t="shared" si="74"/>
        <v/>
      </c>
      <c r="N697" s="102"/>
    </row>
    <row r="698" spans="1:14">
      <c r="A698" s="97" t="str">
        <f t="shared" si="72"/>
        <v/>
      </c>
      <c r="B698" s="98" t="str">
        <f t="shared" si="71"/>
        <v/>
      </c>
      <c r="C698" s="99"/>
      <c r="D698" s="137"/>
      <c r="E698" s="100"/>
      <c r="F698" s="57"/>
      <c r="G698" s="58">
        <f t="shared" si="73"/>
        <v>0</v>
      </c>
      <c r="H698" s="58">
        <f>IF(E698="",0,IFERROR(VLOOKUP(E698,档案费管理台账!$D$4:$H$1000,5,0),0))</f>
        <v>0</v>
      </c>
      <c r="I698" s="57"/>
      <c r="J698" s="57"/>
      <c r="K698" s="57"/>
      <c r="L698" s="57"/>
      <c r="M698" s="58" t="str">
        <f t="shared" si="74"/>
        <v/>
      </c>
      <c r="N698" s="102"/>
    </row>
    <row r="699" spans="1:14">
      <c r="A699" s="97" t="str">
        <f t="shared" si="72"/>
        <v/>
      </c>
      <c r="B699" s="98" t="str">
        <f t="shared" si="71"/>
        <v/>
      </c>
      <c r="C699" s="99"/>
      <c r="D699" s="137"/>
      <c r="E699" s="100"/>
      <c r="F699" s="57"/>
      <c r="G699" s="58">
        <f t="shared" si="73"/>
        <v>0</v>
      </c>
      <c r="H699" s="58">
        <f>IF(E699="",0,IFERROR(VLOOKUP(E699,档案费管理台账!$D$4:$H$1000,5,0),0))</f>
        <v>0</v>
      </c>
      <c r="I699" s="57"/>
      <c r="J699" s="57"/>
      <c r="K699" s="57"/>
      <c r="L699" s="57"/>
      <c r="M699" s="58" t="str">
        <f t="shared" si="74"/>
        <v/>
      </c>
      <c r="N699" s="102"/>
    </row>
    <row r="700" spans="1:14">
      <c r="A700" s="97" t="str">
        <f t="shared" si="72"/>
        <v/>
      </c>
      <c r="B700" s="98" t="str">
        <f t="shared" si="71"/>
        <v/>
      </c>
      <c r="C700" s="99"/>
      <c r="D700" s="137"/>
      <c r="E700" s="100"/>
      <c r="F700" s="57"/>
      <c r="G700" s="58">
        <f t="shared" si="73"/>
        <v>0</v>
      </c>
      <c r="H700" s="58">
        <f>IF(E700="",0,IFERROR(VLOOKUP(E700,档案费管理台账!$D$4:$H$1000,5,0),0))</f>
        <v>0</v>
      </c>
      <c r="I700" s="57"/>
      <c r="J700" s="57"/>
      <c r="K700" s="57"/>
      <c r="L700" s="57"/>
      <c r="M700" s="58" t="str">
        <f t="shared" si="74"/>
        <v/>
      </c>
      <c r="N700" s="102"/>
    </row>
    <row r="701" spans="1:14">
      <c r="A701" s="97" t="str">
        <f t="shared" si="72"/>
        <v/>
      </c>
      <c r="B701" s="98" t="str">
        <f t="shared" si="71"/>
        <v/>
      </c>
      <c r="C701" s="99"/>
      <c r="D701" s="137"/>
      <c r="E701" s="100"/>
      <c r="F701" s="57"/>
      <c r="G701" s="58">
        <f t="shared" si="73"/>
        <v>0</v>
      </c>
      <c r="H701" s="58">
        <f>IF(E701="",0,IFERROR(VLOOKUP(E701,档案费管理台账!$D$4:$H$1000,5,0),0))</f>
        <v>0</v>
      </c>
      <c r="I701" s="57"/>
      <c r="J701" s="57"/>
      <c r="K701" s="57"/>
      <c r="L701" s="57"/>
      <c r="M701" s="58" t="str">
        <f t="shared" si="74"/>
        <v/>
      </c>
      <c r="N701" s="102"/>
    </row>
    <row r="702" spans="1:14">
      <c r="A702" s="97" t="str">
        <f t="shared" si="72"/>
        <v/>
      </c>
      <c r="B702" s="98" t="str">
        <f t="shared" si="71"/>
        <v/>
      </c>
      <c r="C702" s="99"/>
      <c r="D702" s="137"/>
      <c r="E702" s="100"/>
      <c r="F702" s="57"/>
      <c r="G702" s="58">
        <f t="shared" si="73"/>
        <v>0</v>
      </c>
      <c r="H702" s="58">
        <f>IF(E702="",0,IFERROR(VLOOKUP(E702,档案费管理台账!$D$4:$H$1000,5,0),0))</f>
        <v>0</v>
      </c>
      <c r="I702" s="57"/>
      <c r="J702" s="57"/>
      <c r="K702" s="57"/>
      <c r="L702" s="57"/>
      <c r="M702" s="58" t="str">
        <f t="shared" si="74"/>
        <v/>
      </c>
      <c r="N702" s="102"/>
    </row>
    <row r="703" spans="1:14">
      <c r="A703" s="97" t="str">
        <f t="shared" si="72"/>
        <v/>
      </c>
      <c r="B703" s="98" t="str">
        <f t="shared" si="71"/>
        <v/>
      </c>
      <c r="C703" s="99"/>
      <c r="D703" s="137"/>
      <c r="E703" s="100"/>
      <c r="F703" s="57"/>
      <c r="G703" s="58">
        <f t="shared" si="73"/>
        <v>0</v>
      </c>
      <c r="H703" s="58">
        <f>IF(E703="",0,IFERROR(VLOOKUP(E703,档案费管理台账!$D$4:$H$1000,5,0),0))</f>
        <v>0</v>
      </c>
      <c r="I703" s="57"/>
      <c r="J703" s="57"/>
      <c r="K703" s="57"/>
      <c r="L703" s="57"/>
      <c r="M703" s="58" t="str">
        <f t="shared" si="74"/>
        <v/>
      </c>
      <c r="N703" s="102"/>
    </row>
    <row r="704" spans="1:14">
      <c r="A704" s="97" t="str">
        <f t="shared" si="72"/>
        <v/>
      </c>
      <c r="B704" s="98" t="str">
        <f t="shared" si="71"/>
        <v/>
      </c>
      <c r="C704" s="99"/>
      <c r="D704" s="137"/>
      <c r="E704" s="100"/>
      <c r="F704" s="57"/>
      <c r="G704" s="58">
        <f t="shared" si="73"/>
        <v>0</v>
      </c>
      <c r="H704" s="58">
        <f>IF(E704="",0,IFERROR(VLOOKUP(E704,档案费管理台账!$D$4:$H$1000,5,0),0))</f>
        <v>0</v>
      </c>
      <c r="I704" s="57"/>
      <c r="J704" s="57"/>
      <c r="K704" s="57"/>
      <c r="L704" s="57"/>
      <c r="M704" s="58" t="str">
        <f t="shared" si="74"/>
        <v/>
      </c>
      <c r="N704" s="102"/>
    </row>
    <row r="705" spans="1:14">
      <c r="A705" s="97" t="str">
        <f t="shared" si="72"/>
        <v/>
      </c>
      <c r="B705" s="98" t="str">
        <f t="shared" si="71"/>
        <v/>
      </c>
      <c r="C705" s="99"/>
      <c r="D705" s="137"/>
      <c r="E705" s="100"/>
      <c r="F705" s="57"/>
      <c r="G705" s="58">
        <f t="shared" si="73"/>
        <v>0</v>
      </c>
      <c r="H705" s="58">
        <f>IF(E705="",0,IFERROR(VLOOKUP(E705,档案费管理台账!$D$4:$H$1000,5,0),0))</f>
        <v>0</v>
      </c>
      <c r="I705" s="57"/>
      <c r="J705" s="57"/>
      <c r="K705" s="57"/>
      <c r="L705" s="57"/>
      <c r="M705" s="58" t="str">
        <f t="shared" si="74"/>
        <v/>
      </c>
      <c r="N705" s="102"/>
    </row>
    <row r="706" spans="1:14">
      <c r="A706" s="97" t="str">
        <f t="shared" si="72"/>
        <v/>
      </c>
      <c r="B706" s="98" t="str">
        <f t="shared" si="71"/>
        <v/>
      </c>
      <c r="C706" s="99"/>
      <c r="D706" s="137"/>
      <c r="E706" s="100"/>
      <c r="F706" s="57"/>
      <c r="G706" s="58">
        <f t="shared" si="73"/>
        <v>0</v>
      </c>
      <c r="H706" s="58">
        <f>IF(E706="",0,IFERROR(VLOOKUP(E706,档案费管理台账!$D$4:$H$1000,5,0),0))</f>
        <v>0</v>
      </c>
      <c r="I706" s="57"/>
      <c r="J706" s="57"/>
      <c r="K706" s="57"/>
      <c r="L706" s="57"/>
      <c r="M706" s="58" t="str">
        <f t="shared" si="74"/>
        <v/>
      </c>
      <c r="N706" s="102"/>
    </row>
    <row r="707" spans="1:14">
      <c r="A707" s="97" t="str">
        <f t="shared" si="72"/>
        <v/>
      </c>
      <c r="B707" s="98" t="str">
        <f t="shared" si="71"/>
        <v/>
      </c>
      <c r="C707" s="99"/>
      <c r="D707" s="137"/>
      <c r="E707" s="100"/>
      <c r="F707" s="57"/>
      <c r="G707" s="58">
        <f t="shared" si="73"/>
        <v>0</v>
      </c>
      <c r="H707" s="58">
        <f>IF(E707="",0,IFERROR(VLOOKUP(E707,档案费管理台账!$D$4:$H$1000,5,0),0))</f>
        <v>0</v>
      </c>
      <c r="I707" s="57"/>
      <c r="J707" s="57"/>
      <c r="K707" s="57"/>
      <c r="L707" s="57"/>
      <c r="M707" s="58" t="str">
        <f t="shared" si="74"/>
        <v/>
      </c>
      <c r="N707" s="102"/>
    </row>
    <row r="708" spans="1:14">
      <c r="A708" s="97" t="str">
        <f t="shared" si="72"/>
        <v/>
      </c>
      <c r="B708" s="98" t="str">
        <f t="shared" si="71"/>
        <v/>
      </c>
      <c r="C708" s="99"/>
      <c r="D708" s="137"/>
      <c r="E708" s="100"/>
      <c r="F708" s="57"/>
      <c r="G708" s="58">
        <f t="shared" si="73"/>
        <v>0</v>
      </c>
      <c r="H708" s="58">
        <f>IF(E708="",0,IFERROR(VLOOKUP(E708,档案费管理台账!$D$4:$H$1000,5,0),0))</f>
        <v>0</v>
      </c>
      <c r="I708" s="57"/>
      <c r="J708" s="57"/>
      <c r="K708" s="57"/>
      <c r="L708" s="57"/>
      <c r="M708" s="58" t="str">
        <f t="shared" si="74"/>
        <v/>
      </c>
      <c r="N708" s="102"/>
    </row>
    <row r="709" spans="1:14">
      <c r="A709" s="97" t="str">
        <f t="shared" si="72"/>
        <v/>
      </c>
      <c r="B709" s="98" t="str">
        <f t="shared" si="71"/>
        <v/>
      </c>
      <c r="C709" s="99"/>
      <c r="D709" s="137"/>
      <c r="E709" s="100"/>
      <c r="F709" s="57"/>
      <c r="G709" s="58">
        <f t="shared" si="73"/>
        <v>0</v>
      </c>
      <c r="H709" s="58">
        <f>IF(E709="",0,IFERROR(VLOOKUP(E709,档案费管理台账!$D$4:$H$1000,5,0),0))</f>
        <v>0</v>
      </c>
      <c r="I709" s="57"/>
      <c r="J709" s="57"/>
      <c r="K709" s="57"/>
      <c r="L709" s="57"/>
      <c r="M709" s="58" t="str">
        <f t="shared" si="74"/>
        <v/>
      </c>
      <c r="N709" s="102"/>
    </row>
    <row r="710" spans="1:14">
      <c r="A710" s="97" t="str">
        <f t="shared" si="72"/>
        <v/>
      </c>
      <c r="B710" s="98" t="str">
        <f t="shared" si="71"/>
        <v/>
      </c>
      <c r="C710" s="99"/>
      <c r="D710" s="137"/>
      <c r="E710" s="100"/>
      <c r="F710" s="57"/>
      <c r="G710" s="58">
        <f t="shared" si="73"/>
        <v>0</v>
      </c>
      <c r="H710" s="58">
        <f>IF(E710="",0,IFERROR(VLOOKUP(E710,档案费管理台账!$D$4:$H$1000,5,0),0))</f>
        <v>0</v>
      </c>
      <c r="I710" s="57"/>
      <c r="J710" s="57"/>
      <c r="K710" s="57"/>
      <c r="L710" s="57"/>
      <c r="M710" s="58" t="str">
        <f t="shared" si="74"/>
        <v/>
      </c>
      <c r="N710" s="102"/>
    </row>
    <row r="711" spans="1:14">
      <c r="A711" s="97" t="str">
        <f t="shared" si="72"/>
        <v/>
      </c>
      <c r="B711" s="98" t="str">
        <f t="shared" si="71"/>
        <v/>
      </c>
      <c r="C711" s="99"/>
      <c r="D711" s="137"/>
      <c r="E711" s="100"/>
      <c r="F711" s="57"/>
      <c r="G711" s="58">
        <f t="shared" si="73"/>
        <v>0</v>
      </c>
      <c r="H711" s="58">
        <f>IF(E711="",0,IFERROR(VLOOKUP(E711,档案费管理台账!$D$4:$H$1000,5,0),0))</f>
        <v>0</v>
      </c>
      <c r="I711" s="57"/>
      <c r="J711" s="57"/>
      <c r="K711" s="57"/>
      <c r="L711" s="57"/>
      <c r="M711" s="58" t="str">
        <f t="shared" si="74"/>
        <v/>
      </c>
      <c r="N711" s="102"/>
    </row>
    <row r="712" spans="1:14">
      <c r="A712" s="97" t="str">
        <f t="shared" si="72"/>
        <v/>
      </c>
      <c r="B712" s="98" t="str">
        <f t="shared" si="71"/>
        <v/>
      </c>
      <c r="C712" s="99"/>
      <c r="D712" s="137"/>
      <c r="E712" s="100"/>
      <c r="F712" s="57"/>
      <c r="G712" s="58">
        <f t="shared" si="73"/>
        <v>0</v>
      </c>
      <c r="H712" s="58">
        <f>IF(E712="",0,IFERROR(VLOOKUP(E712,档案费管理台账!$D$4:$H$1000,5,0),0))</f>
        <v>0</v>
      </c>
      <c r="I712" s="57"/>
      <c r="J712" s="57"/>
      <c r="K712" s="57"/>
      <c r="L712" s="57"/>
      <c r="M712" s="58" t="str">
        <f t="shared" si="74"/>
        <v/>
      </c>
      <c r="N712" s="102"/>
    </row>
    <row r="713" spans="1:14">
      <c r="A713" s="97" t="str">
        <f t="shared" si="72"/>
        <v/>
      </c>
      <c r="B713" s="98" t="str">
        <f t="shared" si="71"/>
        <v/>
      </c>
      <c r="C713" s="99"/>
      <c r="D713" s="137"/>
      <c r="E713" s="100"/>
      <c r="F713" s="57"/>
      <c r="G713" s="58">
        <f t="shared" si="73"/>
        <v>0</v>
      </c>
      <c r="H713" s="58">
        <f>IF(E713="",0,IFERROR(VLOOKUP(E713,档案费管理台账!$D$4:$H$1000,5,0),0))</f>
        <v>0</v>
      </c>
      <c r="I713" s="57"/>
      <c r="J713" s="57"/>
      <c r="K713" s="57"/>
      <c r="L713" s="57"/>
      <c r="M713" s="58" t="str">
        <f t="shared" si="74"/>
        <v/>
      </c>
      <c r="N713" s="102"/>
    </row>
    <row r="714" spans="1:14">
      <c r="A714" s="97" t="str">
        <f t="shared" si="72"/>
        <v/>
      </c>
      <c r="B714" s="98" t="str">
        <f t="shared" si="71"/>
        <v/>
      </c>
      <c r="C714" s="99"/>
      <c r="D714" s="137"/>
      <c r="E714" s="100"/>
      <c r="F714" s="57"/>
      <c r="G714" s="58">
        <f t="shared" si="73"/>
        <v>0</v>
      </c>
      <c r="H714" s="58">
        <f>IF(E714="",0,IFERROR(VLOOKUP(E714,档案费管理台账!$D$4:$H$1000,5,0),0))</f>
        <v>0</v>
      </c>
      <c r="I714" s="57"/>
      <c r="J714" s="57"/>
      <c r="K714" s="57"/>
      <c r="L714" s="57"/>
      <c r="M714" s="58" t="str">
        <f t="shared" si="74"/>
        <v/>
      </c>
      <c r="N714" s="102"/>
    </row>
    <row r="715" spans="1:14">
      <c r="A715" s="97" t="str">
        <f t="shared" si="72"/>
        <v/>
      </c>
      <c r="B715" s="98" t="str">
        <f t="shared" si="71"/>
        <v/>
      </c>
      <c r="C715" s="99"/>
      <c r="D715" s="137"/>
      <c r="E715" s="100"/>
      <c r="F715" s="57"/>
      <c r="G715" s="58">
        <f t="shared" si="73"/>
        <v>0</v>
      </c>
      <c r="H715" s="58">
        <f>IF(E715="",0,IFERROR(VLOOKUP(E715,档案费管理台账!$D$4:$H$1000,5,0),0))</f>
        <v>0</v>
      </c>
      <c r="I715" s="57"/>
      <c r="J715" s="57"/>
      <c r="K715" s="57"/>
      <c r="L715" s="57"/>
      <c r="M715" s="58" t="str">
        <f t="shared" si="74"/>
        <v/>
      </c>
      <c r="N715" s="102"/>
    </row>
    <row r="716" spans="1:14">
      <c r="A716" s="97" t="str">
        <f t="shared" si="72"/>
        <v/>
      </c>
      <c r="B716" s="98" t="str">
        <f t="shared" si="71"/>
        <v/>
      </c>
      <c r="C716" s="99"/>
      <c r="D716" s="137"/>
      <c r="E716" s="100"/>
      <c r="F716" s="57"/>
      <c r="G716" s="58">
        <f t="shared" si="73"/>
        <v>0</v>
      </c>
      <c r="H716" s="58">
        <f>IF(E716="",0,IFERROR(VLOOKUP(E716,档案费管理台账!$D$4:$H$1000,5,0),0))</f>
        <v>0</v>
      </c>
      <c r="I716" s="57"/>
      <c r="J716" s="57"/>
      <c r="K716" s="57"/>
      <c r="L716" s="57"/>
      <c r="M716" s="58" t="str">
        <f t="shared" si="74"/>
        <v/>
      </c>
      <c r="N716" s="102"/>
    </row>
    <row r="717" spans="1:14">
      <c r="A717" s="97" t="str">
        <f t="shared" si="72"/>
        <v/>
      </c>
      <c r="B717" s="98" t="str">
        <f t="shared" si="71"/>
        <v/>
      </c>
      <c r="C717" s="99"/>
      <c r="D717" s="137"/>
      <c r="E717" s="100"/>
      <c r="F717" s="57"/>
      <c r="G717" s="58">
        <f t="shared" si="73"/>
        <v>0</v>
      </c>
      <c r="H717" s="58">
        <f>IF(E717="",0,IFERROR(VLOOKUP(E717,档案费管理台账!$D$4:$H$1000,5,0),0))</f>
        <v>0</v>
      </c>
      <c r="I717" s="57"/>
      <c r="J717" s="57"/>
      <c r="K717" s="57"/>
      <c r="L717" s="57"/>
      <c r="M717" s="58" t="str">
        <f t="shared" si="74"/>
        <v/>
      </c>
      <c r="N717" s="102"/>
    </row>
    <row r="718" spans="1:14">
      <c r="A718" s="97" t="str">
        <f t="shared" si="72"/>
        <v/>
      </c>
      <c r="B718" s="98" t="str">
        <f t="shared" si="71"/>
        <v/>
      </c>
      <c r="C718" s="99"/>
      <c r="D718" s="137"/>
      <c r="E718" s="100"/>
      <c r="F718" s="57"/>
      <c r="G718" s="58">
        <f t="shared" si="73"/>
        <v>0</v>
      </c>
      <c r="H718" s="58">
        <f>IF(E718="",0,IFERROR(VLOOKUP(E718,档案费管理台账!$D$4:$H$1000,5,0),0))</f>
        <v>0</v>
      </c>
      <c r="I718" s="57"/>
      <c r="J718" s="57"/>
      <c r="K718" s="57"/>
      <c r="L718" s="57"/>
      <c r="M718" s="58" t="str">
        <f t="shared" si="74"/>
        <v/>
      </c>
      <c r="N718" s="102"/>
    </row>
    <row r="719" spans="1:14">
      <c r="A719" s="97" t="str">
        <f t="shared" si="72"/>
        <v/>
      </c>
      <c r="B719" s="98" t="str">
        <f t="shared" si="71"/>
        <v/>
      </c>
      <c r="C719" s="99"/>
      <c r="D719" s="137"/>
      <c r="E719" s="100"/>
      <c r="F719" s="57"/>
      <c r="G719" s="58">
        <f t="shared" si="73"/>
        <v>0</v>
      </c>
      <c r="H719" s="58">
        <f>IF(E719="",0,IFERROR(VLOOKUP(E719,档案费管理台账!$D$4:$H$1000,5,0),0))</f>
        <v>0</v>
      </c>
      <c r="I719" s="57"/>
      <c r="J719" s="57"/>
      <c r="K719" s="57"/>
      <c r="L719" s="57"/>
      <c r="M719" s="58" t="str">
        <f t="shared" si="74"/>
        <v/>
      </c>
      <c r="N719" s="102"/>
    </row>
    <row r="720" spans="1:14">
      <c r="A720" s="97" t="str">
        <f t="shared" si="72"/>
        <v/>
      </c>
      <c r="B720" s="98" t="str">
        <f t="shared" si="71"/>
        <v/>
      </c>
      <c r="C720" s="99"/>
      <c r="D720" s="137"/>
      <c r="E720" s="100"/>
      <c r="F720" s="57"/>
      <c r="G720" s="58">
        <f t="shared" si="73"/>
        <v>0</v>
      </c>
      <c r="H720" s="58">
        <f>IF(E720="",0,IFERROR(VLOOKUP(E720,档案费管理台账!$D$4:$H$1000,5,0),0))</f>
        <v>0</v>
      </c>
      <c r="I720" s="57"/>
      <c r="J720" s="57"/>
      <c r="K720" s="57"/>
      <c r="L720" s="57"/>
      <c r="M720" s="58" t="str">
        <f t="shared" si="74"/>
        <v/>
      </c>
      <c r="N720" s="102"/>
    </row>
    <row r="721" spans="1:14">
      <c r="A721" s="97" t="str">
        <f t="shared" si="72"/>
        <v/>
      </c>
      <c r="B721" s="98" t="str">
        <f t="shared" si="71"/>
        <v/>
      </c>
      <c r="C721" s="99"/>
      <c r="D721" s="137"/>
      <c r="E721" s="100"/>
      <c r="F721" s="57"/>
      <c r="G721" s="58">
        <f t="shared" si="73"/>
        <v>0</v>
      </c>
      <c r="H721" s="58">
        <f>IF(E721="",0,IFERROR(VLOOKUP(E721,档案费管理台账!$D$4:$H$1000,5,0),0))</f>
        <v>0</v>
      </c>
      <c r="I721" s="57"/>
      <c r="J721" s="57"/>
      <c r="K721" s="57"/>
      <c r="L721" s="57"/>
      <c r="M721" s="58" t="str">
        <f t="shared" si="74"/>
        <v/>
      </c>
      <c r="N721" s="102"/>
    </row>
    <row r="722" spans="1:14">
      <c r="A722" s="97" t="str">
        <f t="shared" si="72"/>
        <v/>
      </c>
      <c r="B722" s="98" t="str">
        <f t="shared" si="71"/>
        <v/>
      </c>
      <c r="C722" s="99"/>
      <c r="D722" s="137"/>
      <c r="E722" s="100"/>
      <c r="F722" s="57"/>
      <c r="G722" s="58">
        <f t="shared" si="73"/>
        <v>0</v>
      </c>
      <c r="H722" s="58">
        <f>IF(E722="",0,IFERROR(VLOOKUP(E722,档案费管理台账!$D$4:$H$1000,5,0),0))</f>
        <v>0</v>
      </c>
      <c r="I722" s="57"/>
      <c r="J722" s="57"/>
      <c r="K722" s="57"/>
      <c r="L722" s="57"/>
      <c r="M722" s="58" t="str">
        <f t="shared" si="74"/>
        <v/>
      </c>
      <c r="N722" s="102"/>
    </row>
    <row r="723" spans="1:14">
      <c r="A723" s="97" t="str">
        <f t="shared" si="72"/>
        <v/>
      </c>
      <c r="B723" s="98" t="str">
        <f t="shared" si="71"/>
        <v/>
      </c>
      <c r="C723" s="99"/>
      <c r="D723" s="137"/>
      <c r="E723" s="100"/>
      <c r="F723" s="57"/>
      <c r="G723" s="58">
        <f t="shared" si="73"/>
        <v>0</v>
      </c>
      <c r="H723" s="58">
        <f>IF(E723="",0,IFERROR(VLOOKUP(E723,档案费管理台账!$D$4:$H$1000,5,0),0))</f>
        <v>0</v>
      </c>
      <c r="I723" s="57"/>
      <c r="J723" s="57"/>
      <c r="K723" s="57"/>
      <c r="L723" s="57"/>
      <c r="M723" s="58" t="str">
        <f t="shared" si="74"/>
        <v/>
      </c>
      <c r="N723" s="102"/>
    </row>
    <row r="724" spans="1:14">
      <c r="A724" s="97" t="str">
        <f t="shared" si="72"/>
        <v/>
      </c>
      <c r="B724" s="98" t="str">
        <f t="shared" si="71"/>
        <v/>
      </c>
      <c r="C724" s="99"/>
      <c r="D724" s="137"/>
      <c r="E724" s="100"/>
      <c r="F724" s="57"/>
      <c r="G724" s="58">
        <f t="shared" si="73"/>
        <v>0</v>
      </c>
      <c r="H724" s="58">
        <f>IF(E724="",0,IFERROR(VLOOKUP(E724,档案费管理台账!$D$4:$H$1000,5,0),0))</f>
        <v>0</v>
      </c>
      <c r="I724" s="57"/>
      <c r="J724" s="57"/>
      <c r="K724" s="57"/>
      <c r="L724" s="57"/>
      <c r="M724" s="58" t="str">
        <f t="shared" si="74"/>
        <v/>
      </c>
      <c r="N724" s="102"/>
    </row>
    <row r="725" spans="1:14">
      <c r="A725" s="97" t="str">
        <f t="shared" si="72"/>
        <v/>
      </c>
      <c r="B725" s="98" t="str">
        <f t="shared" si="71"/>
        <v/>
      </c>
      <c r="C725" s="99"/>
      <c r="D725" s="137"/>
      <c r="E725" s="100"/>
      <c r="F725" s="57"/>
      <c r="G725" s="58">
        <f t="shared" si="73"/>
        <v>0</v>
      </c>
      <c r="H725" s="58">
        <f>IF(E725="",0,IFERROR(VLOOKUP(E725,档案费管理台账!$D$4:$H$1000,5,0),0))</f>
        <v>0</v>
      </c>
      <c r="I725" s="57"/>
      <c r="J725" s="57"/>
      <c r="K725" s="57"/>
      <c r="L725" s="57"/>
      <c r="M725" s="58" t="str">
        <f t="shared" si="74"/>
        <v/>
      </c>
      <c r="N725" s="102"/>
    </row>
    <row r="726" spans="1:14">
      <c r="A726" s="97" t="str">
        <f t="shared" si="72"/>
        <v/>
      </c>
      <c r="B726" s="98" t="str">
        <f t="shared" si="71"/>
        <v/>
      </c>
      <c r="C726" s="99"/>
      <c r="D726" s="137"/>
      <c r="E726" s="100"/>
      <c r="F726" s="57"/>
      <c r="G726" s="58">
        <f t="shared" si="73"/>
        <v>0</v>
      </c>
      <c r="H726" s="58">
        <f>IF(E726="",0,IFERROR(VLOOKUP(E726,档案费管理台账!$D$4:$H$1000,5,0),0))</f>
        <v>0</v>
      </c>
      <c r="I726" s="57"/>
      <c r="J726" s="57"/>
      <c r="K726" s="57"/>
      <c r="L726" s="57"/>
      <c r="M726" s="58" t="str">
        <f t="shared" si="74"/>
        <v/>
      </c>
      <c r="N726" s="102"/>
    </row>
    <row r="727" spans="1:14">
      <c r="A727" s="97" t="str">
        <f t="shared" si="72"/>
        <v/>
      </c>
      <c r="B727" s="98" t="str">
        <f t="shared" si="71"/>
        <v/>
      </c>
      <c r="C727" s="99"/>
      <c r="D727" s="137"/>
      <c r="E727" s="100"/>
      <c r="F727" s="57"/>
      <c r="G727" s="58">
        <f t="shared" si="73"/>
        <v>0</v>
      </c>
      <c r="H727" s="58">
        <f>IF(E727="",0,IFERROR(VLOOKUP(E727,档案费管理台账!$D$4:$H$1000,5,0),0))</f>
        <v>0</v>
      </c>
      <c r="I727" s="57"/>
      <c r="J727" s="57"/>
      <c r="K727" s="57"/>
      <c r="L727" s="57"/>
      <c r="M727" s="58" t="str">
        <f t="shared" si="74"/>
        <v/>
      </c>
      <c r="N727" s="102"/>
    </row>
    <row r="728" spans="1:14">
      <c r="A728" s="97" t="str">
        <f t="shared" si="72"/>
        <v/>
      </c>
      <c r="B728" s="98" t="str">
        <f t="shared" si="71"/>
        <v/>
      </c>
      <c r="C728" s="99"/>
      <c r="D728" s="137"/>
      <c r="E728" s="100"/>
      <c r="F728" s="57"/>
      <c r="G728" s="58">
        <f t="shared" si="73"/>
        <v>0</v>
      </c>
      <c r="H728" s="58">
        <f>IF(E728="",0,IFERROR(VLOOKUP(E728,档案费管理台账!$D$4:$H$1000,5,0),0))</f>
        <v>0</v>
      </c>
      <c r="I728" s="57"/>
      <c r="J728" s="57"/>
      <c r="K728" s="57"/>
      <c r="L728" s="57"/>
      <c r="M728" s="58" t="str">
        <f t="shared" si="74"/>
        <v/>
      </c>
      <c r="N728" s="102"/>
    </row>
    <row r="729" spans="1:14">
      <c r="A729" s="97" t="str">
        <f t="shared" si="72"/>
        <v/>
      </c>
      <c r="B729" s="98" t="str">
        <f t="shared" si="71"/>
        <v/>
      </c>
      <c r="C729" s="99"/>
      <c r="D729" s="137"/>
      <c r="E729" s="100"/>
      <c r="F729" s="57"/>
      <c r="G729" s="58">
        <f t="shared" si="73"/>
        <v>0</v>
      </c>
      <c r="H729" s="58">
        <f>IF(E729="",0,IFERROR(VLOOKUP(E729,档案费管理台账!$D$4:$H$1000,5,0),0))</f>
        <v>0</v>
      </c>
      <c r="I729" s="57"/>
      <c r="J729" s="57"/>
      <c r="K729" s="57"/>
      <c r="L729" s="57"/>
      <c r="M729" s="58" t="str">
        <f t="shared" si="74"/>
        <v/>
      </c>
      <c r="N729" s="102"/>
    </row>
    <row r="730" spans="1:14">
      <c r="A730" s="97" t="str">
        <f t="shared" si="72"/>
        <v/>
      </c>
      <c r="B730" s="98" t="str">
        <f t="shared" si="71"/>
        <v/>
      </c>
      <c r="C730" s="99"/>
      <c r="D730" s="137"/>
      <c r="E730" s="100"/>
      <c r="F730" s="57"/>
      <c r="G730" s="58">
        <f t="shared" si="73"/>
        <v>0</v>
      </c>
      <c r="H730" s="58">
        <f>IF(E730="",0,IFERROR(VLOOKUP(E730,档案费管理台账!$D$4:$H$1000,5,0),0))</f>
        <v>0</v>
      </c>
      <c r="I730" s="57"/>
      <c r="J730" s="57"/>
      <c r="K730" s="57"/>
      <c r="L730" s="57"/>
      <c r="M730" s="58" t="str">
        <f t="shared" si="74"/>
        <v/>
      </c>
      <c r="N730" s="102"/>
    </row>
    <row r="731" spans="1:14">
      <c r="A731" s="97" t="str">
        <f t="shared" si="72"/>
        <v/>
      </c>
      <c r="B731" s="98" t="str">
        <f t="shared" si="71"/>
        <v/>
      </c>
      <c r="C731" s="99"/>
      <c r="D731" s="137"/>
      <c r="E731" s="100"/>
      <c r="F731" s="57"/>
      <c r="G731" s="58">
        <f t="shared" si="73"/>
        <v>0</v>
      </c>
      <c r="H731" s="58">
        <f>IF(E731="",0,IFERROR(VLOOKUP(E731,档案费管理台账!$D$4:$H$1000,5,0),0))</f>
        <v>0</v>
      </c>
      <c r="I731" s="57"/>
      <c r="J731" s="57"/>
      <c r="K731" s="57"/>
      <c r="L731" s="57"/>
      <c r="M731" s="58" t="str">
        <f t="shared" si="74"/>
        <v/>
      </c>
      <c r="N731" s="102"/>
    </row>
    <row r="732" spans="1:14">
      <c r="A732" s="97" t="str">
        <f t="shared" si="72"/>
        <v/>
      </c>
      <c r="B732" s="98" t="str">
        <f t="shared" si="71"/>
        <v/>
      </c>
      <c r="C732" s="99"/>
      <c r="D732" s="137"/>
      <c r="E732" s="100"/>
      <c r="F732" s="57"/>
      <c r="G732" s="58">
        <f t="shared" si="73"/>
        <v>0</v>
      </c>
      <c r="H732" s="58">
        <f>IF(E732="",0,IFERROR(VLOOKUP(E732,档案费管理台账!$D$4:$H$1000,5,0),0))</f>
        <v>0</v>
      </c>
      <c r="I732" s="57"/>
      <c r="J732" s="57"/>
      <c r="K732" s="57"/>
      <c r="L732" s="57"/>
      <c r="M732" s="58" t="str">
        <f t="shared" si="74"/>
        <v/>
      </c>
      <c r="N732" s="102"/>
    </row>
    <row r="733" spans="1:14">
      <c r="A733" s="97" t="str">
        <f t="shared" si="72"/>
        <v/>
      </c>
      <c r="B733" s="98" t="str">
        <f t="shared" si="71"/>
        <v/>
      </c>
      <c r="C733" s="99"/>
      <c r="D733" s="137"/>
      <c r="E733" s="100"/>
      <c r="F733" s="57"/>
      <c r="G733" s="58">
        <f t="shared" si="73"/>
        <v>0</v>
      </c>
      <c r="H733" s="58">
        <f>IF(E733="",0,IFERROR(VLOOKUP(E733,档案费管理台账!$D$4:$H$1000,5,0),0))</f>
        <v>0</v>
      </c>
      <c r="I733" s="57"/>
      <c r="J733" s="57"/>
      <c r="K733" s="57"/>
      <c r="L733" s="57"/>
      <c r="M733" s="58" t="str">
        <f t="shared" si="74"/>
        <v/>
      </c>
      <c r="N733" s="102"/>
    </row>
    <row r="734" spans="1:14">
      <c r="A734" s="97" t="str">
        <f t="shared" si="72"/>
        <v/>
      </c>
      <c r="B734" s="98" t="str">
        <f t="shared" si="71"/>
        <v/>
      </c>
      <c r="C734" s="99"/>
      <c r="D734" s="137"/>
      <c r="E734" s="100"/>
      <c r="F734" s="57"/>
      <c r="G734" s="58">
        <f t="shared" si="73"/>
        <v>0</v>
      </c>
      <c r="H734" s="58">
        <f>IF(E734="",0,IFERROR(VLOOKUP(E734,档案费管理台账!$D$4:$H$1000,5,0),0))</f>
        <v>0</v>
      </c>
      <c r="I734" s="57"/>
      <c r="J734" s="57"/>
      <c r="K734" s="57"/>
      <c r="L734" s="57"/>
      <c r="M734" s="58" t="str">
        <f t="shared" si="74"/>
        <v/>
      </c>
      <c r="N734" s="102"/>
    </row>
    <row r="735" spans="1:14">
      <c r="A735" s="97" t="str">
        <f t="shared" si="72"/>
        <v/>
      </c>
      <c r="B735" s="98" t="str">
        <f t="shared" si="71"/>
        <v/>
      </c>
      <c r="C735" s="99"/>
      <c r="D735" s="137"/>
      <c r="E735" s="100"/>
      <c r="F735" s="57"/>
      <c r="G735" s="58">
        <f t="shared" si="73"/>
        <v>0</v>
      </c>
      <c r="H735" s="58">
        <f>IF(E735="",0,IFERROR(VLOOKUP(E735,档案费管理台账!$D$4:$H$1000,5,0),0))</f>
        <v>0</v>
      </c>
      <c r="I735" s="57"/>
      <c r="J735" s="57"/>
      <c r="K735" s="57"/>
      <c r="L735" s="57"/>
      <c r="M735" s="58" t="str">
        <f t="shared" si="74"/>
        <v/>
      </c>
      <c r="N735" s="102"/>
    </row>
    <row r="736" spans="1:14">
      <c r="A736" s="97" t="str">
        <f t="shared" si="72"/>
        <v/>
      </c>
      <c r="B736" s="98" t="str">
        <f t="shared" si="71"/>
        <v/>
      </c>
      <c r="C736" s="99"/>
      <c r="D736" s="137"/>
      <c r="E736" s="100"/>
      <c r="F736" s="57"/>
      <c r="G736" s="58">
        <f t="shared" si="73"/>
        <v>0</v>
      </c>
      <c r="H736" s="58">
        <f>IF(E736="",0,IFERROR(VLOOKUP(E736,档案费管理台账!$D$4:$H$1000,5,0),0))</f>
        <v>0</v>
      </c>
      <c r="I736" s="57"/>
      <c r="J736" s="57"/>
      <c r="K736" s="57"/>
      <c r="L736" s="57"/>
      <c r="M736" s="58" t="str">
        <f t="shared" si="74"/>
        <v/>
      </c>
      <c r="N736" s="102"/>
    </row>
    <row r="737" spans="1:14">
      <c r="A737" s="97" t="str">
        <f t="shared" si="72"/>
        <v/>
      </c>
      <c r="B737" s="98" t="str">
        <f t="shared" si="71"/>
        <v/>
      </c>
      <c r="C737" s="99"/>
      <c r="D737" s="137"/>
      <c r="E737" s="100"/>
      <c r="F737" s="57"/>
      <c r="G737" s="58">
        <f t="shared" si="73"/>
        <v>0</v>
      </c>
      <c r="H737" s="58">
        <f>IF(E737="",0,IFERROR(VLOOKUP(E737,档案费管理台账!$D$4:$H$1000,5,0),0))</f>
        <v>0</v>
      </c>
      <c r="I737" s="57"/>
      <c r="J737" s="57"/>
      <c r="K737" s="57"/>
      <c r="L737" s="57"/>
      <c r="M737" s="58" t="str">
        <f t="shared" si="74"/>
        <v/>
      </c>
      <c r="N737" s="102"/>
    </row>
    <row r="738" spans="1:14">
      <c r="A738" s="97" t="str">
        <f t="shared" si="72"/>
        <v/>
      </c>
      <c r="B738" s="98" t="str">
        <f t="shared" si="71"/>
        <v/>
      </c>
      <c r="C738" s="99"/>
      <c r="D738" s="137"/>
      <c r="E738" s="100"/>
      <c r="F738" s="57"/>
      <c r="G738" s="58">
        <f t="shared" si="73"/>
        <v>0</v>
      </c>
      <c r="H738" s="58">
        <f>IF(E738="",0,IFERROR(VLOOKUP(E738,档案费管理台账!$D$4:$H$1000,5,0),0))</f>
        <v>0</v>
      </c>
      <c r="I738" s="57"/>
      <c r="J738" s="57"/>
      <c r="K738" s="57"/>
      <c r="L738" s="57"/>
      <c r="M738" s="58" t="str">
        <f t="shared" si="74"/>
        <v/>
      </c>
      <c r="N738" s="102"/>
    </row>
    <row r="739" spans="1:14">
      <c r="A739" s="97" t="str">
        <f t="shared" si="72"/>
        <v/>
      </c>
      <c r="B739" s="98" t="str">
        <f t="shared" si="71"/>
        <v/>
      </c>
      <c r="C739" s="99"/>
      <c r="D739" s="137"/>
      <c r="E739" s="100"/>
      <c r="F739" s="57"/>
      <c r="G739" s="58">
        <f t="shared" si="73"/>
        <v>0</v>
      </c>
      <c r="H739" s="58">
        <f>IF(E739="",0,IFERROR(VLOOKUP(E739,档案费管理台账!$D$4:$H$1000,5,0),0))</f>
        <v>0</v>
      </c>
      <c r="I739" s="57"/>
      <c r="J739" s="57"/>
      <c r="K739" s="57"/>
      <c r="L739" s="57"/>
      <c r="M739" s="58" t="str">
        <f t="shared" si="74"/>
        <v/>
      </c>
      <c r="N739" s="102"/>
    </row>
    <row r="740" spans="1:14">
      <c r="A740" s="97" t="str">
        <f t="shared" si="72"/>
        <v/>
      </c>
      <c r="B740" s="98" t="str">
        <f t="shared" si="71"/>
        <v/>
      </c>
      <c r="C740" s="99"/>
      <c r="D740" s="137"/>
      <c r="E740" s="100"/>
      <c r="F740" s="57"/>
      <c r="G740" s="58">
        <f t="shared" si="73"/>
        <v>0</v>
      </c>
      <c r="H740" s="58">
        <f>IF(E740="",0,IFERROR(VLOOKUP(E740,档案费管理台账!$D$4:$H$1000,5,0),0))</f>
        <v>0</v>
      </c>
      <c r="I740" s="57"/>
      <c r="J740" s="57"/>
      <c r="K740" s="57"/>
      <c r="L740" s="57"/>
      <c r="M740" s="58" t="str">
        <f t="shared" si="74"/>
        <v/>
      </c>
      <c r="N740" s="102"/>
    </row>
    <row r="741" spans="1:14">
      <c r="A741" s="97" t="str">
        <f t="shared" si="72"/>
        <v/>
      </c>
      <c r="B741" s="98" t="str">
        <f t="shared" si="71"/>
        <v/>
      </c>
      <c r="C741" s="99"/>
      <c r="D741" s="137"/>
      <c r="E741" s="100"/>
      <c r="F741" s="57"/>
      <c r="G741" s="58">
        <f t="shared" si="73"/>
        <v>0</v>
      </c>
      <c r="H741" s="58">
        <f>IF(E741="",0,IFERROR(VLOOKUP(E741,档案费管理台账!$D$4:$H$1000,5,0),0))</f>
        <v>0</v>
      </c>
      <c r="I741" s="57"/>
      <c r="J741" s="57"/>
      <c r="K741" s="57"/>
      <c r="L741" s="57"/>
      <c r="M741" s="58" t="str">
        <f t="shared" si="74"/>
        <v/>
      </c>
      <c r="N741" s="102"/>
    </row>
    <row r="742" spans="1:14">
      <c r="A742" s="97" t="str">
        <f t="shared" si="72"/>
        <v/>
      </c>
      <c r="B742" s="98" t="str">
        <f t="shared" si="71"/>
        <v/>
      </c>
      <c r="C742" s="99"/>
      <c r="D742" s="137"/>
      <c r="E742" s="100"/>
      <c r="F742" s="57"/>
      <c r="G742" s="58">
        <f t="shared" si="73"/>
        <v>0</v>
      </c>
      <c r="H742" s="58">
        <f>IF(E742="",0,IFERROR(VLOOKUP(E742,档案费管理台账!$D$4:$H$1000,5,0),0))</f>
        <v>0</v>
      </c>
      <c r="I742" s="57"/>
      <c r="J742" s="57"/>
      <c r="K742" s="57"/>
      <c r="L742" s="57"/>
      <c r="M742" s="58" t="str">
        <f t="shared" si="74"/>
        <v/>
      </c>
      <c r="N742" s="102"/>
    </row>
    <row r="743" spans="1:14">
      <c r="A743" s="97" t="str">
        <f t="shared" si="72"/>
        <v/>
      </c>
      <c r="B743" s="98" t="str">
        <f t="shared" si="71"/>
        <v/>
      </c>
      <c r="C743" s="99"/>
      <c r="D743" s="137"/>
      <c r="E743" s="100"/>
      <c r="F743" s="57"/>
      <c r="G743" s="58">
        <f t="shared" si="73"/>
        <v>0</v>
      </c>
      <c r="H743" s="58">
        <f>IF(E743="",0,IFERROR(VLOOKUP(E743,档案费管理台账!$D$4:$H$1000,5,0),0))</f>
        <v>0</v>
      </c>
      <c r="I743" s="57"/>
      <c r="J743" s="57"/>
      <c r="K743" s="57"/>
      <c r="L743" s="57"/>
      <c r="M743" s="58" t="str">
        <f t="shared" si="74"/>
        <v/>
      </c>
      <c r="N743" s="102"/>
    </row>
    <row r="744" spans="1:14">
      <c r="A744" s="97" t="str">
        <f t="shared" si="72"/>
        <v/>
      </c>
      <c r="B744" s="98" t="str">
        <f t="shared" si="71"/>
        <v/>
      </c>
      <c r="C744" s="99"/>
      <c r="D744" s="137"/>
      <c r="E744" s="100"/>
      <c r="F744" s="57"/>
      <c r="G744" s="58">
        <f t="shared" si="73"/>
        <v>0</v>
      </c>
      <c r="H744" s="58">
        <f>IF(E744="",0,IFERROR(VLOOKUP(E744,档案费管理台账!$D$4:$H$1000,5,0),0))</f>
        <v>0</v>
      </c>
      <c r="I744" s="57"/>
      <c r="J744" s="57"/>
      <c r="K744" s="57"/>
      <c r="L744" s="57"/>
      <c r="M744" s="58" t="str">
        <f t="shared" si="74"/>
        <v/>
      </c>
      <c r="N744" s="102"/>
    </row>
    <row r="745" spans="1:14">
      <c r="A745" s="97" t="str">
        <f t="shared" si="72"/>
        <v/>
      </c>
      <c r="B745" s="98" t="str">
        <f t="shared" si="71"/>
        <v/>
      </c>
      <c r="C745" s="99"/>
      <c r="D745" s="137"/>
      <c r="E745" s="100"/>
      <c r="F745" s="57"/>
      <c r="G745" s="58">
        <f t="shared" si="73"/>
        <v>0</v>
      </c>
      <c r="H745" s="58">
        <f>IF(E745="",0,IFERROR(VLOOKUP(E745,档案费管理台账!$D$4:$H$1000,5,0),0))</f>
        <v>0</v>
      </c>
      <c r="I745" s="57"/>
      <c r="J745" s="57"/>
      <c r="K745" s="57"/>
      <c r="L745" s="57"/>
      <c r="M745" s="58" t="str">
        <f t="shared" si="74"/>
        <v/>
      </c>
      <c r="N745" s="102"/>
    </row>
    <row r="746" spans="1:14">
      <c r="A746" s="97" t="str">
        <f t="shared" si="72"/>
        <v/>
      </c>
      <c r="B746" s="98" t="str">
        <f t="shared" si="71"/>
        <v/>
      </c>
      <c r="C746" s="99"/>
      <c r="D746" s="137"/>
      <c r="E746" s="100"/>
      <c r="F746" s="57"/>
      <c r="G746" s="58">
        <f t="shared" si="73"/>
        <v>0</v>
      </c>
      <c r="H746" s="58">
        <f>IF(E746="",0,IFERROR(VLOOKUP(E746,档案费管理台账!$D$4:$H$1000,5,0),0))</f>
        <v>0</v>
      </c>
      <c r="I746" s="57"/>
      <c r="J746" s="57"/>
      <c r="K746" s="57"/>
      <c r="L746" s="57"/>
      <c r="M746" s="58" t="str">
        <f t="shared" si="74"/>
        <v/>
      </c>
      <c r="N746" s="102"/>
    </row>
    <row r="747" spans="1:14">
      <c r="A747" s="97" t="str">
        <f t="shared" si="72"/>
        <v/>
      </c>
      <c r="B747" s="98" t="str">
        <f t="shared" si="71"/>
        <v/>
      </c>
      <c r="C747" s="99"/>
      <c r="D747" s="137"/>
      <c r="E747" s="100"/>
      <c r="F747" s="57"/>
      <c r="G747" s="58">
        <f t="shared" si="73"/>
        <v>0</v>
      </c>
      <c r="H747" s="58">
        <f>IF(E747="",0,IFERROR(VLOOKUP(E747,档案费管理台账!$D$4:$H$1000,5,0),0))</f>
        <v>0</v>
      </c>
      <c r="I747" s="57"/>
      <c r="J747" s="57"/>
      <c r="K747" s="57"/>
      <c r="L747" s="57"/>
      <c r="M747" s="58" t="str">
        <f t="shared" si="74"/>
        <v/>
      </c>
      <c r="N747" s="102"/>
    </row>
    <row r="748" spans="1:14">
      <c r="A748" s="97" t="str">
        <f t="shared" si="72"/>
        <v/>
      </c>
      <c r="B748" s="98" t="str">
        <f t="shared" ref="B748:B811" si="75">IF(C748="","",MONTH(C748)&amp;"月")</f>
        <v/>
      </c>
      <c r="C748" s="99"/>
      <c r="D748" s="137"/>
      <c r="E748" s="100"/>
      <c r="F748" s="57"/>
      <c r="G748" s="58">
        <f t="shared" si="73"/>
        <v>0</v>
      </c>
      <c r="H748" s="58">
        <f>IF(E748="",0,IFERROR(VLOOKUP(E748,档案费管理台账!$D$4:$H$1000,5,0),0))</f>
        <v>0</v>
      </c>
      <c r="I748" s="57"/>
      <c r="J748" s="57"/>
      <c r="K748" s="57"/>
      <c r="L748" s="57"/>
      <c r="M748" s="58" t="str">
        <f t="shared" si="74"/>
        <v/>
      </c>
      <c r="N748" s="102"/>
    </row>
    <row r="749" spans="1:14">
      <c r="A749" s="97" t="str">
        <f t="shared" ref="A749:A812" si="76">IF(C749="","",ROW()-42)</f>
        <v/>
      </c>
      <c r="B749" s="98" t="str">
        <f t="shared" si="75"/>
        <v/>
      </c>
      <c r="C749" s="99"/>
      <c r="D749" s="137"/>
      <c r="E749" s="100"/>
      <c r="F749" s="57"/>
      <c r="G749" s="58">
        <f t="shared" ref="G749:G812" si="77">IF(F749="",0,F749*$K$41)</f>
        <v>0</v>
      </c>
      <c r="H749" s="58">
        <f>IF(E749="",0,IFERROR(VLOOKUP(E749,档案费管理台账!$D$4:$H$1000,5,0),0))</f>
        <v>0</v>
      </c>
      <c r="I749" s="57"/>
      <c r="J749" s="57"/>
      <c r="K749" s="57"/>
      <c r="L749" s="57"/>
      <c r="M749" s="58" t="str">
        <f t="shared" ref="M749:M812" si="78">IF(C749="","",ROUND(M748+G749-I749-J749-K749-L749-H749,2))</f>
        <v/>
      </c>
      <c r="N749" s="102"/>
    </row>
    <row r="750" spans="1:14">
      <c r="A750" s="97" t="str">
        <f t="shared" si="76"/>
        <v/>
      </c>
      <c r="B750" s="98" t="str">
        <f t="shared" si="75"/>
        <v/>
      </c>
      <c r="C750" s="99"/>
      <c r="D750" s="137"/>
      <c r="E750" s="100"/>
      <c r="F750" s="57"/>
      <c r="G750" s="58">
        <f t="shared" si="77"/>
        <v>0</v>
      </c>
      <c r="H750" s="58">
        <f>IF(E750="",0,IFERROR(VLOOKUP(E750,档案费管理台账!$D$4:$H$1000,5,0),0))</f>
        <v>0</v>
      </c>
      <c r="I750" s="57"/>
      <c r="J750" s="57"/>
      <c r="K750" s="57"/>
      <c r="L750" s="57"/>
      <c r="M750" s="58" t="str">
        <f t="shared" si="78"/>
        <v/>
      </c>
      <c r="N750" s="102"/>
    </row>
    <row r="751" spans="1:14">
      <c r="A751" s="97" t="str">
        <f t="shared" si="76"/>
        <v/>
      </c>
      <c r="B751" s="98" t="str">
        <f t="shared" si="75"/>
        <v/>
      </c>
      <c r="C751" s="99"/>
      <c r="D751" s="137"/>
      <c r="E751" s="100"/>
      <c r="F751" s="57"/>
      <c r="G751" s="58">
        <f t="shared" si="77"/>
        <v>0</v>
      </c>
      <c r="H751" s="58">
        <f>IF(E751="",0,IFERROR(VLOOKUP(E751,档案费管理台账!$D$4:$H$1000,5,0),0))</f>
        <v>0</v>
      </c>
      <c r="I751" s="57"/>
      <c r="J751" s="57"/>
      <c r="K751" s="57"/>
      <c r="L751" s="57"/>
      <c r="M751" s="58" t="str">
        <f t="shared" si="78"/>
        <v/>
      </c>
      <c r="N751" s="102"/>
    </row>
    <row r="752" spans="1:14">
      <c r="A752" s="97" t="str">
        <f t="shared" si="76"/>
        <v/>
      </c>
      <c r="B752" s="98" t="str">
        <f t="shared" si="75"/>
        <v/>
      </c>
      <c r="C752" s="99"/>
      <c r="D752" s="137"/>
      <c r="E752" s="100"/>
      <c r="F752" s="57"/>
      <c r="G752" s="58">
        <f t="shared" si="77"/>
        <v>0</v>
      </c>
      <c r="H752" s="58">
        <f>IF(E752="",0,IFERROR(VLOOKUP(E752,档案费管理台账!$D$4:$H$1000,5,0),0))</f>
        <v>0</v>
      </c>
      <c r="I752" s="57"/>
      <c r="J752" s="57"/>
      <c r="K752" s="57"/>
      <c r="L752" s="57"/>
      <c r="M752" s="58" t="str">
        <f t="shared" si="78"/>
        <v/>
      </c>
      <c r="N752" s="102"/>
    </row>
    <row r="753" spans="1:14">
      <c r="A753" s="97" t="str">
        <f t="shared" si="76"/>
        <v/>
      </c>
      <c r="B753" s="98" t="str">
        <f t="shared" si="75"/>
        <v/>
      </c>
      <c r="C753" s="99"/>
      <c r="D753" s="137"/>
      <c r="E753" s="100"/>
      <c r="F753" s="57"/>
      <c r="G753" s="58">
        <f t="shared" si="77"/>
        <v>0</v>
      </c>
      <c r="H753" s="58">
        <f>IF(E753="",0,IFERROR(VLOOKUP(E753,档案费管理台账!$D$4:$H$1000,5,0),0))</f>
        <v>0</v>
      </c>
      <c r="I753" s="57"/>
      <c r="J753" s="57"/>
      <c r="K753" s="57"/>
      <c r="L753" s="57"/>
      <c r="M753" s="58" t="str">
        <f t="shared" si="78"/>
        <v/>
      </c>
      <c r="N753" s="102"/>
    </row>
    <row r="754" spans="1:14">
      <c r="A754" s="97" t="str">
        <f t="shared" si="76"/>
        <v/>
      </c>
      <c r="B754" s="98" t="str">
        <f t="shared" si="75"/>
        <v/>
      </c>
      <c r="C754" s="99"/>
      <c r="D754" s="137"/>
      <c r="E754" s="100"/>
      <c r="F754" s="57"/>
      <c r="G754" s="58">
        <f t="shared" si="77"/>
        <v>0</v>
      </c>
      <c r="H754" s="58">
        <f>IF(E754="",0,IFERROR(VLOOKUP(E754,档案费管理台账!$D$4:$H$1000,5,0),0))</f>
        <v>0</v>
      </c>
      <c r="I754" s="57"/>
      <c r="J754" s="57"/>
      <c r="K754" s="57"/>
      <c r="L754" s="57"/>
      <c r="M754" s="58" t="str">
        <f t="shared" si="78"/>
        <v/>
      </c>
      <c r="N754" s="102"/>
    </row>
    <row r="755" spans="1:14">
      <c r="A755" s="97" t="str">
        <f t="shared" si="76"/>
        <v/>
      </c>
      <c r="B755" s="98" t="str">
        <f t="shared" si="75"/>
        <v/>
      </c>
      <c r="C755" s="99"/>
      <c r="D755" s="137"/>
      <c r="E755" s="100"/>
      <c r="F755" s="57"/>
      <c r="G755" s="58">
        <f t="shared" si="77"/>
        <v>0</v>
      </c>
      <c r="H755" s="58">
        <f>IF(E755="",0,IFERROR(VLOOKUP(E755,档案费管理台账!$D$4:$H$1000,5,0),0))</f>
        <v>0</v>
      </c>
      <c r="I755" s="57"/>
      <c r="J755" s="57"/>
      <c r="K755" s="57"/>
      <c r="L755" s="57"/>
      <c r="M755" s="58" t="str">
        <f t="shared" si="78"/>
        <v/>
      </c>
      <c r="N755" s="102"/>
    </row>
    <row r="756" spans="1:14">
      <c r="A756" s="97" t="str">
        <f t="shared" si="76"/>
        <v/>
      </c>
      <c r="B756" s="98" t="str">
        <f t="shared" si="75"/>
        <v/>
      </c>
      <c r="C756" s="99"/>
      <c r="D756" s="137"/>
      <c r="E756" s="100"/>
      <c r="F756" s="57"/>
      <c r="G756" s="58">
        <f t="shared" si="77"/>
        <v>0</v>
      </c>
      <c r="H756" s="58">
        <f>IF(E756="",0,IFERROR(VLOOKUP(E756,档案费管理台账!$D$4:$H$1000,5,0),0))</f>
        <v>0</v>
      </c>
      <c r="I756" s="57"/>
      <c r="J756" s="57"/>
      <c r="K756" s="57"/>
      <c r="L756" s="57"/>
      <c r="M756" s="58" t="str">
        <f t="shared" si="78"/>
        <v/>
      </c>
      <c r="N756" s="102"/>
    </row>
    <row r="757" spans="1:14">
      <c r="A757" s="97" t="str">
        <f t="shared" si="76"/>
        <v/>
      </c>
      <c r="B757" s="98" t="str">
        <f t="shared" si="75"/>
        <v/>
      </c>
      <c r="C757" s="99"/>
      <c r="D757" s="137"/>
      <c r="E757" s="100"/>
      <c r="F757" s="57"/>
      <c r="G757" s="58">
        <f t="shared" si="77"/>
        <v>0</v>
      </c>
      <c r="H757" s="58">
        <f>IF(E757="",0,IFERROR(VLOOKUP(E757,档案费管理台账!$D$4:$H$1000,5,0),0))</f>
        <v>0</v>
      </c>
      <c r="I757" s="57"/>
      <c r="J757" s="57"/>
      <c r="K757" s="57"/>
      <c r="L757" s="57"/>
      <c r="M757" s="58" t="str">
        <f t="shared" si="78"/>
        <v/>
      </c>
      <c r="N757" s="102"/>
    </row>
    <row r="758" spans="1:14">
      <c r="A758" s="97" t="str">
        <f t="shared" si="76"/>
        <v/>
      </c>
      <c r="B758" s="98" t="str">
        <f t="shared" si="75"/>
        <v/>
      </c>
      <c r="C758" s="99"/>
      <c r="D758" s="137"/>
      <c r="E758" s="100"/>
      <c r="F758" s="57"/>
      <c r="G758" s="58">
        <f t="shared" si="77"/>
        <v>0</v>
      </c>
      <c r="H758" s="58">
        <f>IF(E758="",0,IFERROR(VLOOKUP(E758,档案费管理台账!$D$4:$H$1000,5,0),0))</f>
        <v>0</v>
      </c>
      <c r="I758" s="57"/>
      <c r="J758" s="57"/>
      <c r="K758" s="57"/>
      <c r="L758" s="57"/>
      <c r="M758" s="58" t="str">
        <f t="shared" si="78"/>
        <v/>
      </c>
      <c r="N758" s="102"/>
    </row>
    <row r="759" spans="1:14">
      <c r="A759" s="97" t="str">
        <f t="shared" si="76"/>
        <v/>
      </c>
      <c r="B759" s="98" t="str">
        <f t="shared" si="75"/>
        <v/>
      </c>
      <c r="C759" s="99"/>
      <c r="D759" s="137"/>
      <c r="E759" s="100"/>
      <c r="F759" s="57"/>
      <c r="G759" s="58">
        <f t="shared" si="77"/>
        <v>0</v>
      </c>
      <c r="H759" s="58">
        <f>IF(E759="",0,IFERROR(VLOOKUP(E759,档案费管理台账!$D$4:$H$1000,5,0),0))</f>
        <v>0</v>
      </c>
      <c r="I759" s="57"/>
      <c r="J759" s="57"/>
      <c r="K759" s="57"/>
      <c r="L759" s="57"/>
      <c r="M759" s="58" t="str">
        <f t="shared" si="78"/>
        <v/>
      </c>
      <c r="N759" s="102"/>
    </row>
    <row r="760" spans="1:14">
      <c r="A760" s="97" t="str">
        <f t="shared" si="76"/>
        <v/>
      </c>
      <c r="B760" s="98" t="str">
        <f t="shared" si="75"/>
        <v/>
      </c>
      <c r="C760" s="99"/>
      <c r="D760" s="137"/>
      <c r="E760" s="100"/>
      <c r="F760" s="57"/>
      <c r="G760" s="58">
        <f t="shared" si="77"/>
        <v>0</v>
      </c>
      <c r="H760" s="58">
        <f>IF(E760="",0,IFERROR(VLOOKUP(E760,档案费管理台账!$D$4:$H$1000,5,0),0))</f>
        <v>0</v>
      </c>
      <c r="I760" s="57"/>
      <c r="J760" s="57"/>
      <c r="K760" s="57"/>
      <c r="L760" s="57"/>
      <c r="M760" s="58" t="str">
        <f t="shared" si="78"/>
        <v/>
      </c>
      <c r="N760" s="102"/>
    </row>
    <row r="761" spans="1:14">
      <c r="A761" s="97" t="str">
        <f t="shared" si="76"/>
        <v/>
      </c>
      <c r="B761" s="98" t="str">
        <f t="shared" si="75"/>
        <v/>
      </c>
      <c r="C761" s="99"/>
      <c r="D761" s="137"/>
      <c r="E761" s="100"/>
      <c r="F761" s="57"/>
      <c r="G761" s="58">
        <f t="shared" si="77"/>
        <v>0</v>
      </c>
      <c r="H761" s="58">
        <f>IF(E761="",0,IFERROR(VLOOKUP(E761,档案费管理台账!$D$4:$H$1000,5,0),0))</f>
        <v>0</v>
      </c>
      <c r="I761" s="57"/>
      <c r="J761" s="57"/>
      <c r="K761" s="57"/>
      <c r="L761" s="57"/>
      <c r="M761" s="58" t="str">
        <f t="shared" si="78"/>
        <v/>
      </c>
      <c r="N761" s="102"/>
    </row>
    <row r="762" spans="1:14">
      <c r="A762" s="97" t="str">
        <f t="shared" si="76"/>
        <v/>
      </c>
      <c r="B762" s="98" t="str">
        <f t="shared" si="75"/>
        <v/>
      </c>
      <c r="C762" s="99"/>
      <c r="D762" s="137"/>
      <c r="E762" s="100"/>
      <c r="F762" s="57"/>
      <c r="G762" s="58">
        <f t="shared" si="77"/>
        <v>0</v>
      </c>
      <c r="H762" s="58">
        <f>IF(E762="",0,IFERROR(VLOOKUP(E762,档案费管理台账!$D$4:$H$1000,5,0),0))</f>
        <v>0</v>
      </c>
      <c r="I762" s="57"/>
      <c r="J762" s="57"/>
      <c r="K762" s="57"/>
      <c r="L762" s="57"/>
      <c r="M762" s="58" t="str">
        <f t="shared" si="78"/>
        <v/>
      </c>
      <c r="N762" s="102"/>
    </row>
    <row r="763" spans="1:14">
      <c r="A763" s="97" t="str">
        <f t="shared" si="76"/>
        <v/>
      </c>
      <c r="B763" s="98" t="str">
        <f t="shared" si="75"/>
        <v/>
      </c>
      <c r="C763" s="99"/>
      <c r="D763" s="137"/>
      <c r="E763" s="100"/>
      <c r="F763" s="57"/>
      <c r="G763" s="58">
        <f t="shared" si="77"/>
        <v>0</v>
      </c>
      <c r="H763" s="58">
        <f>IF(E763="",0,IFERROR(VLOOKUP(E763,档案费管理台账!$D$4:$H$1000,5,0),0))</f>
        <v>0</v>
      </c>
      <c r="I763" s="57"/>
      <c r="J763" s="57"/>
      <c r="K763" s="57"/>
      <c r="L763" s="57"/>
      <c r="M763" s="58" t="str">
        <f t="shared" si="78"/>
        <v/>
      </c>
      <c r="N763" s="102"/>
    </row>
    <row r="764" spans="1:14">
      <c r="A764" s="97" t="str">
        <f t="shared" si="76"/>
        <v/>
      </c>
      <c r="B764" s="98" t="str">
        <f t="shared" si="75"/>
        <v/>
      </c>
      <c r="C764" s="99"/>
      <c r="D764" s="137"/>
      <c r="E764" s="100"/>
      <c r="F764" s="57"/>
      <c r="G764" s="58">
        <f t="shared" si="77"/>
        <v>0</v>
      </c>
      <c r="H764" s="58">
        <f>IF(E764="",0,IFERROR(VLOOKUP(E764,档案费管理台账!$D$4:$H$1000,5,0),0))</f>
        <v>0</v>
      </c>
      <c r="I764" s="57"/>
      <c r="J764" s="57"/>
      <c r="K764" s="57"/>
      <c r="L764" s="57"/>
      <c r="M764" s="58" t="str">
        <f t="shared" si="78"/>
        <v/>
      </c>
      <c r="N764" s="102"/>
    </row>
    <row r="765" spans="1:14">
      <c r="A765" s="97" t="str">
        <f t="shared" si="76"/>
        <v/>
      </c>
      <c r="B765" s="98" t="str">
        <f t="shared" si="75"/>
        <v/>
      </c>
      <c r="C765" s="99"/>
      <c r="D765" s="137"/>
      <c r="E765" s="100"/>
      <c r="F765" s="57"/>
      <c r="G765" s="58">
        <f t="shared" si="77"/>
        <v>0</v>
      </c>
      <c r="H765" s="58">
        <f>IF(E765="",0,IFERROR(VLOOKUP(E765,档案费管理台账!$D$4:$H$1000,5,0),0))</f>
        <v>0</v>
      </c>
      <c r="I765" s="57"/>
      <c r="J765" s="57"/>
      <c r="K765" s="57"/>
      <c r="L765" s="57"/>
      <c r="M765" s="58" t="str">
        <f t="shared" si="78"/>
        <v/>
      </c>
      <c r="N765" s="102"/>
    </row>
    <row r="766" spans="1:14">
      <c r="A766" s="97" t="str">
        <f t="shared" si="76"/>
        <v/>
      </c>
      <c r="B766" s="98" t="str">
        <f t="shared" si="75"/>
        <v/>
      </c>
      <c r="C766" s="99"/>
      <c r="D766" s="137"/>
      <c r="E766" s="100"/>
      <c r="F766" s="57"/>
      <c r="G766" s="58">
        <f t="shared" si="77"/>
        <v>0</v>
      </c>
      <c r="H766" s="58">
        <f>IF(E766="",0,IFERROR(VLOOKUP(E766,档案费管理台账!$D$4:$H$1000,5,0),0))</f>
        <v>0</v>
      </c>
      <c r="I766" s="57"/>
      <c r="J766" s="57"/>
      <c r="K766" s="57"/>
      <c r="L766" s="57"/>
      <c r="M766" s="58" t="str">
        <f t="shared" si="78"/>
        <v/>
      </c>
      <c r="N766" s="102"/>
    </row>
    <row r="767" spans="1:14">
      <c r="A767" s="97" t="str">
        <f t="shared" si="76"/>
        <v/>
      </c>
      <c r="B767" s="98" t="str">
        <f t="shared" si="75"/>
        <v/>
      </c>
      <c r="C767" s="99"/>
      <c r="D767" s="137"/>
      <c r="E767" s="100"/>
      <c r="F767" s="57"/>
      <c r="G767" s="58">
        <f t="shared" si="77"/>
        <v>0</v>
      </c>
      <c r="H767" s="58">
        <f>IF(E767="",0,IFERROR(VLOOKUP(E767,档案费管理台账!$D$4:$H$1000,5,0),0))</f>
        <v>0</v>
      </c>
      <c r="I767" s="57"/>
      <c r="J767" s="57"/>
      <c r="K767" s="57"/>
      <c r="L767" s="57"/>
      <c r="M767" s="58" t="str">
        <f t="shared" si="78"/>
        <v/>
      </c>
      <c r="N767" s="102"/>
    </row>
    <row r="768" spans="1:14">
      <c r="A768" s="97" t="str">
        <f t="shared" si="76"/>
        <v/>
      </c>
      <c r="B768" s="98" t="str">
        <f t="shared" si="75"/>
        <v/>
      </c>
      <c r="C768" s="99"/>
      <c r="D768" s="137"/>
      <c r="E768" s="100"/>
      <c r="F768" s="57"/>
      <c r="G768" s="58">
        <f t="shared" si="77"/>
        <v>0</v>
      </c>
      <c r="H768" s="58">
        <f>IF(E768="",0,IFERROR(VLOOKUP(E768,档案费管理台账!$D$4:$H$1000,5,0),0))</f>
        <v>0</v>
      </c>
      <c r="I768" s="57"/>
      <c r="J768" s="57"/>
      <c r="K768" s="57"/>
      <c r="L768" s="57"/>
      <c r="M768" s="58" t="str">
        <f t="shared" si="78"/>
        <v/>
      </c>
      <c r="N768" s="102"/>
    </row>
    <row r="769" spans="1:14">
      <c r="A769" s="97" t="str">
        <f t="shared" si="76"/>
        <v/>
      </c>
      <c r="B769" s="98" t="str">
        <f t="shared" si="75"/>
        <v/>
      </c>
      <c r="C769" s="99"/>
      <c r="D769" s="137"/>
      <c r="E769" s="100"/>
      <c r="F769" s="57"/>
      <c r="G769" s="58">
        <f t="shared" si="77"/>
        <v>0</v>
      </c>
      <c r="H769" s="58">
        <f>IF(E769="",0,IFERROR(VLOOKUP(E769,档案费管理台账!$D$4:$H$1000,5,0),0))</f>
        <v>0</v>
      </c>
      <c r="I769" s="57"/>
      <c r="J769" s="57"/>
      <c r="K769" s="57"/>
      <c r="L769" s="57"/>
      <c r="M769" s="58" t="str">
        <f t="shared" si="78"/>
        <v/>
      </c>
      <c r="N769" s="102"/>
    </row>
    <row r="770" spans="1:14">
      <c r="A770" s="97" t="str">
        <f t="shared" si="76"/>
        <v/>
      </c>
      <c r="B770" s="98" t="str">
        <f t="shared" si="75"/>
        <v/>
      </c>
      <c r="C770" s="99"/>
      <c r="D770" s="137"/>
      <c r="E770" s="100"/>
      <c r="F770" s="57"/>
      <c r="G770" s="58">
        <f t="shared" si="77"/>
        <v>0</v>
      </c>
      <c r="H770" s="58">
        <f>IF(E770="",0,IFERROR(VLOOKUP(E770,档案费管理台账!$D$4:$H$1000,5,0),0))</f>
        <v>0</v>
      </c>
      <c r="I770" s="57"/>
      <c r="J770" s="57"/>
      <c r="K770" s="57"/>
      <c r="L770" s="57"/>
      <c r="M770" s="58" t="str">
        <f t="shared" si="78"/>
        <v/>
      </c>
      <c r="N770" s="102"/>
    </row>
    <row r="771" spans="1:14">
      <c r="A771" s="97" t="str">
        <f t="shared" si="76"/>
        <v/>
      </c>
      <c r="B771" s="98" t="str">
        <f t="shared" si="75"/>
        <v/>
      </c>
      <c r="C771" s="99"/>
      <c r="D771" s="137"/>
      <c r="E771" s="100"/>
      <c r="F771" s="57"/>
      <c r="G771" s="58">
        <f t="shared" si="77"/>
        <v>0</v>
      </c>
      <c r="H771" s="58">
        <f>IF(E771="",0,IFERROR(VLOOKUP(E771,档案费管理台账!$D$4:$H$1000,5,0),0))</f>
        <v>0</v>
      </c>
      <c r="I771" s="57"/>
      <c r="J771" s="57"/>
      <c r="K771" s="57"/>
      <c r="L771" s="57"/>
      <c r="M771" s="58" t="str">
        <f t="shared" si="78"/>
        <v/>
      </c>
      <c r="N771" s="102"/>
    </row>
    <row r="772" spans="1:14">
      <c r="A772" s="97" t="str">
        <f t="shared" si="76"/>
        <v/>
      </c>
      <c r="B772" s="98" t="str">
        <f t="shared" si="75"/>
        <v/>
      </c>
      <c r="C772" s="99"/>
      <c r="D772" s="137"/>
      <c r="E772" s="100"/>
      <c r="F772" s="57"/>
      <c r="G772" s="58">
        <f t="shared" si="77"/>
        <v>0</v>
      </c>
      <c r="H772" s="58">
        <f>IF(E772="",0,IFERROR(VLOOKUP(E772,档案费管理台账!$D$4:$H$1000,5,0),0))</f>
        <v>0</v>
      </c>
      <c r="I772" s="57"/>
      <c r="J772" s="57"/>
      <c r="K772" s="57"/>
      <c r="L772" s="57"/>
      <c r="M772" s="58" t="str">
        <f t="shared" si="78"/>
        <v/>
      </c>
      <c r="N772" s="102"/>
    </row>
    <row r="773" spans="1:14">
      <c r="A773" s="97" t="str">
        <f t="shared" si="76"/>
        <v/>
      </c>
      <c r="B773" s="98" t="str">
        <f t="shared" si="75"/>
        <v/>
      </c>
      <c r="C773" s="99"/>
      <c r="D773" s="137"/>
      <c r="E773" s="100"/>
      <c r="F773" s="57"/>
      <c r="G773" s="58">
        <f t="shared" si="77"/>
        <v>0</v>
      </c>
      <c r="H773" s="58">
        <f>IF(E773="",0,IFERROR(VLOOKUP(E773,档案费管理台账!$D$4:$H$1000,5,0),0))</f>
        <v>0</v>
      </c>
      <c r="I773" s="57"/>
      <c r="J773" s="57"/>
      <c r="K773" s="57"/>
      <c r="L773" s="57"/>
      <c r="M773" s="58" t="str">
        <f t="shared" si="78"/>
        <v/>
      </c>
      <c r="N773" s="102"/>
    </row>
    <row r="774" spans="1:14">
      <c r="A774" s="97" t="str">
        <f t="shared" si="76"/>
        <v/>
      </c>
      <c r="B774" s="98" t="str">
        <f t="shared" si="75"/>
        <v/>
      </c>
      <c r="C774" s="99"/>
      <c r="D774" s="137"/>
      <c r="E774" s="100"/>
      <c r="F774" s="57"/>
      <c r="G774" s="58">
        <f t="shared" si="77"/>
        <v>0</v>
      </c>
      <c r="H774" s="58">
        <f>IF(E774="",0,IFERROR(VLOOKUP(E774,档案费管理台账!$D$4:$H$1000,5,0),0))</f>
        <v>0</v>
      </c>
      <c r="I774" s="57"/>
      <c r="J774" s="57"/>
      <c r="K774" s="57"/>
      <c r="L774" s="57"/>
      <c r="M774" s="58" t="str">
        <f t="shared" si="78"/>
        <v/>
      </c>
      <c r="N774" s="102"/>
    </row>
    <row r="775" spans="1:14">
      <c r="A775" s="97" t="str">
        <f t="shared" si="76"/>
        <v/>
      </c>
      <c r="B775" s="98" t="str">
        <f t="shared" si="75"/>
        <v/>
      </c>
      <c r="C775" s="99"/>
      <c r="D775" s="137"/>
      <c r="E775" s="100"/>
      <c r="F775" s="57"/>
      <c r="G775" s="58">
        <f t="shared" si="77"/>
        <v>0</v>
      </c>
      <c r="H775" s="58">
        <f>IF(E775="",0,IFERROR(VLOOKUP(E775,档案费管理台账!$D$4:$H$1000,5,0),0))</f>
        <v>0</v>
      </c>
      <c r="I775" s="57"/>
      <c r="J775" s="57"/>
      <c r="K775" s="57"/>
      <c r="L775" s="57"/>
      <c r="M775" s="58" t="str">
        <f t="shared" si="78"/>
        <v/>
      </c>
      <c r="N775" s="102"/>
    </row>
    <row r="776" spans="1:14">
      <c r="A776" s="97" t="str">
        <f t="shared" si="76"/>
        <v/>
      </c>
      <c r="B776" s="98" t="str">
        <f t="shared" si="75"/>
        <v/>
      </c>
      <c r="C776" s="99"/>
      <c r="D776" s="137"/>
      <c r="E776" s="100"/>
      <c r="F776" s="57"/>
      <c r="G776" s="58">
        <f t="shared" si="77"/>
        <v>0</v>
      </c>
      <c r="H776" s="58">
        <f>IF(E776="",0,IFERROR(VLOOKUP(E776,档案费管理台账!$D$4:$H$1000,5,0),0))</f>
        <v>0</v>
      </c>
      <c r="I776" s="57"/>
      <c r="J776" s="57"/>
      <c r="K776" s="57"/>
      <c r="L776" s="57"/>
      <c r="M776" s="58" t="str">
        <f t="shared" si="78"/>
        <v/>
      </c>
      <c r="N776" s="102"/>
    </row>
    <row r="777" spans="1:14">
      <c r="A777" s="97" t="str">
        <f t="shared" si="76"/>
        <v/>
      </c>
      <c r="B777" s="98" t="str">
        <f t="shared" si="75"/>
        <v/>
      </c>
      <c r="C777" s="99"/>
      <c r="D777" s="137"/>
      <c r="E777" s="100"/>
      <c r="F777" s="57"/>
      <c r="G777" s="58">
        <f t="shared" si="77"/>
        <v>0</v>
      </c>
      <c r="H777" s="58">
        <f>IF(E777="",0,IFERROR(VLOOKUP(E777,档案费管理台账!$D$4:$H$1000,5,0),0))</f>
        <v>0</v>
      </c>
      <c r="I777" s="57"/>
      <c r="J777" s="57"/>
      <c r="K777" s="57"/>
      <c r="L777" s="57"/>
      <c r="M777" s="58" t="str">
        <f t="shared" si="78"/>
        <v/>
      </c>
      <c r="N777" s="102"/>
    </row>
    <row r="778" spans="1:14">
      <c r="A778" s="97" t="str">
        <f t="shared" si="76"/>
        <v/>
      </c>
      <c r="B778" s="98" t="str">
        <f t="shared" si="75"/>
        <v/>
      </c>
      <c r="C778" s="99"/>
      <c r="D778" s="137"/>
      <c r="E778" s="100"/>
      <c r="F778" s="57"/>
      <c r="G778" s="58">
        <f t="shared" si="77"/>
        <v>0</v>
      </c>
      <c r="H778" s="58">
        <f>IF(E778="",0,IFERROR(VLOOKUP(E778,档案费管理台账!$D$4:$H$1000,5,0),0))</f>
        <v>0</v>
      </c>
      <c r="I778" s="57"/>
      <c r="J778" s="57"/>
      <c r="K778" s="57"/>
      <c r="L778" s="57"/>
      <c r="M778" s="58" t="str">
        <f t="shared" si="78"/>
        <v/>
      </c>
      <c r="N778" s="102"/>
    </row>
    <row r="779" spans="1:14">
      <c r="A779" s="97" t="str">
        <f t="shared" si="76"/>
        <v/>
      </c>
      <c r="B779" s="98" t="str">
        <f t="shared" si="75"/>
        <v/>
      </c>
      <c r="C779" s="99"/>
      <c r="D779" s="137"/>
      <c r="E779" s="100"/>
      <c r="F779" s="57"/>
      <c r="G779" s="58">
        <f t="shared" si="77"/>
        <v>0</v>
      </c>
      <c r="H779" s="58">
        <f>IF(E779="",0,IFERROR(VLOOKUP(E779,档案费管理台账!$D$4:$H$1000,5,0),0))</f>
        <v>0</v>
      </c>
      <c r="I779" s="57"/>
      <c r="J779" s="57"/>
      <c r="K779" s="57"/>
      <c r="L779" s="57"/>
      <c r="M779" s="58" t="str">
        <f t="shared" si="78"/>
        <v/>
      </c>
      <c r="N779" s="102"/>
    </row>
    <row r="780" spans="1:14">
      <c r="A780" s="97" t="str">
        <f t="shared" si="76"/>
        <v/>
      </c>
      <c r="B780" s="98" t="str">
        <f t="shared" si="75"/>
        <v/>
      </c>
      <c r="C780" s="99"/>
      <c r="D780" s="137"/>
      <c r="E780" s="100"/>
      <c r="F780" s="57"/>
      <c r="G780" s="58">
        <f t="shared" si="77"/>
        <v>0</v>
      </c>
      <c r="H780" s="58">
        <f>IF(E780="",0,IFERROR(VLOOKUP(E780,档案费管理台账!$D$4:$H$1000,5,0),0))</f>
        <v>0</v>
      </c>
      <c r="I780" s="57"/>
      <c r="J780" s="57"/>
      <c r="K780" s="57"/>
      <c r="L780" s="57"/>
      <c r="M780" s="58" t="str">
        <f t="shared" si="78"/>
        <v/>
      </c>
      <c r="N780" s="102"/>
    </row>
    <row r="781" spans="1:14">
      <c r="A781" s="97" t="str">
        <f t="shared" si="76"/>
        <v/>
      </c>
      <c r="B781" s="98" t="str">
        <f t="shared" si="75"/>
        <v/>
      </c>
      <c r="C781" s="99"/>
      <c r="D781" s="137"/>
      <c r="E781" s="100"/>
      <c r="F781" s="57"/>
      <c r="G781" s="58">
        <f t="shared" si="77"/>
        <v>0</v>
      </c>
      <c r="H781" s="58">
        <f>IF(E781="",0,IFERROR(VLOOKUP(E781,档案费管理台账!$D$4:$H$1000,5,0),0))</f>
        <v>0</v>
      </c>
      <c r="I781" s="57"/>
      <c r="J781" s="57"/>
      <c r="K781" s="57"/>
      <c r="L781" s="57"/>
      <c r="M781" s="58" t="str">
        <f t="shared" si="78"/>
        <v/>
      </c>
      <c r="N781" s="102"/>
    </row>
    <row r="782" spans="1:14">
      <c r="A782" s="97" t="str">
        <f t="shared" si="76"/>
        <v/>
      </c>
      <c r="B782" s="98" t="str">
        <f t="shared" si="75"/>
        <v/>
      </c>
      <c r="C782" s="99"/>
      <c r="D782" s="137"/>
      <c r="E782" s="100"/>
      <c r="F782" s="57"/>
      <c r="G782" s="58">
        <f t="shared" si="77"/>
        <v>0</v>
      </c>
      <c r="H782" s="58">
        <f>IF(E782="",0,IFERROR(VLOOKUP(E782,档案费管理台账!$D$4:$H$1000,5,0),0))</f>
        <v>0</v>
      </c>
      <c r="I782" s="57"/>
      <c r="J782" s="57"/>
      <c r="K782" s="57"/>
      <c r="L782" s="57"/>
      <c r="M782" s="58" t="str">
        <f t="shared" si="78"/>
        <v/>
      </c>
      <c r="N782" s="102"/>
    </row>
    <row r="783" spans="1:14">
      <c r="A783" s="97" t="str">
        <f t="shared" si="76"/>
        <v/>
      </c>
      <c r="B783" s="98" t="str">
        <f t="shared" si="75"/>
        <v/>
      </c>
      <c r="C783" s="99"/>
      <c r="D783" s="137"/>
      <c r="E783" s="100"/>
      <c r="F783" s="57"/>
      <c r="G783" s="58">
        <f t="shared" si="77"/>
        <v>0</v>
      </c>
      <c r="H783" s="58">
        <f>IF(E783="",0,IFERROR(VLOOKUP(E783,档案费管理台账!$D$4:$H$1000,5,0),0))</f>
        <v>0</v>
      </c>
      <c r="I783" s="57"/>
      <c r="J783" s="57"/>
      <c r="K783" s="57"/>
      <c r="L783" s="57"/>
      <c r="M783" s="58" t="str">
        <f t="shared" si="78"/>
        <v/>
      </c>
      <c r="N783" s="102"/>
    </row>
    <row r="784" spans="1:14">
      <c r="A784" s="97" t="str">
        <f t="shared" si="76"/>
        <v/>
      </c>
      <c r="B784" s="98" t="str">
        <f t="shared" si="75"/>
        <v/>
      </c>
      <c r="C784" s="99"/>
      <c r="D784" s="137"/>
      <c r="E784" s="100"/>
      <c r="F784" s="57"/>
      <c r="G784" s="58">
        <f t="shared" si="77"/>
        <v>0</v>
      </c>
      <c r="H784" s="58">
        <f>IF(E784="",0,IFERROR(VLOOKUP(E784,档案费管理台账!$D$4:$H$1000,5,0),0))</f>
        <v>0</v>
      </c>
      <c r="I784" s="57"/>
      <c r="J784" s="57"/>
      <c r="K784" s="57"/>
      <c r="L784" s="57"/>
      <c r="M784" s="58" t="str">
        <f t="shared" si="78"/>
        <v/>
      </c>
      <c r="N784" s="102"/>
    </row>
    <row r="785" spans="1:14">
      <c r="A785" s="97" t="str">
        <f t="shared" si="76"/>
        <v/>
      </c>
      <c r="B785" s="98" t="str">
        <f t="shared" si="75"/>
        <v/>
      </c>
      <c r="C785" s="99"/>
      <c r="D785" s="137"/>
      <c r="E785" s="100"/>
      <c r="F785" s="57"/>
      <c r="G785" s="58">
        <f t="shared" si="77"/>
        <v>0</v>
      </c>
      <c r="H785" s="58">
        <f>IF(E785="",0,IFERROR(VLOOKUP(E785,档案费管理台账!$D$4:$H$1000,5,0),0))</f>
        <v>0</v>
      </c>
      <c r="I785" s="57"/>
      <c r="J785" s="57"/>
      <c r="K785" s="57"/>
      <c r="L785" s="57"/>
      <c r="M785" s="58" t="str">
        <f t="shared" si="78"/>
        <v/>
      </c>
      <c r="N785" s="102"/>
    </row>
    <row r="786" spans="1:14">
      <c r="A786" s="97" t="str">
        <f t="shared" si="76"/>
        <v/>
      </c>
      <c r="B786" s="98" t="str">
        <f t="shared" si="75"/>
        <v/>
      </c>
      <c r="C786" s="99"/>
      <c r="D786" s="137"/>
      <c r="E786" s="100"/>
      <c r="F786" s="57"/>
      <c r="G786" s="58">
        <f t="shared" si="77"/>
        <v>0</v>
      </c>
      <c r="H786" s="58">
        <f>IF(E786="",0,IFERROR(VLOOKUP(E786,档案费管理台账!$D$4:$H$1000,5,0),0))</f>
        <v>0</v>
      </c>
      <c r="I786" s="57"/>
      <c r="J786" s="57"/>
      <c r="K786" s="57"/>
      <c r="L786" s="57"/>
      <c r="M786" s="58" t="str">
        <f t="shared" si="78"/>
        <v/>
      </c>
      <c r="N786" s="102"/>
    </row>
    <row r="787" spans="1:14">
      <c r="A787" s="97" t="str">
        <f t="shared" si="76"/>
        <v/>
      </c>
      <c r="B787" s="98" t="str">
        <f t="shared" si="75"/>
        <v/>
      </c>
      <c r="C787" s="99"/>
      <c r="D787" s="137"/>
      <c r="E787" s="100"/>
      <c r="F787" s="57"/>
      <c r="G787" s="58">
        <f t="shared" si="77"/>
        <v>0</v>
      </c>
      <c r="H787" s="58">
        <f>IF(E787="",0,IFERROR(VLOOKUP(E787,档案费管理台账!$D$4:$H$1000,5,0),0))</f>
        <v>0</v>
      </c>
      <c r="I787" s="57"/>
      <c r="J787" s="57"/>
      <c r="K787" s="57"/>
      <c r="L787" s="57"/>
      <c r="M787" s="58" t="str">
        <f t="shared" si="78"/>
        <v/>
      </c>
      <c r="N787" s="102"/>
    </row>
    <row r="788" spans="1:14">
      <c r="A788" s="97" t="str">
        <f t="shared" si="76"/>
        <v/>
      </c>
      <c r="B788" s="98" t="str">
        <f t="shared" si="75"/>
        <v/>
      </c>
      <c r="C788" s="99"/>
      <c r="D788" s="137"/>
      <c r="E788" s="100"/>
      <c r="F788" s="57"/>
      <c r="G788" s="58">
        <f t="shared" si="77"/>
        <v>0</v>
      </c>
      <c r="H788" s="58">
        <f>IF(E788="",0,IFERROR(VLOOKUP(E788,档案费管理台账!$D$4:$H$1000,5,0),0))</f>
        <v>0</v>
      </c>
      <c r="I788" s="57"/>
      <c r="J788" s="57"/>
      <c r="K788" s="57"/>
      <c r="L788" s="57"/>
      <c r="M788" s="58" t="str">
        <f t="shared" si="78"/>
        <v/>
      </c>
      <c r="N788" s="102"/>
    </row>
    <row r="789" spans="1:14">
      <c r="A789" s="97" t="str">
        <f t="shared" si="76"/>
        <v/>
      </c>
      <c r="B789" s="98" t="str">
        <f t="shared" si="75"/>
        <v/>
      </c>
      <c r="C789" s="99"/>
      <c r="D789" s="137"/>
      <c r="E789" s="100"/>
      <c r="F789" s="57"/>
      <c r="G789" s="58">
        <f t="shared" si="77"/>
        <v>0</v>
      </c>
      <c r="H789" s="58">
        <f>IF(E789="",0,IFERROR(VLOOKUP(E789,档案费管理台账!$D$4:$H$1000,5,0),0))</f>
        <v>0</v>
      </c>
      <c r="I789" s="57"/>
      <c r="J789" s="57"/>
      <c r="K789" s="57"/>
      <c r="L789" s="57"/>
      <c r="M789" s="58" t="str">
        <f t="shared" si="78"/>
        <v/>
      </c>
      <c r="N789" s="102"/>
    </row>
    <row r="790" spans="1:14">
      <c r="A790" s="97" t="str">
        <f t="shared" si="76"/>
        <v/>
      </c>
      <c r="B790" s="98" t="str">
        <f t="shared" si="75"/>
        <v/>
      </c>
      <c r="C790" s="99"/>
      <c r="D790" s="137"/>
      <c r="E790" s="100"/>
      <c r="F790" s="57"/>
      <c r="G790" s="58">
        <f t="shared" si="77"/>
        <v>0</v>
      </c>
      <c r="H790" s="58">
        <f>IF(E790="",0,IFERROR(VLOOKUP(E790,档案费管理台账!$D$4:$H$1000,5,0),0))</f>
        <v>0</v>
      </c>
      <c r="I790" s="57"/>
      <c r="J790" s="57"/>
      <c r="K790" s="57"/>
      <c r="L790" s="57"/>
      <c r="M790" s="58" t="str">
        <f t="shared" si="78"/>
        <v/>
      </c>
      <c r="N790" s="102"/>
    </row>
    <row r="791" spans="1:14">
      <c r="A791" s="97" t="str">
        <f t="shared" si="76"/>
        <v/>
      </c>
      <c r="B791" s="98" t="str">
        <f t="shared" si="75"/>
        <v/>
      </c>
      <c r="C791" s="99"/>
      <c r="D791" s="137"/>
      <c r="E791" s="100"/>
      <c r="F791" s="57"/>
      <c r="G791" s="58">
        <f t="shared" si="77"/>
        <v>0</v>
      </c>
      <c r="H791" s="58">
        <f>IF(E791="",0,IFERROR(VLOOKUP(E791,档案费管理台账!$D$4:$H$1000,5,0),0))</f>
        <v>0</v>
      </c>
      <c r="I791" s="57"/>
      <c r="J791" s="57"/>
      <c r="K791" s="57"/>
      <c r="L791" s="57"/>
      <c r="M791" s="58" t="str">
        <f t="shared" si="78"/>
        <v/>
      </c>
      <c r="N791" s="102"/>
    </row>
    <row r="792" spans="1:14">
      <c r="A792" s="97" t="str">
        <f t="shared" si="76"/>
        <v/>
      </c>
      <c r="B792" s="98" t="str">
        <f t="shared" si="75"/>
        <v/>
      </c>
      <c r="C792" s="99"/>
      <c r="D792" s="137"/>
      <c r="E792" s="100"/>
      <c r="F792" s="57"/>
      <c r="G792" s="58">
        <f t="shared" si="77"/>
        <v>0</v>
      </c>
      <c r="H792" s="58">
        <f>IF(E792="",0,IFERROR(VLOOKUP(E792,档案费管理台账!$D$4:$H$1000,5,0),0))</f>
        <v>0</v>
      </c>
      <c r="I792" s="57"/>
      <c r="J792" s="57"/>
      <c r="K792" s="57"/>
      <c r="L792" s="57"/>
      <c r="M792" s="58" t="str">
        <f t="shared" si="78"/>
        <v/>
      </c>
      <c r="N792" s="102"/>
    </row>
    <row r="793" spans="1:14">
      <c r="A793" s="97" t="str">
        <f t="shared" si="76"/>
        <v/>
      </c>
      <c r="B793" s="98" t="str">
        <f t="shared" si="75"/>
        <v/>
      </c>
      <c r="C793" s="99"/>
      <c r="D793" s="137"/>
      <c r="E793" s="100"/>
      <c r="F793" s="57"/>
      <c r="G793" s="58">
        <f t="shared" si="77"/>
        <v>0</v>
      </c>
      <c r="H793" s="58">
        <f>IF(E793="",0,IFERROR(VLOOKUP(E793,档案费管理台账!$D$4:$H$1000,5,0),0))</f>
        <v>0</v>
      </c>
      <c r="I793" s="57"/>
      <c r="J793" s="57"/>
      <c r="K793" s="57"/>
      <c r="L793" s="57"/>
      <c r="M793" s="58" t="str">
        <f t="shared" si="78"/>
        <v/>
      </c>
      <c r="N793" s="102"/>
    </row>
    <row r="794" spans="1:14">
      <c r="A794" s="97" t="str">
        <f t="shared" si="76"/>
        <v/>
      </c>
      <c r="B794" s="98" t="str">
        <f t="shared" si="75"/>
        <v/>
      </c>
      <c r="C794" s="99"/>
      <c r="D794" s="137"/>
      <c r="E794" s="100"/>
      <c r="F794" s="57"/>
      <c r="G794" s="58">
        <f t="shared" si="77"/>
        <v>0</v>
      </c>
      <c r="H794" s="58">
        <f>IF(E794="",0,IFERROR(VLOOKUP(E794,档案费管理台账!$D$4:$H$1000,5,0),0))</f>
        <v>0</v>
      </c>
      <c r="I794" s="57"/>
      <c r="J794" s="57"/>
      <c r="K794" s="57"/>
      <c r="L794" s="57"/>
      <c r="M794" s="58" t="str">
        <f t="shared" si="78"/>
        <v/>
      </c>
      <c r="N794" s="102"/>
    </row>
    <row r="795" spans="1:14">
      <c r="A795" s="97" t="str">
        <f t="shared" si="76"/>
        <v/>
      </c>
      <c r="B795" s="98" t="str">
        <f t="shared" si="75"/>
        <v/>
      </c>
      <c r="C795" s="99"/>
      <c r="D795" s="137"/>
      <c r="E795" s="100"/>
      <c r="F795" s="57"/>
      <c r="G795" s="58">
        <f t="shared" si="77"/>
        <v>0</v>
      </c>
      <c r="H795" s="58">
        <f>IF(E795="",0,IFERROR(VLOOKUP(E795,档案费管理台账!$D$4:$H$1000,5,0),0))</f>
        <v>0</v>
      </c>
      <c r="I795" s="57"/>
      <c r="J795" s="57"/>
      <c r="K795" s="57"/>
      <c r="L795" s="57"/>
      <c r="M795" s="58" t="str">
        <f t="shared" si="78"/>
        <v/>
      </c>
      <c r="N795" s="102"/>
    </row>
    <row r="796" spans="1:14">
      <c r="A796" s="97" t="str">
        <f t="shared" si="76"/>
        <v/>
      </c>
      <c r="B796" s="98" t="str">
        <f t="shared" si="75"/>
        <v/>
      </c>
      <c r="C796" s="99"/>
      <c r="D796" s="137"/>
      <c r="E796" s="100"/>
      <c r="F796" s="57"/>
      <c r="G796" s="58">
        <f t="shared" si="77"/>
        <v>0</v>
      </c>
      <c r="H796" s="58">
        <f>IF(E796="",0,IFERROR(VLOOKUP(E796,档案费管理台账!$D$4:$H$1000,5,0),0))</f>
        <v>0</v>
      </c>
      <c r="I796" s="57"/>
      <c r="J796" s="57"/>
      <c r="K796" s="57"/>
      <c r="L796" s="57"/>
      <c r="M796" s="58" t="str">
        <f t="shared" si="78"/>
        <v/>
      </c>
      <c r="N796" s="102"/>
    </row>
    <row r="797" spans="1:14">
      <c r="A797" s="97" t="str">
        <f t="shared" si="76"/>
        <v/>
      </c>
      <c r="B797" s="98" t="str">
        <f t="shared" si="75"/>
        <v/>
      </c>
      <c r="C797" s="99"/>
      <c r="D797" s="137"/>
      <c r="E797" s="100"/>
      <c r="F797" s="57"/>
      <c r="G797" s="58">
        <f t="shared" si="77"/>
        <v>0</v>
      </c>
      <c r="H797" s="58">
        <f>IF(E797="",0,IFERROR(VLOOKUP(E797,档案费管理台账!$D$4:$H$1000,5,0),0))</f>
        <v>0</v>
      </c>
      <c r="I797" s="57"/>
      <c r="J797" s="57"/>
      <c r="K797" s="57"/>
      <c r="L797" s="57"/>
      <c r="M797" s="58" t="str">
        <f t="shared" si="78"/>
        <v/>
      </c>
      <c r="N797" s="102"/>
    </row>
    <row r="798" spans="1:14">
      <c r="A798" s="97" t="str">
        <f t="shared" si="76"/>
        <v/>
      </c>
      <c r="B798" s="98" t="str">
        <f t="shared" si="75"/>
        <v/>
      </c>
      <c r="C798" s="99"/>
      <c r="D798" s="137"/>
      <c r="E798" s="100"/>
      <c r="F798" s="57"/>
      <c r="G798" s="58">
        <f t="shared" si="77"/>
        <v>0</v>
      </c>
      <c r="H798" s="58">
        <f>IF(E798="",0,IFERROR(VLOOKUP(E798,档案费管理台账!$D$4:$H$1000,5,0),0))</f>
        <v>0</v>
      </c>
      <c r="I798" s="57"/>
      <c r="J798" s="57"/>
      <c r="K798" s="57"/>
      <c r="L798" s="57"/>
      <c r="M798" s="58" t="str">
        <f t="shared" si="78"/>
        <v/>
      </c>
      <c r="N798" s="102"/>
    </row>
    <row r="799" spans="1:14">
      <c r="A799" s="97" t="str">
        <f t="shared" si="76"/>
        <v/>
      </c>
      <c r="B799" s="98" t="str">
        <f t="shared" si="75"/>
        <v/>
      </c>
      <c r="C799" s="99"/>
      <c r="D799" s="137"/>
      <c r="E799" s="100"/>
      <c r="F799" s="57"/>
      <c r="G799" s="58">
        <f t="shared" si="77"/>
        <v>0</v>
      </c>
      <c r="H799" s="58">
        <f>IF(E799="",0,IFERROR(VLOOKUP(E799,档案费管理台账!$D$4:$H$1000,5,0),0))</f>
        <v>0</v>
      </c>
      <c r="I799" s="57"/>
      <c r="J799" s="57"/>
      <c r="K799" s="57"/>
      <c r="L799" s="57"/>
      <c r="M799" s="58" t="str">
        <f t="shared" si="78"/>
        <v/>
      </c>
      <c r="N799" s="102"/>
    </row>
    <row r="800" spans="1:14">
      <c r="A800" s="97" t="str">
        <f t="shared" si="76"/>
        <v/>
      </c>
      <c r="B800" s="98" t="str">
        <f t="shared" si="75"/>
        <v/>
      </c>
      <c r="C800" s="99"/>
      <c r="D800" s="137"/>
      <c r="E800" s="100"/>
      <c r="F800" s="57"/>
      <c r="G800" s="58">
        <f t="shared" si="77"/>
        <v>0</v>
      </c>
      <c r="H800" s="58">
        <f>IF(E800="",0,IFERROR(VLOOKUP(E800,档案费管理台账!$D$4:$H$1000,5,0),0))</f>
        <v>0</v>
      </c>
      <c r="I800" s="57"/>
      <c r="J800" s="57"/>
      <c r="K800" s="57"/>
      <c r="L800" s="57"/>
      <c r="M800" s="58" t="str">
        <f t="shared" si="78"/>
        <v/>
      </c>
      <c r="N800" s="102"/>
    </row>
    <row r="801" spans="1:14">
      <c r="A801" s="97" t="str">
        <f t="shared" si="76"/>
        <v/>
      </c>
      <c r="B801" s="98" t="str">
        <f t="shared" si="75"/>
        <v/>
      </c>
      <c r="C801" s="99"/>
      <c r="D801" s="137"/>
      <c r="E801" s="100"/>
      <c r="F801" s="57"/>
      <c r="G801" s="58">
        <f t="shared" si="77"/>
        <v>0</v>
      </c>
      <c r="H801" s="58">
        <f>IF(E801="",0,IFERROR(VLOOKUP(E801,档案费管理台账!$D$4:$H$1000,5,0),0))</f>
        <v>0</v>
      </c>
      <c r="I801" s="57"/>
      <c r="J801" s="57"/>
      <c r="K801" s="57"/>
      <c r="L801" s="57"/>
      <c r="M801" s="58" t="str">
        <f t="shared" si="78"/>
        <v/>
      </c>
      <c r="N801" s="102"/>
    </row>
    <row r="802" spans="1:14">
      <c r="A802" s="97" t="str">
        <f t="shared" si="76"/>
        <v/>
      </c>
      <c r="B802" s="98" t="str">
        <f t="shared" si="75"/>
        <v/>
      </c>
      <c r="C802" s="99"/>
      <c r="D802" s="137"/>
      <c r="E802" s="100"/>
      <c r="F802" s="57"/>
      <c r="G802" s="58">
        <f t="shared" si="77"/>
        <v>0</v>
      </c>
      <c r="H802" s="58">
        <f>IF(E802="",0,IFERROR(VLOOKUP(E802,档案费管理台账!$D$4:$H$1000,5,0),0))</f>
        <v>0</v>
      </c>
      <c r="I802" s="57"/>
      <c r="J802" s="57"/>
      <c r="K802" s="57"/>
      <c r="L802" s="57"/>
      <c r="M802" s="58" t="str">
        <f t="shared" si="78"/>
        <v/>
      </c>
      <c r="N802" s="102"/>
    </row>
    <row r="803" spans="1:14">
      <c r="A803" s="97" t="str">
        <f t="shared" si="76"/>
        <v/>
      </c>
      <c r="B803" s="98" t="str">
        <f t="shared" si="75"/>
        <v/>
      </c>
      <c r="C803" s="99"/>
      <c r="D803" s="137"/>
      <c r="E803" s="100"/>
      <c r="F803" s="57"/>
      <c r="G803" s="58">
        <f t="shared" si="77"/>
        <v>0</v>
      </c>
      <c r="H803" s="58">
        <f>IF(E803="",0,IFERROR(VLOOKUP(E803,档案费管理台账!$D$4:$H$1000,5,0),0))</f>
        <v>0</v>
      </c>
      <c r="I803" s="57"/>
      <c r="J803" s="57"/>
      <c r="K803" s="57"/>
      <c r="L803" s="57"/>
      <c r="M803" s="58" t="str">
        <f t="shared" si="78"/>
        <v/>
      </c>
      <c r="N803" s="102"/>
    </row>
    <row r="804" spans="1:14">
      <c r="A804" s="97" t="str">
        <f t="shared" si="76"/>
        <v/>
      </c>
      <c r="B804" s="98" t="str">
        <f t="shared" si="75"/>
        <v/>
      </c>
      <c r="C804" s="99"/>
      <c r="D804" s="137"/>
      <c r="E804" s="100"/>
      <c r="F804" s="57"/>
      <c r="G804" s="58">
        <f t="shared" si="77"/>
        <v>0</v>
      </c>
      <c r="H804" s="58">
        <f>IF(E804="",0,IFERROR(VLOOKUP(E804,档案费管理台账!$D$4:$H$1000,5,0),0))</f>
        <v>0</v>
      </c>
      <c r="I804" s="57"/>
      <c r="J804" s="57"/>
      <c r="K804" s="57"/>
      <c r="L804" s="57"/>
      <c r="M804" s="58" t="str">
        <f t="shared" si="78"/>
        <v/>
      </c>
      <c r="N804" s="102"/>
    </row>
    <row r="805" spans="1:14">
      <c r="A805" s="97" t="str">
        <f t="shared" si="76"/>
        <v/>
      </c>
      <c r="B805" s="98" t="str">
        <f t="shared" si="75"/>
        <v/>
      </c>
      <c r="C805" s="99"/>
      <c r="D805" s="137"/>
      <c r="E805" s="100"/>
      <c r="F805" s="57"/>
      <c r="G805" s="58">
        <f t="shared" si="77"/>
        <v>0</v>
      </c>
      <c r="H805" s="58">
        <f>IF(E805="",0,IFERROR(VLOOKUP(E805,档案费管理台账!$D$4:$H$1000,5,0),0))</f>
        <v>0</v>
      </c>
      <c r="I805" s="57"/>
      <c r="J805" s="57"/>
      <c r="K805" s="57"/>
      <c r="L805" s="57"/>
      <c r="M805" s="58" t="str">
        <f t="shared" si="78"/>
        <v/>
      </c>
      <c r="N805" s="102"/>
    </row>
    <row r="806" spans="1:14">
      <c r="A806" s="97" t="str">
        <f t="shared" si="76"/>
        <v/>
      </c>
      <c r="B806" s="98" t="str">
        <f t="shared" si="75"/>
        <v/>
      </c>
      <c r="C806" s="99"/>
      <c r="D806" s="137"/>
      <c r="E806" s="100"/>
      <c r="F806" s="57"/>
      <c r="G806" s="58">
        <f t="shared" si="77"/>
        <v>0</v>
      </c>
      <c r="H806" s="58">
        <f>IF(E806="",0,IFERROR(VLOOKUP(E806,档案费管理台账!$D$4:$H$1000,5,0),0))</f>
        <v>0</v>
      </c>
      <c r="I806" s="57"/>
      <c r="J806" s="57"/>
      <c r="K806" s="57"/>
      <c r="L806" s="57"/>
      <c r="M806" s="58" t="str">
        <f t="shared" si="78"/>
        <v/>
      </c>
      <c r="N806" s="102"/>
    </row>
    <row r="807" spans="1:14">
      <c r="A807" s="97" t="str">
        <f t="shared" si="76"/>
        <v/>
      </c>
      <c r="B807" s="98" t="str">
        <f t="shared" si="75"/>
        <v/>
      </c>
      <c r="C807" s="99"/>
      <c r="D807" s="137"/>
      <c r="E807" s="100"/>
      <c r="F807" s="57"/>
      <c r="G807" s="58">
        <f t="shared" si="77"/>
        <v>0</v>
      </c>
      <c r="H807" s="58">
        <f>IF(E807="",0,IFERROR(VLOOKUP(E807,档案费管理台账!$D$4:$H$1000,5,0),0))</f>
        <v>0</v>
      </c>
      <c r="I807" s="57"/>
      <c r="J807" s="57"/>
      <c r="K807" s="57"/>
      <c r="L807" s="57"/>
      <c r="M807" s="58" t="str">
        <f t="shared" si="78"/>
        <v/>
      </c>
      <c r="N807" s="102"/>
    </row>
    <row r="808" spans="1:14">
      <c r="A808" s="97" t="str">
        <f t="shared" si="76"/>
        <v/>
      </c>
      <c r="B808" s="98" t="str">
        <f t="shared" si="75"/>
        <v/>
      </c>
      <c r="C808" s="99"/>
      <c r="D808" s="137"/>
      <c r="E808" s="100"/>
      <c r="F808" s="57"/>
      <c r="G808" s="58">
        <f t="shared" si="77"/>
        <v>0</v>
      </c>
      <c r="H808" s="58">
        <f>IF(E808="",0,IFERROR(VLOOKUP(E808,档案费管理台账!$D$4:$H$1000,5,0),0))</f>
        <v>0</v>
      </c>
      <c r="I808" s="57"/>
      <c r="J808" s="57"/>
      <c r="K808" s="57"/>
      <c r="L808" s="57"/>
      <c r="M808" s="58" t="str">
        <f t="shared" si="78"/>
        <v/>
      </c>
      <c r="N808" s="102"/>
    </row>
    <row r="809" spans="1:14">
      <c r="A809" s="97" t="str">
        <f t="shared" si="76"/>
        <v/>
      </c>
      <c r="B809" s="98" t="str">
        <f t="shared" si="75"/>
        <v/>
      </c>
      <c r="C809" s="99"/>
      <c r="D809" s="137"/>
      <c r="E809" s="100"/>
      <c r="F809" s="57"/>
      <c r="G809" s="58">
        <f t="shared" si="77"/>
        <v>0</v>
      </c>
      <c r="H809" s="58">
        <f>IF(E809="",0,IFERROR(VLOOKUP(E809,档案费管理台账!$D$4:$H$1000,5,0),0))</f>
        <v>0</v>
      </c>
      <c r="I809" s="57"/>
      <c r="J809" s="57"/>
      <c r="K809" s="57"/>
      <c r="L809" s="57"/>
      <c r="M809" s="58" t="str">
        <f t="shared" si="78"/>
        <v/>
      </c>
      <c r="N809" s="102"/>
    </row>
    <row r="810" spans="1:14">
      <c r="A810" s="97" t="str">
        <f t="shared" si="76"/>
        <v/>
      </c>
      <c r="B810" s="98" t="str">
        <f t="shared" si="75"/>
        <v/>
      </c>
      <c r="C810" s="99"/>
      <c r="D810" s="137"/>
      <c r="E810" s="100"/>
      <c r="F810" s="57"/>
      <c r="G810" s="58">
        <f t="shared" si="77"/>
        <v>0</v>
      </c>
      <c r="H810" s="58">
        <f>IF(E810="",0,IFERROR(VLOOKUP(E810,档案费管理台账!$D$4:$H$1000,5,0),0))</f>
        <v>0</v>
      </c>
      <c r="I810" s="57"/>
      <c r="J810" s="57"/>
      <c r="K810" s="57"/>
      <c r="L810" s="57"/>
      <c r="M810" s="58" t="str">
        <f t="shared" si="78"/>
        <v/>
      </c>
      <c r="N810" s="102"/>
    </row>
    <row r="811" spans="1:14">
      <c r="A811" s="97" t="str">
        <f t="shared" si="76"/>
        <v/>
      </c>
      <c r="B811" s="98" t="str">
        <f t="shared" si="75"/>
        <v/>
      </c>
      <c r="C811" s="99"/>
      <c r="D811" s="137"/>
      <c r="E811" s="100"/>
      <c r="F811" s="57"/>
      <c r="G811" s="58">
        <f t="shared" si="77"/>
        <v>0</v>
      </c>
      <c r="H811" s="58">
        <f>IF(E811="",0,IFERROR(VLOOKUP(E811,档案费管理台账!$D$4:$H$1000,5,0),0))</f>
        <v>0</v>
      </c>
      <c r="I811" s="57"/>
      <c r="J811" s="57"/>
      <c r="K811" s="57"/>
      <c r="L811" s="57"/>
      <c r="M811" s="58" t="str">
        <f t="shared" si="78"/>
        <v/>
      </c>
      <c r="N811" s="102"/>
    </row>
    <row r="812" spans="1:14">
      <c r="A812" s="97" t="str">
        <f t="shared" si="76"/>
        <v/>
      </c>
      <c r="B812" s="98" t="str">
        <f t="shared" ref="B812:B875" si="79">IF(C812="","",MONTH(C812)&amp;"月")</f>
        <v/>
      </c>
      <c r="C812" s="99"/>
      <c r="D812" s="137"/>
      <c r="E812" s="100"/>
      <c r="F812" s="57"/>
      <c r="G812" s="58">
        <f t="shared" si="77"/>
        <v>0</v>
      </c>
      <c r="H812" s="58">
        <f>IF(E812="",0,IFERROR(VLOOKUP(E812,档案费管理台账!$D$4:$H$1000,5,0),0))</f>
        <v>0</v>
      </c>
      <c r="I812" s="57"/>
      <c r="J812" s="57"/>
      <c r="K812" s="57"/>
      <c r="L812" s="57"/>
      <c r="M812" s="58" t="str">
        <f t="shared" si="78"/>
        <v/>
      </c>
      <c r="N812" s="102"/>
    </row>
    <row r="813" spans="1:14">
      <c r="A813" s="97" t="str">
        <f t="shared" ref="A813:A876" si="80">IF(C813="","",ROW()-42)</f>
        <v/>
      </c>
      <c r="B813" s="98" t="str">
        <f t="shared" si="79"/>
        <v/>
      </c>
      <c r="C813" s="99"/>
      <c r="D813" s="137"/>
      <c r="E813" s="100"/>
      <c r="F813" s="57"/>
      <c r="G813" s="58">
        <f t="shared" ref="G813:G876" si="81">IF(F813="",0,F813*$K$41)</f>
        <v>0</v>
      </c>
      <c r="H813" s="58">
        <f>IF(E813="",0,IFERROR(VLOOKUP(E813,档案费管理台账!$D$4:$H$1000,5,0),0))</f>
        <v>0</v>
      </c>
      <c r="I813" s="57"/>
      <c r="J813" s="57"/>
      <c r="K813" s="57"/>
      <c r="L813" s="57"/>
      <c r="M813" s="58" t="str">
        <f t="shared" ref="M813:M876" si="82">IF(C813="","",ROUND(M812+G813-I813-J813-K813-L813-H813,2))</f>
        <v/>
      </c>
      <c r="N813" s="102"/>
    </row>
    <row r="814" spans="1:14">
      <c r="A814" s="97" t="str">
        <f t="shared" si="80"/>
        <v/>
      </c>
      <c r="B814" s="98" t="str">
        <f t="shared" si="79"/>
        <v/>
      </c>
      <c r="C814" s="99"/>
      <c r="D814" s="137"/>
      <c r="E814" s="100"/>
      <c r="F814" s="57"/>
      <c r="G814" s="58">
        <f t="shared" si="81"/>
        <v>0</v>
      </c>
      <c r="H814" s="58">
        <f>IF(E814="",0,IFERROR(VLOOKUP(E814,档案费管理台账!$D$4:$H$1000,5,0),0))</f>
        <v>0</v>
      </c>
      <c r="I814" s="57"/>
      <c r="J814" s="57"/>
      <c r="K814" s="57"/>
      <c r="L814" s="57"/>
      <c r="M814" s="58" t="str">
        <f t="shared" si="82"/>
        <v/>
      </c>
      <c r="N814" s="102"/>
    </row>
    <row r="815" spans="1:14">
      <c r="A815" s="97" t="str">
        <f t="shared" si="80"/>
        <v/>
      </c>
      <c r="B815" s="98" t="str">
        <f t="shared" si="79"/>
        <v/>
      </c>
      <c r="C815" s="99"/>
      <c r="D815" s="137"/>
      <c r="E815" s="100"/>
      <c r="F815" s="57"/>
      <c r="G815" s="58">
        <f t="shared" si="81"/>
        <v>0</v>
      </c>
      <c r="H815" s="58">
        <f>IF(E815="",0,IFERROR(VLOOKUP(E815,档案费管理台账!$D$4:$H$1000,5,0),0))</f>
        <v>0</v>
      </c>
      <c r="I815" s="57"/>
      <c r="J815" s="57"/>
      <c r="K815" s="57"/>
      <c r="L815" s="57"/>
      <c r="M815" s="58" t="str">
        <f t="shared" si="82"/>
        <v/>
      </c>
      <c r="N815" s="102"/>
    </row>
    <row r="816" spans="1:14">
      <c r="A816" s="97" t="str">
        <f t="shared" si="80"/>
        <v/>
      </c>
      <c r="B816" s="98" t="str">
        <f t="shared" si="79"/>
        <v/>
      </c>
      <c r="C816" s="99"/>
      <c r="D816" s="137"/>
      <c r="E816" s="100"/>
      <c r="F816" s="57"/>
      <c r="G816" s="58">
        <f t="shared" si="81"/>
        <v>0</v>
      </c>
      <c r="H816" s="58">
        <f>IF(E816="",0,IFERROR(VLOOKUP(E816,档案费管理台账!$D$4:$H$1000,5,0),0))</f>
        <v>0</v>
      </c>
      <c r="I816" s="57"/>
      <c r="J816" s="57"/>
      <c r="K816" s="57"/>
      <c r="L816" s="57"/>
      <c r="M816" s="58" t="str">
        <f t="shared" si="82"/>
        <v/>
      </c>
      <c r="N816" s="102"/>
    </row>
    <row r="817" spans="1:14">
      <c r="A817" s="97" t="str">
        <f t="shared" si="80"/>
        <v/>
      </c>
      <c r="B817" s="98" t="str">
        <f t="shared" si="79"/>
        <v/>
      </c>
      <c r="C817" s="99"/>
      <c r="D817" s="137"/>
      <c r="E817" s="100"/>
      <c r="F817" s="57"/>
      <c r="G817" s="58">
        <f t="shared" si="81"/>
        <v>0</v>
      </c>
      <c r="H817" s="58">
        <f>IF(E817="",0,IFERROR(VLOOKUP(E817,档案费管理台账!$D$4:$H$1000,5,0),0))</f>
        <v>0</v>
      </c>
      <c r="I817" s="57"/>
      <c r="J817" s="57"/>
      <c r="K817" s="57"/>
      <c r="L817" s="57"/>
      <c r="M817" s="58" t="str">
        <f t="shared" si="82"/>
        <v/>
      </c>
      <c r="N817" s="102"/>
    </row>
    <row r="818" spans="1:14">
      <c r="A818" s="97" t="str">
        <f t="shared" si="80"/>
        <v/>
      </c>
      <c r="B818" s="98" t="str">
        <f t="shared" si="79"/>
        <v/>
      </c>
      <c r="C818" s="99"/>
      <c r="D818" s="137"/>
      <c r="E818" s="100"/>
      <c r="F818" s="57"/>
      <c r="G818" s="58">
        <f t="shared" si="81"/>
        <v>0</v>
      </c>
      <c r="H818" s="58">
        <f>IF(E818="",0,IFERROR(VLOOKUP(E818,档案费管理台账!$D$4:$H$1000,5,0),0))</f>
        <v>0</v>
      </c>
      <c r="I818" s="57"/>
      <c r="J818" s="57"/>
      <c r="K818" s="57"/>
      <c r="L818" s="57"/>
      <c r="M818" s="58" t="str">
        <f t="shared" si="82"/>
        <v/>
      </c>
      <c r="N818" s="102"/>
    </row>
    <row r="819" spans="1:14">
      <c r="A819" s="97" t="str">
        <f t="shared" si="80"/>
        <v/>
      </c>
      <c r="B819" s="98" t="str">
        <f t="shared" si="79"/>
        <v/>
      </c>
      <c r="C819" s="99"/>
      <c r="D819" s="137"/>
      <c r="E819" s="100"/>
      <c r="F819" s="57"/>
      <c r="G819" s="58">
        <f t="shared" si="81"/>
        <v>0</v>
      </c>
      <c r="H819" s="58">
        <f>IF(E819="",0,IFERROR(VLOOKUP(E819,档案费管理台账!$D$4:$H$1000,5,0),0))</f>
        <v>0</v>
      </c>
      <c r="I819" s="57"/>
      <c r="J819" s="57"/>
      <c r="K819" s="57"/>
      <c r="L819" s="57"/>
      <c r="M819" s="58" t="str">
        <f t="shared" si="82"/>
        <v/>
      </c>
      <c r="N819" s="102"/>
    </row>
    <row r="820" spans="1:14">
      <c r="A820" s="97" t="str">
        <f t="shared" si="80"/>
        <v/>
      </c>
      <c r="B820" s="98" t="str">
        <f t="shared" si="79"/>
        <v/>
      </c>
      <c r="C820" s="99"/>
      <c r="D820" s="137"/>
      <c r="E820" s="100"/>
      <c r="F820" s="57"/>
      <c r="G820" s="58">
        <f t="shared" si="81"/>
        <v>0</v>
      </c>
      <c r="H820" s="58">
        <f>IF(E820="",0,IFERROR(VLOOKUP(E820,档案费管理台账!$D$4:$H$1000,5,0),0))</f>
        <v>0</v>
      </c>
      <c r="I820" s="57"/>
      <c r="J820" s="57"/>
      <c r="K820" s="57"/>
      <c r="L820" s="57"/>
      <c r="M820" s="58" t="str">
        <f t="shared" si="82"/>
        <v/>
      </c>
      <c r="N820" s="102"/>
    </row>
    <row r="821" spans="1:14">
      <c r="A821" s="97" t="str">
        <f t="shared" si="80"/>
        <v/>
      </c>
      <c r="B821" s="98" t="str">
        <f t="shared" si="79"/>
        <v/>
      </c>
      <c r="C821" s="99"/>
      <c r="D821" s="137"/>
      <c r="E821" s="100"/>
      <c r="F821" s="57"/>
      <c r="G821" s="58">
        <f t="shared" si="81"/>
        <v>0</v>
      </c>
      <c r="H821" s="58">
        <f>IF(E821="",0,IFERROR(VLOOKUP(E821,档案费管理台账!$D$4:$H$1000,5,0),0))</f>
        <v>0</v>
      </c>
      <c r="I821" s="57"/>
      <c r="J821" s="57"/>
      <c r="K821" s="57"/>
      <c r="L821" s="57"/>
      <c r="M821" s="58" t="str">
        <f t="shared" si="82"/>
        <v/>
      </c>
      <c r="N821" s="102"/>
    </row>
    <row r="822" spans="1:14">
      <c r="A822" s="97" t="str">
        <f t="shared" si="80"/>
        <v/>
      </c>
      <c r="B822" s="98" t="str">
        <f t="shared" si="79"/>
        <v/>
      </c>
      <c r="C822" s="99"/>
      <c r="D822" s="137"/>
      <c r="E822" s="100"/>
      <c r="F822" s="57"/>
      <c r="G822" s="58">
        <f t="shared" si="81"/>
        <v>0</v>
      </c>
      <c r="H822" s="58">
        <f>IF(E822="",0,IFERROR(VLOOKUP(E822,档案费管理台账!$D$4:$H$1000,5,0),0))</f>
        <v>0</v>
      </c>
      <c r="I822" s="57"/>
      <c r="J822" s="57"/>
      <c r="K822" s="57"/>
      <c r="L822" s="57"/>
      <c r="M822" s="58" t="str">
        <f t="shared" si="82"/>
        <v/>
      </c>
      <c r="N822" s="102"/>
    </row>
    <row r="823" spans="1:14">
      <c r="A823" s="97" t="str">
        <f t="shared" si="80"/>
        <v/>
      </c>
      <c r="B823" s="98" t="str">
        <f t="shared" si="79"/>
        <v/>
      </c>
      <c r="C823" s="99"/>
      <c r="D823" s="137"/>
      <c r="E823" s="100"/>
      <c r="F823" s="57"/>
      <c r="G823" s="58">
        <f t="shared" si="81"/>
        <v>0</v>
      </c>
      <c r="H823" s="58">
        <f>IF(E823="",0,IFERROR(VLOOKUP(E823,档案费管理台账!$D$4:$H$1000,5,0),0))</f>
        <v>0</v>
      </c>
      <c r="I823" s="57"/>
      <c r="J823" s="57"/>
      <c r="K823" s="57"/>
      <c r="L823" s="57"/>
      <c r="M823" s="58" t="str">
        <f t="shared" si="82"/>
        <v/>
      </c>
      <c r="N823" s="102"/>
    </row>
    <row r="824" spans="1:14">
      <c r="A824" s="97" t="str">
        <f t="shared" si="80"/>
        <v/>
      </c>
      <c r="B824" s="98" t="str">
        <f t="shared" si="79"/>
        <v/>
      </c>
      <c r="C824" s="99"/>
      <c r="D824" s="137"/>
      <c r="E824" s="100"/>
      <c r="F824" s="57"/>
      <c r="G824" s="58">
        <f t="shared" si="81"/>
        <v>0</v>
      </c>
      <c r="H824" s="58">
        <f>IF(E824="",0,IFERROR(VLOOKUP(E824,档案费管理台账!$D$4:$H$1000,5,0),0))</f>
        <v>0</v>
      </c>
      <c r="I824" s="57"/>
      <c r="J824" s="57"/>
      <c r="K824" s="57"/>
      <c r="L824" s="57"/>
      <c r="M824" s="58" t="str">
        <f t="shared" si="82"/>
        <v/>
      </c>
      <c r="N824" s="102"/>
    </row>
    <row r="825" spans="1:14">
      <c r="A825" s="97" t="str">
        <f t="shared" si="80"/>
        <v/>
      </c>
      <c r="B825" s="98" t="str">
        <f t="shared" si="79"/>
        <v/>
      </c>
      <c r="C825" s="99"/>
      <c r="D825" s="137"/>
      <c r="E825" s="100"/>
      <c r="F825" s="57"/>
      <c r="G825" s="58">
        <f t="shared" si="81"/>
        <v>0</v>
      </c>
      <c r="H825" s="58">
        <f>IF(E825="",0,IFERROR(VLOOKUP(E825,档案费管理台账!$D$4:$H$1000,5,0),0))</f>
        <v>0</v>
      </c>
      <c r="I825" s="57"/>
      <c r="J825" s="57"/>
      <c r="K825" s="57"/>
      <c r="L825" s="57"/>
      <c r="M825" s="58" t="str">
        <f t="shared" si="82"/>
        <v/>
      </c>
      <c r="N825" s="102"/>
    </row>
    <row r="826" spans="1:14">
      <c r="A826" s="97" t="str">
        <f t="shared" si="80"/>
        <v/>
      </c>
      <c r="B826" s="98" t="str">
        <f t="shared" si="79"/>
        <v/>
      </c>
      <c r="C826" s="99"/>
      <c r="D826" s="137"/>
      <c r="E826" s="100"/>
      <c r="F826" s="57"/>
      <c r="G826" s="58">
        <f t="shared" si="81"/>
        <v>0</v>
      </c>
      <c r="H826" s="58">
        <f>IF(E826="",0,IFERROR(VLOOKUP(E826,档案费管理台账!$D$4:$H$1000,5,0),0))</f>
        <v>0</v>
      </c>
      <c r="I826" s="57"/>
      <c r="J826" s="57"/>
      <c r="K826" s="57"/>
      <c r="L826" s="57"/>
      <c r="M826" s="58" t="str">
        <f t="shared" si="82"/>
        <v/>
      </c>
      <c r="N826" s="102"/>
    </row>
    <row r="827" spans="1:14">
      <c r="A827" s="97" t="str">
        <f t="shared" si="80"/>
        <v/>
      </c>
      <c r="B827" s="98" t="str">
        <f t="shared" si="79"/>
        <v/>
      </c>
      <c r="C827" s="99"/>
      <c r="D827" s="137"/>
      <c r="E827" s="100"/>
      <c r="F827" s="57"/>
      <c r="G827" s="58">
        <f t="shared" si="81"/>
        <v>0</v>
      </c>
      <c r="H827" s="58">
        <f>IF(E827="",0,IFERROR(VLOOKUP(E827,档案费管理台账!$D$4:$H$1000,5,0),0))</f>
        <v>0</v>
      </c>
      <c r="I827" s="57"/>
      <c r="J827" s="57"/>
      <c r="K827" s="57"/>
      <c r="L827" s="57"/>
      <c r="M827" s="58" t="str">
        <f t="shared" si="82"/>
        <v/>
      </c>
      <c r="N827" s="102"/>
    </row>
    <row r="828" spans="1:14">
      <c r="A828" s="97" t="str">
        <f t="shared" si="80"/>
        <v/>
      </c>
      <c r="B828" s="98" t="str">
        <f t="shared" si="79"/>
        <v/>
      </c>
      <c r="C828" s="99"/>
      <c r="D828" s="137"/>
      <c r="E828" s="100"/>
      <c r="F828" s="57"/>
      <c r="G828" s="58">
        <f t="shared" si="81"/>
        <v>0</v>
      </c>
      <c r="H828" s="58">
        <f>IF(E828="",0,IFERROR(VLOOKUP(E828,档案费管理台账!$D$4:$H$1000,5,0),0))</f>
        <v>0</v>
      </c>
      <c r="I828" s="57"/>
      <c r="J828" s="57"/>
      <c r="K828" s="57"/>
      <c r="L828" s="57"/>
      <c r="M828" s="58" t="str">
        <f t="shared" si="82"/>
        <v/>
      </c>
      <c r="N828" s="102"/>
    </row>
    <row r="829" spans="1:14">
      <c r="A829" s="97" t="str">
        <f t="shared" si="80"/>
        <v/>
      </c>
      <c r="B829" s="98" t="str">
        <f t="shared" si="79"/>
        <v/>
      </c>
      <c r="C829" s="99"/>
      <c r="D829" s="137"/>
      <c r="E829" s="100"/>
      <c r="F829" s="57"/>
      <c r="G829" s="58">
        <f t="shared" si="81"/>
        <v>0</v>
      </c>
      <c r="H829" s="58">
        <f>IF(E829="",0,IFERROR(VLOOKUP(E829,档案费管理台账!$D$4:$H$1000,5,0),0))</f>
        <v>0</v>
      </c>
      <c r="I829" s="57"/>
      <c r="J829" s="57"/>
      <c r="K829" s="57"/>
      <c r="L829" s="57"/>
      <c r="M829" s="58" t="str">
        <f t="shared" si="82"/>
        <v/>
      </c>
      <c r="N829" s="102"/>
    </row>
    <row r="830" spans="1:14">
      <c r="A830" s="97" t="str">
        <f t="shared" si="80"/>
        <v/>
      </c>
      <c r="B830" s="98" t="str">
        <f t="shared" si="79"/>
        <v/>
      </c>
      <c r="C830" s="99"/>
      <c r="D830" s="137"/>
      <c r="E830" s="100"/>
      <c r="F830" s="57"/>
      <c r="G830" s="58">
        <f t="shared" si="81"/>
        <v>0</v>
      </c>
      <c r="H830" s="58">
        <f>IF(E830="",0,IFERROR(VLOOKUP(E830,档案费管理台账!$D$4:$H$1000,5,0),0))</f>
        <v>0</v>
      </c>
      <c r="I830" s="57"/>
      <c r="J830" s="57"/>
      <c r="K830" s="57"/>
      <c r="L830" s="57"/>
      <c r="M830" s="58" t="str">
        <f t="shared" si="82"/>
        <v/>
      </c>
      <c r="N830" s="102"/>
    </row>
    <row r="831" spans="1:14">
      <c r="A831" s="97" t="str">
        <f t="shared" si="80"/>
        <v/>
      </c>
      <c r="B831" s="98" t="str">
        <f t="shared" si="79"/>
        <v/>
      </c>
      <c r="C831" s="99"/>
      <c r="D831" s="137"/>
      <c r="E831" s="100"/>
      <c r="F831" s="57"/>
      <c r="G831" s="58">
        <f t="shared" si="81"/>
        <v>0</v>
      </c>
      <c r="H831" s="58">
        <f>IF(E831="",0,IFERROR(VLOOKUP(E831,档案费管理台账!$D$4:$H$1000,5,0),0))</f>
        <v>0</v>
      </c>
      <c r="I831" s="57"/>
      <c r="J831" s="57"/>
      <c r="K831" s="57"/>
      <c r="L831" s="57"/>
      <c r="M831" s="58" t="str">
        <f t="shared" si="82"/>
        <v/>
      </c>
      <c r="N831" s="102"/>
    </row>
    <row r="832" spans="1:14">
      <c r="A832" s="97" t="str">
        <f t="shared" si="80"/>
        <v/>
      </c>
      <c r="B832" s="98" t="str">
        <f t="shared" si="79"/>
        <v/>
      </c>
      <c r="C832" s="99"/>
      <c r="D832" s="137"/>
      <c r="E832" s="100"/>
      <c r="F832" s="57"/>
      <c r="G832" s="58">
        <f t="shared" si="81"/>
        <v>0</v>
      </c>
      <c r="H832" s="58">
        <f>IF(E832="",0,IFERROR(VLOOKUP(E832,档案费管理台账!$D$4:$H$1000,5,0),0))</f>
        <v>0</v>
      </c>
      <c r="I832" s="57"/>
      <c r="J832" s="57"/>
      <c r="K832" s="57"/>
      <c r="L832" s="57"/>
      <c r="M832" s="58" t="str">
        <f t="shared" si="82"/>
        <v/>
      </c>
      <c r="N832" s="102"/>
    </row>
    <row r="833" spans="1:14">
      <c r="A833" s="97" t="str">
        <f t="shared" si="80"/>
        <v/>
      </c>
      <c r="B833" s="98" t="str">
        <f t="shared" si="79"/>
        <v/>
      </c>
      <c r="C833" s="99"/>
      <c r="D833" s="137"/>
      <c r="E833" s="100"/>
      <c r="F833" s="57"/>
      <c r="G833" s="58">
        <f t="shared" si="81"/>
        <v>0</v>
      </c>
      <c r="H833" s="58">
        <f>IF(E833="",0,IFERROR(VLOOKUP(E833,档案费管理台账!$D$4:$H$1000,5,0),0))</f>
        <v>0</v>
      </c>
      <c r="I833" s="57"/>
      <c r="J833" s="57"/>
      <c r="K833" s="57"/>
      <c r="L833" s="57"/>
      <c r="M833" s="58" t="str">
        <f t="shared" si="82"/>
        <v/>
      </c>
      <c r="N833" s="102"/>
    </row>
    <row r="834" spans="1:14">
      <c r="A834" s="97" t="str">
        <f t="shared" si="80"/>
        <v/>
      </c>
      <c r="B834" s="98" t="str">
        <f t="shared" si="79"/>
        <v/>
      </c>
      <c r="C834" s="99"/>
      <c r="D834" s="137"/>
      <c r="E834" s="100"/>
      <c r="F834" s="57"/>
      <c r="G834" s="58">
        <f t="shared" si="81"/>
        <v>0</v>
      </c>
      <c r="H834" s="58">
        <f>IF(E834="",0,IFERROR(VLOOKUP(E834,档案费管理台账!$D$4:$H$1000,5,0),0))</f>
        <v>0</v>
      </c>
      <c r="I834" s="57"/>
      <c r="J834" s="57"/>
      <c r="K834" s="57"/>
      <c r="L834" s="57"/>
      <c r="M834" s="58" t="str">
        <f t="shared" si="82"/>
        <v/>
      </c>
      <c r="N834" s="102"/>
    </row>
    <row r="835" spans="1:14">
      <c r="A835" s="97" t="str">
        <f t="shared" si="80"/>
        <v/>
      </c>
      <c r="B835" s="98" t="str">
        <f t="shared" si="79"/>
        <v/>
      </c>
      <c r="C835" s="99"/>
      <c r="D835" s="137"/>
      <c r="E835" s="100"/>
      <c r="F835" s="57"/>
      <c r="G835" s="58">
        <f t="shared" si="81"/>
        <v>0</v>
      </c>
      <c r="H835" s="58">
        <f>IF(E835="",0,IFERROR(VLOOKUP(E835,档案费管理台账!$D$4:$H$1000,5,0),0))</f>
        <v>0</v>
      </c>
      <c r="I835" s="57"/>
      <c r="J835" s="57"/>
      <c r="K835" s="57"/>
      <c r="L835" s="57"/>
      <c r="M835" s="58" t="str">
        <f t="shared" si="82"/>
        <v/>
      </c>
      <c r="N835" s="102"/>
    </row>
    <row r="836" spans="1:14">
      <c r="A836" s="97" t="str">
        <f t="shared" si="80"/>
        <v/>
      </c>
      <c r="B836" s="98" t="str">
        <f t="shared" si="79"/>
        <v/>
      </c>
      <c r="C836" s="99"/>
      <c r="D836" s="137"/>
      <c r="E836" s="100"/>
      <c r="F836" s="57"/>
      <c r="G836" s="58">
        <f t="shared" si="81"/>
        <v>0</v>
      </c>
      <c r="H836" s="58">
        <f>IF(E836="",0,IFERROR(VLOOKUP(E836,档案费管理台账!$D$4:$H$1000,5,0),0))</f>
        <v>0</v>
      </c>
      <c r="I836" s="57"/>
      <c r="J836" s="57"/>
      <c r="K836" s="57"/>
      <c r="L836" s="57"/>
      <c r="M836" s="58" t="str">
        <f t="shared" si="82"/>
        <v/>
      </c>
      <c r="N836" s="102"/>
    </row>
    <row r="837" spans="1:14">
      <c r="A837" s="97" t="str">
        <f t="shared" si="80"/>
        <v/>
      </c>
      <c r="B837" s="98" t="str">
        <f t="shared" si="79"/>
        <v/>
      </c>
      <c r="C837" s="99"/>
      <c r="D837" s="137"/>
      <c r="E837" s="100"/>
      <c r="F837" s="57"/>
      <c r="G837" s="58">
        <f t="shared" si="81"/>
        <v>0</v>
      </c>
      <c r="H837" s="58">
        <f>IF(E837="",0,IFERROR(VLOOKUP(E837,档案费管理台账!$D$4:$H$1000,5,0),0))</f>
        <v>0</v>
      </c>
      <c r="I837" s="57"/>
      <c r="J837" s="57"/>
      <c r="K837" s="57"/>
      <c r="L837" s="57"/>
      <c r="M837" s="58" t="str">
        <f t="shared" si="82"/>
        <v/>
      </c>
      <c r="N837" s="102"/>
    </row>
    <row r="838" spans="1:14">
      <c r="A838" s="97" t="str">
        <f t="shared" si="80"/>
        <v/>
      </c>
      <c r="B838" s="98" t="str">
        <f t="shared" si="79"/>
        <v/>
      </c>
      <c r="C838" s="99"/>
      <c r="D838" s="137"/>
      <c r="E838" s="100"/>
      <c r="F838" s="57"/>
      <c r="G838" s="58">
        <f t="shared" si="81"/>
        <v>0</v>
      </c>
      <c r="H838" s="58">
        <f>IF(E838="",0,IFERROR(VLOOKUP(E838,档案费管理台账!$D$4:$H$1000,5,0),0))</f>
        <v>0</v>
      </c>
      <c r="I838" s="57"/>
      <c r="J838" s="57"/>
      <c r="K838" s="57"/>
      <c r="L838" s="57"/>
      <c r="M838" s="58" t="str">
        <f t="shared" si="82"/>
        <v/>
      </c>
      <c r="N838" s="102"/>
    </row>
    <row r="839" spans="1:14">
      <c r="A839" s="97" t="str">
        <f t="shared" si="80"/>
        <v/>
      </c>
      <c r="B839" s="98" t="str">
        <f t="shared" si="79"/>
        <v/>
      </c>
      <c r="C839" s="99"/>
      <c r="D839" s="137"/>
      <c r="E839" s="100"/>
      <c r="F839" s="57"/>
      <c r="G839" s="58">
        <f t="shared" si="81"/>
        <v>0</v>
      </c>
      <c r="H839" s="58">
        <f>IF(E839="",0,IFERROR(VLOOKUP(E839,档案费管理台账!$D$4:$H$1000,5,0),0))</f>
        <v>0</v>
      </c>
      <c r="I839" s="57"/>
      <c r="J839" s="57"/>
      <c r="K839" s="57"/>
      <c r="L839" s="57"/>
      <c r="M839" s="58" t="str">
        <f t="shared" si="82"/>
        <v/>
      </c>
      <c r="N839" s="102"/>
    </row>
    <row r="840" spans="1:14">
      <c r="A840" s="97" t="str">
        <f t="shared" si="80"/>
        <v/>
      </c>
      <c r="B840" s="98" t="str">
        <f t="shared" si="79"/>
        <v/>
      </c>
      <c r="C840" s="99"/>
      <c r="D840" s="137"/>
      <c r="E840" s="100"/>
      <c r="F840" s="57"/>
      <c r="G840" s="58">
        <f t="shared" si="81"/>
        <v>0</v>
      </c>
      <c r="H840" s="58">
        <f>IF(E840="",0,IFERROR(VLOOKUP(E840,档案费管理台账!$D$4:$H$1000,5,0),0))</f>
        <v>0</v>
      </c>
      <c r="I840" s="57"/>
      <c r="J840" s="57"/>
      <c r="K840" s="57"/>
      <c r="L840" s="57"/>
      <c r="M840" s="58" t="str">
        <f t="shared" si="82"/>
        <v/>
      </c>
      <c r="N840" s="102"/>
    </row>
    <row r="841" spans="1:14">
      <c r="A841" s="97" t="str">
        <f t="shared" si="80"/>
        <v/>
      </c>
      <c r="B841" s="98" t="str">
        <f t="shared" si="79"/>
        <v/>
      </c>
      <c r="C841" s="99"/>
      <c r="D841" s="137"/>
      <c r="E841" s="100"/>
      <c r="F841" s="57"/>
      <c r="G841" s="58">
        <f t="shared" si="81"/>
        <v>0</v>
      </c>
      <c r="H841" s="58">
        <f>IF(E841="",0,IFERROR(VLOOKUP(E841,档案费管理台账!$D$4:$H$1000,5,0),0))</f>
        <v>0</v>
      </c>
      <c r="I841" s="57"/>
      <c r="J841" s="57"/>
      <c r="K841" s="57"/>
      <c r="L841" s="57"/>
      <c r="M841" s="58" t="str">
        <f t="shared" si="82"/>
        <v/>
      </c>
      <c r="N841" s="102"/>
    </row>
    <row r="842" spans="1:14">
      <c r="A842" s="97" t="str">
        <f t="shared" si="80"/>
        <v/>
      </c>
      <c r="B842" s="98" t="str">
        <f t="shared" si="79"/>
        <v/>
      </c>
      <c r="C842" s="99"/>
      <c r="D842" s="137"/>
      <c r="E842" s="100"/>
      <c r="F842" s="57"/>
      <c r="G842" s="58">
        <f t="shared" si="81"/>
        <v>0</v>
      </c>
      <c r="H842" s="58">
        <f>IF(E842="",0,IFERROR(VLOOKUP(E842,档案费管理台账!$D$4:$H$1000,5,0),0))</f>
        <v>0</v>
      </c>
      <c r="I842" s="57"/>
      <c r="J842" s="57"/>
      <c r="K842" s="57"/>
      <c r="L842" s="57"/>
      <c r="M842" s="58" t="str">
        <f t="shared" si="82"/>
        <v/>
      </c>
      <c r="N842" s="102"/>
    </row>
    <row r="843" spans="1:14">
      <c r="A843" s="97" t="str">
        <f t="shared" si="80"/>
        <v/>
      </c>
      <c r="B843" s="98" t="str">
        <f t="shared" si="79"/>
        <v/>
      </c>
      <c r="C843" s="99"/>
      <c r="D843" s="137"/>
      <c r="E843" s="100"/>
      <c r="F843" s="57"/>
      <c r="G843" s="58">
        <f t="shared" si="81"/>
        <v>0</v>
      </c>
      <c r="H843" s="58">
        <f>IF(E843="",0,IFERROR(VLOOKUP(E843,档案费管理台账!$D$4:$H$1000,5,0),0))</f>
        <v>0</v>
      </c>
      <c r="I843" s="57"/>
      <c r="J843" s="57"/>
      <c r="K843" s="57"/>
      <c r="L843" s="57"/>
      <c r="M843" s="58" t="str">
        <f t="shared" si="82"/>
        <v/>
      </c>
      <c r="N843" s="102"/>
    </row>
    <row r="844" spans="1:14">
      <c r="A844" s="97" t="str">
        <f t="shared" si="80"/>
        <v/>
      </c>
      <c r="B844" s="98" t="str">
        <f t="shared" si="79"/>
        <v/>
      </c>
      <c r="C844" s="99"/>
      <c r="D844" s="137"/>
      <c r="E844" s="100"/>
      <c r="F844" s="57"/>
      <c r="G844" s="58">
        <f t="shared" si="81"/>
        <v>0</v>
      </c>
      <c r="H844" s="58">
        <f>IF(E844="",0,IFERROR(VLOOKUP(E844,档案费管理台账!$D$4:$H$1000,5,0),0))</f>
        <v>0</v>
      </c>
      <c r="I844" s="57"/>
      <c r="J844" s="57"/>
      <c r="K844" s="57"/>
      <c r="L844" s="57"/>
      <c r="M844" s="58" t="str">
        <f t="shared" si="82"/>
        <v/>
      </c>
      <c r="N844" s="102"/>
    </row>
    <row r="845" spans="1:14">
      <c r="A845" s="97" t="str">
        <f t="shared" si="80"/>
        <v/>
      </c>
      <c r="B845" s="98" t="str">
        <f t="shared" si="79"/>
        <v/>
      </c>
      <c r="C845" s="99"/>
      <c r="D845" s="137"/>
      <c r="E845" s="100"/>
      <c r="F845" s="57"/>
      <c r="G845" s="58">
        <f t="shared" si="81"/>
        <v>0</v>
      </c>
      <c r="H845" s="58">
        <f>IF(E845="",0,IFERROR(VLOOKUP(E845,档案费管理台账!$D$4:$H$1000,5,0),0))</f>
        <v>0</v>
      </c>
      <c r="I845" s="57"/>
      <c r="J845" s="57"/>
      <c r="K845" s="57"/>
      <c r="L845" s="57"/>
      <c r="M845" s="58" t="str">
        <f t="shared" si="82"/>
        <v/>
      </c>
      <c r="N845" s="102"/>
    </row>
    <row r="846" spans="1:14">
      <c r="A846" s="97" t="str">
        <f t="shared" si="80"/>
        <v/>
      </c>
      <c r="B846" s="98" t="str">
        <f t="shared" si="79"/>
        <v/>
      </c>
      <c r="C846" s="99"/>
      <c r="D846" s="137"/>
      <c r="E846" s="100"/>
      <c r="F846" s="57"/>
      <c r="G846" s="58">
        <f t="shared" si="81"/>
        <v>0</v>
      </c>
      <c r="H846" s="58">
        <f>IF(E846="",0,IFERROR(VLOOKUP(E846,档案费管理台账!$D$4:$H$1000,5,0),0))</f>
        <v>0</v>
      </c>
      <c r="I846" s="57"/>
      <c r="J846" s="57"/>
      <c r="K846" s="57"/>
      <c r="L846" s="57"/>
      <c r="M846" s="58" t="str">
        <f t="shared" si="82"/>
        <v/>
      </c>
      <c r="N846" s="102"/>
    </row>
    <row r="847" spans="1:14">
      <c r="A847" s="97" t="str">
        <f t="shared" si="80"/>
        <v/>
      </c>
      <c r="B847" s="98" t="str">
        <f t="shared" si="79"/>
        <v/>
      </c>
      <c r="C847" s="99"/>
      <c r="D847" s="137"/>
      <c r="E847" s="100"/>
      <c r="F847" s="57"/>
      <c r="G847" s="58">
        <f t="shared" si="81"/>
        <v>0</v>
      </c>
      <c r="H847" s="58">
        <f>IF(E847="",0,IFERROR(VLOOKUP(E847,档案费管理台账!$D$4:$H$1000,5,0),0))</f>
        <v>0</v>
      </c>
      <c r="I847" s="57"/>
      <c r="J847" s="57"/>
      <c r="K847" s="57"/>
      <c r="L847" s="57"/>
      <c r="M847" s="58" t="str">
        <f t="shared" si="82"/>
        <v/>
      </c>
      <c r="N847" s="102"/>
    </row>
    <row r="848" spans="1:14">
      <c r="A848" s="97" t="str">
        <f t="shared" si="80"/>
        <v/>
      </c>
      <c r="B848" s="98" t="str">
        <f t="shared" si="79"/>
        <v/>
      </c>
      <c r="C848" s="99"/>
      <c r="D848" s="137"/>
      <c r="E848" s="100"/>
      <c r="F848" s="57"/>
      <c r="G848" s="58">
        <f t="shared" si="81"/>
        <v>0</v>
      </c>
      <c r="H848" s="58">
        <f>IF(E848="",0,IFERROR(VLOOKUP(E848,档案费管理台账!$D$4:$H$1000,5,0),0))</f>
        <v>0</v>
      </c>
      <c r="I848" s="57"/>
      <c r="J848" s="57"/>
      <c r="K848" s="57"/>
      <c r="L848" s="57"/>
      <c r="M848" s="58" t="str">
        <f t="shared" si="82"/>
        <v/>
      </c>
      <c r="N848" s="102"/>
    </row>
    <row r="849" spans="1:14">
      <c r="A849" s="97" t="str">
        <f t="shared" si="80"/>
        <v/>
      </c>
      <c r="B849" s="98" t="str">
        <f t="shared" si="79"/>
        <v/>
      </c>
      <c r="C849" s="99"/>
      <c r="D849" s="137"/>
      <c r="E849" s="100"/>
      <c r="F849" s="57"/>
      <c r="G849" s="58">
        <f t="shared" si="81"/>
        <v>0</v>
      </c>
      <c r="H849" s="58">
        <f>IF(E849="",0,IFERROR(VLOOKUP(E849,档案费管理台账!$D$4:$H$1000,5,0),0))</f>
        <v>0</v>
      </c>
      <c r="I849" s="57"/>
      <c r="J849" s="57"/>
      <c r="K849" s="57"/>
      <c r="L849" s="57"/>
      <c r="M849" s="58" t="str">
        <f t="shared" si="82"/>
        <v/>
      </c>
      <c r="N849" s="102"/>
    </row>
    <row r="850" spans="1:14">
      <c r="A850" s="97" t="str">
        <f t="shared" si="80"/>
        <v/>
      </c>
      <c r="B850" s="98" t="str">
        <f t="shared" si="79"/>
        <v/>
      </c>
      <c r="C850" s="99"/>
      <c r="D850" s="137"/>
      <c r="E850" s="100"/>
      <c r="F850" s="57"/>
      <c r="G850" s="58">
        <f t="shared" si="81"/>
        <v>0</v>
      </c>
      <c r="H850" s="58">
        <f>IF(E850="",0,IFERROR(VLOOKUP(E850,档案费管理台账!$D$4:$H$1000,5,0),0))</f>
        <v>0</v>
      </c>
      <c r="I850" s="57"/>
      <c r="J850" s="57"/>
      <c r="K850" s="57"/>
      <c r="L850" s="57"/>
      <c r="M850" s="58" t="str">
        <f t="shared" si="82"/>
        <v/>
      </c>
      <c r="N850" s="102"/>
    </row>
    <row r="851" spans="1:14">
      <c r="A851" s="97" t="str">
        <f t="shared" si="80"/>
        <v/>
      </c>
      <c r="B851" s="98" t="str">
        <f t="shared" si="79"/>
        <v/>
      </c>
      <c r="C851" s="99"/>
      <c r="D851" s="137"/>
      <c r="E851" s="100"/>
      <c r="F851" s="57"/>
      <c r="G851" s="58">
        <f t="shared" si="81"/>
        <v>0</v>
      </c>
      <c r="H851" s="58">
        <f>IF(E851="",0,IFERROR(VLOOKUP(E851,档案费管理台账!$D$4:$H$1000,5,0),0))</f>
        <v>0</v>
      </c>
      <c r="I851" s="57"/>
      <c r="J851" s="57"/>
      <c r="K851" s="57"/>
      <c r="L851" s="57"/>
      <c r="M851" s="58" t="str">
        <f t="shared" si="82"/>
        <v/>
      </c>
      <c r="N851" s="102"/>
    </row>
    <row r="852" spans="1:14">
      <c r="A852" s="97" t="str">
        <f t="shared" si="80"/>
        <v/>
      </c>
      <c r="B852" s="98" t="str">
        <f t="shared" si="79"/>
        <v/>
      </c>
      <c r="C852" s="99"/>
      <c r="D852" s="137"/>
      <c r="E852" s="100"/>
      <c r="F852" s="57"/>
      <c r="G852" s="58">
        <f t="shared" si="81"/>
        <v>0</v>
      </c>
      <c r="H852" s="58">
        <f>IF(E852="",0,IFERROR(VLOOKUP(E852,档案费管理台账!$D$4:$H$1000,5,0),0))</f>
        <v>0</v>
      </c>
      <c r="I852" s="57"/>
      <c r="J852" s="57"/>
      <c r="K852" s="57"/>
      <c r="L852" s="57"/>
      <c r="M852" s="58" t="str">
        <f t="shared" si="82"/>
        <v/>
      </c>
      <c r="N852" s="102"/>
    </row>
    <row r="853" spans="1:14">
      <c r="A853" s="97" t="str">
        <f t="shared" si="80"/>
        <v/>
      </c>
      <c r="B853" s="98" t="str">
        <f t="shared" si="79"/>
        <v/>
      </c>
      <c r="C853" s="99"/>
      <c r="D853" s="137"/>
      <c r="E853" s="100"/>
      <c r="F853" s="57"/>
      <c r="G853" s="58">
        <f t="shared" si="81"/>
        <v>0</v>
      </c>
      <c r="H853" s="58">
        <f>IF(E853="",0,IFERROR(VLOOKUP(E853,档案费管理台账!$D$4:$H$1000,5,0),0))</f>
        <v>0</v>
      </c>
      <c r="I853" s="57"/>
      <c r="J853" s="57"/>
      <c r="K853" s="57"/>
      <c r="L853" s="57"/>
      <c r="M853" s="58" t="str">
        <f t="shared" si="82"/>
        <v/>
      </c>
      <c r="N853" s="102"/>
    </row>
    <row r="854" spans="1:14">
      <c r="A854" s="97" t="str">
        <f t="shared" si="80"/>
        <v/>
      </c>
      <c r="B854" s="98" t="str">
        <f t="shared" si="79"/>
        <v/>
      </c>
      <c r="C854" s="99"/>
      <c r="D854" s="137"/>
      <c r="E854" s="100"/>
      <c r="F854" s="57"/>
      <c r="G854" s="58">
        <f t="shared" si="81"/>
        <v>0</v>
      </c>
      <c r="H854" s="58">
        <f>IF(E854="",0,IFERROR(VLOOKUP(E854,档案费管理台账!$D$4:$H$1000,5,0),0))</f>
        <v>0</v>
      </c>
      <c r="I854" s="57"/>
      <c r="J854" s="57"/>
      <c r="K854" s="57"/>
      <c r="L854" s="57"/>
      <c r="M854" s="58" t="str">
        <f t="shared" si="82"/>
        <v/>
      </c>
      <c r="N854" s="102"/>
    </row>
    <row r="855" spans="1:14">
      <c r="A855" s="97" t="str">
        <f t="shared" si="80"/>
        <v/>
      </c>
      <c r="B855" s="98" t="str">
        <f t="shared" si="79"/>
        <v/>
      </c>
      <c r="C855" s="99"/>
      <c r="D855" s="137"/>
      <c r="E855" s="100"/>
      <c r="F855" s="57"/>
      <c r="G855" s="58">
        <f t="shared" si="81"/>
        <v>0</v>
      </c>
      <c r="H855" s="58">
        <f>IF(E855="",0,IFERROR(VLOOKUP(E855,档案费管理台账!$D$4:$H$1000,5,0),0))</f>
        <v>0</v>
      </c>
      <c r="I855" s="57"/>
      <c r="J855" s="57"/>
      <c r="K855" s="57"/>
      <c r="L855" s="57"/>
      <c r="M855" s="58" t="str">
        <f t="shared" si="82"/>
        <v/>
      </c>
      <c r="N855" s="102"/>
    </row>
    <row r="856" spans="1:14">
      <c r="A856" s="97" t="str">
        <f t="shared" si="80"/>
        <v/>
      </c>
      <c r="B856" s="98" t="str">
        <f t="shared" si="79"/>
        <v/>
      </c>
      <c r="C856" s="99"/>
      <c r="D856" s="137"/>
      <c r="E856" s="100"/>
      <c r="F856" s="57"/>
      <c r="G856" s="58">
        <f t="shared" si="81"/>
        <v>0</v>
      </c>
      <c r="H856" s="58">
        <f>IF(E856="",0,IFERROR(VLOOKUP(E856,档案费管理台账!$D$4:$H$1000,5,0),0))</f>
        <v>0</v>
      </c>
      <c r="I856" s="57"/>
      <c r="J856" s="57"/>
      <c r="K856" s="57"/>
      <c r="L856" s="57"/>
      <c r="M856" s="58" t="str">
        <f t="shared" si="82"/>
        <v/>
      </c>
      <c r="N856" s="102"/>
    </row>
    <row r="857" spans="1:14">
      <c r="A857" s="97" t="str">
        <f t="shared" si="80"/>
        <v/>
      </c>
      <c r="B857" s="98" t="str">
        <f t="shared" si="79"/>
        <v/>
      </c>
      <c r="C857" s="99"/>
      <c r="D857" s="137"/>
      <c r="E857" s="100"/>
      <c r="F857" s="57"/>
      <c r="G857" s="58">
        <f t="shared" si="81"/>
        <v>0</v>
      </c>
      <c r="H857" s="58">
        <f>IF(E857="",0,IFERROR(VLOOKUP(E857,档案费管理台账!$D$4:$H$1000,5,0),0))</f>
        <v>0</v>
      </c>
      <c r="I857" s="57"/>
      <c r="J857" s="57"/>
      <c r="K857" s="57"/>
      <c r="L857" s="57"/>
      <c r="M857" s="58" t="str">
        <f t="shared" si="82"/>
        <v/>
      </c>
      <c r="N857" s="102"/>
    </row>
    <row r="858" spans="1:14">
      <c r="A858" s="97" t="str">
        <f t="shared" si="80"/>
        <v/>
      </c>
      <c r="B858" s="98" t="str">
        <f t="shared" si="79"/>
        <v/>
      </c>
      <c r="C858" s="99"/>
      <c r="D858" s="137"/>
      <c r="E858" s="100"/>
      <c r="F858" s="57"/>
      <c r="G858" s="58">
        <f t="shared" si="81"/>
        <v>0</v>
      </c>
      <c r="H858" s="58">
        <f>IF(E858="",0,IFERROR(VLOOKUP(E858,档案费管理台账!$D$4:$H$1000,5,0),0))</f>
        <v>0</v>
      </c>
      <c r="I858" s="57"/>
      <c r="J858" s="57"/>
      <c r="K858" s="57"/>
      <c r="L858" s="57"/>
      <c r="M858" s="58" t="str">
        <f t="shared" si="82"/>
        <v/>
      </c>
      <c r="N858" s="102"/>
    </row>
    <row r="859" spans="1:14">
      <c r="A859" s="97" t="str">
        <f t="shared" si="80"/>
        <v/>
      </c>
      <c r="B859" s="98" t="str">
        <f t="shared" si="79"/>
        <v/>
      </c>
      <c r="C859" s="99"/>
      <c r="D859" s="137"/>
      <c r="E859" s="100"/>
      <c r="F859" s="57"/>
      <c r="G859" s="58">
        <f t="shared" si="81"/>
        <v>0</v>
      </c>
      <c r="H859" s="58">
        <f>IF(E859="",0,IFERROR(VLOOKUP(E859,档案费管理台账!$D$4:$H$1000,5,0),0))</f>
        <v>0</v>
      </c>
      <c r="I859" s="57"/>
      <c r="J859" s="57"/>
      <c r="K859" s="57"/>
      <c r="L859" s="57"/>
      <c r="M859" s="58" t="str">
        <f t="shared" si="82"/>
        <v/>
      </c>
      <c r="N859" s="102"/>
    </row>
    <row r="860" spans="1:14">
      <c r="A860" s="97" t="str">
        <f t="shared" si="80"/>
        <v/>
      </c>
      <c r="B860" s="98" t="str">
        <f t="shared" si="79"/>
        <v/>
      </c>
      <c r="C860" s="99"/>
      <c r="D860" s="137"/>
      <c r="E860" s="100"/>
      <c r="F860" s="57"/>
      <c r="G860" s="58">
        <f t="shared" si="81"/>
        <v>0</v>
      </c>
      <c r="H860" s="58">
        <f>IF(E860="",0,IFERROR(VLOOKUP(E860,档案费管理台账!$D$4:$H$1000,5,0),0))</f>
        <v>0</v>
      </c>
      <c r="I860" s="57"/>
      <c r="J860" s="57"/>
      <c r="K860" s="57"/>
      <c r="L860" s="57"/>
      <c r="M860" s="58" t="str">
        <f t="shared" si="82"/>
        <v/>
      </c>
      <c r="N860" s="102"/>
    </row>
    <row r="861" spans="1:14">
      <c r="A861" s="97" t="str">
        <f t="shared" si="80"/>
        <v/>
      </c>
      <c r="B861" s="98" t="str">
        <f t="shared" si="79"/>
        <v/>
      </c>
      <c r="C861" s="99"/>
      <c r="D861" s="137"/>
      <c r="E861" s="100"/>
      <c r="F861" s="57"/>
      <c r="G861" s="58">
        <f t="shared" si="81"/>
        <v>0</v>
      </c>
      <c r="H861" s="58">
        <f>IF(E861="",0,IFERROR(VLOOKUP(E861,档案费管理台账!$D$4:$H$1000,5,0),0))</f>
        <v>0</v>
      </c>
      <c r="I861" s="57"/>
      <c r="J861" s="57"/>
      <c r="K861" s="57"/>
      <c r="L861" s="57"/>
      <c r="M861" s="58" t="str">
        <f t="shared" si="82"/>
        <v/>
      </c>
      <c r="N861" s="102"/>
    </row>
    <row r="862" spans="1:14">
      <c r="A862" s="97" t="str">
        <f t="shared" si="80"/>
        <v/>
      </c>
      <c r="B862" s="98" t="str">
        <f t="shared" si="79"/>
        <v/>
      </c>
      <c r="C862" s="99"/>
      <c r="D862" s="137"/>
      <c r="E862" s="100"/>
      <c r="F862" s="57"/>
      <c r="G862" s="58">
        <f t="shared" si="81"/>
        <v>0</v>
      </c>
      <c r="H862" s="58">
        <f>IF(E862="",0,IFERROR(VLOOKUP(E862,档案费管理台账!$D$4:$H$1000,5,0),0))</f>
        <v>0</v>
      </c>
      <c r="I862" s="57"/>
      <c r="J862" s="57"/>
      <c r="K862" s="57"/>
      <c r="L862" s="57"/>
      <c r="M862" s="58" t="str">
        <f t="shared" si="82"/>
        <v/>
      </c>
      <c r="N862" s="102"/>
    </row>
    <row r="863" spans="1:14">
      <c r="A863" s="97" t="str">
        <f t="shared" si="80"/>
        <v/>
      </c>
      <c r="B863" s="98" t="str">
        <f t="shared" si="79"/>
        <v/>
      </c>
      <c r="C863" s="99"/>
      <c r="D863" s="137"/>
      <c r="E863" s="100"/>
      <c r="F863" s="57"/>
      <c r="G863" s="58">
        <f t="shared" si="81"/>
        <v>0</v>
      </c>
      <c r="H863" s="58">
        <f>IF(E863="",0,IFERROR(VLOOKUP(E863,档案费管理台账!$D$4:$H$1000,5,0),0))</f>
        <v>0</v>
      </c>
      <c r="I863" s="57"/>
      <c r="J863" s="57"/>
      <c r="K863" s="57"/>
      <c r="L863" s="57"/>
      <c r="M863" s="58" t="str">
        <f t="shared" si="82"/>
        <v/>
      </c>
      <c r="N863" s="102"/>
    </row>
    <row r="864" spans="1:14">
      <c r="A864" s="97" t="str">
        <f t="shared" si="80"/>
        <v/>
      </c>
      <c r="B864" s="98" t="str">
        <f t="shared" si="79"/>
        <v/>
      </c>
      <c r="C864" s="99"/>
      <c r="D864" s="137"/>
      <c r="E864" s="100"/>
      <c r="F864" s="57"/>
      <c r="G864" s="58">
        <f t="shared" si="81"/>
        <v>0</v>
      </c>
      <c r="H864" s="58">
        <f>IF(E864="",0,IFERROR(VLOOKUP(E864,档案费管理台账!$D$4:$H$1000,5,0),0))</f>
        <v>0</v>
      </c>
      <c r="I864" s="57"/>
      <c r="J864" s="57"/>
      <c r="K864" s="57"/>
      <c r="L864" s="57"/>
      <c r="M864" s="58" t="str">
        <f t="shared" si="82"/>
        <v/>
      </c>
      <c r="N864" s="102"/>
    </row>
    <row r="865" spans="1:14">
      <c r="A865" s="97" t="str">
        <f t="shared" si="80"/>
        <v/>
      </c>
      <c r="B865" s="98" t="str">
        <f t="shared" si="79"/>
        <v/>
      </c>
      <c r="C865" s="99"/>
      <c r="D865" s="137"/>
      <c r="E865" s="100"/>
      <c r="F865" s="57"/>
      <c r="G865" s="58">
        <f t="shared" si="81"/>
        <v>0</v>
      </c>
      <c r="H865" s="58">
        <f>IF(E865="",0,IFERROR(VLOOKUP(E865,档案费管理台账!$D$4:$H$1000,5,0),0))</f>
        <v>0</v>
      </c>
      <c r="I865" s="57"/>
      <c r="J865" s="57"/>
      <c r="K865" s="57"/>
      <c r="L865" s="57"/>
      <c r="M865" s="58" t="str">
        <f t="shared" si="82"/>
        <v/>
      </c>
      <c r="N865" s="102"/>
    </row>
    <row r="866" spans="1:14">
      <c r="A866" s="97" t="str">
        <f t="shared" si="80"/>
        <v/>
      </c>
      <c r="B866" s="98" t="str">
        <f t="shared" si="79"/>
        <v/>
      </c>
      <c r="C866" s="99"/>
      <c r="D866" s="137"/>
      <c r="E866" s="100"/>
      <c r="F866" s="57"/>
      <c r="G866" s="58">
        <f t="shared" si="81"/>
        <v>0</v>
      </c>
      <c r="H866" s="58">
        <f>IF(E866="",0,IFERROR(VLOOKUP(E866,档案费管理台账!$D$4:$H$1000,5,0),0))</f>
        <v>0</v>
      </c>
      <c r="I866" s="57"/>
      <c r="J866" s="57"/>
      <c r="K866" s="57"/>
      <c r="L866" s="57"/>
      <c r="M866" s="58" t="str">
        <f t="shared" si="82"/>
        <v/>
      </c>
      <c r="N866" s="102"/>
    </row>
    <row r="867" spans="1:14">
      <c r="A867" s="97" t="str">
        <f t="shared" si="80"/>
        <v/>
      </c>
      <c r="B867" s="98" t="str">
        <f t="shared" si="79"/>
        <v/>
      </c>
      <c r="C867" s="99"/>
      <c r="D867" s="137"/>
      <c r="E867" s="100"/>
      <c r="F867" s="57"/>
      <c r="G867" s="58">
        <f t="shared" si="81"/>
        <v>0</v>
      </c>
      <c r="H867" s="58">
        <f>IF(E867="",0,IFERROR(VLOOKUP(E867,档案费管理台账!$D$4:$H$1000,5,0),0))</f>
        <v>0</v>
      </c>
      <c r="I867" s="57"/>
      <c r="J867" s="57"/>
      <c r="K867" s="57"/>
      <c r="L867" s="57"/>
      <c r="M867" s="58" t="str">
        <f t="shared" si="82"/>
        <v/>
      </c>
      <c r="N867" s="102"/>
    </row>
    <row r="868" spans="1:14">
      <c r="A868" s="97" t="str">
        <f t="shared" si="80"/>
        <v/>
      </c>
      <c r="B868" s="98" t="str">
        <f t="shared" si="79"/>
        <v/>
      </c>
      <c r="C868" s="99"/>
      <c r="D868" s="137"/>
      <c r="E868" s="100"/>
      <c r="F868" s="57"/>
      <c r="G868" s="58">
        <f t="shared" si="81"/>
        <v>0</v>
      </c>
      <c r="H868" s="58">
        <f>IF(E868="",0,IFERROR(VLOOKUP(E868,档案费管理台账!$D$4:$H$1000,5,0),0))</f>
        <v>0</v>
      </c>
      <c r="I868" s="57"/>
      <c r="J868" s="57"/>
      <c r="K868" s="57"/>
      <c r="L868" s="57"/>
      <c r="M868" s="58" t="str">
        <f t="shared" si="82"/>
        <v/>
      </c>
      <c r="N868" s="102"/>
    </row>
    <row r="869" spans="1:14">
      <c r="A869" s="97" t="str">
        <f t="shared" si="80"/>
        <v/>
      </c>
      <c r="B869" s="98" t="str">
        <f t="shared" si="79"/>
        <v/>
      </c>
      <c r="C869" s="99"/>
      <c r="D869" s="137"/>
      <c r="E869" s="100"/>
      <c r="F869" s="57"/>
      <c r="G869" s="58">
        <f t="shared" si="81"/>
        <v>0</v>
      </c>
      <c r="H869" s="58">
        <f>IF(E869="",0,IFERROR(VLOOKUP(E869,档案费管理台账!$D$4:$H$1000,5,0),0))</f>
        <v>0</v>
      </c>
      <c r="I869" s="57"/>
      <c r="J869" s="57"/>
      <c r="K869" s="57"/>
      <c r="L869" s="57"/>
      <c r="M869" s="58" t="str">
        <f t="shared" si="82"/>
        <v/>
      </c>
      <c r="N869" s="102"/>
    </row>
    <row r="870" spans="1:14">
      <c r="A870" s="97" t="str">
        <f t="shared" si="80"/>
        <v/>
      </c>
      <c r="B870" s="98" t="str">
        <f t="shared" si="79"/>
        <v/>
      </c>
      <c r="C870" s="99"/>
      <c r="D870" s="137"/>
      <c r="E870" s="100"/>
      <c r="F870" s="57"/>
      <c r="G870" s="58">
        <f t="shared" si="81"/>
        <v>0</v>
      </c>
      <c r="H870" s="58">
        <f>IF(E870="",0,IFERROR(VLOOKUP(E870,档案费管理台账!$D$4:$H$1000,5,0),0))</f>
        <v>0</v>
      </c>
      <c r="I870" s="57"/>
      <c r="J870" s="57"/>
      <c r="K870" s="57"/>
      <c r="L870" s="57"/>
      <c r="M870" s="58" t="str">
        <f t="shared" si="82"/>
        <v/>
      </c>
      <c r="N870" s="102"/>
    </row>
    <row r="871" spans="1:14">
      <c r="A871" s="97" t="str">
        <f t="shared" si="80"/>
        <v/>
      </c>
      <c r="B871" s="98" t="str">
        <f t="shared" si="79"/>
        <v/>
      </c>
      <c r="C871" s="99"/>
      <c r="D871" s="137"/>
      <c r="E871" s="100"/>
      <c r="F871" s="57"/>
      <c r="G871" s="58">
        <f t="shared" si="81"/>
        <v>0</v>
      </c>
      <c r="H871" s="58">
        <f>IF(E871="",0,IFERROR(VLOOKUP(E871,档案费管理台账!$D$4:$H$1000,5,0),0))</f>
        <v>0</v>
      </c>
      <c r="I871" s="57"/>
      <c r="J871" s="57"/>
      <c r="K871" s="57"/>
      <c r="L871" s="57"/>
      <c r="M871" s="58" t="str">
        <f t="shared" si="82"/>
        <v/>
      </c>
      <c r="N871" s="102"/>
    </row>
    <row r="872" spans="1:14">
      <c r="A872" s="97" t="str">
        <f t="shared" si="80"/>
        <v/>
      </c>
      <c r="B872" s="98" t="str">
        <f t="shared" si="79"/>
        <v/>
      </c>
      <c r="C872" s="99"/>
      <c r="D872" s="137"/>
      <c r="E872" s="100"/>
      <c r="F872" s="57"/>
      <c r="G872" s="58">
        <f t="shared" si="81"/>
        <v>0</v>
      </c>
      <c r="H872" s="58">
        <f>IF(E872="",0,IFERROR(VLOOKUP(E872,档案费管理台账!$D$4:$H$1000,5,0),0))</f>
        <v>0</v>
      </c>
      <c r="I872" s="57"/>
      <c r="J872" s="57"/>
      <c r="K872" s="57"/>
      <c r="L872" s="57"/>
      <c r="M872" s="58" t="str">
        <f t="shared" si="82"/>
        <v/>
      </c>
      <c r="N872" s="102"/>
    </row>
    <row r="873" spans="1:14">
      <c r="A873" s="97" t="str">
        <f t="shared" si="80"/>
        <v/>
      </c>
      <c r="B873" s="98" t="str">
        <f t="shared" si="79"/>
        <v/>
      </c>
      <c r="C873" s="99"/>
      <c r="D873" s="137"/>
      <c r="E873" s="100"/>
      <c r="F873" s="57"/>
      <c r="G873" s="58">
        <f t="shared" si="81"/>
        <v>0</v>
      </c>
      <c r="H873" s="58">
        <f>IF(E873="",0,IFERROR(VLOOKUP(E873,档案费管理台账!$D$4:$H$1000,5,0),0))</f>
        <v>0</v>
      </c>
      <c r="I873" s="57"/>
      <c r="J873" s="57"/>
      <c r="K873" s="57"/>
      <c r="L873" s="57"/>
      <c r="M873" s="58" t="str">
        <f t="shared" si="82"/>
        <v/>
      </c>
      <c r="N873" s="102"/>
    </row>
    <row r="874" spans="1:14">
      <c r="A874" s="97" t="str">
        <f t="shared" si="80"/>
        <v/>
      </c>
      <c r="B874" s="98" t="str">
        <f t="shared" si="79"/>
        <v/>
      </c>
      <c r="C874" s="99"/>
      <c r="D874" s="137"/>
      <c r="E874" s="100"/>
      <c r="F874" s="57"/>
      <c r="G874" s="58">
        <f t="shared" si="81"/>
        <v>0</v>
      </c>
      <c r="H874" s="58">
        <f>IF(E874="",0,IFERROR(VLOOKUP(E874,档案费管理台账!$D$4:$H$1000,5,0),0))</f>
        <v>0</v>
      </c>
      <c r="I874" s="57"/>
      <c r="J874" s="57"/>
      <c r="K874" s="57"/>
      <c r="L874" s="57"/>
      <c r="M874" s="58" t="str">
        <f t="shared" si="82"/>
        <v/>
      </c>
      <c r="N874" s="102"/>
    </row>
    <row r="875" spans="1:14">
      <c r="A875" s="97" t="str">
        <f t="shared" si="80"/>
        <v/>
      </c>
      <c r="B875" s="98" t="str">
        <f t="shared" si="79"/>
        <v/>
      </c>
      <c r="C875" s="99"/>
      <c r="D875" s="137"/>
      <c r="E875" s="100"/>
      <c r="F875" s="57"/>
      <c r="G875" s="58">
        <f t="shared" si="81"/>
        <v>0</v>
      </c>
      <c r="H875" s="58">
        <f>IF(E875="",0,IFERROR(VLOOKUP(E875,档案费管理台账!$D$4:$H$1000,5,0),0))</f>
        <v>0</v>
      </c>
      <c r="I875" s="57"/>
      <c r="J875" s="57"/>
      <c r="K875" s="57"/>
      <c r="L875" s="57"/>
      <c r="M875" s="58" t="str">
        <f t="shared" si="82"/>
        <v/>
      </c>
      <c r="N875" s="102"/>
    </row>
    <row r="876" spans="1:14">
      <c r="A876" s="97" t="str">
        <f t="shared" si="80"/>
        <v/>
      </c>
      <c r="B876" s="98" t="str">
        <f t="shared" ref="B876:B939" si="83">IF(C876="","",MONTH(C876)&amp;"月")</f>
        <v/>
      </c>
      <c r="C876" s="99"/>
      <c r="D876" s="137"/>
      <c r="E876" s="100"/>
      <c r="F876" s="57"/>
      <c r="G876" s="58">
        <f t="shared" si="81"/>
        <v>0</v>
      </c>
      <c r="H876" s="58">
        <f>IF(E876="",0,IFERROR(VLOOKUP(E876,档案费管理台账!$D$4:$H$1000,5,0),0))</f>
        <v>0</v>
      </c>
      <c r="I876" s="57"/>
      <c r="J876" s="57"/>
      <c r="K876" s="57"/>
      <c r="L876" s="57"/>
      <c r="M876" s="58" t="str">
        <f t="shared" si="82"/>
        <v/>
      </c>
      <c r="N876" s="102"/>
    </row>
    <row r="877" spans="1:14">
      <c r="A877" s="97" t="str">
        <f t="shared" ref="A877:A940" si="84">IF(C877="","",ROW()-42)</f>
        <v/>
      </c>
      <c r="B877" s="98" t="str">
        <f t="shared" si="83"/>
        <v/>
      </c>
      <c r="C877" s="99"/>
      <c r="D877" s="137"/>
      <c r="E877" s="100"/>
      <c r="F877" s="57"/>
      <c r="G877" s="58">
        <f t="shared" ref="G877:G940" si="85">IF(F877="",0,F877*$K$41)</f>
        <v>0</v>
      </c>
      <c r="H877" s="58">
        <f>IF(E877="",0,IFERROR(VLOOKUP(E877,档案费管理台账!$D$4:$H$1000,5,0),0))</f>
        <v>0</v>
      </c>
      <c r="I877" s="57"/>
      <c r="J877" s="57"/>
      <c r="K877" s="57"/>
      <c r="L877" s="57"/>
      <c r="M877" s="58" t="str">
        <f t="shared" ref="M877:M940" si="86">IF(C877="","",ROUND(M876+G877-I877-J877-K877-L877-H877,2))</f>
        <v/>
      </c>
      <c r="N877" s="102"/>
    </row>
    <row r="878" spans="1:14">
      <c r="A878" s="97" t="str">
        <f t="shared" si="84"/>
        <v/>
      </c>
      <c r="B878" s="98" t="str">
        <f t="shared" si="83"/>
        <v/>
      </c>
      <c r="C878" s="99"/>
      <c r="D878" s="137"/>
      <c r="E878" s="100"/>
      <c r="F878" s="57"/>
      <c r="G878" s="58">
        <f t="shared" si="85"/>
        <v>0</v>
      </c>
      <c r="H878" s="58">
        <f>IF(E878="",0,IFERROR(VLOOKUP(E878,档案费管理台账!$D$4:$H$1000,5,0),0))</f>
        <v>0</v>
      </c>
      <c r="I878" s="57"/>
      <c r="J878" s="57"/>
      <c r="K878" s="57"/>
      <c r="L878" s="57"/>
      <c r="M878" s="58" t="str">
        <f t="shared" si="86"/>
        <v/>
      </c>
      <c r="N878" s="102"/>
    </row>
    <row r="879" spans="1:14">
      <c r="A879" s="97" t="str">
        <f t="shared" si="84"/>
        <v/>
      </c>
      <c r="B879" s="98" t="str">
        <f t="shared" si="83"/>
        <v/>
      </c>
      <c r="C879" s="99"/>
      <c r="D879" s="137"/>
      <c r="E879" s="100"/>
      <c r="F879" s="57"/>
      <c r="G879" s="58">
        <f t="shared" si="85"/>
        <v>0</v>
      </c>
      <c r="H879" s="58">
        <f>IF(E879="",0,IFERROR(VLOOKUP(E879,档案费管理台账!$D$4:$H$1000,5,0),0))</f>
        <v>0</v>
      </c>
      <c r="I879" s="57"/>
      <c r="J879" s="57"/>
      <c r="K879" s="57"/>
      <c r="L879" s="57"/>
      <c r="M879" s="58" t="str">
        <f t="shared" si="86"/>
        <v/>
      </c>
      <c r="N879" s="102"/>
    </row>
    <row r="880" spans="1:14">
      <c r="A880" s="97" t="str">
        <f t="shared" si="84"/>
        <v/>
      </c>
      <c r="B880" s="98" t="str">
        <f t="shared" si="83"/>
        <v/>
      </c>
      <c r="C880" s="99"/>
      <c r="D880" s="137"/>
      <c r="E880" s="100"/>
      <c r="F880" s="57"/>
      <c r="G880" s="58">
        <f t="shared" si="85"/>
        <v>0</v>
      </c>
      <c r="H880" s="58">
        <f>IF(E880="",0,IFERROR(VLOOKUP(E880,档案费管理台账!$D$4:$H$1000,5,0),0))</f>
        <v>0</v>
      </c>
      <c r="I880" s="57"/>
      <c r="J880" s="57"/>
      <c r="K880" s="57"/>
      <c r="L880" s="57"/>
      <c r="M880" s="58" t="str">
        <f t="shared" si="86"/>
        <v/>
      </c>
      <c r="N880" s="102"/>
    </row>
    <row r="881" spans="1:14">
      <c r="A881" s="97" t="str">
        <f t="shared" si="84"/>
        <v/>
      </c>
      <c r="B881" s="98" t="str">
        <f t="shared" si="83"/>
        <v/>
      </c>
      <c r="C881" s="99"/>
      <c r="D881" s="137"/>
      <c r="E881" s="100"/>
      <c r="F881" s="57"/>
      <c r="G881" s="58">
        <f t="shared" si="85"/>
        <v>0</v>
      </c>
      <c r="H881" s="58">
        <f>IF(E881="",0,IFERROR(VLOOKUP(E881,档案费管理台账!$D$4:$H$1000,5,0),0))</f>
        <v>0</v>
      </c>
      <c r="I881" s="57"/>
      <c r="J881" s="57"/>
      <c r="K881" s="57"/>
      <c r="L881" s="57"/>
      <c r="M881" s="58" t="str">
        <f t="shared" si="86"/>
        <v/>
      </c>
      <c r="N881" s="102"/>
    </row>
    <row r="882" spans="1:14">
      <c r="A882" s="97" t="str">
        <f t="shared" si="84"/>
        <v/>
      </c>
      <c r="B882" s="98" t="str">
        <f t="shared" si="83"/>
        <v/>
      </c>
      <c r="C882" s="99"/>
      <c r="D882" s="137"/>
      <c r="E882" s="100"/>
      <c r="F882" s="57"/>
      <c r="G882" s="58">
        <f t="shared" si="85"/>
        <v>0</v>
      </c>
      <c r="H882" s="58">
        <f>IF(E882="",0,IFERROR(VLOOKUP(E882,档案费管理台账!$D$4:$H$1000,5,0),0))</f>
        <v>0</v>
      </c>
      <c r="I882" s="57"/>
      <c r="J882" s="57"/>
      <c r="K882" s="57"/>
      <c r="L882" s="57"/>
      <c r="M882" s="58" t="str">
        <f t="shared" si="86"/>
        <v/>
      </c>
      <c r="N882" s="102"/>
    </row>
    <row r="883" spans="1:14">
      <c r="A883" s="97" t="str">
        <f t="shared" si="84"/>
        <v/>
      </c>
      <c r="B883" s="98" t="str">
        <f t="shared" si="83"/>
        <v/>
      </c>
      <c r="C883" s="99"/>
      <c r="D883" s="137"/>
      <c r="E883" s="100"/>
      <c r="F883" s="57"/>
      <c r="G883" s="58">
        <f t="shared" si="85"/>
        <v>0</v>
      </c>
      <c r="H883" s="58">
        <f>IF(E883="",0,IFERROR(VLOOKUP(E883,档案费管理台账!$D$4:$H$1000,5,0),0))</f>
        <v>0</v>
      </c>
      <c r="I883" s="57"/>
      <c r="J883" s="57"/>
      <c r="K883" s="57"/>
      <c r="L883" s="57"/>
      <c r="M883" s="58" t="str">
        <f t="shared" si="86"/>
        <v/>
      </c>
      <c r="N883" s="102"/>
    </row>
    <row r="884" spans="1:14">
      <c r="A884" s="97" t="str">
        <f t="shared" si="84"/>
        <v/>
      </c>
      <c r="B884" s="98" t="str">
        <f t="shared" si="83"/>
        <v/>
      </c>
      <c r="C884" s="99"/>
      <c r="D884" s="137"/>
      <c r="E884" s="100"/>
      <c r="F884" s="57"/>
      <c r="G884" s="58">
        <f t="shared" si="85"/>
        <v>0</v>
      </c>
      <c r="H884" s="58">
        <f>IF(E884="",0,IFERROR(VLOOKUP(E884,档案费管理台账!$D$4:$H$1000,5,0),0))</f>
        <v>0</v>
      </c>
      <c r="I884" s="57"/>
      <c r="J884" s="57"/>
      <c r="K884" s="57"/>
      <c r="L884" s="57"/>
      <c r="M884" s="58" t="str">
        <f t="shared" si="86"/>
        <v/>
      </c>
      <c r="N884" s="102"/>
    </row>
    <row r="885" spans="1:14">
      <c r="A885" s="97" t="str">
        <f t="shared" si="84"/>
        <v/>
      </c>
      <c r="B885" s="98" t="str">
        <f t="shared" si="83"/>
        <v/>
      </c>
      <c r="C885" s="99"/>
      <c r="D885" s="137"/>
      <c r="E885" s="100"/>
      <c r="F885" s="57"/>
      <c r="G885" s="58">
        <f t="shared" si="85"/>
        <v>0</v>
      </c>
      <c r="H885" s="58">
        <f>IF(E885="",0,IFERROR(VLOOKUP(E885,档案费管理台账!$D$4:$H$1000,5,0),0))</f>
        <v>0</v>
      </c>
      <c r="I885" s="57"/>
      <c r="J885" s="57"/>
      <c r="K885" s="57"/>
      <c r="L885" s="57"/>
      <c r="M885" s="58" t="str">
        <f t="shared" si="86"/>
        <v/>
      </c>
      <c r="N885" s="102"/>
    </row>
    <row r="886" spans="1:14">
      <c r="A886" s="97" t="str">
        <f t="shared" si="84"/>
        <v/>
      </c>
      <c r="B886" s="98" t="str">
        <f t="shared" si="83"/>
        <v/>
      </c>
      <c r="C886" s="99"/>
      <c r="D886" s="137"/>
      <c r="E886" s="100"/>
      <c r="F886" s="57"/>
      <c r="G886" s="58">
        <f t="shared" si="85"/>
        <v>0</v>
      </c>
      <c r="H886" s="58">
        <f>IF(E886="",0,IFERROR(VLOOKUP(E886,档案费管理台账!$D$4:$H$1000,5,0),0))</f>
        <v>0</v>
      </c>
      <c r="I886" s="57"/>
      <c r="J886" s="57"/>
      <c r="K886" s="57"/>
      <c r="L886" s="57"/>
      <c r="M886" s="58" t="str">
        <f t="shared" si="86"/>
        <v/>
      </c>
      <c r="N886" s="102"/>
    </row>
    <row r="887" spans="1:14">
      <c r="A887" s="97" t="str">
        <f t="shared" si="84"/>
        <v/>
      </c>
      <c r="B887" s="98" t="str">
        <f t="shared" si="83"/>
        <v/>
      </c>
      <c r="C887" s="99"/>
      <c r="D887" s="137"/>
      <c r="E887" s="100"/>
      <c r="F887" s="57"/>
      <c r="G887" s="58">
        <f t="shared" si="85"/>
        <v>0</v>
      </c>
      <c r="H887" s="58">
        <f>IF(E887="",0,IFERROR(VLOOKUP(E887,档案费管理台账!$D$4:$H$1000,5,0),0))</f>
        <v>0</v>
      </c>
      <c r="I887" s="57"/>
      <c r="J887" s="57"/>
      <c r="K887" s="57"/>
      <c r="L887" s="57"/>
      <c r="M887" s="58" t="str">
        <f t="shared" si="86"/>
        <v/>
      </c>
      <c r="N887" s="102"/>
    </row>
    <row r="888" spans="1:14">
      <c r="A888" s="97" t="str">
        <f t="shared" si="84"/>
        <v/>
      </c>
      <c r="B888" s="98" t="str">
        <f t="shared" si="83"/>
        <v/>
      </c>
      <c r="C888" s="99"/>
      <c r="D888" s="137"/>
      <c r="E888" s="100"/>
      <c r="F888" s="57"/>
      <c r="G888" s="58">
        <f t="shared" si="85"/>
        <v>0</v>
      </c>
      <c r="H888" s="58">
        <f>IF(E888="",0,IFERROR(VLOOKUP(E888,档案费管理台账!$D$4:$H$1000,5,0),0))</f>
        <v>0</v>
      </c>
      <c r="I888" s="57"/>
      <c r="J888" s="57"/>
      <c r="K888" s="57"/>
      <c r="L888" s="57"/>
      <c r="M888" s="58" t="str">
        <f t="shared" si="86"/>
        <v/>
      </c>
      <c r="N888" s="102"/>
    </row>
    <row r="889" spans="1:14">
      <c r="A889" s="97" t="str">
        <f t="shared" si="84"/>
        <v/>
      </c>
      <c r="B889" s="98" t="str">
        <f t="shared" si="83"/>
        <v/>
      </c>
      <c r="C889" s="99"/>
      <c r="D889" s="137"/>
      <c r="E889" s="100"/>
      <c r="F889" s="57"/>
      <c r="G889" s="58">
        <f t="shared" si="85"/>
        <v>0</v>
      </c>
      <c r="H889" s="58">
        <f>IF(E889="",0,IFERROR(VLOOKUP(E889,档案费管理台账!$D$4:$H$1000,5,0),0))</f>
        <v>0</v>
      </c>
      <c r="I889" s="57"/>
      <c r="J889" s="57"/>
      <c r="K889" s="57"/>
      <c r="L889" s="57"/>
      <c r="M889" s="58" t="str">
        <f t="shared" si="86"/>
        <v/>
      </c>
      <c r="N889" s="102"/>
    </row>
    <row r="890" spans="1:14">
      <c r="A890" s="97" t="str">
        <f t="shared" si="84"/>
        <v/>
      </c>
      <c r="B890" s="98" t="str">
        <f t="shared" si="83"/>
        <v/>
      </c>
      <c r="C890" s="99"/>
      <c r="D890" s="137"/>
      <c r="E890" s="100"/>
      <c r="F890" s="57"/>
      <c r="G890" s="58">
        <f t="shared" si="85"/>
        <v>0</v>
      </c>
      <c r="H890" s="58">
        <f>IF(E890="",0,IFERROR(VLOOKUP(E890,档案费管理台账!$D$4:$H$1000,5,0),0))</f>
        <v>0</v>
      </c>
      <c r="I890" s="57"/>
      <c r="J890" s="57"/>
      <c r="K890" s="57"/>
      <c r="L890" s="57"/>
      <c r="M890" s="58" t="str">
        <f t="shared" si="86"/>
        <v/>
      </c>
      <c r="N890" s="102"/>
    </row>
    <row r="891" spans="1:14">
      <c r="A891" s="97" t="str">
        <f t="shared" si="84"/>
        <v/>
      </c>
      <c r="B891" s="98" t="str">
        <f t="shared" si="83"/>
        <v/>
      </c>
      <c r="C891" s="99"/>
      <c r="D891" s="137"/>
      <c r="E891" s="100"/>
      <c r="F891" s="57"/>
      <c r="G891" s="58">
        <f t="shared" si="85"/>
        <v>0</v>
      </c>
      <c r="H891" s="58">
        <f>IF(E891="",0,IFERROR(VLOOKUP(E891,档案费管理台账!$D$4:$H$1000,5,0),0))</f>
        <v>0</v>
      </c>
      <c r="I891" s="57"/>
      <c r="J891" s="57"/>
      <c r="K891" s="57"/>
      <c r="L891" s="57"/>
      <c r="M891" s="58" t="str">
        <f t="shared" si="86"/>
        <v/>
      </c>
      <c r="N891" s="102"/>
    </row>
    <row r="892" spans="1:14">
      <c r="A892" s="97" t="str">
        <f t="shared" si="84"/>
        <v/>
      </c>
      <c r="B892" s="98" t="str">
        <f t="shared" si="83"/>
        <v/>
      </c>
      <c r="C892" s="99"/>
      <c r="D892" s="137"/>
      <c r="E892" s="100"/>
      <c r="F892" s="57"/>
      <c r="G892" s="58">
        <f t="shared" si="85"/>
        <v>0</v>
      </c>
      <c r="H892" s="58">
        <f>IF(E892="",0,IFERROR(VLOOKUP(E892,档案费管理台账!$D$4:$H$1000,5,0),0))</f>
        <v>0</v>
      </c>
      <c r="I892" s="57"/>
      <c r="J892" s="57"/>
      <c r="K892" s="57"/>
      <c r="L892" s="57"/>
      <c r="M892" s="58" t="str">
        <f t="shared" si="86"/>
        <v/>
      </c>
      <c r="N892" s="102"/>
    </row>
    <row r="893" spans="1:14">
      <c r="A893" s="97" t="str">
        <f t="shared" si="84"/>
        <v/>
      </c>
      <c r="B893" s="98" t="str">
        <f t="shared" si="83"/>
        <v/>
      </c>
      <c r="C893" s="99"/>
      <c r="D893" s="137"/>
      <c r="E893" s="100"/>
      <c r="F893" s="57"/>
      <c r="G893" s="58">
        <f t="shared" si="85"/>
        <v>0</v>
      </c>
      <c r="H893" s="58">
        <f>IF(E893="",0,IFERROR(VLOOKUP(E893,档案费管理台账!$D$4:$H$1000,5,0),0))</f>
        <v>0</v>
      </c>
      <c r="I893" s="57"/>
      <c r="J893" s="57"/>
      <c r="K893" s="57"/>
      <c r="L893" s="57"/>
      <c r="M893" s="58" t="str">
        <f t="shared" si="86"/>
        <v/>
      </c>
      <c r="N893" s="102"/>
    </row>
    <row r="894" spans="1:14">
      <c r="A894" s="97" t="str">
        <f t="shared" si="84"/>
        <v/>
      </c>
      <c r="B894" s="98" t="str">
        <f t="shared" si="83"/>
        <v/>
      </c>
      <c r="C894" s="99"/>
      <c r="D894" s="137"/>
      <c r="E894" s="100"/>
      <c r="F894" s="57"/>
      <c r="G894" s="58">
        <f t="shared" si="85"/>
        <v>0</v>
      </c>
      <c r="H894" s="58">
        <f>IF(E894="",0,IFERROR(VLOOKUP(E894,档案费管理台账!$D$4:$H$1000,5,0),0))</f>
        <v>0</v>
      </c>
      <c r="I894" s="57"/>
      <c r="J894" s="57"/>
      <c r="K894" s="57"/>
      <c r="L894" s="57"/>
      <c r="M894" s="58" t="str">
        <f t="shared" si="86"/>
        <v/>
      </c>
      <c r="N894" s="102"/>
    </row>
    <row r="895" spans="1:14">
      <c r="A895" s="97" t="str">
        <f t="shared" si="84"/>
        <v/>
      </c>
      <c r="B895" s="98" t="str">
        <f t="shared" si="83"/>
        <v/>
      </c>
      <c r="C895" s="99"/>
      <c r="D895" s="137"/>
      <c r="E895" s="100"/>
      <c r="F895" s="57"/>
      <c r="G895" s="58">
        <f t="shared" si="85"/>
        <v>0</v>
      </c>
      <c r="H895" s="58">
        <f>IF(E895="",0,IFERROR(VLOOKUP(E895,档案费管理台账!$D$4:$H$1000,5,0),0))</f>
        <v>0</v>
      </c>
      <c r="I895" s="57"/>
      <c r="J895" s="57"/>
      <c r="K895" s="57"/>
      <c r="L895" s="57"/>
      <c r="M895" s="58" t="str">
        <f t="shared" si="86"/>
        <v/>
      </c>
      <c r="N895" s="102"/>
    </row>
    <row r="896" spans="1:14">
      <c r="A896" s="97" t="str">
        <f t="shared" si="84"/>
        <v/>
      </c>
      <c r="B896" s="98" t="str">
        <f t="shared" si="83"/>
        <v/>
      </c>
      <c r="C896" s="99"/>
      <c r="D896" s="137"/>
      <c r="E896" s="100"/>
      <c r="F896" s="57"/>
      <c r="G896" s="58">
        <f t="shared" si="85"/>
        <v>0</v>
      </c>
      <c r="H896" s="58">
        <f>IF(E896="",0,IFERROR(VLOOKUP(E896,档案费管理台账!$D$4:$H$1000,5,0),0))</f>
        <v>0</v>
      </c>
      <c r="I896" s="57"/>
      <c r="J896" s="57"/>
      <c r="K896" s="57"/>
      <c r="L896" s="57"/>
      <c r="M896" s="58" t="str">
        <f t="shared" si="86"/>
        <v/>
      </c>
      <c r="N896" s="102"/>
    </row>
    <row r="897" spans="1:14">
      <c r="A897" s="97" t="str">
        <f t="shared" si="84"/>
        <v/>
      </c>
      <c r="B897" s="98" t="str">
        <f t="shared" si="83"/>
        <v/>
      </c>
      <c r="C897" s="99"/>
      <c r="D897" s="137"/>
      <c r="E897" s="100"/>
      <c r="F897" s="57"/>
      <c r="G897" s="58">
        <f t="shared" si="85"/>
        <v>0</v>
      </c>
      <c r="H897" s="58">
        <f>IF(E897="",0,IFERROR(VLOOKUP(E897,档案费管理台账!$D$4:$H$1000,5,0),0))</f>
        <v>0</v>
      </c>
      <c r="I897" s="57"/>
      <c r="J897" s="57"/>
      <c r="K897" s="57"/>
      <c r="L897" s="57"/>
      <c r="M897" s="58" t="str">
        <f t="shared" si="86"/>
        <v/>
      </c>
      <c r="N897" s="102"/>
    </row>
    <row r="898" spans="1:14">
      <c r="A898" s="97" t="str">
        <f t="shared" si="84"/>
        <v/>
      </c>
      <c r="B898" s="98" t="str">
        <f t="shared" si="83"/>
        <v/>
      </c>
      <c r="C898" s="99"/>
      <c r="D898" s="137"/>
      <c r="E898" s="100"/>
      <c r="F898" s="57"/>
      <c r="G898" s="58">
        <f t="shared" si="85"/>
        <v>0</v>
      </c>
      <c r="H898" s="58">
        <f>IF(E898="",0,IFERROR(VLOOKUP(E898,档案费管理台账!$D$4:$H$1000,5,0),0))</f>
        <v>0</v>
      </c>
      <c r="I898" s="57"/>
      <c r="J898" s="57"/>
      <c r="K898" s="57"/>
      <c r="L898" s="57"/>
      <c r="M898" s="58" t="str">
        <f t="shared" si="86"/>
        <v/>
      </c>
      <c r="N898" s="102"/>
    </row>
    <row r="899" spans="1:14">
      <c r="A899" s="97" t="str">
        <f t="shared" si="84"/>
        <v/>
      </c>
      <c r="B899" s="98" t="str">
        <f t="shared" si="83"/>
        <v/>
      </c>
      <c r="C899" s="99"/>
      <c r="D899" s="137"/>
      <c r="E899" s="100"/>
      <c r="F899" s="57"/>
      <c r="G899" s="58">
        <f t="shared" si="85"/>
        <v>0</v>
      </c>
      <c r="H899" s="58">
        <f>IF(E899="",0,IFERROR(VLOOKUP(E899,档案费管理台账!$D$4:$H$1000,5,0),0))</f>
        <v>0</v>
      </c>
      <c r="I899" s="57"/>
      <c r="J899" s="57"/>
      <c r="K899" s="57"/>
      <c r="L899" s="57"/>
      <c r="M899" s="58" t="str">
        <f t="shared" si="86"/>
        <v/>
      </c>
      <c r="N899" s="102"/>
    </row>
    <row r="900" spans="1:14">
      <c r="A900" s="97" t="str">
        <f t="shared" si="84"/>
        <v/>
      </c>
      <c r="B900" s="98" t="str">
        <f t="shared" si="83"/>
        <v/>
      </c>
      <c r="C900" s="99"/>
      <c r="D900" s="137"/>
      <c r="E900" s="100"/>
      <c r="F900" s="57"/>
      <c r="G900" s="58">
        <f t="shared" si="85"/>
        <v>0</v>
      </c>
      <c r="H900" s="58">
        <f>IF(E900="",0,IFERROR(VLOOKUP(E900,档案费管理台账!$D$4:$H$1000,5,0),0))</f>
        <v>0</v>
      </c>
      <c r="I900" s="57"/>
      <c r="J900" s="57"/>
      <c r="K900" s="57"/>
      <c r="L900" s="57"/>
      <c r="M900" s="58" t="str">
        <f t="shared" si="86"/>
        <v/>
      </c>
      <c r="N900" s="102"/>
    </row>
    <row r="901" spans="1:14">
      <c r="A901" s="97" t="str">
        <f t="shared" si="84"/>
        <v/>
      </c>
      <c r="B901" s="98" t="str">
        <f t="shared" si="83"/>
        <v/>
      </c>
      <c r="C901" s="99"/>
      <c r="D901" s="137"/>
      <c r="E901" s="100"/>
      <c r="F901" s="57"/>
      <c r="G901" s="58">
        <f t="shared" si="85"/>
        <v>0</v>
      </c>
      <c r="H901" s="58">
        <f>IF(E901="",0,IFERROR(VLOOKUP(E901,档案费管理台账!$D$4:$H$1000,5,0),0))</f>
        <v>0</v>
      </c>
      <c r="I901" s="57"/>
      <c r="J901" s="57"/>
      <c r="K901" s="57"/>
      <c r="L901" s="57"/>
      <c r="M901" s="58" t="str">
        <f t="shared" si="86"/>
        <v/>
      </c>
      <c r="N901" s="102"/>
    </row>
    <row r="902" spans="1:14">
      <c r="A902" s="97" t="str">
        <f t="shared" si="84"/>
        <v/>
      </c>
      <c r="B902" s="98" t="str">
        <f t="shared" si="83"/>
        <v/>
      </c>
      <c r="C902" s="99"/>
      <c r="D902" s="137"/>
      <c r="E902" s="100"/>
      <c r="F902" s="57"/>
      <c r="G902" s="58">
        <f t="shared" si="85"/>
        <v>0</v>
      </c>
      <c r="H902" s="58">
        <f>IF(E902="",0,IFERROR(VLOOKUP(E902,档案费管理台账!$D$4:$H$1000,5,0),0))</f>
        <v>0</v>
      </c>
      <c r="I902" s="57"/>
      <c r="J902" s="57"/>
      <c r="K902" s="57"/>
      <c r="L902" s="57"/>
      <c r="M902" s="58" t="str">
        <f t="shared" si="86"/>
        <v/>
      </c>
      <c r="N902" s="102"/>
    </row>
    <row r="903" spans="1:14">
      <c r="A903" s="97" t="str">
        <f t="shared" si="84"/>
        <v/>
      </c>
      <c r="B903" s="98" t="str">
        <f t="shared" si="83"/>
        <v/>
      </c>
      <c r="C903" s="99"/>
      <c r="D903" s="137"/>
      <c r="E903" s="100"/>
      <c r="F903" s="57"/>
      <c r="G903" s="58">
        <f t="shared" si="85"/>
        <v>0</v>
      </c>
      <c r="H903" s="58">
        <f>IF(E903="",0,IFERROR(VLOOKUP(E903,档案费管理台账!$D$4:$H$1000,5,0),0))</f>
        <v>0</v>
      </c>
      <c r="I903" s="57"/>
      <c r="J903" s="57"/>
      <c r="K903" s="57"/>
      <c r="L903" s="57"/>
      <c r="M903" s="58" t="str">
        <f t="shared" si="86"/>
        <v/>
      </c>
      <c r="N903" s="102"/>
    </row>
    <row r="904" spans="1:14">
      <c r="A904" s="97" t="str">
        <f t="shared" si="84"/>
        <v/>
      </c>
      <c r="B904" s="98" t="str">
        <f t="shared" si="83"/>
        <v/>
      </c>
      <c r="C904" s="99"/>
      <c r="D904" s="137"/>
      <c r="E904" s="100"/>
      <c r="F904" s="57"/>
      <c r="G904" s="58">
        <f t="shared" si="85"/>
        <v>0</v>
      </c>
      <c r="H904" s="58">
        <f>IF(E904="",0,IFERROR(VLOOKUP(E904,档案费管理台账!$D$4:$H$1000,5,0),0))</f>
        <v>0</v>
      </c>
      <c r="I904" s="57"/>
      <c r="J904" s="57"/>
      <c r="K904" s="57"/>
      <c r="L904" s="57"/>
      <c r="M904" s="58" t="str">
        <f t="shared" si="86"/>
        <v/>
      </c>
      <c r="N904" s="102"/>
    </row>
    <row r="905" spans="1:14">
      <c r="A905" s="97" t="str">
        <f t="shared" si="84"/>
        <v/>
      </c>
      <c r="B905" s="98" t="str">
        <f t="shared" si="83"/>
        <v/>
      </c>
      <c r="C905" s="99"/>
      <c r="D905" s="137"/>
      <c r="E905" s="100"/>
      <c r="F905" s="57"/>
      <c r="G905" s="58">
        <f t="shared" si="85"/>
        <v>0</v>
      </c>
      <c r="H905" s="58">
        <f>IF(E905="",0,IFERROR(VLOOKUP(E905,档案费管理台账!$D$4:$H$1000,5,0),0))</f>
        <v>0</v>
      </c>
      <c r="I905" s="57"/>
      <c r="J905" s="57"/>
      <c r="K905" s="57"/>
      <c r="L905" s="57"/>
      <c r="M905" s="58" t="str">
        <f t="shared" si="86"/>
        <v/>
      </c>
      <c r="N905" s="102"/>
    </row>
    <row r="906" spans="1:14">
      <c r="A906" s="97" t="str">
        <f t="shared" si="84"/>
        <v/>
      </c>
      <c r="B906" s="98" t="str">
        <f t="shared" si="83"/>
        <v/>
      </c>
      <c r="C906" s="99"/>
      <c r="D906" s="137"/>
      <c r="E906" s="100"/>
      <c r="F906" s="57"/>
      <c r="G906" s="58">
        <f t="shared" si="85"/>
        <v>0</v>
      </c>
      <c r="H906" s="58">
        <f>IF(E906="",0,IFERROR(VLOOKUP(E906,档案费管理台账!$D$4:$H$1000,5,0),0))</f>
        <v>0</v>
      </c>
      <c r="I906" s="57"/>
      <c r="J906" s="57"/>
      <c r="K906" s="57"/>
      <c r="L906" s="57"/>
      <c r="M906" s="58" t="str">
        <f t="shared" si="86"/>
        <v/>
      </c>
      <c r="N906" s="102"/>
    </row>
    <row r="907" spans="1:14">
      <c r="A907" s="97" t="str">
        <f t="shared" si="84"/>
        <v/>
      </c>
      <c r="B907" s="98" t="str">
        <f t="shared" si="83"/>
        <v/>
      </c>
      <c r="C907" s="99"/>
      <c r="D907" s="137"/>
      <c r="E907" s="100"/>
      <c r="F907" s="57"/>
      <c r="G907" s="58">
        <f t="shared" si="85"/>
        <v>0</v>
      </c>
      <c r="H907" s="58">
        <f>IF(E907="",0,IFERROR(VLOOKUP(E907,档案费管理台账!$D$4:$H$1000,5,0),0))</f>
        <v>0</v>
      </c>
      <c r="I907" s="57"/>
      <c r="J907" s="57"/>
      <c r="K907" s="57"/>
      <c r="L907" s="57"/>
      <c r="M907" s="58" t="str">
        <f t="shared" si="86"/>
        <v/>
      </c>
      <c r="N907" s="102"/>
    </row>
    <row r="908" spans="1:14">
      <c r="A908" s="97" t="str">
        <f t="shared" si="84"/>
        <v/>
      </c>
      <c r="B908" s="98" t="str">
        <f t="shared" si="83"/>
        <v/>
      </c>
      <c r="C908" s="99"/>
      <c r="D908" s="137"/>
      <c r="E908" s="100"/>
      <c r="F908" s="57"/>
      <c r="G908" s="58">
        <f t="shared" si="85"/>
        <v>0</v>
      </c>
      <c r="H908" s="58">
        <f>IF(E908="",0,IFERROR(VLOOKUP(E908,档案费管理台账!$D$4:$H$1000,5,0),0))</f>
        <v>0</v>
      </c>
      <c r="I908" s="57"/>
      <c r="J908" s="57"/>
      <c r="K908" s="57"/>
      <c r="L908" s="57"/>
      <c r="M908" s="58" t="str">
        <f t="shared" si="86"/>
        <v/>
      </c>
      <c r="N908" s="102"/>
    </row>
    <row r="909" spans="1:14">
      <c r="A909" s="97" t="str">
        <f t="shared" si="84"/>
        <v/>
      </c>
      <c r="B909" s="98" t="str">
        <f t="shared" si="83"/>
        <v/>
      </c>
      <c r="C909" s="99"/>
      <c r="D909" s="137"/>
      <c r="E909" s="100"/>
      <c r="F909" s="57"/>
      <c r="G909" s="58">
        <f t="shared" si="85"/>
        <v>0</v>
      </c>
      <c r="H909" s="58">
        <f>IF(E909="",0,IFERROR(VLOOKUP(E909,档案费管理台账!$D$4:$H$1000,5,0),0))</f>
        <v>0</v>
      </c>
      <c r="I909" s="57"/>
      <c r="J909" s="57"/>
      <c r="K909" s="57"/>
      <c r="L909" s="57"/>
      <c r="M909" s="58" t="str">
        <f t="shared" si="86"/>
        <v/>
      </c>
      <c r="N909" s="102"/>
    </row>
    <row r="910" spans="1:14">
      <c r="A910" s="97" t="str">
        <f t="shared" si="84"/>
        <v/>
      </c>
      <c r="B910" s="98" t="str">
        <f t="shared" si="83"/>
        <v/>
      </c>
      <c r="C910" s="99"/>
      <c r="D910" s="137"/>
      <c r="E910" s="100"/>
      <c r="F910" s="57"/>
      <c r="G910" s="58">
        <f t="shared" si="85"/>
        <v>0</v>
      </c>
      <c r="H910" s="58">
        <f>IF(E910="",0,IFERROR(VLOOKUP(E910,档案费管理台账!$D$4:$H$1000,5,0),0))</f>
        <v>0</v>
      </c>
      <c r="I910" s="57"/>
      <c r="J910" s="57"/>
      <c r="K910" s="57"/>
      <c r="L910" s="57"/>
      <c r="M910" s="58" t="str">
        <f t="shared" si="86"/>
        <v/>
      </c>
      <c r="N910" s="102"/>
    </row>
    <row r="911" spans="1:14">
      <c r="A911" s="97" t="str">
        <f t="shared" si="84"/>
        <v/>
      </c>
      <c r="B911" s="98" t="str">
        <f t="shared" si="83"/>
        <v/>
      </c>
      <c r="C911" s="99"/>
      <c r="D911" s="137"/>
      <c r="E911" s="100"/>
      <c r="F911" s="57"/>
      <c r="G911" s="58">
        <f t="shared" si="85"/>
        <v>0</v>
      </c>
      <c r="H911" s="58">
        <f>IF(E911="",0,IFERROR(VLOOKUP(E911,档案费管理台账!$D$4:$H$1000,5,0),0))</f>
        <v>0</v>
      </c>
      <c r="I911" s="57"/>
      <c r="J911" s="57"/>
      <c r="K911" s="57"/>
      <c r="L911" s="57"/>
      <c r="M911" s="58" t="str">
        <f t="shared" si="86"/>
        <v/>
      </c>
      <c r="N911" s="102"/>
    </row>
    <row r="912" spans="1:14">
      <c r="A912" s="97" t="str">
        <f t="shared" si="84"/>
        <v/>
      </c>
      <c r="B912" s="98" t="str">
        <f t="shared" si="83"/>
        <v/>
      </c>
      <c r="C912" s="99"/>
      <c r="D912" s="137"/>
      <c r="E912" s="100"/>
      <c r="F912" s="57"/>
      <c r="G912" s="58">
        <f t="shared" si="85"/>
        <v>0</v>
      </c>
      <c r="H912" s="58">
        <f>IF(E912="",0,IFERROR(VLOOKUP(E912,档案费管理台账!$D$4:$H$1000,5,0),0))</f>
        <v>0</v>
      </c>
      <c r="I912" s="57"/>
      <c r="J912" s="57"/>
      <c r="K912" s="57"/>
      <c r="L912" s="57"/>
      <c r="M912" s="58" t="str">
        <f t="shared" si="86"/>
        <v/>
      </c>
      <c r="N912" s="102"/>
    </row>
    <row r="913" spans="1:14">
      <c r="A913" s="97" t="str">
        <f t="shared" si="84"/>
        <v/>
      </c>
      <c r="B913" s="98" t="str">
        <f t="shared" si="83"/>
        <v/>
      </c>
      <c r="C913" s="99"/>
      <c r="D913" s="137"/>
      <c r="E913" s="100"/>
      <c r="F913" s="57"/>
      <c r="G913" s="58">
        <f t="shared" si="85"/>
        <v>0</v>
      </c>
      <c r="H913" s="58">
        <f>IF(E913="",0,IFERROR(VLOOKUP(E913,档案费管理台账!$D$4:$H$1000,5,0),0))</f>
        <v>0</v>
      </c>
      <c r="I913" s="57"/>
      <c r="J913" s="57"/>
      <c r="K913" s="57"/>
      <c r="L913" s="57"/>
      <c r="M913" s="58" t="str">
        <f t="shared" si="86"/>
        <v/>
      </c>
      <c r="N913" s="102"/>
    </row>
    <row r="914" spans="1:14">
      <c r="A914" s="97" t="str">
        <f t="shared" si="84"/>
        <v/>
      </c>
      <c r="B914" s="98" t="str">
        <f t="shared" si="83"/>
        <v/>
      </c>
      <c r="C914" s="99"/>
      <c r="D914" s="137"/>
      <c r="E914" s="100"/>
      <c r="F914" s="57"/>
      <c r="G914" s="58">
        <f t="shared" si="85"/>
        <v>0</v>
      </c>
      <c r="H914" s="58">
        <f>IF(E914="",0,IFERROR(VLOOKUP(E914,档案费管理台账!$D$4:$H$1000,5,0),0))</f>
        <v>0</v>
      </c>
      <c r="I914" s="57"/>
      <c r="J914" s="57"/>
      <c r="K914" s="57"/>
      <c r="L914" s="57"/>
      <c r="M914" s="58" t="str">
        <f t="shared" si="86"/>
        <v/>
      </c>
      <c r="N914" s="102"/>
    </row>
    <row r="915" spans="1:14">
      <c r="A915" s="97" t="str">
        <f t="shared" si="84"/>
        <v/>
      </c>
      <c r="B915" s="98" t="str">
        <f t="shared" si="83"/>
        <v/>
      </c>
      <c r="C915" s="99"/>
      <c r="D915" s="137"/>
      <c r="E915" s="100"/>
      <c r="F915" s="57"/>
      <c r="G915" s="58">
        <f t="shared" si="85"/>
        <v>0</v>
      </c>
      <c r="H915" s="58">
        <f>IF(E915="",0,IFERROR(VLOOKUP(E915,档案费管理台账!$D$4:$H$1000,5,0),0))</f>
        <v>0</v>
      </c>
      <c r="I915" s="57"/>
      <c r="J915" s="57"/>
      <c r="K915" s="57"/>
      <c r="L915" s="57"/>
      <c r="M915" s="58" t="str">
        <f t="shared" si="86"/>
        <v/>
      </c>
      <c r="N915" s="102"/>
    </row>
    <row r="916" spans="1:14">
      <c r="A916" s="97" t="str">
        <f t="shared" si="84"/>
        <v/>
      </c>
      <c r="B916" s="98" t="str">
        <f t="shared" si="83"/>
        <v/>
      </c>
      <c r="C916" s="99"/>
      <c r="D916" s="137"/>
      <c r="E916" s="100"/>
      <c r="F916" s="57"/>
      <c r="G916" s="58">
        <f t="shared" si="85"/>
        <v>0</v>
      </c>
      <c r="H916" s="58">
        <f>IF(E916="",0,IFERROR(VLOOKUP(E916,档案费管理台账!$D$4:$H$1000,5,0),0))</f>
        <v>0</v>
      </c>
      <c r="I916" s="57"/>
      <c r="J916" s="57"/>
      <c r="K916" s="57"/>
      <c r="L916" s="57"/>
      <c r="M916" s="58" t="str">
        <f t="shared" si="86"/>
        <v/>
      </c>
      <c r="N916" s="102"/>
    </row>
    <row r="917" spans="1:14">
      <c r="A917" s="97" t="str">
        <f t="shared" si="84"/>
        <v/>
      </c>
      <c r="B917" s="98" t="str">
        <f t="shared" si="83"/>
        <v/>
      </c>
      <c r="C917" s="99"/>
      <c r="D917" s="137"/>
      <c r="E917" s="100"/>
      <c r="F917" s="57"/>
      <c r="G917" s="58">
        <f t="shared" si="85"/>
        <v>0</v>
      </c>
      <c r="H917" s="58">
        <f>IF(E917="",0,IFERROR(VLOOKUP(E917,档案费管理台账!$D$4:$H$1000,5,0),0))</f>
        <v>0</v>
      </c>
      <c r="I917" s="57"/>
      <c r="J917" s="57"/>
      <c r="K917" s="57"/>
      <c r="L917" s="57"/>
      <c r="M917" s="58" t="str">
        <f t="shared" si="86"/>
        <v/>
      </c>
      <c r="N917" s="102"/>
    </row>
    <row r="918" spans="1:14">
      <c r="A918" s="97" t="str">
        <f t="shared" si="84"/>
        <v/>
      </c>
      <c r="B918" s="98" t="str">
        <f t="shared" si="83"/>
        <v/>
      </c>
      <c r="C918" s="99"/>
      <c r="D918" s="137"/>
      <c r="E918" s="100"/>
      <c r="F918" s="57"/>
      <c r="G918" s="58">
        <f t="shared" si="85"/>
        <v>0</v>
      </c>
      <c r="H918" s="58">
        <f>IF(E918="",0,IFERROR(VLOOKUP(E918,档案费管理台账!$D$4:$H$1000,5,0),0))</f>
        <v>0</v>
      </c>
      <c r="I918" s="57"/>
      <c r="J918" s="57"/>
      <c r="K918" s="57"/>
      <c r="L918" s="57"/>
      <c r="M918" s="58" t="str">
        <f t="shared" si="86"/>
        <v/>
      </c>
      <c r="N918" s="102"/>
    </row>
    <row r="919" spans="1:14">
      <c r="A919" s="97" t="str">
        <f t="shared" si="84"/>
        <v/>
      </c>
      <c r="B919" s="98" t="str">
        <f t="shared" si="83"/>
        <v/>
      </c>
      <c r="C919" s="99"/>
      <c r="D919" s="137"/>
      <c r="E919" s="100"/>
      <c r="F919" s="57"/>
      <c r="G919" s="58">
        <f t="shared" si="85"/>
        <v>0</v>
      </c>
      <c r="H919" s="58">
        <f>IF(E919="",0,IFERROR(VLOOKUP(E919,档案费管理台账!$D$4:$H$1000,5,0),0))</f>
        <v>0</v>
      </c>
      <c r="I919" s="57"/>
      <c r="J919" s="57"/>
      <c r="K919" s="57"/>
      <c r="L919" s="57"/>
      <c r="M919" s="58" t="str">
        <f t="shared" si="86"/>
        <v/>
      </c>
      <c r="N919" s="102"/>
    </row>
    <row r="920" spans="1:14">
      <c r="A920" s="97" t="str">
        <f t="shared" si="84"/>
        <v/>
      </c>
      <c r="B920" s="98" t="str">
        <f t="shared" si="83"/>
        <v/>
      </c>
      <c r="C920" s="99"/>
      <c r="D920" s="137"/>
      <c r="E920" s="100"/>
      <c r="F920" s="57"/>
      <c r="G920" s="58">
        <f t="shared" si="85"/>
        <v>0</v>
      </c>
      <c r="H920" s="58">
        <f>IF(E920="",0,IFERROR(VLOOKUP(E920,档案费管理台账!$D$4:$H$1000,5,0),0))</f>
        <v>0</v>
      </c>
      <c r="I920" s="57"/>
      <c r="J920" s="57"/>
      <c r="K920" s="57"/>
      <c r="L920" s="57"/>
      <c r="M920" s="58" t="str">
        <f t="shared" si="86"/>
        <v/>
      </c>
      <c r="N920" s="102"/>
    </row>
    <row r="921" spans="1:14">
      <c r="A921" s="97" t="str">
        <f t="shared" si="84"/>
        <v/>
      </c>
      <c r="B921" s="98" t="str">
        <f t="shared" si="83"/>
        <v/>
      </c>
      <c r="C921" s="99"/>
      <c r="D921" s="137"/>
      <c r="E921" s="100"/>
      <c r="F921" s="57"/>
      <c r="G921" s="58">
        <f t="shared" si="85"/>
        <v>0</v>
      </c>
      <c r="H921" s="58">
        <f>IF(E921="",0,IFERROR(VLOOKUP(E921,档案费管理台账!$D$4:$H$1000,5,0),0))</f>
        <v>0</v>
      </c>
      <c r="I921" s="57"/>
      <c r="J921" s="57"/>
      <c r="K921" s="57"/>
      <c r="L921" s="57"/>
      <c r="M921" s="58" t="str">
        <f t="shared" si="86"/>
        <v/>
      </c>
      <c r="N921" s="102"/>
    </row>
    <row r="922" spans="1:14">
      <c r="A922" s="97" t="str">
        <f t="shared" si="84"/>
        <v/>
      </c>
      <c r="B922" s="98" t="str">
        <f t="shared" si="83"/>
        <v/>
      </c>
      <c r="C922" s="99"/>
      <c r="D922" s="137"/>
      <c r="E922" s="100"/>
      <c r="F922" s="57"/>
      <c r="G922" s="58">
        <f t="shared" si="85"/>
        <v>0</v>
      </c>
      <c r="H922" s="58">
        <f>IF(E922="",0,IFERROR(VLOOKUP(E922,档案费管理台账!$D$4:$H$1000,5,0),0))</f>
        <v>0</v>
      </c>
      <c r="I922" s="57"/>
      <c r="J922" s="57"/>
      <c r="K922" s="57"/>
      <c r="L922" s="57"/>
      <c r="M922" s="58" t="str">
        <f t="shared" si="86"/>
        <v/>
      </c>
      <c r="N922" s="102"/>
    </row>
    <row r="923" spans="1:14">
      <c r="A923" s="97" t="str">
        <f t="shared" si="84"/>
        <v/>
      </c>
      <c r="B923" s="98" t="str">
        <f t="shared" si="83"/>
        <v/>
      </c>
      <c r="C923" s="99"/>
      <c r="D923" s="137"/>
      <c r="E923" s="100"/>
      <c r="F923" s="57"/>
      <c r="G923" s="58">
        <f t="shared" si="85"/>
        <v>0</v>
      </c>
      <c r="H923" s="58">
        <f>IF(E923="",0,IFERROR(VLOOKUP(E923,档案费管理台账!$D$4:$H$1000,5,0),0))</f>
        <v>0</v>
      </c>
      <c r="I923" s="57"/>
      <c r="J923" s="57"/>
      <c r="K923" s="57"/>
      <c r="L923" s="57"/>
      <c r="M923" s="58" t="str">
        <f t="shared" si="86"/>
        <v/>
      </c>
      <c r="N923" s="102"/>
    </row>
    <row r="924" spans="1:14">
      <c r="A924" s="97" t="str">
        <f t="shared" si="84"/>
        <v/>
      </c>
      <c r="B924" s="98" t="str">
        <f t="shared" si="83"/>
        <v/>
      </c>
      <c r="C924" s="99"/>
      <c r="D924" s="137"/>
      <c r="E924" s="100"/>
      <c r="F924" s="57"/>
      <c r="G924" s="58">
        <f t="shared" si="85"/>
        <v>0</v>
      </c>
      <c r="H924" s="58">
        <f>IF(E924="",0,IFERROR(VLOOKUP(E924,档案费管理台账!$D$4:$H$1000,5,0),0))</f>
        <v>0</v>
      </c>
      <c r="I924" s="57"/>
      <c r="J924" s="57"/>
      <c r="K924" s="57"/>
      <c r="L924" s="57"/>
      <c r="M924" s="58" t="str">
        <f t="shared" si="86"/>
        <v/>
      </c>
      <c r="N924" s="102"/>
    </row>
    <row r="925" spans="1:14">
      <c r="A925" s="97" t="str">
        <f t="shared" si="84"/>
        <v/>
      </c>
      <c r="B925" s="98" t="str">
        <f t="shared" si="83"/>
        <v/>
      </c>
      <c r="C925" s="99"/>
      <c r="D925" s="137"/>
      <c r="E925" s="100"/>
      <c r="F925" s="57"/>
      <c r="G925" s="58">
        <f t="shared" si="85"/>
        <v>0</v>
      </c>
      <c r="H925" s="58">
        <f>IF(E925="",0,IFERROR(VLOOKUP(E925,档案费管理台账!$D$4:$H$1000,5,0),0))</f>
        <v>0</v>
      </c>
      <c r="I925" s="57"/>
      <c r="J925" s="57"/>
      <c r="K925" s="57"/>
      <c r="L925" s="57"/>
      <c r="M925" s="58" t="str">
        <f t="shared" si="86"/>
        <v/>
      </c>
      <c r="N925" s="102"/>
    </row>
    <row r="926" spans="1:14">
      <c r="A926" s="97" t="str">
        <f t="shared" si="84"/>
        <v/>
      </c>
      <c r="B926" s="98" t="str">
        <f t="shared" si="83"/>
        <v/>
      </c>
      <c r="C926" s="99"/>
      <c r="D926" s="137"/>
      <c r="E926" s="100"/>
      <c r="F926" s="57"/>
      <c r="G926" s="58">
        <f t="shared" si="85"/>
        <v>0</v>
      </c>
      <c r="H926" s="58">
        <f>IF(E926="",0,IFERROR(VLOOKUP(E926,档案费管理台账!$D$4:$H$1000,5,0),0))</f>
        <v>0</v>
      </c>
      <c r="I926" s="57"/>
      <c r="J926" s="57"/>
      <c r="K926" s="57"/>
      <c r="L926" s="57"/>
      <c r="M926" s="58" t="str">
        <f t="shared" si="86"/>
        <v/>
      </c>
      <c r="N926" s="102"/>
    </row>
    <row r="927" spans="1:14">
      <c r="A927" s="97" t="str">
        <f t="shared" si="84"/>
        <v/>
      </c>
      <c r="B927" s="98" t="str">
        <f t="shared" si="83"/>
        <v/>
      </c>
      <c r="C927" s="99"/>
      <c r="D927" s="137"/>
      <c r="E927" s="100"/>
      <c r="F927" s="57"/>
      <c r="G927" s="58">
        <f t="shared" si="85"/>
        <v>0</v>
      </c>
      <c r="H927" s="58">
        <f>IF(E927="",0,IFERROR(VLOOKUP(E927,档案费管理台账!$D$4:$H$1000,5,0),0))</f>
        <v>0</v>
      </c>
      <c r="I927" s="57"/>
      <c r="J927" s="57"/>
      <c r="K927" s="57"/>
      <c r="L927" s="57"/>
      <c r="M927" s="58" t="str">
        <f t="shared" si="86"/>
        <v/>
      </c>
      <c r="N927" s="102"/>
    </row>
    <row r="928" spans="1:14">
      <c r="A928" s="97" t="str">
        <f t="shared" si="84"/>
        <v/>
      </c>
      <c r="B928" s="98" t="str">
        <f t="shared" si="83"/>
        <v/>
      </c>
      <c r="C928" s="99"/>
      <c r="D928" s="137"/>
      <c r="E928" s="100"/>
      <c r="F928" s="57"/>
      <c r="G928" s="58">
        <f t="shared" si="85"/>
        <v>0</v>
      </c>
      <c r="H928" s="58">
        <f>IF(E928="",0,IFERROR(VLOOKUP(E928,档案费管理台账!$D$4:$H$1000,5,0),0))</f>
        <v>0</v>
      </c>
      <c r="I928" s="57"/>
      <c r="J928" s="57"/>
      <c r="K928" s="57"/>
      <c r="L928" s="57"/>
      <c r="M928" s="58" t="str">
        <f t="shared" si="86"/>
        <v/>
      </c>
      <c r="N928" s="102"/>
    </row>
    <row r="929" spans="1:14">
      <c r="A929" s="97" t="str">
        <f t="shared" si="84"/>
        <v/>
      </c>
      <c r="B929" s="98" t="str">
        <f t="shared" si="83"/>
        <v/>
      </c>
      <c r="C929" s="99"/>
      <c r="D929" s="137"/>
      <c r="E929" s="100"/>
      <c r="F929" s="57"/>
      <c r="G929" s="58">
        <f t="shared" si="85"/>
        <v>0</v>
      </c>
      <c r="H929" s="58">
        <f>IF(E929="",0,IFERROR(VLOOKUP(E929,档案费管理台账!$D$4:$H$1000,5,0),0))</f>
        <v>0</v>
      </c>
      <c r="I929" s="57"/>
      <c r="J929" s="57"/>
      <c r="K929" s="57"/>
      <c r="L929" s="57"/>
      <c r="M929" s="58" t="str">
        <f t="shared" si="86"/>
        <v/>
      </c>
      <c r="N929" s="102"/>
    </row>
    <row r="930" spans="1:14">
      <c r="A930" s="97" t="str">
        <f t="shared" si="84"/>
        <v/>
      </c>
      <c r="B930" s="98" t="str">
        <f t="shared" si="83"/>
        <v/>
      </c>
      <c r="C930" s="99"/>
      <c r="D930" s="137"/>
      <c r="E930" s="100"/>
      <c r="F930" s="57"/>
      <c r="G930" s="58">
        <f t="shared" si="85"/>
        <v>0</v>
      </c>
      <c r="H930" s="58">
        <f>IF(E930="",0,IFERROR(VLOOKUP(E930,档案费管理台账!$D$4:$H$1000,5,0),0))</f>
        <v>0</v>
      </c>
      <c r="I930" s="57"/>
      <c r="J930" s="57"/>
      <c r="K930" s="57"/>
      <c r="L930" s="57"/>
      <c r="M930" s="58" t="str">
        <f t="shared" si="86"/>
        <v/>
      </c>
      <c r="N930" s="102"/>
    </row>
    <row r="931" spans="1:14">
      <c r="A931" s="97" t="str">
        <f t="shared" si="84"/>
        <v/>
      </c>
      <c r="B931" s="98" t="str">
        <f t="shared" si="83"/>
        <v/>
      </c>
      <c r="C931" s="99"/>
      <c r="D931" s="137"/>
      <c r="E931" s="100"/>
      <c r="F931" s="57"/>
      <c r="G931" s="58">
        <f t="shared" si="85"/>
        <v>0</v>
      </c>
      <c r="H931" s="58">
        <f>IF(E931="",0,IFERROR(VLOOKUP(E931,档案费管理台账!$D$4:$H$1000,5,0),0))</f>
        <v>0</v>
      </c>
      <c r="I931" s="57"/>
      <c r="J931" s="57"/>
      <c r="K931" s="57"/>
      <c r="L931" s="57"/>
      <c r="M931" s="58" t="str">
        <f t="shared" si="86"/>
        <v/>
      </c>
      <c r="N931" s="102"/>
    </row>
    <row r="932" spans="1:14">
      <c r="A932" s="97" t="str">
        <f t="shared" si="84"/>
        <v/>
      </c>
      <c r="B932" s="98" t="str">
        <f t="shared" si="83"/>
        <v/>
      </c>
      <c r="C932" s="99"/>
      <c r="D932" s="137"/>
      <c r="E932" s="100"/>
      <c r="F932" s="57"/>
      <c r="G932" s="58">
        <f t="shared" si="85"/>
        <v>0</v>
      </c>
      <c r="H932" s="58">
        <f>IF(E932="",0,IFERROR(VLOOKUP(E932,档案费管理台账!$D$4:$H$1000,5,0),0))</f>
        <v>0</v>
      </c>
      <c r="I932" s="57"/>
      <c r="J932" s="57"/>
      <c r="K932" s="57"/>
      <c r="L932" s="57"/>
      <c r="M932" s="58" t="str">
        <f t="shared" si="86"/>
        <v/>
      </c>
      <c r="N932" s="102"/>
    </row>
    <row r="933" spans="1:14">
      <c r="A933" s="97" t="str">
        <f t="shared" si="84"/>
        <v/>
      </c>
      <c r="B933" s="98" t="str">
        <f t="shared" si="83"/>
        <v/>
      </c>
      <c r="C933" s="99"/>
      <c r="D933" s="137"/>
      <c r="E933" s="100"/>
      <c r="F933" s="57"/>
      <c r="G933" s="58">
        <f t="shared" si="85"/>
        <v>0</v>
      </c>
      <c r="H933" s="58">
        <f>IF(E933="",0,IFERROR(VLOOKUP(E933,档案费管理台账!$D$4:$H$1000,5,0),0))</f>
        <v>0</v>
      </c>
      <c r="I933" s="57"/>
      <c r="J933" s="57"/>
      <c r="K933" s="57"/>
      <c r="L933" s="57"/>
      <c r="M933" s="58" t="str">
        <f t="shared" si="86"/>
        <v/>
      </c>
      <c r="N933" s="102"/>
    </row>
    <row r="934" spans="1:14">
      <c r="A934" s="97" t="str">
        <f t="shared" si="84"/>
        <v/>
      </c>
      <c r="B934" s="98" t="str">
        <f t="shared" si="83"/>
        <v/>
      </c>
      <c r="C934" s="99"/>
      <c r="D934" s="137"/>
      <c r="E934" s="100"/>
      <c r="F934" s="57"/>
      <c r="G934" s="58">
        <f t="shared" si="85"/>
        <v>0</v>
      </c>
      <c r="H934" s="58">
        <f>IF(E934="",0,IFERROR(VLOOKUP(E934,档案费管理台账!$D$4:$H$1000,5,0),0))</f>
        <v>0</v>
      </c>
      <c r="I934" s="57"/>
      <c r="J934" s="57"/>
      <c r="K934" s="57"/>
      <c r="L934" s="57"/>
      <c r="M934" s="58" t="str">
        <f t="shared" si="86"/>
        <v/>
      </c>
      <c r="N934" s="102"/>
    </row>
    <row r="935" spans="1:14">
      <c r="A935" s="97" t="str">
        <f t="shared" si="84"/>
        <v/>
      </c>
      <c r="B935" s="98" t="str">
        <f t="shared" si="83"/>
        <v/>
      </c>
      <c r="C935" s="99"/>
      <c r="D935" s="137"/>
      <c r="E935" s="100"/>
      <c r="F935" s="57"/>
      <c r="G935" s="58">
        <f t="shared" si="85"/>
        <v>0</v>
      </c>
      <c r="H935" s="58">
        <f>IF(E935="",0,IFERROR(VLOOKUP(E935,档案费管理台账!$D$4:$H$1000,5,0),0))</f>
        <v>0</v>
      </c>
      <c r="I935" s="57"/>
      <c r="J935" s="57"/>
      <c r="K935" s="57"/>
      <c r="L935" s="57"/>
      <c r="M935" s="58" t="str">
        <f t="shared" si="86"/>
        <v/>
      </c>
      <c r="N935" s="102"/>
    </row>
    <row r="936" spans="1:14">
      <c r="A936" s="97" t="str">
        <f t="shared" si="84"/>
        <v/>
      </c>
      <c r="B936" s="98" t="str">
        <f t="shared" si="83"/>
        <v/>
      </c>
      <c r="C936" s="99"/>
      <c r="D936" s="137"/>
      <c r="E936" s="100"/>
      <c r="F936" s="57"/>
      <c r="G936" s="58">
        <f t="shared" si="85"/>
        <v>0</v>
      </c>
      <c r="H936" s="58">
        <f>IF(E936="",0,IFERROR(VLOOKUP(E936,档案费管理台账!$D$4:$H$1000,5,0),0))</f>
        <v>0</v>
      </c>
      <c r="I936" s="57"/>
      <c r="J936" s="57"/>
      <c r="K936" s="57"/>
      <c r="L936" s="57"/>
      <c r="M936" s="58" t="str">
        <f t="shared" si="86"/>
        <v/>
      </c>
      <c r="N936" s="102"/>
    </row>
    <row r="937" spans="1:14">
      <c r="A937" s="97" t="str">
        <f t="shared" si="84"/>
        <v/>
      </c>
      <c r="B937" s="98" t="str">
        <f t="shared" si="83"/>
        <v/>
      </c>
      <c r="C937" s="99"/>
      <c r="D937" s="137"/>
      <c r="E937" s="100"/>
      <c r="F937" s="57"/>
      <c r="G937" s="58">
        <f t="shared" si="85"/>
        <v>0</v>
      </c>
      <c r="H937" s="58">
        <f>IF(E937="",0,IFERROR(VLOOKUP(E937,档案费管理台账!$D$4:$H$1000,5,0),0))</f>
        <v>0</v>
      </c>
      <c r="I937" s="57"/>
      <c r="J937" s="57"/>
      <c r="K937" s="57"/>
      <c r="L937" s="57"/>
      <c r="M937" s="58" t="str">
        <f t="shared" si="86"/>
        <v/>
      </c>
      <c r="N937" s="102"/>
    </row>
    <row r="938" spans="1:14">
      <c r="A938" s="97" t="str">
        <f t="shared" si="84"/>
        <v/>
      </c>
      <c r="B938" s="98" t="str">
        <f t="shared" si="83"/>
        <v/>
      </c>
      <c r="C938" s="99"/>
      <c r="D938" s="137"/>
      <c r="E938" s="100"/>
      <c r="F938" s="57"/>
      <c r="G938" s="58">
        <f t="shared" si="85"/>
        <v>0</v>
      </c>
      <c r="H938" s="58">
        <f>IF(E938="",0,IFERROR(VLOOKUP(E938,档案费管理台账!$D$4:$H$1000,5,0),0))</f>
        <v>0</v>
      </c>
      <c r="I938" s="57"/>
      <c r="J938" s="57"/>
      <c r="K938" s="57"/>
      <c r="L938" s="57"/>
      <c r="M938" s="58" t="str">
        <f t="shared" si="86"/>
        <v/>
      </c>
      <c r="N938" s="102"/>
    </row>
    <row r="939" spans="1:14">
      <c r="A939" s="97" t="str">
        <f t="shared" si="84"/>
        <v/>
      </c>
      <c r="B939" s="98" t="str">
        <f t="shared" si="83"/>
        <v/>
      </c>
      <c r="C939" s="99"/>
      <c r="D939" s="137"/>
      <c r="E939" s="100"/>
      <c r="F939" s="57"/>
      <c r="G939" s="58">
        <f t="shared" si="85"/>
        <v>0</v>
      </c>
      <c r="H939" s="58">
        <f>IF(E939="",0,IFERROR(VLOOKUP(E939,档案费管理台账!$D$4:$H$1000,5,0),0))</f>
        <v>0</v>
      </c>
      <c r="I939" s="57"/>
      <c r="J939" s="57"/>
      <c r="K939" s="57"/>
      <c r="L939" s="57"/>
      <c r="M939" s="58" t="str">
        <f t="shared" si="86"/>
        <v/>
      </c>
      <c r="N939" s="102"/>
    </row>
    <row r="940" spans="1:14">
      <c r="A940" s="97" t="str">
        <f t="shared" si="84"/>
        <v/>
      </c>
      <c r="B940" s="98" t="str">
        <f t="shared" ref="B940:B1000" si="87">IF(C940="","",MONTH(C940)&amp;"月")</f>
        <v/>
      </c>
      <c r="C940" s="99"/>
      <c r="D940" s="137"/>
      <c r="E940" s="100"/>
      <c r="F940" s="57"/>
      <c r="G940" s="58">
        <f t="shared" si="85"/>
        <v>0</v>
      </c>
      <c r="H940" s="58">
        <f>IF(E940="",0,IFERROR(VLOOKUP(E940,档案费管理台账!$D$4:$H$1000,5,0),0))</f>
        <v>0</v>
      </c>
      <c r="I940" s="57"/>
      <c r="J940" s="57"/>
      <c r="K940" s="57"/>
      <c r="L940" s="57"/>
      <c r="M940" s="58" t="str">
        <f t="shared" si="86"/>
        <v/>
      </c>
      <c r="N940" s="102"/>
    </row>
    <row r="941" spans="1:14">
      <c r="A941" s="97" t="str">
        <f t="shared" ref="A941:A1000" si="88">IF(C941="","",ROW()-42)</f>
        <v/>
      </c>
      <c r="B941" s="98" t="str">
        <f t="shared" si="87"/>
        <v/>
      </c>
      <c r="C941" s="99"/>
      <c r="D941" s="137"/>
      <c r="E941" s="100"/>
      <c r="F941" s="57"/>
      <c r="G941" s="58">
        <f t="shared" ref="G941:G1000" si="89">IF(F941="",0,F941*$K$41)</f>
        <v>0</v>
      </c>
      <c r="H941" s="58">
        <f>IF(E941="",0,IFERROR(VLOOKUP(E941,档案费管理台账!$D$4:$H$1000,5,0),0))</f>
        <v>0</v>
      </c>
      <c r="I941" s="57"/>
      <c r="J941" s="57"/>
      <c r="K941" s="57"/>
      <c r="L941" s="57"/>
      <c r="M941" s="58" t="str">
        <f t="shared" ref="M941:M1000" si="90">IF(C941="","",ROUND(M940+G941-I941-J941-K941-L941-H941,2))</f>
        <v/>
      </c>
      <c r="N941" s="102"/>
    </row>
    <row r="942" spans="1:14">
      <c r="A942" s="97" t="str">
        <f t="shared" si="88"/>
        <v/>
      </c>
      <c r="B942" s="98" t="str">
        <f t="shared" si="87"/>
        <v/>
      </c>
      <c r="C942" s="99"/>
      <c r="D942" s="137"/>
      <c r="E942" s="100"/>
      <c r="F942" s="57"/>
      <c r="G942" s="58">
        <f t="shared" si="89"/>
        <v>0</v>
      </c>
      <c r="H942" s="58">
        <f>IF(E942="",0,IFERROR(VLOOKUP(E942,档案费管理台账!$D$4:$H$1000,5,0),0))</f>
        <v>0</v>
      </c>
      <c r="I942" s="57"/>
      <c r="J942" s="57"/>
      <c r="K942" s="57"/>
      <c r="L942" s="57"/>
      <c r="M942" s="58" t="str">
        <f t="shared" si="90"/>
        <v/>
      </c>
      <c r="N942" s="102"/>
    </row>
    <row r="943" spans="1:14">
      <c r="A943" s="97" t="str">
        <f t="shared" si="88"/>
        <v/>
      </c>
      <c r="B943" s="98" t="str">
        <f t="shared" si="87"/>
        <v/>
      </c>
      <c r="C943" s="99"/>
      <c r="D943" s="137"/>
      <c r="E943" s="100"/>
      <c r="F943" s="57"/>
      <c r="G943" s="58">
        <f t="shared" si="89"/>
        <v>0</v>
      </c>
      <c r="H943" s="58">
        <f>IF(E943="",0,IFERROR(VLOOKUP(E943,档案费管理台账!$D$4:$H$1000,5,0),0))</f>
        <v>0</v>
      </c>
      <c r="I943" s="57"/>
      <c r="J943" s="57"/>
      <c r="K943" s="57"/>
      <c r="L943" s="57"/>
      <c r="M943" s="58" t="str">
        <f t="shared" si="90"/>
        <v/>
      </c>
      <c r="N943" s="102"/>
    </row>
    <row r="944" spans="1:14">
      <c r="A944" s="97" t="str">
        <f t="shared" si="88"/>
        <v/>
      </c>
      <c r="B944" s="98" t="str">
        <f t="shared" si="87"/>
        <v/>
      </c>
      <c r="C944" s="99"/>
      <c r="D944" s="137"/>
      <c r="E944" s="100"/>
      <c r="F944" s="57"/>
      <c r="G944" s="58">
        <f t="shared" si="89"/>
        <v>0</v>
      </c>
      <c r="H944" s="58">
        <f>IF(E944="",0,IFERROR(VLOOKUP(E944,档案费管理台账!$D$4:$H$1000,5,0),0))</f>
        <v>0</v>
      </c>
      <c r="I944" s="57"/>
      <c r="J944" s="57"/>
      <c r="K944" s="57"/>
      <c r="L944" s="57"/>
      <c r="M944" s="58" t="str">
        <f t="shared" si="90"/>
        <v/>
      </c>
      <c r="N944" s="102"/>
    </row>
    <row r="945" spans="1:14">
      <c r="A945" s="97" t="str">
        <f t="shared" si="88"/>
        <v/>
      </c>
      <c r="B945" s="98" t="str">
        <f t="shared" si="87"/>
        <v/>
      </c>
      <c r="C945" s="99"/>
      <c r="D945" s="137"/>
      <c r="E945" s="100"/>
      <c r="F945" s="57"/>
      <c r="G945" s="58">
        <f t="shared" si="89"/>
        <v>0</v>
      </c>
      <c r="H945" s="58">
        <f>IF(E945="",0,IFERROR(VLOOKUP(E945,档案费管理台账!$D$4:$H$1000,5,0),0))</f>
        <v>0</v>
      </c>
      <c r="I945" s="57"/>
      <c r="J945" s="57"/>
      <c r="K945" s="57"/>
      <c r="L945" s="57"/>
      <c r="M945" s="58" t="str">
        <f t="shared" si="90"/>
        <v/>
      </c>
      <c r="N945" s="102"/>
    </row>
    <row r="946" spans="1:14">
      <c r="A946" s="97" t="str">
        <f t="shared" si="88"/>
        <v/>
      </c>
      <c r="B946" s="98" t="str">
        <f t="shared" si="87"/>
        <v/>
      </c>
      <c r="C946" s="99"/>
      <c r="D946" s="137"/>
      <c r="E946" s="100"/>
      <c r="F946" s="57"/>
      <c r="G946" s="58">
        <f t="shared" si="89"/>
        <v>0</v>
      </c>
      <c r="H946" s="58">
        <f>IF(E946="",0,IFERROR(VLOOKUP(E946,档案费管理台账!$D$4:$H$1000,5,0),0))</f>
        <v>0</v>
      </c>
      <c r="I946" s="57"/>
      <c r="J946" s="57"/>
      <c r="K946" s="57"/>
      <c r="L946" s="57"/>
      <c r="M946" s="58" t="str">
        <f t="shared" si="90"/>
        <v/>
      </c>
      <c r="N946" s="102"/>
    </row>
    <row r="947" spans="1:14">
      <c r="A947" s="97" t="str">
        <f t="shared" si="88"/>
        <v/>
      </c>
      <c r="B947" s="98" t="str">
        <f t="shared" si="87"/>
        <v/>
      </c>
      <c r="C947" s="99"/>
      <c r="D947" s="137"/>
      <c r="E947" s="100"/>
      <c r="F947" s="57"/>
      <c r="G947" s="58">
        <f t="shared" si="89"/>
        <v>0</v>
      </c>
      <c r="H947" s="58">
        <f>IF(E947="",0,IFERROR(VLOOKUP(E947,档案费管理台账!$D$4:$H$1000,5,0),0))</f>
        <v>0</v>
      </c>
      <c r="I947" s="57"/>
      <c r="J947" s="57"/>
      <c r="K947" s="57"/>
      <c r="L947" s="57"/>
      <c r="M947" s="58" t="str">
        <f t="shared" si="90"/>
        <v/>
      </c>
      <c r="N947" s="102"/>
    </row>
    <row r="948" spans="1:14">
      <c r="A948" s="97" t="str">
        <f t="shared" si="88"/>
        <v/>
      </c>
      <c r="B948" s="98" t="str">
        <f t="shared" si="87"/>
        <v/>
      </c>
      <c r="C948" s="99"/>
      <c r="D948" s="137"/>
      <c r="E948" s="100"/>
      <c r="F948" s="57"/>
      <c r="G948" s="58">
        <f t="shared" si="89"/>
        <v>0</v>
      </c>
      <c r="H948" s="58">
        <f>IF(E948="",0,IFERROR(VLOOKUP(E948,档案费管理台账!$D$4:$H$1000,5,0),0))</f>
        <v>0</v>
      </c>
      <c r="I948" s="57"/>
      <c r="J948" s="57"/>
      <c r="K948" s="57"/>
      <c r="L948" s="57"/>
      <c r="M948" s="58" t="str">
        <f t="shared" si="90"/>
        <v/>
      </c>
      <c r="N948" s="102"/>
    </row>
    <row r="949" spans="1:14">
      <c r="A949" s="97" t="str">
        <f t="shared" si="88"/>
        <v/>
      </c>
      <c r="B949" s="98" t="str">
        <f t="shared" si="87"/>
        <v/>
      </c>
      <c r="C949" s="99"/>
      <c r="D949" s="137"/>
      <c r="E949" s="100"/>
      <c r="F949" s="57"/>
      <c r="G949" s="58">
        <f t="shared" si="89"/>
        <v>0</v>
      </c>
      <c r="H949" s="58">
        <f>IF(E949="",0,IFERROR(VLOOKUP(E949,档案费管理台账!$D$4:$H$1000,5,0),0))</f>
        <v>0</v>
      </c>
      <c r="I949" s="57"/>
      <c r="J949" s="57"/>
      <c r="K949" s="57"/>
      <c r="L949" s="57"/>
      <c r="M949" s="58" t="str">
        <f t="shared" si="90"/>
        <v/>
      </c>
      <c r="N949" s="102"/>
    </row>
    <row r="950" spans="1:14">
      <c r="A950" s="97" t="str">
        <f t="shared" si="88"/>
        <v/>
      </c>
      <c r="B950" s="98" t="str">
        <f t="shared" si="87"/>
        <v/>
      </c>
      <c r="C950" s="99"/>
      <c r="D950" s="137"/>
      <c r="E950" s="100"/>
      <c r="F950" s="57"/>
      <c r="G950" s="58">
        <f t="shared" si="89"/>
        <v>0</v>
      </c>
      <c r="H950" s="58">
        <f>IF(E950="",0,IFERROR(VLOOKUP(E950,档案费管理台账!$D$4:$H$1000,5,0),0))</f>
        <v>0</v>
      </c>
      <c r="I950" s="57"/>
      <c r="J950" s="57"/>
      <c r="K950" s="57"/>
      <c r="L950" s="57"/>
      <c r="M950" s="58" t="str">
        <f t="shared" si="90"/>
        <v/>
      </c>
      <c r="N950" s="102"/>
    </row>
    <row r="951" spans="1:14">
      <c r="A951" s="97" t="str">
        <f t="shared" si="88"/>
        <v/>
      </c>
      <c r="B951" s="98" t="str">
        <f t="shared" si="87"/>
        <v/>
      </c>
      <c r="C951" s="99"/>
      <c r="D951" s="137"/>
      <c r="E951" s="100"/>
      <c r="F951" s="57"/>
      <c r="G951" s="58">
        <f t="shared" si="89"/>
        <v>0</v>
      </c>
      <c r="H951" s="58">
        <f>IF(E951="",0,IFERROR(VLOOKUP(E951,档案费管理台账!$D$4:$H$1000,5,0),0))</f>
        <v>0</v>
      </c>
      <c r="I951" s="57"/>
      <c r="J951" s="57"/>
      <c r="K951" s="57"/>
      <c r="L951" s="57"/>
      <c r="M951" s="58" t="str">
        <f t="shared" si="90"/>
        <v/>
      </c>
      <c r="N951" s="102"/>
    </row>
    <row r="952" spans="1:14">
      <c r="A952" s="97" t="str">
        <f t="shared" si="88"/>
        <v/>
      </c>
      <c r="B952" s="98" t="str">
        <f t="shared" si="87"/>
        <v/>
      </c>
      <c r="C952" s="99"/>
      <c r="D952" s="137"/>
      <c r="E952" s="100"/>
      <c r="F952" s="57"/>
      <c r="G952" s="58">
        <f t="shared" si="89"/>
        <v>0</v>
      </c>
      <c r="H952" s="58">
        <f>IF(E952="",0,IFERROR(VLOOKUP(E952,档案费管理台账!$D$4:$H$1000,5,0),0))</f>
        <v>0</v>
      </c>
      <c r="I952" s="57"/>
      <c r="J952" s="57"/>
      <c r="K952" s="57"/>
      <c r="L952" s="57"/>
      <c r="M952" s="58" t="str">
        <f t="shared" si="90"/>
        <v/>
      </c>
      <c r="N952" s="102"/>
    </row>
    <row r="953" spans="1:14">
      <c r="A953" s="97" t="str">
        <f t="shared" si="88"/>
        <v/>
      </c>
      <c r="B953" s="98" t="str">
        <f t="shared" si="87"/>
        <v/>
      </c>
      <c r="C953" s="99"/>
      <c r="D953" s="137"/>
      <c r="E953" s="100"/>
      <c r="F953" s="57"/>
      <c r="G953" s="58">
        <f t="shared" si="89"/>
        <v>0</v>
      </c>
      <c r="H953" s="58">
        <f>IF(E953="",0,IFERROR(VLOOKUP(E953,档案费管理台账!$D$4:$H$1000,5,0),0))</f>
        <v>0</v>
      </c>
      <c r="I953" s="57"/>
      <c r="J953" s="57"/>
      <c r="K953" s="57"/>
      <c r="L953" s="57"/>
      <c r="M953" s="58" t="str">
        <f t="shared" si="90"/>
        <v/>
      </c>
      <c r="N953" s="102"/>
    </row>
    <row r="954" spans="1:14">
      <c r="A954" s="97" t="str">
        <f t="shared" si="88"/>
        <v/>
      </c>
      <c r="B954" s="98" t="str">
        <f t="shared" si="87"/>
        <v/>
      </c>
      <c r="C954" s="99"/>
      <c r="D954" s="137"/>
      <c r="E954" s="100"/>
      <c r="F954" s="57"/>
      <c r="G954" s="58">
        <f t="shared" si="89"/>
        <v>0</v>
      </c>
      <c r="H954" s="58">
        <f>IF(E954="",0,IFERROR(VLOOKUP(E954,档案费管理台账!$D$4:$H$1000,5,0),0))</f>
        <v>0</v>
      </c>
      <c r="I954" s="57"/>
      <c r="J954" s="57"/>
      <c r="K954" s="57"/>
      <c r="L954" s="57"/>
      <c r="M954" s="58" t="str">
        <f t="shared" si="90"/>
        <v/>
      </c>
      <c r="N954" s="102"/>
    </row>
    <row r="955" spans="1:14">
      <c r="A955" s="97" t="str">
        <f t="shared" si="88"/>
        <v/>
      </c>
      <c r="B955" s="98" t="str">
        <f t="shared" si="87"/>
        <v/>
      </c>
      <c r="C955" s="99"/>
      <c r="D955" s="137"/>
      <c r="E955" s="100"/>
      <c r="F955" s="57"/>
      <c r="G955" s="58">
        <f t="shared" si="89"/>
        <v>0</v>
      </c>
      <c r="H955" s="58">
        <f>IF(E955="",0,IFERROR(VLOOKUP(E955,档案费管理台账!$D$4:$H$1000,5,0),0))</f>
        <v>0</v>
      </c>
      <c r="I955" s="57"/>
      <c r="J955" s="57"/>
      <c r="K955" s="57"/>
      <c r="L955" s="57"/>
      <c r="M955" s="58" t="str">
        <f t="shared" si="90"/>
        <v/>
      </c>
      <c r="N955" s="102"/>
    </row>
    <row r="956" spans="1:14">
      <c r="A956" s="97" t="str">
        <f t="shared" si="88"/>
        <v/>
      </c>
      <c r="B956" s="98" t="str">
        <f t="shared" si="87"/>
        <v/>
      </c>
      <c r="C956" s="99"/>
      <c r="D956" s="137"/>
      <c r="E956" s="100"/>
      <c r="F956" s="57"/>
      <c r="G956" s="58">
        <f t="shared" si="89"/>
        <v>0</v>
      </c>
      <c r="H956" s="58">
        <f>IF(E956="",0,IFERROR(VLOOKUP(E956,档案费管理台账!$D$4:$H$1000,5,0),0))</f>
        <v>0</v>
      </c>
      <c r="I956" s="57"/>
      <c r="J956" s="57"/>
      <c r="K956" s="57"/>
      <c r="L956" s="57"/>
      <c r="M956" s="58" t="str">
        <f t="shared" si="90"/>
        <v/>
      </c>
      <c r="N956" s="102"/>
    </row>
    <row r="957" spans="1:14">
      <c r="A957" s="97" t="str">
        <f t="shared" si="88"/>
        <v/>
      </c>
      <c r="B957" s="98" t="str">
        <f t="shared" si="87"/>
        <v/>
      </c>
      <c r="C957" s="99"/>
      <c r="D957" s="137"/>
      <c r="E957" s="100"/>
      <c r="F957" s="57"/>
      <c r="G957" s="58">
        <f t="shared" si="89"/>
        <v>0</v>
      </c>
      <c r="H957" s="58">
        <f>IF(E957="",0,IFERROR(VLOOKUP(E957,档案费管理台账!$D$4:$H$1000,5,0),0))</f>
        <v>0</v>
      </c>
      <c r="I957" s="57"/>
      <c r="J957" s="57"/>
      <c r="K957" s="57"/>
      <c r="L957" s="57"/>
      <c r="M957" s="58" t="str">
        <f t="shared" si="90"/>
        <v/>
      </c>
      <c r="N957" s="102"/>
    </row>
    <row r="958" spans="1:14">
      <c r="A958" s="97" t="str">
        <f t="shared" si="88"/>
        <v/>
      </c>
      <c r="B958" s="98" t="str">
        <f t="shared" si="87"/>
        <v/>
      </c>
      <c r="C958" s="99"/>
      <c r="D958" s="137"/>
      <c r="E958" s="100"/>
      <c r="F958" s="57"/>
      <c r="G958" s="58">
        <f t="shared" si="89"/>
        <v>0</v>
      </c>
      <c r="H958" s="58">
        <f>IF(E958="",0,IFERROR(VLOOKUP(E958,档案费管理台账!$D$4:$H$1000,5,0),0))</f>
        <v>0</v>
      </c>
      <c r="I958" s="57"/>
      <c r="J958" s="57"/>
      <c r="K958" s="57"/>
      <c r="L958" s="57"/>
      <c r="M958" s="58" t="str">
        <f t="shared" si="90"/>
        <v/>
      </c>
      <c r="N958" s="102"/>
    </row>
    <row r="959" spans="1:14">
      <c r="A959" s="97" t="str">
        <f t="shared" si="88"/>
        <v/>
      </c>
      <c r="B959" s="98" t="str">
        <f t="shared" si="87"/>
        <v/>
      </c>
      <c r="C959" s="99"/>
      <c r="D959" s="137"/>
      <c r="E959" s="100"/>
      <c r="F959" s="57"/>
      <c r="G959" s="58">
        <f t="shared" si="89"/>
        <v>0</v>
      </c>
      <c r="H959" s="58">
        <f>IF(E959="",0,IFERROR(VLOOKUP(E959,档案费管理台账!$D$4:$H$1000,5,0),0))</f>
        <v>0</v>
      </c>
      <c r="I959" s="57"/>
      <c r="J959" s="57"/>
      <c r="K959" s="57"/>
      <c r="L959" s="57"/>
      <c r="M959" s="58" t="str">
        <f t="shared" si="90"/>
        <v/>
      </c>
      <c r="N959" s="102"/>
    </row>
    <row r="960" spans="1:14">
      <c r="A960" s="97" t="str">
        <f t="shared" si="88"/>
        <v/>
      </c>
      <c r="B960" s="98" t="str">
        <f t="shared" si="87"/>
        <v/>
      </c>
      <c r="C960" s="99"/>
      <c r="D960" s="137"/>
      <c r="E960" s="100"/>
      <c r="F960" s="57"/>
      <c r="G960" s="58">
        <f t="shared" si="89"/>
        <v>0</v>
      </c>
      <c r="H960" s="58">
        <f>IF(E960="",0,IFERROR(VLOOKUP(E960,档案费管理台账!$D$4:$H$1000,5,0),0))</f>
        <v>0</v>
      </c>
      <c r="I960" s="57"/>
      <c r="J960" s="57"/>
      <c r="K960" s="57"/>
      <c r="L960" s="57"/>
      <c r="M960" s="58" t="str">
        <f t="shared" si="90"/>
        <v/>
      </c>
      <c r="N960" s="102"/>
    </row>
    <row r="961" spans="1:14">
      <c r="A961" s="97" t="str">
        <f t="shared" si="88"/>
        <v/>
      </c>
      <c r="B961" s="98" t="str">
        <f t="shared" si="87"/>
        <v/>
      </c>
      <c r="C961" s="99"/>
      <c r="D961" s="137"/>
      <c r="E961" s="100"/>
      <c r="F961" s="57"/>
      <c r="G961" s="58">
        <f t="shared" si="89"/>
        <v>0</v>
      </c>
      <c r="H961" s="58">
        <f>IF(E961="",0,IFERROR(VLOOKUP(E961,档案费管理台账!$D$4:$H$1000,5,0),0))</f>
        <v>0</v>
      </c>
      <c r="I961" s="57"/>
      <c r="J961" s="57"/>
      <c r="K961" s="57"/>
      <c r="L961" s="57"/>
      <c r="M961" s="58" t="str">
        <f t="shared" si="90"/>
        <v/>
      </c>
      <c r="N961" s="102"/>
    </row>
    <row r="962" spans="1:14">
      <c r="A962" s="97" t="str">
        <f t="shared" si="88"/>
        <v/>
      </c>
      <c r="B962" s="98" t="str">
        <f t="shared" si="87"/>
        <v/>
      </c>
      <c r="C962" s="99"/>
      <c r="D962" s="137"/>
      <c r="E962" s="100"/>
      <c r="F962" s="57"/>
      <c r="G962" s="58">
        <f t="shared" si="89"/>
        <v>0</v>
      </c>
      <c r="H962" s="58">
        <f>IF(E962="",0,IFERROR(VLOOKUP(E962,档案费管理台账!$D$4:$H$1000,5,0),0))</f>
        <v>0</v>
      </c>
      <c r="I962" s="57"/>
      <c r="J962" s="57"/>
      <c r="K962" s="57"/>
      <c r="L962" s="57"/>
      <c r="M962" s="58" t="str">
        <f t="shared" si="90"/>
        <v/>
      </c>
      <c r="N962" s="102"/>
    </row>
    <row r="963" spans="1:14">
      <c r="A963" s="97" t="str">
        <f t="shared" si="88"/>
        <v/>
      </c>
      <c r="B963" s="98" t="str">
        <f t="shared" si="87"/>
        <v/>
      </c>
      <c r="C963" s="99"/>
      <c r="D963" s="137"/>
      <c r="E963" s="100"/>
      <c r="F963" s="57"/>
      <c r="G963" s="58">
        <f t="shared" si="89"/>
        <v>0</v>
      </c>
      <c r="H963" s="58">
        <f>IF(E963="",0,IFERROR(VLOOKUP(E963,档案费管理台账!$D$4:$H$1000,5,0),0))</f>
        <v>0</v>
      </c>
      <c r="I963" s="57"/>
      <c r="J963" s="57"/>
      <c r="K963" s="57"/>
      <c r="L963" s="57"/>
      <c r="M963" s="58" t="str">
        <f t="shared" si="90"/>
        <v/>
      </c>
      <c r="N963" s="102"/>
    </row>
    <row r="964" spans="1:14">
      <c r="A964" s="97" t="str">
        <f t="shared" si="88"/>
        <v/>
      </c>
      <c r="B964" s="98" t="str">
        <f t="shared" si="87"/>
        <v/>
      </c>
      <c r="C964" s="99"/>
      <c r="D964" s="137"/>
      <c r="E964" s="100"/>
      <c r="F964" s="57"/>
      <c r="G964" s="58">
        <f t="shared" si="89"/>
        <v>0</v>
      </c>
      <c r="H964" s="58">
        <f>IF(E964="",0,IFERROR(VLOOKUP(E964,档案费管理台账!$D$4:$H$1000,5,0),0))</f>
        <v>0</v>
      </c>
      <c r="I964" s="57"/>
      <c r="J964" s="57"/>
      <c r="K964" s="57"/>
      <c r="L964" s="57"/>
      <c r="M964" s="58" t="str">
        <f t="shared" si="90"/>
        <v/>
      </c>
      <c r="N964" s="102"/>
    </row>
    <row r="965" spans="1:14">
      <c r="A965" s="97" t="str">
        <f t="shared" si="88"/>
        <v/>
      </c>
      <c r="B965" s="98" t="str">
        <f t="shared" si="87"/>
        <v/>
      </c>
      <c r="C965" s="99"/>
      <c r="D965" s="137"/>
      <c r="E965" s="100"/>
      <c r="F965" s="57"/>
      <c r="G965" s="58">
        <f t="shared" si="89"/>
        <v>0</v>
      </c>
      <c r="H965" s="58">
        <f>IF(E965="",0,IFERROR(VLOOKUP(E965,档案费管理台账!$D$4:$H$1000,5,0),0))</f>
        <v>0</v>
      </c>
      <c r="I965" s="57"/>
      <c r="J965" s="57"/>
      <c r="K965" s="57"/>
      <c r="L965" s="57"/>
      <c r="M965" s="58" t="str">
        <f t="shared" si="90"/>
        <v/>
      </c>
      <c r="N965" s="102"/>
    </row>
    <row r="966" spans="1:14">
      <c r="A966" s="97" t="str">
        <f t="shared" si="88"/>
        <v/>
      </c>
      <c r="B966" s="98" t="str">
        <f t="shared" si="87"/>
        <v/>
      </c>
      <c r="C966" s="99"/>
      <c r="D966" s="137"/>
      <c r="E966" s="100"/>
      <c r="F966" s="57"/>
      <c r="G966" s="58">
        <f t="shared" si="89"/>
        <v>0</v>
      </c>
      <c r="H966" s="58">
        <f>IF(E966="",0,IFERROR(VLOOKUP(E966,档案费管理台账!$D$4:$H$1000,5,0),0))</f>
        <v>0</v>
      </c>
      <c r="I966" s="57"/>
      <c r="J966" s="57"/>
      <c r="K966" s="57"/>
      <c r="L966" s="57"/>
      <c r="M966" s="58" t="str">
        <f t="shared" si="90"/>
        <v/>
      </c>
      <c r="N966" s="102"/>
    </row>
    <row r="967" spans="1:14">
      <c r="A967" s="97" t="str">
        <f t="shared" si="88"/>
        <v/>
      </c>
      <c r="B967" s="98" t="str">
        <f t="shared" si="87"/>
        <v/>
      </c>
      <c r="C967" s="99"/>
      <c r="D967" s="137"/>
      <c r="E967" s="100"/>
      <c r="F967" s="57"/>
      <c r="G967" s="58">
        <f t="shared" si="89"/>
        <v>0</v>
      </c>
      <c r="H967" s="58">
        <f>IF(E967="",0,IFERROR(VLOOKUP(E967,档案费管理台账!$D$4:$H$1000,5,0),0))</f>
        <v>0</v>
      </c>
      <c r="I967" s="57"/>
      <c r="J967" s="57"/>
      <c r="K967" s="57"/>
      <c r="L967" s="57"/>
      <c r="M967" s="58" t="str">
        <f t="shared" si="90"/>
        <v/>
      </c>
      <c r="N967" s="102"/>
    </row>
    <row r="968" spans="1:14">
      <c r="A968" s="97" t="str">
        <f t="shared" si="88"/>
        <v/>
      </c>
      <c r="B968" s="98" t="str">
        <f t="shared" si="87"/>
        <v/>
      </c>
      <c r="C968" s="99"/>
      <c r="D968" s="137"/>
      <c r="E968" s="100"/>
      <c r="F968" s="57"/>
      <c r="G968" s="58">
        <f t="shared" si="89"/>
        <v>0</v>
      </c>
      <c r="H968" s="58">
        <f>IF(E968="",0,IFERROR(VLOOKUP(E968,档案费管理台账!$D$4:$H$1000,5,0),0))</f>
        <v>0</v>
      </c>
      <c r="I968" s="57"/>
      <c r="J968" s="57"/>
      <c r="K968" s="57"/>
      <c r="L968" s="57"/>
      <c r="M968" s="58" t="str">
        <f t="shared" si="90"/>
        <v/>
      </c>
      <c r="N968" s="102"/>
    </row>
    <row r="969" spans="1:14">
      <c r="A969" s="97" t="str">
        <f t="shared" si="88"/>
        <v/>
      </c>
      <c r="B969" s="98" t="str">
        <f t="shared" si="87"/>
        <v/>
      </c>
      <c r="C969" s="99"/>
      <c r="D969" s="137"/>
      <c r="E969" s="100"/>
      <c r="F969" s="57"/>
      <c r="G969" s="58">
        <f t="shared" si="89"/>
        <v>0</v>
      </c>
      <c r="H969" s="58">
        <f>IF(E969="",0,IFERROR(VLOOKUP(E969,档案费管理台账!$D$4:$H$1000,5,0),0))</f>
        <v>0</v>
      </c>
      <c r="I969" s="57"/>
      <c r="J969" s="57"/>
      <c r="K969" s="57"/>
      <c r="L969" s="57"/>
      <c r="M969" s="58" t="str">
        <f t="shared" si="90"/>
        <v/>
      </c>
      <c r="N969" s="102"/>
    </row>
    <row r="970" spans="1:14">
      <c r="A970" s="97" t="str">
        <f t="shared" si="88"/>
        <v/>
      </c>
      <c r="B970" s="98" t="str">
        <f t="shared" si="87"/>
        <v/>
      </c>
      <c r="C970" s="99"/>
      <c r="D970" s="137"/>
      <c r="E970" s="100"/>
      <c r="F970" s="57"/>
      <c r="G970" s="58">
        <f t="shared" si="89"/>
        <v>0</v>
      </c>
      <c r="H970" s="58">
        <f>IF(E970="",0,IFERROR(VLOOKUP(E970,档案费管理台账!$D$4:$H$1000,5,0),0))</f>
        <v>0</v>
      </c>
      <c r="I970" s="57"/>
      <c r="J970" s="57"/>
      <c r="K970" s="57"/>
      <c r="L970" s="57"/>
      <c r="M970" s="58" t="str">
        <f t="shared" si="90"/>
        <v/>
      </c>
      <c r="N970" s="102"/>
    </row>
    <row r="971" spans="1:14">
      <c r="A971" s="97" t="str">
        <f t="shared" si="88"/>
        <v/>
      </c>
      <c r="B971" s="98" t="str">
        <f t="shared" si="87"/>
        <v/>
      </c>
      <c r="C971" s="99"/>
      <c r="D971" s="137"/>
      <c r="E971" s="100"/>
      <c r="F971" s="57"/>
      <c r="G971" s="58">
        <f t="shared" si="89"/>
        <v>0</v>
      </c>
      <c r="H971" s="58">
        <f>IF(E971="",0,IFERROR(VLOOKUP(E971,档案费管理台账!$D$4:$H$1000,5,0),0))</f>
        <v>0</v>
      </c>
      <c r="I971" s="57"/>
      <c r="J971" s="57"/>
      <c r="K971" s="57"/>
      <c r="L971" s="57"/>
      <c r="M971" s="58" t="str">
        <f t="shared" si="90"/>
        <v/>
      </c>
      <c r="N971" s="102"/>
    </row>
    <row r="972" spans="1:14">
      <c r="A972" s="97" t="str">
        <f t="shared" si="88"/>
        <v/>
      </c>
      <c r="B972" s="98" t="str">
        <f t="shared" si="87"/>
        <v/>
      </c>
      <c r="C972" s="99"/>
      <c r="D972" s="137"/>
      <c r="E972" s="100"/>
      <c r="F972" s="57"/>
      <c r="G972" s="58">
        <f t="shared" si="89"/>
        <v>0</v>
      </c>
      <c r="H972" s="58">
        <f>IF(E972="",0,IFERROR(VLOOKUP(E972,档案费管理台账!$D$4:$H$1000,5,0),0))</f>
        <v>0</v>
      </c>
      <c r="I972" s="57"/>
      <c r="J972" s="57"/>
      <c r="K972" s="57"/>
      <c r="L972" s="57"/>
      <c r="M972" s="58" t="str">
        <f t="shared" si="90"/>
        <v/>
      </c>
      <c r="N972" s="102"/>
    </row>
    <row r="973" spans="1:14">
      <c r="A973" s="97" t="str">
        <f t="shared" si="88"/>
        <v/>
      </c>
      <c r="B973" s="98" t="str">
        <f t="shared" si="87"/>
        <v/>
      </c>
      <c r="C973" s="99"/>
      <c r="D973" s="137"/>
      <c r="E973" s="100"/>
      <c r="F973" s="57"/>
      <c r="G973" s="58">
        <f t="shared" si="89"/>
        <v>0</v>
      </c>
      <c r="H973" s="58">
        <f>IF(E973="",0,IFERROR(VLOOKUP(E973,档案费管理台账!$D$4:$H$1000,5,0),0))</f>
        <v>0</v>
      </c>
      <c r="I973" s="57"/>
      <c r="J973" s="57"/>
      <c r="K973" s="57"/>
      <c r="L973" s="57"/>
      <c r="M973" s="58" t="str">
        <f t="shared" si="90"/>
        <v/>
      </c>
      <c r="N973" s="102"/>
    </row>
    <row r="974" spans="1:14">
      <c r="A974" s="97" t="str">
        <f t="shared" si="88"/>
        <v/>
      </c>
      <c r="B974" s="98" t="str">
        <f t="shared" si="87"/>
        <v/>
      </c>
      <c r="C974" s="99"/>
      <c r="D974" s="137"/>
      <c r="E974" s="100"/>
      <c r="F974" s="57"/>
      <c r="G974" s="58">
        <f t="shared" si="89"/>
        <v>0</v>
      </c>
      <c r="H974" s="58">
        <f>IF(E974="",0,IFERROR(VLOOKUP(E974,档案费管理台账!$D$4:$H$1000,5,0),0))</f>
        <v>0</v>
      </c>
      <c r="I974" s="57"/>
      <c r="J974" s="57"/>
      <c r="K974" s="57"/>
      <c r="L974" s="57"/>
      <c r="M974" s="58" t="str">
        <f t="shared" si="90"/>
        <v/>
      </c>
      <c r="N974" s="102"/>
    </row>
    <row r="975" spans="1:14">
      <c r="A975" s="97" t="str">
        <f t="shared" si="88"/>
        <v/>
      </c>
      <c r="B975" s="98" t="str">
        <f t="shared" si="87"/>
        <v/>
      </c>
      <c r="C975" s="99"/>
      <c r="D975" s="137"/>
      <c r="E975" s="100"/>
      <c r="F975" s="57"/>
      <c r="G975" s="58">
        <f t="shared" si="89"/>
        <v>0</v>
      </c>
      <c r="H975" s="58">
        <f>IF(E975="",0,IFERROR(VLOOKUP(E975,档案费管理台账!$D$4:$H$1000,5,0),0))</f>
        <v>0</v>
      </c>
      <c r="I975" s="57"/>
      <c r="J975" s="57"/>
      <c r="K975" s="57"/>
      <c r="L975" s="57"/>
      <c r="M975" s="58" t="str">
        <f t="shared" si="90"/>
        <v/>
      </c>
      <c r="N975" s="102"/>
    </row>
    <row r="976" spans="1:14">
      <c r="A976" s="97" t="str">
        <f t="shared" si="88"/>
        <v/>
      </c>
      <c r="B976" s="98" t="str">
        <f t="shared" si="87"/>
        <v/>
      </c>
      <c r="C976" s="99"/>
      <c r="D976" s="137"/>
      <c r="E976" s="100"/>
      <c r="F976" s="57"/>
      <c r="G976" s="58">
        <f t="shared" si="89"/>
        <v>0</v>
      </c>
      <c r="H976" s="58">
        <f>IF(E976="",0,IFERROR(VLOOKUP(E976,档案费管理台账!$D$4:$H$1000,5,0),0))</f>
        <v>0</v>
      </c>
      <c r="I976" s="57"/>
      <c r="J976" s="57"/>
      <c r="K976" s="57"/>
      <c r="L976" s="57"/>
      <c r="M976" s="58" t="str">
        <f t="shared" si="90"/>
        <v/>
      </c>
      <c r="N976" s="102"/>
    </row>
    <row r="977" spans="1:14">
      <c r="A977" s="97" t="str">
        <f t="shared" si="88"/>
        <v/>
      </c>
      <c r="B977" s="98" t="str">
        <f t="shared" si="87"/>
        <v/>
      </c>
      <c r="C977" s="99"/>
      <c r="D977" s="137"/>
      <c r="E977" s="100"/>
      <c r="F977" s="57"/>
      <c r="G977" s="58">
        <f t="shared" si="89"/>
        <v>0</v>
      </c>
      <c r="H977" s="58">
        <f>IF(E977="",0,IFERROR(VLOOKUP(E977,档案费管理台账!$D$4:$H$1000,5,0),0))</f>
        <v>0</v>
      </c>
      <c r="I977" s="57"/>
      <c r="J977" s="57"/>
      <c r="K977" s="57"/>
      <c r="L977" s="57"/>
      <c r="M977" s="58" t="str">
        <f t="shared" si="90"/>
        <v/>
      </c>
      <c r="N977" s="102"/>
    </row>
    <row r="978" spans="1:14">
      <c r="A978" s="97" t="str">
        <f t="shared" si="88"/>
        <v/>
      </c>
      <c r="B978" s="98" t="str">
        <f t="shared" si="87"/>
        <v/>
      </c>
      <c r="C978" s="99"/>
      <c r="D978" s="137"/>
      <c r="E978" s="100"/>
      <c r="F978" s="57"/>
      <c r="G978" s="58">
        <f t="shared" si="89"/>
        <v>0</v>
      </c>
      <c r="H978" s="58">
        <f>IF(E978="",0,IFERROR(VLOOKUP(E978,档案费管理台账!$D$4:$H$1000,5,0),0))</f>
        <v>0</v>
      </c>
      <c r="I978" s="57"/>
      <c r="J978" s="57"/>
      <c r="K978" s="57"/>
      <c r="L978" s="57"/>
      <c r="M978" s="58" t="str">
        <f t="shared" si="90"/>
        <v/>
      </c>
      <c r="N978" s="102"/>
    </row>
    <row r="979" spans="1:14">
      <c r="A979" s="97" t="str">
        <f t="shared" si="88"/>
        <v/>
      </c>
      <c r="B979" s="98" t="str">
        <f t="shared" si="87"/>
        <v/>
      </c>
      <c r="C979" s="99"/>
      <c r="D979" s="137"/>
      <c r="E979" s="100"/>
      <c r="F979" s="57"/>
      <c r="G979" s="58">
        <f t="shared" si="89"/>
        <v>0</v>
      </c>
      <c r="H979" s="58">
        <f>IF(E979="",0,IFERROR(VLOOKUP(E979,档案费管理台账!$D$4:$H$1000,5,0),0))</f>
        <v>0</v>
      </c>
      <c r="I979" s="57"/>
      <c r="J979" s="57"/>
      <c r="K979" s="57"/>
      <c r="L979" s="57"/>
      <c r="M979" s="58" t="str">
        <f t="shared" si="90"/>
        <v/>
      </c>
      <c r="N979" s="102"/>
    </row>
    <row r="980" spans="1:14">
      <c r="A980" s="97" t="str">
        <f t="shared" si="88"/>
        <v/>
      </c>
      <c r="B980" s="98" t="str">
        <f t="shared" si="87"/>
        <v/>
      </c>
      <c r="C980" s="99"/>
      <c r="D980" s="137"/>
      <c r="E980" s="100"/>
      <c r="F980" s="57"/>
      <c r="G980" s="58">
        <f t="shared" si="89"/>
        <v>0</v>
      </c>
      <c r="H980" s="58">
        <f>IF(E980="",0,IFERROR(VLOOKUP(E980,档案费管理台账!$D$4:$H$1000,5,0),0))</f>
        <v>0</v>
      </c>
      <c r="I980" s="57"/>
      <c r="J980" s="57"/>
      <c r="K980" s="57"/>
      <c r="L980" s="57"/>
      <c r="M980" s="58" t="str">
        <f t="shared" si="90"/>
        <v/>
      </c>
      <c r="N980" s="102"/>
    </row>
    <row r="981" spans="1:14">
      <c r="A981" s="97" t="str">
        <f t="shared" si="88"/>
        <v/>
      </c>
      <c r="B981" s="98" t="str">
        <f t="shared" si="87"/>
        <v/>
      </c>
      <c r="C981" s="99"/>
      <c r="D981" s="137"/>
      <c r="E981" s="100"/>
      <c r="F981" s="57"/>
      <c r="G981" s="58">
        <f t="shared" si="89"/>
        <v>0</v>
      </c>
      <c r="H981" s="58">
        <f>IF(E981="",0,IFERROR(VLOOKUP(E981,档案费管理台账!$D$4:$H$1000,5,0),0))</f>
        <v>0</v>
      </c>
      <c r="I981" s="57"/>
      <c r="J981" s="57"/>
      <c r="K981" s="57"/>
      <c r="L981" s="57"/>
      <c r="M981" s="58" t="str">
        <f t="shared" si="90"/>
        <v/>
      </c>
      <c r="N981" s="102"/>
    </row>
    <row r="982" spans="1:14">
      <c r="A982" s="97" t="str">
        <f t="shared" si="88"/>
        <v/>
      </c>
      <c r="B982" s="98" t="str">
        <f t="shared" si="87"/>
        <v/>
      </c>
      <c r="C982" s="99"/>
      <c r="D982" s="137"/>
      <c r="E982" s="100"/>
      <c r="F982" s="57"/>
      <c r="G982" s="58">
        <f t="shared" si="89"/>
        <v>0</v>
      </c>
      <c r="H982" s="58">
        <f>IF(E982="",0,IFERROR(VLOOKUP(E982,档案费管理台账!$D$4:$H$1000,5,0),0))</f>
        <v>0</v>
      </c>
      <c r="I982" s="57"/>
      <c r="J982" s="57"/>
      <c r="K982" s="57"/>
      <c r="L982" s="57"/>
      <c r="M982" s="58" t="str">
        <f t="shared" si="90"/>
        <v/>
      </c>
      <c r="N982" s="102"/>
    </row>
    <row r="983" spans="1:14">
      <c r="A983" s="97" t="str">
        <f t="shared" si="88"/>
        <v/>
      </c>
      <c r="B983" s="98" t="str">
        <f t="shared" si="87"/>
        <v/>
      </c>
      <c r="C983" s="99"/>
      <c r="D983" s="137"/>
      <c r="E983" s="100"/>
      <c r="F983" s="57"/>
      <c r="G983" s="58">
        <f t="shared" si="89"/>
        <v>0</v>
      </c>
      <c r="H983" s="58">
        <f>IF(E983="",0,IFERROR(VLOOKUP(E983,档案费管理台账!$D$4:$H$1000,5,0),0))</f>
        <v>0</v>
      </c>
      <c r="I983" s="57"/>
      <c r="J983" s="57"/>
      <c r="K983" s="57"/>
      <c r="L983" s="57"/>
      <c r="M983" s="58" t="str">
        <f t="shared" si="90"/>
        <v/>
      </c>
      <c r="N983" s="102"/>
    </row>
    <row r="984" spans="1:14">
      <c r="A984" s="97" t="str">
        <f t="shared" si="88"/>
        <v/>
      </c>
      <c r="B984" s="98" t="str">
        <f t="shared" si="87"/>
        <v/>
      </c>
      <c r="C984" s="99"/>
      <c r="D984" s="137"/>
      <c r="E984" s="100"/>
      <c r="F984" s="57"/>
      <c r="G984" s="58">
        <f t="shared" si="89"/>
        <v>0</v>
      </c>
      <c r="H984" s="58">
        <f>IF(E984="",0,IFERROR(VLOOKUP(E984,档案费管理台账!$D$4:$H$1000,5,0),0))</f>
        <v>0</v>
      </c>
      <c r="I984" s="57"/>
      <c r="J984" s="57"/>
      <c r="K984" s="57"/>
      <c r="L984" s="57"/>
      <c r="M984" s="58" t="str">
        <f t="shared" si="90"/>
        <v/>
      </c>
      <c r="N984" s="102"/>
    </row>
    <row r="985" spans="1:14">
      <c r="A985" s="97" t="str">
        <f t="shared" si="88"/>
        <v/>
      </c>
      <c r="B985" s="98" t="str">
        <f t="shared" si="87"/>
        <v/>
      </c>
      <c r="C985" s="99"/>
      <c r="D985" s="137"/>
      <c r="E985" s="100"/>
      <c r="F985" s="57"/>
      <c r="G985" s="58">
        <f t="shared" si="89"/>
        <v>0</v>
      </c>
      <c r="H985" s="58">
        <f>IF(E985="",0,IFERROR(VLOOKUP(E985,档案费管理台账!$D$4:$H$1000,5,0),0))</f>
        <v>0</v>
      </c>
      <c r="I985" s="57"/>
      <c r="J985" s="57"/>
      <c r="K985" s="57"/>
      <c r="L985" s="57"/>
      <c r="M985" s="58" t="str">
        <f t="shared" si="90"/>
        <v/>
      </c>
      <c r="N985" s="102"/>
    </row>
    <row r="986" spans="1:14">
      <c r="A986" s="97" t="str">
        <f t="shared" si="88"/>
        <v/>
      </c>
      <c r="B986" s="98" t="str">
        <f t="shared" si="87"/>
        <v/>
      </c>
      <c r="C986" s="99"/>
      <c r="D986" s="137"/>
      <c r="E986" s="100"/>
      <c r="F986" s="57"/>
      <c r="G986" s="58">
        <f t="shared" si="89"/>
        <v>0</v>
      </c>
      <c r="H986" s="58">
        <f>IF(E986="",0,IFERROR(VLOOKUP(E986,档案费管理台账!$D$4:$H$1000,5,0),0))</f>
        <v>0</v>
      </c>
      <c r="I986" s="57"/>
      <c r="J986" s="57"/>
      <c r="K986" s="57"/>
      <c r="L986" s="57"/>
      <c r="M986" s="58" t="str">
        <f t="shared" si="90"/>
        <v/>
      </c>
      <c r="N986" s="102"/>
    </row>
    <row r="987" spans="1:14">
      <c r="A987" s="97" t="str">
        <f t="shared" si="88"/>
        <v/>
      </c>
      <c r="B987" s="98" t="str">
        <f t="shared" si="87"/>
        <v/>
      </c>
      <c r="C987" s="99"/>
      <c r="D987" s="137"/>
      <c r="E987" s="100"/>
      <c r="F987" s="57"/>
      <c r="G987" s="58">
        <f t="shared" si="89"/>
        <v>0</v>
      </c>
      <c r="H987" s="58">
        <f>IF(E987="",0,IFERROR(VLOOKUP(E987,档案费管理台账!$D$4:$H$1000,5,0),0))</f>
        <v>0</v>
      </c>
      <c r="I987" s="57"/>
      <c r="J987" s="57"/>
      <c r="K987" s="57"/>
      <c r="L987" s="57"/>
      <c r="M987" s="58" t="str">
        <f t="shared" si="90"/>
        <v/>
      </c>
      <c r="N987" s="102"/>
    </row>
    <row r="988" spans="1:14">
      <c r="A988" s="97" t="str">
        <f t="shared" si="88"/>
        <v/>
      </c>
      <c r="B988" s="98" t="str">
        <f t="shared" si="87"/>
        <v/>
      </c>
      <c r="C988" s="99"/>
      <c r="D988" s="137"/>
      <c r="E988" s="100"/>
      <c r="F988" s="57"/>
      <c r="G988" s="58">
        <f t="shared" si="89"/>
        <v>0</v>
      </c>
      <c r="H988" s="58">
        <f>IF(E988="",0,IFERROR(VLOOKUP(E988,档案费管理台账!$D$4:$H$1000,5,0),0))</f>
        <v>0</v>
      </c>
      <c r="I988" s="57"/>
      <c r="J988" s="57"/>
      <c r="K988" s="57"/>
      <c r="L988" s="57"/>
      <c r="M988" s="58" t="str">
        <f t="shared" si="90"/>
        <v/>
      </c>
      <c r="N988" s="102"/>
    </row>
    <row r="989" spans="1:14">
      <c r="A989" s="97" t="str">
        <f t="shared" si="88"/>
        <v/>
      </c>
      <c r="B989" s="98" t="str">
        <f t="shared" si="87"/>
        <v/>
      </c>
      <c r="C989" s="99"/>
      <c r="D989" s="137"/>
      <c r="E989" s="100"/>
      <c r="F989" s="57"/>
      <c r="G989" s="58">
        <f t="shared" si="89"/>
        <v>0</v>
      </c>
      <c r="H989" s="58">
        <f>IF(E989="",0,IFERROR(VLOOKUP(E989,档案费管理台账!$D$4:$H$1000,5,0),0))</f>
        <v>0</v>
      </c>
      <c r="I989" s="57"/>
      <c r="J989" s="57"/>
      <c r="K989" s="57"/>
      <c r="L989" s="57"/>
      <c r="M989" s="58" t="str">
        <f t="shared" si="90"/>
        <v/>
      </c>
      <c r="N989" s="102"/>
    </row>
    <row r="990" spans="1:14">
      <c r="A990" s="97" t="str">
        <f t="shared" si="88"/>
        <v/>
      </c>
      <c r="B990" s="98" t="str">
        <f t="shared" si="87"/>
        <v/>
      </c>
      <c r="C990" s="99"/>
      <c r="D990" s="137"/>
      <c r="E990" s="100"/>
      <c r="F990" s="57"/>
      <c r="G990" s="58">
        <f t="shared" si="89"/>
        <v>0</v>
      </c>
      <c r="H990" s="58">
        <f>IF(E990="",0,IFERROR(VLOOKUP(E990,档案费管理台账!$D$4:$H$1000,5,0),0))</f>
        <v>0</v>
      </c>
      <c r="I990" s="57"/>
      <c r="J990" s="57"/>
      <c r="K990" s="57"/>
      <c r="L990" s="57"/>
      <c r="M990" s="58" t="str">
        <f t="shared" si="90"/>
        <v/>
      </c>
      <c r="N990" s="102"/>
    </row>
    <row r="991" spans="1:14">
      <c r="A991" s="97" t="str">
        <f t="shared" si="88"/>
        <v/>
      </c>
      <c r="B991" s="98" t="str">
        <f t="shared" si="87"/>
        <v/>
      </c>
      <c r="C991" s="99"/>
      <c r="D991" s="137"/>
      <c r="E991" s="100"/>
      <c r="F991" s="57"/>
      <c r="G991" s="58">
        <f t="shared" si="89"/>
        <v>0</v>
      </c>
      <c r="H991" s="58">
        <f>IF(E991="",0,IFERROR(VLOOKUP(E991,档案费管理台账!$D$4:$H$1000,5,0),0))</f>
        <v>0</v>
      </c>
      <c r="I991" s="57"/>
      <c r="J991" s="57"/>
      <c r="K991" s="57"/>
      <c r="L991" s="57"/>
      <c r="M991" s="58" t="str">
        <f t="shared" si="90"/>
        <v/>
      </c>
      <c r="N991" s="102"/>
    </row>
    <row r="992" spans="1:14">
      <c r="A992" s="97" t="str">
        <f t="shared" si="88"/>
        <v/>
      </c>
      <c r="B992" s="98" t="str">
        <f t="shared" si="87"/>
        <v/>
      </c>
      <c r="C992" s="99"/>
      <c r="D992" s="137"/>
      <c r="E992" s="100"/>
      <c r="F992" s="57"/>
      <c r="G992" s="58">
        <f t="shared" si="89"/>
        <v>0</v>
      </c>
      <c r="H992" s="58">
        <f>IF(E992="",0,IFERROR(VLOOKUP(E992,档案费管理台账!$D$4:$H$1000,5,0),0))</f>
        <v>0</v>
      </c>
      <c r="I992" s="57"/>
      <c r="J992" s="57"/>
      <c r="K992" s="57"/>
      <c r="L992" s="57"/>
      <c r="M992" s="58" t="str">
        <f t="shared" si="90"/>
        <v/>
      </c>
      <c r="N992" s="102"/>
    </row>
    <row r="993" spans="1:14">
      <c r="A993" s="97" t="str">
        <f t="shared" si="88"/>
        <v/>
      </c>
      <c r="B993" s="98" t="str">
        <f t="shared" si="87"/>
        <v/>
      </c>
      <c r="C993" s="99"/>
      <c r="D993" s="137"/>
      <c r="E993" s="100"/>
      <c r="F993" s="57"/>
      <c r="G993" s="58">
        <f t="shared" si="89"/>
        <v>0</v>
      </c>
      <c r="H993" s="58">
        <f>IF(E993="",0,IFERROR(VLOOKUP(E993,档案费管理台账!$D$4:$H$1000,5,0),0))</f>
        <v>0</v>
      </c>
      <c r="I993" s="57"/>
      <c r="J993" s="57"/>
      <c r="K993" s="57"/>
      <c r="L993" s="57"/>
      <c r="M993" s="58" t="str">
        <f t="shared" si="90"/>
        <v/>
      </c>
      <c r="N993" s="102"/>
    </row>
    <row r="994" spans="1:14">
      <c r="A994" s="97" t="str">
        <f t="shared" si="88"/>
        <v/>
      </c>
      <c r="B994" s="98" t="str">
        <f t="shared" si="87"/>
        <v/>
      </c>
      <c r="C994" s="99"/>
      <c r="D994" s="137"/>
      <c r="E994" s="100"/>
      <c r="F994" s="57"/>
      <c r="G994" s="58">
        <f t="shared" si="89"/>
        <v>0</v>
      </c>
      <c r="H994" s="58">
        <f>IF(E994="",0,IFERROR(VLOOKUP(E994,档案费管理台账!$D$4:$H$1000,5,0),0))</f>
        <v>0</v>
      </c>
      <c r="I994" s="57"/>
      <c r="J994" s="57"/>
      <c r="K994" s="57"/>
      <c r="L994" s="57"/>
      <c r="M994" s="58" t="str">
        <f t="shared" si="90"/>
        <v/>
      </c>
      <c r="N994" s="102"/>
    </row>
    <row r="995" spans="1:14">
      <c r="A995" s="97" t="str">
        <f t="shared" si="88"/>
        <v/>
      </c>
      <c r="B995" s="98" t="str">
        <f t="shared" si="87"/>
        <v/>
      </c>
      <c r="C995" s="99"/>
      <c r="D995" s="137"/>
      <c r="E995" s="100"/>
      <c r="F995" s="57"/>
      <c r="G995" s="58">
        <f t="shared" si="89"/>
        <v>0</v>
      </c>
      <c r="H995" s="58">
        <f>IF(E995="",0,IFERROR(VLOOKUP(E995,档案费管理台账!$D$4:$H$1000,5,0),0))</f>
        <v>0</v>
      </c>
      <c r="I995" s="57"/>
      <c r="J995" s="57"/>
      <c r="K995" s="57"/>
      <c r="L995" s="57"/>
      <c r="M995" s="58" t="str">
        <f t="shared" si="90"/>
        <v/>
      </c>
      <c r="N995" s="102"/>
    </row>
    <row r="996" spans="1:14">
      <c r="A996" s="97" t="str">
        <f t="shared" si="88"/>
        <v/>
      </c>
      <c r="B996" s="98" t="str">
        <f t="shared" si="87"/>
        <v/>
      </c>
      <c r="C996" s="99"/>
      <c r="D996" s="137"/>
      <c r="E996" s="100"/>
      <c r="F996" s="57"/>
      <c r="G996" s="58">
        <f t="shared" si="89"/>
        <v>0</v>
      </c>
      <c r="H996" s="58">
        <f>IF(E996="",0,IFERROR(VLOOKUP(E996,档案费管理台账!$D$4:$H$1000,5,0),0))</f>
        <v>0</v>
      </c>
      <c r="I996" s="57"/>
      <c r="J996" s="57"/>
      <c r="K996" s="57"/>
      <c r="L996" s="57"/>
      <c r="M996" s="58" t="str">
        <f t="shared" si="90"/>
        <v/>
      </c>
      <c r="N996" s="102"/>
    </row>
    <row r="997" spans="1:14">
      <c r="A997" s="97" t="str">
        <f t="shared" si="88"/>
        <v/>
      </c>
      <c r="B997" s="98" t="str">
        <f t="shared" si="87"/>
        <v/>
      </c>
      <c r="C997" s="99"/>
      <c r="D997" s="137"/>
      <c r="E997" s="100"/>
      <c r="F997" s="57"/>
      <c r="G997" s="58">
        <f t="shared" si="89"/>
        <v>0</v>
      </c>
      <c r="H997" s="58">
        <f>IF(E997="",0,IFERROR(VLOOKUP(E997,档案费管理台账!$D$4:$H$1000,5,0),0))</f>
        <v>0</v>
      </c>
      <c r="I997" s="57"/>
      <c r="J997" s="57"/>
      <c r="K997" s="57"/>
      <c r="L997" s="57"/>
      <c r="M997" s="58" t="str">
        <f t="shared" si="90"/>
        <v/>
      </c>
      <c r="N997" s="102"/>
    </row>
    <row r="998" spans="1:14">
      <c r="A998" s="97" t="str">
        <f t="shared" si="88"/>
        <v/>
      </c>
      <c r="B998" s="98" t="str">
        <f t="shared" si="87"/>
        <v/>
      </c>
      <c r="C998" s="99"/>
      <c r="D998" s="137"/>
      <c r="E998" s="100"/>
      <c r="F998" s="57"/>
      <c r="G998" s="58">
        <f t="shared" si="89"/>
        <v>0</v>
      </c>
      <c r="H998" s="58">
        <f>IF(E998="",0,IFERROR(VLOOKUP(E998,档案费管理台账!$D$4:$H$1000,5,0),0))</f>
        <v>0</v>
      </c>
      <c r="I998" s="57"/>
      <c r="J998" s="57"/>
      <c r="K998" s="57"/>
      <c r="L998" s="57"/>
      <c r="M998" s="58" t="str">
        <f t="shared" si="90"/>
        <v/>
      </c>
      <c r="N998" s="102"/>
    </row>
    <row r="999" spans="1:14">
      <c r="A999" s="97" t="str">
        <f t="shared" si="88"/>
        <v/>
      </c>
      <c r="B999" s="98" t="str">
        <f t="shared" si="87"/>
        <v/>
      </c>
      <c r="C999" s="99"/>
      <c r="D999" s="137"/>
      <c r="E999" s="100"/>
      <c r="F999" s="57"/>
      <c r="G999" s="58">
        <f t="shared" si="89"/>
        <v>0</v>
      </c>
      <c r="H999" s="58">
        <f>IF(E999="",0,IFERROR(VLOOKUP(E999,档案费管理台账!$D$4:$H$1000,5,0),0))</f>
        <v>0</v>
      </c>
      <c r="I999" s="57"/>
      <c r="J999" s="57"/>
      <c r="K999" s="57"/>
      <c r="L999" s="57"/>
      <c r="M999" s="58" t="str">
        <f t="shared" si="90"/>
        <v/>
      </c>
      <c r="N999" s="102"/>
    </row>
    <row r="1000" spans="1:14">
      <c r="A1000" s="97" t="str">
        <f t="shared" si="88"/>
        <v/>
      </c>
      <c r="B1000" s="98" t="str">
        <f t="shared" si="87"/>
        <v/>
      </c>
      <c r="C1000" s="99"/>
      <c r="D1000" s="137"/>
      <c r="E1000" s="100"/>
      <c r="F1000" s="57"/>
      <c r="G1000" s="58">
        <f t="shared" si="89"/>
        <v>0</v>
      </c>
      <c r="H1000" s="58">
        <f>IF(E1000="",0,IFERROR(VLOOKUP(E1000,档案费管理台账!$D$4:$H$1000,5,0),0))</f>
        <v>0</v>
      </c>
      <c r="I1000" s="57"/>
      <c r="J1000" s="57"/>
      <c r="K1000" s="57"/>
      <c r="L1000" s="57"/>
      <c r="M1000" s="58" t="str">
        <f t="shared" si="90"/>
        <v/>
      </c>
      <c r="N1000" s="102"/>
    </row>
  </sheetData>
  <mergeCells count="39">
    <mergeCell ref="D1:F1"/>
    <mergeCell ref="G1:H1"/>
    <mergeCell ref="J1:K1"/>
    <mergeCell ref="L1:O1"/>
    <mergeCell ref="H3:Q3"/>
    <mergeCell ref="A5:T5"/>
    <mergeCell ref="H6:O6"/>
    <mergeCell ref="P6:S6"/>
    <mergeCell ref="J7:K7"/>
    <mergeCell ref="L7:M7"/>
    <mergeCell ref="P7:Q7"/>
    <mergeCell ref="A23:Y23"/>
    <mergeCell ref="D24:G24"/>
    <mergeCell ref="H24:N24"/>
    <mergeCell ref="O24:S24"/>
    <mergeCell ref="A41:I41"/>
    <mergeCell ref="A6:A8"/>
    <mergeCell ref="A24:A25"/>
    <mergeCell ref="B6:B8"/>
    <mergeCell ref="B24:B25"/>
    <mergeCell ref="C6:C8"/>
    <mergeCell ref="C24:C25"/>
    <mergeCell ref="D6:D8"/>
    <mergeCell ref="E6:E8"/>
    <mergeCell ref="F6:F8"/>
    <mergeCell ref="G6:G8"/>
    <mergeCell ref="R7:R8"/>
    <mergeCell ref="S7:S8"/>
    <mergeCell ref="T6:T8"/>
    <mergeCell ref="T24:T25"/>
    <mergeCell ref="U6:U8"/>
    <mergeCell ref="U24:U25"/>
    <mergeCell ref="V24:V25"/>
    <mergeCell ref="W24:W25"/>
    <mergeCell ref="X24:X25"/>
    <mergeCell ref="Y24:Y25"/>
    <mergeCell ref="Z24:Z25"/>
    <mergeCell ref="AA24:AA25"/>
    <mergeCell ref="AB24:AB25"/>
  </mergeCells>
  <hyperlinks>
    <hyperlink ref="C1" location="项目管理台账!A1" display="返回"/>
  </hyperlinks>
  <pageMargins left="0.7" right="0.7" top="0.75" bottom="0.75" header="0.3" footer="0.3"/>
  <pageSetup paperSize="9" orientation="portrait"/>
  <headerFooter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"/>
  <dimension ref="A1:AD1000"/>
  <sheetViews>
    <sheetView showGridLines="0" workbookViewId="0">
      <pane ySplit="1" topLeftCell="A32" activePane="bottomLeft" state="frozen"/>
      <selection/>
      <selection pane="bottomLeft" activeCell="B1" sqref="B1"/>
    </sheetView>
  </sheetViews>
  <sheetFormatPr defaultColWidth="9" defaultRowHeight="14.4"/>
  <cols>
    <col min="1" max="1" width="9.46296296296296" customWidth="1"/>
    <col min="2" max="2" width="11.7962962962963" style="29" customWidth="1"/>
    <col min="3" max="3" width="12.2037037037037" style="29" customWidth="1"/>
    <col min="4" max="4" width="20.0648148148148" style="132" customWidth="1"/>
    <col min="5" max="5" width="15.7962962962963" customWidth="1"/>
    <col min="6" max="6" width="13.6018518518519" customWidth="1"/>
    <col min="7" max="7" width="12.7962962962963" customWidth="1"/>
    <col min="8" max="8" width="12.537037037037" customWidth="1"/>
    <col min="9" max="9" width="13.3333333333333" customWidth="1"/>
    <col min="10" max="10" width="13.2037037037037" customWidth="1"/>
    <col min="11" max="11" width="14.2037037037037" customWidth="1"/>
    <col min="12" max="12" width="12.6018518518519" customWidth="1"/>
    <col min="13" max="13" width="11.462962962963" customWidth="1"/>
    <col min="14" max="14" width="12.3333333333333" style="29" customWidth="1"/>
    <col min="18" max="18" width="11.9351851851852" customWidth="1"/>
    <col min="19" max="19" width="13" customWidth="1"/>
    <col min="20" max="20" width="12.7962962962963" customWidth="1"/>
    <col min="21" max="21" width="9.60185185185185" style="30" customWidth="1"/>
    <col min="22" max="22" width="13.462962962963" customWidth="1"/>
    <col min="23" max="23" width="11.9351851851852" style="29" customWidth="1"/>
    <col min="24" max="24" width="9.60185185185185" customWidth="1"/>
    <col min="26" max="26" width="4.53703703703704" style="30" customWidth="1"/>
    <col min="27" max="27" width="13" customWidth="1"/>
    <col min="28" max="28" width="12.7962962962963" style="29" customWidth="1"/>
  </cols>
  <sheetData>
    <row r="1" ht="28.95" spans="1:28">
      <c r="A1" s="31" t="s">
        <v>209</v>
      </c>
      <c r="B1" s="32"/>
      <c r="C1" s="33" t="s">
        <v>118</v>
      </c>
      <c r="D1" s="34" t="s">
        <v>210</v>
      </c>
      <c r="E1" s="34"/>
      <c r="F1" s="34"/>
      <c r="G1" s="35" t="s">
        <v>90</v>
      </c>
      <c r="H1" s="35"/>
      <c r="I1" s="36" t="s">
        <v>120</v>
      </c>
      <c r="J1" s="37" t="s">
        <v>0</v>
      </c>
      <c r="K1" s="37"/>
      <c r="L1" s="38" t="s">
        <v>121</v>
      </c>
      <c r="M1" s="38"/>
      <c r="N1" s="38"/>
      <c r="O1" s="38"/>
    </row>
    <row r="2" ht="15.15"/>
    <row r="3" spans="1:28">
      <c r="H3" s="39" t="s">
        <v>122</v>
      </c>
      <c r="I3" s="39"/>
      <c r="J3" s="39"/>
      <c r="K3" s="39"/>
      <c r="L3" s="39"/>
      <c r="M3" s="39"/>
      <c r="N3" s="39"/>
      <c r="O3" s="39"/>
      <c r="P3" s="39"/>
      <c r="Q3" s="39"/>
    </row>
    <row r="4" spans="1:28">
      <c r="H4" s="40"/>
      <c r="I4" s="40"/>
      <c r="J4" s="40"/>
      <c r="K4" s="40"/>
      <c r="L4" s="40"/>
      <c r="M4" s="40"/>
      <c r="N4" s="79"/>
      <c r="O4" s="40"/>
      <c r="P4" s="40">
        <v>0.05</v>
      </c>
      <c r="Q4" s="40">
        <v>0.05</v>
      </c>
    </row>
    <row r="5" spans="1:28">
      <c r="A5" s="41" t="s">
        <v>123</v>
      </c>
      <c r="B5" s="41"/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</row>
    <row r="6" s="27" customFormat="1" spans="1:28">
      <c r="A6" s="42" t="s">
        <v>124</v>
      </c>
      <c r="B6" s="43" t="s">
        <v>125</v>
      </c>
      <c r="C6" s="43" t="s">
        <v>126</v>
      </c>
      <c r="D6" s="42" t="s">
        <v>127</v>
      </c>
      <c r="E6" s="42" t="s">
        <v>128</v>
      </c>
      <c r="F6" s="42" t="s">
        <v>129</v>
      </c>
      <c r="G6" s="42" t="s">
        <v>130</v>
      </c>
      <c r="H6" s="44" t="s">
        <v>131</v>
      </c>
      <c r="I6" s="44"/>
      <c r="J6" s="44"/>
      <c r="K6" s="44"/>
      <c r="L6" s="44"/>
      <c r="M6" s="44"/>
      <c r="N6" s="44"/>
      <c r="O6" s="44"/>
      <c r="P6" s="45" t="s">
        <v>132</v>
      </c>
      <c r="Q6" s="45"/>
      <c r="R6" s="45"/>
      <c r="S6" s="45"/>
      <c r="T6" s="42" t="s">
        <v>133</v>
      </c>
      <c r="U6" s="66" t="s">
        <v>134</v>
      </c>
      <c r="W6" s="47"/>
      <c r="Z6" s="48"/>
      <c r="AB6" s="47"/>
    </row>
    <row r="7" s="27" customFormat="1" ht="28.8" spans="1:28">
      <c r="A7" s="42"/>
      <c r="B7" s="43"/>
      <c r="C7" s="43"/>
      <c r="D7" s="42"/>
      <c r="E7" s="42"/>
      <c r="F7" s="42"/>
      <c r="G7" s="42"/>
      <c r="H7" s="49" t="s">
        <v>135</v>
      </c>
      <c r="I7" s="49" t="s">
        <v>135</v>
      </c>
      <c r="J7" s="49" t="s">
        <v>136</v>
      </c>
      <c r="K7" s="49"/>
      <c r="L7" s="49" t="s">
        <v>137</v>
      </c>
      <c r="M7" s="49"/>
      <c r="N7" s="115" t="s">
        <v>138</v>
      </c>
      <c r="O7" s="49" t="s">
        <v>139</v>
      </c>
      <c r="P7" s="42" t="s">
        <v>140</v>
      </c>
      <c r="Q7" s="42"/>
      <c r="R7" s="46" t="s">
        <v>141</v>
      </c>
      <c r="S7" s="46" t="s">
        <v>142</v>
      </c>
      <c r="T7" s="42"/>
      <c r="U7" s="66"/>
      <c r="W7" s="47"/>
      <c r="Z7" s="48"/>
      <c r="AB7" s="47"/>
    </row>
    <row r="8" s="27" customFormat="1" ht="28.8" spans="1:28">
      <c r="A8" s="42"/>
      <c r="B8" s="43"/>
      <c r="C8" s="43"/>
      <c r="D8" s="42"/>
      <c r="E8" s="42"/>
      <c r="F8" s="42"/>
      <c r="G8" s="42"/>
      <c r="H8" s="50" t="s">
        <v>143</v>
      </c>
      <c r="I8" s="50" t="s">
        <v>144</v>
      </c>
      <c r="J8" s="50" t="s">
        <v>145</v>
      </c>
      <c r="K8" s="50" t="s">
        <v>146</v>
      </c>
      <c r="L8" s="50" t="s">
        <v>147</v>
      </c>
      <c r="M8" s="50" t="s">
        <v>148</v>
      </c>
      <c r="N8" s="43" t="s">
        <v>149</v>
      </c>
      <c r="O8" s="50" t="s">
        <v>150</v>
      </c>
      <c r="P8" s="51" t="s">
        <v>151</v>
      </c>
      <c r="Q8" s="51" t="s">
        <v>152</v>
      </c>
      <c r="R8" s="46"/>
      <c r="S8" s="46"/>
      <c r="T8" s="42"/>
      <c r="U8" s="66"/>
      <c r="W8" s="47"/>
      <c r="Z8" s="48"/>
      <c r="AB8" s="47"/>
    </row>
    <row r="9" s="27" customFormat="1" spans="1:28">
      <c r="A9" s="52" t="s">
        <v>153</v>
      </c>
      <c r="B9" s="53"/>
      <c r="C9" s="53"/>
      <c r="D9" s="52"/>
      <c r="E9" s="52"/>
      <c r="F9" s="52"/>
      <c r="G9" s="52"/>
      <c r="H9" s="54">
        <f>(20%-1%-3%)*1</f>
        <v>0.16</v>
      </c>
      <c r="I9" s="54">
        <v>0.08</v>
      </c>
      <c r="J9" s="55">
        <f>10%-1%</f>
        <v>0.09</v>
      </c>
      <c r="K9" s="54">
        <f>2%</f>
        <v>0.02</v>
      </c>
      <c r="L9" s="55">
        <v>0.005</v>
      </c>
      <c r="M9" s="55">
        <v>0.005</v>
      </c>
      <c r="N9" s="139">
        <f>(0.5%-0.1%)-0.08%+0.08%</f>
        <v>0.004</v>
      </c>
      <c r="O9" s="55">
        <f>0.8%</f>
        <v>0.008</v>
      </c>
      <c r="P9" s="54">
        <v>0.05</v>
      </c>
      <c r="Q9" s="54">
        <v>0.05</v>
      </c>
      <c r="R9" s="56"/>
      <c r="S9" s="56"/>
      <c r="T9" s="52"/>
      <c r="U9" s="106"/>
      <c r="W9" s="47"/>
      <c r="Z9" s="48"/>
      <c r="AB9" s="47"/>
    </row>
    <row r="10" spans="1:28">
      <c r="A10" s="39" t="s">
        <v>154</v>
      </c>
      <c r="B10" s="57">
        <v>6326</v>
      </c>
      <c r="C10" s="57">
        <v>6326</v>
      </c>
      <c r="D10" s="133">
        <v>6326</v>
      </c>
      <c r="E10" s="57">
        <v>6326</v>
      </c>
      <c r="F10" s="57">
        <v>6326</v>
      </c>
      <c r="G10" s="57">
        <v>0</v>
      </c>
      <c r="H10" s="58">
        <f>ROUND(B10*$H$9,2)</f>
        <v>1012.16</v>
      </c>
      <c r="I10" s="58">
        <f>ROUND(B10*$I$9,2)</f>
        <v>506.08</v>
      </c>
      <c r="J10" s="58">
        <f>ROUND(C10*$J$9,2)</f>
        <v>569.34</v>
      </c>
      <c r="K10" s="58">
        <f>IF(OR(C10="",C10=0),0,ROUND(C10*$K$9+3,2))</f>
        <v>129.52</v>
      </c>
      <c r="L10" s="58">
        <f>ROUND(D10*$L$9,2)</f>
        <v>31.63</v>
      </c>
      <c r="M10" s="58">
        <f>ROUND(D10*$M$9,2)</f>
        <v>31.63</v>
      </c>
      <c r="N10" s="58">
        <f>ROUND(E10*$N$9,2)</f>
        <v>25.3</v>
      </c>
      <c r="O10" s="58">
        <f>ROUND(F10*$O$9,2)</f>
        <v>50.61</v>
      </c>
      <c r="P10" s="58">
        <f>ROUND(G10*$P$9,0)</f>
        <v>0</v>
      </c>
      <c r="Q10" s="58">
        <f>ROUND(G10*$Q$9,0)</f>
        <v>0</v>
      </c>
      <c r="R10" s="58">
        <f>H10+J10+L10+N10+O10+P10</f>
        <v>1689.04</v>
      </c>
      <c r="S10" s="58">
        <f>I10+K10+M10+Q10</f>
        <v>667.23</v>
      </c>
      <c r="T10" s="58">
        <f>R10+S10</f>
        <v>2356.27</v>
      </c>
      <c r="U10" s="59"/>
      <c r="V10" t="s">
        <v>154</v>
      </c>
    </row>
    <row r="11" spans="1:28">
      <c r="A11" s="39" t="s">
        <v>155</v>
      </c>
      <c r="B11" s="57">
        <f>B10</f>
        <v>6326</v>
      </c>
      <c r="C11" s="57">
        <f t="shared" ref="C11:G21" si="0">C10</f>
        <v>6326</v>
      </c>
      <c r="D11" s="133">
        <f t="shared" si="0"/>
        <v>6326</v>
      </c>
      <c r="E11" s="57">
        <f t="shared" si="0"/>
        <v>6326</v>
      </c>
      <c r="F11" s="57">
        <f t="shared" si="0"/>
        <v>6326</v>
      </c>
      <c r="G11" s="57">
        <f t="shared" si="0"/>
        <v>0</v>
      </c>
      <c r="H11" s="58">
        <f t="shared" ref="H11:H21" si="1">ROUND(B11*$H$9,2)</f>
        <v>1012.16</v>
      </c>
      <c r="I11" s="58">
        <f t="shared" ref="I11:I21" si="2">ROUND(B11*$I$9,2)</f>
        <v>506.08</v>
      </c>
      <c r="J11" s="58">
        <f t="shared" ref="J11:J21" si="3">ROUND(C11*$J$9,2)</f>
        <v>569.34</v>
      </c>
      <c r="K11" s="58">
        <f t="shared" ref="K11:K21" si="4">IF(OR(C11="",C11=0),0,ROUND(C11*$K$9+3,2))</f>
        <v>129.52</v>
      </c>
      <c r="L11" s="58">
        <f t="shared" ref="L11:L21" si="5">ROUND(D11*$L$9,2)</f>
        <v>31.63</v>
      </c>
      <c r="M11" s="58">
        <f t="shared" ref="M11:M21" si="6">ROUND(D11*$M$9,2)</f>
        <v>31.63</v>
      </c>
      <c r="N11" s="58">
        <f t="shared" ref="N11:N21" si="7">ROUND(E11*$N$9,2)</f>
        <v>25.3</v>
      </c>
      <c r="O11" s="58">
        <f t="shared" ref="O11:O21" si="8">ROUND(F11*$O$9,2)</f>
        <v>50.61</v>
      </c>
      <c r="P11" s="58">
        <f t="shared" ref="P11:P15" si="9">ROUND(G11*$P$9,0)</f>
        <v>0</v>
      </c>
      <c r="Q11" s="58">
        <f t="shared" ref="Q11:Q15" si="10">ROUND(G11*$Q$9,0)</f>
        <v>0</v>
      </c>
      <c r="R11" s="58">
        <f t="shared" ref="R11:R21" si="11">H11+J11+L11+N11+O11+P11</f>
        <v>1689.04</v>
      </c>
      <c r="S11" s="58">
        <f t="shared" ref="S11:S21" si="12">I11+K11+M11+Q11</f>
        <v>667.23</v>
      </c>
      <c r="T11" s="58">
        <f t="shared" ref="T11:T21" si="13">R11+S11</f>
        <v>2356.27</v>
      </c>
      <c r="U11" s="59"/>
      <c r="V11" t="s">
        <v>155</v>
      </c>
    </row>
    <row r="12" spans="1:28">
      <c r="A12" s="39" t="s">
        <v>156</v>
      </c>
      <c r="B12" s="57">
        <f t="shared" ref="B12:B21" si="14">B11</f>
        <v>6326</v>
      </c>
      <c r="C12" s="57">
        <f t="shared" si="0"/>
        <v>6326</v>
      </c>
      <c r="D12" s="133">
        <f t="shared" si="0"/>
        <v>6326</v>
      </c>
      <c r="E12" s="57">
        <f t="shared" si="0"/>
        <v>6326</v>
      </c>
      <c r="F12" s="57">
        <f t="shared" si="0"/>
        <v>6326</v>
      </c>
      <c r="G12" s="57">
        <f t="shared" si="0"/>
        <v>0</v>
      </c>
      <c r="H12" s="58">
        <f t="shared" si="1"/>
        <v>1012.16</v>
      </c>
      <c r="I12" s="58">
        <f t="shared" si="2"/>
        <v>506.08</v>
      </c>
      <c r="J12" s="58">
        <f t="shared" si="3"/>
        <v>569.34</v>
      </c>
      <c r="K12" s="58">
        <f t="shared" si="4"/>
        <v>129.52</v>
      </c>
      <c r="L12" s="58">
        <f t="shared" si="5"/>
        <v>31.63</v>
      </c>
      <c r="M12" s="58">
        <f t="shared" si="6"/>
        <v>31.63</v>
      </c>
      <c r="N12" s="58">
        <f t="shared" si="7"/>
        <v>25.3</v>
      </c>
      <c r="O12" s="58">
        <f t="shared" si="8"/>
        <v>50.61</v>
      </c>
      <c r="P12" s="58">
        <f t="shared" si="9"/>
        <v>0</v>
      </c>
      <c r="Q12" s="58">
        <f t="shared" si="10"/>
        <v>0</v>
      </c>
      <c r="R12" s="58">
        <f t="shared" si="11"/>
        <v>1689.04</v>
      </c>
      <c r="S12" s="58">
        <f t="shared" si="12"/>
        <v>667.23</v>
      </c>
      <c r="T12" s="58">
        <f t="shared" si="13"/>
        <v>2356.27</v>
      </c>
      <c r="U12" s="59"/>
      <c r="V12" t="s">
        <v>156</v>
      </c>
    </row>
    <row r="13" spans="1:28">
      <c r="A13" s="39" t="s">
        <v>157</v>
      </c>
      <c r="B13" s="57">
        <f t="shared" si="14"/>
        <v>6326</v>
      </c>
      <c r="C13" s="57">
        <f t="shared" si="0"/>
        <v>6326</v>
      </c>
      <c r="D13" s="133">
        <f t="shared" si="0"/>
        <v>6326</v>
      </c>
      <c r="E13" s="57">
        <f t="shared" si="0"/>
        <v>6326</v>
      </c>
      <c r="F13" s="57">
        <f t="shared" si="0"/>
        <v>6326</v>
      </c>
      <c r="G13" s="57">
        <f t="shared" si="0"/>
        <v>0</v>
      </c>
      <c r="H13" s="58">
        <f t="shared" si="1"/>
        <v>1012.16</v>
      </c>
      <c r="I13" s="58">
        <f t="shared" si="2"/>
        <v>506.08</v>
      </c>
      <c r="J13" s="58">
        <f t="shared" si="3"/>
        <v>569.34</v>
      </c>
      <c r="K13" s="58">
        <f t="shared" si="4"/>
        <v>129.52</v>
      </c>
      <c r="L13" s="58">
        <f t="shared" si="5"/>
        <v>31.63</v>
      </c>
      <c r="M13" s="58">
        <f t="shared" si="6"/>
        <v>31.63</v>
      </c>
      <c r="N13" s="58">
        <f t="shared" si="7"/>
        <v>25.3</v>
      </c>
      <c r="O13" s="58">
        <f t="shared" si="8"/>
        <v>50.61</v>
      </c>
      <c r="P13" s="58">
        <f t="shared" si="9"/>
        <v>0</v>
      </c>
      <c r="Q13" s="58">
        <f t="shared" si="10"/>
        <v>0</v>
      </c>
      <c r="R13" s="58">
        <f t="shared" si="11"/>
        <v>1689.04</v>
      </c>
      <c r="S13" s="58">
        <f t="shared" si="12"/>
        <v>667.23</v>
      </c>
      <c r="T13" s="58">
        <f t="shared" si="13"/>
        <v>2356.27</v>
      </c>
      <c r="U13" s="59"/>
      <c r="V13" t="s">
        <v>157</v>
      </c>
    </row>
    <row r="14" spans="1:28">
      <c r="A14" s="39" t="s">
        <v>158</v>
      </c>
      <c r="B14" s="57">
        <f t="shared" si="14"/>
        <v>6326</v>
      </c>
      <c r="C14" s="57">
        <f t="shared" si="0"/>
        <v>6326</v>
      </c>
      <c r="D14" s="133">
        <f t="shared" si="0"/>
        <v>6326</v>
      </c>
      <c r="E14" s="57">
        <f t="shared" si="0"/>
        <v>6326</v>
      </c>
      <c r="F14" s="57">
        <f t="shared" si="0"/>
        <v>6326</v>
      </c>
      <c r="G14" s="57">
        <f t="shared" si="0"/>
        <v>0</v>
      </c>
      <c r="H14" s="58">
        <f t="shared" si="1"/>
        <v>1012.16</v>
      </c>
      <c r="I14" s="58">
        <f t="shared" si="2"/>
        <v>506.08</v>
      </c>
      <c r="J14" s="58">
        <f t="shared" si="3"/>
        <v>569.34</v>
      </c>
      <c r="K14" s="58">
        <f t="shared" si="4"/>
        <v>129.52</v>
      </c>
      <c r="L14" s="58">
        <f t="shared" si="5"/>
        <v>31.63</v>
      </c>
      <c r="M14" s="58">
        <f t="shared" si="6"/>
        <v>31.63</v>
      </c>
      <c r="N14" s="58">
        <f t="shared" si="7"/>
        <v>25.3</v>
      </c>
      <c r="O14" s="58">
        <f t="shared" si="8"/>
        <v>50.61</v>
      </c>
      <c r="P14" s="58">
        <f t="shared" si="9"/>
        <v>0</v>
      </c>
      <c r="Q14" s="58">
        <f t="shared" si="10"/>
        <v>0</v>
      </c>
      <c r="R14" s="58">
        <f t="shared" si="11"/>
        <v>1689.04</v>
      </c>
      <c r="S14" s="58">
        <f t="shared" si="12"/>
        <v>667.23</v>
      </c>
      <c r="T14" s="58">
        <f t="shared" si="13"/>
        <v>2356.27</v>
      </c>
      <c r="U14" s="59"/>
      <c r="V14" t="s">
        <v>158</v>
      </c>
    </row>
    <row r="15" spans="1:28">
      <c r="A15" s="39" t="s">
        <v>159</v>
      </c>
      <c r="B15" s="57">
        <f t="shared" si="14"/>
        <v>6326</v>
      </c>
      <c r="C15" s="57">
        <f t="shared" si="0"/>
        <v>6326</v>
      </c>
      <c r="D15" s="133">
        <f t="shared" si="0"/>
        <v>6326</v>
      </c>
      <c r="E15" s="57">
        <f t="shared" si="0"/>
        <v>6326</v>
      </c>
      <c r="F15" s="57">
        <f t="shared" si="0"/>
        <v>6326</v>
      </c>
      <c r="G15" s="57">
        <f t="shared" si="0"/>
        <v>0</v>
      </c>
      <c r="H15" s="58">
        <f t="shared" si="1"/>
        <v>1012.16</v>
      </c>
      <c r="I15" s="58">
        <f t="shared" si="2"/>
        <v>506.08</v>
      </c>
      <c r="J15" s="58">
        <f t="shared" si="3"/>
        <v>569.34</v>
      </c>
      <c r="K15" s="58">
        <f t="shared" si="4"/>
        <v>129.52</v>
      </c>
      <c r="L15" s="58">
        <f t="shared" si="5"/>
        <v>31.63</v>
      </c>
      <c r="M15" s="58">
        <f t="shared" si="6"/>
        <v>31.63</v>
      </c>
      <c r="N15" s="58">
        <f t="shared" si="7"/>
        <v>25.3</v>
      </c>
      <c r="O15" s="58">
        <f t="shared" si="8"/>
        <v>50.61</v>
      </c>
      <c r="P15" s="58">
        <f t="shared" si="9"/>
        <v>0</v>
      </c>
      <c r="Q15" s="58">
        <f t="shared" si="10"/>
        <v>0</v>
      </c>
      <c r="R15" s="58">
        <f t="shared" si="11"/>
        <v>1689.04</v>
      </c>
      <c r="S15" s="58">
        <f t="shared" si="12"/>
        <v>667.23</v>
      </c>
      <c r="T15" s="58">
        <f t="shared" si="13"/>
        <v>2356.27</v>
      </c>
      <c r="U15" s="59"/>
      <c r="V15" t="s">
        <v>159</v>
      </c>
    </row>
    <row r="16" spans="1:28">
      <c r="A16" s="39" t="s">
        <v>160</v>
      </c>
      <c r="B16" s="57">
        <v>6326</v>
      </c>
      <c r="C16" s="57">
        <v>6326</v>
      </c>
      <c r="D16" s="133">
        <v>6326</v>
      </c>
      <c r="E16" s="57">
        <v>6326</v>
      </c>
      <c r="F16" s="57">
        <v>6326</v>
      </c>
      <c r="G16" s="57"/>
      <c r="H16" s="58">
        <f t="shared" si="1"/>
        <v>1012.16</v>
      </c>
      <c r="I16" s="58">
        <f t="shared" si="2"/>
        <v>506.08</v>
      </c>
      <c r="J16" s="58">
        <f t="shared" si="3"/>
        <v>569.34</v>
      </c>
      <c r="K16" s="58">
        <f t="shared" si="4"/>
        <v>129.52</v>
      </c>
      <c r="L16" s="58">
        <f t="shared" si="5"/>
        <v>31.63</v>
      </c>
      <c r="M16" s="58">
        <f t="shared" si="6"/>
        <v>31.63</v>
      </c>
      <c r="N16" s="58">
        <f t="shared" si="7"/>
        <v>25.3</v>
      </c>
      <c r="O16" s="58">
        <f t="shared" si="8"/>
        <v>50.61</v>
      </c>
      <c r="P16" s="58">
        <f>ROUND(G16*$P$4,0)</f>
        <v>0</v>
      </c>
      <c r="Q16" s="58">
        <f>ROUND(G16*$Q$4,0)</f>
        <v>0</v>
      </c>
      <c r="R16" s="58">
        <f t="shared" si="11"/>
        <v>1689.04</v>
      </c>
      <c r="S16" s="58">
        <f t="shared" si="12"/>
        <v>667.23</v>
      </c>
      <c r="T16" s="58">
        <f t="shared" si="13"/>
        <v>2356.27</v>
      </c>
      <c r="U16" s="59"/>
      <c r="V16" t="s">
        <v>160</v>
      </c>
    </row>
    <row r="17" spans="1:30">
      <c r="A17" s="39" t="s">
        <v>161</v>
      </c>
      <c r="B17" s="57">
        <f t="shared" si="14"/>
        <v>6326</v>
      </c>
      <c r="C17" s="57">
        <f t="shared" si="0"/>
        <v>6326</v>
      </c>
      <c r="D17" s="133">
        <f t="shared" si="0"/>
        <v>6326</v>
      </c>
      <c r="E17" s="57">
        <f t="shared" si="0"/>
        <v>6326</v>
      </c>
      <c r="F17" s="57">
        <f t="shared" si="0"/>
        <v>6326</v>
      </c>
      <c r="G17" s="57">
        <f t="shared" si="0"/>
        <v>0</v>
      </c>
      <c r="H17" s="58">
        <f t="shared" si="1"/>
        <v>1012.16</v>
      </c>
      <c r="I17" s="58">
        <f t="shared" si="2"/>
        <v>506.08</v>
      </c>
      <c r="J17" s="58">
        <f t="shared" si="3"/>
        <v>569.34</v>
      </c>
      <c r="K17" s="58">
        <f t="shared" si="4"/>
        <v>129.52</v>
      </c>
      <c r="L17" s="58">
        <f t="shared" si="5"/>
        <v>31.63</v>
      </c>
      <c r="M17" s="58">
        <f t="shared" si="6"/>
        <v>31.63</v>
      </c>
      <c r="N17" s="58">
        <f t="shared" si="7"/>
        <v>25.3</v>
      </c>
      <c r="O17" s="58">
        <f t="shared" si="8"/>
        <v>50.61</v>
      </c>
      <c r="P17" s="58">
        <f t="shared" ref="P17:P21" si="15">ROUND(G17*$P$4,0)</f>
        <v>0</v>
      </c>
      <c r="Q17" s="58">
        <f t="shared" ref="Q17:Q21" si="16">ROUND(G17*$Q$4,0)</f>
        <v>0</v>
      </c>
      <c r="R17" s="58">
        <f t="shared" si="11"/>
        <v>1689.04</v>
      </c>
      <c r="S17" s="58">
        <f t="shared" si="12"/>
        <v>667.23</v>
      </c>
      <c r="T17" s="58">
        <f t="shared" si="13"/>
        <v>2356.27</v>
      </c>
      <c r="U17" s="59"/>
      <c r="V17" t="s">
        <v>161</v>
      </c>
    </row>
    <row r="18" spans="1:30">
      <c r="A18" s="39" t="s">
        <v>162</v>
      </c>
      <c r="B18" s="57">
        <f t="shared" si="14"/>
        <v>6326</v>
      </c>
      <c r="C18" s="57">
        <f t="shared" si="0"/>
        <v>6326</v>
      </c>
      <c r="D18" s="133">
        <f t="shared" si="0"/>
        <v>6326</v>
      </c>
      <c r="E18" s="57">
        <f t="shared" si="0"/>
        <v>6326</v>
      </c>
      <c r="F18" s="57">
        <f t="shared" si="0"/>
        <v>6326</v>
      </c>
      <c r="G18" s="57">
        <f t="shared" si="0"/>
        <v>0</v>
      </c>
      <c r="H18" s="58">
        <f t="shared" si="1"/>
        <v>1012.16</v>
      </c>
      <c r="I18" s="58">
        <f t="shared" si="2"/>
        <v>506.08</v>
      </c>
      <c r="J18" s="58">
        <f t="shared" si="3"/>
        <v>569.34</v>
      </c>
      <c r="K18" s="58">
        <f t="shared" si="4"/>
        <v>129.52</v>
      </c>
      <c r="L18" s="58">
        <f t="shared" si="5"/>
        <v>31.63</v>
      </c>
      <c r="M18" s="58">
        <f t="shared" si="6"/>
        <v>31.63</v>
      </c>
      <c r="N18" s="58">
        <f t="shared" si="7"/>
        <v>25.3</v>
      </c>
      <c r="O18" s="58">
        <f t="shared" si="8"/>
        <v>50.61</v>
      </c>
      <c r="P18" s="58">
        <f t="shared" si="15"/>
        <v>0</v>
      </c>
      <c r="Q18" s="58">
        <f t="shared" si="16"/>
        <v>0</v>
      </c>
      <c r="R18" s="58">
        <f t="shared" si="11"/>
        <v>1689.04</v>
      </c>
      <c r="S18" s="58">
        <f t="shared" si="12"/>
        <v>667.23</v>
      </c>
      <c r="T18" s="58">
        <f t="shared" si="13"/>
        <v>2356.27</v>
      </c>
      <c r="U18" s="59"/>
      <c r="V18" t="s">
        <v>162</v>
      </c>
    </row>
    <row r="19" spans="1:30">
      <c r="A19" s="39" t="s">
        <v>163</v>
      </c>
      <c r="B19" s="57">
        <f t="shared" si="14"/>
        <v>6326</v>
      </c>
      <c r="C19" s="57">
        <f t="shared" si="0"/>
        <v>6326</v>
      </c>
      <c r="D19" s="133">
        <f t="shared" si="0"/>
        <v>6326</v>
      </c>
      <c r="E19" s="57">
        <f t="shared" si="0"/>
        <v>6326</v>
      </c>
      <c r="F19" s="57">
        <f t="shared" si="0"/>
        <v>6326</v>
      </c>
      <c r="G19" s="57">
        <f t="shared" si="0"/>
        <v>0</v>
      </c>
      <c r="H19" s="58">
        <f t="shared" si="1"/>
        <v>1012.16</v>
      </c>
      <c r="I19" s="58">
        <f t="shared" si="2"/>
        <v>506.08</v>
      </c>
      <c r="J19" s="58">
        <f t="shared" si="3"/>
        <v>569.34</v>
      </c>
      <c r="K19" s="58">
        <f t="shared" si="4"/>
        <v>129.52</v>
      </c>
      <c r="L19" s="58">
        <f t="shared" si="5"/>
        <v>31.63</v>
      </c>
      <c r="M19" s="58">
        <f t="shared" si="6"/>
        <v>31.63</v>
      </c>
      <c r="N19" s="58">
        <f t="shared" si="7"/>
        <v>25.3</v>
      </c>
      <c r="O19" s="58">
        <f t="shared" si="8"/>
        <v>50.61</v>
      </c>
      <c r="P19" s="58">
        <f t="shared" si="15"/>
        <v>0</v>
      </c>
      <c r="Q19" s="58">
        <f t="shared" si="16"/>
        <v>0</v>
      </c>
      <c r="R19" s="58">
        <f t="shared" si="11"/>
        <v>1689.04</v>
      </c>
      <c r="S19" s="58">
        <f t="shared" si="12"/>
        <v>667.23</v>
      </c>
      <c r="T19" s="58">
        <f t="shared" si="13"/>
        <v>2356.27</v>
      </c>
      <c r="U19" s="59"/>
      <c r="V19" t="s">
        <v>163</v>
      </c>
    </row>
    <row r="20" spans="1:30">
      <c r="A20" s="39" t="s">
        <v>164</v>
      </c>
      <c r="B20" s="57">
        <f t="shared" si="14"/>
        <v>6326</v>
      </c>
      <c r="C20" s="57">
        <f t="shared" si="0"/>
        <v>6326</v>
      </c>
      <c r="D20" s="133">
        <f t="shared" si="0"/>
        <v>6326</v>
      </c>
      <c r="E20" s="57">
        <f t="shared" si="0"/>
        <v>6326</v>
      </c>
      <c r="F20" s="57">
        <f t="shared" si="0"/>
        <v>6326</v>
      </c>
      <c r="G20" s="57">
        <f t="shared" si="0"/>
        <v>0</v>
      </c>
      <c r="H20" s="58">
        <f t="shared" si="1"/>
        <v>1012.16</v>
      </c>
      <c r="I20" s="58">
        <f t="shared" si="2"/>
        <v>506.08</v>
      </c>
      <c r="J20" s="58">
        <f t="shared" si="3"/>
        <v>569.34</v>
      </c>
      <c r="K20" s="58">
        <f t="shared" si="4"/>
        <v>129.52</v>
      </c>
      <c r="L20" s="58">
        <f t="shared" si="5"/>
        <v>31.63</v>
      </c>
      <c r="M20" s="58">
        <f t="shared" si="6"/>
        <v>31.63</v>
      </c>
      <c r="N20" s="58">
        <f t="shared" si="7"/>
        <v>25.3</v>
      </c>
      <c r="O20" s="58">
        <f t="shared" si="8"/>
        <v>50.61</v>
      </c>
      <c r="P20" s="58">
        <f t="shared" si="15"/>
        <v>0</v>
      </c>
      <c r="Q20" s="58">
        <f t="shared" si="16"/>
        <v>0</v>
      </c>
      <c r="R20" s="58">
        <f t="shared" si="11"/>
        <v>1689.04</v>
      </c>
      <c r="S20" s="58">
        <f t="shared" si="12"/>
        <v>667.23</v>
      </c>
      <c r="T20" s="58">
        <f t="shared" si="13"/>
        <v>2356.27</v>
      </c>
      <c r="U20" s="59"/>
      <c r="V20" t="s">
        <v>164</v>
      </c>
    </row>
    <row r="21" spans="1:30">
      <c r="A21" s="39" t="s">
        <v>165</v>
      </c>
      <c r="B21" s="57">
        <f t="shared" si="14"/>
        <v>6326</v>
      </c>
      <c r="C21" s="57">
        <f t="shared" si="0"/>
        <v>6326</v>
      </c>
      <c r="D21" s="133">
        <f t="shared" si="0"/>
        <v>6326</v>
      </c>
      <c r="E21" s="57">
        <f t="shared" si="0"/>
        <v>6326</v>
      </c>
      <c r="F21" s="57">
        <f t="shared" si="0"/>
        <v>6326</v>
      </c>
      <c r="G21" s="57">
        <f t="shared" si="0"/>
        <v>0</v>
      </c>
      <c r="H21" s="58">
        <f t="shared" si="1"/>
        <v>1012.16</v>
      </c>
      <c r="I21" s="58">
        <f t="shared" si="2"/>
        <v>506.08</v>
      </c>
      <c r="J21" s="58">
        <f t="shared" si="3"/>
        <v>569.34</v>
      </c>
      <c r="K21" s="58">
        <f t="shared" si="4"/>
        <v>129.52</v>
      </c>
      <c r="L21" s="58">
        <f t="shared" si="5"/>
        <v>31.63</v>
      </c>
      <c r="M21" s="58">
        <f t="shared" si="6"/>
        <v>31.63</v>
      </c>
      <c r="N21" s="58">
        <f t="shared" si="7"/>
        <v>25.3</v>
      </c>
      <c r="O21" s="58">
        <f t="shared" si="8"/>
        <v>50.61</v>
      </c>
      <c r="P21" s="58">
        <f t="shared" si="15"/>
        <v>0</v>
      </c>
      <c r="Q21" s="58">
        <f t="shared" si="16"/>
        <v>0</v>
      </c>
      <c r="R21" s="58">
        <f t="shared" si="11"/>
        <v>1689.04</v>
      </c>
      <c r="S21" s="58">
        <f t="shared" si="12"/>
        <v>667.23</v>
      </c>
      <c r="T21" s="58">
        <f t="shared" si="13"/>
        <v>2356.27</v>
      </c>
      <c r="U21" s="59"/>
      <c r="V21" t="s">
        <v>165</v>
      </c>
    </row>
    <row r="22" spans="1:30">
      <c r="T22" s="140">
        <f>SUM(T11:T21)</f>
        <v>25918.97</v>
      </c>
    </row>
    <row r="23" spans="1:30">
      <c r="A23" s="41" t="s">
        <v>166</v>
      </c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</row>
    <row r="24" s="27" customFormat="1" ht="28.05" customHeight="1" spans="1:30">
      <c r="A24" s="61" t="s">
        <v>124</v>
      </c>
      <c r="B24" s="62" t="s">
        <v>167</v>
      </c>
      <c r="C24" s="62" t="s">
        <v>168</v>
      </c>
      <c r="D24" s="63" t="s">
        <v>169</v>
      </c>
      <c r="E24" s="63"/>
      <c r="F24" s="63"/>
      <c r="G24" s="63"/>
      <c r="H24" s="63" t="s">
        <v>170</v>
      </c>
      <c r="I24" s="63"/>
      <c r="J24" s="63"/>
      <c r="K24" s="63"/>
      <c r="L24" s="63"/>
      <c r="M24" s="63"/>
      <c r="N24" s="63"/>
      <c r="O24" s="63" t="s">
        <v>171</v>
      </c>
      <c r="P24" s="63"/>
      <c r="Q24" s="63"/>
      <c r="R24" s="63"/>
      <c r="S24" s="63"/>
      <c r="T24" s="64" t="s">
        <v>172</v>
      </c>
      <c r="U24" s="107" t="s">
        <v>173</v>
      </c>
      <c r="V24" s="64" t="s">
        <v>79</v>
      </c>
      <c r="W24" s="65" t="s">
        <v>174</v>
      </c>
      <c r="X24" s="64" t="s">
        <v>175</v>
      </c>
      <c r="Y24" s="63" t="s">
        <v>176</v>
      </c>
      <c r="Z24" s="66" t="s">
        <v>134</v>
      </c>
      <c r="AA24" s="46" t="s">
        <v>177</v>
      </c>
      <c r="AB24" s="67" t="s">
        <v>178</v>
      </c>
    </row>
    <row r="25" s="28" customFormat="1" ht="28.8" spans="1:30">
      <c r="A25" s="68"/>
      <c r="B25" s="69"/>
      <c r="C25" s="69"/>
      <c r="D25" s="46" t="s">
        <v>179</v>
      </c>
      <c r="E25" s="46" t="s">
        <v>180</v>
      </c>
      <c r="F25" s="46" t="s">
        <v>137</v>
      </c>
      <c r="G25" s="46" t="s">
        <v>140</v>
      </c>
      <c r="H25" s="46" t="s">
        <v>181</v>
      </c>
      <c r="I25" s="46" t="s">
        <v>182</v>
      </c>
      <c r="J25" s="46" t="s">
        <v>183</v>
      </c>
      <c r="K25" s="46" t="s">
        <v>184</v>
      </c>
      <c r="L25" s="46" t="s">
        <v>185</v>
      </c>
      <c r="M25" s="46" t="s">
        <v>186</v>
      </c>
      <c r="N25" s="115" t="s">
        <v>187</v>
      </c>
      <c r="O25" s="46" t="s">
        <v>188</v>
      </c>
      <c r="P25" s="46" t="s">
        <v>189</v>
      </c>
      <c r="Q25" s="46" t="s">
        <v>190</v>
      </c>
      <c r="R25" s="46" t="s">
        <v>191</v>
      </c>
      <c r="S25" s="46" t="s">
        <v>192</v>
      </c>
      <c r="T25" s="70"/>
      <c r="U25" s="108"/>
      <c r="V25" s="70"/>
      <c r="W25" s="71"/>
      <c r="X25" s="70"/>
      <c r="Y25" s="63"/>
      <c r="Z25" s="66"/>
      <c r="AA25" s="46"/>
      <c r="AB25" s="67"/>
    </row>
    <row r="26" spans="1:30">
      <c r="A26" s="72" t="s">
        <v>154</v>
      </c>
      <c r="B26" s="58">
        <f>IF(SUMIF($B$43:$B$1000,A26,$G$43:$G$1000)-R10-SUMIF($B$43:$B$1000,A26,$K$43:$K$1000)&lt;SUM(D26:G26),SUM(D26:G26),SUMIF($B$43:$B$1000,A26,$G$43:$G$1000)-R10-SUMIF($B$43:$B$1000,A26,$K$43:$K$1000))</f>
        <v>667.23</v>
      </c>
      <c r="C26" s="73">
        <v>5000</v>
      </c>
      <c r="D26" s="134">
        <f t="shared" ref="D26:D31" si="17">I10</f>
        <v>506.08</v>
      </c>
      <c r="E26" s="58">
        <f t="shared" ref="E26:E31" si="18">K10</f>
        <v>129.52</v>
      </c>
      <c r="F26" s="58">
        <f>M10</f>
        <v>31.63</v>
      </c>
      <c r="G26" s="58">
        <f>Q10</f>
        <v>0</v>
      </c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8">
        <f>ROUND(B26*30%,2)</f>
        <v>200.17</v>
      </c>
      <c r="T26" s="58">
        <f>IF(B26-SUM(C26:S26)&lt;=0,0,B26-SUM(C26:S26))</f>
        <v>0</v>
      </c>
      <c r="U26" s="74" t="str">
        <f t="shared" ref="U26:U37" si="19">IF(T26=0,"",IF(T26&lt;=36000,1,(IF(T26&lt;=144000,2,IF(T26&lt;=300000,3,IF(T26&lt;=420000,4,IF(T26&lt;=660000,5,IF(T26&lt;=960000,6,7))))))))</f>
        <v/>
      </c>
      <c r="V26" s="75">
        <f t="shared" ref="V26:V37" si="20">IF(U26=1,T26*3%,IF(U26=2,T26*10%-2520,IF(U26=3,T26*20%-16920,IF(U26=4,T26*25%-31920,IF(U26=5,T26*30%-52930,IF(U26=6,T26*35%-85920,IF(U26=7,T26*45%-181920,0)))))))</f>
        <v>0</v>
      </c>
      <c r="W26" s="75">
        <f>IF(ROUND(V26,2)&lt;0,0,ROUND(V26,2))</f>
        <v>0</v>
      </c>
      <c r="X26" s="76"/>
      <c r="Y26" s="77" t="str">
        <f>IF(W26=0,"",W26=X26)</f>
        <v/>
      </c>
      <c r="Z26" s="59"/>
      <c r="AA26" s="78">
        <f>IF(SUMIF($B$43:$B$1000,A26,$G$43:$G$1000)-R10&lt;0,0,SUMIF($B$43:$B$1000,A26,$G$43:$G$1000)-R10)</f>
        <v>0</v>
      </c>
      <c r="AB26" s="79">
        <f>B26-D26-E26-F26-G26-W26-SUMIF($B:$B,A26,$H:$H)+M43</f>
        <v>2.48689957516035e-14</v>
      </c>
      <c r="AC26" t="s">
        <v>154</v>
      </c>
      <c r="AD26" t="b">
        <f>AB26=SUMIF($B:$B,A26,$L:$L)</f>
        <v>0</v>
      </c>
    </row>
    <row r="27" spans="1:30">
      <c r="A27" s="72" t="s">
        <v>155</v>
      </c>
      <c r="B27" s="58">
        <f t="shared" ref="B27:B37" si="21">IF(SUMIF($B$43:$B$1000,A27,$G$43:$G$1000)-R11-SUMIF($B$43:$B$1000,A27,$K$43:$K$1000)&lt;SUM(D27:G27),SUM(D27:G27),SUMIF($B$43:$B$1000,A27,$G$43:$G$1000)-R11-SUMIF($B$43:$B$1000,A27,$K$43:$K$1000))</f>
        <v>667.23</v>
      </c>
      <c r="C27" s="73">
        <v>5000</v>
      </c>
      <c r="D27" s="134">
        <f t="shared" si="17"/>
        <v>506.08</v>
      </c>
      <c r="E27" s="58">
        <f t="shared" si="18"/>
        <v>129.52</v>
      </c>
      <c r="F27" s="58">
        <f t="shared" ref="F27:F37" si="22">M11</f>
        <v>31.63</v>
      </c>
      <c r="G27" s="58">
        <f t="shared" ref="G27:G37" si="23">Q11</f>
        <v>0</v>
      </c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8">
        <f t="shared" ref="S27:S37" si="24">ROUND(B27*30%,2)</f>
        <v>200.17</v>
      </c>
      <c r="T27" s="58">
        <f>IF(SUM($B$26:B27)-SUM($C$26:S27)&lt;=0,0,SUM($B$26:B27)-SUM($C$26:S27))</f>
        <v>0</v>
      </c>
      <c r="U27" s="74" t="str">
        <f t="shared" si="19"/>
        <v/>
      </c>
      <c r="V27" s="75">
        <f t="shared" si="20"/>
        <v>0</v>
      </c>
      <c r="W27" s="75">
        <f>IF(ROUND(V27-SUM($X$26:X26),2)&lt;0,0,ROUND(V27-SUM($X$26:X26),2))</f>
        <v>0</v>
      </c>
      <c r="X27" s="76"/>
      <c r="Y27" s="77" t="str">
        <f t="shared" ref="Y27:Y38" si="25">IF(W27=0,"",W27=X27)</f>
        <v/>
      </c>
      <c r="Z27" s="59"/>
      <c r="AA27" s="78">
        <f t="shared" ref="AA27:AA37" si="26">IF(SUMIF($B$43:$B$1000,A27,$G$43:$G$1000)-R11&lt;0,0,SUMIF($B$43:$B$1000,A27,$G$43:$G$1000)-R11)</f>
        <v>0</v>
      </c>
      <c r="AB27" s="79">
        <f>B27-D27-E27-F27-G27-W27-SUMIF($B:$B,A27,$H:$H)</f>
        <v>2.48689957516035e-14</v>
      </c>
      <c r="AC27" t="s">
        <v>155</v>
      </c>
      <c r="AD27" t="b">
        <f t="shared" ref="AD27:AD37" si="27">AB27=SUMIF($B:$B,A27,$L:$L)</f>
        <v>0</v>
      </c>
    </row>
    <row r="28" spans="1:30">
      <c r="A28" s="72" t="s">
        <v>156</v>
      </c>
      <c r="B28" s="58">
        <f t="shared" si="21"/>
        <v>667.23</v>
      </c>
      <c r="C28" s="73">
        <v>5000</v>
      </c>
      <c r="D28" s="134">
        <f t="shared" si="17"/>
        <v>506.08</v>
      </c>
      <c r="E28" s="58">
        <f t="shared" si="18"/>
        <v>129.52</v>
      </c>
      <c r="F28" s="58">
        <f t="shared" si="22"/>
        <v>31.63</v>
      </c>
      <c r="G28" s="58">
        <f t="shared" si="23"/>
        <v>0</v>
      </c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8">
        <f t="shared" si="24"/>
        <v>200.17</v>
      </c>
      <c r="T28" s="58">
        <f>IF(SUM($B$26:B28)-SUM($C$26:S28)&lt;=0,0,SUM($B$26:B28)-SUM($C$26:S28))</f>
        <v>0</v>
      </c>
      <c r="U28" s="74" t="str">
        <f t="shared" si="19"/>
        <v/>
      </c>
      <c r="V28" s="75">
        <f t="shared" si="20"/>
        <v>0</v>
      </c>
      <c r="W28" s="75">
        <f>IF(ROUND(V28-SUM($X$26:X27),2)&lt;0,0,ROUND(V28-SUM($X$26:X27),2))</f>
        <v>0</v>
      </c>
      <c r="X28" s="76"/>
      <c r="Y28" s="77" t="str">
        <f t="shared" si="25"/>
        <v/>
      </c>
      <c r="Z28" s="59"/>
      <c r="AA28" s="78">
        <f t="shared" si="26"/>
        <v>0</v>
      </c>
      <c r="AB28" s="79">
        <f t="shared" ref="AB28:AB37" si="28">B28-D28-E28-F28-G28-W28-SUMIF($B:$B,A28,$H:$H)</f>
        <v>2.48689957516035e-14</v>
      </c>
      <c r="AC28" t="s">
        <v>156</v>
      </c>
      <c r="AD28" t="b">
        <f t="shared" si="27"/>
        <v>0</v>
      </c>
    </row>
    <row r="29" spans="1:30">
      <c r="A29" s="72" t="s">
        <v>157</v>
      </c>
      <c r="B29" s="58">
        <f t="shared" si="21"/>
        <v>667.23</v>
      </c>
      <c r="C29" s="73">
        <v>5000</v>
      </c>
      <c r="D29" s="134">
        <f t="shared" si="17"/>
        <v>506.08</v>
      </c>
      <c r="E29" s="58">
        <f t="shared" si="18"/>
        <v>129.52</v>
      </c>
      <c r="F29" s="58">
        <f t="shared" si="22"/>
        <v>31.63</v>
      </c>
      <c r="G29" s="58">
        <f t="shared" si="23"/>
        <v>0</v>
      </c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8">
        <f t="shared" si="24"/>
        <v>200.17</v>
      </c>
      <c r="T29" s="58">
        <f>IF(SUM($B$26:B29)-SUM($C$26:S29)&lt;=0,0,SUM($B$26:B29)-SUM($C$26:S29))</f>
        <v>0</v>
      </c>
      <c r="U29" s="74" t="str">
        <f t="shared" si="19"/>
        <v/>
      </c>
      <c r="V29" s="75">
        <f t="shared" si="20"/>
        <v>0</v>
      </c>
      <c r="W29" s="75">
        <f>IF(ROUND(V29-SUM($X$26:X28),2)&lt;0,0,ROUND(V29-SUM($X$26:X28),2))</f>
        <v>0</v>
      </c>
      <c r="X29" s="76"/>
      <c r="Y29" s="77" t="str">
        <f t="shared" si="25"/>
        <v/>
      </c>
      <c r="Z29" s="59"/>
      <c r="AA29" s="78">
        <f t="shared" si="26"/>
        <v>0</v>
      </c>
      <c r="AB29" s="79">
        <f t="shared" si="28"/>
        <v>2.48689957516035e-14</v>
      </c>
      <c r="AC29" t="s">
        <v>157</v>
      </c>
      <c r="AD29" t="b">
        <f t="shared" si="27"/>
        <v>0</v>
      </c>
    </row>
    <row r="30" spans="1:30">
      <c r="A30" s="72" t="s">
        <v>158</v>
      </c>
      <c r="B30" s="58">
        <f t="shared" si="21"/>
        <v>667.23</v>
      </c>
      <c r="C30" s="73">
        <v>5000</v>
      </c>
      <c r="D30" s="134">
        <f t="shared" si="17"/>
        <v>506.08</v>
      </c>
      <c r="E30" s="58">
        <f t="shared" si="18"/>
        <v>129.52</v>
      </c>
      <c r="F30" s="58">
        <f t="shared" si="22"/>
        <v>31.63</v>
      </c>
      <c r="G30" s="58">
        <f t="shared" si="23"/>
        <v>0</v>
      </c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8">
        <f t="shared" si="24"/>
        <v>200.17</v>
      </c>
      <c r="T30" s="58">
        <f>IF(SUM($B$26:B30)-SUM($C$26:S30)&lt;=0,0,SUM($B$26:B30)-SUM($C$26:S30))</f>
        <v>0</v>
      </c>
      <c r="U30" s="74" t="str">
        <f t="shared" si="19"/>
        <v/>
      </c>
      <c r="V30" s="75">
        <f t="shared" si="20"/>
        <v>0</v>
      </c>
      <c r="W30" s="75">
        <f>IF(ROUND(V30-SUM($X$26:X29),2)&lt;0,0,ROUND(V30-SUM($X$26:X29),2))</f>
        <v>0</v>
      </c>
      <c r="X30" s="76"/>
      <c r="Y30" s="77" t="str">
        <f t="shared" si="25"/>
        <v/>
      </c>
      <c r="Z30" s="59"/>
      <c r="AA30" s="78">
        <f t="shared" si="26"/>
        <v>0</v>
      </c>
      <c r="AB30" s="79">
        <f t="shared" si="28"/>
        <v>2.48689957516035e-14</v>
      </c>
      <c r="AC30" t="s">
        <v>158</v>
      </c>
      <c r="AD30" t="b">
        <f t="shared" si="27"/>
        <v>0</v>
      </c>
    </row>
    <row r="31" spans="1:30">
      <c r="A31" s="72" t="s">
        <v>159</v>
      </c>
      <c r="B31" s="58">
        <f t="shared" si="21"/>
        <v>667.23</v>
      </c>
      <c r="C31" s="73">
        <v>5000</v>
      </c>
      <c r="D31" s="134">
        <f t="shared" si="17"/>
        <v>506.08</v>
      </c>
      <c r="E31" s="58">
        <f t="shared" si="18"/>
        <v>129.52</v>
      </c>
      <c r="F31" s="58">
        <f t="shared" si="22"/>
        <v>31.63</v>
      </c>
      <c r="G31" s="58">
        <f t="shared" si="23"/>
        <v>0</v>
      </c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8">
        <f t="shared" si="24"/>
        <v>200.17</v>
      </c>
      <c r="T31" s="58">
        <f>IF(SUM($B$26:B31)-SUM($C$26:S31)&lt;=0,0,SUM($B$26:B31)-SUM($C$26:S31))</f>
        <v>0</v>
      </c>
      <c r="U31" s="74" t="str">
        <f t="shared" si="19"/>
        <v/>
      </c>
      <c r="V31" s="75">
        <f t="shared" si="20"/>
        <v>0</v>
      </c>
      <c r="W31" s="75">
        <f>IF(ROUND(V31-SUM($X$26:X30),2)&lt;0,0,ROUND(V31-SUM($X$26:X30),2))</f>
        <v>0</v>
      </c>
      <c r="X31" s="76"/>
      <c r="Y31" s="77" t="str">
        <f t="shared" si="25"/>
        <v/>
      </c>
      <c r="Z31" s="59"/>
      <c r="AA31" s="78">
        <f t="shared" si="26"/>
        <v>0</v>
      </c>
      <c r="AB31" s="79">
        <f t="shared" si="28"/>
        <v>2.48689957516035e-14</v>
      </c>
      <c r="AC31" t="s">
        <v>159</v>
      </c>
      <c r="AD31" t="b">
        <f t="shared" si="27"/>
        <v>0</v>
      </c>
    </row>
    <row r="32" spans="1:30">
      <c r="A32" s="72" t="s">
        <v>160</v>
      </c>
      <c r="B32" s="58">
        <f t="shared" si="21"/>
        <v>667.23</v>
      </c>
      <c r="C32" s="73">
        <v>5000</v>
      </c>
      <c r="D32" s="134">
        <f t="shared" ref="D32:D37" si="29">I16</f>
        <v>506.08</v>
      </c>
      <c r="E32" s="58">
        <f t="shared" ref="E32:E37" si="30">K16</f>
        <v>129.52</v>
      </c>
      <c r="F32" s="58">
        <f t="shared" si="22"/>
        <v>31.63</v>
      </c>
      <c r="G32" s="58">
        <f t="shared" si="23"/>
        <v>0</v>
      </c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8">
        <f t="shared" si="24"/>
        <v>200.17</v>
      </c>
      <c r="T32" s="58">
        <f>IF(SUM($B$26:B32)-SUM($C$26:S32)&lt;=0,0,SUM($B$26:B32)-SUM($C$26:S32))</f>
        <v>0</v>
      </c>
      <c r="U32" s="74" t="str">
        <f t="shared" si="19"/>
        <v/>
      </c>
      <c r="V32" s="75">
        <f t="shared" si="20"/>
        <v>0</v>
      </c>
      <c r="W32" s="75">
        <f>IF(ROUND(V32-SUM($X$26:X31),2)&lt;0,0,ROUND(V32-SUM($X$26:X31),2))</f>
        <v>0</v>
      </c>
      <c r="X32" s="76"/>
      <c r="Y32" s="77" t="str">
        <f t="shared" si="25"/>
        <v/>
      </c>
      <c r="Z32" s="59"/>
      <c r="AA32" s="78">
        <f t="shared" si="26"/>
        <v>0</v>
      </c>
      <c r="AB32" s="79">
        <f t="shared" si="28"/>
        <v>2.48689957516035e-14</v>
      </c>
      <c r="AC32" t="s">
        <v>160</v>
      </c>
      <c r="AD32" t="b">
        <f t="shared" si="27"/>
        <v>0</v>
      </c>
    </row>
    <row r="33" spans="1:30">
      <c r="A33" s="72" t="s">
        <v>161</v>
      </c>
      <c r="B33" s="58">
        <f t="shared" si="21"/>
        <v>667.23</v>
      </c>
      <c r="C33" s="73">
        <v>5000</v>
      </c>
      <c r="D33" s="134">
        <f t="shared" si="29"/>
        <v>506.08</v>
      </c>
      <c r="E33" s="58">
        <f t="shared" si="30"/>
        <v>129.52</v>
      </c>
      <c r="F33" s="58">
        <f t="shared" si="22"/>
        <v>31.63</v>
      </c>
      <c r="G33" s="58">
        <f t="shared" si="23"/>
        <v>0</v>
      </c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8">
        <f t="shared" si="24"/>
        <v>200.17</v>
      </c>
      <c r="T33" s="58">
        <f>IF(SUM($B$26:B33)-SUM($C$26:S33)&lt;=0,0,SUM($B$26:B33)-SUM($C$26:S33))</f>
        <v>0</v>
      </c>
      <c r="U33" s="74" t="str">
        <f t="shared" si="19"/>
        <v/>
      </c>
      <c r="V33" s="75">
        <f t="shared" si="20"/>
        <v>0</v>
      </c>
      <c r="W33" s="75">
        <f>IF(ROUND(V33-SUM($X$26:X32),2)&lt;0,0,ROUND(V33-SUM($X$26:X32),2))</f>
        <v>0</v>
      </c>
      <c r="X33" s="76"/>
      <c r="Y33" s="77" t="str">
        <f t="shared" si="25"/>
        <v/>
      </c>
      <c r="Z33" s="59"/>
      <c r="AA33" s="78">
        <f t="shared" si="26"/>
        <v>0</v>
      </c>
      <c r="AB33" s="79">
        <f t="shared" si="28"/>
        <v>2.48689957516035e-14</v>
      </c>
      <c r="AC33" t="s">
        <v>161</v>
      </c>
      <c r="AD33" t="b">
        <f t="shared" si="27"/>
        <v>0</v>
      </c>
    </row>
    <row r="34" spans="1:30">
      <c r="A34" s="72" t="s">
        <v>162</v>
      </c>
      <c r="B34" s="58">
        <f t="shared" si="21"/>
        <v>667.23</v>
      </c>
      <c r="C34" s="73">
        <v>5000</v>
      </c>
      <c r="D34" s="134">
        <f t="shared" si="29"/>
        <v>506.08</v>
      </c>
      <c r="E34" s="58">
        <f t="shared" si="30"/>
        <v>129.52</v>
      </c>
      <c r="F34" s="58">
        <f t="shared" si="22"/>
        <v>31.63</v>
      </c>
      <c r="G34" s="58">
        <f t="shared" si="23"/>
        <v>0</v>
      </c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8">
        <f t="shared" si="24"/>
        <v>200.17</v>
      </c>
      <c r="T34" s="58">
        <f>IF(SUM($B$26:B34)-SUM($C$26:S34)&lt;=0,0,SUM($B$26:B34)-SUM($C$26:S34))</f>
        <v>0</v>
      </c>
      <c r="U34" s="74" t="str">
        <f t="shared" si="19"/>
        <v/>
      </c>
      <c r="V34" s="75">
        <f t="shared" si="20"/>
        <v>0</v>
      </c>
      <c r="W34" s="75">
        <f>IF(ROUND(V34-SUM($X$26:X33),2)&lt;0,0,ROUND(V34-SUM($X$26:X33),2))</f>
        <v>0</v>
      </c>
      <c r="X34" s="76"/>
      <c r="Y34" s="77" t="str">
        <f t="shared" si="25"/>
        <v/>
      </c>
      <c r="Z34" s="59"/>
      <c r="AA34" s="78">
        <f t="shared" si="26"/>
        <v>0</v>
      </c>
      <c r="AB34" s="79">
        <f t="shared" si="28"/>
        <v>2.48689957516035e-14</v>
      </c>
      <c r="AC34" t="s">
        <v>162</v>
      </c>
      <c r="AD34" t="b">
        <f t="shared" si="27"/>
        <v>0</v>
      </c>
    </row>
    <row r="35" spans="1:30">
      <c r="A35" s="72" t="s">
        <v>163</v>
      </c>
      <c r="B35" s="58">
        <f t="shared" si="21"/>
        <v>667.23</v>
      </c>
      <c r="C35" s="73">
        <v>5000</v>
      </c>
      <c r="D35" s="134">
        <f t="shared" si="29"/>
        <v>506.08</v>
      </c>
      <c r="E35" s="58">
        <f t="shared" si="30"/>
        <v>129.52</v>
      </c>
      <c r="F35" s="58">
        <f t="shared" si="22"/>
        <v>31.63</v>
      </c>
      <c r="G35" s="58">
        <f t="shared" si="23"/>
        <v>0</v>
      </c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8">
        <f t="shared" si="24"/>
        <v>200.17</v>
      </c>
      <c r="T35" s="58">
        <f>IF(SUM($B$26:B35)-SUM($C$26:S35)&lt;=0,0,SUM($B$26:B35)-SUM($C$26:S35))</f>
        <v>0</v>
      </c>
      <c r="U35" s="74" t="str">
        <f t="shared" si="19"/>
        <v/>
      </c>
      <c r="V35" s="75">
        <f t="shared" si="20"/>
        <v>0</v>
      </c>
      <c r="W35" s="75">
        <f>IF(ROUND(V35-SUM($X$26:X34),2)&lt;0,0,ROUND(V35-SUM($X$26:X34),2))</f>
        <v>0</v>
      </c>
      <c r="X35" s="76"/>
      <c r="Y35" s="77" t="str">
        <f t="shared" si="25"/>
        <v/>
      </c>
      <c r="Z35" s="59"/>
      <c r="AA35" s="78">
        <f t="shared" si="26"/>
        <v>0</v>
      </c>
      <c r="AB35" s="79">
        <f t="shared" si="28"/>
        <v>2.48689957516035e-14</v>
      </c>
      <c r="AC35" t="s">
        <v>163</v>
      </c>
      <c r="AD35" t="b">
        <f t="shared" si="27"/>
        <v>0</v>
      </c>
    </row>
    <row r="36" spans="1:30">
      <c r="A36" s="72" t="s">
        <v>164</v>
      </c>
      <c r="B36" s="58">
        <f t="shared" si="21"/>
        <v>667.23</v>
      </c>
      <c r="C36" s="73">
        <v>5000</v>
      </c>
      <c r="D36" s="134">
        <f t="shared" si="29"/>
        <v>506.08</v>
      </c>
      <c r="E36" s="58">
        <f t="shared" si="30"/>
        <v>129.52</v>
      </c>
      <c r="F36" s="58">
        <f t="shared" si="22"/>
        <v>31.63</v>
      </c>
      <c r="G36" s="58">
        <f t="shared" si="23"/>
        <v>0</v>
      </c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  <c r="S36" s="58">
        <f t="shared" si="24"/>
        <v>200.17</v>
      </c>
      <c r="T36" s="58">
        <f>IF(SUM($B$26:B36)-SUM($C$26:S36)&lt;=0,0,SUM($B$26:B36)-SUM($C$26:S36))</f>
        <v>0</v>
      </c>
      <c r="U36" s="74" t="str">
        <f t="shared" si="19"/>
        <v/>
      </c>
      <c r="V36" s="75">
        <f t="shared" si="20"/>
        <v>0</v>
      </c>
      <c r="W36" s="75">
        <f>IF(ROUND(V36-SUM($X$26:X35),2)&lt;0,0,ROUND(V36-SUM($X$26:X35),2))</f>
        <v>0</v>
      </c>
      <c r="X36" s="76"/>
      <c r="Y36" s="77" t="str">
        <f t="shared" si="25"/>
        <v/>
      </c>
      <c r="Z36" s="59"/>
      <c r="AA36" s="78">
        <f t="shared" si="26"/>
        <v>0</v>
      </c>
      <c r="AB36" s="79">
        <f t="shared" si="28"/>
        <v>2.48689957516035e-14</v>
      </c>
      <c r="AC36" t="s">
        <v>164</v>
      </c>
      <c r="AD36" t="b">
        <f t="shared" si="27"/>
        <v>0</v>
      </c>
    </row>
    <row r="37" spans="1:30">
      <c r="A37" s="72" t="s">
        <v>165</v>
      </c>
      <c r="B37" s="58">
        <f t="shared" si="21"/>
        <v>667.23</v>
      </c>
      <c r="C37" s="73">
        <v>5000</v>
      </c>
      <c r="D37" s="134">
        <f t="shared" si="29"/>
        <v>506.08</v>
      </c>
      <c r="E37" s="58">
        <f t="shared" si="30"/>
        <v>129.52</v>
      </c>
      <c r="F37" s="58">
        <f t="shared" si="22"/>
        <v>31.63</v>
      </c>
      <c r="G37" s="58">
        <f t="shared" si="23"/>
        <v>0</v>
      </c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  <c r="S37" s="58">
        <f t="shared" si="24"/>
        <v>200.17</v>
      </c>
      <c r="T37" s="58">
        <f>IF(SUM($B$26:B37)-SUM($C$26:S37)&lt;=0,0,SUM($B$26:B37)-SUM($C$26:S37))</f>
        <v>0</v>
      </c>
      <c r="U37" s="74" t="str">
        <f t="shared" si="19"/>
        <v/>
      </c>
      <c r="V37" s="75">
        <f t="shared" si="20"/>
        <v>0</v>
      </c>
      <c r="W37" s="75">
        <f>IF(ROUND(V37-SUM($X$26:X36),2)&lt;0,0,ROUND(V37-SUM($X$26:X36),2))</f>
        <v>0</v>
      </c>
      <c r="X37" s="76"/>
      <c r="Y37" s="77" t="str">
        <f t="shared" si="25"/>
        <v/>
      </c>
      <c r="Z37" s="59"/>
      <c r="AA37" s="78">
        <f t="shared" si="26"/>
        <v>0</v>
      </c>
      <c r="AB37" s="79">
        <f t="shared" si="28"/>
        <v>2.48689957516035e-14</v>
      </c>
      <c r="AC37" t="s">
        <v>165</v>
      </c>
      <c r="AD37" t="b">
        <f t="shared" si="27"/>
        <v>0</v>
      </c>
    </row>
    <row r="38" spans="1:30">
      <c r="A38" s="72" t="s">
        <v>103</v>
      </c>
      <c r="B38" s="58">
        <f>SUM(B26:B37)+B39</f>
        <v>8006.76</v>
      </c>
      <c r="C38" s="58">
        <f>SUM(C26:C37)</f>
        <v>60000</v>
      </c>
      <c r="D38" s="134">
        <f t="shared" ref="D38:W38" si="31">SUM(D26:D37)</f>
        <v>6072.96</v>
      </c>
      <c r="E38" s="58">
        <f t="shared" si="31"/>
        <v>1554.24</v>
      </c>
      <c r="F38" s="58">
        <f t="shared" si="31"/>
        <v>379.56</v>
      </c>
      <c r="G38" s="58">
        <f t="shared" si="31"/>
        <v>0</v>
      </c>
      <c r="H38" s="58">
        <f t="shared" si="31"/>
        <v>0</v>
      </c>
      <c r="I38" s="58">
        <f t="shared" si="31"/>
        <v>0</v>
      </c>
      <c r="J38" s="58">
        <f t="shared" si="31"/>
        <v>0</v>
      </c>
      <c r="K38" s="58">
        <f t="shared" si="31"/>
        <v>0</v>
      </c>
      <c r="L38" s="58">
        <f t="shared" si="31"/>
        <v>0</v>
      </c>
      <c r="M38" s="58">
        <f t="shared" si="31"/>
        <v>0</v>
      </c>
      <c r="N38" s="58">
        <f t="shared" si="31"/>
        <v>0</v>
      </c>
      <c r="O38" s="58">
        <f t="shared" si="31"/>
        <v>0</v>
      </c>
      <c r="P38" s="58">
        <f t="shared" si="31"/>
        <v>0</v>
      </c>
      <c r="Q38" s="58">
        <f t="shared" si="31"/>
        <v>0</v>
      </c>
      <c r="R38" s="58">
        <f t="shared" si="31"/>
        <v>0</v>
      </c>
      <c r="S38" s="58">
        <f t="shared" si="31"/>
        <v>2402.04</v>
      </c>
      <c r="T38" s="58"/>
      <c r="U38" s="80"/>
      <c r="V38" s="58">
        <f t="shared" si="31"/>
        <v>0</v>
      </c>
      <c r="W38" s="58">
        <f t="shared" si="31"/>
        <v>0</v>
      </c>
      <c r="X38" s="58">
        <f>SUM(X26:X37)+X39</f>
        <v>0</v>
      </c>
      <c r="Y38" s="77" t="str">
        <f t="shared" si="25"/>
        <v/>
      </c>
      <c r="Z38" s="81"/>
      <c r="AA38" s="82">
        <f>SUM(AA26:AA37)</f>
        <v>0</v>
      </c>
      <c r="AB38" s="79">
        <f>SUM(AB26:AB37)</f>
        <v>2.98427949019242e-13</v>
      </c>
    </row>
    <row r="39" spans="1:30">
      <c r="A39" s="72" t="s">
        <v>193</v>
      </c>
      <c r="B39" s="73"/>
      <c r="C39" s="83"/>
      <c r="D39" s="135"/>
      <c r="E39" s="84"/>
      <c r="F39" s="84"/>
      <c r="G39" s="84"/>
      <c r="H39" s="84"/>
      <c r="I39" s="84" t="b">
        <f>I40=T22</f>
        <v>0</v>
      </c>
      <c r="J39" s="84" t="b">
        <f>J40=(X38+X39)</f>
        <v>1</v>
      </c>
      <c r="K39" s="84"/>
      <c r="L39" s="84"/>
      <c r="M39" s="84"/>
      <c r="N39" s="83"/>
      <c r="O39" s="84"/>
      <c r="P39" s="84"/>
      <c r="Q39" s="84"/>
      <c r="R39" s="84"/>
      <c r="S39" s="84"/>
      <c r="T39" s="84"/>
      <c r="X39" s="85"/>
    </row>
    <row r="40" s="29" customFormat="1" spans="1:30">
      <c r="A40" s="86" t="s">
        <v>194</v>
      </c>
      <c r="B40" s="73">
        <f>G40-SUM(R10:R21)-K40</f>
        <v>-20268.48</v>
      </c>
      <c r="C40" s="83"/>
      <c r="D40" s="136"/>
      <c r="E40" s="83"/>
      <c r="F40" s="87">
        <f>SUM(F44:F1000)</f>
        <v>0</v>
      </c>
      <c r="G40" s="87">
        <f t="shared" ref="G40:L40" si="32">SUM(G44:G1000)</f>
        <v>0</v>
      </c>
      <c r="H40" s="87">
        <f t="shared" si="32"/>
        <v>0</v>
      </c>
      <c r="I40" s="87">
        <f t="shared" si="32"/>
        <v>0</v>
      </c>
      <c r="J40" s="87">
        <f t="shared" si="32"/>
        <v>0</v>
      </c>
      <c r="K40" s="87">
        <f t="shared" si="32"/>
        <v>0</v>
      </c>
      <c r="L40" s="87">
        <f t="shared" si="32"/>
        <v>0</v>
      </c>
      <c r="M40" s="83">
        <f>G40-H40-I40-J40-K40-L40+M43</f>
        <v>0</v>
      </c>
      <c r="N40" s="83"/>
      <c r="O40" s="83"/>
      <c r="P40" s="83"/>
      <c r="Q40" s="83"/>
      <c r="R40" s="83"/>
      <c r="S40" s="83"/>
      <c r="T40" s="83"/>
      <c r="W40" s="88" t="s">
        <v>195</v>
      </c>
      <c r="X40" s="89">
        <f>IF((B38-B39)=0,0,V37/(B38-B39))</f>
        <v>0</v>
      </c>
      <c r="Z40" s="90"/>
    </row>
    <row r="41" spans="1:30">
      <c r="A41" s="41" t="s">
        <v>196</v>
      </c>
      <c r="B41" s="41"/>
      <c r="C41" s="41"/>
      <c r="D41" s="41"/>
      <c r="E41" s="41"/>
      <c r="F41" s="41"/>
      <c r="G41" s="41"/>
      <c r="H41" s="41"/>
      <c r="I41" s="41"/>
      <c r="J41" s="91" t="s">
        <v>197</v>
      </c>
      <c r="K41" s="92">
        <v>0.85</v>
      </c>
      <c r="L41" s="93" t="s">
        <v>198</v>
      </c>
      <c r="M41" s="86" t="e">
        <f>SUMIF([1]档案费管理台账!$E$4:$E$1000,G1,[1]档案费管理台账!$H$4:$H$1000)+SUMIF(档案费管理台账!$E$4:$E$1000,G1,档案费管理台账!$H$4:$H$1000)</f>
        <v>#VALUE!</v>
      </c>
      <c r="N41" s="84" t="e">
        <f>M41=SUM(H43:H1000)+SUM([1]徐仲!H43:H1000)</f>
        <v>#VALUE!</v>
      </c>
      <c r="O41" s="84"/>
      <c r="Q41" s="84"/>
      <c r="R41" s="84"/>
      <c r="S41" s="84"/>
      <c r="T41" s="84"/>
    </row>
    <row r="42" s="27" customFormat="1" spans="1:30">
      <c r="A42" s="63" t="s">
        <v>4</v>
      </c>
      <c r="B42" s="67" t="s">
        <v>124</v>
      </c>
      <c r="C42" s="67" t="s">
        <v>199</v>
      </c>
      <c r="D42" s="46" t="s">
        <v>200</v>
      </c>
      <c r="E42" s="63" t="s">
        <v>7</v>
      </c>
      <c r="F42" s="63" t="s">
        <v>201</v>
      </c>
      <c r="G42" s="63" t="s">
        <v>202</v>
      </c>
      <c r="H42" s="63" t="s">
        <v>11</v>
      </c>
      <c r="I42" s="63" t="s">
        <v>203</v>
      </c>
      <c r="J42" s="63" t="s">
        <v>204</v>
      </c>
      <c r="K42" s="63" t="s">
        <v>205</v>
      </c>
      <c r="L42" s="63" t="s">
        <v>206</v>
      </c>
      <c r="M42" s="63" t="s">
        <v>207</v>
      </c>
      <c r="N42" s="142" t="s">
        <v>77</v>
      </c>
      <c r="O42" s="95"/>
      <c r="P42" s="95"/>
      <c r="Q42" s="95"/>
      <c r="R42" s="95"/>
      <c r="S42" s="95"/>
      <c r="T42" s="95"/>
      <c r="U42" s="109"/>
      <c r="V42" s="95"/>
      <c r="W42" s="96"/>
      <c r="Z42" s="48"/>
      <c r="AB42" s="47"/>
    </row>
    <row r="43" spans="1:30">
      <c r="A43" s="97">
        <v>1</v>
      </c>
      <c r="B43" s="98" t="str">
        <f t="shared" ref="B43:B107" si="33">IF(C43="","",MONTH(C43)&amp;"月")</f>
        <v>1月</v>
      </c>
      <c r="C43" s="99">
        <v>45292</v>
      </c>
      <c r="D43" s="137" t="s">
        <v>208</v>
      </c>
      <c r="E43" s="100"/>
      <c r="F43" s="57"/>
      <c r="G43" s="58"/>
      <c r="H43" s="58"/>
      <c r="I43" s="57"/>
      <c r="J43" s="57"/>
      <c r="K43" s="57"/>
      <c r="L43" s="57"/>
      <c r="M43" s="101"/>
      <c r="N43" s="73"/>
      <c r="O43" s="84"/>
      <c r="P43" s="84"/>
      <c r="Q43" s="84"/>
      <c r="R43" s="84"/>
      <c r="S43" s="84"/>
      <c r="T43" s="84"/>
      <c r="U43" s="110"/>
      <c r="V43" s="84"/>
      <c r="W43" s="83"/>
    </row>
    <row r="44" spans="1:30">
      <c r="A44" s="97" t="str">
        <f>IF(C44="","",ROW()-42)</f>
        <v/>
      </c>
      <c r="B44" s="98" t="str">
        <f t="shared" si="33"/>
        <v/>
      </c>
      <c r="C44" s="99"/>
      <c r="D44" s="137"/>
      <c r="E44" s="100"/>
      <c r="F44" s="57"/>
      <c r="G44" s="58">
        <f>IF(F44="",0,F44*$K$41)</f>
        <v>0</v>
      </c>
      <c r="H44" s="58">
        <f>IF(E44="",0,IFERROR(VLOOKUP(E44,档案费管理台账!$D$4:$H$1000,5,0),0))</f>
        <v>0</v>
      </c>
      <c r="I44" s="57"/>
      <c r="J44" s="57"/>
      <c r="K44" s="57"/>
      <c r="L44" s="57"/>
      <c r="M44" s="58" t="str">
        <f>IF(C44="","",ROUND(M43+G44-I44-J44-K44-L44-H44,2))</f>
        <v/>
      </c>
      <c r="N44" s="73"/>
      <c r="O44" s="84"/>
      <c r="P44" s="84"/>
      <c r="Q44" s="84"/>
      <c r="R44" s="84"/>
      <c r="S44" s="84"/>
      <c r="T44" s="84"/>
      <c r="U44" s="110"/>
      <c r="V44" s="84"/>
      <c r="W44" s="83"/>
    </row>
    <row r="45" spans="1:30">
      <c r="A45" s="97" t="str">
        <f t="shared" ref="A45:A108" si="34">IF(C45="","",ROW()-42)</f>
        <v/>
      </c>
      <c r="B45" s="98" t="str">
        <f t="shared" si="33"/>
        <v/>
      </c>
      <c r="C45" s="99"/>
      <c r="D45" s="137"/>
      <c r="E45" s="100"/>
      <c r="F45" s="57"/>
      <c r="G45" s="58">
        <f t="shared" ref="G45:G108" si="35">IF(F45="",0,F45*$K$41)</f>
        <v>0</v>
      </c>
      <c r="H45" s="58">
        <f>IF(E45="",0,IFERROR(VLOOKUP(E45,档案费管理台账!$D$4:$H$1000,5,0),0))</f>
        <v>0</v>
      </c>
      <c r="I45" s="57"/>
      <c r="J45" s="57"/>
      <c r="K45" s="57"/>
      <c r="L45" s="57"/>
      <c r="M45" s="58" t="str">
        <f t="shared" ref="M45:M108" si="36">IF(C45="","",ROUND(M44+G45-I45-J45-K45-L45-H45,2))</f>
        <v/>
      </c>
      <c r="N45" s="73"/>
      <c r="O45" s="84"/>
      <c r="P45" s="84"/>
      <c r="Q45" s="84"/>
      <c r="R45" s="84"/>
      <c r="S45" s="84"/>
      <c r="T45" s="84"/>
      <c r="U45" s="110"/>
      <c r="V45" s="84"/>
      <c r="W45" s="83"/>
    </row>
    <row r="46" spans="1:30">
      <c r="A46" s="97" t="str">
        <f t="shared" si="34"/>
        <v/>
      </c>
      <c r="B46" s="98" t="str">
        <f t="shared" si="33"/>
        <v/>
      </c>
      <c r="C46" s="99"/>
      <c r="D46" s="137"/>
      <c r="E46" s="100"/>
      <c r="F46" s="57"/>
      <c r="G46" s="58">
        <f t="shared" si="35"/>
        <v>0</v>
      </c>
      <c r="H46" s="58">
        <f>IF(E46="",0,IFERROR(VLOOKUP(E46,档案费管理台账!$D$4:$H$1000,5,0),0))</f>
        <v>0</v>
      </c>
      <c r="I46" s="57"/>
      <c r="J46" s="57"/>
      <c r="K46" s="57"/>
      <c r="L46" s="57"/>
      <c r="M46" s="58" t="str">
        <f t="shared" si="36"/>
        <v/>
      </c>
      <c r="N46" s="73"/>
      <c r="O46" s="84"/>
      <c r="P46" s="84"/>
      <c r="Q46" s="84"/>
      <c r="R46" s="84"/>
      <c r="S46" s="84"/>
      <c r="T46" s="84"/>
      <c r="U46" s="110"/>
      <c r="V46" s="84"/>
      <c r="W46" s="83"/>
    </row>
    <row r="47" spans="1:30">
      <c r="A47" s="97" t="str">
        <f t="shared" si="34"/>
        <v/>
      </c>
      <c r="B47" s="98" t="str">
        <f t="shared" si="33"/>
        <v/>
      </c>
      <c r="C47" s="99"/>
      <c r="D47" s="137"/>
      <c r="E47" s="100"/>
      <c r="F47" s="57"/>
      <c r="G47" s="58">
        <f t="shared" si="35"/>
        <v>0</v>
      </c>
      <c r="H47" s="58">
        <f>IF(E47="",0,IFERROR(VLOOKUP(E47,档案费管理台账!$D$4:$H$1000,5,0),0))</f>
        <v>0</v>
      </c>
      <c r="I47" s="57"/>
      <c r="J47" s="57"/>
      <c r="K47" s="57"/>
      <c r="L47" s="57"/>
      <c r="M47" s="58" t="str">
        <f t="shared" si="36"/>
        <v/>
      </c>
      <c r="N47" s="73"/>
      <c r="O47" s="84"/>
      <c r="P47" s="84"/>
      <c r="Q47" s="84"/>
      <c r="R47" s="84"/>
      <c r="S47" s="84"/>
      <c r="T47" s="84"/>
      <c r="U47" s="110"/>
      <c r="V47" s="84"/>
      <c r="W47" s="83"/>
    </row>
    <row r="48" spans="1:30">
      <c r="A48" s="97" t="str">
        <f t="shared" si="34"/>
        <v/>
      </c>
      <c r="B48" s="98" t="str">
        <f t="shared" si="33"/>
        <v/>
      </c>
      <c r="C48" s="99"/>
      <c r="D48" s="137"/>
      <c r="E48" s="100"/>
      <c r="F48" s="57"/>
      <c r="G48" s="58">
        <f t="shared" si="35"/>
        <v>0</v>
      </c>
      <c r="H48" s="58">
        <f>IF(E48="",0,IFERROR(VLOOKUP(E48,档案费管理台账!$D$4:$H$1000,5,0),0))</f>
        <v>0</v>
      </c>
      <c r="I48" s="57"/>
      <c r="J48" s="57"/>
      <c r="K48" s="57"/>
      <c r="L48" s="57"/>
      <c r="M48" s="58" t="str">
        <f t="shared" si="36"/>
        <v/>
      </c>
      <c r="N48" s="73"/>
      <c r="O48" s="84"/>
      <c r="P48" s="84"/>
      <c r="Q48" s="84"/>
      <c r="R48" s="84"/>
      <c r="S48" s="84"/>
      <c r="T48" s="84"/>
      <c r="U48" s="110"/>
      <c r="V48" s="84"/>
      <c r="W48" s="83"/>
    </row>
    <row r="49" spans="1:23">
      <c r="A49" s="97" t="str">
        <f t="shared" si="34"/>
        <v/>
      </c>
      <c r="B49" s="98" t="str">
        <f t="shared" si="33"/>
        <v/>
      </c>
      <c r="C49" s="99"/>
      <c r="D49" s="137"/>
      <c r="E49" s="100"/>
      <c r="F49" s="57"/>
      <c r="G49" s="58">
        <f t="shared" si="35"/>
        <v>0</v>
      </c>
      <c r="H49" s="58">
        <f>IF(E49="",0,IFERROR(VLOOKUP(E49,档案费管理台账!$D$4:$H$1000,5,0),0))</f>
        <v>0</v>
      </c>
      <c r="I49" s="57"/>
      <c r="J49" s="57"/>
      <c r="K49" s="57"/>
      <c r="L49" s="57"/>
      <c r="M49" s="58" t="str">
        <f t="shared" si="36"/>
        <v/>
      </c>
      <c r="N49" s="73"/>
      <c r="O49" s="84"/>
      <c r="P49" s="84"/>
      <c r="Q49" s="84"/>
      <c r="R49" s="84"/>
      <c r="S49" s="84"/>
      <c r="T49" s="84"/>
      <c r="U49" s="110"/>
      <c r="V49" s="84"/>
      <c r="W49" s="83"/>
    </row>
    <row r="50" spans="1:23">
      <c r="A50" s="97" t="str">
        <f t="shared" si="34"/>
        <v/>
      </c>
      <c r="B50" s="98" t="str">
        <f t="shared" si="33"/>
        <v/>
      </c>
      <c r="C50" s="99"/>
      <c r="D50" s="137"/>
      <c r="E50" s="100"/>
      <c r="F50" s="57"/>
      <c r="G50" s="58">
        <f t="shared" si="35"/>
        <v>0</v>
      </c>
      <c r="H50" s="58">
        <f>IF(E50="",0,IFERROR(VLOOKUP(E50,档案费管理台账!$D$4:$H$1000,5,0),0))</f>
        <v>0</v>
      </c>
      <c r="I50" s="57"/>
      <c r="J50" s="57"/>
      <c r="K50" s="57"/>
      <c r="L50" s="57"/>
      <c r="M50" s="58" t="str">
        <f t="shared" si="36"/>
        <v/>
      </c>
      <c r="N50" s="73"/>
      <c r="O50" s="84"/>
      <c r="P50" s="84"/>
      <c r="Q50" s="84"/>
      <c r="R50" s="84"/>
      <c r="S50" s="84"/>
      <c r="T50" s="84"/>
      <c r="U50" s="110"/>
      <c r="V50" s="84"/>
      <c r="W50" s="83"/>
    </row>
    <row r="51" spans="1:23">
      <c r="A51" s="97" t="str">
        <f t="shared" si="34"/>
        <v/>
      </c>
      <c r="B51" s="98" t="str">
        <f t="shared" si="33"/>
        <v/>
      </c>
      <c r="C51" s="99"/>
      <c r="D51" s="137"/>
      <c r="E51" s="100"/>
      <c r="F51" s="57"/>
      <c r="G51" s="58">
        <f t="shared" si="35"/>
        <v>0</v>
      </c>
      <c r="H51" s="58">
        <f>IF(E51="",0,IFERROR(VLOOKUP(E51,档案费管理台账!$D$4:$H$1000,5,0),0))</f>
        <v>0</v>
      </c>
      <c r="I51" s="57"/>
      <c r="J51" s="57"/>
      <c r="K51" s="57"/>
      <c r="L51" s="57"/>
      <c r="M51" s="58" t="str">
        <f t="shared" si="36"/>
        <v/>
      </c>
      <c r="N51" s="73"/>
      <c r="O51" s="84"/>
      <c r="P51" s="84"/>
      <c r="Q51" s="84"/>
      <c r="R51" s="84"/>
      <c r="S51" s="84"/>
      <c r="T51" s="84"/>
      <c r="U51" s="110"/>
      <c r="V51" s="84"/>
      <c r="W51" s="83"/>
    </row>
    <row r="52" spans="1:23">
      <c r="A52" s="97" t="str">
        <f t="shared" si="34"/>
        <v/>
      </c>
      <c r="B52" s="98" t="str">
        <f t="shared" si="33"/>
        <v/>
      </c>
      <c r="C52" s="99"/>
      <c r="D52" s="137"/>
      <c r="E52" s="100"/>
      <c r="F52" s="57"/>
      <c r="G52" s="58">
        <f t="shared" si="35"/>
        <v>0</v>
      </c>
      <c r="H52" s="58">
        <f>IF(E52="",0,IFERROR(VLOOKUP(E52,档案费管理台账!$D$4:$H$1000,5,0),0))</f>
        <v>0</v>
      </c>
      <c r="I52" s="57"/>
      <c r="J52" s="57"/>
      <c r="K52" s="57"/>
      <c r="L52" s="57"/>
      <c r="M52" s="58" t="str">
        <f t="shared" si="36"/>
        <v/>
      </c>
      <c r="N52" s="73"/>
    </row>
    <row r="53" spans="1:23">
      <c r="A53" s="97" t="str">
        <f t="shared" si="34"/>
        <v/>
      </c>
      <c r="B53" s="98" t="str">
        <f t="shared" si="33"/>
        <v/>
      </c>
      <c r="C53" s="99"/>
      <c r="D53" s="137"/>
      <c r="E53" s="100"/>
      <c r="F53" s="57"/>
      <c r="G53" s="58">
        <f t="shared" si="35"/>
        <v>0</v>
      </c>
      <c r="H53" s="58">
        <f>IF(E53="",0,IFERROR(VLOOKUP(E53,档案费管理台账!$D$4:$H$1000,5,0),0))</f>
        <v>0</v>
      </c>
      <c r="I53" s="57"/>
      <c r="J53" s="57"/>
      <c r="K53" s="57"/>
      <c r="L53" s="57"/>
      <c r="M53" s="58" t="str">
        <f t="shared" si="36"/>
        <v/>
      </c>
      <c r="N53" s="73" t="s">
        <v>222</v>
      </c>
    </row>
    <row r="54" spans="1:23">
      <c r="A54" s="97" t="str">
        <f t="shared" si="34"/>
        <v/>
      </c>
      <c r="B54" s="98" t="str">
        <f t="shared" si="33"/>
        <v/>
      </c>
      <c r="C54" s="99"/>
      <c r="D54" s="137"/>
      <c r="E54" s="100"/>
      <c r="F54" s="57"/>
      <c r="G54" s="58">
        <f t="shared" si="35"/>
        <v>0</v>
      </c>
      <c r="H54" s="58">
        <f>IF(E54="",0,IFERROR(VLOOKUP(E54,档案费管理台账!$D$4:$H$1000,5,0),0))</f>
        <v>0</v>
      </c>
      <c r="I54" s="57"/>
      <c r="J54" s="57"/>
      <c r="K54" s="57"/>
      <c r="L54" s="57"/>
      <c r="M54" s="58" t="str">
        <f t="shared" si="36"/>
        <v/>
      </c>
      <c r="N54" s="73"/>
    </row>
    <row r="55" spans="1:23">
      <c r="A55" s="97" t="str">
        <f t="shared" si="34"/>
        <v/>
      </c>
      <c r="B55" s="98" t="str">
        <f t="shared" si="33"/>
        <v/>
      </c>
      <c r="C55" s="99"/>
      <c r="D55" s="137"/>
      <c r="E55" s="100"/>
      <c r="F55" s="57"/>
      <c r="G55" s="58">
        <f t="shared" si="35"/>
        <v>0</v>
      </c>
      <c r="H55" s="58">
        <f>IF(E55="",0,IFERROR(VLOOKUP(E55,档案费管理台账!$D$4:$H$1000,5,0),0))</f>
        <v>0</v>
      </c>
      <c r="I55" s="57"/>
      <c r="J55" s="57"/>
      <c r="K55" s="57"/>
      <c r="L55" s="57"/>
      <c r="M55" s="58" t="str">
        <f t="shared" si="36"/>
        <v/>
      </c>
      <c r="N55" s="73"/>
    </row>
    <row r="56" spans="1:23">
      <c r="A56" s="97" t="str">
        <f t="shared" si="34"/>
        <v/>
      </c>
      <c r="B56" s="98" t="str">
        <f t="shared" si="33"/>
        <v/>
      </c>
      <c r="C56" s="99"/>
      <c r="D56" s="137"/>
      <c r="E56" s="100"/>
      <c r="F56" s="57"/>
      <c r="G56" s="58">
        <f t="shared" si="35"/>
        <v>0</v>
      </c>
      <c r="H56" s="58">
        <f>IF(E56="",0,IFERROR(VLOOKUP(E56,档案费管理台账!$D$4:$H$1000,5,0),0))</f>
        <v>0</v>
      </c>
      <c r="I56" s="57"/>
      <c r="J56" s="57"/>
      <c r="K56" s="57"/>
      <c r="L56" s="57"/>
      <c r="M56" s="58" t="str">
        <f t="shared" si="36"/>
        <v/>
      </c>
      <c r="N56" s="73"/>
    </row>
    <row r="57" spans="1:23">
      <c r="A57" s="97" t="str">
        <f t="shared" si="34"/>
        <v/>
      </c>
      <c r="B57" s="98" t="str">
        <f t="shared" si="33"/>
        <v/>
      </c>
      <c r="C57" s="99"/>
      <c r="D57" s="137"/>
      <c r="E57" s="100"/>
      <c r="F57" s="57"/>
      <c r="G57" s="58">
        <f t="shared" si="35"/>
        <v>0</v>
      </c>
      <c r="H57" s="58">
        <f>IF(E57="",0,IFERROR(VLOOKUP(E57,档案费管理台账!$D$4:$H$1000,5,0),0))</f>
        <v>0</v>
      </c>
      <c r="I57" s="57"/>
      <c r="J57" s="57"/>
      <c r="K57" s="57"/>
      <c r="L57" s="57"/>
      <c r="M57" s="58" t="str">
        <f t="shared" si="36"/>
        <v/>
      </c>
      <c r="N57" s="73"/>
    </row>
    <row r="58" spans="1:23">
      <c r="A58" s="97" t="str">
        <f t="shared" si="34"/>
        <v/>
      </c>
      <c r="B58" s="98" t="str">
        <f t="shared" si="33"/>
        <v/>
      </c>
      <c r="C58" s="99"/>
      <c r="D58" s="137"/>
      <c r="E58" s="100"/>
      <c r="F58" s="57"/>
      <c r="G58" s="58">
        <f t="shared" si="35"/>
        <v>0</v>
      </c>
      <c r="H58" s="58">
        <f>IF(E58="",0,IFERROR(VLOOKUP(E58,档案费管理台账!$D$4:$H$1000,5,0),0))</f>
        <v>0</v>
      </c>
      <c r="I58" s="57"/>
      <c r="J58" s="57"/>
      <c r="K58" s="57"/>
      <c r="L58" s="57"/>
      <c r="M58" s="58" t="str">
        <f t="shared" si="36"/>
        <v/>
      </c>
      <c r="N58" s="73"/>
    </row>
    <row r="59" spans="1:23">
      <c r="A59" s="97" t="str">
        <f t="shared" si="34"/>
        <v/>
      </c>
      <c r="B59" s="98" t="str">
        <f t="shared" si="33"/>
        <v/>
      </c>
      <c r="C59" s="99"/>
      <c r="D59" s="137"/>
      <c r="E59" s="100"/>
      <c r="F59" s="57"/>
      <c r="G59" s="58">
        <f t="shared" si="35"/>
        <v>0</v>
      </c>
      <c r="H59" s="58">
        <f>IF(E59="",0,IFERROR(VLOOKUP(E59,档案费管理台账!$D$4:$H$1000,5,0),0))</f>
        <v>0</v>
      </c>
      <c r="I59" s="57"/>
      <c r="J59" s="57"/>
      <c r="K59" s="57"/>
      <c r="L59" s="57"/>
      <c r="M59" s="58" t="str">
        <f t="shared" si="36"/>
        <v/>
      </c>
      <c r="N59" s="73"/>
    </row>
    <row r="60" spans="1:23">
      <c r="A60" s="97" t="str">
        <f t="shared" si="34"/>
        <v/>
      </c>
      <c r="B60" s="98" t="str">
        <f t="shared" si="33"/>
        <v/>
      </c>
      <c r="C60" s="99"/>
      <c r="D60" s="137"/>
      <c r="E60" s="100"/>
      <c r="F60" s="57"/>
      <c r="G60" s="58">
        <f t="shared" si="35"/>
        <v>0</v>
      </c>
      <c r="H60" s="58">
        <f>IF(E60="",0,IFERROR(VLOOKUP(E60,档案费管理台账!$D$4:$H$1000,5,0),0))</f>
        <v>0</v>
      </c>
      <c r="I60" s="57"/>
      <c r="J60" s="57"/>
      <c r="K60" s="57"/>
      <c r="L60" s="57"/>
      <c r="M60" s="58" t="str">
        <f t="shared" si="36"/>
        <v/>
      </c>
      <c r="N60" s="73"/>
    </row>
    <row r="61" spans="1:23">
      <c r="A61" s="97" t="str">
        <f t="shared" si="34"/>
        <v/>
      </c>
      <c r="B61" s="98" t="str">
        <f t="shared" si="33"/>
        <v/>
      </c>
      <c r="C61" s="99"/>
      <c r="D61" s="137"/>
      <c r="E61" s="100"/>
      <c r="F61" s="57"/>
      <c r="G61" s="58">
        <f t="shared" si="35"/>
        <v>0</v>
      </c>
      <c r="H61" s="58">
        <f>IF(E61="",0,IFERROR(VLOOKUP(E61,档案费管理台账!$D$4:$H$1000,5,0),0))</f>
        <v>0</v>
      </c>
      <c r="I61" s="57"/>
      <c r="J61" s="57"/>
      <c r="K61" s="57"/>
      <c r="L61" s="57"/>
      <c r="M61" s="58" t="str">
        <f t="shared" si="36"/>
        <v/>
      </c>
      <c r="N61" s="73"/>
    </row>
    <row r="62" spans="1:23">
      <c r="A62" s="97" t="str">
        <f t="shared" si="34"/>
        <v/>
      </c>
      <c r="B62" s="98" t="str">
        <f t="shared" si="33"/>
        <v/>
      </c>
      <c r="C62" s="99"/>
      <c r="D62" s="137"/>
      <c r="E62" s="100"/>
      <c r="F62" s="57"/>
      <c r="G62" s="58">
        <f t="shared" si="35"/>
        <v>0</v>
      </c>
      <c r="H62" s="58">
        <f>IF(E62="",0,IFERROR(VLOOKUP(E62,档案费管理台账!$D$4:$H$1000,5,0),0))</f>
        <v>0</v>
      </c>
      <c r="I62" s="57"/>
      <c r="J62" s="57"/>
      <c r="K62" s="57"/>
      <c r="L62" s="57"/>
      <c r="M62" s="58" t="str">
        <f t="shared" si="36"/>
        <v/>
      </c>
      <c r="N62" s="73"/>
    </row>
    <row r="63" spans="1:23">
      <c r="A63" s="97" t="str">
        <f t="shared" si="34"/>
        <v/>
      </c>
      <c r="B63" s="98" t="str">
        <f t="shared" si="33"/>
        <v/>
      </c>
      <c r="C63" s="99"/>
      <c r="D63" s="137"/>
      <c r="E63" s="100"/>
      <c r="F63" s="57"/>
      <c r="G63" s="58">
        <f t="shared" si="35"/>
        <v>0</v>
      </c>
      <c r="H63" s="58">
        <f>IF(E63="",0,IFERROR(VLOOKUP(E63,档案费管理台账!$D$4:$H$1000,5,0),0))</f>
        <v>0</v>
      </c>
      <c r="I63" s="57"/>
      <c r="J63" s="57"/>
      <c r="K63" s="57"/>
      <c r="L63" s="57"/>
      <c r="M63" s="58" t="str">
        <f t="shared" si="36"/>
        <v/>
      </c>
      <c r="N63" s="73"/>
    </row>
    <row r="64" spans="1:23">
      <c r="A64" s="97" t="str">
        <f t="shared" si="34"/>
        <v/>
      </c>
      <c r="B64" s="98" t="str">
        <f t="shared" si="33"/>
        <v/>
      </c>
      <c r="C64" s="99"/>
      <c r="D64" s="137"/>
      <c r="E64" s="100"/>
      <c r="F64" s="57"/>
      <c r="G64" s="58">
        <f t="shared" si="35"/>
        <v>0</v>
      </c>
      <c r="H64" s="58">
        <f>IF(E64="",0,IFERROR(VLOOKUP(E64,档案费管理台账!$D$4:$H$1000,5,0),0))</f>
        <v>0</v>
      </c>
      <c r="I64" s="57"/>
      <c r="J64" s="57"/>
      <c r="K64" s="57"/>
      <c r="L64" s="57"/>
      <c r="M64" s="58" t="str">
        <f t="shared" si="36"/>
        <v/>
      </c>
      <c r="N64" s="73"/>
    </row>
    <row r="65" spans="1:14">
      <c r="A65" s="97" t="str">
        <f t="shared" si="34"/>
        <v/>
      </c>
      <c r="B65" s="98" t="str">
        <f t="shared" si="33"/>
        <v/>
      </c>
      <c r="C65" s="99"/>
      <c r="D65" s="137"/>
      <c r="E65" s="100"/>
      <c r="F65" s="57"/>
      <c r="G65" s="58">
        <f t="shared" si="35"/>
        <v>0</v>
      </c>
      <c r="H65" s="58">
        <f>IF(E65="",0,IFERROR(VLOOKUP(E65,档案费管理台账!$D$4:$H$1000,5,0),0))</f>
        <v>0</v>
      </c>
      <c r="I65" s="57"/>
      <c r="J65" s="57"/>
      <c r="K65" s="57"/>
      <c r="L65" s="57"/>
      <c r="M65" s="58" t="str">
        <f t="shared" si="36"/>
        <v/>
      </c>
      <c r="N65" s="73"/>
    </row>
    <row r="66" spans="1:14">
      <c r="A66" s="97" t="str">
        <f t="shared" si="34"/>
        <v/>
      </c>
      <c r="B66" s="98" t="str">
        <f t="shared" si="33"/>
        <v/>
      </c>
      <c r="C66" s="99"/>
      <c r="D66" s="137"/>
      <c r="E66" s="100"/>
      <c r="F66" s="57"/>
      <c r="G66" s="58">
        <f t="shared" si="35"/>
        <v>0</v>
      </c>
      <c r="H66" s="58">
        <f>IF(E66="",0,IFERROR(VLOOKUP(E66,档案费管理台账!$D$4:$H$1000,5,0),0))</f>
        <v>0</v>
      </c>
      <c r="I66" s="57"/>
      <c r="J66" s="57"/>
      <c r="K66" s="57"/>
      <c r="L66" s="57"/>
      <c r="M66" s="58" t="str">
        <f t="shared" si="36"/>
        <v/>
      </c>
      <c r="N66" s="73"/>
    </row>
    <row r="67" spans="1:14">
      <c r="A67" s="97" t="str">
        <f t="shared" si="34"/>
        <v/>
      </c>
      <c r="B67" s="98" t="str">
        <f t="shared" si="33"/>
        <v/>
      </c>
      <c r="C67" s="99"/>
      <c r="D67" s="137"/>
      <c r="E67" s="100"/>
      <c r="F67" s="57"/>
      <c r="G67" s="58">
        <f t="shared" si="35"/>
        <v>0</v>
      </c>
      <c r="H67" s="58">
        <f>IF(E67="",0,IFERROR(VLOOKUP(E67,档案费管理台账!$D$4:$H$1000,5,0),0))</f>
        <v>0</v>
      </c>
      <c r="I67" s="57"/>
      <c r="J67" s="57"/>
      <c r="K67" s="57"/>
      <c r="L67" s="57"/>
      <c r="M67" s="58" t="str">
        <f t="shared" si="36"/>
        <v/>
      </c>
      <c r="N67" s="73"/>
    </row>
    <row r="68" spans="1:14">
      <c r="A68" s="97" t="str">
        <f t="shared" si="34"/>
        <v/>
      </c>
      <c r="B68" s="98" t="str">
        <f t="shared" si="33"/>
        <v/>
      </c>
      <c r="C68" s="99"/>
      <c r="D68" s="137"/>
      <c r="E68" s="100"/>
      <c r="F68" s="57"/>
      <c r="G68" s="58">
        <f t="shared" si="35"/>
        <v>0</v>
      </c>
      <c r="H68" s="58">
        <f>IF(E68="",0,IFERROR(VLOOKUP(E68,档案费管理台账!$D$4:$H$1000,5,0),0))</f>
        <v>0</v>
      </c>
      <c r="I68" s="57"/>
      <c r="J68" s="57"/>
      <c r="K68" s="57"/>
      <c r="L68" s="57"/>
      <c r="M68" s="58" t="str">
        <f t="shared" si="36"/>
        <v/>
      </c>
      <c r="N68" s="73"/>
    </row>
    <row r="69" spans="1:14">
      <c r="A69" s="97" t="str">
        <f t="shared" si="34"/>
        <v/>
      </c>
      <c r="B69" s="98" t="str">
        <f t="shared" si="33"/>
        <v/>
      </c>
      <c r="C69" s="99"/>
      <c r="D69" s="137"/>
      <c r="E69" s="100"/>
      <c r="F69" s="57"/>
      <c r="G69" s="58">
        <f t="shared" si="35"/>
        <v>0</v>
      </c>
      <c r="H69" s="58">
        <f>IF(E69="",0,IFERROR(VLOOKUP(E69,档案费管理台账!$D$4:$H$1000,5,0),0))</f>
        <v>0</v>
      </c>
      <c r="I69" s="57"/>
      <c r="J69" s="57"/>
      <c r="K69" s="57"/>
      <c r="L69" s="57"/>
      <c r="M69" s="58" t="str">
        <f t="shared" si="36"/>
        <v/>
      </c>
      <c r="N69" s="73"/>
    </row>
    <row r="70" spans="1:14">
      <c r="A70" s="97" t="str">
        <f t="shared" si="34"/>
        <v/>
      </c>
      <c r="B70" s="98" t="str">
        <f t="shared" si="33"/>
        <v/>
      </c>
      <c r="C70" s="99"/>
      <c r="D70" s="137"/>
      <c r="E70" s="100"/>
      <c r="F70" s="57"/>
      <c r="G70" s="58">
        <f t="shared" si="35"/>
        <v>0</v>
      </c>
      <c r="H70" s="58">
        <f>IF(E70="",0,IFERROR(VLOOKUP(E70,档案费管理台账!$D$4:$H$1000,5,0),0))</f>
        <v>0</v>
      </c>
      <c r="I70" s="57"/>
      <c r="J70" s="57"/>
      <c r="K70" s="57"/>
      <c r="L70" s="57"/>
      <c r="M70" s="58" t="str">
        <f t="shared" si="36"/>
        <v/>
      </c>
      <c r="N70" s="73"/>
    </row>
    <row r="71" spans="1:14">
      <c r="A71" s="97" t="str">
        <f t="shared" si="34"/>
        <v/>
      </c>
      <c r="B71" s="98" t="str">
        <f t="shared" si="33"/>
        <v/>
      </c>
      <c r="C71" s="99"/>
      <c r="D71" s="137"/>
      <c r="E71" s="100"/>
      <c r="F71" s="57"/>
      <c r="G71" s="58">
        <f t="shared" si="35"/>
        <v>0</v>
      </c>
      <c r="H71" s="58">
        <f>IF(E71="",0,IFERROR(VLOOKUP(E71,档案费管理台账!$D$4:$H$1000,5,0),0))</f>
        <v>0</v>
      </c>
      <c r="I71" s="57"/>
      <c r="J71" s="57"/>
      <c r="K71" s="57"/>
      <c r="L71" s="57"/>
      <c r="M71" s="58" t="str">
        <f t="shared" si="36"/>
        <v/>
      </c>
      <c r="N71" s="73"/>
    </row>
    <row r="72" spans="1:14">
      <c r="A72" s="97" t="str">
        <f t="shared" si="34"/>
        <v/>
      </c>
      <c r="B72" s="98" t="str">
        <f t="shared" si="33"/>
        <v/>
      </c>
      <c r="C72" s="99"/>
      <c r="D72" s="137"/>
      <c r="E72" s="100"/>
      <c r="F72" s="57"/>
      <c r="G72" s="58">
        <f t="shared" si="35"/>
        <v>0</v>
      </c>
      <c r="H72" s="58">
        <f>IF(E72="",0,IFERROR(VLOOKUP(E72,档案费管理台账!$D$4:$H$1000,5,0),0))</f>
        <v>0</v>
      </c>
      <c r="I72" s="57"/>
      <c r="J72" s="57"/>
      <c r="K72" s="57"/>
      <c r="L72" s="57"/>
      <c r="M72" s="58" t="str">
        <f t="shared" si="36"/>
        <v/>
      </c>
      <c r="N72" s="73"/>
    </row>
    <row r="73" spans="1:14">
      <c r="A73" s="97" t="str">
        <f t="shared" si="34"/>
        <v/>
      </c>
      <c r="B73" s="98" t="str">
        <f t="shared" si="33"/>
        <v/>
      </c>
      <c r="C73" s="99"/>
      <c r="D73" s="137"/>
      <c r="E73" s="100"/>
      <c r="F73" s="57"/>
      <c r="G73" s="58">
        <f t="shared" si="35"/>
        <v>0</v>
      </c>
      <c r="H73" s="58">
        <f>IF(E73="",0,IFERROR(VLOOKUP(E73,档案费管理台账!$D$4:$H$1000,5,0),0))</f>
        <v>0</v>
      </c>
      <c r="I73" s="57"/>
      <c r="J73" s="57"/>
      <c r="K73" s="57"/>
      <c r="L73" s="57"/>
      <c r="M73" s="58" t="str">
        <f t="shared" si="36"/>
        <v/>
      </c>
      <c r="N73" s="73"/>
    </row>
    <row r="74" spans="1:14">
      <c r="A74" s="97" t="str">
        <f t="shared" si="34"/>
        <v/>
      </c>
      <c r="B74" s="98" t="str">
        <f t="shared" si="33"/>
        <v/>
      </c>
      <c r="C74" s="99"/>
      <c r="D74" s="137"/>
      <c r="E74" s="100"/>
      <c r="F74" s="57"/>
      <c r="G74" s="58">
        <f t="shared" si="35"/>
        <v>0</v>
      </c>
      <c r="H74" s="58">
        <f>IF(E74="",0,IFERROR(VLOOKUP(E74,档案费管理台账!$D$4:$H$1000,5,0),0))</f>
        <v>0</v>
      </c>
      <c r="I74" s="57"/>
      <c r="J74" s="57"/>
      <c r="K74" s="57"/>
      <c r="L74" s="57"/>
      <c r="M74" s="58" t="str">
        <f t="shared" si="36"/>
        <v/>
      </c>
      <c r="N74" s="73"/>
    </row>
    <row r="75" spans="1:14">
      <c r="A75" s="97" t="str">
        <f t="shared" si="34"/>
        <v/>
      </c>
      <c r="B75" s="98" t="str">
        <f t="shared" si="33"/>
        <v/>
      </c>
      <c r="C75" s="99"/>
      <c r="D75" s="137"/>
      <c r="E75" s="100"/>
      <c r="F75" s="57"/>
      <c r="G75" s="58">
        <f t="shared" si="35"/>
        <v>0</v>
      </c>
      <c r="H75" s="58">
        <f>IF(E75="",0,IFERROR(VLOOKUP(E75,档案费管理台账!$D$4:$H$1000,5,0),0))</f>
        <v>0</v>
      </c>
      <c r="I75" s="57"/>
      <c r="J75" s="57"/>
      <c r="K75" s="57"/>
      <c r="L75" s="57"/>
      <c r="M75" s="58" t="str">
        <f t="shared" si="36"/>
        <v/>
      </c>
      <c r="N75" s="73"/>
    </row>
    <row r="76" spans="1:14">
      <c r="A76" s="97" t="str">
        <f t="shared" si="34"/>
        <v/>
      </c>
      <c r="B76" s="98" t="str">
        <f t="shared" si="33"/>
        <v/>
      </c>
      <c r="C76" s="99"/>
      <c r="D76" s="137"/>
      <c r="E76" s="100"/>
      <c r="F76" s="57"/>
      <c r="G76" s="58">
        <f t="shared" si="35"/>
        <v>0</v>
      </c>
      <c r="H76" s="58">
        <f>IF(E76="",0,IFERROR(VLOOKUP(E76,档案费管理台账!$D$4:$H$1000,5,0),0))</f>
        <v>0</v>
      </c>
      <c r="I76" s="57"/>
      <c r="J76" s="57"/>
      <c r="K76" s="57"/>
      <c r="L76" s="57"/>
      <c r="M76" s="58" t="str">
        <f t="shared" si="36"/>
        <v/>
      </c>
      <c r="N76" s="73"/>
    </row>
    <row r="77" spans="1:14">
      <c r="A77" s="97" t="str">
        <f t="shared" si="34"/>
        <v/>
      </c>
      <c r="B77" s="98" t="str">
        <f t="shared" si="33"/>
        <v/>
      </c>
      <c r="C77" s="99"/>
      <c r="D77" s="137"/>
      <c r="E77" s="100"/>
      <c r="F77" s="57"/>
      <c r="G77" s="58">
        <f t="shared" si="35"/>
        <v>0</v>
      </c>
      <c r="H77" s="58">
        <f>IF(E77="",0,IFERROR(VLOOKUP(E77,档案费管理台账!$D$4:$H$1000,5,0),0))</f>
        <v>0</v>
      </c>
      <c r="I77" s="57"/>
      <c r="J77" s="57"/>
      <c r="K77" s="57"/>
      <c r="L77" s="57"/>
      <c r="M77" s="58" t="str">
        <f t="shared" si="36"/>
        <v/>
      </c>
      <c r="N77" s="73"/>
    </row>
    <row r="78" spans="1:14">
      <c r="A78" s="97" t="str">
        <f t="shared" si="34"/>
        <v/>
      </c>
      <c r="B78" s="98" t="str">
        <f t="shared" si="33"/>
        <v/>
      </c>
      <c r="C78" s="99"/>
      <c r="D78" s="137"/>
      <c r="E78" s="100"/>
      <c r="F78" s="57"/>
      <c r="G78" s="58">
        <f t="shared" si="35"/>
        <v>0</v>
      </c>
      <c r="H78" s="58">
        <f>IF(E78="",0,IFERROR(VLOOKUP(E78,档案费管理台账!$D$4:$H$1000,5,0),0))</f>
        <v>0</v>
      </c>
      <c r="I78" s="57"/>
      <c r="J78" s="57"/>
      <c r="K78" s="57"/>
      <c r="L78" s="57"/>
      <c r="M78" s="58" t="str">
        <f t="shared" si="36"/>
        <v/>
      </c>
      <c r="N78" s="73"/>
    </row>
    <row r="79" spans="1:14">
      <c r="A79" s="97" t="str">
        <f t="shared" si="34"/>
        <v/>
      </c>
      <c r="B79" s="98" t="str">
        <f t="shared" si="33"/>
        <v/>
      </c>
      <c r="C79" s="99"/>
      <c r="D79" s="137"/>
      <c r="E79" s="100"/>
      <c r="F79" s="57"/>
      <c r="G79" s="58">
        <f t="shared" si="35"/>
        <v>0</v>
      </c>
      <c r="H79" s="58">
        <f>IF(E79="",0,IFERROR(VLOOKUP(E79,档案费管理台账!$D$4:$H$1000,5,0),0))</f>
        <v>0</v>
      </c>
      <c r="I79" s="57"/>
      <c r="J79" s="57"/>
      <c r="K79" s="57"/>
      <c r="L79" s="57"/>
      <c r="M79" s="58" t="str">
        <f t="shared" si="36"/>
        <v/>
      </c>
      <c r="N79" s="73"/>
    </row>
    <row r="80" spans="1:14">
      <c r="A80" s="97" t="str">
        <f t="shared" si="34"/>
        <v/>
      </c>
      <c r="B80" s="98" t="str">
        <f t="shared" si="33"/>
        <v/>
      </c>
      <c r="C80" s="99"/>
      <c r="D80" s="137"/>
      <c r="E80" s="100"/>
      <c r="F80" s="57"/>
      <c r="G80" s="58">
        <f t="shared" si="35"/>
        <v>0</v>
      </c>
      <c r="H80" s="58">
        <f>IF(E80="",0,IFERROR(VLOOKUP(E80,档案费管理台账!$D$4:$H$1000,5,0),0))</f>
        <v>0</v>
      </c>
      <c r="I80" s="57"/>
      <c r="J80" s="57"/>
      <c r="K80" s="57"/>
      <c r="L80" s="57"/>
      <c r="M80" s="58" t="str">
        <f t="shared" si="36"/>
        <v/>
      </c>
      <c r="N80" s="73"/>
    </row>
    <row r="81" spans="1:14">
      <c r="A81" s="97" t="str">
        <f t="shared" si="34"/>
        <v/>
      </c>
      <c r="B81" s="98" t="str">
        <f t="shared" si="33"/>
        <v/>
      </c>
      <c r="C81" s="99"/>
      <c r="D81" s="137"/>
      <c r="E81" s="100"/>
      <c r="F81" s="57"/>
      <c r="G81" s="58">
        <f t="shared" si="35"/>
        <v>0</v>
      </c>
      <c r="H81" s="58">
        <f>IF(E81="",0,IFERROR(VLOOKUP(E81,档案费管理台账!$D$4:$H$1000,5,0),0))</f>
        <v>0</v>
      </c>
      <c r="I81" s="57"/>
      <c r="J81" s="57"/>
      <c r="K81" s="57"/>
      <c r="L81" s="57"/>
      <c r="M81" s="58" t="str">
        <f t="shared" si="36"/>
        <v/>
      </c>
      <c r="N81" s="73"/>
    </row>
    <row r="82" spans="1:14">
      <c r="A82" s="97" t="str">
        <f t="shared" si="34"/>
        <v/>
      </c>
      <c r="B82" s="98" t="str">
        <f t="shared" si="33"/>
        <v/>
      </c>
      <c r="C82" s="99"/>
      <c r="D82" s="137"/>
      <c r="E82" s="100"/>
      <c r="F82" s="57"/>
      <c r="G82" s="58">
        <f t="shared" si="35"/>
        <v>0</v>
      </c>
      <c r="H82" s="58">
        <f>IF(E82="",0,IFERROR(VLOOKUP(E82,档案费管理台账!$D$4:$H$1000,5,0),0))</f>
        <v>0</v>
      </c>
      <c r="I82" s="57"/>
      <c r="J82" s="57"/>
      <c r="K82" s="57"/>
      <c r="L82" s="57"/>
      <c r="M82" s="58" t="str">
        <f t="shared" si="36"/>
        <v/>
      </c>
      <c r="N82" s="73"/>
    </row>
    <row r="83" spans="1:14">
      <c r="A83" s="97" t="str">
        <f t="shared" si="34"/>
        <v/>
      </c>
      <c r="B83" s="98" t="str">
        <f t="shared" si="33"/>
        <v/>
      </c>
      <c r="C83" s="99"/>
      <c r="D83" s="137"/>
      <c r="E83" s="100"/>
      <c r="F83" s="57"/>
      <c r="G83" s="58">
        <f t="shared" si="35"/>
        <v>0</v>
      </c>
      <c r="H83" s="58">
        <f>IF(E83="",0,IFERROR(VLOOKUP(E83,档案费管理台账!$D$4:$H$1000,5,0),0))</f>
        <v>0</v>
      </c>
      <c r="I83" s="57"/>
      <c r="J83" s="57"/>
      <c r="K83" s="57"/>
      <c r="L83" s="57"/>
      <c r="M83" s="58" t="str">
        <f t="shared" si="36"/>
        <v/>
      </c>
      <c r="N83" s="73"/>
    </row>
    <row r="84" spans="1:14">
      <c r="A84" s="97" t="str">
        <f t="shared" si="34"/>
        <v/>
      </c>
      <c r="B84" s="98" t="str">
        <f t="shared" si="33"/>
        <v/>
      </c>
      <c r="C84" s="99"/>
      <c r="D84" s="137"/>
      <c r="E84" s="100"/>
      <c r="F84" s="57"/>
      <c r="G84" s="58">
        <f t="shared" si="35"/>
        <v>0</v>
      </c>
      <c r="H84" s="58">
        <f>IF(E84="",0,IFERROR(VLOOKUP(E84,档案费管理台账!$D$4:$H$1000,5,0),0))</f>
        <v>0</v>
      </c>
      <c r="I84" s="57"/>
      <c r="J84" s="57"/>
      <c r="K84" s="57"/>
      <c r="L84" s="57"/>
      <c r="M84" s="58" t="str">
        <f t="shared" si="36"/>
        <v/>
      </c>
      <c r="N84" s="73"/>
    </row>
    <row r="85" spans="1:14">
      <c r="A85" s="97" t="str">
        <f t="shared" si="34"/>
        <v/>
      </c>
      <c r="B85" s="98" t="str">
        <f t="shared" si="33"/>
        <v/>
      </c>
      <c r="C85" s="99"/>
      <c r="D85" s="137"/>
      <c r="E85" s="100"/>
      <c r="F85" s="57"/>
      <c r="G85" s="58">
        <f t="shared" si="35"/>
        <v>0</v>
      </c>
      <c r="H85" s="58">
        <f>IF(E85="",0,IFERROR(VLOOKUP(E85,档案费管理台账!$D$4:$H$1000,5,0),0))</f>
        <v>0</v>
      </c>
      <c r="I85" s="57"/>
      <c r="J85" s="57"/>
      <c r="K85" s="57"/>
      <c r="L85" s="57"/>
      <c r="M85" s="58" t="str">
        <f t="shared" si="36"/>
        <v/>
      </c>
      <c r="N85" s="73"/>
    </row>
    <row r="86" spans="1:14">
      <c r="A86" s="97" t="str">
        <f t="shared" si="34"/>
        <v/>
      </c>
      <c r="B86" s="98" t="str">
        <f t="shared" si="33"/>
        <v/>
      </c>
      <c r="C86" s="99"/>
      <c r="D86" s="137"/>
      <c r="E86" s="100"/>
      <c r="F86" s="57"/>
      <c r="G86" s="58">
        <f t="shared" si="35"/>
        <v>0</v>
      </c>
      <c r="H86" s="58">
        <f>IF(E86="",0,IFERROR(VLOOKUP(E86,档案费管理台账!$D$4:$H$1000,5,0),0))</f>
        <v>0</v>
      </c>
      <c r="I86" s="57"/>
      <c r="J86" s="57"/>
      <c r="K86" s="57"/>
      <c r="L86" s="57"/>
      <c r="M86" s="58" t="str">
        <f t="shared" si="36"/>
        <v/>
      </c>
      <c r="N86" s="73"/>
    </row>
    <row r="87" spans="1:14">
      <c r="A87" s="97" t="str">
        <f t="shared" si="34"/>
        <v/>
      </c>
      <c r="B87" s="98" t="str">
        <f t="shared" si="33"/>
        <v/>
      </c>
      <c r="C87" s="99"/>
      <c r="D87" s="137"/>
      <c r="E87" s="100"/>
      <c r="F87" s="57"/>
      <c r="G87" s="58">
        <f t="shared" si="35"/>
        <v>0</v>
      </c>
      <c r="H87" s="58">
        <f>IF(E87="",0,IFERROR(VLOOKUP(E87,档案费管理台账!$D$4:$H$1000,5,0),0))</f>
        <v>0</v>
      </c>
      <c r="I87" s="57"/>
      <c r="J87" s="57"/>
      <c r="K87" s="57"/>
      <c r="L87" s="57"/>
      <c r="M87" s="58" t="str">
        <f t="shared" si="36"/>
        <v/>
      </c>
      <c r="N87" s="73"/>
    </row>
    <row r="88" spans="1:14">
      <c r="A88" s="97" t="str">
        <f t="shared" si="34"/>
        <v/>
      </c>
      <c r="B88" s="98" t="str">
        <f t="shared" si="33"/>
        <v/>
      </c>
      <c r="C88" s="99"/>
      <c r="D88" s="137"/>
      <c r="E88" s="100"/>
      <c r="F88" s="57"/>
      <c r="G88" s="58">
        <f t="shared" si="35"/>
        <v>0</v>
      </c>
      <c r="H88" s="58">
        <f>IF(E88="",0,IFERROR(VLOOKUP(E88,档案费管理台账!$D$4:$H$1000,5,0),0))</f>
        <v>0</v>
      </c>
      <c r="I88" s="57"/>
      <c r="J88" s="57"/>
      <c r="K88" s="57"/>
      <c r="L88" s="57"/>
      <c r="M88" s="58" t="str">
        <f t="shared" si="36"/>
        <v/>
      </c>
      <c r="N88" s="73"/>
    </row>
    <row r="89" spans="1:14">
      <c r="A89" s="97" t="str">
        <f t="shared" si="34"/>
        <v/>
      </c>
      <c r="B89" s="98" t="str">
        <f t="shared" si="33"/>
        <v/>
      </c>
      <c r="C89" s="99"/>
      <c r="D89" s="137"/>
      <c r="E89" s="100"/>
      <c r="F89" s="57"/>
      <c r="G89" s="58">
        <f t="shared" si="35"/>
        <v>0</v>
      </c>
      <c r="H89" s="58">
        <f>IF(E89="",0,IFERROR(VLOOKUP(E89,档案费管理台账!$D$4:$H$1000,5,0),0))</f>
        <v>0</v>
      </c>
      <c r="I89" s="57"/>
      <c r="J89" s="57"/>
      <c r="K89" s="57"/>
      <c r="L89" s="57"/>
      <c r="M89" s="58" t="str">
        <f t="shared" si="36"/>
        <v/>
      </c>
      <c r="N89" s="73"/>
    </row>
    <row r="90" spans="1:14">
      <c r="A90" s="97" t="str">
        <f t="shared" si="34"/>
        <v/>
      </c>
      <c r="B90" s="98" t="str">
        <f t="shared" si="33"/>
        <v/>
      </c>
      <c r="C90" s="99"/>
      <c r="D90" s="137"/>
      <c r="E90" s="100"/>
      <c r="F90" s="57"/>
      <c r="G90" s="58">
        <f t="shared" si="35"/>
        <v>0</v>
      </c>
      <c r="H90" s="58">
        <f>IF(E90="",0,IFERROR(VLOOKUP(E90,档案费管理台账!$D$4:$H$1000,5,0),0))</f>
        <v>0</v>
      </c>
      <c r="I90" s="57"/>
      <c r="J90" s="57"/>
      <c r="K90" s="57"/>
      <c r="L90" s="57"/>
      <c r="M90" s="58" t="str">
        <f t="shared" si="36"/>
        <v/>
      </c>
      <c r="N90" s="73"/>
    </row>
    <row r="91" spans="1:14">
      <c r="A91" s="97" t="str">
        <f t="shared" si="34"/>
        <v/>
      </c>
      <c r="B91" s="98" t="str">
        <f t="shared" si="33"/>
        <v/>
      </c>
      <c r="C91" s="99"/>
      <c r="D91" s="137"/>
      <c r="E91" s="100"/>
      <c r="F91" s="57"/>
      <c r="G91" s="58">
        <f t="shared" si="35"/>
        <v>0</v>
      </c>
      <c r="H91" s="58">
        <f>IF(E91="",0,IFERROR(VLOOKUP(E91,档案费管理台账!$D$4:$H$1000,5,0),0))</f>
        <v>0</v>
      </c>
      <c r="I91" s="57"/>
      <c r="J91" s="57"/>
      <c r="K91" s="57"/>
      <c r="L91" s="57"/>
      <c r="M91" s="58" t="str">
        <f t="shared" si="36"/>
        <v/>
      </c>
      <c r="N91" s="73"/>
    </row>
    <row r="92" spans="1:14">
      <c r="A92" s="97" t="str">
        <f t="shared" si="34"/>
        <v/>
      </c>
      <c r="B92" s="98" t="str">
        <f t="shared" si="33"/>
        <v/>
      </c>
      <c r="C92" s="99"/>
      <c r="D92" s="137"/>
      <c r="E92" s="100"/>
      <c r="F92" s="57"/>
      <c r="G92" s="58">
        <f t="shared" si="35"/>
        <v>0</v>
      </c>
      <c r="H92" s="58">
        <f>IF(E92="",0,IFERROR(VLOOKUP(E92,档案费管理台账!$D$4:$H$1000,5,0),0))</f>
        <v>0</v>
      </c>
      <c r="I92" s="57"/>
      <c r="J92" s="57"/>
      <c r="K92" s="57"/>
      <c r="L92" s="57"/>
      <c r="M92" s="58" t="str">
        <f t="shared" si="36"/>
        <v/>
      </c>
      <c r="N92" s="73"/>
    </row>
    <row r="93" spans="1:14">
      <c r="A93" s="97" t="str">
        <f t="shared" si="34"/>
        <v/>
      </c>
      <c r="B93" s="98" t="str">
        <f t="shared" si="33"/>
        <v/>
      </c>
      <c r="C93" s="99"/>
      <c r="D93" s="137"/>
      <c r="E93" s="100"/>
      <c r="F93" s="57"/>
      <c r="G93" s="58">
        <f t="shared" si="35"/>
        <v>0</v>
      </c>
      <c r="H93" s="58">
        <f>IF(E93="",0,IFERROR(VLOOKUP(E93,档案费管理台账!$D$4:$H$1000,5,0),0))</f>
        <v>0</v>
      </c>
      <c r="I93" s="57"/>
      <c r="J93" s="57"/>
      <c r="K93" s="57"/>
      <c r="L93" s="57"/>
      <c r="M93" s="58" t="str">
        <f t="shared" si="36"/>
        <v/>
      </c>
      <c r="N93" s="73"/>
    </row>
    <row r="94" spans="1:14">
      <c r="A94" s="97" t="str">
        <f t="shared" si="34"/>
        <v/>
      </c>
      <c r="B94" s="98" t="str">
        <f t="shared" si="33"/>
        <v/>
      </c>
      <c r="C94" s="99"/>
      <c r="D94" s="137"/>
      <c r="E94" s="100"/>
      <c r="F94" s="57"/>
      <c r="G94" s="58">
        <f t="shared" si="35"/>
        <v>0</v>
      </c>
      <c r="H94" s="58">
        <f>IF(E94="",0,IFERROR(VLOOKUP(E94,档案费管理台账!$D$4:$H$1000,5,0),0))</f>
        <v>0</v>
      </c>
      <c r="I94" s="57"/>
      <c r="J94" s="57"/>
      <c r="K94" s="57"/>
      <c r="L94" s="57"/>
      <c r="M94" s="58" t="str">
        <f t="shared" si="36"/>
        <v/>
      </c>
      <c r="N94" s="73"/>
    </row>
    <row r="95" spans="1:14">
      <c r="A95" s="97" t="str">
        <f t="shared" si="34"/>
        <v/>
      </c>
      <c r="B95" s="98" t="str">
        <f t="shared" si="33"/>
        <v/>
      </c>
      <c r="C95" s="99"/>
      <c r="D95" s="137"/>
      <c r="E95" s="100"/>
      <c r="F95" s="57"/>
      <c r="G95" s="58">
        <f t="shared" si="35"/>
        <v>0</v>
      </c>
      <c r="H95" s="58">
        <f>IF(E95="",0,IFERROR(VLOOKUP(E95,档案费管理台账!$D$4:$H$1000,5,0),0))</f>
        <v>0</v>
      </c>
      <c r="I95" s="57"/>
      <c r="J95" s="57"/>
      <c r="K95" s="57"/>
      <c r="L95" s="57"/>
      <c r="M95" s="58" t="str">
        <f t="shared" si="36"/>
        <v/>
      </c>
      <c r="N95" s="73"/>
    </row>
    <row r="96" spans="1:14">
      <c r="A96" s="97" t="str">
        <f t="shared" si="34"/>
        <v/>
      </c>
      <c r="B96" s="98" t="str">
        <f t="shared" si="33"/>
        <v/>
      </c>
      <c r="C96" s="99"/>
      <c r="D96" s="137"/>
      <c r="E96" s="100"/>
      <c r="F96" s="57"/>
      <c r="G96" s="58">
        <f t="shared" si="35"/>
        <v>0</v>
      </c>
      <c r="H96" s="58">
        <f>IF(E96="",0,IFERROR(VLOOKUP(E96,档案费管理台账!$D$4:$H$1000,5,0),0))</f>
        <v>0</v>
      </c>
      <c r="I96" s="57"/>
      <c r="J96" s="57"/>
      <c r="K96" s="57"/>
      <c r="L96" s="57"/>
      <c r="M96" s="58" t="str">
        <f t="shared" si="36"/>
        <v/>
      </c>
      <c r="N96" s="73"/>
    </row>
    <row r="97" spans="1:14">
      <c r="A97" s="97" t="str">
        <f t="shared" si="34"/>
        <v/>
      </c>
      <c r="B97" s="98" t="str">
        <f t="shared" si="33"/>
        <v/>
      </c>
      <c r="C97" s="99"/>
      <c r="D97" s="137"/>
      <c r="E97" s="100"/>
      <c r="F97" s="57"/>
      <c r="G97" s="58">
        <f t="shared" si="35"/>
        <v>0</v>
      </c>
      <c r="H97" s="58">
        <f>IF(E97="",0,IFERROR(VLOOKUP(E97,档案费管理台账!$D$4:$H$1000,5,0),0))</f>
        <v>0</v>
      </c>
      <c r="I97" s="57"/>
      <c r="J97" s="57"/>
      <c r="K97" s="57"/>
      <c r="L97" s="57"/>
      <c r="M97" s="58" t="str">
        <f t="shared" si="36"/>
        <v/>
      </c>
      <c r="N97" s="73"/>
    </row>
    <row r="98" spans="1:14">
      <c r="A98" s="97" t="str">
        <f t="shared" si="34"/>
        <v/>
      </c>
      <c r="B98" s="98" t="str">
        <f t="shared" si="33"/>
        <v/>
      </c>
      <c r="C98" s="99"/>
      <c r="D98" s="137"/>
      <c r="E98" s="100"/>
      <c r="F98" s="57"/>
      <c r="G98" s="58">
        <f t="shared" si="35"/>
        <v>0</v>
      </c>
      <c r="H98" s="58">
        <f>IF(E98="",0,IFERROR(VLOOKUP(E98,档案费管理台账!$D$4:$H$1000,5,0),0))</f>
        <v>0</v>
      </c>
      <c r="I98" s="57"/>
      <c r="J98" s="57"/>
      <c r="K98" s="57"/>
      <c r="L98" s="57"/>
      <c r="M98" s="58" t="str">
        <f t="shared" si="36"/>
        <v/>
      </c>
      <c r="N98" s="73"/>
    </row>
    <row r="99" spans="1:14">
      <c r="A99" s="97" t="str">
        <f t="shared" si="34"/>
        <v/>
      </c>
      <c r="B99" s="98" t="str">
        <f t="shared" si="33"/>
        <v/>
      </c>
      <c r="C99" s="99"/>
      <c r="D99" s="137"/>
      <c r="E99" s="100"/>
      <c r="F99" s="57"/>
      <c r="G99" s="58">
        <f t="shared" si="35"/>
        <v>0</v>
      </c>
      <c r="H99" s="58">
        <f>IF(E99="",0,IFERROR(VLOOKUP(E99,档案费管理台账!$D$4:$H$1000,5,0),0))</f>
        <v>0</v>
      </c>
      <c r="I99" s="57"/>
      <c r="J99" s="57"/>
      <c r="K99" s="57"/>
      <c r="L99" s="57"/>
      <c r="M99" s="58" t="str">
        <f t="shared" si="36"/>
        <v/>
      </c>
      <c r="N99" s="73"/>
    </row>
    <row r="100" spans="1:14">
      <c r="A100" s="97" t="str">
        <f t="shared" si="34"/>
        <v/>
      </c>
      <c r="B100" s="98" t="str">
        <f t="shared" si="33"/>
        <v/>
      </c>
      <c r="C100" s="99"/>
      <c r="D100" s="137"/>
      <c r="E100" s="100"/>
      <c r="F100" s="57"/>
      <c r="G100" s="58">
        <f t="shared" si="35"/>
        <v>0</v>
      </c>
      <c r="H100" s="58">
        <f>IF(E100="",0,IFERROR(VLOOKUP(E100,档案费管理台账!$D$4:$H$1000,5,0),0))</f>
        <v>0</v>
      </c>
      <c r="I100" s="57"/>
      <c r="J100" s="57"/>
      <c r="K100" s="57"/>
      <c r="L100" s="57"/>
      <c r="M100" s="58" t="str">
        <f t="shared" si="36"/>
        <v/>
      </c>
      <c r="N100" s="73"/>
    </row>
    <row r="101" spans="1:14">
      <c r="A101" s="97" t="str">
        <f t="shared" si="34"/>
        <v/>
      </c>
      <c r="B101" s="98" t="str">
        <f t="shared" si="33"/>
        <v/>
      </c>
      <c r="C101" s="99"/>
      <c r="D101" s="137"/>
      <c r="E101" s="100"/>
      <c r="F101" s="57"/>
      <c r="G101" s="58">
        <f t="shared" si="35"/>
        <v>0</v>
      </c>
      <c r="H101" s="58">
        <f>IF(E101="",0,IFERROR(VLOOKUP(E101,档案费管理台账!$D$4:$H$1000,5,0),0))</f>
        <v>0</v>
      </c>
      <c r="I101" s="57"/>
      <c r="J101" s="57"/>
      <c r="K101" s="57"/>
      <c r="L101" s="57"/>
      <c r="M101" s="58" t="str">
        <f t="shared" si="36"/>
        <v/>
      </c>
      <c r="N101" s="73"/>
    </row>
    <row r="102" spans="1:14">
      <c r="A102" s="97" t="str">
        <f t="shared" si="34"/>
        <v/>
      </c>
      <c r="B102" s="98" t="str">
        <f t="shared" si="33"/>
        <v/>
      </c>
      <c r="C102" s="99"/>
      <c r="D102" s="137"/>
      <c r="E102" s="100"/>
      <c r="F102" s="57"/>
      <c r="G102" s="58">
        <f t="shared" si="35"/>
        <v>0</v>
      </c>
      <c r="H102" s="58">
        <f>IF(E102="",0,IFERROR(VLOOKUP(E102,档案费管理台账!$D$4:$H$1000,5,0),0))</f>
        <v>0</v>
      </c>
      <c r="I102" s="57"/>
      <c r="J102" s="57"/>
      <c r="K102" s="57"/>
      <c r="L102" s="57"/>
      <c r="M102" s="58" t="str">
        <f t="shared" si="36"/>
        <v/>
      </c>
      <c r="N102" s="73"/>
    </row>
    <row r="103" spans="1:14">
      <c r="A103" s="97" t="str">
        <f t="shared" si="34"/>
        <v/>
      </c>
      <c r="B103" s="98" t="str">
        <f t="shared" si="33"/>
        <v/>
      </c>
      <c r="C103" s="99"/>
      <c r="D103" s="137"/>
      <c r="E103" s="100"/>
      <c r="F103" s="57"/>
      <c r="G103" s="58">
        <f t="shared" si="35"/>
        <v>0</v>
      </c>
      <c r="H103" s="58">
        <f>IF(E103="",0,IFERROR(VLOOKUP(E103,档案费管理台账!$D$4:$H$1000,5,0),0))</f>
        <v>0</v>
      </c>
      <c r="I103" s="57"/>
      <c r="J103" s="57"/>
      <c r="K103" s="57"/>
      <c r="L103" s="57"/>
      <c r="M103" s="58" t="str">
        <f t="shared" si="36"/>
        <v/>
      </c>
      <c r="N103" s="73"/>
    </row>
    <row r="104" spans="1:14">
      <c r="A104" s="97" t="str">
        <f t="shared" si="34"/>
        <v/>
      </c>
      <c r="B104" s="98" t="str">
        <f t="shared" si="33"/>
        <v/>
      </c>
      <c r="C104" s="99"/>
      <c r="D104" s="137"/>
      <c r="E104" s="100"/>
      <c r="F104" s="57"/>
      <c r="G104" s="58">
        <f t="shared" si="35"/>
        <v>0</v>
      </c>
      <c r="H104" s="58">
        <f>IF(E104="",0,IFERROR(VLOOKUP(E104,档案费管理台账!$D$4:$H$1000,5,0),0))</f>
        <v>0</v>
      </c>
      <c r="I104" s="57"/>
      <c r="J104" s="57"/>
      <c r="K104" s="57"/>
      <c r="L104" s="57"/>
      <c r="M104" s="58" t="str">
        <f t="shared" si="36"/>
        <v/>
      </c>
      <c r="N104" s="73"/>
    </row>
    <row r="105" spans="1:14">
      <c r="A105" s="97" t="str">
        <f t="shared" si="34"/>
        <v/>
      </c>
      <c r="B105" s="98" t="str">
        <f t="shared" si="33"/>
        <v/>
      </c>
      <c r="C105" s="99"/>
      <c r="D105" s="137"/>
      <c r="E105" s="100"/>
      <c r="F105" s="57"/>
      <c r="G105" s="58">
        <f t="shared" si="35"/>
        <v>0</v>
      </c>
      <c r="H105" s="58">
        <f>IF(E105="",0,IFERROR(VLOOKUP(E105,档案费管理台账!$D$4:$H$1000,5,0),0))</f>
        <v>0</v>
      </c>
      <c r="I105" s="57"/>
      <c r="J105" s="57"/>
      <c r="K105" s="57"/>
      <c r="L105" s="57"/>
      <c r="M105" s="58" t="str">
        <f t="shared" si="36"/>
        <v/>
      </c>
      <c r="N105" s="73"/>
    </row>
    <row r="106" spans="1:14">
      <c r="A106" s="97" t="str">
        <f t="shared" si="34"/>
        <v/>
      </c>
      <c r="B106" s="98" t="str">
        <f t="shared" si="33"/>
        <v/>
      </c>
      <c r="C106" s="99"/>
      <c r="D106" s="137"/>
      <c r="E106" s="100"/>
      <c r="F106" s="57"/>
      <c r="G106" s="58">
        <f t="shared" si="35"/>
        <v>0</v>
      </c>
      <c r="H106" s="58">
        <f>IF(E106="",0,IFERROR(VLOOKUP(E106,档案费管理台账!$D$4:$H$1000,5,0),0))</f>
        <v>0</v>
      </c>
      <c r="I106" s="57"/>
      <c r="J106" s="57"/>
      <c r="K106" s="57"/>
      <c r="L106" s="57"/>
      <c r="M106" s="58" t="str">
        <f t="shared" si="36"/>
        <v/>
      </c>
      <c r="N106" s="73"/>
    </row>
    <row r="107" spans="1:14">
      <c r="A107" s="97" t="str">
        <f t="shared" si="34"/>
        <v/>
      </c>
      <c r="B107" s="98" t="str">
        <f t="shared" si="33"/>
        <v/>
      </c>
      <c r="C107" s="99"/>
      <c r="D107" s="137"/>
      <c r="E107" s="100"/>
      <c r="F107" s="57"/>
      <c r="G107" s="58">
        <f t="shared" si="35"/>
        <v>0</v>
      </c>
      <c r="H107" s="58">
        <f>IF(E107="",0,IFERROR(VLOOKUP(E107,档案费管理台账!$D$4:$H$1000,5,0),0))</f>
        <v>0</v>
      </c>
      <c r="I107" s="57"/>
      <c r="J107" s="57"/>
      <c r="K107" s="57"/>
      <c r="L107" s="57"/>
      <c r="M107" s="58" t="str">
        <f t="shared" si="36"/>
        <v/>
      </c>
      <c r="N107" s="73"/>
    </row>
    <row r="108" spans="1:14">
      <c r="A108" s="97" t="str">
        <f t="shared" si="34"/>
        <v/>
      </c>
      <c r="B108" s="98" t="str">
        <f t="shared" ref="B108:B171" si="37">IF(C108="","",MONTH(C108)&amp;"月")</f>
        <v/>
      </c>
      <c r="C108" s="99"/>
      <c r="D108" s="137"/>
      <c r="E108" s="100"/>
      <c r="F108" s="57"/>
      <c r="G108" s="58">
        <f t="shared" si="35"/>
        <v>0</v>
      </c>
      <c r="H108" s="58">
        <f>IF(E108="",0,IFERROR(VLOOKUP(E108,档案费管理台账!$D$4:$H$1000,5,0),0))</f>
        <v>0</v>
      </c>
      <c r="I108" s="57"/>
      <c r="J108" s="57"/>
      <c r="K108" s="57"/>
      <c r="L108" s="57"/>
      <c r="M108" s="58" t="str">
        <f t="shared" si="36"/>
        <v/>
      </c>
      <c r="N108" s="73"/>
    </row>
    <row r="109" spans="1:14">
      <c r="A109" s="97" t="str">
        <f t="shared" ref="A109:A172" si="38">IF(C109="","",ROW()-42)</f>
        <v/>
      </c>
      <c r="B109" s="98" t="str">
        <f t="shared" si="37"/>
        <v/>
      </c>
      <c r="C109" s="99"/>
      <c r="D109" s="137"/>
      <c r="E109" s="100"/>
      <c r="F109" s="57"/>
      <c r="G109" s="58">
        <f t="shared" ref="G109:G172" si="39">IF(F109="",0,F109*$K$41)</f>
        <v>0</v>
      </c>
      <c r="H109" s="58">
        <f>IF(E109="",0,IFERROR(VLOOKUP(E109,档案费管理台账!$D$4:$H$1000,5,0),0))</f>
        <v>0</v>
      </c>
      <c r="I109" s="57"/>
      <c r="J109" s="57"/>
      <c r="K109" s="57"/>
      <c r="L109" s="57"/>
      <c r="M109" s="58" t="str">
        <f t="shared" ref="M109:M172" si="40">IF(C109="","",ROUND(M108+G109-I109-J109-K109-L109-H109,2))</f>
        <v/>
      </c>
      <c r="N109" s="73"/>
    </row>
    <row r="110" spans="1:14">
      <c r="A110" s="97" t="str">
        <f t="shared" si="38"/>
        <v/>
      </c>
      <c r="B110" s="98" t="str">
        <f t="shared" si="37"/>
        <v/>
      </c>
      <c r="C110" s="99"/>
      <c r="D110" s="137"/>
      <c r="E110" s="100"/>
      <c r="F110" s="57"/>
      <c r="G110" s="58">
        <f t="shared" si="39"/>
        <v>0</v>
      </c>
      <c r="H110" s="58">
        <f>IF(E110="",0,IFERROR(VLOOKUP(E110,档案费管理台账!$D$4:$H$1000,5,0),0))</f>
        <v>0</v>
      </c>
      <c r="I110" s="57"/>
      <c r="J110" s="57"/>
      <c r="K110" s="57"/>
      <c r="L110" s="57"/>
      <c r="M110" s="58" t="str">
        <f t="shared" si="40"/>
        <v/>
      </c>
      <c r="N110" s="73"/>
    </row>
    <row r="111" spans="1:14">
      <c r="A111" s="97" t="str">
        <f t="shared" si="38"/>
        <v/>
      </c>
      <c r="B111" s="98" t="str">
        <f t="shared" si="37"/>
        <v/>
      </c>
      <c r="C111" s="99"/>
      <c r="D111" s="137"/>
      <c r="E111" s="100"/>
      <c r="F111" s="57"/>
      <c r="G111" s="58">
        <f t="shared" si="39"/>
        <v>0</v>
      </c>
      <c r="H111" s="58">
        <f>IF(E111="",0,IFERROR(VLOOKUP(E111,档案费管理台账!$D$4:$H$1000,5,0),0))</f>
        <v>0</v>
      </c>
      <c r="I111" s="57"/>
      <c r="J111" s="57"/>
      <c r="K111" s="57"/>
      <c r="L111" s="57"/>
      <c r="M111" s="58" t="str">
        <f t="shared" si="40"/>
        <v/>
      </c>
      <c r="N111" s="73"/>
    </row>
    <row r="112" spans="1:14">
      <c r="A112" s="97" t="str">
        <f t="shared" si="38"/>
        <v/>
      </c>
      <c r="B112" s="98" t="str">
        <f t="shared" si="37"/>
        <v/>
      </c>
      <c r="C112" s="99"/>
      <c r="D112" s="137"/>
      <c r="E112" s="100"/>
      <c r="F112" s="57"/>
      <c r="G112" s="58">
        <f t="shared" si="39"/>
        <v>0</v>
      </c>
      <c r="H112" s="58">
        <f>IF(E112="",0,IFERROR(VLOOKUP(E112,档案费管理台账!$D$4:$H$1000,5,0),0))</f>
        <v>0</v>
      </c>
      <c r="I112" s="57"/>
      <c r="J112" s="57"/>
      <c r="K112" s="57"/>
      <c r="L112" s="57"/>
      <c r="M112" s="58" t="str">
        <f t="shared" si="40"/>
        <v/>
      </c>
      <c r="N112" s="73"/>
    </row>
    <row r="113" spans="1:14">
      <c r="A113" s="97" t="str">
        <f t="shared" si="38"/>
        <v/>
      </c>
      <c r="B113" s="98" t="str">
        <f t="shared" si="37"/>
        <v/>
      </c>
      <c r="C113" s="99"/>
      <c r="D113" s="137"/>
      <c r="E113" s="100"/>
      <c r="F113" s="57"/>
      <c r="G113" s="58">
        <f t="shared" si="39"/>
        <v>0</v>
      </c>
      <c r="H113" s="58">
        <f>IF(E113="",0,IFERROR(VLOOKUP(E113,档案费管理台账!$D$4:$H$1000,5,0),0))</f>
        <v>0</v>
      </c>
      <c r="I113" s="57"/>
      <c r="J113" s="57"/>
      <c r="K113" s="57"/>
      <c r="L113" s="57"/>
      <c r="M113" s="58" t="str">
        <f t="shared" si="40"/>
        <v/>
      </c>
      <c r="N113" s="73"/>
    </row>
    <row r="114" spans="1:14">
      <c r="A114" s="97" t="str">
        <f t="shared" si="38"/>
        <v/>
      </c>
      <c r="B114" s="98" t="str">
        <f t="shared" si="37"/>
        <v/>
      </c>
      <c r="C114" s="99"/>
      <c r="D114" s="137"/>
      <c r="E114" s="100"/>
      <c r="F114" s="57"/>
      <c r="G114" s="58">
        <f t="shared" si="39"/>
        <v>0</v>
      </c>
      <c r="H114" s="58">
        <f>IF(E114="",0,IFERROR(VLOOKUP(E114,档案费管理台账!$D$4:$H$1000,5,0),0))</f>
        <v>0</v>
      </c>
      <c r="I114" s="57"/>
      <c r="J114" s="57"/>
      <c r="K114" s="57"/>
      <c r="L114" s="57"/>
      <c r="M114" s="58" t="str">
        <f t="shared" si="40"/>
        <v/>
      </c>
      <c r="N114" s="73"/>
    </row>
    <row r="115" spans="1:14">
      <c r="A115" s="97" t="str">
        <f t="shared" si="38"/>
        <v/>
      </c>
      <c r="B115" s="98" t="str">
        <f t="shared" si="37"/>
        <v/>
      </c>
      <c r="C115" s="99"/>
      <c r="D115" s="137"/>
      <c r="E115" s="100"/>
      <c r="F115" s="57"/>
      <c r="G115" s="58">
        <f t="shared" si="39"/>
        <v>0</v>
      </c>
      <c r="H115" s="58">
        <f>IF(E115="",0,IFERROR(VLOOKUP(E115,档案费管理台账!$D$4:$H$1000,5,0),0))</f>
        <v>0</v>
      </c>
      <c r="I115" s="57"/>
      <c r="J115" s="57"/>
      <c r="K115" s="57"/>
      <c r="L115" s="57"/>
      <c r="M115" s="58" t="str">
        <f t="shared" si="40"/>
        <v/>
      </c>
      <c r="N115" s="73"/>
    </row>
    <row r="116" spans="1:14">
      <c r="A116" s="97" t="str">
        <f t="shared" si="38"/>
        <v/>
      </c>
      <c r="B116" s="98" t="str">
        <f t="shared" si="37"/>
        <v/>
      </c>
      <c r="C116" s="99"/>
      <c r="D116" s="137"/>
      <c r="E116" s="100"/>
      <c r="F116" s="57"/>
      <c r="G116" s="58">
        <f t="shared" si="39"/>
        <v>0</v>
      </c>
      <c r="H116" s="58">
        <f>IF(E116="",0,IFERROR(VLOOKUP(E116,档案费管理台账!$D$4:$H$1000,5,0),0))</f>
        <v>0</v>
      </c>
      <c r="I116" s="57"/>
      <c r="J116" s="57"/>
      <c r="K116" s="57"/>
      <c r="L116" s="57"/>
      <c r="M116" s="58" t="str">
        <f t="shared" si="40"/>
        <v/>
      </c>
      <c r="N116" s="73"/>
    </row>
    <row r="117" spans="1:14">
      <c r="A117" s="97" t="str">
        <f t="shared" si="38"/>
        <v/>
      </c>
      <c r="B117" s="98" t="str">
        <f t="shared" si="37"/>
        <v/>
      </c>
      <c r="C117" s="99"/>
      <c r="D117" s="137"/>
      <c r="E117" s="100"/>
      <c r="F117" s="57"/>
      <c r="G117" s="58">
        <f t="shared" si="39"/>
        <v>0</v>
      </c>
      <c r="H117" s="58">
        <f>IF(E117="",0,IFERROR(VLOOKUP(E117,档案费管理台账!$D$4:$H$1000,5,0),0))</f>
        <v>0</v>
      </c>
      <c r="I117" s="57"/>
      <c r="J117" s="57"/>
      <c r="K117" s="57"/>
      <c r="L117" s="57"/>
      <c r="M117" s="58" t="str">
        <f t="shared" si="40"/>
        <v/>
      </c>
      <c r="N117" s="73"/>
    </row>
    <row r="118" spans="1:14">
      <c r="A118" s="97" t="str">
        <f t="shared" si="38"/>
        <v/>
      </c>
      <c r="B118" s="98" t="str">
        <f t="shared" si="37"/>
        <v/>
      </c>
      <c r="C118" s="99"/>
      <c r="D118" s="137"/>
      <c r="E118" s="100"/>
      <c r="F118" s="57"/>
      <c r="G118" s="58">
        <f t="shared" si="39"/>
        <v>0</v>
      </c>
      <c r="H118" s="58">
        <f>IF(E118="",0,IFERROR(VLOOKUP(E118,档案费管理台账!$D$4:$H$1000,5,0),0))</f>
        <v>0</v>
      </c>
      <c r="I118" s="57"/>
      <c r="J118" s="57"/>
      <c r="K118" s="57"/>
      <c r="L118" s="57"/>
      <c r="M118" s="58" t="str">
        <f t="shared" si="40"/>
        <v/>
      </c>
      <c r="N118" s="73"/>
    </row>
    <row r="119" spans="1:14">
      <c r="A119" s="97" t="str">
        <f t="shared" si="38"/>
        <v/>
      </c>
      <c r="B119" s="98" t="str">
        <f t="shared" si="37"/>
        <v/>
      </c>
      <c r="C119" s="99"/>
      <c r="D119" s="137"/>
      <c r="E119" s="100"/>
      <c r="F119" s="57"/>
      <c r="G119" s="58">
        <f t="shared" si="39"/>
        <v>0</v>
      </c>
      <c r="H119" s="58">
        <f>IF(E119="",0,IFERROR(VLOOKUP(E119,档案费管理台账!$D$4:$H$1000,5,0),0))</f>
        <v>0</v>
      </c>
      <c r="I119" s="57"/>
      <c r="J119" s="57"/>
      <c r="K119" s="57"/>
      <c r="L119" s="57"/>
      <c r="M119" s="58" t="str">
        <f t="shared" si="40"/>
        <v/>
      </c>
      <c r="N119" s="73"/>
    </row>
    <row r="120" spans="1:14">
      <c r="A120" s="97" t="str">
        <f t="shared" si="38"/>
        <v/>
      </c>
      <c r="B120" s="98" t="str">
        <f t="shared" si="37"/>
        <v/>
      </c>
      <c r="C120" s="99"/>
      <c r="D120" s="137"/>
      <c r="E120" s="100"/>
      <c r="F120" s="57"/>
      <c r="G120" s="58">
        <f t="shared" si="39"/>
        <v>0</v>
      </c>
      <c r="H120" s="58">
        <f>IF(E120="",0,IFERROR(VLOOKUP(E120,档案费管理台账!$D$4:$H$1000,5,0),0))</f>
        <v>0</v>
      </c>
      <c r="I120" s="57"/>
      <c r="J120" s="57"/>
      <c r="K120" s="57"/>
      <c r="L120" s="57"/>
      <c r="M120" s="58" t="str">
        <f t="shared" si="40"/>
        <v/>
      </c>
      <c r="N120" s="73"/>
    </row>
    <row r="121" spans="1:14">
      <c r="A121" s="97" t="str">
        <f t="shared" si="38"/>
        <v/>
      </c>
      <c r="B121" s="98" t="str">
        <f t="shared" si="37"/>
        <v/>
      </c>
      <c r="C121" s="99"/>
      <c r="D121" s="137"/>
      <c r="E121" s="100"/>
      <c r="F121" s="57"/>
      <c r="G121" s="58">
        <f t="shared" si="39"/>
        <v>0</v>
      </c>
      <c r="H121" s="58">
        <f>IF(E121="",0,IFERROR(VLOOKUP(E121,档案费管理台账!$D$4:$H$1000,5,0),0))</f>
        <v>0</v>
      </c>
      <c r="I121" s="57"/>
      <c r="J121" s="57"/>
      <c r="K121" s="57"/>
      <c r="L121" s="57"/>
      <c r="M121" s="58" t="str">
        <f t="shared" si="40"/>
        <v/>
      </c>
      <c r="N121" s="73"/>
    </row>
    <row r="122" spans="1:14">
      <c r="A122" s="97" t="str">
        <f t="shared" si="38"/>
        <v/>
      </c>
      <c r="B122" s="98" t="str">
        <f t="shared" si="37"/>
        <v/>
      </c>
      <c r="C122" s="99"/>
      <c r="D122" s="137"/>
      <c r="E122" s="100"/>
      <c r="F122" s="57"/>
      <c r="G122" s="58">
        <f t="shared" si="39"/>
        <v>0</v>
      </c>
      <c r="H122" s="58">
        <f>IF(E122="",0,IFERROR(VLOOKUP(E122,档案费管理台账!$D$4:$H$1000,5,0),0))</f>
        <v>0</v>
      </c>
      <c r="I122" s="57"/>
      <c r="J122" s="57"/>
      <c r="K122" s="57"/>
      <c r="L122" s="57"/>
      <c r="M122" s="58" t="str">
        <f t="shared" si="40"/>
        <v/>
      </c>
      <c r="N122" s="73"/>
    </row>
    <row r="123" spans="1:14">
      <c r="A123" s="97" t="str">
        <f t="shared" si="38"/>
        <v/>
      </c>
      <c r="B123" s="98" t="str">
        <f t="shared" si="37"/>
        <v/>
      </c>
      <c r="C123" s="99"/>
      <c r="D123" s="137"/>
      <c r="E123" s="100"/>
      <c r="F123" s="57"/>
      <c r="G123" s="58">
        <f t="shared" si="39"/>
        <v>0</v>
      </c>
      <c r="H123" s="58">
        <f>IF(E123="",0,IFERROR(VLOOKUP(E123,档案费管理台账!$D$4:$H$1000,5,0),0))</f>
        <v>0</v>
      </c>
      <c r="I123" s="57"/>
      <c r="J123" s="57"/>
      <c r="K123" s="57"/>
      <c r="L123" s="57"/>
      <c r="M123" s="58" t="str">
        <f t="shared" si="40"/>
        <v/>
      </c>
      <c r="N123" s="73"/>
    </row>
    <row r="124" spans="1:14">
      <c r="A124" s="97" t="str">
        <f t="shared" si="38"/>
        <v/>
      </c>
      <c r="B124" s="98" t="str">
        <f t="shared" si="37"/>
        <v/>
      </c>
      <c r="C124" s="99"/>
      <c r="D124" s="137"/>
      <c r="E124" s="100"/>
      <c r="F124" s="57"/>
      <c r="G124" s="58">
        <f t="shared" si="39"/>
        <v>0</v>
      </c>
      <c r="H124" s="58">
        <f>IF(E124="",0,IFERROR(VLOOKUP(E124,档案费管理台账!$D$4:$H$1000,5,0),0))</f>
        <v>0</v>
      </c>
      <c r="I124" s="57"/>
      <c r="J124" s="57"/>
      <c r="K124" s="57"/>
      <c r="L124" s="57"/>
      <c r="M124" s="58" t="str">
        <f t="shared" si="40"/>
        <v/>
      </c>
      <c r="N124" s="73"/>
    </row>
    <row r="125" spans="1:14">
      <c r="A125" s="97" t="str">
        <f t="shared" si="38"/>
        <v/>
      </c>
      <c r="B125" s="98" t="str">
        <f t="shared" si="37"/>
        <v/>
      </c>
      <c r="C125" s="99"/>
      <c r="D125" s="137"/>
      <c r="E125" s="100"/>
      <c r="F125" s="57"/>
      <c r="G125" s="58">
        <f t="shared" si="39"/>
        <v>0</v>
      </c>
      <c r="H125" s="58">
        <f>IF(E125="",0,IFERROR(VLOOKUP(E125,档案费管理台账!$D$4:$H$1000,5,0),0))</f>
        <v>0</v>
      </c>
      <c r="I125" s="57"/>
      <c r="J125" s="57"/>
      <c r="K125" s="57"/>
      <c r="L125" s="57"/>
      <c r="M125" s="58" t="str">
        <f t="shared" si="40"/>
        <v/>
      </c>
      <c r="N125" s="73"/>
    </row>
    <row r="126" spans="1:14">
      <c r="A126" s="97" t="str">
        <f t="shared" si="38"/>
        <v/>
      </c>
      <c r="B126" s="98" t="str">
        <f t="shared" si="37"/>
        <v/>
      </c>
      <c r="C126" s="99"/>
      <c r="D126" s="137"/>
      <c r="E126" s="100"/>
      <c r="F126" s="57"/>
      <c r="G126" s="58">
        <f t="shared" si="39"/>
        <v>0</v>
      </c>
      <c r="H126" s="58">
        <f>IF(E126="",0,IFERROR(VLOOKUP(E126,档案费管理台账!$D$4:$H$1000,5,0),0))</f>
        <v>0</v>
      </c>
      <c r="I126" s="57"/>
      <c r="J126" s="57"/>
      <c r="K126" s="57"/>
      <c r="L126" s="57"/>
      <c r="M126" s="58" t="str">
        <f t="shared" si="40"/>
        <v/>
      </c>
      <c r="N126" s="73"/>
    </row>
    <row r="127" spans="1:14">
      <c r="A127" s="97" t="str">
        <f t="shared" si="38"/>
        <v/>
      </c>
      <c r="B127" s="98" t="str">
        <f t="shared" si="37"/>
        <v/>
      </c>
      <c r="C127" s="99"/>
      <c r="D127" s="137"/>
      <c r="E127" s="100"/>
      <c r="F127" s="57"/>
      <c r="G127" s="58">
        <f t="shared" si="39"/>
        <v>0</v>
      </c>
      <c r="H127" s="58">
        <f>IF(E127="",0,IFERROR(VLOOKUP(E127,档案费管理台账!$D$4:$H$1000,5,0),0))</f>
        <v>0</v>
      </c>
      <c r="I127" s="57"/>
      <c r="J127" s="57"/>
      <c r="K127" s="57"/>
      <c r="L127" s="57"/>
      <c r="M127" s="58" t="str">
        <f t="shared" si="40"/>
        <v/>
      </c>
      <c r="N127" s="73"/>
    </row>
    <row r="128" spans="1:14">
      <c r="A128" s="97" t="str">
        <f t="shared" si="38"/>
        <v/>
      </c>
      <c r="B128" s="98" t="str">
        <f t="shared" si="37"/>
        <v/>
      </c>
      <c r="C128" s="99"/>
      <c r="D128" s="137"/>
      <c r="E128" s="100"/>
      <c r="F128" s="57"/>
      <c r="G128" s="58">
        <f t="shared" si="39"/>
        <v>0</v>
      </c>
      <c r="H128" s="58">
        <f>IF(E128="",0,IFERROR(VLOOKUP(E128,档案费管理台账!$D$4:$H$1000,5,0),0))</f>
        <v>0</v>
      </c>
      <c r="I128" s="57"/>
      <c r="J128" s="57"/>
      <c r="K128" s="57"/>
      <c r="L128" s="57"/>
      <c r="M128" s="58" t="str">
        <f t="shared" si="40"/>
        <v/>
      </c>
      <c r="N128" s="73"/>
    </row>
    <row r="129" spans="1:14">
      <c r="A129" s="97" t="str">
        <f t="shared" si="38"/>
        <v/>
      </c>
      <c r="B129" s="98" t="str">
        <f t="shared" si="37"/>
        <v/>
      </c>
      <c r="C129" s="99"/>
      <c r="D129" s="137"/>
      <c r="E129" s="100"/>
      <c r="F129" s="57"/>
      <c r="G129" s="58">
        <f t="shared" si="39"/>
        <v>0</v>
      </c>
      <c r="H129" s="58">
        <f>IF(E129="",0,IFERROR(VLOOKUP(E129,档案费管理台账!$D$4:$H$1000,5,0),0))</f>
        <v>0</v>
      </c>
      <c r="I129" s="57"/>
      <c r="J129" s="57"/>
      <c r="K129" s="57"/>
      <c r="L129" s="57"/>
      <c r="M129" s="58" t="str">
        <f t="shared" si="40"/>
        <v/>
      </c>
      <c r="N129" s="73"/>
    </row>
    <row r="130" spans="1:14">
      <c r="A130" s="97" t="str">
        <f t="shared" si="38"/>
        <v/>
      </c>
      <c r="B130" s="98" t="str">
        <f t="shared" si="37"/>
        <v/>
      </c>
      <c r="C130" s="99"/>
      <c r="D130" s="137"/>
      <c r="E130" s="100"/>
      <c r="F130" s="57"/>
      <c r="G130" s="58">
        <f t="shared" si="39"/>
        <v>0</v>
      </c>
      <c r="H130" s="58">
        <f>IF(E130="",0,IFERROR(VLOOKUP(E130,档案费管理台账!$D$4:$H$1000,5,0),0))</f>
        <v>0</v>
      </c>
      <c r="I130" s="57"/>
      <c r="J130" s="57"/>
      <c r="K130" s="57"/>
      <c r="L130" s="57"/>
      <c r="M130" s="58" t="str">
        <f t="shared" si="40"/>
        <v/>
      </c>
      <c r="N130" s="73"/>
    </row>
    <row r="131" spans="1:14">
      <c r="A131" s="97" t="str">
        <f t="shared" si="38"/>
        <v/>
      </c>
      <c r="B131" s="98" t="str">
        <f t="shared" si="37"/>
        <v/>
      </c>
      <c r="C131" s="99"/>
      <c r="D131" s="137"/>
      <c r="E131" s="100"/>
      <c r="F131" s="57"/>
      <c r="G131" s="58">
        <f t="shared" si="39"/>
        <v>0</v>
      </c>
      <c r="H131" s="58">
        <f>IF(E131="",0,IFERROR(VLOOKUP(E131,档案费管理台账!$D$4:$H$1000,5,0),0))</f>
        <v>0</v>
      </c>
      <c r="I131" s="57"/>
      <c r="J131" s="57"/>
      <c r="K131" s="57"/>
      <c r="L131" s="57"/>
      <c r="M131" s="58" t="str">
        <f t="shared" si="40"/>
        <v/>
      </c>
      <c r="N131" s="73"/>
    </row>
    <row r="132" spans="1:14">
      <c r="A132" s="97" t="str">
        <f t="shared" si="38"/>
        <v/>
      </c>
      <c r="B132" s="98" t="str">
        <f t="shared" si="37"/>
        <v/>
      </c>
      <c r="C132" s="99"/>
      <c r="D132" s="137"/>
      <c r="E132" s="100"/>
      <c r="F132" s="57"/>
      <c r="G132" s="58">
        <f t="shared" si="39"/>
        <v>0</v>
      </c>
      <c r="H132" s="58">
        <f>IF(E132="",0,IFERROR(VLOOKUP(E132,档案费管理台账!$D$4:$H$1000,5,0),0))</f>
        <v>0</v>
      </c>
      <c r="I132" s="57"/>
      <c r="J132" s="57"/>
      <c r="K132" s="57"/>
      <c r="L132" s="57"/>
      <c r="M132" s="58" t="str">
        <f t="shared" si="40"/>
        <v/>
      </c>
      <c r="N132" s="73"/>
    </row>
    <row r="133" spans="1:14">
      <c r="A133" s="97" t="str">
        <f t="shared" si="38"/>
        <v/>
      </c>
      <c r="B133" s="98" t="str">
        <f t="shared" si="37"/>
        <v/>
      </c>
      <c r="C133" s="99"/>
      <c r="D133" s="137"/>
      <c r="E133" s="100"/>
      <c r="F133" s="57"/>
      <c r="G133" s="58">
        <f t="shared" si="39"/>
        <v>0</v>
      </c>
      <c r="H133" s="58">
        <f>IF(E133="",0,IFERROR(VLOOKUP(E133,档案费管理台账!$D$4:$H$1000,5,0),0))</f>
        <v>0</v>
      </c>
      <c r="I133" s="57"/>
      <c r="J133" s="57"/>
      <c r="K133" s="57"/>
      <c r="L133" s="57"/>
      <c r="M133" s="58" t="str">
        <f t="shared" si="40"/>
        <v/>
      </c>
      <c r="N133" s="73"/>
    </row>
    <row r="134" spans="1:14">
      <c r="A134" s="97" t="str">
        <f t="shared" si="38"/>
        <v/>
      </c>
      <c r="B134" s="98" t="str">
        <f t="shared" si="37"/>
        <v/>
      </c>
      <c r="C134" s="99"/>
      <c r="D134" s="137"/>
      <c r="E134" s="100"/>
      <c r="F134" s="57"/>
      <c r="G134" s="58">
        <f t="shared" si="39"/>
        <v>0</v>
      </c>
      <c r="H134" s="58">
        <f>IF(E134="",0,IFERROR(VLOOKUP(E134,档案费管理台账!$D$4:$H$1000,5,0),0))</f>
        <v>0</v>
      </c>
      <c r="I134" s="57"/>
      <c r="J134" s="57"/>
      <c r="K134" s="57"/>
      <c r="L134" s="57"/>
      <c r="M134" s="58" t="str">
        <f t="shared" si="40"/>
        <v/>
      </c>
      <c r="N134" s="73"/>
    </row>
    <row r="135" spans="1:14">
      <c r="A135" s="97" t="str">
        <f t="shared" si="38"/>
        <v/>
      </c>
      <c r="B135" s="98" t="str">
        <f t="shared" si="37"/>
        <v/>
      </c>
      <c r="C135" s="99"/>
      <c r="D135" s="137"/>
      <c r="E135" s="100"/>
      <c r="F135" s="57"/>
      <c r="G135" s="58">
        <f t="shared" si="39"/>
        <v>0</v>
      </c>
      <c r="H135" s="58">
        <f>IF(E135="",0,IFERROR(VLOOKUP(E135,档案费管理台账!$D$4:$H$1000,5,0),0))</f>
        <v>0</v>
      </c>
      <c r="I135" s="57"/>
      <c r="J135" s="57"/>
      <c r="K135" s="57"/>
      <c r="L135" s="57"/>
      <c r="M135" s="58" t="str">
        <f t="shared" si="40"/>
        <v/>
      </c>
      <c r="N135" s="73"/>
    </row>
    <row r="136" spans="1:14">
      <c r="A136" s="97" t="str">
        <f t="shared" si="38"/>
        <v/>
      </c>
      <c r="B136" s="98" t="str">
        <f t="shared" si="37"/>
        <v/>
      </c>
      <c r="C136" s="99"/>
      <c r="D136" s="137"/>
      <c r="E136" s="100"/>
      <c r="F136" s="57"/>
      <c r="G136" s="58">
        <f t="shared" si="39"/>
        <v>0</v>
      </c>
      <c r="H136" s="58">
        <f>IF(E136="",0,IFERROR(VLOOKUP(E136,档案费管理台账!$D$4:$H$1000,5,0),0))</f>
        <v>0</v>
      </c>
      <c r="I136" s="57"/>
      <c r="J136" s="57"/>
      <c r="K136" s="57"/>
      <c r="L136" s="57"/>
      <c r="M136" s="58" t="str">
        <f t="shared" si="40"/>
        <v/>
      </c>
      <c r="N136" s="73"/>
    </row>
    <row r="137" spans="1:14">
      <c r="A137" s="97" t="str">
        <f t="shared" si="38"/>
        <v/>
      </c>
      <c r="B137" s="98" t="str">
        <f t="shared" si="37"/>
        <v/>
      </c>
      <c r="C137" s="99"/>
      <c r="D137" s="137"/>
      <c r="E137" s="100"/>
      <c r="F137" s="57"/>
      <c r="G137" s="58">
        <f t="shared" si="39"/>
        <v>0</v>
      </c>
      <c r="H137" s="58">
        <f>IF(E137="",0,IFERROR(VLOOKUP(E137,档案费管理台账!$D$4:$H$1000,5,0),0))</f>
        <v>0</v>
      </c>
      <c r="I137" s="57"/>
      <c r="J137" s="57"/>
      <c r="K137" s="57"/>
      <c r="L137" s="57"/>
      <c r="M137" s="58" t="str">
        <f t="shared" si="40"/>
        <v/>
      </c>
      <c r="N137" s="73"/>
    </row>
    <row r="138" spans="1:14">
      <c r="A138" s="97" t="str">
        <f t="shared" si="38"/>
        <v/>
      </c>
      <c r="B138" s="98" t="str">
        <f t="shared" si="37"/>
        <v/>
      </c>
      <c r="C138" s="99"/>
      <c r="D138" s="137"/>
      <c r="E138" s="100"/>
      <c r="F138" s="57"/>
      <c r="G138" s="58">
        <f t="shared" si="39"/>
        <v>0</v>
      </c>
      <c r="H138" s="58">
        <f>IF(E138="",0,IFERROR(VLOOKUP(E138,档案费管理台账!$D$4:$H$1000,5,0),0))</f>
        <v>0</v>
      </c>
      <c r="I138" s="57"/>
      <c r="J138" s="57"/>
      <c r="K138" s="57"/>
      <c r="L138" s="57"/>
      <c r="M138" s="58" t="str">
        <f t="shared" si="40"/>
        <v/>
      </c>
      <c r="N138" s="73"/>
    </row>
    <row r="139" spans="1:14">
      <c r="A139" s="97" t="str">
        <f t="shared" si="38"/>
        <v/>
      </c>
      <c r="B139" s="98" t="str">
        <f t="shared" si="37"/>
        <v/>
      </c>
      <c r="C139" s="99"/>
      <c r="D139" s="137"/>
      <c r="E139" s="100"/>
      <c r="F139" s="57"/>
      <c r="G139" s="58">
        <f t="shared" si="39"/>
        <v>0</v>
      </c>
      <c r="H139" s="58">
        <f>IF(E139="",0,IFERROR(VLOOKUP(E139,档案费管理台账!$D$4:$H$1000,5,0),0))</f>
        <v>0</v>
      </c>
      <c r="I139" s="57"/>
      <c r="J139" s="57"/>
      <c r="K139" s="57"/>
      <c r="L139" s="57"/>
      <c r="M139" s="58" t="str">
        <f t="shared" si="40"/>
        <v/>
      </c>
      <c r="N139" s="73"/>
    </row>
    <row r="140" spans="1:14">
      <c r="A140" s="97" t="str">
        <f t="shared" si="38"/>
        <v/>
      </c>
      <c r="B140" s="98" t="str">
        <f t="shared" si="37"/>
        <v/>
      </c>
      <c r="C140" s="99"/>
      <c r="D140" s="137"/>
      <c r="E140" s="100"/>
      <c r="F140" s="57"/>
      <c r="G140" s="58">
        <f t="shared" si="39"/>
        <v>0</v>
      </c>
      <c r="H140" s="58">
        <f>IF(E140="",0,IFERROR(VLOOKUP(E140,档案费管理台账!$D$4:$H$1000,5,0),0))</f>
        <v>0</v>
      </c>
      <c r="I140" s="57"/>
      <c r="J140" s="57"/>
      <c r="K140" s="57"/>
      <c r="L140" s="57"/>
      <c r="M140" s="58" t="str">
        <f t="shared" si="40"/>
        <v/>
      </c>
      <c r="N140" s="73"/>
    </row>
    <row r="141" spans="1:14">
      <c r="A141" s="97" t="str">
        <f t="shared" si="38"/>
        <v/>
      </c>
      <c r="B141" s="98" t="str">
        <f t="shared" si="37"/>
        <v/>
      </c>
      <c r="C141" s="99"/>
      <c r="D141" s="137"/>
      <c r="E141" s="100"/>
      <c r="F141" s="57"/>
      <c r="G141" s="58">
        <f t="shared" si="39"/>
        <v>0</v>
      </c>
      <c r="H141" s="58">
        <f>IF(E141="",0,IFERROR(VLOOKUP(E141,档案费管理台账!$D$4:$H$1000,5,0),0))</f>
        <v>0</v>
      </c>
      <c r="I141" s="57"/>
      <c r="J141" s="57"/>
      <c r="K141" s="57"/>
      <c r="L141" s="57"/>
      <c r="M141" s="58" t="str">
        <f t="shared" si="40"/>
        <v/>
      </c>
      <c r="N141" s="73"/>
    </row>
    <row r="142" spans="1:14">
      <c r="A142" s="97" t="str">
        <f t="shared" si="38"/>
        <v/>
      </c>
      <c r="B142" s="98" t="str">
        <f t="shared" si="37"/>
        <v/>
      </c>
      <c r="C142" s="99"/>
      <c r="D142" s="137"/>
      <c r="E142" s="100"/>
      <c r="F142" s="57"/>
      <c r="G142" s="58">
        <f t="shared" si="39"/>
        <v>0</v>
      </c>
      <c r="H142" s="58">
        <f>IF(E142="",0,IFERROR(VLOOKUP(E142,档案费管理台账!$D$4:$H$1000,5,0),0))</f>
        <v>0</v>
      </c>
      <c r="I142" s="57"/>
      <c r="J142" s="57"/>
      <c r="K142" s="57"/>
      <c r="L142" s="57"/>
      <c r="M142" s="58" t="str">
        <f t="shared" si="40"/>
        <v/>
      </c>
      <c r="N142" s="73"/>
    </row>
    <row r="143" spans="1:14">
      <c r="A143" s="97" t="str">
        <f t="shared" si="38"/>
        <v/>
      </c>
      <c r="B143" s="98" t="str">
        <f t="shared" si="37"/>
        <v/>
      </c>
      <c r="C143" s="99"/>
      <c r="D143" s="137"/>
      <c r="E143" s="100"/>
      <c r="F143" s="57"/>
      <c r="G143" s="58">
        <f t="shared" si="39"/>
        <v>0</v>
      </c>
      <c r="H143" s="58">
        <f>IF(E143="",0,IFERROR(VLOOKUP(E143,档案费管理台账!$D$4:$H$1000,5,0),0))</f>
        <v>0</v>
      </c>
      <c r="I143" s="57"/>
      <c r="J143" s="57"/>
      <c r="K143" s="57"/>
      <c r="L143" s="57"/>
      <c r="M143" s="58" t="str">
        <f t="shared" si="40"/>
        <v/>
      </c>
      <c r="N143" s="73"/>
    </row>
    <row r="144" spans="1:14">
      <c r="A144" s="97" t="str">
        <f t="shared" si="38"/>
        <v/>
      </c>
      <c r="B144" s="98" t="str">
        <f t="shared" si="37"/>
        <v/>
      </c>
      <c r="C144" s="99"/>
      <c r="D144" s="137"/>
      <c r="E144" s="100"/>
      <c r="F144" s="57"/>
      <c r="G144" s="58">
        <f t="shared" si="39"/>
        <v>0</v>
      </c>
      <c r="H144" s="58">
        <f>IF(E144="",0,IFERROR(VLOOKUP(E144,档案费管理台账!$D$4:$H$1000,5,0),0))</f>
        <v>0</v>
      </c>
      <c r="I144" s="57"/>
      <c r="J144" s="57"/>
      <c r="K144" s="57"/>
      <c r="L144" s="57"/>
      <c r="M144" s="58" t="str">
        <f t="shared" si="40"/>
        <v/>
      </c>
      <c r="N144" s="73"/>
    </row>
    <row r="145" spans="1:14">
      <c r="A145" s="97" t="str">
        <f t="shared" si="38"/>
        <v/>
      </c>
      <c r="B145" s="98" t="str">
        <f t="shared" si="37"/>
        <v/>
      </c>
      <c r="C145" s="99"/>
      <c r="D145" s="137"/>
      <c r="E145" s="100"/>
      <c r="F145" s="57"/>
      <c r="G145" s="58">
        <f t="shared" si="39"/>
        <v>0</v>
      </c>
      <c r="H145" s="58">
        <f>IF(E145="",0,IFERROR(VLOOKUP(E145,档案费管理台账!$D$4:$H$1000,5,0),0))</f>
        <v>0</v>
      </c>
      <c r="I145" s="57"/>
      <c r="J145" s="57"/>
      <c r="K145" s="57"/>
      <c r="L145" s="57"/>
      <c r="M145" s="58" t="str">
        <f t="shared" si="40"/>
        <v/>
      </c>
      <c r="N145" s="73"/>
    </row>
    <row r="146" spans="1:14">
      <c r="A146" s="97" t="str">
        <f t="shared" si="38"/>
        <v/>
      </c>
      <c r="B146" s="98" t="str">
        <f t="shared" si="37"/>
        <v/>
      </c>
      <c r="C146" s="99"/>
      <c r="D146" s="137"/>
      <c r="E146" s="100"/>
      <c r="F146" s="57"/>
      <c r="G146" s="58">
        <f t="shared" si="39"/>
        <v>0</v>
      </c>
      <c r="H146" s="58">
        <f>IF(E146="",0,IFERROR(VLOOKUP(E146,档案费管理台账!$D$4:$H$1000,5,0),0))</f>
        <v>0</v>
      </c>
      <c r="I146" s="57"/>
      <c r="J146" s="57"/>
      <c r="K146" s="57"/>
      <c r="L146" s="57"/>
      <c r="M146" s="58" t="str">
        <f t="shared" si="40"/>
        <v/>
      </c>
      <c r="N146" s="73"/>
    </row>
    <row r="147" spans="1:14">
      <c r="A147" s="97" t="str">
        <f t="shared" si="38"/>
        <v/>
      </c>
      <c r="B147" s="98" t="str">
        <f t="shared" si="37"/>
        <v/>
      </c>
      <c r="C147" s="99"/>
      <c r="D147" s="137"/>
      <c r="E147" s="100"/>
      <c r="F147" s="57"/>
      <c r="G147" s="58">
        <f t="shared" si="39"/>
        <v>0</v>
      </c>
      <c r="H147" s="58">
        <f>IF(E147="",0,IFERROR(VLOOKUP(E147,档案费管理台账!$D$4:$H$1000,5,0),0))</f>
        <v>0</v>
      </c>
      <c r="I147" s="57"/>
      <c r="J147" s="57"/>
      <c r="K147" s="57"/>
      <c r="L147" s="57"/>
      <c r="M147" s="58" t="str">
        <f t="shared" si="40"/>
        <v/>
      </c>
      <c r="N147" s="73"/>
    </row>
    <row r="148" spans="1:14">
      <c r="A148" s="97" t="str">
        <f t="shared" si="38"/>
        <v/>
      </c>
      <c r="B148" s="98" t="str">
        <f t="shared" si="37"/>
        <v/>
      </c>
      <c r="C148" s="99"/>
      <c r="D148" s="137"/>
      <c r="E148" s="100"/>
      <c r="F148" s="57"/>
      <c r="G148" s="58">
        <f t="shared" si="39"/>
        <v>0</v>
      </c>
      <c r="H148" s="58">
        <f>IF(E148="",0,IFERROR(VLOOKUP(E148,档案费管理台账!$D$4:$H$1000,5,0),0))</f>
        <v>0</v>
      </c>
      <c r="I148" s="57"/>
      <c r="J148" s="57"/>
      <c r="K148" s="57"/>
      <c r="L148" s="57"/>
      <c r="M148" s="58" t="str">
        <f t="shared" si="40"/>
        <v/>
      </c>
      <c r="N148" s="73"/>
    </row>
    <row r="149" spans="1:14">
      <c r="A149" s="97" t="str">
        <f t="shared" si="38"/>
        <v/>
      </c>
      <c r="B149" s="98" t="str">
        <f t="shared" si="37"/>
        <v/>
      </c>
      <c r="C149" s="99"/>
      <c r="D149" s="137"/>
      <c r="E149" s="100"/>
      <c r="F149" s="57"/>
      <c r="G149" s="58">
        <f t="shared" si="39"/>
        <v>0</v>
      </c>
      <c r="H149" s="58">
        <f>IF(E149="",0,IFERROR(VLOOKUP(E149,档案费管理台账!$D$4:$H$1000,5,0),0))</f>
        <v>0</v>
      </c>
      <c r="I149" s="57"/>
      <c r="J149" s="57"/>
      <c r="K149" s="57"/>
      <c r="L149" s="57"/>
      <c r="M149" s="58" t="str">
        <f t="shared" si="40"/>
        <v/>
      </c>
      <c r="N149" s="73"/>
    </row>
    <row r="150" spans="1:14">
      <c r="A150" s="97" t="str">
        <f t="shared" si="38"/>
        <v/>
      </c>
      <c r="B150" s="98" t="str">
        <f t="shared" si="37"/>
        <v/>
      </c>
      <c r="C150" s="99"/>
      <c r="D150" s="137"/>
      <c r="E150" s="100"/>
      <c r="F150" s="57"/>
      <c r="G150" s="58">
        <f t="shared" si="39"/>
        <v>0</v>
      </c>
      <c r="H150" s="58">
        <f>IF(E150="",0,IFERROR(VLOOKUP(E150,档案费管理台账!$D$4:$H$1000,5,0),0))</f>
        <v>0</v>
      </c>
      <c r="I150" s="57"/>
      <c r="J150" s="57"/>
      <c r="K150" s="57"/>
      <c r="L150" s="57"/>
      <c r="M150" s="58" t="str">
        <f t="shared" si="40"/>
        <v/>
      </c>
      <c r="N150" s="73"/>
    </row>
    <row r="151" spans="1:14">
      <c r="A151" s="97" t="str">
        <f t="shared" si="38"/>
        <v/>
      </c>
      <c r="B151" s="98" t="str">
        <f t="shared" si="37"/>
        <v/>
      </c>
      <c r="C151" s="99"/>
      <c r="D151" s="137"/>
      <c r="E151" s="100"/>
      <c r="F151" s="57"/>
      <c r="G151" s="58">
        <f t="shared" si="39"/>
        <v>0</v>
      </c>
      <c r="H151" s="58">
        <f>IF(E151="",0,IFERROR(VLOOKUP(E151,档案费管理台账!$D$4:$H$1000,5,0),0))</f>
        <v>0</v>
      </c>
      <c r="I151" s="57"/>
      <c r="J151" s="57"/>
      <c r="K151" s="57"/>
      <c r="L151" s="57"/>
      <c r="M151" s="58" t="str">
        <f t="shared" si="40"/>
        <v/>
      </c>
      <c r="N151" s="73"/>
    </row>
    <row r="152" spans="1:14">
      <c r="A152" s="97" t="str">
        <f t="shared" si="38"/>
        <v/>
      </c>
      <c r="B152" s="98" t="str">
        <f t="shared" si="37"/>
        <v/>
      </c>
      <c r="C152" s="99"/>
      <c r="D152" s="137"/>
      <c r="E152" s="100"/>
      <c r="F152" s="57"/>
      <c r="G152" s="58">
        <f t="shared" si="39"/>
        <v>0</v>
      </c>
      <c r="H152" s="58">
        <f>IF(E152="",0,IFERROR(VLOOKUP(E152,档案费管理台账!$D$4:$H$1000,5,0),0))</f>
        <v>0</v>
      </c>
      <c r="I152" s="57"/>
      <c r="J152" s="57"/>
      <c r="K152" s="57"/>
      <c r="L152" s="57"/>
      <c r="M152" s="58" t="str">
        <f t="shared" si="40"/>
        <v/>
      </c>
      <c r="N152" s="73"/>
    </row>
    <row r="153" spans="1:14">
      <c r="A153" s="97" t="str">
        <f t="shared" si="38"/>
        <v/>
      </c>
      <c r="B153" s="98" t="str">
        <f t="shared" si="37"/>
        <v/>
      </c>
      <c r="C153" s="99"/>
      <c r="D153" s="137"/>
      <c r="E153" s="100"/>
      <c r="F153" s="57"/>
      <c r="G153" s="58">
        <f t="shared" si="39"/>
        <v>0</v>
      </c>
      <c r="H153" s="58">
        <f>IF(E153="",0,IFERROR(VLOOKUP(E153,档案费管理台账!$D$4:$H$1000,5,0),0))</f>
        <v>0</v>
      </c>
      <c r="I153" s="57"/>
      <c r="J153" s="57"/>
      <c r="K153" s="57"/>
      <c r="L153" s="57"/>
      <c r="M153" s="58" t="str">
        <f t="shared" si="40"/>
        <v/>
      </c>
      <c r="N153" s="73"/>
    </row>
    <row r="154" spans="1:14">
      <c r="A154" s="97" t="str">
        <f t="shared" si="38"/>
        <v/>
      </c>
      <c r="B154" s="98" t="str">
        <f t="shared" si="37"/>
        <v/>
      </c>
      <c r="C154" s="99"/>
      <c r="D154" s="137"/>
      <c r="E154" s="100"/>
      <c r="F154" s="57"/>
      <c r="G154" s="58">
        <f t="shared" si="39"/>
        <v>0</v>
      </c>
      <c r="H154" s="58">
        <f>IF(E154="",0,IFERROR(VLOOKUP(E154,档案费管理台账!$D$4:$H$1000,5,0),0))</f>
        <v>0</v>
      </c>
      <c r="I154" s="57"/>
      <c r="J154" s="57"/>
      <c r="K154" s="57"/>
      <c r="L154" s="57"/>
      <c r="M154" s="58" t="str">
        <f t="shared" si="40"/>
        <v/>
      </c>
      <c r="N154" s="73"/>
    </row>
    <row r="155" spans="1:14">
      <c r="A155" s="97" t="str">
        <f t="shared" si="38"/>
        <v/>
      </c>
      <c r="B155" s="98" t="str">
        <f t="shared" si="37"/>
        <v/>
      </c>
      <c r="C155" s="99"/>
      <c r="D155" s="137"/>
      <c r="E155" s="100"/>
      <c r="F155" s="57"/>
      <c r="G155" s="58">
        <f t="shared" si="39"/>
        <v>0</v>
      </c>
      <c r="H155" s="58">
        <f>IF(E155="",0,IFERROR(VLOOKUP(E155,档案费管理台账!$D$4:$H$1000,5,0),0))</f>
        <v>0</v>
      </c>
      <c r="I155" s="57"/>
      <c r="J155" s="57"/>
      <c r="K155" s="57"/>
      <c r="L155" s="57"/>
      <c r="M155" s="58" t="str">
        <f t="shared" si="40"/>
        <v/>
      </c>
      <c r="N155" s="73"/>
    </row>
    <row r="156" spans="1:14">
      <c r="A156" s="97" t="str">
        <f t="shared" si="38"/>
        <v/>
      </c>
      <c r="B156" s="98" t="str">
        <f t="shared" si="37"/>
        <v/>
      </c>
      <c r="C156" s="99"/>
      <c r="D156" s="137"/>
      <c r="E156" s="100"/>
      <c r="F156" s="57"/>
      <c r="G156" s="58">
        <f t="shared" si="39"/>
        <v>0</v>
      </c>
      <c r="H156" s="58">
        <f>IF(E156="",0,IFERROR(VLOOKUP(E156,档案费管理台账!$D$4:$H$1000,5,0),0))</f>
        <v>0</v>
      </c>
      <c r="I156" s="57"/>
      <c r="J156" s="57"/>
      <c r="K156" s="57"/>
      <c r="L156" s="57"/>
      <c r="M156" s="58" t="str">
        <f t="shared" si="40"/>
        <v/>
      </c>
      <c r="N156" s="73"/>
    </row>
    <row r="157" spans="1:14">
      <c r="A157" s="97" t="str">
        <f t="shared" si="38"/>
        <v/>
      </c>
      <c r="B157" s="98" t="str">
        <f t="shared" si="37"/>
        <v/>
      </c>
      <c r="C157" s="99"/>
      <c r="D157" s="137"/>
      <c r="E157" s="100"/>
      <c r="F157" s="57"/>
      <c r="G157" s="58">
        <f t="shared" si="39"/>
        <v>0</v>
      </c>
      <c r="H157" s="58">
        <f>IF(E157="",0,IFERROR(VLOOKUP(E157,档案费管理台账!$D$4:$H$1000,5,0),0))</f>
        <v>0</v>
      </c>
      <c r="I157" s="57"/>
      <c r="J157" s="57"/>
      <c r="K157" s="57"/>
      <c r="L157" s="57"/>
      <c r="M157" s="58" t="str">
        <f t="shared" si="40"/>
        <v/>
      </c>
      <c r="N157" s="73"/>
    </row>
    <row r="158" spans="1:14">
      <c r="A158" s="97" t="str">
        <f t="shared" si="38"/>
        <v/>
      </c>
      <c r="B158" s="98" t="str">
        <f t="shared" si="37"/>
        <v/>
      </c>
      <c r="C158" s="99"/>
      <c r="D158" s="137"/>
      <c r="E158" s="100"/>
      <c r="F158" s="57"/>
      <c r="G158" s="58">
        <f t="shared" si="39"/>
        <v>0</v>
      </c>
      <c r="H158" s="58">
        <f>IF(E158="",0,IFERROR(VLOOKUP(E158,档案费管理台账!$D$4:$H$1000,5,0),0))</f>
        <v>0</v>
      </c>
      <c r="I158" s="57"/>
      <c r="J158" s="57"/>
      <c r="K158" s="57"/>
      <c r="L158" s="57"/>
      <c r="M158" s="58" t="str">
        <f t="shared" si="40"/>
        <v/>
      </c>
      <c r="N158" s="73"/>
    </row>
    <row r="159" spans="1:14">
      <c r="A159" s="97" t="str">
        <f t="shared" si="38"/>
        <v/>
      </c>
      <c r="B159" s="98" t="str">
        <f t="shared" si="37"/>
        <v/>
      </c>
      <c r="C159" s="99"/>
      <c r="D159" s="137"/>
      <c r="E159" s="100"/>
      <c r="F159" s="57"/>
      <c r="G159" s="58">
        <f t="shared" si="39"/>
        <v>0</v>
      </c>
      <c r="H159" s="58">
        <f>IF(E159="",0,IFERROR(VLOOKUP(E159,档案费管理台账!$D$4:$H$1000,5,0),0))</f>
        <v>0</v>
      </c>
      <c r="I159" s="57"/>
      <c r="J159" s="57"/>
      <c r="K159" s="57"/>
      <c r="L159" s="57"/>
      <c r="M159" s="58" t="str">
        <f t="shared" si="40"/>
        <v/>
      </c>
      <c r="N159" s="73"/>
    </row>
    <row r="160" spans="1:14">
      <c r="A160" s="97" t="str">
        <f t="shared" si="38"/>
        <v/>
      </c>
      <c r="B160" s="98" t="str">
        <f t="shared" si="37"/>
        <v/>
      </c>
      <c r="C160" s="99"/>
      <c r="D160" s="137"/>
      <c r="E160" s="100"/>
      <c r="F160" s="57"/>
      <c r="G160" s="58">
        <f t="shared" si="39"/>
        <v>0</v>
      </c>
      <c r="H160" s="58">
        <f>IF(E160="",0,IFERROR(VLOOKUP(E160,档案费管理台账!$D$4:$H$1000,5,0),0))</f>
        <v>0</v>
      </c>
      <c r="I160" s="57"/>
      <c r="J160" s="57"/>
      <c r="K160" s="57"/>
      <c r="L160" s="57"/>
      <c r="M160" s="58" t="str">
        <f t="shared" si="40"/>
        <v/>
      </c>
      <c r="N160" s="73"/>
    </row>
    <row r="161" spans="1:14">
      <c r="A161" s="97" t="str">
        <f t="shared" si="38"/>
        <v/>
      </c>
      <c r="B161" s="98" t="str">
        <f t="shared" si="37"/>
        <v/>
      </c>
      <c r="C161" s="99"/>
      <c r="D161" s="137"/>
      <c r="E161" s="100"/>
      <c r="F161" s="57"/>
      <c r="G161" s="58">
        <f t="shared" si="39"/>
        <v>0</v>
      </c>
      <c r="H161" s="58">
        <f>IF(E161="",0,IFERROR(VLOOKUP(E161,档案费管理台账!$D$4:$H$1000,5,0),0))</f>
        <v>0</v>
      </c>
      <c r="I161" s="57"/>
      <c r="J161" s="57"/>
      <c r="K161" s="57"/>
      <c r="L161" s="57"/>
      <c r="M161" s="58" t="str">
        <f t="shared" si="40"/>
        <v/>
      </c>
      <c r="N161" s="73"/>
    </row>
    <row r="162" spans="1:14">
      <c r="A162" s="97" t="str">
        <f t="shared" si="38"/>
        <v/>
      </c>
      <c r="B162" s="98" t="str">
        <f t="shared" si="37"/>
        <v/>
      </c>
      <c r="C162" s="99"/>
      <c r="D162" s="137"/>
      <c r="E162" s="100"/>
      <c r="F162" s="57"/>
      <c r="G162" s="58">
        <f t="shared" si="39"/>
        <v>0</v>
      </c>
      <c r="H162" s="58">
        <f>IF(E162="",0,IFERROR(VLOOKUP(E162,档案费管理台账!$D$4:$H$1000,5,0),0))</f>
        <v>0</v>
      </c>
      <c r="I162" s="57"/>
      <c r="J162" s="57"/>
      <c r="K162" s="57"/>
      <c r="L162" s="57"/>
      <c r="M162" s="58" t="str">
        <f t="shared" si="40"/>
        <v/>
      </c>
      <c r="N162" s="73"/>
    </row>
    <row r="163" spans="1:14">
      <c r="A163" s="97" t="str">
        <f t="shared" si="38"/>
        <v/>
      </c>
      <c r="B163" s="98" t="str">
        <f t="shared" si="37"/>
        <v/>
      </c>
      <c r="C163" s="99"/>
      <c r="D163" s="137"/>
      <c r="E163" s="100"/>
      <c r="F163" s="57"/>
      <c r="G163" s="58">
        <f t="shared" si="39"/>
        <v>0</v>
      </c>
      <c r="H163" s="58">
        <f>IF(E163="",0,IFERROR(VLOOKUP(E163,档案费管理台账!$D$4:$H$1000,5,0),0))</f>
        <v>0</v>
      </c>
      <c r="I163" s="57"/>
      <c r="J163" s="57"/>
      <c r="K163" s="57"/>
      <c r="L163" s="57"/>
      <c r="M163" s="58" t="str">
        <f t="shared" si="40"/>
        <v/>
      </c>
      <c r="N163" s="73"/>
    </row>
    <row r="164" spans="1:14">
      <c r="A164" s="97" t="str">
        <f t="shared" si="38"/>
        <v/>
      </c>
      <c r="B164" s="98" t="str">
        <f t="shared" si="37"/>
        <v/>
      </c>
      <c r="C164" s="99"/>
      <c r="D164" s="137"/>
      <c r="E164" s="100"/>
      <c r="F164" s="57"/>
      <c r="G164" s="58">
        <f t="shared" si="39"/>
        <v>0</v>
      </c>
      <c r="H164" s="58">
        <f>IF(E164="",0,IFERROR(VLOOKUP(E164,档案费管理台账!$D$4:$H$1000,5,0),0))</f>
        <v>0</v>
      </c>
      <c r="I164" s="57"/>
      <c r="J164" s="57"/>
      <c r="K164" s="57"/>
      <c r="L164" s="57"/>
      <c r="M164" s="58" t="str">
        <f t="shared" si="40"/>
        <v/>
      </c>
      <c r="N164" s="73"/>
    </row>
    <row r="165" spans="1:14">
      <c r="A165" s="97" t="str">
        <f t="shared" si="38"/>
        <v/>
      </c>
      <c r="B165" s="98" t="str">
        <f t="shared" si="37"/>
        <v/>
      </c>
      <c r="C165" s="99"/>
      <c r="D165" s="137"/>
      <c r="E165" s="100"/>
      <c r="F165" s="57"/>
      <c r="G165" s="58">
        <f t="shared" si="39"/>
        <v>0</v>
      </c>
      <c r="H165" s="58">
        <f>IF(E165="",0,IFERROR(VLOOKUP(E165,档案费管理台账!$D$4:$H$1000,5,0),0))</f>
        <v>0</v>
      </c>
      <c r="I165" s="57"/>
      <c r="J165" s="57"/>
      <c r="K165" s="57"/>
      <c r="L165" s="57"/>
      <c r="M165" s="58" t="str">
        <f t="shared" si="40"/>
        <v/>
      </c>
      <c r="N165" s="73"/>
    </row>
    <row r="166" spans="1:14">
      <c r="A166" s="97" t="str">
        <f t="shared" si="38"/>
        <v/>
      </c>
      <c r="B166" s="98" t="str">
        <f t="shared" si="37"/>
        <v/>
      </c>
      <c r="C166" s="99"/>
      <c r="D166" s="137"/>
      <c r="E166" s="100"/>
      <c r="F166" s="57"/>
      <c r="G166" s="58">
        <f t="shared" si="39"/>
        <v>0</v>
      </c>
      <c r="H166" s="58">
        <f>IF(E166="",0,IFERROR(VLOOKUP(E166,档案费管理台账!$D$4:$H$1000,5,0),0))</f>
        <v>0</v>
      </c>
      <c r="I166" s="57"/>
      <c r="J166" s="57"/>
      <c r="K166" s="57"/>
      <c r="L166" s="57"/>
      <c r="M166" s="58" t="str">
        <f t="shared" si="40"/>
        <v/>
      </c>
      <c r="N166" s="73"/>
    </row>
    <row r="167" spans="1:14">
      <c r="A167" s="97" t="str">
        <f t="shared" si="38"/>
        <v/>
      </c>
      <c r="B167" s="98" t="str">
        <f t="shared" si="37"/>
        <v/>
      </c>
      <c r="C167" s="99"/>
      <c r="D167" s="137"/>
      <c r="E167" s="100"/>
      <c r="F167" s="57"/>
      <c r="G167" s="58">
        <f t="shared" si="39"/>
        <v>0</v>
      </c>
      <c r="H167" s="58">
        <f>IF(E167="",0,IFERROR(VLOOKUP(E167,档案费管理台账!$D$4:$H$1000,5,0),0))</f>
        <v>0</v>
      </c>
      <c r="I167" s="57"/>
      <c r="J167" s="57"/>
      <c r="K167" s="57"/>
      <c r="L167" s="57"/>
      <c r="M167" s="58" t="str">
        <f t="shared" si="40"/>
        <v/>
      </c>
      <c r="N167" s="73"/>
    </row>
    <row r="168" spans="1:14">
      <c r="A168" s="97" t="str">
        <f t="shared" si="38"/>
        <v/>
      </c>
      <c r="B168" s="98" t="str">
        <f t="shared" si="37"/>
        <v/>
      </c>
      <c r="C168" s="99"/>
      <c r="D168" s="137"/>
      <c r="E168" s="100"/>
      <c r="F168" s="57"/>
      <c r="G168" s="58">
        <f t="shared" si="39"/>
        <v>0</v>
      </c>
      <c r="H168" s="58">
        <f>IF(E168="",0,IFERROR(VLOOKUP(E168,档案费管理台账!$D$4:$H$1000,5,0),0))</f>
        <v>0</v>
      </c>
      <c r="I168" s="57"/>
      <c r="J168" s="57"/>
      <c r="K168" s="57"/>
      <c r="L168" s="57"/>
      <c r="M168" s="58" t="str">
        <f t="shared" si="40"/>
        <v/>
      </c>
      <c r="N168" s="73"/>
    </row>
    <row r="169" spans="1:14">
      <c r="A169" s="97" t="str">
        <f t="shared" si="38"/>
        <v/>
      </c>
      <c r="B169" s="98" t="str">
        <f t="shared" si="37"/>
        <v/>
      </c>
      <c r="C169" s="99"/>
      <c r="D169" s="137"/>
      <c r="E169" s="100"/>
      <c r="F169" s="57"/>
      <c r="G169" s="58">
        <f t="shared" si="39"/>
        <v>0</v>
      </c>
      <c r="H169" s="58">
        <f>IF(E169="",0,IFERROR(VLOOKUP(E169,档案费管理台账!$D$4:$H$1000,5,0),0))</f>
        <v>0</v>
      </c>
      <c r="I169" s="57"/>
      <c r="J169" s="57"/>
      <c r="K169" s="57"/>
      <c r="L169" s="57"/>
      <c r="M169" s="58" t="str">
        <f t="shared" si="40"/>
        <v/>
      </c>
      <c r="N169" s="73"/>
    </row>
    <row r="170" spans="1:14">
      <c r="A170" s="97" t="str">
        <f t="shared" si="38"/>
        <v/>
      </c>
      <c r="B170" s="98" t="str">
        <f t="shared" si="37"/>
        <v/>
      </c>
      <c r="C170" s="99"/>
      <c r="D170" s="137"/>
      <c r="E170" s="100"/>
      <c r="F170" s="57"/>
      <c r="G170" s="58">
        <f t="shared" si="39"/>
        <v>0</v>
      </c>
      <c r="H170" s="58">
        <f>IF(E170="",0,IFERROR(VLOOKUP(E170,档案费管理台账!$D$4:$H$1000,5,0),0))</f>
        <v>0</v>
      </c>
      <c r="I170" s="57"/>
      <c r="J170" s="57"/>
      <c r="K170" s="57"/>
      <c r="L170" s="57"/>
      <c r="M170" s="58" t="str">
        <f t="shared" si="40"/>
        <v/>
      </c>
      <c r="N170" s="73"/>
    </row>
    <row r="171" spans="1:14">
      <c r="A171" s="97" t="str">
        <f t="shared" si="38"/>
        <v/>
      </c>
      <c r="B171" s="98" t="str">
        <f t="shared" si="37"/>
        <v/>
      </c>
      <c r="C171" s="99"/>
      <c r="D171" s="137"/>
      <c r="E171" s="100"/>
      <c r="F171" s="57"/>
      <c r="G171" s="58">
        <f t="shared" si="39"/>
        <v>0</v>
      </c>
      <c r="H171" s="58">
        <f>IF(E171="",0,IFERROR(VLOOKUP(E171,档案费管理台账!$D$4:$H$1000,5,0),0))</f>
        <v>0</v>
      </c>
      <c r="I171" s="57"/>
      <c r="J171" s="57"/>
      <c r="K171" s="57"/>
      <c r="L171" s="57"/>
      <c r="M171" s="58" t="str">
        <f t="shared" si="40"/>
        <v/>
      </c>
      <c r="N171" s="73"/>
    </row>
    <row r="172" spans="1:14">
      <c r="A172" s="97" t="str">
        <f t="shared" si="38"/>
        <v/>
      </c>
      <c r="B172" s="98" t="str">
        <f t="shared" ref="B172:B235" si="41">IF(C172="","",MONTH(C172)&amp;"月")</f>
        <v/>
      </c>
      <c r="C172" s="99"/>
      <c r="D172" s="137"/>
      <c r="E172" s="100"/>
      <c r="F172" s="57"/>
      <c r="G172" s="58">
        <f t="shared" si="39"/>
        <v>0</v>
      </c>
      <c r="H172" s="58">
        <f>IF(E172="",0,IFERROR(VLOOKUP(E172,档案费管理台账!$D$4:$H$1000,5,0),0))</f>
        <v>0</v>
      </c>
      <c r="I172" s="57"/>
      <c r="J172" s="57"/>
      <c r="K172" s="57"/>
      <c r="L172" s="57"/>
      <c r="M172" s="58" t="str">
        <f t="shared" si="40"/>
        <v/>
      </c>
      <c r="N172" s="73"/>
    </row>
    <row r="173" spans="1:14">
      <c r="A173" s="97" t="str">
        <f t="shared" ref="A173:A236" si="42">IF(C173="","",ROW()-42)</f>
        <v/>
      </c>
      <c r="B173" s="98" t="str">
        <f t="shared" si="41"/>
        <v/>
      </c>
      <c r="C173" s="99"/>
      <c r="D173" s="137"/>
      <c r="E173" s="100"/>
      <c r="F173" s="57"/>
      <c r="G173" s="58">
        <f t="shared" ref="G173:G236" si="43">IF(F173="",0,F173*$K$41)</f>
        <v>0</v>
      </c>
      <c r="H173" s="58">
        <f>IF(E173="",0,IFERROR(VLOOKUP(E173,档案费管理台账!$D$4:$H$1000,5,0),0))</f>
        <v>0</v>
      </c>
      <c r="I173" s="57"/>
      <c r="J173" s="57"/>
      <c r="K173" s="57"/>
      <c r="L173" s="57"/>
      <c r="M173" s="58" t="str">
        <f t="shared" ref="M173:M236" si="44">IF(C173="","",ROUND(M172+G173-I173-J173-K173-L173-H173,2))</f>
        <v/>
      </c>
      <c r="N173" s="73"/>
    </row>
    <row r="174" spans="1:14">
      <c r="A174" s="97" t="str">
        <f t="shared" si="42"/>
        <v/>
      </c>
      <c r="B174" s="98" t="str">
        <f t="shared" si="41"/>
        <v/>
      </c>
      <c r="C174" s="99"/>
      <c r="D174" s="137"/>
      <c r="E174" s="100"/>
      <c r="F174" s="57"/>
      <c r="G174" s="58">
        <f t="shared" si="43"/>
        <v>0</v>
      </c>
      <c r="H174" s="58">
        <f>IF(E174="",0,IFERROR(VLOOKUP(E174,档案费管理台账!$D$4:$H$1000,5,0),0))</f>
        <v>0</v>
      </c>
      <c r="I174" s="57"/>
      <c r="J174" s="57"/>
      <c r="K174" s="57"/>
      <c r="L174" s="57"/>
      <c r="M174" s="58" t="str">
        <f t="shared" si="44"/>
        <v/>
      </c>
      <c r="N174" s="73"/>
    </row>
    <row r="175" spans="1:14">
      <c r="A175" s="97" t="str">
        <f t="shared" si="42"/>
        <v/>
      </c>
      <c r="B175" s="98" t="str">
        <f t="shared" si="41"/>
        <v/>
      </c>
      <c r="C175" s="99"/>
      <c r="D175" s="137"/>
      <c r="E175" s="100"/>
      <c r="F175" s="57"/>
      <c r="G175" s="58">
        <f t="shared" si="43"/>
        <v>0</v>
      </c>
      <c r="H175" s="58">
        <f>IF(E175="",0,IFERROR(VLOOKUP(E175,档案费管理台账!$D$4:$H$1000,5,0),0))</f>
        <v>0</v>
      </c>
      <c r="I175" s="57"/>
      <c r="J175" s="57"/>
      <c r="K175" s="57"/>
      <c r="L175" s="57"/>
      <c r="M175" s="58" t="str">
        <f t="shared" si="44"/>
        <v/>
      </c>
      <c r="N175" s="73"/>
    </row>
    <row r="176" spans="1:14">
      <c r="A176" s="97" t="str">
        <f t="shared" si="42"/>
        <v/>
      </c>
      <c r="B176" s="98" t="str">
        <f t="shared" si="41"/>
        <v/>
      </c>
      <c r="C176" s="99"/>
      <c r="D176" s="137"/>
      <c r="E176" s="100"/>
      <c r="F176" s="57"/>
      <c r="G176" s="58">
        <f t="shared" si="43"/>
        <v>0</v>
      </c>
      <c r="H176" s="58">
        <f>IF(E176="",0,IFERROR(VLOOKUP(E176,档案费管理台账!$D$4:$H$1000,5,0),0))</f>
        <v>0</v>
      </c>
      <c r="I176" s="57"/>
      <c r="J176" s="57"/>
      <c r="K176" s="57"/>
      <c r="L176" s="57"/>
      <c r="M176" s="58" t="str">
        <f t="shared" si="44"/>
        <v/>
      </c>
      <c r="N176" s="73"/>
    </row>
    <row r="177" spans="1:14">
      <c r="A177" s="97" t="str">
        <f t="shared" si="42"/>
        <v/>
      </c>
      <c r="B177" s="98" t="str">
        <f t="shared" si="41"/>
        <v/>
      </c>
      <c r="C177" s="99"/>
      <c r="D177" s="137"/>
      <c r="E177" s="100"/>
      <c r="F177" s="57"/>
      <c r="G177" s="58">
        <f t="shared" si="43"/>
        <v>0</v>
      </c>
      <c r="H177" s="58">
        <f>IF(E177="",0,IFERROR(VLOOKUP(E177,档案费管理台账!$D$4:$H$1000,5,0),0))</f>
        <v>0</v>
      </c>
      <c r="I177" s="57"/>
      <c r="J177" s="57"/>
      <c r="K177" s="57"/>
      <c r="L177" s="57"/>
      <c r="M177" s="58" t="str">
        <f t="shared" si="44"/>
        <v/>
      </c>
      <c r="N177" s="73"/>
    </row>
    <row r="178" spans="1:14">
      <c r="A178" s="97" t="str">
        <f t="shared" si="42"/>
        <v/>
      </c>
      <c r="B178" s="98" t="str">
        <f t="shared" si="41"/>
        <v/>
      </c>
      <c r="C178" s="99"/>
      <c r="D178" s="137"/>
      <c r="E178" s="100"/>
      <c r="F178" s="57"/>
      <c r="G178" s="58">
        <f t="shared" si="43"/>
        <v>0</v>
      </c>
      <c r="H178" s="58">
        <f>IF(E178="",0,IFERROR(VLOOKUP(E178,档案费管理台账!$D$4:$H$1000,5,0),0))</f>
        <v>0</v>
      </c>
      <c r="I178" s="57"/>
      <c r="J178" s="57"/>
      <c r="K178" s="57"/>
      <c r="L178" s="57"/>
      <c r="M178" s="58" t="str">
        <f t="shared" si="44"/>
        <v/>
      </c>
      <c r="N178" s="73"/>
    </row>
    <row r="179" spans="1:14">
      <c r="A179" s="97" t="str">
        <f t="shared" si="42"/>
        <v/>
      </c>
      <c r="B179" s="98" t="str">
        <f t="shared" si="41"/>
        <v/>
      </c>
      <c r="C179" s="99"/>
      <c r="D179" s="137"/>
      <c r="E179" s="100"/>
      <c r="F179" s="57"/>
      <c r="G179" s="58">
        <f t="shared" si="43"/>
        <v>0</v>
      </c>
      <c r="H179" s="58">
        <f>IF(E179="",0,IFERROR(VLOOKUP(E179,档案费管理台账!$D$4:$H$1000,5,0),0))</f>
        <v>0</v>
      </c>
      <c r="I179" s="57"/>
      <c r="J179" s="57"/>
      <c r="K179" s="57"/>
      <c r="L179" s="57"/>
      <c r="M179" s="58" t="str">
        <f t="shared" si="44"/>
        <v/>
      </c>
      <c r="N179" s="73"/>
    </row>
    <row r="180" spans="1:14">
      <c r="A180" s="97" t="str">
        <f t="shared" si="42"/>
        <v/>
      </c>
      <c r="B180" s="98" t="str">
        <f t="shared" si="41"/>
        <v/>
      </c>
      <c r="C180" s="99"/>
      <c r="D180" s="137"/>
      <c r="E180" s="100"/>
      <c r="F180" s="57"/>
      <c r="G180" s="58">
        <f t="shared" si="43"/>
        <v>0</v>
      </c>
      <c r="H180" s="58">
        <f>IF(E180="",0,IFERROR(VLOOKUP(E180,档案费管理台账!$D$4:$H$1000,5,0),0))</f>
        <v>0</v>
      </c>
      <c r="I180" s="57"/>
      <c r="J180" s="57"/>
      <c r="K180" s="57"/>
      <c r="L180" s="57"/>
      <c r="M180" s="58" t="str">
        <f t="shared" si="44"/>
        <v/>
      </c>
      <c r="N180" s="73"/>
    </row>
    <row r="181" spans="1:14">
      <c r="A181" s="97" t="str">
        <f t="shared" si="42"/>
        <v/>
      </c>
      <c r="B181" s="98" t="str">
        <f t="shared" si="41"/>
        <v/>
      </c>
      <c r="C181" s="99"/>
      <c r="D181" s="137"/>
      <c r="E181" s="100"/>
      <c r="F181" s="57"/>
      <c r="G181" s="58">
        <f t="shared" si="43"/>
        <v>0</v>
      </c>
      <c r="H181" s="58">
        <f>IF(E181="",0,IFERROR(VLOOKUP(E181,档案费管理台账!$D$4:$H$1000,5,0),0))</f>
        <v>0</v>
      </c>
      <c r="I181" s="57"/>
      <c r="J181" s="57"/>
      <c r="K181" s="57"/>
      <c r="L181" s="57"/>
      <c r="M181" s="58" t="str">
        <f t="shared" si="44"/>
        <v/>
      </c>
      <c r="N181" s="73"/>
    </row>
    <row r="182" spans="1:14">
      <c r="A182" s="97" t="str">
        <f t="shared" si="42"/>
        <v/>
      </c>
      <c r="B182" s="98" t="str">
        <f t="shared" si="41"/>
        <v/>
      </c>
      <c r="C182" s="99"/>
      <c r="D182" s="137"/>
      <c r="E182" s="100"/>
      <c r="F182" s="57"/>
      <c r="G182" s="58">
        <f t="shared" si="43"/>
        <v>0</v>
      </c>
      <c r="H182" s="58">
        <f>IF(E182="",0,IFERROR(VLOOKUP(E182,档案费管理台账!$D$4:$H$1000,5,0),0))</f>
        <v>0</v>
      </c>
      <c r="I182" s="57"/>
      <c r="J182" s="57"/>
      <c r="K182" s="57"/>
      <c r="L182" s="57"/>
      <c r="M182" s="58" t="str">
        <f t="shared" si="44"/>
        <v/>
      </c>
      <c r="N182" s="73"/>
    </row>
    <row r="183" spans="1:14">
      <c r="A183" s="97" t="str">
        <f t="shared" si="42"/>
        <v/>
      </c>
      <c r="B183" s="98" t="str">
        <f t="shared" si="41"/>
        <v/>
      </c>
      <c r="C183" s="99"/>
      <c r="D183" s="137"/>
      <c r="E183" s="100"/>
      <c r="F183" s="57"/>
      <c r="G183" s="58">
        <f t="shared" si="43"/>
        <v>0</v>
      </c>
      <c r="H183" s="58">
        <f>IF(E183="",0,IFERROR(VLOOKUP(E183,档案费管理台账!$D$4:$H$1000,5,0),0))</f>
        <v>0</v>
      </c>
      <c r="I183" s="57"/>
      <c r="J183" s="57"/>
      <c r="K183" s="57"/>
      <c r="L183" s="57"/>
      <c r="M183" s="58" t="str">
        <f t="shared" si="44"/>
        <v/>
      </c>
      <c r="N183" s="73"/>
    </row>
    <row r="184" spans="1:14">
      <c r="A184" s="97" t="str">
        <f t="shared" si="42"/>
        <v/>
      </c>
      <c r="B184" s="98" t="str">
        <f t="shared" si="41"/>
        <v/>
      </c>
      <c r="C184" s="99"/>
      <c r="D184" s="137"/>
      <c r="E184" s="100"/>
      <c r="F184" s="57"/>
      <c r="G184" s="58">
        <f t="shared" si="43"/>
        <v>0</v>
      </c>
      <c r="H184" s="58">
        <f>IF(E184="",0,IFERROR(VLOOKUP(E184,档案费管理台账!$D$4:$H$1000,5,0),0))</f>
        <v>0</v>
      </c>
      <c r="I184" s="57"/>
      <c r="J184" s="57"/>
      <c r="K184" s="57"/>
      <c r="L184" s="57"/>
      <c r="M184" s="58" t="str">
        <f t="shared" si="44"/>
        <v/>
      </c>
      <c r="N184" s="73"/>
    </row>
    <row r="185" spans="1:14">
      <c r="A185" s="97" t="str">
        <f t="shared" si="42"/>
        <v/>
      </c>
      <c r="B185" s="98" t="str">
        <f t="shared" si="41"/>
        <v/>
      </c>
      <c r="C185" s="99"/>
      <c r="D185" s="137"/>
      <c r="E185" s="100"/>
      <c r="F185" s="57"/>
      <c r="G185" s="58">
        <f t="shared" si="43"/>
        <v>0</v>
      </c>
      <c r="H185" s="58">
        <f>IF(E185="",0,IFERROR(VLOOKUP(E185,档案费管理台账!$D$4:$H$1000,5,0),0))</f>
        <v>0</v>
      </c>
      <c r="I185" s="57"/>
      <c r="J185" s="57"/>
      <c r="K185" s="57"/>
      <c r="L185" s="57"/>
      <c r="M185" s="58" t="str">
        <f t="shared" si="44"/>
        <v/>
      </c>
      <c r="N185" s="73"/>
    </row>
    <row r="186" spans="1:14">
      <c r="A186" s="97" t="str">
        <f t="shared" si="42"/>
        <v/>
      </c>
      <c r="B186" s="98" t="str">
        <f t="shared" si="41"/>
        <v/>
      </c>
      <c r="C186" s="99"/>
      <c r="D186" s="137"/>
      <c r="E186" s="100"/>
      <c r="F186" s="57"/>
      <c r="G186" s="58">
        <f t="shared" si="43"/>
        <v>0</v>
      </c>
      <c r="H186" s="58">
        <f>IF(E186="",0,IFERROR(VLOOKUP(E186,档案费管理台账!$D$4:$H$1000,5,0),0))</f>
        <v>0</v>
      </c>
      <c r="I186" s="57"/>
      <c r="J186" s="57"/>
      <c r="K186" s="57"/>
      <c r="L186" s="57"/>
      <c r="M186" s="58" t="str">
        <f t="shared" si="44"/>
        <v/>
      </c>
      <c r="N186" s="73"/>
    </row>
    <row r="187" spans="1:14">
      <c r="A187" s="97" t="str">
        <f t="shared" si="42"/>
        <v/>
      </c>
      <c r="B187" s="98" t="str">
        <f t="shared" si="41"/>
        <v/>
      </c>
      <c r="C187" s="99"/>
      <c r="D187" s="137"/>
      <c r="E187" s="100"/>
      <c r="F187" s="57"/>
      <c r="G187" s="58">
        <f t="shared" si="43"/>
        <v>0</v>
      </c>
      <c r="H187" s="58">
        <f>IF(E187="",0,IFERROR(VLOOKUP(E187,档案费管理台账!$D$4:$H$1000,5,0),0))</f>
        <v>0</v>
      </c>
      <c r="I187" s="57"/>
      <c r="J187" s="57"/>
      <c r="K187" s="57"/>
      <c r="L187" s="57"/>
      <c r="M187" s="58" t="str">
        <f t="shared" si="44"/>
        <v/>
      </c>
      <c r="N187" s="73"/>
    </row>
    <row r="188" spans="1:14">
      <c r="A188" s="97" t="str">
        <f t="shared" si="42"/>
        <v/>
      </c>
      <c r="B188" s="98" t="str">
        <f t="shared" si="41"/>
        <v/>
      </c>
      <c r="C188" s="99"/>
      <c r="D188" s="137"/>
      <c r="E188" s="100"/>
      <c r="F188" s="57"/>
      <c r="G188" s="58">
        <f t="shared" si="43"/>
        <v>0</v>
      </c>
      <c r="H188" s="58">
        <f>IF(E188="",0,IFERROR(VLOOKUP(E188,档案费管理台账!$D$4:$H$1000,5,0),0))</f>
        <v>0</v>
      </c>
      <c r="I188" s="57"/>
      <c r="J188" s="57"/>
      <c r="K188" s="57"/>
      <c r="L188" s="57"/>
      <c r="M188" s="58" t="str">
        <f t="shared" si="44"/>
        <v/>
      </c>
      <c r="N188" s="73"/>
    </row>
    <row r="189" spans="1:14">
      <c r="A189" s="97" t="str">
        <f t="shared" si="42"/>
        <v/>
      </c>
      <c r="B189" s="98" t="str">
        <f t="shared" si="41"/>
        <v/>
      </c>
      <c r="C189" s="99"/>
      <c r="D189" s="137"/>
      <c r="E189" s="100"/>
      <c r="F189" s="57"/>
      <c r="G189" s="58">
        <f t="shared" si="43"/>
        <v>0</v>
      </c>
      <c r="H189" s="58">
        <f>IF(E189="",0,IFERROR(VLOOKUP(E189,档案费管理台账!$D$4:$H$1000,5,0),0))</f>
        <v>0</v>
      </c>
      <c r="I189" s="57"/>
      <c r="J189" s="57"/>
      <c r="K189" s="57"/>
      <c r="L189" s="57"/>
      <c r="M189" s="58" t="str">
        <f t="shared" si="44"/>
        <v/>
      </c>
      <c r="N189" s="73"/>
    </row>
    <row r="190" spans="1:14">
      <c r="A190" s="97" t="str">
        <f t="shared" si="42"/>
        <v/>
      </c>
      <c r="B190" s="98" t="str">
        <f t="shared" si="41"/>
        <v/>
      </c>
      <c r="C190" s="99"/>
      <c r="D190" s="137"/>
      <c r="E190" s="100"/>
      <c r="F190" s="57"/>
      <c r="G190" s="58">
        <f t="shared" si="43"/>
        <v>0</v>
      </c>
      <c r="H190" s="58">
        <f>IF(E190="",0,IFERROR(VLOOKUP(E190,档案费管理台账!$D$4:$H$1000,5,0),0))</f>
        <v>0</v>
      </c>
      <c r="I190" s="57"/>
      <c r="J190" s="57"/>
      <c r="K190" s="57"/>
      <c r="L190" s="57"/>
      <c r="M190" s="58" t="str">
        <f t="shared" si="44"/>
        <v/>
      </c>
      <c r="N190" s="73"/>
    </row>
    <row r="191" spans="1:14">
      <c r="A191" s="97" t="str">
        <f t="shared" si="42"/>
        <v/>
      </c>
      <c r="B191" s="98" t="str">
        <f t="shared" si="41"/>
        <v/>
      </c>
      <c r="C191" s="99"/>
      <c r="D191" s="137"/>
      <c r="E191" s="100"/>
      <c r="F191" s="57"/>
      <c r="G191" s="58">
        <f t="shared" si="43"/>
        <v>0</v>
      </c>
      <c r="H191" s="58">
        <f>IF(E191="",0,IFERROR(VLOOKUP(E191,档案费管理台账!$D$4:$H$1000,5,0),0))</f>
        <v>0</v>
      </c>
      <c r="I191" s="57"/>
      <c r="J191" s="57"/>
      <c r="K191" s="57"/>
      <c r="L191" s="57"/>
      <c r="M191" s="58" t="str">
        <f t="shared" si="44"/>
        <v/>
      </c>
      <c r="N191" s="73"/>
    </row>
    <row r="192" spans="1:14">
      <c r="A192" s="97" t="str">
        <f t="shared" si="42"/>
        <v/>
      </c>
      <c r="B192" s="98" t="str">
        <f t="shared" si="41"/>
        <v/>
      </c>
      <c r="C192" s="99"/>
      <c r="D192" s="137"/>
      <c r="E192" s="100"/>
      <c r="F192" s="57"/>
      <c r="G192" s="58">
        <f t="shared" si="43"/>
        <v>0</v>
      </c>
      <c r="H192" s="58">
        <f>IF(E192="",0,IFERROR(VLOOKUP(E192,档案费管理台账!$D$4:$H$1000,5,0),0))</f>
        <v>0</v>
      </c>
      <c r="I192" s="57"/>
      <c r="J192" s="57"/>
      <c r="K192" s="57"/>
      <c r="L192" s="57"/>
      <c r="M192" s="58" t="str">
        <f t="shared" si="44"/>
        <v/>
      </c>
      <c r="N192" s="73"/>
    </row>
    <row r="193" spans="1:14">
      <c r="A193" s="97" t="str">
        <f t="shared" si="42"/>
        <v/>
      </c>
      <c r="B193" s="98" t="str">
        <f t="shared" si="41"/>
        <v/>
      </c>
      <c r="C193" s="99"/>
      <c r="D193" s="137"/>
      <c r="E193" s="100"/>
      <c r="F193" s="57"/>
      <c r="G193" s="58">
        <f t="shared" si="43"/>
        <v>0</v>
      </c>
      <c r="H193" s="58">
        <f>IF(E193="",0,IFERROR(VLOOKUP(E193,档案费管理台账!$D$4:$H$1000,5,0),0))</f>
        <v>0</v>
      </c>
      <c r="I193" s="57"/>
      <c r="J193" s="57"/>
      <c r="K193" s="57"/>
      <c r="L193" s="57"/>
      <c r="M193" s="58" t="str">
        <f t="shared" si="44"/>
        <v/>
      </c>
      <c r="N193" s="73"/>
    </row>
    <row r="194" spans="1:14">
      <c r="A194" s="97" t="str">
        <f t="shared" si="42"/>
        <v/>
      </c>
      <c r="B194" s="98" t="str">
        <f t="shared" si="41"/>
        <v/>
      </c>
      <c r="C194" s="99"/>
      <c r="D194" s="137"/>
      <c r="E194" s="100"/>
      <c r="F194" s="57"/>
      <c r="G194" s="58">
        <f t="shared" si="43"/>
        <v>0</v>
      </c>
      <c r="H194" s="58">
        <f>IF(E194="",0,IFERROR(VLOOKUP(E194,档案费管理台账!$D$4:$H$1000,5,0),0))</f>
        <v>0</v>
      </c>
      <c r="I194" s="57"/>
      <c r="J194" s="57"/>
      <c r="K194" s="57"/>
      <c r="L194" s="57"/>
      <c r="M194" s="58" t="str">
        <f t="shared" si="44"/>
        <v/>
      </c>
      <c r="N194" s="73"/>
    </row>
    <row r="195" spans="1:14">
      <c r="A195" s="97" t="str">
        <f t="shared" si="42"/>
        <v/>
      </c>
      <c r="B195" s="98" t="str">
        <f t="shared" si="41"/>
        <v/>
      </c>
      <c r="C195" s="99"/>
      <c r="D195" s="137"/>
      <c r="E195" s="100"/>
      <c r="F195" s="57"/>
      <c r="G195" s="58">
        <f t="shared" si="43"/>
        <v>0</v>
      </c>
      <c r="H195" s="58">
        <f>IF(E195="",0,IFERROR(VLOOKUP(E195,档案费管理台账!$D$4:$H$1000,5,0),0))</f>
        <v>0</v>
      </c>
      <c r="I195" s="57"/>
      <c r="J195" s="57"/>
      <c r="K195" s="57"/>
      <c r="L195" s="57"/>
      <c r="M195" s="58" t="str">
        <f t="shared" si="44"/>
        <v/>
      </c>
      <c r="N195" s="73"/>
    </row>
    <row r="196" spans="1:14">
      <c r="A196" s="97" t="str">
        <f t="shared" si="42"/>
        <v/>
      </c>
      <c r="B196" s="98" t="str">
        <f t="shared" si="41"/>
        <v/>
      </c>
      <c r="C196" s="99"/>
      <c r="D196" s="137"/>
      <c r="E196" s="100"/>
      <c r="F196" s="57"/>
      <c r="G196" s="58">
        <f t="shared" si="43"/>
        <v>0</v>
      </c>
      <c r="H196" s="58">
        <f>IF(E196="",0,IFERROR(VLOOKUP(E196,档案费管理台账!$D$4:$H$1000,5,0),0))</f>
        <v>0</v>
      </c>
      <c r="I196" s="57"/>
      <c r="J196" s="57"/>
      <c r="K196" s="57"/>
      <c r="L196" s="57"/>
      <c r="M196" s="58" t="str">
        <f t="shared" si="44"/>
        <v/>
      </c>
      <c r="N196" s="73"/>
    </row>
    <row r="197" spans="1:14">
      <c r="A197" s="97" t="str">
        <f t="shared" si="42"/>
        <v/>
      </c>
      <c r="B197" s="98" t="str">
        <f t="shared" si="41"/>
        <v/>
      </c>
      <c r="C197" s="99"/>
      <c r="D197" s="137"/>
      <c r="E197" s="100"/>
      <c r="F197" s="57"/>
      <c r="G197" s="58">
        <f t="shared" si="43"/>
        <v>0</v>
      </c>
      <c r="H197" s="58">
        <f>IF(E197="",0,IFERROR(VLOOKUP(E197,档案费管理台账!$D$4:$H$1000,5,0),0))</f>
        <v>0</v>
      </c>
      <c r="I197" s="57"/>
      <c r="J197" s="57"/>
      <c r="K197" s="57"/>
      <c r="L197" s="57"/>
      <c r="M197" s="58" t="str">
        <f t="shared" si="44"/>
        <v/>
      </c>
      <c r="N197" s="73"/>
    </row>
    <row r="198" spans="1:14">
      <c r="A198" s="97" t="str">
        <f t="shared" si="42"/>
        <v/>
      </c>
      <c r="B198" s="98" t="str">
        <f t="shared" si="41"/>
        <v/>
      </c>
      <c r="C198" s="99"/>
      <c r="D198" s="137"/>
      <c r="E198" s="100"/>
      <c r="F198" s="57"/>
      <c r="G198" s="58">
        <f t="shared" si="43"/>
        <v>0</v>
      </c>
      <c r="H198" s="58">
        <f>IF(E198="",0,IFERROR(VLOOKUP(E198,档案费管理台账!$D$4:$H$1000,5,0),0))</f>
        <v>0</v>
      </c>
      <c r="I198" s="57"/>
      <c r="J198" s="57"/>
      <c r="K198" s="57"/>
      <c r="L198" s="57"/>
      <c r="M198" s="58" t="str">
        <f t="shared" si="44"/>
        <v/>
      </c>
      <c r="N198" s="73"/>
    </row>
    <row r="199" spans="1:14">
      <c r="A199" s="97" t="str">
        <f t="shared" si="42"/>
        <v/>
      </c>
      <c r="B199" s="98" t="str">
        <f t="shared" si="41"/>
        <v/>
      </c>
      <c r="C199" s="99"/>
      <c r="D199" s="137"/>
      <c r="E199" s="100"/>
      <c r="F199" s="57"/>
      <c r="G199" s="58">
        <f t="shared" si="43"/>
        <v>0</v>
      </c>
      <c r="H199" s="58">
        <f>IF(E199="",0,IFERROR(VLOOKUP(E199,档案费管理台账!$D$4:$H$1000,5,0),0))</f>
        <v>0</v>
      </c>
      <c r="I199" s="57"/>
      <c r="J199" s="57"/>
      <c r="K199" s="57"/>
      <c r="L199" s="57"/>
      <c r="M199" s="58" t="str">
        <f t="shared" si="44"/>
        <v/>
      </c>
      <c r="N199" s="73"/>
    </row>
    <row r="200" spans="1:14">
      <c r="A200" s="97" t="str">
        <f t="shared" si="42"/>
        <v/>
      </c>
      <c r="B200" s="98" t="str">
        <f t="shared" si="41"/>
        <v/>
      </c>
      <c r="C200" s="99"/>
      <c r="D200" s="137"/>
      <c r="E200" s="100"/>
      <c r="F200" s="57"/>
      <c r="G200" s="58">
        <f t="shared" si="43"/>
        <v>0</v>
      </c>
      <c r="H200" s="58">
        <f>IF(E200="",0,IFERROR(VLOOKUP(E200,档案费管理台账!$D$4:$H$1000,5,0),0))</f>
        <v>0</v>
      </c>
      <c r="I200" s="57"/>
      <c r="J200" s="57"/>
      <c r="K200" s="57"/>
      <c r="L200" s="57"/>
      <c r="M200" s="58" t="str">
        <f t="shared" si="44"/>
        <v/>
      </c>
      <c r="N200" s="73"/>
    </row>
    <row r="201" spans="1:14">
      <c r="A201" s="97" t="str">
        <f t="shared" si="42"/>
        <v/>
      </c>
      <c r="B201" s="98" t="str">
        <f t="shared" si="41"/>
        <v/>
      </c>
      <c r="C201" s="99"/>
      <c r="D201" s="137"/>
      <c r="E201" s="100"/>
      <c r="F201" s="57"/>
      <c r="G201" s="58">
        <f t="shared" si="43"/>
        <v>0</v>
      </c>
      <c r="H201" s="58">
        <f>IF(E201="",0,IFERROR(VLOOKUP(E201,档案费管理台账!$D$4:$H$1000,5,0),0))</f>
        <v>0</v>
      </c>
      <c r="I201" s="57"/>
      <c r="J201" s="57"/>
      <c r="K201" s="57"/>
      <c r="L201" s="57"/>
      <c r="M201" s="58" t="str">
        <f t="shared" si="44"/>
        <v/>
      </c>
      <c r="N201" s="73"/>
    </row>
    <row r="202" spans="1:14">
      <c r="A202" s="97" t="str">
        <f t="shared" si="42"/>
        <v/>
      </c>
      <c r="B202" s="98" t="str">
        <f t="shared" si="41"/>
        <v/>
      </c>
      <c r="C202" s="99"/>
      <c r="D202" s="137"/>
      <c r="E202" s="100"/>
      <c r="F202" s="57"/>
      <c r="G202" s="58">
        <f t="shared" si="43"/>
        <v>0</v>
      </c>
      <c r="H202" s="58">
        <f>IF(E202="",0,IFERROR(VLOOKUP(E202,档案费管理台账!$D$4:$H$1000,5,0),0))</f>
        <v>0</v>
      </c>
      <c r="I202" s="57"/>
      <c r="J202" s="57"/>
      <c r="K202" s="57"/>
      <c r="L202" s="57"/>
      <c r="M202" s="58" t="str">
        <f t="shared" si="44"/>
        <v/>
      </c>
      <c r="N202" s="73"/>
    </row>
    <row r="203" spans="1:14">
      <c r="A203" s="97" t="str">
        <f t="shared" si="42"/>
        <v/>
      </c>
      <c r="B203" s="98" t="str">
        <f t="shared" si="41"/>
        <v/>
      </c>
      <c r="C203" s="99"/>
      <c r="D203" s="137"/>
      <c r="E203" s="100"/>
      <c r="F203" s="57"/>
      <c r="G203" s="58">
        <f t="shared" si="43"/>
        <v>0</v>
      </c>
      <c r="H203" s="58">
        <f>IF(E203="",0,IFERROR(VLOOKUP(E203,档案费管理台账!$D$4:$H$1000,5,0),0))</f>
        <v>0</v>
      </c>
      <c r="I203" s="57"/>
      <c r="J203" s="57"/>
      <c r="K203" s="57"/>
      <c r="L203" s="57"/>
      <c r="M203" s="58" t="str">
        <f t="shared" si="44"/>
        <v/>
      </c>
      <c r="N203" s="73"/>
    </row>
    <row r="204" spans="1:14">
      <c r="A204" s="97" t="str">
        <f t="shared" si="42"/>
        <v/>
      </c>
      <c r="B204" s="98" t="str">
        <f t="shared" si="41"/>
        <v/>
      </c>
      <c r="C204" s="99"/>
      <c r="D204" s="137"/>
      <c r="E204" s="100"/>
      <c r="F204" s="57"/>
      <c r="G204" s="58">
        <f t="shared" si="43"/>
        <v>0</v>
      </c>
      <c r="H204" s="58">
        <f>IF(E204="",0,IFERROR(VLOOKUP(E204,档案费管理台账!$D$4:$H$1000,5,0),0))</f>
        <v>0</v>
      </c>
      <c r="I204" s="57"/>
      <c r="J204" s="57"/>
      <c r="K204" s="57"/>
      <c r="L204" s="57"/>
      <c r="M204" s="58" t="str">
        <f t="shared" si="44"/>
        <v/>
      </c>
      <c r="N204" s="73"/>
    </row>
    <row r="205" spans="1:14">
      <c r="A205" s="97" t="str">
        <f t="shared" si="42"/>
        <v/>
      </c>
      <c r="B205" s="98" t="str">
        <f t="shared" si="41"/>
        <v/>
      </c>
      <c r="C205" s="99"/>
      <c r="D205" s="137"/>
      <c r="E205" s="100"/>
      <c r="F205" s="57"/>
      <c r="G205" s="58">
        <f t="shared" si="43"/>
        <v>0</v>
      </c>
      <c r="H205" s="58">
        <f>IF(E205="",0,IFERROR(VLOOKUP(E205,档案费管理台账!$D$4:$H$1000,5,0),0))</f>
        <v>0</v>
      </c>
      <c r="I205" s="57"/>
      <c r="J205" s="57"/>
      <c r="K205" s="57"/>
      <c r="L205" s="57"/>
      <c r="M205" s="58" t="str">
        <f t="shared" si="44"/>
        <v/>
      </c>
      <c r="N205" s="73"/>
    </row>
    <row r="206" spans="1:14">
      <c r="A206" s="97" t="str">
        <f t="shared" si="42"/>
        <v/>
      </c>
      <c r="B206" s="98" t="str">
        <f t="shared" si="41"/>
        <v/>
      </c>
      <c r="C206" s="99"/>
      <c r="D206" s="137"/>
      <c r="E206" s="100"/>
      <c r="F206" s="57"/>
      <c r="G206" s="58">
        <f t="shared" si="43"/>
        <v>0</v>
      </c>
      <c r="H206" s="58">
        <f>IF(E206="",0,IFERROR(VLOOKUP(E206,档案费管理台账!$D$4:$H$1000,5,0),0))</f>
        <v>0</v>
      </c>
      <c r="I206" s="57"/>
      <c r="J206" s="57"/>
      <c r="K206" s="57"/>
      <c r="L206" s="57"/>
      <c r="M206" s="58" t="str">
        <f t="shared" si="44"/>
        <v/>
      </c>
      <c r="N206" s="73"/>
    </row>
    <row r="207" spans="1:14">
      <c r="A207" s="97" t="str">
        <f t="shared" si="42"/>
        <v/>
      </c>
      <c r="B207" s="98" t="str">
        <f t="shared" si="41"/>
        <v/>
      </c>
      <c r="C207" s="99"/>
      <c r="D207" s="137"/>
      <c r="E207" s="100"/>
      <c r="F207" s="57"/>
      <c r="G207" s="58">
        <f t="shared" si="43"/>
        <v>0</v>
      </c>
      <c r="H207" s="58">
        <f>IF(E207="",0,IFERROR(VLOOKUP(E207,档案费管理台账!$D$4:$H$1000,5,0),0))</f>
        <v>0</v>
      </c>
      <c r="I207" s="57"/>
      <c r="J207" s="57"/>
      <c r="K207" s="57"/>
      <c r="L207" s="57"/>
      <c r="M207" s="58" t="str">
        <f t="shared" si="44"/>
        <v/>
      </c>
      <c r="N207" s="73"/>
    </row>
    <row r="208" spans="1:14">
      <c r="A208" s="97" t="str">
        <f t="shared" si="42"/>
        <v/>
      </c>
      <c r="B208" s="98" t="str">
        <f t="shared" si="41"/>
        <v/>
      </c>
      <c r="C208" s="99"/>
      <c r="D208" s="137"/>
      <c r="E208" s="100"/>
      <c r="F208" s="57"/>
      <c r="G208" s="58">
        <f t="shared" si="43"/>
        <v>0</v>
      </c>
      <c r="H208" s="58">
        <f>IF(E208="",0,IFERROR(VLOOKUP(E208,档案费管理台账!$D$4:$H$1000,5,0),0))</f>
        <v>0</v>
      </c>
      <c r="I208" s="57"/>
      <c r="J208" s="57"/>
      <c r="K208" s="57"/>
      <c r="L208" s="57"/>
      <c r="M208" s="58" t="str">
        <f t="shared" si="44"/>
        <v/>
      </c>
      <c r="N208" s="73"/>
    </row>
    <row r="209" spans="1:14">
      <c r="A209" s="97" t="str">
        <f t="shared" si="42"/>
        <v/>
      </c>
      <c r="B209" s="98" t="str">
        <f t="shared" si="41"/>
        <v/>
      </c>
      <c r="C209" s="99"/>
      <c r="D209" s="137"/>
      <c r="E209" s="100"/>
      <c r="F209" s="57"/>
      <c r="G209" s="58">
        <f t="shared" si="43"/>
        <v>0</v>
      </c>
      <c r="H209" s="58">
        <f>IF(E209="",0,IFERROR(VLOOKUP(E209,档案费管理台账!$D$4:$H$1000,5,0),0))</f>
        <v>0</v>
      </c>
      <c r="I209" s="57"/>
      <c r="J209" s="57"/>
      <c r="K209" s="57"/>
      <c r="L209" s="57"/>
      <c r="M209" s="58" t="str">
        <f t="shared" si="44"/>
        <v/>
      </c>
      <c r="N209" s="73"/>
    </row>
    <row r="210" spans="1:14">
      <c r="A210" s="97" t="str">
        <f t="shared" si="42"/>
        <v/>
      </c>
      <c r="B210" s="98" t="str">
        <f t="shared" si="41"/>
        <v/>
      </c>
      <c r="C210" s="99"/>
      <c r="D210" s="137"/>
      <c r="E210" s="100"/>
      <c r="F210" s="57"/>
      <c r="G210" s="58">
        <f t="shared" si="43"/>
        <v>0</v>
      </c>
      <c r="H210" s="58">
        <f>IF(E210="",0,IFERROR(VLOOKUP(E210,档案费管理台账!$D$4:$H$1000,5,0),0))</f>
        <v>0</v>
      </c>
      <c r="I210" s="57"/>
      <c r="J210" s="57"/>
      <c r="K210" s="57"/>
      <c r="L210" s="57"/>
      <c r="M210" s="58" t="str">
        <f t="shared" si="44"/>
        <v/>
      </c>
      <c r="N210" s="73"/>
    </row>
    <row r="211" spans="1:14">
      <c r="A211" s="97" t="str">
        <f t="shared" si="42"/>
        <v/>
      </c>
      <c r="B211" s="98" t="str">
        <f t="shared" si="41"/>
        <v/>
      </c>
      <c r="C211" s="99"/>
      <c r="D211" s="137"/>
      <c r="E211" s="100"/>
      <c r="F211" s="57"/>
      <c r="G211" s="58">
        <f t="shared" si="43"/>
        <v>0</v>
      </c>
      <c r="H211" s="58">
        <f>IF(E211="",0,IFERROR(VLOOKUP(E211,档案费管理台账!$D$4:$H$1000,5,0),0))</f>
        <v>0</v>
      </c>
      <c r="I211" s="57"/>
      <c r="J211" s="57"/>
      <c r="K211" s="57"/>
      <c r="L211" s="57"/>
      <c r="M211" s="58" t="str">
        <f t="shared" si="44"/>
        <v/>
      </c>
      <c r="N211" s="73"/>
    </row>
    <row r="212" spans="1:14">
      <c r="A212" s="97" t="str">
        <f t="shared" si="42"/>
        <v/>
      </c>
      <c r="B212" s="98" t="str">
        <f t="shared" si="41"/>
        <v/>
      </c>
      <c r="C212" s="99"/>
      <c r="D212" s="137"/>
      <c r="E212" s="100"/>
      <c r="F212" s="57"/>
      <c r="G212" s="58">
        <f t="shared" si="43"/>
        <v>0</v>
      </c>
      <c r="H212" s="58">
        <f>IF(E212="",0,IFERROR(VLOOKUP(E212,档案费管理台账!$D$4:$H$1000,5,0),0))</f>
        <v>0</v>
      </c>
      <c r="I212" s="57"/>
      <c r="J212" s="57"/>
      <c r="K212" s="57"/>
      <c r="L212" s="57"/>
      <c r="M212" s="58" t="str">
        <f t="shared" si="44"/>
        <v/>
      </c>
      <c r="N212" s="73"/>
    </row>
    <row r="213" spans="1:14">
      <c r="A213" s="97" t="str">
        <f t="shared" si="42"/>
        <v/>
      </c>
      <c r="B213" s="98" t="str">
        <f t="shared" si="41"/>
        <v/>
      </c>
      <c r="C213" s="99"/>
      <c r="D213" s="137"/>
      <c r="E213" s="100"/>
      <c r="F213" s="57"/>
      <c r="G213" s="58">
        <f t="shared" si="43"/>
        <v>0</v>
      </c>
      <c r="H213" s="58">
        <f>IF(E213="",0,IFERROR(VLOOKUP(E213,档案费管理台账!$D$4:$H$1000,5,0),0))</f>
        <v>0</v>
      </c>
      <c r="I213" s="57"/>
      <c r="J213" s="57"/>
      <c r="K213" s="57"/>
      <c r="L213" s="57"/>
      <c r="M213" s="58" t="str">
        <f t="shared" si="44"/>
        <v/>
      </c>
      <c r="N213" s="73"/>
    </row>
    <row r="214" spans="1:14">
      <c r="A214" s="97" t="str">
        <f t="shared" si="42"/>
        <v/>
      </c>
      <c r="B214" s="98" t="str">
        <f t="shared" si="41"/>
        <v/>
      </c>
      <c r="C214" s="99"/>
      <c r="D214" s="137"/>
      <c r="E214" s="100"/>
      <c r="F214" s="57"/>
      <c r="G214" s="58">
        <f t="shared" si="43"/>
        <v>0</v>
      </c>
      <c r="H214" s="58">
        <f>IF(E214="",0,IFERROR(VLOOKUP(E214,档案费管理台账!$D$4:$H$1000,5,0),0))</f>
        <v>0</v>
      </c>
      <c r="I214" s="57"/>
      <c r="J214" s="57"/>
      <c r="K214" s="57"/>
      <c r="L214" s="57"/>
      <c r="M214" s="58" t="str">
        <f t="shared" si="44"/>
        <v/>
      </c>
      <c r="N214" s="73"/>
    </row>
    <row r="215" spans="1:14">
      <c r="A215" s="97" t="str">
        <f t="shared" si="42"/>
        <v/>
      </c>
      <c r="B215" s="98" t="str">
        <f t="shared" si="41"/>
        <v/>
      </c>
      <c r="C215" s="99"/>
      <c r="D215" s="137"/>
      <c r="E215" s="100"/>
      <c r="F215" s="57"/>
      <c r="G215" s="58">
        <f t="shared" si="43"/>
        <v>0</v>
      </c>
      <c r="H215" s="58">
        <f>IF(E215="",0,IFERROR(VLOOKUP(E215,档案费管理台账!$D$4:$H$1000,5,0),0))</f>
        <v>0</v>
      </c>
      <c r="I215" s="57"/>
      <c r="J215" s="57"/>
      <c r="K215" s="57"/>
      <c r="L215" s="57"/>
      <c r="M215" s="58" t="str">
        <f t="shared" si="44"/>
        <v/>
      </c>
      <c r="N215" s="73"/>
    </row>
    <row r="216" spans="1:14">
      <c r="A216" s="97" t="str">
        <f t="shared" si="42"/>
        <v/>
      </c>
      <c r="B216" s="98" t="str">
        <f t="shared" si="41"/>
        <v/>
      </c>
      <c r="C216" s="99"/>
      <c r="D216" s="137"/>
      <c r="E216" s="100"/>
      <c r="F216" s="57"/>
      <c r="G216" s="58">
        <f t="shared" si="43"/>
        <v>0</v>
      </c>
      <c r="H216" s="58">
        <f>IF(E216="",0,IFERROR(VLOOKUP(E216,档案费管理台账!$D$4:$H$1000,5,0),0))</f>
        <v>0</v>
      </c>
      <c r="I216" s="57"/>
      <c r="J216" s="57"/>
      <c r="K216" s="57"/>
      <c r="L216" s="57"/>
      <c r="M216" s="58" t="str">
        <f t="shared" si="44"/>
        <v/>
      </c>
      <c r="N216" s="73"/>
    </row>
    <row r="217" spans="1:14">
      <c r="A217" s="97" t="str">
        <f t="shared" si="42"/>
        <v/>
      </c>
      <c r="B217" s="98" t="str">
        <f t="shared" si="41"/>
        <v/>
      </c>
      <c r="C217" s="99"/>
      <c r="D217" s="137"/>
      <c r="E217" s="100"/>
      <c r="F217" s="57"/>
      <c r="G217" s="58">
        <f t="shared" si="43"/>
        <v>0</v>
      </c>
      <c r="H217" s="58">
        <f>IF(E217="",0,IFERROR(VLOOKUP(E217,档案费管理台账!$D$4:$H$1000,5,0),0))</f>
        <v>0</v>
      </c>
      <c r="I217" s="57"/>
      <c r="J217" s="57"/>
      <c r="K217" s="57"/>
      <c r="L217" s="57"/>
      <c r="M217" s="58" t="str">
        <f t="shared" si="44"/>
        <v/>
      </c>
      <c r="N217" s="73"/>
    </row>
    <row r="218" spans="1:14">
      <c r="A218" s="97" t="str">
        <f t="shared" si="42"/>
        <v/>
      </c>
      <c r="B218" s="98" t="str">
        <f t="shared" si="41"/>
        <v/>
      </c>
      <c r="C218" s="99"/>
      <c r="D218" s="137"/>
      <c r="E218" s="100"/>
      <c r="F218" s="57"/>
      <c r="G218" s="58">
        <f t="shared" si="43"/>
        <v>0</v>
      </c>
      <c r="H218" s="58">
        <f>IF(E218="",0,IFERROR(VLOOKUP(E218,档案费管理台账!$D$4:$H$1000,5,0),0))</f>
        <v>0</v>
      </c>
      <c r="I218" s="57"/>
      <c r="J218" s="57"/>
      <c r="K218" s="57"/>
      <c r="L218" s="57"/>
      <c r="M218" s="58" t="str">
        <f t="shared" si="44"/>
        <v/>
      </c>
      <c r="N218" s="73"/>
    </row>
    <row r="219" spans="1:14">
      <c r="A219" s="97" t="str">
        <f t="shared" si="42"/>
        <v/>
      </c>
      <c r="B219" s="98" t="str">
        <f t="shared" si="41"/>
        <v/>
      </c>
      <c r="C219" s="99"/>
      <c r="D219" s="137"/>
      <c r="E219" s="100"/>
      <c r="F219" s="57"/>
      <c r="G219" s="58">
        <f t="shared" si="43"/>
        <v>0</v>
      </c>
      <c r="H219" s="58">
        <f>IF(E219="",0,IFERROR(VLOOKUP(E219,档案费管理台账!$D$4:$H$1000,5,0),0))</f>
        <v>0</v>
      </c>
      <c r="I219" s="57"/>
      <c r="J219" s="57"/>
      <c r="K219" s="57"/>
      <c r="L219" s="57"/>
      <c r="M219" s="58" t="str">
        <f t="shared" si="44"/>
        <v/>
      </c>
      <c r="N219" s="73"/>
    </row>
    <row r="220" spans="1:14">
      <c r="A220" s="97" t="str">
        <f t="shared" si="42"/>
        <v/>
      </c>
      <c r="B220" s="98" t="str">
        <f t="shared" si="41"/>
        <v/>
      </c>
      <c r="C220" s="99"/>
      <c r="D220" s="137"/>
      <c r="E220" s="100"/>
      <c r="F220" s="57"/>
      <c r="G220" s="58">
        <f t="shared" si="43"/>
        <v>0</v>
      </c>
      <c r="H220" s="58">
        <f>IF(E220="",0,IFERROR(VLOOKUP(E220,档案费管理台账!$D$4:$H$1000,5,0),0))</f>
        <v>0</v>
      </c>
      <c r="I220" s="57"/>
      <c r="J220" s="57"/>
      <c r="K220" s="57"/>
      <c r="L220" s="57"/>
      <c r="M220" s="58" t="str">
        <f t="shared" si="44"/>
        <v/>
      </c>
      <c r="N220" s="73"/>
    </row>
    <row r="221" spans="1:14">
      <c r="A221" s="97" t="str">
        <f t="shared" si="42"/>
        <v/>
      </c>
      <c r="B221" s="98" t="str">
        <f t="shared" si="41"/>
        <v/>
      </c>
      <c r="C221" s="99"/>
      <c r="D221" s="137"/>
      <c r="E221" s="100"/>
      <c r="F221" s="57"/>
      <c r="G221" s="58">
        <f t="shared" si="43"/>
        <v>0</v>
      </c>
      <c r="H221" s="58">
        <f>IF(E221="",0,IFERROR(VLOOKUP(E221,档案费管理台账!$D$4:$H$1000,5,0),0))</f>
        <v>0</v>
      </c>
      <c r="I221" s="57"/>
      <c r="J221" s="57"/>
      <c r="K221" s="57"/>
      <c r="L221" s="57"/>
      <c r="M221" s="58" t="str">
        <f t="shared" si="44"/>
        <v/>
      </c>
      <c r="N221" s="73"/>
    </row>
    <row r="222" spans="1:14">
      <c r="A222" s="97" t="str">
        <f t="shared" si="42"/>
        <v/>
      </c>
      <c r="B222" s="98" t="str">
        <f t="shared" si="41"/>
        <v/>
      </c>
      <c r="C222" s="99"/>
      <c r="D222" s="137"/>
      <c r="E222" s="100"/>
      <c r="F222" s="57"/>
      <c r="G222" s="58">
        <f t="shared" si="43"/>
        <v>0</v>
      </c>
      <c r="H222" s="58">
        <f>IF(E222="",0,IFERROR(VLOOKUP(E222,档案费管理台账!$D$4:$H$1000,5,0),0))</f>
        <v>0</v>
      </c>
      <c r="I222" s="57"/>
      <c r="J222" s="57"/>
      <c r="K222" s="57"/>
      <c r="L222" s="57"/>
      <c r="M222" s="58" t="str">
        <f t="shared" si="44"/>
        <v/>
      </c>
      <c r="N222" s="73"/>
    </row>
    <row r="223" spans="1:14">
      <c r="A223" s="97" t="str">
        <f t="shared" si="42"/>
        <v/>
      </c>
      <c r="B223" s="98" t="str">
        <f t="shared" si="41"/>
        <v/>
      </c>
      <c r="C223" s="99"/>
      <c r="D223" s="137"/>
      <c r="E223" s="100"/>
      <c r="F223" s="57"/>
      <c r="G223" s="58">
        <f t="shared" si="43"/>
        <v>0</v>
      </c>
      <c r="H223" s="58">
        <f>IF(E223="",0,IFERROR(VLOOKUP(E223,档案费管理台账!$D$4:$H$1000,5,0),0))</f>
        <v>0</v>
      </c>
      <c r="I223" s="57"/>
      <c r="J223" s="57"/>
      <c r="K223" s="57"/>
      <c r="L223" s="57"/>
      <c r="M223" s="58" t="str">
        <f t="shared" si="44"/>
        <v/>
      </c>
      <c r="N223" s="73"/>
    </row>
    <row r="224" spans="1:14">
      <c r="A224" s="97" t="str">
        <f t="shared" si="42"/>
        <v/>
      </c>
      <c r="B224" s="98" t="str">
        <f t="shared" si="41"/>
        <v/>
      </c>
      <c r="C224" s="99"/>
      <c r="D224" s="137"/>
      <c r="E224" s="100"/>
      <c r="F224" s="57"/>
      <c r="G224" s="58">
        <f t="shared" si="43"/>
        <v>0</v>
      </c>
      <c r="H224" s="58">
        <f>IF(E224="",0,IFERROR(VLOOKUP(E224,档案费管理台账!$D$4:$H$1000,5,0),0))</f>
        <v>0</v>
      </c>
      <c r="I224" s="57"/>
      <c r="J224" s="57"/>
      <c r="K224" s="57"/>
      <c r="L224" s="57"/>
      <c r="M224" s="58" t="str">
        <f t="shared" si="44"/>
        <v/>
      </c>
      <c r="N224" s="73"/>
    </row>
    <row r="225" spans="1:14">
      <c r="A225" s="97" t="str">
        <f t="shared" si="42"/>
        <v/>
      </c>
      <c r="B225" s="98" t="str">
        <f t="shared" si="41"/>
        <v/>
      </c>
      <c r="C225" s="99"/>
      <c r="D225" s="137"/>
      <c r="E225" s="100"/>
      <c r="F225" s="57"/>
      <c r="G225" s="58">
        <f t="shared" si="43"/>
        <v>0</v>
      </c>
      <c r="H225" s="58">
        <f>IF(E225="",0,IFERROR(VLOOKUP(E225,档案费管理台账!$D$4:$H$1000,5,0),0))</f>
        <v>0</v>
      </c>
      <c r="I225" s="57"/>
      <c r="J225" s="57"/>
      <c r="K225" s="57"/>
      <c r="L225" s="57"/>
      <c r="M225" s="58" t="str">
        <f t="shared" si="44"/>
        <v/>
      </c>
      <c r="N225" s="73"/>
    </row>
    <row r="226" spans="1:14">
      <c r="A226" s="97" t="str">
        <f t="shared" si="42"/>
        <v/>
      </c>
      <c r="B226" s="98" t="str">
        <f t="shared" si="41"/>
        <v/>
      </c>
      <c r="C226" s="99"/>
      <c r="D226" s="137"/>
      <c r="E226" s="100"/>
      <c r="F226" s="57"/>
      <c r="G226" s="58">
        <f t="shared" si="43"/>
        <v>0</v>
      </c>
      <c r="H226" s="58">
        <f>IF(E226="",0,IFERROR(VLOOKUP(E226,档案费管理台账!$D$4:$H$1000,5,0),0))</f>
        <v>0</v>
      </c>
      <c r="I226" s="57"/>
      <c r="J226" s="57"/>
      <c r="K226" s="57"/>
      <c r="L226" s="57"/>
      <c r="M226" s="58" t="str">
        <f t="shared" si="44"/>
        <v/>
      </c>
      <c r="N226" s="73"/>
    </row>
    <row r="227" spans="1:14">
      <c r="A227" s="97" t="str">
        <f t="shared" si="42"/>
        <v/>
      </c>
      <c r="B227" s="98" t="str">
        <f t="shared" si="41"/>
        <v/>
      </c>
      <c r="C227" s="99"/>
      <c r="D227" s="137"/>
      <c r="E227" s="100"/>
      <c r="F227" s="57"/>
      <c r="G227" s="58">
        <f t="shared" si="43"/>
        <v>0</v>
      </c>
      <c r="H227" s="58">
        <f>IF(E227="",0,IFERROR(VLOOKUP(E227,档案费管理台账!$D$4:$H$1000,5,0),0))</f>
        <v>0</v>
      </c>
      <c r="I227" s="57"/>
      <c r="J227" s="57"/>
      <c r="K227" s="57"/>
      <c r="L227" s="57"/>
      <c r="M227" s="58" t="str">
        <f t="shared" si="44"/>
        <v/>
      </c>
      <c r="N227" s="73"/>
    </row>
    <row r="228" spans="1:14">
      <c r="A228" s="97" t="str">
        <f t="shared" si="42"/>
        <v/>
      </c>
      <c r="B228" s="98" t="str">
        <f t="shared" si="41"/>
        <v/>
      </c>
      <c r="C228" s="99"/>
      <c r="D228" s="137"/>
      <c r="E228" s="100"/>
      <c r="F228" s="57"/>
      <c r="G228" s="58">
        <f t="shared" si="43"/>
        <v>0</v>
      </c>
      <c r="H228" s="58">
        <f>IF(E228="",0,IFERROR(VLOOKUP(E228,档案费管理台账!$D$4:$H$1000,5,0),0))</f>
        <v>0</v>
      </c>
      <c r="I228" s="57"/>
      <c r="J228" s="57"/>
      <c r="K228" s="57"/>
      <c r="L228" s="57"/>
      <c r="M228" s="58" t="str">
        <f t="shared" si="44"/>
        <v/>
      </c>
      <c r="N228" s="73"/>
    </row>
    <row r="229" spans="1:14">
      <c r="A229" s="97" t="str">
        <f t="shared" si="42"/>
        <v/>
      </c>
      <c r="B229" s="98" t="str">
        <f t="shared" si="41"/>
        <v/>
      </c>
      <c r="C229" s="99"/>
      <c r="D229" s="137"/>
      <c r="E229" s="100"/>
      <c r="F229" s="57"/>
      <c r="G229" s="58">
        <f t="shared" si="43"/>
        <v>0</v>
      </c>
      <c r="H229" s="58">
        <f>IF(E229="",0,IFERROR(VLOOKUP(E229,档案费管理台账!$D$4:$H$1000,5,0),0))</f>
        <v>0</v>
      </c>
      <c r="I229" s="57"/>
      <c r="J229" s="57"/>
      <c r="K229" s="57"/>
      <c r="L229" s="57"/>
      <c r="M229" s="58" t="str">
        <f t="shared" si="44"/>
        <v/>
      </c>
      <c r="N229" s="73"/>
    </row>
    <row r="230" spans="1:14">
      <c r="A230" s="97" t="str">
        <f t="shared" si="42"/>
        <v/>
      </c>
      <c r="B230" s="98" t="str">
        <f t="shared" si="41"/>
        <v/>
      </c>
      <c r="C230" s="99"/>
      <c r="D230" s="137"/>
      <c r="E230" s="100"/>
      <c r="F230" s="57"/>
      <c r="G230" s="58">
        <f t="shared" si="43"/>
        <v>0</v>
      </c>
      <c r="H230" s="58">
        <f>IF(E230="",0,IFERROR(VLOOKUP(E230,档案费管理台账!$D$4:$H$1000,5,0),0))</f>
        <v>0</v>
      </c>
      <c r="I230" s="57"/>
      <c r="J230" s="57"/>
      <c r="K230" s="57"/>
      <c r="L230" s="57"/>
      <c r="M230" s="58" t="str">
        <f t="shared" si="44"/>
        <v/>
      </c>
      <c r="N230" s="73"/>
    </row>
    <row r="231" spans="1:14">
      <c r="A231" s="97" t="str">
        <f t="shared" si="42"/>
        <v/>
      </c>
      <c r="B231" s="98" t="str">
        <f t="shared" si="41"/>
        <v/>
      </c>
      <c r="C231" s="99"/>
      <c r="D231" s="137"/>
      <c r="E231" s="100"/>
      <c r="F231" s="57"/>
      <c r="G231" s="58">
        <f t="shared" si="43"/>
        <v>0</v>
      </c>
      <c r="H231" s="58">
        <f>IF(E231="",0,IFERROR(VLOOKUP(E231,档案费管理台账!$D$4:$H$1000,5,0),0))</f>
        <v>0</v>
      </c>
      <c r="I231" s="57"/>
      <c r="J231" s="57"/>
      <c r="K231" s="57"/>
      <c r="L231" s="57"/>
      <c r="M231" s="58" t="str">
        <f t="shared" si="44"/>
        <v/>
      </c>
      <c r="N231" s="73"/>
    </row>
    <row r="232" spans="1:14">
      <c r="A232" s="97" t="str">
        <f t="shared" si="42"/>
        <v/>
      </c>
      <c r="B232" s="98" t="str">
        <f t="shared" si="41"/>
        <v/>
      </c>
      <c r="C232" s="99"/>
      <c r="D232" s="137"/>
      <c r="E232" s="100"/>
      <c r="F232" s="57"/>
      <c r="G232" s="58">
        <f t="shared" si="43"/>
        <v>0</v>
      </c>
      <c r="H232" s="58">
        <f>IF(E232="",0,IFERROR(VLOOKUP(E232,档案费管理台账!$D$4:$H$1000,5,0),0))</f>
        <v>0</v>
      </c>
      <c r="I232" s="57"/>
      <c r="J232" s="57"/>
      <c r="K232" s="57"/>
      <c r="L232" s="57"/>
      <c r="M232" s="58" t="str">
        <f t="shared" si="44"/>
        <v/>
      </c>
      <c r="N232" s="73"/>
    </row>
    <row r="233" spans="1:14">
      <c r="A233" s="97" t="str">
        <f t="shared" si="42"/>
        <v/>
      </c>
      <c r="B233" s="98" t="str">
        <f t="shared" si="41"/>
        <v/>
      </c>
      <c r="C233" s="99"/>
      <c r="D233" s="137"/>
      <c r="E233" s="100"/>
      <c r="F233" s="57"/>
      <c r="G233" s="58">
        <f t="shared" si="43"/>
        <v>0</v>
      </c>
      <c r="H233" s="58">
        <f>IF(E233="",0,IFERROR(VLOOKUP(E233,档案费管理台账!$D$4:$H$1000,5,0),0))</f>
        <v>0</v>
      </c>
      <c r="I233" s="57"/>
      <c r="J233" s="57"/>
      <c r="K233" s="57"/>
      <c r="L233" s="57"/>
      <c r="M233" s="58" t="str">
        <f t="shared" si="44"/>
        <v/>
      </c>
      <c r="N233" s="73"/>
    </row>
    <row r="234" spans="1:14">
      <c r="A234" s="97" t="str">
        <f t="shared" si="42"/>
        <v/>
      </c>
      <c r="B234" s="98" t="str">
        <f t="shared" si="41"/>
        <v/>
      </c>
      <c r="C234" s="99"/>
      <c r="D234" s="137"/>
      <c r="E234" s="100"/>
      <c r="F234" s="57"/>
      <c r="G234" s="58">
        <f t="shared" si="43"/>
        <v>0</v>
      </c>
      <c r="H234" s="58">
        <f>IF(E234="",0,IFERROR(VLOOKUP(E234,档案费管理台账!$D$4:$H$1000,5,0),0))</f>
        <v>0</v>
      </c>
      <c r="I234" s="57"/>
      <c r="J234" s="57"/>
      <c r="K234" s="57"/>
      <c r="L234" s="57"/>
      <c r="M234" s="58" t="str">
        <f t="shared" si="44"/>
        <v/>
      </c>
      <c r="N234" s="73"/>
    </row>
    <row r="235" spans="1:14">
      <c r="A235" s="97" t="str">
        <f t="shared" si="42"/>
        <v/>
      </c>
      <c r="B235" s="98" t="str">
        <f t="shared" si="41"/>
        <v/>
      </c>
      <c r="C235" s="99"/>
      <c r="D235" s="137"/>
      <c r="E235" s="100"/>
      <c r="F235" s="57"/>
      <c r="G235" s="58">
        <f t="shared" si="43"/>
        <v>0</v>
      </c>
      <c r="H235" s="58">
        <f>IF(E235="",0,IFERROR(VLOOKUP(E235,档案费管理台账!$D$4:$H$1000,5,0),0))</f>
        <v>0</v>
      </c>
      <c r="I235" s="57"/>
      <c r="J235" s="57"/>
      <c r="K235" s="57"/>
      <c r="L235" s="57"/>
      <c r="M235" s="58" t="str">
        <f t="shared" si="44"/>
        <v/>
      </c>
      <c r="N235" s="73"/>
    </row>
    <row r="236" spans="1:14">
      <c r="A236" s="97" t="str">
        <f t="shared" si="42"/>
        <v/>
      </c>
      <c r="B236" s="98" t="str">
        <f t="shared" ref="B236:B299" si="45">IF(C236="","",MONTH(C236)&amp;"月")</f>
        <v/>
      </c>
      <c r="C236" s="99"/>
      <c r="D236" s="137"/>
      <c r="E236" s="100"/>
      <c r="F236" s="57"/>
      <c r="G236" s="58">
        <f t="shared" si="43"/>
        <v>0</v>
      </c>
      <c r="H236" s="58">
        <f>IF(E236="",0,IFERROR(VLOOKUP(E236,档案费管理台账!$D$4:$H$1000,5,0),0))</f>
        <v>0</v>
      </c>
      <c r="I236" s="57"/>
      <c r="J236" s="57"/>
      <c r="K236" s="57"/>
      <c r="L236" s="57"/>
      <c r="M236" s="58" t="str">
        <f t="shared" si="44"/>
        <v/>
      </c>
      <c r="N236" s="73"/>
    </row>
    <row r="237" spans="1:14">
      <c r="A237" s="97" t="str">
        <f t="shared" ref="A237:A300" si="46">IF(C237="","",ROW()-42)</f>
        <v/>
      </c>
      <c r="B237" s="98" t="str">
        <f t="shared" si="45"/>
        <v/>
      </c>
      <c r="C237" s="99"/>
      <c r="D237" s="137"/>
      <c r="E237" s="100"/>
      <c r="F237" s="57"/>
      <c r="G237" s="58">
        <f t="shared" ref="G237:G300" si="47">IF(F237="",0,F237*$K$41)</f>
        <v>0</v>
      </c>
      <c r="H237" s="58">
        <f>IF(E237="",0,IFERROR(VLOOKUP(E237,档案费管理台账!$D$4:$H$1000,5,0),0))</f>
        <v>0</v>
      </c>
      <c r="I237" s="57"/>
      <c r="J237" s="57"/>
      <c r="K237" s="57"/>
      <c r="L237" s="57"/>
      <c r="M237" s="58" t="str">
        <f t="shared" ref="M237:M300" si="48">IF(C237="","",ROUND(M236+G237-I237-J237-K237-L237-H237,2))</f>
        <v/>
      </c>
      <c r="N237" s="73"/>
    </row>
    <row r="238" spans="1:14">
      <c r="A238" s="97" t="str">
        <f t="shared" si="46"/>
        <v/>
      </c>
      <c r="B238" s="98" t="str">
        <f t="shared" si="45"/>
        <v/>
      </c>
      <c r="C238" s="99"/>
      <c r="D238" s="137"/>
      <c r="E238" s="100"/>
      <c r="F238" s="57"/>
      <c r="G238" s="58">
        <f t="shared" si="47"/>
        <v>0</v>
      </c>
      <c r="H238" s="58">
        <f>IF(E238="",0,IFERROR(VLOOKUP(E238,档案费管理台账!$D$4:$H$1000,5,0),0))</f>
        <v>0</v>
      </c>
      <c r="I238" s="57"/>
      <c r="J238" s="57"/>
      <c r="K238" s="57"/>
      <c r="L238" s="57"/>
      <c r="M238" s="58" t="str">
        <f t="shared" si="48"/>
        <v/>
      </c>
      <c r="N238" s="73"/>
    </row>
    <row r="239" spans="1:14">
      <c r="A239" s="97" t="str">
        <f t="shared" si="46"/>
        <v/>
      </c>
      <c r="B239" s="98" t="str">
        <f t="shared" si="45"/>
        <v/>
      </c>
      <c r="C239" s="99"/>
      <c r="D239" s="137"/>
      <c r="E239" s="100"/>
      <c r="F239" s="57"/>
      <c r="G239" s="58">
        <f t="shared" si="47"/>
        <v>0</v>
      </c>
      <c r="H239" s="58">
        <f>IF(E239="",0,IFERROR(VLOOKUP(E239,档案费管理台账!$D$4:$H$1000,5,0),0))</f>
        <v>0</v>
      </c>
      <c r="I239" s="57"/>
      <c r="J239" s="57"/>
      <c r="K239" s="57"/>
      <c r="L239" s="57"/>
      <c r="M239" s="58" t="str">
        <f t="shared" si="48"/>
        <v/>
      </c>
      <c r="N239" s="73"/>
    </row>
    <row r="240" spans="1:14">
      <c r="A240" s="97" t="str">
        <f t="shared" si="46"/>
        <v/>
      </c>
      <c r="B240" s="98" t="str">
        <f t="shared" si="45"/>
        <v/>
      </c>
      <c r="C240" s="99"/>
      <c r="D240" s="137"/>
      <c r="E240" s="100"/>
      <c r="F240" s="57"/>
      <c r="G240" s="58">
        <f t="shared" si="47"/>
        <v>0</v>
      </c>
      <c r="H240" s="58">
        <f>IF(E240="",0,IFERROR(VLOOKUP(E240,档案费管理台账!$D$4:$H$1000,5,0),0))</f>
        <v>0</v>
      </c>
      <c r="I240" s="57"/>
      <c r="J240" s="57"/>
      <c r="K240" s="57"/>
      <c r="L240" s="57"/>
      <c r="M240" s="58" t="str">
        <f t="shared" si="48"/>
        <v/>
      </c>
      <c r="N240" s="73"/>
    </row>
    <row r="241" spans="1:14">
      <c r="A241" s="97" t="str">
        <f t="shared" si="46"/>
        <v/>
      </c>
      <c r="B241" s="98" t="str">
        <f t="shared" si="45"/>
        <v/>
      </c>
      <c r="C241" s="99"/>
      <c r="D241" s="137"/>
      <c r="E241" s="100"/>
      <c r="F241" s="57"/>
      <c r="G241" s="58">
        <f t="shared" si="47"/>
        <v>0</v>
      </c>
      <c r="H241" s="58">
        <f>IF(E241="",0,IFERROR(VLOOKUP(E241,档案费管理台账!$D$4:$H$1000,5,0),0))</f>
        <v>0</v>
      </c>
      <c r="I241" s="57"/>
      <c r="J241" s="57"/>
      <c r="K241" s="57"/>
      <c r="L241" s="57"/>
      <c r="M241" s="58" t="str">
        <f t="shared" si="48"/>
        <v/>
      </c>
      <c r="N241" s="73"/>
    </row>
    <row r="242" spans="1:14">
      <c r="A242" s="97" t="str">
        <f t="shared" si="46"/>
        <v/>
      </c>
      <c r="B242" s="98" t="str">
        <f t="shared" si="45"/>
        <v/>
      </c>
      <c r="C242" s="99"/>
      <c r="D242" s="137"/>
      <c r="E242" s="100"/>
      <c r="F242" s="57"/>
      <c r="G242" s="58">
        <f t="shared" si="47"/>
        <v>0</v>
      </c>
      <c r="H242" s="58">
        <f>IF(E242="",0,IFERROR(VLOOKUP(E242,档案费管理台账!$D$4:$H$1000,5,0),0))</f>
        <v>0</v>
      </c>
      <c r="I242" s="57"/>
      <c r="J242" s="57"/>
      <c r="K242" s="57"/>
      <c r="L242" s="57"/>
      <c r="M242" s="58" t="str">
        <f t="shared" si="48"/>
        <v/>
      </c>
      <c r="N242" s="73"/>
    </row>
    <row r="243" spans="1:14">
      <c r="A243" s="97" t="str">
        <f t="shared" si="46"/>
        <v/>
      </c>
      <c r="B243" s="98" t="str">
        <f t="shared" si="45"/>
        <v/>
      </c>
      <c r="C243" s="99"/>
      <c r="D243" s="137"/>
      <c r="E243" s="100"/>
      <c r="F243" s="57"/>
      <c r="G243" s="58">
        <f t="shared" si="47"/>
        <v>0</v>
      </c>
      <c r="H243" s="58">
        <f>IF(E243="",0,IFERROR(VLOOKUP(E243,档案费管理台账!$D$4:$H$1000,5,0),0))</f>
        <v>0</v>
      </c>
      <c r="I243" s="57"/>
      <c r="J243" s="57"/>
      <c r="K243" s="57"/>
      <c r="L243" s="57"/>
      <c r="M243" s="58" t="str">
        <f t="shared" si="48"/>
        <v/>
      </c>
      <c r="N243" s="73"/>
    </row>
    <row r="244" spans="1:14">
      <c r="A244" s="97" t="str">
        <f t="shared" si="46"/>
        <v/>
      </c>
      <c r="B244" s="98" t="str">
        <f t="shared" si="45"/>
        <v/>
      </c>
      <c r="C244" s="99"/>
      <c r="D244" s="137"/>
      <c r="E244" s="100"/>
      <c r="F244" s="57"/>
      <c r="G244" s="58">
        <f t="shared" si="47"/>
        <v>0</v>
      </c>
      <c r="H244" s="58">
        <f>IF(E244="",0,IFERROR(VLOOKUP(E244,档案费管理台账!$D$4:$H$1000,5,0),0))</f>
        <v>0</v>
      </c>
      <c r="I244" s="57"/>
      <c r="J244" s="57"/>
      <c r="K244" s="57"/>
      <c r="L244" s="57"/>
      <c r="M244" s="58" t="str">
        <f t="shared" si="48"/>
        <v/>
      </c>
      <c r="N244" s="73"/>
    </row>
    <row r="245" spans="1:14">
      <c r="A245" s="97" t="str">
        <f t="shared" si="46"/>
        <v/>
      </c>
      <c r="B245" s="98" t="str">
        <f t="shared" si="45"/>
        <v/>
      </c>
      <c r="C245" s="99"/>
      <c r="D245" s="137"/>
      <c r="E245" s="100"/>
      <c r="F245" s="57"/>
      <c r="G245" s="58">
        <f t="shared" si="47"/>
        <v>0</v>
      </c>
      <c r="H245" s="58">
        <f>IF(E245="",0,IFERROR(VLOOKUP(E245,档案费管理台账!$D$4:$H$1000,5,0),0))</f>
        <v>0</v>
      </c>
      <c r="I245" s="57"/>
      <c r="J245" s="57"/>
      <c r="K245" s="57"/>
      <c r="L245" s="57"/>
      <c r="M245" s="58" t="str">
        <f t="shared" si="48"/>
        <v/>
      </c>
      <c r="N245" s="73"/>
    </row>
    <row r="246" spans="1:14">
      <c r="A246" s="97" t="str">
        <f t="shared" si="46"/>
        <v/>
      </c>
      <c r="B246" s="98" t="str">
        <f t="shared" si="45"/>
        <v/>
      </c>
      <c r="C246" s="99"/>
      <c r="D246" s="137"/>
      <c r="E246" s="100"/>
      <c r="F246" s="57"/>
      <c r="G246" s="58">
        <f t="shared" si="47"/>
        <v>0</v>
      </c>
      <c r="H246" s="58">
        <f>IF(E246="",0,IFERROR(VLOOKUP(E246,档案费管理台账!$D$4:$H$1000,5,0),0))</f>
        <v>0</v>
      </c>
      <c r="I246" s="57"/>
      <c r="J246" s="57"/>
      <c r="K246" s="57"/>
      <c r="L246" s="57"/>
      <c r="M246" s="58" t="str">
        <f t="shared" si="48"/>
        <v/>
      </c>
      <c r="N246" s="73"/>
    </row>
    <row r="247" spans="1:14">
      <c r="A247" s="97" t="str">
        <f t="shared" si="46"/>
        <v/>
      </c>
      <c r="B247" s="98" t="str">
        <f t="shared" si="45"/>
        <v/>
      </c>
      <c r="C247" s="99"/>
      <c r="D247" s="137"/>
      <c r="E247" s="100"/>
      <c r="F247" s="57"/>
      <c r="G247" s="58">
        <f t="shared" si="47"/>
        <v>0</v>
      </c>
      <c r="H247" s="58">
        <f>IF(E247="",0,IFERROR(VLOOKUP(E247,档案费管理台账!$D$4:$H$1000,5,0),0))</f>
        <v>0</v>
      </c>
      <c r="I247" s="57"/>
      <c r="J247" s="57"/>
      <c r="K247" s="57"/>
      <c r="L247" s="57"/>
      <c r="M247" s="58" t="str">
        <f t="shared" si="48"/>
        <v/>
      </c>
      <c r="N247" s="73"/>
    </row>
    <row r="248" spans="1:14">
      <c r="A248" s="97" t="str">
        <f t="shared" si="46"/>
        <v/>
      </c>
      <c r="B248" s="98" t="str">
        <f t="shared" si="45"/>
        <v/>
      </c>
      <c r="C248" s="99"/>
      <c r="D248" s="137"/>
      <c r="E248" s="100"/>
      <c r="F248" s="57"/>
      <c r="G248" s="58">
        <f t="shared" si="47"/>
        <v>0</v>
      </c>
      <c r="H248" s="58">
        <f>IF(E248="",0,IFERROR(VLOOKUP(E248,档案费管理台账!$D$4:$H$1000,5,0),0))</f>
        <v>0</v>
      </c>
      <c r="I248" s="57"/>
      <c r="J248" s="57"/>
      <c r="K248" s="57"/>
      <c r="L248" s="57"/>
      <c r="M248" s="58" t="str">
        <f t="shared" si="48"/>
        <v/>
      </c>
      <c r="N248" s="73"/>
    </row>
    <row r="249" spans="1:14">
      <c r="A249" s="97" t="str">
        <f t="shared" si="46"/>
        <v/>
      </c>
      <c r="B249" s="98" t="str">
        <f t="shared" si="45"/>
        <v/>
      </c>
      <c r="C249" s="99"/>
      <c r="D249" s="137"/>
      <c r="E249" s="100"/>
      <c r="F249" s="57"/>
      <c r="G249" s="58">
        <f t="shared" si="47"/>
        <v>0</v>
      </c>
      <c r="H249" s="58">
        <f>IF(E249="",0,IFERROR(VLOOKUP(E249,档案费管理台账!$D$4:$H$1000,5,0),0))</f>
        <v>0</v>
      </c>
      <c r="I249" s="57"/>
      <c r="J249" s="57"/>
      <c r="K249" s="57"/>
      <c r="L249" s="57"/>
      <c r="M249" s="58" t="str">
        <f t="shared" si="48"/>
        <v/>
      </c>
      <c r="N249" s="73"/>
    </row>
    <row r="250" spans="1:14">
      <c r="A250" s="97" t="str">
        <f t="shared" si="46"/>
        <v/>
      </c>
      <c r="B250" s="98" t="str">
        <f t="shared" si="45"/>
        <v/>
      </c>
      <c r="C250" s="99"/>
      <c r="D250" s="137"/>
      <c r="E250" s="100"/>
      <c r="F250" s="57"/>
      <c r="G250" s="58">
        <f t="shared" si="47"/>
        <v>0</v>
      </c>
      <c r="H250" s="58">
        <f>IF(E250="",0,IFERROR(VLOOKUP(E250,档案费管理台账!$D$4:$H$1000,5,0),0))</f>
        <v>0</v>
      </c>
      <c r="I250" s="57"/>
      <c r="J250" s="57"/>
      <c r="K250" s="57"/>
      <c r="L250" s="57"/>
      <c r="M250" s="58" t="str">
        <f t="shared" si="48"/>
        <v/>
      </c>
      <c r="N250" s="73"/>
    </row>
    <row r="251" spans="1:14">
      <c r="A251" s="97" t="str">
        <f t="shared" si="46"/>
        <v/>
      </c>
      <c r="B251" s="98" t="str">
        <f t="shared" si="45"/>
        <v/>
      </c>
      <c r="C251" s="99"/>
      <c r="D251" s="137"/>
      <c r="E251" s="100"/>
      <c r="F251" s="57"/>
      <c r="G251" s="58">
        <f t="shared" si="47"/>
        <v>0</v>
      </c>
      <c r="H251" s="58">
        <f>IF(E251="",0,IFERROR(VLOOKUP(E251,档案费管理台账!$D$4:$H$1000,5,0),0))</f>
        <v>0</v>
      </c>
      <c r="I251" s="57"/>
      <c r="J251" s="57"/>
      <c r="K251" s="57"/>
      <c r="L251" s="57"/>
      <c r="M251" s="58" t="str">
        <f t="shared" si="48"/>
        <v/>
      </c>
      <c r="N251" s="73"/>
    </row>
    <row r="252" spans="1:14">
      <c r="A252" s="97" t="str">
        <f t="shared" si="46"/>
        <v/>
      </c>
      <c r="B252" s="98" t="str">
        <f t="shared" si="45"/>
        <v/>
      </c>
      <c r="C252" s="99"/>
      <c r="D252" s="137"/>
      <c r="E252" s="100"/>
      <c r="F252" s="57"/>
      <c r="G252" s="58">
        <f t="shared" si="47"/>
        <v>0</v>
      </c>
      <c r="H252" s="58">
        <f>IF(E252="",0,IFERROR(VLOOKUP(E252,档案费管理台账!$D$4:$H$1000,5,0),0))</f>
        <v>0</v>
      </c>
      <c r="I252" s="57"/>
      <c r="J252" s="57"/>
      <c r="K252" s="57"/>
      <c r="L252" s="57"/>
      <c r="M252" s="58" t="str">
        <f t="shared" si="48"/>
        <v/>
      </c>
      <c r="N252" s="73"/>
    </row>
    <row r="253" spans="1:14">
      <c r="A253" s="97" t="str">
        <f t="shared" si="46"/>
        <v/>
      </c>
      <c r="B253" s="98" t="str">
        <f t="shared" si="45"/>
        <v/>
      </c>
      <c r="C253" s="99"/>
      <c r="D253" s="137"/>
      <c r="E253" s="100"/>
      <c r="F253" s="57"/>
      <c r="G253" s="58">
        <f t="shared" si="47"/>
        <v>0</v>
      </c>
      <c r="H253" s="58">
        <f>IF(E253="",0,IFERROR(VLOOKUP(E253,档案费管理台账!$D$4:$H$1000,5,0),0))</f>
        <v>0</v>
      </c>
      <c r="I253" s="57"/>
      <c r="J253" s="57"/>
      <c r="K253" s="57"/>
      <c r="L253" s="57"/>
      <c r="M253" s="58" t="str">
        <f t="shared" si="48"/>
        <v/>
      </c>
      <c r="N253" s="73"/>
    </row>
    <row r="254" spans="1:14">
      <c r="A254" s="97" t="str">
        <f t="shared" si="46"/>
        <v/>
      </c>
      <c r="B254" s="98" t="str">
        <f t="shared" si="45"/>
        <v/>
      </c>
      <c r="C254" s="99"/>
      <c r="D254" s="137"/>
      <c r="E254" s="100"/>
      <c r="F254" s="57"/>
      <c r="G254" s="58">
        <f t="shared" si="47"/>
        <v>0</v>
      </c>
      <c r="H254" s="58">
        <f>IF(E254="",0,IFERROR(VLOOKUP(E254,档案费管理台账!$D$4:$H$1000,5,0),0))</f>
        <v>0</v>
      </c>
      <c r="I254" s="57"/>
      <c r="J254" s="57"/>
      <c r="K254" s="57"/>
      <c r="L254" s="57"/>
      <c r="M254" s="58" t="str">
        <f t="shared" si="48"/>
        <v/>
      </c>
      <c r="N254" s="73"/>
    </row>
    <row r="255" spans="1:14">
      <c r="A255" s="97" t="str">
        <f t="shared" si="46"/>
        <v/>
      </c>
      <c r="B255" s="98" t="str">
        <f t="shared" si="45"/>
        <v/>
      </c>
      <c r="C255" s="99"/>
      <c r="D255" s="137"/>
      <c r="E255" s="100"/>
      <c r="F255" s="57"/>
      <c r="G255" s="58">
        <f t="shared" si="47"/>
        <v>0</v>
      </c>
      <c r="H255" s="58">
        <f>IF(E255="",0,IFERROR(VLOOKUP(E255,档案费管理台账!$D$4:$H$1000,5,0),0))</f>
        <v>0</v>
      </c>
      <c r="I255" s="57"/>
      <c r="J255" s="57"/>
      <c r="K255" s="57"/>
      <c r="L255" s="57"/>
      <c r="M255" s="58" t="str">
        <f t="shared" si="48"/>
        <v/>
      </c>
      <c r="N255" s="73"/>
    </row>
    <row r="256" spans="1:14">
      <c r="A256" s="97" t="str">
        <f t="shared" si="46"/>
        <v/>
      </c>
      <c r="B256" s="98" t="str">
        <f t="shared" si="45"/>
        <v/>
      </c>
      <c r="C256" s="99"/>
      <c r="D256" s="137"/>
      <c r="E256" s="100"/>
      <c r="F256" s="57"/>
      <c r="G256" s="58">
        <f t="shared" si="47"/>
        <v>0</v>
      </c>
      <c r="H256" s="58">
        <f>IF(E256="",0,IFERROR(VLOOKUP(E256,档案费管理台账!$D$4:$H$1000,5,0),0))</f>
        <v>0</v>
      </c>
      <c r="I256" s="57"/>
      <c r="J256" s="57"/>
      <c r="K256" s="57"/>
      <c r="L256" s="57"/>
      <c r="M256" s="58" t="str">
        <f t="shared" si="48"/>
        <v/>
      </c>
      <c r="N256" s="73"/>
    </row>
    <row r="257" spans="1:14">
      <c r="A257" s="97" t="str">
        <f t="shared" si="46"/>
        <v/>
      </c>
      <c r="B257" s="98" t="str">
        <f t="shared" si="45"/>
        <v/>
      </c>
      <c r="C257" s="99"/>
      <c r="D257" s="137"/>
      <c r="E257" s="100"/>
      <c r="F257" s="57"/>
      <c r="G257" s="58">
        <f t="shared" si="47"/>
        <v>0</v>
      </c>
      <c r="H257" s="58">
        <f>IF(E257="",0,IFERROR(VLOOKUP(E257,档案费管理台账!$D$4:$H$1000,5,0),0))</f>
        <v>0</v>
      </c>
      <c r="I257" s="57"/>
      <c r="J257" s="57"/>
      <c r="K257" s="57"/>
      <c r="L257" s="57"/>
      <c r="M257" s="58" t="str">
        <f t="shared" si="48"/>
        <v/>
      </c>
      <c r="N257" s="73"/>
    </row>
    <row r="258" spans="1:14">
      <c r="A258" s="97" t="str">
        <f t="shared" si="46"/>
        <v/>
      </c>
      <c r="B258" s="98" t="str">
        <f t="shared" si="45"/>
        <v/>
      </c>
      <c r="C258" s="99"/>
      <c r="D258" s="137"/>
      <c r="E258" s="100"/>
      <c r="F258" s="57"/>
      <c r="G258" s="58">
        <f t="shared" si="47"/>
        <v>0</v>
      </c>
      <c r="H258" s="58">
        <f>IF(E258="",0,IFERROR(VLOOKUP(E258,档案费管理台账!$D$4:$H$1000,5,0),0))</f>
        <v>0</v>
      </c>
      <c r="I258" s="57"/>
      <c r="J258" s="57"/>
      <c r="K258" s="57"/>
      <c r="L258" s="57"/>
      <c r="M258" s="58" t="str">
        <f t="shared" si="48"/>
        <v/>
      </c>
      <c r="N258" s="73"/>
    </row>
    <row r="259" spans="1:14">
      <c r="A259" s="97" t="str">
        <f t="shared" si="46"/>
        <v/>
      </c>
      <c r="B259" s="98" t="str">
        <f t="shared" si="45"/>
        <v/>
      </c>
      <c r="C259" s="99"/>
      <c r="D259" s="137"/>
      <c r="E259" s="100"/>
      <c r="F259" s="57"/>
      <c r="G259" s="58">
        <f t="shared" si="47"/>
        <v>0</v>
      </c>
      <c r="H259" s="58">
        <f>IF(E259="",0,IFERROR(VLOOKUP(E259,档案费管理台账!$D$4:$H$1000,5,0),0))</f>
        <v>0</v>
      </c>
      <c r="I259" s="57"/>
      <c r="J259" s="57"/>
      <c r="K259" s="57"/>
      <c r="L259" s="57"/>
      <c r="M259" s="58" t="str">
        <f t="shared" si="48"/>
        <v/>
      </c>
      <c r="N259" s="73"/>
    </row>
    <row r="260" spans="1:14">
      <c r="A260" s="97" t="str">
        <f t="shared" si="46"/>
        <v/>
      </c>
      <c r="B260" s="98" t="str">
        <f t="shared" si="45"/>
        <v/>
      </c>
      <c r="C260" s="99"/>
      <c r="D260" s="137"/>
      <c r="E260" s="100"/>
      <c r="F260" s="57"/>
      <c r="G260" s="58">
        <f t="shared" si="47"/>
        <v>0</v>
      </c>
      <c r="H260" s="58">
        <f>IF(E260="",0,IFERROR(VLOOKUP(E260,档案费管理台账!$D$4:$H$1000,5,0),0))</f>
        <v>0</v>
      </c>
      <c r="I260" s="57"/>
      <c r="J260" s="57"/>
      <c r="K260" s="57"/>
      <c r="L260" s="57"/>
      <c r="M260" s="58" t="str">
        <f t="shared" si="48"/>
        <v/>
      </c>
      <c r="N260" s="73"/>
    </row>
    <row r="261" spans="1:14">
      <c r="A261" s="97" t="str">
        <f t="shared" si="46"/>
        <v/>
      </c>
      <c r="B261" s="98" t="str">
        <f t="shared" si="45"/>
        <v/>
      </c>
      <c r="C261" s="99"/>
      <c r="D261" s="137"/>
      <c r="E261" s="100"/>
      <c r="F261" s="57"/>
      <c r="G261" s="58">
        <f t="shared" si="47"/>
        <v>0</v>
      </c>
      <c r="H261" s="58">
        <f>IF(E261="",0,IFERROR(VLOOKUP(E261,档案费管理台账!$D$4:$H$1000,5,0),0))</f>
        <v>0</v>
      </c>
      <c r="I261" s="57"/>
      <c r="J261" s="57"/>
      <c r="K261" s="57"/>
      <c r="L261" s="57"/>
      <c r="M261" s="58" t="str">
        <f t="shared" si="48"/>
        <v/>
      </c>
      <c r="N261" s="73"/>
    </row>
    <row r="262" spans="1:14">
      <c r="A262" s="97" t="str">
        <f t="shared" si="46"/>
        <v/>
      </c>
      <c r="B262" s="98" t="str">
        <f t="shared" si="45"/>
        <v/>
      </c>
      <c r="C262" s="99"/>
      <c r="D262" s="137"/>
      <c r="E262" s="100"/>
      <c r="F262" s="57"/>
      <c r="G262" s="58">
        <f t="shared" si="47"/>
        <v>0</v>
      </c>
      <c r="H262" s="58">
        <f>IF(E262="",0,IFERROR(VLOOKUP(E262,档案费管理台账!$D$4:$H$1000,5,0),0))</f>
        <v>0</v>
      </c>
      <c r="I262" s="57"/>
      <c r="J262" s="57"/>
      <c r="K262" s="57"/>
      <c r="L262" s="57"/>
      <c r="M262" s="58" t="str">
        <f t="shared" si="48"/>
        <v/>
      </c>
      <c r="N262" s="73"/>
    </row>
    <row r="263" spans="1:14">
      <c r="A263" s="97" t="str">
        <f t="shared" si="46"/>
        <v/>
      </c>
      <c r="B263" s="98" t="str">
        <f t="shared" si="45"/>
        <v/>
      </c>
      <c r="C263" s="99"/>
      <c r="D263" s="137"/>
      <c r="E263" s="100"/>
      <c r="F263" s="57"/>
      <c r="G263" s="58">
        <f t="shared" si="47"/>
        <v>0</v>
      </c>
      <c r="H263" s="58">
        <f>IF(E263="",0,IFERROR(VLOOKUP(E263,档案费管理台账!$D$4:$H$1000,5,0),0))</f>
        <v>0</v>
      </c>
      <c r="I263" s="57"/>
      <c r="J263" s="57"/>
      <c r="K263" s="57"/>
      <c r="L263" s="57"/>
      <c r="M263" s="58" t="str">
        <f t="shared" si="48"/>
        <v/>
      </c>
      <c r="N263" s="73"/>
    </row>
    <row r="264" spans="1:14">
      <c r="A264" s="97" t="str">
        <f t="shared" si="46"/>
        <v/>
      </c>
      <c r="B264" s="98" t="str">
        <f t="shared" si="45"/>
        <v/>
      </c>
      <c r="C264" s="99"/>
      <c r="D264" s="137"/>
      <c r="E264" s="100"/>
      <c r="F264" s="57"/>
      <c r="G264" s="58">
        <f t="shared" si="47"/>
        <v>0</v>
      </c>
      <c r="H264" s="58">
        <f>IF(E264="",0,IFERROR(VLOOKUP(E264,档案费管理台账!$D$4:$H$1000,5,0),0))</f>
        <v>0</v>
      </c>
      <c r="I264" s="57"/>
      <c r="J264" s="57"/>
      <c r="K264" s="57"/>
      <c r="L264" s="57"/>
      <c r="M264" s="58" t="str">
        <f t="shared" si="48"/>
        <v/>
      </c>
      <c r="N264" s="73"/>
    </row>
    <row r="265" spans="1:14">
      <c r="A265" s="97" t="str">
        <f t="shared" si="46"/>
        <v/>
      </c>
      <c r="B265" s="98" t="str">
        <f t="shared" si="45"/>
        <v/>
      </c>
      <c r="C265" s="99"/>
      <c r="D265" s="137"/>
      <c r="E265" s="100"/>
      <c r="F265" s="57"/>
      <c r="G265" s="58">
        <f t="shared" si="47"/>
        <v>0</v>
      </c>
      <c r="H265" s="58">
        <f>IF(E265="",0,IFERROR(VLOOKUP(E265,档案费管理台账!$D$4:$H$1000,5,0),0))</f>
        <v>0</v>
      </c>
      <c r="I265" s="57"/>
      <c r="J265" s="57"/>
      <c r="K265" s="57"/>
      <c r="L265" s="57"/>
      <c r="M265" s="58" t="str">
        <f t="shared" si="48"/>
        <v/>
      </c>
      <c r="N265" s="73"/>
    </row>
    <row r="266" spans="1:14">
      <c r="A266" s="97" t="str">
        <f t="shared" si="46"/>
        <v/>
      </c>
      <c r="B266" s="98" t="str">
        <f t="shared" si="45"/>
        <v/>
      </c>
      <c r="C266" s="99"/>
      <c r="D266" s="137"/>
      <c r="E266" s="100"/>
      <c r="F266" s="57"/>
      <c r="G266" s="58">
        <f t="shared" si="47"/>
        <v>0</v>
      </c>
      <c r="H266" s="58">
        <f>IF(E266="",0,IFERROR(VLOOKUP(E266,档案费管理台账!$D$4:$H$1000,5,0),0))</f>
        <v>0</v>
      </c>
      <c r="I266" s="57"/>
      <c r="J266" s="57"/>
      <c r="K266" s="57"/>
      <c r="L266" s="57"/>
      <c r="M266" s="58" t="str">
        <f t="shared" si="48"/>
        <v/>
      </c>
      <c r="N266" s="73"/>
    </row>
    <row r="267" spans="1:14">
      <c r="A267" s="97" t="str">
        <f t="shared" si="46"/>
        <v/>
      </c>
      <c r="B267" s="98" t="str">
        <f t="shared" si="45"/>
        <v/>
      </c>
      <c r="C267" s="99"/>
      <c r="D267" s="137"/>
      <c r="E267" s="100"/>
      <c r="F267" s="57"/>
      <c r="G267" s="58">
        <f t="shared" si="47"/>
        <v>0</v>
      </c>
      <c r="H267" s="58">
        <f>IF(E267="",0,IFERROR(VLOOKUP(E267,档案费管理台账!$D$4:$H$1000,5,0),0))</f>
        <v>0</v>
      </c>
      <c r="I267" s="57"/>
      <c r="J267" s="57"/>
      <c r="K267" s="57"/>
      <c r="L267" s="57"/>
      <c r="M267" s="58" t="str">
        <f t="shared" si="48"/>
        <v/>
      </c>
      <c r="N267" s="73"/>
    </row>
    <row r="268" spans="1:14">
      <c r="A268" s="97" t="str">
        <f t="shared" si="46"/>
        <v/>
      </c>
      <c r="B268" s="98" t="str">
        <f t="shared" si="45"/>
        <v/>
      </c>
      <c r="C268" s="99"/>
      <c r="D268" s="137"/>
      <c r="E268" s="100"/>
      <c r="F268" s="57"/>
      <c r="G268" s="58">
        <f t="shared" si="47"/>
        <v>0</v>
      </c>
      <c r="H268" s="58">
        <f>IF(E268="",0,IFERROR(VLOOKUP(E268,档案费管理台账!$D$4:$H$1000,5,0),0))</f>
        <v>0</v>
      </c>
      <c r="I268" s="57"/>
      <c r="J268" s="57"/>
      <c r="K268" s="57"/>
      <c r="L268" s="57"/>
      <c r="M268" s="58" t="str">
        <f t="shared" si="48"/>
        <v/>
      </c>
      <c r="N268" s="73"/>
    </row>
    <row r="269" spans="1:14">
      <c r="A269" s="97" t="str">
        <f t="shared" si="46"/>
        <v/>
      </c>
      <c r="B269" s="98" t="str">
        <f t="shared" si="45"/>
        <v/>
      </c>
      <c r="C269" s="99"/>
      <c r="D269" s="137"/>
      <c r="E269" s="100"/>
      <c r="F269" s="57"/>
      <c r="G269" s="58">
        <f t="shared" si="47"/>
        <v>0</v>
      </c>
      <c r="H269" s="58">
        <f>IF(E269="",0,IFERROR(VLOOKUP(E269,档案费管理台账!$D$4:$H$1000,5,0),0))</f>
        <v>0</v>
      </c>
      <c r="I269" s="57"/>
      <c r="J269" s="57"/>
      <c r="K269" s="57"/>
      <c r="L269" s="57"/>
      <c r="M269" s="58" t="str">
        <f t="shared" si="48"/>
        <v/>
      </c>
      <c r="N269" s="73"/>
    </row>
    <row r="270" spans="1:14">
      <c r="A270" s="97" t="str">
        <f t="shared" si="46"/>
        <v/>
      </c>
      <c r="B270" s="98" t="str">
        <f t="shared" si="45"/>
        <v/>
      </c>
      <c r="C270" s="99"/>
      <c r="D270" s="137"/>
      <c r="E270" s="100"/>
      <c r="F270" s="57"/>
      <c r="G270" s="58">
        <f t="shared" si="47"/>
        <v>0</v>
      </c>
      <c r="H270" s="58">
        <f>IF(E270="",0,IFERROR(VLOOKUP(E270,档案费管理台账!$D$4:$H$1000,5,0),0))</f>
        <v>0</v>
      </c>
      <c r="I270" s="57"/>
      <c r="J270" s="57"/>
      <c r="K270" s="57"/>
      <c r="L270" s="57"/>
      <c r="M270" s="58" t="str">
        <f t="shared" si="48"/>
        <v/>
      </c>
      <c r="N270" s="73"/>
    </row>
    <row r="271" spans="1:14">
      <c r="A271" s="97" t="str">
        <f t="shared" si="46"/>
        <v/>
      </c>
      <c r="B271" s="98" t="str">
        <f t="shared" si="45"/>
        <v/>
      </c>
      <c r="C271" s="99"/>
      <c r="D271" s="137"/>
      <c r="E271" s="100"/>
      <c r="F271" s="57"/>
      <c r="G271" s="58">
        <f t="shared" si="47"/>
        <v>0</v>
      </c>
      <c r="H271" s="58">
        <f>IF(E271="",0,IFERROR(VLOOKUP(E271,档案费管理台账!$D$4:$H$1000,5,0),0))</f>
        <v>0</v>
      </c>
      <c r="I271" s="57"/>
      <c r="J271" s="57"/>
      <c r="K271" s="57"/>
      <c r="L271" s="57"/>
      <c r="M271" s="58" t="str">
        <f t="shared" si="48"/>
        <v/>
      </c>
      <c r="N271" s="73"/>
    </row>
    <row r="272" spans="1:14">
      <c r="A272" s="97" t="str">
        <f t="shared" si="46"/>
        <v/>
      </c>
      <c r="B272" s="98" t="str">
        <f t="shared" si="45"/>
        <v/>
      </c>
      <c r="C272" s="99"/>
      <c r="D272" s="137"/>
      <c r="E272" s="100"/>
      <c r="F272" s="57"/>
      <c r="G272" s="58">
        <f t="shared" si="47"/>
        <v>0</v>
      </c>
      <c r="H272" s="58">
        <f>IF(E272="",0,IFERROR(VLOOKUP(E272,档案费管理台账!$D$4:$H$1000,5,0),0))</f>
        <v>0</v>
      </c>
      <c r="I272" s="57"/>
      <c r="J272" s="57"/>
      <c r="K272" s="57"/>
      <c r="L272" s="57"/>
      <c r="M272" s="58" t="str">
        <f t="shared" si="48"/>
        <v/>
      </c>
      <c r="N272" s="73"/>
    </row>
    <row r="273" spans="1:14">
      <c r="A273" s="97" t="str">
        <f t="shared" si="46"/>
        <v/>
      </c>
      <c r="B273" s="98" t="str">
        <f t="shared" si="45"/>
        <v/>
      </c>
      <c r="C273" s="99"/>
      <c r="D273" s="137"/>
      <c r="E273" s="100"/>
      <c r="F273" s="57"/>
      <c r="G273" s="58">
        <f t="shared" si="47"/>
        <v>0</v>
      </c>
      <c r="H273" s="58">
        <f>IF(E273="",0,IFERROR(VLOOKUP(E273,档案费管理台账!$D$4:$H$1000,5,0),0))</f>
        <v>0</v>
      </c>
      <c r="I273" s="57"/>
      <c r="J273" s="57"/>
      <c r="K273" s="57"/>
      <c r="L273" s="57"/>
      <c r="M273" s="58" t="str">
        <f t="shared" si="48"/>
        <v/>
      </c>
      <c r="N273" s="73"/>
    </row>
    <row r="274" spans="1:14">
      <c r="A274" s="97" t="str">
        <f t="shared" si="46"/>
        <v/>
      </c>
      <c r="B274" s="98" t="str">
        <f t="shared" si="45"/>
        <v/>
      </c>
      <c r="C274" s="99"/>
      <c r="D274" s="137"/>
      <c r="E274" s="100"/>
      <c r="F274" s="57"/>
      <c r="G274" s="58">
        <f t="shared" si="47"/>
        <v>0</v>
      </c>
      <c r="H274" s="58">
        <f>IF(E274="",0,IFERROR(VLOOKUP(E274,档案费管理台账!$D$4:$H$1000,5,0),0))</f>
        <v>0</v>
      </c>
      <c r="I274" s="57"/>
      <c r="J274" s="57"/>
      <c r="K274" s="57"/>
      <c r="L274" s="57"/>
      <c r="M274" s="58" t="str">
        <f t="shared" si="48"/>
        <v/>
      </c>
      <c r="N274" s="73"/>
    </row>
    <row r="275" spans="1:14">
      <c r="A275" s="97" t="str">
        <f t="shared" si="46"/>
        <v/>
      </c>
      <c r="B275" s="98" t="str">
        <f t="shared" si="45"/>
        <v/>
      </c>
      <c r="C275" s="99"/>
      <c r="D275" s="137"/>
      <c r="E275" s="100"/>
      <c r="F275" s="57"/>
      <c r="G275" s="58">
        <f t="shared" si="47"/>
        <v>0</v>
      </c>
      <c r="H275" s="58">
        <f>IF(E275="",0,IFERROR(VLOOKUP(E275,档案费管理台账!$D$4:$H$1000,5,0),0))</f>
        <v>0</v>
      </c>
      <c r="I275" s="57"/>
      <c r="J275" s="57"/>
      <c r="K275" s="57"/>
      <c r="L275" s="57"/>
      <c r="M275" s="58" t="str">
        <f t="shared" si="48"/>
        <v/>
      </c>
      <c r="N275" s="73"/>
    </row>
    <row r="276" spans="1:14">
      <c r="A276" s="97" t="str">
        <f t="shared" si="46"/>
        <v/>
      </c>
      <c r="B276" s="98" t="str">
        <f t="shared" si="45"/>
        <v/>
      </c>
      <c r="C276" s="99"/>
      <c r="D276" s="137"/>
      <c r="E276" s="100"/>
      <c r="F276" s="57"/>
      <c r="G276" s="58">
        <f t="shared" si="47"/>
        <v>0</v>
      </c>
      <c r="H276" s="58">
        <f>IF(E276="",0,IFERROR(VLOOKUP(E276,档案费管理台账!$D$4:$H$1000,5,0),0))</f>
        <v>0</v>
      </c>
      <c r="I276" s="57"/>
      <c r="J276" s="57"/>
      <c r="K276" s="57"/>
      <c r="L276" s="57"/>
      <c r="M276" s="58" t="str">
        <f t="shared" si="48"/>
        <v/>
      </c>
      <c r="N276" s="73"/>
    </row>
    <row r="277" spans="1:14">
      <c r="A277" s="97" t="str">
        <f t="shared" si="46"/>
        <v/>
      </c>
      <c r="B277" s="98" t="str">
        <f t="shared" si="45"/>
        <v/>
      </c>
      <c r="C277" s="99"/>
      <c r="D277" s="137"/>
      <c r="E277" s="100"/>
      <c r="F277" s="57"/>
      <c r="G277" s="58">
        <f t="shared" si="47"/>
        <v>0</v>
      </c>
      <c r="H277" s="58">
        <f>IF(E277="",0,IFERROR(VLOOKUP(E277,档案费管理台账!$D$4:$H$1000,5,0),0))</f>
        <v>0</v>
      </c>
      <c r="I277" s="57"/>
      <c r="J277" s="57"/>
      <c r="K277" s="57"/>
      <c r="L277" s="57"/>
      <c r="M277" s="58" t="str">
        <f t="shared" si="48"/>
        <v/>
      </c>
      <c r="N277" s="73"/>
    </row>
    <row r="278" spans="1:14">
      <c r="A278" s="97" t="str">
        <f t="shared" si="46"/>
        <v/>
      </c>
      <c r="B278" s="98" t="str">
        <f t="shared" si="45"/>
        <v/>
      </c>
      <c r="C278" s="99"/>
      <c r="D278" s="137"/>
      <c r="E278" s="100"/>
      <c r="F278" s="57"/>
      <c r="G278" s="58">
        <f t="shared" si="47"/>
        <v>0</v>
      </c>
      <c r="H278" s="58">
        <f>IF(E278="",0,IFERROR(VLOOKUP(E278,档案费管理台账!$D$4:$H$1000,5,0),0))</f>
        <v>0</v>
      </c>
      <c r="I278" s="57"/>
      <c r="J278" s="57"/>
      <c r="K278" s="57"/>
      <c r="L278" s="57"/>
      <c r="M278" s="58" t="str">
        <f t="shared" si="48"/>
        <v/>
      </c>
      <c r="N278" s="73"/>
    </row>
    <row r="279" spans="1:14">
      <c r="A279" s="97" t="str">
        <f t="shared" si="46"/>
        <v/>
      </c>
      <c r="B279" s="98" t="str">
        <f t="shared" si="45"/>
        <v/>
      </c>
      <c r="C279" s="99"/>
      <c r="D279" s="137"/>
      <c r="E279" s="100"/>
      <c r="F279" s="57"/>
      <c r="G279" s="58">
        <f t="shared" si="47"/>
        <v>0</v>
      </c>
      <c r="H279" s="58">
        <f>IF(E279="",0,IFERROR(VLOOKUP(E279,档案费管理台账!$D$4:$H$1000,5,0),0))</f>
        <v>0</v>
      </c>
      <c r="I279" s="57"/>
      <c r="J279" s="57"/>
      <c r="K279" s="57"/>
      <c r="L279" s="57"/>
      <c r="M279" s="58" t="str">
        <f t="shared" si="48"/>
        <v/>
      </c>
      <c r="N279" s="73"/>
    </row>
    <row r="280" spans="1:14">
      <c r="A280" s="97" t="str">
        <f t="shared" si="46"/>
        <v/>
      </c>
      <c r="B280" s="98" t="str">
        <f t="shared" si="45"/>
        <v/>
      </c>
      <c r="C280" s="99"/>
      <c r="D280" s="137"/>
      <c r="E280" s="100"/>
      <c r="F280" s="57"/>
      <c r="G280" s="58">
        <f t="shared" si="47"/>
        <v>0</v>
      </c>
      <c r="H280" s="58">
        <f>IF(E280="",0,IFERROR(VLOOKUP(E280,档案费管理台账!$D$4:$H$1000,5,0),0))</f>
        <v>0</v>
      </c>
      <c r="I280" s="57"/>
      <c r="J280" s="57"/>
      <c r="K280" s="57"/>
      <c r="L280" s="57"/>
      <c r="M280" s="58" t="str">
        <f t="shared" si="48"/>
        <v/>
      </c>
      <c r="N280" s="73"/>
    </row>
    <row r="281" spans="1:14">
      <c r="A281" s="97" t="str">
        <f t="shared" si="46"/>
        <v/>
      </c>
      <c r="B281" s="98" t="str">
        <f t="shared" si="45"/>
        <v/>
      </c>
      <c r="C281" s="99"/>
      <c r="D281" s="137"/>
      <c r="E281" s="100"/>
      <c r="F281" s="57"/>
      <c r="G281" s="58">
        <f t="shared" si="47"/>
        <v>0</v>
      </c>
      <c r="H281" s="58">
        <f>IF(E281="",0,IFERROR(VLOOKUP(E281,档案费管理台账!$D$4:$H$1000,5,0),0))</f>
        <v>0</v>
      </c>
      <c r="I281" s="57"/>
      <c r="J281" s="57"/>
      <c r="K281" s="57"/>
      <c r="L281" s="57"/>
      <c r="M281" s="58" t="str">
        <f t="shared" si="48"/>
        <v/>
      </c>
      <c r="N281" s="73"/>
    </row>
    <row r="282" spans="1:14">
      <c r="A282" s="97" t="str">
        <f t="shared" si="46"/>
        <v/>
      </c>
      <c r="B282" s="98" t="str">
        <f t="shared" si="45"/>
        <v/>
      </c>
      <c r="C282" s="99"/>
      <c r="D282" s="137"/>
      <c r="E282" s="100"/>
      <c r="F282" s="57"/>
      <c r="G282" s="58">
        <f t="shared" si="47"/>
        <v>0</v>
      </c>
      <c r="H282" s="58">
        <f>IF(E282="",0,IFERROR(VLOOKUP(E282,档案费管理台账!$D$4:$H$1000,5,0),0))</f>
        <v>0</v>
      </c>
      <c r="I282" s="57"/>
      <c r="J282" s="57"/>
      <c r="K282" s="57"/>
      <c r="L282" s="57"/>
      <c r="M282" s="58" t="str">
        <f t="shared" si="48"/>
        <v/>
      </c>
      <c r="N282" s="73"/>
    </row>
    <row r="283" spans="1:14">
      <c r="A283" s="97" t="str">
        <f t="shared" si="46"/>
        <v/>
      </c>
      <c r="B283" s="98" t="str">
        <f t="shared" si="45"/>
        <v/>
      </c>
      <c r="C283" s="99"/>
      <c r="D283" s="137"/>
      <c r="E283" s="100"/>
      <c r="F283" s="57"/>
      <c r="G283" s="58">
        <f t="shared" si="47"/>
        <v>0</v>
      </c>
      <c r="H283" s="58">
        <f>IF(E283="",0,IFERROR(VLOOKUP(E283,档案费管理台账!$D$4:$H$1000,5,0),0))</f>
        <v>0</v>
      </c>
      <c r="I283" s="57"/>
      <c r="J283" s="57"/>
      <c r="K283" s="57"/>
      <c r="L283" s="57"/>
      <c r="M283" s="58" t="str">
        <f t="shared" si="48"/>
        <v/>
      </c>
      <c r="N283" s="73"/>
    </row>
    <row r="284" spans="1:14">
      <c r="A284" s="97" t="str">
        <f t="shared" si="46"/>
        <v/>
      </c>
      <c r="B284" s="98" t="str">
        <f t="shared" si="45"/>
        <v/>
      </c>
      <c r="C284" s="99"/>
      <c r="D284" s="137"/>
      <c r="E284" s="100"/>
      <c r="F284" s="57"/>
      <c r="G284" s="58">
        <f t="shared" si="47"/>
        <v>0</v>
      </c>
      <c r="H284" s="58">
        <f>IF(E284="",0,IFERROR(VLOOKUP(E284,档案费管理台账!$D$4:$H$1000,5,0),0))</f>
        <v>0</v>
      </c>
      <c r="I284" s="57"/>
      <c r="J284" s="57"/>
      <c r="K284" s="57"/>
      <c r="L284" s="57"/>
      <c r="M284" s="58" t="str">
        <f t="shared" si="48"/>
        <v/>
      </c>
      <c r="N284" s="73"/>
    </row>
    <row r="285" spans="1:14">
      <c r="A285" s="97" t="str">
        <f t="shared" si="46"/>
        <v/>
      </c>
      <c r="B285" s="98" t="str">
        <f t="shared" si="45"/>
        <v/>
      </c>
      <c r="C285" s="99"/>
      <c r="D285" s="137"/>
      <c r="E285" s="100"/>
      <c r="F285" s="57"/>
      <c r="G285" s="58">
        <f t="shared" si="47"/>
        <v>0</v>
      </c>
      <c r="H285" s="58">
        <f>IF(E285="",0,IFERROR(VLOOKUP(E285,档案费管理台账!$D$4:$H$1000,5,0),0))</f>
        <v>0</v>
      </c>
      <c r="I285" s="57"/>
      <c r="J285" s="57"/>
      <c r="K285" s="57"/>
      <c r="L285" s="57"/>
      <c r="M285" s="58" t="str">
        <f t="shared" si="48"/>
        <v/>
      </c>
      <c r="N285" s="73"/>
    </row>
    <row r="286" spans="1:14">
      <c r="A286" s="97" t="str">
        <f t="shared" si="46"/>
        <v/>
      </c>
      <c r="B286" s="98" t="str">
        <f t="shared" si="45"/>
        <v/>
      </c>
      <c r="C286" s="99"/>
      <c r="D286" s="137"/>
      <c r="E286" s="100"/>
      <c r="F286" s="57"/>
      <c r="G286" s="58">
        <f t="shared" si="47"/>
        <v>0</v>
      </c>
      <c r="H286" s="58">
        <f>IF(E286="",0,IFERROR(VLOOKUP(E286,档案费管理台账!$D$4:$H$1000,5,0),0))</f>
        <v>0</v>
      </c>
      <c r="I286" s="57"/>
      <c r="J286" s="57"/>
      <c r="K286" s="57"/>
      <c r="L286" s="57"/>
      <c r="M286" s="58" t="str">
        <f t="shared" si="48"/>
        <v/>
      </c>
      <c r="N286" s="73"/>
    </row>
    <row r="287" spans="1:14">
      <c r="A287" s="97" t="str">
        <f t="shared" si="46"/>
        <v/>
      </c>
      <c r="B287" s="98" t="str">
        <f t="shared" si="45"/>
        <v/>
      </c>
      <c r="C287" s="99"/>
      <c r="D287" s="137"/>
      <c r="E287" s="100"/>
      <c r="F287" s="57"/>
      <c r="G287" s="58">
        <f t="shared" si="47"/>
        <v>0</v>
      </c>
      <c r="H287" s="58">
        <f>IF(E287="",0,IFERROR(VLOOKUP(E287,档案费管理台账!$D$4:$H$1000,5,0),0))</f>
        <v>0</v>
      </c>
      <c r="I287" s="57"/>
      <c r="J287" s="57"/>
      <c r="K287" s="57"/>
      <c r="L287" s="57"/>
      <c r="M287" s="58" t="str">
        <f t="shared" si="48"/>
        <v/>
      </c>
      <c r="N287" s="73"/>
    </row>
    <row r="288" spans="1:14">
      <c r="A288" s="97" t="str">
        <f t="shared" si="46"/>
        <v/>
      </c>
      <c r="B288" s="98" t="str">
        <f t="shared" si="45"/>
        <v/>
      </c>
      <c r="C288" s="99"/>
      <c r="D288" s="137"/>
      <c r="E288" s="100"/>
      <c r="F288" s="57"/>
      <c r="G288" s="58">
        <f t="shared" si="47"/>
        <v>0</v>
      </c>
      <c r="H288" s="58">
        <f>IF(E288="",0,IFERROR(VLOOKUP(E288,档案费管理台账!$D$4:$H$1000,5,0),0))</f>
        <v>0</v>
      </c>
      <c r="I288" s="57"/>
      <c r="J288" s="57"/>
      <c r="K288" s="57"/>
      <c r="L288" s="57"/>
      <c r="M288" s="58" t="str">
        <f t="shared" si="48"/>
        <v/>
      </c>
      <c r="N288" s="73"/>
    </row>
    <row r="289" spans="1:14">
      <c r="A289" s="97" t="str">
        <f t="shared" si="46"/>
        <v/>
      </c>
      <c r="B289" s="98" t="str">
        <f t="shared" si="45"/>
        <v/>
      </c>
      <c r="C289" s="99"/>
      <c r="D289" s="137"/>
      <c r="E289" s="100"/>
      <c r="F289" s="57"/>
      <c r="G289" s="58">
        <f t="shared" si="47"/>
        <v>0</v>
      </c>
      <c r="H289" s="58">
        <f>IF(E289="",0,IFERROR(VLOOKUP(E289,档案费管理台账!$D$4:$H$1000,5,0),0))</f>
        <v>0</v>
      </c>
      <c r="I289" s="57"/>
      <c r="J289" s="57"/>
      <c r="K289" s="57"/>
      <c r="L289" s="57"/>
      <c r="M289" s="58" t="str">
        <f t="shared" si="48"/>
        <v/>
      </c>
      <c r="N289" s="73"/>
    </row>
    <row r="290" spans="1:14">
      <c r="A290" s="97" t="str">
        <f t="shared" si="46"/>
        <v/>
      </c>
      <c r="B290" s="98" t="str">
        <f t="shared" si="45"/>
        <v/>
      </c>
      <c r="C290" s="99"/>
      <c r="D290" s="137"/>
      <c r="E290" s="100"/>
      <c r="F290" s="57"/>
      <c r="G290" s="58">
        <f t="shared" si="47"/>
        <v>0</v>
      </c>
      <c r="H290" s="58">
        <f>IF(E290="",0,IFERROR(VLOOKUP(E290,档案费管理台账!$D$4:$H$1000,5,0),0))</f>
        <v>0</v>
      </c>
      <c r="I290" s="57"/>
      <c r="J290" s="57"/>
      <c r="K290" s="57"/>
      <c r="L290" s="57"/>
      <c r="M290" s="58" t="str">
        <f t="shared" si="48"/>
        <v/>
      </c>
      <c r="N290" s="73"/>
    </row>
    <row r="291" spans="1:14">
      <c r="A291" s="97" t="str">
        <f t="shared" si="46"/>
        <v/>
      </c>
      <c r="B291" s="98" t="str">
        <f t="shared" si="45"/>
        <v/>
      </c>
      <c r="C291" s="99"/>
      <c r="D291" s="137"/>
      <c r="E291" s="100"/>
      <c r="F291" s="57"/>
      <c r="G291" s="58">
        <f t="shared" si="47"/>
        <v>0</v>
      </c>
      <c r="H291" s="58">
        <f>IF(E291="",0,IFERROR(VLOOKUP(E291,档案费管理台账!$D$4:$H$1000,5,0),0))</f>
        <v>0</v>
      </c>
      <c r="I291" s="57"/>
      <c r="J291" s="57"/>
      <c r="K291" s="57"/>
      <c r="L291" s="57"/>
      <c r="M291" s="58" t="str">
        <f t="shared" si="48"/>
        <v/>
      </c>
      <c r="N291" s="73"/>
    </row>
    <row r="292" spans="1:14">
      <c r="A292" s="97" t="str">
        <f t="shared" si="46"/>
        <v/>
      </c>
      <c r="B292" s="98" t="str">
        <f t="shared" si="45"/>
        <v/>
      </c>
      <c r="C292" s="99"/>
      <c r="D292" s="137"/>
      <c r="E292" s="100"/>
      <c r="F292" s="57"/>
      <c r="G292" s="58">
        <f t="shared" si="47"/>
        <v>0</v>
      </c>
      <c r="H292" s="58">
        <f>IF(E292="",0,IFERROR(VLOOKUP(E292,档案费管理台账!$D$4:$H$1000,5,0),0))</f>
        <v>0</v>
      </c>
      <c r="I292" s="57"/>
      <c r="J292" s="57"/>
      <c r="K292" s="57"/>
      <c r="L292" s="57"/>
      <c r="M292" s="58" t="str">
        <f t="shared" si="48"/>
        <v/>
      </c>
      <c r="N292" s="73"/>
    </row>
    <row r="293" spans="1:14">
      <c r="A293" s="97" t="str">
        <f t="shared" si="46"/>
        <v/>
      </c>
      <c r="B293" s="98" t="str">
        <f t="shared" si="45"/>
        <v/>
      </c>
      <c r="C293" s="99"/>
      <c r="D293" s="137"/>
      <c r="E293" s="100"/>
      <c r="F293" s="57"/>
      <c r="G293" s="58">
        <f t="shared" si="47"/>
        <v>0</v>
      </c>
      <c r="H293" s="58">
        <f>IF(E293="",0,IFERROR(VLOOKUP(E293,档案费管理台账!$D$4:$H$1000,5,0),0))</f>
        <v>0</v>
      </c>
      <c r="I293" s="57"/>
      <c r="J293" s="57"/>
      <c r="K293" s="57"/>
      <c r="L293" s="57"/>
      <c r="M293" s="58" t="str">
        <f t="shared" si="48"/>
        <v/>
      </c>
      <c r="N293" s="73"/>
    </row>
    <row r="294" spans="1:14">
      <c r="A294" s="97" t="str">
        <f t="shared" si="46"/>
        <v/>
      </c>
      <c r="B294" s="98" t="str">
        <f t="shared" si="45"/>
        <v/>
      </c>
      <c r="C294" s="99"/>
      <c r="D294" s="137"/>
      <c r="E294" s="100"/>
      <c r="F294" s="57"/>
      <c r="G294" s="58">
        <f t="shared" si="47"/>
        <v>0</v>
      </c>
      <c r="H294" s="58">
        <f>IF(E294="",0,IFERROR(VLOOKUP(E294,档案费管理台账!$D$4:$H$1000,5,0),0))</f>
        <v>0</v>
      </c>
      <c r="I294" s="57"/>
      <c r="J294" s="57"/>
      <c r="K294" s="57"/>
      <c r="L294" s="57"/>
      <c r="M294" s="58" t="str">
        <f t="shared" si="48"/>
        <v/>
      </c>
      <c r="N294" s="73"/>
    </row>
    <row r="295" spans="1:14">
      <c r="A295" s="97" t="str">
        <f t="shared" si="46"/>
        <v/>
      </c>
      <c r="B295" s="98" t="str">
        <f t="shared" si="45"/>
        <v/>
      </c>
      <c r="C295" s="99"/>
      <c r="D295" s="137"/>
      <c r="E295" s="100"/>
      <c r="F295" s="57"/>
      <c r="G295" s="58">
        <f t="shared" si="47"/>
        <v>0</v>
      </c>
      <c r="H295" s="58">
        <f>IF(E295="",0,IFERROR(VLOOKUP(E295,档案费管理台账!$D$4:$H$1000,5,0),0))</f>
        <v>0</v>
      </c>
      <c r="I295" s="57"/>
      <c r="J295" s="57"/>
      <c r="K295" s="57"/>
      <c r="L295" s="57"/>
      <c r="M295" s="58" t="str">
        <f t="shared" si="48"/>
        <v/>
      </c>
      <c r="N295" s="73"/>
    </row>
    <row r="296" spans="1:14">
      <c r="A296" s="97" t="str">
        <f t="shared" si="46"/>
        <v/>
      </c>
      <c r="B296" s="98" t="str">
        <f t="shared" si="45"/>
        <v/>
      </c>
      <c r="C296" s="99"/>
      <c r="D296" s="137"/>
      <c r="E296" s="100"/>
      <c r="F296" s="57"/>
      <c r="G296" s="58">
        <f t="shared" si="47"/>
        <v>0</v>
      </c>
      <c r="H296" s="58">
        <f>IF(E296="",0,IFERROR(VLOOKUP(E296,档案费管理台账!$D$4:$H$1000,5,0),0))</f>
        <v>0</v>
      </c>
      <c r="I296" s="57"/>
      <c r="J296" s="57"/>
      <c r="K296" s="57"/>
      <c r="L296" s="57"/>
      <c r="M296" s="58" t="str">
        <f t="shared" si="48"/>
        <v/>
      </c>
      <c r="N296" s="73"/>
    </row>
    <row r="297" spans="1:14">
      <c r="A297" s="97" t="str">
        <f t="shared" si="46"/>
        <v/>
      </c>
      <c r="B297" s="98" t="str">
        <f t="shared" si="45"/>
        <v/>
      </c>
      <c r="C297" s="99"/>
      <c r="D297" s="137"/>
      <c r="E297" s="100"/>
      <c r="F297" s="57"/>
      <c r="G297" s="58">
        <f t="shared" si="47"/>
        <v>0</v>
      </c>
      <c r="H297" s="58">
        <f>IF(E297="",0,IFERROR(VLOOKUP(E297,档案费管理台账!$D$4:$H$1000,5,0),0))</f>
        <v>0</v>
      </c>
      <c r="I297" s="57"/>
      <c r="J297" s="57"/>
      <c r="K297" s="57"/>
      <c r="L297" s="57"/>
      <c r="M297" s="58" t="str">
        <f t="shared" si="48"/>
        <v/>
      </c>
      <c r="N297" s="73"/>
    </row>
    <row r="298" spans="1:14">
      <c r="A298" s="97" t="str">
        <f t="shared" si="46"/>
        <v/>
      </c>
      <c r="B298" s="98" t="str">
        <f t="shared" si="45"/>
        <v/>
      </c>
      <c r="C298" s="99"/>
      <c r="D298" s="137"/>
      <c r="E298" s="100"/>
      <c r="F298" s="57"/>
      <c r="G298" s="58">
        <f t="shared" si="47"/>
        <v>0</v>
      </c>
      <c r="H298" s="58">
        <f>IF(E298="",0,IFERROR(VLOOKUP(E298,档案费管理台账!$D$4:$H$1000,5,0),0))</f>
        <v>0</v>
      </c>
      <c r="I298" s="57"/>
      <c r="J298" s="57"/>
      <c r="K298" s="57"/>
      <c r="L298" s="57"/>
      <c r="M298" s="58" t="str">
        <f t="shared" si="48"/>
        <v/>
      </c>
      <c r="N298" s="73"/>
    </row>
    <row r="299" spans="1:14">
      <c r="A299" s="97" t="str">
        <f t="shared" si="46"/>
        <v/>
      </c>
      <c r="B299" s="98" t="str">
        <f t="shared" si="45"/>
        <v/>
      </c>
      <c r="C299" s="99"/>
      <c r="D299" s="137"/>
      <c r="E299" s="100"/>
      <c r="F299" s="57"/>
      <c r="G299" s="58">
        <f t="shared" si="47"/>
        <v>0</v>
      </c>
      <c r="H299" s="58">
        <f>IF(E299="",0,IFERROR(VLOOKUP(E299,档案费管理台账!$D$4:$H$1000,5,0),0))</f>
        <v>0</v>
      </c>
      <c r="I299" s="57"/>
      <c r="J299" s="57"/>
      <c r="K299" s="57"/>
      <c r="L299" s="57"/>
      <c r="M299" s="58" t="str">
        <f t="shared" si="48"/>
        <v/>
      </c>
      <c r="N299" s="73"/>
    </row>
    <row r="300" spans="1:14">
      <c r="A300" s="97" t="str">
        <f t="shared" si="46"/>
        <v/>
      </c>
      <c r="B300" s="98" t="str">
        <f t="shared" ref="B300:B363" si="49">IF(C300="","",MONTH(C300)&amp;"月")</f>
        <v/>
      </c>
      <c r="C300" s="99"/>
      <c r="D300" s="137"/>
      <c r="E300" s="100"/>
      <c r="F300" s="57"/>
      <c r="G300" s="58">
        <f t="shared" si="47"/>
        <v>0</v>
      </c>
      <c r="H300" s="58">
        <f>IF(E300="",0,IFERROR(VLOOKUP(E300,档案费管理台账!$D$4:$H$1000,5,0),0))</f>
        <v>0</v>
      </c>
      <c r="I300" s="57"/>
      <c r="J300" s="57"/>
      <c r="K300" s="57"/>
      <c r="L300" s="57"/>
      <c r="M300" s="58" t="str">
        <f t="shared" si="48"/>
        <v/>
      </c>
      <c r="N300" s="73"/>
    </row>
    <row r="301" spans="1:14">
      <c r="A301" s="97" t="str">
        <f t="shared" ref="A301:A364" si="50">IF(C301="","",ROW()-42)</f>
        <v/>
      </c>
      <c r="B301" s="98" t="str">
        <f t="shared" si="49"/>
        <v/>
      </c>
      <c r="C301" s="99"/>
      <c r="D301" s="137"/>
      <c r="E301" s="100"/>
      <c r="F301" s="57"/>
      <c r="G301" s="58">
        <f t="shared" ref="G301:G364" si="51">IF(F301="",0,F301*$K$41)</f>
        <v>0</v>
      </c>
      <c r="H301" s="58">
        <f>IF(E301="",0,IFERROR(VLOOKUP(E301,档案费管理台账!$D$4:$H$1000,5,0),0))</f>
        <v>0</v>
      </c>
      <c r="I301" s="57"/>
      <c r="J301" s="57"/>
      <c r="K301" s="57"/>
      <c r="L301" s="57"/>
      <c r="M301" s="58" t="str">
        <f t="shared" ref="M301:M364" si="52">IF(C301="","",ROUND(M300+G301-I301-J301-K301-L301-H301,2))</f>
        <v/>
      </c>
      <c r="N301" s="73"/>
    </row>
    <row r="302" spans="1:14">
      <c r="A302" s="97" t="str">
        <f t="shared" si="50"/>
        <v/>
      </c>
      <c r="B302" s="98" t="str">
        <f t="shared" si="49"/>
        <v/>
      </c>
      <c r="C302" s="99"/>
      <c r="D302" s="137"/>
      <c r="E302" s="100"/>
      <c r="F302" s="57"/>
      <c r="G302" s="58">
        <f t="shared" si="51"/>
        <v>0</v>
      </c>
      <c r="H302" s="58">
        <f>IF(E302="",0,IFERROR(VLOOKUP(E302,档案费管理台账!$D$4:$H$1000,5,0),0))</f>
        <v>0</v>
      </c>
      <c r="I302" s="57"/>
      <c r="J302" s="57"/>
      <c r="K302" s="57"/>
      <c r="L302" s="57"/>
      <c r="M302" s="58" t="str">
        <f t="shared" si="52"/>
        <v/>
      </c>
      <c r="N302" s="73"/>
    </row>
    <row r="303" spans="1:14">
      <c r="A303" s="97" t="str">
        <f t="shared" si="50"/>
        <v/>
      </c>
      <c r="B303" s="98" t="str">
        <f t="shared" si="49"/>
        <v/>
      </c>
      <c r="C303" s="99"/>
      <c r="D303" s="137"/>
      <c r="E303" s="100"/>
      <c r="F303" s="57"/>
      <c r="G303" s="58">
        <f t="shared" si="51"/>
        <v>0</v>
      </c>
      <c r="H303" s="58">
        <f>IF(E303="",0,IFERROR(VLOOKUP(E303,档案费管理台账!$D$4:$H$1000,5,0),0))</f>
        <v>0</v>
      </c>
      <c r="I303" s="57"/>
      <c r="J303" s="57"/>
      <c r="K303" s="57"/>
      <c r="L303" s="57"/>
      <c r="M303" s="58" t="str">
        <f t="shared" si="52"/>
        <v/>
      </c>
      <c r="N303" s="73"/>
    </row>
    <row r="304" spans="1:14">
      <c r="A304" s="97" t="str">
        <f t="shared" si="50"/>
        <v/>
      </c>
      <c r="B304" s="98" t="str">
        <f t="shared" si="49"/>
        <v/>
      </c>
      <c r="C304" s="99"/>
      <c r="D304" s="137"/>
      <c r="E304" s="100"/>
      <c r="F304" s="57"/>
      <c r="G304" s="58">
        <f t="shared" si="51"/>
        <v>0</v>
      </c>
      <c r="H304" s="58">
        <f>IF(E304="",0,IFERROR(VLOOKUP(E304,档案费管理台账!$D$4:$H$1000,5,0),0))</f>
        <v>0</v>
      </c>
      <c r="I304" s="57"/>
      <c r="J304" s="57"/>
      <c r="K304" s="57"/>
      <c r="L304" s="57"/>
      <c r="M304" s="58" t="str">
        <f t="shared" si="52"/>
        <v/>
      </c>
      <c r="N304" s="73"/>
    </row>
    <row r="305" spans="1:14">
      <c r="A305" s="97" t="str">
        <f t="shared" si="50"/>
        <v/>
      </c>
      <c r="B305" s="98" t="str">
        <f t="shared" si="49"/>
        <v/>
      </c>
      <c r="C305" s="99"/>
      <c r="D305" s="137"/>
      <c r="E305" s="100"/>
      <c r="F305" s="57"/>
      <c r="G305" s="58">
        <f t="shared" si="51"/>
        <v>0</v>
      </c>
      <c r="H305" s="58">
        <f>IF(E305="",0,IFERROR(VLOOKUP(E305,档案费管理台账!$D$4:$H$1000,5,0),0))</f>
        <v>0</v>
      </c>
      <c r="I305" s="57"/>
      <c r="J305" s="57"/>
      <c r="K305" s="57"/>
      <c r="L305" s="57"/>
      <c r="M305" s="58" t="str">
        <f t="shared" si="52"/>
        <v/>
      </c>
      <c r="N305" s="73"/>
    </row>
    <row r="306" spans="1:14">
      <c r="A306" s="97" t="str">
        <f t="shared" si="50"/>
        <v/>
      </c>
      <c r="B306" s="98" t="str">
        <f t="shared" si="49"/>
        <v/>
      </c>
      <c r="C306" s="99"/>
      <c r="D306" s="137"/>
      <c r="E306" s="100"/>
      <c r="F306" s="57"/>
      <c r="G306" s="58">
        <f t="shared" si="51"/>
        <v>0</v>
      </c>
      <c r="H306" s="58">
        <f>IF(E306="",0,IFERROR(VLOOKUP(E306,档案费管理台账!$D$4:$H$1000,5,0),0))</f>
        <v>0</v>
      </c>
      <c r="I306" s="57"/>
      <c r="J306" s="57"/>
      <c r="K306" s="57"/>
      <c r="L306" s="57"/>
      <c r="M306" s="58" t="str">
        <f t="shared" si="52"/>
        <v/>
      </c>
      <c r="N306" s="73"/>
    </row>
    <row r="307" spans="1:14">
      <c r="A307" s="97" t="str">
        <f t="shared" si="50"/>
        <v/>
      </c>
      <c r="B307" s="98" t="str">
        <f t="shared" si="49"/>
        <v/>
      </c>
      <c r="C307" s="99"/>
      <c r="D307" s="137"/>
      <c r="E307" s="100"/>
      <c r="F307" s="57"/>
      <c r="G307" s="58">
        <f t="shared" si="51"/>
        <v>0</v>
      </c>
      <c r="H307" s="58">
        <f>IF(E307="",0,IFERROR(VLOOKUP(E307,档案费管理台账!$D$4:$H$1000,5,0),0))</f>
        <v>0</v>
      </c>
      <c r="I307" s="57"/>
      <c r="J307" s="57"/>
      <c r="K307" s="57"/>
      <c r="L307" s="57"/>
      <c r="M307" s="58" t="str">
        <f t="shared" si="52"/>
        <v/>
      </c>
      <c r="N307" s="73"/>
    </row>
    <row r="308" spans="1:14">
      <c r="A308" s="97" t="str">
        <f t="shared" si="50"/>
        <v/>
      </c>
      <c r="B308" s="98" t="str">
        <f t="shared" si="49"/>
        <v/>
      </c>
      <c r="C308" s="99"/>
      <c r="D308" s="137"/>
      <c r="E308" s="100"/>
      <c r="F308" s="57"/>
      <c r="G308" s="58">
        <f t="shared" si="51"/>
        <v>0</v>
      </c>
      <c r="H308" s="58">
        <f>IF(E308="",0,IFERROR(VLOOKUP(E308,档案费管理台账!$D$4:$H$1000,5,0),0))</f>
        <v>0</v>
      </c>
      <c r="I308" s="57"/>
      <c r="J308" s="57"/>
      <c r="K308" s="57"/>
      <c r="L308" s="57"/>
      <c r="M308" s="58" t="str">
        <f t="shared" si="52"/>
        <v/>
      </c>
      <c r="N308" s="73"/>
    </row>
    <row r="309" spans="1:14">
      <c r="A309" s="97" t="str">
        <f t="shared" si="50"/>
        <v/>
      </c>
      <c r="B309" s="98" t="str">
        <f t="shared" si="49"/>
        <v/>
      </c>
      <c r="C309" s="99"/>
      <c r="D309" s="137"/>
      <c r="E309" s="100"/>
      <c r="F309" s="57"/>
      <c r="G309" s="58">
        <f t="shared" si="51"/>
        <v>0</v>
      </c>
      <c r="H309" s="58">
        <f>IF(E309="",0,IFERROR(VLOOKUP(E309,档案费管理台账!$D$4:$H$1000,5,0),0))</f>
        <v>0</v>
      </c>
      <c r="I309" s="57"/>
      <c r="J309" s="57"/>
      <c r="K309" s="57"/>
      <c r="L309" s="57"/>
      <c r="M309" s="58" t="str">
        <f t="shared" si="52"/>
        <v/>
      </c>
      <c r="N309" s="73"/>
    </row>
    <row r="310" spans="1:14">
      <c r="A310" s="97" t="str">
        <f t="shared" si="50"/>
        <v/>
      </c>
      <c r="B310" s="98" t="str">
        <f t="shared" si="49"/>
        <v/>
      </c>
      <c r="C310" s="99"/>
      <c r="D310" s="137"/>
      <c r="E310" s="100"/>
      <c r="F310" s="57"/>
      <c r="G310" s="58">
        <f t="shared" si="51"/>
        <v>0</v>
      </c>
      <c r="H310" s="58">
        <f>IF(E310="",0,IFERROR(VLOOKUP(E310,档案费管理台账!$D$4:$H$1000,5,0),0))</f>
        <v>0</v>
      </c>
      <c r="I310" s="57"/>
      <c r="J310" s="57"/>
      <c r="K310" s="57"/>
      <c r="L310" s="57"/>
      <c r="M310" s="58" t="str">
        <f t="shared" si="52"/>
        <v/>
      </c>
      <c r="N310" s="73"/>
    </row>
    <row r="311" spans="1:14">
      <c r="A311" s="97" t="str">
        <f t="shared" si="50"/>
        <v/>
      </c>
      <c r="B311" s="98" t="str">
        <f t="shared" si="49"/>
        <v/>
      </c>
      <c r="C311" s="99"/>
      <c r="D311" s="137"/>
      <c r="E311" s="100"/>
      <c r="F311" s="57"/>
      <c r="G311" s="58">
        <f t="shared" si="51"/>
        <v>0</v>
      </c>
      <c r="H311" s="58">
        <f>IF(E311="",0,IFERROR(VLOOKUP(E311,档案费管理台账!$D$4:$H$1000,5,0),0))</f>
        <v>0</v>
      </c>
      <c r="I311" s="57"/>
      <c r="J311" s="57"/>
      <c r="K311" s="57"/>
      <c r="L311" s="57"/>
      <c r="M311" s="58" t="str">
        <f t="shared" si="52"/>
        <v/>
      </c>
      <c r="N311" s="73"/>
    </row>
    <row r="312" spans="1:14">
      <c r="A312" s="97" t="str">
        <f t="shared" si="50"/>
        <v/>
      </c>
      <c r="B312" s="98" t="str">
        <f t="shared" si="49"/>
        <v/>
      </c>
      <c r="C312" s="99"/>
      <c r="D312" s="137"/>
      <c r="E312" s="100"/>
      <c r="F312" s="57"/>
      <c r="G312" s="58">
        <f t="shared" si="51"/>
        <v>0</v>
      </c>
      <c r="H312" s="58">
        <f>IF(E312="",0,IFERROR(VLOOKUP(E312,档案费管理台账!$D$4:$H$1000,5,0),0))</f>
        <v>0</v>
      </c>
      <c r="I312" s="57"/>
      <c r="J312" s="57"/>
      <c r="K312" s="57"/>
      <c r="L312" s="57"/>
      <c r="M312" s="58" t="str">
        <f t="shared" si="52"/>
        <v/>
      </c>
      <c r="N312" s="73"/>
    </row>
    <row r="313" spans="1:14">
      <c r="A313" s="97" t="str">
        <f t="shared" si="50"/>
        <v/>
      </c>
      <c r="B313" s="98" t="str">
        <f t="shared" si="49"/>
        <v/>
      </c>
      <c r="C313" s="99"/>
      <c r="D313" s="137"/>
      <c r="E313" s="100"/>
      <c r="F313" s="57"/>
      <c r="G313" s="58">
        <f t="shared" si="51"/>
        <v>0</v>
      </c>
      <c r="H313" s="58">
        <f>IF(E313="",0,IFERROR(VLOOKUP(E313,档案费管理台账!$D$4:$H$1000,5,0),0))</f>
        <v>0</v>
      </c>
      <c r="I313" s="57"/>
      <c r="J313" s="57"/>
      <c r="K313" s="57"/>
      <c r="L313" s="57"/>
      <c r="M313" s="58" t="str">
        <f t="shared" si="52"/>
        <v/>
      </c>
      <c r="N313" s="73"/>
    </row>
    <row r="314" spans="1:14">
      <c r="A314" s="97" t="str">
        <f t="shared" si="50"/>
        <v/>
      </c>
      <c r="B314" s="98" t="str">
        <f t="shared" si="49"/>
        <v/>
      </c>
      <c r="C314" s="99"/>
      <c r="D314" s="137"/>
      <c r="E314" s="100"/>
      <c r="F314" s="57"/>
      <c r="G314" s="58">
        <f t="shared" si="51"/>
        <v>0</v>
      </c>
      <c r="H314" s="58">
        <f>IF(E314="",0,IFERROR(VLOOKUP(E314,档案费管理台账!$D$4:$H$1000,5,0),0))</f>
        <v>0</v>
      </c>
      <c r="I314" s="57"/>
      <c r="J314" s="57"/>
      <c r="K314" s="57"/>
      <c r="L314" s="57"/>
      <c r="M314" s="58" t="str">
        <f t="shared" si="52"/>
        <v/>
      </c>
      <c r="N314" s="73"/>
    </row>
    <row r="315" spans="1:14">
      <c r="A315" s="97" t="str">
        <f t="shared" si="50"/>
        <v/>
      </c>
      <c r="B315" s="98" t="str">
        <f t="shared" si="49"/>
        <v/>
      </c>
      <c r="C315" s="99"/>
      <c r="D315" s="137"/>
      <c r="E315" s="100"/>
      <c r="F315" s="57"/>
      <c r="G315" s="58">
        <f t="shared" si="51"/>
        <v>0</v>
      </c>
      <c r="H315" s="58">
        <f>IF(E315="",0,IFERROR(VLOOKUP(E315,档案费管理台账!$D$4:$H$1000,5,0),0))</f>
        <v>0</v>
      </c>
      <c r="I315" s="57"/>
      <c r="J315" s="57"/>
      <c r="K315" s="57"/>
      <c r="L315" s="57"/>
      <c r="M315" s="58" t="str">
        <f t="shared" si="52"/>
        <v/>
      </c>
      <c r="N315" s="73"/>
    </row>
    <row r="316" spans="1:14">
      <c r="A316" s="97" t="str">
        <f t="shared" si="50"/>
        <v/>
      </c>
      <c r="B316" s="98" t="str">
        <f t="shared" si="49"/>
        <v/>
      </c>
      <c r="C316" s="99"/>
      <c r="D316" s="137"/>
      <c r="E316" s="100"/>
      <c r="F316" s="57"/>
      <c r="G316" s="58">
        <f t="shared" si="51"/>
        <v>0</v>
      </c>
      <c r="H316" s="58">
        <f>IF(E316="",0,IFERROR(VLOOKUP(E316,档案费管理台账!$D$4:$H$1000,5,0),0))</f>
        <v>0</v>
      </c>
      <c r="I316" s="57"/>
      <c r="J316" s="57"/>
      <c r="K316" s="57"/>
      <c r="L316" s="57"/>
      <c r="M316" s="58" t="str">
        <f t="shared" si="52"/>
        <v/>
      </c>
      <c r="N316" s="73"/>
    </row>
    <row r="317" spans="1:14">
      <c r="A317" s="97" t="str">
        <f t="shared" si="50"/>
        <v/>
      </c>
      <c r="B317" s="98" t="str">
        <f t="shared" si="49"/>
        <v/>
      </c>
      <c r="C317" s="99"/>
      <c r="D317" s="137"/>
      <c r="E317" s="100"/>
      <c r="F317" s="57"/>
      <c r="G317" s="58">
        <f t="shared" si="51"/>
        <v>0</v>
      </c>
      <c r="H317" s="58">
        <f>IF(E317="",0,IFERROR(VLOOKUP(E317,档案费管理台账!$D$4:$H$1000,5,0),0))</f>
        <v>0</v>
      </c>
      <c r="I317" s="57"/>
      <c r="J317" s="57"/>
      <c r="K317" s="57"/>
      <c r="L317" s="57"/>
      <c r="M317" s="58" t="str">
        <f t="shared" si="52"/>
        <v/>
      </c>
      <c r="N317" s="73"/>
    </row>
    <row r="318" spans="1:14">
      <c r="A318" s="97" t="str">
        <f t="shared" si="50"/>
        <v/>
      </c>
      <c r="B318" s="98" t="str">
        <f t="shared" si="49"/>
        <v/>
      </c>
      <c r="C318" s="99"/>
      <c r="D318" s="137"/>
      <c r="E318" s="100"/>
      <c r="F318" s="57"/>
      <c r="G318" s="58">
        <f t="shared" si="51"/>
        <v>0</v>
      </c>
      <c r="H318" s="58">
        <f>IF(E318="",0,IFERROR(VLOOKUP(E318,档案费管理台账!$D$4:$H$1000,5,0),0))</f>
        <v>0</v>
      </c>
      <c r="I318" s="57"/>
      <c r="J318" s="57"/>
      <c r="K318" s="57"/>
      <c r="L318" s="57"/>
      <c r="M318" s="58" t="str">
        <f t="shared" si="52"/>
        <v/>
      </c>
      <c r="N318" s="73"/>
    </row>
    <row r="319" spans="1:14">
      <c r="A319" s="97" t="str">
        <f t="shared" si="50"/>
        <v/>
      </c>
      <c r="B319" s="98" t="str">
        <f t="shared" si="49"/>
        <v/>
      </c>
      <c r="C319" s="99"/>
      <c r="D319" s="137"/>
      <c r="E319" s="100"/>
      <c r="F319" s="57"/>
      <c r="G319" s="58">
        <f t="shared" si="51"/>
        <v>0</v>
      </c>
      <c r="H319" s="58">
        <f>IF(E319="",0,IFERROR(VLOOKUP(E319,档案费管理台账!$D$4:$H$1000,5,0),0))</f>
        <v>0</v>
      </c>
      <c r="I319" s="57"/>
      <c r="J319" s="57"/>
      <c r="K319" s="57"/>
      <c r="L319" s="57"/>
      <c r="M319" s="58" t="str">
        <f t="shared" si="52"/>
        <v/>
      </c>
      <c r="N319" s="73"/>
    </row>
    <row r="320" spans="1:14">
      <c r="A320" s="97" t="str">
        <f t="shared" si="50"/>
        <v/>
      </c>
      <c r="B320" s="98" t="str">
        <f t="shared" si="49"/>
        <v/>
      </c>
      <c r="C320" s="99"/>
      <c r="D320" s="137"/>
      <c r="E320" s="100"/>
      <c r="F320" s="57"/>
      <c r="G320" s="58">
        <f t="shared" si="51"/>
        <v>0</v>
      </c>
      <c r="H320" s="58">
        <f>IF(E320="",0,IFERROR(VLOOKUP(E320,档案费管理台账!$D$4:$H$1000,5,0),0))</f>
        <v>0</v>
      </c>
      <c r="I320" s="57"/>
      <c r="J320" s="57"/>
      <c r="K320" s="57"/>
      <c r="L320" s="57"/>
      <c r="M320" s="58" t="str">
        <f t="shared" si="52"/>
        <v/>
      </c>
      <c r="N320" s="73"/>
    </row>
    <row r="321" spans="1:14">
      <c r="A321" s="97" t="str">
        <f t="shared" si="50"/>
        <v/>
      </c>
      <c r="B321" s="98" t="str">
        <f t="shared" si="49"/>
        <v/>
      </c>
      <c r="C321" s="99"/>
      <c r="D321" s="137"/>
      <c r="E321" s="100"/>
      <c r="F321" s="57"/>
      <c r="G321" s="58">
        <f t="shared" si="51"/>
        <v>0</v>
      </c>
      <c r="H321" s="58">
        <f>IF(E321="",0,IFERROR(VLOOKUP(E321,档案费管理台账!$D$4:$H$1000,5,0),0))</f>
        <v>0</v>
      </c>
      <c r="I321" s="57"/>
      <c r="J321" s="57"/>
      <c r="K321" s="57"/>
      <c r="L321" s="57"/>
      <c r="M321" s="58" t="str">
        <f t="shared" si="52"/>
        <v/>
      </c>
      <c r="N321" s="73"/>
    </row>
    <row r="322" spans="1:14">
      <c r="A322" s="97" t="str">
        <f t="shared" si="50"/>
        <v/>
      </c>
      <c r="B322" s="98" t="str">
        <f t="shared" si="49"/>
        <v/>
      </c>
      <c r="C322" s="99"/>
      <c r="D322" s="137"/>
      <c r="E322" s="100"/>
      <c r="F322" s="57"/>
      <c r="G322" s="58">
        <f t="shared" si="51"/>
        <v>0</v>
      </c>
      <c r="H322" s="58">
        <f>IF(E322="",0,IFERROR(VLOOKUP(E322,档案费管理台账!$D$4:$H$1000,5,0),0))</f>
        <v>0</v>
      </c>
      <c r="I322" s="57"/>
      <c r="J322" s="57"/>
      <c r="K322" s="57"/>
      <c r="L322" s="57"/>
      <c r="M322" s="58" t="str">
        <f t="shared" si="52"/>
        <v/>
      </c>
      <c r="N322" s="73"/>
    </row>
    <row r="323" spans="1:14">
      <c r="A323" s="97" t="str">
        <f t="shared" si="50"/>
        <v/>
      </c>
      <c r="B323" s="98" t="str">
        <f t="shared" si="49"/>
        <v/>
      </c>
      <c r="C323" s="99"/>
      <c r="D323" s="137"/>
      <c r="E323" s="100"/>
      <c r="F323" s="57"/>
      <c r="G323" s="58">
        <f t="shared" si="51"/>
        <v>0</v>
      </c>
      <c r="H323" s="58">
        <f>IF(E323="",0,IFERROR(VLOOKUP(E323,档案费管理台账!$D$4:$H$1000,5,0),0))</f>
        <v>0</v>
      </c>
      <c r="I323" s="57"/>
      <c r="J323" s="57"/>
      <c r="K323" s="57"/>
      <c r="L323" s="57"/>
      <c r="M323" s="58" t="str">
        <f t="shared" si="52"/>
        <v/>
      </c>
      <c r="N323" s="73"/>
    </row>
    <row r="324" spans="1:14">
      <c r="A324" s="97" t="str">
        <f t="shared" si="50"/>
        <v/>
      </c>
      <c r="B324" s="98" t="str">
        <f t="shared" si="49"/>
        <v/>
      </c>
      <c r="C324" s="99"/>
      <c r="D324" s="137"/>
      <c r="E324" s="100"/>
      <c r="F324" s="57"/>
      <c r="G324" s="58">
        <f t="shared" si="51"/>
        <v>0</v>
      </c>
      <c r="H324" s="58">
        <f>IF(E324="",0,IFERROR(VLOOKUP(E324,档案费管理台账!$D$4:$H$1000,5,0),0))</f>
        <v>0</v>
      </c>
      <c r="I324" s="57"/>
      <c r="J324" s="57"/>
      <c r="K324" s="57"/>
      <c r="L324" s="57"/>
      <c r="M324" s="58" t="str">
        <f t="shared" si="52"/>
        <v/>
      </c>
      <c r="N324" s="73"/>
    </row>
    <row r="325" spans="1:14">
      <c r="A325" s="97" t="str">
        <f t="shared" si="50"/>
        <v/>
      </c>
      <c r="B325" s="98" t="str">
        <f t="shared" si="49"/>
        <v/>
      </c>
      <c r="C325" s="99"/>
      <c r="D325" s="137"/>
      <c r="E325" s="100"/>
      <c r="F325" s="57"/>
      <c r="G325" s="58">
        <f t="shared" si="51"/>
        <v>0</v>
      </c>
      <c r="H325" s="58">
        <f>IF(E325="",0,IFERROR(VLOOKUP(E325,档案费管理台账!$D$4:$H$1000,5,0),0))</f>
        <v>0</v>
      </c>
      <c r="I325" s="57"/>
      <c r="J325" s="57"/>
      <c r="K325" s="57"/>
      <c r="L325" s="57"/>
      <c r="M325" s="58" t="str">
        <f t="shared" si="52"/>
        <v/>
      </c>
      <c r="N325" s="73"/>
    </row>
    <row r="326" spans="1:14">
      <c r="A326" s="97" t="str">
        <f t="shared" si="50"/>
        <v/>
      </c>
      <c r="B326" s="98" t="str">
        <f t="shared" si="49"/>
        <v/>
      </c>
      <c r="C326" s="99"/>
      <c r="D326" s="137"/>
      <c r="E326" s="100"/>
      <c r="F326" s="57"/>
      <c r="G326" s="58">
        <f t="shared" si="51"/>
        <v>0</v>
      </c>
      <c r="H326" s="58">
        <f>IF(E326="",0,IFERROR(VLOOKUP(E326,档案费管理台账!$D$4:$H$1000,5,0),0))</f>
        <v>0</v>
      </c>
      <c r="I326" s="57"/>
      <c r="J326" s="57"/>
      <c r="K326" s="57"/>
      <c r="L326" s="57"/>
      <c r="M326" s="58" t="str">
        <f t="shared" si="52"/>
        <v/>
      </c>
      <c r="N326" s="73"/>
    </row>
    <row r="327" spans="1:14">
      <c r="A327" s="97" t="str">
        <f t="shared" si="50"/>
        <v/>
      </c>
      <c r="B327" s="98" t="str">
        <f t="shared" si="49"/>
        <v/>
      </c>
      <c r="C327" s="99"/>
      <c r="D327" s="137"/>
      <c r="E327" s="100"/>
      <c r="F327" s="57"/>
      <c r="G327" s="58">
        <f t="shared" si="51"/>
        <v>0</v>
      </c>
      <c r="H327" s="58">
        <f>IF(E327="",0,IFERROR(VLOOKUP(E327,档案费管理台账!$D$4:$H$1000,5,0),0))</f>
        <v>0</v>
      </c>
      <c r="I327" s="57"/>
      <c r="J327" s="57"/>
      <c r="K327" s="57"/>
      <c r="L327" s="57"/>
      <c r="M327" s="58" t="str">
        <f t="shared" si="52"/>
        <v/>
      </c>
      <c r="N327" s="73"/>
    </row>
    <row r="328" spans="1:14">
      <c r="A328" s="97" t="str">
        <f t="shared" si="50"/>
        <v/>
      </c>
      <c r="B328" s="98" t="str">
        <f t="shared" si="49"/>
        <v/>
      </c>
      <c r="C328" s="99"/>
      <c r="D328" s="137"/>
      <c r="E328" s="100"/>
      <c r="F328" s="57"/>
      <c r="G328" s="58">
        <f t="shared" si="51"/>
        <v>0</v>
      </c>
      <c r="H328" s="58">
        <f>IF(E328="",0,IFERROR(VLOOKUP(E328,档案费管理台账!$D$4:$H$1000,5,0),0))</f>
        <v>0</v>
      </c>
      <c r="I328" s="57"/>
      <c r="J328" s="57"/>
      <c r="K328" s="57"/>
      <c r="L328" s="57"/>
      <c r="M328" s="58" t="str">
        <f t="shared" si="52"/>
        <v/>
      </c>
      <c r="N328" s="73"/>
    </row>
    <row r="329" spans="1:14">
      <c r="A329" s="97" t="str">
        <f t="shared" si="50"/>
        <v/>
      </c>
      <c r="B329" s="98" t="str">
        <f t="shared" si="49"/>
        <v/>
      </c>
      <c r="C329" s="99"/>
      <c r="D329" s="137"/>
      <c r="E329" s="100"/>
      <c r="F329" s="57"/>
      <c r="G329" s="58">
        <f t="shared" si="51"/>
        <v>0</v>
      </c>
      <c r="H329" s="58">
        <f>IF(E329="",0,IFERROR(VLOOKUP(E329,档案费管理台账!$D$4:$H$1000,5,0),0))</f>
        <v>0</v>
      </c>
      <c r="I329" s="57"/>
      <c r="J329" s="57"/>
      <c r="K329" s="57"/>
      <c r="L329" s="57"/>
      <c r="M329" s="58" t="str">
        <f t="shared" si="52"/>
        <v/>
      </c>
      <c r="N329" s="73"/>
    </row>
    <row r="330" spans="1:14">
      <c r="A330" s="97" t="str">
        <f t="shared" si="50"/>
        <v/>
      </c>
      <c r="B330" s="98" t="str">
        <f t="shared" si="49"/>
        <v/>
      </c>
      <c r="C330" s="99"/>
      <c r="D330" s="137"/>
      <c r="E330" s="100"/>
      <c r="F330" s="57"/>
      <c r="G330" s="58">
        <f t="shared" si="51"/>
        <v>0</v>
      </c>
      <c r="H330" s="58">
        <f>IF(E330="",0,IFERROR(VLOOKUP(E330,档案费管理台账!$D$4:$H$1000,5,0),0))</f>
        <v>0</v>
      </c>
      <c r="I330" s="57"/>
      <c r="J330" s="57"/>
      <c r="K330" s="57"/>
      <c r="L330" s="57"/>
      <c r="M330" s="58" t="str">
        <f t="shared" si="52"/>
        <v/>
      </c>
      <c r="N330" s="73"/>
    </row>
    <row r="331" spans="1:14">
      <c r="A331" s="97" t="str">
        <f t="shared" si="50"/>
        <v/>
      </c>
      <c r="B331" s="98" t="str">
        <f t="shared" si="49"/>
        <v/>
      </c>
      <c r="C331" s="99"/>
      <c r="D331" s="137"/>
      <c r="E331" s="100"/>
      <c r="F331" s="57"/>
      <c r="G331" s="58">
        <f t="shared" si="51"/>
        <v>0</v>
      </c>
      <c r="H331" s="58">
        <f>IF(E331="",0,IFERROR(VLOOKUP(E331,档案费管理台账!$D$4:$H$1000,5,0),0))</f>
        <v>0</v>
      </c>
      <c r="I331" s="57"/>
      <c r="J331" s="57"/>
      <c r="K331" s="57"/>
      <c r="L331" s="57"/>
      <c r="M331" s="58" t="str">
        <f t="shared" si="52"/>
        <v/>
      </c>
      <c r="N331" s="73"/>
    </row>
    <row r="332" spans="1:14">
      <c r="A332" s="97" t="str">
        <f t="shared" si="50"/>
        <v/>
      </c>
      <c r="B332" s="98" t="str">
        <f t="shared" si="49"/>
        <v/>
      </c>
      <c r="C332" s="99"/>
      <c r="D332" s="137"/>
      <c r="E332" s="100"/>
      <c r="F332" s="57"/>
      <c r="G332" s="58">
        <f t="shared" si="51"/>
        <v>0</v>
      </c>
      <c r="H332" s="58">
        <f>IF(E332="",0,IFERROR(VLOOKUP(E332,档案费管理台账!$D$4:$H$1000,5,0),0))</f>
        <v>0</v>
      </c>
      <c r="I332" s="57"/>
      <c r="J332" s="57"/>
      <c r="K332" s="57"/>
      <c r="L332" s="57"/>
      <c r="M332" s="58" t="str">
        <f t="shared" si="52"/>
        <v/>
      </c>
      <c r="N332" s="73"/>
    </row>
    <row r="333" spans="1:14">
      <c r="A333" s="97" t="str">
        <f t="shared" si="50"/>
        <v/>
      </c>
      <c r="B333" s="98" t="str">
        <f t="shared" si="49"/>
        <v/>
      </c>
      <c r="C333" s="99"/>
      <c r="D333" s="137"/>
      <c r="E333" s="100"/>
      <c r="F333" s="57"/>
      <c r="G333" s="58">
        <f t="shared" si="51"/>
        <v>0</v>
      </c>
      <c r="H333" s="58">
        <f>IF(E333="",0,IFERROR(VLOOKUP(E333,档案费管理台账!$D$4:$H$1000,5,0),0))</f>
        <v>0</v>
      </c>
      <c r="I333" s="57"/>
      <c r="J333" s="57"/>
      <c r="K333" s="57"/>
      <c r="L333" s="57"/>
      <c r="M333" s="58" t="str">
        <f t="shared" si="52"/>
        <v/>
      </c>
      <c r="N333" s="73"/>
    </row>
    <row r="334" spans="1:14">
      <c r="A334" s="97" t="str">
        <f t="shared" si="50"/>
        <v/>
      </c>
      <c r="B334" s="98" t="str">
        <f t="shared" si="49"/>
        <v/>
      </c>
      <c r="C334" s="99"/>
      <c r="D334" s="137"/>
      <c r="E334" s="100"/>
      <c r="F334" s="57"/>
      <c r="G334" s="58">
        <f t="shared" si="51"/>
        <v>0</v>
      </c>
      <c r="H334" s="58">
        <f>IF(E334="",0,IFERROR(VLOOKUP(E334,档案费管理台账!$D$4:$H$1000,5,0),0))</f>
        <v>0</v>
      </c>
      <c r="I334" s="57"/>
      <c r="J334" s="57"/>
      <c r="K334" s="57"/>
      <c r="L334" s="57"/>
      <c r="M334" s="58" t="str">
        <f t="shared" si="52"/>
        <v/>
      </c>
      <c r="N334" s="73"/>
    </row>
    <row r="335" spans="1:14">
      <c r="A335" s="97" t="str">
        <f t="shared" si="50"/>
        <v/>
      </c>
      <c r="B335" s="98" t="str">
        <f t="shared" si="49"/>
        <v/>
      </c>
      <c r="C335" s="99"/>
      <c r="D335" s="137"/>
      <c r="E335" s="100"/>
      <c r="F335" s="57"/>
      <c r="G335" s="58">
        <f t="shared" si="51"/>
        <v>0</v>
      </c>
      <c r="H335" s="58">
        <f>IF(E335="",0,IFERROR(VLOOKUP(E335,档案费管理台账!$D$4:$H$1000,5,0),0))</f>
        <v>0</v>
      </c>
      <c r="I335" s="57"/>
      <c r="J335" s="57"/>
      <c r="K335" s="57"/>
      <c r="L335" s="57"/>
      <c r="M335" s="58" t="str">
        <f t="shared" si="52"/>
        <v/>
      </c>
      <c r="N335" s="73"/>
    </row>
    <row r="336" spans="1:14">
      <c r="A336" s="97" t="str">
        <f t="shared" si="50"/>
        <v/>
      </c>
      <c r="B336" s="98" t="str">
        <f t="shared" si="49"/>
        <v/>
      </c>
      <c r="C336" s="99"/>
      <c r="D336" s="137"/>
      <c r="E336" s="100"/>
      <c r="F336" s="57"/>
      <c r="G336" s="58">
        <f t="shared" si="51"/>
        <v>0</v>
      </c>
      <c r="H336" s="58">
        <f>IF(E336="",0,IFERROR(VLOOKUP(E336,档案费管理台账!$D$4:$H$1000,5,0),0))</f>
        <v>0</v>
      </c>
      <c r="I336" s="57"/>
      <c r="J336" s="57"/>
      <c r="K336" s="57"/>
      <c r="L336" s="57"/>
      <c r="M336" s="58" t="str">
        <f t="shared" si="52"/>
        <v/>
      </c>
      <c r="N336" s="73"/>
    </row>
    <row r="337" spans="1:14">
      <c r="A337" s="97" t="str">
        <f t="shared" si="50"/>
        <v/>
      </c>
      <c r="B337" s="98" t="str">
        <f t="shared" si="49"/>
        <v/>
      </c>
      <c r="C337" s="99"/>
      <c r="D337" s="137"/>
      <c r="E337" s="100"/>
      <c r="F337" s="57"/>
      <c r="G337" s="58">
        <f t="shared" si="51"/>
        <v>0</v>
      </c>
      <c r="H337" s="58">
        <f>IF(E337="",0,IFERROR(VLOOKUP(E337,档案费管理台账!$D$4:$H$1000,5,0),0))</f>
        <v>0</v>
      </c>
      <c r="I337" s="57"/>
      <c r="J337" s="57"/>
      <c r="K337" s="57"/>
      <c r="L337" s="57"/>
      <c r="M337" s="58" t="str">
        <f t="shared" si="52"/>
        <v/>
      </c>
      <c r="N337" s="73"/>
    </row>
    <row r="338" spans="1:14">
      <c r="A338" s="97" t="str">
        <f t="shared" si="50"/>
        <v/>
      </c>
      <c r="B338" s="98" t="str">
        <f t="shared" si="49"/>
        <v/>
      </c>
      <c r="C338" s="99"/>
      <c r="D338" s="137"/>
      <c r="E338" s="100"/>
      <c r="F338" s="57"/>
      <c r="G338" s="58">
        <f t="shared" si="51"/>
        <v>0</v>
      </c>
      <c r="H338" s="58">
        <f>IF(E338="",0,IFERROR(VLOOKUP(E338,档案费管理台账!$D$4:$H$1000,5,0),0))</f>
        <v>0</v>
      </c>
      <c r="I338" s="57"/>
      <c r="J338" s="57"/>
      <c r="K338" s="57"/>
      <c r="L338" s="57"/>
      <c r="M338" s="58" t="str">
        <f t="shared" si="52"/>
        <v/>
      </c>
      <c r="N338" s="73"/>
    </row>
    <row r="339" spans="1:14">
      <c r="A339" s="97" t="str">
        <f t="shared" si="50"/>
        <v/>
      </c>
      <c r="B339" s="98" t="str">
        <f t="shared" si="49"/>
        <v/>
      </c>
      <c r="C339" s="99"/>
      <c r="D339" s="137"/>
      <c r="E339" s="100"/>
      <c r="F339" s="57"/>
      <c r="G339" s="58">
        <f t="shared" si="51"/>
        <v>0</v>
      </c>
      <c r="H339" s="58">
        <f>IF(E339="",0,IFERROR(VLOOKUP(E339,档案费管理台账!$D$4:$H$1000,5,0),0))</f>
        <v>0</v>
      </c>
      <c r="I339" s="57"/>
      <c r="J339" s="57"/>
      <c r="K339" s="57"/>
      <c r="L339" s="57"/>
      <c r="M339" s="58" t="str">
        <f t="shared" si="52"/>
        <v/>
      </c>
      <c r="N339" s="73"/>
    </row>
    <row r="340" spans="1:14">
      <c r="A340" s="97" t="str">
        <f t="shared" si="50"/>
        <v/>
      </c>
      <c r="B340" s="98" t="str">
        <f t="shared" si="49"/>
        <v/>
      </c>
      <c r="C340" s="99"/>
      <c r="D340" s="137"/>
      <c r="E340" s="100"/>
      <c r="F340" s="57"/>
      <c r="G340" s="58">
        <f t="shared" si="51"/>
        <v>0</v>
      </c>
      <c r="H340" s="58">
        <f>IF(E340="",0,IFERROR(VLOOKUP(E340,档案费管理台账!$D$4:$H$1000,5,0),0))</f>
        <v>0</v>
      </c>
      <c r="I340" s="57"/>
      <c r="J340" s="57"/>
      <c r="K340" s="57"/>
      <c r="L340" s="57"/>
      <c r="M340" s="58" t="str">
        <f t="shared" si="52"/>
        <v/>
      </c>
      <c r="N340" s="73"/>
    </row>
    <row r="341" spans="1:14">
      <c r="A341" s="97" t="str">
        <f t="shared" si="50"/>
        <v/>
      </c>
      <c r="B341" s="98" t="str">
        <f t="shared" si="49"/>
        <v/>
      </c>
      <c r="C341" s="99"/>
      <c r="D341" s="137"/>
      <c r="E341" s="100"/>
      <c r="F341" s="57"/>
      <c r="G341" s="58">
        <f t="shared" si="51"/>
        <v>0</v>
      </c>
      <c r="H341" s="58">
        <f>IF(E341="",0,IFERROR(VLOOKUP(E341,档案费管理台账!$D$4:$H$1000,5,0),0))</f>
        <v>0</v>
      </c>
      <c r="I341" s="57"/>
      <c r="J341" s="57"/>
      <c r="K341" s="57"/>
      <c r="L341" s="57"/>
      <c r="M341" s="58" t="str">
        <f t="shared" si="52"/>
        <v/>
      </c>
      <c r="N341" s="73"/>
    </row>
    <row r="342" spans="1:14">
      <c r="A342" s="97" t="str">
        <f t="shared" si="50"/>
        <v/>
      </c>
      <c r="B342" s="98" t="str">
        <f t="shared" si="49"/>
        <v/>
      </c>
      <c r="C342" s="99"/>
      <c r="D342" s="137"/>
      <c r="E342" s="100"/>
      <c r="F342" s="57"/>
      <c r="G342" s="58">
        <f t="shared" si="51"/>
        <v>0</v>
      </c>
      <c r="H342" s="58">
        <f>IF(E342="",0,IFERROR(VLOOKUP(E342,档案费管理台账!$D$4:$H$1000,5,0),0))</f>
        <v>0</v>
      </c>
      <c r="I342" s="57"/>
      <c r="J342" s="57"/>
      <c r="K342" s="57"/>
      <c r="L342" s="57"/>
      <c r="M342" s="58" t="str">
        <f t="shared" si="52"/>
        <v/>
      </c>
      <c r="N342" s="73"/>
    </row>
    <row r="343" spans="1:14">
      <c r="A343" s="97" t="str">
        <f t="shared" si="50"/>
        <v/>
      </c>
      <c r="B343" s="98" t="str">
        <f t="shared" si="49"/>
        <v/>
      </c>
      <c r="C343" s="99"/>
      <c r="D343" s="137"/>
      <c r="E343" s="100"/>
      <c r="F343" s="57"/>
      <c r="G343" s="58">
        <f t="shared" si="51"/>
        <v>0</v>
      </c>
      <c r="H343" s="58">
        <f>IF(E343="",0,IFERROR(VLOOKUP(E343,档案费管理台账!$D$4:$H$1000,5,0),0))</f>
        <v>0</v>
      </c>
      <c r="I343" s="57"/>
      <c r="J343" s="57"/>
      <c r="K343" s="57"/>
      <c r="L343" s="57"/>
      <c r="M343" s="58" t="str">
        <f t="shared" si="52"/>
        <v/>
      </c>
      <c r="N343" s="73"/>
    </row>
    <row r="344" spans="1:14">
      <c r="A344" s="97" t="str">
        <f t="shared" si="50"/>
        <v/>
      </c>
      <c r="B344" s="98" t="str">
        <f t="shared" si="49"/>
        <v/>
      </c>
      <c r="C344" s="99"/>
      <c r="D344" s="137"/>
      <c r="E344" s="100"/>
      <c r="F344" s="57"/>
      <c r="G344" s="58">
        <f t="shared" si="51"/>
        <v>0</v>
      </c>
      <c r="H344" s="58">
        <f>IF(E344="",0,IFERROR(VLOOKUP(E344,档案费管理台账!$D$4:$H$1000,5,0),0))</f>
        <v>0</v>
      </c>
      <c r="I344" s="57"/>
      <c r="J344" s="57"/>
      <c r="K344" s="57"/>
      <c r="L344" s="57"/>
      <c r="M344" s="58" t="str">
        <f t="shared" si="52"/>
        <v/>
      </c>
      <c r="N344" s="73"/>
    </row>
    <row r="345" spans="1:14">
      <c r="A345" s="97" t="str">
        <f t="shared" si="50"/>
        <v/>
      </c>
      <c r="B345" s="98" t="str">
        <f t="shared" si="49"/>
        <v/>
      </c>
      <c r="C345" s="99"/>
      <c r="D345" s="137"/>
      <c r="E345" s="100"/>
      <c r="F345" s="57"/>
      <c r="G345" s="58">
        <f t="shared" si="51"/>
        <v>0</v>
      </c>
      <c r="H345" s="58">
        <f>IF(E345="",0,IFERROR(VLOOKUP(E345,档案费管理台账!$D$4:$H$1000,5,0),0))</f>
        <v>0</v>
      </c>
      <c r="I345" s="57"/>
      <c r="J345" s="57"/>
      <c r="K345" s="57"/>
      <c r="L345" s="57"/>
      <c r="M345" s="58" t="str">
        <f t="shared" si="52"/>
        <v/>
      </c>
      <c r="N345" s="73"/>
    </row>
    <row r="346" spans="1:14">
      <c r="A346" s="97" t="str">
        <f t="shared" si="50"/>
        <v/>
      </c>
      <c r="B346" s="98" t="str">
        <f t="shared" si="49"/>
        <v/>
      </c>
      <c r="C346" s="99"/>
      <c r="D346" s="137"/>
      <c r="E346" s="100"/>
      <c r="F346" s="57"/>
      <c r="G346" s="58">
        <f t="shared" si="51"/>
        <v>0</v>
      </c>
      <c r="H346" s="58">
        <f>IF(E346="",0,IFERROR(VLOOKUP(E346,档案费管理台账!$D$4:$H$1000,5,0),0))</f>
        <v>0</v>
      </c>
      <c r="I346" s="57"/>
      <c r="J346" s="57"/>
      <c r="K346" s="57"/>
      <c r="L346" s="57"/>
      <c r="M346" s="58" t="str">
        <f t="shared" si="52"/>
        <v/>
      </c>
      <c r="N346" s="73"/>
    </row>
    <row r="347" spans="1:14">
      <c r="A347" s="97" t="str">
        <f t="shared" si="50"/>
        <v/>
      </c>
      <c r="B347" s="98" t="str">
        <f t="shared" si="49"/>
        <v/>
      </c>
      <c r="C347" s="99"/>
      <c r="D347" s="137"/>
      <c r="E347" s="100"/>
      <c r="F347" s="57"/>
      <c r="G347" s="58">
        <f t="shared" si="51"/>
        <v>0</v>
      </c>
      <c r="H347" s="58">
        <f>IF(E347="",0,IFERROR(VLOOKUP(E347,档案费管理台账!$D$4:$H$1000,5,0),0))</f>
        <v>0</v>
      </c>
      <c r="I347" s="57"/>
      <c r="J347" s="57"/>
      <c r="K347" s="57"/>
      <c r="L347" s="57"/>
      <c r="M347" s="58" t="str">
        <f t="shared" si="52"/>
        <v/>
      </c>
      <c r="N347" s="73"/>
    </row>
    <row r="348" spans="1:14">
      <c r="A348" s="97" t="str">
        <f t="shared" si="50"/>
        <v/>
      </c>
      <c r="B348" s="98" t="str">
        <f t="shared" si="49"/>
        <v/>
      </c>
      <c r="C348" s="99"/>
      <c r="D348" s="137"/>
      <c r="E348" s="100"/>
      <c r="F348" s="57"/>
      <c r="G348" s="58">
        <f t="shared" si="51"/>
        <v>0</v>
      </c>
      <c r="H348" s="58">
        <f>IF(E348="",0,IFERROR(VLOOKUP(E348,档案费管理台账!$D$4:$H$1000,5,0),0))</f>
        <v>0</v>
      </c>
      <c r="I348" s="57"/>
      <c r="J348" s="57"/>
      <c r="K348" s="57"/>
      <c r="L348" s="57"/>
      <c r="M348" s="58" t="str">
        <f t="shared" si="52"/>
        <v/>
      </c>
      <c r="N348" s="73"/>
    </row>
    <row r="349" spans="1:14">
      <c r="A349" s="97" t="str">
        <f t="shared" si="50"/>
        <v/>
      </c>
      <c r="B349" s="98" t="str">
        <f t="shared" si="49"/>
        <v/>
      </c>
      <c r="C349" s="99"/>
      <c r="D349" s="137"/>
      <c r="E349" s="100"/>
      <c r="F349" s="57"/>
      <c r="G349" s="58">
        <f t="shared" si="51"/>
        <v>0</v>
      </c>
      <c r="H349" s="58">
        <f>IF(E349="",0,IFERROR(VLOOKUP(E349,档案费管理台账!$D$4:$H$1000,5,0),0))</f>
        <v>0</v>
      </c>
      <c r="I349" s="57"/>
      <c r="J349" s="57"/>
      <c r="K349" s="57"/>
      <c r="L349" s="57"/>
      <c r="M349" s="58" t="str">
        <f t="shared" si="52"/>
        <v/>
      </c>
      <c r="N349" s="73"/>
    </row>
    <row r="350" spans="1:14">
      <c r="A350" s="97" t="str">
        <f t="shared" si="50"/>
        <v/>
      </c>
      <c r="B350" s="98" t="str">
        <f t="shared" si="49"/>
        <v/>
      </c>
      <c r="C350" s="99"/>
      <c r="D350" s="137"/>
      <c r="E350" s="100"/>
      <c r="F350" s="57"/>
      <c r="G350" s="58">
        <f t="shared" si="51"/>
        <v>0</v>
      </c>
      <c r="H350" s="58">
        <f>IF(E350="",0,IFERROR(VLOOKUP(E350,档案费管理台账!$D$4:$H$1000,5,0),0))</f>
        <v>0</v>
      </c>
      <c r="I350" s="57"/>
      <c r="J350" s="57"/>
      <c r="K350" s="57"/>
      <c r="L350" s="57"/>
      <c r="M350" s="58" t="str">
        <f t="shared" si="52"/>
        <v/>
      </c>
      <c r="N350" s="73"/>
    </row>
    <row r="351" spans="1:14">
      <c r="A351" s="97" t="str">
        <f t="shared" si="50"/>
        <v/>
      </c>
      <c r="B351" s="98" t="str">
        <f t="shared" si="49"/>
        <v/>
      </c>
      <c r="C351" s="99"/>
      <c r="D351" s="137"/>
      <c r="E351" s="100"/>
      <c r="F351" s="57"/>
      <c r="G351" s="58">
        <f t="shared" si="51"/>
        <v>0</v>
      </c>
      <c r="H351" s="58">
        <f>IF(E351="",0,IFERROR(VLOOKUP(E351,档案费管理台账!$D$4:$H$1000,5,0),0))</f>
        <v>0</v>
      </c>
      <c r="I351" s="57"/>
      <c r="J351" s="57"/>
      <c r="K351" s="57"/>
      <c r="L351" s="57"/>
      <c r="M351" s="58" t="str">
        <f t="shared" si="52"/>
        <v/>
      </c>
      <c r="N351" s="73"/>
    </row>
    <row r="352" spans="1:14">
      <c r="A352" s="97" t="str">
        <f t="shared" si="50"/>
        <v/>
      </c>
      <c r="B352" s="98" t="str">
        <f t="shared" si="49"/>
        <v/>
      </c>
      <c r="C352" s="99"/>
      <c r="D352" s="137"/>
      <c r="E352" s="100"/>
      <c r="F352" s="57"/>
      <c r="G352" s="58">
        <f t="shared" si="51"/>
        <v>0</v>
      </c>
      <c r="H352" s="58">
        <f>IF(E352="",0,IFERROR(VLOOKUP(E352,档案费管理台账!$D$4:$H$1000,5,0),0))</f>
        <v>0</v>
      </c>
      <c r="I352" s="57"/>
      <c r="J352" s="57"/>
      <c r="K352" s="57"/>
      <c r="L352" s="57"/>
      <c r="M352" s="58" t="str">
        <f t="shared" si="52"/>
        <v/>
      </c>
      <c r="N352" s="73"/>
    </row>
    <row r="353" spans="1:14">
      <c r="A353" s="97" t="str">
        <f t="shared" si="50"/>
        <v/>
      </c>
      <c r="B353" s="98" t="str">
        <f t="shared" si="49"/>
        <v/>
      </c>
      <c r="C353" s="99"/>
      <c r="D353" s="137"/>
      <c r="E353" s="100"/>
      <c r="F353" s="57"/>
      <c r="G353" s="58">
        <f t="shared" si="51"/>
        <v>0</v>
      </c>
      <c r="H353" s="58">
        <f>IF(E353="",0,IFERROR(VLOOKUP(E353,档案费管理台账!$D$4:$H$1000,5,0),0))</f>
        <v>0</v>
      </c>
      <c r="I353" s="57"/>
      <c r="J353" s="57"/>
      <c r="K353" s="57"/>
      <c r="L353" s="57"/>
      <c r="M353" s="58" t="str">
        <f t="shared" si="52"/>
        <v/>
      </c>
      <c r="N353" s="73"/>
    </row>
    <row r="354" spans="1:14">
      <c r="A354" s="97" t="str">
        <f t="shared" si="50"/>
        <v/>
      </c>
      <c r="B354" s="98" t="str">
        <f t="shared" si="49"/>
        <v/>
      </c>
      <c r="C354" s="99"/>
      <c r="D354" s="137"/>
      <c r="E354" s="100"/>
      <c r="F354" s="57"/>
      <c r="G354" s="58">
        <f t="shared" si="51"/>
        <v>0</v>
      </c>
      <c r="H354" s="58">
        <f>IF(E354="",0,IFERROR(VLOOKUP(E354,档案费管理台账!$D$4:$H$1000,5,0),0))</f>
        <v>0</v>
      </c>
      <c r="I354" s="57"/>
      <c r="J354" s="57"/>
      <c r="K354" s="57"/>
      <c r="L354" s="57"/>
      <c r="M354" s="58" t="str">
        <f t="shared" si="52"/>
        <v/>
      </c>
      <c r="N354" s="73"/>
    </row>
    <row r="355" spans="1:14">
      <c r="A355" s="97" t="str">
        <f t="shared" si="50"/>
        <v/>
      </c>
      <c r="B355" s="98" t="str">
        <f t="shared" si="49"/>
        <v/>
      </c>
      <c r="C355" s="99"/>
      <c r="D355" s="137"/>
      <c r="E355" s="100"/>
      <c r="F355" s="57"/>
      <c r="G355" s="58">
        <f t="shared" si="51"/>
        <v>0</v>
      </c>
      <c r="H355" s="58">
        <f>IF(E355="",0,IFERROR(VLOOKUP(E355,档案费管理台账!$D$4:$H$1000,5,0),0))</f>
        <v>0</v>
      </c>
      <c r="I355" s="57"/>
      <c r="J355" s="57"/>
      <c r="K355" s="57"/>
      <c r="L355" s="57"/>
      <c r="M355" s="58" t="str">
        <f t="shared" si="52"/>
        <v/>
      </c>
      <c r="N355" s="73"/>
    </row>
    <row r="356" spans="1:14">
      <c r="A356" s="97" t="str">
        <f t="shared" si="50"/>
        <v/>
      </c>
      <c r="B356" s="98" t="str">
        <f t="shared" si="49"/>
        <v/>
      </c>
      <c r="C356" s="99"/>
      <c r="D356" s="137"/>
      <c r="E356" s="100"/>
      <c r="F356" s="57"/>
      <c r="G356" s="58">
        <f t="shared" si="51"/>
        <v>0</v>
      </c>
      <c r="H356" s="58">
        <f>IF(E356="",0,IFERROR(VLOOKUP(E356,档案费管理台账!$D$4:$H$1000,5,0),0))</f>
        <v>0</v>
      </c>
      <c r="I356" s="57"/>
      <c r="J356" s="57"/>
      <c r="K356" s="57"/>
      <c r="L356" s="57"/>
      <c r="M356" s="58" t="str">
        <f t="shared" si="52"/>
        <v/>
      </c>
      <c r="N356" s="73"/>
    </row>
    <row r="357" spans="1:14">
      <c r="A357" s="97" t="str">
        <f t="shared" si="50"/>
        <v/>
      </c>
      <c r="B357" s="98" t="str">
        <f t="shared" si="49"/>
        <v/>
      </c>
      <c r="C357" s="99"/>
      <c r="D357" s="137"/>
      <c r="E357" s="100"/>
      <c r="F357" s="57"/>
      <c r="G357" s="58">
        <f t="shared" si="51"/>
        <v>0</v>
      </c>
      <c r="H357" s="58">
        <f>IF(E357="",0,IFERROR(VLOOKUP(E357,档案费管理台账!$D$4:$H$1000,5,0),0))</f>
        <v>0</v>
      </c>
      <c r="I357" s="57"/>
      <c r="J357" s="57"/>
      <c r="K357" s="57"/>
      <c r="L357" s="57"/>
      <c r="M357" s="58" t="str">
        <f t="shared" si="52"/>
        <v/>
      </c>
      <c r="N357" s="73"/>
    </row>
    <row r="358" spans="1:14">
      <c r="A358" s="97" t="str">
        <f t="shared" si="50"/>
        <v/>
      </c>
      <c r="B358" s="98" t="str">
        <f t="shared" si="49"/>
        <v/>
      </c>
      <c r="C358" s="99"/>
      <c r="D358" s="137"/>
      <c r="E358" s="100"/>
      <c r="F358" s="57"/>
      <c r="G358" s="58">
        <f t="shared" si="51"/>
        <v>0</v>
      </c>
      <c r="H358" s="58">
        <f>IF(E358="",0,IFERROR(VLOOKUP(E358,档案费管理台账!$D$4:$H$1000,5,0),0))</f>
        <v>0</v>
      </c>
      <c r="I358" s="57"/>
      <c r="J358" s="57"/>
      <c r="K358" s="57"/>
      <c r="L358" s="57"/>
      <c r="M358" s="58" t="str">
        <f t="shared" si="52"/>
        <v/>
      </c>
      <c r="N358" s="73"/>
    </row>
    <row r="359" spans="1:14">
      <c r="A359" s="97" t="str">
        <f t="shared" si="50"/>
        <v/>
      </c>
      <c r="B359" s="98" t="str">
        <f t="shared" si="49"/>
        <v/>
      </c>
      <c r="C359" s="99"/>
      <c r="D359" s="137"/>
      <c r="E359" s="100"/>
      <c r="F359" s="57"/>
      <c r="G359" s="58">
        <f t="shared" si="51"/>
        <v>0</v>
      </c>
      <c r="H359" s="58">
        <f>IF(E359="",0,IFERROR(VLOOKUP(E359,档案费管理台账!$D$4:$H$1000,5,0),0))</f>
        <v>0</v>
      </c>
      <c r="I359" s="57"/>
      <c r="J359" s="57"/>
      <c r="K359" s="57"/>
      <c r="L359" s="57"/>
      <c r="M359" s="58" t="str">
        <f t="shared" si="52"/>
        <v/>
      </c>
      <c r="N359" s="73"/>
    </row>
    <row r="360" spans="1:14">
      <c r="A360" s="97" t="str">
        <f t="shared" si="50"/>
        <v/>
      </c>
      <c r="B360" s="98" t="str">
        <f t="shared" si="49"/>
        <v/>
      </c>
      <c r="C360" s="99"/>
      <c r="D360" s="137"/>
      <c r="E360" s="100"/>
      <c r="F360" s="57"/>
      <c r="G360" s="58">
        <f t="shared" si="51"/>
        <v>0</v>
      </c>
      <c r="H360" s="58">
        <f>IF(E360="",0,IFERROR(VLOOKUP(E360,档案费管理台账!$D$4:$H$1000,5,0),0))</f>
        <v>0</v>
      </c>
      <c r="I360" s="57"/>
      <c r="J360" s="57"/>
      <c r="K360" s="57"/>
      <c r="L360" s="57"/>
      <c r="M360" s="58" t="str">
        <f t="shared" si="52"/>
        <v/>
      </c>
      <c r="N360" s="73"/>
    </row>
    <row r="361" spans="1:14">
      <c r="A361" s="97" t="str">
        <f t="shared" si="50"/>
        <v/>
      </c>
      <c r="B361" s="98" t="str">
        <f t="shared" si="49"/>
        <v/>
      </c>
      <c r="C361" s="99"/>
      <c r="D361" s="137"/>
      <c r="E361" s="100"/>
      <c r="F361" s="57"/>
      <c r="G361" s="58">
        <f t="shared" si="51"/>
        <v>0</v>
      </c>
      <c r="H361" s="58">
        <f>IF(E361="",0,IFERROR(VLOOKUP(E361,档案费管理台账!$D$4:$H$1000,5,0),0))</f>
        <v>0</v>
      </c>
      <c r="I361" s="57"/>
      <c r="J361" s="57"/>
      <c r="K361" s="57"/>
      <c r="L361" s="57"/>
      <c r="M361" s="58" t="str">
        <f t="shared" si="52"/>
        <v/>
      </c>
      <c r="N361" s="73"/>
    </row>
    <row r="362" spans="1:14">
      <c r="A362" s="97" t="str">
        <f t="shared" si="50"/>
        <v/>
      </c>
      <c r="B362" s="98" t="str">
        <f t="shared" si="49"/>
        <v/>
      </c>
      <c r="C362" s="99"/>
      <c r="D362" s="137"/>
      <c r="E362" s="100"/>
      <c r="F362" s="57"/>
      <c r="G362" s="58">
        <f t="shared" si="51"/>
        <v>0</v>
      </c>
      <c r="H362" s="58">
        <f>IF(E362="",0,IFERROR(VLOOKUP(E362,档案费管理台账!$D$4:$H$1000,5,0),0))</f>
        <v>0</v>
      </c>
      <c r="I362" s="57"/>
      <c r="J362" s="57"/>
      <c r="K362" s="57"/>
      <c r="L362" s="57"/>
      <c r="M362" s="58" t="str">
        <f t="shared" si="52"/>
        <v/>
      </c>
      <c r="N362" s="73"/>
    </row>
    <row r="363" spans="1:14">
      <c r="A363" s="97" t="str">
        <f t="shared" si="50"/>
        <v/>
      </c>
      <c r="B363" s="98" t="str">
        <f t="shared" si="49"/>
        <v/>
      </c>
      <c r="C363" s="99"/>
      <c r="D363" s="137"/>
      <c r="E363" s="100"/>
      <c r="F363" s="57"/>
      <c r="G363" s="58">
        <f t="shared" si="51"/>
        <v>0</v>
      </c>
      <c r="H363" s="58">
        <f>IF(E363="",0,IFERROR(VLOOKUP(E363,档案费管理台账!$D$4:$H$1000,5,0),0))</f>
        <v>0</v>
      </c>
      <c r="I363" s="57"/>
      <c r="J363" s="57"/>
      <c r="K363" s="57"/>
      <c r="L363" s="57"/>
      <c r="M363" s="58" t="str">
        <f t="shared" si="52"/>
        <v/>
      </c>
      <c r="N363" s="73"/>
    </row>
    <row r="364" spans="1:14">
      <c r="A364" s="97" t="str">
        <f t="shared" si="50"/>
        <v/>
      </c>
      <c r="B364" s="98" t="str">
        <f t="shared" ref="B364:B427" si="53">IF(C364="","",MONTH(C364)&amp;"月")</f>
        <v/>
      </c>
      <c r="C364" s="99"/>
      <c r="D364" s="137"/>
      <c r="E364" s="100"/>
      <c r="F364" s="57"/>
      <c r="G364" s="58">
        <f t="shared" si="51"/>
        <v>0</v>
      </c>
      <c r="H364" s="58">
        <f>IF(E364="",0,IFERROR(VLOOKUP(E364,档案费管理台账!$D$4:$H$1000,5,0),0))</f>
        <v>0</v>
      </c>
      <c r="I364" s="57"/>
      <c r="J364" s="57"/>
      <c r="K364" s="57"/>
      <c r="L364" s="57"/>
      <c r="M364" s="58" t="str">
        <f t="shared" si="52"/>
        <v/>
      </c>
      <c r="N364" s="73"/>
    </row>
    <row r="365" spans="1:14">
      <c r="A365" s="97" t="str">
        <f t="shared" ref="A365:A428" si="54">IF(C365="","",ROW()-42)</f>
        <v/>
      </c>
      <c r="B365" s="98" t="str">
        <f t="shared" si="53"/>
        <v/>
      </c>
      <c r="C365" s="99"/>
      <c r="D365" s="137"/>
      <c r="E365" s="100"/>
      <c r="F365" s="57"/>
      <c r="G365" s="58">
        <f t="shared" ref="G365:G428" si="55">IF(F365="",0,F365*$K$41)</f>
        <v>0</v>
      </c>
      <c r="H365" s="58">
        <f>IF(E365="",0,IFERROR(VLOOKUP(E365,档案费管理台账!$D$4:$H$1000,5,0),0))</f>
        <v>0</v>
      </c>
      <c r="I365" s="57"/>
      <c r="J365" s="57"/>
      <c r="K365" s="57"/>
      <c r="L365" s="57"/>
      <c r="M365" s="58" t="str">
        <f t="shared" ref="M365:M428" si="56">IF(C365="","",ROUND(M364+G365-I365-J365-K365-L365-H365,2))</f>
        <v/>
      </c>
      <c r="N365" s="73"/>
    </row>
    <row r="366" spans="1:14">
      <c r="A366" s="97" t="str">
        <f t="shared" si="54"/>
        <v/>
      </c>
      <c r="B366" s="98" t="str">
        <f t="shared" si="53"/>
        <v/>
      </c>
      <c r="C366" s="99"/>
      <c r="D366" s="137"/>
      <c r="E366" s="100"/>
      <c r="F366" s="57"/>
      <c r="G366" s="58">
        <f t="shared" si="55"/>
        <v>0</v>
      </c>
      <c r="H366" s="58">
        <f>IF(E366="",0,IFERROR(VLOOKUP(E366,档案费管理台账!$D$4:$H$1000,5,0),0))</f>
        <v>0</v>
      </c>
      <c r="I366" s="57"/>
      <c r="J366" s="57"/>
      <c r="K366" s="57"/>
      <c r="L366" s="57"/>
      <c r="M366" s="58" t="str">
        <f t="shared" si="56"/>
        <v/>
      </c>
      <c r="N366" s="73"/>
    </row>
    <row r="367" spans="1:14">
      <c r="A367" s="97" t="str">
        <f t="shared" si="54"/>
        <v/>
      </c>
      <c r="B367" s="98" t="str">
        <f t="shared" si="53"/>
        <v/>
      </c>
      <c r="C367" s="99"/>
      <c r="D367" s="137"/>
      <c r="E367" s="100"/>
      <c r="F367" s="57"/>
      <c r="G367" s="58">
        <f t="shared" si="55"/>
        <v>0</v>
      </c>
      <c r="H367" s="58">
        <f>IF(E367="",0,IFERROR(VLOOKUP(E367,档案费管理台账!$D$4:$H$1000,5,0),0))</f>
        <v>0</v>
      </c>
      <c r="I367" s="57"/>
      <c r="J367" s="57"/>
      <c r="K367" s="57"/>
      <c r="L367" s="57"/>
      <c r="M367" s="58" t="str">
        <f t="shared" si="56"/>
        <v/>
      </c>
      <c r="N367" s="73"/>
    </row>
    <row r="368" spans="1:14">
      <c r="A368" s="97" t="str">
        <f t="shared" si="54"/>
        <v/>
      </c>
      <c r="B368" s="98" t="str">
        <f t="shared" si="53"/>
        <v/>
      </c>
      <c r="C368" s="99"/>
      <c r="D368" s="137"/>
      <c r="E368" s="100"/>
      <c r="F368" s="57"/>
      <c r="G368" s="58">
        <f t="shared" si="55"/>
        <v>0</v>
      </c>
      <c r="H368" s="58">
        <f>IF(E368="",0,IFERROR(VLOOKUP(E368,档案费管理台账!$D$4:$H$1000,5,0),0))</f>
        <v>0</v>
      </c>
      <c r="I368" s="57"/>
      <c r="J368" s="57"/>
      <c r="K368" s="57"/>
      <c r="L368" s="57"/>
      <c r="M368" s="58" t="str">
        <f t="shared" si="56"/>
        <v/>
      </c>
      <c r="N368" s="73"/>
    </row>
    <row r="369" spans="1:14">
      <c r="A369" s="97" t="str">
        <f t="shared" si="54"/>
        <v/>
      </c>
      <c r="B369" s="98" t="str">
        <f t="shared" si="53"/>
        <v/>
      </c>
      <c r="C369" s="99"/>
      <c r="D369" s="137"/>
      <c r="E369" s="100"/>
      <c r="F369" s="57"/>
      <c r="G369" s="58">
        <f t="shared" si="55"/>
        <v>0</v>
      </c>
      <c r="H369" s="58">
        <f>IF(E369="",0,IFERROR(VLOOKUP(E369,档案费管理台账!$D$4:$H$1000,5,0),0))</f>
        <v>0</v>
      </c>
      <c r="I369" s="57"/>
      <c r="J369" s="57"/>
      <c r="K369" s="57"/>
      <c r="L369" s="57"/>
      <c r="M369" s="58" t="str">
        <f t="shared" si="56"/>
        <v/>
      </c>
      <c r="N369" s="73"/>
    </row>
    <row r="370" spans="1:14">
      <c r="A370" s="97" t="str">
        <f t="shared" si="54"/>
        <v/>
      </c>
      <c r="B370" s="98" t="str">
        <f t="shared" si="53"/>
        <v/>
      </c>
      <c r="C370" s="99"/>
      <c r="D370" s="137"/>
      <c r="E370" s="100"/>
      <c r="F370" s="57"/>
      <c r="G370" s="58">
        <f t="shared" si="55"/>
        <v>0</v>
      </c>
      <c r="H370" s="58">
        <f>IF(E370="",0,IFERROR(VLOOKUP(E370,档案费管理台账!$D$4:$H$1000,5,0),0))</f>
        <v>0</v>
      </c>
      <c r="I370" s="57"/>
      <c r="J370" s="57"/>
      <c r="K370" s="57"/>
      <c r="L370" s="57"/>
      <c r="M370" s="58" t="str">
        <f t="shared" si="56"/>
        <v/>
      </c>
      <c r="N370" s="73"/>
    </row>
    <row r="371" spans="1:14">
      <c r="A371" s="97" t="str">
        <f t="shared" si="54"/>
        <v/>
      </c>
      <c r="B371" s="98" t="str">
        <f t="shared" si="53"/>
        <v/>
      </c>
      <c r="C371" s="99"/>
      <c r="D371" s="137"/>
      <c r="E371" s="100"/>
      <c r="F371" s="57"/>
      <c r="G371" s="58">
        <f t="shared" si="55"/>
        <v>0</v>
      </c>
      <c r="H371" s="58">
        <f>IF(E371="",0,IFERROR(VLOOKUP(E371,档案费管理台账!$D$4:$H$1000,5,0),0))</f>
        <v>0</v>
      </c>
      <c r="I371" s="57"/>
      <c r="J371" s="57"/>
      <c r="K371" s="57"/>
      <c r="L371" s="57"/>
      <c r="M371" s="58" t="str">
        <f t="shared" si="56"/>
        <v/>
      </c>
      <c r="N371" s="73"/>
    </row>
    <row r="372" spans="1:14">
      <c r="A372" s="97" t="str">
        <f t="shared" si="54"/>
        <v/>
      </c>
      <c r="B372" s="98" t="str">
        <f t="shared" si="53"/>
        <v/>
      </c>
      <c r="C372" s="99"/>
      <c r="D372" s="137"/>
      <c r="E372" s="100"/>
      <c r="F372" s="57"/>
      <c r="G372" s="58">
        <f t="shared" si="55"/>
        <v>0</v>
      </c>
      <c r="H372" s="58">
        <f>IF(E372="",0,IFERROR(VLOOKUP(E372,档案费管理台账!$D$4:$H$1000,5,0),0))</f>
        <v>0</v>
      </c>
      <c r="I372" s="57"/>
      <c r="J372" s="57"/>
      <c r="K372" s="57"/>
      <c r="L372" s="57"/>
      <c r="M372" s="58" t="str">
        <f t="shared" si="56"/>
        <v/>
      </c>
      <c r="N372" s="73"/>
    </row>
    <row r="373" spans="1:14">
      <c r="A373" s="97" t="str">
        <f t="shared" si="54"/>
        <v/>
      </c>
      <c r="B373" s="98" t="str">
        <f t="shared" si="53"/>
        <v/>
      </c>
      <c r="C373" s="99"/>
      <c r="D373" s="137"/>
      <c r="E373" s="100"/>
      <c r="F373" s="57"/>
      <c r="G373" s="58">
        <f t="shared" si="55"/>
        <v>0</v>
      </c>
      <c r="H373" s="58">
        <f>IF(E373="",0,IFERROR(VLOOKUP(E373,档案费管理台账!$D$4:$H$1000,5,0),0))</f>
        <v>0</v>
      </c>
      <c r="I373" s="57"/>
      <c r="J373" s="57"/>
      <c r="K373" s="57"/>
      <c r="L373" s="57"/>
      <c r="M373" s="58" t="str">
        <f t="shared" si="56"/>
        <v/>
      </c>
      <c r="N373" s="73"/>
    </row>
    <row r="374" spans="1:14">
      <c r="A374" s="97" t="str">
        <f t="shared" si="54"/>
        <v/>
      </c>
      <c r="B374" s="98" t="str">
        <f t="shared" si="53"/>
        <v/>
      </c>
      <c r="C374" s="99"/>
      <c r="D374" s="137"/>
      <c r="E374" s="100"/>
      <c r="F374" s="57"/>
      <c r="G374" s="58">
        <f t="shared" si="55"/>
        <v>0</v>
      </c>
      <c r="H374" s="58">
        <f>IF(E374="",0,IFERROR(VLOOKUP(E374,档案费管理台账!$D$4:$H$1000,5,0),0))</f>
        <v>0</v>
      </c>
      <c r="I374" s="57"/>
      <c r="J374" s="57"/>
      <c r="K374" s="57"/>
      <c r="L374" s="57"/>
      <c r="M374" s="58" t="str">
        <f t="shared" si="56"/>
        <v/>
      </c>
      <c r="N374" s="73"/>
    </row>
    <row r="375" spans="1:14">
      <c r="A375" s="97" t="str">
        <f t="shared" si="54"/>
        <v/>
      </c>
      <c r="B375" s="98" t="str">
        <f t="shared" si="53"/>
        <v/>
      </c>
      <c r="C375" s="99"/>
      <c r="D375" s="137"/>
      <c r="E375" s="100"/>
      <c r="F375" s="57"/>
      <c r="G375" s="58">
        <f t="shared" si="55"/>
        <v>0</v>
      </c>
      <c r="H375" s="58">
        <f>IF(E375="",0,IFERROR(VLOOKUP(E375,档案费管理台账!$D$4:$H$1000,5,0),0))</f>
        <v>0</v>
      </c>
      <c r="I375" s="57"/>
      <c r="J375" s="57"/>
      <c r="K375" s="57"/>
      <c r="L375" s="57"/>
      <c r="M375" s="58" t="str">
        <f t="shared" si="56"/>
        <v/>
      </c>
      <c r="N375" s="73"/>
    </row>
    <row r="376" spans="1:14">
      <c r="A376" s="97" t="str">
        <f t="shared" si="54"/>
        <v/>
      </c>
      <c r="B376" s="98" t="str">
        <f t="shared" si="53"/>
        <v/>
      </c>
      <c r="C376" s="99"/>
      <c r="D376" s="137"/>
      <c r="E376" s="100"/>
      <c r="F376" s="57"/>
      <c r="G376" s="58">
        <f t="shared" si="55"/>
        <v>0</v>
      </c>
      <c r="H376" s="58">
        <f>IF(E376="",0,IFERROR(VLOOKUP(E376,档案费管理台账!$D$4:$H$1000,5,0),0))</f>
        <v>0</v>
      </c>
      <c r="I376" s="57"/>
      <c r="J376" s="57"/>
      <c r="K376" s="57"/>
      <c r="L376" s="57"/>
      <c r="M376" s="58" t="str">
        <f t="shared" si="56"/>
        <v/>
      </c>
      <c r="N376" s="73"/>
    </row>
    <row r="377" spans="1:14">
      <c r="A377" s="97" t="str">
        <f t="shared" si="54"/>
        <v/>
      </c>
      <c r="B377" s="98" t="str">
        <f t="shared" si="53"/>
        <v/>
      </c>
      <c r="C377" s="99"/>
      <c r="D377" s="137"/>
      <c r="E377" s="100"/>
      <c r="F377" s="57"/>
      <c r="G377" s="58">
        <f t="shared" si="55"/>
        <v>0</v>
      </c>
      <c r="H377" s="58">
        <f>IF(E377="",0,IFERROR(VLOOKUP(E377,档案费管理台账!$D$4:$H$1000,5,0),0))</f>
        <v>0</v>
      </c>
      <c r="I377" s="57"/>
      <c r="J377" s="57"/>
      <c r="K377" s="57"/>
      <c r="L377" s="57"/>
      <c r="M377" s="58" t="str">
        <f t="shared" si="56"/>
        <v/>
      </c>
      <c r="N377" s="73"/>
    </row>
    <row r="378" spans="1:14">
      <c r="A378" s="97" t="str">
        <f t="shared" si="54"/>
        <v/>
      </c>
      <c r="B378" s="98" t="str">
        <f t="shared" si="53"/>
        <v/>
      </c>
      <c r="C378" s="99"/>
      <c r="D378" s="137"/>
      <c r="E378" s="100"/>
      <c r="F378" s="57"/>
      <c r="G378" s="58">
        <f t="shared" si="55"/>
        <v>0</v>
      </c>
      <c r="H378" s="58">
        <f>IF(E378="",0,IFERROR(VLOOKUP(E378,档案费管理台账!$D$4:$H$1000,5,0),0))</f>
        <v>0</v>
      </c>
      <c r="I378" s="57"/>
      <c r="J378" s="57"/>
      <c r="K378" s="57"/>
      <c r="L378" s="57"/>
      <c r="M378" s="58" t="str">
        <f t="shared" si="56"/>
        <v/>
      </c>
      <c r="N378" s="73"/>
    </row>
    <row r="379" spans="1:14">
      <c r="A379" s="97" t="str">
        <f t="shared" si="54"/>
        <v/>
      </c>
      <c r="B379" s="98" t="str">
        <f t="shared" si="53"/>
        <v/>
      </c>
      <c r="C379" s="99"/>
      <c r="D379" s="137"/>
      <c r="E379" s="100"/>
      <c r="F379" s="57"/>
      <c r="G379" s="58">
        <f t="shared" si="55"/>
        <v>0</v>
      </c>
      <c r="H379" s="58">
        <f>IF(E379="",0,IFERROR(VLOOKUP(E379,档案费管理台账!$D$4:$H$1000,5,0),0))</f>
        <v>0</v>
      </c>
      <c r="I379" s="57"/>
      <c r="J379" s="57"/>
      <c r="K379" s="57"/>
      <c r="L379" s="57"/>
      <c r="M379" s="58" t="str">
        <f t="shared" si="56"/>
        <v/>
      </c>
      <c r="N379" s="73"/>
    </row>
    <row r="380" spans="1:14">
      <c r="A380" s="97" t="str">
        <f t="shared" si="54"/>
        <v/>
      </c>
      <c r="B380" s="98" t="str">
        <f t="shared" si="53"/>
        <v/>
      </c>
      <c r="C380" s="99"/>
      <c r="D380" s="137"/>
      <c r="E380" s="100"/>
      <c r="F380" s="57"/>
      <c r="G380" s="58">
        <f t="shared" si="55"/>
        <v>0</v>
      </c>
      <c r="H380" s="58">
        <f>IF(E380="",0,IFERROR(VLOOKUP(E380,档案费管理台账!$D$4:$H$1000,5,0),0))</f>
        <v>0</v>
      </c>
      <c r="I380" s="57"/>
      <c r="J380" s="57"/>
      <c r="K380" s="57"/>
      <c r="L380" s="57"/>
      <c r="M380" s="58" t="str">
        <f t="shared" si="56"/>
        <v/>
      </c>
      <c r="N380" s="73"/>
    </row>
    <row r="381" spans="1:14">
      <c r="A381" s="97" t="str">
        <f t="shared" si="54"/>
        <v/>
      </c>
      <c r="B381" s="98" t="str">
        <f t="shared" si="53"/>
        <v/>
      </c>
      <c r="C381" s="99"/>
      <c r="D381" s="137"/>
      <c r="E381" s="100"/>
      <c r="F381" s="57"/>
      <c r="G381" s="58">
        <f t="shared" si="55"/>
        <v>0</v>
      </c>
      <c r="H381" s="58">
        <f>IF(E381="",0,IFERROR(VLOOKUP(E381,档案费管理台账!$D$4:$H$1000,5,0),0))</f>
        <v>0</v>
      </c>
      <c r="I381" s="57"/>
      <c r="J381" s="57"/>
      <c r="K381" s="57"/>
      <c r="L381" s="57"/>
      <c r="M381" s="58" t="str">
        <f t="shared" si="56"/>
        <v/>
      </c>
      <c r="N381" s="73"/>
    </row>
    <row r="382" spans="1:14">
      <c r="A382" s="97" t="str">
        <f t="shared" si="54"/>
        <v/>
      </c>
      <c r="B382" s="98" t="str">
        <f t="shared" si="53"/>
        <v/>
      </c>
      <c r="C382" s="99"/>
      <c r="D382" s="137"/>
      <c r="E382" s="100"/>
      <c r="F382" s="57"/>
      <c r="G382" s="58">
        <f t="shared" si="55"/>
        <v>0</v>
      </c>
      <c r="H382" s="58">
        <f>IF(E382="",0,IFERROR(VLOOKUP(E382,档案费管理台账!$D$4:$H$1000,5,0),0))</f>
        <v>0</v>
      </c>
      <c r="I382" s="57"/>
      <c r="J382" s="57"/>
      <c r="K382" s="57"/>
      <c r="L382" s="57"/>
      <c r="M382" s="58" t="str">
        <f t="shared" si="56"/>
        <v/>
      </c>
      <c r="N382" s="73"/>
    </row>
    <row r="383" spans="1:14">
      <c r="A383" s="97" t="str">
        <f t="shared" si="54"/>
        <v/>
      </c>
      <c r="B383" s="98" t="str">
        <f t="shared" si="53"/>
        <v/>
      </c>
      <c r="C383" s="99"/>
      <c r="D383" s="137"/>
      <c r="E383" s="100"/>
      <c r="F383" s="57"/>
      <c r="G383" s="58">
        <f t="shared" si="55"/>
        <v>0</v>
      </c>
      <c r="H383" s="58">
        <f>IF(E383="",0,IFERROR(VLOOKUP(E383,档案费管理台账!$D$4:$H$1000,5,0),0))</f>
        <v>0</v>
      </c>
      <c r="I383" s="57"/>
      <c r="J383" s="57"/>
      <c r="K383" s="57"/>
      <c r="L383" s="57"/>
      <c r="M383" s="58" t="str">
        <f t="shared" si="56"/>
        <v/>
      </c>
      <c r="N383" s="73"/>
    </row>
    <row r="384" spans="1:14">
      <c r="A384" s="97" t="str">
        <f t="shared" si="54"/>
        <v/>
      </c>
      <c r="B384" s="98" t="str">
        <f t="shared" si="53"/>
        <v/>
      </c>
      <c r="C384" s="99"/>
      <c r="D384" s="137"/>
      <c r="E384" s="100"/>
      <c r="F384" s="57"/>
      <c r="G384" s="58">
        <f t="shared" si="55"/>
        <v>0</v>
      </c>
      <c r="H384" s="58">
        <f>IF(E384="",0,IFERROR(VLOOKUP(E384,档案费管理台账!$D$4:$H$1000,5,0),0))</f>
        <v>0</v>
      </c>
      <c r="I384" s="57"/>
      <c r="J384" s="57"/>
      <c r="K384" s="57"/>
      <c r="L384" s="57"/>
      <c r="M384" s="58" t="str">
        <f t="shared" si="56"/>
        <v/>
      </c>
      <c r="N384" s="73"/>
    </row>
    <row r="385" spans="1:14">
      <c r="A385" s="97" t="str">
        <f t="shared" si="54"/>
        <v/>
      </c>
      <c r="B385" s="98" t="str">
        <f t="shared" si="53"/>
        <v/>
      </c>
      <c r="C385" s="99"/>
      <c r="D385" s="137"/>
      <c r="E385" s="100"/>
      <c r="F385" s="57"/>
      <c r="G385" s="58">
        <f t="shared" si="55"/>
        <v>0</v>
      </c>
      <c r="H385" s="58">
        <f>IF(E385="",0,IFERROR(VLOOKUP(E385,档案费管理台账!$D$4:$H$1000,5,0),0))</f>
        <v>0</v>
      </c>
      <c r="I385" s="57"/>
      <c r="J385" s="57"/>
      <c r="K385" s="57"/>
      <c r="L385" s="57"/>
      <c r="M385" s="58" t="str">
        <f t="shared" si="56"/>
        <v/>
      </c>
      <c r="N385" s="73"/>
    </row>
    <row r="386" spans="1:14">
      <c r="A386" s="97" t="str">
        <f t="shared" si="54"/>
        <v/>
      </c>
      <c r="B386" s="98" t="str">
        <f t="shared" si="53"/>
        <v/>
      </c>
      <c r="C386" s="99"/>
      <c r="D386" s="137"/>
      <c r="E386" s="100"/>
      <c r="F386" s="57"/>
      <c r="G386" s="58">
        <f t="shared" si="55"/>
        <v>0</v>
      </c>
      <c r="H386" s="58">
        <f>IF(E386="",0,IFERROR(VLOOKUP(E386,档案费管理台账!$D$4:$H$1000,5,0),0))</f>
        <v>0</v>
      </c>
      <c r="I386" s="57"/>
      <c r="J386" s="57"/>
      <c r="K386" s="57"/>
      <c r="L386" s="57"/>
      <c r="M386" s="58" t="str">
        <f t="shared" si="56"/>
        <v/>
      </c>
      <c r="N386" s="73"/>
    </row>
    <row r="387" spans="1:14">
      <c r="A387" s="97" t="str">
        <f t="shared" si="54"/>
        <v/>
      </c>
      <c r="B387" s="98" t="str">
        <f t="shared" si="53"/>
        <v/>
      </c>
      <c r="C387" s="99"/>
      <c r="D387" s="137"/>
      <c r="E387" s="100"/>
      <c r="F387" s="57"/>
      <c r="G387" s="58">
        <f t="shared" si="55"/>
        <v>0</v>
      </c>
      <c r="H387" s="58">
        <f>IF(E387="",0,IFERROR(VLOOKUP(E387,档案费管理台账!$D$4:$H$1000,5,0),0))</f>
        <v>0</v>
      </c>
      <c r="I387" s="57"/>
      <c r="J387" s="57"/>
      <c r="K387" s="57"/>
      <c r="L387" s="57"/>
      <c r="M387" s="58" t="str">
        <f t="shared" si="56"/>
        <v/>
      </c>
      <c r="N387" s="73"/>
    </row>
    <row r="388" spans="1:14">
      <c r="A388" s="97" t="str">
        <f t="shared" si="54"/>
        <v/>
      </c>
      <c r="B388" s="98" t="str">
        <f t="shared" si="53"/>
        <v/>
      </c>
      <c r="C388" s="99"/>
      <c r="D388" s="137"/>
      <c r="E388" s="100"/>
      <c r="F388" s="57"/>
      <c r="G388" s="58">
        <f t="shared" si="55"/>
        <v>0</v>
      </c>
      <c r="H388" s="58">
        <f>IF(E388="",0,IFERROR(VLOOKUP(E388,档案费管理台账!$D$4:$H$1000,5,0),0))</f>
        <v>0</v>
      </c>
      <c r="I388" s="57"/>
      <c r="J388" s="57"/>
      <c r="K388" s="57"/>
      <c r="L388" s="57"/>
      <c r="M388" s="58" t="str">
        <f t="shared" si="56"/>
        <v/>
      </c>
      <c r="N388" s="73"/>
    </row>
    <row r="389" spans="1:14">
      <c r="A389" s="97" t="str">
        <f t="shared" si="54"/>
        <v/>
      </c>
      <c r="B389" s="98" t="str">
        <f t="shared" si="53"/>
        <v/>
      </c>
      <c r="C389" s="99"/>
      <c r="D389" s="137"/>
      <c r="E389" s="100"/>
      <c r="F389" s="57"/>
      <c r="G389" s="58">
        <f t="shared" si="55"/>
        <v>0</v>
      </c>
      <c r="H389" s="58">
        <f>IF(E389="",0,IFERROR(VLOOKUP(E389,档案费管理台账!$D$4:$H$1000,5,0),0))</f>
        <v>0</v>
      </c>
      <c r="I389" s="57"/>
      <c r="J389" s="57"/>
      <c r="K389" s="57"/>
      <c r="L389" s="57"/>
      <c r="M389" s="58" t="str">
        <f t="shared" si="56"/>
        <v/>
      </c>
      <c r="N389" s="73"/>
    </row>
    <row r="390" spans="1:14">
      <c r="A390" s="97" t="str">
        <f t="shared" si="54"/>
        <v/>
      </c>
      <c r="B390" s="98" t="str">
        <f t="shared" si="53"/>
        <v/>
      </c>
      <c r="C390" s="99"/>
      <c r="D390" s="137"/>
      <c r="E390" s="100"/>
      <c r="F390" s="57"/>
      <c r="G390" s="58">
        <f t="shared" si="55"/>
        <v>0</v>
      </c>
      <c r="H390" s="58">
        <f>IF(E390="",0,IFERROR(VLOOKUP(E390,档案费管理台账!$D$4:$H$1000,5,0),0))</f>
        <v>0</v>
      </c>
      <c r="I390" s="57"/>
      <c r="J390" s="57"/>
      <c r="K390" s="57"/>
      <c r="L390" s="57"/>
      <c r="M390" s="58" t="str">
        <f t="shared" si="56"/>
        <v/>
      </c>
      <c r="N390" s="73"/>
    </row>
    <row r="391" spans="1:14">
      <c r="A391" s="97" t="str">
        <f t="shared" si="54"/>
        <v/>
      </c>
      <c r="B391" s="98" t="str">
        <f t="shared" si="53"/>
        <v/>
      </c>
      <c r="C391" s="99"/>
      <c r="D391" s="137"/>
      <c r="E391" s="100"/>
      <c r="F391" s="57"/>
      <c r="G391" s="58">
        <f t="shared" si="55"/>
        <v>0</v>
      </c>
      <c r="H391" s="58">
        <f>IF(E391="",0,IFERROR(VLOOKUP(E391,档案费管理台账!$D$4:$H$1000,5,0),0))</f>
        <v>0</v>
      </c>
      <c r="I391" s="57"/>
      <c r="J391" s="57"/>
      <c r="K391" s="57"/>
      <c r="L391" s="57"/>
      <c r="M391" s="58" t="str">
        <f t="shared" si="56"/>
        <v/>
      </c>
      <c r="N391" s="73"/>
    </row>
    <row r="392" spans="1:14">
      <c r="A392" s="97" t="str">
        <f t="shared" si="54"/>
        <v/>
      </c>
      <c r="B392" s="98" t="str">
        <f t="shared" si="53"/>
        <v/>
      </c>
      <c r="C392" s="99"/>
      <c r="D392" s="137"/>
      <c r="E392" s="100"/>
      <c r="F392" s="57"/>
      <c r="G392" s="58">
        <f t="shared" si="55"/>
        <v>0</v>
      </c>
      <c r="H392" s="58">
        <f>IF(E392="",0,IFERROR(VLOOKUP(E392,档案费管理台账!$D$4:$H$1000,5,0),0))</f>
        <v>0</v>
      </c>
      <c r="I392" s="57"/>
      <c r="J392" s="57"/>
      <c r="K392" s="57"/>
      <c r="L392" s="57"/>
      <c r="M392" s="58" t="str">
        <f t="shared" si="56"/>
        <v/>
      </c>
      <c r="N392" s="73"/>
    </row>
    <row r="393" spans="1:14">
      <c r="A393" s="97" t="str">
        <f t="shared" si="54"/>
        <v/>
      </c>
      <c r="B393" s="98" t="str">
        <f t="shared" si="53"/>
        <v/>
      </c>
      <c r="C393" s="99"/>
      <c r="D393" s="137"/>
      <c r="E393" s="100"/>
      <c r="F393" s="57"/>
      <c r="G393" s="58">
        <f t="shared" si="55"/>
        <v>0</v>
      </c>
      <c r="H393" s="58">
        <f>IF(E393="",0,IFERROR(VLOOKUP(E393,档案费管理台账!$D$4:$H$1000,5,0),0))</f>
        <v>0</v>
      </c>
      <c r="I393" s="57"/>
      <c r="J393" s="57"/>
      <c r="K393" s="57"/>
      <c r="L393" s="57"/>
      <c r="M393" s="58" t="str">
        <f t="shared" si="56"/>
        <v/>
      </c>
      <c r="N393" s="73"/>
    </row>
    <row r="394" spans="1:14">
      <c r="A394" s="97" t="str">
        <f t="shared" si="54"/>
        <v/>
      </c>
      <c r="B394" s="98" t="str">
        <f t="shared" si="53"/>
        <v/>
      </c>
      <c r="C394" s="99"/>
      <c r="D394" s="137"/>
      <c r="E394" s="100"/>
      <c r="F394" s="57"/>
      <c r="G394" s="58">
        <f t="shared" si="55"/>
        <v>0</v>
      </c>
      <c r="H394" s="58">
        <f>IF(E394="",0,IFERROR(VLOOKUP(E394,档案费管理台账!$D$4:$H$1000,5,0),0))</f>
        <v>0</v>
      </c>
      <c r="I394" s="57"/>
      <c r="J394" s="57"/>
      <c r="K394" s="57"/>
      <c r="L394" s="57"/>
      <c r="M394" s="58" t="str">
        <f t="shared" si="56"/>
        <v/>
      </c>
      <c r="N394" s="73"/>
    </row>
    <row r="395" spans="1:14">
      <c r="A395" s="97" t="str">
        <f t="shared" si="54"/>
        <v/>
      </c>
      <c r="B395" s="98" t="str">
        <f t="shared" si="53"/>
        <v/>
      </c>
      <c r="C395" s="99"/>
      <c r="D395" s="137"/>
      <c r="E395" s="100"/>
      <c r="F395" s="57"/>
      <c r="G395" s="58">
        <f t="shared" si="55"/>
        <v>0</v>
      </c>
      <c r="H395" s="58">
        <f>IF(E395="",0,IFERROR(VLOOKUP(E395,档案费管理台账!$D$4:$H$1000,5,0),0))</f>
        <v>0</v>
      </c>
      <c r="I395" s="57"/>
      <c r="J395" s="57"/>
      <c r="K395" s="57"/>
      <c r="L395" s="57"/>
      <c r="M395" s="58" t="str">
        <f t="shared" si="56"/>
        <v/>
      </c>
      <c r="N395" s="73"/>
    </row>
    <row r="396" spans="1:14">
      <c r="A396" s="97" t="str">
        <f t="shared" si="54"/>
        <v/>
      </c>
      <c r="B396" s="98" t="str">
        <f t="shared" si="53"/>
        <v/>
      </c>
      <c r="C396" s="99"/>
      <c r="D396" s="137"/>
      <c r="E396" s="100"/>
      <c r="F396" s="57"/>
      <c r="G396" s="58">
        <f t="shared" si="55"/>
        <v>0</v>
      </c>
      <c r="H396" s="58">
        <f>IF(E396="",0,IFERROR(VLOOKUP(E396,档案费管理台账!$D$4:$H$1000,5,0),0))</f>
        <v>0</v>
      </c>
      <c r="I396" s="57"/>
      <c r="J396" s="57"/>
      <c r="K396" s="57"/>
      <c r="L396" s="57"/>
      <c r="M396" s="58" t="str">
        <f t="shared" si="56"/>
        <v/>
      </c>
      <c r="N396" s="73"/>
    </row>
    <row r="397" spans="1:14">
      <c r="A397" s="97" t="str">
        <f t="shared" si="54"/>
        <v/>
      </c>
      <c r="B397" s="98" t="str">
        <f t="shared" si="53"/>
        <v/>
      </c>
      <c r="C397" s="99"/>
      <c r="D397" s="137"/>
      <c r="E397" s="100"/>
      <c r="F397" s="57"/>
      <c r="G397" s="58">
        <f t="shared" si="55"/>
        <v>0</v>
      </c>
      <c r="H397" s="58">
        <f>IF(E397="",0,IFERROR(VLOOKUP(E397,档案费管理台账!$D$4:$H$1000,5,0),0))</f>
        <v>0</v>
      </c>
      <c r="I397" s="57"/>
      <c r="J397" s="57"/>
      <c r="K397" s="57"/>
      <c r="L397" s="57"/>
      <c r="M397" s="58" t="str">
        <f t="shared" si="56"/>
        <v/>
      </c>
      <c r="N397" s="73"/>
    </row>
    <row r="398" spans="1:14">
      <c r="A398" s="97" t="str">
        <f t="shared" si="54"/>
        <v/>
      </c>
      <c r="B398" s="98" t="str">
        <f t="shared" si="53"/>
        <v/>
      </c>
      <c r="C398" s="99"/>
      <c r="D398" s="137"/>
      <c r="E398" s="100"/>
      <c r="F398" s="57"/>
      <c r="G398" s="58">
        <f t="shared" si="55"/>
        <v>0</v>
      </c>
      <c r="H398" s="58">
        <f>IF(E398="",0,IFERROR(VLOOKUP(E398,档案费管理台账!$D$4:$H$1000,5,0),0))</f>
        <v>0</v>
      </c>
      <c r="I398" s="57"/>
      <c r="J398" s="57"/>
      <c r="K398" s="57"/>
      <c r="L398" s="57"/>
      <c r="M398" s="58" t="str">
        <f t="shared" si="56"/>
        <v/>
      </c>
      <c r="N398" s="73"/>
    </row>
    <row r="399" spans="1:14">
      <c r="A399" s="97" t="str">
        <f t="shared" si="54"/>
        <v/>
      </c>
      <c r="B399" s="98" t="str">
        <f t="shared" si="53"/>
        <v/>
      </c>
      <c r="C399" s="99"/>
      <c r="D399" s="137"/>
      <c r="E399" s="100"/>
      <c r="F399" s="57"/>
      <c r="G399" s="58">
        <f t="shared" si="55"/>
        <v>0</v>
      </c>
      <c r="H399" s="58">
        <f>IF(E399="",0,IFERROR(VLOOKUP(E399,档案费管理台账!$D$4:$H$1000,5,0),0))</f>
        <v>0</v>
      </c>
      <c r="I399" s="57"/>
      <c r="J399" s="57"/>
      <c r="K399" s="57"/>
      <c r="L399" s="57"/>
      <c r="M399" s="58" t="str">
        <f t="shared" si="56"/>
        <v/>
      </c>
      <c r="N399" s="73"/>
    </row>
    <row r="400" spans="1:14">
      <c r="A400" s="97" t="str">
        <f t="shared" si="54"/>
        <v/>
      </c>
      <c r="B400" s="98" t="str">
        <f t="shared" si="53"/>
        <v/>
      </c>
      <c r="C400" s="99"/>
      <c r="D400" s="137"/>
      <c r="E400" s="100"/>
      <c r="F400" s="57"/>
      <c r="G400" s="58">
        <f t="shared" si="55"/>
        <v>0</v>
      </c>
      <c r="H400" s="58">
        <f>IF(E400="",0,IFERROR(VLOOKUP(E400,档案费管理台账!$D$4:$H$1000,5,0),0))</f>
        <v>0</v>
      </c>
      <c r="I400" s="57"/>
      <c r="J400" s="57"/>
      <c r="K400" s="57"/>
      <c r="L400" s="57"/>
      <c r="M400" s="58" t="str">
        <f t="shared" si="56"/>
        <v/>
      </c>
      <c r="N400" s="73"/>
    </row>
    <row r="401" spans="1:14">
      <c r="A401" s="97" t="str">
        <f t="shared" si="54"/>
        <v/>
      </c>
      <c r="B401" s="98" t="str">
        <f t="shared" si="53"/>
        <v/>
      </c>
      <c r="C401" s="99"/>
      <c r="D401" s="137"/>
      <c r="E401" s="100"/>
      <c r="F401" s="57"/>
      <c r="G401" s="58">
        <f t="shared" si="55"/>
        <v>0</v>
      </c>
      <c r="H401" s="58">
        <f>IF(E401="",0,IFERROR(VLOOKUP(E401,档案费管理台账!$D$4:$H$1000,5,0),0))</f>
        <v>0</v>
      </c>
      <c r="I401" s="57"/>
      <c r="J401" s="57"/>
      <c r="K401" s="57"/>
      <c r="L401" s="57"/>
      <c r="M401" s="58" t="str">
        <f t="shared" si="56"/>
        <v/>
      </c>
      <c r="N401" s="73"/>
    </row>
    <row r="402" spans="1:14">
      <c r="A402" s="97" t="str">
        <f t="shared" si="54"/>
        <v/>
      </c>
      <c r="B402" s="98" t="str">
        <f t="shared" si="53"/>
        <v/>
      </c>
      <c r="C402" s="99"/>
      <c r="D402" s="137"/>
      <c r="E402" s="100"/>
      <c r="F402" s="57"/>
      <c r="G402" s="58">
        <f t="shared" si="55"/>
        <v>0</v>
      </c>
      <c r="H402" s="58">
        <f>IF(E402="",0,IFERROR(VLOOKUP(E402,档案费管理台账!$D$4:$H$1000,5,0),0))</f>
        <v>0</v>
      </c>
      <c r="I402" s="57"/>
      <c r="J402" s="57"/>
      <c r="K402" s="57"/>
      <c r="L402" s="57"/>
      <c r="M402" s="58" t="str">
        <f t="shared" si="56"/>
        <v/>
      </c>
      <c r="N402" s="73"/>
    </row>
    <row r="403" spans="1:14">
      <c r="A403" s="97" t="str">
        <f t="shared" si="54"/>
        <v/>
      </c>
      <c r="B403" s="98" t="str">
        <f t="shared" si="53"/>
        <v/>
      </c>
      <c r="C403" s="99"/>
      <c r="D403" s="137"/>
      <c r="E403" s="100"/>
      <c r="F403" s="57"/>
      <c r="G403" s="58">
        <f t="shared" si="55"/>
        <v>0</v>
      </c>
      <c r="H403" s="58">
        <f>IF(E403="",0,IFERROR(VLOOKUP(E403,档案费管理台账!$D$4:$H$1000,5,0),0))</f>
        <v>0</v>
      </c>
      <c r="I403" s="57"/>
      <c r="J403" s="57"/>
      <c r="K403" s="57"/>
      <c r="L403" s="57"/>
      <c r="M403" s="58" t="str">
        <f t="shared" si="56"/>
        <v/>
      </c>
      <c r="N403" s="73"/>
    </row>
    <row r="404" spans="1:14">
      <c r="A404" s="97" t="str">
        <f t="shared" si="54"/>
        <v/>
      </c>
      <c r="B404" s="98" t="str">
        <f t="shared" si="53"/>
        <v/>
      </c>
      <c r="C404" s="99"/>
      <c r="D404" s="137"/>
      <c r="E404" s="100"/>
      <c r="F404" s="57"/>
      <c r="G404" s="58">
        <f t="shared" si="55"/>
        <v>0</v>
      </c>
      <c r="H404" s="58">
        <f>IF(E404="",0,IFERROR(VLOOKUP(E404,档案费管理台账!$D$4:$H$1000,5,0),0))</f>
        <v>0</v>
      </c>
      <c r="I404" s="57"/>
      <c r="J404" s="57"/>
      <c r="K404" s="57"/>
      <c r="L404" s="57"/>
      <c r="M404" s="58" t="str">
        <f t="shared" si="56"/>
        <v/>
      </c>
      <c r="N404" s="73"/>
    </row>
    <row r="405" spans="1:14">
      <c r="A405" s="97" t="str">
        <f t="shared" si="54"/>
        <v/>
      </c>
      <c r="B405" s="98" t="str">
        <f t="shared" si="53"/>
        <v/>
      </c>
      <c r="C405" s="99"/>
      <c r="D405" s="137"/>
      <c r="E405" s="100"/>
      <c r="F405" s="57"/>
      <c r="G405" s="58">
        <f t="shared" si="55"/>
        <v>0</v>
      </c>
      <c r="H405" s="58">
        <f>IF(E405="",0,IFERROR(VLOOKUP(E405,档案费管理台账!$D$4:$H$1000,5,0),0))</f>
        <v>0</v>
      </c>
      <c r="I405" s="57"/>
      <c r="J405" s="57"/>
      <c r="K405" s="57"/>
      <c r="L405" s="57"/>
      <c r="M405" s="58" t="str">
        <f t="shared" si="56"/>
        <v/>
      </c>
      <c r="N405" s="73"/>
    </row>
    <row r="406" spans="1:14">
      <c r="A406" s="97" t="str">
        <f t="shared" si="54"/>
        <v/>
      </c>
      <c r="B406" s="98" t="str">
        <f t="shared" si="53"/>
        <v/>
      </c>
      <c r="C406" s="99"/>
      <c r="D406" s="137"/>
      <c r="E406" s="100"/>
      <c r="F406" s="57"/>
      <c r="G406" s="58">
        <f t="shared" si="55"/>
        <v>0</v>
      </c>
      <c r="H406" s="58">
        <f>IF(E406="",0,IFERROR(VLOOKUP(E406,档案费管理台账!$D$4:$H$1000,5,0),0))</f>
        <v>0</v>
      </c>
      <c r="I406" s="57"/>
      <c r="J406" s="57"/>
      <c r="K406" s="57"/>
      <c r="L406" s="57"/>
      <c r="M406" s="58" t="str">
        <f t="shared" si="56"/>
        <v/>
      </c>
      <c r="N406" s="73"/>
    </row>
    <row r="407" spans="1:14">
      <c r="A407" s="97" t="str">
        <f t="shared" si="54"/>
        <v/>
      </c>
      <c r="B407" s="98" t="str">
        <f t="shared" si="53"/>
        <v/>
      </c>
      <c r="C407" s="99"/>
      <c r="D407" s="137"/>
      <c r="E407" s="100"/>
      <c r="F407" s="57"/>
      <c r="G407" s="58">
        <f t="shared" si="55"/>
        <v>0</v>
      </c>
      <c r="H407" s="58">
        <f>IF(E407="",0,IFERROR(VLOOKUP(E407,档案费管理台账!$D$4:$H$1000,5,0),0))</f>
        <v>0</v>
      </c>
      <c r="I407" s="57"/>
      <c r="J407" s="57"/>
      <c r="K407" s="57"/>
      <c r="L407" s="57"/>
      <c r="M407" s="58" t="str">
        <f t="shared" si="56"/>
        <v/>
      </c>
      <c r="N407" s="73"/>
    </row>
    <row r="408" spans="1:14">
      <c r="A408" s="97" t="str">
        <f t="shared" si="54"/>
        <v/>
      </c>
      <c r="B408" s="98" t="str">
        <f t="shared" si="53"/>
        <v/>
      </c>
      <c r="C408" s="99"/>
      <c r="D408" s="137"/>
      <c r="E408" s="100"/>
      <c r="F408" s="57"/>
      <c r="G408" s="58">
        <f t="shared" si="55"/>
        <v>0</v>
      </c>
      <c r="H408" s="58">
        <f>IF(E408="",0,IFERROR(VLOOKUP(E408,档案费管理台账!$D$4:$H$1000,5,0),0))</f>
        <v>0</v>
      </c>
      <c r="I408" s="57"/>
      <c r="J408" s="57"/>
      <c r="K408" s="57"/>
      <c r="L408" s="57"/>
      <c r="M408" s="58" t="str">
        <f t="shared" si="56"/>
        <v/>
      </c>
      <c r="N408" s="73"/>
    </row>
    <row r="409" spans="1:14">
      <c r="A409" s="97" t="str">
        <f t="shared" si="54"/>
        <v/>
      </c>
      <c r="B409" s="98" t="str">
        <f t="shared" si="53"/>
        <v/>
      </c>
      <c r="C409" s="99"/>
      <c r="D409" s="137"/>
      <c r="E409" s="100"/>
      <c r="F409" s="57"/>
      <c r="G409" s="58">
        <f t="shared" si="55"/>
        <v>0</v>
      </c>
      <c r="H409" s="58">
        <f>IF(E409="",0,IFERROR(VLOOKUP(E409,档案费管理台账!$D$4:$H$1000,5,0),0))</f>
        <v>0</v>
      </c>
      <c r="I409" s="57"/>
      <c r="J409" s="57"/>
      <c r="K409" s="57"/>
      <c r="L409" s="57"/>
      <c r="M409" s="58" t="str">
        <f t="shared" si="56"/>
        <v/>
      </c>
      <c r="N409" s="73"/>
    </row>
    <row r="410" spans="1:14">
      <c r="A410" s="97" t="str">
        <f t="shared" si="54"/>
        <v/>
      </c>
      <c r="B410" s="98" t="str">
        <f t="shared" si="53"/>
        <v/>
      </c>
      <c r="C410" s="99"/>
      <c r="D410" s="137"/>
      <c r="E410" s="100"/>
      <c r="F410" s="57"/>
      <c r="G410" s="58">
        <f t="shared" si="55"/>
        <v>0</v>
      </c>
      <c r="H410" s="58">
        <f>IF(E410="",0,IFERROR(VLOOKUP(E410,档案费管理台账!$D$4:$H$1000,5,0),0))</f>
        <v>0</v>
      </c>
      <c r="I410" s="57"/>
      <c r="J410" s="57"/>
      <c r="K410" s="57"/>
      <c r="L410" s="57"/>
      <c r="M410" s="58" t="str">
        <f t="shared" si="56"/>
        <v/>
      </c>
      <c r="N410" s="73"/>
    </row>
    <row r="411" spans="1:14">
      <c r="A411" s="97" t="str">
        <f t="shared" si="54"/>
        <v/>
      </c>
      <c r="B411" s="98" t="str">
        <f t="shared" si="53"/>
        <v/>
      </c>
      <c r="C411" s="99"/>
      <c r="D411" s="137"/>
      <c r="E411" s="100"/>
      <c r="F411" s="57"/>
      <c r="G411" s="58">
        <f t="shared" si="55"/>
        <v>0</v>
      </c>
      <c r="H411" s="58">
        <f>IF(E411="",0,IFERROR(VLOOKUP(E411,档案费管理台账!$D$4:$H$1000,5,0),0))</f>
        <v>0</v>
      </c>
      <c r="I411" s="57"/>
      <c r="J411" s="57"/>
      <c r="K411" s="57"/>
      <c r="L411" s="57"/>
      <c r="M411" s="58" t="str">
        <f t="shared" si="56"/>
        <v/>
      </c>
      <c r="N411" s="73"/>
    </row>
    <row r="412" spans="1:14">
      <c r="A412" s="97" t="str">
        <f t="shared" si="54"/>
        <v/>
      </c>
      <c r="B412" s="98" t="str">
        <f t="shared" si="53"/>
        <v/>
      </c>
      <c r="C412" s="99"/>
      <c r="D412" s="137"/>
      <c r="E412" s="100"/>
      <c r="F412" s="57"/>
      <c r="G412" s="58">
        <f t="shared" si="55"/>
        <v>0</v>
      </c>
      <c r="H412" s="58">
        <f>IF(E412="",0,IFERROR(VLOOKUP(E412,档案费管理台账!$D$4:$H$1000,5,0),0))</f>
        <v>0</v>
      </c>
      <c r="I412" s="57"/>
      <c r="J412" s="57"/>
      <c r="K412" s="57"/>
      <c r="L412" s="57"/>
      <c r="M412" s="58" t="str">
        <f t="shared" si="56"/>
        <v/>
      </c>
      <c r="N412" s="73"/>
    </row>
    <row r="413" spans="1:14">
      <c r="A413" s="97" t="str">
        <f t="shared" si="54"/>
        <v/>
      </c>
      <c r="B413" s="98" t="str">
        <f t="shared" si="53"/>
        <v/>
      </c>
      <c r="C413" s="99"/>
      <c r="D413" s="137"/>
      <c r="E413" s="100"/>
      <c r="F413" s="57"/>
      <c r="G413" s="58">
        <f t="shared" si="55"/>
        <v>0</v>
      </c>
      <c r="H413" s="58">
        <f>IF(E413="",0,IFERROR(VLOOKUP(E413,档案费管理台账!$D$4:$H$1000,5,0),0))</f>
        <v>0</v>
      </c>
      <c r="I413" s="57"/>
      <c r="J413" s="57"/>
      <c r="K413" s="57"/>
      <c r="L413" s="57"/>
      <c r="M413" s="58" t="str">
        <f t="shared" si="56"/>
        <v/>
      </c>
      <c r="N413" s="73"/>
    </row>
    <row r="414" spans="1:14">
      <c r="A414" s="97" t="str">
        <f t="shared" si="54"/>
        <v/>
      </c>
      <c r="B414" s="98" t="str">
        <f t="shared" si="53"/>
        <v/>
      </c>
      <c r="C414" s="99"/>
      <c r="D414" s="137"/>
      <c r="E414" s="100"/>
      <c r="F414" s="57"/>
      <c r="G414" s="58">
        <f t="shared" si="55"/>
        <v>0</v>
      </c>
      <c r="H414" s="58">
        <f>IF(E414="",0,IFERROR(VLOOKUP(E414,档案费管理台账!$D$4:$H$1000,5,0),0))</f>
        <v>0</v>
      </c>
      <c r="I414" s="57"/>
      <c r="J414" s="57"/>
      <c r="K414" s="57"/>
      <c r="L414" s="57"/>
      <c r="M414" s="58" t="str">
        <f t="shared" si="56"/>
        <v/>
      </c>
      <c r="N414" s="73"/>
    </row>
    <row r="415" spans="1:14">
      <c r="A415" s="97" t="str">
        <f t="shared" si="54"/>
        <v/>
      </c>
      <c r="B415" s="98" t="str">
        <f t="shared" si="53"/>
        <v/>
      </c>
      <c r="C415" s="99"/>
      <c r="D415" s="137"/>
      <c r="E415" s="100"/>
      <c r="F415" s="57"/>
      <c r="G415" s="58">
        <f t="shared" si="55"/>
        <v>0</v>
      </c>
      <c r="H415" s="58">
        <f>IF(E415="",0,IFERROR(VLOOKUP(E415,档案费管理台账!$D$4:$H$1000,5,0),0))</f>
        <v>0</v>
      </c>
      <c r="I415" s="57"/>
      <c r="J415" s="57"/>
      <c r="K415" s="57"/>
      <c r="L415" s="57"/>
      <c r="M415" s="58" t="str">
        <f t="shared" si="56"/>
        <v/>
      </c>
      <c r="N415" s="73"/>
    </row>
    <row r="416" spans="1:14">
      <c r="A416" s="97" t="str">
        <f t="shared" si="54"/>
        <v/>
      </c>
      <c r="B416" s="98" t="str">
        <f t="shared" si="53"/>
        <v/>
      </c>
      <c r="C416" s="99"/>
      <c r="D416" s="137"/>
      <c r="E416" s="100"/>
      <c r="F416" s="57"/>
      <c r="G416" s="58">
        <f t="shared" si="55"/>
        <v>0</v>
      </c>
      <c r="H416" s="58">
        <f>IF(E416="",0,IFERROR(VLOOKUP(E416,档案费管理台账!$D$4:$H$1000,5,0),0))</f>
        <v>0</v>
      </c>
      <c r="I416" s="57"/>
      <c r="J416" s="57"/>
      <c r="K416" s="57"/>
      <c r="L416" s="57"/>
      <c r="M416" s="58" t="str">
        <f t="shared" si="56"/>
        <v/>
      </c>
      <c r="N416" s="73"/>
    </row>
    <row r="417" spans="1:14">
      <c r="A417" s="97" t="str">
        <f t="shared" si="54"/>
        <v/>
      </c>
      <c r="B417" s="98" t="str">
        <f t="shared" si="53"/>
        <v/>
      </c>
      <c r="C417" s="99"/>
      <c r="D417" s="137"/>
      <c r="E417" s="100"/>
      <c r="F417" s="57"/>
      <c r="G417" s="58">
        <f t="shared" si="55"/>
        <v>0</v>
      </c>
      <c r="H417" s="58">
        <f>IF(E417="",0,IFERROR(VLOOKUP(E417,档案费管理台账!$D$4:$H$1000,5,0),0))</f>
        <v>0</v>
      </c>
      <c r="I417" s="57"/>
      <c r="J417" s="57"/>
      <c r="K417" s="57"/>
      <c r="L417" s="57"/>
      <c r="M417" s="58" t="str">
        <f t="shared" si="56"/>
        <v/>
      </c>
      <c r="N417" s="73"/>
    </row>
    <row r="418" spans="1:14">
      <c r="A418" s="97" t="str">
        <f t="shared" si="54"/>
        <v/>
      </c>
      <c r="B418" s="98" t="str">
        <f t="shared" si="53"/>
        <v/>
      </c>
      <c r="C418" s="99"/>
      <c r="D418" s="137"/>
      <c r="E418" s="100"/>
      <c r="F418" s="57"/>
      <c r="G418" s="58">
        <f t="shared" si="55"/>
        <v>0</v>
      </c>
      <c r="H418" s="58">
        <f>IF(E418="",0,IFERROR(VLOOKUP(E418,档案费管理台账!$D$4:$H$1000,5,0),0))</f>
        <v>0</v>
      </c>
      <c r="I418" s="57"/>
      <c r="J418" s="57"/>
      <c r="K418" s="57"/>
      <c r="L418" s="57"/>
      <c r="M418" s="58" t="str">
        <f t="shared" si="56"/>
        <v/>
      </c>
      <c r="N418" s="73"/>
    </row>
    <row r="419" spans="1:14">
      <c r="A419" s="97" t="str">
        <f t="shared" si="54"/>
        <v/>
      </c>
      <c r="B419" s="98" t="str">
        <f t="shared" si="53"/>
        <v/>
      </c>
      <c r="C419" s="99"/>
      <c r="D419" s="137"/>
      <c r="E419" s="100"/>
      <c r="F419" s="57"/>
      <c r="G419" s="58">
        <f t="shared" si="55"/>
        <v>0</v>
      </c>
      <c r="H419" s="58">
        <f>IF(E419="",0,IFERROR(VLOOKUP(E419,档案费管理台账!$D$4:$H$1000,5,0),0))</f>
        <v>0</v>
      </c>
      <c r="I419" s="57"/>
      <c r="J419" s="57"/>
      <c r="K419" s="57"/>
      <c r="L419" s="57"/>
      <c r="M419" s="58" t="str">
        <f t="shared" si="56"/>
        <v/>
      </c>
      <c r="N419" s="73"/>
    </row>
    <row r="420" spans="1:14">
      <c r="A420" s="97" t="str">
        <f t="shared" si="54"/>
        <v/>
      </c>
      <c r="B420" s="98" t="str">
        <f t="shared" si="53"/>
        <v/>
      </c>
      <c r="C420" s="99"/>
      <c r="D420" s="137"/>
      <c r="E420" s="100"/>
      <c r="F420" s="57"/>
      <c r="G420" s="58">
        <f t="shared" si="55"/>
        <v>0</v>
      </c>
      <c r="H420" s="58">
        <f>IF(E420="",0,IFERROR(VLOOKUP(E420,档案费管理台账!$D$4:$H$1000,5,0),0))</f>
        <v>0</v>
      </c>
      <c r="I420" s="57"/>
      <c r="J420" s="57"/>
      <c r="K420" s="57"/>
      <c r="L420" s="57"/>
      <c r="M420" s="58" t="str">
        <f t="shared" si="56"/>
        <v/>
      </c>
      <c r="N420" s="73"/>
    </row>
    <row r="421" spans="1:14">
      <c r="A421" s="97" t="str">
        <f t="shared" si="54"/>
        <v/>
      </c>
      <c r="B421" s="98" t="str">
        <f t="shared" si="53"/>
        <v/>
      </c>
      <c r="C421" s="99"/>
      <c r="D421" s="137"/>
      <c r="E421" s="100"/>
      <c r="F421" s="57"/>
      <c r="G421" s="58">
        <f t="shared" si="55"/>
        <v>0</v>
      </c>
      <c r="H421" s="58">
        <f>IF(E421="",0,IFERROR(VLOOKUP(E421,档案费管理台账!$D$4:$H$1000,5,0),0))</f>
        <v>0</v>
      </c>
      <c r="I421" s="57"/>
      <c r="J421" s="57"/>
      <c r="K421" s="57"/>
      <c r="L421" s="57"/>
      <c r="M421" s="58" t="str">
        <f t="shared" si="56"/>
        <v/>
      </c>
      <c r="N421" s="73"/>
    </row>
    <row r="422" spans="1:14">
      <c r="A422" s="97" t="str">
        <f t="shared" si="54"/>
        <v/>
      </c>
      <c r="B422" s="98" t="str">
        <f t="shared" si="53"/>
        <v/>
      </c>
      <c r="C422" s="99"/>
      <c r="D422" s="137"/>
      <c r="E422" s="100"/>
      <c r="F422" s="57"/>
      <c r="G422" s="58">
        <f t="shared" si="55"/>
        <v>0</v>
      </c>
      <c r="H422" s="58">
        <f>IF(E422="",0,IFERROR(VLOOKUP(E422,档案费管理台账!$D$4:$H$1000,5,0),0))</f>
        <v>0</v>
      </c>
      <c r="I422" s="57"/>
      <c r="J422" s="57"/>
      <c r="K422" s="57"/>
      <c r="L422" s="57"/>
      <c r="M422" s="58" t="str">
        <f t="shared" si="56"/>
        <v/>
      </c>
      <c r="N422" s="73"/>
    </row>
    <row r="423" spans="1:14">
      <c r="A423" s="97" t="str">
        <f t="shared" si="54"/>
        <v/>
      </c>
      <c r="B423" s="98" t="str">
        <f t="shared" si="53"/>
        <v/>
      </c>
      <c r="C423" s="99"/>
      <c r="D423" s="137"/>
      <c r="E423" s="100"/>
      <c r="F423" s="57"/>
      <c r="G423" s="58">
        <f t="shared" si="55"/>
        <v>0</v>
      </c>
      <c r="H423" s="58">
        <f>IF(E423="",0,IFERROR(VLOOKUP(E423,档案费管理台账!$D$4:$H$1000,5,0),0))</f>
        <v>0</v>
      </c>
      <c r="I423" s="57"/>
      <c r="J423" s="57"/>
      <c r="K423" s="57"/>
      <c r="L423" s="57"/>
      <c r="M423" s="58" t="str">
        <f t="shared" si="56"/>
        <v/>
      </c>
      <c r="N423" s="73"/>
    </row>
    <row r="424" spans="1:14">
      <c r="A424" s="97" t="str">
        <f t="shared" si="54"/>
        <v/>
      </c>
      <c r="B424" s="98" t="str">
        <f t="shared" si="53"/>
        <v/>
      </c>
      <c r="C424" s="99"/>
      <c r="D424" s="137"/>
      <c r="E424" s="100"/>
      <c r="F424" s="57"/>
      <c r="G424" s="58">
        <f t="shared" si="55"/>
        <v>0</v>
      </c>
      <c r="H424" s="58">
        <f>IF(E424="",0,IFERROR(VLOOKUP(E424,档案费管理台账!$D$4:$H$1000,5,0),0))</f>
        <v>0</v>
      </c>
      <c r="I424" s="57"/>
      <c r="J424" s="57"/>
      <c r="K424" s="57"/>
      <c r="L424" s="57"/>
      <c r="M424" s="58" t="str">
        <f t="shared" si="56"/>
        <v/>
      </c>
      <c r="N424" s="73"/>
    </row>
    <row r="425" spans="1:14">
      <c r="A425" s="97" t="str">
        <f t="shared" si="54"/>
        <v/>
      </c>
      <c r="B425" s="98" t="str">
        <f t="shared" si="53"/>
        <v/>
      </c>
      <c r="C425" s="99"/>
      <c r="D425" s="137"/>
      <c r="E425" s="100"/>
      <c r="F425" s="57"/>
      <c r="G425" s="58">
        <f t="shared" si="55"/>
        <v>0</v>
      </c>
      <c r="H425" s="58">
        <f>IF(E425="",0,IFERROR(VLOOKUP(E425,档案费管理台账!$D$4:$H$1000,5,0),0))</f>
        <v>0</v>
      </c>
      <c r="I425" s="57"/>
      <c r="J425" s="57"/>
      <c r="K425" s="57"/>
      <c r="L425" s="57"/>
      <c r="M425" s="58" t="str">
        <f t="shared" si="56"/>
        <v/>
      </c>
      <c r="N425" s="73"/>
    </row>
    <row r="426" spans="1:14">
      <c r="A426" s="97" t="str">
        <f t="shared" si="54"/>
        <v/>
      </c>
      <c r="B426" s="98" t="str">
        <f t="shared" si="53"/>
        <v/>
      </c>
      <c r="C426" s="99"/>
      <c r="D426" s="137"/>
      <c r="E426" s="100"/>
      <c r="F426" s="57"/>
      <c r="G426" s="58">
        <f t="shared" si="55"/>
        <v>0</v>
      </c>
      <c r="H426" s="58">
        <f>IF(E426="",0,IFERROR(VLOOKUP(E426,档案费管理台账!$D$4:$H$1000,5,0),0))</f>
        <v>0</v>
      </c>
      <c r="I426" s="57"/>
      <c r="J426" s="57"/>
      <c r="K426" s="57"/>
      <c r="L426" s="57"/>
      <c r="M426" s="58" t="str">
        <f t="shared" si="56"/>
        <v/>
      </c>
      <c r="N426" s="73"/>
    </row>
    <row r="427" spans="1:14">
      <c r="A427" s="97" t="str">
        <f t="shared" si="54"/>
        <v/>
      </c>
      <c r="B427" s="98" t="str">
        <f t="shared" si="53"/>
        <v/>
      </c>
      <c r="C427" s="99"/>
      <c r="D427" s="137"/>
      <c r="E427" s="100"/>
      <c r="F427" s="57"/>
      <c r="G427" s="58">
        <f t="shared" si="55"/>
        <v>0</v>
      </c>
      <c r="H427" s="58">
        <f>IF(E427="",0,IFERROR(VLOOKUP(E427,档案费管理台账!$D$4:$H$1000,5,0),0))</f>
        <v>0</v>
      </c>
      <c r="I427" s="57"/>
      <c r="J427" s="57"/>
      <c r="K427" s="57"/>
      <c r="L427" s="57"/>
      <c r="M427" s="58" t="str">
        <f t="shared" si="56"/>
        <v/>
      </c>
      <c r="N427" s="73"/>
    </row>
    <row r="428" spans="1:14">
      <c r="A428" s="97" t="str">
        <f t="shared" si="54"/>
        <v/>
      </c>
      <c r="B428" s="98" t="str">
        <f t="shared" ref="B428:B491" si="57">IF(C428="","",MONTH(C428)&amp;"月")</f>
        <v/>
      </c>
      <c r="C428" s="99"/>
      <c r="D428" s="137"/>
      <c r="E428" s="100"/>
      <c r="F428" s="57"/>
      <c r="G428" s="58">
        <f t="shared" si="55"/>
        <v>0</v>
      </c>
      <c r="H428" s="58">
        <f>IF(E428="",0,IFERROR(VLOOKUP(E428,档案费管理台账!$D$4:$H$1000,5,0),0))</f>
        <v>0</v>
      </c>
      <c r="I428" s="57"/>
      <c r="J428" s="57"/>
      <c r="K428" s="57"/>
      <c r="L428" s="57"/>
      <c r="M428" s="58" t="str">
        <f t="shared" si="56"/>
        <v/>
      </c>
      <c r="N428" s="73"/>
    </row>
    <row r="429" spans="1:14">
      <c r="A429" s="97" t="str">
        <f t="shared" ref="A429:A492" si="58">IF(C429="","",ROW()-42)</f>
        <v/>
      </c>
      <c r="B429" s="98" t="str">
        <f t="shared" si="57"/>
        <v/>
      </c>
      <c r="C429" s="99"/>
      <c r="D429" s="137"/>
      <c r="E429" s="100"/>
      <c r="F429" s="57"/>
      <c r="G429" s="58">
        <f t="shared" ref="G429:G492" si="59">IF(F429="",0,F429*$K$41)</f>
        <v>0</v>
      </c>
      <c r="H429" s="58">
        <f>IF(E429="",0,IFERROR(VLOOKUP(E429,档案费管理台账!$D$4:$H$1000,5,0),0))</f>
        <v>0</v>
      </c>
      <c r="I429" s="57"/>
      <c r="J429" s="57"/>
      <c r="K429" s="57"/>
      <c r="L429" s="57"/>
      <c r="M429" s="58" t="str">
        <f t="shared" ref="M429:M492" si="60">IF(C429="","",ROUND(M428+G429-I429-J429-K429-L429-H429,2))</f>
        <v/>
      </c>
      <c r="N429" s="73"/>
    </row>
    <row r="430" spans="1:14">
      <c r="A430" s="97" t="str">
        <f t="shared" si="58"/>
        <v/>
      </c>
      <c r="B430" s="98" t="str">
        <f t="shared" si="57"/>
        <v/>
      </c>
      <c r="C430" s="99"/>
      <c r="D430" s="137"/>
      <c r="E430" s="100"/>
      <c r="F430" s="57"/>
      <c r="G430" s="58">
        <f t="shared" si="59"/>
        <v>0</v>
      </c>
      <c r="H430" s="58">
        <f>IF(E430="",0,IFERROR(VLOOKUP(E430,档案费管理台账!$D$4:$H$1000,5,0),0))</f>
        <v>0</v>
      </c>
      <c r="I430" s="57"/>
      <c r="J430" s="57"/>
      <c r="K430" s="57"/>
      <c r="L430" s="57"/>
      <c r="M430" s="58" t="str">
        <f t="shared" si="60"/>
        <v/>
      </c>
      <c r="N430" s="73"/>
    </row>
    <row r="431" spans="1:14">
      <c r="A431" s="97" t="str">
        <f t="shared" si="58"/>
        <v/>
      </c>
      <c r="B431" s="98" t="str">
        <f t="shared" si="57"/>
        <v/>
      </c>
      <c r="C431" s="99"/>
      <c r="D431" s="137"/>
      <c r="E431" s="100"/>
      <c r="F431" s="57"/>
      <c r="G431" s="58">
        <f t="shared" si="59"/>
        <v>0</v>
      </c>
      <c r="H431" s="58">
        <f>IF(E431="",0,IFERROR(VLOOKUP(E431,档案费管理台账!$D$4:$H$1000,5,0),0))</f>
        <v>0</v>
      </c>
      <c r="I431" s="57"/>
      <c r="J431" s="57"/>
      <c r="K431" s="57"/>
      <c r="L431" s="57"/>
      <c r="M431" s="58" t="str">
        <f t="shared" si="60"/>
        <v/>
      </c>
      <c r="N431" s="73"/>
    </row>
    <row r="432" spans="1:14">
      <c r="A432" s="97" t="str">
        <f t="shared" si="58"/>
        <v/>
      </c>
      <c r="B432" s="98" t="str">
        <f t="shared" si="57"/>
        <v/>
      </c>
      <c r="C432" s="99"/>
      <c r="D432" s="137"/>
      <c r="E432" s="100"/>
      <c r="F432" s="57"/>
      <c r="G432" s="58">
        <f t="shared" si="59"/>
        <v>0</v>
      </c>
      <c r="H432" s="58">
        <f>IF(E432="",0,IFERROR(VLOOKUP(E432,档案费管理台账!$D$4:$H$1000,5,0),0))</f>
        <v>0</v>
      </c>
      <c r="I432" s="57"/>
      <c r="J432" s="57"/>
      <c r="K432" s="57"/>
      <c r="L432" s="57"/>
      <c r="M432" s="58" t="str">
        <f t="shared" si="60"/>
        <v/>
      </c>
      <c r="N432" s="73"/>
    </row>
    <row r="433" spans="1:14">
      <c r="A433" s="97" t="str">
        <f t="shared" si="58"/>
        <v/>
      </c>
      <c r="B433" s="98" t="str">
        <f t="shared" si="57"/>
        <v/>
      </c>
      <c r="C433" s="99"/>
      <c r="D433" s="137"/>
      <c r="E433" s="100"/>
      <c r="F433" s="57"/>
      <c r="G433" s="58">
        <f t="shared" si="59"/>
        <v>0</v>
      </c>
      <c r="H433" s="58">
        <f>IF(E433="",0,IFERROR(VLOOKUP(E433,档案费管理台账!$D$4:$H$1000,5,0),0))</f>
        <v>0</v>
      </c>
      <c r="I433" s="57"/>
      <c r="J433" s="57"/>
      <c r="K433" s="57"/>
      <c r="L433" s="57"/>
      <c r="M433" s="58" t="str">
        <f t="shared" si="60"/>
        <v/>
      </c>
      <c r="N433" s="73"/>
    </row>
    <row r="434" spans="1:14">
      <c r="A434" s="97" t="str">
        <f t="shared" si="58"/>
        <v/>
      </c>
      <c r="B434" s="98" t="str">
        <f t="shared" si="57"/>
        <v/>
      </c>
      <c r="C434" s="99"/>
      <c r="D434" s="137"/>
      <c r="E434" s="100"/>
      <c r="F434" s="57"/>
      <c r="G434" s="58">
        <f t="shared" si="59"/>
        <v>0</v>
      </c>
      <c r="H434" s="58">
        <f>IF(E434="",0,IFERROR(VLOOKUP(E434,档案费管理台账!$D$4:$H$1000,5,0),0))</f>
        <v>0</v>
      </c>
      <c r="I434" s="57"/>
      <c r="J434" s="57"/>
      <c r="K434" s="57"/>
      <c r="L434" s="57"/>
      <c r="M434" s="58" t="str">
        <f t="shared" si="60"/>
        <v/>
      </c>
      <c r="N434" s="73"/>
    </row>
    <row r="435" spans="1:14">
      <c r="A435" s="97" t="str">
        <f t="shared" si="58"/>
        <v/>
      </c>
      <c r="B435" s="98" t="str">
        <f t="shared" si="57"/>
        <v/>
      </c>
      <c r="C435" s="99"/>
      <c r="D435" s="137"/>
      <c r="E435" s="100"/>
      <c r="F435" s="57"/>
      <c r="G435" s="58">
        <f t="shared" si="59"/>
        <v>0</v>
      </c>
      <c r="H435" s="58">
        <f>IF(E435="",0,IFERROR(VLOOKUP(E435,档案费管理台账!$D$4:$H$1000,5,0),0))</f>
        <v>0</v>
      </c>
      <c r="I435" s="57"/>
      <c r="J435" s="57"/>
      <c r="K435" s="57"/>
      <c r="L435" s="57"/>
      <c r="M435" s="58" t="str">
        <f t="shared" si="60"/>
        <v/>
      </c>
      <c r="N435" s="73"/>
    </row>
    <row r="436" spans="1:14">
      <c r="A436" s="97" t="str">
        <f t="shared" si="58"/>
        <v/>
      </c>
      <c r="B436" s="98" t="str">
        <f t="shared" si="57"/>
        <v/>
      </c>
      <c r="C436" s="99"/>
      <c r="D436" s="137"/>
      <c r="E436" s="100"/>
      <c r="F436" s="57"/>
      <c r="G436" s="58">
        <f t="shared" si="59"/>
        <v>0</v>
      </c>
      <c r="H436" s="58">
        <f>IF(E436="",0,IFERROR(VLOOKUP(E436,档案费管理台账!$D$4:$H$1000,5,0),0))</f>
        <v>0</v>
      </c>
      <c r="I436" s="57"/>
      <c r="J436" s="57"/>
      <c r="K436" s="57"/>
      <c r="L436" s="57"/>
      <c r="M436" s="58" t="str">
        <f t="shared" si="60"/>
        <v/>
      </c>
      <c r="N436" s="73"/>
    </row>
    <row r="437" spans="1:14">
      <c r="A437" s="97" t="str">
        <f t="shared" si="58"/>
        <v/>
      </c>
      <c r="B437" s="98" t="str">
        <f t="shared" si="57"/>
        <v/>
      </c>
      <c r="C437" s="99"/>
      <c r="D437" s="137"/>
      <c r="E437" s="100"/>
      <c r="F437" s="57"/>
      <c r="G437" s="58">
        <f t="shared" si="59"/>
        <v>0</v>
      </c>
      <c r="H437" s="58">
        <f>IF(E437="",0,IFERROR(VLOOKUP(E437,档案费管理台账!$D$4:$H$1000,5,0),0))</f>
        <v>0</v>
      </c>
      <c r="I437" s="57"/>
      <c r="J437" s="57"/>
      <c r="K437" s="57"/>
      <c r="L437" s="57"/>
      <c r="M437" s="58" t="str">
        <f t="shared" si="60"/>
        <v/>
      </c>
      <c r="N437" s="73"/>
    </row>
    <row r="438" spans="1:14">
      <c r="A438" s="97" t="str">
        <f t="shared" si="58"/>
        <v/>
      </c>
      <c r="B438" s="98" t="str">
        <f t="shared" si="57"/>
        <v/>
      </c>
      <c r="C438" s="99"/>
      <c r="D438" s="137"/>
      <c r="E438" s="100"/>
      <c r="F438" s="57"/>
      <c r="G438" s="58">
        <f t="shared" si="59"/>
        <v>0</v>
      </c>
      <c r="H438" s="58">
        <f>IF(E438="",0,IFERROR(VLOOKUP(E438,档案费管理台账!$D$4:$H$1000,5,0),0))</f>
        <v>0</v>
      </c>
      <c r="I438" s="57"/>
      <c r="J438" s="57"/>
      <c r="K438" s="57"/>
      <c r="L438" s="57"/>
      <c r="M438" s="58" t="str">
        <f t="shared" si="60"/>
        <v/>
      </c>
      <c r="N438" s="73"/>
    </row>
    <row r="439" spans="1:14">
      <c r="A439" s="97" t="str">
        <f t="shared" si="58"/>
        <v/>
      </c>
      <c r="B439" s="98" t="str">
        <f t="shared" si="57"/>
        <v/>
      </c>
      <c r="C439" s="99"/>
      <c r="D439" s="137"/>
      <c r="E439" s="100"/>
      <c r="F439" s="57"/>
      <c r="G439" s="58">
        <f t="shared" si="59"/>
        <v>0</v>
      </c>
      <c r="H439" s="58">
        <f>IF(E439="",0,IFERROR(VLOOKUP(E439,档案费管理台账!$D$4:$H$1000,5,0),0))</f>
        <v>0</v>
      </c>
      <c r="I439" s="57"/>
      <c r="J439" s="57"/>
      <c r="K439" s="57"/>
      <c r="L439" s="57"/>
      <c r="M439" s="58" t="str">
        <f t="shared" si="60"/>
        <v/>
      </c>
      <c r="N439" s="73"/>
    </row>
    <row r="440" spans="1:14">
      <c r="A440" s="97" t="str">
        <f t="shared" si="58"/>
        <v/>
      </c>
      <c r="B440" s="98" t="str">
        <f t="shared" si="57"/>
        <v/>
      </c>
      <c r="C440" s="99"/>
      <c r="D440" s="137"/>
      <c r="E440" s="100"/>
      <c r="F440" s="57"/>
      <c r="G440" s="58">
        <f t="shared" si="59"/>
        <v>0</v>
      </c>
      <c r="H440" s="58">
        <f>IF(E440="",0,IFERROR(VLOOKUP(E440,档案费管理台账!$D$4:$H$1000,5,0),0))</f>
        <v>0</v>
      </c>
      <c r="I440" s="57"/>
      <c r="J440" s="57"/>
      <c r="K440" s="57"/>
      <c r="L440" s="57"/>
      <c r="M440" s="58" t="str">
        <f t="shared" si="60"/>
        <v/>
      </c>
      <c r="N440" s="73"/>
    </row>
    <row r="441" spans="1:14">
      <c r="A441" s="97" t="str">
        <f t="shared" si="58"/>
        <v/>
      </c>
      <c r="B441" s="98" t="str">
        <f t="shared" si="57"/>
        <v/>
      </c>
      <c r="C441" s="99"/>
      <c r="D441" s="137"/>
      <c r="E441" s="100"/>
      <c r="F441" s="57"/>
      <c r="G441" s="58">
        <f t="shared" si="59"/>
        <v>0</v>
      </c>
      <c r="H441" s="58">
        <f>IF(E441="",0,IFERROR(VLOOKUP(E441,档案费管理台账!$D$4:$H$1000,5,0),0))</f>
        <v>0</v>
      </c>
      <c r="I441" s="57"/>
      <c r="J441" s="57"/>
      <c r="K441" s="57"/>
      <c r="L441" s="57"/>
      <c r="M441" s="58" t="str">
        <f t="shared" si="60"/>
        <v/>
      </c>
      <c r="N441" s="73"/>
    </row>
    <row r="442" spans="1:14">
      <c r="A442" s="97" t="str">
        <f t="shared" si="58"/>
        <v/>
      </c>
      <c r="B442" s="98" t="str">
        <f t="shared" si="57"/>
        <v/>
      </c>
      <c r="C442" s="99"/>
      <c r="D442" s="137"/>
      <c r="E442" s="100"/>
      <c r="F442" s="57"/>
      <c r="G442" s="58">
        <f t="shared" si="59"/>
        <v>0</v>
      </c>
      <c r="H442" s="58">
        <f>IF(E442="",0,IFERROR(VLOOKUP(E442,档案费管理台账!$D$4:$H$1000,5,0),0))</f>
        <v>0</v>
      </c>
      <c r="I442" s="57"/>
      <c r="J442" s="57"/>
      <c r="K442" s="57"/>
      <c r="L442" s="57"/>
      <c r="M442" s="58" t="str">
        <f t="shared" si="60"/>
        <v/>
      </c>
      <c r="N442" s="73"/>
    </row>
    <row r="443" spans="1:14">
      <c r="A443" s="97" t="str">
        <f t="shared" si="58"/>
        <v/>
      </c>
      <c r="B443" s="98" t="str">
        <f t="shared" si="57"/>
        <v/>
      </c>
      <c r="C443" s="99"/>
      <c r="D443" s="137"/>
      <c r="E443" s="100"/>
      <c r="F443" s="57"/>
      <c r="G443" s="58">
        <f t="shared" si="59"/>
        <v>0</v>
      </c>
      <c r="H443" s="58">
        <f>IF(E443="",0,IFERROR(VLOOKUP(E443,档案费管理台账!$D$4:$H$1000,5,0),0))</f>
        <v>0</v>
      </c>
      <c r="I443" s="57"/>
      <c r="J443" s="57"/>
      <c r="K443" s="57"/>
      <c r="L443" s="57"/>
      <c r="M443" s="58" t="str">
        <f t="shared" si="60"/>
        <v/>
      </c>
      <c r="N443" s="73"/>
    </row>
    <row r="444" spans="1:14">
      <c r="A444" s="97" t="str">
        <f t="shared" si="58"/>
        <v/>
      </c>
      <c r="B444" s="98" t="str">
        <f t="shared" si="57"/>
        <v/>
      </c>
      <c r="C444" s="99"/>
      <c r="D444" s="137"/>
      <c r="E444" s="100"/>
      <c r="F444" s="57"/>
      <c r="G444" s="58">
        <f t="shared" si="59"/>
        <v>0</v>
      </c>
      <c r="H444" s="58">
        <f>IF(E444="",0,IFERROR(VLOOKUP(E444,档案费管理台账!$D$4:$H$1000,5,0),0))</f>
        <v>0</v>
      </c>
      <c r="I444" s="57"/>
      <c r="J444" s="57"/>
      <c r="K444" s="57"/>
      <c r="L444" s="57"/>
      <c r="M444" s="58" t="str">
        <f t="shared" si="60"/>
        <v/>
      </c>
      <c r="N444" s="73"/>
    </row>
    <row r="445" spans="1:14">
      <c r="A445" s="97" t="str">
        <f t="shared" si="58"/>
        <v/>
      </c>
      <c r="B445" s="98" t="str">
        <f t="shared" si="57"/>
        <v/>
      </c>
      <c r="C445" s="99"/>
      <c r="D445" s="137"/>
      <c r="E445" s="100"/>
      <c r="F445" s="57"/>
      <c r="G445" s="58">
        <f t="shared" si="59"/>
        <v>0</v>
      </c>
      <c r="H445" s="58">
        <f>IF(E445="",0,IFERROR(VLOOKUP(E445,档案费管理台账!$D$4:$H$1000,5,0),0))</f>
        <v>0</v>
      </c>
      <c r="I445" s="57"/>
      <c r="J445" s="57"/>
      <c r="K445" s="57"/>
      <c r="L445" s="57"/>
      <c r="M445" s="58" t="str">
        <f t="shared" si="60"/>
        <v/>
      </c>
      <c r="N445" s="73"/>
    </row>
    <row r="446" spans="1:14">
      <c r="A446" s="97" t="str">
        <f t="shared" si="58"/>
        <v/>
      </c>
      <c r="B446" s="98" t="str">
        <f t="shared" si="57"/>
        <v/>
      </c>
      <c r="C446" s="99"/>
      <c r="D446" s="137"/>
      <c r="E446" s="100"/>
      <c r="F446" s="57"/>
      <c r="G446" s="58">
        <f t="shared" si="59"/>
        <v>0</v>
      </c>
      <c r="H446" s="58">
        <f>IF(E446="",0,IFERROR(VLOOKUP(E446,档案费管理台账!$D$4:$H$1000,5,0),0))</f>
        <v>0</v>
      </c>
      <c r="I446" s="57"/>
      <c r="J446" s="57"/>
      <c r="K446" s="57"/>
      <c r="L446" s="57"/>
      <c r="M446" s="58" t="str">
        <f t="shared" si="60"/>
        <v/>
      </c>
      <c r="N446" s="73"/>
    </row>
    <row r="447" spans="1:14">
      <c r="A447" s="97" t="str">
        <f t="shared" si="58"/>
        <v/>
      </c>
      <c r="B447" s="98" t="str">
        <f t="shared" si="57"/>
        <v/>
      </c>
      <c r="C447" s="99"/>
      <c r="D447" s="137"/>
      <c r="E447" s="100"/>
      <c r="F447" s="57"/>
      <c r="G447" s="58">
        <f t="shared" si="59"/>
        <v>0</v>
      </c>
      <c r="H447" s="58">
        <f>IF(E447="",0,IFERROR(VLOOKUP(E447,档案费管理台账!$D$4:$H$1000,5,0),0))</f>
        <v>0</v>
      </c>
      <c r="I447" s="57"/>
      <c r="J447" s="57"/>
      <c r="K447" s="57"/>
      <c r="L447" s="57"/>
      <c r="M447" s="58" t="str">
        <f t="shared" si="60"/>
        <v/>
      </c>
      <c r="N447" s="73"/>
    </row>
    <row r="448" spans="1:14">
      <c r="A448" s="97" t="str">
        <f t="shared" si="58"/>
        <v/>
      </c>
      <c r="B448" s="98" t="str">
        <f t="shared" si="57"/>
        <v/>
      </c>
      <c r="C448" s="99"/>
      <c r="D448" s="137"/>
      <c r="E448" s="100"/>
      <c r="F448" s="57"/>
      <c r="G448" s="58">
        <f t="shared" si="59"/>
        <v>0</v>
      </c>
      <c r="H448" s="58">
        <f>IF(E448="",0,IFERROR(VLOOKUP(E448,档案费管理台账!$D$4:$H$1000,5,0),0))</f>
        <v>0</v>
      </c>
      <c r="I448" s="57"/>
      <c r="J448" s="57"/>
      <c r="K448" s="57"/>
      <c r="L448" s="57"/>
      <c r="M448" s="58" t="str">
        <f t="shared" si="60"/>
        <v/>
      </c>
      <c r="N448" s="73"/>
    </row>
    <row r="449" spans="1:14">
      <c r="A449" s="97" t="str">
        <f t="shared" si="58"/>
        <v/>
      </c>
      <c r="B449" s="98" t="str">
        <f t="shared" si="57"/>
        <v/>
      </c>
      <c r="C449" s="99"/>
      <c r="D449" s="137"/>
      <c r="E449" s="100"/>
      <c r="F449" s="57"/>
      <c r="G449" s="58">
        <f t="shared" si="59"/>
        <v>0</v>
      </c>
      <c r="H449" s="58">
        <f>IF(E449="",0,IFERROR(VLOOKUP(E449,档案费管理台账!$D$4:$H$1000,5,0),0))</f>
        <v>0</v>
      </c>
      <c r="I449" s="57"/>
      <c r="J449" s="57"/>
      <c r="K449" s="57"/>
      <c r="L449" s="57"/>
      <c r="M449" s="58" t="str">
        <f t="shared" si="60"/>
        <v/>
      </c>
      <c r="N449" s="73"/>
    </row>
    <row r="450" spans="1:14">
      <c r="A450" s="97" t="str">
        <f t="shared" si="58"/>
        <v/>
      </c>
      <c r="B450" s="98" t="str">
        <f t="shared" si="57"/>
        <v/>
      </c>
      <c r="C450" s="99"/>
      <c r="D450" s="137"/>
      <c r="E450" s="100"/>
      <c r="F450" s="57"/>
      <c r="G450" s="58">
        <f t="shared" si="59"/>
        <v>0</v>
      </c>
      <c r="H450" s="58">
        <f>IF(E450="",0,IFERROR(VLOOKUP(E450,档案费管理台账!$D$4:$H$1000,5,0),0))</f>
        <v>0</v>
      </c>
      <c r="I450" s="57"/>
      <c r="J450" s="57"/>
      <c r="K450" s="57"/>
      <c r="L450" s="57"/>
      <c r="M450" s="58" t="str">
        <f t="shared" si="60"/>
        <v/>
      </c>
      <c r="N450" s="73"/>
    </row>
    <row r="451" spans="1:14">
      <c r="A451" s="97" t="str">
        <f t="shared" si="58"/>
        <v/>
      </c>
      <c r="B451" s="98" t="str">
        <f t="shared" si="57"/>
        <v/>
      </c>
      <c r="C451" s="99"/>
      <c r="D451" s="137"/>
      <c r="E451" s="100"/>
      <c r="F451" s="57"/>
      <c r="G451" s="58">
        <f t="shared" si="59"/>
        <v>0</v>
      </c>
      <c r="H451" s="58">
        <f>IF(E451="",0,IFERROR(VLOOKUP(E451,档案费管理台账!$D$4:$H$1000,5,0),0))</f>
        <v>0</v>
      </c>
      <c r="I451" s="57"/>
      <c r="J451" s="57"/>
      <c r="K451" s="57"/>
      <c r="L451" s="57"/>
      <c r="M451" s="58" t="str">
        <f t="shared" si="60"/>
        <v/>
      </c>
      <c r="N451" s="73"/>
    </row>
    <row r="452" spans="1:14">
      <c r="A452" s="97" t="str">
        <f t="shared" si="58"/>
        <v/>
      </c>
      <c r="B452" s="98" t="str">
        <f t="shared" si="57"/>
        <v/>
      </c>
      <c r="C452" s="99"/>
      <c r="D452" s="137"/>
      <c r="E452" s="100"/>
      <c r="F452" s="57"/>
      <c r="G452" s="58">
        <f t="shared" si="59"/>
        <v>0</v>
      </c>
      <c r="H452" s="58">
        <f>IF(E452="",0,IFERROR(VLOOKUP(E452,档案费管理台账!$D$4:$H$1000,5,0),0))</f>
        <v>0</v>
      </c>
      <c r="I452" s="57"/>
      <c r="J452" s="57"/>
      <c r="K452" s="57"/>
      <c r="L452" s="57"/>
      <c r="M452" s="58" t="str">
        <f t="shared" si="60"/>
        <v/>
      </c>
      <c r="N452" s="73"/>
    </row>
    <row r="453" spans="1:14">
      <c r="A453" s="97" t="str">
        <f t="shared" si="58"/>
        <v/>
      </c>
      <c r="B453" s="98" t="str">
        <f t="shared" si="57"/>
        <v/>
      </c>
      <c r="C453" s="99"/>
      <c r="D453" s="137"/>
      <c r="E453" s="100"/>
      <c r="F453" s="57"/>
      <c r="G453" s="58">
        <f t="shared" si="59"/>
        <v>0</v>
      </c>
      <c r="H453" s="58">
        <f>IF(E453="",0,IFERROR(VLOOKUP(E453,档案费管理台账!$D$4:$H$1000,5,0),0))</f>
        <v>0</v>
      </c>
      <c r="I453" s="57"/>
      <c r="J453" s="57"/>
      <c r="K453" s="57"/>
      <c r="L453" s="57"/>
      <c r="M453" s="58" t="str">
        <f t="shared" si="60"/>
        <v/>
      </c>
      <c r="N453" s="73"/>
    </row>
    <row r="454" spans="1:14">
      <c r="A454" s="97" t="str">
        <f t="shared" si="58"/>
        <v/>
      </c>
      <c r="B454" s="98" t="str">
        <f t="shared" si="57"/>
        <v/>
      </c>
      <c r="C454" s="99"/>
      <c r="D454" s="137"/>
      <c r="E454" s="100"/>
      <c r="F454" s="57"/>
      <c r="G454" s="58">
        <f t="shared" si="59"/>
        <v>0</v>
      </c>
      <c r="H454" s="58">
        <f>IF(E454="",0,IFERROR(VLOOKUP(E454,档案费管理台账!$D$4:$H$1000,5,0),0))</f>
        <v>0</v>
      </c>
      <c r="I454" s="57"/>
      <c r="J454" s="57"/>
      <c r="K454" s="57"/>
      <c r="L454" s="57"/>
      <c r="M454" s="58" t="str">
        <f t="shared" si="60"/>
        <v/>
      </c>
      <c r="N454" s="73"/>
    </row>
    <row r="455" spans="1:14">
      <c r="A455" s="97" t="str">
        <f t="shared" si="58"/>
        <v/>
      </c>
      <c r="B455" s="98" t="str">
        <f t="shared" si="57"/>
        <v/>
      </c>
      <c r="C455" s="99"/>
      <c r="D455" s="137"/>
      <c r="E455" s="100"/>
      <c r="F455" s="57"/>
      <c r="G455" s="58">
        <f t="shared" si="59"/>
        <v>0</v>
      </c>
      <c r="H455" s="58">
        <f>IF(E455="",0,IFERROR(VLOOKUP(E455,档案费管理台账!$D$4:$H$1000,5,0),0))</f>
        <v>0</v>
      </c>
      <c r="I455" s="57"/>
      <c r="J455" s="57"/>
      <c r="K455" s="57"/>
      <c r="L455" s="57"/>
      <c r="M455" s="58" t="str">
        <f t="shared" si="60"/>
        <v/>
      </c>
      <c r="N455" s="73"/>
    </row>
    <row r="456" spans="1:14">
      <c r="A456" s="97" t="str">
        <f t="shared" si="58"/>
        <v/>
      </c>
      <c r="B456" s="98" t="str">
        <f t="shared" si="57"/>
        <v/>
      </c>
      <c r="C456" s="99"/>
      <c r="D456" s="137"/>
      <c r="E456" s="100"/>
      <c r="F456" s="57"/>
      <c r="G456" s="58">
        <f t="shared" si="59"/>
        <v>0</v>
      </c>
      <c r="H456" s="58">
        <f>IF(E456="",0,IFERROR(VLOOKUP(E456,档案费管理台账!$D$4:$H$1000,5,0),0))</f>
        <v>0</v>
      </c>
      <c r="I456" s="57"/>
      <c r="J456" s="57"/>
      <c r="K456" s="57"/>
      <c r="L456" s="57"/>
      <c r="M456" s="58" t="str">
        <f t="shared" si="60"/>
        <v/>
      </c>
      <c r="N456" s="73"/>
    </row>
    <row r="457" spans="1:14">
      <c r="A457" s="97" t="str">
        <f t="shared" si="58"/>
        <v/>
      </c>
      <c r="B457" s="98" t="str">
        <f t="shared" si="57"/>
        <v/>
      </c>
      <c r="C457" s="99"/>
      <c r="D457" s="137"/>
      <c r="E457" s="100"/>
      <c r="F457" s="57"/>
      <c r="G457" s="58">
        <f t="shared" si="59"/>
        <v>0</v>
      </c>
      <c r="H457" s="58">
        <f>IF(E457="",0,IFERROR(VLOOKUP(E457,档案费管理台账!$D$4:$H$1000,5,0),0))</f>
        <v>0</v>
      </c>
      <c r="I457" s="57"/>
      <c r="J457" s="57"/>
      <c r="K457" s="57"/>
      <c r="L457" s="57"/>
      <c r="M457" s="58" t="str">
        <f t="shared" si="60"/>
        <v/>
      </c>
      <c r="N457" s="73"/>
    </row>
    <row r="458" spans="1:14">
      <c r="A458" s="97" t="str">
        <f t="shared" si="58"/>
        <v/>
      </c>
      <c r="B458" s="98" t="str">
        <f t="shared" si="57"/>
        <v/>
      </c>
      <c r="C458" s="99"/>
      <c r="D458" s="137"/>
      <c r="E458" s="100"/>
      <c r="F458" s="57"/>
      <c r="G458" s="58">
        <f t="shared" si="59"/>
        <v>0</v>
      </c>
      <c r="H458" s="58">
        <f>IF(E458="",0,IFERROR(VLOOKUP(E458,档案费管理台账!$D$4:$H$1000,5,0),0))</f>
        <v>0</v>
      </c>
      <c r="I458" s="57"/>
      <c r="J458" s="57"/>
      <c r="K458" s="57"/>
      <c r="L458" s="57"/>
      <c r="M458" s="58" t="str">
        <f t="shared" si="60"/>
        <v/>
      </c>
      <c r="N458" s="73"/>
    </row>
    <row r="459" spans="1:14">
      <c r="A459" s="97" t="str">
        <f t="shared" si="58"/>
        <v/>
      </c>
      <c r="B459" s="98" t="str">
        <f t="shared" si="57"/>
        <v/>
      </c>
      <c r="C459" s="99"/>
      <c r="D459" s="137"/>
      <c r="E459" s="100"/>
      <c r="F459" s="57"/>
      <c r="G459" s="58">
        <f t="shared" si="59"/>
        <v>0</v>
      </c>
      <c r="H459" s="58">
        <f>IF(E459="",0,IFERROR(VLOOKUP(E459,档案费管理台账!$D$4:$H$1000,5,0),0))</f>
        <v>0</v>
      </c>
      <c r="I459" s="57"/>
      <c r="J459" s="57"/>
      <c r="K459" s="57"/>
      <c r="L459" s="57"/>
      <c r="M459" s="58" t="str">
        <f t="shared" si="60"/>
        <v/>
      </c>
      <c r="N459" s="73"/>
    </row>
    <row r="460" spans="1:14">
      <c r="A460" s="97" t="str">
        <f t="shared" si="58"/>
        <v/>
      </c>
      <c r="B460" s="98" t="str">
        <f t="shared" si="57"/>
        <v/>
      </c>
      <c r="C460" s="99"/>
      <c r="D460" s="137"/>
      <c r="E460" s="100"/>
      <c r="F460" s="57"/>
      <c r="G460" s="58">
        <f t="shared" si="59"/>
        <v>0</v>
      </c>
      <c r="H460" s="58">
        <f>IF(E460="",0,IFERROR(VLOOKUP(E460,档案费管理台账!$D$4:$H$1000,5,0),0))</f>
        <v>0</v>
      </c>
      <c r="I460" s="57"/>
      <c r="J460" s="57"/>
      <c r="K460" s="57"/>
      <c r="L460" s="57"/>
      <c r="M460" s="58" t="str">
        <f t="shared" si="60"/>
        <v/>
      </c>
      <c r="N460" s="73"/>
    </row>
    <row r="461" spans="1:14">
      <c r="A461" s="97" t="str">
        <f t="shared" si="58"/>
        <v/>
      </c>
      <c r="B461" s="98" t="str">
        <f t="shared" si="57"/>
        <v/>
      </c>
      <c r="C461" s="99"/>
      <c r="D461" s="137"/>
      <c r="E461" s="100"/>
      <c r="F461" s="57"/>
      <c r="G461" s="58">
        <f t="shared" si="59"/>
        <v>0</v>
      </c>
      <c r="H461" s="58">
        <f>IF(E461="",0,IFERROR(VLOOKUP(E461,档案费管理台账!$D$4:$H$1000,5,0),0))</f>
        <v>0</v>
      </c>
      <c r="I461" s="57"/>
      <c r="J461" s="57"/>
      <c r="K461" s="57"/>
      <c r="L461" s="57"/>
      <c r="M461" s="58" t="str">
        <f t="shared" si="60"/>
        <v/>
      </c>
      <c r="N461" s="73"/>
    </row>
    <row r="462" spans="1:14">
      <c r="A462" s="97" t="str">
        <f t="shared" si="58"/>
        <v/>
      </c>
      <c r="B462" s="98" t="str">
        <f t="shared" si="57"/>
        <v/>
      </c>
      <c r="C462" s="99"/>
      <c r="D462" s="137"/>
      <c r="E462" s="100"/>
      <c r="F462" s="57"/>
      <c r="G462" s="58">
        <f t="shared" si="59"/>
        <v>0</v>
      </c>
      <c r="H462" s="58">
        <f>IF(E462="",0,IFERROR(VLOOKUP(E462,档案费管理台账!$D$4:$H$1000,5,0),0))</f>
        <v>0</v>
      </c>
      <c r="I462" s="57"/>
      <c r="J462" s="57"/>
      <c r="K462" s="57"/>
      <c r="L462" s="57"/>
      <c r="M462" s="58" t="str">
        <f t="shared" si="60"/>
        <v/>
      </c>
      <c r="N462" s="73"/>
    </row>
    <row r="463" spans="1:14">
      <c r="A463" s="97" t="str">
        <f t="shared" si="58"/>
        <v/>
      </c>
      <c r="B463" s="98" t="str">
        <f t="shared" si="57"/>
        <v/>
      </c>
      <c r="C463" s="99"/>
      <c r="D463" s="137"/>
      <c r="E463" s="100"/>
      <c r="F463" s="57"/>
      <c r="G463" s="58">
        <f t="shared" si="59"/>
        <v>0</v>
      </c>
      <c r="H463" s="58">
        <f>IF(E463="",0,IFERROR(VLOOKUP(E463,档案费管理台账!$D$4:$H$1000,5,0),0))</f>
        <v>0</v>
      </c>
      <c r="I463" s="57"/>
      <c r="J463" s="57"/>
      <c r="K463" s="57"/>
      <c r="L463" s="57"/>
      <c r="M463" s="58" t="str">
        <f t="shared" si="60"/>
        <v/>
      </c>
      <c r="N463" s="73"/>
    </row>
    <row r="464" spans="1:14">
      <c r="A464" s="97" t="str">
        <f t="shared" si="58"/>
        <v/>
      </c>
      <c r="B464" s="98" t="str">
        <f t="shared" si="57"/>
        <v/>
      </c>
      <c r="C464" s="99"/>
      <c r="D464" s="137"/>
      <c r="E464" s="100"/>
      <c r="F464" s="57"/>
      <c r="G464" s="58">
        <f t="shared" si="59"/>
        <v>0</v>
      </c>
      <c r="H464" s="58">
        <f>IF(E464="",0,IFERROR(VLOOKUP(E464,档案费管理台账!$D$4:$H$1000,5,0),0))</f>
        <v>0</v>
      </c>
      <c r="I464" s="57"/>
      <c r="J464" s="57"/>
      <c r="K464" s="57"/>
      <c r="L464" s="57"/>
      <c r="M464" s="58" t="str">
        <f t="shared" si="60"/>
        <v/>
      </c>
      <c r="N464" s="73"/>
    </row>
    <row r="465" spans="1:14">
      <c r="A465" s="97" t="str">
        <f t="shared" si="58"/>
        <v/>
      </c>
      <c r="B465" s="98" t="str">
        <f t="shared" si="57"/>
        <v/>
      </c>
      <c r="C465" s="99"/>
      <c r="D465" s="137"/>
      <c r="E465" s="100"/>
      <c r="F465" s="57"/>
      <c r="G465" s="58">
        <f t="shared" si="59"/>
        <v>0</v>
      </c>
      <c r="H465" s="58">
        <f>IF(E465="",0,IFERROR(VLOOKUP(E465,档案费管理台账!$D$4:$H$1000,5,0),0))</f>
        <v>0</v>
      </c>
      <c r="I465" s="57"/>
      <c r="J465" s="57"/>
      <c r="K465" s="57"/>
      <c r="L465" s="57"/>
      <c r="M465" s="58" t="str">
        <f t="shared" si="60"/>
        <v/>
      </c>
      <c r="N465" s="73"/>
    </row>
    <row r="466" spans="1:14">
      <c r="A466" s="97" t="str">
        <f t="shared" si="58"/>
        <v/>
      </c>
      <c r="B466" s="98" t="str">
        <f t="shared" si="57"/>
        <v/>
      </c>
      <c r="C466" s="99"/>
      <c r="D466" s="137"/>
      <c r="E466" s="100"/>
      <c r="F466" s="57"/>
      <c r="G466" s="58">
        <f t="shared" si="59"/>
        <v>0</v>
      </c>
      <c r="H466" s="58">
        <f>IF(E466="",0,IFERROR(VLOOKUP(E466,档案费管理台账!$D$4:$H$1000,5,0),0))</f>
        <v>0</v>
      </c>
      <c r="I466" s="57"/>
      <c r="J466" s="57"/>
      <c r="K466" s="57"/>
      <c r="L466" s="57"/>
      <c r="M466" s="58" t="str">
        <f t="shared" si="60"/>
        <v/>
      </c>
      <c r="N466" s="73"/>
    </row>
    <row r="467" spans="1:14">
      <c r="A467" s="97" t="str">
        <f t="shared" si="58"/>
        <v/>
      </c>
      <c r="B467" s="98" t="str">
        <f t="shared" si="57"/>
        <v/>
      </c>
      <c r="C467" s="99"/>
      <c r="D467" s="137"/>
      <c r="E467" s="100"/>
      <c r="F467" s="57"/>
      <c r="G467" s="58">
        <f t="shared" si="59"/>
        <v>0</v>
      </c>
      <c r="H467" s="58">
        <f>IF(E467="",0,IFERROR(VLOOKUP(E467,档案费管理台账!$D$4:$H$1000,5,0),0))</f>
        <v>0</v>
      </c>
      <c r="I467" s="57"/>
      <c r="J467" s="57"/>
      <c r="K467" s="57"/>
      <c r="L467" s="57"/>
      <c r="M467" s="58" t="str">
        <f t="shared" si="60"/>
        <v/>
      </c>
      <c r="N467" s="73"/>
    </row>
    <row r="468" spans="1:14">
      <c r="A468" s="97" t="str">
        <f t="shared" si="58"/>
        <v/>
      </c>
      <c r="B468" s="98" t="str">
        <f t="shared" si="57"/>
        <v/>
      </c>
      <c r="C468" s="99"/>
      <c r="D468" s="137"/>
      <c r="E468" s="100"/>
      <c r="F468" s="57"/>
      <c r="G468" s="58">
        <f t="shared" si="59"/>
        <v>0</v>
      </c>
      <c r="H468" s="58">
        <f>IF(E468="",0,IFERROR(VLOOKUP(E468,档案费管理台账!$D$4:$H$1000,5,0),0))</f>
        <v>0</v>
      </c>
      <c r="I468" s="57"/>
      <c r="J468" s="57"/>
      <c r="K468" s="57"/>
      <c r="L468" s="57"/>
      <c r="M468" s="58" t="str">
        <f t="shared" si="60"/>
        <v/>
      </c>
      <c r="N468" s="73"/>
    </row>
    <row r="469" spans="1:14">
      <c r="A469" s="97" t="str">
        <f t="shared" si="58"/>
        <v/>
      </c>
      <c r="B469" s="98" t="str">
        <f t="shared" si="57"/>
        <v/>
      </c>
      <c r="C469" s="99"/>
      <c r="D469" s="137"/>
      <c r="E469" s="100"/>
      <c r="F469" s="57"/>
      <c r="G469" s="58">
        <f t="shared" si="59"/>
        <v>0</v>
      </c>
      <c r="H469" s="58">
        <f>IF(E469="",0,IFERROR(VLOOKUP(E469,档案费管理台账!$D$4:$H$1000,5,0),0))</f>
        <v>0</v>
      </c>
      <c r="I469" s="57"/>
      <c r="J469" s="57"/>
      <c r="K469" s="57"/>
      <c r="L469" s="57"/>
      <c r="M469" s="58" t="str">
        <f t="shared" si="60"/>
        <v/>
      </c>
      <c r="N469" s="73"/>
    </row>
    <row r="470" spans="1:14">
      <c r="A470" s="97" t="str">
        <f t="shared" si="58"/>
        <v/>
      </c>
      <c r="B470" s="98" t="str">
        <f t="shared" si="57"/>
        <v/>
      </c>
      <c r="C470" s="99"/>
      <c r="D470" s="137"/>
      <c r="E470" s="100"/>
      <c r="F470" s="57"/>
      <c r="G470" s="58">
        <f t="shared" si="59"/>
        <v>0</v>
      </c>
      <c r="H470" s="58">
        <f>IF(E470="",0,IFERROR(VLOOKUP(E470,档案费管理台账!$D$4:$H$1000,5,0),0))</f>
        <v>0</v>
      </c>
      <c r="I470" s="57"/>
      <c r="J470" s="57"/>
      <c r="K470" s="57"/>
      <c r="L470" s="57"/>
      <c r="M470" s="58" t="str">
        <f t="shared" si="60"/>
        <v/>
      </c>
      <c r="N470" s="73"/>
    </row>
    <row r="471" spans="1:14">
      <c r="A471" s="97" t="str">
        <f t="shared" si="58"/>
        <v/>
      </c>
      <c r="B471" s="98" t="str">
        <f t="shared" si="57"/>
        <v/>
      </c>
      <c r="C471" s="99"/>
      <c r="D471" s="137"/>
      <c r="E471" s="100"/>
      <c r="F471" s="57"/>
      <c r="G471" s="58">
        <f t="shared" si="59"/>
        <v>0</v>
      </c>
      <c r="H471" s="58">
        <f>IF(E471="",0,IFERROR(VLOOKUP(E471,档案费管理台账!$D$4:$H$1000,5,0),0))</f>
        <v>0</v>
      </c>
      <c r="I471" s="57"/>
      <c r="J471" s="57"/>
      <c r="K471" s="57"/>
      <c r="L471" s="57"/>
      <c r="M471" s="58" t="str">
        <f t="shared" si="60"/>
        <v/>
      </c>
      <c r="N471" s="73"/>
    </row>
    <row r="472" spans="1:14">
      <c r="A472" s="97" t="str">
        <f t="shared" si="58"/>
        <v/>
      </c>
      <c r="B472" s="98" t="str">
        <f t="shared" si="57"/>
        <v/>
      </c>
      <c r="C472" s="99"/>
      <c r="D472" s="137"/>
      <c r="E472" s="100"/>
      <c r="F472" s="57"/>
      <c r="G472" s="58">
        <f t="shared" si="59"/>
        <v>0</v>
      </c>
      <c r="H472" s="58">
        <f>IF(E472="",0,IFERROR(VLOOKUP(E472,档案费管理台账!$D$4:$H$1000,5,0),0))</f>
        <v>0</v>
      </c>
      <c r="I472" s="57"/>
      <c r="J472" s="57"/>
      <c r="K472" s="57"/>
      <c r="L472" s="57"/>
      <c r="M472" s="58" t="str">
        <f t="shared" si="60"/>
        <v/>
      </c>
      <c r="N472" s="73"/>
    </row>
    <row r="473" spans="1:14">
      <c r="A473" s="97" t="str">
        <f t="shared" si="58"/>
        <v/>
      </c>
      <c r="B473" s="98" t="str">
        <f t="shared" si="57"/>
        <v/>
      </c>
      <c r="C473" s="99"/>
      <c r="D473" s="137"/>
      <c r="E473" s="100"/>
      <c r="F473" s="57"/>
      <c r="G473" s="58">
        <f t="shared" si="59"/>
        <v>0</v>
      </c>
      <c r="H473" s="58">
        <f>IF(E473="",0,IFERROR(VLOOKUP(E473,档案费管理台账!$D$4:$H$1000,5,0),0))</f>
        <v>0</v>
      </c>
      <c r="I473" s="57"/>
      <c r="J473" s="57"/>
      <c r="K473" s="57"/>
      <c r="L473" s="57"/>
      <c r="M473" s="58" t="str">
        <f t="shared" si="60"/>
        <v/>
      </c>
      <c r="N473" s="73"/>
    </row>
    <row r="474" spans="1:14">
      <c r="A474" s="97" t="str">
        <f t="shared" si="58"/>
        <v/>
      </c>
      <c r="B474" s="98" t="str">
        <f t="shared" si="57"/>
        <v/>
      </c>
      <c r="C474" s="99"/>
      <c r="D474" s="137"/>
      <c r="E474" s="100"/>
      <c r="F474" s="57"/>
      <c r="G474" s="58">
        <f t="shared" si="59"/>
        <v>0</v>
      </c>
      <c r="H474" s="58">
        <f>IF(E474="",0,IFERROR(VLOOKUP(E474,档案费管理台账!$D$4:$H$1000,5,0),0))</f>
        <v>0</v>
      </c>
      <c r="I474" s="57"/>
      <c r="J474" s="57"/>
      <c r="K474" s="57"/>
      <c r="L474" s="57"/>
      <c r="M474" s="58" t="str">
        <f t="shared" si="60"/>
        <v/>
      </c>
      <c r="N474" s="73"/>
    </row>
    <row r="475" spans="1:14">
      <c r="A475" s="97" t="str">
        <f t="shared" si="58"/>
        <v/>
      </c>
      <c r="B475" s="98" t="str">
        <f t="shared" si="57"/>
        <v/>
      </c>
      <c r="C475" s="99"/>
      <c r="D475" s="137"/>
      <c r="E475" s="100"/>
      <c r="F475" s="57"/>
      <c r="G475" s="58">
        <f t="shared" si="59"/>
        <v>0</v>
      </c>
      <c r="H475" s="58">
        <f>IF(E475="",0,IFERROR(VLOOKUP(E475,档案费管理台账!$D$4:$H$1000,5,0),0))</f>
        <v>0</v>
      </c>
      <c r="I475" s="57"/>
      <c r="J475" s="57"/>
      <c r="K475" s="57"/>
      <c r="L475" s="57"/>
      <c r="M475" s="58" t="str">
        <f t="shared" si="60"/>
        <v/>
      </c>
      <c r="N475" s="73"/>
    </row>
    <row r="476" spans="1:14">
      <c r="A476" s="97" t="str">
        <f t="shared" si="58"/>
        <v/>
      </c>
      <c r="B476" s="98" t="str">
        <f t="shared" si="57"/>
        <v/>
      </c>
      <c r="C476" s="99"/>
      <c r="D476" s="137"/>
      <c r="E476" s="100"/>
      <c r="F476" s="57"/>
      <c r="G476" s="58">
        <f t="shared" si="59"/>
        <v>0</v>
      </c>
      <c r="H476" s="58">
        <f>IF(E476="",0,IFERROR(VLOOKUP(E476,档案费管理台账!$D$4:$H$1000,5,0),0))</f>
        <v>0</v>
      </c>
      <c r="I476" s="57"/>
      <c r="J476" s="57"/>
      <c r="K476" s="57"/>
      <c r="L476" s="57"/>
      <c r="M476" s="58" t="str">
        <f t="shared" si="60"/>
        <v/>
      </c>
      <c r="N476" s="73"/>
    </row>
    <row r="477" spans="1:14">
      <c r="A477" s="97" t="str">
        <f t="shared" si="58"/>
        <v/>
      </c>
      <c r="B477" s="98" t="str">
        <f t="shared" si="57"/>
        <v/>
      </c>
      <c r="C477" s="99"/>
      <c r="D477" s="137"/>
      <c r="E477" s="100"/>
      <c r="F477" s="57"/>
      <c r="G477" s="58">
        <f t="shared" si="59"/>
        <v>0</v>
      </c>
      <c r="H477" s="58">
        <f>IF(E477="",0,IFERROR(VLOOKUP(E477,档案费管理台账!$D$4:$H$1000,5,0),0))</f>
        <v>0</v>
      </c>
      <c r="I477" s="57"/>
      <c r="J477" s="57"/>
      <c r="K477" s="57"/>
      <c r="L477" s="57"/>
      <c r="M477" s="58" t="str">
        <f t="shared" si="60"/>
        <v/>
      </c>
      <c r="N477" s="73"/>
    </row>
    <row r="478" spans="1:14">
      <c r="A478" s="97" t="str">
        <f t="shared" si="58"/>
        <v/>
      </c>
      <c r="B478" s="98" t="str">
        <f t="shared" si="57"/>
        <v/>
      </c>
      <c r="C478" s="99"/>
      <c r="D478" s="137"/>
      <c r="E478" s="100"/>
      <c r="F478" s="57"/>
      <c r="G478" s="58">
        <f t="shared" si="59"/>
        <v>0</v>
      </c>
      <c r="H478" s="58">
        <f>IF(E478="",0,IFERROR(VLOOKUP(E478,档案费管理台账!$D$4:$H$1000,5,0),0))</f>
        <v>0</v>
      </c>
      <c r="I478" s="57"/>
      <c r="J478" s="57"/>
      <c r="K478" s="57"/>
      <c r="L478" s="57"/>
      <c r="M478" s="58" t="str">
        <f t="shared" si="60"/>
        <v/>
      </c>
      <c r="N478" s="73"/>
    </row>
    <row r="479" spans="1:14">
      <c r="A479" s="97" t="str">
        <f t="shared" si="58"/>
        <v/>
      </c>
      <c r="B479" s="98" t="str">
        <f t="shared" si="57"/>
        <v/>
      </c>
      <c r="C479" s="99"/>
      <c r="D479" s="137"/>
      <c r="E479" s="100"/>
      <c r="F479" s="57"/>
      <c r="G479" s="58">
        <f t="shared" si="59"/>
        <v>0</v>
      </c>
      <c r="H479" s="58">
        <f>IF(E479="",0,IFERROR(VLOOKUP(E479,档案费管理台账!$D$4:$H$1000,5,0),0))</f>
        <v>0</v>
      </c>
      <c r="I479" s="57"/>
      <c r="J479" s="57"/>
      <c r="K479" s="57"/>
      <c r="L479" s="57"/>
      <c r="M479" s="58" t="str">
        <f t="shared" si="60"/>
        <v/>
      </c>
      <c r="N479" s="73"/>
    </row>
    <row r="480" spans="1:14">
      <c r="A480" s="97" t="str">
        <f t="shared" si="58"/>
        <v/>
      </c>
      <c r="B480" s="98" t="str">
        <f t="shared" si="57"/>
        <v/>
      </c>
      <c r="C480" s="99"/>
      <c r="D480" s="137"/>
      <c r="E480" s="100"/>
      <c r="F480" s="57"/>
      <c r="G480" s="58">
        <f t="shared" si="59"/>
        <v>0</v>
      </c>
      <c r="H480" s="58">
        <f>IF(E480="",0,IFERROR(VLOOKUP(E480,档案费管理台账!$D$4:$H$1000,5,0),0))</f>
        <v>0</v>
      </c>
      <c r="I480" s="57"/>
      <c r="J480" s="57"/>
      <c r="K480" s="57"/>
      <c r="L480" s="57"/>
      <c r="M480" s="58" t="str">
        <f t="shared" si="60"/>
        <v/>
      </c>
      <c r="N480" s="73"/>
    </row>
    <row r="481" spans="1:14">
      <c r="A481" s="97" t="str">
        <f t="shared" si="58"/>
        <v/>
      </c>
      <c r="B481" s="98" t="str">
        <f t="shared" si="57"/>
        <v/>
      </c>
      <c r="C481" s="99"/>
      <c r="D481" s="137"/>
      <c r="E481" s="100"/>
      <c r="F481" s="57"/>
      <c r="G481" s="58">
        <f t="shared" si="59"/>
        <v>0</v>
      </c>
      <c r="H481" s="58">
        <f>IF(E481="",0,IFERROR(VLOOKUP(E481,档案费管理台账!$D$4:$H$1000,5,0),0))</f>
        <v>0</v>
      </c>
      <c r="I481" s="57"/>
      <c r="J481" s="57"/>
      <c r="K481" s="57"/>
      <c r="L481" s="57"/>
      <c r="M481" s="58" t="str">
        <f t="shared" si="60"/>
        <v/>
      </c>
      <c r="N481" s="73"/>
    </row>
    <row r="482" spans="1:14">
      <c r="A482" s="97" t="str">
        <f t="shared" si="58"/>
        <v/>
      </c>
      <c r="B482" s="98" t="str">
        <f t="shared" si="57"/>
        <v/>
      </c>
      <c r="C482" s="99"/>
      <c r="D482" s="137"/>
      <c r="E482" s="100"/>
      <c r="F482" s="57"/>
      <c r="G482" s="58">
        <f t="shared" si="59"/>
        <v>0</v>
      </c>
      <c r="H482" s="58">
        <f>IF(E482="",0,IFERROR(VLOOKUP(E482,档案费管理台账!$D$4:$H$1000,5,0),0))</f>
        <v>0</v>
      </c>
      <c r="I482" s="57"/>
      <c r="J482" s="57"/>
      <c r="K482" s="57"/>
      <c r="L482" s="57"/>
      <c r="M482" s="58" t="str">
        <f t="shared" si="60"/>
        <v/>
      </c>
      <c r="N482" s="73"/>
    </row>
    <row r="483" spans="1:14">
      <c r="A483" s="97" t="str">
        <f t="shared" si="58"/>
        <v/>
      </c>
      <c r="B483" s="98" t="str">
        <f t="shared" si="57"/>
        <v/>
      </c>
      <c r="C483" s="99"/>
      <c r="D483" s="137"/>
      <c r="E483" s="100"/>
      <c r="F483" s="57"/>
      <c r="G483" s="58">
        <f t="shared" si="59"/>
        <v>0</v>
      </c>
      <c r="H483" s="58">
        <f>IF(E483="",0,IFERROR(VLOOKUP(E483,档案费管理台账!$D$4:$H$1000,5,0),0))</f>
        <v>0</v>
      </c>
      <c r="I483" s="57"/>
      <c r="J483" s="57"/>
      <c r="K483" s="57"/>
      <c r="L483" s="57"/>
      <c r="M483" s="58" t="str">
        <f t="shared" si="60"/>
        <v/>
      </c>
      <c r="N483" s="73"/>
    </row>
    <row r="484" spans="1:14">
      <c r="A484" s="97" t="str">
        <f t="shared" si="58"/>
        <v/>
      </c>
      <c r="B484" s="98" t="str">
        <f t="shared" si="57"/>
        <v/>
      </c>
      <c r="C484" s="99"/>
      <c r="D484" s="137"/>
      <c r="E484" s="100"/>
      <c r="F484" s="57"/>
      <c r="G484" s="58">
        <f t="shared" si="59"/>
        <v>0</v>
      </c>
      <c r="H484" s="58">
        <f>IF(E484="",0,IFERROR(VLOOKUP(E484,档案费管理台账!$D$4:$H$1000,5,0),0))</f>
        <v>0</v>
      </c>
      <c r="I484" s="57"/>
      <c r="J484" s="57"/>
      <c r="K484" s="57"/>
      <c r="L484" s="57"/>
      <c r="M484" s="58" t="str">
        <f t="shared" si="60"/>
        <v/>
      </c>
      <c r="N484" s="73"/>
    </row>
    <row r="485" spans="1:14">
      <c r="A485" s="97" t="str">
        <f t="shared" si="58"/>
        <v/>
      </c>
      <c r="B485" s="98" t="str">
        <f t="shared" si="57"/>
        <v/>
      </c>
      <c r="C485" s="99"/>
      <c r="D485" s="137"/>
      <c r="E485" s="100"/>
      <c r="F485" s="57"/>
      <c r="G485" s="58">
        <f t="shared" si="59"/>
        <v>0</v>
      </c>
      <c r="H485" s="58">
        <f>IF(E485="",0,IFERROR(VLOOKUP(E485,档案费管理台账!$D$4:$H$1000,5,0),0))</f>
        <v>0</v>
      </c>
      <c r="I485" s="57"/>
      <c r="J485" s="57"/>
      <c r="K485" s="57"/>
      <c r="L485" s="57"/>
      <c r="M485" s="58" t="str">
        <f t="shared" si="60"/>
        <v/>
      </c>
      <c r="N485" s="73"/>
    </row>
    <row r="486" spans="1:14">
      <c r="A486" s="97" t="str">
        <f t="shared" si="58"/>
        <v/>
      </c>
      <c r="B486" s="98" t="str">
        <f t="shared" si="57"/>
        <v/>
      </c>
      <c r="C486" s="99"/>
      <c r="D486" s="137"/>
      <c r="E486" s="100"/>
      <c r="F486" s="57"/>
      <c r="G486" s="58">
        <f t="shared" si="59"/>
        <v>0</v>
      </c>
      <c r="H486" s="58">
        <f>IF(E486="",0,IFERROR(VLOOKUP(E486,档案费管理台账!$D$4:$H$1000,5,0),0))</f>
        <v>0</v>
      </c>
      <c r="I486" s="57"/>
      <c r="J486" s="57"/>
      <c r="K486" s="57"/>
      <c r="L486" s="57"/>
      <c r="M486" s="58" t="str">
        <f t="shared" si="60"/>
        <v/>
      </c>
      <c r="N486" s="73"/>
    </row>
    <row r="487" spans="1:14">
      <c r="A487" s="97" t="str">
        <f t="shared" si="58"/>
        <v/>
      </c>
      <c r="B487" s="98" t="str">
        <f t="shared" si="57"/>
        <v/>
      </c>
      <c r="C487" s="99"/>
      <c r="D487" s="137"/>
      <c r="E487" s="100"/>
      <c r="F487" s="57"/>
      <c r="G487" s="58">
        <f t="shared" si="59"/>
        <v>0</v>
      </c>
      <c r="H487" s="58">
        <f>IF(E487="",0,IFERROR(VLOOKUP(E487,档案费管理台账!$D$4:$H$1000,5,0),0))</f>
        <v>0</v>
      </c>
      <c r="I487" s="57"/>
      <c r="J487" s="57"/>
      <c r="K487" s="57"/>
      <c r="L487" s="57"/>
      <c r="M487" s="58" t="str">
        <f t="shared" si="60"/>
        <v/>
      </c>
      <c r="N487" s="73"/>
    </row>
    <row r="488" spans="1:14">
      <c r="A488" s="97" t="str">
        <f t="shared" si="58"/>
        <v/>
      </c>
      <c r="B488" s="98" t="str">
        <f t="shared" si="57"/>
        <v/>
      </c>
      <c r="C488" s="99"/>
      <c r="D488" s="137"/>
      <c r="E488" s="100"/>
      <c r="F488" s="57"/>
      <c r="G488" s="58">
        <f t="shared" si="59"/>
        <v>0</v>
      </c>
      <c r="H488" s="58">
        <f>IF(E488="",0,IFERROR(VLOOKUP(E488,档案费管理台账!$D$4:$H$1000,5,0),0))</f>
        <v>0</v>
      </c>
      <c r="I488" s="57"/>
      <c r="J488" s="57"/>
      <c r="K488" s="57"/>
      <c r="L488" s="57"/>
      <c r="M488" s="58" t="str">
        <f t="shared" si="60"/>
        <v/>
      </c>
      <c r="N488" s="73"/>
    </row>
    <row r="489" spans="1:14">
      <c r="A489" s="97" t="str">
        <f t="shared" si="58"/>
        <v/>
      </c>
      <c r="B489" s="98" t="str">
        <f t="shared" si="57"/>
        <v/>
      </c>
      <c r="C489" s="99"/>
      <c r="D489" s="137"/>
      <c r="E489" s="100"/>
      <c r="F489" s="57"/>
      <c r="G489" s="58">
        <f t="shared" si="59"/>
        <v>0</v>
      </c>
      <c r="H489" s="58">
        <f>IF(E489="",0,IFERROR(VLOOKUP(E489,档案费管理台账!$D$4:$H$1000,5,0),0))</f>
        <v>0</v>
      </c>
      <c r="I489" s="57"/>
      <c r="J489" s="57"/>
      <c r="K489" s="57"/>
      <c r="L489" s="57"/>
      <c r="M489" s="58" t="str">
        <f t="shared" si="60"/>
        <v/>
      </c>
      <c r="N489" s="73"/>
    </row>
    <row r="490" spans="1:14">
      <c r="A490" s="97" t="str">
        <f t="shared" si="58"/>
        <v/>
      </c>
      <c r="B490" s="98" t="str">
        <f t="shared" si="57"/>
        <v/>
      </c>
      <c r="C490" s="99"/>
      <c r="D490" s="137"/>
      <c r="E490" s="100"/>
      <c r="F490" s="57"/>
      <c r="G490" s="58">
        <f t="shared" si="59"/>
        <v>0</v>
      </c>
      <c r="H490" s="58">
        <f>IF(E490="",0,IFERROR(VLOOKUP(E490,档案费管理台账!$D$4:$H$1000,5,0),0))</f>
        <v>0</v>
      </c>
      <c r="I490" s="57"/>
      <c r="J490" s="57"/>
      <c r="K490" s="57"/>
      <c r="L490" s="57"/>
      <c r="M490" s="58" t="str">
        <f t="shared" si="60"/>
        <v/>
      </c>
      <c r="N490" s="73"/>
    </row>
    <row r="491" spans="1:14">
      <c r="A491" s="97" t="str">
        <f t="shared" si="58"/>
        <v/>
      </c>
      <c r="B491" s="98" t="str">
        <f t="shared" si="57"/>
        <v/>
      </c>
      <c r="C491" s="99"/>
      <c r="D491" s="137"/>
      <c r="E491" s="100"/>
      <c r="F491" s="57"/>
      <c r="G491" s="58">
        <f t="shared" si="59"/>
        <v>0</v>
      </c>
      <c r="H491" s="58">
        <f>IF(E491="",0,IFERROR(VLOOKUP(E491,档案费管理台账!$D$4:$H$1000,5,0),0))</f>
        <v>0</v>
      </c>
      <c r="I491" s="57"/>
      <c r="J491" s="57"/>
      <c r="K491" s="57"/>
      <c r="L491" s="57"/>
      <c r="M491" s="58" t="str">
        <f t="shared" si="60"/>
        <v/>
      </c>
      <c r="N491" s="73"/>
    </row>
    <row r="492" spans="1:14">
      <c r="A492" s="97" t="str">
        <f t="shared" si="58"/>
        <v/>
      </c>
      <c r="B492" s="98" t="str">
        <f t="shared" ref="B492:B555" si="61">IF(C492="","",MONTH(C492)&amp;"月")</f>
        <v/>
      </c>
      <c r="C492" s="99"/>
      <c r="D492" s="137"/>
      <c r="E492" s="100"/>
      <c r="F492" s="57"/>
      <c r="G492" s="58">
        <f t="shared" si="59"/>
        <v>0</v>
      </c>
      <c r="H492" s="58">
        <f>IF(E492="",0,IFERROR(VLOOKUP(E492,档案费管理台账!$D$4:$H$1000,5,0),0))</f>
        <v>0</v>
      </c>
      <c r="I492" s="57"/>
      <c r="J492" s="57"/>
      <c r="K492" s="57"/>
      <c r="L492" s="57"/>
      <c r="M492" s="58" t="str">
        <f t="shared" si="60"/>
        <v/>
      </c>
      <c r="N492" s="73"/>
    </row>
    <row r="493" spans="1:14">
      <c r="A493" s="97" t="str">
        <f t="shared" ref="A493:A556" si="62">IF(C493="","",ROW()-42)</f>
        <v/>
      </c>
      <c r="B493" s="98" t="str">
        <f t="shared" si="61"/>
        <v/>
      </c>
      <c r="C493" s="99"/>
      <c r="D493" s="137"/>
      <c r="E493" s="100"/>
      <c r="F493" s="57"/>
      <c r="G493" s="58">
        <f t="shared" ref="G493:G556" si="63">IF(F493="",0,F493*$K$41)</f>
        <v>0</v>
      </c>
      <c r="H493" s="58">
        <f>IF(E493="",0,IFERROR(VLOOKUP(E493,档案费管理台账!$D$4:$H$1000,5,0),0))</f>
        <v>0</v>
      </c>
      <c r="I493" s="57"/>
      <c r="J493" s="57"/>
      <c r="K493" s="57"/>
      <c r="L493" s="57"/>
      <c r="M493" s="58" t="str">
        <f t="shared" ref="M493:M556" si="64">IF(C493="","",ROUND(M492+G493-I493-J493-K493-L493-H493,2))</f>
        <v/>
      </c>
      <c r="N493" s="73"/>
    </row>
    <row r="494" spans="1:14">
      <c r="A494" s="97" t="str">
        <f t="shared" si="62"/>
        <v/>
      </c>
      <c r="B494" s="98" t="str">
        <f t="shared" si="61"/>
        <v/>
      </c>
      <c r="C494" s="99"/>
      <c r="D494" s="137"/>
      <c r="E494" s="100"/>
      <c r="F494" s="57"/>
      <c r="G494" s="58">
        <f t="shared" si="63"/>
        <v>0</v>
      </c>
      <c r="H494" s="58">
        <f>IF(E494="",0,IFERROR(VLOOKUP(E494,档案费管理台账!$D$4:$H$1000,5,0),0))</f>
        <v>0</v>
      </c>
      <c r="I494" s="57"/>
      <c r="J494" s="57"/>
      <c r="K494" s="57"/>
      <c r="L494" s="57"/>
      <c r="M494" s="58" t="str">
        <f t="shared" si="64"/>
        <v/>
      </c>
      <c r="N494" s="73"/>
    </row>
    <row r="495" spans="1:14">
      <c r="A495" s="97" t="str">
        <f t="shared" si="62"/>
        <v/>
      </c>
      <c r="B495" s="98" t="str">
        <f t="shared" si="61"/>
        <v/>
      </c>
      <c r="C495" s="99"/>
      <c r="D495" s="137"/>
      <c r="E495" s="100"/>
      <c r="F495" s="57"/>
      <c r="G495" s="58">
        <f t="shared" si="63"/>
        <v>0</v>
      </c>
      <c r="H495" s="58">
        <f>IF(E495="",0,IFERROR(VLOOKUP(E495,档案费管理台账!$D$4:$H$1000,5,0),0))</f>
        <v>0</v>
      </c>
      <c r="I495" s="57"/>
      <c r="J495" s="57"/>
      <c r="K495" s="57"/>
      <c r="L495" s="57"/>
      <c r="M495" s="58" t="str">
        <f t="shared" si="64"/>
        <v/>
      </c>
      <c r="N495" s="73"/>
    </row>
    <row r="496" spans="1:14">
      <c r="A496" s="97" t="str">
        <f t="shared" si="62"/>
        <v/>
      </c>
      <c r="B496" s="98" t="str">
        <f t="shared" si="61"/>
        <v/>
      </c>
      <c r="C496" s="99"/>
      <c r="D496" s="137"/>
      <c r="E496" s="100"/>
      <c r="F496" s="57"/>
      <c r="G496" s="58">
        <f t="shared" si="63"/>
        <v>0</v>
      </c>
      <c r="H496" s="58">
        <f>IF(E496="",0,IFERROR(VLOOKUP(E496,档案费管理台账!$D$4:$H$1000,5,0),0))</f>
        <v>0</v>
      </c>
      <c r="I496" s="57"/>
      <c r="J496" s="57"/>
      <c r="K496" s="57"/>
      <c r="L496" s="57"/>
      <c r="M496" s="58" t="str">
        <f t="shared" si="64"/>
        <v/>
      </c>
      <c r="N496" s="73"/>
    </row>
    <row r="497" spans="1:14">
      <c r="A497" s="97" t="str">
        <f t="shared" si="62"/>
        <v/>
      </c>
      <c r="B497" s="98" t="str">
        <f t="shared" si="61"/>
        <v/>
      </c>
      <c r="C497" s="99"/>
      <c r="D497" s="137"/>
      <c r="E497" s="100"/>
      <c r="F497" s="57"/>
      <c r="G497" s="58">
        <f t="shared" si="63"/>
        <v>0</v>
      </c>
      <c r="H497" s="58">
        <f>IF(E497="",0,IFERROR(VLOOKUP(E497,档案费管理台账!$D$4:$H$1000,5,0),0))</f>
        <v>0</v>
      </c>
      <c r="I497" s="57"/>
      <c r="J497" s="57"/>
      <c r="K497" s="57"/>
      <c r="L497" s="57"/>
      <c r="M497" s="58" t="str">
        <f t="shared" si="64"/>
        <v/>
      </c>
      <c r="N497" s="73"/>
    </row>
    <row r="498" spans="1:14">
      <c r="A498" s="97" t="str">
        <f t="shared" si="62"/>
        <v/>
      </c>
      <c r="B498" s="98" t="str">
        <f t="shared" si="61"/>
        <v/>
      </c>
      <c r="C498" s="99"/>
      <c r="D498" s="137"/>
      <c r="E498" s="100"/>
      <c r="F498" s="57"/>
      <c r="G498" s="58">
        <f t="shared" si="63"/>
        <v>0</v>
      </c>
      <c r="H498" s="58">
        <f>IF(E498="",0,IFERROR(VLOOKUP(E498,档案费管理台账!$D$4:$H$1000,5,0),0))</f>
        <v>0</v>
      </c>
      <c r="I498" s="57"/>
      <c r="J498" s="57"/>
      <c r="K498" s="57"/>
      <c r="L498" s="57"/>
      <c r="M498" s="58" t="str">
        <f t="shared" si="64"/>
        <v/>
      </c>
      <c r="N498" s="73"/>
    </row>
    <row r="499" spans="1:14">
      <c r="A499" s="97" t="str">
        <f t="shared" si="62"/>
        <v/>
      </c>
      <c r="B499" s="98" t="str">
        <f t="shared" si="61"/>
        <v/>
      </c>
      <c r="C499" s="99"/>
      <c r="D499" s="137"/>
      <c r="E499" s="100"/>
      <c r="F499" s="57"/>
      <c r="G499" s="58">
        <f t="shared" si="63"/>
        <v>0</v>
      </c>
      <c r="H499" s="58">
        <f>IF(E499="",0,IFERROR(VLOOKUP(E499,档案费管理台账!$D$4:$H$1000,5,0),0))</f>
        <v>0</v>
      </c>
      <c r="I499" s="57"/>
      <c r="J499" s="57"/>
      <c r="K499" s="57"/>
      <c r="L499" s="57"/>
      <c r="M499" s="58" t="str">
        <f t="shared" si="64"/>
        <v/>
      </c>
      <c r="N499" s="73"/>
    </row>
    <row r="500" spans="1:14">
      <c r="A500" s="97" t="str">
        <f t="shared" si="62"/>
        <v/>
      </c>
      <c r="B500" s="98" t="str">
        <f t="shared" si="61"/>
        <v/>
      </c>
      <c r="C500" s="99"/>
      <c r="D500" s="137"/>
      <c r="E500" s="100"/>
      <c r="F500" s="57"/>
      <c r="G500" s="58">
        <f t="shared" si="63"/>
        <v>0</v>
      </c>
      <c r="H500" s="58">
        <f>IF(E500="",0,IFERROR(VLOOKUP(E500,档案费管理台账!$D$4:$H$1000,5,0),0))</f>
        <v>0</v>
      </c>
      <c r="I500" s="57"/>
      <c r="J500" s="57"/>
      <c r="K500" s="57"/>
      <c r="L500" s="57"/>
      <c r="M500" s="58" t="str">
        <f t="shared" si="64"/>
        <v/>
      </c>
      <c r="N500" s="73"/>
    </row>
    <row r="501" spans="1:14">
      <c r="A501" s="97" t="str">
        <f t="shared" si="62"/>
        <v/>
      </c>
      <c r="B501" s="98" t="str">
        <f t="shared" si="61"/>
        <v/>
      </c>
      <c r="C501" s="99"/>
      <c r="D501" s="137"/>
      <c r="E501" s="100"/>
      <c r="F501" s="57"/>
      <c r="G501" s="58">
        <f t="shared" si="63"/>
        <v>0</v>
      </c>
      <c r="H501" s="58">
        <f>IF(E501="",0,IFERROR(VLOOKUP(E501,档案费管理台账!$D$4:$H$1000,5,0),0))</f>
        <v>0</v>
      </c>
      <c r="I501" s="57"/>
      <c r="J501" s="57"/>
      <c r="K501" s="57"/>
      <c r="L501" s="57"/>
      <c r="M501" s="58" t="str">
        <f t="shared" si="64"/>
        <v/>
      </c>
      <c r="N501" s="73"/>
    </row>
    <row r="502" spans="1:14">
      <c r="A502" s="97" t="str">
        <f t="shared" si="62"/>
        <v/>
      </c>
      <c r="B502" s="98" t="str">
        <f t="shared" si="61"/>
        <v/>
      </c>
      <c r="C502" s="99"/>
      <c r="D502" s="137"/>
      <c r="E502" s="100"/>
      <c r="F502" s="57"/>
      <c r="G502" s="58">
        <f t="shared" si="63"/>
        <v>0</v>
      </c>
      <c r="H502" s="58">
        <f>IF(E502="",0,IFERROR(VLOOKUP(E502,档案费管理台账!$D$4:$H$1000,5,0),0))</f>
        <v>0</v>
      </c>
      <c r="I502" s="57"/>
      <c r="J502" s="57"/>
      <c r="K502" s="57"/>
      <c r="L502" s="57"/>
      <c r="M502" s="58" t="str">
        <f t="shared" si="64"/>
        <v/>
      </c>
      <c r="N502" s="73"/>
    </row>
    <row r="503" spans="1:14">
      <c r="A503" s="97" t="str">
        <f t="shared" si="62"/>
        <v/>
      </c>
      <c r="B503" s="98" t="str">
        <f t="shared" si="61"/>
        <v/>
      </c>
      <c r="C503" s="99"/>
      <c r="D503" s="137"/>
      <c r="E503" s="100"/>
      <c r="F503" s="57"/>
      <c r="G503" s="58">
        <f t="shared" si="63"/>
        <v>0</v>
      </c>
      <c r="H503" s="58">
        <f>IF(E503="",0,IFERROR(VLOOKUP(E503,档案费管理台账!$D$4:$H$1000,5,0),0))</f>
        <v>0</v>
      </c>
      <c r="I503" s="57"/>
      <c r="J503" s="57"/>
      <c r="K503" s="57"/>
      <c r="L503" s="57"/>
      <c r="M503" s="58" t="str">
        <f t="shared" si="64"/>
        <v/>
      </c>
      <c r="N503" s="73"/>
    </row>
    <row r="504" spans="1:14">
      <c r="A504" s="97" t="str">
        <f t="shared" si="62"/>
        <v/>
      </c>
      <c r="B504" s="98" t="str">
        <f t="shared" si="61"/>
        <v/>
      </c>
      <c r="C504" s="99"/>
      <c r="D504" s="137"/>
      <c r="E504" s="100"/>
      <c r="F504" s="57"/>
      <c r="G504" s="58">
        <f t="shared" si="63"/>
        <v>0</v>
      </c>
      <c r="H504" s="58">
        <f>IF(E504="",0,IFERROR(VLOOKUP(E504,档案费管理台账!$D$4:$H$1000,5,0),0))</f>
        <v>0</v>
      </c>
      <c r="I504" s="57"/>
      <c r="J504" s="57"/>
      <c r="K504" s="57"/>
      <c r="L504" s="57"/>
      <c r="M504" s="58" t="str">
        <f t="shared" si="64"/>
        <v/>
      </c>
      <c r="N504" s="73"/>
    </row>
    <row r="505" spans="1:14">
      <c r="A505" s="97" t="str">
        <f t="shared" si="62"/>
        <v/>
      </c>
      <c r="B505" s="98" t="str">
        <f t="shared" si="61"/>
        <v/>
      </c>
      <c r="C505" s="99"/>
      <c r="D505" s="137"/>
      <c r="E505" s="100"/>
      <c r="F505" s="57"/>
      <c r="G505" s="58">
        <f t="shared" si="63"/>
        <v>0</v>
      </c>
      <c r="H505" s="58">
        <f>IF(E505="",0,IFERROR(VLOOKUP(E505,档案费管理台账!$D$4:$H$1000,5,0),0))</f>
        <v>0</v>
      </c>
      <c r="I505" s="57"/>
      <c r="J505" s="57"/>
      <c r="K505" s="57"/>
      <c r="L505" s="57"/>
      <c r="M505" s="58" t="str">
        <f t="shared" si="64"/>
        <v/>
      </c>
      <c r="N505" s="73"/>
    </row>
    <row r="506" spans="1:14">
      <c r="A506" s="97" t="str">
        <f t="shared" si="62"/>
        <v/>
      </c>
      <c r="B506" s="98" t="str">
        <f t="shared" si="61"/>
        <v/>
      </c>
      <c r="C506" s="99"/>
      <c r="D506" s="137"/>
      <c r="E506" s="100"/>
      <c r="F506" s="57"/>
      <c r="G506" s="58">
        <f t="shared" si="63"/>
        <v>0</v>
      </c>
      <c r="H506" s="58">
        <f>IF(E506="",0,IFERROR(VLOOKUP(E506,档案费管理台账!$D$4:$H$1000,5,0),0))</f>
        <v>0</v>
      </c>
      <c r="I506" s="57"/>
      <c r="J506" s="57"/>
      <c r="K506" s="57"/>
      <c r="L506" s="57"/>
      <c r="M506" s="58" t="str">
        <f t="shared" si="64"/>
        <v/>
      </c>
      <c r="N506" s="73"/>
    </row>
    <row r="507" spans="1:14">
      <c r="A507" s="97" t="str">
        <f t="shared" si="62"/>
        <v/>
      </c>
      <c r="B507" s="98" t="str">
        <f t="shared" si="61"/>
        <v/>
      </c>
      <c r="C507" s="99"/>
      <c r="D507" s="137"/>
      <c r="E507" s="100"/>
      <c r="F507" s="57"/>
      <c r="G507" s="58">
        <f t="shared" si="63"/>
        <v>0</v>
      </c>
      <c r="H507" s="58">
        <f>IF(E507="",0,IFERROR(VLOOKUP(E507,档案费管理台账!$D$4:$H$1000,5,0),0))</f>
        <v>0</v>
      </c>
      <c r="I507" s="57"/>
      <c r="J507" s="57"/>
      <c r="K507" s="57"/>
      <c r="L507" s="57"/>
      <c r="M507" s="58" t="str">
        <f t="shared" si="64"/>
        <v/>
      </c>
      <c r="N507" s="73"/>
    </row>
    <row r="508" spans="1:14">
      <c r="A508" s="97" t="str">
        <f t="shared" si="62"/>
        <v/>
      </c>
      <c r="B508" s="98" t="str">
        <f t="shared" si="61"/>
        <v/>
      </c>
      <c r="C508" s="99"/>
      <c r="D508" s="137"/>
      <c r="E508" s="100"/>
      <c r="F508" s="57"/>
      <c r="G508" s="58">
        <f t="shared" si="63"/>
        <v>0</v>
      </c>
      <c r="H508" s="58">
        <f>IF(E508="",0,IFERROR(VLOOKUP(E508,档案费管理台账!$D$4:$H$1000,5,0),0))</f>
        <v>0</v>
      </c>
      <c r="I508" s="57"/>
      <c r="J508" s="57"/>
      <c r="K508" s="57"/>
      <c r="L508" s="57"/>
      <c r="M508" s="58" t="str">
        <f t="shared" si="64"/>
        <v/>
      </c>
      <c r="N508" s="73"/>
    </row>
    <row r="509" spans="1:14">
      <c r="A509" s="97" t="str">
        <f t="shared" si="62"/>
        <v/>
      </c>
      <c r="B509" s="98" t="str">
        <f t="shared" si="61"/>
        <v/>
      </c>
      <c r="C509" s="99"/>
      <c r="D509" s="137"/>
      <c r="E509" s="100"/>
      <c r="F509" s="57"/>
      <c r="G509" s="58">
        <f t="shared" si="63"/>
        <v>0</v>
      </c>
      <c r="H509" s="58">
        <f>IF(E509="",0,IFERROR(VLOOKUP(E509,档案费管理台账!$D$4:$H$1000,5,0),0))</f>
        <v>0</v>
      </c>
      <c r="I509" s="57"/>
      <c r="J509" s="57"/>
      <c r="K509" s="57"/>
      <c r="L509" s="57"/>
      <c r="M509" s="58" t="str">
        <f t="shared" si="64"/>
        <v/>
      </c>
      <c r="N509" s="73"/>
    </row>
    <row r="510" spans="1:14">
      <c r="A510" s="97" t="str">
        <f t="shared" si="62"/>
        <v/>
      </c>
      <c r="B510" s="98" t="str">
        <f t="shared" si="61"/>
        <v/>
      </c>
      <c r="C510" s="99"/>
      <c r="D510" s="137"/>
      <c r="E510" s="100"/>
      <c r="F510" s="57"/>
      <c r="G510" s="58">
        <f t="shared" si="63"/>
        <v>0</v>
      </c>
      <c r="H510" s="58">
        <f>IF(E510="",0,IFERROR(VLOOKUP(E510,档案费管理台账!$D$4:$H$1000,5,0),0))</f>
        <v>0</v>
      </c>
      <c r="I510" s="57"/>
      <c r="J510" s="57"/>
      <c r="K510" s="57"/>
      <c r="L510" s="57"/>
      <c r="M510" s="58" t="str">
        <f t="shared" si="64"/>
        <v/>
      </c>
      <c r="N510" s="73"/>
    </row>
    <row r="511" spans="1:14">
      <c r="A511" s="97" t="str">
        <f t="shared" si="62"/>
        <v/>
      </c>
      <c r="B511" s="98" t="str">
        <f t="shared" si="61"/>
        <v/>
      </c>
      <c r="C511" s="99"/>
      <c r="D511" s="137"/>
      <c r="E511" s="100"/>
      <c r="F511" s="57"/>
      <c r="G511" s="58">
        <f t="shared" si="63"/>
        <v>0</v>
      </c>
      <c r="H511" s="58">
        <f>IF(E511="",0,IFERROR(VLOOKUP(E511,档案费管理台账!$D$4:$H$1000,5,0),0))</f>
        <v>0</v>
      </c>
      <c r="I511" s="57"/>
      <c r="J511" s="57"/>
      <c r="K511" s="57"/>
      <c r="L511" s="57"/>
      <c r="M511" s="58" t="str">
        <f t="shared" si="64"/>
        <v/>
      </c>
      <c r="N511" s="73"/>
    </row>
    <row r="512" spans="1:14">
      <c r="A512" s="97" t="str">
        <f t="shared" si="62"/>
        <v/>
      </c>
      <c r="B512" s="98" t="str">
        <f t="shared" si="61"/>
        <v/>
      </c>
      <c r="C512" s="99"/>
      <c r="D512" s="137"/>
      <c r="E512" s="100"/>
      <c r="F512" s="57"/>
      <c r="G512" s="58">
        <f t="shared" si="63"/>
        <v>0</v>
      </c>
      <c r="H512" s="58">
        <f>IF(E512="",0,IFERROR(VLOOKUP(E512,档案费管理台账!$D$4:$H$1000,5,0),0))</f>
        <v>0</v>
      </c>
      <c r="I512" s="57"/>
      <c r="J512" s="57"/>
      <c r="K512" s="57"/>
      <c r="L512" s="57"/>
      <c r="M512" s="58" t="str">
        <f t="shared" si="64"/>
        <v/>
      </c>
      <c r="N512" s="73"/>
    </row>
    <row r="513" spans="1:14">
      <c r="A513" s="97" t="str">
        <f t="shared" si="62"/>
        <v/>
      </c>
      <c r="B513" s="98" t="str">
        <f t="shared" si="61"/>
        <v/>
      </c>
      <c r="C513" s="99"/>
      <c r="D513" s="137"/>
      <c r="E513" s="100"/>
      <c r="F513" s="57"/>
      <c r="G513" s="58">
        <f t="shared" si="63"/>
        <v>0</v>
      </c>
      <c r="H513" s="58">
        <f>IF(E513="",0,IFERROR(VLOOKUP(E513,档案费管理台账!$D$4:$H$1000,5,0),0))</f>
        <v>0</v>
      </c>
      <c r="I513" s="57"/>
      <c r="J513" s="57"/>
      <c r="K513" s="57"/>
      <c r="L513" s="57"/>
      <c r="M513" s="58" t="str">
        <f t="shared" si="64"/>
        <v/>
      </c>
      <c r="N513" s="73"/>
    </row>
    <row r="514" spans="1:14">
      <c r="A514" s="97" t="str">
        <f t="shared" si="62"/>
        <v/>
      </c>
      <c r="B514" s="98" t="str">
        <f t="shared" si="61"/>
        <v/>
      </c>
      <c r="C514" s="99"/>
      <c r="D514" s="137"/>
      <c r="E514" s="100"/>
      <c r="F514" s="57"/>
      <c r="G514" s="58">
        <f t="shared" si="63"/>
        <v>0</v>
      </c>
      <c r="H514" s="58">
        <f>IF(E514="",0,IFERROR(VLOOKUP(E514,档案费管理台账!$D$4:$H$1000,5,0),0))</f>
        <v>0</v>
      </c>
      <c r="I514" s="57"/>
      <c r="J514" s="57"/>
      <c r="K514" s="57"/>
      <c r="L514" s="57"/>
      <c r="M514" s="58" t="str">
        <f t="shared" si="64"/>
        <v/>
      </c>
      <c r="N514" s="73"/>
    </row>
    <row r="515" spans="1:14">
      <c r="A515" s="97" t="str">
        <f t="shared" si="62"/>
        <v/>
      </c>
      <c r="B515" s="98" t="str">
        <f t="shared" si="61"/>
        <v/>
      </c>
      <c r="C515" s="99"/>
      <c r="D515" s="137"/>
      <c r="E515" s="100"/>
      <c r="F515" s="57"/>
      <c r="G515" s="58">
        <f t="shared" si="63"/>
        <v>0</v>
      </c>
      <c r="H515" s="58">
        <f>IF(E515="",0,IFERROR(VLOOKUP(E515,档案费管理台账!$D$4:$H$1000,5,0),0))</f>
        <v>0</v>
      </c>
      <c r="I515" s="57"/>
      <c r="J515" s="57"/>
      <c r="K515" s="57"/>
      <c r="L515" s="57"/>
      <c r="M515" s="58" t="str">
        <f t="shared" si="64"/>
        <v/>
      </c>
      <c r="N515" s="73"/>
    </row>
    <row r="516" spans="1:14">
      <c r="A516" s="97" t="str">
        <f t="shared" si="62"/>
        <v/>
      </c>
      <c r="B516" s="98" t="str">
        <f t="shared" si="61"/>
        <v/>
      </c>
      <c r="C516" s="99"/>
      <c r="D516" s="137"/>
      <c r="E516" s="100"/>
      <c r="F516" s="57"/>
      <c r="G516" s="58">
        <f t="shared" si="63"/>
        <v>0</v>
      </c>
      <c r="H516" s="58">
        <f>IF(E516="",0,IFERROR(VLOOKUP(E516,档案费管理台账!$D$4:$H$1000,5,0),0))</f>
        <v>0</v>
      </c>
      <c r="I516" s="57"/>
      <c r="J516" s="57"/>
      <c r="K516" s="57"/>
      <c r="L516" s="57"/>
      <c r="M516" s="58" t="str">
        <f t="shared" si="64"/>
        <v/>
      </c>
      <c r="N516" s="73"/>
    </row>
    <row r="517" spans="1:14">
      <c r="A517" s="97" t="str">
        <f t="shared" si="62"/>
        <v/>
      </c>
      <c r="B517" s="98" t="str">
        <f t="shared" si="61"/>
        <v/>
      </c>
      <c r="C517" s="99"/>
      <c r="D517" s="137"/>
      <c r="E517" s="100"/>
      <c r="F517" s="57"/>
      <c r="G517" s="58">
        <f t="shared" si="63"/>
        <v>0</v>
      </c>
      <c r="H517" s="58">
        <f>IF(E517="",0,IFERROR(VLOOKUP(E517,档案费管理台账!$D$4:$H$1000,5,0),0))</f>
        <v>0</v>
      </c>
      <c r="I517" s="57"/>
      <c r="J517" s="57"/>
      <c r="K517" s="57"/>
      <c r="L517" s="57"/>
      <c r="M517" s="58" t="str">
        <f t="shared" si="64"/>
        <v/>
      </c>
      <c r="N517" s="73"/>
    </row>
    <row r="518" spans="1:14">
      <c r="A518" s="97" t="str">
        <f t="shared" si="62"/>
        <v/>
      </c>
      <c r="B518" s="98" t="str">
        <f t="shared" si="61"/>
        <v/>
      </c>
      <c r="C518" s="99"/>
      <c r="D518" s="137"/>
      <c r="E518" s="100"/>
      <c r="F518" s="57"/>
      <c r="G518" s="58">
        <f t="shared" si="63"/>
        <v>0</v>
      </c>
      <c r="H518" s="58">
        <f>IF(E518="",0,IFERROR(VLOOKUP(E518,档案费管理台账!$D$4:$H$1000,5,0),0))</f>
        <v>0</v>
      </c>
      <c r="I518" s="57"/>
      <c r="J518" s="57"/>
      <c r="K518" s="57"/>
      <c r="L518" s="57"/>
      <c r="M518" s="58" t="str">
        <f t="shared" si="64"/>
        <v/>
      </c>
      <c r="N518" s="73"/>
    </row>
    <row r="519" spans="1:14">
      <c r="A519" s="97" t="str">
        <f t="shared" si="62"/>
        <v/>
      </c>
      <c r="B519" s="98" t="str">
        <f t="shared" si="61"/>
        <v/>
      </c>
      <c r="C519" s="99"/>
      <c r="D519" s="137"/>
      <c r="E519" s="100"/>
      <c r="F519" s="57"/>
      <c r="G519" s="58">
        <f t="shared" si="63"/>
        <v>0</v>
      </c>
      <c r="H519" s="58">
        <f>IF(E519="",0,IFERROR(VLOOKUP(E519,档案费管理台账!$D$4:$H$1000,5,0),0))</f>
        <v>0</v>
      </c>
      <c r="I519" s="57"/>
      <c r="J519" s="57"/>
      <c r="K519" s="57"/>
      <c r="L519" s="57"/>
      <c r="M519" s="58" t="str">
        <f t="shared" si="64"/>
        <v/>
      </c>
      <c r="N519" s="73"/>
    </row>
    <row r="520" spans="1:14">
      <c r="A520" s="97" t="str">
        <f t="shared" si="62"/>
        <v/>
      </c>
      <c r="B520" s="98" t="str">
        <f t="shared" si="61"/>
        <v/>
      </c>
      <c r="C520" s="99"/>
      <c r="D520" s="137"/>
      <c r="E520" s="100"/>
      <c r="F520" s="57"/>
      <c r="G520" s="58">
        <f t="shared" si="63"/>
        <v>0</v>
      </c>
      <c r="H520" s="58">
        <f>IF(E520="",0,IFERROR(VLOOKUP(E520,档案费管理台账!$D$4:$H$1000,5,0),0))</f>
        <v>0</v>
      </c>
      <c r="I520" s="57"/>
      <c r="J520" s="57"/>
      <c r="K520" s="57"/>
      <c r="L520" s="57"/>
      <c r="M520" s="58" t="str">
        <f t="shared" si="64"/>
        <v/>
      </c>
      <c r="N520" s="73"/>
    </row>
    <row r="521" spans="1:14">
      <c r="A521" s="97" t="str">
        <f t="shared" si="62"/>
        <v/>
      </c>
      <c r="B521" s="98" t="str">
        <f t="shared" si="61"/>
        <v/>
      </c>
      <c r="C521" s="99"/>
      <c r="D521" s="137"/>
      <c r="E521" s="100"/>
      <c r="F521" s="57"/>
      <c r="G521" s="58">
        <f t="shared" si="63"/>
        <v>0</v>
      </c>
      <c r="H521" s="58">
        <f>IF(E521="",0,IFERROR(VLOOKUP(E521,档案费管理台账!$D$4:$H$1000,5,0),0))</f>
        <v>0</v>
      </c>
      <c r="I521" s="57"/>
      <c r="J521" s="57"/>
      <c r="K521" s="57"/>
      <c r="L521" s="57"/>
      <c r="M521" s="58" t="str">
        <f t="shared" si="64"/>
        <v/>
      </c>
      <c r="N521" s="73"/>
    </row>
    <row r="522" spans="1:14">
      <c r="A522" s="97" t="str">
        <f t="shared" si="62"/>
        <v/>
      </c>
      <c r="B522" s="98" t="str">
        <f t="shared" si="61"/>
        <v/>
      </c>
      <c r="C522" s="99"/>
      <c r="D522" s="137"/>
      <c r="E522" s="100"/>
      <c r="F522" s="57"/>
      <c r="G522" s="58">
        <f t="shared" si="63"/>
        <v>0</v>
      </c>
      <c r="H522" s="58">
        <f>IF(E522="",0,IFERROR(VLOOKUP(E522,档案费管理台账!$D$4:$H$1000,5,0),0))</f>
        <v>0</v>
      </c>
      <c r="I522" s="57"/>
      <c r="J522" s="57"/>
      <c r="K522" s="57"/>
      <c r="L522" s="57"/>
      <c r="M522" s="58" t="str">
        <f t="shared" si="64"/>
        <v/>
      </c>
      <c r="N522" s="73"/>
    </row>
    <row r="523" spans="1:14">
      <c r="A523" s="97" t="str">
        <f t="shared" si="62"/>
        <v/>
      </c>
      <c r="B523" s="98" t="str">
        <f t="shared" si="61"/>
        <v/>
      </c>
      <c r="C523" s="99"/>
      <c r="D523" s="137"/>
      <c r="E523" s="100"/>
      <c r="F523" s="57"/>
      <c r="G523" s="58">
        <f t="shared" si="63"/>
        <v>0</v>
      </c>
      <c r="H523" s="58">
        <f>IF(E523="",0,IFERROR(VLOOKUP(E523,档案费管理台账!$D$4:$H$1000,5,0),0))</f>
        <v>0</v>
      </c>
      <c r="I523" s="57"/>
      <c r="J523" s="57"/>
      <c r="K523" s="57"/>
      <c r="L523" s="57"/>
      <c r="M523" s="58" t="str">
        <f t="shared" si="64"/>
        <v/>
      </c>
      <c r="N523" s="73"/>
    </row>
    <row r="524" spans="1:14">
      <c r="A524" s="97" t="str">
        <f t="shared" si="62"/>
        <v/>
      </c>
      <c r="B524" s="98" t="str">
        <f t="shared" si="61"/>
        <v/>
      </c>
      <c r="C524" s="99"/>
      <c r="D524" s="137"/>
      <c r="E524" s="100"/>
      <c r="F524" s="57"/>
      <c r="G524" s="58">
        <f t="shared" si="63"/>
        <v>0</v>
      </c>
      <c r="H524" s="58">
        <f>IF(E524="",0,IFERROR(VLOOKUP(E524,档案费管理台账!$D$4:$H$1000,5,0),0))</f>
        <v>0</v>
      </c>
      <c r="I524" s="57"/>
      <c r="J524" s="57"/>
      <c r="K524" s="57"/>
      <c r="L524" s="57"/>
      <c r="M524" s="58" t="str">
        <f t="shared" si="64"/>
        <v/>
      </c>
      <c r="N524" s="73"/>
    </row>
    <row r="525" spans="1:14">
      <c r="A525" s="97" t="str">
        <f t="shared" si="62"/>
        <v/>
      </c>
      <c r="B525" s="98" t="str">
        <f t="shared" si="61"/>
        <v/>
      </c>
      <c r="C525" s="99"/>
      <c r="D525" s="137"/>
      <c r="E525" s="100"/>
      <c r="F525" s="57"/>
      <c r="G525" s="58">
        <f t="shared" si="63"/>
        <v>0</v>
      </c>
      <c r="H525" s="58">
        <f>IF(E525="",0,IFERROR(VLOOKUP(E525,档案费管理台账!$D$4:$H$1000,5,0),0))</f>
        <v>0</v>
      </c>
      <c r="I525" s="57"/>
      <c r="J525" s="57"/>
      <c r="K525" s="57"/>
      <c r="L525" s="57"/>
      <c r="M525" s="58" t="str">
        <f t="shared" si="64"/>
        <v/>
      </c>
      <c r="N525" s="73"/>
    </row>
    <row r="526" spans="1:14">
      <c r="A526" s="97" t="str">
        <f t="shared" si="62"/>
        <v/>
      </c>
      <c r="B526" s="98" t="str">
        <f t="shared" si="61"/>
        <v/>
      </c>
      <c r="C526" s="99"/>
      <c r="D526" s="137"/>
      <c r="E526" s="100"/>
      <c r="F526" s="57"/>
      <c r="G526" s="58">
        <f t="shared" si="63"/>
        <v>0</v>
      </c>
      <c r="H526" s="58">
        <f>IF(E526="",0,IFERROR(VLOOKUP(E526,档案费管理台账!$D$4:$H$1000,5,0),0))</f>
        <v>0</v>
      </c>
      <c r="I526" s="57"/>
      <c r="J526" s="57"/>
      <c r="K526" s="57"/>
      <c r="L526" s="57"/>
      <c r="M526" s="58" t="str">
        <f t="shared" si="64"/>
        <v/>
      </c>
      <c r="N526" s="73"/>
    </row>
    <row r="527" spans="1:14">
      <c r="A527" s="97" t="str">
        <f t="shared" si="62"/>
        <v/>
      </c>
      <c r="B527" s="98" t="str">
        <f t="shared" si="61"/>
        <v/>
      </c>
      <c r="C527" s="99"/>
      <c r="D527" s="137"/>
      <c r="E527" s="100"/>
      <c r="F527" s="57"/>
      <c r="G527" s="58">
        <f t="shared" si="63"/>
        <v>0</v>
      </c>
      <c r="H527" s="58">
        <f>IF(E527="",0,IFERROR(VLOOKUP(E527,档案费管理台账!$D$4:$H$1000,5,0),0))</f>
        <v>0</v>
      </c>
      <c r="I527" s="57"/>
      <c r="J527" s="57"/>
      <c r="K527" s="57"/>
      <c r="L527" s="57"/>
      <c r="M527" s="58" t="str">
        <f t="shared" si="64"/>
        <v/>
      </c>
      <c r="N527" s="73"/>
    </row>
    <row r="528" spans="1:14">
      <c r="A528" s="97" t="str">
        <f t="shared" si="62"/>
        <v/>
      </c>
      <c r="B528" s="98" t="str">
        <f t="shared" si="61"/>
        <v/>
      </c>
      <c r="C528" s="99"/>
      <c r="D528" s="137"/>
      <c r="E528" s="100"/>
      <c r="F528" s="57"/>
      <c r="G528" s="58">
        <f t="shared" si="63"/>
        <v>0</v>
      </c>
      <c r="H528" s="58">
        <f>IF(E528="",0,IFERROR(VLOOKUP(E528,档案费管理台账!$D$4:$H$1000,5,0),0))</f>
        <v>0</v>
      </c>
      <c r="I528" s="57"/>
      <c r="J528" s="57"/>
      <c r="K528" s="57"/>
      <c r="L528" s="57"/>
      <c r="M528" s="58" t="str">
        <f t="shared" si="64"/>
        <v/>
      </c>
      <c r="N528" s="73"/>
    </row>
    <row r="529" spans="1:14">
      <c r="A529" s="97" t="str">
        <f t="shared" si="62"/>
        <v/>
      </c>
      <c r="B529" s="98" t="str">
        <f t="shared" si="61"/>
        <v/>
      </c>
      <c r="C529" s="99"/>
      <c r="D529" s="137"/>
      <c r="E529" s="100"/>
      <c r="F529" s="57"/>
      <c r="G529" s="58">
        <f t="shared" si="63"/>
        <v>0</v>
      </c>
      <c r="H529" s="58">
        <f>IF(E529="",0,IFERROR(VLOOKUP(E529,档案费管理台账!$D$4:$H$1000,5,0),0))</f>
        <v>0</v>
      </c>
      <c r="I529" s="57"/>
      <c r="J529" s="57"/>
      <c r="K529" s="57"/>
      <c r="L529" s="57"/>
      <c r="M529" s="58" t="str">
        <f t="shared" si="64"/>
        <v/>
      </c>
      <c r="N529" s="73"/>
    </row>
    <row r="530" spans="1:14">
      <c r="A530" s="97" t="str">
        <f t="shared" si="62"/>
        <v/>
      </c>
      <c r="B530" s="98" t="str">
        <f t="shared" si="61"/>
        <v/>
      </c>
      <c r="C530" s="99"/>
      <c r="D530" s="137"/>
      <c r="E530" s="100"/>
      <c r="F530" s="57"/>
      <c r="G530" s="58">
        <f t="shared" si="63"/>
        <v>0</v>
      </c>
      <c r="H530" s="58">
        <f>IF(E530="",0,IFERROR(VLOOKUP(E530,档案费管理台账!$D$4:$H$1000,5,0),0))</f>
        <v>0</v>
      </c>
      <c r="I530" s="57"/>
      <c r="J530" s="57"/>
      <c r="K530" s="57"/>
      <c r="L530" s="57"/>
      <c r="M530" s="58" t="str">
        <f t="shared" si="64"/>
        <v/>
      </c>
      <c r="N530" s="73"/>
    </row>
    <row r="531" spans="1:14">
      <c r="A531" s="97" t="str">
        <f t="shared" si="62"/>
        <v/>
      </c>
      <c r="B531" s="98" t="str">
        <f t="shared" si="61"/>
        <v/>
      </c>
      <c r="C531" s="99"/>
      <c r="D531" s="137"/>
      <c r="E531" s="100"/>
      <c r="F531" s="57"/>
      <c r="G531" s="58">
        <f t="shared" si="63"/>
        <v>0</v>
      </c>
      <c r="H531" s="58">
        <f>IF(E531="",0,IFERROR(VLOOKUP(E531,档案费管理台账!$D$4:$H$1000,5,0),0))</f>
        <v>0</v>
      </c>
      <c r="I531" s="57"/>
      <c r="J531" s="57"/>
      <c r="K531" s="57"/>
      <c r="L531" s="57"/>
      <c r="M531" s="58" t="str">
        <f t="shared" si="64"/>
        <v/>
      </c>
      <c r="N531" s="73"/>
    </row>
    <row r="532" spans="1:14">
      <c r="A532" s="97" t="str">
        <f t="shared" si="62"/>
        <v/>
      </c>
      <c r="B532" s="98" t="str">
        <f t="shared" si="61"/>
        <v/>
      </c>
      <c r="C532" s="99"/>
      <c r="D532" s="137"/>
      <c r="E532" s="100"/>
      <c r="F532" s="57"/>
      <c r="G532" s="58">
        <f t="shared" si="63"/>
        <v>0</v>
      </c>
      <c r="H532" s="58">
        <f>IF(E532="",0,IFERROR(VLOOKUP(E532,档案费管理台账!$D$4:$H$1000,5,0),0))</f>
        <v>0</v>
      </c>
      <c r="I532" s="57"/>
      <c r="J532" s="57"/>
      <c r="K532" s="57"/>
      <c r="L532" s="57"/>
      <c r="M532" s="58" t="str">
        <f t="shared" si="64"/>
        <v/>
      </c>
      <c r="N532" s="73"/>
    </row>
    <row r="533" spans="1:14">
      <c r="A533" s="97" t="str">
        <f t="shared" si="62"/>
        <v/>
      </c>
      <c r="B533" s="98" t="str">
        <f t="shared" si="61"/>
        <v/>
      </c>
      <c r="C533" s="99"/>
      <c r="D533" s="137"/>
      <c r="E533" s="100"/>
      <c r="F533" s="57"/>
      <c r="G533" s="58">
        <f t="shared" si="63"/>
        <v>0</v>
      </c>
      <c r="H533" s="58">
        <f>IF(E533="",0,IFERROR(VLOOKUP(E533,档案费管理台账!$D$4:$H$1000,5,0),0))</f>
        <v>0</v>
      </c>
      <c r="I533" s="57"/>
      <c r="J533" s="57"/>
      <c r="K533" s="57"/>
      <c r="L533" s="57"/>
      <c r="M533" s="58" t="str">
        <f t="shared" si="64"/>
        <v/>
      </c>
      <c r="N533" s="73"/>
    </row>
    <row r="534" spans="1:14">
      <c r="A534" s="97" t="str">
        <f t="shared" si="62"/>
        <v/>
      </c>
      <c r="B534" s="98" t="str">
        <f t="shared" si="61"/>
        <v/>
      </c>
      <c r="C534" s="99"/>
      <c r="D534" s="137"/>
      <c r="E534" s="100"/>
      <c r="F534" s="57"/>
      <c r="G534" s="58">
        <f t="shared" si="63"/>
        <v>0</v>
      </c>
      <c r="H534" s="58">
        <f>IF(E534="",0,IFERROR(VLOOKUP(E534,档案费管理台账!$D$4:$H$1000,5,0),0))</f>
        <v>0</v>
      </c>
      <c r="I534" s="57"/>
      <c r="J534" s="57"/>
      <c r="K534" s="57"/>
      <c r="L534" s="57"/>
      <c r="M534" s="58" t="str">
        <f t="shared" si="64"/>
        <v/>
      </c>
      <c r="N534" s="73"/>
    </row>
    <row r="535" spans="1:14">
      <c r="A535" s="97" t="str">
        <f t="shared" si="62"/>
        <v/>
      </c>
      <c r="B535" s="98" t="str">
        <f t="shared" si="61"/>
        <v/>
      </c>
      <c r="C535" s="99"/>
      <c r="D535" s="137"/>
      <c r="E535" s="100"/>
      <c r="F535" s="57"/>
      <c r="G535" s="58">
        <f t="shared" si="63"/>
        <v>0</v>
      </c>
      <c r="H535" s="58">
        <f>IF(E535="",0,IFERROR(VLOOKUP(E535,档案费管理台账!$D$4:$H$1000,5,0),0))</f>
        <v>0</v>
      </c>
      <c r="I535" s="57"/>
      <c r="J535" s="57"/>
      <c r="K535" s="57"/>
      <c r="L535" s="57"/>
      <c r="M535" s="58" t="str">
        <f t="shared" si="64"/>
        <v/>
      </c>
      <c r="N535" s="73"/>
    </row>
    <row r="536" spans="1:14">
      <c r="A536" s="97" t="str">
        <f t="shared" si="62"/>
        <v/>
      </c>
      <c r="B536" s="98" t="str">
        <f t="shared" si="61"/>
        <v/>
      </c>
      <c r="C536" s="99"/>
      <c r="D536" s="137"/>
      <c r="E536" s="100"/>
      <c r="F536" s="57"/>
      <c r="G536" s="58">
        <f t="shared" si="63"/>
        <v>0</v>
      </c>
      <c r="H536" s="58">
        <f>IF(E536="",0,IFERROR(VLOOKUP(E536,档案费管理台账!$D$4:$H$1000,5,0),0))</f>
        <v>0</v>
      </c>
      <c r="I536" s="57"/>
      <c r="J536" s="57"/>
      <c r="K536" s="57"/>
      <c r="L536" s="57"/>
      <c r="M536" s="58" t="str">
        <f t="shared" si="64"/>
        <v/>
      </c>
      <c r="N536" s="73"/>
    </row>
    <row r="537" spans="1:14">
      <c r="A537" s="97" t="str">
        <f t="shared" si="62"/>
        <v/>
      </c>
      <c r="B537" s="98" t="str">
        <f t="shared" si="61"/>
        <v/>
      </c>
      <c r="C537" s="99"/>
      <c r="D537" s="137"/>
      <c r="E537" s="100"/>
      <c r="F537" s="57"/>
      <c r="G537" s="58">
        <f t="shared" si="63"/>
        <v>0</v>
      </c>
      <c r="H537" s="58">
        <f>IF(E537="",0,IFERROR(VLOOKUP(E537,档案费管理台账!$D$4:$H$1000,5,0),0))</f>
        <v>0</v>
      </c>
      <c r="I537" s="57"/>
      <c r="J537" s="57"/>
      <c r="K537" s="57"/>
      <c r="L537" s="57"/>
      <c r="M537" s="58" t="str">
        <f t="shared" si="64"/>
        <v/>
      </c>
      <c r="N537" s="73"/>
    </row>
    <row r="538" spans="1:14">
      <c r="A538" s="97" t="str">
        <f t="shared" si="62"/>
        <v/>
      </c>
      <c r="B538" s="98" t="str">
        <f t="shared" si="61"/>
        <v/>
      </c>
      <c r="C538" s="99"/>
      <c r="D538" s="137"/>
      <c r="E538" s="100"/>
      <c r="F538" s="57"/>
      <c r="G538" s="58">
        <f t="shared" si="63"/>
        <v>0</v>
      </c>
      <c r="H538" s="58">
        <f>IF(E538="",0,IFERROR(VLOOKUP(E538,档案费管理台账!$D$4:$H$1000,5,0),0))</f>
        <v>0</v>
      </c>
      <c r="I538" s="57"/>
      <c r="J538" s="57"/>
      <c r="K538" s="57"/>
      <c r="L538" s="57"/>
      <c r="M538" s="58" t="str">
        <f t="shared" si="64"/>
        <v/>
      </c>
      <c r="N538" s="73"/>
    </row>
    <row r="539" spans="1:14">
      <c r="A539" s="97" t="str">
        <f t="shared" si="62"/>
        <v/>
      </c>
      <c r="B539" s="98" t="str">
        <f t="shared" si="61"/>
        <v/>
      </c>
      <c r="C539" s="99"/>
      <c r="D539" s="137"/>
      <c r="E539" s="100"/>
      <c r="F539" s="57"/>
      <c r="G539" s="58">
        <f t="shared" si="63"/>
        <v>0</v>
      </c>
      <c r="H539" s="58">
        <f>IF(E539="",0,IFERROR(VLOOKUP(E539,档案费管理台账!$D$4:$H$1000,5,0),0))</f>
        <v>0</v>
      </c>
      <c r="I539" s="57"/>
      <c r="J539" s="57"/>
      <c r="K539" s="57"/>
      <c r="L539" s="57"/>
      <c r="M539" s="58" t="str">
        <f t="shared" si="64"/>
        <v/>
      </c>
      <c r="N539" s="73"/>
    </row>
    <row r="540" spans="1:14">
      <c r="A540" s="97" t="str">
        <f t="shared" si="62"/>
        <v/>
      </c>
      <c r="B540" s="98" t="str">
        <f t="shared" si="61"/>
        <v/>
      </c>
      <c r="C540" s="99"/>
      <c r="D540" s="137"/>
      <c r="E540" s="100"/>
      <c r="F540" s="57"/>
      <c r="G540" s="58">
        <f t="shared" si="63"/>
        <v>0</v>
      </c>
      <c r="H540" s="58">
        <f>IF(E540="",0,IFERROR(VLOOKUP(E540,档案费管理台账!$D$4:$H$1000,5,0),0))</f>
        <v>0</v>
      </c>
      <c r="I540" s="57"/>
      <c r="J540" s="57"/>
      <c r="K540" s="57"/>
      <c r="L540" s="57"/>
      <c r="M540" s="58" t="str">
        <f t="shared" si="64"/>
        <v/>
      </c>
      <c r="N540" s="73"/>
    </row>
    <row r="541" spans="1:14">
      <c r="A541" s="97" t="str">
        <f t="shared" si="62"/>
        <v/>
      </c>
      <c r="B541" s="98" t="str">
        <f t="shared" si="61"/>
        <v/>
      </c>
      <c r="C541" s="99"/>
      <c r="D541" s="137"/>
      <c r="E541" s="100"/>
      <c r="F541" s="57"/>
      <c r="G541" s="58">
        <f t="shared" si="63"/>
        <v>0</v>
      </c>
      <c r="H541" s="58">
        <f>IF(E541="",0,IFERROR(VLOOKUP(E541,档案费管理台账!$D$4:$H$1000,5,0),0))</f>
        <v>0</v>
      </c>
      <c r="I541" s="57"/>
      <c r="J541" s="57"/>
      <c r="K541" s="57"/>
      <c r="L541" s="57"/>
      <c r="M541" s="58" t="str">
        <f t="shared" si="64"/>
        <v/>
      </c>
      <c r="N541" s="73"/>
    </row>
    <row r="542" spans="1:14">
      <c r="A542" s="97" t="str">
        <f t="shared" si="62"/>
        <v/>
      </c>
      <c r="B542" s="98" t="str">
        <f t="shared" si="61"/>
        <v/>
      </c>
      <c r="C542" s="99"/>
      <c r="D542" s="137"/>
      <c r="E542" s="100"/>
      <c r="F542" s="57"/>
      <c r="G542" s="58">
        <f t="shared" si="63"/>
        <v>0</v>
      </c>
      <c r="H542" s="58">
        <f>IF(E542="",0,IFERROR(VLOOKUP(E542,档案费管理台账!$D$4:$H$1000,5,0),0))</f>
        <v>0</v>
      </c>
      <c r="I542" s="57"/>
      <c r="J542" s="57"/>
      <c r="K542" s="57"/>
      <c r="L542" s="57"/>
      <c r="M542" s="58" t="str">
        <f t="shared" si="64"/>
        <v/>
      </c>
      <c r="N542" s="73"/>
    </row>
    <row r="543" spans="1:14">
      <c r="A543" s="97" t="str">
        <f t="shared" si="62"/>
        <v/>
      </c>
      <c r="B543" s="98" t="str">
        <f t="shared" si="61"/>
        <v/>
      </c>
      <c r="C543" s="99"/>
      <c r="D543" s="137"/>
      <c r="E543" s="100"/>
      <c r="F543" s="57"/>
      <c r="G543" s="58">
        <f t="shared" si="63"/>
        <v>0</v>
      </c>
      <c r="H543" s="58">
        <f>IF(E543="",0,IFERROR(VLOOKUP(E543,档案费管理台账!$D$4:$H$1000,5,0),0))</f>
        <v>0</v>
      </c>
      <c r="I543" s="57"/>
      <c r="J543" s="57"/>
      <c r="K543" s="57"/>
      <c r="L543" s="57"/>
      <c r="M543" s="58" t="str">
        <f t="shared" si="64"/>
        <v/>
      </c>
      <c r="N543" s="73"/>
    </row>
    <row r="544" spans="1:14">
      <c r="A544" s="97" t="str">
        <f t="shared" si="62"/>
        <v/>
      </c>
      <c r="B544" s="98" t="str">
        <f t="shared" si="61"/>
        <v/>
      </c>
      <c r="C544" s="99"/>
      <c r="D544" s="137"/>
      <c r="E544" s="100"/>
      <c r="F544" s="57"/>
      <c r="G544" s="58">
        <f t="shared" si="63"/>
        <v>0</v>
      </c>
      <c r="H544" s="58">
        <f>IF(E544="",0,IFERROR(VLOOKUP(E544,档案费管理台账!$D$4:$H$1000,5,0),0))</f>
        <v>0</v>
      </c>
      <c r="I544" s="57"/>
      <c r="J544" s="57"/>
      <c r="K544" s="57"/>
      <c r="L544" s="57"/>
      <c r="M544" s="58" t="str">
        <f t="shared" si="64"/>
        <v/>
      </c>
      <c r="N544" s="73"/>
    </row>
    <row r="545" spans="1:14">
      <c r="A545" s="97" t="str">
        <f t="shared" si="62"/>
        <v/>
      </c>
      <c r="B545" s="98" t="str">
        <f t="shared" si="61"/>
        <v/>
      </c>
      <c r="C545" s="99"/>
      <c r="D545" s="137"/>
      <c r="E545" s="100"/>
      <c r="F545" s="57"/>
      <c r="G545" s="58">
        <f t="shared" si="63"/>
        <v>0</v>
      </c>
      <c r="H545" s="58">
        <f>IF(E545="",0,IFERROR(VLOOKUP(E545,档案费管理台账!$D$4:$H$1000,5,0),0))</f>
        <v>0</v>
      </c>
      <c r="I545" s="57"/>
      <c r="J545" s="57"/>
      <c r="K545" s="57"/>
      <c r="L545" s="57"/>
      <c r="M545" s="58" t="str">
        <f t="shared" si="64"/>
        <v/>
      </c>
      <c r="N545" s="73"/>
    </row>
    <row r="546" spans="1:14">
      <c r="A546" s="97" t="str">
        <f t="shared" si="62"/>
        <v/>
      </c>
      <c r="B546" s="98" t="str">
        <f t="shared" si="61"/>
        <v/>
      </c>
      <c r="C546" s="99"/>
      <c r="D546" s="137"/>
      <c r="E546" s="100"/>
      <c r="F546" s="57"/>
      <c r="G546" s="58">
        <f t="shared" si="63"/>
        <v>0</v>
      </c>
      <c r="H546" s="58">
        <f>IF(E546="",0,IFERROR(VLOOKUP(E546,档案费管理台账!$D$4:$H$1000,5,0),0))</f>
        <v>0</v>
      </c>
      <c r="I546" s="57"/>
      <c r="J546" s="57"/>
      <c r="K546" s="57"/>
      <c r="L546" s="57"/>
      <c r="M546" s="58" t="str">
        <f t="shared" si="64"/>
        <v/>
      </c>
      <c r="N546" s="73"/>
    </row>
    <row r="547" spans="1:14">
      <c r="A547" s="97" t="str">
        <f t="shared" si="62"/>
        <v/>
      </c>
      <c r="B547" s="98" t="str">
        <f t="shared" si="61"/>
        <v/>
      </c>
      <c r="C547" s="99"/>
      <c r="D547" s="137"/>
      <c r="E547" s="100"/>
      <c r="F547" s="57"/>
      <c r="G547" s="58">
        <f t="shared" si="63"/>
        <v>0</v>
      </c>
      <c r="H547" s="58">
        <f>IF(E547="",0,IFERROR(VLOOKUP(E547,档案费管理台账!$D$4:$H$1000,5,0),0))</f>
        <v>0</v>
      </c>
      <c r="I547" s="57"/>
      <c r="J547" s="57"/>
      <c r="K547" s="57"/>
      <c r="L547" s="57"/>
      <c r="M547" s="58" t="str">
        <f t="shared" si="64"/>
        <v/>
      </c>
      <c r="N547" s="73"/>
    </row>
    <row r="548" spans="1:14">
      <c r="A548" s="97" t="str">
        <f t="shared" si="62"/>
        <v/>
      </c>
      <c r="B548" s="98" t="str">
        <f t="shared" si="61"/>
        <v/>
      </c>
      <c r="C548" s="99"/>
      <c r="D548" s="137"/>
      <c r="E548" s="100"/>
      <c r="F548" s="57"/>
      <c r="G548" s="58">
        <f t="shared" si="63"/>
        <v>0</v>
      </c>
      <c r="H548" s="58">
        <f>IF(E548="",0,IFERROR(VLOOKUP(E548,档案费管理台账!$D$4:$H$1000,5,0),0))</f>
        <v>0</v>
      </c>
      <c r="I548" s="57"/>
      <c r="J548" s="57"/>
      <c r="K548" s="57"/>
      <c r="L548" s="57"/>
      <c r="M548" s="58" t="str">
        <f t="shared" si="64"/>
        <v/>
      </c>
      <c r="N548" s="73"/>
    </row>
    <row r="549" spans="1:14">
      <c r="A549" s="97" t="str">
        <f t="shared" si="62"/>
        <v/>
      </c>
      <c r="B549" s="98" t="str">
        <f t="shared" si="61"/>
        <v/>
      </c>
      <c r="C549" s="99"/>
      <c r="D549" s="137"/>
      <c r="E549" s="100"/>
      <c r="F549" s="57"/>
      <c r="G549" s="58">
        <f t="shared" si="63"/>
        <v>0</v>
      </c>
      <c r="H549" s="58">
        <f>IF(E549="",0,IFERROR(VLOOKUP(E549,档案费管理台账!$D$4:$H$1000,5,0),0))</f>
        <v>0</v>
      </c>
      <c r="I549" s="57"/>
      <c r="J549" s="57"/>
      <c r="K549" s="57"/>
      <c r="L549" s="57"/>
      <c r="M549" s="58" t="str">
        <f t="shared" si="64"/>
        <v/>
      </c>
      <c r="N549" s="73"/>
    </row>
    <row r="550" spans="1:14">
      <c r="A550" s="97" t="str">
        <f t="shared" si="62"/>
        <v/>
      </c>
      <c r="B550" s="98" t="str">
        <f t="shared" si="61"/>
        <v/>
      </c>
      <c r="C550" s="99"/>
      <c r="D550" s="137"/>
      <c r="E550" s="100"/>
      <c r="F550" s="57"/>
      <c r="G550" s="58">
        <f t="shared" si="63"/>
        <v>0</v>
      </c>
      <c r="H550" s="58">
        <f>IF(E550="",0,IFERROR(VLOOKUP(E550,档案费管理台账!$D$4:$H$1000,5,0),0))</f>
        <v>0</v>
      </c>
      <c r="I550" s="57"/>
      <c r="J550" s="57"/>
      <c r="K550" s="57"/>
      <c r="L550" s="57"/>
      <c r="M550" s="58" t="str">
        <f t="shared" si="64"/>
        <v/>
      </c>
      <c r="N550" s="73"/>
    </row>
    <row r="551" spans="1:14">
      <c r="A551" s="97" t="str">
        <f t="shared" si="62"/>
        <v/>
      </c>
      <c r="B551" s="98" t="str">
        <f t="shared" si="61"/>
        <v/>
      </c>
      <c r="C551" s="99"/>
      <c r="D551" s="137"/>
      <c r="E551" s="100"/>
      <c r="F551" s="57"/>
      <c r="G551" s="58">
        <f t="shared" si="63"/>
        <v>0</v>
      </c>
      <c r="H551" s="58">
        <f>IF(E551="",0,IFERROR(VLOOKUP(E551,档案费管理台账!$D$4:$H$1000,5,0),0))</f>
        <v>0</v>
      </c>
      <c r="I551" s="57"/>
      <c r="J551" s="57"/>
      <c r="K551" s="57"/>
      <c r="L551" s="57"/>
      <c r="M551" s="58" t="str">
        <f t="shared" si="64"/>
        <v/>
      </c>
      <c r="N551" s="73"/>
    </row>
    <row r="552" spans="1:14">
      <c r="A552" s="97" t="str">
        <f t="shared" si="62"/>
        <v/>
      </c>
      <c r="B552" s="98" t="str">
        <f t="shared" si="61"/>
        <v/>
      </c>
      <c r="C552" s="99"/>
      <c r="D552" s="137"/>
      <c r="E552" s="100"/>
      <c r="F552" s="57"/>
      <c r="G552" s="58">
        <f t="shared" si="63"/>
        <v>0</v>
      </c>
      <c r="H552" s="58">
        <f>IF(E552="",0,IFERROR(VLOOKUP(E552,档案费管理台账!$D$4:$H$1000,5,0),0))</f>
        <v>0</v>
      </c>
      <c r="I552" s="57"/>
      <c r="J552" s="57"/>
      <c r="K552" s="57"/>
      <c r="L552" s="57"/>
      <c r="M552" s="58" t="str">
        <f t="shared" si="64"/>
        <v/>
      </c>
      <c r="N552" s="73"/>
    </row>
    <row r="553" spans="1:14">
      <c r="A553" s="97" t="str">
        <f t="shared" si="62"/>
        <v/>
      </c>
      <c r="B553" s="98" t="str">
        <f t="shared" si="61"/>
        <v/>
      </c>
      <c r="C553" s="99"/>
      <c r="D553" s="137"/>
      <c r="E553" s="100"/>
      <c r="F553" s="57"/>
      <c r="G553" s="58">
        <f t="shared" si="63"/>
        <v>0</v>
      </c>
      <c r="H553" s="58">
        <f>IF(E553="",0,IFERROR(VLOOKUP(E553,档案费管理台账!$D$4:$H$1000,5,0),0))</f>
        <v>0</v>
      </c>
      <c r="I553" s="57"/>
      <c r="J553" s="57"/>
      <c r="K553" s="57"/>
      <c r="L553" s="57"/>
      <c r="M553" s="58" t="str">
        <f t="shared" si="64"/>
        <v/>
      </c>
      <c r="N553" s="73"/>
    </row>
    <row r="554" spans="1:14">
      <c r="A554" s="97" t="str">
        <f t="shared" si="62"/>
        <v/>
      </c>
      <c r="B554" s="98" t="str">
        <f t="shared" si="61"/>
        <v/>
      </c>
      <c r="C554" s="99"/>
      <c r="D554" s="137"/>
      <c r="E554" s="100"/>
      <c r="F554" s="57"/>
      <c r="G554" s="58">
        <f t="shared" si="63"/>
        <v>0</v>
      </c>
      <c r="H554" s="58">
        <f>IF(E554="",0,IFERROR(VLOOKUP(E554,档案费管理台账!$D$4:$H$1000,5,0),0))</f>
        <v>0</v>
      </c>
      <c r="I554" s="57"/>
      <c r="J554" s="57"/>
      <c r="K554" s="57"/>
      <c r="L554" s="57"/>
      <c r="M554" s="58" t="str">
        <f t="shared" si="64"/>
        <v/>
      </c>
      <c r="N554" s="73"/>
    </row>
    <row r="555" spans="1:14">
      <c r="A555" s="97" t="str">
        <f t="shared" si="62"/>
        <v/>
      </c>
      <c r="B555" s="98" t="str">
        <f t="shared" si="61"/>
        <v/>
      </c>
      <c r="C555" s="99"/>
      <c r="D555" s="137"/>
      <c r="E555" s="100"/>
      <c r="F555" s="57"/>
      <c r="G555" s="58">
        <f t="shared" si="63"/>
        <v>0</v>
      </c>
      <c r="H555" s="58">
        <f>IF(E555="",0,IFERROR(VLOOKUP(E555,档案费管理台账!$D$4:$H$1000,5,0),0))</f>
        <v>0</v>
      </c>
      <c r="I555" s="57"/>
      <c r="J555" s="57"/>
      <c r="K555" s="57"/>
      <c r="L555" s="57"/>
      <c r="M555" s="58" t="str">
        <f t="shared" si="64"/>
        <v/>
      </c>
      <c r="N555" s="73"/>
    </row>
    <row r="556" spans="1:14">
      <c r="A556" s="97" t="str">
        <f t="shared" si="62"/>
        <v/>
      </c>
      <c r="B556" s="98" t="str">
        <f t="shared" ref="B556:B619" si="65">IF(C556="","",MONTH(C556)&amp;"月")</f>
        <v/>
      </c>
      <c r="C556" s="99"/>
      <c r="D556" s="137"/>
      <c r="E556" s="100"/>
      <c r="F556" s="57"/>
      <c r="G556" s="58">
        <f t="shared" si="63"/>
        <v>0</v>
      </c>
      <c r="H556" s="58">
        <f>IF(E556="",0,IFERROR(VLOOKUP(E556,档案费管理台账!$D$4:$H$1000,5,0),0))</f>
        <v>0</v>
      </c>
      <c r="I556" s="57"/>
      <c r="J556" s="57"/>
      <c r="K556" s="57"/>
      <c r="L556" s="57"/>
      <c r="M556" s="58" t="str">
        <f t="shared" si="64"/>
        <v/>
      </c>
      <c r="N556" s="73"/>
    </row>
    <row r="557" spans="1:14">
      <c r="A557" s="97" t="str">
        <f t="shared" ref="A557:A620" si="66">IF(C557="","",ROW()-42)</f>
        <v/>
      </c>
      <c r="B557" s="98" t="str">
        <f t="shared" si="65"/>
        <v/>
      </c>
      <c r="C557" s="99"/>
      <c r="D557" s="137"/>
      <c r="E557" s="100"/>
      <c r="F557" s="57"/>
      <c r="G557" s="58">
        <f t="shared" ref="G557:G620" si="67">IF(F557="",0,F557*$K$41)</f>
        <v>0</v>
      </c>
      <c r="H557" s="58">
        <f>IF(E557="",0,IFERROR(VLOOKUP(E557,档案费管理台账!$D$4:$H$1000,5,0),0))</f>
        <v>0</v>
      </c>
      <c r="I557" s="57"/>
      <c r="J557" s="57"/>
      <c r="K557" s="57"/>
      <c r="L557" s="57"/>
      <c r="M557" s="58" t="str">
        <f t="shared" ref="M557:M620" si="68">IF(C557="","",ROUND(M556+G557-I557-J557-K557-L557-H557,2))</f>
        <v/>
      </c>
      <c r="N557" s="73"/>
    </row>
    <row r="558" spans="1:14">
      <c r="A558" s="97" t="str">
        <f t="shared" si="66"/>
        <v/>
      </c>
      <c r="B558" s="98" t="str">
        <f t="shared" si="65"/>
        <v/>
      </c>
      <c r="C558" s="99"/>
      <c r="D558" s="137"/>
      <c r="E558" s="100"/>
      <c r="F558" s="57"/>
      <c r="G558" s="58">
        <f t="shared" si="67"/>
        <v>0</v>
      </c>
      <c r="H558" s="58">
        <f>IF(E558="",0,IFERROR(VLOOKUP(E558,档案费管理台账!$D$4:$H$1000,5,0),0))</f>
        <v>0</v>
      </c>
      <c r="I558" s="57"/>
      <c r="J558" s="57"/>
      <c r="K558" s="57"/>
      <c r="L558" s="57"/>
      <c r="M558" s="58" t="str">
        <f t="shared" si="68"/>
        <v/>
      </c>
      <c r="N558" s="73"/>
    </row>
    <row r="559" spans="1:14">
      <c r="A559" s="97" t="str">
        <f t="shared" si="66"/>
        <v/>
      </c>
      <c r="B559" s="98" t="str">
        <f t="shared" si="65"/>
        <v/>
      </c>
      <c r="C559" s="99"/>
      <c r="D559" s="137"/>
      <c r="E559" s="100"/>
      <c r="F559" s="57"/>
      <c r="G559" s="58">
        <f t="shared" si="67"/>
        <v>0</v>
      </c>
      <c r="H559" s="58">
        <f>IF(E559="",0,IFERROR(VLOOKUP(E559,档案费管理台账!$D$4:$H$1000,5,0),0))</f>
        <v>0</v>
      </c>
      <c r="I559" s="57"/>
      <c r="J559" s="57"/>
      <c r="K559" s="57"/>
      <c r="L559" s="57"/>
      <c r="M559" s="58" t="str">
        <f t="shared" si="68"/>
        <v/>
      </c>
      <c r="N559" s="73"/>
    </row>
    <row r="560" spans="1:14">
      <c r="A560" s="97" t="str">
        <f t="shared" si="66"/>
        <v/>
      </c>
      <c r="B560" s="98" t="str">
        <f t="shared" si="65"/>
        <v/>
      </c>
      <c r="C560" s="99"/>
      <c r="D560" s="137"/>
      <c r="E560" s="100"/>
      <c r="F560" s="57"/>
      <c r="G560" s="58">
        <f t="shared" si="67"/>
        <v>0</v>
      </c>
      <c r="H560" s="58">
        <f>IF(E560="",0,IFERROR(VLOOKUP(E560,档案费管理台账!$D$4:$H$1000,5,0),0))</f>
        <v>0</v>
      </c>
      <c r="I560" s="57"/>
      <c r="J560" s="57"/>
      <c r="K560" s="57"/>
      <c r="L560" s="57"/>
      <c r="M560" s="58" t="str">
        <f t="shared" si="68"/>
        <v/>
      </c>
      <c r="N560" s="73"/>
    </row>
    <row r="561" spans="1:14">
      <c r="A561" s="97" t="str">
        <f t="shared" si="66"/>
        <v/>
      </c>
      <c r="B561" s="98" t="str">
        <f t="shared" si="65"/>
        <v/>
      </c>
      <c r="C561" s="99"/>
      <c r="D561" s="137"/>
      <c r="E561" s="100"/>
      <c r="F561" s="57"/>
      <c r="G561" s="58">
        <f t="shared" si="67"/>
        <v>0</v>
      </c>
      <c r="H561" s="58">
        <f>IF(E561="",0,IFERROR(VLOOKUP(E561,档案费管理台账!$D$4:$H$1000,5,0),0))</f>
        <v>0</v>
      </c>
      <c r="I561" s="57"/>
      <c r="J561" s="57"/>
      <c r="K561" s="57"/>
      <c r="L561" s="57"/>
      <c r="M561" s="58" t="str">
        <f t="shared" si="68"/>
        <v/>
      </c>
      <c r="N561" s="73"/>
    </row>
    <row r="562" spans="1:14">
      <c r="A562" s="97" t="str">
        <f t="shared" si="66"/>
        <v/>
      </c>
      <c r="B562" s="98" t="str">
        <f t="shared" si="65"/>
        <v/>
      </c>
      <c r="C562" s="99"/>
      <c r="D562" s="137"/>
      <c r="E562" s="100"/>
      <c r="F562" s="57"/>
      <c r="G562" s="58">
        <f t="shared" si="67"/>
        <v>0</v>
      </c>
      <c r="H562" s="58">
        <f>IF(E562="",0,IFERROR(VLOOKUP(E562,档案费管理台账!$D$4:$H$1000,5,0),0))</f>
        <v>0</v>
      </c>
      <c r="I562" s="57"/>
      <c r="J562" s="57"/>
      <c r="K562" s="57"/>
      <c r="L562" s="57"/>
      <c r="M562" s="58" t="str">
        <f t="shared" si="68"/>
        <v/>
      </c>
      <c r="N562" s="73"/>
    </row>
    <row r="563" spans="1:14">
      <c r="A563" s="97" t="str">
        <f t="shared" si="66"/>
        <v/>
      </c>
      <c r="B563" s="98" t="str">
        <f t="shared" si="65"/>
        <v/>
      </c>
      <c r="C563" s="99"/>
      <c r="D563" s="137"/>
      <c r="E563" s="100"/>
      <c r="F563" s="57"/>
      <c r="G563" s="58">
        <f t="shared" si="67"/>
        <v>0</v>
      </c>
      <c r="H563" s="58">
        <f>IF(E563="",0,IFERROR(VLOOKUP(E563,档案费管理台账!$D$4:$H$1000,5,0),0))</f>
        <v>0</v>
      </c>
      <c r="I563" s="57"/>
      <c r="J563" s="57"/>
      <c r="K563" s="57"/>
      <c r="L563" s="57"/>
      <c r="M563" s="58" t="str">
        <f t="shared" si="68"/>
        <v/>
      </c>
      <c r="N563" s="73"/>
    </row>
    <row r="564" spans="1:14">
      <c r="A564" s="97" t="str">
        <f t="shared" si="66"/>
        <v/>
      </c>
      <c r="B564" s="98" t="str">
        <f t="shared" si="65"/>
        <v/>
      </c>
      <c r="C564" s="99"/>
      <c r="D564" s="137"/>
      <c r="E564" s="100"/>
      <c r="F564" s="57"/>
      <c r="G564" s="58">
        <f t="shared" si="67"/>
        <v>0</v>
      </c>
      <c r="H564" s="58">
        <f>IF(E564="",0,IFERROR(VLOOKUP(E564,档案费管理台账!$D$4:$H$1000,5,0),0))</f>
        <v>0</v>
      </c>
      <c r="I564" s="57"/>
      <c r="J564" s="57"/>
      <c r="K564" s="57"/>
      <c r="L564" s="57"/>
      <c r="M564" s="58" t="str">
        <f t="shared" si="68"/>
        <v/>
      </c>
      <c r="N564" s="73"/>
    </row>
    <row r="565" spans="1:14">
      <c r="A565" s="97" t="str">
        <f t="shared" si="66"/>
        <v/>
      </c>
      <c r="B565" s="98" t="str">
        <f t="shared" si="65"/>
        <v/>
      </c>
      <c r="C565" s="99"/>
      <c r="D565" s="137"/>
      <c r="E565" s="100"/>
      <c r="F565" s="57"/>
      <c r="G565" s="58">
        <f t="shared" si="67"/>
        <v>0</v>
      </c>
      <c r="H565" s="58">
        <f>IF(E565="",0,IFERROR(VLOOKUP(E565,档案费管理台账!$D$4:$H$1000,5,0),0))</f>
        <v>0</v>
      </c>
      <c r="I565" s="57"/>
      <c r="J565" s="57"/>
      <c r="K565" s="57"/>
      <c r="L565" s="57"/>
      <c r="M565" s="58" t="str">
        <f t="shared" si="68"/>
        <v/>
      </c>
      <c r="N565" s="73"/>
    </row>
    <row r="566" spans="1:14">
      <c r="A566" s="97" t="str">
        <f t="shared" si="66"/>
        <v/>
      </c>
      <c r="B566" s="98" t="str">
        <f t="shared" si="65"/>
        <v/>
      </c>
      <c r="C566" s="99"/>
      <c r="D566" s="137"/>
      <c r="E566" s="100"/>
      <c r="F566" s="57"/>
      <c r="G566" s="58">
        <f t="shared" si="67"/>
        <v>0</v>
      </c>
      <c r="H566" s="58">
        <f>IF(E566="",0,IFERROR(VLOOKUP(E566,档案费管理台账!$D$4:$H$1000,5,0),0))</f>
        <v>0</v>
      </c>
      <c r="I566" s="57"/>
      <c r="J566" s="57"/>
      <c r="K566" s="57"/>
      <c r="L566" s="57"/>
      <c r="M566" s="58" t="str">
        <f t="shared" si="68"/>
        <v/>
      </c>
      <c r="N566" s="73"/>
    </row>
    <row r="567" spans="1:14">
      <c r="A567" s="97" t="str">
        <f t="shared" si="66"/>
        <v/>
      </c>
      <c r="B567" s="98" t="str">
        <f t="shared" si="65"/>
        <v/>
      </c>
      <c r="C567" s="99"/>
      <c r="D567" s="137"/>
      <c r="E567" s="100"/>
      <c r="F567" s="57"/>
      <c r="G567" s="58">
        <f t="shared" si="67"/>
        <v>0</v>
      </c>
      <c r="H567" s="58">
        <f>IF(E567="",0,IFERROR(VLOOKUP(E567,档案费管理台账!$D$4:$H$1000,5,0),0))</f>
        <v>0</v>
      </c>
      <c r="I567" s="57"/>
      <c r="J567" s="57"/>
      <c r="K567" s="57"/>
      <c r="L567" s="57"/>
      <c r="M567" s="58" t="str">
        <f t="shared" si="68"/>
        <v/>
      </c>
      <c r="N567" s="73"/>
    </row>
    <row r="568" spans="1:14">
      <c r="A568" s="97" t="str">
        <f t="shared" si="66"/>
        <v/>
      </c>
      <c r="B568" s="98" t="str">
        <f t="shared" si="65"/>
        <v/>
      </c>
      <c r="C568" s="99"/>
      <c r="D568" s="137"/>
      <c r="E568" s="100"/>
      <c r="F568" s="57"/>
      <c r="G568" s="58">
        <f t="shared" si="67"/>
        <v>0</v>
      </c>
      <c r="H568" s="58">
        <f>IF(E568="",0,IFERROR(VLOOKUP(E568,档案费管理台账!$D$4:$H$1000,5,0),0))</f>
        <v>0</v>
      </c>
      <c r="I568" s="57"/>
      <c r="J568" s="57"/>
      <c r="K568" s="57"/>
      <c r="L568" s="57"/>
      <c r="M568" s="58" t="str">
        <f t="shared" si="68"/>
        <v/>
      </c>
      <c r="N568" s="73"/>
    </row>
    <row r="569" spans="1:14">
      <c r="A569" s="97" t="str">
        <f t="shared" si="66"/>
        <v/>
      </c>
      <c r="B569" s="98" t="str">
        <f t="shared" si="65"/>
        <v/>
      </c>
      <c r="C569" s="99"/>
      <c r="D569" s="137"/>
      <c r="E569" s="100"/>
      <c r="F569" s="57"/>
      <c r="G569" s="58">
        <f t="shared" si="67"/>
        <v>0</v>
      </c>
      <c r="H569" s="58">
        <f>IF(E569="",0,IFERROR(VLOOKUP(E569,档案费管理台账!$D$4:$H$1000,5,0),0))</f>
        <v>0</v>
      </c>
      <c r="I569" s="57"/>
      <c r="J569" s="57"/>
      <c r="K569" s="57"/>
      <c r="L569" s="57"/>
      <c r="M569" s="58" t="str">
        <f t="shared" si="68"/>
        <v/>
      </c>
      <c r="N569" s="73"/>
    </row>
    <row r="570" spans="1:14">
      <c r="A570" s="97" t="str">
        <f t="shared" si="66"/>
        <v/>
      </c>
      <c r="B570" s="98" t="str">
        <f t="shared" si="65"/>
        <v/>
      </c>
      <c r="C570" s="99"/>
      <c r="D570" s="137"/>
      <c r="E570" s="100"/>
      <c r="F570" s="57"/>
      <c r="G570" s="58">
        <f t="shared" si="67"/>
        <v>0</v>
      </c>
      <c r="H570" s="58">
        <f>IF(E570="",0,IFERROR(VLOOKUP(E570,档案费管理台账!$D$4:$H$1000,5,0),0))</f>
        <v>0</v>
      </c>
      <c r="I570" s="57"/>
      <c r="J570" s="57"/>
      <c r="K570" s="57"/>
      <c r="L570" s="57"/>
      <c r="M570" s="58" t="str">
        <f t="shared" si="68"/>
        <v/>
      </c>
      <c r="N570" s="73"/>
    </row>
    <row r="571" spans="1:14">
      <c r="A571" s="97" t="str">
        <f t="shared" si="66"/>
        <v/>
      </c>
      <c r="B571" s="98" t="str">
        <f t="shared" si="65"/>
        <v/>
      </c>
      <c r="C571" s="99"/>
      <c r="D571" s="137"/>
      <c r="E571" s="100"/>
      <c r="F571" s="57"/>
      <c r="G571" s="58">
        <f t="shared" si="67"/>
        <v>0</v>
      </c>
      <c r="H571" s="58">
        <f>IF(E571="",0,IFERROR(VLOOKUP(E571,档案费管理台账!$D$4:$H$1000,5,0),0))</f>
        <v>0</v>
      </c>
      <c r="I571" s="57"/>
      <c r="J571" s="57"/>
      <c r="K571" s="57"/>
      <c r="L571" s="57"/>
      <c r="M571" s="58" t="str">
        <f t="shared" si="68"/>
        <v/>
      </c>
      <c r="N571" s="73"/>
    </row>
    <row r="572" spans="1:14">
      <c r="A572" s="97" t="str">
        <f t="shared" si="66"/>
        <v/>
      </c>
      <c r="B572" s="98" t="str">
        <f t="shared" si="65"/>
        <v/>
      </c>
      <c r="C572" s="99"/>
      <c r="D572" s="137"/>
      <c r="E572" s="100"/>
      <c r="F572" s="57"/>
      <c r="G572" s="58">
        <f t="shared" si="67"/>
        <v>0</v>
      </c>
      <c r="H572" s="58">
        <f>IF(E572="",0,IFERROR(VLOOKUP(E572,档案费管理台账!$D$4:$H$1000,5,0),0))</f>
        <v>0</v>
      </c>
      <c r="I572" s="57"/>
      <c r="J572" s="57"/>
      <c r="K572" s="57"/>
      <c r="L572" s="57"/>
      <c r="M572" s="58" t="str">
        <f t="shared" si="68"/>
        <v/>
      </c>
      <c r="N572" s="73"/>
    </row>
    <row r="573" spans="1:14">
      <c r="A573" s="97" t="str">
        <f t="shared" si="66"/>
        <v/>
      </c>
      <c r="B573" s="98" t="str">
        <f t="shared" si="65"/>
        <v/>
      </c>
      <c r="C573" s="99"/>
      <c r="D573" s="137"/>
      <c r="E573" s="100"/>
      <c r="F573" s="57"/>
      <c r="G573" s="58">
        <f t="shared" si="67"/>
        <v>0</v>
      </c>
      <c r="H573" s="58">
        <f>IF(E573="",0,IFERROR(VLOOKUP(E573,档案费管理台账!$D$4:$H$1000,5,0),0))</f>
        <v>0</v>
      </c>
      <c r="I573" s="57"/>
      <c r="J573" s="57"/>
      <c r="K573" s="57"/>
      <c r="L573" s="57"/>
      <c r="M573" s="58" t="str">
        <f t="shared" si="68"/>
        <v/>
      </c>
      <c r="N573" s="73"/>
    </row>
    <row r="574" spans="1:14">
      <c r="A574" s="97" t="str">
        <f t="shared" si="66"/>
        <v/>
      </c>
      <c r="B574" s="98" t="str">
        <f t="shared" si="65"/>
        <v/>
      </c>
      <c r="C574" s="99"/>
      <c r="D574" s="137"/>
      <c r="E574" s="100"/>
      <c r="F574" s="57"/>
      <c r="G574" s="58">
        <f t="shared" si="67"/>
        <v>0</v>
      </c>
      <c r="H574" s="58">
        <f>IF(E574="",0,IFERROR(VLOOKUP(E574,档案费管理台账!$D$4:$H$1000,5,0),0))</f>
        <v>0</v>
      </c>
      <c r="I574" s="57"/>
      <c r="J574" s="57"/>
      <c r="K574" s="57"/>
      <c r="L574" s="57"/>
      <c r="M574" s="58" t="str">
        <f t="shared" si="68"/>
        <v/>
      </c>
      <c r="N574" s="73"/>
    </row>
    <row r="575" spans="1:14">
      <c r="A575" s="97" t="str">
        <f t="shared" si="66"/>
        <v/>
      </c>
      <c r="B575" s="98" t="str">
        <f t="shared" si="65"/>
        <v/>
      </c>
      <c r="C575" s="99"/>
      <c r="D575" s="137"/>
      <c r="E575" s="100"/>
      <c r="F575" s="57"/>
      <c r="G575" s="58">
        <f t="shared" si="67"/>
        <v>0</v>
      </c>
      <c r="H575" s="58">
        <f>IF(E575="",0,IFERROR(VLOOKUP(E575,档案费管理台账!$D$4:$H$1000,5,0),0))</f>
        <v>0</v>
      </c>
      <c r="I575" s="57"/>
      <c r="J575" s="57"/>
      <c r="K575" s="57"/>
      <c r="L575" s="57"/>
      <c r="M575" s="58" t="str">
        <f t="shared" si="68"/>
        <v/>
      </c>
      <c r="N575" s="73"/>
    </row>
    <row r="576" spans="1:14">
      <c r="A576" s="97" t="str">
        <f t="shared" si="66"/>
        <v/>
      </c>
      <c r="B576" s="98" t="str">
        <f t="shared" si="65"/>
        <v/>
      </c>
      <c r="C576" s="99"/>
      <c r="D576" s="137"/>
      <c r="E576" s="100"/>
      <c r="F576" s="57"/>
      <c r="G576" s="58">
        <f t="shared" si="67"/>
        <v>0</v>
      </c>
      <c r="H576" s="58">
        <f>IF(E576="",0,IFERROR(VLOOKUP(E576,档案费管理台账!$D$4:$H$1000,5,0),0))</f>
        <v>0</v>
      </c>
      <c r="I576" s="57"/>
      <c r="J576" s="57"/>
      <c r="K576" s="57"/>
      <c r="L576" s="57"/>
      <c r="M576" s="58" t="str">
        <f t="shared" si="68"/>
        <v/>
      </c>
      <c r="N576" s="73"/>
    </row>
    <row r="577" spans="1:14">
      <c r="A577" s="97" t="str">
        <f t="shared" si="66"/>
        <v/>
      </c>
      <c r="B577" s="98" t="str">
        <f t="shared" si="65"/>
        <v/>
      </c>
      <c r="C577" s="99"/>
      <c r="D577" s="137"/>
      <c r="E577" s="100"/>
      <c r="F577" s="57"/>
      <c r="G577" s="58">
        <f t="shared" si="67"/>
        <v>0</v>
      </c>
      <c r="H577" s="58">
        <f>IF(E577="",0,IFERROR(VLOOKUP(E577,档案费管理台账!$D$4:$H$1000,5,0),0))</f>
        <v>0</v>
      </c>
      <c r="I577" s="57"/>
      <c r="J577" s="57"/>
      <c r="K577" s="57"/>
      <c r="L577" s="57"/>
      <c r="M577" s="58" t="str">
        <f t="shared" si="68"/>
        <v/>
      </c>
      <c r="N577" s="73"/>
    </row>
    <row r="578" spans="1:14">
      <c r="A578" s="97" t="str">
        <f t="shared" si="66"/>
        <v/>
      </c>
      <c r="B578" s="98" t="str">
        <f t="shared" si="65"/>
        <v/>
      </c>
      <c r="C578" s="99"/>
      <c r="D578" s="137"/>
      <c r="E578" s="100"/>
      <c r="F578" s="57"/>
      <c r="G578" s="58">
        <f t="shared" si="67"/>
        <v>0</v>
      </c>
      <c r="H578" s="58">
        <f>IF(E578="",0,IFERROR(VLOOKUP(E578,档案费管理台账!$D$4:$H$1000,5,0),0))</f>
        <v>0</v>
      </c>
      <c r="I578" s="57"/>
      <c r="J578" s="57"/>
      <c r="K578" s="57"/>
      <c r="L578" s="57"/>
      <c r="M578" s="58" t="str">
        <f t="shared" si="68"/>
        <v/>
      </c>
      <c r="N578" s="73"/>
    </row>
    <row r="579" spans="1:14">
      <c r="A579" s="97" t="str">
        <f t="shared" si="66"/>
        <v/>
      </c>
      <c r="B579" s="98" t="str">
        <f t="shared" si="65"/>
        <v/>
      </c>
      <c r="C579" s="99"/>
      <c r="D579" s="137"/>
      <c r="E579" s="100"/>
      <c r="F579" s="57"/>
      <c r="G579" s="58">
        <f t="shared" si="67"/>
        <v>0</v>
      </c>
      <c r="H579" s="58">
        <f>IF(E579="",0,IFERROR(VLOOKUP(E579,档案费管理台账!$D$4:$H$1000,5,0),0))</f>
        <v>0</v>
      </c>
      <c r="I579" s="57"/>
      <c r="J579" s="57"/>
      <c r="K579" s="57"/>
      <c r="L579" s="57"/>
      <c r="M579" s="58" t="str">
        <f t="shared" si="68"/>
        <v/>
      </c>
      <c r="N579" s="73"/>
    </row>
    <row r="580" spans="1:14">
      <c r="A580" s="97" t="str">
        <f t="shared" si="66"/>
        <v/>
      </c>
      <c r="B580" s="98" t="str">
        <f t="shared" si="65"/>
        <v/>
      </c>
      <c r="C580" s="99"/>
      <c r="D580" s="137"/>
      <c r="E580" s="100"/>
      <c r="F580" s="57"/>
      <c r="G580" s="58">
        <f t="shared" si="67"/>
        <v>0</v>
      </c>
      <c r="H580" s="58">
        <f>IF(E580="",0,IFERROR(VLOOKUP(E580,档案费管理台账!$D$4:$H$1000,5,0),0))</f>
        <v>0</v>
      </c>
      <c r="I580" s="57"/>
      <c r="J580" s="57"/>
      <c r="K580" s="57"/>
      <c r="L580" s="57"/>
      <c r="M580" s="58" t="str">
        <f t="shared" si="68"/>
        <v/>
      </c>
      <c r="N580" s="73"/>
    </row>
    <row r="581" spans="1:14">
      <c r="A581" s="97" t="str">
        <f t="shared" si="66"/>
        <v/>
      </c>
      <c r="B581" s="98" t="str">
        <f t="shared" si="65"/>
        <v/>
      </c>
      <c r="C581" s="99"/>
      <c r="D581" s="137"/>
      <c r="E581" s="100"/>
      <c r="F581" s="57"/>
      <c r="G581" s="58">
        <f t="shared" si="67"/>
        <v>0</v>
      </c>
      <c r="H581" s="58">
        <f>IF(E581="",0,IFERROR(VLOOKUP(E581,档案费管理台账!$D$4:$H$1000,5,0),0))</f>
        <v>0</v>
      </c>
      <c r="I581" s="57"/>
      <c r="J581" s="57"/>
      <c r="K581" s="57"/>
      <c r="L581" s="57"/>
      <c r="M581" s="58" t="str">
        <f t="shared" si="68"/>
        <v/>
      </c>
      <c r="N581" s="73"/>
    </row>
    <row r="582" spans="1:14">
      <c r="A582" s="97" t="str">
        <f t="shared" si="66"/>
        <v/>
      </c>
      <c r="B582" s="98" t="str">
        <f t="shared" si="65"/>
        <v/>
      </c>
      <c r="C582" s="99"/>
      <c r="D582" s="137"/>
      <c r="E582" s="100"/>
      <c r="F582" s="57"/>
      <c r="G582" s="58">
        <f t="shared" si="67"/>
        <v>0</v>
      </c>
      <c r="H582" s="58">
        <f>IF(E582="",0,IFERROR(VLOOKUP(E582,档案费管理台账!$D$4:$H$1000,5,0),0))</f>
        <v>0</v>
      </c>
      <c r="I582" s="57"/>
      <c r="J582" s="57"/>
      <c r="K582" s="57"/>
      <c r="L582" s="57"/>
      <c r="M582" s="58" t="str">
        <f t="shared" si="68"/>
        <v/>
      </c>
      <c r="N582" s="73"/>
    </row>
    <row r="583" spans="1:14">
      <c r="A583" s="97" t="str">
        <f t="shared" si="66"/>
        <v/>
      </c>
      <c r="B583" s="98" t="str">
        <f t="shared" si="65"/>
        <v/>
      </c>
      <c r="C583" s="99"/>
      <c r="D583" s="137"/>
      <c r="E583" s="100"/>
      <c r="F583" s="57"/>
      <c r="G583" s="58">
        <f t="shared" si="67"/>
        <v>0</v>
      </c>
      <c r="H583" s="58">
        <f>IF(E583="",0,IFERROR(VLOOKUP(E583,档案费管理台账!$D$4:$H$1000,5,0),0))</f>
        <v>0</v>
      </c>
      <c r="I583" s="57"/>
      <c r="J583" s="57"/>
      <c r="K583" s="57"/>
      <c r="L583" s="57"/>
      <c r="M583" s="58" t="str">
        <f t="shared" si="68"/>
        <v/>
      </c>
      <c r="N583" s="73"/>
    </row>
    <row r="584" spans="1:14">
      <c r="A584" s="97" t="str">
        <f t="shared" si="66"/>
        <v/>
      </c>
      <c r="B584" s="98" t="str">
        <f t="shared" si="65"/>
        <v/>
      </c>
      <c r="C584" s="99"/>
      <c r="D584" s="137"/>
      <c r="E584" s="100"/>
      <c r="F584" s="57"/>
      <c r="G584" s="58">
        <f t="shared" si="67"/>
        <v>0</v>
      </c>
      <c r="H584" s="58">
        <f>IF(E584="",0,IFERROR(VLOOKUP(E584,档案费管理台账!$D$4:$H$1000,5,0),0))</f>
        <v>0</v>
      </c>
      <c r="I584" s="57"/>
      <c r="J584" s="57"/>
      <c r="K584" s="57"/>
      <c r="L584" s="57"/>
      <c r="M584" s="58" t="str">
        <f t="shared" si="68"/>
        <v/>
      </c>
      <c r="N584" s="73"/>
    </row>
    <row r="585" spans="1:14">
      <c r="A585" s="97" t="str">
        <f t="shared" si="66"/>
        <v/>
      </c>
      <c r="B585" s="98" t="str">
        <f t="shared" si="65"/>
        <v/>
      </c>
      <c r="C585" s="99"/>
      <c r="D585" s="137"/>
      <c r="E585" s="100"/>
      <c r="F585" s="57"/>
      <c r="G585" s="58">
        <f t="shared" si="67"/>
        <v>0</v>
      </c>
      <c r="H585" s="58">
        <f>IF(E585="",0,IFERROR(VLOOKUP(E585,档案费管理台账!$D$4:$H$1000,5,0),0))</f>
        <v>0</v>
      </c>
      <c r="I585" s="57"/>
      <c r="J585" s="57"/>
      <c r="K585" s="57"/>
      <c r="L585" s="57"/>
      <c r="M585" s="58" t="str">
        <f t="shared" si="68"/>
        <v/>
      </c>
      <c r="N585" s="73"/>
    </row>
    <row r="586" spans="1:14">
      <c r="A586" s="97" t="str">
        <f t="shared" si="66"/>
        <v/>
      </c>
      <c r="B586" s="98" t="str">
        <f t="shared" si="65"/>
        <v/>
      </c>
      <c r="C586" s="99"/>
      <c r="D586" s="137"/>
      <c r="E586" s="100"/>
      <c r="F586" s="57"/>
      <c r="G586" s="58">
        <f t="shared" si="67"/>
        <v>0</v>
      </c>
      <c r="H586" s="58">
        <f>IF(E586="",0,IFERROR(VLOOKUP(E586,档案费管理台账!$D$4:$H$1000,5,0),0))</f>
        <v>0</v>
      </c>
      <c r="I586" s="57"/>
      <c r="J586" s="57"/>
      <c r="K586" s="57"/>
      <c r="L586" s="57"/>
      <c r="M586" s="58" t="str">
        <f t="shared" si="68"/>
        <v/>
      </c>
      <c r="N586" s="73"/>
    </row>
    <row r="587" spans="1:14">
      <c r="A587" s="97" t="str">
        <f t="shared" si="66"/>
        <v/>
      </c>
      <c r="B587" s="98" t="str">
        <f t="shared" si="65"/>
        <v/>
      </c>
      <c r="C587" s="99"/>
      <c r="D587" s="137"/>
      <c r="E587" s="100"/>
      <c r="F587" s="57"/>
      <c r="G587" s="58">
        <f t="shared" si="67"/>
        <v>0</v>
      </c>
      <c r="H587" s="58">
        <f>IF(E587="",0,IFERROR(VLOOKUP(E587,档案费管理台账!$D$4:$H$1000,5,0),0))</f>
        <v>0</v>
      </c>
      <c r="I587" s="57"/>
      <c r="J587" s="57"/>
      <c r="K587" s="57"/>
      <c r="L587" s="57"/>
      <c r="M587" s="58" t="str">
        <f t="shared" si="68"/>
        <v/>
      </c>
      <c r="N587" s="73"/>
    </row>
    <row r="588" spans="1:14">
      <c r="A588" s="97" t="str">
        <f t="shared" si="66"/>
        <v/>
      </c>
      <c r="B588" s="98" t="str">
        <f t="shared" si="65"/>
        <v/>
      </c>
      <c r="C588" s="99"/>
      <c r="D588" s="137"/>
      <c r="E588" s="100"/>
      <c r="F588" s="57"/>
      <c r="G588" s="58">
        <f t="shared" si="67"/>
        <v>0</v>
      </c>
      <c r="H588" s="58">
        <f>IF(E588="",0,IFERROR(VLOOKUP(E588,档案费管理台账!$D$4:$H$1000,5,0),0))</f>
        <v>0</v>
      </c>
      <c r="I588" s="57"/>
      <c r="J588" s="57"/>
      <c r="K588" s="57"/>
      <c r="L588" s="57"/>
      <c r="M588" s="58" t="str">
        <f t="shared" si="68"/>
        <v/>
      </c>
      <c r="N588" s="73"/>
    </row>
    <row r="589" spans="1:14">
      <c r="A589" s="97" t="str">
        <f t="shared" si="66"/>
        <v/>
      </c>
      <c r="B589" s="98" t="str">
        <f t="shared" si="65"/>
        <v/>
      </c>
      <c r="C589" s="99"/>
      <c r="D589" s="137"/>
      <c r="E589" s="100"/>
      <c r="F589" s="57"/>
      <c r="G589" s="58">
        <f t="shared" si="67"/>
        <v>0</v>
      </c>
      <c r="H589" s="58">
        <f>IF(E589="",0,IFERROR(VLOOKUP(E589,档案费管理台账!$D$4:$H$1000,5,0),0))</f>
        <v>0</v>
      </c>
      <c r="I589" s="57"/>
      <c r="J589" s="57"/>
      <c r="K589" s="57"/>
      <c r="L589" s="57"/>
      <c r="M589" s="58" t="str">
        <f t="shared" si="68"/>
        <v/>
      </c>
      <c r="N589" s="73"/>
    </row>
    <row r="590" spans="1:14">
      <c r="A590" s="97" t="str">
        <f t="shared" si="66"/>
        <v/>
      </c>
      <c r="B590" s="98" t="str">
        <f t="shared" si="65"/>
        <v/>
      </c>
      <c r="C590" s="99"/>
      <c r="D590" s="137"/>
      <c r="E590" s="100"/>
      <c r="F590" s="57"/>
      <c r="G590" s="58">
        <f t="shared" si="67"/>
        <v>0</v>
      </c>
      <c r="H590" s="58">
        <f>IF(E590="",0,IFERROR(VLOOKUP(E590,档案费管理台账!$D$4:$H$1000,5,0),0))</f>
        <v>0</v>
      </c>
      <c r="I590" s="57"/>
      <c r="J590" s="57"/>
      <c r="K590" s="57"/>
      <c r="L590" s="57"/>
      <c r="M590" s="58" t="str">
        <f t="shared" si="68"/>
        <v/>
      </c>
      <c r="N590" s="73"/>
    </row>
    <row r="591" spans="1:14">
      <c r="A591" s="97" t="str">
        <f t="shared" si="66"/>
        <v/>
      </c>
      <c r="B591" s="98" t="str">
        <f t="shared" si="65"/>
        <v/>
      </c>
      <c r="C591" s="99"/>
      <c r="D591" s="137"/>
      <c r="E591" s="100"/>
      <c r="F591" s="57"/>
      <c r="G591" s="58">
        <f t="shared" si="67"/>
        <v>0</v>
      </c>
      <c r="H591" s="58">
        <f>IF(E591="",0,IFERROR(VLOOKUP(E591,档案费管理台账!$D$4:$H$1000,5,0),0))</f>
        <v>0</v>
      </c>
      <c r="I591" s="57"/>
      <c r="J591" s="57"/>
      <c r="K591" s="57"/>
      <c r="L591" s="57"/>
      <c r="M591" s="58" t="str">
        <f t="shared" si="68"/>
        <v/>
      </c>
      <c r="N591" s="73"/>
    </row>
    <row r="592" spans="1:14">
      <c r="A592" s="97" t="str">
        <f t="shared" si="66"/>
        <v/>
      </c>
      <c r="B592" s="98" t="str">
        <f t="shared" si="65"/>
        <v/>
      </c>
      <c r="C592" s="99"/>
      <c r="D592" s="137"/>
      <c r="E592" s="100"/>
      <c r="F592" s="57"/>
      <c r="G592" s="58">
        <f t="shared" si="67"/>
        <v>0</v>
      </c>
      <c r="H592" s="58">
        <f>IF(E592="",0,IFERROR(VLOOKUP(E592,档案费管理台账!$D$4:$H$1000,5,0),0))</f>
        <v>0</v>
      </c>
      <c r="I592" s="57"/>
      <c r="J592" s="57"/>
      <c r="K592" s="57"/>
      <c r="L592" s="57"/>
      <c r="M592" s="58" t="str">
        <f t="shared" si="68"/>
        <v/>
      </c>
      <c r="N592" s="73"/>
    </row>
    <row r="593" spans="1:14">
      <c r="A593" s="97" t="str">
        <f t="shared" si="66"/>
        <v/>
      </c>
      <c r="B593" s="98" t="str">
        <f t="shared" si="65"/>
        <v/>
      </c>
      <c r="C593" s="99"/>
      <c r="D593" s="137"/>
      <c r="E593" s="100"/>
      <c r="F593" s="57"/>
      <c r="G593" s="58">
        <f t="shared" si="67"/>
        <v>0</v>
      </c>
      <c r="H593" s="58">
        <f>IF(E593="",0,IFERROR(VLOOKUP(E593,档案费管理台账!$D$4:$H$1000,5,0),0))</f>
        <v>0</v>
      </c>
      <c r="I593" s="57"/>
      <c r="J593" s="57"/>
      <c r="K593" s="57"/>
      <c r="L593" s="57"/>
      <c r="M593" s="58" t="str">
        <f t="shared" si="68"/>
        <v/>
      </c>
      <c r="N593" s="73"/>
    </row>
    <row r="594" spans="1:14">
      <c r="A594" s="97" t="str">
        <f t="shared" si="66"/>
        <v/>
      </c>
      <c r="B594" s="98" t="str">
        <f t="shared" si="65"/>
        <v/>
      </c>
      <c r="C594" s="99"/>
      <c r="D594" s="137"/>
      <c r="E594" s="100"/>
      <c r="F594" s="57"/>
      <c r="G594" s="58">
        <f t="shared" si="67"/>
        <v>0</v>
      </c>
      <c r="H594" s="58">
        <f>IF(E594="",0,IFERROR(VLOOKUP(E594,档案费管理台账!$D$4:$H$1000,5,0),0))</f>
        <v>0</v>
      </c>
      <c r="I594" s="57"/>
      <c r="J594" s="57"/>
      <c r="K594" s="57"/>
      <c r="L594" s="57"/>
      <c r="M594" s="58" t="str">
        <f t="shared" si="68"/>
        <v/>
      </c>
      <c r="N594" s="73"/>
    </row>
    <row r="595" spans="1:14">
      <c r="A595" s="97" t="str">
        <f t="shared" si="66"/>
        <v/>
      </c>
      <c r="B595" s="98" t="str">
        <f t="shared" si="65"/>
        <v/>
      </c>
      <c r="C595" s="99"/>
      <c r="D595" s="137"/>
      <c r="E595" s="100"/>
      <c r="F595" s="57"/>
      <c r="G595" s="58">
        <f t="shared" si="67"/>
        <v>0</v>
      </c>
      <c r="H595" s="58">
        <f>IF(E595="",0,IFERROR(VLOOKUP(E595,档案费管理台账!$D$4:$H$1000,5,0),0))</f>
        <v>0</v>
      </c>
      <c r="I595" s="57"/>
      <c r="J595" s="57"/>
      <c r="K595" s="57"/>
      <c r="L595" s="57"/>
      <c r="M595" s="58" t="str">
        <f t="shared" si="68"/>
        <v/>
      </c>
      <c r="N595" s="73"/>
    </row>
    <row r="596" spans="1:14">
      <c r="A596" s="97" t="str">
        <f t="shared" si="66"/>
        <v/>
      </c>
      <c r="B596" s="98" t="str">
        <f t="shared" si="65"/>
        <v/>
      </c>
      <c r="C596" s="99"/>
      <c r="D596" s="137"/>
      <c r="E596" s="100"/>
      <c r="F596" s="57"/>
      <c r="G596" s="58">
        <f t="shared" si="67"/>
        <v>0</v>
      </c>
      <c r="H596" s="58">
        <f>IF(E596="",0,IFERROR(VLOOKUP(E596,档案费管理台账!$D$4:$H$1000,5,0),0))</f>
        <v>0</v>
      </c>
      <c r="I596" s="57"/>
      <c r="J596" s="57"/>
      <c r="K596" s="57"/>
      <c r="L596" s="57"/>
      <c r="M596" s="58" t="str">
        <f t="shared" si="68"/>
        <v/>
      </c>
      <c r="N596" s="73"/>
    </row>
    <row r="597" spans="1:14">
      <c r="A597" s="97" t="str">
        <f t="shared" si="66"/>
        <v/>
      </c>
      <c r="B597" s="98" t="str">
        <f t="shared" si="65"/>
        <v/>
      </c>
      <c r="C597" s="99"/>
      <c r="D597" s="137"/>
      <c r="E597" s="100"/>
      <c r="F597" s="57"/>
      <c r="G597" s="58">
        <f t="shared" si="67"/>
        <v>0</v>
      </c>
      <c r="H597" s="58">
        <f>IF(E597="",0,IFERROR(VLOOKUP(E597,档案费管理台账!$D$4:$H$1000,5,0),0))</f>
        <v>0</v>
      </c>
      <c r="I597" s="57"/>
      <c r="J597" s="57"/>
      <c r="K597" s="57"/>
      <c r="L597" s="57"/>
      <c r="M597" s="58" t="str">
        <f t="shared" si="68"/>
        <v/>
      </c>
      <c r="N597" s="73"/>
    </row>
    <row r="598" spans="1:14">
      <c r="A598" s="97" t="str">
        <f t="shared" si="66"/>
        <v/>
      </c>
      <c r="B598" s="98" t="str">
        <f t="shared" si="65"/>
        <v/>
      </c>
      <c r="C598" s="99"/>
      <c r="D598" s="137"/>
      <c r="E598" s="100"/>
      <c r="F598" s="57"/>
      <c r="G598" s="58">
        <f t="shared" si="67"/>
        <v>0</v>
      </c>
      <c r="H598" s="58">
        <f>IF(E598="",0,IFERROR(VLOOKUP(E598,档案费管理台账!$D$4:$H$1000,5,0),0))</f>
        <v>0</v>
      </c>
      <c r="I598" s="57"/>
      <c r="J598" s="57"/>
      <c r="K598" s="57"/>
      <c r="L598" s="57"/>
      <c r="M598" s="58" t="str">
        <f t="shared" si="68"/>
        <v/>
      </c>
      <c r="N598" s="73"/>
    </row>
    <row r="599" spans="1:14">
      <c r="A599" s="97" t="str">
        <f t="shared" si="66"/>
        <v/>
      </c>
      <c r="B599" s="98" t="str">
        <f t="shared" si="65"/>
        <v/>
      </c>
      <c r="C599" s="99"/>
      <c r="D599" s="137"/>
      <c r="E599" s="100"/>
      <c r="F599" s="57"/>
      <c r="G599" s="58">
        <f t="shared" si="67"/>
        <v>0</v>
      </c>
      <c r="H599" s="58">
        <f>IF(E599="",0,IFERROR(VLOOKUP(E599,档案费管理台账!$D$4:$H$1000,5,0),0))</f>
        <v>0</v>
      </c>
      <c r="I599" s="57"/>
      <c r="J599" s="57"/>
      <c r="K599" s="57"/>
      <c r="L599" s="57"/>
      <c r="M599" s="58" t="str">
        <f t="shared" si="68"/>
        <v/>
      </c>
      <c r="N599" s="73"/>
    </row>
    <row r="600" spans="1:14">
      <c r="A600" s="97" t="str">
        <f t="shared" si="66"/>
        <v/>
      </c>
      <c r="B600" s="98" t="str">
        <f t="shared" si="65"/>
        <v/>
      </c>
      <c r="C600" s="99"/>
      <c r="D600" s="137"/>
      <c r="E600" s="100"/>
      <c r="F600" s="57"/>
      <c r="G600" s="58">
        <f t="shared" si="67"/>
        <v>0</v>
      </c>
      <c r="H600" s="58">
        <f>IF(E600="",0,IFERROR(VLOOKUP(E600,档案费管理台账!$D$4:$H$1000,5,0),0))</f>
        <v>0</v>
      </c>
      <c r="I600" s="57"/>
      <c r="J600" s="57"/>
      <c r="K600" s="57"/>
      <c r="L600" s="57"/>
      <c r="M600" s="58" t="str">
        <f t="shared" si="68"/>
        <v/>
      </c>
      <c r="N600" s="73"/>
    </row>
    <row r="601" spans="1:14">
      <c r="A601" s="97" t="str">
        <f t="shared" si="66"/>
        <v/>
      </c>
      <c r="B601" s="98" t="str">
        <f t="shared" si="65"/>
        <v/>
      </c>
      <c r="C601" s="99"/>
      <c r="D601" s="137"/>
      <c r="E601" s="100"/>
      <c r="F601" s="57"/>
      <c r="G601" s="58">
        <f t="shared" si="67"/>
        <v>0</v>
      </c>
      <c r="H601" s="58">
        <f>IF(E601="",0,IFERROR(VLOOKUP(E601,档案费管理台账!$D$4:$H$1000,5,0),0))</f>
        <v>0</v>
      </c>
      <c r="I601" s="57"/>
      <c r="J601" s="57"/>
      <c r="K601" s="57"/>
      <c r="L601" s="57"/>
      <c r="M601" s="58" t="str">
        <f t="shared" si="68"/>
        <v/>
      </c>
      <c r="N601" s="73"/>
    </row>
    <row r="602" spans="1:14">
      <c r="A602" s="97" t="str">
        <f t="shared" si="66"/>
        <v/>
      </c>
      <c r="B602" s="98" t="str">
        <f t="shared" si="65"/>
        <v/>
      </c>
      <c r="C602" s="99"/>
      <c r="D602" s="137"/>
      <c r="E602" s="100"/>
      <c r="F602" s="57"/>
      <c r="G602" s="58">
        <f t="shared" si="67"/>
        <v>0</v>
      </c>
      <c r="H602" s="58">
        <f>IF(E602="",0,IFERROR(VLOOKUP(E602,档案费管理台账!$D$4:$H$1000,5,0),0))</f>
        <v>0</v>
      </c>
      <c r="I602" s="57"/>
      <c r="J602" s="57"/>
      <c r="K602" s="57"/>
      <c r="L602" s="57"/>
      <c r="M602" s="58" t="str">
        <f t="shared" si="68"/>
        <v/>
      </c>
      <c r="N602" s="73"/>
    </row>
    <row r="603" spans="1:14">
      <c r="A603" s="97" t="str">
        <f t="shared" si="66"/>
        <v/>
      </c>
      <c r="B603" s="98" t="str">
        <f t="shared" si="65"/>
        <v/>
      </c>
      <c r="C603" s="99"/>
      <c r="D603" s="137"/>
      <c r="E603" s="100"/>
      <c r="F603" s="57"/>
      <c r="G603" s="58">
        <f t="shared" si="67"/>
        <v>0</v>
      </c>
      <c r="H603" s="58">
        <f>IF(E603="",0,IFERROR(VLOOKUP(E603,档案费管理台账!$D$4:$H$1000,5,0),0))</f>
        <v>0</v>
      </c>
      <c r="I603" s="57"/>
      <c r="J603" s="57"/>
      <c r="K603" s="57"/>
      <c r="L603" s="57"/>
      <c r="M603" s="58" t="str">
        <f t="shared" si="68"/>
        <v/>
      </c>
      <c r="N603" s="73"/>
    </row>
    <row r="604" spans="1:14">
      <c r="A604" s="97" t="str">
        <f t="shared" si="66"/>
        <v/>
      </c>
      <c r="B604" s="98" t="str">
        <f t="shared" si="65"/>
        <v/>
      </c>
      <c r="C604" s="99"/>
      <c r="D604" s="137"/>
      <c r="E604" s="100"/>
      <c r="F604" s="57"/>
      <c r="G604" s="58">
        <f t="shared" si="67"/>
        <v>0</v>
      </c>
      <c r="H604" s="58">
        <f>IF(E604="",0,IFERROR(VLOOKUP(E604,档案费管理台账!$D$4:$H$1000,5,0),0))</f>
        <v>0</v>
      </c>
      <c r="I604" s="57"/>
      <c r="J604" s="57"/>
      <c r="K604" s="57"/>
      <c r="L604" s="57"/>
      <c r="M604" s="58" t="str">
        <f t="shared" si="68"/>
        <v/>
      </c>
      <c r="N604" s="73"/>
    </row>
    <row r="605" spans="1:14">
      <c r="A605" s="97" t="str">
        <f t="shared" si="66"/>
        <v/>
      </c>
      <c r="B605" s="98" t="str">
        <f t="shared" si="65"/>
        <v/>
      </c>
      <c r="C605" s="99"/>
      <c r="D605" s="137"/>
      <c r="E605" s="100"/>
      <c r="F605" s="57"/>
      <c r="G605" s="58">
        <f t="shared" si="67"/>
        <v>0</v>
      </c>
      <c r="H605" s="58">
        <f>IF(E605="",0,IFERROR(VLOOKUP(E605,档案费管理台账!$D$4:$H$1000,5,0),0))</f>
        <v>0</v>
      </c>
      <c r="I605" s="57"/>
      <c r="J605" s="57"/>
      <c r="K605" s="57"/>
      <c r="L605" s="57"/>
      <c r="M605" s="58" t="str">
        <f t="shared" si="68"/>
        <v/>
      </c>
      <c r="N605" s="73"/>
    </row>
    <row r="606" spans="1:14">
      <c r="A606" s="97" t="str">
        <f t="shared" si="66"/>
        <v/>
      </c>
      <c r="B606" s="98" t="str">
        <f t="shared" si="65"/>
        <v/>
      </c>
      <c r="C606" s="99"/>
      <c r="D606" s="137"/>
      <c r="E606" s="100"/>
      <c r="F606" s="57"/>
      <c r="G606" s="58">
        <f t="shared" si="67"/>
        <v>0</v>
      </c>
      <c r="H606" s="58">
        <f>IF(E606="",0,IFERROR(VLOOKUP(E606,档案费管理台账!$D$4:$H$1000,5,0),0))</f>
        <v>0</v>
      </c>
      <c r="I606" s="57"/>
      <c r="J606" s="57"/>
      <c r="K606" s="57"/>
      <c r="L606" s="57"/>
      <c r="M606" s="58" t="str">
        <f t="shared" si="68"/>
        <v/>
      </c>
      <c r="N606" s="73"/>
    </row>
    <row r="607" spans="1:14">
      <c r="A607" s="97" t="str">
        <f t="shared" si="66"/>
        <v/>
      </c>
      <c r="B607" s="98" t="str">
        <f t="shared" si="65"/>
        <v/>
      </c>
      <c r="C607" s="99"/>
      <c r="D607" s="137"/>
      <c r="E607" s="100"/>
      <c r="F607" s="57"/>
      <c r="G607" s="58">
        <f t="shared" si="67"/>
        <v>0</v>
      </c>
      <c r="H607" s="58">
        <f>IF(E607="",0,IFERROR(VLOOKUP(E607,档案费管理台账!$D$4:$H$1000,5,0),0))</f>
        <v>0</v>
      </c>
      <c r="I607" s="57"/>
      <c r="J607" s="57"/>
      <c r="K607" s="57"/>
      <c r="L607" s="57"/>
      <c r="M607" s="58" t="str">
        <f t="shared" si="68"/>
        <v/>
      </c>
      <c r="N607" s="73"/>
    </row>
    <row r="608" spans="1:14">
      <c r="A608" s="97" t="str">
        <f t="shared" si="66"/>
        <v/>
      </c>
      <c r="B608" s="98" t="str">
        <f t="shared" si="65"/>
        <v/>
      </c>
      <c r="C608" s="99"/>
      <c r="D608" s="137"/>
      <c r="E608" s="100"/>
      <c r="F608" s="57"/>
      <c r="G608" s="58">
        <f t="shared" si="67"/>
        <v>0</v>
      </c>
      <c r="H608" s="58">
        <f>IF(E608="",0,IFERROR(VLOOKUP(E608,档案费管理台账!$D$4:$H$1000,5,0),0))</f>
        <v>0</v>
      </c>
      <c r="I608" s="57"/>
      <c r="J608" s="57"/>
      <c r="K608" s="57"/>
      <c r="L608" s="57"/>
      <c r="M608" s="58" t="str">
        <f t="shared" si="68"/>
        <v/>
      </c>
      <c r="N608" s="73"/>
    </row>
    <row r="609" spans="1:14">
      <c r="A609" s="97" t="str">
        <f t="shared" si="66"/>
        <v/>
      </c>
      <c r="B609" s="98" t="str">
        <f t="shared" si="65"/>
        <v/>
      </c>
      <c r="C609" s="99"/>
      <c r="D609" s="137"/>
      <c r="E609" s="100"/>
      <c r="F609" s="57"/>
      <c r="G609" s="58">
        <f t="shared" si="67"/>
        <v>0</v>
      </c>
      <c r="H609" s="58">
        <f>IF(E609="",0,IFERROR(VLOOKUP(E609,档案费管理台账!$D$4:$H$1000,5,0),0))</f>
        <v>0</v>
      </c>
      <c r="I609" s="57"/>
      <c r="J609" s="57"/>
      <c r="K609" s="57"/>
      <c r="L609" s="57"/>
      <c r="M609" s="58" t="str">
        <f t="shared" si="68"/>
        <v/>
      </c>
      <c r="N609" s="73"/>
    </row>
    <row r="610" spans="1:14">
      <c r="A610" s="97" t="str">
        <f t="shared" si="66"/>
        <v/>
      </c>
      <c r="B610" s="98" t="str">
        <f t="shared" si="65"/>
        <v/>
      </c>
      <c r="C610" s="99"/>
      <c r="D610" s="137"/>
      <c r="E610" s="100"/>
      <c r="F610" s="57"/>
      <c r="G610" s="58">
        <f t="shared" si="67"/>
        <v>0</v>
      </c>
      <c r="H610" s="58">
        <f>IF(E610="",0,IFERROR(VLOOKUP(E610,档案费管理台账!$D$4:$H$1000,5,0),0))</f>
        <v>0</v>
      </c>
      <c r="I610" s="57"/>
      <c r="J610" s="57"/>
      <c r="K610" s="57"/>
      <c r="L610" s="57"/>
      <c r="M610" s="58" t="str">
        <f t="shared" si="68"/>
        <v/>
      </c>
      <c r="N610" s="73"/>
    </row>
    <row r="611" spans="1:14">
      <c r="A611" s="97" t="str">
        <f t="shared" si="66"/>
        <v/>
      </c>
      <c r="B611" s="98" t="str">
        <f t="shared" si="65"/>
        <v/>
      </c>
      <c r="C611" s="99"/>
      <c r="D611" s="137"/>
      <c r="E611" s="100"/>
      <c r="F611" s="57"/>
      <c r="G611" s="58">
        <f t="shared" si="67"/>
        <v>0</v>
      </c>
      <c r="H611" s="58">
        <f>IF(E611="",0,IFERROR(VLOOKUP(E611,档案费管理台账!$D$4:$H$1000,5,0),0))</f>
        <v>0</v>
      </c>
      <c r="I611" s="57"/>
      <c r="J611" s="57"/>
      <c r="K611" s="57"/>
      <c r="L611" s="57"/>
      <c r="M611" s="58" t="str">
        <f t="shared" si="68"/>
        <v/>
      </c>
      <c r="N611" s="73"/>
    </row>
    <row r="612" spans="1:14">
      <c r="A612" s="97" t="str">
        <f t="shared" si="66"/>
        <v/>
      </c>
      <c r="B612" s="98" t="str">
        <f t="shared" si="65"/>
        <v/>
      </c>
      <c r="C612" s="99"/>
      <c r="D612" s="137"/>
      <c r="E612" s="100"/>
      <c r="F612" s="57"/>
      <c r="G612" s="58">
        <f t="shared" si="67"/>
        <v>0</v>
      </c>
      <c r="H612" s="58">
        <f>IF(E612="",0,IFERROR(VLOOKUP(E612,档案费管理台账!$D$4:$H$1000,5,0),0))</f>
        <v>0</v>
      </c>
      <c r="I612" s="57"/>
      <c r="J612" s="57"/>
      <c r="K612" s="57"/>
      <c r="L612" s="57"/>
      <c r="M612" s="58" t="str">
        <f t="shared" si="68"/>
        <v/>
      </c>
      <c r="N612" s="73"/>
    </row>
    <row r="613" spans="1:14">
      <c r="A613" s="97" t="str">
        <f t="shared" si="66"/>
        <v/>
      </c>
      <c r="B613" s="98" t="str">
        <f t="shared" si="65"/>
        <v/>
      </c>
      <c r="C613" s="99"/>
      <c r="D613" s="137"/>
      <c r="E613" s="100"/>
      <c r="F613" s="57"/>
      <c r="G613" s="58">
        <f t="shared" si="67"/>
        <v>0</v>
      </c>
      <c r="H613" s="58">
        <f>IF(E613="",0,IFERROR(VLOOKUP(E613,档案费管理台账!$D$4:$H$1000,5,0),0))</f>
        <v>0</v>
      </c>
      <c r="I613" s="57"/>
      <c r="J613" s="57"/>
      <c r="K613" s="57"/>
      <c r="L613" s="57"/>
      <c r="M613" s="58" t="str">
        <f t="shared" si="68"/>
        <v/>
      </c>
      <c r="N613" s="73"/>
    </row>
    <row r="614" spans="1:14">
      <c r="A614" s="97" t="str">
        <f t="shared" si="66"/>
        <v/>
      </c>
      <c r="B614" s="98" t="str">
        <f t="shared" si="65"/>
        <v/>
      </c>
      <c r="C614" s="99"/>
      <c r="D614" s="137"/>
      <c r="E614" s="100"/>
      <c r="F614" s="57"/>
      <c r="G614" s="58">
        <f t="shared" si="67"/>
        <v>0</v>
      </c>
      <c r="H614" s="58">
        <f>IF(E614="",0,IFERROR(VLOOKUP(E614,档案费管理台账!$D$4:$H$1000,5,0),0))</f>
        <v>0</v>
      </c>
      <c r="I614" s="57"/>
      <c r="J614" s="57"/>
      <c r="K614" s="57"/>
      <c r="L614" s="57"/>
      <c r="M614" s="58" t="str">
        <f t="shared" si="68"/>
        <v/>
      </c>
      <c r="N614" s="73"/>
    </row>
    <row r="615" spans="1:14">
      <c r="A615" s="97" t="str">
        <f t="shared" si="66"/>
        <v/>
      </c>
      <c r="B615" s="98" t="str">
        <f t="shared" si="65"/>
        <v/>
      </c>
      <c r="C615" s="99"/>
      <c r="D615" s="137"/>
      <c r="E615" s="100"/>
      <c r="F615" s="57"/>
      <c r="G615" s="58">
        <f t="shared" si="67"/>
        <v>0</v>
      </c>
      <c r="H615" s="58">
        <f>IF(E615="",0,IFERROR(VLOOKUP(E615,档案费管理台账!$D$4:$H$1000,5,0),0))</f>
        <v>0</v>
      </c>
      <c r="I615" s="57"/>
      <c r="J615" s="57"/>
      <c r="K615" s="57"/>
      <c r="L615" s="57"/>
      <c r="M615" s="58" t="str">
        <f t="shared" si="68"/>
        <v/>
      </c>
      <c r="N615" s="73"/>
    </row>
    <row r="616" spans="1:14">
      <c r="A616" s="97" t="str">
        <f t="shared" si="66"/>
        <v/>
      </c>
      <c r="B616" s="98" t="str">
        <f t="shared" si="65"/>
        <v/>
      </c>
      <c r="C616" s="99"/>
      <c r="D616" s="137"/>
      <c r="E616" s="100"/>
      <c r="F616" s="57"/>
      <c r="G616" s="58">
        <f t="shared" si="67"/>
        <v>0</v>
      </c>
      <c r="H616" s="58">
        <f>IF(E616="",0,IFERROR(VLOOKUP(E616,档案费管理台账!$D$4:$H$1000,5,0),0))</f>
        <v>0</v>
      </c>
      <c r="I616" s="57"/>
      <c r="J616" s="57"/>
      <c r="K616" s="57"/>
      <c r="L616" s="57"/>
      <c r="M616" s="58" t="str">
        <f t="shared" si="68"/>
        <v/>
      </c>
      <c r="N616" s="73"/>
    </row>
    <row r="617" spans="1:14">
      <c r="A617" s="97" t="str">
        <f t="shared" si="66"/>
        <v/>
      </c>
      <c r="B617" s="98" t="str">
        <f t="shared" si="65"/>
        <v/>
      </c>
      <c r="C617" s="99"/>
      <c r="D617" s="137"/>
      <c r="E617" s="100"/>
      <c r="F617" s="57"/>
      <c r="G617" s="58">
        <f t="shared" si="67"/>
        <v>0</v>
      </c>
      <c r="H617" s="58">
        <f>IF(E617="",0,IFERROR(VLOOKUP(E617,档案费管理台账!$D$4:$H$1000,5,0),0))</f>
        <v>0</v>
      </c>
      <c r="I617" s="57"/>
      <c r="J617" s="57"/>
      <c r="K617" s="57"/>
      <c r="L617" s="57"/>
      <c r="M617" s="58" t="str">
        <f t="shared" si="68"/>
        <v/>
      </c>
      <c r="N617" s="73"/>
    </row>
    <row r="618" spans="1:14">
      <c r="A618" s="97" t="str">
        <f t="shared" si="66"/>
        <v/>
      </c>
      <c r="B618" s="98" t="str">
        <f t="shared" si="65"/>
        <v/>
      </c>
      <c r="C618" s="99"/>
      <c r="D618" s="137"/>
      <c r="E618" s="100"/>
      <c r="F618" s="57"/>
      <c r="G618" s="58">
        <f t="shared" si="67"/>
        <v>0</v>
      </c>
      <c r="H618" s="58">
        <f>IF(E618="",0,IFERROR(VLOOKUP(E618,档案费管理台账!$D$4:$H$1000,5,0),0))</f>
        <v>0</v>
      </c>
      <c r="I618" s="57"/>
      <c r="J618" s="57"/>
      <c r="K618" s="57"/>
      <c r="L618" s="57"/>
      <c r="M618" s="58" t="str">
        <f t="shared" si="68"/>
        <v/>
      </c>
      <c r="N618" s="73"/>
    </row>
    <row r="619" spans="1:14">
      <c r="A619" s="97" t="str">
        <f t="shared" si="66"/>
        <v/>
      </c>
      <c r="B619" s="98" t="str">
        <f t="shared" si="65"/>
        <v/>
      </c>
      <c r="C619" s="99"/>
      <c r="D619" s="137"/>
      <c r="E619" s="100"/>
      <c r="F619" s="57"/>
      <c r="G619" s="58">
        <f t="shared" si="67"/>
        <v>0</v>
      </c>
      <c r="H619" s="58">
        <f>IF(E619="",0,IFERROR(VLOOKUP(E619,档案费管理台账!$D$4:$H$1000,5,0),0))</f>
        <v>0</v>
      </c>
      <c r="I619" s="57"/>
      <c r="J619" s="57"/>
      <c r="K619" s="57"/>
      <c r="L619" s="57"/>
      <c r="M619" s="58" t="str">
        <f t="shared" si="68"/>
        <v/>
      </c>
      <c r="N619" s="73"/>
    </row>
    <row r="620" spans="1:14">
      <c r="A620" s="97" t="str">
        <f t="shared" si="66"/>
        <v/>
      </c>
      <c r="B620" s="98" t="str">
        <f t="shared" ref="B620:B683" si="69">IF(C620="","",MONTH(C620)&amp;"月")</f>
        <v/>
      </c>
      <c r="C620" s="99"/>
      <c r="D620" s="137"/>
      <c r="E620" s="100"/>
      <c r="F620" s="57"/>
      <c r="G620" s="58">
        <f t="shared" si="67"/>
        <v>0</v>
      </c>
      <c r="H620" s="58">
        <f>IF(E620="",0,IFERROR(VLOOKUP(E620,档案费管理台账!$D$4:$H$1000,5,0),0))</f>
        <v>0</v>
      </c>
      <c r="I620" s="57"/>
      <c r="J620" s="57"/>
      <c r="K620" s="57"/>
      <c r="L620" s="57"/>
      <c r="M620" s="58" t="str">
        <f t="shared" si="68"/>
        <v/>
      </c>
      <c r="N620" s="73"/>
    </row>
    <row r="621" spans="1:14">
      <c r="A621" s="97" t="str">
        <f t="shared" ref="A621:A684" si="70">IF(C621="","",ROW()-42)</f>
        <v/>
      </c>
      <c r="B621" s="98" t="str">
        <f t="shared" si="69"/>
        <v/>
      </c>
      <c r="C621" s="99"/>
      <c r="D621" s="137"/>
      <c r="E621" s="100"/>
      <c r="F621" s="57"/>
      <c r="G621" s="58">
        <f t="shared" ref="G621:G684" si="71">IF(F621="",0,F621*$K$41)</f>
        <v>0</v>
      </c>
      <c r="H621" s="58">
        <f>IF(E621="",0,IFERROR(VLOOKUP(E621,档案费管理台账!$D$4:$H$1000,5,0),0))</f>
        <v>0</v>
      </c>
      <c r="I621" s="57"/>
      <c r="J621" s="57"/>
      <c r="K621" s="57"/>
      <c r="L621" s="57"/>
      <c r="M621" s="58" t="str">
        <f t="shared" ref="M621:M684" si="72">IF(C621="","",ROUND(M620+G621-I621-J621-K621-L621-H621,2))</f>
        <v/>
      </c>
      <c r="N621" s="73"/>
    </row>
    <row r="622" spans="1:14">
      <c r="A622" s="97" t="str">
        <f t="shared" si="70"/>
        <v/>
      </c>
      <c r="B622" s="98" t="str">
        <f t="shared" si="69"/>
        <v/>
      </c>
      <c r="C622" s="99"/>
      <c r="D622" s="137"/>
      <c r="E622" s="100"/>
      <c r="F622" s="57"/>
      <c r="G622" s="58">
        <f t="shared" si="71"/>
        <v>0</v>
      </c>
      <c r="H622" s="58">
        <f>IF(E622="",0,IFERROR(VLOOKUP(E622,档案费管理台账!$D$4:$H$1000,5,0),0))</f>
        <v>0</v>
      </c>
      <c r="I622" s="57"/>
      <c r="J622" s="57"/>
      <c r="K622" s="57"/>
      <c r="L622" s="57"/>
      <c r="M622" s="58" t="str">
        <f t="shared" si="72"/>
        <v/>
      </c>
      <c r="N622" s="73"/>
    </row>
    <row r="623" spans="1:14">
      <c r="A623" s="97" t="str">
        <f t="shared" si="70"/>
        <v/>
      </c>
      <c r="B623" s="98" t="str">
        <f t="shared" si="69"/>
        <v/>
      </c>
      <c r="C623" s="99"/>
      <c r="D623" s="137"/>
      <c r="E623" s="100"/>
      <c r="F623" s="57"/>
      <c r="G623" s="58">
        <f t="shared" si="71"/>
        <v>0</v>
      </c>
      <c r="H623" s="58">
        <f>IF(E623="",0,IFERROR(VLOOKUP(E623,档案费管理台账!$D$4:$H$1000,5,0),0))</f>
        <v>0</v>
      </c>
      <c r="I623" s="57"/>
      <c r="J623" s="57"/>
      <c r="K623" s="57"/>
      <c r="L623" s="57"/>
      <c r="M623" s="58" t="str">
        <f t="shared" si="72"/>
        <v/>
      </c>
      <c r="N623" s="73"/>
    </row>
    <row r="624" spans="1:14">
      <c r="A624" s="97" t="str">
        <f t="shared" si="70"/>
        <v/>
      </c>
      <c r="B624" s="98" t="str">
        <f t="shared" si="69"/>
        <v/>
      </c>
      <c r="C624" s="99"/>
      <c r="D624" s="137"/>
      <c r="E624" s="100"/>
      <c r="F624" s="57"/>
      <c r="G624" s="58">
        <f t="shared" si="71"/>
        <v>0</v>
      </c>
      <c r="H624" s="58">
        <f>IF(E624="",0,IFERROR(VLOOKUP(E624,档案费管理台账!$D$4:$H$1000,5,0),0))</f>
        <v>0</v>
      </c>
      <c r="I624" s="57"/>
      <c r="J624" s="57"/>
      <c r="K624" s="57"/>
      <c r="L624" s="57"/>
      <c r="M624" s="58" t="str">
        <f t="shared" si="72"/>
        <v/>
      </c>
      <c r="N624" s="73"/>
    </row>
    <row r="625" spans="1:14">
      <c r="A625" s="97" t="str">
        <f t="shared" si="70"/>
        <v/>
      </c>
      <c r="B625" s="98" t="str">
        <f t="shared" si="69"/>
        <v/>
      </c>
      <c r="C625" s="99"/>
      <c r="D625" s="137"/>
      <c r="E625" s="100"/>
      <c r="F625" s="57"/>
      <c r="G625" s="58">
        <f t="shared" si="71"/>
        <v>0</v>
      </c>
      <c r="H625" s="58">
        <f>IF(E625="",0,IFERROR(VLOOKUP(E625,档案费管理台账!$D$4:$H$1000,5,0),0))</f>
        <v>0</v>
      </c>
      <c r="I625" s="57"/>
      <c r="J625" s="57"/>
      <c r="K625" s="57"/>
      <c r="L625" s="57"/>
      <c r="M625" s="58" t="str">
        <f t="shared" si="72"/>
        <v/>
      </c>
      <c r="N625" s="73"/>
    </row>
    <row r="626" spans="1:14">
      <c r="A626" s="97" t="str">
        <f t="shared" si="70"/>
        <v/>
      </c>
      <c r="B626" s="98" t="str">
        <f t="shared" si="69"/>
        <v/>
      </c>
      <c r="C626" s="99"/>
      <c r="D626" s="137"/>
      <c r="E626" s="100"/>
      <c r="F626" s="57"/>
      <c r="G626" s="58">
        <f t="shared" si="71"/>
        <v>0</v>
      </c>
      <c r="H626" s="58">
        <f>IF(E626="",0,IFERROR(VLOOKUP(E626,档案费管理台账!$D$4:$H$1000,5,0),0))</f>
        <v>0</v>
      </c>
      <c r="I626" s="57"/>
      <c r="J626" s="57"/>
      <c r="K626" s="57"/>
      <c r="L626" s="57"/>
      <c r="M626" s="58" t="str">
        <f t="shared" si="72"/>
        <v/>
      </c>
      <c r="N626" s="73"/>
    </row>
    <row r="627" spans="1:14">
      <c r="A627" s="97" t="str">
        <f t="shared" si="70"/>
        <v/>
      </c>
      <c r="B627" s="98" t="str">
        <f t="shared" si="69"/>
        <v/>
      </c>
      <c r="C627" s="99"/>
      <c r="D627" s="137"/>
      <c r="E627" s="100"/>
      <c r="F627" s="57"/>
      <c r="G627" s="58">
        <f t="shared" si="71"/>
        <v>0</v>
      </c>
      <c r="H627" s="58">
        <f>IF(E627="",0,IFERROR(VLOOKUP(E627,档案费管理台账!$D$4:$H$1000,5,0),0))</f>
        <v>0</v>
      </c>
      <c r="I627" s="57"/>
      <c r="J627" s="57"/>
      <c r="K627" s="57"/>
      <c r="L627" s="57"/>
      <c r="M627" s="58" t="str">
        <f t="shared" si="72"/>
        <v/>
      </c>
      <c r="N627" s="73"/>
    </row>
    <row r="628" spans="1:14">
      <c r="A628" s="97" t="str">
        <f t="shared" si="70"/>
        <v/>
      </c>
      <c r="B628" s="98" t="str">
        <f t="shared" si="69"/>
        <v/>
      </c>
      <c r="C628" s="99"/>
      <c r="D628" s="137"/>
      <c r="E628" s="100"/>
      <c r="F628" s="57"/>
      <c r="G628" s="58">
        <f t="shared" si="71"/>
        <v>0</v>
      </c>
      <c r="H628" s="58">
        <f>IF(E628="",0,IFERROR(VLOOKUP(E628,档案费管理台账!$D$4:$H$1000,5,0),0))</f>
        <v>0</v>
      </c>
      <c r="I628" s="57"/>
      <c r="J628" s="57"/>
      <c r="K628" s="57"/>
      <c r="L628" s="57"/>
      <c r="M628" s="58" t="str">
        <f t="shared" si="72"/>
        <v/>
      </c>
      <c r="N628" s="73"/>
    </row>
    <row r="629" spans="1:14">
      <c r="A629" s="97" t="str">
        <f t="shared" si="70"/>
        <v/>
      </c>
      <c r="B629" s="98" t="str">
        <f t="shared" si="69"/>
        <v/>
      </c>
      <c r="C629" s="99"/>
      <c r="D629" s="137"/>
      <c r="E629" s="100"/>
      <c r="F629" s="57"/>
      <c r="G629" s="58">
        <f t="shared" si="71"/>
        <v>0</v>
      </c>
      <c r="H629" s="58">
        <f>IF(E629="",0,IFERROR(VLOOKUP(E629,档案费管理台账!$D$4:$H$1000,5,0),0))</f>
        <v>0</v>
      </c>
      <c r="I629" s="57"/>
      <c r="J629" s="57"/>
      <c r="K629" s="57"/>
      <c r="L629" s="57"/>
      <c r="M629" s="58" t="str">
        <f t="shared" si="72"/>
        <v/>
      </c>
      <c r="N629" s="73"/>
    </row>
    <row r="630" spans="1:14">
      <c r="A630" s="97" t="str">
        <f t="shared" si="70"/>
        <v/>
      </c>
      <c r="B630" s="98" t="str">
        <f t="shared" si="69"/>
        <v/>
      </c>
      <c r="C630" s="99"/>
      <c r="D630" s="137"/>
      <c r="E630" s="100"/>
      <c r="F630" s="57"/>
      <c r="G630" s="58">
        <f t="shared" si="71"/>
        <v>0</v>
      </c>
      <c r="H630" s="58">
        <f>IF(E630="",0,IFERROR(VLOOKUP(E630,档案费管理台账!$D$4:$H$1000,5,0),0))</f>
        <v>0</v>
      </c>
      <c r="I630" s="57"/>
      <c r="J630" s="57"/>
      <c r="K630" s="57"/>
      <c r="L630" s="57"/>
      <c r="M630" s="58" t="str">
        <f t="shared" si="72"/>
        <v/>
      </c>
      <c r="N630" s="73"/>
    </row>
    <row r="631" spans="1:14">
      <c r="A631" s="97" t="str">
        <f t="shared" si="70"/>
        <v/>
      </c>
      <c r="B631" s="98" t="str">
        <f t="shared" si="69"/>
        <v/>
      </c>
      <c r="C631" s="99"/>
      <c r="D631" s="137"/>
      <c r="E631" s="100"/>
      <c r="F631" s="57"/>
      <c r="G631" s="58">
        <f t="shared" si="71"/>
        <v>0</v>
      </c>
      <c r="H631" s="58">
        <f>IF(E631="",0,IFERROR(VLOOKUP(E631,档案费管理台账!$D$4:$H$1000,5,0),0))</f>
        <v>0</v>
      </c>
      <c r="I631" s="57"/>
      <c r="J631" s="57"/>
      <c r="K631" s="57"/>
      <c r="L631" s="57"/>
      <c r="M631" s="58" t="str">
        <f t="shared" si="72"/>
        <v/>
      </c>
      <c r="N631" s="73"/>
    </row>
    <row r="632" spans="1:14">
      <c r="A632" s="97" t="str">
        <f t="shared" si="70"/>
        <v/>
      </c>
      <c r="B632" s="98" t="str">
        <f t="shared" si="69"/>
        <v/>
      </c>
      <c r="C632" s="99"/>
      <c r="D632" s="137"/>
      <c r="E632" s="100"/>
      <c r="F632" s="57"/>
      <c r="G632" s="58">
        <f t="shared" si="71"/>
        <v>0</v>
      </c>
      <c r="H632" s="58">
        <f>IF(E632="",0,IFERROR(VLOOKUP(E632,档案费管理台账!$D$4:$H$1000,5,0),0))</f>
        <v>0</v>
      </c>
      <c r="I632" s="57"/>
      <c r="J632" s="57"/>
      <c r="K632" s="57"/>
      <c r="L632" s="57"/>
      <c r="M632" s="58" t="str">
        <f t="shared" si="72"/>
        <v/>
      </c>
      <c r="N632" s="73"/>
    </row>
    <row r="633" spans="1:14">
      <c r="A633" s="97" t="str">
        <f t="shared" si="70"/>
        <v/>
      </c>
      <c r="B633" s="98" t="str">
        <f t="shared" si="69"/>
        <v/>
      </c>
      <c r="C633" s="99"/>
      <c r="D633" s="137"/>
      <c r="E633" s="100"/>
      <c r="F633" s="57"/>
      <c r="G633" s="58">
        <f t="shared" si="71"/>
        <v>0</v>
      </c>
      <c r="H633" s="58">
        <f>IF(E633="",0,IFERROR(VLOOKUP(E633,档案费管理台账!$D$4:$H$1000,5,0),0))</f>
        <v>0</v>
      </c>
      <c r="I633" s="57"/>
      <c r="J633" s="57"/>
      <c r="K633" s="57"/>
      <c r="L633" s="57"/>
      <c r="M633" s="58" t="str">
        <f t="shared" si="72"/>
        <v/>
      </c>
      <c r="N633" s="73"/>
    </row>
    <row r="634" spans="1:14">
      <c r="A634" s="97" t="str">
        <f t="shared" si="70"/>
        <v/>
      </c>
      <c r="B634" s="98" t="str">
        <f t="shared" si="69"/>
        <v/>
      </c>
      <c r="C634" s="99"/>
      <c r="D634" s="137"/>
      <c r="E634" s="100"/>
      <c r="F634" s="57"/>
      <c r="G634" s="58">
        <f t="shared" si="71"/>
        <v>0</v>
      </c>
      <c r="H634" s="58">
        <f>IF(E634="",0,IFERROR(VLOOKUP(E634,档案费管理台账!$D$4:$H$1000,5,0),0))</f>
        <v>0</v>
      </c>
      <c r="I634" s="57"/>
      <c r="J634" s="57"/>
      <c r="K634" s="57"/>
      <c r="L634" s="57"/>
      <c r="M634" s="58" t="str">
        <f t="shared" si="72"/>
        <v/>
      </c>
      <c r="N634" s="73"/>
    </row>
    <row r="635" spans="1:14">
      <c r="A635" s="97" t="str">
        <f t="shared" si="70"/>
        <v/>
      </c>
      <c r="B635" s="98" t="str">
        <f t="shared" si="69"/>
        <v/>
      </c>
      <c r="C635" s="99"/>
      <c r="D635" s="137"/>
      <c r="E635" s="100"/>
      <c r="F635" s="57"/>
      <c r="G635" s="58">
        <f t="shared" si="71"/>
        <v>0</v>
      </c>
      <c r="H635" s="58">
        <f>IF(E635="",0,IFERROR(VLOOKUP(E635,档案费管理台账!$D$4:$H$1000,5,0),0))</f>
        <v>0</v>
      </c>
      <c r="I635" s="57"/>
      <c r="J635" s="57"/>
      <c r="K635" s="57"/>
      <c r="L635" s="57"/>
      <c r="M635" s="58" t="str">
        <f t="shared" si="72"/>
        <v/>
      </c>
      <c r="N635" s="73"/>
    </row>
    <row r="636" spans="1:14">
      <c r="A636" s="97" t="str">
        <f t="shared" si="70"/>
        <v/>
      </c>
      <c r="B636" s="98" t="str">
        <f t="shared" si="69"/>
        <v/>
      </c>
      <c r="C636" s="99"/>
      <c r="D636" s="137"/>
      <c r="E636" s="100"/>
      <c r="F636" s="57"/>
      <c r="G636" s="58">
        <f t="shared" si="71"/>
        <v>0</v>
      </c>
      <c r="H636" s="58">
        <f>IF(E636="",0,IFERROR(VLOOKUP(E636,档案费管理台账!$D$4:$H$1000,5,0),0))</f>
        <v>0</v>
      </c>
      <c r="I636" s="57"/>
      <c r="J636" s="57"/>
      <c r="K636" s="57"/>
      <c r="L636" s="57"/>
      <c r="M636" s="58" t="str">
        <f t="shared" si="72"/>
        <v/>
      </c>
      <c r="N636" s="73"/>
    </row>
    <row r="637" spans="1:14">
      <c r="A637" s="97" t="str">
        <f t="shared" si="70"/>
        <v/>
      </c>
      <c r="B637" s="98" t="str">
        <f t="shared" si="69"/>
        <v/>
      </c>
      <c r="C637" s="99"/>
      <c r="D637" s="137"/>
      <c r="E637" s="100"/>
      <c r="F637" s="57"/>
      <c r="G637" s="58">
        <f t="shared" si="71"/>
        <v>0</v>
      </c>
      <c r="H637" s="58">
        <f>IF(E637="",0,IFERROR(VLOOKUP(E637,档案费管理台账!$D$4:$H$1000,5,0),0))</f>
        <v>0</v>
      </c>
      <c r="I637" s="57"/>
      <c r="J637" s="57"/>
      <c r="K637" s="57"/>
      <c r="L637" s="57"/>
      <c r="M637" s="58" t="str">
        <f t="shared" si="72"/>
        <v/>
      </c>
      <c r="N637" s="73"/>
    </row>
    <row r="638" spans="1:14">
      <c r="A638" s="97" t="str">
        <f t="shared" si="70"/>
        <v/>
      </c>
      <c r="B638" s="98" t="str">
        <f t="shared" si="69"/>
        <v/>
      </c>
      <c r="C638" s="99"/>
      <c r="D638" s="137"/>
      <c r="E638" s="100"/>
      <c r="F638" s="57"/>
      <c r="G638" s="58">
        <f t="shared" si="71"/>
        <v>0</v>
      </c>
      <c r="H638" s="58">
        <f>IF(E638="",0,IFERROR(VLOOKUP(E638,档案费管理台账!$D$4:$H$1000,5,0),0))</f>
        <v>0</v>
      </c>
      <c r="I638" s="57"/>
      <c r="J638" s="57"/>
      <c r="K638" s="57"/>
      <c r="L638" s="57"/>
      <c r="M638" s="58" t="str">
        <f t="shared" si="72"/>
        <v/>
      </c>
      <c r="N638" s="73"/>
    </row>
    <row r="639" spans="1:14">
      <c r="A639" s="97" t="str">
        <f t="shared" si="70"/>
        <v/>
      </c>
      <c r="B639" s="98" t="str">
        <f t="shared" si="69"/>
        <v/>
      </c>
      <c r="C639" s="99"/>
      <c r="D639" s="137"/>
      <c r="E639" s="100"/>
      <c r="F639" s="57"/>
      <c r="G639" s="58">
        <f t="shared" si="71"/>
        <v>0</v>
      </c>
      <c r="H639" s="58">
        <f>IF(E639="",0,IFERROR(VLOOKUP(E639,档案费管理台账!$D$4:$H$1000,5,0),0))</f>
        <v>0</v>
      </c>
      <c r="I639" s="57"/>
      <c r="J639" s="57"/>
      <c r="K639" s="57"/>
      <c r="L639" s="57"/>
      <c r="M639" s="58" t="str">
        <f t="shared" si="72"/>
        <v/>
      </c>
      <c r="N639" s="73"/>
    </row>
    <row r="640" spans="1:14">
      <c r="A640" s="97" t="str">
        <f t="shared" si="70"/>
        <v/>
      </c>
      <c r="B640" s="98" t="str">
        <f t="shared" si="69"/>
        <v/>
      </c>
      <c r="C640" s="99"/>
      <c r="D640" s="137"/>
      <c r="E640" s="100"/>
      <c r="F640" s="57"/>
      <c r="G640" s="58">
        <f t="shared" si="71"/>
        <v>0</v>
      </c>
      <c r="H640" s="58">
        <f>IF(E640="",0,IFERROR(VLOOKUP(E640,档案费管理台账!$D$4:$H$1000,5,0),0))</f>
        <v>0</v>
      </c>
      <c r="I640" s="57"/>
      <c r="J640" s="57"/>
      <c r="K640" s="57"/>
      <c r="L640" s="57"/>
      <c r="M640" s="58" t="str">
        <f t="shared" si="72"/>
        <v/>
      </c>
      <c r="N640" s="73"/>
    </row>
    <row r="641" spans="1:14">
      <c r="A641" s="97" t="str">
        <f t="shared" si="70"/>
        <v/>
      </c>
      <c r="B641" s="98" t="str">
        <f t="shared" si="69"/>
        <v/>
      </c>
      <c r="C641" s="99"/>
      <c r="D641" s="137"/>
      <c r="E641" s="100"/>
      <c r="F641" s="57"/>
      <c r="G641" s="58">
        <f t="shared" si="71"/>
        <v>0</v>
      </c>
      <c r="H641" s="58">
        <f>IF(E641="",0,IFERROR(VLOOKUP(E641,档案费管理台账!$D$4:$H$1000,5,0),0))</f>
        <v>0</v>
      </c>
      <c r="I641" s="57"/>
      <c r="J641" s="57"/>
      <c r="K641" s="57"/>
      <c r="L641" s="57"/>
      <c r="M641" s="58" t="str">
        <f t="shared" si="72"/>
        <v/>
      </c>
      <c r="N641" s="73"/>
    </row>
    <row r="642" spans="1:14">
      <c r="A642" s="97" t="str">
        <f t="shared" si="70"/>
        <v/>
      </c>
      <c r="B642" s="98" t="str">
        <f t="shared" si="69"/>
        <v/>
      </c>
      <c r="C642" s="99"/>
      <c r="D642" s="137"/>
      <c r="E642" s="100"/>
      <c r="F642" s="57"/>
      <c r="G642" s="58">
        <f t="shared" si="71"/>
        <v>0</v>
      </c>
      <c r="H642" s="58">
        <f>IF(E642="",0,IFERROR(VLOOKUP(E642,档案费管理台账!$D$4:$H$1000,5,0),0))</f>
        <v>0</v>
      </c>
      <c r="I642" s="57"/>
      <c r="J642" s="57"/>
      <c r="K642" s="57"/>
      <c r="L642" s="57"/>
      <c r="M642" s="58" t="str">
        <f t="shared" si="72"/>
        <v/>
      </c>
      <c r="N642" s="73"/>
    </row>
    <row r="643" spans="1:14">
      <c r="A643" s="97" t="str">
        <f t="shared" si="70"/>
        <v/>
      </c>
      <c r="B643" s="98" t="str">
        <f t="shared" si="69"/>
        <v/>
      </c>
      <c r="C643" s="99"/>
      <c r="D643" s="137"/>
      <c r="E643" s="100"/>
      <c r="F643" s="57"/>
      <c r="G643" s="58">
        <f t="shared" si="71"/>
        <v>0</v>
      </c>
      <c r="H643" s="58">
        <f>IF(E643="",0,IFERROR(VLOOKUP(E643,档案费管理台账!$D$4:$H$1000,5,0),0))</f>
        <v>0</v>
      </c>
      <c r="I643" s="57"/>
      <c r="J643" s="57"/>
      <c r="K643" s="57"/>
      <c r="L643" s="57"/>
      <c r="M643" s="58" t="str">
        <f t="shared" si="72"/>
        <v/>
      </c>
      <c r="N643" s="73"/>
    </row>
    <row r="644" spans="1:14">
      <c r="A644" s="97" t="str">
        <f t="shared" si="70"/>
        <v/>
      </c>
      <c r="B644" s="98" t="str">
        <f t="shared" si="69"/>
        <v/>
      </c>
      <c r="C644" s="99"/>
      <c r="D644" s="137"/>
      <c r="E644" s="100"/>
      <c r="F644" s="57"/>
      <c r="G644" s="58">
        <f t="shared" si="71"/>
        <v>0</v>
      </c>
      <c r="H644" s="58">
        <f>IF(E644="",0,IFERROR(VLOOKUP(E644,档案费管理台账!$D$4:$H$1000,5,0),0))</f>
        <v>0</v>
      </c>
      <c r="I644" s="57"/>
      <c r="J644" s="57"/>
      <c r="K644" s="57"/>
      <c r="L644" s="57"/>
      <c r="M644" s="58" t="str">
        <f t="shared" si="72"/>
        <v/>
      </c>
      <c r="N644" s="73"/>
    </row>
    <row r="645" spans="1:14">
      <c r="A645" s="97" t="str">
        <f t="shared" si="70"/>
        <v/>
      </c>
      <c r="B645" s="98" t="str">
        <f t="shared" si="69"/>
        <v/>
      </c>
      <c r="C645" s="99"/>
      <c r="D645" s="137"/>
      <c r="E645" s="100"/>
      <c r="F645" s="57"/>
      <c r="G645" s="58">
        <f t="shared" si="71"/>
        <v>0</v>
      </c>
      <c r="H645" s="58">
        <f>IF(E645="",0,IFERROR(VLOOKUP(E645,档案费管理台账!$D$4:$H$1000,5,0),0))</f>
        <v>0</v>
      </c>
      <c r="I645" s="57"/>
      <c r="J645" s="57"/>
      <c r="K645" s="57"/>
      <c r="L645" s="57"/>
      <c r="M645" s="58" t="str">
        <f t="shared" si="72"/>
        <v/>
      </c>
      <c r="N645" s="73"/>
    </row>
    <row r="646" spans="1:14">
      <c r="A646" s="97" t="str">
        <f t="shared" si="70"/>
        <v/>
      </c>
      <c r="B646" s="98" t="str">
        <f t="shared" si="69"/>
        <v/>
      </c>
      <c r="C646" s="99"/>
      <c r="D646" s="137"/>
      <c r="E646" s="100"/>
      <c r="F646" s="57"/>
      <c r="G646" s="58">
        <f t="shared" si="71"/>
        <v>0</v>
      </c>
      <c r="H646" s="58">
        <f>IF(E646="",0,IFERROR(VLOOKUP(E646,档案费管理台账!$D$4:$H$1000,5,0),0))</f>
        <v>0</v>
      </c>
      <c r="I646" s="57"/>
      <c r="J646" s="57"/>
      <c r="K646" s="57"/>
      <c r="L646" s="57"/>
      <c r="M646" s="58" t="str">
        <f t="shared" si="72"/>
        <v/>
      </c>
      <c r="N646" s="73"/>
    </row>
    <row r="647" spans="1:14">
      <c r="A647" s="97" t="str">
        <f t="shared" si="70"/>
        <v/>
      </c>
      <c r="B647" s="98" t="str">
        <f t="shared" si="69"/>
        <v/>
      </c>
      <c r="C647" s="99"/>
      <c r="D647" s="137"/>
      <c r="E647" s="100"/>
      <c r="F647" s="57"/>
      <c r="G647" s="58">
        <f t="shared" si="71"/>
        <v>0</v>
      </c>
      <c r="H647" s="58">
        <f>IF(E647="",0,IFERROR(VLOOKUP(E647,档案费管理台账!$D$4:$H$1000,5,0),0))</f>
        <v>0</v>
      </c>
      <c r="I647" s="57"/>
      <c r="J647" s="57"/>
      <c r="K647" s="57"/>
      <c r="L647" s="57"/>
      <c r="M647" s="58" t="str">
        <f t="shared" si="72"/>
        <v/>
      </c>
      <c r="N647" s="73"/>
    </row>
    <row r="648" spans="1:14">
      <c r="A648" s="97" t="str">
        <f t="shared" si="70"/>
        <v/>
      </c>
      <c r="B648" s="98" t="str">
        <f t="shared" si="69"/>
        <v/>
      </c>
      <c r="C648" s="99"/>
      <c r="D648" s="137"/>
      <c r="E648" s="100"/>
      <c r="F648" s="57"/>
      <c r="G648" s="58">
        <f t="shared" si="71"/>
        <v>0</v>
      </c>
      <c r="H648" s="58">
        <f>IF(E648="",0,IFERROR(VLOOKUP(E648,档案费管理台账!$D$4:$H$1000,5,0),0))</f>
        <v>0</v>
      </c>
      <c r="I648" s="57"/>
      <c r="J648" s="57"/>
      <c r="K648" s="57"/>
      <c r="L648" s="57"/>
      <c r="M648" s="58" t="str">
        <f t="shared" si="72"/>
        <v/>
      </c>
      <c r="N648" s="73"/>
    </row>
    <row r="649" spans="1:14">
      <c r="A649" s="97" t="str">
        <f t="shared" si="70"/>
        <v/>
      </c>
      <c r="B649" s="98" t="str">
        <f t="shared" si="69"/>
        <v/>
      </c>
      <c r="C649" s="99"/>
      <c r="D649" s="137"/>
      <c r="E649" s="100"/>
      <c r="F649" s="57"/>
      <c r="G649" s="58">
        <f t="shared" si="71"/>
        <v>0</v>
      </c>
      <c r="H649" s="58">
        <f>IF(E649="",0,IFERROR(VLOOKUP(E649,档案费管理台账!$D$4:$H$1000,5,0),0))</f>
        <v>0</v>
      </c>
      <c r="I649" s="57"/>
      <c r="J649" s="57"/>
      <c r="K649" s="57"/>
      <c r="L649" s="57"/>
      <c r="M649" s="58" t="str">
        <f t="shared" si="72"/>
        <v/>
      </c>
      <c r="N649" s="73"/>
    </row>
    <row r="650" spans="1:14">
      <c r="A650" s="97" t="str">
        <f t="shared" si="70"/>
        <v/>
      </c>
      <c r="B650" s="98" t="str">
        <f t="shared" si="69"/>
        <v/>
      </c>
      <c r="C650" s="99"/>
      <c r="D650" s="137"/>
      <c r="E650" s="100"/>
      <c r="F650" s="57"/>
      <c r="G650" s="58">
        <f t="shared" si="71"/>
        <v>0</v>
      </c>
      <c r="H650" s="58">
        <f>IF(E650="",0,IFERROR(VLOOKUP(E650,档案费管理台账!$D$4:$H$1000,5,0),0))</f>
        <v>0</v>
      </c>
      <c r="I650" s="57"/>
      <c r="J650" s="57"/>
      <c r="K650" s="57"/>
      <c r="L650" s="57"/>
      <c r="M650" s="58" t="str">
        <f t="shared" si="72"/>
        <v/>
      </c>
      <c r="N650" s="73"/>
    </row>
    <row r="651" spans="1:14">
      <c r="A651" s="97" t="str">
        <f t="shared" si="70"/>
        <v/>
      </c>
      <c r="B651" s="98" t="str">
        <f t="shared" si="69"/>
        <v/>
      </c>
      <c r="C651" s="99"/>
      <c r="D651" s="137"/>
      <c r="E651" s="100"/>
      <c r="F651" s="57"/>
      <c r="G651" s="58">
        <f t="shared" si="71"/>
        <v>0</v>
      </c>
      <c r="H651" s="58">
        <f>IF(E651="",0,IFERROR(VLOOKUP(E651,档案费管理台账!$D$4:$H$1000,5,0),0))</f>
        <v>0</v>
      </c>
      <c r="I651" s="57"/>
      <c r="J651" s="57"/>
      <c r="K651" s="57"/>
      <c r="L651" s="57"/>
      <c r="M651" s="58" t="str">
        <f t="shared" si="72"/>
        <v/>
      </c>
      <c r="N651" s="73"/>
    </row>
    <row r="652" spans="1:14">
      <c r="A652" s="97" t="str">
        <f t="shared" si="70"/>
        <v/>
      </c>
      <c r="B652" s="98" t="str">
        <f t="shared" si="69"/>
        <v/>
      </c>
      <c r="C652" s="99"/>
      <c r="D652" s="137"/>
      <c r="E652" s="100"/>
      <c r="F652" s="57"/>
      <c r="G652" s="58">
        <f t="shared" si="71"/>
        <v>0</v>
      </c>
      <c r="H652" s="58">
        <f>IF(E652="",0,IFERROR(VLOOKUP(E652,档案费管理台账!$D$4:$H$1000,5,0),0))</f>
        <v>0</v>
      </c>
      <c r="I652" s="57"/>
      <c r="J652" s="57"/>
      <c r="K652" s="57"/>
      <c r="L652" s="57"/>
      <c r="M652" s="58" t="str">
        <f t="shared" si="72"/>
        <v/>
      </c>
      <c r="N652" s="73"/>
    </row>
    <row r="653" spans="1:14">
      <c r="A653" s="97" t="str">
        <f t="shared" si="70"/>
        <v/>
      </c>
      <c r="B653" s="98" t="str">
        <f t="shared" si="69"/>
        <v/>
      </c>
      <c r="C653" s="99"/>
      <c r="D653" s="137"/>
      <c r="E653" s="100"/>
      <c r="F653" s="57"/>
      <c r="G653" s="58">
        <f t="shared" si="71"/>
        <v>0</v>
      </c>
      <c r="H653" s="58">
        <f>IF(E653="",0,IFERROR(VLOOKUP(E653,档案费管理台账!$D$4:$H$1000,5,0),0))</f>
        <v>0</v>
      </c>
      <c r="I653" s="57"/>
      <c r="J653" s="57"/>
      <c r="K653" s="57"/>
      <c r="L653" s="57"/>
      <c r="M653" s="58" t="str">
        <f t="shared" si="72"/>
        <v/>
      </c>
      <c r="N653" s="73"/>
    </row>
    <row r="654" spans="1:14">
      <c r="A654" s="97" t="str">
        <f t="shared" si="70"/>
        <v/>
      </c>
      <c r="B654" s="98" t="str">
        <f t="shared" si="69"/>
        <v/>
      </c>
      <c r="C654" s="99"/>
      <c r="D654" s="137"/>
      <c r="E654" s="100"/>
      <c r="F654" s="57"/>
      <c r="G654" s="58">
        <f t="shared" si="71"/>
        <v>0</v>
      </c>
      <c r="H654" s="58">
        <f>IF(E654="",0,IFERROR(VLOOKUP(E654,档案费管理台账!$D$4:$H$1000,5,0),0))</f>
        <v>0</v>
      </c>
      <c r="I654" s="57"/>
      <c r="J654" s="57"/>
      <c r="K654" s="57"/>
      <c r="L654" s="57"/>
      <c r="M654" s="58" t="str">
        <f t="shared" si="72"/>
        <v/>
      </c>
      <c r="N654" s="73"/>
    </row>
    <row r="655" spans="1:14">
      <c r="A655" s="97" t="str">
        <f t="shared" si="70"/>
        <v/>
      </c>
      <c r="B655" s="98" t="str">
        <f t="shared" si="69"/>
        <v/>
      </c>
      <c r="C655" s="99"/>
      <c r="D655" s="137"/>
      <c r="E655" s="100"/>
      <c r="F655" s="57"/>
      <c r="G655" s="58">
        <f t="shared" si="71"/>
        <v>0</v>
      </c>
      <c r="H655" s="58">
        <f>IF(E655="",0,IFERROR(VLOOKUP(E655,档案费管理台账!$D$4:$H$1000,5,0),0))</f>
        <v>0</v>
      </c>
      <c r="I655" s="57"/>
      <c r="J655" s="57"/>
      <c r="K655" s="57"/>
      <c r="L655" s="57"/>
      <c r="M655" s="58" t="str">
        <f t="shared" si="72"/>
        <v/>
      </c>
      <c r="N655" s="73"/>
    </row>
    <row r="656" spans="1:14">
      <c r="A656" s="97" t="str">
        <f t="shared" si="70"/>
        <v/>
      </c>
      <c r="B656" s="98" t="str">
        <f t="shared" si="69"/>
        <v/>
      </c>
      <c r="C656" s="99"/>
      <c r="D656" s="137"/>
      <c r="E656" s="100"/>
      <c r="F656" s="57"/>
      <c r="G656" s="58">
        <f t="shared" si="71"/>
        <v>0</v>
      </c>
      <c r="H656" s="58">
        <f>IF(E656="",0,IFERROR(VLOOKUP(E656,档案费管理台账!$D$4:$H$1000,5,0),0))</f>
        <v>0</v>
      </c>
      <c r="I656" s="57"/>
      <c r="J656" s="57"/>
      <c r="K656" s="57"/>
      <c r="L656" s="57"/>
      <c r="M656" s="58" t="str">
        <f t="shared" si="72"/>
        <v/>
      </c>
      <c r="N656" s="73"/>
    </row>
    <row r="657" spans="1:14">
      <c r="A657" s="97" t="str">
        <f t="shared" si="70"/>
        <v/>
      </c>
      <c r="B657" s="98" t="str">
        <f t="shared" si="69"/>
        <v/>
      </c>
      <c r="C657" s="99"/>
      <c r="D657" s="137"/>
      <c r="E657" s="100"/>
      <c r="F657" s="57"/>
      <c r="G657" s="58">
        <f t="shared" si="71"/>
        <v>0</v>
      </c>
      <c r="H657" s="58">
        <f>IF(E657="",0,IFERROR(VLOOKUP(E657,档案费管理台账!$D$4:$H$1000,5,0),0))</f>
        <v>0</v>
      </c>
      <c r="I657" s="57"/>
      <c r="J657" s="57"/>
      <c r="K657" s="57"/>
      <c r="L657" s="57"/>
      <c r="M657" s="58" t="str">
        <f t="shared" si="72"/>
        <v/>
      </c>
      <c r="N657" s="73"/>
    </row>
    <row r="658" spans="1:14">
      <c r="A658" s="97" t="str">
        <f t="shared" si="70"/>
        <v/>
      </c>
      <c r="B658" s="98" t="str">
        <f t="shared" si="69"/>
        <v/>
      </c>
      <c r="C658" s="99"/>
      <c r="D658" s="137"/>
      <c r="E658" s="100"/>
      <c r="F658" s="57"/>
      <c r="G658" s="58">
        <f t="shared" si="71"/>
        <v>0</v>
      </c>
      <c r="H658" s="58">
        <f>IF(E658="",0,IFERROR(VLOOKUP(E658,档案费管理台账!$D$4:$H$1000,5,0),0))</f>
        <v>0</v>
      </c>
      <c r="I658" s="57"/>
      <c r="J658" s="57"/>
      <c r="K658" s="57"/>
      <c r="L658" s="57"/>
      <c r="M658" s="58" t="str">
        <f t="shared" si="72"/>
        <v/>
      </c>
      <c r="N658" s="73"/>
    </row>
    <row r="659" spans="1:14">
      <c r="A659" s="97" t="str">
        <f t="shared" si="70"/>
        <v/>
      </c>
      <c r="B659" s="98" t="str">
        <f t="shared" si="69"/>
        <v/>
      </c>
      <c r="C659" s="99"/>
      <c r="D659" s="137"/>
      <c r="E659" s="100"/>
      <c r="F659" s="57"/>
      <c r="G659" s="58">
        <f t="shared" si="71"/>
        <v>0</v>
      </c>
      <c r="H659" s="58">
        <f>IF(E659="",0,IFERROR(VLOOKUP(E659,档案费管理台账!$D$4:$H$1000,5,0),0))</f>
        <v>0</v>
      </c>
      <c r="I659" s="57"/>
      <c r="J659" s="57"/>
      <c r="K659" s="57"/>
      <c r="L659" s="57"/>
      <c r="M659" s="58" t="str">
        <f t="shared" si="72"/>
        <v/>
      </c>
      <c r="N659" s="73"/>
    </row>
    <row r="660" spans="1:14">
      <c r="A660" s="97" t="str">
        <f t="shared" si="70"/>
        <v/>
      </c>
      <c r="B660" s="98" t="str">
        <f t="shared" si="69"/>
        <v/>
      </c>
      <c r="C660" s="99"/>
      <c r="D660" s="137"/>
      <c r="E660" s="100"/>
      <c r="F660" s="57"/>
      <c r="G660" s="58">
        <f t="shared" si="71"/>
        <v>0</v>
      </c>
      <c r="H660" s="58">
        <f>IF(E660="",0,IFERROR(VLOOKUP(E660,档案费管理台账!$D$4:$H$1000,5,0),0))</f>
        <v>0</v>
      </c>
      <c r="I660" s="57"/>
      <c r="J660" s="57"/>
      <c r="K660" s="57"/>
      <c r="L660" s="57"/>
      <c r="M660" s="58" t="str">
        <f t="shared" si="72"/>
        <v/>
      </c>
      <c r="N660" s="73"/>
    </row>
    <row r="661" spans="1:14">
      <c r="A661" s="97" t="str">
        <f t="shared" si="70"/>
        <v/>
      </c>
      <c r="B661" s="98" t="str">
        <f t="shared" si="69"/>
        <v/>
      </c>
      <c r="C661" s="99"/>
      <c r="D661" s="137"/>
      <c r="E661" s="100"/>
      <c r="F661" s="57"/>
      <c r="G661" s="58">
        <f t="shared" si="71"/>
        <v>0</v>
      </c>
      <c r="H661" s="58">
        <f>IF(E661="",0,IFERROR(VLOOKUP(E661,档案费管理台账!$D$4:$H$1000,5,0),0))</f>
        <v>0</v>
      </c>
      <c r="I661" s="57"/>
      <c r="J661" s="57"/>
      <c r="K661" s="57"/>
      <c r="L661" s="57"/>
      <c r="M661" s="58" t="str">
        <f t="shared" si="72"/>
        <v/>
      </c>
      <c r="N661" s="73"/>
    </row>
    <row r="662" spans="1:14">
      <c r="A662" s="97" t="str">
        <f t="shared" si="70"/>
        <v/>
      </c>
      <c r="B662" s="98" t="str">
        <f t="shared" si="69"/>
        <v/>
      </c>
      <c r="C662" s="99"/>
      <c r="D662" s="137"/>
      <c r="E662" s="100"/>
      <c r="F662" s="57"/>
      <c r="G662" s="58">
        <f t="shared" si="71"/>
        <v>0</v>
      </c>
      <c r="H662" s="58">
        <f>IF(E662="",0,IFERROR(VLOOKUP(E662,档案费管理台账!$D$4:$H$1000,5,0),0))</f>
        <v>0</v>
      </c>
      <c r="I662" s="57"/>
      <c r="J662" s="57"/>
      <c r="K662" s="57"/>
      <c r="L662" s="57"/>
      <c r="M662" s="58" t="str">
        <f t="shared" si="72"/>
        <v/>
      </c>
      <c r="N662" s="73"/>
    </row>
    <row r="663" spans="1:14">
      <c r="A663" s="97" t="str">
        <f t="shared" si="70"/>
        <v/>
      </c>
      <c r="B663" s="98" t="str">
        <f t="shared" si="69"/>
        <v/>
      </c>
      <c r="C663" s="99"/>
      <c r="D663" s="137"/>
      <c r="E663" s="100"/>
      <c r="F663" s="57"/>
      <c r="G663" s="58">
        <f t="shared" si="71"/>
        <v>0</v>
      </c>
      <c r="H663" s="58">
        <f>IF(E663="",0,IFERROR(VLOOKUP(E663,档案费管理台账!$D$4:$H$1000,5,0),0))</f>
        <v>0</v>
      </c>
      <c r="I663" s="57"/>
      <c r="J663" s="57"/>
      <c r="K663" s="57"/>
      <c r="L663" s="57"/>
      <c r="M663" s="58" t="str">
        <f t="shared" si="72"/>
        <v/>
      </c>
      <c r="N663" s="73"/>
    </row>
    <row r="664" spans="1:14">
      <c r="A664" s="97" t="str">
        <f t="shared" si="70"/>
        <v/>
      </c>
      <c r="B664" s="98" t="str">
        <f t="shared" si="69"/>
        <v/>
      </c>
      <c r="C664" s="99"/>
      <c r="D664" s="137"/>
      <c r="E664" s="100"/>
      <c r="F664" s="57"/>
      <c r="G664" s="58">
        <f t="shared" si="71"/>
        <v>0</v>
      </c>
      <c r="H664" s="58">
        <f>IF(E664="",0,IFERROR(VLOOKUP(E664,档案费管理台账!$D$4:$H$1000,5,0),0))</f>
        <v>0</v>
      </c>
      <c r="I664" s="57"/>
      <c r="J664" s="57"/>
      <c r="K664" s="57"/>
      <c r="L664" s="57"/>
      <c r="M664" s="58" t="str">
        <f t="shared" si="72"/>
        <v/>
      </c>
      <c r="N664" s="73"/>
    </row>
    <row r="665" spans="1:14">
      <c r="A665" s="97" t="str">
        <f t="shared" si="70"/>
        <v/>
      </c>
      <c r="B665" s="98" t="str">
        <f t="shared" si="69"/>
        <v/>
      </c>
      <c r="C665" s="99"/>
      <c r="D665" s="137"/>
      <c r="E665" s="100"/>
      <c r="F665" s="57"/>
      <c r="G665" s="58">
        <f t="shared" si="71"/>
        <v>0</v>
      </c>
      <c r="H665" s="58">
        <f>IF(E665="",0,IFERROR(VLOOKUP(E665,档案费管理台账!$D$4:$H$1000,5,0),0))</f>
        <v>0</v>
      </c>
      <c r="I665" s="57"/>
      <c r="J665" s="57"/>
      <c r="K665" s="57"/>
      <c r="L665" s="57"/>
      <c r="M665" s="58" t="str">
        <f t="shared" si="72"/>
        <v/>
      </c>
      <c r="N665" s="73"/>
    </row>
    <row r="666" spans="1:14">
      <c r="A666" s="97" t="str">
        <f t="shared" si="70"/>
        <v/>
      </c>
      <c r="B666" s="98" t="str">
        <f t="shared" si="69"/>
        <v/>
      </c>
      <c r="C666" s="99"/>
      <c r="D666" s="137"/>
      <c r="E666" s="100"/>
      <c r="F666" s="57"/>
      <c r="G666" s="58">
        <f t="shared" si="71"/>
        <v>0</v>
      </c>
      <c r="H666" s="58">
        <f>IF(E666="",0,IFERROR(VLOOKUP(E666,档案费管理台账!$D$4:$H$1000,5,0),0))</f>
        <v>0</v>
      </c>
      <c r="I666" s="57"/>
      <c r="J666" s="57"/>
      <c r="K666" s="57"/>
      <c r="L666" s="57"/>
      <c r="M666" s="58" t="str">
        <f t="shared" si="72"/>
        <v/>
      </c>
      <c r="N666" s="73"/>
    </row>
    <row r="667" spans="1:14">
      <c r="A667" s="97" t="str">
        <f t="shared" si="70"/>
        <v/>
      </c>
      <c r="B667" s="98" t="str">
        <f t="shared" si="69"/>
        <v/>
      </c>
      <c r="C667" s="99"/>
      <c r="D667" s="137"/>
      <c r="E667" s="100"/>
      <c r="F667" s="57"/>
      <c r="G667" s="58">
        <f t="shared" si="71"/>
        <v>0</v>
      </c>
      <c r="H667" s="58">
        <f>IF(E667="",0,IFERROR(VLOOKUP(E667,档案费管理台账!$D$4:$H$1000,5,0),0))</f>
        <v>0</v>
      </c>
      <c r="I667" s="57"/>
      <c r="J667" s="57"/>
      <c r="K667" s="57"/>
      <c r="L667" s="57"/>
      <c r="M667" s="58" t="str">
        <f t="shared" si="72"/>
        <v/>
      </c>
      <c r="N667" s="73"/>
    </row>
    <row r="668" spans="1:14">
      <c r="A668" s="97" t="str">
        <f t="shared" si="70"/>
        <v/>
      </c>
      <c r="B668" s="98" t="str">
        <f t="shared" si="69"/>
        <v/>
      </c>
      <c r="C668" s="99"/>
      <c r="D668" s="137"/>
      <c r="E668" s="100"/>
      <c r="F668" s="57"/>
      <c r="G668" s="58">
        <f t="shared" si="71"/>
        <v>0</v>
      </c>
      <c r="H668" s="58">
        <f>IF(E668="",0,IFERROR(VLOOKUP(E668,档案费管理台账!$D$4:$H$1000,5,0),0))</f>
        <v>0</v>
      </c>
      <c r="I668" s="57"/>
      <c r="J668" s="57"/>
      <c r="K668" s="57"/>
      <c r="L668" s="57"/>
      <c r="M668" s="58" t="str">
        <f t="shared" si="72"/>
        <v/>
      </c>
      <c r="N668" s="73"/>
    </row>
    <row r="669" spans="1:14">
      <c r="A669" s="97" t="str">
        <f t="shared" si="70"/>
        <v/>
      </c>
      <c r="B669" s="98" t="str">
        <f t="shared" si="69"/>
        <v/>
      </c>
      <c r="C669" s="99"/>
      <c r="D669" s="137"/>
      <c r="E669" s="100"/>
      <c r="F669" s="57"/>
      <c r="G669" s="58">
        <f t="shared" si="71"/>
        <v>0</v>
      </c>
      <c r="H669" s="58">
        <f>IF(E669="",0,IFERROR(VLOOKUP(E669,档案费管理台账!$D$4:$H$1000,5,0),0))</f>
        <v>0</v>
      </c>
      <c r="I669" s="57"/>
      <c r="J669" s="57"/>
      <c r="K669" s="57"/>
      <c r="L669" s="57"/>
      <c r="M669" s="58" t="str">
        <f t="shared" si="72"/>
        <v/>
      </c>
      <c r="N669" s="73"/>
    </row>
    <row r="670" spans="1:14">
      <c r="A670" s="97" t="str">
        <f t="shared" si="70"/>
        <v/>
      </c>
      <c r="B670" s="98" t="str">
        <f t="shared" si="69"/>
        <v/>
      </c>
      <c r="C670" s="99"/>
      <c r="D670" s="137"/>
      <c r="E670" s="100"/>
      <c r="F670" s="57"/>
      <c r="G670" s="58">
        <f t="shared" si="71"/>
        <v>0</v>
      </c>
      <c r="H670" s="58">
        <f>IF(E670="",0,IFERROR(VLOOKUP(E670,档案费管理台账!$D$4:$H$1000,5,0),0))</f>
        <v>0</v>
      </c>
      <c r="I670" s="57"/>
      <c r="J670" s="57"/>
      <c r="K670" s="57"/>
      <c r="L670" s="57"/>
      <c r="M670" s="58" t="str">
        <f t="shared" si="72"/>
        <v/>
      </c>
      <c r="N670" s="73"/>
    </row>
    <row r="671" spans="1:14">
      <c r="A671" s="97" t="str">
        <f t="shared" si="70"/>
        <v/>
      </c>
      <c r="B671" s="98" t="str">
        <f t="shared" si="69"/>
        <v/>
      </c>
      <c r="C671" s="99"/>
      <c r="D671" s="137"/>
      <c r="E671" s="100"/>
      <c r="F671" s="57"/>
      <c r="G671" s="58">
        <f t="shared" si="71"/>
        <v>0</v>
      </c>
      <c r="H671" s="58">
        <f>IF(E671="",0,IFERROR(VLOOKUP(E671,档案费管理台账!$D$4:$H$1000,5,0),0))</f>
        <v>0</v>
      </c>
      <c r="I671" s="57"/>
      <c r="J671" s="57"/>
      <c r="K671" s="57"/>
      <c r="L671" s="57"/>
      <c r="M671" s="58" t="str">
        <f t="shared" si="72"/>
        <v/>
      </c>
      <c r="N671" s="73"/>
    </row>
    <row r="672" spans="1:14">
      <c r="A672" s="97" t="str">
        <f t="shared" si="70"/>
        <v/>
      </c>
      <c r="B672" s="98" t="str">
        <f t="shared" si="69"/>
        <v/>
      </c>
      <c r="C672" s="99"/>
      <c r="D672" s="137"/>
      <c r="E672" s="100"/>
      <c r="F672" s="57"/>
      <c r="G672" s="58">
        <f t="shared" si="71"/>
        <v>0</v>
      </c>
      <c r="H672" s="58">
        <f>IF(E672="",0,IFERROR(VLOOKUP(E672,档案费管理台账!$D$4:$H$1000,5,0),0))</f>
        <v>0</v>
      </c>
      <c r="I672" s="57"/>
      <c r="J672" s="57"/>
      <c r="K672" s="57"/>
      <c r="L672" s="57"/>
      <c r="M672" s="58" t="str">
        <f t="shared" si="72"/>
        <v/>
      </c>
      <c r="N672" s="73"/>
    </row>
    <row r="673" spans="1:14">
      <c r="A673" s="97" t="str">
        <f t="shared" si="70"/>
        <v/>
      </c>
      <c r="B673" s="98" t="str">
        <f t="shared" si="69"/>
        <v/>
      </c>
      <c r="C673" s="99"/>
      <c r="D673" s="137"/>
      <c r="E673" s="100"/>
      <c r="F673" s="57"/>
      <c r="G673" s="58">
        <f t="shared" si="71"/>
        <v>0</v>
      </c>
      <c r="H673" s="58">
        <f>IF(E673="",0,IFERROR(VLOOKUP(E673,档案费管理台账!$D$4:$H$1000,5,0),0))</f>
        <v>0</v>
      </c>
      <c r="I673" s="57"/>
      <c r="J673" s="57"/>
      <c r="K673" s="57"/>
      <c r="L673" s="57"/>
      <c r="M673" s="58" t="str">
        <f t="shared" si="72"/>
        <v/>
      </c>
      <c r="N673" s="73"/>
    </row>
    <row r="674" spans="1:14">
      <c r="A674" s="97" t="str">
        <f t="shared" si="70"/>
        <v/>
      </c>
      <c r="B674" s="98" t="str">
        <f t="shared" si="69"/>
        <v/>
      </c>
      <c r="C674" s="99"/>
      <c r="D674" s="137"/>
      <c r="E674" s="100"/>
      <c r="F674" s="57"/>
      <c r="G674" s="58">
        <f t="shared" si="71"/>
        <v>0</v>
      </c>
      <c r="H674" s="58">
        <f>IF(E674="",0,IFERROR(VLOOKUP(E674,档案费管理台账!$D$4:$H$1000,5,0),0))</f>
        <v>0</v>
      </c>
      <c r="I674" s="57"/>
      <c r="J674" s="57"/>
      <c r="K674" s="57"/>
      <c r="L674" s="57"/>
      <c r="M674" s="58" t="str">
        <f t="shared" si="72"/>
        <v/>
      </c>
      <c r="N674" s="73"/>
    </row>
    <row r="675" spans="1:14">
      <c r="A675" s="97" t="str">
        <f t="shared" si="70"/>
        <v/>
      </c>
      <c r="B675" s="98" t="str">
        <f t="shared" si="69"/>
        <v/>
      </c>
      <c r="C675" s="99"/>
      <c r="D675" s="137"/>
      <c r="E675" s="100"/>
      <c r="F675" s="57"/>
      <c r="G675" s="58">
        <f t="shared" si="71"/>
        <v>0</v>
      </c>
      <c r="H675" s="58">
        <f>IF(E675="",0,IFERROR(VLOOKUP(E675,档案费管理台账!$D$4:$H$1000,5,0),0))</f>
        <v>0</v>
      </c>
      <c r="I675" s="57"/>
      <c r="J675" s="57"/>
      <c r="K675" s="57"/>
      <c r="L675" s="57"/>
      <c r="M675" s="58" t="str">
        <f t="shared" si="72"/>
        <v/>
      </c>
      <c r="N675" s="73"/>
    </row>
    <row r="676" spans="1:14">
      <c r="A676" s="97" t="str">
        <f t="shared" si="70"/>
        <v/>
      </c>
      <c r="B676" s="98" t="str">
        <f t="shared" si="69"/>
        <v/>
      </c>
      <c r="C676" s="99"/>
      <c r="D676" s="137"/>
      <c r="E676" s="100"/>
      <c r="F676" s="57"/>
      <c r="G676" s="58">
        <f t="shared" si="71"/>
        <v>0</v>
      </c>
      <c r="H676" s="58">
        <f>IF(E676="",0,IFERROR(VLOOKUP(E676,档案费管理台账!$D$4:$H$1000,5,0),0))</f>
        <v>0</v>
      </c>
      <c r="I676" s="57"/>
      <c r="J676" s="57"/>
      <c r="K676" s="57"/>
      <c r="L676" s="57"/>
      <c r="M676" s="58" t="str">
        <f t="shared" si="72"/>
        <v/>
      </c>
      <c r="N676" s="73"/>
    </row>
    <row r="677" spans="1:14">
      <c r="A677" s="97" t="str">
        <f t="shared" si="70"/>
        <v/>
      </c>
      <c r="B677" s="98" t="str">
        <f t="shared" si="69"/>
        <v/>
      </c>
      <c r="C677" s="99"/>
      <c r="D677" s="137"/>
      <c r="E677" s="100"/>
      <c r="F677" s="57"/>
      <c r="G677" s="58">
        <f t="shared" si="71"/>
        <v>0</v>
      </c>
      <c r="H677" s="58">
        <f>IF(E677="",0,IFERROR(VLOOKUP(E677,档案费管理台账!$D$4:$H$1000,5,0),0))</f>
        <v>0</v>
      </c>
      <c r="I677" s="57"/>
      <c r="J677" s="57"/>
      <c r="K677" s="57"/>
      <c r="L677" s="57"/>
      <c r="M677" s="58" t="str">
        <f t="shared" si="72"/>
        <v/>
      </c>
      <c r="N677" s="73"/>
    </row>
    <row r="678" spans="1:14">
      <c r="A678" s="97" t="str">
        <f t="shared" si="70"/>
        <v/>
      </c>
      <c r="B678" s="98" t="str">
        <f t="shared" si="69"/>
        <v/>
      </c>
      <c r="C678" s="99"/>
      <c r="D678" s="137"/>
      <c r="E678" s="100"/>
      <c r="F678" s="57"/>
      <c r="G678" s="58">
        <f t="shared" si="71"/>
        <v>0</v>
      </c>
      <c r="H678" s="58">
        <f>IF(E678="",0,IFERROR(VLOOKUP(E678,档案费管理台账!$D$4:$H$1000,5,0),0))</f>
        <v>0</v>
      </c>
      <c r="I678" s="57"/>
      <c r="J678" s="57"/>
      <c r="K678" s="57"/>
      <c r="L678" s="57"/>
      <c r="M678" s="58" t="str">
        <f t="shared" si="72"/>
        <v/>
      </c>
      <c r="N678" s="73"/>
    </row>
    <row r="679" spans="1:14">
      <c r="A679" s="97" t="str">
        <f t="shared" si="70"/>
        <v/>
      </c>
      <c r="B679" s="98" t="str">
        <f t="shared" si="69"/>
        <v/>
      </c>
      <c r="C679" s="99"/>
      <c r="D679" s="137"/>
      <c r="E679" s="100"/>
      <c r="F679" s="57"/>
      <c r="G679" s="58">
        <f t="shared" si="71"/>
        <v>0</v>
      </c>
      <c r="H679" s="58">
        <f>IF(E679="",0,IFERROR(VLOOKUP(E679,档案费管理台账!$D$4:$H$1000,5,0),0))</f>
        <v>0</v>
      </c>
      <c r="I679" s="57"/>
      <c r="J679" s="57"/>
      <c r="K679" s="57"/>
      <c r="L679" s="57"/>
      <c r="M679" s="58" t="str">
        <f t="shared" si="72"/>
        <v/>
      </c>
      <c r="N679" s="73"/>
    </row>
    <row r="680" spans="1:14">
      <c r="A680" s="97" t="str">
        <f t="shared" si="70"/>
        <v/>
      </c>
      <c r="B680" s="98" t="str">
        <f t="shared" si="69"/>
        <v/>
      </c>
      <c r="C680" s="99"/>
      <c r="D680" s="137"/>
      <c r="E680" s="100"/>
      <c r="F680" s="57"/>
      <c r="G680" s="58">
        <f t="shared" si="71"/>
        <v>0</v>
      </c>
      <c r="H680" s="58">
        <f>IF(E680="",0,IFERROR(VLOOKUP(E680,档案费管理台账!$D$4:$H$1000,5,0),0))</f>
        <v>0</v>
      </c>
      <c r="I680" s="57"/>
      <c r="J680" s="57"/>
      <c r="K680" s="57"/>
      <c r="L680" s="57"/>
      <c r="M680" s="58" t="str">
        <f t="shared" si="72"/>
        <v/>
      </c>
      <c r="N680" s="73"/>
    </row>
    <row r="681" spans="1:14">
      <c r="A681" s="97" t="str">
        <f t="shared" si="70"/>
        <v/>
      </c>
      <c r="B681" s="98" t="str">
        <f t="shared" si="69"/>
        <v/>
      </c>
      <c r="C681" s="99"/>
      <c r="D681" s="137"/>
      <c r="E681" s="100"/>
      <c r="F681" s="57"/>
      <c r="G681" s="58">
        <f t="shared" si="71"/>
        <v>0</v>
      </c>
      <c r="H681" s="58">
        <f>IF(E681="",0,IFERROR(VLOOKUP(E681,档案费管理台账!$D$4:$H$1000,5,0),0))</f>
        <v>0</v>
      </c>
      <c r="I681" s="57"/>
      <c r="J681" s="57"/>
      <c r="K681" s="57"/>
      <c r="L681" s="57"/>
      <c r="M681" s="58" t="str">
        <f t="shared" si="72"/>
        <v/>
      </c>
      <c r="N681" s="73"/>
    </row>
    <row r="682" spans="1:14">
      <c r="A682" s="97" t="str">
        <f t="shared" si="70"/>
        <v/>
      </c>
      <c r="B682" s="98" t="str">
        <f t="shared" si="69"/>
        <v/>
      </c>
      <c r="C682" s="99"/>
      <c r="D682" s="137"/>
      <c r="E682" s="100"/>
      <c r="F682" s="57"/>
      <c r="G682" s="58">
        <f t="shared" si="71"/>
        <v>0</v>
      </c>
      <c r="H682" s="58">
        <f>IF(E682="",0,IFERROR(VLOOKUP(E682,档案费管理台账!$D$4:$H$1000,5,0),0))</f>
        <v>0</v>
      </c>
      <c r="I682" s="57"/>
      <c r="J682" s="57"/>
      <c r="K682" s="57"/>
      <c r="L682" s="57"/>
      <c r="M682" s="58" t="str">
        <f t="shared" si="72"/>
        <v/>
      </c>
      <c r="N682" s="73"/>
    </row>
    <row r="683" spans="1:14">
      <c r="A683" s="97" t="str">
        <f t="shared" si="70"/>
        <v/>
      </c>
      <c r="B683" s="98" t="str">
        <f t="shared" si="69"/>
        <v/>
      </c>
      <c r="C683" s="99"/>
      <c r="D683" s="137"/>
      <c r="E683" s="100"/>
      <c r="F683" s="57"/>
      <c r="G683" s="58">
        <f t="shared" si="71"/>
        <v>0</v>
      </c>
      <c r="H683" s="58">
        <f>IF(E683="",0,IFERROR(VLOOKUP(E683,档案费管理台账!$D$4:$H$1000,5,0),0))</f>
        <v>0</v>
      </c>
      <c r="I683" s="57"/>
      <c r="J683" s="57"/>
      <c r="K683" s="57"/>
      <c r="L683" s="57"/>
      <c r="M683" s="58" t="str">
        <f t="shared" si="72"/>
        <v/>
      </c>
      <c r="N683" s="73"/>
    </row>
    <row r="684" spans="1:14">
      <c r="A684" s="97" t="str">
        <f t="shared" si="70"/>
        <v/>
      </c>
      <c r="B684" s="98" t="str">
        <f t="shared" ref="B684:B747" si="73">IF(C684="","",MONTH(C684)&amp;"月")</f>
        <v/>
      </c>
      <c r="C684" s="99"/>
      <c r="D684" s="137"/>
      <c r="E684" s="100"/>
      <c r="F684" s="57"/>
      <c r="G684" s="58">
        <f t="shared" si="71"/>
        <v>0</v>
      </c>
      <c r="H684" s="58">
        <f>IF(E684="",0,IFERROR(VLOOKUP(E684,档案费管理台账!$D$4:$H$1000,5,0),0))</f>
        <v>0</v>
      </c>
      <c r="I684" s="57"/>
      <c r="J684" s="57"/>
      <c r="K684" s="57"/>
      <c r="L684" s="57"/>
      <c r="M684" s="58" t="str">
        <f t="shared" si="72"/>
        <v/>
      </c>
      <c r="N684" s="73"/>
    </row>
    <row r="685" spans="1:14">
      <c r="A685" s="97" t="str">
        <f t="shared" ref="A685:A748" si="74">IF(C685="","",ROW()-42)</f>
        <v/>
      </c>
      <c r="B685" s="98" t="str">
        <f t="shared" si="73"/>
        <v/>
      </c>
      <c r="C685" s="99"/>
      <c r="D685" s="137"/>
      <c r="E685" s="100"/>
      <c r="F685" s="57"/>
      <c r="G685" s="58">
        <f t="shared" ref="G685:G748" si="75">IF(F685="",0,F685*$K$41)</f>
        <v>0</v>
      </c>
      <c r="H685" s="58">
        <f>IF(E685="",0,IFERROR(VLOOKUP(E685,档案费管理台账!$D$4:$H$1000,5,0),0))</f>
        <v>0</v>
      </c>
      <c r="I685" s="57"/>
      <c r="J685" s="57"/>
      <c r="K685" s="57"/>
      <c r="L685" s="57"/>
      <c r="M685" s="58" t="str">
        <f t="shared" ref="M685:M748" si="76">IF(C685="","",ROUND(M684+G685-I685-J685-K685-L685-H685,2))</f>
        <v/>
      </c>
      <c r="N685" s="73"/>
    </row>
    <row r="686" spans="1:14">
      <c r="A686" s="97" t="str">
        <f t="shared" si="74"/>
        <v/>
      </c>
      <c r="B686" s="98" t="str">
        <f t="shared" si="73"/>
        <v/>
      </c>
      <c r="C686" s="99"/>
      <c r="D686" s="137"/>
      <c r="E686" s="100"/>
      <c r="F686" s="57"/>
      <c r="G686" s="58">
        <f t="shared" si="75"/>
        <v>0</v>
      </c>
      <c r="H686" s="58">
        <f>IF(E686="",0,IFERROR(VLOOKUP(E686,档案费管理台账!$D$4:$H$1000,5,0),0))</f>
        <v>0</v>
      </c>
      <c r="I686" s="57"/>
      <c r="J686" s="57"/>
      <c r="K686" s="57"/>
      <c r="L686" s="57"/>
      <c r="M686" s="58" t="str">
        <f t="shared" si="76"/>
        <v/>
      </c>
      <c r="N686" s="73"/>
    </row>
    <row r="687" spans="1:14">
      <c r="A687" s="97" t="str">
        <f t="shared" si="74"/>
        <v/>
      </c>
      <c r="B687" s="98" t="str">
        <f t="shared" si="73"/>
        <v/>
      </c>
      <c r="C687" s="99"/>
      <c r="D687" s="137"/>
      <c r="E687" s="100"/>
      <c r="F687" s="57"/>
      <c r="G687" s="58">
        <f t="shared" si="75"/>
        <v>0</v>
      </c>
      <c r="H687" s="58">
        <f>IF(E687="",0,IFERROR(VLOOKUP(E687,档案费管理台账!$D$4:$H$1000,5,0),0))</f>
        <v>0</v>
      </c>
      <c r="I687" s="57"/>
      <c r="J687" s="57"/>
      <c r="K687" s="57"/>
      <c r="L687" s="57"/>
      <c r="M687" s="58" t="str">
        <f t="shared" si="76"/>
        <v/>
      </c>
      <c r="N687" s="73"/>
    </row>
    <row r="688" spans="1:14">
      <c r="A688" s="97" t="str">
        <f t="shared" si="74"/>
        <v/>
      </c>
      <c r="B688" s="98" t="str">
        <f t="shared" si="73"/>
        <v/>
      </c>
      <c r="C688" s="99"/>
      <c r="D688" s="137"/>
      <c r="E688" s="100"/>
      <c r="F688" s="57"/>
      <c r="G688" s="58">
        <f t="shared" si="75"/>
        <v>0</v>
      </c>
      <c r="H688" s="58">
        <f>IF(E688="",0,IFERROR(VLOOKUP(E688,档案费管理台账!$D$4:$H$1000,5,0),0))</f>
        <v>0</v>
      </c>
      <c r="I688" s="57"/>
      <c r="J688" s="57"/>
      <c r="K688" s="57"/>
      <c r="L688" s="57"/>
      <c r="M688" s="58" t="str">
        <f t="shared" si="76"/>
        <v/>
      </c>
      <c r="N688" s="73"/>
    </row>
    <row r="689" spans="1:14">
      <c r="A689" s="97" t="str">
        <f t="shared" si="74"/>
        <v/>
      </c>
      <c r="B689" s="98" t="str">
        <f t="shared" si="73"/>
        <v/>
      </c>
      <c r="C689" s="99"/>
      <c r="D689" s="137"/>
      <c r="E689" s="100"/>
      <c r="F689" s="57"/>
      <c r="G689" s="58">
        <f t="shared" si="75"/>
        <v>0</v>
      </c>
      <c r="H689" s="58">
        <f>IF(E689="",0,IFERROR(VLOOKUP(E689,档案费管理台账!$D$4:$H$1000,5,0),0))</f>
        <v>0</v>
      </c>
      <c r="I689" s="57"/>
      <c r="J689" s="57"/>
      <c r="K689" s="57"/>
      <c r="L689" s="57"/>
      <c r="M689" s="58" t="str">
        <f t="shared" si="76"/>
        <v/>
      </c>
      <c r="N689" s="73"/>
    </row>
    <row r="690" spans="1:14">
      <c r="A690" s="97" t="str">
        <f t="shared" si="74"/>
        <v/>
      </c>
      <c r="B690" s="98" t="str">
        <f t="shared" si="73"/>
        <v/>
      </c>
      <c r="C690" s="99"/>
      <c r="D690" s="137"/>
      <c r="E690" s="100"/>
      <c r="F690" s="57"/>
      <c r="G690" s="58">
        <f t="shared" si="75"/>
        <v>0</v>
      </c>
      <c r="H690" s="58">
        <f>IF(E690="",0,IFERROR(VLOOKUP(E690,档案费管理台账!$D$4:$H$1000,5,0),0))</f>
        <v>0</v>
      </c>
      <c r="I690" s="57"/>
      <c r="J690" s="57"/>
      <c r="K690" s="57"/>
      <c r="L690" s="57"/>
      <c r="M690" s="58" t="str">
        <f t="shared" si="76"/>
        <v/>
      </c>
      <c r="N690" s="73"/>
    </row>
    <row r="691" spans="1:14">
      <c r="A691" s="97" t="str">
        <f t="shared" si="74"/>
        <v/>
      </c>
      <c r="B691" s="98" t="str">
        <f t="shared" si="73"/>
        <v/>
      </c>
      <c r="C691" s="99"/>
      <c r="D691" s="137"/>
      <c r="E691" s="100"/>
      <c r="F691" s="57"/>
      <c r="G691" s="58">
        <f t="shared" si="75"/>
        <v>0</v>
      </c>
      <c r="H691" s="58">
        <f>IF(E691="",0,IFERROR(VLOOKUP(E691,档案费管理台账!$D$4:$H$1000,5,0),0))</f>
        <v>0</v>
      </c>
      <c r="I691" s="57"/>
      <c r="J691" s="57"/>
      <c r="K691" s="57"/>
      <c r="L691" s="57"/>
      <c r="M691" s="58" t="str">
        <f t="shared" si="76"/>
        <v/>
      </c>
      <c r="N691" s="73"/>
    </row>
    <row r="692" spans="1:14">
      <c r="A692" s="97" t="str">
        <f t="shared" si="74"/>
        <v/>
      </c>
      <c r="B692" s="98" t="str">
        <f t="shared" si="73"/>
        <v/>
      </c>
      <c r="C692" s="99"/>
      <c r="D692" s="137"/>
      <c r="E692" s="100"/>
      <c r="F692" s="57"/>
      <c r="G692" s="58">
        <f t="shared" si="75"/>
        <v>0</v>
      </c>
      <c r="H692" s="58">
        <f>IF(E692="",0,IFERROR(VLOOKUP(E692,档案费管理台账!$D$4:$H$1000,5,0),0))</f>
        <v>0</v>
      </c>
      <c r="I692" s="57"/>
      <c r="J692" s="57"/>
      <c r="K692" s="57"/>
      <c r="L692" s="57"/>
      <c r="M692" s="58" t="str">
        <f t="shared" si="76"/>
        <v/>
      </c>
      <c r="N692" s="73"/>
    </row>
    <row r="693" spans="1:14">
      <c r="A693" s="97" t="str">
        <f t="shared" si="74"/>
        <v/>
      </c>
      <c r="B693" s="98" t="str">
        <f t="shared" si="73"/>
        <v/>
      </c>
      <c r="C693" s="99"/>
      <c r="D693" s="137"/>
      <c r="E693" s="100"/>
      <c r="F693" s="57"/>
      <c r="G693" s="58">
        <f t="shared" si="75"/>
        <v>0</v>
      </c>
      <c r="H693" s="58">
        <f>IF(E693="",0,IFERROR(VLOOKUP(E693,档案费管理台账!$D$4:$H$1000,5,0),0))</f>
        <v>0</v>
      </c>
      <c r="I693" s="57"/>
      <c r="J693" s="57"/>
      <c r="K693" s="57"/>
      <c r="L693" s="57"/>
      <c r="M693" s="58" t="str">
        <f t="shared" si="76"/>
        <v/>
      </c>
      <c r="N693" s="73"/>
    </row>
    <row r="694" spans="1:14">
      <c r="A694" s="97" t="str">
        <f t="shared" si="74"/>
        <v/>
      </c>
      <c r="B694" s="98" t="str">
        <f t="shared" si="73"/>
        <v/>
      </c>
      <c r="C694" s="99"/>
      <c r="D694" s="137"/>
      <c r="E694" s="100"/>
      <c r="F694" s="57"/>
      <c r="G694" s="58">
        <f t="shared" si="75"/>
        <v>0</v>
      </c>
      <c r="H694" s="58">
        <f>IF(E694="",0,IFERROR(VLOOKUP(E694,档案费管理台账!$D$4:$H$1000,5,0),0))</f>
        <v>0</v>
      </c>
      <c r="I694" s="57"/>
      <c r="J694" s="57"/>
      <c r="K694" s="57"/>
      <c r="L694" s="57"/>
      <c r="M694" s="58" t="str">
        <f t="shared" si="76"/>
        <v/>
      </c>
      <c r="N694" s="73"/>
    </row>
    <row r="695" spans="1:14">
      <c r="A695" s="97" t="str">
        <f t="shared" si="74"/>
        <v/>
      </c>
      <c r="B695" s="98" t="str">
        <f t="shared" si="73"/>
        <v/>
      </c>
      <c r="C695" s="99"/>
      <c r="D695" s="137"/>
      <c r="E695" s="100"/>
      <c r="F695" s="57"/>
      <c r="G695" s="58">
        <f t="shared" si="75"/>
        <v>0</v>
      </c>
      <c r="H695" s="58">
        <f>IF(E695="",0,IFERROR(VLOOKUP(E695,档案费管理台账!$D$4:$H$1000,5,0),0))</f>
        <v>0</v>
      </c>
      <c r="I695" s="57"/>
      <c r="J695" s="57"/>
      <c r="K695" s="57"/>
      <c r="L695" s="57"/>
      <c r="M695" s="58" t="str">
        <f t="shared" si="76"/>
        <v/>
      </c>
      <c r="N695" s="73"/>
    </row>
    <row r="696" spans="1:14">
      <c r="A696" s="97" t="str">
        <f t="shared" si="74"/>
        <v/>
      </c>
      <c r="B696" s="98" t="str">
        <f t="shared" si="73"/>
        <v/>
      </c>
      <c r="C696" s="99"/>
      <c r="D696" s="137"/>
      <c r="E696" s="100"/>
      <c r="F696" s="57"/>
      <c r="G696" s="58">
        <f t="shared" si="75"/>
        <v>0</v>
      </c>
      <c r="H696" s="58">
        <f>IF(E696="",0,IFERROR(VLOOKUP(E696,档案费管理台账!$D$4:$H$1000,5,0),0))</f>
        <v>0</v>
      </c>
      <c r="I696" s="57"/>
      <c r="J696" s="57"/>
      <c r="K696" s="57"/>
      <c r="L696" s="57"/>
      <c r="M696" s="58" t="str">
        <f t="shared" si="76"/>
        <v/>
      </c>
      <c r="N696" s="73"/>
    </row>
    <row r="697" spans="1:14">
      <c r="A697" s="97" t="str">
        <f t="shared" si="74"/>
        <v/>
      </c>
      <c r="B697" s="98" t="str">
        <f t="shared" si="73"/>
        <v/>
      </c>
      <c r="C697" s="99"/>
      <c r="D697" s="137"/>
      <c r="E697" s="100"/>
      <c r="F697" s="57"/>
      <c r="G697" s="58">
        <f t="shared" si="75"/>
        <v>0</v>
      </c>
      <c r="H697" s="58">
        <f>IF(E697="",0,IFERROR(VLOOKUP(E697,档案费管理台账!$D$4:$H$1000,5,0),0))</f>
        <v>0</v>
      </c>
      <c r="I697" s="57"/>
      <c r="J697" s="57"/>
      <c r="K697" s="57"/>
      <c r="L697" s="57"/>
      <c r="M697" s="58" t="str">
        <f t="shared" si="76"/>
        <v/>
      </c>
      <c r="N697" s="73"/>
    </row>
    <row r="698" spans="1:14">
      <c r="A698" s="97" t="str">
        <f t="shared" si="74"/>
        <v/>
      </c>
      <c r="B698" s="98" t="str">
        <f t="shared" si="73"/>
        <v/>
      </c>
      <c r="C698" s="99"/>
      <c r="D698" s="137"/>
      <c r="E698" s="100"/>
      <c r="F698" s="57"/>
      <c r="G698" s="58">
        <f t="shared" si="75"/>
        <v>0</v>
      </c>
      <c r="H698" s="58">
        <f>IF(E698="",0,IFERROR(VLOOKUP(E698,档案费管理台账!$D$4:$H$1000,5,0),0))</f>
        <v>0</v>
      </c>
      <c r="I698" s="57"/>
      <c r="J698" s="57"/>
      <c r="K698" s="57"/>
      <c r="L698" s="57"/>
      <c r="M698" s="58" t="str">
        <f t="shared" si="76"/>
        <v/>
      </c>
      <c r="N698" s="73"/>
    </row>
    <row r="699" spans="1:14">
      <c r="A699" s="97" t="str">
        <f t="shared" si="74"/>
        <v/>
      </c>
      <c r="B699" s="98" t="str">
        <f t="shared" si="73"/>
        <v/>
      </c>
      <c r="C699" s="99"/>
      <c r="D699" s="137"/>
      <c r="E699" s="100"/>
      <c r="F699" s="57"/>
      <c r="G699" s="58">
        <f t="shared" si="75"/>
        <v>0</v>
      </c>
      <c r="H699" s="58">
        <f>IF(E699="",0,IFERROR(VLOOKUP(E699,档案费管理台账!$D$4:$H$1000,5,0),0))</f>
        <v>0</v>
      </c>
      <c r="I699" s="57"/>
      <c r="J699" s="57"/>
      <c r="K699" s="57"/>
      <c r="L699" s="57"/>
      <c r="M699" s="58" t="str">
        <f t="shared" si="76"/>
        <v/>
      </c>
      <c r="N699" s="73"/>
    </row>
    <row r="700" spans="1:14">
      <c r="A700" s="97" t="str">
        <f t="shared" si="74"/>
        <v/>
      </c>
      <c r="B700" s="98" t="str">
        <f t="shared" si="73"/>
        <v/>
      </c>
      <c r="C700" s="99"/>
      <c r="D700" s="137"/>
      <c r="E700" s="100"/>
      <c r="F700" s="57"/>
      <c r="G700" s="58">
        <f t="shared" si="75"/>
        <v>0</v>
      </c>
      <c r="H700" s="58">
        <f>IF(E700="",0,IFERROR(VLOOKUP(E700,档案费管理台账!$D$4:$H$1000,5,0),0))</f>
        <v>0</v>
      </c>
      <c r="I700" s="57"/>
      <c r="J700" s="57"/>
      <c r="K700" s="57"/>
      <c r="L700" s="57"/>
      <c r="M700" s="58" t="str">
        <f t="shared" si="76"/>
        <v/>
      </c>
      <c r="N700" s="73"/>
    </row>
    <row r="701" spans="1:14">
      <c r="A701" s="97" t="str">
        <f t="shared" si="74"/>
        <v/>
      </c>
      <c r="B701" s="98" t="str">
        <f t="shared" si="73"/>
        <v/>
      </c>
      <c r="C701" s="99"/>
      <c r="D701" s="137"/>
      <c r="E701" s="100"/>
      <c r="F701" s="57"/>
      <c r="G701" s="58">
        <f t="shared" si="75"/>
        <v>0</v>
      </c>
      <c r="H701" s="58">
        <f>IF(E701="",0,IFERROR(VLOOKUP(E701,档案费管理台账!$D$4:$H$1000,5,0),0))</f>
        <v>0</v>
      </c>
      <c r="I701" s="57"/>
      <c r="J701" s="57"/>
      <c r="K701" s="57"/>
      <c r="L701" s="57"/>
      <c r="M701" s="58" t="str">
        <f t="shared" si="76"/>
        <v/>
      </c>
      <c r="N701" s="73"/>
    </row>
    <row r="702" spans="1:14">
      <c r="A702" s="97" t="str">
        <f t="shared" si="74"/>
        <v/>
      </c>
      <c r="B702" s="98" t="str">
        <f t="shared" si="73"/>
        <v/>
      </c>
      <c r="C702" s="99"/>
      <c r="D702" s="137"/>
      <c r="E702" s="100"/>
      <c r="F702" s="57"/>
      <c r="G702" s="58">
        <f t="shared" si="75"/>
        <v>0</v>
      </c>
      <c r="H702" s="58">
        <f>IF(E702="",0,IFERROR(VLOOKUP(E702,档案费管理台账!$D$4:$H$1000,5,0),0))</f>
        <v>0</v>
      </c>
      <c r="I702" s="57"/>
      <c r="J702" s="57"/>
      <c r="K702" s="57"/>
      <c r="L702" s="57"/>
      <c r="M702" s="58" t="str">
        <f t="shared" si="76"/>
        <v/>
      </c>
      <c r="N702" s="73"/>
    </row>
    <row r="703" spans="1:14">
      <c r="A703" s="97" t="str">
        <f t="shared" si="74"/>
        <v/>
      </c>
      <c r="B703" s="98" t="str">
        <f t="shared" si="73"/>
        <v/>
      </c>
      <c r="C703" s="99"/>
      <c r="D703" s="137"/>
      <c r="E703" s="100"/>
      <c r="F703" s="57"/>
      <c r="G703" s="58">
        <f t="shared" si="75"/>
        <v>0</v>
      </c>
      <c r="H703" s="58">
        <f>IF(E703="",0,IFERROR(VLOOKUP(E703,档案费管理台账!$D$4:$H$1000,5,0),0))</f>
        <v>0</v>
      </c>
      <c r="I703" s="57"/>
      <c r="J703" s="57"/>
      <c r="K703" s="57"/>
      <c r="L703" s="57"/>
      <c r="M703" s="58" t="str">
        <f t="shared" si="76"/>
        <v/>
      </c>
      <c r="N703" s="73"/>
    </row>
    <row r="704" spans="1:14">
      <c r="A704" s="97" t="str">
        <f t="shared" si="74"/>
        <v/>
      </c>
      <c r="B704" s="98" t="str">
        <f t="shared" si="73"/>
        <v/>
      </c>
      <c r="C704" s="99"/>
      <c r="D704" s="137"/>
      <c r="E704" s="100"/>
      <c r="F704" s="57"/>
      <c r="G704" s="58">
        <f t="shared" si="75"/>
        <v>0</v>
      </c>
      <c r="H704" s="58">
        <f>IF(E704="",0,IFERROR(VLOOKUP(E704,档案费管理台账!$D$4:$H$1000,5,0),0))</f>
        <v>0</v>
      </c>
      <c r="I704" s="57"/>
      <c r="J704" s="57"/>
      <c r="K704" s="57"/>
      <c r="L704" s="57"/>
      <c r="M704" s="58" t="str">
        <f t="shared" si="76"/>
        <v/>
      </c>
      <c r="N704" s="73"/>
    </row>
    <row r="705" spans="1:14">
      <c r="A705" s="97" t="str">
        <f t="shared" si="74"/>
        <v/>
      </c>
      <c r="B705" s="98" t="str">
        <f t="shared" si="73"/>
        <v/>
      </c>
      <c r="C705" s="99"/>
      <c r="D705" s="137"/>
      <c r="E705" s="100"/>
      <c r="F705" s="57"/>
      <c r="G705" s="58">
        <f t="shared" si="75"/>
        <v>0</v>
      </c>
      <c r="H705" s="58">
        <f>IF(E705="",0,IFERROR(VLOOKUP(E705,档案费管理台账!$D$4:$H$1000,5,0),0))</f>
        <v>0</v>
      </c>
      <c r="I705" s="57"/>
      <c r="J705" s="57"/>
      <c r="K705" s="57"/>
      <c r="L705" s="57"/>
      <c r="M705" s="58" t="str">
        <f t="shared" si="76"/>
        <v/>
      </c>
      <c r="N705" s="73"/>
    </row>
    <row r="706" spans="1:14">
      <c r="A706" s="97" t="str">
        <f t="shared" si="74"/>
        <v/>
      </c>
      <c r="B706" s="98" t="str">
        <f t="shared" si="73"/>
        <v/>
      </c>
      <c r="C706" s="99"/>
      <c r="D706" s="137"/>
      <c r="E706" s="100"/>
      <c r="F706" s="57"/>
      <c r="G706" s="58">
        <f t="shared" si="75"/>
        <v>0</v>
      </c>
      <c r="H706" s="58">
        <f>IF(E706="",0,IFERROR(VLOOKUP(E706,档案费管理台账!$D$4:$H$1000,5,0),0))</f>
        <v>0</v>
      </c>
      <c r="I706" s="57"/>
      <c r="J706" s="57"/>
      <c r="K706" s="57"/>
      <c r="L706" s="57"/>
      <c r="M706" s="58" t="str">
        <f t="shared" si="76"/>
        <v/>
      </c>
      <c r="N706" s="73"/>
    </row>
    <row r="707" spans="1:14">
      <c r="A707" s="97" t="str">
        <f t="shared" si="74"/>
        <v/>
      </c>
      <c r="B707" s="98" t="str">
        <f t="shared" si="73"/>
        <v/>
      </c>
      <c r="C707" s="99"/>
      <c r="D707" s="137"/>
      <c r="E707" s="100"/>
      <c r="F707" s="57"/>
      <c r="G707" s="58">
        <f t="shared" si="75"/>
        <v>0</v>
      </c>
      <c r="H707" s="58">
        <f>IF(E707="",0,IFERROR(VLOOKUP(E707,档案费管理台账!$D$4:$H$1000,5,0),0))</f>
        <v>0</v>
      </c>
      <c r="I707" s="57"/>
      <c r="J707" s="57"/>
      <c r="K707" s="57"/>
      <c r="L707" s="57"/>
      <c r="M707" s="58" t="str">
        <f t="shared" si="76"/>
        <v/>
      </c>
      <c r="N707" s="73"/>
    </row>
    <row r="708" spans="1:14">
      <c r="A708" s="97" t="str">
        <f t="shared" si="74"/>
        <v/>
      </c>
      <c r="B708" s="98" t="str">
        <f t="shared" si="73"/>
        <v/>
      </c>
      <c r="C708" s="99"/>
      <c r="D708" s="137"/>
      <c r="E708" s="100"/>
      <c r="F708" s="57"/>
      <c r="G708" s="58">
        <f t="shared" si="75"/>
        <v>0</v>
      </c>
      <c r="H708" s="58">
        <f>IF(E708="",0,IFERROR(VLOOKUP(E708,档案费管理台账!$D$4:$H$1000,5,0),0))</f>
        <v>0</v>
      </c>
      <c r="I708" s="57"/>
      <c r="J708" s="57"/>
      <c r="K708" s="57"/>
      <c r="L708" s="57"/>
      <c r="M708" s="58" t="str">
        <f t="shared" si="76"/>
        <v/>
      </c>
      <c r="N708" s="73"/>
    </row>
    <row r="709" spans="1:14">
      <c r="A709" s="97" t="str">
        <f t="shared" si="74"/>
        <v/>
      </c>
      <c r="B709" s="98" t="str">
        <f t="shared" si="73"/>
        <v/>
      </c>
      <c r="C709" s="99"/>
      <c r="D709" s="137"/>
      <c r="E709" s="100"/>
      <c r="F709" s="57"/>
      <c r="G709" s="58">
        <f t="shared" si="75"/>
        <v>0</v>
      </c>
      <c r="H709" s="58">
        <f>IF(E709="",0,IFERROR(VLOOKUP(E709,档案费管理台账!$D$4:$H$1000,5,0),0))</f>
        <v>0</v>
      </c>
      <c r="I709" s="57"/>
      <c r="J709" s="57"/>
      <c r="K709" s="57"/>
      <c r="L709" s="57"/>
      <c r="M709" s="58" t="str">
        <f t="shared" si="76"/>
        <v/>
      </c>
      <c r="N709" s="73"/>
    </row>
    <row r="710" spans="1:14">
      <c r="A710" s="97" t="str">
        <f t="shared" si="74"/>
        <v/>
      </c>
      <c r="B710" s="98" t="str">
        <f t="shared" si="73"/>
        <v/>
      </c>
      <c r="C710" s="99"/>
      <c r="D710" s="137"/>
      <c r="E710" s="100"/>
      <c r="F710" s="57"/>
      <c r="G710" s="58">
        <f t="shared" si="75"/>
        <v>0</v>
      </c>
      <c r="H710" s="58">
        <f>IF(E710="",0,IFERROR(VLOOKUP(E710,档案费管理台账!$D$4:$H$1000,5,0),0))</f>
        <v>0</v>
      </c>
      <c r="I710" s="57"/>
      <c r="J710" s="57"/>
      <c r="K710" s="57"/>
      <c r="L710" s="57"/>
      <c r="M710" s="58" t="str">
        <f t="shared" si="76"/>
        <v/>
      </c>
      <c r="N710" s="73"/>
    </row>
    <row r="711" spans="1:14">
      <c r="A711" s="97" t="str">
        <f t="shared" si="74"/>
        <v/>
      </c>
      <c r="B711" s="98" t="str">
        <f t="shared" si="73"/>
        <v/>
      </c>
      <c r="C711" s="99"/>
      <c r="D711" s="137"/>
      <c r="E711" s="100"/>
      <c r="F711" s="57"/>
      <c r="G711" s="58">
        <f t="shared" si="75"/>
        <v>0</v>
      </c>
      <c r="H711" s="58">
        <f>IF(E711="",0,IFERROR(VLOOKUP(E711,档案费管理台账!$D$4:$H$1000,5,0),0))</f>
        <v>0</v>
      </c>
      <c r="I711" s="57"/>
      <c r="J711" s="57"/>
      <c r="K711" s="57"/>
      <c r="L711" s="57"/>
      <c r="M711" s="58" t="str">
        <f t="shared" si="76"/>
        <v/>
      </c>
      <c r="N711" s="73"/>
    </row>
    <row r="712" spans="1:14">
      <c r="A712" s="97" t="str">
        <f t="shared" si="74"/>
        <v/>
      </c>
      <c r="B712" s="98" t="str">
        <f t="shared" si="73"/>
        <v/>
      </c>
      <c r="C712" s="99"/>
      <c r="D712" s="137"/>
      <c r="E712" s="100"/>
      <c r="F712" s="57"/>
      <c r="G712" s="58">
        <f t="shared" si="75"/>
        <v>0</v>
      </c>
      <c r="H712" s="58">
        <f>IF(E712="",0,IFERROR(VLOOKUP(E712,档案费管理台账!$D$4:$H$1000,5,0),0))</f>
        <v>0</v>
      </c>
      <c r="I712" s="57"/>
      <c r="J712" s="57"/>
      <c r="K712" s="57"/>
      <c r="L712" s="57"/>
      <c r="M712" s="58" t="str">
        <f t="shared" si="76"/>
        <v/>
      </c>
      <c r="N712" s="73"/>
    </row>
    <row r="713" spans="1:14">
      <c r="A713" s="97" t="str">
        <f t="shared" si="74"/>
        <v/>
      </c>
      <c r="B713" s="98" t="str">
        <f t="shared" si="73"/>
        <v/>
      </c>
      <c r="C713" s="99"/>
      <c r="D713" s="137"/>
      <c r="E713" s="100"/>
      <c r="F713" s="57"/>
      <c r="G713" s="58">
        <f t="shared" si="75"/>
        <v>0</v>
      </c>
      <c r="H713" s="58">
        <f>IF(E713="",0,IFERROR(VLOOKUP(E713,档案费管理台账!$D$4:$H$1000,5,0),0))</f>
        <v>0</v>
      </c>
      <c r="I713" s="57"/>
      <c r="J713" s="57"/>
      <c r="K713" s="57"/>
      <c r="L713" s="57"/>
      <c r="M713" s="58" t="str">
        <f t="shared" si="76"/>
        <v/>
      </c>
      <c r="N713" s="73"/>
    </row>
    <row r="714" spans="1:14">
      <c r="A714" s="97" t="str">
        <f t="shared" si="74"/>
        <v/>
      </c>
      <c r="B714" s="98" t="str">
        <f t="shared" si="73"/>
        <v/>
      </c>
      <c r="C714" s="99"/>
      <c r="D714" s="137"/>
      <c r="E714" s="100"/>
      <c r="F714" s="57"/>
      <c r="G714" s="58">
        <f t="shared" si="75"/>
        <v>0</v>
      </c>
      <c r="H714" s="58">
        <f>IF(E714="",0,IFERROR(VLOOKUP(E714,档案费管理台账!$D$4:$H$1000,5,0),0))</f>
        <v>0</v>
      </c>
      <c r="I714" s="57"/>
      <c r="J714" s="57"/>
      <c r="K714" s="57"/>
      <c r="L714" s="57"/>
      <c r="M714" s="58" t="str">
        <f t="shared" si="76"/>
        <v/>
      </c>
      <c r="N714" s="73"/>
    </row>
    <row r="715" spans="1:14">
      <c r="A715" s="97" t="str">
        <f t="shared" si="74"/>
        <v/>
      </c>
      <c r="B715" s="98" t="str">
        <f t="shared" si="73"/>
        <v/>
      </c>
      <c r="C715" s="99"/>
      <c r="D715" s="137"/>
      <c r="E715" s="100"/>
      <c r="F715" s="57"/>
      <c r="G715" s="58">
        <f t="shared" si="75"/>
        <v>0</v>
      </c>
      <c r="H715" s="58">
        <f>IF(E715="",0,IFERROR(VLOOKUP(E715,档案费管理台账!$D$4:$H$1000,5,0),0))</f>
        <v>0</v>
      </c>
      <c r="I715" s="57"/>
      <c r="J715" s="57"/>
      <c r="K715" s="57"/>
      <c r="L715" s="57"/>
      <c r="M715" s="58" t="str">
        <f t="shared" si="76"/>
        <v/>
      </c>
      <c r="N715" s="73"/>
    </row>
    <row r="716" spans="1:14">
      <c r="A716" s="97" t="str">
        <f t="shared" si="74"/>
        <v/>
      </c>
      <c r="B716" s="98" t="str">
        <f t="shared" si="73"/>
        <v/>
      </c>
      <c r="C716" s="99"/>
      <c r="D716" s="137"/>
      <c r="E716" s="100"/>
      <c r="F716" s="57"/>
      <c r="G716" s="58">
        <f t="shared" si="75"/>
        <v>0</v>
      </c>
      <c r="H716" s="58">
        <f>IF(E716="",0,IFERROR(VLOOKUP(E716,档案费管理台账!$D$4:$H$1000,5,0),0))</f>
        <v>0</v>
      </c>
      <c r="I716" s="57"/>
      <c r="J716" s="57"/>
      <c r="K716" s="57"/>
      <c r="L716" s="57"/>
      <c r="M716" s="58" t="str">
        <f t="shared" si="76"/>
        <v/>
      </c>
      <c r="N716" s="73"/>
    </row>
    <row r="717" spans="1:14">
      <c r="A717" s="97" t="str">
        <f t="shared" si="74"/>
        <v/>
      </c>
      <c r="B717" s="98" t="str">
        <f t="shared" si="73"/>
        <v/>
      </c>
      <c r="C717" s="99"/>
      <c r="D717" s="137"/>
      <c r="E717" s="100"/>
      <c r="F717" s="57"/>
      <c r="G717" s="58">
        <f t="shared" si="75"/>
        <v>0</v>
      </c>
      <c r="H717" s="58">
        <f>IF(E717="",0,IFERROR(VLOOKUP(E717,档案费管理台账!$D$4:$H$1000,5,0),0))</f>
        <v>0</v>
      </c>
      <c r="I717" s="57"/>
      <c r="J717" s="57"/>
      <c r="K717" s="57"/>
      <c r="L717" s="57"/>
      <c r="M717" s="58" t="str">
        <f t="shared" si="76"/>
        <v/>
      </c>
      <c r="N717" s="73"/>
    </row>
    <row r="718" spans="1:14">
      <c r="A718" s="97" t="str">
        <f t="shared" si="74"/>
        <v/>
      </c>
      <c r="B718" s="98" t="str">
        <f t="shared" si="73"/>
        <v/>
      </c>
      <c r="C718" s="99"/>
      <c r="D718" s="137"/>
      <c r="E718" s="100"/>
      <c r="F718" s="57"/>
      <c r="G718" s="58">
        <f t="shared" si="75"/>
        <v>0</v>
      </c>
      <c r="H718" s="58">
        <f>IF(E718="",0,IFERROR(VLOOKUP(E718,档案费管理台账!$D$4:$H$1000,5,0),0))</f>
        <v>0</v>
      </c>
      <c r="I718" s="57"/>
      <c r="J718" s="57"/>
      <c r="K718" s="57"/>
      <c r="L718" s="57"/>
      <c r="M718" s="58" t="str">
        <f t="shared" si="76"/>
        <v/>
      </c>
      <c r="N718" s="73"/>
    </row>
    <row r="719" spans="1:14">
      <c r="A719" s="97" t="str">
        <f t="shared" si="74"/>
        <v/>
      </c>
      <c r="B719" s="98" t="str">
        <f t="shared" si="73"/>
        <v/>
      </c>
      <c r="C719" s="99"/>
      <c r="D719" s="137"/>
      <c r="E719" s="100"/>
      <c r="F719" s="57"/>
      <c r="G719" s="58">
        <f t="shared" si="75"/>
        <v>0</v>
      </c>
      <c r="H719" s="58">
        <f>IF(E719="",0,IFERROR(VLOOKUP(E719,档案费管理台账!$D$4:$H$1000,5,0),0))</f>
        <v>0</v>
      </c>
      <c r="I719" s="57"/>
      <c r="J719" s="57"/>
      <c r="K719" s="57"/>
      <c r="L719" s="57"/>
      <c r="M719" s="58" t="str">
        <f t="shared" si="76"/>
        <v/>
      </c>
      <c r="N719" s="73"/>
    </row>
    <row r="720" spans="1:14">
      <c r="A720" s="97" t="str">
        <f t="shared" si="74"/>
        <v/>
      </c>
      <c r="B720" s="98" t="str">
        <f t="shared" si="73"/>
        <v/>
      </c>
      <c r="C720" s="99"/>
      <c r="D720" s="137"/>
      <c r="E720" s="100"/>
      <c r="F720" s="57"/>
      <c r="G720" s="58">
        <f t="shared" si="75"/>
        <v>0</v>
      </c>
      <c r="H720" s="58">
        <f>IF(E720="",0,IFERROR(VLOOKUP(E720,档案费管理台账!$D$4:$H$1000,5,0),0))</f>
        <v>0</v>
      </c>
      <c r="I720" s="57"/>
      <c r="J720" s="57"/>
      <c r="K720" s="57"/>
      <c r="L720" s="57"/>
      <c r="M720" s="58" t="str">
        <f t="shared" si="76"/>
        <v/>
      </c>
      <c r="N720" s="73"/>
    </row>
    <row r="721" spans="1:14">
      <c r="A721" s="97" t="str">
        <f t="shared" si="74"/>
        <v/>
      </c>
      <c r="B721" s="98" t="str">
        <f t="shared" si="73"/>
        <v/>
      </c>
      <c r="C721" s="99"/>
      <c r="D721" s="137"/>
      <c r="E721" s="100"/>
      <c r="F721" s="57"/>
      <c r="G721" s="58">
        <f t="shared" si="75"/>
        <v>0</v>
      </c>
      <c r="H721" s="58">
        <f>IF(E721="",0,IFERROR(VLOOKUP(E721,档案费管理台账!$D$4:$H$1000,5,0),0))</f>
        <v>0</v>
      </c>
      <c r="I721" s="57"/>
      <c r="J721" s="57"/>
      <c r="K721" s="57"/>
      <c r="L721" s="57"/>
      <c r="M721" s="58" t="str">
        <f t="shared" si="76"/>
        <v/>
      </c>
      <c r="N721" s="73"/>
    </row>
    <row r="722" spans="1:14">
      <c r="A722" s="97" t="str">
        <f t="shared" si="74"/>
        <v/>
      </c>
      <c r="B722" s="98" t="str">
        <f t="shared" si="73"/>
        <v/>
      </c>
      <c r="C722" s="99"/>
      <c r="D722" s="137"/>
      <c r="E722" s="100"/>
      <c r="F722" s="57"/>
      <c r="G722" s="58">
        <f t="shared" si="75"/>
        <v>0</v>
      </c>
      <c r="H722" s="58">
        <f>IF(E722="",0,IFERROR(VLOOKUP(E722,档案费管理台账!$D$4:$H$1000,5,0),0))</f>
        <v>0</v>
      </c>
      <c r="I722" s="57"/>
      <c r="J722" s="57"/>
      <c r="K722" s="57"/>
      <c r="L722" s="57"/>
      <c r="M722" s="58" t="str">
        <f t="shared" si="76"/>
        <v/>
      </c>
      <c r="N722" s="73"/>
    </row>
    <row r="723" spans="1:14">
      <c r="A723" s="97" t="str">
        <f t="shared" si="74"/>
        <v/>
      </c>
      <c r="B723" s="98" t="str">
        <f t="shared" si="73"/>
        <v/>
      </c>
      <c r="C723" s="99"/>
      <c r="D723" s="137"/>
      <c r="E723" s="100"/>
      <c r="F723" s="57"/>
      <c r="G723" s="58">
        <f t="shared" si="75"/>
        <v>0</v>
      </c>
      <c r="H723" s="58">
        <f>IF(E723="",0,IFERROR(VLOOKUP(E723,档案费管理台账!$D$4:$H$1000,5,0),0))</f>
        <v>0</v>
      </c>
      <c r="I723" s="57"/>
      <c r="J723" s="57"/>
      <c r="K723" s="57"/>
      <c r="L723" s="57"/>
      <c r="M723" s="58" t="str">
        <f t="shared" si="76"/>
        <v/>
      </c>
      <c r="N723" s="73"/>
    </row>
    <row r="724" spans="1:14">
      <c r="A724" s="97" t="str">
        <f t="shared" si="74"/>
        <v/>
      </c>
      <c r="B724" s="98" t="str">
        <f t="shared" si="73"/>
        <v/>
      </c>
      <c r="C724" s="99"/>
      <c r="D724" s="137"/>
      <c r="E724" s="100"/>
      <c r="F724" s="57"/>
      <c r="G724" s="58">
        <f t="shared" si="75"/>
        <v>0</v>
      </c>
      <c r="H724" s="58">
        <f>IF(E724="",0,IFERROR(VLOOKUP(E724,档案费管理台账!$D$4:$H$1000,5,0),0))</f>
        <v>0</v>
      </c>
      <c r="I724" s="57"/>
      <c r="J724" s="57"/>
      <c r="K724" s="57"/>
      <c r="L724" s="57"/>
      <c r="M724" s="58" t="str">
        <f t="shared" si="76"/>
        <v/>
      </c>
      <c r="N724" s="73"/>
    </row>
    <row r="725" spans="1:14">
      <c r="A725" s="97" t="str">
        <f t="shared" si="74"/>
        <v/>
      </c>
      <c r="B725" s="98" t="str">
        <f t="shared" si="73"/>
        <v/>
      </c>
      <c r="C725" s="99"/>
      <c r="D725" s="137"/>
      <c r="E725" s="100"/>
      <c r="F725" s="57"/>
      <c r="G725" s="58">
        <f t="shared" si="75"/>
        <v>0</v>
      </c>
      <c r="H725" s="58">
        <f>IF(E725="",0,IFERROR(VLOOKUP(E725,档案费管理台账!$D$4:$H$1000,5,0),0))</f>
        <v>0</v>
      </c>
      <c r="I725" s="57"/>
      <c r="J725" s="57"/>
      <c r="K725" s="57"/>
      <c r="L725" s="57"/>
      <c r="M725" s="58" t="str">
        <f t="shared" si="76"/>
        <v/>
      </c>
      <c r="N725" s="73"/>
    </row>
    <row r="726" spans="1:14">
      <c r="A726" s="97" t="str">
        <f t="shared" si="74"/>
        <v/>
      </c>
      <c r="B726" s="98" t="str">
        <f t="shared" si="73"/>
        <v/>
      </c>
      <c r="C726" s="99"/>
      <c r="D726" s="137"/>
      <c r="E726" s="100"/>
      <c r="F726" s="57"/>
      <c r="G726" s="58">
        <f t="shared" si="75"/>
        <v>0</v>
      </c>
      <c r="H726" s="58">
        <f>IF(E726="",0,IFERROR(VLOOKUP(E726,档案费管理台账!$D$4:$H$1000,5,0),0))</f>
        <v>0</v>
      </c>
      <c r="I726" s="57"/>
      <c r="J726" s="57"/>
      <c r="K726" s="57"/>
      <c r="L726" s="57"/>
      <c r="M726" s="58" t="str">
        <f t="shared" si="76"/>
        <v/>
      </c>
      <c r="N726" s="73"/>
    </row>
    <row r="727" spans="1:14">
      <c r="A727" s="97" t="str">
        <f t="shared" si="74"/>
        <v/>
      </c>
      <c r="B727" s="98" t="str">
        <f t="shared" si="73"/>
        <v/>
      </c>
      <c r="C727" s="99"/>
      <c r="D727" s="137"/>
      <c r="E727" s="100"/>
      <c r="F727" s="57"/>
      <c r="G727" s="58">
        <f t="shared" si="75"/>
        <v>0</v>
      </c>
      <c r="H727" s="58">
        <f>IF(E727="",0,IFERROR(VLOOKUP(E727,档案费管理台账!$D$4:$H$1000,5,0),0))</f>
        <v>0</v>
      </c>
      <c r="I727" s="57"/>
      <c r="J727" s="57"/>
      <c r="K727" s="57"/>
      <c r="L727" s="57"/>
      <c r="M727" s="58" t="str">
        <f t="shared" si="76"/>
        <v/>
      </c>
      <c r="N727" s="73"/>
    </row>
    <row r="728" spans="1:14">
      <c r="A728" s="97" t="str">
        <f t="shared" si="74"/>
        <v/>
      </c>
      <c r="B728" s="98" t="str">
        <f t="shared" si="73"/>
        <v/>
      </c>
      <c r="C728" s="99"/>
      <c r="D728" s="137"/>
      <c r="E728" s="100"/>
      <c r="F728" s="57"/>
      <c r="G728" s="58">
        <f t="shared" si="75"/>
        <v>0</v>
      </c>
      <c r="H728" s="58">
        <f>IF(E728="",0,IFERROR(VLOOKUP(E728,档案费管理台账!$D$4:$H$1000,5,0),0))</f>
        <v>0</v>
      </c>
      <c r="I728" s="57"/>
      <c r="J728" s="57"/>
      <c r="K728" s="57"/>
      <c r="L728" s="57"/>
      <c r="M728" s="58" t="str">
        <f t="shared" si="76"/>
        <v/>
      </c>
      <c r="N728" s="73"/>
    </row>
    <row r="729" spans="1:14">
      <c r="A729" s="97" t="str">
        <f t="shared" si="74"/>
        <v/>
      </c>
      <c r="B729" s="98" t="str">
        <f t="shared" si="73"/>
        <v/>
      </c>
      <c r="C729" s="99"/>
      <c r="D729" s="137"/>
      <c r="E729" s="100"/>
      <c r="F729" s="57"/>
      <c r="G729" s="58">
        <f t="shared" si="75"/>
        <v>0</v>
      </c>
      <c r="H729" s="58">
        <f>IF(E729="",0,IFERROR(VLOOKUP(E729,档案费管理台账!$D$4:$H$1000,5,0),0))</f>
        <v>0</v>
      </c>
      <c r="I729" s="57"/>
      <c r="J729" s="57"/>
      <c r="K729" s="57"/>
      <c r="L729" s="57"/>
      <c r="M729" s="58" t="str">
        <f t="shared" si="76"/>
        <v/>
      </c>
      <c r="N729" s="73"/>
    </row>
    <row r="730" spans="1:14">
      <c r="A730" s="97" t="str">
        <f t="shared" si="74"/>
        <v/>
      </c>
      <c r="B730" s="98" t="str">
        <f t="shared" si="73"/>
        <v/>
      </c>
      <c r="C730" s="99"/>
      <c r="D730" s="137"/>
      <c r="E730" s="100"/>
      <c r="F730" s="57"/>
      <c r="G730" s="58">
        <f t="shared" si="75"/>
        <v>0</v>
      </c>
      <c r="H730" s="58">
        <f>IF(E730="",0,IFERROR(VLOOKUP(E730,档案费管理台账!$D$4:$H$1000,5,0),0))</f>
        <v>0</v>
      </c>
      <c r="I730" s="57"/>
      <c r="J730" s="57"/>
      <c r="K730" s="57"/>
      <c r="L730" s="57"/>
      <c r="M730" s="58" t="str">
        <f t="shared" si="76"/>
        <v/>
      </c>
      <c r="N730" s="73"/>
    </row>
    <row r="731" spans="1:14">
      <c r="A731" s="97" t="str">
        <f t="shared" si="74"/>
        <v/>
      </c>
      <c r="B731" s="98" t="str">
        <f t="shared" si="73"/>
        <v/>
      </c>
      <c r="C731" s="99"/>
      <c r="D731" s="137"/>
      <c r="E731" s="100"/>
      <c r="F731" s="57"/>
      <c r="G731" s="58">
        <f t="shared" si="75"/>
        <v>0</v>
      </c>
      <c r="H731" s="58">
        <f>IF(E731="",0,IFERROR(VLOOKUP(E731,档案费管理台账!$D$4:$H$1000,5,0),0))</f>
        <v>0</v>
      </c>
      <c r="I731" s="57"/>
      <c r="J731" s="57"/>
      <c r="K731" s="57"/>
      <c r="L731" s="57"/>
      <c r="M731" s="58" t="str">
        <f t="shared" si="76"/>
        <v/>
      </c>
      <c r="N731" s="73"/>
    </row>
    <row r="732" spans="1:14">
      <c r="A732" s="97" t="str">
        <f t="shared" si="74"/>
        <v/>
      </c>
      <c r="B732" s="98" t="str">
        <f t="shared" si="73"/>
        <v/>
      </c>
      <c r="C732" s="99"/>
      <c r="D732" s="137"/>
      <c r="E732" s="100"/>
      <c r="F732" s="57"/>
      <c r="G732" s="58">
        <f t="shared" si="75"/>
        <v>0</v>
      </c>
      <c r="H732" s="58">
        <f>IF(E732="",0,IFERROR(VLOOKUP(E732,档案费管理台账!$D$4:$H$1000,5,0),0))</f>
        <v>0</v>
      </c>
      <c r="I732" s="57"/>
      <c r="J732" s="57"/>
      <c r="K732" s="57"/>
      <c r="L732" s="57"/>
      <c r="M732" s="58" t="str">
        <f t="shared" si="76"/>
        <v/>
      </c>
      <c r="N732" s="73"/>
    </row>
    <row r="733" spans="1:14">
      <c r="A733" s="97" t="str">
        <f t="shared" si="74"/>
        <v/>
      </c>
      <c r="B733" s="98" t="str">
        <f t="shared" si="73"/>
        <v/>
      </c>
      <c r="C733" s="99"/>
      <c r="D733" s="137"/>
      <c r="E733" s="100"/>
      <c r="F733" s="57"/>
      <c r="G733" s="58">
        <f t="shared" si="75"/>
        <v>0</v>
      </c>
      <c r="H733" s="58">
        <f>IF(E733="",0,IFERROR(VLOOKUP(E733,档案费管理台账!$D$4:$H$1000,5,0),0))</f>
        <v>0</v>
      </c>
      <c r="I733" s="57"/>
      <c r="J733" s="57"/>
      <c r="K733" s="57"/>
      <c r="L733" s="57"/>
      <c r="M733" s="58" t="str">
        <f t="shared" si="76"/>
        <v/>
      </c>
      <c r="N733" s="73"/>
    </row>
    <row r="734" spans="1:14">
      <c r="A734" s="97" t="str">
        <f t="shared" si="74"/>
        <v/>
      </c>
      <c r="B734" s="98" t="str">
        <f t="shared" si="73"/>
        <v/>
      </c>
      <c r="C734" s="99"/>
      <c r="D734" s="137"/>
      <c r="E734" s="100"/>
      <c r="F734" s="57"/>
      <c r="G734" s="58">
        <f t="shared" si="75"/>
        <v>0</v>
      </c>
      <c r="H734" s="58">
        <f>IF(E734="",0,IFERROR(VLOOKUP(E734,档案费管理台账!$D$4:$H$1000,5,0),0))</f>
        <v>0</v>
      </c>
      <c r="I734" s="57"/>
      <c r="J734" s="57"/>
      <c r="K734" s="57"/>
      <c r="L734" s="57"/>
      <c r="M734" s="58" t="str">
        <f t="shared" si="76"/>
        <v/>
      </c>
      <c r="N734" s="73"/>
    </row>
    <row r="735" spans="1:14">
      <c r="A735" s="97" t="str">
        <f t="shared" si="74"/>
        <v/>
      </c>
      <c r="B735" s="98" t="str">
        <f t="shared" si="73"/>
        <v/>
      </c>
      <c r="C735" s="99"/>
      <c r="D735" s="137"/>
      <c r="E735" s="100"/>
      <c r="F735" s="57"/>
      <c r="G735" s="58">
        <f t="shared" si="75"/>
        <v>0</v>
      </c>
      <c r="H735" s="58">
        <f>IF(E735="",0,IFERROR(VLOOKUP(E735,档案费管理台账!$D$4:$H$1000,5,0),0))</f>
        <v>0</v>
      </c>
      <c r="I735" s="57"/>
      <c r="J735" s="57"/>
      <c r="K735" s="57"/>
      <c r="L735" s="57"/>
      <c r="M735" s="58" t="str">
        <f t="shared" si="76"/>
        <v/>
      </c>
      <c r="N735" s="73"/>
    </row>
    <row r="736" spans="1:14">
      <c r="A736" s="97" t="str">
        <f t="shared" si="74"/>
        <v/>
      </c>
      <c r="B736" s="98" t="str">
        <f t="shared" si="73"/>
        <v/>
      </c>
      <c r="C736" s="99"/>
      <c r="D736" s="137"/>
      <c r="E736" s="100"/>
      <c r="F736" s="57"/>
      <c r="G736" s="58">
        <f t="shared" si="75"/>
        <v>0</v>
      </c>
      <c r="H736" s="58">
        <f>IF(E736="",0,IFERROR(VLOOKUP(E736,档案费管理台账!$D$4:$H$1000,5,0),0))</f>
        <v>0</v>
      </c>
      <c r="I736" s="57"/>
      <c r="J736" s="57"/>
      <c r="K736" s="57"/>
      <c r="L736" s="57"/>
      <c r="M736" s="58" t="str">
        <f t="shared" si="76"/>
        <v/>
      </c>
      <c r="N736" s="73"/>
    </row>
    <row r="737" spans="1:14">
      <c r="A737" s="97" t="str">
        <f t="shared" si="74"/>
        <v/>
      </c>
      <c r="B737" s="98" t="str">
        <f t="shared" si="73"/>
        <v/>
      </c>
      <c r="C737" s="99"/>
      <c r="D737" s="137"/>
      <c r="E737" s="100"/>
      <c r="F737" s="57"/>
      <c r="G737" s="58">
        <f t="shared" si="75"/>
        <v>0</v>
      </c>
      <c r="H737" s="58">
        <f>IF(E737="",0,IFERROR(VLOOKUP(E737,档案费管理台账!$D$4:$H$1000,5,0),0))</f>
        <v>0</v>
      </c>
      <c r="I737" s="57"/>
      <c r="J737" s="57"/>
      <c r="K737" s="57"/>
      <c r="L737" s="57"/>
      <c r="M737" s="58" t="str">
        <f t="shared" si="76"/>
        <v/>
      </c>
      <c r="N737" s="73"/>
    </row>
    <row r="738" spans="1:14">
      <c r="A738" s="97" t="str">
        <f t="shared" si="74"/>
        <v/>
      </c>
      <c r="B738" s="98" t="str">
        <f t="shared" si="73"/>
        <v/>
      </c>
      <c r="C738" s="99"/>
      <c r="D738" s="137"/>
      <c r="E738" s="100"/>
      <c r="F738" s="57"/>
      <c r="G738" s="58">
        <f t="shared" si="75"/>
        <v>0</v>
      </c>
      <c r="H738" s="58">
        <f>IF(E738="",0,IFERROR(VLOOKUP(E738,档案费管理台账!$D$4:$H$1000,5,0),0))</f>
        <v>0</v>
      </c>
      <c r="I738" s="57"/>
      <c r="J738" s="57"/>
      <c r="K738" s="57"/>
      <c r="L738" s="57"/>
      <c r="M738" s="58" t="str">
        <f t="shared" si="76"/>
        <v/>
      </c>
      <c r="N738" s="73"/>
    </row>
    <row r="739" spans="1:14">
      <c r="A739" s="97" t="str">
        <f t="shared" si="74"/>
        <v/>
      </c>
      <c r="B739" s="98" t="str">
        <f t="shared" si="73"/>
        <v/>
      </c>
      <c r="C739" s="99"/>
      <c r="D739" s="137"/>
      <c r="E739" s="100"/>
      <c r="F739" s="57"/>
      <c r="G739" s="58">
        <f t="shared" si="75"/>
        <v>0</v>
      </c>
      <c r="H739" s="58">
        <f>IF(E739="",0,IFERROR(VLOOKUP(E739,档案费管理台账!$D$4:$H$1000,5,0),0))</f>
        <v>0</v>
      </c>
      <c r="I739" s="57"/>
      <c r="J739" s="57"/>
      <c r="K739" s="57"/>
      <c r="L739" s="57"/>
      <c r="M739" s="58" t="str">
        <f t="shared" si="76"/>
        <v/>
      </c>
      <c r="N739" s="73"/>
    </row>
    <row r="740" spans="1:14">
      <c r="A740" s="97" t="str">
        <f t="shared" si="74"/>
        <v/>
      </c>
      <c r="B740" s="98" t="str">
        <f t="shared" si="73"/>
        <v/>
      </c>
      <c r="C740" s="99"/>
      <c r="D740" s="137"/>
      <c r="E740" s="100"/>
      <c r="F740" s="57"/>
      <c r="G740" s="58">
        <f t="shared" si="75"/>
        <v>0</v>
      </c>
      <c r="H740" s="58">
        <f>IF(E740="",0,IFERROR(VLOOKUP(E740,档案费管理台账!$D$4:$H$1000,5,0),0))</f>
        <v>0</v>
      </c>
      <c r="I740" s="57"/>
      <c r="J740" s="57"/>
      <c r="K740" s="57"/>
      <c r="L740" s="57"/>
      <c r="M740" s="58" t="str">
        <f t="shared" si="76"/>
        <v/>
      </c>
      <c r="N740" s="73"/>
    </row>
    <row r="741" spans="1:14">
      <c r="A741" s="97" t="str">
        <f t="shared" si="74"/>
        <v/>
      </c>
      <c r="B741" s="98" t="str">
        <f t="shared" si="73"/>
        <v/>
      </c>
      <c r="C741" s="99"/>
      <c r="D741" s="137"/>
      <c r="E741" s="100"/>
      <c r="F741" s="57"/>
      <c r="G741" s="58">
        <f t="shared" si="75"/>
        <v>0</v>
      </c>
      <c r="H741" s="58">
        <f>IF(E741="",0,IFERROR(VLOOKUP(E741,档案费管理台账!$D$4:$H$1000,5,0),0))</f>
        <v>0</v>
      </c>
      <c r="I741" s="57"/>
      <c r="J741" s="57"/>
      <c r="K741" s="57"/>
      <c r="L741" s="57"/>
      <c r="M741" s="58" t="str">
        <f t="shared" si="76"/>
        <v/>
      </c>
      <c r="N741" s="73"/>
    </row>
    <row r="742" spans="1:14">
      <c r="A742" s="97" t="str">
        <f t="shared" si="74"/>
        <v/>
      </c>
      <c r="B742" s="98" t="str">
        <f t="shared" si="73"/>
        <v/>
      </c>
      <c r="C742" s="99"/>
      <c r="D742" s="137"/>
      <c r="E742" s="100"/>
      <c r="F742" s="57"/>
      <c r="G742" s="58">
        <f t="shared" si="75"/>
        <v>0</v>
      </c>
      <c r="H742" s="58">
        <f>IF(E742="",0,IFERROR(VLOOKUP(E742,档案费管理台账!$D$4:$H$1000,5,0),0))</f>
        <v>0</v>
      </c>
      <c r="I742" s="57"/>
      <c r="J742" s="57"/>
      <c r="K742" s="57"/>
      <c r="L742" s="57"/>
      <c r="M742" s="58" t="str">
        <f t="shared" si="76"/>
        <v/>
      </c>
      <c r="N742" s="73"/>
    </row>
    <row r="743" spans="1:14">
      <c r="A743" s="97" t="str">
        <f t="shared" si="74"/>
        <v/>
      </c>
      <c r="B743" s="98" t="str">
        <f t="shared" si="73"/>
        <v/>
      </c>
      <c r="C743" s="99"/>
      <c r="D743" s="137"/>
      <c r="E743" s="100"/>
      <c r="F743" s="57"/>
      <c r="G743" s="58">
        <f t="shared" si="75"/>
        <v>0</v>
      </c>
      <c r="H743" s="58">
        <f>IF(E743="",0,IFERROR(VLOOKUP(E743,档案费管理台账!$D$4:$H$1000,5,0),0))</f>
        <v>0</v>
      </c>
      <c r="I743" s="57"/>
      <c r="J743" s="57"/>
      <c r="K743" s="57"/>
      <c r="L743" s="57"/>
      <c r="M743" s="58" t="str">
        <f t="shared" si="76"/>
        <v/>
      </c>
      <c r="N743" s="73"/>
    </row>
    <row r="744" spans="1:14">
      <c r="A744" s="97" t="str">
        <f t="shared" si="74"/>
        <v/>
      </c>
      <c r="B744" s="98" t="str">
        <f t="shared" si="73"/>
        <v/>
      </c>
      <c r="C744" s="99"/>
      <c r="D744" s="137"/>
      <c r="E744" s="100"/>
      <c r="F744" s="57"/>
      <c r="G744" s="58">
        <f t="shared" si="75"/>
        <v>0</v>
      </c>
      <c r="H744" s="58">
        <f>IF(E744="",0,IFERROR(VLOOKUP(E744,档案费管理台账!$D$4:$H$1000,5,0),0))</f>
        <v>0</v>
      </c>
      <c r="I744" s="57"/>
      <c r="J744" s="57"/>
      <c r="K744" s="57"/>
      <c r="L744" s="57"/>
      <c r="M744" s="58" t="str">
        <f t="shared" si="76"/>
        <v/>
      </c>
      <c r="N744" s="73"/>
    </row>
    <row r="745" spans="1:14">
      <c r="A745" s="97" t="str">
        <f t="shared" si="74"/>
        <v/>
      </c>
      <c r="B745" s="98" t="str">
        <f t="shared" si="73"/>
        <v/>
      </c>
      <c r="C745" s="99"/>
      <c r="D745" s="137"/>
      <c r="E745" s="100"/>
      <c r="F745" s="57"/>
      <c r="G745" s="58">
        <f t="shared" si="75"/>
        <v>0</v>
      </c>
      <c r="H745" s="58">
        <f>IF(E745="",0,IFERROR(VLOOKUP(E745,档案费管理台账!$D$4:$H$1000,5,0),0))</f>
        <v>0</v>
      </c>
      <c r="I745" s="57"/>
      <c r="J745" s="57"/>
      <c r="K745" s="57"/>
      <c r="L745" s="57"/>
      <c r="M745" s="58" t="str">
        <f t="shared" si="76"/>
        <v/>
      </c>
      <c r="N745" s="73"/>
    </row>
    <row r="746" spans="1:14">
      <c r="A746" s="97" t="str">
        <f t="shared" si="74"/>
        <v/>
      </c>
      <c r="B746" s="98" t="str">
        <f t="shared" si="73"/>
        <v/>
      </c>
      <c r="C746" s="99"/>
      <c r="D746" s="137"/>
      <c r="E746" s="100"/>
      <c r="F746" s="57"/>
      <c r="G746" s="58">
        <f t="shared" si="75"/>
        <v>0</v>
      </c>
      <c r="H746" s="58">
        <f>IF(E746="",0,IFERROR(VLOOKUP(E746,档案费管理台账!$D$4:$H$1000,5,0),0))</f>
        <v>0</v>
      </c>
      <c r="I746" s="57"/>
      <c r="J746" s="57"/>
      <c r="K746" s="57"/>
      <c r="L746" s="57"/>
      <c r="M746" s="58" t="str">
        <f t="shared" si="76"/>
        <v/>
      </c>
      <c r="N746" s="73"/>
    </row>
    <row r="747" spans="1:14">
      <c r="A747" s="97" t="str">
        <f t="shared" si="74"/>
        <v/>
      </c>
      <c r="B747" s="98" t="str">
        <f t="shared" si="73"/>
        <v/>
      </c>
      <c r="C747" s="99"/>
      <c r="D747" s="137"/>
      <c r="E747" s="100"/>
      <c r="F747" s="57"/>
      <c r="G747" s="58">
        <f t="shared" si="75"/>
        <v>0</v>
      </c>
      <c r="H747" s="58">
        <f>IF(E747="",0,IFERROR(VLOOKUP(E747,档案费管理台账!$D$4:$H$1000,5,0),0))</f>
        <v>0</v>
      </c>
      <c r="I747" s="57"/>
      <c r="J747" s="57"/>
      <c r="K747" s="57"/>
      <c r="L747" s="57"/>
      <c r="M747" s="58" t="str">
        <f t="shared" si="76"/>
        <v/>
      </c>
      <c r="N747" s="73"/>
    </row>
    <row r="748" spans="1:14">
      <c r="A748" s="97" t="str">
        <f t="shared" si="74"/>
        <v/>
      </c>
      <c r="B748" s="98" t="str">
        <f t="shared" ref="B748:B811" si="77">IF(C748="","",MONTH(C748)&amp;"月")</f>
        <v/>
      </c>
      <c r="C748" s="99"/>
      <c r="D748" s="137"/>
      <c r="E748" s="100"/>
      <c r="F748" s="57"/>
      <c r="G748" s="58">
        <f t="shared" si="75"/>
        <v>0</v>
      </c>
      <c r="H748" s="58">
        <f>IF(E748="",0,IFERROR(VLOOKUP(E748,档案费管理台账!$D$4:$H$1000,5,0),0))</f>
        <v>0</v>
      </c>
      <c r="I748" s="57"/>
      <c r="J748" s="57"/>
      <c r="K748" s="57"/>
      <c r="L748" s="57"/>
      <c r="M748" s="58" t="str">
        <f t="shared" si="76"/>
        <v/>
      </c>
      <c r="N748" s="73"/>
    </row>
    <row r="749" spans="1:14">
      <c r="A749" s="97" t="str">
        <f t="shared" ref="A749:A812" si="78">IF(C749="","",ROW()-42)</f>
        <v/>
      </c>
      <c r="B749" s="98" t="str">
        <f t="shared" si="77"/>
        <v/>
      </c>
      <c r="C749" s="99"/>
      <c r="D749" s="137"/>
      <c r="E749" s="100"/>
      <c r="F749" s="57"/>
      <c r="G749" s="58">
        <f t="shared" ref="G749:G812" si="79">IF(F749="",0,F749*$K$41)</f>
        <v>0</v>
      </c>
      <c r="H749" s="58">
        <f>IF(E749="",0,IFERROR(VLOOKUP(E749,档案费管理台账!$D$4:$H$1000,5,0),0))</f>
        <v>0</v>
      </c>
      <c r="I749" s="57"/>
      <c r="J749" s="57"/>
      <c r="K749" s="57"/>
      <c r="L749" s="57"/>
      <c r="M749" s="58" t="str">
        <f t="shared" ref="M749:M812" si="80">IF(C749="","",ROUND(M748+G749-I749-J749-K749-L749-H749,2))</f>
        <v/>
      </c>
      <c r="N749" s="73"/>
    </row>
    <row r="750" spans="1:14">
      <c r="A750" s="97" t="str">
        <f t="shared" si="78"/>
        <v/>
      </c>
      <c r="B750" s="98" t="str">
        <f t="shared" si="77"/>
        <v/>
      </c>
      <c r="C750" s="99"/>
      <c r="D750" s="137"/>
      <c r="E750" s="100"/>
      <c r="F750" s="57"/>
      <c r="G750" s="58">
        <f t="shared" si="79"/>
        <v>0</v>
      </c>
      <c r="H750" s="58">
        <f>IF(E750="",0,IFERROR(VLOOKUP(E750,档案费管理台账!$D$4:$H$1000,5,0),0))</f>
        <v>0</v>
      </c>
      <c r="I750" s="57"/>
      <c r="J750" s="57"/>
      <c r="K750" s="57"/>
      <c r="L750" s="57"/>
      <c r="M750" s="58" t="str">
        <f t="shared" si="80"/>
        <v/>
      </c>
      <c r="N750" s="73"/>
    </row>
    <row r="751" spans="1:14">
      <c r="A751" s="97" t="str">
        <f t="shared" si="78"/>
        <v/>
      </c>
      <c r="B751" s="98" t="str">
        <f t="shared" si="77"/>
        <v/>
      </c>
      <c r="C751" s="99"/>
      <c r="D751" s="137"/>
      <c r="E751" s="100"/>
      <c r="F751" s="57"/>
      <c r="G751" s="58">
        <f t="shared" si="79"/>
        <v>0</v>
      </c>
      <c r="H751" s="58">
        <f>IF(E751="",0,IFERROR(VLOOKUP(E751,档案费管理台账!$D$4:$H$1000,5,0),0))</f>
        <v>0</v>
      </c>
      <c r="I751" s="57"/>
      <c r="J751" s="57"/>
      <c r="K751" s="57"/>
      <c r="L751" s="57"/>
      <c r="M751" s="58" t="str">
        <f t="shared" si="80"/>
        <v/>
      </c>
      <c r="N751" s="73"/>
    </row>
    <row r="752" spans="1:14">
      <c r="A752" s="97" t="str">
        <f t="shared" si="78"/>
        <v/>
      </c>
      <c r="B752" s="98" t="str">
        <f t="shared" si="77"/>
        <v/>
      </c>
      <c r="C752" s="99"/>
      <c r="D752" s="137"/>
      <c r="E752" s="100"/>
      <c r="F752" s="57"/>
      <c r="G752" s="58">
        <f t="shared" si="79"/>
        <v>0</v>
      </c>
      <c r="H752" s="58">
        <f>IF(E752="",0,IFERROR(VLOOKUP(E752,档案费管理台账!$D$4:$H$1000,5,0),0))</f>
        <v>0</v>
      </c>
      <c r="I752" s="57"/>
      <c r="J752" s="57"/>
      <c r="K752" s="57"/>
      <c r="L752" s="57"/>
      <c r="M752" s="58" t="str">
        <f t="shared" si="80"/>
        <v/>
      </c>
      <c r="N752" s="73"/>
    </row>
    <row r="753" spans="1:14">
      <c r="A753" s="97" t="str">
        <f t="shared" si="78"/>
        <v/>
      </c>
      <c r="B753" s="98" t="str">
        <f t="shared" si="77"/>
        <v/>
      </c>
      <c r="C753" s="99"/>
      <c r="D753" s="137"/>
      <c r="E753" s="100"/>
      <c r="F753" s="57"/>
      <c r="G753" s="58">
        <f t="shared" si="79"/>
        <v>0</v>
      </c>
      <c r="H753" s="58">
        <f>IF(E753="",0,IFERROR(VLOOKUP(E753,档案费管理台账!$D$4:$H$1000,5,0),0))</f>
        <v>0</v>
      </c>
      <c r="I753" s="57"/>
      <c r="J753" s="57"/>
      <c r="K753" s="57"/>
      <c r="L753" s="57"/>
      <c r="M753" s="58" t="str">
        <f t="shared" si="80"/>
        <v/>
      </c>
      <c r="N753" s="73"/>
    </row>
    <row r="754" spans="1:14">
      <c r="A754" s="97" t="str">
        <f t="shared" si="78"/>
        <v/>
      </c>
      <c r="B754" s="98" t="str">
        <f t="shared" si="77"/>
        <v/>
      </c>
      <c r="C754" s="99"/>
      <c r="D754" s="137"/>
      <c r="E754" s="100"/>
      <c r="F754" s="57"/>
      <c r="G754" s="58">
        <f t="shared" si="79"/>
        <v>0</v>
      </c>
      <c r="H754" s="58">
        <f>IF(E754="",0,IFERROR(VLOOKUP(E754,档案费管理台账!$D$4:$H$1000,5,0),0))</f>
        <v>0</v>
      </c>
      <c r="I754" s="57"/>
      <c r="J754" s="57"/>
      <c r="K754" s="57"/>
      <c r="L754" s="57"/>
      <c r="M754" s="58" t="str">
        <f t="shared" si="80"/>
        <v/>
      </c>
      <c r="N754" s="73"/>
    </row>
    <row r="755" spans="1:14">
      <c r="A755" s="97" t="str">
        <f t="shared" si="78"/>
        <v/>
      </c>
      <c r="B755" s="98" t="str">
        <f t="shared" si="77"/>
        <v/>
      </c>
      <c r="C755" s="99"/>
      <c r="D755" s="137"/>
      <c r="E755" s="100"/>
      <c r="F755" s="57"/>
      <c r="G755" s="58">
        <f t="shared" si="79"/>
        <v>0</v>
      </c>
      <c r="H755" s="58">
        <f>IF(E755="",0,IFERROR(VLOOKUP(E755,档案费管理台账!$D$4:$H$1000,5,0),0))</f>
        <v>0</v>
      </c>
      <c r="I755" s="57"/>
      <c r="J755" s="57"/>
      <c r="K755" s="57"/>
      <c r="L755" s="57"/>
      <c r="M755" s="58" t="str">
        <f t="shared" si="80"/>
        <v/>
      </c>
      <c r="N755" s="73"/>
    </row>
    <row r="756" spans="1:14">
      <c r="A756" s="97" t="str">
        <f t="shared" si="78"/>
        <v/>
      </c>
      <c r="B756" s="98" t="str">
        <f t="shared" si="77"/>
        <v/>
      </c>
      <c r="C756" s="99"/>
      <c r="D756" s="137"/>
      <c r="E756" s="100"/>
      <c r="F756" s="57"/>
      <c r="G756" s="58">
        <f t="shared" si="79"/>
        <v>0</v>
      </c>
      <c r="H756" s="58">
        <f>IF(E756="",0,IFERROR(VLOOKUP(E756,档案费管理台账!$D$4:$H$1000,5,0),0))</f>
        <v>0</v>
      </c>
      <c r="I756" s="57"/>
      <c r="J756" s="57"/>
      <c r="K756" s="57"/>
      <c r="L756" s="57"/>
      <c r="M756" s="58" t="str">
        <f t="shared" si="80"/>
        <v/>
      </c>
      <c r="N756" s="73"/>
    </row>
    <row r="757" spans="1:14">
      <c r="A757" s="97" t="str">
        <f t="shared" si="78"/>
        <v/>
      </c>
      <c r="B757" s="98" t="str">
        <f t="shared" si="77"/>
        <v/>
      </c>
      <c r="C757" s="99"/>
      <c r="D757" s="137"/>
      <c r="E757" s="100"/>
      <c r="F757" s="57"/>
      <c r="G757" s="58">
        <f t="shared" si="79"/>
        <v>0</v>
      </c>
      <c r="H757" s="58">
        <f>IF(E757="",0,IFERROR(VLOOKUP(E757,档案费管理台账!$D$4:$H$1000,5,0),0))</f>
        <v>0</v>
      </c>
      <c r="I757" s="57"/>
      <c r="J757" s="57"/>
      <c r="K757" s="57"/>
      <c r="L757" s="57"/>
      <c r="M757" s="58" t="str">
        <f t="shared" si="80"/>
        <v/>
      </c>
      <c r="N757" s="73"/>
    </row>
    <row r="758" spans="1:14">
      <c r="A758" s="97" t="str">
        <f t="shared" si="78"/>
        <v/>
      </c>
      <c r="B758" s="98" t="str">
        <f t="shared" si="77"/>
        <v/>
      </c>
      <c r="C758" s="99"/>
      <c r="D758" s="137"/>
      <c r="E758" s="100"/>
      <c r="F758" s="57"/>
      <c r="G758" s="58">
        <f t="shared" si="79"/>
        <v>0</v>
      </c>
      <c r="H758" s="58">
        <f>IF(E758="",0,IFERROR(VLOOKUP(E758,档案费管理台账!$D$4:$H$1000,5,0),0))</f>
        <v>0</v>
      </c>
      <c r="I758" s="57"/>
      <c r="J758" s="57"/>
      <c r="K758" s="57"/>
      <c r="L758" s="57"/>
      <c r="M758" s="58" t="str">
        <f t="shared" si="80"/>
        <v/>
      </c>
      <c r="N758" s="73"/>
    </row>
    <row r="759" spans="1:14">
      <c r="A759" s="97" t="str">
        <f t="shared" si="78"/>
        <v/>
      </c>
      <c r="B759" s="98" t="str">
        <f t="shared" si="77"/>
        <v/>
      </c>
      <c r="C759" s="99"/>
      <c r="D759" s="137"/>
      <c r="E759" s="100"/>
      <c r="F759" s="57"/>
      <c r="G759" s="58">
        <f t="shared" si="79"/>
        <v>0</v>
      </c>
      <c r="H759" s="58">
        <f>IF(E759="",0,IFERROR(VLOOKUP(E759,档案费管理台账!$D$4:$H$1000,5,0),0))</f>
        <v>0</v>
      </c>
      <c r="I759" s="57"/>
      <c r="J759" s="57"/>
      <c r="K759" s="57"/>
      <c r="L759" s="57"/>
      <c r="M759" s="58" t="str">
        <f t="shared" si="80"/>
        <v/>
      </c>
      <c r="N759" s="73"/>
    </row>
    <row r="760" spans="1:14">
      <c r="A760" s="97" t="str">
        <f t="shared" si="78"/>
        <v/>
      </c>
      <c r="B760" s="98" t="str">
        <f t="shared" si="77"/>
        <v/>
      </c>
      <c r="C760" s="99"/>
      <c r="D760" s="137"/>
      <c r="E760" s="100"/>
      <c r="F760" s="57"/>
      <c r="G760" s="58">
        <f t="shared" si="79"/>
        <v>0</v>
      </c>
      <c r="H760" s="58">
        <f>IF(E760="",0,IFERROR(VLOOKUP(E760,档案费管理台账!$D$4:$H$1000,5,0),0))</f>
        <v>0</v>
      </c>
      <c r="I760" s="57"/>
      <c r="J760" s="57"/>
      <c r="K760" s="57"/>
      <c r="L760" s="57"/>
      <c r="M760" s="58" t="str">
        <f t="shared" si="80"/>
        <v/>
      </c>
      <c r="N760" s="73"/>
    </row>
    <row r="761" spans="1:14">
      <c r="A761" s="97" t="str">
        <f t="shared" si="78"/>
        <v/>
      </c>
      <c r="B761" s="98" t="str">
        <f t="shared" si="77"/>
        <v/>
      </c>
      <c r="C761" s="99"/>
      <c r="D761" s="137"/>
      <c r="E761" s="100"/>
      <c r="F761" s="57"/>
      <c r="G761" s="58">
        <f t="shared" si="79"/>
        <v>0</v>
      </c>
      <c r="H761" s="58">
        <f>IF(E761="",0,IFERROR(VLOOKUP(E761,档案费管理台账!$D$4:$H$1000,5,0),0))</f>
        <v>0</v>
      </c>
      <c r="I761" s="57"/>
      <c r="J761" s="57"/>
      <c r="K761" s="57"/>
      <c r="L761" s="57"/>
      <c r="M761" s="58" t="str">
        <f t="shared" si="80"/>
        <v/>
      </c>
      <c r="N761" s="73"/>
    </row>
    <row r="762" spans="1:14">
      <c r="A762" s="97" t="str">
        <f t="shared" si="78"/>
        <v/>
      </c>
      <c r="B762" s="98" t="str">
        <f t="shared" si="77"/>
        <v/>
      </c>
      <c r="C762" s="99"/>
      <c r="D762" s="137"/>
      <c r="E762" s="100"/>
      <c r="F762" s="57"/>
      <c r="G762" s="58">
        <f t="shared" si="79"/>
        <v>0</v>
      </c>
      <c r="H762" s="58">
        <f>IF(E762="",0,IFERROR(VLOOKUP(E762,档案费管理台账!$D$4:$H$1000,5,0),0))</f>
        <v>0</v>
      </c>
      <c r="I762" s="57"/>
      <c r="J762" s="57"/>
      <c r="K762" s="57"/>
      <c r="L762" s="57"/>
      <c r="M762" s="58" t="str">
        <f t="shared" si="80"/>
        <v/>
      </c>
      <c r="N762" s="73"/>
    </row>
    <row r="763" spans="1:14">
      <c r="A763" s="97" t="str">
        <f t="shared" si="78"/>
        <v/>
      </c>
      <c r="B763" s="98" t="str">
        <f t="shared" si="77"/>
        <v/>
      </c>
      <c r="C763" s="99"/>
      <c r="D763" s="137"/>
      <c r="E763" s="100"/>
      <c r="F763" s="57"/>
      <c r="G763" s="58">
        <f t="shared" si="79"/>
        <v>0</v>
      </c>
      <c r="H763" s="58">
        <f>IF(E763="",0,IFERROR(VLOOKUP(E763,档案费管理台账!$D$4:$H$1000,5,0),0))</f>
        <v>0</v>
      </c>
      <c r="I763" s="57"/>
      <c r="J763" s="57"/>
      <c r="K763" s="57"/>
      <c r="L763" s="57"/>
      <c r="M763" s="58" t="str">
        <f t="shared" si="80"/>
        <v/>
      </c>
      <c r="N763" s="73"/>
    </row>
    <row r="764" spans="1:14">
      <c r="A764" s="97" t="str">
        <f t="shared" si="78"/>
        <v/>
      </c>
      <c r="B764" s="98" t="str">
        <f t="shared" si="77"/>
        <v/>
      </c>
      <c r="C764" s="99"/>
      <c r="D764" s="137"/>
      <c r="E764" s="100"/>
      <c r="F764" s="57"/>
      <c r="G764" s="58">
        <f t="shared" si="79"/>
        <v>0</v>
      </c>
      <c r="H764" s="58">
        <f>IF(E764="",0,IFERROR(VLOOKUP(E764,档案费管理台账!$D$4:$H$1000,5,0),0))</f>
        <v>0</v>
      </c>
      <c r="I764" s="57"/>
      <c r="J764" s="57"/>
      <c r="K764" s="57"/>
      <c r="L764" s="57"/>
      <c r="M764" s="58" t="str">
        <f t="shared" si="80"/>
        <v/>
      </c>
      <c r="N764" s="73"/>
    </row>
    <row r="765" spans="1:14">
      <c r="A765" s="97" t="str">
        <f t="shared" si="78"/>
        <v/>
      </c>
      <c r="B765" s="98" t="str">
        <f t="shared" si="77"/>
        <v/>
      </c>
      <c r="C765" s="99"/>
      <c r="D765" s="137"/>
      <c r="E765" s="100"/>
      <c r="F765" s="57"/>
      <c r="G765" s="58">
        <f t="shared" si="79"/>
        <v>0</v>
      </c>
      <c r="H765" s="58">
        <f>IF(E765="",0,IFERROR(VLOOKUP(E765,档案费管理台账!$D$4:$H$1000,5,0),0))</f>
        <v>0</v>
      </c>
      <c r="I765" s="57"/>
      <c r="J765" s="57"/>
      <c r="K765" s="57"/>
      <c r="L765" s="57"/>
      <c r="M765" s="58" t="str">
        <f t="shared" si="80"/>
        <v/>
      </c>
      <c r="N765" s="73"/>
    </row>
    <row r="766" spans="1:14">
      <c r="A766" s="97" t="str">
        <f t="shared" si="78"/>
        <v/>
      </c>
      <c r="B766" s="98" t="str">
        <f t="shared" si="77"/>
        <v/>
      </c>
      <c r="C766" s="99"/>
      <c r="D766" s="137"/>
      <c r="E766" s="100"/>
      <c r="F766" s="57"/>
      <c r="G766" s="58">
        <f t="shared" si="79"/>
        <v>0</v>
      </c>
      <c r="H766" s="58">
        <f>IF(E766="",0,IFERROR(VLOOKUP(E766,档案费管理台账!$D$4:$H$1000,5,0),0))</f>
        <v>0</v>
      </c>
      <c r="I766" s="57"/>
      <c r="J766" s="57"/>
      <c r="K766" s="57"/>
      <c r="L766" s="57"/>
      <c r="M766" s="58" t="str">
        <f t="shared" si="80"/>
        <v/>
      </c>
      <c r="N766" s="73"/>
    </row>
    <row r="767" spans="1:14">
      <c r="A767" s="97" t="str">
        <f t="shared" si="78"/>
        <v/>
      </c>
      <c r="B767" s="98" t="str">
        <f t="shared" si="77"/>
        <v/>
      </c>
      <c r="C767" s="99"/>
      <c r="D767" s="137"/>
      <c r="E767" s="100"/>
      <c r="F767" s="57"/>
      <c r="G767" s="58">
        <f t="shared" si="79"/>
        <v>0</v>
      </c>
      <c r="H767" s="58">
        <f>IF(E767="",0,IFERROR(VLOOKUP(E767,档案费管理台账!$D$4:$H$1000,5,0),0))</f>
        <v>0</v>
      </c>
      <c r="I767" s="57"/>
      <c r="J767" s="57"/>
      <c r="K767" s="57"/>
      <c r="L767" s="57"/>
      <c r="M767" s="58" t="str">
        <f t="shared" si="80"/>
        <v/>
      </c>
      <c r="N767" s="73"/>
    </row>
    <row r="768" spans="1:14">
      <c r="A768" s="97" t="str">
        <f t="shared" si="78"/>
        <v/>
      </c>
      <c r="B768" s="98" t="str">
        <f t="shared" si="77"/>
        <v/>
      </c>
      <c r="C768" s="99"/>
      <c r="D768" s="137"/>
      <c r="E768" s="100"/>
      <c r="F768" s="57"/>
      <c r="G768" s="58">
        <f t="shared" si="79"/>
        <v>0</v>
      </c>
      <c r="H768" s="58">
        <f>IF(E768="",0,IFERROR(VLOOKUP(E768,档案费管理台账!$D$4:$H$1000,5,0),0))</f>
        <v>0</v>
      </c>
      <c r="I768" s="57"/>
      <c r="J768" s="57"/>
      <c r="K768" s="57"/>
      <c r="L768" s="57"/>
      <c r="M768" s="58" t="str">
        <f t="shared" si="80"/>
        <v/>
      </c>
      <c r="N768" s="73"/>
    </row>
    <row r="769" spans="1:14">
      <c r="A769" s="97" t="str">
        <f t="shared" si="78"/>
        <v/>
      </c>
      <c r="B769" s="98" t="str">
        <f t="shared" si="77"/>
        <v/>
      </c>
      <c r="C769" s="99"/>
      <c r="D769" s="137"/>
      <c r="E769" s="100"/>
      <c r="F769" s="57"/>
      <c r="G769" s="58">
        <f t="shared" si="79"/>
        <v>0</v>
      </c>
      <c r="H769" s="58">
        <f>IF(E769="",0,IFERROR(VLOOKUP(E769,档案费管理台账!$D$4:$H$1000,5,0),0))</f>
        <v>0</v>
      </c>
      <c r="I769" s="57"/>
      <c r="J769" s="57"/>
      <c r="K769" s="57"/>
      <c r="L769" s="57"/>
      <c r="M769" s="58" t="str">
        <f t="shared" si="80"/>
        <v/>
      </c>
      <c r="N769" s="73"/>
    </row>
    <row r="770" spans="1:14">
      <c r="A770" s="97" t="str">
        <f t="shared" si="78"/>
        <v/>
      </c>
      <c r="B770" s="98" t="str">
        <f t="shared" si="77"/>
        <v/>
      </c>
      <c r="C770" s="99"/>
      <c r="D770" s="137"/>
      <c r="E770" s="100"/>
      <c r="F770" s="57"/>
      <c r="G770" s="58">
        <f t="shared" si="79"/>
        <v>0</v>
      </c>
      <c r="H770" s="58">
        <f>IF(E770="",0,IFERROR(VLOOKUP(E770,档案费管理台账!$D$4:$H$1000,5,0),0))</f>
        <v>0</v>
      </c>
      <c r="I770" s="57"/>
      <c r="J770" s="57"/>
      <c r="K770" s="57"/>
      <c r="L770" s="57"/>
      <c r="M770" s="58" t="str">
        <f t="shared" si="80"/>
        <v/>
      </c>
      <c r="N770" s="73"/>
    </row>
    <row r="771" spans="1:14">
      <c r="A771" s="97" t="str">
        <f t="shared" si="78"/>
        <v/>
      </c>
      <c r="B771" s="98" t="str">
        <f t="shared" si="77"/>
        <v/>
      </c>
      <c r="C771" s="99"/>
      <c r="D771" s="137"/>
      <c r="E771" s="100"/>
      <c r="F771" s="57"/>
      <c r="G771" s="58">
        <f t="shared" si="79"/>
        <v>0</v>
      </c>
      <c r="H771" s="58">
        <f>IF(E771="",0,IFERROR(VLOOKUP(E771,档案费管理台账!$D$4:$H$1000,5,0),0))</f>
        <v>0</v>
      </c>
      <c r="I771" s="57"/>
      <c r="J771" s="57"/>
      <c r="K771" s="57"/>
      <c r="L771" s="57"/>
      <c r="M771" s="58" t="str">
        <f t="shared" si="80"/>
        <v/>
      </c>
      <c r="N771" s="73"/>
    </row>
    <row r="772" spans="1:14">
      <c r="A772" s="97" t="str">
        <f t="shared" si="78"/>
        <v/>
      </c>
      <c r="B772" s="98" t="str">
        <f t="shared" si="77"/>
        <v/>
      </c>
      <c r="C772" s="99"/>
      <c r="D772" s="137"/>
      <c r="E772" s="100"/>
      <c r="F772" s="57"/>
      <c r="G772" s="58">
        <f t="shared" si="79"/>
        <v>0</v>
      </c>
      <c r="H772" s="58">
        <f>IF(E772="",0,IFERROR(VLOOKUP(E772,档案费管理台账!$D$4:$H$1000,5,0),0))</f>
        <v>0</v>
      </c>
      <c r="I772" s="57"/>
      <c r="J772" s="57"/>
      <c r="K772" s="57"/>
      <c r="L772" s="57"/>
      <c r="M772" s="58" t="str">
        <f t="shared" si="80"/>
        <v/>
      </c>
      <c r="N772" s="73"/>
    </row>
    <row r="773" spans="1:14">
      <c r="A773" s="97" t="str">
        <f t="shared" si="78"/>
        <v/>
      </c>
      <c r="B773" s="98" t="str">
        <f t="shared" si="77"/>
        <v/>
      </c>
      <c r="C773" s="99"/>
      <c r="D773" s="137"/>
      <c r="E773" s="100"/>
      <c r="F773" s="57"/>
      <c r="G773" s="58">
        <f t="shared" si="79"/>
        <v>0</v>
      </c>
      <c r="H773" s="58">
        <f>IF(E773="",0,IFERROR(VLOOKUP(E773,档案费管理台账!$D$4:$H$1000,5,0),0))</f>
        <v>0</v>
      </c>
      <c r="I773" s="57"/>
      <c r="J773" s="57"/>
      <c r="K773" s="57"/>
      <c r="L773" s="57"/>
      <c r="M773" s="58" t="str">
        <f t="shared" si="80"/>
        <v/>
      </c>
      <c r="N773" s="73"/>
    </row>
    <row r="774" spans="1:14">
      <c r="A774" s="97" t="str">
        <f t="shared" si="78"/>
        <v/>
      </c>
      <c r="B774" s="98" t="str">
        <f t="shared" si="77"/>
        <v/>
      </c>
      <c r="C774" s="99"/>
      <c r="D774" s="137"/>
      <c r="E774" s="100"/>
      <c r="F774" s="57"/>
      <c r="G774" s="58">
        <f t="shared" si="79"/>
        <v>0</v>
      </c>
      <c r="H774" s="58">
        <f>IF(E774="",0,IFERROR(VLOOKUP(E774,档案费管理台账!$D$4:$H$1000,5,0),0))</f>
        <v>0</v>
      </c>
      <c r="I774" s="57"/>
      <c r="J774" s="57"/>
      <c r="K774" s="57"/>
      <c r="L774" s="57"/>
      <c r="M774" s="58" t="str">
        <f t="shared" si="80"/>
        <v/>
      </c>
      <c r="N774" s="73"/>
    </row>
    <row r="775" spans="1:14">
      <c r="A775" s="97" t="str">
        <f t="shared" si="78"/>
        <v/>
      </c>
      <c r="B775" s="98" t="str">
        <f t="shared" si="77"/>
        <v/>
      </c>
      <c r="C775" s="99"/>
      <c r="D775" s="137"/>
      <c r="E775" s="100"/>
      <c r="F775" s="57"/>
      <c r="G775" s="58">
        <f t="shared" si="79"/>
        <v>0</v>
      </c>
      <c r="H775" s="58">
        <f>IF(E775="",0,IFERROR(VLOOKUP(E775,档案费管理台账!$D$4:$H$1000,5,0),0))</f>
        <v>0</v>
      </c>
      <c r="I775" s="57"/>
      <c r="J775" s="57"/>
      <c r="K775" s="57"/>
      <c r="L775" s="57"/>
      <c r="M775" s="58" t="str">
        <f t="shared" si="80"/>
        <v/>
      </c>
      <c r="N775" s="73"/>
    </row>
    <row r="776" spans="1:14">
      <c r="A776" s="97" t="str">
        <f t="shared" si="78"/>
        <v/>
      </c>
      <c r="B776" s="98" t="str">
        <f t="shared" si="77"/>
        <v/>
      </c>
      <c r="C776" s="99"/>
      <c r="D776" s="137"/>
      <c r="E776" s="100"/>
      <c r="F776" s="57"/>
      <c r="G776" s="58">
        <f t="shared" si="79"/>
        <v>0</v>
      </c>
      <c r="H776" s="58">
        <f>IF(E776="",0,IFERROR(VLOOKUP(E776,档案费管理台账!$D$4:$H$1000,5,0),0))</f>
        <v>0</v>
      </c>
      <c r="I776" s="57"/>
      <c r="J776" s="57"/>
      <c r="K776" s="57"/>
      <c r="L776" s="57"/>
      <c r="M776" s="58" t="str">
        <f t="shared" si="80"/>
        <v/>
      </c>
      <c r="N776" s="73"/>
    </row>
    <row r="777" spans="1:14">
      <c r="A777" s="97" t="str">
        <f t="shared" si="78"/>
        <v/>
      </c>
      <c r="B777" s="98" t="str">
        <f t="shared" si="77"/>
        <v/>
      </c>
      <c r="C777" s="99"/>
      <c r="D777" s="137"/>
      <c r="E777" s="100"/>
      <c r="F777" s="57"/>
      <c r="G777" s="58">
        <f t="shared" si="79"/>
        <v>0</v>
      </c>
      <c r="H777" s="58">
        <f>IF(E777="",0,IFERROR(VLOOKUP(E777,档案费管理台账!$D$4:$H$1000,5,0),0))</f>
        <v>0</v>
      </c>
      <c r="I777" s="57"/>
      <c r="J777" s="57"/>
      <c r="K777" s="57"/>
      <c r="L777" s="57"/>
      <c r="M777" s="58" t="str">
        <f t="shared" si="80"/>
        <v/>
      </c>
      <c r="N777" s="73"/>
    </row>
    <row r="778" spans="1:14">
      <c r="A778" s="97" t="str">
        <f t="shared" si="78"/>
        <v/>
      </c>
      <c r="B778" s="98" t="str">
        <f t="shared" si="77"/>
        <v/>
      </c>
      <c r="C778" s="99"/>
      <c r="D778" s="137"/>
      <c r="E778" s="100"/>
      <c r="F778" s="57"/>
      <c r="G778" s="58">
        <f t="shared" si="79"/>
        <v>0</v>
      </c>
      <c r="H778" s="58">
        <f>IF(E778="",0,IFERROR(VLOOKUP(E778,档案费管理台账!$D$4:$H$1000,5,0),0))</f>
        <v>0</v>
      </c>
      <c r="I778" s="57"/>
      <c r="J778" s="57"/>
      <c r="K778" s="57"/>
      <c r="L778" s="57"/>
      <c r="M778" s="58" t="str">
        <f t="shared" si="80"/>
        <v/>
      </c>
      <c r="N778" s="73"/>
    </row>
    <row r="779" spans="1:14">
      <c r="A779" s="97" t="str">
        <f t="shared" si="78"/>
        <v/>
      </c>
      <c r="B779" s="98" t="str">
        <f t="shared" si="77"/>
        <v/>
      </c>
      <c r="C779" s="99"/>
      <c r="D779" s="137"/>
      <c r="E779" s="100"/>
      <c r="F779" s="57"/>
      <c r="G779" s="58">
        <f t="shared" si="79"/>
        <v>0</v>
      </c>
      <c r="H779" s="58">
        <f>IF(E779="",0,IFERROR(VLOOKUP(E779,档案费管理台账!$D$4:$H$1000,5,0),0))</f>
        <v>0</v>
      </c>
      <c r="I779" s="57"/>
      <c r="J779" s="57"/>
      <c r="K779" s="57"/>
      <c r="L779" s="57"/>
      <c r="M779" s="58" t="str">
        <f t="shared" si="80"/>
        <v/>
      </c>
      <c r="N779" s="73"/>
    </row>
    <row r="780" spans="1:14">
      <c r="A780" s="97" t="str">
        <f t="shared" si="78"/>
        <v/>
      </c>
      <c r="B780" s="98" t="str">
        <f t="shared" si="77"/>
        <v/>
      </c>
      <c r="C780" s="99"/>
      <c r="D780" s="137"/>
      <c r="E780" s="100"/>
      <c r="F780" s="57"/>
      <c r="G780" s="58">
        <f t="shared" si="79"/>
        <v>0</v>
      </c>
      <c r="H780" s="58">
        <f>IF(E780="",0,IFERROR(VLOOKUP(E780,档案费管理台账!$D$4:$H$1000,5,0),0))</f>
        <v>0</v>
      </c>
      <c r="I780" s="57"/>
      <c r="J780" s="57"/>
      <c r="K780" s="57"/>
      <c r="L780" s="57"/>
      <c r="M780" s="58" t="str">
        <f t="shared" si="80"/>
        <v/>
      </c>
      <c r="N780" s="73"/>
    </row>
    <row r="781" spans="1:14">
      <c r="A781" s="97" t="str">
        <f t="shared" si="78"/>
        <v/>
      </c>
      <c r="B781" s="98" t="str">
        <f t="shared" si="77"/>
        <v/>
      </c>
      <c r="C781" s="99"/>
      <c r="D781" s="137"/>
      <c r="E781" s="100"/>
      <c r="F781" s="57"/>
      <c r="G781" s="58">
        <f t="shared" si="79"/>
        <v>0</v>
      </c>
      <c r="H781" s="58">
        <f>IF(E781="",0,IFERROR(VLOOKUP(E781,档案费管理台账!$D$4:$H$1000,5,0),0))</f>
        <v>0</v>
      </c>
      <c r="I781" s="57"/>
      <c r="J781" s="57"/>
      <c r="K781" s="57"/>
      <c r="L781" s="57"/>
      <c r="M781" s="58" t="str">
        <f t="shared" si="80"/>
        <v/>
      </c>
      <c r="N781" s="73"/>
    </row>
    <row r="782" spans="1:14">
      <c r="A782" s="97" t="str">
        <f t="shared" si="78"/>
        <v/>
      </c>
      <c r="B782" s="98" t="str">
        <f t="shared" si="77"/>
        <v/>
      </c>
      <c r="C782" s="99"/>
      <c r="D782" s="137"/>
      <c r="E782" s="100"/>
      <c r="F782" s="57"/>
      <c r="G782" s="58">
        <f t="shared" si="79"/>
        <v>0</v>
      </c>
      <c r="H782" s="58">
        <f>IF(E782="",0,IFERROR(VLOOKUP(E782,档案费管理台账!$D$4:$H$1000,5,0),0))</f>
        <v>0</v>
      </c>
      <c r="I782" s="57"/>
      <c r="J782" s="57"/>
      <c r="K782" s="57"/>
      <c r="L782" s="57"/>
      <c r="M782" s="58" t="str">
        <f t="shared" si="80"/>
        <v/>
      </c>
      <c r="N782" s="73"/>
    </row>
    <row r="783" spans="1:14">
      <c r="A783" s="97" t="str">
        <f t="shared" si="78"/>
        <v/>
      </c>
      <c r="B783" s="98" t="str">
        <f t="shared" si="77"/>
        <v/>
      </c>
      <c r="C783" s="99"/>
      <c r="D783" s="137"/>
      <c r="E783" s="100"/>
      <c r="F783" s="57"/>
      <c r="G783" s="58">
        <f t="shared" si="79"/>
        <v>0</v>
      </c>
      <c r="H783" s="58">
        <f>IF(E783="",0,IFERROR(VLOOKUP(E783,档案费管理台账!$D$4:$H$1000,5,0),0))</f>
        <v>0</v>
      </c>
      <c r="I783" s="57"/>
      <c r="J783" s="57"/>
      <c r="K783" s="57"/>
      <c r="L783" s="57"/>
      <c r="M783" s="58" t="str">
        <f t="shared" si="80"/>
        <v/>
      </c>
      <c r="N783" s="73"/>
    </row>
    <row r="784" spans="1:14">
      <c r="A784" s="97" t="str">
        <f t="shared" si="78"/>
        <v/>
      </c>
      <c r="B784" s="98" t="str">
        <f t="shared" si="77"/>
        <v/>
      </c>
      <c r="C784" s="99"/>
      <c r="D784" s="137"/>
      <c r="E784" s="100"/>
      <c r="F784" s="57"/>
      <c r="G784" s="58">
        <f t="shared" si="79"/>
        <v>0</v>
      </c>
      <c r="H784" s="58">
        <f>IF(E784="",0,IFERROR(VLOOKUP(E784,档案费管理台账!$D$4:$H$1000,5,0),0))</f>
        <v>0</v>
      </c>
      <c r="I784" s="57"/>
      <c r="J784" s="57"/>
      <c r="K784" s="57"/>
      <c r="L784" s="57"/>
      <c r="M784" s="58" t="str">
        <f t="shared" si="80"/>
        <v/>
      </c>
      <c r="N784" s="73"/>
    </row>
    <row r="785" spans="1:14">
      <c r="A785" s="97" t="str">
        <f t="shared" si="78"/>
        <v/>
      </c>
      <c r="B785" s="98" t="str">
        <f t="shared" si="77"/>
        <v/>
      </c>
      <c r="C785" s="99"/>
      <c r="D785" s="137"/>
      <c r="E785" s="100"/>
      <c r="F785" s="57"/>
      <c r="G785" s="58">
        <f t="shared" si="79"/>
        <v>0</v>
      </c>
      <c r="H785" s="58">
        <f>IF(E785="",0,IFERROR(VLOOKUP(E785,档案费管理台账!$D$4:$H$1000,5,0),0))</f>
        <v>0</v>
      </c>
      <c r="I785" s="57"/>
      <c r="J785" s="57"/>
      <c r="K785" s="57"/>
      <c r="L785" s="57"/>
      <c r="M785" s="58" t="str">
        <f t="shared" si="80"/>
        <v/>
      </c>
      <c r="N785" s="73"/>
    </row>
    <row r="786" spans="1:14">
      <c r="A786" s="97" t="str">
        <f t="shared" si="78"/>
        <v/>
      </c>
      <c r="B786" s="98" t="str">
        <f t="shared" si="77"/>
        <v/>
      </c>
      <c r="C786" s="99"/>
      <c r="D786" s="137"/>
      <c r="E786" s="100"/>
      <c r="F786" s="57"/>
      <c r="G786" s="58">
        <f t="shared" si="79"/>
        <v>0</v>
      </c>
      <c r="H786" s="58">
        <f>IF(E786="",0,IFERROR(VLOOKUP(E786,档案费管理台账!$D$4:$H$1000,5,0),0))</f>
        <v>0</v>
      </c>
      <c r="I786" s="57"/>
      <c r="J786" s="57"/>
      <c r="K786" s="57"/>
      <c r="L786" s="57"/>
      <c r="M786" s="58" t="str">
        <f t="shared" si="80"/>
        <v/>
      </c>
      <c r="N786" s="73"/>
    </row>
    <row r="787" spans="1:14">
      <c r="A787" s="97" t="str">
        <f t="shared" si="78"/>
        <v/>
      </c>
      <c r="B787" s="98" t="str">
        <f t="shared" si="77"/>
        <v/>
      </c>
      <c r="C787" s="99"/>
      <c r="D787" s="137"/>
      <c r="E787" s="100"/>
      <c r="F787" s="57"/>
      <c r="G787" s="58">
        <f t="shared" si="79"/>
        <v>0</v>
      </c>
      <c r="H787" s="58">
        <f>IF(E787="",0,IFERROR(VLOOKUP(E787,档案费管理台账!$D$4:$H$1000,5,0),0))</f>
        <v>0</v>
      </c>
      <c r="I787" s="57"/>
      <c r="J787" s="57"/>
      <c r="K787" s="57"/>
      <c r="L787" s="57"/>
      <c r="M787" s="58" t="str">
        <f t="shared" si="80"/>
        <v/>
      </c>
      <c r="N787" s="73"/>
    </row>
    <row r="788" spans="1:14">
      <c r="A788" s="97" t="str">
        <f t="shared" si="78"/>
        <v/>
      </c>
      <c r="B788" s="98" t="str">
        <f t="shared" si="77"/>
        <v/>
      </c>
      <c r="C788" s="99"/>
      <c r="D788" s="137"/>
      <c r="E788" s="100"/>
      <c r="F788" s="57"/>
      <c r="G788" s="58">
        <f t="shared" si="79"/>
        <v>0</v>
      </c>
      <c r="H788" s="58">
        <f>IF(E788="",0,IFERROR(VLOOKUP(E788,档案费管理台账!$D$4:$H$1000,5,0),0))</f>
        <v>0</v>
      </c>
      <c r="I788" s="57"/>
      <c r="J788" s="57"/>
      <c r="K788" s="57"/>
      <c r="L788" s="57"/>
      <c r="M788" s="58" t="str">
        <f t="shared" si="80"/>
        <v/>
      </c>
      <c r="N788" s="73"/>
    </row>
    <row r="789" spans="1:14">
      <c r="A789" s="97" t="str">
        <f t="shared" si="78"/>
        <v/>
      </c>
      <c r="B789" s="98" t="str">
        <f t="shared" si="77"/>
        <v/>
      </c>
      <c r="C789" s="99"/>
      <c r="D789" s="137"/>
      <c r="E789" s="100"/>
      <c r="F789" s="57"/>
      <c r="G789" s="58">
        <f t="shared" si="79"/>
        <v>0</v>
      </c>
      <c r="H789" s="58">
        <f>IF(E789="",0,IFERROR(VLOOKUP(E789,档案费管理台账!$D$4:$H$1000,5,0),0))</f>
        <v>0</v>
      </c>
      <c r="I789" s="57"/>
      <c r="J789" s="57"/>
      <c r="K789" s="57"/>
      <c r="L789" s="57"/>
      <c r="M789" s="58" t="str">
        <f t="shared" si="80"/>
        <v/>
      </c>
      <c r="N789" s="73"/>
    </row>
    <row r="790" spans="1:14">
      <c r="A790" s="97" t="str">
        <f t="shared" si="78"/>
        <v/>
      </c>
      <c r="B790" s="98" t="str">
        <f t="shared" si="77"/>
        <v/>
      </c>
      <c r="C790" s="99"/>
      <c r="D790" s="137"/>
      <c r="E790" s="100"/>
      <c r="F790" s="57"/>
      <c r="G790" s="58">
        <f t="shared" si="79"/>
        <v>0</v>
      </c>
      <c r="H790" s="58">
        <f>IF(E790="",0,IFERROR(VLOOKUP(E790,档案费管理台账!$D$4:$H$1000,5,0),0))</f>
        <v>0</v>
      </c>
      <c r="I790" s="57"/>
      <c r="J790" s="57"/>
      <c r="K790" s="57"/>
      <c r="L790" s="57"/>
      <c r="M790" s="58" t="str">
        <f t="shared" si="80"/>
        <v/>
      </c>
      <c r="N790" s="73"/>
    </row>
    <row r="791" spans="1:14">
      <c r="A791" s="97" t="str">
        <f t="shared" si="78"/>
        <v/>
      </c>
      <c r="B791" s="98" t="str">
        <f t="shared" si="77"/>
        <v/>
      </c>
      <c r="C791" s="99"/>
      <c r="D791" s="137"/>
      <c r="E791" s="100"/>
      <c r="F791" s="57"/>
      <c r="G791" s="58">
        <f t="shared" si="79"/>
        <v>0</v>
      </c>
      <c r="H791" s="58">
        <f>IF(E791="",0,IFERROR(VLOOKUP(E791,档案费管理台账!$D$4:$H$1000,5,0),0))</f>
        <v>0</v>
      </c>
      <c r="I791" s="57"/>
      <c r="J791" s="57"/>
      <c r="K791" s="57"/>
      <c r="L791" s="57"/>
      <c r="M791" s="58" t="str">
        <f t="shared" si="80"/>
        <v/>
      </c>
      <c r="N791" s="73"/>
    </row>
    <row r="792" spans="1:14">
      <c r="A792" s="97" t="str">
        <f t="shared" si="78"/>
        <v/>
      </c>
      <c r="B792" s="98" t="str">
        <f t="shared" si="77"/>
        <v/>
      </c>
      <c r="C792" s="99"/>
      <c r="D792" s="137"/>
      <c r="E792" s="100"/>
      <c r="F792" s="57"/>
      <c r="G792" s="58">
        <f t="shared" si="79"/>
        <v>0</v>
      </c>
      <c r="H792" s="58">
        <f>IF(E792="",0,IFERROR(VLOOKUP(E792,档案费管理台账!$D$4:$H$1000,5,0),0))</f>
        <v>0</v>
      </c>
      <c r="I792" s="57"/>
      <c r="J792" s="57"/>
      <c r="K792" s="57"/>
      <c r="L792" s="57"/>
      <c r="M792" s="58" t="str">
        <f t="shared" si="80"/>
        <v/>
      </c>
      <c r="N792" s="73"/>
    </row>
    <row r="793" spans="1:14">
      <c r="A793" s="97" t="str">
        <f t="shared" si="78"/>
        <v/>
      </c>
      <c r="B793" s="98" t="str">
        <f t="shared" si="77"/>
        <v/>
      </c>
      <c r="C793" s="99"/>
      <c r="D793" s="137"/>
      <c r="E793" s="100"/>
      <c r="F793" s="57"/>
      <c r="G793" s="58">
        <f t="shared" si="79"/>
        <v>0</v>
      </c>
      <c r="H793" s="58">
        <f>IF(E793="",0,IFERROR(VLOOKUP(E793,档案费管理台账!$D$4:$H$1000,5,0),0))</f>
        <v>0</v>
      </c>
      <c r="I793" s="57"/>
      <c r="J793" s="57"/>
      <c r="K793" s="57"/>
      <c r="L793" s="57"/>
      <c r="M793" s="58" t="str">
        <f t="shared" si="80"/>
        <v/>
      </c>
      <c r="N793" s="73"/>
    </row>
    <row r="794" spans="1:14">
      <c r="A794" s="97" t="str">
        <f t="shared" si="78"/>
        <v/>
      </c>
      <c r="B794" s="98" t="str">
        <f t="shared" si="77"/>
        <v/>
      </c>
      <c r="C794" s="99"/>
      <c r="D794" s="137"/>
      <c r="E794" s="100"/>
      <c r="F794" s="57"/>
      <c r="G794" s="58">
        <f t="shared" si="79"/>
        <v>0</v>
      </c>
      <c r="H794" s="58">
        <f>IF(E794="",0,IFERROR(VLOOKUP(E794,档案费管理台账!$D$4:$H$1000,5,0),0))</f>
        <v>0</v>
      </c>
      <c r="I794" s="57"/>
      <c r="J794" s="57"/>
      <c r="K794" s="57"/>
      <c r="L794" s="57"/>
      <c r="M794" s="58" t="str">
        <f t="shared" si="80"/>
        <v/>
      </c>
      <c r="N794" s="73"/>
    </row>
    <row r="795" spans="1:14">
      <c r="A795" s="97" t="str">
        <f t="shared" si="78"/>
        <v/>
      </c>
      <c r="B795" s="98" t="str">
        <f t="shared" si="77"/>
        <v/>
      </c>
      <c r="C795" s="99"/>
      <c r="D795" s="137"/>
      <c r="E795" s="100"/>
      <c r="F795" s="57"/>
      <c r="G795" s="58">
        <f t="shared" si="79"/>
        <v>0</v>
      </c>
      <c r="H795" s="58">
        <f>IF(E795="",0,IFERROR(VLOOKUP(E795,档案费管理台账!$D$4:$H$1000,5,0),0))</f>
        <v>0</v>
      </c>
      <c r="I795" s="57"/>
      <c r="J795" s="57"/>
      <c r="K795" s="57"/>
      <c r="L795" s="57"/>
      <c r="M795" s="58" t="str">
        <f t="shared" si="80"/>
        <v/>
      </c>
      <c r="N795" s="73"/>
    </row>
    <row r="796" spans="1:14">
      <c r="A796" s="97" t="str">
        <f t="shared" si="78"/>
        <v/>
      </c>
      <c r="B796" s="98" t="str">
        <f t="shared" si="77"/>
        <v/>
      </c>
      <c r="C796" s="99"/>
      <c r="D796" s="137"/>
      <c r="E796" s="100"/>
      <c r="F796" s="57"/>
      <c r="G796" s="58">
        <f t="shared" si="79"/>
        <v>0</v>
      </c>
      <c r="H796" s="58">
        <f>IF(E796="",0,IFERROR(VLOOKUP(E796,档案费管理台账!$D$4:$H$1000,5,0),0))</f>
        <v>0</v>
      </c>
      <c r="I796" s="57"/>
      <c r="J796" s="57"/>
      <c r="K796" s="57"/>
      <c r="L796" s="57"/>
      <c r="M796" s="58" t="str">
        <f t="shared" si="80"/>
        <v/>
      </c>
      <c r="N796" s="73"/>
    </row>
    <row r="797" spans="1:14">
      <c r="A797" s="97" t="str">
        <f t="shared" si="78"/>
        <v/>
      </c>
      <c r="B797" s="98" t="str">
        <f t="shared" si="77"/>
        <v/>
      </c>
      <c r="C797" s="99"/>
      <c r="D797" s="137"/>
      <c r="E797" s="100"/>
      <c r="F797" s="57"/>
      <c r="G797" s="58">
        <f t="shared" si="79"/>
        <v>0</v>
      </c>
      <c r="H797" s="58">
        <f>IF(E797="",0,IFERROR(VLOOKUP(E797,档案费管理台账!$D$4:$H$1000,5,0),0))</f>
        <v>0</v>
      </c>
      <c r="I797" s="57"/>
      <c r="J797" s="57"/>
      <c r="K797" s="57"/>
      <c r="L797" s="57"/>
      <c r="M797" s="58" t="str">
        <f t="shared" si="80"/>
        <v/>
      </c>
      <c r="N797" s="73"/>
    </row>
    <row r="798" spans="1:14">
      <c r="A798" s="97" t="str">
        <f t="shared" si="78"/>
        <v/>
      </c>
      <c r="B798" s="98" t="str">
        <f t="shared" si="77"/>
        <v/>
      </c>
      <c r="C798" s="99"/>
      <c r="D798" s="137"/>
      <c r="E798" s="100"/>
      <c r="F798" s="57"/>
      <c r="G798" s="58">
        <f t="shared" si="79"/>
        <v>0</v>
      </c>
      <c r="H798" s="58">
        <f>IF(E798="",0,IFERROR(VLOOKUP(E798,档案费管理台账!$D$4:$H$1000,5,0),0))</f>
        <v>0</v>
      </c>
      <c r="I798" s="57"/>
      <c r="J798" s="57"/>
      <c r="K798" s="57"/>
      <c r="L798" s="57"/>
      <c r="M798" s="58" t="str">
        <f t="shared" si="80"/>
        <v/>
      </c>
      <c r="N798" s="73"/>
    </row>
    <row r="799" spans="1:14">
      <c r="A799" s="97" t="str">
        <f t="shared" si="78"/>
        <v/>
      </c>
      <c r="B799" s="98" t="str">
        <f t="shared" si="77"/>
        <v/>
      </c>
      <c r="C799" s="99"/>
      <c r="D799" s="137"/>
      <c r="E799" s="100"/>
      <c r="F799" s="57"/>
      <c r="G799" s="58">
        <f t="shared" si="79"/>
        <v>0</v>
      </c>
      <c r="H799" s="58">
        <f>IF(E799="",0,IFERROR(VLOOKUP(E799,档案费管理台账!$D$4:$H$1000,5,0),0))</f>
        <v>0</v>
      </c>
      <c r="I799" s="57"/>
      <c r="J799" s="57"/>
      <c r="K799" s="57"/>
      <c r="L799" s="57"/>
      <c r="M799" s="58" t="str">
        <f t="shared" si="80"/>
        <v/>
      </c>
      <c r="N799" s="73"/>
    </row>
    <row r="800" spans="1:14">
      <c r="A800" s="97" t="str">
        <f t="shared" si="78"/>
        <v/>
      </c>
      <c r="B800" s="98" t="str">
        <f t="shared" si="77"/>
        <v/>
      </c>
      <c r="C800" s="99"/>
      <c r="D800" s="137"/>
      <c r="E800" s="100"/>
      <c r="F800" s="57"/>
      <c r="G800" s="58">
        <f t="shared" si="79"/>
        <v>0</v>
      </c>
      <c r="H800" s="58">
        <f>IF(E800="",0,IFERROR(VLOOKUP(E800,档案费管理台账!$D$4:$H$1000,5,0),0))</f>
        <v>0</v>
      </c>
      <c r="I800" s="57"/>
      <c r="J800" s="57"/>
      <c r="K800" s="57"/>
      <c r="L800" s="57"/>
      <c r="M800" s="58" t="str">
        <f t="shared" si="80"/>
        <v/>
      </c>
      <c r="N800" s="73"/>
    </row>
    <row r="801" spans="1:14">
      <c r="A801" s="97" t="str">
        <f t="shared" si="78"/>
        <v/>
      </c>
      <c r="B801" s="98" t="str">
        <f t="shared" si="77"/>
        <v/>
      </c>
      <c r="C801" s="99"/>
      <c r="D801" s="137"/>
      <c r="E801" s="100"/>
      <c r="F801" s="57"/>
      <c r="G801" s="58">
        <f t="shared" si="79"/>
        <v>0</v>
      </c>
      <c r="H801" s="58">
        <f>IF(E801="",0,IFERROR(VLOOKUP(E801,档案费管理台账!$D$4:$H$1000,5,0),0))</f>
        <v>0</v>
      </c>
      <c r="I801" s="57"/>
      <c r="J801" s="57"/>
      <c r="K801" s="57"/>
      <c r="L801" s="57"/>
      <c r="M801" s="58" t="str">
        <f t="shared" si="80"/>
        <v/>
      </c>
      <c r="N801" s="73"/>
    </row>
    <row r="802" spans="1:14">
      <c r="A802" s="97" t="str">
        <f t="shared" si="78"/>
        <v/>
      </c>
      <c r="B802" s="98" t="str">
        <f t="shared" si="77"/>
        <v/>
      </c>
      <c r="C802" s="99"/>
      <c r="D802" s="137"/>
      <c r="E802" s="100"/>
      <c r="F802" s="57"/>
      <c r="G802" s="58">
        <f t="shared" si="79"/>
        <v>0</v>
      </c>
      <c r="H802" s="58">
        <f>IF(E802="",0,IFERROR(VLOOKUP(E802,档案费管理台账!$D$4:$H$1000,5,0),0))</f>
        <v>0</v>
      </c>
      <c r="I802" s="57"/>
      <c r="J802" s="57"/>
      <c r="K802" s="57"/>
      <c r="L802" s="57"/>
      <c r="M802" s="58" t="str">
        <f t="shared" si="80"/>
        <v/>
      </c>
      <c r="N802" s="73"/>
    </row>
    <row r="803" spans="1:14">
      <c r="A803" s="97" t="str">
        <f t="shared" si="78"/>
        <v/>
      </c>
      <c r="B803" s="98" t="str">
        <f t="shared" si="77"/>
        <v/>
      </c>
      <c r="C803" s="99"/>
      <c r="D803" s="137"/>
      <c r="E803" s="100"/>
      <c r="F803" s="57"/>
      <c r="G803" s="58">
        <f t="shared" si="79"/>
        <v>0</v>
      </c>
      <c r="H803" s="58">
        <f>IF(E803="",0,IFERROR(VLOOKUP(E803,档案费管理台账!$D$4:$H$1000,5,0),0))</f>
        <v>0</v>
      </c>
      <c r="I803" s="57"/>
      <c r="J803" s="57"/>
      <c r="K803" s="57"/>
      <c r="L803" s="57"/>
      <c r="M803" s="58" t="str">
        <f t="shared" si="80"/>
        <v/>
      </c>
      <c r="N803" s="73"/>
    </row>
    <row r="804" spans="1:14">
      <c r="A804" s="97" t="str">
        <f t="shared" si="78"/>
        <v/>
      </c>
      <c r="B804" s="98" t="str">
        <f t="shared" si="77"/>
        <v/>
      </c>
      <c r="C804" s="99"/>
      <c r="D804" s="137"/>
      <c r="E804" s="100"/>
      <c r="F804" s="57"/>
      <c r="G804" s="58">
        <f t="shared" si="79"/>
        <v>0</v>
      </c>
      <c r="H804" s="58">
        <f>IF(E804="",0,IFERROR(VLOOKUP(E804,档案费管理台账!$D$4:$H$1000,5,0),0))</f>
        <v>0</v>
      </c>
      <c r="I804" s="57"/>
      <c r="J804" s="57"/>
      <c r="K804" s="57"/>
      <c r="L804" s="57"/>
      <c r="M804" s="58" t="str">
        <f t="shared" si="80"/>
        <v/>
      </c>
      <c r="N804" s="73"/>
    </row>
    <row r="805" spans="1:14">
      <c r="A805" s="97" t="str">
        <f t="shared" si="78"/>
        <v/>
      </c>
      <c r="B805" s="98" t="str">
        <f t="shared" si="77"/>
        <v/>
      </c>
      <c r="C805" s="99"/>
      <c r="D805" s="137"/>
      <c r="E805" s="100"/>
      <c r="F805" s="57"/>
      <c r="G805" s="58">
        <f t="shared" si="79"/>
        <v>0</v>
      </c>
      <c r="H805" s="58">
        <f>IF(E805="",0,IFERROR(VLOOKUP(E805,档案费管理台账!$D$4:$H$1000,5,0),0))</f>
        <v>0</v>
      </c>
      <c r="I805" s="57"/>
      <c r="J805" s="57"/>
      <c r="K805" s="57"/>
      <c r="L805" s="57"/>
      <c r="M805" s="58" t="str">
        <f t="shared" si="80"/>
        <v/>
      </c>
      <c r="N805" s="73"/>
    </row>
    <row r="806" spans="1:14">
      <c r="A806" s="97" t="str">
        <f t="shared" si="78"/>
        <v/>
      </c>
      <c r="B806" s="98" t="str">
        <f t="shared" si="77"/>
        <v/>
      </c>
      <c r="C806" s="99"/>
      <c r="D806" s="137"/>
      <c r="E806" s="100"/>
      <c r="F806" s="57"/>
      <c r="G806" s="58">
        <f t="shared" si="79"/>
        <v>0</v>
      </c>
      <c r="H806" s="58">
        <f>IF(E806="",0,IFERROR(VLOOKUP(E806,档案费管理台账!$D$4:$H$1000,5,0),0))</f>
        <v>0</v>
      </c>
      <c r="I806" s="57"/>
      <c r="J806" s="57"/>
      <c r="K806" s="57"/>
      <c r="L806" s="57"/>
      <c r="M806" s="58" t="str">
        <f t="shared" si="80"/>
        <v/>
      </c>
      <c r="N806" s="73"/>
    </row>
    <row r="807" spans="1:14">
      <c r="A807" s="97" t="str">
        <f t="shared" si="78"/>
        <v/>
      </c>
      <c r="B807" s="98" t="str">
        <f t="shared" si="77"/>
        <v/>
      </c>
      <c r="C807" s="99"/>
      <c r="D807" s="137"/>
      <c r="E807" s="100"/>
      <c r="F807" s="57"/>
      <c r="G807" s="58">
        <f t="shared" si="79"/>
        <v>0</v>
      </c>
      <c r="H807" s="58">
        <f>IF(E807="",0,IFERROR(VLOOKUP(E807,档案费管理台账!$D$4:$H$1000,5,0),0))</f>
        <v>0</v>
      </c>
      <c r="I807" s="57"/>
      <c r="J807" s="57"/>
      <c r="K807" s="57"/>
      <c r="L807" s="57"/>
      <c r="M807" s="58" t="str">
        <f t="shared" si="80"/>
        <v/>
      </c>
      <c r="N807" s="73"/>
    </row>
    <row r="808" spans="1:14">
      <c r="A808" s="97" t="str">
        <f t="shared" si="78"/>
        <v/>
      </c>
      <c r="B808" s="98" t="str">
        <f t="shared" si="77"/>
        <v/>
      </c>
      <c r="C808" s="99"/>
      <c r="D808" s="137"/>
      <c r="E808" s="100"/>
      <c r="F808" s="57"/>
      <c r="G808" s="58">
        <f t="shared" si="79"/>
        <v>0</v>
      </c>
      <c r="H808" s="58">
        <f>IF(E808="",0,IFERROR(VLOOKUP(E808,档案费管理台账!$D$4:$H$1000,5,0),0))</f>
        <v>0</v>
      </c>
      <c r="I808" s="57"/>
      <c r="J808" s="57"/>
      <c r="K808" s="57"/>
      <c r="L808" s="57"/>
      <c r="M808" s="58" t="str">
        <f t="shared" si="80"/>
        <v/>
      </c>
      <c r="N808" s="73"/>
    </row>
    <row r="809" spans="1:14">
      <c r="A809" s="97" t="str">
        <f t="shared" si="78"/>
        <v/>
      </c>
      <c r="B809" s="98" t="str">
        <f t="shared" si="77"/>
        <v/>
      </c>
      <c r="C809" s="99"/>
      <c r="D809" s="137"/>
      <c r="E809" s="100"/>
      <c r="F809" s="57"/>
      <c r="G809" s="58">
        <f t="shared" si="79"/>
        <v>0</v>
      </c>
      <c r="H809" s="58">
        <f>IF(E809="",0,IFERROR(VLOOKUP(E809,档案费管理台账!$D$4:$H$1000,5,0),0))</f>
        <v>0</v>
      </c>
      <c r="I809" s="57"/>
      <c r="J809" s="57"/>
      <c r="K809" s="57"/>
      <c r="L809" s="57"/>
      <c r="M809" s="58" t="str">
        <f t="shared" si="80"/>
        <v/>
      </c>
      <c r="N809" s="73"/>
    </row>
    <row r="810" spans="1:14">
      <c r="A810" s="97" t="str">
        <f t="shared" si="78"/>
        <v/>
      </c>
      <c r="B810" s="98" t="str">
        <f t="shared" si="77"/>
        <v/>
      </c>
      <c r="C810" s="99"/>
      <c r="D810" s="137"/>
      <c r="E810" s="100"/>
      <c r="F810" s="57"/>
      <c r="G810" s="58">
        <f t="shared" si="79"/>
        <v>0</v>
      </c>
      <c r="H810" s="58">
        <f>IF(E810="",0,IFERROR(VLOOKUP(E810,档案费管理台账!$D$4:$H$1000,5,0),0))</f>
        <v>0</v>
      </c>
      <c r="I810" s="57"/>
      <c r="J810" s="57"/>
      <c r="K810" s="57"/>
      <c r="L810" s="57"/>
      <c r="M810" s="58" t="str">
        <f t="shared" si="80"/>
        <v/>
      </c>
      <c r="N810" s="73"/>
    </row>
    <row r="811" spans="1:14">
      <c r="A811" s="97" t="str">
        <f t="shared" si="78"/>
        <v/>
      </c>
      <c r="B811" s="98" t="str">
        <f t="shared" si="77"/>
        <v/>
      </c>
      <c r="C811" s="99"/>
      <c r="D811" s="137"/>
      <c r="E811" s="100"/>
      <c r="F811" s="57"/>
      <c r="G811" s="58">
        <f t="shared" si="79"/>
        <v>0</v>
      </c>
      <c r="H811" s="58">
        <f>IF(E811="",0,IFERROR(VLOOKUP(E811,档案费管理台账!$D$4:$H$1000,5,0),0))</f>
        <v>0</v>
      </c>
      <c r="I811" s="57"/>
      <c r="J811" s="57"/>
      <c r="K811" s="57"/>
      <c r="L811" s="57"/>
      <c r="M811" s="58" t="str">
        <f t="shared" si="80"/>
        <v/>
      </c>
      <c r="N811" s="73"/>
    </row>
    <row r="812" spans="1:14">
      <c r="A812" s="97" t="str">
        <f t="shared" si="78"/>
        <v/>
      </c>
      <c r="B812" s="98" t="str">
        <f t="shared" ref="B812:B875" si="81">IF(C812="","",MONTH(C812)&amp;"月")</f>
        <v/>
      </c>
      <c r="C812" s="99"/>
      <c r="D812" s="137"/>
      <c r="E812" s="100"/>
      <c r="F812" s="57"/>
      <c r="G812" s="58">
        <f t="shared" si="79"/>
        <v>0</v>
      </c>
      <c r="H812" s="58">
        <f>IF(E812="",0,IFERROR(VLOOKUP(E812,档案费管理台账!$D$4:$H$1000,5,0),0))</f>
        <v>0</v>
      </c>
      <c r="I812" s="57"/>
      <c r="J812" s="57"/>
      <c r="K812" s="57"/>
      <c r="L812" s="57"/>
      <c r="M812" s="58" t="str">
        <f t="shared" si="80"/>
        <v/>
      </c>
      <c r="N812" s="73"/>
    </row>
    <row r="813" spans="1:14">
      <c r="A813" s="97" t="str">
        <f t="shared" ref="A813:A876" si="82">IF(C813="","",ROW()-42)</f>
        <v/>
      </c>
      <c r="B813" s="98" t="str">
        <f t="shared" si="81"/>
        <v/>
      </c>
      <c r="C813" s="99"/>
      <c r="D813" s="137"/>
      <c r="E813" s="100"/>
      <c r="F813" s="57"/>
      <c r="G813" s="58">
        <f t="shared" ref="G813:G876" si="83">IF(F813="",0,F813*$K$41)</f>
        <v>0</v>
      </c>
      <c r="H813" s="58">
        <f>IF(E813="",0,IFERROR(VLOOKUP(E813,档案费管理台账!$D$4:$H$1000,5,0),0))</f>
        <v>0</v>
      </c>
      <c r="I813" s="57"/>
      <c r="J813" s="57"/>
      <c r="K813" s="57"/>
      <c r="L813" s="57"/>
      <c r="M813" s="58" t="str">
        <f t="shared" ref="M813:M876" si="84">IF(C813="","",ROUND(M812+G813-I813-J813-K813-L813-H813,2))</f>
        <v/>
      </c>
      <c r="N813" s="73"/>
    </row>
    <row r="814" spans="1:14">
      <c r="A814" s="97" t="str">
        <f t="shared" si="82"/>
        <v/>
      </c>
      <c r="B814" s="98" t="str">
        <f t="shared" si="81"/>
        <v/>
      </c>
      <c r="C814" s="99"/>
      <c r="D814" s="137"/>
      <c r="E814" s="100"/>
      <c r="F814" s="57"/>
      <c r="G814" s="58">
        <f t="shared" si="83"/>
        <v>0</v>
      </c>
      <c r="H814" s="58">
        <f>IF(E814="",0,IFERROR(VLOOKUP(E814,档案费管理台账!$D$4:$H$1000,5,0),0))</f>
        <v>0</v>
      </c>
      <c r="I814" s="57"/>
      <c r="J814" s="57"/>
      <c r="K814" s="57"/>
      <c r="L814" s="57"/>
      <c r="M814" s="58" t="str">
        <f t="shared" si="84"/>
        <v/>
      </c>
      <c r="N814" s="73"/>
    </row>
    <row r="815" spans="1:14">
      <c r="A815" s="97" t="str">
        <f t="shared" si="82"/>
        <v/>
      </c>
      <c r="B815" s="98" t="str">
        <f t="shared" si="81"/>
        <v/>
      </c>
      <c r="C815" s="99"/>
      <c r="D815" s="137"/>
      <c r="E815" s="100"/>
      <c r="F815" s="57"/>
      <c r="G815" s="58">
        <f t="shared" si="83"/>
        <v>0</v>
      </c>
      <c r="H815" s="58">
        <f>IF(E815="",0,IFERROR(VLOOKUP(E815,档案费管理台账!$D$4:$H$1000,5,0),0))</f>
        <v>0</v>
      </c>
      <c r="I815" s="57"/>
      <c r="J815" s="57"/>
      <c r="K815" s="57"/>
      <c r="L815" s="57"/>
      <c r="M815" s="58" t="str">
        <f t="shared" si="84"/>
        <v/>
      </c>
      <c r="N815" s="73"/>
    </row>
    <row r="816" spans="1:14">
      <c r="A816" s="97" t="str">
        <f t="shared" si="82"/>
        <v/>
      </c>
      <c r="B816" s="98" t="str">
        <f t="shared" si="81"/>
        <v/>
      </c>
      <c r="C816" s="99"/>
      <c r="D816" s="137"/>
      <c r="E816" s="100"/>
      <c r="F816" s="57"/>
      <c r="G816" s="58">
        <f t="shared" si="83"/>
        <v>0</v>
      </c>
      <c r="H816" s="58">
        <f>IF(E816="",0,IFERROR(VLOOKUP(E816,档案费管理台账!$D$4:$H$1000,5,0),0))</f>
        <v>0</v>
      </c>
      <c r="I816" s="57"/>
      <c r="J816" s="57"/>
      <c r="K816" s="57"/>
      <c r="L816" s="57"/>
      <c r="M816" s="58" t="str">
        <f t="shared" si="84"/>
        <v/>
      </c>
      <c r="N816" s="73"/>
    </row>
    <row r="817" spans="1:14">
      <c r="A817" s="97" t="str">
        <f t="shared" si="82"/>
        <v/>
      </c>
      <c r="B817" s="98" t="str">
        <f t="shared" si="81"/>
        <v/>
      </c>
      <c r="C817" s="99"/>
      <c r="D817" s="137"/>
      <c r="E817" s="100"/>
      <c r="F817" s="57"/>
      <c r="G817" s="58">
        <f t="shared" si="83"/>
        <v>0</v>
      </c>
      <c r="H817" s="58">
        <f>IF(E817="",0,IFERROR(VLOOKUP(E817,档案费管理台账!$D$4:$H$1000,5,0),0))</f>
        <v>0</v>
      </c>
      <c r="I817" s="57"/>
      <c r="J817" s="57"/>
      <c r="K817" s="57"/>
      <c r="L817" s="57"/>
      <c r="M817" s="58" t="str">
        <f t="shared" si="84"/>
        <v/>
      </c>
      <c r="N817" s="73"/>
    </row>
    <row r="818" spans="1:14">
      <c r="A818" s="97" t="str">
        <f t="shared" si="82"/>
        <v/>
      </c>
      <c r="B818" s="98" t="str">
        <f t="shared" si="81"/>
        <v/>
      </c>
      <c r="C818" s="99"/>
      <c r="D818" s="137"/>
      <c r="E818" s="100"/>
      <c r="F818" s="57"/>
      <c r="G818" s="58">
        <f t="shared" si="83"/>
        <v>0</v>
      </c>
      <c r="H818" s="58">
        <f>IF(E818="",0,IFERROR(VLOOKUP(E818,档案费管理台账!$D$4:$H$1000,5,0),0))</f>
        <v>0</v>
      </c>
      <c r="I818" s="57"/>
      <c r="J818" s="57"/>
      <c r="K818" s="57"/>
      <c r="L818" s="57"/>
      <c r="M818" s="58" t="str">
        <f t="shared" si="84"/>
        <v/>
      </c>
      <c r="N818" s="73"/>
    </row>
    <row r="819" spans="1:14">
      <c r="A819" s="97" t="str">
        <f t="shared" si="82"/>
        <v/>
      </c>
      <c r="B819" s="98" t="str">
        <f t="shared" si="81"/>
        <v/>
      </c>
      <c r="C819" s="99"/>
      <c r="D819" s="137"/>
      <c r="E819" s="100"/>
      <c r="F819" s="57"/>
      <c r="G819" s="58">
        <f t="shared" si="83"/>
        <v>0</v>
      </c>
      <c r="H819" s="58">
        <f>IF(E819="",0,IFERROR(VLOOKUP(E819,档案费管理台账!$D$4:$H$1000,5,0),0))</f>
        <v>0</v>
      </c>
      <c r="I819" s="57"/>
      <c r="J819" s="57"/>
      <c r="K819" s="57"/>
      <c r="L819" s="57"/>
      <c r="M819" s="58" t="str">
        <f t="shared" si="84"/>
        <v/>
      </c>
      <c r="N819" s="73"/>
    </row>
    <row r="820" spans="1:14">
      <c r="A820" s="97" t="str">
        <f t="shared" si="82"/>
        <v/>
      </c>
      <c r="B820" s="98" t="str">
        <f t="shared" si="81"/>
        <v/>
      </c>
      <c r="C820" s="99"/>
      <c r="D820" s="137"/>
      <c r="E820" s="100"/>
      <c r="F820" s="57"/>
      <c r="G820" s="58">
        <f t="shared" si="83"/>
        <v>0</v>
      </c>
      <c r="H820" s="58">
        <f>IF(E820="",0,IFERROR(VLOOKUP(E820,档案费管理台账!$D$4:$H$1000,5,0),0))</f>
        <v>0</v>
      </c>
      <c r="I820" s="57"/>
      <c r="J820" s="57"/>
      <c r="K820" s="57"/>
      <c r="L820" s="57"/>
      <c r="M820" s="58" t="str">
        <f t="shared" si="84"/>
        <v/>
      </c>
      <c r="N820" s="73"/>
    </row>
    <row r="821" spans="1:14">
      <c r="A821" s="97" t="str">
        <f t="shared" si="82"/>
        <v/>
      </c>
      <c r="B821" s="98" t="str">
        <f t="shared" si="81"/>
        <v/>
      </c>
      <c r="C821" s="99"/>
      <c r="D821" s="137"/>
      <c r="E821" s="100"/>
      <c r="F821" s="57"/>
      <c r="G821" s="58">
        <f t="shared" si="83"/>
        <v>0</v>
      </c>
      <c r="H821" s="58">
        <f>IF(E821="",0,IFERROR(VLOOKUP(E821,档案费管理台账!$D$4:$H$1000,5,0),0))</f>
        <v>0</v>
      </c>
      <c r="I821" s="57"/>
      <c r="J821" s="57"/>
      <c r="K821" s="57"/>
      <c r="L821" s="57"/>
      <c r="M821" s="58" t="str">
        <f t="shared" si="84"/>
        <v/>
      </c>
      <c r="N821" s="73"/>
    </row>
    <row r="822" spans="1:14">
      <c r="A822" s="97" t="str">
        <f t="shared" si="82"/>
        <v/>
      </c>
      <c r="B822" s="98" t="str">
        <f t="shared" si="81"/>
        <v/>
      </c>
      <c r="C822" s="99"/>
      <c r="D822" s="137"/>
      <c r="E822" s="100"/>
      <c r="F822" s="57"/>
      <c r="G822" s="58">
        <f t="shared" si="83"/>
        <v>0</v>
      </c>
      <c r="H822" s="58">
        <f>IF(E822="",0,IFERROR(VLOOKUP(E822,档案费管理台账!$D$4:$H$1000,5,0),0))</f>
        <v>0</v>
      </c>
      <c r="I822" s="57"/>
      <c r="J822" s="57"/>
      <c r="K822" s="57"/>
      <c r="L822" s="57"/>
      <c r="M822" s="58" t="str">
        <f t="shared" si="84"/>
        <v/>
      </c>
      <c r="N822" s="73"/>
    </row>
    <row r="823" spans="1:14">
      <c r="A823" s="97" t="str">
        <f t="shared" si="82"/>
        <v/>
      </c>
      <c r="B823" s="98" t="str">
        <f t="shared" si="81"/>
        <v/>
      </c>
      <c r="C823" s="99"/>
      <c r="D823" s="137"/>
      <c r="E823" s="100"/>
      <c r="F823" s="57"/>
      <c r="G823" s="58">
        <f t="shared" si="83"/>
        <v>0</v>
      </c>
      <c r="H823" s="58">
        <f>IF(E823="",0,IFERROR(VLOOKUP(E823,档案费管理台账!$D$4:$H$1000,5,0),0))</f>
        <v>0</v>
      </c>
      <c r="I823" s="57"/>
      <c r="J823" s="57"/>
      <c r="K823" s="57"/>
      <c r="L823" s="57"/>
      <c r="M823" s="58" t="str">
        <f t="shared" si="84"/>
        <v/>
      </c>
      <c r="N823" s="73"/>
    </row>
    <row r="824" spans="1:14">
      <c r="A824" s="97" t="str">
        <f t="shared" si="82"/>
        <v/>
      </c>
      <c r="B824" s="98" t="str">
        <f t="shared" si="81"/>
        <v/>
      </c>
      <c r="C824" s="99"/>
      <c r="D824" s="137"/>
      <c r="E824" s="100"/>
      <c r="F824" s="57"/>
      <c r="G824" s="58">
        <f t="shared" si="83"/>
        <v>0</v>
      </c>
      <c r="H824" s="58">
        <f>IF(E824="",0,IFERROR(VLOOKUP(E824,档案费管理台账!$D$4:$H$1000,5,0),0))</f>
        <v>0</v>
      </c>
      <c r="I824" s="57"/>
      <c r="J824" s="57"/>
      <c r="K824" s="57"/>
      <c r="L824" s="57"/>
      <c r="M824" s="58" t="str">
        <f t="shared" si="84"/>
        <v/>
      </c>
      <c r="N824" s="73"/>
    </row>
    <row r="825" spans="1:14">
      <c r="A825" s="97" t="str">
        <f t="shared" si="82"/>
        <v/>
      </c>
      <c r="B825" s="98" t="str">
        <f t="shared" si="81"/>
        <v/>
      </c>
      <c r="C825" s="99"/>
      <c r="D825" s="137"/>
      <c r="E825" s="100"/>
      <c r="F825" s="57"/>
      <c r="G825" s="58">
        <f t="shared" si="83"/>
        <v>0</v>
      </c>
      <c r="H825" s="58">
        <f>IF(E825="",0,IFERROR(VLOOKUP(E825,档案费管理台账!$D$4:$H$1000,5,0),0))</f>
        <v>0</v>
      </c>
      <c r="I825" s="57"/>
      <c r="J825" s="57"/>
      <c r="K825" s="57"/>
      <c r="L825" s="57"/>
      <c r="M825" s="58" t="str">
        <f t="shared" si="84"/>
        <v/>
      </c>
      <c r="N825" s="73"/>
    </row>
    <row r="826" spans="1:14">
      <c r="A826" s="97" t="str">
        <f t="shared" si="82"/>
        <v/>
      </c>
      <c r="B826" s="98" t="str">
        <f t="shared" si="81"/>
        <v/>
      </c>
      <c r="C826" s="99"/>
      <c r="D826" s="137"/>
      <c r="E826" s="100"/>
      <c r="F826" s="57"/>
      <c r="G826" s="58">
        <f t="shared" si="83"/>
        <v>0</v>
      </c>
      <c r="H826" s="58">
        <f>IF(E826="",0,IFERROR(VLOOKUP(E826,档案费管理台账!$D$4:$H$1000,5,0),0))</f>
        <v>0</v>
      </c>
      <c r="I826" s="57"/>
      <c r="J826" s="57"/>
      <c r="K826" s="57"/>
      <c r="L826" s="57"/>
      <c r="M826" s="58" t="str">
        <f t="shared" si="84"/>
        <v/>
      </c>
      <c r="N826" s="73"/>
    </row>
    <row r="827" spans="1:14">
      <c r="A827" s="97" t="str">
        <f t="shared" si="82"/>
        <v/>
      </c>
      <c r="B827" s="98" t="str">
        <f t="shared" si="81"/>
        <v/>
      </c>
      <c r="C827" s="99"/>
      <c r="D827" s="137"/>
      <c r="E827" s="100"/>
      <c r="F827" s="57"/>
      <c r="G827" s="58">
        <f t="shared" si="83"/>
        <v>0</v>
      </c>
      <c r="H827" s="58">
        <f>IF(E827="",0,IFERROR(VLOOKUP(E827,档案费管理台账!$D$4:$H$1000,5,0),0))</f>
        <v>0</v>
      </c>
      <c r="I827" s="57"/>
      <c r="J827" s="57"/>
      <c r="K827" s="57"/>
      <c r="L827" s="57"/>
      <c r="M827" s="58" t="str">
        <f t="shared" si="84"/>
        <v/>
      </c>
      <c r="N827" s="73"/>
    </row>
    <row r="828" spans="1:14">
      <c r="A828" s="97" t="str">
        <f t="shared" si="82"/>
        <v/>
      </c>
      <c r="B828" s="98" t="str">
        <f t="shared" si="81"/>
        <v/>
      </c>
      <c r="C828" s="99"/>
      <c r="D828" s="137"/>
      <c r="E828" s="100"/>
      <c r="F828" s="57"/>
      <c r="G828" s="58">
        <f t="shared" si="83"/>
        <v>0</v>
      </c>
      <c r="H828" s="58">
        <f>IF(E828="",0,IFERROR(VLOOKUP(E828,档案费管理台账!$D$4:$H$1000,5,0),0))</f>
        <v>0</v>
      </c>
      <c r="I828" s="57"/>
      <c r="J828" s="57"/>
      <c r="K828" s="57"/>
      <c r="L828" s="57"/>
      <c r="M828" s="58" t="str">
        <f t="shared" si="84"/>
        <v/>
      </c>
      <c r="N828" s="73"/>
    </row>
    <row r="829" spans="1:14">
      <c r="A829" s="97" t="str">
        <f t="shared" si="82"/>
        <v/>
      </c>
      <c r="B829" s="98" t="str">
        <f t="shared" si="81"/>
        <v/>
      </c>
      <c r="C829" s="99"/>
      <c r="D829" s="137"/>
      <c r="E829" s="100"/>
      <c r="F829" s="57"/>
      <c r="G829" s="58">
        <f t="shared" si="83"/>
        <v>0</v>
      </c>
      <c r="H829" s="58">
        <f>IF(E829="",0,IFERROR(VLOOKUP(E829,档案费管理台账!$D$4:$H$1000,5,0),0))</f>
        <v>0</v>
      </c>
      <c r="I829" s="57"/>
      <c r="J829" s="57"/>
      <c r="K829" s="57"/>
      <c r="L829" s="57"/>
      <c r="M829" s="58" t="str">
        <f t="shared" si="84"/>
        <v/>
      </c>
      <c r="N829" s="73"/>
    </row>
    <row r="830" spans="1:14">
      <c r="A830" s="97" t="str">
        <f t="shared" si="82"/>
        <v/>
      </c>
      <c r="B830" s="98" t="str">
        <f t="shared" si="81"/>
        <v/>
      </c>
      <c r="C830" s="99"/>
      <c r="D830" s="137"/>
      <c r="E830" s="100"/>
      <c r="F830" s="57"/>
      <c r="G830" s="58">
        <f t="shared" si="83"/>
        <v>0</v>
      </c>
      <c r="H830" s="58">
        <f>IF(E830="",0,IFERROR(VLOOKUP(E830,档案费管理台账!$D$4:$H$1000,5,0),0))</f>
        <v>0</v>
      </c>
      <c r="I830" s="57"/>
      <c r="J830" s="57"/>
      <c r="K830" s="57"/>
      <c r="L830" s="57"/>
      <c r="M830" s="58" t="str">
        <f t="shared" si="84"/>
        <v/>
      </c>
      <c r="N830" s="73"/>
    </row>
    <row r="831" spans="1:14">
      <c r="A831" s="97" t="str">
        <f t="shared" si="82"/>
        <v/>
      </c>
      <c r="B831" s="98" t="str">
        <f t="shared" si="81"/>
        <v/>
      </c>
      <c r="C831" s="99"/>
      <c r="D831" s="137"/>
      <c r="E831" s="100"/>
      <c r="F831" s="57"/>
      <c r="G831" s="58">
        <f t="shared" si="83"/>
        <v>0</v>
      </c>
      <c r="H831" s="58">
        <f>IF(E831="",0,IFERROR(VLOOKUP(E831,档案费管理台账!$D$4:$H$1000,5,0),0))</f>
        <v>0</v>
      </c>
      <c r="I831" s="57"/>
      <c r="J831" s="57"/>
      <c r="K831" s="57"/>
      <c r="L831" s="57"/>
      <c r="M831" s="58" t="str">
        <f t="shared" si="84"/>
        <v/>
      </c>
      <c r="N831" s="73"/>
    </row>
    <row r="832" spans="1:14">
      <c r="A832" s="97" t="str">
        <f t="shared" si="82"/>
        <v/>
      </c>
      <c r="B832" s="98" t="str">
        <f t="shared" si="81"/>
        <v/>
      </c>
      <c r="C832" s="99"/>
      <c r="D832" s="137"/>
      <c r="E832" s="100"/>
      <c r="F832" s="57"/>
      <c r="G832" s="58">
        <f t="shared" si="83"/>
        <v>0</v>
      </c>
      <c r="H832" s="58">
        <f>IF(E832="",0,IFERROR(VLOOKUP(E832,档案费管理台账!$D$4:$H$1000,5,0),0))</f>
        <v>0</v>
      </c>
      <c r="I832" s="57"/>
      <c r="J832" s="57"/>
      <c r="K832" s="57"/>
      <c r="L832" s="57"/>
      <c r="M832" s="58" t="str">
        <f t="shared" si="84"/>
        <v/>
      </c>
      <c r="N832" s="73"/>
    </row>
    <row r="833" spans="1:14">
      <c r="A833" s="97" t="str">
        <f t="shared" si="82"/>
        <v/>
      </c>
      <c r="B833" s="98" t="str">
        <f t="shared" si="81"/>
        <v/>
      </c>
      <c r="C833" s="99"/>
      <c r="D833" s="137"/>
      <c r="E833" s="100"/>
      <c r="F833" s="57"/>
      <c r="G833" s="58">
        <f t="shared" si="83"/>
        <v>0</v>
      </c>
      <c r="H833" s="58">
        <f>IF(E833="",0,IFERROR(VLOOKUP(E833,档案费管理台账!$D$4:$H$1000,5,0),0))</f>
        <v>0</v>
      </c>
      <c r="I833" s="57"/>
      <c r="J833" s="57"/>
      <c r="K833" s="57"/>
      <c r="L833" s="57"/>
      <c r="M833" s="58" t="str">
        <f t="shared" si="84"/>
        <v/>
      </c>
      <c r="N833" s="73"/>
    </row>
    <row r="834" spans="1:14">
      <c r="A834" s="97" t="str">
        <f t="shared" si="82"/>
        <v/>
      </c>
      <c r="B834" s="98" t="str">
        <f t="shared" si="81"/>
        <v/>
      </c>
      <c r="C834" s="99"/>
      <c r="D834" s="137"/>
      <c r="E834" s="100"/>
      <c r="F834" s="57"/>
      <c r="G834" s="58">
        <f t="shared" si="83"/>
        <v>0</v>
      </c>
      <c r="H834" s="58">
        <f>IF(E834="",0,IFERROR(VLOOKUP(E834,档案费管理台账!$D$4:$H$1000,5,0),0))</f>
        <v>0</v>
      </c>
      <c r="I834" s="57"/>
      <c r="J834" s="57"/>
      <c r="K834" s="57"/>
      <c r="L834" s="57"/>
      <c r="M834" s="58" t="str">
        <f t="shared" si="84"/>
        <v/>
      </c>
      <c r="N834" s="73"/>
    </row>
    <row r="835" spans="1:14">
      <c r="A835" s="97" t="str">
        <f t="shared" si="82"/>
        <v/>
      </c>
      <c r="B835" s="98" t="str">
        <f t="shared" si="81"/>
        <v/>
      </c>
      <c r="C835" s="99"/>
      <c r="D835" s="137"/>
      <c r="E835" s="100"/>
      <c r="F835" s="57"/>
      <c r="G835" s="58">
        <f t="shared" si="83"/>
        <v>0</v>
      </c>
      <c r="H835" s="58">
        <f>IF(E835="",0,IFERROR(VLOOKUP(E835,档案费管理台账!$D$4:$H$1000,5,0),0))</f>
        <v>0</v>
      </c>
      <c r="I835" s="57"/>
      <c r="J835" s="57"/>
      <c r="K835" s="57"/>
      <c r="L835" s="57"/>
      <c r="M835" s="58" t="str">
        <f t="shared" si="84"/>
        <v/>
      </c>
      <c r="N835" s="73"/>
    </row>
    <row r="836" spans="1:14">
      <c r="A836" s="97" t="str">
        <f t="shared" si="82"/>
        <v/>
      </c>
      <c r="B836" s="98" t="str">
        <f t="shared" si="81"/>
        <v/>
      </c>
      <c r="C836" s="99"/>
      <c r="D836" s="137"/>
      <c r="E836" s="100"/>
      <c r="F836" s="57"/>
      <c r="G836" s="58">
        <f t="shared" si="83"/>
        <v>0</v>
      </c>
      <c r="H836" s="58">
        <f>IF(E836="",0,IFERROR(VLOOKUP(E836,档案费管理台账!$D$4:$H$1000,5,0),0))</f>
        <v>0</v>
      </c>
      <c r="I836" s="57"/>
      <c r="J836" s="57"/>
      <c r="K836" s="57"/>
      <c r="L836" s="57"/>
      <c r="M836" s="58" t="str">
        <f t="shared" si="84"/>
        <v/>
      </c>
      <c r="N836" s="73"/>
    </row>
    <row r="837" spans="1:14">
      <c r="A837" s="97" t="str">
        <f t="shared" si="82"/>
        <v/>
      </c>
      <c r="B837" s="98" t="str">
        <f t="shared" si="81"/>
        <v/>
      </c>
      <c r="C837" s="99"/>
      <c r="D837" s="137"/>
      <c r="E837" s="100"/>
      <c r="F837" s="57"/>
      <c r="G837" s="58">
        <f t="shared" si="83"/>
        <v>0</v>
      </c>
      <c r="H837" s="58">
        <f>IF(E837="",0,IFERROR(VLOOKUP(E837,档案费管理台账!$D$4:$H$1000,5,0),0))</f>
        <v>0</v>
      </c>
      <c r="I837" s="57"/>
      <c r="J837" s="57"/>
      <c r="K837" s="57"/>
      <c r="L837" s="57"/>
      <c r="M837" s="58" t="str">
        <f t="shared" si="84"/>
        <v/>
      </c>
      <c r="N837" s="73"/>
    </row>
    <row r="838" spans="1:14">
      <c r="A838" s="97" t="str">
        <f t="shared" si="82"/>
        <v/>
      </c>
      <c r="B838" s="98" t="str">
        <f t="shared" si="81"/>
        <v/>
      </c>
      <c r="C838" s="99"/>
      <c r="D838" s="137"/>
      <c r="E838" s="100"/>
      <c r="F838" s="57"/>
      <c r="G838" s="58">
        <f t="shared" si="83"/>
        <v>0</v>
      </c>
      <c r="H838" s="58">
        <f>IF(E838="",0,IFERROR(VLOOKUP(E838,档案费管理台账!$D$4:$H$1000,5,0),0))</f>
        <v>0</v>
      </c>
      <c r="I838" s="57"/>
      <c r="J838" s="57"/>
      <c r="K838" s="57"/>
      <c r="L838" s="57"/>
      <c r="M838" s="58" t="str">
        <f t="shared" si="84"/>
        <v/>
      </c>
      <c r="N838" s="73"/>
    </row>
    <row r="839" spans="1:14">
      <c r="A839" s="97" t="str">
        <f t="shared" si="82"/>
        <v/>
      </c>
      <c r="B839" s="98" t="str">
        <f t="shared" si="81"/>
        <v/>
      </c>
      <c r="C839" s="99"/>
      <c r="D839" s="137"/>
      <c r="E839" s="100"/>
      <c r="F839" s="57"/>
      <c r="G839" s="58">
        <f t="shared" si="83"/>
        <v>0</v>
      </c>
      <c r="H839" s="58">
        <f>IF(E839="",0,IFERROR(VLOOKUP(E839,档案费管理台账!$D$4:$H$1000,5,0),0))</f>
        <v>0</v>
      </c>
      <c r="I839" s="57"/>
      <c r="J839" s="57"/>
      <c r="K839" s="57"/>
      <c r="L839" s="57"/>
      <c r="M839" s="58" t="str">
        <f t="shared" si="84"/>
        <v/>
      </c>
      <c r="N839" s="73"/>
    </row>
    <row r="840" spans="1:14">
      <c r="A840" s="97" t="str">
        <f t="shared" si="82"/>
        <v/>
      </c>
      <c r="B840" s="98" t="str">
        <f t="shared" si="81"/>
        <v/>
      </c>
      <c r="C840" s="99"/>
      <c r="D840" s="137"/>
      <c r="E840" s="100"/>
      <c r="F840" s="57"/>
      <c r="G840" s="58">
        <f t="shared" si="83"/>
        <v>0</v>
      </c>
      <c r="H840" s="58">
        <f>IF(E840="",0,IFERROR(VLOOKUP(E840,档案费管理台账!$D$4:$H$1000,5,0),0))</f>
        <v>0</v>
      </c>
      <c r="I840" s="57"/>
      <c r="J840" s="57"/>
      <c r="K840" s="57"/>
      <c r="L840" s="57"/>
      <c r="M840" s="58" t="str">
        <f t="shared" si="84"/>
        <v/>
      </c>
      <c r="N840" s="73"/>
    </row>
    <row r="841" spans="1:14">
      <c r="A841" s="97" t="str">
        <f t="shared" si="82"/>
        <v/>
      </c>
      <c r="B841" s="98" t="str">
        <f t="shared" si="81"/>
        <v/>
      </c>
      <c r="C841" s="99"/>
      <c r="D841" s="137"/>
      <c r="E841" s="100"/>
      <c r="F841" s="57"/>
      <c r="G841" s="58">
        <f t="shared" si="83"/>
        <v>0</v>
      </c>
      <c r="H841" s="58">
        <f>IF(E841="",0,IFERROR(VLOOKUP(E841,档案费管理台账!$D$4:$H$1000,5,0),0))</f>
        <v>0</v>
      </c>
      <c r="I841" s="57"/>
      <c r="J841" s="57"/>
      <c r="K841" s="57"/>
      <c r="L841" s="57"/>
      <c r="M841" s="58" t="str">
        <f t="shared" si="84"/>
        <v/>
      </c>
      <c r="N841" s="73"/>
    </row>
    <row r="842" spans="1:14">
      <c r="A842" s="97" t="str">
        <f t="shared" si="82"/>
        <v/>
      </c>
      <c r="B842" s="98" t="str">
        <f t="shared" si="81"/>
        <v/>
      </c>
      <c r="C842" s="99"/>
      <c r="D842" s="137"/>
      <c r="E842" s="100"/>
      <c r="F842" s="57"/>
      <c r="G842" s="58">
        <f t="shared" si="83"/>
        <v>0</v>
      </c>
      <c r="H842" s="58">
        <f>IF(E842="",0,IFERROR(VLOOKUP(E842,档案费管理台账!$D$4:$H$1000,5,0),0))</f>
        <v>0</v>
      </c>
      <c r="I842" s="57"/>
      <c r="J842" s="57"/>
      <c r="K842" s="57"/>
      <c r="L842" s="57"/>
      <c r="M842" s="58" t="str">
        <f t="shared" si="84"/>
        <v/>
      </c>
      <c r="N842" s="73"/>
    </row>
    <row r="843" spans="1:14">
      <c r="A843" s="97" t="str">
        <f t="shared" si="82"/>
        <v/>
      </c>
      <c r="B843" s="98" t="str">
        <f t="shared" si="81"/>
        <v/>
      </c>
      <c r="C843" s="99"/>
      <c r="D843" s="137"/>
      <c r="E843" s="100"/>
      <c r="F843" s="57"/>
      <c r="G843" s="58">
        <f t="shared" si="83"/>
        <v>0</v>
      </c>
      <c r="H843" s="58">
        <f>IF(E843="",0,IFERROR(VLOOKUP(E843,档案费管理台账!$D$4:$H$1000,5,0),0))</f>
        <v>0</v>
      </c>
      <c r="I843" s="57"/>
      <c r="J843" s="57"/>
      <c r="K843" s="57"/>
      <c r="L843" s="57"/>
      <c r="M843" s="58" t="str">
        <f t="shared" si="84"/>
        <v/>
      </c>
      <c r="N843" s="73"/>
    </row>
    <row r="844" spans="1:14">
      <c r="A844" s="97" t="str">
        <f t="shared" si="82"/>
        <v/>
      </c>
      <c r="B844" s="98" t="str">
        <f t="shared" si="81"/>
        <v/>
      </c>
      <c r="C844" s="99"/>
      <c r="D844" s="137"/>
      <c r="E844" s="100"/>
      <c r="F844" s="57"/>
      <c r="G844" s="58">
        <f t="shared" si="83"/>
        <v>0</v>
      </c>
      <c r="H844" s="58">
        <f>IF(E844="",0,IFERROR(VLOOKUP(E844,档案费管理台账!$D$4:$H$1000,5,0),0))</f>
        <v>0</v>
      </c>
      <c r="I844" s="57"/>
      <c r="J844" s="57"/>
      <c r="K844" s="57"/>
      <c r="L844" s="57"/>
      <c r="M844" s="58" t="str">
        <f t="shared" si="84"/>
        <v/>
      </c>
      <c r="N844" s="73"/>
    </row>
    <row r="845" spans="1:14">
      <c r="A845" s="97" t="str">
        <f t="shared" si="82"/>
        <v/>
      </c>
      <c r="B845" s="98" t="str">
        <f t="shared" si="81"/>
        <v/>
      </c>
      <c r="C845" s="99"/>
      <c r="D845" s="137"/>
      <c r="E845" s="100"/>
      <c r="F845" s="57"/>
      <c r="G845" s="58">
        <f t="shared" si="83"/>
        <v>0</v>
      </c>
      <c r="H845" s="58">
        <f>IF(E845="",0,IFERROR(VLOOKUP(E845,档案费管理台账!$D$4:$H$1000,5,0),0))</f>
        <v>0</v>
      </c>
      <c r="I845" s="57"/>
      <c r="J845" s="57"/>
      <c r="K845" s="57"/>
      <c r="L845" s="57"/>
      <c r="M845" s="58" t="str">
        <f t="shared" si="84"/>
        <v/>
      </c>
      <c r="N845" s="73"/>
    </row>
    <row r="846" spans="1:14">
      <c r="A846" s="97" t="str">
        <f t="shared" si="82"/>
        <v/>
      </c>
      <c r="B846" s="98" t="str">
        <f t="shared" si="81"/>
        <v/>
      </c>
      <c r="C846" s="99"/>
      <c r="D846" s="137"/>
      <c r="E846" s="100"/>
      <c r="F846" s="57"/>
      <c r="G846" s="58">
        <f t="shared" si="83"/>
        <v>0</v>
      </c>
      <c r="H846" s="58">
        <f>IF(E846="",0,IFERROR(VLOOKUP(E846,档案费管理台账!$D$4:$H$1000,5,0),0))</f>
        <v>0</v>
      </c>
      <c r="I846" s="57"/>
      <c r="J846" s="57"/>
      <c r="K846" s="57"/>
      <c r="L846" s="57"/>
      <c r="M846" s="58" t="str">
        <f t="shared" si="84"/>
        <v/>
      </c>
      <c r="N846" s="73"/>
    </row>
    <row r="847" spans="1:14">
      <c r="A847" s="97" t="str">
        <f t="shared" si="82"/>
        <v/>
      </c>
      <c r="B847" s="98" t="str">
        <f t="shared" si="81"/>
        <v/>
      </c>
      <c r="C847" s="99"/>
      <c r="D847" s="137"/>
      <c r="E847" s="100"/>
      <c r="F847" s="57"/>
      <c r="G847" s="58">
        <f t="shared" si="83"/>
        <v>0</v>
      </c>
      <c r="H847" s="58">
        <f>IF(E847="",0,IFERROR(VLOOKUP(E847,档案费管理台账!$D$4:$H$1000,5,0),0))</f>
        <v>0</v>
      </c>
      <c r="I847" s="57"/>
      <c r="J847" s="57"/>
      <c r="K847" s="57"/>
      <c r="L847" s="57"/>
      <c r="M847" s="58" t="str">
        <f t="shared" si="84"/>
        <v/>
      </c>
      <c r="N847" s="73"/>
    </row>
    <row r="848" spans="1:14">
      <c r="A848" s="97" t="str">
        <f t="shared" si="82"/>
        <v/>
      </c>
      <c r="B848" s="98" t="str">
        <f t="shared" si="81"/>
        <v/>
      </c>
      <c r="C848" s="99"/>
      <c r="D848" s="137"/>
      <c r="E848" s="100"/>
      <c r="F848" s="57"/>
      <c r="G848" s="58">
        <f t="shared" si="83"/>
        <v>0</v>
      </c>
      <c r="H848" s="58">
        <f>IF(E848="",0,IFERROR(VLOOKUP(E848,档案费管理台账!$D$4:$H$1000,5,0),0))</f>
        <v>0</v>
      </c>
      <c r="I848" s="57"/>
      <c r="J848" s="57"/>
      <c r="K848" s="57"/>
      <c r="L848" s="57"/>
      <c r="M848" s="58" t="str">
        <f t="shared" si="84"/>
        <v/>
      </c>
      <c r="N848" s="73"/>
    </row>
    <row r="849" spans="1:14">
      <c r="A849" s="97" t="str">
        <f t="shared" si="82"/>
        <v/>
      </c>
      <c r="B849" s="98" t="str">
        <f t="shared" si="81"/>
        <v/>
      </c>
      <c r="C849" s="99"/>
      <c r="D849" s="137"/>
      <c r="E849" s="100"/>
      <c r="F849" s="57"/>
      <c r="G849" s="58">
        <f t="shared" si="83"/>
        <v>0</v>
      </c>
      <c r="H849" s="58">
        <f>IF(E849="",0,IFERROR(VLOOKUP(E849,档案费管理台账!$D$4:$H$1000,5,0),0))</f>
        <v>0</v>
      </c>
      <c r="I849" s="57"/>
      <c r="J849" s="57"/>
      <c r="K849" s="57"/>
      <c r="L849" s="57"/>
      <c r="M849" s="58" t="str">
        <f t="shared" si="84"/>
        <v/>
      </c>
      <c r="N849" s="73"/>
    </row>
    <row r="850" spans="1:14">
      <c r="A850" s="97" t="str">
        <f t="shared" si="82"/>
        <v/>
      </c>
      <c r="B850" s="98" t="str">
        <f t="shared" si="81"/>
        <v/>
      </c>
      <c r="C850" s="99"/>
      <c r="D850" s="137"/>
      <c r="E850" s="100"/>
      <c r="F850" s="57"/>
      <c r="G850" s="58">
        <f t="shared" si="83"/>
        <v>0</v>
      </c>
      <c r="H850" s="58">
        <f>IF(E850="",0,IFERROR(VLOOKUP(E850,档案费管理台账!$D$4:$H$1000,5,0),0))</f>
        <v>0</v>
      </c>
      <c r="I850" s="57"/>
      <c r="J850" s="57"/>
      <c r="K850" s="57"/>
      <c r="L850" s="57"/>
      <c r="M850" s="58" t="str">
        <f t="shared" si="84"/>
        <v/>
      </c>
      <c r="N850" s="73"/>
    </row>
    <row r="851" spans="1:14">
      <c r="A851" s="97" t="str">
        <f t="shared" si="82"/>
        <v/>
      </c>
      <c r="B851" s="98" t="str">
        <f t="shared" si="81"/>
        <v/>
      </c>
      <c r="C851" s="99"/>
      <c r="D851" s="137"/>
      <c r="E851" s="100"/>
      <c r="F851" s="57"/>
      <c r="G851" s="58">
        <f t="shared" si="83"/>
        <v>0</v>
      </c>
      <c r="H851" s="58">
        <f>IF(E851="",0,IFERROR(VLOOKUP(E851,档案费管理台账!$D$4:$H$1000,5,0),0))</f>
        <v>0</v>
      </c>
      <c r="I851" s="57"/>
      <c r="J851" s="57"/>
      <c r="K851" s="57"/>
      <c r="L851" s="57"/>
      <c r="M851" s="58" t="str">
        <f t="shared" si="84"/>
        <v/>
      </c>
      <c r="N851" s="73"/>
    </row>
    <row r="852" spans="1:14">
      <c r="A852" s="97" t="str">
        <f t="shared" si="82"/>
        <v/>
      </c>
      <c r="B852" s="98" t="str">
        <f t="shared" si="81"/>
        <v/>
      </c>
      <c r="C852" s="99"/>
      <c r="D852" s="137"/>
      <c r="E852" s="100"/>
      <c r="F852" s="57"/>
      <c r="G852" s="58">
        <f t="shared" si="83"/>
        <v>0</v>
      </c>
      <c r="H852" s="58">
        <f>IF(E852="",0,IFERROR(VLOOKUP(E852,档案费管理台账!$D$4:$H$1000,5,0),0))</f>
        <v>0</v>
      </c>
      <c r="I852" s="57"/>
      <c r="J852" s="57"/>
      <c r="K852" s="57"/>
      <c r="L852" s="57"/>
      <c r="M852" s="58" t="str">
        <f t="shared" si="84"/>
        <v/>
      </c>
      <c r="N852" s="73"/>
    </row>
    <row r="853" spans="1:14">
      <c r="A853" s="97" t="str">
        <f t="shared" si="82"/>
        <v/>
      </c>
      <c r="B853" s="98" t="str">
        <f t="shared" si="81"/>
        <v/>
      </c>
      <c r="C853" s="99"/>
      <c r="D853" s="137"/>
      <c r="E853" s="100"/>
      <c r="F853" s="57"/>
      <c r="G853" s="58">
        <f t="shared" si="83"/>
        <v>0</v>
      </c>
      <c r="H853" s="58">
        <f>IF(E853="",0,IFERROR(VLOOKUP(E853,档案费管理台账!$D$4:$H$1000,5,0),0))</f>
        <v>0</v>
      </c>
      <c r="I853" s="57"/>
      <c r="J853" s="57"/>
      <c r="K853" s="57"/>
      <c r="L853" s="57"/>
      <c r="M853" s="58" t="str">
        <f t="shared" si="84"/>
        <v/>
      </c>
      <c r="N853" s="73"/>
    </row>
    <row r="854" spans="1:14">
      <c r="A854" s="97" t="str">
        <f t="shared" si="82"/>
        <v/>
      </c>
      <c r="B854" s="98" t="str">
        <f t="shared" si="81"/>
        <v/>
      </c>
      <c r="C854" s="99"/>
      <c r="D854" s="137"/>
      <c r="E854" s="100"/>
      <c r="F854" s="57"/>
      <c r="G854" s="58">
        <f t="shared" si="83"/>
        <v>0</v>
      </c>
      <c r="H854" s="58">
        <f>IF(E854="",0,IFERROR(VLOOKUP(E854,档案费管理台账!$D$4:$H$1000,5,0),0))</f>
        <v>0</v>
      </c>
      <c r="I854" s="57"/>
      <c r="J854" s="57"/>
      <c r="K854" s="57"/>
      <c r="L854" s="57"/>
      <c r="M854" s="58" t="str">
        <f t="shared" si="84"/>
        <v/>
      </c>
      <c r="N854" s="73"/>
    </row>
    <row r="855" spans="1:14">
      <c r="A855" s="97" t="str">
        <f t="shared" si="82"/>
        <v/>
      </c>
      <c r="B855" s="98" t="str">
        <f t="shared" si="81"/>
        <v/>
      </c>
      <c r="C855" s="99"/>
      <c r="D855" s="137"/>
      <c r="E855" s="100"/>
      <c r="F855" s="57"/>
      <c r="G855" s="58">
        <f t="shared" si="83"/>
        <v>0</v>
      </c>
      <c r="H855" s="58">
        <f>IF(E855="",0,IFERROR(VLOOKUP(E855,档案费管理台账!$D$4:$H$1000,5,0),0))</f>
        <v>0</v>
      </c>
      <c r="I855" s="57"/>
      <c r="J855" s="57"/>
      <c r="K855" s="57"/>
      <c r="L855" s="57"/>
      <c r="M855" s="58" t="str">
        <f t="shared" si="84"/>
        <v/>
      </c>
      <c r="N855" s="73"/>
    </row>
    <row r="856" spans="1:14">
      <c r="A856" s="97" t="str">
        <f t="shared" si="82"/>
        <v/>
      </c>
      <c r="B856" s="98" t="str">
        <f t="shared" si="81"/>
        <v/>
      </c>
      <c r="C856" s="99"/>
      <c r="D856" s="137"/>
      <c r="E856" s="100"/>
      <c r="F856" s="57"/>
      <c r="G856" s="58">
        <f t="shared" si="83"/>
        <v>0</v>
      </c>
      <c r="H856" s="58">
        <f>IF(E856="",0,IFERROR(VLOOKUP(E856,档案费管理台账!$D$4:$H$1000,5,0),0))</f>
        <v>0</v>
      </c>
      <c r="I856" s="57"/>
      <c r="J856" s="57"/>
      <c r="K856" s="57"/>
      <c r="L856" s="57"/>
      <c r="M856" s="58" t="str">
        <f t="shared" si="84"/>
        <v/>
      </c>
      <c r="N856" s="73"/>
    </row>
    <row r="857" spans="1:14">
      <c r="A857" s="97" t="str">
        <f t="shared" si="82"/>
        <v/>
      </c>
      <c r="B857" s="98" t="str">
        <f t="shared" si="81"/>
        <v/>
      </c>
      <c r="C857" s="99"/>
      <c r="D857" s="137"/>
      <c r="E857" s="100"/>
      <c r="F857" s="57"/>
      <c r="G857" s="58">
        <f t="shared" si="83"/>
        <v>0</v>
      </c>
      <c r="H857" s="58">
        <f>IF(E857="",0,IFERROR(VLOOKUP(E857,档案费管理台账!$D$4:$H$1000,5,0),0))</f>
        <v>0</v>
      </c>
      <c r="I857" s="57"/>
      <c r="J857" s="57"/>
      <c r="K857" s="57"/>
      <c r="L857" s="57"/>
      <c r="M857" s="58" t="str">
        <f t="shared" si="84"/>
        <v/>
      </c>
      <c r="N857" s="73"/>
    </row>
    <row r="858" spans="1:14">
      <c r="A858" s="97" t="str">
        <f t="shared" si="82"/>
        <v/>
      </c>
      <c r="B858" s="98" t="str">
        <f t="shared" si="81"/>
        <v/>
      </c>
      <c r="C858" s="99"/>
      <c r="D858" s="137"/>
      <c r="E858" s="100"/>
      <c r="F858" s="57"/>
      <c r="G858" s="58">
        <f t="shared" si="83"/>
        <v>0</v>
      </c>
      <c r="H858" s="58">
        <f>IF(E858="",0,IFERROR(VLOOKUP(E858,档案费管理台账!$D$4:$H$1000,5,0),0))</f>
        <v>0</v>
      </c>
      <c r="I858" s="57"/>
      <c r="J858" s="57"/>
      <c r="K858" s="57"/>
      <c r="L858" s="57"/>
      <c r="M858" s="58" t="str">
        <f t="shared" si="84"/>
        <v/>
      </c>
      <c r="N858" s="73"/>
    </row>
    <row r="859" spans="1:14">
      <c r="A859" s="97" t="str">
        <f t="shared" si="82"/>
        <v/>
      </c>
      <c r="B859" s="98" t="str">
        <f t="shared" si="81"/>
        <v/>
      </c>
      <c r="C859" s="99"/>
      <c r="D859" s="137"/>
      <c r="E859" s="100"/>
      <c r="F859" s="57"/>
      <c r="G859" s="58">
        <f t="shared" si="83"/>
        <v>0</v>
      </c>
      <c r="H859" s="58">
        <f>IF(E859="",0,IFERROR(VLOOKUP(E859,档案费管理台账!$D$4:$H$1000,5,0),0))</f>
        <v>0</v>
      </c>
      <c r="I859" s="57"/>
      <c r="J859" s="57"/>
      <c r="K859" s="57"/>
      <c r="L859" s="57"/>
      <c r="M859" s="58" t="str">
        <f t="shared" si="84"/>
        <v/>
      </c>
      <c r="N859" s="73"/>
    </row>
    <row r="860" spans="1:14">
      <c r="A860" s="97" t="str">
        <f t="shared" si="82"/>
        <v/>
      </c>
      <c r="B860" s="98" t="str">
        <f t="shared" si="81"/>
        <v/>
      </c>
      <c r="C860" s="99"/>
      <c r="D860" s="137"/>
      <c r="E860" s="100"/>
      <c r="F860" s="57"/>
      <c r="G860" s="58">
        <f t="shared" si="83"/>
        <v>0</v>
      </c>
      <c r="H860" s="58">
        <f>IF(E860="",0,IFERROR(VLOOKUP(E860,档案费管理台账!$D$4:$H$1000,5,0),0))</f>
        <v>0</v>
      </c>
      <c r="I860" s="57"/>
      <c r="J860" s="57"/>
      <c r="K860" s="57"/>
      <c r="L860" s="57"/>
      <c r="M860" s="58" t="str">
        <f t="shared" si="84"/>
        <v/>
      </c>
      <c r="N860" s="73"/>
    </row>
    <row r="861" spans="1:14">
      <c r="A861" s="97" t="str">
        <f t="shared" si="82"/>
        <v/>
      </c>
      <c r="B861" s="98" t="str">
        <f t="shared" si="81"/>
        <v/>
      </c>
      <c r="C861" s="99"/>
      <c r="D861" s="137"/>
      <c r="E861" s="100"/>
      <c r="F861" s="57"/>
      <c r="G861" s="58">
        <f t="shared" si="83"/>
        <v>0</v>
      </c>
      <c r="H861" s="58">
        <f>IF(E861="",0,IFERROR(VLOOKUP(E861,档案费管理台账!$D$4:$H$1000,5,0),0))</f>
        <v>0</v>
      </c>
      <c r="I861" s="57"/>
      <c r="J861" s="57"/>
      <c r="K861" s="57"/>
      <c r="L861" s="57"/>
      <c r="M861" s="58" t="str">
        <f t="shared" si="84"/>
        <v/>
      </c>
      <c r="N861" s="73"/>
    </row>
    <row r="862" spans="1:14">
      <c r="A862" s="97" t="str">
        <f t="shared" si="82"/>
        <v/>
      </c>
      <c r="B862" s="98" t="str">
        <f t="shared" si="81"/>
        <v/>
      </c>
      <c r="C862" s="99"/>
      <c r="D862" s="137"/>
      <c r="E862" s="100"/>
      <c r="F862" s="57"/>
      <c r="G862" s="58">
        <f t="shared" si="83"/>
        <v>0</v>
      </c>
      <c r="H862" s="58">
        <f>IF(E862="",0,IFERROR(VLOOKUP(E862,档案费管理台账!$D$4:$H$1000,5,0),0))</f>
        <v>0</v>
      </c>
      <c r="I862" s="57"/>
      <c r="J862" s="57"/>
      <c r="K862" s="57"/>
      <c r="L862" s="57"/>
      <c r="M862" s="58" t="str">
        <f t="shared" si="84"/>
        <v/>
      </c>
      <c r="N862" s="73"/>
    </row>
    <row r="863" spans="1:14">
      <c r="A863" s="97" t="str">
        <f t="shared" si="82"/>
        <v/>
      </c>
      <c r="B863" s="98" t="str">
        <f t="shared" si="81"/>
        <v/>
      </c>
      <c r="C863" s="99"/>
      <c r="D863" s="137"/>
      <c r="E863" s="100"/>
      <c r="F863" s="57"/>
      <c r="G863" s="58">
        <f t="shared" si="83"/>
        <v>0</v>
      </c>
      <c r="H863" s="58">
        <f>IF(E863="",0,IFERROR(VLOOKUP(E863,档案费管理台账!$D$4:$H$1000,5,0),0))</f>
        <v>0</v>
      </c>
      <c r="I863" s="57"/>
      <c r="J863" s="57"/>
      <c r="K863" s="57"/>
      <c r="L863" s="57"/>
      <c r="M863" s="58" t="str">
        <f t="shared" si="84"/>
        <v/>
      </c>
      <c r="N863" s="73"/>
    </row>
    <row r="864" spans="1:14">
      <c r="A864" s="97" t="str">
        <f t="shared" si="82"/>
        <v/>
      </c>
      <c r="B864" s="98" t="str">
        <f t="shared" si="81"/>
        <v/>
      </c>
      <c r="C864" s="99"/>
      <c r="D864" s="137"/>
      <c r="E864" s="100"/>
      <c r="F864" s="57"/>
      <c r="G864" s="58">
        <f t="shared" si="83"/>
        <v>0</v>
      </c>
      <c r="H864" s="58">
        <f>IF(E864="",0,IFERROR(VLOOKUP(E864,档案费管理台账!$D$4:$H$1000,5,0),0))</f>
        <v>0</v>
      </c>
      <c r="I864" s="57"/>
      <c r="J864" s="57"/>
      <c r="K864" s="57"/>
      <c r="L864" s="57"/>
      <c r="M864" s="58" t="str">
        <f t="shared" si="84"/>
        <v/>
      </c>
      <c r="N864" s="73"/>
    </row>
    <row r="865" spans="1:14">
      <c r="A865" s="97" t="str">
        <f t="shared" si="82"/>
        <v/>
      </c>
      <c r="B865" s="98" t="str">
        <f t="shared" si="81"/>
        <v/>
      </c>
      <c r="C865" s="99"/>
      <c r="D865" s="137"/>
      <c r="E865" s="100"/>
      <c r="F865" s="57"/>
      <c r="G865" s="58">
        <f t="shared" si="83"/>
        <v>0</v>
      </c>
      <c r="H865" s="58">
        <f>IF(E865="",0,IFERROR(VLOOKUP(E865,档案费管理台账!$D$4:$H$1000,5,0),0))</f>
        <v>0</v>
      </c>
      <c r="I865" s="57"/>
      <c r="J865" s="57"/>
      <c r="K865" s="57"/>
      <c r="L865" s="57"/>
      <c r="M865" s="58" t="str">
        <f t="shared" si="84"/>
        <v/>
      </c>
      <c r="N865" s="73"/>
    </row>
    <row r="866" spans="1:14">
      <c r="A866" s="97" t="str">
        <f t="shared" si="82"/>
        <v/>
      </c>
      <c r="B866" s="98" t="str">
        <f t="shared" si="81"/>
        <v/>
      </c>
      <c r="C866" s="99"/>
      <c r="D866" s="137"/>
      <c r="E866" s="100"/>
      <c r="F866" s="57"/>
      <c r="G866" s="58">
        <f t="shared" si="83"/>
        <v>0</v>
      </c>
      <c r="H866" s="58">
        <f>IF(E866="",0,IFERROR(VLOOKUP(E866,档案费管理台账!$D$4:$H$1000,5,0),0))</f>
        <v>0</v>
      </c>
      <c r="I866" s="57"/>
      <c r="J866" s="57"/>
      <c r="K866" s="57"/>
      <c r="L866" s="57"/>
      <c r="M866" s="58" t="str">
        <f t="shared" si="84"/>
        <v/>
      </c>
      <c r="N866" s="73"/>
    </row>
    <row r="867" spans="1:14">
      <c r="A867" s="97" t="str">
        <f t="shared" si="82"/>
        <v/>
      </c>
      <c r="B867" s="98" t="str">
        <f t="shared" si="81"/>
        <v/>
      </c>
      <c r="C867" s="99"/>
      <c r="D867" s="137"/>
      <c r="E867" s="100"/>
      <c r="F867" s="57"/>
      <c r="G867" s="58">
        <f t="shared" si="83"/>
        <v>0</v>
      </c>
      <c r="H867" s="58">
        <f>IF(E867="",0,IFERROR(VLOOKUP(E867,档案费管理台账!$D$4:$H$1000,5,0),0))</f>
        <v>0</v>
      </c>
      <c r="I867" s="57"/>
      <c r="J867" s="57"/>
      <c r="K867" s="57"/>
      <c r="L867" s="57"/>
      <c r="M867" s="58" t="str">
        <f t="shared" si="84"/>
        <v/>
      </c>
      <c r="N867" s="73"/>
    </row>
    <row r="868" spans="1:14">
      <c r="A868" s="97" t="str">
        <f t="shared" si="82"/>
        <v/>
      </c>
      <c r="B868" s="98" t="str">
        <f t="shared" si="81"/>
        <v/>
      </c>
      <c r="C868" s="99"/>
      <c r="D868" s="137"/>
      <c r="E868" s="100"/>
      <c r="F868" s="57"/>
      <c r="G868" s="58">
        <f t="shared" si="83"/>
        <v>0</v>
      </c>
      <c r="H868" s="58">
        <f>IF(E868="",0,IFERROR(VLOOKUP(E868,档案费管理台账!$D$4:$H$1000,5,0),0))</f>
        <v>0</v>
      </c>
      <c r="I868" s="57"/>
      <c r="J868" s="57"/>
      <c r="K868" s="57"/>
      <c r="L868" s="57"/>
      <c r="M868" s="58" t="str">
        <f t="shared" si="84"/>
        <v/>
      </c>
      <c r="N868" s="73"/>
    </row>
    <row r="869" spans="1:14">
      <c r="A869" s="97" t="str">
        <f t="shared" si="82"/>
        <v/>
      </c>
      <c r="B869" s="98" t="str">
        <f t="shared" si="81"/>
        <v/>
      </c>
      <c r="C869" s="99"/>
      <c r="D869" s="137"/>
      <c r="E869" s="100"/>
      <c r="F869" s="57"/>
      <c r="G869" s="58">
        <f t="shared" si="83"/>
        <v>0</v>
      </c>
      <c r="H869" s="58">
        <f>IF(E869="",0,IFERROR(VLOOKUP(E869,档案费管理台账!$D$4:$H$1000,5,0),0))</f>
        <v>0</v>
      </c>
      <c r="I869" s="57"/>
      <c r="J869" s="57"/>
      <c r="K869" s="57"/>
      <c r="L869" s="57"/>
      <c r="M869" s="58" t="str">
        <f t="shared" si="84"/>
        <v/>
      </c>
      <c r="N869" s="73"/>
    </row>
    <row r="870" spans="1:14">
      <c r="A870" s="97" t="str">
        <f t="shared" si="82"/>
        <v/>
      </c>
      <c r="B870" s="98" t="str">
        <f t="shared" si="81"/>
        <v/>
      </c>
      <c r="C870" s="99"/>
      <c r="D870" s="137"/>
      <c r="E870" s="100"/>
      <c r="F870" s="57"/>
      <c r="G870" s="58">
        <f t="shared" si="83"/>
        <v>0</v>
      </c>
      <c r="H870" s="58">
        <f>IF(E870="",0,IFERROR(VLOOKUP(E870,档案费管理台账!$D$4:$H$1000,5,0),0))</f>
        <v>0</v>
      </c>
      <c r="I870" s="57"/>
      <c r="J870" s="57"/>
      <c r="K870" s="57"/>
      <c r="L870" s="57"/>
      <c r="M870" s="58" t="str">
        <f t="shared" si="84"/>
        <v/>
      </c>
      <c r="N870" s="73"/>
    </row>
    <row r="871" spans="1:14">
      <c r="A871" s="97" t="str">
        <f t="shared" si="82"/>
        <v/>
      </c>
      <c r="B871" s="98" t="str">
        <f t="shared" si="81"/>
        <v/>
      </c>
      <c r="C871" s="99"/>
      <c r="D871" s="137"/>
      <c r="E871" s="100"/>
      <c r="F871" s="57"/>
      <c r="G871" s="58">
        <f t="shared" si="83"/>
        <v>0</v>
      </c>
      <c r="H871" s="58">
        <f>IF(E871="",0,IFERROR(VLOOKUP(E871,档案费管理台账!$D$4:$H$1000,5,0),0))</f>
        <v>0</v>
      </c>
      <c r="I871" s="57"/>
      <c r="J871" s="57"/>
      <c r="K871" s="57"/>
      <c r="L871" s="57"/>
      <c r="M871" s="58" t="str">
        <f t="shared" si="84"/>
        <v/>
      </c>
      <c r="N871" s="73"/>
    </row>
    <row r="872" spans="1:14">
      <c r="A872" s="97" t="str">
        <f t="shared" si="82"/>
        <v/>
      </c>
      <c r="B872" s="98" t="str">
        <f t="shared" si="81"/>
        <v/>
      </c>
      <c r="C872" s="99"/>
      <c r="D872" s="137"/>
      <c r="E872" s="100"/>
      <c r="F872" s="57"/>
      <c r="G872" s="58">
        <f t="shared" si="83"/>
        <v>0</v>
      </c>
      <c r="H872" s="58">
        <f>IF(E872="",0,IFERROR(VLOOKUP(E872,档案费管理台账!$D$4:$H$1000,5,0),0))</f>
        <v>0</v>
      </c>
      <c r="I872" s="57"/>
      <c r="J872" s="57"/>
      <c r="K872" s="57"/>
      <c r="L872" s="57"/>
      <c r="M872" s="58" t="str">
        <f t="shared" si="84"/>
        <v/>
      </c>
      <c r="N872" s="73"/>
    </row>
    <row r="873" spans="1:14">
      <c r="A873" s="97" t="str">
        <f t="shared" si="82"/>
        <v/>
      </c>
      <c r="B873" s="98" t="str">
        <f t="shared" si="81"/>
        <v/>
      </c>
      <c r="C873" s="99"/>
      <c r="D873" s="137"/>
      <c r="E873" s="100"/>
      <c r="F873" s="57"/>
      <c r="G873" s="58">
        <f t="shared" si="83"/>
        <v>0</v>
      </c>
      <c r="H873" s="58">
        <f>IF(E873="",0,IFERROR(VLOOKUP(E873,档案费管理台账!$D$4:$H$1000,5,0),0))</f>
        <v>0</v>
      </c>
      <c r="I873" s="57"/>
      <c r="J873" s="57"/>
      <c r="K873" s="57"/>
      <c r="L873" s="57"/>
      <c r="M873" s="58" t="str">
        <f t="shared" si="84"/>
        <v/>
      </c>
      <c r="N873" s="73"/>
    </row>
    <row r="874" spans="1:14">
      <c r="A874" s="97" t="str">
        <f t="shared" si="82"/>
        <v/>
      </c>
      <c r="B874" s="98" t="str">
        <f t="shared" si="81"/>
        <v/>
      </c>
      <c r="C874" s="99"/>
      <c r="D874" s="137"/>
      <c r="E874" s="100"/>
      <c r="F874" s="57"/>
      <c r="G874" s="58">
        <f t="shared" si="83"/>
        <v>0</v>
      </c>
      <c r="H874" s="58">
        <f>IF(E874="",0,IFERROR(VLOOKUP(E874,档案费管理台账!$D$4:$H$1000,5,0),0))</f>
        <v>0</v>
      </c>
      <c r="I874" s="57"/>
      <c r="J874" s="57"/>
      <c r="K874" s="57"/>
      <c r="L874" s="57"/>
      <c r="M874" s="58" t="str">
        <f t="shared" si="84"/>
        <v/>
      </c>
      <c r="N874" s="73"/>
    </row>
    <row r="875" spans="1:14">
      <c r="A875" s="97" t="str">
        <f t="shared" si="82"/>
        <v/>
      </c>
      <c r="B875" s="98" t="str">
        <f t="shared" si="81"/>
        <v/>
      </c>
      <c r="C875" s="99"/>
      <c r="D875" s="137"/>
      <c r="E875" s="100"/>
      <c r="F875" s="57"/>
      <c r="G875" s="58">
        <f t="shared" si="83"/>
        <v>0</v>
      </c>
      <c r="H875" s="58">
        <f>IF(E875="",0,IFERROR(VLOOKUP(E875,档案费管理台账!$D$4:$H$1000,5,0),0))</f>
        <v>0</v>
      </c>
      <c r="I875" s="57"/>
      <c r="J875" s="57"/>
      <c r="K875" s="57"/>
      <c r="L875" s="57"/>
      <c r="M875" s="58" t="str">
        <f t="shared" si="84"/>
        <v/>
      </c>
      <c r="N875" s="73"/>
    </row>
    <row r="876" spans="1:14">
      <c r="A876" s="97" t="str">
        <f t="shared" si="82"/>
        <v/>
      </c>
      <c r="B876" s="98" t="str">
        <f t="shared" ref="B876:B939" si="85">IF(C876="","",MONTH(C876)&amp;"月")</f>
        <v/>
      </c>
      <c r="C876" s="99"/>
      <c r="D876" s="137"/>
      <c r="E876" s="100"/>
      <c r="F876" s="57"/>
      <c r="G876" s="58">
        <f t="shared" si="83"/>
        <v>0</v>
      </c>
      <c r="H876" s="58">
        <f>IF(E876="",0,IFERROR(VLOOKUP(E876,档案费管理台账!$D$4:$H$1000,5,0),0))</f>
        <v>0</v>
      </c>
      <c r="I876" s="57"/>
      <c r="J876" s="57"/>
      <c r="K876" s="57"/>
      <c r="L876" s="57"/>
      <c r="M876" s="58" t="str">
        <f t="shared" si="84"/>
        <v/>
      </c>
      <c r="N876" s="73"/>
    </row>
    <row r="877" spans="1:14">
      <c r="A877" s="97" t="str">
        <f t="shared" ref="A877:A940" si="86">IF(C877="","",ROW()-42)</f>
        <v/>
      </c>
      <c r="B877" s="98" t="str">
        <f t="shared" si="85"/>
        <v/>
      </c>
      <c r="C877" s="99"/>
      <c r="D877" s="137"/>
      <c r="E877" s="100"/>
      <c r="F877" s="57"/>
      <c r="G877" s="58">
        <f t="shared" ref="G877:G940" si="87">IF(F877="",0,F877*$K$41)</f>
        <v>0</v>
      </c>
      <c r="H877" s="58">
        <f>IF(E877="",0,IFERROR(VLOOKUP(E877,档案费管理台账!$D$4:$H$1000,5,0),0))</f>
        <v>0</v>
      </c>
      <c r="I877" s="57"/>
      <c r="J877" s="57"/>
      <c r="K877" s="57"/>
      <c r="L877" s="57"/>
      <c r="M877" s="58" t="str">
        <f t="shared" ref="M877:M940" si="88">IF(C877="","",ROUND(M876+G877-I877-J877-K877-L877-H877,2))</f>
        <v/>
      </c>
      <c r="N877" s="73"/>
    </row>
    <row r="878" spans="1:14">
      <c r="A878" s="97" t="str">
        <f t="shared" si="86"/>
        <v/>
      </c>
      <c r="B878" s="98" t="str">
        <f t="shared" si="85"/>
        <v/>
      </c>
      <c r="C878" s="99"/>
      <c r="D878" s="137"/>
      <c r="E878" s="100"/>
      <c r="F878" s="57"/>
      <c r="G878" s="58">
        <f t="shared" si="87"/>
        <v>0</v>
      </c>
      <c r="H878" s="58">
        <f>IF(E878="",0,IFERROR(VLOOKUP(E878,档案费管理台账!$D$4:$H$1000,5,0),0))</f>
        <v>0</v>
      </c>
      <c r="I878" s="57"/>
      <c r="J878" s="57"/>
      <c r="K878" s="57"/>
      <c r="L878" s="57"/>
      <c r="M878" s="58" t="str">
        <f t="shared" si="88"/>
        <v/>
      </c>
      <c r="N878" s="73"/>
    </row>
    <row r="879" spans="1:14">
      <c r="A879" s="97" t="str">
        <f t="shared" si="86"/>
        <v/>
      </c>
      <c r="B879" s="98" t="str">
        <f t="shared" si="85"/>
        <v/>
      </c>
      <c r="C879" s="99"/>
      <c r="D879" s="137"/>
      <c r="E879" s="100"/>
      <c r="F879" s="57"/>
      <c r="G879" s="58">
        <f t="shared" si="87"/>
        <v>0</v>
      </c>
      <c r="H879" s="58">
        <f>IF(E879="",0,IFERROR(VLOOKUP(E879,档案费管理台账!$D$4:$H$1000,5,0),0))</f>
        <v>0</v>
      </c>
      <c r="I879" s="57"/>
      <c r="J879" s="57"/>
      <c r="K879" s="57"/>
      <c r="L879" s="57"/>
      <c r="M879" s="58" t="str">
        <f t="shared" si="88"/>
        <v/>
      </c>
      <c r="N879" s="73"/>
    </row>
    <row r="880" spans="1:14">
      <c r="A880" s="97" t="str">
        <f t="shared" si="86"/>
        <v/>
      </c>
      <c r="B880" s="98" t="str">
        <f t="shared" si="85"/>
        <v/>
      </c>
      <c r="C880" s="99"/>
      <c r="D880" s="137"/>
      <c r="E880" s="100"/>
      <c r="F880" s="57"/>
      <c r="G880" s="58">
        <f t="shared" si="87"/>
        <v>0</v>
      </c>
      <c r="H880" s="58">
        <f>IF(E880="",0,IFERROR(VLOOKUP(E880,档案费管理台账!$D$4:$H$1000,5,0),0))</f>
        <v>0</v>
      </c>
      <c r="I880" s="57"/>
      <c r="J880" s="57"/>
      <c r="K880" s="57"/>
      <c r="L880" s="57"/>
      <c r="M880" s="58" t="str">
        <f t="shared" si="88"/>
        <v/>
      </c>
      <c r="N880" s="73"/>
    </row>
    <row r="881" spans="1:14">
      <c r="A881" s="97" t="str">
        <f t="shared" si="86"/>
        <v/>
      </c>
      <c r="B881" s="98" t="str">
        <f t="shared" si="85"/>
        <v/>
      </c>
      <c r="C881" s="99"/>
      <c r="D881" s="137"/>
      <c r="E881" s="100"/>
      <c r="F881" s="57"/>
      <c r="G881" s="58">
        <f t="shared" si="87"/>
        <v>0</v>
      </c>
      <c r="H881" s="58">
        <f>IF(E881="",0,IFERROR(VLOOKUP(E881,档案费管理台账!$D$4:$H$1000,5,0),0))</f>
        <v>0</v>
      </c>
      <c r="I881" s="57"/>
      <c r="J881" s="57"/>
      <c r="K881" s="57"/>
      <c r="L881" s="57"/>
      <c r="M881" s="58" t="str">
        <f t="shared" si="88"/>
        <v/>
      </c>
      <c r="N881" s="73"/>
    </row>
    <row r="882" spans="1:14">
      <c r="A882" s="97" t="str">
        <f t="shared" si="86"/>
        <v/>
      </c>
      <c r="B882" s="98" t="str">
        <f t="shared" si="85"/>
        <v/>
      </c>
      <c r="C882" s="99"/>
      <c r="D882" s="137"/>
      <c r="E882" s="100"/>
      <c r="F882" s="57"/>
      <c r="G882" s="58">
        <f t="shared" si="87"/>
        <v>0</v>
      </c>
      <c r="H882" s="58">
        <f>IF(E882="",0,IFERROR(VLOOKUP(E882,档案费管理台账!$D$4:$H$1000,5,0),0))</f>
        <v>0</v>
      </c>
      <c r="I882" s="57"/>
      <c r="J882" s="57"/>
      <c r="K882" s="57"/>
      <c r="L882" s="57"/>
      <c r="M882" s="58" t="str">
        <f t="shared" si="88"/>
        <v/>
      </c>
      <c r="N882" s="73"/>
    </row>
    <row r="883" spans="1:14">
      <c r="A883" s="97" t="str">
        <f t="shared" si="86"/>
        <v/>
      </c>
      <c r="B883" s="98" t="str">
        <f t="shared" si="85"/>
        <v/>
      </c>
      <c r="C883" s="99"/>
      <c r="D883" s="137"/>
      <c r="E883" s="100"/>
      <c r="F883" s="57"/>
      <c r="G883" s="58">
        <f t="shared" si="87"/>
        <v>0</v>
      </c>
      <c r="H883" s="58">
        <f>IF(E883="",0,IFERROR(VLOOKUP(E883,档案费管理台账!$D$4:$H$1000,5,0),0))</f>
        <v>0</v>
      </c>
      <c r="I883" s="57"/>
      <c r="J883" s="57"/>
      <c r="K883" s="57"/>
      <c r="L883" s="57"/>
      <c r="M883" s="58" t="str">
        <f t="shared" si="88"/>
        <v/>
      </c>
      <c r="N883" s="73"/>
    </row>
    <row r="884" spans="1:14">
      <c r="A884" s="97" t="str">
        <f t="shared" si="86"/>
        <v/>
      </c>
      <c r="B884" s="98" t="str">
        <f t="shared" si="85"/>
        <v/>
      </c>
      <c r="C884" s="99"/>
      <c r="D884" s="137"/>
      <c r="E884" s="100"/>
      <c r="F884" s="57"/>
      <c r="G884" s="58">
        <f t="shared" si="87"/>
        <v>0</v>
      </c>
      <c r="H884" s="58">
        <f>IF(E884="",0,IFERROR(VLOOKUP(E884,档案费管理台账!$D$4:$H$1000,5,0),0))</f>
        <v>0</v>
      </c>
      <c r="I884" s="57"/>
      <c r="J884" s="57"/>
      <c r="K884" s="57"/>
      <c r="L884" s="57"/>
      <c r="M884" s="58" t="str">
        <f t="shared" si="88"/>
        <v/>
      </c>
      <c r="N884" s="73"/>
    </row>
    <row r="885" spans="1:14">
      <c r="A885" s="97" t="str">
        <f t="shared" si="86"/>
        <v/>
      </c>
      <c r="B885" s="98" t="str">
        <f t="shared" si="85"/>
        <v/>
      </c>
      <c r="C885" s="99"/>
      <c r="D885" s="137"/>
      <c r="E885" s="100"/>
      <c r="F885" s="57"/>
      <c r="G885" s="58">
        <f t="shared" si="87"/>
        <v>0</v>
      </c>
      <c r="H885" s="58">
        <f>IF(E885="",0,IFERROR(VLOOKUP(E885,档案费管理台账!$D$4:$H$1000,5,0),0))</f>
        <v>0</v>
      </c>
      <c r="I885" s="57"/>
      <c r="J885" s="57"/>
      <c r="K885" s="57"/>
      <c r="L885" s="57"/>
      <c r="M885" s="58" t="str">
        <f t="shared" si="88"/>
        <v/>
      </c>
      <c r="N885" s="73"/>
    </row>
    <row r="886" spans="1:14">
      <c r="A886" s="97" t="str">
        <f t="shared" si="86"/>
        <v/>
      </c>
      <c r="B886" s="98" t="str">
        <f t="shared" si="85"/>
        <v/>
      </c>
      <c r="C886" s="99"/>
      <c r="D886" s="137"/>
      <c r="E886" s="100"/>
      <c r="F886" s="57"/>
      <c r="G886" s="58">
        <f t="shared" si="87"/>
        <v>0</v>
      </c>
      <c r="H886" s="58">
        <f>IF(E886="",0,IFERROR(VLOOKUP(E886,档案费管理台账!$D$4:$H$1000,5,0),0))</f>
        <v>0</v>
      </c>
      <c r="I886" s="57"/>
      <c r="J886" s="57"/>
      <c r="K886" s="57"/>
      <c r="L886" s="57"/>
      <c r="M886" s="58" t="str">
        <f t="shared" si="88"/>
        <v/>
      </c>
      <c r="N886" s="73"/>
    </row>
    <row r="887" spans="1:14">
      <c r="A887" s="97" t="str">
        <f t="shared" si="86"/>
        <v/>
      </c>
      <c r="B887" s="98" t="str">
        <f t="shared" si="85"/>
        <v/>
      </c>
      <c r="C887" s="99"/>
      <c r="D887" s="137"/>
      <c r="E887" s="100"/>
      <c r="F887" s="57"/>
      <c r="G887" s="58">
        <f t="shared" si="87"/>
        <v>0</v>
      </c>
      <c r="H887" s="58">
        <f>IF(E887="",0,IFERROR(VLOOKUP(E887,档案费管理台账!$D$4:$H$1000,5,0),0))</f>
        <v>0</v>
      </c>
      <c r="I887" s="57"/>
      <c r="J887" s="57"/>
      <c r="K887" s="57"/>
      <c r="L887" s="57"/>
      <c r="M887" s="58" t="str">
        <f t="shared" si="88"/>
        <v/>
      </c>
      <c r="N887" s="73"/>
    </row>
    <row r="888" spans="1:14">
      <c r="A888" s="97" t="str">
        <f t="shared" si="86"/>
        <v/>
      </c>
      <c r="B888" s="98" t="str">
        <f t="shared" si="85"/>
        <v/>
      </c>
      <c r="C888" s="99"/>
      <c r="D888" s="137"/>
      <c r="E888" s="100"/>
      <c r="F888" s="57"/>
      <c r="G888" s="58">
        <f t="shared" si="87"/>
        <v>0</v>
      </c>
      <c r="H888" s="58">
        <f>IF(E888="",0,IFERROR(VLOOKUP(E888,档案费管理台账!$D$4:$H$1000,5,0),0))</f>
        <v>0</v>
      </c>
      <c r="I888" s="57"/>
      <c r="J888" s="57"/>
      <c r="K888" s="57"/>
      <c r="L888" s="57"/>
      <c r="M888" s="58" t="str">
        <f t="shared" si="88"/>
        <v/>
      </c>
      <c r="N888" s="73"/>
    </row>
    <row r="889" spans="1:14">
      <c r="A889" s="97" t="str">
        <f t="shared" si="86"/>
        <v/>
      </c>
      <c r="B889" s="98" t="str">
        <f t="shared" si="85"/>
        <v/>
      </c>
      <c r="C889" s="99"/>
      <c r="D889" s="137"/>
      <c r="E889" s="100"/>
      <c r="F889" s="57"/>
      <c r="G889" s="58">
        <f t="shared" si="87"/>
        <v>0</v>
      </c>
      <c r="H889" s="58">
        <f>IF(E889="",0,IFERROR(VLOOKUP(E889,档案费管理台账!$D$4:$H$1000,5,0),0))</f>
        <v>0</v>
      </c>
      <c r="I889" s="57"/>
      <c r="J889" s="57"/>
      <c r="K889" s="57"/>
      <c r="L889" s="57"/>
      <c r="M889" s="58" t="str">
        <f t="shared" si="88"/>
        <v/>
      </c>
      <c r="N889" s="73"/>
    </row>
    <row r="890" spans="1:14">
      <c r="A890" s="97" t="str">
        <f t="shared" si="86"/>
        <v/>
      </c>
      <c r="B890" s="98" t="str">
        <f t="shared" si="85"/>
        <v/>
      </c>
      <c r="C890" s="99"/>
      <c r="D890" s="137"/>
      <c r="E890" s="100"/>
      <c r="F890" s="57"/>
      <c r="G890" s="58">
        <f t="shared" si="87"/>
        <v>0</v>
      </c>
      <c r="H890" s="58">
        <f>IF(E890="",0,IFERROR(VLOOKUP(E890,档案费管理台账!$D$4:$H$1000,5,0),0))</f>
        <v>0</v>
      </c>
      <c r="I890" s="57"/>
      <c r="J890" s="57"/>
      <c r="K890" s="57"/>
      <c r="L890" s="57"/>
      <c r="M890" s="58" t="str">
        <f t="shared" si="88"/>
        <v/>
      </c>
      <c r="N890" s="73"/>
    </row>
    <row r="891" spans="1:14">
      <c r="A891" s="97" t="str">
        <f t="shared" si="86"/>
        <v/>
      </c>
      <c r="B891" s="98" t="str">
        <f t="shared" si="85"/>
        <v/>
      </c>
      <c r="C891" s="99"/>
      <c r="D891" s="137"/>
      <c r="E891" s="100"/>
      <c r="F891" s="57"/>
      <c r="G891" s="58">
        <f t="shared" si="87"/>
        <v>0</v>
      </c>
      <c r="H891" s="58">
        <f>IF(E891="",0,IFERROR(VLOOKUP(E891,档案费管理台账!$D$4:$H$1000,5,0),0))</f>
        <v>0</v>
      </c>
      <c r="I891" s="57"/>
      <c r="J891" s="57"/>
      <c r="K891" s="57"/>
      <c r="L891" s="57"/>
      <c r="M891" s="58" t="str">
        <f t="shared" si="88"/>
        <v/>
      </c>
      <c r="N891" s="73"/>
    </row>
    <row r="892" spans="1:14">
      <c r="A892" s="97" t="str">
        <f t="shared" si="86"/>
        <v/>
      </c>
      <c r="B892" s="98" t="str">
        <f t="shared" si="85"/>
        <v/>
      </c>
      <c r="C892" s="99"/>
      <c r="D892" s="137"/>
      <c r="E892" s="100"/>
      <c r="F892" s="57"/>
      <c r="G892" s="58">
        <f t="shared" si="87"/>
        <v>0</v>
      </c>
      <c r="H892" s="58">
        <f>IF(E892="",0,IFERROR(VLOOKUP(E892,档案费管理台账!$D$4:$H$1000,5,0),0))</f>
        <v>0</v>
      </c>
      <c r="I892" s="57"/>
      <c r="J892" s="57"/>
      <c r="K892" s="57"/>
      <c r="L892" s="57"/>
      <c r="M892" s="58" t="str">
        <f t="shared" si="88"/>
        <v/>
      </c>
      <c r="N892" s="73"/>
    </row>
    <row r="893" spans="1:14">
      <c r="A893" s="97" t="str">
        <f t="shared" si="86"/>
        <v/>
      </c>
      <c r="B893" s="98" t="str">
        <f t="shared" si="85"/>
        <v/>
      </c>
      <c r="C893" s="99"/>
      <c r="D893" s="137"/>
      <c r="E893" s="100"/>
      <c r="F893" s="57"/>
      <c r="G893" s="58">
        <f t="shared" si="87"/>
        <v>0</v>
      </c>
      <c r="H893" s="58">
        <f>IF(E893="",0,IFERROR(VLOOKUP(E893,档案费管理台账!$D$4:$H$1000,5,0),0))</f>
        <v>0</v>
      </c>
      <c r="I893" s="57"/>
      <c r="J893" s="57"/>
      <c r="K893" s="57"/>
      <c r="L893" s="57"/>
      <c r="M893" s="58" t="str">
        <f t="shared" si="88"/>
        <v/>
      </c>
      <c r="N893" s="73"/>
    </row>
    <row r="894" spans="1:14">
      <c r="A894" s="97" t="str">
        <f t="shared" si="86"/>
        <v/>
      </c>
      <c r="B894" s="98" t="str">
        <f t="shared" si="85"/>
        <v/>
      </c>
      <c r="C894" s="99"/>
      <c r="D894" s="137"/>
      <c r="E894" s="100"/>
      <c r="F894" s="57"/>
      <c r="G894" s="58">
        <f t="shared" si="87"/>
        <v>0</v>
      </c>
      <c r="H894" s="58">
        <f>IF(E894="",0,IFERROR(VLOOKUP(E894,档案费管理台账!$D$4:$H$1000,5,0),0))</f>
        <v>0</v>
      </c>
      <c r="I894" s="57"/>
      <c r="J894" s="57"/>
      <c r="K894" s="57"/>
      <c r="L894" s="57"/>
      <c r="M894" s="58" t="str">
        <f t="shared" si="88"/>
        <v/>
      </c>
      <c r="N894" s="73"/>
    </row>
    <row r="895" spans="1:14">
      <c r="A895" s="97" t="str">
        <f t="shared" si="86"/>
        <v/>
      </c>
      <c r="B895" s="98" t="str">
        <f t="shared" si="85"/>
        <v/>
      </c>
      <c r="C895" s="99"/>
      <c r="D895" s="137"/>
      <c r="E895" s="100"/>
      <c r="F895" s="57"/>
      <c r="G895" s="58">
        <f t="shared" si="87"/>
        <v>0</v>
      </c>
      <c r="H895" s="58">
        <f>IF(E895="",0,IFERROR(VLOOKUP(E895,档案费管理台账!$D$4:$H$1000,5,0),0))</f>
        <v>0</v>
      </c>
      <c r="I895" s="57"/>
      <c r="J895" s="57"/>
      <c r="K895" s="57"/>
      <c r="L895" s="57"/>
      <c r="M895" s="58" t="str">
        <f t="shared" si="88"/>
        <v/>
      </c>
      <c r="N895" s="73"/>
    </row>
    <row r="896" spans="1:14">
      <c r="A896" s="97" t="str">
        <f t="shared" si="86"/>
        <v/>
      </c>
      <c r="B896" s="98" t="str">
        <f t="shared" si="85"/>
        <v/>
      </c>
      <c r="C896" s="99"/>
      <c r="D896" s="137"/>
      <c r="E896" s="100"/>
      <c r="F896" s="57"/>
      <c r="G896" s="58">
        <f t="shared" si="87"/>
        <v>0</v>
      </c>
      <c r="H896" s="58">
        <f>IF(E896="",0,IFERROR(VLOOKUP(E896,档案费管理台账!$D$4:$H$1000,5,0),0))</f>
        <v>0</v>
      </c>
      <c r="I896" s="57"/>
      <c r="J896" s="57"/>
      <c r="K896" s="57"/>
      <c r="L896" s="57"/>
      <c r="M896" s="58" t="str">
        <f t="shared" si="88"/>
        <v/>
      </c>
      <c r="N896" s="73"/>
    </row>
    <row r="897" spans="1:14">
      <c r="A897" s="97" t="str">
        <f t="shared" si="86"/>
        <v/>
      </c>
      <c r="B897" s="98" t="str">
        <f t="shared" si="85"/>
        <v/>
      </c>
      <c r="C897" s="99"/>
      <c r="D897" s="137"/>
      <c r="E897" s="100"/>
      <c r="F897" s="57"/>
      <c r="G897" s="58">
        <f t="shared" si="87"/>
        <v>0</v>
      </c>
      <c r="H897" s="58">
        <f>IF(E897="",0,IFERROR(VLOOKUP(E897,档案费管理台账!$D$4:$H$1000,5,0),0))</f>
        <v>0</v>
      </c>
      <c r="I897" s="57"/>
      <c r="J897" s="57"/>
      <c r="K897" s="57"/>
      <c r="L897" s="57"/>
      <c r="M897" s="58" t="str">
        <f t="shared" si="88"/>
        <v/>
      </c>
      <c r="N897" s="73"/>
    </row>
    <row r="898" spans="1:14">
      <c r="A898" s="97" t="str">
        <f t="shared" si="86"/>
        <v/>
      </c>
      <c r="B898" s="98" t="str">
        <f t="shared" si="85"/>
        <v/>
      </c>
      <c r="C898" s="99"/>
      <c r="D898" s="137"/>
      <c r="E898" s="100"/>
      <c r="F898" s="57"/>
      <c r="G898" s="58">
        <f t="shared" si="87"/>
        <v>0</v>
      </c>
      <c r="H898" s="58">
        <f>IF(E898="",0,IFERROR(VLOOKUP(E898,档案费管理台账!$D$4:$H$1000,5,0),0))</f>
        <v>0</v>
      </c>
      <c r="I898" s="57"/>
      <c r="J898" s="57"/>
      <c r="K898" s="57"/>
      <c r="L898" s="57"/>
      <c r="M898" s="58" t="str">
        <f t="shared" si="88"/>
        <v/>
      </c>
      <c r="N898" s="73"/>
    </row>
    <row r="899" spans="1:14">
      <c r="A899" s="97" t="str">
        <f t="shared" si="86"/>
        <v/>
      </c>
      <c r="B899" s="98" t="str">
        <f t="shared" si="85"/>
        <v/>
      </c>
      <c r="C899" s="99"/>
      <c r="D899" s="137"/>
      <c r="E899" s="100"/>
      <c r="F899" s="57"/>
      <c r="G899" s="58">
        <f t="shared" si="87"/>
        <v>0</v>
      </c>
      <c r="H899" s="58">
        <f>IF(E899="",0,IFERROR(VLOOKUP(E899,档案费管理台账!$D$4:$H$1000,5,0),0))</f>
        <v>0</v>
      </c>
      <c r="I899" s="57"/>
      <c r="J899" s="57"/>
      <c r="K899" s="57"/>
      <c r="L899" s="57"/>
      <c r="M899" s="58" t="str">
        <f t="shared" si="88"/>
        <v/>
      </c>
      <c r="N899" s="73"/>
    </row>
    <row r="900" spans="1:14">
      <c r="A900" s="97" t="str">
        <f t="shared" si="86"/>
        <v/>
      </c>
      <c r="B900" s="98" t="str">
        <f t="shared" si="85"/>
        <v/>
      </c>
      <c r="C900" s="99"/>
      <c r="D900" s="137"/>
      <c r="E900" s="100"/>
      <c r="F900" s="57"/>
      <c r="G900" s="58">
        <f t="shared" si="87"/>
        <v>0</v>
      </c>
      <c r="H900" s="58">
        <f>IF(E900="",0,IFERROR(VLOOKUP(E900,档案费管理台账!$D$4:$H$1000,5,0),0))</f>
        <v>0</v>
      </c>
      <c r="I900" s="57"/>
      <c r="J900" s="57"/>
      <c r="K900" s="57"/>
      <c r="L900" s="57"/>
      <c r="M900" s="58" t="str">
        <f t="shared" si="88"/>
        <v/>
      </c>
      <c r="N900" s="73"/>
    </row>
    <row r="901" spans="1:14">
      <c r="A901" s="97" t="str">
        <f t="shared" si="86"/>
        <v/>
      </c>
      <c r="B901" s="98" t="str">
        <f t="shared" si="85"/>
        <v/>
      </c>
      <c r="C901" s="99"/>
      <c r="D901" s="137"/>
      <c r="E901" s="100"/>
      <c r="F901" s="57"/>
      <c r="G901" s="58">
        <f t="shared" si="87"/>
        <v>0</v>
      </c>
      <c r="H901" s="58">
        <f>IF(E901="",0,IFERROR(VLOOKUP(E901,档案费管理台账!$D$4:$H$1000,5,0),0))</f>
        <v>0</v>
      </c>
      <c r="I901" s="57"/>
      <c r="J901" s="57"/>
      <c r="K901" s="57"/>
      <c r="L901" s="57"/>
      <c r="M901" s="58" t="str">
        <f t="shared" si="88"/>
        <v/>
      </c>
      <c r="N901" s="73"/>
    </row>
    <row r="902" spans="1:14">
      <c r="A902" s="97" t="str">
        <f t="shared" si="86"/>
        <v/>
      </c>
      <c r="B902" s="98" t="str">
        <f t="shared" si="85"/>
        <v/>
      </c>
      <c r="C902" s="99"/>
      <c r="D902" s="137"/>
      <c r="E902" s="100"/>
      <c r="F902" s="57"/>
      <c r="G902" s="58">
        <f t="shared" si="87"/>
        <v>0</v>
      </c>
      <c r="H902" s="58">
        <f>IF(E902="",0,IFERROR(VLOOKUP(E902,档案费管理台账!$D$4:$H$1000,5,0),0))</f>
        <v>0</v>
      </c>
      <c r="I902" s="57"/>
      <c r="J902" s="57"/>
      <c r="K902" s="57"/>
      <c r="L902" s="57"/>
      <c r="M902" s="58" t="str">
        <f t="shared" si="88"/>
        <v/>
      </c>
      <c r="N902" s="73"/>
    </row>
    <row r="903" spans="1:14">
      <c r="A903" s="97" t="str">
        <f t="shared" si="86"/>
        <v/>
      </c>
      <c r="B903" s="98" t="str">
        <f t="shared" si="85"/>
        <v/>
      </c>
      <c r="C903" s="99"/>
      <c r="D903" s="137"/>
      <c r="E903" s="100"/>
      <c r="F903" s="57"/>
      <c r="G903" s="58">
        <f t="shared" si="87"/>
        <v>0</v>
      </c>
      <c r="H903" s="58">
        <f>IF(E903="",0,IFERROR(VLOOKUP(E903,档案费管理台账!$D$4:$H$1000,5,0),0))</f>
        <v>0</v>
      </c>
      <c r="I903" s="57"/>
      <c r="J903" s="57"/>
      <c r="K903" s="57"/>
      <c r="L903" s="57"/>
      <c r="M903" s="58" t="str">
        <f t="shared" si="88"/>
        <v/>
      </c>
      <c r="N903" s="73"/>
    </row>
    <row r="904" spans="1:14">
      <c r="A904" s="97" t="str">
        <f t="shared" si="86"/>
        <v/>
      </c>
      <c r="B904" s="98" t="str">
        <f t="shared" si="85"/>
        <v/>
      </c>
      <c r="C904" s="99"/>
      <c r="D904" s="137"/>
      <c r="E904" s="100"/>
      <c r="F904" s="57"/>
      <c r="G904" s="58">
        <f t="shared" si="87"/>
        <v>0</v>
      </c>
      <c r="H904" s="58">
        <f>IF(E904="",0,IFERROR(VLOOKUP(E904,档案费管理台账!$D$4:$H$1000,5,0),0))</f>
        <v>0</v>
      </c>
      <c r="I904" s="57"/>
      <c r="J904" s="57"/>
      <c r="K904" s="57"/>
      <c r="L904" s="57"/>
      <c r="M904" s="58" t="str">
        <f t="shared" si="88"/>
        <v/>
      </c>
      <c r="N904" s="73"/>
    </row>
    <row r="905" spans="1:14">
      <c r="A905" s="97" t="str">
        <f t="shared" si="86"/>
        <v/>
      </c>
      <c r="B905" s="98" t="str">
        <f t="shared" si="85"/>
        <v/>
      </c>
      <c r="C905" s="99"/>
      <c r="D905" s="137"/>
      <c r="E905" s="100"/>
      <c r="F905" s="57"/>
      <c r="G905" s="58">
        <f t="shared" si="87"/>
        <v>0</v>
      </c>
      <c r="H905" s="58">
        <f>IF(E905="",0,IFERROR(VLOOKUP(E905,档案费管理台账!$D$4:$H$1000,5,0),0))</f>
        <v>0</v>
      </c>
      <c r="I905" s="57"/>
      <c r="J905" s="57"/>
      <c r="K905" s="57"/>
      <c r="L905" s="57"/>
      <c r="M905" s="58" t="str">
        <f t="shared" si="88"/>
        <v/>
      </c>
      <c r="N905" s="73"/>
    </row>
    <row r="906" spans="1:14">
      <c r="A906" s="97" t="str">
        <f t="shared" si="86"/>
        <v/>
      </c>
      <c r="B906" s="98" t="str">
        <f t="shared" si="85"/>
        <v/>
      </c>
      <c r="C906" s="99"/>
      <c r="D906" s="137"/>
      <c r="E906" s="100"/>
      <c r="F906" s="57"/>
      <c r="G906" s="58">
        <f t="shared" si="87"/>
        <v>0</v>
      </c>
      <c r="H906" s="58">
        <f>IF(E906="",0,IFERROR(VLOOKUP(E906,档案费管理台账!$D$4:$H$1000,5,0),0))</f>
        <v>0</v>
      </c>
      <c r="I906" s="57"/>
      <c r="J906" s="57"/>
      <c r="K906" s="57"/>
      <c r="L906" s="57"/>
      <c r="M906" s="58" t="str">
        <f t="shared" si="88"/>
        <v/>
      </c>
      <c r="N906" s="73"/>
    </row>
    <row r="907" spans="1:14">
      <c r="A907" s="97" t="str">
        <f t="shared" si="86"/>
        <v/>
      </c>
      <c r="B907" s="98" t="str">
        <f t="shared" si="85"/>
        <v/>
      </c>
      <c r="C907" s="99"/>
      <c r="D907" s="137"/>
      <c r="E907" s="100"/>
      <c r="F907" s="57"/>
      <c r="G907" s="58">
        <f t="shared" si="87"/>
        <v>0</v>
      </c>
      <c r="H907" s="58">
        <f>IF(E907="",0,IFERROR(VLOOKUP(E907,档案费管理台账!$D$4:$H$1000,5,0),0))</f>
        <v>0</v>
      </c>
      <c r="I907" s="57"/>
      <c r="J907" s="57"/>
      <c r="K907" s="57"/>
      <c r="L907" s="57"/>
      <c r="M907" s="58" t="str">
        <f t="shared" si="88"/>
        <v/>
      </c>
      <c r="N907" s="73"/>
    </row>
    <row r="908" spans="1:14">
      <c r="A908" s="97" t="str">
        <f t="shared" si="86"/>
        <v/>
      </c>
      <c r="B908" s="98" t="str">
        <f t="shared" si="85"/>
        <v/>
      </c>
      <c r="C908" s="99"/>
      <c r="D908" s="137"/>
      <c r="E908" s="100"/>
      <c r="F908" s="57"/>
      <c r="G908" s="58">
        <f t="shared" si="87"/>
        <v>0</v>
      </c>
      <c r="H908" s="58">
        <f>IF(E908="",0,IFERROR(VLOOKUP(E908,档案费管理台账!$D$4:$H$1000,5,0),0))</f>
        <v>0</v>
      </c>
      <c r="I908" s="57"/>
      <c r="J908" s="57"/>
      <c r="K908" s="57"/>
      <c r="L908" s="57"/>
      <c r="M908" s="58" t="str">
        <f t="shared" si="88"/>
        <v/>
      </c>
      <c r="N908" s="73"/>
    </row>
    <row r="909" spans="1:14">
      <c r="A909" s="97" t="str">
        <f t="shared" si="86"/>
        <v/>
      </c>
      <c r="B909" s="98" t="str">
        <f t="shared" si="85"/>
        <v/>
      </c>
      <c r="C909" s="99"/>
      <c r="D909" s="137"/>
      <c r="E909" s="100"/>
      <c r="F909" s="57"/>
      <c r="G909" s="58">
        <f t="shared" si="87"/>
        <v>0</v>
      </c>
      <c r="H909" s="58">
        <f>IF(E909="",0,IFERROR(VLOOKUP(E909,档案费管理台账!$D$4:$H$1000,5,0),0))</f>
        <v>0</v>
      </c>
      <c r="I909" s="57"/>
      <c r="J909" s="57"/>
      <c r="K909" s="57"/>
      <c r="L909" s="57"/>
      <c r="M909" s="58" t="str">
        <f t="shared" si="88"/>
        <v/>
      </c>
      <c r="N909" s="73"/>
    </row>
    <row r="910" spans="1:14">
      <c r="A910" s="97" t="str">
        <f t="shared" si="86"/>
        <v/>
      </c>
      <c r="B910" s="98" t="str">
        <f t="shared" si="85"/>
        <v/>
      </c>
      <c r="C910" s="99"/>
      <c r="D910" s="137"/>
      <c r="E910" s="100"/>
      <c r="F910" s="57"/>
      <c r="G910" s="58">
        <f t="shared" si="87"/>
        <v>0</v>
      </c>
      <c r="H910" s="58">
        <f>IF(E910="",0,IFERROR(VLOOKUP(E910,档案费管理台账!$D$4:$H$1000,5,0),0))</f>
        <v>0</v>
      </c>
      <c r="I910" s="57"/>
      <c r="J910" s="57"/>
      <c r="K910" s="57"/>
      <c r="L910" s="57"/>
      <c r="M910" s="58" t="str">
        <f t="shared" si="88"/>
        <v/>
      </c>
      <c r="N910" s="73"/>
    </row>
    <row r="911" spans="1:14">
      <c r="A911" s="97" t="str">
        <f t="shared" si="86"/>
        <v/>
      </c>
      <c r="B911" s="98" t="str">
        <f t="shared" si="85"/>
        <v/>
      </c>
      <c r="C911" s="99"/>
      <c r="D911" s="137"/>
      <c r="E911" s="100"/>
      <c r="F911" s="57"/>
      <c r="G911" s="58">
        <f t="shared" si="87"/>
        <v>0</v>
      </c>
      <c r="H911" s="58">
        <f>IF(E911="",0,IFERROR(VLOOKUP(E911,档案费管理台账!$D$4:$H$1000,5,0),0))</f>
        <v>0</v>
      </c>
      <c r="I911" s="57"/>
      <c r="J911" s="57"/>
      <c r="K911" s="57"/>
      <c r="L911" s="57"/>
      <c r="M911" s="58" t="str">
        <f t="shared" si="88"/>
        <v/>
      </c>
      <c r="N911" s="73"/>
    </row>
    <row r="912" spans="1:14">
      <c r="A912" s="97" t="str">
        <f t="shared" si="86"/>
        <v/>
      </c>
      <c r="B912" s="98" t="str">
        <f t="shared" si="85"/>
        <v/>
      </c>
      <c r="C912" s="99"/>
      <c r="D912" s="137"/>
      <c r="E912" s="100"/>
      <c r="F912" s="57"/>
      <c r="G912" s="58">
        <f t="shared" si="87"/>
        <v>0</v>
      </c>
      <c r="H912" s="58">
        <f>IF(E912="",0,IFERROR(VLOOKUP(E912,档案费管理台账!$D$4:$H$1000,5,0),0))</f>
        <v>0</v>
      </c>
      <c r="I912" s="57"/>
      <c r="J912" s="57"/>
      <c r="K912" s="57"/>
      <c r="L912" s="57"/>
      <c r="M912" s="58" t="str">
        <f t="shared" si="88"/>
        <v/>
      </c>
      <c r="N912" s="73"/>
    </row>
    <row r="913" spans="1:14">
      <c r="A913" s="97" t="str">
        <f t="shared" si="86"/>
        <v/>
      </c>
      <c r="B913" s="98" t="str">
        <f t="shared" si="85"/>
        <v/>
      </c>
      <c r="C913" s="99"/>
      <c r="D913" s="137"/>
      <c r="E913" s="100"/>
      <c r="F913" s="57"/>
      <c r="G913" s="58">
        <f t="shared" si="87"/>
        <v>0</v>
      </c>
      <c r="H913" s="58">
        <f>IF(E913="",0,IFERROR(VLOOKUP(E913,档案费管理台账!$D$4:$H$1000,5,0),0))</f>
        <v>0</v>
      </c>
      <c r="I913" s="57"/>
      <c r="J913" s="57"/>
      <c r="K913" s="57"/>
      <c r="L913" s="57"/>
      <c r="M913" s="58" t="str">
        <f t="shared" si="88"/>
        <v/>
      </c>
      <c r="N913" s="73"/>
    </row>
    <row r="914" spans="1:14">
      <c r="A914" s="97" t="str">
        <f t="shared" si="86"/>
        <v/>
      </c>
      <c r="B914" s="98" t="str">
        <f t="shared" si="85"/>
        <v/>
      </c>
      <c r="C914" s="99"/>
      <c r="D914" s="137"/>
      <c r="E914" s="100"/>
      <c r="F914" s="57"/>
      <c r="G914" s="58">
        <f t="shared" si="87"/>
        <v>0</v>
      </c>
      <c r="H914" s="58">
        <f>IF(E914="",0,IFERROR(VLOOKUP(E914,档案费管理台账!$D$4:$H$1000,5,0),0))</f>
        <v>0</v>
      </c>
      <c r="I914" s="57"/>
      <c r="J914" s="57"/>
      <c r="K914" s="57"/>
      <c r="L914" s="57"/>
      <c r="M914" s="58" t="str">
        <f t="shared" si="88"/>
        <v/>
      </c>
      <c r="N914" s="73"/>
    </row>
    <row r="915" spans="1:14">
      <c r="A915" s="97" t="str">
        <f t="shared" si="86"/>
        <v/>
      </c>
      <c r="B915" s="98" t="str">
        <f t="shared" si="85"/>
        <v/>
      </c>
      <c r="C915" s="99"/>
      <c r="D915" s="137"/>
      <c r="E915" s="100"/>
      <c r="F915" s="57"/>
      <c r="G915" s="58">
        <f t="shared" si="87"/>
        <v>0</v>
      </c>
      <c r="H915" s="58">
        <f>IF(E915="",0,IFERROR(VLOOKUP(E915,档案费管理台账!$D$4:$H$1000,5,0),0))</f>
        <v>0</v>
      </c>
      <c r="I915" s="57"/>
      <c r="J915" s="57"/>
      <c r="K915" s="57"/>
      <c r="L915" s="57"/>
      <c r="M915" s="58" t="str">
        <f t="shared" si="88"/>
        <v/>
      </c>
      <c r="N915" s="73"/>
    </row>
    <row r="916" spans="1:14">
      <c r="A916" s="97" t="str">
        <f t="shared" si="86"/>
        <v/>
      </c>
      <c r="B916" s="98" t="str">
        <f t="shared" si="85"/>
        <v/>
      </c>
      <c r="C916" s="99"/>
      <c r="D916" s="137"/>
      <c r="E916" s="100"/>
      <c r="F916" s="57"/>
      <c r="G916" s="58">
        <f t="shared" si="87"/>
        <v>0</v>
      </c>
      <c r="H916" s="58">
        <f>IF(E916="",0,IFERROR(VLOOKUP(E916,档案费管理台账!$D$4:$H$1000,5,0),0))</f>
        <v>0</v>
      </c>
      <c r="I916" s="57"/>
      <c r="J916" s="57"/>
      <c r="K916" s="57"/>
      <c r="L916" s="57"/>
      <c r="M916" s="58" t="str">
        <f t="shared" si="88"/>
        <v/>
      </c>
      <c r="N916" s="73"/>
    </row>
    <row r="917" spans="1:14">
      <c r="A917" s="97" t="str">
        <f t="shared" si="86"/>
        <v/>
      </c>
      <c r="B917" s="98" t="str">
        <f t="shared" si="85"/>
        <v/>
      </c>
      <c r="C917" s="99"/>
      <c r="D917" s="137"/>
      <c r="E917" s="100"/>
      <c r="F917" s="57"/>
      <c r="G917" s="58">
        <f t="shared" si="87"/>
        <v>0</v>
      </c>
      <c r="H917" s="58">
        <f>IF(E917="",0,IFERROR(VLOOKUP(E917,档案费管理台账!$D$4:$H$1000,5,0),0))</f>
        <v>0</v>
      </c>
      <c r="I917" s="57"/>
      <c r="J917" s="57"/>
      <c r="K917" s="57"/>
      <c r="L917" s="57"/>
      <c r="M917" s="58" t="str">
        <f t="shared" si="88"/>
        <v/>
      </c>
      <c r="N917" s="73"/>
    </row>
    <row r="918" spans="1:14">
      <c r="A918" s="97" t="str">
        <f t="shared" si="86"/>
        <v/>
      </c>
      <c r="B918" s="98" t="str">
        <f t="shared" si="85"/>
        <v/>
      </c>
      <c r="C918" s="99"/>
      <c r="D918" s="137"/>
      <c r="E918" s="100"/>
      <c r="F918" s="57"/>
      <c r="G918" s="58">
        <f t="shared" si="87"/>
        <v>0</v>
      </c>
      <c r="H918" s="58">
        <f>IF(E918="",0,IFERROR(VLOOKUP(E918,档案费管理台账!$D$4:$H$1000,5,0),0))</f>
        <v>0</v>
      </c>
      <c r="I918" s="57"/>
      <c r="J918" s="57"/>
      <c r="K918" s="57"/>
      <c r="L918" s="57"/>
      <c r="M918" s="58" t="str">
        <f t="shared" si="88"/>
        <v/>
      </c>
      <c r="N918" s="73"/>
    </row>
    <row r="919" spans="1:14">
      <c r="A919" s="97" t="str">
        <f t="shared" si="86"/>
        <v/>
      </c>
      <c r="B919" s="98" t="str">
        <f t="shared" si="85"/>
        <v/>
      </c>
      <c r="C919" s="99"/>
      <c r="D919" s="137"/>
      <c r="E919" s="100"/>
      <c r="F919" s="57"/>
      <c r="G919" s="58">
        <f t="shared" si="87"/>
        <v>0</v>
      </c>
      <c r="H919" s="58">
        <f>IF(E919="",0,IFERROR(VLOOKUP(E919,档案费管理台账!$D$4:$H$1000,5,0),0))</f>
        <v>0</v>
      </c>
      <c r="I919" s="57"/>
      <c r="J919" s="57"/>
      <c r="K919" s="57"/>
      <c r="L919" s="57"/>
      <c r="M919" s="58" t="str">
        <f t="shared" si="88"/>
        <v/>
      </c>
      <c r="N919" s="73"/>
    </row>
    <row r="920" spans="1:14">
      <c r="A920" s="97" t="str">
        <f t="shared" si="86"/>
        <v/>
      </c>
      <c r="B920" s="98" t="str">
        <f t="shared" si="85"/>
        <v/>
      </c>
      <c r="C920" s="99"/>
      <c r="D920" s="137"/>
      <c r="E920" s="100"/>
      <c r="F920" s="57"/>
      <c r="G920" s="58">
        <f t="shared" si="87"/>
        <v>0</v>
      </c>
      <c r="H920" s="58">
        <f>IF(E920="",0,IFERROR(VLOOKUP(E920,档案费管理台账!$D$4:$H$1000,5,0),0))</f>
        <v>0</v>
      </c>
      <c r="I920" s="57"/>
      <c r="J920" s="57"/>
      <c r="K920" s="57"/>
      <c r="L920" s="57"/>
      <c r="M920" s="58" t="str">
        <f t="shared" si="88"/>
        <v/>
      </c>
      <c r="N920" s="73"/>
    </row>
    <row r="921" spans="1:14">
      <c r="A921" s="97" t="str">
        <f t="shared" si="86"/>
        <v/>
      </c>
      <c r="B921" s="98" t="str">
        <f t="shared" si="85"/>
        <v/>
      </c>
      <c r="C921" s="99"/>
      <c r="D921" s="137"/>
      <c r="E921" s="100"/>
      <c r="F921" s="57"/>
      <c r="G921" s="58">
        <f t="shared" si="87"/>
        <v>0</v>
      </c>
      <c r="H921" s="58">
        <f>IF(E921="",0,IFERROR(VLOOKUP(E921,档案费管理台账!$D$4:$H$1000,5,0),0))</f>
        <v>0</v>
      </c>
      <c r="I921" s="57"/>
      <c r="J921" s="57"/>
      <c r="K921" s="57"/>
      <c r="L921" s="57"/>
      <c r="M921" s="58" t="str">
        <f t="shared" si="88"/>
        <v/>
      </c>
      <c r="N921" s="73"/>
    </row>
    <row r="922" spans="1:14">
      <c r="A922" s="97" t="str">
        <f t="shared" si="86"/>
        <v/>
      </c>
      <c r="B922" s="98" t="str">
        <f t="shared" si="85"/>
        <v/>
      </c>
      <c r="C922" s="99"/>
      <c r="D922" s="137"/>
      <c r="E922" s="100"/>
      <c r="F922" s="57"/>
      <c r="G922" s="58">
        <f t="shared" si="87"/>
        <v>0</v>
      </c>
      <c r="H922" s="58">
        <f>IF(E922="",0,IFERROR(VLOOKUP(E922,档案费管理台账!$D$4:$H$1000,5,0),0))</f>
        <v>0</v>
      </c>
      <c r="I922" s="57"/>
      <c r="J922" s="57"/>
      <c r="K922" s="57"/>
      <c r="L922" s="57"/>
      <c r="M922" s="58" t="str">
        <f t="shared" si="88"/>
        <v/>
      </c>
      <c r="N922" s="73"/>
    </row>
    <row r="923" spans="1:14">
      <c r="A923" s="97" t="str">
        <f t="shared" si="86"/>
        <v/>
      </c>
      <c r="B923" s="98" t="str">
        <f t="shared" si="85"/>
        <v/>
      </c>
      <c r="C923" s="99"/>
      <c r="D923" s="137"/>
      <c r="E923" s="100"/>
      <c r="F923" s="57"/>
      <c r="G923" s="58">
        <f t="shared" si="87"/>
        <v>0</v>
      </c>
      <c r="H923" s="58">
        <f>IF(E923="",0,IFERROR(VLOOKUP(E923,档案费管理台账!$D$4:$H$1000,5,0),0))</f>
        <v>0</v>
      </c>
      <c r="I923" s="57"/>
      <c r="J923" s="57"/>
      <c r="K923" s="57"/>
      <c r="L923" s="57"/>
      <c r="M923" s="58" t="str">
        <f t="shared" si="88"/>
        <v/>
      </c>
      <c r="N923" s="73"/>
    </row>
    <row r="924" spans="1:14">
      <c r="A924" s="97" t="str">
        <f t="shared" si="86"/>
        <v/>
      </c>
      <c r="B924" s="98" t="str">
        <f t="shared" si="85"/>
        <v/>
      </c>
      <c r="C924" s="99"/>
      <c r="D924" s="137"/>
      <c r="E924" s="100"/>
      <c r="F924" s="57"/>
      <c r="G924" s="58">
        <f t="shared" si="87"/>
        <v>0</v>
      </c>
      <c r="H924" s="58">
        <f>IF(E924="",0,IFERROR(VLOOKUP(E924,档案费管理台账!$D$4:$H$1000,5,0),0))</f>
        <v>0</v>
      </c>
      <c r="I924" s="57"/>
      <c r="J924" s="57"/>
      <c r="K924" s="57"/>
      <c r="L924" s="57"/>
      <c r="M924" s="58" t="str">
        <f t="shared" si="88"/>
        <v/>
      </c>
      <c r="N924" s="73"/>
    </row>
    <row r="925" spans="1:14">
      <c r="A925" s="97" t="str">
        <f t="shared" si="86"/>
        <v/>
      </c>
      <c r="B925" s="98" t="str">
        <f t="shared" si="85"/>
        <v/>
      </c>
      <c r="C925" s="99"/>
      <c r="D925" s="137"/>
      <c r="E925" s="100"/>
      <c r="F925" s="57"/>
      <c r="G925" s="58">
        <f t="shared" si="87"/>
        <v>0</v>
      </c>
      <c r="H925" s="58">
        <f>IF(E925="",0,IFERROR(VLOOKUP(E925,档案费管理台账!$D$4:$H$1000,5,0),0))</f>
        <v>0</v>
      </c>
      <c r="I925" s="57"/>
      <c r="J925" s="57"/>
      <c r="K925" s="57"/>
      <c r="L925" s="57"/>
      <c r="M925" s="58" t="str">
        <f t="shared" si="88"/>
        <v/>
      </c>
      <c r="N925" s="73"/>
    </row>
    <row r="926" spans="1:14">
      <c r="A926" s="97" t="str">
        <f t="shared" si="86"/>
        <v/>
      </c>
      <c r="B926" s="98" t="str">
        <f t="shared" si="85"/>
        <v/>
      </c>
      <c r="C926" s="99"/>
      <c r="D926" s="137"/>
      <c r="E926" s="100"/>
      <c r="F926" s="57"/>
      <c r="G926" s="58">
        <f t="shared" si="87"/>
        <v>0</v>
      </c>
      <c r="H926" s="58">
        <f>IF(E926="",0,IFERROR(VLOOKUP(E926,档案费管理台账!$D$4:$H$1000,5,0),0))</f>
        <v>0</v>
      </c>
      <c r="I926" s="57"/>
      <c r="J926" s="57"/>
      <c r="K926" s="57"/>
      <c r="L926" s="57"/>
      <c r="M926" s="58" t="str">
        <f t="shared" si="88"/>
        <v/>
      </c>
      <c r="N926" s="73"/>
    </row>
    <row r="927" spans="1:14">
      <c r="A927" s="97" t="str">
        <f t="shared" si="86"/>
        <v/>
      </c>
      <c r="B927" s="98" t="str">
        <f t="shared" si="85"/>
        <v/>
      </c>
      <c r="C927" s="99"/>
      <c r="D927" s="137"/>
      <c r="E927" s="100"/>
      <c r="F927" s="57"/>
      <c r="G927" s="58">
        <f t="shared" si="87"/>
        <v>0</v>
      </c>
      <c r="H927" s="58">
        <f>IF(E927="",0,IFERROR(VLOOKUP(E927,档案费管理台账!$D$4:$H$1000,5,0),0))</f>
        <v>0</v>
      </c>
      <c r="I927" s="57"/>
      <c r="J927" s="57"/>
      <c r="K927" s="57"/>
      <c r="L927" s="57"/>
      <c r="M927" s="58" t="str">
        <f t="shared" si="88"/>
        <v/>
      </c>
      <c r="N927" s="73"/>
    </row>
    <row r="928" spans="1:14">
      <c r="A928" s="97" t="str">
        <f t="shared" si="86"/>
        <v/>
      </c>
      <c r="B928" s="98" t="str">
        <f t="shared" si="85"/>
        <v/>
      </c>
      <c r="C928" s="99"/>
      <c r="D928" s="137"/>
      <c r="E928" s="100"/>
      <c r="F928" s="57"/>
      <c r="G928" s="58">
        <f t="shared" si="87"/>
        <v>0</v>
      </c>
      <c r="H928" s="58">
        <f>IF(E928="",0,IFERROR(VLOOKUP(E928,档案费管理台账!$D$4:$H$1000,5,0),0))</f>
        <v>0</v>
      </c>
      <c r="I928" s="57"/>
      <c r="J928" s="57"/>
      <c r="K928" s="57"/>
      <c r="L928" s="57"/>
      <c r="M928" s="58" t="str">
        <f t="shared" si="88"/>
        <v/>
      </c>
      <c r="N928" s="73"/>
    </row>
    <row r="929" spans="1:14">
      <c r="A929" s="97" t="str">
        <f t="shared" si="86"/>
        <v/>
      </c>
      <c r="B929" s="98" t="str">
        <f t="shared" si="85"/>
        <v/>
      </c>
      <c r="C929" s="99"/>
      <c r="D929" s="137"/>
      <c r="E929" s="100"/>
      <c r="F929" s="57"/>
      <c r="G929" s="58">
        <f t="shared" si="87"/>
        <v>0</v>
      </c>
      <c r="H929" s="58">
        <f>IF(E929="",0,IFERROR(VLOOKUP(E929,档案费管理台账!$D$4:$H$1000,5,0),0))</f>
        <v>0</v>
      </c>
      <c r="I929" s="57"/>
      <c r="J929" s="57"/>
      <c r="K929" s="57"/>
      <c r="L929" s="57"/>
      <c r="M929" s="58" t="str">
        <f t="shared" si="88"/>
        <v/>
      </c>
      <c r="N929" s="73"/>
    </row>
    <row r="930" spans="1:14">
      <c r="A930" s="97" t="str">
        <f t="shared" si="86"/>
        <v/>
      </c>
      <c r="B930" s="98" t="str">
        <f t="shared" si="85"/>
        <v/>
      </c>
      <c r="C930" s="99"/>
      <c r="D930" s="137"/>
      <c r="E930" s="100"/>
      <c r="F930" s="57"/>
      <c r="G930" s="58">
        <f t="shared" si="87"/>
        <v>0</v>
      </c>
      <c r="H930" s="58">
        <f>IF(E930="",0,IFERROR(VLOOKUP(E930,档案费管理台账!$D$4:$H$1000,5,0),0))</f>
        <v>0</v>
      </c>
      <c r="I930" s="57"/>
      <c r="J930" s="57"/>
      <c r="K930" s="57"/>
      <c r="L930" s="57"/>
      <c r="M930" s="58" t="str">
        <f t="shared" si="88"/>
        <v/>
      </c>
      <c r="N930" s="73"/>
    </row>
    <row r="931" spans="1:14">
      <c r="A931" s="97" t="str">
        <f t="shared" si="86"/>
        <v/>
      </c>
      <c r="B931" s="98" t="str">
        <f t="shared" si="85"/>
        <v/>
      </c>
      <c r="C931" s="99"/>
      <c r="D931" s="137"/>
      <c r="E931" s="100"/>
      <c r="F931" s="57"/>
      <c r="G931" s="58">
        <f t="shared" si="87"/>
        <v>0</v>
      </c>
      <c r="H931" s="58">
        <f>IF(E931="",0,IFERROR(VLOOKUP(E931,档案费管理台账!$D$4:$H$1000,5,0),0))</f>
        <v>0</v>
      </c>
      <c r="I931" s="57"/>
      <c r="J931" s="57"/>
      <c r="K931" s="57"/>
      <c r="L931" s="57"/>
      <c r="M931" s="58" t="str">
        <f t="shared" si="88"/>
        <v/>
      </c>
      <c r="N931" s="73"/>
    </row>
    <row r="932" spans="1:14">
      <c r="A932" s="97" t="str">
        <f t="shared" si="86"/>
        <v/>
      </c>
      <c r="B932" s="98" t="str">
        <f t="shared" si="85"/>
        <v/>
      </c>
      <c r="C932" s="99"/>
      <c r="D932" s="137"/>
      <c r="E932" s="100"/>
      <c r="F932" s="57"/>
      <c r="G932" s="58">
        <f t="shared" si="87"/>
        <v>0</v>
      </c>
      <c r="H932" s="58">
        <f>IF(E932="",0,IFERROR(VLOOKUP(E932,档案费管理台账!$D$4:$H$1000,5,0),0))</f>
        <v>0</v>
      </c>
      <c r="I932" s="57"/>
      <c r="J932" s="57"/>
      <c r="K932" s="57"/>
      <c r="L932" s="57"/>
      <c r="M932" s="58" t="str">
        <f t="shared" si="88"/>
        <v/>
      </c>
      <c r="N932" s="73"/>
    </row>
    <row r="933" spans="1:14">
      <c r="A933" s="97" t="str">
        <f t="shared" si="86"/>
        <v/>
      </c>
      <c r="B933" s="98" t="str">
        <f t="shared" si="85"/>
        <v/>
      </c>
      <c r="C933" s="99"/>
      <c r="D933" s="137"/>
      <c r="E933" s="100"/>
      <c r="F933" s="57"/>
      <c r="G933" s="58">
        <f t="shared" si="87"/>
        <v>0</v>
      </c>
      <c r="H933" s="58">
        <f>IF(E933="",0,IFERROR(VLOOKUP(E933,档案费管理台账!$D$4:$H$1000,5,0),0))</f>
        <v>0</v>
      </c>
      <c r="I933" s="57"/>
      <c r="J933" s="57"/>
      <c r="K933" s="57"/>
      <c r="L933" s="57"/>
      <c r="M933" s="58" t="str">
        <f t="shared" si="88"/>
        <v/>
      </c>
      <c r="N933" s="73"/>
    </row>
    <row r="934" spans="1:14">
      <c r="A934" s="97" t="str">
        <f t="shared" si="86"/>
        <v/>
      </c>
      <c r="B934" s="98" t="str">
        <f t="shared" si="85"/>
        <v/>
      </c>
      <c r="C934" s="99"/>
      <c r="D934" s="137"/>
      <c r="E934" s="100"/>
      <c r="F934" s="57"/>
      <c r="G934" s="58">
        <f t="shared" si="87"/>
        <v>0</v>
      </c>
      <c r="H934" s="58">
        <f>IF(E934="",0,IFERROR(VLOOKUP(E934,档案费管理台账!$D$4:$H$1000,5,0),0))</f>
        <v>0</v>
      </c>
      <c r="I934" s="57"/>
      <c r="J934" s="57"/>
      <c r="K934" s="57"/>
      <c r="L934" s="57"/>
      <c r="M934" s="58" t="str">
        <f t="shared" si="88"/>
        <v/>
      </c>
      <c r="N934" s="73"/>
    </row>
    <row r="935" spans="1:14">
      <c r="A935" s="97" t="str">
        <f t="shared" si="86"/>
        <v/>
      </c>
      <c r="B935" s="98" t="str">
        <f t="shared" si="85"/>
        <v/>
      </c>
      <c r="C935" s="99"/>
      <c r="D935" s="137"/>
      <c r="E935" s="100"/>
      <c r="F935" s="57"/>
      <c r="G935" s="58">
        <f t="shared" si="87"/>
        <v>0</v>
      </c>
      <c r="H935" s="58">
        <f>IF(E935="",0,IFERROR(VLOOKUP(E935,档案费管理台账!$D$4:$H$1000,5,0),0))</f>
        <v>0</v>
      </c>
      <c r="I935" s="57"/>
      <c r="J935" s="57"/>
      <c r="K935" s="57"/>
      <c r="L935" s="57"/>
      <c r="M935" s="58" t="str">
        <f t="shared" si="88"/>
        <v/>
      </c>
      <c r="N935" s="73"/>
    </row>
    <row r="936" spans="1:14">
      <c r="A936" s="97" t="str">
        <f t="shared" si="86"/>
        <v/>
      </c>
      <c r="B936" s="98" t="str">
        <f t="shared" si="85"/>
        <v/>
      </c>
      <c r="C936" s="99"/>
      <c r="D936" s="137"/>
      <c r="E936" s="100"/>
      <c r="F936" s="57"/>
      <c r="G936" s="58">
        <f t="shared" si="87"/>
        <v>0</v>
      </c>
      <c r="H936" s="58">
        <f>IF(E936="",0,IFERROR(VLOOKUP(E936,档案费管理台账!$D$4:$H$1000,5,0),0))</f>
        <v>0</v>
      </c>
      <c r="I936" s="57"/>
      <c r="J936" s="57"/>
      <c r="K936" s="57"/>
      <c r="L936" s="57"/>
      <c r="M936" s="58" t="str">
        <f t="shared" si="88"/>
        <v/>
      </c>
      <c r="N936" s="73"/>
    </row>
    <row r="937" spans="1:14">
      <c r="A937" s="97" t="str">
        <f t="shared" si="86"/>
        <v/>
      </c>
      <c r="B937" s="98" t="str">
        <f t="shared" si="85"/>
        <v/>
      </c>
      <c r="C937" s="99"/>
      <c r="D937" s="137"/>
      <c r="E937" s="100"/>
      <c r="F937" s="57"/>
      <c r="G937" s="58">
        <f t="shared" si="87"/>
        <v>0</v>
      </c>
      <c r="H937" s="58">
        <f>IF(E937="",0,IFERROR(VLOOKUP(E937,档案费管理台账!$D$4:$H$1000,5,0),0))</f>
        <v>0</v>
      </c>
      <c r="I937" s="57"/>
      <c r="J937" s="57"/>
      <c r="K937" s="57"/>
      <c r="L937" s="57"/>
      <c r="M937" s="58" t="str">
        <f t="shared" si="88"/>
        <v/>
      </c>
      <c r="N937" s="73"/>
    </row>
    <row r="938" spans="1:14">
      <c r="A938" s="97" t="str">
        <f t="shared" si="86"/>
        <v/>
      </c>
      <c r="B938" s="98" t="str">
        <f t="shared" si="85"/>
        <v/>
      </c>
      <c r="C938" s="99"/>
      <c r="D938" s="137"/>
      <c r="E938" s="100"/>
      <c r="F938" s="57"/>
      <c r="G938" s="58">
        <f t="shared" si="87"/>
        <v>0</v>
      </c>
      <c r="H938" s="58">
        <f>IF(E938="",0,IFERROR(VLOOKUP(E938,档案费管理台账!$D$4:$H$1000,5,0),0))</f>
        <v>0</v>
      </c>
      <c r="I938" s="57"/>
      <c r="J938" s="57"/>
      <c r="K938" s="57"/>
      <c r="L938" s="57"/>
      <c r="M938" s="58" t="str">
        <f t="shared" si="88"/>
        <v/>
      </c>
      <c r="N938" s="73"/>
    </row>
    <row r="939" spans="1:14">
      <c r="A939" s="97" t="str">
        <f t="shared" si="86"/>
        <v/>
      </c>
      <c r="B939" s="98" t="str">
        <f t="shared" si="85"/>
        <v/>
      </c>
      <c r="C939" s="99"/>
      <c r="D939" s="137"/>
      <c r="E939" s="100"/>
      <c r="F939" s="57"/>
      <c r="G939" s="58">
        <f t="shared" si="87"/>
        <v>0</v>
      </c>
      <c r="H939" s="58">
        <f>IF(E939="",0,IFERROR(VLOOKUP(E939,档案费管理台账!$D$4:$H$1000,5,0),0))</f>
        <v>0</v>
      </c>
      <c r="I939" s="57"/>
      <c r="J939" s="57"/>
      <c r="K939" s="57"/>
      <c r="L939" s="57"/>
      <c r="M939" s="58" t="str">
        <f t="shared" si="88"/>
        <v/>
      </c>
      <c r="N939" s="73"/>
    </row>
    <row r="940" spans="1:14">
      <c r="A940" s="97" t="str">
        <f t="shared" si="86"/>
        <v/>
      </c>
      <c r="B940" s="98" t="str">
        <f t="shared" ref="B940:B1000" si="89">IF(C940="","",MONTH(C940)&amp;"月")</f>
        <v/>
      </c>
      <c r="C940" s="99"/>
      <c r="D940" s="137"/>
      <c r="E940" s="100"/>
      <c r="F940" s="57"/>
      <c r="G940" s="58">
        <f t="shared" si="87"/>
        <v>0</v>
      </c>
      <c r="H940" s="58">
        <f>IF(E940="",0,IFERROR(VLOOKUP(E940,档案费管理台账!$D$4:$H$1000,5,0),0))</f>
        <v>0</v>
      </c>
      <c r="I940" s="57"/>
      <c r="J940" s="57"/>
      <c r="K940" s="57"/>
      <c r="L940" s="57"/>
      <c r="M940" s="58" t="str">
        <f t="shared" si="88"/>
        <v/>
      </c>
      <c r="N940" s="73"/>
    </row>
    <row r="941" spans="1:14">
      <c r="A941" s="97" t="str">
        <f t="shared" ref="A941:A1000" si="90">IF(C941="","",ROW()-42)</f>
        <v/>
      </c>
      <c r="B941" s="98" t="str">
        <f t="shared" si="89"/>
        <v/>
      </c>
      <c r="C941" s="99"/>
      <c r="D941" s="137"/>
      <c r="E941" s="100"/>
      <c r="F941" s="57"/>
      <c r="G941" s="58">
        <f t="shared" ref="G941:G1000" si="91">IF(F941="",0,F941*$K$41)</f>
        <v>0</v>
      </c>
      <c r="H941" s="58">
        <f>IF(E941="",0,IFERROR(VLOOKUP(E941,档案费管理台账!$D$4:$H$1000,5,0),0))</f>
        <v>0</v>
      </c>
      <c r="I941" s="57"/>
      <c r="J941" s="57"/>
      <c r="K941" s="57"/>
      <c r="L941" s="57"/>
      <c r="M941" s="58" t="str">
        <f t="shared" ref="M941:M1000" si="92">IF(C941="","",ROUND(M940+G941-I941-J941-K941-L941-H941,2))</f>
        <v/>
      </c>
      <c r="N941" s="73"/>
    </row>
    <row r="942" spans="1:14">
      <c r="A942" s="97" t="str">
        <f t="shared" si="90"/>
        <v/>
      </c>
      <c r="B942" s="98" t="str">
        <f t="shared" si="89"/>
        <v/>
      </c>
      <c r="C942" s="99"/>
      <c r="D942" s="137"/>
      <c r="E942" s="100"/>
      <c r="F942" s="57"/>
      <c r="G942" s="58">
        <f t="shared" si="91"/>
        <v>0</v>
      </c>
      <c r="H942" s="58">
        <f>IF(E942="",0,IFERROR(VLOOKUP(E942,档案费管理台账!$D$4:$H$1000,5,0),0))</f>
        <v>0</v>
      </c>
      <c r="I942" s="57"/>
      <c r="J942" s="57"/>
      <c r="K942" s="57"/>
      <c r="L942" s="57"/>
      <c r="M942" s="58" t="str">
        <f t="shared" si="92"/>
        <v/>
      </c>
      <c r="N942" s="73"/>
    </row>
    <row r="943" spans="1:14">
      <c r="A943" s="97" t="str">
        <f t="shared" si="90"/>
        <v/>
      </c>
      <c r="B943" s="98" t="str">
        <f t="shared" si="89"/>
        <v/>
      </c>
      <c r="C943" s="99"/>
      <c r="D943" s="137"/>
      <c r="E943" s="100"/>
      <c r="F943" s="57"/>
      <c r="G943" s="58">
        <f t="shared" si="91"/>
        <v>0</v>
      </c>
      <c r="H943" s="58">
        <f>IF(E943="",0,IFERROR(VLOOKUP(E943,档案费管理台账!$D$4:$H$1000,5,0),0))</f>
        <v>0</v>
      </c>
      <c r="I943" s="57"/>
      <c r="J943" s="57"/>
      <c r="K943" s="57"/>
      <c r="L943" s="57"/>
      <c r="M943" s="58" t="str">
        <f t="shared" si="92"/>
        <v/>
      </c>
      <c r="N943" s="73"/>
    </row>
    <row r="944" spans="1:14">
      <c r="A944" s="97" t="str">
        <f t="shared" si="90"/>
        <v/>
      </c>
      <c r="B944" s="98" t="str">
        <f t="shared" si="89"/>
        <v/>
      </c>
      <c r="C944" s="99"/>
      <c r="D944" s="137"/>
      <c r="E944" s="100"/>
      <c r="F944" s="57"/>
      <c r="G944" s="58">
        <f t="shared" si="91"/>
        <v>0</v>
      </c>
      <c r="H944" s="58">
        <f>IF(E944="",0,IFERROR(VLOOKUP(E944,档案费管理台账!$D$4:$H$1000,5,0),0))</f>
        <v>0</v>
      </c>
      <c r="I944" s="57"/>
      <c r="J944" s="57"/>
      <c r="K944" s="57"/>
      <c r="L944" s="57"/>
      <c r="M944" s="58" t="str">
        <f t="shared" si="92"/>
        <v/>
      </c>
      <c r="N944" s="73"/>
    </row>
    <row r="945" spans="1:14">
      <c r="A945" s="97" t="str">
        <f t="shared" si="90"/>
        <v/>
      </c>
      <c r="B945" s="98" t="str">
        <f t="shared" si="89"/>
        <v/>
      </c>
      <c r="C945" s="99"/>
      <c r="D945" s="137"/>
      <c r="E945" s="100"/>
      <c r="F945" s="57"/>
      <c r="G945" s="58">
        <f t="shared" si="91"/>
        <v>0</v>
      </c>
      <c r="H945" s="58">
        <f>IF(E945="",0,IFERROR(VLOOKUP(E945,档案费管理台账!$D$4:$H$1000,5,0),0))</f>
        <v>0</v>
      </c>
      <c r="I945" s="57"/>
      <c r="J945" s="57"/>
      <c r="K945" s="57"/>
      <c r="L945" s="57"/>
      <c r="M945" s="58" t="str">
        <f t="shared" si="92"/>
        <v/>
      </c>
      <c r="N945" s="73"/>
    </row>
    <row r="946" spans="1:14">
      <c r="A946" s="97" t="str">
        <f t="shared" si="90"/>
        <v/>
      </c>
      <c r="B946" s="98" t="str">
        <f t="shared" si="89"/>
        <v/>
      </c>
      <c r="C946" s="99"/>
      <c r="D946" s="137"/>
      <c r="E946" s="100"/>
      <c r="F946" s="57"/>
      <c r="G946" s="58">
        <f t="shared" si="91"/>
        <v>0</v>
      </c>
      <c r="H946" s="58">
        <f>IF(E946="",0,IFERROR(VLOOKUP(E946,档案费管理台账!$D$4:$H$1000,5,0),0))</f>
        <v>0</v>
      </c>
      <c r="I946" s="57"/>
      <c r="J946" s="57"/>
      <c r="K946" s="57"/>
      <c r="L946" s="57"/>
      <c r="M946" s="58" t="str">
        <f t="shared" si="92"/>
        <v/>
      </c>
      <c r="N946" s="73"/>
    </row>
    <row r="947" spans="1:14">
      <c r="A947" s="97" t="str">
        <f t="shared" si="90"/>
        <v/>
      </c>
      <c r="B947" s="98" t="str">
        <f t="shared" si="89"/>
        <v/>
      </c>
      <c r="C947" s="99"/>
      <c r="D947" s="137"/>
      <c r="E947" s="100"/>
      <c r="F947" s="57"/>
      <c r="G947" s="58">
        <f t="shared" si="91"/>
        <v>0</v>
      </c>
      <c r="H947" s="58">
        <f>IF(E947="",0,IFERROR(VLOOKUP(E947,档案费管理台账!$D$4:$H$1000,5,0),0))</f>
        <v>0</v>
      </c>
      <c r="I947" s="57"/>
      <c r="J947" s="57"/>
      <c r="K947" s="57"/>
      <c r="L947" s="57"/>
      <c r="M947" s="58" t="str">
        <f t="shared" si="92"/>
        <v/>
      </c>
      <c r="N947" s="73"/>
    </row>
    <row r="948" spans="1:14">
      <c r="A948" s="97" t="str">
        <f t="shared" si="90"/>
        <v/>
      </c>
      <c r="B948" s="98" t="str">
        <f t="shared" si="89"/>
        <v/>
      </c>
      <c r="C948" s="99"/>
      <c r="D948" s="137"/>
      <c r="E948" s="100"/>
      <c r="F948" s="57"/>
      <c r="G948" s="58">
        <f t="shared" si="91"/>
        <v>0</v>
      </c>
      <c r="H948" s="58">
        <f>IF(E948="",0,IFERROR(VLOOKUP(E948,档案费管理台账!$D$4:$H$1000,5,0),0))</f>
        <v>0</v>
      </c>
      <c r="I948" s="57"/>
      <c r="J948" s="57"/>
      <c r="K948" s="57"/>
      <c r="L948" s="57"/>
      <c r="M948" s="58" t="str">
        <f t="shared" si="92"/>
        <v/>
      </c>
      <c r="N948" s="73"/>
    </row>
    <row r="949" spans="1:14">
      <c r="A949" s="97" t="str">
        <f t="shared" si="90"/>
        <v/>
      </c>
      <c r="B949" s="98" t="str">
        <f t="shared" si="89"/>
        <v/>
      </c>
      <c r="C949" s="99"/>
      <c r="D949" s="137"/>
      <c r="E949" s="100"/>
      <c r="F949" s="57"/>
      <c r="G949" s="58">
        <f t="shared" si="91"/>
        <v>0</v>
      </c>
      <c r="H949" s="58">
        <f>IF(E949="",0,IFERROR(VLOOKUP(E949,档案费管理台账!$D$4:$H$1000,5,0),0))</f>
        <v>0</v>
      </c>
      <c r="I949" s="57"/>
      <c r="J949" s="57"/>
      <c r="K949" s="57"/>
      <c r="L949" s="57"/>
      <c r="M949" s="58" t="str">
        <f t="shared" si="92"/>
        <v/>
      </c>
      <c r="N949" s="73"/>
    </row>
    <row r="950" spans="1:14">
      <c r="A950" s="97" t="str">
        <f t="shared" si="90"/>
        <v/>
      </c>
      <c r="B950" s="98" t="str">
        <f t="shared" si="89"/>
        <v/>
      </c>
      <c r="C950" s="99"/>
      <c r="D950" s="137"/>
      <c r="E950" s="100"/>
      <c r="F950" s="57"/>
      <c r="G950" s="58">
        <f t="shared" si="91"/>
        <v>0</v>
      </c>
      <c r="H950" s="58">
        <f>IF(E950="",0,IFERROR(VLOOKUP(E950,档案费管理台账!$D$4:$H$1000,5,0),0))</f>
        <v>0</v>
      </c>
      <c r="I950" s="57"/>
      <c r="J950" s="57"/>
      <c r="K950" s="57"/>
      <c r="L950" s="57"/>
      <c r="M950" s="58" t="str">
        <f t="shared" si="92"/>
        <v/>
      </c>
      <c r="N950" s="73"/>
    </row>
    <row r="951" spans="1:14">
      <c r="A951" s="97" t="str">
        <f t="shared" si="90"/>
        <v/>
      </c>
      <c r="B951" s="98" t="str">
        <f t="shared" si="89"/>
        <v/>
      </c>
      <c r="C951" s="99"/>
      <c r="D951" s="137"/>
      <c r="E951" s="100"/>
      <c r="F951" s="57"/>
      <c r="G951" s="58">
        <f t="shared" si="91"/>
        <v>0</v>
      </c>
      <c r="H951" s="58">
        <f>IF(E951="",0,IFERROR(VLOOKUP(E951,档案费管理台账!$D$4:$H$1000,5,0),0))</f>
        <v>0</v>
      </c>
      <c r="I951" s="57"/>
      <c r="J951" s="57"/>
      <c r="K951" s="57"/>
      <c r="L951" s="57"/>
      <c r="M951" s="58" t="str">
        <f t="shared" si="92"/>
        <v/>
      </c>
      <c r="N951" s="73"/>
    </row>
    <row r="952" spans="1:14">
      <c r="A952" s="97" t="str">
        <f t="shared" si="90"/>
        <v/>
      </c>
      <c r="B952" s="98" t="str">
        <f t="shared" si="89"/>
        <v/>
      </c>
      <c r="C952" s="99"/>
      <c r="D952" s="137"/>
      <c r="E952" s="100"/>
      <c r="F952" s="57"/>
      <c r="G952" s="58">
        <f t="shared" si="91"/>
        <v>0</v>
      </c>
      <c r="H952" s="58">
        <f>IF(E952="",0,IFERROR(VLOOKUP(E952,档案费管理台账!$D$4:$H$1000,5,0),0))</f>
        <v>0</v>
      </c>
      <c r="I952" s="57"/>
      <c r="J952" s="57"/>
      <c r="K952" s="57"/>
      <c r="L952" s="57"/>
      <c r="M952" s="58" t="str">
        <f t="shared" si="92"/>
        <v/>
      </c>
      <c r="N952" s="73"/>
    </row>
    <row r="953" spans="1:14">
      <c r="A953" s="97" t="str">
        <f t="shared" si="90"/>
        <v/>
      </c>
      <c r="B953" s="98" t="str">
        <f t="shared" si="89"/>
        <v/>
      </c>
      <c r="C953" s="99"/>
      <c r="D953" s="137"/>
      <c r="E953" s="100"/>
      <c r="F953" s="57"/>
      <c r="G953" s="58">
        <f t="shared" si="91"/>
        <v>0</v>
      </c>
      <c r="H953" s="58">
        <f>IF(E953="",0,IFERROR(VLOOKUP(E953,档案费管理台账!$D$4:$H$1000,5,0),0))</f>
        <v>0</v>
      </c>
      <c r="I953" s="57"/>
      <c r="J953" s="57"/>
      <c r="K953" s="57"/>
      <c r="L953" s="57"/>
      <c r="M953" s="58" t="str">
        <f t="shared" si="92"/>
        <v/>
      </c>
      <c r="N953" s="73"/>
    </row>
    <row r="954" spans="1:14">
      <c r="A954" s="97" t="str">
        <f t="shared" si="90"/>
        <v/>
      </c>
      <c r="B954" s="98" t="str">
        <f t="shared" si="89"/>
        <v/>
      </c>
      <c r="C954" s="99"/>
      <c r="D954" s="137"/>
      <c r="E954" s="100"/>
      <c r="F954" s="57"/>
      <c r="G954" s="58">
        <f t="shared" si="91"/>
        <v>0</v>
      </c>
      <c r="H954" s="58">
        <f>IF(E954="",0,IFERROR(VLOOKUP(E954,档案费管理台账!$D$4:$H$1000,5,0),0))</f>
        <v>0</v>
      </c>
      <c r="I954" s="57"/>
      <c r="J954" s="57"/>
      <c r="K954" s="57"/>
      <c r="L954" s="57"/>
      <c r="M954" s="58" t="str">
        <f t="shared" si="92"/>
        <v/>
      </c>
      <c r="N954" s="73"/>
    </row>
    <row r="955" spans="1:14">
      <c r="A955" s="97" t="str">
        <f t="shared" si="90"/>
        <v/>
      </c>
      <c r="B955" s="98" t="str">
        <f t="shared" si="89"/>
        <v/>
      </c>
      <c r="C955" s="99"/>
      <c r="D955" s="137"/>
      <c r="E955" s="100"/>
      <c r="F955" s="57"/>
      <c r="G955" s="58">
        <f t="shared" si="91"/>
        <v>0</v>
      </c>
      <c r="H955" s="58">
        <f>IF(E955="",0,IFERROR(VLOOKUP(E955,档案费管理台账!$D$4:$H$1000,5,0),0))</f>
        <v>0</v>
      </c>
      <c r="I955" s="57"/>
      <c r="J955" s="57"/>
      <c r="K955" s="57"/>
      <c r="L955" s="57"/>
      <c r="M955" s="58" t="str">
        <f t="shared" si="92"/>
        <v/>
      </c>
      <c r="N955" s="73"/>
    </row>
    <row r="956" spans="1:14">
      <c r="A956" s="97" t="str">
        <f t="shared" si="90"/>
        <v/>
      </c>
      <c r="B956" s="98" t="str">
        <f t="shared" si="89"/>
        <v/>
      </c>
      <c r="C956" s="99"/>
      <c r="D956" s="137"/>
      <c r="E956" s="100"/>
      <c r="F956" s="57"/>
      <c r="G956" s="58">
        <f t="shared" si="91"/>
        <v>0</v>
      </c>
      <c r="H956" s="58">
        <f>IF(E956="",0,IFERROR(VLOOKUP(E956,档案费管理台账!$D$4:$H$1000,5,0),0))</f>
        <v>0</v>
      </c>
      <c r="I956" s="57"/>
      <c r="J956" s="57"/>
      <c r="K956" s="57"/>
      <c r="L956" s="57"/>
      <c r="M956" s="58" t="str">
        <f t="shared" si="92"/>
        <v/>
      </c>
      <c r="N956" s="73"/>
    </row>
    <row r="957" spans="1:14">
      <c r="A957" s="97" t="str">
        <f t="shared" si="90"/>
        <v/>
      </c>
      <c r="B957" s="98" t="str">
        <f t="shared" si="89"/>
        <v/>
      </c>
      <c r="C957" s="99"/>
      <c r="D957" s="137"/>
      <c r="E957" s="100"/>
      <c r="F957" s="57"/>
      <c r="G957" s="58">
        <f t="shared" si="91"/>
        <v>0</v>
      </c>
      <c r="H957" s="58">
        <f>IF(E957="",0,IFERROR(VLOOKUP(E957,档案费管理台账!$D$4:$H$1000,5,0),0))</f>
        <v>0</v>
      </c>
      <c r="I957" s="57"/>
      <c r="J957" s="57"/>
      <c r="K957" s="57"/>
      <c r="L957" s="57"/>
      <c r="M957" s="58" t="str">
        <f t="shared" si="92"/>
        <v/>
      </c>
      <c r="N957" s="73"/>
    </row>
    <row r="958" spans="1:14">
      <c r="A958" s="97" t="str">
        <f t="shared" si="90"/>
        <v/>
      </c>
      <c r="B958" s="98" t="str">
        <f t="shared" si="89"/>
        <v/>
      </c>
      <c r="C958" s="99"/>
      <c r="D958" s="137"/>
      <c r="E958" s="100"/>
      <c r="F958" s="57"/>
      <c r="G958" s="58">
        <f t="shared" si="91"/>
        <v>0</v>
      </c>
      <c r="H958" s="58">
        <f>IF(E958="",0,IFERROR(VLOOKUP(E958,档案费管理台账!$D$4:$H$1000,5,0),0))</f>
        <v>0</v>
      </c>
      <c r="I958" s="57"/>
      <c r="J958" s="57"/>
      <c r="K958" s="57"/>
      <c r="L958" s="57"/>
      <c r="M958" s="58" t="str">
        <f t="shared" si="92"/>
        <v/>
      </c>
      <c r="N958" s="73"/>
    </row>
    <row r="959" spans="1:14">
      <c r="A959" s="97" t="str">
        <f t="shared" si="90"/>
        <v/>
      </c>
      <c r="B959" s="98" t="str">
        <f t="shared" si="89"/>
        <v/>
      </c>
      <c r="C959" s="99"/>
      <c r="D959" s="137"/>
      <c r="E959" s="100"/>
      <c r="F959" s="57"/>
      <c r="G959" s="58">
        <f t="shared" si="91"/>
        <v>0</v>
      </c>
      <c r="H959" s="58">
        <f>IF(E959="",0,IFERROR(VLOOKUP(E959,档案费管理台账!$D$4:$H$1000,5,0),0))</f>
        <v>0</v>
      </c>
      <c r="I959" s="57"/>
      <c r="J959" s="57"/>
      <c r="K959" s="57"/>
      <c r="L959" s="57"/>
      <c r="M959" s="58" t="str">
        <f t="shared" si="92"/>
        <v/>
      </c>
      <c r="N959" s="73"/>
    </row>
    <row r="960" spans="1:14">
      <c r="A960" s="97" t="str">
        <f t="shared" si="90"/>
        <v/>
      </c>
      <c r="B960" s="98" t="str">
        <f t="shared" si="89"/>
        <v/>
      </c>
      <c r="C960" s="99"/>
      <c r="D960" s="137"/>
      <c r="E960" s="100"/>
      <c r="F960" s="57"/>
      <c r="G960" s="58">
        <f t="shared" si="91"/>
        <v>0</v>
      </c>
      <c r="H960" s="58">
        <f>IF(E960="",0,IFERROR(VLOOKUP(E960,档案费管理台账!$D$4:$H$1000,5,0),0))</f>
        <v>0</v>
      </c>
      <c r="I960" s="57"/>
      <c r="J960" s="57"/>
      <c r="K960" s="57"/>
      <c r="L960" s="57"/>
      <c r="M960" s="58" t="str">
        <f t="shared" si="92"/>
        <v/>
      </c>
      <c r="N960" s="73"/>
    </row>
    <row r="961" spans="1:14">
      <c r="A961" s="97" t="str">
        <f t="shared" si="90"/>
        <v/>
      </c>
      <c r="B961" s="98" t="str">
        <f t="shared" si="89"/>
        <v/>
      </c>
      <c r="C961" s="99"/>
      <c r="D961" s="137"/>
      <c r="E961" s="100"/>
      <c r="F961" s="57"/>
      <c r="G961" s="58">
        <f t="shared" si="91"/>
        <v>0</v>
      </c>
      <c r="H961" s="58">
        <f>IF(E961="",0,IFERROR(VLOOKUP(E961,档案费管理台账!$D$4:$H$1000,5,0),0))</f>
        <v>0</v>
      </c>
      <c r="I961" s="57"/>
      <c r="J961" s="57"/>
      <c r="K961" s="57"/>
      <c r="L961" s="57"/>
      <c r="M961" s="58" t="str">
        <f t="shared" si="92"/>
        <v/>
      </c>
      <c r="N961" s="73"/>
    </row>
    <row r="962" spans="1:14">
      <c r="A962" s="97" t="str">
        <f t="shared" si="90"/>
        <v/>
      </c>
      <c r="B962" s="98" t="str">
        <f t="shared" si="89"/>
        <v/>
      </c>
      <c r="C962" s="99"/>
      <c r="D962" s="137"/>
      <c r="E962" s="100"/>
      <c r="F962" s="57"/>
      <c r="G962" s="58">
        <f t="shared" si="91"/>
        <v>0</v>
      </c>
      <c r="H962" s="58">
        <f>IF(E962="",0,IFERROR(VLOOKUP(E962,档案费管理台账!$D$4:$H$1000,5,0),0))</f>
        <v>0</v>
      </c>
      <c r="I962" s="57"/>
      <c r="J962" s="57"/>
      <c r="K962" s="57"/>
      <c r="L962" s="57"/>
      <c r="M962" s="58" t="str">
        <f t="shared" si="92"/>
        <v/>
      </c>
      <c r="N962" s="73"/>
    </row>
    <row r="963" spans="1:14">
      <c r="A963" s="97" t="str">
        <f t="shared" si="90"/>
        <v/>
      </c>
      <c r="B963" s="98" t="str">
        <f t="shared" si="89"/>
        <v/>
      </c>
      <c r="C963" s="99"/>
      <c r="D963" s="137"/>
      <c r="E963" s="100"/>
      <c r="F963" s="57"/>
      <c r="G963" s="58">
        <f t="shared" si="91"/>
        <v>0</v>
      </c>
      <c r="H963" s="58">
        <f>IF(E963="",0,IFERROR(VLOOKUP(E963,档案费管理台账!$D$4:$H$1000,5,0),0))</f>
        <v>0</v>
      </c>
      <c r="I963" s="57"/>
      <c r="J963" s="57"/>
      <c r="K963" s="57"/>
      <c r="L963" s="57"/>
      <c r="M963" s="58" t="str">
        <f t="shared" si="92"/>
        <v/>
      </c>
      <c r="N963" s="73"/>
    </row>
    <row r="964" spans="1:14">
      <c r="A964" s="97" t="str">
        <f t="shared" si="90"/>
        <v/>
      </c>
      <c r="B964" s="98" t="str">
        <f t="shared" si="89"/>
        <v/>
      </c>
      <c r="C964" s="99"/>
      <c r="D964" s="137"/>
      <c r="E964" s="100"/>
      <c r="F964" s="57"/>
      <c r="G964" s="58">
        <f t="shared" si="91"/>
        <v>0</v>
      </c>
      <c r="H964" s="58">
        <f>IF(E964="",0,IFERROR(VLOOKUP(E964,档案费管理台账!$D$4:$H$1000,5,0),0))</f>
        <v>0</v>
      </c>
      <c r="I964" s="57"/>
      <c r="J964" s="57"/>
      <c r="K964" s="57"/>
      <c r="L964" s="57"/>
      <c r="M964" s="58" t="str">
        <f t="shared" si="92"/>
        <v/>
      </c>
      <c r="N964" s="73"/>
    </row>
    <row r="965" spans="1:14">
      <c r="A965" s="97" t="str">
        <f t="shared" si="90"/>
        <v/>
      </c>
      <c r="B965" s="98" t="str">
        <f t="shared" si="89"/>
        <v/>
      </c>
      <c r="C965" s="99"/>
      <c r="D965" s="137"/>
      <c r="E965" s="100"/>
      <c r="F965" s="57"/>
      <c r="G965" s="58">
        <f t="shared" si="91"/>
        <v>0</v>
      </c>
      <c r="H965" s="58">
        <f>IF(E965="",0,IFERROR(VLOOKUP(E965,档案费管理台账!$D$4:$H$1000,5,0),0))</f>
        <v>0</v>
      </c>
      <c r="I965" s="57"/>
      <c r="J965" s="57"/>
      <c r="K965" s="57"/>
      <c r="L965" s="57"/>
      <c r="M965" s="58" t="str">
        <f t="shared" si="92"/>
        <v/>
      </c>
      <c r="N965" s="73"/>
    </row>
    <row r="966" spans="1:14">
      <c r="A966" s="97" t="str">
        <f t="shared" si="90"/>
        <v/>
      </c>
      <c r="B966" s="98" t="str">
        <f t="shared" si="89"/>
        <v/>
      </c>
      <c r="C966" s="99"/>
      <c r="D966" s="137"/>
      <c r="E966" s="100"/>
      <c r="F966" s="57"/>
      <c r="G966" s="58">
        <f t="shared" si="91"/>
        <v>0</v>
      </c>
      <c r="H966" s="58">
        <f>IF(E966="",0,IFERROR(VLOOKUP(E966,档案费管理台账!$D$4:$H$1000,5,0),0))</f>
        <v>0</v>
      </c>
      <c r="I966" s="57"/>
      <c r="J966" s="57"/>
      <c r="K966" s="57"/>
      <c r="L966" s="57"/>
      <c r="M966" s="58" t="str">
        <f t="shared" si="92"/>
        <v/>
      </c>
      <c r="N966" s="73"/>
    </row>
    <row r="967" spans="1:14">
      <c r="A967" s="97" t="str">
        <f t="shared" si="90"/>
        <v/>
      </c>
      <c r="B967" s="98" t="str">
        <f t="shared" si="89"/>
        <v/>
      </c>
      <c r="C967" s="99"/>
      <c r="D967" s="137"/>
      <c r="E967" s="100"/>
      <c r="F967" s="57"/>
      <c r="G967" s="58">
        <f t="shared" si="91"/>
        <v>0</v>
      </c>
      <c r="H967" s="58">
        <f>IF(E967="",0,IFERROR(VLOOKUP(E967,档案费管理台账!$D$4:$H$1000,5,0),0))</f>
        <v>0</v>
      </c>
      <c r="I967" s="57"/>
      <c r="J967" s="57"/>
      <c r="K967" s="57"/>
      <c r="L967" s="57"/>
      <c r="M967" s="58" t="str">
        <f t="shared" si="92"/>
        <v/>
      </c>
      <c r="N967" s="73"/>
    </row>
    <row r="968" spans="1:14">
      <c r="A968" s="97" t="str">
        <f t="shared" si="90"/>
        <v/>
      </c>
      <c r="B968" s="98" t="str">
        <f t="shared" si="89"/>
        <v/>
      </c>
      <c r="C968" s="99"/>
      <c r="D968" s="137"/>
      <c r="E968" s="100"/>
      <c r="F968" s="57"/>
      <c r="G968" s="58">
        <f t="shared" si="91"/>
        <v>0</v>
      </c>
      <c r="H968" s="58">
        <f>IF(E968="",0,IFERROR(VLOOKUP(E968,档案费管理台账!$D$4:$H$1000,5,0),0))</f>
        <v>0</v>
      </c>
      <c r="I968" s="57"/>
      <c r="J968" s="57"/>
      <c r="K968" s="57"/>
      <c r="L968" s="57"/>
      <c r="M968" s="58" t="str">
        <f t="shared" si="92"/>
        <v/>
      </c>
      <c r="N968" s="73"/>
    </row>
    <row r="969" spans="1:14">
      <c r="A969" s="97" t="str">
        <f t="shared" si="90"/>
        <v/>
      </c>
      <c r="B969" s="98" t="str">
        <f t="shared" si="89"/>
        <v/>
      </c>
      <c r="C969" s="99"/>
      <c r="D969" s="137"/>
      <c r="E969" s="100"/>
      <c r="F969" s="57"/>
      <c r="G969" s="58">
        <f t="shared" si="91"/>
        <v>0</v>
      </c>
      <c r="H969" s="58">
        <f>IF(E969="",0,IFERROR(VLOOKUP(E969,档案费管理台账!$D$4:$H$1000,5,0),0))</f>
        <v>0</v>
      </c>
      <c r="I969" s="57"/>
      <c r="J969" s="57"/>
      <c r="K969" s="57"/>
      <c r="L969" s="57"/>
      <c r="M969" s="58" t="str">
        <f t="shared" si="92"/>
        <v/>
      </c>
      <c r="N969" s="73"/>
    </row>
    <row r="970" spans="1:14">
      <c r="A970" s="97" t="str">
        <f t="shared" si="90"/>
        <v/>
      </c>
      <c r="B970" s="98" t="str">
        <f t="shared" si="89"/>
        <v/>
      </c>
      <c r="C970" s="99"/>
      <c r="D970" s="137"/>
      <c r="E970" s="100"/>
      <c r="F970" s="57"/>
      <c r="G970" s="58">
        <f t="shared" si="91"/>
        <v>0</v>
      </c>
      <c r="H970" s="58">
        <f>IF(E970="",0,IFERROR(VLOOKUP(E970,档案费管理台账!$D$4:$H$1000,5,0),0))</f>
        <v>0</v>
      </c>
      <c r="I970" s="57"/>
      <c r="J970" s="57"/>
      <c r="K970" s="57"/>
      <c r="L970" s="57"/>
      <c r="M970" s="58" t="str">
        <f t="shared" si="92"/>
        <v/>
      </c>
      <c r="N970" s="73"/>
    </row>
    <row r="971" spans="1:14">
      <c r="A971" s="97" t="str">
        <f t="shared" si="90"/>
        <v/>
      </c>
      <c r="B971" s="98" t="str">
        <f t="shared" si="89"/>
        <v/>
      </c>
      <c r="C971" s="99"/>
      <c r="D971" s="137"/>
      <c r="E971" s="100"/>
      <c r="F971" s="57"/>
      <c r="G971" s="58">
        <f t="shared" si="91"/>
        <v>0</v>
      </c>
      <c r="H971" s="58">
        <f>IF(E971="",0,IFERROR(VLOOKUP(E971,档案费管理台账!$D$4:$H$1000,5,0),0))</f>
        <v>0</v>
      </c>
      <c r="I971" s="57"/>
      <c r="J971" s="57"/>
      <c r="K971" s="57"/>
      <c r="L971" s="57"/>
      <c r="M971" s="58" t="str">
        <f t="shared" si="92"/>
        <v/>
      </c>
      <c r="N971" s="73"/>
    </row>
    <row r="972" spans="1:14">
      <c r="A972" s="97" t="str">
        <f t="shared" si="90"/>
        <v/>
      </c>
      <c r="B972" s="98" t="str">
        <f t="shared" si="89"/>
        <v/>
      </c>
      <c r="C972" s="99"/>
      <c r="D972" s="137"/>
      <c r="E972" s="100"/>
      <c r="F972" s="57"/>
      <c r="G972" s="58">
        <f t="shared" si="91"/>
        <v>0</v>
      </c>
      <c r="H972" s="58">
        <f>IF(E972="",0,IFERROR(VLOOKUP(E972,档案费管理台账!$D$4:$H$1000,5,0),0))</f>
        <v>0</v>
      </c>
      <c r="I972" s="57"/>
      <c r="J972" s="57"/>
      <c r="K972" s="57"/>
      <c r="L972" s="57"/>
      <c r="M972" s="58" t="str">
        <f t="shared" si="92"/>
        <v/>
      </c>
      <c r="N972" s="73"/>
    </row>
    <row r="973" spans="1:14">
      <c r="A973" s="97" t="str">
        <f t="shared" si="90"/>
        <v/>
      </c>
      <c r="B973" s="98" t="str">
        <f t="shared" si="89"/>
        <v/>
      </c>
      <c r="C973" s="99"/>
      <c r="D973" s="137"/>
      <c r="E973" s="100"/>
      <c r="F973" s="57"/>
      <c r="G973" s="58">
        <f t="shared" si="91"/>
        <v>0</v>
      </c>
      <c r="H973" s="58">
        <f>IF(E973="",0,IFERROR(VLOOKUP(E973,档案费管理台账!$D$4:$H$1000,5,0),0))</f>
        <v>0</v>
      </c>
      <c r="I973" s="57"/>
      <c r="J973" s="57"/>
      <c r="K973" s="57"/>
      <c r="L973" s="57"/>
      <c r="M973" s="58" t="str">
        <f t="shared" si="92"/>
        <v/>
      </c>
      <c r="N973" s="73"/>
    </row>
    <row r="974" spans="1:14">
      <c r="A974" s="97" t="str">
        <f t="shared" si="90"/>
        <v/>
      </c>
      <c r="B974" s="98" t="str">
        <f t="shared" si="89"/>
        <v/>
      </c>
      <c r="C974" s="99"/>
      <c r="D974" s="137"/>
      <c r="E974" s="100"/>
      <c r="F974" s="57"/>
      <c r="G974" s="58">
        <f t="shared" si="91"/>
        <v>0</v>
      </c>
      <c r="H974" s="58">
        <f>IF(E974="",0,IFERROR(VLOOKUP(E974,档案费管理台账!$D$4:$H$1000,5,0),0))</f>
        <v>0</v>
      </c>
      <c r="I974" s="57"/>
      <c r="J974" s="57"/>
      <c r="K974" s="57"/>
      <c r="L974" s="57"/>
      <c r="M974" s="58" t="str">
        <f t="shared" si="92"/>
        <v/>
      </c>
      <c r="N974" s="73"/>
    </row>
    <row r="975" spans="1:14">
      <c r="A975" s="97" t="str">
        <f t="shared" si="90"/>
        <v/>
      </c>
      <c r="B975" s="98" t="str">
        <f t="shared" si="89"/>
        <v/>
      </c>
      <c r="C975" s="99"/>
      <c r="D975" s="137"/>
      <c r="E975" s="100"/>
      <c r="F975" s="57"/>
      <c r="G975" s="58">
        <f t="shared" si="91"/>
        <v>0</v>
      </c>
      <c r="H975" s="58">
        <f>IF(E975="",0,IFERROR(VLOOKUP(E975,档案费管理台账!$D$4:$H$1000,5,0),0))</f>
        <v>0</v>
      </c>
      <c r="I975" s="57"/>
      <c r="J975" s="57"/>
      <c r="K975" s="57"/>
      <c r="L975" s="57"/>
      <c r="M975" s="58" t="str">
        <f t="shared" si="92"/>
        <v/>
      </c>
      <c r="N975" s="73"/>
    </row>
    <row r="976" spans="1:14">
      <c r="A976" s="97" t="str">
        <f t="shared" si="90"/>
        <v/>
      </c>
      <c r="B976" s="98" t="str">
        <f t="shared" si="89"/>
        <v/>
      </c>
      <c r="C976" s="99"/>
      <c r="D976" s="137"/>
      <c r="E976" s="100"/>
      <c r="F976" s="57"/>
      <c r="G976" s="58">
        <f t="shared" si="91"/>
        <v>0</v>
      </c>
      <c r="H976" s="58">
        <f>IF(E976="",0,IFERROR(VLOOKUP(E976,档案费管理台账!$D$4:$H$1000,5,0),0))</f>
        <v>0</v>
      </c>
      <c r="I976" s="57"/>
      <c r="J976" s="57"/>
      <c r="K976" s="57"/>
      <c r="L976" s="57"/>
      <c r="M976" s="58" t="str">
        <f t="shared" si="92"/>
        <v/>
      </c>
      <c r="N976" s="73"/>
    </row>
    <row r="977" spans="1:14">
      <c r="A977" s="97" t="str">
        <f t="shared" si="90"/>
        <v/>
      </c>
      <c r="B977" s="98" t="str">
        <f t="shared" si="89"/>
        <v/>
      </c>
      <c r="C977" s="99"/>
      <c r="D977" s="137"/>
      <c r="E977" s="100"/>
      <c r="F977" s="57"/>
      <c r="G977" s="58">
        <f t="shared" si="91"/>
        <v>0</v>
      </c>
      <c r="H977" s="58">
        <f>IF(E977="",0,IFERROR(VLOOKUP(E977,档案费管理台账!$D$4:$H$1000,5,0),0))</f>
        <v>0</v>
      </c>
      <c r="I977" s="57"/>
      <c r="J977" s="57"/>
      <c r="K977" s="57"/>
      <c r="L977" s="57"/>
      <c r="M977" s="58" t="str">
        <f t="shared" si="92"/>
        <v/>
      </c>
      <c r="N977" s="73"/>
    </row>
    <row r="978" spans="1:14">
      <c r="A978" s="97" t="str">
        <f t="shared" si="90"/>
        <v/>
      </c>
      <c r="B978" s="98" t="str">
        <f t="shared" si="89"/>
        <v/>
      </c>
      <c r="C978" s="99"/>
      <c r="D978" s="137"/>
      <c r="E978" s="100"/>
      <c r="F978" s="57"/>
      <c r="G978" s="58">
        <f t="shared" si="91"/>
        <v>0</v>
      </c>
      <c r="H978" s="58">
        <f>IF(E978="",0,IFERROR(VLOOKUP(E978,档案费管理台账!$D$4:$H$1000,5,0),0))</f>
        <v>0</v>
      </c>
      <c r="I978" s="57"/>
      <c r="J978" s="57"/>
      <c r="K978" s="57"/>
      <c r="L978" s="57"/>
      <c r="M978" s="58" t="str">
        <f t="shared" si="92"/>
        <v/>
      </c>
      <c r="N978" s="73"/>
    </row>
    <row r="979" spans="1:14">
      <c r="A979" s="97" t="str">
        <f t="shared" si="90"/>
        <v/>
      </c>
      <c r="B979" s="98" t="str">
        <f t="shared" si="89"/>
        <v/>
      </c>
      <c r="C979" s="99"/>
      <c r="D979" s="137"/>
      <c r="E979" s="100"/>
      <c r="F979" s="57"/>
      <c r="G979" s="58">
        <f t="shared" si="91"/>
        <v>0</v>
      </c>
      <c r="H979" s="58">
        <f>IF(E979="",0,IFERROR(VLOOKUP(E979,档案费管理台账!$D$4:$H$1000,5,0),0))</f>
        <v>0</v>
      </c>
      <c r="I979" s="57"/>
      <c r="J979" s="57"/>
      <c r="K979" s="57"/>
      <c r="L979" s="57"/>
      <c r="M979" s="58" t="str">
        <f t="shared" si="92"/>
        <v/>
      </c>
      <c r="N979" s="73"/>
    </row>
    <row r="980" spans="1:14">
      <c r="A980" s="97" t="str">
        <f t="shared" si="90"/>
        <v/>
      </c>
      <c r="B980" s="98" t="str">
        <f t="shared" si="89"/>
        <v/>
      </c>
      <c r="C980" s="99"/>
      <c r="D980" s="137"/>
      <c r="E980" s="100"/>
      <c r="F980" s="57"/>
      <c r="G980" s="58">
        <f t="shared" si="91"/>
        <v>0</v>
      </c>
      <c r="H980" s="58">
        <f>IF(E980="",0,IFERROR(VLOOKUP(E980,档案费管理台账!$D$4:$H$1000,5,0),0))</f>
        <v>0</v>
      </c>
      <c r="I980" s="57"/>
      <c r="J980" s="57"/>
      <c r="K980" s="57"/>
      <c r="L980" s="57"/>
      <c r="M980" s="58" t="str">
        <f t="shared" si="92"/>
        <v/>
      </c>
      <c r="N980" s="73"/>
    </row>
    <row r="981" spans="1:14">
      <c r="A981" s="97" t="str">
        <f t="shared" si="90"/>
        <v/>
      </c>
      <c r="B981" s="98" t="str">
        <f t="shared" si="89"/>
        <v/>
      </c>
      <c r="C981" s="99"/>
      <c r="D981" s="137"/>
      <c r="E981" s="100"/>
      <c r="F981" s="57"/>
      <c r="G981" s="58">
        <f t="shared" si="91"/>
        <v>0</v>
      </c>
      <c r="H981" s="58">
        <f>IF(E981="",0,IFERROR(VLOOKUP(E981,档案费管理台账!$D$4:$H$1000,5,0),0))</f>
        <v>0</v>
      </c>
      <c r="I981" s="57"/>
      <c r="J981" s="57"/>
      <c r="K981" s="57"/>
      <c r="L981" s="57"/>
      <c r="M981" s="58" t="str">
        <f t="shared" si="92"/>
        <v/>
      </c>
      <c r="N981" s="73"/>
    </row>
    <row r="982" spans="1:14">
      <c r="A982" s="97" t="str">
        <f t="shared" si="90"/>
        <v/>
      </c>
      <c r="B982" s="98" t="str">
        <f t="shared" si="89"/>
        <v/>
      </c>
      <c r="C982" s="99"/>
      <c r="D982" s="137"/>
      <c r="E982" s="100"/>
      <c r="F982" s="57"/>
      <c r="G982" s="58">
        <f t="shared" si="91"/>
        <v>0</v>
      </c>
      <c r="H982" s="58">
        <f>IF(E982="",0,IFERROR(VLOOKUP(E982,档案费管理台账!$D$4:$H$1000,5,0),0))</f>
        <v>0</v>
      </c>
      <c r="I982" s="57"/>
      <c r="J982" s="57"/>
      <c r="K982" s="57"/>
      <c r="L982" s="57"/>
      <c r="M982" s="58" t="str">
        <f t="shared" si="92"/>
        <v/>
      </c>
      <c r="N982" s="73"/>
    </row>
    <row r="983" spans="1:14">
      <c r="A983" s="97" t="str">
        <f t="shared" si="90"/>
        <v/>
      </c>
      <c r="B983" s="98" t="str">
        <f t="shared" si="89"/>
        <v/>
      </c>
      <c r="C983" s="99"/>
      <c r="D983" s="137"/>
      <c r="E983" s="100"/>
      <c r="F983" s="57"/>
      <c r="G983" s="58">
        <f t="shared" si="91"/>
        <v>0</v>
      </c>
      <c r="H983" s="58">
        <f>IF(E983="",0,IFERROR(VLOOKUP(E983,档案费管理台账!$D$4:$H$1000,5,0),0))</f>
        <v>0</v>
      </c>
      <c r="I983" s="57"/>
      <c r="J983" s="57"/>
      <c r="K983" s="57"/>
      <c r="L983" s="57"/>
      <c r="M983" s="58" t="str">
        <f t="shared" si="92"/>
        <v/>
      </c>
      <c r="N983" s="73"/>
    </row>
    <row r="984" spans="1:14">
      <c r="A984" s="97" t="str">
        <f t="shared" si="90"/>
        <v/>
      </c>
      <c r="B984" s="98" t="str">
        <f t="shared" si="89"/>
        <v/>
      </c>
      <c r="C984" s="99"/>
      <c r="D984" s="137"/>
      <c r="E984" s="100"/>
      <c r="F984" s="57"/>
      <c r="G984" s="58">
        <f t="shared" si="91"/>
        <v>0</v>
      </c>
      <c r="H984" s="58">
        <f>IF(E984="",0,IFERROR(VLOOKUP(E984,档案费管理台账!$D$4:$H$1000,5,0),0))</f>
        <v>0</v>
      </c>
      <c r="I984" s="57"/>
      <c r="J984" s="57"/>
      <c r="K984" s="57"/>
      <c r="L984" s="57"/>
      <c r="M984" s="58" t="str">
        <f t="shared" si="92"/>
        <v/>
      </c>
      <c r="N984" s="73"/>
    </row>
    <row r="985" spans="1:14">
      <c r="A985" s="97" t="str">
        <f t="shared" si="90"/>
        <v/>
      </c>
      <c r="B985" s="98" t="str">
        <f t="shared" si="89"/>
        <v/>
      </c>
      <c r="C985" s="99"/>
      <c r="D985" s="137"/>
      <c r="E985" s="100"/>
      <c r="F985" s="57"/>
      <c r="G985" s="58">
        <f t="shared" si="91"/>
        <v>0</v>
      </c>
      <c r="H985" s="58">
        <f>IF(E985="",0,IFERROR(VLOOKUP(E985,档案费管理台账!$D$4:$H$1000,5,0),0))</f>
        <v>0</v>
      </c>
      <c r="I985" s="57"/>
      <c r="J985" s="57"/>
      <c r="K985" s="57"/>
      <c r="L985" s="57"/>
      <c r="M985" s="58" t="str">
        <f t="shared" si="92"/>
        <v/>
      </c>
      <c r="N985" s="73"/>
    </row>
    <row r="986" spans="1:14">
      <c r="A986" s="97" t="str">
        <f t="shared" si="90"/>
        <v/>
      </c>
      <c r="B986" s="98" t="str">
        <f t="shared" si="89"/>
        <v/>
      </c>
      <c r="C986" s="99"/>
      <c r="D986" s="137"/>
      <c r="E986" s="100"/>
      <c r="F986" s="57"/>
      <c r="G986" s="58">
        <f t="shared" si="91"/>
        <v>0</v>
      </c>
      <c r="H986" s="58">
        <f>IF(E986="",0,IFERROR(VLOOKUP(E986,档案费管理台账!$D$4:$H$1000,5,0),0))</f>
        <v>0</v>
      </c>
      <c r="I986" s="57"/>
      <c r="J986" s="57"/>
      <c r="K986" s="57"/>
      <c r="L986" s="57"/>
      <c r="M986" s="58" t="str">
        <f t="shared" si="92"/>
        <v/>
      </c>
      <c r="N986" s="73"/>
    </row>
    <row r="987" spans="1:14">
      <c r="A987" s="97" t="str">
        <f t="shared" si="90"/>
        <v/>
      </c>
      <c r="B987" s="98" t="str">
        <f t="shared" si="89"/>
        <v/>
      </c>
      <c r="C987" s="99"/>
      <c r="D987" s="137"/>
      <c r="E987" s="100"/>
      <c r="F987" s="57"/>
      <c r="G987" s="58">
        <f t="shared" si="91"/>
        <v>0</v>
      </c>
      <c r="H987" s="58">
        <f>IF(E987="",0,IFERROR(VLOOKUP(E987,档案费管理台账!$D$4:$H$1000,5,0),0))</f>
        <v>0</v>
      </c>
      <c r="I987" s="57"/>
      <c r="J987" s="57"/>
      <c r="K987" s="57"/>
      <c r="L987" s="57"/>
      <c r="M987" s="58" t="str">
        <f t="shared" si="92"/>
        <v/>
      </c>
      <c r="N987" s="73"/>
    </row>
    <row r="988" spans="1:14">
      <c r="A988" s="97" t="str">
        <f t="shared" si="90"/>
        <v/>
      </c>
      <c r="B988" s="98" t="str">
        <f t="shared" si="89"/>
        <v/>
      </c>
      <c r="C988" s="99"/>
      <c r="D988" s="137"/>
      <c r="E988" s="100"/>
      <c r="F988" s="57"/>
      <c r="G988" s="58">
        <f t="shared" si="91"/>
        <v>0</v>
      </c>
      <c r="H988" s="58">
        <f>IF(E988="",0,IFERROR(VLOOKUP(E988,档案费管理台账!$D$4:$H$1000,5,0),0))</f>
        <v>0</v>
      </c>
      <c r="I988" s="57"/>
      <c r="J988" s="57"/>
      <c r="K988" s="57"/>
      <c r="L988" s="57"/>
      <c r="M988" s="58" t="str">
        <f t="shared" si="92"/>
        <v/>
      </c>
      <c r="N988" s="73"/>
    </row>
    <row r="989" spans="1:14">
      <c r="A989" s="97" t="str">
        <f t="shared" si="90"/>
        <v/>
      </c>
      <c r="B989" s="98" t="str">
        <f t="shared" si="89"/>
        <v/>
      </c>
      <c r="C989" s="99"/>
      <c r="D989" s="137"/>
      <c r="E989" s="100"/>
      <c r="F989" s="57"/>
      <c r="G989" s="58">
        <f t="shared" si="91"/>
        <v>0</v>
      </c>
      <c r="H989" s="58">
        <f>IF(E989="",0,IFERROR(VLOOKUP(E989,档案费管理台账!$D$4:$H$1000,5,0),0))</f>
        <v>0</v>
      </c>
      <c r="I989" s="57"/>
      <c r="J989" s="57"/>
      <c r="K989" s="57"/>
      <c r="L989" s="57"/>
      <c r="M989" s="58" t="str">
        <f t="shared" si="92"/>
        <v/>
      </c>
      <c r="N989" s="73"/>
    </row>
    <row r="990" spans="1:14">
      <c r="A990" s="97" t="str">
        <f t="shared" si="90"/>
        <v/>
      </c>
      <c r="B990" s="98" t="str">
        <f t="shared" si="89"/>
        <v/>
      </c>
      <c r="C990" s="99"/>
      <c r="D990" s="137"/>
      <c r="E990" s="100"/>
      <c r="F990" s="57"/>
      <c r="G990" s="58">
        <f t="shared" si="91"/>
        <v>0</v>
      </c>
      <c r="H990" s="58">
        <f>IF(E990="",0,IFERROR(VLOOKUP(E990,档案费管理台账!$D$4:$H$1000,5,0),0))</f>
        <v>0</v>
      </c>
      <c r="I990" s="57"/>
      <c r="J990" s="57"/>
      <c r="K990" s="57"/>
      <c r="L990" s="57"/>
      <c r="M990" s="58" t="str">
        <f t="shared" si="92"/>
        <v/>
      </c>
      <c r="N990" s="73"/>
    </row>
    <row r="991" spans="1:14">
      <c r="A991" s="97" t="str">
        <f t="shared" si="90"/>
        <v/>
      </c>
      <c r="B991" s="98" t="str">
        <f t="shared" si="89"/>
        <v/>
      </c>
      <c r="C991" s="99"/>
      <c r="D991" s="137"/>
      <c r="E991" s="100"/>
      <c r="F991" s="57"/>
      <c r="G991" s="58">
        <f t="shared" si="91"/>
        <v>0</v>
      </c>
      <c r="H991" s="58">
        <f>IF(E991="",0,IFERROR(VLOOKUP(E991,档案费管理台账!$D$4:$H$1000,5,0),0))</f>
        <v>0</v>
      </c>
      <c r="I991" s="57"/>
      <c r="J991" s="57"/>
      <c r="K991" s="57"/>
      <c r="L991" s="57"/>
      <c r="M991" s="58" t="str">
        <f t="shared" si="92"/>
        <v/>
      </c>
      <c r="N991" s="73"/>
    </row>
    <row r="992" spans="1:14">
      <c r="A992" s="97" t="str">
        <f t="shared" si="90"/>
        <v/>
      </c>
      <c r="B992" s="98" t="str">
        <f t="shared" si="89"/>
        <v/>
      </c>
      <c r="C992" s="99"/>
      <c r="D992" s="137"/>
      <c r="E992" s="100"/>
      <c r="F992" s="57"/>
      <c r="G992" s="58">
        <f t="shared" si="91"/>
        <v>0</v>
      </c>
      <c r="H992" s="58">
        <f>IF(E992="",0,IFERROR(VLOOKUP(E992,档案费管理台账!$D$4:$H$1000,5,0),0))</f>
        <v>0</v>
      </c>
      <c r="I992" s="57"/>
      <c r="J992" s="57"/>
      <c r="K992" s="57"/>
      <c r="L992" s="57"/>
      <c r="M992" s="58" t="str">
        <f t="shared" si="92"/>
        <v/>
      </c>
      <c r="N992" s="73"/>
    </row>
    <row r="993" spans="1:14">
      <c r="A993" s="97" t="str">
        <f t="shared" si="90"/>
        <v/>
      </c>
      <c r="B993" s="98" t="str">
        <f t="shared" si="89"/>
        <v/>
      </c>
      <c r="C993" s="99"/>
      <c r="D993" s="137"/>
      <c r="E993" s="100"/>
      <c r="F993" s="57"/>
      <c r="G993" s="58">
        <f t="shared" si="91"/>
        <v>0</v>
      </c>
      <c r="H993" s="58">
        <f>IF(E993="",0,IFERROR(VLOOKUP(E993,档案费管理台账!$D$4:$H$1000,5,0),0))</f>
        <v>0</v>
      </c>
      <c r="I993" s="57"/>
      <c r="J993" s="57"/>
      <c r="K993" s="57"/>
      <c r="L993" s="57"/>
      <c r="M993" s="58" t="str">
        <f t="shared" si="92"/>
        <v/>
      </c>
      <c r="N993" s="73"/>
    </row>
    <row r="994" spans="1:14">
      <c r="A994" s="97" t="str">
        <f t="shared" si="90"/>
        <v/>
      </c>
      <c r="B994" s="98" t="str">
        <f t="shared" si="89"/>
        <v/>
      </c>
      <c r="C994" s="99"/>
      <c r="D994" s="137"/>
      <c r="E994" s="100"/>
      <c r="F994" s="57"/>
      <c r="G994" s="58">
        <f t="shared" si="91"/>
        <v>0</v>
      </c>
      <c r="H994" s="58">
        <f>IF(E994="",0,IFERROR(VLOOKUP(E994,档案费管理台账!$D$4:$H$1000,5,0),0))</f>
        <v>0</v>
      </c>
      <c r="I994" s="57"/>
      <c r="J994" s="57"/>
      <c r="K994" s="57"/>
      <c r="L994" s="57"/>
      <c r="M994" s="58" t="str">
        <f t="shared" si="92"/>
        <v/>
      </c>
      <c r="N994" s="73"/>
    </row>
    <row r="995" spans="1:14">
      <c r="A995" s="97" t="str">
        <f t="shared" si="90"/>
        <v/>
      </c>
      <c r="B995" s="98" t="str">
        <f t="shared" si="89"/>
        <v/>
      </c>
      <c r="C995" s="99"/>
      <c r="D995" s="137"/>
      <c r="E995" s="100"/>
      <c r="F995" s="57"/>
      <c r="G995" s="58">
        <f t="shared" si="91"/>
        <v>0</v>
      </c>
      <c r="H995" s="58">
        <f>IF(E995="",0,IFERROR(VLOOKUP(E995,档案费管理台账!$D$4:$H$1000,5,0),0))</f>
        <v>0</v>
      </c>
      <c r="I995" s="57"/>
      <c r="J995" s="57"/>
      <c r="K995" s="57"/>
      <c r="L995" s="57"/>
      <c r="M995" s="58" t="str">
        <f t="shared" si="92"/>
        <v/>
      </c>
      <c r="N995" s="73"/>
    </row>
    <row r="996" spans="1:14">
      <c r="A996" s="97" t="str">
        <f t="shared" si="90"/>
        <v/>
      </c>
      <c r="B996" s="98" t="str">
        <f t="shared" si="89"/>
        <v/>
      </c>
      <c r="C996" s="99"/>
      <c r="D996" s="137"/>
      <c r="E996" s="100"/>
      <c r="F996" s="57"/>
      <c r="G996" s="58">
        <f t="shared" si="91"/>
        <v>0</v>
      </c>
      <c r="H996" s="58">
        <f>IF(E996="",0,IFERROR(VLOOKUP(E996,档案费管理台账!$D$4:$H$1000,5,0),0))</f>
        <v>0</v>
      </c>
      <c r="I996" s="57"/>
      <c r="J996" s="57"/>
      <c r="K996" s="57"/>
      <c r="L996" s="57"/>
      <c r="M996" s="58" t="str">
        <f t="shared" si="92"/>
        <v/>
      </c>
      <c r="N996" s="73"/>
    </row>
    <row r="997" spans="1:14">
      <c r="A997" s="97" t="str">
        <f t="shared" si="90"/>
        <v/>
      </c>
      <c r="B997" s="98" t="str">
        <f t="shared" si="89"/>
        <v/>
      </c>
      <c r="C997" s="99"/>
      <c r="D997" s="137"/>
      <c r="E997" s="100"/>
      <c r="F997" s="57"/>
      <c r="G997" s="58">
        <f t="shared" si="91"/>
        <v>0</v>
      </c>
      <c r="H997" s="58">
        <f>IF(E997="",0,IFERROR(VLOOKUP(E997,档案费管理台账!$D$4:$H$1000,5,0),0))</f>
        <v>0</v>
      </c>
      <c r="I997" s="57"/>
      <c r="J997" s="57"/>
      <c r="K997" s="57"/>
      <c r="L997" s="57"/>
      <c r="M997" s="58" t="str">
        <f t="shared" si="92"/>
        <v/>
      </c>
      <c r="N997" s="73"/>
    </row>
    <row r="998" spans="1:14">
      <c r="A998" s="97" t="str">
        <f t="shared" si="90"/>
        <v/>
      </c>
      <c r="B998" s="98" t="str">
        <f t="shared" si="89"/>
        <v/>
      </c>
      <c r="C998" s="99"/>
      <c r="D998" s="137"/>
      <c r="E998" s="100"/>
      <c r="F998" s="57"/>
      <c r="G998" s="58">
        <f t="shared" si="91"/>
        <v>0</v>
      </c>
      <c r="H998" s="58">
        <f>IF(E998="",0,IFERROR(VLOOKUP(E998,档案费管理台账!$D$4:$H$1000,5,0),0))</f>
        <v>0</v>
      </c>
      <c r="I998" s="57"/>
      <c r="J998" s="57"/>
      <c r="K998" s="57"/>
      <c r="L998" s="57"/>
      <c r="M998" s="58" t="str">
        <f t="shared" si="92"/>
        <v/>
      </c>
      <c r="N998" s="73"/>
    </row>
    <row r="999" spans="1:14">
      <c r="A999" s="97" t="str">
        <f t="shared" si="90"/>
        <v/>
      </c>
      <c r="B999" s="98" t="str">
        <f t="shared" si="89"/>
        <v/>
      </c>
      <c r="C999" s="99"/>
      <c r="D999" s="137"/>
      <c r="E999" s="100"/>
      <c r="F999" s="57"/>
      <c r="G999" s="58">
        <f t="shared" si="91"/>
        <v>0</v>
      </c>
      <c r="H999" s="58">
        <f>IF(E999="",0,IFERROR(VLOOKUP(E999,档案费管理台账!$D$4:$H$1000,5,0),0))</f>
        <v>0</v>
      </c>
      <c r="I999" s="57"/>
      <c r="J999" s="57"/>
      <c r="K999" s="57"/>
      <c r="L999" s="57"/>
      <c r="M999" s="58" t="str">
        <f t="shared" si="92"/>
        <v/>
      </c>
      <c r="N999" s="73"/>
    </row>
    <row r="1000" spans="1:14">
      <c r="A1000" s="97" t="str">
        <f t="shared" si="90"/>
        <v/>
      </c>
      <c r="B1000" s="98" t="str">
        <f t="shared" si="89"/>
        <v/>
      </c>
      <c r="C1000" s="99"/>
      <c r="D1000" s="137"/>
      <c r="E1000" s="100"/>
      <c r="F1000" s="57"/>
      <c r="G1000" s="58">
        <f t="shared" si="91"/>
        <v>0</v>
      </c>
      <c r="H1000" s="58">
        <f>IF(E1000="",0,IFERROR(VLOOKUP(E1000,档案费管理台账!$D$4:$H$1000,5,0),0))</f>
        <v>0</v>
      </c>
      <c r="I1000" s="57"/>
      <c r="J1000" s="57"/>
      <c r="K1000" s="57"/>
      <c r="L1000" s="57"/>
      <c r="M1000" s="58" t="str">
        <f t="shared" si="92"/>
        <v/>
      </c>
      <c r="N1000" s="73"/>
    </row>
  </sheetData>
  <mergeCells count="39">
    <mergeCell ref="D1:F1"/>
    <mergeCell ref="G1:H1"/>
    <mergeCell ref="J1:K1"/>
    <mergeCell ref="L1:O1"/>
    <mergeCell ref="H3:Q3"/>
    <mergeCell ref="A5:T5"/>
    <mergeCell ref="H6:O6"/>
    <mergeCell ref="P6:S6"/>
    <mergeCell ref="J7:K7"/>
    <mergeCell ref="L7:M7"/>
    <mergeCell ref="P7:Q7"/>
    <mergeCell ref="A23:Y23"/>
    <mergeCell ref="D24:G24"/>
    <mergeCell ref="H24:N24"/>
    <mergeCell ref="O24:S24"/>
    <mergeCell ref="A41:I41"/>
    <mergeCell ref="A6:A8"/>
    <mergeCell ref="A24:A25"/>
    <mergeCell ref="B6:B8"/>
    <mergeCell ref="B24:B25"/>
    <mergeCell ref="C6:C8"/>
    <mergeCell ref="C24:C25"/>
    <mergeCell ref="D6:D8"/>
    <mergeCell ref="E6:E8"/>
    <mergeCell ref="F6:F8"/>
    <mergeCell ref="G6:G8"/>
    <mergeCell ref="R7:R8"/>
    <mergeCell ref="S7:S8"/>
    <mergeCell ref="T6:T8"/>
    <mergeCell ref="T24:T25"/>
    <mergeCell ref="U6:U8"/>
    <mergeCell ref="U24:U25"/>
    <mergeCell ref="V24:V25"/>
    <mergeCell ref="W24:W25"/>
    <mergeCell ref="X24:X25"/>
    <mergeCell ref="Y24:Y25"/>
    <mergeCell ref="Z24:Z25"/>
    <mergeCell ref="AA24:AA25"/>
    <mergeCell ref="AB24:AB25"/>
  </mergeCells>
  <hyperlinks>
    <hyperlink ref="C1" location="项目管理台账!A1" display="返回"/>
  </hyperlinks>
  <pageMargins left="0.7" right="0.7" top="0.75" bottom="0.75" header="0.3" footer="0.3"/>
  <pageSetup paperSize="9" orientation="portrait"/>
  <headerFooter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"/>
  <dimension ref="A1:AD1000"/>
  <sheetViews>
    <sheetView showGridLines="0" workbookViewId="0">
      <pane ySplit="1" topLeftCell="A10" activePane="bottomLeft" state="frozen"/>
      <selection/>
      <selection pane="bottomLeft" activeCell="B1" sqref="B1"/>
    </sheetView>
  </sheetViews>
  <sheetFormatPr defaultColWidth="9" defaultRowHeight="14.4"/>
  <cols>
    <col min="1" max="1" width="10" customWidth="1"/>
    <col min="2" max="2" width="13.3333333333333" style="29" customWidth="1"/>
    <col min="3" max="3" width="12.2037037037037" style="29" customWidth="1"/>
    <col min="4" max="4" width="20.0648148148148" style="132" customWidth="1"/>
    <col min="5" max="5" width="15.2037037037037" customWidth="1"/>
    <col min="6" max="6" width="13.6018518518519" customWidth="1"/>
    <col min="7" max="7" width="12.7962962962963" customWidth="1"/>
    <col min="8" max="8" width="12.537037037037" customWidth="1"/>
    <col min="9" max="9" width="13.3333333333333" customWidth="1"/>
    <col min="10" max="10" width="13.2037037037037" customWidth="1"/>
    <col min="11" max="11" width="14.2037037037037" customWidth="1"/>
    <col min="12" max="12" width="12.6018518518519" customWidth="1"/>
    <col min="13" max="13" width="14.0648148148148" customWidth="1"/>
    <col min="14" max="14" width="12.9351851851852" style="29" customWidth="1"/>
    <col min="18" max="18" width="12.6018518518519" customWidth="1"/>
    <col min="19" max="19" width="13.2037037037037" customWidth="1"/>
    <col min="20" max="20" width="14.3333333333333" customWidth="1"/>
    <col min="21" max="21" width="10.462962962963" customWidth="1"/>
    <col min="22" max="22" width="14.6018518518519" customWidth="1"/>
    <col min="23" max="23" width="12.3333333333333" style="29" customWidth="1"/>
    <col min="24" max="24" width="11.6018518518519" customWidth="1"/>
    <col min="26" max="26" width="4.53703703703704" style="48" customWidth="1"/>
    <col min="27" max="27" width="14.0648148148148" customWidth="1"/>
    <col min="28" max="28" width="15" style="29" customWidth="1"/>
  </cols>
  <sheetData>
    <row r="1" ht="28.95" spans="1:28">
      <c r="A1" s="31" t="s">
        <v>209</v>
      </c>
      <c r="B1" s="32"/>
      <c r="C1" s="33" t="s">
        <v>118</v>
      </c>
      <c r="D1" s="34" t="s">
        <v>210</v>
      </c>
      <c r="E1" s="34"/>
      <c r="F1" s="34"/>
      <c r="G1" s="35" t="s">
        <v>91</v>
      </c>
      <c r="H1" s="35"/>
      <c r="I1" s="36" t="s">
        <v>120</v>
      </c>
      <c r="J1" s="37" t="s">
        <v>0</v>
      </c>
      <c r="K1" s="37"/>
      <c r="L1" s="38" t="s">
        <v>121</v>
      </c>
      <c r="M1" s="38"/>
      <c r="N1" s="38"/>
      <c r="O1" s="38"/>
    </row>
    <row r="2" ht="15.15"/>
    <row r="3" spans="1:28">
      <c r="H3" s="39" t="s">
        <v>122</v>
      </c>
      <c r="I3" s="39"/>
      <c r="J3" s="39"/>
      <c r="K3" s="39"/>
      <c r="L3" s="39"/>
      <c r="M3" s="39"/>
      <c r="N3" s="39"/>
      <c r="O3" s="39"/>
      <c r="P3" s="39"/>
      <c r="Q3" s="39"/>
    </row>
    <row r="4" spans="1:28">
      <c r="H4" s="40"/>
      <c r="I4" s="40"/>
      <c r="J4" s="40"/>
      <c r="K4" s="40"/>
      <c r="L4" s="40"/>
      <c r="M4" s="40"/>
      <c r="N4" s="79"/>
      <c r="O4" s="40"/>
      <c r="P4" s="40">
        <v>0.05</v>
      </c>
      <c r="Q4" s="40">
        <v>0.05</v>
      </c>
    </row>
    <row r="5" spans="1:28">
      <c r="A5" s="41" t="s">
        <v>123</v>
      </c>
      <c r="B5" s="41"/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</row>
    <row r="6" s="27" customFormat="1" spans="1:28">
      <c r="A6" s="42" t="s">
        <v>124</v>
      </c>
      <c r="B6" s="43" t="s">
        <v>125</v>
      </c>
      <c r="C6" s="43" t="s">
        <v>126</v>
      </c>
      <c r="D6" s="42" t="s">
        <v>127</v>
      </c>
      <c r="E6" s="42" t="s">
        <v>128</v>
      </c>
      <c r="F6" s="42" t="s">
        <v>129</v>
      </c>
      <c r="G6" s="42" t="s">
        <v>130</v>
      </c>
      <c r="H6" s="44" t="s">
        <v>131</v>
      </c>
      <c r="I6" s="44"/>
      <c r="J6" s="44"/>
      <c r="K6" s="44"/>
      <c r="L6" s="44"/>
      <c r="M6" s="44"/>
      <c r="N6" s="44"/>
      <c r="O6" s="44"/>
      <c r="P6" s="45" t="s">
        <v>132</v>
      </c>
      <c r="Q6" s="45"/>
      <c r="R6" s="45"/>
      <c r="S6" s="45"/>
      <c r="T6" s="42" t="s">
        <v>133</v>
      </c>
      <c r="U6" s="46" t="s">
        <v>134</v>
      </c>
      <c r="W6" s="47"/>
      <c r="Z6" s="48"/>
      <c r="AB6" s="47"/>
    </row>
    <row r="7" s="27" customFormat="1" ht="28.8" spans="1:28">
      <c r="A7" s="42"/>
      <c r="B7" s="43"/>
      <c r="C7" s="43"/>
      <c r="D7" s="42"/>
      <c r="E7" s="42"/>
      <c r="F7" s="42"/>
      <c r="G7" s="42"/>
      <c r="H7" s="49" t="s">
        <v>135</v>
      </c>
      <c r="I7" s="49" t="s">
        <v>135</v>
      </c>
      <c r="J7" s="49" t="s">
        <v>136</v>
      </c>
      <c r="K7" s="49"/>
      <c r="L7" s="49" t="s">
        <v>137</v>
      </c>
      <c r="M7" s="49"/>
      <c r="N7" s="115" t="s">
        <v>138</v>
      </c>
      <c r="O7" s="49" t="s">
        <v>139</v>
      </c>
      <c r="P7" s="42" t="s">
        <v>140</v>
      </c>
      <c r="Q7" s="42"/>
      <c r="R7" s="46" t="s">
        <v>141</v>
      </c>
      <c r="S7" s="46" t="s">
        <v>142</v>
      </c>
      <c r="T7" s="42"/>
      <c r="U7" s="46"/>
      <c r="W7" s="47"/>
      <c r="Z7" s="48"/>
      <c r="AB7" s="47"/>
    </row>
    <row r="8" s="27" customFormat="1" ht="28.8" spans="1:28">
      <c r="A8" s="42"/>
      <c r="B8" s="43"/>
      <c r="C8" s="43"/>
      <c r="D8" s="42"/>
      <c r="E8" s="42"/>
      <c r="F8" s="42"/>
      <c r="G8" s="42"/>
      <c r="H8" s="50" t="s">
        <v>143</v>
      </c>
      <c r="I8" s="50" t="s">
        <v>144</v>
      </c>
      <c r="J8" s="50" t="s">
        <v>145</v>
      </c>
      <c r="K8" s="50" t="s">
        <v>146</v>
      </c>
      <c r="L8" s="50" t="s">
        <v>147</v>
      </c>
      <c r="M8" s="50" t="s">
        <v>148</v>
      </c>
      <c r="N8" s="43" t="s">
        <v>149</v>
      </c>
      <c r="O8" s="50" t="s">
        <v>150</v>
      </c>
      <c r="P8" s="51" t="s">
        <v>151</v>
      </c>
      <c r="Q8" s="51" t="s">
        <v>152</v>
      </c>
      <c r="R8" s="46"/>
      <c r="S8" s="46"/>
      <c r="T8" s="42"/>
      <c r="U8" s="46"/>
      <c r="W8" s="47"/>
      <c r="Z8" s="48"/>
      <c r="AB8" s="47"/>
    </row>
    <row r="9" s="27" customFormat="1" spans="1:28">
      <c r="A9" s="52" t="s">
        <v>153</v>
      </c>
      <c r="B9" s="53"/>
      <c r="C9" s="53"/>
      <c r="D9" s="52"/>
      <c r="E9" s="52"/>
      <c r="F9" s="52"/>
      <c r="G9" s="52"/>
      <c r="H9" s="54">
        <f>(20%-1%-3%)*1</f>
        <v>0.16</v>
      </c>
      <c r="I9" s="54">
        <v>0.08</v>
      </c>
      <c r="J9" s="55">
        <f>10%-1%</f>
        <v>0.09</v>
      </c>
      <c r="K9" s="54">
        <f>2%</f>
        <v>0.02</v>
      </c>
      <c r="L9" s="55">
        <v>0.005</v>
      </c>
      <c r="M9" s="55">
        <v>0.005</v>
      </c>
      <c r="N9" s="139">
        <f>(0.5%-0.1%)-0.08%+0.08%</f>
        <v>0.004</v>
      </c>
      <c r="O9" s="55">
        <f>0.8%</f>
        <v>0.008</v>
      </c>
      <c r="P9" s="54">
        <v>0.05</v>
      </c>
      <c r="Q9" s="54">
        <v>0.05</v>
      </c>
      <c r="R9" s="56"/>
      <c r="S9" s="56"/>
      <c r="T9" s="52"/>
      <c r="U9" s="39"/>
      <c r="W9" s="47"/>
      <c r="Z9" s="48"/>
      <c r="AB9" s="47"/>
    </row>
    <row r="10" spans="1:28">
      <c r="A10" s="39" t="s">
        <v>154</v>
      </c>
      <c r="B10" s="57">
        <v>6326</v>
      </c>
      <c r="C10" s="57">
        <v>6326</v>
      </c>
      <c r="D10" s="133">
        <v>6326</v>
      </c>
      <c r="E10" s="57">
        <v>6326</v>
      </c>
      <c r="F10" s="57">
        <v>6326</v>
      </c>
      <c r="G10" s="57">
        <v>10000</v>
      </c>
      <c r="H10" s="58">
        <f>ROUND(B10*$H$9,2)</f>
        <v>1012.16</v>
      </c>
      <c r="I10" s="58">
        <f>ROUND(B10*$I$9,2)</f>
        <v>506.08</v>
      </c>
      <c r="J10" s="58">
        <f>ROUND(C10*$J$9,2)</f>
        <v>569.34</v>
      </c>
      <c r="K10" s="58">
        <f>IF(OR(C10="",C10=0),0,ROUND(C10*$K$9+3,2))</f>
        <v>129.52</v>
      </c>
      <c r="L10" s="58">
        <f>ROUND(D10*$L$9,2)</f>
        <v>31.63</v>
      </c>
      <c r="M10" s="58">
        <f>ROUND(D10*$M$9,2)</f>
        <v>31.63</v>
      </c>
      <c r="N10" s="58">
        <f>ROUND(E10*$N$9,2)</f>
        <v>25.3</v>
      </c>
      <c r="O10" s="58">
        <f>ROUND(F10*$O$9,2)</f>
        <v>50.61</v>
      </c>
      <c r="P10" s="58">
        <f>ROUND(G10*$P$9,0)</f>
        <v>500</v>
      </c>
      <c r="Q10" s="58">
        <f>ROUND(G10*$Q$9,0)</f>
        <v>500</v>
      </c>
      <c r="R10" s="58">
        <f>H10+J10+L10+N10+O10+P10</f>
        <v>2189.04</v>
      </c>
      <c r="S10" s="58">
        <f>I10+K10+M10+Q10</f>
        <v>1167.23</v>
      </c>
      <c r="T10" s="58">
        <f>R10+S10</f>
        <v>3356.27</v>
      </c>
      <c r="U10" s="59"/>
      <c r="V10" t="s">
        <v>154</v>
      </c>
    </row>
    <row r="11" spans="1:28">
      <c r="A11" s="39" t="s">
        <v>155</v>
      </c>
      <c r="B11" s="57">
        <f>B10</f>
        <v>6326</v>
      </c>
      <c r="C11" s="57">
        <f t="shared" ref="C11:G21" si="0">C10</f>
        <v>6326</v>
      </c>
      <c r="D11" s="133">
        <f t="shared" si="0"/>
        <v>6326</v>
      </c>
      <c r="E11" s="57">
        <f t="shared" si="0"/>
        <v>6326</v>
      </c>
      <c r="F11" s="57">
        <f t="shared" si="0"/>
        <v>6326</v>
      </c>
      <c r="G11" s="57">
        <f t="shared" si="0"/>
        <v>10000</v>
      </c>
      <c r="H11" s="58">
        <f t="shared" ref="H11:H21" si="1">ROUND(B11*$H$9,2)</f>
        <v>1012.16</v>
      </c>
      <c r="I11" s="58">
        <f t="shared" ref="I11:I21" si="2">ROUND(B11*$I$9,2)</f>
        <v>506.08</v>
      </c>
      <c r="J11" s="58">
        <f t="shared" ref="J11:J21" si="3">ROUND(C11*$J$9,2)</f>
        <v>569.34</v>
      </c>
      <c r="K11" s="58">
        <f t="shared" ref="K11:K21" si="4">IF(OR(C11="",C11=0),0,ROUND(C11*$K$9+3,2))</f>
        <v>129.52</v>
      </c>
      <c r="L11" s="58">
        <f t="shared" ref="L11:L21" si="5">ROUND(D11*$L$9,2)</f>
        <v>31.63</v>
      </c>
      <c r="M11" s="58">
        <f t="shared" ref="M11:M21" si="6">ROUND(D11*$M$9,2)</f>
        <v>31.63</v>
      </c>
      <c r="N11" s="58">
        <f t="shared" ref="N11:N21" si="7">ROUND(E11*$N$9,2)</f>
        <v>25.3</v>
      </c>
      <c r="O11" s="58">
        <f t="shared" ref="O11:O21" si="8">ROUND(F11*$O$9,2)</f>
        <v>50.61</v>
      </c>
      <c r="P11" s="58">
        <f t="shared" ref="P11:P15" si="9">ROUND(G11*$P$9,0)</f>
        <v>500</v>
      </c>
      <c r="Q11" s="58">
        <f t="shared" ref="Q11:Q15" si="10">ROUND(G11*$Q$9,0)</f>
        <v>500</v>
      </c>
      <c r="R11" s="58">
        <f t="shared" ref="R11:R21" si="11">H11+J11+L11+N11+O11+P11</f>
        <v>2189.04</v>
      </c>
      <c r="S11" s="58">
        <f t="shared" ref="S11:S21" si="12">I11+K11+M11+Q11</f>
        <v>1167.23</v>
      </c>
      <c r="T11" s="58">
        <f t="shared" ref="T11:T21" si="13">R11+S11</f>
        <v>3356.27</v>
      </c>
      <c r="U11" s="59"/>
      <c r="V11" t="s">
        <v>155</v>
      </c>
    </row>
    <row r="12" spans="1:28">
      <c r="A12" s="39" t="s">
        <v>156</v>
      </c>
      <c r="B12" s="57">
        <f t="shared" ref="B12:B21" si="14">B11</f>
        <v>6326</v>
      </c>
      <c r="C12" s="57">
        <f t="shared" si="0"/>
        <v>6326</v>
      </c>
      <c r="D12" s="133">
        <f t="shared" si="0"/>
        <v>6326</v>
      </c>
      <c r="E12" s="57">
        <f t="shared" si="0"/>
        <v>6326</v>
      </c>
      <c r="F12" s="57">
        <f t="shared" si="0"/>
        <v>6326</v>
      </c>
      <c r="G12" s="57">
        <f t="shared" si="0"/>
        <v>10000</v>
      </c>
      <c r="H12" s="58">
        <f t="shared" si="1"/>
        <v>1012.16</v>
      </c>
      <c r="I12" s="58">
        <f t="shared" si="2"/>
        <v>506.08</v>
      </c>
      <c r="J12" s="58">
        <f t="shared" si="3"/>
        <v>569.34</v>
      </c>
      <c r="K12" s="58">
        <f t="shared" si="4"/>
        <v>129.52</v>
      </c>
      <c r="L12" s="58">
        <f t="shared" si="5"/>
        <v>31.63</v>
      </c>
      <c r="M12" s="58">
        <f t="shared" si="6"/>
        <v>31.63</v>
      </c>
      <c r="N12" s="58">
        <f t="shared" si="7"/>
        <v>25.3</v>
      </c>
      <c r="O12" s="58">
        <f t="shared" si="8"/>
        <v>50.61</v>
      </c>
      <c r="P12" s="58">
        <f t="shared" si="9"/>
        <v>500</v>
      </c>
      <c r="Q12" s="58">
        <f t="shared" si="10"/>
        <v>500</v>
      </c>
      <c r="R12" s="58">
        <f t="shared" si="11"/>
        <v>2189.04</v>
      </c>
      <c r="S12" s="58">
        <f t="shared" si="12"/>
        <v>1167.23</v>
      </c>
      <c r="T12" s="58">
        <f t="shared" si="13"/>
        <v>3356.27</v>
      </c>
      <c r="U12" s="59"/>
      <c r="V12" t="s">
        <v>156</v>
      </c>
    </row>
    <row r="13" spans="1:28">
      <c r="A13" s="39" t="s">
        <v>157</v>
      </c>
      <c r="B13" s="57">
        <f t="shared" si="14"/>
        <v>6326</v>
      </c>
      <c r="C13" s="57">
        <f t="shared" si="0"/>
        <v>6326</v>
      </c>
      <c r="D13" s="133">
        <f t="shared" si="0"/>
        <v>6326</v>
      </c>
      <c r="E13" s="57">
        <f t="shared" si="0"/>
        <v>6326</v>
      </c>
      <c r="F13" s="57">
        <f t="shared" si="0"/>
        <v>6326</v>
      </c>
      <c r="G13" s="57">
        <f t="shared" si="0"/>
        <v>10000</v>
      </c>
      <c r="H13" s="58">
        <f t="shared" si="1"/>
        <v>1012.16</v>
      </c>
      <c r="I13" s="58">
        <f t="shared" si="2"/>
        <v>506.08</v>
      </c>
      <c r="J13" s="58">
        <f t="shared" si="3"/>
        <v>569.34</v>
      </c>
      <c r="K13" s="58">
        <f t="shared" si="4"/>
        <v>129.52</v>
      </c>
      <c r="L13" s="58">
        <f t="shared" si="5"/>
        <v>31.63</v>
      </c>
      <c r="M13" s="58">
        <f t="shared" si="6"/>
        <v>31.63</v>
      </c>
      <c r="N13" s="58">
        <f t="shared" si="7"/>
        <v>25.3</v>
      </c>
      <c r="O13" s="58">
        <f t="shared" si="8"/>
        <v>50.61</v>
      </c>
      <c r="P13" s="58">
        <f t="shared" si="9"/>
        <v>500</v>
      </c>
      <c r="Q13" s="58">
        <f t="shared" si="10"/>
        <v>500</v>
      </c>
      <c r="R13" s="58">
        <f t="shared" si="11"/>
        <v>2189.04</v>
      </c>
      <c r="S13" s="58">
        <f t="shared" si="12"/>
        <v>1167.23</v>
      </c>
      <c r="T13" s="58">
        <f t="shared" si="13"/>
        <v>3356.27</v>
      </c>
      <c r="U13" s="59"/>
      <c r="V13" t="s">
        <v>157</v>
      </c>
    </row>
    <row r="14" spans="1:28">
      <c r="A14" s="39" t="s">
        <v>158</v>
      </c>
      <c r="B14" s="57">
        <f t="shared" si="14"/>
        <v>6326</v>
      </c>
      <c r="C14" s="57">
        <f t="shared" si="0"/>
        <v>6326</v>
      </c>
      <c r="D14" s="133">
        <f t="shared" si="0"/>
        <v>6326</v>
      </c>
      <c r="E14" s="57">
        <f t="shared" si="0"/>
        <v>6326</v>
      </c>
      <c r="F14" s="57">
        <f t="shared" si="0"/>
        <v>6326</v>
      </c>
      <c r="G14" s="57">
        <f t="shared" si="0"/>
        <v>10000</v>
      </c>
      <c r="H14" s="58">
        <f t="shared" si="1"/>
        <v>1012.16</v>
      </c>
      <c r="I14" s="58">
        <f t="shared" si="2"/>
        <v>506.08</v>
      </c>
      <c r="J14" s="58">
        <f t="shared" si="3"/>
        <v>569.34</v>
      </c>
      <c r="K14" s="58">
        <f t="shared" si="4"/>
        <v>129.52</v>
      </c>
      <c r="L14" s="58">
        <f t="shared" si="5"/>
        <v>31.63</v>
      </c>
      <c r="M14" s="58">
        <f t="shared" si="6"/>
        <v>31.63</v>
      </c>
      <c r="N14" s="58">
        <f t="shared" si="7"/>
        <v>25.3</v>
      </c>
      <c r="O14" s="58">
        <f t="shared" si="8"/>
        <v>50.61</v>
      </c>
      <c r="P14" s="58">
        <f t="shared" si="9"/>
        <v>500</v>
      </c>
      <c r="Q14" s="58">
        <f t="shared" si="10"/>
        <v>500</v>
      </c>
      <c r="R14" s="58">
        <f t="shared" si="11"/>
        <v>2189.04</v>
      </c>
      <c r="S14" s="58">
        <f t="shared" si="12"/>
        <v>1167.23</v>
      </c>
      <c r="T14" s="58">
        <f t="shared" si="13"/>
        <v>3356.27</v>
      </c>
      <c r="U14" s="59"/>
      <c r="V14" t="s">
        <v>158</v>
      </c>
    </row>
    <row r="15" spans="1:28">
      <c r="A15" s="39" t="s">
        <v>159</v>
      </c>
      <c r="B15" s="57">
        <f t="shared" si="14"/>
        <v>6326</v>
      </c>
      <c r="C15" s="57">
        <f t="shared" si="0"/>
        <v>6326</v>
      </c>
      <c r="D15" s="133">
        <f t="shared" si="0"/>
        <v>6326</v>
      </c>
      <c r="E15" s="57">
        <f t="shared" si="0"/>
        <v>6326</v>
      </c>
      <c r="F15" s="57">
        <f t="shared" si="0"/>
        <v>6326</v>
      </c>
      <c r="G15" s="57">
        <f t="shared" si="0"/>
        <v>10000</v>
      </c>
      <c r="H15" s="58">
        <f t="shared" si="1"/>
        <v>1012.16</v>
      </c>
      <c r="I15" s="58">
        <f t="shared" si="2"/>
        <v>506.08</v>
      </c>
      <c r="J15" s="58">
        <f t="shared" si="3"/>
        <v>569.34</v>
      </c>
      <c r="K15" s="58">
        <f t="shared" si="4"/>
        <v>129.52</v>
      </c>
      <c r="L15" s="58">
        <f t="shared" si="5"/>
        <v>31.63</v>
      </c>
      <c r="M15" s="58">
        <f t="shared" si="6"/>
        <v>31.63</v>
      </c>
      <c r="N15" s="58">
        <f t="shared" si="7"/>
        <v>25.3</v>
      </c>
      <c r="O15" s="58">
        <f t="shared" si="8"/>
        <v>50.61</v>
      </c>
      <c r="P15" s="58">
        <f t="shared" si="9"/>
        <v>500</v>
      </c>
      <c r="Q15" s="58">
        <f t="shared" si="10"/>
        <v>500</v>
      </c>
      <c r="R15" s="58">
        <f t="shared" si="11"/>
        <v>2189.04</v>
      </c>
      <c r="S15" s="58">
        <f t="shared" si="12"/>
        <v>1167.23</v>
      </c>
      <c r="T15" s="58">
        <f t="shared" si="13"/>
        <v>3356.27</v>
      </c>
      <c r="U15" s="59"/>
      <c r="V15" t="s">
        <v>159</v>
      </c>
    </row>
    <row r="16" spans="1:28">
      <c r="A16" s="39" t="s">
        <v>160</v>
      </c>
      <c r="B16" s="57">
        <v>6326</v>
      </c>
      <c r="C16" s="57">
        <v>6326</v>
      </c>
      <c r="D16" s="57">
        <v>6326</v>
      </c>
      <c r="E16" s="57">
        <v>6326</v>
      </c>
      <c r="F16" s="57">
        <v>6326</v>
      </c>
      <c r="G16" s="57">
        <v>10000</v>
      </c>
      <c r="H16" s="58">
        <f t="shared" si="1"/>
        <v>1012.16</v>
      </c>
      <c r="I16" s="58">
        <f t="shared" si="2"/>
        <v>506.08</v>
      </c>
      <c r="J16" s="58">
        <f t="shared" si="3"/>
        <v>569.34</v>
      </c>
      <c r="K16" s="58">
        <f t="shared" si="4"/>
        <v>129.52</v>
      </c>
      <c r="L16" s="58">
        <f t="shared" si="5"/>
        <v>31.63</v>
      </c>
      <c r="M16" s="58">
        <f t="shared" si="6"/>
        <v>31.63</v>
      </c>
      <c r="N16" s="58">
        <f t="shared" si="7"/>
        <v>25.3</v>
      </c>
      <c r="O16" s="58">
        <f t="shared" si="8"/>
        <v>50.61</v>
      </c>
      <c r="P16" s="58">
        <f>ROUND(G16*$P$4,0)</f>
        <v>500</v>
      </c>
      <c r="Q16" s="58">
        <f>ROUND(G16*$Q$4,0)</f>
        <v>500</v>
      </c>
      <c r="R16" s="58">
        <f t="shared" si="11"/>
        <v>2189.04</v>
      </c>
      <c r="S16" s="58">
        <f t="shared" si="12"/>
        <v>1167.23</v>
      </c>
      <c r="T16" s="58">
        <f t="shared" si="13"/>
        <v>3356.27</v>
      </c>
      <c r="U16" s="59"/>
      <c r="V16" t="s">
        <v>160</v>
      </c>
    </row>
    <row r="17" spans="1:30">
      <c r="A17" s="39" t="s">
        <v>161</v>
      </c>
      <c r="B17" s="57">
        <f t="shared" si="14"/>
        <v>6326</v>
      </c>
      <c r="C17" s="57">
        <f t="shared" si="0"/>
        <v>6326</v>
      </c>
      <c r="D17" s="133">
        <f t="shared" si="0"/>
        <v>6326</v>
      </c>
      <c r="E17" s="57">
        <f t="shared" si="0"/>
        <v>6326</v>
      </c>
      <c r="F17" s="57">
        <f t="shared" si="0"/>
        <v>6326</v>
      </c>
      <c r="G17" s="57">
        <f t="shared" si="0"/>
        <v>10000</v>
      </c>
      <c r="H17" s="58">
        <f t="shared" si="1"/>
        <v>1012.16</v>
      </c>
      <c r="I17" s="58">
        <f t="shared" si="2"/>
        <v>506.08</v>
      </c>
      <c r="J17" s="58">
        <f t="shared" si="3"/>
        <v>569.34</v>
      </c>
      <c r="K17" s="58">
        <f t="shared" si="4"/>
        <v>129.52</v>
      </c>
      <c r="L17" s="58">
        <f t="shared" si="5"/>
        <v>31.63</v>
      </c>
      <c r="M17" s="58">
        <f t="shared" si="6"/>
        <v>31.63</v>
      </c>
      <c r="N17" s="58">
        <f t="shared" si="7"/>
        <v>25.3</v>
      </c>
      <c r="O17" s="58">
        <f t="shared" si="8"/>
        <v>50.61</v>
      </c>
      <c r="P17" s="58">
        <f t="shared" ref="P17:P21" si="15">ROUND(G17*$P$4,0)</f>
        <v>500</v>
      </c>
      <c r="Q17" s="58">
        <f t="shared" ref="Q17:Q21" si="16">ROUND(G17*$Q$4,0)</f>
        <v>500</v>
      </c>
      <c r="R17" s="58">
        <f t="shared" si="11"/>
        <v>2189.04</v>
      </c>
      <c r="S17" s="58">
        <f t="shared" si="12"/>
        <v>1167.23</v>
      </c>
      <c r="T17" s="58">
        <f t="shared" si="13"/>
        <v>3356.27</v>
      </c>
      <c r="U17" s="59"/>
      <c r="V17" t="s">
        <v>161</v>
      </c>
    </row>
    <row r="18" spans="1:30">
      <c r="A18" s="39" t="s">
        <v>162</v>
      </c>
      <c r="B18" s="57">
        <f t="shared" si="14"/>
        <v>6326</v>
      </c>
      <c r="C18" s="57">
        <f t="shared" si="0"/>
        <v>6326</v>
      </c>
      <c r="D18" s="133">
        <f t="shared" si="0"/>
        <v>6326</v>
      </c>
      <c r="E18" s="57">
        <f t="shared" si="0"/>
        <v>6326</v>
      </c>
      <c r="F18" s="57">
        <f t="shared" si="0"/>
        <v>6326</v>
      </c>
      <c r="G18" s="57">
        <f t="shared" si="0"/>
        <v>10000</v>
      </c>
      <c r="H18" s="58">
        <f t="shared" si="1"/>
        <v>1012.16</v>
      </c>
      <c r="I18" s="58">
        <f t="shared" si="2"/>
        <v>506.08</v>
      </c>
      <c r="J18" s="58">
        <f t="shared" si="3"/>
        <v>569.34</v>
      </c>
      <c r="K18" s="58">
        <f t="shared" si="4"/>
        <v>129.52</v>
      </c>
      <c r="L18" s="58">
        <f t="shared" si="5"/>
        <v>31.63</v>
      </c>
      <c r="M18" s="58">
        <f t="shared" si="6"/>
        <v>31.63</v>
      </c>
      <c r="N18" s="58">
        <f t="shared" si="7"/>
        <v>25.3</v>
      </c>
      <c r="O18" s="58">
        <f t="shared" si="8"/>
        <v>50.61</v>
      </c>
      <c r="P18" s="58">
        <f t="shared" si="15"/>
        <v>500</v>
      </c>
      <c r="Q18" s="58">
        <f t="shared" si="16"/>
        <v>500</v>
      </c>
      <c r="R18" s="58">
        <f t="shared" si="11"/>
        <v>2189.04</v>
      </c>
      <c r="S18" s="58">
        <f t="shared" si="12"/>
        <v>1167.23</v>
      </c>
      <c r="T18" s="58">
        <f t="shared" si="13"/>
        <v>3356.27</v>
      </c>
      <c r="U18" s="59"/>
      <c r="V18" t="s">
        <v>162</v>
      </c>
    </row>
    <row r="19" spans="1:30">
      <c r="A19" s="39" t="s">
        <v>163</v>
      </c>
      <c r="B19" s="57">
        <f t="shared" si="14"/>
        <v>6326</v>
      </c>
      <c r="C19" s="57">
        <f t="shared" si="0"/>
        <v>6326</v>
      </c>
      <c r="D19" s="133">
        <f t="shared" si="0"/>
        <v>6326</v>
      </c>
      <c r="E19" s="57">
        <f t="shared" si="0"/>
        <v>6326</v>
      </c>
      <c r="F19" s="57">
        <f t="shared" si="0"/>
        <v>6326</v>
      </c>
      <c r="G19" s="57">
        <f t="shared" si="0"/>
        <v>10000</v>
      </c>
      <c r="H19" s="58">
        <f t="shared" si="1"/>
        <v>1012.16</v>
      </c>
      <c r="I19" s="58">
        <f t="shared" si="2"/>
        <v>506.08</v>
      </c>
      <c r="J19" s="58">
        <f t="shared" si="3"/>
        <v>569.34</v>
      </c>
      <c r="K19" s="58">
        <f t="shared" si="4"/>
        <v>129.52</v>
      </c>
      <c r="L19" s="58">
        <f t="shared" si="5"/>
        <v>31.63</v>
      </c>
      <c r="M19" s="58">
        <f t="shared" si="6"/>
        <v>31.63</v>
      </c>
      <c r="N19" s="58">
        <f t="shared" si="7"/>
        <v>25.3</v>
      </c>
      <c r="O19" s="58">
        <f t="shared" si="8"/>
        <v>50.61</v>
      </c>
      <c r="P19" s="58">
        <f t="shared" si="15"/>
        <v>500</v>
      </c>
      <c r="Q19" s="58">
        <f t="shared" si="16"/>
        <v>500</v>
      </c>
      <c r="R19" s="58">
        <f t="shared" si="11"/>
        <v>2189.04</v>
      </c>
      <c r="S19" s="58">
        <f t="shared" si="12"/>
        <v>1167.23</v>
      </c>
      <c r="T19" s="58">
        <f t="shared" si="13"/>
        <v>3356.27</v>
      </c>
      <c r="U19" s="59"/>
      <c r="V19" t="s">
        <v>163</v>
      </c>
    </row>
    <row r="20" spans="1:30">
      <c r="A20" s="39" t="s">
        <v>164</v>
      </c>
      <c r="B20" s="57">
        <f t="shared" si="14"/>
        <v>6326</v>
      </c>
      <c r="C20" s="57">
        <f t="shared" si="0"/>
        <v>6326</v>
      </c>
      <c r="D20" s="133">
        <f t="shared" si="0"/>
        <v>6326</v>
      </c>
      <c r="E20" s="57">
        <f t="shared" si="0"/>
        <v>6326</v>
      </c>
      <c r="F20" s="57">
        <f t="shared" si="0"/>
        <v>6326</v>
      </c>
      <c r="G20" s="57">
        <f t="shared" si="0"/>
        <v>10000</v>
      </c>
      <c r="H20" s="58">
        <f t="shared" si="1"/>
        <v>1012.16</v>
      </c>
      <c r="I20" s="58">
        <f t="shared" si="2"/>
        <v>506.08</v>
      </c>
      <c r="J20" s="58">
        <f t="shared" si="3"/>
        <v>569.34</v>
      </c>
      <c r="K20" s="58">
        <f t="shared" si="4"/>
        <v>129.52</v>
      </c>
      <c r="L20" s="58">
        <f t="shared" si="5"/>
        <v>31.63</v>
      </c>
      <c r="M20" s="58">
        <f t="shared" si="6"/>
        <v>31.63</v>
      </c>
      <c r="N20" s="58">
        <f t="shared" si="7"/>
        <v>25.3</v>
      </c>
      <c r="O20" s="58">
        <f t="shared" si="8"/>
        <v>50.61</v>
      </c>
      <c r="P20" s="58">
        <f t="shared" si="15"/>
        <v>500</v>
      </c>
      <c r="Q20" s="58">
        <f t="shared" si="16"/>
        <v>500</v>
      </c>
      <c r="R20" s="58">
        <f t="shared" si="11"/>
        <v>2189.04</v>
      </c>
      <c r="S20" s="58">
        <f t="shared" si="12"/>
        <v>1167.23</v>
      </c>
      <c r="T20" s="58">
        <f t="shared" si="13"/>
        <v>3356.27</v>
      </c>
      <c r="U20" s="59"/>
      <c r="V20" t="s">
        <v>164</v>
      </c>
    </row>
    <row r="21" spans="1:30">
      <c r="A21" s="39" t="s">
        <v>165</v>
      </c>
      <c r="B21" s="57">
        <f t="shared" si="14"/>
        <v>6326</v>
      </c>
      <c r="C21" s="57">
        <f t="shared" si="0"/>
        <v>6326</v>
      </c>
      <c r="D21" s="133">
        <f t="shared" si="0"/>
        <v>6326</v>
      </c>
      <c r="E21" s="57">
        <f t="shared" si="0"/>
        <v>6326</v>
      </c>
      <c r="F21" s="57">
        <f t="shared" si="0"/>
        <v>6326</v>
      </c>
      <c r="G21" s="57">
        <f t="shared" si="0"/>
        <v>10000</v>
      </c>
      <c r="H21" s="58">
        <f t="shared" si="1"/>
        <v>1012.16</v>
      </c>
      <c r="I21" s="58">
        <f t="shared" si="2"/>
        <v>506.08</v>
      </c>
      <c r="J21" s="58">
        <f t="shared" si="3"/>
        <v>569.34</v>
      </c>
      <c r="K21" s="58">
        <f t="shared" si="4"/>
        <v>129.52</v>
      </c>
      <c r="L21" s="58">
        <f t="shared" si="5"/>
        <v>31.63</v>
      </c>
      <c r="M21" s="58">
        <f t="shared" si="6"/>
        <v>31.63</v>
      </c>
      <c r="N21" s="58">
        <f t="shared" si="7"/>
        <v>25.3</v>
      </c>
      <c r="O21" s="58">
        <f t="shared" si="8"/>
        <v>50.61</v>
      </c>
      <c r="P21" s="58">
        <f t="shared" si="15"/>
        <v>500</v>
      </c>
      <c r="Q21" s="58">
        <f t="shared" si="16"/>
        <v>500</v>
      </c>
      <c r="R21" s="58">
        <f t="shared" si="11"/>
        <v>2189.04</v>
      </c>
      <c r="S21" s="58">
        <f t="shared" si="12"/>
        <v>1167.23</v>
      </c>
      <c r="T21" s="58">
        <f t="shared" si="13"/>
        <v>3356.27</v>
      </c>
      <c r="U21" s="59"/>
      <c r="V21" t="s">
        <v>165</v>
      </c>
    </row>
    <row r="22" spans="1:30">
      <c r="T22" s="140">
        <f>SUM(T11:T21)</f>
        <v>36918.97</v>
      </c>
    </row>
    <row r="23" spans="1:30">
      <c r="A23" s="41" t="s">
        <v>166</v>
      </c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</row>
    <row r="24" s="27" customFormat="1" ht="28.05" customHeight="1" spans="1:30">
      <c r="A24" s="61" t="s">
        <v>124</v>
      </c>
      <c r="B24" s="62" t="s">
        <v>167</v>
      </c>
      <c r="C24" s="62" t="s">
        <v>168</v>
      </c>
      <c r="D24" s="63" t="s">
        <v>169</v>
      </c>
      <c r="E24" s="63"/>
      <c r="F24" s="63"/>
      <c r="G24" s="63"/>
      <c r="H24" s="63" t="s">
        <v>170</v>
      </c>
      <c r="I24" s="63"/>
      <c r="J24" s="63"/>
      <c r="K24" s="63"/>
      <c r="L24" s="63"/>
      <c r="M24" s="63"/>
      <c r="N24" s="63"/>
      <c r="O24" s="63" t="s">
        <v>171</v>
      </c>
      <c r="P24" s="63"/>
      <c r="Q24" s="63"/>
      <c r="R24" s="63"/>
      <c r="S24" s="63"/>
      <c r="T24" s="64" t="s">
        <v>172</v>
      </c>
      <c r="U24" s="61" t="s">
        <v>173</v>
      </c>
      <c r="V24" s="64" t="s">
        <v>79</v>
      </c>
      <c r="W24" s="65" t="s">
        <v>174</v>
      </c>
      <c r="X24" s="64" t="s">
        <v>175</v>
      </c>
      <c r="Y24" s="63" t="s">
        <v>176</v>
      </c>
      <c r="Z24" s="66" t="s">
        <v>134</v>
      </c>
      <c r="AA24" s="46" t="s">
        <v>177</v>
      </c>
      <c r="AB24" s="67" t="s">
        <v>178</v>
      </c>
    </row>
    <row r="25" s="28" customFormat="1" ht="28.8" spans="1:30">
      <c r="A25" s="68"/>
      <c r="B25" s="69"/>
      <c r="C25" s="69"/>
      <c r="D25" s="46" t="s">
        <v>179</v>
      </c>
      <c r="E25" s="46" t="s">
        <v>180</v>
      </c>
      <c r="F25" s="46" t="s">
        <v>137</v>
      </c>
      <c r="G25" s="46" t="s">
        <v>140</v>
      </c>
      <c r="H25" s="46" t="s">
        <v>181</v>
      </c>
      <c r="I25" s="46" t="s">
        <v>182</v>
      </c>
      <c r="J25" s="46" t="s">
        <v>183</v>
      </c>
      <c r="K25" s="46" t="s">
        <v>184</v>
      </c>
      <c r="L25" s="46" t="s">
        <v>185</v>
      </c>
      <c r="M25" s="46" t="s">
        <v>186</v>
      </c>
      <c r="N25" s="115" t="s">
        <v>187</v>
      </c>
      <c r="O25" s="46" t="s">
        <v>188</v>
      </c>
      <c r="P25" s="46" t="s">
        <v>189</v>
      </c>
      <c r="Q25" s="46" t="s">
        <v>190</v>
      </c>
      <c r="R25" s="46" t="s">
        <v>191</v>
      </c>
      <c r="S25" s="46" t="s">
        <v>192</v>
      </c>
      <c r="T25" s="70"/>
      <c r="U25" s="68"/>
      <c r="V25" s="70"/>
      <c r="W25" s="71"/>
      <c r="X25" s="70"/>
      <c r="Y25" s="63"/>
      <c r="Z25" s="66"/>
      <c r="AA25" s="46"/>
      <c r="AB25" s="67"/>
    </row>
    <row r="26" spans="1:30">
      <c r="A26" s="72" t="s">
        <v>154</v>
      </c>
      <c r="B26" s="58">
        <f>IF(SUMIF($B$43:$B$1000,A26,$G$43:$G$1000)-R10-SUMIF($B$43:$B$1000,A26,$K$43:$K$1000)&lt;SUM(D26:G26),SUM(D26:G26),SUMIF($B$43:$B$1000,A26,$G$43:$G$1000)-R10-SUMIF($B$43:$B$1000,A26,$K$43:$K$1000))</f>
        <v>1167.23</v>
      </c>
      <c r="C26" s="73">
        <v>5000</v>
      </c>
      <c r="D26" s="134">
        <f>I10</f>
        <v>506.08</v>
      </c>
      <c r="E26" s="58">
        <f>K10</f>
        <v>129.52</v>
      </c>
      <c r="F26" s="58">
        <f>M10</f>
        <v>31.63</v>
      </c>
      <c r="G26" s="58">
        <f>Q10</f>
        <v>500</v>
      </c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8">
        <f>ROUND(B26*30%,2)</f>
        <v>350.17</v>
      </c>
      <c r="T26" s="58">
        <f>IF(B26-SUM(C26:S26)&lt;=0,0,B26-SUM(C26:S26))</f>
        <v>0</v>
      </c>
      <c r="U26" s="74" t="str">
        <f t="shared" ref="U26:U37" si="17">IF(T26=0,"",IF(T26&lt;=36000,1,(IF(T26&lt;=144000,2,IF(T26&lt;=300000,3,IF(T26&lt;=420000,4,IF(T26&lt;=660000,5,IF(T26&lt;=960000,6,7))))))))</f>
        <v/>
      </c>
      <c r="V26" s="75">
        <f t="shared" ref="V26:V37" si="18">IF(U26=1,T26*3%,IF(U26=2,T26*10%-2520,IF(U26=3,T26*20%-16920,IF(U26=4,T26*25%-31920,IF(U26=5,T26*30%-52930,IF(U26=6,T26*35%-85920,IF(U26=7,T26*45%-181920,0)))))))</f>
        <v>0</v>
      </c>
      <c r="W26" s="75">
        <f>IF(ROUND(V26,2)&lt;0,0,ROUND(V26,2))</f>
        <v>0</v>
      </c>
      <c r="X26" s="76"/>
      <c r="Y26" s="77" t="str">
        <f>IF(W26=0,"",W26=X26)</f>
        <v/>
      </c>
      <c r="Z26" s="146"/>
      <c r="AA26" s="78">
        <f>IF(SUMIF($B$43:$B$1000,A26,$G$43:$G$1000)-R10&lt;0,0,SUMIF($B$43:$B$1000,A26,$G$43:$G$1000)-R10)</f>
        <v>0</v>
      </c>
      <c r="AB26" s="79">
        <f>B26-D26-E26-F26-G26-W26-SUMIF($B:$B,A26,$H:$H)+M43</f>
        <v>0</v>
      </c>
      <c r="AC26" t="s">
        <v>154</v>
      </c>
      <c r="AD26" t="b">
        <f>AB26=SUMIF($B:$B,A26,$L:$L)</f>
        <v>1</v>
      </c>
    </row>
    <row r="27" spans="1:30">
      <c r="A27" s="72" t="s">
        <v>155</v>
      </c>
      <c r="B27" s="58">
        <f t="shared" ref="B27:B37" si="19">IF(SUMIF($B$43:$B$1000,A27,$G$43:$G$1000)-R11-SUMIF($B$43:$B$1000,A27,$K$43:$K$1000)&lt;SUM(D27:G27),SUM(D27:G27),SUMIF($B$43:$B$1000,A27,$G$43:$G$1000)-R11-SUMIF($B$43:$B$1000,A27,$K$43:$K$1000))</f>
        <v>1167.23</v>
      </c>
      <c r="C27" s="73">
        <v>5000</v>
      </c>
      <c r="D27" s="134">
        <f t="shared" ref="D27:D37" si="20">I11</f>
        <v>506.08</v>
      </c>
      <c r="E27" s="58">
        <f t="shared" ref="E27:E37" si="21">K11</f>
        <v>129.52</v>
      </c>
      <c r="F27" s="58">
        <f t="shared" ref="F27:F37" si="22">M11</f>
        <v>31.63</v>
      </c>
      <c r="G27" s="58">
        <f t="shared" ref="G27:G37" si="23">Q11</f>
        <v>500</v>
      </c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8">
        <f t="shared" ref="S27:S37" si="24">ROUND(B27*30%,2)</f>
        <v>350.17</v>
      </c>
      <c r="T27" s="58">
        <f>IF(SUM($B$26:B27)-SUM($C$26:S27)&lt;=0,0,SUM($B$26:B27)-SUM($C$26:S27))</f>
        <v>0</v>
      </c>
      <c r="U27" s="74" t="str">
        <f t="shared" si="17"/>
        <v/>
      </c>
      <c r="V27" s="75">
        <f t="shared" si="18"/>
        <v>0</v>
      </c>
      <c r="W27" s="75">
        <f>IF(ROUND(V27-SUM($X$26:X26),2)&lt;0,0,ROUND(V27-SUM($X$26:X26),2))</f>
        <v>0</v>
      </c>
      <c r="X27" s="76"/>
      <c r="Y27" s="77" t="str">
        <f t="shared" ref="Y27:Y38" si="25">IF(W27=0,"",W27=X27)</f>
        <v/>
      </c>
      <c r="Z27" s="146"/>
      <c r="AA27" s="78">
        <f t="shared" ref="AA27:AA37" si="26">IF(SUMIF($B$43:$B$1000,A27,$G$43:$G$1000)-R11&lt;0,0,SUMIF($B$43:$B$1000,A27,$G$43:$G$1000)-R11)</f>
        <v>0</v>
      </c>
      <c r="AB27" s="79">
        <f>B27-D27-E27-F27-G27-W27-SUMIF($B:$B,A27,$H:$H)</f>
        <v>0</v>
      </c>
      <c r="AC27" t="s">
        <v>155</v>
      </c>
      <c r="AD27" t="b">
        <f t="shared" ref="AD27:AD37" si="27">AB27=SUMIF($B:$B,A27,$L:$L)</f>
        <v>1</v>
      </c>
    </row>
    <row r="28" spans="1:30">
      <c r="A28" s="72" t="s">
        <v>156</v>
      </c>
      <c r="B28" s="58">
        <f t="shared" si="19"/>
        <v>1167.23</v>
      </c>
      <c r="C28" s="73">
        <v>5000</v>
      </c>
      <c r="D28" s="134">
        <f t="shared" si="20"/>
        <v>506.08</v>
      </c>
      <c r="E28" s="58">
        <f t="shared" si="21"/>
        <v>129.52</v>
      </c>
      <c r="F28" s="58">
        <f t="shared" si="22"/>
        <v>31.63</v>
      </c>
      <c r="G28" s="58">
        <f t="shared" si="23"/>
        <v>500</v>
      </c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8">
        <f t="shared" si="24"/>
        <v>350.17</v>
      </c>
      <c r="T28" s="58">
        <f>IF(SUM($B$26:B28)-SUM($C$26:S28)&lt;=0,0,SUM($B$26:B28)-SUM($C$26:S28))</f>
        <v>0</v>
      </c>
      <c r="U28" s="74" t="str">
        <f t="shared" si="17"/>
        <v/>
      </c>
      <c r="V28" s="75">
        <f t="shared" si="18"/>
        <v>0</v>
      </c>
      <c r="W28" s="75">
        <f>IF(ROUND(V28-SUM($X$26:X27),2)&lt;0,0,ROUND(V28-SUM($X$26:X27),2))</f>
        <v>0</v>
      </c>
      <c r="X28" s="76"/>
      <c r="Y28" s="77" t="str">
        <f t="shared" si="25"/>
        <v/>
      </c>
      <c r="Z28" s="146"/>
      <c r="AA28" s="78">
        <f t="shared" si="26"/>
        <v>0</v>
      </c>
      <c r="AB28" s="79">
        <f t="shared" ref="AB28:AB37" si="28">B28-D28-E28-F28-G28-W28-SUMIF($B:$B,A28,$H:$H)</f>
        <v>0</v>
      </c>
      <c r="AC28" t="s">
        <v>156</v>
      </c>
      <c r="AD28" t="b">
        <f t="shared" si="27"/>
        <v>1</v>
      </c>
    </row>
    <row r="29" spans="1:30">
      <c r="A29" s="72" t="s">
        <v>157</v>
      </c>
      <c r="B29" s="58">
        <f t="shared" si="19"/>
        <v>1167.23</v>
      </c>
      <c r="C29" s="73">
        <v>5000</v>
      </c>
      <c r="D29" s="134">
        <f t="shared" si="20"/>
        <v>506.08</v>
      </c>
      <c r="E29" s="58">
        <f t="shared" si="21"/>
        <v>129.52</v>
      </c>
      <c r="F29" s="58">
        <f t="shared" si="22"/>
        <v>31.63</v>
      </c>
      <c r="G29" s="58">
        <f t="shared" si="23"/>
        <v>500</v>
      </c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8">
        <f t="shared" si="24"/>
        <v>350.17</v>
      </c>
      <c r="T29" s="58">
        <f>IF(SUM($B$26:B29)-SUM($C$26:S29)&lt;=0,0,SUM($B$26:B29)-SUM($C$26:S29))</f>
        <v>0</v>
      </c>
      <c r="U29" s="74" t="str">
        <f t="shared" si="17"/>
        <v/>
      </c>
      <c r="V29" s="75">
        <f t="shared" si="18"/>
        <v>0</v>
      </c>
      <c r="W29" s="75">
        <f>IF(ROUND(V29-SUM($X$26:X28),2)&lt;0,0,ROUND(V29-SUM($X$26:X28),2))</f>
        <v>0</v>
      </c>
      <c r="X29" s="76"/>
      <c r="Y29" s="77" t="str">
        <f t="shared" si="25"/>
        <v/>
      </c>
      <c r="Z29" s="146"/>
      <c r="AA29" s="78">
        <f t="shared" si="26"/>
        <v>0</v>
      </c>
      <c r="AB29" s="79">
        <f t="shared" si="28"/>
        <v>0</v>
      </c>
      <c r="AC29" t="s">
        <v>157</v>
      </c>
      <c r="AD29" t="b">
        <f t="shared" si="27"/>
        <v>1</v>
      </c>
    </row>
    <row r="30" spans="1:30">
      <c r="A30" s="72" t="s">
        <v>158</v>
      </c>
      <c r="B30" s="58">
        <f t="shared" si="19"/>
        <v>1167.23</v>
      </c>
      <c r="C30" s="73">
        <v>5000</v>
      </c>
      <c r="D30" s="134">
        <f t="shared" si="20"/>
        <v>506.08</v>
      </c>
      <c r="E30" s="58">
        <f t="shared" si="21"/>
        <v>129.52</v>
      </c>
      <c r="F30" s="58">
        <f t="shared" si="22"/>
        <v>31.63</v>
      </c>
      <c r="G30" s="58">
        <f t="shared" si="23"/>
        <v>500</v>
      </c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8">
        <f t="shared" si="24"/>
        <v>350.17</v>
      </c>
      <c r="T30" s="58">
        <f>IF(SUM($B$26:B30)-SUM($C$26:S30)&lt;=0,0,SUM($B$26:B30)-SUM($C$26:S30))</f>
        <v>0</v>
      </c>
      <c r="U30" s="74" t="str">
        <f t="shared" si="17"/>
        <v/>
      </c>
      <c r="V30" s="75">
        <f t="shared" si="18"/>
        <v>0</v>
      </c>
      <c r="W30" s="75">
        <f>IF(ROUND(V30-SUM($X$26:X29),2)&lt;0,0,ROUND(V30-SUM($X$26:X29),2))</f>
        <v>0</v>
      </c>
      <c r="X30" s="76"/>
      <c r="Y30" s="77" t="str">
        <f t="shared" si="25"/>
        <v/>
      </c>
      <c r="Z30" s="146"/>
      <c r="AA30" s="78">
        <f t="shared" si="26"/>
        <v>0</v>
      </c>
      <c r="AB30" s="79">
        <f t="shared" si="28"/>
        <v>0</v>
      </c>
      <c r="AC30" t="s">
        <v>158</v>
      </c>
      <c r="AD30" t="b">
        <f t="shared" si="27"/>
        <v>1</v>
      </c>
    </row>
    <row r="31" spans="1:30">
      <c r="A31" s="72" t="s">
        <v>159</v>
      </c>
      <c r="B31" s="58">
        <f t="shared" si="19"/>
        <v>1167.23</v>
      </c>
      <c r="C31" s="73">
        <v>5000</v>
      </c>
      <c r="D31" s="134">
        <f t="shared" si="20"/>
        <v>506.08</v>
      </c>
      <c r="E31" s="58">
        <f t="shared" si="21"/>
        <v>129.52</v>
      </c>
      <c r="F31" s="58">
        <f t="shared" si="22"/>
        <v>31.63</v>
      </c>
      <c r="G31" s="58">
        <f t="shared" si="23"/>
        <v>500</v>
      </c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8">
        <f t="shared" si="24"/>
        <v>350.17</v>
      </c>
      <c r="T31" s="58">
        <f>IF(SUM($B$26:B31)-SUM($C$26:S31)&lt;=0,0,SUM($B$26:B31)-SUM($C$26:S31))</f>
        <v>0</v>
      </c>
      <c r="U31" s="74" t="str">
        <f t="shared" si="17"/>
        <v/>
      </c>
      <c r="V31" s="75">
        <f t="shared" si="18"/>
        <v>0</v>
      </c>
      <c r="W31" s="75">
        <f>IF(ROUND(V31-SUM($X$26:X30),2)&lt;0,0,ROUND(V31-SUM($X$26:X30),2))</f>
        <v>0</v>
      </c>
      <c r="X31" s="76"/>
      <c r="Y31" s="77" t="str">
        <f t="shared" si="25"/>
        <v/>
      </c>
      <c r="Z31" s="146"/>
      <c r="AA31" s="78">
        <f t="shared" si="26"/>
        <v>0</v>
      </c>
      <c r="AB31" s="79">
        <f t="shared" si="28"/>
        <v>0</v>
      </c>
      <c r="AC31" t="s">
        <v>159</v>
      </c>
      <c r="AD31" t="b">
        <f t="shared" si="27"/>
        <v>1</v>
      </c>
    </row>
    <row r="32" spans="1:30">
      <c r="A32" s="72" t="s">
        <v>160</v>
      </c>
      <c r="B32" s="58">
        <f t="shared" si="19"/>
        <v>1167.23</v>
      </c>
      <c r="C32" s="73">
        <v>5000</v>
      </c>
      <c r="D32" s="134">
        <f t="shared" si="20"/>
        <v>506.08</v>
      </c>
      <c r="E32" s="58">
        <f t="shared" si="21"/>
        <v>129.52</v>
      </c>
      <c r="F32" s="58">
        <f t="shared" si="22"/>
        <v>31.63</v>
      </c>
      <c r="G32" s="58">
        <f t="shared" si="23"/>
        <v>500</v>
      </c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8">
        <f t="shared" si="24"/>
        <v>350.17</v>
      </c>
      <c r="T32" s="58">
        <f>IF(SUM($B$26:B32)-SUM($C$26:S32)&lt;=0,0,SUM($B$26:B32)-SUM($C$26:S32))</f>
        <v>0</v>
      </c>
      <c r="U32" s="74" t="str">
        <f t="shared" si="17"/>
        <v/>
      </c>
      <c r="V32" s="75">
        <f t="shared" si="18"/>
        <v>0</v>
      </c>
      <c r="W32" s="75">
        <f>IF(ROUND(V32-SUM($X$26:X31),2)&lt;0,0,ROUND(V32-SUM($X$26:X31),2))</f>
        <v>0</v>
      </c>
      <c r="X32" s="76"/>
      <c r="Y32" s="77" t="str">
        <f t="shared" si="25"/>
        <v/>
      </c>
      <c r="Z32" s="146"/>
      <c r="AA32" s="78">
        <f t="shared" si="26"/>
        <v>0</v>
      </c>
      <c r="AB32" s="79">
        <f t="shared" si="28"/>
        <v>0</v>
      </c>
      <c r="AC32" t="s">
        <v>160</v>
      </c>
      <c r="AD32" t="b">
        <f t="shared" si="27"/>
        <v>1</v>
      </c>
    </row>
    <row r="33" spans="1:30">
      <c r="A33" s="72" t="s">
        <v>161</v>
      </c>
      <c r="B33" s="58">
        <f t="shared" si="19"/>
        <v>1167.23</v>
      </c>
      <c r="C33" s="73">
        <v>5000</v>
      </c>
      <c r="D33" s="134">
        <f t="shared" si="20"/>
        <v>506.08</v>
      </c>
      <c r="E33" s="58">
        <f t="shared" si="21"/>
        <v>129.52</v>
      </c>
      <c r="F33" s="58">
        <f t="shared" si="22"/>
        <v>31.63</v>
      </c>
      <c r="G33" s="58">
        <f t="shared" si="23"/>
        <v>500</v>
      </c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8">
        <f t="shared" si="24"/>
        <v>350.17</v>
      </c>
      <c r="T33" s="58">
        <f>IF(SUM($B$26:B33)-SUM($C$26:S33)&lt;=0,0,SUM($B$26:B33)-SUM($C$26:S33))</f>
        <v>0</v>
      </c>
      <c r="U33" s="74" t="str">
        <f t="shared" si="17"/>
        <v/>
      </c>
      <c r="V33" s="75">
        <f t="shared" si="18"/>
        <v>0</v>
      </c>
      <c r="W33" s="75">
        <f>IF(ROUND(V33-SUM($X$26:X32),2)&lt;0,0,ROUND(V33-SUM($X$26:X32),2))</f>
        <v>0</v>
      </c>
      <c r="X33" s="76"/>
      <c r="Y33" s="77" t="str">
        <f t="shared" si="25"/>
        <v/>
      </c>
      <c r="Z33" s="146"/>
      <c r="AA33" s="78">
        <f t="shared" si="26"/>
        <v>0</v>
      </c>
      <c r="AB33" s="79">
        <f t="shared" si="28"/>
        <v>0</v>
      </c>
      <c r="AC33" t="s">
        <v>161</v>
      </c>
      <c r="AD33" t="b">
        <f t="shared" si="27"/>
        <v>1</v>
      </c>
    </row>
    <row r="34" spans="1:30">
      <c r="A34" s="72" t="s">
        <v>162</v>
      </c>
      <c r="B34" s="58">
        <f t="shared" si="19"/>
        <v>1167.23</v>
      </c>
      <c r="C34" s="73">
        <v>5000</v>
      </c>
      <c r="D34" s="134">
        <f t="shared" si="20"/>
        <v>506.08</v>
      </c>
      <c r="E34" s="58">
        <f t="shared" si="21"/>
        <v>129.52</v>
      </c>
      <c r="F34" s="58">
        <f t="shared" si="22"/>
        <v>31.63</v>
      </c>
      <c r="G34" s="58">
        <f t="shared" si="23"/>
        <v>500</v>
      </c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8">
        <f t="shared" si="24"/>
        <v>350.17</v>
      </c>
      <c r="T34" s="58">
        <f>IF(SUM($B$26:B34)-SUM($C$26:S34)&lt;=0,0,SUM($B$26:B34)-SUM($C$26:S34))</f>
        <v>0</v>
      </c>
      <c r="U34" s="74" t="str">
        <f t="shared" si="17"/>
        <v/>
      </c>
      <c r="V34" s="75">
        <f t="shared" si="18"/>
        <v>0</v>
      </c>
      <c r="W34" s="75">
        <f>IF(ROUND(V34-SUM($X$26:X33),2)&lt;0,0,ROUND(V34-SUM($X$26:X33),2))</f>
        <v>0</v>
      </c>
      <c r="X34" s="76"/>
      <c r="Y34" s="77" t="str">
        <f t="shared" si="25"/>
        <v/>
      </c>
      <c r="Z34" s="146"/>
      <c r="AA34" s="78">
        <f t="shared" si="26"/>
        <v>0</v>
      </c>
      <c r="AB34" s="79">
        <f t="shared" si="28"/>
        <v>0</v>
      </c>
      <c r="AC34" t="s">
        <v>162</v>
      </c>
      <c r="AD34" t="b">
        <f t="shared" si="27"/>
        <v>1</v>
      </c>
    </row>
    <row r="35" spans="1:30">
      <c r="A35" s="72" t="s">
        <v>163</v>
      </c>
      <c r="B35" s="58">
        <f t="shared" si="19"/>
        <v>1167.23</v>
      </c>
      <c r="C35" s="73">
        <v>5000</v>
      </c>
      <c r="D35" s="134">
        <f t="shared" si="20"/>
        <v>506.08</v>
      </c>
      <c r="E35" s="58">
        <f t="shared" si="21"/>
        <v>129.52</v>
      </c>
      <c r="F35" s="58">
        <f t="shared" si="22"/>
        <v>31.63</v>
      </c>
      <c r="G35" s="58">
        <f t="shared" si="23"/>
        <v>500</v>
      </c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8">
        <f t="shared" si="24"/>
        <v>350.17</v>
      </c>
      <c r="T35" s="58">
        <f>IF(SUM($B$26:B35)-SUM($C$26:S35)&lt;=0,0,SUM($B$26:B35)-SUM($C$26:S35))</f>
        <v>0</v>
      </c>
      <c r="U35" s="74" t="str">
        <f t="shared" si="17"/>
        <v/>
      </c>
      <c r="V35" s="75">
        <f t="shared" si="18"/>
        <v>0</v>
      </c>
      <c r="W35" s="75">
        <f>IF(ROUND(V35-SUM($X$26:X34),2)&lt;0,0,ROUND(V35-SUM($X$26:X34),2))</f>
        <v>0</v>
      </c>
      <c r="X35" s="76"/>
      <c r="Y35" s="77" t="str">
        <f t="shared" si="25"/>
        <v/>
      </c>
      <c r="Z35" s="146"/>
      <c r="AA35" s="78">
        <f t="shared" si="26"/>
        <v>0</v>
      </c>
      <c r="AB35" s="79">
        <f t="shared" si="28"/>
        <v>0</v>
      </c>
      <c r="AC35" t="s">
        <v>163</v>
      </c>
      <c r="AD35" t="b">
        <f t="shared" si="27"/>
        <v>1</v>
      </c>
    </row>
    <row r="36" spans="1:30">
      <c r="A36" s="72" t="s">
        <v>164</v>
      </c>
      <c r="B36" s="58">
        <f t="shared" si="19"/>
        <v>1167.23</v>
      </c>
      <c r="C36" s="73">
        <v>5000</v>
      </c>
      <c r="D36" s="134">
        <f t="shared" si="20"/>
        <v>506.08</v>
      </c>
      <c r="E36" s="58">
        <f t="shared" si="21"/>
        <v>129.52</v>
      </c>
      <c r="F36" s="58">
        <f t="shared" si="22"/>
        <v>31.63</v>
      </c>
      <c r="G36" s="58">
        <f t="shared" si="23"/>
        <v>500</v>
      </c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  <c r="S36" s="58">
        <f t="shared" si="24"/>
        <v>350.17</v>
      </c>
      <c r="T36" s="58">
        <f>IF(SUM($B$26:B36)-SUM($C$26:S36)&lt;=0,0,SUM($B$26:B36)-SUM($C$26:S36))</f>
        <v>0</v>
      </c>
      <c r="U36" s="74" t="str">
        <f t="shared" si="17"/>
        <v/>
      </c>
      <c r="V36" s="75">
        <f t="shared" si="18"/>
        <v>0</v>
      </c>
      <c r="W36" s="75">
        <f>IF(ROUND(V36-SUM($X$26:X35),2)&lt;0,0,ROUND(V36-SUM($X$26:X35),2))</f>
        <v>0</v>
      </c>
      <c r="X36" s="76"/>
      <c r="Y36" s="77" t="str">
        <f t="shared" si="25"/>
        <v/>
      </c>
      <c r="Z36" s="146"/>
      <c r="AA36" s="78">
        <f t="shared" si="26"/>
        <v>0</v>
      </c>
      <c r="AB36" s="79">
        <f t="shared" si="28"/>
        <v>0</v>
      </c>
      <c r="AC36" t="s">
        <v>164</v>
      </c>
      <c r="AD36" t="b">
        <f t="shared" si="27"/>
        <v>1</v>
      </c>
    </row>
    <row r="37" spans="1:30">
      <c r="A37" s="72" t="s">
        <v>165</v>
      </c>
      <c r="B37" s="58">
        <f t="shared" si="19"/>
        <v>1167.23</v>
      </c>
      <c r="C37" s="73">
        <v>5000</v>
      </c>
      <c r="D37" s="134">
        <f t="shared" si="20"/>
        <v>506.08</v>
      </c>
      <c r="E37" s="58">
        <f t="shared" si="21"/>
        <v>129.52</v>
      </c>
      <c r="F37" s="58">
        <f t="shared" si="22"/>
        <v>31.63</v>
      </c>
      <c r="G37" s="58">
        <f t="shared" si="23"/>
        <v>500</v>
      </c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  <c r="S37" s="58">
        <f t="shared" si="24"/>
        <v>350.17</v>
      </c>
      <c r="T37" s="58">
        <f>IF(SUM($B$26:B37)-SUM($C$26:S37)&lt;=0,0,SUM($B$26:B37)-SUM($C$26:S37))</f>
        <v>0</v>
      </c>
      <c r="U37" s="74" t="str">
        <f t="shared" si="17"/>
        <v/>
      </c>
      <c r="V37" s="75">
        <f t="shared" si="18"/>
        <v>0</v>
      </c>
      <c r="W37" s="75">
        <f>IF(ROUND(V37-SUM($X$26:X36),2)&lt;0,0,ROUND(V37-SUM($X$26:X36),2))</f>
        <v>0</v>
      </c>
      <c r="X37" s="76"/>
      <c r="Y37" s="77" t="str">
        <f t="shared" si="25"/>
        <v/>
      </c>
      <c r="Z37" s="146"/>
      <c r="AA37" s="78">
        <f t="shared" si="26"/>
        <v>0</v>
      </c>
      <c r="AB37" s="79">
        <f t="shared" si="28"/>
        <v>0</v>
      </c>
      <c r="AC37" t="s">
        <v>165</v>
      </c>
      <c r="AD37" t="b">
        <f t="shared" si="27"/>
        <v>1</v>
      </c>
    </row>
    <row r="38" spans="1:30">
      <c r="A38" s="72" t="s">
        <v>103</v>
      </c>
      <c r="B38" s="58">
        <f>SUM(B26:B37)+B39</f>
        <v>14006.76</v>
      </c>
      <c r="C38" s="58">
        <f>SUM(C26:C37)</f>
        <v>60000</v>
      </c>
      <c r="D38" s="134">
        <f t="shared" ref="D38:W38" si="29">SUM(D26:D37)</f>
        <v>6072.96</v>
      </c>
      <c r="E38" s="58">
        <f t="shared" si="29"/>
        <v>1554.24</v>
      </c>
      <c r="F38" s="58">
        <f t="shared" si="29"/>
        <v>379.56</v>
      </c>
      <c r="G38" s="58">
        <f t="shared" si="29"/>
        <v>6000</v>
      </c>
      <c r="H38" s="58">
        <f t="shared" si="29"/>
        <v>0</v>
      </c>
      <c r="I38" s="58">
        <f t="shared" si="29"/>
        <v>0</v>
      </c>
      <c r="J38" s="58">
        <f t="shared" si="29"/>
        <v>0</v>
      </c>
      <c r="K38" s="58">
        <f t="shared" si="29"/>
        <v>0</v>
      </c>
      <c r="L38" s="58">
        <f t="shared" si="29"/>
        <v>0</v>
      </c>
      <c r="M38" s="58">
        <f t="shared" si="29"/>
        <v>0</v>
      </c>
      <c r="N38" s="58">
        <f t="shared" si="29"/>
        <v>0</v>
      </c>
      <c r="O38" s="58">
        <f t="shared" si="29"/>
        <v>0</v>
      </c>
      <c r="P38" s="58">
        <f t="shared" si="29"/>
        <v>0</v>
      </c>
      <c r="Q38" s="58">
        <f t="shared" si="29"/>
        <v>0</v>
      </c>
      <c r="R38" s="58">
        <f t="shared" si="29"/>
        <v>0</v>
      </c>
      <c r="S38" s="58">
        <f t="shared" si="29"/>
        <v>4202.04</v>
      </c>
      <c r="T38" s="58"/>
      <c r="U38" s="103"/>
      <c r="V38" s="58">
        <f t="shared" si="29"/>
        <v>0</v>
      </c>
      <c r="W38" s="58">
        <f t="shared" si="29"/>
        <v>0</v>
      </c>
      <c r="X38" s="58">
        <f>SUM(X26:X37)+X39</f>
        <v>0</v>
      </c>
      <c r="Y38" s="77" t="str">
        <f t="shared" si="25"/>
        <v/>
      </c>
      <c r="Z38" s="106"/>
      <c r="AA38" s="82">
        <f>SUM(AA26:AA37)</f>
        <v>0</v>
      </c>
      <c r="AB38" s="79">
        <f>SUM(AB26:AB37)</f>
        <v>0</v>
      </c>
    </row>
    <row r="39" spans="1:30">
      <c r="A39" s="72" t="s">
        <v>193</v>
      </c>
      <c r="B39" s="73"/>
      <c r="C39" s="83"/>
      <c r="D39" s="135"/>
      <c r="E39" s="84"/>
      <c r="F39" s="84"/>
      <c r="G39" s="84"/>
      <c r="H39" s="84"/>
      <c r="I39" s="84" t="b">
        <f>I40=T22</f>
        <v>0</v>
      </c>
      <c r="J39" s="84" t="b">
        <f>J40=(X38+X39)</f>
        <v>1</v>
      </c>
      <c r="K39" s="84"/>
      <c r="L39" s="84"/>
      <c r="M39" s="84"/>
      <c r="N39" s="83"/>
      <c r="O39" s="84"/>
      <c r="P39" s="84"/>
      <c r="Q39" s="84"/>
      <c r="R39" s="84"/>
      <c r="S39" s="84"/>
      <c r="T39" s="84"/>
      <c r="X39" s="85"/>
    </row>
    <row r="40" s="29" customFormat="1" spans="1:30">
      <c r="A40" s="86" t="s">
        <v>194</v>
      </c>
      <c r="B40" s="73">
        <f>G40-SUM(R10:R21)-K40</f>
        <v>-26268.48</v>
      </c>
      <c r="C40" s="83"/>
      <c r="D40" s="136"/>
      <c r="E40" s="83"/>
      <c r="F40" s="87">
        <f>SUM(F44:F1000)</f>
        <v>0</v>
      </c>
      <c r="G40" s="87">
        <f t="shared" ref="G40:L40" si="30">SUM(G44:G1000)</f>
        <v>0</v>
      </c>
      <c r="H40" s="87">
        <f t="shared" si="30"/>
        <v>0</v>
      </c>
      <c r="I40" s="87">
        <f t="shared" si="30"/>
        <v>0</v>
      </c>
      <c r="J40" s="87">
        <f t="shared" si="30"/>
        <v>0</v>
      </c>
      <c r="K40" s="87">
        <f t="shared" si="30"/>
        <v>0</v>
      </c>
      <c r="L40" s="87">
        <f t="shared" si="30"/>
        <v>0</v>
      </c>
      <c r="M40" s="83">
        <f>G40-H40-I40-J40-K40-L40+M43</f>
        <v>0</v>
      </c>
      <c r="N40" s="83"/>
      <c r="O40" s="83"/>
      <c r="P40" s="83"/>
      <c r="Q40" s="83"/>
      <c r="R40" s="83"/>
      <c r="S40" s="83"/>
      <c r="T40" s="83"/>
      <c r="W40" s="88" t="s">
        <v>195</v>
      </c>
      <c r="X40" s="89">
        <f>IF((B38-B39)=0,0,V37/(B38-B39))</f>
        <v>0</v>
      </c>
      <c r="Z40" s="147"/>
    </row>
    <row r="41" spans="1:30">
      <c r="A41" s="41" t="s">
        <v>196</v>
      </c>
      <c r="B41" s="41"/>
      <c r="C41" s="41"/>
      <c r="D41" s="41"/>
      <c r="E41" s="41"/>
      <c r="F41" s="41"/>
      <c r="G41" s="41"/>
      <c r="H41" s="41"/>
      <c r="I41" s="41"/>
      <c r="J41" s="91" t="s">
        <v>197</v>
      </c>
      <c r="K41" s="92">
        <v>0.85</v>
      </c>
      <c r="L41" s="93" t="s">
        <v>198</v>
      </c>
      <c r="M41" s="86" t="e">
        <f>SUMIF([1]档案费管理台账!$E$4:$E$1000,G1,[1]档案费管理台账!$H$4:$H$1000)+SUMIF(档案费管理台账!$E$4:$E$1000,G1,档案费管理台账!$H$4:$H$1000)</f>
        <v>#VALUE!</v>
      </c>
      <c r="N41" s="84" t="e">
        <f>M41=SUM(H43:H1000)+SUM([1]栗艺涛!H43:H1000)</f>
        <v>#VALUE!</v>
      </c>
      <c r="O41" s="84"/>
      <c r="P41" s="84"/>
      <c r="Q41" s="84"/>
      <c r="R41" s="84"/>
      <c r="S41" s="84"/>
      <c r="T41" s="84"/>
    </row>
    <row r="42" s="27" customFormat="1" spans="1:30">
      <c r="A42" s="63" t="s">
        <v>4</v>
      </c>
      <c r="B42" s="67" t="s">
        <v>124</v>
      </c>
      <c r="C42" s="67" t="s">
        <v>199</v>
      </c>
      <c r="D42" s="46" t="s">
        <v>200</v>
      </c>
      <c r="E42" s="63" t="s">
        <v>7</v>
      </c>
      <c r="F42" s="63" t="s">
        <v>201</v>
      </c>
      <c r="G42" s="63" t="s">
        <v>202</v>
      </c>
      <c r="H42" s="63" t="s">
        <v>11</v>
      </c>
      <c r="I42" s="63" t="s">
        <v>203</v>
      </c>
      <c r="J42" s="63" t="s">
        <v>204</v>
      </c>
      <c r="K42" s="63" t="s">
        <v>205</v>
      </c>
      <c r="L42" s="63" t="s">
        <v>206</v>
      </c>
      <c r="M42" s="63" t="s">
        <v>207</v>
      </c>
      <c r="N42" s="142" t="s">
        <v>77</v>
      </c>
      <c r="O42" s="95"/>
      <c r="P42" s="95"/>
      <c r="Q42" s="95"/>
      <c r="R42" s="95"/>
      <c r="S42" s="95"/>
      <c r="T42" s="95"/>
      <c r="U42" s="95"/>
      <c r="V42" s="95"/>
      <c r="W42" s="96"/>
      <c r="Z42" s="48"/>
      <c r="AB42" s="47"/>
      <c r="AC42" s="148"/>
    </row>
    <row r="43" spans="1:30">
      <c r="A43" s="97">
        <f>IF(D43="","",ROW()-42)</f>
        <v>1</v>
      </c>
      <c r="B43" s="98" t="str">
        <f t="shared" ref="B43:B107" si="31">IF(C43="","",MONTH(C43)&amp;"月")</f>
        <v>1月</v>
      </c>
      <c r="C43" s="99">
        <v>45292</v>
      </c>
      <c r="D43" s="137" t="s">
        <v>208</v>
      </c>
      <c r="E43" s="100"/>
      <c r="F43" s="57"/>
      <c r="G43" s="58"/>
      <c r="H43" s="58"/>
      <c r="I43" s="57"/>
      <c r="J43" s="57"/>
      <c r="K43" s="57"/>
      <c r="L43" s="57"/>
      <c r="M43" s="101"/>
      <c r="N43" s="73"/>
      <c r="O43" s="84"/>
      <c r="P43" s="84"/>
      <c r="Q43" s="84"/>
      <c r="R43" s="84"/>
      <c r="S43" s="84"/>
      <c r="T43" s="84"/>
      <c r="U43" s="84"/>
      <c r="V43" s="84"/>
      <c r="W43" s="83"/>
      <c r="AC43" s="149"/>
    </row>
    <row r="44" spans="1:30">
      <c r="A44" s="97" t="str">
        <f>IF(C44="","",ROW()-42)</f>
        <v/>
      </c>
      <c r="B44" s="98" t="str">
        <f t="shared" si="31"/>
        <v/>
      </c>
      <c r="C44" s="99"/>
      <c r="D44" s="137"/>
      <c r="E44" s="100"/>
      <c r="F44" s="57"/>
      <c r="G44" s="58">
        <f t="shared" ref="G44" si="32">IF(F44="",0,F44*$K$41)</f>
        <v>0</v>
      </c>
      <c r="H44" s="58">
        <f>IF(E44="",0,IFERROR(VLOOKUP(E44,档案费管理台账!$D$4:$H$1000,5,0),0))</f>
        <v>0</v>
      </c>
      <c r="I44" s="57"/>
      <c r="J44" s="57"/>
      <c r="K44" s="57"/>
      <c r="L44" s="57"/>
      <c r="M44" s="58" t="str">
        <f>IF(C44="","",ROUND(M43+G44-I44-J44-K44-L44-H44,2))</f>
        <v/>
      </c>
      <c r="N44" s="73"/>
      <c r="O44" s="84"/>
      <c r="P44" s="84"/>
      <c r="Q44" s="84"/>
      <c r="R44" s="84"/>
      <c r="S44" s="84"/>
      <c r="T44" s="84"/>
      <c r="U44" s="84"/>
      <c r="V44" s="84"/>
      <c r="W44" s="83"/>
      <c r="AC44" s="149"/>
    </row>
    <row r="45" spans="1:30">
      <c r="A45" s="97" t="str">
        <f t="shared" ref="A45:A108" si="33">IF(C45="","",ROW()-42)</f>
        <v/>
      </c>
      <c r="B45" s="98" t="str">
        <f t="shared" si="31"/>
        <v/>
      </c>
      <c r="C45" s="99"/>
      <c r="D45" s="137"/>
      <c r="E45" s="100"/>
      <c r="F45" s="57"/>
      <c r="G45" s="58">
        <f t="shared" ref="G45:G108" si="34">IF(F45="",0,F45*$K$41)</f>
        <v>0</v>
      </c>
      <c r="H45" s="58">
        <f>IF(E45="",0,IFERROR(VLOOKUP(E45,档案费管理台账!$D$4:$H$1000,5,0),0))</f>
        <v>0</v>
      </c>
      <c r="I45" s="57"/>
      <c r="J45" s="57"/>
      <c r="K45" s="57"/>
      <c r="L45" s="57"/>
      <c r="M45" s="58" t="str">
        <f t="shared" ref="M45:M108" si="35">IF(C45="","",ROUND(M44+G45-I45-J45-K45-L45-H45,2))</f>
        <v/>
      </c>
      <c r="N45" s="73"/>
      <c r="O45" s="84"/>
      <c r="P45" s="84"/>
      <c r="Q45" s="84"/>
      <c r="R45" s="84"/>
      <c r="S45" s="84"/>
      <c r="T45" s="84"/>
      <c r="U45" s="84"/>
      <c r="V45" s="84"/>
      <c r="W45" s="83"/>
      <c r="AC45" s="149"/>
    </row>
    <row r="46" spans="1:30">
      <c r="A46" s="97" t="str">
        <f t="shared" si="33"/>
        <v/>
      </c>
      <c r="B46" s="98" t="str">
        <f t="shared" si="31"/>
        <v/>
      </c>
      <c r="C46" s="99"/>
      <c r="D46" s="137"/>
      <c r="E46" s="100"/>
      <c r="F46" s="57"/>
      <c r="G46" s="58">
        <f t="shared" si="34"/>
        <v>0</v>
      </c>
      <c r="H46" s="58">
        <f>IF(E46="",0,IFERROR(VLOOKUP(E46,档案费管理台账!$D$4:$H$1000,5,0),0))</f>
        <v>0</v>
      </c>
      <c r="I46" s="57"/>
      <c r="J46" s="57"/>
      <c r="K46" s="57"/>
      <c r="L46" s="57"/>
      <c r="M46" s="58" t="str">
        <f t="shared" si="35"/>
        <v/>
      </c>
      <c r="N46" s="73"/>
      <c r="O46" s="84"/>
      <c r="P46" s="84"/>
      <c r="Q46" s="84"/>
      <c r="R46" s="84"/>
      <c r="S46" s="84"/>
      <c r="T46" s="84"/>
      <c r="U46" s="84"/>
      <c r="V46" s="84"/>
      <c r="W46" s="83"/>
      <c r="AC46" s="149"/>
    </row>
    <row r="47" spans="1:30">
      <c r="A47" s="97" t="str">
        <f t="shared" si="33"/>
        <v/>
      </c>
      <c r="B47" s="98" t="str">
        <f t="shared" si="31"/>
        <v/>
      </c>
      <c r="C47" s="99"/>
      <c r="D47" s="137"/>
      <c r="E47" s="100"/>
      <c r="F47" s="57"/>
      <c r="G47" s="58">
        <f t="shared" si="34"/>
        <v>0</v>
      </c>
      <c r="H47" s="58">
        <f>IF(E47="",0,IFERROR(VLOOKUP(E47,档案费管理台账!$D$4:$H$1000,5,0),0))</f>
        <v>0</v>
      </c>
      <c r="I47" s="57"/>
      <c r="J47" s="57"/>
      <c r="K47" s="57"/>
      <c r="L47" s="57"/>
      <c r="M47" s="58" t="str">
        <f t="shared" si="35"/>
        <v/>
      </c>
      <c r="N47" s="73"/>
      <c r="O47" s="84"/>
      <c r="P47" s="84"/>
      <c r="Q47" s="84"/>
      <c r="R47" s="84"/>
      <c r="S47" s="84"/>
      <c r="T47" s="84"/>
      <c r="U47" s="84"/>
      <c r="V47" s="84"/>
      <c r="W47" s="83"/>
      <c r="AC47" s="149"/>
    </row>
    <row r="48" spans="1:30">
      <c r="A48" s="97" t="str">
        <f t="shared" si="33"/>
        <v/>
      </c>
      <c r="B48" s="98" t="str">
        <f t="shared" si="31"/>
        <v/>
      </c>
      <c r="C48" s="99"/>
      <c r="D48" s="137"/>
      <c r="E48" s="100"/>
      <c r="F48" s="57"/>
      <c r="G48" s="58">
        <f t="shared" si="34"/>
        <v>0</v>
      </c>
      <c r="H48" s="58">
        <f>IF(E48="",0,IFERROR(VLOOKUP(E48,档案费管理台账!$D$4:$H$1000,5,0),0))</f>
        <v>0</v>
      </c>
      <c r="I48" s="57"/>
      <c r="J48" s="57"/>
      <c r="K48" s="57"/>
      <c r="L48" s="57"/>
      <c r="M48" s="58" t="str">
        <f t="shared" si="35"/>
        <v/>
      </c>
      <c r="N48" s="73"/>
      <c r="O48" s="84"/>
      <c r="P48" s="84"/>
      <c r="Q48" s="84"/>
      <c r="R48" s="84"/>
      <c r="S48" s="84"/>
      <c r="T48" s="84"/>
      <c r="U48" s="84"/>
      <c r="V48" s="84"/>
      <c r="W48" s="83"/>
      <c r="AC48" s="149"/>
    </row>
    <row r="49" spans="1:29">
      <c r="A49" s="97" t="str">
        <f t="shared" si="33"/>
        <v/>
      </c>
      <c r="B49" s="98" t="str">
        <f t="shared" si="31"/>
        <v/>
      </c>
      <c r="C49" s="99"/>
      <c r="D49" s="137"/>
      <c r="E49" s="100"/>
      <c r="F49" s="57"/>
      <c r="G49" s="58">
        <f t="shared" si="34"/>
        <v>0</v>
      </c>
      <c r="H49" s="58">
        <f>IF(E49="",0,IFERROR(VLOOKUP(E49,档案费管理台账!$D$4:$H$1000,5,0),0))</f>
        <v>0</v>
      </c>
      <c r="I49" s="57"/>
      <c r="J49" s="57"/>
      <c r="K49" s="57"/>
      <c r="L49" s="57"/>
      <c r="M49" s="58" t="str">
        <f t="shared" si="35"/>
        <v/>
      </c>
      <c r="N49" s="73"/>
      <c r="O49" s="84"/>
      <c r="P49" s="84"/>
      <c r="Q49" s="84"/>
      <c r="R49" s="84"/>
      <c r="S49" s="84"/>
      <c r="T49" s="84"/>
      <c r="U49" s="84"/>
      <c r="V49" s="84"/>
      <c r="W49" s="83"/>
      <c r="AC49" s="149"/>
    </row>
    <row r="50" spans="1:29">
      <c r="A50" s="97" t="str">
        <f t="shared" si="33"/>
        <v/>
      </c>
      <c r="B50" s="98" t="str">
        <f t="shared" si="31"/>
        <v/>
      </c>
      <c r="C50" s="99"/>
      <c r="D50" s="137"/>
      <c r="E50" s="100"/>
      <c r="F50" s="57"/>
      <c r="G50" s="58">
        <f t="shared" si="34"/>
        <v>0</v>
      </c>
      <c r="H50" s="58">
        <f>IF(E50="",0,IFERROR(VLOOKUP(E50,档案费管理台账!$D$4:$H$1000,5,0),0))</f>
        <v>0</v>
      </c>
      <c r="I50" s="57"/>
      <c r="J50" s="57"/>
      <c r="K50" s="57"/>
      <c r="L50" s="57"/>
      <c r="M50" s="58" t="str">
        <f t="shared" si="35"/>
        <v/>
      </c>
      <c r="N50" s="73"/>
      <c r="O50" s="84"/>
      <c r="P50" s="84"/>
      <c r="Q50" s="84"/>
      <c r="R50" s="84"/>
      <c r="S50" s="84"/>
      <c r="T50" s="84"/>
      <c r="U50" s="84"/>
      <c r="V50" s="84"/>
      <c r="W50" s="83"/>
      <c r="AC50" s="149"/>
    </row>
    <row r="51" spans="1:29">
      <c r="A51" s="97" t="str">
        <f t="shared" si="33"/>
        <v/>
      </c>
      <c r="B51" s="98" t="str">
        <f t="shared" si="31"/>
        <v/>
      </c>
      <c r="C51" s="99"/>
      <c r="D51" s="137"/>
      <c r="E51" s="100"/>
      <c r="F51" s="57"/>
      <c r="G51" s="58">
        <f t="shared" si="34"/>
        <v>0</v>
      </c>
      <c r="H51" s="58">
        <f>IF(E51="",0,IFERROR(VLOOKUP(E51,档案费管理台账!$D$4:$H$1000,5,0),0))</f>
        <v>0</v>
      </c>
      <c r="I51" s="57"/>
      <c r="J51" s="57"/>
      <c r="K51" s="57"/>
      <c r="L51" s="57"/>
      <c r="M51" s="58" t="str">
        <f t="shared" si="35"/>
        <v/>
      </c>
      <c r="N51" s="73"/>
      <c r="O51" s="84"/>
      <c r="P51" s="84"/>
      <c r="Q51" s="84"/>
      <c r="R51" s="84"/>
      <c r="S51" s="84"/>
      <c r="T51" s="84"/>
      <c r="U51" s="84"/>
      <c r="V51" s="84"/>
      <c r="W51" s="83"/>
      <c r="AC51" s="149"/>
    </row>
    <row r="52" spans="1:29">
      <c r="A52" s="97" t="str">
        <f t="shared" si="33"/>
        <v/>
      </c>
      <c r="B52" s="98" t="str">
        <f t="shared" si="31"/>
        <v/>
      </c>
      <c r="C52" s="99"/>
      <c r="D52" s="137"/>
      <c r="E52" s="100"/>
      <c r="F52" s="57"/>
      <c r="G52" s="58">
        <f t="shared" si="34"/>
        <v>0</v>
      </c>
      <c r="H52" s="58">
        <f>IF(E52="",0,IFERROR(VLOOKUP(E52,档案费管理台账!$D$4:$H$1000,5,0),0))</f>
        <v>0</v>
      </c>
      <c r="I52" s="57"/>
      <c r="J52" s="57"/>
      <c r="K52" s="57"/>
      <c r="L52" s="57"/>
      <c r="M52" s="58" t="str">
        <f t="shared" si="35"/>
        <v/>
      </c>
      <c r="N52" s="73"/>
      <c r="O52" s="132"/>
      <c r="AC52" s="149"/>
    </row>
    <row r="53" spans="1:29">
      <c r="A53" s="97" t="str">
        <f t="shared" si="33"/>
        <v/>
      </c>
      <c r="B53" s="98" t="str">
        <f t="shared" si="31"/>
        <v/>
      </c>
      <c r="C53" s="99"/>
      <c r="D53" s="137"/>
      <c r="E53" s="100"/>
      <c r="F53" s="57"/>
      <c r="G53" s="58">
        <f t="shared" si="34"/>
        <v>0</v>
      </c>
      <c r="H53" s="58">
        <f>IF(E53="",0,IFERROR(VLOOKUP(E53,档案费管理台账!$D$4:$H$1000,5,0),0))</f>
        <v>0</v>
      </c>
      <c r="I53" s="57"/>
      <c r="J53" s="57"/>
      <c r="K53" s="57"/>
      <c r="L53" s="57"/>
      <c r="M53" s="58" t="str">
        <f t="shared" si="35"/>
        <v/>
      </c>
      <c r="N53" s="73"/>
      <c r="AC53" s="149"/>
    </row>
    <row r="54" spans="1:29">
      <c r="A54" s="97" t="str">
        <f t="shared" si="33"/>
        <v/>
      </c>
      <c r="B54" s="98" t="str">
        <f t="shared" si="31"/>
        <v/>
      </c>
      <c r="C54" s="99"/>
      <c r="D54" s="137"/>
      <c r="E54" s="100"/>
      <c r="F54" s="57"/>
      <c r="G54" s="58">
        <f t="shared" si="34"/>
        <v>0</v>
      </c>
      <c r="H54" s="58">
        <f>IF(E54="",0,IFERROR(VLOOKUP(E54,档案费管理台账!$D$4:$H$1000,5,0),0))</f>
        <v>0</v>
      </c>
      <c r="I54" s="57"/>
      <c r="J54" s="57"/>
      <c r="K54" s="57"/>
      <c r="L54" s="57"/>
      <c r="M54" s="58" t="str">
        <f t="shared" si="35"/>
        <v/>
      </c>
      <c r="N54" s="73"/>
      <c r="AC54" s="149"/>
    </row>
    <row r="55" spans="1:29">
      <c r="A55" s="97" t="str">
        <f t="shared" si="33"/>
        <v/>
      </c>
      <c r="B55" s="98" t="str">
        <f t="shared" si="31"/>
        <v/>
      </c>
      <c r="C55" s="99"/>
      <c r="D55" s="137"/>
      <c r="E55" s="100"/>
      <c r="F55" s="57"/>
      <c r="G55" s="58">
        <f t="shared" si="34"/>
        <v>0</v>
      </c>
      <c r="H55" s="58">
        <f>IF(E55="",0,IFERROR(VLOOKUP(E55,档案费管理台账!$D$4:$H$1000,5,0),0))</f>
        <v>0</v>
      </c>
      <c r="I55" s="57"/>
      <c r="J55" s="57"/>
      <c r="K55" s="57"/>
      <c r="L55" s="57"/>
      <c r="M55" s="58" t="str">
        <f t="shared" si="35"/>
        <v/>
      </c>
      <c r="N55" s="73"/>
      <c r="O55" s="150"/>
      <c r="AC55" s="149"/>
    </row>
    <row r="56" spans="1:29">
      <c r="A56" s="97" t="str">
        <f t="shared" si="33"/>
        <v/>
      </c>
      <c r="B56" s="98" t="str">
        <f t="shared" si="31"/>
        <v/>
      </c>
      <c r="C56" s="99"/>
      <c r="D56" s="137"/>
      <c r="E56" s="100"/>
      <c r="F56" s="57"/>
      <c r="G56" s="58">
        <f t="shared" si="34"/>
        <v>0</v>
      </c>
      <c r="H56" s="58">
        <f>IF(E56="",0,IFERROR(VLOOKUP(E56,档案费管理台账!$D$4:$H$1000,5,0),0))</f>
        <v>0</v>
      </c>
      <c r="I56" s="57"/>
      <c r="J56" s="57"/>
      <c r="K56" s="57"/>
      <c r="L56" s="57"/>
      <c r="M56" s="58" t="str">
        <f t="shared" si="35"/>
        <v/>
      </c>
      <c r="N56" s="73"/>
      <c r="O56" s="150"/>
      <c r="AC56" s="149"/>
    </row>
    <row r="57" spans="1:29">
      <c r="A57" s="97" t="str">
        <f t="shared" si="33"/>
        <v/>
      </c>
      <c r="B57" s="98" t="str">
        <f t="shared" si="31"/>
        <v/>
      </c>
      <c r="C57" s="99"/>
      <c r="D57" s="137"/>
      <c r="E57" s="100"/>
      <c r="F57" s="57"/>
      <c r="G57" s="58">
        <f t="shared" si="34"/>
        <v>0</v>
      </c>
      <c r="H57" s="58">
        <f>IF(E57="",0,IFERROR(VLOOKUP(E57,档案费管理台账!$D$4:$H$1000,5,0),0))</f>
        <v>0</v>
      </c>
      <c r="I57" s="57"/>
      <c r="J57" s="57"/>
      <c r="K57" s="57"/>
      <c r="L57" s="57"/>
      <c r="M57" s="58" t="str">
        <f t="shared" si="35"/>
        <v/>
      </c>
      <c r="N57" s="73"/>
      <c r="AC57" s="149"/>
    </row>
    <row r="58" spans="1:29">
      <c r="A58" s="97" t="str">
        <f t="shared" si="33"/>
        <v/>
      </c>
      <c r="B58" s="98" t="str">
        <f t="shared" si="31"/>
        <v/>
      </c>
      <c r="C58" s="99"/>
      <c r="D58" s="137"/>
      <c r="E58" s="100"/>
      <c r="F58" s="57"/>
      <c r="G58" s="58">
        <f t="shared" si="34"/>
        <v>0</v>
      </c>
      <c r="H58" s="58">
        <f>IF(E58="",0,IFERROR(VLOOKUP(E58,档案费管理台账!$D$4:$H$1000,5,0),0))</f>
        <v>0</v>
      </c>
      <c r="I58" s="57"/>
      <c r="J58" s="57"/>
      <c r="K58" s="57"/>
      <c r="L58" s="57"/>
      <c r="M58" s="58" t="str">
        <f t="shared" si="35"/>
        <v/>
      </c>
      <c r="N58" s="73"/>
      <c r="AC58" s="149"/>
    </row>
    <row r="59" spans="1:29">
      <c r="A59" s="97" t="str">
        <f t="shared" si="33"/>
        <v/>
      </c>
      <c r="B59" s="98" t="str">
        <f t="shared" si="31"/>
        <v/>
      </c>
      <c r="C59" s="99"/>
      <c r="D59" s="137"/>
      <c r="E59" s="100"/>
      <c r="F59" s="57"/>
      <c r="G59" s="58">
        <f t="shared" si="34"/>
        <v>0</v>
      </c>
      <c r="H59" s="58">
        <f>IF(E59="",0,IFERROR(VLOOKUP(E59,档案费管理台账!$D$4:$H$1000,5,0),0))</f>
        <v>0</v>
      </c>
      <c r="I59" s="57"/>
      <c r="J59" s="57"/>
      <c r="K59" s="57"/>
      <c r="L59" s="57"/>
      <c r="M59" s="58" t="str">
        <f t="shared" si="35"/>
        <v/>
      </c>
      <c r="N59" s="73"/>
      <c r="AC59" s="149"/>
    </row>
    <row r="60" spans="1:29">
      <c r="A60" s="97" t="str">
        <f t="shared" si="33"/>
        <v/>
      </c>
      <c r="B60" s="98" t="str">
        <f t="shared" si="31"/>
        <v/>
      </c>
      <c r="C60" s="99"/>
      <c r="D60" s="137"/>
      <c r="E60" s="100"/>
      <c r="F60" s="57"/>
      <c r="G60" s="58">
        <f t="shared" si="34"/>
        <v>0</v>
      </c>
      <c r="H60" s="58">
        <f>IF(E60="",0,IFERROR(VLOOKUP(E60,档案费管理台账!$D$4:$H$1000,5,0),0))</f>
        <v>0</v>
      </c>
      <c r="I60" s="57"/>
      <c r="J60" s="57"/>
      <c r="K60" s="57"/>
      <c r="L60" s="57"/>
      <c r="M60" s="58" t="str">
        <f t="shared" si="35"/>
        <v/>
      </c>
      <c r="N60" s="73"/>
      <c r="AC60" s="149"/>
    </row>
    <row r="61" spans="1:29">
      <c r="A61" s="97" t="str">
        <f t="shared" si="33"/>
        <v/>
      </c>
      <c r="B61" s="98" t="str">
        <f t="shared" si="31"/>
        <v/>
      </c>
      <c r="C61" s="99"/>
      <c r="D61" s="137"/>
      <c r="E61" s="100"/>
      <c r="F61" s="57"/>
      <c r="G61" s="58">
        <f t="shared" si="34"/>
        <v>0</v>
      </c>
      <c r="H61" s="58">
        <f>IF(E61="",0,IFERROR(VLOOKUP(E61,档案费管理台账!$D$4:$H$1000,5,0),0))</f>
        <v>0</v>
      </c>
      <c r="I61" s="57"/>
      <c r="J61" s="57"/>
      <c r="K61" s="57"/>
      <c r="L61" s="57"/>
      <c r="M61" s="58" t="str">
        <f t="shared" si="35"/>
        <v/>
      </c>
      <c r="N61" s="73"/>
      <c r="AC61" s="149"/>
    </row>
    <row r="62" spans="1:29">
      <c r="A62" s="97" t="str">
        <f t="shared" si="33"/>
        <v/>
      </c>
      <c r="B62" s="98" t="str">
        <f t="shared" si="31"/>
        <v/>
      </c>
      <c r="C62" s="99"/>
      <c r="D62" s="137"/>
      <c r="E62" s="100"/>
      <c r="F62" s="57"/>
      <c r="G62" s="58">
        <f t="shared" si="34"/>
        <v>0</v>
      </c>
      <c r="H62" s="58">
        <f>IF(E62="",0,IFERROR(VLOOKUP(E62,档案费管理台账!$D$4:$H$1000,5,0),0))</f>
        <v>0</v>
      </c>
      <c r="I62" s="57"/>
      <c r="J62" s="57"/>
      <c r="K62" s="57"/>
      <c r="L62" s="57"/>
      <c r="M62" s="58" t="str">
        <f t="shared" si="35"/>
        <v/>
      </c>
      <c r="N62" s="73"/>
      <c r="AC62" s="149"/>
    </row>
    <row r="63" spans="1:29">
      <c r="A63" s="97" t="str">
        <f t="shared" si="33"/>
        <v/>
      </c>
      <c r="B63" s="98" t="str">
        <f t="shared" si="31"/>
        <v/>
      </c>
      <c r="C63" s="99"/>
      <c r="D63" s="137"/>
      <c r="E63" s="100"/>
      <c r="F63" s="57"/>
      <c r="G63" s="58">
        <f t="shared" si="34"/>
        <v>0</v>
      </c>
      <c r="H63" s="58">
        <f>IF(E63="",0,IFERROR(VLOOKUP(E63,档案费管理台账!$D$4:$H$1000,5,0),0))</f>
        <v>0</v>
      </c>
      <c r="I63" s="57"/>
      <c r="J63" s="57"/>
      <c r="K63" s="57"/>
      <c r="L63" s="57"/>
      <c r="M63" s="58" t="str">
        <f t="shared" si="35"/>
        <v/>
      </c>
      <c r="N63" s="73"/>
      <c r="AC63" s="149"/>
    </row>
    <row r="64" spans="1:29">
      <c r="A64" s="97" t="str">
        <f t="shared" si="33"/>
        <v/>
      </c>
      <c r="B64" s="98" t="str">
        <f t="shared" si="31"/>
        <v/>
      </c>
      <c r="C64" s="99"/>
      <c r="D64" s="137"/>
      <c r="E64" s="100"/>
      <c r="F64" s="57"/>
      <c r="G64" s="58">
        <f t="shared" si="34"/>
        <v>0</v>
      </c>
      <c r="H64" s="58">
        <f>IF(E64="",0,IFERROR(VLOOKUP(E64,档案费管理台账!$D$4:$H$1000,5,0),0))</f>
        <v>0</v>
      </c>
      <c r="I64" s="57"/>
      <c r="J64" s="57"/>
      <c r="K64" s="57"/>
      <c r="L64" s="57"/>
      <c r="M64" s="58" t="str">
        <f t="shared" si="35"/>
        <v/>
      </c>
      <c r="N64" s="73"/>
      <c r="AC64" s="149"/>
    </row>
    <row r="65" spans="1:29">
      <c r="A65" s="97" t="str">
        <f t="shared" si="33"/>
        <v/>
      </c>
      <c r="B65" s="98" t="str">
        <f t="shared" si="31"/>
        <v/>
      </c>
      <c r="C65" s="99"/>
      <c r="D65" s="137"/>
      <c r="E65" s="100"/>
      <c r="F65" s="57"/>
      <c r="G65" s="58">
        <f t="shared" si="34"/>
        <v>0</v>
      </c>
      <c r="H65" s="58">
        <f>IF(E65="",0,IFERROR(VLOOKUP(E65,档案费管理台账!$D$4:$H$1000,5,0),0))</f>
        <v>0</v>
      </c>
      <c r="I65" s="57"/>
      <c r="J65" s="57"/>
      <c r="K65" s="57"/>
      <c r="L65" s="57"/>
      <c r="M65" s="58" t="str">
        <f t="shared" si="35"/>
        <v/>
      </c>
      <c r="N65" s="73"/>
      <c r="AC65" s="149"/>
    </row>
    <row r="66" spans="1:29">
      <c r="A66" s="97" t="str">
        <f t="shared" si="33"/>
        <v/>
      </c>
      <c r="B66" s="98" t="str">
        <f t="shared" si="31"/>
        <v/>
      </c>
      <c r="C66" s="99"/>
      <c r="D66" s="137"/>
      <c r="E66" s="100"/>
      <c r="F66" s="57"/>
      <c r="G66" s="58">
        <f t="shared" si="34"/>
        <v>0</v>
      </c>
      <c r="H66" s="58">
        <f>IF(E66="",0,IFERROR(VLOOKUP(E66,档案费管理台账!$D$4:$H$1000,5,0),0))</f>
        <v>0</v>
      </c>
      <c r="I66" s="57"/>
      <c r="J66" s="57"/>
      <c r="K66" s="57"/>
      <c r="L66" s="57"/>
      <c r="M66" s="58" t="str">
        <f t="shared" si="35"/>
        <v/>
      </c>
      <c r="N66" s="73"/>
      <c r="AC66" s="149"/>
    </row>
    <row r="67" spans="1:29">
      <c r="A67" s="97" t="str">
        <f t="shared" si="33"/>
        <v/>
      </c>
      <c r="B67" s="98" t="str">
        <f t="shared" si="31"/>
        <v/>
      </c>
      <c r="C67" s="99"/>
      <c r="D67" s="137"/>
      <c r="E67" s="100"/>
      <c r="F67" s="57"/>
      <c r="G67" s="58">
        <f t="shared" si="34"/>
        <v>0</v>
      </c>
      <c r="H67" s="58">
        <f>IF(E67="",0,IFERROR(VLOOKUP(E67,档案费管理台账!$D$4:$H$1000,5,0),0))</f>
        <v>0</v>
      </c>
      <c r="I67" s="57"/>
      <c r="J67" s="57"/>
      <c r="K67" s="57"/>
      <c r="L67" s="57"/>
      <c r="M67" s="58" t="str">
        <f t="shared" si="35"/>
        <v/>
      </c>
      <c r="N67" s="73"/>
      <c r="AC67" s="149"/>
    </row>
    <row r="68" spans="1:29">
      <c r="A68" s="97" t="str">
        <f t="shared" si="33"/>
        <v/>
      </c>
      <c r="B68" s="98" t="str">
        <f t="shared" si="31"/>
        <v/>
      </c>
      <c r="C68" s="99"/>
      <c r="D68" s="137"/>
      <c r="E68" s="100"/>
      <c r="F68" s="57"/>
      <c r="G68" s="58">
        <f t="shared" si="34"/>
        <v>0</v>
      </c>
      <c r="H68" s="58">
        <f>IF(E68="",0,IFERROR(VLOOKUP(E68,档案费管理台账!$D$4:$H$1000,5,0),0))</f>
        <v>0</v>
      </c>
      <c r="I68" s="57"/>
      <c r="J68" s="57"/>
      <c r="K68" s="57"/>
      <c r="L68" s="57"/>
      <c r="M68" s="58" t="str">
        <f t="shared" si="35"/>
        <v/>
      </c>
      <c r="N68" s="73"/>
      <c r="AC68" s="149"/>
    </row>
    <row r="69" spans="1:29">
      <c r="A69" s="97" t="str">
        <f t="shared" si="33"/>
        <v/>
      </c>
      <c r="B69" s="98" t="str">
        <f t="shared" si="31"/>
        <v/>
      </c>
      <c r="C69" s="99"/>
      <c r="D69" s="137"/>
      <c r="E69" s="100"/>
      <c r="F69" s="57"/>
      <c r="G69" s="58">
        <f t="shared" si="34"/>
        <v>0</v>
      </c>
      <c r="H69" s="58">
        <f>IF(E69="",0,IFERROR(VLOOKUP(E69,档案费管理台账!$D$4:$H$1000,5,0),0))</f>
        <v>0</v>
      </c>
      <c r="I69" s="57"/>
      <c r="J69" s="57"/>
      <c r="K69" s="57"/>
      <c r="L69" s="57"/>
      <c r="M69" s="58" t="str">
        <f t="shared" si="35"/>
        <v/>
      </c>
      <c r="N69" s="73"/>
      <c r="AC69" s="149"/>
    </row>
    <row r="70" spans="1:29">
      <c r="A70" s="97" t="str">
        <f t="shared" si="33"/>
        <v/>
      </c>
      <c r="B70" s="98" t="str">
        <f t="shared" si="31"/>
        <v/>
      </c>
      <c r="C70" s="99"/>
      <c r="D70" s="137"/>
      <c r="E70" s="100"/>
      <c r="F70" s="57"/>
      <c r="G70" s="58">
        <f t="shared" si="34"/>
        <v>0</v>
      </c>
      <c r="H70" s="58">
        <f>IF(E70="",0,IFERROR(VLOOKUP(E70,档案费管理台账!$D$4:$H$1000,5,0),0))</f>
        <v>0</v>
      </c>
      <c r="I70" s="57"/>
      <c r="J70" s="57"/>
      <c r="K70" s="57"/>
      <c r="L70" s="57"/>
      <c r="M70" s="58" t="str">
        <f t="shared" si="35"/>
        <v/>
      </c>
      <c r="N70" s="73"/>
      <c r="AC70" s="149"/>
    </row>
    <row r="71" spans="1:29">
      <c r="A71" s="97" t="str">
        <f t="shared" si="33"/>
        <v/>
      </c>
      <c r="B71" s="98" t="str">
        <f t="shared" si="31"/>
        <v/>
      </c>
      <c r="C71" s="99"/>
      <c r="D71" s="137"/>
      <c r="E71" s="100"/>
      <c r="F71" s="57"/>
      <c r="G71" s="58">
        <f t="shared" si="34"/>
        <v>0</v>
      </c>
      <c r="H71" s="58">
        <f>IF(E71="",0,IFERROR(VLOOKUP(E71,档案费管理台账!$D$4:$H$1000,5,0),0))</f>
        <v>0</v>
      </c>
      <c r="I71" s="57"/>
      <c r="J71" s="57"/>
      <c r="K71" s="57"/>
      <c r="L71" s="57"/>
      <c r="M71" s="58" t="str">
        <f t="shared" si="35"/>
        <v/>
      </c>
      <c r="N71" s="73"/>
      <c r="AC71" s="149"/>
    </row>
    <row r="72" spans="1:29">
      <c r="A72" s="97" t="str">
        <f t="shared" si="33"/>
        <v/>
      </c>
      <c r="B72" s="98" t="str">
        <f t="shared" si="31"/>
        <v/>
      </c>
      <c r="C72" s="99"/>
      <c r="D72" s="137"/>
      <c r="E72" s="100"/>
      <c r="F72" s="57"/>
      <c r="G72" s="58">
        <f t="shared" si="34"/>
        <v>0</v>
      </c>
      <c r="H72" s="58">
        <f>IF(E72="",0,IFERROR(VLOOKUP(E72,档案费管理台账!$D$4:$H$1000,5,0),0))</f>
        <v>0</v>
      </c>
      <c r="I72" s="57"/>
      <c r="J72" s="57"/>
      <c r="K72" s="57"/>
      <c r="L72" s="57"/>
      <c r="M72" s="58" t="str">
        <f t="shared" si="35"/>
        <v/>
      </c>
      <c r="N72" s="73"/>
      <c r="AC72" s="149"/>
    </row>
    <row r="73" spans="1:29">
      <c r="A73" s="97" t="str">
        <f t="shared" si="33"/>
        <v/>
      </c>
      <c r="B73" s="98" t="str">
        <f t="shared" si="31"/>
        <v/>
      </c>
      <c r="C73" s="99"/>
      <c r="D73" s="137"/>
      <c r="E73" s="100"/>
      <c r="F73" s="57"/>
      <c r="G73" s="58">
        <f t="shared" si="34"/>
        <v>0</v>
      </c>
      <c r="H73" s="58">
        <f>IF(E73="",0,IFERROR(VLOOKUP(E73,档案费管理台账!$D$4:$H$1000,5,0),0))</f>
        <v>0</v>
      </c>
      <c r="I73" s="57"/>
      <c r="J73" s="57"/>
      <c r="K73" s="57"/>
      <c r="L73" s="57"/>
      <c r="M73" s="58" t="str">
        <f t="shared" si="35"/>
        <v/>
      </c>
      <c r="N73" s="73"/>
      <c r="AC73" s="149"/>
    </row>
    <row r="74" spans="1:29">
      <c r="A74" s="97" t="str">
        <f t="shared" si="33"/>
        <v/>
      </c>
      <c r="B74" s="98" t="str">
        <f t="shared" si="31"/>
        <v/>
      </c>
      <c r="C74" s="99"/>
      <c r="D74" s="137"/>
      <c r="E74" s="100"/>
      <c r="F74" s="57"/>
      <c r="G74" s="58">
        <f t="shared" si="34"/>
        <v>0</v>
      </c>
      <c r="H74" s="58">
        <f>IF(E74="",0,IFERROR(VLOOKUP(E74,档案费管理台账!$D$4:$H$1000,5,0),0))</f>
        <v>0</v>
      </c>
      <c r="I74" s="57"/>
      <c r="J74" s="57"/>
      <c r="K74" s="57"/>
      <c r="L74" s="57"/>
      <c r="M74" s="58" t="str">
        <f t="shared" si="35"/>
        <v/>
      </c>
      <c r="N74" s="73"/>
      <c r="AC74" s="149"/>
    </row>
    <row r="75" spans="1:29">
      <c r="A75" s="97" t="str">
        <f t="shared" si="33"/>
        <v/>
      </c>
      <c r="B75" s="98" t="str">
        <f t="shared" si="31"/>
        <v/>
      </c>
      <c r="C75" s="99"/>
      <c r="D75" s="137"/>
      <c r="E75" s="100"/>
      <c r="F75" s="57"/>
      <c r="G75" s="58">
        <f t="shared" si="34"/>
        <v>0</v>
      </c>
      <c r="H75" s="58">
        <f>IF(E75="",0,IFERROR(VLOOKUP(E75,档案费管理台账!$D$4:$H$1000,5,0),0))</f>
        <v>0</v>
      </c>
      <c r="I75" s="57"/>
      <c r="J75" s="57"/>
      <c r="K75" s="57"/>
      <c r="L75" s="57"/>
      <c r="M75" s="58" t="str">
        <f t="shared" si="35"/>
        <v/>
      </c>
      <c r="N75" s="73"/>
      <c r="AC75" s="149"/>
    </row>
    <row r="76" spans="1:29">
      <c r="A76" s="97" t="str">
        <f t="shared" si="33"/>
        <v/>
      </c>
      <c r="B76" s="98" t="str">
        <f t="shared" si="31"/>
        <v/>
      </c>
      <c r="C76" s="99"/>
      <c r="D76" s="137"/>
      <c r="E76" s="100"/>
      <c r="F76" s="57"/>
      <c r="G76" s="58">
        <f t="shared" si="34"/>
        <v>0</v>
      </c>
      <c r="H76" s="58">
        <f>IF(E76="",0,IFERROR(VLOOKUP(E76,档案费管理台账!$D$4:$H$1000,5,0),0))</f>
        <v>0</v>
      </c>
      <c r="I76" s="57"/>
      <c r="J76" s="57"/>
      <c r="K76" s="57"/>
      <c r="L76" s="57"/>
      <c r="M76" s="58" t="str">
        <f t="shared" si="35"/>
        <v/>
      </c>
      <c r="N76" s="73"/>
      <c r="AC76" s="149"/>
    </row>
    <row r="77" spans="1:29">
      <c r="A77" s="97" t="str">
        <f t="shared" si="33"/>
        <v/>
      </c>
      <c r="B77" s="98" t="str">
        <f t="shared" si="31"/>
        <v/>
      </c>
      <c r="C77" s="99"/>
      <c r="D77" s="137"/>
      <c r="E77" s="100"/>
      <c r="F77" s="57"/>
      <c r="G77" s="58">
        <f t="shared" si="34"/>
        <v>0</v>
      </c>
      <c r="H77" s="58">
        <f>IF(E77="",0,IFERROR(VLOOKUP(E77,档案费管理台账!$D$4:$H$1000,5,0),0))</f>
        <v>0</v>
      </c>
      <c r="I77" s="57"/>
      <c r="J77" s="57"/>
      <c r="K77" s="57"/>
      <c r="L77" s="57"/>
      <c r="M77" s="58" t="str">
        <f t="shared" si="35"/>
        <v/>
      </c>
      <c r="N77" s="73"/>
      <c r="AC77" s="149"/>
    </row>
    <row r="78" spans="1:29">
      <c r="A78" s="97" t="str">
        <f t="shared" si="33"/>
        <v/>
      </c>
      <c r="B78" s="98" t="str">
        <f t="shared" si="31"/>
        <v/>
      </c>
      <c r="C78" s="99"/>
      <c r="D78" s="137"/>
      <c r="E78" s="100"/>
      <c r="F78" s="57"/>
      <c r="G78" s="58">
        <f t="shared" si="34"/>
        <v>0</v>
      </c>
      <c r="H78" s="58">
        <f>IF(E78="",0,IFERROR(VLOOKUP(E78,档案费管理台账!$D$4:$H$1000,5,0),0))</f>
        <v>0</v>
      </c>
      <c r="I78" s="57"/>
      <c r="J78" s="57"/>
      <c r="K78" s="57"/>
      <c r="L78" s="57"/>
      <c r="M78" s="58" t="str">
        <f t="shared" si="35"/>
        <v/>
      </c>
      <c r="N78" s="73"/>
      <c r="AC78" s="149"/>
    </row>
    <row r="79" spans="1:29">
      <c r="A79" s="97" t="str">
        <f t="shared" si="33"/>
        <v/>
      </c>
      <c r="B79" s="98" t="str">
        <f t="shared" si="31"/>
        <v/>
      </c>
      <c r="C79" s="99"/>
      <c r="D79" s="137"/>
      <c r="E79" s="100"/>
      <c r="F79" s="57"/>
      <c r="G79" s="58">
        <f t="shared" si="34"/>
        <v>0</v>
      </c>
      <c r="H79" s="58">
        <f>IF(E79="",0,IFERROR(VLOOKUP(E79,档案费管理台账!$D$4:$H$1000,5,0),0))</f>
        <v>0</v>
      </c>
      <c r="I79" s="57"/>
      <c r="J79" s="57"/>
      <c r="K79" s="57"/>
      <c r="L79" s="57"/>
      <c r="M79" s="58" t="str">
        <f t="shared" si="35"/>
        <v/>
      </c>
      <c r="N79" s="73"/>
      <c r="AC79" s="149"/>
    </row>
    <row r="80" spans="1:29">
      <c r="A80" s="97" t="str">
        <f t="shared" si="33"/>
        <v/>
      </c>
      <c r="B80" s="98" t="str">
        <f t="shared" si="31"/>
        <v/>
      </c>
      <c r="C80" s="99"/>
      <c r="D80" s="137"/>
      <c r="E80" s="100"/>
      <c r="F80" s="57"/>
      <c r="G80" s="58">
        <f t="shared" si="34"/>
        <v>0</v>
      </c>
      <c r="H80" s="58">
        <f>IF(E80="",0,IFERROR(VLOOKUP(E80,档案费管理台账!$D$4:$H$1000,5,0),0))</f>
        <v>0</v>
      </c>
      <c r="I80" s="57"/>
      <c r="J80" s="57"/>
      <c r="K80" s="57"/>
      <c r="L80" s="57"/>
      <c r="M80" s="58" t="str">
        <f t="shared" si="35"/>
        <v/>
      </c>
      <c r="N80" s="73"/>
      <c r="AC80" s="149"/>
    </row>
    <row r="81" spans="1:29">
      <c r="A81" s="97" t="str">
        <f t="shared" si="33"/>
        <v/>
      </c>
      <c r="B81" s="98" t="str">
        <f t="shared" si="31"/>
        <v/>
      </c>
      <c r="C81" s="99"/>
      <c r="D81" s="137"/>
      <c r="E81" s="100"/>
      <c r="F81" s="57"/>
      <c r="G81" s="58">
        <f t="shared" si="34"/>
        <v>0</v>
      </c>
      <c r="H81" s="58">
        <f>IF(E81="",0,IFERROR(VLOOKUP(E81,档案费管理台账!$D$4:$H$1000,5,0),0))</f>
        <v>0</v>
      </c>
      <c r="I81" s="57"/>
      <c r="J81" s="57"/>
      <c r="K81" s="57"/>
      <c r="L81" s="57"/>
      <c r="M81" s="58" t="str">
        <f t="shared" si="35"/>
        <v/>
      </c>
      <c r="N81" s="73"/>
      <c r="AC81" s="149"/>
    </row>
    <row r="82" spans="1:29">
      <c r="A82" s="97" t="str">
        <f t="shared" si="33"/>
        <v/>
      </c>
      <c r="B82" s="98" t="str">
        <f t="shared" si="31"/>
        <v/>
      </c>
      <c r="C82" s="99"/>
      <c r="D82" s="137"/>
      <c r="E82" s="100"/>
      <c r="F82" s="57"/>
      <c r="G82" s="58">
        <f t="shared" si="34"/>
        <v>0</v>
      </c>
      <c r="H82" s="58">
        <f>IF(E82="",0,IFERROR(VLOOKUP(E82,档案费管理台账!$D$4:$H$1000,5,0),0))</f>
        <v>0</v>
      </c>
      <c r="I82" s="57"/>
      <c r="J82" s="57"/>
      <c r="K82" s="57"/>
      <c r="L82" s="57"/>
      <c r="M82" s="58" t="str">
        <f t="shared" si="35"/>
        <v/>
      </c>
      <c r="N82" s="73"/>
      <c r="AC82" s="149"/>
    </row>
    <row r="83" spans="1:29">
      <c r="A83" s="97" t="str">
        <f t="shared" si="33"/>
        <v/>
      </c>
      <c r="B83" s="98" t="str">
        <f t="shared" si="31"/>
        <v/>
      </c>
      <c r="C83" s="99"/>
      <c r="D83" s="137"/>
      <c r="E83" s="100"/>
      <c r="F83" s="57"/>
      <c r="G83" s="58">
        <f t="shared" si="34"/>
        <v>0</v>
      </c>
      <c r="H83" s="58">
        <f>IF(E83="",0,IFERROR(VLOOKUP(E83,档案费管理台账!$D$4:$H$1000,5,0),0))</f>
        <v>0</v>
      </c>
      <c r="I83" s="57"/>
      <c r="J83" s="57"/>
      <c r="K83" s="57"/>
      <c r="L83" s="57"/>
      <c r="M83" s="58" t="str">
        <f t="shared" si="35"/>
        <v/>
      </c>
      <c r="N83" s="73"/>
      <c r="AC83" s="149"/>
    </row>
    <row r="84" spans="1:29">
      <c r="A84" s="97" t="str">
        <f t="shared" si="33"/>
        <v/>
      </c>
      <c r="B84" s="98" t="str">
        <f t="shared" si="31"/>
        <v/>
      </c>
      <c r="C84" s="99"/>
      <c r="D84" s="137"/>
      <c r="E84" s="100"/>
      <c r="F84" s="57"/>
      <c r="G84" s="58">
        <f t="shared" si="34"/>
        <v>0</v>
      </c>
      <c r="H84" s="58">
        <f>IF(E84="",0,IFERROR(VLOOKUP(E84,档案费管理台账!$D$4:$H$1000,5,0),0))</f>
        <v>0</v>
      </c>
      <c r="I84" s="57"/>
      <c r="J84" s="57"/>
      <c r="K84" s="57"/>
      <c r="L84" s="57"/>
      <c r="M84" s="58" t="str">
        <f t="shared" si="35"/>
        <v/>
      </c>
      <c r="N84" s="73"/>
      <c r="AC84" s="149"/>
    </row>
    <row r="85" spans="1:29">
      <c r="A85" s="97" t="str">
        <f t="shared" si="33"/>
        <v/>
      </c>
      <c r="B85" s="98" t="str">
        <f t="shared" si="31"/>
        <v/>
      </c>
      <c r="C85" s="99"/>
      <c r="D85" s="137"/>
      <c r="E85" s="100"/>
      <c r="F85" s="57"/>
      <c r="G85" s="58">
        <f t="shared" si="34"/>
        <v>0</v>
      </c>
      <c r="H85" s="58">
        <f>IF(E85="",0,IFERROR(VLOOKUP(E85,档案费管理台账!$D$4:$H$1000,5,0),0))</f>
        <v>0</v>
      </c>
      <c r="I85" s="57"/>
      <c r="J85" s="57"/>
      <c r="K85" s="57"/>
      <c r="L85" s="57"/>
      <c r="M85" s="58" t="str">
        <f t="shared" si="35"/>
        <v/>
      </c>
      <c r="N85" s="73"/>
      <c r="AC85" s="149"/>
    </row>
    <row r="86" spans="1:29">
      <c r="A86" s="97" t="str">
        <f t="shared" si="33"/>
        <v/>
      </c>
      <c r="B86" s="98" t="str">
        <f t="shared" si="31"/>
        <v/>
      </c>
      <c r="C86" s="99"/>
      <c r="D86" s="137"/>
      <c r="E86" s="100"/>
      <c r="F86" s="57"/>
      <c r="G86" s="58">
        <f t="shared" si="34"/>
        <v>0</v>
      </c>
      <c r="H86" s="58">
        <f>IF(E86="",0,IFERROR(VLOOKUP(E86,档案费管理台账!$D$4:$H$1000,5,0),0))</f>
        <v>0</v>
      </c>
      <c r="I86" s="57"/>
      <c r="J86" s="57"/>
      <c r="K86" s="57"/>
      <c r="L86" s="57"/>
      <c r="M86" s="58" t="str">
        <f t="shared" si="35"/>
        <v/>
      </c>
      <c r="N86" s="73"/>
      <c r="AC86" s="149"/>
    </row>
    <row r="87" spans="1:29">
      <c r="A87" s="97" t="str">
        <f t="shared" si="33"/>
        <v/>
      </c>
      <c r="B87" s="98" t="str">
        <f t="shared" si="31"/>
        <v/>
      </c>
      <c r="C87" s="99"/>
      <c r="D87" s="137"/>
      <c r="E87" s="100"/>
      <c r="F87" s="57"/>
      <c r="G87" s="58">
        <f t="shared" si="34"/>
        <v>0</v>
      </c>
      <c r="H87" s="58">
        <f>IF(E87="",0,IFERROR(VLOOKUP(E87,档案费管理台账!$D$4:$H$1000,5,0),0))</f>
        <v>0</v>
      </c>
      <c r="I87" s="57"/>
      <c r="J87" s="57"/>
      <c r="K87" s="57"/>
      <c r="L87" s="57"/>
      <c r="M87" s="58" t="str">
        <f t="shared" si="35"/>
        <v/>
      </c>
      <c r="N87" s="73"/>
      <c r="AC87" s="149"/>
    </row>
    <row r="88" spans="1:29">
      <c r="A88" s="97" t="str">
        <f t="shared" si="33"/>
        <v/>
      </c>
      <c r="B88" s="98" t="str">
        <f t="shared" si="31"/>
        <v/>
      </c>
      <c r="C88" s="99"/>
      <c r="D88" s="137"/>
      <c r="E88" s="100"/>
      <c r="F88" s="57"/>
      <c r="G88" s="58">
        <f t="shared" si="34"/>
        <v>0</v>
      </c>
      <c r="H88" s="58">
        <f>IF(E88="",0,IFERROR(VLOOKUP(E88,档案费管理台账!$D$4:$H$1000,5,0),0))</f>
        <v>0</v>
      </c>
      <c r="I88" s="57"/>
      <c r="J88" s="57"/>
      <c r="K88" s="57"/>
      <c r="L88" s="57"/>
      <c r="M88" s="58" t="str">
        <f t="shared" si="35"/>
        <v/>
      </c>
      <c r="N88" s="73"/>
      <c r="AC88" s="149"/>
    </row>
    <row r="89" spans="1:29">
      <c r="A89" s="97" t="str">
        <f t="shared" si="33"/>
        <v/>
      </c>
      <c r="B89" s="98" t="str">
        <f t="shared" si="31"/>
        <v/>
      </c>
      <c r="C89" s="99"/>
      <c r="D89" s="137"/>
      <c r="E89" s="100"/>
      <c r="F89" s="57"/>
      <c r="G89" s="58">
        <f t="shared" si="34"/>
        <v>0</v>
      </c>
      <c r="H89" s="58">
        <f>IF(E89="",0,IFERROR(VLOOKUP(E89,档案费管理台账!$D$4:$H$1000,5,0),0))</f>
        <v>0</v>
      </c>
      <c r="I89" s="57"/>
      <c r="J89" s="57"/>
      <c r="K89" s="57"/>
      <c r="L89" s="57"/>
      <c r="M89" s="58" t="str">
        <f t="shared" si="35"/>
        <v/>
      </c>
      <c r="N89" s="73"/>
      <c r="AC89" s="149"/>
    </row>
    <row r="90" spans="1:29">
      <c r="A90" s="97" t="str">
        <f t="shared" si="33"/>
        <v/>
      </c>
      <c r="B90" s="98" t="str">
        <f t="shared" si="31"/>
        <v/>
      </c>
      <c r="C90" s="99"/>
      <c r="D90" s="137"/>
      <c r="E90" s="100"/>
      <c r="F90" s="57"/>
      <c r="G90" s="58">
        <f t="shared" si="34"/>
        <v>0</v>
      </c>
      <c r="H90" s="58">
        <f>IF(E90="",0,IFERROR(VLOOKUP(E90,档案费管理台账!$D$4:$H$1000,5,0),0))</f>
        <v>0</v>
      </c>
      <c r="I90" s="57"/>
      <c r="J90" s="57"/>
      <c r="K90" s="57"/>
      <c r="L90" s="57"/>
      <c r="M90" s="58" t="str">
        <f t="shared" si="35"/>
        <v/>
      </c>
      <c r="N90" s="73"/>
      <c r="AC90" s="149"/>
    </row>
    <row r="91" spans="1:29">
      <c r="A91" s="97" t="str">
        <f t="shared" si="33"/>
        <v/>
      </c>
      <c r="B91" s="98" t="str">
        <f t="shared" si="31"/>
        <v/>
      </c>
      <c r="C91" s="99"/>
      <c r="D91" s="137"/>
      <c r="E91" s="100"/>
      <c r="F91" s="57"/>
      <c r="G91" s="58">
        <f t="shared" si="34"/>
        <v>0</v>
      </c>
      <c r="H91" s="58">
        <f>IF(E91="",0,IFERROR(VLOOKUP(E91,档案费管理台账!$D$4:$H$1000,5,0),0))</f>
        <v>0</v>
      </c>
      <c r="I91" s="57"/>
      <c r="J91" s="57"/>
      <c r="K91" s="57"/>
      <c r="L91" s="57"/>
      <c r="M91" s="58" t="str">
        <f t="shared" si="35"/>
        <v/>
      </c>
      <c r="N91" s="73"/>
      <c r="AC91" s="149"/>
    </row>
    <row r="92" spans="1:29">
      <c r="A92" s="97" t="str">
        <f t="shared" si="33"/>
        <v/>
      </c>
      <c r="B92" s="98" t="str">
        <f t="shared" si="31"/>
        <v/>
      </c>
      <c r="C92" s="99"/>
      <c r="D92" s="137"/>
      <c r="E92" s="100"/>
      <c r="F92" s="57"/>
      <c r="G92" s="58">
        <f t="shared" si="34"/>
        <v>0</v>
      </c>
      <c r="H92" s="58">
        <f>IF(E92="",0,IFERROR(VLOOKUP(E92,档案费管理台账!$D$4:$H$1000,5,0),0))</f>
        <v>0</v>
      </c>
      <c r="I92" s="57"/>
      <c r="J92" s="57"/>
      <c r="K92" s="57"/>
      <c r="L92" s="57"/>
      <c r="M92" s="58" t="str">
        <f t="shared" si="35"/>
        <v/>
      </c>
      <c r="N92" s="73"/>
      <c r="AC92" s="149"/>
    </row>
    <row r="93" spans="1:29">
      <c r="A93" s="97" t="str">
        <f t="shared" si="33"/>
        <v/>
      </c>
      <c r="B93" s="98" t="str">
        <f t="shared" si="31"/>
        <v/>
      </c>
      <c r="C93" s="99"/>
      <c r="D93" s="137"/>
      <c r="E93" s="100"/>
      <c r="F93" s="57"/>
      <c r="G93" s="58">
        <f t="shared" si="34"/>
        <v>0</v>
      </c>
      <c r="H93" s="58">
        <f>IF(E93="",0,IFERROR(VLOOKUP(E93,档案费管理台账!$D$4:$H$1000,5,0),0))</f>
        <v>0</v>
      </c>
      <c r="I93" s="57"/>
      <c r="J93" s="57"/>
      <c r="K93" s="57"/>
      <c r="L93" s="57"/>
      <c r="M93" s="58" t="str">
        <f t="shared" si="35"/>
        <v/>
      </c>
      <c r="N93" s="73"/>
      <c r="AC93" s="149"/>
    </row>
    <row r="94" spans="1:29">
      <c r="A94" s="97" t="str">
        <f t="shared" si="33"/>
        <v/>
      </c>
      <c r="B94" s="98" t="str">
        <f t="shared" si="31"/>
        <v/>
      </c>
      <c r="C94" s="99"/>
      <c r="D94" s="137"/>
      <c r="E94" s="100"/>
      <c r="F94" s="57"/>
      <c r="G94" s="58">
        <f t="shared" si="34"/>
        <v>0</v>
      </c>
      <c r="H94" s="58">
        <f>IF(E94="",0,IFERROR(VLOOKUP(E94,档案费管理台账!$D$4:$H$1000,5,0),0))</f>
        <v>0</v>
      </c>
      <c r="I94" s="57"/>
      <c r="J94" s="57"/>
      <c r="K94" s="57"/>
      <c r="L94" s="57"/>
      <c r="M94" s="58" t="str">
        <f t="shared" si="35"/>
        <v/>
      </c>
      <c r="N94" s="73"/>
      <c r="AC94" s="149"/>
    </row>
    <row r="95" spans="1:29">
      <c r="A95" s="97" t="str">
        <f t="shared" si="33"/>
        <v/>
      </c>
      <c r="B95" s="98" t="str">
        <f t="shared" si="31"/>
        <v/>
      </c>
      <c r="C95" s="99"/>
      <c r="D95" s="137"/>
      <c r="E95" s="100"/>
      <c r="F95" s="57"/>
      <c r="G95" s="58">
        <f t="shared" si="34"/>
        <v>0</v>
      </c>
      <c r="H95" s="58">
        <f>IF(E95="",0,IFERROR(VLOOKUP(E95,档案费管理台账!$D$4:$H$1000,5,0),0))</f>
        <v>0</v>
      </c>
      <c r="I95" s="57"/>
      <c r="J95" s="57"/>
      <c r="K95" s="57"/>
      <c r="L95" s="57"/>
      <c r="M95" s="58" t="str">
        <f t="shared" si="35"/>
        <v/>
      </c>
      <c r="N95" s="73"/>
      <c r="AC95" s="149"/>
    </row>
    <row r="96" spans="1:29">
      <c r="A96" s="97" t="str">
        <f t="shared" si="33"/>
        <v/>
      </c>
      <c r="B96" s="98" t="str">
        <f t="shared" si="31"/>
        <v/>
      </c>
      <c r="C96" s="99"/>
      <c r="D96" s="137"/>
      <c r="E96" s="100"/>
      <c r="F96" s="57"/>
      <c r="G96" s="58">
        <f t="shared" si="34"/>
        <v>0</v>
      </c>
      <c r="H96" s="58">
        <f>IF(E96="",0,IFERROR(VLOOKUP(E96,档案费管理台账!$D$4:$H$1000,5,0),0))</f>
        <v>0</v>
      </c>
      <c r="I96" s="57"/>
      <c r="J96" s="57"/>
      <c r="K96" s="57"/>
      <c r="L96" s="57"/>
      <c r="M96" s="58" t="str">
        <f t="shared" si="35"/>
        <v/>
      </c>
      <c r="N96" s="73"/>
      <c r="AC96" s="149"/>
    </row>
    <row r="97" spans="1:29">
      <c r="A97" s="97" t="str">
        <f t="shared" si="33"/>
        <v/>
      </c>
      <c r="B97" s="98" t="str">
        <f t="shared" si="31"/>
        <v/>
      </c>
      <c r="C97" s="99"/>
      <c r="D97" s="137"/>
      <c r="E97" s="100"/>
      <c r="F97" s="57"/>
      <c r="G97" s="58">
        <f t="shared" si="34"/>
        <v>0</v>
      </c>
      <c r="H97" s="58">
        <f>IF(E97="",0,IFERROR(VLOOKUP(E97,档案费管理台账!$D$4:$H$1000,5,0),0))</f>
        <v>0</v>
      </c>
      <c r="I97" s="57"/>
      <c r="J97" s="57"/>
      <c r="K97" s="57"/>
      <c r="L97" s="57"/>
      <c r="M97" s="58" t="str">
        <f t="shared" si="35"/>
        <v/>
      </c>
      <c r="N97" s="73"/>
      <c r="AC97" s="149"/>
    </row>
    <row r="98" spans="1:29">
      <c r="A98" s="97" t="str">
        <f t="shared" si="33"/>
        <v/>
      </c>
      <c r="B98" s="98" t="str">
        <f t="shared" si="31"/>
        <v/>
      </c>
      <c r="C98" s="99"/>
      <c r="D98" s="137"/>
      <c r="E98" s="100"/>
      <c r="F98" s="57"/>
      <c r="G98" s="58">
        <f t="shared" si="34"/>
        <v>0</v>
      </c>
      <c r="H98" s="58">
        <f>IF(E98="",0,IFERROR(VLOOKUP(E98,档案费管理台账!$D$4:$H$1000,5,0),0))</f>
        <v>0</v>
      </c>
      <c r="I98" s="57"/>
      <c r="J98" s="57"/>
      <c r="K98" s="57"/>
      <c r="L98" s="57"/>
      <c r="M98" s="58" t="str">
        <f t="shared" si="35"/>
        <v/>
      </c>
      <c r="N98" s="73"/>
      <c r="AC98" s="149"/>
    </row>
    <row r="99" spans="1:29">
      <c r="A99" s="97" t="str">
        <f t="shared" si="33"/>
        <v/>
      </c>
      <c r="B99" s="98" t="str">
        <f t="shared" si="31"/>
        <v/>
      </c>
      <c r="C99" s="99"/>
      <c r="D99" s="137"/>
      <c r="E99" s="100"/>
      <c r="F99" s="57"/>
      <c r="G99" s="58">
        <f t="shared" si="34"/>
        <v>0</v>
      </c>
      <c r="H99" s="58">
        <f>IF(E99="",0,IFERROR(VLOOKUP(E99,档案费管理台账!$D$4:$H$1000,5,0),0))</f>
        <v>0</v>
      </c>
      <c r="I99" s="57"/>
      <c r="J99" s="57"/>
      <c r="K99" s="57"/>
      <c r="L99" s="57"/>
      <c r="M99" s="58" t="str">
        <f t="shared" si="35"/>
        <v/>
      </c>
      <c r="N99" s="73"/>
      <c r="AC99" s="149"/>
    </row>
    <row r="100" spans="1:29">
      <c r="A100" s="97" t="str">
        <f t="shared" si="33"/>
        <v/>
      </c>
      <c r="B100" s="98" t="str">
        <f t="shared" si="31"/>
        <v/>
      </c>
      <c r="C100" s="99"/>
      <c r="D100" s="137"/>
      <c r="E100" s="100"/>
      <c r="F100" s="57"/>
      <c r="G100" s="58">
        <f t="shared" si="34"/>
        <v>0</v>
      </c>
      <c r="H100" s="58">
        <f>IF(E100="",0,IFERROR(VLOOKUP(E100,档案费管理台账!$D$4:$H$1000,5,0),0))</f>
        <v>0</v>
      </c>
      <c r="I100" s="57"/>
      <c r="J100" s="57"/>
      <c r="K100" s="57"/>
      <c r="L100" s="57"/>
      <c r="M100" s="58" t="str">
        <f t="shared" si="35"/>
        <v/>
      </c>
      <c r="N100" s="73"/>
      <c r="AC100" s="149"/>
    </row>
    <row r="101" spans="1:29">
      <c r="A101" s="97" t="str">
        <f t="shared" si="33"/>
        <v/>
      </c>
      <c r="B101" s="98" t="str">
        <f t="shared" si="31"/>
        <v/>
      </c>
      <c r="C101" s="99"/>
      <c r="D101" s="137"/>
      <c r="E101" s="100"/>
      <c r="F101" s="57"/>
      <c r="G101" s="58">
        <f t="shared" si="34"/>
        <v>0</v>
      </c>
      <c r="H101" s="58">
        <f>IF(E101="",0,IFERROR(VLOOKUP(E101,档案费管理台账!$D$4:$H$1000,5,0),0))</f>
        <v>0</v>
      </c>
      <c r="I101" s="57"/>
      <c r="J101" s="57"/>
      <c r="K101" s="57"/>
      <c r="L101" s="57"/>
      <c r="M101" s="58" t="str">
        <f t="shared" si="35"/>
        <v/>
      </c>
      <c r="N101" s="73"/>
      <c r="AC101" s="149"/>
    </row>
    <row r="102" spans="1:29">
      <c r="A102" s="97" t="str">
        <f t="shared" si="33"/>
        <v/>
      </c>
      <c r="B102" s="98" t="str">
        <f t="shared" si="31"/>
        <v/>
      </c>
      <c r="C102" s="99"/>
      <c r="D102" s="137"/>
      <c r="E102" s="100"/>
      <c r="F102" s="57"/>
      <c r="G102" s="58">
        <f t="shared" si="34"/>
        <v>0</v>
      </c>
      <c r="H102" s="58">
        <f>IF(E102="",0,IFERROR(VLOOKUP(E102,档案费管理台账!$D$4:$H$1000,5,0),0))</f>
        <v>0</v>
      </c>
      <c r="I102" s="57"/>
      <c r="J102" s="57"/>
      <c r="K102" s="57"/>
      <c r="L102" s="57"/>
      <c r="M102" s="58" t="str">
        <f t="shared" si="35"/>
        <v/>
      </c>
      <c r="N102" s="73"/>
      <c r="AC102" s="149"/>
    </row>
    <row r="103" spans="1:29">
      <c r="A103" s="97" t="str">
        <f t="shared" si="33"/>
        <v/>
      </c>
      <c r="B103" s="98" t="str">
        <f t="shared" si="31"/>
        <v/>
      </c>
      <c r="C103" s="99"/>
      <c r="D103" s="137"/>
      <c r="E103" s="100"/>
      <c r="F103" s="57"/>
      <c r="G103" s="58">
        <f t="shared" si="34"/>
        <v>0</v>
      </c>
      <c r="H103" s="58">
        <f>IF(E103="",0,IFERROR(VLOOKUP(E103,档案费管理台账!$D$4:$H$1000,5,0),0))</f>
        <v>0</v>
      </c>
      <c r="I103" s="57"/>
      <c r="J103" s="57"/>
      <c r="K103" s="57"/>
      <c r="L103" s="57"/>
      <c r="M103" s="58" t="str">
        <f t="shared" si="35"/>
        <v/>
      </c>
      <c r="N103" s="73"/>
      <c r="AC103" s="149"/>
    </row>
    <row r="104" spans="1:29">
      <c r="A104" s="97" t="str">
        <f t="shared" si="33"/>
        <v/>
      </c>
      <c r="B104" s="98" t="str">
        <f t="shared" si="31"/>
        <v/>
      </c>
      <c r="C104" s="99"/>
      <c r="D104" s="137"/>
      <c r="E104" s="100"/>
      <c r="F104" s="57"/>
      <c r="G104" s="58">
        <f t="shared" si="34"/>
        <v>0</v>
      </c>
      <c r="H104" s="58">
        <f>IF(E104="",0,IFERROR(VLOOKUP(E104,档案费管理台账!$D$4:$H$1000,5,0),0))</f>
        <v>0</v>
      </c>
      <c r="I104" s="57"/>
      <c r="J104" s="57"/>
      <c r="K104" s="57"/>
      <c r="L104" s="57"/>
      <c r="M104" s="58" t="str">
        <f t="shared" si="35"/>
        <v/>
      </c>
      <c r="N104" s="73"/>
      <c r="AC104" s="149"/>
    </row>
    <row r="105" spans="1:29">
      <c r="A105" s="97" t="str">
        <f t="shared" si="33"/>
        <v/>
      </c>
      <c r="B105" s="98" t="str">
        <f t="shared" si="31"/>
        <v/>
      </c>
      <c r="C105" s="99"/>
      <c r="D105" s="137"/>
      <c r="E105" s="100"/>
      <c r="F105" s="57"/>
      <c r="G105" s="58">
        <f t="shared" si="34"/>
        <v>0</v>
      </c>
      <c r="H105" s="58">
        <f>IF(E105="",0,IFERROR(VLOOKUP(E105,档案费管理台账!$D$4:$H$1000,5,0),0))</f>
        <v>0</v>
      </c>
      <c r="I105" s="57"/>
      <c r="J105" s="57"/>
      <c r="K105" s="57"/>
      <c r="L105" s="57"/>
      <c r="M105" s="58" t="str">
        <f t="shared" si="35"/>
        <v/>
      </c>
      <c r="N105" s="73"/>
      <c r="AC105" s="149"/>
    </row>
    <row r="106" spans="1:29">
      <c r="A106" s="97" t="str">
        <f t="shared" si="33"/>
        <v/>
      </c>
      <c r="B106" s="98" t="str">
        <f t="shared" si="31"/>
        <v/>
      </c>
      <c r="C106" s="99"/>
      <c r="D106" s="137"/>
      <c r="E106" s="100"/>
      <c r="F106" s="57"/>
      <c r="G106" s="58">
        <f t="shared" si="34"/>
        <v>0</v>
      </c>
      <c r="H106" s="58">
        <f>IF(E106="",0,IFERROR(VLOOKUP(E106,档案费管理台账!$D$4:$H$1000,5,0),0))</f>
        <v>0</v>
      </c>
      <c r="I106" s="57"/>
      <c r="J106" s="57"/>
      <c r="K106" s="57"/>
      <c r="L106" s="57"/>
      <c r="M106" s="58" t="str">
        <f t="shared" si="35"/>
        <v/>
      </c>
      <c r="N106" s="73"/>
      <c r="AC106" s="149"/>
    </row>
    <row r="107" spans="1:29">
      <c r="A107" s="97" t="str">
        <f t="shared" si="33"/>
        <v/>
      </c>
      <c r="B107" s="98" t="str">
        <f t="shared" si="31"/>
        <v/>
      </c>
      <c r="C107" s="99"/>
      <c r="D107" s="137"/>
      <c r="E107" s="100"/>
      <c r="F107" s="57"/>
      <c r="G107" s="58">
        <f t="shared" si="34"/>
        <v>0</v>
      </c>
      <c r="H107" s="58">
        <f>IF(E107="",0,IFERROR(VLOOKUP(E107,档案费管理台账!$D$4:$H$1000,5,0),0))</f>
        <v>0</v>
      </c>
      <c r="I107" s="57"/>
      <c r="J107" s="57"/>
      <c r="K107" s="57"/>
      <c r="L107" s="57"/>
      <c r="M107" s="58" t="str">
        <f t="shared" si="35"/>
        <v/>
      </c>
      <c r="N107" s="73"/>
      <c r="AC107" s="149"/>
    </row>
    <row r="108" spans="1:29">
      <c r="A108" s="97" t="str">
        <f t="shared" si="33"/>
        <v/>
      </c>
      <c r="B108" s="98" t="str">
        <f t="shared" ref="B108:B171" si="36">IF(C108="","",MONTH(C108)&amp;"月")</f>
        <v/>
      </c>
      <c r="C108" s="99"/>
      <c r="D108" s="137"/>
      <c r="E108" s="100"/>
      <c r="F108" s="57"/>
      <c r="G108" s="58">
        <f t="shared" si="34"/>
        <v>0</v>
      </c>
      <c r="H108" s="58">
        <f>IF(E108="",0,IFERROR(VLOOKUP(E108,档案费管理台账!$D$4:$H$1000,5,0),0))</f>
        <v>0</v>
      </c>
      <c r="I108" s="57"/>
      <c r="J108" s="57"/>
      <c r="K108" s="57"/>
      <c r="L108" s="57"/>
      <c r="M108" s="58" t="str">
        <f t="shared" si="35"/>
        <v/>
      </c>
      <c r="N108" s="73"/>
      <c r="AC108" s="149"/>
    </row>
    <row r="109" spans="1:29">
      <c r="A109" s="97" t="str">
        <f t="shared" ref="A109:A172" si="37">IF(C109="","",ROW()-42)</f>
        <v/>
      </c>
      <c r="B109" s="98" t="str">
        <f t="shared" si="36"/>
        <v/>
      </c>
      <c r="C109" s="99"/>
      <c r="D109" s="137"/>
      <c r="E109" s="100"/>
      <c r="F109" s="57"/>
      <c r="G109" s="58">
        <f t="shared" ref="G109:G172" si="38">IF(F109="",0,F109*$K$41)</f>
        <v>0</v>
      </c>
      <c r="H109" s="58">
        <f>IF(E109="",0,IFERROR(VLOOKUP(E109,档案费管理台账!$D$4:$H$1000,5,0),0))</f>
        <v>0</v>
      </c>
      <c r="I109" s="57"/>
      <c r="J109" s="57"/>
      <c r="K109" s="57"/>
      <c r="L109" s="57"/>
      <c r="M109" s="58" t="str">
        <f t="shared" ref="M109:M172" si="39">IF(C109="","",ROUND(M108+G109-I109-J109-K109-L109-H109,2))</f>
        <v/>
      </c>
      <c r="N109" s="73"/>
      <c r="AC109" s="149"/>
    </row>
    <row r="110" spans="1:29">
      <c r="A110" s="97" t="str">
        <f t="shared" si="37"/>
        <v/>
      </c>
      <c r="B110" s="98" t="str">
        <f t="shared" si="36"/>
        <v/>
      </c>
      <c r="C110" s="99"/>
      <c r="D110" s="137"/>
      <c r="E110" s="100"/>
      <c r="F110" s="57"/>
      <c r="G110" s="58">
        <f t="shared" si="38"/>
        <v>0</v>
      </c>
      <c r="H110" s="58">
        <f>IF(E110="",0,IFERROR(VLOOKUP(E110,档案费管理台账!$D$4:$H$1000,5,0),0))</f>
        <v>0</v>
      </c>
      <c r="I110" s="57"/>
      <c r="J110" s="57"/>
      <c r="K110" s="57"/>
      <c r="L110" s="57"/>
      <c r="M110" s="58" t="str">
        <f t="shared" si="39"/>
        <v/>
      </c>
      <c r="N110" s="73"/>
      <c r="AC110" s="149"/>
    </row>
    <row r="111" spans="1:29">
      <c r="A111" s="97" t="str">
        <f t="shared" si="37"/>
        <v/>
      </c>
      <c r="B111" s="98" t="str">
        <f t="shared" si="36"/>
        <v/>
      </c>
      <c r="C111" s="99"/>
      <c r="D111" s="137"/>
      <c r="E111" s="100"/>
      <c r="F111" s="57"/>
      <c r="G111" s="58">
        <f t="shared" si="38"/>
        <v>0</v>
      </c>
      <c r="H111" s="58">
        <f>IF(E111="",0,IFERROR(VLOOKUP(E111,档案费管理台账!$D$4:$H$1000,5,0),0))</f>
        <v>0</v>
      </c>
      <c r="I111" s="57"/>
      <c r="J111" s="57"/>
      <c r="K111" s="57"/>
      <c r="L111" s="57"/>
      <c r="M111" s="58" t="str">
        <f t="shared" si="39"/>
        <v/>
      </c>
      <c r="N111" s="73"/>
      <c r="AC111" s="149"/>
    </row>
    <row r="112" spans="1:29">
      <c r="A112" s="97" t="str">
        <f t="shared" si="37"/>
        <v/>
      </c>
      <c r="B112" s="98" t="str">
        <f t="shared" si="36"/>
        <v/>
      </c>
      <c r="C112" s="99"/>
      <c r="D112" s="137"/>
      <c r="E112" s="100"/>
      <c r="F112" s="57"/>
      <c r="G112" s="58">
        <f t="shared" si="38"/>
        <v>0</v>
      </c>
      <c r="H112" s="58">
        <f>IF(E112="",0,IFERROR(VLOOKUP(E112,档案费管理台账!$D$4:$H$1000,5,0),0))</f>
        <v>0</v>
      </c>
      <c r="I112" s="57"/>
      <c r="J112" s="57"/>
      <c r="K112" s="57"/>
      <c r="L112" s="57"/>
      <c r="M112" s="58" t="str">
        <f t="shared" si="39"/>
        <v/>
      </c>
      <c r="N112" s="73"/>
      <c r="AC112" s="149"/>
    </row>
    <row r="113" spans="1:29">
      <c r="A113" s="97" t="str">
        <f t="shared" si="37"/>
        <v/>
      </c>
      <c r="B113" s="98" t="str">
        <f t="shared" si="36"/>
        <v/>
      </c>
      <c r="C113" s="99"/>
      <c r="D113" s="137"/>
      <c r="E113" s="100"/>
      <c r="F113" s="57"/>
      <c r="G113" s="58">
        <f t="shared" si="38"/>
        <v>0</v>
      </c>
      <c r="H113" s="58">
        <f>IF(E113="",0,IFERROR(VLOOKUP(E113,档案费管理台账!$D$4:$H$1000,5,0),0))</f>
        <v>0</v>
      </c>
      <c r="I113" s="57"/>
      <c r="J113" s="57"/>
      <c r="K113" s="57"/>
      <c r="L113" s="57"/>
      <c r="M113" s="58" t="str">
        <f t="shared" si="39"/>
        <v/>
      </c>
      <c r="N113" s="73"/>
      <c r="AC113" s="149"/>
    </row>
    <row r="114" spans="1:29">
      <c r="A114" s="97" t="str">
        <f t="shared" si="37"/>
        <v/>
      </c>
      <c r="B114" s="98" t="str">
        <f t="shared" si="36"/>
        <v/>
      </c>
      <c r="C114" s="99"/>
      <c r="D114" s="137"/>
      <c r="E114" s="100"/>
      <c r="F114" s="57"/>
      <c r="G114" s="58">
        <f t="shared" si="38"/>
        <v>0</v>
      </c>
      <c r="H114" s="58">
        <f>IF(E114="",0,IFERROR(VLOOKUP(E114,档案费管理台账!$D$4:$H$1000,5,0),0))</f>
        <v>0</v>
      </c>
      <c r="I114" s="57"/>
      <c r="J114" s="57"/>
      <c r="K114" s="57"/>
      <c r="L114" s="57"/>
      <c r="M114" s="58" t="str">
        <f t="shared" si="39"/>
        <v/>
      </c>
      <c r="N114" s="73"/>
      <c r="AC114" s="149"/>
    </row>
    <row r="115" spans="1:29">
      <c r="A115" s="97" t="str">
        <f t="shared" si="37"/>
        <v/>
      </c>
      <c r="B115" s="98" t="str">
        <f t="shared" si="36"/>
        <v/>
      </c>
      <c r="C115" s="99"/>
      <c r="D115" s="137"/>
      <c r="E115" s="100"/>
      <c r="F115" s="57"/>
      <c r="G115" s="58">
        <f t="shared" si="38"/>
        <v>0</v>
      </c>
      <c r="H115" s="58">
        <f>IF(E115="",0,IFERROR(VLOOKUP(E115,档案费管理台账!$D$4:$H$1000,5,0),0))</f>
        <v>0</v>
      </c>
      <c r="I115" s="57"/>
      <c r="J115" s="57"/>
      <c r="K115" s="57"/>
      <c r="L115" s="57"/>
      <c r="M115" s="58" t="str">
        <f t="shared" si="39"/>
        <v/>
      </c>
      <c r="N115" s="73"/>
      <c r="AC115" s="149"/>
    </row>
    <row r="116" spans="1:29">
      <c r="A116" s="97" t="str">
        <f t="shared" si="37"/>
        <v/>
      </c>
      <c r="B116" s="98" t="str">
        <f t="shared" si="36"/>
        <v/>
      </c>
      <c r="C116" s="99"/>
      <c r="D116" s="137"/>
      <c r="E116" s="100"/>
      <c r="F116" s="57"/>
      <c r="G116" s="58">
        <f t="shared" si="38"/>
        <v>0</v>
      </c>
      <c r="H116" s="58">
        <f>IF(E116="",0,IFERROR(VLOOKUP(E116,档案费管理台账!$D$4:$H$1000,5,0),0))</f>
        <v>0</v>
      </c>
      <c r="I116" s="57"/>
      <c r="J116" s="57"/>
      <c r="K116" s="57"/>
      <c r="L116" s="57"/>
      <c r="M116" s="58" t="str">
        <f t="shared" si="39"/>
        <v/>
      </c>
      <c r="N116" s="73"/>
      <c r="AC116" s="149"/>
    </row>
    <row r="117" spans="1:29">
      <c r="A117" s="97" t="str">
        <f t="shared" si="37"/>
        <v/>
      </c>
      <c r="B117" s="98" t="str">
        <f t="shared" si="36"/>
        <v/>
      </c>
      <c r="C117" s="99"/>
      <c r="D117" s="137"/>
      <c r="E117" s="100"/>
      <c r="F117" s="57"/>
      <c r="G117" s="58">
        <f t="shared" si="38"/>
        <v>0</v>
      </c>
      <c r="H117" s="58">
        <f>IF(E117="",0,IFERROR(VLOOKUP(E117,档案费管理台账!$D$4:$H$1000,5,0),0))</f>
        <v>0</v>
      </c>
      <c r="I117" s="57"/>
      <c r="J117" s="57"/>
      <c r="K117" s="57"/>
      <c r="L117" s="57"/>
      <c r="M117" s="58" t="str">
        <f t="shared" si="39"/>
        <v/>
      </c>
      <c r="N117" s="73"/>
      <c r="AC117" s="149"/>
    </row>
    <row r="118" spans="1:29">
      <c r="A118" s="97" t="str">
        <f t="shared" si="37"/>
        <v/>
      </c>
      <c r="B118" s="98" t="str">
        <f t="shared" si="36"/>
        <v/>
      </c>
      <c r="C118" s="99"/>
      <c r="D118" s="137"/>
      <c r="E118" s="100"/>
      <c r="F118" s="57"/>
      <c r="G118" s="58">
        <f t="shared" si="38"/>
        <v>0</v>
      </c>
      <c r="H118" s="58">
        <f>IF(E118="",0,IFERROR(VLOOKUP(E118,档案费管理台账!$D$4:$H$1000,5,0),0))</f>
        <v>0</v>
      </c>
      <c r="I118" s="57"/>
      <c r="J118" s="57"/>
      <c r="K118" s="57"/>
      <c r="L118" s="57"/>
      <c r="M118" s="58" t="str">
        <f t="shared" si="39"/>
        <v/>
      </c>
      <c r="N118" s="73"/>
      <c r="AC118" s="149"/>
    </row>
    <row r="119" spans="1:29">
      <c r="A119" s="97" t="str">
        <f t="shared" si="37"/>
        <v/>
      </c>
      <c r="B119" s="98" t="str">
        <f t="shared" si="36"/>
        <v/>
      </c>
      <c r="C119" s="99"/>
      <c r="D119" s="137"/>
      <c r="E119" s="100"/>
      <c r="F119" s="57"/>
      <c r="G119" s="58">
        <f t="shared" si="38"/>
        <v>0</v>
      </c>
      <c r="H119" s="58">
        <f>IF(E119="",0,IFERROR(VLOOKUP(E119,档案费管理台账!$D$4:$H$1000,5,0),0))</f>
        <v>0</v>
      </c>
      <c r="I119" s="57"/>
      <c r="J119" s="57"/>
      <c r="K119" s="57"/>
      <c r="L119" s="57"/>
      <c r="M119" s="58" t="str">
        <f t="shared" si="39"/>
        <v/>
      </c>
      <c r="N119" s="73"/>
      <c r="AC119" s="149"/>
    </row>
    <row r="120" spans="1:29">
      <c r="A120" s="97" t="str">
        <f t="shared" si="37"/>
        <v/>
      </c>
      <c r="B120" s="98" t="str">
        <f t="shared" si="36"/>
        <v/>
      </c>
      <c r="C120" s="99"/>
      <c r="D120" s="137"/>
      <c r="E120" s="100"/>
      <c r="F120" s="57"/>
      <c r="G120" s="58">
        <f t="shared" si="38"/>
        <v>0</v>
      </c>
      <c r="H120" s="58">
        <f>IF(E120="",0,IFERROR(VLOOKUP(E120,档案费管理台账!$D$4:$H$1000,5,0),0))</f>
        <v>0</v>
      </c>
      <c r="I120" s="57"/>
      <c r="J120" s="57"/>
      <c r="K120" s="57"/>
      <c r="L120" s="57"/>
      <c r="M120" s="58" t="str">
        <f t="shared" si="39"/>
        <v/>
      </c>
      <c r="N120" s="73"/>
      <c r="AC120" s="149"/>
    </row>
    <row r="121" spans="1:29">
      <c r="A121" s="97" t="str">
        <f t="shared" si="37"/>
        <v/>
      </c>
      <c r="B121" s="98" t="str">
        <f t="shared" si="36"/>
        <v/>
      </c>
      <c r="C121" s="99"/>
      <c r="D121" s="137"/>
      <c r="E121" s="100"/>
      <c r="F121" s="57"/>
      <c r="G121" s="58">
        <f t="shared" si="38"/>
        <v>0</v>
      </c>
      <c r="H121" s="58">
        <f>IF(E121="",0,IFERROR(VLOOKUP(E121,档案费管理台账!$D$4:$H$1000,5,0),0))</f>
        <v>0</v>
      </c>
      <c r="I121" s="57"/>
      <c r="J121" s="57"/>
      <c r="K121" s="57"/>
      <c r="L121" s="57"/>
      <c r="M121" s="58" t="str">
        <f t="shared" si="39"/>
        <v/>
      </c>
      <c r="N121" s="73"/>
      <c r="AC121" s="149"/>
    </row>
    <row r="122" spans="1:29">
      <c r="A122" s="97" t="str">
        <f t="shared" si="37"/>
        <v/>
      </c>
      <c r="B122" s="98" t="str">
        <f t="shared" si="36"/>
        <v/>
      </c>
      <c r="C122" s="99"/>
      <c r="D122" s="137"/>
      <c r="E122" s="100"/>
      <c r="F122" s="57"/>
      <c r="G122" s="58">
        <f t="shared" si="38"/>
        <v>0</v>
      </c>
      <c r="H122" s="58">
        <f>IF(E122="",0,IFERROR(VLOOKUP(E122,档案费管理台账!$D$4:$H$1000,5,0),0))</f>
        <v>0</v>
      </c>
      <c r="I122" s="57"/>
      <c r="J122" s="57"/>
      <c r="K122" s="57"/>
      <c r="L122" s="57"/>
      <c r="M122" s="58" t="str">
        <f t="shared" si="39"/>
        <v/>
      </c>
      <c r="N122" s="73"/>
      <c r="AC122" s="149"/>
    </row>
    <row r="123" spans="1:29">
      <c r="A123" s="97" t="str">
        <f t="shared" si="37"/>
        <v/>
      </c>
      <c r="B123" s="98" t="str">
        <f t="shared" si="36"/>
        <v/>
      </c>
      <c r="C123" s="99"/>
      <c r="D123" s="137"/>
      <c r="E123" s="100"/>
      <c r="F123" s="57"/>
      <c r="G123" s="58">
        <f t="shared" si="38"/>
        <v>0</v>
      </c>
      <c r="H123" s="58">
        <f>IF(E123="",0,IFERROR(VLOOKUP(E123,档案费管理台账!$D$4:$H$1000,5,0),0))</f>
        <v>0</v>
      </c>
      <c r="I123" s="57"/>
      <c r="J123" s="57"/>
      <c r="K123" s="57"/>
      <c r="L123" s="57"/>
      <c r="M123" s="58" t="str">
        <f t="shared" si="39"/>
        <v/>
      </c>
      <c r="N123" s="73"/>
      <c r="AC123" s="149"/>
    </row>
    <row r="124" spans="1:29">
      <c r="A124" s="97" t="str">
        <f t="shared" si="37"/>
        <v/>
      </c>
      <c r="B124" s="98" t="str">
        <f t="shared" si="36"/>
        <v/>
      </c>
      <c r="C124" s="99"/>
      <c r="D124" s="137"/>
      <c r="E124" s="100"/>
      <c r="F124" s="57"/>
      <c r="G124" s="58">
        <f t="shared" si="38"/>
        <v>0</v>
      </c>
      <c r="H124" s="58">
        <f>IF(E124="",0,IFERROR(VLOOKUP(E124,档案费管理台账!$D$4:$H$1000,5,0),0))</f>
        <v>0</v>
      </c>
      <c r="I124" s="57"/>
      <c r="J124" s="57"/>
      <c r="K124" s="57"/>
      <c r="L124" s="57"/>
      <c r="M124" s="58" t="str">
        <f t="shared" si="39"/>
        <v/>
      </c>
      <c r="N124" s="73"/>
      <c r="AC124" s="149"/>
    </row>
    <row r="125" spans="1:29">
      <c r="A125" s="97" t="str">
        <f t="shared" si="37"/>
        <v/>
      </c>
      <c r="B125" s="98" t="str">
        <f t="shared" si="36"/>
        <v/>
      </c>
      <c r="C125" s="99"/>
      <c r="D125" s="137"/>
      <c r="E125" s="100"/>
      <c r="F125" s="57"/>
      <c r="G125" s="58">
        <f t="shared" si="38"/>
        <v>0</v>
      </c>
      <c r="H125" s="58">
        <f>IF(E125="",0,IFERROR(VLOOKUP(E125,档案费管理台账!$D$4:$H$1000,5,0),0))</f>
        <v>0</v>
      </c>
      <c r="I125" s="57"/>
      <c r="J125" s="57"/>
      <c r="K125" s="57"/>
      <c r="L125" s="57"/>
      <c r="M125" s="58" t="str">
        <f t="shared" si="39"/>
        <v/>
      </c>
      <c r="N125" s="73"/>
      <c r="AC125" s="149"/>
    </row>
    <row r="126" spans="1:29">
      <c r="A126" s="97" t="str">
        <f t="shared" si="37"/>
        <v/>
      </c>
      <c r="B126" s="98" t="str">
        <f t="shared" si="36"/>
        <v/>
      </c>
      <c r="C126" s="99"/>
      <c r="D126" s="137"/>
      <c r="E126" s="100"/>
      <c r="F126" s="57"/>
      <c r="G126" s="58">
        <f t="shared" si="38"/>
        <v>0</v>
      </c>
      <c r="H126" s="58">
        <f>IF(E126="",0,IFERROR(VLOOKUP(E126,档案费管理台账!$D$4:$H$1000,5,0),0))</f>
        <v>0</v>
      </c>
      <c r="I126" s="57"/>
      <c r="J126" s="57"/>
      <c r="K126" s="57"/>
      <c r="L126" s="57"/>
      <c r="M126" s="58" t="str">
        <f t="shared" si="39"/>
        <v/>
      </c>
      <c r="N126" s="73"/>
      <c r="AC126" s="149"/>
    </row>
    <row r="127" spans="1:29">
      <c r="A127" s="97" t="str">
        <f t="shared" si="37"/>
        <v/>
      </c>
      <c r="B127" s="98" t="str">
        <f t="shared" si="36"/>
        <v/>
      </c>
      <c r="C127" s="99"/>
      <c r="D127" s="137"/>
      <c r="E127" s="100"/>
      <c r="F127" s="57"/>
      <c r="G127" s="58">
        <f t="shared" si="38"/>
        <v>0</v>
      </c>
      <c r="H127" s="58">
        <f>IF(E127="",0,IFERROR(VLOOKUP(E127,档案费管理台账!$D$4:$H$1000,5,0),0))</f>
        <v>0</v>
      </c>
      <c r="I127" s="57"/>
      <c r="J127" s="57"/>
      <c r="K127" s="57"/>
      <c r="L127" s="57"/>
      <c r="M127" s="58" t="str">
        <f t="shared" si="39"/>
        <v/>
      </c>
      <c r="N127" s="73"/>
      <c r="AC127" s="149"/>
    </row>
    <row r="128" spans="1:29">
      <c r="A128" s="97" t="str">
        <f t="shared" si="37"/>
        <v/>
      </c>
      <c r="B128" s="98" t="str">
        <f t="shared" si="36"/>
        <v/>
      </c>
      <c r="C128" s="99"/>
      <c r="D128" s="137"/>
      <c r="E128" s="100"/>
      <c r="F128" s="57"/>
      <c r="G128" s="58">
        <f t="shared" si="38"/>
        <v>0</v>
      </c>
      <c r="H128" s="58">
        <f>IF(E128="",0,IFERROR(VLOOKUP(E128,档案费管理台账!$D$4:$H$1000,5,0),0))</f>
        <v>0</v>
      </c>
      <c r="I128" s="57"/>
      <c r="J128" s="57"/>
      <c r="K128" s="57"/>
      <c r="L128" s="57"/>
      <c r="M128" s="58" t="str">
        <f t="shared" si="39"/>
        <v/>
      </c>
      <c r="N128" s="73"/>
      <c r="AC128" s="149"/>
    </row>
    <row r="129" spans="1:29">
      <c r="A129" s="97" t="str">
        <f t="shared" si="37"/>
        <v/>
      </c>
      <c r="B129" s="98" t="str">
        <f t="shared" si="36"/>
        <v/>
      </c>
      <c r="C129" s="99"/>
      <c r="D129" s="137"/>
      <c r="E129" s="100"/>
      <c r="F129" s="57"/>
      <c r="G129" s="58">
        <f t="shared" si="38"/>
        <v>0</v>
      </c>
      <c r="H129" s="58">
        <f>IF(E129="",0,IFERROR(VLOOKUP(E129,档案费管理台账!$D$4:$H$1000,5,0),0))</f>
        <v>0</v>
      </c>
      <c r="I129" s="57"/>
      <c r="J129" s="57"/>
      <c r="K129" s="57"/>
      <c r="L129" s="57"/>
      <c r="M129" s="58" t="str">
        <f t="shared" si="39"/>
        <v/>
      </c>
      <c r="N129" s="73"/>
      <c r="AC129" s="149"/>
    </row>
    <row r="130" spans="1:29">
      <c r="A130" s="97" t="str">
        <f t="shared" si="37"/>
        <v/>
      </c>
      <c r="B130" s="98" t="str">
        <f t="shared" si="36"/>
        <v/>
      </c>
      <c r="C130" s="99"/>
      <c r="D130" s="137"/>
      <c r="E130" s="100"/>
      <c r="F130" s="57"/>
      <c r="G130" s="58">
        <f t="shared" si="38"/>
        <v>0</v>
      </c>
      <c r="H130" s="58">
        <f>IF(E130="",0,IFERROR(VLOOKUP(E130,档案费管理台账!$D$4:$H$1000,5,0),0))</f>
        <v>0</v>
      </c>
      <c r="I130" s="57"/>
      <c r="J130" s="57"/>
      <c r="K130" s="57"/>
      <c r="L130" s="57"/>
      <c r="M130" s="58" t="str">
        <f t="shared" si="39"/>
        <v/>
      </c>
      <c r="N130" s="73"/>
      <c r="AC130" s="149"/>
    </row>
    <row r="131" spans="1:29">
      <c r="A131" s="97" t="str">
        <f t="shared" si="37"/>
        <v/>
      </c>
      <c r="B131" s="98" t="str">
        <f t="shared" si="36"/>
        <v/>
      </c>
      <c r="C131" s="99"/>
      <c r="D131" s="137"/>
      <c r="E131" s="100"/>
      <c r="F131" s="57"/>
      <c r="G131" s="58">
        <f t="shared" si="38"/>
        <v>0</v>
      </c>
      <c r="H131" s="58">
        <f>IF(E131="",0,IFERROR(VLOOKUP(E131,档案费管理台账!$D$4:$H$1000,5,0),0))</f>
        <v>0</v>
      </c>
      <c r="I131" s="57"/>
      <c r="J131" s="57"/>
      <c r="K131" s="57"/>
      <c r="L131" s="57"/>
      <c r="M131" s="58" t="str">
        <f t="shared" si="39"/>
        <v/>
      </c>
      <c r="N131" s="73"/>
      <c r="AC131" s="149"/>
    </row>
    <row r="132" spans="1:29">
      <c r="A132" s="97" t="str">
        <f t="shared" si="37"/>
        <v/>
      </c>
      <c r="B132" s="98" t="str">
        <f t="shared" si="36"/>
        <v/>
      </c>
      <c r="C132" s="99"/>
      <c r="D132" s="137"/>
      <c r="E132" s="100"/>
      <c r="F132" s="57"/>
      <c r="G132" s="58">
        <f t="shared" si="38"/>
        <v>0</v>
      </c>
      <c r="H132" s="58">
        <f>IF(E132="",0,IFERROR(VLOOKUP(E132,档案费管理台账!$D$4:$H$1000,5,0),0))</f>
        <v>0</v>
      </c>
      <c r="I132" s="57"/>
      <c r="J132" s="57"/>
      <c r="K132" s="57"/>
      <c r="L132" s="57"/>
      <c r="M132" s="58" t="str">
        <f t="shared" si="39"/>
        <v/>
      </c>
      <c r="N132" s="73"/>
      <c r="AC132" s="149"/>
    </row>
    <row r="133" spans="1:29">
      <c r="A133" s="97" t="str">
        <f t="shared" si="37"/>
        <v/>
      </c>
      <c r="B133" s="98" t="str">
        <f t="shared" si="36"/>
        <v/>
      </c>
      <c r="C133" s="99"/>
      <c r="D133" s="137"/>
      <c r="E133" s="100"/>
      <c r="F133" s="57"/>
      <c r="G133" s="58">
        <f t="shared" si="38"/>
        <v>0</v>
      </c>
      <c r="H133" s="58">
        <f>IF(E133="",0,IFERROR(VLOOKUP(E133,档案费管理台账!$D$4:$H$1000,5,0),0))</f>
        <v>0</v>
      </c>
      <c r="I133" s="57"/>
      <c r="J133" s="57"/>
      <c r="K133" s="57"/>
      <c r="L133" s="57"/>
      <c r="M133" s="58" t="str">
        <f t="shared" si="39"/>
        <v/>
      </c>
      <c r="N133" s="73"/>
      <c r="AC133" s="149"/>
    </row>
    <row r="134" spans="1:29">
      <c r="A134" s="97" t="str">
        <f t="shared" si="37"/>
        <v/>
      </c>
      <c r="B134" s="98" t="str">
        <f t="shared" si="36"/>
        <v/>
      </c>
      <c r="C134" s="99"/>
      <c r="D134" s="137"/>
      <c r="E134" s="100"/>
      <c r="F134" s="57"/>
      <c r="G134" s="58">
        <f t="shared" si="38"/>
        <v>0</v>
      </c>
      <c r="H134" s="58">
        <f>IF(E134="",0,IFERROR(VLOOKUP(E134,档案费管理台账!$D$4:$H$1000,5,0),0))</f>
        <v>0</v>
      </c>
      <c r="I134" s="57"/>
      <c r="J134" s="57"/>
      <c r="K134" s="57"/>
      <c r="L134" s="57"/>
      <c r="M134" s="58" t="str">
        <f t="shared" si="39"/>
        <v/>
      </c>
      <c r="N134" s="73"/>
      <c r="AC134" s="149"/>
    </row>
    <row r="135" spans="1:29">
      <c r="A135" s="97" t="str">
        <f t="shared" si="37"/>
        <v/>
      </c>
      <c r="B135" s="98" t="str">
        <f t="shared" si="36"/>
        <v/>
      </c>
      <c r="C135" s="99"/>
      <c r="D135" s="137"/>
      <c r="E135" s="100"/>
      <c r="F135" s="57"/>
      <c r="G135" s="58">
        <f t="shared" si="38"/>
        <v>0</v>
      </c>
      <c r="H135" s="58">
        <f>IF(E135="",0,IFERROR(VLOOKUP(E135,档案费管理台账!$D$4:$H$1000,5,0),0))</f>
        <v>0</v>
      </c>
      <c r="I135" s="57"/>
      <c r="J135" s="57"/>
      <c r="K135" s="57"/>
      <c r="L135" s="57"/>
      <c r="M135" s="58" t="str">
        <f t="shared" si="39"/>
        <v/>
      </c>
      <c r="N135" s="73"/>
      <c r="AC135" s="149"/>
    </row>
    <row r="136" spans="1:29">
      <c r="A136" s="97" t="str">
        <f t="shared" si="37"/>
        <v/>
      </c>
      <c r="B136" s="98" t="str">
        <f t="shared" si="36"/>
        <v/>
      </c>
      <c r="C136" s="99"/>
      <c r="D136" s="137"/>
      <c r="E136" s="100"/>
      <c r="F136" s="57"/>
      <c r="G136" s="58">
        <f t="shared" si="38"/>
        <v>0</v>
      </c>
      <c r="H136" s="58">
        <f>IF(E136="",0,IFERROR(VLOOKUP(E136,档案费管理台账!$D$4:$H$1000,5,0),0))</f>
        <v>0</v>
      </c>
      <c r="I136" s="57"/>
      <c r="J136" s="57"/>
      <c r="K136" s="57"/>
      <c r="L136" s="57"/>
      <c r="M136" s="58" t="str">
        <f t="shared" si="39"/>
        <v/>
      </c>
      <c r="N136" s="73"/>
      <c r="AC136" s="149"/>
    </row>
    <row r="137" spans="1:29">
      <c r="A137" s="97" t="str">
        <f t="shared" si="37"/>
        <v/>
      </c>
      <c r="B137" s="98" t="str">
        <f t="shared" si="36"/>
        <v/>
      </c>
      <c r="C137" s="99"/>
      <c r="D137" s="137"/>
      <c r="E137" s="100"/>
      <c r="F137" s="57"/>
      <c r="G137" s="58">
        <f t="shared" si="38"/>
        <v>0</v>
      </c>
      <c r="H137" s="58">
        <f>IF(E137="",0,IFERROR(VLOOKUP(E137,档案费管理台账!$D$4:$H$1000,5,0),0))</f>
        <v>0</v>
      </c>
      <c r="I137" s="57"/>
      <c r="J137" s="57"/>
      <c r="K137" s="57"/>
      <c r="L137" s="57"/>
      <c r="M137" s="58" t="str">
        <f t="shared" si="39"/>
        <v/>
      </c>
      <c r="N137" s="73"/>
      <c r="AC137" s="149"/>
    </row>
    <row r="138" spans="1:29">
      <c r="A138" s="97" t="str">
        <f t="shared" si="37"/>
        <v/>
      </c>
      <c r="B138" s="98" t="str">
        <f t="shared" si="36"/>
        <v/>
      </c>
      <c r="C138" s="99"/>
      <c r="D138" s="137"/>
      <c r="E138" s="100"/>
      <c r="F138" s="57"/>
      <c r="G138" s="58">
        <f t="shared" si="38"/>
        <v>0</v>
      </c>
      <c r="H138" s="58">
        <f>IF(E138="",0,IFERROR(VLOOKUP(E138,档案费管理台账!$D$4:$H$1000,5,0),0))</f>
        <v>0</v>
      </c>
      <c r="I138" s="57"/>
      <c r="J138" s="57"/>
      <c r="K138" s="57"/>
      <c r="L138" s="57"/>
      <c r="M138" s="58" t="str">
        <f t="shared" si="39"/>
        <v/>
      </c>
      <c r="N138" s="73"/>
      <c r="AC138" s="149"/>
    </row>
    <row r="139" spans="1:29">
      <c r="A139" s="97" t="str">
        <f t="shared" si="37"/>
        <v/>
      </c>
      <c r="B139" s="98" t="str">
        <f t="shared" si="36"/>
        <v/>
      </c>
      <c r="C139" s="99"/>
      <c r="D139" s="137"/>
      <c r="E139" s="100"/>
      <c r="F139" s="57"/>
      <c r="G139" s="58">
        <f t="shared" si="38"/>
        <v>0</v>
      </c>
      <c r="H139" s="58">
        <f>IF(E139="",0,IFERROR(VLOOKUP(E139,档案费管理台账!$D$4:$H$1000,5,0),0))</f>
        <v>0</v>
      </c>
      <c r="I139" s="57"/>
      <c r="J139" s="57"/>
      <c r="K139" s="57"/>
      <c r="L139" s="57"/>
      <c r="M139" s="58" t="str">
        <f t="shared" si="39"/>
        <v/>
      </c>
      <c r="N139" s="73"/>
      <c r="AC139" s="149"/>
    </row>
    <row r="140" spans="1:29">
      <c r="A140" s="97" t="str">
        <f t="shared" si="37"/>
        <v/>
      </c>
      <c r="B140" s="98" t="str">
        <f t="shared" si="36"/>
        <v/>
      </c>
      <c r="C140" s="99"/>
      <c r="D140" s="137"/>
      <c r="E140" s="100"/>
      <c r="F140" s="57"/>
      <c r="G140" s="58">
        <f t="shared" si="38"/>
        <v>0</v>
      </c>
      <c r="H140" s="58">
        <f>IF(E140="",0,IFERROR(VLOOKUP(E140,档案费管理台账!$D$4:$H$1000,5,0),0))</f>
        <v>0</v>
      </c>
      <c r="I140" s="57"/>
      <c r="J140" s="57"/>
      <c r="K140" s="57"/>
      <c r="L140" s="57"/>
      <c r="M140" s="58" t="str">
        <f t="shared" si="39"/>
        <v/>
      </c>
      <c r="N140" s="73"/>
      <c r="AC140" s="149"/>
    </row>
    <row r="141" spans="1:29">
      <c r="A141" s="97" t="str">
        <f t="shared" si="37"/>
        <v/>
      </c>
      <c r="B141" s="98" t="str">
        <f t="shared" si="36"/>
        <v/>
      </c>
      <c r="C141" s="99"/>
      <c r="D141" s="137"/>
      <c r="E141" s="100"/>
      <c r="F141" s="57"/>
      <c r="G141" s="58">
        <f t="shared" si="38"/>
        <v>0</v>
      </c>
      <c r="H141" s="58">
        <f>IF(E141="",0,IFERROR(VLOOKUP(E141,档案费管理台账!$D$4:$H$1000,5,0),0))</f>
        <v>0</v>
      </c>
      <c r="I141" s="57"/>
      <c r="J141" s="57"/>
      <c r="K141" s="57"/>
      <c r="L141" s="57"/>
      <c r="M141" s="58" t="str">
        <f t="shared" si="39"/>
        <v/>
      </c>
      <c r="N141" s="73"/>
      <c r="AC141" s="149"/>
    </row>
    <row r="142" spans="1:29">
      <c r="A142" s="97" t="str">
        <f t="shared" si="37"/>
        <v/>
      </c>
      <c r="B142" s="98" t="str">
        <f t="shared" si="36"/>
        <v/>
      </c>
      <c r="C142" s="99"/>
      <c r="D142" s="137"/>
      <c r="E142" s="100"/>
      <c r="F142" s="57"/>
      <c r="G142" s="58">
        <f t="shared" si="38"/>
        <v>0</v>
      </c>
      <c r="H142" s="58">
        <f>IF(E142="",0,IFERROR(VLOOKUP(E142,档案费管理台账!$D$4:$H$1000,5,0),0))</f>
        <v>0</v>
      </c>
      <c r="I142" s="57"/>
      <c r="J142" s="57"/>
      <c r="K142" s="57"/>
      <c r="L142" s="57"/>
      <c r="M142" s="58" t="str">
        <f t="shared" si="39"/>
        <v/>
      </c>
      <c r="N142" s="73"/>
      <c r="AC142" s="149"/>
    </row>
    <row r="143" spans="1:29">
      <c r="A143" s="97" t="str">
        <f t="shared" si="37"/>
        <v/>
      </c>
      <c r="B143" s="98" t="str">
        <f t="shared" si="36"/>
        <v/>
      </c>
      <c r="C143" s="99"/>
      <c r="D143" s="137"/>
      <c r="E143" s="100"/>
      <c r="F143" s="57"/>
      <c r="G143" s="58">
        <f t="shared" si="38"/>
        <v>0</v>
      </c>
      <c r="H143" s="58">
        <f>IF(E143="",0,IFERROR(VLOOKUP(E143,档案费管理台账!$D$4:$H$1000,5,0),0))</f>
        <v>0</v>
      </c>
      <c r="I143" s="57"/>
      <c r="J143" s="57"/>
      <c r="K143" s="57"/>
      <c r="L143" s="57"/>
      <c r="M143" s="58" t="str">
        <f t="shared" si="39"/>
        <v/>
      </c>
      <c r="N143" s="73"/>
      <c r="AC143" s="149"/>
    </row>
    <row r="144" spans="1:29">
      <c r="A144" s="97" t="str">
        <f t="shared" si="37"/>
        <v/>
      </c>
      <c r="B144" s="98" t="str">
        <f t="shared" si="36"/>
        <v/>
      </c>
      <c r="C144" s="99"/>
      <c r="D144" s="137"/>
      <c r="E144" s="100"/>
      <c r="F144" s="57"/>
      <c r="G144" s="58">
        <f t="shared" si="38"/>
        <v>0</v>
      </c>
      <c r="H144" s="58">
        <f>IF(E144="",0,IFERROR(VLOOKUP(E144,档案费管理台账!$D$4:$H$1000,5,0),0))</f>
        <v>0</v>
      </c>
      <c r="I144" s="57"/>
      <c r="J144" s="57"/>
      <c r="K144" s="57"/>
      <c r="L144" s="57"/>
      <c r="M144" s="58" t="str">
        <f t="shared" si="39"/>
        <v/>
      </c>
      <c r="N144" s="73"/>
      <c r="AC144" s="149"/>
    </row>
    <row r="145" spans="1:29">
      <c r="A145" s="97" t="str">
        <f t="shared" si="37"/>
        <v/>
      </c>
      <c r="B145" s="98" t="str">
        <f t="shared" si="36"/>
        <v/>
      </c>
      <c r="C145" s="99"/>
      <c r="D145" s="137"/>
      <c r="E145" s="100"/>
      <c r="F145" s="57"/>
      <c r="G145" s="58">
        <f t="shared" si="38"/>
        <v>0</v>
      </c>
      <c r="H145" s="58">
        <f>IF(E145="",0,IFERROR(VLOOKUP(E145,档案费管理台账!$D$4:$H$1000,5,0),0))</f>
        <v>0</v>
      </c>
      <c r="I145" s="57"/>
      <c r="J145" s="57"/>
      <c r="K145" s="57"/>
      <c r="L145" s="57"/>
      <c r="M145" s="58" t="str">
        <f t="shared" si="39"/>
        <v/>
      </c>
      <c r="N145" s="73"/>
      <c r="AC145" s="149"/>
    </row>
    <row r="146" spans="1:29">
      <c r="A146" s="97" t="str">
        <f t="shared" si="37"/>
        <v/>
      </c>
      <c r="B146" s="98" t="str">
        <f t="shared" si="36"/>
        <v/>
      </c>
      <c r="C146" s="99"/>
      <c r="D146" s="137"/>
      <c r="E146" s="100"/>
      <c r="F146" s="57"/>
      <c r="G146" s="58">
        <f t="shared" si="38"/>
        <v>0</v>
      </c>
      <c r="H146" s="58">
        <f>IF(E146="",0,IFERROR(VLOOKUP(E146,档案费管理台账!$D$4:$H$1000,5,0),0))</f>
        <v>0</v>
      </c>
      <c r="I146" s="57"/>
      <c r="J146" s="57"/>
      <c r="K146" s="57"/>
      <c r="L146" s="57"/>
      <c r="M146" s="58" t="str">
        <f t="shared" si="39"/>
        <v/>
      </c>
      <c r="N146" s="73"/>
      <c r="AC146" s="149"/>
    </row>
    <row r="147" spans="1:29">
      <c r="A147" s="97" t="str">
        <f t="shared" si="37"/>
        <v/>
      </c>
      <c r="B147" s="98" t="str">
        <f t="shared" si="36"/>
        <v/>
      </c>
      <c r="C147" s="99"/>
      <c r="D147" s="137"/>
      <c r="E147" s="100"/>
      <c r="F147" s="57"/>
      <c r="G147" s="58">
        <f t="shared" si="38"/>
        <v>0</v>
      </c>
      <c r="H147" s="58">
        <f>IF(E147="",0,IFERROR(VLOOKUP(E147,档案费管理台账!$D$4:$H$1000,5,0),0))</f>
        <v>0</v>
      </c>
      <c r="I147" s="57"/>
      <c r="J147" s="57"/>
      <c r="K147" s="57"/>
      <c r="L147" s="57"/>
      <c r="M147" s="58" t="str">
        <f t="shared" si="39"/>
        <v/>
      </c>
      <c r="N147" s="73"/>
      <c r="AC147" s="149"/>
    </row>
    <row r="148" spans="1:29">
      <c r="A148" s="97" t="str">
        <f t="shared" si="37"/>
        <v/>
      </c>
      <c r="B148" s="98" t="str">
        <f t="shared" si="36"/>
        <v/>
      </c>
      <c r="C148" s="99"/>
      <c r="D148" s="137"/>
      <c r="E148" s="100"/>
      <c r="F148" s="57"/>
      <c r="G148" s="58">
        <f t="shared" si="38"/>
        <v>0</v>
      </c>
      <c r="H148" s="58">
        <f>IF(E148="",0,IFERROR(VLOOKUP(E148,档案费管理台账!$D$4:$H$1000,5,0),0))</f>
        <v>0</v>
      </c>
      <c r="I148" s="57"/>
      <c r="J148" s="57"/>
      <c r="K148" s="57"/>
      <c r="L148" s="57"/>
      <c r="M148" s="58" t="str">
        <f t="shared" si="39"/>
        <v/>
      </c>
      <c r="N148" s="73"/>
      <c r="AC148" s="149"/>
    </row>
    <row r="149" spans="1:29">
      <c r="A149" s="97" t="str">
        <f t="shared" si="37"/>
        <v/>
      </c>
      <c r="B149" s="98" t="str">
        <f t="shared" si="36"/>
        <v/>
      </c>
      <c r="C149" s="99"/>
      <c r="D149" s="137"/>
      <c r="E149" s="100"/>
      <c r="F149" s="57"/>
      <c r="G149" s="58">
        <f t="shared" si="38"/>
        <v>0</v>
      </c>
      <c r="H149" s="58">
        <f>IF(E149="",0,IFERROR(VLOOKUP(E149,档案费管理台账!$D$4:$H$1000,5,0),0))</f>
        <v>0</v>
      </c>
      <c r="I149" s="57"/>
      <c r="J149" s="57"/>
      <c r="K149" s="57"/>
      <c r="L149" s="57"/>
      <c r="M149" s="58" t="str">
        <f t="shared" si="39"/>
        <v/>
      </c>
      <c r="N149" s="73"/>
      <c r="AC149" s="149"/>
    </row>
    <row r="150" spans="1:29">
      <c r="A150" s="97" t="str">
        <f t="shared" si="37"/>
        <v/>
      </c>
      <c r="B150" s="98" t="str">
        <f t="shared" si="36"/>
        <v/>
      </c>
      <c r="C150" s="99"/>
      <c r="D150" s="137"/>
      <c r="E150" s="100"/>
      <c r="F150" s="57"/>
      <c r="G150" s="58">
        <f t="shared" si="38"/>
        <v>0</v>
      </c>
      <c r="H150" s="58">
        <f>IF(E150="",0,IFERROR(VLOOKUP(E150,档案费管理台账!$D$4:$H$1000,5,0),0))</f>
        <v>0</v>
      </c>
      <c r="I150" s="57"/>
      <c r="J150" s="57"/>
      <c r="K150" s="57"/>
      <c r="L150" s="57"/>
      <c r="M150" s="58" t="str">
        <f t="shared" si="39"/>
        <v/>
      </c>
      <c r="N150" s="73"/>
      <c r="AC150" s="149"/>
    </row>
    <row r="151" spans="1:29">
      <c r="A151" s="97" t="str">
        <f t="shared" si="37"/>
        <v/>
      </c>
      <c r="B151" s="98" t="str">
        <f t="shared" si="36"/>
        <v/>
      </c>
      <c r="C151" s="99"/>
      <c r="D151" s="137"/>
      <c r="E151" s="100"/>
      <c r="F151" s="57"/>
      <c r="G151" s="58">
        <f t="shared" si="38"/>
        <v>0</v>
      </c>
      <c r="H151" s="58">
        <f>IF(E151="",0,IFERROR(VLOOKUP(E151,档案费管理台账!$D$4:$H$1000,5,0),0))</f>
        <v>0</v>
      </c>
      <c r="I151" s="57"/>
      <c r="J151" s="57"/>
      <c r="K151" s="57"/>
      <c r="L151" s="57"/>
      <c r="M151" s="58" t="str">
        <f t="shared" si="39"/>
        <v/>
      </c>
      <c r="N151" s="73"/>
      <c r="AC151" s="149"/>
    </row>
    <row r="152" spans="1:29">
      <c r="A152" s="97" t="str">
        <f t="shared" si="37"/>
        <v/>
      </c>
      <c r="B152" s="98" t="str">
        <f t="shared" si="36"/>
        <v/>
      </c>
      <c r="C152" s="99"/>
      <c r="D152" s="137"/>
      <c r="E152" s="100"/>
      <c r="F152" s="57"/>
      <c r="G152" s="58">
        <f t="shared" si="38"/>
        <v>0</v>
      </c>
      <c r="H152" s="58">
        <f>IF(E152="",0,IFERROR(VLOOKUP(E152,档案费管理台账!$D$4:$H$1000,5,0),0))</f>
        <v>0</v>
      </c>
      <c r="I152" s="57"/>
      <c r="J152" s="57"/>
      <c r="K152" s="57"/>
      <c r="L152" s="57"/>
      <c r="M152" s="58" t="str">
        <f t="shared" si="39"/>
        <v/>
      </c>
      <c r="N152" s="73"/>
      <c r="AC152" s="149"/>
    </row>
    <row r="153" spans="1:29">
      <c r="A153" s="97" t="str">
        <f t="shared" si="37"/>
        <v/>
      </c>
      <c r="B153" s="98" t="str">
        <f t="shared" si="36"/>
        <v/>
      </c>
      <c r="C153" s="99"/>
      <c r="D153" s="137"/>
      <c r="E153" s="100"/>
      <c r="F153" s="57"/>
      <c r="G153" s="58">
        <f t="shared" si="38"/>
        <v>0</v>
      </c>
      <c r="H153" s="58">
        <f>IF(E153="",0,IFERROR(VLOOKUP(E153,档案费管理台账!$D$4:$H$1000,5,0),0))</f>
        <v>0</v>
      </c>
      <c r="I153" s="57"/>
      <c r="J153" s="57"/>
      <c r="K153" s="57"/>
      <c r="L153" s="57"/>
      <c r="M153" s="58" t="str">
        <f t="shared" si="39"/>
        <v/>
      </c>
      <c r="N153" s="73"/>
      <c r="AC153" s="149"/>
    </row>
    <row r="154" spans="1:29">
      <c r="A154" s="97" t="str">
        <f t="shared" si="37"/>
        <v/>
      </c>
      <c r="B154" s="98" t="str">
        <f t="shared" si="36"/>
        <v/>
      </c>
      <c r="C154" s="99"/>
      <c r="D154" s="137"/>
      <c r="E154" s="100"/>
      <c r="F154" s="57"/>
      <c r="G154" s="58">
        <f t="shared" si="38"/>
        <v>0</v>
      </c>
      <c r="H154" s="58">
        <f>IF(E154="",0,IFERROR(VLOOKUP(E154,档案费管理台账!$D$4:$H$1000,5,0),0))</f>
        <v>0</v>
      </c>
      <c r="I154" s="57"/>
      <c r="J154" s="57"/>
      <c r="K154" s="57"/>
      <c r="L154" s="57"/>
      <c r="M154" s="58" t="str">
        <f t="shared" si="39"/>
        <v/>
      </c>
      <c r="N154" s="73"/>
      <c r="AC154" s="149"/>
    </row>
    <row r="155" spans="1:29">
      <c r="A155" s="97" t="str">
        <f t="shared" si="37"/>
        <v/>
      </c>
      <c r="B155" s="98" t="str">
        <f t="shared" si="36"/>
        <v/>
      </c>
      <c r="C155" s="99"/>
      <c r="D155" s="137"/>
      <c r="E155" s="100"/>
      <c r="F155" s="57"/>
      <c r="G155" s="58">
        <f t="shared" si="38"/>
        <v>0</v>
      </c>
      <c r="H155" s="58">
        <f>IF(E155="",0,IFERROR(VLOOKUP(E155,档案费管理台账!$D$4:$H$1000,5,0),0))</f>
        <v>0</v>
      </c>
      <c r="I155" s="57"/>
      <c r="J155" s="57"/>
      <c r="K155" s="57"/>
      <c r="L155" s="57"/>
      <c r="M155" s="58" t="str">
        <f t="shared" si="39"/>
        <v/>
      </c>
      <c r="N155" s="73"/>
      <c r="AC155" s="149"/>
    </row>
    <row r="156" spans="1:29">
      <c r="A156" s="97" t="str">
        <f t="shared" si="37"/>
        <v/>
      </c>
      <c r="B156" s="98" t="str">
        <f t="shared" si="36"/>
        <v/>
      </c>
      <c r="C156" s="99"/>
      <c r="D156" s="137"/>
      <c r="E156" s="100"/>
      <c r="F156" s="57"/>
      <c r="G156" s="58">
        <f t="shared" si="38"/>
        <v>0</v>
      </c>
      <c r="H156" s="58">
        <f>IF(E156="",0,IFERROR(VLOOKUP(E156,档案费管理台账!$D$4:$H$1000,5,0),0))</f>
        <v>0</v>
      </c>
      <c r="I156" s="57"/>
      <c r="J156" s="57"/>
      <c r="K156" s="57"/>
      <c r="L156" s="57"/>
      <c r="M156" s="58" t="str">
        <f t="shared" si="39"/>
        <v/>
      </c>
      <c r="N156" s="73"/>
      <c r="AC156" s="149"/>
    </row>
    <row r="157" spans="1:29">
      <c r="A157" s="97" t="str">
        <f t="shared" si="37"/>
        <v/>
      </c>
      <c r="B157" s="98" t="str">
        <f t="shared" si="36"/>
        <v/>
      </c>
      <c r="C157" s="99"/>
      <c r="D157" s="137"/>
      <c r="E157" s="100"/>
      <c r="F157" s="57"/>
      <c r="G157" s="58">
        <f t="shared" si="38"/>
        <v>0</v>
      </c>
      <c r="H157" s="58">
        <f>IF(E157="",0,IFERROR(VLOOKUP(E157,档案费管理台账!$D$4:$H$1000,5,0),0))</f>
        <v>0</v>
      </c>
      <c r="I157" s="57"/>
      <c r="J157" s="57"/>
      <c r="K157" s="57"/>
      <c r="L157" s="57"/>
      <c r="M157" s="58" t="str">
        <f t="shared" si="39"/>
        <v/>
      </c>
      <c r="N157" s="73"/>
      <c r="AC157" s="149"/>
    </row>
    <row r="158" spans="1:29">
      <c r="A158" s="97" t="str">
        <f t="shared" si="37"/>
        <v/>
      </c>
      <c r="B158" s="98" t="str">
        <f t="shared" si="36"/>
        <v/>
      </c>
      <c r="C158" s="99"/>
      <c r="D158" s="137"/>
      <c r="E158" s="100"/>
      <c r="F158" s="57"/>
      <c r="G158" s="58">
        <f t="shared" si="38"/>
        <v>0</v>
      </c>
      <c r="H158" s="58">
        <f>IF(E158="",0,IFERROR(VLOOKUP(E158,档案费管理台账!$D$4:$H$1000,5,0),0))</f>
        <v>0</v>
      </c>
      <c r="I158" s="57"/>
      <c r="J158" s="57"/>
      <c r="K158" s="57"/>
      <c r="L158" s="57"/>
      <c r="M158" s="58" t="str">
        <f t="shared" si="39"/>
        <v/>
      </c>
      <c r="N158" s="73"/>
      <c r="AC158" s="149"/>
    </row>
    <row r="159" spans="1:29">
      <c r="A159" s="97" t="str">
        <f t="shared" si="37"/>
        <v/>
      </c>
      <c r="B159" s="98" t="str">
        <f t="shared" si="36"/>
        <v/>
      </c>
      <c r="C159" s="99"/>
      <c r="D159" s="137"/>
      <c r="E159" s="100"/>
      <c r="F159" s="57"/>
      <c r="G159" s="58">
        <f t="shared" si="38"/>
        <v>0</v>
      </c>
      <c r="H159" s="58">
        <f>IF(E159="",0,IFERROR(VLOOKUP(E159,档案费管理台账!$D$4:$H$1000,5,0),0))</f>
        <v>0</v>
      </c>
      <c r="I159" s="57"/>
      <c r="J159" s="57"/>
      <c r="K159" s="57"/>
      <c r="L159" s="57"/>
      <c r="M159" s="58" t="str">
        <f t="shared" si="39"/>
        <v/>
      </c>
      <c r="N159" s="73"/>
      <c r="AC159" s="149"/>
    </row>
    <row r="160" spans="1:29">
      <c r="A160" s="97" t="str">
        <f t="shared" si="37"/>
        <v/>
      </c>
      <c r="B160" s="98" t="str">
        <f t="shared" si="36"/>
        <v/>
      </c>
      <c r="C160" s="99"/>
      <c r="D160" s="137"/>
      <c r="E160" s="100"/>
      <c r="F160" s="57"/>
      <c r="G160" s="58">
        <f t="shared" si="38"/>
        <v>0</v>
      </c>
      <c r="H160" s="58">
        <f>IF(E160="",0,IFERROR(VLOOKUP(E160,档案费管理台账!$D$4:$H$1000,5,0),0))</f>
        <v>0</v>
      </c>
      <c r="I160" s="57"/>
      <c r="J160" s="57"/>
      <c r="K160" s="57"/>
      <c r="L160" s="57"/>
      <c r="M160" s="58" t="str">
        <f t="shared" si="39"/>
        <v/>
      </c>
      <c r="N160" s="73"/>
      <c r="AC160" s="149"/>
    </row>
    <row r="161" spans="1:29">
      <c r="A161" s="97" t="str">
        <f t="shared" si="37"/>
        <v/>
      </c>
      <c r="B161" s="98" t="str">
        <f t="shared" si="36"/>
        <v/>
      </c>
      <c r="C161" s="99"/>
      <c r="D161" s="137"/>
      <c r="E161" s="100"/>
      <c r="F161" s="57"/>
      <c r="G161" s="58">
        <f t="shared" si="38"/>
        <v>0</v>
      </c>
      <c r="H161" s="58">
        <f>IF(E161="",0,IFERROR(VLOOKUP(E161,档案费管理台账!$D$4:$H$1000,5,0),0))</f>
        <v>0</v>
      </c>
      <c r="I161" s="57"/>
      <c r="J161" s="57"/>
      <c r="K161" s="57"/>
      <c r="L161" s="57"/>
      <c r="M161" s="58" t="str">
        <f t="shared" si="39"/>
        <v/>
      </c>
      <c r="N161" s="73"/>
      <c r="AC161" s="149"/>
    </row>
    <row r="162" spans="1:29">
      <c r="A162" s="97" t="str">
        <f t="shared" si="37"/>
        <v/>
      </c>
      <c r="B162" s="98" t="str">
        <f t="shared" si="36"/>
        <v/>
      </c>
      <c r="C162" s="99"/>
      <c r="D162" s="137"/>
      <c r="E162" s="100"/>
      <c r="F162" s="57"/>
      <c r="G162" s="58">
        <f t="shared" si="38"/>
        <v>0</v>
      </c>
      <c r="H162" s="58">
        <f>IF(E162="",0,IFERROR(VLOOKUP(E162,档案费管理台账!$D$4:$H$1000,5,0),0))</f>
        <v>0</v>
      </c>
      <c r="I162" s="57"/>
      <c r="J162" s="57"/>
      <c r="K162" s="57"/>
      <c r="L162" s="57"/>
      <c r="M162" s="58" t="str">
        <f t="shared" si="39"/>
        <v/>
      </c>
      <c r="N162" s="73"/>
      <c r="AC162" s="149"/>
    </row>
    <row r="163" spans="1:29">
      <c r="A163" s="97" t="str">
        <f t="shared" si="37"/>
        <v/>
      </c>
      <c r="B163" s="98" t="str">
        <f t="shared" si="36"/>
        <v/>
      </c>
      <c r="C163" s="99"/>
      <c r="D163" s="137"/>
      <c r="E163" s="100"/>
      <c r="F163" s="57"/>
      <c r="G163" s="58">
        <f t="shared" si="38"/>
        <v>0</v>
      </c>
      <c r="H163" s="58">
        <f>IF(E163="",0,IFERROR(VLOOKUP(E163,档案费管理台账!$D$4:$H$1000,5,0),0))</f>
        <v>0</v>
      </c>
      <c r="I163" s="57"/>
      <c r="J163" s="57"/>
      <c r="K163" s="57"/>
      <c r="L163" s="57"/>
      <c r="M163" s="58" t="str">
        <f t="shared" si="39"/>
        <v/>
      </c>
      <c r="N163" s="73"/>
      <c r="AC163" s="149"/>
    </row>
    <row r="164" spans="1:29">
      <c r="A164" s="97" t="str">
        <f t="shared" si="37"/>
        <v/>
      </c>
      <c r="B164" s="98" t="str">
        <f t="shared" si="36"/>
        <v/>
      </c>
      <c r="C164" s="99"/>
      <c r="D164" s="137"/>
      <c r="E164" s="100"/>
      <c r="F164" s="57"/>
      <c r="G164" s="58">
        <f t="shared" si="38"/>
        <v>0</v>
      </c>
      <c r="H164" s="58">
        <f>IF(E164="",0,IFERROR(VLOOKUP(E164,档案费管理台账!$D$4:$H$1000,5,0),0))</f>
        <v>0</v>
      </c>
      <c r="I164" s="57"/>
      <c r="J164" s="57"/>
      <c r="K164" s="57"/>
      <c r="L164" s="57"/>
      <c r="M164" s="58" t="str">
        <f t="shared" si="39"/>
        <v/>
      </c>
      <c r="N164" s="73"/>
      <c r="AC164" s="149"/>
    </row>
    <row r="165" spans="1:29">
      <c r="A165" s="97" t="str">
        <f t="shared" si="37"/>
        <v/>
      </c>
      <c r="B165" s="98" t="str">
        <f t="shared" si="36"/>
        <v/>
      </c>
      <c r="C165" s="99"/>
      <c r="D165" s="137"/>
      <c r="E165" s="100"/>
      <c r="F165" s="57"/>
      <c r="G165" s="58">
        <f t="shared" si="38"/>
        <v>0</v>
      </c>
      <c r="H165" s="58">
        <f>IF(E165="",0,IFERROR(VLOOKUP(E165,档案费管理台账!$D$4:$H$1000,5,0),0))</f>
        <v>0</v>
      </c>
      <c r="I165" s="57"/>
      <c r="J165" s="57"/>
      <c r="K165" s="57"/>
      <c r="L165" s="57"/>
      <c r="M165" s="58" t="str">
        <f t="shared" si="39"/>
        <v/>
      </c>
      <c r="N165" s="73"/>
      <c r="AC165" s="149"/>
    </row>
    <row r="166" spans="1:29">
      <c r="A166" s="97" t="str">
        <f t="shared" si="37"/>
        <v/>
      </c>
      <c r="B166" s="98" t="str">
        <f t="shared" si="36"/>
        <v/>
      </c>
      <c r="C166" s="99"/>
      <c r="D166" s="137"/>
      <c r="E166" s="100"/>
      <c r="F166" s="57"/>
      <c r="G166" s="58">
        <f t="shared" si="38"/>
        <v>0</v>
      </c>
      <c r="H166" s="58">
        <f>IF(E166="",0,IFERROR(VLOOKUP(E166,档案费管理台账!$D$4:$H$1000,5,0),0))</f>
        <v>0</v>
      </c>
      <c r="I166" s="57"/>
      <c r="J166" s="57"/>
      <c r="K166" s="57"/>
      <c r="L166" s="57"/>
      <c r="M166" s="58" t="str">
        <f t="shared" si="39"/>
        <v/>
      </c>
      <c r="N166" s="73"/>
      <c r="AC166" s="149"/>
    </row>
    <row r="167" spans="1:29">
      <c r="A167" s="97" t="str">
        <f t="shared" si="37"/>
        <v/>
      </c>
      <c r="B167" s="98" t="str">
        <f t="shared" si="36"/>
        <v/>
      </c>
      <c r="C167" s="99"/>
      <c r="D167" s="137"/>
      <c r="E167" s="100"/>
      <c r="F167" s="57"/>
      <c r="G167" s="58">
        <f t="shared" si="38"/>
        <v>0</v>
      </c>
      <c r="H167" s="58">
        <f>IF(E167="",0,IFERROR(VLOOKUP(E167,档案费管理台账!$D$4:$H$1000,5,0),0))</f>
        <v>0</v>
      </c>
      <c r="I167" s="57"/>
      <c r="J167" s="57"/>
      <c r="K167" s="57"/>
      <c r="L167" s="57"/>
      <c r="M167" s="58" t="str">
        <f t="shared" si="39"/>
        <v/>
      </c>
      <c r="N167" s="73"/>
      <c r="AC167" s="149"/>
    </row>
    <row r="168" spans="1:29">
      <c r="A168" s="97" t="str">
        <f t="shared" si="37"/>
        <v/>
      </c>
      <c r="B168" s="98" t="str">
        <f t="shared" si="36"/>
        <v/>
      </c>
      <c r="C168" s="99"/>
      <c r="D168" s="137"/>
      <c r="E168" s="100"/>
      <c r="F168" s="57"/>
      <c r="G168" s="58">
        <f t="shared" si="38"/>
        <v>0</v>
      </c>
      <c r="H168" s="58">
        <f>IF(E168="",0,IFERROR(VLOOKUP(E168,档案费管理台账!$D$4:$H$1000,5,0),0))</f>
        <v>0</v>
      </c>
      <c r="I168" s="57"/>
      <c r="J168" s="57"/>
      <c r="K168" s="57"/>
      <c r="L168" s="57"/>
      <c r="M168" s="58" t="str">
        <f t="shared" si="39"/>
        <v/>
      </c>
      <c r="N168" s="73"/>
      <c r="AC168" s="149"/>
    </row>
    <row r="169" spans="1:29">
      <c r="A169" s="97" t="str">
        <f t="shared" si="37"/>
        <v/>
      </c>
      <c r="B169" s="98" t="str">
        <f t="shared" si="36"/>
        <v/>
      </c>
      <c r="C169" s="99"/>
      <c r="D169" s="137"/>
      <c r="E169" s="100"/>
      <c r="F169" s="57"/>
      <c r="G169" s="58">
        <f t="shared" si="38"/>
        <v>0</v>
      </c>
      <c r="H169" s="58">
        <f>IF(E169="",0,IFERROR(VLOOKUP(E169,档案费管理台账!$D$4:$H$1000,5,0),0))</f>
        <v>0</v>
      </c>
      <c r="I169" s="57"/>
      <c r="J169" s="57"/>
      <c r="K169" s="57"/>
      <c r="L169" s="57"/>
      <c r="M169" s="58" t="str">
        <f t="shared" si="39"/>
        <v/>
      </c>
      <c r="N169" s="73"/>
      <c r="AC169" s="149"/>
    </row>
    <row r="170" spans="1:29">
      <c r="A170" s="97" t="str">
        <f t="shared" si="37"/>
        <v/>
      </c>
      <c r="B170" s="98" t="str">
        <f t="shared" si="36"/>
        <v/>
      </c>
      <c r="C170" s="99"/>
      <c r="D170" s="137"/>
      <c r="E170" s="100"/>
      <c r="F170" s="57"/>
      <c r="G170" s="58">
        <f t="shared" si="38"/>
        <v>0</v>
      </c>
      <c r="H170" s="58">
        <f>IF(E170="",0,IFERROR(VLOOKUP(E170,档案费管理台账!$D$4:$H$1000,5,0),0))</f>
        <v>0</v>
      </c>
      <c r="I170" s="57"/>
      <c r="J170" s="57"/>
      <c r="K170" s="57"/>
      <c r="L170" s="57"/>
      <c r="M170" s="58" t="str">
        <f t="shared" si="39"/>
        <v/>
      </c>
      <c r="N170" s="73"/>
      <c r="AC170" s="149"/>
    </row>
    <row r="171" spans="1:29">
      <c r="A171" s="97" t="str">
        <f t="shared" si="37"/>
        <v/>
      </c>
      <c r="B171" s="98" t="str">
        <f t="shared" si="36"/>
        <v/>
      </c>
      <c r="C171" s="99"/>
      <c r="D171" s="137"/>
      <c r="E171" s="100"/>
      <c r="F171" s="57"/>
      <c r="G171" s="58">
        <f t="shared" si="38"/>
        <v>0</v>
      </c>
      <c r="H171" s="58">
        <f>IF(E171="",0,IFERROR(VLOOKUP(E171,档案费管理台账!$D$4:$H$1000,5,0),0))</f>
        <v>0</v>
      </c>
      <c r="I171" s="57"/>
      <c r="J171" s="57"/>
      <c r="K171" s="57"/>
      <c r="L171" s="57"/>
      <c r="M171" s="58" t="str">
        <f t="shared" si="39"/>
        <v/>
      </c>
      <c r="N171" s="73"/>
      <c r="AC171" s="149"/>
    </row>
    <row r="172" spans="1:29">
      <c r="A172" s="97" t="str">
        <f t="shared" si="37"/>
        <v/>
      </c>
      <c r="B172" s="98" t="str">
        <f t="shared" ref="B172:B235" si="40">IF(C172="","",MONTH(C172)&amp;"月")</f>
        <v/>
      </c>
      <c r="C172" s="99"/>
      <c r="D172" s="137"/>
      <c r="E172" s="100"/>
      <c r="F172" s="57"/>
      <c r="G172" s="58">
        <f t="shared" si="38"/>
        <v>0</v>
      </c>
      <c r="H172" s="58">
        <f>IF(E172="",0,IFERROR(VLOOKUP(E172,档案费管理台账!$D$4:$H$1000,5,0),0))</f>
        <v>0</v>
      </c>
      <c r="I172" s="57"/>
      <c r="J172" s="57"/>
      <c r="K172" s="57"/>
      <c r="L172" s="57"/>
      <c r="M172" s="58" t="str">
        <f t="shared" si="39"/>
        <v/>
      </c>
      <c r="N172" s="73"/>
      <c r="AC172" s="149"/>
    </row>
    <row r="173" spans="1:29">
      <c r="A173" s="97" t="str">
        <f t="shared" ref="A173:A236" si="41">IF(C173="","",ROW()-42)</f>
        <v/>
      </c>
      <c r="B173" s="98" t="str">
        <f t="shared" si="40"/>
        <v/>
      </c>
      <c r="C173" s="99"/>
      <c r="D173" s="137"/>
      <c r="E173" s="100"/>
      <c r="F173" s="57"/>
      <c r="G173" s="58">
        <f t="shared" ref="G173:G236" si="42">IF(F173="",0,F173*$K$41)</f>
        <v>0</v>
      </c>
      <c r="H173" s="58">
        <f>IF(E173="",0,IFERROR(VLOOKUP(E173,档案费管理台账!$D$4:$H$1000,5,0),0))</f>
        <v>0</v>
      </c>
      <c r="I173" s="57"/>
      <c r="J173" s="57"/>
      <c r="K173" s="57"/>
      <c r="L173" s="57"/>
      <c r="M173" s="58" t="str">
        <f t="shared" ref="M173:M236" si="43">IF(C173="","",ROUND(M172+G173-I173-J173-K173-L173-H173,2))</f>
        <v/>
      </c>
      <c r="N173" s="73"/>
      <c r="AC173" s="149"/>
    </row>
    <row r="174" spans="1:29">
      <c r="A174" s="97" t="str">
        <f t="shared" si="41"/>
        <v/>
      </c>
      <c r="B174" s="98" t="str">
        <f t="shared" si="40"/>
        <v/>
      </c>
      <c r="C174" s="99"/>
      <c r="D174" s="137"/>
      <c r="E174" s="100"/>
      <c r="F174" s="57"/>
      <c r="G174" s="58">
        <f t="shared" si="42"/>
        <v>0</v>
      </c>
      <c r="H174" s="58">
        <f>IF(E174="",0,IFERROR(VLOOKUP(E174,档案费管理台账!$D$4:$H$1000,5,0),0))</f>
        <v>0</v>
      </c>
      <c r="I174" s="57"/>
      <c r="J174" s="57"/>
      <c r="K174" s="57"/>
      <c r="L174" s="57"/>
      <c r="M174" s="58" t="str">
        <f t="shared" si="43"/>
        <v/>
      </c>
      <c r="N174" s="73"/>
      <c r="AC174" s="149"/>
    </row>
    <row r="175" spans="1:29">
      <c r="A175" s="97" t="str">
        <f t="shared" si="41"/>
        <v/>
      </c>
      <c r="B175" s="98" t="str">
        <f t="shared" si="40"/>
        <v/>
      </c>
      <c r="C175" s="99"/>
      <c r="D175" s="137"/>
      <c r="E175" s="100"/>
      <c r="F175" s="57"/>
      <c r="G175" s="58">
        <f t="shared" si="42"/>
        <v>0</v>
      </c>
      <c r="H175" s="58">
        <f>IF(E175="",0,IFERROR(VLOOKUP(E175,档案费管理台账!$D$4:$H$1000,5,0),0))</f>
        <v>0</v>
      </c>
      <c r="I175" s="57"/>
      <c r="J175" s="57"/>
      <c r="K175" s="57"/>
      <c r="L175" s="57"/>
      <c r="M175" s="58" t="str">
        <f t="shared" si="43"/>
        <v/>
      </c>
      <c r="N175" s="73"/>
      <c r="AC175" s="149"/>
    </row>
    <row r="176" spans="1:29">
      <c r="A176" s="97" t="str">
        <f t="shared" si="41"/>
        <v/>
      </c>
      <c r="B176" s="98" t="str">
        <f t="shared" si="40"/>
        <v/>
      </c>
      <c r="C176" s="99"/>
      <c r="D176" s="137"/>
      <c r="E176" s="100"/>
      <c r="F176" s="57"/>
      <c r="G176" s="58">
        <f t="shared" si="42"/>
        <v>0</v>
      </c>
      <c r="H176" s="58">
        <f>IF(E176="",0,IFERROR(VLOOKUP(E176,档案费管理台账!$D$4:$H$1000,5,0),0))</f>
        <v>0</v>
      </c>
      <c r="I176" s="57"/>
      <c r="J176" s="57"/>
      <c r="K176" s="57"/>
      <c r="L176" s="57"/>
      <c r="M176" s="58" t="str">
        <f t="shared" si="43"/>
        <v/>
      </c>
      <c r="N176" s="73"/>
      <c r="AC176" s="149"/>
    </row>
    <row r="177" spans="1:29">
      <c r="A177" s="97" t="str">
        <f t="shared" si="41"/>
        <v/>
      </c>
      <c r="B177" s="98" t="str">
        <f t="shared" si="40"/>
        <v/>
      </c>
      <c r="C177" s="99"/>
      <c r="D177" s="137"/>
      <c r="E177" s="100"/>
      <c r="F177" s="57"/>
      <c r="G177" s="58">
        <f t="shared" si="42"/>
        <v>0</v>
      </c>
      <c r="H177" s="58">
        <f>IF(E177="",0,IFERROR(VLOOKUP(E177,档案费管理台账!$D$4:$H$1000,5,0),0))</f>
        <v>0</v>
      </c>
      <c r="I177" s="57"/>
      <c r="J177" s="57"/>
      <c r="K177" s="57"/>
      <c r="L177" s="57"/>
      <c r="M177" s="58" t="str">
        <f t="shared" si="43"/>
        <v/>
      </c>
      <c r="N177" s="73"/>
      <c r="AC177" s="149"/>
    </row>
    <row r="178" spans="1:29">
      <c r="A178" s="97" t="str">
        <f t="shared" si="41"/>
        <v/>
      </c>
      <c r="B178" s="98" t="str">
        <f t="shared" si="40"/>
        <v/>
      </c>
      <c r="C178" s="99"/>
      <c r="D178" s="137"/>
      <c r="E178" s="100"/>
      <c r="F178" s="57"/>
      <c r="G178" s="58">
        <f t="shared" si="42"/>
        <v>0</v>
      </c>
      <c r="H178" s="58">
        <f>IF(E178="",0,IFERROR(VLOOKUP(E178,档案费管理台账!$D$4:$H$1000,5,0),0))</f>
        <v>0</v>
      </c>
      <c r="I178" s="57"/>
      <c r="J178" s="57"/>
      <c r="K178" s="57"/>
      <c r="L178" s="57"/>
      <c r="M178" s="58" t="str">
        <f t="shared" si="43"/>
        <v/>
      </c>
      <c r="N178" s="73"/>
      <c r="AC178" s="149"/>
    </row>
    <row r="179" spans="1:29">
      <c r="A179" s="97" t="str">
        <f t="shared" si="41"/>
        <v/>
      </c>
      <c r="B179" s="98" t="str">
        <f t="shared" si="40"/>
        <v/>
      </c>
      <c r="C179" s="99"/>
      <c r="D179" s="137"/>
      <c r="E179" s="100"/>
      <c r="F179" s="57"/>
      <c r="G179" s="58">
        <f t="shared" si="42"/>
        <v>0</v>
      </c>
      <c r="H179" s="58">
        <f>IF(E179="",0,IFERROR(VLOOKUP(E179,档案费管理台账!$D$4:$H$1000,5,0),0))</f>
        <v>0</v>
      </c>
      <c r="I179" s="57"/>
      <c r="J179" s="57"/>
      <c r="K179" s="57"/>
      <c r="L179" s="57"/>
      <c r="M179" s="58" t="str">
        <f t="shared" si="43"/>
        <v/>
      </c>
      <c r="N179" s="73"/>
      <c r="AC179" s="149"/>
    </row>
    <row r="180" spans="1:29">
      <c r="A180" s="97" t="str">
        <f t="shared" si="41"/>
        <v/>
      </c>
      <c r="B180" s="98" t="str">
        <f t="shared" si="40"/>
        <v/>
      </c>
      <c r="C180" s="99"/>
      <c r="D180" s="137"/>
      <c r="E180" s="100"/>
      <c r="F180" s="57"/>
      <c r="G180" s="58">
        <f t="shared" si="42"/>
        <v>0</v>
      </c>
      <c r="H180" s="58">
        <f>IF(E180="",0,IFERROR(VLOOKUP(E180,档案费管理台账!$D$4:$H$1000,5,0),0))</f>
        <v>0</v>
      </c>
      <c r="I180" s="57"/>
      <c r="J180" s="57"/>
      <c r="K180" s="57"/>
      <c r="L180" s="57"/>
      <c r="M180" s="58" t="str">
        <f t="shared" si="43"/>
        <v/>
      </c>
      <c r="N180" s="73"/>
      <c r="AC180" s="149"/>
    </row>
    <row r="181" spans="1:29">
      <c r="A181" s="97" t="str">
        <f t="shared" si="41"/>
        <v/>
      </c>
      <c r="B181" s="98" t="str">
        <f t="shared" si="40"/>
        <v/>
      </c>
      <c r="C181" s="99"/>
      <c r="D181" s="137"/>
      <c r="E181" s="100"/>
      <c r="F181" s="57"/>
      <c r="G181" s="58">
        <f t="shared" si="42"/>
        <v>0</v>
      </c>
      <c r="H181" s="58">
        <f>IF(E181="",0,IFERROR(VLOOKUP(E181,档案费管理台账!$D$4:$H$1000,5,0),0))</f>
        <v>0</v>
      </c>
      <c r="I181" s="57"/>
      <c r="J181" s="57"/>
      <c r="K181" s="57"/>
      <c r="L181" s="57"/>
      <c r="M181" s="58" t="str">
        <f t="shared" si="43"/>
        <v/>
      </c>
      <c r="N181" s="73"/>
      <c r="AC181" s="149"/>
    </row>
    <row r="182" spans="1:29">
      <c r="A182" s="97" t="str">
        <f t="shared" si="41"/>
        <v/>
      </c>
      <c r="B182" s="98" t="str">
        <f t="shared" si="40"/>
        <v/>
      </c>
      <c r="C182" s="99"/>
      <c r="D182" s="137"/>
      <c r="E182" s="100"/>
      <c r="F182" s="57"/>
      <c r="G182" s="58">
        <f t="shared" si="42"/>
        <v>0</v>
      </c>
      <c r="H182" s="58">
        <f>IF(E182="",0,IFERROR(VLOOKUP(E182,档案费管理台账!$D$4:$H$1000,5,0),0))</f>
        <v>0</v>
      </c>
      <c r="I182" s="57"/>
      <c r="J182" s="57"/>
      <c r="K182" s="57"/>
      <c r="L182" s="57"/>
      <c r="M182" s="58" t="str">
        <f t="shared" si="43"/>
        <v/>
      </c>
      <c r="N182" s="73"/>
      <c r="AC182" s="149"/>
    </row>
    <row r="183" spans="1:29">
      <c r="A183" s="97" t="str">
        <f t="shared" si="41"/>
        <v/>
      </c>
      <c r="B183" s="98" t="str">
        <f t="shared" si="40"/>
        <v/>
      </c>
      <c r="C183" s="99"/>
      <c r="D183" s="137"/>
      <c r="E183" s="100"/>
      <c r="F183" s="57"/>
      <c r="G183" s="58">
        <f t="shared" si="42"/>
        <v>0</v>
      </c>
      <c r="H183" s="58">
        <f>IF(E183="",0,IFERROR(VLOOKUP(E183,档案费管理台账!$D$4:$H$1000,5,0),0))</f>
        <v>0</v>
      </c>
      <c r="I183" s="57"/>
      <c r="J183" s="57"/>
      <c r="K183" s="57"/>
      <c r="L183" s="57"/>
      <c r="M183" s="58" t="str">
        <f t="shared" si="43"/>
        <v/>
      </c>
      <c r="N183" s="73"/>
      <c r="AC183" s="149"/>
    </row>
    <row r="184" spans="1:29">
      <c r="A184" s="97" t="str">
        <f t="shared" si="41"/>
        <v/>
      </c>
      <c r="B184" s="98" t="str">
        <f t="shared" si="40"/>
        <v/>
      </c>
      <c r="C184" s="99"/>
      <c r="D184" s="137"/>
      <c r="E184" s="100"/>
      <c r="F184" s="57"/>
      <c r="G184" s="58">
        <f t="shared" si="42"/>
        <v>0</v>
      </c>
      <c r="H184" s="58">
        <f>IF(E184="",0,IFERROR(VLOOKUP(E184,档案费管理台账!$D$4:$H$1000,5,0),0))</f>
        <v>0</v>
      </c>
      <c r="I184" s="57"/>
      <c r="J184" s="57"/>
      <c r="K184" s="57"/>
      <c r="L184" s="57"/>
      <c r="M184" s="58" t="str">
        <f t="shared" si="43"/>
        <v/>
      </c>
      <c r="N184" s="73"/>
      <c r="AC184" s="149"/>
    </row>
    <row r="185" spans="1:29">
      <c r="A185" s="97" t="str">
        <f t="shared" si="41"/>
        <v/>
      </c>
      <c r="B185" s="98" t="str">
        <f t="shared" si="40"/>
        <v/>
      </c>
      <c r="C185" s="99"/>
      <c r="D185" s="137"/>
      <c r="E185" s="100"/>
      <c r="F185" s="57"/>
      <c r="G185" s="58">
        <f t="shared" si="42"/>
        <v>0</v>
      </c>
      <c r="H185" s="58">
        <f>IF(E185="",0,IFERROR(VLOOKUP(E185,档案费管理台账!$D$4:$H$1000,5,0),0))</f>
        <v>0</v>
      </c>
      <c r="I185" s="57"/>
      <c r="J185" s="57"/>
      <c r="K185" s="57"/>
      <c r="L185" s="57"/>
      <c r="M185" s="58" t="str">
        <f t="shared" si="43"/>
        <v/>
      </c>
      <c r="N185" s="73"/>
      <c r="AC185" s="149"/>
    </row>
    <row r="186" spans="1:29">
      <c r="A186" s="97" t="str">
        <f t="shared" si="41"/>
        <v/>
      </c>
      <c r="B186" s="98" t="str">
        <f t="shared" si="40"/>
        <v/>
      </c>
      <c r="C186" s="99"/>
      <c r="D186" s="137"/>
      <c r="E186" s="100"/>
      <c r="F186" s="57"/>
      <c r="G186" s="58">
        <f t="shared" si="42"/>
        <v>0</v>
      </c>
      <c r="H186" s="58">
        <f>IF(E186="",0,IFERROR(VLOOKUP(E186,档案费管理台账!$D$4:$H$1000,5,0),0))</f>
        <v>0</v>
      </c>
      <c r="I186" s="57"/>
      <c r="J186" s="57"/>
      <c r="K186" s="57"/>
      <c r="L186" s="57"/>
      <c r="M186" s="58" t="str">
        <f t="shared" si="43"/>
        <v/>
      </c>
      <c r="N186" s="73"/>
      <c r="AC186" s="149"/>
    </row>
    <row r="187" spans="1:29">
      <c r="A187" s="97" t="str">
        <f t="shared" si="41"/>
        <v/>
      </c>
      <c r="B187" s="98" t="str">
        <f t="shared" si="40"/>
        <v/>
      </c>
      <c r="C187" s="99"/>
      <c r="D187" s="137"/>
      <c r="E187" s="100"/>
      <c r="F187" s="57"/>
      <c r="G187" s="58">
        <f t="shared" si="42"/>
        <v>0</v>
      </c>
      <c r="H187" s="58">
        <f>IF(E187="",0,IFERROR(VLOOKUP(E187,档案费管理台账!$D$4:$H$1000,5,0),0))</f>
        <v>0</v>
      </c>
      <c r="I187" s="57"/>
      <c r="J187" s="57"/>
      <c r="K187" s="57"/>
      <c r="L187" s="57"/>
      <c r="M187" s="58" t="str">
        <f t="shared" si="43"/>
        <v/>
      </c>
      <c r="N187" s="73"/>
      <c r="AC187" s="149"/>
    </row>
    <row r="188" spans="1:29">
      <c r="A188" s="97" t="str">
        <f t="shared" si="41"/>
        <v/>
      </c>
      <c r="B188" s="98" t="str">
        <f t="shared" si="40"/>
        <v/>
      </c>
      <c r="C188" s="99"/>
      <c r="D188" s="137"/>
      <c r="E188" s="100"/>
      <c r="F188" s="57"/>
      <c r="G188" s="58">
        <f t="shared" si="42"/>
        <v>0</v>
      </c>
      <c r="H188" s="58">
        <f>IF(E188="",0,IFERROR(VLOOKUP(E188,档案费管理台账!$D$4:$H$1000,5,0),0))</f>
        <v>0</v>
      </c>
      <c r="I188" s="57"/>
      <c r="J188" s="57"/>
      <c r="K188" s="57"/>
      <c r="L188" s="57"/>
      <c r="M188" s="58" t="str">
        <f t="shared" si="43"/>
        <v/>
      </c>
      <c r="N188" s="73"/>
      <c r="AC188" s="149"/>
    </row>
    <row r="189" spans="1:29">
      <c r="A189" s="97" t="str">
        <f t="shared" si="41"/>
        <v/>
      </c>
      <c r="B189" s="98" t="str">
        <f t="shared" si="40"/>
        <v/>
      </c>
      <c r="C189" s="99"/>
      <c r="D189" s="137"/>
      <c r="E189" s="100"/>
      <c r="F189" s="57"/>
      <c r="G189" s="58">
        <f t="shared" si="42"/>
        <v>0</v>
      </c>
      <c r="H189" s="58">
        <f>IF(E189="",0,IFERROR(VLOOKUP(E189,档案费管理台账!$D$4:$H$1000,5,0),0))</f>
        <v>0</v>
      </c>
      <c r="I189" s="57"/>
      <c r="J189" s="57"/>
      <c r="K189" s="57"/>
      <c r="L189" s="57"/>
      <c r="M189" s="58" t="str">
        <f t="shared" si="43"/>
        <v/>
      </c>
      <c r="N189" s="73"/>
      <c r="AC189" s="149"/>
    </row>
    <row r="190" spans="1:29">
      <c r="A190" s="97" t="str">
        <f t="shared" si="41"/>
        <v/>
      </c>
      <c r="B190" s="98" t="str">
        <f t="shared" si="40"/>
        <v/>
      </c>
      <c r="C190" s="99"/>
      <c r="D190" s="137"/>
      <c r="E190" s="100"/>
      <c r="F190" s="57"/>
      <c r="G190" s="58">
        <f t="shared" si="42"/>
        <v>0</v>
      </c>
      <c r="H190" s="58">
        <f>IF(E190="",0,IFERROR(VLOOKUP(E190,档案费管理台账!$D$4:$H$1000,5,0),0))</f>
        <v>0</v>
      </c>
      <c r="I190" s="57"/>
      <c r="J190" s="57"/>
      <c r="K190" s="57"/>
      <c r="L190" s="57"/>
      <c r="M190" s="58" t="str">
        <f t="shared" si="43"/>
        <v/>
      </c>
      <c r="N190" s="73"/>
      <c r="AC190" s="149"/>
    </row>
    <row r="191" spans="1:29">
      <c r="A191" s="97" t="str">
        <f t="shared" si="41"/>
        <v/>
      </c>
      <c r="B191" s="98" t="str">
        <f t="shared" si="40"/>
        <v/>
      </c>
      <c r="C191" s="99"/>
      <c r="D191" s="137"/>
      <c r="E191" s="100"/>
      <c r="F191" s="57"/>
      <c r="G191" s="58">
        <f t="shared" si="42"/>
        <v>0</v>
      </c>
      <c r="H191" s="58">
        <f>IF(E191="",0,IFERROR(VLOOKUP(E191,档案费管理台账!$D$4:$H$1000,5,0),0))</f>
        <v>0</v>
      </c>
      <c r="I191" s="57"/>
      <c r="J191" s="57"/>
      <c r="K191" s="57"/>
      <c r="L191" s="57"/>
      <c r="M191" s="58" t="str">
        <f t="shared" si="43"/>
        <v/>
      </c>
      <c r="N191" s="73"/>
      <c r="AC191" s="149"/>
    </row>
    <row r="192" spans="1:29">
      <c r="A192" s="97" t="str">
        <f t="shared" si="41"/>
        <v/>
      </c>
      <c r="B192" s="98" t="str">
        <f t="shared" si="40"/>
        <v/>
      </c>
      <c r="C192" s="99"/>
      <c r="D192" s="137"/>
      <c r="E192" s="100"/>
      <c r="F192" s="57"/>
      <c r="G192" s="58">
        <f t="shared" si="42"/>
        <v>0</v>
      </c>
      <c r="H192" s="58">
        <f>IF(E192="",0,IFERROR(VLOOKUP(E192,档案费管理台账!$D$4:$H$1000,5,0),0))</f>
        <v>0</v>
      </c>
      <c r="I192" s="57"/>
      <c r="J192" s="57"/>
      <c r="K192" s="57"/>
      <c r="L192" s="57"/>
      <c r="M192" s="58" t="str">
        <f t="shared" si="43"/>
        <v/>
      </c>
      <c r="N192" s="73"/>
      <c r="AC192" s="149"/>
    </row>
    <row r="193" spans="1:29">
      <c r="A193" s="97" t="str">
        <f t="shared" si="41"/>
        <v/>
      </c>
      <c r="B193" s="98" t="str">
        <f t="shared" si="40"/>
        <v/>
      </c>
      <c r="C193" s="99"/>
      <c r="D193" s="137"/>
      <c r="E193" s="100"/>
      <c r="F193" s="57"/>
      <c r="G193" s="58">
        <f t="shared" si="42"/>
        <v>0</v>
      </c>
      <c r="H193" s="58">
        <f>IF(E193="",0,IFERROR(VLOOKUP(E193,档案费管理台账!$D$4:$H$1000,5,0),0))</f>
        <v>0</v>
      </c>
      <c r="I193" s="57"/>
      <c r="J193" s="57"/>
      <c r="K193" s="57"/>
      <c r="L193" s="57"/>
      <c r="M193" s="58" t="str">
        <f t="shared" si="43"/>
        <v/>
      </c>
      <c r="N193" s="73"/>
      <c r="AC193" s="149"/>
    </row>
    <row r="194" spans="1:29">
      <c r="A194" s="97" t="str">
        <f t="shared" si="41"/>
        <v/>
      </c>
      <c r="B194" s="98" t="str">
        <f t="shared" si="40"/>
        <v/>
      </c>
      <c r="C194" s="99"/>
      <c r="D194" s="137"/>
      <c r="E194" s="100"/>
      <c r="F194" s="57"/>
      <c r="G194" s="58">
        <f t="shared" si="42"/>
        <v>0</v>
      </c>
      <c r="H194" s="58">
        <f>IF(E194="",0,IFERROR(VLOOKUP(E194,档案费管理台账!$D$4:$H$1000,5,0),0))</f>
        <v>0</v>
      </c>
      <c r="I194" s="57"/>
      <c r="J194" s="57"/>
      <c r="K194" s="57"/>
      <c r="L194" s="57"/>
      <c r="M194" s="58" t="str">
        <f t="shared" si="43"/>
        <v/>
      </c>
      <c r="N194" s="73"/>
      <c r="AC194" s="149"/>
    </row>
    <row r="195" spans="1:29">
      <c r="A195" s="97" t="str">
        <f t="shared" si="41"/>
        <v/>
      </c>
      <c r="B195" s="98" t="str">
        <f t="shared" si="40"/>
        <v/>
      </c>
      <c r="C195" s="99"/>
      <c r="D195" s="137"/>
      <c r="E195" s="100"/>
      <c r="F195" s="57"/>
      <c r="G195" s="58">
        <f t="shared" si="42"/>
        <v>0</v>
      </c>
      <c r="H195" s="58">
        <f>IF(E195="",0,IFERROR(VLOOKUP(E195,档案费管理台账!$D$4:$H$1000,5,0),0))</f>
        <v>0</v>
      </c>
      <c r="I195" s="57"/>
      <c r="J195" s="57"/>
      <c r="K195" s="57"/>
      <c r="L195" s="57"/>
      <c r="M195" s="58" t="str">
        <f t="shared" si="43"/>
        <v/>
      </c>
      <c r="N195" s="73"/>
      <c r="AC195" s="149"/>
    </row>
    <row r="196" spans="1:29">
      <c r="A196" s="97" t="str">
        <f t="shared" si="41"/>
        <v/>
      </c>
      <c r="B196" s="98" t="str">
        <f t="shared" si="40"/>
        <v/>
      </c>
      <c r="C196" s="99"/>
      <c r="D196" s="137"/>
      <c r="E196" s="100"/>
      <c r="F196" s="57"/>
      <c r="G196" s="58">
        <f t="shared" si="42"/>
        <v>0</v>
      </c>
      <c r="H196" s="58">
        <f>IF(E196="",0,IFERROR(VLOOKUP(E196,档案费管理台账!$D$4:$H$1000,5,0),0))</f>
        <v>0</v>
      </c>
      <c r="I196" s="57"/>
      <c r="J196" s="57"/>
      <c r="K196" s="57"/>
      <c r="L196" s="57"/>
      <c r="M196" s="58" t="str">
        <f t="shared" si="43"/>
        <v/>
      </c>
      <c r="N196" s="73"/>
      <c r="AC196" s="149"/>
    </row>
    <row r="197" spans="1:29">
      <c r="A197" s="97" t="str">
        <f t="shared" si="41"/>
        <v/>
      </c>
      <c r="B197" s="98" t="str">
        <f t="shared" si="40"/>
        <v/>
      </c>
      <c r="C197" s="99"/>
      <c r="D197" s="137"/>
      <c r="E197" s="100"/>
      <c r="F197" s="57"/>
      <c r="G197" s="58">
        <f t="shared" si="42"/>
        <v>0</v>
      </c>
      <c r="H197" s="58">
        <f>IF(E197="",0,IFERROR(VLOOKUP(E197,档案费管理台账!$D$4:$H$1000,5,0),0))</f>
        <v>0</v>
      </c>
      <c r="I197" s="57"/>
      <c r="J197" s="57"/>
      <c r="K197" s="57"/>
      <c r="L197" s="57"/>
      <c r="M197" s="58" t="str">
        <f t="shared" si="43"/>
        <v/>
      </c>
      <c r="N197" s="73"/>
      <c r="AC197" s="149"/>
    </row>
    <row r="198" spans="1:29">
      <c r="A198" s="97" t="str">
        <f t="shared" si="41"/>
        <v/>
      </c>
      <c r="B198" s="98" t="str">
        <f t="shared" si="40"/>
        <v/>
      </c>
      <c r="C198" s="99"/>
      <c r="D198" s="137"/>
      <c r="E198" s="100"/>
      <c r="F198" s="57"/>
      <c r="G198" s="58">
        <f t="shared" si="42"/>
        <v>0</v>
      </c>
      <c r="H198" s="58">
        <f>IF(E198="",0,IFERROR(VLOOKUP(E198,档案费管理台账!$D$4:$H$1000,5,0),0))</f>
        <v>0</v>
      </c>
      <c r="I198" s="57"/>
      <c r="J198" s="57"/>
      <c r="K198" s="57"/>
      <c r="L198" s="57"/>
      <c r="M198" s="58" t="str">
        <f t="shared" si="43"/>
        <v/>
      </c>
      <c r="N198" s="73"/>
      <c r="AC198" s="149"/>
    </row>
    <row r="199" spans="1:29">
      <c r="A199" s="97" t="str">
        <f t="shared" si="41"/>
        <v/>
      </c>
      <c r="B199" s="98" t="str">
        <f t="shared" si="40"/>
        <v/>
      </c>
      <c r="C199" s="99"/>
      <c r="D199" s="137"/>
      <c r="E199" s="100"/>
      <c r="F199" s="57"/>
      <c r="G199" s="58">
        <f t="shared" si="42"/>
        <v>0</v>
      </c>
      <c r="H199" s="58">
        <f>IF(E199="",0,IFERROR(VLOOKUP(E199,档案费管理台账!$D$4:$H$1000,5,0),0))</f>
        <v>0</v>
      </c>
      <c r="I199" s="57"/>
      <c r="J199" s="57"/>
      <c r="K199" s="57"/>
      <c r="L199" s="57"/>
      <c r="M199" s="58" t="str">
        <f t="shared" si="43"/>
        <v/>
      </c>
      <c r="N199" s="73"/>
      <c r="AC199" s="149"/>
    </row>
    <row r="200" spans="1:29">
      <c r="A200" s="97" t="str">
        <f t="shared" si="41"/>
        <v/>
      </c>
      <c r="B200" s="98" t="str">
        <f t="shared" si="40"/>
        <v/>
      </c>
      <c r="C200" s="99"/>
      <c r="D200" s="137"/>
      <c r="E200" s="100"/>
      <c r="F200" s="57"/>
      <c r="G200" s="58">
        <f t="shared" si="42"/>
        <v>0</v>
      </c>
      <c r="H200" s="58">
        <f>IF(E200="",0,IFERROR(VLOOKUP(E200,档案费管理台账!$D$4:$H$1000,5,0),0))</f>
        <v>0</v>
      </c>
      <c r="I200" s="57"/>
      <c r="J200" s="57"/>
      <c r="K200" s="57"/>
      <c r="L200" s="57"/>
      <c r="M200" s="58" t="str">
        <f t="shared" si="43"/>
        <v/>
      </c>
      <c r="N200" s="73"/>
      <c r="AC200" s="149"/>
    </row>
    <row r="201" spans="1:29">
      <c r="A201" s="97" t="str">
        <f t="shared" si="41"/>
        <v/>
      </c>
      <c r="B201" s="98" t="str">
        <f t="shared" si="40"/>
        <v/>
      </c>
      <c r="C201" s="99"/>
      <c r="D201" s="137"/>
      <c r="E201" s="100"/>
      <c r="F201" s="57"/>
      <c r="G201" s="58">
        <f t="shared" si="42"/>
        <v>0</v>
      </c>
      <c r="H201" s="58">
        <f>IF(E201="",0,IFERROR(VLOOKUP(E201,档案费管理台账!$D$4:$H$1000,5,0),0))</f>
        <v>0</v>
      </c>
      <c r="I201" s="57"/>
      <c r="J201" s="57"/>
      <c r="K201" s="57"/>
      <c r="L201" s="57"/>
      <c r="M201" s="58" t="str">
        <f t="shared" si="43"/>
        <v/>
      </c>
      <c r="N201" s="73"/>
      <c r="AC201" s="149"/>
    </row>
    <row r="202" spans="1:29">
      <c r="A202" s="97" t="str">
        <f t="shared" si="41"/>
        <v/>
      </c>
      <c r="B202" s="98" t="str">
        <f t="shared" si="40"/>
        <v/>
      </c>
      <c r="C202" s="99"/>
      <c r="D202" s="137"/>
      <c r="E202" s="100"/>
      <c r="F202" s="57"/>
      <c r="G202" s="58">
        <f t="shared" si="42"/>
        <v>0</v>
      </c>
      <c r="H202" s="58">
        <f>IF(E202="",0,IFERROR(VLOOKUP(E202,档案费管理台账!$D$4:$H$1000,5,0),0))</f>
        <v>0</v>
      </c>
      <c r="I202" s="57"/>
      <c r="J202" s="57"/>
      <c r="K202" s="57"/>
      <c r="L202" s="57"/>
      <c r="M202" s="58" t="str">
        <f t="shared" si="43"/>
        <v/>
      </c>
      <c r="N202" s="73"/>
      <c r="AC202" s="149"/>
    </row>
    <row r="203" spans="1:29">
      <c r="A203" s="97" t="str">
        <f t="shared" si="41"/>
        <v/>
      </c>
      <c r="B203" s="98" t="str">
        <f t="shared" si="40"/>
        <v/>
      </c>
      <c r="C203" s="99"/>
      <c r="D203" s="137"/>
      <c r="E203" s="100"/>
      <c r="F203" s="57"/>
      <c r="G203" s="58">
        <f t="shared" si="42"/>
        <v>0</v>
      </c>
      <c r="H203" s="58">
        <f>IF(E203="",0,IFERROR(VLOOKUP(E203,档案费管理台账!$D$4:$H$1000,5,0),0))</f>
        <v>0</v>
      </c>
      <c r="I203" s="57"/>
      <c r="J203" s="57"/>
      <c r="K203" s="57"/>
      <c r="L203" s="57"/>
      <c r="M203" s="58" t="str">
        <f t="shared" si="43"/>
        <v/>
      </c>
      <c r="N203" s="73"/>
      <c r="AC203" s="149"/>
    </row>
    <row r="204" spans="1:29">
      <c r="A204" s="97" t="str">
        <f t="shared" si="41"/>
        <v/>
      </c>
      <c r="B204" s="98" t="str">
        <f t="shared" si="40"/>
        <v/>
      </c>
      <c r="C204" s="99"/>
      <c r="D204" s="137"/>
      <c r="E204" s="100"/>
      <c r="F204" s="57"/>
      <c r="G204" s="58">
        <f t="shared" si="42"/>
        <v>0</v>
      </c>
      <c r="H204" s="58">
        <f>IF(E204="",0,IFERROR(VLOOKUP(E204,档案费管理台账!$D$4:$H$1000,5,0),0))</f>
        <v>0</v>
      </c>
      <c r="I204" s="57"/>
      <c r="J204" s="57"/>
      <c r="K204" s="57"/>
      <c r="L204" s="57"/>
      <c r="M204" s="58" t="str">
        <f t="shared" si="43"/>
        <v/>
      </c>
      <c r="N204" s="73"/>
      <c r="AC204" s="149"/>
    </row>
    <row r="205" spans="1:29">
      <c r="A205" s="97" t="str">
        <f t="shared" si="41"/>
        <v/>
      </c>
      <c r="B205" s="98" t="str">
        <f t="shared" si="40"/>
        <v/>
      </c>
      <c r="C205" s="99"/>
      <c r="D205" s="137"/>
      <c r="E205" s="100"/>
      <c r="F205" s="57"/>
      <c r="G205" s="58">
        <f t="shared" si="42"/>
        <v>0</v>
      </c>
      <c r="H205" s="58">
        <f>IF(E205="",0,IFERROR(VLOOKUP(E205,档案费管理台账!$D$4:$H$1000,5,0),0))</f>
        <v>0</v>
      </c>
      <c r="I205" s="57"/>
      <c r="J205" s="57"/>
      <c r="K205" s="57"/>
      <c r="L205" s="57"/>
      <c r="M205" s="58" t="str">
        <f t="shared" si="43"/>
        <v/>
      </c>
      <c r="N205" s="73"/>
      <c r="AC205" s="149"/>
    </row>
    <row r="206" spans="1:29">
      <c r="A206" s="97" t="str">
        <f t="shared" si="41"/>
        <v/>
      </c>
      <c r="B206" s="98" t="str">
        <f t="shared" si="40"/>
        <v/>
      </c>
      <c r="C206" s="99"/>
      <c r="D206" s="137"/>
      <c r="E206" s="100"/>
      <c r="F206" s="57"/>
      <c r="G206" s="58">
        <f t="shared" si="42"/>
        <v>0</v>
      </c>
      <c r="H206" s="58">
        <f>IF(E206="",0,IFERROR(VLOOKUP(E206,档案费管理台账!$D$4:$H$1000,5,0),0))</f>
        <v>0</v>
      </c>
      <c r="I206" s="57"/>
      <c r="J206" s="57"/>
      <c r="K206" s="57"/>
      <c r="L206" s="57"/>
      <c r="M206" s="58" t="str">
        <f t="shared" si="43"/>
        <v/>
      </c>
      <c r="N206" s="73"/>
      <c r="AC206" s="149"/>
    </row>
    <row r="207" spans="1:29">
      <c r="A207" s="97" t="str">
        <f t="shared" si="41"/>
        <v/>
      </c>
      <c r="B207" s="98" t="str">
        <f t="shared" si="40"/>
        <v/>
      </c>
      <c r="C207" s="99"/>
      <c r="D207" s="137"/>
      <c r="E207" s="100"/>
      <c r="F207" s="57"/>
      <c r="G207" s="58">
        <f t="shared" si="42"/>
        <v>0</v>
      </c>
      <c r="H207" s="58">
        <f>IF(E207="",0,IFERROR(VLOOKUP(E207,档案费管理台账!$D$4:$H$1000,5,0),0))</f>
        <v>0</v>
      </c>
      <c r="I207" s="57"/>
      <c r="J207" s="57"/>
      <c r="K207" s="57"/>
      <c r="L207" s="57"/>
      <c r="M207" s="58" t="str">
        <f t="shared" si="43"/>
        <v/>
      </c>
      <c r="N207" s="73"/>
      <c r="AC207" s="149"/>
    </row>
    <row r="208" spans="1:29">
      <c r="A208" s="97" t="str">
        <f t="shared" si="41"/>
        <v/>
      </c>
      <c r="B208" s="98" t="str">
        <f t="shared" si="40"/>
        <v/>
      </c>
      <c r="C208" s="99"/>
      <c r="D208" s="137"/>
      <c r="E208" s="100"/>
      <c r="F208" s="57"/>
      <c r="G208" s="58">
        <f t="shared" si="42"/>
        <v>0</v>
      </c>
      <c r="H208" s="58">
        <f>IF(E208="",0,IFERROR(VLOOKUP(E208,档案费管理台账!$D$4:$H$1000,5,0),0))</f>
        <v>0</v>
      </c>
      <c r="I208" s="57"/>
      <c r="J208" s="57"/>
      <c r="K208" s="57"/>
      <c r="L208" s="57"/>
      <c r="M208" s="58" t="str">
        <f t="shared" si="43"/>
        <v/>
      </c>
      <c r="N208" s="73"/>
      <c r="AC208" s="149"/>
    </row>
    <row r="209" spans="1:29">
      <c r="A209" s="97" t="str">
        <f t="shared" si="41"/>
        <v/>
      </c>
      <c r="B209" s="98" t="str">
        <f t="shared" si="40"/>
        <v/>
      </c>
      <c r="C209" s="99"/>
      <c r="D209" s="137"/>
      <c r="E209" s="100"/>
      <c r="F209" s="57"/>
      <c r="G209" s="58">
        <f t="shared" si="42"/>
        <v>0</v>
      </c>
      <c r="H209" s="58">
        <f>IF(E209="",0,IFERROR(VLOOKUP(E209,档案费管理台账!$D$4:$H$1000,5,0),0))</f>
        <v>0</v>
      </c>
      <c r="I209" s="57"/>
      <c r="J209" s="57"/>
      <c r="K209" s="57"/>
      <c r="L209" s="57"/>
      <c r="M209" s="58" t="str">
        <f t="shared" si="43"/>
        <v/>
      </c>
      <c r="N209" s="73"/>
      <c r="AC209" s="149"/>
    </row>
    <row r="210" spans="1:29">
      <c r="A210" s="97" t="str">
        <f t="shared" si="41"/>
        <v/>
      </c>
      <c r="B210" s="98" t="str">
        <f t="shared" si="40"/>
        <v/>
      </c>
      <c r="C210" s="99"/>
      <c r="D210" s="137"/>
      <c r="E210" s="100"/>
      <c r="F210" s="57"/>
      <c r="G210" s="58">
        <f t="shared" si="42"/>
        <v>0</v>
      </c>
      <c r="H210" s="58">
        <f>IF(E210="",0,IFERROR(VLOOKUP(E210,档案费管理台账!$D$4:$H$1000,5,0),0))</f>
        <v>0</v>
      </c>
      <c r="I210" s="57"/>
      <c r="J210" s="57"/>
      <c r="K210" s="57"/>
      <c r="L210" s="57"/>
      <c r="M210" s="58" t="str">
        <f t="shared" si="43"/>
        <v/>
      </c>
      <c r="N210" s="73"/>
      <c r="AC210" s="149"/>
    </row>
    <row r="211" spans="1:29">
      <c r="A211" s="97" t="str">
        <f t="shared" si="41"/>
        <v/>
      </c>
      <c r="B211" s="98" t="str">
        <f t="shared" si="40"/>
        <v/>
      </c>
      <c r="C211" s="99"/>
      <c r="D211" s="137"/>
      <c r="E211" s="100"/>
      <c r="F211" s="57"/>
      <c r="G211" s="58">
        <f t="shared" si="42"/>
        <v>0</v>
      </c>
      <c r="H211" s="58">
        <f>IF(E211="",0,IFERROR(VLOOKUP(E211,档案费管理台账!$D$4:$H$1000,5,0),0))</f>
        <v>0</v>
      </c>
      <c r="I211" s="57"/>
      <c r="J211" s="57"/>
      <c r="K211" s="57"/>
      <c r="L211" s="57"/>
      <c r="M211" s="58" t="str">
        <f t="shared" si="43"/>
        <v/>
      </c>
      <c r="N211" s="73"/>
      <c r="AC211" s="149"/>
    </row>
    <row r="212" spans="1:29">
      <c r="A212" s="97" t="str">
        <f t="shared" si="41"/>
        <v/>
      </c>
      <c r="B212" s="98" t="str">
        <f t="shared" si="40"/>
        <v/>
      </c>
      <c r="C212" s="99"/>
      <c r="D212" s="137"/>
      <c r="E212" s="100"/>
      <c r="F212" s="57"/>
      <c r="G212" s="58">
        <f t="shared" si="42"/>
        <v>0</v>
      </c>
      <c r="H212" s="58">
        <f>IF(E212="",0,IFERROR(VLOOKUP(E212,档案费管理台账!$D$4:$H$1000,5,0),0))</f>
        <v>0</v>
      </c>
      <c r="I212" s="57"/>
      <c r="J212" s="57"/>
      <c r="K212" s="57"/>
      <c r="L212" s="57"/>
      <c r="M212" s="58" t="str">
        <f t="shared" si="43"/>
        <v/>
      </c>
      <c r="N212" s="73"/>
      <c r="AC212" s="149"/>
    </row>
    <row r="213" spans="1:29">
      <c r="A213" s="97" t="str">
        <f t="shared" si="41"/>
        <v/>
      </c>
      <c r="B213" s="98" t="str">
        <f t="shared" si="40"/>
        <v/>
      </c>
      <c r="C213" s="99"/>
      <c r="D213" s="137"/>
      <c r="E213" s="100"/>
      <c r="F213" s="57"/>
      <c r="G213" s="58">
        <f t="shared" si="42"/>
        <v>0</v>
      </c>
      <c r="H213" s="58">
        <f>IF(E213="",0,IFERROR(VLOOKUP(E213,档案费管理台账!$D$4:$H$1000,5,0),0))</f>
        <v>0</v>
      </c>
      <c r="I213" s="57"/>
      <c r="J213" s="57"/>
      <c r="K213" s="57"/>
      <c r="L213" s="57"/>
      <c r="M213" s="58" t="str">
        <f t="shared" si="43"/>
        <v/>
      </c>
      <c r="N213" s="73"/>
      <c r="AC213" s="149"/>
    </row>
    <row r="214" spans="1:29">
      <c r="A214" s="97" t="str">
        <f t="shared" si="41"/>
        <v/>
      </c>
      <c r="B214" s="98" t="str">
        <f t="shared" si="40"/>
        <v/>
      </c>
      <c r="C214" s="99"/>
      <c r="D214" s="137"/>
      <c r="E214" s="100"/>
      <c r="F214" s="57"/>
      <c r="G214" s="58">
        <f t="shared" si="42"/>
        <v>0</v>
      </c>
      <c r="H214" s="58">
        <f>IF(E214="",0,IFERROR(VLOOKUP(E214,档案费管理台账!$D$4:$H$1000,5,0),0))</f>
        <v>0</v>
      </c>
      <c r="I214" s="57"/>
      <c r="J214" s="57"/>
      <c r="K214" s="57"/>
      <c r="L214" s="57"/>
      <c r="M214" s="58" t="str">
        <f t="shared" si="43"/>
        <v/>
      </c>
      <c r="N214" s="73"/>
      <c r="AC214" s="149"/>
    </row>
    <row r="215" spans="1:29">
      <c r="A215" s="97" t="str">
        <f t="shared" si="41"/>
        <v/>
      </c>
      <c r="B215" s="98" t="str">
        <f t="shared" si="40"/>
        <v/>
      </c>
      <c r="C215" s="99"/>
      <c r="D215" s="137"/>
      <c r="E215" s="100"/>
      <c r="F215" s="57"/>
      <c r="G215" s="58">
        <f t="shared" si="42"/>
        <v>0</v>
      </c>
      <c r="H215" s="58">
        <f>IF(E215="",0,IFERROR(VLOOKUP(E215,档案费管理台账!$D$4:$H$1000,5,0),0))</f>
        <v>0</v>
      </c>
      <c r="I215" s="57"/>
      <c r="J215" s="57"/>
      <c r="K215" s="57"/>
      <c r="L215" s="57"/>
      <c r="M215" s="58" t="str">
        <f t="shared" si="43"/>
        <v/>
      </c>
      <c r="N215" s="73"/>
      <c r="AC215" s="149"/>
    </row>
    <row r="216" spans="1:29">
      <c r="A216" s="97" t="str">
        <f t="shared" si="41"/>
        <v/>
      </c>
      <c r="B216" s="98" t="str">
        <f t="shared" si="40"/>
        <v/>
      </c>
      <c r="C216" s="99"/>
      <c r="D216" s="137"/>
      <c r="E216" s="100"/>
      <c r="F216" s="57"/>
      <c r="G216" s="58">
        <f t="shared" si="42"/>
        <v>0</v>
      </c>
      <c r="H216" s="58">
        <f>IF(E216="",0,IFERROR(VLOOKUP(E216,档案费管理台账!$D$4:$H$1000,5,0),0))</f>
        <v>0</v>
      </c>
      <c r="I216" s="57"/>
      <c r="J216" s="57"/>
      <c r="K216" s="57"/>
      <c r="L216" s="57"/>
      <c r="M216" s="58" t="str">
        <f t="shared" si="43"/>
        <v/>
      </c>
      <c r="N216" s="73"/>
      <c r="AC216" s="149"/>
    </row>
    <row r="217" spans="1:29">
      <c r="A217" s="97" t="str">
        <f t="shared" si="41"/>
        <v/>
      </c>
      <c r="B217" s="98" t="str">
        <f t="shared" si="40"/>
        <v/>
      </c>
      <c r="C217" s="99"/>
      <c r="D217" s="137"/>
      <c r="E217" s="100"/>
      <c r="F217" s="57"/>
      <c r="G217" s="58">
        <f t="shared" si="42"/>
        <v>0</v>
      </c>
      <c r="H217" s="58">
        <f>IF(E217="",0,IFERROR(VLOOKUP(E217,档案费管理台账!$D$4:$H$1000,5,0),0))</f>
        <v>0</v>
      </c>
      <c r="I217" s="57"/>
      <c r="J217" s="57"/>
      <c r="K217" s="57"/>
      <c r="L217" s="57"/>
      <c r="M217" s="58" t="str">
        <f t="shared" si="43"/>
        <v/>
      </c>
      <c r="N217" s="73"/>
      <c r="AC217" s="149"/>
    </row>
    <row r="218" spans="1:29">
      <c r="A218" s="97" t="str">
        <f t="shared" si="41"/>
        <v/>
      </c>
      <c r="B218" s="98" t="str">
        <f t="shared" si="40"/>
        <v/>
      </c>
      <c r="C218" s="99"/>
      <c r="D218" s="137"/>
      <c r="E218" s="100"/>
      <c r="F218" s="57"/>
      <c r="G218" s="58">
        <f t="shared" si="42"/>
        <v>0</v>
      </c>
      <c r="H218" s="58">
        <f>IF(E218="",0,IFERROR(VLOOKUP(E218,档案费管理台账!$D$4:$H$1000,5,0),0))</f>
        <v>0</v>
      </c>
      <c r="I218" s="57"/>
      <c r="J218" s="57"/>
      <c r="K218" s="57"/>
      <c r="L218" s="57"/>
      <c r="M218" s="58" t="str">
        <f t="shared" si="43"/>
        <v/>
      </c>
      <c r="N218" s="73"/>
      <c r="AC218" s="149"/>
    </row>
    <row r="219" spans="1:29">
      <c r="A219" s="97" t="str">
        <f t="shared" si="41"/>
        <v/>
      </c>
      <c r="B219" s="98" t="str">
        <f t="shared" si="40"/>
        <v/>
      </c>
      <c r="C219" s="99"/>
      <c r="D219" s="137"/>
      <c r="E219" s="100"/>
      <c r="F219" s="57"/>
      <c r="G219" s="58">
        <f t="shared" si="42"/>
        <v>0</v>
      </c>
      <c r="H219" s="58">
        <f>IF(E219="",0,IFERROR(VLOOKUP(E219,档案费管理台账!$D$4:$H$1000,5,0),0))</f>
        <v>0</v>
      </c>
      <c r="I219" s="57"/>
      <c r="J219" s="57"/>
      <c r="K219" s="57"/>
      <c r="L219" s="57"/>
      <c r="M219" s="58" t="str">
        <f t="shared" si="43"/>
        <v/>
      </c>
      <c r="N219" s="73"/>
      <c r="AC219" s="149"/>
    </row>
    <row r="220" spans="1:29">
      <c r="A220" s="97" t="str">
        <f t="shared" si="41"/>
        <v/>
      </c>
      <c r="B220" s="98" t="str">
        <f t="shared" si="40"/>
        <v/>
      </c>
      <c r="C220" s="99"/>
      <c r="D220" s="137"/>
      <c r="E220" s="100"/>
      <c r="F220" s="57"/>
      <c r="G220" s="58">
        <f t="shared" si="42"/>
        <v>0</v>
      </c>
      <c r="H220" s="58">
        <f>IF(E220="",0,IFERROR(VLOOKUP(E220,档案费管理台账!$D$4:$H$1000,5,0),0))</f>
        <v>0</v>
      </c>
      <c r="I220" s="57"/>
      <c r="J220" s="57"/>
      <c r="K220" s="57"/>
      <c r="L220" s="57"/>
      <c r="M220" s="58" t="str">
        <f t="shared" si="43"/>
        <v/>
      </c>
      <c r="N220" s="73"/>
      <c r="AC220" s="149"/>
    </row>
    <row r="221" spans="1:29">
      <c r="A221" s="97" t="str">
        <f t="shared" si="41"/>
        <v/>
      </c>
      <c r="B221" s="98" t="str">
        <f t="shared" si="40"/>
        <v/>
      </c>
      <c r="C221" s="99"/>
      <c r="D221" s="137"/>
      <c r="E221" s="100"/>
      <c r="F221" s="57"/>
      <c r="G221" s="58">
        <f t="shared" si="42"/>
        <v>0</v>
      </c>
      <c r="H221" s="58">
        <f>IF(E221="",0,IFERROR(VLOOKUP(E221,档案费管理台账!$D$4:$H$1000,5,0),0))</f>
        <v>0</v>
      </c>
      <c r="I221" s="57"/>
      <c r="J221" s="57"/>
      <c r="K221" s="57"/>
      <c r="L221" s="57"/>
      <c r="M221" s="58" t="str">
        <f t="shared" si="43"/>
        <v/>
      </c>
      <c r="N221" s="73"/>
      <c r="AC221" s="149"/>
    </row>
    <row r="222" spans="1:29">
      <c r="A222" s="97" t="str">
        <f t="shared" si="41"/>
        <v/>
      </c>
      <c r="B222" s="98" t="str">
        <f t="shared" si="40"/>
        <v/>
      </c>
      <c r="C222" s="99"/>
      <c r="D222" s="137"/>
      <c r="E222" s="100"/>
      <c r="F222" s="57"/>
      <c r="G222" s="58">
        <f t="shared" si="42"/>
        <v>0</v>
      </c>
      <c r="H222" s="58">
        <f>IF(E222="",0,IFERROR(VLOOKUP(E222,档案费管理台账!$D$4:$H$1000,5,0),0))</f>
        <v>0</v>
      </c>
      <c r="I222" s="57"/>
      <c r="J222" s="57"/>
      <c r="K222" s="57"/>
      <c r="L222" s="57"/>
      <c r="M222" s="58" t="str">
        <f t="shared" si="43"/>
        <v/>
      </c>
      <c r="N222" s="73"/>
      <c r="AC222" s="149"/>
    </row>
    <row r="223" spans="1:29">
      <c r="A223" s="97" t="str">
        <f t="shared" si="41"/>
        <v/>
      </c>
      <c r="B223" s="98" t="str">
        <f t="shared" si="40"/>
        <v/>
      </c>
      <c r="C223" s="99"/>
      <c r="D223" s="137"/>
      <c r="E223" s="100"/>
      <c r="F223" s="57"/>
      <c r="G223" s="58">
        <f t="shared" si="42"/>
        <v>0</v>
      </c>
      <c r="H223" s="58">
        <f>IF(E223="",0,IFERROR(VLOOKUP(E223,档案费管理台账!$D$4:$H$1000,5,0),0))</f>
        <v>0</v>
      </c>
      <c r="I223" s="57"/>
      <c r="J223" s="57"/>
      <c r="K223" s="57"/>
      <c r="L223" s="57"/>
      <c r="M223" s="58" t="str">
        <f t="shared" si="43"/>
        <v/>
      </c>
      <c r="N223" s="73"/>
      <c r="AC223" s="149"/>
    </row>
    <row r="224" spans="1:29">
      <c r="A224" s="97" t="str">
        <f t="shared" si="41"/>
        <v/>
      </c>
      <c r="B224" s="98" t="str">
        <f t="shared" si="40"/>
        <v/>
      </c>
      <c r="C224" s="99"/>
      <c r="D224" s="137"/>
      <c r="E224" s="100"/>
      <c r="F224" s="57"/>
      <c r="G224" s="58">
        <f t="shared" si="42"/>
        <v>0</v>
      </c>
      <c r="H224" s="58">
        <f>IF(E224="",0,IFERROR(VLOOKUP(E224,档案费管理台账!$D$4:$H$1000,5,0),0))</f>
        <v>0</v>
      </c>
      <c r="I224" s="57"/>
      <c r="J224" s="57"/>
      <c r="K224" s="57"/>
      <c r="L224" s="57"/>
      <c r="M224" s="58" t="str">
        <f t="shared" si="43"/>
        <v/>
      </c>
      <c r="N224" s="73"/>
      <c r="AC224" s="149"/>
    </row>
    <row r="225" spans="1:29">
      <c r="A225" s="97" t="str">
        <f t="shared" si="41"/>
        <v/>
      </c>
      <c r="B225" s="98" t="str">
        <f t="shared" si="40"/>
        <v/>
      </c>
      <c r="C225" s="99"/>
      <c r="D225" s="137"/>
      <c r="E225" s="100"/>
      <c r="F225" s="57"/>
      <c r="G225" s="58">
        <f t="shared" si="42"/>
        <v>0</v>
      </c>
      <c r="H225" s="58">
        <f>IF(E225="",0,IFERROR(VLOOKUP(E225,档案费管理台账!$D$4:$H$1000,5,0),0))</f>
        <v>0</v>
      </c>
      <c r="I225" s="57"/>
      <c r="J225" s="57"/>
      <c r="K225" s="57"/>
      <c r="L225" s="57"/>
      <c r="M225" s="58" t="str">
        <f t="shared" si="43"/>
        <v/>
      </c>
      <c r="N225" s="73"/>
      <c r="AC225" s="149"/>
    </row>
    <row r="226" spans="1:29">
      <c r="A226" s="97" t="str">
        <f t="shared" si="41"/>
        <v/>
      </c>
      <c r="B226" s="98" t="str">
        <f t="shared" si="40"/>
        <v/>
      </c>
      <c r="C226" s="99"/>
      <c r="D226" s="137"/>
      <c r="E226" s="100"/>
      <c r="F226" s="57"/>
      <c r="G226" s="58">
        <f t="shared" si="42"/>
        <v>0</v>
      </c>
      <c r="H226" s="58">
        <f>IF(E226="",0,IFERROR(VLOOKUP(E226,档案费管理台账!$D$4:$H$1000,5,0),0))</f>
        <v>0</v>
      </c>
      <c r="I226" s="57"/>
      <c r="J226" s="57"/>
      <c r="K226" s="57"/>
      <c r="L226" s="57"/>
      <c r="M226" s="58" t="str">
        <f t="shared" si="43"/>
        <v/>
      </c>
      <c r="N226" s="73"/>
      <c r="AC226" s="149"/>
    </row>
    <row r="227" spans="1:29">
      <c r="A227" s="97" t="str">
        <f t="shared" si="41"/>
        <v/>
      </c>
      <c r="B227" s="98" t="str">
        <f t="shared" si="40"/>
        <v/>
      </c>
      <c r="C227" s="99"/>
      <c r="D227" s="137"/>
      <c r="E227" s="100"/>
      <c r="F227" s="57"/>
      <c r="G227" s="58">
        <f t="shared" si="42"/>
        <v>0</v>
      </c>
      <c r="H227" s="58">
        <f>IF(E227="",0,IFERROR(VLOOKUP(E227,档案费管理台账!$D$4:$H$1000,5,0),0))</f>
        <v>0</v>
      </c>
      <c r="I227" s="57"/>
      <c r="J227" s="57"/>
      <c r="K227" s="57"/>
      <c r="L227" s="57"/>
      <c r="M227" s="58" t="str">
        <f t="shared" si="43"/>
        <v/>
      </c>
      <c r="N227" s="73"/>
      <c r="AC227" s="149"/>
    </row>
    <row r="228" spans="1:29">
      <c r="A228" s="97" t="str">
        <f t="shared" si="41"/>
        <v/>
      </c>
      <c r="B228" s="98" t="str">
        <f t="shared" si="40"/>
        <v/>
      </c>
      <c r="C228" s="99"/>
      <c r="D228" s="137"/>
      <c r="E228" s="100"/>
      <c r="F228" s="57"/>
      <c r="G228" s="58">
        <f t="shared" si="42"/>
        <v>0</v>
      </c>
      <c r="H228" s="58">
        <f>IF(E228="",0,IFERROR(VLOOKUP(E228,档案费管理台账!$D$4:$H$1000,5,0),0))</f>
        <v>0</v>
      </c>
      <c r="I228" s="57"/>
      <c r="J228" s="57"/>
      <c r="K228" s="57"/>
      <c r="L228" s="57"/>
      <c r="M228" s="58" t="str">
        <f t="shared" si="43"/>
        <v/>
      </c>
      <c r="N228" s="73"/>
      <c r="AC228" s="149"/>
    </row>
    <row r="229" spans="1:29">
      <c r="A229" s="97" t="str">
        <f t="shared" si="41"/>
        <v/>
      </c>
      <c r="B229" s="98" t="str">
        <f t="shared" si="40"/>
        <v/>
      </c>
      <c r="C229" s="99"/>
      <c r="D229" s="137"/>
      <c r="E229" s="100"/>
      <c r="F229" s="57"/>
      <c r="G229" s="58">
        <f t="shared" si="42"/>
        <v>0</v>
      </c>
      <c r="H229" s="58">
        <f>IF(E229="",0,IFERROR(VLOOKUP(E229,档案费管理台账!$D$4:$H$1000,5,0),0))</f>
        <v>0</v>
      </c>
      <c r="I229" s="57"/>
      <c r="J229" s="57"/>
      <c r="K229" s="57"/>
      <c r="L229" s="57"/>
      <c r="M229" s="58" t="str">
        <f t="shared" si="43"/>
        <v/>
      </c>
      <c r="N229" s="73"/>
      <c r="AC229" s="149"/>
    </row>
    <row r="230" spans="1:29">
      <c r="A230" s="97" t="str">
        <f t="shared" si="41"/>
        <v/>
      </c>
      <c r="B230" s="98" t="str">
        <f t="shared" si="40"/>
        <v/>
      </c>
      <c r="C230" s="99"/>
      <c r="D230" s="137"/>
      <c r="E230" s="100"/>
      <c r="F230" s="57"/>
      <c r="G230" s="58">
        <f t="shared" si="42"/>
        <v>0</v>
      </c>
      <c r="H230" s="58">
        <f>IF(E230="",0,IFERROR(VLOOKUP(E230,档案费管理台账!$D$4:$H$1000,5,0),0))</f>
        <v>0</v>
      </c>
      <c r="I230" s="57"/>
      <c r="J230" s="57"/>
      <c r="K230" s="57"/>
      <c r="L230" s="57"/>
      <c r="M230" s="58" t="str">
        <f t="shared" si="43"/>
        <v/>
      </c>
      <c r="N230" s="73"/>
      <c r="AC230" s="149"/>
    </row>
    <row r="231" spans="1:29">
      <c r="A231" s="97" t="str">
        <f t="shared" si="41"/>
        <v/>
      </c>
      <c r="B231" s="98" t="str">
        <f t="shared" si="40"/>
        <v/>
      </c>
      <c r="C231" s="99"/>
      <c r="D231" s="137"/>
      <c r="E231" s="100"/>
      <c r="F231" s="57"/>
      <c r="G231" s="58">
        <f t="shared" si="42"/>
        <v>0</v>
      </c>
      <c r="H231" s="58">
        <f>IF(E231="",0,IFERROR(VLOOKUP(E231,档案费管理台账!$D$4:$H$1000,5,0),0))</f>
        <v>0</v>
      </c>
      <c r="I231" s="57"/>
      <c r="J231" s="57"/>
      <c r="K231" s="57"/>
      <c r="L231" s="57"/>
      <c r="M231" s="58" t="str">
        <f t="shared" si="43"/>
        <v/>
      </c>
      <c r="N231" s="73"/>
      <c r="AC231" s="149"/>
    </row>
    <row r="232" spans="1:29">
      <c r="A232" s="97" t="str">
        <f t="shared" si="41"/>
        <v/>
      </c>
      <c r="B232" s="98" t="str">
        <f t="shared" si="40"/>
        <v/>
      </c>
      <c r="C232" s="99"/>
      <c r="D232" s="137"/>
      <c r="E232" s="100"/>
      <c r="F232" s="57"/>
      <c r="G232" s="58">
        <f t="shared" si="42"/>
        <v>0</v>
      </c>
      <c r="H232" s="58">
        <f>IF(E232="",0,IFERROR(VLOOKUP(E232,档案费管理台账!$D$4:$H$1000,5,0),0))</f>
        <v>0</v>
      </c>
      <c r="I232" s="57"/>
      <c r="J232" s="57"/>
      <c r="K232" s="57"/>
      <c r="L232" s="57"/>
      <c r="M232" s="58" t="str">
        <f t="shared" si="43"/>
        <v/>
      </c>
      <c r="N232" s="73"/>
      <c r="AC232" s="149"/>
    </row>
    <row r="233" spans="1:29">
      <c r="A233" s="97" t="str">
        <f t="shared" si="41"/>
        <v/>
      </c>
      <c r="B233" s="98" t="str">
        <f t="shared" si="40"/>
        <v/>
      </c>
      <c r="C233" s="99"/>
      <c r="D233" s="137"/>
      <c r="E233" s="100"/>
      <c r="F233" s="57"/>
      <c r="G233" s="58">
        <f t="shared" si="42"/>
        <v>0</v>
      </c>
      <c r="H233" s="58">
        <f>IF(E233="",0,IFERROR(VLOOKUP(E233,档案费管理台账!$D$4:$H$1000,5,0),0))</f>
        <v>0</v>
      </c>
      <c r="I233" s="57"/>
      <c r="J233" s="57"/>
      <c r="K233" s="57"/>
      <c r="L233" s="57"/>
      <c r="M233" s="58" t="str">
        <f t="shared" si="43"/>
        <v/>
      </c>
      <c r="N233" s="73"/>
      <c r="AC233" s="149"/>
    </row>
    <row r="234" spans="1:29">
      <c r="A234" s="97" t="str">
        <f t="shared" si="41"/>
        <v/>
      </c>
      <c r="B234" s="98" t="str">
        <f t="shared" si="40"/>
        <v/>
      </c>
      <c r="C234" s="99"/>
      <c r="D234" s="137"/>
      <c r="E234" s="100"/>
      <c r="F234" s="57"/>
      <c r="G234" s="58">
        <f t="shared" si="42"/>
        <v>0</v>
      </c>
      <c r="H234" s="58">
        <f>IF(E234="",0,IFERROR(VLOOKUP(E234,档案费管理台账!$D$4:$H$1000,5,0),0))</f>
        <v>0</v>
      </c>
      <c r="I234" s="57"/>
      <c r="J234" s="57"/>
      <c r="K234" s="57"/>
      <c r="L234" s="57"/>
      <c r="M234" s="58" t="str">
        <f t="shared" si="43"/>
        <v/>
      </c>
      <c r="N234" s="73"/>
      <c r="AC234" s="149"/>
    </row>
    <row r="235" spans="1:29">
      <c r="A235" s="97" t="str">
        <f t="shared" si="41"/>
        <v/>
      </c>
      <c r="B235" s="98" t="str">
        <f t="shared" si="40"/>
        <v/>
      </c>
      <c r="C235" s="99"/>
      <c r="D235" s="137"/>
      <c r="E235" s="100"/>
      <c r="F235" s="57"/>
      <c r="G235" s="58">
        <f t="shared" si="42"/>
        <v>0</v>
      </c>
      <c r="H235" s="58">
        <f>IF(E235="",0,IFERROR(VLOOKUP(E235,档案费管理台账!$D$4:$H$1000,5,0),0))</f>
        <v>0</v>
      </c>
      <c r="I235" s="57"/>
      <c r="J235" s="57"/>
      <c r="K235" s="57"/>
      <c r="L235" s="57"/>
      <c r="M235" s="58" t="str">
        <f t="shared" si="43"/>
        <v/>
      </c>
      <c r="N235" s="73"/>
      <c r="AC235" s="149"/>
    </row>
    <row r="236" spans="1:29">
      <c r="A236" s="97" t="str">
        <f t="shared" si="41"/>
        <v/>
      </c>
      <c r="B236" s="98" t="str">
        <f t="shared" ref="B236:B299" si="44">IF(C236="","",MONTH(C236)&amp;"月")</f>
        <v/>
      </c>
      <c r="C236" s="99"/>
      <c r="D236" s="137"/>
      <c r="E236" s="100"/>
      <c r="F236" s="57"/>
      <c r="G236" s="58">
        <f t="shared" si="42"/>
        <v>0</v>
      </c>
      <c r="H236" s="58">
        <f>IF(E236="",0,IFERROR(VLOOKUP(E236,档案费管理台账!$D$4:$H$1000,5,0),0))</f>
        <v>0</v>
      </c>
      <c r="I236" s="57"/>
      <c r="J236" s="57"/>
      <c r="K236" s="57"/>
      <c r="L236" s="57"/>
      <c r="M236" s="58" t="str">
        <f t="shared" si="43"/>
        <v/>
      </c>
      <c r="N236" s="73"/>
      <c r="AC236" s="149"/>
    </row>
    <row r="237" spans="1:29">
      <c r="A237" s="97" t="str">
        <f t="shared" ref="A237:A300" si="45">IF(C237="","",ROW()-42)</f>
        <v/>
      </c>
      <c r="B237" s="98" t="str">
        <f t="shared" si="44"/>
        <v/>
      </c>
      <c r="C237" s="99"/>
      <c r="D237" s="137"/>
      <c r="E237" s="100"/>
      <c r="F237" s="57"/>
      <c r="G237" s="58">
        <f t="shared" ref="G237:G300" si="46">IF(F237="",0,F237*$K$41)</f>
        <v>0</v>
      </c>
      <c r="H237" s="58">
        <f>IF(E237="",0,IFERROR(VLOOKUP(E237,档案费管理台账!$D$4:$H$1000,5,0),0))</f>
        <v>0</v>
      </c>
      <c r="I237" s="57"/>
      <c r="J237" s="57"/>
      <c r="K237" s="57"/>
      <c r="L237" s="57"/>
      <c r="M237" s="58" t="str">
        <f t="shared" ref="M237:M300" si="47">IF(C237="","",ROUND(M236+G237-I237-J237-K237-L237-H237,2))</f>
        <v/>
      </c>
      <c r="N237" s="73"/>
      <c r="AC237" s="149"/>
    </row>
    <row r="238" spans="1:29">
      <c r="A238" s="97" t="str">
        <f t="shared" si="45"/>
        <v/>
      </c>
      <c r="B238" s="98" t="str">
        <f t="shared" si="44"/>
        <v/>
      </c>
      <c r="C238" s="99"/>
      <c r="D238" s="137"/>
      <c r="E238" s="100"/>
      <c r="F238" s="57"/>
      <c r="G238" s="58">
        <f t="shared" si="46"/>
        <v>0</v>
      </c>
      <c r="H238" s="58">
        <f>IF(E238="",0,IFERROR(VLOOKUP(E238,档案费管理台账!$D$4:$H$1000,5,0),0))</f>
        <v>0</v>
      </c>
      <c r="I238" s="57"/>
      <c r="J238" s="57"/>
      <c r="K238" s="57"/>
      <c r="L238" s="57"/>
      <c r="M238" s="58" t="str">
        <f t="shared" si="47"/>
        <v/>
      </c>
      <c r="N238" s="73"/>
      <c r="AC238" s="149"/>
    </row>
    <row r="239" spans="1:29">
      <c r="A239" s="97" t="str">
        <f t="shared" si="45"/>
        <v/>
      </c>
      <c r="B239" s="98" t="str">
        <f t="shared" si="44"/>
        <v/>
      </c>
      <c r="C239" s="99"/>
      <c r="D239" s="137"/>
      <c r="E239" s="100"/>
      <c r="F239" s="57"/>
      <c r="G239" s="58">
        <f t="shared" si="46"/>
        <v>0</v>
      </c>
      <c r="H239" s="58">
        <f>IF(E239="",0,IFERROR(VLOOKUP(E239,档案费管理台账!$D$4:$H$1000,5,0),0))</f>
        <v>0</v>
      </c>
      <c r="I239" s="57"/>
      <c r="J239" s="57"/>
      <c r="K239" s="57"/>
      <c r="L239" s="57"/>
      <c r="M239" s="58" t="str">
        <f t="shared" si="47"/>
        <v/>
      </c>
      <c r="N239" s="73"/>
      <c r="AC239" s="149"/>
    </row>
    <row r="240" spans="1:29">
      <c r="A240" s="97" t="str">
        <f t="shared" si="45"/>
        <v/>
      </c>
      <c r="B240" s="98" t="str">
        <f t="shared" si="44"/>
        <v/>
      </c>
      <c r="C240" s="99"/>
      <c r="D240" s="137"/>
      <c r="E240" s="100"/>
      <c r="F240" s="57"/>
      <c r="G240" s="58">
        <f t="shared" si="46"/>
        <v>0</v>
      </c>
      <c r="H240" s="58">
        <f>IF(E240="",0,IFERROR(VLOOKUP(E240,档案费管理台账!$D$4:$H$1000,5,0),0))</f>
        <v>0</v>
      </c>
      <c r="I240" s="57"/>
      <c r="J240" s="57"/>
      <c r="K240" s="57"/>
      <c r="L240" s="57"/>
      <c r="M240" s="58" t="str">
        <f t="shared" si="47"/>
        <v/>
      </c>
      <c r="N240" s="73"/>
      <c r="AC240" s="149"/>
    </row>
    <row r="241" spans="1:29">
      <c r="A241" s="97" t="str">
        <f t="shared" si="45"/>
        <v/>
      </c>
      <c r="B241" s="98" t="str">
        <f t="shared" si="44"/>
        <v/>
      </c>
      <c r="C241" s="99"/>
      <c r="D241" s="137"/>
      <c r="E241" s="100"/>
      <c r="F241" s="57"/>
      <c r="G241" s="58">
        <f t="shared" si="46"/>
        <v>0</v>
      </c>
      <c r="H241" s="58">
        <f>IF(E241="",0,IFERROR(VLOOKUP(E241,档案费管理台账!$D$4:$H$1000,5,0),0))</f>
        <v>0</v>
      </c>
      <c r="I241" s="57"/>
      <c r="J241" s="57"/>
      <c r="K241" s="57"/>
      <c r="L241" s="57"/>
      <c r="M241" s="58" t="str">
        <f t="shared" si="47"/>
        <v/>
      </c>
      <c r="N241" s="73"/>
      <c r="AC241" s="149"/>
    </row>
    <row r="242" spans="1:29">
      <c r="A242" s="97" t="str">
        <f t="shared" si="45"/>
        <v/>
      </c>
      <c r="B242" s="98" t="str">
        <f t="shared" si="44"/>
        <v/>
      </c>
      <c r="C242" s="99"/>
      <c r="D242" s="137"/>
      <c r="E242" s="100"/>
      <c r="F242" s="57"/>
      <c r="G242" s="58">
        <f t="shared" si="46"/>
        <v>0</v>
      </c>
      <c r="H242" s="58">
        <f>IF(E242="",0,IFERROR(VLOOKUP(E242,档案费管理台账!$D$4:$H$1000,5,0),0))</f>
        <v>0</v>
      </c>
      <c r="I242" s="57"/>
      <c r="J242" s="57"/>
      <c r="K242" s="57"/>
      <c r="L242" s="57"/>
      <c r="M242" s="58" t="str">
        <f t="shared" si="47"/>
        <v/>
      </c>
      <c r="N242" s="73"/>
      <c r="AC242" s="149"/>
    </row>
    <row r="243" spans="1:29">
      <c r="A243" s="97" t="str">
        <f t="shared" si="45"/>
        <v/>
      </c>
      <c r="B243" s="98" t="str">
        <f t="shared" si="44"/>
        <v/>
      </c>
      <c r="C243" s="99"/>
      <c r="D243" s="137"/>
      <c r="E243" s="100"/>
      <c r="F243" s="57"/>
      <c r="G243" s="58">
        <f t="shared" si="46"/>
        <v>0</v>
      </c>
      <c r="H243" s="58">
        <f>IF(E243="",0,IFERROR(VLOOKUP(E243,档案费管理台账!$D$4:$H$1000,5,0),0))</f>
        <v>0</v>
      </c>
      <c r="I243" s="57"/>
      <c r="J243" s="57"/>
      <c r="K243" s="57"/>
      <c r="L243" s="57"/>
      <c r="M243" s="58" t="str">
        <f t="shared" si="47"/>
        <v/>
      </c>
      <c r="N243" s="73"/>
      <c r="AC243" s="149"/>
    </row>
    <row r="244" spans="1:29">
      <c r="A244" s="97" t="str">
        <f t="shared" si="45"/>
        <v/>
      </c>
      <c r="B244" s="98" t="str">
        <f t="shared" si="44"/>
        <v/>
      </c>
      <c r="C244" s="99"/>
      <c r="D244" s="137"/>
      <c r="E244" s="100"/>
      <c r="F244" s="57"/>
      <c r="G244" s="58">
        <f t="shared" si="46"/>
        <v>0</v>
      </c>
      <c r="H244" s="58">
        <f>IF(E244="",0,IFERROR(VLOOKUP(E244,档案费管理台账!$D$4:$H$1000,5,0),0))</f>
        <v>0</v>
      </c>
      <c r="I244" s="57"/>
      <c r="J244" s="57"/>
      <c r="K244" s="57"/>
      <c r="L244" s="57"/>
      <c r="M244" s="58" t="str">
        <f t="shared" si="47"/>
        <v/>
      </c>
      <c r="N244" s="73"/>
      <c r="AC244" s="149"/>
    </row>
    <row r="245" spans="1:29">
      <c r="A245" s="97" t="str">
        <f t="shared" si="45"/>
        <v/>
      </c>
      <c r="B245" s="98" t="str">
        <f t="shared" si="44"/>
        <v/>
      </c>
      <c r="C245" s="99"/>
      <c r="D245" s="137"/>
      <c r="E245" s="100"/>
      <c r="F245" s="57"/>
      <c r="G245" s="58">
        <f t="shared" si="46"/>
        <v>0</v>
      </c>
      <c r="H245" s="58">
        <f>IF(E245="",0,IFERROR(VLOOKUP(E245,档案费管理台账!$D$4:$H$1000,5,0),0))</f>
        <v>0</v>
      </c>
      <c r="I245" s="57"/>
      <c r="J245" s="57"/>
      <c r="K245" s="57"/>
      <c r="L245" s="57"/>
      <c r="M245" s="58" t="str">
        <f t="shared" si="47"/>
        <v/>
      </c>
      <c r="N245" s="73"/>
      <c r="AC245" s="149"/>
    </row>
    <row r="246" spans="1:29">
      <c r="A246" s="97" t="str">
        <f t="shared" si="45"/>
        <v/>
      </c>
      <c r="B246" s="98" t="str">
        <f t="shared" si="44"/>
        <v/>
      </c>
      <c r="C246" s="99"/>
      <c r="D246" s="137"/>
      <c r="E246" s="100"/>
      <c r="F246" s="57"/>
      <c r="G246" s="58">
        <f t="shared" si="46"/>
        <v>0</v>
      </c>
      <c r="H246" s="58">
        <f>IF(E246="",0,IFERROR(VLOOKUP(E246,档案费管理台账!$D$4:$H$1000,5,0),0))</f>
        <v>0</v>
      </c>
      <c r="I246" s="57"/>
      <c r="J246" s="57"/>
      <c r="K246" s="57"/>
      <c r="L246" s="57"/>
      <c r="M246" s="58" t="str">
        <f t="shared" si="47"/>
        <v/>
      </c>
      <c r="N246" s="73"/>
      <c r="AC246" s="149"/>
    </row>
    <row r="247" spans="1:29">
      <c r="A247" s="97" t="str">
        <f t="shared" si="45"/>
        <v/>
      </c>
      <c r="B247" s="98" t="str">
        <f t="shared" si="44"/>
        <v/>
      </c>
      <c r="C247" s="99"/>
      <c r="D247" s="137"/>
      <c r="E247" s="100"/>
      <c r="F247" s="57"/>
      <c r="G247" s="58">
        <f t="shared" si="46"/>
        <v>0</v>
      </c>
      <c r="H247" s="58">
        <f>IF(E247="",0,IFERROR(VLOOKUP(E247,档案费管理台账!$D$4:$H$1000,5,0),0))</f>
        <v>0</v>
      </c>
      <c r="I247" s="57"/>
      <c r="J247" s="57"/>
      <c r="K247" s="57"/>
      <c r="L247" s="57"/>
      <c r="M247" s="58" t="str">
        <f t="shared" si="47"/>
        <v/>
      </c>
      <c r="N247" s="73"/>
      <c r="AC247" s="149"/>
    </row>
    <row r="248" spans="1:29">
      <c r="A248" s="97" t="str">
        <f t="shared" si="45"/>
        <v/>
      </c>
      <c r="B248" s="98" t="str">
        <f t="shared" si="44"/>
        <v/>
      </c>
      <c r="C248" s="99"/>
      <c r="D248" s="137"/>
      <c r="E248" s="100"/>
      <c r="F248" s="57"/>
      <c r="G248" s="58">
        <f t="shared" si="46"/>
        <v>0</v>
      </c>
      <c r="H248" s="58">
        <f>IF(E248="",0,IFERROR(VLOOKUP(E248,档案费管理台账!$D$4:$H$1000,5,0),0))</f>
        <v>0</v>
      </c>
      <c r="I248" s="57"/>
      <c r="J248" s="57"/>
      <c r="K248" s="57"/>
      <c r="L248" s="57"/>
      <c r="M248" s="58" t="str">
        <f t="shared" si="47"/>
        <v/>
      </c>
      <c r="N248" s="73"/>
      <c r="AC248" s="149"/>
    </row>
    <row r="249" spans="1:29">
      <c r="A249" s="97" t="str">
        <f t="shared" si="45"/>
        <v/>
      </c>
      <c r="B249" s="98" t="str">
        <f t="shared" si="44"/>
        <v/>
      </c>
      <c r="C249" s="99"/>
      <c r="D249" s="137"/>
      <c r="E249" s="100"/>
      <c r="F249" s="57"/>
      <c r="G249" s="58">
        <f t="shared" si="46"/>
        <v>0</v>
      </c>
      <c r="H249" s="58">
        <f>IF(E249="",0,IFERROR(VLOOKUP(E249,档案费管理台账!$D$4:$H$1000,5,0),0))</f>
        <v>0</v>
      </c>
      <c r="I249" s="57"/>
      <c r="J249" s="57"/>
      <c r="K249" s="57"/>
      <c r="L249" s="57"/>
      <c r="M249" s="58" t="str">
        <f t="shared" si="47"/>
        <v/>
      </c>
      <c r="N249" s="73"/>
      <c r="AC249" s="149"/>
    </row>
    <row r="250" spans="1:29">
      <c r="A250" s="97" t="str">
        <f t="shared" si="45"/>
        <v/>
      </c>
      <c r="B250" s="98" t="str">
        <f t="shared" si="44"/>
        <v/>
      </c>
      <c r="C250" s="99"/>
      <c r="D250" s="137"/>
      <c r="E250" s="100"/>
      <c r="F250" s="57"/>
      <c r="G250" s="58">
        <f t="shared" si="46"/>
        <v>0</v>
      </c>
      <c r="H250" s="58">
        <f>IF(E250="",0,IFERROR(VLOOKUP(E250,档案费管理台账!$D$4:$H$1000,5,0),0))</f>
        <v>0</v>
      </c>
      <c r="I250" s="57"/>
      <c r="J250" s="57"/>
      <c r="K250" s="57"/>
      <c r="L250" s="57"/>
      <c r="M250" s="58" t="str">
        <f t="shared" si="47"/>
        <v/>
      </c>
      <c r="N250" s="73"/>
      <c r="AC250" s="149"/>
    </row>
    <row r="251" spans="1:29">
      <c r="A251" s="97" t="str">
        <f t="shared" si="45"/>
        <v/>
      </c>
      <c r="B251" s="98" t="str">
        <f t="shared" si="44"/>
        <v/>
      </c>
      <c r="C251" s="99"/>
      <c r="D251" s="137"/>
      <c r="E251" s="100"/>
      <c r="F251" s="57"/>
      <c r="G251" s="58">
        <f t="shared" si="46"/>
        <v>0</v>
      </c>
      <c r="H251" s="58">
        <f>IF(E251="",0,IFERROR(VLOOKUP(E251,档案费管理台账!$D$4:$H$1000,5,0),0))</f>
        <v>0</v>
      </c>
      <c r="I251" s="57"/>
      <c r="J251" s="57"/>
      <c r="K251" s="57"/>
      <c r="L251" s="57"/>
      <c r="M251" s="58" t="str">
        <f t="shared" si="47"/>
        <v/>
      </c>
      <c r="N251" s="73"/>
      <c r="AC251" s="149"/>
    </row>
    <row r="252" spans="1:29">
      <c r="A252" s="97" t="str">
        <f t="shared" si="45"/>
        <v/>
      </c>
      <c r="B252" s="98" t="str">
        <f t="shared" si="44"/>
        <v/>
      </c>
      <c r="C252" s="99"/>
      <c r="D252" s="137"/>
      <c r="E252" s="100"/>
      <c r="F252" s="57"/>
      <c r="G252" s="58">
        <f t="shared" si="46"/>
        <v>0</v>
      </c>
      <c r="H252" s="58">
        <f>IF(E252="",0,IFERROR(VLOOKUP(E252,档案费管理台账!$D$4:$H$1000,5,0),0))</f>
        <v>0</v>
      </c>
      <c r="I252" s="57"/>
      <c r="J252" s="57"/>
      <c r="K252" s="57"/>
      <c r="L252" s="57"/>
      <c r="M252" s="58" t="str">
        <f t="shared" si="47"/>
        <v/>
      </c>
      <c r="N252" s="73"/>
      <c r="AC252" s="149"/>
    </row>
    <row r="253" spans="1:29">
      <c r="A253" s="97" t="str">
        <f t="shared" si="45"/>
        <v/>
      </c>
      <c r="B253" s="98" t="str">
        <f t="shared" si="44"/>
        <v/>
      </c>
      <c r="C253" s="99"/>
      <c r="D253" s="137"/>
      <c r="E253" s="100"/>
      <c r="F253" s="57"/>
      <c r="G253" s="58">
        <f t="shared" si="46"/>
        <v>0</v>
      </c>
      <c r="H253" s="58">
        <f>IF(E253="",0,IFERROR(VLOOKUP(E253,档案费管理台账!$D$4:$H$1000,5,0),0))</f>
        <v>0</v>
      </c>
      <c r="I253" s="57"/>
      <c r="J253" s="57"/>
      <c r="K253" s="57"/>
      <c r="L253" s="57"/>
      <c r="M253" s="58" t="str">
        <f t="shared" si="47"/>
        <v/>
      </c>
      <c r="N253" s="73"/>
      <c r="AC253" s="149"/>
    </row>
    <row r="254" spans="1:29">
      <c r="A254" s="97" t="str">
        <f t="shared" si="45"/>
        <v/>
      </c>
      <c r="B254" s="98" t="str">
        <f t="shared" si="44"/>
        <v/>
      </c>
      <c r="C254" s="99"/>
      <c r="D254" s="137"/>
      <c r="E254" s="100"/>
      <c r="F254" s="57"/>
      <c r="G254" s="58">
        <f t="shared" si="46"/>
        <v>0</v>
      </c>
      <c r="H254" s="58">
        <f>IF(E254="",0,IFERROR(VLOOKUP(E254,档案费管理台账!$D$4:$H$1000,5,0),0))</f>
        <v>0</v>
      </c>
      <c r="I254" s="57"/>
      <c r="J254" s="57"/>
      <c r="K254" s="57"/>
      <c r="L254" s="57"/>
      <c r="M254" s="58" t="str">
        <f t="shared" si="47"/>
        <v/>
      </c>
      <c r="N254" s="73"/>
      <c r="AC254" s="149"/>
    </row>
    <row r="255" spans="1:29">
      <c r="A255" s="97" t="str">
        <f t="shared" si="45"/>
        <v/>
      </c>
      <c r="B255" s="98" t="str">
        <f t="shared" si="44"/>
        <v/>
      </c>
      <c r="C255" s="99"/>
      <c r="D255" s="137"/>
      <c r="E255" s="100"/>
      <c r="F255" s="57"/>
      <c r="G255" s="58">
        <f t="shared" si="46"/>
        <v>0</v>
      </c>
      <c r="H255" s="58">
        <f>IF(E255="",0,IFERROR(VLOOKUP(E255,档案费管理台账!$D$4:$H$1000,5,0),0))</f>
        <v>0</v>
      </c>
      <c r="I255" s="57"/>
      <c r="J255" s="57"/>
      <c r="K255" s="57"/>
      <c r="L255" s="57"/>
      <c r="M255" s="58" t="str">
        <f t="shared" si="47"/>
        <v/>
      </c>
      <c r="N255" s="73"/>
      <c r="AC255" s="149"/>
    </row>
    <row r="256" spans="1:29">
      <c r="A256" s="97" t="str">
        <f t="shared" si="45"/>
        <v/>
      </c>
      <c r="B256" s="98" t="str">
        <f t="shared" si="44"/>
        <v/>
      </c>
      <c r="C256" s="99"/>
      <c r="D256" s="137"/>
      <c r="E256" s="100"/>
      <c r="F256" s="57"/>
      <c r="G256" s="58">
        <f t="shared" si="46"/>
        <v>0</v>
      </c>
      <c r="H256" s="58">
        <f>IF(E256="",0,IFERROR(VLOOKUP(E256,档案费管理台账!$D$4:$H$1000,5,0),0))</f>
        <v>0</v>
      </c>
      <c r="I256" s="57"/>
      <c r="J256" s="57"/>
      <c r="K256" s="57"/>
      <c r="L256" s="57"/>
      <c r="M256" s="58" t="str">
        <f t="shared" si="47"/>
        <v/>
      </c>
      <c r="N256" s="73"/>
      <c r="AC256" s="149"/>
    </row>
    <row r="257" spans="1:29">
      <c r="A257" s="97" t="str">
        <f t="shared" si="45"/>
        <v/>
      </c>
      <c r="B257" s="98" t="str">
        <f t="shared" si="44"/>
        <v/>
      </c>
      <c r="C257" s="99"/>
      <c r="D257" s="137"/>
      <c r="E257" s="100"/>
      <c r="F257" s="57"/>
      <c r="G257" s="58">
        <f t="shared" si="46"/>
        <v>0</v>
      </c>
      <c r="H257" s="58">
        <f>IF(E257="",0,IFERROR(VLOOKUP(E257,档案费管理台账!$D$4:$H$1000,5,0),0))</f>
        <v>0</v>
      </c>
      <c r="I257" s="57"/>
      <c r="J257" s="57"/>
      <c r="K257" s="57"/>
      <c r="L257" s="57"/>
      <c r="M257" s="58" t="str">
        <f t="shared" si="47"/>
        <v/>
      </c>
      <c r="N257" s="73"/>
      <c r="AC257" s="149"/>
    </row>
    <row r="258" spans="1:29">
      <c r="A258" s="97" t="str">
        <f t="shared" si="45"/>
        <v/>
      </c>
      <c r="B258" s="98" t="str">
        <f t="shared" si="44"/>
        <v/>
      </c>
      <c r="C258" s="99"/>
      <c r="D258" s="137"/>
      <c r="E258" s="100"/>
      <c r="F258" s="57"/>
      <c r="G258" s="58">
        <f t="shared" si="46"/>
        <v>0</v>
      </c>
      <c r="H258" s="58">
        <f>IF(E258="",0,IFERROR(VLOOKUP(E258,档案费管理台账!$D$4:$H$1000,5,0),0))</f>
        <v>0</v>
      </c>
      <c r="I258" s="57"/>
      <c r="J258" s="57"/>
      <c r="K258" s="57"/>
      <c r="L258" s="57"/>
      <c r="M258" s="58" t="str">
        <f t="shared" si="47"/>
        <v/>
      </c>
      <c r="N258" s="73"/>
      <c r="AC258" s="149"/>
    </row>
    <row r="259" spans="1:29">
      <c r="A259" s="97" t="str">
        <f t="shared" si="45"/>
        <v/>
      </c>
      <c r="B259" s="98" t="str">
        <f t="shared" si="44"/>
        <v/>
      </c>
      <c r="C259" s="99"/>
      <c r="D259" s="137"/>
      <c r="E259" s="100"/>
      <c r="F259" s="57"/>
      <c r="G259" s="58">
        <f t="shared" si="46"/>
        <v>0</v>
      </c>
      <c r="H259" s="58">
        <f>IF(E259="",0,IFERROR(VLOOKUP(E259,档案费管理台账!$D$4:$H$1000,5,0),0))</f>
        <v>0</v>
      </c>
      <c r="I259" s="57"/>
      <c r="J259" s="57"/>
      <c r="K259" s="57"/>
      <c r="L259" s="57"/>
      <c r="M259" s="58" t="str">
        <f t="shared" si="47"/>
        <v/>
      </c>
      <c r="N259" s="73"/>
      <c r="AC259" s="149"/>
    </row>
    <row r="260" spans="1:29">
      <c r="A260" s="97" t="str">
        <f t="shared" si="45"/>
        <v/>
      </c>
      <c r="B260" s="98" t="str">
        <f t="shared" si="44"/>
        <v/>
      </c>
      <c r="C260" s="99"/>
      <c r="D260" s="137"/>
      <c r="E260" s="100"/>
      <c r="F260" s="57"/>
      <c r="G260" s="58">
        <f t="shared" si="46"/>
        <v>0</v>
      </c>
      <c r="H260" s="58">
        <f>IF(E260="",0,IFERROR(VLOOKUP(E260,档案费管理台账!$D$4:$H$1000,5,0),0))</f>
        <v>0</v>
      </c>
      <c r="I260" s="57"/>
      <c r="J260" s="57"/>
      <c r="K260" s="57"/>
      <c r="L260" s="57"/>
      <c r="M260" s="58" t="str">
        <f t="shared" si="47"/>
        <v/>
      </c>
      <c r="N260" s="73"/>
      <c r="AC260" s="149"/>
    </row>
    <row r="261" spans="1:29">
      <c r="A261" s="97" t="str">
        <f t="shared" si="45"/>
        <v/>
      </c>
      <c r="B261" s="98" t="str">
        <f t="shared" si="44"/>
        <v/>
      </c>
      <c r="C261" s="99"/>
      <c r="D261" s="137"/>
      <c r="E261" s="100"/>
      <c r="F261" s="57"/>
      <c r="G261" s="58">
        <f t="shared" si="46"/>
        <v>0</v>
      </c>
      <c r="H261" s="58">
        <f>IF(E261="",0,IFERROR(VLOOKUP(E261,档案费管理台账!$D$4:$H$1000,5,0),0))</f>
        <v>0</v>
      </c>
      <c r="I261" s="57"/>
      <c r="J261" s="57"/>
      <c r="K261" s="57"/>
      <c r="L261" s="57"/>
      <c r="M261" s="58" t="str">
        <f t="shared" si="47"/>
        <v/>
      </c>
      <c r="N261" s="73"/>
      <c r="AC261" s="149"/>
    </row>
    <row r="262" spans="1:29">
      <c r="A262" s="97" t="str">
        <f t="shared" si="45"/>
        <v/>
      </c>
      <c r="B262" s="98" t="str">
        <f t="shared" si="44"/>
        <v/>
      </c>
      <c r="C262" s="99"/>
      <c r="D262" s="137"/>
      <c r="E262" s="100"/>
      <c r="F262" s="57"/>
      <c r="G262" s="58">
        <f t="shared" si="46"/>
        <v>0</v>
      </c>
      <c r="H262" s="58">
        <f>IF(E262="",0,IFERROR(VLOOKUP(E262,档案费管理台账!$D$4:$H$1000,5,0),0))</f>
        <v>0</v>
      </c>
      <c r="I262" s="57"/>
      <c r="J262" s="57"/>
      <c r="K262" s="57"/>
      <c r="L262" s="57"/>
      <c r="M262" s="58" t="str">
        <f t="shared" si="47"/>
        <v/>
      </c>
      <c r="N262" s="73"/>
      <c r="AC262" s="149"/>
    </row>
    <row r="263" spans="1:29">
      <c r="A263" s="97" t="str">
        <f t="shared" si="45"/>
        <v/>
      </c>
      <c r="B263" s="98" t="str">
        <f t="shared" si="44"/>
        <v/>
      </c>
      <c r="C263" s="99"/>
      <c r="D263" s="137"/>
      <c r="E263" s="100"/>
      <c r="F263" s="57"/>
      <c r="G263" s="58">
        <f t="shared" si="46"/>
        <v>0</v>
      </c>
      <c r="H263" s="58">
        <f>IF(E263="",0,IFERROR(VLOOKUP(E263,档案费管理台账!$D$4:$H$1000,5,0),0))</f>
        <v>0</v>
      </c>
      <c r="I263" s="57"/>
      <c r="J263" s="57"/>
      <c r="K263" s="57"/>
      <c r="L263" s="57"/>
      <c r="M263" s="58" t="str">
        <f t="shared" si="47"/>
        <v/>
      </c>
      <c r="N263" s="73"/>
      <c r="AC263" s="149"/>
    </row>
    <row r="264" spans="1:29">
      <c r="A264" s="97" t="str">
        <f t="shared" si="45"/>
        <v/>
      </c>
      <c r="B264" s="98" t="str">
        <f t="shared" si="44"/>
        <v/>
      </c>
      <c r="C264" s="99"/>
      <c r="D264" s="137"/>
      <c r="E264" s="100"/>
      <c r="F264" s="57"/>
      <c r="G264" s="58">
        <f t="shared" si="46"/>
        <v>0</v>
      </c>
      <c r="H264" s="58">
        <f>IF(E264="",0,IFERROR(VLOOKUP(E264,档案费管理台账!$D$4:$H$1000,5,0),0))</f>
        <v>0</v>
      </c>
      <c r="I264" s="57"/>
      <c r="J264" s="57"/>
      <c r="K264" s="57"/>
      <c r="L264" s="57"/>
      <c r="M264" s="58" t="str">
        <f t="shared" si="47"/>
        <v/>
      </c>
      <c r="N264" s="73"/>
      <c r="AC264" s="149"/>
    </row>
    <row r="265" spans="1:29">
      <c r="A265" s="97" t="str">
        <f t="shared" si="45"/>
        <v/>
      </c>
      <c r="B265" s="98" t="str">
        <f t="shared" si="44"/>
        <v/>
      </c>
      <c r="C265" s="99"/>
      <c r="D265" s="137"/>
      <c r="E265" s="100"/>
      <c r="F265" s="57"/>
      <c r="G265" s="58">
        <f t="shared" si="46"/>
        <v>0</v>
      </c>
      <c r="H265" s="58">
        <f>IF(E265="",0,IFERROR(VLOOKUP(E265,档案费管理台账!$D$4:$H$1000,5,0),0))</f>
        <v>0</v>
      </c>
      <c r="I265" s="57"/>
      <c r="J265" s="57"/>
      <c r="K265" s="57"/>
      <c r="L265" s="57"/>
      <c r="M265" s="58" t="str">
        <f t="shared" si="47"/>
        <v/>
      </c>
      <c r="N265" s="73"/>
      <c r="AC265" s="149"/>
    </row>
    <row r="266" spans="1:29">
      <c r="A266" s="97" t="str">
        <f t="shared" si="45"/>
        <v/>
      </c>
      <c r="B266" s="98" t="str">
        <f t="shared" si="44"/>
        <v/>
      </c>
      <c r="C266" s="99"/>
      <c r="D266" s="137"/>
      <c r="E266" s="100"/>
      <c r="F266" s="57"/>
      <c r="G266" s="58">
        <f t="shared" si="46"/>
        <v>0</v>
      </c>
      <c r="H266" s="58">
        <f>IF(E266="",0,IFERROR(VLOOKUP(E266,档案费管理台账!$D$4:$H$1000,5,0),0))</f>
        <v>0</v>
      </c>
      <c r="I266" s="57"/>
      <c r="J266" s="57"/>
      <c r="K266" s="57"/>
      <c r="L266" s="57"/>
      <c r="M266" s="58" t="str">
        <f t="shared" si="47"/>
        <v/>
      </c>
      <c r="N266" s="73"/>
      <c r="AC266" s="149"/>
    </row>
    <row r="267" spans="1:29">
      <c r="A267" s="97" t="str">
        <f t="shared" si="45"/>
        <v/>
      </c>
      <c r="B267" s="98" t="str">
        <f t="shared" si="44"/>
        <v/>
      </c>
      <c r="C267" s="99"/>
      <c r="D267" s="137"/>
      <c r="E267" s="100"/>
      <c r="F267" s="57"/>
      <c r="G267" s="58">
        <f t="shared" si="46"/>
        <v>0</v>
      </c>
      <c r="H267" s="58">
        <f>IF(E267="",0,IFERROR(VLOOKUP(E267,档案费管理台账!$D$4:$H$1000,5,0),0))</f>
        <v>0</v>
      </c>
      <c r="I267" s="57"/>
      <c r="J267" s="57"/>
      <c r="K267" s="57"/>
      <c r="L267" s="57"/>
      <c r="M267" s="58" t="str">
        <f t="shared" si="47"/>
        <v/>
      </c>
      <c r="N267" s="73"/>
      <c r="AC267" s="149"/>
    </row>
    <row r="268" spans="1:29">
      <c r="A268" s="97" t="str">
        <f t="shared" si="45"/>
        <v/>
      </c>
      <c r="B268" s="98" t="str">
        <f t="shared" si="44"/>
        <v/>
      </c>
      <c r="C268" s="99"/>
      <c r="D268" s="137"/>
      <c r="E268" s="100"/>
      <c r="F268" s="57"/>
      <c r="G268" s="58">
        <f t="shared" si="46"/>
        <v>0</v>
      </c>
      <c r="H268" s="58">
        <f>IF(E268="",0,IFERROR(VLOOKUP(E268,档案费管理台账!$D$4:$H$1000,5,0),0))</f>
        <v>0</v>
      </c>
      <c r="I268" s="57"/>
      <c r="J268" s="57"/>
      <c r="K268" s="57"/>
      <c r="L268" s="57"/>
      <c r="M268" s="58" t="str">
        <f t="shared" si="47"/>
        <v/>
      </c>
      <c r="N268" s="73"/>
      <c r="AC268" s="149"/>
    </row>
    <row r="269" spans="1:29">
      <c r="A269" s="97" t="str">
        <f t="shared" si="45"/>
        <v/>
      </c>
      <c r="B269" s="98" t="str">
        <f t="shared" si="44"/>
        <v/>
      </c>
      <c r="C269" s="99"/>
      <c r="D269" s="137"/>
      <c r="E269" s="100"/>
      <c r="F269" s="57"/>
      <c r="G269" s="58">
        <f t="shared" si="46"/>
        <v>0</v>
      </c>
      <c r="H269" s="58">
        <f>IF(E269="",0,IFERROR(VLOOKUP(E269,档案费管理台账!$D$4:$H$1000,5,0),0))</f>
        <v>0</v>
      </c>
      <c r="I269" s="57"/>
      <c r="J269" s="57"/>
      <c r="K269" s="57"/>
      <c r="L269" s="57"/>
      <c r="M269" s="58" t="str">
        <f t="shared" si="47"/>
        <v/>
      </c>
      <c r="N269" s="73"/>
      <c r="AC269" s="149"/>
    </row>
    <row r="270" spans="1:29">
      <c r="A270" s="97" t="str">
        <f t="shared" si="45"/>
        <v/>
      </c>
      <c r="B270" s="98" t="str">
        <f t="shared" si="44"/>
        <v/>
      </c>
      <c r="C270" s="99"/>
      <c r="D270" s="137"/>
      <c r="E270" s="100"/>
      <c r="F270" s="57"/>
      <c r="G270" s="58">
        <f t="shared" si="46"/>
        <v>0</v>
      </c>
      <c r="H270" s="58">
        <f>IF(E270="",0,IFERROR(VLOOKUP(E270,档案费管理台账!$D$4:$H$1000,5,0),0))</f>
        <v>0</v>
      </c>
      <c r="I270" s="57"/>
      <c r="J270" s="57"/>
      <c r="K270" s="57"/>
      <c r="L270" s="57"/>
      <c r="M270" s="58" t="str">
        <f t="shared" si="47"/>
        <v/>
      </c>
      <c r="N270" s="73"/>
      <c r="AC270" s="149"/>
    </row>
    <row r="271" spans="1:29">
      <c r="A271" s="97" t="str">
        <f t="shared" si="45"/>
        <v/>
      </c>
      <c r="B271" s="98" t="str">
        <f t="shared" si="44"/>
        <v/>
      </c>
      <c r="C271" s="99"/>
      <c r="D271" s="137"/>
      <c r="E271" s="100"/>
      <c r="F271" s="57"/>
      <c r="G271" s="58">
        <f t="shared" si="46"/>
        <v>0</v>
      </c>
      <c r="H271" s="58">
        <f>IF(E271="",0,IFERROR(VLOOKUP(E271,档案费管理台账!$D$4:$H$1000,5,0),0))</f>
        <v>0</v>
      </c>
      <c r="I271" s="57"/>
      <c r="J271" s="57"/>
      <c r="K271" s="57"/>
      <c r="L271" s="57"/>
      <c r="M271" s="58" t="str">
        <f t="shared" si="47"/>
        <v/>
      </c>
      <c r="N271" s="73"/>
      <c r="AC271" s="149"/>
    </row>
    <row r="272" spans="1:29">
      <c r="A272" s="97" t="str">
        <f t="shared" si="45"/>
        <v/>
      </c>
      <c r="B272" s="98" t="str">
        <f t="shared" si="44"/>
        <v/>
      </c>
      <c r="C272" s="99"/>
      <c r="D272" s="137"/>
      <c r="E272" s="100"/>
      <c r="F272" s="57"/>
      <c r="G272" s="58">
        <f t="shared" si="46"/>
        <v>0</v>
      </c>
      <c r="H272" s="58">
        <f>IF(E272="",0,IFERROR(VLOOKUP(E272,档案费管理台账!$D$4:$H$1000,5,0),0))</f>
        <v>0</v>
      </c>
      <c r="I272" s="57"/>
      <c r="J272" s="57"/>
      <c r="K272" s="57"/>
      <c r="L272" s="57"/>
      <c r="M272" s="58" t="str">
        <f t="shared" si="47"/>
        <v/>
      </c>
      <c r="N272" s="73"/>
      <c r="AC272" s="149"/>
    </row>
    <row r="273" spans="1:29">
      <c r="A273" s="97" t="str">
        <f t="shared" si="45"/>
        <v/>
      </c>
      <c r="B273" s="98" t="str">
        <f t="shared" si="44"/>
        <v/>
      </c>
      <c r="C273" s="99"/>
      <c r="D273" s="137"/>
      <c r="E273" s="100"/>
      <c r="F273" s="57"/>
      <c r="G273" s="58">
        <f t="shared" si="46"/>
        <v>0</v>
      </c>
      <c r="H273" s="58">
        <f>IF(E273="",0,IFERROR(VLOOKUP(E273,档案费管理台账!$D$4:$H$1000,5,0),0))</f>
        <v>0</v>
      </c>
      <c r="I273" s="57"/>
      <c r="J273" s="57"/>
      <c r="K273" s="57"/>
      <c r="L273" s="57"/>
      <c r="M273" s="58" t="str">
        <f t="shared" si="47"/>
        <v/>
      </c>
      <c r="N273" s="73"/>
      <c r="AC273" s="149"/>
    </row>
    <row r="274" spans="1:29">
      <c r="A274" s="97" t="str">
        <f t="shared" si="45"/>
        <v/>
      </c>
      <c r="B274" s="98" t="str">
        <f t="shared" si="44"/>
        <v/>
      </c>
      <c r="C274" s="99"/>
      <c r="D274" s="137"/>
      <c r="E274" s="100"/>
      <c r="F274" s="57"/>
      <c r="G274" s="58">
        <f t="shared" si="46"/>
        <v>0</v>
      </c>
      <c r="H274" s="58">
        <f>IF(E274="",0,IFERROR(VLOOKUP(E274,档案费管理台账!$D$4:$H$1000,5,0),0))</f>
        <v>0</v>
      </c>
      <c r="I274" s="57"/>
      <c r="J274" s="57"/>
      <c r="K274" s="57"/>
      <c r="L274" s="57"/>
      <c r="M274" s="58" t="str">
        <f t="shared" si="47"/>
        <v/>
      </c>
      <c r="N274" s="73"/>
      <c r="AC274" s="149"/>
    </row>
    <row r="275" spans="1:29">
      <c r="A275" s="97" t="str">
        <f t="shared" si="45"/>
        <v/>
      </c>
      <c r="B275" s="98" t="str">
        <f t="shared" si="44"/>
        <v/>
      </c>
      <c r="C275" s="99"/>
      <c r="D275" s="137"/>
      <c r="E275" s="100"/>
      <c r="F275" s="57"/>
      <c r="G275" s="58">
        <f t="shared" si="46"/>
        <v>0</v>
      </c>
      <c r="H275" s="58">
        <f>IF(E275="",0,IFERROR(VLOOKUP(E275,档案费管理台账!$D$4:$H$1000,5,0),0))</f>
        <v>0</v>
      </c>
      <c r="I275" s="57"/>
      <c r="J275" s="57"/>
      <c r="K275" s="57"/>
      <c r="L275" s="57"/>
      <c r="M275" s="58" t="str">
        <f t="shared" si="47"/>
        <v/>
      </c>
      <c r="N275" s="73"/>
      <c r="AC275" s="149"/>
    </row>
    <row r="276" spans="1:29">
      <c r="A276" s="97" t="str">
        <f t="shared" si="45"/>
        <v/>
      </c>
      <c r="B276" s="98" t="str">
        <f t="shared" si="44"/>
        <v/>
      </c>
      <c r="C276" s="99"/>
      <c r="D276" s="137"/>
      <c r="E276" s="100"/>
      <c r="F276" s="57"/>
      <c r="G276" s="58">
        <f t="shared" si="46"/>
        <v>0</v>
      </c>
      <c r="H276" s="58">
        <f>IF(E276="",0,IFERROR(VLOOKUP(E276,档案费管理台账!$D$4:$H$1000,5,0),0))</f>
        <v>0</v>
      </c>
      <c r="I276" s="57"/>
      <c r="J276" s="57"/>
      <c r="K276" s="57"/>
      <c r="L276" s="57"/>
      <c r="M276" s="58" t="str">
        <f t="shared" si="47"/>
        <v/>
      </c>
      <c r="N276" s="73"/>
      <c r="AC276" s="149"/>
    </row>
    <row r="277" spans="1:29">
      <c r="A277" s="97" t="str">
        <f t="shared" si="45"/>
        <v/>
      </c>
      <c r="B277" s="98" t="str">
        <f t="shared" si="44"/>
        <v/>
      </c>
      <c r="C277" s="99"/>
      <c r="D277" s="137"/>
      <c r="E277" s="100"/>
      <c r="F277" s="57"/>
      <c r="G277" s="58">
        <f t="shared" si="46"/>
        <v>0</v>
      </c>
      <c r="H277" s="58">
        <f>IF(E277="",0,IFERROR(VLOOKUP(E277,档案费管理台账!$D$4:$H$1000,5,0),0))</f>
        <v>0</v>
      </c>
      <c r="I277" s="57"/>
      <c r="J277" s="57"/>
      <c r="K277" s="57"/>
      <c r="L277" s="57"/>
      <c r="M277" s="58" t="str">
        <f t="shared" si="47"/>
        <v/>
      </c>
      <c r="N277" s="73"/>
      <c r="AC277" s="149"/>
    </row>
    <row r="278" spans="1:29">
      <c r="A278" s="97" t="str">
        <f t="shared" si="45"/>
        <v/>
      </c>
      <c r="B278" s="98" t="str">
        <f t="shared" si="44"/>
        <v/>
      </c>
      <c r="C278" s="99"/>
      <c r="D278" s="137"/>
      <c r="E278" s="100"/>
      <c r="F278" s="57"/>
      <c r="G278" s="58">
        <f t="shared" si="46"/>
        <v>0</v>
      </c>
      <c r="H278" s="58">
        <f>IF(E278="",0,IFERROR(VLOOKUP(E278,档案费管理台账!$D$4:$H$1000,5,0),0))</f>
        <v>0</v>
      </c>
      <c r="I278" s="57"/>
      <c r="J278" s="57"/>
      <c r="K278" s="57"/>
      <c r="L278" s="57"/>
      <c r="M278" s="58" t="str">
        <f t="shared" si="47"/>
        <v/>
      </c>
      <c r="N278" s="73"/>
      <c r="AC278" s="149"/>
    </row>
    <row r="279" spans="1:29">
      <c r="A279" s="97" t="str">
        <f t="shared" si="45"/>
        <v/>
      </c>
      <c r="B279" s="98" t="str">
        <f t="shared" si="44"/>
        <v/>
      </c>
      <c r="C279" s="99"/>
      <c r="D279" s="137"/>
      <c r="E279" s="100"/>
      <c r="F279" s="57"/>
      <c r="G279" s="58">
        <f t="shared" si="46"/>
        <v>0</v>
      </c>
      <c r="H279" s="58">
        <f>IF(E279="",0,IFERROR(VLOOKUP(E279,档案费管理台账!$D$4:$H$1000,5,0),0))</f>
        <v>0</v>
      </c>
      <c r="I279" s="57"/>
      <c r="J279" s="57"/>
      <c r="K279" s="57"/>
      <c r="L279" s="57"/>
      <c r="M279" s="58" t="str">
        <f t="shared" si="47"/>
        <v/>
      </c>
      <c r="N279" s="73"/>
      <c r="AC279" s="149"/>
    </row>
    <row r="280" spans="1:29">
      <c r="A280" s="97" t="str">
        <f t="shared" si="45"/>
        <v/>
      </c>
      <c r="B280" s="98" t="str">
        <f t="shared" si="44"/>
        <v/>
      </c>
      <c r="C280" s="99"/>
      <c r="D280" s="137"/>
      <c r="E280" s="100"/>
      <c r="F280" s="57"/>
      <c r="G280" s="58">
        <f t="shared" si="46"/>
        <v>0</v>
      </c>
      <c r="H280" s="58">
        <f>IF(E280="",0,IFERROR(VLOOKUP(E280,档案费管理台账!$D$4:$H$1000,5,0),0))</f>
        <v>0</v>
      </c>
      <c r="I280" s="57"/>
      <c r="J280" s="57"/>
      <c r="K280" s="57"/>
      <c r="L280" s="57"/>
      <c r="M280" s="58" t="str">
        <f t="shared" si="47"/>
        <v/>
      </c>
      <c r="N280" s="73"/>
      <c r="AC280" s="149"/>
    </row>
    <row r="281" spans="1:29">
      <c r="A281" s="97" t="str">
        <f t="shared" si="45"/>
        <v/>
      </c>
      <c r="B281" s="98" t="str">
        <f t="shared" si="44"/>
        <v/>
      </c>
      <c r="C281" s="99"/>
      <c r="D281" s="137"/>
      <c r="E281" s="100"/>
      <c r="F281" s="57"/>
      <c r="G281" s="58">
        <f t="shared" si="46"/>
        <v>0</v>
      </c>
      <c r="H281" s="58">
        <f>IF(E281="",0,IFERROR(VLOOKUP(E281,档案费管理台账!$D$4:$H$1000,5,0),0))</f>
        <v>0</v>
      </c>
      <c r="I281" s="57"/>
      <c r="J281" s="57"/>
      <c r="K281" s="57"/>
      <c r="L281" s="57"/>
      <c r="M281" s="58" t="str">
        <f t="shared" si="47"/>
        <v/>
      </c>
      <c r="N281" s="73"/>
      <c r="AC281" s="149"/>
    </row>
    <row r="282" spans="1:29">
      <c r="A282" s="97" t="str">
        <f t="shared" si="45"/>
        <v/>
      </c>
      <c r="B282" s="98" t="str">
        <f t="shared" si="44"/>
        <v/>
      </c>
      <c r="C282" s="99"/>
      <c r="D282" s="137"/>
      <c r="E282" s="100"/>
      <c r="F282" s="57"/>
      <c r="G282" s="58">
        <f t="shared" si="46"/>
        <v>0</v>
      </c>
      <c r="H282" s="58">
        <f>IF(E282="",0,IFERROR(VLOOKUP(E282,档案费管理台账!$D$4:$H$1000,5,0),0))</f>
        <v>0</v>
      </c>
      <c r="I282" s="57"/>
      <c r="J282" s="57"/>
      <c r="K282" s="57"/>
      <c r="L282" s="57"/>
      <c r="M282" s="58" t="str">
        <f t="shared" si="47"/>
        <v/>
      </c>
      <c r="N282" s="73"/>
      <c r="AC282" s="149"/>
    </row>
    <row r="283" spans="1:29">
      <c r="A283" s="97" t="str">
        <f t="shared" si="45"/>
        <v/>
      </c>
      <c r="B283" s="98" t="str">
        <f t="shared" si="44"/>
        <v/>
      </c>
      <c r="C283" s="99"/>
      <c r="D283" s="137"/>
      <c r="E283" s="100"/>
      <c r="F283" s="57"/>
      <c r="G283" s="58">
        <f t="shared" si="46"/>
        <v>0</v>
      </c>
      <c r="H283" s="58">
        <f>IF(E283="",0,IFERROR(VLOOKUP(E283,档案费管理台账!$D$4:$H$1000,5,0),0))</f>
        <v>0</v>
      </c>
      <c r="I283" s="57"/>
      <c r="J283" s="57"/>
      <c r="K283" s="57"/>
      <c r="L283" s="57"/>
      <c r="M283" s="58" t="str">
        <f t="shared" si="47"/>
        <v/>
      </c>
      <c r="N283" s="73"/>
      <c r="AC283" s="149"/>
    </row>
    <row r="284" spans="1:29">
      <c r="A284" s="97" t="str">
        <f t="shared" si="45"/>
        <v/>
      </c>
      <c r="B284" s="98" t="str">
        <f t="shared" si="44"/>
        <v/>
      </c>
      <c r="C284" s="99"/>
      <c r="D284" s="137"/>
      <c r="E284" s="100"/>
      <c r="F284" s="57"/>
      <c r="G284" s="58">
        <f t="shared" si="46"/>
        <v>0</v>
      </c>
      <c r="H284" s="58">
        <f>IF(E284="",0,IFERROR(VLOOKUP(E284,档案费管理台账!$D$4:$H$1000,5,0),0))</f>
        <v>0</v>
      </c>
      <c r="I284" s="57"/>
      <c r="J284" s="57"/>
      <c r="K284" s="57"/>
      <c r="L284" s="57"/>
      <c r="M284" s="58" t="str">
        <f t="shared" si="47"/>
        <v/>
      </c>
      <c r="N284" s="73"/>
      <c r="AC284" s="149"/>
    </row>
    <row r="285" spans="1:29">
      <c r="A285" s="97" t="str">
        <f t="shared" si="45"/>
        <v/>
      </c>
      <c r="B285" s="98" t="str">
        <f t="shared" si="44"/>
        <v/>
      </c>
      <c r="C285" s="99"/>
      <c r="D285" s="137"/>
      <c r="E285" s="100"/>
      <c r="F285" s="57"/>
      <c r="G285" s="58">
        <f t="shared" si="46"/>
        <v>0</v>
      </c>
      <c r="H285" s="58">
        <f>IF(E285="",0,IFERROR(VLOOKUP(E285,档案费管理台账!$D$4:$H$1000,5,0),0))</f>
        <v>0</v>
      </c>
      <c r="I285" s="57"/>
      <c r="J285" s="57"/>
      <c r="K285" s="57"/>
      <c r="L285" s="57"/>
      <c r="M285" s="58" t="str">
        <f t="shared" si="47"/>
        <v/>
      </c>
      <c r="N285" s="73"/>
      <c r="AC285" s="149"/>
    </row>
    <row r="286" spans="1:29">
      <c r="A286" s="97" t="str">
        <f t="shared" si="45"/>
        <v/>
      </c>
      <c r="B286" s="98" t="str">
        <f t="shared" si="44"/>
        <v/>
      </c>
      <c r="C286" s="99"/>
      <c r="D286" s="137"/>
      <c r="E286" s="100"/>
      <c r="F286" s="57"/>
      <c r="G286" s="58">
        <f t="shared" si="46"/>
        <v>0</v>
      </c>
      <c r="H286" s="58">
        <f>IF(E286="",0,IFERROR(VLOOKUP(E286,档案费管理台账!$D$4:$H$1000,5,0),0))</f>
        <v>0</v>
      </c>
      <c r="I286" s="57"/>
      <c r="J286" s="57"/>
      <c r="K286" s="57"/>
      <c r="L286" s="57"/>
      <c r="M286" s="58" t="str">
        <f t="shared" si="47"/>
        <v/>
      </c>
      <c r="N286" s="73"/>
      <c r="AC286" s="149"/>
    </row>
    <row r="287" spans="1:29">
      <c r="A287" s="97" t="str">
        <f t="shared" si="45"/>
        <v/>
      </c>
      <c r="B287" s="98" t="str">
        <f t="shared" si="44"/>
        <v/>
      </c>
      <c r="C287" s="99"/>
      <c r="D287" s="137"/>
      <c r="E287" s="100"/>
      <c r="F287" s="57"/>
      <c r="G287" s="58">
        <f t="shared" si="46"/>
        <v>0</v>
      </c>
      <c r="H287" s="58">
        <f>IF(E287="",0,IFERROR(VLOOKUP(E287,档案费管理台账!$D$4:$H$1000,5,0),0))</f>
        <v>0</v>
      </c>
      <c r="I287" s="57"/>
      <c r="J287" s="57"/>
      <c r="K287" s="57"/>
      <c r="L287" s="57"/>
      <c r="M287" s="58" t="str">
        <f t="shared" si="47"/>
        <v/>
      </c>
      <c r="N287" s="73"/>
      <c r="AC287" s="149"/>
    </row>
    <row r="288" spans="1:29">
      <c r="A288" s="97" t="str">
        <f t="shared" si="45"/>
        <v/>
      </c>
      <c r="B288" s="98" t="str">
        <f t="shared" si="44"/>
        <v/>
      </c>
      <c r="C288" s="99"/>
      <c r="D288" s="137"/>
      <c r="E288" s="100"/>
      <c r="F288" s="57"/>
      <c r="G288" s="58">
        <f t="shared" si="46"/>
        <v>0</v>
      </c>
      <c r="H288" s="58">
        <f>IF(E288="",0,IFERROR(VLOOKUP(E288,档案费管理台账!$D$4:$H$1000,5,0),0))</f>
        <v>0</v>
      </c>
      <c r="I288" s="57"/>
      <c r="J288" s="57"/>
      <c r="K288" s="57"/>
      <c r="L288" s="57"/>
      <c r="M288" s="58" t="str">
        <f t="shared" si="47"/>
        <v/>
      </c>
      <c r="N288" s="73"/>
      <c r="AC288" s="149"/>
    </row>
    <row r="289" spans="1:29">
      <c r="A289" s="97" t="str">
        <f t="shared" si="45"/>
        <v/>
      </c>
      <c r="B289" s="98" t="str">
        <f t="shared" si="44"/>
        <v/>
      </c>
      <c r="C289" s="99"/>
      <c r="D289" s="137"/>
      <c r="E289" s="100"/>
      <c r="F289" s="57"/>
      <c r="G289" s="58">
        <f t="shared" si="46"/>
        <v>0</v>
      </c>
      <c r="H289" s="58">
        <f>IF(E289="",0,IFERROR(VLOOKUP(E289,档案费管理台账!$D$4:$H$1000,5,0),0))</f>
        <v>0</v>
      </c>
      <c r="I289" s="57"/>
      <c r="J289" s="57"/>
      <c r="K289" s="57"/>
      <c r="L289" s="57"/>
      <c r="M289" s="58" t="str">
        <f t="shared" si="47"/>
        <v/>
      </c>
      <c r="N289" s="73"/>
      <c r="AC289" s="149"/>
    </row>
    <row r="290" spans="1:29">
      <c r="A290" s="97" t="str">
        <f t="shared" si="45"/>
        <v/>
      </c>
      <c r="B290" s="98" t="str">
        <f t="shared" si="44"/>
        <v/>
      </c>
      <c r="C290" s="99"/>
      <c r="D290" s="137"/>
      <c r="E290" s="100"/>
      <c r="F290" s="57"/>
      <c r="G290" s="58">
        <f t="shared" si="46"/>
        <v>0</v>
      </c>
      <c r="H290" s="58">
        <f>IF(E290="",0,IFERROR(VLOOKUP(E290,档案费管理台账!$D$4:$H$1000,5,0),0))</f>
        <v>0</v>
      </c>
      <c r="I290" s="57"/>
      <c r="J290" s="57"/>
      <c r="K290" s="57"/>
      <c r="L290" s="57"/>
      <c r="M290" s="58" t="str">
        <f t="shared" si="47"/>
        <v/>
      </c>
      <c r="N290" s="73"/>
      <c r="AC290" s="149"/>
    </row>
    <row r="291" spans="1:29">
      <c r="A291" s="97" t="str">
        <f t="shared" si="45"/>
        <v/>
      </c>
      <c r="B291" s="98" t="str">
        <f t="shared" si="44"/>
        <v/>
      </c>
      <c r="C291" s="99"/>
      <c r="D291" s="137"/>
      <c r="E291" s="100"/>
      <c r="F291" s="57"/>
      <c r="G291" s="58">
        <f t="shared" si="46"/>
        <v>0</v>
      </c>
      <c r="H291" s="58">
        <f>IF(E291="",0,IFERROR(VLOOKUP(E291,档案费管理台账!$D$4:$H$1000,5,0),0))</f>
        <v>0</v>
      </c>
      <c r="I291" s="57"/>
      <c r="J291" s="57"/>
      <c r="K291" s="57"/>
      <c r="L291" s="57"/>
      <c r="M291" s="58" t="str">
        <f t="shared" si="47"/>
        <v/>
      </c>
      <c r="N291" s="73"/>
      <c r="AC291" s="149"/>
    </row>
    <row r="292" spans="1:29">
      <c r="A292" s="97" t="str">
        <f t="shared" si="45"/>
        <v/>
      </c>
      <c r="B292" s="98" t="str">
        <f t="shared" si="44"/>
        <v/>
      </c>
      <c r="C292" s="99"/>
      <c r="D292" s="137"/>
      <c r="E292" s="100"/>
      <c r="F292" s="57"/>
      <c r="G292" s="58">
        <f t="shared" si="46"/>
        <v>0</v>
      </c>
      <c r="H292" s="58">
        <f>IF(E292="",0,IFERROR(VLOOKUP(E292,档案费管理台账!$D$4:$H$1000,5,0),0))</f>
        <v>0</v>
      </c>
      <c r="I292" s="57"/>
      <c r="J292" s="57"/>
      <c r="K292" s="57"/>
      <c r="L292" s="57"/>
      <c r="M292" s="58" t="str">
        <f t="shared" si="47"/>
        <v/>
      </c>
      <c r="N292" s="73"/>
      <c r="AC292" s="149"/>
    </row>
    <row r="293" spans="1:29">
      <c r="A293" s="97" t="str">
        <f t="shared" si="45"/>
        <v/>
      </c>
      <c r="B293" s="98" t="str">
        <f t="shared" si="44"/>
        <v/>
      </c>
      <c r="C293" s="99"/>
      <c r="D293" s="137"/>
      <c r="E293" s="100"/>
      <c r="F293" s="57"/>
      <c r="G293" s="58">
        <f t="shared" si="46"/>
        <v>0</v>
      </c>
      <c r="H293" s="58">
        <f>IF(E293="",0,IFERROR(VLOOKUP(E293,档案费管理台账!$D$4:$H$1000,5,0),0))</f>
        <v>0</v>
      </c>
      <c r="I293" s="57"/>
      <c r="J293" s="57"/>
      <c r="K293" s="57"/>
      <c r="L293" s="57"/>
      <c r="M293" s="58" t="str">
        <f t="shared" si="47"/>
        <v/>
      </c>
      <c r="N293" s="73"/>
      <c r="AC293" s="149"/>
    </row>
    <row r="294" spans="1:29">
      <c r="A294" s="97" t="str">
        <f t="shared" si="45"/>
        <v/>
      </c>
      <c r="B294" s="98" t="str">
        <f t="shared" si="44"/>
        <v/>
      </c>
      <c r="C294" s="99"/>
      <c r="D294" s="137"/>
      <c r="E294" s="100"/>
      <c r="F294" s="57"/>
      <c r="G294" s="58">
        <f t="shared" si="46"/>
        <v>0</v>
      </c>
      <c r="H294" s="58">
        <f>IF(E294="",0,IFERROR(VLOOKUP(E294,档案费管理台账!$D$4:$H$1000,5,0),0))</f>
        <v>0</v>
      </c>
      <c r="I294" s="57"/>
      <c r="J294" s="57"/>
      <c r="K294" s="57"/>
      <c r="L294" s="57"/>
      <c r="M294" s="58" t="str">
        <f t="shared" si="47"/>
        <v/>
      </c>
      <c r="N294" s="73"/>
      <c r="AC294" s="149"/>
    </row>
    <row r="295" spans="1:29">
      <c r="A295" s="97" t="str">
        <f t="shared" si="45"/>
        <v/>
      </c>
      <c r="B295" s="98" t="str">
        <f t="shared" si="44"/>
        <v/>
      </c>
      <c r="C295" s="99"/>
      <c r="D295" s="137"/>
      <c r="E295" s="100"/>
      <c r="F295" s="57"/>
      <c r="G295" s="58">
        <f t="shared" si="46"/>
        <v>0</v>
      </c>
      <c r="H295" s="58">
        <f>IF(E295="",0,IFERROR(VLOOKUP(E295,档案费管理台账!$D$4:$H$1000,5,0),0))</f>
        <v>0</v>
      </c>
      <c r="I295" s="57"/>
      <c r="J295" s="57"/>
      <c r="K295" s="57"/>
      <c r="L295" s="57"/>
      <c r="M295" s="58" t="str">
        <f t="shared" si="47"/>
        <v/>
      </c>
      <c r="N295" s="73"/>
      <c r="AC295" s="149"/>
    </row>
    <row r="296" spans="1:29">
      <c r="A296" s="97" t="str">
        <f t="shared" si="45"/>
        <v/>
      </c>
      <c r="B296" s="98" t="str">
        <f t="shared" si="44"/>
        <v/>
      </c>
      <c r="C296" s="99"/>
      <c r="D296" s="137"/>
      <c r="E296" s="100"/>
      <c r="F296" s="57"/>
      <c r="G296" s="58">
        <f t="shared" si="46"/>
        <v>0</v>
      </c>
      <c r="H296" s="58">
        <f>IF(E296="",0,IFERROR(VLOOKUP(E296,档案费管理台账!$D$4:$H$1000,5,0),0))</f>
        <v>0</v>
      </c>
      <c r="I296" s="57"/>
      <c r="J296" s="57"/>
      <c r="K296" s="57"/>
      <c r="L296" s="57"/>
      <c r="M296" s="58" t="str">
        <f t="shared" si="47"/>
        <v/>
      </c>
      <c r="N296" s="73"/>
      <c r="AC296" s="149"/>
    </row>
    <row r="297" spans="1:29">
      <c r="A297" s="97" t="str">
        <f t="shared" si="45"/>
        <v/>
      </c>
      <c r="B297" s="98" t="str">
        <f t="shared" si="44"/>
        <v/>
      </c>
      <c r="C297" s="99"/>
      <c r="D297" s="137"/>
      <c r="E297" s="100"/>
      <c r="F297" s="57"/>
      <c r="G297" s="58">
        <f t="shared" si="46"/>
        <v>0</v>
      </c>
      <c r="H297" s="58">
        <f>IF(E297="",0,IFERROR(VLOOKUP(E297,档案费管理台账!$D$4:$H$1000,5,0),0))</f>
        <v>0</v>
      </c>
      <c r="I297" s="57"/>
      <c r="J297" s="57"/>
      <c r="K297" s="57"/>
      <c r="L297" s="57"/>
      <c r="M297" s="58" t="str">
        <f t="shared" si="47"/>
        <v/>
      </c>
      <c r="N297" s="73"/>
      <c r="AC297" s="149"/>
    </row>
    <row r="298" spans="1:29">
      <c r="A298" s="97" t="str">
        <f t="shared" si="45"/>
        <v/>
      </c>
      <c r="B298" s="98" t="str">
        <f t="shared" si="44"/>
        <v/>
      </c>
      <c r="C298" s="99"/>
      <c r="D298" s="137"/>
      <c r="E298" s="100"/>
      <c r="F298" s="57"/>
      <c r="G298" s="58">
        <f t="shared" si="46"/>
        <v>0</v>
      </c>
      <c r="H298" s="58">
        <f>IF(E298="",0,IFERROR(VLOOKUP(E298,档案费管理台账!$D$4:$H$1000,5,0),0))</f>
        <v>0</v>
      </c>
      <c r="I298" s="57"/>
      <c r="J298" s="57"/>
      <c r="K298" s="57"/>
      <c r="L298" s="57"/>
      <c r="M298" s="58" t="str">
        <f t="shared" si="47"/>
        <v/>
      </c>
      <c r="N298" s="73"/>
      <c r="AC298" s="149"/>
    </row>
    <row r="299" spans="1:29">
      <c r="A299" s="97" t="str">
        <f t="shared" si="45"/>
        <v/>
      </c>
      <c r="B299" s="98" t="str">
        <f t="shared" si="44"/>
        <v/>
      </c>
      <c r="C299" s="99"/>
      <c r="D299" s="137"/>
      <c r="E299" s="100"/>
      <c r="F299" s="57"/>
      <c r="G299" s="58">
        <f t="shared" si="46"/>
        <v>0</v>
      </c>
      <c r="H299" s="58">
        <f>IF(E299="",0,IFERROR(VLOOKUP(E299,档案费管理台账!$D$4:$H$1000,5,0),0))</f>
        <v>0</v>
      </c>
      <c r="I299" s="57"/>
      <c r="J299" s="57"/>
      <c r="K299" s="57"/>
      <c r="L299" s="57"/>
      <c r="M299" s="58" t="str">
        <f t="shared" si="47"/>
        <v/>
      </c>
      <c r="N299" s="73"/>
      <c r="AC299" s="149"/>
    </row>
    <row r="300" spans="1:29">
      <c r="A300" s="97" t="str">
        <f t="shared" si="45"/>
        <v/>
      </c>
      <c r="B300" s="98" t="str">
        <f t="shared" ref="B300:B363" si="48">IF(C300="","",MONTH(C300)&amp;"月")</f>
        <v/>
      </c>
      <c r="C300" s="99"/>
      <c r="D300" s="137"/>
      <c r="E300" s="100"/>
      <c r="F300" s="57"/>
      <c r="G300" s="58">
        <f t="shared" si="46"/>
        <v>0</v>
      </c>
      <c r="H300" s="58">
        <f>IF(E300="",0,IFERROR(VLOOKUP(E300,档案费管理台账!$D$4:$H$1000,5,0),0))</f>
        <v>0</v>
      </c>
      <c r="I300" s="57"/>
      <c r="J300" s="57"/>
      <c r="K300" s="57"/>
      <c r="L300" s="57"/>
      <c r="M300" s="58" t="str">
        <f t="shared" si="47"/>
        <v/>
      </c>
      <c r="N300" s="73"/>
      <c r="AC300" s="149"/>
    </row>
    <row r="301" spans="1:29">
      <c r="A301" s="97" t="str">
        <f t="shared" ref="A301:A364" si="49">IF(C301="","",ROW()-42)</f>
        <v/>
      </c>
      <c r="B301" s="98" t="str">
        <f t="shared" si="48"/>
        <v/>
      </c>
      <c r="C301" s="99"/>
      <c r="D301" s="137"/>
      <c r="E301" s="100"/>
      <c r="F301" s="57"/>
      <c r="G301" s="58">
        <f t="shared" ref="G301:G364" si="50">IF(F301="",0,F301*$K$41)</f>
        <v>0</v>
      </c>
      <c r="H301" s="58">
        <f>IF(E301="",0,IFERROR(VLOOKUP(E301,档案费管理台账!$D$4:$H$1000,5,0),0))</f>
        <v>0</v>
      </c>
      <c r="I301" s="57"/>
      <c r="J301" s="57"/>
      <c r="K301" s="57"/>
      <c r="L301" s="57"/>
      <c r="M301" s="58" t="str">
        <f t="shared" ref="M301:M364" si="51">IF(C301="","",ROUND(M300+G301-I301-J301-K301-L301-H301,2))</f>
        <v/>
      </c>
      <c r="N301" s="73"/>
      <c r="AC301" s="149"/>
    </row>
    <row r="302" spans="1:29">
      <c r="A302" s="97" t="str">
        <f t="shared" si="49"/>
        <v/>
      </c>
      <c r="B302" s="98" t="str">
        <f t="shared" si="48"/>
        <v/>
      </c>
      <c r="C302" s="99"/>
      <c r="D302" s="137"/>
      <c r="E302" s="100"/>
      <c r="F302" s="57"/>
      <c r="G302" s="58">
        <f t="shared" si="50"/>
        <v>0</v>
      </c>
      <c r="H302" s="58">
        <f>IF(E302="",0,IFERROR(VLOOKUP(E302,档案费管理台账!$D$4:$H$1000,5,0),0))</f>
        <v>0</v>
      </c>
      <c r="I302" s="57"/>
      <c r="J302" s="57"/>
      <c r="K302" s="57"/>
      <c r="L302" s="57"/>
      <c r="M302" s="58" t="str">
        <f t="shared" si="51"/>
        <v/>
      </c>
      <c r="N302" s="73"/>
      <c r="AC302" s="149"/>
    </row>
    <row r="303" spans="1:29">
      <c r="A303" s="97" t="str">
        <f t="shared" si="49"/>
        <v/>
      </c>
      <c r="B303" s="98" t="str">
        <f t="shared" si="48"/>
        <v/>
      </c>
      <c r="C303" s="99"/>
      <c r="D303" s="137"/>
      <c r="E303" s="100"/>
      <c r="F303" s="57"/>
      <c r="G303" s="58">
        <f t="shared" si="50"/>
        <v>0</v>
      </c>
      <c r="H303" s="58">
        <f>IF(E303="",0,IFERROR(VLOOKUP(E303,档案费管理台账!$D$4:$H$1000,5,0),0))</f>
        <v>0</v>
      </c>
      <c r="I303" s="57"/>
      <c r="J303" s="57"/>
      <c r="K303" s="57"/>
      <c r="L303" s="57"/>
      <c r="M303" s="58" t="str">
        <f t="shared" si="51"/>
        <v/>
      </c>
      <c r="N303" s="73"/>
      <c r="AC303" s="149"/>
    </row>
    <row r="304" spans="1:29">
      <c r="A304" s="97" t="str">
        <f t="shared" si="49"/>
        <v/>
      </c>
      <c r="B304" s="98" t="str">
        <f t="shared" si="48"/>
        <v/>
      </c>
      <c r="C304" s="99"/>
      <c r="D304" s="137"/>
      <c r="E304" s="100"/>
      <c r="F304" s="57"/>
      <c r="G304" s="58">
        <f t="shared" si="50"/>
        <v>0</v>
      </c>
      <c r="H304" s="58">
        <f>IF(E304="",0,IFERROR(VLOOKUP(E304,档案费管理台账!$D$4:$H$1000,5,0),0))</f>
        <v>0</v>
      </c>
      <c r="I304" s="57"/>
      <c r="J304" s="57"/>
      <c r="K304" s="57"/>
      <c r="L304" s="57"/>
      <c r="M304" s="58" t="str">
        <f t="shared" si="51"/>
        <v/>
      </c>
      <c r="N304" s="73"/>
      <c r="AC304" s="149"/>
    </row>
    <row r="305" spans="1:29">
      <c r="A305" s="97" t="str">
        <f t="shared" si="49"/>
        <v/>
      </c>
      <c r="B305" s="98" t="str">
        <f t="shared" si="48"/>
        <v/>
      </c>
      <c r="C305" s="99"/>
      <c r="D305" s="137"/>
      <c r="E305" s="100"/>
      <c r="F305" s="57"/>
      <c r="G305" s="58">
        <f t="shared" si="50"/>
        <v>0</v>
      </c>
      <c r="H305" s="58">
        <f>IF(E305="",0,IFERROR(VLOOKUP(E305,档案费管理台账!$D$4:$H$1000,5,0),0))</f>
        <v>0</v>
      </c>
      <c r="I305" s="57"/>
      <c r="J305" s="57"/>
      <c r="K305" s="57"/>
      <c r="L305" s="57"/>
      <c r="M305" s="58" t="str">
        <f t="shared" si="51"/>
        <v/>
      </c>
      <c r="N305" s="73"/>
      <c r="AC305" s="149"/>
    </row>
    <row r="306" spans="1:29">
      <c r="A306" s="97" t="str">
        <f t="shared" si="49"/>
        <v/>
      </c>
      <c r="B306" s="98" t="str">
        <f t="shared" si="48"/>
        <v/>
      </c>
      <c r="C306" s="99"/>
      <c r="D306" s="137"/>
      <c r="E306" s="100"/>
      <c r="F306" s="57"/>
      <c r="G306" s="58">
        <f t="shared" si="50"/>
        <v>0</v>
      </c>
      <c r="H306" s="58">
        <f>IF(E306="",0,IFERROR(VLOOKUP(E306,档案费管理台账!$D$4:$H$1000,5,0),0))</f>
        <v>0</v>
      </c>
      <c r="I306" s="57"/>
      <c r="J306" s="57"/>
      <c r="K306" s="57"/>
      <c r="L306" s="57"/>
      <c r="M306" s="58" t="str">
        <f t="shared" si="51"/>
        <v/>
      </c>
      <c r="N306" s="73"/>
      <c r="AC306" s="149"/>
    </row>
    <row r="307" spans="1:29">
      <c r="A307" s="97" t="str">
        <f t="shared" si="49"/>
        <v/>
      </c>
      <c r="B307" s="98" t="str">
        <f t="shared" si="48"/>
        <v/>
      </c>
      <c r="C307" s="99"/>
      <c r="D307" s="137"/>
      <c r="E307" s="100"/>
      <c r="F307" s="57"/>
      <c r="G307" s="58">
        <f t="shared" si="50"/>
        <v>0</v>
      </c>
      <c r="H307" s="58">
        <f>IF(E307="",0,IFERROR(VLOOKUP(E307,档案费管理台账!$D$4:$H$1000,5,0),0))</f>
        <v>0</v>
      </c>
      <c r="I307" s="57"/>
      <c r="J307" s="57"/>
      <c r="K307" s="57"/>
      <c r="L307" s="57"/>
      <c r="M307" s="58" t="str">
        <f t="shared" si="51"/>
        <v/>
      </c>
      <c r="N307" s="73"/>
      <c r="AC307" s="149"/>
    </row>
    <row r="308" spans="1:29">
      <c r="A308" s="97" t="str">
        <f t="shared" si="49"/>
        <v/>
      </c>
      <c r="B308" s="98" t="str">
        <f t="shared" si="48"/>
        <v/>
      </c>
      <c r="C308" s="99"/>
      <c r="D308" s="137"/>
      <c r="E308" s="100"/>
      <c r="F308" s="57"/>
      <c r="G308" s="58">
        <f t="shared" si="50"/>
        <v>0</v>
      </c>
      <c r="H308" s="58">
        <f>IF(E308="",0,IFERROR(VLOOKUP(E308,档案费管理台账!$D$4:$H$1000,5,0),0))</f>
        <v>0</v>
      </c>
      <c r="I308" s="57"/>
      <c r="J308" s="57"/>
      <c r="K308" s="57"/>
      <c r="L308" s="57"/>
      <c r="M308" s="58" t="str">
        <f t="shared" si="51"/>
        <v/>
      </c>
      <c r="N308" s="73"/>
      <c r="AC308" s="149"/>
    </row>
    <row r="309" spans="1:29">
      <c r="A309" s="97" t="str">
        <f t="shared" si="49"/>
        <v/>
      </c>
      <c r="B309" s="98" t="str">
        <f t="shared" si="48"/>
        <v/>
      </c>
      <c r="C309" s="99"/>
      <c r="D309" s="137"/>
      <c r="E309" s="100"/>
      <c r="F309" s="57"/>
      <c r="G309" s="58">
        <f t="shared" si="50"/>
        <v>0</v>
      </c>
      <c r="H309" s="58">
        <f>IF(E309="",0,IFERROR(VLOOKUP(E309,档案费管理台账!$D$4:$H$1000,5,0),0))</f>
        <v>0</v>
      </c>
      <c r="I309" s="57"/>
      <c r="J309" s="57"/>
      <c r="K309" s="57"/>
      <c r="L309" s="57"/>
      <c r="M309" s="58" t="str">
        <f t="shared" si="51"/>
        <v/>
      </c>
      <c r="N309" s="73"/>
      <c r="AC309" s="149"/>
    </row>
    <row r="310" spans="1:29">
      <c r="A310" s="97" t="str">
        <f t="shared" si="49"/>
        <v/>
      </c>
      <c r="B310" s="98" t="str">
        <f t="shared" si="48"/>
        <v/>
      </c>
      <c r="C310" s="99"/>
      <c r="D310" s="137"/>
      <c r="E310" s="100"/>
      <c r="F310" s="57"/>
      <c r="G310" s="58">
        <f t="shared" si="50"/>
        <v>0</v>
      </c>
      <c r="H310" s="58">
        <f>IF(E310="",0,IFERROR(VLOOKUP(E310,档案费管理台账!$D$4:$H$1000,5,0),0))</f>
        <v>0</v>
      </c>
      <c r="I310" s="57"/>
      <c r="J310" s="57"/>
      <c r="K310" s="57"/>
      <c r="L310" s="57"/>
      <c r="M310" s="58" t="str">
        <f t="shared" si="51"/>
        <v/>
      </c>
      <c r="N310" s="73"/>
      <c r="AC310" s="149"/>
    </row>
    <row r="311" spans="1:29">
      <c r="A311" s="97" t="str">
        <f t="shared" si="49"/>
        <v/>
      </c>
      <c r="B311" s="98" t="str">
        <f t="shared" si="48"/>
        <v/>
      </c>
      <c r="C311" s="99"/>
      <c r="D311" s="137"/>
      <c r="E311" s="100"/>
      <c r="F311" s="57"/>
      <c r="G311" s="58">
        <f t="shared" si="50"/>
        <v>0</v>
      </c>
      <c r="H311" s="58">
        <f>IF(E311="",0,IFERROR(VLOOKUP(E311,档案费管理台账!$D$4:$H$1000,5,0),0))</f>
        <v>0</v>
      </c>
      <c r="I311" s="57"/>
      <c r="J311" s="57"/>
      <c r="K311" s="57"/>
      <c r="L311" s="57"/>
      <c r="M311" s="58" t="str">
        <f t="shared" si="51"/>
        <v/>
      </c>
      <c r="N311" s="73"/>
      <c r="AC311" s="149"/>
    </row>
    <row r="312" spans="1:29">
      <c r="A312" s="97" t="str">
        <f t="shared" si="49"/>
        <v/>
      </c>
      <c r="B312" s="98" t="str">
        <f t="shared" si="48"/>
        <v/>
      </c>
      <c r="C312" s="99"/>
      <c r="D312" s="137"/>
      <c r="E312" s="100"/>
      <c r="F312" s="57"/>
      <c r="G312" s="58">
        <f t="shared" si="50"/>
        <v>0</v>
      </c>
      <c r="H312" s="58">
        <f>IF(E312="",0,IFERROR(VLOOKUP(E312,档案费管理台账!$D$4:$H$1000,5,0),0))</f>
        <v>0</v>
      </c>
      <c r="I312" s="57"/>
      <c r="J312" s="57"/>
      <c r="K312" s="57"/>
      <c r="L312" s="57"/>
      <c r="M312" s="58" t="str">
        <f t="shared" si="51"/>
        <v/>
      </c>
      <c r="N312" s="73"/>
      <c r="AC312" s="149"/>
    </row>
    <row r="313" spans="1:29">
      <c r="A313" s="97" t="str">
        <f t="shared" si="49"/>
        <v/>
      </c>
      <c r="B313" s="98" t="str">
        <f t="shared" si="48"/>
        <v/>
      </c>
      <c r="C313" s="99"/>
      <c r="D313" s="137"/>
      <c r="E313" s="100"/>
      <c r="F313" s="57"/>
      <c r="G313" s="58">
        <f t="shared" si="50"/>
        <v>0</v>
      </c>
      <c r="H313" s="58">
        <f>IF(E313="",0,IFERROR(VLOOKUP(E313,档案费管理台账!$D$4:$H$1000,5,0),0))</f>
        <v>0</v>
      </c>
      <c r="I313" s="57"/>
      <c r="J313" s="57"/>
      <c r="K313" s="57"/>
      <c r="L313" s="57"/>
      <c r="M313" s="58" t="str">
        <f t="shared" si="51"/>
        <v/>
      </c>
      <c r="N313" s="73"/>
      <c r="AC313" s="149"/>
    </row>
    <row r="314" spans="1:29">
      <c r="A314" s="97" t="str">
        <f t="shared" si="49"/>
        <v/>
      </c>
      <c r="B314" s="98" t="str">
        <f t="shared" si="48"/>
        <v/>
      </c>
      <c r="C314" s="99"/>
      <c r="D314" s="137"/>
      <c r="E314" s="100"/>
      <c r="F314" s="57"/>
      <c r="G314" s="58">
        <f t="shared" si="50"/>
        <v>0</v>
      </c>
      <c r="H314" s="58">
        <f>IF(E314="",0,IFERROR(VLOOKUP(E314,档案费管理台账!$D$4:$H$1000,5,0),0))</f>
        <v>0</v>
      </c>
      <c r="I314" s="57"/>
      <c r="J314" s="57"/>
      <c r="K314" s="57"/>
      <c r="L314" s="57"/>
      <c r="M314" s="58" t="str">
        <f t="shared" si="51"/>
        <v/>
      </c>
      <c r="N314" s="73"/>
      <c r="AC314" s="149"/>
    </row>
    <row r="315" spans="1:29">
      <c r="A315" s="97" t="str">
        <f t="shared" si="49"/>
        <v/>
      </c>
      <c r="B315" s="98" t="str">
        <f t="shared" si="48"/>
        <v/>
      </c>
      <c r="C315" s="99"/>
      <c r="D315" s="137"/>
      <c r="E315" s="100"/>
      <c r="F315" s="57"/>
      <c r="G315" s="58">
        <f t="shared" si="50"/>
        <v>0</v>
      </c>
      <c r="H315" s="58">
        <f>IF(E315="",0,IFERROR(VLOOKUP(E315,档案费管理台账!$D$4:$H$1000,5,0),0))</f>
        <v>0</v>
      </c>
      <c r="I315" s="57"/>
      <c r="J315" s="57"/>
      <c r="K315" s="57"/>
      <c r="L315" s="57"/>
      <c r="M315" s="58" t="str">
        <f t="shared" si="51"/>
        <v/>
      </c>
      <c r="N315" s="73"/>
      <c r="AC315" s="149"/>
    </row>
    <row r="316" spans="1:29">
      <c r="A316" s="97" t="str">
        <f t="shared" si="49"/>
        <v/>
      </c>
      <c r="B316" s="98" t="str">
        <f t="shared" si="48"/>
        <v/>
      </c>
      <c r="C316" s="99"/>
      <c r="D316" s="137"/>
      <c r="E316" s="100"/>
      <c r="F316" s="57"/>
      <c r="G316" s="58">
        <f t="shared" si="50"/>
        <v>0</v>
      </c>
      <c r="H316" s="58">
        <f>IF(E316="",0,IFERROR(VLOOKUP(E316,档案费管理台账!$D$4:$H$1000,5,0),0))</f>
        <v>0</v>
      </c>
      <c r="I316" s="57"/>
      <c r="J316" s="57"/>
      <c r="K316" s="57"/>
      <c r="L316" s="57"/>
      <c r="M316" s="58" t="str">
        <f t="shared" si="51"/>
        <v/>
      </c>
      <c r="N316" s="73"/>
      <c r="AC316" s="149"/>
    </row>
    <row r="317" spans="1:29">
      <c r="A317" s="97" t="str">
        <f t="shared" si="49"/>
        <v/>
      </c>
      <c r="B317" s="98" t="str">
        <f t="shared" si="48"/>
        <v/>
      </c>
      <c r="C317" s="99"/>
      <c r="D317" s="137"/>
      <c r="E317" s="100"/>
      <c r="F317" s="57"/>
      <c r="G317" s="58">
        <f t="shared" si="50"/>
        <v>0</v>
      </c>
      <c r="H317" s="58">
        <f>IF(E317="",0,IFERROR(VLOOKUP(E317,档案费管理台账!$D$4:$H$1000,5,0),0))</f>
        <v>0</v>
      </c>
      <c r="I317" s="57"/>
      <c r="J317" s="57"/>
      <c r="K317" s="57"/>
      <c r="L317" s="57"/>
      <c r="M317" s="58" t="str">
        <f t="shared" si="51"/>
        <v/>
      </c>
      <c r="N317" s="73"/>
      <c r="AC317" s="149"/>
    </row>
    <row r="318" spans="1:29">
      <c r="A318" s="97" t="str">
        <f t="shared" si="49"/>
        <v/>
      </c>
      <c r="B318" s="98" t="str">
        <f t="shared" si="48"/>
        <v/>
      </c>
      <c r="C318" s="99"/>
      <c r="D318" s="137"/>
      <c r="E318" s="100"/>
      <c r="F318" s="57"/>
      <c r="G318" s="58">
        <f t="shared" si="50"/>
        <v>0</v>
      </c>
      <c r="H318" s="58">
        <f>IF(E318="",0,IFERROR(VLOOKUP(E318,档案费管理台账!$D$4:$H$1000,5,0),0))</f>
        <v>0</v>
      </c>
      <c r="I318" s="57"/>
      <c r="J318" s="57"/>
      <c r="K318" s="57"/>
      <c r="L318" s="57"/>
      <c r="M318" s="58" t="str">
        <f t="shared" si="51"/>
        <v/>
      </c>
      <c r="N318" s="73"/>
      <c r="AC318" s="149"/>
    </row>
    <row r="319" spans="1:29">
      <c r="A319" s="97" t="str">
        <f t="shared" si="49"/>
        <v/>
      </c>
      <c r="B319" s="98" t="str">
        <f t="shared" si="48"/>
        <v/>
      </c>
      <c r="C319" s="99"/>
      <c r="D319" s="137"/>
      <c r="E319" s="100"/>
      <c r="F319" s="57"/>
      <c r="G319" s="58">
        <f t="shared" si="50"/>
        <v>0</v>
      </c>
      <c r="H319" s="58">
        <f>IF(E319="",0,IFERROR(VLOOKUP(E319,档案费管理台账!$D$4:$H$1000,5,0),0))</f>
        <v>0</v>
      </c>
      <c r="I319" s="57"/>
      <c r="J319" s="57"/>
      <c r="K319" s="57"/>
      <c r="L319" s="57"/>
      <c r="M319" s="58" t="str">
        <f t="shared" si="51"/>
        <v/>
      </c>
      <c r="N319" s="73"/>
      <c r="AC319" s="149"/>
    </row>
    <row r="320" spans="1:29">
      <c r="A320" s="97" t="str">
        <f t="shared" si="49"/>
        <v/>
      </c>
      <c r="B320" s="98" t="str">
        <f t="shared" si="48"/>
        <v/>
      </c>
      <c r="C320" s="99"/>
      <c r="D320" s="137"/>
      <c r="E320" s="100"/>
      <c r="F320" s="57"/>
      <c r="G320" s="58">
        <f t="shared" si="50"/>
        <v>0</v>
      </c>
      <c r="H320" s="58">
        <f>IF(E320="",0,IFERROR(VLOOKUP(E320,档案费管理台账!$D$4:$H$1000,5,0),0))</f>
        <v>0</v>
      </c>
      <c r="I320" s="57"/>
      <c r="J320" s="57"/>
      <c r="K320" s="57"/>
      <c r="L320" s="57"/>
      <c r="M320" s="58" t="str">
        <f t="shared" si="51"/>
        <v/>
      </c>
      <c r="N320" s="73"/>
      <c r="AC320" s="149"/>
    </row>
    <row r="321" spans="1:29">
      <c r="A321" s="97" t="str">
        <f t="shared" si="49"/>
        <v/>
      </c>
      <c r="B321" s="98" t="str">
        <f t="shared" si="48"/>
        <v/>
      </c>
      <c r="C321" s="99"/>
      <c r="D321" s="137"/>
      <c r="E321" s="100"/>
      <c r="F321" s="57"/>
      <c r="G321" s="58">
        <f t="shared" si="50"/>
        <v>0</v>
      </c>
      <c r="H321" s="58">
        <f>IF(E321="",0,IFERROR(VLOOKUP(E321,档案费管理台账!$D$4:$H$1000,5,0),0))</f>
        <v>0</v>
      </c>
      <c r="I321" s="57"/>
      <c r="J321" s="57"/>
      <c r="K321" s="57"/>
      <c r="L321" s="57"/>
      <c r="M321" s="58" t="str">
        <f t="shared" si="51"/>
        <v/>
      </c>
      <c r="N321" s="73"/>
      <c r="AC321" s="149"/>
    </row>
    <row r="322" spans="1:29">
      <c r="A322" s="97" t="str">
        <f t="shared" si="49"/>
        <v/>
      </c>
      <c r="B322" s="98" t="str">
        <f t="shared" si="48"/>
        <v/>
      </c>
      <c r="C322" s="99"/>
      <c r="D322" s="137"/>
      <c r="E322" s="100"/>
      <c r="F322" s="57"/>
      <c r="G322" s="58">
        <f t="shared" si="50"/>
        <v>0</v>
      </c>
      <c r="H322" s="58">
        <f>IF(E322="",0,IFERROR(VLOOKUP(E322,档案费管理台账!$D$4:$H$1000,5,0),0))</f>
        <v>0</v>
      </c>
      <c r="I322" s="57"/>
      <c r="J322" s="57"/>
      <c r="K322" s="57"/>
      <c r="L322" s="57"/>
      <c r="M322" s="58" t="str">
        <f t="shared" si="51"/>
        <v/>
      </c>
      <c r="N322" s="73"/>
      <c r="AC322" s="149"/>
    </row>
    <row r="323" spans="1:29">
      <c r="A323" s="97" t="str">
        <f t="shared" si="49"/>
        <v/>
      </c>
      <c r="B323" s="98" t="str">
        <f t="shared" si="48"/>
        <v/>
      </c>
      <c r="C323" s="99"/>
      <c r="D323" s="137"/>
      <c r="E323" s="100"/>
      <c r="F323" s="57"/>
      <c r="G323" s="58">
        <f t="shared" si="50"/>
        <v>0</v>
      </c>
      <c r="H323" s="58">
        <f>IF(E323="",0,IFERROR(VLOOKUP(E323,档案费管理台账!$D$4:$H$1000,5,0),0))</f>
        <v>0</v>
      </c>
      <c r="I323" s="57"/>
      <c r="J323" s="57"/>
      <c r="K323" s="57"/>
      <c r="L323" s="57"/>
      <c r="M323" s="58" t="str">
        <f t="shared" si="51"/>
        <v/>
      </c>
      <c r="N323" s="73"/>
      <c r="AC323" s="149"/>
    </row>
    <row r="324" spans="1:29">
      <c r="A324" s="97" t="str">
        <f t="shared" si="49"/>
        <v/>
      </c>
      <c r="B324" s="98" t="str">
        <f t="shared" si="48"/>
        <v/>
      </c>
      <c r="C324" s="99"/>
      <c r="D324" s="137"/>
      <c r="E324" s="100"/>
      <c r="F324" s="57"/>
      <c r="G324" s="58">
        <f t="shared" si="50"/>
        <v>0</v>
      </c>
      <c r="H324" s="58">
        <f>IF(E324="",0,IFERROR(VLOOKUP(E324,档案费管理台账!$D$4:$H$1000,5,0),0))</f>
        <v>0</v>
      </c>
      <c r="I324" s="57"/>
      <c r="J324" s="57"/>
      <c r="K324" s="57"/>
      <c r="L324" s="57"/>
      <c r="M324" s="58" t="str">
        <f t="shared" si="51"/>
        <v/>
      </c>
      <c r="N324" s="73"/>
      <c r="AC324" s="149"/>
    </row>
    <row r="325" spans="1:29">
      <c r="A325" s="97" t="str">
        <f t="shared" si="49"/>
        <v/>
      </c>
      <c r="B325" s="98" t="str">
        <f t="shared" si="48"/>
        <v/>
      </c>
      <c r="C325" s="99"/>
      <c r="D325" s="137"/>
      <c r="E325" s="100"/>
      <c r="F325" s="57"/>
      <c r="G325" s="58">
        <f t="shared" si="50"/>
        <v>0</v>
      </c>
      <c r="H325" s="58">
        <f>IF(E325="",0,IFERROR(VLOOKUP(E325,档案费管理台账!$D$4:$H$1000,5,0),0))</f>
        <v>0</v>
      </c>
      <c r="I325" s="57"/>
      <c r="J325" s="57"/>
      <c r="K325" s="57"/>
      <c r="L325" s="57"/>
      <c r="M325" s="58" t="str">
        <f t="shared" si="51"/>
        <v/>
      </c>
      <c r="N325" s="73"/>
      <c r="AC325" s="149"/>
    </row>
    <row r="326" spans="1:29">
      <c r="A326" s="97" t="str">
        <f t="shared" si="49"/>
        <v/>
      </c>
      <c r="B326" s="98" t="str">
        <f t="shared" si="48"/>
        <v/>
      </c>
      <c r="C326" s="99"/>
      <c r="D326" s="137"/>
      <c r="E326" s="100"/>
      <c r="F326" s="57"/>
      <c r="G326" s="58">
        <f t="shared" si="50"/>
        <v>0</v>
      </c>
      <c r="H326" s="58">
        <f>IF(E326="",0,IFERROR(VLOOKUP(E326,档案费管理台账!$D$4:$H$1000,5,0),0))</f>
        <v>0</v>
      </c>
      <c r="I326" s="57"/>
      <c r="J326" s="57"/>
      <c r="K326" s="57"/>
      <c r="L326" s="57"/>
      <c r="M326" s="58" t="str">
        <f t="shared" si="51"/>
        <v/>
      </c>
      <c r="N326" s="73"/>
      <c r="AC326" s="149"/>
    </row>
    <row r="327" spans="1:29">
      <c r="A327" s="97" t="str">
        <f t="shared" si="49"/>
        <v/>
      </c>
      <c r="B327" s="98" t="str">
        <f t="shared" si="48"/>
        <v/>
      </c>
      <c r="C327" s="99"/>
      <c r="D327" s="137"/>
      <c r="E327" s="100"/>
      <c r="F327" s="57"/>
      <c r="G327" s="58">
        <f t="shared" si="50"/>
        <v>0</v>
      </c>
      <c r="H327" s="58">
        <f>IF(E327="",0,IFERROR(VLOOKUP(E327,档案费管理台账!$D$4:$H$1000,5,0),0))</f>
        <v>0</v>
      </c>
      <c r="I327" s="57"/>
      <c r="J327" s="57"/>
      <c r="K327" s="57"/>
      <c r="L327" s="57"/>
      <c r="M327" s="58" t="str">
        <f t="shared" si="51"/>
        <v/>
      </c>
      <c r="N327" s="73"/>
      <c r="AC327" s="149"/>
    </row>
    <row r="328" spans="1:29">
      <c r="A328" s="97" t="str">
        <f t="shared" si="49"/>
        <v/>
      </c>
      <c r="B328" s="98" t="str">
        <f t="shared" si="48"/>
        <v/>
      </c>
      <c r="C328" s="99"/>
      <c r="D328" s="137"/>
      <c r="E328" s="100"/>
      <c r="F328" s="57"/>
      <c r="G328" s="58">
        <f t="shared" si="50"/>
        <v>0</v>
      </c>
      <c r="H328" s="58">
        <f>IF(E328="",0,IFERROR(VLOOKUP(E328,档案费管理台账!$D$4:$H$1000,5,0),0))</f>
        <v>0</v>
      </c>
      <c r="I328" s="57"/>
      <c r="J328" s="57"/>
      <c r="K328" s="57"/>
      <c r="L328" s="57"/>
      <c r="M328" s="58" t="str">
        <f t="shared" si="51"/>
        <v/>
      </c>
      <c r="N328" s="73"/>
      <c r="AC328" s="149"/>
    </row>
    <row r="329" spans="1:29">
      <c r="A329" s="97" t="str">
        <f t="shared" si="49"/>
        <v/>
      </c>
      <c r="B329" s="98" t="str">
        <f t="shared" si="48"/>
        <v/>
      </c>
      <c r="C329" s="99"/>
      <c r="D329" s="137"/>
      <c r="E329" s="100"/>
      <c r="F329" s="57"/>
      <c r="G329" s="58">
        <f t="shared" si="50"/>
        <v>0</v>
      </c>
      <c r="H329" s="58">
        <f>IF(E329="",0,IFERROR(VLOOKUP(E329,档案费管理台账!$D$4:$H$1000,5,0),0))</f>
        <v>0</v>
      </c>
      <c r="I329" s="57"/>
      <c r="J329" s="57"/>
      <c r="K329" s="57"/>
      <c r="L329" s="57"/>
      <c r="M329" s="58" t="str">
        <f t="shared" si="51"/>
        <v/>
      </c>
      <c r="N329" s="73"/>
      <c r="AC329" s="149"/>
    </row>
    <row r="330" spans="1:29">
      <c r="A330" s="97" t="str">
        <f t="shared" si="49"/>
        <v/>
      </c>
      <c r="B330" s="98" t="str">
        <f t="shared" si="48"/>
        <v/>
      </c>
      <c r="C330" s="99"/>
      <c r="D330" s="137"/>
      <c r="E330" s="100"/>
      <c r="F330" s="57"/>
      <c r="G330" s="58">
        <f t="shared" si="50"/>
        <v>0</v>
      </c>
      <c r="H330" s="58">
        <f>IF(E330="",0,IFERROR(VLOOKUP(E330,档案费管理台账!$D$4:$H$1000,5,0),0))</f>
        <v>0</v>
      </c>
      <c r="I330" s="57"/>
      <c r="J330" s="57"/>
      <c r="K330" s="57"/>
      <c r="L330" s="57"/>
      <c r="M330" s="58" t="str">
        <f t="shared" si="51"/>
        <v/>
      </c>
      <c r="N330" s="73"/>
      <c r="AC330" s="149"/>
    </row>
    <row r="331" spans="1:29">
      <c r="A331" s="97" t="str">
        <f t="shared" si="49"/>
        <v/>
      </c>
      <c r="B331" s="98" t="str">
        <f t="shared" si="48"/>
        <v/>
      </c>
      <c r="C331" s="99"/>
      <c r="D331" s="137"/>
      <c r="E331" s="100"/>
      <c r="F331" s="57"/>
      <c r="G331" s="58">
        <f t="shared" si="50"/>
        <v>0</v>
      </c>
      <c r="H331" s="58">
        <f>IF(E331="",0,IFERROR(VLOOKUP(E331,档案费管理台账!$D$4:$H$1000,5,0),0))</f>
        <v>0</v>
      </c>
      <c r="I331" s="57"/>
      <c r="J331" s="57"/>
      <c r="K331" s="57"/>
      <c r="L331" s="57"/>
      <c r="M331" s="58" t="str">
        <f t="shared" si="51"/>
        <v/>
      </c>
      <c r="N331" s="73"/>
      <c r="AC331" s="149"/>
    </row>
    <row r="332" spans="1:29">
      <c r="A332" s="97" t="str">
        <f t="shared" si="49"/>
        <v/>
      </c>
      <c r="B332" s="98" t="str">
        <f t="shared" si="48"/>
        <v/>
      </c>
      <c r="C332" s="99"/>
      <c r="D332" s="137"/>
      <c r="E332" s="100"/>
      <c r="F332" s="57"/>
      <c r="G332" s="58">
        <f t="shared" si="50"/>
        <v>0</v>
      </c>
      <c r="H332" s="58">
        <f>IF(E332="",0,IFERROR(VLOOKUP(E332,档案费管理台账!$D$4:$H$1000,5,0),0))</f>
        <v>0</v>
      </c>
      <c r="I332" s="57"/>
      <c r="J332" s="57"/>
      <c r="K332" s="57"/>
      <c r="L332" s="57"/>
      <c r="M332" s="58" t="str">
        <f t="shared" si="51"/>
        <v/>
      </c>
      <c r="N332" s="73"/>
      <c r="AC332" s="149"/>
    </row>
    <row r="333" spans="1:29">
      <c r="A333" s="97" t="str">
        <f t="shared" si="49"/>
        <v/>
      </c>
      <c r="B333" s="98" t="str">
        <f t="shared" si="48"/>
        <v/>
      </c>
      <c r="C333" s="99"/>
      <c r="D333" s="137"/>
      <c r="E333" s="100"/>
      <c r="F333" s="57"/>
      <c r="G333" s="58">
        <f t="shared" si="50"/>
        <v>0</v>
      </c>
      <c r="H333" s="58">
        <f>IF(E333="",0,IFERROR(VLOOKUP(E333,档案费管理台账!$D$4:$H$1000,5,0),0))</f>
        <v>0</v>
      </c>
      <c r="I333" s="57"/>
      <c r="J333" s="57"/>
      <c r="K333" s="57"/>
      <c r="L333" s="57"/>
      <c r="M333" s="58" t="str">
        <f t="shared" si="51"/>
        <v/>
      </c>
      <c r="N333" s="73"/>
      <c r="AC333" s="149"/>
    </row>
    <row r="334" spans="1:29">
      <c r="A334" s="97" t="str">
        <f t="shared" si="49"/>
        <v/>
      </c>
      <c r="B334" s="98" t="str">
        <f t="shared" si="48"/>
        <v/>
      </c>
      <c r="C334" s="99"/>
      <c r="D334" s="137"/>
      <c r="E334" s="100"/>
      <c r="F334" s="57"/>
      <c r="G334" s="58">
        <f t="shared" si="50"/>
        <v>0</v>
      </c>
      <c r="H334" s="58">
        <f>IF(E334="",0,IFERROR(VLOOKUP(E334,档案费管理台账!$D$4:$H$1000,5,0),0))</f>
        <v>0</v>
      </c>
      <c r="I334" s="57"/>
      <c r="J334" s="57"/>
      <c r="K334" s="57"/>
      <c r="L334" s="57"/>
      <c r="M334" s="58" t="str">
        <f t="shared" si="51"/>
        <v/>
      </c>
      <c r="N334" s="73"/>
      <c r="AC334" s="149"/>
    </row>
    <row r="335" spans="1:29">
      <c r="A335" s="97" t="str">
        <f t="shared" si="49"/>
        <v/>
      </c>
      <c r="B335" s="98" t="str">
        <f t="shared" si="48"/>
        <v/>
      </c>
      <c r="C335" s="99"/>
      <c r="D335" s="137"/>
      <c r="E335" s="100"/>
      <c r="F335" s="57"/>
      <c r="G335" s="58">
        <f t="shared" si="50"/>
        <v>0</v>
      </c>
      <c r="H335" s="58">
        <f>IF(E335="",0,IFERROR(VLOOKUP(E335,档案费管理台账!$D$4:$H$1000,5,0),0))</f>
        <v>0</v>
      </c>
      <c r="I335" s="57"/>
      <c r="J335" s="57"/>
      <c r="K335" s="57"/>
      <c r="L335" s="57"/>
      <c r="M335" s="58" t="str">
        <f t="shared" si="51"/>
        <v/>
      </c>
      <c r="N335" s="73"/>
      <c r="AC335" s="149"/>
    </row>
    <row r="336" spans="1:29">
      <c r="A336" s="97" t="str">
        <f t="shared" si="49"/>
        <v/>
      </c>
      <c r="B336" s="98" t="str">
        <f t="shared" si="48"/>
        <v/>
      </c>
      <c r="C336" s="99"/>
      <c r="D336" s="137"/>
      <c r="E336" s="100"/>
      <c r="F336" s="57"/>
      <c r="G336" s="58">
        <f t="shared" si="50"/>
        <v>0</v>
      </c>
      <c r="H336" s="58">
        <f>IF(E336="",0,IFERROR(VLOOKUP(E336,档案费管理台账!$D$4:$H$1000,5,0),0))</f>
        <v>0</v>
      </c>
      <c r="I336" s="57"/>
      <c r="J336" s="57"/>
      <c r="K336" s="57"/>
      <c r="L336" s="57"/>
      <c r="M336" s="58" t="str">
        <f t="shared" si="51"/>
        <v/>
      </c>
      <c r="N336" s="73"/>
      <c r="AC336" s="149"/>
    </row>
    <row r="337" spans="1:29">
      <c r="A337" s="97" t="str">
        <f t="shared" si="49"/>
        <v/>
      </c>
      <c r="B337" s="98" t="str">
        <f t="shared" si="48"/>
        <v/>
      </c>
      <c r="C337" s="99"/>
      <c r="D337" s="137"/>
      <c r="E337" s="100"/>
      <c r="F337" s="57"/>
      <c r="G337" s="58">
        <f t="shared" si="50"/>
        <v>0</v>
      </c>
      <c r="H337" s="58">
        <f>IF(E337="",0,IFERROR(VLOOKUP(E337,档案费管理台账!$D$4:$H$1000,5,0),0))</f>
        <v>0</v>
      </c>
      <c r="I337" s="57"/>
      <c r="J337" s="57"/>
      <c r="K337" s="57"/>
      <c r="L337" s="57"/>
      <c r="M337" s="58" t="str">
        <f t="shared" si="51"/>
        <v/>
      </c>
      <c r="N337" s="73"/>
      <c r="AC337" s="149"/>
    </row>
    <row r="338" spans="1:29">
      <c r="A338" s="97" t="str">
        <f t="shared" si="49"/>
        <v/>
      </c>
      <c r="B338" s="98" t="str">
        <f t="shared" si="48"/>
        <v/>
      </c>
      <c r="C338" s="99"/>
      <c r="D338" s="137"/>
      <c r="E338" s="100"/>
      <c r="F338" s="57"/>
      <c r="G338" s="58">
        <f t="shared" si="50"/>
        <v>0</v>
      </c>
      <c r="H338" s="58">
        <f>IF(E338="",0,IFERROR(VLOOKUP(E338,档案费管理台账!$D$4:$H$1000,5,0),0))</f>
        <v>0</v>
      </c>
      <c r="I338" s="57"/>
      <c r="J338" s="57"/>
      <c r="K338" s="57"/>
      <c r="L338" s="57"/>
      <c r="M338" s="58" t="str">
        <f t="shared" si="51"/>
        <v/>
      </c>
      <c r="N338" s="73"/>
      <c r="AC338" s="149"/>
    </row>
    <row r="339" spans="1:29">
      <c r="A339" s="97" t="str">
        <f t="shared" si="49"/>
        <v/>
      </c>
      <c r="B339" s="98" t="str">
        <f t="shared" si="48"/>
        <v/>
      </c>
      <c r="C339" s="99"/>
      <c r="D339" s="137"/>
      <c r="E339" s="100"/>
      <c r="F339" s="57"/>
      <c r="G339" s="58">
        <f t="shared" si="50"/>
        <v>0</v>
      </c>
      <c r="H339" s="58">
        <f>IF(E339="",0,IFERROR(VLOOKUP(E339,档案费管理台账!$D$4:$H$1000,5,0),0))</f>
        <v>0</v>
      </c>
      <c r="I339" s="57"/>
      <c r="J339" s="57"/>
      <c r="K339" s="57"/>
      <c r="L339" s="57"/>
      <c r="M339" s="58" t="str">
        <f t="shared" si="51"/>
        <v/>
      </c>
      <c r="N339" s="73"/>
      <c r="AC339" s="149"/>
    </row>
    <row r="340" spans="1:29">
      <c r="A340" s="97" t="str">
        <f t="shared" si="49"/>
        <v/>
      </c>
      <c r="B340" s="98" t="str">
        <f t="shared" si="48"/>
        <v/>
      </c>
      <c r="C340" s="99"/>
      <c r="D340" s="137"/>
      <c r="E340" s="100"/>
      <c r="F340" s="57"/>
      <c r="G340" s="58">
        <f t="shared" si="50"/>
        <v>0</v>
      </c>
      <c r="H340" s="58">
        <f>IF(E340="",0,IFERROR(VLOOKUP(E340,档案费管理台账!$D$4:$H$1000,5,0),0))</f>
        <v>0</v>
      </c>
      <c r="I340" s="57"/>
      <c r="J340" s="57"/>
      <c r="K340" s="57"/>
      <c r="L340" s="57"/>
      <c r="M340" s="58" t="str">
        <f t="shared" si="51"/>
        <v/>
      </c>
      <c r="N340" s="73"/>
      <c r="AC340" s="149"/>
    </row>
    <row r="341" spans="1:29">
      <c r="A341" s="97" t="str">
        <f t="shared" si="49"/>
        <v/>
      </c>
      <c r="B341" s="98" t="str">
        <f t="shared" si="48"/>
        <v/>
      </c>
      <c r="C341" s="99"/>
      <c r="D341" s="137"/>
      <c r="E341" s="100"/>
      <c r="F341" s="57"/>
      <c r="G341" s="58">
        <f t="shared" si="50"/>
        <v>0</v>
      </c>
      <c r="H341" s="58">
        <f>IF(E341="",0,IFERROR(VLOOKUP(E341,档案费管理台账!$D$4:$H$1000,5,0),0))</f>
        <v>0</v>
      </c>
      <c r="I341" s="57"/>
      <c r="J341" s="57"/>
      <c r="K341" s="57"/>
      <c r="L341" s="57"/>
      <c r="M341" s="58" t="str">
        <f t="shared" si="51"/>
        <v/>
      </c>
      <c r="N341" s="73"/>
      <c r="AC341" s="149"/>
    </row>
    <row r="342" spans="1:29">
      <c r="A342" s="97" t="str">
        <f t="shared" si="49"/>
        <v/>
      </c>
      <c r="B342" s="98" t="str">
        <f t="shared" si="48"/>
        <v/>
      </c>
      <c r="C342" s="99"/>
      <c r="D342" s="137"/>
      <c r="E342" s="100"/>
      <c r="F342" s="57"/>
      <c r="G342" s="58">
        <f t="shared" si="50"/>
        <v>0</v>
      </c>
      <c r="H342" s="58">
        <f>IF(E342="",0,IFERROR(VLOOKUP(E342,档案费管理台账!$D$4:$H$1000,5,0),0))</f>
        <v>0</v>
      </c>
      <c r="I342" s="57"/>
      <c r="J342" s="57"/>
      <c r="K342" s="57"/>
      <c r="L342" s="57"/>
      <c r="M342" s="58" t="str">
        <f t="shared" si="51"/>
        <v/>
      </c>
      <c r="N342" s="73"/>
      <c r="AC342" s="149"/>
    </row>
    <row r="343" spans="1:29">
      <c r="A343" s="97" t="str">
        <f t="shared" si="49"/>
        <v/>
      </c>
      <c r="B343" s="98" t="str">
        <f t="shared" si="48"/>
        <v/>
      </c>
      <c r="C343" s="99"/>
      <c r="D343" s="137"/>
      <c r="E343" s="100"/>
      <c r="F343" s="57"/>
      <c r="G343" s="58">
        <f t="shared" si="50"/>
        <v>0</v>
      </c>
      <c r="H343" s="58">
        <f>IF(E343="",0,IFERROR(VLOOKUP(E343,档案费管理台账!$D$4:$H$1000,5,0),0))</f>
        <v>0</v>
      </c>
      <c r="I343" s="57"/>
      <c r="J343" s="57"/>
      <c r="K343" s="57"/>
      <c r="L343" s="57"/>
      <c r="M343" s="58" t="str">
        <f t="shared" si="51"/>
        <v/>
      </c>
      <c r="N343" s="73"/>
      <c r="AC343" s="149"/>
    </row>
    <row r="344" spans="1:29">
      <c r="A344" s="97" t="str">
        <f t="shared" si="49"/>
        <v/>
      </c>
      <c r="B344" s="98" t="str">
        <f t="shared" si="48"/>
        <v/>
      </c>
      <c r="C344" s="99"/>
      <c r="D344" s="137"/>
      <c r="E344" s="100"/>
      <c r="F344" s="57"/>
      <c r="G344" s="58">
        <f t="shared" si="50"/>
        <v>0</v>
      </c>
      <c r="H344" s="58">
        <f>IF(E344="",0,IFERROR(VLOOKUP(E344,档案费管理台账!$D$4:$H$1000,5,0),0))</f>
        <v>0</v>
      </c>
      <c r="I344" s="57"/>
      <c r="J344" s="57"/>
      <c r="K344" s="57"/>
      <c r="L344" s="57"/>
      <c r="M344" s="58" t="str">
        <f t="shared" si="51"/>
        <v/>
      </c>
      <c r="N344" s="73"/>
      <c r="AC344" s="149"/>
    </row>
    <row r="345" spans="1:29">
      <c r="A345" s="97" t="str">
        <f t="shared" si="49"/>
        <v/>
      </c>
      <c r="B345" s="98" t="str">
        <f t="shared" si="48"/>
        <v/>
      </c>
      <c r="C345" s="99"/>
      <c r="D345" s="137"/>
      <c r="E345" s="100"/>
      <c r="F345" s="57"/>
      <c r="G345" s="58">
        <f t="shared" si="50"/>
        <v>0</v>
      </c>
      <c r="H345" s="58">
        <f>IF(E345="",0,IFERROR(VLOOKUP(E345,档案费管理台账!$D$4:$H$1000,5,0),0))</f>
        <v>0</v>
      </c>
      <c r="I345" s="57"/>
      <c r="J345" s="57"/>
      <c r="K345" s="57"/>
      <c r="L345" s="57"/>
      <c r="M345" s="58" t="str">
        <f t="shared" si="51"/>
        <v/>
      </c>
      <c r="N345" s="73"/>
      <c r="AC345" s="149"/>
    </row>
    <row r="346" spans="1:29">
      <c r="A346" s="97" t="str">
        <f t="shared" si="49"/>
        <v/>
      </c>
      <c r="B346" s="98" t="str">
        <f t="shared" si="48"/>
        <v/>
      </c>
      <c r="C346" s="99"/>
      <c r="D346" s="137"/>
      <c r="E346" s="100"/>
      <c r="F346" s="57"/>
      <c r="G346" s="58">
        <f t="shared" si="50"/>
        <v>0</v>
      </c>
      <c r="H346" s="58">
        <f>IF(E346="",0,IFERROR(VLOOKUP(E346,档案费管理台账!$D$4:$H$1000,5,0),0))</f>
        <v>0</v>
      </c>
      <c r="I346" s="57"/>
      <c r="J346" s="57"/>
      <c r="K346" s="57"/>
      <c r="L346" s="57"/>
      <c r="M346" s="58" t="str">
        <f t="shared" si="51"/>
        <v/>
      </c>
      <c r="N346" s="73"/>
      <c r="AC346" s="149"/>
    </row>
    <row r="347" spans="1:29">
      <c r="A347" s="97" t="str">
        <f t="shared" si="49"/>
        <v/>
      </c>
      <c r="B347" s="98" t="str">
        <f t="shared" si="48"/>
        <v/>
      </c>
      <c r="C347" s="99"/>
      <c r="D347" s="137"/>
      <c r="E347" s="100"/>
      <c r="F347" s="57"/>
      <c r="G347" s="58">
        <f t="shared" si="50"/>
        <v>0</v>
      </c>
      <c r="H347" s="58">
        <f>IF(E347="",0,IFERROR(VLOOKUP(E347,档案费管理台账!$D$4:$H$1000,5,0),0))</f>
        <v>0</v>
      </c>
      <c r="I347" s="57"/>
      <c r="J347" s="57"/>
      <c r="K347" s="57"/>
      <c r="L347" s="57"/>
      <c r="M347" s="58" t="str">
        <f t="shared" si="51"/>
        <v/>
      </c>
      <c r="N347" s="73"/>
      <c r="AC347" s="149"/>
    </row>
    <row r="348" spans="1:29">
      <c r="A348" s="97" t="str">
        <f t="shared" si="49"/>
        <v/>
      </c>
      <c r="B348" s="98" t="str">
        <f t="shared" si="48"/>
        <v/>
      </c>
      <c r="C348" s="99"/>
      <c r="D348" s="137"/>
      <c r="E348" s="100"/>
      <c r="F348" s="57"/>
      <c r="G348" s="58">
        <f t="shared" si="50"/>
        <v>0</v>
      </c>
      <c r="H348" s="58">
        <f>IF(E348="",0,IFERROR(VLOOKUP(E348,档案费管理台账!$D$4:$H$1000,5,0),0))</f>
        <v>0</v>
      </c>
      <c r="I348" s="57"/>
      <c r="J348" s="57"/>
      <c r="K348" s="57"/>
      <c r="L348" s="57"/>
      <c r="M348" s="58" t="str">
        <f t="shared" si="51"/>
        <v/>
      </c>
      <c r="N348" s="73"/>
      <c r="AC348" s="149"/>
    </row>
    <row r="349" spans="1:29">
      <c r="A349" s="97" t="str">
        <f t="shared" si="49"/>
        <v/>
      </c>
      <c r="B349" s="98" t="str">
        <f t="shared" si="48"/>
        <v/>
      </c>
      <c r="C349" s="99"/>
      <c r="D349" s="137"/>
      <c r="E349" s="100"/>
      <c r="F349" s="57"/>
      <c r="G349" s="58">
        <f t="shared" si="50"/>
        <v>0</v>
      </c>
      <c r="H349" s="58">
        <f>IF(E349="",0,IFERROR(VLOOKUP(E349,档案费管理台账!$D$4:$H$1000,5,0),0))</f>
        <v>0</v>
      </c>
      <c r="I349" s="57"/>
      <c r="J349" s="57"/>
      <c r="K349" s="57"/>
      <c r="L349" s="57"/>
      <c r="M349" s="58" t="str">
        <f t="shared" si="51"/>
        <v/>
      </c>
      <c r="N349" s="73"/>
      <c r="AC349" s="149"/>
    </row>
    <row r="350" spans="1:29">
      <c r="A350" s="97" t="str">
        <f t="shared" si="49"/>
        <v/>
      </c>
      <c r="B350" s="98" t="str">
        <f t="shared" si="48"/>
        <v/>
      </c>
      <c r="C350" s="99"/>
      <c r="D350" s="137"/>
      <c r="E350" s="100"/>
      <c r="F350" s="57"/>
      <c r="G350" s="58">
        <f t="shared" si="50"/>
        <v>0</v>
      </c>
      <c r="H350" s="58">
        <f>IF(E350="",0,IFERROR(VLOOKUP(E350,档案费管理台账!$D$4:$H$1000,5,0),0))</f>
        <v>0</v>
      </c>
      <c r="I350" s="57"/>
      <c r="J350" s="57"/>
      <c r="K350" s="57"/>
      <c r="L350" s="57"/>
      <c r="M350" s="58" t="str">
        <f t="shared" si="51"/>
        <v/>
      </c>
      <c r="N350" s="73"/>
      <c r="AC350" s="149"/>
    </row>
    <row r="351" spans="1:29">
      <c r="A351" s="97" t="str">
        <f t="shared" si="49"/>
        <v/>
      </c>
      <c r="B351" s="98" t="str">
        <f t="shared" si="48"/>
        <v/>
      </c>
      <c r="C351" s="99"/>
      <c r="D351" s="137"/>
      <c r="E351" s="100"/>
      <c r="F351" s="57"/>
      <c r="G351" s="58">
        <f t="shared" si="50"/>
        <v>0</v>
      </c>
      <c r="H351" s="58">
        <f>IF(E351="",0,IFERROR(VLOOKUP(E351,档案费管理台账!$D$4:$H$1000,5,0),0))</f>
        <v>0</v>
      </c>
      <c r="I351" s="57"/>
      <c r="J351" s="57"/>
      <c r="K351" s="57"/>
      <c r="L351" s="57"/>
      <c r="M351" s="58" t="str">
        <f t="shared" si="51"/>
        <v/>
      </c>
      <c r="N351" s="73"/>
      <c r="AC351" s="149"/>
    </row>
    <row r="352" spans="1:29">
      <c r="A352" s="97" t="str">
        <f t="shared" si="49"/>
        <v/>
      </c>
      <c r="B352" s="98" t="str">
        <f t="shared" si="48"/>
        <v/>
      </c>
      <c r="C352" s="99"/>
      <c r="D352" s="137"/>
      <c r="E352" s="100"/>
      <c r="F352" s="57"/>
      <c r="G352" s="58">
        <f t="shared" si="50"/>
        <v>0</v>
      </c>
      <c r="H352" s="58">
        <f>IF(E352="",0,IFERROR(VLOOKUP(E352,档案费管理台账!$D$4:$H$1000,5,0),0))</f>
        <v>0</v>
      </c>
      <c r="I352" s="57"/>
      <c r="J352" s="57"/>
      <c r="K352" s="57"/>
      <c r="L352" s="57"/>
      <c r="M352" s="58" t="str">
        <f t="shared" si="51"/>
        <v/>
      </c>
      <c r="N352" s="73"/>
      <c r="AC352" s="149"/>
    </row>
    <row r="353" spans="1:29">
      <c r="A353" s="97" t="str">
        <f t="shared" si="49"/>
        <v/>
      </c>
      <c r="B353" s="98" t="str">
        <f t="shared" si="48"/>
        <v/>
      </c>
      <c r="C353" s="99"/>
      <c r="D353" s="137"/>
      <c r="E353" s="100"/>
      <c r="F353" s="57"/>
      <c r="G353" s="58">
        <f t="shared" si="50"/>
        <v>0</v>
      </c>
      <c r="H353" s="58">
        <f>IF(E353="",0,IFERROR(VLOOKUP(E353,档案费管理台账!$D$4:$H$1000,5,0),0))</f>
        <v>0</v>
      </c>
      <c r="I353" s="57"/>
      <c r="J353" s="57"/>
      <c r="K353" s="57"/>
      <c r="L353" s="57"/>
      <c r="M353" s="58" t="str">
        <f t="shared" si="51"/>
        <v/>
      </c>
      <c r="N353" s="73"/>
      <c r="AC353" s="149"/>
    </row>
    <row r="354" spans="1:29">
      <c r="A354" s="97" t="str">
        <f t="shared" si="49"/>
        <v/>
      </c>
      <c r="B354" s="98" t="str">
        <f t="shared" si="48"/>
        <v/>
      </c>
      <c r="C354" s="99"/>
      <c r="D354" s="137"/>
      <c r="E354" s="100"/>
      <c r="F354" s="57"/>
      <c r="G354" s="58">
        <f t="shared" si="50"/>
        <v>0</v>
      </c>
      <c r="H354" s="58">
        <f>IF(E354="",0,IFERROR(VLOOKUP(E354,档案费管理台账!$D$4:$H$1000,5,0),0))</f>
        <v>0</v>
      </c>
      <c r="I354" s="57"/>
      <c r="J354" s="57"/>
      <c r="K354" s="57"/>
      <c r="L354" s="57"/>
      <c r="M354" s="58" t="str">
        <f t="shared" si="51"/>
        <v/>
      </c>
      <c r="N354" s="73"/>
      <c r="AC354" s="149"/>
    </row>
    <row r="355" spans="1:29">
      <c r="A355" s="97" t="str">
        <f t="shared" si="49"/>
        <v/>
      </c>
      <c r="B355" s="98" t="str">
        <f t="shared" si="48"/>
        <v/>
      </c>
      <c r="C355" s="99"/>
      <c r="D355" s="137"/>
      <c r="E355" s="100"/>
      <c r="F355" s="57"/>
      <c r="G355" s="58">
        <f t="shared" si="50"/>
        <v>0</v>
      </c>
      <c r="H355" s="58">
        <f>IF(E355="",0,IFERROR(VLOOKUP(E355,档案费管理台账!$D$4:$H$1000,5,0),0))</f>
        <v>0</v>
      </c>
      <c r="I355" s="57"/>
      <c r="J355" s="57"/>
      <c r="K355" s="57"/>
      <c r="L355" s="57"/>
      <c r="M355" s="58" t="str">
        <f t="shared" si="51"/>
        <v/>
      </c>
      <c r="N355" s="73"/>
      <c r="AC355" s="149"/>
    </row>
    <row r="356" spans="1:29">
      <c r="A356" s="97" t="str">
        <f t="shared" si="49"/>
        <v/>
      </c>
      <c r="B356" s="98" t="str">
        <f t="shared" si="48"/>
        <v/>
      </c>
      <c r="C356" s="99"/>
      <c r="D356" s="137"/>
      <c r="E356" s="100"/>
      <c r="F356" s="57"/>
      <c r="G356" s="58">
        <f t="shared" si="50"/>
        <v>0</v>
      </c>
      <c r="H356" s="58">
        <f>IF(E356="",0,IFERROR(VLOOKUP(E356,档案费管理台账!$D$4:$H$1000,5,0),0))</f>
        <v>0</v>
      </c>
      <c r="I356" s="57"/>
      <c r="J356" s="57"/>
      <c r="K356" s="57"/>
      <c r="L356" s="57"/>
      <c r="M356" s="58" t="str">
        <f t="shared" si="51"/>
        <v/>
      </c>
      <c r="N356" s="73"/>
      <c r="AC356" s="149"/>
    </row>
    <row r="357" spans="1:29">
      <c r="A357" s="97" t="str">
        <f t="shared" si="49"/>
        <v/>
      </c>
      <c r="B357" s="98" t="str">
        <f t="shared" si="48"/>
        <v/>
      </c>
      <c r="C357" s="99"/>
      <c r="D357" s="137"/>
      <c r="E357" s="100"/>
      <c r="F357" s="57"/>
      <c r="G357" s="58">
        <f t="shared" si="50"/>
        <v>0</v>
      </c>
      <c r="H357" s="58">
        <f>IF(E357="",0,IFERROR(VLOOKUP(E357,档案费管理台账!$D$4:$H$1000,5,0),0))</f>
        <v>0</v>
      </c>
      <c r="I357" s="57"/>
      <c r="J357" s="57"/>
      <c r="K357" s="57"/>
      <c r="L357" s="57"/>
      <c r="M357" s="58" t="str">
        <f t="shared" si="51"/>
        <v/>
      </c>
      <c r="N357" s="73"/>
      <c r="AC357" s="149"/>
    </row>
    <row r="358" spans="1:29">
      <c r="A358" s="97" t="str">
        <f t="shared" si="49"/>
        <v/>
      </c>
      <c r="B358" s="98" t="str">
        <f t="shared" si="48"/>
        <v/>
      </c>
      <c r="C358" s="99"/>
      <c r="D358" s="137"/>
      <c r="E358" s="100"/>
      <c r="F358" s="57"/>
      <c r="G358" s="58">
        <f t="shared" si="50"/>
        <v>0</v>
      </c>
      <c r="H358" s="58">
        <f>IF(E358="",0,IFERROR(VLOOKUP(E358,档案费管理台账!$D$4:$H$1000,5,0),0))</f>
        <v>0</v>
      </c>
      <c r="I358" s="57"/>
      <c r="J358" s="57"/>
      <c r="K358" s="57"/>
      <c r="L358" s="57"/>
      <c r="M358" s="58" t="str">
        <f t="shared" si="51"/>
        <v/>
      </c>
      <c r="N358" s="73"/>
      <c r="AC358" s="149"/>
    </row>
    <row r="359" spans="1:29">
      <c r="A359" s="97" t="str">
        <f t="shared" si="49"/>
        <v/>
      </c>
      <c r="B359" s="98" t="str">
        <f t="shared" si="48"/>
        <v/>
      </c>
      <c r="C359" s="99"/>
      <c r="D359" s="137"/>
      <c r="E359" s="100"/>
      <c r="F359" s="57"/>
      <c r="G359" s="58">
        <f t="shared" si="50"/>
        <v>0</v>
      </c>
      <c r="H359" s="58">
        <f>IF(E359="",0,IFERROR(VLOOKUP(E359,档案费管理台账!$D$4:$H$1000,5,0),0))</f>
        <v>0</v>
      </c>
      <c r="I359" s="57"/>
      <c r="J359" s="57"/>
      <c r="K359" s="57"/>
      <c r="L359" s="57"/>
      <c r="M359" s="58" t="str">
        <f t="shared" si="51"/>
        <v/>
      </c>
      <c r="N359" s="73"/>
      <c r="AC359" s="149"/>
    </row>
    <row r="360" spans="1:29">
      <c r="A360" s="97" t="str">
        <f t="shared" si="49"/>
        <v/>
      </c>
      <c r="B360" s="98" t="str">
        <f t="shared" si="48"/>
        <v/>
      </c>
      <c r="C360" s="99"/>
      <c r="D360" s="137"/>
      <c r="E360" s="100"/>
      <c r="F360" s="57"/>
      <c r="G360" s="58">
        <f t="shared" si="50"/>
        <v>0</v>
      </c>
      <c r="H360" s="58">
        <f>IF(E360="",0,IFERROR(VLOOKUP(E360,档案费管理台账!$D$4:$H$1000,5,0),0))</f>
        <v>0</v>
      </c>
      <c r="I360" s="57"/>
      <c r="J360" s="57"/>
      <c r="K360" s="57"/>
      <c r="L360" s="57"/>
      <c r="M360" s="58" t="str">
        <f t="shared" si="51"/>
        <v/>
      </c>
      <c r="N360" s="73"/>
      <c r="AC360" s="149"/>
    </row>
    <row r="361" spans="1:29">
      <c r="A361" s="97" t="str">
        <f t="shared" si="49"/>
        <v/>
      </c>
      <c r="B361" s="98" t="str">
        <f t="shared" si="48"/>
        <v/>
      </c>
      <c r="C361" s="99"/>
      <c r="D361" s="137"/>
      <c r="E361" s="100"/>
      <c r="F361" s="57"/>
      <c r="G361" s="58">
        <f t="shared" si="50"/>
        <v>0</v>
      </c>
      <c r="H361" s="58">
        <f>IF(E361="",0,IFERROR(VLOOKUP(E361,档案费管理台账!$D$4:$H$1000,5,0),0))</f>
        <v>0</v>
      </c>
      <c r="I361" s="57"/>
      <c r="J361" s="57"/>
      <c r="K361" s="57"/>
      <c r="L361" s="57"/>
      <c r="M361" s="58" t="str">
        <f t="shared" si="51"/>
        <v/>
      </c>
      <c r="N361" s="73"/>
      <c r="AC361" s="149"/>
    </row>
    <row r="362" spans="1:29">
      <c r="A362" s="97" t="str">
        <f t="shared" si="49"/>
        <v/>
      </c>
      <c r="B362" s="98" t="str">
        <f t="shared" si="48"/>
        <v/>
      </c>
      <c r="C362" s="99"/>
      <c r="D362" s="137"/>
      <c r="E362" s="100"/>
      <c r="F362" s="57"/>
      <c r="G362" s="58">
        <f t="shared" si="50"/>
        <v>0</v>
      </c>
      <c r="H362" s="58">
        <f>IF(E362="",0,IFERROR(VLOOKUP(E362,档案费管理台账!$D$4:$H$1000,5,0),0))</f>
        <v>0</v>
      </c>
      <c r="I362" s="57"/>
      <c r="J362" s="57"/>
      <c r="K362" s="57"/>
      <c r="L362" s="57"/>
      <c r="M362" s="58" t="str">
        <f t="shared" si="51"/>
        <v/>
      </c>
      <c r="N362" s="73"/>
      <c r="AC362" s="149"/>
    </row>
    <row r="363" spans="1:29">
      <c r="A363" s="97" t="str">
        <f t="shared" si="49"/>
        <v/>
      </c>
      <c r="B363" s="98" t="str">
        <f t="shared" si="48"/>
        <v/>
      </c>
      <c r="C363" s="99"/>
      <c r="D363" s="137"/>
      <c r="E363" s="100"/>
      <c r="F363" s="57"/>
      <c r="G363" s="58">
        <f t="shared" si="50"/>
        <v>0</v>
      </c>
      <c r="H363" s="58">
        <f>IF(E363="",0,IFERROR(VLOOKUP(E363,档案费管理台账!$D$4:$H$1000,5,0),0))</f>
        <v>0</v>
      </c>
      <c r="I363" s="57"/>
      <c r="J363" s="57"/>
      <c r="K363" s="57"/>
      <c r="L363" s="57"/>
      <c r="M363" s="58" t="str">
        <f t="shared" si="51"/>
        <v/>
      </c>
      <c r="N363" s="73"/>
      <c r="AC363" s="149"/>
    </row>
    <row r="364" spans="1:29">
      <c r="A364" s="97" t="str">
        <f t="shared" si="49"/>
        <v/>
      </c>
      <c r="B364" s="98" t="str">
        <f t="shared" ref="B364:B427" si="52">IF(C364="","",MONTH(C364)&amp;"月")</f>
        <v/>
      </c>
      <c r="C364" s="99"/>
      <c r="D364" s="137"/>
      <c r="E364" s="100"/>
      <c r="F364" s="57"/>
      <c r="G364" s="58">
        <f t="shared" si="50"/>
        <v>0</v>
      </c>
      <c r="H364" s="58">
        <f>IF(E364="",0,IFERROR(VLOOKUP(E364,档案费管理台账!$D$4:$H$1000,5,0),0))</f>
        <v>0</v>
      </c>
      <c r="I364" s="57"/>
      <c r="J364" s="57"/>
      <c r="K364" s="57"/>
      <c r="L364" s="57"/>
      <c r="M364" s="58" t="str">
        <f t="shared" si="51"/>
        <v/>
      </c>
      <c r="N364" s="73"/>
      <c r="AC364" s="149"/>
    </row>
    <row r="365" spans="1:29">
      <c r="A365" s="97" t="str">
        <f t="shared" ref="A365:A428" si="53">IF(C365="","",ROW()-42)</f>
        <v/>
      </c>
      <c r="B365" s="98" t="str">
        <f t="shared" si="52"/>
        <v/>
      </c>
      <c r="C365" s="99"/>
      <c r="D365" s="137"/>
      <c r="E365" s="100"/>
      <c r="F365" s="57"/>
      <c r="G365" s="58">
        <f t="shared" ref="G365:G428" si="54">IF(F365="",0,F365*$K$41)</f>
        <v>0</v>
      </c>
      <c r="H365" s="58">
        <f>IF(E365="",0,IFERROR(VLOOKUP(E365,档案费管理台账!$D$4:$H$1000,5,0),0))</f>
        <v>0</v>
      </c>
      <c r="I365" s="57"/>
      <c r="J365" s="57"/>
      <c r="K365" s="57"/>
      <c r="L365" s="57"/>
      <c r="M365" s="58" t="str">
        <f t="shared" ref="M365:M428" si="55">IF(C365="","",ROUND(M364+G365-I365-J365-K365-L365-H365,2))</f>
        <v/>
      </c>
      <c r="N365" s="73"/>
      <c r="AC365" s="149"/>
    </row>
    <row r="366" spans="1:29">
      <c r="A366" s="97" t="str">
        <f t="shared" si="53"/>
        <v/>
      </c>
      <c r="B366" s="98" t="str">
        <f t="shared" si="52"/>
        <v/>
      </c>
      <c r="C366" s="99"/>
      <c r="D366" s="137"/>
      <c r="E366" s="100"/>
      <c r="F366" s="57"/>
      <c r="G366" s="58">
        <f t="shared" si="54"/>
        <v>0</v>
      </c>
      <c r="H366" s="58">
        <f>IF(E366="",0,IFERROR(VLOOKUP(E366,档案费管理台账!$D$4:$H$1000,5,0),0))</f>
        <v>0</v>
      </c>
      <c r="I366" s="57"/>
      <c r="J366" s="57"/>
      <c r="K366" s="57"/>
      <c r="L366" s="57"/>
      <c r="M366" s="58" t="str">
        <f t="shared" si="55"/>
        <v/>
      </c>
      <c r="N366" s="73"/>
      <c r="AC366" s="149"/>
    </row>
    <row r="367" spans="1:29">
      <c r="A367" s="97" t="str">
        <f t="shared" si="53"/>
        <v/>
      </c>
      <c r="B367" s="98" t="str">
        <f t="shared" si="52"/>
        <v/>
      </c>
      <c r="C367" s="99"/>
      <c r="D367" s="137"/>
      <c r="E367" s="100"/>
      <c r="F367" s="57"/>
      <c r="G367" s="58">
        <f t="shared" si="54"/>
        <v>0</v>
      </c>
      <c r="H367" s="58">
        <f>IF(E367="",0,IFERROR(VLOOKUP(E367,档案费管理台账!$D$4:$H$1000,5,0),0))</f>
        <v>0</v>
      </c>
      <c r="I367" s="57"/>
      <c r="J367" s="57"/>
      <c r="K367" s="57"/>
      <c r="L367" s="57"/>
      <c r="M367" s="58" t="str">
        <f t="shared" si="55"/>
        <v/>
      </c>
      <c r="N367" s="73"/>
      <c r="AC367" s="149"/>
    </row>
    <row r="368" spans="1:29">
      <c r="A368" s="97" t="str">
        <f t="shared" si="53"/>
        <v/>
      </c>
      <c r="B368" s="98" t="str">
        <f t="shared" si="52"/>
        <v/>
      </c>
      <c r="C368" s="99"/>
      <c r="D368" s="137"/>
      <c r="E368" s="100"/>
      <c r="F368" s="57"/>
      <c r="G368" s="58">
        <f t="shared" si="54"/>
        <v>0</v>
      </c>
      <c r="H368" s="58">
        <f>IF(E368="",0,IFERROR(VLOOKUP(E368,档案费管理台账!$D$4:$H$1000,5,0),0))</f>
        <v>0</v>
      </c>
      <c r="I368" s="57"/>
      <c r="J368" s="57"/>
      <c r="K368" s="57"/>
      <c r="L368" s="57"/>
      <c r="M368" s="58" t="str">
        <f t="shared" si="55"/>
        <v/>
      </c>
      <c r="N368" s="73"/>
      <c r="AC368" s="149"/>
    </row>
    <row r="369" spans="1:29">
      <c r="A369" s="97" t="str">
        <f t="shared" si="53"/>
        <v/>
      </c>
      <c r="B369" s="98" t="str">
        <f t="shared" si="52"/>
        <v/>
      </c>
      <c r="C369" s="99"/>
      <c r="D369" s="137"/>
      <c r="E369" s="100"/>
      <c r="F369" s="57"/>
      <c r="G369" s="58">
        <f t="shared" si="54"/>
        <v>0</v>
      </c>
      <c r="H369" s="58">
        <f>IF(E369="",0,IFERROR(VLOOKUP(E369,档案费管理台账!$D$4:$H$1000,5,0),0))</f>
        <v>0</v>
      </c>
      <c r="I369" s="57"/>
      <c r="J369" s="57"/>
      <c r="K369" s="57"/>
      <c r="L369" s="57"/>
      <c r="M369" s="58" t="str">
        <f t="shared" si="55"/>
        <v/>
      </c>
      <c r="N369" s="73"/>
      <c r="AC369" s="149"/>
    </row>
    <row r="370" spans="1:29">
      <c r="A370" s="97" t="str">
        <f t="shared" si="53"/>
        <v/>
      </c>
      <c r="B370" s="98" t="str">
        <f t="shared" si="52"/>
        <v/>
      </c>
      <c r="C370" s="99"/>
      <c r="D370" s="137"/>
      <c r="E370" s="100"/>
      <c r="F370" s="57"/>
      <c r="G370" s="58">
        <f t="shared" si="54"/>
        <v>0</v>
      </c>
      <c r="H370" s="58">
        <f>IF(E370="",0,IFERROR(VLOOKUP(E370,档案费管理台账!$D$4:$H$1000,5,0),0))</f>
        <v>0</v>
      </c>
      <c r="I370" s="57"/>
      <c r="J370" s="57"/>
      <c r="K370" s="57"/>
      <c r="L370" s="57"/>
      <c r="M370" s="58" t="str">
        <f t="shared" si="55"/>
        <v/>
      </c>
      <c r="N370" s="73"/>
      <c r="AC370" s="149"/>
    </row>
    <row r="371" spans="1:29">
      <c r="A371" s="97" t="str">
        <f t="shared" si="53"/>
        <v/>
      </c>
      <c r="B371" s="98" t="str">
        <f t="shared" si="52"/>
        <v/>
      </c>
      <c r="C371" s="99"/>
      <c r="D371" s="137"/>
      <c r="E371" s="100"/>
      <c r="F371" s="57"/>
      <c r="G371" s="58">
        <f t="shared" si="54"/>
        <v>0</v>
      </c>
      <c r="H371" s="58">
        <f>IF(E371="",0,IFERROR(VLOOKUP(E371,档案费管理台账!$D$4:$H$1000,5,0),0))</f>
        <v>0</v>
      </c>
      <c r="I371" s="57"/>
      <c r="J371" s="57"/>
      <c r="K371" s="57"/>
      <c r="L371" s="57"/>
      <c r="M371" s="58" t="str">
        <f t="shared" si="55"/>
        <v/>
      </c>
      <c r="N371" s="73"/>
      <c r="AC371" s="149"/>
    </row>
    <row r="372" spans="1:29">
      <c r="A372" s="97" t="str">
        <f t="shared" si="53"/>
        <v/>
      </c>
      <c r="B372" s="98" t="str">
        <f t="shared" si="52"/>
        <v/>
      </c>
      <c r="C372" s="99"/>
      <c r="D372" s="137"/>
      <c r="E372" s="100"/>
      <c r="F372" s="57"/>
      <c r="G372" s="58">
        <f t="shared" si="54"/>
        <v>0</v>
      </c>
      <c r="H372" s="58">
        <f>IF(E372="",0,IFERROR(VLOOKUP(E372,档案费管理台账!$D$4:$H$1000,5,0),0))</f>
        <v>0</v>
      </c>
      <c r="I372" s="57"/>
      <c r="J372" s="57"/>
      <c r="K372" s="57"/>
      <c r="L372" s="57"/>
      <c r="M372" s="58" t="str">
        <f t="shared" si="55"/>
        <v/>
      </c>
      <c r="N372" s="73"/>
      <c r="AC372" s="149"/>
    </row>
    <row r="373" spans="1:29">
      <c r="A373" s="97" t="str">
        <f t="shared" si="53"/>
        <v/>
      </c>
      <c r="B373" s="98" t="str">
        <f t="shared" si="52"/>
        <v/>
      </c>
      <c r="C373" s="99"/>
      <c r="D373" s="137"/>
      <c r="E373" s="100"/>
      <c r="F373" s="57"/>
      <c r="G373" s="58">
        <f t="shared" si="54"/>
        <v>0</v>
      </c>
      <c r="H373" s="58">
        <f>IF(E373="",0,IFERROR(VLOOKUP(E373,档案费管理台账!$D$4:$H$1000,5,0),0))</f>
        <v>0</v>
      </c>
      <c r="I373" s="57"/>
      <c r="J373" s="57"/>
      <c r="K373" s="57"/>
      <c r="L373" s="57"/>
      <c r="M373" s="58" t="str">
        <f t="shared" si="55"/>
        <v/>
      </c>
      <c r="N373" s="73"/>
      <c r="AC373" s="149"/>
    </row>
    <row r="374" spans="1:29">
      <c r="A374" s="97" t="str">
        <f t="shared" si="53"/>
        <v/>
      </c>
      <c r="B374" s="98" t="str">
        <f t="shared" si="52"/>
        <v/>
      </c>
      <c r="C374" s="99"/>
      <c r="D374" s="137"/>
      <c r="E374" s="100"/>
      <c r="F374" s="57"/>
      <c r="G374" s="58">
        <f t="shared" si="54"/>
        <v>0</v>
      </c>
      <c r="H374" s="58">
        <f>IF(E374="",0,IFERROR(VLOOKUP(E374,档案费管理台账!$D$4:$H$1000,5,0),0))</f>
        <v>0</v>
      </c>
      <c r="I374" s="57"/>
      <c r="J374" s="57"/>
      <c r="K374" s="57"/>
      <c r="L374" s="57"/>
      <c r="M374" s="58" t="str">
        <f t="shared" si="55"/>
        <v/>
      </c>
      <c r="N374" s="73"/>
      <c r="AC374" s="149"/>
    </row>
    <row r="375" spans="1:29">
      <c r="A375" s="97" t="str">
        <f t="shared" si="53"/>
        <v/>
      </c>
      <c r="B375" s="98" t="str">
        <f t="shared" si="52"/>
        <v/>
      </c>
      <c r="C375" s="99"/>
      <c r="D375" s="137"/>
      <c r="E375" s="100"/>
      <c r="F375" s="57"/>
      <c r="G375" s="58">
        <f t="shared" si="54"/>
        <v>0</v>
      </c>
      <c r="H375" s="58">
        <f>IF(E375="",0,IFERROR(VLOOKUP(E375,档案费管理台账!$D$4:$H$1000,5,0),0))</f>
        <v>0</v>
      </c>
      <c r="I375" s="57"/>
      <c r="J375" s="57"/>
      <c r="K375" s="57"/>
      <c r="L375" s="57"/>
      <c r="M375" s="58" t="str">
        <f t="shared" si="55"/>
        <v/>
      </c>
      <c r="N375" s="73"/>
      <c r="AC375" s="149"/>
    </row>
    <row r="376" spans="1:29">
      <c r="A376" s="97" t="str">
        <f t="shared" si="53"/>
        <v/>
      </c>
      <c r="B376" s="98" t="str">
        <f t="shared" si="52"/>
        <v/>
      </c>
      <c r="C376" s="99"/>
      <c r="D376" s="137"/>
      <c r="E376" s="100"/>
      <c r="F376" s="57"/>
      <c r="G376" s="58">
        <f t="shared" si="54"/>
        <v>0</v>
      </c>
      <c r="H376" s="58">
        <f>IF(E376="",0,IFERROR(VLOOKUP(E376,档案费管理台账!$D$4:$H$1000,5,0),0))</f>
        <v>0</v>
      </c>
      <c r="I376" s="57"/>
      <c r="J376" s="57"/>
      <c r="K376" s="57"/>
      <c r="L376" s="57"/>
      <c r="M376" s="58" t="str">
        <f t="shared" si="55"/>
        <v/>
      </c>
      <c r="N376" s="73"/>
      <c r="AC376" s="149"/>
    </row>
    <row r="377" spans="1:29">
      <c r="A377" s="97" t="str">
        <f t="shared" si="53"/>
        <v/>
      </c>
      <c r="B377" s="98" t="str">
        <f t="shared" si="52"/>
        <v/>
      </c>
      <c r="C377" s="99"/>
      <c r="D377" s="137"/>
      <c r="E377" s="100"/>
      <c r="F377" s="57"/>
      <c r="G377" s="58">
        <f t="shared" si="54"/>
        <v>0</v>
      </c>
      <c r="H377" s="58">
        <f>IF(E377="",0,IFERROR(VLOOKUP(E377,档案费管理台账!$D$4:$H$1000,5,0),0))</f>
        <v>0</v>
      </c>
      <c r="I377" s="57"/>
      <c r="J377" s="57"/>
      <c r="K377" s="57"/>
      <c r="L377" s="57"/>
      <c r="M377" s="58" t="str">
        <f t="shared" si="55"/>
        <v/>
      </c>
      <c r="N377" s="73"/>
      <c r="AC377" s="149"/>
    </row>
    <row r="378" spans="1:29">
      <c r="A378" s="97" t="str">
        <f t="shared" si="53"/>
        <v/>
      </c>
      <c r="B378" s="98" t="str">
        <f t="shared" si="52"/>
        <v/>
      </c>
      <c r="C378" s="99"/>
      <c r="D378" s="137"/>
      <c r="E378" s="100"/>
      <c r="F378" s="57"/>
      <c r="G378" s="58">
        <f t="shared" si="54"/>
        <v>0</v>
      </c>
      <c r="H378" s="58">
        <f>IF(E378="",0,IFERROR(VLOOKUP(E378,档案费管理台账!$D$4:$H$1000,5,0),0))</f>
        <v>0</v>
      </c>
      <c r="I378" s="57"/>
      <c r="J378" s="57"/>
      <c r="K378" s="57"/>
      <c r="L378" s="57"/>
      <c r="M378" s="58" t="str">
        <f t="shared" si="55"/>
        <v/>
      </c>
      <c r="N378" s="73"/>
      <c r="AC378" s="149"/>
    </row>
    <row r="379" spans="1:29">
      <c r="A379" s="97" t="str">
        <f t="shared" si="53"/>
        <v/>
      </c>
      <c r="B379" s="98" t="str">
        <f t="shared" si="52"/>
        <v/>
      </c>
      <c r="C379" s="99"/>
      <c r="D379" s="137"/>
      <c r="E379" s="100"/>
      <c r="F379" s="57"/>
      <c r="G379" s="58">
        <f t="shared" si="54"/>
        <v>0</v>
      </c>
      <c r="H379" s="58">
        <f>IF(E379="",0,IFERROR(VLOOKUP(E379,档案费管理台账!$D$4:$H$1000,5,0),0))</f>
        <v>0</v>
      </c>
      <c r="I379" s="57"/>
      <c r="J379" s="57"/>
      <c r="K379" s="57"/>
      <c r="L379" s="57"/>
      <c r="M379" s="58" t="str">
        <f t="shared" si="55"/>
        <v/>
      </c>
      <c r="N379" s="73"/>
      <c r="AC379" s="149"/>
    </row>
    <row r="380" spans="1:29">
      <c r="A380" s="97" t="str">
        <f t="shared" si="53"/>
        <v/>
      </c>
      <c r="B380" s="98" t="str">
        <f t="shared" si="52"/>
        <v/>
      </c>
      <c r="C380" s="99"/>
      <c r="D380" s="137"/>
      <c r="E380" s="100"/>
      <c r="F380" s="57"/>
      <c r="G380" s="58">
        <f t="shared" si="54"/>
        <v>0</v>
      </c>
      <c r="H380" s="58">
        <f>IF(E380="",0,IFERROR(VLOOKUP(E380,档案费管理台账!$D$4:$H$1000,5,0),0))</f>
        <v>0</v>
      </c>
      <c r="I380" s="57"/>
      <c r="J380" s="57"/>
      <c r="K380" s="57"/>
      <c r="L380" s="57"/>
      <c r="M380" s="58" t="str">
        <f t="shared" si="55"/>
        <v/>
      </c>
      <c r="N380" s="73"/>
      <c r="AC380" s="149"/>
    </row>
    <row r="381" spans="1:29">
      <c r="A381" s="97" t="str">
        <f t="shared" si="53"/>
        <v/>
      </c>
      <c r="B381" s="98" t="str">
        <f t="shared" si="52"/>
        <v/>
      </c>
      <c r="C381" s="99"/>
      <c r="D381" s="137"/>
      <c r="E381" s="100"/>
      <c r="F381" s="57"/>
      <c r="G381" s="58">
        <f t="shared" si="54"/>
        <v>0</v>
      </c>
      <c r="H381" s="58">
        <f>IF(E381="",0,IFERROR(VLOOKUP(E381,档案费管理台账!$D$4:$H$1000,5,0),0))</f>
        <v>0</v>
      </c>
      <c r="I381" s="57"/>
      <c r="J381" s="57"/>
      <c r="K381" s="57"/>
      <c r="L381" s="57"/>
      <c r="M381" s="58" t="str">
        <f t="shared" si="55"/>
        <v/>
      </c>
      <c r="N381" s="73"/>
      <c r="AC381" s="149"/>
    </row>
    <row r="382" spans="1:29">
      <c r="A382" s="97" t="str">
        <f t="shared" si="53"/>
        <v/>
      </c>
      <c r="B382" s="98" t="str">
        <f t="shared" si="52"/>
        <v/>
      </c>
      <c r="C382" s="99"/>
      <c r="D382" s="137"/>
      <c r="E382" s="100"/>
      <c r="F382" s="57"/>
      <c r="G382" s="58">
        <f t="shared" si="54"/>
        <v>0</v>
      </c>
      <c r="H382" s="58">
        <f>IF(E382="",0,IFERROR(VLOOKUP(E382,档案费管理台账!$D$4:$H$1000,5,0),0))</f>
        <v>0</v>
      </c>
      <c r="I382" s="57"/>
      <c r="J382" s="57"/>
      <c r="K382" s="57"/>
      <c r="L382" s="57"/>
      <c r="M382" s="58" t="str">
        <f t="shared" si="55"/>
        <v/>
      </c>
      <c r="N382" s="73"/>
      <c r="AC382" s="149"/>
    </row>
    <row r="383" spans="1:29">
      <c r="A383" s="97" t="str">
        <f t="shared" si="53"/>
        <v/>
      </c>
      <c r="B383" s="98" t="str">
        <f t="shared" si="52"/>
        <v/>
      </c>
      <c r="C383" s="99"/>
      <c r="D383" s="137"/>
      <c r="E383" s="100"/>
      <c r="F383" s="57"/>
      <c r="G383" s="58">
        <f t="shared" si="54"/>
        <v>0</v>
      </c>
      <c r="H383" s="58">
        <f>IF(E383="",0,IFERROR(VLOOKUP(E383,档案费管理台账!$D$4:$H$1000,5,0),0))</f>
        <v>0</v>
      </c>
      <c r="I383" s="57"/>
      <c r="J383" s="57"/>
      <c r="K383" s="57"/>
      <c r="L383" s="57"/>
      <c r="M383" s="58" t="str">
        <f t="shared" si="55"/>
        <v/>
      </c>
      <c r="N383" s="73"/>
      <c r="AC383" s="149"/>
    </row>
    <row r="384" spans="1:29">
      <c r="A384" s="97" t="str">
        <f t="shared" si="53"/>
        <v/>
      </c>
      <c r="B384" s="98" t="str">
        <f t="shared" si="52"/>
        <v/>
      </c>
      <c r="C384" s="99"/>
      <c r="D384" s="137"/>
      <c r="E384" s="100"/>
      <c r="F384" s="57"/>
      <c r="G384" s="58">
        <f t="shared" si="54"/>
        <v>0</v>
      </c>
      <c r="H384" s="58">
        <f>IF(E384="",0,IFERROR(VLOOKUP(E384,档案费管理台账!$D$4:$H$1000,5,0),0))</f>
        <v>0</v>
      </c>
      <c r="I384" s="57"/>
      <c r="J384" s="57"/>
      <c r="K384" s="57"/>
      <c r="L384" s="57"/>
      <c r="M384" s="58" t="str">
        <f t="shared" si="55"/>
        <v/>
      </c>
      <c r="N384" s="73"/>
      <c r="AC384" s="149"/>
    </row>
    <row r="385" spans="1:29">
      <c r="A385" s="97" t="str">
        <f t="shared" si="53"/>
        <v/>
      </c>
      <c r="B385" s="98" t="str">
        <f t="shared" si="52"/>
        <v/>
      </c>
      <c r="C385" s="99"/>
      <c r="D385" s="137"/>
      <c r="E385" s="100"/>
      <c r="F385" s="57"/>
      <c r="G385" s="58">
        <f t="shared" si="54"/>
        <v>0</v>
      </c>
      <c r="H385" s="58">
        <f>IF(E385="",0,IFERROR(VLOOKUP(E385,档案费管理台账!$D$4:$H$1000,5,0),0))</f>
        <v>0</v>
      </c>
      <c r="I385" s="57"/>
      <c r="J385" s="57"/>
      <c r="K385" s="57"/>
      <c r="L385" s="57"/>
      <c r="M385" s="58" t="str">
        <f t="shared" si="55"/>
        <v/>
      </c>
      <c r="N385" s="73"/>
      <c r="AC385" s="149"/>
    </row>
    <row r="386" spans="1:29">
      <c r="A386" s="97" t="str">
        <f t="shared" si="53"/>
        <v/>
      </c>
      <c r="B386" s="98" t="str">
        <f t="shared" si="52"/>
        <v/>
      </c>
      <c r="C386" s="99"/>
      <c r="D386" s="137"/>
      <c r="E386" s="100"/>
      <c r="F386" s="57"/>
      <c r="G386" s="58">
        <f t="shared" si="54"/>
        <v>0</v>
      </c>
      <c r="H386" s="58">
        <f>IF(E386="",0,IFERROR(VLOOKUP(E386,档案费管理台账!$D$4:$H$1000,5,0),0))</f>
        <v>0</v>
      </c>
      <c r="I386" s="57"/>
      <c r="J386" s="57"/>
      <c r="K386" s="57"/>
      <c r="L386" s="57"/>
      <c r="M386" s="58" t="str">
        <f t="shared" si="55"/>
        <v/>
      </c>
      <c r="N386" s="73"/>
      <c r="AC386" s="149"/>
    </row>
    <row r="387" spans="1:29">
      <c r="A387" s="97" t="str">
        <f t="shared" si="53"/>
        <v/>
      </c>
      <c r="B387" s="98" t="str">
        <f t="shared" si="52"/>
        <v/>
      </c>
      <c r="C387" s="99"/>
      <c r="D387" s="137"/>
      <c r="E387" s="100"/>
      <c r="F387" s="57"/>
      <c r="G387" s="58">
        <f t="shared" si="54"/>
        <v>0</v>
      </c>
      <c r="H387" s="58">
        <f>IF(E387="",0,IFERROR(VLOOKUP(E387,档案费管理台账!$D$4:$H$1000,5,0),0))</f>
        <v>0</v>
      </c>
      <c r="I387" s="57"/>
      <c r="J387" s="57"/>
      <c r="K387" s="57"/>
      <c r="L387" s="57"/>
      <c r="M387" s="58" t="str">
        <f t="shared" si="55"/>
        <v/>
      </c>
      <c r="N387" s="73"/>
      <c r="AC387" s="149"/>
    </row>
    <row r="388" spans="1:29">
      <c r="A388" s="97" t="str">
        <f t="shared" si="53"/>
        <v/>
      </c>
      <c r="B388" s="98" t="str">
        <f t="shared" si="52"/>
        <v/>
      </c>
      <c r="C388" s="99"/>
      <c r="D388" s="137"/>
      <c r="E388" s="100"/>
      <c r="F388" s="57"/>
      <c r="G388" s="58">
        <f t="shared" si="54"/>
        <v>0</v>
      </c>
      <c r="H388" s="58">
        <f>IF(E388="",0,IFERROR(VLOOKUP(E388,档案费管理台账!$D$4:$H$1000,5,0),0))</f>
        <v>0</v>
      </c>
      <c r="I388" s="57"/>
      <c r="J388" s="57"/>
      <c r="K388" s="57"/>
      <c r="L388" s="57"/>
      <c r="M388" s="58" t="str">
        <f t="shared" si="55"/>
        <v/>
      </c>
      <c r="N388" s="73"/>
      <c r="AC388" s="149"/>
    </row>
    <row r="389" spans="1:29">
      <c r="A389" s="97" t="str">
        <f t="shared" si="53"/>
        <v/>
      </c>
      <c r="B389" s="98" t="str">
        <f t="shared" si="52"/>
        <v/>
      </c>
      <c r="C389" s="99"/>
      <c r="D389" s="137"/>
      <c r="E389" s="100"/>
      <c r="F389" s="57"/>
      <c r="G389" s="58">
        <f t="shared" si="54"/>
        <v>0</v>
      </c>
      <c r="H389" s="58">
        <f>IF(E389="",0,IFERROR(VLOOKUP(E389,档案费管理台账!$D$4:$H$1000,5,0),0))</f>
        <v>0</v>
      </c>
      <c r="I389" s="57"/>
      <c r="J389" s="57"/>
      <c r="K389" s="57"/>
      <c r="L389" s="57"/>
      <c r="M389" s="58" t="str">
        <f t="shared" si="55"/>
        <v/>
      </c>
      <c r="N389" s="73"/>
      <c r="AC389" s="149"/>
    </row>
    <row r="390" spans="1:29">
      <c r="A390" s="97" t="str">
        <f t="shared" si="53"/>
        <v/>
      </c>
      <c r="B390" s="98" t="str">
        <f t="shared" si="52"/>
        <v/>
      </c>
      <c r="C390" s="99"/>
      <c r="D390" s="137"/>
      <c r="E390" s="100"/>
      <c r="F390" s="57"/>
      <c r="G390" s="58">
        <f t="shared" si="54"/>
        <v>0</v>
      </c>
      <c r="H390" s="58">
        <f>IF(E390="",0,IFERROR(VLOOKUP(E390,档案费管理台账!$D$4:$H$1000,5,0),0))</f>
        <v>0</v>
      </c>
      <c r="I390" s="57"/>
      <c r="J390" s="57"/>
      <c r="K390" s="57"/>
      <c r="L390" s="57"/>
      <c r="M390" s="58" t="str">
        <f t="shared" si="55"/>
        <v/>
      </c>
      <c r="N390" s="73"/>
      <c r="AC390" s="149"/>
    </row>
    <row r="391" spans="1:29">
      <c r="A391" s="97" t="str">
        <f t="shared" si="53"/>
        <v/>
      </c>
      <c r="B391" s="98" t="str">
        <f t="shared" si="52"/>
        <v/>
      </c>
      <c r="C391" s="99"/>
      <c r="D391" s="137"/>
      <c r="E391" s="100"/>
      <c r="F391" s="57"/>
      <c r="G391" s="58">
        <f t="shared" si="54"/>
        <v>0</v>
      </c>
      <c r="H391" s="58">
        <f>IF(E391="",0,IFERROR(VLOOKUP(E391,档案费管理台账!$D$4:$H$1000,5,0),0))</f>
        <v>0</v>
      </c>
      <c r="I391" s="57"/>
      <c r="J391" s="57"/>
      <c r="K391" s="57"/>
      <c r="L391" s="57"/>
      <c r="M391" s="58" t="str">
        <f t="shared" si="55"/>
        <v/>
      </c>
      <c r="N391" s="73"/>
      <c r="AC391" s="149"/>
    </row>
    <row r="392" spans="1:29">
      <c r="A392" s="97" t="str">
        <f t="shared" si="53"/>
        <v/>
      </c>
      <c r="B392" s="98" t="str">
        <f t="shared" si="52"/>
        <v/>
      </c>
      <c r="C392" s="99"/>
      <c r="D392" s="137"/>
      <c r="E392" s="100"/>
      <c r="F392" s="57"/>
      <c r="G392" s="58">
        <f t="shared" si="54"/>
        <v>0</v>
      </c>
      <c r="H392" s="58">
        <f>IF(E392="",0,IFERROR(VLOOKUP(E392,档案费管理台账!$D$4:$H$1000,5,0),0))</f>
        <v>0</v>
      </c>
      <c r="I392" s="57"/>
      <c r="J392" s="57"/>
      <c r="K392" s="57"/>
      <c r="L392" s="57"/>
      <c r="M392" s="58" t="str">
        <f t="shared" si="55"/>
        <v/>
      </c>
      <c r="N392" s="73"/>
      <c r="AC392" s="149"/>
    </row>
    <row r="393" spans="1:29">
      <c r="A393" s="97" t="str">
        <f t="shared" si="53"/>
        <v/>
      </c>
      <c r="B393" s="98" t="str">
        <f t="shared" si="52"/>
        <v/>
      </c>
      <c r="C393" s="99"/>
      <c r="D393" s="137"/>
      <c r="E393" s="100"/>
      <c r="F393" s="57"/>
      <c r="G393" s="58">
        <f t="shared" si="54"/>
        <v>0</v>
      </c>
      <c r="H393" s="58">
        <f>IF(E393="",0,IFERROR(VLOOKUP(E393,档案费管理台账!$D$4:$H$1000,5,0),0))</f>
        <v>0</v>
      </c>
      <c r="I393" s="57"/>
      <c r="J393" s="57"/>
      <c r="K393" s="57"/>
      <c r="L393" s="57"/>
      <c r="M393" s="58" t="str">
        <f t="shared" si="55"/>
        <v/>
      </c>
      <c r="N393" s="73"/>
      <c r="AC393" s="149"/>
    </row>
    <row r="394" spans="1:29">
      <c r="A394" s="97" t="str">
        <f t="shared" si="53"/>
        <v/>
      </c>
      <c r="B394" s="98" t="str">
        <f t="shared" si="52"/>
        <v/>
      </c>
      <c r="C394" s="99"/>
      <c r="D394" s="137"/>
      <c r="E394" s="100"/>
      <c r="F394" s="57"/>
      <c r="G394" s="58">
        <f t="shared" si="54"/>
        <v>0</v>
      </c>
      <c r="H394" s="58">
        <f>IF(E394="",0,IFERROR(VLOOKUP(E394,档案费管理台账!$D$4:$H$1000,5,0),0))</f>
        <v>0</v>
      </c>
      <c r="I394" s="57"/>
      <c r="J394" s="57"/>
      <c r="K394" s="57"/>
      <c r="L394" s="57"/>
      <c r="M394" s="58" t="str">
        <f t="shared" si="55"/>
        <v/>
      </c>
      <c r="N394" s="73"/>
      <c r="AC394" s="149"/>
    </row>
    <row r="395" spans="1:29">
      <c r="A395" s="97" t="str">
        <f t="shared" si="53"/>
        <v/>
      </c>
      <c r="B395" s="98" t="str">
        <f t="shared" si="52"/>
        <v/>
      </c>
      <c r="C395" s="99"/>
      <c r="D395" s="137"/>
      <c r="E395" s="100"/>
      <c r="F395" s="57"/>
      <c r="G395" s="58">
        <f t="shared" si="54"/>
        <v>0</v>
      </c>
      <c r="H395" s="58">
        <f>IF(E395="",0,IFERROR(VLOOKUP(E395,档案费管理台账!$D$4:$H$1000,5,0),0))</f>
        <v>0</v>
      </c>
      <c r="I395" s="57"/>
      <c r="J395" s="57"/>
      <c r="K395" s="57"/>
      <c r="L395" s="57"/>
      <c r="M395" s="58" t="str">
        <f t="shared" si="55"/>
        <v/>
      </c>
      <c r="N395" s="73"/>
      <c r="AC395" s="149"/>
    </row>
    <row r="396" spans="1:29">
      <c r="A396" s="97" t="str">
        <f t="shared" si="53"/>
        <v/>
      </c>
      <c r="B396" s="98" t="str">
        <f t="shared" si="52"/>
        <v/>
      </c>
      <c r="C396" s="99"/>
      <c r="D396" s="137"/>
      <c r="E396" s="100"/>
      <c r="F396" s="57"/>
      <c r="G396" s="58">
        <f t="shared" si="54"/>
        <v>0</v>
      </c>
      <c r="H396" s="58">
        <f>IF(E396="",0,IFERROR(VLOOKUP(E396,档案费管理台账!$D$4:$H$1000,5,0),0))</f>
        <v>0</v>
      </c>
      <c r="I396" s="57"/>
      <c r="J396" s="57"/>
      <c r="K396" s="57"/>
      <c r="L396" s="57"/>
      <c r="M396" s="58" t="str">
        <f t="shared" si="55"/>
        <v/>
      </c>
      <c r="N396" s="73"/>
      <c r="AC396" s="149"/>
    </row>
    <row r="397" spans="1:29">
      <c r="A397" s="97" t="str">
        <f t="shared" si="53"/>
        <v/>
      </c>
      <c r="B397" s="98" t="str">
        <f t="shared" si="52"/>
        <v/>
      </c>
      <c r="C397" s="99"/>
      <c r="D397" s="137"/>
      <c r="E397" s="100"/>
      <c r="F397" s="57"/>
      <c r="G397" s="58">
        <f t="shared" si="54"/>
        <v>0</v>
      </c>
      <c r="H397" s="58">
        <f>IF(E397="",0,IFERROR(VLOOKUP(E397,档案费管理台账!$D$4:$H$1000,5,0),0))</f>
        <v>0</v>
      </c>
      <c r="I397" s="57"/>
      <c r="J397" s="57"/>
      <c r="K397" s="57"/>
      <c r="L397" s="57"/>
      <c r="M397" s="58" t="str">
        <f t="shared" si="55"/>
        <v/>
      </c>
      <c r="N397" s="73"/>
      <c r="AC397" s="149"/>
    </row>
    <row r="398" spans="1:29">
      <c r="A398" s="97" t="str">
        <f t="shared" si="53"/>
        <v/>
      </c>
      <c r="B398" s="98" t="str">
        <f t="shared" si="52"/>
        <v/>
      </c>
      <c r="C398" s="99"/>
      <c r="D398" s="137"/>
      <c r="E398" s="100"/>
      <c r="F398" s="57"/>
      <c r="G398" s="58">
        <f t="shared" si="54"/>
        <v>0</v>
      </c>
      <c r="H398" s="58">
        <f>IF(E398="",0,IFERROR(VLOOKUP(E398,档案费管理台账!$D$4:$H$1000,5,0),0))</f>
        <v>0</v>
      </c>
      <c r="I398" s="57"/>
      <c r="J398" s="57"/>
      <c r="K398" s="57"/>
      <c r="L398" s="57"/>
      <c r="M398" s="58" t="str">
        <f t="shared" si="55"/>
        <v/>
      </c>
      <c r="N398" s="73"/>
      <c r="AC398" s="149"/>
    </row>
    <row r="399" spans="1:29">
      <c r="A399" s="97" t="str">
        <f t="shared" si="53"/>
        <v/>
      </c>
      <c r="B399" s="98" t="str">
        <f t="shared" si="52"/>
        <v/>
      </c>
      <c r="C399" s="99"/>
      <c r="D399" s="137"/>
      <c r="E399" s="100"/>
      <c r="F399" s="57"/>
      <c r="G399" s="58">
        <f t="shared" si="54"/>
        <v>0</v>
      </c>
      <c r="H399" s="58">
        <f>IF(E399="",0,IFERROR(VLOOKUP(E399,档案费管理台账!$D$4:$H$1000,5,0),0))</f>
        <v>0</v>
      </c>
      <c r="I399" s="57"/>
      <c r="J399" s="57"/>
      <c r="K399" s="57"/>
      <c r="L399" s="57"/>
      <c r="M399" s="58" t="str">
        <f t="shared" si="55"/>
        <v/>
      </c>
      <c r="N399" s="73"/>
      <c r="AC399" s="149"/>
    </row>
    <row r="400" spans="1:29">
      <c r="A400" s="97" t="str">
        <f t="shared" si="53"/>
        <v/>
      </c>
      <c r="B400" s="98" t="str">
        <f t="shared" si="52"/>
        <v/>
      </c>
      <c r="C400" s="99"/>
      <c r="D400" s="137"/>
      <c r="E400" s="100"/>
      <c r="F400" s="57"/>
      <c r="G400" s="58">
        <f t="shared" si="54"/>
        <v>0</v>
      </c>
      <c r="H400" s="58">
        <f>IF(E400="",0,IFERROR(VLOOKUP(E400,档案费管理台账!$D$4:$H$1000,5,0),0))</f>
        <v>0</v>
      </c>
      <c r="I400" s="57"/>
      <c r="J400" s="57"/>
      <c r="K400" s="57"/>
      <c r="L400" s="57"/>
      <c r="M400" s="58" t="str">
        <f t="shared" si="55"/>
        <v/>
      </c>
      <c r="N400" s="73"/>
      <c r="AC400" s="149"/>
    </row>
    <row r="401" spans="1:29">
      <c r="A401" s="97" t="str">
        <f t="shared" si="53"/>
        <v/>
      </c>
      <c r="B401" s="98" t="str">
        <f t="shared" si="52"/>
        <v/>
      </c>
      <c r="C401" s="99"/>
      <c r="D401" s="137"/>
      <c r="E401" s="100"/>
      <c r="F401" s="57"/>
      <c r="G401" s="58">
        <f t="shared" si="54"/>
        <v>0</v>
      </c>
      <c r="H401" s="58">
        <f>IF(E401="",0,IFERROR(VLOOKUP(E401,档案费管理台账!$D$4:$H$1000,5,0),0))</f>
        <v>0</v>
      </c>
      <c r="I401" s="57"/>
      <c r="J401" s="57"/>
      <c r="K401" s="57"/>
      <c r="L401" s="57"/>
      <c r="M401" s="58" t="str">
        <f t="shared" si="55"/>
        <v/>
      </c>
      <c r="N401" s="73"/>
      <c r="AC401" s="149"/>
    </row>
    <row r="402" spans="1:29">
      <c r="A402" s="97" t="str">
        <f t="shared" si="53"/>
        <v/>
      </c>
      <c r="B402" s="98" t="str">
        <f t="shared" si="52"/>
        <v/>
      </c>
      <c r="C402" s="99"/>
      <c r="D402" s="137"/>
      <c r="E402" s="100"/>
      <c r="F402" s="57"/>
      <c r="G402" s="58">
        <f t="shared" si="54"/>
        <v>0</v>
      </c>
      <c r="H402" s="58">
        <f>IF(E402="",0,IFERROR(VLOOKUP(E402,档案费管理台账!$D$4:$H$1000,5,0),0))</f>
        <v>0</v>
      </c>
      <c r="I402" s="57"/>
      <c r="J402" s="57"/>
      <c r="K402" s="57"/>
      <c r="L402" s="57"/>
      <c r="M402" s="58" t="str">
        <f t="shared" si="55"/>
        <v/>
      </c>
      <c r="N402" s="73"/>
      <c r="AC402" s="149"/>
    </row>
    <row r="403" spans="1:29">
      <c r="A403" s="97" t="str">
        <f t="shared" si="53"/>
        <v/>
      </c>
      <c r="B403" s="98" t="str">
        <f t="shared" si="52"/>
        <v/>
      </c>
      <c r="C403" s="99"/>
      <c r="D403" s="137"/>
      <c r="E403" s="100"/>
      <c r="F403" s="57"/>
      <c r="G403" s="58">
        <f t="shared" si="54"/>
        <v>0</v>
      </c>
      <c r="H403" s="58">
        <f>IF(E403="",0,IFERROR(VLOOKUP(E403,档案费管理台账!$D$4:$H$1000,5,0),0))</f>
        <v>0</v>
      </c>
      <c r="I403" s="57"/>
      <c r="J403" s="57"/>
      <c r="K403" s="57"/>
      <c r="L403" s="57"/>
      <c r="M403" s="58" t="str">
        <f t="shared" si="55"/>
        <v/>
      </c>
      <c r="N403" s="73"/>
      <c r="AC403" s="149"/>
    </row>
    <row r="404" spans="1:29">
      <c r="A404" s="97" t="str">
        <f t="shared" si="53"/>
        <v/>
      </c>
      <c r="B404" s="98" t="str">
        <f t="shared" si="52"/>
        <v/>
      </c>
      <c r="C404" s="99"/>
      <c r="D404" s="137"/>
      <c r="E404" s="100"/>
      <c r="F404" s="57"/>
      <c r="G404" s="58">
        <f t="shared" si="54"/>
        <v>0</v>
      </c>
      <c r="H404" s="58">
        <f>IF(E404="",0,IFERROR(VLOOKUP(E404,档案费管理台账!$D$4:$H$1000,5,0),0))</f>
        <v>0</v>
      </c>
      <c r="I404" s="57"/>
      <c r="J404" s="57"/>
      <c r="K404" s="57"/>
      <c r="L404" s="57"/>
      <c r="M404" s="58" t="str">
        <f t="shared" si="55"/>
        <v/>
      </c>
      <c r="N404" s="73"/>
      <c r="AC404" s="149"/>
    </row>
    <row r="405" spans="1:29">
      <c r="A405" s="97" t="str">
        <f t="shared" si="53"/>
        <v/>
      </c>
      <c r="B405" s="98" t="str">
        <f t="shared" si="52"/>
        <v/>
      </c>
      <c r="C405" s="99"/>
      <c r="D405" s="137"/>
      <c r="E405" s="100"/>
      <c r="F405" s="57"/>
      <c r="G405" s="58">
        <f t="shared" si="54"/>
        <v>0</v>
      </c>
      <c r="H405" s="58">
        <f>IF(E405="",0,IFERROR(VLOOKUP(E405,档案费管理台账!$D$4:$H$1000,5,0),0))</f>
        <v>0</v>
      </c>
      <c r="I405" s="57"/>
      <c r="J405" s="57"/>
      <c r="K405" s="57"/>
      <c r="L405" s="57"/>
      <c r="M405" s="58" t="str">
        <f t="shared" si="55"/>
        <v/>
      </c>
      <c r="N405" s="73"/>
      <c r="AC405" s="149"/>
    </row>
    <row r="406" spans="1:29">
      <c r="A406" s="97" t="str">
        <f t="shared" si="53"/>
        <v/>
      </c>
      <c r="B406" s="98" t="str">
        <f t="shared" si="52"/>
        <v/>
      </c>
      <c r="C406" s="99"/>
      <c r="D406" s="137"/>
      <c r="E406" s="100"/>
      <c r="F406" s="57"/>
      <c r="G406" s="58">
        <f t="shared" si="54"/>
        <v>0</v>
      </c>
      <c r="H406" s="58">
        <f>IF(E406="",0,IFERROR(VLOOKUP(E406,档案费管理台账!$D$4:$H$1000,5,0),0))</f>
        <v>0</v>
      </c>
      <c r="I406" s="57"/>
      <c r="J406" s="57"/>
      <c r="K406" s="57"/>
      <c r="L406" s="57"/>
      <c r="M406" s="58" t="str">
        <f t="shared" si="55"/>
        <v/>
      </c>
      <c r="N406" s="73"/>
      <c r="AC406" s="149"/>
    </row>
    <row r="407" spans="1:29">
      <c r="A407" s="97" t="str">
        <f t="shared" si="53"/>
        <v/>
      </c>
      <c r="B407" s="98" t="str">
        <f t="shared" si="52"/>
        <v/>
      </c>
      <c r="C407" s="99"/>
      <c r="D407" s="137"/>
      <c r="E407" s="100"/>
      <c r="F407" s="57"/>
      <c r="G407" s="58">
        <f t="shared" si="54"/>
        <v>0</v>
      </c>
      <c r="H407" s="58">
        <f>IF(E407="",0,IFERROR(VLOOKUP(E407,档案费管理台账!$D$4:$H$1000,5,0),0))</f>
        <v>0</v>
      </c>
      <c r="I407" s="57"/>
      <c r="J407" s="57"/>
      <c r="K407" s="57"/>
      <c r="L407" s="57"/>
      <c r="M407" s="58" t="str">
        <f t="shared" si="55"/>
        <v/>
      </c>
      <c r="N407" s="73"/>
      <c r="AC407" s="149"/>
    </row>
    <row r="408" spans="1:29">
      <c r="A408" s="97" t="str">
        <f t="shared" si="53"/>
        <v/>
      </c>
      <c r="B408" s="98" t="str">
        <f t="shared" si="52"/>
        <v/>
      </c>
      <c r="C408" s="99"/>
      <c r="D408" s="137"/>
      <c r="E408" s="100"/>
      <c r="F408" s="57"/>
      <c r="G408" s="58">
        <f t="shared" si="54"/>
        <v>0</v>
      </c>
      <c r="H408" s="58">
        <f>IF(E408="",0,IFERROR(VLOOKUP(E408,档案费管理台账!$D$4:$H$1000,5,0),0))</f>
        <v>0</v>
      </c>
      <c r="I408" s="57"/>
      <c r="J408" s="57"/>
      <c r="K408" s="57"/>
      <c r="L408" s="57"/>
      <c r="M408" s="58" t="str">
        <f t="shared" si="55"/>
        <v/>
      </c>
      <c r="N408" s="73"/>
      <c r="AC408" s="149"/>
    </row>
    <row r="409" spans="1:29">
      <c r="A409" s="97" t="str">
        <f t="shared" si="53"/>
        <v/>
      </c>
      <c r="B409" s="98" t="str">
        <f t="shared" si="52"/>
        <v/>
      </c>
      <c r="C409" s="99"/>
      <c r="D409" s="137"/>
      <c r="E409" s="100"/>
      <c r="F409" s="57"/>
      <c r="G409" s="58">
        <f t="shared" si="54"/>
        <v>0</v>
      </c>
      <c r="H409" s="58">
        <f>IF(E409="",0,IFERROR(VLOOKUP(E409,档案费管理台账!$D$4:$H$1000,5,0),0))</f>
        <v>0</v>
      </c>
      <c r="I409" s="57"/>
      <c r="J409" s="57"/>
      <c r="K409" s="57"/>
      <c r="L409" s="57"/>
      <c r="M409" s="58" t="str">
        <f t="shared" si="55"/>
        <v/>
      </c>
      <c r="N409" s="73"/>
      <c r="AC409" s="149"/>
    </row>
    <row r="410" spans="1:29">
      <c r="A410" s="97" t="str">
        <f t="shared" si="53"/>
        <v/>
      </c>
      <c r="B410" s="98" t="str">
        <f t="shared" si="52"/>
        <v/>
      </c>
      <c r="C410" s="99"/>
      <c r="D410" s="137"/>
      <c r="E410" s="100"/>
      <c r="F410" s="57"/>
      <c r="G410" s="58">
        <f t="shared" si="54"/>
        <v>0</v>
      </c>
      <c r="H410" s="58">
        <f>IF(E410="",0,IFERROR(VLOOKUP(E410,档案费管理台账!$D$4:$H$1000,5,0),0))</f>
        <v>0</v>
      </c>
      <c r="I410" s="57"/>
      <c r="J410" s="57"/>
      <c r="K410" s="57"/>
      <c r="L410" s="57"/>
      <c r="M410" s="58" t="str">
        <f t="shared" si="55"/>
        <v/>
      </c>
      <c r="N410" s="73"/>
      <c r="AC410" s="149"/>
    </row>
    <row r="411" spans="1:29">
      <c r="A411" s="97" t="str">
        <f t="shared" si="53"/>
        <v/>
      </c>
      <c r="B411" s="98" t="str">
        <f t="shared" si="52"/>
        <v/>
      </c>
      <c r="C411" s="99"/>
      <c r="D411" s="137"/>
      <c r="E411" s="100"/>
      <c r="F411" s="57"/>
      <c r="G411" s="58">
        <f t="shared" si="54"/>
        <v>0</v>
      </c>
      <c r="H411" s="58">
        <f>IF(E411="",0,IFERROR(VLOOKUP(E411,档案费管理台账!$D$4:$H$1000,5,0),0))</f>
        <v>0</v>
      </c>
      <c r="I411" s="57"/>
      <c r="J411" s="57"/>
      <c r="K411" s="57"/>
      <c r="L411" s="57"/>
      <c r="M411" s="58" t="str">
        <f t="shared" si="55"/>
        <v/>
      </c>
      <c r="N411" s="73"/>
      <c r="AC411" s="149"/>
    </row>
    <row r="412" spans="1:29">
      <c r="A412" s="97" t="str">
        <f t="shared" si="53"/>
        <v/>
      </c>
      <c r="B412" s="98" t="str">
        <f t="shared" si="52"/>
        <v/>
      </c>
      <c r="C412" s="99"/>
      <c r="D412" s="137"/>
      <c r="E412" s="100"/>
      <c r="F412" s="57"/>
      <c r="G412" s="58">
        <f t="shared" si="54"/>
        <v>0</v>
      </c>
      <c r="H412" s="58">
        <f>IF(E412="",0,IFERROR(VLOOKUP(E412,档案费管理台账!$D$4:$H$1000,5,0),0))</f>
        <v>0</v>
      </c>
      <c r="I412" s="57"/>
      <c r="J412" s="57"/>
      <c r="K412" s="57"/>
      <c r="L412" s="57"/>
      <c r="M412" s="58" t="str">
        <f t="shared" si="55"/>
        <v/>
      </c>
      <c r="N412" s="73"/>
      <c r="AC412" s="149"/>
    </row>
    <row r="413" spans="1:29">
      <c r="A413" s="97" t="str">
        <f t="shared" si="53"/>
        <v/>
      </c>
      <c r="B413" s="98" t="str">
        <f t="shared" si="52"/>
        <v/>
      </c>
      <c r="C413" s="99"/>
      <c r="D413" s="137"/>
      <c r="E413" s="100"/>
      <c r="F413" s="57"/>
      <c r="G413" s="58">
        <f t="shared" si="54"/>
        <v>0</v>
      </c>
      <c r="H413" s="58">
        <f>IF(E413="",0,IFERROR(VLOOKUP(E413,档案费管理台账!$D$4:$H$1000,5,0),0))</f>
        <v>0</v>
      </c>
      <c r="I413" s="57"/>
      <c r="J413" s="57"/>
      <c r="K413" s="57"/>
      <c r="L413" s="57"/>
      <c r="M413" s="58" t="str">
        <f t="shared" si="55"/>
        <v/>
      </c>
      <c r="N413" s="73"/>
      <c r="AC413" s="149"/>
    </row>
    <row r="414" spans="1:29">
      <c r="A414" s="97" t="str">
        <f t="shared" si="53"/>
        <v/>
      </c>
      <c r="B414" s="98" t="str">
        <f t="shared" si="52"/>
        <v/>
      </c>
      <c r="C414" s="99"/>
      <c r="D414" s="137"/>
      <c r="E414" s="100"/>
      <c r="F414" s="57"/>
      <c r="G414" s="58">
        <f t="shared" si="54"/>
        <v>0</v>
      </c>
      <c r="H414" s="58">
        <f>IF(E414="",0,IFERROR(VLOOKUP(E414,档案费管理台账!$D$4:$H$1000,5,0),0))</f>
        <v>0</v>
      </c>
      <c r="I414" s="57"/>
      <c r="J414" s="57"/>
      <c r="K414" s="57"/>
      <c r="L414" s="57"/>
      <c r="M414" s="58" t="str">
        <f t="shared" si="55"/>
        <v/>
      </c>
      <c r="N414" s="73"/>
      <c r="AC414" s="149"/>
    </row>
    <row r="415" spans="1:29">
      <c r="A415" s="97" t="str">
        <f t="shared" si="53"/>
        <v/>
      </c>
      <c r="B415" s="98" t="str">
        <f t="shared" si="52"/>
        <v/>
      </c>
      <c r="C415" s="99"/>
      <c r="D415" s="137"/>
      <c r="E415" s="100"/>
      <c r="F415" s="57"/>
      <c r="G415" s="58">
        <f t="shared" si="54"/>
        <v>0</v>
      </c>
      <c r="H415" s="58">
        <f>IF(E415="",0,IFERROR(VLOOKUP(E415,档案费管理台账!$D$4:$H$1000,5,0),0))</f>
        <v>0</v>
      </c>
      <c r="I415" s="57"/>
      <c r="J415" s="57"/>
      <c r="K415" s="57"/>
      <c r="L415" s="57"/>
      <c r="M415" s="58" t="str">
        <f t="shared" si="55"/>
        <v/>
      </c>
      <c r="N415" s="73"/>
      <c r="AC415" s="149"/>
    </row>
    <row r="416" spans="1:29">
      <c r="A416" s="97" t="str">
        <f t="shared" si="53"/>
        <v/>
      </c>
      <c r="B416" s="98" t="str">
        <f t="shared" si="52"/>
        <v/>
      </c>
      <c r="C416" s="99"/>
      <c r="D416" s="137"/>
      <c r="E416" s="100"/>
      <c r="F416" s="57"/>
      <c r="G416" s="58">
        <f t="shared" si="54"/>
        <v>0</v>
      </c>
      <c r="H416" s="58">
        <f>IF(E416="",0,IFERROR(VLOOKUP(E416,档案费管理台账!$D$4:$H$1000,5,0),0))</f>
        <v>0</v>
      </c>
      <c r="I416" s="57"/>
      <c r="J416" s="57"/>
      <c r="K416" s="57"/>
      <c r="L416" s="57"/>
      <c r="M416" s="58" t="str">
        <f t="shared" si="55"/>
        <v/>
      </c>
      <c r="N416" s="73"/>
      <c r="AC416" s="149"/>
    </row>
    <row r="417" spans="1:29">
      <c r="A417" s="97" t="str">
        <f t="shared" si="53"/>
        <v/>
      </c>
      <c r="B417" s="98" t="str">
        <f t="shared" si="52"/>
        <v/>
      </c>
      <c r="C417" s="99"/>
      <c r="D417" s="137"/>
      <c r="E417" s="100"/>
      <c r="F417" s="57"/>
      <c r="G417" s="58">
        <f t="shared" si="54"/>
        <v>0</v>
      </c>
      <c r="H417" s="58">
        <f>IF(E417="",0,IFERROR(VLOOKUP(E417,档案费管理台账!$D$4:$H$1000,5,0),0))</f>
        <v>0</v>
      </c>
      <c r="I417" s="57"/>
      <c r="J417" s="57"/>
      <c r="K417" s="57"/>
      <c r="L417" s="57"/>
      <c r="M417" s="58" t="str">
        <f t="shared" si="55"/>
        <v/>
      </c>
      <c r="N417" s="73"/>
      <c r="AC417" s="149"/>
    </row>
    <row r="418" spans="1:29">
      <c r="A418" s="97" t="str">
        <f t="shared" si="53"/>
        <v/>
      </c>
      <c r="B418" s="98" t="str">
        <f t="shared" si="52"/>
        <v/>
      </c>
      <c r="C418" s="99"/>
      <c r="D418" s="137"/>
      <c r="E418" s="100"/>
      <c r="F418" s="57"/>
      <c r="G418" s="58">
        <f t="shared" si="54"/>
        <v>0</v>
      </c>
      <c r="H418" s="58">
        <f>IF(E418="",0,IFERROR(VLOOKUP(E418,档案费管理台账!$D$4:$H$1000,5,0),0))</f>
        <v>0</v>
      </c>
      <c r="I418" s="57"/>
      <c r="J418" s="57"/>
      <c r="K418" s="57"/>
      <c r="L418" s="57"/>
      <c r="M418" s="58" t="str">
        <f t="shared" si="55"/>
        <v/>
      </c>
      <c r="N418" s="73"/>
      <c r="AC418" s="149"/>
    </row>
    <row r="419" spans="1:29">
      <c r="A419" s="97" t="str">
        <f t="shared" si="53"/>
        <v/>
      </c>
      <c r="B419" s="98" t="str">
        <f t="shared" si="52"/>
        <v/>
      </c>
      <c r="C419" s="99"/>
      <c r="D419" s="137"/>
      <c r="E419" s="100"/>
      <c r="F419" s="57"/>
      <c r="G419" s="58">
        <f t="shared" si="54"/>
        <v>0</v>
      </c>
      <c r="H419" s="58">
        <f>IF(E419="",0,IFERROR(VLOOKUP(E419,档案费管理台账!$D$4:$H$1000,5,0),0))</f>
        <v>0</v>
      </c>
      <c r="I419" s="57"/>
      <c r="J419" s="57"/>
      <c r="K419" s="57"/>
      <c r="L419" s="57"/>
      <c r="M419" s="58" t="str">
        <f t="shared" si="55"/>
        <v/>
      </c>
      <c r="N419" s="73"/>
      <c r="AC419" s="149"/>
    </row>
    <row r="420" spans="1:29">
      <c r="A420" s="97" t="str">
        <f t="shared" si="53"/>
        <v/>
      </c>
      <c r="B420" s="98" t="str">
        <f t="shared" si="52"/>
        <v/>
      </c>
      <c r="C420" s="99"/>
      <c r="D420" s="137"/>
      <c r="E420" s="100"/>
      <c r="F420" s="57"/>
      <c r="G420" s="58">
        <f t="shared" si="54"/>
        <v>0</v>
      </c>
      <c r="H420" s="58">
        <f>IF(E420="",0,IFERROR(VLOOKUP(E420,档案费管理台账!$D$4:$H$1000,5,0),0))</f>
        <v>0</v>
      </c>
      <c r="I420" s="57"/>
      <c r="J420" s="57"/>
      <c r="K420" s="57"/>
      <c r="L420" s="57"/>
      <c r="M420" s="58" t="str">
        <f t="shared" si="55"/>
        <v/>
      </c>
      <c r="N420" s="73"/>
      <c r="AC420" s="149"/>
    </row>
    <row r="421" spans="1:29">
      <c r="A421" s="97" t="str">
        <f t="shared" si="53"/>
        <v/>
      </c>
      <c r="B421" s="98" t="str">
        <f t="shared" si="52"/>
        <v/>
      </c>
      <c r="C421" s="99"/>
      <c r="D421" s="137"/>
      <c r="E421" s="100"/>
      <c r="F421" s="57"/>
      <c r="G421" s="58">
        <f t="shared" si="54"/>
        <v>0</v>
      </c>
      <c r="H421" s="58">
        <f>IF(E421="",0,IFERROR(VLOOKUP(E421,档案费管理台账!$D$4:$H$1000,5,0),0))</f>
        <v>0</v>
      </c>
      <c r="I421" s="57"/>
      <c r="J421" s="57"/>
      <c r="K421" s="57"/>
      <c r="L421" s="57"/>
      <c r="M421" s="58" t="str">
        <f t="shared" si="55"/>
        <v/>
      </c>
      <c r="N421" s="73"/>
      <c r="AC421" s="149"/>
    </row>
    <row r="422" spans="1:29">
      <c r="A422" s="97" t="str">
        <f t="shared" si="53"/>
        <v/>
      </c>
      <c r="B422" s="98" t="str">
        <f t="shared" si="52"/>
        <v/>
      </c>
      <c r="C422" s="99"/>
      <c r="D422" s="137"/>
      <c r="E422" s="100"/>
      <c r="F422" s="57"/>
      <c r="G422" s="58">
        <f t="shared" si="54"/>
        <v>0</v>
      </c>
      <c r="H422" s="58">
        <f>IF(E422="",0,IFERROR(VLOOKUP(E422,档案费管理台账!$D$4:$H$1000,5,0),0))</f>
        <v>0</v>
      </c>
      <c r="I422" s="57"/>
      <c r="J422" s="57"/>
      <c r="K422" s="57"/>
      <c r="L422" s="57"/>
      <c r="M422" s="58" t="str">
        <f t="shared" si="55"/>
        <v/>
      </c>
      <c r="N422" s="73"/>
      <c r="AC422" s="149"/>
    </row>
    <row r="423" spans="1:29">
      <c r="A423" s="97" t="str">
        <f t="shared" si="53"/>
        <v/>
      </c>
      <c r="B423" s="98" t="str">
        <f t="shared" si="52"/>
        <v/>
      </c>
      <c r="C423" s="99"/>
      <c r="D423" s="137"/>
      <c r="E423" s="100"/>
      <c r="F423" s="57"/>
      <c r="G423" s="58">
        <f t="shared" si="54"/>
        <v>0</v>
      </c>
      <c r="H423" s="58">
        <f>IF(E423="",0,IFERROR(VLOOKUP(E423,档案费管理台账!$D$4:$H$1000,5,0),0))</f>
        <v>0</v>
      </c>
      <c r="I423" s="57"/>
      <c r="J423" s="57"/>
      <c r="K423" s="57"/>
      <c r="L423" s="57"/>
      <c r="M423" s="58" t="str">
        <f t="shared" si="55"/>
        <v/>
      </c>
      <c r="N423" s="73"/>
      <c r="AC423" s="149"/>
    </row>
    <row r="424" spans="1:29">
      <c r="A424" s="97" t="str">
        <f t="shared" si="53"/>
        <v/>
      </c>
      <c r="B424" s="98" t="str">
        <f t="shared" si="52"/>
        <v/>
      </c>
      <c r="C424" s="99"/>
      <c r="D424" s="137"/>
      <c r="E424" s="100"/>
      <c r="F424" s="57"/>
      <c r="G424" s="58">
        <f t="shared" si="54"/>
        <v>0</v>
      </c>
      <c r="H424" s="58">
        <f>IF(E424="",0,IFERROR(VLOOKUP(E424,档案费管理台账!$D$4:$H$1000,5,0),0))</f>
        <v>0</v>
      </c>
      <c r="I424" s="57"/>
      <c r="J424" s="57"/>
      <c r="K424" s="57"/>
      <c r="L424" s="57"/>
      <c r="M424" s="58" t="str">
        <f t="shared" si="55"/>
        <v/>
      </c>
      <c r="N424" s="73"/>
      <c r="AC424" s="149"/>
    </row>
    <row r="425" spans="1:29">
      <c r="A425" s="97" t="str">
        <f t="shared" si="53"/>
        <v/>
      </c>
      <c r="B425" s="98" t="str">
        <f t="shared" si="52"/>
        <v/>
      </c>
      <c r="C425" s="99"/>
      <c r="D425" s="137"/>
      <c r="E425" s="100"/>
      <c r="F425" s="57"/>
      <c r="G425" s="58">
        <f t="shared" si="54"/>
        <v>0</v>
      </c>
      <c r="H425" s="58">
        <f>IF(E425="",0,IFERROR(VLOOKUP(E425,档案费管理台账!$D$4:$H$1000,5,0),0))</f>
        <v>0</v>
      </c>
      <c r="I425" s="57"/>
      <c r="J425" s="57"/>
      <c r="K425" s="57"/>
      <c r="L425" s="57"/>
      <c r="M425" s="58" t="str">
        <f t="shared" si="55"/>
        <v/>
      </c>
      <c r="N425" s="73"/>
      <c r="AC425" s="149"/>
    </row>
    <row r="426" spans="1:29">
      <c r="A426" s="97" t="str">
        <f t="shared" si="53"/>
        <v/>
      </c>
      <c r="B426" s="98" t="str">
        <f t="shared" si="52"/>
        <v/>
      </c>
      <c r="C426" s="99"/>
      <c r="D426" s="137"/>
      <c r="E426" s="100"/>
      <c r="F426" s="57"/>
      <c r="G426" s="58">
        <f t="shared" si="54"/>
        <v>0</v>
      </c>
      <c r="H426" s="58">
        <f>IF(E426="",0,IFERROR(VLOOKUP(E426,档案费管理台账!$D$4:$H$1000,5,0),0))</f>
        <v>0</v>
      </c>
      <c r="I426" s="57"/>
      <c r="J426" s="57"/>
      <c r="K426" s="57"/>
      <c r="L426" s="57"/>
      <c r="M426" s="58" t="str">
        <f t="shared" si="55"/>
        <v/>
      </c>
      <c r="N426" s="73"/>
      <c r="AC426" s="149"/>
    </row>
    <row r="427" spans="1:29">
      <c r="A427" s="97" t="str">
        <f t="shared" si="53"/>
        <v/>
      </c>
      <c r="B427" s="98" t="str">
        <f t="shared" si="52"/>
        <v/>
      </c>
      <c r="C427" s="99"/>
      <c r="D427" s="137"/>
      <c r="E427" s="100"/>
      <c r="F427" s="57"/>
      <c r="G427" s="58">
        <f t="shared" si="54"/>
        <v>0</v>
      </c>
      <c r="H427" s="58">
        <f>IF(E427="",0,IFERROR(VLOOKUP(E427,档案费管理台账!$D$4:$H$1000,5,0),0))</f>
        <v>0</v>
      </c>
      <c r="I427" s="57"/>
      <c r="J427" s="57"/>
      <c r="K427" s="57"/>
      <c r="L427" s="57"/>
      <c r="M427" s="58" t="str">
        <f t="shared" si="55"/>
        <v/>
      </c>
      <c r="N427" s="73"/>
      <c r="AC427" s="149"/>
    </row>
    <row r="428" spans="1:29">
      <c r="A428" s="97" t="str">
        <f t="shared" si="53"/>
        <v/>
      </c>
      <c r="B428" s="98" t="str">
        <f t="shared" ref="B428:B491" si="56">IF(C428="","",MONTH(C428)&amp;"月")</f>
        <v/>
      </c>
      <c r="C428" s="99"/>
      <c r="D428" s="137"/>
      <c r="E428" s="100"/>
      <c r="F428" s="57"/>
      <c r="G428" s="58">
        <f t="shared" si="54"/>
        <v>0</v>
      </c>
      <c r="H428" s="58">
        <f>IF(E428="",0,IFERROR(VLOOKUP(E428,档案费管理台账!$D$4:$H$1000,5,0),0))</f>
        <v>0</v>
      </c>
      <c r="I428" s="57"/>
      <c r="J428" s="57"/>
      <c r="K428" s="57"/>
      <c r="L428" s="57"/>
      <c r="M428" s="58" t="str">
        <f t="shared" si="55"/>
        <v/>
      </c>
      <c r="N428" s="73"/>
      <c r="AC428" s="149"/>
    </row>
    <row r="429" spans="1:29">
      <c r="A429" s="97" t="str">
        <f t="shared" ref="A429:A492" si="57">IF(C429="","",ROW()-42)</f>
        <v/>
      </c>
      <c r="B429" s="98" t="str">
        <f t="shared" si="56"/>
        <v/>
      </c>
      <c r="C429" s="99"/>
      <c r="D429" s="137"/>
      <c r="E429" s="100"/>
      <c r="F429" s="57"/>
      <c r="G429" s="58">
        <f t="shared" ref="G429:G492" si="58">IF(F429="",0,F429*$K$41)</f>
        <v>0</v>
      </c>
      <c r="H429" s="58">
        <f>IF(E429="",0,IFERROR(VLOOKUP(E429,档案费管理台账!$D$4:$H$1000,5,0),0))</f>
        <v>0</v>
      </c>
      <c r="I429" s="57"/>
      <c r="J429" s="57"/>
      <c r="K429" s="57"/>
      <c r="L429" s="57"/>
      <c r="M429" s="58" t="str">
        <f t="shared" ref="M429:M492" si="59">IF(C429="","",ROUND(M428+G429-I429-J429-K429-L429-H429,2))</f>
        <v/>
      </c>
      <c r="N429" s="73"/>
      <c r="AC429" s="149"/>
    </row>
    <row r="430" spans="1:29">
      <c r="A430" s="97" t="str">
        <f t="shared" si="57"/>
        <v/>
      </c>
      <c r="B430" s="98" t="str">
        <f t="shared" si="56"/>
        <v/>
      </c>
      <c r="C430" s="99"/>
      <c r="D430" s="137"/>
      <c r="E430" s="100"/>
      <c r="F430" s="57"/>
      <c r="G430" s="58">
        <f t="shared" si="58"/>
        <v>0</v>
      </c>
      <c r="H430" s="58">
        <f>IF(E430="",0,IFERROR(VLOOKUP(E430,档案费管理台账!$D$4:$H$1000,5,0),0))</f>
        <v>0</v>
      </c>
      <c r="I430" s="57"/>
      <c r="J430" s="57"/>
      <c r="K430" s="57"/>
      <c r="L430" s="57"/>
      <c r="M430" s="58" t="str">
        <f t="shared" si="59"/>
        <v/>
      </c>
      <c r="N430" s="73"/>
      <c r="AC430" s="149"/>
    </row>
    <row r="431" spans="1:29">
      <c r="A431" s="97" t="str">
        <f t="shared" si="57"/>
        <v/>
      </c>
      <c r="B431" s="98" t="str">
        <f t="shared" si="56"/>
        <v/>
      </c>
      <c r="C431" s="99"/>
      <c r="D431" s="137"/>
      <c r="E431" s="100"/>
      <c r="F431" s="57"/>
      <c r="G431" s="58">
        <f t="shared" si="58"/>
        <v>0</v>
      </c>
      <c r="H431" s="58">
        <f>IF(E431="",0,IFERROR(VLOOKUP(E431,档案费管理台账!$D$4:$H$1000,5,0),0))</f>
        <v>0</v>
      </c>
      <c r="I431" s="57"/>
      <c r="J431" s="57"/>
      <c r="K431" s="57"/>
      <c r="L431" s="57"/>
      <c r="M431" s="58" t="str">
        <f t="shared" si="59"/>
        <v/>
      </c>
      <c r="N431" s="73"/>
      <c r="AC431" s="149"/>
    </row>
    <row r="432" spans="1:29">
      <c r="A432" s="97" t="str">
        <f t="shared" si="57"/>
        <v/>
      </c>
      <c r="B432" s="98" t="str">
        <f t="shared" si="56"/>
        <v/>
      </c>
      <c r="C432" s="99"/>
      <c r="D432" s="137"/>
      <c r="E432" s="100"/>
      <c r="F432" s="57"/>
      <c r="G432" s="58">
        <f t="shared" si="58"/>
        <v>0</v>
      </c>
      <c r="H432" s="58">
        <f>IF(E432="",0,IFERROR(VLOOKUP(E432,档案费管理台账!$D$4:$H$1000,5,0),0))</f>
        <v>0</v>
      </c>
      <c r="I432" s="57"/>
      <c r="J432" s="57"/>
      <c r="K432" s="57"/>
      <c r="L432" s="57"/>
      <c r="M432" s="58" t="str">
        <f t="shared" si="59"/>
        <v/>
      </c>
      <c r="N432" s="73"/>
      <c r="AC432" s="149"/>
    </row>
    <row r="433" spans="1:29">
      <c r="A433" s="97" t="str">
        <f t="shared" si="57"/>
        <v/>
      </c>
      <c r="B433" s="98" t="str">
        <f t="shared" si="56"/>
        <v/>
      </c>
      <c r="C433" s="99"/>
      <c r="D433" s="137"/>
      <c r="E433" s="100"/>
      <c r="F433" s="57"/>
      <c r="G433" s="58">
        <f t="shared" si="58"/>
        <v>0</v>
      </c>
      <c r="H433" s="58">
        <f>IF(E433="",0,IFERROR(VLOOKUP(E433,档案费管理台账!$D$4:$H$1000,5,0),0))</f>
        <v>0</v>
      </c>
      <c r="I433" s="57"/>
      <c r="J433" s="57"/>
      <c r="K433" s="57"/>
      <c r="L433" s="57"/>
      <c r="M433" s="58" t="str">
        <f t="shared" si="59"/>
        <v/>
      </c>
      <c r="N433" s="73"/>
      <c r="AC433" s="149"/>
    </row>
    <row r="434" spans="1:29">
      <c r="A434" s="97" t="str">
        <f t="shared" si="57"/>
        <v/>
      </c>
      <c r="B434" s="98" t="str">
        <f t="shared" si="56"/>
        <v/>
      </c>
      <c r="C434" s="99"/>
      <c r="D434" s="137"/>
      <c r="E434" s="100"/>
      <c r="F434" s="57"/>
      <c r="G434" s="58">
        <f t="shared" si="58"/>
        <v>0</v>
      </c>
      <c r="H434" s="58">
        <f>IF(E434="",0,IFERROR(VLOOKUP(E434,档案费管理台账!$D$4:$H$1000,5,0),0))</f>
        <v>0</v>
      </c>
      <c r="I434" s="57"/>
      <c r="J434" s="57"/>
      <c r="K434" s="57"/>
      <c r="L434" s="57"/>
      <c r="M434" s="58" t="str">
        <f t="shared" si="59"/>
        <v/>
      </c>
      <c r="N434" s="73"/>
      <c r="AC434" s="149"/>
    </row>
    <row r="435" spans="1:29">
      <c r="A435" s="97" t="str">
        <f t="shared" si="57"/>
        <v/>
      </c>
      <c r="B435" s="98" t="str">
        <f t="shared" si="56"/>
        <v/>
      </c>
      <c r="C435" s="99"/>
      <c r="D435" s="137"/>
      <c r="E435" s="100"/>
      <c r="F435" s="57"/>
      <c r="G435" s="58">
        <f t="shared" si="58"/>
        <v>0</v>
      </c>
      <c r="H435" s="58">
        <f>IF(E435="",0,IFERROR(VLOOKUP(E435,档案费管理台账!$D$4:$H$1000,5,0),0))</f>
        <v>0</v>
      </c>
      <c r="I435" s="57"/>
      <c r="J435" s="57"/>
      <c r="K435" s="57"/>
      <c r="L435" s="57"/>
      <c r="M435" s="58" t="str">
        <f t="shared" si="59"/>
        <v/>
      </c>
      <c r="N435" s="73"/>
      <c r="AC435" s="149"/>
    </row>
    <row r="436" spans="1:29">
      <c r="A436" s="97" t="str">
        <f t="shared" si="57"/>
        <v/>
      </c>
      <c r="B436" s="98" t="str">
        <f t="shared" si="56"/>
        <v/>
      </c>
      <c r="C436" s="99"/>
      <c r="D436" s="137"/>
      <c r="E436" s="100"/>
      <c r="F436" s="57"/>
      <c r="G436" s="58">
        <f t="shared" si="58"/>
        <v>0</v>
      </c>
      <c r="H436" s="58">
        <f>IF(E436="",0,IFERROR(VLOOKUP(E436,档案费管理台账!$D$4:$H$1000,5,0),0))</f>
        <v>0</v>
      </c>
      <c r="I436" s="57"/>
      <c r="J436" s="57"/>
      <c r="K436" s="57"/>
      <c r="L436" s="57"/>
      <c r="M436" s="58" t="str">
        <f t="shared" si="59"/>
        <v/>
      </c>
      <c r="N436" s="73"/>
      <c r="AC436" s="149"/>
    </row>
    <row r="437" spans="1:29">
      <c r="A437" s="97" t="str">
        <f t="shared" si="57"/>
        <v/>
      </c>
      <c r="B437" s="98" t="str">
        <f t="shared" si="56"/>
        <v/>
      </c>
      <c r="C437" s="99"/>
      <c r="D437" s="137"/>
      <c r="E437" s="100"/>
      <c r="F437" s="57"/>
      <c r="G437" s="58">
        <f t="shared" si="58"/>
        <v>0</v>
      </c>
      <c r="H437" s="58">
        <f>IF(E437="",0,IFERROR(VLOOKUP(E437,档案费管理台账!$D$4:$H$1000,5,0),0))</f>
        <v>0</v>
      </c>
      <c r="I437" s="57"/>
      <c r="J437" s="57"/>
      <c r="K437" s="57"/>
      <c r="L437" s="57"/>
      <c r="M437" s="58" t="str">
        <f t="shared" si="59"/>
        <v/>
      </c>
      <c r="N437" s="73"/>
      <c r="AC437" s="149"/>
    </row>
    <row r="438" spans="1:29">
      <c r="A438" s="97" t="str">
        <f t="shared" si="57"/>
        <v/>
      </c>
      <c r="B438" s="98" t="str">
        <f t="shared" si="56"/>
        <v/>
      </c>
      <c r="C438" s="99"/>
      <c r="D438" s="137"/>
      <c r="E438" s="100"/>
      <c r="F438" s="57"/>
      <c r="G438" s="58">
        <f t="shared" si="58"/>
        <v>0</v>
      </c>
      <c r="H438" s="58">
        <f>IF(E438="",0,IFERROR(VLOOKUP(E438,档案费管理台账!$D$4:$H$1000,5,0),0))</f>
        <v>0</v>
      </c>
      <c r="I438" s="57"/>
      <c r="J438" s="57"/>
      <c r="K438" s="57"/>
      <c r="L438" s="57"/>
      <c r="M438" s="58" t="str">
        <f t="shared" si="59"/>
        <v/>
      </c>
      <c r="N438" s="73"/>
      <c r="AC438" s="149"/>
    </row>
    <row r="439" spans="1:29">
      <c r="A439" s="97" t="str">
        <f t="shared" si="57"/>
        <v/>
      </c>
      <c r="B439" s="98" t="str">
        <f t="shared" si="56"/>
        <v/>
      </c>
      <c r="C439" s="99"/>
      <c r="D439" s="137"/>
      <c r="E439" s="100"/>
      <c r="F439" s="57"/>
      <c r="G439" s="58">
        <f t="shared" si="58"/>
        <v>0</v>
      </c>
      <c r="H439" s="58">
        <f>IF(E439="",0,IFERROR(VLOOKUP(E439,档案费管理台账!$D$4:$H$1000,5,0),0))</f>
        <v>0</v>
      </c>
      <c r="I439" s="57"/>
      <c r="J439" s="57"/>
      <c r="K439" s="57"/>
      <c r="L439" s="57"/>
      <c r="M439" s="58" t="str">
        <f t="shared" si="59"/>
        <v/>
      </c>
      <c r="N439" s="73"/>
      <c r="AC439" s="149"/>
    </row>
    <row r="440" spans="1:29">
      <c r="A440" s="97" t="str">
        <f t="shared" si="57"/>
        <v/>
      </c>
      <c r="B440" s="98" t="str">
        <f t="shared" si="56"/>
        <v/>
      </c>
      <c r="C440" s="99"/>
      <c r="D440" s="137"/>
      <c r="E440" s="100"/>
      <c r="F440" s="57"/>
      <c r="G440" s="58">
        <f t="shared" si="58"/>
        <v>0</v>
      </c>
      <c r="H440" s="58">
        <f>IF(E440="",0,IFERROR(VLOOKUP(E440,档案费管理台账!$D$4:$H$1000,5,0),0))</f>
        <v>0</v>
      </c>
      <c r="I440" s="57"/>
      <c r="J440" s="57"/>
      <c r="K440" s="57"/>
      <c r="L440" s="57"/>
      <c r="M440" s="58" t="str">
        <f t="shared" si="59"/>
        <v/>
      </c>
      <c r="N440" s="73"/>
      <c r="AC440" s="149"/>
    </row>
    <row r="441" spans="1:29">
      <c r="A441" s="97" t="str">
        <f t="shared" si="57"/>
        <v/>
      </c>
      <c r="B441" s="98" t="str">
        <f t="shared" si="56"/>
        <v/>
      </c>
      <c r="C441" s="99"/>
      <c r="D441" s="137"/>
      <c r="E441" s="100"/>
      <c r="F441" s="57"/>
      <c r="G441" s="58">
        <f t="shared" si="58"/>
        <v>0</v>
      </c>
      <c r="H441" s="58">
        <f>IF(E441="",0,IFERROR(VLOOKUP(E441,档案费管理台账!$D$4:$H$1000,5,0),0))</f>
        <v>0</v>
      </c>
      <c r="I441" s="57"/>
      <c r="J441" s="57"/>
      <c r="K441" s="57"/>
      <c r="L441" s="57"/>
      <c r="M441" s="58" t="str">
        <f t="shared" si="59"/>
        <v/>
      </c>
      <c r="N441" s="73"/>
      <c r="AC441" s="149"/>
    </row>
    <row r="442" spans="1:29">
      <c r="A442" s="97" t="str">
        <f t="shared" si="57"/>
        <v/>
      </c>
      <c r="B442" s="98" t="str">
        <f t="shared" si="56"/>
        <v/>
      </c>
      <c r="C442" s="99"/>
      <c r="D442" s="137"/>
      <c r="E442" s="100"/>
      <c r="F442" s="57"/>
      <c r="G442" s="58">
        <f t="shared" si="58"/>
        <v>0</v>
      </c>
      <c r="H442" s="58">
        <f>IF(E442="",0,IFERROR(VLOOKUP(E442,档案费管理台账!$D$4:$H$1000,5,0),0))</f>
        <v>0</v>
      </c>
      <c r="I442" s="57"/>
      <c r="J442" s="57"/>
      <c r="K442" s="57"/>
      <c r="L442" s="57"/>
      <c r="M442" s="58" t="str">
        <f t="shared" si="59"/>
        <v/>
      </c>
      <c r="N442" s="73"/>
      <c r="AC442" s="149"/>
    </row>
    <row r="443" spans="1:29">
      <c r="A443" s="97" t="str">
        <f t="shared" si="57"/>
        <v/>
      </c>
      <c r="B443" s="98" t="str">
        <f t="shared" si="56"/>
        <v/>
      </c>
      <c r="C443" s="99"/>
      <c r="D443" s="137"/>
      <c r="E443" s="100"/>
      <c r="F443" s="57"/>
      <c r="G443" s="58">
        <f t="shared" si="58"/>
        <v>0</v>
      </c>
      <c r="H443" s="58">
        <f>IF(E443="",0,IFERROR(VLOOKUP(E443,档案费管理台账!$D$4:$H$1000,5,0),0))</f>
        <v>0</v>
      </c>
      <c r="I443" s="57"/>
      <c r="J443" s="57"/>
      <c r="K443" s="57"/>
      <c r="L443" s="57"/>
      <c r="M443" s="58" t="str">
        <f t="shared" si="59"/>
        <v/>
      </c>
      <c r="N443" s="73"/>
      <c r="AC443" s="149"/>
    </row>
    <row r="444" spans="1:29">
      <c r="A444" s="97" t="str">
        <f t="shared" si="57"/>
        <v/>
      </c>
      <c r="B444" s="98" t="str">
        <f t="shared" si="56"/>
        <v/>
      </c>
      <c r="C444" s="99"/>
      <c r="D444" s="137"/>
      <c r="E444" s="100"/>
      <c r="F444" s="57"/>
      <c r="G444" s="58">
        <f t="shared" si="58"/>
        <v>0</v>
      </c>
      <c r="H444" s="58">
        <f>IF(E444="",0,IFERROR(VLOOKUP(E444,档案费管理台账!$D$4:$H$1000,5,0),0))</f>
        <v>0</v>
      </c>
      <c r="I444" s="57"/>
      <c r="J444" s="57"/>
      <c r="K444" s="57"/>
      <c r="L444" s="57"/>
      <c r="M444" s="58" t="str">
        <f t="shared" si="59"/>
        <v/>
      </c>
      <c r="N444" s="73"/>
      <c r="AC444" s="149"/>
    </row>
    <row r="445" spans="1:29">
      <c r="A445" s="97" t="str">
        <f t="shared" si="57"/>
        <v/>
      </c>
      <c r="B445" s="98" t="str">
        <f t="shared" si="56"/>
        <v/>
      </c>
      <c r="C445" s="99"/>
      <c r="D445" s="137"/>
      <c r="E445" s="100"/>
      <c r="F445" s="57"/>
      <c r="G445" s="58">
        <f t="shared" si="58"/>
        <v>0</v>
      </c>
      <c r="H445" s="58">
        <f>IF(E445="",0,IFERROR(VLOOKUP(E445,档案费管理台账!$D$4:$H$1000,5,0),0))</f>
        <v>0</v>
      </c>
      <c r="I445" s="57"/>
      <c r="J445" s="57"/>
      <c r="K445" s="57"/>
      <c r="L445" s="57"/>
      <c r="M445" s="58" t="str">
        <f t="shared" si="59"/>
        <v/>
      </c>
      <c r="N445" s="73"/>
      <c r="AC445" s="149"/>
    </row>
    <row r="446" spans="1:29">
      <c r="A446" s="97" t="str">
        <f t="shared" si="57"/>
        <v/>
      </c>
      <c r="B446" s="98" t="str">
        <f t="shared" si="56"/>
        <v/>
      </c>
      <c r="C446" s="99"/>
      <c r="D446" s="137"/>
      <c r="E446" s="100"/>
      <c r="F446" s="57"/>
      <c r="G446" s="58">
        <f t="shared" si="58"/>
        <v>0</v>
      </c>
      <c r="H446" s="58">
        <f>IF(E446="",0,IFERROR(VLOOKUP(E446,档案费管理台账!$D$4:$H$1000,5,0),0))</f>
        <v>0</v>
      </c>
      <c r="I446" s="57"/>
      <c r="J446" s="57"/>
      <c r="K446" s="57"/>
      <c r="L446" s="57"/>
      <c r="M446" s="58" t="str">
        <f t="shared" si="59"/>
        <v/>
      </c>
      <c r="N446" s="73"/>
      <c r="AC446" s="149"/>
    </row>
    <row r="447" spans="1:29">
      <c r="A447" s="97" t="str">
        <f t="shared" si="57"/>
        <v/>
      </c>
      <c r="B447" s="98" t="str">
        <f t="shared" si="56"/>
        <v/>
      </c>
      <c r="C447" s="99"/>
      <c r="D447" s="137"/>
      <c r="E447" s="100"/>
      <c r="F447" s="57"/>
      <c r="G447" s="58">
        <f t="shared" si="58"/>
        <v>0</v>
      </c>
      <c r="H447" s="58">
        <f>IF(E447="",0,IFERROR(VLOOKUP(E447,档案费管理台账!$D$4:$H$1000,5,0),0))</f>
        <v>0</v>
      </c>
      <c r="I447" s="57"/>
      <c r="J447" s="57"/>
      <c r="K447" s="57"/>
      <c r="L447" s="57"/>
      <c r="M447" s="58" t="str">
        <f t="shared" si="59"/>
        <v/>
      </c>
      <c r="N447" s="73"/>
      <c r="AC447" s="149"/>
    </row>
    <row r="448" spans="1:29">
      <c r="A448" s="97" t="str">
        <f t="shared" si="57"/>
        <v/>
      </c>
      <c r="B448" s="98" t="str">
        <f t="shared" si="56"/>
        <v/>
      </c>
      <c r="C448" s="99"/>
      <c r="D448" s="137"/>
      <c r="E448" s="100"/>
      <c r="F448" s="57"/>
      <c r="G448" s="58">
        <f t="shared" si="58"/>
        <v>0</v>
      </c>
      <c r="H448" s="58">
        <f>IF(E448="",0,IFERROR(VLOOKUP(E448,档案费管理台账!$D$4:$H$1000,5,0),0))</f>
        <v>0</v>
      </c>
      <c r="I448" s="57"/>
      <c r="J448" s="57"/>
      <c r="K448" s="57"/>
      <c r="L448" s="57"/>
      <c r="M448" s="58" t="str">
        <f t="shared" si="59"/>
        <v/>
      </c>
      <c r="N448" s="73"/>
      <c r="AC448" s="149"/>
    </row>
    <row r="449" spans="1:29">
      <c r="A449" s="97" t="str">
        <f t="shared" si="57"/>
        <v/>
      </c>
      <c r="B449" s="98" t="str">
        <f t="shared" si="56"/>
        <v/>
      </c>
      <c r="C449" s="99"/>
      <c r="D449" s="137"/>
      <c r="E449" s="100"/>
      <c r="F449" s="57"/>
      <c r="G449" s="58">
        <f t="shared" si="58"/>
        <v>0</v>
      </c>
      <c r="H449" s="58">
        <f>IF(E449="",0,IFERROR(VLOOKUP(E449,档案费管理台账!$D$4:$H$1000,5,0),0))</f>
        <v>0</v>
      </c>
      <c r="I449" s="57"/>
      <c r="J449" s="57"/>
      <c r="K449" s="57"/>
      <c r="L449" s="57"/>
      <c r="M449" s="58" t="str">
        <f t="shared" si="59"/>
        <v/>
      </c>
      <c r="N449" s="73"/>
      <c r="AC449" s="149"/>
    </row>
    <row r="450" spans="1:29">
      <c r="A450" s="97" t="str">
        <f t="shared" si="57"/>
        <v/>
      </c>
      <c r="B450" s="98" t="str">
        <f t="shared" si="56"/>
        <v/>
      </c>
      <c r="C450" s="99"/>
      <c r="D450" s="137"/>
      <c r="E450" s="100"/>
      <c r="F450" s="57"/>
      <c r="G450" s="58">
        <f t="shared" si="58"/>
        <v>0</v>
      </c>
      <c r="H450" s="58">
        <f>IF(E450="",0,IFERROR(VLOOKUP(E450,档案费管理台账!$D$4:$H$1000,5,0),0))</f>
        <v>0</v>
      </c>
      <c r="I450" s="57"/>
      <c r="J450" s="57"/>
      <c r="K450" s="57"/>
      <c r="L450" s="57"/>
      <c r="M450" s="58" t="str">
        <f t="shared" si="59"/>
        <v/>
      </c>
      <c r="N450" s="73"/>
      <c r="AC450" s="149"/>
    </row>
    <row r="451" spans="1:29">
      <c r="A451" s="97" t="str">
        <f t="shared" si="57"/>
        <v/>
      </c>
      <c r="B451" s="98" t="str">
        <f t="shared" si="56"/>
        <v/>
      </c>
      <c r="C451" s="99"/>
      <c r="D451" s="137"/>
      <c r="E451" s="100"/>
      <c r="F451" s="57"/>
      <c r="G451" s="58">
        <f t="shared" si="58"/>
        <v>0</v>
      </c>
      <c r="H451" s="58">
        <f>IF(E451="",0,IFERROR(VLOOKUP(E451,档案费管理台账!$D$4:$H$1000,5,0),0))</f>
        <v>0</v>
      </c>
      <c r="I451" s="57"/>
      <c r="J451" s="57"/>
      <c r="K451" s="57"/>
      <c r="L451" s="57"/>
      <c r="M451" s="58" t="str">
        <f t="shared" si="59"/>
        <v/>
      </c>
      <c r="N451" s="73"/>
      <c r="AC451" s="149"/>
    </row>
    <row r="452" spans="1:29">
      <c r="A452" s="97" t="str">
        <f t="shared" si="57"/>
        <v/>
      </c>
      <c r="B452" s="98" t="str">
        <f t="shared" si="56"/>
        <v/>
      </c>
      <c r="C452" s="99"/>
      <c r="D452" s="137"/>
      <c r="E452" s="100"/>
      <c r="F452" s="57"/>
      <c r="G452" s="58">
        <f t="shared" si="58"/>
        <v>0</v>
      </c>
      <c r="H452" s="58">
        <f>IF(E452="",0,IFERROR(VLOOKUP(E452,档案费管理台账!$D$4:$H$1000,5,0),0))</f>
        <v>0</v>
      </c>
      <c r="I452" s="57"/>
      <c r="J452" s="57"/>
      <c r="K452" s="57"/>
      <c r="L452" s="57"/>
      <c r="M452" s="58" t="str">
        <f t="shared" si="59"/>
        <v/>
      </c>
      <c r="N452" s="73"/>
      <c r="AC452" s="149"/>
    </row>
    <row r="453" spans="1:29">
      <c r="A453" s="97" t="str">
        <f t="shared" si="57"/>
        <v/>
      </c>
      <c r="B453" s="98" t="str">
        <f t="shared" si="56"/>
        <v/>
      </c>
      <c r="C453" s="99"/>
      <c r="D453" s="137"/>
      <c r="E453" s="100"/>
      <c r="F453" s="57"/>
      <c r="G453" s="58">
        <f t="shared" si="58"/>
        <v>0</v>
      </c>
      <c r="H453" s="58">
        <f>IF(E453="",0,IFERROR(VLOOKUP(E453,档案费管理台账!$D$4:$H$1000,5,0),0))</f>
        <v>0</v>
      </c>
      <c r="I453" s="57"/>
      <c r="J453" s="57"/>
      <c r="K453" s="57"/>
      <c r="L453" s="57"/>
      <c r="M453" s="58" t="str">
        <f t="shared" si="59"/>
        <v/>
      </c>
      <c r="N453" s="73"/>
      <c r="AC453" s="149"/>
    </row>
    <row r="454" spans="1:29">
      <c r="A454" s="97" t="str">
        <f t="shared" si="57"/>
        <v/>
      </c>
      <c r="B454" s="98" t="str">
        <f t="shared" si="56"/>
        <v/>
      </c>
      <c r="C454" s="99"/>
      <c r="D454" s="137"/>
      <c r="E454" s="100"/>
      <c r="F454" s="57"/>
      <c r="G454" s="58">
        <f t="shared" si="58"/>
        <v>0</v>
      </c>
      <c r="H454" s="58">
        <f>IF(E454="",0,IFERROR(VLOOKUP(E454,档案费管理台账!$D$4:$H$1000,5,0),0))</f>
        <v>0</v>
      </c>
      <c r="I454" s="57"/>
      <c r="J454" s="57"/>
      <c r="K454" s="57"/>
      <c r="L454" s="57"/>
      <c r="M454" s="58" t="str">
        <f t="shared" si="59"/>
        <v/>
      </c>
      <c r="N454" s="73"/>
      <c r="AC454" s="149"/>
    </row>
    <row r="455" spans="1:29">
      <c r="A455" s="97" t="str">
        <f t="shared" si="57"/>
        <v/>
      </c>
      <c r="B455" s="98" t="str">
        <f t="shared" si="56"/>
        <v/>
      </c>
      <c r="C455" s="99"/>
      <c r="D455" s="137"/>
      <c r="E455" s="100"/>
      <c r="F455" s="57"/>
      <c r="G455" s="58">
        <f t="shared" si="58"/>
        <v>0</v>
      </c>
      <c r="H455" s="58">
        <f>IF(E455="",0,IFERROR(VLOOKUP(E455,档案费管理台账!$D$4:$H$1000,5,0),0))</f>
        <v>0</v>
      </c>
      <c r="I455" s="57"/>
      <c r="J455" s="57"/>
      <c r="K455" s="57"/>
      <c r="L455" s="57"/>
      <c r="M455" s="58" t="str">
        <f t="shared" si="59"/>
        <v/>
      </c>
      <c r="N455" s="73"/>
      <c r="AC455" s="149"/>
    </row>
    <row r="456" spans="1:29">
      <c r="A456" s="97" t="str">
        <f t="shared" si="57"/>
        <v/>
      </c>
      <c r="B456" s="98" t="str">
        <f t="shared" si="56"/>
        <v/>
      </c>
      <c r="C456" s="99"/>
      <c r="D456" s="137"/>
      <c r="E456" s="100"/>
      <c r="F456" s="57"/>
      <c r="G456" s="58">
        <f t="shared" si="58"/>
        <v>0</v>
      </c>
      <c r="H456" s="58">
        <f>IF(E456="",0,IFERROR(VLOOKUP(E456,档案费管理台账!$D$4:$H$1000,5,0),0))</f>
        <v>0</v>
      </c>
      <c r="I456" s="57"/>
      <c r="J456" s="57"/>
      <c r="K456" s="57"/>
      <c r="L456" s="57"/>
      <c r="M456" s="58" t="str">
        <f t="shared" si="59"/>
        <v/>
      </c>
      <c r="N456" s="73"/>
      <c r="AC456" s="149"/>
    </row>
    <row r="457" spans="1:29">
      <c r="A457" s="97" t="str">
        <f t="shared" si="57"/>
        <v/>
      </c>
      <c r="B457" s="98" t="str">
        <f t="shared" si="56"/>
        <v/>
      </c>
      <c r="C457" s="99"/>
      <c r="D457" s="137"/>
      <c r="E457" s="100"/>
      <c r="F457" s="57"/>
      <c r="G457" s="58">
        <f t="shared" si="58"/>
        <v>0</v>
      </c>
      <c r="H457" s="58">
        <f>IF(E457="",0,IFERROR(VLOOKUP(E457,档案费管理台账!$D$4:$H$1000,5,0),0))</f>
        <v>0</v>
      </c>
      <c r="I457" s="57"/>
      <c r="J457" s="57"/>
      <c r="K457" s="57"/>
      <c r="L457" s="57"/>
      <c r="M457" s="58" t="str">
        <f t="shared" si="59"/>
        <v/>
      </c>
      <c r="N457" s="73"/>
      <c r="AC457" s="149"/>
    </row>
    <row r="458" spans="1:29">
      <c r="A458" s="97" t="str">
        <f t="shared" si="57"/>
        <v/>
      </c>
      <c r="B458" s="98" t="str">
        <f t="shared" si="56"/>
        <v/>
      </c>
      <c r="C458" s="99"/>
      <c r="D458" s="137"/>
      <c r="E458" s="100"/>
      <c r="F458" s="57"/>
      <c r="G458" s="58">
        <f t="shared" si="58"/>
        <v>0</v>
      </c>
      <c r="H458" s="58">
        <f>IF(E458="",0,IFERROR(VLOOKUP(E458,档案费管理台账!$D$4:$H$1000,5,0),0))</f>
        <v>0</v>
      </c>
      <c r="I458" s="57"/>
      <c r="J458" s="57"/>
      <c r="K458" s="57"/>
      <c r="L458" s="57"/>
      <c r="M458" s="58" t="str">
        <f t="shared" si="59"/>
        <v/>
      </c>
      <c r="N458" s="73"/>
      <c r="AC458" s="149"/>
    </row>
    <row r="459" spans="1:29">
      <c r="A459" s="97" t="str">
        <f t="shared" si="57"/>
        <v/>
      </c>
      <c r="B459" s="98" t="str">
        <f t="shared" si="56"/>
        <v/>
      </c>
      <c r="C459" s="99"/>
      <c r="D459" s="137"/>
      <c r="E459" s="100"/>
      <c r="F459" s="57"/>
      <c r="G459" s="58">
        <f t="shared" si="58"/>
        <v>0</v>
      </c>
      <c r="H459" s="58">
        <f>IF(E459="",0,IFERROR(VLOOKUP(E459,档案费管理台账!$D$4:$H$1000,5,0),0))</f>
        <v>0</v>
      </c>
      <c r="I459" s="57"/>
      <c r="J459" s="57"/>
      <c r="K459" s="57"/>
      <c r="L459" s="57"/>
      <c r="M459" s="58" t="str">
        <f t="shared" si="59"/>
        <v/>
      </c>
      <c r="N459" s="73"/>
      <c r="AC459" s="149"/>
    </row>
    <row r="460" spans="1:29">
      <c r="A460" s="97" t="str">
        <f t="shared" si="57"/>
        <v/>
      </c>
      <c r="B460" s="98" t="str">
        <f t="shared" si="56"/>
        <v/>
      </c>
      <c r="C460" s="99"/>
      <c r="D460" s="137"/>
      <c r="E460" s="100"/>
      <c r="F460" s="57"/>
      <c r="G460" s="58">
        <f t="shared" si="58"/>
        <v>0</v>
      </c>
      <c r="H460" s="58">
        <f>IF(E460="",0,IFERROR(VLOOKUP(E460,档案费管理台账!$D$4:$H$1000,5,0),0))</f>
        <v>0</v>
      </c>
      <c r="I460" s="57"/>
      <c r="J460" s="57"/>
      <c r="K460" s="57"/>
      <c r="L460" s="57"/>
      <c r="M460" s="58" t="str">
        <f t="shared" si="59"/>
        <v/>
      </c>
      <c r="N460" s="73"/>
      <c r="AC460" s="149"/>
    </row>
    <row r="461" spans="1:29">
      <c r="A461" s="97" t="str">
        <f t="shared" si="57"/>
        <v/>
      </c>
      <c r="B461" s="98" t="str">
        <f t="shared" si="56"/>
        <v/>
      </c>
      <c r="C461" s="99"/>
      <c r="D461" s="137"/>
      <c r="E461" s="100"/>
      <c r="F461" s="57"/>
      <c r="G461" s="58">
        <f t="shared" si="58"/>
        <v>0</v>
      </c>
      <c r="H461" s="58">
        <f>IF(E461="",0,IFERROR(VLOOKUP(E461,档案费管理台账!$D$4:$H$1000,5,0),0))</f>
        <v>0</v>
      </c>
      <c r="I461" s="57"/>
      <c r="J461" s="57"/>
      <c r="K461" s="57"/>
      <c r="L461" s="57"/>
      <c r="M461" s="58" t="str">
        <f t="shared" si="59"/>
        <v/>
      </c>
      <c r="N461" s="73"/>
      <c r="AC461" s="149"/>
    </row>
    <row r="462" spans="1:29">
      <c r="A462" s="97" t="str">
        <f t="shared" si="57"/>
        <v/>
      </c>
      <c r="B462" s="98" t="str">
        <f t="shared" si="56"/>
        <v/>
      </c>
      <c r="C462" s="99"/>
      <c r="D462" s="137"/>
      <c r="E462" s="100"/>
      <c r="F462" s="57"/>
      <c r="G462" s="58">
        <f t="shared" si="58"/>
        <v>0</v>
      </c>
      <c r="H462" s="58">
        <f>IF(E462="",0,IFERROR(VLOOKUP(E462,档案费管理台账!$D$4:$H$1000,5,0),0))</f>
        <v>0</v>
      </c>
      <c r="I462" s="57"/>
      <c r="J462" s="57"/>
      <c r="K462" s="57"/>
      <c r="L462" s="57"/>
      <c r="M462" s="58" t="str">
        <f t="shared" si="59"/>
        <v/>
      </c>
      <c r="N462" s="73"/>
      <c r="AC462" s="149"/>
    </row>
    <row r="463" spans="1:29">
      <c r="A463" s="97" t="str">
        <f t="shared" si="57"/>
        <v/>
      </c>
      <c r="B463" s="98" t="str">
        <f t="shared" si="56"/>
        <v/>
      </c>
      <c r="C463" s="99"/>
      <c r="D463" s="137"/>
      <c r="E463" s="100"/>
      <c r="F463" s="57"/>
      <c r="G463" s="58">
        <f t="shared" si="58"/>
        <v>0</v>
      </c>
      <c r="H463" s="58">
        <f>IF(E463="",0,IFERROR(VLOOKUP(E463,档案费管理台账!$D$4:$H$1000,5,0),0))</f>
        <v>0</v>
      </c>
      <c r="I463" s="57"/>
      <c r="J463" s="57"/>
      <c r="K463" s="57"/>
      <c r="L463" s="57"/>
      <c r="M463" s="58" t="str">
        <f t="shared" si="59"/>
        <v/>
      </c>
      <c r="N463" s="73"/>
      <c r="AC463" s="149"/>
    </row>
    <row r="464" spans="1:29">
      <c r="A464" s="97" t="str">
        <f t="shared" si="57"/>
        <v/>
      </c>
      <c r="B464" s="98" t="str">
        <f t="shared" si="56"/>
        <v/>
      </c>
      <c r="C464" s="99"/>
      <c r="D464" s="137"/>
      <c r="E464" s="100"/>
      <c r="F464" s="57"/>
      <c r="G464" s="58">
        <f t="shared" si="58"/>
        <v>0</v>
      </c>
      <c r="H464" s="58">
        <f>IF(E464="",0,IFERROR(VLOOKUP(E464,档案费管理台账!$D$4:$H$1000,5,0),0))</f>
        <v>0</v>
      </c>
      <c r="I464" s="57"/>
      <c r="J464" s="57"/>
      <c r="K464" s="57"/>
      <c r="L464" s="57"/>
      <c r="M464" s="58" t="str">
        <f t="shared" si="59"/>
        <v/>
      </c>
      <c r="N464" s="73"/>
      <c r="AC464" s="149"/>
    </row>
    <row r="465" spans="1:29">
      <c r="A465" s="97" t="str">
        <f t="shared" si="57"/>
        <v/>
      </c>
      <c r="B465" s="98" t="str">
        <f t="shared" si="56"/>
        <v/>
      </c>
      <c r="C465" s="99"/>
      <c r="D465" s="137"/>
      <c r="E465" s="100"/>
      <c r="F465" s="57"/>
      <c r="G465" s="58">
        <f t="shared" si="58"/>
        <v>0</v>
      </c>
      <c r="H465" s="58">
        <f>IF(E465="",0,IFERROR(VLOOKUP(E465,档案费管理台账!$D$4:$H$1000,5,0),0))</f>
        <v>0</v>
      </c>
      <c r="I465" s="57"/>
      <c r="J465" s="57"/>
      <c r="K465" s="57"/>
      <c r="L465" s="57"/>
      <c r="M465" s="58" t="str">
        <f t="shared" si="59"/>
        <v/>
      </c>
      <c r="N465" s="73"/>
      <c r="AC465" s="149"/>
    </row>
    <row r="466" spans="1:29">
      <c r="A466" s="97" t="str">
        <f t="shared" si="57"/>
        <v/>
      </c>
      <c r="B466" s="98" t="str">
        <f t="shared" si="56"/>
        <v/>
      </c>
      <c r="C466" s="99"/>
      <c r="D466" s="137"/>
      <c r="E466" s="100"/>
      <c r="F466" s="57"/>
      <c r="G466" s="58">
        <f t="shared" si="58"/>
        <v>0</v>
      </c>
      <c r="H466" s="58">
        <f>IF(E466="",0,IFERROR(VLOOKUP(E466,档案费管理台账!$D$4:$H$1000,5,0),0))</f>
        <v>0</v>
      </c>
      <c r="I466" s="57"/>
      <c r="J466" s="57"/>
      <c r="K466" s="57"/>
      <c r="L466" s="57"/>
      <c r="M466" s="58" t="str">
        <f t="shared" si="59"/>
        <v/>
      </c>
      <c r="N466" s="73"/>
      <c r="AC466" s="149"/>
    </row>
    <row r="467" spans="1:29">
      <c r="A467" s="97" t="str">
        <f t="shared" si="57"/>
        <v/>
      </c>
      <c r="B467" s="98" t="str">
        <f t="shared" si="56"/>
        <v/>
      </c>
      <c r="C467" s="99"/>
      <c r="D467" s="137"/>
      <c r="E467" s="100"/>
      <c r="F467" s="57"/>
      <c r="G467" s="58">
        <f t="shared" si="58"/>
        <v>0</v>
      </c>
      <c r="H467" s="58">
        <f>IF(E467="",0,IFERROR(VLOOKUP(E467,档案费管理台账!$D$4:$H$1000,5,0),0))</f>
        <v>0</v>
      </c>
      <c r="I467" s="57"/>
      <c r="J467" s="57"/>
      <c r="K467" s="57"/>
      <c r="L467" s="57"/>
      <c r="M467" s="58" t="str">
        <f t="shared" si="59"/>
        <v/>
      </c>
      <c r="N467" s="73"/>
      <c r="AC467" s="149"/>
    </row>
    <row r="468" spans="1:29">
      <c r="A468" s="97" t="str">
        <f t="shared" si="57"/>
        <v/>
      </c>
      <c r="B468" s="98" t="str">
        <f t="shared" si="56"/>
        <v/>
      </c>
      <c r="C468" s="99"/>
      <c r="D468" s="137"/>
      <c r="E468" s="100"/>
      <c r="F468" s="57"/>
      <c r="G468" s="58">
        <f t="shared" si="58"/>
        <v>0</v>
      </c>
      <c r="H468" s="58">
        <f>IF(E468="",0,IFERROR(VLOOKUP(E468,档案费管理台账!$D$4:$H$1000,5,0),0))</f>
        <v>0</v>
      </c>
      <c r="I468" s="57"/>
      <c r="J468" s="57"/>
      <c r="K468" s="57"/>
      <c r="L468" s="57"/>
      <c r="M468" s="58" t="str">
        <f t="shared" si="59"/>
        <v/>
      </c>
      <c r="N468" s="73"/>
      <c r="AC468" s="149"/>
    </row>
    <row r="469" spans="1:29">
      <c r="A469" s="97" t="str">
        <f t="shared" si="57"/>
        <v/>
      </c>
      <c r="B469" s="98" t="str">
        <f t="shared" si="56"/>
        <v/>
      </c>
      <c r="C469" s="99"/>
      <c r="D469" s="137"/>
      <c r="E469" s="100"/>
      <c r="F469" s="57"/>
      <c r="G469" s="58">
        <f t="shared" si="58"/>
        <v>0</v>
      </c>
      <c r="H469" s="58">
        <f>IF(E469="",0,IFERROR(VLOOKUP(E469,档案费管理台账!$D$4:$H$1000,5,0),0))</f>
        <v>0</v>
      </c>
      <c r="I469" s="57"/>
      <c r="J469" s="57"/>
      <c r="K469" s="57"/>
      <c r="L469" s="57"/>
      <c r="M469" s="58" t="str">
        <f t="shared" si="59"/>
        <v/>
      </c>
      <c r="N469" s="73"/>
      <c r="AC469" s="149"/>
    </row>
    <row r="470" spans="1:29">
      <c r="A470" s="97" t="str">
        <f t="shared" si="57"/>
        <v/>
      </c>
      <c r="B470" s="98" t="str">
        <f t="shared" si="56"/>
        <v/>
      </c>
      <c r="C470" s="99"/>
      <c r="D470" s="137"/>
      <c r="E470" s="100"/>
      <c r="F470" s="57"/>
      <c r="G470" s="58">
        <f t="shared" si="58"/>
        <v>0</v>
      </c>
      <c r="H470" s="58">
        <f>IF(E470="",0,IFERROR(VLOOKUP(E470,档案费管理台账!$D$4:$H$1000,5,0),0))</f>
        <v>0</v>
      </c>
      <c r="I470" s="57"/>
      <c r="J470" s="57"/>
      <c r="K470" s="57"/>
      <c r="L470" s="57"/>
      <c r="M470" s="58" t="str">
        <f t="shared" si="59"/>
        <v/>
      </c>
      <c r="N470" s="73"/>
      <c r="AC470" s="149"/>
    </row>
    <row r="471" spans="1:29">
      <c r="A471" s="97" t="str">
        <f t="shared" si="57"/>
        <v/>
      </c>
      <c r="B471" s="98" t="str">
        <f t="shared" si="56"/>
        <v/>
      </c>
      <c r="C471" s="99"/>
      <c r="D471" s="137"/>
      <c r="E471" s="100"/>
      <c r="F471" s="57"/>
      <c r="G471" s="58">
        <f t="shared" si="58"/>
        <v>0</v>
      </c>
      <c r="H471" s="58">
        <f>IF(E471="",0,IFERROR(VLOOKUP(E471,档案费管理台账!$D$4:$H$1000,5,0),0))</f>
        <v>0</v>
      </c>
      <c r="I471" s="57"/>
      <c r="J471" s="57"/>
      <c r="K471" s="57"/>
      <c r="L471" s="57"/>
      <c r="M471" s="58" t="str">
        <f t="shared" si="59"/>
        <v/>
      </c>
      <c r="N471" s="73"/>
      <c r="AC471" s="149"/>
    </row>
    <row r="472" spans="1:29">
      <c r="A472" s="97" t="str">
        <f t="shared" si="57"/>
        <v/>
      </c>
      <c r="B472" s="98" t="str">
        <f t="shared" si="56"/>
        <v/>
      </c>
      <c r="C472" s="99"/>
      <c r="D472" s="137"/>
      <c r="E472" s="100"/>
      <c r="F472" s="57"/>
      <c r="G472" s="58">
        <f t="shared" si="58"/>
        <v>0</v>
      </c>
      <c r="H472" s="58">
        <f>IF(E472="",0,IFERROR(VLOOKUP(E472,档案费管理台账!$D$4:$H$1000,5,0),0))</f>
        <v>0</v>
      </c>
      <c r="I472" s="57"/>
      <c r="J472" s="57"/>
      <c r="K472" s="57"/>
      <c r="L472" s="57"/>
      <c r="M472" s="58" t="str">
        <f t="shared" si="59"/>
        <v/>
      </c>
      <c r="N472" s="73"/>
      <c r="AC472" s="149"/>
    </row>
    <row r="473" spans="1:29">
      <c r="A473" s="97" t="str">
        <f t="shared" si="57"/>
        <v/>
      </c>
      <c r="B473" s="98" t="str">
        <f t="shared" si="56"/>
        <v/>
      </c>
      <c r="C473" s="99"/>
      <c r="D473" s="137"/>
      <c r="E473" s="100"/>
      <c r="F473" s="57"/>
      <c r="G473" s="58">
        <f t="shared" si="58"/>
        <v>0</v>
      </c>
      <c r="H473" s="58">
        <f>IF(E473="",0,IFERROR(VLOOKUP(E473,档案费管理台账!$D$4:$H$1000,5,0),0))</f>
        <v>0</v>
      </c>
      <c r="I473" s="57"/>
      <c r="J473" s="57"/>
      <c r="K473" s="57"/>
      <c r="L473" s="57"/>
      <c r="M473" s="58" t="str">
        <f t="shared" si="59"/>
        <v/>
      </c>
      <c r="N473" s="73"/>
      <c r="AC473" s="149"/>
    </row>
    <row r="474" spans="1:29">
      <c r="A474" s="97" t="str">
        <f t="shared" si="57"/>
        <v/>
      </c>
      <c r="B474" s="98" t="str">
        <f t="shared" si="56"/>
        <v/>
      </c>
      <c r="C474" s="99"/>
      <c r="D474" s="137"/>
      <c r="E474" s="100"/>
      <c r="F474" s="57"/>
      <c r="G474" s="58">
        <f t="shared" si="58"/>
        <v>0</v>
      </c>
      <c r="H474" s="58">
        <f>IF(E474="",0,IFERROR(VLOOKUP(E474,档案费管理台账!$D$4:$H$1000,5,0),0))</f>
        <v>0</v>
      </c>
      <c r="I474" s="57"/>
      <c r="J474" s="57"/>
      <c r="K474" s="57"/>
      <c r="L474" s="57"/>
      <c r="M474" s="58" t="str">
        <f t="shared" si="59"/>
        <v/>
      </c>
      <c r="N474" s="73"/>
      <c r="AC474" s="149"/>
    </row>
    <row r="475" spans="1:29">
      <c r="A475" s="97" t="str">
        <f t="shared" si="57"/>
        <v/>
      </c>
      <c r="B475" s="98" t="str">
        <f t="shared" si="56"/>
        <v/>
      </c>
      <c r="C475" s="99"/>
      <c r="D475" s="137"/>
      <c r="E475" s="100"/>
      <c r="F475" s="57"/>
      <c r="G475" s="58">
        <f t="shared" si="58"/>
        <v>0</v>
      </c>
      <c r="H475" s="58">
        <f>IF(E475="",0,IFERROR(VLOOKUP(E475,档案费管理台账!$D$4:$H$1000,5,0),0))</f>
        <v>0</v>
      </c>
      <c r="I475" s="57"/>
      <c r="J475" s="57"/>
      <c r="K475" s="57"/>
      <c r="L475" s="57"/>
      <c r="M475" s="58" t="str">
        <f t="shared" si="59"/>
        <v/>
      </c>
      <c r="N475" s="73"/>
      <c r="AC475" s="149"/>
    </row>
    <row r="476" spans="1:29">
      <c r="A476" s="97" t="str">
        <f t="shared" si="57"/>
        <v/>
      </c>
      <c r="B476" s="98" t="str">
        <f t="shared" si="56"/>
        <v/>
      </c>
      <c r="C476" s="99"/>
      <c r="D476" s="137"/>
      <c r="E476" s="100"/>
      <c r="F476" s="57"/>
      <c r="G476" s="58">
        <f t="shared" si="58"/>
        <v>0</v>
      </c>
      <c r="H476" s="58">
        <f>IF(E476="",0,IFERROR(VLOOKUP(E476,档案费管理台账!$D$4:$H$1000,5,0),0))</f>
        <v>0</v>
      </c>
      <c r="I476" s="57"/>
      <c r="J476" s="57"/>
      <c r="K476" s="57"/>
      <c r="L476" s="57"/>
      <c r="M476" s="58" t="str">
        <f t="shared" si="59"/>
        <v/>
      </c>
      <c r="N476" s="73"/>
      <c r="AC476" s="149"/>
    </row>
    <row r="477" spans="1:29">
      <c r="A477" s="97" t="str">
        <f t="shared" si="57"/>
        <v/>
      </c>
      <c r="B477" s="98" t="str">
        <f t="shared" si="56"/>
        <v/>
      </c>
      <c r="C477" s="99"/>
      <c r="D477" s="137"/>
      <c r="E477" s="100"/>
      <c r="F477" s="57"/>
      <c r="G477" s="58">
        <f t="shared" si="58"/>
        <v>0</v>
      </c>
      <c r="H477" s="58">
        <f>IF(E477="",0,IFERROR(VLOOKUP(E477,档案费管理台账!$D$4:$H$1000,5,0),0))</f>
        <v>0</v>
      </c>
      <c r="I477" s="57"/>
      <c r="J477" s="57"/>
      <c r="K477" s="57"/>
      <c r="L477" s="57"/>
      <c r="M477" s="58" t="str">
        <f t="shared" si="59"/>
        <v/>
      </c>
      <c r="N477" s="73"/>
      <c r="AC477" s="149"/>
    </row>
    <row r="478" spans="1:29">
      <c r="A478" s="97" t="str">
        <f t="shared" si="57"/>
        <v/>
      </c>
      <c r="B478" s="98" t="str">
        <f t="shared" si="56"/>
        <v/>
      </c>
      <c r="C478" s="99"/>
      <c r="D478" s="137"/>
      <c r="E478" s="100"/>
      <c r="F478" s="57"/>
      <c r="G478" s="58">
        <f t="shared" si="58"/>
        <v>0</v>
      </c>
      <c r="H478" s="58">
        <f>IF(E478="",0,IFERROR(VLOOKUP(E478,档案费管理台账!$D$4:$H$1000,5,0),0))</f>
        <v>0</v>
      </c>
      <c r="I478" s="57"/>
      <c r="J478" s="57"/>
      <c r="K478" s="57"/>
      <c r="L478" s="57"/>
      <c r="M478" s="58" t="str">
        <f t="shared" si="59"/>
        <v/>
      </c>
      <c r="N478" s="73"/>
      <c r="AC478" s="149"/>
    </row>
    <row r="479" spans="1:29">
      <c r="A479" s="97" t="str">
        <f t="shared" si="57"/>
        <v/>
      </c>
      <c r="B479" s="98" t="str">
        <f t="shared" si="56"/>
        <v/>
      </c>
      <c r="C479" s="99"/>
      <c r="D479" s="137"/>
      <c r="E479" s="100"/>
      <c r="F479" s="57"/>
      <c r="G479" s="58">
        <f t="shared" si="58"/>
        <v>0</v>
      </c>
      <c r="H479" s="58">
        <f>IF(E479="",0,IFERROR(VLOOKUP(E479,档案费管理台账!$D$4:$H$1000,5,0),0))</f>
        <v>0</v>
      </c>
      <c r="I479" s="57"/>
      <c r="J479" s="57"/>
      <c r="K479" s="57"/>
      <c r="L479" s="57"/>
      <c r="M479" s="58" t="str">
        <f t="shared" si="59"/>
        <v/>
      </c>
      <c r="N479" s="73"/>
      <c r="AC479" s="149"/>
    </row>
    <row r="480" spans="1:29">
      <c r="A480" s="97" t="str">
        <f t="shared" si="57"/>
        <v/>
      </c>
      <c r="B480" s="98" t="str">
        <f t="shared" si="56"/>
        <v/>
      </c>
      <c r="C480" s="99"/>
      <c r="D480" s="137"/>
      <c r="E480" s="100"/>
      <c r="F480" s="57"/>
      <c r="G480" s="58">
        <f t="shared" si="58"/>
        <v>0</v>
      </c>
      <c r="H480" s="58">
        <f>IF(E480="",0,IFERROR(VLOOKUP(E480,档案费管理台账!$D$4:$H$1000,5,0),0))</f>
        <v>0</v>
      </c>
      <c r="I480" s="57"/>
      <c r="J480" s="57"/>
      <c r="K480" s="57"/>
      <c r="L480" s="57"/>
      <c r="M480" s="58" t="str">
        <f t="shared" si="59"/>
        <v/>
      </c>
      <c r="N480" s="73"/>
      <c r="AC480" s="149"/>
    </row>
    <row r="481" spans="1:29">
      <c r="A481" s="97" t="str">
        <f t="shared" si="57"/>
        <v/>
      </c>
      <c r="B481" s="98" t="str">
        <f t="shared" si="56"/>
        <v/>
      </c>
      <c r="C481" s="99"/>
      <c r="D481" s="137"/>
      <c r="E481" s="100"/>
      <c r="F481" s="57"/>
      <c r="G481" s="58">
        <f t="shared" si="58"/>
        <v>0</v>
      </c>
      <c r="H481" s="58">
        <f>IF(E481="",0,IFERROR(VLOOKUP(E481,档案费管理台账!$D$4:$H$1000,5,0),0))</f>
        <v>0</v>
      </c>
      <c r="I481" s="57"/>
      <c r="J481" s="57"/>
      <c r="K481" s="57"/>
      <c r="L481" s="57"/>
      <c r="M481" s="58" t="str">
        <f t="shared" si="59"/>
        <v/>
      </c>
      <c r="N481" s="73"/>
      <c r="AC481" s="149"/>
    </row>
    <row r="482" spans="1:29">
      <c r="A482" s="97" t="str">
        <f t="shared" si="57"/>
        <v/>
      </c>
      <c r="B482" s="98" t="str">
        <f t="shared" si="56"/>
        <v/>
      </c>
      <c r="C482" s="99"/>
      <c r="D482" s="137"/>
      <c r="E482" s="100"/>
      <c r="F482" s="57"/>
      <c r="G482" s="58">
        <f t="shared" si="58"/>
        <v>0</v>
      </c>
      <c r="H482" s="58">
        <f>IF(E482="",0,IFERROR(VLOOKUP(E482,档案费管理台账!$D$4:$H$1000,5,0),0))</f>
        <v>0</v>
      </c>
      <c r="I482" s="57"/>
      <c r="J482" s="57"/>
      <c r="K482" s="57"/>
      <c r="L482" s="57"/>
      <c r="M482" s="58" t="str">
        <f t="shared" si="59"/>
        <v/>
      </c>
      <c r="N482" s="73"/>
      <c r="AC482" s="149"/>
    </row>
    <row r="483" spans="1:29">
      <c r="A483" s="97" t="str">
        <f t="shared" si="57"/>
        <v/>
      </c>
      <c r="B483" s="98" t="str">
        <f t="shared" si="56"/>
        <v/>
      </c>
      <c r="C483" s="99"/>
      <c r="D483" s="137"/>
      <c r="E483" s="100"/>
      <c r="F483" s="57"/>
      <c r="G483" s="58">
        <f t="shared" si="58"/>
        <v>0</v>
      </c>
      <c r="H483" s="58">
        <f>IF(E483="",0,IFERROR(VLOOKUP(E483,档案费管理台账!$D$4:$H$1000,5,0),0))</f>
        <v>0</v>
      </c>
      <c r="I483" s="57"/>
      <c r="J483" s="57"/>
      <c r="K483" s="57"/>
      <c r="L483" s="57"/>
      <c r="M483" s="58" t="str">
        <f t="shared" si="59"/>
        <v/>
      </c>
      <c r="N483" s="73"/>
      <c r="AC483" s="149"/>
    </row>
    <row r="484" spans="1:29">
      <c r="A484" s="97" t="str">
        <f t="shared" si="57"/>
        <v/>
      </c>
      <c r="B484" s="98" t="str">
        <f t="shared" si="56"/>
        <v/>
      </c>
      <c r="C484" s="99"/>
      <c r="D484" s="137"/>
      <c r="E484" s="100"/>
      <c r="F484" s="57"/>
      <c r="G484" s="58">
        <f t="shared" si="58"/>
        <v>0</v>
      </c>
      <c r="H484" s="58">
        <f>IF(E484="",0,IFERROR(VLOOKUP(E484,档案费管理台账!$D$4:$H$1000,5,0),0))</f>
        <v>0</v>
      </c>
      <c r="I484" s="57"/>
      <c r="J484" s="57"/>
      <c r="K484" s="57"/>
      <c r="L484" s="57"/>
      <c r="M484" s="58" t="str">
        <f t="shared" si="59"/>
        <v/>
      </c>
      <c r="N484" s="73"/>
      <c r="AC484" s="149"/>
    </row>
    <row r="485" spans="1:29">
      <c r="A485" s="97" t="str">
        <f t="shared" si="57"/>
        <v/>
      </c>
      <c r="B485" s="98" t="str">
        <f t="shared" si="56"/>
        <v/>
      </c>
      <c r="C485" s="99"/>
      <c r="D485" s="137"/>
      <c r="E485" s="100"/>
      <c r="F485" s="57"/>
      <c r="G485" s="58">
        <f t="shared" si="58"/>
        <v>0</v>
      </c>
      <c r="H485" s="58">
        <f>IF(E485="",0,IFERROR(VLOOKUP(E485,档案费管理台账!$D$4:$H$1000,5,0),0))</f>
        <v>0</v>
      </c>
      <c r="I485" s="57"/>
      <c r="J485" s="57"/>
      <c r="K485" s="57"/>
      <c r="L485" s="57"/>
      <c r="M485" s="58" t="str">
        <f t="shared" si="59"/>
        <v/>
      </c>
      <c r="N485" s="73"/>
      <c r="AC485" s="149"/>
    </row>
    <row r="486" spans="1:29">
      <c r="A486" s="97" t="str">
        <f t="shared" si="57"/>
        <v/>
      </c>
      <c r="B486" s="98" t="str">
        <f t="shared" si="56"/>
        <v/>
      </c>
      <c r="C486" s="99"/>
      <c r="D486" s="137"/>
      <c r="E486" s="100"/>
      <c r="F486" s="57"/>
      <c r="G486" s="58">
        <f t="shared" si="58"/>
        <v>0</v>
      </c>
      <c r="H486" s="58">
        <f>IF(E486="",0,IFERROR(VLOOKUP(E486,档案费管理台账!$D$4:$H$1000,5,0),0))</f>
        <v>0</v>
      </c>
      <c r="I486" s="57"/>
      <c r="J486" s="57"/>
      <c r="K486" s="57"/>
      <c r="L486" s="57"/>
      <c r="M486" s="58" t="str">
        <f t="shared" si="59"/>
        <v/>
      </c>
      <c r="N486" s="73"/>
      <c r="AC486" s="149"/>
    </row>
    <row r="487" spans="1:29">
      <c r="A487" s="97" t="str">
        <f t="shared" si="57"/>
        <v/>
      </c>
      <c r="B487" s="98" t="str">
        <f t="shared" si="56"/>
        <v/>
      </c>
      <c r="C487" s="99"/>
      <c r="D487" s="137"/>
      <c r="E487" s="100"/>
      <c r="F487" s="57"/>
      <c r="G487" s="58">
        <f t="shared" si="58"/>
        <v>0</v>
      </c>
      <c r="H487" s="58">
        <f>IF(E487="",0,IFERROR(VLOOKUP(E487,档案费管理台账!$D$4:$H$1000,5,0),0))</f>
        <v>0</v>
      </c>
      <c r="I487" s="57"/>
      <c r="J487" s="57"/>
      <c r="K487" s="57"/>
      <c r="L487" s="57"/>
      <c r="M487" s="58" t="str">
        <f t="shared" si="59"/>
        <v/>
      </c>
      <c r="N487" s="73"/>
      <c r="AC487" s="149"/>
    </row>
    <row r="488" spans="1:29">
      <c r="A488" s="97" t="str">
        <f t="shared" si="57"/>
        <v/>
      </c>
      <c r="B488" s="98" t="str">
        <f t="shared" si="56"/>
        <v/>
      </c>
      <c r="C488" s="99"/>
      <c r="D488" s="137"/>
      <c r="E488" s="100"/>
      <c r="F488" s="57"/>
      <c r="G488" s="58">
        <f t="shared" si="58"/>
        <v>0</v>
      </c>
      <c r="H488" s="58">
        <f>IF(E488="",0,IFERROR(VLOOKUP(E488,档案费管理台账!$D$4:$H$1000,5,0),0))</f>
        <v>0</v>
      </c>
      <c r="I488" s="57"/>
      <c r="J488" s="57"/>
      <c r="K488" s="57"/>
      <c r="L488" s="57"/>
      <c r="M488" s="58" t="str">
        <f t="shared" si="59"/>
        <v/>
      </c>
      <c r="N488" s="73"/>
      <c r="AC488" s="149"/>
    </row>
    <row r="489" spans="1:29">
      <c r="A489" s="97" t="str">
        <f t="shared" si="57"/>
        <v/>
      </c>
      <c r="B489" s="98" t="str">
        <f t="shared" si="56"/>
        <v/>
      </c>
      <c r="C489" s="99"/>
      <c r="D489" s="137"/>
      <c r="E489" s="100"/>
      <c r="F489" s="57"/>
      <c r="G489" s="58">
        <f t="shared" si="58"/>
        <v>0</v>
      </c>
      <c r="H489" s="58">
        <f>IF(E489="",0,IFERROR(VLOOKUP(E489,档案费管理台账!$D$4:$H$1000,5,0),0))</f>
        <v>0</v>
      </c>
      <c r="I489" s="57"/>
      <c r="J489" s="57"/>
      <c r="K489" s="57"/>
      <c r="L489" s="57"/>
      <c r="M489" s="58" t="str">
        <f t="shared" si="59"/>
        <v/>
      </c>
      <c r="N489" s="73"/>
      <c r="AC489" s="149"/>
    </row>
    <row r="490" spans="1:29">
      <c r="A490" s="97" t="str">
        <f t="shared" si="57"/>
        <v/>
      </c>
      <c r="B490" s="98" t="str">
        <f t="shared" si="56"/>
        <v/>
      </c>
      <c r="C490" s="99"/>
      <c r="D490" s="137"/>
      <c r="E490" s="100"/>
      <c r="F490" s="57"/>
      <c r="G490" s="58">
        <f t="shared" si="58"/>
        <v>0</v>
      </c>
      <c r="H490" s="58">
        <f>IF(E490="",0,IFERROR(VLOOKUP(E490,档案费管理台账!$D$4:$H$1000,5,0),0))</f>
        <v>0</v>
      </c>
      <c r="I490" s="57"/>
      <c r="J490" s="57"/>
      <c r="K490" s="57"/>
      <c r="L490" s="57"/>
      <c r="M490" s="58" t="str">
        <f t="shared" si="59"/>
        <v/>
      </c>
      <c r="N490" s="73"/>
      <c r="AC490" s="149"/>
    </row>
    <row r="491" spans="1:29">
      <c r="A491" s="97" t="str">
        <f t="shared" si="57"/>
        <v/>
      </c>
      <c r="B491" s="98" t="str">
        <f t="shared" si="56"/>
        <v/>
      </c>
      <c r="C491" s="99"/>
      <c r="D491" s="137"/>
      <c r="E491" s="100"/>
      <c r="F491" s="57"/>
      <c r="G491" s="58">
        <f t="shared" si="58"/>
        <v>0</v>
      </c>
      <c r="H491" s="58">
        <f>IF(E491="",0,IFERROR(VLOOKUP(E491,档案费管理台账!$D$4:$H$1000,5,0),0))</f>
        <v>0</v>
      </c>
      <c r="I491" s="57"/>
      <c r="J491" s="57"/>
      <c r="K491" s="57"/>
      <c r="L491" s="57"/>
      <c r="M491" s="58" t="str">
        <f t="shared" si="59"/>
        <v/>
      </c>
      <c r="N491" s="73"/>
      <c r="AC491" s="149"/>
    </row>
    <row r="492" spans="1:29">
      <c r="A492" s="97" t="str">
        <f t="shared" si="57"/>
        <v/>
      </c>
      <c r="B492" s="98" t="str">
        <f t="shared" ref="B492:B555" si="60">IF(C492="","",MONTH(C492)&amp;"月")</f>
        <v/>
      </c>
      <c r="C492" s="99"/>
      <c r="D492" s="137"/>
      <c r="E492" s="100"/>
      <c r="F492" s="57"/>
      <c r="G492" s="58">
        <f t="shared" si="58"/>
        <v>0</v>
      </c>
      <c r="H492" s="58">
        <f>IF(E492="",0,IFERROR(VLOOKUP(E492,档案费管理台账!$D$4:$H$1000,5,0),0))</f>
        <v>0</v>
      </c>
      <c r="I492" s="57"/>
      <c r="J492" s="57"/>
      <c r="K492" s="57"/>
      <c r="L492" s="57"/>
      <c r="M492" s="58" t="str">
        <f t="shared" si="59"/>
        <v/>
      </c>
      <c r="N492" s="73"/>
      <c r="AC492" s="149"/>
    </row>
    <row r="493" spans="1:29">
      <c r="A493" s="97" t="str">
        <f t="shared" ref="A493:A556" si="61">IF(C493="","",ROW()-42)</f>
        <v/>
      </c>
      <c r="B493" s="98" t="str">
        <f t="shared" si="60"/>
        <v/>
      </c>
      <c r="C493" s="99"/>
      <c r="D493" s="137"/>
      <c r="E493" s="100"/>
      <c r="F493" s="57"/>
      <c r="G493" s="58">
        <f t="shared" ref="G493:G556" si="62">IF(F493="",0,F493*$K$41)</f>
        <v>0</v>
      </c>
      <c r="H493" s="58">
        <f>IF(E493="",0,IFERROR(VLOOKUP(E493,档案费管理台账!$D$4:$H$1000,5,0),0))</f>
        <v>0</v>
      </c>
      <c r="I493" s="57"/>
      <c r="J493" s="57"/>
      <c r="K493" s="57"/>
      <c r="L493" s="57"/>
      <c r="M493" s="58" t="str">
        <f t="shared" ref="M493:M556" si="63">IF(C493="","",ROUND(M492+G493-I493-J493-K493-L493-H493,2))</f>
        <v/>
      </c>
      <c r="N493" s="73"/>
      <c r="AC493" s="149"/>
    </row>
    <row r="494" spans="1:29">
      <c r="A494" s="97" t="str">
        <f t="shared" si="61"/>
        <v/>
      </c>
      <c r="B494" s="98" t="str">
        <f t="shared" si="60"/>
        <v/>
      </c>
      <c r="C494" s="99"/>
      <c r="D494" s="137"/>
      <c r="E494" s="100"/>
      <c r="F494" s="57"/>
      <c r="G494" s="58">
        <f t="shared" si="62"/>
        <v>0</v>
      </c>
      <c r="H494" s="58">
        <f>IF(E494="",0,IFERROR(VLOOKUP(E494,档案费管理台账!$D$4:$H$1000,5,0),0))</f>
        <v>0</v>
      </c>
      <c r="I494" s="57"/>
      <c r="J494" s="57"/>
      <c r="K494" s="57"/>
      <c r="L494" s="57"/>
      <c r="M494" s="58" t="str">
        <f t="shared" si="63"/>
        <v/>
      </c>
      <c r="N494" s="73"/>
      <c r="AC494" s="149"/>
    </row>
    <row r="495" spans="1:29">
      <c r="A495" s="97" t="str">
        <f t="shared" si="61"/>
        <v/>
      </c>
      <c r="B495" s="98" t="str">
        <f t="shared" si="60"/>
        <v/>
      </c>
      <c r="C495" s="99"/>
      <c r="D495" s="137"/>
      <c r="E495" s="100"/>
      <c r="F495" s="57"/>
      <c r="G495" s="58">
        <f t="shared" si="62"/>
        <v>0</v>
      </c>
      <c r="H495" s="58">
        <f>IF(E495="",0,IFERROR(VLOOKUP(E495,档案费管理台账!$D$4:$H$1000,5,0),0))</f>
        <v>0</v>
      </c>
      <c r="I495" s="57"/>
      <c r="J495" s="57"/>
      <c r="K495" s="57"/>
      <c r="L495" s="57"/>
      <c r="M495" s="58" t="str">
        <f t="shared" si="63"/>
        <v/>
      </c>
      <c r="N495" s="73"/>
      <c r="AC495" s="149"/>
    </row>
    <row r="496" spans="1:29">
      <c r="A496" s="97" t="str">
        <f t="shared" si="61"/>
        <v/>
      </c>
      <c r="B496" s="98" t="str">
        <f t="shared" si="60"/>
        <v/>
      </c>
      <c r="C496" s="99"/>
      <c r="D496" s="137"/>
      <c r="E496" s="100"/>
      <c r="F496" s="57"/>
      <c r="G496" s="58">
        <f t="shared" si="62"/>
        <v>0</v>
      </c>
      <c r="H496" s="58">
        <f>IF(E496="",0,IFERROR(VLOOKUP(E496,档案费管理台账!$D$4:$H$1000,5,0),0))</f>
        <v>0</v>
      </c>
      <c r="I496" s="57"/>
      <c r="J496" s="57"/>
      <c r="K496" s="57"/>
      <c r="L496" s="57"/>
      <c r="M496" s="58" t="str">
        <f t="shared" si="63"/>
        <v/>
      </c>
      <c r="N496" s="73"/>
      <c r="AC496" s="149"/>
    </row>
    <row r="497" spans="1:29">
      <c r="A497" s="97" t="str">
        <f t="shared" si="61"/>
        <v/>
      </c>
      <c r="B497" s="98" t="str">
        <f t="shared" si="60"/>
        <v/>
      </c>
      <c r="C497" s="99"/>
      <c r="D497" s="137"/>
      <c r="E497" s="100"/>
      <c r="F497" s="57"/>
      <c r="G497" s="58">
        <f t="shared" si="62"/>
        <v>0</v>
      </c>
      <c r="H497" s="58">
        <f>IF(E497="",0,IFERROR(VLOOKUP(E497,档案费管理台账!$D$4:$H$1000,5,0),0))</f>
        <v>0</v>
      </c>
      <c r="I497" s="57"/>
      <c r="J497" s="57"/>
      <c r="K497" s="57"/>
      <c r="L497" s="57"/>
      <c r="M497" s="58" t="str">
        <f t="shared" si="63"/>
        <v/>
      </c>
      <c r="N497" s="73"/>
      <c r="AC497" s="149"/>
    </row>
    <row r="498" spans="1:29">
      <c r="A498" s="97" t="str">
        <f t="shared" si="61"/>
        <v/>
      </c>
      <c r="B498" s="98" t="str">
        <f t="shared" si="60"/>
        <v/>
      </c>
      <c r="C498" s="99"/>
      <c r="D498" s="137"/>
      <c r="E498" s="100"/>
      <c r="F498" s="57"/>
      <c r="G498" s="58">
        <f t="shared" si="62"/>
        <v>0</v>
      </c>
      <c r="H498" s="58">
        <f>IF(E498="",0,IFERROR(VLOOKUP(E498,档案费管理台账!$D$4:$H$1000,5,0),0))</f>
        <v>0</v>
      </c>
      <c r="I498" s="57"/>
      <c r="J498" s="57"/>
      <c r="K498" s="57"/>
      <c r="L498" s="57"/>
      <c r="M498" s="58" t="str">
        <f t="shared" si="63"/>
        <v/>
      </c>
      <c r="N498" s="73"/>
      <c r="AC498" s="149"/>
    </row>
    <row r="499" spans="1:29">
      <c r="A499" s="97" t="str">
        <f t="shared" si="61"/>
        <v/>
      </c>
      <c r="B499" s="98" t="str">
        <f t="shared" si="60"/>
        <v/>
      </c>
      <c r="C499" s="99"/>
      <c r="D499" s="137"/>
      <c r="E499" s="100"/>
      <c r="F499" s="57"/>
      <c r="G499" s="58">
        <f t="shared" si="62"/>
        <v>0</v>
      </c>
      <c r="H499" s="58">
        <f>IF(E499="",0,IFERROR(VLOOKUP(E499,档案费管理台账!$D$4:$H$1000,5,0),0))</f>
        <v>0</v>
      </c>
      <c r="I499" s="57"/>
      <c r="J499" s="57"/>
      <c r="K499" s="57"/>
      <c r="L499" s="57"/>
      <c r="M499" s="58" t="str">
        <f t="shared" si="63"/>
        <v/>
      </c>
      <c r="N499" s="73"/>
      <c r="AC499" s="149"/>
    </row>
    <row r="500" spans="1:29">
      <c r="A500" s="97" t="str">
        <f t="shared" si="61"/>
        <v/>
      </c>
      <c r="B500" s="98" t="str">
        <f t="shared" si="60"/>
        <v/>
      </c>
      <c r="C500" s="99"/>
      <c r="D500" s="137"/>
      <c r="E500" s="100"/>
      <c r="F500" s="57"/>
      <c r="G500" s="58">
        <f t="shared" si="62"/>
        <v>0</v>
      </c>
      <c r="H500" s="58">
        <f>IF(E500="",0,IFERROR(VLOOKUP(E500,档案费管理台账!$D$4:$H$1000,5,0),0))</f>
        <v>0</v>
      </c>
      <c r="I500" s="57"/>
      <c r="J500" s="57"/>
      <c r="K500" s="57"/>
      <c r="L500" s="57"/>
      <c r="M500" s="58" t="str">
        <f t="shared" si="63"/>
        <v/>
      </c>
      <c r="N500" s="73"/>
      <c r="AC500" s="149"/>
    </row>
    <row r="501" spans="1:29">
      <c r="A501" s="97" t="str">
        <f t="shared" si="61"/>
        <v/>
      </c>
      <c r="B501" s="98" t="str">
        <f t="shared" si="60"/>
        <v/>
      </c>
      <c r="C501" s="99"/>
      <c r="D501" s="137"/>
      <c r="E501" s="100"/>
      <c r="F501" s="57"/>
      <c r="G501" s="58">
        <f t="shared" si="62"/>
        <v>0</v>
      </c>
      <c r="H501" s="58">
        <f>IF(E501="",0,IFERROR(VLOOKUP(E501,档案费管理台账!$D$4:$H$1000,5,0),0))</f>
        <v>0</v>
      </c>
      <c r="I501" s="57"/>
      <c r="J501" s="57"/>
      <c r="K501" s="57"/>
      <c r="L501" s="57"/>
      <c r="M501" s="58" t="str">
        <f t="shared" si="63"/>
        <v/>
      </c>
      <c r="N501" s="73"/>
      <c r="AC501" s="149"/>
    </row>
    <row r="502" spans="1:29">
      <c r="A502" s="97" t="str">
        <f t="shared" si="61"/>
        <v/>
      </c>
      <c r="B502" s="98" t="str">
        <f t="shared" si="60"/>
        <v/>
      </c>
      <c r="C502" s="99"/>
      <c r="D502" s="137"/>
      <c r="E502" s="100"/>
      <c r="F502" s="57"/>
      <c r="G502" s="58">
        <f t="shared" si="62"/>
        <v>0</v>
      </c>
      <c r="H502" s="58">
        <f>IF(E502="",0,IFERROR(VLOOKUP(E502,档案费管理台账!$D$4:$H$1000,5,0),0))</f>
        <v>0</v>
      </c>
      <c r="I502" s="57"/>
      <c r="J502" s="57"/>
      <c r="K502" s="57"/>
      <c r="L502" s="57"/>
      <c r="M502" s="58" t="str">
        <f t="shared" si="63"/>
        <v/>
      </c>
      <c r="N502" s="73"/>
      <c r="AC502" s="149"/>
    </row>
    <row r="503" spans="1:29">
      <c r="A503" s="97" t="str">
        <f t="shared" si="61"/>
        <v/>
      </c>
      <c r="B503" s="98" t="str">
        <f t="shared" si="60"/>
        <v/>
      </c>
      <c r="C503" s="99"/>
      <c r="D503" s="137"/>
      <c r="E503" s="100"/>
      <c r="F503" s="57"/>
      <c r="G503" s="58">
        <f t="shared" si="62"/>
        <v>0</v>
      </c>
      <c r="H503" s="58">
        <f>IF(E503="",0,IFERROR(VLOOKUP(E503,档案费管理台账!$D$4:$H$1000,5,0),0))</f>
        <v>0</v>
      </c>
      <c r="I503" s="57"/>
      <c r="J503" s="57"/>
      <c r="K503" s="57"/>
      <c r="L503" s="57"/>
      <c r="M503" s="58" t="str">
        <f t="shared" si="63"/>
        <v/>
      </c>
      <c r="N503" s="73"/>
      <c r="AC503" s="149"/>
    </row>
    <row r="504" spans="1:29">
      <c r="A504" s="97" t="str">
        <f t="shared" si="61"/>
        <v/>
      </c>
      <c r="B504" s="98" t="str">
        <f t="shared" si="60"/>
        <v/>
      </c>
      <c r="C504" s="99"/>
      <c r="D504" s="137"/>
      <c r="E504" s="100"/>
      <c r="F504" s="57"/>
      <c r="G504" s="58">
        <f t="shared" si="62"/>
        <v>0</v>
      </c>
      <c r="H504" s="58">
        <f>IF(E504="",0,IFERROR(VLOOKUP(E504,档案费管理台账!$D$4:$H$1000,5,0),0))</f>
        <v>0</v>
      </c>
      <c r="I504" s="57"/>
      <c r="J504" s="57"/>
      <c r="K504" s="57"/>
      <c r="L504" s="57"/>
      <c r="M504" s="58" t="str">
        <f t="shared" si="63"/>
        <v/>
      </c>
      <c r="N504" s="73"/>
      <c r="AC504" s="149"/>
    </row>
    <row r="505" spans="1:29">
      <c r="A505" s="97" t="str">
        <f t="shared" si="61"/>
        <v/>
      </c>
      <c r="B505" s="98" t="str">
        <f t="shared" si="60"/>
        <v/>
      </c>
      <c r="C505" s="99"/>
      <c r="D505" s="137"/>
      <c r="E505" s="100"/>
      <c r="F505" s="57"/>
      <c r="G505" s="58">
        <f t="shared" si="62"/>
        <v>0</v>
      </c>
      <c r="H505" s="58">
        <f>IF(E505="",0,IFERROR(VLOOKUP(E505,档案费管理台账!$D$4:$H$1000,5,0),0))</f>
        <v>0</v>
      </c>
      <c r="I505" s="57"/>
      <c r="J505" s="57"/>
      <c r="K505" s="57"/>
      <c r="L505" s="57"/>
      <c r="M505" s="58" t="str">
        <f t="shared" si="63"/>
        <v/>
      </c>
      <c r="N505" s="73"/>
      <c r="AC505" s="149"/>
    </row>
    <row r="506" spans="1:29">
      <c r="A506" s="97" t="str">
        <f t="shared" si="61"/>
        <v/>
      </c>
      <c r="B506" s="98" t="str">
        <f t="shared" si="60"/>
        <v/>
      </c>
      <c r="C506" s="99"/>
      <c r="D506" s="137"/>
      <c r="E506" s="100"/>
      <c r="F506" s="57"/>
      <c r="G506" s="58">
        <f t="shared" si="62"/>
        <v>0</v>
      </c>
      <c r="H506" s="58">
        <f>IF(E506="",0,IFERROR(VLOOKUP(E506,档案费管理台账!$D$4:$H$1000,5,0),0))</f>
        <v>0</v>
      </c>
      <c r="I506" s="57"/>
      <c r="J506" s="57"/>
      <c r="K506" s="57"/>
      <c r="L506" s="57"/>
      <c r="M506" s="58" t="str">
        <f t="shared" si="63"/>
        <v/>
      </c>
      <c r="N506" s="73"/>
      <c r="AC506" s="149"/>
    </row>
    <row r="507" spans="1:29">
      <c r="A507" s="97" t="str">
        <f t="shared" si="61"/>
        <v/>
      </c>
      <c r="B507" s="98" t="str">
        <f t="shared" si="60"/>
        <v/>
      </c>
      <c r="C507" s="99"/>
      <c r="D507" s="137"/>
      <c r="E507" s="100"/>
      <c r="F507" s="57"/>
      <c r="G507" s="58">
        <f t="shared" si="62"/>
        <v>0</v>
      </c>
      <c r="H507" s="58">
        <f>IF(E507="",0,IFERROR(VLOOKUP(E507,档案费管理台账!$D$4:$H$1000,5,0),0))</f>
        <v>0</v>
      </c>
      <c r="I507" s="57"/>
      <c r="J507" s="57"/>
      <c r="K507" s="57"/>
      <c r="L507" s="57"/>
      <c r="M507" s="58" t="str">
        <f t="shared" si="63"/>
        <v/>
      </c>
      <c r="N507" s="73"/>
      <c r="AC507" s="149"/>
    </row>
    <row r="508" spans="1:29">
      <c r="A508" s="97" t="str">
        <f t="shared" si="61"/>
        <v/>
      </c>
      <c r="B508" s="98" t="str">
        <f t="shared" si="60"/>
        <v/>
      </c>
      <c r="C508" s="99"/>
      <c r="D508" s="137"/>
      <c r="E508" s="100"/>
      <c r="F508" s="57"/>
      <c r="G508" s="58">
        <f t="shared" si="62"/>
        <v>0</v>
      </c>
      <c r="H508" s="58">
        <f>IF(E508="",0,IFERROR(VLOOKUP(E508,档案费管理台账!$D$4:$H$1000,5,0),0))</f>
        <v>0</v>
      </c>
      <c r="I508" s="57"/>
      <c r="J508" s="57"/>
      <c r="K508" s="57"/>
      <c r="L508" s="57"/>
      <c r="M508" s="58" t="str">
        <f t="shared" si="63"/>
        <v/>
      </c>
      <c r="N508" s="73"/>
      <c r="AC508" s="149"/>
    </row>
    <row r="509" spans="1:29">
      <c r="A509" s="97" t="str">
        <f t="shared" si="61"/>
        <v/>
      </c>
      <c r="B509" s="98" t="str">
        <f t="shared" si="60"/>
        <v/>
      </c>
      <c r="C509" s="99"/>
      <c r="D509" s="137"/>
      <c r="E509" s="100"/>
      <c r="F509" s="57"/>
      <c r="G509" s="58">
        <f t="shared" si="62"/>
        <v>0</v>
      </c>
      <c r="H509" s="58">
        <f>IF(E509="",0,IFERROR(VLOOKUP(E509,档案费管理台账!$D$4:$H$1000,5,0),0))</f>
        <v>0</v>
      </c>
      <c r="I509" s="57"/>
      <c r="J509" s="57"/>
      <c r="K509" s="57"/>
      <c r="L509" s="57"/>
      <c r="M509" s="58" t="str">
        <f t="shared" si="63"/>
        <v/>
      </c>
      <c r="N509" s="73"/>
      <c r="AC509" s="149"/>
    </row>
    <row r="510" spans="1:29">
      <c r="A510" s="97" t="str">
        <f t="shared" si="61"/>
        <v/>
      </c>
      <c r="B510" s="98" t="str">
        <f t="shared" si="60"/>
        <v/>
      </c>
      <c r="C510" s="99"/>
      <c r="D510" s="137"/>
      <c r="E510" s="100"/>
      <c r="F510" s="57"/>
      <c r="G510" s="58">
        <f t="shared" si="62"/>
        <v>0</v>
      </c>
      <c r="H510" s="58">
        <f>IF(E510="",0,IFERROR(VLOOKUP(E510,档案费管理台账!$D$4:$H$1000,5,0),0))</f>
        <v>0</v>
      </c>
      <c r="I510" s="57"/>
      <c r="J510" s="57"/>
      <c r="K510" s="57"/>
      <c r="L510" s="57"/>
      <c r="M510" s="58" t="str">
        <f t="shared" si="63"/>
        <v/>
      </c>
      <c r="N510" s="73"/>
      <c r="AC510" s="149"/>
    </row>
    <row r="511" spans="1:29">
      <c r="A511" s="97" t="str">
        <f t="shared" si="61"/>
        <v/>
      </c>
      <c r="B511" s="98" t="str">
        <f t="shared" si="60"/>
        <v/>
      </c>
      <c r="C511" s="99"/>
      <c r="D511" s="137"/>
      <c r="E511" s="100"/>
      <c r="F511" s="57"/>
      <c r="G511" s="58">
        <f t="shared" si="62"/>
        <v>0</v>
      </c>
      <c r="H511" s="58">
        <f>IF(E511="",0,IFERROR(VLOOKUP(E511,档案费管理台账!$D$4:$H$1000,5,0),0))</f>
        <v>0</v>
      </c>
      <c r="I511" s="57"/>
      <c r="J511" s="57"/>
      <c r="K511" s="57"/>
      <c r="L511" s="57"/>
      <c r="M511" s="58" t="str">
        <f t="shared" si="63"/>
        <v/>
      </c>
      <c r="N511" s="73"/>
      <c r="AC511" s="149"/>
    </row>
    <row r="512" spans="1:29">
      <c r="A512" s="97" t="str">
        <f t="shared" si="61"/>
        <v/>
      </c>
      <c r="B512" s="98" t="str">
        <f t="shared" si="60"/>
        <v/>
      </c>
      <c r="C512" s="99"/>
      <c r="D512" s="137"/>
      <c r="E512" s="100"/>
      <c r="F512" s="57"/>
      <c r="G512" s="58">
        <f t="shared" si="62"/>
        <v>0</v>
      </c>
      <c r="H512" s="58">
        <f>IF(E512="",0,IFERROR(VLOOKUP(E512,档案费管理台账!$D$4:$H$1000,5,0),0))</f>
        <v>0</v>
      </c>
      <c r="I512" s="57"/>
      <c r="J512" s="57"/>
      <c r="K512" s="57"/>
      <c r="L512" s="57"/>
      <c r="M512" s="58" t="str">
        <f t="shared" si="63"/>
        <v/>
      </c>
      <c r="N512" s="73"/>
      <c r="AC512" s="149"/>
    </row>
    <row r="513" spans="1:29">
      <c r="A513" s="97" t="str">
        <f t="shared" si="61"/>
        <v/>
      </c>
      <c r="B513" s="98" t="str">
        <f t="shared" si="60"/>
        <v/>
      </c>
      <c r="C513" s="99"/>
      <c r="D513" s="137"/>
      <c r="E513" s="100"/>
      <c r="F513" s="57"/>
      <c r="G513" s="58">
        <f t="shared" si="62"/>
        <v>0</v>
      </c>
      <c r="H513" s="58">
        <f>IF(E513="",0,IFERROR(VLOOKUP(E513,档案费管理台账!$D$4:$H$1000,5,0),0))</f>
        <v>0</v>
      </c>
      <c r="I513" s="57"/>
      <c r="J513" s="57"/>
      <c r="K513" s="57"/>
      <c r="L513" s="57"/>
      <c r="M513" s="58" t="str">
        <f t="shared" si="63"/>
        <v/>
      </c>
      <c r="N513" s="73"/>
      <c r="AC513" s="149"/>
    </row>
    <row r="514" spans="1:29">
      <c r="A514" s="97" t="str">
        <f t="shared" si="61"/>
        <v/>
      </c>
      <c r="B514" s="98" t="str">
        <f t="shared" si="60"/>
        <v/>
      </c>
      <c r="C514" s="99"/>
      <c r="D514" s="137"/>
      <c r="E514" s="100"/>
      <c r="F514" s="57"/>
      <c r="G514" s="58">
        <f t="shared" si="62"/>
        <v>0</v>
      </c>
      <c r="H514" s="58">
        <f>IF(E514="",0,IFERROR(VLOOKUP(E514,档案费管理台账!$D$4:$H$1000,5,0),0))</f>
        <v>0</v>
      </c>
      <c r="I514" s="57"/>
      <c r="J514" s="57"/>
      <c r="K514" s="57"/>
      <c r="L514" s="57"/>
      <c r="M514" s="58" t="str">
        <f t="shared" si="63"/>
        <v/>
      </c>
      <c r="N514" s="73"/>
      <c r="AC514" s="149"/>
    </row>
    <row r="515" spans="1:29">
      <c r="A515" s="97" t="str">
        <f t="shared" si="61"/>
        <v/>
      </c>
      <c r="B515" s="98" t="str">
        <f t="shared" si="60"/>
        <v/>
      </c>
      <c r="C515" s="99"/>
      <c r="D515" s="137"/>
      <c r="E515" s="100"/>
      <c r="F515" s="57"/>
      <c r="G515" s="58">
        <f t="shared" si="62"/>
        <v>0</v>
      </c>
      <c r="H515" s="58">
        <f>IF(E515="",0,IFERROR(VLOOKUP(E515,档案费管理台账!$D$4:$H$1000,5,0),0))</f>
        <v>0</v>
      </c>
      <c r="I515" s="57"/>
      <c r="J515" s="57"/>
      <c r="K515" s="57"/>
      <c r="L515" s="57"/>
      <c r="M515" s="58" t="str">
        <f t="shared" si="63"/>
        <v/>
      </c>
      <c r="N515" s="73"/>
      <c r="AC515" s="149"/>
    </row>
    <row r="516" spans="1:29">
      <c r="A516" s="97" t="str">
        <f t="shared" si="61"/>
        <v/>
      </c>
      <c r="B516" s="98" t="str">
        <f t="shared" si="60"/>
        <v/>
      </c>
      <c r="C516" s="99"/>
      <c r="D516" s="137"/>
      <c r="E516" s="100"/>
      <c r="F516" s="57"/>
      <c r="G516" s="58">
        <f t="shared" si="62"/>
        <v>0</v>
      </c>
      <c r="H516" s="58">
        <f>IF(E516="",0,IFERROR(VLOOKUP(E516,档案费管理台账!$D$4:$H$1000,5,0),0))</f>
        <v>0</v>
      </c>
      <c r="I516" s="57"/>
      <c r="J516" s="57"/>
      <c r="K516" s="57"/>
      <c r="L516" s="57"/>
      <c r="M516" s="58" t="str">
        <f t="shared" si="63"/>
        <v/>
      </c>
      <c r="N516" s="73"/>
      <c r="AC516" s="149"/>
    </row>
    <row r="517" spans="1:29">
      <c r="A517" s="97" t="str">
        <f t="shared" si="61"/>
        <v/>
      </c>
      <c r="B517" s="98" t="str">
        <f t="shared" si="60"/>
        <v/>
      </c>
      <c r="C517" s="99"/>
      <c r="D517" s="137"/>
      <c r="E517" s="100"/>
      <c r="F517" s="57"/>
      <c r="G517" s="58">
        <f t="shared" si="62"/>
        <v>0</v>
      </c>
      <c r="H517" s="58">
        <f>IF(E517="",0,IFERROR(VLOOKUP(E517,档案费管理台账!$D$4:$H$1000,5,0),0))</f>
        <v>0</v>
      </c>
      <c r="I517" s="57"/>
      <c r="J517" s="57"/>
      <c r="K517" s="57"/>
      <c r="L517" s="57"/>
      <c r="M517" s="58" t="str">
        <f t="shared" si="63"/>
        <v/>
      </c>
      <c r="N517" s="73"/>
      <c r="AC517" s="149"/>
    </row>
    <row r="518" spans="1:29">
      <c r="A518" s="97" t="str">
        <f t="shared" si="61"/>
        <v/>
      </c>
      <c r="B518" s="98" t="str">
        <f t="shared" si="60"/>
        <v/>
      </c>
      <c r="C518" s="99"/>
      <c r="D518" s="137"/>
      <c r="E518" s="100"/>
      <c r="F518" s="57"/>
      <c r="G518" s="58">
        <f t="shared" si="62"/>
        <v>0</v>
      </c>
      <c r="H518" s="58">
        <f>IF(E518="",0,IFERROR(VLOOKUP(E518,档案费管理台账!$D$4:$H$1000,5,0),0))</f>
        <v>0</v>
      </c>
      <c r="I518" s="57"/>
      <c r="J518" s="57"/>
      <c r="K518" s="57"/>
      <c r="L518" s="57"/>
      <c r="M518" s="58" t="str">
        <f t="shared" si="63"/>
        <v/>
      </c>
      <c r="N518" s="73"/>
      <c r="AC518" s="149"/>
    </row>
    <row r="519" spans="1:29">
      <c r="A519" s="97" t="str">
        <f t="shared" si="61"/>
        <v/>
      </c>
      <c r="B519" s="98" t="str">
        <f t="shared" si="60"/>
        <v/>
      </c>
      <c r="C519" s="99"/>
      <c r="D519" s="137"/>
      <c r="E519" s="100"/>
      <c r="F519" s="57"/>
      <c r="G519" s="58">
        <f t="shared" si="62"/>
        <v>0</v>
      </c>
      <c r="H519" s="58">
        <f>IF(E519="",0,IFERROR(VLOOKUP(E519,档案费管理台账!$D$4:$H$1000,5,0),0))</f>
        <v>0</v>
      </c>
      <c r="I519" s="57"/>
      <c r="J519" s="57"/>
      <c r="K519" s="57"/>
      <c r="L519" s="57"/>
      <c r="M519" s="58" t="str">
        <f t="shared" si="63"/>
        <v/>
      </c>
      <c r="N519" s="73"/>
      <c r="AC519" s="149"/>
    </row>
    <row r="520" spans="1:29">
      <c r="A520" s="97" t="str">
        <f t="shared" si="61"/>
        <v/>
      </c>
      <c r="B520" s="98" t="str">
        <f t="shared" si="60"/>
        <v/>
      </c>
      <c r="C520" s="99"/>
      <c r="D520" s="137"/>
      <c r="E520" s="100"/>
      <c r="F520" s="57"/>
      <c r="G520" s="58">
        <f t="shared" si="62"/>
        <v>0</v>
      </c>
      <c r="H520" s="58">
        <f>IF(E520="",0,IFERROR(VLOOKUP(E520,档案费管理台账!$D$4:$H$1000,5,0),0))</f>
        <v>0</v>
      </c>
      <c r="I520" s="57"/>
      <c r="J520" s="57"/>
      <c r="K520" s="57"/>
      <c r="L520" s="57"/>
      <c r="M520" s="58" t="str">
        <f t="shared" si="63"/>
        <v/>
      </c>
      <c r="N520" s="73"/>
      <c r="AC520" s="149"/>
    </row>
    <row r="521" spans="1:29">
      <c r="A521" s="97" t="str">
        <f t="shared" si="61"/>
        <v/>
      </c>
      <c r="B521" s="98" t="str">
        <f t="shared" si="60"/>
        <v/>
      </c>
      <c r="C521" s="99"/>
      <c r="D521" s="137"/>
      <c r="E521" s="100"/>
      <c r="F521" s="57"/>
      <c r="G521" s="58">
        <f t="shared" si="62"/>
        <v>0</v>
      </c>
      <c r="H521" s="58">
        <f>IF(E521="",0,IFERROR(VLOOKUP(E521,档案费管理台账!$D$4:$H$1000,5,0),0))</f>
        <v>0</v>
      </c>
      <c r="I521" s="57"/>
      <c r="J521" s="57"/>
      <c r="K521" s="57"/>
      <c r="L521" s="57"/>
      <c r="M521" s="58" t="str">
        <f t="shared" si="63"/>
        <v/>
      </c>
      <c r="N521" s="73"/>
      <c r="AC521" s="149"/>
    </row>
    <row r="522" spans="1:29">
      <c r="A522" s="97" t="str">
        <f t="shared" si="61"/>
        <v/>
      </c>
      <c r="B522" s="98" t="str">
        <f t="shared" si="60"/>
        <v/>
      </c>
      <c r="C522" s="99"/>
      <c r="D522" s="137"/>
      <c r="E522" s="100"/>
      <c r="F522" s="57"/>
      <c r="G522" s="58">
        <f t="shared" si="62"/>
        <v>0</v>
      </c>
      <c r="H522" s="58">
        <f>IF(E522="",0,IFERROR(VLOOKUP(E522,档案费管理台账!$D$4:$H$1000,5,0),0))</f>
        <v>0</v>
      </c>
      <c r="I522" s="57"/>
      <c r="J522" s="57"/>
      <c r="K522" s="57"/>
      <c r="L522" s="57"/>
      <c r="M522" s="58" t="str">
        <f t="shared" si="63"/>
        <v/>
      </c>
      <c r="N522" s="73"/>
      <c r="AC522" s="149"/>
    </row>
    <row r="523" spans="1:29">
      <c r="A523" s="97" t="str">
        <f t="shared" si="61"/>
        <v/>
      </c>
      <c r="B523" s="98" t="str">
        <f t="shared" si="60"/>
        <v/>
      </c>
      <c r="C523" s="99"/>
      <c r="D523" s="137"/>
      <c r="E523" s="100"/>
      <c r="F523" s="57"/>
      <c r="G523" s="58">
        <f t="shared" si="62"/>
        <v>0</v>
      </c>
      <c r="H523" s="58">
        <f>IF(E523="",0,IFERROR(VLOOKUP(E523,档案费管理台账!$D$4:$H$1000,5,0),0))</f>
        <v>0</v>
      </c>
      <c r="I523" s="57"/>
      <c r="J523" s="57"/>
      <c r="K523" s="57"/>
      <c r="L523" s="57"/>
      <c r="M523" s="58" t="str">
        <f t="shared" si="63"/>
        <v/>
      </c>
      <c r="N523" s="73"/>
      <c r="AC523" s="149"/>
    </row>
    <row r="524" spans="1:29">
      <c r="A524" s="97" t="str">
        <f t="shared" si="61"/>
        <v/>
      </c>
      <c r="B524" s="98" t="str">
        <f t="shared" si="60"/>
        <v/>
      </c>
      <c r="C524" s="99"/>
      <c r="D524" s="137"/>
      <c r="E524" s="100"/>
      <c r="F524" s="57"/>
      <c r="G524" s="58">
        <f t="shared" si="62"/>
        <v>0</v>
      </c>
      <c r="H524" s="58">
        <f>IF(E524="",0,IFERROR(VLOOKUP(E524,档案费管理台账!$D$4:$H$1000,5,0),0))</f>
        <v>0</v>
      </c>
      <c r="I524" s="57"/>
      <c r="J524" s="57"/>
      <c r="K524" s="57"/>
      <c r="L524" s="57"/>
      <c r="M524" s="58" t="str">
        <f t="shared" si="63"/>
        <v/>
      </c>
      <c r="N524" s="73"/>
      <c r="AC524" s="149"/>
    </row>
    <row r="525" spans="1:29">
      <c r="A525" s="97" t="str">
        <f t="shared" si="61"/>
        <v/>
      </c>
      <c r="B525" s="98" t="str">
        <f t="shared" si="60"/>
        <v/>
      </c>
      <c r="C525" s="99"/>
      <c r="D525" s="137"/>
      <c r="E525" s="100"/>
      <c r="F525" s="57"/>
      <c r="G525" s="58">
        <f t="shared" si="62"/>
        <v>0</v>
      </c>
      <c r="H525" s="58">
        <f>IF(E525="",0,IFERROR(VLOOKUP(E525,档案费管理台账!$D$4:$H$1000,5,0),0))</f>
        <v>0</v>
      </c>
      <c r="I525" s="57"/>
      <c r="J525" s="57"/>
      <c r="K525" s="57"/>
      <c r="L525" s="57"/>
      <c r="M525" s="58" t="str">
        <f t="shared" si="63"/>
        <v/>
      </c>
      <c r="N525" s="73"/>
      <c r="AC525" s="149"/>
    </row>
    <row r="526" spans="1:29">
      <c r="A526" s="97" t="str">
        <f t="shared" si="61"/>
        <v/>
      </c>
      <c r="B526" s="98" t="str">
        <f t="shared" si="60"/>
        <v/>
      </c>
      <c r="C526" s="99"/>
      <c r="D526" s="137"/>
      <c r="E526" s="100"/>
      <c r="F526" s="57"/>
      <c r="G526" s="58">
        <f t="shared" si="62"/>
        <v>0</v>
      </c>
      <c r="H526" s="58">
        <f>IF(E526="",0,IFERROR(VLOOKUP(E526,档案费管理台账!$D$4:$H$1000,5,0),0))</f>
        <v>0</v>
      </c>
      <c r="I526" s="57"/>
      <c r="J526" s="57"/>
      <c r="K526" s="57"/>
      <c r="L526" s="57"/>
      <c r="M526" s="58" t="str">
        <f t="shared" si="63"/>
        <v/>
      </c>
      <c r="N526" s="73"/>
      <c r="AC526" s="149"/>
    </row>
    <row r="527" spans="1:29">
      <c r="A527" s="97" t="str">
        <f t="shared" si="61"/>
        <v/>
      </c>
      <c r="B527" s="98" t="str">
        <f t="shared" si="60"/>
        <v/>
      </c>
      <c r="C527" s="99"/>
      <c r="D527" s="137"/>
      <c r="E527" s="100"/>
      <c r="F527" s="57"/>
      <c r="G527" s="58">
        <f t="shared" si="62"/>
        <v>0</v>
      </c>
      <c r="H527" s="58">
        <f>IF(E527="",0,IFERROR(VLOOKUP(E527,档案费管理台账!$D$4:$H$1000,5,0),0))</f>
        <v>0</v>
      </c>
      <c r="I527" s="57"/>
      <c r="J527" s="57"/>
      <c r="K527" s="57"/>
      <c r="L527" s="57"/>
      <c r="M527" s="58" t="str">
        <f t="shared" si="63"/>
        <v/>
      </c>
      <c r="N527" s="73"/>
      <c r="AC527" s="149"/>
    </row>
    <row r="528" spans="1:29">
      <c r="A528" s="97" t="str">
        <f t="shared" si="61"/>
        <v/>
      </c>
      <c r="B528" s="98" t="str">
        <f t="shared" si="60"/>
        <v/>
      </c>
      <c r="C528" s="99"/>
      <c r="D528" s="137"/>
      <c r="E528" s="100"/>
      <c r="F528" s="57"/>
      <c r="G528" s="58">
        <f t="shared" si="62"/>
        <v>0</v>
      </c>
      <c r="H528" s="58">
        <f>IF(E528="",0,IFERROR(VLOOKUP(E528,档案费管理台账!$D$4:$H$1000,5,0),0))</f>
        <v>0</v>
      </c>
      <c r="I528" s="57"/>
      <c r="J528" s="57"/>
      <c r="K528" s="57"/>
      <c r="L528" s="57"/>
      <c r="M528" s="58" t="str">
        <f t="shared" si="63"/>
        <v/>
      </c>
      <c r="N528" s="73"/>
      <c r="AC528" s="149"/>
    </row>
    <row r="529" spans="1:29">
      <c r="A529" s="97" t="str">
        <f t="shared" si="61"/>
        <v/>
      </c>
      <c r="B529" s="98" t="str">
        <f t="shared" si="60"/>
        <v/>
      </c>
      <c r="C529" s="99"/>
      <c r="D529" s="137"/>
      <c r="E529" s="100"/>
      <c r="F529" s="57"/>
      <c r="G529" s="58">
        <f t="shared" si="62"/>
        <v>0</v>
      </c>
      <c r="H529" s="58">
        <f>IF(E529="",0,IFERROR(VLOOKUP(E529,档案费管理台账!$D$4:$H$1000,5,0),0))</f>
        <v>0</v>
      </c>
      <c r="I529" s="57"/>
      <c r="J529" s="57"/>
      <c r="K529" s="57"/>
      <c r="L529" s="57"/>
      <c r="M529" s="58" t="str">
        <f t="shared" si="63"/>
        <v/>
      </c>
      <c r="N529" s="73"/>
      <c r="AC529" s="149"/>
    </row>
    <row r="530" spans="1:29">
      <c r="A530" s="97" t="str">
        <f t="shared" si="61"/>
        <v/>
      </c>
      <c r="B530" s="98" t="str">
        <f t="shared" si="60"/>
        <v/>
      </c>
      <c r="C530" s="99"/>
      <c r="D530" s="137"/>
      <c r="E530" s="100"/>
      <c r="F530" s="57"/>
      <c r="G530" s="58">
        <f t="shared" si="62"/>
        <v>0</v>
      </c>
      <c r="H530" s="58">
        <f>IF(E530="",0,IFERROR(VLOOKUP(E530,档案费管理台账!$D$4:$H$1000,5,0),0))</f>
        <v>0</v>
      </c>
      <c r="I530" s="57"/>
      <c r="J530" s="57"/>
      <c r="K530" s="57"/>
      <c r="L530" s="57"/>
      <c r="M530" s="58" t="str">
        <f t="shared" si="63"/>
        <v/>
      </c>
      <c r="N530" s="73"/>
      <c r="AC530" s="149"/>
    </row>
    <row r="531" spans="1:29">
      <c r="A531" s="97" t="str">
        <f t="shared" si="61"/>
        <v/>
      </c>
      <c r="B531" s="98" t="str">
        <f t="shared" si="60"/>
        <v/>
      </c>
      <c r="C531" s="99"/>
      <c r="D531" s="137"/>
      <c r="E531" s="100"/>
      <c r="F531" s="57"/>
      <c r="G531" s="58">
        <f t="shared" si="62"/>
        <v>0</v>
      </c>
      <c r="H531" s="58">
        <f>IF(E531="",0,IFERROR(VLOOKUP(E531,档案费管理台账!$D$4:$H$1000,5,0),0))</f>
        <v>0</v>
      </c>
      <c r="I531" s="57"/>
      <c r="J531" s="57"/>
      <c r="K531" s="57"/>
      <c r="L531" s="57"/>
      <c r="M531" s="58" t="str">
        <f t="shared" si="63"/>
        <v/>
      </c>
      <c r="N531" s="73"/>
      <c r="AC531" s="149"/>
    </row>
    <row r="532" spans="1:29">
      <c r="A532" s="97" t="str">
        <f t="shared" si="61"/>
        <v/>
      </c>
      <c r="B532" s="98" t="str">
        <f t="shared" si="60"/>
        <v/>
      </c>
      <c r="C532" s="99"/>
      <c r="D532" s="137"/>
      <c r="E532" s="100"/>
      <c r="F532" s="57"/>
      <c r="G532" s="58">
        <f t="shared" si="62"/>
        <v>0</v>
      </c>
      <c r="H532" s="58">
        <f>IF(E532="",0,IFERROR(VLOOKUP(E532,档案费管理台账!$D$4:$H$1000,5,0),0))</f>
        <v>0</v>
      </c>
      <c r="I532" s="57"/>
      <c r="J532" s="57"/>
      <c r="K532" s="57"/>
      <c r="L532" s="57"/>
      <c r="M532" s="58" t="str">
        <f t="shared" si="63"/>
        <v/>
      </c>
      <c r="N532" s="73"/>
      <c r="AC532" s="149"/>
    </row>
    <row r="533" spans="1:29">
      <c r="A533" s="97" t="str">
        <f t="shared" si="61"/>
        <v/>
      </c>
      <c r="B533" s="98" t="str">
        <f t="shared" si="60"/>
        <v/>
      </c>
      <c r="C533" s="99"/>
      <c r="D533" s="137"/>
      <c r="E533" s="100"/>
      <c r="F533" s="57"/>
      <c r="G533" s="58">
        <f t="shared" si="62"/>
        <v>0</v>
      </c>
      <c r="H533" s="58">
        <f>IF(E533="",0,IFERROR(VLOOKUP(E533,档案费管理台账!$D$4:$H$1000,5,0),0))</f>
        <v>0</v>
      </c>
      <c r="I533" s="57"/>
      <c r="J533" s="57"/>
      <c r="K533" s="57"/>
      <c r="L533" s="57"/>
      <c r="M533" s="58" t="str">
        <f t="shared" si="63"/>
        <v/>
      </c>
      <c r="N533" s="73"/>
      <c r="AC533" s="149"/>
    </row>
    <row r="534" spans="1:29">
      <c r="A534" s="97" t="str">
        <f t="shared" si="61"/>
        <v/>
      </c>
      <c r="B534" s="98" t="str">
        <f t="shared" si="60"/>
        <v/>
      </c>
      <c r="C534" s="99"/>
      <c r="D534" s="137"/>
      <c r="E534" s="100"/>
      <c r="F534" s="57"/>
      <c r="G534" s="58">
        <f t="shared" si="62"/>
        <v>0</v>
      </c>
      <c r="H534" s="58">
        <f>IF(E534="",0,IFERROR(VLOOKUP(E534,档案费管理台账!$D$4:$H$1000,5,0),0))</f>
        <v>0</v>
      </c>
      <c r="I534" s="57"/>
      <c r="J534" s="57"/>
      <c r="K534" s="57"/>
      <c r="L534" s="57"/>
      <c r="M534" s="58" t="str">
        <f t="shared" si="63"/>
        <v/>
      </c>
      <c r="N534" s="73"/>
      <c r="AC534" s="149"/>
    </row>
    <row r="535" spans="1:29">
      <c r="A535" s="97" t="str">
        <f t="shared" si="61"/>
        <v/>
      </c>
      <c r="B535" s="98" t="str">
        <f t="shared" si="60"/>
        <v/>
      </c>
      <c r="C535" s="99"/>
      <c r="D535" s="137"/>
      <c r="E535" s="100"/>
      <c r="F535" s="57"/>
      <c r="G535" s="58">
        <f t="shared" si="62"/>
        <v>0</v>
      </c>
      <c r="H535" s="58">
        <f>IF(E535="",0,IFERROR(VLOOKUP(E535,档案费管理台账!$D$4:$H$1000,5,0),0))</f>
        <v>0</v>
      </c>
      <c r="I535" s="57"/>
      <c r="J535" s="57"/>
      <c r="K535" s="57"/>
      <c r="L535" s="57"/>
      <c r="M535" s="58" t="str">
        <f t="shared" si="63"/>
        <v/>
      </c>
      <c r="N535" s="73"/>
      <c r="AC535" s="149"/>
    </row>
    <row r="536" spans="1:29">
      <c r="A536" s="97" t="str">
        <f t="shared" si="61"/>
        <v/>
      </c>
      <c r="B536" s="98" t="str">
        <f t="shared" si="60"/>
        <v/>
      </c>
      <c r="C536" s="99"/>
      <c r="D536" s="137"/>
      <c r="E536" s="100"/>
      <c r="F536" s="57"/>
      <c r="G536" s="58">
        <f t="shared" si="62"/>
        <v>0</v>
      </c>
      <c r="H536" s="58">
        <f>IF(E536="",0,IFERROR(VLOOKUP(E536,档案费管理台账!$D$4:$H$1000,5,0),0))</f>
        <v>0</v>
      </c>
      <c r="I536" s="57"/>
      <c r="J536" s="57"/>
      <c r="K536" s="57"/>
      <c r="L536" s="57"/>
      <c r="M536" s="58" t="str">
        <f t="shared" si="63"/>
        <v/>
      </c>
      <c r="N536" s="73"/>
      <c r="AC536" s="149"/>
    </row>
    <row r="537" spans="1:29">
      <c r="A537" s="97" t="str">
        <f t="shared" si="61"/>
        <v/>
      </c>
      <c r="B537" s="98" t="str">
        <f t="shared" si="60"/>
        <v/>
      </c>
      <c r="C537" s="99"/>
      <c r="D537" s="137"/>
      <c r="E537" s="100"/>
      <c r="F537" s="57"/>
      <c r="G537" s="58">
        <f t="shared" si="62"/>
        <v>0</v>
      </c>
      <c r="H537" s="58">
        <f>IF(E537="",0,IFERROR(VLOOKUP(E537,档案费管理台账!$D$4:$H$1000,5,0),0))</f>
        <v>0</v>
      </c>
      <c r="I537" s="57"/>
      <c r="J537" s="57"/>
      <c r="K537" s="57"/>
      <c r="L537" s="57"/>
      <c r="M537" s="58" t="str">
        <f t="shared" si="63"/>
        <v/>
      </c>
      <c r="N537" s="73"/>
      <c r="AC537" s="149"/>
    </row>
    <row r="538" spans="1:29">
      <c r="A538" s="97" t="str">
        <f t="shared" si="61"/>
        <v/>
      </c>
      <c r="B538" s="98" t="str">
        <f t="shared" si="60"/>
        <v/>
      </c>
      <c r="C538" s="99"/>
      <c r="D538" s="137"/>
      <c r="E538" s="100"/>
      <c r="F538" s="57"/>
      <c r="G538" s="58">
        <f t="shared" si="62"/>
        <v>0</v>
      </c>
      <c r="H538" s="58">
        <f>IF(E538="",0,IFERROR(VLOOKUP(E538,档案费管理台账!$D$4:$H$1000,5,0),0))</f>
        <v>0</v>
      </c>
      <c r="I538" s="57"/>
      <c r="J538" s="57"/>
      <c r="K538" s="57"/>
      <c r="L538" s="57"/>
      <c r="M538" s="58" t="str">
        <f t="shared" si="63"/>
        <v/>
      </c>
      <c r="N538" s="73"/>
      <c r="AC538" s="149"/>
    </row>
    <row r="539" spans="1:29">
      <c r="A539" s="97" t="str">
        <f t="shared" si="61"/>
        <v/>
      </c>
      <c r="B539" s="98" t="str">
        <f t="shared" si="60"/>
        <v/>
      </c>
      <c r="C539" s="99"/>
      <c r="D539" s="137"/>
      <c r="E539" s="100"/>
      <c r="F539" s="57"/>
      <c r="G539" s="58">
        <f t="shared" si="62"/>
        <v>0</v>
      </c>
      <c r="H539" s="58">
        <f>IF(E539="",0,IFERROR(VLOOKUP(E539,档案费管理台账!$D$4:$H$1000,5,0),0))</f>
        <v>0</v>
      </c>
      <c r="I539" s="57"/>
      <c r="J539" s="57"/>
      <c r="K539" s="57"/>
      <c r="L539" s="57"/>
      <c r="M539" s="58" t="str">
        <f t="shared" si="63"/>
        <v/>
      </c>
      <c r="N539" s="73"/>
      <c r="AC539" s="149"/>
    </row>
    <row r="540" spans="1:29">
      <c r="A540" s="97" t="str">
        <f t="shared" si="61"/>
        <v/>
      </c>
      <c r="B540" s="98" t="str">
        <f t="shared" si="60"/>
        <v/>
      </c>
      <c r="C540" s="99"/>
      <c r="D540" s="137"/>
      <c r="E540" s="100"/>
      <c r="F540" s="57"/>
      <c r="G540" s="58">
        <f t="shared" si="62"/>
        <v>0</v>
      </c>
      <c r="H540" s="58">
        <f>IF(E540="",0,IFERROR(VLOOKUP(E540,档案费管理台账!$D$4:$H$1000,5,0),0))</f>
        <v>0</v>
      </c>
      <c r="I540" s="57"/>
      <c r="J540" s="57"/>
      <c r="K540" s="57"/>
      <c r="L540" s="57"/>
      <c r="M540" s="58" t="str">
        <f t="shared" si="63"/>
        <v/>
      </c>
      <c r="N540" s="73"/>
      <c r="AC540" s="149"/>
    </row>
    <row r="541" spans="1:29">
      <c r="A541" s="97" t="str">
        <f t="shared" si="61"/>
        <v/>
      </c>
      <c r="B541" s="98" t="str">
        <f t="shared" si="60"/>
        <v/>
      </c>
      <c r="C541" s="99"/>
      <c r="D541" s="137"/>
      <c r="E541" s="100"/>
      <c r="F541" s="57"/>
      <c r="G541" s="58">
        <f t="shared" si="62"/>
        <v>0</v>
      </c>
      <c r="H541" s="58">
        <f>IF(E541="",0,IFERROR(VLOOKUP(E541,档案费管理台账!$D$4:$H$1000,5,0),0))</f>
        <v>0</v>
      </c>
      <c r="I541" s="57"/>
      <c r="J541" s="57"/>
      <c r="K541" s="57"/>
      <c r="L541" s="57"/>
      <c r="M541" s="58" t="str">
        <f t="shared" si="63"/>
        <v/>
      </c>
      <c r="N541" s="73"/>
      <c r="AC541" s="149"/>
    </row>
    <row r="542" spans="1:29">
      <c r="A542" s="97" t="str">
        <f t="shared" si="61"/>
        <v/>
      </c>
      <c r="B542" s="98" t="str">
        <f t="shared" si="60"/>
        <v/>
      </c>
      <c r="C542" s="99"/>
      <c r="D542" s="137"/>
      <c r="E542" s="100"/>
      <c r="F542" s="57"/>
      <c r="G542" s="58">
        <f t="shared" si="62"/>
        <v>0</v>
      </c>
      <c r="H542" s="58">
        <f>IF(E542="",0,IFERROR(VLOOKUP(E542,档案费管理台账!$D$4:$H$1000,5,0),0))</f>
        <v>0</v>
      </c>
      <c r="I542" s="57"/>
      <c r="J542" s="57"/>
      <c r="K542" s="57"/>
      <c r="L542" s="57"/>
      <c r="M542" s="58" t="str">
        <f t="shared" si="63"/>
        <v/>
      </c>
      <c r="N542" s="73"/>
      <c r="AC542" s="149"/>
    </row>
    <row r="543" spans="1:29">
      <c r="A543" s="97" t="str">
        <f t="shared" si="61"/>
        <v/>
      </c>
      <c r="B543" s="98" t="str">
        <f t="shared" si="60"/>
        <v/>
      </c>
      <c r="C543" s="99"/>
      <c r="D543" s="137"/>
      <c r="E543" s="100"/>
      <c r="F543" s="57"/>
      <c r="G543" s="58">
        <f t="shared" si="62"/>
        <v>0</v>
      </c>
      <c r="H543" s="58">
        <f>IF(E543="",0,IFERROR(VLOOKUP(E543,档案费管理台账!$D$4:$H$1000,5,0),0))</f>
        <v>0</v>
      </c>
      <c r="I543" s="57"/>
      <c r="J543" s="57"/>
      <c r="K543" s="57"/>
      <c r="L543" s="57"/>
      <c r="M543" s="58" t="str">
        <f t="shared" si="63"/>
        <v/>
      </c>
      <c r="N543" s="73"/>
      <c r="AC543" s="149"/>
    </row>
    <row r="544" spans="1:29">
      <c r="A544" s="97" t="str">
        <f t="shared" si="61"/>
        <v/>
      </c>
      <c r="B544" s="98" t="str">
        <f t="shared" si="60"/>
        <v/>
      </c>
      <c r="C544" s="99"/>
      <c r="D544" s="137"/>
      <c r="E544" s="100"/>
      <c r="F544" s="57"/>
      <c r="G544" s="58">
        <f t="shared" si="62"/>
        <v>0</v>
      </c>
      <c r="H544" s="58">
        <f>IF(E544="",0,IFERROR(VLOOKUP(E544,档案费管理台账!$D$4:$H$1000,5,0),0))</f>
        <v>0</v>
      </c>
      <c r="I544" s="57"/>
      <c r="J544" s="57"/>
      <c r="K544" s="57"/>
      <c r="L544" s="57"/>
      <c r="M544" s="58" t="str">
        <f t="shared" si="63"/>
        <v/>
      </c>
      <c r="N544" s="73"/>
      <c r="AC544" s="149"/>
    </row>
    <row r="545" spans="1:29">
      <c r="A545" s="97" t="str">
        <f t="shared" si="61"/>
        <v/>
      </c>
      <c r="B545" s="98" t="str">
        <f t="shared" si="60"/>
        <v/>
      </c>
      <c r="C545" s="99"/>
      <c r="D545" s="137"/>
      <c r="E545" s="100"/>
      <c r="F545" s="57"/>
      <c r="G545" s="58">
        <f t="shared" si="62"/>
        <v>0</v>
      </c>
      <c r="H545" s="58">
        <f>IF(E545="",0,IFERROR(VLOOKUP(E545,档案费管理台账!$D$4:$H$1000,5,0),0))</f>
        <v>0</v>
      </c>
      <c r="I545" s="57"/>
      <c r="J545" s="57"/>
      <c r="K545" s="57"/>
      <c r="L545" s="57"/>
      <c r="M545" s="58" t="str">
        <f t="shared" si="63"/>
        <v/>
      </c>
      <c r="N545" s="73"/>
      <c r="AC545" s="149"/>
    </row>
    <row r="546" spans="1:29">
      <c r="A546" s="97" t="str">
        <f t="shared" si="61"/>
        <v/>
      </c>
      <c r="B546" s="98" t="str">
        <f t="shared" si="60"/>
        <v/>
      </c>
      <c r="C546" s="99"/>
      <c r="D546" s="137"/>
      <c r="E546" s="100"/>
      <c r="F546" s="57"/>
      <c r="G546" s="58">
        <f t="shared" si="62"/>
        <v>0</v>
      </c>
      <c r="H546" s="58">
        <f>IF(E546="",0,IFERROR(VLOOKUP(E546,档案费管理台账!$D$4:$H$1000,5,0),0))</f>
        <v>0</v>
      </c>
      <c r="I546" s="57"/>
      <c r="J546" s="57"/>
      <c r="K546" s="57"/>
      <c r="L546" s="57"/>
      <c r="M546" s="58" t="str">
        <f t="shared" si="63"/>
        <v/>
      </c>
      <c r="N546" s="73"/>
      <c r="AC546" s="149"/>
    </row>
    <row r="547" spans="1:29">
      <c r="A547" s="97" t="str">
        <f t="shared" si="61"/>
        <v/>
      </c>
      <c r="B547" s="98" t="str">
        <f t="shared" si="60"/>
        <v/>
      </c>
      <c r="C547" s="99"/>
      <c r="D547" s="137"/>
      <c r="E547" s="100"/>
      <c r="F547" s="57"/>
      <c r="G547" s="58">
        <f t="shared" si="62"/>
        <v>0</v>
      </c>
      <c r="H547" s="58">
        <f>IF(E547="",0,IFERROR(VLOOKUP(E547,档案费管理台账!$D$4:$H$1000,5,0),0))</f>
        <v>0</v>
      </c>
      <c r="I547" s="57"/>
      <c r="J547" s="57"/>
      <c r="K547" s="57"/>
      <c r="L547" s="57"/>
      <c r="M547" s="58" t="str">
        <f t="shared" si="63"/>
        <v/>
      </c>
      <c r="N547" s="73"/>
      <c r="AC547" s="149"/>
    </row>
    <row r="548" spans="1:29">
      <c r="A548" s="97" t="str">
        <f t="shared" si="61"/>
        <v/>
      </c>
      <c r="B548" s="98" t="str">
        <f t="shared" si="60"/>
        <v/>
      </c>
      <c r="C548" s="99"/>
      <c r="D548" s="137"/>
      <c r="E548" s="100"/>
      <c r="F548" s="57"/>
      <c r="G548" s="58">
        <f t="shared" si="62"/>
        <v>0</v>
      </c>
      <c r="H548" s="58">
        <f>IF(E548="",0,IFERROR(VLOOKUP(E548,档案费管理台账!$D$4:$H$1000,5,0),0))</f>
        <v>0</v>
      </c>
      <c r="I548" s="57"/>
      <c r="J548" s="57"/>
      <c r="K548" s="57"/>
      <c r="L548" s="57"/>
      <c r="M548" s="58" t="str">
        <f t="shared" si="63"/>
        <v/>
      </c>
      <c r="N548" s="73"/>
      <c r="AC548" s="149"/>
    </row>
    <row r="549" spans="1:29">
      <c r="A549" s="97" t="str">
        <f t="shared" si="61"/>
        <v/>
      </c>
      <c r="B549" s="98" t="str">
        <f t="shared" si="60"/>
        <v/>
      </c>
      <c r="C549" s="99"/>
      <c r="D549" s="137"/>
      <c r="E549" s="100"/>
      <c r="F549" s="57"/>
      <c r="G549" s="58">
        <f t="shared" si="62"/>
        <v>0</v>
      </c>
      <c r="H549" s="58">
        <f>IF(E549="",0,IFERROR(VLOOKUP(E549,档案费管理台账!$D$4:$H$1000,5,0),0))</f>
        <v>0</v>
      </c>
      <c r="I549" s="57"/>
      <c r="J549" s="57"/>
      <c r="K549" s="57"/>
      <c r="L549" s="57"/>
      <c r="M549" s="58" t="str">
        <f t="shared" si="63"/>
        <v/>
      </c>
      <c r="N549" s="73"/>
      <c r="AC549" s="149"/>
    </row>
    <row r="550" spans="1:29">
      <c r="A550" s="97" t="str">
        <f t="shared" si="61"/>
        <v/>
      </c>
      <c r="B550" s="98" t="str">
        <f t="shared" si="60"/>
        <v/>
      </c>
      <c r="C550" s="99"/>
      <c r="D550" s="137"/>
      <c r="E550" s="100"/>
      <c r="F550" s="57"/>
      <c r="G550" s="58">
        <f t="shared" si="62"/>
        <v>0</v>
      </c>
      <c r="H550" s="58">
        <f>IF(E550="",0,IFERROR(VLOOKUP(E550,档案费管理台账!$D$4:$H$1000,5,0),0))</f>
        <v>0</v>
      </c>
      <c r="I550" s="57"/>
      <c r="J550" s="57"/>
      <c r="K550" s="57"/>
      <c r="L550" s="57"/>
      <c r="M550" s="58" t="str">
        <f t="shared" si="63"/>
        <v/>
      </c>
      <c r="N550" s="73"/>
      <c r="AC550" s="149"/>
    </row>
    <row r="551" spans="1:29">
      <c r="A551" s="97" t="str">
        <f t="shared" si="61"/>
        <v/>
      </c>
      <c r="B551" s="98" t="str">
        <f t="shared" si="60"/>
        <v/>
      </c>
      <c r="C551" s="99"/>
      <c r="D551" s="137"/>
      <c r="E551" s="100"/>
      <c r="F551" s="57"/>
      <c r="G551" s="58">
        <f t="shared" si="62"/>
        <v>0</v>
      </c>
      <c r="H551" s="58">
        <f>IF(E551="",0,IFERROR(VLOOKUP(E551,档案费管理台账!$D$4:$H$1000,5,0),0))</f>
        <v>0</v>
      </c>
      <c r="I551" s="57"/>
      <c r="J551" s="57"/>
      <c r="K551" s="57"/>
      <c r="L551" s="57"/>
      <c r="M551" s="58" t="str">
        <f t="shared" si="63"/>
        <v/>
      </c>
      <c r="N551" s="73"/>
      <c r="AC551" s="149"/>
    </row>
    <row r="552" spans="1:29">
      <c r="A552" s="97" t="str">
        <f t="shared" si="61"/>
        <v/>
      </c>
      <c r="B552" s="98" t="str">
        <f t="shared" si="60"/>
        <v/>
      </c>
      <c r="C552" s="99"/>
      <c r="D552" s="137"/>
      <c r="E552" s="100"/>
      <c r="F552" s="57"/>
      <c r="G552" s="58">
        <f t="shared" si="62"/>
        <v>0</v>
      </c>
      <c r="H552" s="58">
        <f>IF(E552="",0,IFERROR(VLOOKUP(E552,档案费管理台账!$D$4:$H$1000,5,0),0))</f>
        <v>0</v>
      </c>
      <c r="I552" s="57"/>
      <c r="J552" s="57"/>
      <c r="K552" s="57"/>
      <c r="L552" s="57"/>
      <c r="M552" s="58" t="str">
        <f t="shared" si="63"/>
        <v/>
      </c>
      <c r="N552" s="73"/>
      <c r="AC552" s="149"/>
    </row>
    <row r="553" spans="1:29">
      <c r="A553" s="97" t="str">
        <f t="shared" si="61"/>
        <v/>
      </c>
      <c r="B553" s="98" t="str">
        <f t="shared" si="60"/>
        <v/>
      </c>
      <c r="C553" s="99"/>
      <c r="D553" s="137"/>
      <c r="E553" s="100"/>
      <c r="F553" s="57"/>
      <c r="G553" s="58">
        <f t="shared" si="62"/>
        <v>0</v>
      </c>
      <c r="H553" s="58">
        <f>IF(E553="",0,IFERROR(VLOOKUP(E553,档案费管理台账!$D$4:$H$1000,5,0),0))</f>
        <v>0</v>
      </c>
      <c r="I553" s="57"/>
      <c r="J553" s="57"/>
      <c r="K553" s="57"/>
      <c r="L553" s="57"/>
      <c r="M553" s="58" t="str">
        <f t="shared" si="63"/>
        <v/>
      </c>
      <c r="N553" s="73"/>
      <c r="AC553" s="149"/>
    </row>
    <row r="554" spans="1:29">
      <c r="A554" s="97" t="str">
        <f t="shared" si="61"/>
        <v/>
      </c>
      <c r="B554" s="98" t="str">
        <f t="shared" si="60"/>
        <v/>
      </c>
      <c r="C554" s="99"/>
      <c r="D554" s="137"/>
      <c r="E554" s="100"/>
      <c r="F554" s="57"/>
      <c r="G554" s="58">
        <f t="shared" si="62"/>
        <v>0</v>
      </c>
      <c r="H554" s="58">
        <f>IF(E554="",0,IFERROR(VLOOKUP(E554,档案费管理台账!$D$4:$H$1000,5,0),0))</f>
        <v>0</v>
      </c>
      <c r="I554" s="57"/>
      <c r="J554" s="57"/>
      <c r="K554" s="57"/>
      <c r="L554" s="57"/>
      <c r="M554" s="58" t="str">
        <f t="shared" si="63"/>
        <v/>
      </c>
      <c r="N554" s="73"/>
      <c r="AC554" s="149"/>
    </row>
    <row r="555" spans="1:29">
      <c r="A555" s="97" t="str">
        <f t="shared" si="61"/>
        <v/>
      </c>
      <c r="B555" s="98" t="str">
        <f t="shared" si="60"/>
        <v/>
      </c>
      <c r="C555" s="99"/>
      <c r="D555" s="137"/>
      <c r="E555" s="100"/>
      <c r="F555" s="57"/>
      <c r="G555" s="58">
        <f t="shared" si="62"/>
        <v>0</v>
      </c>
      <c r="H555" s="58">
        <f>IF(E555="",0,IFERROR(VLOOKUP(E555,档案费管理台账!$D$4:$H$1000,5,0),0))</f>
        <v>0</v>
      </c>
      <c r="I555" s="57"/>
      <c r="J555" s="57"/>
      <c r="K555" s="57"/>
      <c r="L555" s="57"/>
      <c r="M555" s="58" t="str">
        <f t="shared" si="63"/>
        <v/>
      </c>
      <c r="N555" s="73"/>
      <c r="AC555" s="149"/>
    </row>
    <row r="556" spans="1:29">
      <c r="A556" s="97" t="str">
        <f t="shared" si="61"/>
        <v/>
      </c>
      <c r="B556" s="98" t="str">
        <f t="shared" ref="B556:B619" si="64">IF(C556="","",MONTH(C556)&amp;"月")</f>
        <v/>
      </c>
      <c r="C556" s="99"/>
      <c r="D556" s="137"/>
      <c r="E556" s="100"/>
      <c r="F556" s="57"/>
      <c r="G556" s="58">
        <f t="shared" si="62"/>
        <v>0</v>
      </c>
      <c r="H556" s="58">
        <f>IF(E556="",0,IFERROR(VLOOKUP(E556,档案费管理台账!$D$4:$H$1000,5,0),0))</f>
        <v>0</v>
      </c>
      <c r="I556" s="57"/>
      <c r="J556" s="57"/>
      <c r="K556" s="57"/>
      <c r="L556" s="57"/>
      <c r="M556" s="58" t="str">
        <f t="shared" si="63"/>
        <v/>
      </c>
      <c r="N556" s="73"/>
      <c r="AC556" s="149"/>
    </row>
    <row r="557" spans="1:29">
      <c r="A557" s="97" t="str">
        <f t="shared" ref="A557:A620" si="65">IF(C557="","",ROW()-42)</f>
        <v/>
      </c>
      <c r="B557" s="98" t="str">
        <f t="shared" si="64"/>
        <v/>
      </c>
      <c r="C557" s="99"/>
      <c r="D557" s="137"/>
      <c r="E557" s="100"/>
      <c r="F557" s="57"/>
      <c r="G557" s="58">
        <f t="shared" ref="G557:G620" si="66">IF(F557="",0,F557*$K$41)</f>
        <v>0</v>
      </c>
      <c r="H557" s="58">
        <f>IF(E557="",0,IFERROR(VLOOKUP(E557,档案费管理台账!$D$4:$H$1000,5,0),0))</f>
        <v>0</v>
      </c>
      <c r="I557" s="57"/>
      <c r="J557" s="57"/>
      <c r="K557" s="57"/>
      <c r="L557" s="57"/>
      <c r="M557" s="58" t="str">
        <f t="shared" ref="M557:M620" si="67">IF(C557="","",ROUND(M556+G557-I557-J557-K557-L557-H557,2))</f>
        <v/>
      </c>
      <c r="N557" s="73"/>
      <c r="AC557" s="149"/>
    </row>
    <row r="558" spans="1:29">
      <c r="A558" s="97" t="str">
        <f t="shared" si="65"/>
        <v/>
      </c>
      <c r="B558" s="98" t="str">
        <f t="shared" si="64"/>
        <v/>
      </c>
      <c r="C558" s="99"/>
      <c r="D558" s="137"/>
      <c r="E558" s="100"/>
      <c r="F558" s="57"/>
      <c r="G558" s="58">
        <f t="shared" si="66"/>
        <v>0</v>
      </c>
      <c r="H558" s="58">
        <f>IF(E558="",0,IFERROR(VLOOKUP(E558,档案费管理台账!$D$4:$H$1000,5,0),0))</f>
        <v>0</v>
      </c>
      <c r="I558" s="57"/>
      <c r="J558" s="57"/>
      <c r="K558" s="57"/>
      <c r="L558" s="57"/>
      <c r="M558" s="58" t="str">
        <f t="shared" si="67"/>
        <v/>
      </c>
      <c r="N558" s="73"/>
      <c r="AC558" s="149"/>
    </row>
    <row r="559" spans="1:29">
      <c r="A559" s="97" t="str">
        <f t="shared" si="65"/>
        <v/>
      </c>
      <c r="B559" s="98" t="str">
        <f t="shared" si="64"/>
        <v/>
      </c>
      <c r="C559" s="99"/>
      <c r="D559" s="137"/>
      <c r="E559" s="100"/>
      <c r="F559" s="57"/>
      <c r="G559" s="58">
        <f t="shared" si="66"/>
        <v>0</v>
      </c>
      <c r="H559" s="58">
        <f>IF(E559="",0,IFERROR(VLOOKUP(E559,档案费管理台账!$D$4:$H$1000,5,0),0))</f>
        <v>0</v>
      </c>
      <c r="I559" s="57"/>
      <c r="J559" s="57"/>
      <c r="K559" s="57"/>
      <c r="L559" s="57"/>
      <c r="M559" s="58" t="str">
        <f t="shared" si="67"/>
        <v/>
      </c>
      <c r="N559" s="73"/>
      <c r="AC559" s="149"/>
    </row>
    <row r="560" spans="1:29">
      <c r="A560" s="97" t="str">
        <f t="shared" si="65"/>
        <v/>
      </c>
      <c r="B560" s="98" t="str">
        <f t="shared" si="64"/>
        <v/>
      </c>
      <c r="C560" s="99"/>
      <c r="D560" s="137"/>
      <c r="E560" s="100"/>
      <c r="F560" s="57"/>
      <c r="G560" s="58">
        <f t="shared" si="66"/>
        <v>0</v>
      </c>
      <c r="H560" s="58">
        <f>IF(E560="",0,IFERROR(VLOOKUP(E560,档案费管理台账!$D$4:$H$1000,5,0),0))</f>
        <v>0</v>
      </c>
      <c r="I560" s="57"/>
      <c r="J560" s="57"/>
      <c r="K560" s="57"/>
      <c r="L560" s="57"/>
      <c r="M560" s="58" t="str">
        <f t="shared" si="67"/>
        <v/>
      </c>
      <c r="N560" s="73"/>
      <c r="AC560" s="149"/>
    </row>
    <row r="561" spans="1:29">
      <c r="A561" s="97" t="str">
        <f t="shared" si="65"/>
        <v/>
      </c>
      <c r="B561" s="98" t="str">
        <f t="shared" si="64"/>
        <v/>
      </c>
      <c r="C561" s="99"/>
      <c r="D561" s="137"/>
      <c r="E561" s="100"/>
      <c r="F561" s="57"/>
      <c r="G561" s="58">
        <f t="shared" si="66"/>
        <v>0</v>
      </c>
      <c r="H561" s="58">
        <f>IF(E561="",0,IFERROR(VLOOKUP(E561,档案费管理台账!$D$4:$H$1000,5,0),0))</f>
        <v>0</v>
      </c>
      <c r="I561" s="57"/>
      <c r="J561" s="57"/>
      <c r="K561" s="57"/>
      <c r="L561" s="57"/>
      <c r="M561" s="58" t="str">
        <f t="shared" si="67"/>
        <v/>
      </c>
      <c r="N561" s="73"/>
      <c r="AC561" s="149"/>
    </row>
    <row r="562" spans="1:29">
      <c r="A562" s="97" t="str">
        <f t="shared" si="65"/>
        <v/>
      </c>
      <c r="B562" s="98" t="str">
        <f t="shared" si="64"/>
        <v/>
      </c>
      <c r="C562" s="99"/>
      <c r="D562" s="137"/>
      <c r="E562" s="100"/>
      <c r="F562" s="57"/>
      <c r="G562" s="58">
        <f t="shared" si="66"/>
        <v>0</v>
      </c>
      <c r="H562" s="58">
        <f>IF(E562="",0,IFERROR(VLOOKUP(E562,档案费管理台账!$D$4:$H$1000,5,0),0))</f>
        <v>0</v>
      </c>
      <c r="I562" s="57"/>
      <c r="J562" s="57"/>
      <c r="K562" s="57"/>
      <c r="L562" s="57"/>
      <c r="M562" s="58" t="str">
        <f t="shared" si="67"/>
        <v/>
      </c>
      <c r="N562" s="73"/>
      <c r="AC562" s="149"/>
    </row>
    <row r="563" spans="1:29">
      <c r="A563" s="97" t="str">
        <f t="shared" si="65"/>
        <v/>
      </c>
      <c r="B563" s="98" t="str">
        <f t="shared" si="64"/>
        <v/>
      </c>
      <c r="C563" s="99"/>
      <c r="D563" s="137"/>
      <c r="E563" s="100"/>
      <c r="F563" s="57"/>
      <c r="G563" s="58">
        <f t="shared" si="66"/>
        <v>0</v>
      </c>
      <c r="H563" s="58">
        <f>IF(E563="",0,IFERROR(VLOOKUP(E563,档案费管理台账!$D$4:$H$1000,5,0),0))</f>
        <v>0</v>
      </c>
      <c r="I563" s="57"/>
      <c r="J563" s="57"/>
      <c r="K563" s="57"/>
      <c r="L563" s="57"/>
      <c r="M563" s="58" t="str">
        <f t="shared" si="67"/>
        <v/>
      </c>
      <c r="N563" s="73"/>
      <c r="AC563" s="149"/>
    </row>
    <row r="564" spans="1:29">
      <c r="A564" s="97" t="str">
        <f t="shared" si="65"/>
        <v/>
      </c>
      <c r="B564" s="98" t="str">
        <f t="shared" si="64"/>
        <v/>
      </c>
      <c r="C564" s="99"/>
      <c r="D564" s="137"/>
      <c r="E564" s="100"/>
      <c r="F564" s="57"/>
      <c r="G564" s="58">
        <f t="shared" si="66"/>
        <v>0</v>
      </c>
      <c r="H564" s="58">
        <f>IF(E564="",0,IFERROR(VLOOKUP(E564,档案费管理台账!$D$4:$H$1000,5,0),0))</f>
        <v>0</v>
      </c>
      <c r="I564" s="57"/>
      <c r="J564" s="57"/>
      <c r="K564" s="57"/>
      <c r="L564" s="57"/>
      <c r="M564" s="58" t="str">
        <f t="shared" si="67"/>
        <v/>
      </c>
      <c r="N564" s="73"/>
      <c r="AC564" s="149"/>
    </row>
    <row r="565" spans="1:29">
      <c r="A565" s="97" t="str">
        <f t="shared" si="65"/>
        <v/>
      </c>
      <c r="B565" s="98" t="str">
        <f t="shared" si="64"/>
        <v/>
      </c>
      <c r="C565" s="99"/>
      <c r="D565" s="137"/>
      <c r="E565" s="100"/>
      <c r="F565" s="57"/>
      <c r="G565" s="58">
        <f t="shared" si="66"/>
        <v>0</v>
      </c>
      <c r="H565" s="58">
        <f>IF(E565="",0,IFERROR(VLOOKUP(E565,档案费管理台账!$D$4:$H$1000,5,0),0))</f>
        <v>0</v>
      </c>
      <c r="I565" s="57"/>
      <c r="J565" s="57"/>
      <c r="K565" s="57"/>
      <c r="L565" s="57"/>
      <c r="M565" s="58" t="str">
        <f t="shared" si="67"/>
        <v/>
      </c>
      <c r="N565" s="73"/>
      <c r="AC565" s="149"/>
    </row>
    <row r="566" spans="1:29">
      <c r="A566" s="97" t="str">
        <f t="shared" si="65"/>
        <v/>
      </c>
      <c r="B566" s="98" t="str">
        <f t="shared" si="64"/>
        <v/>
      </c>
      <c r="C566" s="99"/>
      <c r="D566" s="137"/>
      <c r="E566" s="100"/>
      <c r="F566" s="57"/>
      <c r="G566" s="58">
        <f t="shared" si="66"/>
        <v>0</v>
      </c>
      <c r="H566" s="58">
        <f>IF(E566="",0,IFERROR(VLOOKUP(E566,档案费管理台账!$D$4:$H$1000,5,0),0))</f>
        <v>0</v>
      </c>
      <c r="I566" s="57"/>
      <c r="J566" s="57"/>
      <c r="K566" s="57"/>
      <c r="L566" s="57"/>
      <c r="M566" s="58" t="str">
        <f t="shared" si="67"/>
        <v/>
      </c>
      <c r="N566" s="73"/>
      <c r="AC566" s="149"/>
    </row>
    <row r="567" spans="1:29">
      <c r="A567" s="97" t="str">
        <f t="shared" si="65"/>
        <v/>
      </c>
      <c r="B567" s="98" t="str">
        <f t="shared" si="64"/>
        <v/>
      </c>
      <c r="C567" s="99"/>
      <c r="D567" s="137"/>
      <c r="E567" s="100"/>
      <c r="F567" s="57"/>
      <c r="G567" s="58">
        <f t="shared" si="66"/>
        <v>0</v>
      </c>
      <c r="H567" s="58">
        <f>IF(E567="",0,IFERROR(VLOOKUP(E567,档案费管理台账!$D$4:$H$1000,5,0),0))</f>
        <v>0</v>
      </c>
      <c r="I567" s="57"/>
      <c r="J567" s="57"/>
      <c r="K567" s="57"/>
      <c r="L567" s="57"/>
      <c r="M567" s="58" t="str">
        <f t="shared" si="67"/>
        <v/>
      </c>
      <c r="N567" s="73"/>
      <c r="AC567" s="149"/>
    </row>
    <row r="568" spans="1:29">
      <c r="A568" s="97" t="str">
        <f t="shared" si="65"/>
        <v/>
      </c>
      <c r="B568" s="98" t="str">
        <f t="shared" si="64"/>
        <v/>
      </c>
      <c r="C568" s="99"/>
      <c r="D568" s="137"/>
      <c r="E568" s="100"/>
      <c r="F568" s="57"/>
      <c r="G568" s="58">
        <f t="shared" si="66"/>
        <v>0</v>
      </c>
      <c r="H568" s="58">
        <f>IF(E568="",0,IFERROR(VLOOKUP(E568,档案费管理台账!$D$4:$H$1000,5,0),0))</f>
        <v>0</v>
      </c>
      <c r="I568" s="57"/>
      <c r="J568" s="57"/>
      <c r="K568" s="57"/>
      <c r="L568" s="57"/>
      <c r="M568" s="58" t="str">
        <f t="shared" si="67"/>
        <v/>
      </c>
      <c r="N568" s="73"/>
      <c r="AC568" s="149"/>
    </row>
    <row r="569" spans="1:29">
      <c r="A569" s="97" t="str">
        <f t="shared" si="65"/>
        <v/>
      </c>
      <c r="B569" s="98" t="str">
        <f t="shared" si="64"/>
        <v/>
      </c>
      <c r="C569" s="99"/>
      <c r="D569" s="137"/>
      <c r="E569" s="100"/>
      <c r="F569" s="57"/>
      <c r="G569" s="58">
        <f t="shared" si="66"/>
        <v>0</v>
      </c>
      <c r="H569" s="58">
        <f>IF(E569="",0,IFERROR(VLOOKUP(E569,档案费管理台账!$D$4:$H$1000,5,0),0))</f>
        <v>0</v>
      </c>
      <c r="I569" s="57"/>
      <c r="J569" s="57"/>
      <c r="K569" s="57"/>
      <c r="L569" s="57"/>
      <c r="M569" s="58" t="str">
        <f t="shared" si="67"/>
        <v/>
      </c>
      <c r="N569" s="73"/>
      <c r="AC569" s="149"/>
    </row>
    <row r="570" spans="1:29">
      <c r="A570" s="97" t="str">
        <f t="shared" si="65"/>
        <v/>
      </c>
      <c r="B570" s="98" t="str">
        <f t="shared" si="64"/>
        <v/>
      </c>
      <c r="C570" s="99"/>
      <c r="D570" s="137"/>
      <c r="E570" s="100"/>
      <c r="F570" s="57"/>
      <c r="G570" s="58">
        <f t="shared" si="66"/>
        <v>0</v>
      </c>
      <c r="H570" s="58">
        <f>IF(E570="",0,IFERROR(VLOOKUP(E570,档案费管理台账!$D$4:$H$1000,5,0),0))</f>
        <v>0</v>
      </c>
      <c r="I570" s="57"/>
      <c r="J570" s="57"/>
      <c r="K570" s="57"/>
      <c r="L570" s="57"/>
      <c r="M570" s="58" t="str">
        <f t="shared" si="67"/>
        <v/>
      </c>
      <c r="N570" s="73"/>
      <c r="AC570" s="149"/>
    </row>
    <row r="571" spans="1:29">
      <c r="A571" s="97" t="str">
        <f t="shared" si="65"/>
        <v/>
      </c>
      <c r="B571" s="98" t="str">
        <f t="shared" si="64"/>
        <v/>
      </c>
      <c r="C571" s="99"/>
      <c r="D571" s="137"/>
      <c r="E571" s="100"/>
      <c r="F571" s="57"/>
      <c r="G571" s="58">
        <f t="shared" si="66"/>
        <v>0</v>
      </c>
      <c r="H571" s="58">
        <f>IF(E571="",0,IFERROR(VLOOKUP(E571,档案费管理台账!$D$4:$H$1000,5,0),0))</f>
        <v>0</v>
      </c>
      <c r="I571" s="57"/>
      <c r="J571" s="57"/>
      <c r="K571" s="57"/>
      <c r="L571" s="57"/>
      <c r="M571" s="58" t="str">
        <f t="shared" si="67"/>
        <v/>
      </c>
      <c r="N571" s="73"/>
      <c r="AC571" s="149"/>
    </row>
    <row r="572" spans="1:29">
      <c r="A572" s="97" t="str">
        <f t="shared" si="65"/>
        <v/>
      </c>
      <c r="B572" s="98" t="str">
        <f t="shared" si="64"/>
        <v/>
      </c>
      <c r="C572" s="99"/>
      <c r="D572" s="137"/>
      <c r="E572" s="100"/>
      <c r="F572" s="57"/>
      <c r="G572" s="58">
        <f t="shared" si="66"/>
        <v>0</v>
      </c>
      <c r="H572" s="58">
        <f>IF(E572="",0,IFERROR(VLOOKUP(E572,档案费管理台账!$D$4:$H$1000,5,0),0))</f>
        <v>0</v>
      </c>
      <c r="I572" s="57"/>
      <c r="J572" s="57"/>
      <c r="K572" s="57"/>
      <c r="L572" s="57"/>
      <c r="M572" s="58" t="str">
        <f t="shared" si="67"/>
        <v/>
      </c>
      <c r="N572" s="73"/>
      <c r="AC572" s="149"/>
    </row>
    <row r="573" spans="1:29">
      <c r="A573" s="97" t="str">
        <f t="shared" si="65"/>
        <v/>
      </c>
      <c r="B573" s="98" t="str">
        <f t="shared" si="64"/>
        <v/>
      </c>
      <c r="C573" s="99"/>
      <c r="D573" s="137"/>
      <c r="E573" s="100"/>
      <c r="F573" s="57"/>
      <c r="G573" s="58">
        <f t="shared" si="66"/>
        <v>0</v>
      </c>
      <c r="H573" s="58">
        <f>IF(E573="",0,IFERROR(VLOOKUP(E573,档案费管理台账!$D$4:$H$1000,5,0),0))</f>
        <v>0</v>
      </c>
      <c r="I573" s="57"/>
      <c r="J573" s="57"/>
      <c r="K573" s="57"/>
      <c r="L573" s="57"/>
      <c r="M573" s="58" t="str">
        <f t="shared" si="67"/>
        <v/>
      </c>
      <c r="N573" s="73"/>
      <c r="AC573" s="149"/>
    </row>
    <row r="574" spans="1:29">
      <c r="A574" s="97" t="str">
        <f t="shared" si="65"/>
        <v/>
      </c>
      <c r="B574" s="98" t="str">
        <f t="shared" si="64"/>
        <v/>
      </c>
      <c r="C574" s="99"/>
      <c r="D574" s="137"/>
      <c r="E574" s="100"/>
      <c r="F574" s="57"/>
      <c r="G574" s="58">
        <f t="shared" si="66"/>
        <v>0</v>
      </c>
      <c r="H574" s="58">
        <f>IF(E574="",0,IFERROR(VLOOKUP(E574,档案费管理台账!$D$4:$H$1000,5,0),0))</f>
        <v>0</v>
      </c>
      <c r="I574" s="57"/>
      <c r="J574" s="57"/>
      <c r="K574" s="57"/>
      <c r="L574" s="57"/>
      <c r="M574" s="58" t="str">
        <f t="shared" si="67"/>
        <v/>
      </c>
      <c r="N574" s="73"/>
      <c r="AC574" s="149"/>
    </row>
    <row r="575" spans="1:29">
      <c r="A575" s="97" t="str">
        <f t="shared" si="65"/>
        <v/>
      </c>
      <c r="B575" s="98" t="str">
        <f t="shared" si="64"/>
        <v/>
      </c>
      <c r="C575" s="99"/>
      <c r="D575" s="137"/>
      <c r="E575" s="100"/>
      <c r="F575" s="57"/>
      <c r="G575" s="58">
        <f t="shared" si="66"/>
        <v>0</v>
      </c>
      <c r="H575" s="58">
        <f>IF(E575="",0,IFERROR(VLOOKUP(E575,档案费管理台账!$D$4:$H$1000,5,0),0))</f>
        <v>0</v>
      </c>
      <c r="I575" s="57"/>
      <c r="J575" s="57"/>
      <c r="K575" s="57"/>
      <c r="L575" s="57"/>
      <c r="M575" s="58" t="str">
        <f t="shared" si="67"/>
        <v/>
      </c>
      <c r="N575" s="73"/>
      <c r="AC575" s="149"/>
    </row>
    <row r="576" spans="1:29">
      <c r="A576" s="97" t="str">
        <f t="shared" si="65"/>
        <v/>
      </c>
      <c r="B576" s="98" t="str">
        <f t="shared" si="64"/>
        <v/>
      </c>
      <c r="C576" s="99"/>
      <c r="D576" s="137"/>
      <c r="E576" s="100"/>
      <c r="F576" s="57"/>
      <c r="G576" s="58">
        <f t="shared" si="66"/>
        <v>0</v>
      </c>
      <c r="H576" s="58">
        <f>IF(E576="",0,IFERROR(VLOOKUP(E576,档案费管理台账!$D$4:$H$1000,5,0),0))</f>
        <v>0</v>
      </c>
      <c r="I576" s="57"/>
      <c r="J576" s="57"/>
      <c r="K576" s="57"/>
      <c r="L576" s="57"/>
      <c r="M576" s="58" t="str">
        <f t="shared" si="67"/>
        <v/>
      </c>
      <c r="N576" s="73"/>
      <c r="AC576" s="149"/>
    </row>
    <row r="577" spans="1:29">
      <c r="A577" s="97" t="str">
        <f t="shared" si="65"/>
        <v/>
      </c>
      <c r="B577" s="98" t="str">
        <f t="shared" si="64"/>
        <v/>
      </c>
      <c r="C577" s="99"/>
      <c r="D577" s="137"/>
      <c r="E577" s="100"/>
      <c r="F577" s="57"/>
      <c r="G577" s="58">
        <f t="shared" si="66"/>
        <v>0</v>
      </c>
      <c r="H577" s="58">
        <f>IF(E577="",0,IFERROR(VLOOKUP(E577,档案费管理台账!$D$4:$H$1000,5,0),0))</f>
        <v>0</v>
      </c>
      <c r="I577" s="57"/>
      <c r="J577" s="57"/>
      <c r="K577" s="57"/>
      <c r="L577" s="57"/>
      <c r="M577" s="58" t="str">
        <f t="shared" si="67"/>
        <v/>
      </c>
      <c r="N577" s="73"/>
      <c r="AC577" s="149"/>
    </row>
    <row r="578" spans="1:29">
      <c r="A578" s="97" t="str">
        <f t="shared" si="65"/>
        <v/>
      </c>
      <c r="B578" s="98" t="str">
        <f t="shared" si="64"/>
        <v/>
      </c>
      <c r="C578" s="99"/>
      <c r="D578" s="137"/>
      <c r="E578" s="100"/>
      <c r="F578" s="57"/>
      <c r="G578" s="58">
        <f t="shared" si="66"/>
        <v>0</v>
      </c>
      <c r="H578" s="58">
        <f>IF(E578="",0,IFERROR(VLOOKUP(E578,档案费管理台账!$D$4:$H$1000,5,0),0))</f>
        <v>0</v>
      </c>
      <c r="I578" s="57"/>
      <c r="J578" s="57"/>
      <c r="K578" s="57"/>
      <c r="L578" s="57"/>
      <c r="M578" s="58" t="str">
        <f t="shared" si="67"/>
        <v/>
      </c>
      <c r="N578" s="73"/>
      <c r="AC578" s="149"/>
    </row>
    <row r="579" spans="1:29">
      <c r="A579" s="97" t="str">
        <f t="shared" si="65"/>
        <v/>
      </c>
      <c r="B579" s="98" t="str">
        <f t="shared" si="64"/>
        <v/>
      </c>
      <c r="C579" s="99"/>
      <c r="D579" s="137"/>
      <c r="E579" s="100"/>
      <c r="F579" s="57"/>
      <c r="G579" s="58">
        <f t="shared" si="66"/>
        <v>0</v>
      </c>
      <c r="H579" s="58">
        <f>IF(E579="",0,IFERROR(VLOOKUP(E579,档案费管理台账!$D$4:$H$1000,5,0),0))</f>
        <v>0</v>
      </c>
      <c r="I579" s="57"/>
      <c r="J579" s="57"/>
      <c r="K579" s="57"/>
      <c r="L579" s="57"/>
      <c r="M579" s="58" t="str">
        <f t="shared" si="67"/>
        <v/>
      </c>
      <c r="N579" s="73"/>
      <c r="AC579" s="149"/>
    </row>
    <row r="580" spans="1:29">
      <c r="A580" s="97" t="str">
        <f t="shared" si="65"/>
        <v/>
      </c>
      <c r="B580" s="98" t="str">
        <f t="shared" si="64"/>
        <v/>
      </c>
      <c r="C580" s="99"/>
      <c r="D580" s="137"/>
      <c r="E580" s="100"/>
      <c r="F580" s="57"/>
      <c r="G580" s="58">
        <f t="shared" si="66"/>
        <v>0</v>
      </c>
      <c r="H580" s="58">
        <f>IF(E580="",0,IFERROR(VLOOKUP(E580,档案费管理台账!$D$4:$H$1000,5,0),0))</f>
        <v>0</v>
      </c>
      <c r="I580" s="57"/>
      <c r="J580" s="57"/>
      <c r="K580" s="57"/>
      <c r="L580" s="57"/>
      <c r="M580" s="58" t="str">
        <f t="shared" si="67"/>
        <v/>
      </c>
      <c r="N580" s="73"/>
      <c r="AC580" s="149"/>
    </row>
    <row r="581" spans="1:29">
      <c r="A581" s="97" t="str">
        <f t="shared" si="65"/>
        <v/>
      </c>
      <c r="B581" s="98" t="str">
        <f t="shared" si="64"/>
        <v/>
      </c>
      <c r="C581" s="99"/>
      <c r="D581" s="137"/>
      <c r="E581" s="100"/>
      <c r="F581" s="57"/>
      <c r="G581" s="58">
        <f t="shared" si="66"/>
        <v>0</v>
      </c>
      <c r="H581" s="58">
        <f>IF(E581="",0,IFERROR(VLOOKUP(E581,档案费管理台账!$D$4:$H$1000,5,0),0))</f>
        <v>0</v>
      </c>
      <c r="I581" s="57"/>
      <c r="J581" s="57"/>
      <c r="K581" s="57"/>
      <c r="L581" s="57"/>
      <c r="M581" s="58" t="str">
        <f t="shared" si="67"/>
        <v/>
      </c>
      <c r="N581" s="73"/>
      <c r="AC581" s="149"/>
    </row>
    <row r="582" spans="1:29">
      <c r="A582" s="97" t="str">
        <f t="shared" si="65"/>
        <v/>
      </c>
      <c r="B582" s="98" t="str">
        <f t="shared" si="64"/>
        <v/>
      </c>
      <c r="C582" s="99"/>
      <c r="D582" s="137"/>
      <c r="E582" s="100"/>
      <c r="F582" s="57"/>
      <c r="G582" s="58">
        <f t="shared" si="66"/>
        <v>0</v>
      </c>
      <c r="H582" s="58">
        <f>IF(E582="",0,IFERROR(VLOOKUP(E582,档案费管理台账!$D$4:$H$1000,5,0),0))</f>
        <v>0</v>
      </c>
      <c r="I582" s="57"/>
      <c r="J582" s="57"/>
      <c r="K582" s="57"/>
      <c r="L582" s="57"/>
      <c r="M582" s="58" t="str">
        <f t="shared" si="67"/>
        <v/>
      </c>
      <c r="N582" s="73"/>
      <c r="AC582" s="149"/>
    </row>
    <row r="583" spans="1:29">
      <c r="A583" s="97" t="str">
        <f t="shared" si="65"/>
        <v/>
      </c>
      <c r="B583" s="98" t="str">
        <f t="shared" si="64"/>
        <v/>
      </c>
      <c r="C583" s="99"/>
      <c r="D583" s="137"/>
      <c r="E583" s="100"/>
      <c r="F583" s="57"/>
      <c r="G583" s="58">
        <f t="shared" si="66"/>
        <v>0</v>
      </c>
      <c r="H583" s="58">
        <f>IF(E583="",0,IFERROR(VLOOKUP(E583,档案费管理台账!$D$4:$H$1000,5,0),0))</f>
        <v>0</v>
      </c>
      <c r="I583" s="57"/>
      <c r="J583" s="57"/>
      <c r="K583" s="57"/>
      <c r="L583" s="57"/>
      <c r="M583" s="58" t="str">
        <f t="shared" si="67"/>
        <v/>
      </c>
      <c r="N583" s="73"/>
      <c r="AC583" s="149"/>
    </row>
    <row r="584" spans="1:29">
      <c r="A584" s="97" t="str">
        <f t="shared" si="65"/>
        <v/>
      </c>
      <c r="B584" s="98" t="str">
        <f t="shared" si="64"/>
        <v/>
      </c>
      <c r="C584" s="99"/>
      <c r="D584" s="137"/>
      <c r="E584" s="100"/>
      <c r="F584" s="57"/>
      <c r="G584" s="58">
        <f t="shared" si="66"/>
        <v>0</v>
      </c>
      <c r="H584" s="58">
        <f>IF(E584="",0,IFERROR(VLOOKUP(E584,档案费管理台账!$D$4:$H$1000,5,0),0))</f>
        <v>0</v>
      </c>
      <c r="I584" s="57"/>
      <c r="J584" s="57"/>
      <c r="K584" s="57"/>
      <c r="L584" s="57"/>
      <c r="M584" s="58" t="str">
        <f t="shared" si="67"/>
        <v/>
      </c>
      <c r="N584" s="73"/>
      <c r="AC584" s="149"/>
    </row>
    <row r="585" spans="1:29">
      <c r="A585" s="97" t="str">
        <f t="shared" si="65"/>
        <v/>
      </c>
      <c r="B585" s="98" t="str">
        <f t="shared" si="64"/>
        <v/>
      </c>
      <c r="C585" s="99"/>
      <c r="D585" s="137"/>
      <c r="E585" s="100"/>
      <c r="F585" s="57"/>
      <c r="G585" s="58">
        <f t="shared" si="66"/>
        <v>0</v>
      </c>
      <c r="H585" s="58">
        <f>IF(E585="",0,IFERROR(VLOOKUP(E585,档案费管理台账!$D$4:$H$1000,5,0),0))</f>
        <v>0</v>
      </c>
      <c r="I585" s="57"/>
      <c r="J585" s="57"/>
      <c r="K585" s="57"/>
      <c r="L585" s="57"/>
      <c r="M585" s="58" t="str">
        <f t="shared" si="67"/>
        <v/>
      </c>
      <c r="N585" s="73"/>
      <c r="AC585" s="149"/>
    </row>
    <row r="586" spans="1:29">
      <c r="A586" s="97" t="str">
        <f t="shared" si="65"/>
        <v/>
      </c>
      <c r="B586" s="98" t="str">
        <f t="shared" si="64"/>
        <v/>
      </c>
      <c r="C586" s="99"/>
      <c r="D586" s="137"/>
      <c r="E586" s="100"/>
      <c r="F586" s="57"/>
      <c r="G586" s="58">
        <f t="shared" si="66"/>
        <v>0</v>
      </c>
      <c r="H586" s="58">
        <f>IF(E586="",0,IFERROR(VLOOKUP(E586,档案费管理台账!$D$4:$H$1000,5,0),0))</f>
        <v>0</v>
      </c>
      <c r="I586" s="57"/>
      <c r="J586" s="57"/>
      <c r="K586" s="57"/>
      <c r="L586" s="57"/>
      <c r="M586" s="58" t="str">
        <f t="shared" si="67"/>
        <v/>
      </c>
      <c r="N586" s="73"/>
      <c r="AC586" s="149"/>
    </row>
    <row r="587" spans="1:29">
      <c r="A587" s="97" t="str">
        <f t="shared" si="65"/>
        <v/>
      </c>
      <c r="B587" s="98" t="str">
        <f t="shared" si="64"/>
        <v/>
      </c>
      <c r="C587" s="99"/>
      <c r="D587" s="137"/>
      <c r="E587" s="100"/>
      <c r="F587" s="57"/>
      <c r="G587" s="58">
        <f t="shared" si="66"/>
        <v>0</v>
      </c>
      <c r="H587" s="58">
        <f>IF(E587="",0,IFERROR(VLOOKUP(E587,档案费管理台账!$D$4:$H$1000,5,0),0))</f>
        <v>0</v>
      </c>
      <c r="I587" s="57"/>
      <c r="J587" s="57"/>
      <c r="K587" s="57"/>
      <c r="L587" s="57"/>
      <c r="M587" s="58" t="str">
        <f t="shared" si="67"/>
        <v/>
      </c>
      <c r="N587" s="73"/>
      <c r="AC587" s="149"/>
    </row>
    <row r="588" spans="1:29">
      <c r="A588" s="97" t="str">
        <f t="shared" si="65"/>
        <v/>
      </c>
      <c r="B588" s="98" t="str">
        <f t="shared" si="64"/>
        <v/>
      </c>
      <c r="C588" s="99"/>
      <c r="D588" s="137"/>
      <c r="E588" s="100"/>
      <c r="F588" s="57"/>
      <c r="G588" s="58">
        <f t="shared" si="66"/>
        <v>0</v>
      </c>
      <c r="H588" s="58">
        <f>IF(E588="",0,IFERROR(VLOOKUP(E588,档案费管理台账!$D$4:$H$1000,5,0),0))</f>
        <v>0</v>
      </c>
      <c r="I588" s="57"/>
      <c r="J588" s="57"/>
      <c r="K588" s="57"/>
      <c r="L588" s="57"/>
      <c r="M588" s="58" t="str">
        <f t="shared" si="67"/>
        <v/>
      </c>
      <c r="N588" s="73"/>
      <c r="AC588" s="149"/>
    </row>
    <row r="589" spans="1:29">
      <c r="A589" s="97" t="str">
        <f t="shared" si="65"/>
        <v/>
      </c>
      <c r="B589" s="98" t="str">
        <f t="shared" si="64"/>
        <v/>
      </c>
      <c r="C589" s="99"/>
      <c r="D589" s="137"/>
      <c r="E589" s="100"/>
      <c r="F589" s="57"/>
      <c r="G589" s="58">
        <f t="shared" si="66"/>
        <v>0</v>
      </c>
      <c r="H589" s="58">
        <f>IF(E589="",0,IFERROR(VLOOKUP(E589,档案费管理台账!$D$4:$H$1000,5,0),0))</f>
        <v>0</v>
      </c>
      <c r="I589" s="57"/>
      <c r="J589" s="57"/>
      <c r="K589" s="57"/>
      <c r="L589" s="57"/>
      <c r="M589" s="58" t="str">
        <f t="shared" si="67"/>
        <v/>
      </c>
      <c r="N589" s="73"/>
      <c r="AC589" s="149"/>
    </row>
    <row r="590" spans="1:29">
      <c r="A590" s="97" t="str">
        <f t="shared" si="65"/>
        <v/>
      </c>
      <c r="B590" s="98" t="str">
        <f t="shared" si="64"/>
        <v/>
      </c>
      <c r="C590" s="99"/>
      <c r="D590" s="137"/>
      <c r="E590" s="100"/>
      <c r="F590" s="57"/>
      <c r="G590" s="58">
        <f t="shared" si="66"/>
        <v>0</v>
      </c>
      <c r="H590" s="58">
        <f>IF(E590="",0,IFERROR(VLOOKUP(E590,档案费管理台账!$D$4:$H$1000,5,0),0))</f>
        <v>0</v>
      </c>
      <c r="I590" s="57"/>
      <c r="J590" s="57"/>
      <c r="K590" s="57"/>
      <c r="L590" s="57"/>
      <c r="M590" s="58" t="str">
        <f t="shared" si="67"/>
        <v/>
      </c>
      <c r="N590" s="73"/>
      <c r="AC590" s="149"/>
    </row>
    <row r="591" spans="1:29">
      <c r="A591" s="97" t="str">
        <f t="shared" si="65"/>
        <v/>
      </c>
      <c r="B591" s="98" t="str">
        <f t="shared" si="64"/>
        <v/>
      </c>
      <c r="C591" s="99"/>
      <c r="D591" s="137"/>
      <c r="E591" s="100"/>
      <c r="F591" s="57"/>
      <c r="G591" s="58">
        <f t="shared" si="66"/>
        <v>0</v>
      </c>
      <c r="H591" s="58">
        <f>IF(E591="",0,IFERROR(VLOOKUP(E591,档案费管理台账!$D$4:$H$1000,5,0),0))</f>
        <v>0</v>
      </c>
      <c r="I591" s="57"/>
      <c r="J591" s="57"/>
      <c r="K591" s="57"/>
      <c r="L591" s="57"/>
      <c r="M591" s="58" t="str">
        <f t="shared" si="67"/>
        <v/>
      </c>
      <c r="N591" s="73"/>
      <c r="AC591" s="149"/>
    </row>
    <row r="592" spans="1:29">
      <c r="A592" s="97" t="str">
        <f t="shared" si="65"/>
        <v/>
      </c>
      <c r="B592" s="98" t="str">
        <f t="shared" si="64"/>
        <v/>
      </c>
      <c r="C592" s="99"/>
      <c r="D592" s="137"/>
      <c r="E592" s="100"/>
      <c r="F592" s="57"/>
      <c r="G592" s="58">
        <f t="shared" si="66"/>
        <v>0</v>
      </c>
      <c r="H592" s="58">
        <f>IF(E592="",0,IFERROR(VLOOKUP(E592,档案费管理台账!$D$4:$H$1000,5,0),0))</f>
        <v>0</v>
      </c>
      <c r="I592" s="57"/>
      <c r="J592" s="57"/>
      <c r="K592" s="57"/>
      <c r="L592" s="57"/>
      <c r="M592" s="58" t="str">
        <f t="shared" si="67"/>
        <v/>
      </c>
      <c r="N592" s="73"/>
      <c r="AC592" s="149"/>
    </row>
    <row r="593" spans="1:29">
      <c r="A593" s="97" t="str">
        <f t="shared" si="65"/>
        <v/>
      </c>
      <c r="B593" s="98" t="str">
        <f t="shared" si="64"/>
        <v/>
      </c>
      <c r="C593" s="99"/>
      <c r="D593" s="137"/>
      <c r="E593" s="100"/>
      <c r="F593" s="57"/>
      <c r="G593" s="58">
        <f t="shared" si="66"/>
        <v>0</v>
      </c>
      <c r="H593" s="58">
        <f>IF(E593="",0,IFERROR(VLOOKUP(E593,档案费管理台账!$D$4:$H$1000,5,0),0))</f>
        <v>0</v>
      </c>
      <c r="I593" s="57"/>
      <c r="J593" s="57"/>
      <c r="K593" s="57"/>
      <c r="L593" s="57"/>
      <c r="M593" s="58" t="str">
        <f t="shared" si="67"/>
        <v/>
      </c>
      <c r="N593" s="73"/>
      <c r="AC593" s="149"/>
    </row>
    <row r="594" spans="1:29">
      <c r="A594" s="97" t="str">
        <f t="shared" si="65"/>
        <v/>
      </c>
      <c r="B594" s="98" t="str">
        <f t="shared" si="64"/>
        <v/>
      </c>
      <c r="C594" s="99"/>
      <c r="D594" s="137"/>
      <c r="E594" s="100"/>
      <c r="F594" s="57"/>
      <c r="G594" s="58">
        <f t="shared" si="66"/>
        <v>0</v>
      </c>
      <c r="H594" s="58">
        <f>IF(E594="",0,IFERROR(VLOOKUP(E594,档案费管理台账!$D$4:$H$1000,5,0),0))</f>
        <v>0</v>
      </c>
      <c r="I594" s="57"/>
      <c r="J594" s="57"/>
      <c r="K594" s="57"/>
      <c r="L594" s="57"/>
      <c r="M594" s="58" t="str">
        <f t="shared" si="67"/>
        <v/>
      </c>
      <c r="N594" s="73"/>
      <c r="AC594" s="149"/>
    </row>
    <row r="595" spans="1:29">
      <c r="A595" s="97" t="str">
        <f t="shared" si="65"/>
        <v/>
      </c>
      <c r="B595" s="98" t="str">
        <f t="shared" si="64"/>
        <v/>
      </c>
      <c r="C595" s="99"/>
      <c r="D595" s="137"/>
      <c r="E595" s="100"/>
      <c r="F595" s="57"/>
      <c r="G595" s="58">
        <f t="shared" si="66"/>
        <v>0</v>
      </c>
      <c r="H595" s="58">
        <f>IF(E595="",0,IFERROR(VLOOKUP(E595,档案费管理台账!$D$4:$H$1000,5,0),0))</f>
        <v>0</v>
      </c>
      <c r="I595" s="57"/>
      <c r="J595" s="57"/>
      <c r="K595" s="57"/>
      <c r="L595" s="57"/>
      <c r="M595" s="58" t="str">
        <f t="shared" si="67"/>
        <v/>
      </c>
      <c r="N595" s="73"/>
      <c r="AC595" s="149"/>
    </row>
    <row r="596" spans="1:29">
      <c r="A596" s="97" t="str">
        <f t="shared" si="65"/>
        <v/>
      </c>
      <c r="B596" s="98" t="str">
        <f t="shared" si="64"/>
        <v/>
      </c>
      <c r="C596" s="99"/>
      <c r="D596" s="137"/>
      <c r="E596" s="100"/>
      <c r="F596" s="57"/>
      <c r="G596" s="58">
        <f t="shared" si="66"/>
        <v>0</v>
      </c>
      <c r="H596" s="58">
        <f>IF(E596="",0,IFERROR(VLOOKUP(E596,档案费管理台账!$D$4:$H$1000,5,0),0))</f>
        <v>0</v>
      </c>
      <c r="I596" s="57"/>
      <c r="J596" s="57"/>
      <c r="K596" s="57"/>
      <c r="L596" s="57"/>
      <c r="M596" s="58" t="str">
        <f t="shared" si="67"/>
        <v/>
      </c>
      <c r="N596" s="73"/>
      <c r="AC596" s="149"/>
    </row>
    <row r="597" spans="1:29">
      <c r="A597" s="97" t="str">
        <f t="shared" si="65"/>
        <v/>
      </c>
      <c r="B597" s="98" t="str">
        <f t="shared" si="64"/>
        <v/>
      </c>
      <c r="C597" s="99"/>
      <c r="D597" s="137"/>
      <c r="E597" s="100"/>
      <c r="F597" s="57"/>
      <c r="G597" s="58">
        <f t="shared" si="66"/>
        <v>0</v>
      </c>
      <c r="H597" s="58">
        <f>IF(E597="",0,IFERROR(VLOOKUP(E597,档案费管理台账!$D$4:$H$1000,5,0),0))</f>
        <v>0</v>
      </c>
      <c r="I597" s="57"/>
      <c r="J597" s="57"/>
      <c r="K597" s="57"/>
      <c r="L597" s="57"/>
      <c r="M597" s="58" t="str">
        <f t="shared" si="67"/>
        <v/>
      </c>
      <c r="N597" s="73"/>
      <c r="AC597" s="149"/>
    </row>
    <row r="598" spans="1:29">
      <c r="A598" s="97" t="str">
        <f t="shared" si="65"/>
        <v/>
      </c>
      <c r="B598" s="98" t="str">
        <f t="shared" si="64"/>
        <v/>
      </c>
      <c r="C598" s="99"/>
      <c r="D598" s="137"/>
      <c r="E598" s="100"/>
      <c r="F598" s="57"/>
      <c r="G598" s="58">
        <f t="shared" si="66"/>
        <v>0</v>
      </c>
      <c r="H598" s="58">
        <f>IF(E598="",0,IFERROR(VLOOKUP(E598,档案费管理台账!$D$4:$H$1000,5,0),0))</f>
        <v>0</v>
      </c>
      <c r="I598" s="57"/>
      <c r="J598" s="57"/>
      <c r="K598" s="57"/>
      <c r="L598" s="57"/>
      <c r="M598" s="58" t="str">
        <f t="shared" si="67"/>
        <v/>
      </c>
      <c r="N598" s="73"/>
      <c r="AC598" s="149"/>
    </row>
    <row r="599" spans="1:29">
      <c r="A599" s="97" t="str">
        <f t="shared" si="65"/>
        <v/>
      </c>
      <c r="B599" s="98" t="str">
        <f t="shared" si="64"/>
        <v/>
      </c>
      <c r="C599" s="99"/>
      <c r="D599" s="137"/>
      <c r="E599" s="100"/>
      <c r="F599" s="57"/>
      <c r="G599" s="58">
        <f t="shared" si="66"/>
        <v>0</v>
      </c>
      <c r="H599" s="58">
        <f>IF(E599="",0,IFERROR(VLOOKUP(E599,档案费管理台账!$D$4:$H$1000,5,0),0))</f>
        <v>0</v>
      </c>
      <c r="I599" s="57"/>
      <c r="J599" s="57"/>
      <c r="K599" s="57"/>
      <c r="L599" s="57"/>
      <c r="M599" s="58" t="str">
        <f t="shared" si="67"/>
        <v/>
      </c>
      <c r="N599" s="73"/>
      <c r="AC599" s="149"/>
    </row>
    <row r="600" spans="1:29">
      <c r="A600" s="97" t="str">
        <f t="shared" si="65"/>
        <v/>
      </c>
      <c r="B600" s="98" t="str">
        <f t="shared" si="64"/>
        <v/>
      </c>
      <c r="C600" s="99"/>
      <c r="D600" s="137"/>
      <c r="E600" s="100"/>
      <c r="F600" s="57"/>
      <c r="G600" s="58">
        <f t="shared" si="66"/>
        <v>0</v>
      </c>
      <c r="H600" s="58">
        <f>IF(E600="",0,IFERROR(VLOOKUP(E600,档案费管理台账!$D$4:$H$1000,5,0),0))</f>
        <v>0</v>
      </c>
      <c r="I600" s="57"/>
      <c r="J600" s="57"/>
      <c r="K600" s="57"/>
      <c r="L600" s="57"/>
      <c r="M600" s="58" t="str">
        <f t="shared" si="67"/>
        <v/>
      </c>
      <c r="N600" s="73"/>
      <c r="AC600" s="149"/>
    </row>
    <row r="601" spans="1:29">
      <c r="A601" s="97" t="str">
        <f t="shared" si="65"/>
        <v/>
      </c>
      <c r="B601" s="98" t="str">
        <f t="shared" si="64"/>
        <v/>
      </c>
      <c r="C601" s="99"/>
      <c r="D601" s="137"/>
      <c r="E601" s="100"/>
      <c r="F601" s="57"/>
      <c r="G601" s="58">
        <f t="shared" si="66"/>
        <v>0</v>
      </c>
      <c r="H601" s="58">
        <f>IF(E601="",0,IFERROR(VLOOKUP(E601,档案费管理台账!$D$4:$H$1000,5,0),0))</f>
        <v>0</v>
      </c>
      <c r="I601" s="57"/>
      <c r="J601" s="57"/>
      <c r="K601" s="57"/>
      <c r="L601" s="57"/>
      <c r="M601" s="58" t="str">
        <f t="shared" si="67"/>
        <v/>
      </c>
      <c r="N601" s="73"/>
      <c r="AC601" s="149"/>
    </row>
    <row r="602" spans="1:29">
      <c r="A602" s="97" t="str">
        <f t="shared" si="65"/>
        <v/>
      </c>
      <c r="B602" s="98" t="str">
        <f t="shared" si="64"/>
        <v/>
      </c>
      <c r="C602" s="99"/>
      <c r="D602" s="137"/>
      <c r="E602" s="100"/>
      <c r="F602" s="57"/>
      <c r="G602" s="58">
        <f t="shared" si="66"/>
        <v>0</v>
      </c>
      <c r="H602" s="58">
        <f>IF(E602="",0,IFERROR(VLOOKUP(E602,档案费管理台账!$D$4:$H$1000,5,0),0))</f>
        <v>0</v>
      </c>
      <c r="I602" s="57"/>
      <c r="J602" s="57"/>
      <c r="K602" s="57"/>
      <c r="L602" s="57"/>
      <c r="M602" s="58" t="str">
        <f t="shared" si="67"/>
        <v/>
      </c>
      <c r="N602" s="73"/>
      <c r="AC602" s="149"/>
    </row>
    <row r="603" spans="1:29">
      <c r="A603" s="97" t="str">
        <f t="shared" si="65"/>
        <v/>
      </c>
      <c r="B603" s="98" t="str">
        <f t="shared" si="64"/>
        <v/>
      </c>
      <c r="C603" s="99"/>
      <c r="D603" s="137"/>
      <c r="E603" s="100"/>
      <c r="F603" s="57"/>
      <c r="G603" s="58">
        <f t="shared" si="66"/>
        <v>0</v>
      </c>
      <c r="H603" s="58">
        <f>IF(E603="",0,IFERROR(VLOOKUP(E603,档案费管理台账!$D$4:$H$1000,5,0),0))</f>
        <v>0</v>
      </c>
      <c r="I603" s="57"/>
      <c r="J603" s="57"/>
      <c r="K603" s="57"/>
      <c r="L603" s="57"/>
      <c r="M603" s="58" t="str">
        <f t="shared" si="67"/>
        <v/>
      </c>
      <c r="N603" s="73"/>
      <c r="AC603" s="149"/>
    </row>
    <row r="604" spans="1:29">
      <c r="A604" s="97" t="str">
        <f t="shared" si="65"/>
        <v/>
      </c>
      <c r="B604" s="98" t="str">
        <f t="shared" si="64"/>
        <v/>
      </c>
      <c r="C604" s="99"/>
      <c r="D604" s="137"/>
      <c r="E604" s="100"/>
      <c r="F604" s="57"/>
      <c r="G604" s="58">
        <f t="shared" si="66"/>
        <v>0</v>
      </c>
      <c r="H604" s="58">
        <f>IF(E604="",0,IFERROR(VLOOKUP(E604,档案费管理台账!$D$4:$H$1000,5,0),0))</f>
        <v>0</v>
      </c>
      <c r="I604" s="57"/>
      <c r="J604" s="57"/>
      <c r="K604" s="57"/>
      <c r="L604" s="57"/>
      <c r="M604" s="58" t="str">
        <f t="shared" si="67"/>
        <v/>
      </c>
      <c r="N604" s="73"/>
      <c r="AC604" s="149"/>
    </row>
    <row r="605" spans="1:29">
      <c r="A605" s="97" t="str">
        <f t="shared" si="65"/>
        <v/>
      </c>
      <c r="B605" s="98" t="str">
        <f t="shared" si="64"/>
        <v/>
      </c>
      <c r="C605" s="99"/>
      <c r="D605" s="137"/>
      <c r="E605" s="100"/>
      <c r="F605" s="57"/>
      <c r="G605" s="58">
        <f t="shared" si="66"/>
        <v>0</v>
      </c>
      <c r="H605" s="58">
        <f>IF(E605="",0,IFERROR(VLOOKUP(E605,档案费管理台账!$D$4:$H$1000,5,0),0))</f>
        <v>0</v>
      </c>
      <c r="I605" s="57"/>
      <c r="J605" s="57"/>
      <c r="K605" s="57"/>
      <c r="L605" s="57"/>
      <c r="M605" s="58" t="str">
        <f t="shared" si="67"/>
        <v/>
      </c>
      <c r="N605" s="73"/>
      <c r="AC605" s="149"/>
    </row>
    <row r="606" spans="1:29">
      <c r="A606" s="97" t="str">
        <f t="shared" si="65"/>
        <v/>
      </c>
      <c r="B606" s="98" t="str">
        <f t="shared" si="64"/>
        <v/>
      </c>
      <c r="C606" s="99"/>
      <c r="D606" s="137"/>
      <c r="E606" s="100"/>
      <c r="F606" s="57"/>
      <c r="G606" s="58">
        <f t="shared" si="66"/>
        <v>0</v>
      </c>
      <c r="H606" s="58">
        <f>IF(E606="",0,IFERROR(VLOOKUP(E606,档案费管理台账!$D$4:$H$1000,5,0),0))</f>
        <v>0</v>
      </c>
      <c r="I606" s="57"/>
      <c r="J606" s="57"/>
      <c r="K606" s="57"/>
      <c r="L606" s="57"/>
      <c r="M606" s="58" t="str">
        <f t="shared" si="67"/>
        <v/>
      </c>
      <c r="N606" s="73"/>
      <c r="AC606" s="149"/>
    </row>
    <row r="607" spans="1:29">
      <c r="A607" s="97" t="str">
        <f t="shared" si="65"/>
        <v/>
      </c>
      <c r="B607" s="98" t="str">
        <f t="shared" si="64"/>
        <v/>
      </c>
      <c r="C607" s="99"/>
      <c r="D607" s="137"/>
      <c r="E607" s="100"/>
      <c r="F607" s="57"/>
      <c r="G607" s="58">
        <f t="shared" si="66"/>
        <v>0</v>
      </c>
      <c r="H607" s="58">
        <f>IF(E607="",0,IFERROR(VLOOKUP(E607,档案费管理台账!$D$4:$H$1000,5,0),0))</f>
        <v>0</v>
      </c>
      <c r="I607" s="57"/>
      <c r="J607" s="57"/>
      <c r="K607" s="57"/>
      <c r="L607" s="57"/>
      <c r="M607" s="58" t="str">
        <f t="shared" si="67"/>
        <v/>
      </c>
      <c r="N607" s="73"/>
      <c r="AC607" s="149"/>
    </row>
    <row r="608" spans="1:29">
      <c r="A608" s="97" t="str">
        <f t="shared" si="65"/>
        <v/>
      </c>
      <c r="B608" s="98" t="str">
        <f t="shared" si="64"/>
        <v/>
      </c>
      <c r="C608" s="99"/>
      <c r="D608" s="137"/>
      <c r="E608" s="100"/>
      <c r="F608" s="57"/>
      <c r="G608" s="58">
        <f t="shared" si="66"/>
        <v>0</v>
      </c>
      <c r="H608" s="58">
        <f>IF(E608="",0,IFERROR(VLOOKUP(E608,档案费管理台账!$D$4:$H$1000,5,0),0))</f>
        <v>0</v>
      </c>
      <c r="I608" s="57"/>
      <c r="J608" s="57"/>
      <c r="K608" s="57"/>
      <c r="L608" s="57"/>
      <c r="M608" s="58" t="str">
        <f t="shared" si="67"/>
        <v/>
      </c>
      <c r="N608" s="73"/>
      <c r="AC608" s="149"/>
    </row>
    <row r="609" spans="1:29">
      <c r="A609" s="97" t="str">
        <f t="shared" si="65"/>
        <v/>
      </c>
      <c r="B609" s="98" t="str">
        <f t="shared" si="64"/>
        <v/>
      </c>
      <c r="C609" s="99"/>
      <c r="D609" s="137"/>
      <c r="E609" s="100"/>
      <c r="F609" s="57"/>
      <c r="G609" s="58">
        <f t="shared" si="66"/>
        <v>0</v>
      </c>
      <c r="H609" s="58">
        <f>IF(E609="",0,IFERROR(VLOOKUP(E609,档案费管理台账!$D$4:$H$1000,5,0),0))</f>
        <v>0</v>
      </c>
      <c r="I609" s="57"/>
      <c r="J609" s="57"/>
      <c r="K609" s="57"/>
      <c r="L609" s="57"/>
      <c r="M609" s="58" t="str">
        <f t="shared" si="67"/>
        <v/>
      </c>
      <c r="N609" s="73"/>
      <c r="AC609" s="149"/>
    </row>
    <row r="610" spans="1:29">
      <c r="A610" s="97" t="str">
        <f t="shared" si="65"/>
        <v/>
      </c>
      <c r="B610" s="98" t="str">
        <f t="shared" si="64"/>
        <v/>
      </c>
      <c r="C610" s="99"/>
      <c r="D610" s="137"/>
      <c r="E610" s="100"/>
      <c r="F610" s="57"/>
      <c r="G610" s="58">
        <f t="shared" si="66"/>
        <v>0</v>
      </c>
      <c r="H610" s="58">
        <f>IF(E610="",0,IFERROR(VLOOKUP(E610,档案费管理台账!$D$4:$H$1000,5,0),0))</f>
        <v>0</v>
      </c>
      <c r="I610" s="57"/>
      <c r="J610" s="57"/>
      <c r="K610" s="57"/>
      <c r="L610" s="57"/>
      <c r="M610" s="58" t="str">
        <f t="shared" si="67"/>
        <v/>
      </c>
      <c r="N610" s="73"/>
      <c r="AC610" s="149"/>
    </row>
    <row r="611" spans="1:29">
      <c r="A611" s="97" t="str">
        <f t="shared" si="65"/>
        <v/>
      </c>
      <c r="B611" s="98" t="str">
        <f t="shared" si="64"/>
        <v/>
      </c>
      <c r="C611" s="99"/>
      <c r="D611" s="137"/>
      <c r="E611" s="100"/>
      <c r="F611" s="57"/>
      <c r="G611" s="58">
        <f t="shared" si="66"/>
        <v>0</v>
      </c>
      <c r="H611" s="58">
        <f>IF(E611="",0,IFERROR(VLOOKUP(E611,档案费管理台账!$D$4:$H$1000,5,0),0))</f>
        <v>0</v>
      </c>
      <c r="I611" s="57"/>
      <c r="J611" s="57"/>
      <c r="K611" s="57"/>
      <c r="L611" s="57"/>
      <c r="M611" s="58" t="str">
        <f t="shared" si="67"/>
        <v/>
      </c>
      <c r="N611" s="73"/>
      <c r="AC611" s="149"/>
    </row>
    <row r="612" spans="1:29">
      <c r="A612" s="97" t="str">
        <f t="shared" si="65"/>
        <v/>
      </c>
      <c r="B612" s="98" t="str">
        <f t="shared" si="64"/>
        <v/>
      </c>
      <c r="C612" s="99"/>
      <c r="D612" s="137"/>
      <c r="E612" s="100"/>
      <c r="F612" s="57"/>
      <c r="G612" s="58">
        <f t="shared" si="66"/>
        <v>0</v>
      </c>
      <c r="H612" s="58">
        <f>IF(E612="",0,IFERROR(VLOOKUP(E612,档案费管理台账!$D$4:$H$1000,5,0),0))</f>
        <v>0</v>
      </c>
      <c r="I612" s="57"/>
      <c r="J612" s="57"/>
      <c r="K612" s="57"/>
      <c r="L612" s="57"/>
      <c r="M612" s="58" t="str">
        <f t="shared" si="67"/>
        <v/>
      </c>
      <c r="N612" s="73"/>
      <c r="AC612" s="149"/>
    </row>
    <row r="613" spans="1:29">
      <c r="A613" s="97" t="str">
        <f t="shared" si="65"/>
        <v/>
      </c>
      <c r="B613" s="98" t="str">
        <f t="shared" si="64"/>
        <v/>
      </c>
      <c r="C613" s="99"/>
      <c r="D613" s="137"/>
      <c r="E613" s="100"/>
      <c r="F613" s="57"/>
      <c r="G613" s="58">
        <f t="shared" si="66"/>
        <v>0</v>
      </c>
      <c r="H613" s="58">
        <f>IF(E613="",0,IFERROR(VLOOKUP(E613,档案费管理台账!$D$4:$H$1000,5,0),0))</f>
        <v>0</v>
      </c>
      <c r="I613" s="57"/>
      <c r="J613" s="57"/>
      <c r="K613" s="57"/>
      <c r="L613" s="57"/>
      <c r="M613" s="58" t="str">
        <f t="shared" si="67"/>
        <v/>
      </c>
      <c r="N613" s="73"/>
      <c r="AC613" s="149"/>
    </row>
    <row r="614" spans="1:29">
      <c r="A614" s="97" t="str">
        <f t="shared" si="65"/>
        <v/>
      </c>
      <c r="B614" s="98" t="str">
        <f t="shared" si="64"/>
        <v/>
      </c>
      <c r="C614" s="99"/>
      <c r="D614" s="137"/>
      <c r="E614" s="100"/>
      <c r="F614" s="57"/>
      <c r="G614" s="58">
        <f t="shared" si="66"/>
        <v>0</v>
      </c>
      <c r="H614" s="58">
        <f>IF(E614="",0,IFERROR(VLOOKUP(E614,档案费管理台账!$D$4:$H$1000,5,0),0))</f>
        <v>0</v>
      </c>
      <c r="I614" s="57"/>
      <c r="J614" s="57"/>
      <c r="K614" s="57"/>
      <c r="L614" s="57"/>
      <c r="M614" s="58" t="str">
        <f t="shared" si="67"/>
        <v/>
      </c>
      <c r="N614" s="73"/>
      <c r="AC614" s="149"/>
    </row>
    <row r="615" spans="1:29">
      <c r="A615" s="97" t="str">
        <f t="shared" si="65"/>
        <v/>
      </c>
      <c r="B615" s="98" t="str">
        <f t="shared" si="64"/>
        <v/>
      </c>
      <c r="C615" s="99"/>
      <c r="D615" s="137"/>
      <c r="E615" s="100"/>
      <c r="F615" s="57"/>
      <c r="G615" s="58">
        <f t="shared" si="66"/>
        <v>0</v>
      </c>
      <c r="H615" s="58">
        <f>IF(E615="",0,IFERROR(VLOOKUP(E615,档案费管理台账!$D$4:$H$1000,5,0),0))</f>
        <v>0</v>
      </c>
      <c r="I615" s="57"/>
      <c r="J615" s="57"/>
      <c r="K615" s="57"/>
      <c r="L615" s="57"/>
      <c r="M615" s="58" t="str">
        <f t="shared" si="67"/>
        <v/>
      </c>
      <c r="N615" s="73"/>
      <c r="AC615" s="149"/>
    </row>
    <row r="616" spans="1:29">
      <c r="A616" s="97" t="str">
        <f t="shared" si="65"/>
        <v/>
      </c>
      <c r="B616" s="98" t="str">
        <f t="shared" si="64"/>
        <v/>
      </c>
      <c r="C616" s="99"/>
      <c r="D616" s="137"/>
      <c r="E616" s="100"/>
      <c r="F616" s="57"/>
      <c r="G616" s="58">
        <f t="shared" si="66"/>
        <v>0</v>
      </c>
      <c r="H616" s="58">
        <f>IF(E616="",0,IFERROR(VLOOKUP(E616,档案费管理台账!$D$4:$H$1000,5,0),0))</f>
        <v>0</v>
      </c>
      <c r="I616" s="57"/>
      <c r="J616" s="57"/>
      <c r="K616" s="57"/>
      <c r="L616" s="57"/>
      <c r="M616" s="58" t="str">
        <f t="shared" si="67"/>
        <v/>
      </c>
      <c r="N616" s="73"/>
      <c r="AC616" s="149"/>
    </row>
    <row r="617" spans="1:29">
      <c r="A617" s="97" t="str">
        <f t="shared" si="65"/>
        <v/>
      </c>
      <c r="B617" s="98" t="str">
        <f t="shared" si="64"/>
        <v/>
      </c>
      <c r="C617" s="99"/>
      <c r="D617" s="137"/>
      <c r="E617" s="100"/>
      <c r="F617" s="57"/>
      <c r="G617" s="58">
        <f t="shared" si="66"/>
        <v>0</v>
      </c>
      <c r="H617" s="58">
        <f>IF(E617="",0,IFERROR(VLOOKUP(E617,档案费管理台账!$D$4:$H$1000,5,0),0))</f>
        <v>0</v>
      </c>
      <c r="I617" s="57"/>
      <c r="J617" s="57"/>
      <c r="K617" s="57"/>
      <c r="L617" s="57"/>
      <c r="M617" s="58" t="str">
        <f t="shared" si="67"/>
        <v/>
      </c>
      <c r="N617" s="73"/>
      <c r="AC617" s="149"/>
    </row>
    <row r="618" spans="1:29">
      <c r="A618" s="97" t="str">
        <f t="shared" si="65"/>
        <v/>
      </c>
      <c r="B618" s="98" t="str">
        <f t="shared" si="64"/>
        <v/>
      </c>
      <c r="C618" s="99"/>
      <c r="D618" s="137"/>
      <c r="E618" s="100"/>
      <c r="F618" s="57"/>
      <c r="G618" s="58">
        <f t="shared" si="66"/>
        <v>0</v>
      </c>
      <c r="H618" s="58">
        <f>IF(E618="",0,IFERROR(VLOOKUP(E618,档案费管理台账!$D$4:$H$1000,5,0),0))</f>
        <v>0</v>
      </c>
      <c r="I618" s="57"/>
      <c r="J618" s="57"/>
      <c r="K618" s="57"/>
      <c r="L618" s="57"/>
      <c r="M618" s="58" t="str">
        <f t="shared" si="67"/>
        <v/>
      </c>
      <c r="N618" s="73"/>
      <c r="AC618" s="149"/>
    </row>
    <row r="619" spans="1:29">
      <c r="A619" s="97" t="str">
        <f t="shared" si="65"/>
        <v/>
      </c>
      <c r="B619" s="98" t="str">
        <f t="shared" si="64"/>
        <v/>
      </c>
      <c r="C619" s="99"/>
      <c r="D619" s="137"/>
      <c r="E619" s="100"/>
      <c r="F619" s="57"/>
      <c r="G619" s="58">
        <f t="shared" si="66"/>
        <v>0</v>
      </c>
      <c r="H619" s="58">
        <f>IF(E619="",0,IFERROR(VLOOKUP(E619,档案费管理台账!$D$4:$H$1000,5,0),0))</f>
        <v>0</v>
      </c>
      <c r="I619" s="57"/>
      <c r="J619" s="57"/>
      <c r="K619" s="57"/>
      <c r="L619" s="57"/>
      <c r="M619" s="58" t="str">
        <f t="shared" si="67"/>
        <v/>
      </c>
      <c r="N619" s="73"/>
      <c r="AC619" s="149"/>
    </row>
    <row r="620" spans="1:29">
      <c r="A620" s="97" t="str">
        <f t="shared" si="65"/>
        <v/>
      </c>
      <c r="B620" s="98" t="str">
        <f t="shared" ref="B620:B683" si="68">IF(C620="","",MONTH(C620)&amp;"月")</f>
        <v/>
      </c>
      <c r="C620" s="99"/>
      <c r="D620" s="137"/>
      <c r="E620" s="100"/>
      <c r="F620" s="57"/>
      <c r="G620" s="58">
        <f t="shared" si="66"/>
        <v>0</v>
      </c>
      <c r="H620" s="58">
        <f>IF(E620="",0,IFERROR(VLOOKUP(E620,档案费管理台账!$D$4:$H$1000,5,0),0))</f>
        <v>0</v>
      </c>
      <c r="I620" s="57"/>
      <c r="J620" s="57"/>
      <c r="K620" s="57"/>
      <c r="L620" s="57"/>
      <c r="M620" s="58" t="str">
        <f t="shared" si="67"/>
        <v/>
      </c>
      <c r="N620" s="73"/>
      <c r="AC620" s="149"/>
    </row>
    <row r="621" spans="1:29">
      <c r="A621" s="97" t="str">
        <f t="shared" ref="A621:A684" si="69">IF(C621="","",ROW()-42)</f>
        <v/>
      </c>
      <c r="B621" s="98" t="str">
        <f t="shared" si="68"/>
        <v/>
      </c>
      <c r="C621" s="99"/>
      <c r="D621" s="137"/>
      <c r="E621" s="100"/>
      <c r="F621" s="57"/>
      <c r="G621" s="58">
        <f t="shared" ref="G621:G684" si="70">IF(F621="",0,F621*$K$41)</f>
        <v>0</v>
      </c>
      <c r="H621" s="58">
        <f>IF(E621="",0,IFERROR(VLOOKUP(E621,档案费管理台账!$D$4:$H$1000,5,0),0))</f>
        <v>0</v>
      </c>
      <c r="I621" s="57"/>
      <c r="J621" s="57"/>
      <c r="K621" s="57"/>
      <c r="L621" s="57"/>
      <c r="M621" s="58" t="str">
        <f t="shared" ref="M621:M684" si="71">IF(C621="","",ROUND(M620+G621-I621-J621-K621-L621-H621,2))</f>
        <v/>
      </c>
      <c r="N621" s="73"/>
      <c r="AC621" s="149"/>
    </row>
    <row r="622" spans="1:29">
      <c r="A622" s="97" t="str">
        <f t="shared" si="69"/>
        <v/>
      </c>
      <c r="B622" s="98" t="str">
        <f t="shared" si="68"/>
        <v/>
      </c>
      <c r="C622" s="99"/>
      <c r="D622" s="137"/>
      <c r="E622" s="100"/>
      <c r="F622" s="57"/>
      <c r="G622" s="58">
        <f t="shared" si="70"/>
        <v>0</v>
      </c>
      <c r="H622" s="58">
        <f>IF(E622="",0,IFERROR(VLOOKUP(E622,档案费管理台账!$D$4:$H$1000,5,0),0))</f>
        <v>0</v>
      </c>
      <c r="I622" s="57"/>
      <c r="J622" s="57"/>
      <c r="K622" s="57"/>
      <c r="L622" s="57"/>
      <c r="M622" s="58" t="str">
        <f t="shared" si="71"/>
        <v/>
      </c>
      <c r="N622" s="73"/>
      <c r="AC622" s="149"/>
    </row>
    <row r="623" spans="1:29">
      <c r="A623" s="97" t="str">
        <f t="shared" si="69"/>
        <v/>
      </c>
      <c r="B623" s="98" t="str">
        <f t="shared" si="68"/>
        <v/>
      </c>
      <c r="C623" s="99"/>
      <c r="D623" s="137"/>
      <c r="E623" s="100"/>
      <c r="F623" s="57"/>
      <c r="G623" s="58">
        <f t="shared" si="70"/>
        <v>0</v>
      </c>
      <c r="H623" s="58">
        <f>IF(E623="",0,IFERROR(VLOOKUP(E623,档案费管理台账!$D$4:$H$1000,5,0),0))</f>
        <v>0</v>
      </c>
      <c r="I623" s="57"/>
      <c r="J623" s="57"/>
      <c r="K623" s="57"/>
      <c r="L623" s="57"/>
      <c r="M623" s="58" t="str">
        <f t="shared" si="71"/>
        <v/>
      </c>
      <c r="N623" s="73"/>
      <c r="AC623" s="149"/>
    </row>
    <row r="624" spans="1:29">
      <c r="A624" s="97" t="str">
        <f t="shared" si="69"/>
        <v/>
      </c>
      <c r="B624" s="98" t="str">
        <f t="shared" si="68"/>
        <v/>
      </c>
      <c r="C624" s="99"/>
      <c r="D624" s="137"/>
      <c r="E624" s="100"/>
      <c r="F624" s="57"/>
      <c r="G624" s="58">
        <f t="shared" si="70"/>
        <v>0</v>
      </c>
      <c r="H624" s="58">
        <f>IF(E624="",0,IFERROR(VLOOKUP(E624,档案费管理台账!$D$4:$H$1000,5,0),0))</f>
        <v>0</v>
      </c>
      <c r="I624" s="57"/>
      <c r="J624" s="57"/>
      <c r="K624" s="57"/>
      <c r="L624" s="57"/>
      <c r="M624" s="58" t="str">
        <f t="shared" si="71"/>
        <v/>
      </c>
      <c r="N624" s="73"/>
      <c r="AC624" s="149"/>
    </row>
    <row r="625" spans="1:29">
      <c r="A625" s="97" t="str">
        <f t="shared" si="69"/>
        <v/>
      </c>
      <c r="B625" s="98" t="str">
        <f t="shared" si="68"/>
        <v/>
      </c>
      <c r="C625" s="99"/>
      <c r="D625" s="137"/>
      <c r="E625" s="100"/>
      <c r="F625" s="57"/>
      <c r="G625" s="58">
        <f t="shared" si="70"/>
        <v>0</v>
      </c>
      <c r="H625" s="58">
        <f>IF(E625="",0,IFERROR(VLOOKUP(E625,档案费管理台账!$D$4:$H$1000,5,0),0))</f>
        <v>0</v>
      </c>
      <c r="I625" s="57"/>
      <c r="J625" s="57"/>
      <c r="K625" s="57"/>
      <c r="L625" s="57"/>
      <c r="M625" s="58" t="str">
        <f t="shared" si="71"/>
        <v/>
      </c>
      <c r="N625" s="73"/>
      <c r="AC625" s="149"/>
    </row>
    <row r="626" spans="1:29">
      <c r="A626" s="97" t="str">
        <f t="shared" si="69"/>
        <v/>
      </c>
      <c r="B626" s="98" t="str">
        <f t="shared" si="68"/>
        <v/>
      </c>
      <c r="C626" s="99"/>
      <c r="D626" s="137"/>
      <c r="E626" s="100"/>
      <c r="F626" s="57"/>
      <c r="G626" s="58">
        <f t="shared" si="70"/>
        <v>0</v>
      </c>
      <c r="H626" s="58">
        <f>IF(E626="",0,IFERROR(VLOOKUP(E626,档案费管理台账!$D$4:$H$1000,5,0),0))</f>
        <v>0</v>
      </c>
      <c r="I626" s="57"/>
      <c r="J626" s="57"/>
      <c r="K626" s="57"/>
      <c r="L626" s="57"/>
      <c r="M626" s="58" t="str">
        <f t="shared" si="71"/>
        <v/>
      </c>
      <c r="N626" s="73"/>
      <c r="AC626" s="149"/>
    </row>
    <row r="627" spans="1:29">
      <c r="A627" s="97" t="str">
        <f t="shared" si="69"/>
        <v/>
      </c>
      <c r="B627" s="98" t="str">
        <f t="shared" si="68"/>
        <v/>
      </c>
      <c r="C627" s="99"/>
      <c r="D627" s="137"/>
      <c r="E627" s="100"/>
      <c r="F627" s="57"/>
      <c r="G627" s="58">
        <f t="shared" si="70"/>
        <v>0</v>
      </c>
      <c r="H627" s="58">
        <f>IF(E627="",0,IFERROR(VLOOKUP(E627,档案费管理台账!$D$4:$H$1000,5,0),0))</f>
        <v>0</v>
      </c>
      <c r="I627" s="57"/>
      <c r="J627" s="57"/>
      <c r="K627" s="57"/>
      <c r="L627" s="57"/>
      <c r="M627" s="58" t="str">
        <f t="shared" si="71"/>
        <v/>
      </c>
      <c r="N627" s="73"/>
      <c r="AC627" s="149"/>
    </row>
    <row r="628" spans="1:29">
      <c r="A628" s="97" t="str">
        <f t="shared" si="69"/>
        <v/>
      </c>
      <c r="B628" s="98" t="str">
        <f t="shared" si="68"/>
        <v/>
      </c>
      <c r="C628" s="99"/>
      <c r="D628" s="137"/>
      <c r="E628" s="100"/>
      <c r="F628" s="57"/>
      <c r="G628" s="58">
        <f t="shared" si="70"/>
        <v>0</v>
      </c>
      <c r="H628" s="58">
        <f>IF(E628="",0,IFERROR(VLOOKUP(E628,档案费管理台账!$D$4:$H$1000,5,0),0))</f>
        <v>0</v>
      </c>
      <c r="I628" s="57"/>
      <c r="J628" s="57"/>
      <c r="K628" s="57"/>
      <c r="L628" s="57"/>
      <c r="M628" s="58" t="str">
        <f t="shared" si="71"/>
        <v/>
      </c>
      <c r="N628" s="73"/>
      <c r="AC628" s="149"/>
    </row>
    <row r="629" spans="1:29">
      <c r="A629" s="97" t="str">
        <f t="shared" si="69"/>
        <v/>
      </c>
      <c r="B629" s="98" t="str">
        <f t="shared" si="68"/>
        <v/>
      </c>
      <c r="C629" s="99"/>
      <c r="D629" s="137"/>
      <c r="E629" s="100"/>
      <c r="F629" s="57"/>
      <c r="G629" s="58">
        <f t="shared" si="70"/>
        <v>0</v>
      </c>
      <c r="H629" s="58">
        <f>IF(E629="",0,IFERROR(VLOOKUP(E629,档案费管理台账!$D$4:$H$1000,5,0),0))</f>
        <v>0</v>
      </c>
      <c r="I629" s="57"/>
      <c r="J629" s="57"/>
      <c r="K629" s="57"/>
      <c r="L629" s="57"/>
      <c r="M629" s="58" t="str">
        <f t="shared" si="71"/>
        <v/>
      </c>
      <c r="N629" s="73"/>
      <c r="AC629" s="149"/>
    </row>
    <row r="630" spans="1:29">
      <c r="A630" s="97" t="str">
        <f t="shared" si="69"/>
        <v/>
      </c>
      <c r="B630" s="98" t="str">
        <f t="shared" si="68"/>
        <v/>
      </c>
      <c r="C630" s="99"/>
      <c r="D630" s="137"/>
      <c r="E630" s="100"/>
      <c r="F630" s="57"/>
      <c r="G630" s="58">
        <f t="shared" si="70"/>
        <v>0</v>
      </c>
      <c r="H630" s="58">
        <f>IF(E630="",0,IFERROR(VLOOKUP(E630,档案费管理台账!$D$4:$H$1000,5,0),0))</f>
        <v>0</v>
      </c>
      <c r="I630" s="57"/>
      <c r="J630" s="57"/>
      <c r="K630" s="57"/>
      <c r="L630" s="57"/>
      <c r="M630" s="58" t="str">
        <f t="shared" si="71"/>
        <v/>
      </c>
      <c r="N630" s="73"/>
      <c r="AC630" s="149"/>
    </row>
    <row r="631" spans="1:29">
      <c r="A631" s="97" t="str">
        <f t="shared" si="69"/>
        <v/>
      </c>
      <c r="B631" s="98" t="str">
        <f t="shared" si="68"/>
        <v/>
      </c>
      <c r="C631" s="99"/>
      <c r="D631" s="137"/>
      <c r="E631" s="100"/>
      <c r="F631" s="57"/>
      <c r="G631" s="58">
        <f t="shared" si="70"/>
        <v>0</v>
      </c>
      <c r="H631" s="58">
        <f>IF(E631="",0,IFERROR(VLOOKUP(E631,档案费管理台账!$D$4:$H$1000,5,0),0))</f>
        <v>0</v>
      </c>
      <c r="I631" s="57"/>
      <c r="J631" s="57"/>
      <c r="K631" s="57"/>
      <c r="L631" s="57"/>
      <c r="M631" s="58" t="str">
        <f t="shared" si="71"/>
        <v/>
      </c>
      <c r="N631" s="73"/>
      <c r="AC631" s="149"/>
    </row>
    <row r="632" spans="1:29">
      <c r="A632" s="97" t="str">
        <f t="shared" si="69"/>
        <v/>
      </c>
      <c r="B632" s="98" t="str">
        <f t="shared" si="68"/>
        <v/>
      </c>
      <c r="C632" s="99"/>
      <c r="D632" s="137"/>
      <c r="E632" s="100"/>
      <c r="F632" s="57"/>
      <c r="G632" s="58">
        <f t="shared" si="70"/>
        <v>0</v>
      </c>
      <c r="H632" s="58">
        <f>IF(E632="",0,IFERROR(VLOOKUP(E632,档案费管理台账!$D$4:$H$1000,5,0),0))</f>
        <v>0</v>
      </c>
      <c r="I632" s="57"/>
      <c r="J632" s="57"/>
      <c r="K632" s="57"/>
      <c r="L632" s="57"/>
      <c r="M632" s="58" t="str">
        <f t="shared" si="71"/>
        <v/>
      </c>
      <c r="N632" s="73"/>
      <c r="AC632" s="149"/>
    </row>
    <row r="633" spans="1:29">
      <c r="A633" s="97" t="str">
        <f t="shared" si="69"/>
        <v/>
      </c>
      <c r="B633" s="98" t="str">
        <f t="shared" si="68"/>
        <v/>
      </c>
      <c r="C633" s="99"/>
      <c r="D633" s="137"/>
      <c r="E633" s="100"/>
      <c r="F633" s="57"/>
      <c r="G633" s="58">
        <f t="shared" si="70"/>
        <v>0</v>
      </c>
      <c r="H633" s="58">
        <f>IF(E633="",0,IFERROR(VLOOKUP(E633,档案费管理台账!$D$4:$H$1000,5,0),0))</f>
        <v>0</v>
      </c>
      <c r="I633" s="57"/>
      <c r="J633" s="57"/>
      <c r="K633" s="57"/>
      <c r="L633" s="57"/>
      <c r="M633" s="58" t="str">
        <f t="shared" si="71"/>
        <v/>
      </c>
      <c r="N633" s="73"/>
      <c r="AC633" s="149"/>
    </row>
    <row r="634" spans="1:29">
      <c r="A634" s="97" t="str">
        <f t="shared" si="69"/>
        <v/>
      </c>
      <c r="B634" s="98" t="str">
        <f t="shared" si="68"/>
        <v/>
      </c>
      <c r="C634" s="99"/>
      <c r="D634" s="137"/>
      <c r="E634" s="100"/>
      <c r="F634" s="57"/>
      <c r="G634" s="58">
        <f t="shared" si="70"/>
        <v>0</v>
      </c>
      <c r="H634" s="58">
        <f>IF(E634="",0,IFERROR(VLOOKUP(E634,档案费管理台账!$D$4:$H$1000,5,0),0))</f>
        <v>0</v>
      </c>
      <c r="I634" s="57"/>
      <c r="J634" s="57"/>
      <c r="K634" s="57"/>
      <c r="L634" s="57"/>
      <c r="M634" s="58" t="str">
        <f t="shared" si="71"/>
        <v/>
      </c>
      <c r="N634" s="73"/>
      <c r="AC634" s="149"/>
    </row>
    <row r="635" spans="1:29">
      <c r="A635" s="97" t="str">
        <f t="shared" si="69"/>
        <v/>
      </c>
      <c r="B635" s="98" t="str">
        <f t="shared" si="68"/>
        <v/>
      </c>
      <c r="C635" s="99"/>
      <c r="D635" s="137"/>
      <c r="E635" s="100"/>
      <c r="F635" s="57"/>
      <c r="G635" s="58">
        <f t="shared" si="70"/>
        <v>0</v>
      </c>
      <c r="H635" s="58">
        <f>IF(E635="",0,IFERROR(VLOOKUP(E635,档案费管理台账!$D$4:$H$1000,5,0),0))</f>
        <v>0</v>
      </c>
      <c r="I635" s="57"/>
      <c r="J635" s="57"/>
      <c r="K635" s="57"/>
      <c r="L635" s="57"/>
      <c r="M635" s="58" t="str">
        <f t="shared" si="71"/>
        <v/>
      </c>
      <c r="N635" s="73"/>
      <c r="AC635" s="149"/>
    </row>
    <row r="636" spans="1:29">
      <c r="A636" s="97" t="str">
        <f t="shared" si="69"/>
        <v/>
      </c>
      <c r="B636" s="98" t="str">
        <f t="shared" si="68"/>
        <v/>
      </c>
      <c r="C636" s="99"/>
      <c r="D636" s="137"/>
      <c r="E636" s="100"/>
      <c r="F636" s="57"/>
      <c r="G636" s="58">
        <f t="shared" si="70"/>
        <v>0</v>
      </c>
      <c r="H636" s="58">
        <f>IF(E636="",0,IFERROR(VLOOKUP(E636,档案费管理台账!$D$4:$H$1000,5,0),0))</f>
        <v>0</v>
      </c>
      <c r="I636" s="57"/>
      <c r="J636" s="57"/>
      <c r="K636" s="57"/>
      <c r="L636" s="57"/>
      <c r="M636" s="58" t="str">
        <f t="shared" si="71"/>
        <v/>
      </c>
      <c r="N636" s="73"/>
      <c r="AC636" s="149"/>
    </row>
    <row r="637" spans="1:29">
      <c r="A637" s="97" t="str">
        <f t="shared" si="69"/>
        <v/>
      </c>
      <c r="B637" s="98" t="str">
        <f t="shared" si="68"/>
        <v/>
      </c>
      <c r="C637" s="99"/>
      <c r="D637" s="137"/>
      <c r="E637" s="100"/>
      <c r="F637" s="57"/>
      <c r="G637" s="58">
        <f t="shared" si="70"/>
        <v>0</v>
      </c>
      <c r="H637" s="58">
        <f>IF(E637="",0,IFERROR(VLOOKUP(E637,档案费管理台账!$D$4:$H$1000,5,0),0))</f>
        <v>0</v>
      </c>
      <c r="I637" s="57"/>
      <c r="J637" s="57"/>
      <c r="K637" s="57"/>
      <c r="L637" s="57"/>
      <c r="M637" s="58" t="str">
        <f t="shared" si="71"/>
        <v/>
      </c>
      <c r="N637" s="73"/>
      <c r="AC637" s="149"/>
    </row>
    <row r="638" spans="1:29">
      <c r="A638" s="97" t="str">
        <f t="shared" si="69"/>
        <v/>
      </c>
      <c r="B638" s="98" t="str">
        <f t="shared" si="68"/>
        <v/>
      </c>
      <c r="C638" s="99"/>
      <c r="D638" s="137"/>
      <c r="E638" s="100"/>
      <c r="F638" s="57"/>
      <c r="G638" s="58">
        <f t="shared" si="70"/>
        <v>0</v>
      </c>
      <c r="H638" s="58">
        <f>IF(E638="",0,IFERROR(VLOOKUP(E638,档案费管理台账!$D$4:$H$1000,5,0),0))</f>
        <v>0</v>
      </c>
      <c r="I638" s="57"/>
      <c r="J638" s="57"/>
      <c r="K638" s="57"/>
      <c r="L638" s="57"/>
      <c r="M638" s="58" t="str">
        <f t="shared" si="71"/>
        <v/>
      </c>
      <c r="N638" s="73"/>
      <c r="AC638" s="149"/>
    </row>
    <row r="639" spans="1:29">
      <c r="A639" s="97" t="str">
        <f t="shared" si="69"/>
        <v/>
      </c>
      <c r="B639" s="98" t="str">
        <f t="shared" si="68"/>
        <v/>
      </c>
      <c r="C639" s="99"/>
      <c r="D639" s="137"/>
      <c r="E639" s="100"/>
      <c r="F639" s="57"/>
      <c r="G639" s="58">
        <f t="shared" si="70"/>
        <v>0</v>
      </c>
      <c r="H639" s="58">
        <f>IF(E639="",0,IFERROR(VLOOKUP(E639,档案费管理台账!$D$4:$H$1000,5,0),0))</f>
        <v>0</v>
      </c>
      <c r="I639" s="57"/>
      <c r="J639" s="57"/>
      <c r="K639" s="57"/>
      <c r="L639" s="57"/>
      <c r="M639" s="58" t="str">
        <f t="shared" si="71"/>
        <v/>
      </c>
      <c r="N639" s="73"/>
      <c r="AC639" s="149"/>
    </row>
    <row r="640" spans="1:29">
      <c r="A640" s="97" t="str">
        <f t="shared" si="69"/>
        <v/>
      </c>
      <c r="B640" s="98" t="str">
        <f t="shared" si="68"/>
        <v/>
      </c>
      <c r="C640" s="99"/>
      <c r="D640" s="137"/>
      <c r="E640" s="100"/>
      <c r="F640" s="57"/>
      <c r="G640" s="58">
        <f t="shared" si="70"/>
        <v>0</v>
      </c>
      <c r="H640" s="58">
        <f>IF(E640="",0,IFERROR(VLOOKUP(E640,档案费管理台账!$D$4:$H$1000,5,0),0))</f>
        <v>0</v>
      </c>
      <c r="I640" s="57"/>
      <c r="J640" s="57"/>
      <c r="K640" s="57"/>
      <c r="L640" s="57"/>
      <c r="M640" s="58" t="str">
        <f t="shared" si="71"/>
        <v/>
      </c>
      <c r="N640" s="73"/>
      <c r="AC640" s="149"/>
    </row>
    <row r="641" spans="1:29">
      <c r="A641" s="97" t="str">
        <f t="shared" si="69"/>
        <v/>
      </c>
      <c r="B641" s="98" t="str">
        <f t="shared" si="68"/>
        <v/>
      </c>
      <c r="C641" s="99"/>
      <c r="D641" s="137"/>
      <c r="E641" s="100"/>
      <c r="F641" s="57"/>
      <c r="G641" s="58">
        <f t="shared" si="70"/>
        <v>0</v>
      </c>
      <c r="H641" s="58">
        <f>IF(E641="",0,IFERROR(VLOOKUP(E641,档案费管理台账!$D$4:$H$1000,5,0),0))</f>
        <v>0</v>
      </c>
      <c r="I641" s="57"/>
      <c r="J641" s="57"/>
      <c r="K641" s="57"/>
      <c r="L641" s="57"/>
      <c r="M641" s="58" t="str">
        <f t="shared" si="71"/>
        <v/>
      </c>
      <c r="N641" s="73"/>
      <c r="AC641" s="149"/>
    </row>
    <row r="642" spans="1:29">
      <c r="A642" s="97" t="str">
        <f t="shared" si="69"/>
        <v/>
      </c>
      <c r="B642" s="98" t="str">
        <f t="shared" si="68"/>
        <v/>
      </c>
      <c r="C642" s="99"/>
      <c r="D642" s="137"/>
      <c r="E642" s="100"/>
      <c r="F642" s="57"/>
      <c r="G642" s="58">
        <f t="shared" si="70"/>
        <v>0</v>
      </c>
      <c r="H642" s="58">
        <f>IF(E642="",0,IFERROR(VLOOKUP(E642,档案费管理台账!$D$4:$H$1000,5,0),0))</f>
        <v>0</v>
      </c>
      <c r="I642" s="57"/>
      <c r="J642" s="57"/>
      <c r="K642" s="57"/>
      <c r="L642" s="57"/>
      <c r="M642" s="58" t="str">
        <f t="shared" si="71"/>
        <v/>
      </c>
      <c r="N642" s="73"/>
      <c r="AC642" s="149"/>
    </row>
    <row r="643" spans="1:29">
      <c r="A643" s="97" t="str">
        <f t="shared" si="69"/>
        <v/>
      </c>
      <c r="B643" s="98" t="str">
        <f t="shared" si="68"/>
        <v/>
      </c>
      <c r="C643" s="99"/>
      <c r="D643" s="137"/>
      <c r="E643" s="100"/>
      <c r="F643" s="57"/>
      <c r="G643" s="58">
        <f t="shared" si="70"/>
        <v>0</v>
      </c>
      <c r="H643" s="58">
        <f>IF(E643="",0,IFERROR(VLOOKUP(E643,档案费管理台账!$D$4:$H$1000,5,0),0))</f>
        <v>0</v>
      </c>
      <c r="I643" s="57"/>
      <c r="J643" s="57"/>
      <c r="K643" s="57"/>
      <c r="L643" s="57"/>
      <c r="M643" s="58" t="str">
        <f t="shared" si="71"/>
        <v/>
      </c>
      <c r="N643" s="73"/>
      <c r="AC643" s="149"/>
    </row>
    <row r="644" spans="1:29">
      <c r="A644" s="97" t="str">
        <f t="shared" si="69"/>
        <v/>
      </c>
      <c r="B644" s="98" t="str">
        <f t="shared" si="68"/>
        <v/>
      </c>
      <c r="C644" s="99"/>
      <c r="D644" s="137"/>
      <c r="E644" s="100"/>
      <c r="F644" s="57"/>
      <c r="G644" s="58">
        <f t="shared" si="70"/>
        <v>0</v>
      </c>
      <c r="H644" s="58">
        <f>IF(E644="",0,IFERROR(VLOOKUP(E644,档案费管理台账!$D$4:$H$1000,5,0),0))</f>
        <v>0</v>
      </c>
      <c r="I644" s="57"/>
      <c r="J644" s="57"/>
      <c r="K644" s="57"/>
      <c r="L644" s="57"/>
      <c r="M644" s="58" t="str">
        <f t="shared" si="71"/>
        <v/>
      </c>
      <c r="N644" s="73"/>
      <c r="AC644" s="149"/>
    </row>
    <row r="645" spans="1:29">
      <c r="A645" s="97" t="str">
        <f t="shared" si="69"/>
        <v/>
      </c>
      <c r="B645" s="98" t="str">
        <f t="shared" si="68"/>
        <v/>
      </c>
      <c r="C645" s="99"/>
      <c r="D645" s="137"/>
      <c r="E645" s="100"/>
      <c r="F645" s="57"/>
      <c r="G645" s="58">
        <f t="shared" si="70"/>
        <v>0</v>
      </c>
      <c r="H645" s="58">
        <f>IF(E645="",0,IFERROR(VLOOKUP(E645,档案费管理台账!$D$4:$H$1000,5,0),0))</f>
        <v>0</v>
      </c>
      <c r="I645" s="57"/>
      <c r="J645" s="57"/>
      <c r="K645" s="57"/>
      <c r="L645" s="57"/>
      <c r="M645" s="58" t="str">
        <f t="shared" si="71"/>
        <v/>
      </c>
      <c r="N645" s="73"/>
      <c r="AC645" s="149"/>
    </row>
    <row r="646" spans="1:29">
      <c r="A646" s="97" t="str">
        <f t="shared" si="69"/>
        <v/>
      </c>
      <c r="B646" s="98" t="str">
        <f t="shared" si="68"/>
        <v/>
      </c>
      <c r="C646" s="99"/>
      <c r="D646" s="137"/>
      <c r="E646" s="100"/>
      <c r="F646" s="57"/>
      <c r="G646" s="58">
        <f t="shared" si="70"/>
        <v>0</v>
      </c>
      <c r="H646" s="58">
        <f>IF(E646="",0,IFERROR(VLOOKUP(E646,档案费管理台账!$D$4:$H$1000,5,0),0))</f>
        <v>0</v>
      </c>
      <c r="I646" s="57"/>
      <c r="J646" s="57"/>
      <c r="K646" s="57"/>
      <c r="L646" s="57"/>
      <c r="M646" s="58" t="str">
        <f t="shared" si="71"/>
        <v/>
      </c>
      <c r="N646" s="73"/>
      <c r="AC646" s="149"/>
    </row>
    <row r="647" spans="1:29">
      <c r="A647" s="97" t="str">
        <f t="shared" si="69"/>
        <v/>
      </c>
      <c r="B647" s="98" t="str">
        <f t="shared" si="68"/>
        <v/>
      </c>
      <c r="C647" s="99"/>
      <c r="D647" s="137"/>
      <c r="E647" s="100"/>
      <c r="F647" s="57"/>
      <c r="G647" s="58">
        <f t="shared" si="70"/>
        <v>0</v>
      </c>
      <c r="H647" s="58">
        <f>IF(E647="",0,IFERROR(VLOOKUP(E647,档案费管理台账!$D$4:$H$1000,5,0),0))</f>
        <v>0</v>
      </c>
      <c r="I647" s="57"/>
      <c r="J647" s="57"/>
      <c r="K647" s="57"/>
      <c r="L647" s="57"/>
      <c r="M647" s="58" t="str">
        <f t="shared" si="71"/>
        <v/>
      </c>
      <c r="N647" s="73"/>
      <c r="AC647" s="149"/>
    </row>
    <row r="648" spans="1:29">
      <c r="A648" s="97" t="str">
        <f t="shared" si="69"/>
        <v/>
      </c>
      <c r="B648" s="98" t="str">
        <f t="shared" si="68"/>
        <v/>
      </c>
      <c r="C648" s="99"/>
      <c r="D648" s="137"/>
      <c r="E648" s="100"/>
      <c r="F648" s="57"/>
      <c r="G648" s="58">
        <f t="shared" si="70"/>
        <v>0</v>
      </c>
      <c r="H648" s="58">
        <f>IF(E648="",0,IFERROR(VLOOKUP(E648,档案费管理台账!$D$4:$H$1000,5,0),0))</f>
        <v>0</v>
      </c>
      <c r="I648" s="57"/>
      <c r="J648" s="57"/>
      <c r="K648" s="57"/>
      <c r="L648" s="57"/>
      <c r="M648" s="58" t="str">
        <f t="shared" si="71"/>
        <v/>
      </c>
      <c r="N648" s="73"/>
      <c r="AC648" s="149"/>
    </row>
    <row r="649" spans="1:29">
      <c r="A649" s="97" t="str">
        <f t="shared" si="69"/>
        <v/>
      </c>
      <c r="B649" s="98" t="str">
        <f t="shared" si="68"/>
        <v/>
      </c>
      <c r="C649" s="99"/>
      <c r="D649" s="137"/>
      <c r="E649" s="100"/>
      <c r="F649" s="57"/>
      <c r="G649" s="58">
        <f t="shared" si="70"/>
        <v>0</v>
      </c>
      <c r="H649" s="58">
        <f>IF(E649="",0,IFERROR(VLOOKUP(E649,档案费管理台账!$D$4:$H$1000,5,0),0))</f>
        <v>0</v>
      </c>
      <c r="I649" s="57"/>
      <c r="J649" s="57"/>
      <c r="K649" s="57"/>
      <c r="L649" s="57"/>
      <c r="M649" s="58" t="str">
        <f t="shared" si="71"/>
        <v/>
      </c>
      <c r="N649" s="73"/>
      <c r="AC649" s="149"/>
    </row>
    <row r="650" spans="1:29">
      <c r="A650" s="97" t="str">
        <f t="shared" si="69"/>
        <v/>
      </c>
      <c r="B650" s="98" t="str">
        <f t="shared" si="68"/>
        <v/>
      </c>
      <c r="C650" s="99"/>
      <c r="D650" s="137"/>
      <c r="E650" s="100"/>
      <c r="F650" s="57"/>
      <c r="G650" s="58">
        <f t="shared" si="70"/>
        <v>0</v>
      </c>
      <c r="H650" s="58">
        <f>IF(E650="",0,IFERROR(VLOOKUP(E650,档案费管理台账!$D$4:$H$1000,5,0),0))</f>
        <v>0</v>
      </c>
      <c r="I650" s="57"/>
      <c r="J650" s="57"/>
      <c r="K650" s="57"/>
      <c r="L650" s="57"/>
      <c r="M650" s="58" t="str">
        <f t="shared" si="71"/>
        <v/>
      </c>
      <c r="N650" s="73"/>
      <c r="AC650" s="149"/>
    </row>
    <row r="651" spans="1:29">
      <c r="A651" s="97" t="str">
        <f t="shared" si="69"/>
        <v/>
      </c>
      <c r="B651" s="98" t="str">
        <f t="shared" si="68"/>
        <v/>
      </c>
      <c r="C651" s="99"/>
      <c r="D651" s="137"/>
      <c r="E651" s="100"/>
      <c r="F651" s="57"/>
      <c r="G651" s="58">
        <f t="shared" si="70"/>
        <v>0</v>
      </c>
      <c r="H651" s="58">
        <f>IF(E651="",0,IFERROR(VLOOKUP(E651,档案费管理台账!$D$4:$H$1000,5,0),0))</f>
        <v>0</v>
      </c>
      <c r="I651" s="57"/>
      <c r="J651" s="57"/>
      <c r="K651" s="57"/>
      <c r="L651" s="57"/>
      <c r="M651" s="58" t="str">
        <f t="shared" si="71"/>
        <v/>
      </c>
      <c r="N651" s="73"/>
      <c r="AC651" s="149"/>
    </row>
    <row r="652" spans="1:29">
      <c r="A652" s="97" t="str">
        <f t="shared" si="69"/>
        <v/>
      </c>
      <c r="B652" s="98" t="str">
        <f t="shared" si="68"/>
        <v/>
      </c>
      <c r="C652" s="99"/>
      <c r="D652" s="137"/>
      <c r="E652" s="100"/>
      <c r="F652" s="57"/>
      <c r="G652" s="58">
        <f t="shared" si="70"/>
        <v>0</v>
      </c>
      <c r="H652" s="58">
        <f>IF(E652="",0,IFERROR(VLOOKUP(E652,档案费管理台账!$D$4:$H$1000,5,0),0))</f>
        <v>0</v>
      </c>
      <c r="I652" s="57"/>
      <c r="J652" s="57"/>
      <c r="K652" s="57"/>
      <c r="L652" s="57"/>
      <c r="M652" s="58" t="str">
        <f t="shared" si="71"/>
        <v/>
      </c>
      <c r="N652" s="73"/>
      <c r="AC652" s="149"/>
    </row>
    <row r="653" spans="1:29">
      <c r="A653" s="97" t="str">
        <f t="shared" si="69"/>
        <v/>
      </c>
      <c r="B653" s="98" t="str">
        <f t="shared" si="68"/>
        <v/>
      </c>
      <c r="C653" s="99"/>
      <c r="D653" s="137"/>
      <c r="E653" s="100"/>
      <c r="F653" s="57"/>
      <c r="G653" s="58">
        <f t="shared" si="70"/>
        <v>0</v>
      </c>
      <c r="H653" s="58">
        <f>IF(E653="",0,IFERROR(VLOOKUP(E653,档案费管理台账!$D$4:$H$1000,5,0),0))</f>
        <v>0</v>
      </c>
      <c r="I653" s="57"/>
      <c r="J653" s="57"/>
      <c r="K653" s="57"/>
      <c r="L653" s="57"/>
      <c r="M653" s="58" t="str">
        <f t="shared" si="71"/>
        <v/>
      </c>
      <c r="N653" s="73"/>
      <c r="AC653" s="149"/>
    </row>
    <row r="654" spans="1:29">
      <c r="A654" s="97" t="str">
        <f t="shared" si="69"/>
        <v/>
      </c>
      <c r="B654" s="98" t="str">
        <f t="shared" si="68"/>
        <v/>
      </c>
      <c r="C654" s="99"/>
      <c r="D654" s="137"/>
      <c r="E654" s="100"/>
      <c r="F654" s="57"/>
      <c r="G654" s="58">
        <f t="shared" si="70"/>
        <v>0</v>
      </c>
      <c r="H654" s="58">
        <f>IF(E654="",0,IFERROR(VLOOKUP(E654,档案费管理台账!$D$4:$H$1000,5,0),0))</f>
        <v>0</v>
      </c>
      <c r="I654" s="57"/>
      <c r="J654" s="57"/>
      <c r="K654" s="57"/>
      <c r="L654" s="57"/>
      <c r="M654" s="58" t="str">
        <f t="shared" si="71"/>
        <v/>
      </c>
      <c r="N654" s="73"/>
      <c r="AC654" s="149"/>
    </row>
    <row r="655" spans="1:29">
      <c r="A655" s="97" t="str">
        <f t="shared" si="69"/>
        <v/>
      </c>
      <c r="B655" s="98" t="str">
        <f t="shared" si="68"/>
        <v/>
      </c>
      <c r="C655" s="99"/>
      <c r="D655" s="137"/>
      <c r="E655" s="100"/>
      <c r="F655" s="57"/>
      <c r="G655" s="58">
        <f t="shared" si="70"/>
        <v>0</v>
      </c>
      <c r="H655" s="58">
        <f>IF(E655="",0,IFERROR(VLOOKUP(E655,档案费管理台账!$D$4:$H$1000,5,0),0))</f>
        <v>0</v>
      </c>
      <c r="I655" s="57"/>
      <c r="J655" s="57"/>
      <c r="K655" s="57"/>
      <c r="L655" s="57"/>
      <c r="M655" s="58" t="str">
        <f t="shared" si="71"/>
        <v/>
      </c>
      <c r="N655" s="73"/>
      <c r="AC655" s="149"/>
    </row>
    <row r="656" spans="1:29">
      <c r="A656" s="97" t="str">
        <f t="shared" si="69"/>
        <v/>
      </c>
      <c r="B656" s="98" t="str">
        <f t="shared" si="68"/>
        <v/>
      </c>
      <c r="C656" s="99"/>
      <c r="D656" s="137"/>
      <c r="E656" s="100"/>
      <c r="F656" s="57"/>
      <c r="G656" s="58">
        <f t="shared" si="70"/>
        <v>0</v>
      </c>
      <c r="H656" s="58">
        <f>IF(E656="",0,IFERROR(VLOOKUP(E656,档案费管理台账!$D$4:$H$1000,5,0),0))</f>
        <v>0</v>
      </c>
      <c r="I656" s="57"/>
      <c r="J656" s="57"/>
      <c r="K656" s="57"/>
      <c r="L656" s="57"/>
      <c r="M656" s="58" t="str">
        <f t="shared" si="71"/>
        <v/>
      </c>
      <c r="N656" s="73"/>
      <c r="AC656" s="149"/>
    </row>
    <row r="657" spans="1:29">
      <c r="A657" s="97" t="str">
        <f t="shared" si="69"/>
        <v/>
      </c>
      <c r="B657" s="98" t="str">
        <f t="shared" si="68"/>
        <v/>
      </c>
      <c r="C657" s="99"/>
      <c r="D657" s="137"/>
      <c r="E657" s="100"/>
      <c r="F657" s="57"/>
      <c r="G657" s="58">
        <f t="shared" si="70"/>
        <v>0</v>
      </c>
      <c r="H657" s="58">
        <f>IF(E657="",0,IFERROR(VLOOKUP(E657,档案费管理台账!$D$4:$H$1000,5,0),0))</f>
        <v>0</v>
      </c>
      <c r="I657" s="57"/>
      <c r="J657" s="57"/>
      <c r="K657" s="57"/>
      <c r="L657" s="57"/>
      <c r="M657" s="58" t="str">
        <f t="shared" si="71"/>
        <v/>
      </c>
      <c r="N657" s="73"/>
      <c r="AC657" s="149"/>
    </row>
    <row r="658" spans="1:29">
      <c r="A658" s="97" t="str">
        <f t="shared" si="69"/>
        <v/>
      </c>
      <c r="B658" s="98" t="str">
        <f t="shared" si="68"/>
        <v/>
      </c>
      <c r="C658" s="99"/>
      <c r="D658" s="137"/>
      <c r="E658" s="100"/>
      <c r="F658" s="57"/>
      <c r="G658" s="58">
        <f t="shared" si="70"/>
        <v>0</v>
      </c>
      <c r="H658" s="58">
        <f>IF(E658="",0,IFERROR(VLOOKUP(E658,档案费管理台账!$D$4:$H$1000,5,0),0))</f>
        <v>0</v>
      </c>
      <c r="I658" s="57"/>
      <c r="J658" s="57"/>
      <c r="K658" s="57"/>
      <c r="L658" s="57"/>
      <c r="M658" s="58" t="str">
        <f t="shared" si="71"/>
        <v/>
      </c>
      <c r="N658" s="73"/>
      <c r="AC658" s="149"/>
    </row>
    <row r="659" spans="1:29">
      <c r="A659" s="97" t="str">
        <f t="shared" si="69"/>
        <v/>
      </c>
      <c r="B659" s="98" t="str">
        <f t="shared" si="68"/>
        <v/>
      </c>
      <c r="C659" s="99"/>
      <c r="D659" s="137"/>
      <c r="E659" s="100"/>
      <c r="F659" s="57"/>
      <c r="G659" s="58">
        <f t="shared" si="70"/>
        <v>0</v>
      </c>
      <c r="H659" s="58">
        <f>IF(E659="",0,IFERROR(VLOOKUP(E659,档案费管理台账!$D$4:$H$1000,5,0),0))</f>
        <v>0</v>
      </c>
      <c r="I659" s="57"/>
      <c r="J659" s="57"/>
      <c r="K659" s="57"/>
      <c r="L659" s="57"/>
      <c r="M659" s="58" t="str">
        <f t="shared" si="71"/>
        <v/>
      </c>
      <c r="N659" s="73"/>
      <c r="AC659" s="149"/>
    </row>
    <row r="660" spans="1:29">
      <c r="A660" s="97" t="str">
        <f t="shared" si="69"/>
        <v/>
      </c>
      <c r="B660" s="98" t="str">
        <f t="shared" si="68"/>
        <v/>
      </c>
      <c r="C660" s="99"/>
      <c r="D660" s="137"/>
      <c r="E660" s="100"/>
      <c r="F660" s="57"/>
      <c r="G660" s="58">
        <f t="shared" si="70"/>
        <v>0</v>
      </c>
      <c r="H660" s="58">
        <f>IF(E660="",0,IFERROR(VLOOKUP(E660,档案费管理台账!$D$4:$H$1000,5,0),0))</f>
        <v>0</v>
      </c>
      <c r="I660" s="57"/>
      <c r="J660" s="57"/>
      <c r="K660" s="57"/>
      <c r="L660" s="57"/>
      <c r="M660" s="58" t="str">
        <f t="shared" si="71"/>
        <v/>
      </c>
      <c r="N660" s="73"/>
      <c r="AC660" s="149"/>
    </row>
    <row r="661" spans="1:29">
      <c r="A661" s="97" t="str">
        <f t="shared" si="69"/>
        <v/>
      </c>
      <c r="B661" s="98" t="str">
        <f t="shared" si="68"/>
        <v/>
      </c>
      <c r="C661" s="99"/>
      <c r="D661" s="137"/>
      <c r="E661" s="100"/>
      <c r="F661" s="57"/>
      <c r="G661" s="58">
        <f t="shared" si="70"/>
        <v>0</v>
      </c>
      <c r="H661" s="58">
        <f>IF(E661="",0,IFERROR(VLOOKUP(E661,档案费管理台账!$D$4:$H$1000,5,0),0))</f>
        <v>0</v>
      </c>
      <c r="I661" s="57"/>
      <c r="J661" s="57"/>
      <c r="K661" s="57"/>
      <c r="L661" s="57"/>
      <c r="M661" s="58" t="str">
        <f t="shared" si="71"/>
        <v/>
      </c>
      <c r="N661" s="73"/>
      <c r="AC661" s="149"/>
    </row>
    <row r="662" spans="1:29">
      <c r="A662" s="97" t="str">
        <f t="shared" si="69"/>
        <v/>
      </c>
      <c r="B662" s="98" t="str">
        <f t="shared" si="68"/>
        <v/>
      </c>
      <c r="C662" s="99"/>
      <c r="D662" s="137"/>
      <c r="E662" s="100"/>
      <c r="F662" s="57"/>
      <c r="G662" s="58">
        <f t="shared" si="70"/>
        <v>0</v>
      </c>
      <c r="H662" s="58">
        <f>IF(E662="",0,IFERROR(VLOOKUP(E662,档案费管理台账!$D$4:$H$1000,5,0),0))</f>
        <v>0</v>
      </c>
      <c r="I662" s="57"/>
      <c r="J662" s="57"/>
      <c r="K662" s="57"/>
      <c r="L662" s="57"/>
      <c r="M662" s="58" t="str">
        <f t="shared" si="71"/>
        <v/>
      </c>
      <c r="N662" s="73"/>
      <c r="AC662" s="149"/>
    </row>
    <row r="663" spans="1:29">
      <c r="A663" s="97" t="str">
        <f t="shared" si="69"/>
        <v/>
      </c>
      <c r="B663" s="98" t="str">
        <f t="shared" si="68"/>
        <v/>
      </c>
      <c r="C663" s="99"/>
      <c r="D663" s="137"/>
      <c r="E663" s="100"/>
      <c r="F663" s="57"/>
      <c r="G663" s="58">
        <f t="shared" si="70"/>
        <v>0</v>
      </c>
      <c r="H663" s="58">
        <f>IF(E663="",0,IFERROR(VLOOKUP(E663,档案费管理台账!$D$4:$H$1000,5,0),0))</f>
        <v>0</v>
      </c>
      <c r="I663" s="57"/>
      <c r="J663" s="57"/>
      <c r="K663" s="57"/>
      <c r="L663" s="57"/>
      <c r="M663" s="58" t="str">
        <f t="shared" si="71"/>
        <v/>
      </c>
      <c r="N663" s="73"/>
      <c r="AC663" s="149"/>
    </row>
    <row r="664" spans="1:29">
      <c r="A664" s="97" t="str">
        <f t="shared" si="69"/>
        <v/>
      </c>
      <c r="B664" s="98" t="str">
        <f t="shared" si="68"/>
        <v/>
      </c>
      <c r="C664" s="99"/>
      <c r="D664" s="137"/>
      <c r="E664" s="100"/>
      <c r="F664" s="57"/>
      <c r="G664" s="58">
        <f t="shared" si="70"/>
        <v>0</v>
      </c>
      <c r="H664" s="58">
        <f>IF(E664="",0,IFERROR(VLOOKUP(E664,档案费管理台账!$D$4:$H$1000,5,0),0))</f>
        <v>0</v>
      </c>
      <c r="I664" s="57"/>
      <c r="J664" s="57"/>
      <c r="K664" s="57"/>
      <c r="L664" s="57"/>
      <c r="M664" s="58" t="str">
        <f t="shared" si="71"/>
        <v/>
      </c>
      <c r="N664" s="73"/>
      <c r="AC664" s="149"/>
    </row>
    <row r="665" spans="1:29">
      <c r="A665" s="97" t="str">
        <f t="shared" si="69"/>
        <v/>
      </c>
      <c r="B665" s="98" t="str">
        <f t="shared" si="68"/>
        <v/>
      </c>
      <c r="C665" s="99"/>
      <c r="D665" s="137"/>
      <c r="E665" s="100"/>
      <c r="F665" s="57"/>
      <c r="G665" s="58">
        <f t="shared" si="70"/>
        <v>0</v>
      </c>
      <c r="H665" s="58">
        <f>IF(E665="",0,IFERROR(VLOOKUP(E665,档案费管理台账!$D$4:$H$1000,5,0),0))</f>
        <v>0</v>
      </c>
      <c r="I665" s="57"/>
      <c r="J665" s="57"/>
      <c r="K665" s="57"/>
      <c r="L665" s="57"/>
      <c r="M665" s="58" t="str">
        <f t="shared" si="71"/>
        <v/>
      </c>
      <c r="N665" s="73"/>
      <c r="AC665" s="149"/>
    </row>
    <row r="666" spans="1:29">
      <c r="A666" s="97" t="str">
        <f t="shared" si="69"/>
        <v/>
      </c>
      <c r="B666" s="98" t="str">
        <f t="shared" si="68"/>
        <v/>
      </c>
      <c r="C666" s="99"/>
      <c r="D666" s="137"/>
      <c r="E666" s="100"/>
      <c r="F666" s="57"/>
      <c r="G666" s="58">
        <f t="shared" si="70"/>
        <v>0</v>
      </c>
      <c r="H666" s="58">
        <f>IF(E666="",0,IFERROR(VLOOKUP(E666,档案费管理台账!$D$4:$H$1000,5,0),0))</f>
        <v>0</v>
      </c>
      <c r="I666" s="57"/>
      <c r="J666" s="57"/>
      <c r="K666" s="57"/>
      <c r="L666" s="57"/>
      <c r="M666" s="58" t="str">
        <f t="shared" si="71"/>
        <v/>
      </c>
      <c r="N666" s="73"/>
      <c r="AC666" s="149"/>
    </row>
    <row r="667" spans="1:29">
      <c r="A667" s="97" t="str">
        <f t="shared" si="69"/>
        <v/>
      </c>
      <c r="B667" s="98" t="str">
        <f t="shared" si="68"/>
        <v/>
      </c>
      <c r="C667" s="99"/>
      <c r="D667" s="137"/>
      <c r="E667" s="100"/>
      <c r="F667" s="57"/>
      <c r="G667" s="58">
        <f t="shared" si="70"/>
        <v>0</v>
      </c>
      <c r="H667" s="58">
        <f>IF(E667="",0,IFERROR(VLOOKUP(E667,档案费管理台账!$D$4:$H$1000,5,0),0))</f>
        <v>0</v>
      </c>
      <c r="I667" s="57"/>
      <c r="J667" s="57"/>
      <c r="K667" s="57"/>
      <c r="L667" s="57"/>
      <c r="M667" s="58" t="str">
        <f t="shared" si="71"/>
        <v/>
      </c>
      <c r="N667" s="73"/>
      <c r="AC667" s="149"/>
    </row>
    <row r="668" spans="1:29">
      <c r="A668" s="97" t="str">
        <f t="shared" si="69"/>
        <v/>
      </c>
      <c r="B668" s="98" t="str">
        <f t="shared" si="68"/>
        <v/>
      </c>
      <c r="C668" s="99"/>
      <c r="D668" s="137"/>
      <c r="E668" s="100"/>
      <c r="F668" s="57"/>
      <c r="G668" s="58">
        <f t="shared" si="70"/>
        <v>0</v>
      </c>
      <c r="H668" s="58">
        <f>IF(E668="",0,IFERROR(VLOOKUP(E668,档案费管理台账!$D$4:$H$1000,5,0),0))</f>
        <v>0</v>
      </c>
      <c r="I668" s="57"/>
      <c r="J668" s="57"/>
      <c r="K668" s="57"/>
      <c r="L668" s="57"/>
      <c r="M668" s="58" t="str">
        <f t="shared" si="71"/>
        <v/>
      </c>
      <c r="N668" s="73"/>
      <c r="AC668" s="149"/>
    </row>
    <row r="669" spans="1:29">
      <c r="A669" s="97" t="str">
        <f t="shared" si="69"/>
        <v/>
      </c>
      <c r="B669" s="98" t="str">
        <f t="shared" si="68"/>
        <v/>
      </c>
      <c r="C669" s="99"/>
      <c r="D669" s="137"/>
      <c r="E669" s="100"/>
      <c r="F669" s="57"/>
      <c r="G669" s="58">
        <f t="shared" si="70"/>
        <v>0</v>
      </c>
      <c r="H669" s="58">
        <f>IF(E669="",0,IFERROR(VLOOKUP(E669,档案费管理台账!$D$4:$H$1000,5,0),0))</f>
        <v>0</v>
      </c>
      <c r="I669" s="57"/>
      <c r="J669" s="57"/>
      <c r="K669" s="57"/>
      <c r="L669" s="57"/>
      <c r="M669" s="58" t="str">
        <f t="shared" si="71"/>
        <v/>
      </c>
      <c r="N669" s="73"/>
      <c r="AC669" s="149"/>
    </row>
    <row r="670" spans="1:29">
      <c r="A670" s="97" t="str">
        <f t="shared" si="69"/>
        <v/>
      </c>
      <c r="B670" s="98" t="str">
        <f t="shared" si="68"/>
        <v/>
      </c>
      <c r="C670" s="99"/>
      <c r="D670" s="137"/>
      <c r="E670" s="100"/>
      <c r="F670" s="57"/>
      <c r="G670" s="58">
        <f t="shared" si="70"/>
        <v>0</v>
      </c>
      <c r="H670" s="58">
        <f>IF(E670="",0,IFERROR(VLOOKUP(E670,档案费管理台账!$D$4:$H$1000,5,0),0))</f>
        <v>0</v>
      </c>
      <c r="I670" s="57"/>
      <c r="J670" s="57"/>
      <c r="K670" s="57"/>
      <c r="L670" s="57"/>
      <c r="M670" s="58" t="str">
        <f t="shared" si="71"/>
        <v/>
      </c>
      <c r="N670" s="73"/>
      <c r="AC670" s="149"/>
    </row>
    <row r="671" spans="1:29">
      <c r="A671" s="97" t="str">
        <f t="shared" si="69"/>
        <v/>
      </c>
      <c r="B671" s="98" t="str">
        <f t="shared" si="68"/>
        <v/>
      </c>
      <c r="C671" s="99"/>
      <c r="D671" s="137"/>
      <c r="E671" s="100"/>
      <c r="F671" s="57"/>
      <c r="G671" s="58">
        <f t="shared" si="70"/>
        <v>0</v>
      </c>
      <c r="H671" s="58">
        <f>IF(E671="",0,IFERROR(VLOOKUP(E671,档案费管理台账!$D$4:$H$1000,5,0),0))</f>
        <v>0</v>
      </c>
      <c r="I671" s="57"/>
      <c r="J671" s="57"/>
      <c r="K671" s="57"/>
      <c r="L671" s="57"/>
      <c r="M671" s="58" t="str">
        <f t="shared" si="71"/>
        <v/>
      </c>
      <c r="N671" s="73"/>
      <c r="AC671" s="149"/>
    </row>
    <row r="672" spans="1:29">
      <c r="A672" s="97" t="str">
        <f t="shared" si="69"/>
        <v/>
      </c>
      <c r="B672" s="98" t="str">
        <f t="shared" si="68"/>
        <v/>
      </c>
      <c r="C672" s="99"/>
      <c r="D672" s="137"/>
      <c r="E672" s="100"/>
      <c r="F672" s="57"/>
      <c r="G672" s="58">
        <f t="shared" si="70"/>
        <v>0</v>
      </c>
      <c r="H672" s="58">
        <f>IF(E672="",0,IFERROR(VLOOKUP(E672,档案费管理台账!$D$4:$H$1000,5,0),0))</f>
        <v>0</v>
      </c>
      <c r="I672" s="57"/>
      <c r="J672" s="57"/>
      <c r="K672" s="57"/>
      <c r="L672" s="57"/>
      <c r="M672" s="58" t="str">
        <f t="shared" si="71"/>
        <v/>
      </c>
      <c r="N672" s="73"/>
      <c r="AC672" s="149"/>
    </row>
    <row r="673" spans="1:29">
      <c r="A673" s="97" t="str">
        <f t="shared" si="69"/>
        <v/>
      </c>
      <c r="B673" s="98" t="str">
        <f t="shared" si="68"/>
        <v/>
      </c>
      <c r="C673" s="99"/>
      <c r="D673" s="137"/>
      <c r="E673" s="100"/>
      <c r="F673" s="57"/>
      <c r="G673" s="58">
        <f t="shared" si="70"/>
        <v>0</v>
      </c>
      <c r="H673" s="58">
        <f>IF(E673="",0,IFERROR(VLOOKUP(E673,档案费管理台账!$D$4:$H$1000,5,0),0))</f>
        <v>0</v>
      </c>
      <c r="I673" s="57"/>
      <c r="J673" s="57"/>
      <c r="K673" s="57"/>
      <c r="L673" s="57"/>
      <c r="M673" s="58" t="str">
        <f t="shared" si="71"/>
        <v/>
      </c>
      <c r="N673" s="73"/>
      <c r="AC673" s="149"/>
    </row>
    <row r="674" spans="1:29">
      <c r="A674" s="97" t="str">
        <f t="shared" si="69"/>
        <v/>
      </c>
      <c r="B674" s="98" t="str">
        <f t="shared" si="68"/>
        <v/>
      </c>
      <c r="C674" s="99"/>
      <c r="D674" s="137"/>
      <c r="E674" s="100"/>
      <c r="F674" s="57"/>
      <c r="G674" s="58">
        <f t="shared" si="70"/>
        <v>0</v>
      </c>
      <c r="H674" s="58">
        <f>IF(E674="",0,IFERROR(VLOOKUP(E674,档案费管理台账!$D$4:$H$1000,5,0),0))</f>
        <v>0</v>
      </c>
      <c r="I674" s="57"/>
      <c r="J674" s="57"/>
      <c r="K674" s="57"/>
      <c r="L674" s="57"/>
      <c r="M674" s="58" t="str">
        <f t="shared" si="71"/>
        <v/>
      </c>
      <c r="N674" s="73"/>
      <c r="AC674" s="149"/>
    </row>
    <row r="675" spans="1:29">
      <c r="A675" s="97" t="str">
        <f t="shared" si="69"/>
        <v/>
      </c>
      <c r="B675" s="98" t="str">
        <f t="shared" si="68"/>
        <v/>
      </c>
      <c r="C675" s="99"/>
      <c r="D675" s="137"/>
      <c r="E675" s="100"/>
      <c r="F675" s="57"/>
      <c r="G675" s="58">
        <f t="shared" si="70"/>
        <v>0</v>
      </c>
      <c r="H675" s="58">
        <f>IF(E675="",0,IFERROR(VLOOKUP(E675,档案费管理台账!$D$4:$H$1000,5,0),0))</f>
        <v>0</v>
      </c>
      <c r="I675" s="57"/>
      <c r="J675" s="57"/>
      <c r="K675" s="57"/>
      <c r="L675" s="57"/>
      <c r="M675" s="58" t="str">
        <f t="shared" si="71"/>
        <v/>
      </c>
      <c r="N675" s="73"/>
      <c r="AC675" s="149"/>
    </row>
    <row r="676" spans="1:29">
      <c r="A676" s="97" t="str">
        <f t="shared" si="69"/>
        <v/>
      </c>
      <c r="B676" s="98" t="str">
        <f t="shared" si="68"/>
        <v/>
      </c>
      <c r="C676" s="99"/>
      <c r="D676" s="137"/>
      <c r="E676" s="100"/>
      <c r="F676" s="57"/>
      <c r="G676" s="58">
        <f t="shared" si="70"/>
        <v>0</v>
      </c>
      <c r="H676" s="58">
        <f>IF(E676="",0,IFERROR(VLOOKUP(E676,档案费管理台账!$D$4:$H$1000,5,0),0))</f>
        <v>0</v>
      </c>
      <c r="I676" s="57"/>
      <c r="J676" s="57"/>
      <c r="K676" s="57"/>
      <c r="L676" s="57"/>
      <c r="M676" s="58" t="str">
        <f t="shared" si="71"/>
        <v/>
      </c>
      <c r="N676" s="73"/>
      <c r="AC676" s="149"/>
    </row>
    <row r="677" spans="1:29">
      <c r="A677" s="97" t="str">
        <f t="shared" si="69"/>
        <v/>
      </c>
      <c r="B677" s="98" t="str">
        <f t="shared" si="68"/>
        <v/>
      </c>
      <c r="C677" s="99"/>
      <c r="D677" s="137"/>
      <c r="E677" s="100"/>
      <c r="F677" s="57"/>
      <c r="G677" s="58">
        <f t="shared" si="70"/>
        <v>0</v>
      </c>
      <c r="H677" s="58">
        <f>IF(E677="",0,IFERROR(VLOOKUP(E677,档案费管理台账!$D$4:$H$1000,5,0),0))</f>
        <v>0</v>
      </c>
      <c r="I677" s="57"/>
      <c r="J677" s="57"/>
      <c r="K677" s="57"/>
      <c r="L677" s="57"/>
      <c r="M677" s="58" t="str">
        <f t="shared" si="71"/>
        <v/>
      </c>
      <c r="N677" s="73"/>
      <c r="AC677" s="149"/>
    </row>
    <row r="678" spans="1:29">
      <c r="A678" s="97" t="str">
        <f t="shared" si="69"/>
        <v/>
      </c>
      <c r="B678" s="98" t="str">
        <f t="shared" si="68"/>
        <v/>
      </c>
      <c r="C678" s="99"/>
      <c r="D678" s="137"/>
      <c r="E678" s="100"/>
      <c r="F678" s="57"/>
      <c r="G678" s="58">
        <f t="shared" si="70"/>
        <v>0</v>
      </c>
      <c r="H678" s="58">
        <f>IF(E678="",0,IFERROR(VLOOKUP(E678,档案费管理台账!$D$4:$H$1000,5,0),0))</f>
        <v>0</v>
      </c>
      <c r="I678" s="57"/>
      <c r="J678" s="57"/>
      <c r="K678" s="57"/>
      <c r="L678" s="57"/>
      <c r="M678" s="58" t="str">
        <f t="shared" si="71"/>
        <v/>
      </c>
      <c r="N678" s="73"/>
      <c r="AC678" s="149"/>
    </row>
    <row r="679" spans="1:29">
      <c r="A679" s="97" t="str">
        <f t="shared" si="69"/>
        <v/>
      </c>
      <c r="B679" s="98" t="str">
        <f t="shared" si="68"/>
        <v/>
      </c>
      <c r="C679" s="99"/>
      <c r="D679" s="137"/>
      <c r="E679" s="100"/>
      <c r="F679" s="57"/>
      <c r="G679" s="58">
        <f t="shared" si="70"/>
        <v>0</v>
      </c>
      <c r="H679" s="58">
        <f>IF(E679="",0,IFERROR(VLOOKUP(E679,档案费管理台账!$D$4:$H$1000,5,0),0))</f>
        <v>0</v>
      </c>
      <c r="I679" s="57"/>
      <c r="J679" s="57"/>
      <c r="K679" s="57"/>
      <c r="L679" s="57"/>
      <c r="M679" s="58" t="str">
        <f t="shared" si="71"/>
        <v/>
      </c>
      <c r="N679" s="73"/>
      <c r="AC679" s="149"/>
    </row>
    <row r="680" spans="1:29">
      <c r="A680" s="97" t="str">
        <f t="shared" si="69"/>
        <v/>
      </c>
      <c r="B680" s="98" t="str">
        <f t="shared" si="68"/>
        <v/>
      </c>
      <c r="C680" s="99"/>
      <c r="D680" s="137"/>
      <c r="E680" s="100"/>
      <c r="F680" s="57"/>
      <c r="G680" s="58">
        <f t="shared" si="70"/>
        <v>0</v>
      </c>
      <c r="H680" s="58">
        <f>IF(E680="",0,IFERROR(VLOOKUP(E680,档案费管理台账!$D$4:$H$1000,5,0),0))</f>
        <v>0</v>
      </c>
      <c r="I680" s="57"/>
      <c r="J680" s="57"/>
      <c r="K680" s="57"/>
      <c r="L680" s="57"/>
      <c r="M680" s="58" t="str">
        <f t="shared" si="71"/>
        <v/>
      </c>
      <c r="N680" s="73"/>
      <c r="AC680" s="149"/>
    </row>
    <row r="681" spans="1:29">
      <c r="A681" s="97" t="str">
        <f t="shared" si="69"/>
        <v/>
      </c>
      <c r="B681" s="98" t="str">
        <f t="shared" si="68"/>
        <v/>
      </c>
      <c r="C681" s="99"/>
      <c r="D681" s="137"/>
      <c r="E681" s="100"/>
      <c r="F681" s="57"/>
      <c r="G681" s="58">
        <f t="shared" si="70"/>
        <v>0</v>
      </c>
      <c r="H681" s="58">
        <f>IF(E681="",0,IFERROR(VLOOKUP(E681,档案费管理台账!$D$4:$H$1000,5,0),0))</f>
        <v>0</v>
      </c>
      <c r="I681" s="57"/>
      <c r="J681" s="57"/>
      <c r="K681" s="57"/>
      <c r="L681" s="57"/>
      <c r="M681" s="58" t="str">
        <f t="shared" si="71"/>
        <v/>
      </c>
      <c r="N681" s="73"/>
      <c r="AC681" s="149"/>
    </row>
    <row r="682" spans="1:29">
      <c r="A682" s="97" t="str">
        <f t="shared" si="69"/>
        <v/>
      </c>
      <c r="B682" s="98" t="str">
        <f t="shared" si="68"/>
        <v/>
      </c>
      <c r="C682" s="99"/>
      <c r="D682" s="137"/>
      <c r="E682" s="100"/>
      <c r="F682" s="57"/>
      <c r="G682" s="58">
        <f t="shared" si="70"/>
        <v>0</v>
      </c>
      <c r="H682" s="58">
        <f>IF(E682="",0,IFERROR(VLOOKUP(E682,档案费管理台账!$D$4:$H$1000,5,0),0))</f>
        <v>0</v>
      </c>
      <c r="I682" s="57"/>
      <c r="J682" s="57"/>
      <c r="K682" s="57"/>
      <c r="L682" s="57"/>
      <c r="M682" s="58" t="str">
        <f t="shared" si="71"/>
        <v/>
      </c>
      <c r="N682" s="73"/>
      <c r="AC682" s="149"/>
    </row>
    <row r="683" spans="1:29">
      <c r="A683" s="97" t="str">
        <f t="shared" si="69"/>
        <v/>
      </c>
      <c r="B683" s="98" t="str">
        <f t="shared" si="68"/>
        <v/>
      </c>
      <c r="C683" s="99"/>
      <c r="D683" s="137"/>
      <c r="E683" s="100"/>
      <c r="F683" s="57"/>
      <c r="G683" s="58">
        <f t="shared" si="70"/>
        <v>0</v>
      </c>
      <c r="H683" s="58">
        <f>IF(E683="",0,IFERROR(VLOOKUP(E683,档案费管理台账!$D$4:$H$1000,5,0),0))</f>
        <v>0</v>
      </c>
      <c r="I683" s="57"/>
      <c r="J683" s="57"/>
      <c r="K683" s="57"/>
      <c r="L683" s="57"/>
      <c r="M683" s="58" t="str">
        <f t="shared" si="71"/>
        <v/>
      </c>
      <c r="N683" s="73"/>
      <c r="AC683" s="149"/>
    </row>
    <row r="684" spans="1:29">
      <c r="A684" s="97" t="str">
        <f t="shared" si="69"/>
        <v/>
      </c>
      <c r="B684" s="98" t="str">
        <f t="shared" ref="B684:B747" si="72">IF(C684="","",MONTH(C684)&amp;"月")</f>
        <v/>
      </c>
      <c r="C684" s="99"/>
      <c r="D684" s="137"/>
      <c r="E684" s="100"/>
      <c r="F684" s="57"/>
      <c r="G684" s="58">
        <f t="shared" si="70"/>
        <v>0</v>
      </c>
      <c r="H684" s="58">
        <f>IF(E684="",0,IFERROR(VLOOKUP(E684,档案费管理台账!$D$4:$H$1000,5,0),0))</f>
        <v>0</v>
      </c>
      <c r="I684" s="57"/>
      <c r="J684" s="57"/>
      <c r="K684" s="57"/>
      <c r="L684" s="57"/>
      <c r="M684" s="58" t="str">
        <f t="shared" si="71"/>
        <v/>
      </c>
      <c r="N684" s="73"/>
      <c r="AC684" s="149"/>
    </row>
    <row r="685" spans="1:29">
      <c r="A685" s="97" t="str">
        <f t="shared" ref="A685:A748" si="73">IF(C685="","",ROW()-42)</f>
        <v/>
      </c>
      <c r="B685" s="98" t="str">
        <f t="shared" si="72"/>
        <v/>
      </c>
      <c r="C685" s="99"/>
      <c r="D685" s="137"/>
      <c r="E685" s="100"/>
      <c r="F685" s="57"/>
      <c r="G685" s="58">
        <f t="shared" ref="G685:G748" si="74">IF(F685="",0,F685*$K$41)</f>
        <v>0</v>
      </c>
      <c r="H685" s="58">
        <f>IF(E685="",0,IFERROR(VLOOKUP(E685,档案费管理台账!$D$4:$H$1000,5,0),0))</f>
        <v>0</v>
      </c>
      <c r="I685" s="57"/>
      <c r="J685" s="57"/>
      <c r="K685" s="57"/>
      <c r="L685" s="57"/>
      <c r="M685" s="58" t="str">
        <f t="shared" ref="M685:M748" si="75">IF(C685="","",ROUND(M684+G685-I685-J685-K685-L685-H685,2))</f>
        <v/>
      </c>
      <c r="N685" s="73"/>
      <c r="AC685" s="149"/>
    </row>
    <row r="686" spans="1:29">
      <c r="A686" s="97" t="str">
        <f t="shared" si="73"/>
        <v/>
      </c>
      <c r="B686" s="98" t="str">
        <f t="shared" si="72"/>
        <v/>
      </c>
      <c r="C686" s="99"/>
      <c r="D686" s="137"/>
      <c r="E686" s="100"/>
      <c r="F686" s="57"/>
      <c r="G686" s="58">
        <f t="shared" si="74"/>
        <v>0</v>
      </c>
      <c r="H686" s="58">
        <f>IF(E686="",0,IFERROR(VLOOKUP(E686,档案费管理台账!$D$4:$H$1000,5,0),0))</f>
        <v>0</v>
      </c>
      <c r="I686" s="57"/>
      <c r="J686" s="57"/>
      <c r="K686" s="57"/>
      <c r="L686" s="57"/>
      <c r="M686" s="58" t="str">
        <f t="shared" si="75"/>
        <v/>
      </c>
      <c r="N686" s="73"/>
      <c r="AC686" s="149"/>
    </row>
    <row r="687" spans="1:29">
      <c r="A687" s="97" t="str">
        <f t="shared" si="73"/>
        <v/>
      </c>
      <c r="B687" s="98" t="str">
        <f t="shared" si="72"/>
        <v/>
      </c>
      <c r="C687" s="99"/>
      <c r="D687" s="137"/>
      <c r="E687" s="100"/>
      <c r="F687" s="57"/>
      <c r="G687" s="58">
        <f t="shared" si="74"/>
        <v>0</v>
      </c>
      <c r="H687" s="58">
        <f>IF(E687="",0,IFERROR(VLOOKUP(E687,档案费管理台账!$D$4:$H$1000,5,0),0))</f>
        <v>0</v>
      </c>
      <c r="I687" s="57"/>
      <c r="J687" s="57"/>
      <c r="K687" s="57"/>
      <c r="L687" s="57"/>
      <c r="M687" s="58" t="str">
        <f t="shared" si="75"/>
        <v/>
      </c>
      <c r="N687" s="73"/>
      <c r="AC687" s="149"/>
    </row>
    <row r="688" spans="1:29">
      <c r="A688" s="97" t="str">
        <f t="shared" si="73"/>
        <v/>
      </c>
      <c r="B688" s="98" t="str">
        <f t="shared" si="72"/>
        <v/>
      </c>
      <c r="C688" s="99"/>
      <c r="D688" s="137"/>
      <c r="E688" s="100"/>
      <c r="F688" s="57"/>
      <c r="G688" s="58">
        <f t="shared" si="74"/>
        <v>0</v>
      </c>
      <c r="H688" s="58">
        <f>IF(E688="",0,IFERROR(VLOOKUP(E688,档案费管理台账!$D$4:$H$1000,5,0),0))</f>
        <v>0</v>
      </c>
      <c r="I688" s="57"/>
      <c r="J688" s="57"/>
      <c r="K688" s="57"/>
      <c r="L688" s="57"/>
      <c r="M688" s="58" t="str">
        <f t="shared" si="75"/>
        <v/>
      </c>
      <c r="N688" s="73"/>
      <c r="AC688" s="149"/>
    </row>
    <row r="689" spans="1:29">
      <c r="A689" s="97" t="str">
        <f t="shared" si="73"/>
        <v/>
      </c>
      <c r="B689" s="98" t="str">
        <f t="shared" si="72"/>
        <v/>
      </c>
      <c r="C689" s="99"/>
      <c r="D689" s="137"/>
      <c r="E689" s="100"/>
      <c r="F689" s="57"/>
      <c r="G689" s="58">
        <f t="shared" si="74"/>
        <v>0</v>
      </c>
      <c r="H689" s="58">
        <f>IF(E689="",0,IFERROR(VLOOKUP(E689,档案费管理台账!$D$4:$H$1000,5,0),0))</f>
        <v>0</v>
      </c>
      <c r="I689" s="57"/>
      <c r="J689" s="57"/>
      <c r="K689" s="57"/>
      <c r="L689" s="57"/>
      <c r="M689" s="58" t="str">
        <f t="shared" si="75"/>
        <v/>
      </c>
      <c r="N689" s="73"/>
      <c r="AC689" s="149"/>
    </row>
    <row r="690" spans="1:29">
      <c r="A690" s="97" t="str">
        <f t="shared" si="73"/>
        <v/>
      </c>
      <c r="B690" s="98" t="str">
        <f t="shared" si="72"/>
        <v/>
      </c>
      <c r="C690" s="99"/>
      <c r="D690" s="137"/>
      <c r="E690" s="100"/>
      <c r="F690" s="57"/>
      <c r="G690" s="58">
        <f t="shared" si="74"/>
        <v>0</v>
      </c>
      <c r="H690" s="58">
        <f>IF(E690="",0,IFERROR(VLOOKUP(E690,档案费管理台账!$D$4:$H$1000,5,0),0))</f>
        <v>0</v>
      </c>
      <c r="I690" s="57"/>
      <c r="J690" s="57"/>
      <c r="K690" s="57"/>
      <c r="L690" s="57"/>
      <c r="M690" s="58" t="str">
        <f t="shared" si="75"/>
        <v/>
      </c>
      <c r="N690" s="73"/>
      <c r="AC690" s="149"/>
    </row>
    <row r="691" spans="1:29">
      <c r="A691" s="97" t="str">
        <f t="shared" si="73"/>
        <v/>
      </c>
      <c r="B691" s="98" t="str">
        <f t="shared" si="72"/>
        <v/>
      </c>
      <c r="C691" s="99"/>
      <c r="D691" s="137"/>
      <c r="E691" s="100"/>
      <c r="F691" s="57"/>
      <c r="G691" s="58">
        <f t="shared" si="74"/>
        <v>0</v>
      </c>
      <c r="H691" s="58">
        <f>IF(E691="",0,IFERROR(VLOOKUP(E691,档案费管理台账!$D$4:$H$1000,5,0),0))</f>
        <v>0</v>
      </c>
      <c r="I691" s="57"/>
      <c r="J691" s="57"/>
      <c r="K691" s="57"/>
      <c r="L691" s="57"/>
      <c r="M691" s="58" t="str">
        <f t="shared" si="75"/>
        <v/>
      </c>
      <c r="N691" s="73"/>
      <c r="AC691" s="149"/>
    </row>
    <row r="692" spans="1:29">
      <c r="A692" s="97" t="str">
        <f t="shared" si="73"/>
        <v/>
      </c>
      <c r="B692" s="98" t="str">
        <f t="shared" si="72"/>
        <v/>
      </c>
      <c r="C692" s="99"/>
      <c r="D692" s="137"/>
      <c r="E692" s="100"/>
      <c r="F692" s="57"/>
      <c r="G692" s="58">
        <f t="shared" si="74"/>
        <v>0</v>
      </c>
      <c r="H692" s="58">
        <f>IF(E692="",0,IFERROR(VLOOKUP(E692,档案费管理台账!$D$4:$H$1000,5,0),0))</f>
        <v>0</v>
      </c>
      <c r="I692" s="57"/>
      <c r="J692" s="57"/>
      <c r="K692" s="57"/>
      <c r="L692" s="57"/>
      <c r="M692" s="58" t="str">
        <f t="shared" si="75"/>
        <v/>
      </c>
      <c r="N692" s="73"/>
      <c r="AC692" s="149"/>
    </row>
    <row r="693" spans="1:29">
      <c r="A693" s="97" t="str">
        <f t="shared" si="73"/>
        <v/>
      </c>
      <c r="B693" s="98" t="str">
        <f t="shared" si="72"/>
        <v/>
      </c>
      <c r="C693" s="99"/>
      <c r="D693" s="137"/>
      <c r="E693" s="100"/>
      <c r="F693" s="57"/>
      <c r="G693" s="58">
        <f t="shared" si="74"/>
        <v>0</v>
      </c>
      <c r="H693" s="58">
        <f>IF(E693="",0,IFERROR(VLOOKUP(E693,档案费管理台账!$D$4:$H$1000,5,0),0))</f>
        <v>0</v>
      </c>
      <c r="I693" s="57"/>
      <c r="J693" s="57"/>
      <c r="K693" s="57"/>
      <c r="L693" s="57"/>
      <c r="M693" s="58" t="str">
        <f t="shared" si="75"/>
        <v/>
      </c>
      <c r="N693" s="73"/>
      <c r="AC693" s="149"/>
    </row>
    <row r="694" spans="1:29">
      <c r="A694" s="97" t="str">
        <f t="shared" si="73"/>
        <v/>
      </c>
      <c r="B694" s="98" t="str">
        <f t="shared" si="72"/>
        <v/>
      </c>
      <c r="C694" s="99"/>
      <c r="D694" s="137"/>
      <c r="E694" s="100"/>
      <c r="F694" s="57"/>
      <c r="G694" s="58">
        <f t="shared" si="74"/>
        <v>0</v>
      </c>
      <c r="H694" s="58">
        <f>IF(E694="",0,IFERROR(VLOOKUP(E694,档案费管理台账!$D$4:$H$1000,5,0),0))</f>
        <v>0</v>
      </c>
      <c r="I694" s="57"/>
      <c r="J694" s="57"/>
      <c r="K694" s="57"/>
      <c r="L694" s="57"/>
      <c r="M694" s="58" t="str">
        <f t="shared" si="75"/>
        <v/>
      </c>
      <c r="N694" s="73"/>
      <c r="AC694" s="149"/>
    </row>
    <row r="695" spans="1:29">
      <c r="A695" s="97" t="str">
        <f t="shared" si="73"/>
        <v/>
      </c>
      <c r="B695" s="98" t="str">
        <f t="shared" si="72"/>
        <v/>
      </c>
      <c r="C695" s="99"/>
      <c r="D695" s="137"/>
      <c r="E695" s="100"/>
      <c r="F695" s="57"/>
      <c r="G695" s="58">
        <f t="shared" si="74"/>
        <v>0</v>
      </c>
      <c r="H695" s="58">
        <f>IF(E695="",0,IFERROR(VLOOKUP(E695,档案费管理台账!$D$4:$H$1000,5,0),0))</f>
        <v>0</v>
      </c>
      <c r="I695" s="57"/>
      <c r="J695" s="57"/>
      <c r="K695" s="57"/>
      <c r="L695" s="57"/>
      <c r="M695" s="58" t="str">
        <f t="shared" si="75"/>
        <v/>
      </c>
      <c r="N695" s="73"/>
      <c r="AC695" s="149"/>
    </row>
    <row r="696" spans="1:29">
      <c r="A696" s="97" t="str">
        <f t="shared" si="73"/>
        <v/>
      </c>
      <c r="B696" s="98" t="str">
        <f t="shared" si="72"/>
        <v/>
      </c>
      <c r="C696" s="99"/>
      <c r="D696" s="137"/>
      <c r="E696" s="100"/>
      <c r="F696" s="57"/>
      <c r="G696" s="58">
        <f t="shared" si="74"/>
        <v>0</v>
      </c>
      <c r="H696" s="58">
        <f>IF(E696="",0,IFERROR(VLOOKUP(E696,档案费管理台账!$D$4:$H$1000,5,0),0))</f>
        <v>0</v>
      </c>
      <c r="I696" s="57"/>
      <c r="J696" s="57"/>
      <c r="K696" s="57"/>
      <c r="L696" s="57"/>
      <c r="M696" s="58" t="str">
        <f t="shared" si="75"/>
        <v/>
      </c>
      <c r="N696" s="73"/>
      <c r="AC696" s="149"/>
    </row>
    <row r="697" spans="1:29">
      <c r="A697" s="97" t="str">
        <f t="shared" si="73"/>
        <v/>
      </c>
      <c r="B697" s="98" t="str">
        <f t="shared" si="72"/>
        <v/>
      </c>
      <c r="C697" s="99"/>
      <c r="D697" s="137"/>
      <c r="E697" s="100"/>
      <c r="F697" s="57"/>
      <c r="G697" s="58">
        <f t="shared" si="74"/>
        <v>0</v>
      </c>
      <c r="H697" s="58">
        <f>IF(E697="",0,IFERROR(VLOOKUP(E697,档案费管理台账!$D$4:$H$1000,5,0),0))</f>
        <v>0</v>
      </c>
      <c r="I697" s="57"/>
      <c r="J697" s="57"/>
      <c r="K697" s="57"/>
      <c r="L697" s="57"/>
      <c r="M697" s="58" t="str">
        <f t="shared" si="75"/>
        <v/>
      </c>
      <c r="N697" s="73"/>
      <c r="AC697" s="149"/>
    </row>
    <row r="698" spans="1:29">
      <c r="A698" s="97" t="str">
        <f t="shared" si="73"/>
        <v/>
      </c>
      <c r="B698" s="98" t="str">
        <f t="shared" si="72"/>
        <v/>
      </c>
      <c r="C698" s="99"/>
      <c r="D698" s="137"/>
      <c r="E698" s="100"/>
      <c r="F698" s="57"/>
      <c r="G698" s="58">
        <f t="shared" si="74"/>
        <v>0</v>
      </c>
      <c r="H698" s="58">
        <f>IF(E698="",0,IFERROR(VLOOKUP(E698,档案费管理台账!$D$4:$H$1000,5,0),0))</f>
        <v>0</v>
      </c>
      <c r="I698" s="57"/>
      <c r="J698" s="57"/>
      <c r="K698" s="57"/>
      <c r="L698" s="57"/>
      <c r="M698" s="58" t="str">
        <f t="shared" si="75"/>
        <v/>
      </c>
      <c r="N698" s="73"/>
      <c r="AC698" s="149"/>
    </row>
    <row r="699" spans="1:29">
      <c r="A699" s="97" t="str">
        <f t="shared" si="73"/>
        <v/>
      </c>
      <c r="B699" s="98" t="str">
        <f t="shared" si="72"/>
        <v/>
      </c>
      <c r="C699" s="99"/>
      <c r="D699" s="137"/>
      <c r="E699" s="100"/>
      <c r="F699" s="57"/>
      <c r="G699" s="58">
        <f t="shared" si="74"/>
        <v>0</v>
      </c>
      <c r="H699" s="58">
        <f>IF(E699="",0,IFERROR(VLOOKUP(E699,档案费管理台账!$D$4:$H$1000,5,0),0))</f>
        <v>0</v>
      </c>
      <c r="I699" s="57"/>
      <c r="J699" s="57"/>
      <c r="K699" s="57"/>
      <c r="L699" s="57"/>
      <c r="M699" s="58" t="str">
        <f t="shared" si="75"/>
        <v/>
      </c>
      <c r="N699" s="73"/>
      <c r="AC699" s="149"/>
    </row>
    <row r="700" spans="1:29">
      <c r="A700" s="97" t="str">
        <f t="shared" si="73"/>
        <v/>
      </c>
      <c r="B700" s="98" t="str">
        <f t="shared" si="72"/>
        <v/>
      </c>
      <c r="C700" s="99"/>
      <c r="D700" s="137"/>
      <c r="E700" s="100"/>
      <c r="F700" s="57"/>
      <c r="G700" s="58">
        <f t="shared" si="74"/>
        <v>0</v>
      </c>
      <c r="H700" s="58">
        <f>IF(E700="",0,IFERROR(VLOOKUP(E700,档案费管理台账!$D$4:$H$1000,5,0),0))</f>
        <v>0</v>
      </c>
      <c r="I700" s="57"/>
      <c r="J700" s="57"/>
      <c r="K700" s="57"/>
      <c r="L700" s="57"/>
      <c r="M700" s="58" t="str">
        <f t="shared" si="75"/>
        <v/>
      </c>
      <c r="N700" s="73"/>
      <c r="AC700" s="149"/>
    </row>
    <row r="701" spans="1:29">
      <c r="A701" s="97" t="str">
        <f t="shared" si="73"/>
        <v/>
      </c>
      <c r="B701" s="98" t="str">
        <f t="shared" si="72"/>
        <v/>
      </c>
      <c r="C701" s="99"/>
      <c r="D701" s="137"/>
      <c r="E701" s="100"/>
      <c r="F701" s="57"/>
      <c r="G701" s="58">
        <f t="shared" si="74"/>
        <v>0</v>
      </c>
      <c r="H701" s="58">
        <f>IF(E701="",0,IFERROR(VLOOKUP(E701,档案费管理台账!$D$4:$H$1000,5,0),0))</f>
        <v>0</v>
      </c>
      <c r="I701" s="57"/>
      <c r="J701" s="57"/>
      <c r="K701" s="57"/>
      <c r="L701" s="57"/>
      <c r="M701" s="58" t="str">
        <f t="shared" si="75"/>
        <v/>
      </c>
      <c r="N701" s="73"/>
      <c r="AC701" s="149"/>
    </row>
    <row r="702" spans="1:29">
      <c r="A702" s="97" t="str">
        <f t="shared" si="73"/>
        <v/>
      </c>
      <c r="B702" s="98" t="str">
        <f t="shared" si="72"/>
        <v/>
      </c>
      <c r="C702" s="99"/>
      <c r="D702" s="137"/>
      <c r="E702" s="100"/>
      <c r="F702" s="57"/>
      <c r="G702" s="58">
        <f t="shared" si="74"/>
        <v>0</v>
      </c>
      <c r="H702" s="58">
        <f>IF(E702="",0,IFERROR(VLOOKUP(E702,档案费管理台账!$D$4:$H$1000,5,0),0))</f>
        <v>0</v>
      </c>
      <c r="I702" s="57"/>
      <c r="J702" s="57"/>
      <c r="K702" s="57"/>
      <c r="L702" s="57"/>
      <c r="M702" s="58" t="str">
        <f t="shared" si="75"/>
        <v/>
      </c>
      <c r="N702" s="73"/>
      <c r="AC702" s="149"/>
    </row>
    <row r="703" spans="1:29">
      <c r="A703" s="97" t="str">
        <f t="shared" si="73"/>
        <v/>
      </c>
      <c r="B703" s="98" t="str">
        <f t="shared" si="72"/>
        <v/>
      </c>
      <c r="C703" s="99"/>
      <c r="D703" s="137"/>
      <c r="E703" s="100"/>
      <c r="F703" s="57"/>
      <c r="G703" s="58">
        <f t="shared" si="74"/>
        <v>0</v>
      </c>
      <c r="H703" s="58">
        <f>IF(E703="",0,IFERROR(VLOOKUP(E703,档案费管理台账!$D$4:$H$1000,5,0),0))</f>
        <v>0</v>
      </c>
      <c r="I703" s="57"/>
      <c r="J703" s="57"/>
      <c r="K703" s="57"/>
      <c r="L703" s="57"/>
      <c r="M703" s="58" t="str">
        <f t="shared" si="75"/>
        <v/>
      </c>
      <c r="N703" s="73"/>
      <c r="AC703" s="149"/>
    </row>
    <row r="704" spans="1:29">
      <c r="A704" s="97" t="str">
        <f t="shared" si="73"/>
        <v/>
      </c>
      <c r="B704" s="98" t="str">
        <f t="shared" si="72"/>
        <v/>
      </c>
      <c r="C704" s="99"/>
      <c r="D704" s="137"/>
      <c r="E704" s="100"/>
      <c r="F704" s="57"/>
      <c r="G704" s="58">
        <f t="shared" si="74"/>
        <v>0</v>
      </c>
      <c r="H704" s="58">
        <f>IF(E704="",0,IFERROR(VLOOKUP(E704,档案费管理台账!$D$4:$H$1000,5,0),0))</f>
        <v>0</v>
      </c>
      <c r="I704" s="57"/>
      <c r="J704" s="57"/>
      <c r="K704" s="57"/>
      <c r="L704" s="57"/>
      <c r="M704" s="58" t="str">
        <f t="shared" si="75"/>
        <v/>
      </c>
      <c r="N704" s="73"/>
      <c r="AC704" s="149"/>
    </row>
    <row r="705" spans="1:29">
      <c r="A705" s="97" t="str">
        <f t="shared" si="73"/>
        <v/>
      </c>
      <c r="B705" s="98" t="str">
        <f t="shared" si="72"/>
        <v/>
      </c>
      <c r="C705" s="99"/>
      <c r="D705" s="137"/>
      <c r="E705" s="100"/>
      <c r="F705" s="57"/>
      <c r="G705" s="58">
        <f t="shared" si="74"/>
        <v>0</v>
      </c>
      <c r="H705" s="58">
        <f>IF(E705="",0,IFERROR(VLOOKUP(E705,档案费管理台账!$D$4:$H$1000,5,0),0))</f>
        <v>0</v>
      </c>
      <c r="I705" s="57"/>
      <c r="J705" s="57"/>
      <c r="K705" s="57"/>
      <c r="L705" s="57"/>
      <c r="M705" s="58" t="str">
        <f t="shared" si="75"/>
        <v/>
      </c>
      <c r="N705" s="73"/>
      <c r="AC705" s="149"/>
    </row>
    <row r="706" spans="1:29">
      <c r="A706" s="97" t="str">
        <f t="shared" si="73"/>
        <v/>
      </c>
      <c r="B706" s="98" t="str">
        <f t="shared" si="72"/>
        <v/>
      </c>
      <c r="C706" s="99"/>
      <c r="D706" s="137"/>
      <c r="E706" s="100"/>
      <c r="F706" s="57"/>
      <c r="G706" s="58">
        <f t="shared" si="74"/>
        <v>0</v>
      </c>
      <c r="H706" s="58">
        <f>IF(E706="",0,IFERROR(VLOOKUP(E706,档案费管理台账!$D$4:$H$1000,5,0),0))</f>
        <v>0</v>
      </c>
      <c r="I706" s="57"/>
      <c r="J706" s="57"/>
      <c r="K706" s="57"/>
      <c r="L706" s="57"/>
      <c r="M706" s="58" t="str">
        <f t="shared" si="75"/>
        <v/>
      </c>
      <c r="N706" s="73"/>
      <c r="AC706" s="149"/>
    </row>
    <row r="707" spans="1:29">
      <c r="A707" s="97" t="str">
        <f t="shared" si="73"/>
        <v/>
      </c>
      <c r="B707" s="98" t="str">
        <f t="shared" si="72"/>
        <v/>
      </c>
      <c r="C707" s="99"/>
      <c r="D707" s="137"/>
      <c r="E707" s="100"/>
      <c r="F707" s="57"/>
      <c r="G707" s="58">
        <f t="shared" si="74"/>
        <v>0</v>
      </c>
      <c r="H707" s="58">
        <f>IF(E707="",0,IFERROR(VLOOKUP(E707,档案费管理台账!$D$4:$H$1000,5,0),0))</f>
        <v>0</v>
      </c>
      <c r="I707" s="57"/>
      <c r="J707" s="57"/>
      <c r="K707" s="57"/>
      <c r="L707" s="57"/>
      <c r="M707" s="58" t="str">
        <f t="shared" si="75"/>
        <v/>
      </c>
      <c r="N707" s="73"/>
      <c r="AC707" s="149"/>
    </row>
    <row r="708" spans="1:29">
      <c r="A708" s="97" t="str">
        <f t="shared" si="73"/>
        <v/>
      </c>
      <c r="B708" s="98" t="str">
        <f t="shared" si="72"/>
        <v/>
      </c>
      <c r="C708" s="99"/>
      <c r="D708" s="137"/>
      <c r="E708" s="100"/>
      <c r="F708" s="57"/>
      <c r="G708" s="58">
        <f t="shared" si="74"/>
        <v>0</v>
      </c>
      <c r="H708" s="58">
        <f>IF(E708="",0,IFERROR(VLOOKUP(E708,档案费管理台账!$D$4:$H$1000,5,0),0))</f>
        <v>0</v>
      </c>
      <c r="I708" s="57"/>
      <c r="J708" s="57"/>
      <c r="K708" s="57"/>
      <c r="L708" s="57"/>
      <c r="M708" s="58" t="str">
        <f t="shared" si="75"/>
        <v/>
      </c>
      <c r="N708" s="73"/>
      <c r="AC708" s="149"/>
    </row>
    <row r="709" spans="1:29">
      <c r="A709" s="97" t="str">
        <f t="shared" si="73"/>
        <v/>
      </c>
      <c r="B709" s="98" t="str">
        <f t="shared" si="72"/>
        <v/>
      </c>
      <c r="C709" s="99"/>
      <c r="D709" s="137"/>
      <c r="E709" s="100"/>
      <c r="F709" s="57"/>
      <c r="G709" s="58">
        <f t="shared" si="74"/>
        <v>0</v>
      </c>
      <c r="H709" s="58">
        <f>IF(E709="",0,IFERROR(VLOOKUP(E709,档案费管理台账!$D$4:$H$1000,5,0),0))</f>
        <v>0</v>
      </c>
      <c r="I709" s="57"/>
      <c r="J709" s="57"/>
      <c r="K709" s="57"/>
      <c r="L709" s="57"/>
      <c r="M709" s="58" t="str">
        <f t="shared" si="75"/>
        <v/>
      </c>
      <c r="N709" s="73"/>
      <c r="AC709" s="149"/>
    </row>
    <row r="710" spans="1:29">
      <c r="A710" s="97" t="str">
        <f t="shared" si="73"/>
        <v/>
      </c>
      <c r="B710" s="98" t="str">
        <f t="shared" si="72"/>
        <v/>
      </c>
      <c r="C710" s="99"/>
      <c r="D710" s="137"/>
      <c r="E710" s="100"/>
      <c r="F710" s="57"/>
      <c r="G710" s="58">
        <f t="shared" si="74"/>
        <v>0</v>
      </c>
      <c r="H710" s="58">
        <f>IF(E710="",0,IFERROR(VLOOKUP(E710,档案费管理台账!$D$4:$H$1000,5,0),0))</f>
        <v>0</v>
      </c>
      <c r="I710" s="57"/>
      <c r="J710" s="57"/>
      <c r="K710" s="57"/>
      <c r="L710" s="57"/>
      <c r="M710" s="58" t="str">
        <f t="shared" si="75"/>
        <v/>
      </c>
      <c r="N710" s="73"/>
      <c r="AC710" s="149"/>
    </row>
    <row r="711" spans="1:29">
      <c r="A711" s="97" t="str">
        <f t="shared" si="73"/>
        <v/>
      </c>
      <c r="B711" s="98" t="str">
        <f t="shared" si="72"/>
        <v/>
      </c>
      <c r="C711" s="99"/>
      <c r="D711" s="137"/>
      <c r="E711" s="100"/>
      <c r="F711" s="57"/>
      <c r="G711" s="58">
        <f t="shared" si="74"/>
        <v>0</v>
      </c>
      <c r="H711" s="58">
        <f>IF(E711="",0,IFERROR(VLOOKUP(E711,档案费管理台账!$D$4:$H$1000,5,0),0))</f>
        <v>0</v>
      </c>
      <c r="I711" s="57"/>
      <c r="J711" s="57"/>
      <c r="K711" s="57"/>
      <c r="L711" s="57"/>
      <c r="M711" s="58" t="str">
        <f t="shared" si="75"/>
        <v/>
      </c>
      <c r="N711" s="73"/>
      <c r="AC711" s="149"/>
    </row>
    <row r="712" spans="1:29">
      <c r="A712" s="97" t="str">
        <f t="shared" si="73"/>
        <v/>
      </c>
      <c r="B712" s="98" t="str">
        <f t="shared" si="72"/>
        <v/>
      </c>
      <c r="C712" s="99"/>
      <c r="D712" s="137"/>
      <c r="E712" s="100"/>
      <c r="F712" s="57"/>
      <c r="G712" s="58">
        <f t="shared" si="74"/>
        <v>0</v>
      </c>
      <c r="H712" s="58">
        <f>IF(E712="",0,IFERROR(VLOOKUP(E712,档案费管理台账!$D$4:$H$1000,5,0),0))</f>
        <v>0</v>
      </c>
      <c r="I712" s="57"/>
      <c r="J712" s="57"/>
      <c r="K712" s="57"/>
      <c r="L712" s="57"/>
      <c r="M712" s="58" t="str">
        <f t="shared" si="75"/>
        <v/>
      </c>
      <c r="N712" s="73"/>
      <c r="AC712" s="149"/>
    </row>
    <row r="713" spans="1:29">
      <c r="A713" s="97" t="str">
        <f t="shared" si="73"/>
        <v/>
      </c>
      <c r="B713" s="98" t="str">
        <f t="shared" si="72"/>
        <v/>
      </c>
      <c r="C713" s="99"/>
      <c r="D713" s="137"/>
      <c r="E713" s="100"/>
      <c r="F713" s="57"/>
      <c r="G713" s="58">
        <f t="shared" si="74"/>
        <v>0</v>
      </c>
      <c r="H713" s="58">
        <f>IF(E713="",0,IFERROR(VLOOKUP(E713,档案费管理台账!$D$4:$H$1000,5,0),0))</f>
        <v>0</v>
      </c>
      <c r="I713" s="57"/>
      <c r="J713" s="57"/>
      <c r="K713" s="57"/>
      <c r="L713" s="57"/>
      <c r="M713" s="58" t="str">
        <f t="shared" si="75"/>
        <v/>
      </c>
      <c r="N713" s="73"/>
      <c r="AC713" s="149"/>
    </row>
    <row r="714" spans="1:29">
      <c r="A714" s="97" t="str">
        <f t="shared" si="73"/>
        <v/>
      </c>
      <c r="B714" s="98" t="str">
        <f t="shared" si="72"/>
        <v/>
      </c>
      <c r="C714" s="99"/>
      <c r="D714" s="137"/>
      <c r="E714" s="100"/>
      <c r="F714" s="57"/>
      <c r="G714" s="58">
        <f t="shared" si="74"/>
        <v>0</v>
      </c>
      <c r="H714" s="58">
        <f>IF(E714="",0,IFERROR(VLOOKUP(E714,档案费管理台账!$D$4:$H$1000,5,0),0))</f>
        <v>0</v>
      </c>
      <c r="I714" s="57"/>
      <c r="J714" s="57"/>
      <c r="K714" s="57"/>
      <c r="L714" s="57"/>
      <c r="M714" s="58" t="str">
        <f t="shared" si="75"/>
        <v/>
      </c>
      <c r="N714" s="73"/>
      <c r="AC714" s="149"/>
    </row>
    <row r="715" spans="1:29">
      <c r="A715" s="97" t="str">
        <f t="shared" si="73"/>
        <v/>
      </c>
      <c r="B715" s="98" t="str">
        <f t="shared" si="72"/>
        <v/>
      </c>
      <c r="C715" s="99"/>
      <c r="D715" s="137"/>
      <c r="E715" s="100"/>
      <c r="F715" s="57"/>
      <c r="G715" s="58">
        <f t="shared" si="74"/>
        <v>0</v>
      </c>
      <c r="H715" s="58">
        <f>IF(E715="",0,IFERROR(VLOOKUP(E715,档案费管理台账!$D$4:$H$1000,5,0),0))</f>
        <v>0</v>
      </c>
      <c r="I715" s="57"/>
      <c r="J715" s="57"/>
      <c r="K715" s="57"/>
      <c r="L715" s="57"/>
      <c r="M715" s="58" t="str">
        <f t="shared" si="75"/>
        <v/>
      </c>
      <c r="N715" s="73"/>
      <c r="AC715" s="149"/>
    </row>
    <row r="716" spans="1:29">
      <c r="A716" s="97" t="str">
        <f t="shared" si="73"/>
        <v/>
      </c>
      <c r="B716" s="98" t="str">
        <f t="shared" si="72"/>
        <v/>
      </c>
      <c r="C716" s="99"/>
      <c r="D716" s="137"/>
      <c r="E716" s="100"/>
      <c r="F716" s="57"/>
      <c r="G716" s="58">
        <f t="shared" si="74"/>
        <v>0</v>
      </c>
      <c r="H716" s="58">
        <f>IF(E716="",0,IFERROR(VLOOKUP(E716,档案费管理台账!$D$4:$H$1000,5,0),0))</f>
        <v>0</v>
      </c>
      <c r="I716" s="57"/>
      <c r="J716" s="57"/>
      <c r="K716" s="57"/>
      <c r="L716" s="57"/>
      <c r="M716" s="58" t="str">
        <f t="shared" si="75"/>
        <v/>
      </c>
      <c r="N716" s="73"/>
      <c r="AC716" s="149"/>
    </row>
    <row r="717" spans="1:29">
      <c r="A717" s="97" t="str">
        <f t="shared" si="73"/>
        <v/>
      </c>
      <c r="B717" s="98" t="str">
        <f t="shared" si="72"/>
        <v/>
      </c>
      <c r="C717" s="99"/>
      <c r="D717" s="137"/>
      <c r="E717" s="100"/>
      <c r="F717" s="57"/>
      <c r="G717" s="58">
        <f t="shared" si="74"/>
        <v>0</v>
      </c>
      <c r="H717" s="58">
        <f>IF(E717="",0,IFERROR(VLOOKUP(E717,档案费管理台账!$D$4:$H$1000,5,0),0))</f>
        <v>0</v>
      </c>
      <c r="I717" s="57"/>
      <c r="J717" s="57"/>
      <c r="K717" s="57"/>
      <c r="L717" s="57"/>
      <c r="M717" s="58" t="str">
        <f t="shared" si="75"/>
        <v/>
      </c>
      <c r="N717" s="73"/>
      <c r="AC717" s="149"/>
    </row>
    <row r="718" spans="1:29">
      <c r="A718" s="97" t="str">
        <f t="shared" si="73"/>
        <v/>
      </c>
      <c r="B718" s="98" t="str">
        <f t="shared" si="72"/>
        <v/>
      </c>
      <c r="C718" s="99"/>
      <c r="D718" s="137"/>
      <c r="E718" s="100"/>
      <c r="F718" s="57"/>
      <c r="G718" s="58">
        <f t="shared" si="74"/>
        <v>0</v>
      </c>
      <c r="H718" s="58">
        <f>IF(E718="",0,IFERROR(VLOOKUP(E718,档案费管理台账!$D$4:$H$1000,5,0),0))</f>
        <v>0</v>
      </c>
      <c r="I718" s="57"/>
      <c r="J718" s="57"/>
      <c r="K718" s="57"/>
      <c r="L718" s="57"/>
      <c r="M718" s="58" t="str">
        <f t="shared" si="75"/>
        <v/>
      </c>
      <c r="N718" s="73"/>
      <c r="AC718" s="149"/>
    </row>
    <row r="719" spans="1:29">
      <c r="A719" s="97" t="str">
        <f t="shared" si="73"/>
        <v/>
      </c>
      <c r="B719" s="98" t="str">
        <f t="shared" si="72"/>
        <v/>
      </c>
      <c r="C719" s="99"/>
      <c r="D719" s="137"/>
      <c r="E719" s="100"/>
      <c r="F719" s="57"/>
      <c r="G719" s="58">
        <f t="shared" si="74"/>
        <v>0</v>
      </c>
      <c r="H719" s="58">
        <f>IF(E719="",0,IFERROR(VLOOKUP(E719,档案费管理台账!$D$4:$H$1000,5,0),0))</f>
        <v>0</v>
      </c>
      <c r="I719" s="57"/>
      <c r="J719" s="57"/>
      <c r="K719" s="57"/>
      <c r="L719" s="57"/>
      <c r="M719" s="58" t="str">
        <f t="shared" si="75"/>
        <v/>
      </c>
      <c r="N719" s="73"/>
      <c r="AC719" s="149"/>
    </row>
    <row r="720" spans="1:29">
      <c r="A720" s="97" t="str">
        <f t="shared" si="73"/>
        <v/>
      </c>
      <c r="B720" s="98" t="str">
        <f t="shared" si="72"/>
        <v/>
      </c>
      <c r="C720" s="99"/>
      <c r="D720" s="137"/>
      <c r="E720" s="100"/>
      <c r="F720" s="57"/>
      <c r="G720" s="58">
        <f t="shared" si="74"/>
        <v>0</v>
      </c>
      <c r="H720" s="58">
        <f>IF(E720="",0,IFERROR(VLOOKUP(E720,档案费管理台账!$D$4:$H$1000,5,0),0))</f>
        <v>0</v>
      </c>
      <c r="I720" s="57"/>
      <c r="J720" s="57"/>
      <c r="K720" s="57"/>
      <c r="L720" s="57"/>
      <c r="M720" s="58" t="str">
        <f t="shared" si="75"/>
        <v/>
      </c>
      <c r="N720" s="73"/>
      <c r="AC720" s="149"/>
    </row>
    <row r="721" spans="1:29">
      <c r="A721" s="97" t="str">
        <f t="shared" si="73"/>
        <v/>
      </c>
      <c r="B721" s="98" t="str">
        <f t="shared" si="72"/>
        <v/>
      </c>
      <c r="C721" s="99"/>
      <c r="D721" s="137"/>
      <c r="E721" s="100"/>
      <c r="F721" s="57"/>
      <c r="G721" s="58">
        <f t="shared" si="74"/>
        <v>0</v>
      </c>
      <c r="H721" s="58">
        <f>IF(E721="",0,IFERROR(VLOOKUP(E721,档案费管理台账!$D$4:$H$1000,5,0),0))</f>
        <v>0</v>
      </c>
      <c r="I721" s="57"/>
      <c r="J721" s="57"/>
      <c r="K721" s="57"/>
      <c r="L721" s="57"/>
      <c r="M721" s="58" t="str">
        <f t="shared" si="75"/>
        <v/>
      </c>
      <c r="N721" s="73"/>
      <c r="AC721" s="149"/>
    </row>
    <row r="722" spans="1:29">
      <c r="A722" s="97" t="str">
        <f t="shared" si="73"/>
        <v/>
      </c>
      <c r="B722" s="98" t="str">
        <f t="shared" si="72"/>
        <v/>
      </c>
      <c r="C722" s="99"/>
      <c r="D722" s="137"/>
      <c r="E722" s="100"/>
      <c r="F722" s="57"/>
      <c r="G722" s="58">
        <f t="shared" si="74"/>
        <v>0</v>
      </c>
      <c r="H722" s="58">
        <f>IF(E722="",0,IFERROR(VLOOKUP(E722,档案费管理台账!$D$4:$H$1000,5,0),0))</f>
        <v>0</v>
      </c>
      <c r="I722" s="57"/>
      <c r="J722" s="57"/>
      <c r="K722" s="57"/>
      <c r="L722" s="57"/>
      <c r="M722" s="58" t="str">
        <f t="shared" si="75"/>
        <v/>
      </c>
      <c r="N722" s="73"/>
      <c r="AC722" s="149"/>
    </row>
    <row r="723" spans="1:29">
      <c r="A723" s="97" t="str">
        <f t="shared" si="73"/>
        <v/>
      </c>
      <c r="B723" s="98" t="str">
        <f t="shared" si="72"/>
        <v/>
      </c>
      <c r="C723" s="99"/>
      <c r="D723" s="137"/>
      <c r="E723" s="100"/>
      <c r="F723" s="57"/>
      <c r="G723" s="58">
        <f t="shared" si="74"/>
        <v>0</v>
      </c>
      <c r="H723" s="58">
        <f>IF(E723="",0,IFERROR(VLOOKUP(E723,档案费管理台账!$D$4:$H$1000,5,0),0))</f>
        <v>0</v>
      </c>
      <c r="I723" s="57"/>
      <c r="J723" s="57"/>
      <c r="K723" s="57"/>
      <c r="L723" s="57"/>
      <c r="M723" s="58" t="str">
        <f t="shared" si="75"/>
        <v/>
      </c>
      <c r="N723" s="73"/>
      <c r="AC723" s="149"/>
    </row>
    <row r="724" spans="1:29">
      <c r="A724" s="97" t="str">
        <f t="shared" si="73"/>
        <v/>
      </c>
      <c r="B724" s="98" t="str">
        <f t="shared" si="72"/>
        <v/>
      </c>
      <c r="C724" s="99"/>
      <c r="D724" s="137"/>
      <c r="E724" s="100"/>
      <c r="F724" s="57"/>
      <c r="G724" s="58">
        <f t="shared" si="74"/>
        <v>0</v>
      </c>
      <c r="H724" s="58">
        <f>IF(E724="",0,IFERROR(VLOOKUP(E724,档案费管理台账!$D$4:$H$1000,5,0),0))</f>
        <v>0</v>
      </c>
      <c r="I724" s="57"/>
      <c r="J724" s="57"/>
      <c r="K724" s="57"/>
      <c r="L724" s="57"/>
      <c r="M724" s="58" t="str">
        <f t="shared" si="75"/>
        <v/>
      </c>
      <c r="N724" s="73"/>
      <c r="AC724" s="149"/>
    </row>
    <row r="725" spans="1:29">
      <c r="A725" s="97" t="str">
        <f t="shared" si="73"/>
        <v/>
      </c>
      <c r="B725" s="98" t="str">
        <f t="shared" si="72"/>
        <v/>
      </c>
      <c r="C725" s="99"/>
      <c r="D725" s="137"/>
      <c r="E725" s="100"/>
      <c r="F725" s="57"/>
      <c r="G725" s="58">
        <f t="shared" si="74"/>
        <v>0</v>
      </c>
      <c r="H725" s="58">
        <f>IF(E725="",0,IFERROR(VLOOKUP(E725,档案费管理台账!$D$4:$H$1000,5,0),0))</f>
        <v>0</v>
      </c>
      <c r="I725" s="57"/>
      <c r="J725" s="57"/>
      <c r="K725" s="57"/>
      <c r="L725" s="57"/>
      <c r="M725" s="58" t="str">
        <f t="shared" si="75"/>
        <v/>
      </c>
      <c r="N725" s="73"/>
      <c r="AC725" s="149"/>
    </row>
    <row r="726" spans="1:29">
      <c r="A726" s="97" t="str">
        <f t="shared" si="73"/>
        <v/>
      </c>
      <c r="B726" s="98" t="str">
        <f t="shared" si="72"/>
        <v/>
      </c>
      <c r="C726" s="99"/>
      <c r="D726" s="137"/>
      <c r="E726" s="100"/>
      <c r="F726" s="57"/>
      <c r="G726" s="58">
        <f t="shared" si="74"/>
        <v>0</v>
      </c>
      <c r="H726" s="58">
        <f>IF(E726="",0,IFERROR(VLOOKUP(E726,档案费管理台账!$D$4:$H$1000,5,0),0))</f>
        <v>0</v>
      </c>
      <c r="I726" s="57"/>
      <c r="J726" s="57"/>
      <c r="K726" s="57"/>
      <c r="L726" s="57"/>
      <c r="M726" s="58" t="str">
        <f t="shared" si="75"/>
        <v/>
      </c>
      <c r="N726" s="73"/>
      <c r="AC726" s="149"/>
    </row>
    <row r="727" spans="1:29">
      <c r="A727" s="97" t="str">
        <f t="shared" si="73"/>
        <v/>
      </c>
      <c r="B727" s="98" t="str">
        <f t="shared" si="72"/>
        <v/>
      </c>
      <c r="C727" s="99"/>
      <c r="D727" s="137"/>
      <c r="E727" s="100"/>
      <c r="F727" s="57"/>
      <c r="G727" s="58">
        <f t="shared" si="74"/>
        <v>0</v>
      </c>
      <c r="H727" s="58">
        <f>IF(E727="",0,IFERROR(VLOOKUP(E727,档案费管理台账!$D$4:$H$1000,5,0),0))</f>
        <v>0</v>
      </c>
      <c r="I727" s="57"/>
      <c r="J727" s="57"/>
      <c r="K727" s="57"/>
      <c r="L727" s="57"/>
      <c r="M727" s="58" t="str">
        <f t="shared" si="75"/>
        <v/>
      </c>
      <c r="N727" s="73"/>
      <c r="AC727" s="149"/>
    </row>
    <row r="728" spans="1:29">
      <c r="A728" s="97" t="str">
        <f t="shared" si="73"/>
        <v/>
      </c>
      <c r="B728" s="98" t="str">
        <f t="shared" si="72"/>
        <v/>
      </c>
      <c r="C728" s="99"/>
      <c r="D728" s="137"/>
      <c r="E728" s="100"/>
      <c r="F728" s="57"/>
      <c r="G728" s="58">
        <f t="shared" si="74"/>
        <v>0</v>
      </c>
      <c r="H728" s="58">
        <f>IF(E728="",0,IFERROR(VLOOKUP(E728,档案费管理台账!$D$4:$H$1000,5,0),0))</f>
        <v>0</v>
      </c>
      <c r="I728" s="57"/>
      <c r="J728" s="57"/>
      <c r="K728" s="57"/>
      <c r="L728" s="57"/>
      <c r="M728" s="58" t="str">
        <f t="shared" si="75"/>
        <v/>
      </c>
      <c r="N728" s="73"/>
      <c r="AC728" s="149"/>
    </row>
    <row r="729" spans="1:29">
      <c r="A729" s="97" t="str">
        <f t="shared" si="73"/>
        <v/>
      </c>
      <c r="B729" s="98" t="str">
        <f t="shared" si="72"/>
        <v/>
      </c>
      <c r="C729" s="99"/>
      <c r="D729" s="137"/>
      <c r="E729" s="100"/>
      <c r="F729" s="57"/>
      <c r="G729" s="58">
        <f t="shared" si="74"/>
        <v>0</v>
      </c>
      <c r="H729" s="58">
        <f>IF(E729="",0,IFERROR(VLOOKUP(E729,档案费管理台账!$D$4:$H$1000,5,0),0))</f>
        <v>0</v>
      </c>
      <c r="I729" s="57"/>
      <c r="J729" s="57"/>
      <c r="K729" s="57"/>
      <c r="L729" s="57"/>
      <c r="M729" s="58" t="str">
        <f t="shared" si="75"/>
        <v/>
      </c>
      <c r="N729" s="73"/>
      <c r="AC729" s="149"/>
    </row>
    <row r="730" spans="1:29">
      <c r="A730" s="97" t="str">
        <f t="shared" si="73"/>
        <v/>
      </c>
      <c r="B730" s="98" t="str">
        <f t="shared" si="72"/>
        <v/>
      </c>
      <c r="C730" s="99"/>
      <c r="D730" s="137"/>
      <c r="E730" s="100"/>
      <c r="F730" s="57"/>
      <c r="G730" s="58">
        <f t="shared" si="74"/>
        <v>0</v>
      </c>
      <c r="H730" s="58">
        <f>IF(E730="",0,IFERROR(VLOOKUP(E730,档案费管理台账!$D$4:$H$1000,5,0),0))</f>
        <v>0</v>
      </c>
      <c r="I730" s="57"/>
      <c r="J730" s="57"/>
      <c r="K730" s="57"/>
      <c r="L730" s="57"/>
      <c r="M730" s="58" t="str">
        <f t="shared" si="75"/>
        <v/>
      </c>
      <c r="N730" s="73"/>
      <c r="AC730" s="149"/>
    </row>
    <row r="731" spans="1:29">
      <c r="A731" s="97" t="str">
        <f t="shared" si="73"/>
        <v/>
      </c>
      <c r="B731" s="98" t="str">
        <f t="shared" si="72"/>
        <v/>
      </c>
      <c r="C731" s="99"/>
      <c r="D731" s="137"/>
      <c r="E731" s="100"/>
      <c r="F731" s="57"/>
      <c r="G731" s="58">
        <f t="shared" si="74"/>
        <v>0</v>
      </c>
      <c r="H731" s="58">
        <f>IF(E731="",0,IFERROR(VLOOKUP(E731,档案费管理台账!$D$4:$H$1000,5,0),0))</f>
        <v>0</v>
      </c>
      <c r="I731" s="57"/>
      <c r="J731" s="57"/>
      <c r="K731" s="57"/>
      <c r="L731" s="57"/>
      <c r="M731" s="58" t="str">
        <f t="shared" si="75"/>
        <v/>
      </c>
      <c r="N731" s="73"/>
      <c r="AC731" s="149"/>
    </row>
    <row r="732" spans="1:29">
      <c r="A732" s="97" t="str">
        <f t="shared" si="73"/>
        <v/>
      </c>
      <c r="B732" s="98" t="str">
        <f t="shared" si="72"/>
        <v/>
      </c>
      <c r="C732" s="99"/>
      <c r="D732" s="137"/>
      <c r="E732" s="100"/>
      <c r="F732" s="57"/>
      <c r="G732" s="58">
        <f t="shared" si="74"/>
        <v>0</v>
      </c>
      <c r="H732" s="58">
        <f>IF(E732="",0,IFERROR(VLOOKUP(E732,档案费管理台账!$D$4:$H$1000,5,0),0))</f>
        <v>0</v>
      </c>
      <c r="I732" s="57"/>
      <c r="J732" s="57"/>
      <c r="K732" s="57"/>
      <c r="L732" s="57"/>
      <c r="M732" s="58" t="str">
        <f t="shared" si="75"/>
        <v/>
      </c>
      <c r="N732" s="73"/>
      <c r="AC732" s="149"/>
    </row>
    <row r="733" spans="1:29">
      <c r="A733" s="97" t="str">
        <f t="shared" si="73"/>
        <v/>
      </c>
      <c r="B733" s="98" t="str">
        <f t="shared" si="72"/>
        <v/>
      </c>
      <c r="C733" s="99"/>
      <c r="D733" s="137"/>
      <c r="E733" s="100"/>
      <c r="F733" s="57"/>
      <c r="G733" s="58">
        <f t="shared" si="74"/>
        <v>0</v>
      </c>
      <c r="H733" s="58">
        <f>IF(E733="",0,IFERROR(VLOOKUP(E733,档案费管理台账!$D$4:$H$1000,5,0),0))</f>
        <v>0</v>
      </c>
      <c r="I733" s="57"/>
      <c r="J733" s="57"/>
      <c r="K733" s="57"/>
      <c r="L733" s="57"/>
      <c r="M733" s="58" t="str">
        <f t="shared" si="75"/>
        <v/>
      </c>
      <c r="N733" s="73"/>
      <c r="AC733" s="149"/>
    </row>
    <row r="734" spans="1:29">
      <c r="A734" s="97" t="str">
        <f t="shared" si="73"/>
        <v/>
      </c>
      <c r="B734" s="98" t="str">
        <f t="shared" si="72"/>
        <v/>
      </c>
      <c r="C734" s="99"/>
      <c r="D734" s="137"/>
      <c r="E734" s="100"/>
      <c r="F734" s="57"/>
      <c r="G734" s="58">
        <f t="shared" si="74"/>
        <v>0</v>
      </c>
      <c r="H734" s="58">
        <f>IF(E734="",0,IFERROR(VLOOKUP(E734,档案费管理台账!$D$4:$H$1000,5,0),0))</f>
        <v>0</v>
      </c>
      <c r="I734" s="57"/>
      <c r="J734" s="57"/>
      <c r="K734" s="57"/>
      <c r="L734" s="57"/>
      <c r="M734" s="58" t="str">
        <f t="shared" si="75"/>
        <v/>
      </c>
      <c r="N734" s="73"/>
      <c r="AC734" s="149"/>
    </row>
    <row r="735" spans="1:29">
      <c r="A735" s="97" t="str">
        <f t="shared" si="73"/>
        <v/>
      </c>
      <c r="B735" s="98" t="str">
        <f t="shared" si="72"/>
        <v/>
      </c>
      <c r="C735" s="99"/>
      <c r="D735" s="137"/>
      <c r="E735" s="100"/>
      <c r="F735" s="57"/>
      <c r="G735" s="58">
        <f t="shared" si="74"/>
        <v>0</v>
      </c>
      <c r="H735" s="58">
        <f>IF(E735="",0,IFERROR(VLOOKUP(E735,档案费管理台账!$D$4:$H$1000,5,0),0))</f>
        <v>0</v>
      </c>
      <c r="I735" s="57"/>
      <c r="J735" s="57"/>
      <c r="K735" s="57"/>
      <c r="L735" s="57"/>
      <c r="M735" s="58" t="str">
        <f t="shared" si="75"/>
        <v/>
      </c>
      <c r="N735" s="73"/>
      <c r="AC735" s="149"/>
    </row>
    <row r="736" spans="1:29">
      <c r="A736" s="97" t="str">
        <f t="shared" si="73"/>
        <v/>
      </c>
      <c r="B736" s="98" t="str">
        <f t="shared" si="72"/>
        <v/>
      </c>
      <c r="C736" s="99"/>
      <c r="D736" s="137"/>
      <c r="E736" s="100"/>
      <c r="F736" s="57"/>
      <c r="G736" s="58">
        <f t="shared" si="74"/>
        <v>0</v>
      </c>
      <c r="H736" s="58">
        <f>IF(E736="",0,IFERROR(VLOOKUP(E736,档案费管理台账!$D$4:$H$1000,5,0),0))</f>
        <v>0</v>
      </c>
      <c r="I736" s="57"/>
      <c r="J736" s="57"/>
      <c r="K736" s="57"/>
      <c r="L736" s="57"/>
      <c r="M736" s="58" t="str">
        <f t="shared" si="75"/>
        <v/>
      </c>
      <c r="N736" s="73"/>
      <c r="AC736" s="149"/>
    </row>
    <row r="737" spans="1:29">
      <c r="A737" s="97" t="str">
        <f t="shared" si="73"/>
        <v/>
      </c>
      <c r="B737" s="98" t="str">
        <f t="shared" si="72"/>
        <v/>
      </c>
      <c r="C737" s="99"/>
      <c r="D737" s="137"/>
      <c r="E737" s="100"/>
      <c r="F737" s="57"/>
      <c r="G737" s="58">
        <f t="shared" si="74"/>
        <v>0</v>
      </c>
      <c r="H737" s="58">
        <f>IF(E737="",0,IFERROR(VLOOKUP(E737,档案费管理台账!$D$4:$H$1000,5,0),0))</f>
        <v>0</v>
      </c>
      <c r="I737" s="57"/>
      <c r="J737" s="57"/>
      <c r="K737" s="57"/>
      <c r="L737" s="57"/>
      <c r="M737" s="58" t="str">
        <f t="shared" si="75"/>
        <v/>
      </c>
      <c r="N737" s="73"/>
      <c r="AC737" s="149"/>
    </row>
    <row r="738" spans="1:29">
      <c r="A738" s="97" t="str">
        <f t="shared" si="73"/>
        <v/>
      </c>
      <c r="B738" s="98" t="str">
        <f t="shared" si="72"/>
        <v/>
      </c>
      <c r="C738" s="99"/>
      <c r="D738" s="137"/>
      <c r="E738" s="100"/>
      <c r="F738" s="57"/>
      <c r="G738" s="58">
        <f t="shared" si="74"/>
        <v>0</v>
      </c>
      <c r="H738" s="58">
        <f>IF(E738="",0,IFERROR(VLOOKUP(E738,档案费管理台账!$D$4:$H$1000,5,0),0))</f>
        <v>0</v>
      </c>
      <c r="I738" s="57"/>
      <c r="J738" s="57"/>
      <c r="K738" s="57"/>
      <c r="L738" s="57"/>
      <c r="M738" s="58" t="str">
        <f t="shared" si="75"/>
        <v/>
      </c>
      <c r="N738" s="73"/>
      <c r="AC738" s="149"/>
    </row>
    <row r="739" spans="1:29">
      <c r="A739" s="97" t="str">
        <f t="shared" si="73"/>
        <v/>
      </c>
      <c r="B739" s="98" t="str">
        <f t="shared" si="72"/>
        <v/>
      </c>
      <c r="C739" s="99"/>
      <c r="D739" s="137"/>
      <c r="E739" s="100"/>
      <c r="F739" s="57"/>
      <c r="G739" s="58">
        <f t="shared" si="74"/>
        <v>0</v>
      </c>
      <c r="H739" s="58">
        <f>IF(E739="",0,IFERROR(VLOOKUP(E739,档案费管理台账!$D$4:$H$1000,5,0),0))</f>
        <v>0</v>
      </c>
      <c r="I739" s="57"/>
      <c r="J739" s="57"/>
      <c r="K739" s="57"/>
      <c r="L739" s="57"/>
      <c r="M739" s="58" t="str">
        <f t="shared" si="75"/>
        <v/>
      </c>
      <c r="N739" s="73"/>
      <c r="AC739" s="149"/>
    </row>
    <row r="740" spans="1:29">
      <c r="A740" s="97" t="str">
        <f t="shared" si="73"/>
        <v/>
      </c>
      <c r="B740" s="98" t="str">
        <f t="shared" si="72"/>
        <v/>
      </c>
      <c r="C740" s="99"/>
      <c r="D740" s="137"/>
      <c r="E740" s="100"/>
      <c r="F740" s="57"/>
      <c r="G740" s="58">
        <f t="shared" si="74"/>
        <v>0</v>
      </c>
      <c r="H740" s="58">
        <f>IF(E740="",0,IFERROR(VLOOKUP(E740,档案费管理台账!$D$4:$H$1000,5,0),0))</f>
        <v>0</v>
      </c>
      <c r="I740" s="57"/>
      <c r="J740" s="57"/>
      <c r="K740" s="57"/>
      <c r="L740" s="57"/>
      <c r="M740" s="58" t="str">
        <f t="shared" si="75"/>
        <v/>
      </c>
      <c r="N740" s="73"/>
      <c r="AC740" s="149"/>
    </row>
    <row r="741" spans="1:29">
      <c r="A741" s="97" t="str">
        <f t="shared" si="73"/>
        <v/>
      </c>
      <c r="B741" s="98" t="str">
        <f t="shared" si="72"/>
        <v/>
      </c>
      <c r="C741" s="99"/>
      <c r="D741" s="137"/>
      <c r="E741" s="100"/>
      <c r="F741" s="57"/>
      <c r="G741" s="58">
        <f t="shared" si="74"/>
        <v>0</v>
      </c>
      <c r="H741" s="58">
        <f>IF(E741="",0,IFERROR(VLOOKUP(E741,档案费管理台账!$D$4:$H$1000,5,0),0))</f>
        <v>0</v>
      </c>
      <c r="I741" s="57"/>
      <c r="J741" s="57"/>
      <c r="K741" s="57"/>
      <c r="L741" s="57"/>
      <c r="M741" s="58" t="str">
        <f t="shared" si="75"/>
        <v/>
      </c>
      <c r="N741" s="73"/>
      <c r="AC741" s="149"/>
    </row>
    <row r="742" spans="1:29">
      <c r="A742" s="97" t="str">
        <f t="shared" si="73"/>
        <v/>
      </c>
      <c r="B742" s="98" t="str">
        <f t="shared" si="72"/>
        <v/>
      </c>
      <c r="C742" s="99"/>
      <c r="D742" s="137"/>
      <c r="E742" s="100"/>
      <c r="F742" s="57"/>
      <c r="G742" s="58">
        <f t="shared" si="74"/>
        <v>0</v>
      </c>
      <c r="H742" s="58">
        <f>IF(E742="",0,IFERROR(VLOOKUP(E742,档案费管理台账!$D$4:$H$1000,5,0),0))</f>
        <v>0</v>
      </c>
      <c r="I742" s="57"/>
      <c r="J742" s="57"/>
      <c r="K742" s="57"/>
      <c r="L742" s="57"/>
      <c r="M742" s="58" t="str">
        <f t="shared" si="75"/>
        <v/>
      </c>
      <c r="N742" s="73"/>
      <c r="AC742" s="149"/>
    </row>
    <row r="743" spans="1:29">
      <c r="A743" s="97" t="str">
        <f t="shared" si="73"/>
        <v/>
      </c>
      <c r="B743" s="98" t="str">
        <f t="shared" si="72"/>
        <v/>
      </c>
      <c r="C743" s="99"/>
      <c r="D743" s="137"/>
      <c r="E743" s="100"/>
      <c r="F743" s="57"/>
      <c r="G743" s="58">
        <f t="shared" si="74"/>
        <v>0</v>
      </c>
      <c r="H743" s="58">
        <f>IF(E743="",0,IFERROR(VLOOKUP(E743,档案费管理台账!$D$4:$H$1000,5,0),0))</f>
        <v>0</v>
      </c>
      <c r="I743" s="57"/>
      <c r="J743" s="57"/>
      <c r="K743" s="57"/>
      <c r="L743" s="57"/>
      <c r="M743" s="58" t="str">
        <f t="shared" si="75"/>
        <v/>
      </c>
      <c r="N743" s="73"/>
      <c r="AC743" s="149"/>
    </row>
    <row r="744" spans="1:29">
      <c r="A744" s="97" t="str">
        <f t="shared" si="73"/>
        <v/>
      </c>
      <c r="B744" s="98" t="str">
        <f t="shared" si="72"/>
        <v/>
      </c>
      <c r="C744" s="99"/>
      <c r="D744" s="137"/>
      <c r="E744" s="100"/>
      <c r="F744" s="57"/>
      <c r="G744" s="58">
        <f t="shared" si="74"/>
        <v>0</v>
      </c>
      <c r="H744" s="58">
        <f>IF(E744="",0,IFERROR(VLOOKUP(E744,档案费管理台账!$D$4:$H$1000,5,0),0))</f>
        <v>0</v>
      </c>
      <c r="I744" s="57"/>
      <c r="J744" s="57"/>
      <c r="K744" s="57"/>
      <c r="L744" s="57"/>
      <c r="M744" s="58" t="str">
        <f t="shared" si="75"/>
        <v/>
      </c>
      <c r="N744" s="73"/>
      <c r="AC744" s="149"/>
    </row>
    <row r="745" spans="1:29">
      <c r="A745" s="97" t="str">
        <f t="shared" si="73"/>
        <v/>
      </c>
      <c r="B745" s="98" t="str">
        <f t="shared" si="72"/>
        <v/>
      </c>
      <c r="C745" s="99"/>
      <c r="D745" s="137"/>
      <c r="E745" s="100"/>
      <c r="F745" s="57"/>
      <c r="G745" s="58">
        <f t="shared" si="74"/>
        <v>0</v>
      </c>
      <c r="H745" s="58">
        <f>IF(E745="",0,IFERROR(VLOOKUP(E745,档案费管理台账!$D$4:$H$1000,5,0),0))</f>
        <v>0</v>
      </c>
      <c r="I745" s="57"/>
      <c r="J745" s="57"/>
      <c r="K745" s="57"/>
      <c r="L745" s="57"/>
      <c r="M745" s="58" t="str">
        <f t="shared" si="75"/>
        <v/>
      </c>
      <c r="N745" s="73"/>
      <c r="AC745" s="149"/>
    </row>
    <row r="746" spans="1:29">
      <c r="A746" s="97" t="str">
        <f t="shared" si="73"/>
        <v/>
      </c>
      <c r="B746" s="98" t="str">
        <f t="shared" si="72"/>
        <v/>
      </c>
      <c r="C746" s="99"/>
      <c r="D746" s="137"/>
      <c r="E746" s="100"/>
      <c r="F746" s="57"/>
      <c r="G746" s="58">
        <f t="shared" si="74"/>
        <v>0</v>
      </c>
      <c r="H746" s="58">
        <f>IF(E746="",0,IFERROR(VLOOKUP(E746,档案费管理台账!$D$4:$H$1000,5,0),0))</f>
        <v>0</v>
      </c>
      <c r="I746" s="57"/>
      <c r="J746" s="57"/>
      <c r="K746" s="57"/>
      <c r="L746" s="57"/>
      <c r="M746" s="58" t="str">
        <f t="shared" si="75"/>
        <v/>
      </c>
      <c r="N746" s="73"/>
      <c r="AC746" s="149"/>
    </row>
    <row r="747" spans="1:29">
      <c r="A747" s="97" t="str">
        <f t="shared" si="73"/>
        <v/>
      </c>
      <c r="B747" s="98" t="str">
        <f t="shared" si="72"/>
        <v/>
      </c>
      <c r="C747" s="99"/>
      <c r="D747" s="137"/>
      <c r="E747" s="100"/>
      <c r="F747" s="57"/>
      <c r="G747" s="58">
        <f t="shared" si="74"/>
        <v>0</v>
      </c>
      <c r="H747" s="58">
        <f>IF(E747="",0,IFERROR(VLOOKUP(E747,档案费管理台账!$D$4:$H$1000,5,0),0))</f>
        <v>0</v>
      </c>
      <c r="I747" s="57"/>
      <c r="J747" s="57"/>
      <c r="K747" s="57"/>
      <c r="L747" s="57"/>
      <c r="M747" s="58" t="str">
        <f t="shared" si="75"/>
        <v/>
      </c>
      <c r="N747" s="73"/>
      <c r="AC747" s="149"/>
    </row>
    <row r="748" spans="1:29">
      <c r="A748" s="97" t="str">
        <f t="shared" si="73"/>
        <v/>
      </c>
      <c r="B748" s="98" t="str">
        <f t="shared" ref="B748:B811" si="76">IF(C748="","",MONTH(C748)&amp;"月")</f>
        <v/>
      </c>
      <c r="C748" s="99"/>
      <c r="D748" s="137"/>
      <c r="E748" s="100"/>
      <c r="F748" s="57"/>
      <c r="G748" s="58">
        <f t="shared" si="74"/>
        <v>0</v>
      </c>
      <c r="H748" s="58">
        <f>IF(E748="",0,IFERROR(VLOOKUP(E748,档案费管理台账!$D$4:$H$1000,5,0),0))</f>
        <v>0</v>
      </c>
      <c r="I748" s="57"/>
      <c r="J748" s="57"/>
      <c r="K748" s="57"/>
      <c r="L748" s="57"/>
      <c r="M748" s="58" t="str">
        <f t="shared" si="75"/>
        <v/>
      </c>
      <c r="N748" s="73"/>
      <c r="AC748" s="149"/>
    </row>
    <row r="749" spans="1:29">
      <c r="A749" s="97" t="str">
        <f t="shared" ref="A749:A812" si="77">IF(C749="","",ROW()-42)</f>
        <v/>
      </c>
      <c r="B749" s="98" t="str">
        <f t="shared" si="76"/>
        <v/>
      </c>
      <c r="C749" s="99"/>
      <c r="D749" s="137"/>
      <c r="E749" s="100"/>
      <c r="F749" s="57"/>
      <c r="G749" s="58">
        <f t="shared" ref="G749:G812" si="78">IF(F749="",0,F749*$K$41)</f>
        <v>0</v>
      </c>
      <c r="H749" s="58">
        <f>IF(E749="",0,IFERROR(VLOOKUP(E749,档案费管理台账!$D$4:$H$1000,5,0),0))</f>
        <v>0</v>
      </c>
      <c r="I749" s="57"/>
      <c r="J749" s="57"/>
      <c r="K749" s="57"/>
      <c r="L749" s="57"/>
      <c r="M749" s="58" t="str">
        <f t="shared" ref="M749:M812" si="79">IF(C749="","",ROUND(M748+G749-I749-J749-K749-L749-H749,2))</f>
        <v/>
      </c>
      <c r="N749" s="73"/>
      <c r="AC749" s="149"/>
    </row>
    <row r="750" spans="1:29">
      <c r="A750" s="97" t="str">
        <f t="shared" si="77"/>
        <v/>
      </c>
      <c r="B750" s="98" t="str">
        <f t="shared" si="76"/>
        <v/>
      </c>
      <c r="C750" s="99"/>
      <c r="D750" s="137"/>
      <c r="E750" s="100"/>
      <c r="F750" s="57"/>
      <c r="G750" s="58">
        <f t="shared" si="78"/>
        <v>0</v>
      </c>
      <c r="H750" s="58">
        <f>IF(E750="",0,IFERROR(VLOOKUP(E750,档案费管理台账!$D$4:$H$1000,5,0),0))</f>
        <v>0</v>
      </c>
      <c r="I750" s="57"/>
      <c r="J750" s="57"/>
      <c r="K750" s="57"/>
      <c r="L750" s="57"/>
      <c r="M750" s="58" t="str">
        <f t="shared" si="79"/>
        <v/>
      </c>
      <c r="N750" s="73"/>
      <c r="AC750" s="149"/>
    </row>
    <row r="751" spans="1:29">
      <c r="A751" s="97" t="str">
        <f t="shared" si="77"/>
        <v/>
      </c>
      <c r="B751" s="98" t="str">
        <f t="shared" si="76"/>
        <v/>
      </c>
      <c r="C751" s="99"/>
      <c r="D751" s="137"/>
      <c r="E751" s="100"/>
      <c r="F751" s="57"/>
      <c r="G751" s="58">
        <f t="shared" si="78"/>
        <v>0</v>
      </c>
      <c r="H751" s="58">
        <f>IF(E751="",0,IFERROR(VLOOKUP(E751,档案费管理台账!$D$4:$H$1000,5,0),0))</f>
        <v>0</v>
      </c>
      <c r="I751" s="57"/>
      <c r="J751" s="57"/>
      <c r="K751" s="57"/>
      <c r="L751" s="57"/>
      <c r="M751" s="58" t="str">
        <f t="shared" si="79"/>
        <v/>
      </c>
      <c r="N751" s="73"/>
      <c r="AC751" s="149"/>
    </row>
    <row r="752" spans="1:29">
      <c r="A752" s="97" t="str">
        <f t="shared" si="77"/>
        <v/>
      </c>
      <c r="B752" s="98" t="str">
        <f t="shared" si="76"/>
        <v/>
      </c>
      <c r="C752" s="99"/>
      <c r="D752" s="137"/>
      <c r="E752" s="100"/>
      <c r="F752" s="57"/>
      <c r="G752" s="58">
        <f t="shared" si="78"/>
        <v>0</v>
      </c>
      <c r="H752" s="58">
        <f>IF(E752="",0,IFERROR(VLOOKUP(E752,档案费管理台账!$D$4:$H$1000,5,0),0))</f>
        <v>0</v>
      </c>
      <c r="I752" s="57"/>
      <c r="J752" s="57"/>
      <c r="K752" s="57"/>
      <c r="L752" s="57"/>
      <c r="M752" s="58" t="str">
        <f t="shared" si="79"/>
        <v/>
      </c>
      <c r="N752" s="73"/>
      <c r="AC752" s="149"/>
    </row>
    <row r="753" spans="1:29">
      <c r="A753" s="97" t="str">
        <f t="shared" si="77"/>
        <v/>
      </c>
      <c r="B753" s="98" t="str">
        <f t="shared" si="76"/>
        <v/>
      </c>
      <c r="C753" s="99"/>
      <c r="D753" s="137"/>
      <c r="E753" s="100"/>
      <c r="F753" s="57"/>
      <c r="G753" s="58">
        <f t="shared" si="78"/>
        <v>0</v>
      </c>
      <c r="H753" s="58">
        <f>IF(E753="",0,IFERROR(VLOOKUP(E753,档案费管理台账!$D$4:$H$1000,5,0),0))</f>
        <v>0</v>
      </c>
      <c r="I753" s="57"/>
      <c r="J753" s="57"/>
      <c r="K753" s="57"/>
      <c r="L753" s="57"/>
      <c r="M753" s="58" t="str">
        <f t="shared" si="79"/>
        <v/>
      </c>
      <c r="N753" s="73"/>
      <c r="AC753" s="149"/>
    </row>
    <row r="754" spans="1:29">
      <c r="A754" s="97" t="str">
        <f t="shared" si="77"/>
        <v/>
      </c>
      <c r="B754" s="98" t="str">
        <f t="shared" si="76"/>
        <v/>
      </c>
      <c r="C754" s="99"/>
      <c r="D754" s="137"/>
      <c r="E754" s="100"/>
      <c r="F754" s="57"/>
      <c r="G754" s="58">
        <f t="shared" si="78"/>
        <v>0</v>
      </c>
      <c r="H754" s="58">
        <f>IF(E754="",0,IFERROR(VLOOKUP(E754,档案费管理台账!$D$4:$H$1000,5,0),0))</f>
        <v>0</v>
      </c>
      <c r="I754" s="57"/>
      <c r="J754" s="57"/>
      <c r="K754" s="57"/>
      <c r="L754" s="57"/>
      <c r="M754" s="58" t="str">
        <f t="shared" si="79"/>
        <v/>
      </c>
      <c r="N754" s="73"/>
      <c r="AC754" s="149"/>
    </row>
    <row r="755" spans="1:29">
      <c r="A755" s="97" t="str">
        <f t="shared" si="77"/>
        <v/>
      </c>
      <c r="B755" s="98" t="str">
        <f t="shared" si="76"/>
        <v/>
      </c>
      <c r="C755" s="99"/>
      <c r="D755" s="137"/>
      <c r="E755" s="100"/>
      <c r="F755" s="57"/>
      <c r="G755" s="58">
        <f t="shared" si="78"/>
        <v>0</v>
      </c>
      <c r="H755" s="58">
        <f>IF(E755="",0,IFERROR(VLOOKUP(E755,档案费管理台账!$D$4:$H$1000,5,0),0))</f>
        <v>0</v>
      </c>
      <c r="I755" s="57"/>
      <c r="J755" s="57"/>
      <c r="K755" s="57"/>
      <c r="L755" s="57"/>
      <c r="M755" s="58" t="str">
        <f t="shared" si="79"/>
        <v/>
      </c>
      <c r="N755" s="73"/>
      <c r="AC755" s="149"/>
    </row>
    <row r="756" spans="1:29">
      <c r="A756" s="97" t="str">
        <f t="shared" si="77"/>
        <v/>
      </c>
      <c r="B756" s="98" t="str">
        <f t="shared" si="76"/>
        <v/>
      </c>
      <c r="C756" s="99"/>
      <c r="D756" s="137"/>
      <c r="E756" s="100"/>
      <c r="F756" s="57"/>
      <c r="G756" s="58">
        <f t="shared" si="78"/>
        <v>0</v>
      </c>
      <c r="H756" s="58">
        <f>IF(E756="",0,IFERROR(VLOOKUP(E756,档案费管理台账!$D$4:$H$1000,5,0),0))</f>
        <v>0</v>
      </c>
      <c r="I756" s="57"/>
      <c r="J756" s="57"/>
      <c r="K756" s="57"/>
      <c r="L756" s="57"/>
      <c r="M756" s="58" t="str">
        <f t="shared" si="79"/>
        <v/>
      </c>
      <c r="N756" s="73"/>
      <c r="AC756" s="149"/>
    </row>
    <row r="757" spans="1:29">
      <c r="A757" s="97" t="str">
        <f t="shared" si="77"/>
        <v/>
      </c>
      <c r="B757" s="98" t="str">
        <f t="shared" si="76"/>
        <v/>
      </c>
      <c r="C757" s="99"/>
      <c r="D757" s="137"/>
      <c r="E757" s="100"/>
      <c r="F757" s="57"/>
      <c r="G757" s="58">
        <f t="shared" si="78"/>
        <v>0</v>
      </c>
      <c r="H757" s="58">
        <f>IF(E757="",0,IFERROR(VLOOKUP(E757,档案费管理台账!$D$4:$H$1000,5,0),0))</f>
        <v>0</v>
      </c>
      <c r="I757" s="57"/>
      <c r="J757" s="57"/>
      <c r="K757" s="57"/>
      <c r="L757" s="57"/>
      <c r="M757" s="58" t="str">
        <f t="shared" si="79"/>
        <v/>
      </c>
      <c r="N757" s="73"/>
      <c r="AC757" s="149"/>
    </row>
    <row r="758" spans="1:29">
      <c r="A758" s="97" t="str">
        <f t="shared" si="77"/>
        <v/>
      </c>
      <c r="B758" s="98" t="str">
        <f t="shared" si="76"/>
        <v/>
      </c>
      <c r="C758" s="99"/>
      <c r="D758" s="137"/>
      <c r="E758" s="100"/>
      <c r="F758" s="57"/>
      <c r="G758" s="58">
        <f t="shared" si="78"/>
        <v>0</v>
      </c>
      <c r="H758" s="58">
        <f>IF(E758="",0,IFERROR(VLOOKUP(E758,档案费管理台账!$D$4:$H$1000,5,0),0))</f>
        <v>0</v>
      </c>
      <c r="I758" s="57"/>
      <c r="J758" s="57"/>
      <c r="K758" s="57"/>
      <c r="L758" s="57"/>
      <c r="M758" s="58" t="str">
        <f t="shared" si="79"/>
        <v/>
      </c>
      <c r="N758" s="73"/>
      <c r="AC758" s="149"/>
    </row>
    <row r="759" spans="1:29">
      <c r="A759" s="97" t="str">
        <f t="shared" si="77"/>
        <v/>
      </c>
      <c r="B759" s="98" t="str">
        <f t="shared" si="76"/>
        <v/>
      </c>
      <c r="C759" s="99"/>
      <c r="D759" s="137"/>
      <c r="E759" s="100"/>
      <c r="F759" s="57"/>
      <c r="G759" s="58">
        <f t="shared" si="78"/>
        <v>0</v>
      </c>
      <c r="H759" s="58">
        <f>IF(E759="",0,IFERROR(VLOOKUP(E759,档案费管理台账!$D$4:$H$1000,5,0),0))</f>
        <v>0</v>
      </c>
      <c r="I759" s="57"/>
      <c r="J759" s="57"/>
      <c r="K759" s="57"/>
      <c r="L759" s="57"/>
      <c r="M759" s="58" t="str">
        <f t="shared" si="79"/>
        <v/>
      </c>
      <c r="N759" s="73"/>
      <c r="AC759" s="149"/>
    </row>
    <row r="760" spans="1:29">
      <c r="A760" s="97" t="str">
        <f t="shared" si="77"/>
        <v/>
      </c>
      <c r="B760" s="98" t="str">
        <f t="shared" si="76"/>
        <v/>
      </c>
      <c r="C760" s="99"/>
      <c r="D760" s="137"/>
      <c r="E760" s="100"/>
      <c r="F760" s="57"/>
      <c r="G760" s="58">
        <f t="shared" si="78"/>
        <v>0</v>
      </c>
      <c r="H760" s="58">
        <f>IF(E760="",0,IFERROR(VLOOKUP(E760,档案费管理台账!$D$4:$H$1000,5,0),0))</f>
        <v>0</v>
      </c>
      <c r="I760" s="57"/>
      <c r="J760" s="57"/>
      <c r="K760" s="57"/>
      <c r="L760" s="57"/>
      <c r="M760" s="58" t="str">
        <f t="shared" si="79"/>
        <v/>
      </c>
      <c r="N760" s="73"/>
      <c r="AC760" s="149"/>
    </row>
    <row r="761" spans="1:29">
      <c r="A761" s="97" t="str">
        <f t="shared" si="77"/>
        <v/>
      </c>
      <c r="B761" s="98" t="str">
        <f t="shared" si="76"/>
        <v/>
      </c>
      <c r="C761" s="99"/>
      <c r="D761" s="137"/>
      <c r="E761" s="100"/>
      <c r="F761" s="57"/>
      <c r="G761" s="58">
        <f t="shared" si="78"/>
        <v>0</v>
      </c>
      <c r="H761" s="58">
        <f>IF(E761="",0,IFERROR(VLOOKUP(E761,档案费管理台账!$D$4:$H$1000,5,0),0))</f>
        <v>0</v>
      </c>
      <c r="I761" s="57"/>
      <c r="J761" s="57"/>
      <c r="K761" s="57"/>
      <c r="L761" s="57"/>
      <c r="M761" s="58" t="str">
        <f t="shared" si="79"/>
        <v/>
      </c>
      <c r="N761" s="73"/>
      <c r="AC761" s="149"/>
    </row>
    <row r="762" spans="1:29">
      <c r="A762" s="97" t="str">
        <f t="shared" si="77"/>
        <v/>
      </c>
      <c r="B762" s="98" t="str">
        <f t="shared" si="76"/>
        <v/>
      </c>
      <c r="C762" s="99"/>
      <c r="D762" s="137"/>
      <c r="E762" s="100"/>
      <c r="F762" s="57"/>
      <c r="G762" s="58">
        <f t="shared" si="78"/>
        <v>0</v>
      </c>
      <c r="H762" s="58">
        <f>IF(E762="",0,IFERROR(VLOOKUP(E762,档案费管理台账!$D$4:$H$1000,5,0),0))</f>
        <v>0</v>
      </c>
      <c r="I762" s="57"/>
      <c r="J762" s="57"/>
      <c r="K762" s="57"/>
      <c r="L762" s="57"/>
      <c r="M762" s="58" t="str">
        <f t="shared" si="79"/>
        <v/>
      </c>
      <c r="N762" s="73"/>
      <c r="AC762" s="149"/>
    </row>
    <row r="763" spans="1:29">
      <c r="A763" s="97" t="str">
        <f t="shared" si="77"/>
        <v/>
      </c>
      <c r="B763" s="98" t="str">
        <f t="shared" si="76"/>
        <v/>
      </c>
      <c r="C763" s="99"/>
      <c r="D763" s="137"/>
      <c r="E763" s="100"/>
      <c r="F763" s="57"/>
      <c r="G763" s="58">
        <f t="shared" si="78"/>
        <v>0</v>
      </c>
      <c r="H763" s="58">
        <f>IF(E763="",0,IFERROR(VLOOKUP(E763,档案费管理台账!$D$4:$H$1000,5,0),0))</f>
        <v>0</v>
      </c>
      <c r="I763" s="57"/>
      <c r="J763" s="57"/>
      <c r="K763" s="57"/>
      <c r="L763" s="57"/>
      <c r="M763" s="58" t="str">
        <f t="shared" si="79"/>
        <v/>
      </c>
      <c r="N763" s="73"/>
      <c r="AC763" s="149"/>
    </row>
    <row r="764" spans="1:29">
      <c r="A764" s="97" t="str">
        <f t="shared" si="77"/>
        <v/>
      </c>
      <c r="B764" s="98" t="str">
        <f t="shared" si="76"/>
        <v/>
      </c>
      <c r="C764" s="99"/>
      <c r="D764" s="137"/>
      <c r="E764" s="100"/>
      <c r="F764" s="57"/>
      <c r="G764" s="58">
        <f t="shared" si="78"/>
        <v>0</v>
      </c>
      <c r="H764" s="58">
        <f>IF(E764="",0,IFERROR(VLOOKUP(E764,档案费管理台账!$D$4:$H$1000,5,0),0))</f>
        <v>0</v>
      </c>
      <c r="I764" s="57"/>
      <c r="J764" s="57"/>
      <c r="K764" s="57"/>
      <c r="L764" s="57"/>
      <c r="M764" s="58" t="str">
        <f t="shared" si="79"/>
        <v/>
      </c>
      <c r="N764" s="73"/>
      <c r="AC764" s="149"/>
    </row>
    <row r="765" spans="1:29">
      <c r="A765" s="97" t="str">
        <f t="shared" si="77"/>
        <v/>
      </c>
      <c r="B765" s="98" t="str">
        <f t="shared" si="76"/>
        <v/>
      </c>
      <c r="C765" s="99"/>
      <c r="D765" s="137"/>
      <c r="E765" s="100"/>
      <c r="F765" s="57"/>
      <c r="G765" s="58">
        <f t="shared" si="78"/>
        <v>0</v>
      </c>
      <c r="H765" s="58">
        <f>IF(E765="",0,IFERROR(VLOOKUP(E765,档案费管理台账!$D$4:$H$1000,5,0),0))</f>
        <v>0</v>
      </c>
      <c r="I765" s="57"/>
      <c r="J765" s="57"/>
      <c r="K765" s="57"/>
      <c r="L765" s="57"/>
      <c r="M765" s="58" t="str">
        <f t="shared" si="79"/>
        <v/>
      </c>
      <c r="N765" s="73"/>
      <c r="AC765" s="149"/>
    </row>
    <row r="766" spans="1:29">
      <c r="A766" s="97" t="str">
        <f t="shared" si="77"/>
        <v/>
      </c>
      <c r="B766" s="98" t="str">
        <f t="shared" si="76"/>
        <v/>
      </c>
      <c r="C766" s="99"/>
      <c r="D766" s="137"/>
      <c r="E766" s="100"/>
      <c r="F766" s="57"/>
      <c r="G766" s="58">
        <f t="shared" si="78"/>
        <v>0</v>
      </c>
      <c r="H766" s="58">
        <f>IF(E766="",0,IFERROR(VLOOKUP(E766,档案费管理台账!$D$4:$H$1000,5,0),0))</f>
        <v>0</v>
      </c>
      <c r="I766" s="57"/>
      <c r="J766" s="57"/>
      <c r="K766" s="57"/>
      <c r="L766" s="57"/>
      <c r="M766" s="58" t="str">
        <f t="shared" si="79"/>
        <v/>
      </c>
      <c r="N766" s="73"/>
      <c r="AC766" s="149"/>
    </row>
    <row r="767" spans="1:29">
      <c r="A767" s="97" t="str">
        <f t="shared" si="77"/>
        <v/>
      </c>
      <c r="B767" s="98" t="str">
        <f t="shared" si="76"/>
        <v/>
      </c>
      <c r="C767" s="99"/>
      <c r="D767" s="137"/>
      <c r="E767" s="100"/>
      <c r="F767" s="57"/>
      <c r="G767" s="58">
        <f t="shared" si="78"/>
        <v>0</v>
      </c>
      <c r="H767" s="58">
        <f>IF(E767="",0,IFERROR(VLOOKUP(E767,档案费管理台账!$D$4:$H$1000,5,0),0))</f>
        <v>0</v>
      </c>
      <c r="I767" s="57"/>
      <c r="J767" s="57"/>
      <c r="K767" s="57"/>
      <c r="L767" s="57"/>
      <c r="M767" s="58" t="str">
        <f t="shared" si="79"/>
        <v/>
      </c>
      <c r="N767" s="73"/>
      <c r="AC767" s="149"/>
    </row>
    <row r="768" spans="1:29">
      <c r="A768" s="97" t="str">
        <f t="shared" si="77"/>
        <v/>
      </c>
      <c r="B768" s="98" t="str">
        <f t="shared" si="76"/>
        <v/>
      </c>
      <c r="C768" s="99"/>
      <c r="D768" s="137"/>
      <c r="E768" s="100"/>
      <c r="F768" s="57"/>
      <c r="G768" s="58">
        <f t="shared" si="78"/>
        <v>0</v>
      </c>
      <c r="H768" s="58">
        <f>IF(E768="",0,IFERROR(VLOOKUP(E768,档案费管理台账!$D$4:$H$1000,5,0),0))</f>
        <v>0</v>
      </c>
      <c r="I768" s="57"/>
      <c r="J768" s="57"/>
      <c r="K768" s="57"/>
      <c r="L768" s="57"/>
      <c r="M768" s="58" t="str">
        <f t="shared" si="79"/>
        <v/>
      </c>
      <c r="N768" s="73"/>
      <c r="AC768" s="149"/>
    </row>
    <row r="769" spans="1:29">
      <c r="A769" s="97" t="str">
        <f t="shared" si="77"/>
        <v/>
      </c>
      <c r="B769" s="98" t="str">
        <f t="shared" si="76"/>
        <v/>
      </c>
      <c r="C769" s="99"/>
      <c r="D769" s="137"/>
      <c r="E769" s="100"/>
      <c r="F769" s="57"/>
      <c r="G769" s="58">
        <f t="shared" si="78"/>
        <v>0</v>
      </c>
      <c r="H769" s="58">
        <f>IF(E769="",0,IFERROR(VLOOKUP(E769,档案费管理台账!$D$4:$H$1000,5,0),0))</f>
        <v>0</v>
      </c>
      <c r="I769" s="57"/>
      <c r="J769" s="57"/>
      <c r="K769" s="57"/>
      <c r="L769" s="57"/>
      <c r="M769" s="58" t="str">
        <f t="shared" si="79"/>
        <v/>
      </c>
      <c r="N769" s="73"/>
      <c r="AC769" s="149"/>
    </row>
    <row r="770" spans="1:29">
      <c r="A770" s="97" t="str">
        <f t="shared" si="77"/>
        <v/>
      </c>
      <c r="B770" s="98" t="str">
        <f t="shared" si="76"/>
        <v/>
      </c>
      <c r="C770" s="99"/>
      <c r="D770" s="137"/>
      <c r="E770" s="100"/>
      <c r="F770" s="57"/>
      <c r="G770" s="58">
        <f t="shared" si="78"/>
        <v>0</v>
      </c>
      <c r="H770" s="58">
        <f>IF(E770="",0,IFERROR(VLOOKUP(E770,档案费管理台账!$D$4:$H$1000,5,0),0))</f>
        <v>0</v>
      </c>
      <c r="I770" s="57"/>
      <c r="J770" s="57"/>
      <c r="K770" s="57"/>
      <c r="L770" s="57"/>
      <c r="M770" s="58" t="str">
        <f t="shared" si="79"/>
        <v/>
      </c>
      <c r="N770" s="73"/>
      <c r="AC770" s="149"/>
    </row>
    <row r="771" spans="1:29">
      <c r="A771" s="97" t="str">
        <f t="shared" si="77"/>
        <v/>
      </c>
      <c r="B771" s="98" t="str">
        <f t="shared" si="76"/>
        <v/>
      </c>
      <c r="C771" s="99"/>
      <c r="D771" s="137"/>
      <c r="E771" s="100"/>
      <c r="F771" s="57"/>
      <c r="G771" s="58">
        <f t="shared" si="78"/>
        <v>0</v>
      </c>
      <c r="H771" s="58">
        <f>IF(E771="",0,IFERROR(VLOOKUP(E771,档案费管理台账!$D$4:$H$1000,5,0),0))</f>
        <v>0</v>
      </c>
      <c r="I771" s="57"/>
      <c r="J771" s="57"/>
      <c r="K771" s="57"/>
      <c r="L771" s="57"/>
      <c r="M771" s="58" t="str">
        <f t="shared" si="79"/>
        <v/>
      </c>
      <c r="N771" s="73"/>
      <c r="AC771" s="149"/>
    </row>
    <row r="772" spans="1:29">
      <c r="A772" s="97" t="str">
        <f t="shared" si="77"/>
        <v/>
      </c>
      <c r="B772" s="98" t="str">
        <f t="shared" si="76"/>
        <v/>
      </c>
      <c r="C772" s="99"/>
      <c r="D772" s="137"/>
      <c r="E772" s="100"/>
      <c r="F772" s="57"/>
      <c r="G772" s="58">
        <f t="shared" si="78"/>
        <v>0</v>
      </c>
      <c r="H772" s="58">
        <f>IF(E772="",0,IFERROR(VLOOKUP(E772,档案费管理台账!$D$4:$H$1000,5,0),0))</f>
        <v>0</v>
      </c>
      <c r="I772" s="57"/>
      <c r="J772" s="57"/>
      <c r="K772" s="57"/>
      <c r="L772" s="57"/>
      <c r="M772" s="58" t="str">
        <f t="shared" si="79"/>
        <v/>
      </c>
      <c r="N772" s="73"/>
      <c r="AC772" s="149"/>
    </row>
    <row r="773" spans="1:29">
      <c r="A773" s="97" t="str">
        <f t="shared" si="77"/>
        <v/>
      </c>
      <c r="B773" s="98" t="str">
        <f t="shared" si="76"/>
        <v/>
      </c>
      <c r="C773" s="99"/>
      <c r="D773" s="137"/>
      <c r="E773" s="100"/>
      <c r="F773" s="57"/>
      <c r="G773" s="58">
        <f t="shared" si="78"/>
        <v>0</v>
      </c>
      <c r="H773" s="58">
        <f>IF(E773="",0,IFERROR(VLOOKUP(E773,档案费管理台账!$D$4:$H$1000,5,0),0))</f>
        <v>0</v>
      </c>
      <c r="I773" s="57"/>
      <c r="J773" s="57"/>
      <c r="K773" s="57"/>
      <c r="L773" s="57"/>
      <c r="M773" s="58" t="str">
        <f t="shared" si="79"/>
        <v/>
      </c>
      <c r="N773" s="73"/>
      <c r="AC773" s="149"/>
    </row>
    <row r="774" spans="1:29">
      <c r="A774" s="97" t="str">
        <f t="shared" si="77"/>
        <v/>
      </c>
      <c r="B774" s="98" t="str">
        <f t="shared" si="76"/>
        <v/>
      </c>
      <c r="C774" s="99"/>
      <c r="D774" s="137"/>
      <c r="E774" s="100"/>
      <c r="F774" s="57"/>
      <c r="G774" s="58">
        <f t="shared" si="78"/>
        <v>0</v>
      </c>
      <c r="H774" s="58">
        <f>IF(E774="",0,IFERROR(VLOOKUP(E774,档案费管理台账!$D$4:$H$1000,5,0),0))</f>
        <v>0</v>
      </c>
      <c r="I774" s="57"/>
      <c r="J774" s="57"/>
      <c r="K774" s="57"/>
      <c r="L774" s="57"/>
      <c r="M774" s="58" t="str">
        <f t="shared" si="79"/>
        <v/>
      </c>
      <c r="N774" s="73"/>
      <c r="AC774" s="149"/>
    </row>
    <row r="775" spans="1:29">
      <c r="A775" s="97" t="str">
        <f t="shared" si="77"/>
        <v/>
      </c>
      <c r="B775" s="98" t="str">
        <f t="shared" si="76"/>
        <v/>
      </c>
      <c r="C775" s="99"/>
      <c r="D775" s="137"/>
      <c r="E775" s="100"/>
      <c r="F775" s="57"/>
      <c r="G775" s="58">
        <f t="shared" si="78"/>
        <v>0</v>
      </c>
      <c r="H775" s="58">
        <f>IF(E775="",0,IFERROR(VLOOKUP(E775,档案费管理台账!$D$4:$H$1000,5,0),0))</f>
        <v>0</v>
      </c>
      <c r="I775" s="57"/>
      <c r="J775" s="57"/>
      <c r="K775" s="57"/>
      <c r="L775" s="57"/>
      <c r="M775" s="58" t="str">
        <f t="shared" si="79"/>
        <v/>
      </c>
      <c r="N775" s="73"/>
      <c r="AC775" s="149"/>
    </row>
    <row r="776" spans="1:29">
      <c r="A776" s="97" t="str">
        <f t="shared" si="77"/>
        <v/>
      </c>
      <c r="B776" s="98" t="str">
        <f t="shared" si="76"/>
        <v/>
      </c>
      <c r="C776" s="99"/>
      <c r="D776" s="137"/>
      <c r="E776" s="100"/>
      <c r="F776" s="57"/>
      <c r="G776" s="58">
        <f t="shared" si="78"/>
        <v>0</v>
      </c>
      <c r="H776" s="58">
        <f>IF(E776="",0,IFERROR(VLOOKUP(E776,档案费管理台账!$D$4:$H$1000,5,0),0))</f>
        <v>0</v>
      </c>
      <c r="I776" s="57"/>
      <c r="J776" s="57"/>
      <c r="K776" s="57"/>
      <c r="L776" s="57"/>
      <c r="M776" s="58" t="str">
        <f t="shared" si="79"/>
        <v/>
      </c>
      <c r="N776" s="73"/>
      <c r="AC776" s="149"/>
    </row>
    <row r="777" spans="1:29">
      <c r="A777" s="97" t="str">
        <f t="shared" si="77"/>
        <v/>
      </c>
      <c r="B777" s="98" t="str">
        <f t="shared" si="76"/>
        <v/>
      </c>
      <c r="C777" s="99"/>
      <c r="D777" s="137"/>
      <c r="E777" s="100"/>
      <c r="F777" s="57"/>
      <c r="G777" s="58">
        <f t="shared" si="78"/>
        <v>0</v>
      </c>
      <c r="H777" s="58">
        <f>IF(E777="",0,IFERROR(VLOOKUP(E777,档案费管理台账!$D$4:$H$1000,5,0),0))</f>
        <v>0</v>
      </c>
      <c r="I777" s="57"/>
      <c r="J777" s="57"/>
      <c r="K777" s="57"/>
      <c r="L777" s="57"/>
      <c r="M777" s="58" t="str">
        <f t="shared" si="79"/>
        <v/>
      </c>
      <c r="N777" s="73"/>
      <c r="AC777" s="149"/>
    </row>
    <row r="778" spans="1:29">
      <c r="A778" s="97" t="str">
        <f t="shared" si="77"/>
        <v/>
      </c>
      <c r="B778" s="98" t="str">
        <f t="shared" si="76"/>
        <v/>
      </c>
      <c r="C778" s="99"/>
      <c r="D778" s="137"/>
      <c r="E778" s="100"/>
      <c r="F778" s="57"/>
      <c r="G778" s="58">
        <f t="shared" si="78"/>
        <v>0</v>
      </c>
      <c r="H778" s="58">
        <f>IF(E778="",0,IFERROR(VLOOKUP(E778,档案费管理台账!$D$4:$H$1000,5,0),0))</f>
        <v>0</v>
      </c>
      <c r="I778" s="57"/>
      <c r="J778" s="57"/>
      <c r="K778" s="57"/>
      <c r="L778" s="57"/>
      <c r="M778" s="58" t="str">
        <f t="shared" si="79"/>
        <v/>
      </c>
      <c r="N778" s="73"/>
      <c r="AC778" s="149"/>
    </row>
    <row r="779" spans="1:29">
      <c r="A779" s="97" t="str">
        <f t="shared" si="77"/>
        <v/>
      </c>
      <c r="B779" s="98" t="str">
        <f t="shared" si="76"/>
        <v/>
      </c>
      <c r="C779" s="99"/>
      <c r="D779" s="137"/>
      <c r="E779" s="100"/>
      <c r="F779" s="57"/>
      <c r="G779" s="58">
        <f t="shared" si="78"/>
        <v>0</v>
      </c>
      <c r="H779" s="58">
        <f>IF(E779="",0,IFERROR(VLOOKUP(E779,档案费管理台账!$D$4:$H$1000,5,0),0))</f>
        <v>0</v>
      </c>
      <c r="I779" s="57"/>
      <c r="J779" s="57"/>
      <c r="K779" s="57"/>
      <c r="L779" s="57"/>
      <c r="M779" s="58" t="str">
        <f t="shared" si="79"/>
        <v/>
      </c>
      <c r="N779" s="73"/>
      <c r="AC779" s="149"/>
    </row>
    <row r="780" spans="1:29">
      <c r="A780" s="97" t="str">
        <f t="shared" si="77"/>
        <v/>
      </c>
      <c r="B780" s="98" t="str">
        <f t="shared" si="76"/>
        <v/>
      </c>
      <c r="C780" s="99"/>
      <c r="D780" s="137"/>
      <c r="E780" s="100"/>
      <c r="F780" s="57"/>
      <c r="G780" s="58">
        <f t="shared" si="78"/>
        <v>0</v>
      </c>
      <c r="H780" s="58">
        <f>IF(E780="",0,IFERROR(VLOOKUP(E780,档案费管理台账!$D$4:$H$1000,5,0),0))</f>
        <v>0</v>
      </c>
      <c r="I780" s="57"/>
      <c r="J780" s="57"/>
      <c r="K780" s="57"/>
      <c r="L780" s="57"/>
      <c r="M780" s="58" t="str">
        <f t="shared" si="79"/>
        <v/>
      </c>
      <c r="N780" s="73"/>
      <c r="AC780" s="149"/>
    </row>
    <row r="781" spans="1:29">
      <c r="A781" s="97" t="str">
        <f t="shared" si="77"/>
        <v/>
      </c>
      <c r="B781" s="98" t="str">
        <f t="shared" si="76"/>
        <v/>
      </c>
      <c r="C781" s="99"/>
      <c r="D781" s="137"/>
      <c r="E781" s="100"/>
      <c r="F781" s="57"/>
      <c r="G781" s="58">
        <f t="shared" si="78"/>
        <v>0</v>
      </c>
      <c r="H781" s="58">
        <f>IF(E781="",0,IFERROR(VLOOKUP(E781,档案费管理台账!$D$4:$H$1000,5,0),0))</f>
        <v>0</v>
      </c>
      <c r="I781" s="57"/>
      <c r="J781" s="57"/>
      <c r="K781" s="57"/>
      <c r="L781" s="57"/>
      <c r="M781" s="58" t="str">
        <f t="shared" si="79"/>
        <v/>
      </c>
      <c r="N781" s="73"/>
      <c r="AC781" s="149"/>
    </row>
    <row r="782" spans="1:29">
      <c r="A782" s="97" t="str">
        <f t="shared" si="77"/>
        <v/>
      </c>
      <c r="B782" s="98" t="str">
        <f t="shared" si="76"/>
        <v/>
      </c>
      <c r="C782" s="99"/>
      <c r="D782" s="137"/>
      <c r="E782" s="100"/>
      <c r="F782" s="57"/>
      <c r="G782" s="58">
        <f t="shared" si="78"/>
        <v>0</v>
      </c>
      <c r="H782" s="58">
        <f>IF(E782="",0,IFERROR(VLOOKUP(E782,档案费管理台账!$D$4:$H$1000,5,0),0))</f>
        <v>0</v>
      </c>
      <c r="I782" s="57"/>
      <c r="J782" s="57"/>
      <c r="K782" s="57"/>
      <c r="L782" s="57"/>
      <c r="M782" s="58" t="str">
        <f t="shared" si="79"/>
        <v/>
      </c>
      <c r="N782" s="73"/>
      <c r="AC782" s="149"/>
    </row>
    <row r="783" spans="1:29">
      <c r="A783" s="97" t="str">
        <f t="shared" si="77"/>
        <v/>
      </c>
      <c r="B783" s="98" t="str">
        <f t="shared" si="76"/>
        <v/>
      </c>
      <c r="C783" s="99"/>
      <c r="D783" s="137"/>
      <c r="E783" s="100"/>
      <c r="F783" s="57"/>
      <c r="G783" s="58">
        <f t="shared" si="78"/>
        <v>0</v>
      </c>
      <c r="H783" s="58">
        <f>IF(E783="",0,IFERROR(VLOOKUP(E783,档案费管理台账!$D$4:$H$1000,5,0),0))</f>
        <v>0</v>
      </c>
      <c r="I783" s="57"/>
      <c r="J783" s="57"/>
      <c r="K783" s="57"/>
      <c r="L783" s="57"/>
      <c r="M783" s="58" t="str">
        <f t="shared" si="79"/>
        <v/>
      </c>
      <c r="N783" s="73"/>
      <c r="AC783" s="149"/>
    </row>
    <row r="784" spans="1:29">
      <c r="A784" s="97" t="str">
        <f t="shared" si="77"/>
        <v/>
      </c>
      <c r="B784" s="98" t="str">
        <f t="shared" si="76"/>
        <v/>
      </c>
      <c r="C784" s="99"/>
      <c r="D784" s="137"/>
      <c r="E784" s="100"/>
      <c r="F784" s="57"/>
      <c r="G784" s="58">
        <f t="shared" si="78"/>
        <v>0</v>
      </c>
      <c r="H784" s="58">
        <f>IF(E784="",0,IFERROR(VLOOKUP(E784,档案费管理台账!$D$4:$H$1000,5,0),0))</f>
        <v>0</v>
      </c>
      <c r="I784" s="57"/>
      <c r="J784" s="57"/>
      <c r="K784" s="57"/>
      <c r="L784" s="57"/>
      <c r="M784" s="58" t="str">
        <f t="shared" si="79"/>
        <v/>
      </c>
      <c r="N784" s="73"/>
      <c r="AC784" s="149"/>
    </row>
    <row r="785" spans="1:29">
      <c r="A785" s="97" t="str">
        <f t="shared" si="77"/>
        <v/>
      </c>
      <c r="B785" s="98" t="str">
        <f t="shared" si="76"/>
        <v/>
      </c>
      <c r="C785" s="99"/>
      <c r="D785" s="137"/>
      <c r="E785" s="100"/>
      <c r="F785" s="57"/>
      <c r="G785" s="58">
        <f t="shared" si="78"/>
        <v>0</v>
      </c>
      <c r="H785" s="58">
        <f>IF(E785="",0,IFERROR(VLOOKUP(E785,档案费管理台账!$D$4:$H$1000,5,0),0))</f>
        <v>0</v>
      </c>
      <c r="I785" s="57"/>
      <c r="J785" s="57"/>
      <c r="K785" s="57"/>
      <c r="L785" s="57"/>
      <c r="M785" s="58" t="str">
        <f t="shared" si="79"/>
        <v/>
      </c>
      <c r="N785" s="73"/>
      <c r="AC785" s="149"/>
    </row>
    <row r="786" spans="1:29">
      <c r="A786" s="97" t="str">
        <f t="shared" si="77"/>
        <v/>
      </c>
      <c r="B786" s="98" t="str">
        <f t="shared" si="76"/>
        <v/>
      </c>
      <c r="C786" s="99"/>
      <c r="D786" s="137"/>
      <c r="E786" s="100"/>
      <c r="F786" s="57"/>
      <c r="G786" s="58">
        <f t="shared" si="78"/>
        <v>0</v>
      </c>
      <c r="H786" s="58">
        <f>IF(E786="",0,IFERROR(VLOOKUP(E786,档案费管理台账!$D$4:$H$1000,5,0),0))</f>
        <v>0</v>
      </c>
      <c r="I786" s="57"/>
      <c r="J786" s="57"/>
      <c r="K786" s="57"/>
      <c r="L786" s="57"/>
      <c r="M786" s="58" t="str">
        <f t="shared" si="79"/>
        <v/>
      </c>
      <c r="N786" s="73"/>
      <c r="AC786" s="149"/>
    </row>
    <row r="787" spans="1:29">
      <c r="A787" s="97" t="str">
        <f t="shared" si="77"/>
        <v/>
      </c>
      <c r="B787" s="98" t="str">
        <f t="shared" si="76"/>
        <v/>
      </c>
      <c r="C787" s="99"/>
      <c r="D787" s="137"/>
      <c r="E787" s="100"/>
      <c r="F787" s="57"/>
      <c r="G787" s="58">
        <f t="shared" si="78"/>
        <v>0</v>
      </c>
      <c r="H787" s="58">
        <f>IF(E787="",0,IFERROR(VLOOKUP(E787,档案费管理台账!$D$4:$H$1000,5,0),0))</f>
        <v>0</v>
      </c>
      <c r="I787" s="57"/>
      <c r="J787" s="57"/>
      <c r="K787" s="57"/>
      <c r="L787" s="57"/>
      <c r="M787" s="58" t="str">
        <f t="shared" si="79"/>
        <v/>
      </c>
      <c r="N787" s="73"/>
      <c r="AC787" s="149"/>
    </row>
    <row r="788" spans="1:29">
      <c r="A788" s="97" t="str">
        <f t="shared" si="77"/>
        <v/>
      </c>
      <c r="B788" s="98" t="str">
        <f t="shared" si="76"/>
        <v/>
      </c>
      <c r="C788" s="99"/>
      <c r="D788" s="137"/>
      <c r="E788" s="100"/>
      <c r="F788" s="57"/>
      <c r="G788" s="58">
        <f t="shared" si="78"/>
        <v>0</v>
      </c>
      <c r="H788" s="58">
        <f>IF(E788="",0,IFERROR(VLOOKUP(E788,档案费管理台账!$D$4:$H$1000,5,0),0))</f>
        <v>0</v>
      </c>
      <c r="I788" s="57"/>
      <c r="J788" s="57"/>
      <c r="K788" s="57"/>
      <c r="L788" s="57"/>
      <c r="M788" s="58" t="str">
        <f t="shared" si="79"/>
        <v/>
      </c>
      <c r="N788" s="73"/>
      <c r="AC788" s="149"/>
    </row>
    <row r="789" spans="1:29">
      <c r="A789" s="97" t="str">
        <f t="shared" si="77"/>
        <v/>
      </c>
      <c r="B789" s="98" t="str">
        <f t="shared" si="76"/>
        <v/>
      </c>
      <c r="C789" s="99"/>
      <c r="D789" s="137"/>
      <c r="E789" s="100"/>
      <c r="F789" s="57"/>
      <c r="G789" s="58">
        <f t="shared" si="78"/>
        <v>0</v>
      </c>
      <c r="H789" s="58">
        <f>IF(E789="",0,IFERROR(VLOOKUP(E789,档案费管理台账!$D$4:$H$1000,5,0),0))</f>
        <v>0</v>
      </c>
      <c r="I789" s="57"/>
      <c r="J789" s="57"/>
      <c r="K789" s="57"/>
      <c r="L789" s="57"/>
      <c r="M789" s="58" t="str">
        <f t="shared" si="79"/>
        <v/>
      </c>
      <c r="N789" s="73"/>
      <c r="AC789" s="149"/>
    </row>
    <row r="790" spans="1:29">
      <c r="A790" s="97" t="str">
        <f t="shared" si="77"/>
        <v/>
      </c>
      <c r="B790" s="98" t="str">
        <f t="shared" si="76"/>
        <v/>
      </c>
      <c r="C790" s="99"/>
      <c r="D790" s="137"/>
      <c r="E790" s="100"/>
      <c r="F790" s="57"/>
      <c r="G790" s="58">
        <f t="shared" si="78"/>
        <v>0</v>
      </c>
      <c r="H790" s="58">
        <f>IF(E790="",0,IFERROR(VLOOKUP(E790,档案费管理台账!$D$4:$H$1000,5,0),0))</f>
        <v>0</v>
      </c>
      <c r="I790" s="57"/>
      <c r="J790" s="57"/>
      <c r="K790" s="57"/>
      <c r="L790" s="57"/>
      <c r="M790" s="58" t="str">
        <f t="shared" si="79"/>
        <v/>
      </c>
      <c r="N790" s="73"/>
      <c r="AC790" s="149"/>
    </row>
    <row r="791" spans="1:29">
      <c r="A791" s="97" t="str">
        <f t="shared" si="77"/>
        <v/>
      </c>
      <c r="B791" s="98" t="str">
        <f t="shared" si="76"/>
        <v/>
      </c>
      <c r="C791" s="99"/>
      <c r="D791" s="137"/>
      <c r="E791" s="100"/>
      <c r="F791" s="57"/>
      <c r="G791" s="58">
        <f t="shared" si="78"/>
        <v>0</v>
      </c>
      <c r="H791" s="58">
        <f>IF(E791="",0,IFERROR(VLOOKUP(E791,档案费管理台账!$D$4:$H$1000,5,0),0))</f>
        <v>0</v>
      </c>
      <c r="I791" s="57"/>
      <c r="J791" s="57"/>
      <c r="K791" s="57"/>
      <c r="L791" s="57"/>
      <c r="M791" s="58" t="str">
        <f t="shared" si="79"/>
        <v/>
      </c>
      <c r="N791" s="73"/>
      <c r="AC791" s="149"/>
    </row>
    <row r="792" spans="1:29">
      <c r="A792" s="97" t="str">
        <f t="shared" si="77"/>
        <v/>
      </c>
      <c r="B792" s="98" t="str">
        <f t="shared" si="76"/>
        <v/>
      </c>
      <c r="C792" s="99"/>
      <c r="D792" s="137"/>
      <c r="E792" s="100"/>
      <c r="F792" s="57"/>
      <c r="G792" s="58">
        <f t="shared" si="78"/>
        <v>0</v>
      </c>
      <c r="H792" s="58">
        <f>IF(E792="",0,IFERROR(VLOOKUP(E792,档案费管理台账!$D$4:$H$1000,5,0),0))</f>
        <v>0</v>
      </c>
      <c r="I792" s="57"/>
      <c r="J792" s="57"/>
      <c r="K792" s="57"/>
      <c r="L792" s="57"/>
      <c r="M792" s="58" t="str">
        <f t="shared" si="79"/>
        <v/>
      </c>
      <c r="N792" s="73"/>
      <c r="AC792" s="149"/>
    </row>
    <row r="793" spans="1:29">
      <c r="A793" s="97" t="str">
        <f t="shared" si="77"/>
        <v/>
      </c>
      <c r="B793" s="98" t="str">
        <f t="shared" si="76"/>
        <v/>
      </c>
      <c r="C793" s="99"/>
      <c r="D793" s="137"/>
      <c r="E793" s="100"/>
      <c r="F793" s="57"/>
      <c r="G793" s="58">
        <f t="shared" si="78"/>
        <v>0</v>
      </c>
      <c r="H793" s="58">
        <f>IF(E793="",0,IFERROR(VLOOKUP(E793,档案费管理台账!$D$4:$H$1000,5,0),0))</f>
        <v>0</v>
      </c>
      <c r="I793" s="57"/>
      <c r="J793" s="57"/>
      <c r="K793" s="57"/>
      <c r="L793" s="57"/>
      <c r="M793" s="58" t="str">
        <f t="shared" si="79"/>
        <v/>
      </c>
      <c r="N793" s="73"/>
      <c r="AC793" s="149"/>
    </row>
    <row r="794" spans="1:29">
      <c r="A794" s="97" t="str">
        <f t="shared" si="77"/>
        <v/>
      </c>
      <c r="B794" s="98" t="str">
        <f t="shared" si="76"/>
        <v/>
      </c>
      <c r="C794" s="99"/>
      <c r="D794" s="137"/>
      <c r="E794" s="100"/>
      <c r="F794" s="57"/>
      <c r="G794" s="58">
        <f t="shared" si="78"/>
        <v>0</v>
      </c>
      <c r="H794" s="58">
        <f>IF(E794="",0,IFERROR(VLOOKUP(E794,档案费管理台账!$D$4:$H$1000,5,0),0))</f>
        <v>0</v>
      </c>
      <c r="I794" s="57"/>
      <c r="J794" s="57"/>
      <c r="K794" s="57"/>
      <c r="L794" s="57"/>
      <c r="M794" s="58" t="str">
        <f t="shared" si="79"/>
        <v/>
      </c>
      <c r="N794" s="73"/>
      <c r="AC794" s="149"/>
    </row>
    <row r="795" spans="1:29">
      <c r="A795" s="97" t="str">
        <f t="shared" si="77"/>
        <v/>
      </c>
      <c r="B795" s="98" t="str">
        <f t="shared" si="76"/>
        <v/>
      </c>
      <c r="C795" s="99"/>
      <c r="D795" s="137"/>
      <c r="E795" s="100"/>
      <c r="F795" s="57"/>
      <c r="G795" s="58">
        <f t="shared" si="78"/>
        <v>0</v>
      </c>
      <c r="H795" s="58">
        <f>IF(E795="",0,IFERROR(VLOOKUP(E795,档案费管理台账!$D$4:$H$1000,5,0),0))</f>
        <v>0</v>
      </c>
      <c r="I795" s="57"/>
      <c r="J795" s="57"/>
      <c r="K795" s="57"/>
      <c r="L795" s="57"/>
      <c r="M795" s="58" t="str">
        <f t="shared" si="79"/>
        <v/>
      </c>
      <c r="N795" s="73"/>
      <c r="AC795" s="149"/>
    </row>
    <row r="796" spans="1:29">
      <c r="A796" s="97" t="str">
        <f t="shared" si="77"/>
        <v/>
      </c>
      <c r="B796" s="98" t="str">
        <f t="shared" si="76"/>
        <v/>
      </c>
      <c r="C796" s="99"/>
      <c r="D796" s="137"/>
      <c r="E796" s="100"/>
      <c r="F796" s="57"/>
      <c r="G796" s="58">
        <f t="shared" si="78"/>
        <v>0</v>
      </c>
      <c r="H796" s="58">
        <f>IF(E796="",0,IFERROR(VLOOKUP(E796,档案费管理台账!$D$4:$H$1000,5,0),0))</f>
        <v>0</v>
      </c>
      <c r="I796" s="57"/>
      <c r="J796" s="57"/>
      <c r="K796" s="57"/>
      <c r="L796" s="57"/>
      <c r="M796" s="58" t="str">
        <f t="shared" si="79"/>
        <v/>
      </c>
      <c r="N796" s="73"/>
      <c r="AC796" s="149"/>
    </row>
    <row r="797" spans="1:29">
      <c r="A797" s="97" t="str">
        <f t="shared" si="77"/>
        <v/>
      </c>
      <c r="B797" s="98" t="str">
        <f t="shared" si="76"/>
        <v/>
      </c>
      <c r="C797" s="99"/>
      <c r="D797" s="137"/>
      <c r="E797" s="100"/>
      <c r="F797" s="57"/>
      <c r="G797" s="58">
        <f t="shared" si="78"/>
        <v>0</v>
      </c>
      <c r="H797" s="58">
        <f>IF(E797="",0,IFERROR(VLOOKUP(E797,档案费管理台账!$D$4:$H$1000,5,0),0))</f>
        <v>0</v>
      </c>
      <c r="I797" s="57"/>
      <c r="J797" s="57"/>
      <c r="K797" s="57"/>
      <c r="L797" s="57"/>
      <c r="M797" s="58" t="str">
        <f t="shared" si="79"/>
        <v/>
      </c>
      <c r="N797" s="73"/>
      <c r="AC797" s="149"/>
    </row>
    <row r="798" spans="1:29">
      <c r="A798" s="97" t="str">
        <f t="shared" si="77"/>
        <v/>
      </c>
      <c r="B798" s="98" t="str">
        <f t="shared" si="76"/>
        <v/>
      </c>
      <c r="C798" s="99"/>
      <c r="D798" s="137"/>
      <c r="E798" s="100"/>
      <c r="F798" s="57"/>
      <c r="G798" s="58">
        <f t="shared" si="78"/>
        <v>0</v>
      </c>
      <c r="H798" s="58">
        <f>IF(E798="",0,IFERROR(VLOOKUP(E798,档案费管理台账!$D$4:$H$1000,5,0),0))</f>
        <v>0</v>
      </c>
      <c r="I798" s="57"/>
      <c r="J798" s="57"/>
      <c r="K798" s="57"/>
      <c r="L798" s="57"/>
      <c r="M798" s="58" t="str">
        <f t="shared" si="79"/>
        <v/>
      </c>
      <c r="N798" s="73"/>
      <c r="AC798" s="149"/>
    </row>
    <row r="799" spans="1:29">
      <c r="A799" s="97" t="str">
        <f t="shared" si="77"/>
        <v/>
      </c>
      <c r="B799" s="98" t="str">
        <f t="shared" si="76"/>
        <v/>
      </c>
      <c r="C799" s="99"/>
      <c r="D799" s="137"/>
      <c r="E799" s="100"/>
      <c r="F799" s="57"/>
      <c r="G799" s="58">
        <f t="shared" si="78"/>
        <v>0</v>
      </c>
      <c r="H799" s="58">
        <f>IF(E799="",0,IFERROR(VLOOKUP(E799,档案费管理台账!$D$4:$H$1000,5,0),0))</f>
        <v>0</v>
      </c>
      <c r="I799" s="57"/>
      <c r="J799" s="57"/>
      <c r="K799" s="57"/>
      <c r="L799" s="57"/>
      <c r="M799" s="58" t="str">
        <f t="shared" si="79"/>
        <v/>
      </c>
      <c r="N799" s="73"/>
      <c r="AC799" s="149"/>
    </row>
    <row r="800" spans="1:29">
      <c r="A800" s="97" t="str">
        <f t="shared" si="77"/>
        <v/>
      </c>
      <c r="B800" s="98" t="str">
        <f t="shared" si="76"/>
        <v/>
      </c>
      <c r="C800" s="99"/>
      <c r="D800" s="137"/>
      <c r="E800" s="100"/>
      <c r="F800" s="57"/>
      <c r="G800" s="58">
        <f t="shared" si="78"/>
        <v>0</v>
      </c>
      <c r="H800" s="58">
        <f>IF(E800="",0,IFERROR(VLOOKUP(E800,档案费管理台账!$D$4:$H$1000,5,0),0))</f>
        <v>0</v>
      </c>
      <c r="I800" s="57"/>
      <c r="J800" s="57"/>
      <c r="K800" s="57"/>
      <c r="L800" s="57"/>
      <c r="M800" s="58" t="str">
        <f t="shared" si="79"/>
        <v/>
      </c>
      <c r="N800" s="73"/>
      <c r="AC800" s="149"/>
    </row>
    <row r="801" spans="1:29">
      <c r="A801" s="97" t="str">
        <f t="shared" si="77"/>
        <v/>
      </c>
      <c r="B801" s="98" t="str">
        <f t="shared" si="76"/>
        <v/>
      </c>
      <c r="C801" s="99"/>
      <c r="D801" s="137"/>
      <c r="E801" s="100"/>
      <c r="F801" s="57"/>
      <c r="G801" s="58">
        <f t="shared" si="78"/>
        <v>0</v>
      </c>
      <c r="H801" s="58">
        <f>IF(E801="",0,IFERROR(VLOOKUP(E801,档案费管理台账!$D$4:$H$1000,5,0),0))</f>
        <v>0</v>
      </c>
      <c r="I801" s="57"/>
      <c r="J801" s="57"/>
      <c r="K801" s="57"/>
      <c r="L801" s="57"/>
      <c r="M801" s="58" t="str">
        <f t="shared" si="79"/>
        <v/>
      </c>
      <c r="N801" s="73"/>
      <c r="AC801" s="149"/>
    </row>
    <row r="802" spans="1:29">
      <c r="A802" s="97" t="str">
        <f t="shared" si="77"/>
        <v/>
      </c>
      <c r="B802" s="98" t="str">
        <f t="shared" si="76"/>
        <v/>
      </c>
      <c r="C802" s="99"/>
      <c r="D802" s="137"/>
      <c r="E802" s="100"/>
      <c r="F802" s="57"/>
      <c r="G802" s="58">
        <f t="shared" si="78"/>
        <v>0</v>
      </c>
      <c r="H802" s="58">
        <f>IF(E802="",0,IFERROR(VLOOKUP(E802,档案费管理台账!$D$4:$H$1000,5,0),0))</f>
        <v>0</v>
      </c>
      <c r="I802" s="57"/>
      <c r="J802" s="57"/>
      <c r="K802" s="57"/>
      <c r="L802" s="57"/>
      <c r="M802" s="58" t="str">
        <f t="shared" si="79"/>
        <v/>
      </c>
      <c r="N802" s="73"/>
      <c r="AC802" s="149"/>
    </row>
    <row r="803" spans="1:29">
      <c r="A803" s="97" t="str">
        <f t="shared" si="77"/>
        <v/>
      </c>
      <c r="B803" s="98" t="str">
        <f t="shared" si="76"/>
        <v/>
      </c>
      <c r="C803" s="99"/>
      <c r="D803" s="137"/>
      <c r="E803" s="100"/>
      <c r="F803" s="57"/>
      <c r="G803" s="58">
        <f t="shared" si="78"/>
        <v>0</v>
      </c>
      <c r="H803" s="58">
        <f>IF(E803="",0,IFERROR(VLOOKUP(E803,档案费管理台账!$D$4:$H$1000,5,0),0))</f>
        <v>0</v>
      </c>
      <c r="I803" s="57"/>
      <c r="J803" s="57"/>
      <c r="K803" s="57"/>
      <c r="L803" s="57"/>
      <c r="M803" s="58" t="str">
        <f t="shared" si="79"/>
        <v/>
      </c>
      <c r="N803" s="73"/>
      <c r="AC803" s="149"/>
    </row>
    <row r="804" spans="1:29">
      <c r="A804" s="97" t="str">
        <f t="shared" si="77"/>
        <v/>
      </c>
      <c r="B804" s="98" t="str">
        <f t="shared" si="76"/>
        <v/>
      </c>
      <c r="C804" s="99"/>
      <c r="D804" s="137"/>
      <c r="E804" s="100"/>
      <c r="F804" s="57"/>
      <c r="G804" s="58">
        <f t="shared" si="78"/>
        <v>0</v>
      </c>
      <c r="H804" s="58">
        <f>IF(E804="",0,IFERROR(VLOOKUP(E804,档案费管理台账!$D$4:$H$1000,5,0),0))</f>
        <v>0</v>
      </c>
      <c r="I804" s="57"/>
      <c r="J804" s="57"/>
      <c r="K804" s="57"/>
      <c r="L804" s="57"/>
      <c r="M804" s="58" t="str">
        <f t="shared" si="79"/>
        <v/>
      </c>
      <c r="N804" s="73"/>
      <c r="AC804" s="149"/>
    </row>
    <row r="805" spans="1:29">
      <c r="A805" s="97" t="str">
        <f t="shared" si="77"/>
        <v/>
      </c>
      <c r="B805" s="98" t="str">
        <f t="shared" si="76"/>
        <v/>
      </c>
      <c r="C805" s="99"/>
      <c r="D805" s="137"/>
      <c r="E805" s="100"/>
      <c r="F805" s="57"/>
      <c r="G805" s="58">
        <f t="shared" si="78"/>
        <v>0</v>
      </c>
      <c r="H805" s="58">
        <f>IF(E805="",0,IFERROR(VLOOKUP(E805,档案费管理台账!$D$4:$H$1000,5,0),0))</f>
        <v>0</v>
      </c>
      <c r="I805" s="57"/>
      <c r="J805" s="57"/>
      <c r="K805" s="57"/>
      <c r="L805" s="57"/>
      <c r="M805" s="58" t="str">
        <f t="shared" si="79"/>
        <v/>
      </c>
      <c r="N805" s="73"/>
      <c r="AC805" s="149"/>
    </row>
    <row r="806" spans="1:29">
      <c r="A806" s="97" t="str">
        <f t="shared" si="77"/>
        <v/>
      </c>
      <c r="B806" s="98" t="str">
        <f t="shared" si="76"/>
        <v/>
      </c>
      <c r="C806" s="99"/>
      <c r="D806" s="137"/>
      <c r="E806" s="100"/>
      <c r="F806" s="57"/>
      <c r="G806" s="58">
        <f t="shared" si="78"/>
        <v>0</v>
      </c>
      <c r="H806" s="58">
        <f>IF(E806="",0,IFERROR(VLOOKUP(E806,档案费管理台账!$D$4:$H$1000,5,0),0))</f>
        <v>0</v>
      </c>
      <c r="I806" s="57"/>
      <c r="J806" s="57"/>
      <c r="K806" s="57"/>
      <c r="L806" s="57"/>
      <c r="M806" s="58" t="str">
        <f t="shared" si="79"/>
        <v/>
      </c>
      <c r="N806" s="73"/>
      <c r="AC806" s="149"/>
    </row>
    <row r="807" spans="1:29">
      <c r="A807" s="97" t="str">
        <f t="shared" si="77"/>
        <v/>
      </c>
      <c r="B807" s="98" t="str">
        <f t="shared" si="76"/>
        <v/>
      </c>
      <c r="C807" s="99"/>
      <c r="D807" s="137"/>
      <c r="E807" s="100"/>
      <c r="F807" s="57"/>
      <c r="G807" s="58">
        <f t="shared" si="78"/>
        <v>0</v>
      </c>
      <c r="H807" s="58">
        <f>IF(E807="",0,IFERROR(VLOOKUP(E807,档案费管理台账!$D$4:$H$1000,5,0),0))</f>
        <v>0</v>
      </c>
      <c r="I807" s="57"/>
      <c r="J807" s="57"/>
      <c r="K807" s="57"/>
      <c r="L807" s="57"/>
      <c r="M807" s="58" t="str">
        <f t="shared" si="79"/>
        <v/>
      </c>
      <c r="N807" s="73"/>
      <c r="AC807" s="149"/>
    </row>
    <row r="808" spans="1:29">
      <c r="A808" s="97" t="str">
        <f t="shared" si="77"/>
        <v/>
      </c>
      <c r="B808" s="98" t="str">
        <f t="shared" si="76"/>
        <v/>
      </c>
      <c r="C808" s="99"/>
      <c r="D808" s="137"/>
      <c r="E808" s="100"/>
      <c r="F808" s="57"/>
      <c r="G808" s="58">
        <f t="shared" si="78"/>
        <v>0</v>
      </c>
      <c r="H808" s="58">
        <f>IF(E808="",0,IFERROR(VLOOKUP(E808,档案费管理台账!$D$4:$H$1000,5,0),0))</f>
        <v>0</v>
      </c>
      <c r="I808" s="57"/>
      <c r="J808" s="57"/>
      <c r="K808" s="57"/>
      <c r="L808" s="57"/>
      <c r="M808" s="58" t="str">
        <f t="shared" si="79"/>
        <v/>
      </c>
      <c r="N808" s="73"/>
      <c r="AC808" s="149"/>
    </row>
    <row r="809" spans="1:29">
      <c r="A809" s="97" t="str">
        <f t="shared" si="77"/>
        <v/>
      </c>
      <c r="B809" s="98" t="str">
        <f t="shared" si="76"/>
        <v/>
      </c>
      <c r="C809" s="99"/>
      <c r="D809" s="137"/>
      <c r="E809" s="100"/>
      <c r="F809" s="57"/>
      <c r="G809" s="58">
        <f t="shared" si="78"/>
        <v>0</v>
      </c>
      <c r="H809" s="58">
        <f>IF(E809="",0,IFERROR(VLOOKUP(E809,档案费管理台账!$D$4:$H$1000,5,0),0))</f>
        <v>0</v>
      </c>
      <c r="I809" s="57"/>
      <c r="J809" s="57"/>
      <c r="K809" s="57"/>
      <c r="L809" s="57"/>
      <c r="M809" s="58" t="str">
        <f t="shared" si="79"/>
        <v/>
      </c>
      <c r="N809" s="73"/>
      <c r="AC809" s="149"/>
    </row>
    <row r="810" spans="1:29">
      <c r="A810" s="97" t="str">
        <f t="shared" si="77"/>
        <v/>
      </c>
      <c r="B810" s="98" t="str">
        <f t="shared" si="76"/>
        <v/>
      </c>
      <c r="C810" s="99"/>
      <c r="D810" s="137"/>
      <c r="E810" s="100"/>
      <c r="F810" s="57"/>
      <c r="G810" s="58">
        <f t="shared" si="78"/>
        <v>0</v>
      </c>
      <c r="H810" s="58">
        <f>IF(E810="",0,IFERROR(VLOOKUP(E810,档案费管理台账!$D$4:$H$1000,5,0),0))</f>
        <v>0</v>
      </c>
      <c r="I810" s="57"/>
      <c r="J810" s="57"/>
      <c r="K810" s="57"/>
      <c r="L810" s="57"/>
      <c r="M810" s="58" t="str">
        <f t="shared" si="79"/>
        <v/>
      </c>
      <c r="N810" s="73"/>
      <c r="AC810" s="149"/>
    </row>
    <row r="811" spans="1:29">
      <c r="A811" s="97" t="str">
        <f t="shared" si="77"/>
        <v/>
      </c>
      <c r="B811" s="98" t="str">
        <f t="shared" si="76"/>
        <v/>
      </c>
      <c r="C811" s="99"/>
      <c r="D811" s="137"/>
      <c r="E811" s="100"/>
      <c r="F811" s="57"/>
      <c r="G811" s="58">
        <f t="shared" si="78"/>
        <v>0</v>
      </c>
      <c r="H811" s="58">
        <f>IF(E811="",0,IFERROR(VLOOKUP(E811,档案费管理台账!$D$4:$H$1000,5,0),0))</f>
        <v>0</v>
      </c>
      <c r="I811" s="57"/>
      <c r="J811" s="57"/>
      <c r="K811" s="57"/>
      <c r="L811" s="57"/>
      <c r="M811" s="58" t="str">
        <f t="shared" si="79"/>
        <v/>
      </c>
      <c r="N811" s="73"/>
      <c r="AC811" s="149"/>
    </row>
    <row r="812" spans="1:29">
      <c r="A812" s="97" t="str">
        <f t="shared" si="77"/>
        <v/>
      </c>
      <c r="B812" s="98" t="str">
        <f t="shared" ref="B812:B875" si="80">IF(C812="","",MONTH(C812)&amp;"月")</f>
        <v/>
      </c>
      <c r="C812" s="99"/>
      <c r="D812" s="137"/>
      <c r="E812" s="100"/>
      <c r="F812" s="57"/>
      <c r="G812" s="58">
        <f t="shared" si="78"/>
        <v>0</v>
      </c>
      <c r="H812" s="58">
        <f>IF(E812="",0,IFERROR(VLOOKUP(E812,档案费管理台账!$D$4:$H$1000,5,0),0))</f>
        <v>0</v>
      </c>
      <c r="I812" s="57"/>
      <c r="J812" s="57"/>
      <c r="K812" s="57"/>
      <c r="L812" s="57"/>
      <c r="M812" s="58" t="str">
        <f t="shared" si="79"/>
        <v/>
      </c>
      <c r="N812" s="73"/>
      <c r="AC812" s="149"/>
    </row>
    <row r="813" spans="1:29">
      <c r="A813" s="97" t="str">
        <f t="shared" ref="A813:A876" si="81">IF(C813="","",ROW()-42)</f>
        <v/>
      </c>
      <c r="B813" s="98" t="str">
        <f t="shared" si="80"/>
        <v/>
      </c>
      <c r="C813" s="99"/>
      <c r="D813" s="137"/>
      <c r="E813" s="100"/>
      <c r="F813" s="57"/>
      <c r="G813" s="58">
        <f t="shared" ref="G813:G876" si="82">IF(F813="",0,F813*$K$41)</f>
        <v>0</v>
      </c>
      <c r="H813" s="58">
        <f>IF(E813="",0,IFERROR(VLOOKUP(E813,档案费管理台账!$D$4:$H$1000,5,0),0))</f>
        <v>0</v>
      </c>
      <c r="I813" s="57"/>
      <c r="J813" s="57"/>
      <c r="K813" s="57"/>
      <c r="L813" s="57"/>
      <c r="M813" s="58" t="str">
        <f t="shared" ref="M813:M876" si="83">IF(C813="","",ROUND(M812+G813-I813-J813-K813-L813-H813,2))</f>
        <v/>
      </c>
      <c r="N813" s="73"/>
      <c r="AC813" s="149"/>
    </row>
    <row r="814" spans="1:29">
      <c r="A814" s="97" t="str">
        <f t="shared" si="81"/>
        <v/>
      </c>
      <c r="B814" s="98" t="str">
        <f t="shared" si="80"/>
        <v/>
      </c>
      <c r="C814" s="99"/>
      <c r="D814" s="137"/>
      <c r="E814" s="100"/>
      <c r="F814" s="57"/>
      <c r="G814" s="58">
        <f t="shared" si="82"/>
        <v>0</v>
      </c>
      <c r="H814" s="58">
        <f>IF(E814="",0,IFERROR(VLOOKUP(E814,档案费管理台账!$D$4:$H$1000,5,0),0))</f>
        <v>0</v>
      </c>
      <c r="I814" s="57"/>
      <c r="J814" s="57"/>
      <c r="K814" s="57"/>
      <c r="L814" s="57"/>
      <c r="M814" s="58" t="str">
        <f t="shared" si="83"/>
        <v/>
      </c>
      <c r="N814" s="73"/>
      <c r="AC814" s="149"/>
    </row>
    <row r="815" spans="1:29">
      <c r="A815" s="97" t="str">
        <f t="shared" si="81"/>
        <v/>
      </c>
      <c r="B815" s="98" t="str">
        <f t="shared" si="80"/>
        <v/>
      </c>
      <c r="C815" s="99"/>
      <c r="D815" s="137"/>
      <c r="E815" s="100"/>
      <c r="F815" s="57"/>
      <c r="G815" s="58">
        <f t="shared" si="82"/>
        <v>0</v>
      </c>
      <c r="H815" s="58">
        <f>IF(E815="",0,IFERROR(VLOOKUP(E815,档案费管理台账!$D$4:$H$1000,5,0),0))</f>
        <v>0</v>
      </c>
      <c r="I815" s="57"/>
      <c r="J815" s="57"/>
      <c r="K815" s="57"/>
      <c r="L815" s="57"/>
      <c r="M815" s="58" t="str">
        <f t="shared" si="83"/>
        <v/>
      </c>
      <c r="N815" s="73"/>
      <c r="AC815" s="149"/>
    </row>
    <row r="816" spans="1:29">
      <c r="A816" s="97" t="str">
        <f t="shared" si="81"/>
        <v/>
      </c>
      <c r="B816" s="98" t="str">
        <f t="shared" si="80"/>
        <v/>
      </c>
      <c r="C816" s="99"/>
      <c r="D816" s="137"/>
      <c r="E816" s="100"/>
      <c r="F816" s="57"/>
      <c r="G816" s="58">
        <f t="shared" si="82"/>
        <v>0</v>
      </c>
      <c r="H816" s="58">
        <f>IF(E816="",0,IFERROR(VLOOKUP(E816,档案费管理台账!$D$4:$H$1000,5,0),0))</f>
        <v>0</v>
      </c>
      <c r="I816" s="57"/>
      <c r="J816" s="57"/>
      <c r="K816" s="57"/>
      <c r="L816" s="57"/>
      <c r="M816" s="58" t="str">
        <f t="shared" si="83"/>
        <v/>
      </c>
      <c r="N816" s="73"/>
      <c r="AC816" s="149"/>
    </row>
    <row r="817" spans="1:29">
      <c r="A817" s="97" t="str">
        <f t="shared" si="81"/>
        <v/>
      </c>
      <c r="B817" s="98" t="str">
        <f t="shared" si="80"/>
        <v/>
      </c>
      <c r="C817" s="99"/>
      <c r="D817" s="137"/>
      <c r="E817" s="100"/>
      <c r="F817" s="57"/>
      <c r="G817" s="58">
        <f t="shared" si="82"/>
        <v>0</v>
      </c>
      <c r="H817" s="58">
        <f>IF(E817="",0,IFERROR(VLOOKUP(E817,档案费管理台账!$D$4:$H$1000,5,0),0))</f>
        <v>0</v>
      </c>
      <c r="I817" s="57"/>
      <c r="J817" s="57"/>
      <c r="K817" s="57"/>
      <c r="L817" s="57"/>
      <c r="M817" s="58" t="str">
        <f t="shared" si="83"/>
        <v/>
      </c>
      <c r="N817" s="73"/>
      <c r="AC817" s="149"/>
    </row>
    <row r="818" spans="1:29">
      <c r="A818" s="97" t="str">
        <f t="shared" si="81"/>
        <v/>
      </c>
      <c r="B818" s="98" t="str">
        <f t="shared" si="80"/>
        <v/>
      </c>
      <c r="C818" s="99"/>
      <c r="D818" s="137"/>
      <c r="E818" s="100"/>
      <c r="F818" s="57"/>
      <c r="G818" s="58">
        <f t="shared" si="82"/>
        <v>0</v>
      </c>
      <c r="H818" s="58">
        <f>IF(E818="",0,IFERROR(VLOOKUP(E818,档案费管理台账!$D$4:$H$1000,5,0),0))</f>
        <v>0</v>
      </c>
      <c r="I818" s="57"/>
      <c r="J818" s="57"/>
      <c r="K818" s="57"/>
      <c r="L818" s="57"/>
      <c r="M818" s="58" t="str">
        <f t="shared" si="83"/>
        <v/>
      </c>
      <c r="N818" s="73"/>
      <c r="AC818" s="149"/>
    </row>
    <row r="819" spans="1:29">
      <c r="A819" s="97" t="str">
        <f t="shared" si="81"/>
        <v/>
      </c>
      <c r="B819" s="98" t="str">
        <f t="shared" si="80"/>
        <v/>
      </c>
      <c r="C819" s="99"/>
      <c r="D819" s="137"/>
      <c r="E819" s="100"/>
      <c r="F819" s="57"/>
      <c r="G819" s="58">
        <f t="shared" si="82"/>
        <v>0</v>
      </c>
      <c r="H819" s="58">
        <f>IF(E819="",0,IFERROR(VLOOKUP(E819,档案费管理台账!$D$4:$H$1000,5,0),0))</f>
        <v>0</v>
      </c>
      <c r="I819" s="57"/>
      <c r="J819" s="57"/>
      <c r="K819" s="57"/>
      <c r="L819" s="57"/>
      <c r="M819" s="58" t="str">
        <f t="shared" si="83"/>
        <v/>
      </c>
      <c r="N819" s="73"/>
      <c r="AC819" s="149"/>
    </row>
    <row r="820" spans="1:29">
      <c r="A820" s="97" t="str">
        <f t="shared" si="81"/>
        <v/>
      </c>
      <c r="B820" s="98" t="str">
        <f t="shared" si="80"/>
        <v/>
      </c>
      <c r="C820" s="99"/>
      <c r="D820" s="137"/>
      <c r="E820" s="100"/>
      <c r="F820" s="57"/>
      <c r="G820" s="58">
        <f t="shared" si="82"/>
        <v>0</v>
      </c>
      <c r="H820" s="58">
        <f>IF(E820="",0,IFERROR(VLOOKUP(E820,档案费管理台账!$D$4:$H$1000,5,0),0))</f>
        <v>0</v>
      </c>
      <c r="I820" s="57"/>
      <c r="J820" s="57"/>
      <c r="K820" s="57"/>
      <c r="L820" s="57"/>
      <c r="M820" s="58" t="str">
        <f t="shared" si="83"/>
        <v/>
      </c>
      <c r="N820" s="73"/>
      <c r="AC820" s="149"/>
    </row>
    <row r="821" spans="1:29">
      <c r="A821" s="97" t="str">
        <f t="shared" si="81"/>
        <v/>
      </c>
      <c r="B821" s="98" t="str">
        <f t="shared" si="80"/>
        <v/>
      </c>
      <c r="C821" s="99"/>
      <c r="D821" s="137"/>
      <c r="E821" s="100"/>
      <c r="F821" s="57"/>
      <c r="G821" s="58">
        <f t="shared" si="82"/>
        <v>0</v>
      </c>
      <c r="H821" s="58">
        <f>IF(E821="",0,IFERROR(VLOOKUP(E821,档案费管理台账!$D$4:$H$1000,5,0),0))</f>
        <v>0</v>
      </c>
      <c r="I821" s="57"/>
      <c r="J821" s="57"/>
      <c r="K821" s="57"/>
      <c r="L821" s="57"/>
      <c r="M821" s="58" t="str">
        <f t="shared" si="83"/>
        <v/>
      </c>
      <c r="N821" s="73"/>
      <c r="AC821" s="149"/>
    </row>
    <row r="822" spans="1:29">
      <c r="A822" s="97" t="str">
        <f t="shared" si="81"/>
        <v/>
      </c>
      <c r="B822" s="98" t="str">
        <f t="shared" si="80"/>
        <v/>
      </c>
      <c r="C822" s="99"/>
      <c r="D822" s="137"/>
      <c r="E822" s="100"/>
      <c r="F822" s="57"/>
      <c r="G822" s="58">
        <f t="shared" si="82"/>
        <v>0</v>
      </c>
      <c r="H822" s="58">
        <f>IF(E822="",0,IFERROR(VLOOKUP(E822,档案费管理台账!$D$4:$H$1000,5,0),0))</f>
        <v>0</v>
      </c>
      <c r="I822" s="57"/>
      <c r="J822" s="57"/>
      <c r="K822" s="57"/>
      <c r="L822" s="57"/>
      <c r="M822" s="58" t="str">
        <f t="shared" si="83"/>
        <v/>
      </c>
      <c r="N822" s="73"/>
      <c r="AC822" s="149"/>
    </row>
    <row r="823" spans="1:29">
      <c r="A823" s="97" t="str">
        <f t="shared" si="81"/>
        <v/>
      </c>
      <c r="B823" s="98" t="str">
        <f t="shared" si="80"/>
        <v/>
      </c>
      <c r="C823" s="99"/>
      <c r="D823" s="137"/>
      <c r="E823" s="100"/>
      <c r="F823" s="57"/>
      <c r="G823" s="58">
        <f t="shared" si="82"/>
        <v>0</v>
      </c>
      <c r="H823" s="58">
        <f>IF(E823="",0,IFERROR(VLOOKUP(E823,档案费管理台账!$D$4:$H$1000,5,0),0))</f>
        <v>0</v>
      </c>
      <c r="I823" s="57"/>
      <c r="J823" s="57"/>
      <c r="K823" s="57"/>
      <c r="L823" s="57"/>
      <c r="M823" s="58" t="str">
        <f t="shared" si="83"/>
        <v/>
      </c>
      <c r="N823" s="73"/>
      <c r="AC823" s="149"/>
    </row>
    <row r="824" spans="1:29">
      <c r="A824" s="97" t="str">
        <f t="shared" si="81"/>
        <v/>
      </c>
      <c r="B824" s="98" t="str">
        <f t="shared" si="80"/>
        <v/>
      </c>
      <c r="C824" s="99"/>
      <c r="D824" s="137"/>
      <c r="E824" s="100"/>
      <c r="F824" s="57"/>
      <c r="G824" s="58">
        <f t="shared" si="82"/>
        <v>0</v>
      </c>
      <c r="H824" s="58">
        <f>IF(E824="",0,IFERROR(VLOOKUP(E824,档案费管理台账!$D$4:$H$1000,5,0),0))</f>
        <v>0</v>
      </c>
      <c r="I824" s="57"/>
      <c r="J824" s="57"/>
      <c r="K824" s="57"/>
      <c r="L824" s="57"/>
      <c r="M824" s="58" t="str">
        <f t="shared" si="83"/>
        <v/>
      </c>
      <c r="N824" s="73"/>
      <c r="AC824" s="149"/>
    </row>
    <row r="825" spans="1:29">
      <c r="A825" s="97" t="str">
        <f t="shared" si="81"/>
        <v/>
      </c>
      <c r="B825" s="98" t="str">
        <f t="shared" si="80"/>
        <v/>
      </c>
      <c r="C825" s="99"/>
      <c r="D825" s="137"/>
      <c r="E825" s="100"/>
      <c r="F825" s="57"/>
      <c r="G825" s="58">
        <f t="shared" si="82"/>
        <v>0</v>
      </c>
      <c r="H825" s="58">
        <f>IF(E825="",0,IFERROR(VLOOKUP(E825,档案费管理台账!$D$4:$H$1000,5,0),0))</f>
        <v>0</v>
      </c>
      <c r="I825" s="57"/>
      <c r="J825" s="57"/>
      <c r="K825" s="57"/>
      <c r="L825" s="57"/>
      <c r="M825" s="58" t="str">
        <f t="shared" si="83"/>
        <v/>
      </c>
      <c r="N825" s="73"/>
      <c r="AC825" s="149"/>
    </row>
    <row r="826" spans="1:29">
      <c r="A826" s="97" t="str">
        <f t="shared" si="81"/>
        <v/>
      </c>
      <c r="B826" s="98" t="str">
        <f t="shared" si="80"/>
        <v/>
      </c>
      <c r="C826" s="99"/>
      <c r="D826" s="137"/>
      <c r="E826" s="100"/>
      <c r="F826" s="57"/>
      <c r="G826" s="58">
        <f t="shared" si="82"/>
        <v>0</v>
      </c>
      <c r="H826" s="58">
        <f>IF(E826="",0,IFERROR(VLOOKUP(E826,档案费管理台账!$D$4:$H$1000,5,0),0))</f>
        <v>0</v>
      </c>
      <c r="I826" s="57"/>
      <c r="J826" s="57"/>
      <c r="K826" s="57"/>
      <c r="L826" s="57"/>
      <c r="M826" s="58" t="str">
        <f t="shared" si="83"/>
        <v/>
      </c>
      <c r="N826" s="73"/>
      <c r="AC826" s="149"/>
    </row>
    <row r="827" spans="1:29">
      <c r="A827" s="97" t="str">
        <f t="shared" si="81"/>
        <v/>
      </c>
      <c r="B827" s="98" t="str">
        <f t="shared" si="80"/>
        <v/>
      </c>
      <c r="C827" s="99"/>
      <c r="D827" s="137"/>
      <c r="E827" s="100"/>
      <c r="F827" s="57"/>
      <c r="G827" s="58">
        <f t="shared" si="82"/>
        <v>0</v>
      </c>
      <c r="H827" s="58">
        <f>IF(E827="",0,IFERROR(VLOOKUP(E827,档案费管理台账!$D$4:$H$1000,5,0),0))</f>
        <v>0</v>
      </c>
      <c r="I827" s="57"/>
      <c r="J827" s="57"/>
      <c r="K827" s="57"/>
      <c r="L827" s="57"/>
      <c r="M827" s="58" t="str">
        <f t="shared" si="83"/>
        <v/>
      </c>
      <c r="N827" s="73"/>
      <c r="AC827" s="149"/>
    </row>
    <row r="828" spans="1:29">
      <c r="A828" s="97" t="str">
        <f t="shared" si="81"/>
        <v/>
      </c>
      <c r="B828" s="98" t="str">
        <f t="shared" si="80"/>
        <v/>
      </c>
      <c r="C828" s="99"/>
      <c r="D828" s="137"/>
      <c r="E828" s="100"/>
      <c r="F828" s="57"/>
      <c r="G828" s="58">
        <f t="shared" si="82"/>
        <v>0</v>
      </c>
      <c r="H828" s="58">
        <f>IF(E828="",0,IFERROR(VLOOKUP(E828,档案费管理台账!$D$4:$H$1000,5,0),0))</f>
        <v>0</v>
      </c>
      <c r="I828" s="57"/>
      <c r="J828" s="57"/>
      <c r="K828" s="57"/>
      <c r="L828" s="57"/>
      <c r="M828" s="58" t="str">
        <f t="shared" si="83"/>
        <v/>
      </c>
      <c r="N828" s="73"/>
      <c r="AC828" s="149"/>
    </row>
    <row r="829" spans="1:29">
      <c r="A829" s="97" t="str">
        <f t="shared" si="81"/>
        <v/>
      </c>
      <c r="B829" s="98" t="str">
        <f t="shared" si="80"/>
        <v/>
      </c>
      <c r="C829" s="99"/>
      <c r="D829" s="137"/>
      <c r="E829" s="100"/>
      <c r="F829" s="57"/>
      <c r="G829" s="58">
        <f t="shared" si="82"/>
        <v>0</v>
      </c>
      <c r="H829" s="58">
        <f>IF(E829="",0,IFERROR(VLOOKUP(E829,档案费管理台账!$D$4:$H$1000,5,0),0))</f>
        <v>0</v>
      </c>
      <c r="I829" s="57"/>
      <c r="J829" s="57"/>
      <c r="K829" s="57"/>
      <c r="L829" s="57"/>
      <c r="M829" s="58" t="str">
        <f t="shared" si="83"/>
        <v/>
      </c>
      <c r="N829" s="73"/>
      <c r="AC829" s="149"/>
    </row>
    <row r="830" spans="1:29">
      <c r="A830" s="97" t="str">
        <f t="shared" si="81"/>
        <v/>
      </c>
      <c r="B830" s="98" t="str">
        <f t="shared" si="80"/>
        <v/>
      </c>
      <c r="C830" s="99"/>
      <c r="D830" s="137"/>
      <c r="E830" s="100"/>
      <c r="F830" s="57"/>
      <c r="G830" s="58">
        <f t="shared" si="82"/>
        <v>0</v>
      </c>
      <c r="H830" s="58">
        <f>IF(E830="",0,IFERROR(VLOOKUP(E830,档案费管理台账!$D$4:$H$1000,5,0),0))</f>
        <v>0</v>
      </c>
      <c r="I830" s="57"/>
      <c r="J830" s="57"/>
      <c r="K830" s="57"/>
      <c r="L830" s="57"/>
      <c r="M830" s="58" t="str">
        <f t="shared" si="83"/>
        <v/>
      </c>
      <c r="N830" s="73"/>
      <c r="AC830" s="149"/>
    </row>
    <row r="831" spans="1:29">
      <c r="A831" s="97" t="str">
        <f t="shared" si="81"/>
        <v/>
      </c>
      <c r="B831" s="98" t="str">
        <f t="shared" si="80"/>
        <v/>
      </c>
      <c r="C831" s="99"/>
      <c r="D831" s="137"/>
      <c r="E831" s="100"/>
      <c r="F831" s="57"/>
      <c r="G831" s="58">
        <f t="shared" si="82"/>
        <v>0</v>
      </c>
      <c r="H831" s="58">
        <f>IF(E831="",0,IFERROR(VLOOKUP(E831,档案费管理台账!$D$4:$H$1000,5,0),0))</f>
        <v>0</v>
      </c>
      <c r="I831" s="57"/>
      <c r="J831" s="57"/>
      <c r="K831" s="57"/>
      <c r="L831" s="57"/>
      <c r="M831" s="58" t="str">
        <f t="shared" si="83"/>
        <v/>
      </c>
      <c r="N831" s="73"/>
      <c r="AC831" s="149"/>
    </row>
    <row r="832" spans="1:29">
      <c r="A832" s="97" t="str">
        <f t="shared" si="81"/>
        <v/>
      </c>
      <c r="B832" s="98" t="str">
        <f t="shared" si="80"/>
        <v/>
      </c>
      <c r="C832" s="99"/>
      <c r="D832" s="137"/>
      <c r="E832" s="100"/>
      <c r="F832" s="57"/>
      <c r="G832" s="58">
        <f t="shared" si="82"/>
        <v>0</v>
      </c>
      <c r="H832" s="58">
        <f>IF(E832="",0,IFERROR(VLOOKUP(E832,档案费管理台账!$D$4:$H$1000,5,0),0))</f>
        <v>0</v>
      </c>
      <c r="I832" s="57"/>
      <c r="J832" s="57"/>
      <c r="K832" s="57"/>
      <c r="L832" s="57"/>
      <c r="M832" s="58" t="str">
        <f t="shared" si="83"/>
        <v/>
      </c>
      <c r="N832" s="73"/>
      <c r="AC832" s="149"/>
    </row>
    <row r="833" spans="1:29">
      <c r="A833" s="97" t="str">
        <f t="shared" si="81"/>
        <v/>
      </c>
      <c r="B833" s="98" t="str">
        <f t="shared" si="80"/>
        <v/>
      </c>
      <c r="C833" s="99"/>
      <c r="D833" s="137"/>
      <c r="E833" s="100"/>
      <c r="F833" s="57"/>
      <c r="G833" s="58">
        <f t="shared" si="82"/>
        <v>0</v>
      </c>
      <c r="H833" s="58">
        <f>IF(E833="",0,IFERROR(VLOOKUP(E833,档案费管理台账!$D$4:$H$1000,5,0),0))</f>
        <v>0</v>
      </c>
      <c r="I833" s="57"/>
      <c r="J833" s="57"/>
      <c r="K833" s="57"/>
      <c r="L833" s="57"/>
      <c r="M833" s="58" t="str">
        <f t="shared" si="83"/>
        <v/>
      </c>
      <c r="N833" s="73"/>
      <c r="AC833" s="149"/>
    </row>
    <row r="834" spans="1:29">
      <c r="A834" s="97" t="str">
        <f t="shared" si="81"/>
        <v/>
      </c>
      <c r="B834" s="98" t="str">
        <f t="shared" si="80"/>
        <v/>
      </c>
      <c r="C834" s="99"/>
      <c r="D834" s="137"/>
      <c r="E834" s="100"/>
      <c r="F834" s="57"/>
      <c r="G834" s="58">
        <f t="shared" si="82"/>
        <v>0</v>
      </c>
      <c r="H834" s="58">
        <f>IF(E834="",0,IFERROR(VLOOKUP(E834,档案费管理台账!$D$4:$H$1000,5,0),0))</f>
        <v>0</v>
      </c>
      <c r="I834" s="57"/>
      <c r="J834" s="57"/>
      <c r="K834" s="57"/>
      <c r="L834" s="57"/>
      <c r="M834" s="58" t="str">
        <f t="shared" si="83"/>
        <v/>
      </c>
      <c r="N834" s="73"/>
      <c r="AC834" s="149"/>
    </row>
    <row r="835" spans="1:29">
      <c r="A835" s="97" t="str">
        <f t="shared" si="81"/>
        <v/>
      </c>
      <c r="B835" s="98" t="str">
        <f t="shared" si="80"/>
        <v/>
      </c>
      <c r="C835" s="99"/>
      <c r="D835" s="137"/>
      <c r="E835" s="100"/>
      <c r="F835" s="57"/>
      <c r="G835" s="58">
        <f t="shared" si="82"/>
        <v>0</v>
      </c>
      <c r="H835" s="58">
        <f>IF(E835="",0,IFERROR(VLOOKUP(E835,档案费管理台账!$D$4:$H$1000,5,0),0))</f>
        <v>0</v>
      </c>
      <c r="I835" s="57"/>
      <c r="J835" s="57"/>
      <c r="K835" s="57"/>
      <c r="L835" s="57"/>
      <c r="M835" s="58" t="str">
        <f t="shared" si="83"/>
        <v/>
      </c>
      <c r="N835" s="73"/>
      <c r="AC835" s="149"/>
    </row>
    <row r="836" spans="1:29">
      <c r="A836" s="97" t="str">
        <f t="shared" si="81"/>
        <v/>
      </c>
      <c r="B836" s="98" t="str">
        <f t="shared" si="80"/>
        <v/>
      </c>
      <c r="C836" s="99"/>
      <c r="D836" s="137"/>
      <c r="E836" s="100"/>
      <c r="F836" s="57"/>
      <c r="G836" s="58">
        <f t="shared" si="82"/>
        <v>0</v>
      </c>
      <c r="H836" s="58">
        <f>IF(E836="",0,IFERROR(VLOOKUP(E836,档案费管理台账!$D$4:$H$1000,5,0),0))</f>
        <v>0</v>
      </c>
      <c r="I836" s="57"/>
      <c r="J836" s="57"/>
      <c r="K836" s="57"/>
      <c r="L836" s="57"/>
      <c r="M836" s="58" t="str">
        <f t="shared" si="83"/>
        <v/>
      </c>
      <c r="N836" s="73"/>
      <c r="AC836" s="149"/>
    </row>
    <row r="837" spans="1:29">
      <c r="A837" s="97" t="str">
        <f t="shared" si="81"/>
        <v/>
      </c>
      <c r="B837" s="98" t="str">
        <f t="shared" si="80"/>
        <v/>
      </c>
      <c r="C837" s="99"/>
      <c r="D837" s="137"/>
      <c r="E837" s="100"/>
      <c r="F837" s="57"/>
      <c r="G837" s="58">
        <f t="shared" si="82"/>
        <v>0</v>
      </c>
      <c r="H837" s="58">
        <f>IF(E837="",0,IFERROR(VLOOKUP(E837,档案费管理台账!$D$4:$H$1000,5,0),0))</f>
        <v>0</v>
      </c>
      <c r="I837" s="57"/>
      <c r="J837" s="57"/>
      <c r="K837" s="57"/>
      <c r="L837" s="57"/>
      <c r="M837" s="58" t="str">
        <f t="shared" si="83"/>
        <v/>
      </c>
      <c r="N837" s="73"/>
      <c r="AC837" s="149"/>
    </row>
    <row r="838" spans="1:29">
      <c r="A838" s="97" t="str">
        <f t="shared" si="81"/>
        <v/>
      </c>
      <c r="B838" s="98" t="str">
        <f t="shared" si="80"/>
        <v/>
      </c>
      <c r="C838" s="99"/>
      <c r="D838" s="137"/>
      <c r="E838" s="100"/>
      <c r="F838" s="57"/>
      <c r="G838" s="58">
        <f t="shared" si="82"/>
        <v>0</v>
      </c>
      <c r="H838" s="58">
        <f>IF(E838="",0,IFERROR(VLOOKUP(E838,档案费管理台账!$D$4:$H$1000,5,0),0))</f>
        <v>0</v>
      </c>
      <c r="I838" s="57"/>
      <c r="J838" s="57"/>
      <c r="K838" s="57"/>
      <c r="L838" s="57"/>
      <c r="M838" s="58" t="str">
        <f t="shared" si="83"/>
        <v/>
      </c>
      <c r="N838" s="73"/>
      <c r="AC838" s="149"/>
    </row>
    <row r="839" spans="1:29">
      <c r="A839" s="97" t="str">
        <f t="shared" si="81"/>
        <v/>
      </c>
      <c r="B839" s="98" t="str">
        <f t="shared" si="80"/>
        <v/>
      </c>
      <c r="C839" s="99"/>
      <c r="D839" s="137"/>
      <c r="E839" s="100"/>
      <c r="F839" s="57"/>
      <c r="G839" s="58">
        <f t="shared" si="82"/>
        <v>0</v>
      </c>
      <c r="H839" s="58">
        <f>IF(E839="",0,IFERROR(VLOOKUP(E839,档案费管理台账!$D$4:$H$1000,5,0),0))</f>
        <v>0</v>
      </c>
      <c r="I839" s="57"/>
      <c r="J839" s="57"/>
      <c r="K839" s="57"/>
      <c r="L839" s="57"/>
      <c r="M839" s="58" t="str">
        <f t="shared" si="83"/>
        <v/>
      </c>
      <c r="N839" s="73"/>
      <c r="AC839" s="149"/>
    </row>
    <row r="840" spans="1:29">
      <c r="A840" s="97" t="str">
        <f t="shared" si="81"/>
        <v/>
      </c>
      <c r="B840" s="98" t="str">
        <f t="shared" si="80"/>
        <v/>
      </c>
      <c r="C840" s="99"/>
      <c r="D840" s="137"/>
      <c r="E840" s="100"/>
      <c r="F840" s="57"/>
      <c r="G840" s="58">
        <f t="shared" si="82"/>
        <v>0</v>
      </c>
      <c r="H840" s="58">
        <f>IF(E840="",0,IFERROR(VLOOKUP(E840,档案费管理台账!$D$4:$H$1000,5,0),0))</f>
        <v>0</v>
      </c>
      <c r="I840" s="57"/>
      <c r="J840" s="57"/>
      <c r="K840" s="57"/>
      <c r="L840" s="57"/>
      <c r="M840" s="58" t="str">
        <f t="shared" si="83"/>
        <v/>
      </c>
      <c r="N840" s="73"/>
      <c r="AC840" s="149"/>
    </row>
    <row r="841" spans="1:29">
      <c r="A841" s="97" t="str">
        <f t="shared" si="81"/>
        <v/>
      </c>
      <c r="B841" s="98" t="str">
        <f t="shared" si="80"/>
        <v/>
      </c>
      <c r="C841" s="99"/>
      <c r="D841" s="137"/>
      <c r="E841" s="100"/>
      <c r="F841" s="57"/>
      <c r="G841" s="58">
        <f t="shared" si="82"/>
        <v>0</v>
      </c>
      <c r="H841" s="58">
        <f>IF(E841="",0,IFERROR(VLOOKUP(E841,档案费管理台账!$D$4:$H$1000,5,0),0))</f>
        <v>0</v>
      </c>
      <c r="I841" s="57"/>
      <c r="J841" s="57"/>
      <c r="K841" s="57"/>
      <c r="L841" s="57"/>
      <c r="M841" s="58" t="str">
        <f t="shared" si="83"/>
        <v/>
      </c>
      <c r="N841" s="73"/>
      <c r="AC841" s="149"/>
    </row>
    <row r="842" spans="1:29">
      <c r="A842" s="97" t="str">
        <f t="shared" si="81"/>
        <v/>
      </c>
      <c r="B842" s="98" t="str">
        <f t="shared" si="80"/>
        <v/>
      </c>
      <c r="C842" s="99"/>
      <c r="D842" s="137"/>
      <c r="E842" s="100"/>
      <c r="F842" s="57"/>
      <c r="G842" s="58">
        <f t="shared" si="82"/>
        <v>0</v>
      </c>
      <c r="H842" s="58">
        <f>IF(E842="",0,IFERROR(VLOOKUP(E842,档案费管理台账!$D$4:$H$1000,5,0),0))</f>
        <v>0</v>
      </c>
      <c r="I842" s="57"/>
      <c r="J842" s="57"/>
      <c r="K842" s="57"/>
      <c r="L842" s="57"/>
      <c r="M842" s="58" t="str">
        <f t="shared" si="83"/>
        <v/>
      </c>
      <c r="N842" s="73"/>
      <c r="AC842" s="149"/>
    </row>
    <row r="843" spans="1:29">
      <c r="A843" s="97" t="str">
        <f t="shared" si="81"/>
        <v/>
      </c>
      <c r="B843" s="98" t="str">
        <f t="shared" si="80"/>
        <v/>
      </c>
      <c r="C843" s="99"/>
      <c r="D843" s="137"/>
      <c r="E843" s="100"/>
      <c r="F843" s="57"/>
      <c r="G843" s="58">
        <f t="shared" si="82"/>
        <v>0</v>
      </c>
      <c r="H843" s="58">
        <f>IF(E843="",0,IFERROR(VLOOKUP(E843,档案费管理台账!$D$4:$H$1000,5,0),0))</f>
        <v>0</v>
      </c>
      <c r="I843" s="57"/>
      <c r="J843" s="57"/>
      <c r="K843" s="57"/>
      <c r="L843" s="57"/>
      <c r="M843" s="58" t="str">
        <f t="shared" si="83"/>
        <v/>
      </c>
      <c r="N843" s="73"/>
      <c r="AC843" s="149"/>
    </row>
    <row r="844" spans="1:29">
      <c r="A844" s="97" t="str">
        <f t="shared" si="81"/>
        <v/>
      </c>
      <c r="B844" s="98" t="str">
        <f t="shared" si="80"/>
        <v/>
      </c>
      <c r="C844" s="99"/>
      <c r="D844" s="137"/>
      <c r="E844" s="100"/>
      <c r="F844" s="57"/>
      <c r="G844" s="58">
        <f t="shared" si="82"/>
        <v>0</v>
      </c>
      <c r="H844" s="58">
        <f>IF(E844="",0,IFERROR(VLOOKUP(E844,档案费管理台账!$D$4:$H$1000,5,0),0))</f>
        <v>0</v>
      </c>
      <c r="I844" s="57"/>
      <c r="J844" s="57"/>
      <c r="K844" s="57"/>
      <c r="L844" s="57"/>
      <c r="M844" s="58" t="str">
        <f t="shared" si="83"/>
        <v/>
      </c>
      <c r="N844" s="73"/>
      <c r="AC844" s="149"/>
    </row>
    <row r="845" spans="1:29">
      <c r="A845" s="97" t="str">
        <f t="shared" si="81"/>
        <v/>
      </c>
      <c r="B845" s="98" t="str">
        <f t="shared" si="80"/>
        <v/>
      </c>
      <c r="C845" s="99"/>
      <c r="D845" s="137"/>
      <c r="E845" s="100"/>
      <c r="F845" s="57"/>
      <c r="G845" s="58">
        <f t="shared" si="82"/>
        <v>0</v>
      </c>
      <c r="H845" s="58">
        <f>IF(E845="",0,IFERROR(VLOOKUP(E845,档案费管理台账!$D$4:$H$1000,5,0),0))</f>
        <v>0</v>
      </c>
      <c r="I845" s="57"/>
      <c r="J845" s="57"/>
      <c r="K845" s="57"/>
      <c r="L845" s="57"/>
      <c r="M845" s="58" t="str">
        <f t="shared" si="83"/>
        <v/>
      </c>
      <c r="N845" s="73"/>
      <c r="AC845" s="149"/>
    </row>
    <row r="846" spans="1:29">
      <c r="A846" s="97" t="str">
        <f t="shared" si="81"/>
        <v/>
      </c>
      <c r="B846" s="98" t="str">
        <f t="shared" si="80"/>
        <v/>
      </c>
      <c r="C846" s="99"/>
      <c r="D846" s="137"/>
      <c r="E846" s="100"/>
      <c r="F846" s="57"/>
      <c r="G846" s="58">
        <f t="shared" si="82"/>
        <v>0</v>
      </c>
      <c r="H846" s="58">
        <f>IF(E846="",0,IFERROR(VLOOKUP(E846,档案费管理台账!$D$4:$H$1000,5,0),0))</f>
        <v>0</v>
      </c>
      <c r="I846" s="57"/>
      <c r="J846" s="57"/>
      <c r="K846" s="57"/>
      <c r="L846" s="57"/>
      <c r="M846" s="58" t="str">
        <f t="shared" si="83"/>
        <v/>
      </c>
      <c r="N846" s="73"/>
      <c r="AC846" s="149"/>
    </row>
    <row r="847" spans="1:29">
      <c r="A847" s="97" t="str">
        <f t="shared" si="81"/>
        <v/>
      </c>
      <c r="B847" s="98" t="str">
        <f t="shared" si="80"/>
        <v/>
      </c>
      <c r="C847" s="99"/>
      <c r="D847" s="137"/>
      <c r="E847" s="100"/>
      <c r="F847" s="57"/>
      <c r="G847" s="58">
        <f t="shared" si="82"/>
        <v>0</v>
      </c>
      <c r="H847" s="58">
        <f>IF(E847="",0,IFERROR(VLOOKUP(E847,档案费管理台账!$D$4:$H$1000,5,0),0))</f>
        <v>0</v>
      </c>
      <c r="I847" s="57"/>
      <c r="J847" s="57"/>
      <c r="K847" s="57"/>
      <c r="L847" s="57"/>
      <c r="M847" s="58" t="str">
        <f t="shared" si="83"/>
        <v/>
      </c>
      <c r="N847" s="73"/>
      <c r="AC847" s="149"/>
    </row>
    <row r="848" spans="1:29">
      <c r="A848" s="97" t="str">
        <f t="shared" si="81"/>
        <v/>
      </c>
      <c r="B848" s="98" t="str">
        <f t="shared" si="80"/>
        <v/>
      </c>
      <c r="C848" s="99"/>
      <c r="D848" s="137"/>
      <c r="E848" s="100"/>
      <c r="F848" s="57"/>
      <c r="G848" s="58">
        <f t="shared" si="82"/>
        <v>0</v>
      </c>
      <c r="H848" s="58">
        <f>IF(E848="",0,IFERROR(VLOOKUP(E848,档案费管理台账!$D$4:$H$1000,5,0),0))</f>
        <v>0</v>
      </c>
      <c r="I848" s="57"/>
      <c r="J848" s="57"/>
      <c r="K848" s="57"/>
      <c r="L848" s="57"/>
      <c r="M848" s="58" t="str">
        <f t="shared" si="83"/>
        <v/>
      </c>
      <c r="N848" s="73"/>
      <c r="AC848" s="149"/>
    </row>
    <row r="849" spans="1:29">
      <c r="A849" s="97" t="str">
        <f t="shared" si="81"/>
        <v/>
      </c>
      <c r="B849" s="98" t="str">
        <f t="shared" si="80"/>
        <v/>
      </c>
      <c r="C849" s="99"/>
      <c r="D849" s="137"/>
      <c r="E849" s="100"/>
      <c r="F849" s="57"/>
      <c r="G849" s="58">
        <f t="shared" si="82"/>
        <v>0</v>
      </c>
      <c r="H849" s="58">
        <f>IF(E849="",0,IFERROR(VLOOKUP(E849,档案费管理台账!$D$4:$H$1000,5,0),0))</f>
        <v>0</v>
      </c>
      <c r="I849" s="57"/>
      <c r="J849" s="57"/>
      <c r="K849" s="57"/>
      <c r="L849" s="57"/>
      <c r="M849" s="58" t="str">
        <f t="shared" si="83"/>
        <v/>
      </c>
      <c r="N849" s="73"/>
      <c r="AC849" s="149"/>
    </row>
    <row r="850" spans="1:29">
      <c r="A850" s="97" t="str">
        <f t="shared" si="81"/>
        <v/>
      </c>
      <c r="B850" s="98" t="str">
        <f t="shared" si="80"/>
        <v/>
      </c>
      <c r="C850" s="99"/>
      <c r="D850" s="137"/>
      <c r="E850" s="100"/>
      <c r="F850" s="57"/>
      <c r="G850" s="58">
        <f t="shared" si="82"/>
        <v>0</v>
      </c>
      <c r="H850" s="58">
        <f>IF(E850="",0,IFERROR(VLOOKUP(E850,档案费管理台账!$D$4:$H$1000,5,0),0))</f>
        <v>0</v>
      </c>
      <c r="I850" s="57"/>
      <c r="J850" s="57"/>
      <c r="K850" s="57"/>
      <c r="L850" s="57"/>
      <c r="M850" s="58" t="str">
        <f t="shared" si="83"/>
        <v/>
      </c>
      <c r="N850" s="73"/>
      <c r="AC850" s="149"/>
    </row>
    <row r="851" spans="1:29">
      <c r="A851" s="97" t="str">
        <f t="shared" si="81"/>
        <v/>
      </c>
      <c r="B851" s="98" t="str">
        <f t="shared" si="80"/>
        <v/>
      </c>
      <c r="C851" s="99"/>
      <c r="D851" s="137"/>
      <c r="E851" s="100"/>
      <c r="F851" s="57"/>
      <c r="G851" s="58">
        <f t="shared" si="82"/>
        <v>0</v>
      </c>
      <c r="H851" s="58">
        <f>IF(E851="",0,IFERROR(VLOOKUP(E851,档案费管理台账!$D$4:$H$1000,5,0),0))</f>
        <v>0</v>
      </c>
      <c r="I851" s="57"/>
      <c r="J851" s="57"/>
      <c r="K851" s="57"/>
      <c r="L851" s="57"/>
      <c r="M851" s="58" t="str">
        <f t="shared" si="83"/>
        <v/>
      </c>
      <c r="N851" s="73"/>
      <c r="AC851" s="149"/>
    </row>
    <row r="852" spans="1:29">
      <c r="A852" s="97" t="str">
        <f t="shared" si="81"/>
        <v/>
      </c>
      <c r="B852" s="98" t="str">
        <f t="shared" si="80"/>
        <v/>
      </c>
      <c r="C852" s="99"/>
      <c r="D852" s="137"/>
      <c r="E852" s="100"/>
      <c r="F852" s="57"/>
      <c r="G852" s="58">
        <f t="shared" si="82"/>
        <v>0</v>
      </c>
      <c r="H852" s="58">
        <f>IF(E852="",0,IFERROR(VLOOKUP(E852,档案费管理台账!$D$4:$H$1000,5,0),0))</f>
        <v>0</v>
      </c>
      <c r="I852" s="57"/>
      <c r="J852" s="57"/>
      <c r="K852" s="57"/>
      <c r="L852" s="57"/>
      <c r="M852" s="58" t="str">
        <f t="shared" si="83"/>
        <v/>
      </c>
      <c r="N852" s="73"/>
      <c r="AC852" s="149"/>
    </row>
    <row r="853" spans="1:29">
      <c r="A853" s="97" t="str">
        <f t="shared" si="81"/>
        <v/>
      </c>
      <c r="B853" s="98" t="str">
        <f t="shared" si="80"/>
        <v/>
      </c>
      <c r="C853" s="99"/>
      <c r="D853" s="137"/>
      <c r="E853" s="100"/>
      <c r="F853" s="57"/>
      <c r="G853" s="58">
        <f t="shared" si="82"/>
        <v>0</v>
      </c>
      <c r="H853" s="58">
        <f>IF(E853="",0,IFERROR(VLOOKUP(E853,档案费管理台账!$D$4:$H$1000,5,0),0))</f>
        <v>0</v>
      </c>
      <c r="I853" s="57"/>
      <c r="J853" s="57"/>
      <c r="K853" s="57"/>
      <c r="L853" s="57"/>
      <c r="M853" s="58" t="str">
        <f t="shared" si="83"/>
        <v/>
      </c>
      <c r="N853" s="73"/>
      <c r="AC853" s="149"/>
    </row>
    <row r="854" spans="1:29">
      <c r="A854" s="97" t="str">
        <f t="shared" si="81"/>
        <v/>
      </c>
      <c r="B854" s="98" t="str">
        <f t="shared" si="80"/>
        <v/>
      </c>
      <c r="C854" s="99"/>
      <c r="D854" s="137"/>
      <c r="E854" s="100"/>
      <c r="F854" s="57"/>
      <c r="G854" s="58">
        <f t="shared" si="82"/>
        <v>0</v>
      </c>
      <c r="H854" s="58">
        <f>IF(E854="",0,IFERROR(VLOOKUP(E854,档案费管理台账!$D$4:$H$1000,5,0),0))</f>
        <v>0</v>
      </c>
      <c r="I854" s="57"/>
      <c r="J854" s="57"/>
      <c r="K854" s="57"/>
      <c r="L854" s="57"/>
      <c r="M854" s="58" t="str">
        <f t="shared" si="83"/>
        <v/>
      </c>
      <c r="N854" s="73"/>
      <c r="AC854" s="149"/>
    </row>
    <row r="855" spans="1:29">
      <c r="A855" s="97" t="str">
        <f t="shared" si="81"/>
        <v/>
      </c>
      <c r="B855" s="98" t="str">
        <f t="shared" si="80"/>
        <v/>
      </c>
      <c r="C855" s="99"/>
      <c r="D855" s="137"/>
      <c r="E855" s="100"/>
      <c r="F855" s="57"/>
      <c r="G855" s="58">
        <f t="shared" si="82"/>
        <v>0</v>
      </c>
      <c r="H855" s="58">
        <f>IF(E855="",0,IFERROR(VLOOKUP(E855,档案费管理台账!$D$4:$H$1000,5,0),0))</f>
        <v>0</v>
      </c>
      <c r="I855" s="57"/>
      <c r="J855" s="57"/>
      <c r="K855" s="57"/>
      <c r="L855" s="57"/>
      <c r="M855" s="58" t="str">
        <f t="shared" si="83"/>
        <v/>
      </c>
      <c r="N855" s="73"/>
      <c r="AC855" s="149"/>
    </row>
    <row r="856" spans="1:29">
      <c r="A856" s="97" t="str">
        <f t="shared" si="81"/>
        <v/>
      </c>
      <c r="B856" s="98" t="str">
        <f t="shared" si="80"/>
        <v/>
      </c>
      <c r="C856" s="99"/>
      <c r="D856" s="137"/>
      <c r="E856" s="100"/>
      <c r="F856" s="57"/>
      <c r="G856" s="58">
        <f t="shared" si="82"/>
        <v>0</v>
      </c>
      <c r="H856" s="58">
        <f>IF(E856="",0,IFERROR(VLOOKUP(E856,档案费管理台账!$D$4:$H$1000,5,0),0))</f>
        <v>0</v>
      </c>
      <c r="I856" s="57"/>
      <c r="J856" s="57"/>
      <c r="K856" s="57"/>
      <c r="L856" s="57"/>
      <c r="M856" s="58" t="str">
        <f t="shared" si="83"/>
        <v/>
      </c>
      <c r="N856" s="73"/>
      <c r="AC856" s="149"/>
    </row>
    <row r="857" spans="1:29">
      <c r="A857" s="97" t="str">
        <f t="shared" si="81"/>
        <v/>
      </c>
      <c r="B857" s="98" t="str">
        <f t="shared" si="80"/>
        <v/>
      </c>
      <c r="C857" s="99"/>
      <c r="D857" s="137"/>
      <c r="E857" s="100"/>
      <c r="F857" s="57"/>
      <c r="G857" s="58">
        <f t="shared" si="82"/>
        <v>0</v>
      </c>
      <c r="H857" s="58">
        <f>IF(E857="",0,IFERROR(VLOOKUP(E857,档案费管理台账!$D$4:$H$1000,5,0),0))</f>
        <v>0</v>
      </c>
      <c r="I857" s="57"/>
      <c r="J857" s="57"/>
      <c r="K857" s="57"/>
      <c r="L857" s="57"/>
      <c r="M857" s="58" t="str">
        <f t="shared" si="83"/>
        <v/>
      </c>
      <c r="N857" s="73"/>
      <c r="AC857" s="149"/>
    </row>
    <row r="858" spans="1:29">
      <c r="A858" s="97" t="str">
        <f t="shared" si="81"/>
        <v/>
      </c>
      <c r="B858" s="98" t="str">
        <f t="shared" si="80"/>
        <v/>
      </c>
      <c r="C858" s="99"/>
      <c r="D858" s="137"/>
      <c r="E858" s="100"/>
      <c r="F858" s="57"/>
      <c r="G858" s="58">
        <f t="shared" si="82"/>
        <v>0</v>
      </c>
      <c r="H858" s="58">
        <f>IF(E858="",0,IFERROR(VLOOKUP(E858,档案费管理台账!$D$4:$H$1000,5,0),0))</f>
        <v>0</v>
      </c>
      <c r="I858" s="57"/>
      <c r="J858" s="57"/>
      <c r="K858" s="57"/>
      <c r="L858" s="57"/>
      <c r="M858" s="58" t="str">
        <f t="shared" si="83"/>
        <v/>
      </c>
      <c r="N858" s="73"/>
      <c r="AC858" s="149"/>
    </row>
    <row r="859" spans="1:29">
      <c r="A859" s="97" t="str">
        <f t="shared" si="81"/>
        <v/>
      </c>
      <c r="B859" s="98" t="str">
        <f t="shared" si="80"/>
        <v/>
      </c>
      <c r="C859" s="99"/>
      <c r="D859" s="137"/>
      <c r="E859" s="100"/>
      <c r="F859" s="57"/>
      <c r="G859" s="58">
        <f t="shared" si="82"/>
        <v>0</v>
      </c>
      <c r="H859" s="58">
        <f>IF(E859="",0,IFERROR(VLOOKUP(E859,档案费管理台账!$D$4:$H$1000,5,0),0))</f>
        <v>0</v>
      </c>
      <c r="I859" s="57"/>
      <c r="J859" s="57"/>
      <c r="K859" s="57"/>
      <c r="L859" s="57"/>
      <c r="M859" s="58" t="str">
        <f t="shared" si="83"/>
        <v/>
      </c>
      <c r="N859" s="73"/>
      <c r="AC859" s="149"/>
    </row>
    <row r="860" spans="1:29">
      <c r="A860" s="97" t="str">
        <f t="shared" si="81"/>
        <v/>
      </c>
      <c r="B860" s="98" t="str">
        <f t="shared" si="80"/>
        <v/>
      </c>
      <c r="C860" s="99"/>
      <c r="D860" s="137"/>
      <c r="E860" s="100"/>
      <c r="F860" s="57"/>
      <c r="G860" s="58">
        <f t="shared" si="82"/>
        <v>0</v>
      </c>
      <c r="H860" s="58">
        <f>IF(E860="",0,IFERROR(VLOOKUP(E860,档案费管理台账!$D$4:$H$1000,5,0),0))</f>
        <v>0</v>
      </c>
      <c r="I860" s="57"/>
      <c r="J860" s="57"/>
      <c r="K860" s="57"/>
      <c r="L860" s="57"/>
      <c r="M860" s="58" t="str">
        <f t="shared" si="83"/>
        <v/>
      </c>
      <c r="N860" s="73"/>
      <c r="AC860" s="149"/>
    </row>
    <row r="861" spans="1:29">
      <c r="A861" s="97" t="str">
        <f t="shared" si="81"/>
        <v/>
      </c>
      <c r="B861" s="98" t="str">
        <f t="shared" si="80"/>
        <v/>
      </c>
      <c r="C861" s="99"/>
      <c r="D861" s="137"/>
      <c r="E861" s="100"/>
      <c r="F861" s="57"/>
      <c r="G861" s="58">
        <f t="shared" si="82"/>
        <v>0</v>
      </c>
      <c r="H861" s="58">
        <f>IF(E861="",0,IFERROR(VLOOKUP(E861,档案费管理台账!$D$4:$H$1000,5,0),0))</f>
        <v>0</v>
      </c>
      <c r="I861" s="57"/>
      <c r="J861" s="57"/>
      <c r="K861" s="57"/>
      <c r="L861" s="57"/>
      <c r="M861" s="58" t="str">
        <f t="shared" si="83"/>
        <v/>
      </c>
      <c r="N861" s="73"/>
      <c r="AC861" s="149"/>
    </row>
    <row r="862" spans="1:29">
      <c r="A862" s="97" t="str">
        <f t="shared" si="81"/>
        <v/>
      </c>
      <c r="B862" s="98" t="str">
        <f t="shared" si="80"/>
        <v/>
      </c>
      <c r="C862" s="99"/>
      <c r="D862" s="137"/>
      <c r="E862" s="100"/>
      <c r="F862" s="57"/>
      <c r="G862" s="58">
        <f t="shared" si="82"/>
        <v>0</v>
      </c>
      <c r="H862" s="58">
        <f>IF(E862="",0,IFERROR(VLOOKUP(E862,档案费管理台账!$D$4:$H$1000,5,0),0))</f>
        <v>0</v>
      </c>
      <c r="I862" s="57"/>
      <c r="J862" s="57"/>
      <c r="K862" s="57"/>
      <c r="L862" s="57"/>
      <c r="M862" s="58" t="str">
        <f t="shared" si="83"/>
        <v/>
      </c>
      <c r="N862" s="73"/>
      <c r="AC862" s="149"/>
    </row>
    <row r="863" spans="1:29">
      <c r="A863" s="97" t="str">
        <f t="shared" si="81"/>
        <v/>
      </c>
      <c r="B863" s="98" t="str">
        <f t="shared" si="80"/>
        <v/>
      </c>
      <c r="C863" s="99"/>
      <c r="D863" s="137"/>
      <c r="E863" s="100"/>
      <c r="F863" s="57"/>
      <c r="G863" s="58">
        <f t="shared" si="82"/>
        <v>0</v>
      </c>
      <c r="H863" s="58">
        <f>IF(E863="",0,IFERROR(VLOOKUP(E863,档案费管理台账!$D$4:$H$1000,5,0),0))</f>
        <v>0</v>
      </c>
      <c r="I863" s="57"/>
      <c r="J863" s="57"/>
      <c r="K863" s="57"/>
      <c r="L863" s="57"/>
      <c r="M863" s="58" t="str">
        <f t="shared" si="83"/>
        <v/>
      </c>
      <c r="N863" s="73"/>
      <c r="AC863" s="149"/>
    </row>
    <row r="864" spans="1:29">
      <c r="A864" s="97" t="str">
        <f t="shared" si="81"/>
        <v/>
      </c>
      <c r="B864" s="98" t="str">
        <f t="shared" si="80"/>
        <v/>
      </c>
      <c r="C864" s="99"/>
      <c r="D864" s="137"/>
      <c r="E864" s="100"/>
      <c r="F864" s="57"/>
      <c r="G864" s="58">
        <f t="shared" si="82"/>
        <v>0</v>
      </c>
      <c r="H864" s="58">
        <f>IF(E864="",0,IFERROR(VLOOKUP(E864,档案费管理台账!$D$4:$H$1000,5,0),0))</f>
        <v>0</v>
      </c>
      <c r="I864" s="57"/>
      <c r="J864" s="57"/>
      <c r="K864" s="57"/>
      <c r="L864" s="57"/>
      <c r="M864" s="58" t="str">
        <f t="shared" si="83"/>
        <v/>
      </c>
      <c r="N864" s="73"/>
      <c r="AC864" s="149"/>
    </row>
    <row r="865" spans="1:29">
      <c r="A865" s="97" t="str">
        <f t="shared" si="81"/>
        <v/>
      </c>
      <c r="B865" s="98" t="str">
        <f t="shared" si="80"/>
        <v/>
      </c>
      <c r="C865" s="99"/>
      <c r="D865" s="137"/>
      <c r="E865" s="100"/>
      <c r="F865" s="57"/>
      <c r="G865" s="58">
        <f t="shared" si="82"/>
        <v>0</v>
      </c>
      <c r="H865" s="58">
        <f>IF(E865="",0,IFERROR(VLOOKUP(E865,档案费管理台账!$D$4:$H$1000,5,0),0))</f>
        <v>0</v>
      </c>
      <c r="I865" s="57"/>
      <c r="J865" s="57"/>
      <c r="K865" s="57"/>
      <c r="L865" s="57"/>
      <c r="M865" s="58" t="str">
        <f t="shared" si="83"/>
        <v/>
      </c>
      <c r="N865" s="73"/>
      <c r="AC865" s="149"/>
    </row>
    <row r="866" spans="1:29">
      <c r="A866" s="97" t="str">
        <f t="shared" si="81"/>
        <v/>
      </c>
      <c r="B866" s="98" t="str">
        <f t="shared" si="80"/>
        <v/>
      </c>
      <c r="C866" s="99"/>
      <c r="D866" s="137"/>
      <c r="E866" s="100"/>
      <c r="F866" s="57"/>
      <c r="G866" s="58">
        <f t="shared" si="82"/>
        <v>0</v>
      </c>
      <c r="H866" s="58">
        <f>IF(E866="",0,IFERROR(VLOOKUP(E866,档案费管理台账!$D$4:$H$1000,5,0),0))</f>
        <v>0</v>
      </c>
      <c r="I866" s="57"/>
      <c r="J866" s="57"/>
      <c r="K866" s="57"/>
      <c r="L866" s="57"/>
      <c r="M866" s="58" t="str">
        <f t="shared" si="83"/>
        <v/>
      </c>
      <c r="N866" s="73"/>
      <c r="AC866" s="149"/>
    </row>
    <row r="867" spans="1:29">
      <c r="A867" s="97" t="str">
        <f t="shared" si="81"/>
        <v/>
      </c>
      <c r="B867" s="98" t="str">
        <f t="shared" si="80"/>
        <v/>
      </c>
      <c r="C867" s="99"/>
      <c r="D867" s="137"/>
      <c r="E867" s="100"/>
      <c r="F867" s="57"/>
      <c r="G867" s="58">
        <f t="shared" si="82"/>
        <v>0</v>
      </c>
      <c r="H867" s="58">
        <f>IF(E867="",0,IFERROR(VLOOKUP(E867,档案费管理台账!$D$4:$H$1000,5,0),0))</f>
        <v>0</v>
      </c>
      <c r="I867" s="57"/>
      <c r="J867" s="57"/>
      <c r="K867" s="57"/>
      <c r="L867" s="57"/>
      <c r="M867" s="58" t="str">
        <f t="shared" si="83"/>
        <v/>
      </c>
      <c r="N867" s="73"/>
      <c r="AC867" s="149"/>
    </row>
    <row r="868" spans="1:29">
      <c r="A868" s="97" t="str">
        <f t="shared" si="81"/>
        <v/>
      </c>
      <c r="B868" s="98" t="str">
        <f t="shared" si="80"/>
        <v/>
      </c>
      <c r="C868" s="99"/>
      <c r="D868" s="137"/>
      <c r="E868" s="100"/>
      <c r="F868" s="57"/>
      <c r="G868" s="58">
        <f t="shared" si="82"/>
        <v>0</v>
      </c>
      <c r="H868" s="58">
        <f>IF(E868="",0,IFERROR(VLOOKUP(E868,档案费管理台账!$D$4:$H$1000,5,0),0))</f>
        <v>0</v>
      </c>
      <c r="I868" s="57"/>
      <c r="J868" s="57"/>
      <c r="K868" s="57"/>
      <c r="L868" s="57"/>
      <c r="M868" s="58" t="str">
        <f t="shared" si="83"/>
        <v/>
      </c>
      <c r="N868" s="73"/>
      <c r="AC868" s="149"/>
    </row>
    <row r="869" spans="1:29">
      <c r="A869" s="97" t="str">
        <f t="shared" si="81"/>
        <v/>
      </c>
      <c r="B869" s="98" t="str">
        <f t="shared" si="80"/>
        <v/>
      </c>
      <c r="C869" s="99"/>
      <c r="D869" s="137"/>
      <c r="E869" s="100"/>
      <c r="F869" s="57"/>
      <c r="G869" s="58">
        <f t="shared" si="82"/>
        <v>0</v>
      </c>
      <c r="H869" s="58">
        <f>IF(E869="",0,IFERROR(VLOOKUP(E869,档案费管理台账!$D$4:$H$1000,5,0),0))</f>
        <v>0</v>
      </c>
      <c r="I869" s="57"/>
      <c r="J869" s="57"/>
      <c r="K869" s="57"/>
      <c r="L869" s="57"/>
      <c r="M869" s="58" t="str">
        <f t="shared" si="83"/>
        <v/>
      </c>
      <c r="N869" s="73"/>
      <c r="AC869" s="149"/>
    </row>
    <row r="870" spans="1:29">
      <c r="A870" s="97" t="str">
        <f t="shared" si="81"/>
        <v/>
      </c>
      <c r="B870" s="98" t="str">
        <f t="shared" si="80"/>
        <v/>
      </c>
      <c r="C870" s="99"/>
      <c r="D870" s="137"/>
      <c r="E870" s="100"/>
      <c r="F870" s="57"/>
      <c r="G870" s="58">
        <f t="shared" si="82"/>
        <v>0</v>
      </c>
      <c r="H870" s="58">
        <f>IF(E870="",0,IFERROR(VLOOKUP(E870,档案费管理台账!$D$4:$H$1000,5,0),0))</f>
        <v>0</v>
      </c>
      <c r="I870" s="57"/>
      <c r="J870" s="57"/>
      <c r="K870" s="57"/>
      <c r="L870" s="57"/>
      <c r="M870" s="58" t="str">
        <f t="shared" si="83"/>
        <v/>
      </c>
      <c r="N870" s="73"/>
      <c r="AC870" s="149"/>
    </row>
    <row r="871" spans="1:29">
      <c r="A871" s="97" t="str">
        <f t="shared" si="81"/>
        <v/>
      </c>
      <c r="B871" s="98" t="str">
        <f t="shared" si="80"/>
        <v/>
      </c>
      <c r="C871" s="99"/>
      <c r="D871" s="137"/>
      <c r="E871" s="100"/>
      <c r="F871" s="57"/>
      <c r="G871" s="58">
        <f t="shared" si="82"/>
        <v>0</v>
      </c>
      <c r="H871" s="58">
        <f>IF(E871="",0,IFERROR(VLOOKUP(E871,档案费管理台账!$D$4:$H$1000,5,0),0))</f>
        <v>0</v>
      </c>
      <c r="I871" s="57"/>
      <c r="J871" s="57"/>
      <c r="K871" s="57"/>
      <c r="L871" s="57"/>
      <c r="M871" s="58" t="str">
        <f t="shared" si="83"/>
        <v/>
      </c>
      <c r="N871" s="73"/>
      <c r="AC871" s="149"/>
    </row>
    <row r="872" spans="1:29">
      <c r="A872" s="97" t="str">
        <f t="shared" si="81"/>
        <v/>
      </c>
      <c r="B872" s="98" t="str">
        <f t="shared" si="80"/>
        <v/>
      </c>
      <c r="C872" s="99"/>
      <c r="D872" s="137"/>
      <c r="E872" s="100"/>
      <c r="F872" s="57"/>
      <c r="G872" s="58">
        <f t="shared" si="82"/>
        <v>0</v>
      </c>
      <c r="H872" s="58">
        <f>IF(E872="",0,IFERROR(VLOOKUP(E872,档案费管理台账!$D$4:$H$1000,5,0),0))</f>
        <v>0</v>
      </c>
      <c r="I872" s="57"/>
      <c r="J872" s="57"/>
      <c r="K872" s="57"/>
      <c r="L872" s="57"/>
      <c r="M872" s="58" t="str">
        <f t="shared" si="83"/>
        <v/>
      </c>
      <c r="N872" s="73"/>
      <c r="AC872" s="149"/>
    </row>
    <row r="873" spans="1:29">
      <c r="A873" s="97" t="str">
        <f t="shared" si="81"/>
        <v/>
      </c>
      <c r="B873" s="98" t="str">
        <f t="shared" si="80"/>
        <v/>
      </c>
      <c r="C873" s="99"/>
      <c r="D873" s="137"/>
      <c r="E873" s="100"/>
      <c r="F873" s="57"/>
      <c r="G873" s="58">
        <f t="shared" si="82"/>
        <v>0</v>
      </c>
      <c r="H873" s="58">
        <f>IF(E873="",0,IFERROR(VLOOKUP(E873,档案费管理台账!$D$4:$H$1000,5,0),0))</f>
        <v>0</v>
      </c>
      <c r="I873" s="57"/>
      <c r="J873" s="57"/>
      <c r="K873" s="57"/>
      <c r="L873" s="57"/>
      <c r="M873" s="58" t="str">
        <f t="shared" si="83"/>
        <v/>
      </c>
      <c r="N873" s="73"/>
      <c r="AC873" s="149"/>
    </row>
    <row r="874" spans="1:29">
      <c r="A874" s="97" t="str">
        <f t="shared" si="81"/>
        <v/>
      </c>
      <c r="B874" s="98" t="str">
        <f t="shared" si="80"/>
        <v/>
      </c>
      <c r="C874" s="99"/>
      <c r="D874" s="137"/>
      <c r="E874" s="100"/>
      <c r="F874" s="57"/>
      <c r="G874" s="58">
        <f t="shared" si="82"/>
        <v>0</v>
      </c>
      <c r="H874" s="58">
        <f>IF(E874="",0,IFERROR(VLOOKUP(E874,档案费管理台账!$D$4:$H$1000,5,0),0))</f>
        <v>0</v>
      </c>
      <c r="I874" s="57"/>
      <c r="J874" s="57"/>
      <c r="K874" s="57"/>
      <c r="L874" s="57"/>
      <c r="M874" s="58" t="str">
        <f t="shared" si="83"/>
        <v/>
      </c>
      <c r="N874" s="73"/>
      <c r="AC874" s="149"/>
    </row>
    <row r="875" spans="1:29">
      <c r="A875" s="97" t="str">
        <f t="shared" si="81"/>
        <v/>
      </c>
      <c r="B875" s="98" t="str">
        <f t="shared" si="80"/>
        <v/>
      </c>
      <c r="C875" s="99"/>
      <c r="D875" s="137"/>
      <c r="E875" s="100"/>
      <c r="F875" s="57"/>
      <c r="G875" s="58">
        <f t="shared" si="82"/>
        <v>0</v>
      </c>
      <c r="H875" s="58">
        <f>IF(E875="",0,IFERROR(VLOOKUP(E875,档案费管理台账!$D$4:$H$1000,5,0),0))</f>
        <v>0</v>
      </c>
      <c r="I875" s="57"/>
      <c r="J875" s="57"/>
      <c r="K875" s="57"/>
      <c r="L875" s="57"/>
      <c r="M875" s="58" t="str">
        <f t="shared" si="83"/>
        <v/>
      </c>
      <c r="N875" s="73"/>
      <c r="AC875" s="149"/>
    </row>
    <row r="876" spans="1:29">
      <c r="A876" s="97" t="str">
        <f t="shared" si="81"/>
        <v/>
      </c>
      <c r="B876" s="98" t="str">
        <f t="shared" ref="B876:B939" si="84">IF(C876="","",MONTH(C876)&amp;"月")</f>
        <v/>
      </c>
      <c r="C876" s="99"/>
      <c r="D876" s="137"/>
      <c r="E876" s="100"/>
      <c r="F876" s="57"/>
      <c r="G876" s="58">
        <f t="shared" si="82"/>
        <v>0</v>
      </c>
      <c r="H876" s="58">
        <f>IF(E876="",0,IFERROR(VLOOKUP(E876,档案费管理台账!$D$4:$H$1000,5,0),0))</f>
        <v>0</v>
      </c>
      <c r="I876" s="57"/>
      <c r="J876" s="57"/>
      <c r="K876" s="57"/>
      <c r="L876" s="57"/>
      <c r="M876" s="58" t="str">
        <f t="shared" si="83"/>
        <v/>
      </c>
      <c r="N876" s="73"/>
      <c r="AC876" s="149"/>
    </row>
    <row r="877" spans="1:29">
      <c r="A877" s="97" t="str">
        <f t="shared" ref="A877:A940" si="85">IF(C877="","",ROW()-42)</f>
        <v/>
      </c>
      <c r="B877" s="98" t="str">
        <f t="shared" si="84"/>
        <v/>
      </c>
      <c r="C877" s="99"/>
      <c r="D877" s="137"/>
      <c r="E877" s="100"/>
      <c r="F877" s="57"/>
      <c r="G877" s="58">
        <f t="shared" ref="G877:G940" si="86">IF(F877="",0,F877*$K$41)</f>
        <v>0</v>
      </c>
      <c r="H877" s="58">
        <f>IF(E877="",0,IFERROR(VLOOKUP(E877,档案费管理台账!$D$4:$H$1000,5,0),0))</f>
        <v>0</v>
      </c>
      <c r="I877" s="57"/>
      <c r="J877" s="57"/>
      <c r="K877" s="57"/>
      <c r="L877" s="57"/>
      <c r="M877" s="58" t="str">
        <f t="shared" ref="M877:M940" si="87">IF(C877="","",ROUND(M876+G877-I877-J877-K877-L877-H877,2))</f>
        <v/>
      </c>
      <c r="N877" s="73"/>
      <c r="AC877" s="149"/>
    </row>
    <row r="878" spans="1:29">
      <c r="A878" s="97" t="str">
        <f t="shared" si="85"/>
        <v/>
      </c>
      <c r="B878" s="98" t="str">
        <f t="shared" si="84"/>
        <v/>
      </c>
      <c r="C878" s="99"/>
      <c r="D878" s="137"/>
      <c r="E878" s="100"/>
      <c r="F878" s="57"/>
      <c r="G878" s="58">
        <f t="shared" si="86"/>
        <v>0</v>
      </c>
      <c r="H878" s="58">
        <f>IF(E878="",0,IFERROR(VLOOKUP(E878,档案费管理台账!$D$4:$H$1000,5,0),0))</f>
        <v>0</v>
      </c>
      <c r="I878" s="57"/>
      <c r="J878" s="57"/>
      <c r="K878" s="57"/>
      <c r="L878" s="57"/>
      <c r="M878" s="58" t="str">
        <f t="shared" si="87"/>
        <v/>
      </c>
      <c r="N878" s="73"/>
      <c r="AC878" s="149"/>
    </row>
    <row r="879" spans="1:29">
      <c r="A879" s="97" t="str">
        <f t="shared" si="85"/>
        <v/>
      </c>
      <c r="B879" s="98" t="str">
        <f t="shared" si="84"/>
        <v/>
      </c>
      <c r="C879" s="99"/>
      <c r="D879" s="137"/>
      <c r="E879" s="100"/>
      <c r="F879" s="57"/>
      <c r="G879" s="58">
        <f t="shared" si="86"/>
        <v>0</v>
      </c>
      <c r="H879" s="58">
        <f>IF(E879="",0,IFERROR(VLOOKUP(E879,档案费管理台账!$D$4:$H$1000,5,0),0))</f>
        <v>0</v>
      </c>
      <c r="I879" s="57"/>
      <c r="J879" s="57"/>
      <c r="K879" s="57"/>
      <c r="L879" s="57"/>
      <c r="M879" s="58" t="str">
        <f t="shared" si="87"/>
        <v/>
      </c>
      <c r="N879" s="73"/>
      <c r="AC879" s="149"/>
    </row>
    <row r="880" spans="1:29">
      <c r="A880" s="97" t="str">
        <f t="shared" si="85"/>
        <v/>
      </c>
      <c r="B880" s="98" t="str">
        <f t="shared" si="84"/>
        <v/>
      </c>
      <c r="C880" s="99"/>
      <c r="D880" s="137"/>
      <c r="E880" s="100"/>
      <c r="F880" s="57"/>
      <c r="G880" s="58">
        <f t="shared" si="86"/>
        <v>0</v>
      </c>
      <c r="H880" s="58">
        <f>IF(E880="",0,IFERROR(VLOOKUP(E880,档案费管理台账!$D$4:$H$1000,5,0),0))</f>
        <v>0</v>
      </c>
      <c r="I880" s="57"/>
      <c r="J880" s="57"/>
      <c r="K880" s="57"/>
      <c r="L880" s="57"/>
      <c r="M880" s="58" t="str">
        <f t="shared" si="87"/>
        <v/>
      </c>
      <c r="N880" s="73"/>
      <c r="AC880" s="149"/>
    </row>
    <row r="881" spans="1:29">
      <c r="A881" s="97" t="str">
        <f t="shared" si="85"/>
        <v/>
      </c>
      <c r="B881" s="98" t="str">
        <f t="shared" si="84"/>
        <v/>
      </c>
      <c r="C881" s="99"/>
      <c r="D881" s="137"/>
      <c r="E881" s="100"/>
      <c r="F881" s="57"/>
      <c r="G881" s="58">
        <f t="shared" si="86"/>
        <v>0</v>
      </c>
      <c r="H881" s="58">
        <f>IF(E881="",0,IFERROR(VLOOKUP(E881,档案费管理台账!$D$4:$H$1000,5,0),0))</f>
        <v>0</v>
      </c>
      <c r="I881" s="57"/>
      <c r="J881" s="57"/>
      <c r="K881" s="57"/>
      <c r="L881" s="57"/>
      <c r="M881" s="58" t="str">
        <f t="shared" si="87"/>
        <v/>
      </c>
      <c r="N881" s="73"/>
      <c r="AC881" s="149"/>
    </row>
    <row r="882" spans="1:29">
      <c r="A882" s="97" t="str">
        <f t="shared" si="85"/>
        <v/>
      </c>
      <c r="B882" s="98" t="str">
        <f t="shared" si="84"/>
        <v/>
      </c>
      <c r="C882" s="99"/>
      <c r="D882" s="137"/>
      <c r="E882" s="100"/>
      <c r="F882" s="57"/>
      <c r="G882" s="58">
        <f t="shared" si="86"/>
        <v>0</v>
      </c>
      <c r="H882" s="58">
        <f>IF(E882="",0,IFERROR(VLOOKUP(E882,档案费管理台账!$D$4:$H$1000,5,0),0))</f>
        <v>0</v>
      </c>
      <c r="I882" s="57"/>
      <c r="J882" s="57"/>
      <c r="K882" s="57"/>
      <c r="L882" s="57"/>
      <c r="M882" s="58" t="str">
        <f t="shared" si="87"/>
        <v/>
      </c>
      <c r="N882" s="73"/>
      <c r="AC882" s="149"/>
    </row>
    <row r="883" spans="1:29">
      <c r="A883" s="97" t="str">
        <f t="shared" si="85"/>
        <v/>
      </c>
      <c r="B883" s="98" t="str">
        <f t="shared" si="84"/>
        <v/>
      </c>
      <c r="C883" s="99"/>
      <c r="D883" s="137"/>
      <c r="E883" s="100"/>
      <c r="F883" s="57"/>
      <c r="G883" s="58">
        <f t="shared" si="86"/>
        <v>0</v>
      </c>
      <c r="H883" s="58">
        <f>IF(E883="",0,IFERROR(VLOOKUP(E883,档案费管理台账!$D$4:$H$1000,5,0),0))</f>
        <v>0</v>
      </c>
      <c r="I883" s="57"/>
      <c r="J883" s="57"/>
      <c r="K883" s="57"/>
      <c r="L883" s="57"/>
      <c r="M883" s="58" t="str">
        <f t="shared" si="87"/>
        <v/>
      </c>
      <c r="N883" s="73"/>
      <c r="AC883" s="149"/>
    </row>
    <row r="884" spans="1:29">
      <c r="A884" s="97" t="str">
        <f t="shared" si="85"/>
        <v/>
      </c>
      <c r="B884" s="98" t="str">
        <f t="shared" si="84"/>
        <v/>
      </c>
      <c r="C884" s="99"/>
      <c r="D884" s="137"/>
      <c r="E884" s="100"/>
      <c r="F884" s="57"/>
      <c r="G884" s="58">
        <f t="shared" si="86"/>
        <v>0</v>
      </c>
      <c r="H884" s="58">
        <f>IF(E884="",0,IFERROR(VLOOKUP(E884,档案费管理台账!$D$4:$H$1000,5,0),0))</f>
        <v>0</v>
      </c>
      <c r="I884" s="57"/>
      <c r="J884" s="57"/>
      <c r="K884" s="57"/>
      <c r="L884" s="57"/>
      <c r="M884" s="58" t="str">
        <f t="shared" si="87"/>
        <v/>
      </c>
      <c r="N884" s="73"/>
      <c r="AC884" s="149"/>
    </row>
    <row r="885" spans="1:29">
      <c r="A885" s="97" t="str">
        <f t="shared" si="85"/>
        <v/>
      </c>
      <c r="B885" s="98" t="str">
        <f t="shared" si="84"/>
        <v/>
      </c>
      <c r="C885" s="99"/>
      <c r="D885" s="137"/>
      <c r="E885" s="100"/>
      <c r="F885" s="57"/>
      <c r="G885" s="58">
        <f t="shared" si="86"/>
        <v>0</v>
      </c>
      <c r="H885" s="58">
        <f>IF(E885="",0,IFERROR(VLOOKUP(E885,档案费管理台账!$D$4:$H$1000,5,0),0))</f>
        <v>0</v>
      </c>
      <c r="I885" s="57"/>
      <c r="J885" s="57"/>
      <c r="K885" s="57"/>
      <c r="L885" s="57"/>
      <c r="M885" s="58" t="str">
        <f t="shared" si="87"/>
        <v/>
      </c>
      <c r="N885" s="73"/>
      <c r="AC885" s="149"/>
    </row>
    <row r="886" spans="1:29">
      <c r="A886" s="97" t="str">
        <f t="shared" si="85"/>
        <v/>
      </c>
      <c r="B886" s="98" t="str">
        <f t="shared" si="84"/>
        <v/>
      </c>
      <c r="C886" s="99"/>
      <c r="D886" s="137"/>
      <c r="E886" s="100"/>
      <c r="F886" s="57"/>
      <c r="G886" s="58">
        <f t="shared" si="86"/>
        <v>0</v>
      </c>
      <c r="H886" s="58">
        <f>IF(E886="",0,IFERROR(VLOOKUP(E886,档案费管理台账!$D$4:$H$1000,5,0),0))</f>
        <v>0</v>
      </c>
      <c r="I886" s="57"/>
      <c r="J886" s="57"/>
      <c r="K886" s="57"/>
      <c r="L886" s="57"/>
      <c r="M886" s="58" t="str">
        <f t="shared" si="87"/>
        <v/>
      </c>
      <c r="N886" s="73"/>
      <c r="AC886" s="149"/>
    </row>
    <row r="887" spans="1:29">
      <c r="A887" s="97" t="str">
        <f t="shared" si="85"/>
        <v/>
      </c>
      <c r="B887" s="98" t="str">
        <f t="shared" si="84"/>
        <v/>
      </c>
      <c r="C887" s="99"/>
      <c r="D887" s="137"/>
      <c r="E887" s="100"/>
      <c r="F887" s="57"/>
      <c r="G887" s="58">
        <f t="shared" si="86"/>
        <v>0</v>
      </c>
      <c r="H887" s="58">
        <f>IF(E887="",0,IFERROR(VLOOKUP(E887,档案费管理台账!$D$4:$H$1000,5,0),0))</f>
        <v>0</v>
      </c>
      <c r="I887" s="57"/>
      <c r="J887" s="57"/>
      <c r="K887" s="57"/>
      <c r="L887" s="57"/>
      <c r="M887" s="58" t="str">
        <f t="shared" si="87"/>
        <v/>
      </c>
      <c r="N887" s="73"/>
      <c r="AC887" s="149"/>
    </row>
    <row r="888" spans="1:29">
      <c r="A888" s="97" t="str">
        <f t="shared" si="85"/>
        <v/>
      </c>
      <c r="B888" s="98" t="str">
        <f t="shared" si="84"/>
        <v/>
      </c>
      <c r="C888" s="99"/>
      <c r="D888" s="137"/>
      <c r="E888" s="100"/>
      <c r="F888" s="57"/>
      <c r="G888" s="58">
        <f t="shared" si="86"/>
        <v>0</v>
      </c>
      <c r="H888" s="58">
        <f>IF(E888="",0,IFERROR(VLOOKUP(E888,档案费管理台账!$D$4:$H$1000,5,0),0))</f>
        <v>0</v>
      </c>
      <c r="I888" s="57"/>
      <c r="J888" s="57"/>
      <c r="K888" s="57"/>
      <c r="L888" s="57"/>
      <c r="M888" s="58" t="str">
        <f t="shared" si="87"/>
        <v/>
      </c>
      <c r="N888" s="73"/>
      <c r="AC888" s="149"/>
    </row>
    <row r="889" spans="1:29">
      <c r="A889" s="97" t="str">
        <f t="shared" si="85"/>
        <v/>
      </c>
      <c r="B889" s="98" t="str">
        <f t="shared" si="84"/>
        <v/>
      </c>
      <c r="C889" s="99"/>
      <c r="D889" s="137"/>
      <c r="E889" s="100"/>
      <c r="F889" s="57"/>
      <c r="G889" s="58">
        <f t="shared" si="86"/>
        <v>0</v>
      </c>
      <c r="H889" s="58">
        <f>IF(E889="",0,IFERROR(VLOOKUP(E889,档案费管理台账!$D$4:$H$1000,5,0),0))</f>
        <v>0</v>
      </c>
      <c r="I889" s="57"/>
      <c r="J889" s="57"/>
      <c r="K889" s="57"/>
      <c r="L889" s="57"/>
      <c r="M889" s="58" t="str">
        <f t="shared" si="87"/>
        <v/>
      </c>
      <c r="N889" s="73"/>
      <c r="AC889" s="149"/>
    </row>
    <row r="890" spans="1:29">
      <c r="A890" s="97" t="str">
        <f t="shared" si="85"/>
        <v/>
      </c>
      <c r="B890" s="98" t="str">
        <f t="shared" si="84"/>
        <v/>
      </c>
      <c r="C890" s="99"/>
      <c r="D890" s="137"/>
      <c r="E890" s="100"/>
      <c r="F890" s="57"/>
      <c r="G890" s="58">
        <f t="shared" si="86"/>
        <v>0</v>
      </c>
      <c r="H890" s="58">
        <f>IF(E890="",0,IFERROR(VLOOKUP(E890,档案费管理台账!$D$4:$H$1000,5,0),0))</f>
        <v>0</v>
      </c>
      <c r="I890" s="57"/>
      <c r="J890" s="57"/>
      <c r="K890" s="57"/>
      <c r="L890" s="57"/>
      <c r="M890" s="58" t="str">
        <f t="shared" si="87"/>
        <v/>
      </c>
      <c r="N890" s="73"/>
      <c r="AC890" s="149"/>
    </row>
    <row r="891" spans="1:29">
      <c r="A891" s="97" t="str">
        <f t="shared" si="85"/>
        <v/>
      </c>
      <c r="B891" s="98" t="str">
        <f t="shared" si="84"/>
        <v/>
      </c>
      <c r="C891" s="99"/>
      <c r="D891" s="137"/>
      <c r="E891" s="100"/>
      <c r="F891" s="57"/>
      <c r="G891" s="58">
        <f t="shared" si="86"/>
        <v>0</v>
      </c>
      <c r="H891" s="58">
        <f>IF(E891="",0,IFERROR(VLOOKUP(E891,档案费管理台账!$D$4:$H$1000,5,0),0))</f>
        <v>0</v>
      </c>
      <c r="I891" s="57"/>
      <c r="J891" s="57"/>
      <c r="K891" s="57"/>
      <c r="L891" s="57"/>
      <c r="M891" s="58" t="str">
        <f t="shared" si="87"/>
        <v/>
      </c>
      <c r="N891" s="73"/>
      <c r="AC891" s="149"/>
    </row>
    <row r="892" spans="1:29">
      <c r="A892" s="97" t="str">
        <f t="shared" si="85"/>
        <v/>
      </c>
      <c r="B892" s="98" t="str">
        <f t="shared" si="84"/>
        <v/>
      </c>
      <c r="C892" s="99"/>
      <c r="D892" s="137"/>
      <c r="E892" s="100"/>
      <c r="F892" s="57"/>
      <c r="G892" s="58">
        <f t="shared" si="86"/>
        <v>0</v>
      </c>
      <c r="H892" s="58">
        <f>IF(E892="",0,IFERROR(VLOOKUP(E892,档案费管理台账!$D$4:$H$1000,5,0),0))</f>
        <v>0</v>
      </c>
      <c r="I892" s="57"/>
      <c r="J892" s="57"/>
      <c r="K892" s="57"/>
      <c r="L892" s="57"/>
      <c r="M892" s="58" t="str">
        <f t="shared" si="87"/>
        <v/>
      </c>
      <c r="N892" s="73"/>
      <c r="AC892" s="149"/>
    </row>
    <row r="893" spans="1:29">
      <c r="A893" s="97" t="str">
        <f t="shared" si="85"/>
        <v/>
      </c>
      <c r="B893" s="98" t="str">
        <f t="shared" si="84"/>
        <v/>
      </c>
      <c r="C893" s="99"/>
      <c r="D893" s="137"/>
      <c r="E893" s="100"/>
      <c r="F893" s="57"/>
      <c r="G893" s="58">
        <f t="shared" si="86"/>
        <v>0</v>
      </c>
      <c r="H893" s="58">
        <f>IF(E893="",0,IFERROR(VLOOKUP(E893,档案费管理台账!$D$4:$H$1000,5,0),0))</f>
        <v>0</v>
      </c>
      <c r="I893" s="57"/>
      <c r="J893" s="57"/>
      <c r="K893" s="57"/>
      <c r="L893" s="57"/>
      <c r="M893" s="58" t="str">
        <f t="shared" si="87"/>
        <v/>
      </c>
      <c r="N893" s="73"/>
      <c r="AC893" s="149"/>
    </row>
    <row r="894" spans="1:29">
      <c r="A894" s="97" t="str">
        <f t="shared" si="85"/>
        <v/>
      </c>
      <c r="B894" s="98" t="str">
        <f t="shared" si="84"/>
        <v/>
      </c>
      <c r="C894" s="99"/>
      <c r="D894" s="137"/>
      <c r="E894" s="100"/>
      <c r="F894" s="57"/>
      <c r="G894" s="58">
        <f t="shared" si="86"/>
        <v>0</v>
      </c>
      <c r="H894" s="58">
        <f>IF(E894="",0,IFERROR(VLOOKUP(E894,档案费管理台账!$D$4:$H$1000,5,0),0))</f>
        <v>0</v>
      </c>
      <c r="I894" s="57"/>
      <c r="J894" s="57"/>
      <c r="K894" s="57"/>
      <c r="L894" s="57"/>
      <c r="M894" s="58" t="str">
        <f t="shared" si="87"/>
        <v/>
      </c>
      <c r="N894" s="73"/>
      <c r="AC894" s="149"/>
    </row>
    <row r="895" spans="1:29">
      <c r="A895" s="97" t="str">
        <f t="shared" si="85"/>
        <v/>
      </c>
      <c r="B895" s="98" t="str">
        <f t="shared" si="84"/>
        <v/>
      </c>
      <c r="C895" s="99"/>
      <c r="D895" s="137"/>
      <c r="E895" s="100"/>
      <c r="F895" s="57"/>
      <c r="G895" s="58">
        <f t="shared" si="86"/>
        <v>0</v>
      </c>
      <c r="H895" s="58">
        <f>IF(E895="",0,IFERROR(VLOOKUP(E895,档案费管理台账!$D$4:$H$1000,5,0),0))</f>
        <v>0</v>
      </c>
      <c r="I895" s="57"/>
      <c r="J895" s="57"/>
      <c r="K895" s="57"/>
      <c r="L895" s="57"/>
      <c r="M895" s="58" t="str">
        <f t="shared" si="87"/>
        <v/>
      </c>
      <c r="N895" s="73"/>
      <c r="AC895" s="149"/>
    </row>
    <row r="896" spans="1:29">
      <c r="A896" s="97" t="str">
        <f t="shared" si="85"/>
        <v/>
      </c>
      <c r="B896" s="98" t="str">
        <f t="shared" si="84"/>
        <v/>
      </c>
      <c r="C896" s="99"/>
      <c r="D896" s="137"/>
      <c r="E896" s="100"/>
      <c r="F896" s="57"/>
      <c r="G896" s="58">
        <f t="shared" si="86"/>
        <v>0</v>
      </c>
      <c r="H896" s="58">
        <f>IF(E896="",0,IFERROR(VLOOKUP(E896,档案费管理台账!$D$4:$H$1000,5,0),0))</f>
        <v>0</v>
      </c>
      <c r="I896" s="57"/>
      <c r="J896" s="57"/>
      <c r="K896" s="57"/>
      <c r="L896" s="57"/>
      <c r="M896" s="58" t="str">
        <f t="shared" si="87"/>
        <v/>
      </c>
      <c r="N896" s="73"/>
      <c r="AC896" s="149"/>
    </row>
    <row r="897" spans="1:29">
      <c r="A897" s="97" t="str">
        <f t="shared" si="85"/>
        <v/>
      </c>
      <c r="B897" s="98" t="str">
        <f t="shared" si="84"/>
        <v/>
      </c>
      <c r="C897" s="99"/>
      <c r="D897" s="137"/>
      <c r="E897" s="100"/>
      <c r="F897" s="57"/>
      <c r="G897" s="58">
        <f t="shared" si="86"/>
        <v>0</v>
      </c>
      <c r="H897" s="58">
        <f>IF(E897="",0,IFERROR(VLOOKUP(E897,档案费管理台账!$D$4:$H$1000,5,0),0))</f>
        <v>0</v>
      </c>
      <c r="I897" s="57"/>
      <c r="J897" s="57"/>
      <c r="K897" s="57"/>
      <c r="L897" s="57"/>
      <c r="M897" s="58" t="str">
        <f t="shared" si="87"/>
        <v/>
      </c>
      <c r="N897" s="73"/>
      <c r="AC897" s="149"/>
    </row>
    <row r="898" spans="1:29">
      <c r="A898" s="97" t="str">
        <f t="shared" si="85"/>
        <v/>
      </c>
      <c r="B898" s="98" t="str">
        <f t="shared" si="84"/>
        <v/>
      </c>
      <c r="C898" s="99"/>
      <c r="D898" s="137"/>
      <c r="E898" s="100"/>
      <c r="F898" s="57"/>
      <c r="G898" s="58">
        <f t="shared" si="86"/>
        <v>0</v>
      </c>
      <c r="H898" s="58">
        <f>IF(E898="",0,IFERROR(VLOOKUP(E898,档案费管理台账!$D$4:$H$1000,5,0),0))</f>
        <v>0</v>
      </c>
      <c r="I898" s="57"/>
      <c r="J898" s="57"/>
      <c r="K898" s="57"/>
      <c r="L898" s="57"/>
      <c r="M898" s="58" t="str">
        <f t="shared" si="87"/>
        <v/>
      </c>
      <c r="N898" s="73"/>
      <c r="AC898" s="149"/>
    </row>
    <row r="899" spans="1:29">
      <c r="A899" s="97" t="str">
        <f t="shared" si="85"/>
        <v/>
      </c>
      <c r="B899" s="98" t="str">
        <f t="shared" si="84"/>
        <v/>
      </c>
      <c r="C899" s="99"/>
      <c r="D899" s="137"/>
      <c r="E899" s="100"/>
      <c r="F899" s="57"/>
      <c r="G899" s="58">
        <f t="shared" si="86"/>
        <v>0</v>
      </c>
      <c r="H899" s="58">
        <f>IF(E899="",0,IFERROR(VLOOKUP(E899,档案费管理台账!$D$4:$H$1000,5,0),0))</f>
        <v>0</v>
      </c>
      <c r="I899" s="57"/>
      <c r="J899" s="57"/>
      <c r="K899" s="57"/>
      <c r="L899" s="57"/>
      <c r="M899" s="58" t="str">
        <f t="shared" si="87"/>
        <v/>
      </c>
      <c r="N899" s="73"/>
      <c r="AC899" s="149"/>
    </row>
    <row r="900" spans="1:29">
      <c r="A900" s="97" t="str">
        <f t="shared" si="85"/>
        <v/>
      </c>
      <c r="B900" s="98" t="str">
        <f t="shared" si="84"/>
        <v/>
      </c>
      <c r="C900" s="99"/>
      <c r="D900" s="137"/>
      <c r="E900" s="100"/>
      <c r="F900" s="57"/>
      <c r="G900" s="58">
        <f t="shared" si="86"/>
        <v>0</v>
      </c>
      <c r="H900" s="58">
        <f>IF(E900="",0,IFERROR(VLOOKUP(E900,档案费管理台账!$D$4:$H$1000,5,0),0))</f>
        <v>0</v>
      </c>
      <c r="I900" s="57"/>
      <c r="J900" s="57"/>
      <c r="K900" s="57"/>
      <c r="L900" s="57"/>
      <c r="M900" s="58" t="str">
        <f t="shared" si="87"/>
        <v/>
      </c>
      <c r="N900" s="73"/>
      <c r="AC900" s="149"/>
    </row>
    <row r="901" spans="1:29">
      <c r="A901" s="97" t="str">
        <f t="shared" si="85"/>
        <v/>
      </c>
      <c r="B901" s="98" t="str">
        <f t="shared" si="84"/>
        <v/>
      </c>
      <c r="C901" s="99"/>
      <c r="D901" s="137"/>
      <c r="E901" s="100"/>
      <c r="F901" s="57"/>
      <c r="G901" s="58">
        <f t="shared" si="86"/>
        <v>0</v>
      </c>
      <c r="H901" s="58">
        <f>IF(E901="",0,IFERROR(VLOOKUP(E901,档案费管理台账!$D$4:$H$1000,5,0),0))</f>
        <v>0</v>
      </c>
      <c r="I901" s="57"/>
      <c r="J901" s="57"/>
      <c r="K901" s="57"/>
      <c r="L901" s="57"/>
      <c r="M901" s="58" t="str">
        <f t="shared" si="87"/>
        <v/>
      </c>
      <c r="N901" s="73"/>
      <c r="AC901" s="149"/>
    </row>
    <row r="902" spans="1:29">
      <c r="A902" s="97" t="str">
        <f t="shared" si="85"/>
        <v/>
      </c>
      <c r="B902" s="98" t="str">
        <f t="shared" si="84"/>
        <v/>
      </c>
      <c r="C902" s="99"/>
      <c r="D902" s="137"/>
      <c r="E902" s="100"/>
      <c r="F902" s="57"/>
      <c r="G902" s="58">
        <f t="shared" si="86"/>
        <v>0</v>
      </c>
      <c r="H902" s="58">
        <f>IF(E902="",0,IFERROR(VLOOKUP(E902,档案费管理台账!$D$4:$H$1000,5,0),0))</f>
        <v>0</v>
      </c>
      <c r="I902" s="57"/>
      <c r="J902" s="57"/>
      <c r="K902" s="57"/>
      <c r="L902" s="57"/>
      <c r="M902" s="58" t="str">
        <f t="shared" si="87"/>
        <v/>
      </c>
      <c r="N902" s="73"/>
      <c r="AC902" s="149"/>
    </row>
    <row r="903" spans="1:29">
      <c r="A903" s="97" t="str">
        <f t="shared" si="85"/>
        <v/>
      </c>
      <c r="B903" s="98" t="str">
        <f t="shared" si="84"/>
        <v/>
      </c>
      <c r="C903" s="99"/>
      <c r="D903" s="137"/>
      <c r="E903" s="100"/>
      <c r="F903" s="57"/>
      <c r="G903" s="58">
        <f t="shared" si="86"/>
        <v>0</v>
      </c>
      <c r="H903" s="58">
        <f>IF(E903="",0,IFERROR(VLOOKUP(E903,档案费管理台账!$D$4:$H$1000,5,0),0))</f>
        <v>0</v>
      </c>
      <c r="I903" s="57"/>
      <c r="J903" s="57"/>
      <c r="K903" s="57"/>
      <c r="L903" s="57"/>
      <c r="M903" s="58" t="str">
        <f t="shared" si="87"/>
        <v/>
      </c>
      <c r="N903" s="73"/>
      <c r="AC903" s="149"/>
    </row>
    <row r="904" spans="1:29">
      <c r="A904" s="97" t="str">
        <f t="shared" si="85"/>
        <v/>
      </c>
      <c r="B904" s="98" t="str">
        <f t="shared" si="84"/>
        <v/>
      </c>
      <c r="C904" s="99"/>
      <c r="D904" s="137"/>
      <c r="E904" s="100"/>
      <c r="F904" s="57"/>
      <c r="G904" s="58">
        <f t="shared" si="86"/>
        <v>0</v>
      </c>
      <c r="H904" s="58">
        <f>IF(E904="",0,IFERROR(VLOOKUP(E904,档案费管理台账!$D$4:$H$1000,5,0),0))</f>
        <v>0</v>
      </c>
      <c r="I904" s="57"/>
      <c r="J904" s="57"/>
      <c r="K904" s="57"/>
      <c r="L904" s="57"/>
      <c r="M904" s="58" t="str">
        <f t="shared" si="87"/>
        <v/>
      </c>
      <c r="N904" s="73"/>
      <c r="AC904" s="149"/>
    </row>
    <row r="905" spans="1:29">
      <c r="A905" s="97" t="str">
        <f t="shared" si="85"/>
        <v/>
      </c>
      <c r="B905" s="98" t="str">
        <f t="shared" si="84"/>
        <v/>
      </c>
      <c r="C905" s="99"/>
      <c r="D905" s="137"/>
      <c r="E905" s="100"/>
      <c r="F905" s="57"/>
      <c r="G905" s="58">
        <f t="shared" si="86"/>
        <v>0</v>
      </c>
      <c r="H905" s="58">
        <f>IF(E905="",0,IFERROR(VLOOKUP(E905,档案费管理台账!$D$4:$H$1000,5,0),0))</f>
        <v>0</v>
      </c>
      <c r="I905" s="57"/>
      <c r="J905" s="57"/>
      <c r="K905" s="57"/>
      <c r="L905" s="57"/>
      <c r="M905" s="58" t="str">
        <f t="shared" si="87"/>
        <v/>
      </c>
      <c r="N905" s="73"/>
      <c r="AC905" s="149"/>
    </row>
    <row r="906" spans="1:29">
      <c r="A906" s="97" t="str">
        <f t="shared" si="85"/>
        <v/>
      </c>
      <c r="B906" s="98" t="str">
        <f t="shared" si="84"/>
        <v/>
      </c>
      <c r="C906" s="99"/>
      <c r="D906" s="137"/>
      <c r="E906" s="100"/>
      <c r="F906" s="57"/>
      <c r="G906" s="58">
        <f t="shared" si="86"/>
        <v>0</v>
      </c>
      <c r="H906" s="58">
        <f>IF(E906="",0,IFERROR(VLOOKUP(E906,档案费管理台账!$D$4:$H$1000,5,0),0))</f>
        <v>0</v>
      </c>
      <c r="I906" s="57"/>
      <c r="J906" s="57"/>
      <c r="K906" s="57"/>
      <c r="L906" s="57"/>
      <c r="M906" s="58" t="str">
        <f t="shared" si="87"/>
        <v/>
      </c>
      <c r="N906" s="73"/>
      <c r="AC906" s="149"/>
    </row>
    <row r="907" spans="1:29">
      <c r="A907" s="97" t="str">
        <f t="shared" si="85"/>
        <v/>
      </c>
      <c r="B907" s="98" t="str">
        <f t="shared" si="84"/>
        <v/>
      </c>
      <c r="C907" s="99"/>
      <c r="D907" s="137"/>
      <c r="E907" s="100"/>
      <c r="F907" s="57"/>
      <c r="G907" s="58">
        <f t="shared" si="86"/>
        <v>0</v>
      </c>
      <c r="H907" s="58">
        <f>IF(E907="",0,IFERROR(VLOOKUP(E907,档案费管理台账!$D$4:$H$1000,5,0),0))</f>
        <v>0</v>
      </c>
      <c r="I907" s="57"/>
      <c r="J907" s="57"/>
      <c r="K907" s="57"/>
      <c r="L907" s="57"/>
      <c r="M907" s="58" t="str">
        <f t="shared" si="87"/>
        <v/>
      </c>
      <c r="N907" s="73"/>
      <c r="AC907" s="149"/>
    </row>
    <row r="908" spans="1:29">
      <c r="A908" s="97" t="str">
        <f t="shared" si="85"/>
        <v/>
      </c>
      <c r="B908" s="98" t="str">
        <f t="shared" si="84"/>
        <v/>
      </c>
      <c r="C908" s="99"/>
      <c r="D908" s="137"/>
      <c r="E908" s="100"/>
      <c r="F908" s="57"/>
      <c r="G908" s="58">
        <f t="shared" si="86"/>
        <v>0</v>
      </c>
      <c r="H908" s="58">
        <f>IF(E908="",0,IFERROR(VLOOKUP(E908,档案费管理台账!$D$4:$H$1000,5,0),0))</f>
        <v>0</v>
      </c>
      <c r="I908" s="57"/>
      <c r="J908" s="57"/>
      <c r="K908" s="57"/>
      <c r="L908" s="57"/>
      <c r="M908" s="58" t="str">
        <f t="shared" si="87"/>
        <v/>
      </c>
      <c r="N908" s="73"/>
      <c r="AC908" s="149"/>
    </row>
    <row r="909" spans="1:29">
      <c r="A909" s="97" t="str">
        <f t="shared" si="85"/>
        <v/>
      </c>
      <c r="B909" s="98" t="str">
        <f t="shared" si="84"/>
        <v/>
      </c>
      <c r="C909" s="99"/>
      <c r="D909" s="137"/>
      <c r="E909" s="100"/>
      <c r="F909" s="57"/>
      <c r="G909" s="58">
        <f t="shared" si="86"/>
        <v>0</v>
      </c>
      <c r="H909" s="58">
        <f>IF(E909="",0,IFERROR(VLOOKUP(E909,档案费管理台账!$D$4:$H$1000,5,0),0))</f>
        <v>0</v>
      </c>
      <c r="I909" s="57"/>
      <c r="J909" s="57"/>
      <c r="K909" s="57"/>
      <c r="L909" s="57"/>
      <c r="M909" s="58" t="str">
        <f t="shared" si="87"/>
        <v/>
      </c>
      <c r="N909" s="73"/>
      <c r="AC909" s="149"/>
    </row>
    <row r="910" spans="1:29">
      <c r="A910" s="97" t="str">
        <f t="shared" si="85"/>
        <v/>
      </c>
      <c r="B910" s="98" t="str">
        <f t="shared" si="84"/>
        <v/>
      </c>
      <c r="C910" s="99"/>
      <c r="D910" s="137"/>
      <c r="E910" s="100"/>
      <c r="F910" s="57"/>
      <c r="G910" s="58">
        <f t="shared" si="86"/>
        <v>0</v>
      </c>
      <c r="H910" s="58">
        <f>IF(E910="",0,IFERROR(VLOOKUP(E910,档案费管理台账!$D$4:$H$1000,5,0),0))</f>
        <v>0</v>
      </c>
      <c r="I910" s="57"/>
      <c r="J910" s="57"/>
      <c r="K910" s="57"/>
      <c r="L910" s="57"/>
      <c r="M910" s="58" t="str">
        <f t="shared" si="87"/>
        <v/>
      </c>
      <c r="N910" s="73"/>
      <c r="AC910" s="149"/>
    </row>
    <row r="911" spans="1:29">
      <c r="A911" s="97" t="str">
        <f t="shared" si="85"/>
        <v/>
      </c>
      <c r="B911" s="98" t="str">
        <f t="shared" si="84"/>
        <v/>
      </c>
      <c r="C911" s="99"/>
      <c r="D911" s="137"/>
      <c r="E911" s="100"/>
      <c r="F911" s="57"/>
      <c r="G911" s="58">
        <f t="shared" si="86"/>
        <v>0</v>
      </c>
      <c r="H911" s="58">
        <f>IF(E911="",0,IFERROR(VLOOKUP(E911,档案费管理台账!$D$4:$H$1000,5,0),0))</f>
        <v>0</v>
      </c>
      <c r="I911" s="57"/>
      <c r="J911" s="57"/>
      <c r="K911" s="57"/>
      <c r="L911" s="57"/>
      <c r="M911" s="58" t="str">
        <f t="shared" si="87"/>
        <v/>
      </c>
      <c r="N911" s="73"/>
      <c r="AC911" s="149"/>
    </row>
    <row r="912" spans="1:29">
      <c r="A912" s="97" t="str">
        <f t="shared" si="85"/>
        <v/>
      </c>
      <c r="B912" s="98" t="str">
        <f t="shared" si="84"/>
        <v/>
      </c>
      <c r="C912" s="99"/>
      <c r="D912" s="137"/>
      <c r="E912" s="100"/>
      <c r="F912" s="57"/>
      <c r="G912" s="58">
        <f t="shared" si="86"/>
        <v>0</v>
      </c>
      <c r="H912" s="58">
        <f>IF(E912="",0,IFERROR(VLOOKUP(E912,档案费管理台账!$D$4:$H$1000,5,0),0))</f>
        <v>0</v>
      </c>
      <c r="I912" s="57"/>
      <c r="J912" s="57"/>
      <c r="K912" s="57"/>
      <c r="L912" s="57"/>
      <c r="M912" s="58" t="str">
        <f t="shared" si="87"/>
        <v/>
      </c>
      <c r="N912" s="73"/>
      <c r="AC912" s="149"/>
    </row>
    <row r="913" spans="1:29">
      <c r="A913" s="97" t="str">
        <f t="shared" si="85"/>
        <v/>
      </c>
      <c r="B913" s="98" t="str">
        <f t="shared" si="84"/>
        <v/>
      </c>
      <c r="C913" s="99"/>
      <c r="D913" s="137"/>
      <c r="E913" s="100"/>
      <c r="F913" s="57"/>
      <c r="G913" s="58">
        <f t="shared" si="86"/>
        <v>0</v>
      </c>
      <c r="H913" s="58">
        <f>IF(E913="",0,IFERROR(VLOOKUP(E913,档案费管理台账!$D$4:$H$1000,5,0),0))</f>
        <v>0</v>
      </c>
      <c r="I913" s="57"/>
      <c r="J913" s="57"/>
      <c r="K913" s="57"/>
      <c r="L913" s="57"/>
      <c r="M913" s="58" t="str">
        <f t="shared" si="87"/>
        <v/>
      </c>
      <c r="N913" s="73"/>
      <c r="AC913" s="149"/>
    </row>
    <row r="914" spans="1:29">
      <c r="A914" s="97" t="str">
        <f t="shared" si="85"/>
        <v/>
      </c>
      <c r="B914" s="98" t="str">
        <f t="shared" si="84"/>
        <v/>
      </c>
      <c r="C914" s="99"/>
      <c r="D914" s="137"/>
      <c r="E914" s="100"/>
      <c r="F914" s="57"/>
      <c r="G914" s="58">
        <f t="shared" si="86"/>
        <v>0</v>
      </c>
      <c r="H914" s="58">
        <f>IF(E914="",0,IFERROR(VLOOKUP(E914,档案费管理台账!$D$4:$H$1000,5,0),0))</f>
        <v>0</v>
      </c>
      <c r="I914" s="57"/>
      <c r="J914" s="57"/>
      <c r="K914" s="57"/>
      <c r="L914" s="57"/>
      <c r="M914" s="58" t="str">
        <f t="shared" si="87"/>
        <v/>
      </c>
      <c r="N914" s="73"/>
      <c r="AC914" s="149"/>
    </row>
    <row r="915" spans="1:29">
      <c r="A915" s="97" t="str">
        <f t="shared" si="85"/>
        <v/>
      </c>
      <c r="B915" s="98" t="str">
        <f t="shared" si="84"/>
        <v/>
      </c>
      <c r="C915" s="99"/>
      <c r="D915" s="137"/>
      <c r="E915" s="100"/>
      <c r="F915" s="57"/>
      <c r="G915" s="58">
        <f t="shared" si="86"/>
        <v>0</v>
      </c>
      <c r="H915" s="58">
        <f>IF(E915="",0,IFERROR(VLOOKUP(E915,档案费管理台账!$D$4:$H$1000,5,0),0))</f>
        <v>0</v>
      </c>
      <c r="I915" s="57"/>
      <c r="J915" s="57"/>
      <c r="K915" s="57"/>
      <c r="L915" s="57"/>
      <c r="M915" s="58" t="str">
        <f t="shared" si="87"/>
        <v/>
      </c>
      <c r="N915" s="73"/>
      <c r="AC915" s="149"/>
    </row>
    <row r="916" spans="1:29">
      <c r="A916" s="97" t="str">
        <f t="shared" si="85"/>
        <v/>
      </c>
      <c r="B916" s="98" t="str">
        <f t="shared" si="84"/>
        <v/>
      </c>
      <c r="C916" s="99"/>
      <c r="D916" s="137"/>
      <c r="E916" s="100"/>
      <c r="F916" s="57"/>
      <c r="G916" s="58">
        <f t="shared" si="86"/>
        <v>0</v>
      </c>
      <c r="H916" s="58">
        <f>IF(E916="",0,IFERROR(VLOOKUP(E916,档案费管理台账!$D$4:$H$1000,5,0),0))</f>
        <v>0</v>
      </c>
      <c r="I916" s="57"/>
      <c r="J916" s="57"/>
      <c r="K916" s="57"/>
      <c r="L916" s="57"/>
      <c r="M916" s="58" t="str">
        <f t="shared" si="87"/>
        <v/>
      </c>
      <c r="N916" s="73"/>
      <c r="AC916" s="149"/>
    </row>
    <row r="917" spans="1:29">
      <c r="A917" s="97" t="str">
        <f t="shared" si="85"/>
        <v/>
      </c>
      <c r="B917" s="98" t="str">
        <f t="shared" si="84"/>
        <v/>
      </c>
      <c r="C917" s="99"/>
      <c r="D917" s="137"/>
      <c r="E917" s="100"/>
      <c r="F917" s="57"/>
      <c r="G917" s="58">
        <f t="shared" si="86"/>
        <v>0</v>
      </c>
      <c r="H917" s="58">
        <f>IF(E917="",0,IFERROR(VLOOKUP(E917,档案费管理台账!$D$4:$H$1000,5,0),0))</f>
        <v>0</v>
      </c>
      <c r="I917" s="57"/>
      <c r="J917" s="57"/>
      <c r="K917" s="57"/>
      <c r="L917" s="57"/>
      <c r="M917" s="58" t="str">
        <f t="shared" si="87"/>
        <v/>
      </c>
      <c r="N917" s="73"/>
      <c r="AC917" s="149"/>
    </row>
    <row r="918" spans="1:29">
      <c r="A918" s="97" t="str">
        <f t="shared" si="85"/>
        <v/>
      </c>
      <c r="B918" s="98" t="str">
        <f t="shared" si="84"/>
        <v/>
      </c>
      <c r="C918" s="99"/>
      <c r="D918" s="137"/>
      <c r="E918" s="100"/>
      <c r="F918" s="57"/>
      <c r="G918" s="58">
        <f t="shared" si="86"/>
        <v>0</v>
      </c>
      <c r="H918" s="58">
        <f>IF(E918="",0,IFERROR(VLOOKUP(E918,档案费管理台账!$D$4:$H$1000,5,0),0))</f>
        <v>0</v>
      </c>
      <c r="I918" s="57"/>
      <c r="J918" s="57"/>
      <c r="K918" s="57"/>
      <c r="L918" s="57"/>
      <c r="M918" s="58" t="str">
        <f t="shared" si="87"/>
        <v/>
      </c>
      <c r="N918" s="73"/>
      <c r="AC918" s="149"/>
    </row>
    <row r="919" spans="1:29">
      <c r="A919" s="97" t="str">
        <f t="shared" si="85"/>
        <v/>
      </c>
      <c r="B919" s="98" t="str">
        <f t="shared" si="84"/>
        <v/>
      </c>
      <c r="C919" s="99"/>
      <c r="D919" s="137"/>
      <c r="E919" s="100"/>
      <c r="F919" s="57"/>
      <c r="G919" s="58">
        <f t="shared" si="86"/>
        <v>0</v>
      </c>
      <c r="H919" s="58">
        <f>IF(E919="",0,IFERROR(VLOOKUP(E919,档案费管理台账!$D$4:$H$1000,5,0),0))</f>
        <v>0</v>
      </c>
      <c r="I919" s="57"/>
      <c r="J919" s="57"/>
      <c r="K919" s="57"/>
      <c r="L919" s="57"/>
      <c r="M919" s="58" t="str">
        <f t="shared" si="87"/>
        <v/>
      </c>
      <c r="N919" s="73"/>
      <c r="AC919" s="149"/>
    </row>
    <row r="920" spans="1:29">
      <c r="A920" s="97" t="str">
        <f t="shared" si="85"/>
        <v/>
      </c>
      <c r="B920" s="98" t="str">
        <f t="shared" si="84"/>
        <v/>
      </c>
      <c r="C920" s="99"/>
      <c r="D920" s="137"/>
      <c r="E920" s="100"/>
      <c r="F920" s="57"/>
      <c r="G920" s="58">
        <f t="shared" si="86"/>
        <v>0</v>
      </c>
      <c r="H920" s="58">
        <f>IF(E920="",0,IFERROR(VLOOKUP(E920,档案费管理台账!$D$4:$H$1000,5,0),0))</f>
        <v>0</v>
      </c>
      <c r="I920" s="57"/>
      <c r="J920" s="57"/>
      <c r="K920" s="57"/>
      <c r="L920" s="57"/>
      <c r="M920" s="58" t="str">
        <f t="shared" si="87"/>
        <v/>
      </c>
      <c r="N920" s="73"/>
      <c r="AC920" s="149"/>
    </row>
    <row r="921" spans="1:29">
      <c r="A921" s="97" t="str">
        <f t="shared" si="85"/>
        <v/>
      </c>
      <c r="B921" s="98" t="str">
        <f t="shared" si="84"/>
        <v/>
      </c>
      <c r="C921" s="99"/>
      <c r="D921" s="137"/>
      <c r="E921" s="100"/>
      <c r="F921" s="57"/>
      <c r="G921" s="58">
        <f t="shared" si="86"/>
        <v>0</v>
      </c>
      <c r="H921" s="58">
        <f>IF(E921="",0,IFERROR(VLOOKUP(E921,档案费管理台账!$D$4:$H$1000,5,0),0))</f>
        <v>0</v>
      </c>
      <c r="I921" s="57"/>
      <c r="J921" s="57"/>
      <c r="K921" s="57"/>
      <c r="L921" s="57"/>
      <c r="M921" s="58" t="str">
        <f t="shared" si="87"/>
        <v/>
      </c>
      <c r="N921" s="73"/>
      <c r="AC921" s="149"/>
    </row>
    <row r="922" spans="1:29">
      <c r="A922" s="97" t="str">
        <f t="shared" si="85"/>
        <v/>
      </c>
      <c r="B922" s="98" t="str">
        <f t="shared" si="84"/>
        <v/>
      </c>
      <c r="C922" s="99"/>
      <c r="D922" s="137"/>
      <c r="E922" s="100"/>
      <c r="F922" s="57"/>
      <c r="G922" s="58">
        <f t="shared" si="86"/>
        <v>0</v>
      </c>
      <c r="H922" s="58">
        <f>IF(E922="",0,IFERROR(VLOOKUP(E922,档案费管理台账!$D$4:$H$1000,5,0),0))</f>
        <v>0</v>
      </c>
      <c r="I922" s="57"/>
      <c r="J922" s="57"/>
      <c r="K922" s="57"/>
      <c r="L922" s="57"/>
      <c r="M922" s="58" t="str">
        <f t="shared" si="87"/>
        <v/>
      </c>
      <c r="N922" s="73"/>
      <c r="AC922" s="149"/>
    </row>
    <row r="923" spans="1:29">
      <c r="A923" s="97" t="str">
        <f t="shared" si="85"/>
        <v/>
      </c>
      <c r="B923" s="98" t="str">
        <f t="shared" si="84"/>
        <v/>
      </c>
      <c r="C923" s="99"/>
      <c r="D923" s="137"/>
      <c r="E923" s="100"/>
      <c r="F923" s="57"/>
      <c r="G923" s="58">
        <f t="shared" si="86"/>
        <v>0</v>
      </c>
      <c r="H923" s="58">
        <f>IF(E923="",0,IFERROR(VLOOKUP(E923,档案费管理台账!$D$4:$H$1000,5,0),0))</f>
        <v>0</v>
      </c>
      <c r="I923" s="57"/>
      <c r="J923" s="57"/>
      <c r="K923" s="57"/>
      <c r="L923" s="57"/>
      <c r="M923" s="58" t="str">
        <f t="shared" si="87"/>
        <v/>
      </c>
      <c r="N923" s="73"/>
      <c r="AC923" s="149"/>
    </row>
    <row r="924" spans="1:29">
      <c r="A924" s="97" t="str">
        <f t="shared" si="85"/>
        <v/>
      </c>
      <c r="B924" s="98" t="str">
        <f t="shared" si="84"/>
        <v/>
      </c>
      <c r="C924" s="99"/>
      <c r="D924" s="137"/>
      <c r="E924" s="100"/>
      <c r="F924" s="57"/>
      <c r="G924" s="58">
        <f t="shared" si="86"/>
        <v>0</v>
      </c>
      <c r="H924" s="58">
        <f>IF(E924="",0,IFERROR(VLOOKUP(E924,档案费管理台账!$D$4:$H$1000,5,0),0))</f>
        <v>0</v>
      </c>
      <c r="I924" s="57"/>
      <c r="J924" s="57"/>
      <c r="K924" s="57"/>
      <c r="L924" s="57"/>
      <c r="M924" s="58" t="str">
        <f t="shared" si="87"/>
        <v/>
      </c>
      <c r="N924" s="73"/>
      <c r="AC924" s="149"/>
    </row>
    <row r="925" spans="1:29">
      <c r="A925" s="97" t="str">
        <f t="shared" si="85"/>
        <v/>
      </c>
      <c r="B925" s="98" t="str">
        <f t="shared" si="84"/>
        <v/>
      </c>
      <c r="C925" s="99"/>
      <c r="D925" s="137"/>
      <c r="E925" s="100"/>
      <c r="F925" s="57"/>
      <c r="G925" s="58">
        <f t="shared" si="86"/>
        <v>0</v>
      </c>
      <c r="H925" s="58">
        <f>IF(E925="",0,IFERROR(VLOOKUP(E925,档案费管理台账!$D$4:$H$1000,5,0),0))</f>
        <v>0</v>
      </c>
      <c r="I925" s="57"/>
      <c r="J925" s="57"/>
      <c r="K925" s="57"/>
      <c r="L925" s="57"/>
      <c r="M925" s="58" t="str">
        <f t="shared" si="87"/>
        <v/>
      </c>
      <c r="N925" s="73"/>
      <c r="AC925" s="149"/>
    </row>
    <row r="926" spans="1:29">
      <c r="A926" s="97" t="str">
        <f t="shared" si="85"/>
        <v/>
      </c>
      <c r="B926" s="98" t="str">
        <f t="shared" si="84"/>
        <v/>
      </c>
      <c r="C926" s="99"/>
      <c r="D926" s="137"/>
      <c r="E926" s="100"/>
      <c r="F926" s="57"/>
      <c r="G926" s="58">
        <f t="shared" si="86"/>
        <v>0</v>
      </c>
      <c r="H926" s="58">
        <f>IF(E926="",0,IFERROR(VLOOKUP(E926,档案费管理台账!$D$4:$H$1000,5,0),0))</f>
        <v>0</v>
      </c>
      <c r="I926" s="57"/>
      <c r="J926" s="57"/>
      <c r="K926" s="57"/>
      <c r="L926" s="57"/>
      <c r="M926" s="58" t="str">
        <f t="shared" si="87"/>
        <v/>
      </c>
      <c r="N926" s="73"/>
      <c r="AC926" s="149"/>
    </row>
    <row r="927" spans="1:29">
      <c r="A927" s="97" t="str">
        <f t="shared" si="85"/>
        <v/>
      </c>
      <c r="B927" s="98" t="str">
        <f t="shared" si="84"/>
        <v/>
      </c>
      <c r="C927" s="99"/>
      <c r="D927" s="137"/>
      <c r="E927" s="100"/>
      <c r="F927" s="57"/>
      <c r="G927" s="58">
        <f t="shared" si="86"/>
        <v>0</v>
      </c>
      <c r="H927" s="58">
        <f>IF(E927="",0,IFERROR(VLOOKUP(E927,档案费管理台账!$D$4:$H$1000,5,0),0))</f>
        <v>0</v>
      </c>
      <c r="I927" s="57"/>
      <c r="J927" s="57"/>
      <c r="K927" s="57"/>
      <c r="L927" s="57"/>
      <c r="M927" s="58" t="str">
        <f t="shared" si="87"/>
        <v/>
      </c>
      <c r="N927" s="73"/>
      <c r="AC927" s="149"/>
    </row>
    <row r="928" spans="1:29">
      <c r="A928" s="97" t="str">
        <f t="shared" si="85"/>
        <v/>
      </c>
      <c r="B928" s="98" t="str">
        <f t="shared" si="84"/>
        <v/>
      </c>
      <c r="C928" s="99"/>
      <c r="D928" s="137"/>
      <c r="E928" s="100"/>
      <c r="F928" s="57"/>
      <c r="G928" s="58">
        <f t="shared" si="86"/>
        <v>0</v>
      </c>
      <c r="H928" s="58">
        <f>IF(E928="",0,IFERROR(VLOOKUP(E928,档案费管理台账!$D$4:$H$1000,5,0),0))</f>
        <v>0</v>
      </c>
      <c r="I928" s="57"/>
      <c r="J928" s="57"/>
      <c r="K928" s="57"/>
      <c r="L928" s="57"/>
      <c r="M928" s="58" t="str">
        <f t="shared" si="87"/>
        <v/>
      </c>
      <c r="N928" s="73"/>
      <c r="AC928" s="149"/>
    </row>
    <row r="929" spans="1:29">
      <c r="A929" s="97" t="str">
        <f t="shared" si="85"/>
        <v/>
      </c>
      <c r="B929" s="98" t="str">
        <f t="shared" si="84"/>
        <v/>
      </c>
      <c r="C929" s="99"/>
      <c r="D929" s="137"/>
      <c r="E929" s="100"/>
      <c r="F929" s="57"/>
      <c r="G929" s="58">
        <f t="shared" si="86"/>
        <v>0</v>
      </c>
      <c r="H929" s="58">
        <f>IF(E929="",0,IFERROR(VLOOKUP(E929,档案费管理台账!$D$4:$H$1000,5,0),0))</f>
        <v>0</v>
      </c>
      <c r="I929" s="57"/>
      <c r="J929" s="57"/>
      <c r="K929" s="57"/>
      <c r="L929" s="57"/>
      <c r="M929" s="58" t="str">
        <f t="shared" si="87"/>
        <v/>
      </c>
      <c r="N929" s="73"/>
      <c r="AC929" s="149"/>
    </row>
    <row r="930" spans="1:29">
      <c r="A930" s="97" t="str">
        <f t="shared" si="85"/>
        <v/>
      </c>
      <c r="B930" s="98" t="str">
        <f t="shared" si="84"/>
        <v/>
      </c>
      <c r="C930" s="99"/>
      <c r="D930" s="137"/>
      <c r="E930" s="100"/>
      <c r="F930" s="57"/>
      <c r="G930" s="58">
        <f t="shared" si="86"/>
        <v>0</v>
      </c>
      <c r="H930" s="58">
        <f>IF(E930="",0,IFERROR(VLOOKUP(E930,档案费管理台账!$D$4:$H$1000,5,0),0))</f>
        <v>0</v>
      </c>
      <c r="I930" s="57"/>
      <c r="J930" s="57"/>
      <c r="K930" s="57"/>
      <c r="L930" s="57"/>
      <c r="M930" s="58" t="str">
        <f t="shared" si="87"/>
        <v/>
      </c>
      <c r="N930" s="73"/>
      <c r="AC930" s="149"/>
    </row>
    <row r="931" spans="1:29">
      <c r="A931" s="97" t="str">
        <f t="shared" si="85"/>
        <v/>
      </c>
      <c r="B931" s="98" t="str">
        <f t="shared" si="84"/>
        <v/>
      </c>
      <c r="C931" s="99"/>
      <c r="D931" s="137"/>
      <c r="E931" s="100"/>
      <c r="F931" s="57"/>
      <c r="G931" s="58">
        <f t="shared" si="86"/>
        <v>0</v>
      </c>
      <c r="H931" s="58">
        <f>IF(E931="",0,IFERROR(VLOOKUP(E931,档案费管理台账!$D$4:$H$1000,5,0),0))</f>
        <v>0</v>
      </c>
      <c r="I931" s="57"/>
      <c r="J931" s="57"/>
      <c r="K931" s="57"/>
      <c r="L931" s="57"/>
      <c r="M931" s="58" t="str">
        <f t="shared" si="87"/>
        <v/>
      </c>
      <c r="N931" s="73"/>
      <c r="AC931" s="149"/>
    </row>
    <row r="932" spans="1:29">
      <c r="A932" s="97" t="str">
        <f t="shared" si="85"/>
        <v/>
      </c>
      <c r="B932" s="98" t="str">
        <f t="shared" si="84"/>
        <v/>
      </c>
      <c r="C932" s="99"/>
      <c r="D932" s="137"/>
      <c r="E932" s="100"/>
      <c r="F932" s="57"/>
      <c r="G932" s="58">
        <f t="shared" si="86"/>
        <v>0</v>
      </c>
      <c r="H932" s="58">
        <f>IF(E932="",0,IFERROR(VLOOKUP(E932,档案费管理台账!$D$4:$H$1000,5,0),0))</f>
        <v>0</v>
      </c>
      <c r="I932" s="57"/>
      <c r="J932" s="57"/>
      <c r="K932" s="57"/>
      <c r="L932" s="57"/>
      <c r="M932" s="58" t="str">
        <f t="shared" si="87"/>
        <v/>
      </c>
      <c r="N932" s="73"/>
      <c r="AC932" s="149"/>
    </row>
    <row r="933" spans="1:29">
      <c r="A933" s="97" t="str">
        <f t="shared" si="85"/>
        <v/>
      </c>
      <c r="B933" s="98" t="str">
        <f t="shared" si="84"/>
        <v/>
      </c>
      <c r="C933" s="99"/>
      <c r="D933" s="137"/>
      <c r="E933" s="100"/>
      <c r="F933" s="57"/>
      <c r="G933" s="58">
        <f t="shared" si="86"/>
        <v>0</v>
      </c>
      <c r="H933" s="58">
        <f>IF(E933="",0,IFERROR(VLOOKUP(E933,档案费管理台账!$D$4:$H$1000,5,0),0))</f>
        <v>0</v>
      </c>
      <c r="I933" s="57"/>
      <c r="J933" s="57"/>
      <c r="K933" s="57"/>
      <c r="L933" s="57"/>
      <c r="M933" s="58" t="str">
        <f t="shared" si="87"/>
        <v/>
      </c>
      <c r="N933" s="73"/>
      <c r="AC933" s="149"/>
    </row>
    <row r="934" spans="1:29">
      <c r="A934" s="97" t="str">
        <f t="shared" si="85"/>
        <v/>
      </c>
      <c r="B934" s="98" t="str">
        <f t="shared" si="84"/>
        <v/>
      </c>
      <c r="C934" s="99"/>
      <c r="D934" s="137"/>
      <c r="E934" s="100"/>
      <c r="F934" s="57"/>
      <c r="G934" s="58">
        <f t="shared" si="86"/>
        <v>0</v>
      </c>
      <c r="H934" s="58">
        <f>IF(E934="",0,IFERROR(VLOOKUP(E934,档案费管理台账!$D$4:$H$1000,5,0),0))</f>
        <v>0</v>
      </c>
      <c r="I934" s="57"/>
      <c r="J934" s="57"/>
      <c r="K934" s="57"/>
      <c r="L934" s="57"/>
      <c r="M934" s="58" t="str">
        <f t="shared" si="87"/>
        <v/>
      </c>
      <c r="N934" s="73"/>
      <c r="AC934" s="149"/>
    </row>
    <row r="935" spans="1:29">
      <c r="A935" s="97" t="str">
        <f t="shared" si="85"/>
        <v/>
      </c>
      <c r="B935" s="98" t="str">
        <f t="shared" si="84"/>
        <v/>
      </c>
      <c r="C935" s="99"/>
      <c r="D935" s="137"/>
      <c r="E935" s="100"/>
      <c r="F935" s="57"/>
      <c r="G935" s="58">
        <f t="shared" si="86"/>
        <v>0</v>
      </c>
      <c r="H935" s="58">
        <f>IF(E935="",0,IFERROR(VLOOKUP(E935,档案费管理台账!$D$4:$H$1000,5,0),0))</f>
        <v>0</v>
      </c>
      <c r="I935" s="57"/>
      <c r="J935" s="57"/>
      <c r="K935" s="57"/>
      <c r="L935" s="57"/>
      <c r="M935" s="58" t="str">
        <f t="shared" si="87"/>
        <v/>
      </c>
      <c r="N935" s="73"/>
      <c r="AC935" s="149"/>
    </row>
    <row r="936" spans="1:29">
      <c r="A936" s="97" t="str">
        <f t="shared" si="85"/>
        <v/>
      </c>
      <c r="B936" s="98" t="str">
        <f t="shared" si="84"/>
        <v/>
      </c>
      <c r="C936" s="99"/>
      <c r="D936" s="137"/>
      <c r="E936" s="100"/>
      <c r="F936" s="57"/>
      <c r="G936" s="58">
        <f t="shared" si="86"/>
        <v>0</v>
      </c>
      <c r="H936" s="58">
        <f>IF(E936="",0,IFERROR(VLOOKUP(E936,档案费管理台账!$D$4:$H$1000,5,0),0))</f>
        <v>0</v>
      </c>
      <c r="I936" s="57"/>
      <c r="J936" s="57"/>
      <c r="K936" s="57"/>
      <c r="L936" s="57"/>
      <c r="M936" s="58" t="str">
        <f t="shared" si="87"/>
        <v/>
      </c>
      <c r="N936" s="73"/>
      <c r="AC936" s="149"/>
    </row>
    <row r="937" spans="1:29">
      <c r="A937" s="97" t="str">
        <f t="shared" si="85"/>
        <v/>
      </c>
      <c r="B937" s="98" t="str">
        <f t="shared" si="84"/>
        <v/>
      </c>
      <c r="C937" s="99"/>
      <c r="D937" s="137"/>
      <c r="E937" s="100"/>
      <c r="F937" s="57"/>
      <c r="G937" s="58">
        <f t="shared" si="86"/>
        <v>0</v>
      </c>
      <c r="H937" s="58">
        <f>IF(E937="",0,IFERROR(VLOOKUP(E937,档案费管理台账!$D$4:$H$1000,5,0),0))</f>
        <v>0</v>
      </c>
      <c r="I937" s="57"/>
      <c r="J937" s="57"/>
      <c r="K937" s="57"/>
      <c r="L937" s="57"/>
      <c r="M937" s="58" t="str">
        <f t="shared" si="87"/>
        <v/>
      </c>
      <c r="N937" s="73"/>
      <c r="AC937" s="149"/>
    </row>
    <row r="938" spans="1:29">
      <c r="A938" s="97" t="str">
        <f t="shared" si="85"/>
        <v/>
      </c>
      <c r="B938" s="98" t="str">
        <f t="shared" si="84"/>
        <v/>
      </c>
      <c r="C938" s="99"/>
      <c r="D938" s="137"/>
      <c r="E938" s="100"/>
      <c r="F938" s="57"/>
      <c r="G938" s="58">
        <f t="shared" si="86"/>
        <v>0</v>
      </c>
      <c r="H938" s="58">
        <f>IF(E938="",0,IFERROR(VLOOKUP(E938,档案费管理台账!$D$4:$H$1000,5,0),0))</f>
        <v>0</v>
      </c>
      <c r="I938" s="57"/>
      <c r="J938" s="57"/>
      <c r="K938" s="57"/>
      <c r="L938" s="57"/>
      <c r="M938" s="58" t="str">
        <f t="shared" si="87"/>
        <v/>
      </c>
      <c r="N938" s="73"/>
      <c r="AC938" s="149"/>
    </row>
    <row r="939" spans="1:29">
      <c r="A939" s="97" t="str">
        <f t="shared" si="85"/>
        <v/>
      </c>
      <c r="B939" s="98" t="str">
        <f t="shared" si="84"/>
        <v/>
      </c>
      <c r="C939" s="99"/>
      <c r="D939" s="137"/>
      <c r="E939" s="100"/>
      <c r="F939" s="57"/>
      <c r="G939" s="58">
        <f t="shared" si="86"/>
        <v>0</v>
      </c>
      <c r="H939" s="58">
        <f>IF(E939="",0,IFERROR(VLOOKUP(E939,档案费管理台账!$D$4:$H$1000,5,0),0))</f>
        <v>0</v>
      </c>
      <c r="I939" s="57"/>
      <c r="J939" s="57"/>
      <c r="K939" s="57"/>
      <c r="L939" s="57"/>
      <c r="M939" s="58" t="str">
        <f t="shared" si="87"/>
        <v/>
      </c>
      <c r="N939" s="73"/>
      <c r="AC939" s="149"/>
    </row>
    <row r="940" spans="1:29">
      <c r="A940" s="97" t="str">
        <f t="shared" si="85"/>
        <v/>
      </c>
      <c r="B940" s="98" t="str">
        <f t="shared" ref="B940:B1000" si="88">IF(C940="","",MONTH(C940)&amp;"月")</f>
        <v/>
      </c>
      <c r="C940" s="99"/>
      <c r="D940" s="137"/>
      <c r="E940" s="100"/>
      <c r="F940" s="57"/>
      <c r="G940" s="58">
        <f t="shared" si="86"/>
        <v>0</v>
      </c>
      <c r="H940" s="58">
        <f>IF(E940="",0,IFERROR(VLOOKUP(E940,档案费管理台账!$D$4:$H$1000,5,0),0))</f>
        <v>0</v>
      </c>
      <c r="I940" s="57"/>
      <c r="J940" s="57"/>
      <c r="K940" s="57"/>
      <c r="L940" s="57"/>
      <c r="M940" s="58" t="str">
        <f t="shared" si="87"/>
        <v/>
      </c>
      <c r="N940" s="73"/>
      <c r="AC940" s="149"/>
    </row>
    <row r="941" spans="1:29">
      <c r="A941" s="97" t="str">
        <f t="shared" ref="A941:A1000" si="89">IF(C941="","",ROW()-42)</f>
        <v/>
      </c>
      <c r="B941" s="98" t="str">
        <f t="shared" si="88"/>
        <v/>
      </c>
      <c r="C941" s="99"/>
      <c r="D941" s="137"/>
      <c r="E941" s="100"/>
      <c r="F941" s="57"/>
      <c r="G941" s="58">
        <f t="shared" ref="G941:G1000" si="90">IF(F941="",0,F941*$K$41)</f>
        <v>0</v>
      </c>
      <c r="H941" s="58">
        <f>IF(E941="",0,IFERROR(VLOOKUP(E941,档案费管理台账!$D$4:$H$1000,5,0),0))</f>
        <v>0</v>
      </c>
      <c r="I941" s="57"/>
      <c r="J941" s="57"/>
      <c r="K941" s="57"/>
      <c r="L941" s="57"/>
      <c r="M941" s="58" t="str">
        <f t="shared" ref="M941:M1000" si="91">IF(C941="","",ROUND(M940+G941-I941-J941-K941-L941-H941,2))</f>
        <v/>
      </c>
      <c r="N941" s="73"/>
      <c r="AC941" s="149"/>
    </row>
    <row r="942" spans="1:29">
      <c r="A942" s="97" t="str">
        <f t="shared" si="89"/>
        <v/>
      </c>
      <c r="B942" s="98" t="str">
        <f t="shared" si="88"/>
        <v/>
      </c>
      <c r="C942" s="99"/>
      <c r="D942" s="137"/>
      <c r="E942" s="100"/>
      <c r="F942" s="57"/>
      <c r="G942" s="58">
        <f t="shared" si="90"/>
        <v>0</v>
      </c>
      <c r="H942" s="58">
        <f>IF(E942="",0,IFERROR(VLOOKUP(E942,档案费管理台账!$D$4:$H$1000,5,0),0))</f>
        <v>0</v>
      </c>
      <c r="I942" s="57"/>
      <c r="J942" s="57"/>
      <c r="K942" s="57"/>
      <c r="L942" s="57"/>
      <c r="M942" s="58" t="str">
        <f t="shared" si="91"/>
        <v/>
      </c>
      <c r="N942" s="73"/>
      <c r="AC942" s="149"/>
    </row>
    <row r="943" spans="1:29">
      <c r="A943" s="97" t="str">
        <f t="shared" si="89"/>
        <v/>
      </c>
      <c r="B943" s="98" t="str">
        <f t="shared" si="88"/>
        <v/>
      </c>
      <c r="C943" s="99"/>
      <c r="D943" s="137"/>
      <c r="E943" s="100"/>
      <c r="F943" s="57"/>
      <c r="G943" s="58">
        <f t="shared" si="90"/>
        <v>0</v>
      </c>
      <c r="H943" s="58">
        <f>IF(E943="",0,IFERROR(VLOOKUP(E943,档案费管理台账!$D$4:$H$1000,5,0),0))</f>
        <v>0</v>
      </c>
      <c r="I943" s="57"/>
      <c r="J943" s="57"/>
      <c r="K943" s="57"/>
      <c r="L943" s="57"/>
      <c r="M943" s="58" t="str">
        <f t="shared" si="91"/>
        <v/>
      </c>
      <c r="N943" s="73"/>
      <c r="AC943" s="149"/>
    </row>
    <row r="944" spans="1:29">
      <c r="A944" s="97" t="str">
        <f t="shared" si="89"/>
        <v/>
      </c>
      <c r="B944" s="98" t="str">
        <f t="shared" si="88"/>
        <v/>
      </c>
      <c r="C944" s="99"/>
      <c r="D944" s="137"/>
      <c r="E944" s="100"/>
      <c r="F944" s="57"/>
      <c r="G944" s="58">
        <f t="shared" si="90"/>
        <v>0</v>
      </c>
      <c r="H944" s="58">
        <f>IF(E944="",0,IFERROR(VLOOKUP(E944,档案费管理台账!$D$4:$H$1000,5,0),0))</f>
        <v>0</v>
      </c>
      <c r="I944" s="57"/>
      <c r="J944" s="57"/>
      <c r="K944" s="57"/>
      <c r="L944" s="57"/>
      <c r="M944" s="58" t="str">
        <f t="shared" si="91"/>
        <v/>
      </c>
      <c r="N944" s="73"/>
      <c r="AC944" s="149"/>
    </row>
    <row r="945" spans="1:29">
      <c r="A945" s="97" t="str">
        <f t="shared" si="89"/>
        <v/>
      </c>
      <c r="B945" s="98" t="str">
        <f t="shared" si="88"/>
        <v/>
      </c>
      <c r="C945" s="99"/>
      <c r="D945" s="137"/>
      <c r="E945" s="100"/>
      <c r="F945" s="57"/>
      <c r="G945" s="58">
        <f t="shared" si="90"/>
        <v>0</v>
      </c>
      <c r="H945" s="58">
        <f>IF(E945="",0,IFERROR(VLOOKUP(E945,档案费管理台账!$D$4:$H$1000,5,0),0))</f>
        <v>0</v>
      </c>
      <c r="I945" s="57"/>
      <c r="J945" s="57"/>
      <c r="K945" s="57"/>
      <c r="L945" s="57"/>
      <c r="M945" s="58" t="str">
        <f t="shared" si="91"/>
        <v/>
      </c>
      <c r="N945" s="73"/>
      <c r="AC945" s="149"/>
    </row>
    <row r="946" spans="1:29">
      <c r="A946" s="97" t="str">
        <f t="shared" si="89"/>
        <v/>
      </c>
      <c r="B946" s="98" t="str">
        <f t="shared" si="88"/>
        <v/>
      </c>
      <c r="C946" s="99"/>
      <c r="D946" s="137"/>
      <c r="E946" s="100"/>
      <c r="F946" s="57"/>
      <c r="G946" s="58">
        <f t="shared" si="90"/>
        <v>0</v>
      </c>
      <c r="H946" s="58">
        <f>IF(E946="",0,IFERROR(VLOOKUP(E946,档案费管理台账!$D$4:$H$1000,5,0),0))</f>
        <v>0</v>
      </c>
      <c r="I946" s="57"/>
      <c r="J946" s="57"/>
      <c r="K946" s="57"/>
      <c r="L946" s="57"/>
      <c r="M946" s="58" t="str">
        <f t="shared" si="91"/>
        <v/>
      </c>
      <c r="N946" s="73"/>
      <c r="AC946" s="149"/>
    </row>
    <row r="947" spans="1:29">
      <c r="A947" s="97" t="str">
        <f t="shared" si="89"/>
        <v/>
      </c>
      <c r="B947" s="98" t="str">
        <f t="shared" si="88"/>
        <v/>
      </c>
      <c r="C947" s="99"/>
      <c r="D947" s="137"/>
      <c r="E947" s="100"/>
      <c r="F947" s="57"/>
      <c r="G947" s="58">
        <f t="shared" si="90"/>
        <v>0</v>
      </c>
      <c r="H947" s="58">
        <f>IF(E947="",0,IFERROR(VLOOKUP(E947,档案费管理台账!$D$4:$H$1000,5,0),0))</f>
        <v>0</v>
      </c>
      <c r="I947" s="57"/>
      <c r="J947" s="57"/>
      <c r="K947" s="57"/>
      <c r="L947" s="57"/>
      <c r="M947" s="58" t="str">
        <f t="shared" si="91"/>
        <v/>
      </c>
      <c r="N947" s="73"/>
      <c r="AC947" s="149"/>
    </row>
    <row r="948" spans="1:29">
      <c r="A948" s="97" t="str">
        <f t="shared" si="89"/>
        <v/>
      </c>
      <c r="B948" s="98" t="str">
        <f t="shared" si="88"/>
        <v/>
      </c>
      <c r="C948" s="99"/>
      <c r="D948" s="137"/>
      <c r="E948" s="100"/>
      <c r="F948" s="57"/>
      <c r="G948" s="58">
        <f t="shared" si="90"/>
        <v>0</v>
      </c>
      <c r="H948" s="58">
        <f>IF(E948="",0,IFERROR(VLOOKUP(E948,档案费管理台账!$D$4:$H$1000,5,0),0))</f>
        <v>0</v>
      </c>
      <c r="I948" s="57"/>
      <c r="J948" s="57"/>
      <c r="K948" s="57"/>
      <c r="L948" s="57"/>
      <c r="M948" s="58" t="str">
        <f t="shared" si="91"/>
        <v/>
      </c>
      <c r="N948" s="73"/>
      <c r="AC948" s="149"/>
    </row>
    <row r="949" spans="1:29">
      <c r="A949" s="97" t="str">
        <f t="shared" si="89"/>
        <v/>
      </c>
      <c r="B949" s="98" t="str">
        <f t="shared" si="88"/>
        <v/>
      </c>
      <c r="C949" s="99"/>
      <c r="D949" s="137"/>
      <c r="E949" s="100"/>
      <c r="F949" s="57"/>
      <c r="G949" s="58">
        <f t="shared" si="90"/>
        <v>0</v>
      </c>
      <c r="H949" s="58">
        <f>IF(E949="",0,IFERROR(VLOOKUP(E949,档案费管理台账!$D$4:$H$1000,5,0),0))</f>
        <v>0</v>
      </c>
      <c r="I949" s="57"/>
      <c r="J949" s="57"/>
      <c r="K949" s="57"/>
      <c r="L949" s="57"/>
      <c r="M949" s="58" t="str">
        <f t="shared" si="91"/>
        <v/>
      </c>
      <c r="N949" s="73"/>
      <c r="AC949" s="149"/>
    </row>
    <row r="950" spans="1:29">
      <c r="A950" s="97" t="str">
        <f t="shared" si="89"/>
        <v/>
      </c>
      <c r="B950" s="98" t="str">
        <f t="shared" si="88"/>
        <v/>
      </c>
      <c r="C950" s="99"/>
      <c r="D950" s="137"/>
      <c r="E950" s="100"/>
      <c r="F950" s="57"/>
      <c r="G950" s="58">
        <f t="shared" si="90"/>
        <v>0</v>
      </c>
      <c r="H950" s="58">
        <f>IF(E950="",0,IFERROR(VLOOKUP(E950,档案费管理台账!$D$4:$H$1000,5,0),0))</f>
        <v>0</v>
      </c>
      <c r="I950" s="57"/>
      <c r="J950" s="57"/>
      <c r="K950" s="57"/>
      <c r="L950" s="57"/>
      <c r="M950" s="58" t="str">
        <f t="shared" si="91"/>
        <v/>
      </c>
      <c r="N950" s="73"/>
      <c r="AC950" s="149"/>
    </row>
    <row r="951" spans="1:29">
      <c r="A951" s="97" t="str">
        <f t="shared" si="89"/>
        <v/>
      </c>
      <c r="B951" s="98" t="str">
        <f t="shared" si="88"/>
        <v/>
      </c>
      <c r="C951" s="99"/>
      <c r="D951" s="137"/>
      <c r="E951" s="100"/>
      <c r="F951" s="57"/>
      <c r="G951" s="58">
        <f t="shared" si="90"/>
        <v>0</v>
      </c>
      <c r="H951" s="58">
        <f>IF(E951="",0,IFERROR(VLOOKUP(E951,档案费管理台账!$D$4:$H$1000,5,0),0))</f>
        <v>0</v>
      </c>
      <c r="I951" s="57"/>
      <c r="J951" s="57"/>
      <c r="K951" s="57"/>
      <c r="L951" s="57"/>
      <c r="M951" s="58" t="str">
        <f t="shared" si="91"/>
        <v/>
      </c>
      <c r="N951" s="73"/>
      <c r="AC951" s="149"/>
    </row>
    <row r="952" spans="1:29">
      <c r="A952" s="97" t="str">
        <f t="shared" si="89"/>
        <v/>
      </c>
      <c r="B952" s="98" t="str">
        <f t="shared" si="88"/>
        <v/>
      </c>
      <c r="C952" s="99"/>
      <c r="D952" s="137"/>
      <c r="E952" s="100"/>
      <c r="F952" s="57"/>
      <c r="G952" s="58">
        <f t="shared" si="90"/>
        <v>0</v>
      </c>
      <c r="H952" s="58">
        <f>IF(E952="",0,IFERROR(VLOOKUP(E952,档案费管理台账!$D$4:$H$1000,5,0),0))</f>
        <v>0</v>
      </c>
      <c r="I952" s="57"/>
      <c r="J952" s="57"/>
      <c r="K952" s="57"/>
      <c r="L952" s="57"/>
      <c r="M952" s="58" t="str">
        <f t="shared" si="91"/>
        <v/>
      </c>
      <c r="N952" s="73"/>
      <c r="AC952" s="149"/>
    </row>
    <row r="953" spans="1:29">
      <c r="A953" s="97" t="str">
        <f t="shared" si="89"/>
        <v/>
      </c>
      <c r="B953" s="98" t="str">
        <f t="shared" si="88"/>
        <v/>
      </c>
      <c r="C953" s="99"/>
      <c r="D953" s="137"/>
      <c r="E953" s="100"/>
      <c r="F953" s="57"/>
      <c r="G953" s="58">
        <f t="shared" si="90"/>
        <v>0</v>
      </c>
      <c r="H953" s="58">
        <f>IF(E953="",0,IFERROR(VLOOKUP(E953,档案费管理台账!$D$4:$H$1000,5,0),0))</f>
        <v>0</v>
      </c>
      <c r="I953" s="57"/>
      <c r="J953" s="57"/>
      <c r="K953" s="57"/>
      <c r="L953" s="57"/>
      <c r="M953" s="58" t="str">
        <f t="shared" si="91"/>
        <v/>
      </c>
      <c r="N953" s="73"/>
      <c r="AC953" s="149"/>
    </row>
    <row r="954" spans="1:29">
      <c r="A954" s="97" t="str">
        <f t="shared" si="89"/>
        <v/>
      </c>
      <c r="B954" s="98" t="str">
        <f t="shared" si="88"/>
        <v/>
      </c>
      <c r="C954" s="99"/>
      <c r="D954" s="137"/>
      <c r="E954" s="100"/>
      <c r="F954" s="57"/>
      <c r="G954" s="58">
        <f t="shared" si="90"/>
        <v>0</v>
      </c>
      <c r="H954" s="58">
        <f>IF(E954="",0,IFERROR(VLOOKUP(E954,档案费管理台账!$D$4:$H$1000,5,0),0))</f>
        <v>0</v>
      </c>
      <c r="I954" s="57"/>
      <c r="J954" s="57"/>
      <c r="K954" s="57"/>
      <c r="L954" s="57"/>
      <c r="M954" s="58" t="str">
        <f t="shared" si="91"/>
        <v/>
      </c>
      <c r="N954" s="73"/>
      <c r="AC954" s="149"/>
    </row>
    <row r="955" spans="1:29">
      <c r="A955" s="97" t="str">
        <f t="shared" si="89"/>
        <v/>
      </c>
      <c r="B955" s="98" t="str">
        <f t="shared" si="88"/>
        <v/>
      </c>
      <c r="C955" s="99"/>
      <c r="D955" s="137"/>
      <c r="E955" s="100"/>
      <c r="F955" s="57"/>
      <c r="G955" s="58">
        <f t="shared" si="90"/>
        <v>0</v>
      </c>
      <c r="H955" s="58">
        <f>IF(E955="",0,IFERROR(VLOOKUP(E955,档案费管理台账!$D$4:$H$1000,5,0),0))</f>
        <v>0</v>
      </c>
      <c r="I955" s="57"/>
      <c r="J955" s="57"/>
      <c r="K955" s="57"/>
      <c r="L955" s="57"/>
      <c r="M955" s="58" t="str">
        <f t="shared" si="91"/>
        <v/>
      </c>
      <c r="N955" s="73"/>
      <c r="AC955" s="149"/>
    </row>
    <row r="956" spans="1:29">
      <c r="A956" s="97" t="str">
        <f t="shared" si="89"/>
        <v/>
      </c>
      <c r="B956" s="98" t="str">
        <f t="shared" si="88"/>
        <v/>
      </c>
      <c r="C956" s="99"/>
      <c r="D956" s="137"/>
      <c r="E956" s="100"/>
      <c r="F956" s="57"/>
      <c r="G956" s="58">
        <f t="shared" si="90"/>
        <v>0</v>
      </c>
      <c r="H956" s="58">
        <f>IF(E956="",0,IFERROR(VLOOKUP(E956,档案费管理台账!$D$4:$H$1000,5,0),0))</f>
        <v>0</v>
      </c>
      <c r="I956" s="57"/>
      <c r="J956" s="57"/>
      <c r="K956" s="57"/>
      <c r="L956" s="57"/>
      <c r="M956" s="58" t="str">
        <f t="shared" si="91"/>
        <v/>
      </c>
      <c r="N956" s="73"/>
      <c r="AC956" s="149"/>
    </row>
    <row r="957" spans="1:29">
      <c r="A957" s="97" t="str">
        <f t="shared" si="89"/>
        <v/>
      </c>
      <c r="B957" s="98" t="str">
        <f t="shared" si="88"/>
        <v/>
      </c>
      <c r="C957" s="99"/>
      <c r="D957" s="137"/>
      <c r="E957" s="100"/>
      <c r="F957" s="57"/>
      <c r="G957" s="58">
        <f t="shared" si="90"/>
        <v>0</v>
      </c>
      <c r="H957" s="58">
        <f>IF(E957="",0,IFERROR(VLOOKUP(E957,档案费管理台账!$D$4:$H$1000,5,0),0))</f>
        <v>0</v>
      </c>
      <c r="I957" s="57"/>
      <c r="J957" s="57"/>
      <c r="K957" s="57"/>
      <c r="L957" s="57"/>
      <c r="M957" s="58" t="str">
        <f t="shared" si="91"/>
        <v/>
      </c>
      <c r="N957" s="73"/>
      <c r="AC957" s="149"/>
    </row>
    <row r="958" spans="1:29">
      <c r="A958" s="97" t="str">
        <f t="shared" si="89"/>
        <v/>
      </c>
      <c r="B958" s="98" t="str">
        <f t="shared" si="88"/>
        <v/>
      </c>
      <c r="C958" s="99"/>
      <c r="D958" s="137"/>
      <c r="E958" s="100"/>
      <c r="F958" s="57"/>
      <c r="G958" s="58">
        <f t="shared" si="90"/>
        <v>0</v>
      </c>
      <c r="H958" s="58">
        <f>IF(E958="",0,IFERROR(VLOOKUP(E958,档案费管理台账!$D$4:$H$1000,5,0),0))</f>
        <v>0</v>
      </c>
      <c r="I958" s="57"/>
      <c r="J958" s="57"/>
      <c r="K958" s="57"/>
      <c r="L958" s="57"/>
      <c r="M958" s="58" t="str">
        <f t="shared" si="91"/>
        <v/>
      </c>
      <c r="N958" s="73"/>
      <c r="AC958" s="149"/>
    </row>
    <row r="959" spans="1:29">
      <c r="A959" s="97" t="str">
        <f t="shared" si="89"/>
        <v/>
      </c>
      <c r="B959" s="98" t="str">
        <f t="shared" si="88"/>
        <v/>
      </c>
      <c r="C959" s="99"/>
      <c r="D959" s="137"/>
      <c r="E959" s="100"/>
      <c r="F959" s="57"/>
      <c r="G959" s="58">
        <f t="shared" si="90"/>
        <v>0</v>
      </c>
      <c r="H959" s="58">
        <f>IF(E959="",0,IFERROR(VLOOKUP(E959,档案费管理台账!$D$4:$H$1000,5,0),0))</f>
        <v>0</v>
      </c>
      <c r="I959" s="57"/>
      <c r="J959" s="57"/>
      <c r="K959" s="57"/>
      <c r="L959" s="57"/>
      <c r="M959" s="58" t="str">
        <f t="shared" si="91"/>
        <v/>
      </c>
      <c r="N959" s="73"/>
      <c r="AC959" s="149"/>
    </row>
    <row r="960" spans="1:29">
      <c r="A960" s="97" t="str">
        <f t="shared" si="89"/>
        <v/>
      </c>
      <c r="B960" s="98" t="str">
        <f t="shared" si="88"/>
        <v/>
      </c>
      <c r="C960" s="99"/>
      <c r="D960" s="137"/>
      <c r="E960" s="100"/>
      <c r="F960" s="57"/>
      <c r="G960" s="58">
        <f t="shared" si="90"/>
        <v>0</v>
      </c>
      <c r="H960" s="58">
        <f>IF(E960="",0,IFERROR(VLOOKUP(E960,档案费管理台账!$D$4:$H$1000,5,0),0))</f>
        <v>0</v>
      </c>
      <c r="I960" s="57"/>
      <c r="J960" s="57"/>
      <c r="K960" s="57"/>
      <c r="L960" s="57"/>
      <c r="M960" s="58" t="str">
        <f t="shared" si="91"/>
        <v/>
      </c>
      <c r="N960" s="73"/>
      <c r="AC960" s="149"/>
    </row>
    <row r="961" spans="1:29">
      <c r="A961" s="97" t="str">
        <f t="shared" si="89"/>
        <v/>
      </c>
      <c r="B961" s="98" t="str">
        <f t="shared" si="88"/>
        <v/>
      </c>
      <c r="C961" s="99"/>
      <c r="D961" s="137"/>
      <c r="E961" s="100"/>
      <c r="F961" s="57"/>
      <c r="G961" s="58">
        <f t="shared" si="90"/>
        <v>0</v>
      </c>
      <c r="H961" s="58">
        <f>IF(E961="",0,IFERROR(VLOOKUP(E961,档案费管理台账!$D$4:$H$1000,5,0),0))</f>
        <v>0</v>
      </c>
      <c r="I961" s="57"/>
      <c r="J961" s="57"/>
      <c r="K961" s="57"/>
      <c r="L961" s="57"/>
      <c r="M961" s="58" t="str">
        <f t="shared" si="91"/>
        <v/>
      </c>
      <c r="N961" s="73"/>
      <c r="AC961" s="149"/>
    </row>
    <row r="962" spans="1:29">
      <c r="A962" s="97" t="str">
        <f t="shared" si="89"/>
        <v/>
      </c>
      <c r="B962" s="98" t="str">
        <f t="shared" si="88"/>
        <v/>
      </c>
      <c r="C962" s="99"/>
      <c r="D962" s="137"/>
      <c r="E962" s="100"/>
      <c r="F962" s="57"/>
      <c r="G962" s="58">
        <f t="shared" si="90"/>
        <v>0</v>
      </c>
      <c r="H962" s="58">
        <f>IF(E962="",0,IFERROR(VLOOKUP(E962,档案费管理台账!$D$4:$H$1000,5,0),0))</f>
        <v>0</v>
      </c>
      <c r="I962" s="57"/>
      <c r="J962" s="57"/>
      <c r="K962" s="57"/>
      <c r="L962" s="57"/>
      <c r="M962" s="58" t="str">
        <f t="shared" si="91"/>
        <v/>
      </c>
      <c r="N962" s="73"/>
      <c r="AC962" s="149"/>
    </row>
    <row r="963" spans="1:29">
      <c r="A963" s="97" t="str">
        <f t="shared" si="89"/>
        <v/>
      </c>
      <c r="B963" s="98" t="str">
        <f t="shared" si="88"/>
        <v/>
      </c>
      <c r="C963" s="99"/>
      <c r="D963" s="137"/>
      <c r="E963" s="100"/>
      <c r="F963" s="57"/>
      <c r="G963" s="58">
        <f t="shared" si="90"/>
        <v>0</v>
      </c>
      <c r="H963" s="58">
        <f>IF(E963="",0,IFERROR(VLOOKUP(E963,档案费管理台账!$D$4:$H$1000,5,0),0))</f>
        <v>0</v>
      </c>
      <c r="I963" s="57"/>
      <c r="J963" s="57"/>
      <c r="K963" s="57"/>
      <c r="L963" s="57"/>
      <c r="M963" s="58" t="str">
        <f t="shared" si="91"/>
        <v/>
      </c>
      <c r="N963" s="73"/>
      <c r="AC963" s="149"/>
    </row>
    <row r="964" spans="1:29">
      <c r="A964" s="97" t="str">
        <f t="shared" si="89"/>
        <v/>
      </c>
      <c r="B964" s="98" t="str">
        <f t="shared" si="88"/>
        <v/>
      </c>
      <c r="C964" s="99"/>
      <c r="D964" s="137"/>
      <c r="E964" s="100"/>
      <c r="F964" s="57"/>
      <c r="G964" s="58">
        <f t="shared" si="90"/>
        <v>0</v>
      </c>
      <c r="H964" s="58">
        <f>IF(E964="",0,IFERROR(VLOOKUP(E964,档案费管理台账!$D$4:$H$1000,5,0),0))</f>
        <v>0</v>
      </c>
      <c r="I964" s="57"/>
      <c r="J964" s="57"/>
      <c r="K964" s="57"/>
      <c r="L964" s="57"/>
      <c r="M964" s="58" t="str">
        <f t="shared" si="91"/>
        <v/>
      </c>
      <c r="N964" s="73"/>
      <c r="AC964" s="149"/>
    </row>
    <row r="965" spans="1:29">
      <c r="A965" s="97" t="str">
        <f t="shared" si="89"/>
        <v/>
      </c>
      <c r="B965" s="98" t="str">
        <f t="shared" si="88"/>
        <v/>
      </c>
      <c r="C965" s="99"/>
      <c r="D965" s="137"/>
      <c r="E965" s="100"/>
      <c r="F965" s="57"/>
      <c r="G965" s="58">
        <f t="shared" si="90"/>
        <v>0</v>
      </c>
      <c r="H965" s="58">
        <f>IF(E965="",0,IFERROR(VLOOKUP(E965,档案费管理台账!$D$4:$H$1000,5,0),0))</f>
        <v>0</v>
      </c>
      <c r="I965" s="57"/>
      <c r="J965" s="57"/>
      <c r="K965" s="57"/>
      <c r="L965" s="57"/>
      <c r="M965" s="58" t="str">
        <f t="shared" si="91"/>
        <v/>
      </c>
      <c r="N965" s="73"/>
      <c r="AC965" s="149"/>
    </row>
    <row r="966" spans="1:29">
      <c r="A966" s="97" t="str">
        <f t="shared" si="89"/>
        <v/>
      </c>
      <c r="B966" s="98" t="str">
        <f t="shared" si="88"/>
        <v/>
      </c>
      <c r="C966" s="99"/>
      <c r="D966" s="137"/>
      <c r="E966" s="100"/>
      <c r="F966" s="57"/>
      <c r="G966" s="58">
        <f t="shared" si="90"/>
        <v>0</v>
      </c>
      <c r="H966" s="58">
        <f>IF(E966="",0,IFERROR(VLOOKUP(E966,档案费管理台账!$D$4:$H$1000,5,0),0))</f>
        <v>0</v>
      </c>
      <c r="I966" s="57"/>
      <c r="J966" s="57"/>
      <c r="K966" s="57"/>
      <c r="L966" s="57"/>
      <c r="M966" s="58" t="str">
        <f t="shared" si="91"/>
        <v/>
      </c>
      <c r="N966" s="73"/>
      <c r="AC966" s="149"/>
    </row>
    <row r="967" spans="1:29">
      <c r="A967" s="97" t="str">
        <f t="shared" si="89"/>
        <v/>
      </c>
      <c r="B967" s="98" t="str">
        <f t="shared" si="88"/>
        <v/>
      </c>
      <c r="C967" s="99"/>
      <c r="D967" s="137"/>
      <c r="E967" s="100"/>
      <c r="F967" s="57"/>
      <c r="G967" s="58">
        <f t="shared" si="90"/>
        <v>0</v>
      </c>
      <c r="H967" s="58">
        <f>IF(E967="",0,IFERROR(VLOOKUP(E967,档案费管理台账!$D$4:$H$1000,5,0),0))</f>
        <v>0</v>
      </c>
      <c r="I967" s="57"/>
      <c r="J967" s="57"/>
      <c r="K967" s="57"/>
      <c r="L967" s="57"/>
      <c r="M967" s="58" t="str">
        <f t="shared" si="91"/>
        <v/>
      </c>
      <c r="N967" s="73"/>
      <c r="AC967" s="149"/>
    </row>
    <row r="968" spans="1:29">
      <c r="A968" s="97" t="str">
        <f t="shared" si="89"/>
        <v/>
      </c>
      <c r="B968" s="98" t="str">
        <f t="shared" si="88"/>
        <v/>
      </c>
      <c r="C968" s="99"/>
      <c r="D968" s="137"/>
      <c r="E968" s="100"/>
      <c r="F968" s="57"/>
      <c r="G968" s="58">
        <f t="shared" si="90"/>
        <v>0</v>
      </c>
      <c r="H968" s="58">
        <f>IF(E968="",0,IFERROR(VLOOKUP(E968,档案费管理台账!$D$4:$H$1000,5,0),0))</f>
        <v>0</v>
      </c>
      <c r="I968" s="57"/>
      <c r="J968" s="57"/>
      <c r="K968" s="57"/>
      <c r="L968" s="57"/>
      <c r="M968" s="58" t="str">
        <f t="shared" si="91"/>
        <v/>
      </c>
      <c r="N968" s="73"/>
      <c r="AC968" s="149"/>
    </row>
    <row r="969" spans="1:29">
      <c r="A969" s="97" t="str">
        <f t="shared" si="89"/>
        <v/>
      </c>
      <c r="B969" s="98" t="str">
        <f t="shared" si="88"/>
        <v/>
      </c>
      <c r="C969" s="99"/>
      <c r="D969" s="137"/>
      <c r="E969" s="100"/>
      <c r="F969" s="57"/>
      <c r="G969" s="58">
        <f t="shared" si="90"/>
        <v>0</v>
      </c>
      <c r="H969" s="58">
        <f>IF(E969="",0,IFERROR(VLOOKUP(E969,档案费管理台账!$D$4:$H$1000,5,0),0))</f>
        <v>0</v>
      </c>
      <c r="I969" s="57"/>
      <c r="J969" s="57"/>
      <c r="K969" s="57"/>
      <c r="L969" s="57"/>
      <c r="M969" s="58" t="str">
        <f t="shared" si="91"/>
        <v/>
      </c>
      <c r="N969" s="73"/>
      <c r="AC969" s="149"/>
    </row>
    <row r="970" spans="1:29">
      <c r="A970" s="97" t="str">
        <f t="shared" si="89"/>
        <v/>
      </c>
      <c r="B970" s="98" t="str">
        <f t="shared" si="88"/>
        <v/>
      </c>
      <c r="C970" s="99"/>
      <c r="D970" s="137"/>
      <c r="E970" s="100"/>
      <c r="F970" s="57"/>
      <c r="G970" s="58">
        <f t="shared" si="90"/>
        <v>0</v>
      </c>
      <c r="H970" s="58">
        <f>IF(E970="",0,IFERROR(VLOOKUP(E970,档案费管理台账!$D$4:$H$1000,5,0),0))</f>
        <v>0</v>
      </c>
      <c r="I970" s="57"/>
      <c r="J970" s="57"/>
      <c r="K970" s="57"/>
      <c r="L970" s="57"/>
      <c r="M970" s="58" t="str">
        <f t="shared" si="91"/>
        <v/>
      </c>
      <c r="N970" s="73"/>
      <c r="AC970" s="149"/>
    </row>
    <row r="971" spans="1:29">
      <c r="A971" s="97" t="str">
        <f t="shared" si="89"/>
        <v/>
      </c>
      <c r="B971" s="98" t="str">
        <f t="shared" si="88"/>
        <v/>
      </c>
      <c r="C971" s="99"/>
      <c r="D971" s="137"/>
      <c r="E971" s="100"/>
      <c r="F971" s="57"/>
      <c r="G971" s="58">
        <f t="shared" si="90"/>
        <v>0</v>
      </c>
      <c r="H971" s="58">
        <f>IF(E971="",0,IFERROR(VLOOKUP(E971,档案费管理台账!$D$4:$H$1000,5,0),0))</f>
        <v>0</v>
      </c>
      <c r="I971" s="57"/>
      <c r="J971" s="57"/>
      <c r="K971" s="57"/>
      <c r="L971" s="57"/>
      <c r="M971" s="58" t="str">
        <f t="shared" si="91"/>
        <v/>
      </c>
      <c r="N971" s="73"/>
      <c r="AC971" s="149"/>
    </row>
    <row r="972" spans="1:29">
      <c r="A972" s="97" t="str">
        <f t="shared" si="89"/>
        <v/>
      </c>
      <c r="B972" s="98" t="str">
        <f t="shared" si="88"/>
        <v/>
      </c>
      <c r="C972" s="99"/>
      <c r="D972" s="137"/>
      <c r="E972" s="100"/>
      <c r="F972" s="57"/>
      <c r="G972" s="58">
        <f t="shared" si="90"/>
        <v>0</v>
      </c>
      <c r="H972" s="58">
        <f>IF(E972="",0,IFERROR(VLOOKUP(E972,档案费管理台账!$D$4:$H$1000,5,0),0))</f>
        <v>0</v>
      </c>
      <c r="I972" s="57"/>
      <c r="J972" s="57"/>
      <c r="K972" s="57"/>
      <c r="L972" s="57"/>
      <c r="M972" s="58" t="str">
        <f t="shared" si="91"/>
        <v/>
      </c>
      <c r="N972" s="73"/>
      <c r="AC972" s="149"/>
    </row>
    <row r="973" spans="1:29">
      <c r="A973" s="97" t="str">
        <f t="shared" si="89"/>
        <v/>
      </c>
      <c r="B973" s="98" t="str">
        <f t="shared" si="88"/>
        <v/>
      </c>
      <c r="C973" s="99"/>
      <c r="D973" s="137"/>
      <c r="E973" s="100"/>
      <c r="F973" s="57"/>
      <c r="G973" s="58">
        <f t="shared" si="90"/>
        <v>0</v>
      </c>
      <c r="H973" s="58">
        <f>IF(E973="",0,IFERROR(VLOOKUP(E973,档案费管理台账!$D$4:$H$1000,5,0),0))</f>
        <v>0</v>
      </c>
      <c r="I973" s="57"/>
      <c r="J973" s="57"/>
      <c r="K973" s="57"/>
      <c r="L973" s="57"/>
      <c r="M973" s="58" t="str">
        <f t="shared" si="91"/>
        <v/>
      </c>
      <c r="N973" s="73"/>
      <c r="AC973" s="149"/>
    </row>
    <row r="974" spans="1:29">
      <c r="A974" s="97" t="str">
        <f t="shared" si="89"/>
        <v/>
      </c>
      <c r="B974" s="98" t="str">
        <f t="shared" si="88"/>
        <v/>
      </c>
      <c r="C974" s="99"/>
      <c r="D974" s="137"/>
      <c r="E974" s="100"/>
      <c r="F974" s="57"/>
      <c r="G974" s="58">
        <f t="shared" si="90"/>
        <v>0</v>
      </c>
      <c r="H974" s="58">
        <f>IF(E974="",0,IFERROR(VLOOKUP(E974,档案费管理台账!$D$4:$H$1000,5,0),0))</f>
        <v>0</v>
      </c>
      <c r="I974" s="57"/>
      <c r="J974" s="57"/>
      <c r="K974" s="57"/>
      <c r="L974" s="57"/>
      <c r="M974" s="58" t="str">
        <f t="shared" si="91"/>
        <v/>
      </c>
      <c r="N974" s="73"/>
      <c r="AC974" s="149"/>
    </row>
    <row r="975" spans="1:29">
      <c r="A975" s="97" t="str">
        <f t="shared" si="89"/>
        <v/>
      </c>
      <c r="B975" s="98" t="str">
        <f t="shared" si="88"/>
        <v/>
      </c>
      <c r="C975" s="99"/>
      <c r="D975" s="137"/>
      <c r="E975" s="100"/>
      <c r="F975" s="57"/>
      <c r="G975" s="58">
        <f t="shared" si="90"/>
        <v>0</v>
      </c>
      <c r="H975" s="58">
        <f>IF(E975="",0,IFERROR(VLOOKUP(E975,档案费管理台账!$D$4:$H$1000,5,0),0))</f>
        <v>0</v>
      </c>
      <c r="I975" s="57"/>
      <c r="J975" s="57"/>
      <c r="K975" s="57"/>
      <c r="L975" s="57"/>
      <c r="M975" s="58" t="str">
        <f t="shared" si="91"/>
        <v/>
      </c>
      <c r="N975" s="73"/>
      <c r="AC975" s="149"/>
    </row>
    <row r="976" spans="1:29">
      <c r="A976" s="97" t="str">
        <f t="shared" si="89"/>
        <v/>
      </c>
      <c r="B976" s="98" t="str">
        <f t="shared" si="88"/>
        <v/>
      </c>
      <c r="C976" s="99"/>
      <c r="D976" s="137"/>
      <c r="E976" s="100"/>
      <c r="F976" s="57"/>
      <c r="G976" s="58">
        <f t="shared" si="90"/>
        <v>0</v>
      </c>
      <c r="H976" s="58">
        <f>IF(E976="",0,IFERROR(VLOOKUP(E976,档案费管理台账!$D$4:$H$1000,5,0),0))</f>
        <v>0</v>
      </c>
      <c r="I976" s="57"/>
      <c r="J976" s="57"/>
      <c r="K976" s="57"/>
      <c r="L976" s="57"/>
      <c r="M976" s="58" t="str">
        <f t="shared" si="91"/>
        <v/>
      </c>
      <c r="N976" s="73"/>
      <c r="AC976" s="149"/>
    </row>
    <row r="977" spans="1:29">
      <c r="A977" s="97" t="str">
        <f t="shared" si="89"/>
        <v/>
      </c>
      <c r="B977" s="98" t="str">
        <f t="shared" si="88"/>
        <v/>
      </c>
      <c r="C977" s="99"/>
      <c r="D977" s="137"/>
      <c r="E977" s="100"/>
      <c r="F977" s="57"/>
      <c r="G977" s="58">
        <f t="shared" si="90"/>
        <v>0</v>
      </c>
      <c r="H977" s="58">
        <f>IF(E977="",0,IFERROR(VLOOKUP(E977,档案费管理台账!$D$4:$H$1000,5,0),0))</f>
        <v>0</v>
      </c>
      <c r="I977" s="57"/>
      <c r="J977" s="57"/>
      <c r="K977" s="57"/>
      <c r="L977" s="57"/>
      <c r="M977" s="58" t="str">
        <f t="shared" si="91"/>
        <v/>
      </c>
      <c r="N977" s="73"/>
      <c r="AC977" s="149"/>
    </row>
    <row r="978" spans="1:29">
      <c r="A978" s="97" t="str">
        <f t="shared" si="89"/>
        <v/>
      </c>
      <c r="B978" s="98" t="str">
        <f t="shared" si="88"/>
        <v/>
      </c>
      <c r="C978" s="99"/>
      <c r="D978" s="137"/>
      <c r="E978" s="100"/>
      <c r="F978" s="57"/>
      <c r="G978" s="58">
        <f t="shared" si="90"/>
        <v>0</v>
      </c>
      <c r="H978" s="58">
        <f>IF(E978="",0,IFERROR(VLOOKUP(E978,档案费管理台账!$D$4:$H$1000,5,0),0))</f>
        <v>0</v>
      </c>
      <c r="I978" s="57"/>
      <c r="J978" s="57"/>
      <c r="K978" s="57"/>
      <c r="L978" s="57"/>
      <c r="M978" s="58" t="str">
        <f t="shared" si="91"/>
        <v/>
      </c>
      <c r="N978" s="73"/>
      <c r="AC978" s="149"/>
    </row>
    <row r="979" spans="1:29">
      <c r="A979" s="97" t="str">
        <f t="shared" si="89"/>
        <v/>
      </c>
      <c r="B979" s="98" t="str">
        <f t="shared" si="88"/>
        <v/>
      </c>
      <c r="C979" s="99"/>
      <c r="D979" s="137"/>
      <c r="E979" s="100"/>
      <c r="F979" s="57"/>
      <c r="G979" s="58">
        <f t="shared" si="90"/>
        <v>0</v>
      </c>
      <c r="H979" s="58">
        <f>IF(E979="",0,IFERROR(VLOOKUP(E979,档案费管理台账!$D$4:$H$1000,5,0),0))</f>
        <v>0</v>
      </c>
      <c r="I979" s="57"/>
      <c r="J979" s="57"/>
      <c r="K979" s="57"/>
      <c r="L979" s="57"/>
      <c r="M979" s="58" t="str">
        <f t="shared" si="91"/>
        <v/>
      </c>
      <c r="N979" s="73"/>
      <c r="AC979" s="149"/>
    </row>
    <row r="980" spans="1:29">
      <c r="A980" s="97" t="str">
        <f t="shared" si="89"/>
        <v/>
      </c>
      <c r="B980" s="98" t="str">
        <f t="shared" si="88"/>
        <v/>
      </c>
      <c r="C980" s="99"/>
      <c r="D980" s="137"/>
      <c r="E980" s="100"/>
      <c r="F980" s="57"/>
      <c r="G980" s="58">
        <f t="shared" si="90"/>
        <v>0</v>
      </c>
      <c r="H980" s="58">
        <f>IF(E980="",0,IFERROR(VLOOKUP(E980,档案费管理台账!$D$4:$H$1000,5,0),0))</f>
        <v>0</v>
      </c>
      <c r="I980" s="57"/>
      <c r="J980" s="57"/>
      <c r="K980" s="57"/>
      <c r="L980" s="57"/>
      <c r="M980" s="58" t="str">
        <f t="shared" si="91"/>
        <v/>
      </c>
      <c r="N980" s="73"/>
      <c r="AC980" s="149"/>
    </row>
    <row r="981" spans="1:29">
      <c r="A981" s="97" t="str">
        <f t="shared" si="89"/>
        <v/>
      </c>
      <c r="B981" s="98" t="str">
        <f t="shared" si="88"/>
        <v/>
      </c>
      <c r="C981" s="99"/>
      <c r="D981" s="137"/>
      <c r="E981" s="100"/>
      <c r="F981" s="57"/>
      <c r="G981" s="58">
        <f t="shared" si="90"/>
        <v>0</v>
      </c>
      <c r="H981" s="58">
        <f>IF(E981="",0,IFERROR(VLOOKUP(E981,档案费管理台账!$D$4:$H$1000,5,0),0))</f>
        <v>0</v>
      </c>
      <c r="I981" s="57"/>
      <c r="J981" s="57"/>
      <c r="K981" s="57"/>
      <c r="L981" s="57"/>
      <c r="M981" s="58" t="str">
        <f t="shared" si="91"/>
        <v/>
      </c>
      <c r="N981" s="73"/>
      <c r="AC981" s="149"/>
    </row>
    <row r="982" spans="1:29">
      <c r="A982" s="97" t="str">
        <f t="shared" si="89"/>
        <v/>
      </c>
      <c r="B982" s="98" t="str">
        <f t="shared" si="88"/>
        <v/>
      </c>
      <c r="C982" s="99"/>
      <c r="D982" s="137"/>
      <c r="E982" s="100"/>
      <c r="F982" s="57"/>
      <c r="G982" s="58">
        <f t="shared" si="90"/>
        <v>0</v>
      </c>
      <c r="H982" s="58">
        <f>IF(E982="",0,IFERROR(VLOOKUP(E982,档案费管理台账!$D$4:$H$1000,5,0),0))</f>
        <v>0</v>
      </c>
      <c r="I982" s="57"/>
      <c r="J982" s="57"/>
      <c r="K982" s="57"/>
      <c r="L982" s="57"/>
      <c r="M982" s="58" t="str">
        <f t="shared" si="91"/>
        <v/>
      </c>
      <c r="N982" s="73"/>
      <c r="AC982" s="149"/>
    </row>
    <row r="983" spans="1:29">
      <c r="A983" s="97" t="str">
        <f t="shared" si="89"/>
        <v/>
      </c>
      <c r="B983" s="98" t="str">
        <f t="shared" si="88"/>
        <v/>
      </c>
      <c r="C983" s="99"/>
      <c r="D983" s="137"/>
      <c r="E983" s="100"/>
      <c r="F983" s="57"/>
      <c r="G983" s="58">
        <f t="shared" si="90"/>
        <v>0</v>
      </c>
      <c r="H983" s="58">
        <f>IF(E983="",0,IFERROR(VLOOKUP(E983,档案费管理台账!$D$4:$H$1000,5,0),0))</f>
        <v>0</v>
      </c>
      <c r="I983" s="57"/>
      <c r="J983" s="57"/>
      <c r="K983" s="57"/>
      <c r="L983" s="57"/>
      <c r="M983" s="58" t="str">
        <f t="shared" si="91"/>
        <v/>
      </c>
      <c r="N983" s="73"/>
      <c r="AC983" s="149"/>
    </row>
    <row r="984" spans="1:29">
      <c r="A984" s="97" t="str">
        <f t="shared" si="89"/>
        <v/>
      </c>
      <c r="B984" s="98" t="str">
        <f t="shared" si="88"/>
        <v/>
      </c>
      <c r="C984" s="99"/>
      <c r="D984" s="137"/>
      <c r="E984" s="100"/>
      <c r="F984" s="57"/>
      <c r="G984" s="58">
        <f t="shared" si="90"/>
        <v>0</v>
      </c>
      <c r="H984" s="58">
        <f>IF(E984="",0,IFERROR(VLOOKUP(E984,档案费管理台账!$D$4:$H$1000,5,0),0))</f>
        <v>0</v>
      </c>
      <c r="I984" s="57"/>
      <c r="J984" s="57"/>
      <c r="K984" s="57"/>
      <c r="L984" s="57"/>
      <c r="M984" s="58" t="str">
        <f t="shared" si="91"/>
        <v/>
      </c>
      <c r="N984" s="73"/>
      <c r="AC984" s="149"/>
    </row>
    <row r="985" spans="1:29">
      <c r="A985" s="97" t="str">
        <f t="shared" si="89"/>
        <v/>
      </c>
      <c r="B985" s="98" t="str">
        <f t="shared" si="88"/>
        <v/>
      </c>
      <c r="C985" s="99"/>
      <c r="D985" s="137"/>
      <c r="E985" s="100"/>
      <c r="F985" s="57"/>
      <c r="G985" s="58">
        <f t="shared" si="90"/>
        <v>0</v>
      </c>
      <c r="H985" s="58">
        <f>IF(E985="",0,IFERROR(VLOOKUP(E985,档案费管理台账!$D$4:$H$1000,5,0),0))</f>
        <v>0</v>
      </c>
      <c r="I985" s="57"/>
      <c r="J985" s="57"/>
      <c r="K985" s="57"/>
      <c r="L985" s="57"/>
      <c r="M985" s="58" t="str">
        <f t="shared" si="91"/>
        <v/>
      </c>
      <c r="N985" s="73"/>
      <c r="AC985" s="149"/>
    </row>
    <row r="986" spans="1:29">
      <c r="A986" s="97" t="str">
        <f t="shared" si="89"/>
        <v/>
      </c>
      <c r="B986" s="98" t="str">
        <f t="shared" si="88"/>
        <v/>
      </c>
      <c r="C986" s="99"/>
      <c r="D986" s="137"/>
      <c r="E986" s="100"/>
      <c r="F986" s="57"/>
      <c r="G986" s="58">
        <f t="shared" si="90"/>
        <v>0</v>
      </c>
      <c r="H986" s="58">
        <f>IF(E986="",0,IFERROR(VLOOKUP(E986,档案费管理台账!$D$4:$H$1000,5,0),0))</f>
        <v>0</v>
      </c>
      <c r="I986" s="57"/>
      <c r="J986" s="57"/>
      <c r="K986" s="57"/>
      <c r="L986" s="57"/>
      <c r="M986" s="58" t="str">
        <f t="shared" si="91"/>
        <v/>
      </c>
      <c r="N986" s="73"/>
      <c r="AC986" s="149"/>
    </row>
    <row r="987" spans="1:29">
      <c r="A987" s="97" t="str">
        <f t="shared" si="89"/>
        <v/>
      </c>
      <c r="B987" s="98" t="str">
        <f t="shared" si="88"/>
        <v/>
      </c>
      <c r="C987" s="99"/>
      <c r="D987" s="137"/>
      <c r="E987" s="100"/>
      <c r="F987" s="57"/>
      <c r="G987" s="58">
        <f t="shared" si="90"/>
        <v>0</v>
      </c>
      <c r="H987" s="58">
        <f>IF(E987="",0,IFERROR(VLOOKUP(E987,档案费管理台账!$D$4:$H$1000,5,0),0))</f>
        <v>0</v>
      </c>
      <c r="I987" s="57"/>
      <c r="J987" s="57"/>
      <c r="K987" s="57"/>
      <c r="L987" s="57"/>
      <c r="M987" s="58" t="str">
        <f t="shared" si="91"/>
        <v/>
      </c>
      <c r="N987" s="73"/>
      <c r="AC987" s="149"/>
    </row>
    <row r="988" spans="1:29">
      <c r="A988" s="97" t="str">
        <f t="shared" si="89"/>
        <v/>
      </c>
      <c r="B988" s="98" t="str">
        <f t="shared" si="88"/>
        <v/>
      </c>
      <c r="C988" s="99"/>
      <c r="D988" s="137"/>
      <c r="E988" s="100"/>
      <c r="F988" s="57"/>
      <c r="G988" s="58">
        <f t="shared" si="90"/>
        <v>0</v>
      </c>
      <c r="H988" s="58">
        <f>IF(E988="",0,IFERROR(VLOOKUP(E988,档案费管理台账!$D$4:$H$1000,5,0),0))</f>
        <v>0</v>
      </c>
      <c r="I988" s="57"/>
      <c r="J988" s="57"/>
      <c r="K988" s="57"/>
      <c r="L988" s="57"/>
      <c r="M988" s="58" t="str">
        <f t="shared" si="91"/>
        <v/>
      </c>
      <c r="N988" s="73"/>
      <c r="AC988" s="149"/>
    </row>
    <row r="989" spans="1:29">
      <c r="A989" s="97" t="str">
        <f t="shared" si="89"/>
        <v/>
      </c>
      <c r="B989" s="98" t="str">
        <f t="shared" si="88"/>
        <v/>
      </c>
      <c r="C989" s="99"/>
      <c r="D989" s="137"/>
      <c r="E989" s="100"/>
      <c r="F989" s="57"/>
      <c r="G989" s="58">
        <f t="shared" si="90"/>
        <v>0</v>
      </c>
      <c r="H989" s="58">
        <f>IF(E989="",0,IFERROR(VLOOKUP(E989,档案费管理台账!$D$4:$H$1000,5,0),0))</f>
        <v>0</v>
      </c>
      <c r="I989" s="57"/>
      <c r="J989" s="57"/>
      <c r="K989" s="57"/>
      <c r="L989" s="57"/>
      <c r="M989" s="58" t="str">
        <f t="shared" si="91"/>
        <v/>
      </c>
      <c r="N989" s="73"/>
      <c r="AC989" s="149"/>
    </row>
    <row r="990" spans="1:29">
      <c r="A990" s="97" t="str">
        <f t="shared" si="89"/>
        <v/>
      </c>
      <c r="B990" s="98" t="str">
        <f t="shared" si="88"/>
        <v/>
      </c>
      <c r="C990" s="99"/>
      <c r="D990" s="137"/>
      <c r="E990" s="100"/>
      <c r="F990" s="57"/>
      <c r="G990" s="58">
        <f t="shared" si="90"/>
        <v>0</v>
      </c>
      <c r="H990" s="58">
        <f>IF(E990="",0,IFERROR(VLOOKUP(E990,档案费管理台账!$D$4:$H$1000,5,0),0))</f>
        <v>0</v>
      </c>
      <c r="I990" s="57"/>
      <c r="J990" s="57"/>
      <c r="K990" s="57"/>
      <c r="L990" s="57"/>
      <c r="M990" s="58" t="str">
        <f t="shared" si="91"/>
        <v/>
      </c>
      <c r="N990" s="73"/>
      <c r="AC990" s="149"/>
    </row>
    <row r="991" spans="1:29">
      <c r="A991" s="97" t="str">
        <f t="shared" si="89"/>
        <v/>
      </c>
      <c r="B991" s="98" t="str">
        <f t="shared" si="88"/>
        <v/>
      </c>
      <c r="C991" s="99"/>
      <c r="D991" s="137"/>
      <c r="E991" s="100"/>
      <c r="F991" s="57"/>
      <c r="G991" s="58">
        <f t="shared" si="90"/>
        <v>0</v>
      </c>
      <c r="H991" s="58">
        <f>IF(E991="",0,IFERROR(VLOOKUP(E991,档案费管理台账!$D$4:$H$1000,5,0),0))</f>
        <v>0</v>
      </c>
      <c r="I991" s="57"/>
      <c r="J991" s="57"/>
      <c r="K991" s="57"/>
      <c r="L991" s="57"/>
      <c r="M991" s="58" t="str">
        <f t="shared" si="91"/>
        <v/>
      </c>
      <c r="N991" s="73"/>
      <c r="AC991" s="149"/>
    </row>
    <row r="992" spans="1:29">
      <c r="A992" s="97" t="str">
        <f t="shared" si="89"/>
        <v/>
      </c>
      <c r="B992" s="98" t="str">
        <f t="shared" si="88"/>
        <v/>
      </c>
      <c r="C992" s="99"/>
      <c r="D992" s="137"/>
      <c r="E992" s="100"/>
      <c r="F992" s="57"/>
      <c r="G992" s="58">
        <f t="shared" si="90"/>
        <v>0</v>
      </c>
      <c r="H992" s="58">
        <f>IF(E992="",0,IFERROR(VLOOKUP(E992,档案费管理台账!$D$4:$H$1000,5,0),0))</f>
        <v>0</v>
      </c>
      <c r="I992" s="57"/>
      <c r="J992" s="57"/>
      <c r="K992" s="57"/>
      <c r="L992" s="57"/>
      <c r="M992" s="58" t="str">
        <f t="shared" si="91"/>
        <v/>
      </c>
      <c r="N992" s="73"/>
      <c r="AC992" s="149"/>
    </row>
    <row r="993" spans="1:29">
      <c r="A993" s="97" t="str">
        <f t="shared" si="89"/>
        <v/>
      </c>
      <c r="B993" s="98" t="str">
        <f t="shared" si="88"/>
        <v/>
      </c>
      <c r="C993" s="99"/>
      <c r="D993" s="137"/>
      <c r="E993" s="100"/>
      <c r="F993" s="57"/>
      <c r="G993" s="58">
        <f t="shared" si="90"/>
        <v>0</v>
      </c>
      <c r="H993" s="58">
        <f>IF(E993="",0,IFERROR(VLOOKUP(E993,档案费管理台账!$D$4:$H$1000,5,0),0))</f>
        <v>0</v>
      </c>
      <c r="I993" s="57"/>
      <c r="J993" s="57"/>
      <c r="K993" s="57"/>
      <c r="L993" s="57"/>
      <c r="M993" s="58" t="str">
        <f t="shared" si="91"/>
        <v/>
      </c>
      <c r="N993" s="73"/>
      <c r="AC993" s="149"/>
    </row>
    <row r="994" spans="1:29">
      <c r="A994" s="97" t="str">
        <f t="shared" si="89"/>
        <v/>
      </c>
      <c r="B994" s="98" t="str">
        <f t="shared" si="88"/>
        <v/>
      </c>
      <c r="C994" s="99"/>
      <c r="D994" s="137"/>
      <c r="E994" s="100"/>
      <c r="F994" s="57"/>
      <c r="G994" s="58">
        <f t="shared" si="90"/>
        <v>0</v>
      </c>
      <c r="H994" s="58">
        <f>IF(E994="",0,IFERROR(VLOOKUP(E994,档案费管理台账!$D$4:$H$1000,5,0),0))</f>
        <v>0</v>
      </c>
      <c r="I994" s="57"/>
      <c r="J994" s="57"/>
      <c r="K994" s="57"/>
      <c r="L994" s="57"/>
      <c r="M994" s="58" t="str">
        <f t="shared" si="91"/>
        <v/>
      </c>
      <c r="N994" s="73"/>
      <c r="AC994" s="149"/>
    </row>
    <row r="995" spans="1:29">
      <c r="A995" s="97" t="str">
        <f t="shared" si="89"/>
        <v/>
      </c>
      <c r="B995" s="98" t="str">
        <f t="shared" si="88"/>
        <v/>
      </c>
      <c r="C995" s="99"/>
      <c r="D995" s="137"/>
      <c r="E995" s="100"/>
      <c r="F995" s="57"/>
      <c r="G995" s="58">
        <f t="shared" si="90"/>
        <v>0</v>
      </c>
      <c r="H995" s="58">
        <f>IF(E995="",0,IFERROR(VLOOKUP(E995,档案费管理台账!$D$4:$H$1000,5,0),0))</f>
        <v>0</v>
      </c>
      <c r="I995" s="57"/>
      <c r="J995" s="57"/>
      <c r="K995" s="57"/>
      <c r="L995" s="57"/>
      <c r="M995" s="58" t="str">
        <f t="shared" si="91"/>
        <v/>
      </c>
      <c r="N995" s="73"/>
      <c r="AC995" s="149"/>
    </row>
    <row r="996" spans="1:29">
      <c r="A996" s="97" t="str">
        <f t="shared" si="89"/>
        <v/>
      </c>
      <c r="B996" s="98" t="str">
        <f t="shared" si="88"/>
        <v/>
      </c>
      <c r="C996" s="99"/>
      <c r="D996" s="137"/>
      <c r="E996" s="100"/>
      <c r="F996" s="57"/>
      <c r="G996" s="58">
        <f t="shared" si="90"/>
        <v>0</v>
      </c>
      <c r="H996" s="58">
        <f>IF(E996="",0,IFERROR(VLOOKUP(E996,档案费管理台账!$D$4:$H$1000,5,0),0))</f>
        <v>0</v>
      </c>
      <c r="I996" s="57"/>
      <c r="J996" s="57"/>
      <c r="K996" s="57"/>
      <c r="L996" s="57"/>
      <c r="M996" s="58" t="str">
        <f t="shared" si="91"/>
        <v/>
      </c>
      <c r="N996" s="73"/>
      <c r="AC996" s="149"/>
    </row>
    <row r="997" spans="1:29">
      <c r="A997" s="97" t="str">
        <f t="shared" si="89"/>
        <v/>
      </c>
      <c r="B997" s="98" t="str">
        <f t="shared" si="88"/>
        <v/>
      </c>
      <c r="C997" s="99"/>
      <c r="D997" s="137"/>
      <c r="E997" s="100"/>
      <c r="F997" s="57"/>
      <c r="G997" s="58">
        <f t="shared" si="90"/>
        <v>0</v>
      </c>
      <c r="H997" s="58">
        <f>IF(E997="",0,IFERROR(VLOOKUP(E997,档案费管理台账!$D$4:$H$1000,5,0),0))</f>
        <v>0</v>
      </c>
      <c r="I997" s="57"/>
      <c r="J997" s="57"/>
      <c r="K997" s="57"/>
      <c r="L997" s="57"/>
      <c r="M997" s="58" t="str">
        <f t="shared" si="91"/>
        <v/>
      </c>
      <c r="N997" s="73"/>
      <c r="AC997" s="149"/>
    </row>
    <row r="998" spans="1:29">
      <c r="A998" s="97" t="str">
        <f t="shared" si="89"/>
        <v/>
      </c>
      <c r="B998" s="98" t="str">
        <f t="shared" si="88"/>
        <v/>
      </c>
      <c r="C998" s="99"/>
      <c r="D998" s="137"/>
      <c r="E998" s="100"/>
      <c r="F998" s="57"/>
      <c r="G998" s="58">
        <f t="shared" si="90"/>
        <v>0</v>
      </c>
      <c r="H998" s="58">
        <f>IF(E998="",0,IFERROR(VLOOKUP(E998,档案费管理台账!$D$4:$H$1000,5,0),0))</f>
        <v>0</v>
      </c>
      <c r="I998" s="57"/>
      <c r="J998" s="57"/>
      <c r="K998" s="57"/>
      <c r="L998" s="57"/>
      <c r="M998" s="58" t="str">
        <f t="shared" si="91"/>
        <v/>
      </c>
      <c r="N998" s="73"/>
      <c r="AC998" s="149"/>
    </row>
    <row r="999" spans="1:29">
      <c r="A999" s="97" t="str">
        <f t="shared" si="89"/>
        <v/>
      </c>
      <c r="B999" s="98" t="str">
        <f t="shared" si="88"/>
        <v/>
      </c>
      <c r="C999" s="99"/>
      <c r="D999" s="137"/>
      <c r="E999" s="100"/>
      <c r="F999" s="57"/>
      <c r="G999" s="58">
        <f t="shared" si="90"/>
        <v>0</v>
      </c>
      <c r="H999" s="58">
        <f>IF(E999="",0,IFERROR(VLOOKUP(E999,档案费管理台账!$D$4:$H$1000,5,0),0))</f>
        <v>0</v>
      </c>
      <c r="I999" s="57"/>
      <c r="J999" s="57"/>
      <c r="K999" s="57"/>
      <c r="L999" s="57"/>
      <c r="M999" s="58" t="str">
        <f t="shared" si="91"/>
        <v/>
      </c>
      <c r="N999" s="73"/>
      <c r="AC999" s="149"/>
    </row>
    <row r="1000" spans="1:29">
      <c r="A1000" s="97" t="str">
        <f t="shared" si="89"/>
        <v/>
      </c>
      <c r="B1000" s="98" t="str">
        <f t="shared" si="88"/>
        <v/>
      </c>
      <c r="C1000" s="99"/>
      <c r="D1000" s="137"/>
      <c r="E1000" s="100"/>
      <c r="F1000" s="57"/>
      <c r="G1000" s="58">
        <f t="shared" si="90"/>
        <v>0</v>
      </c>
      <c r="H1000" s="58">
        <f>IF(E1000="",0,IFERROR(VLOOKUP(E1000,档案费管理台账!$D$4:$H$1000,5,0),0))</f>
        <v>0</v>
      </c>
      <c r="I1000" s="57"/>
      <c r="J1000" s="57"/>
      <c r="K1000" s="57"/>
      <c r="L1000" s="57"/>
      <c r="M1000" s="58" t="str">
        <f t="shared" si="91"/>
        <v/>
      </c>
      <c r="N1000" s="73"/>
      <c r="AC1000" s="149"/>
    </row>
  </sheetData>
  <mergeCells count="39">
    <mergeCell ref="D1:F1"/>
    <mergeCell ref="G1:H1"/>
    <mergeCell ref="J1:K1"/>
    <mergeCell ref="L1:O1"/>
    <mergeCell ref="H3:Q3"/>
    <mergeCell ref="A5:T5"/>
    <mergeCell ref="H6:O6"/>
    <mergeCell ref="P6:S6"/>
    <mergeCell ref="J7:K7"/>
    <mergeCell ref="L7:M7"/>
    <mergeCell ref="P7:Q7"/>
    <mergeCell ref="A23:Y23"/>
    <mergeCell ref="D24:G24"/>
    <mergeCell ref="H24:N24"/>
    <mergeCell ref="O24:S24"/>
    <mergeCell ref="A41:I41"/>
    <mergeCell ref="A6:A8"/>
    <mergeCell ref="A24:A25"/>
    <mergeCell ref="B6:B8"/>
    <mergeCell ref="B24:B25"/>
    <mergeCell ref="C6:C8"/>
    <mergeCell ref="C24:C25"/>
    <mergeCell ref="D6:D8"/>
    <mergeCell ref="E6:E8"/>
    <mergeCell ref="F6:F8"/>
    <mergeCell ref="G6:G8"/>
    <mergeCell ref="R7:R8"/>
    <mergeCell ref="S7:S8"/>
    <mergeCell ref="T6:T8"/>
    <mergeCell ref="T24:T25"/>
    <mergeCell ref="U6:U8"/>
    <mergeCell ref="U24:U25"/>
    <mergeCell ref="V24:V25"/>
    <mergeCell ref="W24:W25"/>
    <mergeCell ref="X24:X25"/>
    <mergeCell ref="Y24:Y25"/>
    <mergeCell ref="Z24:Z25"/>
    <mergeCell ref="AA24:AA25"/>
    <mergeCell ref="AB24:AB25"/>
  </mergeCells>
  <hyperlinks>
    <hyperlink ref="C1" location="项目管理台账!A1" display="返回"/>
  </hyperlinks>
  <pageMargins left="0.7" right="0.7" top="0.75" bottom="0.75" header="0.3" footer="0.3"/>
  <pageSetup paperSize="9" orientation="portrait"/>
  <headerFooter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AD1000"/>
  <sheetViews>
    <sheetView showGridLines="0" workbookViewId="0">
      <pane ySplit="1" topLeftCell="A41" activePane="bottomLeft" state="frozen"/>
      <selection/>
      <selection pane="bottomLeft" activeCell="B1" sqref="B1"/>
    </sheetView>
  </sheetViews>
  <sheetFormatPr defaultColWidth="9" defaultRowHeight="14.4"/>
  <cols>
    <col min="1" max="1" width="7.46296296296296" customWidth="1"/>
    <col min="2" max="2" width="11.7962962962963" style="29" customWidth="1"/>
    <col min="3" max="3" width="12.2037037037037" style="29" customWidth="1"/>
    <col min="4" max="4" width="20.0648148148148" style="132" customWidth="1"/>
    <col min="5" max="5" width="13.462962962963" customWidth="1"/>
    <col min="6" max="6" width="13.6018518518519" customWidth="1"/>
    <col min="7" max="7" width="12.7962962962963" customWidth="1"/>
    <col min="8" max="8" width="12.537037037037" customWidth="1"/>
    <col min="9" max="9" width="13.3333333333333" customWidth="1"/>
    <col min="10" max="10" width="13.2037037037037" customWidth="1"/>
    <col min="11" max="11" width="14.2037037037037" customWidth="1"/>
    <col min="12" max="12" width="12.6018518518519" customWidth="1"/>
    <col min="13" max="13" width="11.537037037037" customWidth="1"/>
    <col min="18" max="19" width="10.3333333333333" customWidth="1"/>
    <col min="20" max="20" width="14.0648148148148" customWidth="1"/>
    <col min="21" max="21" width="5.26851851851852" style="30" customWidth="1"/>
    <col min="23" max="23" width="9" style="29"/>
    <col min="24" max="24" width="9.60185185185185" customWidth="1"/>
    <col min="26" max="26" width="4.53703703703704" style="30" customWidth="1"/>
    <col min="27" max="27" width="10.0648148148148" customWidth="1"/>
    <col min="28" max="28" width="12.462962962963" style="29" customWidth="1"/>
  </cols>
  <sheetData>
    <row r="1" ht="28.95" spans="1:28">
      <c r="A1" s="31" t="s">
        <v>209</v>
      </c>
      <c r="B1" s="32"/>
      <c r="C1" s="33" t="s">
        <v>118</v>
      </c>
      <c r="D1" s="34" t="s">
        <v>210</v>
      </c>
      <c r="E1" s="34"/>
      <c r="F1" s="34"/>
      <c r="G1" s="35" t="s">
        <v>92</v>
      </c>
      <c r="H1" s="35"/>
      <c r="I1" s="36" t="s">
        <v>120</v>
      </c>
      <c r="J1" s="37" t="s">
        <v>0</v>
      </c>
      <c r="K1" s="37"/>
      <c r="L1" s="38" t="s">
        <v>121</v>
      </c>
      <c r="M1" s="38"/>
      <c r="N1" s="38"/>
      <c r="O1" s="38"/>
    </row>
    <row r="2" ht="15.15"/>
    <row r="3" spans="1:28">
      <c r="H3" s="39" t="s">
        <v>122</v>
      </c>
      <c r="I3" s="39"/>
      <c r="J3" s="39"/>
      <c r="K3" s="39"/>
      <c r="L3" s="39"/>
      <c r="M3" s="39"/>
      <c r="N3" s="39"/>
      <c r="O3" s="39"/>
      <c r="P3" s="39"/>
      <c r="Q3" s="39"/>
    </row>
    <row r="4" spans="1:28">
      <c r="H4" s="40"/>
      <c r="I4" s="40"/>
      <c r="J4" s="40"/>
      <c r="K4" s="40"/>
      <c r="L4" s="40"/>
      <c r="M4" s="40"/>
      <c r="N4" s="40"/>
      <c r="O4" s="40"/>
      <c r="P4" s="40">
        <v>0.05</v>
      </c>
      <c r="Q4" s="40">
        <v>0.05</v>
      </c>
    </row>
    <row r="5" spans="1:28">
      <c r="A5" s="41" t="s">
        <v>123</v>
      </c>
      <c r="B5" s="41"/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</row>
    <row r="6" s="27" customFormat="1" spans="1:28">
      <c r="A6" s="42" t="s">
        <v>124</v>
      </c>
      <c r="B6" s="43" t="s">
        <v>125</v>
      </c>
      <c r="C6" s="43" t="s">
        <v>126</v>
      </c>
      <c r="D6" s="42" t="s">
        <v>127</v>
      </c>
      <c r="E6" s="42" t="s">
        <v>128</v>
      </c>
      <c r="F6" s="42" t="s">
        <v>129</v>
      </c>
      <c r="G6" s="42" t="s">
        <v>130</v>
      </c>
      <c r="H6" s="44" t="s">
        <v>131</v>
      </c>
      <c r="I6" s="44"/>
      <c r="J6" s="44"/>
      <c r="K6" s="44"/>
      <c r="L6" s="44"/>
      <c r="M6" s="44"/>
      <c r="N6" s="44"/>
      <c r="O6" s="44"/>
      <c r="P6" s="45" t="s">
        <v>132</v>
      </c>
      <c r="Q6" s="45"/>
      <c r="R6" s="45"/>
      <c r="S6" s="45"/>
      <c r="T6" s="42" t="s">
        <v>133</v>
      </c>
      <c r="U6" s="66" t="s">
        <v>134</v>
      </c>
      <c r="W6" s="47"/>
      <c r="Z6" s="48"/>
      <c r="AB6" s="47"/>
    </row>
    <row r="7" s="27" customFormat="1" ht="28.8" spans="1:28">
      <c r="A7" s="42"/>
      <c r="B7" s="43"/>
      <c r="C7" s="43"/>
      <c r="D7" s="42"/>
      <c r="E7" s="42"/>
      <c r="F7" s="42"/>
      <c r="G7" s="42"/>
      <c r="H7" s="49" t="s">
        <v>135</v>
      </c>
      <c r="I7" s="49" t="s">
        <v>135</v>
      </c>
      <c r="J7" s="49" t="s">
        <v>136</v>
      </c>
      <c r="K7" s="49"/>
      <c r="L7" s="49" t="s">
        <v>137</v>
      </c>
      <c r="M7" s="49"/>
      <c r="N7" s="49" t="s">
        <v>138</v>
      </c>
      <c r="O7" s="49" t="s">
        <v>139</v>
      </c>
      <c r="P7" s="42" t="s">
        <v>140</v>
      </c>
      <c r="Q7" s="42"/>
      <c r="R7" s="46" t="s">
        <v>141</v>
      </c>
      <c r="S7" s="46" t="s">
        <v>142</v>
      </c>
      <c r="T7" s="42"/>
      <c r="U7" s="66"/>
      <c r="W7" s="47"/>
      <c r="Z7" s="48"/>
      <c r="AB7" s="47"/>
    </row>
    <row r="8" s="27" customFormat="1" ht="28.8" spans="1:28">
      <c r="A8" s="42"/>
      <c r="B8" s="43"/>
      <c r="C8" s="43"/>
      <c r="D8" s="42"/>
      <c r="E8" s="42"/>
      <c r="F8" s="42"/>
      <c r="G8" s="42"/>
      <c r="H8" s="50" t="s">
        <v>143</v>
      </c>
      <c r="I8" s="50" t="s">
        <v>144</v>
      </c>
      <c r="J8" s="50" t="s">
        <v>145</v>
      </c>
      <c r="K8" s="50" t="s">
        <v>146</v>
      </c>
      <c r="L8" s="50" t="s">
        <v>147</v>
      </c>
      <c r="M8" s="50" t="s">
        <v>148</v>
      </c>
      <c r="N8" s="50" t="s">
        <v>149</v>
      </c>
      <c r="O8" s="50" t="s">
        <v>150</v>
      </c>
      <c r="P8" s="51" t="s">
        <v>151</v>
      </c>
      <c r="Q8" s="51" t="s">
        <v>152</v>
      </c>
      <c r="R8" s="46"/>
      <c r="S8" s="46"/>
      <c r="T8" s="42"/>
      <c r="U8" s="66"/>
      <c r="W8" s="47"/>
      <c r="Z8" s="48"/>
      <c r="AB8" s="47"/>
    </row>
    <row r="9" s="27" customFormat="1" spans="1:28">
      <c r="A9" s="52" t="s">
        <v>153</v>
      </c>
      <c r="B9" s="53"/>
      <c r="C9" s="53"/>
      <c r="D9" s="52"/>
      <c r="E9" s="52"/>
      <c r="F9" s="52"/>
      <c r="G9" s="52"/>
      <c r="H9" s="54">
        <f>(20%-1%-3%)*1</f>
        <v>0.16</v>
      </c>
      <c r="I9" s="54">
        <v>0.08</v>
      </c>
      <c r="J9" s="55">
        <f>10%-1%</f>
        <v>0.09</v>
      </c>
      <c r="K9" s="54">
        <f>2%</f>
        <v>0.02</v>
      </c>
      <c r="L9" s="55">
        <v>0.005</v>
      </c>
      <c r="M9" s="55">
        <v>0.005</v>
      </c>
      <c r="N9" s="55">
        <f>(0.5%-0.1%)-0.08%+0.08%</f>
        <v>0.004</v>
      </c>
      <c r="O9" s="55">
        <f>0.8%</f>
        <v>0.008</v>
      </c>
      <c r="P9" s="54">
        <v>0.05</v>
      </c>
      <c r="Q9" s="54">
        <v>0.05</v>
      </c>
      <c r="R9" s="56"/>
      <c r="S9" s="56"/>
      <c r="T9" s="52"/>
      <c r="U9" s="106"/>
      <c r="W9" s="47"/>
      <c r="Z9" s="48"/>
      <c r="AB9" s="47"/>
    </row>
    <row r="10" spans="1:28">
      <c r="A10" s="39" t="s">
        <v>154</v>
      </c>
      <c r="B10" s="57">
        <v>6326</v>
      </c>
      <c r="C10" s="57">
        <v>6326</v>
      </c>
      <c r="D10" s="133">
        <v>6326</v>
      </c>
      <c r="E10" s="57">
        <v>6326</v>
      </c>
      <c r="F10" s="57">
        <v>6326</v>
      </c>
      <c r="G10" s="57"/>
      <c r="H10" s="58">
        <f>ROUND(B10*$H$9,2)</f>
        <v>1012.16</v>
      </c>
      <c r="I10" s="58">
        <f>ROUND(B10*$I$9,2)</f>
        <v>506.08</v>
      </c>
      <c r="J10" s="58">
        <f>ROUND(C10*$J$9,2)</f>
        <v>569.34</v>
      </c>
      <c r="K10" s="58">
        <f>IF(OR(C10="",C10=0),0,ROUND(C10*$K$9+3,2))</f>
        <v>129.52</v>
      </c>
      <c r="L10" s="58">
        <f>ROUND(D10*$L$9,2)</f>
        <v>31.63</v>
      </c>
      <c r="M10" s="58">
        <f>ROUND(D10*$M$9,2)</f>
        <v>31.63</v>
      </c>
      <c r="N10" s="58">
        <f>ROUND(E10*$N$9,2)</f>
        <v>25.3</v>
      </c>
      <c r="O10" s="58">
        <f>ROUND(F10*$O$9,2)</f>
        <v>50.61</v>
      </c>
      <c r="P10" s="58">
        <f>ROUND(G10*$P$9,0)</f>
        <v>0</v>
      </c>
      <c r="Q10" s="58">
        <f>ROUND(G10*$Q$9,0)</f>
        <v>0</v>
      </c>
      <c r="R10" s="58">
        <f>H10+J10+L10+N10+O10+P10</f>
        <v>1689.04</v>
      </c>
      <c r="S10" s="58">
        <f>I10+K10+M10+Q10</f>
        <v>667.23</v>
      </c>
      <c r="T10" s="58">
        <f>R10+S10</f>
        <v>2356.27</v>
      </c>
      <c r="U10" s="59"/>
      <c r="V10" t="s">
        <v>154</v>
      </c>
    </row>
    <row r="11" spans="1:28">
      <c r="A11" s="39" t="s">
        <v>155</v>
      </c>
      <c r="B11" s="57">
        <f>B10</f>
        <v>6326</v>
      </c>
      <c r="C11" s="57">
        <f t="shared" ref="C11:G21" si="0">C10</f>
        <v>6326</v>
      </c>
      <c r="D11" s="133">
        <f t="shared" si="0"/>
        <v>6326</v>
      </c>
      <c r="E11" s="57">
        <f t="shared" si="0"/>
        <v>6326</v>
      </c>
      <c r="F11" s="57">
        <f t="shared" si="0"/>
        <v>6326</v>
      </c>
      <c r="G11" s="57">
        <f t="shared" si="0"/>
        <v>0</v>
      </c>
      <c r="H11" s="58">
        <f t="shared" ref="H11:H21" si="1">ROUND(B11*$H$9,2)</f>
        <v>1012.16</v>
      </c>
      <c r="I11" s="58">
        <f t="shared" ref="I11:I21" si="2">ROUND(B11*$I$9,2)</f>
        <v>506.08</v>
      </c>
      <c r="J11" s="58">
        <f t="shared" ref="J11:J21" si="3">ROUND(C11*$J$9,2)</f>
        <v>569.34</v>
      </c>
      <c r="K11" s="58">
        <f t="shared" ref="K11:K21" si="4">IF(OR(C11="",C11=0),0,ROUND(C11*$K$9+3,2))</f>
        <v>129.52</v>
      </c>
      <c r="L11" s="58">
        <f t="shared" ref="L11:L21" si="5">ROUND(D11*$L$9,2)</f>
        <v>31.63</v>
      </c>
      <c r="M11" s="58">
        <f t="shared" ref="M11:M21" si="6">ROUND(D11*$M$9,2)</f>
        <v>31.63</v>
      </c>
      <c r="N11" s="58">
        <f t="shared" ref="N11:N21" si="7">ROUND(E11*$N$9,2)</f>
        <v>25.3</v>
      </c>
      <c r="O11" s="58">
        <f t="shared" ref="O11:O21" si="8">ROUND(F11*$O$9,2)</f>
        <v>50.61</v>
      </c>
      <c r="P11" s="58">
        <f t="shared" ref="P11:P15" si="9">ROUND(G11*$P$9,0)</f>
        <v>0</v>
      </c>
      <c r="Q11" s="58">
        <f t="shared" ref="Q11:Q15" si="10">ROUND(G11*$Q$9,0)</f>
        <v>0</v>
      </c>
      <c r="R11" s="58">
        <f t="shared" ref="R11:R21" si="11">H11+J11+L11+N11+O11+P11</f>
        <v>1689.04</v>
      </c>
      <c r="S11" s="58">
        <f t="shared" ref="S11:S21" si="12">I11+K11+M11+Q11</f>
        <v>667.23</v>
      </c>
      <c r="T11" s="58">
        <f t="shared" ref="T11:T21" si="13">R11+S11</f>
        <v>2356.27</v>
      </c>
      <c r="U11" s="59"/>
      <c r="V11" t="s">
        <v>155</v>
      </c>
    </row>
    <row r="12" spans="1:28">
      <c r="A12" s="39" t="s">
        <v>156</v>
      </c>
      <c r="B12" s="57">
        <f t="shared" ref="B12:B21" si="14">B11</f>
        <v>6326</v>
      </c>
      <c r="C12" s="57">
        <f t="shared" si="0"/>
        <v>6326</v>
      </c>
      <c r="D12" s="133">
        <f t="shared" si="0"/>
        <v>6326</v>
      </c>
      <c r="E12" s="57">
        <f t="shared" si="0"/>
        <v>6326</v>
      </c>
      <c r="F12" s="57">
        <f t="shared" si="0"/>
        <v>6326</v>
      </c>
      <c r="G12" s="57">
        <f t="shared" si="0"/>
        <v>0</v>
      </c>
      <c r="H12" s="58">
        <f t="shared" si="1"/>
        <v>1012.16</v>
      </c>
      <c r="I12" s="58">
        <f t="shared" si="2"/>
        <v>506.08</v>
      </c>
      <c r="J12" s="58">
        <f t="shared" si="3"/>
        <v>569.34</v>
      </c>
      <c r="K12" s="58">
        <f t="shared" si="4"/>
        <v>129.52</v>
      </c>
      <c r="L12" s="58">
        <f t="shared" si="5"/>
        <v>31.63</v>
      </c>
      <c r="M12" s="58">
        <f t="shared" si="6"/>
        <v>31.63</v>
      </c>
      <c r="N12" s="58">
        <f t="shared" si="7"/>
        <v>25.3</v>
      </c>
      <c r="O12" s="58">
        <f t="shared" si="8"/>
        <v>50.61</v>
      </c>
      <c r="P12" s="58">
        <f t="shared" si="9"/>
        <v>0</v>
      </c>
      <c r="Q12" s="58">
        <f t="shared" si="10"/>
        <v>0</v>
      </c>
      <c r="R12" s="58">
        <f t="shared" si="11"/>
        <v>1689.04</v>
      </c>
      <c r="S12" s="58">
        <f t="shared" si="12"/>
        <v>667.23</v>
      </c>
      <c r="T12" s="58">
        <f t="shared" si="13"/>
        <v>2356.27</v>
      </c>
      <c r="U12" s="59"/>
      <c r="V12" t="s">
        <v>156</v>
      </c>
    </row>
    <row r="13" spans="1:28">
      <c r="A13" s="39" t="s">
        <v>157</v>
      </c>
      <c r="B13" s="57">
        <f t="shared" si="14"/>
        <v>6326</v>
      </c>
      <c r="C13" s="57">
        <f t="shared" si="0"/>
        <v>6326</v>
      </c>
      <c r="D13" s="133">
        <f t="shared" si="0"/>
        <v>6326</v>
      </c>
      <c r="E13" s="57">
        <f t="shared" si="0"/>
        <v>6326</v>
      </c>
      <c r="F13" s="57">
        <f t="shared" si="0"/>
        <v>6326</v>
      </c>
      <c r="G13" s="57">
        <f t="shared" si="0"/>
        <v>0</v>
      </c>
      <c r="H13" s="58">
        <f t="shared" si="1"/>
        <v>1012.16</v>
      </c>
      <c r="I13" s="58">
        <f t="shared" si="2"/>
        <v>506.08</v>
      </c>
      <c r="J13" s="58">
        <f t="shared" si="3"/>
        <v>569.34</v>
      </c>
      <c r="K13" s="58">
        <f t="shared" si="4"/>
        <v>129.52</v>
      </c>
      <c r="L13" s="58">
        <f t="shared" si="5"/>
        <v>31.63</v>
      </c>
      <c r="M13" s="58">
        <f t="shared" si="6"/>
        <v>31.63</v>
      </c>
      <c r="N13" s="58">
        <f t="shared" si="7"/>
        <v>25.3</v>
      </c>
      <c r="O13" s="58">
        <f t="shared" si="8"/>
        <v>50.61</v>
      </c>
      <c r="P13" s="58">
        <f t="shared" si="9"/>
        <v>0</v>
      </c>
      <c r="Q13" s="58">
        <f t="shared" si="10"/>
        <v>0</v>
      </c>
      <c r="R13" s="58">
        <f t="shared" si="11"/>
        <v>1689.04</v>
      </c>
      <c r="S13" s="58">
        <f t="shared" si="12"/>
        <v>667.23</v>
      </c>
      <c r="T13" s="58">
        <f t="shared" si="13"/>
        <v>2356.27</v>
      </c>
      <c r="U13" s="59"/>
      <c r="V13" t="s">
        <v>157</v>
      </c>
    </row>
    <row r="14" spans="1:28">
      <c r="A14" s="39" t="s">
        <v>158</v>
      </c>
      <c r="B14" s="57">
        <f t="shared" si="14"/>
        <v>6326</v>
      </c>
      <c r="C14" s="57">
        <f t="shared" si="0"/>
        <v>6326</v>
      </c>
      <c r="D14" s="133">
        <f t="shared" si="0"/>
        <v>6326</v>
      </c>
      <c r="E14" s="57">
        <f t="shared" si="0"/>
        <v>6326</v>
      </c>
      <c r="F14" s="57">
        <f t="shared" si="0"/>
        <v>6326</v>
      </c>
      <c r="G14" s="57">
        <f t="shared" si="0"/>
        <v>0</v>
      </c>
      <c r="H14" s="58">
        <f t="shared" si="1"/>
        <v>1012.16</v>
      </c>
      <c r="I14" s="58">
        <f t="shared" si="2"/>
        <v>506.08</v>
      </c>
      <c r="J14" s="58">
        <f t="shared" si="3"/>
        <v>569.34</v>
      </c>
      <c r="K14" s="58">
        <f t="shared" si="4"/>
        <v>129.52</v>
      </c>
      <c r="L14" s="58">
        <f t="shared" si="5"/>
        <v>31.63</v>
      </c>
      <c r="M14" s="58">
        <f t="shared" si="6"/>
        <v>31.63</v>
      </c>
      <c r="N14" s="58">
        <f t="shared" si="7"/>
        <v>25.3</v>
      </c>
      <c r="O14" s="58">
        <f t="shared" si="8"/>
        <v>50.61</v>
      </c>
      <c r="P14" s="58">
        <f t="shared" si="9"/>
        <v>0</v>
      </c>
      <c r="Q14" s="58">
        <f t="shared" si="10"/>
        <v>0</v>
      </c>
      <c r="R14" s="58">
        <f t="shared" si="11"/>
        <v>1689.04</v>
      </c>
      <c r="S14" s="58">
        <f t="shared" si="12"/>
        <v>667.23</v>
      </c>
      <c r="T14" s="58">
        <f t="shared" si="13"/>
        <v>2356.27</v>
      </c>
      <c r="U14" s="59"/>
      <c r="V14" t="s">
        <v>158</v>
      </c>
    </row>
    <row r="15" spans="1:28">
      <c r="A15" s="39" t="s">
        <v>159</v>
      </c>
      <c r="B15" s="57">
        <f t="shared" si="14"/>
        <v>6326</v>
      </c>
      <c r="C15" s="57">
        <f t="shared" si="0"/>
        <v>6326</v>
      </c>
      <c r="D15" s="133">
        <f t="shared" si="0"/>
        <v>6326</v>
      </c>
      <c r="E15" s="57">
        <f t="shared" si="0"/>
        <v>6326</v>
      </c>
      <c r="F15" s="57">
        <f t="shared" si="0"/>
        <v>6326</v>
      </c>
      <c r="G15" s="57">
        <f t="shared" si="0"/>
        <v>0</v>
      </c>
      <c r="H15" s="58">
        <f t="shared" si="1"/>
        <v>1012.16</v>
      </c>
      <c r="I15" s="58">
        <f t="shared" si="2"/>
        <v>506.08</v>
      </c>
      <c r="J15" s="58">
        <f t="shared" si="3"/>
        <v>569.34</v>
      </c>
      <c r="K15" s="58">
        <f t="shared" si="4"/>
        <v>129.52</v>
      </c>
      <c r="L15" s="58">
        <f t="shared" si="5"/>
        <v>31.63</v>
      </c>
      <c r="M15" s="58">
        <f t="shared" si="6"/>
        <v>31.63</v>
      </c>
      <c r="N15" s="58">
        <f t="shared" si="7"/>
        <v>25.3</v>
      </c>
      <c r="O15" s="58">
        <f t="shared" si="8"/>
        <v>50.61</v>
      </c>
      <c r="P15" s="58">
        <f t="shared" si="9"/>
        <v>0</v>
      </c>
      <c r="Q15" s="58">
        <f t="shared" si="10"/>
        <v>0</v>
      </c>
      <c r="R15" s="58">
        <f t="shared" si="11"/>
        <v>1689.04</v>
      </c>
      <c r="S15" s="58">
        <f t="shared" si="12"/>
        <v>667.23</v>
      </c>
      <c r="T15" s="58">
        <f t="shared" si="13"/>
        <v>2356.27</v>
      </c>
      <c r="U15" s="59"/>
      <c r="V15" t="s">
        <v>159</v>
      </c>
    </row>
    <row r="16" spans="1:28">
      <c r="A16" s="39" t="s">
        <v>160</v>
      </c>
      <c r="B16" s="57">
        <f t="shared" si="14"/>
        <v>6326</v>
      </c>
      <c r="C16" s="57">
        <f t="shared" si="0"/>
        <v>6326</v>
      </c>
      <c r="D16" s="133">
        <f t="shared" si="0"/>
        <v>6326</v>
      </c>
      <c r="E16" s="57">
        <f t="shared" si="0"/>
        <v>6326</v>
      </c>
      <c r="F16" s="57">
        <f t="shared" si="0"/>
        <v>6326</v>
      </c>
      <c r="G16" s="57">
        <f t="shared" si="0"/>
        <v>0</v>
      </c>
      <c r="H16" s="58">
        <f t="shared" si="1"/>
        <v>1012.16</v>
      </c>
      <c r="I16" s="58">
        <f t="shared" si="2"/>
        <v>506.08</v>
      </c>
      <c r="J16" s="58">
        <f t="shared" si="3"/>
        <v>569.34</v>
      </c>
      <c r="K16" s="58">
        <f t="shared" si="4"/>
        <v>129.52</v>
      </c>
      <c r="L16" s="58">
        <f t="shared" si="5"/>
        <v>31.63</v>
      </c>
      <c r="M16" s="58">
        <f t="shared" si="6"/>
        <v>31.63</v>
      </c>
      <c r="N16" s="58">
        <f t="shared" si="7"/>
        <v>25.3</v>
      </c>
      <c r="O16" s="58">
        <f t="shared" si="8"/>
        <v>50.61</v>
      </c>
      <c r="P16" s="58">
        <f>ROUND(G16*$P$4,0)</f>
        <v>0</v>
      </c>
      <c r="Q16" s="58">
        <f>ROUND(G16*$Q$4,0)</f>
        <v>0</v>
      </c>
      <c r="R16" s="58">
        <f t="shared" si="11"/>
        <v>1689.04</v>
      </c>
      <c r="S16" s="58">
        <f t="shared" si="12"/>
        <v>667.23</v>
      </c>
      <c r="T16" s="58">
        <f t="shared" si="13"/>
        <v>2356.27</v>
      </c>
      <c r="U16" s="59"/>
      <c r="V16" t="s">
        <v>160</v>
      </c>
    </row>
    <row r="17" spans="1:30">
      <c r="A17" s="39" t="s">
        <v>161</v>
      </c>
      <c r="B17" s="57">
        <f t="shared" si="14"/>
        <v>6326</v>
      </c>
      <c r="C17" s="57">
        <f t="shared" si="0"/>
        <v>6326</v>
      </c>
      <c r="D17" s="133">
        <f t="shared" si="0"/>
        <v>6326</v>
      </c>
      <c r="E17" s="57">
        <f t="shared" si="0"/>
        <v>6326</v>
      </c>
      <c r="F17" s="57">
        <f t="shared" si="0"/>
        <v>6326</v>
      </c>
      <c r="G17" s="57">
        <f t="shared" si="0"/>
        <v>0</v>
      </c>
      <c r="H17" s="58">
        <f t="shared" si="1"/>
        <v>1012.16</v>
      </c>
      <c r="I17" s="58">
        <f t="shared" si="2"/>
        <v>506.08</v>
      </c>
      <c r="J17" s="58">
        <f t="shared" si="3"/>
        <v>569.34</v>
      </c>
      <c r="K17" s="58">
        <f t="shared" si="4"/>
        <v>129.52</v>
      </c>
      <c r="L17" s="58">
        <f t="shared" si="5"/>
        <v>31.63</v>
      </c>
      <c r="M17" s="58">
        <f t="shared" si="6"/>
        <v>31.63</v>
      </c>
      <c r="N17" s="58">
        <f t="shared" si="7"/>
        <v>25.3</v>
      </c>
      <c r="O17" s="58">
        <f t="shared" si="8"/>
        <v>50.61</v>
      </c>
      <c r="P17" s="58">
        <f t="shared" ref="P17:P21" si="15">ROUND(G17*$P$4,0)</f>
        <v>0</v>
      </c>
      <c r="Q17" s="58">
        <f t="shared" ref="Q17:Q21" si="16">ROUND(G17*$Q$4,0)</f>
        <v>0</v>
      </c>
      <c r="R17" s="58">
        <f t="shared" si="11"/>
        <v>1689.04</v>
      </c>
      <c r="S17" s="58">
        <f t="shared" si="12"/>
        <v>667.23</v>
      </c>
      <c r="T17" s="58">
        <f t="shared" si="13"/>
        <v>2356.27</v>
      </c>
      <c r="U17" s="59"/>
      <c r="V17" t="s">
        <v>161</v>
      </c>
    </row>
    <row r="18" spans="1:30">
      <c r="A18" s="39" t="s">
        <v>162</v>
      </c>
      <c r="B18" s="57">
        <f t="shared" si="14"/>
        <v>6326</v>
      </c>
      <c r="C18" s="57">
        <f t="shared" si="0"/>
        <v>6326</v>
      </c>
      <c r="D18" s="133">
        <f t="shared" si="0"/>
        <v>6326</v>
      </c>
      <c r="E18" s="57">
        <f t="shared" si="0"/>
        <v>6326</v>
      </c>
      <c r="F18" s="57">
        <f t="shared" si="0"/>
        <v>6326</v>
      </c>
      <c r="G18" s="57">
        <f t="shared" si="0"/>
        <v>0</v>
      </c>
      <c r="H18" s="58">
        <f t="shared" si="1"/>
        <v>1012.16</v>
      </c>
      <c r="I18" s="58">
        <f t="shared" si="2"/>
        <v>506.08</v>
      </c>
      <c r="J18" s="58">
        <f t="shared" si="3"/>
        <v>569.34</v>
      </c>
      <c r="K18" s="58">
        <f t="shared" si="4"/>
        <v>129.52</v>
      </c>
      <c r="L18" s="58">
        <f t="shared" si="5"/>
        <v>31.63</v>
      </c>
      <c r="M18" s="58">
        <f t="shared" si="6"/>
        <v>31.63</v>
      </c>
      <c r="N18" s="58">
        <f t="shared" si="7"/>
        <v>25.3</v>
      </c>
      <c r="O18" s="58">
        <f t="shared" si="8"/>
        <v>50.61</v>
      </c>
      <c r="P18" s="58">
        <f t="shared" si="15"/>
        <v>0</v>
      </c>
      <c r="Q18" s="58">
        <f t="shared" si="16"/>
        <v>0</v>
      </c>
      <c r="R18" s="58">
        <f t="shared" si="11"/>
        <v>1689.04</v>
      </c>
      <c r="S18" s="58">
        <f t="shared" si="12"/>
        <v>667.23</v>
      </c>
      <c r="T18" s="58">
        <f t="shared" si="13"/>
        <v>2356.27</v>
      </c>
      <c r="U18" s="59"/>
      <c r="V18" t="s">
        <v>162</v>
      </c>
    </row>
    <row r="19" spans="1:30">
      <c r="A19" s="39" t="s">
        <v>163</v>
      </c>
      <c r="B19" s="57">
        <f t="shared" si="14"/>
        <v>6326</v>
      </c>
      <c r="C19" s="57">
        <f t="shared" si="0"/>
        <v>6326</v>
      </c>
      <c r="D19" s="133">
        <f t="shared" si="0"/>
        <v>6326</v>
      </c>
      <c r="E19" s="57">
        <f t="shared" si="0"/>
        <v>6326</v>
      </c>
      <c r="F19" s="57">
        <f t="shared" si="0"/>
        <v>6326</v>
      </c>
      <c r="G19" s="57">
        <f t="shared" si="0"/>
        <v>0</v>
      </c>
      <c r="H19" s="58">
        <f t="shared" si="1"/>
        <v>1012.16</v>
      </c>
      <c r="I19" s="58">
        <f t="shared" si="2"/>
        <v>506.08</v>
      </c>
      <c r="J19" s="58">
        <f t="shared" si="3"/>
        <v>569.34</v>
      </c>
      <c r="K19" s="58">
        <f t="shared" si="4"/>
        <v>129.52</v>
      </c>
      <c r="L19" s="58">
        <f t="shared" si="5"/>
        <v>31.63</v>
      </c>
      <c r="M19" s="58">
        <f t="shared" si="6"/>
        <v>31.63</v>
      </c>
      <c r="N19" s="58">
        <f t="shared" si="7"/>
        <v>25.3</v>
      </c>
      <c r="O19" s="58">
        <f t="shared" si="8"/>
        <v>50.61</v>
      </c>
      <c r="P19" s="58">
        <f t="shared" si="15"/>
        <v>0</v>
      </c>
      <c r="Q19" s="58">
        <f t="shared" si="16"/>
        <v>0</v>
      </c>
      <c r="R19" s="58">
        <f t="shared" si="11"/>
        <v>1689.04</v>
      </c>
      <c r="S19" s="58">
        <f t="shared" si="12"/>
        <v>667.23</v>
      </c>
      <c r="T19" s="58">
        <f t="shared" si="13"/>
        <v>2356.27</v>
      </c>
      <c r="U19" s="59"/>
      <c r="V19" t="s">
        <v>163</v>
      </c>
    </row>
    <row r="20" spans="1:30">
      <c r="A20" s="39" t="s">
        <v>164</v>
      </c>
      <c r="B20" s="57">
        <f t="shared" si="14"/>
        <v>6326</v>
      </c>
      <c r="C20" s="57">
        <f t="shared" si="0"/>
        <v>6326</v>
      </c>
      <c r="D20" s="133">
        <f t="shared" si="0"/>
        <v>6326</v>
      </c>
      <c r="E20" s="57">
        <f t="shared" si="0"/>
        <v>6326</v>
      </c>
      <c r="F20" s="57">
        <f t="shared" si="0"/>
        <v>6326</v>
      </c>
      <c r="G20" s="57">
        <f t="shared" si="0"/>
        <v>0</v>
      </c>
      <c r="H20" s="58">
        <f t="shared" si="1"/>
        <v>1012.16</v>
      </c>
      <c r="I20" s="58">
        <f t="shared" si="2"/>
        <v>506.08</v>
      </c>
      <c r="J20" s="58">
        <f t="shared" si="3"/>
        <v>569.34</v>
      </c>
      <c r="K20" s="58">
        <f t="shared" si="4"/>
        <v>129.52</v>
      </c>
      <c r="L20" s="58">
        <f t="shared" si="5"/>
        <v>31.63</v>
      </c>
      <c r="M20" s="58">
        <f t="shared" si="6"/>
        <v>31.63</v>
      </c>
      <c r="N20" s="58">
        <f t="shared" si="7"/>
        <v>25.3</v>
      </c>
      <c r="O20" s="58">
        <f t="shared" si="8"/>
        <v>50.61</v>
      </c>
      <c r="P20" s="58">
        <f t="shared" si="15"/>
        <v>0</v>
      </c>
      <c r="Q20" s="58">
        <f t="shared" si="16"/>
        <v>0</v>
      </c>
      <c r="R20" s="58">
        <f t="shared" si="11"/>
        <v>1689.04</v>
      </c>
      <c r="S20" s="58">
        <f t="shared" si="12"/>
        <v>667.23</v>
      </c>
      <c r="T20" s="58">
        <f t="shared" si="13"/>
        <v>2356.27</v>
      </c>
      <c r="U20" s="59"/>
      <c r="V20" t="s">
        <v>164</v>
      </c>
    </row>
    <row r="21" spans="1:30">
      <c r="A21" s="39" t="s">
        <v>165</v>
      </c>
      <c r="B21" s="57">
        <f t="shared" si="14"/>
        <v>6326</v>
      </c>
      <c r="C21" s="57">
        <f t="shared" si="0"/>
        <v>6326</v>
      </c>
      <c r="D21" s="133">
        <f t="shared" si="0"/>
        <v>6326</v>
      </c>
      <c r="E21" s="57">
        <f t="shared" si="0"/>
        <v>6326</v>
      </c>
      <c r="F21" s="57">
        <f t="shared" si="0"/>
        <v>6326</v>
      </c>
      <c r="G21" s="57">
        <f t="shared" si="0"/>
        <v>0</v>
      </c>
      <c r="H21" s="58">
        <f t="shared" si="1"/>
        <v>1012.16</v>
      </c>
      <c r="I21" s="58">
        <f t="shared" si="2"/>
        <v>506.08</v>
      </c>
      <c r="J21" s="58">
        <f t="shared" si="3"/>
        <v>569.34</v>
      </c>
      <c r="K21" s="58">
        <f t="shared" si="4"/>
        <v>129.52</v>
      </c>
      <c r="L21" s="58">
        <f t="shared" si="5"/>
        <v>31.63</v>
      </c>
      <c r="M21" s="58">
        <f t="shared" si="6"/>
        <v>31.63</v>
      </c>
      <c r="N21" s="58">
        <f t="shared" si="7"/>
        <v>25.3</v>
      </c>
      <c r="O21" s="58">
        <f t="shared" si="8"/>
        <v>50.61</v>
      </c>
      <c r="P21" s="58">
        <f t="shared" si="15"/>
        <v>0</v>
      </c>
      <c r="Q21" s="58">
        <f t="shared" si="16"/>
        <v>0</v>
      </c>
      <c r="R21" s="58">
        <f t="shared" si="11"/>
        <v>1689.04</v>
      </c>
      <c r="S21" s="58">
        <f t="shared" si="12"/>
        <v>667.23</v>
      </c>
      <c r="T21" s="58">
        <f t="shared" si="13"/>
        <v>2356.27</v>
      </c>
      <c r="U21" s="59"/>
      <c r="V21" t="s">
        <v>165</v>
      </c>
    </row>
    <row r="22" spans="1:30">
      <c r="T22" s="60">
        <f>SUM(T11:T21)</f>
        <v>25918.97</v>
      </c>
    </row>
    <row r="23" spans="1:30">
      <c r="A23" s="41" t="s">
        <v>166</v>
      </c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</row>
    <row r="24" s="27" customFormat="1" ht="28.05" customHeight="1" spans="1:30">
      <c r="A24" s="61" t="s">
        <v>124</v>
      </c>
      <c r="B24" s="62" t="s">
        <v>167</v>
      </c>
      <c r="C24" s="62" t="s">
        <v>168</v>
      </c>
      <c r="D24" s="63" t="s">
        <v>169</v>
      </c>
      <c r="E24" s="63"/>
      <c r="F24" s="63"/>
      <c r="G24" s="63"/>
      <c r="H24" s="63" t="s">
        <v>170</v>
      </c>
      <c r="I24" s="63"/>
      <c r="J24" s="63"/>
      <c r="K24" s="63"/>
      <c r="L24" s="63"/>
      <c r="M24" s="63"/>
      <c r="N24" s="63"/>
      <c r="O24" s="63" t="s">
        <v>171</v>
      </c>
      <c r="P24" s="63"/>
      <c r="Q24" s="63"/>
      <c r="R24" s="63"/>
      <c r="S24" s="63"/>
      <c r="T24" s="64" t="s">
        <v>172</v>
      </c>
      <c r="U24" s="107" t="s">
        <v>173</v>
      </c>
      <c r="V24" s="64" t="s">
        <v>79</v>
      </c>
      <c r="W24" s="65" t="s">
        <v>174</v>
      </c>
      <c r="X24" s="64" t="s">
        <v>175</v>
      </c>
      <c r="Y24" s="63" t="s">
        <v>176</v>
      </c>
      <c r="Z24" s="66" t="s">
        <v>134</v>
      </c>
      <c r="AA24" s="46" t="s">
        <v>177</v>
      </c>
      <c r="AB24" s="67" t="s">
        <v>178</v>
      </c>
    </row>
    <row r="25" s="28" customFormat="1" ht="28.8" spans="1:30">
      <c r="A25" s="68"/>
      <c r="B25" s="69"/>
      <c r="C25" s="69"/>
      <c r="D25" s="46" t="s">
        <v>179</v>
      </c>
      <c r="E25" s="46" t="s">
        <v>180</v>
      </c>
      <c r="F25" s="46" t="s">
        <v>137</v>
      </c>
      <c r="G25" s="46" t="s">
        <v>140</v>
      </c>
      <c r="H25" s="46" t="s">
        <v>181</v>
      </c>
      <c r="I25" s="46" t="s">
        <v>182</v>
      </c>
      <c r="J25" s="46" t="s">
        <v>183</v>
      </c>
      <c r="K25" s="46" t="s">
        <v>184</v>
      </c>
      <c r="L25" s="46" t="s">
        <v>185</v>
      </c>
      <c r="M25" s="46" t="s">
        <v>186</v>
      </c>
      <c r="N25" s="46" t="s">
        <v>187</v>
      </c>
      <c r="O25" s="46" t="s">
        <v>188</v>
      </c>
      <c r="P25" s="46" t="s">
        <v>189</v>
      </c>
      <c r="Q25" s="46" t="s">
        <v>190</v>
      </c>
      <c r="R25" s="46" t="s">
        <v>191</v>
      </c>
      <c r="S25" s="46" t="s">
        <v>192</v>
      </c>
      <c r="T25" s="70"/>
      <c r="U25" s="108"/>
      <c r="V25" s="70"/>
      <c r="W25" s="71"/>
      <c r="X25" s="70"/>
      <c r="Y25" s="63"/>
      <c r="Z25" s="66"/>
      <c r="AA25" s="46"/>
      <c r="AB25" s="67"/>
    </row>
    <row r="26" spans="1:30">
      <c r="A26" s="72" t="s">
        <v>154</v>
      </c>
      <c r="B26" s="58">
        <f>IF(SUMIF($B$43:$B$1000,A26,$G$43:$G$1000)-SUMIF($B$43:$B$1000,A26,$K$43:$K$1000)+SUM(D26:G26)&lt;SUM(D26:G26),SUM(D26:G26),SUMIF($B$43:$B$1000,A26,$G$43:$G$1000)-SUMIF($B$43:$B$1000,A26,$K$43:$K$1000)+SUM(D26:G26))</f>
        <v>667.23</v>
      </c>
      <c r="C26" s="73">
        <v>5000</v>
      </c>
      <c r="D26" s="134">
        <f>I10</f>
        <v>506.08</v>
      </c>
      <c r="E26" s="58">
        <f>K10</f>
        <v>129.52</v>
      </c>
      <c r="F26" s="58">
        <f>M10</f>
        <v>31.63</v>
      </c>
      <c r="G26" s="58">
        <f>Q10</f>
        <v>0</v>
      </c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8">
        <f>ROUND(B26*30%,2)</f>
        <v>200.17</v>
      </c>
      <c r="T26" s="58">
        <f>IF(B26-SUM(C26:S26)&lt;=0,0,B26-SUM(C26:S26))</f>
        <v>0</v>
      </c>
      <c r="U26" s="74" t="str">
        <f t="shared" ref="U26:U37" si="17">IF(T26=0,"",IF(T26&lt;=36000,1,(IF(T26&lt;=144000,2,IF(T26&lt;=300000,3,IF(T26&lt;=420000,4,IF(T26&lt;=660000,5,IF(T26&lt;=960000,6,7))))))))</f>
        <v/>
      </c>
      <c r="V26" s="75">
        <f t="shared" ref="V26:V37" si="18">IF(U26=1,T26*3%,IF(U26=2,T26*10%-2520,IF(U26=3,T26*20%-16920,IF(U26=4,T26*25%-31920,IF(U26=5,T26*30%-52930,IF(U26=6,T26*35%-85920,IF(U26=7,T26*45%-181920,0)))))))</f>
        <v>0</v>
      </c>
      <c r="W26" s="75">
        <f>IF(ROUND(V26,2)&lt;0,0,ROUND(V26,2))</f>
        <v>0</v>
      </c>
      <c r="X26" s="76"/>
      <c r="Y26" s="77" t="str">
        <f>IF(W26=0,"",W26=X26)</f>
        <v/>
      </c>
      <c r="Z26" s="59"/>
      <c r="AA26" s="78">
        <f>IF(SUMIF($B$43:$B$1000,A26,$G$43:$G$1000)&lt;0,0,SUMIF($B$43:$B$1000,A26,$G$43:$G$1000))</f>
        <v>0</v>
      </c>
      <c r="AB26" s="79">
        <f>B26-W26-SUMIF($B:$B,A26,$H:$H)+M43-SUM(D26:G26)</f>
        <v>0</v>
      </c>
      <c r="AC26" t="s">
        <v>154</v>
      </c>
      <c r="AD26" t="b">
        <f>AB26=SUMIF($B:$B,A26,$L:$L)</f>
        <v>1</v>
      </c>
    </row>
    <row r="27" spans="1:30">
      <c r="A27" s="72" t="s">
        <v>155</v>
      </c>
      <c r="B27" s="58">
        <f t="shared" ref="B27:B37" si="19">IF(SUMIF($B$43:$B$1000,A27,$G$43:$G$1000)-SUMIF($B$43:$B$1000,A27,$K$43:$K$1000)&lt;SUM(D27:G27),SUM(D27:G27),SUMIF($B$43:$B$1000,A27,$G$43:$G$1000)-SUMIF($B$43:$B$1000,A27,$K$43:$K$1000))</f>
        <v>667.23</v>
      </c>
      <c r="C27" s="73">
        <v>5000</v>
      </c>
      <c r="D27" s="134">
        <f t="shared" ref="D27:D37" si="20">I11</f>
        <v>506.08</v>
      </c>
      <c r="E27" s="58">
        <f t="shared" ref="E27:E37" si="21">K11</f>
        <v>129.52</v>
      </c>
      <c r="F27" s="58">
        <f t="shared" ref="F27:F37" si="22">M11</f>
        <v>31.63</v>
      </c>
      <c r="G27" s="58">
        <f t="shared" ref="G27:G37" si="23">Q11</f>
        <v>0</v>
      </c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8">
        <f t="shared" ref="S27:S37" si="24">ROUND(B27*30%,2)</f>
        <v>200.17</v>
      </c>
      <c r="T27" s="58">
        <f>IF(SUM($B$26:B27)-SUM($C$26:S27)&lt;=0,0,SUM($B$26:B27)-SUM($C$26:S27))</f>
        <v>0</v>
      </c>
      <c r="U27" s="74" t="str">
        <f t="shared" si="17"/>
        <v/>
      </c>
      <c r="V27" s="75">
        <f t="shared" si="18"/>
        <v>0</v>
      </c>
      <c r="W27" s="75">
        <f>IF(ROUND(V27-SUM($X$26:X26),2)&lt;0,0,ROUND(V27-SUM($X$26:X26),2))</f>
        <v>0</v>
      </c>
      <c r="X27" s="76"/>
      <c r="Y27" s="77" t="str">
        <f t="shared" ref="Y27:Y38" si="25">IF(W27=0,"",W27=X27)</f>
        <v/>
      </c>
      <c r="Z27" s="59"/>
      <c r="AA27" s="78">
        <f t="shared" ref="AA27:AA37" si="26">IF(SUMIF($B$43:$B$1000,A27,$G$43:$G$1000)&lt;0,0,SUMIF($B$43:$B$1000,A27,$G$43:$G$1000))</f>
        <v>0</v>
      </c>
      <c r="AB27" s="79">
        <f>B27-W27-SUMIF($B:$B,A27,$H:$H)-SUM(D26:G26)</f>
        <v>0</v>
      </c>
      <c r="AC27" t="s">
        <v>155</v>
      </c>
      <c r="AD27" t="b">
        <f t="shared" ref="AD27:AD37" si="27">AB27=SUMIF($B:$B,A27,$L:$L)</f>
        <v>1</v>
      </c>
    </row>
    <row r="28" spans="1:30">
      <c r="A28" s="72" t="s">
        <v>156</v>
      </c>
      <c r="B28" s="58">
        <f t="shared" si="19"/>
        <v>667.23</v>
      </c>
      <c r="C28" s="73">
        <v>5000</v>
      </c>
      <c r="D28" s="134">
        <f t="shared" si="20"/>
        <v>506.08</v>
      </c>
      <c r="E28" s="58">
        <f t="shared" si="21"/>
        <v>129.52</v>
      </c>
      <c r="F28" s="58">
        <f t="shared" si="22"/>
        <v>31.63</v>
      </c>
      <c r="G28" s="58">
        <f t="shared" si="23"/>
        <v>0</v>
      </c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8">
        <f t="shared" si="24"/>
        <v>200.17</v>
      </c>
      <c r="T28" s="58">
        <f>IF(SUM($B$26:B28)-SUM($C$26:S28)&lt;=0,0,SUM($B$26:B28)-SUM($C$26:S28))</f>
        <v>0</v>
      </c>
      <c r="U28" s="74" t="str">
        <f t="shared" si="17"/>
        <v/>
      </c>
      <c r="V28" s="75">
        <f t="shared" si="18"/>
        <v>0</v>
      </c>
      <c r="W28" s="75">
        <f>IF(ROUND(V28-SUM($X$26:X27),2)&lt;0,0,ROUND(V28-SUM($X$26:X27),2))</f>
        <v>0</v>
      </c>
      <c r="X28" s="76"/>
      <c r="Y28" s="77" t="str">
        <f t="shared" si="25"/>
        <v/>
      </c>
      <c r="Z28" s="59"/>
      <c r="AA28" s="78">
        <f t="shared" si="26"/>
        <v>0</v>
      </c>
      <c r="AB28" s="79">
        <f t="shared" ref="AB28:AB37" si="28">B28-W28-SUMIF($B:$B,A28,$H:$H)-SUM(D27:G27)</f>
        <v>0</v>
      </c>
      <c r="AC28" t="s">
        <v>156</v>
      </c>
      <c r="AD28" t="b">
        <f t="shared" si="27"/>
        <v>1</v>
      </c>
    </row>
    <row r="29" spans="1:30">
      <c r="A29" s="72" t="s">
        <v>157</v>
      </c>
      <c r="B29" s="58">
        <f t="shared" si="19"/>
        <v>667.23</v>
      </c>
      <c r="C29" s="73">
        <v>5000</v>
      </c>
      <c r="D29" s="134">
        <f t="shared" si="20"/>
        <v>506.08</v>
      </c>
      <c r="E29" s="58">
        <f t="shared" si="21"/>
        <v>129.52</v>
      </c>
      <c r="F29" s="58">
        <f t="shared" si="22"/>
        <v>31.63</v>
      </c>
      <c r="G29" s="58">
        <f t="shared" si="23"/>
        <v>0</v>
      </c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8">
        <f t="shared" si="24"/>
        <v>200.17</v>
      </c>
      <c r="T29" s="58">
        <f>IF(SUM($B$26:B29)-SUM($C$26:S29)&lt;=0,0,SUM($B$26:B29)-SUM($C$26:S29))</f>
        <v>0</v>
      </c>
      <c r="U29" s="74" t="str">
        <f t="shared" si="17"/>
        <v/>
      </c>
      <c r="V29" s="75">
        <f t="shared" si="18"/>
        <v>0</v>
      </c>
      <c r="W29" s="75">
        <f>IF(ROUND(V29-SUM($X$26:X28),2)&lt;0,0,ROUND(V29-SUM($X$26:X28),2))</f>
        <v>0</v>
      </c>
      <c r="X29" s="76"/>
      <c r="Y29" s="77" t="str">
        <f t="shared" si="25"/>
        <v/>
      </c>
      <c r="Z29" s="59"/>
      <c r="AA29" s="78">
        <f t="shared" si="26"/>
        <v>0</v>
      </c>
      <c r="AB29" s="79">
        <f t="shared" si="28"/>
        <v>0</v>
      </c>
      <c r="AC29" t="s">
        <v>157</v>
      </c>
      <c r="AD29" t="b">
        <f t="shared" si="27"/>
        <v>1</v>
      </c>
    </row>
    <row r="30" spans="1:30">
      <c r="A30" s="72" t="s">
        <v>158</v>
      </c>
      <c r="B30" s="58">
        <f t="shared" si="19"/>
        <v>667.23</v>
      </c>
      <c r="C30" s="73">
        <v>5000</v>
      </c>
      <c r="D30" s="134">
        <f t="shared" si="20"/>
        <v>506.08</v>
      </c>
      <c r="E30" s="58">
        <f t="shared" si="21"/>
        <v>129.52</v>
      </c>
      <c r="F30" s="58">
        <f t="shared" si="22"/>
        <v>31.63</v>
      </c>
      <c r="G30" s="58">
        <f t="shared" si="23"/>
        <v>0</v>
      </c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8">
        <f t="shared" si="24"/>
        <v>200.17</v>
      </c>
      <c r="T30" s="58">
        <f>IF(SUM($B$26:B30)-SUM($C$26:S30)&lt;=0,0,SUM($B$26:B30)-SUM($C$26:S30))</f>
        <v>0</v>
      </c>
      <c r="U30" s="74" t="str">
        <f t="shared" si="17"/>
        <v/>
      </c>
      <c r="V30" s="75">
        <f t="shared" si="18"/>
        <v>0</v>
      </c>
      <c r="W30" s="75">
        <f>IF(ROUND(V30-SUM($X$26:X29),2)&lt;0,0,ROUND(V30-SUM($X$26:X29),2))</f>
        <v>0</v>
      </c>
      <c r="X30" s="76"/>
      <c r="Y30" s="77" t="str">
        <f t="shared" si="25"/>
        <v/>
      </c>
      <c r="Z30" s="59"/>
      <c r="AA30" s="78">
        <f t="shared" si="26"/>
        <v>0</v>
      </c>
      <c r="AB30" s="79">
        <f t="shared" si="28"/>
        <v>0</v>
      </c>
      <c r="AC30" t="s">
        <v>158</v>
      </c>
      <c r="AD30" t="b">
        <f t="shared" si="27"/>
        <v>1</v>
      </c>
    </row>
    <row r="31" spans="1:30">
      <c r="A31" s="72" t="s">
        <v>159</v>
      </c>
      <c r="B31" s="58">
        <f t="shared" si="19"/>
        <v>667.23</v>
      </c>
      <c r="C31" s="73">
        <v>5000</v>
      </c>
      <c r="D31" s="134">
        <f t="shared" si="20"/>
        <v>506.08</v>
      </c>
      <c r="E31" s="58">
        <f t="shared" si="21"/>
        <v>129.52</v>
      </c>
      <c r="F31" s="58">
        <f t="shared" si="22"/>
        <v>31.63</v>
      </c>
      <c r="G31" s="58">
        <f t="shared" si="23"/>
        <v>0</v>
      </c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8">
        <f t="shared" si="24"/>
        <v>200.17</v>
      </c>
      <c r="T31" s="58">
        <f>IF(SUM($B$26:B31)-SUM($C$26:S31)&lt;=0,0,SUM($B$26:B31)-SUM($C$26:S31))</f>
        <v>0</v>
      </c>
      <c r="U31" s="74" t="str">
        <f t="shared" si="17"/>
        <v/>
      </c>
      <c r="V31" s="75">
        <f t="shared" si="18"/>
        <v>0</v>
      </c>
      <c r="W31" s="75">
        <f>IF(ROUND(V31-SUM($X$26:X30),2)&lt;0,0,ROUND(V31-SUM($X$26:X30),2))</f>
        <v>0</v>
      </c>
      <c r="X31" s="76"/>
      <c r="Y31" s="77" t="str">
        <f t="shared" si="25"/>
        <v/>
      </c>
      <c r="Z31" s="59"/>
      <c r="AA31" s="78">
        <f t="shared" si="26"/>
        <v>0</v>
      </c>
      <c r="AB31" s="79">
        <f t="shared" si="28"/>
        <v>0</v>
      </c>
      <c r="AC31" t="s">
        <v>159</v>
      </c>
      <c r="AD31" t="b">
        <f t="shared" si="27"/>
        <v>1</v>
      </c>
    </row>
    <row r="32" spans="1:30">
      <c r="A32" s="72" t="s">
        <v>160</v>
      </c>
      <c r="B32" s="58">
        <f t="shared" si="19"/>
        <v>667.23</v>
      </c>
      <c r="C32" s="73">
        <v>5000</v>
      </c>
      <c r="D32" s="134">
        <f t="shared" si="20"/>
        <v>506.08</v>
      </c>
      <c r="E32" s="58">
        <f t="shared" si="21"/>
        <v>129.52</v>
      </c>
      <c r="F32" s="58">
        <f t="shared" si="22"/>
        <v>31.63</v>
      </c>
      <c r="G32" s="58">
        <f t="shared" si="23"/>
        <v>0</v>
      </c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8">
        <f t="shared" si="24"/>
        <v>200.17</v>
      </c>
      <c r="T32" s="58">
        <f>IF(SUM($B$26:B32)-SUM($C$26:S32)&lt;=0,0,SUM($B$26:B32)-SUM($C$26:S32))</f>
        <v>0</v>
      </c>
      <c r="U32" s="74" t="str">
        <f t="shared" si="17"/>
        <v/>
      </c>
      <c r="V32" s="75">
        <f t="shared" si="18"/>
        <v>0</v>
      </c>
      <c r="W32" s="75">
        <f>IF(ROUND(V32-SUM($X$26:X31),2)&lt;0,0,ROUND(V32-SUM($X$26:X31),2))</f>
        <v>0</v>
      </c>
      <c r="X32" s="76"/>
      <c r="Y32" s="77" t="str">
        <f t="shared" si="25"/>
        <v/>
      </c>
      <c r="Z32" s="59"/>
      <c r="AA32" s="78">
        <f t="shared" si="26"/>
        <v>0</v>
      </c>
      <c r="AB32" s="79">
        <f t="shared" si="28"/>
        <v>0</v>
      </c>
      <c r="AC32" t="s">
        <v>160</v>
      </c>
      <c r="AD32" t="b">
        <f t="shared" si="27"/>
        <v>1</v>
      </c>
    </row>
    <row r="33" spans="1:30">
      <c r="A33" s="72" t="s">
        <v>161</v>
      </c>
      <c r="B33" s="58">
        <f t="shared" si="19"/>
        <v>667.23</v>
      </c>
      <c r="C33" s="73">
        <v>5000</v>
      </c>
      <c r="D33" s="134">
        <f t="shared" si="20"/>
        <v>506.08</v>
      </c>
      <c r="E33" s="58">
        <f t="shared" si="21"/>
        <v>129.52</v>
      </c>
      <c r="F33" s="58">
        <f t="shared" si="22"/>
        <v>31.63</v>
      </c>
      <c r="G33" s="58">
        <f t="shared" si="23"/>
        <v>0</v>
      </c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8">
        <f t="shared" si="24"/>
        <v>200.17</v>
      </c>
      <c r="T33" s="58">
        <f>IF(SUM($B$26:B33)-SUM($C$26:S33)&lt;=0,0,SUM($B$26:B33)-SUM($C$26:S33))</f>
        <v>0</v>
      </c>
      <c r="U33" s="74" t="str">
        <f t="shared" si="17"/>
        <v/>
      </c>
      <c r="V33" s="75">
        <f t="shared" si="18"/>
        <v>0</v>
      </c>
      <c r="W33" s="75">
        <f>IF(ROUND(V33-SUM($X$26:X32),2)&lt;0,0,ROUND(V33-SUM($X$26:X32),2))</f>
        <v>0</v>
      </c>
      <c r="X33" s="76"/>
      <c r="Y33" s="77" t="str">
        <f t="shared" si="25"/>
        <v/>
      </c>
      <c r="Z33" s="59"/>
      <c r="AA33" s="78">
        <f t="shared" si="26"/>
        <v>0</v>
      </c>
      <c r="AB33" s="79">
        <f t="shared" si="28"/>
        <v>0</v>
      </c>
      <c r="AC33" t="s">
        <v>161</v>
      </c>
      <c r="AD33" t="b">
        <f t="shared" si="27"/>
        <v>1</v>
      </c>
    </row>
    <row r="34" spans="1:30">
      <c r="A34" s="72" t="s">
        <v>162</v>
      </c>
      <c r="B34" s="58">
        <f t="shared" si="19"/>
        <v>667.23</v>
      </c>
      <c r="C34" s="73">
        <v>5000</v>
      </c>
      <c r="D34" s="134">
        <f t="shared" si="20"/>
        <v>506.08</v>
      </c>
      <c r="E34" s="58">
        <f t="shared" si="21"/>
        <v>129.52</v>
      </c>
      <c r="F34" s="58">
        <f t="shared" si="22"/>
        <v>31.63</v>
      </c>
      <c r="G34" s="58">
        <f t="shared" si="23"/>
        <v>0</v>
      </c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8">
        <f t="shared" si="24"/>
        <v>200.17</v>
      </c>
      <c r="T34" s="58">
        <f>IF(SUM($B$26:B34)-SUM($C$26:S34)&lt;=0,0,SUM($B$26:B34)-SUM($C$26:S34))</f>
        <v>0</v>
      </c>
      <c r="U34" s="74" t="str">
        <f t="shared" si="17"/>
        <v/>
      </c>
      <c r="V34" s="75">
        <f t="shared" si="18"/>
        <v>0</v>
      </c>
      <c r="W34" s="75">
        <f>IF(ROUND(V34-SUM($X$26:X33),2)&lt;0,0,ROUND(V34-SUM($X$26:X33),2))</f>
        <v>0</v>
      </c>
      <c r="X34" s="76"/>
      <c r="Y34" s="77" t="str">
        <f t="shared" si="25"/>
        <v/>
      </c>
      <c r="Z34" s="59"/>
      <c r="AA34" s="78">
        <f t="shared" si="26"/>
        <v>0</v>
      </c>
      <c r="AB34" s="79">
        <f t="shared" si="28"/>
        <v>0</v>
      </c>
      <c r="AC34" t="s">
        <v>162</v>
      </c>
      <c r="AD34" t="b">
        <f t="shared" si="27"/>
        <v>1</v>
      </c>
    </row>
    <row r="35" spans="1:30">
      <c r="A35" s="72" t="s">
        <v>163</v>
      </c>
      <c r="B35" s="58">
        <f t="shared" si="19"/>
        <v>667.23</v>
      </c>
      <c r="C35" s="73">
        <v>5000</v>
      </c>
      <c r="D35" s="134">
        <f t="shared" si="20"/>
        <v>506.08</v>
      </c>
      <c r="E35" s="58">
        <f t="shared" si="21"/>
        <v>129.52</v>
      </c>
      <c r="F35" s="58">
        <f t="shared" si="22"/>
        <v>31.63</v>
      </c>
      <c r="G35" s="58">
        <f t="shared" si="23"/>
        <v>0</v>
      </c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8">
        <f t="shared" si="24"/>
        <v>200.17</v>
      </c>
      <c r="T35" s="58">
        <f>IF(SUM($B$26:B35)-SUM($C$26:S35)&lt;=0,0,SUM($B$26:B35)-SUM($C$26:S35))</f>
        <v>0</v>
      </c>
      <c r="U35" s="74" t="str">
        <f t="shared" si="17"/>
        <v/>
      </c>
      <c r="V35" s="75">
        <f t="shared" si="18"/>
        <v>0</v>
      </c>
      <c r="W35" s="75">
        <f>IF(ROUND(V35-SUM($X$26:X34),2)&lt;0,0,ROUND(V35-SUM($X$26:X34),2))</f>
        <v>0</v>
      </c>
      <c r="X35" s="76"/>
      <c r="Y35" s="77" t="str">
        <f t="shared" si="25"/>
        <v/>
      </c>
      <c r="Z35" s="59"/>
      <c r="AA35" s="78">
        <f t="shared" si="26"/>
        <v>0</v>
      </c>
      <c r="AB35" s="79">
        <f t="shared" si="28"/>
        <v>0</v>
      </c>
      <c r="AC35" t="s">
        <v>163</v>
      </c>
      <c r="AD35" t="b">
        <f t="shared" si="27"/>
        <v>1</v>
      </c>
    </row>
    <row r="36" spans="1:30">
      <c r="A36" s="72" t="s">
        <v>164</v>
      </c>
      <c r="B36" s="58">
        <f t="shared" si="19"/>
        <v>667.23</v>
      </c>
      <c r="C36" s="73">
        <v>5000</v>
      </c>
      <c r="D36" s="134">
        <f t="shared" si="20"/>
        <v>506.08</v>
      </c>
      <c r="E36" s="58">
        <f t="shared" si="21"/>
        <v>129.52</v>
      </c>
      <c r="F36" s="58">
        <f t="shared" si="22"/>
        <v>31.63</v>
      </c>
      <c r="G36" s="58">
        <f t="shared" si="23"/>
        <v>0</v>
      </c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  <c r="S36" s="58">
        <f t="shared" si="24"/>
        <v>200.17</v>
      </c>
      <c r="T36" s="58">
        <f>IF(SUM($B$26:B36)-SUM($C$26:S36)&lt;=0,0,SUM($B$26:B36)-SUM($C$26:S36))</f>
        <v>0</v>
      </c>
      <c r="U36" s="74" t="str">
        <f t="shared" si="17"/>
        <v/>
      </c>
      <c r="V36" s="75">
        <f t="shared" si="18"/>
        <v>0</v>
      </c>
      <c r="W36" s="75">
        <f>IF(ROUND(V36-SUM($X$26:X35),2)&lt;0,0,ROUND(V36-SUM($X$26:X35),2))</f>
        <v>0</v>
      </c>
      <c r="X36" s="76"/>
      <c r="Y36" s="77" t="str">
        <f t="shared" si="25"/>
        <v/>
      </c>
      <c r="Z36" s="59"/>
      <c r="AA36" s="78">
        <f t="shared" si="26"/>
        <v>0</v>
      </c>
      <c r="AB36" s="79">
        <f t="shared" si="28"/>
        <v>0</v>
      </c>
      <c r="AC36" t="s">
        <v>164</v>
      </c>
      <c r="AD36" t="b">
        <f t="shared" si="27"/>
        <v>1</v>
      </c>
    </row>
    <row r="37" spans="1:30">
      <c r="A37" s="72" t="s">
        <v>165</v>
      </c>
      <c r="B37" s="58">
        <f t="shared" si="19"/>
        <v>667.23</v>
      </c>
      <c r="C37" s="73">
        <v>5000</v>
      </c>
      <c r="D37" s="134">
        <f t="shared" si="20"/>
        <v>506.08</v>
      </c>
      <c r="E37" s="58">
        <f t="shared" si="21"/>
        <v>129.52</v>
      </c>
      <c r="F37" s="58">
        <f t="shared" si="22"/>
        <v>31.63</v>
      </c>
      <c r="G37" s="58">
        <f t="shared" si="23"/>
        <v>0</v>
      </c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  <c r="S37" s="58">
        <f t="shared" si="24"/>
        <v>200.17</v>
      </c>
      <c r="T37" s="58">
        <f>IF(SUM($B$26:B37)-SUM($C$26:S37)&lt;=0,0,SUM($B$26:B37)-SUM($C$26:S37))</f>
        <v>0</v>
      </c>
      <c r="U37" s="74" t="str">
        <f t="shared" si="17"/>
        <v/>
      </c>
      <c r="V37" s="75">
        <f t="shared" si="18"/>
        <v>0</v>
      </c>
      <c r="W37" s="75">
        <f>IF(ROUND(V37-SUM($X$26:X36),2)&lt;0,0,ROUND(V37-SUM($X$26:X36),2))</f>
        <v>0</v>
      </c>
      <c r="X37" s="76"/>
      <c r="Y37" s="77" t="str">
        <f t="shared" si="25"/>
        <v/>
      </c>
      <c r="Z37" s="59"/>
      <c r="AA37" s="78">
        <f t="shared" si="26"/>
        <v>0</v>
      </c>
      <c r="AB37" s="79">
        <f t="shared" si="28"/>
        <v>0</v>
      </c>
      <c r="AC37" t="s">
        <v>165</v>
      </c>
      <c r="AD37" t="b">
        <f t="shared" si="27"/>
        <v>1</v>
      </c>
    </row>
    <row r="38" spans="1:30">
      <c r="A38" s="72" t="s">
        <v>103</v>
      </c>
      <c r="B38" s="58">
        <f>SUM(B26:B37)+B39</f>
        <v>8006.76</v>
      </c>
      <c r="C38" s="58">
        <f>SUM(C26:C37)</f>
        <v>60000</v>
      </c>
      <c r="D38" s="134">
        <f t="shared" ref="D38:W38" si="29">SUM(D26:D37)</f>
        <v>6072.96</v>
      </c>
      <c r="E38" s="58">
        <f t="shared" si="29"/>
        <v>1554.24</v>
      </c>
      <c r="F38" s="58">
        <f t="shared" si="29"/>
        <v>379.56</v>
      </c>
      <c r="G38" s="58">
        <f t="shared" si="29"/>
        <v>0</v>
      </c>
      <c r="H38" s="58">
        <f t="shared" si="29"/>
        <v>0</v>
      </c>
      <c r="I38" s="58">
        <f t="shared" si="29"/>
        <v>0</v>
      </c>
      <c r="J38" s="58">
        <f t="shared" si="29"/>
        <v>0</v>
      </c>
      <c r="K38" s="58">
        <f t="shared" si="29"/>
        <v>0</v>
      </c>
      <c r="L38" s="58">
        <f t="shared" si="29"/>
        <v>0</v>
      </c>
      <c r="M38" s="58">
        <f t="shared" si="29"/>
        <v>0</v>
      </c>
      <c r="N38" s="58">
        <f t="shared" si="29"/>
        <v>0</v>
      </c>
      <c r="O38" s="58">
        <f t="shared" si="29"/>
        <v>0</v>
      </c>
      <c r="P38" s="58">
        <f t="shared" si="29"/>
        <v>0</v>
      </c>
      <c r="Q38" s="58">
        <f t="shared" si="29"/>
        <v>0</v>
      </c>
      <c r="R38" s="58">
        <f t="shared" si="29"/>
        <v>0</v>
      </c>
      <c r="S38" s="58">
        <f t="shared" si="29"/>
        <v>2402.04</v>
      </c>
      <c r="T38" s="58"/>
      <c r="U38" s="80"/>
      <c r="V38" s="58">
        <f t="shared" si="29"/>
        <v>0</v>
      </c>
      <c r="W38" s="58">
        <f t="shared" si="29"/>
        <v>0</v>
      </c>
      <c r="X38" s="58">
        <f>SUM(X26:X37)+X39</f>
        <v>0</v>
      </c>
      <c r="Y38" s="77" t="str">
        <f t="shared" si="25"/>
        <v/>
      </c>
      <c r="Z38" s="81"/>
      <c r="AA38" s="144">
        <f>SUM(AA26:AA37)</f>
        <v>0</v>
      </c>
      <c r="AB38" s="79">
        <f>SUM(AB26:AB37)</f>
        <v>0</v>
      </c>
    </row>
    <row r="39" spans="1:30">
      <c r="A39" s="72" t="s">
        <v>193</v>
      </c>
      <c r="B39" s="73"/>
      <c r="C39" s="83"/>
      <c r="D39" s="135"/>
      <c r="E39" s="84"/>
      <c r="F39" s="84"/>
      <c r="G39" s="84"/>
      <c r="H39" s="84"/>
      <c r="I39" s="84" t="b">
        <f>I40=T22</f>
        <v>0</v>
      </c>
      <c r="J39" s="84" t="b">
        <f>J40=(X38+X39)</f>
        <v>1</v>
      </c>
      <c r="K39" s="84"/>
      <c r="L39" s="84"/>
      <c r="M39" s="84"/>
      <c r="N39" s="84"/>
      <c r="O39" s="84"/>
      <c r="P39" s="84"/>
      <c r="Q39" s="84"/>
      <c r="R39" s="84"/>
      <c r="S39" s="84"/>
      <c r="T39" s="84"/>
      <c r="X39" s="85"/>
    </row>
    <row r="40" s="29" customFormat="1" ht="24" spans="1:30">
      <c r="A40" s="86" t="s">
        <v>194</v>
      </c>
      <c r="B40" s="73">
        <f>G40-SUM(R10:R21)-K40</f>
        <v>-20268.48</v>
      </c>
      <c r="C40" s="83"/>
      <c r="D40" s="145" t="s">
        <v>223</v>
      </c>
      <c r="E40" s="83"/>
      <c r="F40" s="87">
        <f>SUM(F44:F1000)</f>
        <v>0</v>
      </c>
      <c r="G40" s="87">
        <f t="shared" ref="G40:L40" si="30">SUM(G44:G1000)</f>
        <v>0</v>
      </c>
      <c r="H40" s="87">
        <f t="shared" si="30"/>
        <v>0</v>
      </c>
      <c r="I40" s="87">
        <f t="shared" si="30"/>
        <v>0</v>
      </c>
      <c r="J40" s="87">
        <f t="shared" si="30"/>
        <v>0</v>
      </c>
      <c r="K40" s="87">
        <f t="shared" si="30"/>
        <v>0</v>
      </c>
      <c r="L40" s="87">
        <f t="shared" si="30"/>
        <v>0</v>
      </c>
      <c r="M40" s="83">
        <f>G40-H40-I40-J40-K40-L40</f>
        <v>0</v>
      </c>
      <c r="N40" s="83"/>
      <c r="O40" s="83"/>
      <c r="P40" s="83"/>
      <c r="Q40" s="83"/>
      <c r="R40" s="83"/>
      <c r="S40" s="83"/>
      <c r="T40" s="83"/>
      <c r="U40" s="90"/>
      <c r="W40" s="88" t="s">
        <v>195</v>
      </c>
      <c r="X40" s="89">
        <f>IF((B38-B39)=0,0,V37/(B38-B39))</f>
        <v>0</v>
      </c>
      <c r="Z40" s="90"/>
    </row>
    <row r="41" spans="1:30">
      <c r="A41" s="41" t="s">
        <v>196</v>
      </c>
      <c r="B41" s="41"/>
      <c r="C41" s="41"/>
      <c r="D41" s="41"/>
      <c r="E41" s="41"/>
      <c r="F41" s="41"/>
      <c r="G41" s="41"/>
      <c r="H41" s="41"/>
      <c r="I41" s="41"/>
      <c r="J41" s="91" t="s">
        <v>197</v>
      </c>
      <c r="K41" s="92">
        <v>0.85</v>
      </c>
      <c r="L41" s="93" t="s">
        <v>198</v>
      </c>
      <c r="M41" s="86" t="e">
        <f>SUMIF([1]档案费管理台账!$E$4:$E$1000,G1,[1]档案费管理台账!$H$4:$H$1000)+SUMIF(档案费管理台账!$E$4:$E$1000,G1,档案费管理台账!$H$4:$H$1000)</f>
        <v>#VALUE!</v>
      </c>
      <c r="N41" s="84" t="e">
        <f>M41=SUM(H43:H1000)+SUM([1]白一冰!H43:H1000)</f>
        <v>#VALUE!</v>
      </c>
      <c r="O41" s="84"/>
      <c r="P41" s="84"/>
      <c r="Q41" s="84"/>
      <c r="R41" s="84"/>
      <c r="S41" s="84"/>
      <c r="T41" s="84"/>
    </row>
    <row r="42" s="27" customFormat="1" spans="1:30">
      <c r="A42" s="63" t="s">
        <v>4</v>
      </c>
      <c r="B42" s="67" t="s">
        <v>124</v>
      </c>
      <c r="C42" s="67" t="s">
        <v>199</v>
      </c>
      <c r="D42" s="46" t="s">
        <v>200</v>
      </c>
      <c r="E42" s="63" t="s">
        <v>7</v>
      </c>
      <c r="F42" s="63" t="s">
        <v>201</v>
      </c>
      <c r="G42" s="63" t="s">
        <v>202</v>
      </c>
      <c r="H42" s="63" t="s">
        <v>11</v>
      </c>
      <c r="I42" s="63" t="s">
        <v>203</v>
      </c>
      <c r="J42" s="63" t="s">
        <v>204</v>
      </c>
      <c r="K42" s="63" t="s">
        <v>205</v>
      </c>
      <c r="L42" s="63" t="s">
        <v>206</v>
      </c>
      <c r="M42" s="63" t="s">
        <v>207</v>
      </c>
      <c r="N42" s="94" t="s">
        <v>77</v>
      </c>
      <c r="O42" s="95"/>
      <c r="P42" s="95"/>
      <c r="Q42" s="95"/>
      <c r="R42" s="95"/>
      <c r="S42" s="95"/>
      <c r="T42" s="95"/>
      <c r="U42" s="109"/>
      <c r="V42" s="95"/>
      <c r="W42" s="96"/>
      <c r="Z42" s="48"/>
      <c r="AB42" s="47"/>
    </row>
    <row r="43" spans="1:30">
      <c r="A43" s="97">
        <f>IF(D43="","",ROW()-42)</f>
        <v>1</v>
      </c>
      <c r="B43" s="98" t="str">
        <f t="shared" ref="B43:B107" si="31">IF(C43="","",MONTH(C43)&amp;"月")</f>
        <v>1月</v>
      </c>
      <c r="C43" s="99">
        <v>45292</v>
      </c>
      <c r="D43" s="137" t="s">
        <v>208</v>
      </c>
      <c r="E43" s="100"/>
      <c r="F43" s="57"/>
      <c r="G43" s="58"/>
      <c r="H43" s="58"/>
      <c r="I43" s="57"/>
      <c r="J43" s="57"/>
      <c r="K43" s="57"/>
      <c r="L43" s="57"/>
      <c r="M43" s="101"/>
      <c r="N43" s="102"/>
      <c r="O43" s="84"/>
      <c r="P43" s="84"/>
      <c r="Q43" s="84"/>
      <c r="R43" s="84"/>
      <c r="S43" s="84"/>
      <c r="T43" s="84"/>
      <c r="U43" s="110"/>
      <c r="V43" s="84"/>
      <c r="W43" s="83"/>
    </row>
    <row r="44" spans="1:30">
      <c r="A44" s="97" t="str">
        <f t="shared" ref="A44:A107" si="32">IF(D44="","",ROW()-42)</f>
        <v/>
      </c>
      <c r="B44" s="98" t="str">
        <f t="shared" si="31"/>
        <v/>
      </c>
      <c r="C44" s="99"/>
      <c r="D44" s="137"/>
      <c r="E44" s="100"/>
      <c r="F44" s="57"/>
      <c r="G44" s="58">
        <f>IF(F44="",0,F44*$K$41)</f>
        <v>0</v>
      </c>
      <c r="H44" s="58">
        <f>IF(E44="",0,IFERROR(VLOOKUP(E44,档案费管理台账!$D$4:$H$1000,5,0),0))</f>
        <v>0</v>
      </c>
      <c r="I44" s="57"/>
      <c r="J44" s="57"/>
      <c r="K44" s="57"/>
      <c r="L44" s="57"/>
      <c r="M44" s="58" t="str">
        <f>IF(C44="","",ROUND(M43+G44-I44-J44-K44-L44-H44,2))</f>
        <v/>
      </c>
      <c r="N44" s="102"/>
      <c r="O44" s="84"/>
      <c r="P44" s="84"/>
      <c r="Q44" s="84"/>
      <c r="R44" s="84"/>
      <c r="S44" s="84"/>
      <c r="T44" s="84"/>
      <c r="U44" s="110"/>
      <c r="V44" s="84"/>
      <c r="W44" s="83"/>
    </row>
    <row r="45" spans="1:30">
      <c r="A45" s="97" t="str">
        <f t="shared" si="32"/>
        <v/>
      </c>
      <c r="B45" s="98" t="str">
        <f t="shared" si="31"/>
        <v/>
      </c>
      <c r="C45" s="99"/>
      <c r="D45" s="137"/>
      <c r="E45" s="100"/>
      <c r="F45" s="57"/>
      <c r="G45" s="58">
        <f t="shared" ref="G45:G108" si="33">IF(F45="",0,F45*$K$41)</f>
        <v>0</v>
      </c>
      <c r="H45" s="58">
        <f>IF(E45="",0,IFERROR(VLOOKUP(E45,档案费管理台账!$D$4:$H$1000,5,0),0))</f>
        <v>0</v>
      </c>
      <c r="I45" s="57"/>
      <c r="J45" s="57"/>
      <c r="K45" s="57"/>
      <c r="L45" s="57"/>
      <c r="M45" s="58" t="str">
        <f t="shared" ref="M45:M108" si="34">IF(C45="","",ROUND(M44+G45-I45-J45-K45-L45-H45,2))</f>
        <v/>
      </c>
      <c r="N45" s="102"/>
      <c r="O45" s="84"/>
      <c r="P45" s="84"/>
      <c r="Q45" s="84"/>
      <c r="R45" s="84"/>
      <c r="S45" s="84"/>
      <c r="T45" s="84"/>
      <c r="U45" s="110"/>
      <c r="V45" s="84"/>
      <c r="W45" s="83"/>
    </row>
    <row r="46" spans="1:30">
      <c r="A46" s="97" t="str">
        <f t="shared" si="32"/>
        <v/>
      </c>
      <c r="B46" s="98" t="str">
        <f t="shared" si="31"/>
        <v/>
      </c>
      <c r="C46" s="99"/>
      <c r="D46" s="137"/>
      <c r="E46" s="100"/>
      <c r="F46" s="57"/>
      <c r="G46" s="58">
        <f t="shared" si="33"/>
        <v>0</v>
      </c>
      <c r="H46" s="58">
        <f>IF(E46="",0,IFERROR(VLOOKUP(E46,档案费管理台账!$D$4:$H$1000,5,0),0))</f>
        <v>0</v>
      </c>
      <c r="I46" s="57"/>
      <c r="J46" s="57"/>
      <c r="K46" s="57"/>
      <c r="L46" s="57"/>
      <c r="M46" s="58" t="str">
        <f t="shared" si="34"/>
        <v/>
      </c>
      <c r="N46" s="102"/>
      <c r="O46" s="84"/>
      <c r="P46" s="84"/>
      <c r="Q46" s="84"/>
      <c r="R46" s="84"/>
      <c r="S46" s="84"/>
      <c r="T46" s="84"/>
      <c r="U46" s="110"/>
      <c r="V46" s="84"/>
      <c r="W46" s="83"/>
    </row>
    <row r="47" spans="1:30">
      <c r="A47" s="97" t="str">
        <f t="shared" si="32"/>
        <v/>
      </c>
      <c r="B47" s="98" t="str">
        <f t="shared" si="31"/>
        <v/>
      </c>
      <c r="C47" s="99"/>
      <c r="D47" s="137"/>
      <c r="E47" s="100"/>
      <c r="F47" s="57"/>
      <c r="G47" s="58">
        <f t="shared" si="33"/>
        <v>0</v>
      </c>
      <c r="H47" s="58">
        <f>IF(E47="",0,IFERROR(VLOOKUP(E47,档案费管理台账!$D$4:$H$1000,5,0),0))</f>
        <v>0</v>
      </c>
      <c r="I47" s="57"/>
      <c r="J47" s="57"/>
      <c r="K47" s="57"/>
      <c r="L47" s="57"/>
      <c r="M47" s="58" t="str">
        <f t="shared" si="34"/>
        <v/>
      </c>
      <c r="N47" s="102"/>
      <c r="O47" s="84"/>
      <c r="P47" s="84"/>
      <c r="Q47" s="84"/>
      <c r="R47" s="84"/>
      <c r="S47" s="84"/>
      <c r="T47" s="84"/>
      <c r="U47" s="110"/>
      <c r="V47" s="84"/>
      <c r="W47" s="83"/>
    </row>
    <row r="48" spans="1:30">
      <c r="A48" s="97" t="str">
        <f t="shared" si="32"/>
        <v/>
      </c>
      <c r="B48" s="98" t="str">
        <f t="shared" si="31"/>
        <v/>
      </c>
      <c r="C48" s="99"/>
      <c r="D48" s="137"/>
      <c r="E48" s="100"/>
      <c r="F48" s="57"/>
      <c r="G48" s="58">
        <f t="shared" si="33"/>
        <v>0</v>
      </c>
      <c r="H48" s="58">
        <f>IF(E48="",0,IFERROR(VLOOKUP(E48,档案费管理台账!$D$4:$H$1000,5,0),0))</f>
        <v>0</v>
      </c>
      <c r="I48" s="57"/>
      <c r="J48" s="57"/>
      <c r="K48" s="57"/>
      <c r="L48" s="57"/>
      <c r="M48" s="58" t="str">
        <f t="shared" si="34"/>
        <v/>
      </c>
      <c r="N48" s="102"/>
      <c r="O48" s="84"/>
      <c r="P48" s="84"/>
      <c r="Q48" s="84"/>
      <c r="R48" s="84"/>
      <c r="S48" s="84"/>
      <c r="T48" s="84"/>
      <c r="U48" s="110"/>
      <c r="V48" s="84"/>
      <c r="W48" s="83"/>
    </row>
    <row r="49" spans="1:23">
      <c r="A49" s="97" t="str">
        <f t="shared" si="32"/>
        <v/>
      </c>
      <c r="B49" s="98" t="str">
        <f t="shared" si="31"/>
        <v/>
      </c>
      <c r="C49" s="99"/>
      <c r="D49" s="137"/>
      <c r="E49" s="100"/>
      <c r="F49" s="57"/>
      <c r="G49" s="58">
        <f t="shared" si="33"/>
        <v>0</v>
      </c>
      <c r="H49" s="58">
        <f>IF(E49="",0,IFERROR(VLOOKUP(E49,档案费管理台账!$D$4:$H$1000,5,0),0))</f>
        <v>0</v>
      </c>
      <c r="I49" s="57"/>
      <c r="J49" s="57"/>
      <c r="K49" s="57"/>
      <c r="L49" s="57"/>
      <c r="M49" s="58" t="str">
        <f t="shared" si="34"/>
        <v/>
      </c>
      <c r="N49" s="102"/>
      <c r="O49" s="84"/>
      <c r="P49" s="84"/>
      <c r="Q49" s="84"/>
      <c r="R49" s="84"/>
      <c r="S49" s="84"/>
      <c r="T49" s="84"/>
      <c r="U49" s="110"/>
      <c r="V49" s="84"/>
      <c r="W49" s="83"/>
    </row>
    <row r="50" spans="1:23">
      <c r="A50" s="97" t="str">
        <f t="shared" si="32"/>
        <v/>
      </c>
      <c r="B50" s="98" t="str">
        <f t="shared" si="31"/>
        <v/>
      </c>
      <c r="C50" s="99"/>
      <c r="D50" s="137"/>
      <c r="E50" s="100"/>
      <c r="F50" s="57"/>
      <c r="G50" s="58">
        <f t="shared" si="33"/>
        <v>0</v>
      </c>
      <c r="H50" s="58">
        <f>IF(E50="",0,IFERROR(VLOOKUP(E50,档案费管理台账!$D$4:$H$1000,5,0),0))</f>
        <v>0</v>
      </c>
      <c r="I50" s="57"/>
      <c r="J50" s="57"/>
      <c r="K50" s="57"/>
      <c r="L50" s="57"/>
      <c r="M50" s="58" t="str">
        <f t="shared" si="34"/>
        <v/>
      </c>
      <c r="N50" s="102"/>
      <c r="O50" s="84"/>
      <c r="P50" s="84"/>
      <c r="Q50" s="84"/>
      <c r="R50" s="84"/>
      <c r="S50" s="84"/>
      <c r="T50" s="84"/>
      <c r="U50" s="110"/>
      <c r="V50" s="84"/>
      <c r="W50" s="83"/>
    </row>
    <row r="51" spans="1:23">
      <c r="A51" s="97" t="str">
        <f t="shared" si="32"/>
        <v/>
      </c>
      <c r="B51" s="98" t="str">
        <f t="shared" si="31"/>
        <v/>
      </c>
      <c r="C51" s="99"/>
      <c r="D51" s="137"/>
      <c r="E51" s="100"/>
      <c r="F51" s="57"/>
      <c r="G51" s="58">
        <f t="shared" si="33"/>
        <v>0</v>
      </c>
      <c r="H51" s="58">
        <f>IF(E51="",0,IFERROR(VLOOKUP(E51,档案费管理台账!$D$4:$H$1000,5,0),0))</f>
        <v>0</v>
      </c>
      <c r="I51" s="57"/>
      <c r="J51" s="57"/>
      <c r="K51" s="57"/>
      <c r="L51" s="57"/>
      <c r="M51" s="58" t="str">
        <f t="shared" si="34"/>
        <v/>
      </c>
      <c r="N51" s="102"/>
      <c r="O51" s="84"/>
      <c r="P51" s="84"/>
      <c r="Q51" s="84"/>
      <c r="R51" s="84"/>
      <c r="S51" s="84"/>
      <c r="T51" s="84"/>
      <c r="U51" s="110"/>
      <c r="V51" s="84"/>
      <c r="W51" s="83"/>
    </row>
    <row r="52" spans="1:23">
      <c r="A52" s="97" t="str">
        <f t="shared" si="32"/>
        <v/>
      </c>
      <c r="B52" s="98" t="str">
        <f t="shared" si="31"/>
        <v/>
      </c>
      <c r="C52" s="99"/>
      <c r="D52" s="137"/>
      <c r="E52" s="100"/>
      <c r="F52" s="57"/>
      <c r="G52" s="58">
        <f t="shared" si="33"/>
        <v>0</v>
      </c>
      <c r="H52" s="58">
        <f>IF(E52="",0,IFERROR(VLOOKUP(E52,档案费管理台账!$D$4:$H$1000,5,0),0))</f>
        <v>0</v>
      </c>
      <c r="I52" s="57"/>
      <c r="J52" s="57"/>
      <c r="K52" s="57"/>
      <c r="L52" s="57"/>
      <c r="M52" s="58" t="str">
        <f t="shared" si="34"/>
        <v/>
      </c>
      <c r="N52" s="102"/>
    </row>
    <row r="53" spans="1:23">
      <c r="A53" s="97" t="str">
        <f t="shared" si="32"/>
        <v/>
      </c>
      <c r="B53" s="98" t="str">
        <f t="shared" si="31"/>
        <v/>
      </c>
      <c r="C53" s="99"/>
      <c r="D53" s="137"/>
      <c r="E53" s="100"/>
      <c r="F53" s="57"/>
      <c r="G53" s="58">
        <f t="shared" si="33"/>
        <v>0</v>
      </c>
      <c r="H53" s="58">
        <f>IF(E53="",0,IFERROR(VLOOKUP(E53,档案费管理台账!$D$4:$H$1000,5,0),0))</f>
        <v>0</v>
      </c>
      <c r="I53" s="57"/>
      <c r="J53" s="57"/>
      <c r="K53" s="57"/>
      <c r="L53" s="57"/>
      <c r="M53" s="58" t="str">
        <f t="shared" si="34"/>
        <v/>
      </c>
      <c r="N53" s="102"/>
    </row>
    <row r="54" spans="1:23">
      <c r="A54" s="97" t="str">
        <f t="shared" si="32"/>
        <v/>
      </c>
      <c r="B54" s="98" t="str">
        <f t="shared" si="31"/>
        <v/>
      </c>
      <c r="C54" s="99"/>
      <c r="D54" s="137"/>
      <c r="E54" s="100"/>
      <c r="F54" s="57"/>
      <c r="G54" s="58">
        <f t="shared" si="33"/>
        <v>0</v>
      </c>
      <c r="H54" s="58">
        <f>IF(E54="",0,IFERROR(VLOOKUP(E54,档案费管理台账!$D$4:$H$1000,5,0),0))</f>
        <v>0</v>
      </c>
      <c r="I54" s="57"/>
      <c r="J54" s="57"/>
      <c r="K54" s="57"/>
      <c r="L54" s="57"/>
      <c r="M54" s="58" t="str">
        <f t="shared" si="34"/>
        <v/>
      </c>
      <c r="N54" s="102"/>
    </row>
    <row r="55" spans="1:23">
      <c r="A55" s="97" t="str">
        <f t="shared" si="32"/>
        <v/>
      </c>
      <c r="B55" s="98" t="str">
        <f t="shared" si="31"/>
        <v/>
      </c>
      <c r="C55" s="99"/>
      <c r="D55" s="137"/>
      <c r="E55" s="100"/>
      <c r="F55" s="57"/>
      <c r="G55" s="58">
        <f t="shared" si="33"/>
        <v>0</v>
      </c>
      <c r="H55" s="58">
        <f>IF(E55="",0,IFERROR(VLOOKUP(E55,档案费管理台账!$D$4:$H$1000,5,0),0))</f>
        <v>0</v>
      </c>
      <c r="I55" s="57"/>
      <c r="J55" s="57"/>
      <c r="K55" s="57"/>
      <c r="L55" s="57"/>
      <c r="M55" s="58" t="str">
        <f t="shared" si="34"/>
        <v/>
      </c>
      <c r="N55" s="102"/>
    </row>
    <row r="56" spans="1:23">
      <c r="A56" s="97" t="str">
        <f t="shared" si="32"/>
        <v/>
      </c>
      <c r="B56" s="98" t="str">
        <f t="shared" si="31"/>
        <v/>
      </c>
      <c r="C56" s="99"/>
      <c r="D56" s="137"/>
      <c r="E56" s="100"/>
      <c r="F56" s="57"/>
      <c r="G56" s="58">
        <f t="shared" si="33"/>
        <v>0</v>
      </c>
      <c r="H56" s="58">
        <f>IF(E56="",0,IFERROR(VLOOKUP(E56,档案费管理台账!$D$4:$H$1000,5,0),0))</f>
        <v>0</v>
      </c>
      <c r="I56" s="57"/>
      <c r="J56" s="57"/>
      <c r="K56" s="57"/>
      <c r="L56" s="57"/>
      <c r="M56" s="58" t="str">
        <f t="shared" si="34"/>
        <v/>
      </c>
      <c r="N56" s="102"/>
    </row>
    <row r="57" spans="1:23">
      <c r="A57" s="97" t="str">
        <f t="shared" si="32"/>
        <v/>
      </c>
      <c r="B57" s="98" t="str">
        <f t="shared" si="31"/>
        <v/>
      </c>
      <c r="C57" s="99"/>
      <c r="D57" s="137"/>
      <c r="E57" s="100"/>
      <c r="F57" s="57"/>
      <c r="G57" s="58">
        <f t="shared" si="33"/>
        <v>0</v>
      </c>
      <c r="H57" s="58">
        <f>IF(E57="",0,IFERROR(VLOOKUP(E57,档案费管理台账!$D$4:$H$1000,5,0),0))</f>
        <v>0</v>
      </c>
      <c r="I57" s="57"/>
      <c r="J57" s="57"/>
      <c r="K57" s="57"/>
      <c r="L57" s="57"/>
      <c r="M57" s="58" t="str">
        <f t="shared" si="34"/>
        <v/>
      </c>
      <c r="N57" s="102"/>
    </row>
    <row r="58" spans="1:23">
      <c r="A58" s="97" t="str">
        <f t="shared" si="32"/>
        <v/>
      </c>
      <c r="B58" s="98" t="str">
        <f t="shared" si="31"/>
        <v/>
      </c>
      <c r="C58" s="99"/>
      <c r="D58" s="137"/>
      <c r="E58" s="100"/>
      <c r="F58" s="57"/>
      <c r="G58" s="58">
        <f t="shared" si="33"/>
        <v>0</v>
      </c>
      <c r="H58" s="58">
        <f>IF(E58="",0,IFERROR(VLOOKUP(E58,档案费管理台账!$D$4:$H$1000,5,0),0))</f>
        <v>0</v>
      </c>
      <c r="I58" s="57"/>
      <c r="J58" s="57"/>
      <c r="K58" s="57"/>
      <c r="L58" s="57"/>
      <c r="M58" s="58" t="str">
        <f t="shared" si="34"/>
        <v/>
      </c>
      <c r="N58" s="102"/>
    </row>
    <row r="59" spans="1:23">
      <c r="A59" s="97" t="str">
        <f t="shared" si="32"/>
        <v/>
      </c>
      <c r="B59" s="98" t="str">
        <f t="shared" si="31"/>
        <v/>
      </c>
      <c r="C59" s="99"/>
      <c r="D59" s="137"/>
      <c r="E59" s="100"/>
      <c r="F59" s="57"/>
      <c r="G59" s="58">
        <f t="shared" si="33"/>
        <v>0</v>
      </c>
      <c r="H59" s="58">
        <f>IF(E59="",0,IFERROR(VLOOKUP(E59,档案费管理台账!$D$4:$H$1000,5,0),0))</f>
        <v>0</v>
      </c>
      <c r="I59" s="57"/>
      <c r="J59" s="57"/>
      <c r="K59" s="57"/>
      <c r="L59" s="57"/>
      <c r="M59" s="58" t="str">
        <f t="shared" si="34"/>
        <v/>
      </c>
      <c r="N59" s="102"/>
    </row>
    <row r="60" spans="1:23">
      <c r="A60" s="97" t="str">
        <f t="shared" si="32"/>
        <v/>
      </c>
      <c r="B60" s="98" t="str">
        <f t="shared" si="31"/>
        <v/>
      </c>
      <c r="C60" s="99"/>
      <c r="D60" s="137"/>
      <c r="E60" s="100"/>
      <c r="F60" s="57"/>
      <c r="G60" s="58">
        <f t="shared" si="33"/>
        <v>0</v>
      </c>
      <c r="H60" s="58">
        <f>IF(E60="",0,IFERROR(VLOOKUP(E60,档案费管理台账!$D$4:$H$1000,5,0),0))</f>
        <v>0</v>
      </c>
      <c r="I60" s="57"/>
      <c r="J60" s="57"/>
      <c r="K60" s="57"/>
      <c r="L60" s="57"/>
      <c r="M60" s="58" t="str">
        <f t="shared" si="34"/>
        <v/>
      </c>
      <c r="N60" s="102"/>
    </row>
    <row r="61" spans="1:23">
      <c r="A61" s="97" t="str">
        <f t="shared" si="32"/>
        <v/>
      </c>
      <c r="B61" s="98" t="str">
        <f t="shared" si="31"/>
        <v/>
      </c>
      <c r="C61" s="99"/>
      <c r="D61" s="137"/>
      <c r="E61" s="100"/>
      <c r="F61" s="57"/>
      <c r="G61" s="58">
        <f t="shared" si="33"/>
        <v>0</v>
      </c>
      <c r="H61" s="58">
        <f>IF(E61="",0,IFERROR(VLOOKUP(E61,档案费管理台账!$D$4:$H$1000,5,0),0))</f>
        <v>0</v>
      </c>
      <c r="I61" s="57"/>
      <c r="J61" s="57"/>
      <c r="K61" s="57"/>
      <c r="L61" s="57"/>
      <c r="M61" s="58" t="str">
        <f t="shared" si="34"/>
        <v/>
      </c>
      <c r="N61" s="102"/>
    </row>
    <row r="62" spans="1:23">
      <c r="A62" s="97" t="str">
        <f t="shared" si="32"/>
        <v/>
      </c>
      <c r="B62" s="98" t="str">
        <f t="shared" si="31"/>
        <v/>
      </c>
      <c r="C62" s="99"/>
      <c r="D62" s="137"/>
      <c r="E62" s="100"/>
      <c r="F62" s="57"/>
      <c r="G62" s="58">
        <f t="shared" si="33"/>
        <v>0</v>
      </c>
      <c r="H62" s="58">
        <f>IF(E62="",0,IFERROR(VLOOKUP(E62,档案费管理台账!$D$4:$H$1000,5,0),0))</f>
        <v>0</v>
      </c>
      <c r="I62" s="57"/>
      <c r="J62" s="57"/>
      <c r="K62" s="57"/>
      <c r="L62" s="57"/>
      <c r="M62" s="58" t="str">
        <f t="shared" si="34"/>
        <v/>
      </c>
      <c r="N62" s="102"/>
    </row>
    <row r="63" spans="1:23">
      <c r="A63" s="97" t="str">
        <f t="shared" si="32"/>
        <v/>
      </c>
      <c r="B63" s="98" t="str">
        <f t="shared" si="31"/>
        <v/>
      </c>
      <c r="C63" s="99"/>
      <c r="D63" s="137"/>
      <c r="E63" s="100"/>
      <c r="F63" s="57"/>
      <c r="G63" s="58">
        <f t="shared" si="33"/>
        <v>0</v>
      </c>
      <c r="H63" s="58">
        <f>IF(E63="",0,IFERROR(VLOOKUP(E63,档案费管理台账!$D$4:$H$1000,5,0),0))</f>
        <v>0</v>
      </c>
      <c r="I63" s="57"/>
      <c r="J63" s="57"/>
      <c r="K63" s="57"/>
      <c r="L63" s="57"/>
      <c r="M63" s="58" t="str">
        <f t="shared" si="34"/>
        <v/>
      </c>
      <c r="N63" s="102"/>
    </row>
    <row r="64" spans="1:23">
      <c r="A64" s="97" t="str">
        <f t="shared" si="32"/>
        <v/>
      </c>
      <c r="B64" s="98" t="str">
        <f t="shared" si="31"/>
        <v/>
      </c>
      <c r="C64" s="99"/>
      <c r="D64" s="137"/>
      <c r="E64" s="100"/>
      <c r="F64" s="57"/>
      <c r="G64" s="58">
        <f t="shared" si="33"/>
        <v>0</v>
      </c>
      <c r="H64" s="58">
        <f>IF(E64="",0,IFERROR(VLOOKUP(E64,档案费管理台账!$D$4:$H$1000,5,0),0))</f>
        <v>0</v>
      </c>
      <c r="I64" s="57"/>
      <c r="J64" s="57"/>
      <c r="K64" s="57"/>
      <c r="L64" s="57"/>
      <c r="M64" s="58" t="str">
        <f t="shared" si="34"/>
        <v/>
      </c>
      <c r="N64" s="102"/>
    </row>
    <row r="65" spans="1:14">
      <c r="A65" s="97" t="str">
        <f t="shared" si="32"/>
        <v/>
      </c>
      <c r="B65" s="98" t="str">
        <f t="shared" si="31"/>
        <v/>
      </c>
      <c r="C65" s="99"/>
      <c r="D65" s="137"/>
      <c r="E65" s="100"/>
      <c r="F65" s="57"/>
      <c r="G65" s="58">
        <f t="shared" si="33"/>
        <v>0</v>
      </c>
      <c r="H65" s="58">
        <f>IF(E65="",0,IFERROR(VLOOKUP(E65,档案费管理台账!$D$4:$H$1000,5,0),0))</f>
        <v>0</v>
      </c>
      <c r="I65" s="57"/>
      <c r="J65" s="57"/>
      <c r="K65" s="57"/>
      <c r="L65" s="57"/>
      <c r="M65" s="58" t="str">
        <f t="shared" si="34"/>
        <v/>
      </c>
      <c r="N65" s="102"/>
    </row>
    <row r="66" spans="1:14">
      <c r="A66" s="97" t="str">
        <f t="shared" si="32"/>
        <v/>
      </c>
      <c r="B66" s="98" t="str">
        <f t="shared" si="31"/>
        <v/>
      </c>
      <c r="C66" s="99"/>
      <c r="D66" s="137"/>
      <c r="E66" s="100"/>
      <c r="F66" s="57"/>
      <c r="G66" s="58">
        <f t="shared" si="33"/>
        <v>0</v>
      </c>
      <c r="H66" s="58">
        <f>IF(E66="",0,IFERROR(VLOOKUP(E66,档案费管理台账!$D$4:$H$1000,5,0),0))</f>
        <v>0</v>
      </c>
      <c r="I66" s="57"/>
      <c r="J66" s="57"/>
      <c r="K66" s="57"/>
      <c r="L66" s="57"/>
      <c r="M66" s="58" t="str">
        <f t="shared" si="34"/>
        <v/>
      </c>
      <c r="N66" s="102"/>
    </row>
    <row r="67" spans="1:14">
      <c r="A67" s="97" t="str">
        <f t="shared" si="32"/>
        <v/>
      </c>
      <c r="B67" s="98" t="str">
        <f t="shared" si="31"/>
        <v/>
      </c>
      <c r="C67" s="99"/>
      <c r="D67" s="137"/>
      <c r="E67" s="100"/>
      <c r="F67" s="57"/>
      <c r="G67" s="58">
        <f t="shared" si="33"/>
        <v>0</v>
      </c>
      <c r="H67" s="58">
        <f>IF(E67="",0,IFERROR(VLOOKUP(E67,档案费管理台账!$D$4:$H$1000,5,0),0))</f>
        <v>0</v>
      </c>
      <c r="I67" s="57"/>
      <c r="J67" s="57"/>
      <c r="K67" s="57"/>
      <c r="L67" s="57"/>
      <c r="M67" s="58" t="str">
        <f t="shared" si="34"/>
        <v/>
      </c>
      <c r="N67" s="102"/>
    </row>
    <row r="68" spans="1:14">
      <c r="A68" s="97" t="str">
        <f t="shared" si="32"/>
        <v/>
      </c>
      <c r="B68" s="98" t="str">
        <f t="shared" si="31"/>
        <v/>
      </c>
      <c r="C68" s="99"/>
      <c r="D68" s="137"/>
      <c r="E68" s="100"/>
      <c r="F68" s="57"/>
      <c r="G68" s="58">
        <f t="shared" si="33"/>
        <v>0</v>
      </c>
      <c r="H68" s="58">
        <f>IF(E68="",0,IFERROR(VLOOKUP(E68,档案费管理台账!$D$4:$H$1000,5,0),0))</f>
        <v>0</v>
      </c>
      <c r="I68" s="57"/>
      <c r="J68" s="57"/>
      <c r="K68" s="57"/>
      <c r="L68" s="57"/>
      <c r="M68" s="58" t="str">
        <f t="shared" si="34"/>
        <v/>
      </c>
      <c r="N68" s="102"/>
    </row>
    <row r="69" spans="1:14">
      <c r="A69" s="97" t="str">
        <f t="shared" si="32"/>
        <v/>
      </c>
      <c r="B69" s="98" t="str">
        <f t="shared" si="31"/>
        <v/>
      </c>
      <c r="C69" s="99"/>
      <c r="D69" s="137"/>
      <c r="E69" s="100"/>
      <c r="F69" s="57"/>
      <c r="G69" s="58">
        <f t="shared" si="33"/>
        <v>0</v>
      </c>
      <c r="H69" s="58">
        <f>IF(E69="",0,IFERROR(VLOOKUP(E69,档案费管理台账!$D$4:$H$1000,5,0),0))</f>
        <v>0</v>
      </c>
      <c r="I69" s="57"/>
      <c r="J69" s="57"/>
      <c r="K69" s="57"/>
      <c r="L69" s="57"/>
      <c r="M69" s="58" t="str">
        <f t="shared" si="34"/>
        <v/>
      </c>
      <c r="N69" s="102"/>
    </row>
    <row r="70" spans="1:14">
      <c r="A70" s="97" t="str">
        <f t="shared" si="32"/>
        <v/>
      </c>
      <c r="B70" s="98" t="str">
        <f t="shared" si="31"/>
        <v/>
      </c>
      <c r="C70" s="99"/>
      <c r="D70" s="137"/>
      <c r="E70" s="100"/>
      <c r="F70" s="57"/>
      <c r="G70" s="58">
        <f t="shared" si="33"/>
        <v>0</v>
      </c>
      <c r="H70" s="58">
        <f>IF(E70="",0,IFERROR(VLOOKUP(E70,档案费管理台账!$D$4:$H$1000,5,0),0))</f>
        <v>0</v>
      </c>
      <c r="I70" s="57"/>
      <c r="J70" s="57"/>
      <c r="K70" s="57"/>
      <c r="L70" s="57"/>
      <c r="M70" s="58" t="str">
        <f t="shared" si="34"/>
        <v/>
      </c>
      <c r="N70" s="102"/>
    </row>
    <row r="71" spans="1:14">
      <c r="A71" s="97" t="str">
        <f t="shared" si="32"/>
        <v/>
      </c>
      <c r="B71" s="98" t="str">
        <f t="shared" si="31"/>
        <v/>
      </c>
      <c r="C71" s="99"/>
      <c r="D71" s="137"/>
      <c r="E71" s="100"/>
      <c r="F71" s="57"/>
      <c r="G71" s="58">
        <f t="shared" si="33"/>
        <v>0</v>
      </c>
      <c r="H71" s="58">
        <f>IF(E71="",0,IFERROR(VLOOKUP(E71,档案费管理台账!$D$4:$H$1000,5,0),0))</f>
        <v>0</v>
      </c>
      <c r="I71" s="57"/>
      <c r="J71" s="57"/>
      <c r="K71" s="57"/>
      <c r="L71" s="57"/>
      <c r="M71" s="58" t="str">
        <f t="shared" si="34"/>
        <v/>
      </c>
      <c r="N71" s="102"/>
    </row>
    <row r="72" spans="1:14">
      <c r="A72" s="97" t="str">
        <f t="shared" si="32"/>
        <v/>
      </c>
      <c r="B72" s="98" t="str">
        <f t="shared" si="31"/>
        <v/>
      </c>
      <c r="C72" s="99"/>
      <c r="D72" s="137"/>
      <c r="E72" s="100"/>
      <c r="F72" s="57"/>
      <c r="G72" s="58">
        <f t="shared" si="33"/>
        <v>0</v>
      </c>
      <c r="H72" s="58">
        <f>IF(E72="",0,IFERROR(VLOOKUP(E72,档案费管理台账!$D$4:$H$1000,5,0),0))</f>
        <v>0</v>
      </c>
      <c r="I72" s="57"/>
      <c r="J72" s="57"/>
      <c r="K72" s="57"/>
      <c r="L72" s="57"/>
      <c r="M72" s="58" t="str">
        <f t="shared" si="34"/>
        <v/>
      </c>
      <c r="N72" s="102"/>
    </row>
    <row r="73" spans="1:14">
      <c r="A73" s="97" t="str">
        <f t="shared" si="32"/>
        <v/>
      </c>
      <c r="B73" s="98" t="str">
        <f t="shared" si="31"/>
        <v/>
      </c>
      <c r="C73" s="99"/>
      <c r="D73" s="137"/>
      <c r="E73" s="100"/>
      <c r="F73" s="57"/>
      <c r="G73" s="58">
        <f t="shared" si="33"/>
        <v>0</v>
      </c>
      <c r="H73" s="58">
        <f>IF(E73="",0,IFERROR(VLOOKUP(E73,档案费管理台账!$D$4:$H$1000,5,0),0))</f>
        <v>0</v>
      </c>
      <c r="I73" s="57"/>
      <c r="J73" s="57"/>
      <c r="K73" s="57"/>
      <c r="L73" s="57"/>
      <c r="M73" s="58" t="str">
        <f t="shared" si="34"/>
        <v/>
      </c>
      <c r="N73" s="102"/>
    </row>
    <row r="74" spans="1:14">
      <c r="A74" s="97" t="str">
        <f t="shared" si="32"/>
        <v/>
      </c>
      <c r="B74" s="98" t="str">
        <f t="shared" si="31"/>
        <v/>
      </c>
      <c r="C74" s="99"/>
      <c r="D74" s="137"/>
      <c r="E74" s="100"/>
      <c r="F74" s="57"/>
      <c r="G74" s="58">
        <f t="shared" si="33"/>
        <v>0</v>
      </c>
      <c r="H74" s="58">
        <f>IF(E74="",0,IFERROR(VLOOKUP(E74,档案费管理台账!$D$4:$H$1000,5,0),0))</f>
        <v>0</v>
      </c>
      <c r="I74" s="57"/>
      <c r="J74" s="57"/>
      <c r="K74" s="57"/>
      <c r="L74" s="57"/>
      <c r="M74" s="58" t="str">
        <f t="shared" si="34"/>
        <v/>
      </c>
      <c r="N74" s="102"/>
    </row>
    <row r="75" spans="1:14">
      <c r="A75" s="97" t="str">
        <f t="shared" si="32"/>
        <v/>
      </c>
      <c r="B75" s="98" t="str">
        <f t="shared" si="31"/>
        <v/>
      </c>
      <c r="C75" s="99"/>
      <c r="D75" s="137"/>
      <c r="E75" s="100"/>
      <c r="F75" s="57"/>
      <c r="G75" s="58">
        <f t="shared" si="33"/>
        <v>0</v>
      </c>
      <c r="H75" s="58">
        <f>IF(E75="",0,IFERROR(VLOOKUP(E75,档案费管理台账!$D$4:$H$1000,5,0),0))</f>
        <v>0</v>
      </c>
      <c r="I75" s="57"/>
      <c r="J75" s="57"/>
      <c r="K75" s="57"/>
      <c r="L75" s="57"/>
      <c r="M75" s="58" t="str">
        <f t="shared" si="34"/>
        <v/>
      </c>
      <c r="N75" s="102"/>
    </row>
    <row r="76" spans="1:14">
      <c r="A76" s="97" t="str">
        <f t="shared" si="32"/>
        <v/>
      </c>
      <c r="B76" s="98" t="str">
        <f t="shared" si="31"/>
        <v/>
      </c>
      <c r="C76" s="99"/>
      <c r="D76" s="137"/>
      <c r="E76" s="100"/>
      <c r="F76" s="57"/>
      <c r="G76" s="58">
        <f t="shared" si="33"/>
        <v>0</v>
      </c>
      <c r="H76" s="58">
        <f>IF(E76="",0,IFERROR(VLOOKUP(E76,档案费管理台账!$D$4:$H$1000,5,0),0))</f>
        <v>0</v>
      </c>
      <c r="I76" s="57"/>
      <c r="J76" s="57"/>
      <c r="K76" s="57"/>
      <c r="L76" s="57"/>
      <c r="M76" s="58" t="str">
        <f t="shared" si="34"/>
        <v/>
      </c>
      <c r="N76" s="102"/>
    </row>
    <row r="77" spans="1:14">
      <c r="A77" s="97" t="str">
        <f t="shared" si="32"/>
        <v/>
      </c>
      <c r="B77" s="98" t="str">
        <f t="shared" si="31"/>
        <v/>
      </c>
      <c r="C77" s="99"/>
      <c r="D77" s="137"/>
      <c r="E77" s="100"/>
      <c r="F77" s="57"/>
      <c r="G77" s="58">
        <f t="shared" si="33"/>
        <v>0</v>
      </c>
      <c r="H77" s="58">
        <f>IF(E77="",0,IFERROR(VLOOKUP(E77,档案费管理台账!$D$4:$H$1000,5,0),0))</f>
        <v>0</v>
      </c>
      <c r="I77" s="57"/>
      <c r="J77" s="57"/>
      <c r="K77" s="57"/>
      <c r="L77" s="57"/>
      <c r="M77" s="58" t="str">
        <f t="shared" si="34"/>
        <v/>
      </c>
      <c r="N77" s="102"/>
    </row>
    <row r="78" spans="1:14">
      <c r="A78" s="97" t="str">
        <f t="shared" si="32"/>
        <v/>
      </c>
      <c r="B78" s="98" t="str">
        <f t="shared" si="31"/>
        <v/>
      </c>
      <c r="C78" s="99"/>
      <c r="D78" s="137"/>
      <c r="E78" s="100"/>
      <c r="F78" s="57"/>
      <c r="G78" s="58">
        <f t="shared" si="33"/>
        <v>0</v>
      </c>
      <c r="H78" s="58">
        <f>IF(E78="",0,IFERROR(VLOOKUP(E78,档案费管理台账!$D$4:$H$1000,5,0),0))</f>
        <v>0</v>
      </c>
      <c r="I78" s="57"/>
      <c r="J78" s="57"/>
      <c r="K78" s="57"/>
      <c r="L78" s="57"/>
      <c r="M78" s="58" t="str">
        <f t="shared" si="34"/>
        <v/>
      </c>
      <c r="N78" s="102"/>
    </row>
    <row r="79" spans="1:14">
      <c r="A79" s="97" t="str">
        <f t="shared" si="32"/>
        <v/>
      </c>
      <c r="B79" s="98" t="str">
        <f t="shared" si="31"/>
        <v/>
      </c>
      <c r="C79" s="99"/>
      <c r="D79" s="137"/>
      <c r="E79" s="100"/>
      <c r="F79" s="57"/>
      <c r="G79" s="58">
        <f t="shared" si="33"/>
        <v>0</v>
      </c>
      <c r="H79" s="58">
        <f>IF(E79="",0,IFERROR(VLOOKUP(E79,档案费管理台账!$D$4:$H$1000,5,0),0))</f>
        <v>0</v>
      </c>
      <c r="I79" s="57"/>
      <c r="J79" s="57"/>
      <c r="K79" s="57"/>
      <c r="L79" s="57"/>
      <c r="M79" s="58" t="str">
        <f t="shared" si="34"/>
        <v/>
      </c>
      <c r="N79" s="102"/>
    </row>
    <row r="80" spans="1:14">
      <c r="A80" s="97" t="str">
        <f t="shared" si="32"/>
        <v/>
      </c>
      <c r="B80" s="98" t="str">
        <f t="shared" si="31"/>
        <v/>
      </c>
      <c r="C80" s="99"/>
      <c r="D80" s="137"/>
      <c r="E80" s="100"/>
      <c r="F80" s="57"/>
      <c r="G80" s="58">
        <f t="shared" si="33"/>
        <v>0</v>
      </c>
      <c r="H80" s="58">
        <f>IF(E80="",0,IFERROR(VLOOKUP(E80,档案费管理台账!$D$4:$H$1000,5,0),0))</f>
        <v>0</v>
      </c>
      <c r="I80" s="57"/>
      <c r="J80" s="57"/>
      <c r="K80" s="57"/>
      <c r="L80" s="57"/>
      <c r="M80" s="58" t="str">
        <f t="shared" si="34"/>
        <v/>
      </c>
      <c r="N80" s="102"/>
    </row>
    <row r="81" spans="1:14">
      <c r="A81" s="97" t="str">
        <f t="shared" si="32"/>
        <v/>
      </c>
      <c r="B81" s="98" t="str">
        <f t="shared" si="31"/>
        <v/>
      </c>
      <c r="C81" s="99"/>
      <c r="D81" s="137"/>
      <c r="E81" s="100"/>
      <c r="F81" s="57"/>
      <c r="G81" s="58">
        <f t="shared" si="33"/>
        <v>0</v>
      </c>
      <c r="H81" s="58">
        <f>IF(E81="",0,IFERROR(VLOOKUP(E81,档案费管理台账!$D$4:$H$1000,5,0),0))</f>
        <v>0</v>
      </c>
      <c r="I81" s="57"/>
      <c r="J81" s="57"/>
      <c r="K81" s="57"/>
      <c r="L81" s="57"/>
      <c r="M81" s="58" t="str">
        <f t="shared" si="34"/>
        <v/>
      </c>
      <c r="N81" s="102"/>
    </row>
    <row r="82" spans="1:14">
      <c r="A82" s="97" t="str">
        <f t="shared" si="32"/>
        <v/>
      </c>
      <c r="B82" s="98" t="str">
        <f t="shared" si="31"/>
        <v/>
      </c>
      <c r="C82" s="99"/>
      <c r="D82" s="137"/>
      <c r="E82" s="100"/>
      <c r="F82" s="57"/>
      <c r="G82" s="58">
        <f t="shared" si="33"/>
        <v>0</v>
      </c>
      <c r="H82" s="58">
        <f>IF(E82="",0,IFERROR(VLOOKUP(E82,档案费管理台账!$D$4:$H$1000,5,0),0))</f>
        <v>0</v>
      </c>
      <c r="I82" s="57"/>
      <c r="J82" s="57"/>
      <c r="K82" s="57"/>
      <c r="L82" s="57"/>
      <c r="M82" s="58" t="str">
        <f t="shared" si="34"/>
        <v/>
      </c>
      <c r="N82" s="102"/>
    </row>
    <row r="83" spans="1:14">
      <c r="A83" s="97" t="str">
        <f t="shared" si="32"/>
        <v/>
      </c>
      <c r="B83" s="98" t="str">
        <f t="shared" si="31"/>
        <v/>
      </c>
      <c r="C83" s="99"/>
      <c r="D83" s="137"/>
      <c r="E83" s="100"/>
      <c r="F83" s="57"/>
      <c r="G83" s="58">
        <f t="shared" si="33"/>
        <v>0</v>
      </c>
      <c r="H83" s="58">
        <f>IF(E83="",0,IFERROR(VLOOKUP(E83,档案费管理台账!$D$4:$H$1000,5,0),0))</f>
        <v>0</v>
      </c>
      <c r="I83" s="57"/>
      <c r="J83" s="57"/>
      <c r="K83" s="57"/>
      <c r="L83" s="57"/>
      <c r="M83" s="58" t="str">
        <f t="shared" si="34"/>
        <v/>
      </c>
      <c r="N83" s="102"/>
    </row>
    <row r="84" spans="1:14">
      <c r="A84" s="97" t="str">
        <f t="shared" si="32"/>
        <v/>
      </c>
      <c r="B84" s="98" t="str">
        <f t="shared" si="31"/>
        <v/>
      </c>
      <c r="C84" s="99"/>
      <c r="D84" s="137"/>
      <c r="E84" s="100"/>
      <c r="F84" s="57"/>
      <c r="G84" s="58">
        <f t="shared" si="33"/>
        <v>0</v>
      </c>
      <c r="H84" s="58">
        <f>IF(E84="",0,IFERROR(VLOOKUP(E84,档案费管理台账!$D$4:$H$1000,5,0),0))</f>
        <v>0</v>
      </c>
      <c r="I84" s="57"/>
      <c r="J84" s="57"/>
      <c r="K84" s="57"/>
      <c r="L84" s="57"/>
      <c r="M84" s="58" t="str">
        <f t="shared" si="34"/>
        <v/>
      </c>
      <c r="N84" s="102"/>
    </row>
    <row r="85" spans="1:14">
      <c r="A85" s="97" t="str">
        <f t="shared" si="32"/>
        <v/>
      </c>
      <c r="B85" s="98" t="str">
        <f t="shared" si="31"/>
        <v/>
      </c>
      <c r="C85" s="99"/>
      <c r="D85" s="137"/>
      <c r="E85" s="100"/>
      <c r="F85" s="57"/>
      <c r="G85" s="58">
        <f t="shared" si="33"/>
        <v>0</v>
      </c>
      <c r="H85" s="58">
        <f>IF(E85="",0,IFERROR(VLOOKUP(E85,档案费管理台账!$D$4:$H$1000,5,0),0))</f>
        <v>0</v>
      </c>
      <c r="I85" s="57"/>
      <c r="J85" s="57"/>
      <c r="K85" s="57"/>
      <c r="L85" s="57"/>
      <c r="M85" s="58" t="str">
        <f t="shared" si="34"/>
        <v/>
      </c>
      <c r="N85" s="102"/>
    </row>
    <row r="86" spans="1:14">
      <c r="A86" s="97" t="str">
        <f t="shared" si="32"/>
        <v/>
      </c>
      <c r="B86" s="98" t="str">
        <f t="shared" si="31"/>
        <v/>
      </c>
      <c r="C86" s="99"/>
      <c r="D86" s="137"/>
      <c r="E86" s="100"/>
      <c r="F86" s="57"/>
      <c r="G86" s="58">
        <f t="shared" si="33"/>
        <v>0</v>
      </c>
      <c r="H86" s="58">
        <f>IF(E86="",0,IFERROR(VLOOKUP(E86,档案费管理台账!$D$4:$H$1000,5,0),0))</f>
        <v>0</v>
      </c>
      <c r="I86" s="57"/>
      <c r="J86" s="57"/>
      <c r="K86" s="57"/>
      <c r="L86" s="57"/>
      <c r="M86" s="58" t="str">
        <f t="shared" si="34"/>
        <v/>
      </c>
      <c r="N86" s="102"/>
    </row>
    <row r="87" spans="1:14">
      <c r="A87" s="97" t="str">
        <f t="shared" si="32"/>
        <v/>
      </c>
      <c r="B87" s="98" t="str">
        <f t="shared" si="31"/>
        <v/>
      </c>
      <c r="C87" s="99"/>
      <c r="D87" s="137"/>
      <c r="E87" s="100"/>
      <c r="F87" s="57"/>
      <c r="G87" s="58">
        <f t="shared" si="33"/>
        <v>0</v>
      </c>
      <c r="H87" s="58">
        <f>IF(E87="",0,IFERROR(VLOOKUP(E87,档案费管理台账!$D$4:$H$1000,5,0),0))</f>
        <v>0</v>
      </c>
      <c r="I87" s="57"/>
      <c r="J87" s="57"/>
      <c r="K87" s="57"/>
      <c r="L87" s="57"/>
      <c r="M87" s="58" t="str">
        <f t="shared" si="34"/>
        <v/>
      </c>
      <c r="N87" s="102"/>
    </row>
    <row r="88" spans="1:14">
      <c r="A88" s="97" t="str">
        <f t="shared" si="32"/>
        <v/>
      </c>
      <c r="B88" s="98" t="str">
        <f t="shared" si="31"/>
        <v/>
      </c>
      <c r="C88" s="99"/>
      <c r="D88" s="137"/>
      <c r="E88" s="100"/>
      <c r="F88" s="57"/>
      <c r="G88" s="58">
        <f t="shared" si="33"/>
        <v>0</v>
      </c>
      <c r="H88" s="58">
        <f>IF(E88="",0,IFERROR(VLOOKUP(E88,档案费管理台账!$D$4:$H$1000,5,0),0))</f>
        <v>0</v>
      </c>
      <c r="I88" s="57"/>
      <c r="J88" s="57"/>
      <c r="K88" s="57"/>
      <c r="L88" s="57"/>
      <c r="M88" s="58" t="str">
        <f t="shared" si="34"/>
        <v/>
      </c>
      <c r="N88" s="102"/>
    </row>
    <row r="89" spans="1:14">
      <c r="A89" s="97" t="str">
        <f t="shared" si="32"/>
        <v/>
      </c>
      <c r="B89" s="98" t="str">
        <f t="shared" si="31"/>
        <v/>
      </c>
      <c r="C89" s="99"/>
      <c r="D89" s="137"/>
      <c r="E89" s="100"/>
      <c r="F89" s="57"/>
      <c r="G89" s="58">
        <f t="shared" si="33"/>
        <v>0</v>
      </c>
      <c r="H89" s="58">
        <f>IF(E89="",0,IFERROR(VLOOKUP(E89,档案费管理台账!$D$4:$H$1000,5,0),0))</f>
        <v>0</v>
      </c>
      <c r="I89" s="57"/>
      <c r="J89" s="57"/>
      <c r="K89" s="57"/>
      <c r="L89" s="57"/>
      <c r="M89" s="58" t="str">
        <f t="shared" si="34"/>
        <v/>
      </c>
      <c r="N89" s="102"/>
    </row>
    <row r="90" spans="1:14">
      <c r="A90" s="97" t="str">
        <f t="shared" si="32"/>
        <v/>
      </c>
      <c r="B90" s="98" t="str">
        <f t="shared" si="31"/>
        <v/>
      </c>
      <c r="C90" s="99"/>
      <c r="D90" s="137"/>
      <c r="E90" s="100"/>
      <c r="F90" s="57"/>
      <c r="G90" s="58">
        <f t="shared" si="33"/>
        <v>0</v>
      </c>
      <c r="H90" s="58">
        <f>IF(E90="",0,IFERROR(VLOOKUP(E90,档案费管理台账!$D$4:$H$1000,5,0),0))</f>
        <v>0</v>
      </c>
      <c r="I90" s="57"/>
      <c r="J90" s="57"/>
      <c r="K90" s="57"/>
      <c r="L90" s="57"/>
      <c r="M90" s="58" t="str">
        <f t="shared" si="34"/>
        <v/>
      </c>
      <c r="N90" s="102"/>
    </row>
    <row r="91" spans="1:14">
      <c r="A91" s="97" t="str">
        <f t="shared" si="32"/>
        <v/>
      </c>
      <c r="B91" s="98" t="str">
        <f t="shared" si="31"/>
        <v/>
      </c>
      <c r="C91" s="99"/>
      <c r="D91" s="137"/>
      <c r="E91" s="100"/>
      <c r="F91" s="57"/>
      <c r="G91" s="58">
        <f t="shared" si="33"/>
        <v>0</v>
      </c>
      <c r="H91" s="58">
        <f>IF(E91="",0,IFERROR(VLOOKUP(E91,档案费管理台账!$D$4:$H$1000,5,0),0))</f>
        <v>0</v>
      </c>
      <c r="I91" s="57"/>
      <c r="J91" s="57"/>
      <c r="K91" s="57"/>
      <c r="L91" s="57"/>
      <c r="M91" s="58" t="str">
        <f t="shared" si="34"/>
        <v/>
      </c>
      <c r="N91" s="102"/>
    </row>
    <row r="92" spans="1:14">
      <c r="A92" s="97" t="str">
        <f t="shared" si="32"/>
        <v/>
      </c>
      <c r="B92" s="98" t="str">
        <f t="shared" si="31"/>
        <v/>
      </c>
      <c r="C92" s="99"/>
      <c r="D92" s="137"/>
      <c r="E92" s="100"/>
      <c r="F92" s="57"/>
      <c r="G92" s="58">
        <f t="shared" si="33"/>
        <v>0</v>
      </c>
      <c r="H92" s="58">
        <f>IF(E92="",0,IFERROR(VLOOKUP(E92,档案费管理台账!$D$4:$H$1000,5,0),0))</f>
        <v>0</v>
      </c>
      <c r="I92" s="57"/>
      <c r="J92" s="57"/>
      <c r="K92" s="57"/>
      <c r="L92" s="57"/>
      <c r="M92" s="58" t="str">
        <f t="shared" si="34"/>
        <v/>
      </c>
      <c r="N92" s="102"/>
    </row>
    <row r="93" spans="1:14">
      <c r="A93" s="97" t="str">
        <f t="shared" si="32"/>
        <v/>
      </c>
      <c r="B93" s="98" t="str">
        <f t="shared" si="31"/>
        <v/>
      </c>
      <c r="C93" s="99"/>
      <c r="D93" s="137"/>
      <c r="E93" s="100"/>
      <c r="F93" s="57"/>
      <c r="G93" s="58">
        <f t="shared" si="33"/>
        <v>0</v>
      </c>
      <c r="H93" s="58">
        <f>IF(E93="",0,IFERROR(VLOOKUP(E93,档案费管理台账!$D$4:$H$1000,5,0),0))</f>
        <v>0</v>
      </c>
      <c r="I93" s="57"/>
      <c r="J93" s="57"/>
      <c r="K93" s="57"/>
      <c r="L93" s="57"/>
      <c r="M93" s="58" t="str">
        <f t="shared" si="34"/>
        <v/>
      </c>
      <c r="N93" s="102"/>
    </row>
    <row r="94" spans="1:14">
      <c r="A94" s="97" t="str">
        <f t="shared" si="32"/>
        <v/>
      </c>
      <c r="B94" s="98" t="str">
        <f t="shared" si="31"/>
        <v/>
      </c>
      <c r="C94" s="99"/>
      <c r="D94" s="137"/>
      <c r="E94" s="100"/>
      <c r="F94" s="57"/>
      <c r="G94" s="58">
        <f t="shared" si="33"/>
        <v>0</v>
      </c>
      <c r="H94" s="58">
        <f>IF(E94="",0,IFERROR(VLOOKUP(E94,档案费管理台账!$D$4:$H$1000,5,0),0))</f>
        <v>0</v>
      </c>
      <c r="I94" s="57"/>
      <c r="J94" s="57"/>
      <c r="K94" s="57"/>
      <c r="L94" s="57"/>
      <c r="M94" s="58" t="str">
        <f t="shared" si="34"/>
        <v/>
      </c>
      <c r="N94" s="102"/>
    </row>
    <row r="95" spans="1:14">
      <c r="A95" s="97" t="str">
        <f t="shared" si="32"/>
        <v/>
      </c>
      <c r="B95" s="98" t="str">
        <f t="shared" si="31"/>
        <v/>
      </c>
      <c r="C95" s="99"/>
      <c r="D95" s="137"/>
      <c r="E95" s="100"/>
      <c r="F95" s="57"/>
      <c r="G95" s="58">
        <f t="shared" si="33"/>
        <v>0</v>
      </c>
      <c r="H95" s="58">
        <f>IF(E95="",0,IFERROR(VLOOKUP(E95,档案费管理台账!$D$4:$H$1000,5,0),0))</f>
        <v>0</v>
      </c>
      <c r="I95" s="57"/>
      <c r="J95" s="57"/>
      <c r="K95" s="57"/>
      <c r="L95" s="57"/>
      <c r="M95" s="58" t="str">
        <f t="shared" si="34"/>
        <v/>
      </c>
      <c r="N95" s="102"/>
    </row>
    <row r="96" spans="1:14">
      <c r="A96" s="97" t="str">
        <f t="shared" si="32"/>
        <v/>
      </c>
      <c r="B96" s="98" t="str">
        <f t="shared" si="31"/>
        <v/>
      </c>
      <c r="C96" s="99"/>
      <c r="D96" s="137"/>
      <c r="E96" s="100"/>
      <c r="F96" s="57"/>
      <c r="G96" s="58">
        <f t="shared" si="33"/>
        <v>0</v>
      </c>
      <c r="H96" s="58">
        <f>IF(E96="",0,IFERROR(VLOOKUP(E96,档案费管理台账!$D$4:$H$1000,5,0),0))</f>
        <v>0</v>
      </c>
      <c r="I96" s="57"/>
      <c r="J96" s="57"/>
      <c r="K96" s="57"/>
      <c r="L96" s="57"/>
      <c r="M96" s="58" t="str">
        <f t="shared" si="34"/>
        <v/>
      </c>
      <c r="N96" s="102"/>
    </row>
    <row r="97" spans="1:14">
      <c r="A97" s="97" t="str">
        <f t="shared" si="32"/>
        <v/>
      </c>
      <c r="B97" s="98" t="str">
        <f t="shared" si="31"/>
        <v/>
      </c>
      <c r="C97" s="99"/>
      <c r="D97" s="137"/>
      <c r="E97" s="100"/>
      <c r="F97" s="57"/>
      <c r="G97" s="58">
        <f t="shared" si="33"/>
        <v>0</v>
      </c>
      <c r="H97" s="58">
        <f>IF(E97="",0,IFERROR(VLOOKUP(E97,档案费管理台账!$D$4:$H$1000,5,0),0))</f>
        <v>0</v>
      </c>
      <c r="I97" s="57"/>
      <c r="J97" s="57"/>
      <c r="K97" s="57"/>
      <c r="L97" s="57"/>
      <c r="M97" s="58" t="str">
        <f t="shared" si="34"/>
        <v/>
      </c>
      <c r="N97" s="102"/>
    </row>
    <row r="98" spans="1:14">
      <c r="A98" s="97" t="str">
        <f t="shared" si="32"/>
        <v/>
      </c>
      <c r="B98" s="98" t="str">
        <f t="shared" si="31"/>
        <v/>
      </c>
      <c r="C98" s="99"/>
      <c r="D98" s="137"/>
      <c r="E98" s="100"/>
      <c r="F98" s="57"/>
      <c r="G98" s="58">
        <f t="shared" si="33"/>
        <v>0</v>
      </c>
      <c r="H98" s="58">
        <f>IF(E98="",0,IFERROR(VLOOKUP(E98,档案费管理台账!$D$4:$H$1000,5,0),0))</f>
        <v>0</v>
      </c>
      <c r="I98" s="57"/>
      <c r="J98" s="57"/>
      <c r="K98" s="57"/>
      <c r="L98" s="57"/>
      <c r="M98" s="58" t="str">
        <f t="shared" si="34"/>
        <v/>
      </c>
      <c r="N98" s="102"/>
    </row>
    <row r="99" spans="1:14">
      <c r="A99" s="97" t="str">
        <f t="shared" si="32"/>
        <v/>
      </c>
      <c r="B99" s="98" t="str">
        <f t="shared" si="31"/>
        <v/>
      </c>
      <c r="C99" s="99"/>
      <c r="D99" s="137"/>
      <c r="E99" s="100"/>
      <c r="F99" s="57"/>
      <c r="G99" s="58">
        <f t="shared" si="33"/>
        <v>0</v>
      </c>
      <c r="H99" s="58">
        <f>IF(E99="",0,IFERROR(VLOOKUP(E99,档案费管理台账!$D$4:$H$1000,5,0),0))</f>
        <v>0</v>
      </c>
      <c r="I99" s="57"/>
      <c r="J99" s="57"/>
      <c r="K99" s="57"/>
      <c r="L99" s="57"/>
      <c r="M99" s="58" t="str">
        <f t="shared" si="34"/>
        <v/>
      </c>
      <c r="N99" s="102"/>
    </row>
    <row r="100" spans="1:14">
      <c r="A100" s="97" t="str">
        <f t="shared" si="32"/>
        <v/>
      </c>
      <c r="B100" s="98" t="str">
        <f t="shared" si="31"/>
        <v/>
      </c>
      <c r="C100" s="99"/>
      <c r="D100" s="137"/>
      <c r="E100" s="100"/>
      <c r="F100" s="57"/>
      <c r="G100" s="58">
        <f t="shared" si="33"/>
        <v>0</v>
      </c>
      <c r="H100" s="58">
        <f>IF(E100="",0,IFERROR(VLOOKUP(E100,档案费管理台账!$D$4:$H$1000,5,0),0))</f>
        <v>0</v>
      </c>
      <c r="I100" s="57"/>
      <c r="J100" s="57"/>
      <c r="K100" s="57"/>
      <c r="L100" s="57"/>
      <c r="M100" s="58" t="str">
        <f t="shared" si="34"/>
        <v/>
      </c>
      <c r="N100" s="102"/>
    </row>
    <row r="101" spans="1:14">
      <c r="A101" s="97" t="str">
        <f t="shared" si="32"/>
        <v/>
      </c>
      <c r="B101" s="98" t="str">
        <f t="shared" si="31"/>
        <v/>
      </c>
      <c r="C101" s="99"/>
      <c r="D101" s="137"/>
      <c r="E101" s="100"/>
      <c r="F101" s="57"/>
      <c r="G101" s="58">
        <f t="shared" si="33"/>
        <v>0</v>
      </c>
      <c r="H101" s="58">
        <f>IF(E101="",0,IFERROR(VLOOKUP(E101,档案费管理台账!$D$4:$H$1000,5,0),0))</f>
        <v>0</v>
      </c>
      <c r="I101" s="57"/>
      <c r="J101" s="57"/>
      <c r="K101" s="57"/>
      <c r="L101" s="57"/>
      <c r="M101" s="58" t="str">
        <f t="shared" si="34"/>
        <v/>
      </c>
      <c r="N101" s="102"/>
    </row>
    <row r="102" spans="1:14">
      <c r="A102" s="97" t="str">
        <f t="shared" si="32"/>
        <v/>
      </c>
      <c r="B102" s="98" t="str">
        <f t="shared" si="31"/>
        <v/>
      </c>
      <c r="C102" s="99"/>
      <c r="D102" s="137"/>
      <c r="E102" s="100"/>
      <c r="F102" s="57"/>
      <c r="G102" s="58">
        <f t="shared" si="33"/>
        <v>0</v>
      </c>
      <c r="H102" s="58">
        <f>IF(E102="",0,IFERROR(VLOOKUP(E102,档案费管理台账!$D$4:$H$1000,5,0),0))</f>
        <v>0</v>
      </c>
      <c r="I102" s="57"/>
      <c r="J102" s="57"/>
      <c r="K102" s="57"/>
      <c r="L102" s="57"/>
      <c r="M102" s="58" t="str">
        <f t="shared" si="34"/>
        <v/>
      </c>
      <c r="N102" s="102"/>
    </row>
    <row r="103" spans="1:14">
      <c r="A103" s="97" t="str">
        <f t="shared" si="32"/>
        <v/>
      </c>
      <c r="B103" s="98" t="str">
        <f t="shared" si="31"/>
        <v/>
      </c>
      <c r="C103" s="99"/>
      <c r="D103" s="137"/>
      <c r="E103" s="100"/>
      <c r="F103" s="57"/>
      <c r="G103" s="58">
        <f t="shared" si="33"/>
        <v>0</v>
      </c>
      <c r="H103" s="58">
        <f>IF(E103="",0,IFERROR(VLOOKUP(E103,档案费管理台账!$D$4:$H$1000,5,0),0))</f>
        <v>0</v>
      </c>
      <c r="I103" s="57"/>
      <c r="J103" s="57"/>
      <c r="K103" s="57"/>
      <c r="L103" s="57"/>
      <c r="M103" s="58" t="str">
        <f t="shared" si="34"/>
        <v/>
      </c>
      <c r="N103" s="102"/>
    </row>
    <row r="104" spans="1:14">
      <c r="A104" s="97" t="str">
        <f t="shared" si="32"/>
        <v/>
      </c>
      <c r="B104" s="98" t="str">
        <f t="shared" si="31"/>
        <v/>
      </c>
      <c r="C104" s="99"/>
      <c r="D104" s="137"/>
      <c r="E104" s="100"/>
      <c r="F104" s="57"/>
      <c r="G104" s="58">
        <f t="shared" si="33"/>
        <v>0</v>
      </c>
      <c r="H104" s="58">
        <f>IF(E104="",0,IFERROR(VLOOKUP(E104,档案费管理台账!$D$4:$H$1000,5,0),0))</f>
        <v>0</v>
      </c>
      <c r="I104" s="57"/>
      <c r="J104" s="57"/>
      <c r="K104" s="57"/>
      <c r="L104" s="57"/>
      <c r="M104" s="58" t="str">
        <f t="shared" si="34"/>
        <v/>
      </c>
      <c r="N104" s="102"/>
    </row>
    <row r="105" spans="1:14">
      <c r="A105" s="97" t="str">
        <f t="shared" si="32"/>
        <v/>
      </c>
      <c r="B105" s="98" t="str">
        <f t="shared" si="31"/>
        <v/>
      </c>
      <c r="C105" s="99"/>
      <c r="D105" s="137"/>
      <c r="E105" s="100"/>
      <c r="F105" s="57"/>
      <c r="G105" s="58">
        <f t="shared" si="33"/>
        <v>0</v>
      </c>
      <c r="H105" s="58">
        <f>IF(E105="",0,IFERROR(VLOOKUP(E105,档案费管理台账!$D$4:$H$1000,5,0),0))</f>
        <v>0</v>
      </c>
      <c r="I105" s="57"/>
      <c r="J105" s="57"/>
      <c r="K105" s="57"/>
      <c r="L105" s="57"/>
      <c r="M105" s="58" t="str">
        <f t="shared" si="34"/>
        <v/>
      </c>
      <c r="N105" s="102"/>
    </row>
    <row r="106" spans="1:14">
      <c r="A106" s="97" t="str">
        <f t="shared" si="32"/>
        <v/>
      </c>
      <c r="B106" s="98" t="str">
        <f t="shared" si="31"/>
        <v/>
      </c>
      <c r="C106" s="99"/>
      <c r="D106" s="137"/>
      <c r="E106" s="100"/>
      <c r="F106" s="57"/>
      <c r="G106" s="58">
        <f t="shared" si="33"/>
        <v>0</v>
      </c>
      <c r="H106" s="58">
        <f>IF(E106="",0,IFERROR(VLOOKUP(E106,档案费管理台账!$D$4:$H$1000,5,0),0))</f>
        <v>0</v>
      </c>
      <c r="I106" s="57"/>
      <c r="J106" s="57"/>
      <c r="K106" s="57"/>
      <c r="L106" s="57"/>
      <c r="M106" s="58" t="str">
        <f t="shared" si="34"/>
        <v/>
      </c>
      <c r="N106" s="102"/>
    </row>
    <row r="107" spans="1:14">
      <c r="A107" s="97" t="str">
        <f t="shared" si="32"/>
        <v/>
      </c>
      <c r="B107" s="98" t="str">
        <f t="shared" si="31"/>
        <v/>
      </c>
      <c r="C107" s="99"/>
      <c r="D107" s="137"/>
      <c r="E107" s="100"/>
      <c r="F107" s="57"/>
      <c r="G107" s="58">
        <f t="shared" si="33"/>
        <v>0</v>
      </c>
      <c r="H107" s="58">
        <f>IF(E107="",0,IFERROR(VLOOKUP(E107,档案费管理台账!$D$4:$H$1000,5,0),0))</f>
        <v>0</v>
      </c>
      <c r="I107" s="57"/>
      <c r="J107" s="57"/>
      <c r="K107" s="57"/>
      <c r="L107" s="57"/>
      <c r="M107" s="58" t="str">
        <f t="shared" si="34"/>
        <v/>
      </c>
      <c r="N107" s="102"/>
    </row>
    <row r="108" spans="1:14">
      <c r="A108" s="97" t="str">
        <f t="shared" ref="A108:A171" si="35">IF(D108="","",ROW()-42)</f>
        <v/>
      </c>
      <c r="B108" s="98" t="str">
        <f t="shared" ref="B108:B171" si="36">IF(C108="","",MONTH(C108)&amp;"月")</f>
        <v/>
      </c>
      <c r="C108" s="99"/>
      <c r="D108" s="137"/>
      <c r="E108" s="100"/>
      <c r="F108" s="57"/>
      <c r="G108" s="58">
        <f t="shared" si="33"/>
        <v>0</v>
      </c>
      <c r="H108" s="58">
        <f>IF(E108="",0,IFERROR(VLOOKUP(E108,档案费管理台账!$D$4:$H$1000,5,0),0))</f>
        <v>0</v>
      </c>
      <c r="I108" s="57"/>
      <c r="J108" s="57"/>
      <c r="K108" s="57"/>
      <c r="L108" s="57"/>
      <c r="M108" s="58" t="str">
        <f t="shared" si="34"/>
        <v/>
      </c>
      <c r="N108" s="102"/>
    </row>
    <row r="109" spans="1:14">
      <c r="A109" s="97" t="str">
        <f t="shared" si="35"/>
        <v/>
      </c>
      <c r="B109" s="98" t="str">
        <f t="shared" si="36"/>
        <v/>
      </c>
      <c r="C109" s="99"/>
      <c r="D109" s="137"/>
      <c r="E109" s="100"/>
      <c r="F109" s="57"/>
      <c r="G109" s="58">
        <f t="shared" ref="G109:G172" si="37">IF(F109="",0,F109*$K$41)</f>
        <v>0</v>
      </c>
      <c r="H109" s="58">
        <f>IF(E109="",0,IFERROR(VLOOKUP(E109,档案费管理台账!$D$4:$H$1000,5,0),0))</f>
        <v>0</v>
      </c>
      <c r="I109" s="57"/>
      <c r="J109" s="57"/>
      <c r="K109" s="57"/>
      <c r="L109" s="57"/>
      <c r="M109" s="58" t="str">
        <f t="shared" ref="M109:M172" si="38">IF(C109="","",ROUND(M108+G109-I109-J109-K109-L109-H109,2))</f>
        <v/>
      </c>
      <c r="N109" s="102"/>
    </row>
    <row r="110" spans="1:14">
      <c r="A110" s="97" t="str">
        <f t="shared" si="35"/>
        <v/>
      </c>
      <c r="B110" s="98" t="str">
        <f t="shared" si="36"/>
        <v/>
      </c>
      <c r="C110" s="99"/>
      <c r="D110" s="137"/>
      <c r="E110" s="100"/>
      <c r="F110" s="57"/>
      <c r="G110" s="58">
        <f t="shared" si="37"/>
        <v>0</v>
      </c>
      <c r="H110" s="58">
        <f>IF(E110="",0,IFERROR(VLOOKUP(E110,档案费管理台账!$D$4:$H$1000,5,0),0))</f>
        <v>0</v>
      </c>
      <c r="I110" s="57"/>
      <c r="J110" s="57"/>
      <c r="K110" s="57"/>
      <c r="L110" s="57"/>
      <c r="M110" s="58" t="str">
        <f t="shared" si="38"/>
        <v/>
      </c>
      <c r="N110" s="102"/>
    </row>
    <row r="111" spans="1:14">
      <c r="A111" s="97" t="str">
        <f t="shared" si="35"/>
        <v/>
      </c>
      <c r="B111" s="98" t="str">
        <f t="shared" si="36"/>
        <v/>
      </c>
      <c r="C111" s="99"/>
      <c r="D111" s="137"/>
      <c r="E111" s="100"/>
      <c r="F111" s="57"/>
      <c r="G111" s="58">
        <f t="shared" si="37"/>
        <v>0</v>
      </c>
      <c r="H111" s="58">
        <f>IF(E111="",0,IFERROR(VLOOKUP(E111,档案费管理台账!$D$4:$H$1000,5,0),0))</f>
        <v>0</v>
      </c>
      <c r="I111" s="57"/>
      <c r="J111" s="57"/>
      <c r="K111" s="57"/>
      <c r="L111" s="57"/>
      <c r="M111" s="58" t="str">
        <f t="shared" si="38"/>
        <v/>
      </c>
      <c r="N111" s="102"/>
    </row>
    <row r="112" spans="1:14">
      <c r="A112" s="97" t="str">
        <f t="shared" si="35"/>
        <v/>
      </c>
      <c r="B112" s="98" t="str">
        <f t="shared" si="36"/>
        <v/>
      </c>
      <c r="C112" s="99"/>
      <c r="D112" s="137"/>
      <c r="E112" s="100"/>
      <c r="F112" s="57"/>
      <c r="G112" s="58">
        <f t="shared" si="37"/>
        <v>0</v>
      </c>
      <c r="H112" s="58">
        <f>IF(E112="",0,IFERROR(VLOOKUP(E112,档案费管理台账!$D$4:$H$1000,5,0),0))</f>
        <v>0</v>
      </c>
      <c r="I112" s="57"/>
      <c r="J112" s="57"/>
      <c r="K112" s="57"/>
      <c r="L112" s="57"/>
      <c r="M112" s="58" t="str">
        <f t="shared" si="38"/>
        <v/>
      </c>
      <c r="N112" s="102"/>
    </row>
    <row r="113" spans="1:14">
      <c r="A113" s="97" t="str">
        <f t="shared" si="35"/>
        <v/>
      </c>
      <c r="B113" s="98" t="str">
        <f t="shared" si="36"/>
        <v/>
      </c>
      <c r="C113" s="99"/>
      <c r="D113" s="137"/>
      <c r="E113" s="100"/>
      <c r="F113" s="57"/>
      <c r="G113" s="58">
        <f t="shared" si="37"/>
        <v>0</v>
      </c>
      <c r="H113" s="58">
        <f>IF(E113="",0,IFERROR(VLOOKUP(E113,档案费管理台账!$D$4:$H$1000,5,0),0))</f>
        <v>0</v>
      </c>
      <c r="I113" s="57"/>
      <c r="J113" s="57"/>
      <c r="K113" s="57"/>
      <c r="L113" s="57"/>
      <c r="M113" s="58" t="str">
        <f t="shared" si="38"/>
        <v/>
      </c>
      <c r="N113" s="102"/>
    </row>
    <row r="114" spans="1:14">
      <c r="A114" s="97" t="str">
        <f t="shared" si="35"/>
        <v/>
      </c>
      <c r="B114" s="98" t="str">
        <f t="shared" si="36"/>
        <v/>
      </c>
      <c r="C114" s="99"/>
      <c r="D114" s="137"/>
      <c r="E114" s="100"/>
      <c r="F114" s="57"/>
      <c r="G114" s="58">
        <f t="shared" si="37"/>
        <v>0</v>
      </c>
      <c r="H114" s="58">
        <f>IF(E114="",0,IFERROR(VLOOKUP(E114,档案费管理台账!$D$4:$H$1000,5,0),0))</f>
        <v>0</v>
      </c>
      <c r="I114" s="57"/>
      <c r="J114" s="57"/>
      <c r="K114" s="57"/>
      <c r="L114" s="57"/>
      <c r="M114" s="58" t="str">
        <f t="shared" si="38"/>
        <v/>
      </c>
      <c r="N114" s="102"/>
    </row>
    <row r="115" spans="1:14">
      <c r="A115" s="97" t="str">
        <f t="shared" si="35"/>
        <v/>
      </c>
      <c r="B115" s="98" t="str">
        <f t="shared" si="36"/>
        <v/>
      </c>
      <c r="C115" s="99"/>
      <c r="D115" s="137"/>
      <c r="E115" s="100"/>
      <c r="F115" s="57"/>
      <c r="G115" s="58">
        <f t="shared" si="37"/>
        <v>0</v>
      </c>
      <c r="H115" s="58">
        <f>IF(E115="",0,IFERROR(VLOOKUP(E115,档案费管理台账!$D$4:$H$1000,5,0),0))</f>
        <v>0</v>
      </c>
      <c r="I115" s="57"/>
      <c r="J115" s="57"/>
      <c r="K115" s="57"/>
      <c r="L115" s="57"/>
      <c r="M115" s="58" t="str">
        <f t="shared" si="38"/>
        <v/>
      </c>
      <c r="N115" s="102"/>
    </row>
    <row r="116" spans="1:14">
      <c r="A116" s="97" t="str">
        <f t="shared" si="35"/>
        <v/>
      </c>
      <c r="B116" s="98" t="str">
        <f t="shared" si="36"/>
        <v/>
      </c>
      <c r="C116" s="99"/>
      <c r="D116" s="137"/>
      <c r="E116" s="100"/>
      <c r="F116" s="57"/>
      <c r="G116" s="58">
        <f t="shared" si="37"/>
        <v>0</v>
      </c>
      <c r="H116" s="58">
        <f>IF(E116="",0,IFERROR(VLOOKUP(E116,档案费管理台账!$D$4:$H$1000,5,0),0))</f>
        <v>0</v>
      </c>
      <c r="I116" s="57"/>
      <c r="J116" s="57"/>
      <c r="K116" s="57"/>
      <c r="L116" s="57"/>
      <c r="M116" s="58" t="str">
        <f t="shared" si="38"/>
        <v/>
      </c>
      <c r="N116" s="102"/>
    </row>
    <row r="117" spans="1:14">
      <c r="A117" s="97" t="str">
        <f t="shared" si="35"/>
        <v/>
      </c>
      <c r="B117" s="98" t="str">
        <f t="shared" si="36"/>
        <v/>
      </c>
      <c r="C117" s="99"/>
      <c r="D117" s="137"/>
      <c r="E117" s="100"/>
      <c r="F117" s="57"/>
      <c r="G117" s="58">
        <f t="shared" si="37"/>
        <v>0</v>
      </c>
      <c r="H117" s="58">
        <f>IF(E117="",0,IFERROR(VLOOKUP(E117,档案费管理台账!$D$4:$H$1000,5,0),0))</f>
        <v>0</v>
      </c>
      <c r="I117" s="57"/>
      <c r="J117" s="57"/>
      <c r="K117" s="57"/>
      <c r="L117" s="57"/>
      <c r="M117" s="58" t="str">
        <f t="shared" si="38"/>
        <v/>
      </c>
      <c r="N117" s="102"/>
    </row>
    <row r="118" spans="1:14">
      <c r="A118" s="97" t="str">
        <f t="shared" si="35"/>
        <v/>
      </c>
      <c r="B118" s="98" t="str">
        <f t="shared" si="36"/>
        <v/>
      </c>
      <c r="C118" s="99"/>
      <c r="D118" s="137"/>
      <c r="E118" s="100"/>
      <c r="F118" s="57"/>
      <c r="G118" s="58">
        <f t="shared" si="37"/>
        <v>0</v>
      </c>
      <c r="H118" s="58">
        <f>IF(E118="",0,IFERROR(VLOOKUP(E118,档案费管理台账!$D$4:$H$1000,5,0),0))</f>
        <v>0</v>
      </c>
      <c r="I118" s="57"/>
      <c r="J118" s="57"/>
      <c r="K118" s="57"/>
      <c r="L118" s="57"/>
      <c r="M118" s="58" t="str">
        <f t="shared" si="38"/>
        <v/>
      </c>
      <c r="N118" s="102"/>
    </row>
    <row r="119" spans="1:14">
      <c r="A119" s="97" t="str">
        <f t="shared" si="35"/>
        <v/>
      </c>
      <c r="B119" s="98" t="str">
        <f t="shared" si="36"/>
        <v/>
      </c>
      <c r="C119" s="99"/>
      <c r="D119" s="137"/>
      <c r="E119" s="100"/>
      <c r="F119" s="57"/>
      <c r="G119" s="58">
        <f t="shared" si="37"/>
        <v>0</v>
      </c>
      <c r="H119" s="58">
        <f>IF(E119="",0,IFERROR(VLOOKUP(E119,档案费管理台账!$D$4:$H$1000,5,0),0))</f>
        <v>0</v>
      </c>
      <c r="I119" s="57"/>
      <c r="J119" s="57"/>
      <c r="K119" s="57"/>
      <c r="L119" s="57"/>
      <c r="M119" s="58" t="str">
        <f t="shared" si="38"/>
        <v/>
      </c>
      <c r="N119" s="102"/>
    </row>
    <row r="120" spans="1:14">
      <c r="A120" s="97" t="str">
        <f t="shared" si="35"/>
        <v/>
      </c>
      <c r="B120" s="98" t="str">
        <f t="shared" si="36"/>
        <v/>
      </c>
      <c r="C120" s="99"/>
      <c r="D120" s="137"/>
      <c r="E120" s="100"/>
      <c r="F120" s="57"/>
      <c r="G120" s="58">
        <f t="shared" si="37"/>
        <v>0</v>
      </c>
      <c r="H120" s="58">
        <f>IF(E120="",0,IFERROR(VLOOKUP(E120,档案费管理台账!$D$4:$H$1000,5,0),0))</f>
        <v>0</v>
      </c>
      <c r="I120" s="57"/>
      <c r="J120" s="57"/>
      <c r="K120" s="57"/>
      <c r="L120" s="57"/>
      <c r="M120" s="58" t="str">
        <f t="shared" si="38"/>
        <v/>
      </c>
      <c r="N120" s="102"/>
    </row>
    <row r="121" spans="1:14">
      <c r="A121" s="97" t="str">
        <f t="shared" si="35"/>
        <v/>
      </c>
      <c r="B121" s="98" t="str">
        <f t="shared" si="36"/>
        <v/>
      </c>
      <c r="C121" s="99"/>
      <c r="D121" s="137"/>
      <c r="E121" s="100"/>
      <c r="F121" s="57"/>
      <c r="G121" s="58">
        <f t="shared" si="37"/>
        <v>0</v>
      </c>
      <c r="H121" s="58">
        <f>IF(E121="",0,IFERROR(VLOOKUP(E121,档案费管理台账!$D$4:$H$1000,5,0),0))</f>
        <v>0</v>
      </c>
      <c r="I121" s="57"/>
      <c r="J121" s="57"/>
      <c r="K121" s="57"/>
      <c r="L121" s="57"/>
      <c r="M121" s="58" t="str">
        <f t="shared" si="38"/>
        <v/>
      </c>
      <c r="N121" s="102"/>
    </row>
    <row r="122" spans="1:14">
      <c r="A122" s="97" t="str">
        <f t="shared" si="35"/>
        <v/>
      </c>
      <c r="B122" s="98" t="str">
        <f t="shared" si="36"/>
        <v/>
      </c>
      <c r="C122" s="99"/>
      <c r="D122" s="137"/>
      <c r="E122" s="100"/>
      <c r="F122" s="57"/>
      <c r="G122" s="58">
        <f t="shared" si="37"/>
        <v>0</v>
      </c>
      <c r="H122" s="58">
        <f>IF(E122="",0,IFERROR(VLOOKUP(E122,档案费管理台账!$D$4:$H$1000,5,0),0))</f>
        <v>0</v>
      </c>
      <c r="I122" s="57"/>
      <c r="J122" s="57"/>
      <c r="K122" s="57"/>
      <c r="L122" s="57"/>
      <c r="M122" s="58" t="str">
        <f t="shared" si="38"/>
        <v/>
      </c>
      <c r="N122" s="102"/>
    </row>
    <row r="123" spans="1:14">
      <c r="A123" s="97" t="str">
        <f t="shared" si="35"/>
        <v/>
      </c>
      <c r="B123" s="98" t="str">
        <f t="shared" si="36"/>
        <v/>
      </c>
      <c r="C123" s="99"/>
      <c r="D123" s="137"/>
      <c r="E123" s="100"/>
      <c r="F123" s="57"/>
      <c r="G123" s="58">
        <f t="shared" si="37"/>
        <v>0</v>
      </c>
      <c r="H123" s="58">
        <f>IF(E123="",0,IFERROR(VLOOKUP(E123,档案费管理台账!$D$4:$H$1000,5,0),0))</f>
        <v>0</v>
      </c>
      <c r="I123" s="57"/>
      <c r="J123" s="57"/>
      <c r="K123" s="57"/>
      <c r="L123" s="57"/>
      <c r="M123" s="58" t="str">
        <f t="shared" si="38"/>
        <v/>
      </c>
      <c r="N123" s="102"/>
    </row>
    <row r="124" spans="1:14">
      <c r="A124" s="97" t="str">
        <f t="shared" si="35"/>
        <v/>
      </c>
      <c r="B124" s="98" t="str">
        <f t="shared" si="36"/>
        <v/>
      </c>
      <c r="C124" s="99"/>
      <c r="D124" s="137"/>
      <c r="E124" s="100"/>
      <c r="F124" s="57"/>
      <c r="G124" s="58">
        <f t="shared" si="37"/>
        <v>0</v>
      </c>
      <c r="H124" s="58">
        <f>IF(E124="",0,IFERROR(VLOOKUP(E124,档案费管理台账!$D$4:$H$1000,5,0),0))</f>
        <v>0</v>
      </c>
      <c r="I124" s="57"/>
      <c r="J124" s="57"/>
      <c r="K124" s="57"/>
      <c r="L124" s="57"/>
      <c r="M124" s="58" t="str">
        <f t="shared" si="38"/>
        <v/>
      </c>
      <c r="N124" s="102"/>
    </row>
    <row r="125" spans="1:14">
      <c r="A125" s="97" t="str">
        <f t="shared" si="35"/>
        <v/>
      </c>
      <c r="B125" s="98" t="str">
        <f t="shared" si="36"/>
        <v/>
      </c>
      <c r="C125" s="99"/>
      <c r="D125" s="137"/>
      <c r="E125" s="100"/>
      <c r="F125" s="57"/>
      <c r="G125" s="58">
        <f t="shared" si="37"/>
        <v>0</v>
      </c>
      <c r="H125" s="58">
        <f>IF(E125="",0,IFERROR(VLOOKUP(E125,档案费管理台账!$D$4:$H$1000,5,0),0))</f>
        <v>0</v>
      </c>
      <c r="I125" s="57"/>
      <c r="J125" s="57"/>
      <c r="K125" s="57"/>
      <c r="L125" s="57"/>
      <c r="M125" s="58" t="str">
        <f t="shared" si="38"/>
        <v/>
      </c>
      <c r="N125" s="102"/>
    </row>
    <row r="126" spans="1:14">
      <c r="A126" s="97" t="str">
        <f t="shared" si="35"/>
        <v/>
      </c>
      <c r="B126" s="98" t="str">
        <f t="shared" si="36"/>
        <v/>
      </c>
      <c r="C126" s="99"/>
      <c r="D126" s="137"/>
      <c r="E126" s="100"/>
      <c r="F126" s="57"/>
      <c r="G126" s="58">
        <f t="shared" si="37"/>
        <v>0</v>
      </c>
      <c r="H126" s="58">
        <f>IF(E126="",0,IFERROR(VLOOKUP(E126,档案费管理台账!$D$4:$H$1000,5,0),0))</f>
        <v>0</v>
      </c>
      <c r="I126" s="57"/>
      <c r="J126" s="57"/>
      <c r="K126" s="57"/>
      <c r="L126" s="57"/>
      <c r="M126" s="58" t="str">
        <f t="shared" si="38"/>
        <v/>
      </c>
      <c r="N126" s="102"/>
    </row>
    <row r="127" spans="1:14">
      <c r="A127" s="97" t="str">
        <f t="shared" si="35"/>
        <v/>
      </c>
      <c r="B127" s="98" t="str">
        <f t="shared" si="36"/>
        <v/>
      </c>
      <c r="C127" s="99"/>
      <c r="D127" s="137"/>
      <c r="E127" s="100"/>
      <c r="F127" s="57"/>
      <c r="G127" s="58">
        <f t="shared" si="37"/>
        <v>0</v>
      </c>
      <c r="H127" s="58">
        <f>IF(E127="",0,IFERROR(VLOOKUP(E127,档案费管理台账!$D$4:$H$1000,5,0),0))</f>
        <v>0</v>
      </c>
      <c r="I127" s="57"/>
      <c r="J127" s="57"/>
      <c r="K127" s="57"/>
      <c r="L127" s="57"/>
      <c r="M127" s="58" t="str">
        <f t="shared" si="38"/>
        <v/>
      </c>
      <c r="N127" s="102"/>
    </row>
    <row r="128" spans="1:14">
      <c r="A128" s="97" t="str">
        <f t="shared" si="35"/>
        <v/>
      </c>
      <c r="B128" s="98" t="str">
        <f t="shared" si="36"/>
        <v/>
      </c>
      <c r="C128" s="99"/>
      <c r="D128" s="137"/>
      <c r="E128" s="100"/>
      <c r="F128" s="57"/>
      <c r="G128" s="58">
        <f t="shared" si="37"/>
        <v>0</v>
      </c>
      <c r="H128" s="58">
        <f>IF(E128="",0,IFERROR(VLOOKUP(E128,档案费管理台账!$D$4:$H$1000,5,0),0))</f>
        <v>0</v>
      </c>
      <c r="I128" s="57"/>
      <c r="J128" s="57"/>
      <c r="K128" s="57"/>
      <c r="L128" s="57"/>
      <c r="M128" s="58" t="str">
        <f t="shared" si="38"/>
        <v/>
      </c>
      <c r="N128" s="102"/>
    </row>
    <row r="129" spans="1:14">
      <c r="A129" s="97" t="str">
        <f t="shared" si="35"/>
        <v/>
      </c>
      <c r="B129" s="98" t="str">
        <f t="shared" si="36"/>
        <v/>
      </c>
      <c r="C129" s="99"/>
      <c r="D129" s="137"/>
      <c r="E129" s="100"/>
      <c r="F129" s="57"/>
      <c r="G129" s="58">
        <f t="shared" si="37"/>
        <v>0</v>
      </c>
      <c r="H129" s="58">
        <f>IF(E129="",0,IFERROR(VLOOKUP(E129,档案费管理台账!$D$4:$H$1000,5,0),0))</f>
        <v>0</v>
      </c>
      <c r="I129" s="57"/>
      <c r="J129" s="57"/>
      <c r="K129" s="57"/>
      <c r="L129" s="57"/>
      <c r="M129" s="58" t="str">
        <f t="shared" si="38"/>
        <v/>
      </c>
      <c r="N129" s="102"/>
    </row>
    <row r="130" spans="1:14">
      <c r="A130" s="97" t="str">
        <f t="shared" si="35"/>
        <v/>
      </c>
      <c r="B130" s="98" t="str">
        <f t="shared" si="36"/>
        <v/>
      </c>
      <c r="C130" s="99"/>
      <c r="D130" s="137"/>
      <c r="E130" s="100"/>
      <c r="F130" s="57"/>
      <c r="G130" s="58">
        <f t="shared" si="37"/>
        <v>0</v>
      </c>
      <c r="H130" s="58">
        <f>IF(E130="",0,IFERROR(VLOOKUP(E130,档案费管理台账!$D$4:$H$1000,5,0),0))</f>
        <v>0</v>
      </c>
      <c r="I130" s="57"/>
      <c r="J130" s="57"/>
      <c r="K130" s="57"/>
      <c r="L130" s="57"/>
      <c r="M130" s="58" t="str">
        <f t="shared" si="38"/>
        <v/>
      </c>
      <c r="N130" s="102"/>
    </row>
    <row r="131" spans="1:14">
      <c r="A131" s="97" t="str">
        <f t="shared" si="35"/>
        <v/>
      </c>
      <c r="B131" s="98" t="str">
        <f t="shared" si="36"/>
        <v/>
      </c>
      <c r="C131" s="99"/>
      <c r="D131" s="137"/>
      <c r="E131" s="100"/>
      <c r="F131" s="57"/>
      <c r="G131" s="58">
        <f t="shared" si="37"/>
        <v>0</v>
      </c>
      <c r="H131" s="58">
        <f>IF(E131="",0,IFERROR(VLOOKUP(E131,档案费管理台账!$D$4:$H$1000,5,0),0))</f>
        <v>0</v>
      </c>
      <c r="I131" s="57"/>
      <c r="J131" s="57"/>
      <c r="K131" s="57"/>
      <c r="L131" s="57"/>
      <c r="M131" s="58" t="str">
        <f t="shared" si="38"/>
        <v/>
      </c>
      <c r="N131" s="102"/>
    </row>
    <row r="132" spans="1:14">
      <c r="A132" s="97" t="str">
        <f t="shared" si="35"/>
        <v/>
      </c>
      <c r="B132" s="98" t="str">
        <f t="shared" si="36"/>
        <v/>
      </c>
      <c r="C132" s="99"/>
      <c r="D132" s="137"/>
      <c r="E132" s="100"/>
      <c r="F132" s="57"/>
      <c r="G132" s="58">
        <f t="shared" si="37"/>
        <v>0</v>
      </c>
      <c r="H132" s="58">
        <f>IF(E132="",0,IFERROR(VLOOKUP(E132,档案费管理台账!$D$4:$H$1000,5,0),0))</f>
        <v>0</v>
      </c>
      <c r="I132" s="57"/>
      <c r="J132" s="57"/>
      <c r="K132" s="57"/>
      <c r="L132" s="57"/>
      <c r="M132" s="58" t="str">
        <f t="shared" si="38"/>
        <v/>
      </c>
      <c r="N132" s="102"/>
    </row>
    <row r="133" spans="1:14">
      <c r="A133" s="97" t="str">
        <f t="shared" si="35"/>
        <v/>
      </c>
      <c r="B133" s="98" t="str">
        <f t="shared" si="36"/>
        <v/>
      </c>
      <c r="C133" s="99"/>
      <c r="D133" s="137"/>
      <c r="E133" s="100"/>
      <c r="F133" s="57"/>
      <c r="G133" s="58">
        <f t="shared" si="37"/>
        <v>0</v>
      </c>
      <c r="H133" s="58">
        <f>IF(E133="",0,IFERROR(VLOOKUP(E133,档案费管理台账!$D$4:$H$1000,5,0),0))</f>
        <v>0</v>
      </c>
      <c r="I133" s="57"/>
      <c r="J133" s="57"/>
      <c r="K133" s="57"/>
      <c r="L133" s="57"/>
      <c r="M133" s="58" t="str">
        <f t="shared" si="38"/>
        <v/>
      </c>
      <c r="N133" s="102"/>
    </row>
    <row r="134" spans="1:14">
      <c r="A134" s="97" t="str">
        <f t="shared" si="35"/>
        <v/>
      </c>
      <c r="B134" s="98" t="str">
        <f t="shared" si="36"/>
        <v/>
      </c>
      <c r="C134" s="99"/>
      <c r="D134" s="137"/>
      <c r="E134" s="100"/>
      <c r="F134" s="57"/>
      <c r="G134" s="58">
        <f t="shared" si="37"/>
        <v>0</v>
      </c>
      <c r="H134" s="58">
        <f>IF(E134="",0,IFERROR(VLOOKUP(E134,档案费管理台账!$D$4:$H$1000,5,0),0))</f>
        <v>0</v>
      </c>
      <c r="I134" s="57"/>
      <c r="J134" s="57"/>
      <c r="K134" s="57"/>
      <c r="L134" s="57"/>
      <c r="M134" s="58" t="str">
        <f t="shared" si="38"/>
        <v/>
      </c>
      <c r="N134" s="102"/>
    </row>
    <row r="135" spans="1:14">
      <c r="A135" s="97" t="str">
        <f t="shared" si="35"/>
        <v/>
      </c>
      <c r="B135" s="98" t="str">
        <f t="shared" si="36"/>
        <v/>
      </c>
      <c r="C135" s="99"/>
      <c r="D135" s="137"/>
      <c r="E135" s="100"/>
      <c r="F135" s="57"/>
      <c r="G135" s="58">
        <f t="shared" si="37"/>
        <v>0</v>
      </c>
      <c r="H135" s="58">
        <f>IF(E135="",0,IFERROR(VLOOKUP(E135,档案费管理台账!$D$4:$H$1000,5,0),0))</f>
        <v>0</v>
      </c>
      <c r="I135" s="57"/>
      <c r="J135" s="57"/>
      <c r="K135" s="57"/>
      <c r="L135" s="57"/>
      <c r="M135" s="58" t="str">
        <f t="shared" si="38"/>
        <v/>
      </c>
      <c r="N135" s="102"/>
    </row>
    <row r="136" spans="1:14">
      <c r="A136" s="97" t="str">
        <f t="shared" si="35"/>
        <v/>
      </c>
      <c r="B136" s="98" t="str">
        <f t="shared" si="36"/>
        <v/>
      </c>
      <c r="C136" s="99"/>
      <c r="D136" s="137"/>
      <c r="E136" s="100"/>
      <c r="F136" s="57"/>
      <c r="G136" s="58">
        <f t="shared" si="37"/>
        <v>0</v>
      </c>
      <c r="H136" s="58">
        <f>IF(E136="",0,IFERROR(VLOOKUP(E136,档案费管理台账!$D$4:$H$1000,5,0),0))</f>
        <v>0</v>
      </c>
      <c r="I136" s="57"/>
      <c r="J136" s="57"/>
      <c r="K136" s="57"/>
      <c r="L136" s="57"/>
      <c r="M136" s="58" t="str">
        <f t="shared" si="38"/>
        <v/>
      </c>
      <c r="N136" s="102"/>
    </row>
    <row r="137" spans="1:14">
      <c r="A137" s="97" t="str">
        <f t="shared" si="35"/>
        <v/>
      </c>
      <c r="B137" s="98" t="str">
        <f t="shared" si="36"/>
        <v/>
      </c>
      <c r="C137" s="99"/>
      <c r="D137" s="137"/>
      <c r="E137" s="100"/>
      <c r="F137" s="57"/>
      <c r="G137" s="58">
        <f t="shared" si="37"/>
        <v>0</v>
      </c>
      <c r="H137" s="58">
        <f>IF(E137="",0,IFERROR(VLOOKUP(E137,档案费管理台账!$D$4:$H$1000,5,0),0))</f>
        <v>0</v>
      </c>
      <c r="I137" s="57"/>
      <c r="J137" s="57"/>
      <c r="K137" s="57"/>
      <c r="L137" s="57"/>
      <c r="M137" s="58" t="str">
        <f t="shared" si="38"/>
        <v/>
      </c>
      <c r="N137" s="102"/>
    </row>
    <row r="138" spans="1:14">
      <c r="A138" s="97" t="str">
        <f t="shared" si="35"/>
        <v/>
      </c>
      <c r="B138" s="98" t="str">
        <f t="shared" si="36"/>
        <v/>
      </c>
      <c r="C138" s="99"/>
      <c r="D138" s="137"/>
      <c r="E138" s="100"/>
      <c r="F138" s="57"/>
      <c r="G138" s="58">
        <f t="shared" si="37"/>
        <v>0</v>
      </c>
      <c r="H138" s="58">
        <f>IF(E138="",0,IFERROR(VLOOKUP(E138,档案费管理台账!$D$4:$H$1000,5,0),0))</f>
        <v>0</v>
      </c>
      <c r="I138" s="57"/>
      <c r="J138" s="57"/>
      <c r="K138" s="57"/>
      <c r="L138" s="57"/>
      <c r="M138" s="58" t="str">
        <f t="shared" si="38"/>
        <v/>
      </c>
      <c r="N138" s="102"/>
    </row>
    <row r="139" spans="1:14">
      <c r="A139" s="97" t="str">
        <f t="shared" si="35"/>
        <v/>
      </c>
      <c r="B139" s="98" t="str">
        <f t="shared" si="36"/>
        <v/>
      </c>
      <c r="C139" s="99"/>
      <c r="D139" s="137"/>
      <c r="E139" s="100"/>
      <c r="F139" s="57"/>
      <c r="G139" s="58">
        <f t="shared" si="37"/>
        <v>0</v>
      </c>
      <c r="H139" s="58">
        <f>IF(E139="",0,IFERROR(VLOOKUP(E139,档案费管理台账!$D$4:$H$1000,5,0),0))</f>
        <v>0</v>
      </c>
      <c r="I139" s="57"/>
      <c r="J139" s="57"/>
      <c r="K139" s="57"/>
      <c r="L139" s="57"/>
      <c r="M139" s="58" t="str">
        <f t="shared" si="38"/>
        <v/>
      </c>
      <c r="N139" s="102"/>
    </row>
    <row r="140" spans="1:14">
      <c r="A140" s="97" t="str">
        <f t="shared" si="35"/>
        <v/>
      </c>
      <c r="B140" s="98" t="str">
        <f t="shared" si="36"/>
        <v/>
      </c>
      <c r="C140" s="99"/>
      <c r="D140" s="137"/>
      <c r="E140" s="100"/>
      <c r="F140" s="57"/>
      <c r="G140" s="58">
        <f t="shared" si="37"/>
        <v>0</v>
      </c>
      <c r="H140" s="58">
        <f>IF(E140="",0,IFERROR(VLOOKUP(E140,档案费管理台账!$D$4:$H$1000,5,0),0))</f>
        <v>0</v>
      </c>
      <c r="I140" s="57"/>
      <c r="J140" s="57"/>
      <c r="K140" s="57"/>
      <c r="L140" s="57"/>
      <c r="M140" s="58" t="str">
        <f t="shared" si="38"/>
        <v/>
      </c>
      <c r="N140" s="102"/>
    </row>
    <row r="141" spans="1:14">
      <c r="A141" s="97" t="str">
        <f t="shared" si="35"/>
        <v/>
      </c>
      <c r="B141" s="98" t="str">
        <f t="shared" si="36"/>
        <v/>
      </c>
      <c r="C141" s="99"/>
      <c r="D141" s="137"/>
      <c r="E141" s="100"/>
      <c r="F141" s="57"/>
      <c r="G141" s="58">
        <f t="shared" si="37"/>
        <v>0</v>
      </c>
      <c r="H141" s="58">
        <f>IF(E141="",0,IFERROR(VLOOKUP(E141,档案费管理台账!$D$4:$H$1000,5,0),0))</f>
        <v>0</v>
      </c>
      <c r="I141" s="57"/>
      <c r="J141" s="57"/>
      <c r="K141" s="57"/>
      <c r="L141" s="57"/>
      <c r="M141" s="58" t="str">
        <f t="shared" si="38"/>
        <v/>
      </c>
      <c r="N141" s="102"/>
    </row>
    <row r="142" spans="1:14">
      <c r="A142" s="97" t="str">
        <f t="shared" si="35"/>
        <v/>
      </c>
      <c r="B142" s="98" t="str">
        <f t="shared" si="36"/>
        <v/>
      </c>
      <c r="C142" s="99"/>
      <c r="D142" s="137"/>
      <c r="E142" s="100"/>
      <c r="F142" s="57"/>
      <c r="G142" s="58">
        <f t="shared" si="37"/>
        <v>0</v>
      </c>
      <c r="H142" s="58">
        <f>IF(E142="",0,IFERROR(VLOOKUP(E142,档案费管理台账!$D$4:$H$1000,5,0),0))</f>
        <v>0</v>
      </c>
      <c r="I142" s="57"/>
      <c r="J142" s="57"/>
      <c r="K142" s="57"/>
      <c r="L142" s="57"/>
      <c r="M142" s="58" t="str">
        <f t="shared" si="38"/>
        <v/>
      </c>
      <c r="N142" s="102"/>
    </row>
    <row r="143" spans="1:14">
      <c r="A143" s="97" t="str">
        <f t="shared" si="35"/>
        <v/>
      </c>
      <c r="B143" s="98" t="str">
        <f t="shared" si="36"/>
        <v/>
      </c>
      <c r="C143" s="99"/>
      <c r="D143" s="137"/>
      <c r="E143" s="100"/>
      <c r="F143" s="57"/>
      <c r="G143" s="58">
        <f t="shared" si="37"/>
        <v>0</v>
      </c>
      <c r="H143" s="58">
        <f>IF(E143="",0,IFERROR(VLOOKUP(E143,档案费管理台账!$D$4:$H$1000,5,0),0))</f>
        <v>0</v>
      </c>
      <c r="I143" s="57"/>
      <c r="J143" s="57"/>
      <c r="K143" s="57"/>
      <c r="L143" s="57"/>
      <c r="M143" s="58" t="str">
        <f t="shared" si="38"/>
        <v/>
      </c>
      <c r="N143" s="102"/>
    </row>
    <row r="144" spans="1:14">
      <c r="A144" s="97" t="str">
        <f t="shared" si="35"/>
        <v/>
      </c>
      <c r="B144" s="98" t="str">
        <f t="shared" si="36"/>
        <v/>
      </c>
      <c r="C144" s="99"/>
      <c r="D144" s="137"/>
      <c r="E144" s="100"/>
      <c r="F144" s="57"/>
      <c r="G144" s="58">
        <f t="shared" si="37"/>
        <v>0</v>
      </c>
      <c r="H144" s="58">
        <f>IF(E144="",0,IFERROR(VLOOKUP(E144,档案费管理台账!$D$4:$H$1000,5,0),0))</f>
        <v>0</v>
      </c>
      <c r="I144" s="57"/>
      <c r="J144" s="57"/>
      <c r="K144" s="57"/>
      <c r="L144" s="57"/>
      <c r="M144" s="58" t="str">
        <f t="shared" si="38"/>
        <v/>
      </c>
      <c r="N144" s="102"/>
    </row>
    <row r="145" spans="1:14">
      <c r="A145" s="97" t="str">
        <f t="shared" si="35"/>
        <v/>
      </c>
      <c r="B145" s="98" t="str">
        <f t="shared" si="36"/>
        <v/>
      </c>
      <c r="C145" s="99"/>
      <c r="D145" s="137"/>
      <c r="E145" s="100"/>
      <c r="F145" s="57"/>
      <c r="G145" s="58">
        <f t="shared" si="37"/>
        <v>0</v>
      </c>
      <c r="H145" s="58">
        <f>IF(E145="",0,IFERROR(VLOOKUP(E145,档案费管理台账!$D$4:$H$1000,5,0),0))</f>
        <v>0</v>
      </c>
      <c r="I145" s="57"/>
      <c r="J145" s="57"/>
      <c r="K145" s="57"/>
      <c r="L145" s="57"/>
      <c r="M145" s="58" t="str">
        <f t="shared" si="38"/>
        <v/>
      </c>
      <c r="N145" s="102"/>
    </row>
    <row r="146" spans="1:14">
      <c r="A146" s="97" t="str">
        <f t="shared" si="35"/>
        <v/>
      </c>
      <c r="B146" s="98" t="str">
        <f t="shared" si="36"/>
        <v/>
      </c>
      <c r="C146" s="99"/>
      <c r="D146" s="137"/>
      <c r="E146" s="100"/>
      <c r="F146" s="57"/>
      <c r="G146" s="58">
        <f t="shared" si="37"/>
        <v>0</v>
      </c>
      <c r="H146" s="58">
        <f>IF(E146="",0,IFERROR(VLOOKUP(E146,档案费管理台账!$D$4:$H$1000,5,0),0))</f>
        <v>0</v>
      </c>
      <c r="I146" s="57"/>
      <c r="J146" s="57"/>
      <c r="K146" s="57"/>
      <c r="L146" s="57"/>
      <c r="M146" s="58" t="str">
        <f t="shared" si="38"/>
        <v/>
      </c>
      <c r="N146" s="102"/>
    </row>
    <row r="147" spans="1:14">
      <c r="A147" s="97" t="str">
        <f t="shared" si="35"/>
        <v/>
      </c>
      <c r="B147" s="98" t="str">
        <f t="shared" si="36"/>
        <v/>
      </c>
      <c r="C147" s="99"/>
      <c r="D147" s="137"/>
      <c r="E147" s="100"/>
      <c r="F147" s="57"/>
      <c r="G147" s="58">
        <f t="shared" si="37"/>
        <v>0</v>
      </c>
      <c r="H147" s="58">
        <f>IF(E147="",0,IFERROR(VLOOKUP(E147,档案费管理台账!$D$4:$H$1000,5,0),0))</f>
        <v>0</v>
      </c>
      <c r="I147" s="57"/>
      <c r="J147" s="57"/>
      <c r="K147" s="57"/>
      <c r="L147" s="57"/>
      <c r="M147" s="58" t="str">
        <f t="shared" si="38"/>
        <v/>
      </c>
      <c r="N147" s="102"/>
    </row>
    <row r="148" spans="1:14">
      <c r="A148" s="97" t="str">
        <f t="shared" si="35"/>
        <v/>
      </c>
      <c r="B148" s="98" t="str">
        <f t="shared" si="36"/>
        <v/>
      </c>
      <c r="C148" s="99"/>
      <c r="D148" s="137"/>
      <c r="E148" s="100"/>
      <c r="F148" s="57"/>
      <c r="G148" s="58">
        <f t="shared" si="37"/>
        <v>0</v>
      </c>
      <c r="H148" s="58">
        <f>IF(E148="",0,IFERROR(VLOOKUP(E148,档案费管理台账!$D$4:$H$1000,5,0),0))</f>
        <v>0</v>
      </c>
      <c r="I148" s="57"/>
      <c r="J148" s="57"/>
      <c r="K148" s="57"/>
      <c r="L148" s="57"/>
      <c r="M148" s="58" t="str">
        <f t="shared" si="38"/>
        <v/>
      </c>
      <c r="N148" s="102"/>
    </row>
    <row r="149" spans="1:14">
      <c r="A149" s="97" t="str">
        <f t="shared" si="35"/>
        <v/>
      </c>
      <c r="B149" s="98" t="str">
        <f t="shared" si="36"/>
        <v/>
      </c>
      <c r="C149" s="99"/>
      <c r="D149" s="137"/>
      <c r="E149" s="100"/>
      <c r="F149" s="57"/>
      <c r="G149" s="58">
        <f t="shared" si="37"/>
        <v>0</v>
      </c>
      <c r="H149" s="58">
        <f>IF(E149="",0,IFERROR(VLOOKUP(E149,档案费管理台账!$D$4:$H$1000,5,0),0))</f>
        <v>0</v>
      </c>
      <c r="I149" s="57"/>
      <c r="J149" s="57"/>
      <c r="K149" s="57"/>
      <c r="L149" s="57"/>
      <c r="M149" s="58" t="str">
        <f t="shared" si="38"/>
        <v/>
      </c>
      <c r="N149" s="102"/>
    </row>
    <row r="150" spans="1:14">
      <c r="A150" s="97" t="str">
        <f t="shared" si="35"/>
        <v/>
      </c>
      <c r="B150" s="98" t="str">
        <f t="shared" si="36"/>
        <v/>
      </c>
      <c r="C150" s="99"/>
      <c r="D150" s="137"/>
      <c r="E150" s="100"/>
      <c r="F150" s="57"/>
      <c r="G150" s="58">
        <f t="shared" si="37"/>
        <v>0</v>
      </c>
      <c r="H150" s="58">
        <f>IF(E150="",0,IFERROR(VLOOKUP(E150,档案费管理台账!$D$4:$H$1000,5,0),0))</f>
        <v>0</v>
      </c>
      <c r="I150" s="57"/>
      <c r="J150" s="57"/>
      <c r="K150" s="57"/>
      <c r="L150" s="57"/>
      <c r="M150" s="58" t="str">
        <f t="shared" si="38"/>
        <v/>
      </c>
      <c r="N150" s="102"/>
    </row>
    <row r="151" spans="1:14">
      <c r="A151" s="97" t="str">
        <f t="shared" si="35"/>
        <v/>
      </c>
      <c r="B151" s="98" t="str">
        <f t="shared" si="36"/>
        <v/>
      </c>
      <c r="C151" s="99"/>
      <c r="D151" s="137"/>
      <c r="E151" s="100"/>
      <c r="F151" s="57"/>
      <c r="G151" s="58">
        <f t="shared" si="37"/>
        <v>0</v>
      </c>
      <c r="H151" s="58">
        <f>IF(E151="",0,IFERROR(VLOOKUP(E151,档案费管理台账!$D$4:$H$1000,5,0),0))</f>
        <v>0</v>
      </c>
      <c r="I151" s="57"/>
      <c r="J151" s="57"/>
      <c r="K151" s="57"/>
      <c r="L151" s="57"/>
      <c r="M151" s="58" t="str">
        <f t="shared" si="38"/>
        <v/>
      </c>
      <c r="N151" s="102"/>
    </row>
    <row r="152" spans="1:14">
      <c r="A152" s="97" t="str">
        <f t="shared" si="35"/>
        <v/>
      </c>
      <c r="B152" s="98" t="str">
        <f t="shared" si="36"/>
        <v/>
      </c>
      <c r="C152" s="99"/>
      <c r="D152" s="137"/>
      <c r="E152" s="100"/>
      <c r="F152" s="57"/>
      <c r="G152" s="58">
        <f t="shared" si="37"/>
        <v>0</v>
      </c>
      <c r="H152" s="58">
        <f>IF(E152="",0,IFERROR(VLOOKUP(E152,档案费管理台账!$D$4:$H$1000,5,0),0))</f>
        <v>0</v>
      </c>
      <c r="I152" s="57"/>
      <c r="J152" s="57"/>
      <c r="K152" s="57"/>
      <c r="L152" s="57"/>
      <c r="M152" s="58" t="str">
        <f t="shared" si="38"/>
        <v/>
      </c>
      <c r="N152" s="102"/>
    </row>
    <row r="153" spans="1:14">
      <c r="A153" s="97" t="str">
        <f t="shared" si="35"/>
        <v/>
      </c>
      <c r="B153" s="98" t="str">
        <f t="shared" si="36"/>
        <v/>
      </c>
      <c r="C153" s="99"/>
      <c r="D153" s="137"/>
      <c r="E153" s="100"/>
      <c r="F153" s="57"/>
      <c r="G153" s="58">
        <f t="shared" si="37"/>
        <v>0</v>
      </c>
      <c r="H153" s="58">
        <f>IF(E153="",0,IFERROR(VLOOKUP(E153,档案费管理台账!$D$4:$H$1000,5,0),0))</f>
        <v>0</v>
      </c>
      <c r="I153" s="57"/>
      <c r="J153" s="57"/>
      <c r="K153" s="57"/>
      <c r="L153" s="57"/>
      <c r="M153" s="58" t="str">
        <f t="shared" si="38"/>
        <v/>
      </c>
      <c r="N153" s="102"/>
    </row>
    <row r="154" spans="1:14">
      <c r="A154" s="97" t="str">
        <f t="shared" si="35"/>
        <v/>
      </c>
      <c r="B154" s="98" t="str">
        <f t="shared" si="36"/>
        <v/>
      </c>
      <c r="C154" s="99"/>
      <c r="D154" s="137"/>
      <c r="E154" s="100"/>
      <c r="F154" s="57"/>
      <c r="G154" s="58">
        <f t="shared" si="37"/>
        <v>0</v>
      </c>
      <c r="H154" s="58">
        <f>IF(E154="",0,IFERROR(VLOOKUP(E154,档案费管理台账!$D$4:$H$1000,5,0),0))</f>
        <v>0</v>
      </c>
      <c r="I154" s="57"/>
      <c r="J154" s="57"/>
      <c r="K154" s="57"/>
      <c r="L154" s="57"/>
      <c r="M154" s="58" t="str">
        <f t="shared" si="38"/>
        <v/>
      </c>
      <c r="N154" s="102"/>
    </row>
    <row r="155" spans="1:14">
      <c r="A155" s="97" t="str">
        <f t="shared" si="35"/>
        <v/>
      </c>
      <c r="B155" s="98" t="str">
        <f t="shared" si="36"/>
        <v/>
      </c>
      <c r="C155" s="99"/>
      <c r="D155" s="137"/>
      <c r="E155" s="100"/>
      <c r="F155" s="57"/>
      <c r="G155" s="58">
        <f t="shared" si="37"/>
        <v>0</v>
      </c>
      <c r="H155" s="58">
        <f>IF(E155="",0,IFERROR(VLOOKUP(E155,档案费管理台账!$D$4:$H$1000,5,0),0))</f>
        <v>0</v>
      </c>
      <c r="I155" s="57"/>
      <c r="J155" s="57"/>
      <c r="K155" s="57"/>
      <c r="L155" s="57"/>
      <c r="M155" s="58" t="str">
        <f t="shared" si="38"/>
        <v/>
      </c>
      <c r="N155" s="102"/>
    </row>
    <row r="156" spans="1:14">
      <c r="A156" s="97" t="str">
        <f t="shared" si="35"/>
        <v/>
      </c>
      <c r="B156" s="98" t="str">
        <f t="shared" si="36"/>
        <v/>
      </c>
      <c r="C156" s="99"/>
      <c r="D156" s="137"/>
      <c r="E156" s="100"/>
      <c r="F156" s="57"/>
      <c r="G156" s="58">
        <f t="shared" si="37"/>
        <v>0</v>
      </c>
      <c r="H156" s="58">
        <f>IF(E156="",0,IFERROR(VLOOKUP(E156,档案费管理台账!$D$4:$H$1000,5,0),0))</f>
        <v>0</v>
      </c>
      <c r="I156" s="57"/>
      <c r="J156" s="57"/>
      <c r="K156" s="57"/>
      <c r="L156" s="57"/>
      <c r="M156" s="58" t="str">
        <f t="shared" si="38"/>
        <v/>
      </c>
      <c r="N156" s="102"/>
    </row>
    <row r="157" spans="1:14">
      <c r="A157" s="97" t="str">
        <f t="shared" si="35"/>
        <v/>
      </c>
      <c r="B157" s="98" t="str">
        <f t="shared" si="36"/>
        <v/>
      </c>
      <c r="C157" s="99"/>
      <c r="D157" s="137"/>
      <c r="E157" s="100"/>
      <c r="F157" s="57"/>
      <c r="G157" s="58">
        <f t="shared" si="37"/>
        <v>0</v>
      </c>
      <c r="H157" s="58">
        <f>IF(E157="",0,IFERROR(VLOOKUP(E157,档案费管理台账!$D$4:$H$1000,5,0),0))</f>
        <v>0</v>
      </c>
      <c r="I157" s="57"/>
      <c r="J157" s="57"/>
      <c r="K157" s="57"/>
      <c r="L157" s="57"/>
      <c r="M157" s="58" t="str">
        <f t="shared" si="38"/>
        <v/>
      </c>
      <c r="N157" s="102"/>
    </row>
    <row r="158" spans="1:14">
      <c r="A158" s="97" t="str">
        <f t="shared" si="35"/>
        <v/>
      </c>
      <c r="B158" s="98" t="str">
        <f t="shared" si="36"/>
        <v/>
      </c>
      <c r="C158" s="99"/>
      <c r="D158" s="137"/>
      <c r="E158" s="100"/>
      <c r="F158" s="57"/>
      <c r="G158" s="58">
        <f t="shared" si="37"/>
        <v>0</v>
      </c>
      <c r="H158" s="58">
        <f>IF(E158="",0,IFERROR(VLOOKUP(E158,档案费管理台账!$D$4:$H$1000,5,0),0))</f>
        <v>0</v>
      </c>
      <c r="I158" s="57"/>
      <c r="J158" s="57"/>
      <c r="K158" s="57"/>
      <c r="L158" s="57"/>
      <c r="M158" s="58" t="str">
        <f t="shared" si="38"/>
        <v/>
      </c>
      <c r="N158" s="102"/>
    </row>
    <row r="159" spans="1:14">
      <c r="A159" s="97" t="str">
        <f t="shared" si="35"/>
        <v/>
      </c>
      <c r="B159" s="98" t="str">
        <f t="shared" si="36"/>
        <v/>
      </c>
      <c r="C159" s="99"/>
      <c r="D159" s="137"/>
      <c r="E159" s="100"/>
      <c r="F159" s="57"/>
      <c r="G159" s="58">
        <f t="shared" si="37"/>
        <v>0</v>
      </c>
      <c r="H159" s="58">
        <f>IF(E159="",0,IFERROR(VLOOKUP(E159,档案费管理台账!$D$4:$H$1000,5,0),0))</f>
        <v>0</v>
      </c>
      <c r="I159" s="57"/>
      <c r="J159" s="57"/>
      <c r="K159" s="57"/>
      <c r="L159" s="57"/>
      <c r="M159" s="58" t="str">
        <f t="shared" si="38"/>
        <v/>
      </c>
      <c r="N159" s="102"/>
    </row>
    <row r="160" spans="1:14">
      <c r="A160" s="97" t="str">
        <f t="shared" si="35"/>
        <v/>
      </c>
      <c r="B160" s="98" t="str">
        <f t="shared" si="36"/>
        <v/>
      </c>
      <c r="C160" s="99"/>
      <c r="D160" s="137"/>
      <c r="E160" s="100"/>
      <c r="F160" s="57"/>
      <c r="G160" s="58">
        <f t="shared" si="37"/>
        <v>0</v>
      </c>
      <c r="H160" s="58">
        <f>IF(E160="",0,IFERROR(VLOOKUP(E160,档案费管理台账!$D$4:$H$1000,5,0),0))</f>
        <v>0</v>
      </c>
      <c r="I160" s="57"/>
      <c r="J160" s="57"/>
      <c r="K160" s="57"/>
      <c r="L160" s="57"/>
      <c r="M160" s="58" t="str">
        <f t="shared" si="38"/>
        <v/>
      </c>
      <c r="N160" s="102"/>
    </row>
    <row r="161" spans="1:14">
      <c r="A161" s="97" t="str">
        <f t="shared" si="35"/>
        <v/>
      </c>
      <c r="B161" s="98" t="str">
        <f t="shared" si="36"/>
        <v/>
      </c>
      <c r="C161" s="99"/>
      <c r="D161" s="137"/>
      <c r="E161" s="100"/>
      <c r="F161" s="57"/>
      <c r="G161" s="58">
        <f t="shared" si="37"/>
        <v>0</v>
      </c>
      <c r="H161" s="58">
        <f>IF(E161="",0,IFERROR(VLOOKUP(E161,档案费管理台账!$D$4:$H$1000,5,0),0))</f>
        <v>0</v>
      </c>
      <c r="I161" s="57"/>
      <c r="J161" s="57"/>
      <c r="K161" s="57"/>
      <c r="L161" s="57"/>
      <c r="M161" s="58" t="str">
        <f t="shared" si="38"/>
        <v/>
      </c>
      <c r="N161" s="102"/>
    </row>
    <row r="162" spans="1:14">
      <c r="A162" s="97" t="str">
        <f t="shared" si="35"/>
        <v/>
      </c>
      <c r="B162" s="98" t="str">
        <f t="shared" si="36"/>
        <v/>
      </c>
      <c r="C162" s="99"/>
      <c r="D162" s="137"/>
      <c r="E162" s="100"/>
      <c r="F162" s="57"/>
      <c r="G162" s="58">
        <f t="shared" si="37"/>
        <v>0</v>
      </c>
      <c r="H162" s="58">
        <f>IF(E162="",0,IFERROR(VLOOKUP(E162,档案费管理台账!$D$4:$H$1000,5,0),0))</f>
        <v>0</v>
      </c>
      <c r="I162" s="57"/>
      <c r="J162" s="57"/>
      <c r="K162" s="57"/>
      <c r="L162" s="57"/>
      <c r="M162" s="58" t="str">
        <f t="shared" si="38"/>
        <v/>
      </c>
      <c r="N162" s="102"/>
    </row>
    <row r="163" spans="1:14">
      <c r="A163" s="97" t="str">
        <f t="shared" si="35"/>
        <v/>
      </c>
      <c r="B163" s="98" t="str">
        <f t="shared" si="36"/>
        <v/>
      </c>
      <c r="C163" s="99"/>
      <c r="D163" s="137"/>
      <c r="E163" s="100"/>
      <c r="F163" s="57"/>
      <c r="G163" s="58">
        <f t="shared" si="37"/>
        <v>0</v>
      </c>
      <c r="H163" s="58">
        <f>IF(E163="",0,IFERROR(VLOOKUP(E163,档案费管理台账!$D$4:$H$1000,5,0),0))</f>
        <v>0</v>
      </c>
      <c r="I163" s="57"/>
      <c r="J163" s="57"/>
      <c r="K163" s="57"/>
      <c r="L163" s="57"/>
      <c r="M163" s="58" t="str">
        <f t="shared" si="38"/>
        <v/>
      </c>
      <c r="N163" s="102"/>
    </row>
    <row r="164" spans="1:14">
      <c r="A164" s="97" t="str">
        <f t="shared" si="35"/>
        <v/>
      </c>
      <c r="B164" s="98" t="str">
        <f t="shared" si="36"/>
        <v/>
      </c>
      <c r="C164" s="99"/>
      <c r="D164" s="137"/>
      <c r="E164" s="100"/>
      <c r="F164" s="57"/>
      <c r="G164" s="58">
        <f t="shared" si="37"/>
        <v>0</v>
      </c>
      <c r="H164" s="58">
        <f>IF(E164="",0,IFERROR(VLOOKUP(E164,档案费管理台账!$D$4:$H$1000,5,0),0))</f>
        <v>0</v>
      </c>
      <c r="I164" s="57"/>
      <c r="J164" s="57"/>
      <c r="K164" s="57"/>
      <c r="L164" s="57"/>
      <c r="M164" s="58" t="str">
        <f t="shared" si="38"/>
        <v/>
      </c>
      <c r="N164" s="102"/>
    </row>
    <row r="165" spans="1:14">
      <c r="A165" s="97" t="str">
        <f t="shared" si="35"/>
        <v/>
      </c>
      <c r="B165" s="98" t="str">
        <f t="shared" si="36"/>
        <v/>
      </c>
      <c r="C165" s="99"/>
      <c r="D165" s="137"/>
      <c r="E165" s="100"/>
      <c r="F165" s="57"/>
      <c r="G165" s="58">
        <f t="shared" si="37"/>
        <v>0</v>
      </c>
      <c r="H165" s="58">
        <f>IF(E165="",0,IFERROR(VLOOKUP(E165,档案费管理台账!$D$4:$H$1000,5,0),0))</f>
        <v>0</v>
      </c>
      <c r="I165" s="57"/>
      <c r="J165" s="57"/>
      <c r="K165" s="57"/>
      <c r="L165" s="57"/>
      <c r="M165" s="58" t="str">
        <f t="shared" si="38"/>
        <v/>
      </c>
      <c r="N165" s="102"/>
    </row>
    <row r="166" spans="1:14">
      <c r="A166" s="97" t="str">
        <f t="shared" si="35"/>
        <v/>
      </c>
      <c r="B166" s="98" t="str">
        <f t="shared" si="36"/>
        <v/>
      </c>
      <c r="C166" s="99"/>
      <c r="D166" s="137"/>
      <c r="E166" s="100"/>
      <c r="F166" s="57"/>
      <c r="G166" s="58">
        <f t="shared" si="37"/>
        <v>0</v>
      </c>
      <c r="H166" s="58">
        <f>IF(E166="",0,IFERROR(VLOOKUP(E166,档案费管理台账!$D$4:$H$1000,5,0),0))</f>
        <v>0</v>
      </c>
      <c r="I166" s="57"/>
      <c r="J166" s="57"/>
      <c r="K166" s="57"/>
      <c r="L166" s="57"/>
      <c r="M166" s="58" t="str">
        <f t="shared" si="38"/>
        <v/>
      </c>
      <c r="N166" s="102"/>
    </row>
    <row r="167" spans="1:14">
      <c r="A167" s="97" t="str">
        <f t="shared" si="35"/>
        <v/>
      </c>
      <c r="B167" s="98" t="str">
        <f t="shared" si="36"/>
        <v/>
      </c>
      <c r="C167" s="99"/>
      <c r="D167" s="137"/>
      <c r="E167" s="100"/>
      <c r="F167" s="57"/>
      <c r="G167" s="58">
        <f t="shared" si="37"/>
        <v>0</v>
      </c>
      <c r="H167" s="58">
        <f>IF(E167="",0,IFERROR(VLOOKUP(E167,档案费管理台账!$D$4:$H$1000,5,0),0))</f>
        <v>0</v>
      </c>
      <c r="I167" s="57"/>
      <c r="J167" s="57"/>
      <c r="K167" s="57"/>
      <c r="L167" s="57"/>
      <c r="M167" s="58" t="str">
        <f t="shared" si="38"/>
        <v/>
      </c>
      <c r="N167" s="102"/>
    </row>
    <row r="168" spans="1:14">
      <c r="A168" s="97" t="str">
        <f t="shared" si="35"/>
        <v/>
      </c>
      <c r="B168" s="98" t="str">
        <f t="shared" si="36"/>
        <v/>
      </c>
      <c r="C168" s="99"/>
      <c r="D168" s="137"/>
      <c r="E168" s="100"/>
      <c r="F168" s="57"/>
      <c r="G168" s="58">
        <f t="shared" si="37"/>
        <v>0</v>
      </c>
      <c r="H168" s="58">
        <f>IF(E168="",0,IFERROR(VLOOKUP(E168,档案费管理台账!$D$4:$H$1000,5,0),0))</f>
        <v>0</v>
      </c>
      <c r="I168" s="57"/>
      <c r="J168" s="57"/>
      <c r="K168" s="57"/>
      <c r="L168" s="57"/>
      <c r="M168" s="58" t="str">
        <f t="shared" si="38"/>
        <v/>
      </c>
      <c r="N168" s="102"/>
    </row>
    <row r="169" spans="1:14">
      <c r="A169" s="97" t="str">
        <f t="shared" si="35"/>
        <v/>
      </c>
      <c r="B169" s="98" t="str">
        <f t="shared" si="36"/>
        <v/>
      </c>
      <c r="C169" s="99"/>
      <c r="D169" s="137"/>
      <c r="E169" s="100"/>
      <c r="F169" s="57"/>
      <c r="G169" s="58">
        <f t="shared" si="37"/>
        <v>0</v>
      </c>
      <c r="H169" s="58">
        <f>IF(E169="",0,IFERROR(VLOOKUP(E169,档案费管理台账!$D$4:$H$1000,5,0),0))</f>
        <v>0</v>
      </c>
      <c r="I169" s="57"/>
      <c r="J169" s="57"/>
      <c r="K169" s="57"/>
      <c r="L169" s="57"/>
      <c r="M169" s="58" t="str">
        <f t="shared" si="38"/>
        <v/>
      </c>
      <c r="N169" s="102"/>
    </row>
    <row r="170" spans="1:14">
      <c r="A170" s="97" t="str">
        <f t="shared" si="35"/>
        <v/>
      </c>
      <c r="B170" s="98" t="str">
        <f t="shared" si="36"/>
        <v/>
      </c>
      <c r="C170" s="99"/>
      <c r="D170" s="137"/>
      <c r="E170" s="100"/>
      <c r="F170" s="57"/>
      <c r="G170" s="58">
        <f t="shared" si="37"/>
        <v>0</v>
      </c>
      <c r="H170" s="58">
        <f>IF(E170="",0,IFERROR(VLOOKUP(E170,档案费管理台账!$D$4:$H$1000,5,0),0))</f>
        <v>0</v>
      </c>
      <c r="I170" s="57"/>
      <c r="J170" s="57"/>
      <c r="K170" s="57"/>
      <c r="L170" s="57"/>
      <c r="M170" s="58" t="str">
        <f t="shared" si="38"/>
        <v/>
      </c>
      <c r="N170" s="102"/>
    </row>
    <row r="171" spans="1:14">
      <c r="A171" s="97" t="str">
        <f t="shared" si="35"/>
        <v/>
      </c>
      <c r="B171" s="98" t="str">
        <f t="shared" si="36"/>
        <v/>
      </c>
      <c r="C171" s="99"/>
      <c r="D171" s="137"/>
      <c r="E171" s="100"/>
      <c r="F171" s="57"/>
      <c r="G171" s="58">
        <f t="shared" si="37"/>
        <v>0</v>
      </c>
      <c r="H171" s="58">
        <f>IF(E171="",0,IFERROR(VLOOKUP(E171,档案费管理台账!$D$4:$H$1000,5,0),0))</f>
        <v>0</v>
      </c>
      <c r="I171" s="57"/>
      <c r="J171" s="57"/>
      <c r="K171" s="57"/>
      <c r="L171" s="57"/>
      <c r="M171" s="58" t="str">
        <f t="shared" si="38"/>
        <v/>
      </c>
      <c r="N171" s="102"/>
    </row>
    <row r="172" spans="1:14">
      <c r="A172" s="97" t="str">
        <f t="shared" ref="A172:A235" si="39">IF(D172="","",ROW()-42)</f>
        <v/>
      </c>
      <c r="B172" s="98" t="str">
        <f t="shared" ref="B172:B235" si="40">IF(C172="","",MONTH(C172)&amp;"月")</f>
        <v/>
      </c>
      <c r="C172" s="99"/>
      <c r="D172" s="137"/>
      <c r="E172" s="100"/>
      <c r="F172" s="57"/>
      <c r="G172" s="58">
        <f t="shared" si="37"/>
        <v>0</v>
      </c>
      <c r="H172" s="58">
        <f>IF(E172="",0,IFERROR(VLOOKUP(E172,档案费管理台账!$D$4:$H$1000,5,0),0))</f>
        <v>0</v>
      </c>
      <c r="I172" s="57"/>
      <c r="J172" s="57"/>
      <c r="K172" s="57"/>
      <c r="L172" s="57"/>
      <c r="M172" s="58" t="str">
        <f t="shared" si="38"/>
        <v/>
      </c>
      <c r="N172" s="102"/>
    </row>
    <row r="173" spans="1:14">
      <c r="A173" s="97" t="str">
        <f t="shared" si="39"/>
        <v/>
      </c>
      <c r="B173" s="98" t="str">
        <f t="shared" si="40"/>
        <v/>
      </c>
      <c r="C173" s="99"/>
      <c r="D173" s="137"/>
      <c r="E173" s="100"/>
      <c r="F173" s="57"/>
      <c r="G173" s="58">
        <f t="shared" ref="G173:G236" si="41">IF(F173="",0,F173*$K$41)</f>
        <v>0</v>
      </c>
      <c r="H173" s="58">
        <f>IF(E173="",0,IFERROR(VLOOKUP(E173,档案费管理台账!$D$4:$H$1000,5,0),0))</f>
        <v>0</v>
      </c>
      <c r="I173" s="57"/>
      <c r="J173" s="57"/>
      <c r="K173" s="57"/>
      <c r="L173" s="57"/>
      <c r="M173" s="58" t="str">
        <f t="shared" ref="M173:M236" si="42">IF(C173="","",ROUND(M172+G173-I173-J173-K173-L173-H173,2))</f>
        <v/>
      </c>
      <c r="N173" s="102"/>
    </row>
    <row r="174" spans="1:14">
      <c r="A174" s="97" t="str">
        <f t="shared" si="39"/>
        <v/>
      </c>
      <c r="B174" s="98" t="str">
        <f t="shared" si="40"/>
        <v/>
      </c>
      <c r="C174" s="99"/>
      <c r="D174" s="137"/>
      <c r="E174" s="100"/>
      <c r="F174" s="57"/>
      <c r="G174" s="58">
        <f t="shared" si="41"/>
        <v>0</v>
      </c>
      <c r="H174" s="58">
        <f>IF(E174="",0,IFERROR(VLOOKUP(E174,档案费管理台账!$D$4:$H$1000,5,0),0))</f>
        <v>0</v>
      </c>
      <c r="I174" s="57"/>
      <c r="J174" s="57"/>
      <c r="K174" s="57"/>
      <c r="L174" s="57"/>
      <c r="M174" s="58" t="str">
        <f t="shared" si="42"/>
        <v/>
      </c>
      <c r="N174" s="102"/>
    </row>
    <row r="175" spans="1:14">
      <c r="A175" s="97" t="str">
        <f t="shared" si="39"/>
        <v/>
      </c>
      <c r="B175" s="98" t="str">
        <f t="shared" si="40"/>
        <v/>
      </c>
      <c r="C175" s="99"/>
      <c r="D175" s="137"/>
      <c r="E175" s="100"/>
      <c r="F175" s="57"/>
      <c r="G175" s="58">
        <f t="shared" si="41"/>
        <v>0</v>
      </c>
      <c r="H175" s="58">
        <f>IF(E175="",0,IFERROR(VLOOKUP(E175,档案费管理台账!$D$4:$H$1000,5,0),0))</f>
        <v>0</v>
      </c>
      <c r="I175" s="57"/>
      <c r="J175" s="57"/>
      <c r="K175" s="57"/>
      <c r="L175" s="57"/>
      <c r="M175" s="58" t="str">
        <f t="shared" si="42"/>
        <v/>
      </c>
      <c r="N175" s="102"/>
    </row>
    <row r="176" spans="1:14">
      <c r="A176" s="97" t="str">
        <f t="shared" si="39"/>
        <v/>
      </c>
      <c r="B176" s="98" t="str">
        <f t="shared" si="40"/>
        <v/>
      </c>
      <c r="C176" s="99"/>
      <c r="D176" s="137"/>
      <c r="E176" s="100"/>
      <c r="F176" s="57"/>
      <c r="G176" s="58">
        <f t="shared" si="41"/>
        <v>0</v>
      </c>
      <c r="H176" s="58">
        <f>IF(E176="",0,IFERROR(VLOOKUP(E176,档案费管理台账!$D$4:$H$1000,5,0),0))</f>
        <v>0</v>
      </c>
      <c r="I176" s="57"/>
      <c r="J176" s="57"/>
      <c r="K176" s="57"/>
      <c r="L176" s="57"/>
      <c r="M176" s="58" t="str">
        <f t="shared" si="42"/>
        <v/>
      </c>
      <c r="N176" s="102"/>
    </row>
    <row r="177" spans="1:14">
      <c r="A177" s="97" t="str">
        <f t="shared" si="39"/>
        <v/>
      </c>
      <c r="B177" s="98" t="str">
        <f t="shared" si="40"/>
        <v/>
      </c>
      <c r="C177" s="99"/>
      <c r="D177" s="137"/>
      <c r="E177" s="100"/>
      <c r="F177" s="57"/>
      <c r="G177" s="58">
        <f t="shared" si="41"/>
        <v>0</v>
      </c>
      <c r="H177" s="58">
        <f>IF(E177="",0,IFERROR(VLOOKUP(E177,档案费管理台账!$D$4:$H$1000,5,0),0))</f>
        <v>0</v>
      </c>
      <c r="I177" s="57"/>
      <c r="J177" s="57"/>
      <c r="K177" s="57"/>
      <c r="L177" s="57"/>
      <c r="M177" s="58" t="str">
        <f t="shared" si="42"/>
        <v/>
      </c>
      <c r="N177" s="102"/>
    </row>
    <row r="178" spans="1:14">
      <c r="A178" s="97" t="str">
        <f t="shared" si="39"/>
        <v/>
      </c>
      <c r="B178" s="98" t="str">
        <f t="shared" si="40"/>
        <v/>
      </c>
      <c r="C178" s="99"/>
      <c r="D178" s="137"/>
      <c r="E178" s="100"/>
      <c r="F178" s="57"/>
      <c r="G178" s="58">
        <f t="shared" si="41"/>
        <v>0</v>
      </c>
      <c r="H178" s="58">
        <f>IF(E178="",0,IFERROR(VLOOKUP(E178,档案费管理台账!$D$4:$H$1000,5,0),0))</f>
        <v>0</v>
      </c>
      <c r="I178" s="57"/>
      <c r="J178" s="57"/>
      <c r="K178" s="57"/>
      <c r="L178" s="57"/>
      <c r="M178" s="58" t="str">
        <f t="shared" si="42"/>
        <v/>
      </c>
      <c r="N178" s="102"/>
    </row>
    <row r="179" spans="1:14">
      <c r="A179" s="97" t="str">
        <f t="shared" si="39"/>
        <v/>
      </c>
      <c r="B179" s="98" t="str">
        <f t="shared" si="40"/>
        <v/>
      </c>
      <c r="C179" s="99"/>
      <c r="D179" s="137"/>
      <c r="E179" s="100"/>
      <c r="F179" s="57"/>
      <c r="G179" s="58">
        <f t="shared" si="41"/>
        <v>0</v>
      </c>
      <c r="H179" s="58">
        <f>IF(E179="",0,IFERROR(VLOOKUP(E179,档案费管理台账!$D$4:$H$1000,5,0),0))</f>
        <v>0</v>
      </c>
      <c r="I179" s="57"/>
      <c r="J179" s="57"/>
      <c r="K179" s="57"/>
      <c r="L179" s="57"/>
      <c r="M179" s="58" t="str">
        <f t="shared" si="42"/>
        <v/>
      </c>
      <c r="N179" s="102"/>
    </row>
    <row r="180" spans="1:14">
      <c r="A180" s="97" t="str">
        <f t="shared" si="39"/>
        <v/>
      </c>
      <c r="B180" s="98" t="str">
        <f t="shared" si="40"/>
        <v/>
      </c>
      <c r="C180" s="99"/>
      <c r="D180" s="137"/>
      <c r="E180" s="100"/>
      <c r="F180" s="57"/>
      <c r="G180" s="58">
        <f t="shared" si="41"/>
        <v>0</v>
      </c>
      <c r="H180" s="58">
        <f>IF(E180="",0,IFERROR(VLOOKUP(E180,档案费管理台账!$D$4:$H$1000,5,0),0))</f>
        <v>0</v>
      </c>
      <c r="I180" s="57"/>
      <c r="J180" s="57"/>
      <c r="K180" s="57"/>
      <c r="L180" s="57"/>
      <c r="M180" s="58" t="str">
        <f t="shared" si="42"/>
        <v/>
      </c>
      <c r="N180" s="102"/>
    </row>
    <row r="181" spans="1:14">
      <c r="A181" s="97" t="str">
        <f t="shared" si="39"/>
        <v/>
      </c>
      <c r="B181" s="98" t="str">
        <f t="shared" si="40"/>
        <v/>
      </c>
      <c r="C181" s="99"/>
      <c r="D181" s="137"/>
      <c r="E181" s="100"/>
      <c r="F181" s="57"/>
      <c r="G181" s="58">
        <f t="shared" si="41"/>
        <v>0</v>
      </c>
      <c r="H181" s="58">
        <f>IF(E181="",0,IFERROR(VLOOKUP(E181,档案费管理台账!$D$4:$H$1000,5,0),0))</f>
        <v>0</v>
      </c>
      <c r="I181" s="57"/>
      <c r="J181" s="57"/>
      <c r="K181" s="57"/>
      <c r="L181" s="57"/>
      <c r="M181" s="58" t="str">
        <f t="shared" si="42"/>
        <v/>
      </c>
      <c r="N181" s="102"/>
    </row>
    <row r="182" spans="1:14">
      <c r="A182" s="97" t="str">
        <f t="shared" si="39"/>
        <v/>
      </c>
      <c r="B182" s="98" t="str">
        <f t="shared" si="40"/>
        <v/>
      </c>
      <c r="C182" s="99"/>
      <c r="D182" s="137"/>
      <c r="E182" s="100"/>
      <c r="F182" s="57"/>
      <c r="G182" s="58">
        <f t="shared" si="41"/>
        <v>0</v>
      </c>
      <c r="H182" s="58">
        <f>IF(E182="",0,IFERROR(VLOOKUP(E182,档案费管理台账!$D$4:$H$1000,5,0),0))</f>
        <v>0</v>
      </c>
      <c r="I182" s="57"/>
      <c r="J182" s="57"/>
      <c r="K182" s="57"/>
      <c r="L182" s="57"/>
      <c r="M182" s="58" t="str">
        <f t="shared" si="42"/>
        <v/>
      </c>
      <c r="N182" s="102"/>
    </row>
    <row r="183" spans="1:14">
      <c r="A183" s="97" t="str">
        <f t="shared" si="39"/>
        <v/>
      </c>
      <c r="B183" s="98" t="str">
        <f t="shared" si="40"/>
        <v/>
      </c>
      <c r="C183" s="99"/>
      <c r="D183" s="137"/>
      <c r="E183" s="100"/>
      <c r="F183" s="57"/>
      <c r="G183" s="58">
        <f t="shared" si="41"/>
        <v>0</v>
      </c>
      <c r="H183" s="58">
        <f>IF(E183="",0,IFERROR(VLOOKUP(E183,档案费管理台账!$D$4:$H$1000,5,0),0))</f>
        <v>0</v>
      </c>
      <c r="I183" s="57"/>
      <c r="J183" s="57"/>
      <c r="K183" s="57"/>
      <c r="L183" s="57"/>
      <c r="M183" s="58" t="str">
        <f t="shared" si="42"/>
        <v/>
      </c>
      <c r="N183" s="102"/>
    </row>
    <row r="184" spans="1:14">
      <c r="A184" s="97" t="str">
        <f t="shared" si="39"/>
        <v/>
      </c>
      <c r="B184" s="98" t="str">
        <f t="shared" si="40"/>
        <v/>
      </c>
      <c r="C184" s="99"/>
      <c r="D184" s="137"/>
      <c r="E184" s="100"/>
      <c r="F184" s="57"/>
      <c r="G184" s="58">
        <f t="shared" si="41"/>
        <v>0</v>
      </c>
      <c r="H184" s="58">
        <f>IF(E184="",0,IFERROR(VLOOKUP(E184,档案费管理台账!$D$4:$H$1000,5,0),0))</f>
        <v>0</v>
      </c>
      <c r="I184" s="57"/>
      <c r="J184" s="57"/>
      <c r="K184" s="57"/>
      <c r="L184" s="57"/>
      <c r="M184" s="58" t="str">
        <f t="shared" si="42"/>
        <v/>
      </c>
      <c r="N184" s="102"/>
    </row>
    <row r="185" spans="1:14">
      <c r="A185" s="97" t="str">
        <f t="shared" si="39"/>
        <v/>
      </c>
      <c r="B185" s="98" t="str">
        <f t="shared" si="40"/>
        <v/>
      </c>
      <c r="C185" s="99"/>
      <c r="D185" s="137"/>
      <c r="E185" s="100"/>
      <c r="F185" s="57"/>
      <c r="G185" s="58">
        <f t="shared" si="41"/>
        <v>0</v>
      </c>
      <c r="H185" s="58">
        <f>IF(E185="",0,IFERROR(VLOOKUP(E185,档案费管理台账!$D$4:$H$1000,5,0),0))</f>
        <v>0</v>
      </c>
      <c r="I185" s="57"/>
      <c r="J185" s="57"/>
      <c r="K185" s="57"/>
      <c r="L185" s="57"/>
      <c r="M185" s="58" t="str">
        <f t="shared" si="42"/>
        <v/>
      </c>
      <c r="N185" s="102"/>
    </row>
    <row r="186" spans="1:14">
      <c r="A186" s="97" t="str">
        <f t="shared" si="39"/>
        <v/>
      </c>
      <c r="B186" s="98" t="str">
        <f t="shared" si="40"/>
        <v/>
      </c>
      <c r="C186" s="99"/>
      <c r="D186" s="137"/>
      <c r="E186" s="100"/>
      <c r="F186" s="57"/>
      <c r="G186" s="58">
        <f t="shared" si="41"/>
        <v>0</v>
      </c>
      <c r="H186" s="58">
        <f>IF(E186="",0,IFERROR(VLOOKUP(E186,档案费管理台账!$D$4:$H$1000,5,0),0))</f>
        <v>0</v>
      </c>
      <c r="I186" s="57"/>
      <c r="J186" s="57"/>
      <c r="K186" s="57"/>
      <c r="L186" s="57"/>
      <c r="M186" s="58" t="str">
        <f t="shared" si="42"/>
        <v/>
      </c>
      <c r="N186" s="102"/>
    </row>
    <row r="187" spans="1:14">
      <c r="A187" s="97" t="str">
        <f t="shared" si="39"/>
        <v/>
      </c>
      <c r="B187" s="98" t="str">
        <f t="shared" si="40"/>
        <v/>
      </c>
      <c r="C187" s="99"/>
      <c r="D187" s="137"/>
      <c r="E187" s="100"/>
      <c r="F187" s="57"/>
      <c r="G187" s="58">
        <f t="shared" si="41"/>
        <v>0</v>
      </c>
      <c r="H187" s="58">
        <f>IF(E187="",0,IFERROR(VLOOKUP(E187,档案费管理台账!$D$4:$H$1000,5,0),0))</f>
        <v>0</v>
      </c>
      <c r="I187" s="57"/>
      <c r="J187" s="57"/>
      <c r="K187" s="57"/>
      <c r="L187" s="57"/>
      <c r="M187" s="58" t="str">
        <f t="shared" si="42"/>
        <v/>
      </c>
      <c r="N187" s="102"/>
    </row>
    <row r="188" spans="1:14">
      <c r="A188" s="97" t="str">
        <f t="shared" si="39"/>
        <v/>
      </c>
      <c r="B188" s="98" t="str">
        <f t="shared" si="40"/>
        <v/>
      </c>
      <c r="C188" s="99"/>
      <c r="D188" s="137"/>
      <c r="E188" s="100"/>
      <c r="F188" s="57"/>
      <c r="G188" s="58">
        <f t="shared" si="41"/>
        <v>0</v>
      </c>
      <c r="H188" s="58">
        <f>IF(E188="",0,IFERROR(VLOOKUP(E188,档案费管理台账!$D$4:$H$1000,5,0),0))</f>
        <v>0</v>
      </c>
      <c r="I188" s="57"/>
      <c r="J188" s="57"/>
      <c r="K188" s="57"/>
      <c r="L188" s="57"/>
      <c r="M188" s="58" t="str">
        <f t="shared" si="42"/>
        <v/>
      </c>
      <c r="N188" s="102"/>
    </row>
    <row r="189" spans="1:14">
      <c r="A189" s="97" t="str">
        <f t="shared" si="39"/>
        <v/>
      </c>
      <c r="B189" s="98" t="str">
        <f t="shared" si="40"/>
        <v/>
      </c>
      <c r="C189" s="99"/>
      <c r="D189" s="137"/>
      <c r="E189" s="100"/>
      <c r="F189" s="57"/>
      <c r="G189" s="58">
        <f t="shared" si="41"/>
        <v>0</v>
      </c>
      <c r="H189" s="58">
        <f>IF(E189="",0,IFERROR(VLOOKUP(E189,档案费管理台账!$D$4:$H$1000,5,0),0))</f>
        <v>0</v>
      </c>
      <c r="I189" s="57"/>
      <c r="J189" s="57"/>
      <c r="K189" s="57"/>
      <c r="L189" s="57"/>
      <c r="M189" s="58" t="str">
        <f t="shared" si="42"/>
        <v/>
      </c>
      <c r="N189" s="102"/>
    </row>
    <row r="190" spans="1:14">
      <c r="A190" s="97" t="str">
        <f t="shared" si="39"/>
        <v/>
      </c>
      <c r="B190" s="98" t="str">
        <f t="shared" si="40"/>
        <v/>
      </c>
      <c r="C190" s="99"/>
      <c r="D190" s="137"/>
      <c r="E190" s="100"/>
      <c r="F190" s="57"/>
      <c r="G190" s="58">
        <f t="shared" si="41"/>
        <v>0</v>
      </c>
      <c r="H190" s="58">
        <f>IF(E190="",0,IFERROR(VLOOKUP(E190,档案费管理台账!$D$4:$H$1000,5,0),0))</f>
        <v>0</v>
      </c>
      <c r="I190" s="57"/>
      <c r="J190" s="57"/>
      <c r="K190" s="57"/>
      <c r="L190" s="57"/>
      <c r="M190" s="58" t="str">
        <f t="shared" si="42"/>
        <v/>
      </c>
      <c r="N190" s="102"/>
    </row>
    <row r="191" spans="1:14">
      <c r="A191" s="97" t="str">
        <f t="shared" si="39"/>
        <v/>
      </c>
      <c r="B191" s="98" t="str">
        <f t="shared" si="40"/>
        <v/>
      </c>
      <c r="C191" s="99"/>
      <c r="D191" s="137"/>
      <c r="E191" s="100"/>
      <c r="F191" s="57"/>
      <c r="G191" s="58">
        <f t="shared" si="41"/>
        <v>0</v>
      </c>
      <c r="H191" s="58">
        <f>IF(E191="",0,IFERROR(VLOOKUP(E191,档案费管理台账!$D$4:$H$1000,5,0),0))</f>
        <v>0</v>
      </c>
      <c r="I191" s="57"/>
      <c r="J191" s="57"/>
      <c r="K191" s="57"/>
      <c r="L191" s="57"/>
      <c r="M191" s="58" t="str">
        <f t="shared" si="42"/>
        <v/>
      </c>
      <c r="N191" s="102"/>
    </row>
    <row r="192" spans="1:14">
      <c r="A192" s="97" t="str">
        <f t="shared" si="39"/>
        <v/>
      </c>
      <c r="B192" s="98" t="str">
        <f t="shared" si="40"/>
        <v/>
      </c>
      <c r="C192" s="99"/>
      <c r="D192" s="137"/>
      <c r="E192" s="100"/>
      <c r="F192" s="57"/>
      <c r="G192" s="58">
        <f t="shared" si="41"/>
        <v>0</v>
      </c>
      <c r="H192" s="58">
        <f>IF(E192="",0,IFERROR(VLOOKUP(E192,档案费管理台账!$D$4:$H$1000,5,0),0))</f>
        <v>0</v>
      </c>
      <c r="I192" s="57"/>
      <c r="J192" s="57"/>
      <c r="K192" s="57"/>
      <c r="L192" s="57"/>
      <c r="M192" s="58" t="str">
        <f t="shared" si="42"/>
        <v/>
      </c>
      <c r="N192" s="102"/>
    </row>
    <row r="193" spans="1:14">
      <c r="A193" s="97" t="str">
        <f t="shared" si="39"/>
        <v/>
      </c>
      <c r="B193" s="98" t="str">
        <f t="shared" si="40"/>
        <v/>
      </c>
      <c r="C193" s="99"/>
      <c r="D193" s="137"/>
      <c r="E193" s="100"/>
      <c r="F193" s="57"/>
      <c r="G193" s="58">
        <f t="shared" si="41"/>
        <v>0</v>
      </c>
      <c r="H193" s="58">
        <f>IF(E193="",0,IFERROR(VLOOKUP(E193,档案费管理台账!$D$4:$H$1000,5,0),0))</f>
        <v>0</v>
      </c>
      <c r="I193" s="57"/>
      <c r="J193" s="57"/>
      <c r="K193" s="57"/>
      <c r="L193" s="57"/>
      <c r="M193" s="58" t="str">
        <f t="shared" si="42"/>
        <v/>
      </c>
      <c r="N193" s="102"/>
    </row>
    <row r="194" spans="1:14">
      <c r="A194" s="97" t="str">
        <f t="shared" si="39"/>
        <v/>
      </c>
      <c r="B194" s="98" t="str">
        <f t="shared" si="40"/>
        <v/>
      </c>
      <c r="C194" s="99"/>
      <c r="D194" s="137"/>
      <c r="E194" s="100"/>
      <c r="F194" s="57"/>
      <c r="G194" s="58">
        <f t="shared" si="41"/>
        <v>0</v>
      </c>
      <c r="H194" s="58">
        <f>IF(E194="",0,IFERROR(VLOOKUP(E194,档案费管理台账!$D$4:$H$1000,5,0),0))</f>
        <v>0</v>
      </c>
      <c r="I194" s="57"/>
      <c r="J194" s="57"/>
      <c r="K194" s="57"/>
      <c r="L194" s="57"/>
      <c r="M194" s="58" t="str">
        <f t="shared" si="42"/>
        <v/>
      </c>
      <c r="N194" s="102"/>
    </row>
    <row r="195" spans="1:14">
      <c r="A195" s="97" t="str">
        <f t="shared" si="39"/>
        <v/>
      </c>
      <c r="B195" s="98" t="str">
        <f t="shared" si="40"/>
        <v/>
      </c>
      <c r="C195" s="99"/>
      <c r="D195" s="137"/>
      <c r="E195" s="100"/>
      <c r="F195" s="57"/>
      <c r="G195" s="58">
        <f t="shared" si="41"/>
        <v>0</v>
      </c>
      <c r="H195" s="58">
        <f>IF(E195="",0,IFERROR(VLOOKUP(E195,档案费管理台账!$D$4:$H$1000,5,0),0))</f>
        <v>0</v>
      </c>
      <c r="I195" s="57"/>
      <c r="J195" s="57"/>
      <c r="K195" s="57"/>
      <c r="L195" s="57"/>
      <c r="M195" s="58" t="str">
        <f t="shared" si="42"/>
        <v/>
      </c>
      <c r="N195" s="102"/>
    </row>
    <row r="196" spans="1:14">
      <c r="A196" s="97" t="str">
        <f t="shared" si="39"/>
        <v/>
      </c>
      <c r="B196" s="98" t="str">
        <f t="shared" si="40"/>
        <v/>
      </c>
      <c r="C196" s="99"/>
      <c r="D196" s="137"/>
      <c r="E196" s="100"/>
      <c r="F196" s="57"/>
      <c r="G196" s="58">
        <f t="shared" si="41"/>
        <v>0</v>
      </c>
      <c r="H196" s="58">
        <f>IF(E196="",0,IFERROR(VLOOKUP(E196,档案费管理台账!$D$4:$H$1000,5,0),0))</f>
        <v>0</v>
      </c>
      <c r="I196" s="57"/>
      <c r="J196" s="57"/>
      <c r="K196" s="57"/>
      <c r="L196" s="57"/>
      <c r="M196" s="58" t="str">
        <f t="shared" si="42"/>
        <v/>
      </c>
      <c r="N196" s="102"/>
    </row>
    <row r="197" spans="1:14">
      <c r="A197" s="97" t="str">
        <f t="shared" si="39"/>
        <v/>
      </c>
      <c r="B197" s="98" t="str">
        <f t="shared" si="40"/>
        <v/>
      </c>
      <c r="C197" s="99"/>
      <c r="D197" s="137"/>
      <c r="E197" s="100"/>
      <c r="F197" s="57"/>
      <c r="G197" s="58">
        <f t="shared" si="41"/>
        <v>0</v>
      </c>
      <c r="H197" s="58">
        <f>IF(E197="",0,IFERROR(VLOOKUP(E197,档案费管理台账!$D$4:$H$1000,5,0),0))</f>
        <v>0</v>
      </c>
      <c r="I197" s="57"/>
      <c r="J197" s="57"/>
      <c r="K197" s="57"/>
      <c r="L197" s="57"/>
      <c r="M197" s="58" t="str">
        <f t="shared" si="42"/>
        <v/>
      </c>
      <c r="N197" s="102"/>
    </row>
    <row r="198" spans="1:14">
      <c r="A198" s="97" t="str">
        <f t="shared" si="39"/>
        <v/>
      </c>
      <c r="B198" s="98" t="str">
        <f t="shared" si="40"/>
        <v/>
      </c>
      <c r="C198" s="99"/>
      <c r="D198" s="137"/>
      <c r="E198" s="100"/>
      <c r="F198" s="57"/>
      <c r="G198" s="58">
        <f t="shared" si="41"/>
        <v>0</v>
      </c>
      <c r="H198" s="58">
        <f>IF(E198="",0,IFERROR(VLOOKUP(E198,档案费管理台账!$D$4:$H$1000,5,0),0))</f>
        <v>0</v>
      </c>
      <c r="I198" s="57"/>
      <c r="J198" s="57"/>
      <c r="K198" s="57"/>
      <c r="L198" s="57"/>
      <c r="M198" s="58" t="str">
        <f t="shared" si="42"/>
        <v/>
      </c>
      <c r="N198" s="102"/>
    </row>
    <row r="199" spans="1:14">
      <c r="A199" s="97" t="str">
        <f t="shared" si="39"/>
        <v/>
      </c>
      <c r="B199" s="98" t="str">
        <f t="shared" si="40"/>
        <v/>
      </c>
      <c r="C199" s="99"/>
      <c r="D199" s="137"/>
      <c r="E199" s="100"/>
      <c r="F199" s="57"/>
      <c r="G199" s="58">
        <f t="shared" si="41"/>
        <v>0</v>
      </c>
      <c r="H199" s="58">
        <f>IF(E199="",0,IFERROR(VLOOKUP(E199,档案费管理台账!$D$4:$H$1000,5,0),0))</f>
        <v>0</v>
      </c>
      <c r="I199" s="57"/>
      <c r="J199" s="57"/>
      <c r="K199" s="57"/>
      <c r="L199" s="57"/>
      <c r="M199" s="58" t="str">
        <f t="shared" si="42"/>
        <v/>
      </c>
      <c r="N199" s="102"/>
    </row>
    <row r="200" spans="1:14">
      <c r="A200" s="97" t="str">
        <f t="shared" si="39"/>
        <v/>
      </c>
      <c r="B200" s="98" t="str">
        <f t="shared" si="40"/>
        <v/>
      </c>
      <c r="C200" s="99"/>
      <c r="D200" s="137"/>
      <c r="E200" s="100"/>
      <c r="F200" s="57"/>
      <c r="G200" s="58">
        <f t="shared" si="41"/>
        <v>0</v>
      </c>
      <c r="H200" s="58">
        <f>IF(E200="",0,IFERROR(VLOOKUP(E200,档案费管理台账!$D$4:$H$1000,5,0),0))</f>
        <v>0</v>
      </c>
      <c r="I200" s="57"/>
      <c r="J200" s="57"/>
      <c r="K200" s="57"/>
      <c r="L200" s="57"/>
      <c r="M200" s="58" t="str">
        <f t="shared" si="42"/>
        <v/>
      </c>
      <c r="N200" s="102"/>
    </row>
    <row r="201" spans="1:14">
      <c r="A201" s="97" t="str">
        <f t="shared" si="39"/>
        <v/>
      </c>
      <c r="B201" s="98" t="str">
        <f t="shared" si="40"/>
        <v/>
      </c>
      <c r="C201" s="99"/>
      <c r="D201" s="137"/>
      <c r="E201" s="100"/>
      <c r="F201" s="57"/>
      <c r="G201" s="58">
        <f t="shared" si="41"/>
        <v>0</v>
      </c>
      <c r="H201" s="58">
        <f>IF(E201="",0,IFERROR(VLOOKUP(E201,档案费管理台账!$D$4:$H$1000,5,0),0))</f>
        <v>0</v>
      </c>
      <c r="I201" s="57"/>
      <c r="J201" s="57"/>
      <c r="K201" s="57"/>
      <c r="L201" s="57"/>
      <c r="M201" s="58" t="str">
        <f t="shared" si="42"/>
        <v/>
      </c>
      <c r="N201" s="102"/>
    </row>
    <row r="202" spans="1:14">
      <c r="A202" s="97" t="str">
        <f t="shared" si="39"/>
        <v/>
      </c>
      <c r="B202" s="98" t="str">
        <f t="shared" si="40"/>
        <v/>
      </c>
      <c r="C202" s="99"/>
      <c r="D202" s="137"/>
      <c r="E202" s="100"/>
      <c r="F202" s="57"/>
      <c r="G202" s="58">
        <f t="shared" si="41"/>
        <v>0</v>
      </c>
      <c r="H202" s="58">
        <f>IF(E202="",0,IFERROR(VLOOKUP(E202,档案费管理台账!$D$4:$H$1000,5,0),0))</f>
        <v>0</v>
      </c>
      <c r="I202" s="57"/>
      <c r="J202" s="57"/>
      <c r="K202" s="57"/>
      <c r="L202" s="57"/>
      <c r="M202" s="58" t="str">
        <f t="shared" si="42"/>
        <v/>
      </c>
      <c r="N202" s="102"/>
    </row>
    <row r="203" spans="1:14">
      <c r="A203" s="97" t="str">
        <f t="shared" si="39"/>
        <v/>
      </c>
      <c r="B203" s="98" t="str">
        <f t="shared" si="40"/>
        <v/>
      </c>
      <c r="C203" s="99"/>
      <c r="D203" s="137"/>
      <c r="E203" s="100"/>
      <c r="F203" s="57"/>
      <c r="G203" s="58">
        <f t="shared" si="41"/>
        <v>0</v>
      </c>
      <c r="H203" s="58">
        <f>IF(E203="",0,IFERROR(VLOOKUP(E203,档案费管理台账!$D$4:$H$1000,5,0),0))</f>
        <v>0</v>
      </c>
      <c r="I203" s="57"/>
      <c r="J203" s="57"/>
      <c r="K203" s="57"/>
      <c r="L203" s="57"/>
      <c r="M203" s="58" t="str">
        <f t="shared" si="42"/>
        <v/>
      </c>
      <c r="N203" s="102"/>
    </row>
    <row r="204" spans="1:14">
      <c r="A204" s="97" t="str">
        <f t="shared" si="39"/>
        <v/>
      </c>
      <c r="B204" s="98" t="str">
        <f t="shared" si="40"/>
        <v/>
      </c>
      <c r="C204" s="99"/>
      <c r="D204" s="137"/>
      <c r="E204" s="100"/>
      <c r="F204" s="57"/>
      <c r="G204" s="58">
        <f t="shared" si="41"/>
        <v>0</v>
      </c>
      <c r="H204" s="58">
        <f>IF(E204="",0,IFERROR(VLOOKUP(E204,档案费管理台账!$D$4:$H$1000,5,0),0))</f>
        <v>0</v>
      </c>
      <c r="I204" s="57"/>
      <c r="J204" s="57"/>
      <c r="K204" s="57"/>
      <c r="L204" s="57"/>
      <c r="M204" s="58" t="str">
        <f t="shared" si="42"/>
        <v/>
      </c>
      <c r="N204" s="102"/>
    </row>
    <row r="205" spans="1:14">
      <c r="A205" s="97" t="str">
        <f t="shared" si="39"/>
        <v/>
      </c>
      <c r="B205" s="98" t="str">
        <f t="shared" si="40"/>
        <v/>
      </c>
      <c r="C205" s="99"/>
      <c r="D205" s="137"/>
      <c r="E205" s="100"/>
      <c r="F205" s="57"/>
      <c r="G205" s="58">
        <f t="shared" si="41"/>
        <v>0</v>
      </c>
      <c r="H205" s="58">
        <f>IF(E205="",0,IFERROR(VLOOKUP(E205,档案费管理台账!$D$4:$H$1000,5,0),0))</f>
        <v>0</v>
      </c>
      <c r="I205" s="57"/>
      <c r="J205" s="57"/>
      <c r="K205" s="57"/>
      <c r="L205" s="57"/>
      <c r="M205" s="58" t="str">
        <f t="shared" si="42"/>
        <v/>
      </c>
      <c r="N205" s="102"/>
    </row>
    <row r="206" spans="1:14">
      <c r="A206" s="97" t="str">
        <f t="shared" si="39"/>
        <v/>
      </c>
      <c r="B206" s="98" t="str">
        <f t="shared" si="40"/>
        <v/>
      </c>
      <c r="C206" s="99"/>
      <c r="D206" s="137"/>
      <c r="E206" s="100"/>
      <c r="F206" s="57"/>
      <c r="G206" s="58">
        <f t="shared" si="41"/>
        <v>0</v>
      </c>
      <c r="H206" s="58">
        <f>IF(E206="",0,IFERROR(VLOOKUP(E206,档案费管理台账!$D$4:$H$1000,5,0),0))</f>
        <v>0</v>
      </c>
      <c r="I206" s="57"/>
      <c r="J206" s="57"/>
      <c r="K206" s="57"/>
      <c r="L206" s="57"/>
      <c r="M206" s="58" t="str">
        <f t="shared" si="42"/>
        <v/>
      </c>
      <c r="N206" s="102"/>
    </row>
    <row r="207" spans="1:14">
      <c r="A207" s="97" t="str">
        <f t="shared" si="39"/>
        <v/>
      </c>
      <c r="B207" s="98" t="str">
        <f t="shared" si="40"/>
        <v/>
      </c>
      <c r="C207" s="99"/>
      <c r="D207" s="137"/>
      <c r="E207" s="100"/>
      <c r="F207" s="57"/>
      <c r="G207" s="58">
        <f t="shared" si="41"/>
        <v>0</v>
      </c>
      <c r="H207" s="58">
        <f>IF(E207="",0,IFERROR(VLOOKUP(E207,档案费管理台账!$D$4:$H$1000,5,0),0))</f>
        <v>0</v>
      </c>
      <c r="I207" s="57"/>
      <c r="J207" s="57"/>
      <c r="K207" s="57"/>
      <c r="L207" s="57"/>
      <c r="M207" s="58" t="str">
        <f t="shared" si="42"/>
        <v/>
      </c>
      <c r="N207" s="102"/>
    </row>
    <row r="208" spans="1:14">
      <c r="A208" s="97" t="str">
        <f t="shared" si="39"/>
        <v/>
      </c>
      <c r="B208" s="98" t="str">
        <f t="shared" si="40"/>
        <v/>
      </c>
      <c r="C208" s="99"/>
      <c r="D208" s="137"/>
      <c r="E208" s="100"/>
      <c r="F208" s="57"/>
      <c r="G208" s="58">
        <f t="shared" si="41"/>
        <v>0</v>
      </c>
      <c r="H208" s="58">
        <f>IF(E208="",0,IFERROR(VLOOKUP(E208,档案费管理台账!$D$4:$H$1000,5,0),0))</f>
        <v>0</v>
      </c>
      <c r="I208" s="57"/>
      <c r="J208" s="57"/>
      <c r="K208" s="57"/>
      <c r="L208" s="57"/>
      <c r="M208" s="58" t="str">
        <f t="shared" si="42"/>
        <v/>
      </c>
      <c r="N208" s="102"/>
    </row>
    <row r="209" spans="1:14">
      <c r="A209" s="97" t="str">
        <f t="shared" si="39"/>
        <v/>
      </c>
      <c r="B209" s="98" t="str">
        <f t="shared" si="40"/>
        <v/>
      </c>
      <c r="C209" s="99"/>
      <c r="D209" s="137"/>
      <c r="E209" s="100"/>
      <c r="F209" s="57"/>
      <c r="G209" s="58">
        <f t="shared" si="41"/>
        <v>0</v>
      </c>
      <c r="H209" s="58">
        <f>IF(E209="",0,IFERROR(VLOOKUP(E209,档案费管理台账!$D$4:$H$1000,5,0),0))</f>
        <v>0</v>
      </c>
      <c r="I209" s="57"/>
      <c r="J209" s="57"/>
      <c r="K209" s="57"/>
      <c r="L209" s="57"/>
      <c r="M209" s="58" t="str">
        <f t="shared" si="42"/>
        <v/>
      </c>
      <c r="N209" s="102"/>
    </row>
    <row r="210" spans="1:14">
      <c r="A210" s="97" t="str">
        <f t="shared" si="39"/>
        <v/>
      </c>
      <c r="B210" s="98" t="str">
        <f t="shared" si="40"/>
        <v/>
      </c>
      <c r="C210" s="99"/>
      <c r="D210" s="137"/>
      <c r="E210" s="100"/>
      <c r="F210" s="57"/>
      <c r="G210" s="58">
        <f t="shared" si="41"/>
        <v>0</v>
      </c>
      <c r="H210" s="58">
        <f>IF(E210="",0,IFERROR(VLOOKUP(E210,档案费管理台账!$D$4:$H$1000,5,0),0))</f>
        <v>0</v>
      </c>
      <c r="I210" s="57"/>
      <c r="J210" s="57"/>
      <c r="K210" s="57"/>
      <c r="L210" s="57"/>
      <c r="M210" s="58" t="str">
        <f t="shared" si="42"/>
        <v/>
      </c>
      <c r="N210" s="102"/>
    </row>
    <row r="211" spans="1:14">
      <c r="A211" s="97" t="str">
        <f t="shared" si="39"/>
        <v/>
      </c>
      <c r="B211" s="98" t="str">
        <f t="shared" si="40"/>
        <v/>
      </c>
      <c r="C211" s="99"/>
      <c r="D211" s="137"/>
      <c r="E211" s="100"/>
      <c r="F211" s="57"/>
      <c r="G211" s="58">
        <f t="shared" si="41"/>
        <v>0</v>
      </c>
      <c r="H211" s="58">
        <f>IF(E211="",0,IFERROR(VLOOKUP(E211,档案费管理台账!$D$4:$H$1000,5,0),0))</f>
        <v>0</v>
      </c>
      <c r="I211" s="57"/>
      <c r="J211" s="57"/>
      <c r="K211" s="57"/>
      <c r="L211" s="57"/>
      <c r="M211" s="58" t="str">
        <f t="shared" si="42"/>
        <v/>
      </c>
      <c r="N211" s="102"/>
    </row>
    <row r="212" spans="1:14">
      <c r="A212" s="97" t="str">
        <f t="shared" si="39"/>
        <v/>
      </c>
      <c r="B212" s="98" t="str">
        <f t="shared" si="40"/>
        <v/>
      </c>
      <c r="C212" s="99"/>
      <c r="D212" s="137"/>
      <c r="E212" s="100"/>
      <c r="F212" s="57"/>
      <c r="G212" s="58">
        <f t="shared" si="41"/>
        <v>0</v>
      </c>
      <c r="H212" s="58">
        <f>IF(E212="",0,IFERROR(VLOOKUP(E212,档案费管理台账!$D$4:$H$1000,5,0),0))</f>
        <v>0</v>
      </c>
      <c r="I212" s="57"/>
      <c r="J212" s="57"/>
      <c r="K212" s="57"/>
      <c r="L212" s="57"/>
      <c r="M212" s="58" t="str">
        <f t="shared" si="42"/>
        <v/>
      </c>
      <c r="N212" s="102"/>
    </row>
    <row r="213" spans="1:14">
      <c r="A213" s="97" t="str">
        <f t="shared" si="39"/>
        <v/>
      </c>
      <c r="B213" s="98" t="str">
        <f t="shared" si="40"/>
        <v/>
      </c>
      <c r="C213" s="99"/>
      <c r="D213" s="137"/>
      <c r="E213" s="100"/>
      <c r="F213" s="57"/>
      <c r="G213" s="58">
        <f t="shared" si="41"/>
        <v>0</v>
      </c>
      <c r="H213" s="58">
        <f>IF(E213="",0,IFERROR(VLOOKUP(E213,档案费管理台账!$D$4:$H$1000,5,0),0))</f>
        <v>0</v>
      </c>
      <c r="I213" s="57"/>
      <c r="J213" s="57"/>
      <c r="K213" s="57"/>
      <c r="L213" s="57"/>
      <c r="M213" s="58" t="str">
        <f t="shared" si="42"/>
        <v/>
      </c>
      <c r="N213" s="102"/>
    </row>
    <row r="214" spans="1:14">
      <c r="A214" s="97" t="str">
        <f t="shared" si="39"/>
        <v/>
      </c>
      <c r="B214" s="98" t="str">
        <f t="shared" si="40"/>
        <v/>
      </c>
      <c r="C214" s="99"/>
      <c r="D214" s="137"/>
      <c r="E214" s="100"/>
      <c r="F214" s="57"/>
      <c r="G214" s="58">
        <f t="shared" si="41"/>
        <v>0</v>
      </c>
      <c r="H214" s="58">
        <f>IF(E214="",0,IFERROR(VLOOKUP(E214,档案费管理台账!$D$4:$H$1000,5,0),0))</f>
        <v>0</v>
      </c>
      <c r="I214" s="57"/>
      <c r="J214" s="57"/>
      <c r="K214" s="57"/>
      <c r="L214" s="57"/>
      <c r="M214" s="58" t="str">
        <f t="shared" si="42"/>
        <v/>
      </c>
      <c r="N214" s="102"/>
    </row>
    <row r="215" spans="1:14">
      <c r="A215" s="97" t="str">
        <f t="shared" si="39"/>
        <v/>
      </c>
      <c r="B215" s="98" t="str">
        <f t="shared" si="40"/>
        <v/>
      </c>
      <c r="C215" s="99"/>
      <c r="D215" s="137"/>
      <c r="E215" s="100"/>
      <c r="F215" s="57"/>
      <c r="G215" s="58">
        <f t="shared" si="41"/>
        <v>0</v>
      </c>
      <c r="H215" s="58">
        <f>IF(E215="",0,IFERROR(VLOOKUP(E215,档案费管理台账!$D$4:$H$1000,5,0),0))</f>
        <v>0</v>
      </c>
      <c r="I215" s="57"/>
      <c r="J215" s="57"/>
      <c r="K215" s="57"/>
      <c r="L215" s="57"/>
      <c r="M215" s="58" t="str">
        <f t="shared" si="42"/>
        <v/>
      </c>
      <c r="N215" s="102"/>
    </row>
    <row r="216" spans="1:14">
      <c r="A216" s="97" t="str">
        <f t="shared" si="39"/>
        <v/>
      </c>
      <c r="B216" s="98" t="str">
        <f t="shared" si="40"/>
        <v/>
      </c>
      <c r="C216" s="99"/>
      <c r="D216" s="137"/>
      <c r="E216" s="100"/>
      <c r="F216" s="57"/>
      <c r="G216" s="58">
        <f t="shared" si="41"/>
        <v>0</v>
      </c>
      <c r="H216" s="58">
        <f>IF(E216="",0,IFERROR(VLOOKUP(E216,档案费管理台账!$D$4:$H$1000,5,0),0))</f>
        <v>0</v>
      </c>
      <c r="I216" s="57"/>
      <c r="J216" s="57"/>
      <c r="K216" s="57"/>
      <c r="L216" s="57"/>
      <c r="M216" s="58" t="str">
        <f t="shared" si="42"/>
        <v/>
      </c>
      <c r="N216" s="102"/>
    </row>
    <row r="217" spans="1:14">
      <c r="A217" s="97" t="str">
        <f t="shared" si="39"/>
        <v/>
      </c>
      <c r="B217" s="98" t="str">
        <f t="shared" si="40"/>
        <v/>
      </c>
      <c r="C217" s="99"/>
      <c r="D217" s="137"/>
      <c r="E217" s="100"/>
      <c r="F217" s="57"/>
      <c r="G217" s="58">
        <f t="shared" si="41"/>
        <v>0</v>
      </c>
      <c r="H217" s="58">
        <f>IF(E217="",0,IFERROR(VLOOKUP(E217,档案费管理台账!$D$4:$H$1000,5,0),0))</f>
        <v>0</v>
      </c>
      <c r="I217" s="57"/>
      <c r="J217" s="57"/>
      <c r="K217" s="57"/>
      <c r="L217" s="57"/>
      <c r="M217" s="58" t="str">
        <f t="shared" si="42"/>
        <v/>
      </c>
      <c r="N217" s="102"/>
    </row>
    <row r="218" spans="1:14">
      <c r="A218" s="97" t="str">
        <f t="shared" si="39"/>
        <v/>
      </c>
      <c r="B218" s="98" t="str">
        <f t="shared" si="40"/>
        <v/>
      </c>
      <c r="C218" s="99"/>
      <c r="D218" s="137"/>
      <c r="E218" s="100"/>
      <c r="F218" s="57"/>
      <c r="G218" s="58">
        <f t="shared" si="41"/>
        <v>0</v>
      </c>
      <c r="H218" s="58">
        <f>IF(E218="",0,IFERROR(VLOOKUP(E218,档案费管理台账!$D$4:$H$1000,5,0),0))</f>
        <v>0</v>
      </c>
      <c r="I218" s="57"/>
      <c r="J218" s="57"/>
      <c r="K218" s="57"/>
      <c r="L218" s="57"/>
      <c r="M218" s="58" t="str">
        <f t="shared" si="42"/>
        <v/>
      </c>
      <c r="N218" s="102"/>
    </row>
    <row r="219" spans="1:14">
      <c r="A219" s="97" t="str">
        <f t="shared" si="39"/>
        <v/>
      </c>
      <c r="B219" s="98" t="str">
        <f t="shared" si="40"/>
        <v/>
      </c>
      <c r="C219" s="99"/>
      <c r="D219" s="137"/>
      <c r="E219" s="100"/>
      <c r="F219" s="57"/>
      <c r="G219" s="58">
        <f t="shared" si="41"/>
        <v>0</v>
      </c>
      <c r="H219" s="58">
        <f>IF(E219="",0,IFERROR(VLOOKUP(E219,档案费管理台账!$D$4:$H$1000,5,0),0))</f>
        <v>0</v>
      </c>
      <c r="I219" s="57"/>
      <c r="J219" s="57"/>
      <c r="K219" s="57"/>
      <c r="L219" s="57"/>
      <c r="M219" s="58" t="str">
        <f t="shared" si="42"/>
        <v/>
      </c>
      <c r="N219" s="102"/>
    </row>
    <row r="220" spans="1:14">
      <c r="A220" s="97" t="str">
        <f t="shared" si="39"/>
        <v/>
      </c>
      <c r="B220" s="98" t="str">
        <f t="shared" si="40"/>
        <v/>
      </c>
      <c r="C220" s="99"/>
      <c r="D220" s="137"/>
      <c r="E220" s="100"/>
      <c r="F220" s="57"/>
      <c r="G220" s="58">
        <f t="shared" si="41"/>
        <v>0</v>
      </c>
      <c r="H220" s="58">
        <f>IF(E220="",0,IFERROR(VLOOKUP(E220,档案费管理台账!$D$4:$H$1000,5,0),0))</f>
        <v>0</v>
      </c>
      <c r="I220" s="57"/>
      <c r="J220" s="57"/>
      <c r="K220" s="57"/>
      <c r="L220" s="57"/>
      <c r="M220" s="58" t="str">
        <f t="shared" si="42"/>
        <v/>
      </c>
      <c r="N220" s="102"/>
    </row>
    <row r="221" spans="1:14">
      <c r="A221" s="97" t="str">
        <f t="shared" si="39"/>
        <v/>
      </c>
      <c r="B221" s="98" t="str">
        <f t="shared" si="40"/>
        <v/>
      </c>
      <c r="C221" s="99"/>
      <c r="D221" s="137"/>
      <c r="E221" s="100"/>
      <c r="F221" s="57"/>
      <c r="G221" s="58">
        <f t="shared" si="41"/>
        <v>0</v>
      </c>
      <c r="H221" s="58">
        <f>IF(E221="",0,IFERROR(VLOOKUP(E221,档案费管理台账!$D$4:$H$1000,5,0),0))</f>
        <v>0</v>
      </c>
      <c r="I221" s="57"/>
      <c r="J221" s="57"/>
      <c r="K221" s="57"/>
      <c r="L221" s="57"/>
      <c r="M221" s="58" t="str">
        <f t="shared" si="42"/>
        <v/>
      </c>
      <c r="N221" s="102"/>
    </row>
    <row r="222" spans="1:14">
      <c r="A222" s="97" t="str">
        <f t="shared" si="39"/>
        <v/>
      </c>
      <c r="B222" s="98" t="str">
        <f t="shared" si="40"/>
        <v/>
      </c>
      <c r="C222" s="99"/>
      <c r="D222" s="137"/>
      <c r="E222" s="100"/>
      <c r="F222" s="57"/>
      <c r="G222" s="58">
        <f t="shared" si="41"/>
        <v>0</v>
      </c>
      <c r="H222" s="58">
        <f>IF(E222="",0,IFERROR(VLOOKUP(E222,档案费管理台账!$D$4:$H$1000,5,0),0))</f>
        <v>0</v>
      </c>
      <c r="I222" s="57"/>
      <c r="J222" s="57"/>
      <c r="K222" s="57"/>
      <c r="L222" s="57"/>
      <c r="M222" s="58" t="str">
        <f t="shared" si="42"/>
        <v/>
      </c>
      <c r="N222" s="102"/>
    </row>
    <row r="223" spans="1:14">
      <c r="A223" s="97" t="str">
        <f t="shared" si="39"/>
        <v/>
      </c>
      <c r="B223" s="98" t="str">
        <f t="shared" si="40"/>
        <v/>
      </c>
      <c r="C223" s="99"/>
      <c r="D223" s="137"/>
      <c r="E223" s="100"/>
      <c r="F223" s="57"/>
      <c r="G223" s="58">
        <f t="shared" si="41"/>
        <v>0</v>
      </c>
      <c r="H223" s="58">
        <f>IF(E223="",0,IFERROR(VLOOKUP(E223,档案费管理台账!$D$4:$H$1000,5,0),0))</f>
        <v>0</v>
      </c>
      <c r="I223" s="57"/>
      <c r="J223" s="57"/>
      <c r="K223" s="57"/>
      <c r="L223" s="57"/>
      <c r="M223" s="58" t="str">
        <f t="shared" si="42"/>
        <v/>
      </c>
      <c r="N223" s="102"/>
    </row>
    <row r="224" spans="1:14">
      <c r="A224" s="97" t="str">
        <f t="shared" si="39"/>
        <v/>
      </c>
      <c r="B224" s="98" t="str">
        <f t="shared" si="40"/>
        <v/>
      </c>
      <c r="C224" s="99"/>
      <c r="D224" s="137"/>
      <c r="E224" s="100"/>
      <c r="F224" s="57"/>
      <c r="G224" s="58">
        <f t="shared" si="41"/>
        <v>0</v>
      </c>
      <c r="H224" s="58">
        <f>IF(E224="",0,IFERROR(VLOOKUP(E224,档案费管理台账!$D$4:$H$1000,5,0),0))</f>
        <v>0</v>
      </c>
      <c r="I224" s="57"/>
      <c r="J224" s="57"/>
      <c r="K224" s="57"/>
      <c r="L224" s="57"/>
      <c r="M224" s="58" t="str">
        <f t="shared" si="42"/>
        <v/>
      </c>
      <c r="N224" s="102"/>
    </row>
    <row r="225" spans="1:14">
      <c r="A225" s="97" t="str">
        <f t="shared" si="39"/>
        <v/>
      </c>
      <c r="B225" s="98" t="str">
        <f t="shared" si="40"/>
        <v/>
      </c>
      <c r="C225" s="99"/>
      <c r="D225" s="137"/>
      <c r="E225" s="100"/>
      <c r="F225" s="57"/>
      <c r="G225" s="58">
        <f t="shared" si="41"/>
        <v>0</v>
      </c>
      <c r="H225" s="58">
        <f>IF(E225="",0,IFERROR(VLOOKUP(E225,档案费管理台账!$D$4:$H$1000,5,0),0))</f>
        <v>0</v>
      </c>
      <c r="I225" s="57"/>
      <c r="J225" s="57"/>
      <c r="K225" s="57"/>
      <c r="L225" s="57"/>
      <c r="M225" s="58" t="str">
        <f t="shared" si="42"/>
        <v/>
      </c>
      <c r="N225" s="102"/>
    </row>
    <row r="226" spans="1:14">
      <c r="A226" s="97" t="str">
        <f t="shared" si="39"/>
        <v/>
      </c>
      <c r="B226" s="98" t="str">
        <f t="shared" si="40"/>
        <v/>
      </c>
      <c r="C226" s="99"/>
      <c r="D226" s="137"/>
      <c r="E226" s="100"/>
      <c r="F226" s="57"/>
      <c r="G226" s="58">
        <f t="shared" si="41"/>
        <v>0</v>
      </c>
      <c r="H226" s="58">
        <f>IF(E226="",0,IFERROR(VLOOKUP(E226,档案费管理台账!$D$4:$H$1000,5,0),0))</f>
        <v>0</v>
      </c>
      <c r="I226" s="57"/>
      <c r="J226" s="57"/>
      <c r="K226" s="57"/>
      <c r="L226" s="57"/>
      <c r="M226" s="58" t="str">
        <f t="shared" si="42"/>
        <v/>
      </c>
      <c r="N226" s="102"/>
    </row>
    <row r="227" spans="1:14">
      <c r="A227" s="97" t="str">
        <f t="shared" si="39"/>
        <v/>
      </c>
      <c r="B227" s="98" t="str">
        <f t="shared" si="40"/>
        <v/>
      </c>
      <c r="C227" s="99"/>
      <c r="D227" s="137"/>
      <c r="E227" s="100"/>
      <c r="F227" s="57"/>
      <c r="G227" s="58">
        <f t="shared" si="41"/>
        <v>0</v>
      </c>
      <c r="H227" s="58">
        <f>IF(E227="",0,IFERROR(VLOOKUP(E227,档案费管理台账!$D$4:$H$1000,5,0),0))</f>
        <v>0</v>
      </c>
      <c r="I227" s="57"/>
      <c r="J227" s="57"/>
      <c r="K227" s="57"/>
      <c r="L227" s="57"/>
      <c r="M227" s="58" t="str">
        <f t="shared" si="42"/>
        <v/>
      </c>
      <c r="N227" s="102"/>
    </row>
    <row r="228" spans="1:14">
      <c r="A228" s="97" t="str">
        <f t="shared" si="39"/>
        <v/>
      </c>
      <c r="B228" s="98" t="str">
        <f t="shared" si="40"/>
        <v/>
      </c>
      <c r="C228" s="99"/>
      <c r="D228" s="137"/>
      <c r="E228" s="100"/>
      <c r="F228" s="57"/>
      <c r="G228" s="58">
        <f t="shared" si="41"/>
        <v>0</v>
      </c>
      <c r="H228" s="58">
        <f>IF(E228="",0,IFERROR(VLOOKUP(E228,档案费管理台账!$D$4:$H$1000,5,0),0))</f>
        <v>0</v>
      </c>
      <c r="I228" s="57"/>
      <c r="J228" s="57"/>
      <c r="K228" s="57"/>
      <c r="L228" s="57"/>
      <c r="M228" s="58" t="str">
        <f t="shared" si="42"/>
        <v/>
      </c>
      <c r="N228" s="102"/>
    </row>
    <row r="229" spans="1:14">
      <c r="A229" s="97" t="str">
        <f t="shared" si="39"/>
        <v/>
      </c>
      <c r="B229" s="98" t="str">
        <f t="shared" si="40"/>
        <v/>
      </c>
      <c r="C229" s="99"/>
      <c r="D229" s="137"/>
      <c r="E229" s="100"/>
      <c r="F229" s="57"/>
      <c r="G229" s="58">
        <f t="shared" si="41"/>
        <v>0</v>
      </c>
      <c r="H229" s="58">
        <f>IF(E229="",0,IFERROR(VLOOKUP(E229,档案费管理台账!$D$4:$H$1000,5,0),0))</f>
        <v>0</v>
      </c>
      <c r="I229" s="57"/>
      <c r="J229" s="57"/>
      <c r="K229" s="57"/>
      <c r="L229" s="57"/>
      <c r="M229" s="58" t="str">
        <f t="shared" si="42"/>
        <v/>
      </c>
      <c r="N229" s="102"/>
    </row>
    <row r="230" spans="1:14">
      <c r="A230" s="97" t="str">
        <f t="shared" si="39"/>
        <v/>
      </c>
      <c r="B230" s="98" t="str">
        <f t="shared" si="40"/>
        <v/>
      </c>
      <c r="C230" s="99"/>
      <c r="D230" s="137"/>
      <c r="E230" s="100"/>
      <c r="F230" s="57"/>
      <c r="G230" s="58">
        <f t="shared" si="41"/>
        <v>0</v>
      </c>
      <c r="H230" s="58">
        <f>IF(E230="",0,IFERROR(VLOOKUP(E230,档案费管理台账!$D$4:$H$1000,5,0),0))</f>
        <v>0</v>
      </c>
      <c r="I230" s="57"/>
      <c r="J230" s="57"/>
      <c r="K230" s="57"/>
      <c r="L230" s="57"/>
      <c r="M230" s="58" t="str">
        <f t="shared" si="42"/>
        <v/>
      </c>
      <c r="N230" s="102"/>
    </row>
    <row r="231" spans="1:14">
      <c r="A231" s="97" t="str">
        <f t="shared" si="39"/>
        <v/>
      </c>
      <c r="B231" s="98" t="str">
        <f t="shared" si="40"/>
        <v/>
      </c>
      <c r="C231" s="99"/>
      <c r="D231" s="137"/>
      <c r="E231" s="100"/>
      <c r="F231" s="57"/>
      <c r="G231" s="58">
        <f t="shared" si="41"/>
        <v>0</v>
      </c>
      <c r="H231" s="58">
        <f>IF(E231="",0,IFERROR(VLOOKUP(E231,档案费管理台账!$D$4:$H$1000,5,0),0))</f>
        <v>0</v>
      </c>
      <c r="I231" s="57"/>
      <c r="J231" s="57"/>
      <c r="K231" s="57"/>
      <c r="L231" s="57"/>
      <c r="M231" s="58" t="str">
        <f t="shared" si="42"/>
        <v/>
      </c>
      <c r="N231" s="102"/>
    </row>
    <row r="232" spans="1:14">
      <c r="A232" s="97" t="str">
        <f t="shared" si="39"/>
        <v/>
      </c>
      <c r="B232" s="98" t="str">
        <f t="shared" si="40"/>
        <v/>
      </c>
      <c r="C232" s="99"/>
      <c r="D232" s="137"/>
      <c r="E232" s="100"/>
      <c r="F232" s="57"/>
      <c r="G232" s="58">
        <f t="shared" si="41"/>
        <v>0</v>
      </c>
      <c r="H232" s="58">
        <f>IF(E232="",0,IFERROR(VLOOKUP(E232,档案费管理台账!$D$4:$H$1000,5,0),0))</f>
        <v>0</v>
      </c>
      <c r="I232" s="57"/>
      <c r="J232" s="57"/>
      <c r="K232" s="57"/>
      <c r="L232" s="57"/>
      <c r="M232" s="58" t="str">
        <f t="shared" si="42"/>
        <v/>
      </c>
      <c r="N232" s="102"/>
    </row>
    <row r="233" spans="1:14">
      <c r="A233" s="97" t="str">
        <f t="shared" si="39"/>
        <v/>
      </c>
      <c r="B233" s="98" t="str">
        <f t="shared" si="40"/>
        <v/>
      </c>
      <c r="C233" s="99"/>
      <c r="D233" s="137"/>
      <c r="E233" s="100"/>
      <c r="F233" s="57"/>
      <c r="G233" s="58">
        <f t="shared" si="41"/>
        <v>0</v>
      </c>
      <c r="H233" s="58">
        <f>IF(E233="",0,IFERROR(VLOOKUP(E233,档案费管理台账!$D$4:$H$1000,5,0),0))</f>
        <v>0</v>
      </c>
      <c r="I233" s="57"/>
      <c r="J233" s="57"/>
      <c r="K233" s="57"/>
      <c r="L233" s="57"/>
      <c r="M233" s="58" t="str">
        <f t="shared" si="42"/>
        <v/>
      </c>
      <c r="N233" s="102"/>
    </row>
    <row r="234" spans="1:14">
      <c r="A234" s="97" t="str">
        <f t="shared" si="39"/>
        <v/>
      </c>
      <c r="B234" s="98" t="str">
        <f t="shared" si="40"/>
        <v/>
      </c>
      <c r="C234" s="99"/>
      <c r="D234" s="137"/>
      <c r="E234" s="100"/>
      <c r="F234" s="57"/>
      <c r="G234" s="58">
        <f t="shared" si="41"/>
        <v>0</v>
      </c>
      <c r="H234" s="58">
        <f>IF(E234="",0,IFERROR(VLOOKUP(E234,档案费管理台账!$D$4:$H$1000,5,0),0))</f>
        <v>0</v>
      </c>
      <c r="I234" s="57"/>
      <c r="J234" s="57"/>
      <c r="K234" s="57"/>
      <c r="L234" s="57"/>
      <c r="M234" s="58" t="str">
        <f t="shared" si="42"/>
        <v/>
      </c>
      <c r="N234" s="102"/>
    </row>
    <row r="235" spans="1:14">
      <c r="A235" s="97" t="str">
        <f t="shared" si="39"/>
        <v/>
      </c>
      <c r="B235" s="98" t="str">
        <f t="shared" si="40"/>
        <v/>
      </c>
      <c r="C235" s="99"/>
      <c r="D235" s="137"/>
      <c r="E235" s="100"/>
      <c r="F235" s="57"/>
      <c r="G235" s="58">
        <f t="shared" si="41"/>
        <v>0</v>
      </c>
      <c r="H235" s="58">
        <f>IF(E235="",0,IFERROR(VLOOKUP(E235,档案费管理台账!$D$4:$H$1000,5,0),0))</f>
        <v>0</v>
      </c>
      <c r="I235" s="57"/>
      <c r="J235" s="57"/>
      <c r="K235" s="57"/>
      <c r="L235" s="57"/>
      <c r="M235" s="58" t="str">
        <f t="shared" si="42"/>
        <v/>
      </c>
      <c r="N235" s="102"/>
    </row>
    <row r="236" spans="1:14">
      <c r="A236" s="97" t="str">
        <f t="shared" ref="A236:A299" si="43">IF(D236="","",ROW()-42)</f>
        <v/>
      </c>
      <c r="B236" s="98" t="str">
        <f t="shared" ref="B236:B299" si="44">IF(C236="","",MONTH(C236)&amp;"月")</f>
        <v/>
      </c>
      <c r="C236" s="99"/>
      <c r="D236" s="137"/>
      <c r="E236" s="100"/>
      <c r="F236" s="57"/>
      <c r="G236" s="58">
        <f t="shared" si="41"/>
        <v>0</v>
      </c>
      <c r="H236" s="58">
        <f>IF(E236="",0,IFERROR(VLOOKUP(E236,档案费管理台账!$D$4:$H$1000,5,0),0))</f>
        <v>0</v>
      </c>
      <c r="I236" s="57"/>
      <c r="J236" s="57"/>
      <c r="K236" s="57"/>
      <c r="L236" s="57"/>
      <c r="M236" s="58" t="str">
        <f t="shared" si="42"/>
        <v/>
      </c>
      <c r="N236" s="102"/>
    </row>
    <row r="237" spans="1:14">
      <c r="A237" s="97" t="str">
        <f t="shared" si="43"/>
        <v/>
      </c>
      <c r="B237" s="98" t="str">
        <f t="shared" si="44"/>
        <v/>
      </c>
      <c r="C237" s="99"/>
      <c r="D237" s="137"/>
      <c r="E237" s="100"/>
      <c r="F237" s="57"/>
      <c r="G237" s="58">
        <f t="shared" ref="G237:G300" si="45">IF(F237="",0,F237*$K$41)</f>
        <v>0</v>
      </c>
      <c r="H237" s="58">
        <f>IF(E237="",0,IFERROR(VLOOKUP(E237,档案费管理台账!$D$4:$H$1000,5,0),0))</f>
        <v>0</v>
      </c>
      <c r="I237" s="57"/>
      <c r="J237" s="57"/>
      <c r="K237" s="57"/>
      <c r="L237" s="57"/>
      <c r="M237" s="58" t="str">
        <f t="shared" ref="M237:M300" si="46">IF(C237="","",ROUND(M236+G237-I237-J237-K237-L237-H237,2))</f>
        <v/>
      </c>
      <c r="N237" s="102"/>
    </row>
    <row r="238" spans="1:14">
      <c r="A238" s="97" t="str">
        <f t="shared" si="43"/>
        <v/>
      </c>
      <c r="B238" s="98" t="str">
        <f t="shared" si="44"/>
        <v/>
      </c>
      <c r="C238" s="99"/>
      <c r="D238" s="137"/>
      <c r="E238" s="100"/>
      <c r="F238" s="57"/>
      <c r="G238" s="58">
        <f t="shared" si="45"/>
        <v>0</v>
      </c>
      <c r="H238" s="58">
        <f>IF(E238="",0,IFERROR(VLOOKUP(E238,档案费管理台账!$D$4:$H$1000,5,0),0))</f>
        <v>0</v>
      </c>
      <c r="I238" s="57"/>
      <c r="J238" s="57"/>
      <c r="K238" s="57"/>
      <c r="L238" s="57"/>
      <c r="M238" s="58" t="str">
        <f t="shared" si="46"/>
        <v/>
      </c>
      <c r="N238" s="102"/>
    </row>
    <row r="239" spans="1:14">
      <c r="A239" s="97" t="str">
        <f t="shared" si="43"/>
        <v/>
      </c>
      <c r="B239" s="98" t="str">
        <f t="shared" si="44"/>
        <v/>
      </c>
      <c r="C239" s="99"/>
      <c r="D239" s="137"/>
      <c r="E239" s="100"/>
      <c r="F239" s="57"/>
      <c r="G239" s="58">
        <f t="shared" si="45"/>
        <v>0</v>
      </c>
      <c r="H239" s="58">
        <f>IF(E239="",0,IFERROR(VLOOKUP(E239,档案费管理台账!$D$4:$H$1000,5,0),0))</f>
        <v>0</v>
      </c>
      <c r="I239" s="57"/>
      <c r="J239" s="57"/>
      <c r="K239" s="57"/>
      <c r="L239" s="57"/>
      <c r="M239" s="58" t="str">
        <f t="shared" si="46"/>
        <v/>
      </c>
      <c r="N239" s="102"/>
    </row>
    <row r="240" spans="1:14">
      <c r="A240" s="97" t="str">
        <f t="shared" si="43"/>
        <v/>
      </c>
      <c r="B240" s="98" t="str">
        <f t="shared" si="44"/>
        <v/>
      </c>
      <c r="C240" s="99"/>
      <c r="D240" s="137"/>
      <c r="E240" s="100"/>
      <c r="F240" s="57"/>
      <c r="G240" s="58">
        <f t="shared" si="45"/>
        <v>0</v>
      </c>
      <c r="H240" s="58">
        <f>IF(E240="",0,IFERROR(VLOOKUP(E240,档案费管理台账!$D$4:$H$1000,5,0),0))</f>
        <v>0</v>
      </c>
      <c r="I240" s="57"/>
      <c r="J240" s="57"/>
      <c r="K240" s="57"/>
      <c r="L240" s="57"/>
      <c r="M240" s="58" t="str">
        <f t="shared" si="46"/>
        <v/>
      </c>
      <c r="N240" s="102"/>
    </row>
    <row r="241" spans="1:14">
      <c r="A241" s="97" t="str">
        <f t="shared" si="43"/>
        <v/>
      </c>
      <c r="B241" s="98" t="str">
        <f t="shared" si="44"/>
        <v/>
      </c>
      <c r="C241" s="99"/>
      <c r="D241" s="137"/>
      <c r="E241" s="100"/>
      <c r="F241" s="57"/>
      <c r="G241" s="58">
        <f t="shared" si="45"/>
        <v>0</v>
      </c>
      <c r="H241" s="58">
        <f>IF(E241="",0,IFERROR(VLOOKUP(E241,档案费管理台账!$D$4:$H$1000,5,0),0))</f>
        <v>0</v>
      </c>
      <c r="I241" s="57"/>
      <c r="J241" s="57"/>
      <c r="K241" s="57"/>
      <c r="L241" s="57"/>
      <c r="M241" s="58" t="str">
        <f t="shared" si="46"/>
        <v/>
      </c>
      <c r="N241" s="102"/>
    </row>
    <row r="242" spans="1:14">
      <c r="A242" s="97" t="str">
        <f t="shared" si="43"/>
        <v/>
      </c>
      <c r="B242" s="98" t="str">
        <f t="shared" si="44"/>
        <v/>
      </c>
      <c r="C242" s="99"/>
      <c r="D242" s="137"/>
      <c r="E242" s="100"/>
      <c r="F242" s="57"/>
      <c r="G242" s="58">
        <f t="shared" si="45"/>
        <v>0</v>
      </c>
      <c r="H242" s="58">
        <f>IF(E242="",0,IFERROR(VLOOKUP(E242,档案费管理台账!$D$4:$H$1000,5,0),0))</f>
        <v>0</v>
      </c>
      <c r="I242" s="57"/>
      <c r="J242" s="57"/>
      <c r="K242" s="57"/>
      <c r="L242" s="57"/>
      <c r="M242" s="58" t="str">
        <f t="shared" si="46"/>
        <v/>
      </c>
      <c r="N242" s="102"/>
    </row>
    <row r="243" spans="1:14">
      <c r="A243" s="97" t="str">
        <f t="shared" si="43"/>
        <v/>
      </c>
      <c r="B243" s="98" t="str">
        <f t="shared" si="44"/>
        <v/>
      </c>
      <c r="C243" s="99"/>
      <c r="D243" s="137"/>
      <c r="E243" s="100"/>
      <c r="F243" s="57"/>
      <c r="G243" s="58">
        <f t="shared" si="45"/>
        <v>0</v>
      </c>
      <c r="H243" s="58">
        <f>IF(E243="",0,IFERROR(VLOOKUP(E243,档案费管理台账!$D$4:$H$1000,5,0),0))</f>
        <v>0</v>
      </c>
      <c r="I243" s="57"/>
      <c r="J243" s="57"/>
      <c r="K243" s="57"/>
      <c r="L243" s="57"/>
      <c r="M243" s="58" t="str">
        <f t="shared" si="46"/>
        <v/>
      </c>
      <c r="N243" s="102"/>
    </row>
    <row r="244" spans="1:14">
      <c r="A244" s="97" t="str">
        <f t="shared" si="43"/>
        <v/>
      </c>
      <c r="B244" s="98" t="str">
        <f t="shared" si="44"/>
        <v/>
      </c>
      <c r="C244" s="99"/>
      <c r="D244" s="137"/>
      <c r="E244" s="100"/>
      <c r="F244" s="57"/>
      <c r="G244" s="58">
        <f t="shared" si="45"/>
        <v>0</v>
      </c>
      <c r="H244" s="58">
        <f>IF(E244="",0,IFERROR(VLOOKUP(E244,档案费管理台账!$D$4:$H$1000,5,0),0))</f>
        <v>0</v>
      </c>
      <c r="I244" s="57"/>
      <c r="J244" s="57"/>
      <c r="K244" s="57"/>
      <c r="L244" s="57"/>
      <c r="M244" s="58" t="str">
        <f t="shared" si="46"/>
        <v/>
      </c>
      <c r="N244" s="102"/>
    </row>
    <row r="245" spans="1:14">
      <c r="A245" s="97" t="str">
        <f t="shared" si="43"/>
        <v/>
      </c>
      <c r="B245" s="98" t="str">
        <f t="shared" si="44"/>
        <v/>
      </c>
      <c r="C245" s="99"/>
      <c r="D245" s="137"/>
      <c r="E245" s="100"/>
      <c r="F245" s="57"/>
      <c r="G245" s="58">
        <f t="shared" si="45"/>
        <v>0</v>
      </c>
      <c r="H245" s="58">
        <f>IF(E245="",0,IFERROR(VLOOKUP(E245,档案费管理台账!$D$4:$H$1000,5,0),0))</f>
        <v>0</v>
      </c>
      <c r="I245" s="57"/>
      <c r="J245" s="57"/>
      <c r="K245" s="57"/>
      <c r="L245" s="57"/>
      <c r="M245" s="58" t="str">
        <f t="shared" si="46"/>
        <v/>
      </c>
      <c r="N245" s="102"/>
    </row>
    <row r="246" spans="1:14">
      <c r="A246" s="97" t="str">
        <f t="shared" si="43"/>
        <v/>
      </c>
      <c r="B246" s="98" t="str">
        <f t="shared" si="44"/>
        <v/>
      </c>
      <c r="C246" s="99"/>
      <c r="D246" s="137"/>
      <c r="E246" s="100"/>
      <c r="F246" s="57"/>
      <c r="G246" s="58">
        <f t="shared" si="45"/>
        <v>0</v>
      </c>
      <c r="H246" s="58">
        <f>IF(E246="",0,IFERROR(VLOOKUP(E246,档案费管理台账!$D$4:$H$1000,5,0),0))</f>
        <v>0</v>
      </c>
      <c r="I246" s="57"/>
      <c r="J246" s="57"/>
      <c r="K246" s="57"/>
      <c r="L246" s="57"/>
      <c r="M246" s="58" t="str">
        <f t="shared" si="46"/>
        <v/>
      </c>
      <c r="N246" s="102"/>
    </row>
    <row r="247" spans="1:14">
      <c r="A247" s="97" t="str">
        <f t="shared" si="43"/>
        <v/>
      </c>
      <c r="B247" s="98" t="str">
        <f t="shared" si="44"/>
        <v/>
      </c>
      <c r="C247" s="99"/>
      <c r="D247" s="137"/>
      <c r="E247" s="100"/>
      <c r="F247" s="57"/>
      <c r="G247" s="58">
        <f t="shared" si="45"/>
        <v>0</v>
      </c>
      <c r="H247" s="58">
        <f>IF(E247="",0,IFERROR(VLOOKUP(E247,档案费管理台账!$D$4:$H$1000,5,0),0))</f>
        <v>0</v>
      </c>
      <c r="I247" s="57"/>
      <c r="J247" s="57"/>
      <c r="K247" s="57"/>
      <c r="L247" s="57"/>
      <c r="M247" s="58" t="str">
        <f t="shared" si="46"/>
        <v/>
      </c>
      <c r="N247" s="102"/>
    </row>
    <row r="248" spans="1:14">
      <c r="A248" s="97" t="str">
        <f t="shared" si="43"/>
        <v/>
      </c>
      <c r="B248" s="98" t="str">
        <f t="shared" si="44"/>
        <v/>
      </c>
      <c r="C248" s="99"/>
      <c r="D248" s="137"/>
      <c r="E248" s="100"/>
      <c r="F248" s="57"/>
      <c r="G248" s="58">
        <f t="shared" si="45"/>
        <v>0</v>
      </c>
      <c r="H248" s="58">
        <f>IF(E248="",0,IFERROR(VLOOKUP(E248,档案费管理台账!$D$4:$H$1000,5,0),0))</f>
        <v>0</v>
      </c>
      <c r="I248" s="57"/>
      <c r="J248" s="57"/>
      <c r="K248" s="57"/>
      <c r="L248" s="57"/>
      <c r="M248" s="58" t="str">
        <f t="shared" si="46"/>
        <v/>
      </c>
      <c r="N248" s="102"/>
    </row>
    <row r="249" spans="1:14">
      <c r="A249" s="97" t="str">
        <f t="shared" si="43"/>
        <v/>
      </c>
      <c r="B249" s="98" t="str">
        <f t="shared" si="44"/>
        <v/>
      </c>
      <c r="C249" s="99"/>
      <c r="D249" s="137"/>
      <c r="E249" s="100"/>
      <c r="F249" s="57"/>
      <c r="G249" s="58">
        <f t="shared" si="45"/>
        <v>0</v>
      </c>
      <c r="H249" s="58">
        <f>IF(E249="",0,IFERROR(VLOOKUP(E249,档案费管理台账!$D$4:$H$1000,5,0),0))</f>
        <v>0</v>
      </c>
      <c r="I249" s="57"/>
      <c r="J249" s="57"/>
      <c r="K249" s="57"/>
      <c r="L249" s="57"/>
      <c r="M249" s="58" t="str">
        <f t="shared" si="46"/>
        <v/>
      </c>
      <c r="N249" s="102"/>
    </row>
    <row r="250" spans="1:14">
      <c r="A250" s="97" t="str">
        <f t="shared" si="43"/>
        <v/>
      </c>
      <c r="B250" s="98" t="str">
        <f t="shared" si="44"/>
        <v/>
      </c>
      <c r="C250" s="99"/>
      <c r="D250" s="137"/>
      <c r="E250" s="100"/>
      <c r="F250" s="57"/>
      <c r="G250" s="58">
        <f t="shared" si="45"/>
        <v>0</v>
      </c>
      <c r="H250" s="58">
        <f>IF(E250="",0,IFERROR(VLOOKUP(E250,档案费管理台账!$D$4:$H$1000,5,0),0))</f>
        <v>0</v>
      </c>
      <c r="I250" s="57"/>
      <c r="J250" s="57"/>
      <c r="K250" s="57"/>
      <c r="L250" s="57"/>
      <c r="M250" s="58" t="str">
        <f t="shared" si="46"/>
        <v/>
      </c>
      <c r="N250" s="102"/>
    </row>
    <row r="251" spans="1:14">
      <c r="A251" s="97" t="str">
        <f t="shared" si="43"/>
        <v/>
      </c>
      <c r="B251" s="98" t="str">
        <f t="shared" si="44"/>
        <v/>
      </c>
      <c r="C251" s="99"/>
      <c r="D251" s="137"/>
      <c r="E251" s="100"/>
      <c r="F251" s="57"/>
      <c r="G251" s="58">
        <f t="shared" si="45"/>
        <v>0</v>
      </c>
      <c r="H251" s="58">
        <f>IF(E251="",0,IFERROR(VLOOKUP(E251,档案费管理台账!$D$4:$H$1000,5,0),0))</f>
        <v>0</v>
      </c>
      <c r="I251" s="57"/>
      <c r="J251" s="57"/>
      <c r="K251" s="57"/>
      <c r="L251" s="57"/>
      <c r="M251" s="58" t="str">
        <f t="shared" si="46"/>
        <v/>
      </c>
      <c r="N251" s="102"/>
    </row>
    <row r="252" spans="1:14">
      <c r="A252" s="97" t="str">
        <f t="shared" si="43"/>
        <v/>
      </c>
      <c r="B252" s="98" t="str">
        <f t="shared" si="44"/>
        <v/>
      </c>
      <c r="C252" s="99"/>
      <c r="D252" s="137"/>
      <c r="E252" s="100"/>
      <c r="F252" s="57"/>
      <c r="G252" s="58">
        <f t="shared" si="45"/>
        <v>0</v>
      </c>
      <c r="H252" s="58">
        <f>IF(E252="",0,IFERROR(VLOOKUP(E252,档案费管理台账!$D$4:$H$1000,5,0),0))</f>
        <v>0</v>
      </c>
      <c r="I252" s="57"/>
      <c r="J252" s="57"/>
      <c r="K252" s="57"/>
      <c r="L252" s="57"/>
      <c r="M252" s="58" t="str">
        <f t="shared" si="46"/>
        <v/>
      </c>
      <c r="N252" s="102"/>
    </row>
    <row r="253" spans="1:14">
      <c r="A253" s="97" t="str">
        <f t="shared" si="43"/>
        <v/>
      </c>
      <c r="B253" s="98" t="str">
        <f t="shared" si="44"/>
        <v/>
      </c>
      <c r="C253" s="99"/>
      <c r="D253" s="137"/>
      <c r="E253" s="100"/>
      <c r="F253" s="57"/>
      <c r="G253" s="58">
        <f t="shared" si="45"/>
        <v>0</v>
      </c>
      <c r="H253" s="58">
        <f>IF(E253="",0,IFERROR(VLOOKUP(E253,档案费管理台账!$D$4:$H$1000,5,0),0))</f>
        <v>0</v>
      </c>
      <c r="I253" s="57"/>
      <c r="J253" s="57"/>
      <c r="K253" s="57"/>
      <c r="L253" s="57"/>
      <c r="M253" s="58" t="str">
        <f t="shared" si="46"/>
        <v/>
      </c>
      <c r="N253" s="102"/>
    </row>
    <row r="254" spans="1:14">
      <c r="A254" s="97" t="str">
        <f t="shared" si="43"/>
        <v/>
      </c>
      <c r="B254" s="98" t="str">
        <f t="shared" si="44"/>
        <v/>
      </c>
      <c r="C254" s="99"/>
      <c r="D254" s="137"/>
      <c r="E254" s="100"/>
      <c r="F254" s="57"/>
      <c r="G254" s="58">
        <f t="shared" si="45"/>
        <v>0</v>
      </c>
      <c r="H254" s="58">
        <f>IF(E254="",0,IFERROR(VLOOKUP(E254,档案费管理台账!$D$4:$H$1000,5,0),0))</f>
        <v>0</v>
      </c>
      <c r="I254" s="57"/>
      <c r="J254" s="57"/>
      <c r="K254" s="57"/>
      <c r="L254" s="57"/>
      <c r="M254" s="58" t="str">
        <f t="shared" si="46"/>
        <v/>
      </c>
      <c r="N254" s="102"/>
    </row>
    <row r="255" spans="1:14">
      <c r="A255" s="97" t="str">
        <f t="shared" si="43"/>
        <v/>
      </c>
      <c r="B255" s="98" t="str">
        <f t="shared" si="44"/>
        <v/>
      </c>
      <c r="C255" s="99"/>
      <c r="D255" s="137"/>
      <c r="E255" s="100"/>
      <c r="F255" s="57"/>
      <c r="G255" s="58">
        <f t="shared" si="45"/>
        <v>0</v>
      </c>
      <c r="H255" s="58">
        <f>IF(E255="",0,IFERROR(VLOOKUP(E255,档案费管理台账!$D$4:$H$1000,5,0),0))</f>
        <v>0</v>
      </c>
      <c r="I255" s="57"/>
      <c r="J255" s="57"/>
      <c r="K255" s="57"/>
      <c r="L255" s="57"/>
      <c r="M255" s="58" t="str">
        <f t="shared" si="46"/>
        <v/>
      </c>
      <c r="N255" s="102"/>
    </row>
    <row r="256" spans="1:14">
      <c r="A256" s="97" t="str">
        <f t="shared" si="43"/>
        <v/>
      </c>
      <c r="B256" s="98" t="str">
        <f t="shared" si="44"/>
        <v/>
      </c>
      <c r="C256" s="99"/>
      <c r="D256" s="137"/>
      <c r="E256" s="100"/>
      <c r="F256" s="57"/>
      <c r="G256" s="58">
        <f t="shared" si="45"/>
        <v>0</v>
      </c>
      <c r="H256" s="58">
        <f>IF(E256="",0,IFERROR(VLOOKUP(E256,档案费管理台账!$D$4:$H$1000,5,0),0))</f>
        <v>0</v>
      </c>
      <c r="I256" s="57"/>
      <c r="J256" s="57"/>
      <c r="K256" s="57"/>
      <c r="L256" s="57"/>
      <c r="M256" s="58" t="str">
        <f t="shared" si="46"/>
        <v/>
      </c>
      <c r="N256" s="102"/>
    </row>
    <row r="257" spans="1:14">
      <c r="A257" s="97" t="str">
        <f t="shared" si="43"/>
        <v/>
      </c>
      <c r="B257" s="98" t="str">
        <f t="shared" si="44"/>
        <v/>
      </c>
      <c r="C257" s="99"/>
      <c r="D257" s="137"/>
      <c r="E257" s="100"/>
      <c r="F257" s="57"/>
      <c r="G257" s="58">
        <f t="shared" si="45"/>
        <v>0</v>
      </c>
      <c r="H257" s="58">
        <f>IF(E257="",0,IFERROR(VLOOKUP(E257,档案费管理台账!$D$4:$H$1000,5,0),0))</f>
        <v>0</v>
      </c>
      <c r="I257" s="57"/>
      <c r="J257" s="57"/>
      <c r="K257" s="57"/>
      <c r="L257" s="57"/>
      <c r="M257" s="58" t="str">
        <f t="shared" si="46"/>
        <v/>
      </c>
      <c r="N257" s="102"/>
    </row>
    <row r="258" spans="1:14">
      <c r="A258" s="97" t="str">
        <f t="shared" si="43"/>
        <v/>
      </c>
      <c r="B258" s="98" t="str">
        <f t="shared" si="44"/>
        <v/>
      </c>
      <c r="C258" s="99"/>
      <c r="D258" s="137"/>
      <c r="E258" s="100"/>
      <c r="F258" s="57"/>
      <c r="G258" s="58">
        <f t="shared" si="45"/>
        <v>0</v>
      </c>
      <c r="H258" s="58">
        <f>IF(E258="",0,IFERROR(VLOOKUP(E258,档案费管理台账!$D$4:$H$1000,5,0),0))</f>
        <v>0</v>
      </c>
      <c r="I258" s="57"/>
      <c r="J258" s="57"/>
      <c r="K258" s="57"/>
      <c r="L258" s="57"/>
      <c r="M258" s="58" t="str">
        <f t="shared" si="46"/>
        <v/>
      </c>
      <c r="N258" s="102"/>
    </row>
    <row r="259" spans="1:14">
      <c r="A259" s="97" t="str">
        <f t="shared" si="43"/>
        <v/>
      </c>
      <c r="B259" s="98" t="str">
        <f t="shared" si="44"/>
        <v/>
      </c>
      <c r="C259" s="99"/>
      <c r="D259" s="137"/>
      <c r="E259" s="100"/>
      <c r="F259" s="57"/>
      <c r="G259" s="58">
        <f t="shared" si="45"/>
        <v>0</v>
      </c>
      <c r="H259" s="58">
        <f>IF(E259="",0,IFERROR(VLOOKUP(E259,档案费管理台账!$D$4:$H$1000,5,0),0))</f>
        <v>0</v>
      </c>
      <c r="I259" s="57"/>
      <c r="J259" s="57"/>
      <c r="K259" s="57"/>
      <c r="L259" s="57"/>
      <c r="M259" s="58" t="str">
        <f t="shared" si="46"/>
        <v/>
      </c>
      <c r="N259" s="102"/>
    </row>
    <row r="260" spans="1:14">
      <c r="A260" s="97" t="str">
        <f t="shared" si="43"/>
        <v/>
      </c>
      <c r="B260" s="98" t="str">
        <f t="shared" si="44"/>
        <v/>
      </c>
      <c r="C260" s="99"/>
      <c r="D260" s="137"/>
      <c r="E260" s="100"/>
      <c r="F260" s="57"/>
      <c r="G260" s="58">
        <f t="shared" si="45"/>
        <v>0</v>
      </c>
      <c r="H260" s="58">
        <f>IF(E260="",0,IFERROR(VLOOKUP(E260,档案费管理台账!$D$4:$H$1000,5,0),0))</f>
        <v>0</v>
      </c>
      <c r="I260" s="57"/>
      <c r="J260" s="57"/>
      <c r="K260" s="57"/>
      <c r="L260" s="57"/>
      <c r="M260" s="58" t="str">
        <f t="shared" si="46"/>
        <v/>
      </c>
      <c r="N260" s="102"/>
    </row>
    <row r="261" spans="1:14">
      <c r="A261" s="97" t="str">
        <f t="shared" si="43"/>
        <v/>
      </c>
      <c r="B261" s="98" t="str">
        <f t="shared" si="44"/>
        <v/>
      </c>
      <c r="C261" s="99"/>
      <c r="D261" s="137"/>
      <c r="E261" s="100"/>
      <c r="F261" s="57"/>
      <c r="G261" s="58">
        <f t="shared" si="45"/>
        <v>0</v>
      </c>
      <c r="H261" s="58">
        <f>IF(E261="",0,IFERROR(VLOOKUP(E261,档案费管理台账!$D$4:$H$1000,5,0),0))</f>
        <v>0</v>
      </c>
      <c r="I261" s="57"/>
      <c r="J261" s="57"/>
      <c r="K261" s="57"/>
      <c r="L261" s="57"/>
      <c r="M261" s="58" t="str">
        <f t="shared" si="46"/>
        <v/>
      </c>
      <c r="N261" s="102"/>
    </row>
    <row r="262" spans="1:14">
      <c r="A262" s="97" t="str">
        <f t="shared" si="43"/>
        <v/>
      </c>
      <c r="B262" s="98" t="str">
        <f t="shared" si="44"/>
        <v/>
      </c>
      <c r="C262" s="99"/>
      <c r="D262" s="137"/>
      <c r="E262" s="100"/>
      <c r="F262" s="57"/>
      <c r="G262" s="58">
        <f t="shared" si="45"/>
        <v>0</v>
      </c>
      <c r="H262" s="58">
        <f>IF(E262="",0,IFERROR(VLOOKUP(E262,档案费管理台账!$D$4:$H$1000,5,0),0))</f>
        <v>0</v>
      </c>
      <c r="I262" s="57"/>
      <c r="J262" s="57"/>
      <c r="K262" s="57"/>
      <c r="L262" s="57"/>
      <c r="M262" s="58" t="str">
        <f t="shared" si="46"/>
        <v/>
      </c>
      <c r="N262" s="102"/>
    </row>
    <row r="263" spans="1:14">
      <c r="A263" s="97" t="str">
        <f t="shared" si="43"/>
        <v/>
      </c>
      <c r="B263" s="98" t="str">
        <f t="shared" si="44"/>
        <v/>
      </c>
      <c r="C263" s="99"/>
      <c r="D263" s="137"/>
      <c r="E263" s="100"/>
      <c r="F263" s="57"/>
      <c r="G263" s="58">
        <f t="shared" si="45"/>
        <v>0</v>
      </c>
      <c r="H263" s="58">
        <f>IF(E263="",0,IFERROR(VLOOKUP(E263,档案费管理台账!$D$4:$H$1000,5,0),0))</f>
        <v>0</v>
      </c>
      <c r="I263" s="57"/>
      <c r="J263" s="57"/>
      <c r="K263" s="57"/>
      <c r="L263" s="57"/>
      <c r="M263" s="58" t="str">
        <f t="shared" si="46"/>
        <v/>
      </c>
      <c r="N263" s="102"/>
    </row>
    <row r="264" spans="1:14">
      <c r="A264" s="97" t="str">
        <f t="shared" si="43"/>
        <v/>
      </c>
      <c r="B264" s="98" t="str">
        <f t="shared" si="44"/>
        <v/>
      </c>
      <c r="C264" s="99"/>
      <c r="D264" s="137"/>
      <c r="E264" s="100"/>
      <c r="F264" s="57"/>
      <c r="G264" s="58">
        <f t="shared" si="45"/>
        <v>0</v>
      </c>
      <c r="H264" s="58">
        <f>IF(E264="",0,IFERROR(VLOOKUP(E264,档案费管理台账!$D$4:$H$1000,5,0),0))</f>
        <v>0</v>
      </c>
      <c r="I264" s="57"/>
      <c r="J264" s="57"/>
      <c r="K264" s="57"/>
      <c r="L264" s="57"/>
      <c r="M264" s="58" t="str">
        <f t="shared" si="46"/>
        <v/>
      </c>
      <c r="N264" s="102"/>
    </row>
    <row r="265" spans="1:14">
      <c r="A265" s="97" t="str">
        <f t="shared" si="43"/>
        <v/>
      </c>
      <c r="B265" s="98" t="str">
        <f t="shared" si="44"/>
        <v/>
      </c>
      <c r="C265" s="99"/>
      <c r="D265" s="137"/>
      <c r="E265" s="100"/>
      <c r="F265" s="57"/>
      <c r="G265" s="58">
        <f t="shared" si="45"/>
        <v>0</v>
      </c>
      <c r="H265" s="58">
        <f>IF(E265="",0,IFERROR(VLOOKUP(E265,档案费管理台账!$D$4:$H$1000,5,0),0))</f>
        <v>0</v>
      </c>
      <c r="I265" s="57"/>
      <c r="J265" s="57"/>
      <c r="K265" s="57"/>
      <c r="L265" s="57"/>
      <c r="M265" s="58" t="str">
        <f t="shared" si="46"/>
        <v/>
      </c>
      <c r="N265" s="102"/>
    </row>
    <row r="266" spans="1:14">
      <c r="A266" s="97" t="str">
        <f t="shared" si="43"/>
        <v/>
      </c>
      <c r="B266" s="98" t="str">
        <f t="shared" si="44"/>
        <v/>
      </c>
      <c r="C266" s="99"/>
      <c r="D266" s="137"/>
      <c r="E266" s="100"/>
      <c r="F266" s="57"/>
      <c r="G266" s="58">
        <f t="shared" si="45"/>
        <v>0</v>
      </c>
      <c r="H266" s="58">
        <f>IF(E266="",0,IFERROR(VLOOKUP(E266,档案费管理台账!$D$4:$H$1000,5,0),0))</f>
        <v>0</v>
      </c>
      <c r="I266" s="57"/>
      <c r="J266" s="57"/>
      <c r="K266" s="57"/>
      <c r="L266" s="57"/>
      <c r="M266" s="58" t="str">
        <f t="shared" si="46"/>
        <v/>
      </c>
      <c r="N266" s="102"/>
    </row>
    <row r="267" spans="1:14">
      <c r="A267" s="97" t="str">
        <f t="shared" si="43"/>
        <v/>
      </c>
      <c r="B267" s="98" t="str">
        <f t="shared" si="44"/>
        <v/>
      </c>
      <c r="C267" s="99"/>
      <c r="D267" s="137"/>
      <c r="E267" s="100"/>
      <c r="F267" s="57"/>
      <c r="G267" s="58">
        <f t="shared" si="45"/>
        <v>0</v>
      </c>
      <c r="H267" s="58">
        <f>IF(E267="",0,IFERROR(VLOOKUP(E267,档案费管理台账!$D$4:$H$1000,5,0),0))</f>
        <v>0</v>
      </c>
      <c r="I267" s="57"/>
      <c r="J267" s="57"/>
      <c r="K267" s="57"/>
      <c r="L267" s="57"/>
      <c r="M267" s="58" t="str">
        <f t="shared" si="46"/>
        <v/>
      </c>
      <c r="N267" s="102"/>
    </row>
    <row r="268" spans="1:14">
      <c r="A268" s="97" t="str">
        <f t="shared" si="43"/>
        <v/>
      </c>
      <c r="B268" s="98" t="str">
        <f t="shared" si="44"/>
        <v/>
      </c>
      <c r="C268" s="99"/>
      <c r="D268" s="137"/>
      <c r="E268" s="100"/>
      <c r="F268" s="57"/>
      <c r="G268" s="58">
        <f t="shared" si="45"/>
        <v>0</v>
      </c>
      <c r="H268" s="58">
        <f>IF(E268="",0,IFERROR(VLOOKUP(E268,档案费管理台账!$D$4:$H$1000,5,0),0))</f>
        <v>0</v>
      </c>
      <c r="I268" s="57"/>
      <c r="J268" s="57"/>
      <c r="K268" s="57"/>
      <c r="L268" s="57"/>
      <c r="M268" s="58" t="str">
        <f t="shared" si="46"/>
        <v/>
      </c>
      <c r="N268" s="102"/>
    </row>
    <row r="269" spans="1:14">
      <c r="A269" s="97" t="str">
        <f t="shared" si="43"/>
        <v/>
      </c>
      <c r="B269" s="98" t="str">
        <f t="shared" si="44"/>
        <v/>
      </c>
      <c r="C269" s="99"/>
      <c r="D269" s="137"/>
      <c r="E269" s="100"/>
      <c r="F269" s="57"/>
      <c r="G269" s="58">
        <f t="shared" si="45"/>
        <v>0</v>
      </c>
      <c r="H269" s="58">
        <f>IF(E269="",0,IFERROR(VLOOKUP(E269,档案费管理台账!$D$4:$H$1000,5,0),0))</f>
        <v>0</v>
      </c>
      <c r="I269" s="57"/>
      <c r="J269" s="57"/>
      <c r="K269" s="57"/>
      <c r="L269" s="57"/>
      <c r="M269" s="58" t="str">
        <f t="shared" si="46"/>
        <v/>
      </c>
      <c r="N269" s="102"/>
    </row>
    <row r="270" spans="1:14">
      <c r="A270" s="97" t="str">
        <f t="shared" si="43"/>
        <v/>
      </c>
      <c r="B270" s="98" t="str">
        <f t="shared" si="44"/>
        <v/>
      </c>
      <c r="C270" s="99"/>
      <c r="D270" s="137"/>
      <c r="E270" s="100"/>
      <c r="F270" s="57"/>
      <c r="G270" s="58">
        <f t="shared" si="45"/>
        <v>0</v>
      </c>
      <c r="H270" s="58">
        <f>IF(E270="",0,IFERROR(VLOOKUP(E270,档案费管理台账!$D$4:$H$1000,5,0),0))</f>
        <v>0</v>
      </c>
      <c r="I270" s="57"/>
      <c r="J270" s="57"/>
      <c r="K270" s="57"/>
      <c r="L270" s="57"/>
      <c r="M270" s="58" t="str">
        <f t="shared" si="46"/>
        <v/>
      </c>
      <c r="N270" s="102"/>
    </row>
    <row r="271" spans="1:14">
      <c r="A271" s="97" t="str">
        <f t="shared" si="43"/>
        <v/>
      </c>
      <c r="B271" s="98" t="str">
        <f t="shared" si="44"/>
        <v/>
      </c>
      <c r="C271" s="99"/>
      <c r="D271" s="137"/>
      <c r="E271" s="100"/>
      <c r="F271" s="57"/>
      <c r="G271" s="58">
        <f t="shared" si="45"/>
        <v>0</v>
      </c>
      <c r="H271" s="58">
        <f>IF(E271="",0,IFERROR(VLOOKUP(E271,档案费管理台账!$D$4:$H$1000,5,0),0))</f>
        <v>0</v>
      </c>
      <c r="I271" s="57"/>
      <c r="J271" s="57"/>
      <c r="K271" s="57"/>
      <c r="L271" s="57"/>
      <c r="M271" s="58" t="str">
        <f t="shared" si="46"/>
        <v/>
      </c>
      <c r="N271" s="102"/>
    </row>
    <row r="272" spans="1:14">
      <c r="A272" s="97" t="str">
        <f t="shared" si="43"/>
        <v/>
      </c>
      <c r="B272" s="98" t="str">
        <f t="shared" si="44"/>
        <v/>
      </c>
      <c r="C272" s="99"/>
      <c r="D272" s="137"/>
      <c r="E272" s="100"/>
      <c r="F272" s="57"/>
      <c r="G272" s="58">
        <f t="shared" si="45"/>
        <v>0</v>
      </c>
      <c r="H272" s="58">
        <f>IF(E272="",0,IFERROR(VLOOKUP(E272,档案费管理台账!$D$4:$H$1000,5,0),0))</f>
        <v>0</v>
      </c>
      <c r="I272" s="57"/>
      <c r="J272" s="57"/>
      <c r="K272" s="57"/>
      <c r="L272" s="57"/>
      <c r="M272" s="58" t="str">
        <f t="shared" si="46"/>
        <v/>
      </c>
      <c r="N272" s="102"/>
    </row>
    <row r="273" spans="1:14">
      <c r="A273" s="97" t="str">
        <f t="shared" si="43"/>
        <v/>
      </c>
      <c r="B273" s="98" t="str">
        <f t="shared" si="44"/>
        <v/>
      </c>
      <c r="C273" s="99"/>
      <c r="D273" s="137"/>
      <c r="E273" s="100"/>
      <c r="F273" s="57"/>
      <c r="G273" s="58">
        <f t="shared" si="45"/>
        <v>0</v>
      </c>
      <c r="H273" s="58">
        <f>IF(E273="",0,IFERROR(VLOOKUP(E273,档案费管理台账!$D$4:$H$1000,5,0),0))</f>
        <v>0</v>
      </c>
      <c r="I273" s="57"/>
      <c r="J273" s="57"/>
      <c r="K273" s="57"/>
      <c r="L273" s="57"/>
      <c r="M273" s="58" t="str">
        <f t="shared" si="46"/>
        <v/>
      </c>
      <c r="N273" s="102"/>
    </row>
    <row r="274" spans="1:14">
      <c r="A274" s="97" t="str">
        <f t="shared" si="43"/>
        <v/>
      </c>
      <c r="B274" s="98" t="str">
        <f t="shared" si="44"/>
        <v/>
      </c>
      <c r="C274" s="99"/>
      <c r="D274" s="137"/>
      <c r="E274" s="100"/>
      <c r="F274" s="57"/>
      <c r="G274" s="58">
        <f t="shared" si="45"/>
        <v>0</v>
      </c>
      <c r="H274" s="58">
        <f>IF(E274="",0,IFERROR(VLOOKUP(E274,档案费管理台账!$D$4:$H$1000,5,0),0))</f>
        <v>0</v>
      </c>
      <c r="I274" s="57"/>
      <c r="J274" s="57"/>
      <c r="K274" s="57"/>
      <c r="L274" s="57"/>
      <c r="M274" s="58" t="str">
        <f t="shared" si="46"/>
        <v/>
      </c>
      <c r="N274" s="102"/>
    </row>
    <row r="275" spans="1:14">
      <c r="A275" s="97" t="str">
        <f t="shared" si="43"/>
        <v/>
      </c>
      <c r="B275" s="98" t="str">
        <f t="shared" si="44"/>
        <v/>
      </c>
      <c r="C275" s="99"/>
      <c r="D275" s="137"/>
      <c r="E275" s="100"/>
      <c r="F275" s="57"/>
      <c r="G275" s="58">
        <f t="shared" si="45"/>
        <v>0</v>
      </c>
      <c r="H275" s="58">
        <f>IF(E275="",0,IFERROR(VLOOKUP(E275,档案费管理台账!$D$4:$H$1000,5,0),0))</f>
        <v>0</v>
      </c>
      <c r="I275" s="57"/>
      <c r="J275" s="57"/>
      <c r="K275" s="57"/>
      <c r="L275" s="57"/>
      <c r="M275" s="58" t="str">
        <f t="shared" si="46"/>
        <v/>
      </c>
      <c r="N275" s="102"/>
    </row>
    <row r="276" spans="1:14">
      <c r="A276" s="97" t="str">
        <f t="shared" si="43"/>
        <v/>
      </c>
      <c r="B276" s="98" t="str">
        <f t="shared" si="44"/>
        <v/>
      </c>
      <c r="C276" s="99"/>
      <c r="D276" s="137"/>
      <c r="E276" s="100"/>
      <c r="F276" s="57"/>
      <c r="G276" s="58">
        <f t="shared" si="45"/>
        <v>0</v>
      </c>
      <c r="H276" s="58">
        <f>IF(E276="",0,IFERROR(VLOOKUP(E276,档案费管理台账!$D$4:$H$1000,5,0),0))</f>
        <v>0</v>
      </c>
      <c r="I276" s="57"/>
      <c r="J276" s="57"/>
      <c r="K276" s="57"/>
      <c r="L276" s="57"/>
      <c r="M276" s="58" t="str">
        <f t="shared" si="46"/>
        <v/>
      </c>
      <c r="N276" s="102"/>
    </row>
    <row r="277" spans="1:14">
      <c r="A277" s="97" t="str">
        <f t="shared" si="43"/>
        <v/>
      </c>
      <c r="B277" s="98" t="str">
        <f t="shared" si="44"/>
        <v/>
      </c>
      <c r="C277" s="99"/>
      <c r="D277" s="137"/>
      <c r="E277" s="100"/>
      <c r="F277" s="57"/>
      <c r="G277" s="58">
        <f t="shared" si="45"/>
        <v>0</v>
      </c>
      <c r="H277" s="58">
        <f>IF(E277="",0,IFERROR(VLOOKUP(E277,档案费管理台账!$D$4:$H$1000,5,0),0))</f>
        <v>0</v>
      </c>
      <c r="I277" s="57"/>
      <c r="J277" s="57"/>
      <c r="K277" s="57"/>
      <c r="L277" s="57"/>
      <c r="M277" s="58" t="str">
        <f t="shared" si="46"/>
        <v/>
      </c>
      <c r="N277" s="102"/>
    </row>
    <row r="278" spans="1:14">
      <c r="A278" s="97" t="str">
        <f t="shared" si="43"/>
        <v/>
      </c>
      <c r="B278" s="98" t="str">
        <f t="shared" si="44"/>
        <v/>
      </c>
      <c r="C278" s="99"/>
      <c r="D278" s="137"/>
      <c r="E278" s="100"/>
      <c r="F278" s="57"/>
      <c r="G278" s="58">
        <f t="shared" si="45"/>
        <v>0</v>
      </c>
      <c r="H278" s="58">
        <f>IF(E278="",0,IFERROR(VLOOKUP(E278,档案费管理台账!$D$4:$H$1000,5,0),0))</f>
        <v>0</v>
      </c>
      <c r="I278" s="57"/>
      <c r="J278" s="57"/>
      <c r="K278" s="57"/>
      <c r="L278" s="57"/>
      <c r="M278" s="58" t="str">
        <f t="shared" si="46"/>
        <v/>
      </c>
      <c r="N278" s="102"/>
    </row>
    <row r="279" spans="1:14">
      <c r="A279" s="97" t="str">
        <f t="shared" si="43"/>
        <v/>
      </c>
      <c r="B279" s="98" t="str">
        <f t="shared" si="44"/>
        <v/>
      </c>
      <c r="C279" s="99"/>
      <c r="D279" s="137"/>
      <c r="E279" s="100"/>
      <c r="F279" s="57"/>
      <c r="G279" s="58">
        <f t="shared" si="45"/>
        <v>0</v>
      </c>
      <c r="H279" s="58">
        <f>IF(E279="",0,IFERROR(VLOOKUP(E279,档案费管理台账!$D$4:$H$1000,5,0),0))</f>
        <v>0</v>
      </c>
      <c r="I279" s="57"/>
      <c r="J279" s="57"/>
      <c r="K279" s="57"/>
      <c r="L279" s="57"/>
      <c r="M279" s="58" t="str">
        <f t="shared" si="46"/>
        <v/>
      </c>
      <c r="N279" s="102"/>
    </row>
    <row r="280" spans="1:14">
      <c r="A280" s="97" t="str">
        <f t="shared" si="43"/>
        <v/>
      </c>
      <c r="B280" s="98" t="str">
        <f t="shared" si="44"/>
        <v/>
      </c>
      <c r="C280" s="99"/>
      <c r="D280" s="137"/>
      <c r="E280" s="100"/>
      <c r="F280" s="57"/>
      <c r="G280" s="58">
        <f t="shared" si="45"/>
        <v>0</v>
      </c>
      <c r="H280" s="58">
        <f>IF(E280="",0,IFERROR(VLOOKUP(E280,档案费管理台账!$D$4:$H$1000,5,0),0))</f>
        <v>0</v>
      </c>
      <c r="I280" s="57"/>
      <c r="J280" s="57"/>
      <c r="K280" s="57"/>
      <c r="L280" s="57"/>
      <c r="M280" s="58" t="str">
        <f t="shared" si="46"/>
        <v/>
      </c>
      <c r="N280" s="102"/>
    </row>
    <row r="281" spans="1:14">
      <c r="A281" s="97" t="str">
        <f t="shared" si="43"/>
        <v/>
      </c>
      <c r="B281" s="98" t="str">
        <f t="shared" si="44"/>
        <v/>
      </c>
      <c r="C281" s="99"/>
      <c r="D281" s="137"/>
      <c r="E281" s="100"/>
      <c r="F281" s="57"/>
      <c r="G281" s="58">
        <f t="shared" si="45"/>
        <v>0</v>
      </c>
      <c r="H281" s="58">
        <f>IF(E281="",0,IFERROR(VLOOKUP(E281,档案费管理台账!$D$4:$H$1000,5,0),0))</f>
        <v>0</v>
      </c>
      <c r="I281" s="57"/>
      <c r="J281" s="57"/>
      <c r="K281" s="57"/>
      <c r="L281" s="57"/>
      <c r="M281" s="58" t="str">
        <f t="shared" si="46"/>
        <v/>
      </c>
      <c r="N281" s="102"/>
    </row>
    <row r="282" spans="1:14">
      <c r="A282" s="97" t="str">
        <f t="shared" si="43"/>
        <v/>
      </c>
      <c r="B282" s="98" t="str">
        <f t="shared" si="44"/>
        <v/>
      </c>
      <c r="C282" s="99"/>
      <c r="D282" s="137"/>
      <c r="E282" s="100"/>
      <c r="F282" s="57"/>
      <c r="G282" s="58">
        <f t="shared" si="45"/>
        <v>0</v>
      </c>
      <c r="H282" s="58">
        <f>IF(E282="",0,IFERROR(VLOOKUP(E282,档案费管理台账!$D$4:$H$1000,5,0),0))</f>
        <v>0</v>
      </c>
      <c r="I282" s="57"/>
      <c r="J282" s="57"/>
      <c r="K282" s="57"/>
      <c r="L282" s="57"/>
      <c r="M282" s="58" t="str">
        <f t="shared" si="46"/>
        <v/>
      </c>
      <c r="N282" s="102"/>
    </row>
    <row r="283" spans="1:14">
      <c r="A283" s="97" t="str">
        <f t="shared" si="43"/>
        <v/>
      </c>
      <c r="B283" s="98" t="str">
        <f t="shared" si="44"/>
        <v/>
      </c>
      <c r="C283" s="99"/>
      <c r="D283" s="137"/>
      <c r="E283" s="100"/>
      <c r="F283" s="57"/>
      <c r="G283" s="58">
        <f t="shared" si="45"/>
        <v>0</v>
      </c>
      <c r="H283" s="58">
        <f>IF(E283="",0,IFERROR(VLOOKUP(E283,档案费管理台账!$D$4:$H$1000,5,0),0))</f>
        <v>0</v>
      </c>
      <c r="I283" s="57"/>
      <c r="J283" s="57"/>
      <c r="K283" s="57"/>
      <c r="L283" s="57"/>
      <c r="M283" s="58" t="str">
        <f t="shared" si="46"/>
        <v/>
      </c>
      <c r="N283" s="102"/>
    </row>
    <row r="284" spans="1:14">
      <c r="A284" s="97" t="str">
        <f t="shared" si="43"/>
        <v/>
      </c>
      <c r="B284" s="98" t="str">
        <f t="shared" si="44"/>
        <v/>
      </c>
      <c r="C284" s="99"/>
      <c r="D284" s="137"/>
      <c r="E284" s="100"/>
      <c r="F284" s="57"/>
      <c r="G284" s="58">
        <f t="shared" si="45"/>
        <v>0</v>
      </c>
      <c r="H284" s="58">
        <f>IF(E284="",0,IFERROR(VLOOKUP(E284,档案费管理台账!$D$4:$H$1000,5,0),0))</f>
        <v>0</v>
      </c>
      <c r="I284" s="57"/>
      <c r="J284" s="57"/>
      <c r="K284" s="57"/>
      <c r="L284" s="57"/>
      <c r="M284" s="58" t="str">
        <f t="shared" si="46"/>
        <v/>
      </c>
      <c r="N284" s="102"/>
    </row>
    <row r="285" spans="1:14">
      <c r="A285" s="97" t="str">
        <f t="shared" si="43"/>
        <v/>
      </c>
      <c r="B285" s="98" t="str">
        <f t="shared" si="44"/>
        <v/>
      </c>
      <c r="C285" s="99"/>
      <c r="D285" s="137"/>
      <c r="E285" s="100"/>
      <c r="F285" s="57"/>
      <c r="G285" s="58">
        <f t="shared" si="45"/>
        <v>0</v>
      </c>
      <c r="H285" s="58">
        <f>IF(E285="",0,IFERROR(VLOOKUP(E285,档案费管理台账!$D$4:$H$1000,5,0),0))</f>
        <v>0</v>
      </c>
      <c r="I285" s="57"/>
      <c r="J285" s="57"/>
      <c r="K285" s="57"/>
      <c r="L285" s="57"/>
      <c r="M285" s="58" t="str">
        <f t="shared" si="46"/>
        <v/>
      </c>
      <c r="N285" s="102"/>
    </row>
    <row r="286" spans="1:14">
      <c r="A286" s="97" t="str">
        <f t="shared" si="43"/>
        <v/>
      </c>
      <c r="B286" s="98" t="str">
        <f t="shared" si="44"/>
        <v/>
      </c>
      <c r="C286" s="99"/>
      <c r="D286" s="137"/>
      <c r="E286" s="100"/>
      <c r="F286" s="57"/>
      <c r="G286" s="58">
        <f t="shared" si="45"/>
        <v>0</v>
      </c>
      <c r="H286" s="58">
        <f>IF(E286="",0,IFERROR(VLOOKUP(E286,档案费管理台账!$D$4:$H$1000,5,0),0))</f>
        <v>0</v>
      </c>
      <c r="I286" s="57"/>
      <c r="J286" s="57"/>
      <c r="K286" s="57"/>
      <c r="L286" s="57"/>
      <c r="M286" s="58" t="str">
        <f t="shared" si="46"/>
        <v/>
      </c>
      <c r="N286" s="102"/>
    </row>
    <row r="287" spans="1:14">
      <c r="A287" s="97" t="str">
        <f t="shared" si="43"/>
        <v/>
      </c>
      <c r="B287" s="98" t="str">
        <f t="shared" si="44"/>
        <v/>
      </c>
      <c r="C287" s="99"/>
      <c r="D287" s="137"/>
      <c r="E287" s="100"/>
      <c r="F287" s="57"/>
      <c r="G287" s="58">
        <f t="shared" si="45"/>
        <v>0</v>
      </c>
      <c r="H287" s="58">
        <f>IF(E287="",0,IFERROR(VLOOKUP(E287,档案费管理台账!$D$4:$H$1000,5,0),0))</f>
        <v>0</v>
      </c>
      <c r="I287" s="57"/>
      <c r="J287" s="57"/>
      <c r="K287" s="57"/>
      <c r="L287" s="57"/>
      <c r="M287" s="58" t="str">
        <f t="shared" si="46"/>
        <v/>
      </c>
      <c r="N287" s="102"/>
    </row>
    <row r="288" spans="1:14">
      <c r="A288" s="97" t="str">
        <f t="shared" si="43"/>
        <v/>
      </c>
      <c r="B288" s="98" t="str">
        <f t="shared" si="44"/>
        <v/>
      </c>
      <c r="C288" s="99"/>
      <c r="D288" s="137"/>
      <c r="E288" s="100"/>
      <c r="F288" s="57"/>
      <c r="G288" s="58">
        <f t="shared" si="45"/>
        <v>0</v>
      </c>
      <c r="H288" s="58">
        <f>IF(E288="",0,IFERROR(VLOOKUP(E288,档案费管理台账!$D$4:$H$1000,5,0),0))</f>
        <v>0</v>
      </c>
      <c r="I288" s="57"/>
      <c r="J288" s="57"/>
      <c r="K288" s="57"/>
      <c r="L288" s="57"/>
      <c r="M288" s="58" t="str">
        <f t="shared" si="46"/>
        <v/>
      </c>
      <c r="N288" s="102"/>
    </row>
    <row r="289" spans="1:14">
      <c r="A289" s="97" t="str">
        <f t="shared" si="43"/>
        <v/>
      </c>
      <c r="B289" s="98" t="str">
        <f t="shared" si="44"/>
        <v/>
      </c>
      <c r="C289" s="99"/>
      <c r="D289" s="137"/>
      <c r="E289" s="100"/>
      <c r="F289" s="57"/>
      <c r="G289" s="58">
        <f t="shared" si="45"/>
        <v>0</v>
      </c>
      <c r="H289" s="58">
        <f>IF(E289="",0,IFERROR(VLOOKUP(E289,档案费管理台账!$D$4:$H$1000,5,0),0))</f>
        <v>0</v>
      </c>
      <c r="I289" s="57"/>
      <c r="J289" s="57"/>
      <c r="K289" s="57"/>
      <c r="L289" s="57"/>
      <c r="M289" s="58" t="str">
        <f t="shared" si="46"/>
        <v/>
      </c>
      <c r="N289" s="102"/>
    </row>
    <row r="290" spans="1:14">
      <c r="A290" s="97" t="str">
        <f t="shared" si="43"/>
        <v/>
      </c>
      <c r="B290" s="98" t="str">
        <f t="shared" si="44"/>
        <v/>
      </c>
      <c r="C290" s="99"/>
      <c r="D290" s="137"/>
      <c r="E290" s="100"/>
      <c r="F290" s="57"/>
      <c r="G290" s="58">
        <f t="shared" si="45"/>
        <v>0</v>
      </c>
      <c r="H290" s="58">
        <f>IF(E290="",0,IFERROR(VLOOKUP(E290,档案费管理台账!$D$4:$H$1000,5,0),0))</f>
        <v>0</v>
      </c>
      <c r="I290" s="57"/>
      <c r="J290" s="57"/>
      <c r="K290" s="57"/>
      <c r="L290" s="57"/>
      <c r="M290" s="58" t="str">
        <f t="shared" si="46"/>
        <v/>
      </c>
      <c r="N290" s="102"/>
    </row>
    <row r="291" spans="1:14">
      <c r="A291" s="97" t="str">
        <f t="shared" si="43"/>
        <v/>
      </c>
      <c r="B291" s="98" t="str">
        <f t="shared" si="44"/>
        <v/>
      </c>
      <c r="C291" s="99"/>
      <c r="D291" s="137"/>
      <c r="E291" s="100"/>
      <c r="F291" s="57"/>
      <c r="G291" s="58">
        <f t="shared" si="45"/>
        <v>0</v>
      </c>
      <c r="H291" s="58">
        <f>IF(E291="",0,IFERROR(VLOOKUP(E291,档案费管理台账!$D$4:$H$1000,5,0),0))</f>
        <v>0</v>
      </c>
      <c r="I291" s="57"/>
      <c r="J291" s="57"/>
      <c r="K291" s="57"/>
      <c r="L291" s="57"/>
      <c r="M291" s="58" t="str">
        <f t="shared" si="46"/>
        <v/>
      </c>
      <c r="N291" s="102"/>
    </row>
    <row r="292" spans="1:14">
      <c r="A292" s="97" t="str">
        <f t="shared" si="43"/>
        <v/>
      </c>
      <c r="B292" s="98" t="str">
        <f t="shared" si="44"/>
        <v/>
      </c>
      <c r="C292" s="99"/>
      <c r="D292" s="137"/>
      <c r="E292" s="100"/>
      <c r="F292" s="57"/>
      <c r="G292" s="58">
        <f t="shared" si="45"/>
        <v>0</v>
      </c>
      <c r="H292" s="58">
        <f>IF(E292="",0,IFERROR(VLOOKUP(E292,档案费管理台账!$D$4:$H$1000,5,0),0))</f>
        <v>0</v>
      </c>
      <c r="I292" s="57"/>
      <c r="J292" s="57"/>
      <c r="K292" s="57"/>
      <c r="L292" s="57"/>
      <c r="M292" s="58" t="str">
        <f t="shared" si="46"/>
        <v/>
      </c>
      <c r="N292" s="102"/>
    </row>
    <row r="293" spans="1:14">
      <c r="A293" s="97" t="str">
        <f t="shared" si="43"/>
        <v/>
      </c>
      <c r="B293" s="98" t="str">
        <f t="shared" si="44"/>
        <v/>
      </c>
      <c r="C293" s="99"/>
      <c r="D293" s="137"/>
      <c r="E293" s="100"/>
      <c r="F293" s="57"/>
      <c r="G293" s="58">
        <f t="shared" si="45"/>
        <v>0</v>
      </c>
      <c r="H293" s="58">
        <f>IF(E293="",0,IFERROR(VLOOKUP(E293,档案费管理台账!$D$4:$H$1000,5,0),0))</f>
        <v>0</v>
      </c>
      <c r="I293" s="57"/>
      <c r="J293" s="57"/>
      <c r="K293" s="57"/>
      <c r="L293" s="57"/>
      <c r="M293" s="58" t="str">
        <f t="shared" si="46"/>
        <v/>
      </c>
      <c r="N293" s="102"/>
    </row>
    <row r="294" spans="1:14">
      <c r="A294" s="97" t="str">
        <f t="shared" si="43"/>
        <v/>
      </c>
      <c r="B294" s="98" t="str">
        <f t="shared" si="44"/>
        <v/>
      </c>
      <c r="C294" s="99"/>
      <c r="D294" s="137"/>
      <c r="E294" s="100"/>
      <c r="F294" s="57"/>
      <c r="G294" s="58">
        <f t="shared" si="45"/>
        <v>0</v>
      </c>
      <c r="H294" s="58">
        <f>IF(E294="",0,IFERROR(VLOOKUP(E294,档案费管理台账!$D$4:$H$1000,5,0),0))</f>
        <v>0</v>
      </c>
      <c r="I294" s="57"/>
      <c r="J294" s="57"/>
      <c r="K294" s="57"/>
      <c r="L294" s="57"/>
      <c r="M294" s="58" t="str">
        <f t="shared" si="46"/>
        <v/>
      </c>
      <c r="N294" s="102"/>
    </row>
    <row r="295" spans="1:14">
      <c r="A295" s="97" t="str">
        <f t="shared" si="43"/>
        <v/>
      </c>
      <c r="B295" s="98" t="str">
        <f t="shared" si="44"/>
        <v/>
      </c>
      <c r="C295" s="99"/>
      <c r="D295" s="137"/>
      <c r="E295" s="100"/>
      <c r="F295" s="57"/>
      <c r="G295" s="58">
        <f t="shared" si="45"/>
        <v>0</v>
      </c>
      <c r="H295" s="58">
        <f>IF(E295="",0,IFERROR(VLOOKUP(E295,档案费管理台账!$D$4:$H$1000,5,0),0))</f>
        <v>0</v>
      </c>
      <c r="I295" s="57"/>
      <c r="J295" s="57"/>
      <c r="K295" s="57"/>
      <c r="L295" s="57"/>
      <c r="M295" s="58" t="str">
        <f t="shared" si="46"/>
        <v/>
      </c>
      <c r="N295" s="102"/>
    </row>
    <row r="296" spans="1:14">
      <c r="A296" s="97" t="str">
        <f t="shared" si="43"/>
        <v/>
      </c>
      <c r="B296" s="98" t="str">
        <f t="shared" si="44"/>
        <v/>
      </c>
      <c r="C296" s="99"/>
      <c r="D296" s="137"/>
      <c r="E296" s="100"/>
      <c r="F296" s="57"/>
      <c r="G296" s="58">
        <f t="shared" si="45"/>
        <v>0</v>
      </c>
      <c r="H296" s="58">
        <f>IF(E296="",0,IFERROR(VLOOKUP(E296,档案费管理台账!$D$4:$H$1000,5,0),0))</f>
        <v>0</v>
      </c>
      <c r="I296" s="57"/>
      <c r="J296" s="57"/>
      <c r="K296" s="57"/>
      <c r="L296" s="57"/>
      <c r="M296" s="58" t="str">
        <f t="shared" si="46"/>
        <v/>
      </c>
      <c r="N296" s="102"/>
    </row>
    <row r="297" spans="1:14">
      <c r="A297" s="97" t="str">
        <f t="shared" si="43"/>
        <v/>
      </c>
      <c r="B297" s="98" t="str">
        <f t="shared" si="44"/>
        <v/>
      </c>
      <c r="C297" s="99"/>
      <c r="D297" s="137"/>
      <c r="E297" s="100"/>
      <c r="F297" s="57"/>
      <c r="G297" s="58">
        <f t="shared" si="45"/>
        <v>0</v>
      </c>
      <c r="H297" s="58">
        <f>IF(E297="",0,IFERROR(VLOOKUP(E297,档案费管理台账!$D$4:$H$1000,5,0),0))</f>
        <v>0</v>
      </c>
      <c r="I297" s="57"/>
      <c r="J297" s="57"/>
      <c r="K297" s="57"/>
      <c r="L297" s="57"/>
      <c r="M297" s="58" t="str">
        <f t="shared" si="46"/>
        <v/>
      </c>
      <c r="N297" s="102"/>
    </row>
    <row r="298" spans="1:14">
      <c r="A298" s="97" t="str">
        <f t="shared" si="43"/>
        <v/>
      </c>
      <c r="B298" s="98" t="str">
        <f t="shared" si="44"/>
        <v/>
      </c>
      <c r="C298" s="99"/>
      <c r="D298" s="137"/>
      <c r="E298" s="100"/>
      <c r="F298" s="57"/>
      <c r="G298" s="58">
        <f t="shared" si="45"/>
        <v>0</v>
      </c>
      <c r="H298" s="58">
        <f>IF(E298="",0,IFERROR(VLOOKUP(E298,档案费管理台账!$D$4:$H$1000,5,0),0))</f>
        <v>0</v>
      </c>
      <c r="I298" s="57"/>
      <c r="J298" s="57"/>
      <c r="K298" s="57"/>
      <c r="L298" s="57"/>
      <c r="M298" s="58" t="str">
        <f t="shared" si="46"/>
        <v/>
      </c>
      <c r="N298" s="102"/>
    </row>
    <row r="299" spans="1:14">
      <c r="A299" s="97" t="str">
        <f t="shared" si="43"/>
        <v/>
      </c>
      <c r="B299" s="98" t="str">
        <f t="shared" si="44"/>
        <v/>
      </c>
      <c r="C299" s="99"/>
      <c r="D299" s="137"/>
      <c r="E299" s="100"/>
      <c r="F299" s="57"/>
      <c r="G299" s="58">
        <f t="shared" si="45"/>
        <v>0</v>
      </c>
      <c r="H299" s="58">
        <f>IF(E299="",0,IFERROR(VLOOKUP(E299,档案费管理台账!$D$4:$H$1000,5,0),0))</f>
        <v>0</v>
      </c>
      <c r="I299" s="57"/>
      <c r="J299" s="57"/>
      <c r="K299" s="57"/>
      <c r="L299" s="57"/>
      <c r="M299" s="58" t="str">
        <f t="shared" si="46"/>
        <v/>
      </c>
      <c r="N299" s="102"/>
    </row>
    <row r="300" spans="1:14">
      <c r="A300" s="97" t="str">
        <f t="shared" ref="A300:A363" si="47">IF(D300="","",ROW()-42)</f>
        <v/>
      </c>
      <c r="B300" s="98" t="str">
        <f t="shared" ref="B300:B363" si="48">IF(C300="","",MONTH(C300)&amp;"月")</f>
        <v/>
      </c>
      <c r="C300" s="99"/>
      <c r="D300" s="137"/>
      <c r="E300" s="100"/>
      <c r="F300" s="57"/>
      <c r="G300" s="58">
        <f t="shared" si="45"/>
        <v>0</v>
      </c>
      <c r="H300" s="58">
        <f>IF(E300="",0,IFERROR(VLOOKUP(E300,档案费管理台账!$D$4:$H$1000,5,0),0))</f>
        <v>0</v>
      </c>
      <c r="I300" s="57"/>
      <c r="J300" s="57"/>
      <c r="K300" s="57"/>
      <c r="L300" s="57"/>
      <c r="M300" s="58" t="str">
        <f t="shared" si="46"/>
        <v/>
      </c>
      <c r="N300" s="102"/>
    </row>
    <row r="301" spans="1:14">
      <c r="A301" s="97" t="str">
        <f t="shared" si="47"/>
        <v/>
      </c>
      <c r="B301" s="98" t="str">
        <f t="shared" si="48"/>
        <v/>
      </c>
      <c r="C301" s="99"/>
      <c r="D301" s="137"/>
      <c r="E301" s="100"/>
      <c r="F301" s="57"/>
      <c r="G301" s="58">
        <f t="shared" ref="G301:G364" si="49">IF(F301="",0,F301*$K$41)</f>
        <v>0</v>
      </c>
      <c r="H301" s="58">
        <f>IF(E301="",0,IFERROR(VLOOKUP(E301,档案费管理台账!$D$4:$H$1000,5,0),0))</f>
        <v>0</v>
      </c>
      <c r="I301" s="57"/>
      <c r="J301" s="57"/>
      <c r="K301" s="57"/>
      <c r="L301" s="57"/>
      <c r="M301" s="58" t="str">
        <f t="shared" ref="M301:M364" si="50">IF(C301="","",ROUND(M300+G301-I301-J301-K301-L301-H301,2))</f>
        <v/>
      </c>
      <c r="N301" s="102"/>
    </row>
    <row r="302" spans="1:14">
      <c r="A302" s="97" t="str">
        <f t="shared" si="47"/>
        <v/>
      </c>
      <c r="B302" s="98" t="str">
        <f t="shared" si="48"/>
        <v/>
      </c>
      <c r="C302" s="99"/>
      <c r="D302" s="137"/>
      <c r="E302" s="100"/>
      <c r="F302" s="57"/>
      <c r="G302" s="58">
        <f t="shared" si="49"/>
        <v>0</v>
      </c>
      <c r="H302" s="58">
        <f>IF(E302="",0,IFERROR(VLOOKUP(E302,档案费管理台账!$D$4:$H$1000,5,0),0))</f>
        <v>0</v>
      </c>
      <c r="I302" s="57"/>
      <c r="J302" s="57"/>
      <c r="K302" s="57"/>
      <c r="L302" s="57"/>
      <c r="M302" s="58" t="str">
        <f t="shared" si="50"/>
        <v/>
      </c>
      <c r="N302" s="102"/>
    </row>
    <row r="303" spans="1:14">
      <c r="A303" s="97" t="str">
        <f t="shared" si="47"/>
        <v/>
      </c>
      <c r="B303" s="98" t="str">
        <f t="shared" si="48"/>
        <v/>
      </c>
      <c r="C303" s="99"/>
      <c r="D303" s="137"/>
      <c r="E303" s="100"/>
      <c r="F303" s="57"/>
      <c r="G303" s="58">
        <f t="shared" si="49"/>
        <v>0</v>
      </c>
      <c r="H303" s="58">
        <f>IF(E303="",0,IFERROR(VLOOKUP(E303,档案费管理台账!$D$4:$H$1000,5,0),0))</f>
        <v>0</v>
      </c>
      <c r="I303" s="57"/>
      <c r="J303" s="57"/>
      <c r="K303" s="57"/>
      <c r="L303" s="57"/>
      <c r="M303" s="58" t="str">
        <f t="shared" si="50"/>
        <v/>
      </c>
      <c r="N303" s="102"/>
    </row>
    <row r="304" spans="1:14">
      <c r="A304" s="97" t="str">
        <f t="shared" si="47"/>
        <v/>
      </c>
      <c r="B304" s="98" t="str">
        <f t="shared" si="48"/>
        <v/>
      </c>
      <c r="C304" s="99"/>
      <c r="D304" s="137"/>
      <c r="E304" s="100"/>
      <c r="F304" s="57"/>
      <c r="G304" s="58">
        <f t="shared" si="49"/>
        <v>0</v>
      </c>
      <c r="H304" s="58">
        <f>IF(E304="",0,IFERROR(VLOOKUP(E304,档案费管理台账!$D$4:$H$1000,5,0),0))</f>
        <v>0</v>
      </c>
      <c r="I304" s="57"/>
      <c r="J304" s="57"/>
      <c r="K304" s="57"/>
      <c r="L304" s="57"/>
      <c r="M304" s="58" t="str">
        <f t="shared" si="50"/>
        <v/>
      </c>
      <c r="N304" s="102"/>
    </row>
    <row r="305" spans="1:14">
      <c r="A305" s="97" t="str">
        <f t="shared" si="47"/>
        <v/>
      </c>
      <c r="B305" s="98" t="str">
        <f t="shared" si="48"/>
        <v/>
      </c>
      <c r="C305" s="99"/>
      <c r="D305" s="137"/>
      <c r="E305" s="100"/>
      <c r="F305" s="57"/>
      <c r="G305" s="58">
        <f t="shared" si="49"/>
        <v>0</v>
      </c>
      <c r="H305" s="58">
        <f>IF(E305="",0,IFERROR(VLOOKUP(E305,档案费管理台账!$D$4:$H$1000,5,0),0))</f>
        <v>0</v>
      </c>
      <c r="I305" s="57"/>
      <c r="J305" s="57"/>
      <c r="K305" s="57"/>
      <c r="L305" s="57"/>
      <c r="M305" s="58" t="str">
        <f t="shared" si="50"/>
        <v/>
      </c>
      <c r="N305" s="102"/>
    </row>
    <row r="306" spans="1:14">
      <c r="A306" s="97" t="str">
        <f t="shared" si="47"/>
        <v/>
      </c>
      <c r="B306" s="98" t="str">
        <f t="shared" si="48"/>
        <v/>
      </c>
      <c r="C306" s="99"/>
      <c r="D306" s="137"/>
      <c r="E306" s="100"/>
      <c r="F306" s="57"/>
      <c r="G306" s="58">
        <f t="shared" si="49"/>
        <v>0</v>
      </c>
      <c r="H306" s="58">
        <f>IF(E306="",0,IFERROR(VLOOKUP(E306,档案费管理台账!$D$4:$H$1000,5,0),0))</f>
        <v>0</v>
      </c>
      <c r="I306" s="57"/>
      <c r="J306" s="57"/>
      <c r="K306" s="57"/>
      <c r="L306" s="57"/>
      <c r="M306" s="58" t="str">
        <f t="shared" si="50"/>
        <v/>
      </c>
      <c r="N306" s="102"/>
    </row>
    <row r="307" spans="1:14">
      <c r="A307" s="97" t="str">
        <f t="shared" si="47"/>
        <v/>
      </c>
      <c r="B307" s="98" t="str">
        <f t="shared" si="48"/>
        <v/>
      </c>
      <c r="C307" s="99"/>
      <c r="D307" s="137"/>
      <c r="E307" s="100"/>
      <c r="F307" s="57"/>
      <c r="G307" s="58">
        <f t="shared" si="49"/>
        <v>0</v>
      </c>
      <c r="H307" s="58">
        <f>IF(E307="",0,IFERROR(VLOOKUP(E307,档案费管理台账!$D$4:$H$1000,5,0),0))</f>
        <v>0</v>
      </c>
      <c r="I307" s="57"/>
      <c r="J307" s="57"/>
      <c r="K307" s="57"/>
      <c r="L307" s="57"/>
      <c r="M307" s="58" t="str">
        <f t="shared" si="50"/>
        <v/>
      </c>
      <c r="N307" s="102"/>
    </row>
    <row r="308" spans="1:14">
      <c r="A308" s="97" t="str">
        <f t="shared" si="47"/>
        <v/>
      </c>
      <c r="B308" s="98" t="str">
        <f t="shared" si="48"/>
        <v/>
      </c>
      <c r="C308" s="99"/>
      <c r="D308" s="137"/>
      <c r="E308" s="100"/>
      <c r="F308" s="57"/>
      <c r="G308" s="58">
        <f t="shared" si="49"/>
        <v>0</v>
      </c>
      <c r="H308" s="58">
        <f>IF(E308="",0,IFERROR(VLOOKUP(E308,档案费管理台账!$D$4:$H$1000,5,0),0))</f>
        <v>0</v>
      </c>
      <c r="I308" s="57"/>
      <c r="J308" s="57"/>
      <c r="K308" s="57"/>
      <c r="L308" s="57"/>
      <c r="M308" s="58" t="str">
        <f t="shared" si="50"/>
        <v/>
      </c>
      <c r="N308" s="102"/>
    </row>
    <row r="309" spans="1:14">
      <c r="A309" s="97" t="str">
        <f t="shared" si="47"/>
        <v/>
      </c>
      <c r="B309" s="98" t="str">
        <f t="shared" si="48"/>
        <v/>
      </c>
      <c r="C309" s="99"/>
      <c r="D309" s="137"/>
      <c r="E309" s="100"/>
      <c r="F309" s="57"/>
      <c r="G309" s="58">
        <f t="shared" si="49"/>
        <v>0</v>
      </c>
      <c r="H309" s="58">
        <f>IF(E309="",0,IFERROR(VLOOKUP(E309,档案费管理台账!$D$4:$H$1000,5,0),0))</f>
        <v>0</v>
      </c>
      <c r="I309" s="57"/>
      <c r="J309" s="57"/>
      <c r="K309" s="57"/>
      <c r="L309" s="57"/>
      <c r="M309" s="58" t="str">
        <f t="shared" si="50"/>
        <v/>
      </c>
      <c r="N309" s="102"/>
    </row>
    <row r="310" spans="1:14">
      <c r="A310" s="97" t="str">
        <f t="shared" si="47"/>
        <v/>
      </c>
      <c r="B310" s="98" t="str">
        <f t="shared" si="48"/>
        <v/>
      </c>
      <c r="C310" s="99"/>
      <c r="D310" s="137"/>
      <c r="E310" s="100"/>
      <c r="F310" s="57"/>
      <c r="G310" s="58">
        <f t="shared" si="49"/>
        <v>0</v>
      </c>
      <c r="H310" s="58">
        <f>IF(E310="",0,IFERROR(VLOOKUP(E310,档案费管理台账!$D$4:$H$1000,5,0),0))</f>
        <v>0</v>
      </c>
      <c r="I310" s="57"/>
      <c r="J310" s="57"/>
      <c r="K310" s="57"/>
      <c r="L310" s="57"/>
      <c r="M310" s="58" t="str">
        <f t="shared" si="50"/>
        <v/>
      </c>
      <c r="N310" s="102"/>
    </row>
    <row r="311" spans="1:14">
      <c r="A311" s="97" t="str">
        <f t="shared" si="47"/>
        <v/>
      </c>
      <c r="B311" s="98" t="str">
        <f t="shared" si="48"/>
        <v/>
      </c>
      <c r="C311" s="99"/>
      <c r="D311" s="137"/>
      <c r="E311" s="100"/>
      <c r="F311" s="57"/>
      <c r="G311" s="58">
        <f t="shared" si="49"/>
        <v>0</v>
      </c>
      <c r="H311" s="58">
        <f>IF(E311="",0,IFERROR(VLOOKUP(E311,档案费管理台账!$D$4:$H$1000,5,0),0))</f>
        <v>0</v>
      </c>
      <c r="I311" s="57"/>
      <c r="J311" s="57"/>
      <c r="K311" s="57"/>
      <c r="L311" s="57"/>
      <c r="M311" s="58" t="str">
        <f t="shared" si="50"/>
        <v/>
      </c>
      <c r="N311" s="102"/>
    </row>
    <row r="312" spans="1:14">
      <c r="A312" s="97" t="str">
        <f t="shared" si="47"/>
        <v/>
      </c>
      <c r="B312" s="98" t="str">
        <f t="shared" si="48"/>
        <v/>
      </c>
      <c r="C312" s="99"/>
      <c r="D312" s="137"/>
      <c r="E312" s="100"/>
      <c r="F312" s="57"/>
      <c r="G312" s="58">
        <f t="shared" si="49"/>
        <v>0</v>
      </c>
      <c r="H312" s="58">
        <f>IF(E312="",0,IFERROR(VLOOKUP(E312,档案费管理台账!$D$4:$H$1000,5,0),0))</f>
        <v>0</v>
      </c>
      <c r="I312" s="57"/>
      <c r="J312" s="57"/>
      <c r="K312" s="57"/>
      <c r="L312" s="57"/>
      <c r="M312" s="58" t="str">
        <f t="shared" si="50"/>
        <v/>
      </c>
      <c r="N312" s="102"/>
    </row>
    <row r="313" spans="1:14">
      <c r="A313" s="97" t="str">
        <f t="shared" si="47"/>
        <v/>
      </c>
      <c r="B313" s="98" t="str">
        <f t="shared" si="48"/>
        <v/>
      </c>
      <c r="C313" s="99"/>
      <c r="D313" s="137"/>
      <c r="E313" s="100"/>
      <c r="F313" s="57"/>
      <c r="G313" s="58">
        <f t="shared" si="49"/>
        <v>0</v>
      </c>
      <c r="H313" s="58">
        <f>IF(E313="",0,IFERROR(VLOOKUP(E313,档案费管理台账!$D$4:$H$1000,5,0),0))</f>
        <v>0</v>
      </c>
      <c r="I313" s="57"/>
      <c r="J313" s="57"/>
      <c r="K313" s="57"/>
      <c r="L313" s="57"/>
      <c r="M313" s="58" t="str">
        <f t="shared" si="50"/>
        <v/>
      </c>
      <c r="N313" s="102"/>
    </row>
    <row r="314" spans="1:14">
      <c r="A314" s="97" t="str">
        <f t="shared" si="47"/>
        <v/>
      </c>
      <c r="B314" s="98" t="str">
        <f t="shared" si="48"/>
        <v/>
      </c>
      <c r="C314" s="99"/>
      <c r="D314" s="137"/>
      <c r="E314" s="100"/>
      <c r="F314" s="57"/>
      <c r="G314" s="58">
        <f t="shared" si="49"/>
        <v>0</v>
      </c>
      <c r="H314" s="58">
        <f>IF(E314="",0,IFERROR(VLOOKUP(E314,档案费管理台账!$D$4:$H$1000,5,0),0))</f>
        <v>0</v>
      </c>
      <c r="I314" s="57"/>
      <c r="J314" s="57"/>
      <c r="K314" s="57"/>
      <c r="L314" s="57"/>
      <c r="M314" s="58" t="str">
        <f t="shared" si="50"/>
        <v/>
      </c>
      <c r="N314" s="102"/>
    </row>
    <row r="315" spans="1:14">
      <c r="A315" s="97" t="str">
        <f t="shared" si="47"/>
        <v/>
      </c>
      <c r="B315" s="98" t="str">
        <f t="shared" si="48"/>
        <v/>
      </c>
      <c r="C315" s="99"/>
      <c r="D315" s="137"/>
      <c r="E315" s="100"/>
      <c r="F315" s="57"/>
      <c r="G315" s="58">
        <f t="shared" si="49"/>
        <v>0</v>
      </c>
      <c r="H315" s="58">
        <f>IF(E315="",0,IFERROR(VLOOKUP(E315,档案费管理台账!$D$4:$H$1000,5,0),0))</f>
        <v>0</v>
      </c>
      <c r="I315" s="57"/>
      <c r="J315" s="57"/>
      <c r="K315" s="57"/>
      <c r="L315" s="57"/>
      <c r="M315" s="58" t="str">
        <f t="shared" si="50"/>
        <v/>
      </c>
      <c r="N315" s="102"/>
    </row>
    <row r="316" spans="1:14">
      <c r="A316" s="97" t="str">
        <f t="shared" si="47"/>
        <v/>
      </c>
      <c r="B316" s="98" t="str">
        <f t="shared" si="48"/>
        <v/>
      </c>
      <c r="C316" s="99"/>
      <c r="D316" s="137"/>
      <c r="E316" s="100"/>
      <c r="F316" s="57"/>
      <c r="G316" s="58">
        <f t="shared" si="49"/>
        <v>0</v>
      </c>
      <c r="H316" s="58">
        <f>IF(E316="",0,IFERROR(VLOOKUP(E316,档案费管理台账!$D$4:$H$1000,5,0),0))</f>
        <v>0</v>
      </c>
      <c r="I316" s="57"/>
      <c r="J316" s="57"/>
      <c r="K316" s="57"/>
      <c r="L316" s="57"/>
      <c r="M316" s="58" t="str">
        <f t="shared" si="50"/>
        <v/>
      </c>
      <c r="N316" s="102"/>
    </row>
    <row r="317" spans="1:14">
      <c r="A317" s="97" t="str">
        <f t="shared" si="47"/>
        <v/>
      </c>
      <c r="B317" s="98" t="str">
        <f t="shared" si="48"/>
        <v/>
      </c>
      <c r="C317" s="99"/>
      <c r="D317" s="137"/>
      <c r="E317" s="100"/>
      <c r="F317" s="57"/>
      <c r="G317" s="58">
        <f t="shared" si="49"/>
        <v>0</v>
      </c>
      <c r="H317" s="58">
        <f>IF(E317="",0,IFERROR(VLOOKUP(E317,档案费管理台账!$D$4:$H$1000,5,0),0))</f>
        <v>0</v>
      </c>
      <c r="I317" s="57"/>
      <c r="J317" s="57"/>
      <c r="K317" s="57"/>
      <c r="L317" s="57"/>
      <c r="M317" s="58" t="str">
        <f t="shared" si="50"/>
        <v/>
      </c>
      <c r="N317" s="102"/>
    </row>
    <row r="318" spans="1:14">
      <c r="A318" s="97" t="str">
        <f t="shared" si="47"/>
        <v/>
      </c>
      <c r="B318" s="98" t="str">
        <f t="shared" si="48"/>
        <v/>
      </c>
      <c r="C318" s="99"/>
      <c r="D318" s="137"/>
      <c r="E318" s="100"/>
      <c r="F318" s="57"/>
      <c r="G318" s="58">
        <f t="shared" si="49"/>
        <v>0</v>
      </c>
      <c r="H318" s="58">
        <f>IF(E318="",0,IFERROR(VLOOKUP(E318,档案费管理台账!$D$4:$H$1000,5,0),0))</f>
        <v>0</v>
      </c>
      <c r="I318" s="57"/>
      <c r="J318" s="57"/>
      <c r="K318" s="57"/>
      <c r="L318" s="57"/>
      <c r="M318" s="58" t="str">
        <f t="shared" si="50"/>
        <v/>
      </c>
      <c r="N318" s="102"/>
    </row>
    <row r="319" spans="1:14">
      <c r="A319" s="97" t="str">
        <f t="shared" si="47"/>
        <v/>
      </c>
      <c r="B319" s="98" t="str">
        <f t="shared" si="48"/>
        <v/>
      </c>
      <c r="C319" s="99"/>
      <c r="D319" s="137"/>
      <c r="E319" s="100"/>
      <c r="F319" s="57"/>
      <c r="G319" s="58">
        <f t="shared" si="49"/>
        <v>0</v>
      </c>
      <c r="H319" s="58">
        <f>IF(E319="",0,IFERROR(VLOOKUP(E319,档案费管理台账!$D$4:$H$1000,5,0),0))</f>
        <v>0</v>
      </c>
      <c r="I319" s="57"/>
      <c r="J319" s="57"/>
      <c r="K319" s="57"/>
      <c r="L319" s="57"/>
      <c r="M319" s="58" t="str">
        <f t="shared" si="50"/>
        <v/>
      </c>
      <c r="N319" s="102"/>
    </row>
    <row r="320" spans="1:14">
      <c r="A320" s="97" t="str">
        <f t="shared" si="47"/>
        <v/>
      </c>
      <c r="B320" s="98" t="str">
        <f t="shared" si="48"/>
        <v/>
      </c>
      <c r="C320" s="99"/>
      <c r="D320" s="137"/>
      <c r="E320" s="100"/>
      <c r="F320" s="57"/>
      <c r="G320" s="58">
        <f t="shared" si="49"/>
        <v>0</v>
      </c>
      <c r="H320" s="58">
        <f>IF(E320="",0,IFERROR(VLOOKUP(E320,档案费管理台账!$D$4:$H$1000,5,0),0))</f>
        <v>0</v>
      </c>
      <c r="I320" s="57"/>
      <c r="J320" s="57"/>
      <c r="K320" s="57"/>
      <c r="L320" s="57"/>
      <c r="M320" s="58" t="str">
        <f t="shared" si="50"/>
        <v/>
      </c>
      <c r="N320" s="102"/>
    </row>
    <row r="321" spans="1:14">
      <c r="A321" s="97" t="str">
        <f t="shared" si="47"/>
        <v/>
      </c>
      <c r="B321" s="98" t="str">
        <f t="shared" si="48"/>
        <v/>
      </c>
      <c r="C321" s="99"/>
      <c r="D321" s="137"/>
      <c r="E321" s="100"/>
      <c r="F321" s="57"/>
      <c r="G321" s="58">
        <f t="shared" si="49"/>
        <v>0</v>
      </c>
      <c r="H321" s="58">
        <f>IF(E321="",0,IFERROR(VLOOKUP(E321,档案费管理台账!$D$4:$H$1000,5,0),0))</f>
        <v>0</v>
      </c>
      <c r="I321" s="57"/>
      <c r="J321" s="57"/>
      <c r="K321" s="57"/>
      <c r="L321" s="57"/>
      <c r="M321" s="58" t="str">
        <f t="shared" si="50"/>
        <v/>
      </c>
      <c r="N321" s="102"/>
    </row>
    <row r="322" spans="1:14">
      <c r="A322" s="97" t="str">
        <f t="shared" si="47"/>
        <v/>
      </c>
      <c r="B322" s="98" t="str">
        <f t="shared" si="48"/>
        <v/>
      </c>
      <c r="C322" s="99"/>
      <c r="D322" s="137"/>
      <c r="E322" s="100"/>
      <c r="F322" s="57"/>
      <c r="G322" s="58">
        <f t="shared" si="49"/>
        <v>0</v>
      </c>
      <c r="H322" s="58">
        <f>IF(E322="",0,IFERROR(VLOOKUP(E322,档案费管理台账!$D$4:$H$1000,5,0),0))</f>
        <v>0</v>
      </c>
      <c r="I322" s="57"/>
      <c r="J322" s="57"/>
      <c r="K322" s="57"/>
      <c r="L322" s="57"/>
      <c r="M322" s="58" t="str">
        <f t="shared" si="50"/>
        <v/>
      </c>
      <c r="N322" s="102"/>
    </row>
    <row r="323" spans="1:14">
      <c r="A323" s="97" t="str">
        <f t="shared" si="47"/>
        <v/>
      </c>
      <c r="B323" s="98" t="str">
        <f t="shared" si="48"/>
        <v/>
      </c>
      <c r="C323" s="99"/>
      <c r="D323" s="137"/>
      <c r="E323" s="100"/>
      <c r="F323" s="57"/>
      <c r="G323" s="58">
        <f t="shared" si="49"/>
        <v>0</v>
      </c>
      <c r="H323" s="58">
        <f>IF(E323="",0,IFERROR(VLOOKUP(E323,档案费管理台账!$D$4:$H$1000,5,0),0))</f>
        <v>0</v>
      </c>
      <c r="I323" s="57"/>
      <c r="J323" s="57"/>
      <c r="K323" s="57"/>
      <c r="L323" s="57"/>
      <c r="M323" s="58" t="str">
        <f t="shared" si="50"/>
        <v/>
      </c>
      <c r="N323" s="102"/>
    </row>
    <row r="324" spans="1:14">
      <c r="A324" s="97" t="str">
        <f t="shared" si="47"/>
        <v/>
      </c>
      <c r="B324" s="98" t="str">
        <f t="shared" si="48"/>
        <v/>
      </c>
      <c r="C324" s="99"/>
      <c r="D324" s="137"/>
      <c r="E324" s="100"/>
      <c r="F324" s="57"/>
      <c r="G324" s="58">
        <f t="shared" si="49"/>
        <v>0</v>
      </c>
      <c r="H324" s="58">
        <f>IF(E324="",0,IFERROR(VLOOKUP(E324,档案费管理台账!$D$4:$H$1000,5,0),0))</f>
        <v>0</v>
      </c>
      <c r="I324" s="57"/>
      <c r="J324" s="57"/>
      <c r="K324" s="57"/>
      <c r="L324" s="57"/>
      <c r="M324" s="58" t="str">
        <f t="shared" si="50"/>
        <v/>
      </c>
      <c r="N324" s="102"/>
    </row>
    <row r="325" spans="1:14">
      <c r="A325" s="97" t="str">
        <f t="shared" si="47"/>
        <v/>
      </c>
      <c r="B325" s="98" t="str">
        <f t="shared" si="48"/>
        <v/>
      </c>
      <c r="C325" s="99"/>
      <c r="D325" s="137"/>
      <c r="E325" s="100"/>
      <c r="F325" s="57"/>
      <c r="G325" s="58">
        <f t="shared" si="49"/>
        <v>0</v>
      </c>
      <c r="H325" s="58">
        <f>IF(E325="",0,IFERROR(VLOOKUP(E325,档案费管理台账!$D$4:$H$1000,5,0),0))</f>
        <v>0</v>
      </c>
      <c r="I325" s="57"/>
      <c r="J325" s="57"/>
      <c r="K325" s="57"/>
      <c r="L325" s="57"/>
      <c r="M325" s="58" t="str">
        <f t="shared" si="50"/>
        <v/>
      </c>
      <c r="N325" s="102"/>
    </row>
    <row r="326" spans="1:14">
      <c r="A326" s="97" t="str">
        <f t="shared" si="47"/>
        <v/>
      </c>
      <c r="B326" s="98" t="str">
        <f t="shared" si="48"/>
        <v/>
      </c>
      <c r="C326" s="99"/>
      <c r="D326" s="137"/>
      <c r="E326" s="100"/>
      <c r="F326" s="57"/>
      <c r="G326" s="58">
        <f t="shared" si="49"/>
        <v>0</v>
      </c>
      <c r="H326" s="58">
        <f>IF(E326="",0,IFERROR(VLOOKUP(E326,档案费管理台账!$D$4:$H$1000,5,0),0))</f>
        <v>0</v>
      </c>
      <c r="I326" s="57"/>
      <c r="J326" s="57"/>
      <c r="K326" s="57"/>
      <c r="L326" s="57"/>
      <c r="M326" s="58" t="str">
        <f t="shared" si="50"/>
        <v/>
      </c>
      <c r="N326" s="102"/>
    </row>
    <row r="327" spans="1:14">
      <c r="A327" s="97" t="str">
        <f t="shared" si="47"/>
        <v/>
      </c>
      <c r="B327" s="98" t="str">
        <f t="shared" si="48"/>
        <v/>
      </c>
      <c r="C327" s="99"/>
      <c r="D327" s="137"/>
      <c r="E327" s="100"/>
      <c r="F327" s="57"/>
      <c r="G327" s="58">
        <f t="shared" si="49"/>
        <v>0</v>
      </c>
      <c r="H327" s="58">
        <f>IF(E327="",0,IFERROR(VLOOKUP(E327,档案费管理台账!$D$4:$H$1000,5,0),0))</f>
        <v>0</v>
      </c>
      <c r="I327" s="57"/>
      <c r="J327" s="57"/>
      <c r="K327" s="57"/>
      <c r="L327" s="57"/>
      <c r="M327" s="58" t="str">
        <f t="shared" si="50"/>
        <v/>
      </c>
      <c r="N327" s="102"/>
    </row>
    <row r="328" spans="1:14">
      <c r="A328" s="97" t="str">
        <f t="shared" si="47"/>
        <v/>
      </c>
      <c r="B328" s="98" t="str">
        <f t="shared" si="48"/>
        <v/>
      </c>
      <c r="C328" s="99"/>
      <c r="D328" s="137"/>
      <c r="E328" s="100"/>
      <c r="F328" s="57"/>
      <c r="G328" s="58">
        <f t="shared" si="49"/>
        <v>0</v>
      </c>
      <c r="H328" s="58">
        <f>IF(E328="",0,IFERROR(VLOOKUP(E328,档案费管理台账!$D$4:$H$1000,5,0),0))</f>
        <v>0</v>
      </c>
      <c r="I328" s="57"/>
      <c r="J328" s="57"/>
      <c r="K328" s="57"/>
      <c r="L328" s="57"/>
      <c r="M328" s="58" t="str">
        <f t="shared" si="50"/>
        <v/>
      </c>
      <c r="N328" s="102"/>
    </row>
    <row r="329" spans="1:14">
      <c r="A329" s="97" t="str">
        <f t="shared" si="47"/>
        <v/>
      </c>
      <c r="B329" s="98" t="str">
        <f t="shared" si="48"/>
        <v/>
      </c>
      <c r="C329" s="99"/>
      <c r="D329" s="137"/>
      <c r="E329" s="100"/>
      <c r="F329" s="57"/>
      <c r="G329" s="58">
        <f t="shared" si="49"/>
        <v>0</v>
      </c>
      <c r="H329" s="58">
        <f>IF(E329="",0,IFERROR(VLOOKUP(E329,档案费管理台账!$D$4:$H$1000,5,0),0))</f>
        <v>0</v>
      </c>
      <c r="I329" s="57"/>
      <c r="J329" s="57"/>
      <c r="K329" s="57"/>
      <c r="L329" s="57"/>
      <c r="M329" s="58" t="str">
        <f t="shared" si="50"/>
        <v/>
      </c>
      <c r="N329" s="102"/>
    </row>
    <row r="330" spans="1:14">
      <c r="A330" s="97" t="str">
        <f t="shared" si="47"/>
        <v/>
      </c>
      <c r="B330" s="98" t="str">
        <f t="shared" si="48"/>
        <v/>
      </c>
      <c r="C330" s="99"/>
      <c r="D330" s="137"/>
      <c r="E330" s="100"/>
      <c r="F330" s="57"/>
      <c r="G330" s="58">
        <f t="shared" si="49"/>
        <v>0</v>
      </c>
      <c r="H330" s="58">
        <f>IF(E330="",0,IFERROR(VLOOKUP(E330,档案费管理台账!$D$4:$H$1000,5,0),0))</f>
        <v>0</v>
      </c>
      <c r="I330" s="57"/>
      <c r="J330" s="57"/>
      <c r="K330" s="57"/>
      <c r="L330" s="57"/>
      <c r="M330" s="58" t="str">
        <f t="shared" si="50"/>
        <v/>
      </c>
      <c r="N330" s="102"/>
    </row>
    <row r="331" spans="1:14">
      <c r="A331" s="97" t="str">
        <f t="shared" si="47"/>
        <v/>
      </c>
      <c r="B331" s="98" t="str">
        <f t="shared" si="48"/>
        <v/>
      </c>
      <c r="C331" s="99"/>
      <c r="D331" s="137"/>
      <c r="E331" s="100"/>
      <c r="F331" s="57"/>
      <c r="G331" s="58">
        <f t="shared" si="49"/>
        <v>0</v>
      </c>
      <c r="H331" s="58">
        <f>IF(E331="",0,IFERROR(VLOOKUP(E331,档案费管理台账!$D$4:$H$1000,5,0),0))</f>
        <v>0</v>
      </c>
      <c r="I331" s="57"/>
      <c r="J331" s="57"/>
      <c r="K331" s="57"/>
      <c r="L331" s="57"/>
      <c r="M331" s="58" t="str">
        <f t="shared" si="50"/>
        <v/>
      </c>
      <c r="N331" s="102"/>
    </row>
    <row r="332" spans="1:14">
      <c r="A332" s="97" t="str">
        <f t="shared" si="47"/>
        <v/>
      </c>
      <c r="B332" s="98" t="str">
        <f t="shared" si="48"/>
        <v/>
      </c>
      <c r="C332" s="99"/>
      <c r="D332" s="137"/>
      <c r="E332" s="100"/>
      <c r="F332" s="57"/>
      <c r="G332" s="58">
        <f t="shared" si="49"/>
        <v>0</v>
      </c>
      <c r="H332" s="58">
        <f>IF(E332="",0,IFERROR(VLOOKUP(E332,档案费管理台账!$D$4:$H$1000,5,0),0))</f>
        <v>0</v>
      </c>
      <c r="I332" s="57"/>
      <c r="J332" s="57"/>
      <c r="K332" s="57"/>
      <c r="L332" s="57"/>
      <c r="M332" s="58" t="str">
        <f t="shared" si="50"/>
        <v/>
      </c>
      <c r="N332" s="102"/>
    </row>
    <row r="333" spans="1:14">
      <c r="A333" s="97" t="str">
        <f t="shared" si="47"/>
        <v/>
      </c>
      <c r="B333" s="98" t="str">
        <f t="shared" si="48"/>
        <v/>
      </c>
      <c r="C333" s="99"/>
      <c r="D333" s="137"/>
      <c r="E333" s="100"/>
      <c r="F333" s="57"/>
      <c r="G333" s="58">
        <f t="shared" si="49"/>
        <v>0</v>
      </c>
      <c r="H333" s="58">
        <f>IF(E333="",0,IFERROR(VLOOKUP(E333,档案费管理台账!$D$4:$H$1000,5,0),0))</f>
        <v>0</v>
      </c>
      <c r="I333" s="57"/>
      <c r="J333" s="57"/>
      <c r="K333" s="57"/>
      <c r="L333" s="57"/>
      <c r="M333" s="58" t="str">
        <f t="shared" si="50"/>
        <v/>
      </c>
      <c r="N333" s="102"/>
    </row>
    <row r="334" spans="1:14">
      <c r="A334" s="97" t="str">
        <f t="shared" si="47"/>
        <v/>
      </c>
      <c r="B334" s="98" t="str">
        <f t="shared" si="48"/>
        <v/>
      </c>
      <c r="C334" s="99"/>
      <c r="D334" s="137"/>
      <c r="E334" s="100"/>
      <c r="F334" s="57"/>
      <c r="G334" s="58">
        <f t="shared" si="49"/>
        <v>0</v>
      </c>
      <c r="H334" s="58">
        <f>IF(E334="",0,IFERROR(VLOOKUP(E334,档案费管理台账!$D$4:$H$1000,5,0),0))</f>
        <v>0</v>
      </c>
      <c r="I334" s="57"/>
      <c r="J334" s="57"/>
      <c r="K334" s="57"/>
      <c r="L334" s="57"/>
      <c r="M334" s="58" t="str">
        <f t="shared" si="50"/>
        <v/>
      </c>
      <c r="N334" s="102"/>
    </row>
    <row r="335" spans="1:14">
      <c r="A335" s="97" t="str">
        <f t="shared" si="47"/>
        <v/>
      </c>
      <c r="B335" s="98" t="str">
        <f t="shared" si="48"/>
        <v/>
      </c>
      <c r="C335" s="99"/>
      <c r="D335" s="137"/>
      <c r="E335" s="100"/>
      <c r="F335" s="57"/>
      <c r="G335" s="58">
        <f t="shared" si="49"/>
        <v>0</v>
      </c>
      <c r="H335" s="58">
        <f>IF(E335="",0,IFERROR(VLOOKUP(E335,档案费管理台账!$D$4:$H$1000,5,0),0))</f>
        <v>0</v>
      </c>
      <c r="I335" s="57"/>
      <c r="J335" s="57"/>
      <c r="K335" s="57"/>
      <c r="L335" s="57"/>
      <c r="M335" s="58" t="str">
        <f t="shared" si="50"/>
        <v/>
      </c>
      <c r="N335" s="102"/>
    </row>
    <row r="336" spans="1:14">
      <c r="A336" s="97" t="str">
        <f t="shared" si="47"/>
        <v/>
      </c>
      <c r="B336" s="98" t="str">
        <f t="shared" si="48"/>
        <v/>
      </c>
      <c r="C336" s="99"/>
      <c r="D336" s="137"/>
      <c r="E336" s="100"/>
      <c r="F336" s="57"/>
      <c r="G336" s="58">
        <f t="shared" si="49"/>
        <v>0</v>
      </c>
      <c r="H336" s="58">
        <f>IF(E336="",0,IFERROR(VLOOKUP(E336,档案费管理台账!$D$4:$H$1000,5,0),0))</f>
        <v>0</v>
      </c>
      <c r="I336" s="57"/>
      <c r="J336" s="57"/>
      <c r="K336" s="57"/>
      <c r="L336" s="57"/>
      <c r="M336" s="58" t="str">
        <f t="shared" si="50"/>
        <v/>
      </c>
      <c r="N336" s="102"/>
    </row>
    <row r="337" spans="1:14">
      <c r="A337" s="97" t="str">
        <f t="shared" si="47"/>
        <v/>
      </c>
      <c r="B337" s="98" t="str">
        <f t="shared" si="48"/>
        <v/>
      </c>
      <c r="C337" s="99"/>
      <c r="D337" s="137"/>
      <c r="E337" s="100"/>
      <c r="F337" s="57"/>
      <c r="G337" s="58">
        <f t="shared" si="49"/>
        <v>0</v>
      </c>
      <c r="H337" s="58">
        <f>IF(E337="",0,IFERROR(VLOOKUP(E337,档案费管理台账!$D$4:$H$1000,5,0),0))</f>
        <v>0</v>
      </c>
      <c r="I337" s="57"/>
      <c r="J337" s="57"/>
      <c r="K337" s="57"/>
      <c r="L337" s="57"/>
      <c r="M337" s="58" t="str">
        <f t="shared" si="50"/>
        <v/>
      </c>
      <c r="N337" s="102"/>
    </row>
    <row r="338" spans="1:14">
      <c r="A338" s="97" t="str">
        <f t="shared" si="47"/>
        <v/>
      </c>
      <c r="B338" s="98" t="str">
        <f t="shared" si="48"/>
        <v/>
      </c>
      <c r="C338" s="99"/>
      <c r="D338" s="137"/>
      <c r="E338" s="100"/>
      <c r="F338" s="57"/>
      <c r="G338" s="58">
        <f t="shared" si="49"/>
        <v>0</v>
      </c>
      <c r="H338" s="58">
        <f>IF(E338="",0,IFERROR(VLOOKUP(E338,档案费管理台账!$D$4:$H$1000,5,0),0))</f>
        <v>0</v>
      </c>
      <c r="I338" s="57"/>
      <c r="J338" s="57"/>
      <c r="K338" s="57"/>
      <c r="L338" s="57"/>
      <c r="M338" s="58" t="str">
        <f t="shared" si="50"/>
        <v/>
      </c>
      <c r="N338" s="102"/>
    </row>
    <row r="339" spans="1:14">
      <c r="A339" s="97" t="str">
        <f t="shared" si="47"/>
        <v/>
      </c>
      <c r="B339" s="98" t="str">
        <f t="shared" si="48"/>
        <v/>
      </c>
      <c r="C339" s="99"/>
      <c r="D339" s="137"/>
      <c r="E339" s="100"/>
      <c r="F339" s="57"/>
      <c r="G339" s="58">
        <f t="shared" si="49"/>
        <v>0</v>
      </c>
      <c r="H339" s="58">
        <f>IF(E339="",0,IFERROR(VLOOKUP(E339,档案费管理台账!$D$4:$H$1000,5,0),0))</f>
        <v>0</v>
      </c>
      <c r="I339" s="57"/>
      <c r="J339" s="57"/>
      <c r="K339" s="57"/>
      <c r="L339" s="57"/>
      <c r="M339" s="58" t="str">
        <f t="shared" si="50"/>
        <v/>
      </c>
      <c r="N339" s="102"/>
    </row>
    <row r="340" spans="1:14">
      <c r="A340" s="97" t="str">
        <f t="shared" si="47"/>
        <v/>
      </c>
      <c r="B340" s="98" t="str">
        <f t="shared" si="48"/>
        <v/>
      </c>
      <c r="C340" s="99"/>
      <c r="D340" s="137"/>
      <c r="E340" s="100"/>
      <c r="F340" s="57"/>
      <c r="G340" s="58">
        <f t="shared" si="49"/>
        <v>0</v>
      </c>
      <c r="H340" s="58">
        <f>IF(E340="",0,IFERROR(VLOOKUP(E340,档案费管理台账!$D$4:$H$1000,5,0),0))</f>
        <v>0</v>
      </c>
      <c r="I340" s="57"/>
      <c r="J340" s="57"/>
      <c r="K340" s="57"/>
      <c r="L340" s="57"/>
      <c r="M340" s="58" t="str">
        <f t="shared" si="50"/>
        <v/>
      </c>
      <c r="N340" s="102"/>
    </row>
    <row r="341" spans="1:14">
      <c r="A341" s="97" t="str">
        <f t="shared" si="47"/>
        <v/>
      </c>
      <c r="B341" s="98" t="str">
        <f t="shared" si="48"/>
        <v/>
      </c>
      <c r="C341" s="99"/>
      <c r="D341" s="137"/>
      <c r="E341" s="100"/>
      <c r="F341" s="57"/>
      <c r="G341" s="58">
        <f t="shared" si="49"/>
        <v>0</v>
      </c>
      <c r="H341" s="58">
        <f>IF(E341="",0,IFERROR(VLOOKUP(E341,档案费管理台账!$D$4:$H$1000,5,0),0))</f>
        <v>0</v>
      </c>
      <c r="I341" s="57"/>
      <c r="J341" s="57"/>
      <c r="K341" s="57"/>
      <c r="L341" s="57"/>
      <c r="M341" s="58" t="str">
        <f t="shared" si="50"/>
        <v/>
      </c>
      <c r="N341" s="102"/>
    </row>
    <row r="342" spans="1:14">
      <c r="A342" s="97" t="str">
        <f t="shared" si="47"/>
        <v/>
      </c>
      <c r="B342" s="98" t="str">
        <f t="shared" si="48"/>
        <v/>
      </c>
      <c r="C342" s="99"/>
      <c r="D342" s="137"/>
      <c r="E342" s="100"/>
      <c r="F342" s="57"/>
      <c r="G342" s="58">
        <f t="shared" si="49"/>
        <v>0</v>
      </c>
      <c r="H342" s="58">
        <f>IF(E342="",0,IFERROR(VLOOKUP(E342,档案费管理台账!$D$4:$H$1000,5,0),0))</f>
        <v>0</v>
      </c>
      <c r="I342" s="57"/>
      <c r="J342" s="57"/>
      <c r="K342" s="57"/>
      <c r="L342" s="57"/>
      <c r="M342" s="58" t="str">
        <f t="shared" si="50"/>
        <v/>
      </c>
      <c r="N342" s="102"/>
    </row>
    <row r="343" spans="1:14">
      <c r="A343" s="97" t="str">
        <f t="shared" si="47"/>
        <v/>
      </c>
      <c r="B343" s="98" t="str">
        <f t="shared" si="48"/>
        <v/>
      </c>
      <c r="C343" s="99"/>
      <c r="D343" s="137"/>
      <c r="E343" s="100"/>
      <c r="F343" s="57"/>
      <c r="G343" s="58">
        <f t="shared" si="49"/>
        <v>0</v>
      </c>
      <c r="H343" s="58">
        <f>IF(E343="",0,IFERROR(VLOOKUP(E343,档案费管理台账!$D$4:$H$1000,5,0),0))</f>
        <v>0</v>
      </c>
      <c r="I343" s="57"/>
      <c r="J343" s="57"/>
      <c r="K343" s="57"/>
      <c r="L343" s="57"/>
      <c r="M343" s="58" t="str">
        <f t="shared" si="50"/>
        <v/>
      </c>
      <c r="N343" s="102"/>
    </row>
    <row r="344" spans="1:14">
      <c r="A344" s="97" t="str">
        <f t="shared" si="47"/>
        <v/>
      </c>
      <c r="B344" s="98" t="str">
        <f t="shared" si="48"/>
        <v/>
      </c>
      <c r="C344" s="99"/>
      <c r="D344" s="137"/>
      <c r="E344" s="100"/>
      <c r="F344" s="57"/>
      <c r="G344" s="58">
        <f t="shared" si="49"/>
        <v>0</v>
      </c>
      <c r="H344" s="58">
        <f>IF(E344="",0,IFERROR(VLOOKUP(E344,档案费管理台账!$D$4:$H$1000,5,0),0))</f>
        <v>0</v>
      </c>
      <c r="I344" s="57"/>
      <c r="J344" s="57"/>
      <c r="K344" s="57"/>
      <c r="L344" s="57"/>
      <c r="M344" s="58" t="str">
        <f t="shared" si="50"/>
        <v/>
      </c>
      <c r="N344" s="102"/>
    </row>
    <row r="345" spans="1:14">
      <c r="A345" s="97" t="str">
        <f t="shared" si="47"/>
        <v/>
      </c>
      <c r="B345" s="98" t="str">
        <f t="shared" si="48"/>
        <v/>
      </c>
      <c r="C345" s="99"/>
      <c r="D345" s="137"/>
      <c r="E345" s="100"/>
      <c r="F345" s="57"/>
      <c r="G345" s="58">
        <f t="shared" si="49"/>
        <v>0</v>
      </c>
      <c r="H345" s="58">
        <f>IF(E345="",0,IFERROR(VLOOKUP(E345,档案费管理台账!$D$4:$H$1000,5,0),0))</f>
        <v>0</v>
      </c>
      <c r="I345" s="57"/>
      <c r="J345" s="57"/>
      <c r="K345" s="57"/>
      <c r="L345" s="57"/>
      <c r="M345" s="58" t="str">
        <f t="shared" si="50"/>
        <v/>
      </c>
      <c r="N345" s="102"/>
    </row>
    <row r="346" spans="1:14">
      <c r="A346" s="97" t="str">
        <f t="shared" si="47"/>
        <v/>
      </c>
      <c r="B346" s="98" t="str">
        <f t="shared" si="48"/>
        <v/>
      </c>
      <c r="C346" s="99"/>
      <c r="D346" s="137"/>
      <c r="E346" s="100"/>
      <c r="F346" s="57"/>
      <c r="G346" s="58">
        <f t="shared" si="49"/>
        <v>0</v>
      </c>
      <c r="H346" s="58">
        <f>IF(E346="",0,IFERROR(VLOOKUP(E346,档案费管理台账!$D$4:$H$1000,5,0),0))</f>
        <v>0</v>
      </c>
      <c r="I346" s="57"/>
      <c r="J346" s="57"/>
      <c r="K346" s="57"/>
      <c r="L346" s="57"/>
      <c r="M346" s="58" t="str">
        <f t="shared" si="50"/>
        <v/>
      </c>
      <c r="N346" s="102"/>
    </row>
    <row r="347" spans="1:14">
      <c r="A347" s="97" t="str">
        <f t="shared" si="47"/>
        <v/>
      </c>
      <c r="B347" s="98" t="str">
        <f t="shared" si="48"/>
        <v/>
      </c>
      <c r="C347" s="99"/>
      <c r="D347" s="137"/>
      <c r="E347" s="100"/>
      <c r="F347" s="57"/>
      <c r="G347" s="58">
        <f t="shared" si="49"/>
        <v>0</v>
      </c>
      <c r="H347" s="58">
        <f>IF(E347="",0,IFERROR(VLOOKUP(E347,档案费管理台账!$D$4:$H$1000,5,0),0))</f>
        <v>0</v>
      </c>
      <c r="I347" s="57"/>
      <c r="J347" s="57"/>
      <c r="K347" s="57"/>
      <c r="L347" s="57"/>
      <c r="M347" s="58" t="str">
        <f t="shared" si="50"/>
        <v/>
      </c>
      <c r="N347" s="102"/>
    </row>
    <row r="348" spans="1:14">
      <c r="A348" s="97" t="str">
        <f t="shared" si="47"/>
        <v/>
      </c>
      <c r="B348" s="98" t="str">
        <f t="shared" si="48"/>
        <v/>
      </c>
      <c r="C348" s="99"/>
      <c r="D348" s="137"/>
      <c r="E348" s="100"/>
      <c r="F348" s="57"/>
      <c r="G348" s="58">
        <f t="shared" si="49"/>
        <v>0</v>
      </c>
      <c r="H348" s="58">
        <f>IF(E348="",0,IFERROR(VLOOKUP(E348,档案费管理台账!$D$4:$H$1000,5,0),0))</f>
        <v>0</v>
      </c>
      <c r="I348" s="57"/>
      <c r="J348" s="57"/>
      <c r="K348" s="57"/>
      <c r="L348" s="57"/>
      <c r="M348" s="58" t="str">
        <f t="shared" si="50"/>
        <v/>
      </c>
      <c r="N348" s="102"/>
    </row>
    <row r="349" spans="1:14">
      <c r="A349" s="97" t="str">
        <f t="shared" si="47"/>
        <v/>
      </c>
      <c r="B349" s="98" t="str">
        <f t="shared" si="48"/>
        <v/>
      </c>
      <c r="C349" s="99"/>
      <c r="D349" s="137"/>
      <c r="E349" s="100"/>
      <c r="F349" s="57"/>
      <c r="G349" s="58">
        <f t="shared" si="49"/>
        <v>0</v>
      </c>
      <c r="H349" s="58">
        <f>IF(E349="",0,IFERROR(VLOOKUP(E349,档案费管理台账!$D$4:$H$1000,5,0),0))</f>
        <v>0</v>
      </c>
      <c r="I349" s="57"/>
      <c r="J349" s="57"/>
      <c r="K349" s="57"/>
      <c r="L349" s="57"/>
      <c r="M349" s="58" t="str">
        <f t="shared" si="50"/>
        <v/>
      </c>
      <c r="N349" s="102"/>
    </row>
    <row r="350" spans="1:14">
      <c r="A350" s="97" t="str">
        <f t="shared" si="47"/>
        <v/>
      </c>
      <c r="B350" s="98" t="str">
        <f t="shared" si="48"/>
        <v/>
      </c>
      <c r="C350" s="99"/>
      <c r="D350" s="137"/>
      <c r="E350" s="100"/>
      <c r="F350" s="57"/>
      <c r="G350" s="58">
        <f t="shared" si="49"/>
        <v>0</v>
      </c>
      <c r="H350" s="58">
        <f>IF(E350="",0,IFERROR(VLOOKUP(E350,档案费管理台账!$D$4:$H$1000,5,0),0))</f>
        <v>0</v>
      </c>
      <c r="I350" s="57"/>
      <c r="J350" s="57"/>
      <c r="K350" s="57"/>
      <c r="L350" s="57"/>
      <c r="M350" s="58" t="str">
        <f t="shared" si="50"/>
        <v/>
      </c>
      <c r="N350" s="102"/>
    </row>
    <row r="351" spans="1:14">
      <c r="A351" s="97" t="str">
        <f t="shared" si="47"/>
        <v/>
      </c>
      <c r="B351" s="98" t="str">
        <f t="shared" si="48"/>
        <v/>
      </c>
      <c r="C351" s="99"/>
      <c r="D351" s="137"/>
      <c r="E351" s="100"/>
      <c r="F351" s="57"/>
      <c r="G351" s="58">
        <f t="shared" si="49"/>
        <v>0</v>
      </c>
      <c r="H351" s="58">
        <f>IF(E351="",0,IFERROR(VLOOKUP(E351,档案费管理台账!$D$4:$H$1000,5,0),0))</f>
        <v>0</v>
      </c>
      <c r="I351" s="57"/>
      <c r="J351" s="57"/>
      <c r="K351" s="57"/>
      <c r="L351" s="57"/>
      <c r="M351" s="58" t="str">
        <f t="shared" si="50"/>
        <v/>
      </c>
      <c r="N351" s="102"/>
    </row>
    <row r="352" spans="1:14">
      <c r="A352" s="97" t="str">
        <f t="shared" si="47"/>
        <v/>
      </c>
      <c r="B352" s="98" t="str">
        <f t="shared" si="48"/>
        <v/>
      </c>
      <c r="C352" s="99"/>
      <c r="D352" s="137"/>
      <c r="E352" s="100"/>
      <c r="F352" s="57"/>
      <c r="G352" s="58">
        <f t="shared" si="49"/>
        <v>0</v>
      </c>
      <c r="H352" s="58">
        <f>IF(E352="",0,IFERROR(VLOOKUP(E352,档案费管理台账!$D$4:$H$1000,5,0),0))</f>
        <v>0</v>
      </c>
      <c r="I352" s="57"/>
      <c r="J352" s="57"/>
      <c r="K352" s="57"/>
      <c r="L352" s="57"/>
      <c r="M352" s="58" t="str">
        <f t="shared" si="50"/>
        <v/>
      </c>
      <c r="N352" s="102"/>
    </row>
    <row r="353" spans="1:14">
      <c r="A353" s="97" t="str">
        <f t="shared" si="47"/>
        <v/>
      </c>
      <c r="B353" s="98" t="str">
        <f t="shared" si="48"/>
        <v/>
      </c>
      <c r="C353" s="99"/>
      <c r="D353" s="137"/>
      <c r="E353" s="100"/>
      <c r="F353" s="57"/>
      <c r="G353" s="58">
        <f t="shared" si="49"/>
        <v>0</v>
      </c>
      <c r="H353" s="58">
        <f>IF(E353="",0,IFERROR(VLOOKUP(E353,档案费管理台账!$D$4:$H$1000,5,0),0))</f>
        <v>0</v>
      </c>
      <c r="I353" s="57"/>
      <c r="J353" s="57"/>
      <c r="K353" s="57"/>
      <c r="L353" s="57"/>
      <c r="M353" s="58" t="str">
        <f t="shared" si="50"/>
        <v/>
      </c>
      <c r="N353" s="102"/>
    </row>
    <row r="354" spans="1:14">
      <c r="A354" s="97" t="str">
        <f t="shared" si="47"/>
        <v/>
      </c>
      <c r="B354" s="98" t="str">
        <f t="shared" si="48"/>
        <v/>
      </c>
      <c r="C354" s="99"/>
      <c r="D354" s="137"/>
      <c r="E354" s="100"/>
      <c r="F354" s="57"/>
      <c r="G354" s="58">
        <f t="shared" si="49"/>
        <v>0</v>
      </c>
      <c r="H354" s="58">
        <f>IF(E354="",0,IFERROR(VLOOKUP(E354,档案费管理台账!$D$4:$H$1000,5,0),0))</f>
        <v>0</v>
      </c>
      <c r="I354" s="57"/>
      <c r="J354" s="57"/>
      <c r="K354" s="57"/>
      <c r="L354" s="57"/>
      <c r="M354" s="58" t="str">
        <f t="shared" si="50"/>
        <v/>
      </c>
      <c r="N354" s="102"/>
    </row>
    <row r="355" spans="1:14">
      <c r="A355" s="97" t="str">
        <f t="shared" si="47"/>
        <v/>
      </c>
      <c r="B355" s="98" t="str">
        <f t="shared" si="48"/>
        <v/>
      </c>
      <c r="C355" s="99"/>
      <c r="D355" s="137"/>
      <c r="E355" s="100"/>
      <c r="F355" s="57"/>
      <c r="G355" s="58">
        <f t="shared" si="49"/>
        <v>0</v>
      </c>
      <c r="H355" s="58">
        <f>IF(E355="",0,IFERROR(VLOOKUP(E355,档案费管理台账!$D$4:$H$1000,5,0),0))</f>
        <v>0</v>
      </c>
      <c r="I355" s="57"/>
      <c r="J355" s="57"/>
      <c r="K355" s="57"/>
      <c r="L355" s="57"/>
      <c r="M355" s="58" t="str">
        <f t="shared" si="50"/>
        <v/>
      </c>
      <c r="N355" s="102"/>
    </row>
    <row r="356" spans="1:14">
      <c r="A356" s="97" t="str">
        <f t="shared" si="47"/>
        <v/>
      </c>
      <c r="B356" s="98" t="str">
        <f t="shared" si="48"/>
        <v/>
      </c>
      <c r="C356" s="99"/>
      <c r="D356" s="137"/>
      <c r="E356" s="100"/>
      <c r="F356" s="57"/>
      <c r="G356" s="58">
        <f t="shared" si="49"/>
        <v>0</v>
      </c>
      <c r="H356" s="58">
        <f>IF(E356="",0,IFERROR(VLOOKUP(E356,档案费管理台账!$D$4:$H$1000,5,0),0))</f>
        <v>0</v>
      </c>
      <c r="I356" s="57"/>
      <c r="J356" s="57"/>
      <c r="K356" s="57"/>
      <c r="L356" s="57"/>
      <c r="M356" s="58" t="str">
        <f t="shared" si="50"/>
        <v/>
      </c>
      <c r="N356" s="102"/>
    </row>
    <row r="357" spans="1:14">
      <c r="A357" s="97" t="str">
        <f t="shared" si="47"/>
        <v/>
      </c>
      <c r="B357" s="98" t="str">
        <f t="shared" si="48"/>
        <v/>
      </c>
      <c r="C357" s="99"/>
      <c r="D357" s="137"/>
      <c r="E357" s="100"/>
      <c r="F357" s="57"/>
      <c r="G357" s="58">
        <f t="shared" si="49"/>
        <v>0</v>
      </c>
      <c r="H357" s="58">
        <f>IF(E357="",0,IFERROR(VLOOKUP(E357,档案费管理台账!$D$4:$H$1000,5,0),0))</f>
        <v>0</v>
      </c>
      <c r="I357" s="57"/>
      <c r="J357" s="57"/>
      <c r="K357" s="57"/>
      <c r="L357" s="57"/>
      <c r="M357" s="58" t="str">
        <f t="shared" si="50"/>
        <v/>
      </c>
      <c r="N357" s="102"/>
    </row>
    <row r="358" spans="1:14">
      <c r="A358" s="97" t="str">
        <f t="shared" si="47"/>
        <v/>
      </c>
      <c r="B358" s="98" t="str">
        <f t="shared" si="48"/>
        <v/>
      </c>
      <c r="C358" s="99"/>
      <c r="D358" s="137"/>
      <c r="E358" s="100"/>
      <c r="F358" s="57"/>
      <c r="G358" s="58">
        <f t="shared" si="49"/>
        <v>0</v>
      </c>
      <c r="H358" s="58">
        <f>IF(E358="",0,IFERROR(VLOOKUP(E358,档案费管理台账!$D$4:$H$1000,5,0),0))</f>
        <v>0</v>
      </c>
      <c r="I358" s="57"/>
      <c r="J358" s="57"/>
      <c r="K358" s="57"/>
      <c r="L358" s="57"/>
      <c r="M358" s="58" t="str">
        <f t="shared" si="50"/>
        <v/>
      </c>
      <c r="N358" s="102"/>
    </row>
    <row r="359" spans="1:14">
      <c r="A359" s="97" t="str">
        <f t="shared" si="47"/>
        <v/>
      </c>
      <c r="B359" s="98" t="str">
        <f t="shared" si="48"/>
        <v/>
      </c>
      <c r="C359" s="99"/>
      <c r="D359" s="137"/>
      <c r="E359" s="100"/>
      <c r="F359" s="57"/>
      <c r="G359" s="58">
        <f t="shared" si="49"/>
        <v>0</v>
      </c>
      <c r="H359" s="58">
        <f>IF(E359="",0,IFERROR(VLOOKUP(E359,档案费管理台账!$D$4:$H$1000,5,0),0))</f>
        <v>0</v>
      </c>
      <c r="I359" s="57"/>
      <c r="J359" s="57"/>
      <c r="K359" s="57"/>
      <c r="L359" s="57"/>
      <c r="M359" s="58" t="str">
        <f t="shared" si="50"/>
        <v/>
      </c>
      <c r="N359" s="102"/>
    </row>
    <row r="360" spans="1:14">
      <c r="A360" s="97" t="str">
        <f t="shared" si="47"/>
        <v/>
      </c>
      <c r="B360" s="98" t="str">
        <f t="shared" si="48"/>
        <v/>
      </c>
      <c r="C360" s="99"/>
      <c r="D360" s="137"/>
      <c r="E360" s="100"/>
      <c r="F360" s="57"/>
      <c r="G360" s="58">
        <f t="shared" si="49"/>
        <v>0</v>
      </c>
      <c r="H360" s="58">
        <f>IF(E360="",0,IFERROR(VLOOKUP(E360,档案费管理台账!$D$4:$H$1000,5,0),0))</f>
        <v>0</v>
      </c>
      <c r="I360" s="57"/>
      <c r="J360" s="57"/>
      <c r="K360" s="57"/>
      <c r="L360" s="57"/>
      <c r="M360" s="58" t="str">
        <f t="shared" si="50"/>
        <v/>
      </c>
      <c r="N360" s="102"/>
    </row>
    <row r="361" spans="1:14">
      <c r="A361" s="97" t="str">
        <f t="shared" si="47"/>
        <v/>
      </c>
      <c r="B361" s="98" t="str">
        <f t="shared" si="48"/>
        <v/>
      </c>
      <c r="C361" s="99"/>
      <c r="D361" s="137"/>
      <c r="E361" s="100"/>
      <c r="F361" s="57"/>
      <c r="G361" s="58">
        <f t="shared" si="49"/>
        <v>0</v>
      </c>
      <c r="H361" s="58">
        <f>IF(E361="",0,IFERROR(VLOOKUP(E361,档案费管理台账!$D$4:$H$1000,5,0),0))</f>
        <v>0</v>
      </c>
      <c r="I361" s="57"/>
      <c r="J361" s="57"/>
      <c r="K361" s="57"/>
      <c r="L361" s="57"/>
      <c r="M361" s="58" t="str">
        <f t="shared" si="50"/>
        <v/>
      </c>
      <c r="N361" s="102"/>
    </row>
    <row r="362" spans="1:14">
      <c r="A362" s="97" t="str">
        <f t="shared" si="47"/>
        <v/>
      </c>
      <c r="B362" s="98" t="str">
        <f t="shared" si="48"/>
        <v/>
      </c>
      <c r="C362" s="99"/>
      <c r="D362" s="137"/>
      <c r="E362" s="100"/>
      <c r="F362" s="57"/>
      <c r="G362" s="58">
        <f t="shared" si="49"/>
        <v>0</v>
      </c>
      <c r="H362" s="58">
        <f>IF(E362="",0,IFERROR(VLOOKUP(E362,档案费管理台账!$D$4:$H$1000,5,0),0))</f>
        <v>0</v>
      </c>
      <c r="I362" s="57"/>
      <c r="J362" s="57"/>
      <c r="K362" s="57"/>
      <c r="L362" s="57"/>
      <c r="M362" s="58" t="str">
        <f t="shared" si="50"/>
        <v/>
      </c>
      <c r="N362" s="102"/>
    </row>
    <row r="363" spans="1:14">
      <c r="A363" s="97" t="str">
        <f t="shared" si="47"/>
        <v/>
      </c>
      <c r="B363" s="98" t="str">
        <f t="shared" si="48"/>
        <v/>
      </c>
      <c r="C363" s="99"/>
      <c r="D363" s="137"/>
      <c r="E363" s="100"/>
      <c r="F363" s="57"/>
      <c r="G363" s="58">
        <f t="shared" si="49"/>
        <v>0</v>
      </c>
      <c r="H363" s="58">
        <f>IF(E363="",0,IFERROR(VLOOKUP(E363,档案费管理台账!$D$4:$H$1000,5,0),0))</f>
        <v>0</v>
      </c>
      <c r="I363" s="57"/>
      <c r="J363" s="57"/>
      <c r="K363" s="57"/>
      <c r="L363" s="57"/>
      <c r="M363" s="58" t="str">
        <f t="shared" si="50"/>
        <v/>
      </c>
      <c r="N363" s="102"/>
    </row>
    <row r="364" spans="1:14">
      <c r="A364" s="97" t="str">
        <f t="shared" ref="A364:A427" si="51">IF(D364="","",ROW()-42)</f>
        <v/>
      </c>
      <c r="B364" s="98" t="str">
        <f t="shared" ref="B364:B427" si="52">IF(C364="","",MONTH(C364)&amp;"月")</f>
        <v/>
      </c>
      <c r="C364" s="99"/>
      <c r="D364" s="137"/>
      <c r="E364" s="100"/>
      <c r="F364" s="57"/>
      <c r="G364" s="58">
        <f t="shared" si="49"/>
        <v>0</v>
      </c>
      <c r="H364" s="58">
        <f>IF(E364="",0,IFERROR(VLOOKUP(E364,档案费管理台账!$D$4:$H$1000,5,0),0))</f>
        <v>0</v>
      </c>
      <c r="I364" s="57"/>
      <c r="J364" s="57"/>
      <c r="K364" s="57"/>
      <c r="L364" s="57"/>
      <c r="M364" s="58" t="str">
        <f t="shared" si="50"/>
        <v/>
      </c>
      <c r="N364" s="102"/>
    </row>
    <row r="365" spans="1:14">
      <c r="A365" s="97" t="str">
        <f t="shared" si="51"/>
        <v/>
      </c>
      <c r="B365" s="98" t="str">
        <f t="shared" si="52"/>
        <v/>
      </c>
      <c r="C365" s="99"/>
      <c r="D365" s="137"/>
      <c r="E365" s="100"/>
      <c r="F365" s="57"/>
      <c r="G365" s="58">
        <f t="shared" ref="G365:G428" si="53">IF(F365="",0,F365*$K$41)</f>
        <v>0</v>
      </c>
      <c r="H365" s="58">
        <f>IF(E365="",0,IFERROR(VLOOKUP(E365,档案费管理台账!$D$4:$H$1000,5,0),0))</f>
        <v>0</v>
      </c>
      <c r="I365" s="57"/>
      <c r="J365" s="57"/>
      <c r="K365" s="57"/>
      <c r="L365" s="57"/>
      <c r="M365" s="58" t="str">
        <f t="shared" ref="M365:M428" si="54">IF(C365="","",ROUND(M364+G365-I365-J365-K365-L365-H365,2))</f>
        <v/>
      </c>
      <c r="N365" s="102"/>
    </row>
    <row r="366" spans="1:14">
      <c r="A366" s="97" t="str">
        <f t="shared" si="51"/>
        <v/>
      </c>
      <c r="B366" s="98" t="str">
        <f t="shared" si="52"/>
        <v/>
      </c>
      <c r="C366" s="99"/>
      <c r="D366" s="137"/>
      <c r="E366" s="100"/>
      <c r="F366" s="57"/>
      <c r="G366" s="58">
        <f t="shared" si="53"/>
        <v>0</v>
      </c>
      <c r="H366" s="58">
        <f>IF(E366="",0,IFERROR(VLOOKUP(E366,档案费管理台账!$D$4:$H$1000,5,0),0))</f>
        <v>0</v>
      </c>
      <c r="I366" s="57"/>
      <c r="J366" s="57"/>
      <c r="K366" s="57"/>
      <c r="L366" s="57"/>
      <c r="M366" s="58" t="str">
        <f t="shared" si="54"/>
        <v/>
      </c>
      <c r="N366" s="102"/>
    </row>
    <row r="367" spans="1:14">
      <c r="A367" s="97" t="str">
        <f t="shared" si="51"/>
        <v/>
      </c>
      <c r="B367" s="98" t="str">
        <f t="shared" si="52"/>
        <v/>
      </c>
      <c r="C367" s="99"/>
      <c r="D367" s="137"/>
      <c r="E367" s="100"/>
      <c r="F367" s="57"/>
      <c r="G367" s="58">
        <f t="shared" si="53"/>
        <v>0</v>
      </c>
      <c r="H367" s="58">
        <f>IF(E367="",0,IFERROR(VLOOKUP(E367,档案费管理台账!$D$4:$H$1000,5,0),0))</f>
        <v>0</v>
      </c>
      <c r="I367" s="57"/>
      <c r="J367" s="57"/>
      <c r="K367" s="57"/>
      <c r="L367" s="57"/>
      <c r="M367" s="58" t="str">
        <f t="shared" si="54"/>
        <v/>
      </c>
      <c r="N367" s="102"/>
    </row>
    <row r="368" spans="1:14">
      <c r="A368" s="97" t="str">
        <f t="shared" si="51"/>
        <v/>
      </c>
      <c r="B368" s="98" t="str">
        <f t="shared" si="52"/>
        <v/>
      </c>
      <c r="C368" s="99"/>
      <c r="D368" s="137"/>
      <c r="E368" s="100"/>
      <c r="F368" s="57"/>
      <c r="G368" s="58">
        <f t="shared" si="53"/>
        <v>0</v>
      </c>
      <c r="H368" s="58">
        <f>IF(E368="",0,IFERROR(VLOOKUP(E368,档案费管理台账!$D$4:$H$1000,5,0),0))</f>
        <v>0</v>
      </c>
      <c r="I368" s="57"/>
      <c r="J368" s="57"/>
      <c r="K368" s="57"/>
      <c r="L368" s="57"/>
      <c r="M368" s="58" t="str">
        <f t="shared" si="54"/>
        <v/>
      </c>
      <c r="N368" s="102"/>
    </row>
    <row r="369" spans="1:14">
      <c r="A369" s="97" t="str">
        <f t="shared" si="51"/>
        <v/>
      </c>
      <c r="B369" s="98" t="str">
        <f t="shared" si="52"/>
        <v/>
      </c>
      <c r="C369" s="99"/>
      <c r="D369" s="137"/>
      <c r="E369" s="100"/>
      <c r="F369" s="57"/>
      <c r="G369" s="58">
        <f t="shared" si="53"/>
        <v>0</v>
      </c>
      <c r="H369" s="58">
        <f>IF(E369="",0,IFERROR(VLOOKUP(E369,档案费管理台账!$D$4:$H$1000,5,0),0))</f>
        <v>0</v>
      </c>
      <c r="I369" s="57"/>
      <c r="J369" s="57"/>
      <c r="K369" s="57"/>
      <c r="L369" s="57"/>
      <c r="M369" s="58" t="str">
        <f t="shared" si="54"/>
        <v/>
      </c>
      <c r="N369" s="102"/>
    </row>
    <row r="370" spans="1:14">
      <c r="A370" s="97" t="str">
        <f t="shared" si="51"/>
        <v/>
      </c>
      <c r="B370" s="98" t="str">
        <f t="shared" si="52"/>
        <v/>
      </c>
      <c r="C370" s="99"/>
      <c r="D370" s="137"/>
      <c r="E370" s="100"/>
      <c r="F370" s="57"/>
      <c r="G370" s="58">
        <f t="shared" si="53"/>
        <v>0</v>
      </c>
      <c r="H370" s="58">
        <f>IF(E370="",0,IFERROR(VLOOKUP(E370,档案费管理台账!$D$4:$H$1000,5,0),0))</f>
        <v>0</v>
      </c>
      <c r="I370" s="57"/>
      <c r="J370" s="57"/>
      <c r="K370" s="57"/>
      <c r="L370" s="57"/>
      <c r="M370" s="58" t="str">
        <f t="shared" si="54"/>
        <v/>
      </c>
      <c r="N370" s="102"/>
    </row>
    <row r="371" spans="1:14">
      <c r="A371" s="97" t="str">
        <f t="shared" si="51"/>
        <v/>
      </c>
      <c r="B371" s="98" t="str">
        <f t="shared" si="52"/>
        <v/>
      </c>
      <c r="C371" s="99"/>
      <c r="D371" s="137"/>
      <c r="E371" s="100"/>
      <c r="F371" s="57"/>
      <c r="G371" s="58">
        <f t="shared" si="53"/>
        <v>0</v>
      </c>
      <c r="H371" s="58">
        <f>IF(E371="",0,IFERROR(VLOOKUP(E371,档案费管理台账!$D$4:$H$1000,5,0),0))</f>
        <v>0</v>
      </c>
      <c r="I371" s="57"/>
      <c r="J371" s="57"/>
      <c r="K371" s="57"/>
      <c r="L371" s="57"/>
      <c r="M371" s="58" t="str">
        <f t="shared" si="54"/>
        <v/>
      </c>
      <c r="N371" s="102"/>
    </row>
    <row r="372" spans="1:14">
      <c r="A372" s="97" t="str">
        <f t="shared" si="51"/>
        <v/>
      </c>
      <c r="B372" s="98" t="str">
        <f t="shared" si="52"/>
        <v/>
      </c>
      <c r="C372" s="99"/>
      <c r="D372" s="137"/>
      <c r="E372" s="100"/>
      <c r="F372" s="57"/>
      <c r="G372" s="58">
        <f t="shared" si="53"/>
        <v>0</v>
      </c>
      <c r="H372" s="58">
        <f>IF(E372="",0,IFERROR(VLOOKUP(E372,档案费管理台账!$D$4:$H$1000,5,0),0))</f>
        <v>0</v>
      </c>
      <c r="I372" s="57"/>
      <c r="J372" s="57"/>
      <c r="K372" s="57"/>
      <c r="L372" s="57"/>
      <c r="M372" s="58" t="str">
        <f t="shared" si="54"/>
        <v/>
      </c>
      <c r="N372" s="102"/>
    </row>
    <row r="373" spans="1:14">
      <c r="A373" s="97" t="str">
        <f t="shared" si="51"/>
        <v/>
      </c>
      <c r="B373" s="98" t="str">
        <f t="shared" si="52"/>
        <v/>
      </c>
      <c r="C373" s="99"/>
      <c r="D373" s="137"/>
      <c r="E373" s="100"/>
      <c r="F373" s="57"/>
      <c r="G373" s="58">
        <f t="shared" si="53"/>
        <v>0</v>
      </c>
      <c r="H373" s="58">
        <f>IF(E373="",0,IFERROR(VLOOKUP(E373,档案费管理台账!$D$4:$H$1000,5,0),0))</f>
        <v>0</v>
      </c>
      <c r="I373" s="57"/>
      <c r="J373" s="57"/>
      <c r="K373" s="57"/>
      <c r="L373" s="57"/>
      <c r="M373" s="58" t="str">
        <f t="shared" si="54"/>
        <v/>
      </c>
      <c r="N373" s="102"/>
    </row>
    <row r="374" spans="1:14">
      <c r="A374" s="97" t="str">
        <f t="shared" si="51"/>
        <v/>
      </c>
      <c r="B374" s="98" t="str">
        <f t="shared" si="52"/>
        <v/>
      </c>
      <c r="C374" s="99"/>
      <c r="D374" s="137"/>
      <c r="E374" s="100"/>
      <c r="F374" s="57"/>
      <c r="G374" s="58">
        <f t="shared" si="53"/>
        <v>0</v>
      </c>
      <c r="H374" s="58">
        <f>IF(E374="",0,IFERROR(VLOOKUP(E374,档案费管理台账!$D$4:$H$1000,5,0),0))</f>
        <v>0</v>
      </c>
      <c r="I374" s="57"/>
      <c r="J374" s="57"/>
      <c r="K374" s="57"/>
      <c r="L374" s="57"/>
      <c r="M374" s="58" t="str">
        <f t="shared" si="54"/>
        <v/>
      </c>
      <c r="N374" s="102"/>
    </row>
    <row r="375" spans="1:14">
      <c r="A375" s="97" t="str">
        <f t="shared" si="51"/>
        <v/>
      </c>
      <c r="B375" s="98" t="str">
        <f t="shared" si="52"/>
        <v/>
      </c>
      <c r="C375" s="99"/>
      <c r="D375" s="137"/>
      <c r="E375" s="100"/>
      <c r="F375" s="57"/>
      <c r="G375" s="58">
        <f t="shared" si="53"/>
        <v>0</v>
      </c>
      <c r="H375" s="58">
        <f>IF(E375="",0,IFERROR(VLOOKUP(E375,档案费管理台账!$D$4:$H$1000,5,0),0))</f>
        <v>0</v>
      </c>
      <c r="I375" s="57"/>
      <c r="J375" s="57"/>
      <c r="K375" s="57"/>
      <c r="L375" s="57"/>
      <c r="M375" s="58" t="str">
        <f t="shared" si="54"/>
        <v/>
      </c>
      <c r="N375" s="102"/>
    </row>
    <row r="376" spans="1:14">
      <c r="A376" s="97" t="str">
        <f t="shared" si="51"/>
        <v/>
      </c>
      <c r="B376" s="98" t="str">
        <f t="shared" si="52"/>
        <v/>
      </c>
      <c r="C376" s="99"/>
      <c r="D376" s="137"/>
      <c r="E376" s="100"/>
      <c r="F376" s="57"/>
      <c r="G376" s="58">
        <f t="shared" si="53"/>
        <v>0</v>
      </c>
      <c r="H376" s="58">
        <f>IF(E376="",0,IFERROR(VLOOKUP(E376,档案费管理台账!$D$4:$H$1000,5,0),0))</f>
        <v>0</v>
      </c>
      <c r="I376" s="57"/>
      <c r="J376" s="57"/>
      <c r="K376" s="57"/>
      <c r="L376" s="57"/>
      <c r="M376" s="58" t="str">
        <f t="shared" si="54"/>
        <v/>
      </c>
      <c r="N376" s="102"/>
    </row>
    <row r="377" spans="1:14">
      <c r="A377" s="97" t="str">
        <f t="shared" si="51"/>
        <v/>
      </c>
      <c r="B377" s="98" t="str">
        <f t="shared" si="52"/>
        <v/>
      </c>
      <c r="C377" s="99"/>
      <c r="D377" s="137"/>
      <c r="E377" s="100"/>
      <c r="F377" s="57"/>
      <c r="G377" s="58">
        <f t="shared" si="53"/>
        <v>0</v>
      </c>
      <c r="H377" s="58">
        <f>IF(E377="",0,IFERROR(VLOOKUP(E377,档案费管理台账!$D$4:$H$1000,5,0),0))</f>
        <v>0</v>
      </c>
      <c r="I377" s="57"/>
      <c r="J377" s="57"/>
      <c r="K377" s="57"/>
      <c r="L377" s="57"/>
      <c r="M377" s="58" t="str">
        <f t="shared" si="54"/>
        <v/>
      </c>
      <c r="N377" s="102"/>
    </row>
    <row r="378" spans="1:14">
      <c r="A378" s="97" t="str">
        <f t="shared" si="51"/>
        <v/>
      </c>
      <c r="B378" s="98" t="str">
        <f t="shared" si="52"/>
        <v/>
      </c>
      <c r="C378" s="99"/>
      <c r="D378" s="137"/>
      <c r="E378" s="100"/>
      <c r="F378" s="57"/>
      <c r="G378" s="58">
        <f t="shared" si="53"/>
        <v>0</v>
      </c>
      <c r="H378" s="58">
        <f>IF(E378="",0,IFERROR(VLOOKUP(E378,档案费管理台账!$D$4:$H$1000,5,0),0))</f>
        <v>0</v>
      </c>
      <c r="I378" s="57"/>
      <c r="J378" s="57"/>
      <c r="K378" s="57"/>
      <c r="L378" s="57"/>
      <c r="M378" s="58" t="str">
        <f t="shared" si="54"/>
        <v/>
      </c>
      <c r="N378" s="102"/>
    </row>
    <row r="379" spans="1:14">
      <c r="A379" s="97" t="str">
        <f t="shared" si="51"/>
        <v/>
      </c>
      <c r="B379" s="98" t="str">
        <f t="shared" si="52"/>
        <v/>
      </c>
      <c r="C379" s="99"/>
      <c r="D379" s="137"/>
      <c r="E379" s="100"/>
      <c r="F379" s="57"/>
      <c r="G379" s="58">
        <f t="shared" si="53"/>
        <v>0</v>
      </c>
      <c r="H379" s="58">
        <f>IF(E379="",0,IFERROR(VLOOKUP(E379,档案费管理台账!$D$4:$H$1000,5,0),0))</f>
        <v>0</v>
      </c>
      <c r="I379" s="57"/>
      <c r="J379" s="57"/>
      <c r="K379" s="57"/>
      <c r="L379" s="57"/>
      <c r="M379" s="58" t="str">
        <f t="shared" si="54"/>
        <v/>
      </c>
      <c r="N379" s="102"/>
    </row>
    <row r="380" spans="1:14">
      <c r="A380" s="97" t="str">
        <f t="shared" si="51"/>
        <v/>
      </c>
      <c r="B380" s="98" t="str">
        <f t="shared" si="52"/>
        <v/>
      </c>
      <c r="C380" s="99"/>
      <c r="D380" s="137"/>
      <c r="E380" s="100"/>
      <c r="F380" s="57"/>
      <c r="G380" s="58">
        <f t="shared" si="53"/>
        <v>0</v>
      </c>
      <c r="H380" s="58">
        <f>IF(E380="",0,IFERROR(VLOOKUP(E380,档案费管理台账!$D$4:$H$1000,5,0),0))</f>
        <v>0</v>
      </c>
      <c r="I380" s="57"/>
      <c r="J380" s="57"/>
      <c r="K380" s="57"/>
      <c r="L380" s="57"/>
      <c r="M380" s="58" t="str">
        <f t="shared" si="54"/>
        <v/>
      </c>
      <c r="N380" s="102"/>
    </row>
    <row r="381" spans="1:14">
      <c r="A381" s="97" t="str">
        <f t="shared" si="51"/>
        <v/>
      </c>
      <c r="B381" s="98" t="str">
        <f t="shared" si="52"/>
        <v/>
      </c>
      <c r="C381" s="99"/>
      <c r="D381" s="137"/>
      <c r="E381" s="100"/>
      <c r="F381" s="57"/>
      <c r="G381" s="58">
        <f t="shared" si="53"/>
        <v>0</v>
      </c>
      <c r="H381" s="58">
        <f>IF(E381="",0,IFERROR(VLOOKUP(E381,档案费管理台账!$D$4:$H$1000,5,0),0))</f>
        <v>0</v>
      </c>
      <c r="I381" s="57"/>
      <c r="J381" s="57"/>
      <c r="K381" s="57"/>
      <c r="L381" s="57"/>
      <c r="M381" s="58" t="str">
        <f t="shared" si="54"/>
        <v/>
      </c>
      <c r="N381" s="102"/>
    </row>
    <row r="382" spans="1:14">
      <c r="A382" s="97" t="str">
        <f t="shared" si="51"/>
        <v/>
      </c>
      <c r="B382" s="98" t="str">
        <f t="shared" si="52"/>
        <v/>
      </c>
      <c r="C382" s="99"/>
      <c r="D382" s="137"/>
      <c r="E382" s="100"/>
      <c r="F382" s="57"/>
      <c r="G382" s="58">
        <f t="shared" si="53"/>
        <v>0</v>
      </c>
      <c r="H382" s="58">
        <f>IF(E382="",0,IFERROR(VLOOKUP(E382,档案费管理台账!$D$4:$H$1000,5,0),0))</f>
        <v>0</v>
      </c>
      <c r="I382" s="57"/>
      <c r="J382" s="57"/>
      <c r="K382" s="57"/>
      <c r="L382" s="57"/>
      <c r="M382" s="58" t="str">
        <f t="shared" si="54"/>
        <v/>
      </c>
      <c r="N382" s="102"/>
    </row>
    <row r="383" spans="1:14">
      <c r="A383" s="97" t="str">
        <f t="shared" si="51"/>
        <v/>
      </c>
      <c r="B383" s="98" t="str">
        <f t="shared" si="52"/>
        <v/>
      </c>
      <c r="C383" s="99"/>
      <c r="D383" s="137"/>
      <c r="E383" s="100"/>
      <c r="F383" s="57"/>
      <c r="G383" s="58">
        <f t="shared" si="53"/>
        <v>0</v>
      </c>
      <c r="H383" s="58">
        <f>IF(E383="",0,IFERROR(VLOOKUP(E383,档案费管理台账!$D$4:$H$1000,5,0),0))</f>
        <v>0</v>
      </c>
      <c r="I383" s="57"/>
      <c r="J383" s="57"/>
      <c r="K383" s="57"/>
      <c r="L383" s="57"/>
      <c r="M383" s="58" t="str">
        <f t="shared" si="54"/>
        <v/>
      </c>
      <c r="N383" s="102"/>
    </row>
    <row r="384" spans="1:14">
      <c r="A384" s="97" t="str">
        <f t="shared" si="51"/>
        <v/>
      </c>
      <c r="B384" s="98" t="str">
        <f t="shared" si="52"/>
        <v/>
      </c>
      <c r="C384" s="99"/>
      <c r="D384" s="137"/>
      <c r="E384" s="100"/>
      <c r="F384" s="57"/>
      <c r="G384" s="58">
        <f t="shared" si="53"/>
        <v>0</v>
      </c>
      <c r="H384" s="58">
        <f>IF(E384="",0,IFERROR(VLOOKUP(E384,档案费管理台账!$D$4:$H$1000,5,0),0))</f>
        <v>0</v>
      </c>
      <c r="I384" s="57"/>
      <c r="J384" s="57"/>
      <c r="K384" s="57"/>
      <c r="L384" s="57"/>
      <c r="M384" s="58" t="str">
        <f t="shared" si="54"/>
        <v/>
      </c>
      <c r="N384" s="102"/>
    </row>
    <row r="385" spans="1:14">
      <c r="A385" s="97" t="str">
        <f t="shared" si="51"/>
        <v/>
      </c>
      <c r="B385" s="98" t="str">
        <f t="shared" si="52"/>
        <v/>
      </c>
      <c r="C385" s="99"/>
      <c r="D385" s="137"/>
      <c r="E385" s="100"/>
      <c r="F385" s="57"/>
      <c r="G385" s="58">
        <f t="shared" si="53"/>
        <v>0</v>
      </c>
      <c r="H385" s="58">
        <f>IF(E385="",0,IFERROR(VLOOKUP(E385,档案费管理台账!$D$4:$H$1000,5,0),0))</f>
        <v>0</v>
      </c>
      <c r="I385" s="57"/>
      <c r="J385" s="57"/>
      <c r="K385" s="57"/>
      <c r="L385" s="57"/>
      <c r="M385" s="58" t="str">
        <f t="shared" si="54"/>
        <v/>
      </c>
      <c r="N385" s="102"/>
    </row>
    <row r="386" spans="1:14">
      <c r="A386" s="97" t="str">
        <f t="shared" si="51"/>
        <v/>
      </c>
      <c r="B386" s="98" t="str">
        <f t="shared" si="52"/>
        <v/>
      </c>
      <c r="C386" s="99"/>
      <c r="D386" s="137"/>
      <c r="E386" s="100"/>
      <c r="F386" s="57"/>
      <c r="G386" s="58">
        <f t="shared" si="53"/>
        <v>0</v>
      </c>
      <c r="H386" s="58">
        <f>IF(E386="",0,IFERROR(VLOOKUP(E386,档案费管理台账!$D$4:$H$1000,5,0),0))</f>
        <v>0</v>
      </c>
      <c r="I386" s="57"/>
      <c r="J386" s="57"/>
      <c r="K386" s="57"/>
      <c r="L386" s="57"/>
      <c r="M386" s="58" t="str">
        <f t="shared" si="54"/>
        <v/>
      </c>
      <c r="N386" s="102"/>
    </row>
    <row r="387" spans="1:14">
      <c r="A387" s="97" t="str">
        <f t="shared" si="51"/>
        <v/>
      </c>
      <c r="B387" s="98" t="str">
        <f t="shared" si="52"/>
        <v/>
      </c>
      <c r="C387" s="99"/>
      <c r="D387" s="137"/>
      <c r="E387" s="100"/>
      <c r="F387" s="57"/>
      <c r="G387" s="58">
        <f t="shared" si="53"/>
        <v>0</v>
      </c>
      <c r="H387" s="58">
        <f>IF(E387="",0,IFERROR(VLOOKUP(E387,档案费管理台账!$D$4:$H$1000,5,0),0))</f>
        <v>0</v>
      </c>
      <c r="I387" s="57"/>
      <c r="J387" s="57"/>
      <c r="K387" s="57"/>
      <c r="L387" s="57"/>
      <c r="M387" s="58" t="str">
        <f t="shared" si="54"/>
        <v/>
      </c>
      <c r="N387" s="102"/>
    </row>
    <row r="388" spans="1:14">
      <c r="A388" s="97" t="str">
        <f t="shared" si="51"/>
        <v/>
      </c>
      <c r="B388" s="98" t="str">
        <f t="shared" si="52"/>
        <v/>
      </c>
      <c r="C388" s="99"/>
      <c r="D388" s="137"/>
      <c r="E388" s="100"/>
      <c r="F388" s="57"/>
      <c r="G388" s="58">
        <f t="shared" si="53"/>
        <v>0</v>
      </c>
      <c r="H388" s="58">
        <f>IF(E388="",0,IFERROR(VLOOKUP(E388,档案费管理台账!$D$4:$H$1000,5,0),0))</f>
        <v>0</v>
      </c>
      <c r="I388" s="57"/>
      <c r="J388" s="57"/>
      <c r="K388" s="57"/>
      <c r="L388" s="57"/>
      <c r="M388" s="58" t="str">
        <f t="shared" si="54"/>
        <v/>
      </c>
      <c r="N388" s="102"/>
    </row>
    <row r="389" spans="1:14">
      <c r="A389" s="97" t="str">
        <f t="shared" si="51"/>
        <v/>
      </c>
      <c r="B389" s="98" t="str">
        <f t="shared" si="52"/>
        <v/>
      </c>
      <c r="C389" s="99"/>
      <c r="D389" s="137"/>
      <c r="E389" s="100"/>
      <c r="F389" s="57"/>
      <c r="G389" s="58">
        <f t="shared" si="53"/>
        <v>0</v>
      </c>
      <c r="H389" s="58">
        <f>IF(E389="",0,IFERROR(VLOOKUP(E389,档案费管理台账!$D$4:$H$1000,5,0),0))</f>
        <v>0</v>
      </c>
      <c r="I389" s="57"/>
      <c r="J389" s="57"/>
      <c r="K389" s="57"/>
      <c r="L389" s="57"/>
      <c r="M389" s="58" t="str">
        <f t="shared" si="54"/>
        <v/>
      </c>
      <c r="N389" s="102"/>
    </row>
    <row r="390" spans="1:14">
      <c r="A390" s="97" t="str">
        <f t="shared" si="51"/>
        <v/>
      </c>
      <c r="B390" s="98" t="str">
        <f t="shared" si="52"/>
        <v/>
      </c>
      <c r="C390" s="99"/>
      <c r="D390" s="137"/>
      <c r="E390" s="100"/>
      <c r="F390" s="57"/>
      <c r="G390" s="58">
        <f t="shared" si="53"/>
        <v>0</v>
      </c>
      <c r="H390" s="58">
        <f>IF(E390="",0,IFERROR(VLOOKUP(E390,档案费管理台账!$D$4:$H$1000,5,0),0))</f>
        <v>0</v>
      </c>
      <c r="I390" s="57"/>
      <c r="J390" s="57"/>
      <c r="K390" s="57"/>
      <c r="L390" s="57"/>
      <c r="M390" s="58" t="str">
        <f t="shared" si="54"/>
        <v/>
      </c>
      <c r="N390" s="102"/>
    </row>
    <row r="391" spans="1:14">
      <c r="A391" s="97" t="str">
        <f t="shared" si="51"/>
        <v/>
      </c>
      <c r="B391" s="98" t="str">
        <f t="shared" si="52"/>
        <v/>
      </c>
      <c r="C391" s="99"/>
      <c r="D391" s="137"/>
      <c r="E391" s="100"/>
      <c r="F391" s="57"/>
      <c r="G391" s="58">
        <f t="shared" si="53"/>
        <v>0</v>
      </c>
      <c r="H391" s="58">
        <f>IF(E391="",0,IFERROR(VLOOKUP(E391,档案费管理台账!$D$4:$H$1000,5,0),0))</f>
        <v>0</v>
      </c>
      <c r="I391" s="57"/>
      <c r="J391" s="57"/>
      <c r="K391" s="57"/>
      <c r="L391" s="57"/>
      <c r="M391" s="58" t="str">
        <f t="shared" si="54"/>
        <v/>
      </c>
      <c r="N391" s="102"/>
    </row>
    <row r="392" spans="1:14">
      <c r="A392" s="97" t="str">
        <f t="shared" si="51"/>
        <v/>
      </c>
      <c r="B392" s="98" t="str">
        <f t="shared" si="52"/>
        <v/>
      </c>
      <c r="C392" s="99"/>
      <c r="D392" s="137"/>
      <c r="E392" s="100"/>
      <c r="F392" s="57"/>
      <c r="G392" s="58">
        <f t="shared" si="53"/>
        <v>0</v>
      </c>
      <c r="H392" s="58">
        <f>IF(E392="",0,IFERROR(VLOOKUP(E392,档案费管理台账!$D$4:$H$1000,5,0),0))</f>
        <v>0</v>
      </c>
      <c r="I392" s="57"/>
      <c r="J392" s="57"/>
      <c r="K392" s="57"/>
      <c r="L392" s="57"/>
      <c r="M392" s="58" t="str">
        <f t="shared" si="54"/>
        <v/>
      </c>
      <c r="N392" s="102"/>
    </row>
    <row r="393" spans="1:14">
      <c r="A393" s="97" t="str">
        <f t="shared" si="51"/>
        <v/>
      </c>
      <c r="B393" s="98" t="str">
        <f t="shared" si="52"/>
        <v/>
      </c>
      <c r="C393" s="99"/>
      <c r="D393" s="137"/>
      <c r="E393" s="100"/>
      <c r="F393" s="57"/>
      <c r="G393" s="58">
        <f t="shared" si="53"/>
        <v>0</v>
      </c>
      <c r="H393" s="58">
        <f>IF(E393="",0,IFERROR(VLOOKUP(E393,档案费管理台账!$D$4:$H$1000,5,0),0))</f>
        <v>0</v>
      </c>
      <c r="I393" s="57"/>
      <c r="J393" s="57"/>
      <c r="K393" s="57"/>
      <c r="L393" s="57"/>
      <c r="M393" s="58" t="str">
        <f t="shared" si="54"/>
        <v/>
      </c>
      <c r="N393" s="102"/>
    </row>
    <row r="394" spans="1:14">
      <c r="A394" s="97" t="str">
        <f t="shared" si="51"/>
        <v/>
      </c>
      <c r="B394" s="98" t="str">
        <f t="shared" si="52"/>
        <v/>
      </c>
      <c r="C394" s="99"/>
      <c r="D394" s="137"/>
      <c r="E394" s="100"/>
      <c r="F394" s="57"/>
      <c r="G394" s="58">
        <f t="shared" si="53"/>
        <v>0</v>
      </c>
      <c r="H394" s="58">
        <f>IF(E394="",0,IFERROR(VLOOKUP(E394,档案费管理台账!$D$4:$H$1000,5,0),0))</f>
        <v>0</v>
      </c>
      <c r="I394" s="57"/>
      <c r="J394" s="57"/>
      <c r="K394" s="57"/>
      <c r="L394" s="57"/>
      <c r="M394" s="58" t="str">
        <f t="shared" si="54"/>
        <v/>
      </c>
      <c r="N394" s="102"/>
    </row>
    <row r="395" spans="1:14">
      <c r="A395" s="97" t="str">
        <f t="shared" si="51"/>
        <v/>
      </c>
      <c r="B395" s="98" t="str">
        <f t="shared" si="52"/>
        <v/>
      </c>
      <c r="C395" s="99"/>
      <c r="D395" s="137"/>
      <c r="E395" s="100"/>
      <c r="F395" s="57"/>
      <c r="G395" s="58">
        <f t="shared" si="53"/>
        <v>0</v>
      </c>
      <c r="H395" s="58">
        <f>IF(E395="",0,IFERROR(VLOOKUP(E395,档案费管理台账!$D$4:$H$1000,5,0),0))</f>
        <v>0</v>
      </c>
      <c r="I395" s="57"/>
      <c r="J395" s="57"/>
      <c r="K395" s="57"/>
      <c r="L395" s="57"/>
      <c r="M395" s="58" t="str">
        <f t="shared" si="54"/>
        <v/>
      </c>
      <c r="N395" s="102"/>
    </row>
    <row r="396" spans="1:14">
      <c r="A396" s="97" t="str">
        <f t="shared" si="51"/>
        <v/>
      </c>
      <c r="B396" s="98" t="str">
        <f t="shared" si="52"/>
        <v/>
      </c>
      <c r="C396" s="99"/>
      <c r="D396" s="137"/>
      <c r="E396" s="100"/>
      <c r="F396" s="57"/>
      <c r="G396" s="58">
        <f t="shared" si="53"/>
        <v>0</v>
      </c>
      <c r="H396" s="58">
        <f>IF(E396="",0,IFERROR(VLOOKUP(E396,档案费管理台账!$D$4:$H$1000,5,0),0))</f>
        <v>0</v>
      </c>
      <c r="I396" s="57"/>
      <c r="J396" s="57"/>
      <c r="K396" s="57"/>
      <c r="L396" s="57"/>
      <c r="M396" s="58" t="str">
        <f t="shared" si="54"/>
        <v/>
      </c>
      <c r="N396" s="102"/>
    </row>
    <row r="397" spans="1:14">
      <c r="A397" s="97" t="str">
        <f t="shared" si="51"/>
        <v/>
      </c>
      <c r="B397" s="98" t="str">
        <f t="shared" si="52"/>
        <v/>
      </c>
      <c r="C397" s="99"/>
      <c r="D397" s="137"/>
      <c r="E397" s="100"/>
      <c r="F397" s="57"/>
      <c r="G397" s="58">
        <f t="shared" si="53"/>
        <v>0</v>
      </c>
      <c r="H397" s="58">
        <f>IF(E397="",0,IFERROR(VLOOKUP(E397,档案费管理台账!$D$4:$H$1000,5,0),0))</f>
        <v>0</v>
      </c>
      <c r="I397" s="57"/>
      <c r="J397" s="57"/>
      <c r="K397" s="57"/>
      <c r="L397" s="57"/>
      <c r="M397" s="58" t="str">
        <f t="shared" si="54"/>
        <v/>
      </c>
      <c r="N397" s="102"/>
    </row>
    <row r="398" spans="1:14">
      <c r="A398" s="97" t="str">
        <f t="shared" si="51"/>
        <v/>
      </c>
      <c r="B398" s="98" t="str">
        <f t="shared" si="52"/>
        <v/>
      </c>
      <c r="C398" s="99"/>
      <c r="D398" s="137"/>
      <c r="E398" s="100"/>
      <c r="F398" s="57"/>
      <c r="G398" s="58">
        <f t="shared" si="53"/>
        <v>0</v>
      </c>
      <c r="H398" s="58">
        <f>IF(E398="",0,IFERROR(VLOOKUP(E398,档案费管理台账!$D$4:$H$1000,5,0),0))</f>
        <v>0</v>
      </c>
      <c r="I398" s="57"/>
      <c r="J398" s="57"/>
      <c r="K398" s="57"/>
      <c r="L398" s="57"/>
      <c r="M398" s="58" t="str">
        <f t="shared" si="54"/>
        <v/>
      </c>
      <c r="N398" s="102"/>
    </row>
    <row r="399" spans="1:14">
      <c r="A399" s="97" t="str">
        <f t="shared" si="51"/>
        <v/>
      </c>
      <c r="B399" s="98" t="str">
        <f t="shared" si="52"/>
        <v/>
      </c>
      <c r="C399" s="99"/>
      <c r="D399" s="137"/>
      <c r="E399" s="100"/>
      <c r="F399" s="57"/>
      <c r="G399" s="58">
        <f t="shared" si="53"/>
        <v>0</v>
      </c>
      <c r="H399" s="58">
        <f>IF(E399="",0,IFERROR(VLOOKUP(E399,档案费管理台账!$D$4:$H$1000,5,0),0))</f>
        <v>0</v>
      </c>
      <c r="I399" s="57"/>
      <c r="J399" s="57"/>
      <c r="K399" s="57"/>
      <c r="L399" s="57"/>
      <c r="M399" s="58" t="str">
        <f t="shared" si="54"/>
        <v/>
      </c>
      <c r="N399" s="102"/>
    </row>
    <row r="400" spans="1:14">
      <c r="A400" s="97" t="str">
        <f t="shared" si="51"/>
        <v/>
      </c>
      <c r="B400" s="98" t="str">
        <f t="shared" si="52"/>
        <v/>
      </c>
      <c r="C400" s="99"/>
      <c r="D400" s="137"/>
      <c r="E400" s="100"/>
      <c r="F400" s="57"/>
      <c r="G400" s="58">
        <f t="shared" si="53"/>
        <v>0</v>
      </c>
      <c r="H400" s="58">
        <f>IF(E400="",0,IFERROR(VLOOKUP(E400,档案费管理台账!$D$4:$H$1000,5,0),0))</f>
        <v>0</v>
      </c>
      <c r="I400" s="57"/>
      <c r="J400" s="57"/>
      <c r="K400" s="57"/>
      <c r="L400" s="57"/>
      <c r="M400" s="58" t="str">
        <f t="shared" si="54"/>
        <v/>
      </c>
      <c r="N400" s="102"/>
    </row>
    <row r="401" spans="1:14">
      <c r="A401" s="97" t="str">
        <f t="shared" si="51"/>
        <v/>
      </c>
      <c r="B401" s="98" t="str">
        <f t="shared" si="52"/>
        <v/>
      </c>
      <c r="C401" s="99"/>
      <c r="D401" s="137"/>
      <c r="E401" s="100"/>
      <c r="F401" s="57"/>
      <c r="G401" s="58">
        <f t="shared" si="53"/>
        <v>0</v>
      </c>
      <c r="H401" s="58">
        <f>IF(E401="",0,IFERROR(VLOOKUP(E401,档案费管理台账!$D$4:$H$1000,5,0),0))</f>
        <v>0</v>
      </c>
      <c r="I401" s="57"/>
      <c r="J401" s="57"/>
      <c r="K401" s="57"/>
      <c r="L401" s="57"/>
      <c r="M401" s="58" t="str">
        <f t="shared" si="54"/>
        <v/>
      </c>
      <c r="N401" s="102"/>
    </row>
    <row r="402" spans="1:14">
      <c r="A402" s="97" t="str">
        <f t="shared" si="51"/>
        <v/>
      </c>
      <c r="B402" s="98" t="str">
        <f t="shared" si="52"/>
        <v/>
      </c>
      <c r="C402" s="99"/>
      <c r="D402" s="137"/>
      <c r="E402" s="100"/>
      <c r="F402" s="57"/>
      <c r="G402" s="58">
        <f t="shared" si="53"/>
        <v>0</v>
      </c>
      <c r="H402" s="58">
        <f>IF(E402="",0,IFERROR(VLOOKUP(E402,档案费管理台账!$D$4:$H$1000,5,0),0))</f>
        <v>0</v>
      </c>
      <c r="I402" s="57"/>
      <c r="J402" s="57"/>
      <c r="K402" s="57"/>
      <c r="L402" s="57"/>
      <c r="M402" s="58" t="str">
        <f t="shared" si="54"/>
        <v/>
      </c>
      <c r="N402" s="102"/>
    </row>
    <row r="403" spans="1:14">
      <c r="A403" s="97" t="str">
        <f t="shared" si="51"/>
        <v/>
      </c>
      <c r="B403" s="98" t="str">
        <f t="shared" si="52"/>
        <v/>
      </c>
      <c r="C403" s="99"/>
      <c r="D403" s="137"/>
      <c r="E403" s="100"/>
      <c r="F403" s="57"/>
      <c r="G403" s="58">
        <f t="shared" si="53"/>
        <v>0</v>
      </c>
      <c r="H403" s="58">
        <f>IF(E403="",0,IFERROR(VLOOKUP(E403,档案费管理台账!$D$4:$H$1000,5,0),0))</f>
        <v>0</v>
      </c>
      <c r="I403" s="57"/>
      <c r="J403" s="57"/>
      <c r="K403" s="57"/>
      <c r="L403" s="57"/>
      <c r="M403" s="58" t="str">
        <f t="shared" si="54"/>
        <v/>
      </c>
      <c r="N403" s="102"/>
    </row>
    <row r="404" spans="1:14">
      <c r="A404" s="97" t="str">
        <f t="shared" si="51"/>
        <v/>
      </c>
      <c r="B404" s="98" t="str">
        <f t="shared" si="52"/>
        <v/>
      </c>
      <c r="C404" s="99"/>
      <c r="D404" s="137"/>
      <c r="E404" s="100"/>
      <c r="F404" s="57"/>
      <c r="G404" s="58">
        <f t="shared" si="53"/>
        <v>0</v>
      </c>
      <c r="H404" s="58">
        <f>IF(E404="",0,IFERROR(VLOOKUP(E404,档案费管理台账!$D$4:$H$1000,5,0),0))</f>
        <v>0</v>
      </c>
      <c r="I404" s="57"/>
      <c r="J404" s="57"/>
      <c r="K404" s="57"/>
      <c r="L404" s="57"/>
      <c r="M404" s="58" t="str">
        <f t="shared" si="54"/>
        <v/>
      </c>
      <c r="N404" s="102"/>
    </row>
    <row r="405" spans="1:14">
      <c r="A405" s="97" t="str">
        <f t="shared" si="51"/>
        <v/>
      </c>
      <c r="B405" s="98" t="str">
        <f t="shared" si="52"/>
        <v/>
      </c>
      <c r="C405" s="99"/>
      <c r="D405" s="137"/>
      <c r="E405" s="100"/>
      <c r="F405" s="57"/>
      <c r="G405" s="58">
        <f t="shared" si="53"/>
        <v>0</v>
      </c>
      <c r="H405" s="58">
        <f>IF(E405="",0,IFERROR(VLOOKUP(E405,档案费管理台账!$D$4:$H$1000,5,0),0))</f>
        <v>0</v>
      </c>
      <c r="I405" s="57"/>
      <c r="J405" s="57"/>
      <c r="K405" s="57"/>
      <c r="L405" s="57"/>
      <c r="M405" s="58" t="str">
        <f t="shared" si="54"/>
        <v/>
      </c>
      <c r="N405" s="102"/>
    </row>
    <row r="406" spans="1:14">
      <c r="A406" s="97" t="str">
        <f t="shared" si="51"/>
        <v/>
      </c>
      <c r="B406" s="98" t="str">
        <f t="shared" si="52"/>
        <v/>
      </c>
      <c r="C406" s="99"/>
      <c r="D406" s="137"/>
      <c r="E406" s="100"/>
      <c r="F406" s="57"/>
      <c r="G406" s="58">
        <f t="shared" si="53"/>
        <v>0</v>
      </c>
      <c r="H406" s="58">
        <f>IF(E406="",0,IFERROR(VLOOKUP(E406,档案费管理台账!$D$4:$H$1000,5,0),0))</f>
        <v>0</v>
      </c>
      <c r="I406" s="57"/>
      <c r="J406" s="57"/>
      <c r="K406" s="57"/>
      <c r="L406" s="57"/>
      <c r="M406" s="58" t="str">
        <f t="shared" si="54"/>
        <v/>
      </c>
      <c r="N406" s="102"/>
    </row>
    <row r="407" spans="1:14">
      <c r="A407" s="97" t="str">
        <f t="shared" si="51"/>
        <v/>
      </c>
      <c r="B407" s="98" t="str">
        <f t="shared" si="52"/>
        <v/>
      </c>
      <c r="C407" s="99"/>
      <c r="D407" s="137"/>
      <c r="E407" s="100"/>
      <c r="F407" s="57"/>
      <c r="G407" s="58">
        <f t="shared" si="53"/>
        <v>0</v>
      </c>
      <c r="H407" s="58">
        <f>IF(E407="",0,IFERROR(VLOOKUP(E407,档案费管理台账!$D$4:$H$1000,5,0),0))</f>
        <v>0</v>
      </c>
      <c r="I407" s="57"/>
      <c r="J407" s="57"/>
      <c r="K407" s="57"/>
      <c r="L407" s="57"/>
      <c r="M407" s="58" t="str">
        <f t="shared" si="54"/>
        <v/>
      </c>
      <c r="N407" s="102"/>
    </row>
    <row r="408" spans="1:14">
      <c r="A408" s="97" t="str">
        <f t="shared" si="51"/>
        <v/>
      </c>
      <c r="B408" s="98" t="str">
        <f t="shared" si="52"/>
        <v/>
      </c>
      <c r="C408" s="99"/>
      <c r="D408" s="137"/>
      <c r="E408" s="100"/>
      <c r="F408" s="57"/>
      <c r="G408" s="58">
        <f t="shared" si="53"/>
        <v>0</v>
      </c>
      <c r="H408" s="58">
        <f>IF(E408="",0,IFERROR(VLOOKUP(E408,档案费管理台账!$D$4:$H$1000,5,0),0))</f>
        <v>0</v>
      </c>
      <c r="I408" s="57"/>
      <c r="J408" s="57"/>
      <c r="K408" s="57"/>
      <c r="L408" s="57"/>
      <c r="M408" s="58" t="str">
        <f t="shared" si="54"/>
        <v/>
      </c>
      <c r="N408" s="102"/>
    </row>
    <row r="409" spans="1:14">
      <c r="A409" s="97" t="str">
        <f t="shared" si="51"/>
        <v/>
      </c>
      <c r="B409" s="98" t="str">
        <f t="shared" si="52"/>
        <v/>
      </c>
      <c r="C409" s="99"/>
      <c r="D409" s="137"/>
      <c r="E409" s="100"/>
      <c r="F409" s="57"/>
      <c r="G409" s="58">
        <f t="shared" si="53"/>
        <v>0</v>
      </c>
      <c r="H409" s="58">
        <f>IF(E409="",0,IFERROR(VLOOKUP(E409,档案费管理台账!$D$4:$H$1000,5,0),0))</f>
        <v>0</v>
      </c>
      <c r="I409" s="57"/>
      <c r="J409" s="57"/>
      <c r="K409" s="57"/>
      <c r="L409" s="57"/>
      <c r="M409" s="58" t="str">
        <f t="shared" si="54"/>
        <v/>
      </c>
      <c r="N409" s="102"/>
    </row>
    <row r="410" spans="1:14">
      <c r="A410" s="97" t="str">
        <f t="shared" si="51"/>
        <v/>
      </c>
      <c r="B410" s="98" t="str">
        <f t="shared" si="52"/>
        <v/>
      </c>
      <c r="C410" s="99"/>
      <c r="D410" s="137"/>
      <c r="E410" s="100"/>
      <c r="F410" s="57"/>
      <c r="G410" s="58">
        <f t="shared" si="53"/>
        <v>0</v>
      </c>
      <c r="H410" s="58">
        <f>IF(E410="",0,IFERROR(VLOOKUP(E410,档案费管理台账!$D$4:$H$1000,5,0),0))</f>
        <v>0</v>
      </c>
      <c r="I410" s="57"/>
      <c r="J410" s="57"/>
      <c r="K410" s="57"/>
      <c r="L410" s="57"/>
      <c r="M410" s="58" t="str">
        <f t="shared" si="54"/>
        <v/>
      </c>
      <c r="N410" s="102"/>
    </row>
    <row r="411" spans="1:14">
      <c r="A411" s="97" t="str">
        <f t="shared" si="51"/>
        <v/>
      </c>
      <c r="B411" s="98" t="str">
        <f t="shared" si="52"/>
        <v/>
      </c>
      <c r="C411" s="99"/>
      <c r="D411" s="137"/>
      <c r="E411" s="100"/>
      <c r="F411" s="57"/>
      <c r="G411" s="58">
        <f t="shared" si="53"/>
        <v>0</v>
      </c>
      <c r="H411" s="58">
        <f>IF(E411="",0,IFERROR(VLOOKUP(E411,档案费管理台账!$D$4:$H$1000,5,0),0))</f>
        <v>0</v>
      </c>
      <c r="I411" s="57"/>
      <c r="J411" s="57"/>
      <c r="K411" s="57"/>
      <c r="L411" s="57"/>
      <c r="M411" s="58" t="str">
        <f t="shared" si="54"/>
        <v/>
      </c>
      <c r="N411" s="102"/>
    </row>
    <row r="412" spans="1:14">
      <c r="A412" s="97" t="str">
        <f t="shared" si="51"/>
        <v/>
      </c>
      <c r="B412" s="98" t="str">
        <f t="shared" si="52"/>
        <v/>
      </c>
      <c r="C412" s="99"/>
      <c r="D412" s="137"/>
      <c r="E412" s="100"/>
      <c r="F412" s="57"/>
      <c r="G412" s="58">
        <f t="shared" si="53"/>
        <v>0</v>
      </c>
      <c r="H412" s="58">
        <f>IF(E412="",0,IFERROR(VLOOKUP(E412,档案费管理台账!$D$4:$H$1000,5,0),0))</f>
        <v>0</v>
      </c>
      <c r="I412" s="57"/>
      <c r="J412" s="57"/>
      <c r="K412" s="57"/>
      <c r="L412" s="57"/>
      <c r="M412" s="58" t="str">
        <f t="shared" si="54"/>
        <v/>
      </c>
      <c r="N412" s="102"/>
    </row>
    <row r="413" spans="1:14">
      <c r="A413" s="97" t="str">
        <f t="shared" si="51"/>
        <v/>
      </c>
      <c r="B413" s="98" t="str">
        <f t="shared" si="52"/>
        <v/>
      </c>
      <c r="C413" s="99"/>
      <c r="D413" s="137"/>
      <c r="E413" s="100"/>
      <c r="F413" s="57"/>
      <c r="G413" s="58">
        <f t="shared" si="53"/>
        <v>0</v>
      </c>
      <c r="H413" s="58">
        <f>IF(E413="",0,IFERROR(VLOOKUP(E413,档案费管理台账!$D$4:$H$1000,5,0),0))</f>
        <v>0</v>
      </c>
      <c r="I413" s="57"/>
      <c r="J413" s="57"/>
      <c r="K413" s="57"/>
      <c r="L413" s="57"/>
      <c r="M413" s="58" t="str">
        <f t="shared" si="54"/>
        <v/>
      </c>
      <c r="N413" s="102"/>
    </row>
    <row r="414" spans="1:14">
      <c r="A414" s="97" t="str">
        <f t="shared" si="51"/>
        <v/>
      </c>
      <c r="B414" s="98" t="str">
        <f t="shared" si="52"/>
        <v/>
      </c>
      <c r="C414" s="99"/>
      <c r="D414" s="137"/>
      <c r="E414" s="100"/>
      <c r="F414" s="57"/>
      <c r="G414" s="58">
        <f t="shared" si="53"/>
        <v>0</v>
      </c>
      <c r="H414" s="58">
        <f>IF(E414="",0,IFERROR(VLOOKUP(E414,档案费管理台账!$D$4:$H$1000,5,0),0))</f>
        <v>0</v>
      </c>
      <c r="I414" s="57"/>
      <c r="J414" s="57"/>
      <c r="K414" s="57"/>
      <c r="L414" s="57"/>
      <c r="M414" s="58" t="str">
        <f t="shared" si="54"/>
        <v/>
      </c>
      <c r="N414" s="102"/>
    </row>
    <row r="415" spans="1:14">
      <c r="A415" s="97" t="str">
        <f t="shared" si="51"/>
        <v/>
      </c>
      <c r="B415" s="98" t="str">
        <f t="shared" si="52"/>
        <v/>
      </c>
      <c r="C415" s="99"/>
      <c r="D415" s="137"/>
      <c r="E415" s="100"/>
      <c r="F415" s="57"/>
      <c r="G415" s="58">
        <f t="shared" si="53"/>
        <v>0</v>
      </c>
      <c r="H415" s="58">
        <f>IF(E415="",0,IFERROR(VLOOKUP(E415,档案费管理台账!$D$4:$H$1000,5,0),0))</f>
        <v>0</v>
      </c>
      <c r="I415" s="57"/>
      <c r="J415" s="57"/>
      <c r="K415" s="57"/>
      <c r="L415" s="57"/>
      <c r="M415" s="58" t="str">
        <f t="shared" si="54"/>
        <v/>
      </c>
      <c r="N415" s="102"/>
    </row>
    <row r="416" spans="1:14">
      <c r="A416" s="97" t="str">
        <f t="shared" si="51"/>
        <v/>
      </c>
      <c r="B416" s="98" t="str">
        <f t="shared" si="52"/>
        <v/>
      </c>
      <c r="C416" s="99"/>
      <c r="D416" s="137"/>
      <c r="E416" s="100"/>
      <c r="F416" s="57"/>
      <c r="G416" s="58">
        <f t="shared" si="53"/>
        <v>0</v>
      </c>
      <c r="H416" s="58">
        <f>IF(E416="",0,IFERROR(VLOOKUP(E416,档案费管理台账!$D$4:$H$1000,5,0),0))</f>
        <v>0</v>
      </c>
      <c r="I416" s="57"/>
      <c r="J416" s="57"/>
      <c r="K416" s="57"/>
      <c r="L416" s="57"/>
      <c r="M416" s="58" t="str">
        <f t="shared" si="54"/>
        <v/>
      </c>
      <c r="N416" s="102"/>
    </row>
    <row r="417" spans="1:14">
      <c r="A417" s="97" t="str">
        <f t="shared" si="51"/>
        <v/>
      </c>
      <c r="B417" s="98" t="str">
        <f t="shared" si="52"/>
        <v/>
      </c>
      <c r="C417" s="99"/>
      <c r="D417" s="137"/>
      <c r="E417" s="100"/>
      <c r="F417" s="57"/>
      <c r="G417" s="58">
        <f t="shared" si="53"/>
        <v>0</v>
      </c>
      <c r="H417" s="58">
        <f>IF(E417="",0,IFERROR(VLOOKUP(E417,档案费管理台账!$D$4:$H$1000,5,0),0))</f>
        <v>0</v>
      </c>
      <c r="I417" s="57"/>
      <c r="J417" s="57"/>
      <c r="K417" s="57"/>
      <c r="L417" s="57"/>
      <c r="M417" s="58" t="str">
        <f t="shared" si="54"/>
        <v/>
      </c>
      <c r="N417" s="102"/>
    </row>
    <row r="418" spans="1:14">
      <c r="A418" s="97" t="str">
        <f t="shared" si="51"/>
        <v/>
      </c>
      <c r="B418" s="98" t="str">
        <f t="shared" si="52"/>
        <v/>
      </c>
      <c r="C418" s="99"/>
      <c r="D418" s="137"/>
      <c r="E418" s="100"/>
      <c r="F418" s="57"/>
      <c r="G418" s="58">
        <f t="shared" si="53"/>
        <v>0</v>
      </c>
      <c r="H418" s="58">
        <f>IF(E418="",0,IFERROR(VLOOKUP(E418,档案费管理台账!$D$4:$H$1000,5,0),0))</f>
        <v>0</v>
      </c>
      <c r="I418" s="57"/>
      <c r="J418" s="57"/>
      <c r="K418" s="57"/>
      <c r="L418" s="57"/>
      <c r="M418" s="58" t="str">
        <f t="shared" si="54"/>
        <v/>
      </c>
      <c r="N418" s="102"/>
    </row>
    <row r="419" spans="1:14">
      <c r="A419" s="97" t="str">
        <f t="shared" si="51"/>
        <v/>
      </c>
      <c r="B419" s="98" t="str">
        <f t="shared" si="52"/>
        <v/>
      </c>
      <c r="C419" s="99"/>
      <c r="D419" s="137"/>
      <c r="E419" s="100"/>
      <c r="F419" s="57"/>
      <c r="G419" s="58">
        <f t="shared" si="53"/>
        <v>0</v>
      </c>
      <c r="H419" s="58">
        <f>IF(E419="",0,IFERROR(VLOOKUP(E419,档案费管理台账!$D$4:$H$1000,5,0),0))</f>
        <v>0</v>
      </c>
      <c r="I419" s="57"/>
      <c r="J419" s="57"/>
      <c r="K419" s="57"/>
      <c r="L419" s="57"/>
      <c r="M419" s="58" t="str">
        <f t="shared" si="54"/>
        <v/>
      </c>
      <c r="N419" s="102"/>
    </row>
    <row r="420" spans="1:14">
      <c r="A420" s="97" t="str">
        <f t="shared" si="51"/>
        <v/>
      </c>
      <c r="B420" s="98" t="str">
        <f t="shared" si="52"/>
        <v/>
      </c>
      <c r="C420" s="99"/>
      <c r="D420" s="137"/>
      <c r="E420" s="100"/>
      <c r="F420" s="57"/>
      <c r="G420" s="58">
        <f t="shared" si="53"/>
        <v>0</v>
      </c>
      <c r="H420" s="58">
        <f>IF(E420="",0,IFERROR(VLOOKUP(E420,档案费管理台账!$D$4:$H$1000,5,0),0))</f>
        <v>0</v>
      </c>
      <c r="I420" s="57"/>
      <c r="J420" s="57"/>
      <c r="K420" s="57"/>
      <c r="L420" s="57"/>
      <c r="M420" s="58" t="str">
        <f t="shared" si="54"/>
        <v/>
      </c>
      <c r="N420" s="102"/>
    </row>
    <row r="421" spans="1:14">
      <c r="A421" s="97" t="str">
        <f t="shared" si="51"/>
        <v/>
      </c>
      <c r="B421" s="98" t="str">
        <f t="shared" si="52"/>
        <v/>
      </c>
      <c r="C421" s="99"/>
      <c r="D421" s="137"/>
      <c r="E421" s="100"/>
      <c r="F421" s="57"/>
      <c r="G421" s="58">
        <f t="shared" si="53"/>
        <v>0</v>
      </c>
      <c r="H421" s="58">
        <f>IF(E421="",0,IFERROR(VLOOKUP(E421,档案费管理台账!$D$4:$H$1000,5,0),0))</f>
        <v>0</v>
      </c>
      <c r="I421" s="57"/>
      <c r="J421" s="57"/>
      <c r="K421" s="57"/>
      <c r="L421" s="57"/>
      <c r="M421" s="58" t="str">
        <f t="shared" si="54"/>
        <v/>
      </c>
      <c r="N421" s="102"/>
    </row>
    <row r="422" spans="1:14">
      <c r="A422" s="97" t="str">
        <f t="shared" si="51"/>
        <v/>
      </c>
      <c r="B422" s="98" t="str">
        <f t="shared" si="52"/>
        <v/>
      </c>
      <c r="C422" s="99"/>
      <c r="D422" s="137"/>
      <c r="E422" s="100"/>
      <c r="F422" s="57"/>
      <c r="G422" s="58">
        <f t="shared" si="53"/>
        <v>0</v>
      </c>
      <c r="H422" s="58">
        <f>IF(E422="",0,IFERROR(VLOOKUP(E422,档案费管理台账!$D$4:$H$1000,5,0),0))</f>
        <v>0</v>
      </c>
      <c r="I422" s="57"/>
      <c r="J422" s="57"/>
      <c r="K422" s="57"/>
      <c r="L422" s="57"/>
      <c r="M422" s="58" t="str">
        <f t="shared" si="54"/>
        <v/>
      </c>
      <c r="N422" s="102"/>
    </row>
    <row r="423" spans="1:14">
      <c r="A423" s="97" t="str">
        <f t="shared" si="51"/>
        <v/>
      </c>
      <c r="B423" s="98" t="str">
        <f t="shared" si="52"/>
        <v/>
      </c>
      <c r="C423" s="99"/>
      <c r="D423" s="137"/>
      <c r="E423" s="100"/>
      <c r="F423" s="57"/>
      <c r="G423" s="58">
        <f t="shared" si="53"/>
        <v>0</v>
      </c>
      <c r="H423" s="58">
        <f>IF(E423="",0,IFERROR(VLOOKUP(E423,档案费管理台账!$D$4:$H$1000,5,0),0))</f>
        <v>0</v>
      </c>
      <c r="I423" s="57"/>
      <c r="J423" s="57"/>
      <c r="K423" s="57"/>
      <c r="L423" s="57"/>
      <c r="M423" s="58" t="str">
        <f t="shared" si="54"/>
        <v/>
      </c>
      <c r="N423" s="102"/>
    </row>
    <row r="424" spans="1:14">
      <c r="A424" s="97" t="str">
        <f t="shared" si="51"/>
        <v/>
      </c>
      <c r="B424" s="98" t="str">
        <f t="shared" si="52"/>
        <v/>
      </c>
      <c r="C424" s="99"/>
      <c r="D424" s="137"/>
      <c r="E424" s="100"/>
      <c r="F424" s="57"/>
      <c r="G424" s="58">
        <f t="shared" si="53"/>
        <v>0</v>
      </c>
      <c r="H424" s="58">
        <f>IF(E424="",0,IFERROR(VLOOKUP(E424,档案费管理台账!$D$4:$H$1000,5,0),0))</f>
        <v>0</v>
      </c>
      <c r="I424" s="57"/>
      <c r="J424" s="57"/>
      <c r="K424" s="57"/>
      <c r="L424" s="57"/>
      <c r="M424" s="58" t="str">
        <f t="shared" si="54"/>
        <v/>
      </c>
      <c r="N424" s="102"/>
    </row>
    <row r="425" spans="1:14">
      <c r="A425" s="97" t="str">
        <f t="shared" si="51"/>
        <v/>
      </c>
      <c r="B425" s="98" t="str">
        <f t="shared" si="52"/>
        <v/>
      </c>
      <c r="C425" s="99"/>
      <c r="D425" s="137"/>
      <c r="E425" s="100"/>
      <c r="F425" s="57"/>
      <c r="G425" s="58">
        <f t="shared" si="53"/>
        <v>0</v>
      </c>
      <c r="H425" s="58">
        <f>IF(E425="",0,IFERROR(VLOOKUP(E425,档案费管理台账!$D$4:$H$1000,5,0),0))</f>
        <v>0</v>
      </c>
      <c r="I425" s="57"/>
      <c r="J425" s="57"/>
      <c r="K425" s="57"/>
      <c r="L425" s="57"/>
      <c r="M425" s="58" t="str">
        <f t="shared" si="54"/>
        <v/>
      </c>
      <c r="N425" s="102"/>
    </row>
    <row r="426" spans="1:14">
      <c r="A426" s="97" t="str">
        <f t="shared" si="51"/>
        <v/>
      </c>
      <c r="B426" s="98" t="str">
        <f t="shared" si="52"/>
        <v/>
      </c>
      <c r="C426" s="99"/>
      <c r="D426" s="137"/>
      <c r="E426" s="100"/>
      <c r="F426" s="57"/>
      <c r="G426" s="58">
        <f t="shared" si="53"/>
        <v>0</v>
      </c>
      <c r="H426" s="58">
        <f>IF(E426="",0,IFERROR(VLOOKUP(E426,档案费管理台账!$D$4:$H$1000,5,0),0))</f>
        <v>0</v>
      </c>
      <c r="I426" s="57"/>
      <c r="J426" s="57"/>
      <c r="K426" s="57"/>
      <c r="L426" s="57"/>
      <c r="M426" s="58" t="str">
        <f t="shared" si="54"/>
        <v/>
      </c>
      <c r="N426" s="102"/>
    </row>
    <row r="427" spans="1:14">
      <c r="A427" s="97" t="str">
        <f t="shared" si="51"/>
        <v/>
      </c>
      <c r="B427" s="98" t="str">
        <f t="shared" si="52"/>
        <v/>
      </c>
      <c r="C427" s="99"/>
      <c r="D427" s="137"/>
      <c r="E427" s="100"/>
      <c r="F427" s="57"/>
      <c r="G427" s="58">
        <f t="shared" si="53"/>
        <v>0</v>
      </c>
      <c r="H427" s="58">
        <f>IF(E427="",0,IFERROR(VLOOKUP(E427,档案费管理台账!$D$4:$H$1000,5,0),0))</f>
        <v>0</v>
      </c>
      <c r="I427" s="57"/>
      <c r="J427" s="57"/>
      <c r="K427" s="57"/>
      <c r="L427" s="57"/>
      <c r="M427" s="58" t="str">
        <f t="shared" si="54"/>
        <v/>
      </c>
      <c r="N427" s="102"/>
    </row>
    <row r="428" spans="1:14">
      <c r="A428" s="97" t="str">
        <f t="shared" ref="A428:A491" si="55">IF(D428="","",ROW()-42)</f>
        <v/>
      </c>
      <c r="B428" s="98" t="str">
        <f t="shared" ref="B428:B491" si="56">IF(C428="","",MONTH(C428)&amp;"月")</f>
        <v/>
      </c>
      <c r="C428" s="99"/>
      <c r="D428" s="137"/>
      <c r="E428" s="100"/>
      <c r="F428" s="57"/>
      <c r="G428" s="58">
        <f t="shared" si="53"/>
        <v>0</v>
      </c>
      <c r="H428" s="58">
        <f>IF(E428="",0,IFERROR(VLOOKUP(E428,档案费管理台账!$D$4:$H$1000,5,0),0))</f>
        <v>0</v>
      </c>
      <c r="I428" s="57"/>
      <c r="J428" s="57"/>
      <c r="K428" s="57"/>
      <c r="L428" s="57"/>
      <c r="M428" s="58" t="str">
        <f t="shared" si="54"/>
        <v/>
      </c>
      <c r="N428" s="102"/>
    </row>
    <row r="429" spans="1:14">
      <c r="A429" s="97" t="str">
        <f t="shared" si="55"/>
        <v/>
      </c>
      <c r="B429" s="98" t="str">
        <f t="shared" si="56"/>
        <v/>
      </c>
      <c r="C429" s="99"/>
      <c r="D429" s="137"/>
      <c r="E429" s="100"/>
      <c r="F429" s="57"/>
      <c r="G429" s="58">
        <f t="shared" ref="G429:G492" si="57">IF(F429="",0,F429*$K$41)</f>
        <v>0</v>
      </c>
      <c r="H429" s="58">
        <f>IF(E429="",0,IFERROR(VLOOKUP(E429,档案费管理台账!$D$4:$H$1000,5,0),0))</f>
        <v>0</v>
      </c>
      <c r="I429" s="57"/>
      <c r="J429" s="57"/>
      <c r="K429" s="57"/>
      <c r="L429" s="57"/>
      <c r="M429" s="58" t="str">
        <f t="shared" ref="M429:M492" si="58">IF(C429="","",ROUND(M428+G429-I429-J429-K429-L429-H429,2))</f>
        <v/>
      </c>
      <c r="N429" s="102"/>
    </row>
    <row r="430" spans="1:14">
      <c r="A430" s="97" t="str">
        <f t="shared" si="55"/>
        <v/>
      </c>
      <c r="B430" s="98" t="str">
        <f t="shared" si="56"/>
        <v/>
      </c>
      <c r="C430" s="99"/>
      <c r="D430" s="137"/>
      <c r="E430" s="100"/>
      <c r="F430" s="57"/>
      <c r="G430" s="58">
        <f t="shared" si="57"/>
        <v>0</v>
      </c>
      <c r="H430" s="58">
        <f>IF(E430="",0,IFERROR(VLOOKUP(E430,档案费管理台账!$D$4:$H$1000,5,0),0))</f>
        <v>0</v>
      </c>
      <c r="I430" s="57"/>
      <c r="J430" s="57"/>
      <c r="K430" s="57"/>
      <c r="L430" s="57"/>
      <c r="M430" s="58" t="str">
        <f t="shared" si="58"/>
        <v/>
      </c>
      <c r="N430" s="102"/>
    </row>
    <row r="431" spans="1:14">
      <c r="A431" s="97" t="str">
        <f t="shared" si="55"/>
        <v/>
      </c>
      <c r="B431" s="98" t="str">
        <f t="shared" si="56"/>
        <v/>
      </c>
      <c r="C431" s="99"/>
      <c r="D431" s="137"/>
      <c r="E431" s="100"/>
      <c r="F431" s="57"/>
      <c r="G431" s="58">
        <f t="shared" si="57"/>
        <v>0</v>
      </c>
      <c r="H431" s="58">
        <f>IF(E431="",0,IFERROR(VLOOKUP(E431,档案费管理台账!$D$4:$H$1000,5,0),0))</f>
        <v>0</v>
      </c>
      <c r="I431" s="57"/>
      <c r="J431" s="57"/>
      <c r="K431" s="57"/>
      <c r="L431" s="57"/>
      <c r="M431" s="58" t="str">
        <f t="shared" si="58"/>
        <v/>
      </c>
      <c r="N431" s="102"/>
    </row>
    <row r="432" spans="1:14">
      <c r="A432" s="97" t="str">
        <f t="shared" si="55"/>
        <v/>
      </c>
      <c r="B432" s="98" t="str">
        <f t="shared" si="56"/>
        <v/>
      </c>
      <c r="C432" s="99"/>
      <c r="D432" s="137"/>
      <c r="E432" s="100"/>
      <c r="F432" s="57"/>
      <c r="G432" s="58">
        <f t="shared" si="57"/>
        <v>0</v>
      </c>
      <c r="H432" s="58">
        <f>IF(E432="",0,IFERROR(VLOOKUP(E432,档案费管理台账!$D$4:$H$1000,5,0),0))</f>
        <v>0</v>
      </c>
      <c r="I432" s="57"/>
      <c r="J432" s="57"/>
      <c r="K432" s="57"/>
      <c r="L432" s="57"/>
      <c r="M432" s="58" t="str">
        <f t="shared" si="58"/>
        <v/>
      </c>
      <c r="N432" s="102"/>
    </row>
    <row r="433" spans="1:14">
      <c r="A433" s="97" t="str">
        <f t="shared" si="55"/>
        <v/>
      </c>
      <c r="B433" s="98" t="str">
        <f t="shared" si="56"/>
        <v/>
      </c>
      <c r="C433" s="99"/>
      <c r="D433" s="137"/>
      <c r="E433" s="100"/>
      <c r="F433" s="57"/>
      <c r="G433" s="58">
        <f t="shared" si="57"/>
        <v>0</v>
      </c>
      <c r="H433" s="58">
        <f>IF(E433="",0,IFERROR(VLOOKUP(E433,档案费管理台账!$D$4:$H$1000,5,0),0))</f>
        <v>0</v>
      </c>
      <c r="I433" s="57"/>
      <c r="J433" s="57"/>
      <c r="K433" s="57"/>
      <c r="L433" s="57"/>
      <c r="M433" s="58" t="str">
        <f t="shared" si="58"/>
        <v/>
      </c>
      <c r="N433" s="102"/>
    </row>
    <row r="434" spans="1:14">
      <c r="A434" s="97" t="str">
        <f t="shared" si="55"/>
        <v/>
      </c>
      <c r="B434" s="98" t="str">
        <f t="shared" si="56"/>
        <v/>
      </c>
      <c r="C434" s="99"/>
      <c r="D434" s="137"/>
      <c r="E434" s="100"/>
      <c r="F434" s="57"/>
      <c r="G434" s="58">
        <f t="shared" si="57"/>
        <v>0</v>
      </c>
      <c r="H434" s="58">
        <f>IF(E434="",0,IFERROR(VLOOKUP(E434,档案费管理台账!$D$4:$H$1000,5,0),0))</f>
        <v>0</v>
      </c>
      <c r="I434" s="57"/>
      <c r="J434" s="57"/>
      <c r="K434" s="57"/>
      <c r="L434" s="57"/>
      <c r="M434" s="58" t="str">
        <f t="shared" si="58"/>
        <v/>
      </c>
      <c r="N434" s="102"/>
    </row>
    <row r="435" spans="1:14">
      <c r="A435" s="97" t="str">
        <f t="shared" si="55"/>
        <v/>
      </c>
      <c r="B435" s="98" t="str">
        <f t="shared" si="56"/>
        <v/>
      </c>
      <c r="C435" s="99"/>
      <c r="D435" s="137"/>
      <c r="E435" s="100"/>
      <c r="F435" s="57"/>
      <c r="G435" s="58">
        <f t="shared" si="57"/>
        <v>0</v>
      </c>
      <c r="H435" s="58">
        <f>IF(E435="",0,IFERROR(VLOOKUP(E435,档案费管理台账!$D$4:$H$1000,5,0),0))</f>
        <v>0</v>
      </c>
      <c r="I435" s="57"/>
      <c r="J435" s="57"/>
      <c r="K435" s="57"/>
      <c r="L435" s="57"/>
      <c r="M435" s="58" t="str">
        <f t="shared" si="58"/>
        <v/>
      </c>
      <c r="N435" s="102"/>
    </row>
    <row r="436" spans="1:14">
      <c r="A436" s="97" t="str">
        <f t="shared" si="55"/>
        <v/>
      </c>
      <c r="B436" s="98" t="str">
        <f t="shared" si="56"/>
        <v/>
      </c>
      <c r="C436" s="99"/>
      <c r="D436" s="137"/>
      <c r="E436" s="100"/>
      <c r="F436" s="57"/>
      <c r="G436" s="58">
        <f t="shared" si="57"/>
        <v>0</v>
      </c>
      <c r="H436" s="58">
        <f>IF(E436="",0,IFERROR(VLOOKUP(E436,档案费管理台账!$D$4:$H$1000,5,0),0))</f>
        <v>0</v>
      </c>
      <c r="I436" s="57"/>
      <c r="J436" s="57"/>
      <c r="K436" s="57"/>
      <c r="L436" s="57"/>
      <c r="M436" s="58" t="str">
        <f t="shared" si="58"/>
        <v/>
      </c>
      <c r="N436" s="102"/>
    </row>
    <row r="437" spans="1:14">
      <c r="A437" s="97" t="str">
        <f t="shared" si="55"/>
        <v/>
      </c>
      <c r="B437" s="98" t="str">
        <f t="shared" si="56"/>
        <v/>
      </c>
      <c r="C437" s="99"/>
      <c r="D437" s="137"/>
      <c r="E437" s="100"/>
      <c r="F437" s="57"/>
      <c r="G437" s="58">
        <f t="shared" si="57"/>
        <v>0</v>
      </c>
      <c r="H437" s="58">
        <f>IF(E437="",0,IFERROR(VLOOKUP(E437,档案费管理台账!$D$4:$H$1000,5,0),0))</f>
        <v>0</v>
      </c>
      <c r="I437" s="57"/>
      <c r="J437" s="57"/>
      <c r="K437" s="57"/>
      <c r="L437" s="57"/>
      <c r="M437" s="58" t="str">
        <f t="shared" si="58"/>
        <v/>
      </c>
      <c r="N437" s="102"/>
    </row>
    <row r="438" spans="1:14">
      <c r="A438" s="97" t="str">
        <f t="shared" si="55"/>
        <v/>
      </c>
      <c r="B438" s="98" t="str">
        <f t="shared" si="56"/>
        <v/>
      </c>
      <c r="C438" s="99"/>
      <c r="D438" s="137"/>
      <c r="E438" s="100"/>
      <c r="F438" s="57"/>
      <c r="G438" s="58">
        <f t="shared" si="57"/>
        <v>0</v>
      </c>
      <c r="H438" s="58">
        <f>IF(E438="",0,IFERROR(VLOOKUP(E438,档案费管理台账!$D$4:$H$1000,5,0),0))</f>
        <v>0</v>
      </c>
      <c r="I438" s="57"/>
      <c r="J438" s="57"/>
      <c r="K438" s="57"/>
      <c r="L438" s="57"/>
      <c r="M438" s="58" t="str">
        <f t="shared" si="58"/>
        <v/>
      </c>
      <c r="N438" s="102"/>
    </row>
    <row r="439" spans="1:14">
      <c r="A439" s="97" t="str">
        <f t="shared" si="55"/>
        <v/>
      </c>
      <c r="B439" s="98" t="str">
        <f t="shared" si="56"/>
        <v/>
      </c>
      <c r="C439" s="99"/>
      <c r="D439" s="137"/>
      <c r="E439" s="100"/>
      <c r="F439" s="57"/>
      <c r="G439" s="58">
        <f t="shared" si="57"/>
        <v>0</v>
      </c>
      <c r="H439" s="58">
        <f>IF(E439="",0,IFERROR(VLOOKUP(E439,档案费管理台账!$D$4:$H$1000,5,0),0))</f>
        <v>0</v>
      </c>
      <c r="I439" s="57"/>
      <c r="J439" s="57"/>
      <c r="K439" s="57"/>
      <c r="L439" s="57"/>
      <c r="M439" s="58" t="str">
        <f t="shared" si="58"/>
        <v/>
      </c>
      <c r="N439" s="102"/>
    </row>
    <row r="440" spans="1:14">
      <c r="A440" s="97" t="str">
        <f t="shared" si="55"/>
        <v/>
      </c>
      <c r="B440" s="98" t="str">
        <f t="shared" si="56"/>
        <v/>
      </c>
      <c r="C440" s="99"/>
      <c r="D440" s="137"/>
      <c r="E440" s="100"/>
      <c r="F440" s="57"/>
      <c r="G440" s="58">
        <f t="shared" si="57"/>
        <v>0</v>
      </c>
      <c r="H440" s="58">
        <f>IF(E440="",0,IFERROR(VLOOKUP(E440,档案费管理台账!$D$4:$H$1000,5,0),0))</f>
        <v>0</v>
      </c>
      <c r="I440" s="57"/>
      <c r="J440" s="57"/>
      <c r="K440" s="57"/>
      <c r="L440" s="57"/>
      <c r="M440" s="58" t="str">
        <f t="shared" si="58"/>
        <v/>
      </c>
      <c r="N440" s="102"/>
    </row>
    <row r="441" spans="1:14">
      <c r="A441" s="97" t="str">
        <f t="shared" si="55"/>
        <v/>
      </c>
      <c r="B441" s="98" t="str">
        <f t="shared" si="56"/>
        <v/>
      </c>
      <c r="C441" s="99"/>
      <c r="D441" s="137"/>
      <c r="E441" s="100"/>
      <c r="F441" s="57"/>
      <c r="G441" s="58">
        <f t="shared" si="57"/>
        <v>0</v>
      </c>
      <c r="H441" s="58">
        <f>IF(E441="",0,IFERROR(VLOOKUP(E441,档案费管理台账!$D$4:$H$1000,5,0),0))</f>
        <v>0</v>
      </c>
      <c r="I441" s="57"/>
      <c r="J441" s="57"/>
      <c r="K441" s="57"/>
      <c r="L441" s="57"/>
      <c r="M441" s="58" t="str">
        <f t="shared" si="58"/>
        <v/>
      </c>
      <c r="N441" s="102"/>
    </row>
    <row r="442" spans="1:14">
      <c r="A442" s="97" t="str">
        <f t="shared" si="55"/>
        <v/>
      </c>
      <c r="B442" s="98" t="str">
        <f t="shared" si="56"/>
        <v/>
      </c>
      <c r="C442" s="99"/>
      <c r="D442" s="137"/>
      <c r="E442" s="100"/>
      <c r="F442" s="57"/>
      <c r="G442" s="58">
        <f t="shared" si="57"/>
        <v>0</v>
      </c>
      <c r="H442" s="58">
        <f>IF(E442="",0,IFERROR(VLOOKUP(E442,档案费管理台账!$D$4:$H$1000,5,0),0))</f>
        <v>0</v>
      </c>
      <c r="I442" s="57"/>
      <c r="J442" s="57"/>
      <c r="K442" s="57"/>
      <c r="L442" s="57"/>
      <c r="M442" s="58" t="str">
        <f t="shared" si="58"/>
        <v/>
      </c>
      <c r="N442" s="102"/>
    </row>
    <row r="443" spans="1:14">
      <c r="A443" s="97" t="str">
        <f t="shared" si="55"/>
        <v/>
      </c>
      <c r="B443" s="98" t="str">
        <f t="shared" si="56"/>
        <v/>
      </c>
      <c r="C443" s="99"/>
      <c r="D443" s="137"/>
      <c r="E443" s="100"/>
      <c r="F443" s="57"/>
      <c r="G443" s="58">
        <f t="shared" si="57"/>
        <v>0</v>
      </c>
      <c r="H443" s="58">
        <f>IF(E443="",0,IFERROR(VLOOKUP(E443,档案费管理台账!$D$4:$H$1000,5,0),0))</f>
        <v>0</v>
      </c>
      <c r="I443" s="57"/>
      <c r="J443" s="57"/>
      <c r="K443" s="57"/>
      <c r="L443" s="57"/>
      <c r="M443" s="58" t="str">
        <f t="shared" si="58"/>
        <v/>
      </c>
      <c r="N443" s="102"/>
    </row>
    <row r="444" spans="1:14">
      <c r="A444" s="97" t="str">
        <f t="shared" si="55"/>
        <v/>
      </c>
      <c r="B444" s="98" t="str">
        <f t="shared" si="56"/>
        <v/>
      </c>
      <c r="C444" s="99"/>
      <c r="D444" s="137"/>
      <c r="E444" s="100"/>
      <c r="F444" s="57"/>
      <c r="G444" s="58">
        <f t="shared" si="57"/>
        <v>0</v>
      </c>
      <c r="H444" s="58">
        <f>IF(E444="",0,IFERROR(VLOOKUP(E444,档案费管理台账!$D$4:$H$1000,5,0),0))</f>
        <v>0</v>
      </c>
      <c r="I444" s="57"/>
      <c r="J444" s="57"/>
      <c r="K444" s="57"/>
      <c r="L444" s="57"/>
      <c r="M444" s="58" t="str">
        <f t="shared" si="58"/>
        <v/>
      </c>
      <c r="N444" s="102"/>
    </row>
    <row r="445" spans="1:14">
      <c r="A445" s="97" t="str">
        <f t="shared" si="55"/>
        <v/>
      </c>
      <c r="B445" s="98" t="str">
        <f t="shared" si="56"/>
        <v/>
      </c>
      <c r="C445" s="99"/>
      <c r="D445" s="137"/>
      <c r="E445" s="100"/>
      <c r="F445" s="57"/>
      <c r="G445" s="58">
        <f t="shared" si="57"/>
        <v>0</v>
      </c>
      <c r="H445" s="58">
        <f>IF(E445="",0,IFERROR(VLOOKUP(E445,档案费管理台账!$D$4:$H$1000,5,0),0))</f>
        <v>0</v>
      </c>
      <c r="I445" s="57"/>
      <c r="J445" s="57"/>
      <c r="K445" s="57"/>
      <c r="L445" s="57"/>
      <c r="M445" s="58" t="str">
        <f t="shared" si="58"/>
        <v/>
      </c>
      <c r="N445" s="102"/>
    </row>
    <row r="446" spans="1:14">
      <c r="A446" s="97" t="str">
        <f t="shared" si="55"/>
        <v/>
      </c>
      <c r="B446" s="98" t="str">
        <f t="shared" si="56"/>
        <v/>
      </c>
      <c r="C446" s="99"/>
      <c r="D446" s="137"/>
      <c r="E446" s="100"/>
      <c r="F446" s="57"/>
      <c r="G446" s="58">
        <f t="shared" si="57"/>
        <v>0</v>
      </c>
      <c r="H446" s="58">
        <f>IF(E446="",0,IFERROR(VLOOKUP(E446,档案费管理台账!$D$4:$H$1000,5,0),0))</f>
        <v>0</v>
      </c>
      <c r="I446" s="57"/>
      <c r="J446" s="57"/>
      <c r="K446" s="57"/>
      <c r="L446" s="57"/>
      <c r="M446" s="58" t="str">
        <f t="shared" si="58"/>
        <v/>
      </c>
      <c r="N446" s="102"/>
    </row>
    <row r="447" spans="1:14">
      <c r="A447" s="97" t="str">
        <f t="shared" si="55"/>
        <v/>
      </c>
      <c r="B447" s="98" t="str">
        <f t="shared" si="56"/>
        <v/>
      </c>
      <c r="C447" s="99"/>
      <c r="D447" s="137"/>
      <c r="E447" s="100"/>
      <c r="F447" s="57"/>
      <c r="G447" s="58">
        <f t="shared" si="57"/>
        <v>0</v>
      </c>
      <c r="H447" s="58">
        <f>IF(E447="",0,IFERROR(VLOOKUP(E447,档案费管理台账!$D$4:$H$1000,5,0),0))</f>
        <v>0</v>
      </c>
      <c r="I447" s="57"/>
      <c r="J447" s="57"/>
      <c r="K447" s="57"/>
      <c r="L447" s="57"/>
      <c r="M447" s="58" t="str">
        <f t="shared" si="58"/>
        <v/>
      </c>
      <c r="N447" s="102"/>
    </row>
    <row r="448" spans="1:14">
      <c r="A448" s="97" t="str">
        <f t="shared" si="55"/>
        <v/>
      </c>
      <c r="B448" s="98" t="str">
        <f t="shared" si="56"/>
        <v/>
      </c>
      <c r="C448" s="99"/>
      <c r="D448" s="137"/>
      <c r="E448" s="100"/>
      <c r="F448" s="57"/>
      <c r="G448" s="58">
        <f t="shared" si="57"/>
        <v>0</v>
      </c>
      <c r="H448" s="58">
        <f>IF(E448="",0,IFERROR(VLOOKUP(E448,档案费管理台账!$D$4:$H$1000,5,0),0))</f>
        <v>0</v>
      </c>
      <c r="I448" s="57"/>
      <c r="J448" s="57"/>
      <c r="K448" s="57"/>
      <c r="L448" s="57"/>
      <c r="M448" s="58" t="str">
        <f t="shared" si="58"/>
        <v/>
      </c>
      <c r="N448" s="102"/>
    </row>
    <row r="449" spans="1:14">
      <c r="A449" s="97" t="str">
        <f t="shared" si="55"/>
        <v/>
      </c>
      <c r="B449" s="98" t="str">
        <f t="shared" si="56"/>
        <v/>
      </c>
      <c r="C449" s="99"/>
      <c r="D449" s="137"/>
      <c r="E449" s="100"/>
      <c r="F449" s="57"/>
      <c r="G449" s="58">
        <f t="shared" si="57"/>
        <v>0</v>
      </c>
      <c r="H449" s="58">
        <f>IF(E449="",0,IFERROR(VLOOKUP(E449,档案费管理台账!$D$4:$H$1000,5,0),0))</f>
        <v>0</v>
      </c>
      <c r="I449" s="57"/>
      <c r="J449" s="57"/>
      <c r="K449" s="57"/>
      <c r="L449" s="57"/>
      <c r="M449" s="58" t="str">
        <f t="shared" si="58"/>
        <v/>
      </c>
      <c r="N449" s="102"/>
    </row>
    <row r="450" spans="1:14">
      <c r="A450" s="97" t="str">
        <f t="shared" si="55"/>
        <v/>
      </c>
      <c r="B450" s="98" t="str">
        <f t="shared" si="56"/>
        <v/>
      </c>
      <c r="C450" s="99"/>
      <c r="D450" s="137"/>
      <c r="E450" s="100"/>
      <c r="F450" s="57"/>
      <c r="G450" s="58">
        <f t="shared" si="57"/>
        <v>0</v>
      </c>
      <c r="H450" s="58">
        <f>IF(E450="",0,IFERROR(VLOOKUP(E450,档案费管理台账!$D$4:$H$1000,5,0),0))</f>
        <v>0</v>
      </c>
      <c r="I450" s="57"/>
      <c r="J450" s="57"/>
      <c r="K450" s="57"/>
      <c r="L450" s="57"/>
      <c r="M450" s="58" t="str">
        <f t="shared" si="58"/>
        <v/>
      </c>
      <c r="N450" s="102"/>
    </row>
    <row r="451" spans="1:14">
      <c r="A451" s="97" t="str">
        <f t="shared" si="55"/>
        <v/>
      </c>
      <c r="B451" s="98" t="str">
        <f t="shared" si="56"/>
        <v/>
      </c>
      <c r="C451" s="99"/>
      <c r="D451" s="137"/>
      <c r="E451" s="100"/>
      <c r="F451" s="57"/>
      <c r="G451" s="58">
        <f t="shared" si="57"/>
        <v>0</v>
      </c>
      <c r="H451" s="58">
        <f>IF(E451="",0,IFERROR(VLOOKUP(E451,档案费管理台账!$D$4:$H$1000,5,0),0))</f>
        <v>0</v>
      </c>
      <c r="I451" s="57"/>
      <c r="J451" s="57"/>
      <c r="K451" s="57"/>
      <c r="L451" s="57"/>
      <c r="M451" s="58" t="str">
        <f t="shared" si="58"/>
        <v/>
      </c>
      <c r="N451" s="102"/>
    </row>
    <row r="452" spans="1:14">
      <c r="A452" s="97" t="str">
        <f t="shared" si="55"/>
        <v/>
      </c>
      <c r="B452" s="98" t="str">
        <f t="shared" si="56"/>
        <v/>
      </c>
      <c r="C452" s="99"/>
      <c r="D452" s="137"/>
      <c r="E452" s="100"/>
      <c r="F452" s="57"/>
      <c r="G452" s="58">
        <f t="shared" si="57"/>
        <v>0</v>
      </c>
      <c r="H452" s="58">
        <f>IF(E452="",0,IFERROR(VLOOKUP(E452,档案费管理台账!$D$4:$H$1000,5,0),0))</f>
        <v>0</v>
      </c>
      <c r="I452" s="57"/>
      <c r="J452" s="57"/>
      <c r="K452" s="57"/>
      <c r="L452" s="57"/>
      <c r="M452" s="58" t="str">
        <f t="shared" si="58"/>
        <v/>
      </c>
      <c r="N452" s="102"/>
    </row>
    <row r="453" spans="1:14">
      <c r="A453" s="97" t="str">
        <f t="shared" si="55"/>
        <v/>
      </c>
      <c r="B453" s="98" t="str">
        <f t="shared" si="56"/>
        <v/>
      </c>
      <c r="C453" s="99"/>
      <c r="D453" s="137"/>
      <c r="E453" s="100"/>
      <c r="F453" s="57"/>
      <c r="G453" s="58">
        <f t="shared" si="57"/>
        <v>0</v>
      </c>
      <c r="H453" s="58">
        <f>IF(E453="",0,IFERROR(VLOOKUP(E453,档案费管理台账!$D$4:$H$1000,5,0),0))</f>
        <v>0</v>
      </c>
      <c r="I453" s="57"/>
      <c r="J453" s="57"/>
      <c r="K453" s="57"/>
      <c r="L453" s="57"/>
      <c r="M453" s="58" t="str">
        <f t="shared" si="58"/>
        <v/>
      </c>
      <c r="N453" s="102"/>
    </row>
    <row r="454" spans="1:14">
      <c r="A454" s="97" t="str">
        <f t="shared" si="55"/>
        <v/>
      </c>
      <c r="B454" s="98" t="str">
        <f t="shared" si="56"/>
        <v/>
      </c>
      <c r="C454" s="99"/>
      <c r="D454" s="137"/>
      <c r="E454" s="100"/>
      <c r="F454" s="57"/>
      <c r="G454" s="58">
        <f t="shared" si="57"/>
        <v>0</v>
      </c>
      <c r="H454" s="58">
        <f>IF(E454="",0,IFERROR(VLOOKUP(E454,档案费管理台账!$D$4:$H$1000,5,0),0))</f>
        <v>0</v>
      </c>
      <c r="I454" s="57"/>
      <c r="J454" s="57"/>
      <c r="K454" s="57"/>
      <c r="L454" s="57"/>
      <c r="M454" s="58" t="str">
        <f t="shared" si="58"/>
        <v/>
      </c>
      <c r="N454" s="102"/>
    </row>
    <row r="455" spans="1:14">
      <c r="A455" s="97" t="str">
        <f t="shared" si="55"/>
        <v/>
      </c>
      <c r="B455" s="98" t="str">
        <f t="shared" si="56"/>
        <v/>
      </c>
      <c r="C455" s="99"/>
      <c r="D455" s="137"/>
      <c r="E455" s="100"/>
      <c r="F455" s="57"/>
      <c r="G455" s="58">
        <f t="shared" si="57"/>
        <v>0</v>
      </c>
      <c r="H455" s="58">
        <f>IF(E455="",0,IFERROR(VLOOKUP(E455,档案费管理台账!$D$4:$H$1000,5,0),0))</f>
        <v>0</v>
      </c>
      <c r="I455" s="57"/>
      <c r="J455" s="57"/>
      <c r="K455" s="57"/>
      <c r="L455" s="57"/>
      <c r="M455" s="58" t="str">
        <f t="shared" si="58"/>
        <v/>
      </c>
      <c r="N455" s="102"/>
    </row>
    <row r="456" spans="1:14">
      <c r="A456" s="97" t="str">
        <f t="shared" si="55"/>
        <v/>
      </c>
      <c r="B456" s="98" t="str">
        <f t="shared" si="56"/>
        <v/>
      </c>
      <c r="C456" s="99"/>
      <c r="D456" s="137"/>
      <c r="E456" s="100"/>
      <c r="F456" s="57"/>
      <c r="G456" s="58">
        <f t="shared" si="57"/>
        <v>0</v>
      </c>
      <c r="H456" s="58">
        <f>IF(E456="",0,IFERROR(VLOOKUP(E456,档案费管理台账!$D$4:$H$1000,5,0),0))</f>
        <v>0</v>
      </c>
      <c r="I456" s="57"/>
      <c r="J456" s="57"/>
      <c r="K456" s="57"/>
      <c r="L456" s="57"/>
      <c r="M456" s="58" t="str">
        <f t="shared" si="58"/>
        <v/>
      </c>
      <c r="N456" s="102"/>
    </row>
    <row r="457" spans="1:14">
      <c r="A457" s="97" t="str">
        <f t="shared" si="55"/>
        <v/>
      </c>
      <c r="B457" s="98" t="str">
        <f t="shared" si="56"/>
        <v/>
      </c>
      <c r="C457" s="99"/>
      <c r="D457" s="137"/>
      <c r="E457" s="100"/>
      <c r="F457" s="57"/>
      <c r="G457" s="58">
        <f t="shared" si="57"/>
        <v>0</v>
      </c>
      <c r="H457" s="58">
        <f>IF(E457="",0,IFERROR(VLOOKUP(E457,档案费管理台账!$D$4:$H$1000,5,0),0))</f>
        <v>0</v>
      </c>
      <c r="I457" s="57"/>
      <c r="J457" s="57"/>
      <c r="K457" s="57"/>
      <c r="L457" s="57"/>
      <c r="M457" s="58" t="str">
        <f t="shared" si="58"/>
        <v/>
      </c>
      <c r="N457" s="102"/>
    </row>
    <row r="458" spans="1:14">
      <c r="A458" s="97" t="str">
        <f t="shared" si="55"/>
        <v/>
      </c>
      <c r="B458" s="98" t="str">
        <f t="shared" si="56"/>
        <v/>
      </c>
      <c r="C458" s="99"/>
      <c r="D458" s="137"/>
      <c r="E458" s="100"/>
      <c r="F458" s="57"/>
      <c r="G458" s="58">
        <f t="shared" si="57"/>
        <v>0</v>
      </c>
      <c r="H458" s="58">
        <f>IF(E458="",0,IFERROR(VLOOKUP(E458,档案费管理台账!$D$4:$H$1000,5,0),0))</f>
        <v>0</v>
      </c>
      <c r="I458" s="57"/>
      <c r="J458" s="57"/>
      <c r="K458" s="57"/>
      <c r="L458" s="57"/>
      <c r="M458" s="58" t="str">
        <f t="shared" si="58"/>
        <v/>
      </c>
      <c r="N458" s="102"/>
    </row>
    <row r="459" spans="1:14">
      <c r="A459" s="97" t="str">
        <f t="shared" si="55"/>
        <v/>
      </c>
      <c r="B459" s="98" t="str">
        <f t="shared" si="56"/>
        <v/>
      </c>
      <c r="C459" s="99"/>
      <c r="D459" s="137"/>
      <c r="E459" s="100"/>
      <c r="F459" s="57"/>
      <c r="G459" s="58">
        <f t="shared" si="57"/>
        <v>0</v>
      </c>
      <c r="H459" s="58">
        <f>IF(E459="",0,IFERROR(VLOOKUP(E459,档案费管理台账!$D$4:$H$1000,5,0),0))</f>
        <v>0</v>
      </c>
      <c r="I459" s="57"/>
      <c r="J459" s="57"/>
      <c r="K459" s="57"/>
      <c r="L459" s="57"/>
      <c r="M459" s="58" t="str">
        <f t="shared" si="58"/>
        <v/>
      </c>
      <c r="N459" s="102"/>
    </row>
    <row r="460" spans="1:14">
      <c r="A460" s="97" t="str">
        <f t="shared" si="55"/>
        <v/>
      </c>
      <c r="B460" s="98" t="str">
        <f t="shared" si="56"/>
        <v/>
      </c>
      <c r="C460" s="99"/>
      <c r="D460" s="137"/>
      <c r="E460" s="100"/>
      <c r="F460" s="57"/>
      <c r="G460" s="58">
        <f t="shared" si="57"/>
        <v>0</v>
      </c>
      <c r="H460" s="58">
        <f>IF(E460="",0,IFERROR(VLOOKUP(E460,档案费管理台账!$D$4:$H$1000,5,0),0))</f>
        <v>0</v>
      </c>
      <c r="I460" s="57"/>
      <c r="J460" s="57"/>
      <c r="K460" s="57"/>
      <c r="L460" s="57"/>
      <c r="M460" s="58" t="str">
        <f t="shared" si="58"/>
        <v/>
      </c>
      <c r="N460" s="102"/>
    </row>
    <row r="461" spans="1:14">
      <c r="A461" s="97" t="str">
        <f t="shared" si="55"/>
        <v/>
      </c>
      <c r="B461" s="98" t="str">
        <f t="shared" si="56"/>
        <v/>
      </c>
      <c r="C461" s="99"/>
      <c r="D461" s="137"/>
      <c r="E461" s="100"/>
      <c r="F461" s="57"/>
      <c r="G461" s="58">
        <f t="shared" si="57"/>
        <v>0</v>
      </c>
      <c r="H461" s="58">
        <f>IF(E461="",0,IFERROR(VLOOKUP(E461,档案费管理台账!$D$4:$H$1000,5,0),0))</f>
        <v>0</v>
      </c>
      <c r="I461" s="57"/>
      <c r="J461" s="57"/>
      <c r="K461" s="57"/>
      <c r="L461" s="57"/>
      <c r="M461" s="58" t="str">
        <f t="shared" si="58"/>
        <v/>
      </c>
      <c r="N461" s="102"/>
    </row>
    <row r="462" spans="1:14">
      <c r="A462" s="97" t="str">
        <f t="shared" si="55"/>
        <v/>
      </c>
      <c r="B462" s="98" t="str">
        <f t="shared" si="56"/>
        <v/>
      </c>
      <c r="C462" s="99"/>
      <c r="D462" s="137"/>
      <c r="E462" s="100"/>
      <c r="F462" s="57"/>
      <c r="G462" s="58">
        <f t="shared" si="57"/>
        <v>0</v>
      </c>
      <c r="H462" s="58">
        <f>IF(E462="",0,IFERROR(VLOOKUP(E462,档案费管理台账!$D$4:$H$1000,5,0),0))</f>
        <v>0</v>
      </c>
      <c r="I462" s="57"/>
      <c r="J462" s="57"/>
      <c r="K462" s="57"/>
      <c r="L462" s="57"/>
      <c r="M462" s="58" t="str">
        <f t="shared" si="58"/>
        <v/>
      </c>
      <c r="N462" s="102"/>
    </row>
    <row r="463" spans="1:14">
      <c r="A463" s="97" t="str">
        <f t="shared" si="55"/>
        <v/>
      </c>
      <c r="B463" s="98" t="str">
        <f t="shared" si="56"/>
        <v/>
      </c>
      <c r="C463" s="99"/>
      <c r="D463" s="137"/>
      <c r="E463" s="100"/>
      <c r="F463" s="57"/>
      <c r="G463" s="58">
        <f t="shared" si="57"/>
        <v>0</v>
      </c>
      <c r="H463" s="58">
        <f>IF(E463="",0,IFERROR(VLOOKUP(E463,档案费管理台账!$D$4:$H$1000,5,0),0))</f>
        <v>0</v>
      </c>
      <c r="I463" s="57"/>
      <c r="J463" s="57"/>
      <c r="K463" s="57"/>
      <c r="L463" s="57"/>
      <c r="M463" s="58" t="str">
        <f t="shared" si="58"/>
        <v/>
      </c>
      <c r="N463" s="102"/>
    </row>
    <row r="464" spans="1:14">
      <c r="A464" s="97" t="str">
        <f t="shared" si="55"/>
        <v/>
      </c>
      <c r="B464" s="98" t="str">
        <f t="shared" si="56"/>
        <v/>
      </c>
      <c r="C464" s="99"/>
      <c r="D464" s="137"/>
      <c r="E464" s="100"/>
      <c r="F464" s="57"/>
      <c r="G464" s="58">
        <f t="shared" si="57"/>
        <v>0</v>
      </c>
      <c r="H464" s="58">
        <f>IF(E464="",0,IFERROR(VLOOKUP(E464,档案费管理台账!$D$4:$H$1000,5,0),0))</f>
        <v>0</v>
      </c>
      <c r="I464" s="57"/>
      <c r="J464" s="57"/>
      <c r="K464" s="57"/>
      <c r="L464" s="57"/>
      <c r="M464" s="58" t="str">
        <f t="shared" si="58"/>
        <v/>
      </c>
      <c r="N464" s="102"/>
    </row>
    <row r="465" spans="1:14">
      <c r="A465" s="97" t="str">
        <f t="shared" si="55"/>
        <v/>
      </c>
      <c r="B465" s="98" t="str">
        <f t="shared" si="56"/>
        <v/>
      </c>
      <c r="C465" s="99"/>
      <c r="D465" s="137"/>
      <c r="E465" s="100"/>
      <c r="F465" s="57"/>
      <c r="G465" s="58">
        <f t="shared" si="57"/>
        <v>0</v>
      </c>
      <c r="H465" s="58">
        <f>IF(E465="",0,IFERROR(VLOOKUP(E465,档案费管理台账!$D$4:$H$1000,5,0),0))</f>
        <v>0</v>
      </c>
      <c r="I465" s="57"/>
      <c r="J465" s="57"/>
      <c r="K465" s="57"/>
      <c r="L465" s="57"/>
      <c r="M465" s="58" t="str">
        <f t="shared" si="58"/>
        <v/>
      </c>
      <c r="N465" s="102"/>
    </row>
    <row r="466" spans="1:14">
      <c r="A466" s="97" t="str">
        <f t="shared" si="55"/>
        <v/>
      </c>
      <c r="B466" s="98" t="str">
        <f t="shared" si="56"/>
        <v/>
      </c>
      <c r="C466" s="99"/>
      <c r="D466" s="137"/>
      <c r="E466" s="100"/>
      <c r="F466" s="57"/>
      <c r="G466" s="58">
        <f t="shared" si="57"/>
        <v>0</v>
      </c>
      <c r="H466" s="58">
        <f>IF(E466="",0,IFERROR(VLOOKUP(E466,档案费管理台账!$D$4:$H$1000,5,0),0))</f>
        <v>0</v>
      </c>
      <c r="I466" s="57"/>
      <c r="J466" s="57"/>
      <c r="K466" s="57"/>
      <c r="L466" s="57"/>
      <c r="M466" s="58" t="str">
        <f t="shared" si="58"/>
        <v/>
      </c>
      <c r="N466" s="102"/>
    </row>
    <row r="467" spans="1:14">
      <c r="A467" s="97" t="str">
        <f t="shared" si="55"/>
        <v/>
      </c>
      <c r="B467" s="98" t="str">
        <f t="shared" si="56"/>
        <v/>
      </c>
      <c r="C467" s="99"/>
      <c r="D467" s="137"/>
      <c r="E467" s="100"/>
      <c r="F467" s="57"/>
      <c r="G467" s="58">
        <f t="shared" si="57"/>
        <v>0</v>
      </c>
      <c r="H467" s="58">
        <f>IF(E467="",0,IFERROR(VLOOKUP(E467,档案费管理台账!$D$4:$H$1000,5,0),0))</f>
        <v>0</v>
      </c>
      <c r="I467" s="57"/>
      <c r="J467" s="57"/>
      <c r="K467" s="57"/>
      <c r="L467" s="57"/>
      <c r="M467" s="58" t="str">
        <f t="shared" si="58"/>
        <v/>
      </c>
      <c r="N467" s="102"/>
    </row>
    <row r="468" spans="1:14">
      <c r="A468" s="97" t="str">
        <f t="shared" si="55"/>
        <v/>
      </c>
      <c r="B468" s="98" t="str">
        <f t="shared" si="56"/>
        <v/>
      </c>
      <c r="C468" s="99"/>
      <c r="D468" s="137"/>
      <c r="E468" s="100"/>
      <c r="F468" s="57"/>
      <c r="G468" s="58">
        <f t="shared" si="57"/>
        <v>0</v>
      </c>
      <c r="H468" s="58">
        <f>IF(E468="",0,IFERROR(VLOOKUP(E468,档案费管理台账!$D$4:$H$1000,5,0),0))</f>
        <v>0</v>
      </c>
      <c r="I468" s="57"/>
      <c r="J468" s="57"/>
      <c r="K468" s="57"/>
      <c r="L468" s="57"/>
      <c r="M468" s="58" t="str">
        <f t="shared" si="58"/>
        <v/>
      </c>
      <c r="N468" s="102"/>
    </row>
    <row r="469" spans="1:14">
      <c r="A469" s="97" t="str">
        <f t="shared" si="55"/>
        <v/>
      </c>
      <c r="B469" s="98" t="str">
        <f t="shared" si="56"/>
        <v/>
      </c>
      <c r="C469" s="99"/>
      <c r="D469" s="137"/>
      <c r="E469" s="100"/>
      <c r="F469" s="57"/>
      <c r="G469" s="58">
        <f t="shared" si="57"/>
        <v>0</v>
      </c>
      <c r="H469" s="58">
        <f>IF(E469="",0,IFERROR(VLOOKUP(E469,档案费管理台账!$D$4:$H$1000,5,0),0))</f>
        <v>0</v>
      </c>
      <c r="I469" s="57"/>
      <c r="J469" s="57"/>
      <c r="K469" s="57"/>
      <c r="L469" s="57"/>
      <c r="M469" s="58" t="str">
        <f t="shared" si="58"/>
        <v/>
      </c>
      <c r="N469" s="102"/>
    </row>
    <row r="470" spans="1:14">
      <c r="A470" s="97" t="str">
        <f t="shared" si="55"/>
        <v/>
      </c>
      <c r="B470" s="98" t="str">
        <f t="shared" si="56"/>
        <v/>
      </c>
      <c r="C470" s="99"/>
      <c r="D470" s="137"/>
      <c r="E470" s="100"/>
      <c r="F470" s="57"/>
      <c r="G470" s="58">
        <f t="shared" si="57"/>
        <v>0</v>
      </c>
      <c r="H470" s="58">
        <f>IF(E470="",0,IFERROR(VLOOKUP(E470,档案费管理台账!$D$4:$H$1000,5,0),0))</f>
        <v>0</v>
      </c>
      <c r="I470" s="57"/>
      <c r="J470" s="57"/>
      <c r="K470" s="57"/>
      <c r="L470" s="57"/>
      <c r="M470" s="58" t="str">
        <f t="shared" si="58"/>
        <v/>
      </c>
      <c r="N470" s="102"/>
    </row>
    <row r="471" spans="1:14">
      <c r="A471" s="97" t="str">
        <f t="shared" si="55"/>
        <v/>
      </c>
      <c r="B471" s="98" t="str">
        <f t="shared" si="56"/>
        <v/>
      </c>
      <c r="C471" s="99"/>
      <c r="D471" s="137"/>
      <c r="E471" s="100"/>
      <c r="F471" s="57"/>
      <c r="G471" s="58">
        <f t="shared" si="57"/>
        <v>0</v>
      </c>
      <c r="H471" s="58">
        <f>IF(E471="",0,IFERROR(VLOOKUP(E471,档案费管理台账!$D$4:$H$1000,5,0),0))</f>
        <v>0</v>
      </c>
      <c r="I471" s="57"/>
      <c r="J471" s="57"/>
      <c r="K471" s="57"/>
      <c r="L471" s="57"/>
      <c r="M471" s="58" t="str">
        <f t="shared" si="58"/>
        <v/>
      </c>
      <c r="N471" s="102"/>
    </row>
    <row r="472" spans="1:14">
      <c r="A472" s="97" t="str">
        <f t="shared" si="55"/>
        <v/>
      </c>
      <c r="B472" s="98" t="str">
        <f t="shared" si="56"/>
        <v/>
      </c>
      <c r="C472" s="99"/>
      <c r="D472" s="137"/>
      <c r="E472" s="100"/>
      <c r="F472" s="57"/>
      <c r="G472" s="58">
        <f t="shared" si="57"/>
        <v>0</v>
      </c>
      <c r="H472" s="58">
        <f>IF(E472="",0,IFERROR(VLOOKUP(E472,档案费管理台账!$D$4:$H$1000,5,0),0))</f>
        <v>0</v>
      </c>
      <c r="I472" s="57"/>
      <c r="J472" s="57"/>
      <c r="K472" s="57"/>
      <c r="L472" s="57"/>
      <c r="M472" s="58" t="str">
        <f t="shared" si="58"/>
        <v/>
      </c>
      <c r="N472" s="102"/>
    </row>
    <row r="473" spans="1:14">
      <c r="A473" s="97" t="str">
        <f t="shared" si="55"/>
        <v/>
      </c>
      <c r="B473" s="98" t="str">
        <f t="shared" si="56"/>
        <v/>
      </c>
      <c r="C473" s="99"/>
      <c r="D473" s="137"/>
      <c r="E473" s="100"/>
      <c r="F473" s="57"/>
      <c r="G473" s="58">
        <f t="shared" si="57"/>
        <v>0</v>
      </c>
      <c r="H473" s="58">
        <f>IF(E473="",0,IFERROR(VLOOKUP(E473,档案费管理台账!$D$4:$H$1000,5,0),0))</f>
        <v>0</v>
      </c>
      <c r="I473" s="57"/>
      <c r="J473" s="57"/>
      <c r="K473" s="57"/>
      <c r="L473" s="57"/>
      <c r="M473" s="58" t="str">
        <f t="shared" si="58"/>
        <v/>
      </c>
      <c r="N473" s="102"/>
    </row>
    <row r="474" spans="1:14">
      <c r="A474" s="97" t="str">
        <f t="shared" si="55"/>
        <v/>
      </c>
      <c r="B474" s="98" t="str">
        <f t="shared" si="56"/>
        <v/>
      </c>
      <c r="C474" s="99"/>
      <c r="D474" s="137"/>
      <c r="E474" s="100"/>
      <c r="F474" s="57"/>
      <c r="G474" s="58">
        <f t="shared" si="57"/>
        <v>0</v>
      </c>
      <c r="H474" s="58">
        <f>IF(E474="",0,IFERROR(VLOOKUP(E474,档案费管理台账!$D$4:$H$1000,5,0),0))</f>
        <v>0</v>
      </c>
      <c r="I474" s="57"/>
      <c r="J474" s="57"/>
      <c r="K474" s="57"/>
      <c r="L474" s="57"/>
      <c r="M474" s="58" t="str">
        <f t="shared" si="58"/>
        <v/>
      </c>
      <c r="N474" s="102"/>
    </row>
    <row r="475" spans="1:14">
      <c r="A475" s="97" t="str">
        <f t="shared" si="55"/>
        <v/>
      </c>
      <c r="B475" s="98" t="str">
        <f t="shared" si="56"/>
        <v/>
      </c>
      <c r="C475" s="99"/>
      <c r="D475" s="137"/>
      <c r="E475" s="100"/>
      <c r="F475" s="57"/>
      <c r="G475" s="58">
        <f t="shared" si="57"/>
        <v>0</v>
      </c>
      <c r="H475" s="58">
        <f>IF(E475="",0,IFERROR(VLOOKUP(E475,档案费管理台账!$D$4:$H$1000,5,0),0))</f>
        <v>0</v>
      </c>
      <c r="I475" s="57"/>
      <c r="J475" s="57"/>
      <c r="K475" s="57"/>
      <c r="L475" s="57"/>
      <c r="M475" s="58" t="str">
        <f t="shared" si="58"/>
        <v/>
      </c>
      <c r="N475" s="102"/>
    </row>
    <row r="476" spans="1:14">
      <c r="A476" s="97" t="str">
        <f t="shared" si="55"/>
        <v/>
      </c>
      <c r="B476" s="98" t="str">
        <f t="shared" si="56"/>
        <v/>
      </c>
      <c r="C476" s="99"/>
      <c r="D476" s="137"/>
      <c r="E476" s="100"/>
      <c r="F476" s="57"/>
      <c r="G476" s="58">
        <f t="shared" si="57"/>
        <v>0</v>
      </c>
      <c r="H476" s="58">
        <f>IF(E476="",0,IFERROR(VLOOKUP(E476,档案费管理台账!$D$4:$H$1000,5,0),0))</f>
        <v>0</v>
      </c>
      <c r="I476" s="57"/>
      <c r="J476" s="57"/>
      <c r="K476" s="57"/>
      <c r="L476" s="57"/>
      <c r="M476" s="58" t="str">
        <f t="shared" si="58"/>
        <v/>
      </c>
      <c r="N476" s="102"/>
    </row>
    <row r="477" spans="1:14">
      <c r="A477" s="97" t="str">
        <f t="shared" si="55"/>
        <v/>
      </c>
      <c r="B477" s="98" t="str">
        <f t="shared" si="56"/>
        <v/>
      </c>
      <c r="C477" s="99"/>
      <c r="D477" s="137"/>
      <c r="E477" s="100"/>
      <c r="F477" s="57"/>
      <c r="G477" s="58">
        <f t="shared" si="57"/>
        <v>0</v>
      </c>
      <c r="H477" s="58">
        <f>IF(E477="",0,IFERROR(VLOOKUP(E477,档案费管理台账!$D$4:$H$1000,5,0),0))</f>
        <v>0</v>
      </c>
      <c r="I477" s="57"/>
      <c r="J477" s="57"/>
      <c r="K477" s="57"/>
      <c r="L477" s="57"/>
      <c r="M477" s="58" t="str">
        <f t="shared" si="58"/>
        <v/>
      </c>
      <c r="N477" s="102"/>
    </row>
    <row r="478" spans="1:14">
      <c r="A478" s="97" t="str">
        <f t="shared" si="55"/>
        <v/>
      </c>
      <c r="B478" s="98" t="str">
        <f t="shared" si="56"/>
        <v/>
      </c>
      <c r="C478" s="99"/>
      <c r="D478" s="137"/>
      <c r="E478" s="100"/>
      <c r="F478" s="57"/>
      <c r="G478" s="58">
        <f t="shared" si="57"/>
        <v>0</v>
      </c>
      <c r="H478" s="58">
        <f>IF(E478="",0,IFERROR(VLOOKUP(E478,档案费管理台账!$D$4:$H$1000,5,0),0))</f>
        <v>0</v>
      </c>
      <c r="I478" s="57"/>
      <c r="J478" s="57"/>
      <c r="K478" s="57"/>
      <c r="L478" s="57"/>
      <c r="M478" s="58" t="str">
        <f t="shared" si="58"/>
        <v/>
      </c>
      <c r="N478" s="102"/>
    </row>
    <row r="479" spans="1:14">
      <c r="A479" s="97" t="str">
        <f t="shared" si="55"/>
        <v/>
      </c>
      <c r="B479" s="98" t="str">
        <f t="shared" si="56"/>
        <v/>
      </c>
      <c r="C479" s="99"/>
      <c r="D479" s="137"/>
      <c r="E479" s="100"/>
      <c r="F479" s="57"/>
      <c r="G479" s="58">
        <f t="shared" si="57"/>
        <v>0</v>
      </c>
      <c r="H479" s="58">
        <f>IF(E479="",0,IFERROR(VLOOKUP(E479,档案费管理台账!$D$4:$H$1000,5,0),0))</f>
        <v>0</v>
      </c>
      <c r="I479" s="57"/>
      <c r="J479" s="57"/>
      <c r="K479" s="57"/>
      <c r="L479" s="57"/>
      <c r="M479" s="58" t="str">
        <f t="shared" si="58"/>
        <v/>
      </c>
      <c r="N479" s="102"/>
    </row>
    <row r="480" spans="1:14">
      <c r="A480" s="97" t="str">
        <f t="shared" si="55"/>
        <v/>
      </c>
      <c r="B480" s="98" t="str">
        <f t="shared" si="56"/>
        <v/>
      </c>
      <c r="C480" s="99"/>
      <c r="D480" s="137"/>
      <c r="E480" s="100"/>
      <c r="F480" s="57"/>
      <c r="G480" s="58">
        <f t="shared" si="57"/>
        <v>0</v>
      </c>
      <c r="H480" s="58">
        <f>IF(E480="",0,IFERROR(VLOOKUP(E480,档案费管理台账!$D$4:$H$1000,5,0),0))</f>
        <v>0</v>
      </c>
      <c r="I480" s="57"/>
      <c r="J480" s="57"/>
      <c r="K480" s="57"/>
      <c r="L480" s="57"/>
      <c r="M480" s="58" t="str">
        <f t="shared" si="58"/>
        <v/>
      </c>
      <c r="N480" s="102"/>
    </row>
    <row r="481" spans="1:14">
      <c r="A481" s="97" t="str">
        <f t="shared" si="55"/>
        <v/>
      </c>
      <c r="B481" s="98" t="str">
        <f t="shared" si="56"/>
        <v/>
      </c>
      <c r="C481" s="99"/>
      <c r="D481" s="137"/>
      <c r="E481" s="100"/>
      <c r="F481" s="57"/>
      <c r="G481" s="58">
        <f t="shared" si="57"/>
        <v>0</v>
      </c>
      <c r="H481" s="58">
        <f>IF(E481="",0,IFERROR(VLOOKUP(E481,档案费管理台账!$D$4:$H$1000,5,0),0))</f>
        <v>0</v>
      </c>
      <c r="I481" s="57"/>
      <c r="J481" s="57"/>
      <c r="K481" s="57"/>
      <c r="L481" s="57"/>
      <c r="M481" s="58" t="str">
        <f t="shared" si="58"/>
        <v/>
      </c>
      <c r="N481" s="102"/>
    </row>
    <row r="482" spans="1:14">
      <c r="A482" s="97" t="str">
        <f t="shared" si="55"/>
        <v/>
      </c>
      <c r="B482" s="98" t="str">
        <f t="shared" si="56"/>
        <v/>
      </c>
      <c r="C482" s="99"/>
      <c r="D482" s="137"/>
      <c r="E482" s="100"/>
      <c r="F482" s="57"/>
      <c r="G482" s="58">
        <f t="shared" si="57"/>
        <v>0</v>
      </c>
      <c r="H482" s="58">
        <f>IF(E482="",0,IFERROR(VLOOKUP(E482,档案费管理台账!$D$4:$H$1000,5,0),0))</f>
        <v>0</v>
      </c>
      <c r="I482" s="57"/>
      <c r="J482" s="57"/>
      <c r="K482" s="57"/>
      <c r="L482" s="57"/>
      <c r="M482" s="58" t="str">
        <f t="shared" si="58"/>
        <v/>
      </c>
      <c r="N482" s="102"/>
    </row>
    <row r="483" spans="1:14">
      <c r="A483" s="97" t="str">
        <f t="shared" si="55"/>
        <v/>
      </c>
      <c r="B483" s="98" t="str">
        <f t="shared" si="56"/>
        <v/>
      </c>
      <c r="C483" s="99"/>
      <c r="D483" s="137"/>
      <c r="E483" s="100"/>
      <c r="F483" s="57"/>
      <c r="G483" s="58">
        <f t="shared" si="57"/>
        <v>0</v>
      </c>
      <c r="H483" s="58">
        <f>IF(E483="",0,IFERROR(VLOOKUP(E483,档案费管理台账!$D$4:$H$1000,5,0),0))</f>
        <v>0</v>
      </c>
      <c r="I483" s="57"/>
      <c r="J483" s="57"/>
      <c r="K483" s="57"/>
      <c r="L483" s="57"/>
      <c r="M483" s="58" t="str">
        <f t="shared" si="58"/>
        <v/>
      </c>
      <c r="N483" s="102"/>
    </row>
    <row r="484" spans="1:14">
      <c r="A484" s="97" t="str">
        <f t="shared" si="55"/>
        <v/>
      </c>
      <c r="B484" s="98" t="str">
        <f t="shared" si="56"/>
        <v/>
      </c>
      <c r="C484" s="99"/>
      <c r="D484" s="137"/>
      <c r="E484" s="100"/>
      <c r="F484" s="57"/>
      <c r="G484" s="58">
        <f t="shared" si="57"/>
        <v>0</v>
      </c>
      <c r="H484" s="58">
        <f>IF(E484="",0,IFERROR(VLOOKUP(E484,档案费管理台账!$D$4:$H$1000,5,0),0))</f>
        <v>0</v>
      </c>
      <c r="I484" s="57"/>
      <c r="J484" s="57"/>
      <c r="K484" s="57"/>
      <c r="L484" s="57"/>
      <c r="M484" s="58" t="str">
        <f t="shared" si="58"/>
        <v/>
      </c>
      <c r="N484" s="102"/>
    </row>
    <row r="485" spans="1:14">
      <c r="A485" s="97" t="str">
        <f t="shared" si="55"/>
        <v/>
      </c>
      <c r="B485" s="98" t="str">
        <f t="shared" si="56"/>
        <v/>
      </c>
      <c r="C485" s="99"/>
      <c r="D485" s="137"/>
      <c r="E485" s="100"/>
      <c r="F485" s="57"/>
      <c r="G485" s="58">
        <f t="shared" si="57"/>
        <v>0</v>
      </c>
      <c r="H485" s="58">
        <f>IF(E485="",0,IFERROR(VLOOKUP(E485,档案费管理台账!$D$4:$H$1000,5,0),0))</f>
        <v>0</v>
      </c>
      <c r="I485" s="57"/>
      <c r="J485" s="57"/>
      <c r="K485" s="57"/>
      <c r="L485" s="57"/>
      <c r="M485" s="58" t="str">
        <f t="shared" si="58"/>
        <v/>
      </c>
      <c r="N485" s="102"/>
    </row>
    <row r="486" spans="1:14">
      <c r="A486" s="97" t="str">
        <f t="shared" si="55"/>
        <v/>
      </c>
      <c r="B486" s="98" t="str">
        <f t="shared" si="56"/>
        <v/>
      </c>
      <c r="C486" s="99"/>
      <c r="D486" s="137"/>
      <c r="E486" s="100"/>
      <c r="F486" s="57"/>
      <c r="G486" s="58">
        <f t="shared" si="57"/>
        <v>0</v>
      </c>
      <c r="H486" s="58">
        <f>IF(E486="",0,IFERROR(VLOOKUP(E486,档案费管理台账!$D$4:$H$1000,5,0),0))</f>
        <v>0</v>
      </c>
      <c r="I486" s="57"/>
      <c r="J486" s="57"/>
      <c r="K486" s="57"/>
      <c r="L486" s="57"/>
      <c r="M486" s="58" t="str">
        <f t="shared" si="58"/>
        <v/>
      </c>
      <c r="N486" s="102"/>
    </row>
    <row r="487" spans="1:14">
      <c r="A487" s="97" t="str">
        <f t="shared" si="55"/>
        <v/>
      </c>
      <c r="B487" s="98" t="str">
        <f t="shared" si="56"/>
        <v/>
      </c>
      <c r="C487" s="99"/>
      <c r="D487" s="137"/>
      <c r="E487" s="100"/>
      <c r="F487" s="57"/>
      <c r="G487" s="58">
        <f t="shared" si="57"/>
        <v>0</v>
      </c>
      <c r="H487" s="58">
        <f>IF(E487="",0,IFERROR(VLOOKUP(E487,档案费管理台账!$D$4:$H$1000,5,0),0))</f>
        <v>0</v>
      </c>
      <c r="I487" s="57"/>
      <c r="J487" s="57"/>
      <c r="K487" s="57"/>
      <c r="L487" s="57"/>
      <c r="M487" s="58" t="str">
        <f t="shared" si="58"/>
        <v/>
      </c>
      <c r="N487" s="102"/>
    </row>
    <row r="488" spans="1:14">
      <c r="A488" s="97" t="str">
        <f t="shared" si="55"/>
        <v/>
      </c>
      <c r="B488" s="98" t="str">
        <f t="shared" si="56"/>
        <v/>
      </c>
      <c r="C488" s="99"/>
      <c r="D488" s="137"/>
      <c r="E488" s="100"/>
      <c r="F488" s="57"/>
      <c r="G488" s="58">
        <f t="shared" si="57"/>
        <v>0</v>
      </c>
      <c r="H488" s="58">
        <f>IF(E488="",0,IFERROR(VLOOKUP(E488,档案费管理台账!$D$4:$H$1000,5,0),0))</f>
        <v>0</v>
      </c>
      <c r="I488" s="57"/>
      <c r="J488" s="57"/>
      <c r="K488" s="57"/>
      <c r="L488" s="57"/>
      <c r="M488" s="58" t="str">
        <f t="shared" si="58"/>
        <v/>
      </c>
      <c r="N488" s="102"/>
    </row>
    <row r="489" spans="1:14">
      <c r="A489" s="97" t="str">
        <f t="shared" si="55"/>
        <v/>
      </c>
      <c r="B489" s="98" t="str">
        <f t="shared" si="56"/>
        <v/>
      </c>
      <c r="C489" s="99"/>
      <c r="D489" s="137"/>
      <c r="E489" s="100"/>
      <c r="F489" s="57"/>
      <c r="G489" s="58">
        <f t="shared" si="57"/>
        <v>0</v>
      </c>
      <c r="H489" s="58">
        <f>IF(E489="",0,IFERROR(VLOOKUP(E489,档案费管理台账!$D$4:$H$1000,5,0),0))</f>
        <v>0</v>
      </c>
      <c r="I489" s="57"/>
      <c r="J489" s="57"/>
      <c r="K489" s="57"/>
      <c r="L489" s="57"/>
      <c r="M489" s="58" t="str">
        <f t="shared" si="58"/>
        <v/>
      </c>
      <c r="N489" s="102"/>
    </row>
    <row r="490" spans="1:14">
      <c r="A490" s="97" t="str">
        <f t="shared" si="55"/>
        <v/>
      </c>
      <c r="B490" s="98" t="str">
        <f t="shared" si="56"/>
        <v/>
      </c>
      <c r="C490" s="99"/>
      <c r="D490" s="137"/>
      <c r="E490" s="100"/>
      <c r="F490" s="57"/>
      <c r="G490" s="58">
        <f t="shared" si="57"/>
        <v>0</v>
      </c>
      <c r="H490" s="58">
        <f>IF(E490="",0,IFERROR(VLOOKUP(E490,档案费管理台账!$D$4:$H$1000,5,0),0))</f>
        <v>0</v>
      </c>
      <c r="I490" s="57"/>
      <c r="J490" s="57"/>
      <c r="K490" s="57"/>
      <c r="L490" s="57"/>
      <c r="M490" s="58" t="str">
        <f t="shared" si="58"/>
        <v/>
      </c>
      <c r="N490" s="102"/>
    </row>
    <row r="491" spans="1:14">
      <c r="A491" s="97" t="str">
        <f t="shared" si="55"/>
        <v/>
      </c>
      <c r="B491" s="98" t="str">
        <f t="shared" si="56"/>
        <v/>
      </c>
      <c r="C491" s="99"/>
      <c r="D491" s="137"/>
      <c r="E491" s="100"/>
      <c r="F491" s="57"/>
      <c r="G491" s="58">
        <f t="shared" si="57"/>
        <v>0</v>
      </c>
      <c r="H491" s="58">
        <f>IF(E491="",0,IFERROR(VLOOKUP(E491,档案费管理台账!$D$4:$H$1000,5,0),0))</f>
        <v>0</v>
      </c>
      <c r="I491" s="57"/>
      <c r="J491" s="57"/>
      <c r="K491" s="57"/>
      <c r="L491" s="57"/>
      <c r="M491" s="58" t="str">
        <f t="shared" si="58"/>
        <v/>
      </c>
      <c r="N491" s="102"/>
    </row>
    <row r="492" spans="1:14">
      <c r="A492" s="97" t="str">
        <f t="shared" ref="A492:A555" si="59">IF(D492="","",ROW()-42)</f>
        <v/>
      </c>
      <c r="B492" s="98" t="str">
        <f t="shared" ref="B492:B555" si="60">IF(C492="","",MONTH(C492)&amp;"月")</f>
        <v/>
      </c>
      <c r="C492" s="99"/>
      <c r="D492" s="137"/>
      <c r="E492" s="100"/>
      <c r="F492" s="57"/>
      <c r="G492" s="58">
        <f t="shared" si="57"/>
        <v>0</v>
      </c>
      <c r="H492" s="58">
        <f>IF(E492="",0,IFERROR(VLOOKUP(E492,档案费管理台账!$D$4:$H$1000,5,0),0))</f>
        <v>0</v>
      </c>
      <c r="I492" s="57"/>
      <c r="J492" s="57"/>
      <c r="K492" s="57"/>
      <c r="L492" s="57"/>
      <c r="M492" s="58" t="str">
        <f t="shared" si="58"/>
        <v/>
      </c>
      <c r="N492" s="102"/>
    </row>
    <row r="493" spans="1:14">
      <c r="A493" s="97" t="str">
        <f t="shared" si="59"/>
        <v/>
      </c>
      <c r="B493" s="98" t="str">
        <f t="shared" si="60"/>
        <v/>
      </c>
      <c r="C493" s="99"/>
      <c r="D493" s="137"/>
      <c r="E493" s="100"/>
      <c r="F493" s="57"/>
      <c r="G493" s="58">
        <f t="shared" ref="G493:G556" si="61">IF(F493="",0,F493*$K$41)</f>
        <v>0</v>
      </c>
      <c r="H493" s="58">
        <f>IF(E493="",0,IFERROR(VLOOKUP(E493,档案费管理台账!$D$4:$H$1000,5,0),0))</f>
        <v>0</v>
      </c>
      <c r="I493" s="57"/>
      <c r="J493" s="57"/>
      <c r="K493" s="57"/>
      <c r="L493" s="57"/>
      <c r="M493" s="58" t="str">
        <f t="shared" ref="M493:M556" si="62">IF(C493="","",ROUND(M492+G493-I493-J493-K493-L493-H493,2))</f>
        <v/>
      </c>
      <c r="N493" s="102"/>
    </row>
    <row r="494" spans="1:14">
      <c r="A494" s="97" t="str">
        <f t="shared" si="59"/>
        <v/>
      </c>
      <c r="B494" s="98" t="str">
        <f t="shared" si="60"/>
        <v/>
      </c>
      <c r="C494" s="99"/>
      <c r="D494" s="137"/>
      <c r="E494" s="100"/>
      <c r="F494" s="57"/>
      <c r="G494" s="58">
        <f t="shared" si="61"/>
        <v>0</v>
      </c>
      <c r="H494" s="58">
        <f>IF(E494="",0,IFERROR(VLOOKUP(E494,档案费管理台账!$D$4:$H$1000,5,0),0))</f>
        <v>0</v>
      </c>
      <c r="I494" s="57"/>
      <c r="J494" s="57"/>
      <c r="K494" s="57"/>
      <c r="L494" s="57"/>
      <c r="M494" s="58" t="str">
        <f t="shared" si="62"/>
        <v/>
      </c>
      <c r="N494" s="102"/>
    </row>
    <row r="495" spans="1:14">
      <c r="A495" s="97" t="str">
        <f t="shared" si="59"/>
        <v/>
      </c>
      <c r="B495" s="98" t="str">
        <f t="shared" si="60"/>
        <v/>
      </c>
      <c r="C495" s="99"/>
      <c r="D495" s="137"/>
      <c r="E495" s="100"/>
      <c r="F495" s="57"/>
      <c r="G495" s="58">
        <f t="shared" si="61"/>
        <v>0</v>
      </c>
      <c r="H495" s="58">
        <f>IF(E495="",0,IFERROR(VLOOKUP(E495,档案费管理台账!$D$4:$H$1000,5,0),0))</f>
        <v>0</v>
      </c>
      <c r="I495" s="57"/>
      <c r="J495" s="57"/>
      <c r="K495" s="57"/>
      <c r="L495" s="57"/>
      <c r="M495" s="58" t="str">
        <f t="shared" si="62"/>
        <v/>
      </c>
      <c r="N495" s="102"/>
    </row>
    <row r="496" spans="1:14">
      <c r="A496" s="97" t="str">
        <f t="shared" si="59"/>
        <v/>
      </c>
      <c r="B496" s="98" t="str">
        <f t="shared" si="60"/>
        <v/>
      </c>
      <c r="C496" s="99"/>
      <c r="D496" s="137"/>
      <c r="E496" s="100"/>
      <c r="F496" s="57"/>
      <c r="G496" s="58">
        <f t="shared" si="61"/>
        <v>0</v>
      </c>
      <c r="H496" s="58">
        <f>IF(E496="",0,IFERROR(VLOOKUP(E496,档案费管理台账!$D$4:$H$1000,5,0),0))</f>
        <v>0</v>
      </c>
      <c r="I496" s="57"/>
      <c r="J496" s="57"/>
      <c r="K496" s="57"/>
      <c r="L496" s="57"/>
      <c r="M496" s="58" t="str">
        <f t="shared" si="62"/>
        <v/>
      </c>
      <c r="N496" s="102"/>
    </row>
    <row r="497" spans="1:14">
      <c r="A497" s="97" t="str">
        <f t="shared" si="59"/>
        <v/>
      </c>
      <c r="B497" s="98" t="str">
        <f t="shared" si="60"/>
        <v/>
      </c>
      <c r="C497" s="99"/>
      <c r="D497" s="137"/>
      <c r="E497" s="100"/>
      <c r="F497" s="57"/>
      <c r="G497" s="58">
        <f t="shared" si="61"/>
        <v>0</v>
      </c>
      <c r="H497" s="58">
        <f>IF(E497="",0,IFERROR(VLOOKUP(E497,档案费管理台账!$D$4:$H$1000,5,0),0))</f>
        <v>0</v>
      </c>
      <c r="I497" s="57"/>
      <c r="J497" s="57"/>
      <c r="K497" s="57"/>
      <c r="L497" s="57"/>
      <c r="M497" s="58" t="str">
        <f t="shared" si="62"/>
        <v/>
      </c>
      <c r="N497" s="102"/>
    </row>
    <row r="498" spans="1:14">
      <c r="A498" s="97" t="str">
        <f t="shared" si="59"/>
        <v/>
      </c>
      <c r="B498" s="98" t="str">
        <f t="shared" si="60"/>
        <v/>
      </c>
      <c r="C498" s="99"/>
      <c r="D498" s="137"/>
      <c r="E498" s="100"/>
      <c r="F498" s="57"/>
      <c r="G498" s="58">
        <f t="shared" si="61"/>
        <v>0</v>
      </c>
      <c r="H498" s="58">
        <f>IF(E498="",0,IFERROR(VLOOKUP(E498,档案费管理台账!$D$4:$H$1000,5,0),0))</f>
        <v>0</v>
      </c>
      <c r="I498" s="57"/>
      <c r="J498" s="57"/>
      <c r="K498" s="57"/>
      <c r="L498" s="57"/>
      <c r="M498" s="58" t="str">
        <f t="shared" si="62"/>
        <v/>
      </c>
      <c r="N498" s="102"/>
    </row>
    <row r="499" spans="1:14">
      <c r="A499" s="97" t="str">
        <f t="shared" si="59"/>
        <v/>
      </c>
      <c r="B499" s="98" t="str">
        <f t="shared" si="60"/>
        <v/>
      </c>
      <c r="C499" s="99"/>
      <c r="D499" s="137"/>
      <c r="E499" s="100"/>
      <c r="F499" s="57"/>
      <c r="G499" s="58">
        <f t="shared" si="61"/>
        <v>0</v>
      </c>
      <c r="H499" s="58">
        <f>IF(E499="",0,IFERROR(VLOOKUP(E499,档案费管理台账!$D$4:$H$1000,5,0),0))</f>
        <v>0</v>
      </c>
      <c r="I499" s="57"/>
      <c r="J499" s="57"/>
      <c r="K499" s="57"/>
      <c r="L499" s="57"/>
      <c r="M499" s="58" t="str">
        <f t="shared" si="62"/>
        <v/>
      </c>
      <c r="N499" s="102"/>
    </row>
    <row r="500" spans="1:14">
      <c r="A500" s="97" t="str">
        <f t="shared" si="59"/>
        <v/>
      </c>
      <c r="B500" s="98" t="str">
        <f t="shared" si="60"/>
        <v/>
      </c>
      <c r="C500" s="99"/>
      <c r="D500" s="137"/>
      <c r="E500" s="100"/>
      <c r="F500" s="57"/>
      <c r="G500" s="58">
        <f t="shared" si="61"/>
        <v>0</v>
      </c>
      <c r="H500" s="58">
        <f>IF(E500="",0,IFERROR(VLOOKUP(E500,档案费管理台账!$D$4:$H$1000,5,0),0))</f>
        <v>0</v>
      </c>
      <c r="I500" s="57"/>
      <c r="J500" s="57"/>
      <c r="K500" s="57"/>
      <c r="L500" s="57"/>
      <c r="M500" s="58" t="str">
        <f t="shared" si="62"/>
        <v/>
      </c>
      <c r="N500" s="102"/>
    </row>
    <row r="501" spans="1:14">
      <c r="A501" s="97" t="str">
        <f t="shared" si="59"/>
        <v/>
      </c>
      <c r="B501" s="98" t="str">
        <f t="shared" si="60"/>
        <v/>
      </c>
      <c r="C501" s="99"/>
      <c r="D501" s="137"/>
      <c r="E501" s="100"/>
      <c r="F501" s="57"/>
      <c r="G501" s="58">
        <f t="shared" si="61"/>
        <v>0</v>
      </c>
      <c r="H501" s="58">
        <f>IF(E501="",0,IFERROR(VLOOKUP(E501,档案费管理台账!$D$4:$H$1000,5,0),0))</f>
        <v>0</v>
      </c>
      <c r="I501" s="57"/>
      <c r="J501" s="57"/>
      <c r="K501" s="57"/>
      <c r="L501" s="57"/>
      <c r="M501" s="58" t="str">
        <f t="shared" si="62"/>
        <v/>
      </c>
      <c r="N501" s="102"/>
    </row>
    <row r="502" spans="1:14">
      <c r="A502" s="97" t="str">
        <f t="shared" si="59"/>
        <v/>
      </c>
      <c r="B502" s="98" t="str">
        <f t="shared" si="60"/>
        <v/>
      </c>
      <c r="C502" s="99"/>
      <c r="D502" s="137"/>
      <c r="E502" s="100"/>
      <c r="F502" s="57"/>
      <c r="G502" s="58">
        <f t="shared" si="61"/>
        <v>0</v>
      </c>
      <c r="H502" s="58">
        <f>IF(E502="",0,IFERROR(VLOOKUP(E502,档案费管理台账!$D$4:$H$1000,5,0),0))</f>
        <v>0</v>
      </c>
      <c r="I502" s="57"/>
      <c r="J502" s="57"/>
      <c r="K502" s="57"/>
      <c r="L502" s="57"/>
      <c r="M502" s="58" t="str">
        <f t="shared" si="62"/>
        <v/>
      </c>
      <c r="N502" s="102"/>
    </row>
    <row r="503" spans="1:14">
      <c r="A503" s="97" t="str">
        <f t="shared" si="59"/>
        <v/>
      </c>
      <c r="B503" s="98" t="str">
        <f t="shared" si="60"/>
        <v/>
      </c>
      <c r="C503" s="99"/>
      <c r="D503" s="137"/>
      <c r="E503" s="100"/>
      <c r="F503" s="57"/>
      <c r="G503" s="58">
        <f t="shared" si="61"/>
        <v>0</v>
      </c>
      <c r="H503" s="58">
        <f>IF(E503="",0,IFERROR(VLOOKUP(E503,档案费管理台账!$D$4:$H$1000,5,0),0))</f>
        <v>0</v>
      </c>
      <c r="I503" s="57"/>
      <c r="J503" s="57"/>
      <c r="K503" s="57"/>
      <c r="L503" s="57"/>
      <c r="M503" s="58" t="str">
        <f t="shared" si="62"/>
        <v/>
      </c>
      <c r="N503" s="102"/>
    </row>
    <row r="504" spans="1:14">
      <c r="A504" s="97" t="str">
        <f t="shared" si="59"/>
        <v/>
      </c>
      <c r="B504" s="98" t="str">
        <f t="shared" si="60"/>
        <v/>
      </c>
      <c r="C504" s="99"/>
      <c r="D504" s="137"/>
      <c r="E504" s="100"/>
      <c r="F504" s="57"/>
      <c r="G504" s="58">
        <f t="shared" si="61"/>
        <v>0</v>
      </c>
      <c r="H504" s="58">
        <f>IF(E504="",0,IFERROR(VLOOKUP(E504,档案费管理台账!$D$4:$H$1000,5,0),0))</f>
        <v>0</v>
      </c>
      <c r="I504" s="57"/>
      <c r="J504" s="57"/>
      <c r="K504" s="57"/>
      <c r="L504" s="57"/>
      <c r="M504" s="58" t="str">
        <f t="shared" si="62"/>
        <v/>
      </c>
      <c r="N504" s="102"/>
    </row>
    <row r="505" spans="1:14">
      <c r="A505" s="97" t="str">
        <f t="shared" si="59"/>
        <v/>
      </c>
      <c r="B505" s="98" t="str">
        <f t="shared" si="60"/>
        <v/>
      </c>
      <c r="C505" s="99"/>
      <c r="D505" s="137"/>
      <c r="E505" s="100"/>
      <c r="F505" s="57"/>
      <c r="G505" s="58">
        <f t="shared" si="61"/>
        <v>0</v>
      </c>
      <c r="H505" s="58">
        <f>IF(E505="",0,IFERROR(VLOOKUP(E505,档案费管理台账!$D$4:$H$1000,5,0),0))</f>
        <v>0</v>
      </c>
      <c r="I505" s="57"/>
      <c r="J505" s="57"/>
      <c r="K505" s="57"/>
      <c r="L505" s="57"/>
      <c r="M505" s="58" t="str">
        <f t="shared" si="62"/>
        <v/>
      </c>
      <c r="N505" s="102"/>
    </row>
    <row r="506" spans="1:14">
      <c r="A506" s="97" t="str">
        <f t="shared" si="59"/>
        <v/>
      </c>
      <c r="B506" s="98" t="str">
        <f t="shared" si="60"/>
        <v/>
      </c>
      <c r="C506" s="99"/>
      <c r="D506" s="137"/>
      <c r="E506" s="100"/>
      <c r="F506" s="57"/>
      <c r="G506" s="58">
        <f t="shared" si="61"/>
        <v>0</v>
      </c>
      <c r="H506" s="58">
        <f>IF(E506="",0,IFERROR(VLOOKUP(E506,档案费管理台账!$D$4:$H$1000,5,0),0))</f>
        <v>0</v>
      </c>
      <c r="I506" s="57"/>
      <c r="J506" s="57"/>
      <c r="K506" s="57"/>
      <c r="L506" s="57"/>
      <c r="M506" s="58" t="str">
        <f t="shared" si="62"/>
        <v/>
      </c>
      <c r="N506" s="102"/>
    </row>
    <row r="507" spans="1:14">
      <c r="A507" s="97" t="str">
        <f t="shared" si="59"/>
        <v/>
      </c>
      <c r="B507" s="98" t="str">
        <f t="shared" si="60"/>
        <v/>
      </c>
      <c r="C507" s="99"/>
      <c r="D507" s="137"/>
      <c r="E507" s="100"/>
      <c r="F507" s="57"/>
      <c r="G507" s="58">
        <f t="shared" si="61"/>
        <v>0</v>
      </c>
      <c r="H507" s="58">
        <f>IF(E507="",0,IFERROR(VLOOKUP(E507,档案费管理台账!$D$4:$H$1000,5,0),0))</f>
        <v>0</v>
      </c>
      <c r="I507" s="57"/>
      <c r="J507" s="57"/>
      <c r="K507" s="57"/>
      <c r="L507" s="57"/>
      <c r="M507" s="58" t="str">
        <f t="shared" si="62"/>
        <v/>
      </c>
      <c r="N507" s="102"/>
    </row>
    <row r="508" spans="1:14">
      <c r="A508" s="97" t="str">
        <f t="shared" si="59"/>
        <v/>
      </c>
      <c r="B508" s="98" t="str">
        <f t="shared" si="60"/>
        <v/>
      </c>
      <c r="C508" s="99"/>
      <c r="D508" s="137"/>
      <c r="E508" s="100"/>
      <c r="F508" s="57"/>
      <c r="G508" s="58">
        <f t="shared" si="61"/>
        <v>0</v>
      </c>
      <c r="H508" s="58">
        <f>IF(E508="",0,IFERROR(VLOOKUP(E508,档案费管理台账!$D$4:$H$1000,5,0),0))</f>
        <v>0</v>
      </c>
      <c r="I508" s="57"/>
      <c r="J508" s="57"/>
      <c r="K508" s="57"/>
      <c r="L508" s="57"/>
      <c r="M508" s="58" t="str">
        <f t="shared" si="62"/>
        <v/>
      </c>
      <c r="N508" s="102"/>
    </row>
    <row r="509" spans="1:14">
      <c r="A509" s="97" t="str">
        <f t="shared" si="59"/>
        <v/>
      </c>
      <c r="B509" s="98" t="str">
        <f t="shared" si="60"/>
        <v/>
      </c>
      <c r="C509" s="99"/>
      <c r="D509" s="137"/>
      <c r="E509" s="100"/>
      <c r="F509" s="57"/>
      <c r="G509" s="58">
        <f t="shared" si="61"/>
        <v>0</v>
      </c>
      <c r="H509" s="58">
        <f>IF(E509="",0,IFERROR(VLOOKUP(E509,档案费管理台账!$D$4:$H$1000,5,0),0))</f>
        <v>0</v>
      </c>
      <c r="I509" s="57"/>
      <c r="J509" s="57"/>
      <c r="K509" s="57"/>
      <c r="L509" s="57"/>
      <c r="M509" s="58" t="str">
        <f t="shared" si="62"/>
        <v/>
      </c>
      <c r="N509" s="102"/>
    </row>
    <row r="510" spans="1:14">
      <c r="A510" s="97" t="str">
        <f t="shared" si="59"/>
        <v/>
      </c>
      <c r="B510" s="98" t="str">
        <f t="shared" si="60"/>
        <v/>
      </c>
      <c r="C510" s="99"/>
      <c r="D510" s="137"/>
      <c r="E510" s="100"/>
      <c r="F510" s="57"/>
      <c r="G510" s="58">
        <f t="shared" si="61"/>
        <v>0</v>
      </c>
      <c r="H510" s="58">
        <f>IF(E510="",0,IFERROR(VLOOKUP(E510,档案费管理台账!$D$4:$H$1000,5,0),0))</f>
        <v>0</v>
      </c>
      <c r="I510" s="57"/>
      <c r="J510" s="57"/>
      <c r="K510" s="57"/>
      <c r="L510" s="57"/>
      <c r="M510" s="58" t="str">
        <f t="shared" si="62"/>
        <v/>
      </c>
      <c r="N510" s="102"/>
    </row>
    <row r="511" spans="1:14">
      <c r="A511" s="97" t="str">
        <f t="shared" si="59"/>
        <v/>
      </c>
      <c r="B511" s="98" t="str">
        <f t="shared" si="60"/>
        <v/>
      </c>
      <c r="C511" s="99"/>
      <c r="D511" s="137"/>
      <c r="E511" s="100"/>
      <c r="F511" s="57"/>
      <c r="G511" s="58">
        <f t="shared" si="61"/>
        <v>0</v>
      </c>
      <c r="H511" s="58">
        <f>IF(E511="",0,IFERROR(VLOOKUP(E511,档案费管理台账!$D$4:$H$1000,5,0),0))</f>
        <v>0</v>
      </c>
      <c r="I511" s="57"/>
      <c r="J511" s="57"/>
      <c r="K511" s="57"/>
      <c r="L511" s="57"/>
      <c r="M511" s="58" t="str">
        <f t="shared" si="62"/>
        <v/>
      </c>
      <c r="N511" s="102"/>
    </row>
    <row r="512" spans="1:14">
      <c r="A512" s="97" t="str">
        <f t="shared" si="59"/>
        <v/>
      </c>
      <c r="B512" s="98" t="str">
        <f t="shared" si="60"/>
        <v/>
      </c>
      <c r="C512" s="99"/>
      <c r="D512" s="137"/>
      <c r="E512" s="100"/>
      <c r="F512" s="57"/>
      <c r="G512" s="58">
        <f t="shared" si="61"/>
        <v>0</v>
      </c>
      <c r="H512" s="58">
        <f>IF(E512="",0,IFERROR(VLOOKUP(E512,档案费管理台账!$D$4:$H$1000,5,0),0))</f>
        <v>0</v>
      </c>
      <c r="I512" s="57"/>
      <c r="J512" s="57"/>
      <c r="K512" s="57"/>
      <c r="L512" s="57"/>
      <c r="M512" s="58" t="str">
        <f t="shared" si="62"/>
        <v/>
      </c>
      <c r="N512" s="102"/>
    </row>
    <row r="513" spans="1:14">
      <c r="A513" s="97" t="str">
        <f t="shared" si="59"/>
        <v/>
      </c>
      <c r="B513" s="98" t="str">
        <f t="shared" si="60"/>
        <v/>
      </c>
      <c r="C513" s="99"/>
      <c r="D513" s="137"/>
      <c r="E513" s="100"/>
      <c r="F513" s="57"/>
      <c r="G513" s="58">
        <f t="shared" si="61"/>
        <v>0</v>
      </c>
      <c r="H513" s="58">
        <f>IF(E513="",0,IFERROR(VLOOKUP(E513,档案费管理台账!$D$4:$H$1000,5,0),0))</f>
        <v>0</v>
      </c>
      <c r="I513" s="57"/>
      <c r="J513" s="57"/>
      <c r="K513" s="57"/>
      <c r="L513" s="57"/>
      <c r="M513" s="58" t="str">
        <f t="shared" si="62"/>
        <v/>
      </c>
      <c r="N513" s="102"/>
    </row>
    <row r="514" spans="1:14">
      <c r="A514" s="97" t="str">
        <f t="shared" si="59"/>
        <v/>
      </c>
      <c r="B514" s="98" t="str">
        <f t="shared" si="60"/>
        <v/>
      </c>
      <c r="C514" s="99"/>
      <c r="D514" s="137"/>
      <c r="E514" s="100"/>
      <c r="F514" s="57"/>
      <c r="G514" s="58">
        <f t="shared" si="61"/>
        <v>0</v>
      </c>
      <c r="H514" s="58">
        <f>IF(E514="",0,IFERROR(VLOOKUP(E514,档案费管理台账!$D$4:$H$1000,5,0),0))</f>
        <v>0</v>
      </c>
      <c r="I514" s="57"/>
      <c r="J514" s="57"/>
      <c r="K514" s="57"/>
      <c r="L514" s="57"/>
      <c r="M514" s="58" t="str">
        <f t="shared" si="62"/>
        <v/>
      </c>
      <c r="N514" s="102"/>
    </row>
    <row r="515" spans="1:14">
      <c r="A515" s="97" t="str">
        <f t="shared" si="59"/>
        <v/>
      </c>
      <c r="B515" s="98" t="str">
        <f t="shared" si="60"/>
        <v/>
      </c>
      <c r="C515" s="99"/>
      <c r="D515" s="137"/>
      <c r="E515" s="100"/>
      <c r="F515" s="57"/>
      <c r="G515" s="58">
        <f t="shared" si="61"/>
        <v>0</v>
      </c>
      <c r="H515" s="58">
        <f>IF(E515="",0,IFERROR(VLOOKUP(E515,档案费管理台账!$D$4:$H$1000,5,0),0))</f>
        <v>0</v>
      </c>
      <c r="I515" s="57"/>
      <c r="J515" s="57"/>
      <c r="K515" s="57"/>
      <c r="L515" s="57"/>
      <c r="M515" s="58" t="str">
        <f t="shared" si="62"/>
        <v/>
      </c>
      <c r="N515" s="102"/>
    </row>
    <row r="516" spans="1:14">
      <c r="A516" s="97" t="str">
        <f t="shared" si="59"/>
        <v/>
      </c>
      <c r="B516" s="98" t="str">
        <f t="shared" si="60"/>
        <v/>
      </c>
      <c r="C516" s="99"/>
      <c r="D516" s="137"/>
      <c r="E516" s="100"/>
      <c r="F516" s="57"/>
      <c r="G516" s="58">
        <f t="shared" si="61"/>
        <v>0</v>
      </c>
      <c r="H516" s="58">
        <f>IF(E516="",0,IFERROR(VLOOKUP(E516,档案费管理台账!$D$4:$H$1000,5,0),0))</f>
        <v>0</v>
      </c>
      <c r="I516" s="57"/>
      <c r="J516" s="57"/>
      <c r="K516" s="57"/>
      <c r="L516" s="57"/>
      <c r="M516" s="58" t="str">
        <f t="shared" si="62"/>
        <v/>
      </c>
      <c r="N516" s="102"/>
    </row>
    <row r="517" spans="1:14">
      <c r="A517" s="97" t="str">
        <f t="shared" si="59"/>
        <v/>
      </c>
      <c r="B517" s="98" t="str">
        <f t="shared" si="60"/>
        <v/>
      </c>
      <c r="C517" s="99"/>
      <c r="D517" s="137"/>
      <c r="E517" s="100"/>
      <c r="F517" s="57"/>
      <c r="G517" s="58">
        <f t="shared" si="61"/>
        <v>0</v>
      </c>
      <c r="H517" s="58">
        <f>IF(E517="",0,IFERROR(VLOOKUP(E517,档案费管理台账!$D$4:$H$1000,5,0),0))</f>
        <v>0</v>
      </c>
      <c r="I517" s="57"/>
      <c r="J517" s="57"/>
      <c r="K517" s="57"/>
      <c r="L517" s="57"/>
      <c r="M517" s="58" t="str">
        <f t="shared" si="62"/>
        <v/>
      </c>
      <c r="N517" s="102"/>
    </row>
    <row r="518" spans="1:14">
      <c r="A518" s="97" t="str">
        <f t="shared" si="59"/>
        <v/>
      </c>
      <c r="B518" s="98" t="str">
        <f t="shared" si="60"/>
        <v/>
      </c>
      <c r="C518" s="99"/>
      <c r="D518" s="137"/>
      <c r="E518" s="100"/>
      <c r="F518" s="57"/>
      <c r="G518" s="58">
        <f t="shared" si="61"/>
        <v>0</v>
      </c>
      <c r="H518" s="58">
        <f>IF(E518="",0,IFERROR(VLOOKUP(E518,档案费管理台账!$D$4:$H$1000,5,0),0))</f>
        <v>0</v>
      </c>
      <c r="I518" s="57"/>
      <c r="J518" s="57"/>
      <c r="K518" s="57"/>
      <c r="L518" s="57"/>
      <c r="M518" s="58" t="str">
        <f t="shared" si="62"/>
        <v/>
      </c>
      <c r="N518" s="102"/>
    </row>
    <row r="519" spans="1:14">
      <c r="A519" s="97" t="str">
        <f t="shared" si="59"/>
        <v/>
      </c>
      <c r="B519" s="98" t="str">
        <f t="shared" si="60"/>
        <v/>
      </c>
      <c r="C519" s="99"/>
      <c r="D519" s="137"/>
      <c r="E519" s="100"/>
      <c r="F519" s="57"/>
      <c r="G519" s="58">
        <f t="shared" si="61"/>
        <v>0</v>
      </c>
      <c r="H519" s="58">
        <f>IF(E519="",0,IFERROR(VLOOKUP(E519,档案费管理台账!$D$4:$H$1000,5,0),0))</f>
        <v>0</v>
      </c>
      <c r="I519" s="57"/>
      <c r="J519" s="57"/>
      <c r="K519" s="57"/>
      <c r="L519" s="57"/>
      <c r="M519" s="58" t="str">
        <f t="shared" si="62"/>
        <v/>
      </c>
      <c r="N519" s="102"/>
    </row>
    <row r="520" spans="1:14">
      <c r="A520" s="97" t="str">
        <f t="shared" si="59"/>
        <v/>
      </c>
      <c r="B520" s="98" t="str">
        <f t="shared" si="60"/>
        <v/>
      </c>
      <c r="C520" s="99"/>
      <c r="D520" s="137"/>
      <c r="E520" s="100"/>
      <c r="F520" s="57"/>
      <c r="G520" s="58">
        <f t="shared" si="61"/>
        <v>0</v>
      </c>
      <c r="H520" s="58">
        <f>IF(E520="",0,IFERROR(VLOOKUP(E520,档案费管理台账!$D$4:$H$1000,5,0),0))</f>
        <v>0</v>
      </c>
      <c r="I520" s="57"/>
      <c r="J520" s="57"/>
      <c r="K520" s="57"/>
      <c r="L520" s="57"/>
      <c r="M520" s="58" t="str">
        <f t="shared" si="62"/>
        <v/>
      </c>
      <c r="N520" s="102"/>
    </row>
    <row r="521" spans="1:14">
      <c r="A521" s="97" t="str">
        <f t="shared" si="59"/>
        <v/>
      </c>
      <c r="B521" s="98" t="str">
        <f t="shared" si="60"/>
        <v/>
      </c>
      <c r="C521" s="99"/>
      <c r="D521" s="137"/>
      <c r="E521" s="100"/>
      <c r="F521" s="57"/>
      <c r="G521" s="58">
        <f t="shared" si="61"/>
        <v>0</v>
      </c>
      <c r="H521" s="58">
        <f>IF(E521="",0,IFERROR(VLOOKUP(E521,档案费管理台账!$D$4:$H$1000,5,0),0))</f>
        <v>0</v>
      </c>
      <c r="I521" s="57"/>
      <c r="J521" s="57"/>
      <c r="K521" s="57"/>
      <c r="L521" s="57"/>
      <c r="M521" s="58" t="str">
        <f t="shared" si="62"/>
        <v/>
      </c>
      <c r="N521" s="102"/>
    </row>
    <row r="522" spans="1:14">
      <c r="A522" s="97" t="str">
        <f t="shared" si="59"/>
        <v/>
      </c>
      <c r="B522" s="98" t="str">
        <f t="shared" si="60"/>
        <v/>
      </c>
      <c r="C522" s="99"/>
      <c r="D522" s="137"/>
      <c r="E522" s="100"/>
      <c r="F522" s="57"/>
      <c r="G522" s="58">
        <f t="shared" si="61"/>
        <v>0</v>
      </c>
      <c r="H522" s="58">
        <f>IF(E522="",0,IFERROR(VLOOKUP(E522,档案费管理台账!$D$4:$H$1000,5,0),0))</f>
        <v>0</v>
      </c>
      <c r="I522" s="57"/>
      <c r="J522" s="57"/>
      <c r="K522" s="57"/>
      <c r="L522" s="57"/>
      <c r="M522" s="58" t="str">
        <f t="shared" si="62"/>
        <v/>
      </c>
      <c r="N522" s="102"/>
    </row>
    <row r="523" spans="1:14">
      <c r="A523" s="97" t="str">
        <f t="shared" si="59"/>
        <v/>
      </c>
      <c r="B523" s="98" t="str">
        <f t="shared" si="60"/>
        <v/>
      </c>
      <c r="C523" s="99"/>
      <c r="D523" s="137"/>
      <c r="E523" s="100"/>
      <c r="F523" s="57"/>
      <c r="G523" s="58">
        <f t="shared" si="61"/>
        <v>0</v>
      </c>
      <c r="H523" s="58">
        <f>IF(E523="",0,IFERROR(VLOOKUP(E523,档案费管理台账!$D$4:$H$1000,5,0),0))</f>
        <v>0</v>
      </c>
      <c r="I523" s="57"/>
      <c r="J523" s="57"/>
      <c r="K523" s="57"/>
      <c r="L523" s="57"/>
      <c r="M523" s="58" t="str">
        <f t="shared" si="62"/>
        <v/>
      </c>
      <c r="N523" s="102"/>
    </row>
    <row r="524" spans="1:14">
      <c r="A524" s="97" t="str">
        <f t="shared" si="59"/>
        <v/>
      </c>
      <c r="B524" s="98" t="str">
        <f t="shared" si="60"/>
        <v/>
      </c>
      <c r="C524" s="99"/>
      <c r="D524" s="137"/>
      <c r="E524" s="100"/>
      <c r="F524" s="57"/>
      <c r="G524" s="58">
        <f t="shared" si="61"/>
        <v>0</v>
      </c>
      <c r="H524" s="58">
        <f>IF(E524="",0,IFERROR(VLOOKUP(E524,档案费管理台账!$D$4:$H$1000,5,0),0))</f>
        <v>0</v>
      </c>
      <c r="I524" s="57"/>
      <c r="J524" s="57"/>
      <c r="K524" s="57"/>
      <c r="L524" s="57"/>
      <c r="M524" s="58" t="str">
        <f t="shared" si="62"/>
        <v/>
      </c>
      <c r="N524" s="102"/>
    </row>
    <row r="525" spans="1:14">
      <c r="A525" s="97" t="str">
        <f t="shared" si="59"/>
        <v/>
      </c>
      <c r="B525" s="98" t="str">
        <f t="shared" si="60"/>
        <v/>
      </c>
      <c r="C525" s="99"/>
      <c r="D525" s="137"/>
      <c r="E525" s="100"/>
      <c r="F525" s="57"/>
      <c r="G525" s="58">
        <f t="shared" si="61"/>
        <v>0</v>
      </c>
      <c r="H525" s="58">
        <f>IF(E525="",0,IFERROR(VLOOKUP(E525,档案费管理台账!$D$4:$H$1000,5,0),0))</f>
        <v>0</v>
      </c>
      <c r="I525" s="57"/>
      <c r="J525" s="57"/>
      <c r="K525" s="57"/>
      <c r="L525" s="57"/>
      <c r="M525" s="58" t="str">
        <f t="shared" si="62"/>
        <v/>
      </c>
      <c r="N525" s="102"/>
    </row>
    <row r="526" spans="1:14">
      <c r="A526" s="97" t="str">
        <f t="shared" si="59"/>
        <v/>
      </c>
      <c r="B526" s="98" t="str">
        <f t="shared" si="60"/>
        <v/>
      </c>
      <c r="C526" s="99"/>
      <c r="D526" s="137"/>
      <c r="E526" s="100"/>
      <c r="F526" s="57"/>
      <c r="G526" s="58">
        <f t="shared" si="61"/>
        <v>0</v>
      </c>
      <c r="H526" s="58">
        <f>IF(E526="",0,IFERROR(VLOOKUP(E526,档案费管理台账!$D$4:$H$1000,5,0),0))</f>
        <v>0</v>
      </c>
      <c r="I526" s="57"/>
      <c r="J526" s="57"/>
      <c r="K526" s="57"/>
      <c r="L526" s="57"/>
      <c r="M526" s="58" t="str">
        <f t="shared" si="62"/>
        <v/>
      </c>
      <c r="N526" s="102"/>
    </row>
    <row r="527" spans="1:14">
      <c r="A527" s="97" t="str">
        <f t="shared" si="59"/>
        <v/>
      </c>
      <c r="B527" s="98" t="str">
        <f t="shared" si="60"/>
        <v/>
      </c>
      <c r="C527" s="99"/>
      <c r="D527" s="137"/>
      <c r="E527" s="100"/>
      <c r="F527" s="57"/>
      <c r="G527" s="58">
        <f t="shared" si="61"/>
        <v>0</v>
      </c>
      <c r="H527" s="58">
        <f>IF(E527="",0,IFERROR(VLOOKUP(E527,档案费管理台账!$D$4:$H$1000,5,0),0))</f>
        <v>0</v>
      </c>
      <c r="I527" s="57"/>
      <c r="J527" s="57"/>
      <c r="K527" s="57"/>
      <c r="L527" s="57"/>
      <c r="M527" s="58" t="str">
        <f t="shared" si="62"/>
        <v/>
      </c>
      <c r="N527" s="102"/>
    </row>
    <row r="528" spans="1:14">
      <c r="A528" s="97" t="str">
        <f t="shared" si="59"/>
        <v/>
      </c>
      <c r="B528" s="98" t="str">
        <f t="shared" si="60"/>
        <v/>
      </c>
      <c r="C528" s="99"/>
      <c r="D528" s="137"/>
      <c r="E528" s="100"/>
      <c r="F528" s="57"/>
      <c r="G528" s="58">
        <f t="shared" si="61"/>
        <v>0</v>
      </c>
      <c r="H528" s="58">
        <f>IF(E528="",0,IFERROR(VLOOKUP(E528,档案费管理台账!$D$4:$H$1000,5,0),0))</f>
        <v>0</v>
      </c>
      <c r="I528" s="57"/>
      <c r="J528" s="57"/>
      <c r="K528" s="57"/>
      <c r="L528" s="57"/>
      <c r="M528" s="58" t="str">
        <f t="shared" si="62"/>
        <v/>
      </c>
      <c r="N528" s="102"/>
    </row>
    <row r="529" spans="1:14">
      <c r="A529" s="97" t="str">
        <f t="shared" si="59"/>
        <v/>
      </c>
      <c r="B529" s="98" t="str">
        <f t="shared" si="60"/>
        <v/>
      </c>
      <c r="C529" s="99"/>
      <c r="D529" s="137"/>
      <c r="E529" s="100"/>
      <c r="F529" s="57"/>
      <c r="G529" s="58">
        <f t="shared" si="61"/>
        <v>0</v>
      </c>
      <c r="H529" s="58">
        <f>IF(E529="",0,IFERROR(VLOOKUP(E529,档案费管理台账!$D$4:$H$1000,5,0),0))</f>
        <v>0</v>
      </c>
      <c r="I529" s="57"/>
      <c r="J529" s="57"/>
      <c r="K529" s="57"/>
      <c r="L529" s="57"/>
      <c r="M529" s="58" t="str">
        <f t="shared" si="62"/>
        <v/>
      </c>
      <c r="N529" s="102"/>
    </row>
    <row r="530" spans="1:14">
      <c r="A530" s="97" t="str">
        <f t="shared" si="59"/>
        <v/>
      </c>
      <c r="B530" s="98" t="str">
        <f t="shared" si="60"/>
        <v/>
      </c>
      <c r="C530" s="99"/>
      <c r="D530" s="137"/>
      <c r="E530" s="100"/>
      <c r="F530" s="57"/>
      <c r="G530" s="58">
        <f t="shared" si="61"/>
        <v>0</v>
      </c>
      <c r="H530" s="58">
        <f>IF(E530="",0,IFERROR(VLOOKUP(E530,档案费管理台账!$D$4:$H$1000,5,0),0))</f>
        <v>0</v>
      </c>
      <c r="I530" s="57"/>
      <c r="J530" s="57"/>
      <c r="K530" s="57"/>
      <c r="L530" s="57"/>
      <c r="M530" s="58" t="str">
        <f t="shared" si="62"/>
        <v/>
      </c>
      <c r="N530" s="102"/>
    </row>
    <row r="531" spans="1:14">
      <c r="A531" s="97" t="str">
        <f t="shared" si="59"/>
        <v/>
      </c>
      <c r="B531" s="98" t="str">
        <f t="shared" si="60"/>
        <v/>
      </c>
      <c r="C531" s="99"/>
      <c r="D531" s="137"/>
      <c r="E531" s="100"/>
      <c r="F531" s="57"/>
      <c r="G531" s="58">
        <f t="shared" si="61"/>
        <v>0</v>
      </c>
      <c r="H531" s="58">
        <f>IF(E531="",0,IFERROR(VLOOKUP(E531,档案费管理台账!$D$4:$H$1000,5,0),0))</f>
        <v>0</v>
      </c>
      <c r="I531" s="57"/>
      <c r="J531" s="57"/>
      <c r="K531" s="57"/>
      <c r="L531" s="57"/>
      <c r="M531" s="58" t="str">
        <f t="shared" si="62"/>
        <v/>
      </c>
      <c r="N531" s="102"/>
    </row>
    <row r="532" spans="1:14">
      <c r="A532" s="97" t="str">
        <f t="shared" si="59"/>
        <v/>
      </c>
      <c r="B532" s="98" t="str">
        <f t="shared" si="60"/>
        <v/>
      </c>
      <c r="C532" s="99"/>
      <c r="D532" s="137"/>
      <c r="E532" s="100"/>
      <c r="F532" s="57"/>
      <c r="G532" s="58">
        <f t="shared" si="61"/>
        <v>0</v>
      </c>
      <c r="H532" s="58">
        <f>IF(E532="",0,IFERROR(VLOOKUP(E532,档案费管理台账!$D$4:$H$1000,5,0),0))</f>
        <v>0</v>
      </c>
      <c r="I532" s="57"/>
      <c r="J532" s="57"/>
      <c r="K532" s="57"/>
      <c r="L532" s="57"/>
      <c r="M532" s="58" t="str">
        <f t="shared" si="62"/>
        <v/>
      </c>
      <c r="N532" s="102"/>
    </row>
    <row r="533" spans="1:14">
      <c r="A533" s="97" t="str">
        <f t="shared" si="59"/>
        <v/>
      </c>
      <c r="B533" s="98" t="str">
        <f t="shared" si="60"/>
        <v/>
      </c>
      <c r="C533" s="99"/>
      <c r="D533" s="137"/>
      <c r="E533" s="100"/>
      <c r="F533" s="57"/>
      <c r="G533" s="58">
        <f t="shared" si="61"/>
        <v>0</v>
      </c>
      <c r="H533" s="58">
        <f>IF(E533="",0,IFERROR(VLOOKUP(E533,档案费管理台账!$D$4:$H$1000,5,0),0))</f>
        <v>0</v>
      </c>
      <c r="I533" s="57"/>
      <c r="J533" s="57"/>
      <c r="K533" s="57"/>
      <c r="L533" s="57"/>
      <c r="M533" s="58" t="str">
        <f t="shared" si="62"/>
        <v/>
      </c>
      <c r="N533" s="102"/>
    </row>
    <row r="534" spans="1:14">
      <c r="A534" s="97" t="str">
        <f t="shared" si="59"/>
        <v/>
      </c>
      <c r="B534" s="98" t="str">
        <f t="shared" si="60"/>
        <v/>
      </c>
      <c r="C534" s="99"/>
      <c r="D534" s="137"/>
      <c r="E534" s="100"/>
      <c r="F534" s="57"/>
      <c r="G534" s="58">
        <f t="shared" si="61"/>
        <v>0</v>
      </c>
      <c r="H534" s="58">
        <f>IF(E534="",0,IFERROR(VLOOKUP(E534,档案费管理台账!$D$4:$H$1000,5,0),0))</f>
        <v>0</v>
      </c>
      <c r="I534" s="57"/>
      <c r="J534" s="57"/>
      <c r="K534" s="57"/>
      <c r="L534" s="57"/>
      <c r="M534" s="58" t="str">
        <f t="shared" si="62"/>
        <v/>
      </c>
      <c r="N534" s="102"/>
    </row>
    <row r="535" spans="1:14">
      <c r="A535" s="97" t="str">
        <f t="shared" si="59"/>
        <v/>
      </c>
      <c r="B535" s="98" t="str">
        <f t="shared" si="60"/>
        <v/>
      </c>
      <c r="C535" s="99"/>
      <c r="D535" s="137"/>
      <c r="E535" s="100"/>
      <c r="F535" s="57"/>
      <c r="G535" s="58">
        <f t="shared" si="61"/>
        <v>0</v>
      </c>
      <c r="H535" s="58">
        <f>IF(E535="",0,IFERROR(VLOOKUP(E535,档案费管理台账!$D$4:$H$1000,5,0),0))</f>
        <v>0</v>
      </c>
      <c r="I535" s="57"/>
      <c r="J535" s="57"/>
      <c r="K535" s="57"/>
      <c r="L535" s="57"/>
      <c r="M535" s="58" t="str">
        <f t="shared" si="62"/>
        <v/>
      </c>
      <c r="N535" s="102"/>
    </row>
    <row r="536" spans="1:14">
      <c r="A536" s="97" t="str">
        <f t="shared" si="59"/>
        <v/>
      </c>
      <c r="B536" s="98" t="str">
        <f t="shared" si="60"/>
        <v/>
      </c>
      <c r="C536" s="99"/>
      <c r="D536" s="137"/>
      <c r="E536" s="100"/>
      <c r="F536" s="57"/>
      <c r="G536" s="58">
        <f t="shared" si="61"/>
        <v>0</v>
      </c>
      <c r="H536" s="58">
        <f>IF(E536="",0,IFERROR(VLOOKUP(E536,档案费管理台账!$D$4:$H$1000,5,0),0))</f>
        <v>0</v>
      </c>
      <c r="I536" s="57"/>
      <c r="J536" s="57"/>
      <c r="K536" s="57"/>
      <c r="L536" s="57"/>
      <c r="M536" s="58" t="str">
        <f t="shared" si="62"/>
        <v/>
      </c>
      <c r="N536" s="102"/>
    </row>
    <row r="537" spans="1:14">
      <c r="A537" s="97" t="str">
        <f t="shared" si="59"/>
        <v/>
      </c>
      <c r="B537" s="98" t="str">
        <f t="shared" si="60"/>
        <v/>
      </c>
      <c r="C537" s="99"/>
      <c r="D537" s="137"/>
      <c r="E537" s="100"/>
      <c r="F537" s="57"/>
      <c r="G537" s="58">
        <f t="shared" si="61"/>
        <v>0</v>
      </c>
      <c r="H537" s="58">
        <f>IF(E537="",0,IFERROR(VLOOKUP(E537,档案费管理台账!$D$4:$H$1000,5,0),0))</f>
        <v>0</v>
      </c>
      <c r="I537" s="57"/>
      <c r="J537" s="57"/>
      <c r="K537" s="57"/>
      <c r="L537" s="57"/>
      <c r="M537" s="58" t="str">
        <f t="shared" si="62"/>
        <v/>
      </c>
      <c r="N537" s="102"/>
    </row>
    <row r="538" spans="1:14">
      <c r="A538" s="97" t="str">
        <f t="shared" si="59"/>
        <v/>
      </c>
      <c r="B538" s="98" t="str">
        <f t="shared" si="60"/>
        <v/>
      </c>
      <c r="C538" s="99"/>
      <c r="D538" s="137"/>
      <c r="E538" s="100"/>
      <c r="F538" s="57"/>
      <c r="G538" s="58">
        <f t="shared" si="61"/>
        <v>0</v>
      </c>
      <c r="H538" s="58">
        <f>IF(E538="",0,IFERROR(VLOOKUP(E538,档案费管理台账!$D$4:$H$1000,5,0),0))</f>
        <v>0</v>
      </c>
      <c r="I538" s="57"/>
      <c r="J538" s="57"/>
      <c r="K538" s="57"/>
      <c r="L538" s="57"/>
      <c r="M538" s="58" t="str">
        <f t="shared" si="62"/>
        <v/>
      </c>
      <c r="N538" s="102"/>
    </row>
    <row r="539" spans="1:14">
      <c r="A539" s="97" t="str">
        <f t="shared" si="59"/>
        <v/>
      </c>
      <c r="B539" s="98" t="str">
        <f t="shared" si="60"/>
        <v/>
      </c>
      <c r="C539" s="99"/>
      <c r="D539" s="137"/>
      <c r="E539" s="100"/>
      <c r="F539" s="57"/>
      <c r="G539" s="58">
        <f t="shared" si="61"/>
        <v>0</v>
      </c>
      <c r="H539" s="58">
        <f>IF(E539="",0,IFERROR(VLOOKUP(E539,档案费管理台账!$D$4:$H$1000,5,0),0))</f>
        <v>0</v>
      </c>
      <c r="I539" s="57"/>
      <c r="J539" s="57"/>
      <c r="K539" s="57"/>
      <c r="L539" s="57"/>
      <c r="M539" s="58" t="str">
        <f t="shared" si="62"/>
        <v/>
      </c>
      <c r="N539" s="102"/>
    </row>
    <row r="540" spans="1:14">
      <c r="A540" s="97" t="str">
        <f t="shared" si="59"/>
        <v/>
      </c>
      <c r="B540" s="98" t="str">
        <f t="shared" si="60"/>
        <v/>
      </c>
      <c r="C540" s="99"/>
      <c r="D540" s="137"/>
      <c r="E540" s="100"/>
      <c r="F540" s="57"/>
      <c r="G540" s="58">
        <f t="shared" si="61"/>
        <v>0</v>
      </c>
      <c r="H540" s="58">
        <f>IF(E540="",0,IFERROR(VLOOKUP(E540,档案费管理台账!$D$4:$H$1000,5,0),0))</f>
        <v>0</v>
      </c>
      <c r="I540" s="57"/>
      <c r="J540" s="57"/>
      <c r="K540" s="57"/>
      <c r="L540" s="57"/>
      <c r="M540" s="58" t="str">
        <f t="shared" si="62"/>
        <v/>
      </c>
      <c r="N540" s="102"/>
    </row>
    <row r="541" spans="1:14">
      <c r="A541" s="97" t="str">
        <f t="shared" si="59"/>
        <v/>
      </c>
      <c r="B541" s="98" t="str">
        <f t="shared" si="60"/>
        <v/>
      </c>
      <c r="C541" s="99"/>
      <c r="D541" s="137"/>
      <c r="E541" s="100"/>
      <c r="F541" s="57"/>
      <c r="G541" s="58">
        <f t="shared" si="61"/>
        <v>0</v>
      </c>
      <c r="H541" s="58">
        <f>IF(E541="",0,IFERROR(VLOOKUP(E541,档案费管理台账!$D$4:$H$1000,5,0),0))</f>
        <v>0</v>
      </c>
      <c r="I541" s="57"/>
      <c r="J541" s="57"/>
      <c r="K541" s="57"/>
      <c r="L541" s="57"/>
      <c r="M541" s="58" t="str">
        <f t="shared" si="62"/>
        <v/>
      </c>
      <c r="N541" s="102"/>
    </row>
    <row r="542" spans="1:14">
      <c r="A542" s="97" t="str">
        <f t="shared" si="59"/>
        <v/>
      </c>
      <c r="B542" s="98" t="str">
        <f t="shared" si="60"/>
        <v/>
      </c>
      <c r="C542" s="99"/>
      <c r="D542" s="137"/>
      <c r="E542" s="100"/>
      <c r="F542" s="57"/>
      <c r="G542" s="58">
        <f t="shared" si="61"/>
        <v>0</v>
      </c>
      <c r="H542" s="58">
        <f>IF(E542="",0,IFERROR(VLOOKUP(E542,档案费管理台账!$D$4:$H$1000,5,0),0))</f>
        <v>0</v>
      </c>
      <c r="I542" s="57"/>
      <c r="J542" s="57"/>
      <c r="K542" s="57"/>
      <c r="L542" s="57"/>
      <c r="M542" s="58" t="str">
        <f t="shared" si="62"/>
        <v/>
      </c>
      <c r="N542" s="102"/>
    </row>
    <row r="543" spans="1:14">
      <c r="A543" s="97" t="str">
        <f t="shared" si="59"/>
        <v/>
      </c>
      <c r="B543" s="98" t="str">
        <f t="shared" si="60"/>
        <v/>
      </c>
      <c r="C543" s="99"/>
      <c r="D543" s="137"/>
      <c r="E543" s="100"/>
      <c r="F543" s="57"/>
      <c r="G543" s="58">
        <f t="shared" si="61"/>
        <v>0</v>
      </c>
      <c r="H543" s="58">
        <f>IF(E543="",0,IFERROR(VLOOKUP(E543,档案费管理台账!$D$4:$H$1000,5,0),0))</f>
        <v>0</v>
      </c>
      <c r="I543" s="57"/>
      <c r="J543" s="57"/>
      <c r="K543" s="57"/>
      <c r="L543" s="57"/>
      <c r="M543" s="58" t="str">
        <f t="shared" si="62"/>
        <v/>
      </c>
      <c r="N543" s="102"/>
    </row>
    <row r="544" spans="1:14">
      <c r="A544" s="97" t="str">
        <f t="shared" si="59"/>
        <v/>
      </c>
      <c r="B544" s="98" t="str">
        <f t="shared" si="60"/>
        <v/>
      </c>
      <c r="C544" s="99"/>
      <c r="D544" s="137"/>
      <c r="E544" s="100"/>
      <c r="F544" s="57"/>
      <c r="G544" s="58">
        <f t="shared" si="61"/>
        <v>0</v>
      </c>
      <c r="H544" s="58">
        <f>IF(E544="",0,IFERROR(VLOOKUP(E544,档案费管理台账!$D$4:$H$1000,5,0),0))</f>
        <v>0</v>
      </c>
      <c r="I544" s="57"/>
      <c r="J544" s="57"/>
      <c r="K544" s="57"/>
      <c r="L544" s="57"/>
      <c r="M544" s="58" t="str">
        <f t="shared" si="62"/>
        <v/>
      </c>
      <c r="N544" s="102"/>
    </row>
    <row r="545" spans="1:14">
      <c r="A545" s="97" t="str">
        <f t="shared" si="59"/>
        <v/>
      </c>
      <c r="B545" s="98" t="str">
        <f t="shared" si="60"/>
        <v/>
      </c>
      <c r="C545" s="99"/>
      <c r="D545" s="137"/>
      <c r="E545" s="100"/>
      <c r="F545" s="57"/>
      <c r="G545" s="58">
        <f t="shared" si="61"/>
        <v>0</v>
      </c>
      <c r="H545" s="58">
        <f>IF(E545="",0,IFERROR(VLOOKUP(E545,档案费管理台账!$D$4:$H$1000,5,0),0))</f>
        <v>0</v>
      </c>
      <c r="I545" s="57"/>
      <c r="J545" s="57"/>
      <c r="K545" s="57"/>
      <c r="L545" s="57"/>
      <c r="M545" s="58" t="str">
        <f t="shared" si="62"/>
        <v/>
      </c>
      <c r="N545" s="102"/>
    </row>
    <row r="546" spans="1:14">
      <c r="A546" s="97" t="str">
        <f t="shared" si="59"/>
        <v/>
      </c>
      <c r="B546" s="98" t="str">
        <f t="shared" si="60"/>
        <v/>
      </c>
      <c r="C546" s="99"/>
      <c r="D546" s="137"/>
      <c r="E546" s="100"/>
      <c r="F546" s="57"/>
      <c r="G546" s="58">
        <f t="shared" si="61"/>
        <v>0</v>
      </c>
      <c r="H546" s="58">
        <f>IF(E546="",0,IFERROR(VLOOKUP(E546,档案费管理台账!$D$4:$H$1000,5,0),0))</f>
        <v>0</v>
      </c>
      <c r="I546" s="57"/>
      <c r="J546" s="57"/>
      <c r="K546" s="57"/>
      <c r="L546" s="57"/>
      <c r="M546" s="58" t="str">
        <f t="shared" si="62"/>
        <v/>
      </c>
      <c r="N546" s="102"/>
    </row>
    <row r="547" spans="1:14">
      <c r="A547" s="97" t="str">
        <f t="shared" si="59"/>
        <v/>
      </c>
      <c r="B547" s="98" t="str">
        <f t="shared" si="60"/>
        <v/>
      </c>
      <c r="C547" s="99"/>
      <c r="D547" s="137"/>
      <c r="E547" s="100"/>
      <c r="F547" s="57"/>
      <c r="G547" s="58">
        <f t="shared" si="61"/>
        <v>0</v>
      </c>
      <c r="H547" s="58">
        <f>IF(E547="",0,IFERROR(VLOOKUP(E547,档案费管理台账!$D$4:$H$1000,5,0),0))</f>
        <v>0</v>
      </c>
      <c r="I547" s="57"/>
      <c r="J547" s="57"/>
      <c r="K547" s="57"/>
      <c r="L547" s="57"/>
      <c r="M547" s="58" t="str">
        <f t="shared" si="62"/>
        <v/>
      </c>
      <c r="N547" s="102"/>
    </row>
    <row r="548" spans="1:14">
      <c r="A548" s="97" t="str">
        <f t="shared" si="59"/>
        <v/>
      </c>
      <c r="B548" s="98" t="str">
        <f t="shared" si="60"/>
        <v/>
      </c>
      <c r="C548" s="99"/>
      <c r="D548" s="137"/>
      <c r="E548" s="100"/>
      <c r="F548" s="57"/>
      <c r="G548" s="58">
        <f t="shared" si="61"/>
        <v>0</v>
      </c>
      <c r="H548" s="58">
        <f>IF(E548="",0,IFERROR(VLOOKUP(E548,档案费管理台账!$D$4:$H$1000,5,0),0))</f>
        <v>0</v>
      </c>
      <c r="I548" s="57"/>
      <c r="J548" s="57"/>
      <c r="K548" s="57"/>
      <c r="L548" s="57"/>
      <c r="M548" s="58" t="str">
        <f t="shared" si="62"/>
        <v/>
      </c>
      <c r="N548" s="102"/>
    </row>
    <row r="549" spans="1:14">
      <c r="A549" s="97" t="str">
        <f t="shared" si="59"/>
        <v/>
      </c>
      <c r="B549" s="98" t="str">
        <f t="shared" si="60"/>
        <v/>
      </c>
      <c r="C549" s="99"/>
      <c r="D549" s="137"/>
      <c r="E549" s="100"/>
      <c r="F549" s="57"/>
      <c r="G549" s="58">
        <f t="shared" si="61"/>
        <v>0</v>
      </c>
      <c r="H549" s="58">
        <f>IF(E549="",0,IFERROR(VLOOKUP(E549,档案费管理台账!$D$4:$H$1000,5,0),0))</f>
        <v>0</v>
      </c>
      <c r="I549" s="57"/>
      <c r="J549" s="57"/>
      <c r="K549" s="57"/>
      <c r="L549" s="57"/>
      <c r="M549" s="58" t="str">
        <f t="shared" si="62"/>
        <v/>
      </c>
      <c r="N549" s="102"/>
    </row>
    <row r="550" spans="1:14">
      <c r="A550" s="97" t="str">
        <f t="shared" si="59"/>
        <v/>
      </c>
      <c r="B550" s="98" t="str">
        <f t="shared" si="60"/>
        <v/>
      </c>
      <c r="C550" s="99"/>
      <c r="D550" s="137"/>
      <c r="E550" s="100"/>
      <c r="F550" s="57"/>
      <c r="G550" s="58">
        <f t="shared" si="61"/>
        <v>0</v>
      </c>
      <c r="H550" s="58">
        <f>IF(E550="",0,IFERROR(VLOOKUP(E550,档案费管理台账!$D$4:$H$1000,5,0),0))</f>
        <v>0</v>
      </c>
      <c r="I550" s="57"/>
      <c r="J550" s="57"/>
      <c r="K550" s="57"/>
      <c r="L550" s="57"/>
      <c r="M550" s="58" t="str">
        <f t="shared" si="62"/>
        <v/>
      </c>
      <c r="N550" s="102"/>
    </row>
    <row r="551" spans="1:14">
      <c r="A551" s="97" t="str">
        <f t="shared" si="59"/>
        <v/>
      </c>
      <c r="B551" s="98" t="str">
        <f t="shared" si="60"/>
        <v/>
      </c>
      <c r="C551" s="99"/>
      <c r="D551" s="137"/>
      <c r="E551" s="100"/>
      <c r="F551" s="57"/>
      <c r="G551" s="58">
        <f t="shared" si="61"/>
        <v>0</v>
      </c>
      <c r="H551" s="58">
        <f>IF(E551="",0,IFERROR(VLOOKUP(E551,档案费管理台账!$D$4:$H$1000,5,0),0))</f>
        <v>0</v>
      </c>
      <c r="I551" s="57"/>
      <c r="J551" s="57"/>
      <c r="K551" s="57"/>
      <c r="L551" s="57"/>
      <c r="M551" s="58" t="str">
        <f t="shared" si="62"/>
        <v/>
      </c>
      <c r="N551" s="102"/>
    </row>
    <row r="552" spans="1:14">
      <c r="A552" s="97" t="str">
        <f t="shared" si="59"/>
        <v/>
      </c>
      <c r="B552" s="98" t="str">
        <f t="shared" si="60"/>
        <v/>
      </c>
      <c r="C552" s="99"/>
      <c r="D552" s="137"/>
      <c r="E552" s="100"/>
      <c r="F552" s="57"/>
      <c r="G552" s="58">
        <f t="shared" si="61"/>
        <v>0</v>
      </c>
      <c r="H552" s="58">
        <f>IF(E552="",0,IFERROR(VLOOKUP(E552,档案费管理台账!$D$4:$H$1000,5,0),0))</f>
        <v>0</v>
      </c>
      <c r="I552" s="57"/>
      <c r="J552" s="57"/>
      <c r="K552" s="57"/>
      <c r="L552" s="57"/>
      <c r="M552" s="58" t="str">
        <f t="shared" si="62"/>
        <v/>
      </c>
      <c r="N552" s="102"/>
    </row>
    <row r="553" spans="1:14">
      <c r="A553" s="97" t="str">
        <f t="shared" si="59"/>
        <v/>
      </c>
      <c r="B553" s="98" t="str">
        <f t="shared" si="60"/>
        <v/>
      </c>
      <c r="C553" s="99"/>
      <c r="D553" s="137"/>
      <c r="E553" s="100"/>
      <c r="F553" s="57"/>
      <c r="G553" s="58">
        <f t="shared" si="61"/>
        <v>0</v>
      </c>
      <c r="H553" s="58">
        <f>IF(E553="",0,IFERROR(VLOOKUP(E553,档案费管理台账!$D$4:$H$1000,5,0),0))</f>
        <v>0</v>
      </c>
      <c r="I553" s="57"/>
      <c r="J553" s="57"/>
      <c r="K553" s="57"/>
      <c r="L553" s="57"/>
      <c r="M553" s="58" t="str">
        <f t="shared" si="62"/>
        <v/>
      </c>
      <c r="N553" s="102"/>
    </row>
    <row r="554" spans="1:14">
      <c r="A554" s="97" t="str">
        <f t="shared" si="59"/>
        <v/>
      </c>
      <c r="B554" s="98" t="str">
        <f t="shared" si="60"/>
        <v/>
      </c>
      <c r="C554" s="99"/>
      <c r="D554" s="137"/>
      <c r="E554" s="100"/>
      <c r="F554" s="57"/>
      <c r="G554" s="58">
        <f t="shared" si="61"/>
        <v>0</v>
      </c>
      <c r="H554" s="58">
        <f>IF(E554="",0,IFERROR(VLOOKUP(E554,档案费管理台账!$D$4:$H$1000,5,0),0))</f>
        <v>0</v>
      </c>
      <c r="I554" s="57"/>
      <c r="J554" s="57"/>
      <c r="K554" s="57"/>
      <c r="L554" s="57"/>
      <c r="M554" s="58" t="str">
        <f t="shared" si="62"/>
        <v/>
      </c>
      <c r="N554" s="102"/>
    </row>
    <row r="555" spans="1:14">
      <c r="A555" s="97" t="str">
        <f t="shared" si="59"/>
        <v/>
      </c>
      <c r="B555" s="98" t="str">
        <f t="shared" si="60"/>
        <v/>
      </c>
      <c r="C555" s="99"/>
      <c r="D555" s="137"/>
      <c r="E555" s="100"/>
      <c r="F555" s="57"/>
      <c r="G555" s="58">
        <f t="shared" si="61"/>
        <v>0</v>
      </c>
      <c r="H555" s="58">
        <f>IF(E555="",0,IFERROR(VLOOKUP(E555,档案费管理台账!$D$4:$H$1000,5,0),0))</f>
        <v>0</v>
      </c>
      <c r="I555" s="57"/>
      <c r="J555" s="57"/>
      <c r="K555" s="57"/>
      <c r="L555" s="57"/>
      <c r="M555" s="58" t="str">
        <f t="shared" si="62"/>
        <v/>
      </c>
      <c r="N555" s="102"/>
    </row>
    <row r="556" spans="1:14">
      <c r="A556" s="97" t="str">
        <f t="shared" ref="A556:A619" si="63">IF(D556="","",ROW()-42)</f>
        <v/>
      </c>
      <c r="B556" s="98" t="str">
        <f t="shared" ref="B556:B619" si="64">IF(C556="","",MONTH(C556)&amp;"月")</f>
        <v/>
      </c>
      <c r="C556" s="99"/>
      <c r="D556" s="137"/>
      <c r="E556" s="100"/>
      <c r="F556" s="57"/>
      <c r="G556" s="58">
        <f t="shared" si="61"/>
        <v>0</v>
      </c>
      <c r="H556" s="58">
        <f>IF(E556="",0,IFERROR(VLOOKUP(E556,档案费管理台账!$D$4:$H$1000,5,0),0))</f>
        <v>0</v>
      </c>
      <c r="I556" s="57"/>
      <c r="J556" s="57"/>
      <c r="K556" s="57"/>
      <c r="L556" s="57"/>
      <c r="M556" s="58" t="str">
        <f t="shared" si="62"/>
        <v/>
      </c>
      <c r="N556" s="102"/>
    </row>
    <row r="557" spans="1:14">
      <c r="A557" s="97" t="str">
        <f t="shared" si="63"/>
        <v/>
      </c>
      <c r="B557" s="98" t="str">
        <f t="shared" si="64"/>
        <v/>
      </c>
      <c r="C557" s="99"/>
      <c r="D557" s="137"/>
      <c r="E557" s="100"/>
      <c r="F557" s="57"/>
      <c r="G557" s="58">
        <f t="shared" ref="G557:G620" si="65">IF(F557="",0,F557*$K$41)</f>
        <v>0</v>
      </c>
      <c r="H557" s="58">
        <f>IF(E557="",0,IFERROR(VLOOKUP(E557,档案费管理台账!$D$4:$H$1000,5,0),0))</f>
        <v>0</v>
      </c>
      <c r="I557" s="57"/>
      <c r="J557" s="57"/>
      <c r="K557" s="57"/>
      <c r="L557" s="57"/>
      <c r="M557" s="58" t="str">
        <f t="shared" ref="M557:M620" si="66">IF(C557="","",ROUND(M556+G557-I557-J557-K557-L557-H557,2))</f>
        <v/>
      </c>
      <c r="N557" s="102"/>
    </row>
    <row r="558" spans="1:14">
      <c r="A558" s="97" t="str">
        <f t="shared" si="63"/>
        <v/>
      </c>
      <c r="B558" s="98" t="str">
        <f t="shared" si="64"/>
        <v/>
      </c>
      <c r="C558" s="99"/>
      <c r="D558" s="137"/>
      <c r="E558" s="100"/>
      <c r="F558" s="57"/>
      <c r="G558" s="58">
        <f t="shared" si="65"/>
        <v>0</v>
      </c>
      <c r="H558" s="58">
        <f>IF(E558="",0,IFERROR(VLOOKUP(E558,档案费管理台账!$D$4:$H$1000,5,0),0))</f>
        <v>0</v>
      </c>
      <c r="I558" s="57"/>
      <c r="J558" s="57"/>
      <c r="K558" s="57"/>
      <c r="L558" s="57"/>
      <c r="M558" s="58" t="str">
        <f t="shared" si="66"/>
        <v/>
      </c>
      <c r="N558" s="102"/>
    </row>
    <row r="559" spans="1:14">
      <c r="A559" s="97" t="str">
        <f t="shared" si="63"/>
        <v/>
      </c>
      <c r="B559" s="98" t="str">
        <f t="shared" si="64"/>
        <v/>
      </c>
      <c r="C559" s="99"/>
      <c r="D559" s="137"/>
      <c r="E559" s="100"/>
      <c r="F559" s="57"/>
      <c r="G559" s="58">
        <f t="shared" si="65"/>
        <v>0</v>
      </c>
      <c r="H559" s="58">
        <f>IF(E559="",0,IFERROR(VLOOKUP(E559,档案费管理台账!$D$4:$H$1000,5,0),0))</f>
        <v>0</v>
      </c>
      <c r="I559" s="57"/>
      <c r="J559" s="57"/>
      <c r="K559" s="57"/>
      <c r="L559" s="57"/>
      <c r="M559" s="58" t="str">
        <f t="shared" si="66"/>
        <v/>
      </c>
      <c r="N559" s="102"/>
    </row>
    <row r="560" spans="1:14">
      <c r="A560" s="97" t="str">
        <f t="shared" si="63"/>
        <v/>
      </c>
      <c r="B560" s="98" t="str">
        <f t="shared" si="64"/>
        <v/>
      </c>
      <c r="C560" s="99"/>
      <c r="D560" s="137"/>
      <c r="E560" s="100"/>
      <c r="F560" s="57"/>
      <c r="G560" s="58">
        <f t="shared" si="65"/>
        <v>0</v>
      </c>
      <c r="H560" s="58">
        <f>IF(E560="",0,IFERROR(VLOOKUP(E560,档案费管理台账!$D$4:$H$1000,5,0),0))</f>
        <v>0</v>
      </c>
      <c r="I560" s="57"/>
      <c r="J560" s="57"/>
      <c r="K560" s="57"/>
      <c r="L560" s="57"/>
      <c r="M560" s="58" t="str">
        <f t="shared" si="66"/>
        <v/>
      </c>
      <c r="N560" s="102"/>
    </row>
    <row r="561" spans="1:14">
      <c r="A561" s="97" t="str">
        <f t="shared" si="63"/>
        <v/>
      </c>
      <c r="B561" s="98" t="str">
        <f t="shared" si="64"/>
        <v/>
      </c>
      <c r="C561" s="99"/>
      <c r="D561" s="137"/>
      <c r="E561" s="100"/>
      <c r="F561" s="57"/>
      <c r="G561" s="58">
        <f t="shared" si="65"/>
        <v>0</v>
      </c>
      <c r="H561" s="58">
        <f>IF(E561="",0,IFERROR(VLOOKUP(E561,档案费管理台账!$D$4:$H$1000,5,0),0))</f>
        <v>0</v>
      </c>
      <c r="I561" s="57"/>
      <c r="J561" s="57"/>
      <c r="K561" s="57"/>
      <c r="L561" s="57"/>
      <c r="M561" s="58" t="str">
        <f t="shared" si="66"/>
        <v/>
      </c>
      <c r="N561" s="102"/>
    </row>
    <row r="562" spans="1:14">
      <c r="A562" s="97" t="str">
        <f t="shared" si="63"/>
        <v/>
      </c>
      <c r="B562" s="98" t="str">
        <f t="shared" si="64"/>
        <v/>
      </c>
      <c r="C562" s="99"/>
      <c r="D562" s="137"/>
      <c r="E562" s="100"/>
      <c r="F562" s="57"/>
      <c r="G562" s="58">
        <f t="shared" si="65"/>
        <v>0</v>
      </c>
      <c r="H562" s="58">
        <f>IF(E562="",0,IFERROR(VLOOKUP(E562,档案费管理台账!$D$4:$H$1000,5,0),0))</f>
        <v>0</v>
      </c>
      <c r="I562" s="57"/>
      <c r="J562" s="57"/>
      <c r="K562" s="57"/>
      <c r="L562" s="57"/>
      <c r="M562" s="58" t="str">
        <f t="shared" si="66"/>
        <v/>
      </c>
      <c r="N562" s="102"/>
    </row>
    <row r="563" spans="1:14">
      <c r="A563" s="97" t="str">
        <f t="shared" si="63"/>
        <v/>
      </c>
      <c r="B563" s="98" t="str">
        <f t="shared" si="64"/>
        <v/>
      </c>
      <c r="C563" s="99"/>
      <c r="D563" s="137"/>
      <c r="E563" s="100"/>
      <c r="F563" s="57"/>
      <c r="G563" s="58">
        <f t="shared" si="65"/>
        <v>0</v>
      </c>
      <c r="H563" s="58">
        <f>IF(E563="",0,IFERROR(VLOOKUP(E563,档案费管理台账!$D$4:$H$1000,5,0),0))</f>
        <v>0</v>
      </c>
      <c r="I563" s="57"/>
      <c r="J563" s="57"/>
      <c r="K563" s="57"/>
      <c r="L563" s="57"/>
      <c r="M563" s="58" t="str">
        <f t="shared" si="66"/>
        <v/>
      </c>
      <c r="N563" s="102"/>
    </row>
    <row r="564" spans="1:14">
      <c r="A564" s="97" t="str">
        <f t="shared" si="63"/>
        <v/>
      </c>
      <c r="B564" s="98" t="str">
        <f t="shared" si="64"/>
        <v/>
      </c>
      <c r="C564" s="99"/>
      <c r="D564" s="137"/>
      <c r="E564" s="100"/>
      <c r="F564" s="57"/>
      <c r="G564" s="58">
        <f t="shared" si="65"/>
        <v>0</v>
      </c>
      <c r="H564" s="58">
        <f>IF(E564="",0,IFERROR(VLOOKUP(E564,档案费管理台账!$D$4:$H$1000,5,0),0))</f>
        <v>0</v>
      </c>
      <c r="I564" s="57"/>
      <c r="J564" s="57"/>
      <c r="K564" s="57"/>
      <c r="L564" s="57"/>
      <c r="M564" s="58" t="str">
        <f t="shared" si="66"/>
        <v/>
      </c>
      <c r="N564" s="102"/>
    </row>
    <row r="565" spans="1:14">
      <c r="A565" s="97" t="str">
        <f t="shared" si="63"/>
        <v/>
      </c>
      <c r="B565" s="98" t="str">
        <f t="shared" si="64"/>
        <v/>
      </c>
      <c r="C565" s="99"/>
      <c r="D565" s="137"/>
      <c r="E565" s="100"/>
      <c r="F565" s="57"/>
      <c r="G565" s="58">
        <f t="shared" si="65"/>
        <v>0</v>
      </c>
      <c r="H565" s="58">
        <f>IF(E565="",0,IFERROR(VLOOKUP(E565,档案费管理台账!$D$4:$H$1000,5,0),0))</f>
        <v>0</v>
      </c>
      <c r="I565" s="57"/>
      <c r="J565" s="57"/>
      <c r="K565" s="57"/>
      <c r="L565" s="57"/>
      <c r="M565" s="58" t="str">
        <f t="shared" si="66"/>
        <v/>
      </c>
      <c r="N565" s="102"/>
    </row>
    <row r="566" spans="1:14">
      <c r="A566" s="97" t="str">
        <f t="shared" si="63"/>
        <v/>
      </c>
      <c r="B566" s="98" t="str">
        <f t="shared" si="64"/>
        <v/>
      </c>
      <c r="C566" s="99"/>
      <c r="D566" s="137"/>
      <c r="E566" s="100"/>
      <c r="F566" s="57"/>
      <c r="G566" s="58">
        <f t="shared" si="65"/>
        <v>0</v>
      </c>
      <c r="H566" s="58">
        <f>IF(E566="",0,IFERROR(VLOOKUP(E566,档案费管理台账!$D$4:$H$1000,5,0),0))</f>
        <v>0</v>
      </c>
      <c r="I566" s="57"/>
      <c r="J566" s="57"/>
      <c r="K566" s="57"/>
      <c r="L566" s="57"/>
      <c r="M566" s="58" t="str">
        <f t="shared" si="66"/>
        <v/>
      </c>
      <c r="N566" s="102"/>
    </row>
    <row r="567" spans="1:14">
      <c r="A567" s="97" t="str">
        <f t="shared" si="63"/>
        <v/>
      </c>
      <c r="B567" s="98" t="str">
        <f t="shared" si="64"/>
        <v/>
      </c>
      <c r="C567" s="99"/>
      <c r="D567" s="137"/>
      <c r="E567" s="100"/>
      <c r="F567" s="57"/>
      <c r="G567" s="58">
        <f t="shared" si="65"/>
        <v>0</v>
      </c>
      <c r="H567" s="58">
        <f>IF(E567="",0,IFERROR(VLOOKUP(E567,档案费管理台账!$D$4:$H$1000,5,0),0))</f>
        <v>0</v>
      </c>
      <c r="I567" s="57"/>
      <c r="J567" s="57"/>
      <c r="K567" s="57"/>
      <c r="L567" s="57"/>
      <c r="M567" s="58" t="str">
        <f t="shared" si="66"/>
        <v/>
      </c>
      <c r="N567" s="102"/>
    </row>
    <row r="568" spans="1:14">
      <c r="A568" s="97" t="str">
        <f t="shared" si="63"/>
        <v/>
      </c>
      <c r="B568" s="98" t="str">
        <f t="shared" si="64"/>
        <v/>
      </c>
      <c r="C568" s="99"/>
      <c r="D568" s="137"/>
      <c r="E568" s="100"/>
      <c r="F568" s="57"/>
      <c r="G568" s="58">
        <f t="shared" si="65"/>
        <v>0</v>
      </c>
      <c r="H568" s="58">
        <f>IF(E568="",0,IFERROR(VLOOKUP(E568,档案费管理台账!$D$4:$H$1000,5,0),0))</f>
        <v>0</v>
      </c>
      <c r="I568" s="57"/>
      <c r="J568" s="57"/>
      <c r="K568" s="57"/>
      <c r="L568" s="57"/>
      <c r="M568" s="58" t="str">
        <f t="shared" si="66"/>
        <v/>
      </c>
      <c r="N568" s="102"/>
    </row>
    <row r="569" spans="1:14">
      <c r="A569" s="97" t="str">
        <f t="shared" si="63"/>
        <v/>
      </c>
      <c r="B569" s="98" t="str">
        <f t="shared" si="64"/>
        <v/>
      </c>
      <c r="C569" s="99"/>
      <c r="D569" s="137"/>
      <c r="E569" s="100"/>
      <c r="F569" s="57"/>
      <c r="G569" s="58">
        <f t="shared" si="65"/>
        <v>0</v>
      </c>
      <c r="H569" s="58">
        <f>IF(E569="",0,IFERROR(VLOOKUP(E569,档案费管理台账!$D$4:$H$1000,5,0),0))</f>
        <v>0</v>
      </c>
      <c r="I569" s="57"/>
      <c r="J569" s="57"/>
      <c r="K569" s="57"/>
      <c r="L569" s="57"/>
      <c r="M569" s="58" t="str">
        <f t="shared" si="66"/>
        <v/>
      </c>
      <c r="N569" s="102"/>
    </row>
    <row r="570" spans="1:14">
      <c r="A570" s="97" t="str">
        <f t="shared" si="63"/>
        <v/>
      </c>
      <c r="B570" s="98" t="str">
        <f t="shared" si="64"/>
        <v/>
      </c>
      <c r="C570" s="99"/>
      <c r="D570" s="137"/>
      <c r="E570" s="100"/>
      <c r="F570" s="57"/>
      <c r="G570" s="58">
        <f t="shared" si="65"/>
        <v>0</v>
      </c>
      <c r="H570" s="58">
        <f>IF(E570="",0,IFERROR(VLOOKUP(E570,档案费管理台账!$D$4:$H$1000,5,0),0))</f>
        <v>0</v>
      </c>
      <c r="I570" s="57"/>
      <c r="J570" s="57"/>
      <c r="K570" s="57"/>
      <c r="L570" s="57"/>
      <c r="M570" s="58" t="str">
        <f t="shared" si="66"/>
        <v/>
      </c>
      <c r="N570" s="102"/>
    </row>
    <row r="571" spans="1:14">
      <c r="A571" s="97" t="str">
        <f t="shared" si="63"/>
        <v/>
      </c>
      <c r="B571" s="98" t="str">
        <f t="shared" si="64"/>
        <v/>
      </c>
      <c r="C571" s="99"/>
      <c r="D571" s="137"/>
      <c r="E571" s="100"/>
      <c r="F571" s="57"/>
      <c r="G571" s="58">
        <f t="shared" si="65"/>
        <v>0</v>
      </c>
      <c r="H571" s="58">
        <f>IF(E571="",0,IFERROR(VLOOKUP(E571,档案费管理台账!$D$4:$H$1000,5,0),0))</f>
        <v>0</v>
      </c>
      <c r="I571" s="57"/>
      <c r="J571" s="57"/>
      <c r="K571" s="57"/>
      <c r="L571" s="57"/>
      <c r="M571" s="58" t="str">
        <f t="shared" si="66"/>
        <v/>
      </c>
      <c r="N571" s="102"/>
    </row>
    <row r="572" spans="1:14">
      <c r="A572" s="97" t="str">
        <f t="shared" si="63"/>
        <v/>
      </c>
      <c r="B572" s="98" t="str">
        <f t="shared" si="64"/>
        <v/>
      </c>
      <c r="C572" s="99"/>
      <c r="D572" s="137"/>
      <c r="E572" s="100"/>
      <c r="F572" s="57"/>
      <c r="G572" s="58">
        <f t="shared" si="65"/>
        <v>0</v>
      </c>
      <c r="H572" s="58">
        <f>IF(E572="",0,IFERROR(VLOOKUP(E572,档案费管理台账!$D$4:$H$1000,5,0),0))</f>
        <v>0</v>
      </c>
      <c r="I572" s="57"/>
      <c r="J572" s="57"/>
      <c r="K572" s="57"/>
      <c r="L572" s="57"/>
      <c r="M572" s="58" t="str">
        <f t="shared" si="66"/>
        <v/>
      </c>
      <c r="N572" s="102"/>
    </row>
    <row r="573" spans="1:14">
      <c r="A573" s="97" t="str">
        <f t="shared" si="63"/>
        <v/>
      </c>
      <c r="B573" s="98" t="str">
        <f t="shared" si="64"/>
        <v/>
      </c>
      <c r="C573" s="99"/>
      <c r="D573" s="137"/>
      <c r="E573" s="100"/>
      <c r="F573" s="57"/>
      <c r="G573" s="58">
        <f t="shared" si="65"/>
        <v>0</v>
      </c>
      <c r="H573" s="58">
        <f>IF(E573="",0,IFERROR(VLOOKUP(E573,档案费管理台账!$D$4:$H$1000,5,0),0))</f>
        <v>0</v>
      </c>
      <c r="I573" s="57"/>
      <c r="J573" s="57"/>
      <c r="K573" s="57"/>
      <c r="L573" s="57"/>
      <c r="M573" s="58" t="str">
        <f t="shared" si="66"/>
        <v/>
      </c>
      <c r="N573" s="102"/>
    </row>
    <row r="574" spans="1:14">
      <c r="A574" s="97" t="str">
        <f t="shared" si="63"/>
        <v/>
      </c>
      <c r="B574" s="98" t="str">
        <f t="shared" si="64"/>
        <v/>
      </c>
      <c r="C574" s="99"/>
      <c r="D574" s="137"/>
      <c r="E574" s="100"/>
      <c r="F574" s="57"/>
      <c r="G574" s="58">
        <f t="shared" si="65"/>
        <v>0</v>
      </c>
      <c r="H574" s="58">
        <f>IF(E574="",0,IFERROR(VLOOKUP(E574,档案费管理台账!$D$4:$H$1000,5,0),0))</f>
        <v>0</v>
      </c>
      <c r="I574" s="57"/>
      <c r="J574" s="57"/>
      <c r="K574" s="57"/>
      <c r="L574" s="57"/>
      <c r="M574" s="58" t="str">
        <f t="shared" si="66"/>
        <v/>
      </c>
      <c r="N574" s="102"/>
    </row>
    <row r="575" spans="1:14">
      <c r="A575" s="97" t="str">
        <f t="shared" si="63"/>
        <v/>
      </c>
      <c r="B575" s="98" t="str">
        <f t="shared" si="64"/>
        <v/>
      </c>
      <c r="C575" s="99"/>
      <c r="D575" s="137"/>
      <c r="E575" s="100"/>
      <c r="F575" s="57"/>
      <c r="G575" s="58">
        <f t="shared" si="65"/>
        <v>0</v>
      </c>
      <c r="H575" s="58">
        <f>IF(E575="",0,IFERROR(VLOOKUP(E575,档案费管理台账!$D$4:$H$1000,5,0),0))</f>
        <v>0</v>
      </c>
      <c r="I575" s="57"/>
      <c r="J575" s="57"/>
      <c r="K575" s="57"/>
      <c r="L575" s="57"/>
      <c r="M575" s="58" t="str">
        <f t="shared" si="66"/>
        <v/>
      </c>
      <c r="N575" s="102"/>
    </row>
    <row r="576" spans="1:14">
      <c r="A576" s="97" t="str">
        <f t="shared" si="63"/>
        <v/>
      </c>
      <c r="B576" s="98" t="str">
        <f t="shared" si="64"/>
        <v/>
      </c>
      <c r="C576" s="99"/>
      <c r="D576" s="137"/>
      <c r="E576" s="100"/>
      <c r="F576" s="57"/>
      <c r="G576" s="58">
        <f t="shared" si="65"/>
        <v>0</v>
      </c>
      <c r="H576" s="58">
        <f>IF(E576="",0,IFERROR(VLOOKUP(E576,档案费管理台账!$D$4:$H$1000,5,0),0))</f>
        <v>0</v>
      </c>
      <c r="I576" s="57"/>
      <c r="J576" s="57"/>
      <c r="K576" s="57"/>
      <c r="L576" s="57"/>
      <c r="M576" s="58" t="str">
        <f t="shared" si="66"/>
        <v/>
      </c>
      <c r="N576" s="102"/>
    </row>
    <row r="577" spans="1:14">
      <c r="A577" s="97" t="str">
        <f t="shared" si="63"/>
        <v/>
      </c>
      <c r="B577" s="98" t="str">
        <f t="shared" si="64"/>
        <v/>
      </c>
      <c r="C577" s="99"/>
      <c r="D577" s="137"/>
      <c r="E577" s="100"/>
      <c r="F577" s="57"/>
      <c r="G577" s="58">
        <f t="shared" si="65"/>
        <v>0</v>
      </c>
      <c r="H577" s="58">
        <f>IF(E577="",0,IFERROR(VLOOKUP(E577,档案费管理台账!$D$4:$H$1000,5,0),0))</f>
        <v>0</v>
      </c>
      <c r="I577" s="57"/>
      <c r="J577" s="57"/>
      <c r="K577" s="57"/>
      <c r="L577" s="57"/>
      <c r="M577" s="58" t="str">
        <f t="shared" si="66"/>
        <v/>
      </c>
      <c r="N577" s="102"/>
    </row>
    <row r="578" spans="1:14">
      <c r="A578" s="97" t="str">
        <f t="shared" si="63"/>
        <v/>
      </c>
      <c r="B578" s="98" t="str">
        <f t="shared" si="64"/>
        <v/>
      </c>
      <c r="C578" s="99"/>
      <c r="D578" s="137"/>
      <c r="E578" s="100"/>
      <c r="F578" s="57"/>
      <c r="G578" s="58">
        <f t="shared" si="65"/>
        <v>0</v>
      </c>
      <c r="H578" s="58">
        <f>IF(E578="",0,IFERROR(VLOOKUP(E578,档案费管理台账!$D$4:$H$1000,5,0),0))</f>
        <v>0</v>
      </c>
      <c r="I578" s="57"/>
      <c r="J578" s="57"/>
      <c r="K578" s="57"/>
      <c r="L578" s="57"/>
      <c r="M578" s="58" t="str">
        <f t="shared" si="66"/>
        <v/>
      </c>
      <c r="N578" s="102"/>
    </row>
    <row r="579" spans="1:14">
      <c r="A579" s="97" t="str">
        <f t="shared" si="63"/>
        <v/>
      </c>
      <c r="B579" s="98" t="str">
        <f t="shared" si="64"/>
        <v/>
      </c>
      <c r="C579" s="99"/>
      <c r="D579" s="137"/>
      <c r="E579" s="100"/>
      <c r="F579" s="57"/>
      <c r="G579" s="58">
        <f t="shared" si="65"/>
        <v>0</v>
      </c>
      <c r="H579" s="58">
        <f>IF(E579="",0,IFERROR(VLOOKUP(E579,档案费管理台账!$D$4:$H$1000,5,0),0))</f>
        <v>0</v>
      </c>
      <c r="I579" s="57"/>
      <c r="J579" s="57"/>
      <c r="K579" s="57"/>
      <c r="L579" s="57"/>
      <c r="M579" s="58" t="str">
        <f t="shared" si="66"/>
        <v/>
      </c>
      <c r="N579" s="102"/>
    </row>
    <row r="580" spans="1:14">
      <c r="A580" s="97" t="str">
        <f t="shared" si="63"/>
        <v/>
      </c>
      <c r="B580" s="98" t="str">
        <f t="shared" si="64"/>
        <v/>
      </c>
      <c r="C580" s="99"/>
      <c r="D580" s="137"/>
      <c r="E580" s="100"/>
      <c r="F580" s="57"/>
      <c r="G580" s="58">
        <f t="shared" si="65"/>
        <v>0</v>
      </c>
      <c r="H580" s="58">
        <f>IF(E580="",0,IFERROR(VLOOKUP(E580,档案费管理台账!$D$4:$H$1000,5,0),0))</f>
        <v>0</v>
      </c>
      <c r="I580" s="57"/>
      <c r="J580" s="57"/>
      <c r="K580" s="57"/>
      <c r="L580" s="57"/>
      <c r="M580" s="58" t="str">
        <f t="shared" si="66"/>
        <v/>
      </c>
      <c r="N580" s="102"/>
    </row>
    <row r="581" spans="1:14">
      <c r="A581" s="97" t="str">
        <f t="shared" si="63"/>
        <v/>
      </c>
      <c r="B581" s="98" t="str">
        <f t="shared" si="64"/>
        <v/>
      </c>
      <c r="C581" s="99"/>
      <c r="D581" s="137"/>
      <c r="E581" s="100"/>
      <c r="F581" s="57"/>
      <c r="G581" s="58">
        <f t="shared" si="65"/>
        <v>0</v>
      </c>
      <c r="H581" s="58">
        <f>IF(E581="",0,IFERROR(VLOOKUP(E581,档案费管理台账!$D$4:$H$1000,5,0),0))</f>
        <v>0</v>
      </c>
      <c r="I581" s="57"/>
      <c r="J581" s="57"/>
      <c r="K581" s="57"/>
      <c r="L581" s="57"/>
      <c r="M581" s="58" t="str">
        <f t="shared" si="66"/>
        <v/>
      </c>
      <c r="N581" s="102"/>
    </row>
    <row r="582" spans="1:14">
      <c r="A582" s="97" t="str">
        <f t="shared" si="63"/>
        <v/>
      </c>
      <c r="B582" s="98" t="str">
        <f t="shared" si="64"/>
        <v/>
      </c>
      <c r="C582" s="99"/>
      <c r="D582" s="137"/>
      <c r="E582" s="100"/>
      <c r="F582" s="57"/>
      <c r="G582" s="58">
        <f t="shared" si="65"/>
        <v>0</v>
      </c>
      <c r="H582" s="58">
        <f>IF(E582="",0,IFERROR(VLOOKUP(E582,档案费管理台账!$D$4:$H$1000,5,0),0))</f>
        <v>0</v>
      </c>
      <c r="I582" s="57"/>
      <c r="J582" s="57"/>
      <c r="K582" s="57"/>
      <c r="L582" s="57"/>
      <c r="M582" s="58" t="str">
        <f t="shared" si="66"/>
        <v/>
      </c>
      <c r="N582" s="102"/>
    </row>
    <row r="583" spans="1:14">
      <c r="A583" s="97" t="str">
        <f t="shared" si="63"/>
        <v/>
      </c>
      <c r="B583" s="98" t="str">
        <f t="shared" si="64"/>
        <v/>
      </c>
      <c r="C583" s="99"/>
      <c r="D583" s="137"/>
      <c r="E583" s="100"/>
      <c r="F583" s="57"/>
      <c r="G583" s="58">
        <f t="shared" si="65"/>
        <v>0</v>
      </c>
      <c r="H583" s="58">
        <f>IF(E583="",0,IFERROR(VLOOKUP(E583,档案费管理台账!$D$4:$H$1000,5,0),0))</f>
        <v>0</v>
      </c>
      <c r="I583" s="57"/>
      <c r="J583" s="57"/>
      <c r="K583" s="57"/>
      <c r="L583" s="57"/>
      <c r="M583" s="58" t="str">
        <f t="shared" si="66"/>
        <v/>
      </c>
      <c r="N583" s="102"/>
    </row>
    <row r="584" spans="1:14">
      <c r="A584" s="97" t="str">
        <f t="shared" si="63"/>
        <v/>
      </c>
      <c r="B584" s="98" t="str">
        <f t="shared" si="64"/>
        <v/>
      </c>
      <c r="C584" s="99"/>
      <c r="D584" s="137"/>
      <c r="E584" s="100"/>
      <c r="F584" s="57"/>
      <c r="G584" s="58">
        <f t="shared" si="65"/>
        <v>0</v>
      </c>
      <c r="H584" s="58">
        <f>IF(E584="",0,IFERROR(VLOOKUP(E584,档案费管理台账!$D$4:$H$1000,5,0),0))</f>
        <v>0</v>
      </c>
      <c r="I584" s="57"/>
      <c r="J584" s="57"/>
      <c r="K584" s="57"/>
      <c r="L584" s="57"/>
      <c r="M584" s="58" t="str">
        <f t="shared" si="66"/>
        <v/>
      </c>
      <c r="N584" s="102"/>
    </row>
    <row r="585" spans="1:14">
      <c r="A585" s="97" t="str">
        <f t="shared" si="63"/>
        <v/>
      </c>
      <c r="B585" s="98" t="str">
        <f t="shared" si="64"/>
        <v/>
      </c>
      <c r="C585" s="99"/>
      <c r="D585" s="137"/>
      <c r="E585" s="100"/>
      <c r="F585" s="57"/>
      <c r="G585" s="58">
        <f t="shared" si="65"/>
        <v>0</v>
      </c>
      <c r="H585" s="58">
        <f>IF(E585="",0,IFERROR(VLOOKUP(E585,档案费管理台账!$D$4:$H$1000,5,0),0))</f>
        <v>0</v>
      </c>
      <c r="I585" s="57"/>
      <c r="J585" s="57"/>
      <c r="K585" s="57"/>
      <c r="L585" s="57"/>
      <c r="M585" s="58" t="str">
        <f t="shared" si="66"/>
        <v/>
      </c>
      <c r="N585" s="102"/>
    </row>
    <row r="586" spans="1:14">
      <c r="A586" s="97" t="str">
        <f t="shared" si="63"/>
        <v/>
      </c>
      <c r="B586" s="98" t="str">
        <f t="shared" si="64"/>
        <v/>
      </c>
      <c r="C586" s="99"/>
      <c r="D586" s="137"/>
      <c r="E586" s="100"/>
      <c r="F586" s="57"/>
      <c r="G586" s="58">
        <f t="shared" si="65"/>
        <v>0</v>
      </c>
      <c r="H586" s="58">
        <f>IF(E586="",0,IFERROR(VLOOKUP(E586,档案费管理台账!$D$4:$H$1000,5,0),0))</f>
        <v>0</v>
      </c>
      <c r="I586" s="57"/>
      <c r="J586" s="57"/>
      <c r="K586" s="57"/>
      <c r="L586" s="57"/>
      <c r="M586" s="58" t="str">
        <f t="shared" si="66"/>
        <v/>
      </c>
      <c r="N586" s="102"/>
    </row>
    <row r="587" spans="1:14">
      <c r="A587" s="97" t="str">
        <f t="shared" si="63"/>
        <v/>
      </c>
      <c r="B587" s="98" t="str">
        <f t="shared" si="64"/>
        <v/>
      </c>
      <c r="C587" s="99"/>
      <c r="D587" s="137"/>
      <c r="E587" s="100"/>
      <c r="F587" s="57"/>
      <c r="G587" s="58">
        <f t="shared" si="65"/>
        <v>0</v>
      </c>
      <c r="H587" s="58">
        <f>IF(E587="",0,IFERROR(VLOOKUP(E587,档案费管理台账!$D$4:$H$1000,5,0),0))</f>
        <v>0</v>
      </c>
      <c r="I587" s="57"/>
      <c r="J587" s="57"/>
      <c r="K587" s="57"/>
      <c r="L587" s="57"/>
      <c r="M587" s="58" t="str">
        <f t="shared" si="66"/>
        <v/>
      </c>
      <c r="N587" s="102"/>
    </row>
    <row r="588" spans="1:14">
      <c r="A588" s="97" t="str">
        <f t="shared" si="63"/>
        <v/>
      </c>
      <c r="B588" s="98" t="str">
        <f t="shared" si="64"/>
        <v/>
      </c>
      <c r="C588" s="99"/>
      <c r="D588" s="137"/>
      <c r="E588" s="100"/>
      <c r="F588" s="57"/>
      <c r="G588" s="58">
        <f t="shared" si="65"/>
        <v>0</v>
      </c>
      <c r="H588" s="58">
        <f>IF(E588="",0,IFERROR(VLOOKUP(E588,档案费管理台账!$D$4:$H$1000,5,0),0))</f>
        <v>0</v>
      </c>
      <c r="I588" s="57"/>
      <c r="J588" s="57"/>
      <c r="K588" s="57"/>
      <c r="L588" s="57"/>
      <c r="M588" s="58" t="str">
        <f t="shared" si="66"/>
        <v/>
      </c>
      <c r="N588" s="102"/>
    </row>
    <row r="589" spans="1:14">
      <c r="A589" s="97" t="str">
        <f t="shared" si="63"/>
        <v/>
      </c>
      <c r="B589" s="98" t="str">
        <f t="shared" si="64"/>
        <v/>
      </c>
      <c r="C589" s="99"/>
      <c r="D589" s="137"/>
      <c r="E589" s="100"/>
      <c r="F589" s="57"/>
      <c r="G589" s="58">
        <f t="shared" si="65"/>
        <v>0</v>
      </c>
      <c r="H589" s="58">
        <f>IF(E589="",0,IFERROR(VLOOKUP(E589,档案费管理台账!$D$4:$H$1000,5,0),0))</f>
        <v>0</v>
      </c>
      <c r="I589" s="57"/>
      <c r="J589" s="57"/>
      <c r="K589" s="57"/>
      <c r="L589" s="57"/>
      <c r="M589" s="58" t="str">
        <f t="shared" si="66"/>
        <v/>
      </c>
      <c r="N589" s="102"/>
    </row>
    <row r="590" spans="1:14">
      <c r="A590" s="97" t="str">
        <f t="shared" si="63"/>
        <v/>
      </c>
      <c r="B590" s="98" t="str">
        <f t="shared" si="64"/>
        <v/>
      </c>
      <c r="C590" s="99"/>
      <c r="D590" s="137"/>
      <c r="E590" s="100"/>
      <c r="F590" s="57"/>
      <c r="G590" s="58">
        <f t="shared" si="65"/>
        <v>0</v>
      </c>
      <c r="H590" s="58">
        <f>IF(E590="",0,IFERROR(VLOOKUP(E590,档案费管理台账!$D$4:$H$1000,5,0),0))</f>
        <v>0</v>
      </c>
      <c r="I590" s="57"/>
      <c r="J590" s="57"/>
      <c r="K590" s="57"/>
      <c r="L590" s="57"/>
      <c r="M590" s="58" t="str">
        <f t="shared" si="66"/>
        <v/>
      </c>
      <c r="N590" s="102"/>
    </row>
    <row r="591" spans="1:14">
      <c r="A591" s="97" t="str">
        <f t="shared" si="63"/>
        <v/>
      </c>
      <c r="B591" s="98" t="str">
        <f t="shared" si="64"/>
        <v/>
      </c>
      <c r="C591" s="99"/>
      <c r="D591" s="137"/>
      <c r="E591" s="100"/>
      <c r="F591" s="57"/>
      <c r="G591" s="58">
        <f t="shared" si="65"/>
        <v>0</v>
      </c>
      <c r="H591" s="58">
        <f>IF(E591="",0,IFERROR(VLOOKUP(E591,档案费管理台账!$D$4:$H$1000,5,0),0))</f>
        <v>0</v>
      </c>
      <c r="I591" s="57"/>
      <c r="J591" s="57"/>
      <c r="K591" s="57"/>
      <c r="L591" s="57"/>
      <c r="M591" s="58" t="str">
        <f t="shared" si="66"/>
        <v/>
      </c>
      <c r="N591" s="102"/>
    </row>
    <row r="592" spans="1:14">
      <c r="A592" s="97" t="str">
        <f t="shared" si="63"/>
        <v/>
      </c>
      <c r="B592" s="98" t="str">
        <f t="shared" si="64"/>
        <v/>
      </c>
      <c r="C592" s="99"/>
      <c r="D592" s="137"/>
      <c r="E592" s="100"/>
      <c r="F592" s="57"/>
      <c r="G592" s="58">
        <f t="shared" si="65"/>
        <v>0</v>
      </c>
      <c r="H592" s="58">
        <f>IF(E592="",0,IFERROR(VLOOKUP(E592,档案费管理台账!$D$4:$H$1000,5,0),0))</f>
        <v>0</v>
      </c>
      <c r="I592" s="57"/>
      <c r="J592" s="57"/>
      <c r="K592" s="57"/>
      <c r="L592" s="57"/>
      <c r="M592" s="58" t="str">
        <f t="shared" si="66"/>
        <v/>
      </c>
      <c r="N592" s="102"/>
    </row>
    <row r="593" spans="1:14">
      <c r="A593" s="97" t="str">
        <f t="shared" si="63"/>
        <v/>
      </c>
      <c r="B593" s="98" t="str">
        <f t="shared" si="64"/>
        <v/>
      </c>
      <c r="C593" s="99"/>
      <c r="D593" s="137"/>
      <c r="E593" s="100"/>
      <c r="F593" s="57"/>
      <c r="G593" s="58">
        <f t="shared" si="65"/>
        <v>0</v>
      </c>
      <c r="H593" s="58">
        <f>IF(E593="",0,IFERROR(VLOOKUP(E593,档案费管理台账!$D$4:$H$1000,5,0),0))</f>
        <v>0</v>
      </c>
      <c r="I593" s="57"/>
      <c r="J593" s="57"/>
      <c r="K593" s="57"/>
      <c r="L593" s="57"/>
      <c r="M593" s="58" t="str">
        <f t="shared" si="66"/>
        <v/>
      </c>
      <c r="N593" s="102"/>
    </row>
    <row r="594" spans="1:14">
      <c r="A594" s="97" t="str">
        <f t="shared" si="63"/>
        <v/>
      </c>
      <c r="B594" s="98" t="str">
        <f t="shared" si="64"/>
        <v/>
      </c>
      <c r="C594" s="99"/>
      <c r="D594" s="137"/>
      <c r="E594" s="100"/>
      <c r="F594" s="57"/>
      <c r="G594" s="58">
        <f t="shared" si="65"/>
        <v>0</v>
      </c>
      <c r="H594" s="58">
        <f>IF(E594="",0,IFERROR(VLOOKUP(E594,档案费管理台账!$D$4:$H$1000,5,0),0))</f>
        <v>0</v>
      </c>
      <c r="I594" s="57"/>
      <c r="J594" s="57"/>
      <c r="K594" s="57"/>
      <c r="L594" s="57"/>
      <c r="M594" s="58" t="str">
        <f t="shared" si="66"/>
        <v/>
      </c>
      <c r="N594" s="102"/>
    </row>
    <row r="595" spans="1:14">
      <c r="A595" s="97" t="str">
        <f t="shared" si="63"/>
        <v/>
      </c>
      <c r="B595" s="98" t="str">
        <f t="shared" si="64"/>
        <v/>
      </c>
      <c r="C595" s="99"/>
      <c r="D595" s="137"/>
      <c r="E595" s="100"/>
      <c r="F595" s="57"/>
      <c r="G595" s="58">
        <f t="shared" si="65"/>
        <v>0</v>
      </c>
      <c r="H595" s="58">
        <f>IF(E595="",0,IFERROR(VLOOKUP(E595,档案费管理台账!$D$4:$H$1000,5,0),0))</f>
        <v>0</v>
      </c>
      <c r="I595" s="57"/>
      <c r="J595" s="57"/>
      <c r="K595" s="57"/>
      <c r="L595" s="57"/>
      <c r="M595" s="58" t="str">
        <f t="shared" si="66"/>
        <v/>
      </c>
      <c r="N595" s="102"/>
    </row>
    <row r="596" spans="1:14">
      <c r="A596" s="97" t="str">
        <f t="shared" si="63"/>
        <v/>
      </c>
      <c r="B596" s="98" t="str">
        <f t="shared" si="64"/>
        <v/>
      </c>
      <c r="C596" s="99"/>
      <c r="D596" s="137"/>
      <c r="E596" s="100"/>
      <c r="F596" s="57"/>
      <c r="G596" s="58">
        <f t="shared" si="65"/>
        <v>0</v>
      </c>
      <c r="H596" s="58">
        <f>IF(E596="",0,IFERROR(VLOOKUP(E596,档案费管理台账!$D$4:$H$1000,5,0),0))</f>
        <v>0</v>
      </c>
      <c r="I596" s="57"/>
      <c r="J596" s="57"/>
      <c r="K596" s="57"/>
      <c r="L596" s="57"/>
      <c r="M596" s="58" t="str">
        <f t="shared" si="66"/>
        <v/>
      </c>
      <c r="N596" s="102"/>
    </row>
    <row r="597" spans="1:14">
      <c r="A597" s="97" t="str">
        <f t="shared" si="63"/>
        <v/>
      </c>
      <c r="B597" s="98" t="str">
        <f t="shared" si="64"/>
        <v/>
      </c>
      <c r="C597" s="99"/>
      <c r="D597" s="137"/>
      <c r="E597" s="100"/>
      <c r="F597" s="57"/>
      <c r="G597" s="58">
        <f t="shared" si="65"/>
        <v>0</v>
      </c>
      <c r="H597" s="58">
        <f>IF(E597="",0,IFERROR(VLOOKUP(E597,档案费管理台账!$D$4:$H$1000,5,0),0))</f>
        <v>0</v>
      </c>
      <c r="I597" s="57"/>
      <c r="J597" s="57"/>
      <c r="K597" s="57"/>
      <c r="L597" s="57"/>
      <c r="M597" s="58" t="str">
        <f t="shared" si="66"/>
        <v/>
      </c>
      <c r="N597" s="102"/>
    </row>
    <row r="598" spans="1:14">
      <c r="A598" s="97" t="str">
        <f t="shared" si="63"/>
        <v/>
      </c>
      <c r="B598" s="98" t="str">
        <f t="shared" si="64"/>
        <v/>
      </c>
      <c r="C598" s="99"/>
      <c r="D598" s="137"/>
      <c r="E598" s="100"/>
      <c r="F598" s="57"/>
      <c r="G598" s="58">
        <f t="shared" si="65"/>
        <v>0</v>
      </c>
      <c r="H598" s="58">
        <f>IF(E598="",0,IFERROR(VLOOKUP(E598,档案费管理台账!$D$4:$H$1000,5,0),0))</f>
        <v>0</v>
      </c>
      <c r="I598" s="57"/>
      <c r="J598" s="57"/>
      <c r="K598" s="57"/>
      <c r="L598" s="57"/>
      <c r="M598" s="58" t="str">
        <f t="shared" si="66"/>
        <v/>
      </c>
      <c r="N598" s="102"/>
    </row>
    <row r="599" spans="1:14">
      <c r="A599" s="97" t="str">
        <f t="shared" si="63"/>
        <v/>
      </c>
      <c r="B599" s="98" t="str">
        <f t="shared" si="64"/>
        <v/>
      </c>
      <c r="C599" s="99"/>
      <c r="D599" s="137"/>
      <c r="E599" s="100"/>
      <c r="F599" s="57"/>
      <c r="G599" s="58">
        <f t="shared" si="65"/>
        <v>0</v>
      </c>
      <c r="H599" s="58">
        <f>IF(E599="",0,IFERROR(VLOOKUP(E599,档案费管理台账!$D$4:$H$1000,5,0),0))</f>
        <v>0</v>
      </c>
      <c r="I599" s="57"/>
      <c r="J599" s="57"/>
      <c r="K599" s="57"/>
      <c r="L599" s="57"/>
      <c r="M599" s="58" t="str">
        <f t="shared" si="66"/>
        <v/>
      </c>
      <c r="N599" s="102"/>
    </row>
    <row r="600" spans="1:14">
      <c r="A600" s="97" t="str">
        <f t="shared" si="63"/>
        <v/>
      </c>
      <c r="B600" s="98" t="str">
        <f t="shared" si="64"/>
        <v/>
      </c>
      <c r="C600" s="99"/>
      <c r="D600" s="137"/>
      <c r="E600" s="100"/>
      <c r="F600" s="57"/>
      <c r="G600" s="58">
        <f t="shared" si="65"/>
        <v>0</v>
      </c>
      <c r="H600" s="58">
        <f>IF(E600="",0,IFERROR(VLOOKUP(E600,档案费管理台账!$D$4:$H$1000,5,0),0))</f>
        <v>0</v>
      </c>
      <c r="I600" s="57"/>
      <c r="J600" s="57"/>
      <c r="K600" s="57"/>
      <c r="L600" s="57"/>
      <c r="M600" s="58" t="str">
        <f t="shared" si="66"/>
        <v/>
      </c>
      <c r="N600" s="102"/>
    </row>
    <row r="601" spans="1:14">
      <c r="A601" s="97" t="str">
        <f t="shared" si="63"/>
        <v/>
      </c>
      <c r="B601" s="98" t="str">
        <f t="shared" si="64"/>
        <v/>
      </c>
      <c r="C601" s="99"/>
      <c r="D601" s="137"/>
      <c r="E601" s="100"/>
      <c r="F601" s="57"/>
      <c r="G601" s="58">
        <f t="shared" si="65"/>
        <v>0</v>
      </c>
      <c r="H601" s="58">
        <f>IF(E601="",0,IFERROR(VLOOKUP(E601,档案费管理台账!$D$4:$H$1000,5,0),0))</f>
        <v>0</v>
      </c>
      <c r="I601" s="57"/>
      <c r="J601" s="57"/>
      <c r="K601" s="57"/>
      <c r="L601" s="57"/>
      <c r="M601" s="58" t="str">
        <f t="shared" si="66"/>
        <v/>
      </c>
      <c r="N601" s="102"/>
    </row>
    <row r="602" spans="1:14">
      <c r="A602" s="97" t="str">
        <f t="shared" si="63"/>
        <v/>
      </c>
      <c r="B602" s="98" t="str">
        <f t="shared" si="64"/>
        <v/>
      </c>
      <c r="C602" s="99"/>
      <c r="D602" s="137"/>
      <c r="E602" s="100"/>
      <c r="F602" s="57"/>
      <c r="G602" s="58">
        <f t="shared" si="65"/>
        <v>0</v>
      </c>
      <c r="H602" s="58">
        <f>IF(E602="",0,IFERROR(VLOOKUP(E602,档案费管理台账!$D$4:$H$1000,5,0),0))</f>
        <v>0</v>
      </c>
      <c r="I602" s="57"/>
      <c r="J602" s="57"/>
      <c r="K602" s="57"/>
      <c r="L602" s="57"/>
      <c r="M602" s="58" t="str">
        <f t="shared" si="66"/>
        <v/>
      </c>
      <c r="N602" s="102"/>
    </row>
    <row r="603" spans="1:14">
      <c r="A603" s="97" t="str">
        <f t="shared" si="63"/>
        <v/>
      </c>
      <c r="B603" s="98" t="str">
        <f t="shared" si="64"/>
        <v/>
      </c>
      <c r="C603" s="99"/>
      <c r="D603" s="137"/>
      <c r="E603" s="100"/>
      <c r="F603" s="57"/>
      <c r="G603" s="58">
        <f t="shared" si="65"/>
        <v>0</v>
      </c>
      <c r="H603" s="58">
        <f>IF(E603="",0,IFERROR(VLOOKUP(E603,档案费管理台账!$D$4:$H$1000,5,0),0))</f>
        <v>0</v>
      </c>
      <c r="I603" s="57"/>
      <c r="J603" s="57"/>
      <c r="K603" s="57"/>
      <c r="L603" s="57"/>
      <c r="M603" s="58" t="str">
        <f t="shared" si="66"/>
        <v/>
      </c>
      <c r="N603" s="102"/>
    </row>
    <row r="604" spans="1:14">
      <c r="A604" s="97" t="str">
        <f t="shared" si="63"/>
        <v/>
      </c>
      <c r="B604" s="98" t="str">
        <f t="shared" si="64"/>
        <v/>
      </c>
      <c r="C604" s="99"/>
      <c r="D604" s="137"/>
      <c r="E604" s="100"/>
      <c r="F604" s="57"/>
      <c r="G604" s="58">
        <f t="shared" si="65"/>
        <v>0</v>
      </c>
      <c r="H604" s="58">
        <f>IF(E604="",0,IFERROR(VLOOKUP(E604,档案费管理台账!$D$4:$H$1000,5,0),0))</f>
        <v>0</v>
      </c>
      <c r="I604" s="57"/>
      <c r="J604" s="57"/>
      <c r="K604" s="57"/>
      <c r="L604" s="57"/>
      <c r="M604" s="58" t="str">
        <f t="shared" si="66"/>
        <v/>
      </c>
      <c r="N604" s="102"/>
    </row>
    <row r="605" spans="1:14">
      <c r="A605" s="97" t="str">
        <f t="shared" si="63"/>
        <v/>
      </c>
      <c r="B605" s="98" t="str">
        <f t="shared" si="64"/>
        <v/>
      </c>
      <c r="C605" s="99"/>
      <c r="D605" s="137"/>
      <c r="E605" s="100"/>
      <c r="F605" s="57"/>
      <c r="G605" s="58">
        <f t="shared" si="65"/>
        <v>0</v>
      </c>
      <c r="H605" s="58">
        <f>IF(E605="",0,IFERROR(VLOOKUP(E605,档案费管理台账!$D$4:$H$1000,5,0),0))</f>
        <v>0</v>
      </c>
      <c r="I605" s="57"/>
      <c r="J605" s="57"/>
      <c r="K605" s="57"/>
      <c r="L605" s="57"/>
      <c r="M605" s="58" t="str">
        <f t="shared" si="66"/>
        <v/>
      </c>
      <c r="N605" s="102"/>
    </row>
    <row r="606" spans="1:14">
      <c r="A606" s="97" t="str">
        <f t="shared" si="63"/>
        <v/>
      </c>
      <c r="B606" s="98" t="str">
        <f t="shared" si="64"/>
        <v/>
      </c>
      <c r="C606" s="99"/>
      <c r="D606" s="137"/>
      <c r="E606" s="100"/>
      <c r="F606" s="57"/>
      <c r="G606" s="58">
        <f t="shared" si="65"/>
        <v>0</v>
      </c>
      <c r="H606" s="58">
        <f>IF(E606="",0,IFERROR(VLOOKUP(E606,档案费管理台账!$D$4:$H$1000,5,0),0))</f>
        <v>0</v>
      </c>
      <c r="I606" s="57"/>
      <c r="J606" s="57"/>
      <c r="K606" s="57"/>
      <c r="L606" s="57"/>
      <c r="M606" s="58" t="str">
        <f t="shared" si="66"/>
        <v/>
      </c>
      <c r="N606" s="102"/>
    </row>
    <row r="607" spans="1:14">
      <c r="A607" s="97" t="str">
        <f t="shared" si="63"/>
        <v/>
      </c>
      <c r="B607" s="98" t="str">
        <f t="shared" si="64"/>
        <v/>
      </c>
      <c r="C607" s="99"/>
      <c r="D607" s="137"/>
      <c r="E607" s="100"/>
      <c r="F607" s="57"/>
      <c r="G607" s="58">
        <f t="shared" si="65"/>
        <v>0</v>
      </c>
      <c r="H607" s="58">
        <f>IF(E607="",0,IFERROR(VLOOKUP(E607,档案费管理台账!$D$4:$H$1000,5,0),0))</f>
        <v>0</v>
      </c>
      <c r="I607" s="57"/>
      <c r="J607" s="57"/>
      <c r="K607" s="57"/>
      <c r="L607" s="57"/>
      <c r="M607" s="58" t="str">
        <f t="shared" si="66"/>
        <v/>
      </c>
      <c r="N607" s="102"/>
    </row>
    <row r="608" spans="1:14">
      <c r="A608" s="97" t="str">
        <f t="shared" si="63"/>
        <v/>
      </c>
      <c r="B608" s="98" t="str">
        <f t="shared" si="64"/>
        <v/>
      </c>
      <c r="C608" s="99"/>
      <c r="D608" s="137"/>
      <c r="E608" s="100"/>
      <c r="F608" s="57"/>
      <c r="G608" s="58">
        <f t="shared" si="65"/>
        <v>0</v>
      </c>
      <c r="H608" s="58">
        <f>IF(E608="",0,IFERROR(VLOOKUP(E608,档案费管理台账!$D$4:$H$1000,5,0),0))</f>
        <v>0</v>
      </c>
      <c r="I608" s="57"/>
      <c r="J608" s="57"/>
      <c r="K608" s="57"/>
      <c r="L608" s="57"/>
      <c r="M608" s="58" t="str">
        <f t="shared" si="66"/>
        <v/>
      </c>
      <c r="N608" s="102"/>
    </row>
    <row r="609" spans="1:14">
      <c r="A609" s="97" t="str">
        <f t="shared" si="63"/>
        <v/>
      </c>
      <c r="B609" s="98" t="str">
        <f t="shared" si="64"/>
        <v/>
      </c>
      <c r="C609" s="99"/>
      <c r="D609" s="137"/>
      <c r="E609" s="100"/>
      <c r="F609" s="57"/>
      <c r="G609" s="58">
        <f t="shared" si="65"/>
        <v>0</v>
      </c>
      <c r="H609" s="58">
        <f>IF(E609="",0,IFERROR(VLOOKUP(E609,档案费管理台账!$D$4:$H$1000,5,0),0))</f>
        <v>0</v>
      </c>
      <c r="I609" s="57"/>
      <c r="J609" s="57"/>
      <c r="K609" s="57"/>
      <c r="L609" s="57"/>
      <c r="M609" s="58" t="str">
        <f t="shared" si="66"/>
        <v/>
      </c>
      <c r="N609" s="102"/>
    </row>
    <row r="610" spans="1:14">
      <c r="A610" s="97" t="str">
        <f t="shared" si="63"/>
        <v/>
      </c>
      <c r="B610" s="98" t="str">
        <f t="shared" si="64"/>
        <v/>
      </c>
      <c r="C610" s="99"/>
      <c r="D610" s="137"/>
      <c r="E610" s="100"/>
      <c r="F610" s="57"/>
      <c r="G610" s="58">
        <f t="shared" si="65"/>
        <v>0</v>
      </c>
      <c r="H610" s="58">
        <f>IF(E610="",0,IFERROR(VLOOKUP(E610,档案费管理台账!$D$4:$H$1000,5,0),0))</f>
        <v>0</v>
      </c>
      <c r="I610" s="57"/>
      <c r="J610" s="57"/>
      <c r="K610" s="57"/>
      <c r="L610" s="57"/>
      <c r="M610" s="58" t="str">
        <f t="shared" si="66"/>
        <v/>
      </c>
      <c r="N610" s="102"/>
    </row>
    <row r="611" spans="1:14">
      <c r="A611" s="97" t="str">
        <f t="shared" si="63"/>
        <v/>
      </c>
      <c r="B611" s="98" t="str">
        <f t="shared" si="64"/>
        <v/>
      </c>
      <c r="C611" s="99"/>
      <c r="D611" s="137"/>
      <c r="E611" s="100"/>
      <c r="F611" s="57"/>
      <c r="G611" s="58">
        <f t="shared" si="65"/>
        <v>0</v>
      </c>
      <c r="H611" s="58">
        <f>IF(E611="",0,IFERROR(VLOOKUP(E611,档案费管理台账!$D$4:$H$1000,5,0),0))</f>
        <v>0</v>
      </c>
      <c r="I611" s="57"/>
      <c r="J611" s="57"/>
      <c r="K611" s="57"/>
      <c r="L611" s="57"/>
      <c r="M611" s="58" t="str">
        <f t="shared" si="66"/>
        <v/>
      </c>
      <c r="N611" s="102"/>
    </row>
    <row r="612" spans="1:14">
      <c r="A612" s="97" t="str">
        <f t="shared" si="63"/>
        <v/>
      </c>
      <c r="B612" s="98" t="str">
        <f t="shared" si="64"/>
        <v/>
      </c>
      <c r="C612" s="99"/>
      <c r="D612" s="137"/>
      <c r="E612" s="100"/>
      <c r="F612" s="57"/>
      <c r="G612" s="58">
        <f t="shared" si="65"/>
        <v>0</v>
      </c>
      <c r="H612" s="58">
        <f>IF(E612="",0,IFERROR(VLOOKUP(E612,档案费管理台账!$D$4:$H$1000,5,0),0))</f>
        <v>0</v>
      </c>
      <c r="I612" s="57"/>
      <c r="J612" s="57"/>
      <c r="K612" s="57"/>
      <c r="L612" s="57"/>
      <c r="M612" s="58" t="str">
        <f t="shared" si="66"/>
        <v/>
      </c>
      <c r="N612" s="102"/>
    </row>
    <row r="613" spans="1:14">
      <c r="A613" s="97" t="str">
        <f t="shared" si="63"/>
        <v/>
      </c>
      <c r="B613" s="98" t="str">
        <f t="shared" si="64"/>
        <v/>
      </c>
      <c r="C613" s="99"/>
      <c r="D613" s="137"/>
      <c r="E613" s="100"/>
      <c r="F613" s="57"/>
      <c r="G613" s="58">
        <f t="shared" si="65"/>
        <v>0</v>
      </c>
      <c r="H613" s="58">
        <f>IF(E613="",0,IFERROR(VLOOKUP(E613,档案费管理台账!$D$4:$H$1000,5,0),0))</f>
        <v>0</v>
      </c>
      <c r="I613" s="57"/>
      <c r="J613" s="57"/>
      <c r="K613" s="57"/>
      <c r="L613" s="57"/>
      <c r="M613" s="58" t="str">
        <f t="shared" si="66"/>
        <v/>
      </c>
      <c r="N613" s="102"/>
    </row>
    <row r="614" spans="1:14">
      <c r="A614" s="97" t="str">
        <f t="shared" si="63"/>
        <v/>
      </c>
      <c r="B614" s="98" t="str">
        <f t="shared" si="64"/>
        <v/>
      </c>
      <c r="C614" s="99"/>
      <c r="D614" s="137"/>
      <c r="E614" s="100"/>
      <c r="F614" s="57"/>
      <c r="G614" s="58">
        <f t="shared" si="65"/>
        <v>0</v>
      </c>
      <c r="H614" s="58">
        <f>IF(E614="",0,IFERROR(VLOOKUP(E614,档案费管理台账!$D$4:$H$1000,5,0),0))</f>
        <v>0</v>
      </c>
      <c r="I614" s="57"/>
      <c r="J614" s="57"/>
      <c r="K614" s="57"/>
      <c r="L614" s="57"/>
      <c r="M614" s="58" t="str">
        <f t="shared" si="66"/>
        <v/>
      </c>
      <c r="N614" s="102"/>
    </row>
    <row r="615" spans="1:14">
      <c r="A615" s="97" t="str">
        <f t="shared" si="63"/>
        <v/>
      </c>
      <c r="B615" s="98" t="str">
        <f t="shared" si="64"/>
        <v/>
      </c>
      <c r="C615" s="99"/>
      <c r="D615" s="137"/>
      <c r="E615" s="100"/>
      <c r="F615" s="57"/>
      <c r="G615" s="58">
        <f t="shared" si="65"/>
        <v>0</v>
      </c>
      <c r="H615" s="58">
        <f>IF(E615="",0,IFERROR(VLOOKUP(E615,档案费管理台账!$D$4:$H$1000,5,0),0))</f>
        <v>0</v>
      </c>
      <c r="I615" s="57"/>
      <c r="J615" s="57"/>
      <c r="K615" s="57"/>
      <c r="L615" s="57"/>
      <c r="M615" s="58" t="str">
        <f t="shared" si="66"/>
        <v/>
      </c>
      <c r="N615" s="102"/>
    </row>
    <row r="616" spans="1:14">
      <c r="A616" s="97" t="str">
        <f t="shared" si="63"/>
        <v/>
      </c>
      <c r="B616" s="98" t="str">
        <f t="shared" si="64"/>
        <v/>
      </c>
      <c r="C616" s="99"/>
      <c r="D616" s="137"/>
      <c r="E616" s="100"/>
      <c r="F616" s="57"/>
      <c r="G616" s="58">
        <f t="shared" si="65"/>
        <v>0</v>
      </c>
      <c r="H616" s="58">
        <f>IF(E616="",0,IFERROR(VLOOKUP(E616,档案费管理台账!$D$4:$H$1000,5,0),0))</f>
        <v>0</v>
      </c>
      <c r="I616" s="57"/>
      <c r="J616" s="57"/>
      <c r="K616" s="57"/>
      <c r="L616" s="57"/>
      <c r="M616" s="58" t="str">
        <f t="shared" si="66"/>
        <v/>
      </c>
      <c r="N616" s="102"/>
    </row>
    <row r="617" spans="1:14">
      <c r="A617" s="97" t="str">
        <f t="shared" si="63"/>
        <v/>
      </c>
      <c r="B617" s="98" t="str">
        <f t="shared" si="64"/>
        <v/>
      </c>
      <c r="C617" s="99"/>
      <c r="D617" s="137"/>
      <c r="E617" s="100"/>
      <c r="F617" s="57"/>
      <c r="G617" s="58">
        <f t="shared" si="65"/>
        <v>0</v>
      </c>
      <c r="H617" s="58">
        <f>IF(E617="",0,IFERROR(VLOOKUP(E617,档案费管理台账!$D$4:$H$1000,5,0),0))</f>
        <v>0</v>
      </c>
      <c r="I617" s="57"/>
      <c r="J617" s="57"/>
      <c r="K617" s="57"/>
      <c r="L617" s="57"/>
      <c r="M617" s="58" t="str">
        <f t="shared" si="66"/>
        <v/>
      </c>
      <c r="N617" s="102"/>
    </row>
    <row r="618" spans="1:14">
      <c r="A618" s="97" t="str">
        <f t="shared" si="63"/>
        <v/>
      </c>
      <c r="B618" s="98" t="str">
        <f t="shared" si="64"/>
        <v/>
      </c>
      <c r="C618" s="99"/>
      <c r="D618" s="137"/>
      <c r="E618" s="100"/>
      <c r="F618" s="57"/>
      <c r="G618" s="58">
        <f t="shared" si="65"/>
        <v>0</v>
      </c>
      <c r="H618" s="58">
        <f>IF(E618="",0,IFERROR(VLOOKUP(E618,档案费管理台账!$D$4:$H$1000,5,0),0))</f>
        <v>0</v>
      </c>
      <c r="I618" s="57"/>
      <c r="J618" s="57"/>
      <c r="K618" s="57"/>
      <c r="L618" s="57"/>
      <c r="M618" s="58" t="str">
        <f t="shared" si="66"/>
        <v/>
      </c>
      <c r="N618" s="102"/>
    </row>
    <row r="619" spans="1:14">
      <c r="A619" s="97" t="str">
        <f t="shared" si="63"/>
        <v/>
      </c>
      <c r="B619" s="98" t="str">
        <f t="shared" si="64"/>
        <v/>
      </c>
      <c r="C619" s="99"/>
      <c r="D619" s="137"/>
      <c r="E619" s="100"/>
      <c r="F619" s="57"/>
      <c r="G619" s="58">
        <f t="shared" si="65"/>
        <v>0</v>
      </c>
      <c r="H619" s="58">
        <f>IF(E619="",0,IFERROR(VLOOKUP(E619,档案费管理台账!$D$4:$H$1000,5,0),0))</f>
        <v>0</v>
      </c>
      <c r="I619" s="57"/>
      <c r="J619" s="57"/>
      <c r="K619" s="57"/>
      <c r="L619" s="57"/>
      <c r="M619" s="58" t="str">
        <f t="shared" si="66"/>
        <v/>
      </c>
      <c r="N619" s="102"/>
    </row>
    <row r="620" spans="1:14">
      <c r="A620" s="97" t="str">
        <f t="shared" ref="A620:A683" si="67">IF(D620="","",ROW()-42)</f>
        <v/>
      </c>
      <c r="B620" s="98" t="str">
        <f t="shared" ref="B620:B683" si="68">IF(C620="","",MONTH(C620)&amp;"月")</f>
        <v/>
      </c>
      <c r="C620" s="99"/>
      <c r="D620" s="137"/>
      <c r="E620" s="100"/>
      <c r="F620" s="57"/>
      <c r="G620" s="58">
        <f t="shared" si="65"/>
        <v>0</v>
      </c>
      <c r="H620" s="58">
        <f>IF(E620="",0,IFERROR(VLOOKUP(E620,档案费管理台账!$D$4:$H$1000,5,0),0))</f>
        <v>0</v>
      </c>
      <c r="I620" s="57"/>
      <c r="J620" s="57"/>
      <c r="K620" s="57"/>
      <c r="L620" s="57"/>
      <c r="M620" s="58" t="str">
        <f t="shared" si="66"/>
        <v/>
      </c>
      <c r="N620" s="102"/>
    </row>
    <row r="621" spans="1:14">
      <c r="A621" s="97" t="str">
        <f t="shared" si="67"/>
        <v/>
      </c>
      <c r="B621" s="98" t="str">
        <f t="shared" si="68"/>
        <v/>
      </c>
      <c r="C621" s="99"/>
      <c r="D621" s="137"/>
      <c r="E621" s="100"/>
      <c r="F621" s="57"/>
      <c r="G621" s="58">
        <f t="shared" ref="G621:G684" si="69">IF(F621="",0,F621*$K$41)</f>
        <v>0</v>
      </c>
      <c r="H621" s="58">
        <f>IF(E621="",0,IFERROR(VLOOKUP(E621,档案费管理台账!$D$4:$H$1000,5,0),0))</f>
        <v>0</v>
      </c>
      <c r="I621" s="57"/>
      <c r="J621" s="57"/>
      <c r="K621" s="57"/>
      <c r="L621" s="57"/>
      <c r="M621" s="58" t="str">
        <f t="shared" ref="M621:M684" si="70">IF(C621="","",ROUND(M620+G621-I621-J621-K621-L621-H621,2))</f>
        <v/>
      </c>
      <c r="N621" s="102"/>
    </row>
    <row r="622" spans="1:14">
      <c r="A622" s="97" t="str">
        <f t="shared" si="67"/>
        <v/>
      </c>
      <c r="B622" s="98" t="str">
        <f t="shared" si="68"/>
        <v/>
      </c>
      <c r="C622" s="99"/>
      <c r="D622" s="137"/>
      <c r="E622" s="100"/>
      <c r="F622" s="57"/>
      <c r="G622" s="58">
        <f t="shared" si="69"/>
        <v>0</v>
      </c>
      <c r="H622" s="58">
        <f>IF(E622="",0,IFERROR(VLOOKUP(E622,档案费管理台账!$D$4:$H$1000,5,0),0))</f>
        <v>0</v>
      </c>
      <c r="I622" s="57"/>
      <c r="J622" s="57"/>
      <c r="K622" s="57"/>
      <c r="L622" s="57"/>
      <c r="M622" s="58" t="str">
        <f t="shared" si="70"/>
        <v/>
      </c>
      <c r="N622" s="102"/>
    </row>
    <row r="623" spans="1:14">
      <c r="A623" s="97" t="str">
        <f t="shared" si="67"/>
        <v/>
      </c>
      <c r="B623" s="98" t="str">
        <f t="shared" si="68"/>
        <v/>
      </c>
      <c r="C623" s="99"/>
      <c r="D623" s="137"/>
      <c r="E623" s="100"/>
      <c r="F623" s="57"/>
      <c r="G623" s="58">
        <f t="shared" si="69"/>
        <v>0</v>
      </c>
      <c r="H623" s="58">
        <f>IF(E623="",0,IFERROR(VLOOKUP(E623,档案费管理台账!$D$4:$H$1000,5,0),0))</f>
        <v>0</v>
      </c>
      <c r="I623" s="57"/>
      <c r="J623" s="57"/>
      <c r="K623" s="57"/>
      <c r="L623" s="57"/>
      <c r="M623" s="58" t="str">
        <f t="shared" si="70"/>
        <v/>
      </c>
      <c r="N623" s="102"/>
    </row>
    <row r="624" spans="1:14">
      <c r="A624" s="97" t="str">
        <f t="shared" si="67"/>
        <v/>
      </c>
      <c r="B624" s="98" t="str">
        <f t="shared" si="68"/>
        <v/>
      </c>
      <c r="C624" s="99"/>
      <c r="D624" s="137"/>
      <c r="E624" s="100"/>
      <c r="F624" s="57"/>
      <c r="G624" s="58">
        <f t="shared" si="69"/>
        <v>0</v>
      </c>
      <c r="H624" s="58">
        <f>IF(E624="",0,IFERROR(VLOOKUP(E624,档案费管理台账!$D$4:$H$1000,5,0),0))</f>
        <v>0</v>
      </c>
      <c r="I624" s="57"/>
      <c r="J624" s="57"/>
      <c r="K624" s="57"/>
      <c r="L624" s="57"/>
      <c r="M624" s="58" t="str">
        <f t="shared" si="70"/>
        <v/>
      </c>
      <c r="N624" s="102"/>
    </row>
    <row r="625" spans="1:14">
      <c r="A625" s="97" t="str">
        <f t="shared" si="67"/>
        <v/>
      </c>
      <c r="B625" s="98" t="str">
        <f t="shared" si="68"/>
        <v/>
      </c>
      <c r="C625" s="99"/>
      <c r="D625" s="137"/>
      <c r="E625" s="100"/>
      <c r="F625" s="57"/>
      <c r="G625" s="58">
        <f t="shared" si="69"/>
        <v>0</v>
      </c>
      <c r="H625" s="58">
        <f>IF(E625="",0,IFERROR(VLOOKUP(E625,档案费管理台账!$D$4:$H$1000,5,0),0))</f>
        <v>0</v>
      </c>
      <c r="I625" s="57"/>
      <c r="J625" s="57"/>
      <c r="K625" s="57"/>
      <c r="L625" s="57"/>
      <c r="M625" s="58" t="str">
        <f t="shared" si="70"/>
        <v/>
      </c>
      <c r="N625" s="102"/>
    </row>
    <row r="626" spans="1:14">
      <c r="A626" s="97" t="str">
        <f t="shared" si="67"/>
        <v/>
      </c>
      <c r="B626" s="98" t="str">
        <f t="shared" si="68"/>
        <v/>
      </c>
      <c r="C626" s="99"/>
      <c r="D626" s="137"/>
      <c r="E626" s="100"/>
      <c r="F626" s="57"/>
      <c r="G626" s="58">
        <f t="shared" si="69"/>
        <v>0</v>
      </c>
      <c r="H626" s="58">
        <f>IF(E626="",0,IFERROR(VLOOKUP(E626,档案费管理台账!$D$4:$H$1000,5,0),0))</f>
        <v>0</v>
      </c>
      <c r="I626" s="57"/>
      <c r="J626" s="57"/>
      <c r="K626" s="57"/>
      <c r="L626" s="57"/>
      <c r="M626" s="58" t="str">
        <f t="shared" si="70"/>
        <v/>
      </c>
      <c r="N626" s="102"/>
    </row>
    <row r="627" spans="1:14">
      <c r="A627" s="97" t="str">
        <f t="shared" si="67"/>
        <v/>
      </c>
      <c r="B627" s="98" t="str">
        <f t="shared" si="68"/>
        <v/>
      </c>
      <c r="C627" s="99"/>
      <c r="D627" s="137"/>
      <c r="E627" s="100"/>
      <c r="F627" s="57"/>
      <c r="G627" s="58">
        <f t="shared" si="69"/>
        <v>0</v>
      </c>
      <c r="H627" s="58">
        <f>IF(E627="",0,IFERROR(VLOOKUP(E627,档案费管理台账!$D$4:$H$1000,5,0),0))</f>
        <v>0</v>
      </c>
      <c r="I627" s="57"/>
      <c r="J627" s="57"/>
      <c r="K627" s="57"/>
      <c r="L627" s="57"/>
      <c r="M627" s="58" t="str">
        <f t="shared" si="70"/>
        <v/>
      </c>
      <c r="N627" s="102"/>
    </row>
    <row r="628" spans="1:14">
      <c r="A628" s="97" t="str">
        <f t="shared" si="67"/>
        <v/>
      </c>
      <c r="B628" s="98" t="str">
        <f t="shared" si="68"/>
        <v/>
      </c>
      <c r="C628" s="99"/>
      <c r="D628" s="137"/>
      <c r="E628" s="100"/>
      <c r="F628" s="57"/>
      <c r="G628" s="58">
        <f t="shared" si="69"/>
        <v>0</v>
      </c>
      <c r="H628" s="58">
        <f>IF(E628="",0,IFERROR(VLOOKUP(E628,档案费管理台账!$D$4:$H$1000,5,0),0))</f>
        <v>0</v>
      </c>
      <c r="I628" s="57"/>
      <c r="J628" s="57"/>
      <c r="K628" s="57"/>
      <c r="L628" s="57"/>
      <c r="M628" s="58" t="str">
        <f t="shared" si="70"/>
        <v/>
      </c>
      <c r="N628" s="102"/>
    </row>
    <row r="629" spans="1:14">
      <c r="A629" s="97" t="str">
        <f t="shared" si="67"/>
        <v/>
      </c>
      <c r="B629" s="98" t="str">
        <f t="shared" si="68"/>
        <v/>
      </c>
      <c r="C629" s="99"/>
      <c r="D629" s="137"/>
      <c r="E629" s="100"/>
      <c r="F629" s="57"/>
      <c r="G629" s="58">
        <f t="shared" si="69"/>
        <v>0</v>
      </c>
      <c r="H629" s="58">
        <f>IF(E629="",0,IFERROR(VLOOKUP(E629,档案费管理台账!$D$4:$H$1000,5,0),0))</f>
        <v>0</v>
      </c>
      <c r="I629" s="57"/>
      <c r="J629" s="57"/>
      <c r="K629" s="57"/>
      <c r="L629" s="57"/>
      <c r="M629" s="58" t="str">
        <f t="shared" si="70"/>
        <v/>
      </c>
      <c r="N629" s="102"/>
    </row>
    <row r="630" spans="1:14">
      <c r="A630" s="97" t="str">
        <f t="shared" si="67"/>
        <v/>
      </c>
      <c r="B630" s="98" t="str">
        <f t="shared" si="68"/>
        <v/>
      </c>
      <c r="C630" s="99"/>
      <c r="D630" s="137"/>
      <c r="E630" s="100"/>
      <c r="F630" s="57"/>
      <c r="G630" s="58">
        <f t="shared" si="69"/>
        <v>0</v>
      </c>
      <c r="H630" s="58">
        <f>IF(E630="",0,IFERROR(VLOOKUP(E630,档案费管理台账!$D$4:$H$1000,5,0),0))</f>
        <v>0</v>
      </c>
      <c r="I630" s="57"/>
      <c r="J630" s="57"/>
      <c r="K630" s="57"/>
      <c r="L630" s="57"/>
      <c r="M630" s="58" t="str">
        <f t="shared" si="70"/>
        <v/>
      </c>
      <c r="N630" s="102"/>
    </row>
    <row r="631" spans="1:14">
      <c r="A631" s="97" t="str">
        <f t="shared" si="67"/>
        <v/>
      </c>
      <c r="B631" s="98" t="str">
        <f t="shared" si="68"/>
        <v/>
      </c>
      <c r="C631" s="99"/>
      <c r="D631" s="137"/>
      <c r="E631" s="100"/>
      <c r="F631" s="57"/>
      <c r="G631" s="58">
        <f t="shared" si="69"/>
        <v>0</v>
      </c>
      <c r="H631" s="58">
        <f>IF(E631="",0,IFERROR(VLOOKUP(E631,档案费管理台账!$D$4:$H$1000,5,0),0))</f>
        <v>0</v>
      </c>
      <c r="I631" s="57"/>
      <c r="J631" s="57"/>
      <c r="K631" s="57"/>
      <c r="L631" s="57"/>
      <c r="M631" s="58" t="str">
        <f t="shared" si="70"/>
        <v/>
      </c>
      <c r="N631" s="102"/>
    </row>
    <row r="632" spans="1:14">
      <c r="A632" s="97" t="str">
        <f t="shared" si="67"/>
        <v/>
      </c>
      <c r="B632" s="98" t="str">
        <f t="shared" si="68"/>
        <v/>
      </c>
      <c r="C632" s="99"/>
      <c r="D632" s="137"/>
      <c r="E632" s="100"/>
      <c r="F632" s="57"/>
      <c r="G632" s="58">
        <f t="shared" si="69"/>
        <v>0</v>
      </c>
      <c r="H632" s="58">
        <f>IF(E632="",0,IFERROR(VLOOKUP(E632,档案费管理台账!$D$4:$H$1000,5,0),0))</f>
        <v>0</v>
      </c>
      <c r="I632" s="57"/>
      <c r="J632" s="57"/>
      <c r="K632" s="57"/>
      <c r="L632" s="57"/>
      <c r="M632" s="58" t="str">
        <f t="shared" si="70"/>
        <v/>
      </c>
      <c r="N632" s="102"/>
    </row>
    <row r="633" spans="1:14">
      <c r="A633" s="97" t="str">
        <f t="shared" si="67"/>
        <v/>
      </c>
      <c r="B633" s="98" t="str">
        <f t="shared" si="68"/>
        <v/>
      </c>
      <c r="C633" s="99"/>
      <c r="D633" s="137"/>
      <c r="E633" s="100"/>
      <c r="F633" s="57"/>
      <c r="G633" s="58">
        <f t="shared" si="69"/>
        <v>0</v>
      </c>
      <c r="H633" s="58">
        <f>IF(E633="",0,IFERROR(VLOOKUP(E633,档案费管理台账!$D$4:$H$1000,5,0),0))</f>
        <v>0</v>
      </c>
      <c r="I633" s="57"/>
      <c r="J633" s="57"/>
      <c r="K633" s="57"/>
      <c r="L633" s="57"/>
      <c r="M633" s="58" t="str">
        <f t="shared" si="70"/>
        <v/>
      </c>
      <c r="N633" s="102"/>
    </row>
    <row r="634" spans="1:14">
      <c r="A634" s="97" t="str">
        <f t="shared" si="67"/>
        <v/>
      </c>
      <c r="B634" s="98" t="str">
        <f t="shared" si="68"/>
        <v/>
      </c>
      <c r="C634" s="99"/>
      <c r="D634" s="137"/>
      <c r="E634" s="100"/>
      <c r="F634" s="57"/>
      <c r="G634" s="58">
        <f t="shared" si="69"/>
        <v>0</v>
      </c>
      <c r="H634" s="58">
        <f>IF(E634="",0,IFERROR(VLOOKUP(E634,档案费管理台账!$D$4:$H$1000,5,0),0))</f>
        <v>0</v>
      </c>
      <c r="I634" s="57"/>
      <c r="J634" s="57"/>
      <c r="K634" s="57"/>
      <c r="L634" s="57"/>
      <c r="M634" s="58" t="str">
        <f t="shared" si="70"/>
        <v/>
      </c>
      <c r="N634" s="102"/>
    </row>
    <row r="635" spans="1:14">
      <c r="A635" s="97" t="str">
        <f t="shared" si="67"/>
        <v/>
      </c>
      <c r="B635" s="98" t="str">
        <f t="shared" si="68"/>
        <v/>
      </c>
      <c r="C635" s="99"/>
      <c r="D635" s="137"/>
      <c r="E635" s="100"/>
      <c r="F635" s="57"/>
      <c r="G635" s="58">
        <f t="shared" si="69"/>
        <v>0</v>
      </c>
      <c r="H635" s="58">
        <f>IF(E635="",0,IFERROR(VLOOKUP(E635,档案费管理台账!$D$4:$H$1000,5,0),0))</f>
        <v>0</v>
      </c>
      <c r="I635" s="57"/>
      <c r="J635" s="57"/>
      <c r="K635" s="57"/>
      <c r="L635" s="57"/>
      <c r="M635" s="58" t="str">
        <f t="shared" si="70"/>
        <v/>
      </c>
      <c r="N635" s="102"/>
    </row>
    <row r="636" spans="1:14">
      <c r="A636" s="97" t="str">
        <f t="shared" si="67"/>
        <v/>
      </c>
      <c r="B636" s="98" t="str">
        <f t="shared" si="68"/>
        <v/>
      </c>
      <c r="C636" s="99"/>
      <c r="D636" s="137"/>
      <c r="E636" s="100"/>
      <c r="F636" s="57"/>
      <c r="G636" s="58">
        <f t="shared" si="69"/>
        <v>0</v>
      </c>
      <c r="H636" s="58">
        <f>IF(E636="",0,IFERROR(VLOOKUP(E636,档案费管理台账!$D$4:$H$1000,5,0),0))</f>
        <v>0</v>
      </c>
      <c r="I636" s="57"/>
      <c r="J636" s="57"/>
      <c r="K636" s="57"/>
      <c r="L636" s="57"/>
      <c r="M636" s="58" t="str">
        <f t="shared" si="70"/>
        <v/>
      </c>
      <c r="N636" s="102"/>
    </row>
    <row r="637" spans="1:14">
      <c r="A637" s="97" t="str">
        <f t="shared" si="67"/>
        <v/>
      </c>
      <c r="B637" s="98" t="str">
        <f t="shared" si="68"/>
        <v/>
      </c>
      <c r="C637" s="99"/>
      <c r="D637" s="137"/>
      <c r="E637" s="100"/>
      <c r="F637" s="57"/>
      <c r="G637" s="58">
        <f t="shared" si="69"/>
        <v>0</v>
      </c>
      <c r="H637" s="58">
        <f>IF(E637="",0,IFERROR(VLOOKUP(E637,档案费管理台账!$D$4:$H$1000,5,0),0))</f>
        <v>0</v>
      </c>
      <c r="I637" s="57"/>
      <c r="J637" s="57"/>
      <c r="K637" s="57"/>
      <c r="L637" s="57"/>
      <c r="M637" s="58" t="str">
        <f t="shared" si="70"/>
        <v/>
      </c>
      <c r="N637" s="102"/>
    </row>
    <row r="638" spans="1:14">
      <c r="A638" s="97" t="str">
        <f t="shared" si="67"/>
        <v/>
      </c>
      <c r="B638" s="98" t="str">
        <f t="shared" si="68"/>
        <v/>
      </c>
      <c r="C638" s="99"/>
      <c r="D638" s="137"/>
      <c r="E638" s="100"/>
      <c r="F638" s="57"/>
      <c r="G638" s="58">
        <f t="shared" si="69"/>
        <v>0</v>
      </c>
      <c r="H638" s="58">
        <f>IF(E638="",0,IFERROR(VLOOKUP(E638,档案费管理台账!$D$4:$H$1000,5,0),0))</f>
        <v>0</v>
      </c>
      <c r="I638" s="57"/>
      <c r="J638" s="57"/>
      <c r="K638" s="57"/>
      <c r="L638" s="57"/>
      <c r="M638" s="58" t="str">
        <f t="shared" si="70"/>
        <v/>
      </c>
      <c r="N638" s="102"/>
    </row>
    <row r="639" spans="1:14">
      <c r="A639" s="97" t="str">
        <f t="shared" si="67"/>
        <v/>
      </c>
      <c r="B639" s="98" t="str">
        <f t="shared" si="68"/>
        <v/>
      </c>
      <c r="C639" s="99"/>
      <c r="D639" s="137"/>
      <c r="E639" s="100"/>
      <c r="F639" s="57"/>
      <c r="G639" s="58">
        <f t="shared" si="69"/>
        <v>0</v>
      </c>
      <c r="H639" s="58">
        <f>IF(E639="",0,IFERROR(VLOOKUP(E639,档案费管理台账!$D$4:$H$1000,5,0),0))</f>
        <v>0</v>
      </c>
      <c r="I639" s="57"/>
      <c r="J639" s="57"/>
      <c r="K639" s="57"/>
      <c r="L639" s="57"/>
      <c r="M639" s="58" t="str">
        <f t="shared" si="70"/>
        <v/>
      </c>
      <c r="N639" s="102"/>
    </row>
    <row r="640" spans="1:14">
      <c r="A640" s="97" t="str">
        <f t="shared" si="67"/>
        <v/>
      </c>
      <c r="B640" s="98" t="str">
        <f t="shared" si="68"/>
        <v/>
      </c>
      <c r="C640" s="99"/>
      <c r="D640" s="137"/>
      <c r="E640" s="100"/>
      <c r="F640" s="57"/>
      <c r="G640" s="58">
        <f t="shared" si="69"/>
        <v>0</v>
      </c>
      <c r="H640" s="58">
        <f>IF(E640="",0,IFERROR(VLOOKUP(E640,档案费管理台账!$D$4:$H$1000,5,0),0))</f>
        <v>0</v>
      </c>
      <c r="I640" s="57"/>
      <c r="J640" s="57"/>
      <c r="K640" s="57"/>
      <c r="L640" s="57"/>
      <c r="M640" s="58" t="str">
        <f t="shared" si="70"/>
        <v/>
      </c>
      <c r="N640" s="102"/>
    </row>
    <row r="641" spans="1:14">
      <c r="A641" s="97" t="str">
        <f t="shared" si="67"/>
        <v/>
      </c>
      <c r="B641" s="98" t="str">
        <f t="shared" si="68"/>
        <v/>
      </c>
      <c r="C641" s="99"/>
      <c r="D641" s="137"/>
      <c r="E641" s="100"/>
      <c r="F641" s="57"/>
      <c r="G641" s="58">
        <f t="shared" si="69"/>
        <v>0</v>
      </c>
      <c r="H641" s="58">
        <f>IF(E641="",0,IFERROR(VLOOKUP(E641,档案费管理台账!$D$4:$H$1000,5,0),0))</f>
        <v>0</v>
      </c>
      <c r="I641" s="57"/>
      <c r="J641" s="57"/>
      <c r="K641" s="57"/>
      <c r="L641" s="57"/>
      <c r="M641" s="58" t="str">
        <f t="shared" si="70"/>
        <v/>
      </c>
      <c r="N641" s="102"/>
    </row>
    <row r="642" spans="1:14">
      <c r="A642" s="97" t="str">
        <f t="shared" si="67"/>
        <v/>
      </c>
      <c r="B642" s="98" t="str">
        <f t="shared" si="68"/>
        <v/>
      </c>
      <c r="C642" s="99"/>
      <c r="D642" s="137"/>
      <c r="E642" s="100"/>
      <c r="F642" s="57"/>
      <c r="G642" s="58">
        <f t="shared" si="69"/>
        <v>0</v>
      </c>
      <c r="H642" s="58">
        <f>IF(E642="",0,IFERROR(VLOOKUP(E642,档案费管理台账!$D$4:$H$1000,5,0),0))</f>
        <v>0</v>
      </c>
      <c r="I642" s="57"/>
      <c r="J642" s="57"/>
      <c r="K642" s="57"/>
      <c r="L642" s="57"/>
      <c r="M642" s="58" t="str">
        <f t="shared" si="70"/>
        <v/>
      </c>
      <c r="N642" s="102"/>
    </row>
    <row r="643" spans="1:14">
      <c r="A643" s="97" t="str">
        <f t="shared" si="67"/>
        <v/>
      </c>
      <c r="B643" s="98" t="str">
        <f t="shared" si="68"/>
        <v/>
      </c>
      <c r="C643" s="99"/>
      <c r="D643" s="137"/>
      <c r="E643" s="100"/>
      <c r="F643" s="57"/>
      <c r="G643" s="58">
        <f t="shared" si="69"/>
        <v>0</v>
      </c>
      <c r="H643" s="58">
        <f>IF(E643="",0,IFERROR(VLOOKUP(E643,档案费管理台账!$D$4:$H$1000,5,0),0))</f>
        <v>0</v>
      </c>
      <c r="I643" s="57"/>
      <c r="J643" s="57"/>
      <c r="K643" s="57"/>
      <c r="L643" s="57"/>
      <c r="M643" s="58" t="str">
        <f t="shared" si="70"/>
        <v/>
      </c>
      <c r="N643" s="102"/>
    </row>
    <row r="644" spans="1:14">
      <c r="A644" s="97" t="str">
        <f t="shared" si="67"/>
        <v/>
      </c>
      <c r="B644" s="98" t="str">
        <f t="shared" si="68"/>
        <v/>
      </c>
      <c r="C644" s="99"/>
      <c r="D644" s="137"/>
      <c r="E644" s="100"/>
      <c r="F644" s="57"/>
      <c r="G644" s="58">
        <f t="shared" si="69"/>
        <v>0</v>
      </c>
      <c r="H644" s="58">
        <f>IF(E644="",0,IFERROR(VLOOKUP(E644,档案费管理台账!$D$4:$H$1000,5,0),0))</f>
        <v>0</v>
      </c>
      <c r="I644" s="57"/>
      <c r="J644" s="57"/>
      <c r="K644" s="57"/>
      <c r="L644" s="57"/>
      <c r="M644" s="58" t="str">
        <f t="shared" si="70"/>
        <v/>
      </c>
      <c r="N644" s="102"/>
    </row>
    <row r="645" spans="1:14">
      <c r="A645" s="97" t="str">
        <f t="shared" si="67"/>
        <v/>
      </c>
      <c r="B645" s="98" t="str">
        <f t="shared" si="68"/>
        <v/>
      </c>
      <c r="C645" s="99"/>
      <c r="D645" s="137"/>
      <c r="E645" s="100"/>
      <c r="F645" s="57"/>
      <c r="G645" s="58">
        <f t="shared" si="69"/>
        <v>0</v>
      </c>
      <c r="H645" s="58">
        <f>IF(E645="",0,IFERROR(VLOOKUP(E645,档案费管理台账!$D$4:$H$1000,5,0),0))</f>
        <v>0</v>
      </c>
      <c r="I645" s="57"/>
      <c r="J645" s="57"/>
      <c r="K645" s="57"/>
      <c r="L645" s="57"/>
      <c r="M645" s="58" t="str">
        <f t="shared" si="70"/>
        <v/>
      </c>
      <c r="N645" s="102"/>
    </row>
    <row r="646" spans="1:14">
      <c r="A646" s="97" t="str">
        <f t="shared" si="67"/>
        <v/>
      </c>
      <c r="B646" s="98" t="str">
        <f t="shared" si="68"/>
        <v/>
      </c>
      <c r="C646" s="99"/>
      <c r="D646" s="137"/>
      <c r="E646" s="100"/>
      <c r="F646" s="57"/>
      <c r="G646" s="58">
        <f t="shared" si="69"/>
        <v>0</v>
      </c>
      <c r="H646" s="58">
        <f>IF(E646="",0,IFERROR(VLOOKUP(E646,档案费管理台账!$D$4:$H$1000,5,0),0))</f>
        <v>0</v>
      </c>
      <c r="I646" s="57"/>
      <c r="J646" s="57"/>
      <c r="K646" s="57"/>
      <c r="L646" s="57"/>
      <c r="M646" s="58" t="str">
        <f t="shared" si="70"/>
        <v/>
      </c>
      <c r="N646" s="102"/>
    </row>
    <row r="647" spans="1:14">
      <c r="A647" s="97" t="str">
        <f t="shared" si="67"/>
        <v/>
      </c>
      <c r="B647" s="98" t="str">
        <f t="shared" si="68"/>
        <v/>
      </c>
      <c r="C647" s="99"/>
      <c r="D647" s="137"/>
      <c r="E647" s="100"/>
      <c r="F647" s="57"/>
      <c r="G647" s="58">
        <f t="shared" si="69"/>
        <v>0</v>
      </c>
      <c r="H647" s="58">
        <f>IF(E647="",0,IFERROR(VLOOKUP(E647,档案费管理台账!$D$4:$H$1000,5,0),0))</f>
        <v>0</v>
      </c>
      <c r="I647" s="57"/>
      <c r="J647" s="57"/>
      <c r="K647" s="57"/>
      <c r="L647" s="57"/>
      <c r="M647" s="58" t="str">
        <f t="shared" si="70"/>
        <v/>
      </c>
      <c r="N647" s="102"/>
    </row>
    <row r="648" spans="1:14">
      <c r="A648" s="97" t="str">
        <f t="shared" si="67"/>
        <v/>
      </c>
      <c r="B648" s="98" t="str">
        <f t="shared" si="68"/>
        <v/>
      </c>
      <c r="C648" s="99"/>
      <c r="D648" s="137"/>
      <c r="E648" s="100"/>
      <c r="F648" s="57"/>
      <c r="G648" s="58">
        <f t="shared" si="69"/>
        <v>0</v>
      </c>
      <c r="H648" s="58">
        <f>IF(E648="",0,IFERROR(VLOOKUP(E648,档案费管理台账!$D$4:$H$1000,5,0),0))</f>
        <v>0</v>
      </c>
      <c r="I648" s="57"/>
      <c r="J648" s="57"/>
      <c r="K648" s="57"/>
      <c r="L648" s="57"/>
      <c r="M648" s="58" t="str">
        <f t="shared" si="70"/>
        <v/>
      </c>
      <c r="N648" s="102"/>
    </row>
    <row r="649" spans="1:14">
      <c r="A649" s="97" t="str">
        <f t="shared" si="67"/>
        <v/>
      </c>
      <c r="B649" s="98" t="str">
        <f t="shared" si="68"/>
        <v/>
      </c>
      <c r="C649" s="99"/>
      <c r="D649" s="137"/>
      <c r="E649" s="100"/>
      <c r="F649" s="57"/>
      <c r="G649" s="58">
        <f t="shared" si="69"/>
        <v>0</v>
      </c>
      <c r="H649" s="58">
        <f>IF(E649="",0,IFERROR(VLOOKUP(E649,档案费管理台账!$D$4:$H$1000,5,0),0))</f>
        <v>0</v>
      </c>
      <c r="I649" s="57"/>
      <c r="J649" s="57"/>
      <c r="K649" s="57"/>
      <c r="L649" s="57"/>
      <c r="M649" s="58" t="str">
        <f t="shared" si="70"/>
        <v/>
      </c>
      <c r="N649" s="102"/>
    </row>
    <row r="650" spans="1:14">
      <c r="A650" s="97" t="str">
        <f t="shared" si="67"/>
        <v/>
      </c>
      <c r="B650" s="98" t="str">
        <f t="shared" si="68"/>
        <v/>
      </c>
      <c r="C650" s="99"/>
      <c r="D650" s="137"/>
      <c r="E650" s="100"/>
      <c r="F650" s="57"/>
      <c r="G650" s="58">
        <f t="shared" si="69"/>
        <v>0</v>
      </c>
      <c r="H650" s="58">
        <f>IF(E650="",0,IFERROR(VLOOKUP(E650,档案费管理台账!$D$4:$H$1000,5,0),0))</f>
        <v>0</v>
      </c>
      <c r="I650" s="57"/>
      <c r="J650" s="57"/>
      <c r="K650" s="57"/>
      <c r="L650" s="57"/>
      <c r="M650" s="58" t="str">
        <f t="shared" si="70"/>
        <v/>
      </c>
      <c r="N650" s="102"/>
    </row>
    <row r="651" spans="1:14">
      <c r="A651" s="97" t="str">
        <f t="shared" si="67"/>
        <v/>
      </c>
      <c r="B651" s="98" t="str">
        <f t="shared" si="68"/>
        <v/>
      </c>
      <c r="C651" s="99"/>
      <c r="D651" s="137"/>
      <c r="E651" s="100"/>
      <c r="F651" s="57"/>
      <c r="G651" s="58">
        <f t="shared" si="69"/>
        <v>0</v>
      </c>
      <c r="H651" s="58">
        <f>IF(E651="",0,IFERROR(VLOOKUP(E651,档案费管理台账!$D$4:$H$1000,5,0),0))</f>
        <v>0</v>
      </c>
      <c r="I651" s="57"/>
      <c r="J651" s="57"/>
      <c r="K651" s="57"/>
      <c r="L651" s="57"/>
      <c r="M651" s="58" t="str">
        <f t="shared" si="70"/>
        <v/>
      </c>
      <c r="N651" s="102"/>
    </row>
    <row r="652" spans="1:14">
      <c r="A652" s="97" t="str">
        <f t="shared" si="67"/>
        <v/>
      </c>
      <c r="B652" s="98" t="str">
        <f t="shared" si="68"/>
        <v/>
      </c>
      <c r="C652" s="99"/>
      <c r="D652" s="137"/>
      <c r="E652" s="100"/>
      <c r="F652" s="57"/>
      <c r="G652" s="58">
        <f t="shared" si="69"/>
        <v>0</v>
      </c>
      <c r="H652" s="58">
        <f>IF(E652="",0,IFERROR(VLOOKUP(E652,档案费管理台账!$D$4:$H$1000,5,0),0))</f>
        <v>0</v>
      </c>
      <c r="I652" s="57"/>
      <c r="J652" s="57"/>
      <c r="K652" s="57"/>
      <c r="L652" s="57"/>
      <c r="M652" s="58" t="str">
        <f t="shared" si="70"/>
        <v/>
      </c>
      <c r="N652" s="102"/>
    </row>
    <row r="653" spans="1:14">
      <c r="A653" s="97" t="str">
        <f t="shared" si="67"/>
        <v/>
      </c>
      <c r="B653" s="98" t="str">
        <f t="shared" si="68"/>
        <v/>
      </c>
      <c r="C653" s="99"/>
      <c r="D653" s="137"/>
      <c r="E653" s="100"/>
      <c r="F653" s="57"/>
      <c r="G653" s="58">
        <f t="shared" si="69"/>
        <v>0</v>
      </c>
      <c r="H653" s="58">
        <f>IF(E653="",0,IFERROR(VLOOKUP(E653,档案费管理台账!$D$4:$H$1000,5,0),0))</f>
        <v>0</v>
      </c>
      <c r="I653" s="57"/>
      <c r="J653" s="57"/>
      <c r="K653" s="57"/>
      <c r="L653" s="57"/>
      <c r="M653" s="58" t="str">
        <f t="shared" si="70"/>
        <v/>
      </c>
      <c r="N653" s="102"/>
    </row>
    <row r="654" spans="1:14">
      <c r="A654" s="97" t="str">
        <f t="shared" si="67"/>
        <v/>
      </c>
      <c r="B654" s="98" t="str">
        <f t="shared" si="68"/>
        <v/>
      </c>
      <c r="C654" s="99"/>
      <c r="D654" s="137"/>
      <c r="E654" s="100"/>
      <c r="F654" s="57"/>
      <c r="G654" s="58">
        <f t="shared" si="69"/>
        <v>0</v>
      </c>
      <c r="H654" s="58">
        <f>IF(E654="",0,IFERROR(VLOOKUP(E654,档案费管理台账!$D$4:$H$1000,5,0),0))</f>
        <v>0</v>
      </c>
      <c r="I654" s="57"/>
      <c r="J654" s="57"/>
      <c r="K654" s="57"/>
      <c r="L654" s="57"/>
      <c r="M654" s="58" t="str">
        <f t="shared" si="70"/>
        <v/>
      </c>
      <c r="N654" s="102"/>
    </row>
    <row r="655" spans="1:14">
      <c r="A655" s="97" t="str">
        <f t="shared" si="67"/>
        <v/>
      </c>
      <c r="B655" s="98" t="str">
        <f t="shared" si="68"/>
        <v/>
      </c>
      <c r="C655" s="99"/>
      <c r="D655" s="137"/>
      <c r="E655" s="100"/>
      <c r="F655" s="57"/>
      <c r="G655" s="58">
        <f t="shared" si="69"/>
        <v>0</v>
      </c>
      <c r="H655" s="58">
        <f>IF(E655="",0,IFERROR(VLOOKUP(E655,档案费管理台账!$D$4:$H$1000,5,0),0))</f>
        <v>0</v>
      </c>
      <c r="I655" s="57"/>
      <c r="J655" s="57"/>
      <c r="K655" s="57"/>
      <c r="L655" s="57"/>
      <c r="M655" s="58" t="str">
        <f t="shared" si="70"/>
        <v/>
      </c>
      <c r="N655" s="102"/>
    </row>
    <row r="656" spans="1:14">
      <c r="A656" s="97" t="str">
        <f t="shared" si="67"/>
        <v/>
      </c>
      <c r="B656" s="98" t="str">
        <f t="shared" si="68"/>
        <v/>
      </c>
      <c r="C656" s="99"/>
      <c r="D656" s="137"/>
      <c r="E656" s="100"/>
      <c r="F656" s="57"/>
      <c r="G656" s="58">
        <f t="shared" si="69"/>
        <v>0</v>
      </c>
      <c r="H656" s="58">
        <f>IF(E656="",0,IFERROR(VLOOKUP(E656,档案费管理台账!$D$4:$H$1000,5,0),0))</f>
        <v>0</v>
      </c>
      <c r="I656" s="57"/>
      <c r="J656" s="57"/>
      <c r="K656" s="57"/>
      <c r="L656" s="57"/>
      <c r="M656" s="58" t="str">
        <f t="shared" si="70"/>
        <v/>
      </c>
      <c r="N656" s="102"/>
    </row>
    <row r="657" spans="1:14">
      <c r="A657" s="97" t="str">
        <f t="shared" si="67"/>
        <v/>
      </c>
      <c r="B657" s="98" t="str">
        <f t="shared" si="68"/>
        <v/>
      </c>
      <c r="C657" s="99"/>
      <c r="D657" s="137"/>
      <c r="E657" s="100"/>
      <c r="F657" s="57"/>
      <c r="G657" s="58">
        <f t="shared" si="69"/>
        <v>0</v>
      </c>
      <c r="H657" s="58">
        <f>IF(E657="",0,IFERROR(VLOOKUP(E657,档案费管理台账!$D$4:$H$1000,5,0),0))</f>
        <v>0</v>
      </c>
      <c r="I657" s="57"/>
      <c r="J657" s="57"/>
      <c r="K657" s="57"/>
      <c r="L657" s="57"/>
      <c r="M657" s="58" t="str">
        <f t="shared" si="70"/>
        <v/>
      </c>
      <c r="N657" s="102"/>
    </row>
    <row r="658" spans="1:14">
      <c r="A658" s="97" t="str">
        <f t="shared" si="67"/>
        <v/>
      </c>
      <c r="B658" s="98" t="str">
        <f t="shared" si="68"/>
        <v/>
      </c>
      <c r="C658" s="99"/>
      <c r="D658" s="137"/>
      <c r="E658" s="100"/>
      <c r="F658" s="57"/>
      <c r="G658" s="58">
        <f t="shared" si="69"/>
        <v>0</v>
      </c>
      <c r="H658" s="58">
        <f>IF(E658="",0,IFERROR(VLOOKUP(E658,档案费管理台账!$D$4:$H$1000,5,0),0))</f>
        <v>0</v>
      </c>
      <c r="I658" s="57"/>
      <c r="J658" s="57"/>
      <c r="K658" s="57"/>
      <c r="L658" s="57"/>
      <c r="M658" s="58" t="str">
        <f t="shared" si="70"/>
        <v/>
      </c>
      <c r="N658" s="102"/>
    </row>
    <row r="659" spans="1:14">
      <c r="A659" s="97" t="str">
        <f t="shared" si="67"/>
        <v/>
      </c>
      <c r="B659" s="98" t="str">
        <f t="shared" si="68"/>
        <v/>
      </c>
      <c r="C659" s="99"/>
      <c r="D659" s="137"/>
      <c r="E659" s="100"/>
      <c r="F659" s="57"/>
      <c r="G659" s="58">
        <f t="shared" si="69"/>
        <v>0</v>
      </c>
      <c r="H659" s="58">
        <f>IF(E659="",0,IFERROR(VLOOKUP(E659,档案费管理台账!$D$4:$H$1000,5,0),0))</f>
        <v>0</v>
      </c>
      <c r="I659" s="57"/>
      <c r="J659" s="57"/>
      <c r="K659" s="57"/>
      <c r="L659" s="57"/>
      <c r="M659" s="58" t="str">
        <f t="shared" si="70"/>
        <v/>
      </c>
      <c r="N659" s="102"/>
    </row>
    <row r="660" spans="1:14">
      <c r="A660" s="97" t="str">
        <f t="shared" si="67"/>
        <v/>
      </c>
      <c r="B660" s="98" t="str">
        <f t="shared" si="68"/>
        <v/>
      </c>
      <c r="C660" s="99"/>
      <c r="D660" s="137"/>
      <c r="E660" s="100"/>
      <c r="F660" s="57"/>
      <c r="G660" s="58">
        <f t="shared" si="69"/>
        <v>0</v>
      </c>
      <c r="H660" s="58">
        <f>IF(E660="",0,IFERROR(VLOOKUP(E660,档案费管理台账!$D$4:$H$1000,5,0),0))</f>
        <v>0</v>
      </c>
      <c r="I660" s="57"/>
      <c r="J660" s="57"/>
      <c r="K660" s="57"/>
      <c r="L660" s="57"/>
      <c r="M660" s="58" t="str">
        <f t="shared" si="70"/>
        <v/>
      </c>
      <c r="N660" s="102"/>
    </row>
    <row r="661" spans="1:14">
      <c r="A661" s="97" t="str">
        <f t="shared" si="67"/>
        <v/>
      </c>
      <c r="B661" s="98" t="str">
        <f t="shared" si="68"/>
        <v/>
      </c>
      <c r="C661" s="99"/>
      <c r="D661" s="137"/>
      <c r="E661" s="100"/>
      <c r="F661" s="57"/>
      <c r="G661" s="58">
        <f t="shared" si="69"/>
        <v>0</v>
      </c>
      <c r="H661" s="58">
        <f>IF(E661="",0,IFERROR(VLOOKUP(E661,档案费管理台账!$D$4:$H$1000,5,0),0))</f>
        <v>0</v>
      </c>
      <c r="I661" s="57"/>
      <c r="J661" s="57"/>
      <c r="K661" s="57"/>
      <c r="L661" s="57"/>
      <c r="M661" s="58" t="str">
        <f t="shared" si="70"/>
        <v/>
      </c>
      <c r="N661" s="102"/>
    </row>
    <row r="662" spans="1:14">
      <c r="A662" s="97" t="str">
        <f t="shared" si="67"/>
        <v/>
      </c>
      <c r="B662" s="98" t="str">
        <f t="shared" si="68"/>
        <v/>
      </c>
      <c r="C662" s="99"/>
      <c r="D662" s="137"/>
      <c r="E662" s="100"/>
      <c r="F662" s="57"/>
      <c r="G662" s="58">
        <f t="shared" si="69"/>
        <v>0</v>
      </c>
      <c r="H662" s="58">
        <f>IF(E662="",0,IFERROR(VLOOKUP(E662,档案费管理台账!$D$4:$H$1000,5,0),0))</f>
        <v>0</v>
      </c>
      <c r="I662" s="57"/>
      <c r="J662" s="57"/>
      <c r="K662" s="57"/>
      <c r="L662" s="57"/>
      <c r="M662" s="58" t="str">
        <f t="shared" si="70"/>
        <v/>
      </c>
      <c r="N662" s="102"/>
    </row>
    <row r="663" spans="1:14">
      <c r="A663" s="97" t="str">
        <f t="shared" si="67"/>
        <v/>
      </c>
      <c r="B663" s="98" t="str">
        <f t="shared" si="68"/>
        <v/>
      </c>
      <c r="C663" s="99"/>
      <c r="D663" s="137"/>
      <c r="E663" s="100"/>
      <c r="F663" s="57"/>
      <c r="G663" s="58">
        <f t="shared" si="69"/>
        <v>0</v>
      </c>
      <c r="H663" s="58">
        <f>IF(E663="",0,IFERROR(VLOOKUP(E663,档案费管理台账!$D$4:$H$1000,5,0),0))</f>
        <v>0</v>
      </c>
      <c r="I663" s="57"/>
      <c r="J663" s="57"/>
      <c r="K663" s="57"/>
      <c r="L663" s="57"/>
      <c r="M663" s="58" t="str">
        <f t="shared" si="70"/>
        <v/>
      </c>
      <c r="N663" s="102"/>
    </row>
    <row r="664" spans="1:14">
      <c r="A664" s="97" t="str">
        <f t="shared" si="67"/>
        <v/>
      </c>
      <c r="B664" s="98" t="str">
        <f t="shared" si="68"/>
        <v/>
      </c>
      <c r="C664" s="99"/>
      <c r="D664" s="137"/>
      <c r="E664" s="100"/>
      <c r="F664" s="57"/>
      <c r="G664" s="58">
        <f t="shared" si="69"/>
        <v>0</v>
      </c>
      <c r="H664" s="58">
        <f>IF(E664="",0,IFERROR(VLOOKUP(E664,档案费管理台账!$D$4:$H$1000,5,0),0))</f>
        <v>0</v>
      </c>
      <c r="I664" s="57"/>
      <c r="J664" s="57"/>
      <c r="K664" s="57"/>
      <c r="L664" s="57"/>
      <c r="M664" s="58" t="str">
        <f t="shared" si="70"/>
        <v/>
      </c>
      <c r="N664" s="102"/>
    </row>
    <row r="665" spans="1:14">
      <c r="A665" s="97" t="str">
        <f t="shared" si="67"/>
        <v/>
      </c>
      <c r="B665" s="98" t="str">
        <f t="shared" si="68"/>
        <v/>
      </c>
      <c r="C665" s="99"/>
      <c r="D665" s="137"/>
      <c r="E665" s="100"/>
      <c r="F665" s="57"/>
      <c r="G665" s="58">
        <f t="shared" si="69"/>
        <v>0</v>
      </c>
      <c r="H665" s="58">
        <f>IF(E665="",0,IFERROR(VLOOKUP(E665,档案费管理台账!$D$4:$H$1000,5,0),0))</f>
        <v>0</v>
      </c>
      <c r="I665" s="57"/>
      <c r="J665" s="57"/>
      <c r="K665" s="57"/>
      <c r="L665" s="57"/>
      <c r="M665" s="58" t="str">
        <f t="shared" si="70"/>
        <v/>
      </c>
      <c r="N665" s="102"/>
    </row>
    <row r="666" spans="1:14">
      <c r="A666" s="97" t="str">
        <f t="shared" si="67"/>
        <v/>
      </c>
      <c r="B666" s="98" t="str">
        <f t="shared" si="68"/>
        <v/>
      </c>
      <c r="C666" s="99"/>
      <c r="D666" s="137"/>
      <c r="E666" s="100"/>
      <c r="F666" s="57"/>
      <c r="G666" s="58">
        <f t="shared" si="69"/>
        <v>0</v>
      </c>
      <c r="H666" s="58">
        <f>IF(E666="",0,IFERROR(VLOOKUP(E666,档案费管理台账!$D$4:$H$1000,5,0),0))</f>
        <v>0</v>
      </c>
      <c r="I666" s="57"/>
      <c r="J666" s="57"/>
      <c r="K666" s="57"/>
      <c r="L666" s="57"/>
      <c r="M666" s="58" t="str">
        <f t="shared" si="70"/>
        <v/>
      </c>
      <c r="N666" s="102"/>
    </row>
    <row r="667" spans="1:14">
      <c r="A667" s="97" t="str">
        <f t="shared" si="67"/>
        <v/>
      </c>
      <c r="B667" s="98" t="str">
        <f t="shared" si="68"/>
        <v/>
      </c>
      <c r="C667" s="99"/>
      <c r="D667" s="137"/>
      <c r="E667" s="100"/>
      <c r="F667" s="57"/>
      <c r="G667" s="58">
        <f t="shared" si="69"/>
        <v>0</v>
      </c>
      <c r="H667" s="58">
        <f>IF(E667="",0,IFERROR(VLOOKUP(E667,档案费管理台账!$D$4:$H$1000,5,0),0))</f>
        <v>0</v>
      </c>
      <c r="I667" s="57"/>
      <c r="J667" s="57"/>
      <c r="K667" s="57"/>
      <c r="L667" s="57"/>
      <c r="M667" s="58" t="str">
        <f t="shared" si="70"/>
        <v/>
      </c>
      <c r="N667" s="102"/>
    </row>
    <row r="668" spans="1:14">
      <c r="A668" s="97" t="str">
        <f t="shared" si="67"/>
        <v/>
      </c>
      <c r="B668" s="98" t="str">
        <f t="shared" si="68"/>
        <v/>
      </c>
      <c r="C668" s="99"/>
      <c r="D668" s="137"/>
      <c r="E668" s="100"/>
      <c r="F668" s="57"/>
      <c r="G668" s="58">
        <f t="shared" si="69"/>
        <v>0</v>
      </c>
      <c r="H668" s="58">
        <f>IF(E668="",0,IFERROR(VLOOKUP(E668,档案费管理台账!$D$4:$H$1000,5,0),0))</f>
        <v>0</v>
      </c>
      <c r="I668" s="57"/>
      <c r="J668" s="57"/>
      <c r="K668" s="57"/>
      <c r="L668" s="57"/>
      <c r="M668" s="58" t="str">
        <f t="shared" si="70"/>
        <v/>
      </c>
      <c r="N668" s="102"/>
    </row>
    <row r="669" spans="1:14">
      <c r="A669" s="97" t="str">
        <f t="shared" si="67"/>
        <v/>
      </c>
      <c r="B669" s="98" t="str">
        <f t="shared" si="68"/>
        <v/>
      </c>
      <c r="C669" s="99"/>
      <c r="D669" s="137"/>
      <c r="E669" s="100"/>
      <c r="F669" s="57"/>
      <c r="G669" s="58">
        <f t="shared" si="69"/>
        <v>0</v>
      </c>
      <c r="H669" s="58">
        <f>IF(E669="",0,IFERROR(VLOOKUP(E669,档案费管理台账!$D$4:$H$1000,5,0),0))</f>
        <v>0</v>
      </c>
      <c r="I669" s="57"/>
      <c r="J669" s="57"/>
      <c r="K669" s="57"/>
      <c r="L669" s="57"/>
      <c r="M669" s="58" t="str">
        <f t="shared" si="70"/>
        <v/>
      </c>
      <c r="N669" s="102"/>
    </row>
    <row r="670" spans="1:14">
      <c r="A670" s="97" t="str">
        <f t="shared" si="67"/>
        <v/>
      </c>
      <c r="B670" s="98" t="str">
        <f t="shared" si="68"/>
        <v/>
      </c>
      <c r="C670" s="99"/>
      <c r="D670" s="137"/>
      <c r="E670" s="100"/>
      <c r="F670" s="57"/>
      <c r="G670" s="58">
        <f t="shared" si="69"/>
        <v>0</v>
      </c>
      <c r="H670" s="58">
        <f>IF(E670="",0,IFERROR(VLOOKUP(E670,档案费管理台账!$D$4:$H$1000,5,0),0))</f>
        <v>0</v>
      </c>
      <c r="I670" s="57"/>
      <c r="J670" s="57"/>
      <c r="K670" s="57"/>
      <c r="L670" s="57"/>
      <c r="M670" s="58" t="str">
        <f t="shared" si="70"/>
        <v/>
      </c>
      <c r="N670" s="102"/>
    </row>
    <row r="671" spans="1:14">
      <c r="A671" s="97" t="str">
        <f t="shared" si="67"/>
        <v/>
      </c>
      <c r="B671" s="98" t="str">
        <f t="shared" si="68"/>
        <v/>
      </c>
      <c r="C671" s="99"/>
      <c r="D671" s="137"/>
      <c r="E671" s="100"/>
      <c r="F671" s="57"/>
      <c r="G671" s="58">
        <f t="shared" si="69"/>
        <v>0</v>
      </c>
      <c r="H671" s="58">
        <f>IF(E671="",0,IFERROR(VLOOKUP(E671,档案费管理台账!$D$4:$H$1000,5,0),0))</f>
        <v>0</v>
      </c>
      <c r="I671" s="57"/>
      <c r="J671" s="57"/>
      <c r="K671" s="57"/>
      <c r="L671" s="57"/>
      <c r="M671" s="58" t="str">
        <f t="shared" si="70"/>
        <v/>
      </c>
      <c r="N671" s="102"/>
    </row>
    <row r="672" spans="1:14">
      <c r="A672" s="97" t="str">
        <f t="shared" si="67"/>
        <v/>
      </c>
      <c r="B672" s="98" t="str">
        <f t="shared" si="68"/>
        <v/>
      </c>
      <c r="C672" s="99"/>
      <c r="D672" s="137"/>
      <c r="E672" s="100"/>
      <c r="F672" s="57"/>
      <c r="G672" s="58">
        <f t="shared" si="69"/>
        <v>0</v>
      </c>
      <c r="H672" s="58">
        <f>IF(E672="",0,IFERROR(VLOOKUP(E672,档案费管理台账!$D$4:$H$1000,5,0),0))</f>
        <v>0</v>
      </c>
      <c r="I672" s="57"/>
      <c r="J672" s="57"/>
      <c r="K672" s="57"/>
      <c r="L672" s="57"/>
      <c r="M672" s="58" t="str">
        <f t="shared" si="70"/>
        <v/>
      </c>
      <c r="N672" s="102"/>
    </row>
    <row r="673" spans="1:14">
      <c r="A673" s="97" t="str">
        <f t="shared" si="67"/>
        <v/>
      </c>
      <c r="B673" s="98" t="str">
        <f t="shared" si="68"/>
        <v/>
      </c>
      <c r="C673" s="99"/>
      <c r="D673" s="137"/>
      <c r="E673" s="100"/>
      <c r="F673" s="57"/>
      <c r="G673" s="58">
        <f t="shared" si="69"/>
        <v>0</v>
      </c>
      <c r="H673" s="58">
        <f>IF(E673="",0,IFERROR(VLOOKUP(E673,档案费管理台账!$D$4:$H$1000,5,0),0))</f>
        <v>0</v>
      </c>
      <c r="I673" s="57"/>
      <c r="J673" s="57"/>
      <c r="K673" s="57"/>
      <c r="L673" s="57"/>
      <c r="M673" s="58" t="str">
        <f t="shared" si="70"/>
        <v/>
      </c>
      <c r="N673" s="102"/>
    </row>
    <row r="674" spans="1:14">
      <c r="A674" s="97" t="str">
        <f t="shared" si="67"/>
        <v/>
      </c>
      <c r="B674" s="98" t="str">
        <f t="shared" si="68"/>
        <v/>
      </c>
      <c r="C674" s="99"/>
      <c r="D674" s="137"/>
      <c r="E674" s="100"/>
      <c r="F674" s="57"/>
      <c r="G674" s="58">
        <f t="shared" si="69"/>
        <v>0</v>
      </c>
      <c r="H674" s="58">
        <f>IF(E674="",0,IFERROR(VLOOKUP(E674,档案费管理台账!$D$4:$H$1000,5,0),0))</f>
        <v>0</v>
      </c>
      <c r="I674" s="57"/>
      <c r="J674" s="57"/>
      <c r="K674" s="57"/>
      <c r="L674" s="57"/>
      <c r="M674" s="58" t="str">
        <f t="shared" si="70"/>
        <v/>
      </c>
      <c r="N674" s="102"/>
    </row>
    <row r="675" spans="1:14">
      <c r="A675" s="97" t="str">
        <f t="shared" si="67"/>
        <v/>
      </c>
      <c r="B675" s="98" t="str">
        <f t="shared" si="68"/>
        <v/>
      </c>
      <c r="C675" s="99"/>
      <c r="D675" s="137"/>
      <c r="E675" s="100"/>
      <c r="F675" s="57"/>
      <c r="G675" s="58">
        <f t="shared" si="69"/>
        <v>0</v>
      </c>
      <c r="H675" s="58">
        <f>IF(E675="",0,IFERROR(VLOOKUP(E675,档案费管理台账!$D$4:$H$1000,5,0),0))</f>
        <v>0</v>
      </c>
      <c r="I675" s="57"/>
      <c r="J675" s="57"/>
      <c r="K675" s="57"/>
      <c r="L675" s="57"/>
      <c r="M675" s="58" t="str">
        <f t="shared" si="70"/>
        <v/>
      </c>
      <c r="N675" s="102"/>
    </row>
    <row r="676" spans="1:14">
      <c r="A676" s="97" t="str">
        <f t="shared" si="67"/>
        <v/>
      </c>
      <c r="B676" s="98" t="str">
        <f t="shared" si="68"/>
        <v/>
      </c>
      <c r="C676" s="99"/>
      <c r="D676" s="137"/>
      <c r="E676" s="100"/>
      <c r="F676" s="57"/>
      <c r="G676" s="58">
        <f t="shared" si="69"/>
        <v>0</v>
      </c>
      <c r="H676" s="58">
        <f>IF(E676="",0,IFERROR(VLOOKUP(E676,档案费管理台账!$D$4:$H$1000,5,0),0))</f>
        <v>0</v>
      </c>
      <c r="I676" s="57"/>
      <c r="J676" s="57"/>
      <c r="K676" s="57"/>
      <c r="L676" s="57"/>
      <c r="M676" s="58" t="str">
        <f t="shared" si="70"/>
        <v/>
      </c>
      <c r="N676" s="102"/>
    </row>
    <row r="677" spans="1:14">
      <c r="A677" s="97" t="str">
        <f t="shared" si="67"/>
        <v/>
      </c>
      <c r="B677" s="98" t="str">
        <f t="shared" si="68"/>
        <v/>
      </c>
      <c r="C677" s="99"/>
      <c r="D677" s="137"/>
      <c r="E677" s="100"/>
      <c r="F677" s="57"/>
      <c r="G677" s="58">
        <f t="shared" si="69"/>
        <v>0</v>
      </c>
      <c r="H677" s="58">
        <f>IF(E677="",0,IFERROR(VLOOKUP(E677,档案费管理台账!$D$4:$H$1000,5,0),0))</f>
        <v>0</v>
      </c>
      <c r="I677" s="57"/>
      <c r="J677" s="57"/>
      <c r="K677" s="57"/>
      <c r="L677" s="57"/>
      <c r="M677" s="58" t="str">
        <f t="shared" si="70"/>
        <v/>
      </c>
      <c r="N677" s="102"/>
    </row>
    <row r="678" spans="1:14">
      <c r="A678" s="97" t="str">
        <f t="shared" si="67"/>
        <v/>
      </c>
      <c r="B678" s="98" t="str">
        <f t="shared" si="68"/>
        <v/>
      </c>
      <c r="C678" s="99"/>
      <c r="D678" s="137"/>
      <c r="E678" s="100"/>
      <c r="F678" s="57"/>
      <c r="G678" s="58">
        <f t="shared" si="69"/>
        <v>0</v>
      </c>
      <c r="H678" s="58">
        <f>IF(E678="",0,IFERROR(VLOOKUP(E678,档案费管理台账!$D$4:$H$1000,5,0),0))</f>
        <v>0</v>
      </c>
      <c r="I678" s="57"/>
      <c r="J678" s="57"/>
      <c r="K678" s="57"/>
      <c r="L678" s="57"/>
      <c r="M678" s="58" t="str">
        <f t="shared" si="70"/>
        <v/>
      </c>
      <c r="N678" s="102"/>
    </row>
    <row r="679" spans="1:14">
      <c r="A679" s="97" t="str">
        <f t="shared" si="67"/>
        <v/>
      </c>
      <c r="B679" s="98" t="str">
        <f t="shared" si="68"/>
        <v/>
      </c>
      <c r="C679" s="99"/>
      <c r="D679" s="137"/>
      <c r="E679" s="100"/>
      <c r="F679" s="57"/>
      <c r="G679" s="58">
        <f t="shared" si="69"/>
        <v>0</v>
      </c>
      <c r="H679" s="58">
        <f>IF(E679="",0,IFERROR(VLOOKUP(E679,档案费管理台账!$D$4:$H$1000,5,0),0))</f>
        <v>0</v>
      </c>
      <c r="I679" s="57"/>
      <c r="J679" s="57"/>
      <c r="K679" s="57"/>
      <c r="L679" s="57"/>
      <c r="M679" s="58" t="str">
        <f t="shared" si="70"/>
        <v/>
      </c>
      <c r="N679" s="102"/>
    </row>
    <row r="680" spans="1:14">
      <c r="A680" s="97" t="str">
        <f t="shared" si="67"/>
        <v/>
      </c>
      <c r="B680" s="98" t="str">
        <f t="shared" si="68"/>
        <v/>
      </c>
      <c r="C680" s="99"/>
      <c r="D680" s="137"/>
      <c r="E680" s="100"/>
      <c r="F680" s="57"/>
      <c r="G680" s="58">
        <f t="shared" si="69"/>
        <v>0</v>
      </c>
      <c r="H680" s="58">
        <f>IF(E680="",0,IFERROR(VLOOKUP(E680,档案费管理台账!$D$4:$H$1000,5,0),0))</f>
        <v>0</v>
      </c>
      <c r="I680" s="57"/>
      <c r="J680" s="57"/>
      <c r="K680" s="57"/>
      <c r="L680" s="57"/>
      <c r="M680" s="58" t="str">
        <f t="shared" si="70"/>
        <v/>
      </c>
      <c r="N680" s="102"/>
    </row>
    <row r="681" spans="1:14">
      <c r="A681" s="97" t="str">
        <f t="shared" si="67"/>
        <v/>
      </c>
      <c r="B681" s="98" t="str">
        <f t="shared" si="68"/>
        <v/>
      </c>
      <c r="C681" s="99"/>
      <c r="D681" s="137"/>
      <c r="E681" s="100"/>
      <c r="F681" s="57"/>
      <c r="G681" s="58">
        <f t="shared" si="69"/>
        <v>0</v>
      </c>
      <c r="H681" s="58">
        <f>IF(E681="",0,IFERROR(VLOOKUP(E681,档案费管理台账!$D$4:$H$1000,5,0),0))</f>
        <v>0</v>
      </c>
      <c r="I681" s="57"/>
      <c r="J681" s="57"/>
      <c r="K681" s="57"/>
      <c r="L681" s="57"/>
      <c r="M681" s="58" t="str">
        <f t="shared" si="70"/>
        <v/>
      </c>
      <c r="N681" s="102"/>
    </row>
    <row r="682" spans="1:14">
      <c r="A682" s="97" t="str">
        <f t="shared" si="67"/>
        <v/>
      </c>
      <c r="B682" s="98" t="str">
        <f t="shared" si="68"/>
        <v/>
      </c>
      <c r="C682" s="99"/>
      <c r="D682" s="137"/>
      <c r="E682" s="100"/>
      <c r="F682" s="57"/>
      <c r="G682" s="58">
        <f t="shared" si="69"/>
        <v>0</v>
      </c>
      <c r="H682" s="58">
        <f>IF(E682="",0,IFERROR(VLOOKUP(E682,档案费管理台账!$D$4:$H$1000,5,0),0))</f>
        <v>0</v>
      </c>
      <c r="I682" s="57"/>
      <c r="J682" s="57"/>
      <c r="K682" s="57"/>
      <c r="L682" s="57"/>
      <c r="M682" s="58" t="str">
        <f t="shared" si="70"/>
        <v/>
      </c>
      <c r="N682" s="102"/>
    </row>
    <row r="683" spans="1:14">
      <c r="A683" s="97" t="str">
        <f t="shared" si="67"/>
        <v/>
      </c>
      <c r="B683" s="98" t="str">
        <f t="shared" si="68"/>
        <v/>
      </c>
      <c r="C683" s="99"/>
      <c r="D683" s="137"/>
      <c r="E683" s="100"/>
      <c r="F683" s="57"/>
      <c r="G683" s="58">
        <f t="shared" si="69"/>
        <v>0</v>
      </c>
      <c r="H683" s="58">
        <f>IF(E683="",0,IFERROR(VLOOKUP(E683,档案费管理台账!$D$4:$H$1000,5,0),0))</f>
        <v>0</v>
      </c>
      <c r="I683" s="57"/>
      <c r="J683" s="57"/>
      <c r="K683" s="57"/>
      <c r="L683" s="57"/>
      <c r="M683" s="58" t="str">
        <f t="shared" si="70"/>
        <v/>
      </c>
      <c r="N683" s="102"/>
    </row>
    <row r="684" spans="1:14">
      <c r="A684" s="97" t="str">
        <f t="shared" ref="A684:A747" si="71">IF(D684="","",ROW()-42)</f>
        <v/>
      </c>
      <c r="B684" s="98" t="str">
        <f t="shared" ref="B684:B747" si="72">IF(C684="","",MONTH(C684)&amp;"月")</f>
        <v/>
      </c>
      <c r="C684" s="99"/>
      <c r="D684" s="137"/>
      <c r="E684" s="100"/>
      <c r="F684" s="57"/>
      <c r="G684" s="58">
        <f t="shared" si="69"/>
        <v>0</v>
      </c>
      <c r="H684" s="58">
        <f>IF(E684="",0,IFERROR(VLOOKUP(E684,档案费管理台账!$D$4:$H$1000,5,0),0))</f>
        <v>0</v>
      </c>
      <c r="I684" s="57"/>
      <c r="J684" s="57"/>
      <c r="K684" s="57"/>
      <c r="L684" s="57"/>
      <c r="M684" s="58" t="str">
        <f t="shared" si="70"/>
        <v/>
      </c>
      <c r="N684" s="102"/>
    </row>
    <row r="685" spans="1:14">
      <c r="A685" s="97" t="str">
        <f t="shared" si="71"/>
        <v/>
      </c>
      <c r="B685" s="98" t="str">
        <f t="shared" si="72"/>
        <v/>
      </c>
      <c r="C685" s="99"/>
      <c r="D685" s="137"/>
      <c r="E685" s="100"/>
      <c r="F685" s="57"/>
      <c r="G685" s="58">
        <f t="shared" ref="G685:G748" si="73">IF(F685="",0,F685*$K$41)</f>
        <v>0</v>
      </c>
      <c r="H685" s="58">
        <f>IF(E685="",0,IFERROR(VLOOKUP(E685,档案费管理台账!$D$4:$H$1000,5,0),0))</f>
        <v>0</v>
      </c>
      <c r="I685" s="57"/>
      <c r="J685" s="57"/>
      <c r="K685" s="57"/>
      <c r="L685" s="57"/>
      <c r="M685" s="58" t="str">
        <f t="shared" ref="M685:M748" si="74">IF(C685="","",ROUND(M684+G685-I685-J685-K685-L685-H685,2))</f>
        <v/>
      </c>
      <c r="N685" s="102"/>
    </row>
    <row r="686" spans="1:14">
      <c r="A686" s="97" t="str">
        <f t="shared" si="71"/>
        <v/>
      </c>
      <c r="B686" s="98" t="str">
        <f t="shared" si="72"/>
        <v/>
      </c>
      <c r="C686" s="99"/>
      <c r="D686" s="137"/>
      <c r="E686" s="100"/>
      <c r="F686" s="57"/>
      <c r="G686" s="58">
        <f t="shared" si="73"/>
        <v>0</v>
      </c>
      <c r="H686" s="58">
        <f>IF(E686="",0,IFERROR(VLOOKUP(E686,档案费管理台账!$D$4:$H$1000,5,0),0))</f>
        <v>0</v>
      </c>
      <c r="I686" s="57"/>
      <c r="J686" s="57"/>
      <c r="K686" s="57"/>
      <c r="L686" s="57"/>
      <c r="M686" s="58" t="str">
        <f t="shared" si="74"/>
        <v/>
      </c>
      <c r="N686" s="102"/>
    </row>
    <row r="687" spans="1:14">
      <c r="A687" s="97" t="str">
        <f t="shared" si="71"/>
        <v/>
      </c>
      <c r="B687" s="98" t="str">
        <f t="shared" si="72"/>
        <v/>
      </c>
      <c r="C687" s="99"/>
      <c r="D687" s="137"/>
      <c r="E687" s="100"/>
      <c r="F687" s="57"/>
      <c r="G687" s="58">
        <f t="shared" si="73"/>
        <v>0</v>
      </c>
      <c r="H687" s="58">
        <f>IF(E687="",0,IFERROR(VLOOKUP(E687,档案费管理台账!$D$4:$H$1000,5,0),0))</f>
        <v>0</v>
      </c>
      <c r="I687" s="57"/>
      <c r="J687" s="57"/>
      <c r="K687" s="57"/>
      <c r="L687" s="57"/>
      <c r="M687" s="58" t="str">
        <f t="shared" si="74"/>
        <v/>
      </c>
      <c r="N687" s="102"/>
    </row>
    <row r="688" spans="1:14">
      <c r="A688" s="97" t="str">
        <f t="shared" si="71"/>
        <v/>
      </c>
      <c r="B688" s="98" t="str">
        <f t="shared" si="72"/>
        <v/>
      </c>
      <c r="C688" s="99"/>
      <c r="D688" s="137"/>
      <c r="E688" s="100"/>
      <c r="F688" s="57"/>
      <c r="G688" s="58">
        <f t="shared" si="73"/>
        <v>0</v>
      </c>
      <c r="H688" s="58">
        <f>IF(E688="",0,IFERROR(VLOOKUP(E688,档案费管理台账!$D$4:$H$1000,5,0),0))</f>
        <v>0</v>
      </c>
      <c r="I688" s="57"/>
      <c r="J688" s="57"/>
      <c r="K688" s="57"/>
      <c r="L688" s="57"/>
      <c r="M688" s="58" t="str">
        <f t="shared" si="74"/>
        <v/>
      </c>
      <c r="N688" s="102"/>
    </row>
    <row r="689" spans="1:14">
      <c r="A689" s="97" t="str">
        <f t="shared" si="71"/>
        <v/>
      </c>
      <c r="B689" s="98" t="str">
        <f t="shared" si="72"/>
        <v/>
      </c>
      <c r="C689" s="99"/>
      <c r="D689" s="137"/>
      <c r="E689" s="100"/>
      <c r="F689" s="57"/>
      <c r="G689" s="58">
        <f t="shared" si="73"/>
        <v>0</v>
      </c>
      <c r="H689" s="58">
        <f>IF(E689="",0,IFERROR(VLOOKUP(E689,档案费管理台账!$D$4:$H$1000,5,0),0))</f>
        <v>0</v>
      </c>
      <c r="I689" s="57"/>
      <c r="J689" s="57"/>
      <c r="K689" s="57"/>
      <c r="L689" s="57"/>
      <c r="M689" s="58" t="str">
        <f t="shared" si="74"/>
        <v/>
      </c>
      <c r="N689" s="102"/>
    </row>
    <row r="690" spans="1:14">
      <c r="A690" s="97" t="str">
        <f t="shared" si="71"/>
        <v/>
      </c>
      <c r="B690" s="98" t="str">
        <f t="shared" si="72"/>
        <v/>
      </c>
      <c r="C690" s="99"/>
      <c r="D690" s="137"/>
      <c r="E690" s="100"/>
      <c r="F690" s="57"/>
      <c r="G690" s="58">
        <f t="shared" si="73"/>
        <v>0</v>
      </c>
      <c r="H690" s="58">
        <f>IF(E690="",0,IFERROR(VLOOKUP(E690,档案费管理台账!$D$4:$H$1000,5,0),0))</f>
        <v>0</v>
      </c>
      <c r="I690" s="57"/>
      <c r="J690" s="57"/>
      <c r="K690" s="57"/>
      <c r="L690" s="57"/>
      <c r="M690" s="58" t="str">
        <f t="shared" si="74"/>
        <v/>
      </c>
      <c r="N690" s="102"/>
    </row>
    <row r="691" spans="1:14">
      <c r="A691" s="97" t="str">
        <f t="shared" si="71"/>
        <v/>
      </c>
      <c r="B691" s="98" t="str">
        <f t="shared" si="72"/>
        <v/>
      </c>
      <c r="C691" s="99"/>
      <c r="D691" s="137"/>
      <c r="E691" s="100"/>
      <c r="F691" s="57"/>
      <c r="G691" s="58">
        <f t="shared" si="73"/>
        <v>0</v>
      </c>
      <c r="H691" s="58">
        <f>IF(E691="",0,IFERROR(VLOOKUP(E691,档案费管理台账!$D$4:$H$1000,5,0),0))</f>
        <v>0</v>
      </c>
      <c r="I691" s="57"/>
      <c r="J691" s="57"/>
      <c r="K691" s="57"/>
      <c r="L691" s="57"/>
      <c r="M691" s="58" t="str">
        <f t="shared" si="74"/>
        <v/>
      </c>
      <c r="N691" s="102"/>
    </row>
    <row r="692" spans="1:14">
      <c r="A692" s="97" t="str">
        <f t="shared" si="71"/>
        <v/>
      </c>
      <c r="B692" s="98" t="str">
        <f t="shared" si="72"/>
        <v/>
      </c>
      <c r="C692" s="99"/>
      <c r="D692" s="137"/>
      <c r="E692" s="100"/>
      <c r="F692" s="57"/>
      <c r="G692" s="58">
        <f t="shared" si="73"/>
        <v>0</v>
      </c>
      <c r="H692" s="58">
        <f>IF(E692="",0,IFERROR(VLOOKUP(E692,档案费管理台账!$D$4:$H$1000,5,0),0))</f>
        <v>0</v>
      </c>
      <c r="I692" s="57"/>
      <c r="J692" s="57"/>
      <c r="K692" s="57"/>
      <c r="L692" s="57"/>
      <c r="M692" s="58" t="str">
        <f t="shared" si="74"/>
        <v/>
      </c>
      <c r="N692" s="102"/>
    </row>
    <row r="693" spans="1:14">
      <c r="A693" s="97" t="str">
        <f t="shared" si="71"/>
        <v/>
      </c>
      <c r="B693" s="98" t="str">
        <f t="shared" si="72"/>
        <v/>
      </c>
      <c r="C693" s="99"/>
      <c r="D693" s="137"/>
      <c r="E693" s="100"/>
      <c r="F693" s="57"/>
      <c r="G693" s="58">
        <f t="shared" si="73"/>
        <v>0</v>
      </c>
      <c r="H693" s="58">
        <f>IF(E693="",0,IFERROR(VLOOKUP(E693,档案费管理台账!$D$4:$H$1000,5,0),0))</f>
        <v>0</v>
      </c>
      <c r="I693" s="57"/>
      <c r="J693" s="57"/>
      <c r="K693" s="57"/>
      <c r="L693" s="57"/>
      <c r="M693" s="58" t="str">
        <f t="shared" si="74"/>
        <v/>
      </c>
      <c r="N693" s="102"/>
    </row>
    <row r="694" spans="1:14">
      <c r="A694" s="97" t="str">
        <f t="shared" si="71"/>
        <v/>
      </c>
      <c r="B694" s="98" t="str">
        <f t="shared" si="72"/>
        <v/>
      </c>
      <c r="C694" s="99"/>
      <c r="D694" s="137"/>
      <c r="E694" s="100"/>
      <c r="F694" s="57"/>
      <c r="G694" s="58">
        <f t="shared" si="73"/>
        <v>0</v>
      </c>
      <c r="H694" s="58">
        <f>IF(E694="",0,IFERROR(VLOOKUP(E694,档案费管理台账!$D$4:$H$1000,5,0),0))</f>
        <v>0</v>
      </c>
      <c r="I694" s="57"/>
      <c r="J694" s="57"/>
      <c r="K694" s="57"/>
      <c r="L694" s="57"/>
      <c r="M694" s="58" t="str">
        <f t="shared" si="74"/>
        <v/>
      </c>
      <c r="N694" s="102"/>
    </row>
    <row r="695" spans="1:14">
      <c r="A695" s="97" t="str">
        <f t="shared" si="71"/>
        <v/>
      </c>
      <c r="B695" s="98" t="str">
        <f t="shared" si="72"/>
        <v/>
      </c>
      <c r="C695" s="99"/>
      <c r="D695" s="137"/>
      <c r="E695" s="100"/>
      <c r="F695" s="57"/>
      <c r="G695" s="58">
        <f t="shared" si="73"/>
        <v>0</v>
      </c>
      <c r="H695" s="58">
        <f>IF(E695="",0,IFERROR(VLOOKUP(E695,档案费管理台账!$D$4:$H$1000,5,0),0))</f>
        <v>0</v>
      </c>
      <c r="I695" s="57"/>
      <c r="J695" s="57"/>
      <c r="K695" s="57"/>
      <c r="L695" s="57"/>
      <c r="M695" s="58" t="str">
        <f t="shared" si="74"/>
        <v/>
      </c>
      <c r="N695" s="102"/>
    </row>
    <row r="696" spans="1:14">
      <c r="A696" s="97" t="str">
        <f t="shared" si="71"/>
        <v/>
      </c>
      <c r="B696" s="98" t="str">
        <f t="shared" si="72"/>
        <v/>
      </c>
      <c r="C696" s="99"/>
      <c r="D696" s="137"/>
      <c r="E696" s="100"/>
      <c r="F696" s="57"/>
      <c r="G696" s="58">
        <f t="shared" si="73"/>
        <v>0</v>
      </c>
      <c r="H696" s="58">
        <f>IF(E696="",0,IFERROR(VLOOKUP(E696,档案费管理台账!$D$4:$H$1000,5,0),0))</f>
        <v>0</v>
      </c>
      <c r="I696" s="57"/>
      <c r="J696" s="57"/>
      <c r="K696" s="57"/>
      <c r="L696" s="57"/>
      <c r="M696" s="58" t="str">
        <f t="shared" si="74"/>
        <v/>
      </c>
      <c r="N696" s="102"/>
    </row>
    <row r="697" spans="1:14">
      <c r="A697" s="97" t="str">
        <f t="shared" si="71"/>
        <v/>
      </c>
      <c r="B697" s="98" t="str">
        <f t="shared" si="72"/>
        <v/>
      </c>
      <c r="C697" s="99"/>
      <c r="D697" s="137"/>
      <c r="E697" s="100"/>
      <c r="F697" s="57"/>
      <c r="G697" s="58">
        <f t="shared" si="73"/>
        <v>0</v>
      </c>
      <c r="H697" s="58">
        <f>IF(E697="",0,IFERROR(VLOOKUP(E697,档案费管理台账!$D$4:$H$1000,5,0),0))</f>
        <v>0</v>
      </c>
      <c r="I697" s="57"/>
      <c r="J697" s="57"/>
      <c r="K697" s="57"/>
      <c r="L697" s="57"/>
      <c r="M697" s="58" t="str">
        <f t="shared" si="74"/>
        <v/>
      </c>
      <c r="N697" s="102"/>
    </row>
    <row r="698" spans="1:14">
      <c r="A698" s="97" t="str">
        <f t="shared" si="71"/>
        <v/>
      </c>
      <c r="B698" s="98" t="str">
        <f t="shared" si="72"/>
        <v/>
      </c>
      <c r="C698" s="99"/>
      <c r="D698" s="137"/>
      <c r="E698" s="100"/>
      <c r="F698" s="57"/>
      <c r="G698" s="58">
        <f t="shared" si="73"/>
        <v>0</v>
      </c>
      <c r="H698" s="58">
        <f>IF(E698="",0,IFERROR(VLOOKUP(E698,档案费管理台账!$D$4:$H$1000,5,0),0))</f>
        <v>0</v>
      </c>
      <c r="I698" s="57"/>
      <c r="J698" s="57"/>
      <c r="K698" s="57"/>
      <c r="L698" s="57"/>
      <c r="M698" s="58" t="str">
        <f t="shared" si="74"/>
        <v/>
      </c>
      <c r="N698" s="102"/>
    </row>
    <row r="699" spans="1:14">
      <c r="A699" s="97" t="str">
        <f t="shared" si="71"/>
        <v/>
      </c>
      <c r="B699" s="98" t="str">
        <f t="shared" si="72"/>
        <v/>
      </c>
      <c r="C699" s="99"/>
      <c r="D699" s="137"/>
      <c r="E699" s="100"/>
      <c r="F699" s="57"/>
      <c r="G699" s="58">
        <f t="shared" si="73"/>
        <v>0</v>
      </c>
      <c r="H699" s="58">
        <f>IF(E699="",0,IFERROR(VLOOKUP(E699,档案费管理台账!$D$4:$H$1000,5,0),0))</f>
        <v>0</v>
      </c>
      <c r="I699" s="57"/>
      <c r="J699" s="57"/>
      <c r="K699" s="57"/>
      <c r="L699" s="57"/>
      <c r="M699" s="58" t="str">
        <f t="shared" si="74"/>
        <v/>
      </c>
      <c r="N699" s="102"/>
    </row>
    <row r="700" spans="1:14">
      <c r="A700" s="97" t="str">
        <f t="shared" si="71"/>
        <v/>
      </c>
      <c r="B700" s="98" t="str">
        <f t="shared" si="72"/>
        <v/>
      </c>
      <c r="C700" s="99"/>
      <c r="D700" s="137"/>
      <c r="E700" s="100"/>
      <c r="F700" s="57"/>
      <c r="G700" s="58">
        <f t="shared" si="73"/>
        <v>0</v>
      </c>
      <c r="H700" s="58">
        <f>IF(E700="",0,IFERROR(VLOOKUP(E700,档案费管理台账!$D$4:$H$1000,5,0),0))</f>
        <v>0</v>
      </c>
      <c r="I700" s="57"/>
      <c r="J700" s="57"/>
      <c r="K700" s="57"/>
      <c r="L700" s="57"/>
      <c r="M700" s="58" t="str">
        <f t="shared" si="74"/>
        <v/>
      </c>
      <c r="N700" s="102"/>
    </row>
    <row r="701" spans="1:14">
      <c r="A701" s="97" t="str">
        <f t="shared" si="71"/>
        <v/>
      </c>
      <c r="B701" s="98" t="str">
        <f t="shared" si="72"/>
        <v/>
      </c>
      <c r="C701" s="99"/>
      <c r="D701" s="137"/>
      <c r="E701" s="100"/>
      <c r="F701" s="57"/>
      <c r="G701" s="58">
        <f t="shared" si="73"/>
        <v>0</v>
      </c>
      <c r="H701" s="58">
        <f>IF(E701="",0,IFERROR(VLOOKUP(E701,档案费管理台账!$D$4:$H$1000,5,0),0))</f>
        <v>0</v>
      </c>
      <c r="I701" s="57"/>
      <c r="J701" s="57"/>
      <c r="K701" s="57"/>
      <c r="L701" s="57"/>
      <c r="M701" s="58" t="str">
        <f t="shared" si="74"/>
        <v/>
      </c>
      <c r="N701" s="102"/>
    </row>
    <row r="702" spans="1:14">
      <c r="A702" s="97" t="str">
        <f t="shared" si="71"/>
        <v/>
      </c>
      <c r="B702" s="98" t="str">
        <f t="shared" si="72"/>
        <v/>
      </c>
      <c r="C702" s="99"/>
      <c r="D702" s="137"/>
      <c r="E702" s="100"/>
      <c r="F702" s="57"/>
      <c r="G702" s="58">
        <f t="shared" si="73"/>
        <v>0</v>
      </c>
      <c r="H702" s="58">
        <f>IF(E702="",0,IFERROR(VLOOKUP(E702,档案费管理台账!$D$4:$H$1000,5,0),0))</f>
        <v>0</v>
      </c>
      <c r="I702" s="57"/>
      <c r="J702" s="57"/>
      <c r="K702" s="57"/>
      <c r="L702" s="57"/>
      <c r="M702" s="58" t="str">
        <f t="shared" si="74"/>
        <v/>
      </c>
      <c r="N702" s="102"/>
    </row>
    <row r="703" spans="1:14">
      <c r="A703" s="97" t="str">
        <f t="shared" si="71"/>
        <v/>
      </c>
      <c r="B703" s="98" t="str">
        <f t="shared" si="72"/>
        <v/>
      </c>
      <c r="C703" s="99"/>
      <c r="D703" s="137"/>
      <c r="E703" s="100"/>
      <c r="F703" s="57"/>
      <c r="G703" s="58">
        <f t="shared" si="73"/>
        <v>0</v>
      </c>
      <c r="H703" s="58">
        <f>IF(E703="",0,IFERROR(VLOOKUP(E703,档案费管理台账!$D$4:$H$1000,5,0),0))</f>
        <v>0</v>
      </c>
      <c r="I703" s="57"/>
      <c r="J703" s="57"/>
      <c r="K703" s="57"/>
      <c r="L703" s="57"/>
      <c r="M703" s="58" t="str">
        <f t="shared" si="74"/>
        <v/>
      </c>
      <c r="N703" s="102"/>
    </row>
    <row r="704" spans="1:14">
      <c r="A704" s="97" t="str">
        <f t="shared" si="71"/>
        <v/>
      </c>
      <c r="B704" s="98" t="str">
        <f t="shared" si="72"/>
        <v/>
      </c>
      <c r="C704" s="99"/>
      <c r="D704" s="137"/>
      <c r="E704" s="100"/>
      <c r="F704" s="57"/>
      <c r="G704" s="58">
        <f t="shared" si="73"/>
        <v>0</v>
      </c>
      <c r="H704" s="58">
        <f>IF(E704="",0,IFERROR(VLOOKUP(E704,档案费管理台账!$D$4:$H$1000,5,0),0))</f>
        <v>0</v>
      </c>
      <c r="I704" s="57"/>
      <c r="J704" s="57"/>
      <c r="K704" s="57"/>
      <c r="L704" s="57"/>
      <c r="M704" s="58" t="str">
        <f t="shared" si="74"/>
        <v/>
      </c>
      <c r="N704" s="102"/>
    </row>
    <row r="705" spans="1:14">
      <c r="A705" s="97" t="str">
        <f t="shared" si="71"/>
        <v/>
      </c>
      <c r="B705" s="98" t="str">
        <f t="shared" si="72"/>
        <v/>
      </c>
      <c r="C705" s="99"/>
      <c r="D705" s="137"/>
      <c r="E705" s="100"/>
      <c r="F705" s="57"/>
      <c r="G705" s="58">
        <f t="shared" si="73"/>
        <v>0</v>
      </c>
      <c r="H705" s="58">
        <f>IF(E705="",0,IFERROR(VLOOKUP(E705,档案费管理台账!$D$4:$H$1000,5,0),0))</f>
        <v>0</v>
      </c>
      <c r="I705" s="57"/>
      <c r="J705" s="57"/>
      <c r="K705" s="57"/>
      <c r="L705" s="57"/>
      <c r="M705" s="58" t="str">
        <f t="shared" si="74"/>
        <v/>
      </c>
      <c r="N705" s="102"/>
    </row>
    <row r="706" spans="1:14">
      <c r="A706" s="97" t="str">
        <f t="shared" si="71"/>
        <v/>
      </c>
      <c r="B706" s="98" t="str">
        <f t="shared" si="72"/>
        <v/>
      </c>
      <c r="C706" s="99"/>
      <c r="D706" s="137"/>
      <c r="E706" s="100"/>
      <c r="F706" s="57"/>
      <c r="G706" s="58">
        <f t="shared" si="73"/>
        <v>0</v>
      </c>
      <c r="H706" s="58">
        <f>IF(E706="",0,IFERROR(VLOOKUP(E706,档案费管理台账!$D$4:$H$1000,5,0),0))</f>
        <v>0</v>
      </c>
      <c r="I706" s="57"/>
      <c r="J706" s="57"/>
      <c r="K706" s="57"/>
      <c r="L706" s="57"/>
      <c r="M706" s="58" t="str">
        <f t="shared" si="74"/>
        <v/>
      </c>
      <c r="N706" s="102"/>
    </row>
    <row r="707" spans="1:14">
      <c r="A707" s="97" t="str">
        <f t="shared" si="71"/>
        <v/>
      </c>
      <c r="B707" s="98" t="str">
        <f t="shared" si="72"/>
        <v/>
      </c>
      <c r="C707" s="99"/>
      <c r="D707" s="137"/>
      <c r="E707" s="100"/>
      <c r="F707" s="57"/>
      <c r="G707" s="58">
        <f t="shared" si="73"/>
        <v>0</v>
      </c>
      <c r="H707" s="58">
        <f>IF(E707="",0,IFERROR(VLOOKUP(E707,档案费管理台账!$D$4:$H$1000,5,0),0))</f>
        <v>0</v>
      </c>
      <c r="I707" s="57"/>
      <c r="J707" s="57"/>
      <c r="K707" s="57"/>
      <c r="L707" s="57"/>
      <c r="M707" s="58" t="str">
        <f t="shared" si="74"/>
        <v/>
      </c>
      <c r="N707" s="102"/>
    </row>
    <row r="708" spans="1:14">
      <c r="A708" s="97" t="str">
        <f t="shared" si="71"/>
        <v/>
      </c>
      <c r="B708" s="98" t="str">
        <f t="shared" si="72"/>
        <v/>
      </c>
      <c r="C708" s="99"/>
      <c r="D708" s="137"/>
      <c r="E708" s="100"/>
      <c r="F708" s="57"/>
      <c r="G708" s="58">
        <f t="shared" si="73"/>
        <v>0</v>
      </c>
      <c r="H708" s="58">
        <f>IF(E708="",0,IFERROR(VLOOKUP(E708,档案费管理台账!$D$4:$H$1000,5,0),0))</f>
        <v>0</v>
      </c>
      <c r="I708" s="57"/>
      <c r="J708" s="57"/>
      <c r="K708" s="57"/>
      <c r="L708" s="57"/>
      <c r="M708" s="58" t="str">
        <f t="shared" si="74"/>
        <v/>
      </c>
      <c r="N708" s="102"/>
    </row>
    <row r="709" spans="1:14">
      <c r="A709" s="97" t="str">
        <f t="shared" si="71"/>
        <v/>
      </c>
      <c r="B709" s="98" t="str">
        <f t="shared" si="72"/>
        <v/>
      </c>
      <c r="C709" s="99"/>
      <c r="D709" s="137"/>
      <c r="E709" s="100"/>
      <c r="F709" s="57"/>
      <c r="G709" s="58">
        <f t="shared" si="73"/>
        <v>0</v>
      </c>
      <c r="H709" s="58">
        <f>IF(E709="",0,IFERROR(VLOOKUP(E709,档案费管理台账!$D$4:$H$1000,5,0),0))</f>
        <v>0</v>
      </c>
      <c r="I709" s="57"/>
      <c r="J709" s="57"/>
      <c r="K709" s="57"/>
      <c r="L709" s="57"/>
      <c r="M709" s="58" t="str">
        <f t="shared" si="74"/>
        <v/>
      </c>
      <c r="N709" s="102"/>
    </row>
    <row r="710" spans="1:14">
      <c r="A710" s="97" t="str">
        <f t="shared" si="71"/>
        <v/>
      </c>
      <c r="B710" s="98" t="str">
        <f t="shared" si="72"/>
        <v/>
      </c>
      <c r="C710" s="99"/>
      <c r="D710" s="137"/>
      <c r="E710" s="100"/>
      <c r="F710" s="57"/>
      <c r="G710" s="58">
        <f t="shared" si="73"/>
        <v>0</v>
      </c>
      <c r="H710" s="58">
        <f>IF(E710="",0,IFERROR(VLOOKUP(E710,档案费管理台账!$D$4:$H$1000,5,0),0))</f>
        <v>0</v>
      </c>
      <c r="I710" s="57"/>
      <c r="J710" s="57"/>
      <c r="K710" s="57"/>
      <c r="L710" s="57"/>
      <c r="M710" s="58" t="str">
        <f t="shared" si="74"/>
        <v/>
      </c>
      <c r="N710" s="102"/>
    </row>
    <row r="711" spans="1:14">
      <c r="A711" s="97" t="str">
        <f t="shared" si="71"/>
        <v/>
      </c>
      <c r="B711" s="98" t="str">
        <f t="shared" si="72"/>
        <v/>
      </c>
      <c r="C711" s="99"/>
      <c r="D711" s="137"/>
      <c r="E711" s="100"/>
      <c r="F711" s="57"/>
      <c r="G711" s="58">
        <f t="shared" si="73"/>
        <v>0</v>
      </c>
      <c r="H711" s="58">
        <f>IF(E711="",0,IFERROR(VLOOKUP(E711,档案费管理台账!$D$4:$H$1000,5,0),0))</f>
        <v>0</v>
      </c>
      <c r="I711" s="57"/>
      <c r="J711" s="57"/>
      <c r="K711" s="57"/>
      <c r="L711" s="57"/>
      <c r="M711" s="58" t="str">
        <f t="shared" si="74"/>
        <v/>
      </c>
      <c r="N711" s="102"/>
    </row>
    <row r="712" spans="1:14">
      <c r="A712" s="97" t="str">
        <f t="shared" si="71"/>
        <v/>
      </c>
      <c r="B712" s="98" t="str">
        <f t="shared" si="72"/>
        <v/>
      </c>
      <c r="C712" s="99"/>
      <c r="D712" s="137"/>
      <c r="E712" s="100"/>
      <c r="F712" s="57"/>
      <c r="G712" s="58">
        <f t="shared" si="73"/>
        <v>0</v>
      </c>
      <c r="H712" s="58">
        <f>IF(E712="",0,IFERROR(VLOOKUP(E712,档案费管理台账!$D$4:$H$1000,5,0),0))</f>
        <v>0</v>
      </c>
      <c r="I712" s="57"/>
      <c r="J712" s="57"/>
      <c r="K712" s="57"/>
      <c r="L712" s="57"/>
      <c r="M712" s="58" t="str">
        <f t="shared" si="74"/>
        <v/>
      </c>
      <c r="N712" s="102"/>
    </row>
    <row r="713" spans="1:14">
      <c r="A713" s="97" t="str">
        <f t="shared" si="71"/>
        <v/>
      </c>
      <c r="B713" s="98" t="str">
        <f t="shared" si="72"/>
        <v/>
      </c>
      <c r="C713" s="99"/>
      <c r="D713" s="137"/>
      <c r="E713" s="100"/>
      <c r="F713" s="57"/>
      <c r="G713" s="58">
        <f t="shared" si="73"/>
        <v>0</v>
      </c>
      <c r="H713" s="58">
        <f>IF(E713="",0,IFERROR(VLOOKUP(E713,档案费管理台账!$D$4:$H$1000,5,0),0))</f>
        <v>0</v>
      </c>
      <c r="I713" s="57"/>
      <c r="J713" s="57"/>
      <c r="K713" s="57"/>
      <c r="L713" s="57"/>
      <c r="M713" s="58" t="str">
        <f t="shared" si="74"/>
        <v/>
      </c>
      <c r="N713" s="102"/>
    </row>
    <row r="714" spans="1:14">
      <c r="A714" s="97" t="str">
        <f t="shared" si="71"/>
        <v/>
      </c>
      <c r="B714" s="98" t="str">
        <f t="shared" si="72"/>
        <v/>
      </c>
      <c r="C714" s="99"/>
      <c r="D714" s="137"/>
      <c r="E714" s="100"/>
      <c r="F714" s="57"/>
      <c r="G714" s="58">
        <f t="shared" si="73"/>
        <v>0</v>
      </c>
      <c r="H714" s="58">
        <f>IF(E714="",0,IFERROR(VLOOKUP(E714,档案费管理台账!$D$4:$H$1000,5,0),0))</f>
        <v>0</v>
      </c>
      <c r="I714" s="57"/>
      <c r="J714" s="57"/>
      <c r="K714" s="57"/>
      <c r="L714" s="57"/>
      <c r="M714" s="58" t="str">
        <f t="shared" si="74"/>
        <v/>
      </c>
      <c r="N714" s="102"/>
    </row>
    <row r="715" spans="1:14">
      <c r="A715" s="97" t="str">
        <f t="shared" si="71"/>
        <v/>
      </c>
      <c r="B715" s="98" t="str">
        <f t="shared" si="72"/>
        <v/>
      </c>
      <c r="C715" s="99"/>
      <c r="D715" s="137"/>
      <c r="E715" s="100"/>
      <c r="F715" s="57"/>
      <c r="G715" s="58">
        <f t="shared" si="73"/>
        <v>0</v>
      </c>
      <c r="H715" s="58">
        <f>IF(E715="",0,IFERROR(VLOOKUP(E715,档案费管理台账!$D$4:$H$1000,5,0),0))</f>
        <v>0</v>
      </c>
      <c r="I715" s="57"/>
      <c r="J715" s="57"/>
      <c r="K715" s="57"/>
      <c r="L715" s="57"/>
      <c r="M715" s="58" t="str">
        <f t="shared" si="74"/>
        <v/>
      </c>
      <c r="N715" s="102"/>
    </row>
    <row r="716" spans="1:14">
      <c r="A716" s="97" t="str">
        <f t="shared" si="71"/>
        <v/>
      </c>
      <c r="B716" s="98" t="str">
        <f t="shared" si="72"/>
        <v/>
      </c>
      <c r="C716" s="99"/>
      <c r="D716" s="137"/>
      <c r="E716" s="100"/>
      <c r="F716" s="57"/>
      <c r="G716" s="58">
        <f t="shared" si="73"/>
        <v>0</v>
      </c>
      <c r="H716" s="58">
        <f>IF(E716="",0,IFERROR(VLOOKUP(E716,档案费管理台账!$D$4:$H$1000,5,0),0))</f>
        <v>0</v>
      </c>
      <c r="I716" s="57"/>
      <c r="J716" s="57"/>
      <c r="K716" s="57"/>
      <c r="L716" s="57"/>
      <c r="M716" s="58" t="str">
        <f t="shared" si="74"/>
        <v/>
      </c>
      <c r="N716" s="102"/>
    </row>
    <row r="717" spans="1:14">
      <c r="A717" s="97" t="str">
        <f t="shared" si="71"/>
        <v/>
      </c>
      <c r="B717" s="98" t="str">
        <f t="shared" si="72"/>
        <v/>
      </c>
      <c r="C717" s="99"/>
      <c r="D717" s="137"/>
      <c r="E717" s="100"/>
      <c r="F717" s="57"/>
      <c r="G717" s="58">
        <f t="shared" si="73"/>
        <v>0</v>
      </c>
      <c r="H717" s="58">
        <f>IF(E717="",0,IFERROR(VLOOKUP(E717,档案费管理台账!$D$4:$H$1000,5,0),0))</f>
        <v>0</v>
      </c>
      <c r="I717" s="57"/>
      <c r="J717" s="57"/>
      <c r="K717" s="57"/>
      <c r="L717" s="57"/>
      <c r="M717" s="58" t="str">
        <f t="shared" si="74"/>
        <v/>
      </c>
      <c r="N717" s="102"/>
    </row>
    <row r="718" spans="1:14">
      <c r="A718" s="97" t="str">
        <f t="shared" si="71"/>
        <v/>
      </c>
      <c r="B718" s="98" t="str">
        <f t="shared" si="72"/>
        <v/>
      </c>
      <c r="C718" s="99"/>
      <c r="D718" s="137"/>
      <c r="E718" s="100"/>
      <c r="F718" s="57"/>
      <c r="G718" s="58">
        <f t="shared" si="73"/>
        <v>0</v>
      </c>
      <c r="H718" s="58">
        <f>IF(E718="",0,IFERROR(VLOOKUP(E718,档案费管理台账!$D$4:$H$1000,5,0),0))</f>
        <v>0</v>
      </c>
      <c r="I718" s="57"/>
      <c r="J718" s="57"/>
      <c r="K718" s="57"/>
      <c r="L718" s="57"/>
      <c r="M718" s="58" t="str">
        <f t="shared" si="74"/>
        <v/>
      </c>
      <c r="N718" s="102"/>
    </row>
    <row r="719" spans="1:14">
      <c r="A719" s="97" t="str">
        <f t="shared" si="71"/>
        <v/>
      </c>
      <c r="B719" s="98" t="str">
        <f t="shared" si="72"/>
        <v/>
      </c>
      <c r="C719" s="99"/>
      <c r="D719" s="137"/>
      <c r="E719" s="100"/>
      <c r="F719" s="57"/>
      <c r="G719" s="58">
        <f t="shared" si="73"/>
        <v>0</v>
      </c>
      <c r="H719" s="58">
        <f>IF(E719="",0,IFERROR(VLOOKUP(E719,档案费管理台账!$D$4:$H$1000,5,0),0))</f>
        <v>0</v>
      </c>
      <c r="I719" s="57"/>
      <c r="J719" s="57"/>
      <c r="K719" s="57"/>
      <c r="L719" s="57"/>
      <c r="M719" s="58" t="str">
        <f t="shared" si="74"/>
        <v/>
      </c>
      <c r="N719" s="102"/>
    </row>
    <row r="720" spans="1:14">
      <c r="A720" s="97" t="str">
        <f t="shared" si="71"/>
        <v/>
      </c>
      <c r="B720" s="98" t="str">
        <f t="shared" si="72"/>
        <v/>
      </c>
      <c r="C720" s="99"/>
      <c r="D720" s="137"/>
      <c r="E720" s="100"/>
      <c r="F720" s="57"/>
      <c r="G720" s="58">
        <f t="shared" si="73"/>
        <v>0</v>
      </c>
      <c r="H720" s="58">
        <f>IF(E720="",0,IFERROR(VLOOKUP(E720,档案费管理台账!$D$4:$H$1000,5,0),0))</f>
        <v>0</v>
      </c>
      <c r="I720" s="57"/>
      <c r="J720" s="57"/>
      <c r="K720" s="57"/>
      <c r="L720" s="57"/>
      <c r="M720" s="58" t="str">
        <f t="shared" si="74"/>
        <v/>
      </c>
      <c r="N720" s="102"/>
    </row>
    <row r="721" spans="1:14">
      <c r="A721" s="97" t="str">
        <f t="shared" si="71"/>
        <v/>
      </c>
      <c r="B721" s="98" t="str">
        <f t="shared" si="72"/>
        <v/>
      </c>
      <c r="C721" s="99"/>
      <c r="D721" s="137"/>
      <c r="E721" s="100"/>
      <c r="F721" s="57"/>
      <c r="G721" s="58">
        <f t="shared" si="73"/>
        <v>0</v>
      </c>
      <c r="H721" s="58">
        <f>IF(E721="",0,IFERROR(VLOOKUP(E721,档案费管理台账!$D$4:$H$1000,5,0),0))</f>
        <v>0</v>
      </c>
      <c r="I721" s="57"/>
      <c r="J721" s="57"/>
      <c r="K721" s="57"/>
      <c r="L721" s="57"/>
      <c r="M721" s="58" t="str">
        <f t="shared" si="74"/>
        <v/>
      </c>
      <c r="N721" s="102"/>
    </row>
    <row r="722" spans="1:14">
      <c r="A722" s="97" t="str">
        <f t="shared" si="71"/>
        <v/>
      </c>
      <c r="B722" s="98" t="str">
        <f t="shared" si="72"/>
        <v/>
      </c>
      <c r="C722" s="99"/>
      <c r="D722" s="137"/>
      <c r="E722" s="100"/>
      <c r="F722" s="57"/>
      <c r="G722" s="58">
        <f t="shared" si="73"/>
        <v>0</v>
      </c>
      <c r="H722" s="58">
        <f>IF(E722="",0,IFERROR(VLOOKUP(E722,档案费管理台账!$D$4:$H$1000,5,0),0))</f>
        <v>0</v>
      </c>
      <c r="I722" s="57"/>
      <c r="J722" s="57"/>
      <c r="K722" s="57"/>
      <c r="L722" s="57"/>
      <c r="M722" s="58" t="str">
        <f t="shared" si="74"/>
        <v/>
      </c>
      <c r="N722" s="102"/>
    </row>
    <row r="723" spans="1:14">
      <c r="A723" s="97" t="str">
        <f t="shared" si="71"/>
        <v/>
      </c>
      <c r="B723" s="98" t="str">
        <f t="shared" si="72"/>
        <v/>
      </c>
      <c r="C723" s="99"/>
      <c r="D723" s="137"/>
      <c r="E723" s="100"/>
      <c r="F723" s="57"/>
      <c r="G723" s="58">
        <f t="shared" si="73"/>
        <v>0</v>
      </c>
      <c r="H723" s="58">
        <f>IF(E723="",0,IFERROR(VLOOKUP(E723,档案费管理台账!$D$4:$H$1000,5,0),0))</f>
        <v>0</v>
      </c>
      <c r="I723" s="57"/>
      <c r="J723" s="57"/>
      <c r="K723" s="57"/>
      <c r="L723" s="57"/>
      <c r="M723" s="58" t="str">
        <f t="shared" si="74"/>
        <v/>
      </c>
      <c r="N723" s="102"/>
    </row>
    <row r="724" spans="1:14">
      <c r="A724" s="97" t="str">
        <f t="shared" si="71"/>
        <v/>
      </c>
      <c r="B724" s="98" t="str">
        <f t="shared" si="72"/>
        <v/>
      </c>
      <c r="C724" s="99"/>
      <c r="D724" s="137"/>
      <c r="E724" s="100"/>
      <c r="F724" s="57"/>
      <c r="G724" s="58">
        <f t="shared" si="73"/>
        <v>0</v>
      </c>
      <c r="H724" s="58">
        <f>IF(E724="",0,IFERROR(VLOOKUP(E724,档案费管理台账!$D$4:$H$1000,5,0),0))</f>
        <v>0</v>
      </c>
      <c r="I724" s="57"/>
      <c r="J724" s="57"/>
      <c r="K724" s="57"/>
      <c r="L724" s="57"/>
      <c r="M724" s="58" t="str">
        <f t="shared" si="74"/>
        <v/>
      </c>
      <c r="N724" s="102"/>
    </row>
    <row r="725" spans="1:14">
      <c r="A725" s="97" t="str">
        <f t="shared" si="71"/>
        <v/>
      </c>
      <c r="B725" s="98" t="str">
        <f t="shared" si="72"/>
        <v/>
      </c>
      <c r="C725" s="99"/>
      <c r="D725" s="137"/>
      <c r="E725" s="100"/>
      <c r="F725" s="57"/>
      <c r="G725" s="58">
        <f t="shared" si="73"/>
        <v>0</v>
      </c>
      <c r="H725" s="58">
        <f>IF(E725="",0,IFERROR(VLOOKUP(E725,档案费管理台账!$D$4:$H$1000,5,0),0))</f>
        <v>0</v>
      </c>
      <c r="I725" s="57"/>
      <c r="J725" s="57"/>
      <c r="K725" s="57"/>
      <c r="L725" s="57"/>
      <c r="M725" s="58" t="str">
        <f t="shared" si="74"/>
        <v/>
      </c>
      <c r="N725" s="102"/>
    </row>
    <row r="726" spans="1:14">
      <c r="A726" s="97" t="str">
        <f t="shared" si="71"/>
        <v/>
      </c>
      <c r="B726" s="98" t="str">
        <f t="shared" si="72"/>
        <v/>
      </c>
      <c r="C726" s="99"/>
      <c r="D726" s="137"/>
      <c r="E726" s="100"/>
      <c r="F726" s="57"/>
      <c r="G726" s="58">
        <f t="shared" si="73"/>
        <v>0</v>
      </c>
      <c r="H726" s="58">
        <f>IF(E726="",0,IFERROR(VLOOKUP(E726,档案费管理台账!$D$4:$H$1000,5,0),0))</f>
        <v>0</v>
      </c>
      <c r="I726" s="57"/>
      <c r="J726" s="57"/>
      <c r="K726" s="57"/>
      <c r="L726" s="57"/>
      <c r="M726" s="58" t="str">
        <f t="shared" si="74"/>
        <v/>
      </c>
      <c r="N726" s="102"/>
    </row>
    <row r="727" spans="1:14">
      <c r="A727" s="97" t="str">
        <f t="shared" si="71"/>
        <v/>
      </c>
      <c r="B727" s="98" t="str">
        <f t="shared" si="72"/>
        <v/>
      </c>
      <c r="C727" s="99"/>
      <c r="D727" s="137"/>
      <c r="E727" s="100"/>
      <c r="F727" s="57"/>
      <c r="G727" s="58">
        <f t="shared" si="73"/>
        <v>0</v>
      </c>
      <c r="H727" s="58">
        <f>IF(E727="",0,IFERROR(VLOOKUP(E727,档案费管理台账!$D$4:$H$1000,5,0),0))</f>
        <v>0</v>
      </c>
      <c r="I727" s="57"/>
      <c r="J727" s="57"/>
      <c r="K727" s="57"/>
      <c r="L727" s="57"/>
      <c r="M727" s="58" t="str">
        <f t="shared" si="74"/>
        <v/>
      </c>
      <c r="N727" s="102"/>
    </row>
    <row r="728" spans="1:14">
      <c r="A728" s="97" t="str">
        <f t="shared" si="71"/>
        <v/>
      </c>
      <c r="B728" s="98" t="str">
        <f t="shared" si="72"/>
        <v/>
      </c>
      <c r="C728" s="99"/>
      <c r="D728" s="137"/>
      <c r="E728" s="100"/>
      <c r="F728" s="57"/>
      <c r="G728" s="58">
        <f t="shared" si="73"/>
        <v>0</v>
      </c>
      <c r="H728" s="58">
        <f>IF(E728="",0,IFERROR(VLOOKUP(E728,档案费管理台账!$D$4:$H$1000,5,0),0))</f>
        <v>0</v>
      </c>
      <c r="I728" s="57"/>
      <c r="J728" s="57"/>
      <c r="K728" s="57"/>
      <c r="L728" s="57"/>
      <c r="M728" s="58" t="str">
        <f t="shared" si="74"/>
        <v/>
      </c>
      <c r="N728" s="102"/>
    </row>
    <row r="729" spans="1:14">
      <c r="A729" s="97" t="str">
        <f t="shared" si="71"/>
        <v/>
      </c>
      <c r="B729" s="98" t="str">
        <f t="shared" si="72"/>
        <v/>
      </c>
      <c r="C729" s="99"/>
      <c r="D729" s="137"/>
      <c r="E729" s="100"/>
      <c r="F729" s="57"/>
      <c r="G729" s="58">
        <f t="shared" si="73"/>
        <v>0</v>
      </c>
      <c r="H729" s="58">
        <f>IF(E729="",0,IFERROR(VLOOKUP(E729,档案费管理台账!$D$4:$H$1000,5,0),0))</f>
        <v>0</v>
      </c>
      <c r="I729" s="57"/>
      <c r="J729" s="57"/>
      <c r="K729" s="57"/>
      <c r="L729" s="57"/>
      <c r="M729" s="58" t="str">
        <f t="shared" si="74"/>
        <v/>
      </c>
      <c r="N729" s="102"/>
    </row>
    <row r="730" spans="1:14">
      <c r="A730" s="97" t="str">
        <f t="shared" si="71"/>
        <v/>
      </c>
      <c r="B730" s="98" t="str">
        <f t="shared" si="72"/>
        <v/>
      </c>
      <c r="C730" s="99"/>
      <c r="D730" s="137"/>
      <c r="E730" s="100"/>
      <c r="F730" s="57"/>
      <c r="G730" s="58">
        <f t="shared" si="73"/>
        <v>0</v>
      </c>
      <c r="H730" s="58">
        <f>IF(E730="",0,IFERROR(VLOOKUP(E730,档案费管理台账!$D$4:$H$1000,5,0),0))</f>
        <v>0</v>
      </c>
      <c r="I730" s="57"/>
      <c r="J730" s="57"/>
      <c r="K730" s="57"/>
      <c r="L730" s="57"/>
      <c r="M730" s="58" t="str">
        <f t="shared" si="74"/>
        <v/>
      </c>
      <c r="N730" s="102"/>
    </row>
    <row r="731" spans="1:14">
      <c r="A731" s="97" t="str">
        <f t="shared" si="71"/>
        <v/>
      </c>
      <c r="B731" s="98" t="str">
        <f t="shared" si="72"/>
        <v/>
      </c>
      <c r="C731" s="99"/>
      <c r="D731" s="137"/>
      <c r="E731" s="100"/>
      <c r="F731" s="57"/>
      <c r="G731" s="58">
        <f t="shared" si="73"/>
        <v>0</v>
      </c>
      <c r="H731" s="58">
        <f>IF(E731="",0,IFERROR(VLOOKUP(E731,档案费管理台账!$D$4:$H$1000,5,0),0))</f>
        <v>0</v>
      </c>
      <c r="I731" s="57"/>
      <c r="J731" s="57"/>
      <c r="K731" s="57"/>
      <c r="L731" s="57"/>
      <c r="M731" s="58" t="str">
        <f t="shared" si="74"/>
        <v/>
      </c>
      <c r="N731" s="102"/>
    </row>
    <row r="732" spans="1:14">
      <c r="A732" s="97" t="str">
        <f t="shared" si="71"/>
        <v/>
      </c>
      <c r="B732" s="98" t="str">
        <f t="shared" si="72"/>
        <v/>
      </c>
      <c r="C732" s="99"/>
      <c r="D732" s="137"/>
      <c r="E732" s="100"/>
      <c r="F732" s="57"/>
      <c r="G732" s="58">
        <f t="shared" si="73"/>
        <v>0</v>
      </c>
      <c r="H732" s="58">
        <f>IF(E732="",0,IFERROR(VLOOKUP(E732,档案费管理台账!$D$4:$H$1000,5,0),0))</f>
        <v>0</v>
      </c>
      <c r="I732" s="57"/>
      <c r="J732" s="57"/>
      <c r="K732" s="57"/>
      <c r="L732" s="57"/>
      <c r="M732" s="58" t="str">
        <f t="shared" si="74"/>
        <v/>
      </c>
      <c r="N732" s="102"/>
    </row>
    <row r="733" spans="1:14">
      <c r="A733" s="97" t="str">
        <f t="shared" si="71"/>
        <v/>
      </c>
      <c r="B733" s="98" t="str">
        <f t="shared" si="72"/>
        <v/>
      </c>
      <c r="C733" s="99"/>
      <c r="D733" s="137"/>
      <c r="E733" s="100"/>
      <c r="F733" s="57"/>
      <c r="G733" s="58">
        <f t="shared" si="73"/>
        <v>0</v>
      </c>
      <c r="H733" s="58">
        <f>IF(E733="",0,IFERROR(VLOOKUP(E733,档案费管理台账!$D$4:$H$1000,5,0),0))</f>
        <v>0</v>
      </c>
      <c r="I733" s="57"/>
      <c r="J733" s="57"/>
      <c r="K733" s="57"/>
      <c r="L733" s="57"/>
      <c r="M733" s="58" t="str">
        <f t="shared" si="74"/>
        <v/>
      </c>
      <c r="N733" s="102"/>
    </row>
    <row r="734" spans="1:14">
      <c r="A734" s="97" t="str">
        <f t="shared" si="71"/>
        <v/>
      </c>
      <c r="B734" s="98" t="str">
        <f t="shared" si="72"/>
        <v/>
      </c>
      <c r="C734" s="99"/>
      <c r="D734" s="137"/>
      <c r="E734" s="100"/>
      <c r="F734" s="57"/>
      <c r="G734" s="58">
        <f t="shared" si="73"/>
        <v>0</v>
      </c>
      <c r="H734" s="58">
        <f>IF(E734="",0,IFERROR(VLOOKUP(E734,档案费管理台账!$D$4:$H$1000,5,0),0))</f>
        <v>0</v>
      </c>
      <c r="I734" s="57"/>
      <c r="J734" s="57"/>
      <c r="K734" s="57"/>
      <c r="L734" s="57"/>
      <c r="M734" s="58" t="str">
        <f t="shared" si="74"/>
        <v/>
      </c>
      <c r="N734" s="102"/>
    </row>
    <row r="735" spans="1:14">
      <c r="A735" s="97" t="str">
        <f t="shared" si="71"/>
        <v/>
      </c>
      <c r="B735" s="98" t="str">
        <f t="shared" si="72"/>
        <v/>
      </c>
      <c r="C735" s="99"/>
      <c r="D735" s="137"/>
      <c r="E735" s="100"/>
      <c r="F735" s="57"/>
      <c r="G735" s="58">
        <f t="shared" si="73"/>
        <v>0</v>
      </c>
      <c r="H735" s="58">
        <f>IF(E735="",0,IFERROR(VLOOKUP(E735,档案费管理台账!$D$4:$H$1000,5,0),0))</f>
        <v>0</v>
      </c>
      <c r="I735" s="57"/>
      <c r="J735" s="57"/>
      <c r="K735" s="57"/>
      <c r="L735" s="57"/>
      <c r="M735" s="58" t="str">
        <f t="shared" si="74"/>
        <v/>
      </c>
      <c r="N735" s="102"/>
    </row>
    <row r="736" spans="1:14">
      <c r="A736" s="97" t="str">
        <f t="shared" si="71"/>
        <v/>
      </c>
      <c r="B736" s="98" t="str">
        <f t="shared" si="72"/>
        <v/>
      </c>
      <c r="C736" s="99"/>
      <c r="D736" s="137"/>
      <c r="E736" s="100"/>
      <c r="F736" s="57"/>
      <c r="G736" s="58">
        <f t="shared" si="73"/>
        <v>0</v>
      </c>
      <c r="H736" s="58">
        <f>IF(E736="",0,IFERROR(VLOOKUP(E736,档案费管理台账!$D$4:$H$1000,5,0),0))</f>
        <v>0</v>
      </c>
      <c r="I736" s="57"/>
      <c r="J736" s="57"/>
      <c r="K736" s="57"/>
      <c r="L736" s="57"/>
      <c r="M736" s="58" t="str">
        <f t="shared" si="74"/>
        <v/>
      </c>
      <c r="N736" s="102"/>
    </row>
    <row r="737" spans="1:14">
      <c r="A737" s="97" t="str">
        <f t="shared" si="71"/>
        <v/>
      </c>
      <c r="B737" s="98" t="str">
        <f t="shared" si="72"/>
        <v/>
      </c>
      <c r="C737" s="99"/>
      <c r="D737" s="137"/>
      <c r="E737" s="100"/>
      <c r="F737" s="57"/>
      <c r="G737" s="58">
        <f t="shared" si="73"/>
        <v>0</v>
      </c>
      <c r="H737" s="58">
        <f>IF(E737="",0,IFERROR(VLOOKUP(E737,档案费管理台账!$D$4:$H$1000,5,0),0))</f>
        <v>0</v>
      </c>
      <c r="I737" s="57"/>
      <c r="J737" s="57"/>
      <c r="K737" s="57"/>
      <c r="L737" s="57"/>
      <c r="M737" s="58" t="str">
        <f t="shared" si="74"/>
        <v/>
      </c>
      <c r="N737" s="102"/>
    </row>
    <row r="738" spans="1:14">
      <c r="A738" s="97" t="str">
        <f t="shared" si="71"/>
        <v/>
      </c>
      <c r="B738" s="98" t="str">
        <f t="shared" si="72"/>
        <v/>
      </c>
      <c r="C738" s="99"/>
      <c r="D738" s="137"/>
      <c r="E738" s="100"/>
      <c r="F738" s="57"/>
      <c r="G738" s="58">
        <f t="shared" si="73"/>
        <v>0</v>
      </c>
      <c r="H738" s="58">
        <f>IF(E738="",0,IFERROR(VLOOKUP(E738,档案费管理台账!$D$4:$H$1000,5,0),0))</f>
        <v>0</v>
      </c>
      <c r="I738" s="57"/>
      <c r="J738" s="57"/>
      <c r="K738" s="57"/>
      <c r="L738" s="57"/>
      <c r="M738" s="58" t="str">
        <f t="shared" si="74"/>
        <v/>
      </c>
      <c r="N738" s="102"/>
    </row>
    <row r="739" spans="1:14">
      <c r="A739" s="97" t="str">
        <f t="shared" si="71"/>
        <v/>
      </c>
      <c r="B739" s="98" t="str">
        <f t="shared" si="72"/>
        <v/>
      </c>
      <c r="C739" s="99"/>
      <c r="D739" s="137"/>
      <c r="E739" s="100"/>
      <c r="F739" s="57"/>
      <c r="G739" s="58">
        <f t="shared" si="73"/>
        <v>0</v>
      </c>
      <c r="H739" s="58">
        <f>IF(E739="",0,IFERROR(VLOOKUP(E739,档案费管理台账!$D$4:$H$1000,5,0),0))</f>
        <v>0</v>
      </c>
      <c r="I739" s="57"/>
      <c r="J739" s="57"/>
      <c r="K739" s="57"/>
      <c r="L739" s="57"/>
      <c r="M739" s="58" t="str">
        <f t="shared" si="74"/>
        <v/>
      </c>
      <c r="N739" s="102"/>
    </row>
    <row r="740" spans="1:14">
      <c r="A740" s="97" t="str">
        <f t="shared" si="71"/>
        <v/>
      </c>
      <c r="B740" s="98" t="str">
        <f t="shared" si="72"/>
        <v/>
      </c>
      <c r="C740" s="99"/>
      <c r="D740" s="137"/>
      <c r="E740" s="100"/>
      <c r="F740" s="57"/>
      <c r="G740" s="58">
        <f t="shared" si="73"/>
        <v>0</v>
      </c>
      <c r="H740" s="58">
        <f>IF(E740="",0,IFERROR(VLOOKUP(E740,档案费管理台账!$D$4:$H$1000,5,0),0))</f>
        <v>0</v>
      </c>
      <c r="I740" s="57"/>
      <c r="J740" s="57"/>
      <c r="K740" s="57"/>
      <c r="L740" s="57"/>
      <c r="M740" s="58" t="str">
        <f t="shared" si="74"/>
        <v/>
      </c>
      <c r="N740" s="102"/>
    </row>
    <row r="741" spans="1:14">
      <c r="A741" s="97" t="str">
        <f t="shared" si="71"/>
        <v/>
      </c>
      <c r="B741" s="98" t="str">
        <f t="shared" si="72"/>
        <v/>
      </c>
      <c r="C741" s="99"/>
      <c r="D741" s="137"/>
      <c r="E741" s="100"/>
      <c r="F741" s="57"/>
      <c r="G741" s="58">
        <f t="shared" si="73"/>
        <v>0</v>
      </c>
      <c r="H741" s="58">
        <f>IF(E741="",0,IFERROR(VLOOKUP(E741,档案费管理台账!$D$4:$H$1000,5,0),0))</f>
        <v>0</v>
      </c>
      <c r="I741" s="57"/>
      <c r="J741" s="57"/>
      <c r="K741" s="57"/>
      <c r="L741" s="57"/>
      <c r="M741" s="58" t="str">
        <f t="shared" si="74"/>
        <v/>
      </c>
      <c r="N741" s="102"/>
    </row>
    <row r="742" spans="1:14">
      <c r="A742" s="97" t="str">
        <f t="shared" si="71"/>
        <v/>
      </c>
      <c r="B742" s="98" t="str">
        <f t="shared" si="72"/>
        <v/>
      </c>
      <c r="C742" s="99"/>
      <c r="D742" s="137"/>
      <c r="E742" s="100"/>
      <c r="F742" s="57"/>
      <c r="G742" s="58">
        <f t="shared" si="73"/>
        <v>0</v>
      </c>
      <c r="H742" s="58">
        <f>IF(E742="",0,IFERROR(VLOOKUP(E742,档案费管理台账!$D$4:$H$1000,5,0),0))</f>
        <v>0</v>
      </c>
      <c r="I742" s="57"/>
      <c r="J742" s="57"/>
      <c r="K742" s="57"/>
      <c r="L742" s="57"/>
      <c r="M742" s="58" t="str">
        <f t="shared" si="74"/>
        <v/>
      </c>
      <c r="N742" s="102"/>
    </row>
    <row r="743" spans="1:14">
      <c r="A743" s="97" t="str">
        <f t="shared" si="71"/>
        <v/>
      </c>
      <c r="B743" s="98" t="str">
        <f t="shared" si="72"/>
        <v/>
      </c>
      <c r="C743" s="99"/>
      <c r="D743" s="137"/>
      <c r="E743" s="100"/>
      <c r="F743" s="57"/>
      <c r="G743" s="58">
        <f t="shared" si="73"/>
        <v>0</v>
      </c>
      <c r="H743" s="58">
        <f>IF(E743="",0,IFERROR(VLOOKUP(E743,档案费管理台账!$D$4:$H$1000,5,0),0))</f>
        <v>0</v>
      </c>
      <c r="I743" s="57"/>
      <c r="J743" s="57"/>
      <c r="K743" s="57"/>
      <c r="L743" s="57"/>
      <c r="M743" s="58" t="str">
        <f t="shared" si="74"/>
        <v/>
      </c>
      <c r="N743" s="102"/>
    </row>
    <row r="744" spans="1:14">
      <c r="A744" s="97" t="str">
        <f t="shared" si="71"/>
        <v/>
      </c>
      <c r="B744" s="98" t="str">
        <f t="shared" si="72"/>
        <v/>
      </c>
      <c r="C744" s="99"/>
      <c r="D744" s="137"/>
      <c r="E744" s="100"/>
      <c r="F744" s="57"/>
      <c r="G744" s="58">
        <f t="shared" si="73"/>
        <v>0</v>
      </c>
      <c r="H744" s="58">
        <f>IF(E744="",0,IFERROR(VLOOKUP(E744,档案费管理台账!$D$4:$H$1000,5,0),0))</f>
        <v>0</v>
      </c>
      <c r="I744" s="57"/>
      <c r="J744" s="57"/>
      <c r="K744" s="57"/>
      <c r="L744" s="57"/>
      <c r="M744" s="58" t="str">
        <f t="shared" si="74"/>
        <v/>
      </c>
      <c r="N744" s="102"/>
    </row>
    <row r="745" spans="1:14">
      <c r="A745" s="97" t="str">
        <f t="shared" si="71"/>
        <v/>
      </c>
      <c r="B745" s="98" t="str">
        <f t="shared" si="72"/>
        <v/>
      </c>
      <c r="C745" s="99"/>
      <c r="D745" s="137"/>
      <c r="E745" s="100"/>
      <c r="F745" s="57"/>
      <c r="G745" s="58">
        <f t="shared" si="73"/>
        <v>0</v>
      </c>
      <c r="H745" s="58">
        <f>IF(E745="",0,IFERROR(VLOOKUP(E745,档案费管理台账!$D$4:$H$1000,5,0),0))</f>
        <v>0</v>
      </c>
      <c r="I745" s="57"/>
      <c r="J745" s="57"/>
      <c r="K745" s="57"/>
      <c r="L745" s="57"/>
      <c r="M745" s="58" t="str">
        <f t="shared" si="74"/>
        <v/>
      </c>
      <c r="N745" s="102"/>
    </row>
    <row r="746" spans="1:14">
      <c r="A746" s="97" t="str">
        <f t="shared" si="71"/>
        <v/>
      </c>
      <c r="B746" s="98" t="str">
        <f t="shared" si="72"/>
        <v/>
      </c>
      <c r="C746" s="99"/>
      <c r="D746" s="137"/>
      <c r="E746" s="100"/>
      <c r="F746" s="57"/>
      <c r="G746" s="58">
        <f t="shared" si="73"/>
        <v>0</v>
      </c>
      <c r="H746" s="58">
        <f>IF(E746="",0,IFERROR(VLOOKUP(E746,档案费管理台账!$D$4:$H$1000,5,0),0))</f>
        <v>0</v>
      </c>
      <c r="I746" s="57"/>
      <c r="J746" s="57"/>
      <c r="K746" s="57"/>
      <c r="L746" s="57"/>
      <c r="M746" s="58" t="str">
        <f t="shared" si="74"/>
        <v/>
      </c>
      <c r="N746" s="102"/>
    </row>
    <row r="747" spans="1:14">
      <c r="A747" s="97" t="str">
        <f t="shared" si="71"/>
        <v/>
      </c>
      <c r="B747" s="98" t="str">
        <f t="shared" si="72"/>
        <v/>
      </c>
      <c r="C747" s="99"/>
      <c r="D747" s="137"/>
      <c r="E747" s="100"/>
      <c r="F747" s="57"/>
      <c r="G747" s="58">
        <f t="shared" si="73"/>
        <v>0</v>
      </c>
      <c r="H747" s="58">
        <f>IF(E747="",0,IFERROR(VLOOKUP(E747,档案费管理台账!$D$4:$H$1000,5,0),0))</f>
        <v>0</v>
      </c>
      <c r="I747" s="57"/>
      <c r="J747" s="57"/>
      <c r="K747" s="57"/>
      <c r="L747" s="57"/>
      <c r="M747" s="58" t="str">
        <f t="shared" si="74"/>
        <v/>
      </c>
      <c r="N747" s="102"/>
    </row>
    <row r="748" spans="1:14">
      <c r="A748" s="97" t="str">
        <f t="shared" ref="A748:A811" si="75">IF(D748="","",ROW()-42)</f>
        <v/>
      </c>
      <c r="B748" s="98" t="str">
        <f t="shared" ref="B748:B811" si="76">IF(C748="","",MONTH(C748)&amp;"月")</f>
        <v/>
      </c>
      <c r="C748" s="99"/>
      <c r="D748" s="137"/>
      <c r="E748" s="100"/>
      <c r="F748" s="57"/>
      <c r="G748" s="58">
        <f t="shared" si="73"/>
        <v>0</v>
      </c>
      <c r="H748" s="58">
        <f>IF(E748="",0,IFERROR(VLOOKUP(E748,档案费管理台账!$D$4:$H$1000,5,0),0))</f>
        <v>0</v>
      </c>
      <c r="I748" s="57"/>
      <c r="J748" s="57"/>
      <c r="K748" s="57"/>
      <c r="L748" s="57"/>
      <c r="M748" s="58" t="str">
        <f t="shared" si="74"/>
        <v/>
      </c>
      <c r="N748" s="102"/>
    </row>
    <row r="749" spans="1:14">
      <c r="A749" s="97" t="str">
        <f t="shared" si="75"/>
        <v/>
      </c>
      <c r="B749" s="98" t="str">
        <f t="shared" si="76"/>
        <v/>
      </c>
      <c r="C749" s="99"/>
      <c r="D749" s="137"/>
      <c r="E749" s="100"/>
      <c r="F749" s="57"/>
      <c r="G749" s="58">
        <f t="shared" ref="G749:G812" si="77">IF(F749="",0,F749*$K$41)</f>
        <v>0</v>
      </c>
      <c r="H749" s="58">
        <f>IF(E749="",0,IFERROR(VLOOKUP(E749,档案费管理台账!$D$4:$H$1000,5,0),0))</f>
        <v>0</v>
      </c>
      <c r="I749" s="57"/>
      <c r="J749" s="57"/>
      <c r="K749" s="57"/>
      <c r="L749" s="57"/>
      <c r="M749" s="58" t="str">
        <f t="shared" ref="M749:M812" si="78">IF(C749="","",ROUND(M748+G749-I749-J749-K749-L749-H749,2))</f>
        <v/>
      </c>
      <c r="N749" s="102"/>
    </row>
    <row r="750" spans="1:14">
      <c r="A750" s="97" t="str">
        <f t="shared" si="75"/>
        <v/>
      </c>
      <c r="B750" s="98" t="str">
        <f t="shared" si="76"/>
        <v/>
      </c>
      <c r="C750" s="99"/>
      <c r="D750" s="137"/>
      <c r="E750" s="100"/>
      <c r="F750" s="57"/>
      <c r="G750" s="58">
        <f t="shared" si="77"/>
        <v>0</v>
      </c>
      <c r="H750" s="58">
        <f>IF(E750="",0,IFERROR(VLOOKUP(E750,档案费管理台账!$D$4:$H$1000,5,0),0))</f>
        <v>0</v>
      </c>
      <c r="I750" s="57"/>
      <c r="J750" s="57"/>
      <c r="K750" s="57"/>
      <c r="L750" s="57"/>
      <c r="M750" s="58" t="str">
        <f t="shared" si="78"/>
        <v/>
      </c>
      <c r="N750" s="102"/>
    </row>
    <row r="751" spans="1:14">
      <c r="A751" s="97" t="str">
        <f t="shared" si="75"/>
        <v/>
      </c>
      <c r="B751" s="98" t="str">
        <f t="shared" si="76"/>
        <v/>
      </c>
      <c r="C751" s="99"/>
      <c r="D751" s="137"/>
      <c r="E751" s="100"/>
      <c r="F751" s="57"/>
      <c r="G751" s="58">
        <f t="shared" si="77"/>
        <v>0</v>
      </c>
      <c r="H751" s="58">
        <f>IF(E751="",0,IFERROR(VLOOKUP(E751,档案费管理台账!$D$4:$H$1000,5,0),0))</f>
        <v>0</v>
      </c>
      <c r="I751" s="57"/>
      <c r="J751" s="57"/>
      <c r="K751" s="57"/>
      <c r="L751" s="57"/>
      <c r="M751" s="58" t="str">
        <f t="shared" si="78"/>
        <v/>
      </c>
      <c r="N751" s="102"/>
    </row>
    <row r="752" spans="1:14">
      <c r="A752" s="97" t="str">
        <f t="shared" si="75"/>
        <v/>
      </c>
      <c r="B752" s="98" t="str">
        <f t="shared" si="76"/>
        <v/>
      </c>
      <c r="C752" s="99"/>
      <c r="D752" s="137"/>
      <c r="E752" s="100"/>
      <c r="F752" s="57"/>
      <c r="G752" s="58">
        <f t="shared" si="77"/>
        <v>0</v>
      </c>
      <c r="H752" s="58">
        <f>IF(E752="",0,IFERROR(VLOOKUP(E752,档案费管理台账!$D$4:$H$1000,5,0),0))</f>
        <v>0</v>
      </c>
      <c r="I752" s="57"/>
      <c r="J752" s="57"/>
      <c r="K752" s="57"/>
      <c r="L752" s="57"/>
      <c r="M752" s="58" t="str">
        <f t="shared" si="78"/>
        <v/>
      </c>
      <c r="N752" s="102"/>
    </row>
    <row r="753" spans="1:14">
      <c r="A753" s="97" t="str">
        <f t="shared" si="75"/>
        <v/>
      </c>
      <c r="B753" s="98" t="str">
        <f t="shared" si="76"/>
        <v/>
      </c>
      <c r="C753" s="99"/>
      <c r="D753" s="137"/>
      <c r="E753" s="100"/>
      <c r="F753" s="57"/>
      <c r="G753" s="58">
        <f t="shared" si="77"/>
        <v>0</v>
      </c>
      <c r="H753" s="58">
        <f>IF(E753="",0,IFERROR(VLOOKUP(E753,档案费管理台账!$D$4:$H$1000,5,0),0))</f>
        <v>0</v>
      </c>
      <c r="I753" s="57"/>
      <c r="J753" s="57"/>
      <c r="K753" s="57"/>
      <c r="L753" s="57"/>
      <c r="M753" s="58" t="str">
        <f t="shared" si="78"/>
        <v/>
      </c>
      <c r="N753" s="102"/>
    </row>
    <row r="754" spans="1:14">
      <c r="A754" s="97" t="str">
        <f t="shared" si="75"/>
        <v/>
      </c>
      <c r="B754" s="98" t="str">
        <f t="shared" si="76"/>
        <v/>
      </c>
      <c r="C754" s="99"/>
      <c r="D754" s="137"/>
      <c r="E754" s="100"/>
      <c r="F754" s="57"/>
      <c r="G754" s="58">
        <f t="shared" si="77"/>
        <v>0</v>
      </c>
      <c r="H754" s="58">
        <f>IF(E754="",0,IFERROR(VLOOKUP(E754,档案费管理台账!$D$4:$H$1000,5,0),0))</f>
        <v>0</v>
      </c>
      <c r="I754" s="57"/>
      <c r="J754" s="57"/>
      <c r="K754" s="57"/>
      <c r="L754" s="57"/>
      <c r="M754" s="58" t="str">
        <f t="shared" si="78"/>
        <v/>
      </c>
      <c r="N754" s="102"/>
    </row>
    <row r="755" spans="1:14">
      <c r="A755" s="97" t="str">
        <f t="shared" si="75"/>
        <v/>
      </c>
      <c r="B755" s="98" t="str">
        <f t="shared" si="76"/>
        <v/>
      </c>
      <c r="C755" s="99"/>
      <c r="D755" s="137"/>
      <c r="E755" s="100"/>
      <c r="F755" s="57"/>
      <c r="G755" s="58">
        <f t="shared" si="77"/>
        <v>0</v>
      </c>
      <c r="H755" s="58">
        <f>IF(E755="",0,IFERROR(VLOOKUP(E755,档案费管理台账!$D$4:$H$1000,5,0),0))</f>
        <v>0</v>
      </c>
      <c r="I755" s="57"/>
      <c r="J755" s="57"/>
      <c r="K755" s="57"/>
      <c r="L755" s="57"/>
      <c r="M755" s="58" t="str">
        <f t="shared" si="78"/>
        <v/>
      </c>
      <c r="N755" s="102"/>
    </row>
    <row r="756" spans="1:14">
      <c r="A756" s="97" t="str">
        <f t="shared" si="75"/>
        <v/>
      </c>
      <c r="B756" s="98" t="str">
        <f t="shared" si="76"/>
        <v/>
      </c>
      <c r="C756" s="99"/>
      <c r="D756" s="137"/>
      <c r="E756" s="100"/>
      <c r="F756" s="57"/>
      <c r="G756" s="58">
        <f t="shared" si="77"/>
        <v>0</v>
      </c>
      <c r="H756" s="58">
        <f>IF(E756="",0,IFERROR(VLOOKUP(E756,档案费管理台账!$D$4:$H$1000,5,0),0))</f>
        <v>0</v>
      </c>
      <c r="I756" s="57"/>
      <c r="J756" s="57"/>
      <c r="K756" s="57"/>
      <c r="L756" s="57"/>
      <c r="M756" s="58" t="str">
        <f t="shared" si="78"/>
        <v/>
      </c>
      <c r="N756" s="102"/>
    </row>
    <row r="757" spans="1:14">
      <c r="A757" s="97" t="str">
        <f t="shared" si="75"/>
        <v/>
      </c>
      <c r="B757" s="98" t="str">
        <f t="shared" si="76"/>
        <v/>
      </c>
      <c r="C757" s="99"/>
      <c r="D757" s="137"/>
      <c r="E757" s="100"/>
      <c r="F757" s="57"/>
      <c r="G757" s="58">
        <f t="shared" si="77"/>
        <v>0</v>
      </c>
      <c r="H757" s="58">
        <f>IF(E757="",0,IFERROR(VLOOKUP(E757,档案费管理台账!$D$4:$H$1000,5,0),0))</f>
        <v>0</v>
      </c>
      <c r="I757" s="57"/>
      <c r="J757" s="57"/>
      <c r="K757" s="57"/>
      <c r="L757" s="57"/>
      <c r="M757" s="58" t="str">
        <f t="shared" si="78"/>
        <v/>
      </c>
      <c r="N757" s="102"/>
    </row>
    <row r="758" spans="1:14">
      <c r="A758" s="97" t="str">
        <f t="shared" si="75"/>
        <v/>
      </c>
      <c r="B758" s="98" t="str">
        <f t="shared" si="76"/>
        <v/>
      </c>
      <c r="C758" s="99"/>
      <c r="D758" s="137"/>
      <c r="E758" s="100"/>
      <c r="F758" s="57"/>
      <c r="G758" s="58">
        <f t="shared" si="77"/>
        <v>0</v>
      </c>
      <c r="H758" s="58">
        <f>IF(E758="",0,IFERROR(VLOOKUP(E758,档案费管理台账!$D$4:$H$1000,5,0),0))</f>
        <v>0</v>
      </c>
      <c r="I758" s="57"/>
      <c r="J758" s="57"/>
      <c r="K758" s="57"/>
      <c r="L758" s="57"/>
      <c r="M758" s="58" t="str">
        <f t="shared" si="78"/>
        <v/>
      </c>
      <c r="N758" s="102"/>
    </row>
    <row r="759" spans="1:14">
      <c r="A759" s="97" t="str">
        <f t="shared" si="75"/>
        <v/>
      </c>
      <c r="B759" s="98" t="str">
        <f t="shared" si="76"/>
        <v/>
      </c>
      <c r="C759" s="99"/>
      <c r="D759" s="137"/>
      <c r="E759" s="100"/>
      <c r="F759" s="57"/>
      <c r="G759" s="58">
        <f t="shared" si="77"/>
        <v>0</v>
      </c>
      <c r="H759" s="58">
        <f>IF(E759="",0,IFERROR(VLOOKUP(E759,档案费管理台账!$D$4:$H$1000,5,0),0))</f>
        <v>0</v>
      </c>
      <c r="I759" s="57"/>
      <c r="J759" s="57"/>
      <c r="K759" s="57"/>
      <c r="L759" s="57"/>
      <c r="M759" s="58" t="str">
        <f t="shared" si="78"/>
        <v/>
      </c>
      <c r="N759" s="102"/>
    </row>
    <row r="760" spans="1:14">
      <c r="A760" s="97" t="str">
        <f t="shared" si="75"/>
        <v/>
      </c>
      <c r="B760" s="98" t="str">
        <f t="shared" si="76"/>
        <v/>
      </c>
      <c r="C760" s="99"/>
      <c r="D760" s="137"/>
      <c r="E760" s="100"/>
      <c r="F760" s="57"/>
      <c r="G760" s="58">
        <f t="shared" si="77"/>
        <v>0</v>
      </c>
      <c r="H760" s="58">
        <f>IF(E760="",0,IFERROR(VLOOKUP(E760,档案费管理台账!$D$4:$H$1000,5,0),0))</f>
        <v>0</v>
      </c>
      <c r="I760" s="57"/>
      <c r="J760" s="57"/>
      <c r="K760" s="57"/>
      <c r="L760" s="57"/>
      <c r="M760" s="58" t="str">
        <f t="shared" si="78"/>
        <v/>
      </c>
      <c r="N760" s="102"/>
    </row>
    <row r="761" spans="1:14">
      <c r="A761" s="97" t="str">
        <f t="shared" si="75"/>
        <v/>
      </c>
      <c r="B761" s="98" t="str">
        <f t="shared" si="76"/>
        <v/>
      </c>
      <c r="C761" s="99"/>
      <c r="D761" s="137"/>
      <c r="E761" s="100"/>
      <c r="F761" s="57"/>
      <c r="G761" s="58">
        <f t="shared" si="77"/>
        <v>0</v>
      </c>
      <c r="H761" s="58">
        <f>IF(E761="",0,IFERROR(VLOOKUP(E761,档案费管理台账!$D$4:$H$1000,5,0),0))</f>
        <v>0</v>
      </c>
      <c r="I761" s="57"/>
      <c r="J761" s="57"/>
      <c r="K761" s="57"/>
      <c r="L761" s="57"/>
      <c r="M761" s="58" t="str">
        <f t="shared" si="78"/>
        <v/>
      </c>
      <c r="N761" s="102"/>
    </row>
    <row r="762" spans="1:14">
      <c r="A762" s="97" t="str">
        <f t="shared" si="75"/>
        <v/>
      </c>
      <c r="B762" s="98" t="str">
        <f t="shared" si="76"/>
        <v/>
      </c>
      <c r="C762" s="99"/>
      <c r="D762" s="137"/>
      <c r="E762" s="100"/>
      <c r="F762" s="57"/>
      <c r="G762" s="58">
        <f t="shared" si="77"/>
        <v>0</v>
      </c>
      <c r="H762" s="58">
        <f>IF(E762="",0,IFERROR(VLOOKUP(E762,档案费管理台账!$D$4:$H$1000,5,0),0))</f>
        <v>0</v>
      </c>
      <c r="I762" s="57"/>
      <c r="J762" s="57"/>
      <c r="K762" s="57"/>
      <c r="L762" s="57"/>
      <c r="M762" s="58" t="str">
        <f t="shared" si="78"/>
        <v/>
      </c>
      <c r="N762" s="102"/>
    </row>
    <row r="763" spans="1:14">
      <c r="A763" s="97" t="str">
        <f t="shared" si="75"/>
        <v/>
      </c>
      <c r="B763" s="98" t="str">
        <f t="shared" si="76"/>
        <v/>
      </c>
      <c r="C763" s="99"/>
      <c r="D763" s="137"/>
      <c r="E763" s="100"/>
      <c r="F763" s="57"/>
      <c r="G763" s="58">
        <f t="shared" si="77"/>
        <v>0</v>
      </c>
      <c r="H763" s="58">
        <f>IF(E763="",0,IFERROR(VLOOKUP(E763,档案费管理台账!$D$4:$H$1000,5,0),0))</f>
        <v>0</v>
      </c>
      <c r="I763" s="57"/>
      <c r="J763" s="57"/>
      <c r="K763" s="57"/>
      <c r="L763" s="57"/>
      <c r="M763" s="58" t="str">
        <f t="shared" si="78"/>
        <v/>
      </c>
      <c r="N763" s="102"/>
    </row>
    <row r="764" spans="1:14">
      <c r="A764" s="97" t="str">
        <f t="shared" si="75"/>
        <v/>
      </c>
      <c r="B764" s="98" t="str">
        <f t="shared" si="76"/>
        <v/>
      </c>
      <c r="C764" s="99"/>
      <c r="D764" s="137"/>
      <c r="E764" s="100"/>
      <c r="F764" s="57"/>
      <c r="G764" s="58">
        <f t="shared" si="77"/>
        <v>0</v>
      </c>
      <c r="H764" s="58">
        <f>IF(E764="",0,IFERROR(VLOOKUP(E764,档案费管理台账!$D$4:$H$1000,5,0),0))</f>
        <v>0</v>
      </c>
      <c r="I764" s="57"/>
      <c r="J764" s="57"/>
      <c r="K764" s="57"/>
      <c r="L764" s="57"/>
      <c r="M764" s="58" t="str">
        <f t="shared" si="78"/>
        <v/>
      </c>
      <c r="N764" s="102"/>
    </row>
    <row r="765" spans="1:14">
      <c r="A765" s="97" t="str">
        <f t="shared" si="75"/>
        <v/>
      </c>
      <c r="B765" s="98" t="str">
        <f t="shared" si="76"/>
        <v/>
      </c>
      <c r="C765" s="99"/>
      <c r="D765" s="137"/>
      <c r="E765" s="100"/>
      <c r="F765" s="57"/>
      <c r="G765" s="58">
        <f t="shared" si="77"/>
        <v>0</v>
      </c>
      <c r="H765" s="58">
        <f>IF(E765="",0,IFERROR(VLOOKUP(E765,档案费管理台账!$D$4:$H$1000,5,0),0))</f>
        <v>0</v>
      </c>
      <c r="I765" s="57"/>
      <c r="J765" s="57"/>
      <c r="K765" s="57"/>
      <c r="L765" s="57"/>
      <c r="M765" s="58" t="str">
        <f t="shared" si="78"/>
        <v/>
      </c>
      <c r="N765" s="102"/>
    </row>
    <row r="766" spans="1:14">
      <c r="A766" s="97" t="str">
        <f t="shared" si="75"/>
        <v/>
      </c>
      <c r="B766" s="98" t="str">
        <f t="shared" si="76"/>
        <v/>
      </c>
      <c r="C766" s="99"/>
      <c r="D766" s="137"/>
      <c r="E766" s="100"/>
      <c r="F766" s="57"/>
      <c r="G766" s="58">
        <f t="shared" si="77"/>
        <v>0</v>
      </c>
      <c r="H766" s="58">
        <f>IF(E766="",0,IFERROR(VLOOKUP(E766,档案费管理台账!$D$4:$H$1000,5,0),0))</f>
        <v>0</v>
      </c>
      <c r="I766" s="57"/>
      <c r="J766" s="57"/>
      <c r="K766" s="57"/>
      <c r="L766" s="57"/>
      <c r="M766" s="58" t="str">
        <f t="shared" si="78"/>
        <v/>
      </c>
      <c r="N766" s="102"/>
    </row>
    <row r="767" spans="1:14">
      <c r="A767" s="97" t="str">
        <f t="shared" si="75"/>
        <v/>
      </c>
      <c r="B767" s="98" t="str">
        <f t="shared" si="76"/>
        <v/>
      </c>
      <c r="C767" s="99"/>
      <c r="D767" s="137"/>
      <c r="E767" s="100"/>
      <c r="F767" s="57"/>
      <c r="G767" s="58">
        <f t="shared" si="77"/>
        <v>0</v>
      </c>
      <c r="H767" s="58">
        <f>IF(E767="",0,IFERROR(VLOOKUP(E767,档案费管理台账!$D$4:$H$1000,5,0),0))</f>
        <v>0</v>
      </c>
      <c r="I767" s="57"/>
      <c r="J767" s="57"/>
      <c r="K767" s="57"/>
      <c r="L767" s="57"/>
      <c r="M767" s="58" t="str">
        <f t="shared" si="78"/>
        <v/>
      </c>
      <c r="N767" s="102"/>
    </row>
    <row r="768" spans="1:14">
      <c r="A768" s="97" t="str">
        <f t="shared" si="75"/>
        <v/>
      </c>
      <c r="B768" s="98" t="str">
        <f t="shared" si="76"/>
        <v/>
      </c>
      <c r="C768" s="99"/>
      <c r="D768" s="137"/>
      <c r="E768" s="100"/>
      <c r="F768" s="57"/>
      <c r="G768" s="58">
        <f t="shared" si="77"/>
        <v>0</v>
      </c>
      <c r="H768" s="58">
        <f>IF(E768="",0,IFERROR(VLOOKUP(E768,档案费管理台账!$D$4:$H$1000,5,0),0))</f>
        <v>0</v>
      </c>
      <c r="I768" s="57"/>
      <c r="J768" s="57"/>
      <c r="K768" s="57"/>
      <c r="L768" s="57"/>
      <c r="M768" s="58" t="str">
        <f t="shared" si="78"/>
        <v/>
      </c>
      <c r="N768" s="102"/>
    </row>
    <row r="769" spans="1:14">
      <c r="A769" s="97" t="str">
        <f t="shared" si="75"/>
        <v/>
      </c>
      <c r="B769" s="98" t="str">
        <f t="shared" si="76"/>
        <v/>
      </c>
      <c r="C769" s="99"/>
      <c r="D769" s="137"/>
      <c r="E769" s="100"/>
      <c r="F769" s="57"/>
      <c r="G769" s="58">
        <f t="shared" si="77"/>
        <v>0</v>
      </c>
      <c r="H769" s="58">
        <f>IF(E769="",0,IFERROR(VLOOKUP(E769,档案费管理台账!$D$4:$H$1000,5,0),0))</f>
        <v>0</v>
      </c>
      <c r="I769" s="57"/>
      <c r="J769" s="57"/>
      <c r="K769" s="57"/>
      <c r="L769" s="57"/>
      <c r="M769" s="58" t="str">
        <f t="shared" si="78"/>
        <v/>
      </c>
      <c r="N769" s="102"/>
    </row>
    <row r="770" spans="1:14">
      <c r="A770" s="97" t="str">
        <f t="shared" si="75"/>
        <v/>
      </c>
      <c r="B770" s="98" t="str">
        <f t="shared" si="76"/>
        <v/>
      </c>
      <c r="C770" s="99"/>
      <c r="D770" s="137"/>
      <c r="E770" s="100"/>
      <c r="F770" s="57"/>
      <c r="G770" s="58">
        <f t="shared" si="77"/>
        <v>0</v>
      </c>
      <c r="H770" s="58">
        <f>IF(E770="",0,IFERROR(VLOOKUP(E770,档案费管理台账!$D$4:$H$1000,5,0),0))</f>
        <v>0</v>
      </c>
      <c r="I770" s="57"/>
      <c r="J770" s="57"/>
      <c r="K770" s="57"/>
      <c r="L770" s="57"/>
      <c r="M770" s="58" t="str">
        <f t="shared" si="78"/>
        <v/>
      </c>
      <c r="N770" s="102"/>
    </row>
    <row r="771" spans="1:14">
      <c r="A771" s="97" t="str">
        <f t="shared" si="75"/>
        <v/>
      </c>
      <c r="B771" s="98" t="str">
        <f t="shared" si="76"/>
        <v/>
      </c>
      <c r="C771" s="99"/>
      <c r="D771" s="137"/>
      <c r="E771" s="100"/>
      <c r="F771" s="57"/>
      <c r="G771" s="58">
        <f t="shared" si="77"/>
        <v>0</v>
      </c>
      <c r="H771" s="58">
        <f>IF(E771="",0,IFERROR(VLOOKUP(E771,档案费管理台账!$D$4:$H$1000,5,0),0))</f>
        <v>0</v>
      </c>
      <c r="I771" s="57"/>
      <c r="J771" s="57"/>
      <c r="K771" s="57"/>
      <c r="L771" s="57"/>
      <c r="M771" s="58" t="str">
        <f t="shared" si="78"/>
        <v/>
      </c>
      <c r="N771" s="102"/>
    </row>
    <row r="772" spans="1:14">
      <c r="A772" s="97" t="str">
        <f t="shared" si="75"/>
        <v/>
      </c>
      <c r="B772" s="98" t="str">
        <f t="shared" si="76"/>
        <v/>
      </c>
      <c r="C772" s="99"/>
      <c r="D772" s="137"/>
      <c r="E772" s="100"/>
      <c r="F772" s="57"/>
      <c r="G772" s="58">
        <f t="shared" si="77"/>
        <v>0</v>
      </c>
      <c r="H772" s="58">
        <f>IF(E772="",0,IFERROR(VLOOKUP(E772,档案费管理台账!$D$4:$H$1000,5,0),0))</f>
        <v>0</v>
      </c>
      <c r="I772" s="57"/>
      <c r="J772" s="57"/>
      <c r="K772" s="57"/>
      <c r="L772" s="57"/>
      <c r="M772" s="58" t="str">
        <f t="shared" si="78"/>
        <v/>
      </c>
      <c r="N772" s="102"/>
    </row>
    <row r="773" spans="1:14">
      <c r="A773" s="97" t="str">
        <f t="shared" si="75"/>
        <v/>
      </c>
      <c r="B773" s="98" t="str">
        <f t="shared" si="76"/>
        <v/>
      </c>
      <c r="C773" s="99"/>
      <c r="D773" s="137"/>
      <c r="E773" s="100"/>
      <c r="F773" s="57"/>
      <c r="G773" s="58">
        <f t="shared" si="77"/>
        <v>0</v>
      </c>
      <c r="H773" s="58">
        <f>IF(E773="",0,IFERROR(VLOOKUP(E773,档案费管理台账!$D$4:$H$1000,5,0),0))</f>
        <v>0</v>
      </c>
      <c r="I773" s="57"/>
      <c r="J773" s="57"/>
      <c r="K773" s="57"/>
      <c r="L773" s="57"/>
      <c r="M773" s="58" t="str">
        <f t="shared" si="78"/>
        <v/>
      </c>
      <c r="N773" s="102"/>
    </row>
    <row r="774" spans="1:14">
      <c r="A774" s="97" t="str">
        <f t="shared" si="75"/>
        <v/>
      </c>
      <c r="B774" s="98" t="str">
        <f t="shared" si="76"/>
        <v/>
      </c>
      <c r="C774" s="99"/>
      <c r="D774" s="137"/>
      <c r="E774" s="100"/>
      <c r="F774" s="57"/>
      <c r="G774" s="58">
        <f t="shared" si="77"/>
        <v>0</v>
      </c>
      <c r="H774" s="58">
        <f>IF(E774="",0,IFERROR(VLOOKUP(E774,档案费管理台账!$D$4:$H$1000,5,0),0))</f>
        <v>0</v>
      </c>
      <c r="I774" s="57"/>
      <c r="J774" s="57"/>
      <c r="K774" s="57"/>
      <c r="L774" s="57"/>
      <c r="M774" s="58" t="str">
        <f t="shared" si="78"/>
        <v/>
      </c>
      <c r="N774" s="102"/>
    </row>
    <row r="775" spans="1:14">
      <c r="A775" s="97" t="str">
        <f t="shared" si="75"/>
        <v/>
      </c>
      <c r="B775" s="98" t="str">
        <f t="shared" si="76"/>
        <v/>
      </c>
      <c r="C775" s="99"/>
      <c r="D775" s="137"/>
      <c r="E775" s="100"/>
      <c r="F775" s="57"/>
      <c r="G775" s="58">
        <f t="shared" si="77"/>
        <v>0</v>
      </c>
      <c r="H775" s="58">
        <f>IF(E775="",0,IFERROR(VLOOKUP(E775,档案费管理台账!$D$4:$H$1000,5,0),0))</f>
        <v>0</v>
      </c>
      <c r="I775" s="57"/>
      <c r="J775" s="57"/>
      <c r="K775" s="57"/>
      <c r="L775" s="57"/>
      <c r="M775" s="58" t="str">
        <f t="shared" si="78"/>
        <v/>
      </c>
      <c r="N775" s="102"/>
    </row>
    <row r="776" spans="1:14">
      <c r="A776" s="97" t="str">
        <f t="shared" si="75"/>
        <v/>
      </c>
      <c r="B776" s="98" t="str">
        <f t="shared" si="76"/>
        <v/>
      </c>
      <c r="C776" s="99"/>
      <c r="D776" s="137"/>
      <c r="E776" s="100"/>
      <c r="F776" s="57"/>
      <c r="G776" s="58">
        <f t="shared" si="77"/>
        <v>0</v>
      </c>
      <c r="H776" s="58">
        <f>IF(E776="",0,IFERROR(VLOOKUP(E776,档案费管理台账!$D$4:$H$1000,5,0),0))</f>
        <v>0</v>
      </c>
      <c r="I776" s="57"/>
      <c r="J776" s="57"/>
      <c r="K776" s="57"/>
      <c r="L776" s="57"/>
      <c r="M776" s="58" t="str">
        <f t="shared" si="78"/>
        <v/>
      </c>
      <c r="N776" s="102"/>
    </row>
    <row r="777" spans="1:14">
      <c r="A777" s="97" t="str">
        <f t="shared" si="75"/>
        <v/>
      </c>
      <c r="B777" s="98" t="str">
        <f t="shared" si="76"/>
        <v/>
      </c>
      <c r="C777" s="99"/>
      <c r="D777" s="137"/>
      <c r="E777" s="100"/>
      <c r="F777" s="57"/>
      <c r="G777" s="58">
        <f t="shared" si="77"/>
        <v>0</v>
      </c>
      <c r="H777" s="58">
        <f>IF(E777="",0,IFERROR(VLOOKUP(E777,档案费管理台账!$D$4:$H$1000,5,0),0))</f>
        <v>0</v>
      </c>
      <c r="I777" s="57"/>
      <c r="J777" s="57"/>
      <c r="K777" s="57"/>
      <c r="L777" s="57"/>
      <c r="M777" s="58" t="str">
        <f t="shared" si="78"/>
        <v/>
      </c>
      <c r="N777" s="102"/>
    </row>
    <row r="778" spans="1:14">
      <c r="A778" s="97" t="str">
        <f t="shared" si="75"/>
        <v/>
      </c>
      <c r="B778" s="98" t="str">
        <f t="shared" si="76"/>
        <v/>
      </c>
      <c r="C778" s="99"/>
      <c r="D778" s="137"/>
      <c r="E778" s="100"/>
      <c r="F778" s="57"/>
      <c r="G778" s="58">
        <f t="shared" si="77"/>
        <v>0</v>
      </c>
      <c r="H778" s="58">
        <f>IF(E778="",0,IFERROR(VLOOKUP(E778,档案费管理台账!$D$4:$H$1000,5,0),0))</f>
        <v>0</v>
      </c>
      <c r="I778" s="57"/>
      <c r="J778" s="57"/>
      <c r="K778" s="57"/>
      <c r="L778" s="57"/>
      <c r="M778" s="58" t="str">
        <f t="shared" si="78"/>
        <v/>
      </c>
      <c r="N778" s="102"/>
    </row>
    <row r="779" spans="1:14">
      <c r="A779" s="97" t="str">
        <f t="shared" si="75"/>
        <v/>
      </c>
      <c r="B779" s="98" t="str">
        <f t="shared" si="76"/>
        <v/>
      </c>
      <c r="C779" s="99"/>
      <c r="D779" s="137"/>
      <c r="E779" s="100"/>
      <c r="F779" s="57"/>
      <c r="G779" s="58">
        <f t="shared" si="77"/>
        <v>0</v>
      </c>
      <c r="H779" s="58">
        <f>IF(E779="",0,IFERROR(VLOOKUP(E779,档案费管理台账!$D$4:$H$1000,5,0),0))</f>
        <v>0</v>
      </c>
      <c r="I779" s="57"/>
      <c r="J779" s="57"/>
      <c r="K779" s="57"/>
      <c r="L779" s="57"/>
      <c r="M779" s="58" t="str">
        <f t="shared" si="78"/>
        <v/>
      </c>
      <c r="N779" s="102"/>
    </row>
    <row r="780" spans="1:14">
      <c r="A780" s="97" t="str">
        <f t="shared" si="75"/>
        <v/>
      </c>
      <c r="B780" s="98" t="str">
        <f t="shared" si="76"/>
        <v/>
      </c>
      <c r="C780" s="99"/>
      <c r="D780" s="137"/>
      <c r="E780" s="100"/>
      <c r="F780" s="57"/>
      <c r="G780" s="58">
        <f t="shared" si="77"/>
        <v>0</v>
      </c>
      <c r="H780" s="58">
        <f>IF(E780="",0,IFERROR(VLOOKUP(E780,档案费管理台账!$D$4:$H$1000,5,0),0))</f>
        <v>0</v>
      </c>
      <c r="I780" s="57"/>
      <c r="J780" s="57"/>
      <c r="K780" s="57"/>
      <c r="L780" s="57"/>
      <c r="M780" s="58" t="str">
        <f t="shared" si="78"/>
        <v/>
      </c>
      <c r="N780" s="102"/>
    </row>
    <row r="781" spans="1:14">
      <c r="A781" s="97" t="str">
        <f t="shared" si="75"/>
        <v/>
      </c>
      <c r="B781" s="98" t="str">
        <f t="shared" si="76"/>
        <v/>
      </c>
      <c r="C781" s="99"/>
      <c r="D781" s="137"/>
      <c r="E781" s="100"/>
      <c r="F781" s="57"/>
      <c r="G781" s="58">
        <f t="shared" si="77"/>
        <v>0</v>
      </c>
      <c r="H781" s="58">
        <f>IF(E781="",0,IFERROR(VLOOKUP(E781,档案费管理台账!$D$4:$H$1000,5,0),0))</f>
        <v>0</v>
      </c>
      <c r="I781" s="57"/>
      <c r="J781" s="57"/>
      <c r="K781" s="57"/>
      <c r="L781" s="57"/>
      <c r="M781" s="58" t="str">
        <f t="shared" si="78"/>
        <v/>
      </c>
      <c r="N781" s="102"/>
    </row>
    <row r="782" spans="1:14">
      <c r="A782" s="97" t="str">
        <f t="shared" si="75"/>
        <v/>
      </c>
      <c r="B782" s="98" t="str">
        <f t="shared" si="76"/>
        <v/>
      </c>
      <c r="C782" s="99"/>
      <c r="D782" s="137"/>
      <c r="E782" s="100"/>
      <c r="F782" s="57"/>
      <c r="G782" s="58">
        <f t="shared" si="77"/>
        <v>0</v>
      </c>
      <c r="H782" s="58">
        <f>IF(E782="",0,IFERROR(VLOOKUP(E782,档案费管理台账!$D$4:$H$1000,5,0),0))</f>
        <v>0</v>
      </c>
      <c r="I782" s="57"/>
      <c r="J782" s="57"/>
      <c r="K782" s="57"/>
      <c r="L782" s="57"/>
      <c r="M782" s="58" t="str">
        <f t="shared" si="78"/>
        <v/>
      </c>
      <c r="N782" s="102"/>
    </row>
    <row r="783" spans="1:14">
      <c r="A783" s="97" t="str">
        <f t="shared" si="75"/>
        <v/>
      </c>
      <c r="B783" s="98" t="str">
        <f t="shared" si="76"/>
        <v/>
      </c>
      <c r="C783" s="99"/>
      <c r="D783" s="137"/>
      <c r="E783" s="100"/>
      <c r="F783" s="57"/>
      <c r="G783" s="58">
        <f t="shared" si="77"/>
        <v>0</v>
      </c>
      <c r="H783" s="58">
        <f>IF(E783="",0,IFERROR(VLOOKUP(E783,档案费管理台账!$D$4:$H$1000,5,0),0))</f>
        <v>0</v>
      </c>
      <c r="I783" s="57"/>
      <c r="J783" s="57"/>
      <c r="K783" s="57"/>
      <c r="L783" s="57"/>
      <c r="M783" s="58" t="str">
        <f t="shared" si="78"/>
        <v/>
      </c>
      <c r="N783" s="102"/>
    </row>
    <row r="784" spans="1:14">
      <c r="A784" s="97" t="str">
        <f t="shared" si="75"/>
        <v/>
      </c>
      <c r="B784" s="98" t="str">
        <f t="shared" si="76"/>
        <v/>
      </c>
      <c r="C784" s="99"/>
      <c r="D784" s="137"/>
      <c r="E784" s="100"/>
      <c r="F784" s="57"/>
      <c r="G784" s="58">
        <f t="shared" si="77"/>
        <v>0</v>
      </c>
      <c r="H784" s="58">
        <f>IF(E784="",0,IFERROR(VLOOKUP(E784,档案费管理台账!$D$4:$H$1000,5,0),0))</f>
        <v>0</v>
      </c>
      <c r="I784" s="57"/>
      <c r="J784" s="57"/>
      <c r="K784" s="57"/>
      <c r="L784" s="57"/>
      <c r="M784" s="58" t="str">
        <f t="shared" si="78"/>
        <v/>
      </c>
      <c r="N784" s="102"/>
    </row>
    <row r="785" spans="1:14">
      <c r="A785" s="97" t="str">
        <f t="shared" si="75"/>
        <v/>
      </c>
      <c r="B785" s="98" t="str">
        <f t="shared" si="76"/>
        <v/>
      </c>
      <c r="C785" s="99"/>
      <c r="D785" s="137"/>
      <c r="E785" s="100"/>
      <c r="F785" s="57"/>
      <c r="G785" s="58">
        <f t="shared" si="77"/>
        <v>0</v>
      </c>
      <c r="H785" s="58">
        <f>IF(E785="",0,IFERROR(VLOOKUP(E785,档案费管理台账!$D$4:$H$1000,5,0),0))</f>
        <v>0</v>
      </c>
      <c r="I785" s="57"/>
      <c r="J785" s="57"/>
      <c r="K785" s="57"/>
      <c r="L785" s="57"/>
      <c r="M785" s="58" t="str">
        <f t="shared" si="78"/>
        <v/>
      </c>
      <c r="N785" s="102"/>
    </row>
    <row r="786" spans="1:14">
      <c r="A786" s="97" t="str">
        <f t="shared" si="75"/>
        <v/>
      </c>
      <c r="B786" s="98" t="str">
        <f t="shared" si="76"/>
        <v/>
      </c>
      <c r="C786" s="99"/>
      <c r="D786" s="137"/>
      <c r="E786" s="100"/>
      <c r="F786" s="57"/>
      <c r="G786" s="58">
        <f t="shared" si="77"/>
        <v>0</v>
      </c>
      <c r="H786" s="58">
        <f>IF(E786="",0,IFERROR(VLOOKUP(E786,档案费管理台账!$D$4:$H$1000,5,0),0))</f>
        <v>0</v>
      </c>
      <c r="I786" s="57"/>
      <c r="J786" s="57"/>
      <c r="K786" s="57"/>
      <c r="L786" s="57"/>
      <c r="M786" s="58" t="str">
        <f t="shared" si="78"/>
        <v/>
      </c>
      <c r="N786" s="102"/>
    </row>
    <row r="787" spans="1:14">
      <c r="A787" s="97" t="str">
        <f t="shared" si="75"/>
        <v/>
      </c>
      <c r="B787" s="98" t="str">
        <f t="shared" si="76"/>
        <v/>
      </c>
      <c r="C787" s="99"/>
      <c r="D787" s="137"/>
      <c r="E787" s="100"/>
      <c r="F787" s="57"/>
      <c r="G787" s="58">
        <f t="shared" si="77"/>
        <v>0</v>
      </c>
      <c r="H787" s="58">
        <f>IF(E787="",0,IFERROR(VLOOKUP(E787,档案费管理台账!$D$4:$H$1000,5,0),0))</f>
        <v>0</v>
      </c>
      <c r="I787" s="57"/>
      <c r="J787" s="57"/>
      <c r="K787" s="57"/>
      <c r="L787" s="57"/>
      <c r="M787" s="58" t="str">
        <f t="shared" si="78"/>
        <v/>
      </c>
      <c r="N787" s="102"/>
    </row>
    <row r="788" spans="1:14">
      <c r="A788" s="97" t="str">
        <f t="shared" si="75"/>
        <v/>
      </c>
      <c r="B788" s="98" t="str">
        <f t="shared" si="76"/>
        <v/>
      </c>
      <c r="C788" s="99"/>
      <c r="D788" s="137"/>
      <c r="E788" s="100"/>
      <c r="F788" s="57"/>
      <c r="G788" s="58">
        <f t="shared" si="77"/>
        <v>0</v>
      </c>
      <c r="H788" s="58">
        <f>IF(E788="",0,IFERROR(VLOOKUP(E788,档案费管理台账!$D$4:$H$1000,5,0),0))</f>
        <v>0</v>
      </c>
      <c r="I788" s="57"/>
      <c r="J788" s="57"/>
      <c r="K788" s="57"/>
      <c r="L788" s="57"/>
      <c r="M788" s="58" t="str">
        <f t="shared" si="78"/>
        <v/>
      </c>
      <c r="N788" s="102"/>
    </row>
    <row r="789" spans="1:14">
      <c r="A789" s="97" t="str">
        <f t="shared" si="75"/>
        <v/>
      </c>
      <c r="B789" s="98" t="str">
        <f t="shared" si="76"/>
        <v/>
      </c>
      <c r="C789" s="99"/>
      <c r="D789" s="137"/>
      <c r="E789" s="100"/>
      <c r="F789" s="57"/>
      <c r="G789" s="58">
        <f t="shared" si="77"/>
        <v>0</v>
      </c>
      <c r="H789" s="58">
        <f>IF(E789="",0,IFERROR(VLOOKUP(E789,档案费管理台账!$D$4:$H$1000,5,0),0))</f>
        <v>0</v>
      </c>
      <c r="I789" s="57"/>
      <c r="J789" s="57"/>
      <c r="K789" s="57"/>
      <c r="L789" s="57"/>
      <c r="M789" s="58" t="str">
        <f t="shared" si="78"/>
        <v/>
      </c>
      <c r="N789" s="102"/>
    </row>
    <row r="790" spans="1:14">
      <c r="A790" s="97" t="str">
        <f t="shared" si="75"/>
        <v/>
      </c>
      <c r="B790" s="98" t="str">
        <f t="shared" si="76"/>
        <v/>
      </c>
      <c r="C790" s="99"/>
      <c r="D790" s="137"/>
      <c r="E790" s="100"/>
      <c r="F790" s="57"/>
      <c r="G790" s="58">
        <f t="shared" si="77"/>
        <v>0</v>
      </c>
      <c r="H790" s="58">
        <f>IF(E790="",0,IFERROR(VLOOKUP(E790,档案费管理台账!$D$4:$H$1000,5,0),0))</f>
        <v>0</v>
      </c>
      <c r="I790" s="57"/>
      <c r="J790" s="57"/>
      <c r="K790" s="57"/>
      <c r="L790" s="57"/>
      <c r="M790" s="58" t="str">
        <f t="shared" si="78"/>
        <v/>
      </c>
      <c r="N790" s="102"/>
    </row>
    <row r="791" spans="1:14">
      <c r="A791" s="97" t="str">
        <f t="shared" si="75"/>
        <v/>
      </c>
      <c r="B791" s="98" t="str">
        <f t="shared" si="76"/>
        <v/>
      </c>
      <c r="C791" s="99"/>
      <c r="D791" s="137"/>
      <c r="E791" s="100"/>
      <c r="F791" s="57"/>
      <c r="G791" s="58">
        <f t="shared" si="77"/>
        <v>0</v>
      </c>
      <c r="H791" s="58">
        <f>IF(E791="",0,IFERROR(VLOOKUP(E791,档案费管理台账!$D$4:$H$1000,5,0),0))</f>
        <v>0</v>
      </c>
      <c r="I791" s="57"/>
      <c r="J791" s="57"/>
      <c r="K791" s="57"/>
      <c r="L791" s="57"/>
      <c r="M791" s="58" t="str">
        <f t="shared" si="78"/>
        <v/>
      </c>
      <c r="N791" s="102"/>
    </row>
    <row r="792" spans="1:14">
      <c r="A792" s="97" t="str">
        <f t="shared" si="75"/>
        <v/>
      </c>
      <c r="B792" s="98" t="str">
        <f t="shared" si="76"/>
        <v/>
      </c>
      <c r="C792" s="99"/>
      <c r="D792" s="137"/>
      <c r="E792" s="100"/>
      <c r="F792" s="57"/>
      <c r="G792" s="58">
        <f t="shared" si="77"/>
        <v>0</v>
      </c>
      <c r="H792" s="58">
        <f>IF(E792="",0,IFERROR(VLOOKUP(E792,档案费管理台账!$D$4:$H$1000,5,0),0))</f>
        <v>0</v>
      </c>
      <c r="I792" s="57"/>
      <c r="J792" s="57"/>
      <c r="K792" s="57"/>
      <c r="L792" s="57"/>
      <c r="M792" s="58" t="str">
        <f t="shared" si="78"/>
        <v/>
      </c>
      <c r="N792" s="102"/>
    </row>
    <row r="793" spans="1:14">
      <c r="A793" s="97" t="str">
        <f t="shared" si="75"/>
        <v/>
      </c>
      <c r="B793" s="98" t="str">
        <f t="shared" si="76"/>
        <v/>
      </c>
      <c r="C793" s="99"/>
      <c r="D793" s="137"/>
      <c r="E793" s="100"/>
      <c r="F793" s="57"/>
      <c r="G793" s="58">
        <f t="shared" si="77"/>
        <v>0</v>
      </c>
      <c r="H793" s="58">
        <f>IF(E793="",0,IFERROR(VLOOKUP(E793,档案费管理台账!$D$4:$H$1000,5,0),0))</f>
        <v>0</v>
      </c>
      <c r="I793" s="57"/>
      <c r="J793" s="57"/>
      <c r="K793" s="57"/>
      <c r="L793" s="57"/>
      <c r="M793" s="58" t="str">
        <f t="shared" si="78"/>
        <v/>
      </c>
      <c r="N793" s="102"/>
    </row>
    <row r="794" spans="1:14">
      <c r="A794" s="97" t="str">
        <f t="shared" si="75"/>
        <v/>
      </c>
      <c r="B794" s="98" t="str">
        <f t="shared" si="76"/>
        <v/>
      </c>
      <c r="C794" s="99"/>
      <c r="D794" s="137"/>
      <c r="E794" s="100"/>
      <c r="F794" s="57"/>
      <c r="G794" s="58">
        <f t="shared" si="77"/>
        <v>0</v>
      </c>
      <c r="H794" s="58">
        <f>IF(E794="",0,IFERROR(VLOOKUP(E794,档案费管理台账!$D$4:$H$1000,5,0),0))</f>
        <v>0</v>
      </c>
      <c r="I794" s="57"/>
      <c r="J794" s="57"/>
      <c r="K794" s="57"/>
      <c r="L794" s="57"/>
      <c r="M794" s="58" t="str">
        <f t="shared" si="78"/>
        <v/>
      </c>
      <c r="N794" s="102"/>
    </row>
    <row r="795" spans="1:14">
      <c r="A795" s="97" t="str">
        <f t="shared" si="75"/>
        <v/>
      </c>
      <c r="B795" s="98" t="str">
        <f t="shared" si="76"/>
        <v/>
      </c>
      <c r="C795" s="99"/>
      <c r="D795" s="137"/>
      <c r="E795" s="100"/>
      <c r="F795" s="57"/>
      <c r="G795" s="58">
        <f t="shared" si="77"/>
        <v>0</v>
      </c>
      <c r="H795" s="58">
        <f>IF(E795="",0,IFERROR(VLOOKUP(E795,档案费管理台账!$D$4:$H$1000,5,0),0))</f>
        <v>0</v>
      </c>
      <c r="I795" s="57"/>
      <c r="J795" s="57"/>
      <c r="K795" s="57"/>
      <c r="L795" s="57"/>
      <c r="M795" s="58" t="str">
        <f t="shared" si="78"/>
        <v/>
      </c>
      <c r="N795" s="102"/>
    </row>
    <row r="796" spans="1:14">
      <c r="A796" s="97" t="str">
        <f t="shared" si="75"/>
        <v/>
      </c>
      <c r="B796" s="98" t="str">
        <f t="shared" si="76"/>
        <v/>
      </c>
      <c r="C796" s="99"/>
      <c r="D796" s="137"/>
      <c r="E796" s="100"/>
      <c r="F796" s="57"/>
      <c r="G796" s="58">
        <f t="shared" si="77"/>
        <v>0</v>
      </c>
      <c r="H796" s="58">
        <f>IF(E796="",0,IFERROR(VLOOKUP(E796,档案费管理台账!$D$4:$H$1000,5,0),0))</f>
        <v>0</v>
      </c>
      <c r="I796" s="57"/>
      <c r="J796" s="57"/>
      <c r="K796" s="57"/>
      <c r="L796" s="57"/>
      <c r="M796" s="58" t="str">
        <f t="shared" si="78"/>
        <v/>
      </c>
      <c r="N796" s="102"/>
    </row>
    <row r="797" spans="1:14">
      <c r="A797" s="97" t="str">
        <f t="shared" si="75"/>
        <v/>
      </c>
      <c r="B797" s="98" t="str">
        <f t="shared" si="76"/>
        <v/>
      </c>
      <c r="C797" s="99"/>
      <c r="D797" s="137"/>
      <c r="E797" s="100"/>
      <c r="F797" s="57"/>
      <c r="G797" s="58">
        <f t="shared" si="77"/>
        <v>0</v>
      </c>
      <c r="H797" s="58">
        <f>IF(E797="",0,IFERROR(VLOOKUP(E797,档案费管理台账!$D$4:$H$1000,5,0),0))</f>
        <v>0</v>
      </c>
      <c r="I797" s="57"/>
      <c r="J797" s="57"/>
      <c r="K797" s="57"/>
      <c r="L797" s="57"/>
      <c r="M797" s="58" t="str">
        <f t="shared" si="78"/>
        <v/>
      </c>
      <c r="N797" s="102"/>
    </row>
    <row r="798" spans="1:14">
      <c r="A798" s="97" t="str">
        <f t="shared" si="75"/>
        <v/>
      </c>
      <c r="B798" s="98" t="str">
        <f t="shared" si="76"/>
        <v/>
      </c>
      <c r="C798" s="99"/>
      <c r="D798" s="137"/>
      <c r="E798" s="100"/>
      <c r="F798" s="57"/>
      <c r="G798" s="58">
        <f t="shared" si="77"/>
        <v>0</v>
      </c>
      <c r="H798" s="58">
        <f>IF(E798="",0,IFERROR(VLOOKUP(E798,档案费管理台账!$D$4:$H$1000,5,0),0))</f>
        <v>0</v>
      </c>
      <c r="I798" s="57"/>
      <c r="J798" s="57"/>
      <c r="K798" s="57"/>
      <c r="L798" s="57"/>
      <c r="M798" s="58" t="str">
        <f t="shared" si="78"/>
        <v/>
      </c>
      <c r="N798" s="102"/>
    </row>
    <row r="799" spans="1:14">
      <c r="A799" s="97" t="str">
        <f t="shared" si="75"/>
        <v/>
      </c>
      <c r="B799" s="98" t="str">
        <f t="shared" si="76"/>
        <v/>
      </c>
      <c r="C799" s="99"/>
      <c r="D799" s="137"/>
      <c r="E799" s="100"/>
      <c r="F799" s="57"/>
      <c r="G799" s="58">
        <f t="shared" si="77"/>
        <v>0</v>
      </c>
      <c r="H799" s="58">
        <f>IF(E799="",0,IFERROR(VLOOKUP(E799,档案费管理台账!$D$4:$H$1000,5,0),0))</f>
        <v>0</v>
      </c>
      <c r="I799" s="57"/>
      <c r="J799" s="57"/>
      <c r="K799" s="57"/>
      <c r="L799" s="57"/>
      <c r="M799" s="58" t="str">
        <f t="shared" si="78"/>
        <v/>
      </c>
      <c r="N799" s="102"/>
    </row>
    <row r="800" spans="1:14">
      <c r="A800" s="97" t="str">
        <f t="shared" si="75"/>
        <v/>
      </c>
      <c r="B800" s="98" t="str">
        <f t="shared" si="76"/>
        <v/>
      </c>
      <c r="C800" s="99"/>
      <c r="D800" s="137"/>
      <c r="E800" s="100"/>
      <c r="F800" s="57"/>
      <c r="G800" s="58">
        <f t="shared" si="77"/>
        <v>0</v>
      </c>
      <c r="H800" s="58">
        <f>IF(E800="",0,IFERROR(VLOOKUP(E800,档案费管理台账!$D$4:$H$1000,5,0),0))</f>
        <v>0</v>
      </c>
      <c r="I800" s="57"/>
      <c r="J800" s="57"/>
      <c r="K800" s="57"/>
      <c r="L800" s="57"/>
      <c r="M800" s="58" t="str">
        <f t="shared" si="78"/>
        <v/>
      </c>
      <c r="N800" s="102"/>
    </row>
    <row r="801" spans="1:14">
      <c r="A801" s="97" t="str">
        <f t="shared" si="75"/>
        <v/>
      </c>
      <c r="B801" s="98" t="str">
        <f t="shared" si="76"/>
        <v/>
      </c>
      <c r="C801" s="99"/>
      <c r="D801" s="137"/>
      <c r="E801" s="100"/>
      <c r="F801" s="57"/>
      <c r="G801" s="58">
        <f t="shared" si="77"/>
        <v>0</v>
      </c>
      <c r="H801" s="58">
        <f>IF(E801="",0,IFERROR(VLOOKUP(E801,档案费管理台账!$D$4:$H$1000,5,0),0))</f>
        <v>0</v>
      </c>
      <c r="I801" s="57"/>
      <c r="J801" s="57"/>
      <c r="K801" s="57"/>
      <c r="L801" s="57"/>
      <c r="M801" s="58" t="str">
        <f t="shared" si="78"/>
        <v/>
      </c>
      <c r="N801" s="102"/>
    </row>
    <row r="802" spans="1:14">
      <c r="A802" s="97" t="str">
        <f t="shared" si="75"/>
        <v/>
      </c>
      <c r="B802" s="98" t="str">
        <f t="shared" si="76"/>
        <v/>
      </c>
      <c r="C802" s="99"/>
      <c r="D802" s="137"/>
      <c r="E802" s="100"/>
      <c r="F802" s="57"/>
      <c r="G802" s="58">
        <f t="shared" si="77"/>
        <v>0</v>
      </c>
      <c r="H802" s="58">
        <f>IF(E802="",0,IFERROR(VLOOKUP(E802,档案费管理台账!$D$4:$H$1000,5,0),0))</f>
        <v>0</v>
      </c>
      <c r="I802" s="57"/>
      <c r="J802" s="57"/>
      <c r="K802" s="57"/>
      <c r="L802" s="57"/>
      <c r="M802" s="58" t="str">
        <f t="shared" si="78"/>
        <v/>
      </c>
      <c r="N802" s="102"/>
    </row>
    <row r="803" spans="1:14">
      <c r="A803" s="97" t="str">
        <f t="shared" si="75"/>
        <v/>
      </c>
      <c r="B803" s="98" t="str">
        <f t="shared" si="76"/>
        <v/>
      </c>
      <c r="C803" s="99"/>
      <c r="D803" s="137"/>
      <c r="E803" s="100"/>
      <c r="F803" s="57"/>
      <c r="G803" s="58">
        <f t="shared" si="77"/>
        <v>0</v>
      </c>
      <c r="H803" s="58">
        <f>IF(E803="",0,IFERROR(VLOOKUP(E803,档案费管理台账!$D$4:$H$1000,5,0),0))</f>
        <v>0</v>
      </c>
      <c r="I803" s="57"/>
      <c r="J803" s="57"/>
      <c r="K803" s="57"/>
      <c r="L803" s="57"/>
      <c r="M803" s="58" t="str">
        <f t="shared" si="78"/>
        <v/>
      </c>
      <c r="N803" s="102"/>
    </row>
    <row r="804" spans="1:14">
      <c r="A804" s="97" t="str">
        <f t="shared" si="75"/>
        <v/>
      </c>
      <c r="B804" s="98" t="str">
        <f t="shared" si="76"/>
        <v/>
      </c>
      <c r="C804" s="99"/>
      <c r="D804" s="137"/>
      <c r="E804" s="100"/>
      <c r="F804" s="57"/>
      <c r="G804" s="58">
        <f t="shared" si="77"/>
        <v>0</v>
      </c>
      <c r="H804" s="58">
        <f>IF(E804="",0,IFERROR(VLOOKUP(E804,档案费管理台账!$D$4:$H$1000,5,0),0))</f>
        <v>0</v>
      </c>
      <c r="I804" s="57"/>
      <c r="J804" s="57"/>
      <c r="K804" s="57"/>
      <c r="L804" s="57"/>
      <c r="M804" s="58" t="str">
        <f t="shared" si="78"/>
        <v/>
      </c>
      <c r="N804" s="102"/>
    </row>
    <row r="805" spans="1:14">
      <c r="A805" s="97" t="str">
        <f t="shared" si="75"/>
        <v/>
      </c>
      <c r="B805" s="98" t="str">
        <f t="shared" si="76"/>
        <v/>
      </c>
      <c r="C805" s="99"/>
      <c r="D805" s="137"/>
      <c r="E805" s="100"/>
      <c r="F805" s="57"/>
      <c r="G805" s="58">
        <f t="shared" si="77"/>
        <v>0</v>
      </c>
      <c r="H805" s="58">
        <f>IF(E805="",0,IFERROR(VLOOKUP(E805,档案费管理台账!$D$4:$H$1000,5,0),0))</f>
        <v>0</v>
      </c>
      <c r="I805" s="57"/>
      <c r="J805" s="57"/>
      <c r="K805" s="57"/>
      <c r="L805" s="57"/>
      <c r="M805" s="58" t="str">
        <f t="shared" si="78"/>
        <v/>
      </c>
      <c r="N805" s="102"/>
    </row>
    <row r="806" spans="1:14">
      <c r="A806" s="97" t="str">
        <f t="shared" si="75"/>
        <v/>
      </c>
      <c r="B806" s="98" t="str">
        <f t="shared" si="76"/>
        <v/>
      </c>
      <c r="C806" s="99"/>
      <c r="D806" s="137"/>
      <c r="E806" s="100"/>
      <c r="F806" s="57"/>
      <c r="G806" s="58">
        <f t="shared" si="77"/>
        <v>0</v>
      </c>
      <c r="H806" s="58">
        <f>IF(E806="",0,IFERROR(VLOOKUP(E806,档案费管理台账!$D$4:$H$1000,5,0),0))</f>
        <v>0</v>
      </c>
      <c r="I806" s="57"/>
      <c r="J806" s="57"/>
      <c r="K806" s="57"/>
      <c r="L806" s="57"/>
      <c r="M806" s="58" t="str">
        <f t="shared" si="78"/>
        <v/>
      </c>
      <c r="N806" s="102"/>
    </row>
    <row r="807" spans="1:14">
      <c r="A807" s="97" t="str">
        <f t="shared" si="75"/>
        <v/>
      </c>
      <c r="B807" s="98" t="str">
        <f t="shared" si="76"/>
        <v/>
      </c>
      <c r="C807" s="99"/>
      <c r="D807" s="137"/>
      <c r="E807" s="100"/>
      <c r="F807" s="57"/>
      <c r="G807" s="58">
        <f t="shared" si="77"/>
        <v>0</v>
      </c>
      <c r="H807" s="58">
        <f>IF(E807="",0,IFERROR(VLOOKUP(E807,档案费管理台账!$D$4:$H$1000,5,0),0))</f>
        <v>0</v>
      </c>
      <c r="I807" s="57"/>
      <c r="J807" s="57"/>
      <c r="K807" s="57"/>
      <c r="L807" s="57"/>
      <c r="M807" s="58" t="str">
        <f t="shared" si="78"/>
        <v/>
      </c>
      <c r="N807" s="102"/>
    </row>
    <row r="808" spans="1:14">
      <c r="A808" s="97" t="str">
        <f t="shared" si="75"/>
        <v/>
      </c>
      <c r="B808" s="98" t="str">
        <f t="shared" si="76"/>
        <v/>
      </c>
      <c r="C808" s="99"/>
      <c r="D808" s="137"/>
      <c r="E808" s="100"/>
      <c r="F808" s="57"/>
      <c r="G808" s="58">
        <f t="shared" si="77"/>
        <v>0</v>
      </c>
      <c r="H808" s="58">
        <f>IF(E808="",0,IFERROR(VLOOKUP(E808,档案费管理台账!$D$4:$H$1000,5,0),0))</f>
        <v>0</v>
      </c>
      <c r="I808" s="57"/>
      <c r="J808" s="57"/>
      <c r="K808" s="57"/>
      <c r="L808" s="57"/>
      <c r="M808" s="58" t="str">
        <f t="shared" si="78"/>
        <v/>
      </c>
      <c r="N808" s="102"/>
    </row>
    <row r="809" spans="1:14">
      <c r="A809" s="97" t="str">
        <f t="shared" si="75"/>
        <v/>
      </c>
      <c r="B809" s="98" t="str">
        <f t="shared" si="76"/>
        <v/>
      </c>
      <c r="C809" s="99"/>
      <c r="D809" s="137"/>
      <c r="E809" s="100"/>
      <c r="F809" s="57"/>
      <c r="G809" s="58">
        <f t="shared" si="77"/>
        <v>0</v>
      </c>
      <c r="H809" s="58">
        <f>IF(E809="",0,IFERROR(VLOOKUP(E809,档案费管理台账!$D$4:$H$1000,5,0),0))</f>
        <v>0</v>
      </c>
      <c r="I809" s="57"/>
      <c r="J809" s="57"/>
      <c r="K809" s="57"/>
      <c r="L809" s="57"/>
      <c r="M809" s="58" t="str">
        <f t="shared" si="78"/>
        <v/>
      </c>
      <c r="N809" s="102"/>
    </row>
    <row r="810" spans="1:14">
      <c r="A810" s="97" t="str">
        <f t="shared" si="75"/>
        <v/>
      </c>
      <c r="B810" s="98" t="str">
        <f t="shared" si="76"/>
        <v/>
      </c>
      <c r="C810" s="99"/>
      <c r="D810" s="137"/>
      <c r="E810" s="100"/>
      <c r="F810" s="57"/>
      <c r="G810" s="58">
        <f t="shared" si="77"/>
        <v>0</v>
      </c>
      <c r="H810" s="58">
        <f>IF(E810="",0,IFERROR(VLOOKUP(E810,档案费管理台账!$D$4:$H$1000,5,0),0))</f>
        <v>0</v>
      </c>
      <c r="I810" s="57"/>
      <c r="J810" s="57"/>
      <c r="K810" s="57"/>
      <c r="L810" s="57"/>
      <c r="M810" s="58" t="str">
        <f t="shared" si="78"/>
        <v/>
      </c>
      <c r="N810" s="102"/>
    </row>
    <row r="811" spans="1:14">
      <c r="A811" s="97" t="str">
        <f t="shared" si="75"/>
        <v/>
      </c>
      <c r="B811" s="98" t="str">
        <f t="shared" si="76"/>
        <v/>
      </c>
      <c r="C811" s="99"/>
      <c r="D811" s="137"/>
      <c r="E811" s="100"/>
      <c r="F811" s="57"/>
      <c r="G811" s="58">
        <f t="shared" si="77"/>
        <v>0</v>
      </c>
      <c r="H811" s="58">
        <f>IF(E811="",0,IFERROR(VLOOKUP(E811,档案费管理台账!$D$4:$H$1000,5,0),0))</f>
        <v>0</v>
      </c>
      <c r="I811" s="57"/>
      <c r="J811" s="57"/>
      <c r="K811" s="57"/>
      <c r="L811" s="57"/>
      <c r="M811" s="58" t="str">
        <f t="shared" si="78"/>
        <v/>
      </c>
      <c r="N811" s="102"/>
    </row>
    <row r="812" spans="1:14">
      <c r="A812" s="97" t="str">
        <f t="shared" ref="A812:A875" si="79">IF(D812="","",ROW()-42)</f>
        <v/>
      </c>
      <c r="B812" s="98" t="str">
        <f t="shared" ref="B812:B875" si="80">IF(C812="","",MONTH(C812)&amp;"月")</f>
        <v/>
      </c>
      <c r="C812" s="99"/>
      <c r="D812" s="137"/>
      <c r="E812" s="100"/>
      <c r="F812" s="57"/>
      <c r="G812" s="58">
        <f t="shared" si="77"/>
        <v>0</v>
      </c>
      <c r="H812" s="58">
        <f>IF(E812="",0,IFERROR(VLOOKUP(E812,档案费管理台账!$D$4:$H$1000,5,0),0))</f>
        <v>0</v>
      </c>
      <c r="I812" s="57"/>
      <c r="J812" s="57"/>
      <c r="K812" s="57"/>
      <c r="L812" s="57"/>
      <c r="M812" s="58" t="str">
        <f t="shared" si="78"/>
        <v/>
      </c>
      <c r="N812" s="102"/>
    </row>
    <row r="813" spans="1:14">
      <c r="A813" s="97" t="str">
        <f t="shared" si="79"/>
        <v/>
      </c>
      <c r="B813" s="98" t="str">
        <f t="shared" si="80"/>
        <v/>
      </c>
      <c r="C813" s="99"/>
      <c r="D813" s="137"/>
      <c r="E813" s="100"/>
      <c r="F813" s="57"/>
      <c r="G813" s="58">
        <f t="shared" ref="G813:G876" si="81">IF(F813="",0,F813*$K$41)</f>
        <v>0</v>
      </c>
      <c r="H813" s="58">
        <f>IF(E813="",0,IFERROR(VLOOKUP(E813,档案费管理台账!$D$4:$H$1000,5,0),0))</f>
        <v>0</v>
      </c>
      <c r="I813" s="57"/>
      <c r="J813" s="57"/>
      <c r="K813" s="57"/>
      <c r="L813" s="57"/>
      <c r="M813" s="58" t="str">
        <f t="shared" ref="M813:M876" si="82">IF(C813="","",ROUND(M812+G813-I813-J813-K813-L813-H813,2))</f>
        <v/>
      </c>
      <c r="N813" s="102"/>
    </row>
    <row r="814" spans="1:14">
      <c r="A814" s="97" t="str">
        <f t="shared" si="79"/>
        <v/>
      </c>
      <c r="B814" s="98" t="str">
        <f t="shared" si="80"/>
        <v/>
      </c>
      <c r="C814" s="99"/>
      <c r="D814" s="137"/>
      <c r="E814" s="100"/>
      <c r="F814" s="57"/>
      <c r="G814" s="58">
        <f t="shared" si="81"/>
        <v>0</v>
      </c>
      <c r="H814" s="58">
        <f>IF(E814="",0,IFERROR(VLOOKUP(E814,档案费管理台账!$D$4:$H$1000,5,0),0))</f>
        <v>0</v>
      </c>
      <c r="I814" s="57"/>
      <c r="J814" s="57"/>
      <c r="K814" s="57"/>
      <c r="L814" s="57"/>
      <c r="M814" s="58" t="str">
        <f t="shared" si="82"/>
        <v/>
      </c>
      <c r="N814" s="102"/>
    </row>
    <row r="815" spans="1:14">
      <c r="A815" s="97" t="str">
        <f t="shared" si="79"/>
        <v/>
      </c>
      <c r="B815" s="98" t="str">
        <f t="shared" si="80"/>
        <v/>
      </c>
      <c r="C815" s="99"/>
      <c r="D815" s="137"/>
      <c r="E815" s="100"/>
      <c r="F815" s="57"/>
      <c r="G815" s="58">
        <f t="shared" si="81"/>
        <v>0</v>
      </c>
      <c r="H815" s="58">
        <f>IF(E815="",0,IFERROR(VLOOKUP(E815,档案费管理台账!$D$4:$H$1000,5,0),0))</f>
        <v>0</v>
      </c>
      <c r="I815" s="57"/>
      <c r="J815" s="57"/>
      <c r="K815" s="57"/>
      <c r="L815" s="57"/>
      <c r="M815" s="58" t="str">
        <f t="shared" si="82"/>
        <v/>
      </c>
      <c r="N815" s="102"/>
    </row>
    <row r="816" spans="1:14">
      <c r="A816" s="97" t="str">
        <f t="shared" si="79"/>
        <v/>
      </c>
      <c r="B816" s="98" t="str">
        <f t="shared" si="80"/>
        <v/>
      </c>
      <c r="C816" s="99"/>
      <c r="D816" s="137"/>
      <c r="E816" s="100"/>
      <c r="F816" s="57"/>
      <c r="G816" s="58">
        <f t="shared" si="81"/>
        <v>0</v>
      </c>
      <c r="H816" s="58">
        <f>IF(E816="",0,IFERROR(VLOOKUP(E816,档案费管理台账!$D$4:$H$1000,5,0),0))</f>
        <v>0</v>
      </c>
      <c r="I816" s="57"/>
      <c r="J816" s="57"/>
      <c r="K816" s="57"/>
      <c r="L816" s="57"/>
      <c r="M816" s="58" t="str">
        <f t="shared" si="82"/>
        <v/>
      </c>
      <c r="N816" s="102"/>
    </row>
    <row r="817" spans="1:14">
      <c r="A817" s="97" t="str">
        <f t="shared" si="79"/>
        <v/>
      </c>
      <c r="B817" s="98" t="str">
        <f t="shared" si="80"/>
        <v/>
      </c>
      <c r="C817" s="99"/>
      <c r="D817" s="137"/>
      <c r="E817" s="100"/>
      <c r="F817" s="57"/>
      <c r="G817" s="58">
        <f t="shared" si="81"/>
        <v>0</v>
      </c>
      <c r="H817" s="58">
        <f>IF(E817="",0,IFERROR(VLOOKUP(E817,档案费管理台账!$D$4:$H$1000,5,0),0))</f>
        <v>0</v>
      </c>
      <c r="I817" s="57"/>
      <c r="J817" s="57"/>
      <c r="K817" s="57"/>
      <c r="L817" s="57"/>
      <c r="M817" s="58" t="str">
        <f t="shared" si="82"/>
        <v/>
      </c>
      <c r="N817" s="102"/>
    </row>
    <row r="818" spans="1:14">
      <c r="A818" s="97" t="str">
        <f t="shared" si="79"/>
        <v/>
      </c>
      <c r="B818" s="98" t="str">
        <f t="shared" si="80"/>
        <v/>
      </c>
      <c r="C818" s="99"/>
      <c r="D818" s="137"/>
      <c r="E818" s="100"/>
      <c r="F818" s="57"/>
      <c r="G818" s="58">
        <f t="shared" si="81"/>
        <v>0</v>
      </c>
      <c r="H818" s="58">
        <f>IF(E818="",0,IFERROR(VLOOKUP(E818,档案费管理台账!$D$4:$H$1000,5,0),0))</f>
        <v>0</v>
      </c>
      <c r="I818" s="57"/>
      <c r="J818" s="57"/>
      <c r="K818" s="57"/>
      <c r="L818" s="57"/>
      <c r="M818" s="58" t="str">
        <f t="shared" si="82"/>
        <v/>
      </c>
      <c r="N818" s="102"/>
    </row>
    <row r="819" spans="1:14">
      <c r="A819" s="97" t="str">
        <f t="shared" si="79"/>
        <v/>
      </c>
      <c r="B819" s="98" t="str">
        <f t="shared" si="80"/>
        <v/>
      </c>
      <c r="C819" s="99"/>
      <c r="D819" s="137"/>
      <c r="E819" s="100"/>
      <c r="F819" s="57"/>
      <c r="G819" s="58">
        <f t="shared" si="81"/>
        <v>0</v>
      </c>
      <c r="H819" s="58">
        <f>IF(E819="",0,IFERROR(VLOOKUP(E819,档案费管理台账!$D$4:$H$1000,5,0),0))</f>
        <v>0</v>
      </c>
      <c r="I819" s="57"/>
      <c r="J819" s="57"/>
      <c r="K819" s="57"/>
      <c r="L819" s="57"/>
      <c r="M819" s="58" t="str">
        <f t="shared" si="82"/>
        <v/>
      </c>
      <c r="N819" s="102"/>
    </row>
    <row r="820" spans="1:14">
      <c r="A820" s="97" t="str">
        <f t="shared" si="79"/>
        <v/>
      </c>
      <c r="B820" s="98" t="str">
        <f t="shared" si="80"/>
        <v/>
      </c>
      <c r="C820" s="99"/>
      <c r="D820" s="137"/>
      <c r="E820" s="100"/>
      <c r="F820" s="57"/>
      <c r="G820" s="58">
        <f t="shared" si="81"/>
        <v>0</v>
      </c>
      <c r="H820" s="58">
        <f>IF(E820="",0,IFERROR(VLOOKUP(E820,档案费管理台账!$D$4:$H$1000,5,0),0))</f>
        <v>0</v>
      </c>
      <c r="I820" s="57"/>
      <c r="J820" s="57"/>
      <c r="K820" s="57"/>
      <c r="L820" s="57"/>
      <c r="M820" s="58" t="str">
        <f t="shared" si="82"/>
        <v/>
      </c>
      <c r="N820" s="102"/>
    </row>
    <row r="821" spans="1:14">
      <c r="A821" s="97" t="str">
        <f t="shared" si="79"/>
        <v/>
      </c>
      <c r="B821" s="98" t="str">
        <f t="shared" si="80"/>
        <v/>
      </c>
      <c r="C821" s="99"/>
      <c r="D821" s="137"/>
      <c r="E821" s="100"/>
      <c r="F821" s="57"/>
      <c r="G821" s="58">
        <f t="shared" si="81"/>
        <v>0</v>
      </c>
      <c r="H821" s="58">
        <f>IF(E821="",0,IFERROR(VLOOKUP(E821,档案费管理台账!$D$4:$H$1000,5,0),0))</f>
        <v>0</v>
      </c>
      <c r="I821" s="57"/>
      <c r="J821" s="57"/>
      <c r="K821" s="57"/>
      <c r="L821" s="57"/>
      <c r="M821" s="58" t="str">
        <f t="shared" si="82"/>
        <v/>
      </c>
      <c r="N821" s="102"/>
    </row>
    <row r="822" spans="1:14">
      <c r="A822" s="97" t="str">
        <f t="shared" si="79"/>
        <v/>
      </c>
      <c r="B822" s="98" t="str">
        <f t="shared" si="80"/>
        <v/>
      </c>
      <c r="C822" s="99"/>
      <c r="D822" s="137"/>
      <c r="E822" s="100"/>
      <c r="F822" s="57"/>
      <c r="G822" s="58">
        <f t="shared" si="81"/>
        <v>0</v>
      </c>
      <c r="H822" s="58">
        <f>IF(E822="",0,IFERROR(VLOOKUP(E822,档案费管理台账!$D$4:$H$1000,5,0),0))</f>
        <v>0</v>
      </c>
      <c r="I822" s="57"/>
      <c r="J822" s="57"/>
      <c r="K822" s="57"/>
      <c r="L822" s="57"/>
      <c r="M822" s="58" t="str">
        <f t="shared" si="82"/>
        <v/>
      </c>
      <c r="N822" s="102"/>
    </row>
    <row r="823" spans="1:14">
      <c r="A823" s="97" t="str">
        <f t="shared" si="79"/>
        <v/>
      </c>
      <c r="B823" s="98" t="str">
        <f t="shared" si="80"/>
        <v/>
      </c>
      <c r="C823" s="99"/>
      <c r="D823" s="137"/>
      <c r="E823" s="100"/>
      <c r="F823" s="57"/>
      <c r="G823" s="58">
        <f t="shared" si="81"/>
        <v>0</v>
      </c>
      <c r="H823" s="58">
        <f>IF(E823="",0,IFERROR(VLOOKUP(E823,档案费管理台账!$D$4:$H$1000,5,0),0))</f>
        <v>0</v>
      </c>
      <c r="I823" s="57"/>
      <c r="J823" s="57"/>
      <c r="K823" s="57"/>
      <c r="L823" s="57"/>
      <c r="M823" s="58" t="str">
        <f t="shared" si="82"/>
        <v/>
      </c>
      <c r="N823" s="102"/>
    </row>
    <row r="824" spans="1:14">
      <c r="A824" s="97" t="str">
        <f t="shared" si="79"/>
        <v/>
      </c>
      <c r="B824" s="98" t="str">
        <f t="shared" si="80"/>
        <v/>
      </c>
      <c r="C824" s="99"/>
      <c r="D824" s="137"/>
      <c r="E824" s="100"/>
      <c r="F824" s="57"/>
      <c r="G824" s="58">
        <f t="shared" si="81"/>
        <v>0</v>
      </c>
      <c r="H824" s="58">
        <f>IF(E824="",0,IFERROR(VLOOKUP(E824,档案费管理台账!$D$4:$H$1000,5,0),0))</f>
        <v>0</v>
      </c>
      <c r="I824" s="57"/>
      <c r="J824" s="57"/>
      <c r="K824" s="57"/>
      <c r="L824" s="57"/>
      <c r="M824" s="58" t="str">
        <f t="shared" si="82"/>
        <v/>
      </c>
      <c r="N824" s="102"/>
    </row>
    <row r="825" spans="1:14">
      <c r="A825" s="97" t="str">
        <f t="shared" si="79"/>
        <v/>
      </c>
      <c r="B825" s="98" t="str">
        <f t="shared" si="80"/>
        <v/>
      </c>
      <c r="C825" s="99"/>
      <c r="D825" s="137"/>
      <c r="E825" s="100"/>
      <c r="F825" s="57"/>
      <c r="G825" s="58">
        <f t="shared" si="81"/>
        <v>0</v>
      </c>
      <c r="H825" s="58">
        <f>IF(E825="",0,IFERROR(VLOOKUP(E825,档案费管理台账!$D$4:$H$1000,5,0),0))</f>
        <v>0</v>
      </c>
      <c r="I825" s="57"/>
      <c r="J825" s="57"/>
      <c r="K825" s="57"/>
      <c r="L825" s="57"/>
      <c r="M825" s="58" t="str">
        <f t="shared" si="82"/>
        <v/>
      </c>
      <c r="N825" s="102"/>
    </row>
    <row r="826" spans="1:14">
      <c r="A826" s="97" t="str">
        <f t="shared" si="79"/>
        <v/>
      </c>
      <c r="B826" s="98" t="str">
        <f t="shared" si="80"/>
        <v/>
      </c>
      <c r="C826" s="99"/>
      <c r="D826" s="137"/>
      <c r="E826" s="100"/>
      <c r="F826" s="57"/>
      <c r="G826" s="58">
        <f t="shared" si="81"/>
        <v>0</v>
      </c>
      <c r="H826" s="58">
        <f>IF(E826="",0,IFERROR(VLOOKUP(E826,档案费管理台账!$D$4:$H$1000,5,0),0))</f>
        <v>0</v>
      </c>
      <c r="I826" s="57"/>
      <c r="J826" s="57"/>
      <c r="K826" s="57"/>
      <c r="L826" s="57"/>
      <c r="M826" s="58" t="str">
        <f t="shared" si="82"/>
        <v/>
      </c>
      <c r="N826" s="102"/>
    </row>
    <row r="827" spans="1:14">
      <c r="A827" s="97" t="str">
        <f t="shared" si="79"/>
        <v/>
      </c>
      <c r="B827" s="98" t="str">
        <f t="shared" si="80"/>
        <v/>
      </c>
      <c r="C827" s="99"/>
      <c r="D827" s="137"/>
      <c r="E827" s="100"/>
      <c r="F827" s="57"/>
      <c r="G827" s="58">
        <f t="shared" si="81"/>
        <v>0</v>
      </c>
      <c r="H827" s="58">
        <f>IF(E827="",0,IFERROR(VLOOKUP(E827,档案费管理台账!$D$4:$H$1000,5,0),0))</f>
        <v>0</v>
      </c>
      <c r="I827" s="57"/>
      <c r="J827" s="57"/>
      <c r="K827" s="57"/>
      <c r="L827" s="57"/>
      <c r="M827" s="58" t="str">
        <f t="shared" si="82"/>
        <v/>
      </c>
      <c r="N827" s="102"/>
    </row>
    <row r="828" spans="1:14">
      <c r="A828" s="97" t="str">
        <f t="shared" si="79"/>
        <v/>
      </c>
      <c r="B828" s="98" t="str">
        <f t="shared" si="80"/>
        <v/>
      </c>
      <c r="C828" s="99"/>
      <c r="D828" s="137"/>
      <c r="E828" s="100"/>
      <c r="F828" s="57"/>
      <c r="G828" s="58">
        <f t="shared" si="81"/>
        <v>0</v>
      </c>
      <c r="H828" s="58">
        <f>IF(E828="",0,IFERROR(VLOOKUP(E828,档案费管理台账!$D$4:$H$1000,5,0),0))</f>
        <v>0</v>
      </c>
      <c r="I828" s="57"/>
      <c r="J828" s="57"/>
      <c r="K828" s="57"/>
      <c r="L828" s="57"/>
      <c r="M828" s="58" t="str">
        <f t="shared" si="82"/>
        <v/>
      </c>
      <c r="N828" s="102"/>
    </row>
    <row r="829" spans="1:14">
      <c r="A829" s="97" t="str">
        <f t="shared" si="79"/>
        <v/>
      </c>
      <c r="B829" s="98" t="str">
        <f t="shared" si="80"/>
        <v/>
      </c>
      <c r="C829" s="99"/>
      <c r="D829" s="137"/>
      <c r="E829" s="100"/>
      <c r="F829" s="57"/>
      <c r="G829" s="58">
        <f t="shared" si="81"/>
        <v>0</v>
      </c>
      <c r="H829" s="58">
        <f>IF(E829="",0,IFERROR(VLOOKUP(E829,档案费管理台账!$D$4:$H$1000,5,0),0))</f>
        <v>0</v>
      </c>
      <c r="I829" s="57"/>
      <c r="J829" s="57"/>
      <c r="K829" s="57"/>
      <c r="L829" s="57"/>
      <c r="M829" s="58" t="str">
        <f t="shared" si="82"/>
        <v/>
      </c>
      <c r="N829" s="102"/>
    </row>
    <row r="830" spans="1:14">
      <c r="A830" s="97" t="str">
        <f t="shared" si="79"/>
        <v/>
      </c>
      <c r="B830" s="98" t="str">
        <f t="shared" si="80"/>
        <v/>
      </c>
      <c r="C830" s="99"/>
      <c r="D830" s="137"/>
      <c r="E830" s="100"/>
      <c r="F830" s="57"/>
      <c r="G830" s="58">
        <f t="shared" si="81"/>
        <v>0</v>
      </c>
      <c r="H830" s="58">
        <f>IF(E830="",0,IFERROR(VLOOKUP(E830,档案费管理台账!$D$4:$H$1000,5,0),0))</f>
        <v>0</v>
      </c>
      <c r="I830" s="57"/>
      <c r="J830" s="57"/>
      <c r="K830" s="57"/>
      <c r="L830" s="57"/>
      <c r="M830" s="58" t="str">
        <f t="shared" si="82"/>
        <v/>
      </c>
      <c r="N830" s="102"/>
    </row>
    <row r="831" spans="1:14">
      <c r="A831" s="97" t="str">
        <f t="shared" si="79"/>
        <v/>
      </c>
      <c r="B831" s="98" t="str">
        <f t="shared" si="80"/>
        <v/>
      </c>
      <c r="C831" s="99"/>
      <c r="D831" s="137"/>
      <c r="E831" s="100"/>
      <c r="F831" s="57"/>
      <c r="G831" s="58">
        <f t="shared" si="81"/>
        <v>0</v>
      </c>
      <c r="H831" s="58">
        <f>IF(E831="",0,IFERROR(VLOOKUP(E831,档案费管理台账!$D$4:$H$1000,5,0),0))</f>
        <v>0</v>
      </c>
      <c r="I831" s="57"/>
      <c r="J831" s="57"/>
      <c r="K831" s="57"/>
      <c r="L831" s="57"/>
      <c r="M831" s="58" t="str">
        <f t="shared" si="82"/>
        <v/>
      </c>
      <c r="N831" s="102"/>
    </row>
    <row r="832" spans="1:14">
      <c r="A832" s="97" t="str">
        <f t="shared" si="79"/>
        <v/>
      </c>
      <c r="B832" s="98" t="str">
        <f t="shared" si="80"/>
        <v/>
      </c>
      <c r="C832" s="99"/>
      <c r="D832" s="137"/>
      <c r="E832" s="100"/>
      <c r="F832" s="57"/>
      <c r="G832" s="58">
        <f t="shared" si="81"/>
        <v>0</v>
      </c>
      <c r="H832" s="58">
        <f>IF(E832="",0,IFERROR(VLOOKUP(E832,档案费管理台账!$D$4:$H$1000,5,0),0))</f>
        <v>0</v>
      </c>
      <c r="I832" s="57"/>
      <c r="J832" s="57"/>
      <c r="K832" s="57"/>
      <c r="L832" s="57"/>
      <c r="M832" s="58" t="str">
        <f t="shared" si="82"/>
        <v/>
      </c>
      <c r="N832" s="102"/>
    </row>
    <row r="833" spans="1:14">
      <c r="A833" s="97" t="str">
        <f t="shared" si="79"/>
        <v/>
      </c>
      <c r="B833" s="98" t="str">
        <f t="shared" si="80"/>
        <v/>
      </c>
      <c r="C833" s="99"/>
      <c r="D833" s="137"/>
      <c r="E833" s="100"/>
      <c r="F833" s="57"/>
      <c r="G833" s="58">
        <f t="shared" si="81"/>
        <v>0</v>
      </c>
      <c r="H833" s="58">
        <f>IF(E833="",0,IFERROR(VLOOKUP(E833,档案费管理台账!$D$4:$H$1000,5,0),0))</f>
        <v>0</v>
      </c>
      <c r="I833" s="57"/>
      <c r="J833" s="57"/>
      <c r="K833" s="57"/>
      <c r="L833" s="57"/>
      <c r="M833" s="58" t="str">
        <f t="shared" si="82"/>
        <v/>
      </c>
      <c r="N833" s="102"/>
    </row>
    <row r="834" spans="1:14">
      <c r="A834" s="97" t="str">
        <f t="shared" si="79"/>
        <v/>
      </c>
      <c r="B834" s="98" t="str">
        <f t="shared" si="80"/>
        <v/>
      </c>
      <c r="C834" s="99"/>
      <c r="D834" s="137"/>
      <c r="E834" s="100"/>
      <c r="F834" s="57"/>
      <c r="G834" s="58">
        <f t="shared" si="81"/>
        <v>0</v>
      </c>
      <c r="H834" s="58">
        <f>IF(E834="",0,IFERROR(VLOOKUP(E834,档案费管理台账!$D$4:$H$1000,5,0),0))</f>
        <v>0</v>
      </c>
      <c r="I834" s="57"/>
      <c r="J834" s="57"/>
      <c r="K834" s="57"/>
      <c r="L834" s="57"/>
      <c r="M834" s="58" t="str">
        <f t="shared" si="82"/>
        <v/>
      </c>
      <c r="N834" s="102"/>
    </row>
    <row r="835" spans="1:14">
      <c r="A835" s="97" t="str">
        <f t="shared" si="79"/>
        <v/>
      </c>
      <c r="B835" s="98" t="str">
        <f t="shared" si="80"/>
        <v/>
      </c>
      <c r="C835" s="99"/>
      <c r="D835" s="137"/>
      <c r="E835" s="100"/>
      <c r="F835" s="57"/>
      <c r="G835" s="58">
        <f t="shared" si="81"/>
        <v>0</v>
      </c>
      <c r="H835" s="58">
        <f>IF(E835="",0,IFERROR(VLOOKUP(E835,档案费管理台账!$D$4:$H$1000,5,0),0))</f>
        <v>0</v>
      </c>
      <c r="I835" s="57"/>
      <c r="J835" s="57"/>
      <c r="K835" s="57"/>
      <c r="L835" s="57"/>
      <c r="M835" s="58" t="str">
        <f t="shared" si="82"/>
        <v/>
      </c>
      <c r="N835" s="102"/>
    </row>
    <row r="836" spans="1:14">
      <c r="A836" s="97" t="str">
        <f t="shared" si="79"/>
        <v/>
      </c>
      <c r="B836" s="98" t="str">
        <f t="shared" si="80"/>
        <v/>
      </c>
      <c r="C836" s="99"/>
      <c r="D836" s="137"/>
      <c r="E836" s="100"/>
      <c r="F836" s="57"/>
      <c r="G836" s="58">
        <f t="shared" si="81"/>
        <v>0</v>
      </c>
      <c r="H836" s="58">
        <f>IF(E836="",0,IFERROR(VLOOKUP(E836,档案费管理台账!$D$4:$H$1000,5,0),0))</f>
        <v>0</v>
      </c>
      <c r="I836" s="57"/>
      <c r="J836" s="57"/>
      <c r="K836" s="57"/>
      <c r="L836" s="57"/>
      <c r="M836" s="58" t="str">
        <f t="shared" si="82"/>
        <v/>
      </c>
      <c r="N836" s="102"/>
    </row>
    <row r="837" spans="1:14">
      <c r="A837" s="97" t="str">
        <f t="shared" si="79"/>
        <v/>
      </c>
      <c r="B837" s="98" t="str">
        <f t="shared" si="80"/>
        <v/>
      </c>
      <c r="C837" s="99"/>
      <c r="D837" s="137"/>
      <c r="E837" s="100"/>
      <c r="F837" s="57"/>
      <c r="G837" s="58">
        <f t="shared" si="81"/>
        <v>0</v>
      </c>
      <c r="H837" s="58">
        <f>IF(E837="",0,IFERROR(VLOOKUP(E837,档案费管理台账!$D$4:$H$1000,5,0),0))</f>
        <v>0</v>
      </c>
      <c r="I837" s="57"/>
      <c r="J837" s="57"/>
      <c r="K837" s="57"/>
      <c r="L837" s="57"/>
      <c r="M837" s="58" t="str">
        <f t="shared" si="82"/>
        <v/>
      </c>
      <c r="N837" s="102"/>
    </row>
    <row r="838" spans="1:14">
      <c r="A838" s="97" t="str">
        <f t="shared" si="79"/>
        <v/>
      </c>
      <c r="B838" s="98" t="str">
        <f t="shared" si="80"/>
        <v/>
      </c>
      <c r="C838" s="99"/>
      <c r="D838" s="137"/>
      <c r="E838" s="100"/>
      <c r="F838" s="57"/>
      <c r="G838" s="58">
        <f t="shared" si="81"/>
        <v>0</v>
      </c>
      <c r="H838" s="58">
        <f>IF(E838="",0,IFERROR(VLOOKUP(E838,档案费管理台账!$D$4:$H$1000,5,0),0))</f>
        <v>0</v>
      </c>
      <c r="I838" s="57"/>
      <c r="J838" s="57"/>
      <c r="K838" s="57"/>
      <c r="L838" s="57"/>
      <c r="M838" s="58" t="str">
        <f t="shared" si="82"/>
        <v/>
      </c>
      <c r="N838" s="102"/>
    </row>
    <row r="839" spans="1:14">
      <c r="A839" s="97" t="str">
        <f t="shared" si="79"/>
        <v/>
      </c>
      <c r="B839" s="98" t="str">
        <f t="shared" si="80"/>
        <v/>
      </c>
      <c r="C839" s="99"/>
      <c r="D839" s="137"/>
      <c r="E839" s="100"/>
      <c r="F839" s="57"/>
      <c r="G839" s="58">
        <f t="shared" si="81"/>
        <v>0</v>
      </c>
      <c r="H839" s="58">
        <f>IF(E839="",0,IFERROR(VLOOKUP(E839,档案费管理台账!$D$4:$H$1000,5,0),0))</f>
        <v>0</v>
      </c>
      <c r="I839" s="57"/>
      <c r="J839" s="57"/>
      <c r="K839" s="57"/>
      <c r="L839" s="57"/>
      <c r="M839" s="58" t="str">
        <f t="shared" si="82"/>
        <v/>
      </c>
      <c r="N839" s="102"/>
    </row>
    <row r="840" spans="1:14">
      <c r="A840" s="97" t="str">
        <f t="shared" si="79"/>
        <v/>
      </c>
      <c r="B840" s="98" t="str">
        <f t="shared" si="80"/>
        <v/>
      </c>
      <c r="C840" s="99"/>
      <c r="D840" s="137"/>
      <c r="E840" s="100"/>
      <c r="F840" s="57"/>
      <c r="G840" s="58">
        <f t="shared" si="81"/>
        <v>0</v>
      </c>
      <c r="H840" s="58">
        <f>IF(E840="",0,IFERROR(VLOOKUP(E840,档案费管理台账!$D$4:$H$1000,5,0),0))</f>
        <v>0</v>
      </c>
      <c r="I840" s="57"/>
      <c r="J840" s="57"/>
      <c r="K840" s="57"/>
      <c r="L840" s="57"/>
      <c r="M840" s="58" t="str">
        <f t="shared" si="82"/>
        <v/>
      </c>
      <c r="N840" s="102"/>
    </row>
    <row r="841" spans="1:14">
      <c r="A841" s="97" t="str">
        <f t="shared" si="79"/>
        <v/>
      </c>
      <c r="B841" s="98" t="str">
        <f t="shared" si="80"/>
        <v/>
      </c>
      <c r="C841" s="99"/>
      <c r="D841" s="137"/>
      <c r="E841" s="100"/>
      <c r="F841" s="57"/>
      <c r="G841" s="58">
        <f t="shared" si="81"/>
        <v>0</v>
      </c>
      <c r="H841" s="58">
        <f>IF(E841="",0,IFERROR(VLOOKUP(E841,档案费管理台账!$D$4:$H$1000,5,0),0))</f>
        <v>0</v>
      </c>
      <c r="I841" s="57"/>
      <c r="J841" s="57"/>
      <c r="K841" s="57"/>
      <c r="L841" s="57"/>
      <c r="M841" s="58" t="str">
        <f t="shared" si="82"/>
        <v/>
      </c>
      <c r="N841" s="102"/>
    </row>
    <row r="842" spans="1:14">
      <c r="A842" s="97" t="str">
        <f t="shared" si="79"/>
        <v/>
      </c>
      <c r="B842" s="98" t="str">
        <f t="shared" si="80"/>
        <v/>
      </c>
      <c r="C842" s="99"/>
      <c r="D842" s="137"/>
      <c r="E842" s="100"/>
      <c r="F842" s="57"/>
      <c r="G842" s="58">
        <f t="shared" si="81"/>
        <v>0</v>
      </c>
      <c r="H842" s="58">
        <f>IF(E842="",0,IFERROR(VLOOKUP(E842,档案费管理台账!$D$4:$H$1000,5,0),0))</f>
        <v>0</v>
      </c>
      <c r="I842" s="57"/>
      <c r="J842" s="57"/>
      <c r="K842" s="57"/>
      <c r="L842" s="57"/>
      <c r="M842" s="58" t="str">
        <f t="shared" si="82"/>
        <v/>
      </c>
      <c r="N842" s="102"/>
    </row>
    <row r="843" spans="1:14">
      <c r="A843" s="97" t="str">
        <f t="shared" si="79"/>
        <v/>
      </c>
      <c r="B843" s="98" t="str">
        <f t="shared" si="80"/>
        <v/>
      </c>
      <c r="C843" s="99"/>
      <c r="D843" s="137"/>
      <c r="E843" s="100"/>
      <c r="F843" s="57"/>
      <c r="G843" s="58">
        <f t="shared" si="81"/>
        <v>0</v>
      </c>
      <c r="H843" s="58">
        <f>IF(E843="",0,IFERROR(VLOOKUP(E843,档案费管理台账!$D$4:$H$1000,5,0),0))</f>
        <v>0</v>
      </c>
      <c r="I843" s="57"/>
      <c r="J843" s="57"/>
      <c r="K843" s="57"/>
      <c r="L843" s="57"/>
      <c r="M843" s="58" t="str">
        <f t="shared" si="82"/>
        <v/>
      </c>
      <c r="N843" s="102"/>
    </row>
    <row r="844" spans="1:14">
      <c r="A844" s="97" t="str">
        <f t="shared" si="79"/>
        <v/>
      </c>
      <c r="B844" s="98" t="str">
        <f t="shared" si="80"/>
        <v/>
      </c>
      <c r="C844" s="99"/>
      <c r="D844" s="137"/>
      <c r="E844" s="100"/>
      <c r="F844" s="57"/>
      <c r="G844" s="58">
        <f t="shared" si="81"/>
        <v>0</v>
      </c>
      <c r="H844" s="58">
        <f>IF(E844="",0,IFERROR(VLOOKUP(E844,档案费管理台账!$D$4:$H$1000,5,0),0))</f>
        <v>0</v>
      </c>
      <c r="I844" s="57"/>
      <c r="J844" s="57"/>
      <c r="K844" s="57"/>
      <c r="L844" s="57"/>
      <c r="M844" s="58" t="str">
        <f t="shared" si="82"/>
        <v/>
      </c>
      <c r="N844" s="102"/>
    </row>
    <row r="845" spans="1:14">
      <c r="A845" s="97" t="str">
        <f t="shared" si="79"/>
        <v/>
      </c>
      <c r="B845" s="98" t="str">
        <f t="shared" si="80"/>
        <v/>
      </c>
      <c r="C845" s="99"/>
      <c r="D845" s="137"/>
      <c r="E845" s="100"/>
      <c r="F845" s="57"/>
      <c r="G845" s="58">
        <f t="shared" si="81"/>
        <v>0</v>
      </c>
      <c r="H845" s="58">
        <f>IF(E845="",0,IFERROR(VLOOKUP(E845,档案费管理台账!$D$4:$H$1000,5,0),0))</f>
        <v>0</v>
      </c>
      <c r="I845" s="57"/>
      <c r="J845" s="57"/>
      <c r="K845" s="57"/>
      <c r="L845" s="57"/>
      <c r="M845" s="58" t="str">
        <f t="shared" si="82"/>
        <v/>
      </c>
      <c r="N845" s="102"/>
    </row>
    <row r="846" spans="1:14">
      <c r="A846" s="97" t="str">
        <f t="shared" si="79"/>
        <v/>
      </c>
      <c r="B846" s="98" t="str">
        <f t="shared" si="80"/>
        <v/>
      </c>
      <c r="C846" s="99"/>
      <c r="D846" s="137"/>
      <c r="E846" s="100"/>
      <c r="F846" s="57"/>
      <c r="G846" s="58">
        <f t="shared" si="81"/>
        <v>0</v>
      </c>
      <c r="H846" s="58">
        <f>IF(E846="",0,IFERROR(VLOOKUP(E846,档案费管理台账!$D$4:$H$1000,5,0),0))</f>
        <v>0</v>
      </c>
      <c r="I846" s="57"/>
      <c r="J846" s="57"/>
      <c r="K846" s="57"/>
      <c r="L846" s="57"/>
      <c r="M846" s="58" t="str">
        <f t="shared" si="82"/>
        <v/>
      </c>
      <c r="N846" s="102"/>
    </row>
    <row r="847" spans="1:14">
      <c r="A847" s="97" t="str">
        <f t="shared" si="79"/>
        <v/>
      </c>
      <c r="B847" s="98" t="str">
        <f t="shared" si="80"/>
        <v/>
      </c>
      <c r="C847" s="99"/>
      <c r="D847" s="137"/>
      <c r="E847" s="100"/>
      <c r="F847" s="57"/>
      <c r="G847" s="58">
        <f t="shared" si="81"/>
        <v>0</v>
      </c>
      <c r="H847" s="58">
        <f>IF(E847="",0,IFERROR(VLOOKUP(E847,档案费管理台账!$D$4:$H$1000,5,0),0))</f>
        <v>0</v>
      </c>
      <c r="I847" s="57"/>
      <c r="J847" s="57"/>
      <c r="K847" s="57"/>
      <c r="L847" s="57"/>
      <c r="M847" s="58" t="str">
        <f t="shared" si="82"/>
        <v/>
      </c>
      <c r="N847" s="102"/>
    </row>
    <row r="848" spans="1:14">
      <c r="A848" s="97" t="str">
        <f t="shared" si="79"/>
        <v/>
      </c>
      <c r="B848" s="98" t="str">
        <f t="shared" si="80"/>
        <v/>
      </c>
      <c r="C848" s="99"/>
      <c r="D848" s="137"/>
      <c r="E848" s="100"/>
      <c r="F848" s="57"/>
      <c r="G848" s="58">
        <f t="shared" si="81"/>
        <v>0</v>
      </c>
      <c r="H848" s="58">
        <f>IF(E848="",0,IFERROR(VLOOKUP(E848,档案费管理台账!$D$4:$H$1000,5,0),0))</f>
        <v>0</v>
      </c>
      <c r="I848" s="57"/>
      <c r="J848" s="57"/>
      <c r="K848" s="57"/>
      <c r="L848" s="57"/>
      <c r="M848" s="58" t="str">
        <f t="shared" si="82"/>
        <v/>
      </c>
      <c r="N848" s="102"/>
    </row>
    <row r="849" spans="1:14">
      <c r="A849" s="97" t="str">
        <f t="shared" si="79"/>
        <v/>
      </c>
      <c r="B849" s="98" t="str">
        <f t="shared" si="80"/>
        <v/>
      </c>
      <c r="C849" s="99"/>
      <c r="D849" s="137"/>
      <c r="E849" s="100"/>
      <c r="F849" s="57"/>
      <c r="G849" s="58">
        <f t="shared" si="81"/>
        <v>0</v>
      </c>
      <c r="H849" s="58">
        <f>IF(E849="",0,IFERROR(VLOOKUP(E849,档案费管理台账!$D$4:$H$1000,5,0),0))</f>
        <v>0</v>
      </c>
      <c r="I849" s="57"/>
      <c r="J849" s="57"/>
      <c r="K849" s="57"/>
      <c r="L849" s="57"/>
      <c r="M849" s="58" t="str">
        <f t="shared" si="82"/>
        <v/>
      </c>
      <c r="N849" s="102"/>
    </row>
    <row r="850" spans="1:14">
      <c r="A850" s="97" t="str">
        <f t="shared" si="79"/>
        <v/>
      </c>
      <c r="B850" s="98" t="str">
        <f t="shared" si="80"/>
        <v/>
      </c>
      <c r="C850" s="99"/>
      <c r="D850" s="137"/>
      <c r="E850" s="100"/>
      <c r="F850" s="57"/>
      <c r="G850" s="58">
        <f t="shared" si="81"/>
        <v>0</v>
      </c>
      <c r="H850" s="58">
        <f>IF(E850="",0,IFERROR(VLOOKUP(E850,档案费管理台账!$D$4:$H$1000,5,0),0))</f>
        <v>0</v>
      </c>
      <c r="I850" s="57"/>
      <c r="J850" s="57"/>
      <c r="K850" s="57"/>
      <c r="L850" s="57"/>
      <c r="M850" s="58" t="str">
        <f t="shared" si="82"/>
        <v/>
      </c>
      <c r="N850" s="102"/>
    </row>
    <row r="851" spans="1:14">
      <c r="A851" s="97" t="str">
        <f t="shared" si="79"/>
        <v/>
      </c>
      <c r="B851" s="98" t="str">
        <f t="shared" si="80"/>
        <v/>
      </c>
      <c r="C851" s="99"/>
      <c r="D851" s="137"/>
      <c r="E851" s="100"/>
      <c r="F851" s="57"/>
      <c r="G851" s="58">
        <f t="shared" si="81"/>
        <v>0</v>
      </c>
      <c r="H851" s="58">
        <f>IF(E851="",0,IFERROR(VLOOKUP(E851,档案费管理台账!$D$4:$H$1000,5,0),0))</f>
        <v>0</v>
      </c>
      <c r="I851" s="57"/>
      <c r="J851" s="57"/>
      <c r="K851" s="57"/>
      <c r="L851" s="57"/>
      <c r="M851" s="58" t="str">
        <f t="shared" si="82"/>
        <v/>
      </c>
      <c r="N851" s="102"/>
    </row>
    <row r="852" spans="1:14">
      <c r="A852" s="97" t="str">
        <f t="shared" si="79"/>
        <v/>
      </c>
      <c r="B852" s="98" t="str">
        <f t="shared" si="80"/>
        <v/>
      </c>
      <c r="C852" s="99"/>
      <c r="D852" s="137"/>
      <c r="E852" s="100"/>
      <c r="F852" s="57"/>
      <c r="G852" s="58">
        <f t="shared" si="81"/>
        <v>0</v>
      </c>
      <c r="H852" s="58">
        <f>IF(E852="",0,IFERROR(VLOOKUP(E852,档案费管理台账!$D$4:$H$1000,5,0),0))</f>
        <v>0</v>
      </c>
      <c r="I852" s="57"/>
      <c r="J852" s="57"/>
      <c r="K852" s="57"/>
      <c r="L852" s="57"/>
      <c r="M852" s="58" t="str">
        <f t="shared" si="82"/>
        <v/>
      </c>
      <c r="N852" s="102"/>
    </row>
    <row r="853" spans="1:14">
      <c r="A853" s="97" t="str">
        <f t="shared" si="79"/>
        <v/>
      </c>
      <c r="B853" s="98" t="str">
        <f t="shared" si="80"/>
        <v/>
      </c>
      <c r="C853" s="99"/>
      <c r="D853" s="137"/>
      <c r="E853" s="100"/>
      <c r="F853" s="57"/>
      <c r="G853" s="58">
        <f t="shared" si="81"/>
        <v>0</v>
      </c>
      <c r="H853" s="58">
        <f>IF(E853="",0,IFERROR(VLOOKUP(E853,档案费管理台账!$D$4:$H$1000,5,0),0))</f>
        <v>0</v>
      </c>
      <c r="I853" s="57"/>
      <c r="J853" s="57"/>
      <c r="K853" s="57"/>
      <c r="L853" s="57"/>
      <c r="M853" s="58" t="str">
        <f t="shared" si="82"/>
        <v/>
      </c>
      <c r="N853" s="102"/>
    </row>
    <row r="854" spans="1:14">
      <c r="A854" s="97" t="str">
        <f t="shared" si="79"/>
        <v/>
      </c>
      <c r="B854" s="98" t="str">
        <f t="shared" si="80"/>
        <v/>
      </c>
      <c r="C854" s="99"/>
      <c r="D854" s="137"/>
      <c r="E854" s="100"/>
      <c r="F854" s="57"/>
      <c r="G854" s="58">
        <f t="shared" si="81"/>
        <v>0</v>
      </c>
      <c r="H854" s="58">
        <f>IF(E854="",0,IFERROR(VLOOKUP(E854,档案费管理台账!$D$4:$H$1000,5,0),0))</f>
        <v>0</v>
      </c>
      <c r="I854" s="57"/>
      <c r="J854" s="57"/>
      <c r="K854" s="57"/>
      <c r="L854" s="57"/>
      <c r="M854" s="58" t="str">
        <f t="shared" si="82"/>
        <v/>
      </c>
      <c r="N854" s="102"/>
    </row>
    <row r="855" spans="1:14">
      <c r="A855" s="97" t="str">
        <f t="shared" si="79"/>
        <v/>
      </c>
      <c r="B855" s="98" t="str">
        <f t="shared" si="80"/>
        <v/>
      </c>
      <c r="C855" s="99"/>
      <c r="D855" s="137"/>
      <c r="E855" s="100"/>
      <c r="F855" s="57"/>
      <c r="G855" s="58">
        <f t="shared" si="81"/>
        <v>0</v>
      </c>
      <c r="H855" s="58">
        <f>IF(E855="",0,IFERROR(VLOOKUP(E855,档案费管理台账!$D$4:$H$1000,5,0),0))</f>
        <v>0</v>
      </c>
      <c r="I855" s="57"/>
      <c r="J855" s="57"/>
      <c r="K855" s="57"/>
      <c r="L855" s="57"/>
      <c r="M855" s="58" t="str">
        <f t="shared" si="82"/>
        <v/>
      </c>
      <c r="N855" s="102"/>
    </row>
    <row r="856" spans="1:14">
      <c r="A856" s="97" t="str">
        <f t="shared" si="79"/>
        <v/>
      </c>
      <c r="B856" s="98" t="str">
        <f t="shared" si="80"/>
        <v/>
      </c>
      <c r="C856" s="99"/>
      <c r="D856" s="137"/>
      <c r="E856" s="100"/>
      <c r="F856" s="57"/>
      <c r="G856" s="58">
        <f t="shared" si="81"/>
        <v>0</v>
      </c>
      <c r="H856" s="58">
        <f>IF(E856="",0,IFERROR(VLOOKUP(E856,档案费管理台账!$D$4:$H$1000,5,0),0))</f>
        <v>0</v>
      </c>
      <c r="I856" s="57"/>
      <c r="J856" s="57"/>
      <c r="K856" s="57"/>
      <c r="L856" s="57"/>
      <c r="M856" s="58" t="str">
        <f t="shared" si="82"/>
        <v/>
      </c>
      <c r="N856" s="102"/>
    </row>
    <row r="857" spans="1:14">
      <c r="A857" s="97" t="str">
        <f t="shared" si="79"/>
        <v/>
      </c>
      <c r="B857" s="98" t="str">
        <f t="shared" si="80"/>
        <v/>
      </c>
      <c r="C857" s="99"/>
      <c r="D857" s="137"/>
      <c r="E857" s="100"/>
      <c r="F857" s="57"/>
      <c r="G857" s="58">
        <f t="shared" si="81"/>
        <v>0</v>
      </c>
      <c r="H857" s="58">
        <f>IF(E857="",0,IFERROR(VLOOKUP(E857,档案费管理台账!$D$4:$H$1000,5,0),0))</f>
        <v>0</v>
      </c>
      <c r="I857" s="57"/>
      <c r="J857" s="57"/>
      <c r="K857" s="57"/>
      <c r="L857" s="57"/>
      <c r="M857" s="58" t="str">
        <f t="shared" si="82"/>
        <v/>
      </c>
      <c r="N857" s="102"/>
    </row>
    <row r="858" spans="1:14">
      <c r="A858" s="97" t="str">
        <f t="shared" si="79"/>
        <v/>
      </c>
      <c r="B858" s="98" t="str">
        <f t="shared" si="80"/>
        <v/>
      </c>
      <c r="C858" s="99"/>
      <c r="D858" s="137"/>
      <c r="E858" s="100"/>
      <c r="F858" s="57"/>
      <c r="G858" s="58">
        <f t="shared" si="81"/>
        <v>0</v>
      </c>
      <c r="H858" s="58">
        <f>IF(E858="",0,IFERROR(VLOOKUP(E858,档案费管理台账!$D$4:$H$1000,5,0),0))</f>
        <v>0</v>
      </c>
      <c r="I858" s="57"/>
      <c r="J858" s="57"/>
      <c r="K858" s="57"/>
      <c r="L858" s="57"/>
      <c r="M858" s="58" t="str">
        <f t="shared" si="82"/>
        <v/>
      </c>
      <c r="N858" s="102"/>
    </row>
    <row r="859" spans="1:14">
      <c r="A859" s="97" t="str">
        <f t="shared" si="79"/>
        <v/>
      </c>
      <c r="B859" s="98" t="str">
        <f t="shared" si="80"/>
        <v/>
      </c>
      <c r="C859" s="99"/>
      <c r="D859" s="137"/>
      <c r="E859" s="100"/>
      <c r="F859" s="57"/>
      <c r="G859" s="58">
        <f t="shared" si="81"/>
        <v>0</v>
      </c>
      <c r="H859" s="58">
        <f>IF(E859="",0,IFERROR(VLOOKUP(E859,档案费管理台账!$D$4:$H$1000,5,0),0))</f>
        <v>0</v>
      </c>
      <c r="I859" s="57"/>
      <c r="J859" s="57"/>
      <c r="K859" s="57"/>
      <c r="L859" s="57"/>
      <c r="M859" s="58" t="str">
        <f t="shared" si="82"/>
        <v/>
      </c>
      <c r="N859" s="102"/>
    </row>
    <row r="860" spans="1:14">
      <c r="A860" s="97" t="str">
        <f t="shared" si="79"/>
        <v/>
      </c>
      <c r="B860" s="98" t="str">
        <f t="shared" si="80"/>
        <v/>
      </c>
      <c r="C860" s="99"/>
      <c r="D860" s="137"/>
      <c r="E860" s="100"/>
      <c r="F860" s="57"/>
      <c r="G860" s="58">
        <f t="shared" si="81"/>
        <v>0</v>
      </c>
      <c r="H860" s="58">
        <f>IF(E860="",0,IFERROR(VLOOKUP(E860,档案费管理台账!$D$4:$H$1000,5,0),0))</f>
        <v>0</v>
      </c>
      <c r="I860" s="57"/>
      <c r="J860" s="57"/>
      <c r="K860" s="57"/>
      <c r="L860" s="57"/>
      <c r="M860" s="58" t="str">
        <f t="shared" si="82"/>
        <v/>
      </c>
      <c r="N860" s="102"/>
    </row>
    <row r="861" spans="1:14">
      <c r="A861" s="97" t="str">
        <f t="shared" si="79"/>
        <v/>
      </c>
      <c r="B861" s="98" t="str">
        <f t="shared" si="80"/>
        <v/>
      </c>
      <c r="C861" s="99"/>
      <c r="D861" s="137"/>
      <c r="E861" s="100"/>
      <c r="F861" s="57"/>
      <c r="G861" s="58">
        <f t="shared" si="81"/>
        <v>0</v>
      </c>
      <c r="H861" s="58">
        <f>IF(E861="",0,IFERROR(VLOOKUP(E861,档案费管理台账!$D$4:$H$1000,5,0),0))</f>
        <v>0</v>
      </c>
      <c r="I861" s="57"/>
      <c r="J861" s="57"/>
      <c r="K861" s="57"/>
      <c r="L861" s="57"/>
      <c r="M861" s="58" t="str">
        <f t="shared" si="82"/>
        <v/>
      </c>
      <c r="N861" s="102"/>
    </row>
    <row r="862" spans="1:14">
      <c r="A862" s="97" t="str">
        <f t="shared" si="79"/>
        <v/>
      </c>
      <c r="B862" s="98" t="str">
        <f t="shared" si="80"/>
        <v/>
      </c>
      <c r="C862" s="99"/>
      <c r="D862" s="137"/>
      <c r="E862" s="100"/>
      <c r="F862" s="57"/>
      <c r="G862" s="58">
        <f t="shared" si="81"/>
        <v>0</v>
      </c>
      <c r="H862" s="58">
        <f>IF(E862="",0,IFERROR(VLOOKUP(E862,档案费管理台账!$D$4:$H$1000,5,0),0))</f>
        <v>0</v>
      </c>
      <c r="I862" s="57"/>
      <c r="J862" s="57"/>
      <c r="K862" s="57"/>
      <c r="L862" s="57"/>
      <c r="M862" s="58" t="str">
        <f t="shared" si="82"/>
        <v/>
      </c>
      <c r="N862" s="102"/>
    </row>
    <row r="863" spans="1:14">
      <c r="A863" s="97" t="str">
        <f t="shared" si="79"/>
        <v/>
      </c>
      <c r="B863" s="98" t="str">
        <f t="shared" si="80"/>
        <v/>
      </c>
      <c r="C863" s="99"/>
      <c r="D863" s="137"/>
      <c r="E863" s="100"/>
      <c r="F863" s="57"/>
      <c r="G863" s="58">
        <f t="shared" si="81"/>
        <v>0</v>
      </c>
      <c r="H863" s="58">
        <f>IF(E863="",0,IFERROR(VLOOKUP(E863,档案费管理台账!$D$4:$H$1000,5,0),0))</f>
        <v>0</v>
      </c>
      <c r="I863" s="57"/>
      <c r="J863" s="57"/>
      <c r="K863" s="57"/>
      <c r="L863" s="57"/>
      <c r="M863" s="58" t="str">
        <f t="shared" si="82"/>
        <v/>
      </c>
      <c r="N863" s="102"/>
    </row>
    <row r="864" spans="1:14">
      <c r="A864" s="97" t="str">
        <f t="shared" si="79"/>
        <v/>
      </c>
      <c r="B864" s="98" t="str">
        <f t="shared" si="80"/>
        <v/>
      </c>
      <c r="C864" s="99"/>
      <c r="D864" s="137"/>
      <c r="E864" s="100"/>
      <c r="F864" s="57"/>
      <c r="G864" s="58">
        <f t="shared" si="81"/>
        <v>0</v>
      </c>
      <c r="H864" s="58">
        <f>IF(E864="",0,IFERROR(VLOOKUP(E864,档案费管理台账!$D$4:$H$1000,5,0),0))</f>
        <v>0</v>
      </c>
      <c r="I864" s="57"/>
      <c r="J864" s="57"/>
      <c r="K864" s="57"/>
      <c r="L864" s="57"/>
      <c r="M864" s="58" t="str">
        <f t="shared" si="82"/>
        <v/>
      </c>
      <c r="N864" s="102"/>
    </row>
    <row r="865" spans="1:14">
      <c r="A865" s="97" t="str">
        <f t="shared" si="79"/>
        <v/>
      </c>
      <c r="B865" s="98" t="str">
        <f t="shared" si="80"/>
        <v/>
      </c>
      <c r="C865" s="99"/>
      <c r="D865" s="137"/>
      <c r="E865" s="100"/>
      <c r="F865" s="57"/>
      <c r="G865" s="58">
        <f t="shared" si="81"/>
        <v>0</v>
      </c>
      <c r="H865" s="58">
        <f>IF(E865="",0,IFERROR(VLOOKUP(E865,档案费管理台账!$D$4:$H$1000,5,0),0))</f>
        <v>0</v>
      </c>
      <c r="I865" s="57"/>
      <c r="J865" s="57"/>
      <c r="K865" s="57"/>
      <c r="L865" s="57"/>
      <c r="M865" s="58" t="str">
        <f t="shared" si="82"/>
        <v/>
      </c>
      <c r="N865" s="102"/>
    </row>
    <row r="866" spans="1:14">
      <c r="A866" s="97" t="str">
        <f t="shared" si="79"/>
        <v/>
      </c>
      <c r="B866" s="98" t="str">
        <f t="shared" si="80"/>
        <v/>
      </c>
      <c r="C866" s="99"/>
      <c r="D866" s="137"/>
      <c r="E866" s="100"/>
      <c r="F866" s="57"/>
      <c r="G866" s="58">
        <f t="shared" si="81"/>
        <v>0</v>
      </c>
      <c r="H866" s="58">
        <f>IF(E866="",0,IFERROR(VLOOKUP(E866,档案费管理台账!$D$4:$H$1000,5,0),0))</f>
        <v>0</v>
      </c>
      <c r="I866" s="57"/>
      <c r="J866" s="57"/>
      <c r="K866" s="57"/>
      <c r="L866" s="57"/>
      <c r="M866" s="58" t="str">
        <f t="shared" si="82"/>
        <v/>
      </c>
      <c r="N866" s="102"/>
    </row>
    <row r="867" spans="1:14">
      <c r="A867" s="97" t="str">
        <f t="shared" si="79"/>
        <v/>
      </c>
      <c r="B867" s="98" t="str">
        <f t="shared" si="80"/>
        <v/>
      </c>
      <c r="C867" s="99"/>
      <c r="D867" s="137"/>
      <c r="E867" s="100"/>
      <c r="F867" s="57"/>
      <c r="G867" s="58">
        <f t="shared" si="81"/>
        <v>0</v>
      </c>
      <c r="H867" s="58">
        <f>IF(E867="",0,IFERROR(VLOOKUP(E867,档案费管理台账!$D$4:$H$1000,5,0),0))</f>
        <v>0</v>
      </c>
      <c r="I867" s="57"/>
      <c r="J867" s="57"/>
      <c r="K867" s="57"/>
      <c r="L867" s="57"/>
      <c r="M867" s="58" t="str">
        <f t="shared" si="82"/>
        <v/>
      </c>
      <c r="N867" s="102"/>
    </row>
    <row r="868" spans="1:14">
      <c r="A868" s="97" t="str">
        <f t="shared" si="79"/>
        <v/>
      </c>
      <c r="B868" s="98" t="str">
        <f t="shared" si="80"/>
        <v/>
      </c>
      <c r="C868" s="99"/>
      <c r="D868" s="137"/>
      <c r="E868" s="100"/>
      <c r="F868" s="57"/>
      <c r="G868" s="58">
        <f t="shared" si="81"/>
        <v>0</v>
      </c>
      <c r="H868" s="58">
        <f>IF(E868="",0,IFERROR(VLOOKUP(E868,档案费管理台账!$D$4:$H$1000,5,0),0))</f>
        <v>0</v>
      </c>
      <c r="I868" s="57"/>
      <c r="J868" s="57"/>
      <c r="K868" s="57"/>
      <c r="L868" s="57"/>
      <c r="M868" s="58" t="str">
        <f t="shared" si="82"/>
        <v/>
      </c>
      <c r="N868" s="102"/>
    </row>
    <row r="869" spans="1:14">
      <c r="A869" s="97" t="str">
        <f t="shared" si="79"/>
        <v/>
      </c>
      <c r="B869" s="98" t="str">
        <f t="shared" si="80"/>
        <v/>
      </c>
      <c r="C869" s="99"/>
      <c r="D869" s="137"/>
      <c r="E869" s="100"/>
      <c r="F869" s="57"/>
      <c r="G869" s="58">
        <f t="shared" si="81"/>
        <v>0</v>
      </c>
      <c r="H869" s="58">
        <f>IF(E869="",0,IFERROR(VLOOKUP(E869,档案费管理台账!$D$4:$H$1000,5,0),0))</f>
        <v>0</v>
      </c>
      <c r="I869" s="57"/>
      <c r="J869" s="57"/>
      <c r="K869" s="57"/>
      <c r="L869" s="57"/>
      <c r="M869" s="58" t="str">
        <f t="shared" si="82"/>
        <v/>
      </c>
      <c r="N869" s="102"/>
    </row>
    <row r="870" spans="1:14">
      <c r="A870" s="97" t="str">
        <f t="shared" si="79"/>
        <v/>
      </c>
      <c r="B870" s="98" t="str">
        <f t="shared" si="80"/>
        <v/>
      </c>
      <c r="C870" s="99"/>
      <c r="D870" s="137"/>
      <c r="E870" s="100"/>
      <c r="F870" s="57"/>
      <c r="G870" s="58">
        <f t="shared" si="81"/>
        <v>0</v>
      </c>
      <c r="H870" s="58">
        <f>IF(E870="",0,IFERROR(VLOOKUP(E870,档案费管理台账!$D$4:$H$1000,5,0),0))</f>
        <v>0</v>
      </c>
      <c r="I870" s="57"/>
      <c r="J870" s="57"/>
      <c r="K870" s="57"/>
      <c r="L870" s="57"/>
      <c r="M870" s="58" t="str">
        <f t="shared" si="82"/>
        <v/>
      </c>
      <c r="N870" s="102"/>
    </row>
    <row r="871" spans="1:14">
      <c r="A871" s="97" t="str">
        <f t="shared" si="79"/>
        <v/>
      </c>
      <c r="B871" s="98" t="str">
        <f t="shared" si="80"/>
        <v/>
      </c>
      <c r="C871" s="99"/>
      <c r="D871" s="137"/>
      <c r="E871" s="100"/>
      <c r="F871" s="57"/>
      <c r="G871" s="58">
        <f t="shared" si="81"/>
        <v>0</v>
      </c>
      <c r="H871" s="58">
        <f>IF(E871="",0,IFERROR(VLOOKUP(E871,档案费管理台账!$D$4:$H$1000,5,0),0))</f>
        <v>0</v>
      </c>
      <c r="I871" s="57"/>
      <c r="J871" s="57"/>
      <c r="K871" s="57"/>
      <c r="L871" s="57"/>
      <c r="M871" s="58" t="str">
        <f t="shared" si="82"/>
        <v/>
      </c>
      <c r="N871" s="102"/>
    </row>
    <row r="872" spans="1:14">
      <c r="A872" s="97" t="str">
        <f t="shared" si="79"/>
        <v/>
      </c>
      <c r="B872" s="98" t="str">
        <f t="shared" si="80"/>
        <v/>
      </c>
      <c r="C872" s="99"/>
      <c r="D872" s="137"/>
      <c r="E872" s="100"/>
      <c r="F872" s="57"/>
      <c r="G872" s="58">
        <f t="shared" si="81"/>
        <v>0</v>
      </c>
      <c r="H872" s="58">
        <f>IF(E872="",0,IFERROR(VLOOKUP(E872,档案费管理台账!$D$4:$H$1000,5,0),0))</f>
        <v>0</v>
      </c>
      <c r="I872" s="57"/>
      <c r="J872" s="57"/>
      <c r="K872" s="57"/>
      <c r="L872" s="57"/>
      <c r="M872" s="58" t="str">
        <f t="shared" si="82"/>
        <v/>
      </c>
      <c r="N872" s="102"/>
    </row>
    <row r="873" spans="1:14">
      <c r="A873" s="97" t="str">
        <f t="shared" si="79"/>
        <v/>
      </c>
      <c r="B873" s="98" t="str">
        <f t="shared" si="80"/>
        <v/>
      </c>
      <c r="C873" s="99"/>
      <c r="D873" s="137"/>
      <c r="E873" s="100"/>
      <c r="F873" s="57"/>
      <c r="G873" s="58">
        <f t="shared" si="81"/>
        <v>0</v>
      </c>
      <c r="H873" s="58">
        <f>IF(E873="",0,IFERROR(VLOOKUP(E873,档案费管理台账!$D$4:$H$1000,5,0),0))</f>
        <v>0</v>
      </c>
      <c r="I873" s="57"/>
      <c r="J873" s="57"/>
      <c r="K873" s="57"/>
      <c r="L873" s="57"/>
      <c r="M873" s="58" t="str">
        <f t="shared" si="82"/>
        <v/>
      </c>
      <c r="N873" s="102"/>
    </row>
    <row r="874" spans="1:14">
      <c r="A874" s="97" t="str">
        <f t="shared" si="79"/>
        <v/>
      </c>
      <c r="B874" s="98" t="str">
        <f t="shared" si="80"/>
        <v/>
      </c>
      <c r="C874" s="99"/>
      <c r="D874" s="137"/>
      <c r="E874" s="100"/>
      <c r="F874" s="57"/>
      <c r="G874" s="58">
        <f t="shared" si="81"/>
        <v>0</v>
      </c>
      <c r="H874" s="58">
        <f>IF(E874="",0,IFERROR(VLOOKUP(E874,档案费管理台账!$D$4:$H$1000,5,0),0))</f>
        <v>0</v>
      </c>
      <c r="I874" s="57"/>
      <c r="J874" s="57"/>
      <c r="K874" s="57"/>
      <c r="L874" s="57"/>
      <c r="M874" s="58" t="str">
        <f t="shared" si="82"/>
        <v/>
      </c>
      <c r="N874" s="102"/>
    </row>
    <row r="875" spans="1:14">
      <c r="A875" s="97" t="str">
        <f t="shared" si="79"/>
        <v/>
      </c>
      <c r="B875" s="98" t="str">
        <f t="shared" si="80"/>
        <v/>
      </c>
      <c r="C875" s="99"/>
      <c r="D875" s="137"/>
      <c r="E875" s="100"/>
      <c r="F875" s="57"/>
      <c r="G875" s="58">
        <f t="shared" si="81"/>
        <v>0</v>
      </c>
      <c r="H875" s="58">
        <f>IF(E875="",0,IFERROR(VLOOKUP(E875,档案费管理台账!$D$4:$H$1000,5,0),0))</f>
        <v>0</v>
      </c>
      <c r="I875" s="57"/>
      <c r="J875" s="57"/>
      <c r="K875" s="57"/>
      <c r="L875" s="57"/>
      <c r="M875" s="58" t="str">
        <f t="shared" si="82"/>
        <v/>
      </c>
      <c r="N875" s="102"/>
    </row>
    <row r="876" spans="1:14">
      <c r="A876" s="97" t="str">
        <f t="shared" ref="A876:A939" si="83">IF(D876="","",ROW()-42)</f>
        <v/>
      </c>
      <c r="B876" s="98" t="str">
        <f t="shared" ref="B876:B939" si="84">IF(C876="","",MONTH(C876)&amp;"月")</f>
        <v/>
      </c>
      <c r="C876" s="99"/>
      <c r="D876" s="137"/>
      <c r="E876" s="100"/>
      <c r="F876" s="57"/>
      <c r="G876" s="58">
        <f t="shared" si="81"/>
        <v>0</v>
      </c>
      <c r="H876" s="58">
        <f>IF(E876="",0,IFERROR(VLOOKUP(E876,档案费管理台账!$D$4:$H$1000,5,0),0))</f>
        <v>0</v>
      </c>
      <c r="I876" s="57"/>
      <c r="J876" s="57"/>
      <c r="K876" s="57"/>
      <c r="L876" s="57"/>
      <c r="M876" s="58" t="str">
        <f t="shared" si="82"/>
        <v/>
      </c>
      <c r="N876" s="102"/>
    </row>
    <row r="877" spans="1:14">
      <c r="A877" s="97" t="str">
        <f t="shared" si="83"/>
        <v/>
      </c>
      <c r="B877" s="98" t="str">
        <f t="shared" si="84"/>
        <v/>
      </c>
      <c r="C877" s="99"/>
      <c r="D877" s="137"/>
      <c r="E877" s="100"/>
      <c r="F877" s="57"/>
      <c r="G877" s="58">
        <f t="shared" ref="G877:G940" si="85">IF(F877="",0,F877*$K$41)</f>
        <v>0</v>
      </c>
      <c r="H877" s="58">
        <f>IF(E877="",0,IFERROR(VLOOKUP(E877,档案费管理台账!$D$4:$H$1000,5,0),0))</f>
        <v>0</v>
      </c>
      <c r="I877" s="57"/>
      <c r="J877" s="57"/>
      <c r="K877" s="57"/>
      <c r="L877" s="57"/>
      <c r="M877" s="58" t="str">
        <f t="shared" ref="M877:M940" si="86">IF(C877="","",ROUND(M876+G877-I877-J877-K877-L877-H877,2))</f>
        <v/>
      </c>
      <c r="N877" s="102"/>
    </row>
    <row r="878" spans="1:14">
      <c r="A878" s="97" t="str">
        <f t="shared" si="83"/>
        <v/>
      </c>
      <c r="B878" s="98" t="str">
        <f t="shared" si="84"/>
        <v/>
      </c>
      <c r="C878" s="99"/>
      <c r="D878" s="137"/>
      <c r="E878" s="100"/>
      <c r="F878" s="57"/>
      <c r="G878" s="58">
        <f t="shared" si="85"/>
        <v>0</v>
      </c>
      <c r="H878" s="58">
        <f>IF(E878="",0,IFERROR(VLOOKUP(E878,档案费管理台账!$D$4:$H$1000,5,0),0))</f>
        <v>0</v>
      </c>
      <c r="I878" s="57"/>
      <c r="J878" s="57"/>
      <c r="K878" s="57"/>
      <c r="L878" s="57"/>
      <c r="M878" s="58" t="str">
        <f t="shared" si="86"/>
        <v/>
      </c>
      <c r="N878" s="102"/>
    </row>
    <row r="879" spans="1:14">
      <c r="A879" s="97" t="str">
        <f t="shared" si="83"/>
        <v/>
      </c>
      <c r="B879" s="98" t="str">
        <f t="shared" si="84"/>
        <v/>
      </c>
      <c r="C879" s="99"/>
      <c r="D879" s="137"/>
      <c r="E879" s="100"/>
      <c r="F879" s="57"/>
      <c r="G879" s="58">
        <f t="shared" si="85"/>
        <v>0</v>
      </c>
      <c r="H879" s="58">
        <f>IF(E879="",0,IFERROR(VLOOKUP(E879,档案费管理台账!$D$4:$H$1000,5,0),0))</f>
        <v>0</v>
      </c>
      <c r="I879" s="57"/>
      <c r="J879" s="57"/>
      <c r="K879" s="57"/>
      <c r="L879" s="57"/>
      <c r="M879" s="58" t="str">
        <f t="shared" si="86"/>
        <v/>
      </c>
      <c r="N879" s="102"/>
    </row>
    <row r="880" spans="1:14">
      <c r="A880" s="97" t="str">
        <f t="shared" si="83"/>
        <v/>
      </c>
      <c r="B880" s="98" t="str">
        <f t="shared" si="84"/>
        <v/>
      </c>
      <c r="C880" s="99"/>
      <c r="D880" s="137"/>
      <c r="E880" s="100"/>
      <c r="F880" s="57"/>
      <c r="G880" s="58">
        <f t="shared" si="85"/>
        <v>0</v>
      </c>
      <c r="H880" s="58">
        <f>IF(E880="",0,IFERROR(VLOOKUP(E880,档案费管理台账!$D$4:$H$1000,5,0),0))</f>
        <v>0</v>
      </c>
      <c r="I880" s="57"/>
      <c r="J880" s="57"/>
      <c r="K880" s="57"/>
      <c r="L880" s="57"/>
      <c r="M880" s="58" t="str">
        <f t="shared" si="86"/>
        <v/>
      </c>
      <c r="N880" s="102"/>
    </row>
    <row r="881" spans="1:14">
      <c r="A881" s="97" t="str">
        <f t="shared" si="83"/>
        <v/>
      </c>
      <c r="B881" s="98" t="str">
        <f t="shared" si="84"/>
        <v/>
      </c>
      <c r="C881" s="99"/>
      <c r="D881" s="137"/>
      <c r="E881" s="100"/>
      <c r="F881" s="57"/>
      <c r="G881" s="58">
        <f t="shared" si="85"/>
        <v>0</v>
      </c>
      <c r="H881" s="58">
        <f>IF(E881="",0,IFERROR(VLOOKUP(E881,档案费管理台账!$D$4:$H$1000,5,0),0))</f>
        <v>0</v>
      </c>
      <c r="I881" s="57"/>
      <c r="J881" s="57"/>
      <c r="K881" s="57"/>
      <c r="L881" s="57"/>
      <c r="M881" s="58" t="str">
        <f t="shared" si="86"/>
        <v/>
      </c>
      <c r="N881" s="102"/>
    </row>
    <row r="882" spans="1:14">
      <c r="A882" s="97" t="str">
        <f t="shared" si="83"/>
        <v/>
      </c>
      <c r="B882" s="98" t="str">
        <f t="shared" si="84"/>
        <v/>
      </c>
      <c r="C882" s="99"/>
      <c r="D882" s="137"/>
      <c r="E882" s="100"/>
      <c r="F882" s="57"/>
      <c r="G882" s="58">
        <f t="shared" si="85"/>
        <v>0</v>
      </c>
      <c r="H882" s="58">
        <f>IF(E882="",0,IFERROR(VLOOKUP(E882,档案费管理台账!$D$4:$H$1000,5,0),0))</f>
        <v>0</v>
      </c>
      <c r="I882" s="57"/>
      <c r="J882" s="57"/>
      <c r="K882" s="57"/>
      <c r="L882" s="57"/>
      <c r="M882" s="58" t="str">
        <f t="shared" si="86"/>
        <v/>
      </c>
      <c r="N882" s="102"/>
    </row>
    <row r="883" spans="1:14">
      <c r="A883" s="97" t="str">
        <f t="shared" si="83"/>
        <v/>
      </c>
      <c r="B883" s="98" t="str">
        <f t="shared" si="84"/>
        <v/>
      </c>
      <c r="C883" s="99"/>
      <c r="D883" s="137"/>
      <c r="E883" s="100"/>
      <c r="F883" s="57"/>
      <c r="G883" s="58">
        <f t="shared" si="85"/>
        <v>0</v>
      </c>
      <c r="H883" s="58">
        <f>IF(E883="",0,IFERROR(VLOOKUP(E883,档案费管理台账!$D$4:$H$1000,5,0),0))</f>
        <v>0</v>
      </c>
      <c r="I883" s="57"/>
      <c r="J883" s="57"/>
      <c r="K883" s="57"/>
      <c r="L883" s="57"/>
      <c r="M883" s="58" t="str">
        <f t="shared" si="86"/>
        <v/>
      </c>
      <c r="N883" s="102"/>
    </row>
    <row r="884" spans="1:14">
      <c r="A884" s="97" t="str">
        <f t="shared" si="83"/>
        <v/>
      </c>
      <c r="B884" s="98" t="str">
        <f t="shared" si="84"/>
        <v/>
      </c>
      <c r="C884" s="99"/>
      <c r="D884" s="137"/>
      <c r="E884" s="100"/>
      <c r="F884" s="57"/>
      <c r="G884" s="58">
        <f t="shared" si="85"/>
        <v>0</v>
      </c>
      <c r="H884" s="58">
        <f>IF(E884="",0,IFERROR(VLOOKUP(E884,档案费管理台账!$D$4:$H$1000,5,0),0))</f>
        <v>0</v>
      </c>
      <c r="I884" s="57"/>
      <c r="J884" s="57"/>
      <c r="K884" s="57"/>
      <c r="L884" s="57"/>
      <c r="M884" s="58" t="str">
        <f t="shared" si="86"/>
        <v/>
      </c>
      <c r="N884" s="102"/>
    </row>
    <row r="885" spans="1:14">
      <c r="A885" s="97" t="str">
        <f t="shared" si="83"/>
        <v/>
      </c>
      <c r="B885" s="98" t="str">
        <f t="shared" si="84"/>
        <v/>
      </c>
      <c r="C885" s="99"/>
      <c r="D885" s="137"/>
      <c r="E885" s="100"/>
      <c r="F885" s="57"/>
      <c r="G885" s="58">
        <f t="shared" si="85"/>
        <v>0</v>
      </c>
      <c r="H885" s="58">
        <f>IF(E885="",0,IFERROR(VLOOKUP(E885,档案费管理台账!$D$4:$H$1000,5,0),0))</f>
        <v>0</v>
      </c>
      <c r="I885" s="57"/>
      <c r="J885" s="57"/>
      <c r="K885" s="57"/>
      <c r="L885" s="57"/>
      <c r="M885" s="58" t="str">
        <f t="shared" si="86"/>
        <v/>
      </c>
      <c r="N885" s="102"/>
    </row>
    <row r="886" spans="1:14">
      <c r="A886" s="97" t="str">
        <f t="shared" si="83"/>
        <v/>
      </c>
      <c r="B886" s="98" t="str">
        <f t="shared" si="84"/>
        <v/>
      </c>
      <c r="C886" s="99"/>
      <c r="D886" s="137"/>
      <c r="E886" s="100"/>
      <c r="F886" s="57"/>
      <c r="G886" s="58">
        <f t="shared" si="85"/>
        <v>0</v>
      </c>
      <c r="H886" s="58">
        <f>IF(E886="",0,IFERROR(VLOOKUP(E886,档案费管理台账!$D$4:$H$1000,5,0),0))</f>
        <v>0</v>
      </c>
      <c r="I886" s="57"/>
      <c r="J886" s="57"/>
      <c r="K886" s="57"/>
      <c r="L886" s="57"/>
      <c r="M886" s="58" t="str">
        <f t="shared" si="86"/>
        <v/>
      </c>
      <c r="N886" s="102"/>
    </row>
    <row r="887" spans="1:14">
      <c r="A887" s="97" t="str">
        <f t="shared" si="83"/>
        <v/>
      </c>
      <c r="B887" s="98" t="str">
        <f t="shared" si="84"/>
        <v/>
      </c>
      <c r="C887" s="99"/>
      <c r="D887" s="137"/>
      <c r="E887" s="100"/>
      <c r="F887" s="57"/>
      <c r="G887" s="58">
        <f t="shared" si="85"/>
        <v>0</v>
      </c>
      <c r="H887" s="58">
        <f>IF(E887="",0,IFERROR(VLOOKUP(E887,档案费管理台账!$D$4:$H$1000,5,0),0))</f>
        <v>0</v>
      </c>
      <c r="I887" s="57"/>
      <c r="J887" s="57"/>
      <c r="K887" s="57"/>
      <c r="L887" s="57"/>
      <c r="M887" s="58" t="str">
        <f t="shared" si="86"/>
        <v/>
      </c>
      <c r="N887" s="102"/>
    </row>
    <row r="888" spans="1:14">
      <c r="A888" s="97" t="str">
        <f t="shared" si="83"/>
        <v/>
      </c>
      <c r="B888" s="98" t="str">
        <f t="shared" si="84"/>
        <v/>
      </c>
      <c r="C888" s="99"/>
      <c r="D888" s="137"/>
      <c r="E888" s="100"/>
      <c r="F888" s="57"/>
      <c r="G888" s="58">
        <f t="shared" si="85"/>
        <v>0</v>
      </c>
      <c r="H888" s="58">
        <f>IF(E888="",0,IFERROR(VLOOKUP(E888,档案费管理台账!$D$4:$H$1000,5,0),0))</f>
        <v>0</v>
      </c>
      <c r="I888" s="57"/>
      <c r="J888" s="57"/>
      <c r="K888" s="57"/>
      <c r="L888" s="57"/>
      <c r="M888" s="58" t="str">
        <f t="shared" si="86"/>
        <v/>
      </c>
      <c r="N888" s="102"/>
    </row>
    <row r="889" spans="1:14">
      <c r="A889" s="97" t="str">
        <f t="shared" si="83"/>
        <v/>
      </c>
      <c r="B889" s="98" t="str">
        <f t="shared" si="84"/>
        <v/>
      </c>
      <c r="C889" s="99"/>
      <c r="D889" s="137"/>
      <c r="E889" s="100"/>
      <c r="F889" s="57"/>
      <c r="G889" s="58">
        <f t="shared" si="85"/>
        <v>0</v>
      </c>
      <c r="H889" s="58">
        <f>IF(E889="",0,IFERROR(VLOOKUP(E889,档案费管理台账!$D$4:$H$1000,5,0),0))</f>
        <v>0</v>
      </c>
      <c r="I889" s="57"/>
      <c r="J889" s="57"/>
      <c r="K889" s="57"/>
      <c r="L889" s="57"/>
      <c r="M889" s="58" t="str">
        <f t="shared" si="86"/>
        <v/>
      </c>
      <c r="N889" s="102"/>
    </row>
    <row r="890" spans="1:14">
      <c r="A890" s="97" t="str">
        <f t="shared" si="83"/>
        <v/>
      </c>
      <c r="B890" s="98" t="str">
        <f t="shared" si="84"/>
        <v/>
      </c>
      <c r="C890" s="99"/>
      <c r="D890" s="137"/>
      <c r="E890" s="100"/>
      <c r="F890" s="57"/>
      <c r="G890" s="58">
        <f t="shared" si="85"/>
        <v>0</v>
      </c>
      <c r="H890" s="58">
        <f>IF(E890="",0,IFERROR(VLOOKUP(E890,档案费管理台账!$D$4:$H$1000,5,0),0))</f>
        <v>0</v>
      </c>
      <c r="I890" s="57"/>
      <c r="J890" s="57"/>
      <c r="K890" s="57"/>
      <c r="L890" s="57"/>
      <c r="M890" s="58" t="str">
        <f t="shared" si="86"/>
        <v/>
      </c>
      <c r="N890" s="102"/>
    </row>
    <row r="891" spans="1:14">
      <c r="A891" s="97" t="str">
        <f t="shared" si="83"/>
        <v/>
      </c>
      <c r="B891" s="98" t="str">
        <f t="shared" si="84"/>
        <v/>
      </c>
      <c r="C891" s="99"/>
      <c r="D891" s="137"/>
      <c r="E891" s="100"/>
      <c r="F891" s="57"/>
      <c r="G891" s="58">
        <f t="shared" si="85"/>
        <v>0</v>
      </c>
      <c r="H891" s="58">
        <f>IF(E891="",0,IFERROR(VLOOKUP(E891,档案费管理台账!$D$4:$H$1000,5,0),0))</f>
        <v>0</v>
      </c>
      <c r="I891" s="57"/>
      <c r="J891" s="57"/>
      <c r="K891" s="57"/>
      <c r="L891" s="57"/>
      <c r="M891" s="58" t="str">
        <f t="shared" si="86"/>
        <v/>
      </c>
      <c r="N891" s="102"/>
    </row>
    <row r="892" spans="1:14">
      <c r="A892" s="97" t="str">
        <f t="shared" si="83"/>
        <v/>
      </c>
      <c r="B892" s="98" t="str">
        <f t="shared" si="84"/>
        <v/>
      </c>
      <c r="C892" s="99"/>
      <c r="D892" s="137"/>
      <c r="E892" s="100"/>
      <c r="F892" s="57"/>
      <c r="G892" s="58">
        <f t="shared" si="85"/>
        <v>0</v>
      </c>
      <c r="H892" s="58">
        <f>IF(E892="",0,IFERROR(VLOOKUP(E892,档案费管理台账!$D$4:$H$1000,5,0),0))</f>
        <v>0</v>
      </c>
      <c r="I892" s="57"/>
      <c r="J892" s="57"/>
      <c r="K892" s="57"/>
      <c r="L892" s="57"/>
      <c r="M892" s="58" t="str">
        <f t="shared" si="86"/>
        <v/>
      </c>
      <c r="N892" s="102"/>
    </row>
    <row r="893" spans="1:14">
      <c r="A893" s="97" t="str">
        <f t="shared" si="83"/>
        <v/>
      </c>
      <c r="B893" s="98" t="str">
        <f t="shared" si="84"/>
        <v/>
      </c>
      <c r="C893" s="99"/>
      <c r="D893" s="137"/>
      <c r="E893" s="100"/>
      <c r="F893" s="57"/>
      <c r="G893" s="58">
        <f t="shared" si="85"/>
        <v>0</v>
      </c>
      <c r="H893" s="58">
        <f>IF(E893="",0,IFERROR(VLOOKUP(E893,档案费管理台账!$D$4:$H$1000,5,0),0))</f>
        <v>0</v>
      </c>
      <c r="I893" s="57"/>
      <c r="J893" s="57"/>
      <c r="K893" s="57"/>
      <c r="L893" s="57"/>
      <c r="M893" s="58" t="str">
        <f t="shared" si="86"/>
        <v/>
      </c>
      <c r="N893" s="102"/>
    </row>
    <row r="894" spans="1:14">
      <c r="A894" s="97" t="str">
        <f t="shared" si="83"/>
        <v/>
      </c>
      <c r="B894" s="98" t="str">
        <f t="shared" si="84"/>
        <v/>
      </c>
      <c r="C894" s="99"/>
      <c r="D894" s="137"/>
      <c r="E894" s="100"/>
      <c r="F894" s="57"/>
      <c r="G894" s="58">
        <f t="shared" si="85"/>
        <v>0</v>
      </c>
      <c r="H894" s="58">
        <f>IF(E894="",0,IFERROR(VLOOKUP(E894,档案费管理台账!$D$4:$H$1000,5,0),0))</f>
        <v>0</v>
      </c>
      <c r="I894" s="57"/>
      <c r="J894" s="57"/>
      <c r="K894" s="57"/>
      <c r="L894" s="57"/>
      <c r="M894" s="58" t="str">
        <f t="shared" si="86"/>
        <v/>
      </c>
      <c r="N894" s="102"/>
    </row>
    <row r="895" spans="1:14">
      <c r="A895" s="97" t="str">
        <f t="shared" si="83"/>
        <v/>
      </c>
      <c r="B895" s="98" t="str">
        <f t="shared" si="84"/>
        <v/>
      </c>
      <c r="C895" s="99"/>
      <c r="D895" s="137"/>
      <c r="E895" s="100"/>
      <c r="F895" s="57"/>
      <c r="G895" s="58">
        <f t="shared" si="85"/>
        <v>0</v>
      </c>
      <c r="H895" s="58">
        <f>IF(E895="",0,IFERROR(VLOOKUP(E895,档案费管理台账!$D$4:$H$1000,5,0),0))</f>
        <v>0</v>
      </c>
      <c r="I895" s="57"/>
      <c r="J895" s="57"/>
      <c r="K895" s="57"/>
      <c r="L895" s="57"/>
      <c r="M895" s="58" t="str">
        <f t="shared" si="86"/>
        <v/>
      </c>
      <c r="N895" s="102"/>
    </row>
    <row r="896" spans="1:14">
      <c r="A896" s="97" t="str">
        <f t="shared" si="83"/>
        <v/>
      </c>
      <c r="B896" s="98" t="str">
        <f t="shared" si="84"/>
        <v/>
      </c>
      <c r="C896" s="99"/>
      <c r="D896" s="137"/>
      <c r="E896" s="100"/>
      <c r="F896" s="57"/>
      <c r="G896" s="58">
        <f t="shared" si="85"/>
        <v>0</v>
      </c>
      <c r="H896" s="58">
        <f>IF(E896="",0,IFERROR(VLOOKUP(E896,档案费管理台账!$D$4:$H$1000,5,0),0))</f>
        <v>0</v>
      </c>
      <c r="I896" s="57"/>
      <c r="J896" s="57"/>
      <c r="K896" s="57"/>
      <c r="L896" s="57"/>
      <c r="M896" s="58" t="str">
        <f t="shared" si="86"/>
        <v/>
      </c>
      <c r="N896" s="102"/>
    </row>
    <row r="897" spans="1:14">
      <c r="A897" s="97" t="str">
        <f t="shared" si="83"/>
        <v/>
      </c>
      <c r="B897" s="98" t="str">
        <f t="shared" si="84"/>
        <v/>
      </c>
      <c r="C897" s="99"/>
      <c r="D897" s="137"/>
      <c r="E897" s="100"/>
      <c r="F897" s="57"/>
      <c r="G897" s="58">
        <f t="shared" si="85"/>
        <v>0</v>
      </c>
      <c r="H897" s="58">
        <f>IF(E897="",0,IFERROR(VLOOKUP(E897,档案费管理台账!$D$4:$H$1000,5,0),0))</f>
        <v>0</v>
      </c>
      <c r="I897" s="57"/>
      <c r="J897" s="57"/>
      <c r="K897" s="57"/>
      <c r="L897" s="57"/>
      <c r="M897" s="58" t="str">
        <f t="shared" si="86"/>
        <v/>
      </c>
      <c r="N897" s="102"/>
    </row>
    <row r="898" spans="1:14">
      <c r="A898" s="97" t="str">
        <f t="shared" si="83"/>
        <v/>
      </c>
      <c r="B898" s="98" t="str">
        <f t="shared" si="84"/>
        <v/>
      </c>
      <c r="C898" s="99"/>
      <c r="D898" s="137"/>
      <c r="E898" s="100"/>
      <c r="F898" s="57"/>
      <c r="G898" s="58">
        <f t="shared" si="85"/>
        <v>0</v>
      </c>
      <c r="H898" s="58">
        <f>IF(E898="",0,IFERROR(VLOOKUP(E898,档案费管理台账!$D$4:$H$1000,5,0),0))</f>
        <v>0</v>
      </c>
      <c r="I898" s="57"/>
      <c r="J898" s="57"/>
      <c r="K898" s="57"/>
      <c r="L898" s="57"/>
      <c r="M898" s="58" t="str">
        <f t="shared" si="86"/>
        <v/>
      </c>
      <c r="N898" s="102"/>
    </row>
    <row r="899" spans="1:14">
      <c r="A899" s="97" t="str">
        <f t="shared" si="83"/>
        <v/>
      </c>
      <c r="B899" s="98" t="str">
        <f t="shared" si="84"/>
        <v/>
      </c>
      <c r="C899" s="99"/>
      <c r="D899" s="137"/>
      <c r="E899" s="100"/>
      <c r="F899" s="57"/>
      <c r="G899" s="58">
        <f t="shared" si="85"/>
        <v>0</v>
      </c>
      <c r="H899" s="58">
        <f>IF(E899="",0,IFERROR(VLOOKUP(E899,档案费管理台账!$D$4:$H$1000,5,0),0))</f>
        <v>0</v>
      </c>
      <c r="I899" s="57"/>
      <c r="J899" s="57"/>
      <c r="K899" s="57"/>
      <c r="L899" s="57"/>
      <c r="M899" s="58" t="str">
        <f t="shared" si="86"/>
        <v/>
      </c>
      <c r="N899" s="102"/>
    </row>
    <row r="900" spans="1:14">
      <c r="A900" s="97" t="str">
        <f t="shared" si="83"/>
        <v/>
      </c>
      <c r="B900" s="98" t="str">
        <f t="shared" si="84"/>
        <v/>
      </c>
      <c r="C900" s="99"/>
      <c r="D900" s="137"/>
      <c r="E900" s="100"/>
      <c r="F900" s="57"/>
      <c r="G900" s="58">
        <f t="shared" si="85"/>
        <v>0</v>
      </c>
      <c r="H900" s="58">
        <f>IF(E900="",0,IFERROR(VLOOKUP(E900,档案费管理台账!$D$4:$H$1000,5,0),0))</f>
        <v>0</v>
      </c>
      <c r="I900" s="57"/>
      <c r="J900" s="57"/>
      <c r="K900" s="57"/>
      <c r="L900" s="57"/>
      <c r="M900" s="58" t="str">
        <f t="shared" si="86"/>
        <v/>
      </c>
      <c r="N900" s="102"/>
    </row>
    <row r="901" spans="1:14">
      <c r="A901" s="97" t="str">
        <f t="shared" si="83"/>
        <v/>
      </c>
      <c r="B901" s="98" t="str">
        <f t="shared" si="84"/>
        <v/>
      </c>
      <c r="C901" s="99"/>
      <c r="D901" s="137"/>
      <c r="E901" s="100"/>
      <c r="F901" s="57"/>
      <c r="G901" s="58">
        <f t="shared" si="85"/>
        <v>0</v>
      </c>
      <c r="H901" s="58">
        <f>IF(E901="",0,IFERROR(VLOOKUP(E901,档案费管理台账!$D$4:$H$1000,5,0),0))</f>
        <v>0</v>
      </c>
      <c r="I901" s="57"/>
      <c r="J901" s="57"/>
      <c r="K901" s="57"/>
      <c r="L901" s="57"/>
      <c r="M901" s="58" t="str">
        <f t="shared" si="86"/>
        <v/>
      </c>
      <c r="N901" s="102"/>
    </row>
    <row r="902" spans="1:14">
      <c r="A902" s="97" t="str">
        <f t="shared" si="83"/>
        <v/>
      </c>
      <c r="B902" s="98" t="str">
        <f t="shared" si="84"/>
        <v/>
      </c>
      <c r="C902" s="99"/>
      <c r="D902" s="137"/>
      <c r="E902" s="100"/>
      <c r="F902" s="57"/>
      <c r="G902" s="58">
        <f t="shared" si="85"/>
        <v>0</v>
      </c>
      <c r="H902" s="58">
        <f>IF(E902="",0,IFERROR(VLOOKUP(E902,档案费管理台账!$D$4:$H$1000,5,0),0))</f>
        <v>0</v>
      </c>
      <c r="I902" s="57"/>
      <c r="J902" s="57"/>
      <c r="K902" s="57"/>
      <c r="L902" s="57"/>
      <c r="M902" s="58" t="str">
        <f t="shared" si="86"/>
        <v/>
      </c>
      <c r="N902" s="102"/>
    </row>
    <row r="903" spans="1:14">
      <c r="A903" s="97" t="str">
        <f t="shared" si="83"/>
        <v/>
      </c>
      <c r="B903" s="98" t="str">
        <f t="shared" si="84"/>
        <v/>
      </c>
      <c r="C903" s="99"/>
      <c r="D903" s="137"/>
      <c r="E903" s="100"/>
      <c r="F903" s="57"/>
      <c r="G903" s="58">
        <f t="shared" si="85"/>
        <v>0</v>
      </c>
      <c r="H903" s="58">
        <f>IF(E903="",0,IFERROR(VLOOKUP(E903,档案费管理台账!$D$4:$H$1000,5,0),0))</f>
        <v>0</v>
      </c>
      <c r="I903" s="57"/>
      <c r="J903" s="57"/>
      <c r="K903" s="57"/>
      <c r="L903" s="57"/>
      <c r="M903" s="58" t="str">
        <f t="shared" si="86"/>
        <v/>
      </c>
      <c r="N903" s="102"/>
    </row>
    <row r="904" spans="1:14">
      <c r="A904" s="97" t="str">
        <f t="shared" si="83"/>
        <v/>
      </c>
      <c r="B904" s="98" t="str">
        <f t="shared" si="84"/>
        <v/>
      </c>
      <c r="C904" s="99"/>
      <c r="D904" s="137"/>
      <c r="E904" s="100"/>
      <c r="F904" s="57"/>
      <c r="G904" s="58">
        <f t="shared" si="85"/>
        <v>0</v>
      </c>
      <c r="H904" s="58">
        <f>IF(E904="",0,IFERROR(VLOOKUP(E904,档案费管理台账!$D$4:$H$1000,5,0),0))</f>
        <v>0</v>
      </c>
      <c r="I904" s="57"/>
      <c r="J904" s="57"/>
      <c r="K904" s="57"/>
      <c r="L904" s="57"/>
      <c r="M904" s="58" t="str">
        <f t="shared" si="86"/>
        <v/>
      </c>
      <c r="N904" s="102"/>
    </row>
    <row r="905" spans="1:14">
      <c r="A905" s="97" t="str">
        <f t="shared" si="83"/>
        <v/>
      </c>
      <c r="B905" s="98" t="str">
        <f t="shared" si="84"/>
        <v/>
      </c>
      <c r="C905" s="99"/>
      <c r="D905" s="137"/>
      <c r="E905" s="100"/>
      <c r="F905" s="57"/>
      <c r="G905" s="58">
        <f t="shared" si="85"/>
        <v>0</v>
      </c>
      <c r="H905" s="58">
        <f>IF(E905="",0,IFERROR(VLOOKUP(E905,档案费管理台账!$D$4:$H$1000,5,0),0))</f>
        <v>0</v>
      </c>
      <c r="I905" s="57"/>
      <c r="J905" s="57"/>
      <c r="K905" s="57"/>
      <c r="L905" s="57"/>
      <c r="M905" s="58" t="str">
        <f t="shared" si="86"/>
        <v/>
      </c>
      <c r="N905" s="102"/>
    </row>
    <row r="906" spans="1:14">
      <c r="A906" s="97" t="str">
        <f t="shared" si="83"/>
        <v/>
      </c>
      <c r="B906" s="98" t="str">
        <f t="shared" si="84"/>
        <v/>
      </c>
      <c r="C906" s="99"/>
      <c r="D906" s="137"/>
      <c r="E906" s="100"/>
      <c r="F906" s="57"/>
      <c r="G906" s="58">
        <f t="shared" si="85"/>
        <v>0</v>
      </c>
      <c r="H906" s="58">
        <f>IF(E906="",0,IFERROR(VLOOKUP(E906,档案费管理台账!$D$4:$H$1000,5,0),0))</f>
        <v>0</v>
      </c>
      <c r="I906" s="57"/>
      <c r="J906" s="57"/>
      <c r="K906" s="57"/>
      <c r="L906" s="57"/>
      <c r="M906" s="58" t="str">
        <f t="shared" si="86"/>
        <v/>
      </c>
      <c r="N906" s="102"/>
    </row>
    <row r="907" spans="1:14">
      <c r="A907" s="97" t="str">
        <f t="shared" si="83"/>
        <v/>
      </c>
      <c r="B907" s="98" t="str">
        <f t="shared" si="84"/>
        <v/>
      </c>
      <c r="C907" s="99"/>
      <c r="D907" s="137"/>
      <c r="E907" s="100"/>
      <c r="F907" s="57"/>
      <c r="G907" s="58">
        <f t="shared" si="85"/>
        <v>0</v>
      </c>
      <c r="H907" s="58">
        <f>IF(E907="",0,IFERROR(VLOOKUP(E907,档案费管理台账!$D$4:$H$1000,5,0),0))</f>
        <v>0</v>
      </c>
      <c r="I907" s="57"/>
      <c r="J907" s="57"/>
      <c r="K907" s="57"/>
      <c r="L907" s="57"/>
      <c r="M907" s="58" t="str">
        <f t="shared" si="86"/>
        <v/>
      </c>
      <c r="N907" s="102"/>
    </row>
    <row r="908" spans="1:14">
      <c r="A908" s="97" t="str">
        <f t="shared" si="83"/>
        <v/>
      </c>
      <c r="B908" s="98" t="str">
        <f t="shared" si="84"/>
        <v/>
      </c>
      <c r="C908" s="99"/>
      <c r="D908" s="137"/>
      <c r="E908" s="100"/>
      <c r="F908" s="57"/>
      <c r="G908" s="58">
        <f t="shared" si="85"/>
        <v>0</v>
      </c>
      <c r="H908" s="58">
        <f>IF(E908="",0,IFERROR(VLOOKUP(E908,档案费管理台账!$D$4:$H$1000,5,0),0))</f>
        <v>0</v>
      </c>
      <c r="I908" s="57"/>
      <c r="J908" s="57"/>
      <c r="K908" s="57"/>
      <c r="L908" s="57"/>
      <c r="M908" s="58" t="str">
        <f t="shared" si="86"/>
        <v/>
      </c>
      <c r="N908" s="102"/>
    </row>
    <row r="909" spans="1:14">
      <c r="A909" s="97" t="str">
        <f t="shared" si="83"/>
        <v/>
      </c>
      <c r="B909" s="98" t="str">
        <f t="shared" si="84"/>
        <v/>
      </c>
      <c r="C909" s="99"/>
      <c r="D909" s="137"/>
      <c r="E909" s="100"/>
      <c r="F909" s="57"/>
      <c r="G909" s="58">
        <f t="shared" si="85"/>
        <v>0</v>
      </c>
      <c r="H909" s="58">
        <f>IF(E909="",0,IFERROR(VLOOKUP(E909,档案费管理台账!$D$4:$H$1000,5,0),0))</f>
        <v>0</v>
      </c>
      <c r="I909" s="57"/>
      <c r="J909" s="57"/>
      <c r="K909" s="57"/>
      <c r="L909" s="57"/>
      <c r="M909" s="58" t="str">
        <f t="shared" si="86"/>
        <v/>
      </c>
      <c r="N909" s="102"/>
    </row>
    <row r="910" spans="1:14">
      <c r="A910" s="97" t="str">
        <f t="shared" si="83"/>
        <v/>
      </c>
      <c r="B910" s="98" t="str">
        <f t="shared" si="84"/>
        <v/>
      </c>
      <c r="C910" s="99"/>
      <c r="D910" s="137"/>
      <c r="E910" s="100"/>
      <c r="F910" s="57"/>
      <c r="G910" s="58">
        <f t="shared" si="85"/>
        <v>0</v>
      </c>
      <c r="H910" s="58">
        <f>IF(E910="",0,IFERROR(VLOOKUP(E910,档案费管理台账!$D$4:$H$1000,5,0),0))</f>
        <v>0</v>
      </c>
      <c r="I910" s="57"/>
      <c r="J910" s="57"/>
      <c r="K910" s="57"/>
      <c r="L910" s="57"/>
      <c r="M910" s="58" t="str">
        <f t="shared" si="86"/>
        <v/>
      </c>
      <c r="N910" s="102"/>
    </row>
    <row r="911" spans="1:14">
      <c r="A911" s="97" t="str">
        <f t="shared" si="83"/>
        <v/>
      </c>
      <c r="B911" s="98" t="str">
        <f t="shared" si="84"/>
        <v/>
      </c>
      <c r="C911" s="99"/>
      <c r="D911" s="137"/>
      <c r="E911" s="100"/>
      <c r="F911" s="57"/>
      <c r="G911" s="58">
        <f t="shared" si="85"/>
        <v>0</v>
      </c>
      <c r="H911" s="58">
        <f>IF(E911="",0,IFERROR(VLOOKUP(E911,档案费管理台账!$D$4:$H$1000,5,0),0))</f>
        <v>0</v>
      </c>
      <c r="I911" s="57"/>
      <c r="J911" s="57"/>
      <c r="K911" s="57"/>
      <c r="L911" s="57"/>
      <c r="M911" s="58" t="str">
        <f t="shared" si="86"/>
        <v/>
      </c>
      <c r="N911" s="102"/>
    </row>
    <row r="912" spans="1:14">
      <c r="A912" s="97" t="str">
        <f t="shared" si="83"/>
        <v/>
      </c>
      <c r="B912" s="98" t="str">
        <f t="shared" si="84"/>
        <v/>
      </c>
      <c r="C912" s="99"/>
      <c r="D912" s="137"/>
      <c r="E912" s="100"/>
      <c r="F912" s="57"/>
      <c r="G912" s="58">
        <f t="shared" si="85"/>
        <v>0</v>
      </c>
      <c r="H912" s="58">
        <f>IF(E912="",0,IFERROR(VLOOKUP(E912,档案费管理台账!$D$4:$H$1000,5,0),0))</f>
        <v>0</v>
      </c>
      <c r="I912" s="57"/>
      <c r="J912" s="57"/>
      <c r="K912" s="57"/>
      <c r="L912" s="57"/>
      <c r="M912" s="58" t="str">
        <f t="shared" si="86"/>
        <v/>
      </c>
      <c r="N912" s="102"/>
    </row>
    <row r="913" spans="1:14">
      <c r="A913" s="97" t="str">
        <f t="shared" si="83"/>
        <v/>
      </c>
      <c r="B913" s="98" t="str">
        <f t="shared" si="84"/>
        <v/>
      </c>
      <c r="C913" s="99"/>
      <c r="D913" s="137"/>
      <c r="E913" s="100"/>
      <c r="F913" s="57"/>
      <c r="G913" s="58">
        <f t="shared" si="85"/>
        <v>0</v>
      </c>
      <c r="H913" s="58">
        <f>IF(E913="",0,IFERROR(VLOOKUP(E913,档案费管理台账!$D$4:$H$1000,5,0),0))</f>
        <v>0</v>
      </c>
      <c r="I913" s="57"/>
      <c r="J913" s="57"/>
      <c r="K913" s="57"/>
      <c r="L913" s="57"/>
      <c r="M913" s="58" t="str">
        <f t="shared" si="86"/>
        <v/>
      </c>
      <c r="N913" s="102"/>
    </row>
    <row r="914" spans="1:14">
      <c r="A914" s="97" t="str">
        <f t="shared" si="83"/>
        <v/>
      </c>
      <c r="B914" s="98" t="str">
        <f t="shared" si="84"/>
        <v/>
      </c>
      <c r="C914" s="99"/>
      <c r="D914" s="137"/>
      <c r="E914" s="100"/>
      <c r="F914" s="57"/>
      <c r="G914" s="58">
        <f t="shared" si="85"/>
        <v>0</v>
      </c>
      <c r="H914" s="58">
        <f>IF(E914="",0,IFERROR(VLOOKUP(E914,档案费管理台账!$D$4:$H$1000,5,0),0))</f>
        <v>0</v>
      </c>
      <c r="I914" s="57"/>
      <c r="J914" s="57"/>
      <c r="K914" s="57"/>
      <c r="L914" s="57"/>
      <c r="M914" s="58" t="str">
        <f t="shared" si="86"/>
        <v/>
      </c>
      <c r="N914" s="102"/>
    </row>
    <row r="915" spans="1:14">
      <c r="A915" s="97" t="str">
        <f t="shared" si="83"/>
        <v/>
      </c>
      <c r="B915" s="98" t="str">
        <f t="shared" si="84"/>
        <v/>
      </c>
      <c r="C915" s="99"/>
      <c r="D915" s="137"/>
      <c r="E915" s="100"/>
      <c r="F915" s="57"/>
      <c r="G915" s="58">
        <f t="shared" si="85"/>
        <v>0</v>
      </c>
      <c r="H915" s="58">
        <f>IF(E915="",0,IFERROR(VLOOKUP(E915,档案费管理台账!$D$4:$H$1000,5,0),0))</f>
        <v>0</v>
      </c>
      <c r="I915" s="57"/>
      <c r="J915" s="57"/>
      <c r="K915" s="57"/>
      <c r="L915" s="57"/>
      <c r="M915" s="58" t="str">
        <f t="shared" si="86"/>
        <v/>
      </c>
      <c r="N915" s="102"/>
    </row>
    <row r="916" spans="1:14">
      <c r="A916" s="97" t="str">
        <f t="shared" si="83"/>
        <v/>
      </c>
      <c r="B916" s="98" t="str">
        <f t="shared" si="84"/>
        <v/>
      </c>
      <c r="C916" s="99"/>
      <c r="D916" s="137"/>
      <c r="E916" s="100"/>
      <c r="F916" s="57"/>
      <c r="G916" s="58">
        <f t="shared" si="85"/>
        <v>0</v>
      </c>
      <c r="H916" s="58">
        <f>IF(E916="",0,IFERROR(VLOOKUP(E916,档案费管理台账!$D$4:$H$1000,5,0),0))</f>
        <v>0</v>
      </c>
      <c r="I916" s="57"/>
      <c r="J916" s="57"/>
      <c r="K916" s="57"/>
      <c r="L916" s="57"/>
      <c r="M916" s="58" t="str">
        <f t="shared" si="86"/>
        <v/>
      </c>
      <c r="N916" s="102"/>
    </row>
    <row r="917" spans="1:14">
      <c r="A917" s="97" t="str">
        <f t="shared" si="83"/>
        <v/>
      </c>
      <c r="B917" s="98" t="str">
        <f t="shared" si="84"/>
        <v/>
      </c>
      <c r="C917" s="99"/>
      <c r="D917" s="137"/>
      <c r="E917" s="100"/>
      <c r="F917" s="57"/>
      <c r="G917" s="58">
        <f t="shared" si="85"/>
        <v>0</v>
      </c>
      <c r="H917" s="58">
        <f>IF(E917="",0,IFERROR(VLOOKUP(E917,档案费管理台账!$D$4:$H$1000,5,0),0))</f>
        <v>0</v>
      </c>
      <c r="I917" s="57"/>
      <c r="J917" s="57"/>
      <c r="K917" s="57"/>
      <c r="L917" s="57"/>
      <c r="M917" s="58" t="str">
        <f t="shared" si="86"/>
        <v/>
      </c>
      <c r="N917" s="102"/>
    </row>
    <row r="918" spans="1:14">
      <c r="A918" s="97" t="str">
        <f t="shared" si="83"/>
        <v/>
      </c>
      <c r="B918" s="98" t="str">
        <f t="shared" si="84"/>
        <v/>
      </c>
      <c r="C918" s="99"/>
      <c r="D918" s="137"/>
      <c r="E918" s="100"/>
      <c r="F918" s="57"/>
      <c r="G918" s="58">
        <f t="shared" si="85"/>
        <v>0</v>
      </c>
      <c r="H918" s="58">
        <f>IF(E918="",0,IFERROR(VLOOKUP(E918,档案费管理台账!$D$4:$H$1000,5,0),0))</f>
        <v>0</v>
      </c>
      <c r="I918" s="57"/>
      <c r="J918" s="57"/>
      <c r="K918" s="57"/>
      <c r="L918" s="57"/>
      <c r="M918" s="58" t="str">
        <f t="shared" si="86"/>
        <v/>
      </c>
      <c r="N918" s="102"/>
    </row>
    <row r="919" spans="1:14">
      <c r="A919" s="97" t="str">
        <f t="shared" si="83"/>
        <v/>
      </c>
      <c r="B919" s="98" t="str">
        <f t="shared" si="84"/>
        <v/>
      </c>
      <c r="C919" s="99"/>
      <c r="D919" s="137"/>
      <c r="E919" s="100"/>
      <c r="F919" s="57"/>
      <c r="G919" s="58">
        <f t="shared" si="85"/>
        <v>0</v>
      </c>
      <c r="H919" s="58">
        <f>IF(E919="",0,IFERROR(VLOOKUP(E919,档案费管理台账!$D$4:$H$1000,5,0),0))</f>
        <v>0</v>
      </c>
      <c r="I919" s="57"/>
      <c r="J919" s="57"/>
      <c r="K919" s="57"/>
      <c r="L919" s="57"/>
      <c r="M919" s="58" t="str">
        <f t="shared" si="86"/>
        <v/>
      </c>
      <c r="N919" s="102"/>
    </row>
    <row r="920" spans="1:14">
      <c r="A920" s="97" t="str">
        <f t="shared" si="83"/>
        <v/>
      </c>
      <c r="B920" s="98" t="str">
        <f t="shared" si="84"/>
        <v/>
      </c>
      <c r="C920" s="99"/>
      <c r="D920" s="137"/>
      <c r="E920" s="100"/>
      <c r="F920" s="57"/>
      <c r="G920" s="58">
        <f t="shared" si="85"/>
        <v>0</v>
      </c>
      <c r="H920" s="58">
        <f>IF(E920="",0,IFERROR(VLOOKUP(E920,档案费管理台账!$D$4:$H$1000,5,0),0))</f>
        <v>0</v>
      </c>
      <c r="I920" s="57"/>
      <c r="J920" s="57"/>
      <c r="K920" s="57"/>
      <c r="L920" s="57"/>
      <c r="M920" s="58" t="str">
        <f t="shared" si="86"/>
        <v/>
      </c>
      <c r="N920" s="102"/>
    </row>
    <row r="921" spans="1:14">
      <c r="A921" s="97" t="str">
        <f t="shared" si="83"/>
        <v/>
      </c>
      <c r="B921" s="98" t="str">
        <f t="shared" si="84"/>
        <v/>
      </c>
      <c r="C921" s="99"/>
      <c r="D921" s="137"/>
      <c r="E921" s="100"/>
      <c r="F921" s="57"/>
      <c r="G921" s="58">
        <f t="shared" si="85"/>
        <v>0</v>
      </c>
      <c r="H921" s="58">
        <f>IF(E921="",0,IFERROR(VLOOKUP(E921,档案费管理台账!$D$4:$H$1000,5,0),0))</f>
        <v>0</v>
      </c>
      <c r="I921" s="57"/>
      <c r="J921" s="57"/>
      <c r="K921" s="57"/>
      <c r="L921" s="57"/>
      <c r="M921" s="58" t="str">
        <f t="shared" si="86"/>
        <v/>
      </c>
      <c r="N921" s="102"/>
    </row>
    <row r="922" spans="1:14">
      <c r="A922" s="97" t="str">
        <f t="shared" si="83"/>
        <v/>
      </c>
      <c r="B922" s="98" t="str">
        <f t="shared" si="84"/>
        <v/>
      </c>
      <c r="C922" s="99"/>
      <c r="D922" s="137"/>
      <c r="E922" s="100"/>
      <c r="F922" s="57"/>
      <c r="G922" s="58">
        <f t="shared" si="85"/>
        <v>0</v>
      </c>
      <c r="H922" s="58">
        <f>IF(E922="",0,IFERROR(VLOOKUP(E922,档案费管理台账!$D$4:$H$1000,5,0),0))</f>
        <v>0</v>
      </c>
      <c r="I922" s="57"/>
      <c r="J922" s="57"/>
      <c r="K922" s="57"/>
      <c r="L922" s="57"/>
      <c r="M922" s="58" t="str">
        <f t="shared" si="86"/>
        <v/>
      </c>
      <c r="N922" s="102"/>
    </row>
    <row r="923" spans="1:14">
      <c r="A923" s="97" t="str">
        <f t="shared" si="83"/>
        <v/>
      </c>
      <c r="B923" s="98" t="str">
        <f t="shared" si="84"/>
        <v/>
      </c>
      <c r="C923" s="99"/>
      <c r="D923" s="137"/>
      <c r="E923" s="100"/>
      <c r="F923" s="57"/>
      <c r="G923" s="58">
        <f t="shared" si="85"/>
        <v>0</v>
      </c>
      <c r="H923" s="58">
        <f>IF(E923="",0,IFERROR(VLOOKUP(E923,档案费管理台账!$D$4:$H$1000,5,0),0))</f>
        <v>0</v>
      </c>
      <c r="I923" s="57"/>
      <c r="J923" s="57"/>
      <c r="K923" s="57"/>
      <c r="L923" s="57"/>
      <c r="M923" s="58" t="str">
        <f t="shared" si="86"/>
        <v/>
      </c>
      <c r="N923" s="102"/>
    </row>
    <row r="924" spans="1:14">
      <c r="A924" s="97" t="str">
        <f t="shared" si="83"/>
        <v/>
      </c>
      <c r="B924" s="98" t="str">
        <f t="shared" si="84"/>
        <v/>
      </c>
      <c r="C924" s="99"/>
      <c r="D924" s="137"/>
      <c r="E924" s="100"/>
      <c r="F924" s="57"/>
      <c r="G924" s="58">
        <f t="shared" si="85"/>
        <v>0</v>
      </c>
      <c r="H924" s="58">
        <f>IF(E924="",0,IFERROR(VLOOKUP(E924,档案费管理台账!$D$4:$H$1000,5,0),0))</f>
        <v>0</v>
      </c>
      <c r="I924" s="57"/>
      <c r="J924" s="57"/>
      <c r="K924" s="57"/>
      <c r="L924" s="57"/>
      <c r="M924" s="58" t="str">
        <f t="shared" si="86"/>
        <v/>
      </c>
      <c r="N924" s="102"/>
    </row>
    <row r="925" spans="1:14">
      <c r="A925" s="97" t="str">
        <f t="shared" si="83"/>
        <v/>
      </c>
      <c r="B925" s="98" t="str">
        <f t="shared" si="84"/>
        <v/>
      </c>
      <c r="C925" s="99"/>
      <c r="D925" s="137"/>
      <c r="E925" s="100"/>
      <c r="F925" s="57"/>
      <c r="G925" s="58">
        <f t="shared" si="85"/>
        <v>0</v>
      </c>
      <c r="H925" s="58">
        <f>IF(E925="",0,IFERROR(VLOOKUP(E925,档案费管理台账!$D$4:$H$1000,5,0),0))</f>
        <v>0</v>
      </c>
      <c r="I925" s="57"/>
      <c r="J925" s="57"/>
      <c r="K925" s="57"/>
      <c r="L925" s="57"/>
      <c r="M925" s="58" t="str">
        <f t="shared" si="86"/>
        <v/>
      </c>
      <c r="N925" s="102"/>
    </row>
    <row r="926" spans="1:14">
      <c r="A926" s="97" t="str">
        <f t="shared" si="83"/>
        <v/>
      </c>
      <c r="B926" s="98" t="str">
        <f t="shared" si="84"/>
        <v/>
      </c>
      <c r="C926" s="99"/>
      <c r="D926" s="137"/>
      <c r="E926" s="100"/>
      <c r="F926" s="57"/>
      <c r="G926" s="58">
        <f t="shared" si="85"/>
        <v>0</v>
      </c>
      <c r="H926" s="58">
        <f>IF(E926="",0,IFERROR(VLOOKUP(E926,档案费管理台账!$D$4:$H$1000,5,0),0))</f>
        <v>0</v>
      </c>
      <c r="I926" s="57"/>
      <c r="J926" s="57"/>
      <c r="K926" s="57"/>
      <c r="L926" s="57"/>
      <c r="M926" s="58" t="str">
        <f t="shared" si="86"/>
        <v/>
      </c>
      <c r="N926" s="102"/>
    </row>
    <row r="927" spans="1:14">
      <c r="A927" s="97" t="str">
        <f t="shared" si="83"/>
        <v/>
      </c>
      <c r="B927" s="98" t="str">
        <f t="shared" si="84"/>
        <v/>
      </c>
      <c r="C927" s="99"/>
      <c r="D927" s="137"/>
      <c r="E927" s="100"/>
      <c r="F927" s="57"/>
      <c r="G927" s="58">
        <f t="shared" si="85"/>
        <v>0</v>
      </c>
      <c r="H927" s="58">
        <f>IF(E927="",0,IFERROR(VLOOKUP(E927,档案费管理台账!$D$4:$H$1000,5,0),0))</f>
        <v>0</v>
      </c>
      <c r="I927" s="57"/>
      <c r="J927" s="57"/>
      <c r="K927" s="57"/>
      <c r="L927" s="57"/>
      <c r="M927" s="58" t="str">
        <f t="shared" si="86"/>
        <v/>
      </c>
      <c r="N927" s="102"/>
    </row>
    <row r="928" spans="1:14">
      <c r="A928" s="97" t="str">
        <f t="shared" si="83"/>
        <v/>
      </c>
      <c r="B928" s="98" t="str">
        <f t="shared" si="84"/>
        <v/>
      </c>
      <c r="C928" s="99"/>
      <c r="D928" s="137"/>
      <c r="E928" s="100"/>
      <c r="F928" s="57"/>
      <c r="G928" s="58">
        <f t="shared" si="85"/>
        <v>0</v>
      </c>
      <c r="H928" s="58">
        <f>IF(E928="",0,IFERROR(VLOOKUP(E928,档案费管理台账!$D$4:$H$1000,5,0),0))</f>
        <v>0</v>
      </c>
      <c r="I928" s="57"/>
      <c r="J928" s="57"/>
      <c r="K928" s="57"/>
      <c r="L928" s="57"/>
      <c r="M928" s="58" t="str">
        <f t="shared" si="86"/>
        <v/>
      </c>
      <c r="N928" s="102"/>
    </row>
    <row r="929" spans="1:14">
      <c r="A929" s="97" t="str">
        <f t="shared" si="83"/>
        <v/>
      </c>
      <c r="B929" s="98" t="str">
        <f t="shared" si="84"/>
        <v/>
      </c>
      <c r="C929" s="99"/>
      <c r="D929" s="137"/>
      <c r="E929" s="100"/>
      <c r="F929" s="57"/>
      <c r="G929" s="58">
        <f t="shared" si="85"/>
        <v>0</v>
      </c>
      <c r="H929" s="58">
        <f>IF(E929="",0,IFERROR(VLOOKUP(E929,档案费管理台账!$D$4:$H$1000,5,0),0))</f>
        <v>0</v>
      </c>
      <c r="I929" s="57"/>
      <c r="J929" s="57"/>
      <c r="K929" s="57"/>
      <c r="L929" s="57"/>
      <c r="M929" s="58" t="str">
        <f t="shared" si="86"/>
        <v/>
      </c>
      <c r="N929" s="102"/>
    </row>
    <row r="930" spans="1:14">
      <c r="A930" s="97" t="str">
        <f t="shared" si="83"/>
        <v/>
      </c>
      <c r="B930" s="98" t="str">
        <f t="shared" si="84"/>
        <v/>
      </c>
      <c r="C930" s="99"/>
      <c r="D930" s="137"/>
      <c r="E930" s="100"/>
      <c r="F930" s="57"/>
      <c r="G930" s="58">
        <f t="shared" si="85"/>
        <v>0</v>
      </c>
      <c r="H930" s="58">
        <f>IF(E930="",0,IFERROR(VLOOKUP(E930,档案费管理台账!$D$4:$H$1000,5,0),0))</f>
        <v>0</v>
      </c>
      <c r="I930" s="57"/>
      <c r="J930" s="57"/>
      <c r="K930" s="57"/>
      <c r="L930" s="57"/>
      <c r="M930" s="58" t="str">
        <f t="shared" si="86"/>
        <v/>
      </c>
      <c r="N930" s="102"/>
    </row>
    <row r="931" spans="1:14">
      <c r="A931" s="97" t="str">
        <f t="shared" si="83"/>
        <v/>
      </c>
      <c r="B931" s="98" t="str">
        <f t="shared" si="84"/>
        <v/>
      </c>
      <c r="C931" s="99"/>
      <c r="D931" s="137"/>
      <c r="E931" s="100"/>
      <c r="F931" s="57"/>
      <c r="G931" s="58">
        <f t="shared" si="85"/>
        <v>0</v>
      </c>
      <c r="H931" s="58">
        <f>IF(E931="",0,IFERROR(VLOOKUP(E931,档案费管理台账!$D$4:$H$1000,5,0),0))</f>
        <v>0</v>
      </c>
      <c r="I931" s="57"/>
      <c r="J931" s="57"/>
      <c r="K931" s="57"/>
      <c r="L931" s="57"/>
      <c r="M931" s="58" t="str">
        <f t="shared" si="86"/>
        <v/>
      </c>
      <c r="N931" s="102"/>
    </row>
    <row r="932" spans="1:14">
      <c r="A932" s="97" t="str">
        <f t="shared" si="83"/>
        <v/>
      </c>
      <c r="B932" s="98" t="str">
        <f t="shared" si="84"/>
        <v/>
      </c>
      <c r="C932" s="99"/>
      <c r="D932" s="137"/>
      <c r="E932" s="100"/>
      <c r="F932" s="57"/>
      <c r="G932" s="58">
        <f t="shared" si="85"/>
        <v>0</v>
      </c>
      <c r="H932" s="58">
        <f>IF(E932="",0,IFERROR(VLOOKUP(E932,档案费管理台账!$D$4:$H$1000,5,0),0))</f>
        <v>0</v>
      </c>
      <c r="I932" s="57"/>
      <c r="J932" s="57"/>
      <c r="K932" s="57"/>
      <c r="L932" s="57"/>
      <c r="M932" s="58" t="str">
        <f t="shared" si="86"/>
        <v/>
      </c>
      <c r="N932" s="102"/>
    </row>
    <row r="933" spans="1:14">
      <c r="A933" s="97" t="str">
        <f t="shared" si="83"/>
        <v/>
      </c>
      <c r="B933" s="98" t="str">
        <f t="shared" si="84"/>
        <v/>
      </c>
      <c r="C933" s="99"/>
      <c r="D933" s="137"/>
      <c r="E933" s="100"/>
      <c r="F933" s="57"/>
      <c r="G933" s="58">
        <f t="shared" si="85"/>
        <v>0</v>
      </c>
      <c r="H933" s="58">
        <f>IF(E933="",0,IFERROR(VLOOKUP(E933,档案费管理台账!$D$4:$H$1000,5,0),0))</f>
        <v>0</v>
      </c>
      <c r="I933" s="57"/>
      <c r="J933" s="57"/>
      <c r="K933" s="57"/>
      <c r="L933" s="57"/>
      <c r="M933" s="58" t="str">
        <f t="shared" si="86"/>
        <v/>
      </c>
      <c r="N933" s="102"/>
    </row>
    <row r="934" spans="1:14">
      <c r="A934" s="97" t="str">
        <f t="shared" si="83"/>
        <v/>
      </c>
      <c r="B934" s="98" t="str">
        <f t="shared" si="84"/>
        <v/>
      </c>
      <c r="C934" s="99"/>
      <c r="D934" s="137"/>
      <c r="E934" s="100"/>
      <c r="F934" s="57"/>
      <c r="G934" s="58">
        <f t="shared" si="85"/>
        <v>0</v>
      </c>
      <c r="H934" s="58">
        <f>IF(E934="",0,IFERROR(VLOOKUP(E934,档案费管理台账!$D$4:$H$1000,5,0),0))</f>
        <v>0</v>
      </c>
      <c r="I934" s="57"/>
      <c r="J934" s="57"/>
      <c r="K934" s="57"/>
      <c r="L934" s="57"/>
      <c r="M934" s="58" t="str">
        <f t="shared" si="86"/>
        <v/>
      </c>
      <c r="N934" s="102"/>
    </row>
    <row r="935" spans="1:14">
      <c r="A935" s="97" t="str">
        <f t="shared" si="83"/>
        <v/>
      </c>
      <c r="B935" s="98" t="str">
        <f t="shared" si="84"/>
        <v/>
      </c>
      <c r="C935" s="99"/>
      <c r="D935" s="137"/>
      <c r="E935" s="100"/>
      <c r="F935" s="57"/>
      <c r="G935" s="58">
        <f t="shared" si="85"/>
        <v>0</v>
      </c>
      <c r="H935" s="58">
        <f>IF(E935="",0,IFERROR(VLOOKUP(E935,档案费管理台账!$D$4:$H$1000,5,0),0))</f>
        <v>0</v>
      </c>
      <c r="I935" s="57"/>
      <c r="J935" s="57"/>
      <c r="K935" s="57"/>
      <c r="L935" s="57"/>
      <c r="M935" s="58" t="str">
        <f t="shared" si="86"/>
        <v/>
      </c>
      <c r="N935" s="102"/>
    </row>
    <row r="936" spans="1:14">
      <c r="A936" s="97" t="str">
        <f t="shared" si="83"/>
        <v/>
      </c>
      <c r="B936" s="98" t="str">
        <f t="shared" si="84"/>
        <v/>
      </c>
      <c r="C936" s="99"/>
      <c r="D936" s="137"/>
      <c r="E936" s="100"/>
      <c r="F936" s="57"/>
      <c r="G936" s="58">
        <f t="shared" si="85"/>
        <v>0</v>
      </c>
      <c r="H936" s="58">
        <f>IF(E936="",0,IFERROR(VLOOKUP(E936,档案费管理台账!$D$4:$H$1000,5,0),0))</f>
        <v>0</v>
      </c>
      <c r="I936" s="57"/>
      <c r="J936" s="57"/>
      <c r="K936" s="57"/>
      <c r="L936" s="57"/>
      <c r="M936" s="58" t="str">
        <f t="shared" si="86"/>
        <v/>
      </c>
      <c r="N936" s="102"/>
    </row>
    <row r="937" spans="1:14">
      <c r="A937" s="97" t="str">
        <f t="shared" si="83"/>
        <v/>
      </c>
      <c r="B937" s="98" t="str">
        <f t="shared" si="84"/>
        <v/>
      </c>
      <c r="C937" s="99"/>
      <c r="D937" s="137"/>
      <c r="E937" s="100"/>
      <c r="F937" s="57"/>
      <c r="G937" s="58">
        <f t="shared" si="85"/>
        <v>0</v>
      </c>
      <c r="H937" s="58">
        <f>IF(E937="",0,IFERROR(VLOOKUP(E937,档案费管理台账!$D$4:$H$1000,5,0),0))</f>
        <v>0</v>
      </c>
      <c r="I937" s="57"/>
      <c r="J937" s="57"/>
      <c r="K937" s="57"/>
      <c r="L937" s="57"/>
      <c r="M937" s="58" t="str">
        <f t="shared" si="86"/>
        <v/>
      </c>
      <c r="N937" s="102"/>
    </row>
    <row r="938" spans="1:14">
      <c r="A938" s="97" t="str">
        <f t="shared" si="83"/>
        <v/>
      </c>
      <c r="B938" s="98" t="str">
        <f t="shared" si="84"/>
        <v/>
      </c>
      <c r="C938" s="99"/>
      <c r="D938" s="137"/>
      <c r="E938" s="100"/>
      <c r="F938" s="57"/>
      <c r="G938" s="58">
        <f t="shared" si="85"/>
        <v>0</v>
      </c>
      <c r="H938" s="58">
        <f>IF(E938="",0,IFERROR(VLOOKUP(E938,档案费管理台账!$D$4:$H$1000,5,0),0))</f>
        <v>0</v>
      </c>
      <c r="I938" s="57"/>
      <c r="J938" s="57"/>
      <c r="K938" s="57"/>
      <c r="L938" s="57"/>
      <c r="M938" s="58" t="str">
        <f t="shared" si="86"/>
        <v/>
      </c>
      <c r="N938" s="102"/>
    </row>
    <row r="939" spans="1:14">
      <c r="A939" s="97" t="str">
        <f t="shared" si="83"/>
        <v/>
      </c>
      <c r="B939" s="98" t="str">
        <f t="shared" si="84"/>
        <v/>
      </c>
      <c r="C939" s="99"/>
      <c r="D939" s="137"/>
      <c r="E939" s="100"/>
      <c r="F939" s="57"/>
      <c r="G939" s="58">
        <f t="shared" si="85"/>
        <v>0</v>
      </c>
      <c r="H939" s="58">
        <f>IF(E939="",0,IFERROR(VLOOKUP(E939,档案费管理台账!$D$4:$H$1000,5,0),0))</f>
        <v>0</v>
      </c>
      <c r="I939" s="57"/>
      <c r="J939" s="57"/>
      <c r="K939" s="57"/>
      <c r="L939" s="57"/>
      <c r="M939" s="58" t="str">
        <f t="shared" si="86"/>
        <v/>
      </c>
      <c r="N939" s="102"/>
    </row>
    <row r="940" spans="1:14">
      <c r="A940" s="97" t="str">
        <f t="shared" ref="A940:A1000" si="87">IF(D940="","",ROW()-42)</f>
        <v/>
      </c>
      <c r="B940" s="98" t="str">
        <f t="shared" ref="B940:B1000" si="88">IF(C940="","",MONTH(C940)&amp;"月")</f>
        <v/>
      </c>
      <c r="C940" s="99"/>
      <c r="D940" s="137"/>
      <c r="E940" s="100"/>
      <c r="F940" s="57"/>
      <c r="G940" s="58">
        <f t="shared" si="85"/>
        <v>0</v>
      </c>
      <c r="H940" s="58">
        <f>IF(E940="",0,IFERROR(VLOOKUP(E940,档案费管理台账!$D$4:$H$1000,5,0),0))</f>
        <v>0</v>
      </c>
      <c r="I940" s="57"/>
      <c r="J940" s="57"/>
      <c r="K940" s="57"/>
      <c r="L940" s="57"/>
      <c r="M940" s="58" t="str">
        <f t="shared" si="86"/>
        <v/>
      </c>
      <c r="N940" s="102"/>
    </row>
    <row r="941" spans="1:14">
      <c r="A941" s="97" t="str">
        <f t="shared" si="87"/>
        <v/>
      </c>
      <c r="B941" s="98" t="str">
        <f t="shared" si="88"/>
        <v/>
      </c>
      <c r="C941" s="99"/>
      <c r="D941" s="137"/>
      <c r="E941" s="100"/>
      <c r="F941" s="57"/>
      <c r="G941" s="58">
        <f t="shared" ref="G941:G1000" si="89">IF(F941="",0,F941*$K$41)</f>
        <v>0</v>
      </c>
      <c r="H941" s="58">
        <f>IF(E941="",0,IFERROR(VLOOKUP(E941,档案费管理台账!$D$4:$H$1000,5,0),0))</f>
        <v>0</v>
      </c>
      <c r="I941" s="57"/>
      <c r="J941" s="57"/>
      <c r="K941" s="57"/>
      <c r="L941" s="57"/>
      <c r="M941" s="58" t="str">
        <f t="shared" ref="M941:M1000" si="90">IF(C941="","",ROUND(M940+G941-I941-J941-K941-L941-H941,2))</f>
        <v/>
      </c>
      <c r="N941" s="102"/>
    </row>
    <row r="942" spans="1:14">
      <c r="A942" s="97" t="str">
        <f t="shared" si="87"/>
        <v/>
      </c>
      <c r="B942" s="98" t="str">
        <f t="shared" si="88"/>
        <v/>
      </c>
      <c r="C942" s="99"/>
      <c r="D942" s="137"/>
      <c r="E942" s="100"/>
      <c r="F942" s="57"/>
      <c r="G942" s="58">
        <f t="shared" si="89"/>
        <v>0</v>
      </c>
      <c r="H942" s="58">
        <f>IF(E942="",0,IFERROR(VLOOKUP(E942,档案费管理台账!$D$4:$H$1000,5,0),0))</f>
        <v>0</v>
      </c>
      <c r="I942" s="57"/>
      <c r="J942" s="57"/>
      <c r="K942" s="57"/>
      <c r="L942" s="57"/>
      <c r="M942" s="58" t="str">
        <f t="shared" si="90"/>
        <v/>
      </c>
      <c r="N942" s="102"/>
    </row>
    <row r="943" spans="1:14">
      <c r="A943" s="97" t="str">
        <f t="shared" si="87"/>
        <v/>
      </c>
      <c r="B943" s="98" t="str">
        <f t="shared" si="88"/>
        <v/>
      </c>
      <c r="C943" s="99"/>
      <c r="D943" s="137"/>
      <c r="E943" s="100"/>
      <c r="F943" s="57"/>
      <c r="G943" s="58">
        <f t="shared" si="89"/>
        <v>0</v>
      </c>
      <c r="H943" s="58">
        <f>IF(E943="",0,IFERROR(VLOOKUP(E943,档案费管理台账!$D$4:$H$1000,5,0),0))</f>
        <v>0</v>
      </c>
      <c r="I943" s="57"/>
      <c r="J943" s="57"/>
      <c r="K943" s="57"/>
      <c r="L943" s="57"/>
      <c r="M943" s="58" t="str">
        <f t="shared" si="90"/>
        <v/>
      </c>
      <c r="N943" s="102"/>
    </row>
    <row r="944" spans="1:14">
      <c r="A944" s="97" t="str">
        <f t="shared" si="87"/>
        <v/>
      </c>
      <c r="B944" s="98" t="str">
        <f t="shared" si="88"/>
        <v/>
      </c>
      <c r="C944" s="99"/>
      <c r="D944" s="137"/>
      <c r="E944" s="100"/>
      <c r="F944" s="57"/>
      <c r="G944" s="58">
        <f t="shared" si="89"/>
        <v>0</v>
      </c>
      <c r="H944" s="58">
        <f>IF(E944="",0,IFERROR(VLOOKUP(E944,档案费管理台账!$D$4:$H$1000,5,0),0))</f>
        <v>0</v>
      </c>
      <c r="I944" s="57"/>
      <c r="J944" s="57"/>
      <c r="K944" s="57"/>
      <c r="L944" s="57"/>
      <c r="M944" s="58" t="str">
        <f t="shared" si="90"/>
        <v/>
      </c>
      <c r="N944" s="102"/>
    </row>
    <row r="945" spans="1:14">
      <c r="A945" s="97" t="str">
        <f t="shared" si="87"/>
        <v/>
      </c>
      <c r="B945" s="98" t="str">
        <f t="shared" si="88"/>
        <v/>
      </c>
      <c r="C945" s="99"/>
      <c r="D945" s="137"/>
      <c r="E945" s="100"/>
      <c r="F945" s="57"/>
      <c r="G945" s="58">
        <f t="shared" si="89"/>
        <v>0</v>
      </c>
      <c r="H945" s="58">
        <f>IF(E945="",0,IFERROR(VLOOKUP(E945,档案费管理台账!$D$4:$H$1000,5,0),0))</f>
        <v>0</v>
      </c>
      <c r="I945" s="57"/>
      <c r="J945" s="57"/>
      <c r="K945" s="57"/>
      <c r="L945" s="57"/>
      <c r="M945" s="58" t="str">
        <f t="shared" si="90"/>
        <v/>
      </c>
      <c r="N945" s="102"/>
    </row>
    <row r="946" spans="1:14">
      <c r="A946" s="97" t="str">
        <f t="shared" si="87"/>
        <v/>
      </c>
      <c r="B946" s="98" t="str">
        <f t="shared" si="88"/>
        <v/>
      </c>
      <c r="C946" s="99"/>
      <c r="D946" s="137"/>
      <c r="E946" s="100"/>
      <c r="F946" s="57"/>
      <c r="G946" s="58">
        <f t="shared" si="89"/>
        <v>0</v>
      </c>
      <c r="H946" s="58">
        <f>IF(E946="",0,IFERROR(VLOOKUP(E946,档案费管理台账!$D$4:$H$1000,5,0),0))</f>
        <v>0</v>
      </c>
      <c r="I946" s="57"/>
      <c r="J946" s="57"/>
      <c r="K946" s="57"/>
      <c r="L946" s="57"/>
      <c r="M946" s="58" t="str">
        <f t="shared" si="90"/>
        <v/>
      </c>
      <c r="N946" s="102"/>
    </row>
    <row r="947" spans="1:14">
      <c r="A947" s="97" t="str">
        <f t="shared" si="87"/>
        <v/>
      </c>
      <c r="B947" s="98" t="str">
        <f t="shared" si="88"/>
        <v/>
      </c>
      <c r="C947" s="99"/>
      <c r="D947" s="137"/>
      <c r="E947" s="100"/>
      <c r="F947" s="57"/>
      <c r="G947" s="58">
        <f t="shared" si="89"/>
        <v>0</v>
      </c>
      <c r="H947" s="58">
        <f>IF(E947="",0,IFERROR(VLOOKUP(E947,档案费管理台账!$D$4:$H$1000,5,0),0))</f>
        <v>0</v>
      </c>
      <c r="I947" s="57"/>
      <c r="J947" s="57"/>
      <c r="K947" s="57"/>
      <c r="L947" s="57"/>
      <c r="M947" s="58" t="str">
        <f t="shared" si="90"/>
        <v/>
      </c>
      <c r="N947" s="102"/>
    </row>
    <row r="948" spans="1:14">
      <c r="A948" s="97" t="str">
        <f t="shared" si="87"/>
        <v/>
      </c>
      <c r="B948" s="98" t="str">
        <f t="shared" si="88"/>
        <v/>
      </c>
      <c r="C948" s="99"/>
      <c r="D948" s="137"/>
      <c r="E948" s="100"/>
      <c r="F948" s="57"/>
      <c r="G948" s="58">
        <f t="shared" si="89"/>
        <v>0</v>
      </c>
      <c r="H948" s="58">
        <f>IF(E948="",0,IFERROR(VLOOKUP(E948,档案费管理台账!$D$4:$H$1000,5,0),0))</f>
        <v>0</v>
      </c>
      <c r="I948" s="57"/>
      <c r="J948" s="57"/>
      <c r="K948" s="57"/>
      <c r="L948" s="57"/>
      <c r="M948" s="58" t="str">
        <f t="shared" si="90"/>
        <v/>
      </c>
      <c r="N948" s="102"/>
    </row>
    <row r="949" spans="1:14">
      <c r="A949" s="97" t="str">
        <f t="shared" si="87"/>
        <v/>
      </c>
      <c r="B949" s="98" t="str">
        <f t="shared" si="88"/>
        <v/>
      </c>
      <c r="C949" s="99"/>
      <c r="D949" s="137"/>
      <c r="E949" s="100"/>
      <c r="F949" s="57"/>
      <c r="G949" s="58">
        <f t="shared" si="89"/>
        <v>0</v>
      </c>
      <c r="H949" s="58">
        <f>IF(E949="",0,IFERROR(VLOOKUP(E949,档案费管理台账!$D$4:$H$1000,5,0),0))</f>
        <v>0</v>
      </c>
      <c r="I949" s="57"/>
      <c r="J949" s="57"/>
      <c r="K949" s="57"/>
      <c r="L949" s="57"/>
      <c r="M949" s="58" t="str">
        <f t="shared" si="90"/>
        <v/>
      </c>
      <c r="N949" s="102"/>
    </row>
    <row r="950" spans="1:14">
      <c r="A950" s="97" t="str">
        <f t="shared" si="87"/>
        <v/>
      </c>
      <c r="B950" s="98" t="str">
        <f t="shared" si="88"/>
        <v/>
      </c>
      <c r="C950" s="99"/>
      <c r="D950" s="137"/>
      <c r="E950" s="100"/>
      <c r="F950" s="57"/>
      <c r="G950" s="58">
        <f t="shared" si="89"/>
        <v>0</v>
      </c>
      <c r="H950" s="58">
        <f>IF(E950="",0,IFERROR(VLOOKUP(E950,档案费管理台账!$D$4:$H$1000,5,0),0))</f>
        <v>0</v>
      </c>
      <c r="I950" s="57"/>
      <c r="J950" s="57"/>
      <c r="K950" s="57"/>
      <c r="L950" s="57"/>
      <c r="M950" s="58" t="str">
        <f t="shared" si="90"/>
        <v/>
      </c>
      <c r="N950" s="102"/>
    </row>
    <row r="951" spans="1:14">
      <c r="A951" s="97" t="str">
        <f t="shared" si="87"/>
        <v/>
      </c>
      <c r="B951" s="98" t="str">
        <f t="shared" si="88"/>
        <v/>
      </c>
      <c r="C951" s="99"/>
      <c r="D951" s="137"/>
      <c r="E951" s="100"/>
      <c r="F951" s="57"/>
      <c r="G951" s="58">
        <f t="shared" si="89"/>
        <v>0</v>
      </c>
      <c r="H951" s="58">
        <f>IF(E951="",0,IFERROR(VLOOKUP(E951,档案费管理台账!$D$4:$H$1000,5,0),0))</f>
        <v>0</v>
      </c>
      <c r="I951" s="57"/>
      <c r="J951" s="57"/>
      <c r="K951" s="57"/>
      <c r="L951" s="57"/>
      <c r="M951" s="58" t="str">
        <f t="shared" si="90"/>
        <v/>
      </c>
      <c r="N951" s="102"/>
    </row>
    <row r="952" spans="1:14">
      <c r="A952" s="97" t="str">
        <f t="shared" si="87"/>
        <v/>
      </c>
      <c r="B952" s="98" t="str">
        <f t="shared" si="88"/>
        <v/>
      </c>
      <c r="C952" s="99"/>
      <c r="D952" s="137"/>
      <c r="E952" s="100"/>
      <c r="F952" s="57"/>
      <c r="G952" s="58">
        <f t="shared" si="89"/>
        <v>0</v>
      </c>
      <c r="H952" s="58">
        <f>IF(E952="",0,IFERROR(VLOOKUP(E952,档案费管理台账!$D$4:$H$1000,5,0),0))</f>
        <v>0</v>
      </c>
      <c r="I952" s="57"/>
      <c r="J952" s="57"/>
      <c r="K952" s="57"/>
      <c r="L952" s="57"/>
      <c r="M952" s="58" t="str">
        <f t="shared" si="90"/>
        <v/>
      </c>
      <c r="N952" s="102"/>
    </row>
    <row r="953" spans="1:14">
      <c r="A953" s="97" t="str">
        <f t="shared" si="87"/>
        <v/>
      </c>
      <c r="B953" s="98" t="str">
        <f t="shared" si="88"/>
        <v/>
      </c>
      <c r="C953" s="99"/>
      <c r="D953" s="137"/>
      <c r="E953" s="100"/>
      <c r="F953" s="57"/>
      <c r="G953" s="58">
        <f t="shared" si="89"/>
        <v>0</v>
      </c>
      <c r="H953" s="58">
        <f>IF(E953="",0,IFERROR(VLOOKUP(E953,档案费管理台账!$D$4:$H$1000,5,0),0))</f>
        <v>0</v>
      </c>
      <c r="I953" s="57"/>
      <c r="J953" s="57"/>
      <c r="K953" s="57"/>
      <c r="L953" s="57"/>
      <c r="M953" s="58" t="str">
        <f t="shared" si="90"/>
        <v/>
      </c>
      <c r="N953" s="102"/>
    </row>
    <row r="954" spans="1:14">
      <c r="A954" s="97" t="str">
        <f t="shared" si="87"/>
        <v/>
      </c>
      <c r="B954" s="98" t="str">
        <f t="shared" si="88"/>
        <v/>
      </c>
      <c r="C954" s="99"/>
      <c r="D954" s="137"/>
      <c r="E954" s="100"/>
      <c r="F954" s="57"/>
      <c r="G954" s="58">
        <f t="shared" si="89"/>
        <v>0</v>
      </c>
      <c r="H954" s="58">
        <f>IF(E954="",0,IFERROR(VLOOKUP(E954,档案费管理台账!$D$4:$H$1000,5,0),0))</f>
        <v>0</v>
      </c>
      <c r="I954" s="57"/>
      <c r="J954" s="57"/>
      <c r="K954" s="57"/>
      <c r="L954" s="57"/>
      <c r="M954" s="58" t="str">
        <f t="shared" si="90"/>
        <v/>
      </c>
      <c r="N954" s="102"/>
    </row>
    <row r="955" spans="1:14">
      <c r="A955" s="97" t="str">
        <f t="shared" si="87"/>
        <v/>
      </c>
      <c r="B955" s="98" t="str">
        <f t="shared" si="88"/>
        <v/>
      </c>
      <c r="C955" s="99"/>
      <c r="D955" s="137"/>
      <c r="E955" s="100"/>
      <c r="F955" s="57"/>
      <c r="G955" s="58">
        <f t="shared" si="89"/>
        <v>0</v>
      </c>
      <c r="H955" s="58">
        <f>IF(E955="",0,IFERROR(VLOOKUP(E955,档案费管理台账!$D$4:$H$1000,5,0),0))</f>
        <v>0</v>
      </c>
      <c r="I955" s="57"/>
      <c r="J955" s="57"/>
      <c r="K955" s="57"/>
      <c r="L955" s="57"/>
      <c r="M955" s="58" t="str">
        <f t="shared" si="90"/>
        <v/>
      </c>
      <c r="N955" s="102"/>
    </row>
    <row r="956" spans="1:14">
      <c r="A956" s="97" t="str">
        <f t="shared" si="87"/>
        <v/>
      </c>
      <c r="B956" s="98" t="str">
        <f t="shared" si="88"/>
        <v/>
      </c>
      <c r="C956" s="99"/>
      <c r="D956" s="137"/>
      <c r="E956" s="100"/>
      <c r="F956" s="57"/>
      <c r="G956" s="58">
        <f t="shared" si="89"/>
        <v>0</v>
      </c>
      <c r="H956" s="58">
        <f>IF(E956="",0,IFERROR(VLOOKUP(E956,档案费管理台账!$D$4:$H$1000,5,0),0))</f>
        <v>0</v>
      </c>
      <c r="I956" s="57"/>
      <c r="J956" s="57"/>
      <c r="K956" s="57"/>
      <c r="L956" s="57"/>
      <c r="M956" s="58" t="str">
        <f t="shared" si="90"/>
        <v/>
      </c>
      <c r="N956" s="102"/>
    </row>
    <row r="957" spans="1:14">
      <c r="A957" s="97" t="str">
        <f t="shared" si="87"/>
        <v/>
      </c>
      <c r="B957" s="98" t="str">
        <f t="shared" si="88"/>
        <v/>
      </c>
      <c r="C957" s="99"/>
      <c r="D957" s="137"/>
      <c r="E957" s="100"/>
      <c r="F957" s="57"/>
      <c r="G957" s="58">
        <f t="shared" si="89"/>
        <v>0</v>
      </c>
      <c r="H957" s="58">
        <f>IF(E957="",0,IFERROR(VLOOKUP(E957,档案费管理台账!$D$4:$H$1000,5,0),0))</f>
        <v>0</v>
      </c>
      <c r="I957" s="57"/>
      <c r="J957" s="57"/>
      <c r="K957" s="57"/>
      <c r="L957" s="57"/>
      <c r="M957" s="58" t="str">
        <f t="shared" si="90"/>
        <v/>
      </c>
      <c r="N957" s="102"/>
    </row>
    <row r="958" spans="1:14">
      <c r="A958" s="97" t="str">
        <f t="shared" si="87"/>
        <v/>
      </c>
      <c r="B958" s="98" t="str">
        <f t="shared" si="88"/>
        <v/>
      </c>
      <c r="C958" s="99"/>
      <c r="D958" s="137"/>
      <c r="E958" s="100"/>
      <c r="F958" s="57"/>
      <c r="G958" s="58">
        <f t="shared" si="89"/>
        <v>0</v>
      </c>
      <c r="H958" s="58">
        <f>IF(E958="",0,IFERROR(VLOOKUP(E958,档案费管理台账!$D$4:$H$1000,5,0),0))</f>
        <v>0</v>
      </c>
      <c r="I958" s="57"/>
      <c r="J958" s="57"/>
      <c r="K958" s="57"/>
      <c r="L958" s="57"/>
      <c r="M958" s="58" t="str">
        <f t="shared" si="90"/>
        <v/>
      </c>
      <c r="N958" s="102"/>
    </row>
    <row r="959" spans="1:14">
      <c r="A959" s="97" t="str">
        <f t="shared" si="87"/>
        <v/>
      </c>
      <c r="B959" s="98" t="str">
        <f t="shared" si="88"/>
        <v/>
      </c>
      <c r="C959" s="99"/>
      <c r="D959" s="137"/>
      <c r="E959" s="100"/>
      <c r="F959" s="57"/>
      <c r="G959" s="58">
        <f t="shared" si="89"/>
        <v>0</v>
      </c>
      <c r="H959" s="58">
        <f>IF(E959="",0,IFERROR(VLOOKUP(E959,档案费管理台账!$D$4:$H$1000,5,0),0))</f>
        <v>0</v>
      </c>
      <c r="I959" s="57"/>
      <c r="J959" s="57"/>
      <c r="K959" s="57"/>
      <c r="L959" s="57"/>
      <c r="M959" s="58" t="str">
        <f t="shared" si="90"/>
        <v/>
      </c>
      <c r="N959" s="102"/>
    </row>
    <row r="960" spans="1:14">
      <c r="A960" s="97" t="str">
        <f t="shared" si="87"/>
        <v/>
      </c>
      <c r="B960" s="98" t="str">
        <f t="shared" si="88"/>
        <v/>
      </c>
      <c r="C960" s="99"/>
      <c r="D960" s="137"/>
      <c r="E960" s="100"/>
      <c r="F960" s="57"/>
      <c r="G960" s="58">
        <f t="shared" si="89"/>
        <v>0</v>
      </c>
      <c r="H960" s="58">
        <f>IF(E960="",0,IFERROR(VLOOKUP(E960,档案费管理台账!$D$4:$H$1000,5,0),0))</f>
        <v>0</v>
      </c>
      <c r="I960" s="57"/>
      <c r="J960" s="57"/>
      <c r="K960" s="57"/>
      <c r="L960" s="57"/>
      <c r="M960" s="58" t="str">
        <f t="shared" si="90"/>
        <v/>
      </c>
      <c r="N960" s="102"/>
    </row>
    <row r="961" spans="1:14">
      <c r="A961" s="97" t="str">
        <f t="shared" si="87"/>
        <v/>
      </c>
      <c r="B961" s="98" t="str">
        <f t="shared" si="88"/>
        <v/>
      </c>
      <c r="C961" s="99"/>
      <c r="D961" s="137"/>
      <c r="E961" s="100"/>
      <c r="F961" s="57"/>
      <c r="G961" s="58">
        <f t="shared" si="89"/>
        <v>0</v>
      </c>
      <c r="H961" s="58">
        <f>IF(E961="",0,IFERROR(VLOOKUP(E961,档案费管理台账!$D$4:$H$1000,5,0),0))</f>
        <v>0</v>
      </c>
      <c r="I961" s="57"/>
      <c r="J961" s="57"/>
      <c r="K961" s="57"/>
      <c r="L961" s="57"/>
      <c r="M961" s="58" t="str">
        <f t="shared" si="90"/>
        <v/>
      </c>
      <c r="N961" s="102"/>
    </row>
    <row r="962" spans="1:14">
      <c r="A962" s="97" t="str">
        <f t="shared" si="87"/>
        <v/>
      </c>
      <c r="B962" s="98" t="str">
        <f t="shared" si="88"/>
        <v/>
      </c>
      <c r="C962" s="99"/>
      <c r="D962" s="137"/>
      <c r="E962" s="100"/>
      <c r="F962" s="57"/>
      <c r="G962" s="58">
        <f t="shared" si="89"/>
        <v>0</v>
      </c>
      <c r="H962" s="58">
        <f>IF(E962="",0,IFERROR(VLOOKUP(E962,档案费管理台账!$D$4:$H$1000,5,0),0))</f>
        <v>0</v>
      </c>
      <c r="I962" s="57"/>
      <c r="J962" s="57"/>
      <c r="K962" s="57"/>
      <c r="L962" s="57"/>
      <c r="M962" s="58" t="str">
        <f t="shared" si="90"/>
        <v/>
      </c>
      <c r="N962" s="102"/>
    </row>
    <row r="963" spans="1:14">
      <c r="A963" s="97" t="str">
        <f t="shared" si="87"/>
        <v/>
      </c>
      <c r="B963" s="98" t="str">
        <f t="shared" si="88"/>
        <v/>
      </c>
      <c r="C963" s="99"/>
      <c r="D963" s="137"/>
      <c r="E963" s="100"/>
      <c r="F963" s="57"/>
      <c r="G963" s="58">
        <f t="shared" si="89"/>
        <v>0</v>
      </c>
      <c r="H963" s="58">
        <f>IF(E963="",0,IFERROR(VLOOKUP(E963,档案费管理台账!$D$4:$H$1000,5,0),0))</f>
        <v>0</v>
      </c>
      <c r="I963" s="57"/>
      <c r="J963" s="57"/>
      <c r="K963" s="57"/>
      <c r="L963" s="57"/>
      <c r="M963" s="58" t="str">
        <f t="shared" si="90"/>
        <v/>
      </c>
      <c r="N963" s="102"/>
    </row>
    <row r="964" spans="1:14">
      <c r="A964" s="97" t="str">
        <f t="shared" si="87"/>
        <v/>
      </c>
      <c r="B964" s="98" t="str">
        <f t="shared" si="88"/>
        <v/>
      </c>
      <c r="C964" s="99"/>
      <c r="D964" s="137"/>
      <c r="E964" s="100"/>
      <c r="F964" s="57"/>
      <c r="G964" s="58">
        <f t="shared" si="89"/>
        <v>0</v>
      </c>
      <c r="H964" s="58">
        <f>IF(E964="",0,IFERROR(VLOOKUP(E964,档案费管理台账!$D$4:$H$1000,5,0),0))</f>
        <v>0</v>
      </c>
      <c r="I964" s="57"/>
      <c r="J964" s="57"/>
      <c r="K964" s="57"/>
      <c r="L964" s="57"/>
      <c r="M964" s="58" t="str">
        <f t="shared" si="90"/>
        <v/>
      </c>
      <c r="N964" s="102"/>
    </row>
    <row r="965" spans="1:14">
      <c r="A965" s="97" t="str">
        <f t="shared" si="87"/>
        <v/>
      </c>
      <c r="B965" s="98" t="str">
        <f t="shared" si="88"/>
        <v/>
      </c>
      <c r="C965" s="99"/>
      <c r="D965" s="137"/>
      <c r="E965" s="100"/>
      <c r="F965" s="57"/>
      <c r="G965" s="58">
        <f t="shared" si="89"/>
        <v>0</v>
      </c>
      <c r="H965" s="58">
        <f>IF(E965="",0,IFERROR(VLOOKUP(E965,档案费管理台账!$D$4:$H$1000,5,0),0))</f>
        <v>0</v>
      </c>
      <c r="I965" s="57"/>
      <c r="J965" s="57"/>
      <c r="K965" s="57"/>
      <c r="L965" s="57"/>
      <c r="M965" s="58" t="str">
        <f t="shared" si="90"/>
        <v/>
      </c>
      <c r="N965" s="102"/>
    </row>
    <row r="966" spans="1:14">
      <c r="A966" s="97" t="str">
        <f t="shared" si="87"/>
        <v/>
      </c>
      <c r="B966" s="98" t="str">
        <f t="shared" si="88"/>
        <v/>
      </c>
      <c r="C966" s="99"/>
      <c r="D966" s="137"/>
      <c r="E966" s="100"/>
      <c r="F966" s="57"/>
      <c r="G966" s="58">
        <f t="shared" si="89"/>
        <v>0</v>
      </c>
      <c r="H966" s="58">
        <f>IF(E966="",0,IFERROR(VLOOKUP(E966,档案费管理台账!$D$4:$H$1000,5,0),0))</f>
        <v>0</v>
      </c>
      <c r="I966" s="57"/>
      <c r="J966" s="57"/>
      <c r="K966" s="57"/>
      <c r="L966" s="57"/>
      <c r="M966" s="58" t="str">
        <f t="shared" si="90"/>
        <v/>
      </c>
      <c r="N966" s="102"/>
    </row>
    <row r="967" spans="1:14">
      <c r="A967" s="97" t="str">
        <f t="shared" si="87"/>
        <v/>
      </c>
      <c r="B967" s="98" t="str">
        <f t="shared" si="88"/>
        <v/>
      </c>
      <c r="C967" s="99"/>
      <c r="D967" s="137"/>
      <c r="E967" s="100"/>
      <c r="F967" s="57"/>
      <c r="G967" s="58">
        <f t="shared" si="89"/>
        <v>0</v>
      </c>
      <c r="H967" s="58">
        <f>IF(E967="",0,IFERROR(VLOOKUP(E967,档案费管理台账!$D$4:$H$1000,5,0),0))</f>
        <v>0</v>
      </c>
      <c r="I967" s="57"/>
      <c r="J967" s="57"/>
      <c r="K967" s="57"/>
      <c r="L967" s="57"/>
      <c r="M967" s="58" t="str">
        <f t="shared" si="90"/>
        <v/>
      </c>
      <c r="N967" s="102"/>
    </row>
    <row r="968" spans="1:14">
      <c r="A968" s="97" t="str">
        <f t="shared" si="87"/>
        <v/>
      </c>
      <c r="B968" s="98" t="str">
        <f t="shared" si="88"/>
        <v/>
      </c>
      <c r="C968" s="99"/>
      <c r="D968" s="137"/>
      <c r="E968" s="100"/>
      <c r="F968" s="57"/>
      <c r="G968" s="58">
        <f t="shared" si="89"/>
        <v>0</v>
      </c>
      <c r="H968" s="58">
        <f>IF(E968="",0,IFERROR(VLOOKUP(E968,档案费管理台账!$D$4:$H$1000,5,0),0))</f>
        <v>0</v>
      </c>
      <c r="I968" s="57"/>
      <c r="J968" s="57"/>
      <c r="K968" s="57"/>
      <c r="L968" s="57"/>
      <c r="M968" s="58" t="str">
        <f t="shared" si="90"/>
        <v/>
      </c>
      <c r="N968" s="102"/>
    </row>
    <row r="969" spans="1:14">
      <c r="A969" s="97" t="str">
        <f t="shared" si="87"/>
        <v/>
      </c>
      <c r="B969" s="98" t="str">
        <f t="shared" si="88"/>
        <v/>
      </c>
      <c r="C969" s="99"/>
      <c r="D969" s="137"/>
      <c r="E969" s="100"/>
      <c r="F969" s="57"/>
      <c r="G969" s="58">
        <f t="shared" si="89"/>
        <v>0</v>
      </c>
      <c r="H969" s="58">
        <f>IF(E969="",0,IFERROR(VLOOKUP(E969,档案费管理台账!$D$4:$H$1000,5,0),0))</f>
        <v>0</v>
      </c>
      <c r="I969" s="57"/>
      <c r="J969" s="57"/>
      <c r="K969" s="57"/>
      <c r="L969" s="57"/>
      <c r="M969" s="58" t="str">
        <f t="shared" si="90"/>
        <v/>
      </c>
      <c r="N969" s="102"/>
    </row>
    <row r="970" spans="1:14">
      <c r="A970" s="97" t="str">
        <f t="shared" si="87"/>
        <v/>
      </c>
      <c r="B970" s="98" t="str">
        <f t="shared" si="88"/>
        <v/>
      </c>
      <c r="C970" s="99"/>
      <c r="D970" s="137"/>
      <c r="E970" s="100"/>
      <c r="F970" s="57"/>
      <c r="G970" s="58">
        <f t="shared" si="89"/>
        <v>0</v>
      </c>
      <c r="H970" s="58">
        <f>IF(E970="",0,IFERROR(VLOOKUP(E970,档案费管理台账!$D$4:$H$1000,5,0),0))</f>
        <v>0</v>
      </c>
      <c r="I970" s="57"/>
      <c r="J970" s="57"/>
      <c r="K970" s="57"/>
      <c r="L970" s="57"/>
      <c r="M970" s="58" t="str">
        <f t="shared" si="90"/>
        <v/>
      </c>
      <c r="N970" s="102"/>
    </row>
    <row r="971" spans="1:14">
      <c r="A971" s="97" t="str">
        <f t="shared" si="87"/>
        <v/>
      </c>
      <c r="B971" s="98" t="str">
        <f t="shared" si="88"/>
        <v/>
      </c>
      <c r="C971" s="99"/>
      <c r="D971" s="137"/>
      <c r="E971" s="100"/>
      <c r="F971" s="57"/>
      <c r="G971" s="58">
        <f t="shared" si="89"/>
        <v>0</v>
      </c>
      <c r="H971" s="58">
        <f>IF(E971="",0,IFERROR(VLOOKUP(E971,档案费管理台账!$D$4:$H$1000,5,0),0))</f>
        <v>0</v>
      </c>
      <c r="I971" s="57"/>
      <c r="J971" s="57"/>
      <c r="K971" s="57"/>
      <c r="L971" s="57"/>
      <c r="M971" s="58" t="str">
        <f t="shared" si="90"/>
        <v/>
      </c>
      <c r="N971" s="102"/>
    </row>
    <row r="972" spans="1:14">
      <c r="A972" s="97" t="str">
        <f t="shared" si="87"/>
        <v/>
      </c>
      <c r="B972" s="98" t="str">
        <f t="shared" si="88"/>
        <v/>
      </c>
      <c r="C972" s="99"/>
      <c r="D972" s="137"/>
      <c r="E972" s="100"/>
      <c r="F972" s="57"/>
      <c r="G972" s="58">
        <f t="shared" si="89"/>
        <v>0</v>
      </c>
      <c r="H972" s="58">
        <f>IF(E972="",0,IFERROR(VLOOKUP(E972,档案费管理台账!$D$4:$H$1000,5,0),0))</f>
        <v>0</v>
      </c>
      <c r="I972" s="57"/>
      <c r="J972" s="57"/>
      <c r="K972" s="57"/>
      <c r="L972" s="57"/>
      <c r="M972" s="58" t="str">
        <f t="shared" si="90"/>
        <v/>
      </c>
      <c r="N972" s="102"/>
    </row>
    <row r="973" spans="1:14">
      <c r="A973" s="97" t="str">
        <f t="shared" si="87"/>
        <v/>
      </c>
      <c r="B973" s="98" t="str">
        <f t="shared" si="88"/>
        <v/>
      </c>
      <c r="C973" s="99"/>
      <c r="D973" s="137"/>
      <c r="E973" s="100"/>
      <c r="F973" s="57"/>
      <c r="G973" s="58">
        <f t="shared" si="89"/>
        <v>0</v>
      </c>
      <c r="H973" s="58">
        <f>IF(E973="",0,IFERROR(VLOOKUP(E973,档案费管理台账!$D$4:$H$1000,5,0),0))</f>
        <v>0</v>
      </c>
      <c r="I973" s="57"/>
      <c r="J973" s="57"/>
      <c r="K973" s="57"/>
      <c r="L973" s="57"/>
      <c r="M973" s="58" t="str">
        <f t="shared" si="90"/>
        <v/>
      </c>
      <c r="N973" s="102"/>
    </row>
    <row r="974" spans="1:14">
      <c r="A974" s="97" t="str">
        <f t="shared" si="87"/>
        <v/>
      </c>
      <c r="B974" s="98" t="str">
        <f t="shared" si="88"/>
        <v/>
      </c>
      <c r="C974" s="99"/>
      <c r="D974" s="137"/>
      <c r="E974" s="100"/>
      <c r="F974" s="57"/>
      <c r="G974" s="58">
        <f t="shared" si="89"/>
        <v>0</v>
      </c>
      <c r="H974" s="58">
        <f>IF(E974="",0,IFERROR(VLOOKUP(E974,档案费管理台账!$D$4:$H$1000,5,0),0))</f>
        <v>0</v>
      </c>
      <c r="I974" s="57"/>
      <c r="J974" s="57"/>
      <c r="K974" s="57"/>
      <c r="L974" s="57"/>
      <c r="M974" s="58" t="str">
        <f t="shared" si="90"/>
        <v/>
      </c>
      <c r="N974" s="102"/>
    </row>
    <row r="975" spans="1:14">
      <c r="A975" s="97" t="str">
        <f t="shared" si="87"/>
        <v/>
      </c>
      <c r="B975" s="98" t="str">
        <f t="shared" si="88"/>
        <v/>
      </c>
      <c r="C975" s="99"/>
      <c r="D975" s="137"/>
      <c r="E975" s="100"/>
      <c r="F975" s="57"/>
      <c r="G975" s="58">
        <f t="shared" si="89"/>
        <v>0</v>
      </c>
      <c r="H975" s="58">
        <f>IF(E975="",0,IFERROR(VLOOKUP(E975,档案费管理台账!$D$4:$H$1000,5,0),0))</f>
        <v>0</v>
      </c>
      <c r="I975" s="57"/>
      <c r="J975" s="57"/>
      <c r="K975" s="57"/>
      <c r="L975" s="57"/>
      <c r="M975" s="58" t="str">
        <f t="shared" si="90"/>
        <v/>
      </c>
      <c r="N975" s="102"/>
    </row>
    <row r="976" spans="1:14">
      <c r="A976" s="97" t="str">
        <f t="shared" si="87"/>
        <v/>
      </c>
      <c r="B976" s="98" t="str">
        <f t="shared" si="88"/>
        <v/>
      </c>
      <c r="C976" s="99"/>
      <c r="D976" s="137"/>
      <c r="E976" s="100"/>
      <c r="F976" s="57"/>
      <c r="G976" s="58">
        <f t="shared" si="89"/>
        <v>0</v>
      </c>
      <c r="H976" s="58">
        <f>IF(E976="",0,IFERROR(VLOOKUP(E976,档案费管理台账!$D$4:$H$1000,5,0),0))</f>
        <v>0</v>
      </c>
      <c r="I976" s="57"/>
      <c r="J976" s="57"/>
      <c r="K976" s="57"/>
      <c r="L976" s="57"/>
      <c r="M976" s="58" t="str">
        <f t="shared" si="90"/>
        <v/>
      </c>
      <c r="N976" s="102"/>
    </row>
    <row r="977" spans="1:14">
      <c r="A977" s="97" t="str">
        <f t="shared" si="87"/>
        <v/>
      </c>
      <c r="B977" s="98" t="str">
        <f t="shared" si="88"/>
        <v/>
      </c>
      <c r="C977" s="99"/>
      <c r="D977" s="137"/>
      <c r="E977" s="100"/>
      <c r="F977" s="57"/>
      <c r="G977" s="58">
        <f t="shared" si="89"/>
        <v>0</v>
      </c>
      <c r="H977" s="58">
        <f>IF(E977="",0,IFERROR(VLOOKUP(E977,档案费管理台账!$D$4:$H$1000,5,0),0))</f>
        <v>0</v>
      </c>
      <c r="I977" s="57"/>
      <c r="J977" s="57"/>
      <c r="K977" s="57"/>
      <c r="L977" s="57"/>
      <c r="M977" s="58" t="str">
        <f t="shared" si="90"/>
        <v/>
      </c>
      <c r="N977" s="102"/>
    </row>
    <row r="978" spans="1:14">
      <c r="A978" s="97" t="str">
        <f t="shared" si="87"/>
        <v/>
      </c>
      <c r="B978" s="98" t="str">
        <f t="shared" si="88"/>
        <v/>
      </c>
      <c r="C978" s="99"/>
      <c r="D978" s="137"/>
      <c r="E978" s="100"/>
      <c r="F978" s="57"/>
      <c r="G978" s="58">
        <f t="shared" si="89"/>
        <v>0</v>
      </c>
      <c r="H978" s="58">
        <f>IF(E978="",0,IFERROR(VLOOKUP(E978,档案费管理台账!$D$4:$H$1000,5,0),0))</f>
        <v>0</v>
      </c>
      <c r="I978" s="57"/>
      <c r="J978" s="57"/>
      <c r="K978" s="57"/>
      <c r="L978" s="57"/>
      <c r="M978" s="58" t="str">
        <f t="shared" si="90"/>
        <v/>
      </c>
      <c r="N978" s="102"/>
    </row>
    <row r="979" spans="1:14">
      <c r="A979" s="97" t="str">
        <f t="shared" si="87"/>
        <v/>
      </c>
      <c r="B979" s="98" t="str">
        <f t="shared" si="88"/>
        <v/>
      </c>
      <c r="C979" s="99"/>
      <c r="D979" s="137"/>
      <c r="E979" s="100"/>
      <c r="F979" s="57"/>
      <c r="G979" s="58">
        <f t="shared" si="89"/>
        <v>0</v>
      </c>
      <c r="H979" s="58">
        <f>IF(E979="",0,IFERROR(VLOOKUP(E979,档案费管理台账!$D$4:$H$1000,5,0),0))</f>
        <v>0</v>
      </c>
      <c r="I979" s="57"/>
      <c r="J979" s="57"/>
      <c r="K979" s="57"/>
      <c r="L979" s="57"/>
      <c r="M979" s="58" t="str">
        <f t="shared" si="90"/>
        <v/>
      </c>
      <c r="N979" s="102"/>
    </row>
    <row r="980" spans="1:14">
      <c r="A980" s="97" t="str">
        <f t="shared" si="87"/>
        <v/>
      </c>
      <c r="B980" s="98" t="str">
        <f t="shared" si="88"/>
        <v/>
      </c>
      <c r="C980" s="99"/>
      <c r="D980" s="137"/>
      <c r="E980" s="100"/>
      <c r="F980" s="57"/>
      <c r="G980" s="58">
        <f t="shared" si="89"/>
        <v>0</v>
      </c>
      <c r="H980" s="58">
        <f>IF(E980="",0,IFERROR(VLOOKUP(E980,档案费管理台账!$D$4:$H$1000,5,0),0))</f>
        <v>0</v>
      </c>
      <c r="I980" s="57"/>
      <c r="J980" s="57"/>
      <c r="K980" s="57"/>
      <c r="L980" s="57"/>
      <c r="M980" s="58" t="str">
        <f t="shared" si="90"/>
        <v/>
      </c>
      <c r="N980" s="102"/>
    </row>
    <row r="981" spans="1:14">
      <c r="A981" s="97" t="str">
        <f t="shared" si="87"/>
        <v/>
      </c>
      <c r="B981" s="98" t="str">
        <f t="shared" si="88"/>
        <v/>
      </c>
      <c r="C981" s="99"/>
      <c r="D981" s="137"/>
      <c r="E981" s="100"/>
      <c r="F981" s="57"/>
      <c r="G981" s="58">
        <f t="shared" si="89"/>
        <v>0</v>
      </c>
      <c r="H981" s="58">
        <f>IF(E981="",0,IFERROR(VLOOKUP(E981,档案费管理台账!$D$4:$H$1000,5,0),0))</f>
        <v>0</v>
      </c>
      <c r="I981" s="57"/>
      <c r="J981" s="57"/>
      <c r="K981" s="57"/>
      <c r="L981" s="57"/>
      <c r="M981" s="58" t="str">
        <f t="shared" si="90"/>
        <v/>
      </c>
      <c r="N981" s="102"/>
    </row>
    <row r="982" spans="1:14">
      <c r="A982" s="97" t="str">
        <f t="shared" si="87"/>
        <v/>
      </c>
      <c r="B982" s="98" t="str">
        <f t="shared" si="88"/>
        <v/>
      </c>
      <c r="C982" s="99"/>
      <c r="D982" s="137"/>
      <c r="E982" s="100"/>
      <c r="F982" s="57"/>
      <c r="G982" s="58">
        <f t="shared" si="89"/>
        <v>0</v>
      </c>
      <c r="H982" s="58">
        <f>IF(E982="",0,IFERROR(VLOOKUP(E982,档案费管理台账!$D$4:$H$1000,5,0),0))</f>
        <v>0</v>
      </c>
      <c r="I982" s="57"/>
      <c r="J982" s="57"/>
      <c r="K982" s="57"/>
      <c r="L982" s="57"/>
      <c r="M982" s="58" t="str">
        <f t="shared" si="90"/>
        <v/>
      </c>
      <c r="N982" s="102"/>
    </row>
    <row r="983" spans="1:14">
      <c r="A983" s="97" t="str">
        <f t="shared" si="87"/>
        <v/>
      </c>
      <c r="B983" s="98" t="str">
        <f t="shared" si="88"/>
        <v/>
      </c>
      <c r="C983" s="99"/>
      <c r="D983" s="137"/>
      <c r="E983" s="100"/>
      <c r="F983" s="57"/>
      <c r="G983" s="58">
        <f t="shared" si="89"/>
        <v>0</v>
      </c>
      <c r="H983" s="58">
        <f>IF(E983="",0,IFERROR(VLOOKUP(E983,档案费管理台账!$D$4:$H$1000,5,0),0))</f>
        <v>0</v>
      </c>
      <c r="I983" s="57"/>
      <c r="J983" s="57"/>
      <c r="K983" s="57"/>
      <c r="L983" s="57"/>
      <c r="M983" s="58" t="str">
        <f t="shared" si="90"/>
        <v/>
      </c>
      <c r="N983" s="102"/>
    </row>
    <row r="984" spans="1:14">
      <c r="A984" s="97" t="str">
        <f t="shared" si="87"/>
        <v/>
      </c>
      <c r="B984" s="98" t="str">
        <f t="shared" si="88"/>
        <v/>
      </c>
      <c r="C984" s="99"/>
      <c r="D984" s="137"/>
      <c r="E984" s="100"/>
      <c r="F984" s="57"/>
      <c r="G984" s="58">
        <f t="shared" si="89"/>
        <v>0</v>
      </c>
      <c r="H984" s="58">
        <f>IF(E984="",0,IFERROR(VLOOKUP(E984,档案费管理台账!$D$4:$H$1000,5,0),0))</f>
        <v>0</v>
      </c>
      <c r="I984" s="57"/>
      <c r="J984" s="57"/>
      <c r="K984" s="57"/>
      <c r="L984" s="57"/>
      <c r="M984" s="58" t="str">
        <f t="shared" si="90"/>
        <v/>
      </c>
      <c r="N984" s="102"/>
    </row>
    <row r="985" spans="1:14">
      <c r="A985" s="97" t="str">
        <f t="shared" si="87"/>
        <v/>
      </c>
      <c r="B985" s="98" t="str">
        <f t="shared" si="88"/>
        <v/>
      </c>
      <c r="C985" s="99"/>
      <c r="D985" s="137"/>
      <c r="E985" s="100"/>
      <c r="F985" s="57"/>
      <c r="G985" s="58">
        <f t="shared" si="89"/>
        <v>0</v>
      </c>
      <c r="H985" s="58">
        <f>IF(E985="",0,IFERROR(VLOOKUP(E985,档案费管理台账!$D$4:$H$1000,5,0),0))</f>
        <v>0</v>
      </c>
      <c r="I985" s="57"/>
      <c r="J985" s="57"/>
      <c r="K985" s="57"/>
      <c r="L985" s="57"/>
      <c r="M985" s="58" t="str">
        <f t="shared" si="90"/>
        <v/>
      </c>
      <c r="N985" s="102"/>
    </row>
    <row r="986" spans="1:14">
      <c r="A986" s="97" t="str">
        <f t="shared" si="87"/>
        <v/>
      </c>
      <c r="B986" s="98" t="str">
        <f t="shared" si="88"/>
        <v/>
      </c>
      <c r="C986" s="99"/>
      <c r="D986" s="137"/>
      <c r="E986" s="100"/>
      <c r="F986" s="57"/>
      <c r="G986" s="58">
        <f t="shared" si="89"/>
        <v>0</v>
      </c>
      <c r="H986" s="58">
        <f>IF(E986="",0,IFERROR(VLOOKUP(E986,档案费管理台账!$D$4:$H$1000,5,0),0))</f>
        <v>0</v>
      </c>
      <c r="I986" s="57"/>
      <c r="J986" s="57"/>
      <c r="K986" s="57"/>
      <c r="L986" s="57"/>
      <c r="M986" s="58" t="str">
        <f t="shared" si="90"/>
        <v/>
      </c>
      <c r="N986" s="102"/>
    </row>
    <row r="987" spans="1:14">
      <c r="A987" s="97" t="str">
        <f t="shared" si="87"/>
        <v/>
      </c>
      <c r="B987" s="98" t="str">
        <f t="shared" si="88"/>
        <v/>
      </c>
      <c r="C987" s="99"/>
      <c r="D987" s="137"/>
      <c r="E987" s="100"/>
      <c r="F987" s="57"/>
      <c r="G987" s="58">
        <f t="shared" si="89"/>
        <v>0</v>
      </c>
      <c r="H987" s="58">
        <f>IF(E987="",0,IFERROR(VLOOKUP(E987,档案费管理台账!$D$4:$H$1000,5,0),0))</f>
        <v>0</v>
      </c>
      <c r="I987" s="57"/>
      <c r="J987" s="57"/>
      <c r="K987" s="57"/>
      <c r="L987" s="57"/>
      <c r="M987" s="58" t="str">
        <f t="shared" si="90"/>
        <v/>
      </c>
      <c r="N987" s="102"/>
    </row>
    <row r="988" spans="1:14">
      <c r="A988" s="97" t="str">
        <f t="shared" si="87"/>
        <v/>
      </c>
      <c r="B988" s="98" t="str">
        <f t="shared" si="88"/>
        <v/>
      </c>
      <c r="C988" s="99"/>
      <c r="D988" s="137"/>
      <c r="E988" s="100"/>
      <c r="F988" s="57"/>
      <c r="G988" s="58">
        <f t="shared" si="89"/>
        <v>0</v>
      </c>
      <c r="H988" s="58">
        <f>IF(E988="",0,IFERROR(VLOOKUP(E988,档案费管理台账!$D$4:$H$1000,5,0),0))</f>
        <v>0</v>
      </c>
      <c r="I988" s="57"/>
      <c r="J988" s="57"/>
      <c r="K988" s="57"/>
      <c r="L988" s="57"/>
      <c r="M988" s="58" t="str">
        <f t="shared" si="90"/>
        <v/>
      </c>
      <c r="N988" s="102"/>
    </row>
    <row r="989" spans="1:14">
      <c r="A989" s="97" t="str">
        <f t="shared" si="87"/>
        <v/>
      </c>
      <c r="B989" s="98" t="str">
        <f t="shared" si="88"/>
        <v/>
      </c>
      <c r="C989" s="99"/>
      <c r="D989" s="137"/>
      <c r="E989" s="100"/>
      <c r="F989" s="57"/>
      <c r="G989" s="58">
        <f t="shared" si="89"/>
        <v>0</v>
      </c>
      <c r="H989" s="58">
        <f>IF(E989="",0,IFERROR(VLOOKUP(E989,档案费管理台账!$D$4:$H$1000,5,0),0))</f>
        <v>0</v>
      </c>
      <c r="I989" s="57"/>
      <c r="J989" s="57"/>
      <c r="K989" s="57"/>
      <c r="L989" s="57"/>
      <c r="M989" s="58" t="str">
        <f t="shared" si="90"/>
        <v/>
      </c>
      <c r="N989" s="102"/>
    </row>
    <row r="990" spans="1:14">
      <c r="A990" s="97" t="str">
        <f t="shared" si="87"/>
        <v/>
      </c>
      <c r="B990" s="98" t="str">
        <f t="shared" si="88"/>
        <v/>
      </c>
      <c r="C990" s="99"/>
      <c r="D990" s="137"/>
      <c r="E990" s="100"/>
      <c r="F990" s="57"/>
      <c r="G990" s="58">
        <f t="shared" si="89"/>
        <v>0</v>
      </c>
      <c r="H990" s="58">
        <f>IF(E990="",0,IFERROR(VLOOKUP(E990,档案费管理台账!$D$4:$H$1000,5,0),0))</f>
        <v>0</v>
      </c>
      <c r="I990" s="57"/>
      <c r="J990" s="57"/>
      <c r="K990" s="57"/>
      <c r="L990" s="57"/>
      <c r="M990" s="58" t="str">
        <f t="shared" si="90"/>
        <v/>
      </c>
      <c r="N990" s="102"/>
    </row>
    <row r="991" spans="1:14">
      <c r="A991" s="97" t="str">
        <f t="shared" si="87"/>
        <v/>
      </c>
      <c r="B991" s="98" t="str">
        <f t="shared" si="88"/>
        <v/>
      </c>
      <c r="C991" s="99"/>
      <c r="D991" s="137"/>
      <c r="E991" s="100"/>
      <c r="F991" s="57"/>
      <c r="G991" s="58">
        <f t="shared" si="89"/>
        <v>0</v>
      </c>
      <c r="H991" s="58">
        <f>IF(E991="",0,IFERROR(VLOOKUP(E991,档案费管理台账!$D$4:$H$1000,5,0),0))</f>
        <v>0</v>
      </c>
      <c r="I991" s="57"/>
      <c r="J991" s="57"/>
      <c r="K991" s="57"/>
      <c r="L991" s="57"/>
      <c r="M991" s="58" t="str">
        <f t="shared" si="90"/>
        <v/>
      </c>
      <c r="N991" s="102"/>
    </row>
    <row r="992" spans="1:14">
      <c r="A992" s="97" t="str">
        <f t="shared" si="87"/>
        <v/>
      </c>
      <c r="B992" s="98" t="str">
        <f t="shared" si="88"/>
        <v/>
      </c>
      <c r="C992" s="99"/>
      <c r="D992" s="137"/>
      <c r="E992" s="100"/>
      <c r="F992" s="57"/>
      <c r="G992" s="58">
        <f t="shared" si="89"/>
        <v>0</v>
      </c>
      <c r="H992" s="58">
        <f>IF(E992="",0,IFERROR(VLOOKUP(E992,档案费管理台账!$D$4:$H$1000,5,0),0))</f>
        <v>0</v>
      </c>
      <c r="I992" s="57"/>
      <c r="J992" s="57"/>
      <c r="K992" s="57"/>
      <c r="L992" s="57"/>
      <c r="M992" s="58" t="str">
        <f t="shared" si="90"/>
        <v/>
      </c>
      <c r="N992" s="102"/>
    </row>
    <row r="993" spans="1:14">
      <c r="A993" s="97" t="str">
        <f t="shared" si="87"/>
        <v/>
      </c>
      <c r="B993" s="98" t="str">
        <f t="shared" si="88"/>
        <v/>
      </c>
      <c r="C993" s="99"/>
      <c r="D993" s="137"/>
      <c r="E993" s="100"/>
      <c r="F993" s="57"/>
      <c r="G993" s="58">
        <f t="shared" si="89"/>
        <v>0</v>
      </c>
      <c r="H993" s="58">
        <f>IF(E993="",0,IFERROR(VLOOKUP(E993,档案费管理台账!$D$4:$H$1000,5,0),0))</f>
        <v>0</v>
      </c>
      <c r="I993" s="57"/>
      <c r="J993" s="57"/>
      <c r="K993" s="57"/>
      <c r="L993" s="57"/>
      <c r="M993" s="58" t="str">
        <f t="shared" si="90"/>
        <v/>
      </c>
      <c r="N993" s="102"/>
    </row>
    <row r="994" spans="1:14">
      <c r="A994" s="97" t="str">
        <f t="shared" si="87"/>
        <v/>
      </c>
      <c r="B994" s="98" t="str">
        <f t="shared" si="88"/>
        <v/>
      </c>
      <c r="C994" s="99"/>
      <c r="D994" s="137"/>
      <c r="E994" s="100"/>
      <c r="F994" s="57"/>
      <c r="G994" s="58">
        <f t="shared" si="89"/>
        <v>0</v>
      </c>
      <c r="H994" s="58">
        <f>IF(E994="",0,IFERROR(VLOOKUP(E994,档案费管理台账!$D$4:$H$1000,5,0),0))</f>
        <v>0</v>
      </c>
      <c r="I994" s="57"/>
      <c r="J994" s="57"/>
      <c r="K994" s="57"/>
      <c r="L994" s="57"/>
      <c r="M994" s="58" t="str">
        <f t="shared" si="90"/>
        <v/>
      </c>
      <c r="N994" s="102"/>
    </row>
    <row r="995" spans="1:14">
      <c r="A995" s="97" t="str">
        <f t="shared" si="87"/>
        <v/>
      </c>
      <c r="B995" s="98" t="str">
        <f t="shared" si="88"/>
        <v/>
      </c>
      <c r="C995" s="99"/>
      <c r="D995" s="137"/>
      <c r="E995" s="100"/>
      <c r="F995" s="57"/>
      <c r="G995" s="58">
        <f t="shared" si="89"/>
        <v>0</v>
      </c>
      <c r="H995" s="58">
        <f>IF(E995="",0,IFERROR(VLOOKUP(E995,档案费管理台账!$D$4:$H$1000,5,0),0))</f>
        <v>0</v>
      </c>
      <c r="I995" s="57"/>
      <c r="J995" s="57"/>
      <c r="K995" s="57"/>
      <c r="L995" s="57"/>
      <c r="M995" s="58" t="str">
        <f t="shared" si="90"/>
        <v/>
      </c>
      <c r="N995" s="102"/>
    </row>
    <row r="996" spans="1:14">
      <c r="A996" s="97" t="str">
        <f t="shared" si="87"/>
        <v/>
      </c>
      <c r="B996" s="98" t="str">
        <f t="shared" si="88"/>
        <v/>
      </c>
      <c r="C996" s="99"/>
      <c r="D996" s="137"/>
      <c r="E996" s="100"/>
      <c r="F996" s="57"/>
      <c r="G996" s="58">
        <f t="shared" si="89"/>
        <v>0</v>
      </c>
      <c r="H996" s="58">
        <f>IF(E996="",0,IFERROR(VLOOKUP(E996,档案费管理台账!$D$4:$H$1000,5,0),0))</f>
        <v>0</v>
      </c>
      <c r="I996" s="57"/>
      <c r="J996" s="57"/>
      <c r="K996" s="57"/>
      <c r="L996" s="57"/>
      <c r="M996" s="58" t="str">
        <f t="shared" si="90"/>
        <v/>
      </c>
      <c r="N996" s="102"/>
    </row>
    <row r="997" spans="1:14">
      <c r="A997" s="97" t="str">
        <f t="shared" si="87"/>
        <v/>
      </c>
      <c r="B997" s="98" t="str">
        <f t="shared" si="88"/>
        <v/>
      </c>
      <c r="C997" s="99"/>
      <c r="D997" s="137"/>
      <c r="E997" s="100"/>
      <c r="F997" s="57"/>
      <c r="G997" s="58">
        <f t="shared" si="89"/>
        <v>0</v>
      </c>
      <c r="H997" s="58">
        <f>IF(E997="",0,IFERROR(VLOOKUP(E997,档案费管理台账!$D$4:$H$1000,5,0),0))</f>
        <v>0</v>
      </c>
      <c r="I997" s="57"/>
      <c r="J997" s="57"/>
      <c r="K997" s="57"/>
      <c r="L997" s="57"/>
      <c r="M997" s="58" t="str">
        <f t="shared" si="90"/>
        <v/>
      </c>
      <c r="N997" s="102"/>
    </row>
    <row r="998" spans="1:14">
      <c r="A998" s="97" t="str">
        <f t="shared" si="87"/>
        <v/>
      </c>
      <c r="B998" s="98" t="str">
        <f t="shared" si="88"/>
        <v/>
      </c>
      <c r="C998" s="99"/>
      <c r="D998" s="137"/>
      <c r="E998" s="100"/>
      <c r="F998" s="57"/>
      <c r="G998" s="58">
        <f t="shared" si="89"/>
        <v>0</v>
      </c>
      <c r="H998" s="58">
        <f>IF(E998="",0,IFERROR(VLOOKUP(E998,档案费管理台账!$D$4:$H$1000,5,0),0))</f>
        <v>0</v>
      </c>
      <c r="I998" s="57"/>
      <c r="J998" s="57"/>
      <c r="K998" s="57"/>
      <c r="L998" s="57"/>
      <c r="M998" s="58" t="str">
        <f t="shared" si="90"/>
        <v/>
      </c>
      <c r="N998" s="102"/>
    </row>
    <row r="999" spans="1:14">
      <c r="A999" s="97" t="str">
        <f t="shared" si="87"/>
        <v/>
      </c>
      <c r="B999" s="98" t="str">
        <f t="shared" si="88"/>
        <v/>
      </c>
      <c r="C999" s="99"/>
      <c r="D999" s="137"/>
      <c r="E999" s="100"/>
      <c r="F999" s="57"/>
      <c r="G999" s="58">
        <f t="shared" si="89"/>
        <v>0</v>
      </c>
      <c r="H999" s="58">
        <f>IF(E999="",0,IFERROR(VLOOKUP(E999,档案费管理台账!$D$4:$H$1000,5,0),0))</f>
        <v>0</v>
      </c>
      <c r="I999" s="57"/>
      <c r="J999" s="57"/>
      <c r="K999" s="57"/>
      <c r="L999" s="57"/>
      <c r="M999" s="58" t="str">
        <f t="shared" si="90"/>
        <v/>
      </c>
      <c r="N999" s="102"/>
    </row>
    <row r="1000" spans="1:14">
      <c r="A1000" s="97" t="str">
        <f t="shared" si="87"/>
        <v/>
      </c>
      <c r="B1000" s="98" t="str">
        <f t="shared" si="88"/>
        <v/>
      </c>
      <c r="C1000" s="99"/>
      <c r="D1000" s="137"/>
      <c r="E1000" s="100"/>
      <c r="F1000" s="57"/>
      <c r="G1000" s="58">
        <f t="shared" si="89"/>
        <v>0</v>
      </c>
      <c r="H1000" s="58">
        <f>IF(E1000="",0,IFERROR(VLOOKUP(E1000,档案费管理台账!$D$4:$H$1000,5,0),0))</f>
        <v>0</v>
      </c>
      <c r="I1000" s="57"/>
      <c r="J1000" s="57"/>
      <c r="K1000" s="57"/>
      <c r="L1000" s="57"/>
      <c r="M1000" s="58" t="str">
        <f t="shared" si="90"/>
        <v/>
      </c>
      <c r="N1000" s="102"/>
    </row>
  </sheetData>
  <mergeCells count="39">
    <mergeCell ref="D1:F1"/>
    <mergeCell ref="G1:H1"/>
    <mergeCell ref="J1:K1"/>
    <mergeCell ref="L1:O1"/>
    <mergeCell ref="H3:Q3"/>
    <mergeCell ref="A5:T5"/>
    <mergeCell ref="H6:O6"/>
    <mergeCell ref="P6:S6"/>
    <mergeCell ref="J7:K7"/>
    <mergeCell ref="L7:M7"/>
    <mergeCell ref="P7:Q7"/>
    <mergeCell ref="A23:Y23"/>
    <mergeCell ref="D24:G24"/>
    <mergeCell ref="H24:N24"/>
    <mergeCell ref="O24:S24"/>
    <mergeCell ref="A41:I41"/>
    <mergeCell ref="A6:A8"/>
    <mergeCell ref="A24:A25"/>
    <mergeCell ref="B6:B8"/>
    <mergeCell ref="B24:B25"/>
    <mergeCell ref="C6:C8"/>
    <mergeCell ref="C24:C25"/>
    <mergeCell ref="D6:D8"/>
    <mergeCell ref="E6:E8"/>
    <mergeCell ref="F6:F8"/>
    <mergeCell ref="G6:G8"/>
    <mergeCell ref="R7:R8"/>
    <mergeCell ref="S7:S8"/>
    <mergeCell ref="T6:T8"/>
    <mergeCell ref="T24:T25"/>
    <mergeCell ref="U6:U8"/>
    <mergeCell ref="U24:U25"/>
    <mergeCell ref="V24:V25"/>
    <mergeCell ref="W24:W25"/>
    <mergeCell ref="X24:X25"/>
    <mergeCell ref="Y24:Y25"/>
    <mergeCell ref="Z24:Z25"/>
    <mergeCell ref="AA24:AA25"/>
    <mergeCell ref="AB24:AB25"/>
  </mergeCells>
  <hyperlinks>
    <hyperlink ref="C1" location="项目管理台账!A1" display="返回"/>
  </hyperlinks>
  <pageMargins left="0.7" right="0.7" top="0.75" bottom="0.75" header="0.3" footer="0.3"/>
  <pageSetup paperSize="9" orientation="portrait"/>
  <headerFooter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3"/>
  <dimension ref="A1:AD1000"/>
  <sheetViews>
    <sheetView showGridLines="0" workbookViewId="0">
      <pane ySplit="1" topLeftCell="A2" activePane="bottomLeft" state="frozen"/>
      <selection/>
      <selection pane="bottomLeft" activeCell="C1" sqref="C1"/>
    </sheetView>
  </sheetViews>
  <sheetFormatPr defaultColWidth="9" defaultRowHeight="14.4"/>
  <cols>
    <col min="1" max="1" width="7.46296296296296" customWidth="1"/>
    <col min="2" max="2" width="11.7962962962963" style="29" customWidth="1"/>
    <col min="3" max="3" width="12.2037037037037" style="29" customWidth="1"/>
    <col min="4" max="4" width="20.0648148148148" customWidth="1"/>
    <col min="5" max="5" width="13.462962962963" customWidth="1"/>
    <col min="6" max="6" width="13.6018518518519" customWidth="1"/>
    <col min="7" max="7" width="12.7962962962963" customWidth="1"/>
    <col min="8" max="8" width="12.537037037037" customWidth="1"/>
    <col min="9" max="9" width="13.3333333333333" customWidth="1"/>
    <col min="10" max="10" width="13.2037037037037" customWidth="1"/>
    <col min="11" max="11" width="14.2037037037037" customWidth="1"/>
    <col min="12" max="12" width="12.6018518518519" customWidth="1"/>
    <col min="13" max="13" width="11.537037037037" customWidth="1"/>
    <col min="18" max="19" width="10.3333333333333" customWidth="1"/>
    <col min="20" max="20" width="14.0648148148148" customWidth="1"/>
    <col min="21" max="21" width="5.2037037037037" customWidth="1"/>
    <col min="23" max="23" width="9" style="29"/>
    <col min="24" max="24" width="9.60185185185185" customWidth="1"/>
    <col min="26" max="26" width="4.53703703703704" style="30" customWidth="1"/>
    <col min="27" max="27" width="10.0648148148148" customWidth="1"/>
    <col min="28" max="28" width="9" style="29"/>
  </cols>
  <sheetData>
    <row r="1" ht="28.95" spans="1:28">
      <c r="A1" s="31" t="s">
        <v>209</v>
      </c>
      <c r="B1" s="32"/>
      <c r="C1" s="33" t="s">
        <v>118</v>
      </c>
      <c r="D1" s="34" t="s">
        <v>210</v>
      </c>
      <c r="E1" s="34"/>
      <c r="F1" s="34"/>
      <c r="G1" s="35" t="s">
        <v>224</v>
      </c>
      <c r="H1" s="35"/>
      <c r="I1" s="36" t="s">
        <v>120</v>
      </c>
      <c r="J1" s="37" t="s">
        <v>0</v>
      </c>
      <c r="K1" s="37"/>
      <c r="L1" s="38" t="s">
        <v>121</v>
      </c>
      <c r="M1" s="38"/>
      <c r="N1" s="38"/>
      <c r="O1" s="38"/>
    </row>
    <row r="2" ht="15.15"/>
    <row r="3" spans="1:28">
      <c r="H3" s="39" t="s">
        <v>122</v>
      </c>
      <c r="I3" s="39"/>
      <c r="J3" s="39"/>
      <c r="K3" s="39"/>
      <c r="L3" s="39"/>
      <c r="M3" s="39"/>
      <c r="N3" s="39"/>
      <c r="O3" s="39"/>
      <c r="P3" s="39"/>
      <c r="Q3" s="39"/>
    </row>
    <row r="4" spans="1:28">
      <c r="H4" s="40"/>
      <c r="I4" s="40"/>
      <c r="J4" s="40"/>
      <c r="K4" s="40"/>
      <c r="L4" s="40"/>
      <c r="M4" s="40"/>
      <c r="N4" s="40"/>
      <c r="O4" s="40"/>
      <c r="P4" s="40">
        <v>0.05</v>
      </c>
      <c r="Q4" s="40">
        <v>0.05</v>
      </c>
    </row>
    <row r="5" spans="1:28">
      <c r="A5" s="41" t="s">
        <v>123</v>
      </c>
      <c r="B5" s="41"/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</row>
    <row r="6" s="27" customFormat="1" spans="1:28">
      <c r="A6" s="42" t="s">
        <v>124</v>
      </c>
      <c r="B6" s="43" t="s">
        <v>125</v>
      </c>
      <c r="C6" s="43" t="s">
        <v>126</v>
      </c>
      <c r="D6" s="42" t="s">
        <v>127</v>
      </c>
      <c r="E6" s="42" t="s">
        <v>128</v>
      </c>
      <c r="F6" s="42" t="s">
        <v>129</v>
      </c>
      <c r="G6" s="42" t="s">
        <v>130</v>
      </c>
      <c r="H6" s="44" t="s">
        <v>131</v>
      </c>
      <c r="I6" s="44"/>
      <c r="J6" s="44"/>
      <c r="K6" s="44"/>
      <c r="L6" s="44"/>
      <c r="M6" s="44"/>
      <c r="N6" s="44"/>
      <c r="O6" s="44"/>
      <c r="P6" s="45" t="s">
        <v>132</v>
      </c>
      <c r="Q6" s="45"/>
      <c r="R6" s="45"/>
      <c r="S6" s="45"/>
      <c r="T6" s="42" t="s">
        <v>133</v>
      </c>
      <c r="U6" s="46" t="s">
        <v>134</v>
      </c>
      <c r="W6" s="47"/>
      <c r="Z6" s="48"/>
      <c r="AB6" s="47"/>
    </row>
    <row r="7" s="27" customFormat="1" ht="28.8" spans="1:28">
      <c r="A7" s="42"/>
      <c r="B7" s="43"/>
      <c r="C7" s="43"/>
      <c r="D7" s="42"/>
      <c r="E7" s="42"/>
      <c r="F7" s="42"/>
      <c r="G7" s="42"/>
      <c r="H7" s="49" t="s">
        <v>135</v>
      </c>
      <c r="I7" s="49" t="s">
        <v>135</v>
      </c>
      <c r="J7" s="49" t="s">
        <v>136</v>
      </c>
      <c r="K7" s="49"/>
      <c r="L7" s="49" t="s">
        <v>137</v>
      </c>
      <c r="M7" s="49"/>
      <c r="N7" s="49" t="s">
        <v>138</v>
      </c>
      <c r="O7" s="49" t="s">
        <v>139</v>
      </c>
      <c r="P7" s="42" t="s">
        <v>140</v>
      </c>
      <c r="Q7" s="42"/>
      <c r="R7" s="46" t="s">
        <v>141</v>
      </c>
      <c r="S7" s="46" t="s">
        <v>142</v>
      </c>
      <c r="T7" s="42"/>
      <c r="U7" s="46"/>
      <c r="W7" s="47"/>
      <c r="Z7" s="48"/>
      <c r="AB7" s="47"/>
    </row>
    <row r="8" s="27" customFormat="1" ht="28.8" spans="1:28">
      <c r="A8" s="42"/>
      <c r="B8" s="43"/>
      <c r="C8" s="43"/>
      <c r="D8" s="42"/>
      <c r="E8" s="42"/>
      <c r="F8" s="42"/>
      <c r="G8" s="42"/>
      <c r="H8" s="50" t="s">
        <v>143</v>
      </c>
      <c r="I8" s="50" t="s">
        <v>144</v>
      </c>
      <c r="J8" s="50" t="s">
        <v>145</v>
      </c>
      <c r="K8" s="50" t="s">
        <v>146</v>
      </c>
      <c r="L8" s="50" t="s">
        <v>147</v>
      </c>
      <c r="M8" s="50" t="s">
        <v>148</v>
      </c>
      <c r="N8" s="50" t="s">
        <v>149</v>
      </c>
      <c r="O8" s="50" t="s">
        <v>150</v>
      </c>
      <c r="P8" s="51" t="s">
        <v>151</v>
      </c>
      <c r="Q8" s="51" t="s">
        <v>152</v>
      </c>
      <c r="R8" s="46"/>
      <c r="S8" s="46"/>
      <c r="T8" s="42"/>
      <c r="U8" s="46"/>
      <c r="W8" s="47"/>
      <c r="Z8" s="48"/>
      <c r="AB8" s="47"/>
    </row>
    <row r="9" s="27" customFormat="1" spans="1:28">
      <c r="A9" s="52" t="s">
        <v>153</v>
      </c>
      <c r="B9" s="53"/>
      <c r="C9" s="53"/>
      <c r="D9" s="52"/>
      <c r="E9" s="52"/>
      <c r="F9" s="52"/>
      <c r="G9" s="52"/>
      <c r="H9" s="54">
        <f>(20%-1%-3%)*1</f>
        <v>0.16</v>
      </c>
      <c r="I9" s="54">
        <v>0.08</v>
      </c>
      <c r="J9" s="55">
        <f>10%-1%</f>
        <v>0.09</v>
      </c>
      <c r="K9" s="54">
        <f>2%</f>
        <v>0.02</v>
      </c>
      <c r="L9" s="55">
        <v>0.005</v>
      </c>
      <c r="M9" s="55">
        <v>0.005</v>
      </c>
      <c r="N9" s="55">
        <f>(0.5%-0.1%)-0.08%+0.08%</f>
        <v>0.004</v>
      </c>
      <c r="O9" s="55">
        <f>0.8%</f>
        <v>0.008</v>
      </c>
      <c r="P9" s="54">
        <v>0.05</v>
      </c>
      <c r="Q9" s="54">
        <v>0.05</v>
      </c>
      <c r="R9" s="56"/>
      <c r="S9" s="56"/>
      <c r="T9" s="52"/>
      <c r="U9" s="39"/>
      <c r="W9" s="47"/>
      <c r="Z9" s="48"/>
      <c r="AB9" s="47"/>
    </row>
    <row r="10" spans="1:28">
      <c r="A10" s="39" t="s">
        <v>154</v>
      </c>
      <c r="B10" s="57">
        <v>6326</v>
      </c>
      <c r="C10" s="57">
        <v>6326</v>
      </c>
      <c r="D10" s="57">
        <v>6326</v>
      </c>
      <c r="E10" s="57">
        <v>6326</v>
      </c>
      <c r="F10" s="57">
        <v>6326</v>
      </c>
      <c r="G10" s="57"/>
      <c r="H10" s="58">
        <f>ROUND(B10*$H$9,2)</f>
        <v>1012.16</v>
      </c>
      <c r="I10" s="58">
        <f>ROUND(B10*$I$9,2)</f>
        <v>506.08</v>
      </c>
      <c r="J10" s="58">
        <f>ROUND(C10*$J$9,2)</f>
        <v>569.34</v>
      </c>
      <c r="K10" s="58">
        <f>IF(OR(C10="",C10=0),0,ROUND(C10*$K$9+3,2))</f>
        <v>129.52</v>
      </c>
      <c r="L10" s="58">
        <f>ROUND(D10*$L$9,2)</f>
        <v>31.63</v>
      </c>
      <c r="M10" s="58">
        <f>ROUND(D10*$M$9,2)</f>
        <v>31.63</v>
      </c>
      <c r="N10" s="58">
        <f>ROUND(E10*$N$9,2)</f>
        <v>25.3</v>
      </c>
      <c r="O10" s="58">
        <f>ROUND(F10*$O$9,2)</f>
        <v>50.61</v>
      </c>
      <c r="P10" s="58">
        <f>ROUND(G10*$P$9,0)</f>
        <v>0</v>
      </c>
      <c r="Q10" s="58">
        <f>ROUND(G10*$Q$9,0)</f>
        <v>0</v>
      </c>
      <c r="R10" s="58">
        <f>H10+J10+L10+N10+O10+P10</f>
        <v>1689.04</v>
      </c>
      <c r="S10" s="58">
        <f>I10+K10+M10+Q10</f>
        <v>667.23</v>
      </c>
      <c r="T10" s="58">
        <f>R10+S10</f>
        <v>2356.27</v>
      </c>
      <c r="U10" s="59"/>
      <c r="V10" t="s">
        <v>154</v>
      </c>
    </row>
    <row r="11" spans="1:28">
      <c r="A11" s="39" t="s">
        <v>155</v>
      </c>
      <c r="B11" s="57">
        <f>B10</f>
        <v>6326</v>
      </c>
      <c r="C11" s="57">
        <f t="shared" ref="C11:G21" si="0">C10</f>
        <v>6326</v>
      </c>
      <c r="D11" s="57">
        <f t="shared" si="0"/>
        <v>6326</v>
      </c>
      <c r="E11" s="57">
        <f t="shared" si="0"/>
        <v>6326</v>
      </c>
      <c r="F11" s="57">
        <f t="shared" si="0"/>
        <v>6326</v>
      </c>
      <c r="G11" s="57">
        <f t="shared" si="0"/>
        <v>0</v>
      </c>
      <c r="H11" s="58">
        <f t="shared" ref="H11:H21" si="1">ROUND(B11*$H$9,2)</f>
        <v>1012.16</v>
      </c>
      <c r="I11" s="58">
        <f t="shared" ref="I11:I21" si="2">ROUND(B11*$I$9,2)</f>
        <v>506.08</v>
      </c>
      <c r="J11" s="58">
        <f t="shared" ref="J11:J21" si="3">ROUND(C11*$J$9,2)</f>
        <v>569.34</v>
      </c>
      <c r="K11" s="58">
        <f t="shared" ref="K11:K21" si="4">IF(OR(C11="",C11=0),0,ROUND(C11*$K$9+3,2))</f>
        <v>129.52</v>
      </c>
      <c r="L11" s="58">
        <f t="shared" ref="L11:L21" si="5">ROUND(D11*$L$9,2)</f>
        <v>31.63</v>
      </c>
      <c r="M11" s="58">
        <f t="shared" ref="M11:M21" si="6">ROUND(D11*$M$9,2)</f>
        <v>31.63</v>
      </c>
      <c r="N11" s="58">
        <f t="shared" ref="N11:N21" si="7">ROUND(E11*$N$9,2)</f>
        <v>25.3</v>
      </c>
      <c r="O11" s="58">
        <f t="shared" ref="O11:O21" si="8">ROUND(F11*$O$9,2)</f>
        <v>50.61</v>
      </c>
      <c r="P11" s="58">
        <f t="shared" ref="P11:P15" si="9">ROUND(G11*$P$9,0)</f>
        <v>0</v>
      </c>
      <c r="Q11" s="58">
        <f t="shared" ref="Q11:Q15" si="10">ROUND(G11*$Q$9,0)</f>
        <v>0</v>
      </c>
      <c r="R11" s="58">
        <f t="shared" ref="R11:R21" si="11">H11+J11+L11+N11+O11+P11</f>
        <v>1689.04</v>
      </c>
      <c r="S11" s="58">
        <f t="shared" ref="S11:S21" si="12">I11+K11+M11+Q11</f>
        <v>667.23</v>
      </c>
      <c r="T11" s="58">
        <f t="shared" ref="T11:T21" si="13">R11+S11</f>
        <v>2356.27</v>
      </c>
      <c r="U11" s="59"/>
      <c r="V11" t="s">
        <v>155</v>
      </c>
    </row>
    <row r="12" spans="1:28">
      <c r="A12" s="39" t="s">
        <v>156</v>
      </c>
      <c r="B12" s="57">
        <f t="shared" ref="B12:B21" si="14">B11</f>
        <v>6326</v>
      </c>
      <c r="C12" s="57">
        <f t="shared" si="0"/>
        <v>6326</v>
      </c>
      <c r="D12" s="57">
        <f t="shared" si="0"/>
        <v>6326</v>
      </c>
      <c r="E12" s="57">
        <f t="shared" si="0"/>
        <v>6326</v>
      </c>
      <c r="F12" s="57">
        <f t="shared" si="0"/>
        <v>6326</v>
      </c>
      <c r="G12" s="57">
        <f t="shared" si="0"/>
        <v>0</v>
      </c>
      <c r="H12" s="58">
        <f t="shared" si="1"/>
        <v>1012.16</v>
      </c>
      <c r="I12" s="58">
        <f t="shared" si="2"/>
        <v>506.08</v>
      </c>
      <c r="J12" s="58">
        <f t="shared" si="3"/>
        <v>569.34</v>
      </c>
      <c r="K12" s="58">
        <f t="shared" si="4"/>
        <v>129.52</v>
      </c>
      <c r="L12" s="58">
        <f t="shared" si="5"/>
        <v>31.63</v>
      </c>
      <c r="M12" s="58">
        <f t="shared" si="6"/>
        <v>31.63</v>
      </c>
      <c r="N12" s="58">
        <f t="shared" si="7"/>
        <v>25.3</v>
      </c>
      <c r="O12" s="58">
        <f t="shared" si="8"/>
        <v>50.61</v>
      </c>
      <c r="P12" s="58">
        <f t="shared" si="9"/>
        <v>0</v>
      </c>
      <c r="Q12" s="58">
        <f t="shared" si="10"/>
        <v>0</v>
      </c>
      <c r="R12" s="58">
        <f t="shared" si="11"/>
        <v>1689.04</v>
      </c>
      <c r="S12" s="58">
        <f t="shared" si="12"/>
        <v>667.23</v>
      </c>
      <c r="T12" s="58">
        <f t="shared" si="13"/>
        <v>2356.27</v>
      </c>
      <c r="U12" s="59"/>
      <c r="V12" t="s">
        <v>156</v>
      </c>
    </row>
    <row r="13" spans="1:28">
      <c r="A13" s="39" t="s">
        <v>157</v>
      </c>
      <c r="B13" s="57">
        <f t="shared" si="14"/>
        <v>6326</v>
      </c>
      <c r="C13" s="57">
        <f t="shared" si="0"/>
        <v>6326</v>
      </c>
      <c r="D13" s="57">
        <f t="shared" si="0"/>
        <v>6326</v>
      </c>
      <c r="E13" s="57">
        <f t="shared" si="0"/>
        <v>6326</v>
      </c>
      <c r="F13" s="57">
        <f t="shared" si="0"/>
        <v>6326</v>
      </c>
      <c r="G13" s="57">
        <f t="shared" si="0"/>
        <v>0</v>
      </c>
      <c r="H13" s="58">
        <f t="shared" si="1"/>
        <v>1012.16</v>
      </c>
      <c r="I13" s="58">
        <f t="shared" si="2"/>
        <v>506.08</v>
      </c>
      <c r="J13" s="58">
        <f t="shared" si="3"/>
        <v>569.34</v>
      </c>
      <c r="K13" s="58">
        <f t="shared" si="4"/>
        <v>129.52</v>
      </c>
      <c r="L13" s="58">
        <f t="shared" si="5"/>
        <v>31.63</v>
      </c>
      <c r="M13" s="58">
        <f t="shared" si="6"/>
        <v>31.63</v>
      </c>
      <c r="N13" s="58">
        <f t="shared" si="7"/>
        <v>25.3</v>
      </c>
      <c r="O13" s="58">
        <f t="shared" si="8"/>
        <v>50.61</v>
      </c>
      <c r="P13" s="58">
        <f t="shared" si="9"/>
        <v>0</v>
      </c>
      <c r="Q13" s="58">
        <f t="shared" si="10"/>
        <v>0</v>
      </c>
      <c r="R13" s="58">
        <f t="shared" si="11"/>
        <v>1689.04</v>
      </c>
      <c r="S13" s="58">
        <f t="shared" si="12"/>
        <v>667.23</v>
      </c>
      <c r="T13" s="58">
        <f t="shared" si="13"/>
        <v>2356.27</v>
      </c>
      <c r="U13" s="59"/>
      <c r="V13" t="s">
        <v>157</v>
      </c>
    </row>
    <row r="14" spans="1:28">
      <c r="A14" s="39" t="s">
        <v>158</v>
      </c>
      <c r="B14" s="57">
        <f t="shared" si="14"/>
        <v>6326</v>
      </c>
      <c r="C14" s="57">
        <f t="shared" si="0"/>
        <v>6326</v>
      </c>
      <c r="D14" s="57">
        <f t="shared" si="0"/>
        <v>6326</v>
      </c>
      <c r="E14" s="57">
        <f t="shared" si="0"/>
        <v>6326</v>
      </c>
      <c r="F14" s="57">
        <f t="shared" si="0"/>
        <v>6326</v>
      </c>
      <c r="G14" s="57">
        <f t="shared" si="0"/>
        <v>0</v>
      </c>
      <c r="H14" s="58">
        <f t="shared" si="1"/>
        <v>1012.16</v>
      </c>
      <c r="I14" s="58">
        <f t="shared" si="2"/>
        <v>506.08</v>
      </c>
      <c r="J14" s="58">
        <f t="shared" si="3"/>
        <v>569.34</v>
      </c>
      <c r="K14" s="58">
        <f t="shared" si="4"/>
        <v>129.52</v>
      </c>
      <c r="L14" s="58">
        <f t="shared" si="5"/>
        <v>31.63</v>
      </c>
      <c r="M14" s="58">
        <f t="shared" si="6"/>
        <v>31.63</v>
      </c>
      <c r="N14" s="58">
        <f t="shared" si="7"/>
        <v>25.3</v>
      </c>
      <c r="O14" s="58">
        <f t="shared" si="8"/>
        <v>50.61</v>
      </c>
      <c r="P14" s="58">
        <f t="shared" si="9"/>
        <v>0</v>
      </c>
      <c r="Q14" s="58">
        <f t="shared" si="10"/>
        <v>0</v>
      </c>
      <c r="R14" s="58">
        <f t="shared" si="11"/>
        <v>1689.04</v>
      </c>
      <c r="S14" s="58">
        <f t="shared" si="12"/>
        <v>667.23</v>
      </c>
      <c r="T14" s="58">
        <f t="shared" si="13"/>
        <v>2356.27</v>
      </c>
      <c r="U14" s="59"/>
      <c r="V14" t="s">
        <v>158</v>
      </c>
    </row>
    <row r="15" spans="1:28">
      <c r="A15" s="39" t="s">
        <v>159</v>
      </c>
      <c r="B15" s="57">
        <f t="shared" si="14"/>
        <v>6326</v>
      </c>
      <c r="C15" s="57">
        <f t="shared" si="0"/>
        <v>6326</v>
      </c>
      <c r="D15" s="57">
        <f t="shared" si="0"/>
        <v>6326</v>
      </c>
      <c r="E15" s="57">
        <f t="shared" si="0"/>
        <v>6326</v>
      </c>
      <c r="F15" s="57">
        <f t="shared" si="0"/>
        <v>6326</v>
      </c>
      <c r="G15" s="57">
        <f t="shared" si="0"/>
        <v>0</v>
      </c>
      <c r="H15" s="58">
        <f t="shared" si="1"/>
        <v>1012.16</v>
      </c>
      <c r="I15" s="58">
        <f t="shared" si="2"/>
        <v>506.08</v>
      </c>
      <c r="J15" s="58">
        <f t="shared" si="3"/>
        <v>569.34</v>
      </c>
      <c r="K15" s="58">
        <f t="shared" si="4"/>
        <v>129.52</v>
      </c>
      <c r="L15" s="58">
        <f t="shared" si="5"/>
        <v>31.63</v>
      </c>
      <c r="M15" s="58">
        <f t="shared" si="6"/>
        <v>31.63</v>
      </c>
      <c r="N15" s="58">
        <f t="shared" si="7"/>
        <v>25.3</v>
      </c>
      <c r="O15" s="58">
        <f t="shared" si="8"/>
        <v>50.61</v>
      </c>
      <c r="P15" s="58">
        <f t="shared" si="9"/>
        <v>0</v>
      </c>
      <c r="Q15" s="58">
        <f t="shared" si="10"/>
        <v>0</v>
      </c>
      <c r="R15" s="58">
        <f t="shared" si="11"/>
        <v>1689.04</v>
      </c>
      <c r="S15" s="58">
        <f t="shared" si="12"/>
        <v>667.23</v>
      </c>
      <c r="T15" s="58">
        <f t="shared" si="13"/>
        <v>2356.27</v>
      </c>
      <c r="U15" s="59"/>
      <c r="V15" t="s">
        <v>159</v>
      </c>
    </row>
    <row r="16" spans="1:28">
      <c r="A16" s="39" t="s">
        <v>160</v>
      </c>
      <c r="B16" s="57">
        <f t="shared" si="14"/>
        <v>6326</v>
      </c>
      <c r="C16" s="57">
        <f t="shared" si="0"/>
        <v>6326</v>
      </c>
      <c r="D16" s="57">
        <f t="shared" si="0"/>
        <v>6326</v>
      </c>
      <c r="E16" s="57">
        <f t="shared" si="0"/>
        <v>6326</v>
      </c>
      <c r="F16" s="57">
        <f t="shared" si="0"/>
        <v>6326</v>
      </c>
      <c r="G16" s="57">
        <f t="shared" si="0"/>
        <v>0</v>
      </c>
      <c r="H16" s="58">
        <f t="shared" si="1"/>
        <v>1012.16</v>
      </c>
      <c r="I16" s="58">
        <f t="shared" si="2"/>
        <v>506.08</v>
      </c>
      <c r="J16" s="58">
        <f t="shared" si="3"/>
        <v>569.34</v>
      </c>
      <c r="K16" s="58">
        <f t="shared" si="4"/>
        <v>129.52</v>
      </c>
      <c r="L16" s="58">
        <f t="shared" si="5"/>
        <v>31.63</v>
      </c>
      <c r="M16" s="58">
        <f t="shared" si="6"/>
        <v>31.63</v>
      </c>
      <c r="N16" s="58">
        <f t="shared" si="7"/>
        <v>25.3</v>
      </c>
      <c r="O16" s="58">
        <f t="shared" si="8"/>
        <v>50.61</v>
      </c>
      <c r="P16" s="58">
        <f>ROUND(G16*$P$4,0)</f>
        <v>0</v>
      </c>
      <c r="Q16" s="58">
        <f>ROUND(G16*$Q$4,0)</f>
        <v>0</v>
      </c>
      <c r="R16" s="58">
        <f t="shared" si="11"/>
        <v>1689.04</v>
      </c>
      <c r="S16" s="58">
        <f t="shared" si="12"/>
        <v>667.23</v>
      </c>
      <c r="T16" s="58">
        <f t="shared" si="13"/>
        <v>2356.27</v>
      </c>
      <c r="U16" s="59"/>
      <c r="V16" t="s">
        <v>160</v>
      </c>
    </row>
    <row r="17" spans="1:30">
      <c r="A17" s="39" t="s">
        <v>161</v>
      </c>
      <c r="B17" s="57">
        <f t="shared" si="14"/>
        <v>6326</v>
      </c>
      <c r="C17" s="57">
        <f t="shared" si="0"/>
        <v>6326</v>
      </c>
      <c r="D17" s="57">
        <f t="shared" si="0"/>
        <v>6326</v>
      </c>
      <c r="E17" s="57">
        <f t="shared" si="0"/>
        <v>6326</v>
      </c>
      <c r="F17" s="57">
        <f t="shared" si="0"/>
        <v>6326</v>
      </c>
      <c r="G17" s="57">
        <f t="shared" si="0"/>
        <v>0</v>
      </c>
      <c r="H17" s="58">
        <f t="shared" si="1"/>
        <v>1012.16</v>
      </c>
      <c r="I17" s="58">
        <f t="shared" si="2"/>
        <v>506.08</v>
      </c>
      <c r="J17" s="58">
        <f t="shared" si="3"/>
        <v>569.34</v>
      </c>
      <c r="K17" s="58">
        <f t="shared" si="4"/>
        <v>129.52</v>
      </c>
      <c r="L17" s="58">
        <f t="shared" si="5"/>
        <v>31.63</v>
      </c>
      <c r="M17" s="58">
        <f t="shared" si="6"/>
        <v>31.63</v>
      </c>
      <c r="N17" s="58">
        <f t="shared" si="7"/>
        <v>25.3</v>
      </c>
      <c r="O17" s="58">
        <f t="shared" si="8"/>
        <v>50.61</v>
      </c>
      <c r="P17" s="58">
        <f t="shared" ref="P17:P21" si="15">ROUND(G17*$P$4,0)</f>
        <v>0</v>
      </c>
      <c r="Q17" s="58">
        <f t="shared" ref="Q17:Q21" si="16">ROUND(G17*$Q$4,0)</f>
        <v>0</v>
      </c>
      <c r="R17" s="58">
        <f t="shared" si="11"/>
        <v>1689.04</v>
      </c>
      <c r="S17" s="58">
        <f t="shared" si="12"/>
        <v>667.23</v>
      </c>
      <c r="T17" s="58">
        <f t="shared" si="13"/>
        <v>2356.27</v>
      </c>
      <c r="U17" s="59"/>
      <c r="V17" t="s">
        <v>161</v>
      </c>
    </row>
    <row r="18" spans="1:30">
      <c r="A18" s="39" t="s">
        <v>162</v>
      </c>
      <c r="B18" s="57">
        <f t="shared" si="14"/>
        <v>6326</v>
      </c>
      <c r="C18" s="57">
        <f t="shared" si="0"/>
        <v>6326</v>
      </c>
      <c r="D18" s="57">
        <f t="shared" si="0"/>
        <v>6326</v>
      </c>
      <c r="E18" s="57">
        <f t="shared" si="0"/>
        <v>6326</v>
      </c>
      <c r="F18" s="57">
        <f t="shared" si="0"/>
        <v>6326</v>
      </c>
      <c r="G18" s="57">
        <f t="shared" si="0"/>
        <v>0</v>
      </c>
      <c r="H18" s="58">
        <f t="shared" si="1"/>
        <v>1012.16</v>
      </c>
      <c r="I18" s="58">
        <f t="shared" si="2"/>
        <v>506.08</v>
      </c>
      <c r="J18" s="58">
        <f t="shared" si="3"/>
        <v>569.34</v>
      </c>
      <c r="K18" s="58">
        <f t="shared" si="4"/>
        <v>129.52</v>
      </c>
      <c r="L18" s="58">
        <f t="shared" si="5"/>
        <v>31.63</v>
      </c>
      <c r="M18" s="58">
        <f t="shared" si="6"/>
        <v>31.63</v>
      </c>
      <c r="N18" s="58">
        <f t="shared" si="7"/>
        <v>25.3</v>
      </c>
      <c r="O18" s="58">
        <f t="shared" si="8"/>
        <v>50.61</v>
      </c>
      <c r="P18" s="58">
        <f t="shared" si="15"/>
        <v>0</v>
      </c>
      <c r="Q18" s="58">
        <f t="shared" si="16"/>
        <v>0</v>
      </c>
      <c r="R18" s="58">
        <f t="shared" si="11"/>
        <v>1689.04</v>
      </c>
      <c r="S18" s="58">
        <f t="shared" si="12"/>
        <v>667.23</v>
      </c>
      <c r="T18" s="58">
        <f t="shared" si="13"/>
        <v>2356.27</v>
      </c>
      <c r="U18" s="59"/>
      <c r="V18" t="s">
        <v>162</v>
      </c>
    </row>
    <row r="19" spans="1:30">
      <c r="A19" s="39" t="s">
        <v>163</v>
      </c>
      <c r="B19" s="57">
        <f t="shared" si="14"/>
        <v>6326</v>
      </c>
      <c r="C19" s="57">
        <f t="shared" si="0"/>
        <v>6326</v>
      </c>
      <c r="D19" s="57">
        <f t="shared" si="0"/>
        <v>6326</v>
      </c>
      <c r="E19" s="57">
        <f t="shared" si="0"/>
        <v>6326</v>
      </c>
      <c r="F19" s="57">
        <f t="shared" si="0"/>
        <v>6326</v>
      </c>
      <c r="G19" s="57">
        <f t="shared" si="0"/>
        <v>0</v>
      </c>
      <c r="H19" s="58">
        <f t="shared" si="1"/>
        <v>1012.16</v>
      </c>
      <c r="I19" s="58">
        <f t="shared" si="2"/>
        <v>506.08</v>
      </c>
      <c r="J19" s="58">
        <f t="shared" si="3"/>
        <v>569.34</v>
      </c>
      <c r="K19" s="58">
        <f t="shared" si="4"/>
        <v>129.52</v>
      </c>
      <c r="L19" s="58">
        <f t="shared" si="5"/>
        <v>31.63</v>
      </c>
      <c r="M19" s="58">
        <f t="shared" si="6"/>
        <v>31.63</v>
      </c>
      <c r="N19" s="58">
        <f t="shared" si="7"/>
        <v>25.3</v>
      </c>
      <c r="O19" s="58">
        <f t="shared" si="8"/>
        <v>50.61</v>
      </c>
      <c r="P19" s="58">
        <f t="shared" si="15"/>
        <v>0</v>
      </c>
      <c r="Q19" s="58">
        <f t="shared" si="16"/>
        <v>0</v>
      </c>
      <c r="R19" s="58">
        <f t="shared" si="11"/>
        <v>1689.04</v>
      </c>
      <c r="S19" s="58">
        <f t="shared" si="12"/>
        <v>667.23</v>
      </c>
      <c r="T19" s="58">
        <f t="shared" si="13"/>
        <v>2356.27</v>
      </c>
      <c r="U19" s="59"/>
      <c r="V19" t="s">
        <v>163</v>
      </c>
    </row>
    <row r="20" spans="1:30">
      <c r="A20" s="39" t="s">
        <v>164</v>
      </c>
      <c r="B20" s="57">
        <f t="shared" si="14"/>
        <v>6326</v>
      </c>
      <c r="C20" s="57">
        <f t="shared" si="0"/>
        <v>6326</v>
      </c>
      <c r="D20" s="57">
        <f t="shared" si="0"/>
        <v>6326</v>
      </c>
      <c r="E20" s="57">
        <f t="shared" si="0"/>
        <v>6326</v>
      </c>
      <c r="F20" s="57">
        <f t="shared" si="0"/>
        <v>6326</v>
      </c>
      <c r="G20" s="57">
        <f t="shared" si="0"/>
        <v>0</v>
      </c>
      <c r="H20" s="58">
        <f t="shared" si="1"/>
        <v>1012.16</v>
      </c>
      <c r="I20" s="58">
        <f t="shared" si="2"/>
        <v>506.08</v>
      </c>
      <c r="J20" s="58">
        <f t="shared" si="3"/>
        <v>569.34</v>
      </c>
      <c r="K20" s="58">
        <f t="shared" si="4"/>
        <v>129.52</v>
      </c>
      <c r="L20" s="58">
        <f t="shared" si="5"/>
        <v>31.63</v>
      </c>
      <c r="M20" s="58">
        <f t="shared" si="6"/>
        <v>31.63</v>
      </c>
      <c r="N20" s="58">
        <f t="shared" si="7"/>
        <v>25.3</v>
      </c>
      <c r="O20" s="58">
        <f t="shared" si="8"/>
        <v>50.61</v>
      </c>
      <c r="P20" s="58">
        <f t="shared" si="15"/>
        <v>0</v>
      </c>
      <c r="Q20" s="58">
        <f t="shared" si="16"/>
        <v>0</v>
      </c>
      <c r="R20" s="58">
        <f t="shared" si="11"/>
        <v>1689.04</v>
      </c>
      <c r="S20" s="58">
        <f t="shared" si="12"/>
        <v>667.23</v>
      </c>
      <c r="T20" s="58">
        <f t="shared" si="13"/>
        <v>2356.27</v>
      </c>
      <c r="U20" s="59"/>
      <c r="V20" t="s">
        <v>164</v>
      </c>
    </row>
    <row r="21" spans="1:30">
      <c r="A21" s="39" t="s">
        <v>165</v>
      </c>
      <c r="B21" s="57">
        <f t="shared" si="14"/>
        <v>6326</v>
      </c>
      <c r="C21" s="57">
        <f t="shared" si="0"/>
        <v>6326</v>
      </c>
      <c r="D21" s="57">
        <f t="shared" si="0"/>
        <v>6326</v>
      </c>
      <c r="E21" s="57">
        <f t="shared" si="0"/>
        <v>6326</v>
      </c>
      <c r="F21" s="57">
        <f t="shared" si="0"/>
        <v>6326</v>
      </c>
      <c r="G21" s="57">
        <f t="shared" si="0"/>
        <v>0</v>
      </c>
      <c r="H21" s="58">
        <f t="shared" si="1"/>
        <v>1012.16</v>
      </c>
      <c r="I21" s="58">
        <f t="shared" si="2"/>
        <v>506.08</v>
      </c>
      <c r="J21" s="58">
        <f t="shared" si="3"/>
        <v>569.34</v>
      </c>
      <c r="K21" s="58">
        <f t="shared" si="4"/>
        <v>129.52</v>
      </c>
      <c r="L21" s="58">
        <f t="shared" si="5"/>
        <v>31.63</v>
      </c>
      <c r="M21" s="58">
        <f t="shared" si="6"/>
        <v>31.63</v>
      </c>
      <c r="N21" s="58">
        <f t="shared" si="7"/>
        <v>25.3</v>
      </c>
      <c r="O21" s="58">
        <f t="shared" si="8"/>
        <v>50.61</v>
      </c>
      <c r="P21" s="58">
        <f t="shared" si="15"/>
        <v>0</v>
      </c>
      <c r="Q21" s="58">
        <f t="shared" si="16"/>
        <v>0</v>
      </c>
      <c r="R21" s="58">
        <f t="shared" si="11"/>
        <v>1689.04</v>
      </c>
      <c r="S21" s="58">
        <f t="shared" si="12"/>
        <v>667.23</v>
      </c>
      <c r="T21" s="58">
        <f t="shared" si="13"/>
        <v>2356.27</v>
      </c>
      <c r="U21" s="59"/>
      <c r="V21" t="s">
        <v>165</v>
      </c>
    </row>
    <row r="22" spans="1:30">
      <c r="T22" s="143">
        <f>SUM(T11:T21)</f>
        <v>25918.97</v>
      </c>
    </row>
    <row r="23" spans="1:30">
      <c r="A23" s="41" t="s">
        <v>166</v>
      </c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</row>
    <row r="24" s="27" customFormat="1" ht="28.05" customHeight="1" spans="1:30">
      <c r="A24" s="61" t="s">
        <v>124</v>
      </c>
      <c r="B24" s="62" t="s">
        <v>167</v>
      </c>
      <c r="C24" s="62" t="s">
        <v>168</v>
      </c>
      <c r="D24" s="63" t="s">
        <v>169</v>
      </c>
      <c r="E24" s="63"/>
      <c r="F24" s="63"/>
      <c r="G24" s="63"/>
      <c r="H24" s="63" t="s">
        <v>170</v>
      </c>
      <c r="I24" s="63"/>
      <c r="J24" s="63"/>
      <c r="K24" s="63"/>
      <c r="L24" s="63"/>
      <c r="M24" s="63"/>
      <c r="N24" s="63"/>
      <c r="O24" s="63" t="s">
        <v>171</v>
      </c>
      <c r="P24" s="63"/>
      <c r="Q24" s="63"/>
      <c r="R24" s="63"/>
      <c r="S24" s="63"/>
      <c r="T24" s="64" t="s">
        <v>172</v>
      </c>
      <c r="U24" s="61" t="s">
        <v>173</v>
      </c>
      <c r="V24" s="64" t="s">
        <v>79</v>
      </c>
      <c r="W24" s="65" t="s">
        <v>174</v>
      </c>
      <c r="X24" s="64" t="s">
        <v>175</v>
      </c>
      <c r="Y24" s="63" t="s">
        <v>176</v>
      </c>
      <c r="Z24" s="66" t="s">
        <v>134</v>
      </c>
      <c r="AA24" s="46" t="s">
        <v>177</v>
      </c>
      <c r="AB24" s="67" t="s">
        <v>178</v>
      </c>
    </row>
    <row r="25" s="28" customFormat="1" ht="28.8" spans="1:30">
      <c r="A25" s="68"/>
      <c r="B25" s="69"/>
      <c r="C25" s="69"/>
      <c r="D25" s="46" t="s">
        <v>179</v>
      </c>
      <c r="E25" s="46" t="s">
        <v>180</v>
      </c>
      <c r="F25" s="46" t="s">
        <v>137</v>
      </c>
      <c r="G25" s="46" t="s">
        <v>140</v>
      </c>
      <c r="H25" s="46" t="s">
        <v>181</v>
      </c>
      <c r="I25" s="46" t="s">
        <v>182</v>
      </c>
      <c r="J25" s="46" t="s">
        <v>183</v>
      </c>
      <c r="K25" s="46" t="s">
        <v>184</v>
      </c>
      <c r="L25" s="46" t="s">
        <v>185</v>
      </c>
      <c r="M25" s="46" t="s">
        <v>186</v>
      </c>
      <c r="N25" s="46" t="s">
        <v>187</v>
      </c>
      <c r="O25" s="46" t="s">
        <v>188</v>
      </c>
      <c r="P25" s="46" t="s">
        <v>189</v>
      </c>
      <c r="Q25" s="46" t="s">
        <v>190</v>
      </c>
      <c r="R25" s="46" t="s">
        <v>191</v>
      </c>
      <c r="S25" s="46" t="s">
        <v>192</v>
      </c>
      <c r="T25" s="70"/>
      <c r="U25" s="68"/>
      <c r="V25" s="70"/>
      <c r="W25" s="71"/>
      <c r="X25" s="70"/>
      <c r="Y25" s="63"/>
      <c r="Z25" s="66"/>
      <c r="AA25" s="46"/>
      <c r="AB25" s="67"/>
    </row>
    <row r="26" spans="1:30">
      <c r="A26" s="72" t="s">
        <v>154</v>
      </c>
      <c r="B26" s="58">
        <f>IF(SUMIF($B$43:$B$1000,A26,$G$43:$G$1000)-R10-SUMIF($B$43:$B$1000,A26,$K$43:$K$1000)&lt;SUM(D26:G26),SUM(D26:G26),SUMIF($B$43:$B$1000,A26,$G$43:$G$1000)-R10-SUMIF($B$43:$B$1000,A26,$K$43:$K$1000))</f>
        <v>667.23</v>
      </c>
      <c r="C26" s="73">
        <v>5000</v>
      </c>
      <c r="D26" s="58">
        <f>I10</f>
        <v>506.08</v>
      </c>
      <c r="E26" s="58">
        <f>K10</f>
        <v>129.52</v>
      </c>
      <c r="F26" s="58">
        <f>M10</f>
        <v>31.63</v>
      </c>
      <c r="G26" s="58">
        <f>Q10</f>
        <v>0</v>
      </c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8">
        <f>ROUND(B26*30%,2)</f>
        <v>200.17</v>
      </c>
      <c r="T26" s="58">
        <f>IF(B26-SUM(C26:S26)&lt;=0,0,B26-SUM(C26:S26))</f>
        <v>0</v>
      </c>
      <c r="U26" s="138" t="str">
        <f t="shared" ref="U26:U37" si="17">IF(T26=0,"",IF(T26&lt;=36000,1,(IF(T26&lt;=144000,2,IF(T26&lt;=300000,3,IF(T26&lt;=420000,4,IF(T26&lt;=660000,5,IF(T26&lt;=960000,6,7))))))))</f>
        <v/>
      </c>
      <c r="V26" s="75">
        <f t="shared" ref="V26:V37" si="18">IF(U26=1,T26*3%,IF(U26=2,T26*10%-2520,IF(U26=3,T26*20%-16920,IF(U26=4,T26*25%-31920,IF(U26=5,T26*30%-52930,IF(U26=6,T26*35%-85920,IF(U26=7,T26*45%-181920,0)))))))</f>
        <v>0</v>
      </c>
      <c r="W26" s="75">
        <f>IF(ROUND(V26,2)&lt;0,0,ROUND(V26,2))</f>
        <v>0</v>
      </c>
      <c r="X26" s="76"/>
      <c r="Y26" s="77" t="str">
        <f>IF(W26=0,"",W26=X26)</f>
        <v/>
      </c>
      <c r="Z26" s="59"/>
      <c r="AA26" s="78">
        <f>IF(SUMIF($B$43:$B$1000,A26,$G$43:$G$1000)-R10&lt;0,0,SUMIF($B$43:$B$1000,A26,$G$43:$G$1000)-R10)</f>
        <v>0</v>
      </c>
      <c r="AB26" s="79">
        <f>B26-D26-E26-F26-G26-W26-SUMIF($B:$B,A26,$H:$H)+M43</f>
        <v>2.48689957516035e-14</v>
      </c>
      <c r="AC26" t="s">
        <v>154</v>
      </c>
      <c r="AD26" t="b">
        <f>AB26=SUMIF($B:$B,A26,$L:$L)</f>
        <v>0</v>
      </c>
    </row>
    <row r="27" spans="1:30">
      <c r="A27" s="72" t="s">
        <v>155</v>
      </c>
      <c r="B27" s="58">
        <f t="shared" ref="B27:B37" si="19">IF(SUMIF($B$43:$B$1000,A27,$G$43:$G$1000)-R11-SUMIF($B$43:$B$1000,A27,$K$43:$K$1000)&lt;SUM(D27:G27),SUM(D27:G27),SUMIF($B$43:$B$1000,A27,$G$43:$G$1000)-R11-SUMIF($B$43:$B$1000,A27,$K$43:$K$1000))</f>
        <v>667.23</v>
      </c>
      <c r="C27" s="73">
        <v>5000</v>
      </c>
      <c r="D27" s="58">
        <f t="shared" ref="D27:D37" si="20">I11</f>
        <v>506.08</v>
      </c>
      <c r="E27" s="58">
        <f t="shared" ref="E27:E37" si="21">K11</f>
        <v>129.52</v>
      </c>
      <c r="F27" s="58">
        <f t="shared" ref="F27:F37" si="22">M11</f>
        <v>31.63</v>
      </c>
      <c r="G27" s="58">
        <f t="shared" ref="G27:G37" si="23">Q11</f>
        <v>0</v>
      </c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8">
        <f t="shared" ref="S27:S37" si="24">ROUND(B27*30%,2)</f>
        <v>200.17</v>
      </c>
      <c r="T27" s="58">
        <f>IF(SUM($B$26:B27)-SUM($C$26:S27)&lt;=0,0,SUM($B$26:B27)-SUM($C$26:S27))</f>
        <v>0</v>
      </c>
      <c r="U27" s="138" t="str">
        <f t="shared" si="17"/>
        <v/>
      </c>
      <c r="V27" s="75">
        <f t="shared" si="18"/>
        <v>0</v>
      </c>
      <c r="W27" s="75">
        <f>IF(ROUND(V27-SUM($X$26:X26),2)&lt;0,0,ROUND(V27-SUM($X$26:X26),2))</f>
        <v>0</v>
      </c>
      <c r="X27" s="76"/>
      <c r="Y27" s="77" t="str">
        <f t="shared" ref="Y27:Y38" si="25">IF(W27=0,"",W27=X27)</f>
        <v/>
      </c>
      <c r="Z27" s="59"/>
      <c r="AA27" s="78">
        <f t="shared" ref="AA27:AA37" si="26">IF(SUMIF($B$43:$B$1000,A27,$G$43:$G$1000)-R11&lt;0,0,SUMIF($B$43:$B$1000,A27,$G$43:$G$1000)-R11)</f>
        <v>0</v>
      </c>
      <c r="AB27" s="79">
        <f>B27-D27-E27-F27-G27-W27-SUMIF($B:$B,A27,$H:$H)</f>
        <v>2.48689957516035e-14</v>
      </c>
      <c r="AC27" t="s">
        <v>155</v>
      </c>
      <c r="AD27" t="b">
        <f t="shared" ref="AD27:AD37" si="27">AB27=SUMIF($B:$B,A27,$L:$L)</f>
        <v>0</v>
      </c>
    </row>
    <row r="28" spans="1:30">
      <c r="A28" s="72" t="s">
        <v>156</v>
      </c>
      <c r="B28" s="58">
        <f t="shared" si="19"/>
        <v>667.23</v>
      </c>
      <c r="C28" s="73">
        <v>5000</v>
      </c>
      <c r="D28" s="58">
        <f t="shared" si="20"/>
        <v>506.08</v>
      </c>
      <c r="E28" s="58">
        <f t="shared" si="21"/>
        <v>129.52</v>
      </c>
      <c r="F28" s="58">
        <f t="shared" si="22"/>
        <v>31.63</v>
      </c>
      <c r="G28" s="58">
        <f t="shared" si="23"/>
        <v>0</v>
      </c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8">
        <f t="shared" si="24"/>
        <v>200.17</v>
      </c>
      <c r="T28" s="58">
        <f>IF(SUM($B$26:B28)-SUM($C$26:S28)&lt;=0,0,SUM($B$26:B28)-SUM($C$26:S28))</f>
        <v>0</v>
      </c>
      <c r="U28" s="138" t="str">
        <f t="shared" si="17"/>
        <v/>
      </c>
      <c r="V28" s="75">
        <f t="shared" si="18"/>
        <v>0</v>
      </c>
      <c r="W28" s="75">
        <f>IF(ROUND(V28-SUM($X$26:X27),2)&lt;0,0,ROUND(V28-SUM($X$26:X27),2))</f>
        <v>0</v>
      </c>
      <c r="X28" s="76"/>
      <c r="Y28" s="77" t="str">
        <f t="shared" si="25"/>
        <v/>
      </c>
      <c r="Z28" s="59"/>
      <c r="AA28" s="78">
        <f t="shared" si="26"/>
        <v>0</v>
      </c>
      <c r="AB28" s="79">
        <f t="shared" ref="AB28:AB37" si="28">B28-D28-E28-F28-G28-W28-SUMIF($B:$B,A28,$H:$H)</f>
        <v>2.48689957516035e-14</v>
      </c>
      <c r="AC28" t="s">
        <v>156</v>
      </c>
      <c r="AD28" t="b">
        <f t="shared" si="27"/>
        <v>0</v>
      </c>
    </row>
    <row r="29" spans="1:30">
      <c r="A29" s="72" t="s">
        <v>157</v>
      </c>
      <c r="B29" s="58">
        <f t="shared" si="19"/>
        <v>667.23</v>
      </c>
      <c r="C29" s="73">
        <v>5000</v>
      </c>
      <c r="D29" s="58">
        <f t="shared" si="20"/>
        <v>506.08</v>
      </c>
      <c r="E29" s="58">
        <f t="shared" si="21"/>
        <v>129.52</v>
      </c>
      <c r="F29" s="58">
        <f t="shared" si="22"/>
        <v>31.63</v>
      </c>
      <c r="G29" s="58">
        <f t="shared" si="23"/>
        <v>0</v>
      </c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8">
        <f t="shared" si="24"/>
        <v>200.17</v>
      </c>
      <c r="T29" s="58">
        <f>IF(SUM($B$26:B29)-SUM($C$26:S29)&lt;=0,0,SUM($B$26:B29)-SUM($C$26:S29))</f>
        <v>0</v>
      </c>
      <c r="U29" s="138" t="str">
        <f t="shared" si="17"/>
        <v/>
      </c>
      <c r="V29" s="75">
        <f t="shared" si="18"/>
        <v>0</v>
      </c>
      <c r="W29" s="75">
        <f>IF(ROUND(V29-SUM($X$26:X28),2)&lt;0,0,ROUND(V29-SUM($X$26:X28),2))</f>
        <v>0</v>
      </c>
      <c r="X29" s="76"/>
      <c r="Y29" s="77" t="str">
        <f t="shared" si="25"/>
        <v/>
      </c>
      <c r="Z29" s="59"/>
      <c r="AA29" s="78">
        <f t="shared" si="26"/>
        <v>0</v>
      </c>
      <c r="AB29" s="79">
        <f t="shared" si="28"/>
        <v>2.48689957516035e-14</v>
      </c>
      <c r="AC29" t="s">
        <v>157</v>
      </c>
      <c r="AD29" t="b">
        <f t="shared" si="27"/>
        <v>0</v>
      </c>
    </row>
    <row r="30" spans="1:30">
      <c r="A30" s="72" t="s">
        <v>158</v>
      </c>
      <c r="B30" s="58">
        <f t="shared" si="19"/>
        <v>667.23</v>
      </c>
      <c r="C30" s="73">
        <v>5000</v>
      </c>
      <c r="D30" s="58">
        <f t="shared" si="20"/>
        <v>506.08</v>
      </c>
      <c r="E30" s="58">
        <f t="shared" si="21"/>
        <v>129.52</v>
      </c>
      <c r="F30" s="58">
        <f t="shared" si="22"/>
        <v>31.63</v>
      </c>
      <c r="G30" s="58">
        <f t="shared" si="23"/>
        <v>0</v>
      </c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8">
        <f t="shared" si="24"/>
        <v>200.17</v>
      </c>
      <c r="T30" s="58">
        <f>IF(SUM($B$26:B30)-SUM($C$26:S30)&lt;=0,0,SUM($B$26:B30)-SUM($C$26:S30))</f>
        <v>0</v>
      </c>
      <c r="U30" s="138" t="str">
        <f t="shared" si="17"/>
        <v/>
      </c>
      <c r="V30" s="75">
        <f t="shared" si="18"/>
        <v>0</v>
      </c>
      <c r="W30" s="75">
        <f>IF(ROUND(V30-SUM($X$26:X29),2)&lt;0,0,ROUND(V30-SUM($X$26:X29),2))</f>
        <v>0</v>
      </c>
      <c r="X30" s="76"/>
      <c r="Y30" s="77" t="str">
        <f t="shared" si="25"/>
        <v/>
      </c>
      <c r="Z30" s="59"/>
      <c r="AA30" s="78">
        <f t="shared" si="26"/>
        <v>0</v>
      </c>
      <c r="AB30" s="79">
        <f t="shared" si="28"/>
        <v>2.48689957516035e-14</v>
      </c>
      <c r="AC30" t="s">
        <v>158</v>
      </c>
      <c r="AD30" t="b">
        <f t="shared" si="27"/>
        <v>0</v>
      </c>
    </row>
    <row r="31" spans="1:30">
      <c r="A31" s="72" t="s">
        <v>159</v>
      </c>
      <c r="B31" s="58">
        <f t="shared" si="19"/>
        <v>667.23</v>
      </c>
      <c r="C31" s="73">
        <v>5000</v>
      </c>
      <c r="D31" s="58">
        <f t="shared" si="20"/>
        <v>506.08</v>
      </c>
      <c r="E31" s="58">
        <f t="shared" si="21"/>
        <v>129.52</v>
      </c>
      <c r="F31" s="58">
        <f t="shared" si="22"/>
        <v>31.63</v>
      </c>
      <c r="G31" s="58">
        <f t="shared" si="23"/>
        <v>0</v>
      </c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8">
        <f t="shared" si="24"/>
        <v>200.17</v>
      </c>
      <c r="T31" s="58">
        <f>IF(SUM($B$26:B31)-SUM($C$26:S31)&lt;=0,0,SUM($B$26:B31)-SUM($C$26:S31))</f>
        <v>0</v>
      </c>
      <c r="U31" s="138" t="str">
        <f t="shared" si="17"/>
        <v/>
      </c>
      <c r="V31" s="75">
        <f t="shared" si="18"/>
        <v>0</v>
      </c>
      <c r="W31" s="75">
        <f>IF(ROUND(V31-SUM($X$26:X30),2)&lt;0,0,ROUND(V31-SUM($X$26:X30),2))</f>
        <v>0</v>
      </c>
      <c r="X31" s="76"/>
      <c r="Y31" s="77" t="str">
        <f t="shared" si="25"/>
        <v/>
      </c>
      <c r="Z31" s="59"/>
      <c r="AA31" s="78">
        <f t="shared" si="26"/>
        <v>0</v>
      </c>
      <c r="AB31" s="79">
        <f t="shared" si="28"/>
        <v>2.48689957516035e-14</v>
      </c>
      <c r="AC31" t="s">
        <v>159</v>
      </c>
      <c r="AD31" t="b">
        <f t="shared" si="27"/>
        <v>0</v>
      </c>
    </row>
    <row r="32" spans="1:30">
      <c r="A32" s="72" t="s">
        <v>160</v>
      </c>
      <c r="B32" s="58">
        <f t="shared" si="19"/>
        <v>667.23</v>
      </c>
      <c r="C32" s="73">
        <v>5000</v>
      </c>
      <c r="D32" s="58">
        <f t="shared" si="20"/>
        <v>506.08</v>
      </c>
      <c r="E32" s="58">
        <f t="shared" si="21"/>
        <v>129.52</v>
      </c>
      <c r="F32" s="58">
        <f t="shared" si="22"/>
        <v>31.63</v>
      </c>
      <c r="G32" s="58">
        <f t="shared" si="23"/>
        <v>0</v>
      </c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8">
        <f t="shared" si="24"/>
        <v>200.17</v>
      </c>
      <c r="T32" s="58">
        <f>IF(SUM($B$26:B32)-SUM($C$26:S32)&lt;=0,0,SUM($B$26:B32)-SUM($C$26:S32))</f>
        <v>0</v>
      </c>
      <c r="U32" s="138" t="str">
        <f t="shared" si="17"/>
        <v/>
      </c>
      <c r="V32" s="75">
        <f t="shared" si="18"/>
        <v>0</v>
      </c>
      <c r="W32" s="75">
        <f>IF(ROUND(V32-SUM($X$26:X31),2)&lt;0,0,ROUND(V32-SUM($X$26:X31),2))</f>
        <v>0</v>
      </c>
      <c r="X32" s="76"/>
      <c r="Y32" s="77" t="str">
        <f t="shared" si="25"/>
        <v/>
      </c>
      <c r="Z32" s="59"/>
      <c r="AA32" s="78">
        <f t="shared" si="26"/>
        <v>0</v>
      </c>
      <c r="AB32" s="79">
        <f t="shared" si="28"/>
        <v>2.48689957516035e-14</v>
      </c>
      <c r="AC32" t="s">
        <v>160</v>
      </c>
      <c r="AD32" t="b">
        <f t="shared" si="27"/>
        <v>0</v>
      </c>
    </row>
    <row r="33" spans="1:30">
      <c r="A33" s="72" t="s">
        <v>161</v>
      </c>
      <c r="B33" s="58">
        <f t="shared" si="19"/>
        <v>667.23</v>
      </c>
      <c r="C33" s="73">
        <v>5000</v>
      </c>
      <c r="D33" s="58">
        <f t="shared" si="20"/>
        <v>506.08</v>
      </c>
      <c r="E33" s="58">
        <f t="shared" si="21"/>
        <v>129.52</v>
      </c>
      <c r="F33" s="58">
        <f t="shared" si="22"/>
        <v>31.63</v>
      </c>
      <c r="G33" s="58">
        <f t="shared" si="23"/>
        <v>0</v>
      </c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8">
        <f t="shared" si="24"/>
        <v>200.17</v>
      </c>
      <c r="T33" s="58">
        <f>IF(SUM($B$26:B33)-SUM($C$26:S33)&lt;=0,0,SUM($B$26:B33)-SUM($C$26:S33))</f>
        <v>0</v>
      </c>
      <c r="U33" s="138" t="str">
        <f t="shared" si="17"/>
        <v/>
      </c>
      <c r="V33" s="75">
        <f t="shared" si="18"/>
        <v>0</v>
      </c>
      <c r="W33" s="75">
        <f>IF(ROUND(V33-SUM($X$26:X32),2)&lt;0,0,ROUND(V33-SUM($X$26:X32),2))</f>
        <v>0</v>
      </c>
      <c r="X33" s="76"/>
      <c r="Y33" s="77" t="str">
        <f t="shared" si="25"/>
        <v/>
      </c>
      <c r="Z33" s="59"/>
      <c r="AA33" s="78">
        <f t="shared" si="26"/>
        <v>0</v>
      </c>
      <c r="AB33" s="79">
        <f t="shared" si="28"/>
        <v>2.48689957516035e-14</v>
      </c>
      <c r="AC33" t="s">
        <v>161</v>
      </c>
      <c r="AD33" t="b">
        <f t="shared" si="27"/>
        <v>0</v>
      </c>
    </row>
    <row r="34" spans="1:30">
      <c r="A34" s="72" t="s">
        <v>162</v>
      </c>
      <c r="B34" s="58">
        <f t="shared" si="19"/>
        <v>667.23</v>
      </c>
      <c r="C34" s="73">
        <v>5000</v>
      </c>
      <c r="D34" s="58">
        <f t="shared" si="20"/>
        <v>506.08</v>
      </c>
      <c r="E34" s="58">
        <f t="shared" si="21"/>
        <v>129.52</v>
      </c>
      <c r="F34" s="58">
        <f t="shared" si="22"/>
        <v>31.63</v>
      </c>
      <c r="G34" s="58">
        <f t="shared" si="23"/>
        <v>0</v>
      </c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8">
        <f t="shared" si="24"/>
        <v>200.17</v>
      </c>
      <c r="T34" s="58">
        <f>IF(SUM($B$26:B34)-SUM($C$26:S34)&lt;=0,0,SUM($B$26:B34)-SUM($C$26:S34))</f>
        <v>0</v>
      </c>
      <c r="U34" s="138" t="str">
        <f t="shared" si="17"/>
        <v/>
      </c>
      <c r="V34" s="75">
        <f t="shared" si="18"/>
        <v>0</v>
      </c>
      <c r="W34" s="75">
        <f>IF(ROUND(V34-SUM($X$26:X33),2)&lt;0,0,ROUND(V34-SUM($X$26:X33),2))</f>
        <v>0</v>
      </c>
      <c r="X34" s="76"/>
      <c r="Y34" s="77" t="str">
        <f t="shared" si="25"/>
        <v/>
      </c>
      <c r="Z34" s="59"/>
      <c r="AA34" s="78">
        <f t="shared" si="26"/>
        <v>0</v>
      </c>
      <c r="AB34" s="79">
        <f t="shared" si="28"/>
        <v>2.48689957516035e-14</v>
      </c>
      <c r="AC34" t="s">
        <v>162</v>
      </c>
      <c r="AD34" t="b">
        <f t="shared" si="27"/>
        <v>0</v>
      </c>
    </row>
    <row r="35" spans="1:30">
      <c r="A35" s="72" t="s">
        <v>163</v>
      </c>
      <c r="B35" s="58">
        <f t="shared" si="19"/>
        <v>667.23</v>
      </c>
      <c r="C35" s="73">
        <v>5000</v>
      </c>
      <c r="D35" s="58">
        <f t="shared" si="20"/>
        <v>506.08</v>
      </c>
      <c r="E35" s="58">
        <f t="shared" si="21"/>
        <v>129.52</v>
      </c>
      <c r="F35" s="58">
        <f t="shared" si="22"/>
        <v>31.63</v>
      </c>
      <c r="G35" s="58">
        <f t="shared" si="23"/>
        <v>0</v>
      </c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8">
        <f t="shared" si="24"/>
        <v>200.17</v>
      </c>
      <c r="T35" s="58">
        <f>IF(SUM($B$26:B35)-SUM($C$26:S35)&lt;=0,0,SUM($B$26:B35)-SUM($C$26:S35))</f>
        <v>0</v>
      </c>
      <c r="U35" s="138" t="str">
        <f t="shared" si="17"/>
        <v/>
      </c>
      <c r="V35" s="75">
        <f t="shared" si="18"/>
        <v>0</v>
      </c>
      <c r="W35" s="75">
        <f>IF(ROUND(V35-SUM($X$26:X34),2)&lt;0,0,ROUND(V35-SUM($X$26:X34),2))</f>
        <v>0</v>
      </c>
      <c r="X35" s="76"/>
      <c r="Y35" s="77" t="str">
        <f t="shared" si="25"/>
        <v/>
      </c>
      <c r="Z35" s="59"/>
      <c r="AA35" s="78">
        <f t="shared" si="26"/>
        <v>0</v>
      </c>
      <c r="AB35" s="79">
        <f t="shared" si="28"/>
        <v>2.48689957516035e-14</v>
      </c>
      <c r="AC35" t="s">
        <v>163</v>
      </c>
      <c r="AD35" t="b">
        <f t="shared" si="27"/>
        <v>0</v>
      </c>
    </row>
    <row r="36" spans="1:30">
      <c r="A36" s="72" t="s">
        <v>164</v>
      </c>
      <c r="B36" s="58">
        <f t="shared" si="19"/>
        <v>667.23</v>
      </c>
      <c r="C36" s="73">
        <v>5000</v>
      </c>
      <c r="D36" s="58">
        <f t="shared" si="20"/>
        <v>506.08</v>
      </c>
      <c r="E36" s="58">
        <f t="shared" si="21"/>
        <v>129.52</v>
      </c>
      <c r="F36" s="58">
        <f t="shared" si="22"/>
        <v>31.63</v>
      </c>
      <c r="G36" s="58">
        <f t="shared" si="23"/>
        <v>0</v>
      </c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  <c r="S36" s="58">
        <f t="shared" si="24"/>
        <v>200.17</v>
      </c>
      <c r="T36" s="58">
        <f>IF(SUM($B$26:B36)-SUM($C$26:S36)&lt;=0,0,SUM($B$26:B36)-SUM($C$26:S36))</f>
        <v>0</v>
      </c>
      <c r="U36" s="138" t="str">
        <f t="shared" si="17"/>
        <v/>
      </c>
      <c r="V36" s="75">
        <f t="shared" si="18"/>
        <v>0</v>
      </c>
      <c r="W36" s="75">
        <f>IF(ROUND(V36-SUM($X$26:X35),2)&lt;0,0,ROUND(V36-SUM($X$26:X35),2))</f>
        <v>0</v>
      </c>
      <c r="X36" s="76"/>
      <c r="Y36" s="77" t="str">
        <f t="shared" si="25"/>
        <v/>
      </c>
      <c r="Z36" s="59"/>
      <c r="AA36" s="78">
        <f t="shared" si="26"/>
        <v>0</v>
      </c>
      <c r="AB36" s="79">
        <f t="shared" si="28"/>
        <v>2.48689957516035e-14</v>
      </c>
      <c r="AC36" t="s">
        <v>164</v>
      </c>
      <c r="AD36" t="b">
        <f t="shared" si="27"/>
        <v>0</v>
      </c>
    </row>
    <row r="37" spans="1:30">
      <c r="A37" s="72" t="s">
        <v>165</v>
      </c>
      <c r="B37" s="58">
        <f t="shared" si="19"/>
        <v>667.23</v>
      </c>
      <c r="C37" s="73">
        <v>5000</v>
      </c>
      <c r="D37" s="58">
        <f t="shared" si="20"/>
        <v>506.08</v>
      </c>
      <c r="E37" s="58">
        <f t="shared" si="21"/>
        <v>129.52</v>
      </c>
      <c r="F37" s="58">
        <f t="shared" si="22"/>
        <v>31.63</v>
      </c>
      <c r="G37" s="58">
        <f t="shared" si="23"/>
        <v>0</v>
      </c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  <c r="S37" s="58">
        <f t="shared" si="24"/>
        <v>200.17</v>
      </c>
      <c r="T37" s="58">
        <f>IF(SUM($B$26:B37)-SUM($C$26:S37)&lt;=0,0,SUM($B$26:B37)-SUM($C$26:S37))</f>
        <v>0</v>
      </c>
      <c r="U37" s="138" t="str">
        <f t="shared" si="17"/>
        <v/>
      </c>
      <c r="V37" s="75">
        <f t="shared" si="18"/>
        <v>0</v>
      </c>
      <c r="W37" s="75">
        <f>IF(ROUND(V37-SUM($X$26:X36),2)&lt;0,0,ROUND(V37-SUM($X$26:X36),2))</f>
        <v>0</v>
      </c>
      <c r="X37" s="76"/>
      <c r="Y37" s="77" t="str">
        <f t="shared" si="25"/>
        <v/>
      </c>
      <c r="Z37" s="59"/>
      <c r="AA37" s="78">
        <f t="shared" si="26"/>
        <v>0</v>
      </c>
      <c r="AB37" s="79">
        <f t="shared" si="28"/>
        <v>2.48689957516035e-14</v>
      </c>
      <c r="AC37" t="s">
        <v>165</v>
      </c>
      <c r="AD37" t="b">
        <f t="shared" si="27"/>
        <v>0</v>
      </c>
    </row>
    <row r="38" spans="1:30">
      <c r="A38" s="72" t="s">
        <v>103</v>
      </c>
      <c r="B38" s="58">
        <f>SUM(B26:B37)+B39</f>
        <v>8006.76</v>
      </c>
      <c r="C38" s="58">
        <f>SUM(C26:C37)</f>
        <v>60000</v>
      </c>
      <c r="D38" s="58">
        <f t="shared" ref="D38:W38" si="29">SUM(D26:D37)</f>
        <v>6072.96</v>
      </c>
      <c r="E38" s="58">
        <f t="shared" si="29"/>
        <v>1554.24</v>
      </c>
      <c r="F38" s="58">
        <f t="shared" si="29"/>
        <v>379.56</v>
      </c>
      <c r="G38" s="58">
        <f t="shared" si="29"/>
        <v>0</v>
      </c>
      <c r="H38" s="58">
        <f t="shared" si="29"/>
        <v>0</v>
      </c>
      <c r="I38" s="58">
        <f t="shared" si="29"/>
        <v>0</v>
      </c>
      <c r="J38" s="58">
        <f t="shared" si="29"/>
        <v>0</v>
      </c>
      <c r="K38" s="58">
        <f t="shared" si="29"/>
        <v>0</v>
      </c>
      <c r="L38" s="58">
        <f t="shared" si="29"/>
        <v>0</v>
      </c>
      <c r="M38" s="58">
        <f t="shared" si="29"/>
        <v>0</v>
      </c>
      <c r="N38" s="58">
        <f t="shared" si="29"/>
        <v>0</v>
      </c>
      <c r="O38" s="58">
        <f t="shared" si="29"/>
        <v>0</v>
      </c>
      <c r="P38" s="58">
        <f t="shared" si="29"/>
        <v>0</v>
      </c>
      <c r="Q38" s="58">
        <f t="shared" si="29"/>
        <v>0</v>
      </c>
      <c r="R38" s="58">
        <f t="shared" si="29"/>
        <v>0</v>
      </c>
      <c r="S38" s="58">
        <f t="shared" si="29"/>
        <v>2402.04</v>
      </c>
      <c r="T38" s="58"/>
      <c r="U38" s="103"/>
      <c r="V38" s="58">
        <f t="shared" si="29"/>
        <v>0</v>
      </c>
      <c r="W38" s="58">
        <f t="shared" si="29"/>
        <v>0</v>
      </c>
      <c r="X38" s="58">
        <f>SUM(X26:X37)+X39</f>
        <v>0</v>
      </c>
      <c r="Y38" s="77" t="str">
        <f t="shared" si="25"/>
        <v/>
      </c>
      <c r="Z38" s="81"/>
      <c r="AA38" s="82">
        <f>SUM(AA26:AA37)</f>
        <v>0</v>
      </c>
      <c r="AB38" s="79">
        <f>SUM(AB26:AB37)</f>
        <v>2.98427949019242e-13</v>
      </c>
    </row>
    <row r="39" spans="1:30">
      <c r="A39" s="72" t="s">
        <v>193</v>
      </c>
      <c r="B39" s="73"/>
      <c r="C39" s="83"/>
      <c r="D39" s="84"/>
      <c r="E39" s="84"/>
      <c r="F39" s="84"/>
      <c r="G39" s="84"/>
      <c r="H39" s="84"/>
      <c r="I39" s="84" t="b">
        <f>I40=T22</f>
        <v>0</v>
      </c>
      <c r="J39" s="84" t="b">
        <f>J40=(X38+X39)</f>
        <v>1</v>
      </c>
      <c r="K39" s="84"/>
      <c r="L39" s="84"/>
      <c r="M39" s="84"/>
      <c r="N39" s="84"/>
      <c r="O39" s="84"/>
      <c r="P39" s="84"/>
      <c r="Q39" s="84"/>
      <c r="R39" s="84"/>
      <c r="S39" s="84"/>
      <c r="T39" s="84"/>
      <c r="X39" s="85"/>
    </row>
    <row r="40" s="29" customFormat="1" spans="1:30">
      <c r="A40" s="86" t="s">
        <v>194</v>
      </c>
      <c r="B40" s="73">
        <f>G40-SUM(R10:R21)-K40</f>
        <v>-20268.48</v>
      </c>
      <c r="C40" s="83"/>
      <c r="D40" s="83"/>
      <c r="E40" s="83"/>
      <c r="F40" s="87">
        <f>SUM(F44:F1000)</f>
        <v>0</v>
      </c>
      <c r="G40" s="87">
        <f t="shared" ref="G40:L40" si="30">SUM(G44:G1000)</f>
        <v>0</v>
      </c>
      <c r="H40" s="87">
        <f t="shared" si="30"/>
        <v>0</v>
      </c>
      <c r="I40" s="87">
        <f t="shared" si="30"/>
        <v>0</v>
      </c>
      <c r="J40" s="87">
        <f t="shared" si="30"/>
        <v>0</v>
      </c>
      <c r="K40" s="87">
        <f t="shared" si="30"/>
        <v>0</v>
      </c>
      <c r="L40" s="87">
        <f t="shared" si="30"/>
        <v>0</v>
      </c>
      <c r="M40" s="83">
        <f>G40-H40-I40-J40-K40-L40</f>
        <v>0</v>
      </c>
      <c r="N40" s="83"/>
      <c r="O40" s="83"/>
      <c r="P40" s="83"/>
      <c r="Q40" s="83"/>
      <c r="R40" s="83"/>
      <c r="S40" s="83"/>
      <c r="T40" s="83"/>
      <c r="W40" s="88" t="s">
        <v>195</v>
      </c>
      <c r="X40" s="89">
        <f>IF((B38-B39)=0,0,V37/(B38-B39))</f>
        <v>0</v>
      </c>
      <c r="Z40" s="90"/>
    </row>
    <row r="41" spans="1:30">
      <c r="A41" s="41" t="s">
        <v>196</v>
      </c>
      <c r="B41" s="41"/>
      <c r="C41" s="41"/>
      <c r="D41" s="41"/>
      <c r="E41" s="41"/>
      <c r="F41" s="41"/>
      <c r="G41" s="41"/>
      <c r="H41" s="41"/>
      <c r="I41" s="41"/>
      <c r="J41" s="91" t="s">
        <v>197</v>
      </c>
      <c r="K41" s="92">
        <v>0.85</v>
      </c>
      <c r="L41" s="93" t="s">
        <v>198</v>
      </c>
      <c r="M41" s="86">
        <f>SUMIF(档案费管理台账!$E$4:$E$1000,G1,档案费管理台账!$H$4:$H$1000)</f>
        <v>0</v>
      </c>
      <c r="N41" s="84" t="b">
        <f>M41=SUM(H43:H1000)</f>
        <v>1</v>
      </c>
      <c r="O41" s="84"/>
      <c r="P41" s="84"/>
      <c r="Q41" s="84"/>
      <c r="R41" s="84"/>
      <c r="S41" s="84"/>
      <c r="T41" s="84"/>
    </row>
    <row r="42" s="27" customFormat="1" spans="1:30">
      <c r="A42" s="63" t="s">
        <v>4</v>
      </c>
      <c r="B42" s="67" t="s">
        <v>124</v>
      </c>
      <c r="C42" s="67" t="s">
        <v>199</v>
      </c>
      <c r="D42" s="63" t="s">
        <v>200</v>
      </c>
      <c r="E42" s="63" t="s">
        <v>7</v>
      </c>
      <c r="F42" s="63" t="s">
        <v>201</v>
      </c>
      <c r="G42" s="63" t="s">
        <v>202</v>
      </c>
      <c r="H42" s="63" t="s">
        <v>11</v>
      </c>
      <c r="I42" s="63" t="s">
        <v>203</v>
      </c>
      <c r="J42" s="63" t="s">
        <v>204</v>
      </c>
      <c r="K42" s="63" t="s">
        <v>205</v>
      </c>
      <c r="L42" s="63" t="s">
        <v>206</v>
      </c>
      <c r="M42" s="63" t="s">
        <v>207</v>
      </c>
      <c r="N42" s="94" t="s">
        <v>77</v>
      </c>
      <c r="O42" s="95"/>
      <c r="P42" s="95"/>
      <c r="Q42" s="95"/>
      <c r="R42" s="95"/>
      <c r="S42" s="95"/>
      <c r="T42" s="95"/>
      <c r="U42" s="95"/>
      <c r="V42" s="95"/>
      <c r="W42" s="96"/>
      <c r="Z42" s="48"/>
      <c r="AB42" s="47"/>
    </row>
    <row r="43" spans="1:30">
      <c r="A43" s="97">
        <f>IF(D43="","",ROW()-42)</f>
        <v>1</v>
      </c>
      <c r="B43" s="98" t="str">
        <f t="shared" ref="B43:B107" si="31">IF(C43="","",MONTH(C43)&amp;"月")</f>
        <v>1月</v>
      </c>
      <c r="C43" s="99">
        <v>45292</v>
      </c>
      <c r="D43" s="100" t="s">
        <v>208</v>
      </c>
      <c r="E43" s="100"/>
      <c r="F43" s="57"/>
      <c r="G43" s="58"/>
      <c r="H43" s="58"/>
      <c r="I43" s="57"/>
      <c r="J43" s="57"/>
      <c r="K43" s="57"/>
      <c r="L43" s="57"/>
      <c r="M43" s="101"/>
      <c r="N43" s="102"/>
      <c r="O43" s="84"/>
      <c r="P43" s="84"/>
      <c r="Q43" s="84"/>
      <c r="R43" s="84"/>
      <c r="S43" s="84"/>
      <c r="T43" s="84"/>
      <c r="U43" s="84"/>
      <c r="V43" s="84"/>
      <c r="W43" s="83"/>
    </row>
    <row r="44" spans="1:30">
      <c r="A44" s="97" t="str">
        <f t="shared" ref="A44:A107" si="32">IF(D44="","",ROW()-42)</f>
        <v/>
      </c>
      <c r="B44" s="98" t="str">
        <f t="shared" si="31"/>
        <v/>
      </c>
      <c r="C44" s="99"/>
      <c r="D44" s="100"/>
      <c r="E44" s="100"/>
      <c r="F44" s="57"/>
      <c r="G44" s="58">
        <f>IF(F44="",0,F44*$K$41)</f>
        <v>0</v>
      </c>
      <c r="H44" s="58">
        <f>IF(E44="",0,IFERROR(VLOOKUP(E44,档案费管理台账!$D$4:$H$1000,5,0),0))</f>
        <v>0</v>
      </c>
      <c r="I44" s="57"/>
      <c r="J44" s="57"/>
      <c r="K44" s="57"/>
      <c r="L44" s="57"/>
      <c r="M44" s="58" t="str">
        <f>IF(C44="","",ROUND(M43+G44-I44-J44-K44-L44-H44,2))</f>
        <v/>
      </c>
      <c r="N44" s="102"/>
      <c r="O44" s="84"/>
      <c r="P44" s="84"/>
      <c r="Q44" s="84"/>
      <c r="R44" s="84"/>
      <c r="S44" s="84"/>
      <c r="T44" s="84"/>
      <c r="U44" s="84"/>
      <c r="V44" s="84"/>
      <c r="W44" s="83"/>
    </row>
    <row r="45" spans="1:30">
      <c r="A45" s="97" t="str">
        <f t="shared" si="32"/>
        <v/>
      </c>
      <c r="B45" s="98" t="str">
        <f t="shared" si="31"/>
        <v/>
      </c>
      <c r="C45" s="99"/>
      <c r="D45" s="100"/>
      <c r="E45" s="100"/>
      <c r="F45" s="57"/>
      <c r="G45" s="58">
        <f t="shared" ref="G45:G108" si="33">IF(F45="",0,F45*$K$41)</f>
        <v>0</v>
      </c>
      <c r="H45" s="58">
        <f>IF(E45="",0,IFERROR(VLOOKUP(E45,档案费管理台账!$D$4:$H$1000,5,0),0))</f>
        <v>0</v>
      </c>
      <c r="I45" s="57"/>
      <c r="J45" s="57"/>
      <c r="K45" s="57"/>
      <c r="L45" s="57"/>
      <c r="M45" s="58" t="str">
        <f t="shared" ref="M45:M108" si="34">IF(C45="","",ROUND(M44+G45-I45-J45-K45-L45-H45,2))</f>
        <v/>
      </c>
      <c r="N45" s="102"/>
      <c r="O45" s="84"/>
      <c r="P45" s="84"/>
      <c r="Q45" s="84"/>
      <c r="R45" s="84"/>
      <c r="S45" s="84"/>
      <c r="T45" s="84"/>
      <c r="U45" s="84"/>
      <c r="V45" s="84"/>
      <c r="W45" s="83"/>
    </row>
    <row r="46" spans="1:30">
      <c r="A46" s="97" t="str">
        <f t="shared" si="32"/>
        <v/>
      </c>
      <c r="B46" s="98" t="str">
        <f t="shared" si="31"/>
        <v/>
      </c>
      <c r="C46" s="99"/>
      <c r="D46" s="100"/>
      <c r="E46" s="100"/>
      <c r="F46" s="57"/>
      <c r="G46" s="58">
        <f t="shared" si="33"/>
        <v>0</v>
      </c>
      <c r="H46" s="58">
        <f>IF(E46="",0,IFERROR(VLOOKUP(E46,档案费管理台账!$D$4:$H$1000,5,0),0))</f>
        <v>0</v>
      </c>
      <c r="I46" s="57"/>
      <c r="J46" s="57"/>
      <c r="K46" s="57"/>
      <c r="L46" s="57"/>
      <c r="M46" s="58" t="str">
        <f t="shared" si="34"/>
        <v/>
      </c>
      <c r="N46" s="102"/>
      <c r="O46" s="84"/>
      <c r="P46" s="84"/>
      <c r="Q46" s="84"/>
      <c r="R46" s="84"/>
      <c r="S46" s="84"/>
      <c r="T46" s="84"/>
      <c r="U46" s="84"/>
      <c r="V46" s="84"/>
      <c r="W46" s="83"/>
    </row>
    <row r="47" spans="1:30">
      <c r="A47" s="97" t="str">
        <f t="shared" si="32"/>
        <v/>
      </c>
      <c r="B47" s="98" t="str">
        <f t="shared" si="31"/>
        <v/>
      </c>
      <c r="C47" s="99"/>
      <c r="D47" s="100"/>
      <c r="E47" s="100"/>
      <c r="F47" s="57"/>
      <c r="G47" s="58">
        <f t="shared" si="33"/>
        <v>0</v>
      </c>
      <c r="H47" s="58">
        <f>IF(E47="",0,IFERROR(VLOOKUP(E47,档案费管理台账!$D$4:$H$1000,5,0),0))</f>
        <v>0</v>
      </c>
      <c r="I47" s="57"/>
      <c r="J47" s="57"/>
      <c r="K47" s="57"/>
      <c r="L47" s="57"/>
      <c r="M47" s="58" t="str">
        <f t="shared" si="34"/>
        <v/>
      </c>
      <c r="N47" s="102"/>
      <c r="O47" s="84"/>
      <c r="P47" s="84"/>
      <c r="Q47" s="84"/>
      <c r="R47" s="84"/>
      <c r="S47" s="84"/>
      <c r="T47" s="84"/>
      <c r="U47" s="84"/>
      <c r="V47" s="84"/>
      <c r="W47" s="83"/>
    </row>
    <row r="48" spans="1:30">
      <c r="A48" s="97" t="str">
        <f t="shared" si="32"/>
        <v/>
      </c>
      <c r="B48" s="98" t="str">
        <f t="shared" si="31"/>
        <v/>
      </c>
      <c r="C48" s="99"/>
      <c r="D48" s="100"/>
      <c r="E48" s="100"/>
      <c r="F48" s="57"/>
      <c r="G48" s="58">
        <f t="shared" si="33"/>
        <v>0</v>
      </c>
      <c r="H48" s="58">
        <f>IF(E48="",0,IFERROR(VLOOKUP(E48,档案费管理台账!$D$4:$H$1000,5,0),0))</f>
        <v>0</v>
      </c>
      <c r="I48" s="57"/>
      <c r="J48" s="57"/>
      <c r="K48" s="57"/>
      <c r="L48" s="57"/>
      <c r="M48" s="58" t="str">
        <f t="shared" si="34"/>
        <v/>
      </c>
      <c r="N48" s="102"/>
      <c r="O48" s="84"/>
      <c r="P48" s="84"/>
      <c r="Q48" s="84"/>
      <c r="R48" s="84"/>
      <c r="S48" s="84"/>
      <c r="T48" s="84"/>
      <c r="U48" s="84"/>
      <c r="V48" s="84"/>
      <c r="W48" s="83"/>
    </row>
    <row r="49" spans="1:23">
      <c r="A49" s="97" t="str">
        <f t="shared" si="32"/>
        <v/>
      </c>
      <c r="B49" s="98" t="str">
        <f t="shared" si="31"/>
        <v/>
      </c>
      <c r="C49" s="99"/>
      <c r="D49" s="100"/>
      <c r="E49" s="100"/>
      <c r="F49" s="57"/>
      <c r="G49" s="58">
        <f t="shared" si="33"/>
        <v>0</v>
      </c>
      <c r="H49" s="58">
        <f>IF(E49="",0,IFERROR(VLOOKUP(E49,档案费管理台账!$D$4:$H$1000,5,0),0))</f>
        <v>0</v>
      </c>
      <c r="I49" s="57"/>
      <c r="J49" s="57"/>
      <c r="K49" s="57"/>
      <c r="L49" s="57"/>
      <c r="M49" s="58" t="str">
        <f t="shared" si="34"/>
        <v/>
      </c>
      <c r="N49" s="102"/>
      <c r="O49" s="84"/>
      <c r="P49" s="84"/>
      <c r="Q49" s="84"/>
      <c r="R49" s="84"/>
      <c r="S49" s="84"/>
      <c r="T49" s="84"/>
      <c r="U49" s="84"/>
      <c r="V49" s="84"/>
      <c r="W49" s="83"/>
    </row>
    <row r="50" spans="1:23">
      <c r="A50" s="97" t="str">
        <f t="shared" si="32"/>
        <v/>
      </c>
      <c r="B50" s="98" t="str">
        <f t="shared" si="31"/>
        <v/>
      </c>
      <c r="C50" s="99"/>
      <c r="D50" s="100"/>
      <c r="E50" s="100"/>
      <c r="F50" s="57"/>
      <c r="G50" s="58">
        <f t="shared" si="33"/>
        <v>0</v>
      </c>
      <c r="H50" s="58">
        <f>IF(E50="",0,IFERROR(VLOOKUP(E50,档案费管理台账!$D$4:$H$1000,5,0),0))</f>
        <v>0</v>
      </c>
      <c r="I50" s="57"/>
      <c r="J50" s="57"/>
      <c r="K50" s="57"/>
      <c r="L50" s="57"/>
      <c r="M50" s="58" t="str">
        <f t="shared" si="34"/>
        <v/>
      </c>
      <c r="N50" s="102"/>
      <c r="O50" s="84"/>
      <c r="P50" s="84"/>
      <c r="Q50" s="84"/>
      <c r="R50" s="84"/>
      <c r="S50" s="84"/>
      <c r="T50" s="84"/>
      <c r="U50" s="84"/>
      <c r="V50" s="84"/>
      <c r="W50" s="83"/>
    </row>
    <row r="51" spans="1:23">
      <c r="A51" s="97" t="str">
        <f t="shared" si="32"/>
        <v/>
      </c>
      <c r="B51" s="98" t="str">
        <f t="shared" si="31"/>
        <v/>
      </c>
      <c r="C51" s="99"/>
      <c r="D51" s="100"/>
      <c r="E51" s="100"/>
      <c r="F51" s="57"/>
      <c r="G51" s="58">
        <f t="shared" si="33"/>
        <v>0</v>
      </c>
      <c r="H51" s="58">
        <f>IF(E51="",0,IFERROR(VLOOKUP(E51,档案费管理台账!$D$4:$H$1000,5,0),0))</f>
        <v>0</v>
      </c>
      <c r="I51" s="57"/>
      <c r="J51" s="57"/>
      <c r="K51" s="57"/>
      <c r="L51" s="57"/>
      <c r="M51" s="58" t="str">
        <f t="shared" si="34"/>
        <v/>
      </c>
      <c r="N51" s="102"/>
      <c r="O51" s="84"/>
      <c r="P51" s="84"/>
      <c r="Q51" s="84"/>
      <c r="R51" s="84"/>
      <c r="S51" s="84"/>
      <c r="T51" s="84"/>
      <c r="U51" s="84"/>
      <c r="V51" s="84"/>
      <c r="W51" s="83"/>
    </row>
    <row r="52" spans="1:23">
      <c r="A52" s="97" t="str">
        <f t="shared" si="32"/>
        <v/>
      </c>
      <c r="B52" s="98" t="str">
        <f t="shared" si="31"/>
        <v/>
      </c>
      <c r="C52" s="99"/>
      <c r="D52" s="100"/>
      <c r="E52" s="100"/>
      <c r="F52" s="57"/>
      <c r="G52" s="58">
        <f t="shared" si="33"/>
        <v>0</v>
      </c>
      <c r="H52" s="58">
        <f>IF(E52="",0,IFERROR(VLOOKUP(E52,档案费管理台账!$D$4:$H$1000,5,0),0))</f>
        <v>0</v>
      </c>
      <c r="I52" s="57"/>
      <c r="J52" s="57"/>
      <c r="K52" s="57"/>
      <c r="L52" s="57"/>
      <c r="M52" s="58" t="str">
        <f t="shared" si="34"/>
        <v/>
      </c>
      <c r="N52" s="102"/>
    </row>
    <row r="53" spans="1:23">
      <c r="A53" s="97" t="str">
        <f t="shared" si="32"/>
        <v/>
      </c>
      <c r="B53" s="98" t="str">
        <f t="shared" si="31"/>
        <v/>
      </c>
      <c r="C53" s="99"/>
      <c r="D53" s="100"/>
      <c r="E53" s="100"/>
      <c r="F53" s="57"/>
      <c r="G53" s="58">
        <f t="shared" si="33"/>
        <v>0</v>
      </c>
      <c r="H53" s="58">
        <f>IF(E53="",0,IFERROR(VLOOKUP(E53,档案费管理台账!$D$4:$H$1000,5,0),0))</f>
        <v>0</v>
      </c>
      <c r="I53" s="57"/>
      <c r="J53" s="57"/>
      <c r="K53" s="57"/>
      <c r="L53" s="57"/>
      <c r="M53" s="58" t="str">
        <f t="shared" si="34"/>
        <v/>
      </c>
      <c r="N53" s="102"/>
    </row>
    <row r="54" spans="1:23">
      <c r="A54" s="97" t="str">
        <f t="shared" si="32"/>
        <v/>
      </c>
      <c r="B54" s="98" t="str">
        <f t="shared" si="31"/>
        <v/>
      </c>
      <c r="C54" s="99"/>
      <c r="D54" s="100"/>
      <c r="E54" s="100"/>
      <c r="F54" s="57"/>
      <c r="G54" s="58">
        <f t="shared" si="33"/>
        <v>0</v>
      </c>
      <c r="H54" s="58">
        <f>IF(E54="",0,IFERROR(VLOOKUP(E54,档案费管理台账!$D$4:$H$1000,5,0),0))</f>
        <v>0</v>
      </c>
      <c r="I54" s="57"/>
      <c r="J54" s="57"/>
      <c r="K54" s="57"/>
      <c r="L54" s="57"/>
      <c r="M54" s="58" t="str">
        <f t="shared" si="34"/>
        <v/>
      </c>
      <c r="N54" s="102"/>
    </row>
    <row r="55" spans="1:23">
      <c r="A55" s="97" t="str">
        <f t="shared" si="32"/>
        <v/>
      </c>
      <c r="B55" s="98" t="str">
        <f t="shared" si="31"/>
        <v/>
      </c>
      <c r="C55" s="99"/>
      <c r="D55" s="100"/>
      <c r="E55" s="100"/>
      <c r="F55" s="57"/>
      <c r="G55" s="58">
        <f t="shared" si="33"/>
        <v>0</v>
      </c>
      <c r="H55" s="58">
        <f>IF(E55="",0,IFERROR(VLOOKUP(E55,档案费管理台账!$D$4:$H$1000,5,0),0))</f>
        <v>0</v>
      </c>
      <c r="I55" s="57"/>
      <c r="J55" s="57"/>
      <c r="K55" s="57"/>
      <c r="L55" s="57"/>
      <c r="M55" s="58" t="str">
        <f t="shared" si="34"/>
        <v/>
      </c>
      <c r="N55" s="102"/>
    </row>
    <row r="56" spans="1:23">
      <c r="A56" s="97" t="str">
        <f t="shared" si="32"/>
        <v/>
      </c>
      <c r="B56" s="98" t="str">
        <f t="shared" si="31"/>
        <v/>
      </c>
      <c r="C56" s="99"/>
      <c r="D56" s="100"/>
      <c r="E56" s="100"/>
      <c r="F56" s="57"/>
      <c r="G56" s="58">
        <f t="shared" si="33"/>
        <v>0</v>
      </c>
      <c r="H56" s="58">
        <f>IF(E56="",0,IFERROR(VLOOKUP(E56,档案费管理台账!$D$4:$H$1000,5,0),0))</f>
        <v>0</v>
      </c>
      <c r="I56" s="57"/>
      <c r="J56" s="57"/>
      <c r="K56" s="57"/>
      <c r="L56" s="57"/>
      <c r="M56" s="58" t="str">
        <f t="shared" si="34"/>
        <v/>
      </c>
      <c r="N56" s="102"/>
    </row>
    <row r="57" spans="1:23">
      <c r="A57" s="97" t="str">
        <f t="shared" si="32"/>
        <v/>
      </c>
      <c r="B57" s="98" t="str">
        <f t="shared" si="31"/>
        <v/>
      </c>
      <c r="C57" s="99"/>
      <c r="D57" s="100"/>
      <c r="E57" s="100"/>
      <c r="F57" s="57"/>
      <c r="G57" s="58">
        <f t="shared" si="33"/>
        <v>0</v>
      </c>
      <c r="H57" s="58">
        <f>IF(E57="",0,IFERROR(VLOOKUP(E57,档案费管理台账!$D$4:$H$1000,5,0),0))</f>
        <v>0</v>
      </c>
      <c r="I57" s="57"/>
      <c r="J57" s="57"/>
      <c r="K57" s="57"/>
      <c r="L57" s="57"/>
      <c r="M57" s="58" t="str">
        <f t="shared" si="34"/>
        <v/>
      </c>
      <c r="N57" s="102"/>
    </row>
    <row r="58" spans="1:23">
      <c r="A58" s="97" t="str">
        <f t="shared" si="32"/>
        <v/>
      </c>
      <c r="B58" s="98" t="str">
        <f t="shared" si="31"/>
        <v/>
      </c>
      <c r="C58" s="99"/>
      <c r="D58" s="100"/>
      <c r="E58" s="100"/>
      <c r="F58" s="57"/>
      <c r="G58" s="58">
        <f t="shared" si="33"/>
        <v>0</v>
      </c>
      <c r="H58" s="58">
        <f>IF(E58="",0,IFERROR(VLOOKUP(E58,档案费管理台账!$D$4:$H$1000,5,0),0))</f>
        <v>0</v>
      </c>
      <c r="I58" s="57"/>
      <c r="J58" s="57"/>
      <c r="K58" s="57"/>
      <c r="L58" s="57"/>
      <c r="M58" s="58" t="str">
        <f t="shared" si="34"/>
        <v/>
      </c>
      <c r="N58" s="102"/>
    </row>
    <row r="59" spans="1:23">
      <c r="A59" s="97" t="str">
        <f t="shared" si="32"/>
        <v/>
      </c>
      <c r="B59" s="98" t="str">
        <f t="shared" si="31"/>
        <v/>
      </c>
      <c r="C59" s="99"/>
      <c r="D59" s="100"/>
      <c r="E59" s="100"/>
      <c r="F59" s="57"/>
      <c r="G59" s="58">
        <f t="shared" si="33"/>
        <v>0</v>
      </c>
      <c r="H59" s="58">
        <f>IF(E59="",0,IFERROR(VLOOKUP(E59,档案费管理台账!$D$4:$H$1000,5,0),0))</f>
        <v>0</v>
      </c>
      <c r="I59" s="57"/>
      <c r="J59" s="57"/>
      <c r="K59" s="57"/>
      <c r="L59" s="57"/>
      <c r="M59" s="58" t="str">
        <f t="shared" si="34"/>
        <v/>
      </c>
      <c r="N59" s="102"/>
    </row>
    <row r="60" spans="1:23">
      <c r="A60" s="97" t="str">
        <f t="shared" si="32"/>
        <v/>
      </c>
      <c r="B60" s="98" t="str">
        <f t="shared" si="31"/>
        <v/>
      </c>
      <c r="C60" s="99"/>
      <c r="D60" s="100"/>
      <c r="E60" s="100"/>
      <c r="F60" s="57"/>
      <c r="G60" s="58">
        <f t="shared" si="33"/>
        <v>0</v>
      </c>
      <c r="H60" s="58">
        <f>IF(E60="",0,IFERROR(VLOOKUP(E60,档案费管理台账!$D$4:$H$1000,5,0),0))</f>
        <v>0</v>
      </c>
      <c r="I60" s="57"/>
      <c r="J60" s="57"/>
      <c r="K60" s="57"/>
      <c r="L60" s="57"/>
      <c r="M60" s="58" t="str">
        <f t="shared" si="34"/>
        <v/>
      </c>
      <c r="N60" s="102"/>
    </row>
    <row r="61" spans="1:23">
      <c r="A61" s="97" t="str">
        <f t="shared" si="32"/>
        <v/>
      </c>
      <c r="B61" s="98" t="str">
        <f t="shared" si="31"/>
        <v/>
      </c>
      <c r="C61" s="99"/>
      <c r="D61" s="100"/>
      <c r="E61" s="100"/>
      <c r="F61" s="57"/>
      <c r="G61" s="58">
        <f t="shared" si="33"/>
        <v>0</v>
      </c>
      <c r="H61" s="58">
        <f>IF(E61="",0,IFERROR(VLOOKUP(E61,档案费管理台账!$D$4:$H$1000,5,0),0))</f>
        <v>0</v>
      </c>
      <c r="I61" s="57"/>
      <c r="J61" s="57"/>
      <c r="K61" s="57"/>
      <c r="L61" s="57"/>
      <c r="M61" s="58" t="str">
        <f t="shared" si="34"/>
        <v/>
      </c>
      <c r="N61" s="102"/>
    </row>
    <row r="62" spans="1:23">
      <c r="A62" s="97" t="str">
        <f t="shared" si="32"/>
        <v/>
      </c>
      <c r="B62" s="98" t="str">
        <f t="shared" si="31"/>
        <v/>
      </c>
      <c r="C62" s="99"/>
      <c r="D62" s="100"/>
      <c r="E62" s="100"/>
      <c r="F62" s="57"/>
      <c r="G62" s="58">
        <f t="shared" si="33"/>
        <v>0</v>
      </c>
      <c r="H62" s="58">
        <f>IF(E62="",0,IFERROR(VLOOKUP(E62,档案费管理台账!$D$4:$H$1000,5,0),0))</f>
        <v>0</v>
      </c>
      <c r="I62" s="57"/>
      <c r="J62" s="57"/>
      <c r="K62" s="57"/>
      <c r="L62" s="57"/>
      <c r="M62" s="58" t="str">
        <f t="shared" si="34"/>
        <v/>
      </c>
      <c r="N62" s="102"/>
    </row>
    <row r="63" spans="1:23">
      <c r="A63" s="97" t="str">
        <f t="shared" si="32"/>
        <v/>
      </c>
      <c r="B63" s="98" t="str">
        <f t="shared" si="31"/>
        <v/>
      </c>
      <c r="C63" s="99"/>
      <c r="D63" s="100"/>
      <c r="E63" s="100"/>
      <c r="F63" s="57"/>
      <c r="G63" s="58">
        <f t="shared" si="33"/>
        <v>0</v>
      </c>
      <c r="H63" s="58">
        <f>IF(E63="",0,IFERROR(VLOOKUP(E63,档案费管理台账!$D$4:$H$1000,5,0),0))</f>
        <v>0</v>
      </c>
      <c r="I63" s="57"/>
      <c r="J63" s="57"/>
      <c r="K63" s="57"/>
      <c r="L63" s="57"/>
      <c r="M63" s="58" t="str">
        <f t="shared" si="34"/>
        <v/>
      </c>
      <c r="N63" s="102"/>
    </row>
    <row r="64" spans="1:23">
      <c r="A64" s="97" t="str">
        <f t="shared" si="32"/>
        <v/>
      </c>
      <c r="B64" s="98" t="str">
        <f t="shared" si="31"/>
        <v/>
      </c>
      <c r="C64" s="99"/>
      <c r="D64" s="100"/>
      <c r="E64" s="100"/>
      <c r="F64" s="57"/>
      <c r="G64" s="58">
        <f t="shared" si="33"/>
        <v>0</v>
      </c>
      <c r="H64" s="58">
        <f>IF(E64="",0,IFERROR(VLOOKUP(E64,档案费管理台账!$D$4:$H$1000,5,0),0))</f>
        <v>0</v>
      </c>
      <c r="I64" s="57"/>
      <c r="J64" s="57"/>
      <c r="K64" s="57"/>
      <c r="L64" s="57"/>
      <c r="M64" s="58" t="str">
        <f t="shared" si="34"/>
        <v/>
      </c>
      <c r="N64" s="102"/>
    </row>
    <row r="65" spans="1:14">
      <c r="A65" s="97" t="str">
        <f t="shared" si="32"/>
        <v/>
      </c>
      <c r="B65" s="98" t="str">
        <f t="shared" si="31"/>
        <v/>
      </c>
      <c r="C65" s="99"/>
      <c r="D65" s="100"/>
      <c r="E65" s="100"/>
      <c r="F65" s="57"/>
      <c r="G65" s="58">
        <f t="shared" si="33"/>
        <v>0</v>
      </c>
      <c r="H65" s="58">
        <f>IF(E65="",0,IFERROR(VLOOKUP(E65,档案费管理台账!$D$4:$H$1000,5,0),0))</f>
        <v>0</v>
      </c>
      <c r="I65" s="57"/>
      <c r="J65" s="57"/>
      <c r="K65" s="57"/>
      <c r="L65" s="57"/>
      <c r="M65" s="58" t="str">
        <f t="shared" si="34"/>
        <v/>
      </c>
      <c r="N65" s="102"/>
    </row>
    <row r="66" spans="1:14">
      <c r="A66" s="97" t="str">
        <f t="shared" si="32"/>
        <v/>
      </c>
      <c r="B66" s="98" t="str">
        <f t="shared" si="31"/>
        <v/>
      </c>
      <c r="C66" s="99"/>
      <c r="D66" s="100"/>
      <c r="E66" s="100"/>
      <c r="F66" s="57"/>
      <c r="G66" s="58">
        <f t="shared" si="33"/>
        <v>0</v>
      </c>
      <c r="H66" s="58">
        <f>IF(E66="",0,IFERROR(VLOOKUP(E66,档案费管理台账!$D$4:$H$1000,5,0),0))</f>
        <v>0</v>
      </c>
      <c r="I66" s="57"/>
      <c r="J66" s="57"/>
      <c r="K66" s="57"/>
      <c r="L66" s="57"/>
      <c r="M66" s="58" t="str">
        <f t="shared" si="34"/>
        <v/>
      </c>
      <c r="N66" s="102"/>
    </row>
    <row r="67" spans="1:14">
      <c r="A67" s="97" t="str">
        <f t="shared" si="32"/>
        <v/>
      </c>
      <c r="B67" s="98" t="str">
        <f t="shared" si="31"/>
        <v/>
      </c>
      <c r="C67" s="99"/>
      <c r="D67" s="100"/>
      <c r="E67" s="100"/>
      <c r="F67" s="57"/>
      <c r="G67" s="58">
        <f t="shared" si="33"/>
        <v>0</v>
      </c>
      <c r="H67" s="58">
        <f>IF(E67="",0,IFERROR(VLOOKUP(E67,档案费管理台账!$D$4:$H$1000,5,0),0))</f>
        <v>0</v>
      </c>
      <c r="I67" s="57"/>
      <c r="J67" s="57"/>
      <c r="K67" s="57"/>
      <c r="L67" s="57"/>
      <c r="M67" s="58" t="str">
        <f t="shared" si="34"/>
        <v/>
      </c>
      <c r="N67" s="102"/>
    </row>
    <row r="68" spans="1:14">
      <c r="A68" s="97" t="str">
        <f t="shared" si="32"/>
        <v/>
      </c>
      <c r="B68" s="98" t="str">
        <f t="shared" si="31"/>
        <v/>
      </c>
      <c r="C68" s="99"/>
      <c r="D68" s="100"/>
      <c r="E68" s="100"/>
      <c r="F68" s="57"/>
      <c r="G68" s="58">
        <f t="shared" si="33"/>
        <v>0</v>
      </c>
      <c r="H68" s="58">
        <f>IF(E68="",0,IFERROR(VLOOKUP(E68,档案费管理台账!$D$4:$H$1000,5,0),0))</f>
        <v>0</v>
      </c>
      <c r="I68" s="57"/>
      <c r="J68" s="57"/>
      <c r="K68" s="57"/>
      <c r="L68" s="57"/>
      <c r="M68" s="58" t="str">
        <f t="shared" si="34"/>
        <v/>
      </c>
      <c r="N68" s="102"/>
    </row>
    <row r="69" spans="1:14">
      <c r="A69" s="97" t="str">
        <f t="shared" si="32"/>
        <v/>
      </c>
      <c r="B69" s="98" t="str">
        <f t="shared" si="31"/>
        <v/>
      </c>
      <c r="C69" s="99"/>
      <c r="D69" s="100"/>
      <c r="E69" s="100"/>
      <c r="F69" s="57"/>
      <c r="G69" s="58">
        <f t="shared" si="33"/>
        <v>0</v>
      </c>
      <c r="H69" s="58">
        <f>IF(E69="",0,IFERROR(VLOOKUP(E69,档案费管理台账!$D$4:$H$1000,5,0),0))</f>
        <v>0</v>
      </c>
      <c r="I69" s="57"/>
      <c r="J69" s="57"/>
      <c r="K69" s="57"/>
      <c r="L69" s="57"/>
      <c r="M69" s="58" t="str">
        <f t="shared" si="34"/>
        <v/>
      </c>
      <c r="N69" s="102"/>
    </row>
    <row r="70" spans="1:14">
      <c r="A70" s="97" t="str">
        <f t="shared" si="32"/>
        <v/>
      </c>
      <c r="B70" s="98" t="str">
        <f t="shared" si="31"/>
        <v/>
      </c>
      <c r="C70" s="99"/>
      <c r="D70" s="100"/>
      <c r="E70" s="100"/>
      <c r="F70" s="57"/>
      <c r="G70" s="58">
        <f t="shared" si="33"/>
        <v>0</v>
      </c>
      <c r="H70" s="58">
        <f>IF(E70="",0,IFERROR(VLOOKUP(E70,档案费管理台账!$D$4:$H$1000,5,0),0))</f>
        <v>0</v>
      </c>
      <c r="I70" s="57"/>
      <c r="J70" s="57"/>
      <c r="K70" s="57"/>
      <c r="L70" s="57"/>
      <c r="M70" s="58" t="str">
        <f t="shared" si="34"/>
        <v/>
      </c>
      <c r="N70" s="102"/>
    </row>
    <row r="71" spans="1:14">
      <c r="A71" s="97" t="str">
        <f t="shared" si="32"/>
        <v/>
      </c>
      <c r="B71" s="98" t="str">
        <f t="shared" si="31"/>
        <v/>
      </c>
      <c r="C71" s="99"/>
      <c r="D71" s="100"/>
      <c r="E71" s="100"/>
      <c r="F71" s="57"/>
      <c r="G71" s="58">
        <f t="shared" si="33"/>
        <v>0</v>
      </c>
      <c r="H71" s="58">
        <f>IF(E71="",0,IFERROR(VLOOKUP(E71,档案费管理台账!$D$4:$H$1000,5,0),0))</f>
        <v>0</v>
      </c>
      <c r="I71" s="57"/>
      <c r="J71" s="57"/>
      <c r="K71" s="57"/>
      <c r="L71" s="57"/>
      <c r="M71" s="58" t="str">
        <f t="shared" si="34"/>
        <v/>
      </c>
      <c r="N71" s="102"/>
    </row>
    <row r="72" spans="1:14">
      <c r="A72" s="97" t="str">
        <f t="shared" si="32"/>
        <v/>
      </c>
      <c r="B72" s="98" t="str">
        <f t="shared" si="31"/>
        <v/>
      </c>
      <c r="C72" s="99"/>
      <c r="D72" s="100"/>
      <c r="E72" s="100"/>
      <c r="F72" s="57"/>
      <c r="G72" s="58">
        <f t="shared" si="33"/>
        <v>0</v>
      </c>
      <c r="H72" s="58">
        <f>IF(E72="",0,IFERROR(VLOOKUP(E72,档案费管理台账!$D$4:$H$1000,5,0),0))</f>
        <v>0</v>
      </c>
      <c r="I72" s="57"/>
      <c r="J72" s="57"/>
      <c r="K72" s="57"/>
      <c r="L72" s="57"/>
      <c r="M72" s="58" t="str">
        <f t="shared" si="34"/>
        <v/>
      </c>
      <c r="N72" s="102"/>
    </row>
    <row r="73" spans="1:14">
      <c r="A73" s="97" t="str">
        <f t="shared" si="32"/>
        <v/>
      </c>
      <c r="B73" s="98" t="str">
        <f t="shared" si="31"/>
        <v/>
      </c>
      <c r="C73" s="99"/>
      <c r="D73" s="100"/>
      <c r="E73" s="100"/>
      <c r="F73" s="57"/>
      <c r="G73" s="58">
        <f t="shared" si="33"/>
        <v>0</v>
      </c>
      <c r="H73" s="58">
        <f>IF(E73="",0,IFERROR(VLOOKUP(E73,档案费管理台账!$D$4:$H$1000,5,0),0))</f>
        <v>0</v>
      </c>
      <c r="I73" s="57"/>
      <c r="J73" s="57"/>
      <c r="K73" s="57"/>
      <c r="L73" s="57"/>
      <c r="M73" s="58" t="str">
        <f t="shared" si="34"/>
        <v/>
      </c>
      <c r="N73" s="102"/>
    </row>
    <row r="74" spans="1:14">
      <c r="A74" s="97" t="str">
        <f t="shared" si="32"/>
        <v/>
      </c>
      <c r="B74" s="98" t="str">
        <f t="shared" si="31"/>
        <v/>
      </c>
      <c r="C74" s="99"/>
      <c r="D74" s="100"/>
      <c r="E74" s="100"/>
      <c r="F74" s="57"/>
      <c r="G74" s="58">
        <f t="shared" si="33"/>
        <v>0</v>
      </c>
      <c r="H74" s="58">
        <f>IF(E74="",0,IFERROR(VLOOKUP(E74,档案费管理台账!$D$4:$H$1000,5,0),0))</f>
        <v>0</v>
      </c>
      <c r="I74" s="57"/>
      <c r="J74" s="57"/>
      <c r="K74" s="57"/>
      <c r="L74" s="57"/>
      <c r="M74" s="58" t="str">
        <f t="shared" si="34"/>
        <v/>
      </c>
      <c r="N74" s="102"/>
    </row>
    <row r="75" spans="1:14">
      <c r="A75" s="97" t="str">
        <f t="shared" si="32"/>
        <v/>
      </c>
      <c r="B75" s="98" t="str">
        <f t="shared" si="31"/>
        <v/>
      </c>
      <c r="C75" s="99"/>
      <c r="D75" s="100"/>
      <c r="E75" s="100"/>
      <c r="F75" s="57"/>
      <c r="G75" s="58">
        <f t="shared" si="33"/>
        <v>0</v>
      </c>
      <c r="H75" s="58">
        <f>IF(E75="",0,IFERROR(VLOOKUP(E75,档案费管理台账!$D$4:$H$1000,5,0),0))</f>
        <v>0</v>
      </c>
      <c r="I75" s="57"/>
      <c r="J75" s="57"/>
      <c r="K75" s="57"/>
      <c r="L75" s="57"/>
      <c r="M75" s="58" t="str">
        <f t="shared" si="34"/>
        <v/>
      </c>
      <c r="N75" s="102"/>
    </row>
    <row r="76" spans="1:14">
      <c r="A76" s="97" t="str">
        <f t="shared" si="32"/>
        <v/>
      </c>
      <c r="B76" s="98" t="str">
        <f t="shared" si="31"/>
        <v/>
      </c>
      <c r="C76" s="99"/>
      <c r="D76" s="100"/>
      <c r="E76" s="100"/>
      <c r="F76" s="57"/>
      <c r="G76" s="58">
        <f t="shared" si="33"/>
        <v>0</v>
      </c>
      <c r="H76" s="58">
        <f>IF(E76="",0,IFERROR(VLOOKUP(E76,档案费管理台账!$D$4:$H$1000,5,0),0))</f>
        <v>0</v>
      </c>
      <c r="I76" s="57"/>
      <c r="J76" s="57"/>
      <c r="K76" s="57"/>
      <c r="L76" s="57"/>
      <c r="M76" s="58" t="str">
        <f t="shared" si="34"/>
        <v/>
      </c>
      <c r="N76" s="102"/>
    </row>
    <row r="77" spans="1:14">
      <c r="A77" s="97" t="str">
        <f t="shared" si="32"/>
        <v/>
      </c>
      <c r="B77" s="98" t="str">
        <f t="shared" si="31"/>
        <v/>
      </c>
      <c r="C77" s="99"/>
      <c r="D77" s="100"/>
      <c r="E77" s="100"/>
      <c r="F77" s="57"/>
      <c r="G77" s="58">
        <f t="shared" si="33"/>
        <v>0</v>
      </c>
      <c r="H77" s="58">
        <f>IF(E77="",0,IFERROR(VLOOKUP(E77,档案费管理台账!$D$4:$H$1000,5,0),0))</f>
        <v>0</v>
      </c>
      <c r="I77" s="57"/>
      <c r="J77" s="57"/>
      <c r="K77" s="57"/>
      <c r="L77" s="57"/>
      <c r="M77" s="58" t="str">
        <f t="shared" si="34"/>
        <v/>
      </c>
      <c r="N77" s="102"/>
    </row>
    <row r="78" spans="1:14">
      <c r="A78" s="97" t="str">
        <f t="shared" si="32"/>
        <v/>
      </c>
      <c r="B78" s="98" t="str">
        <f t="shared" si="31"/>
        <v/>
      </c>
      <c r="C78" s="99"/>
      <c r="D78" s="100"/>
      <c r="E78" s="100"/>
      <c r="F78" s="57"/>
      <c r="G78" s="58">
        <f t="shared" si="33"/>
        <v>0</v>
      </c>
      <c r="H78" s="58">
        <f>IF(E78="",0,IFERROR(VLOOKUP(E78,档案费管理台账!$D$4:$H$1000,5,0),0))</f>
        <v>0</v>
      </c>
      <c r="I78" s="57"/>
      <c r="J78" s="57"/>
      <c r="K78" s="57"/>
      <c r="L78" s="57"/>
      <c r="M78" s="58" t="str">
        <f t="shared" si="34"/>
        <v/>
      </c>
      <c r="N78" s="102"/>
    </row>
    <row r="79" spans="1:14">
      <c r="A79" s="97" t="str">
        <f t="shared" si="32"/>
        <v/>
      </c>
      <c r="B79" s="98" t="str">
        <f t="shared" si="31"/>
        <v/>
      </c>
      <c r="C79" s="99"/>
      <c r="D79" s="100"/>
      <c r="E79" s="100"/>
      <c r="F79" s="57"/>
      <c r="G79" s="58">
        <f t="shared" si="33"/>
        <v>0</v>
      </c>
      <c r="H79" s="58">
        <f>IF(E79="",0,IFERROR(VLOOKUP(E79,档案费管理台账!$D$4:$H$1000,5,0),0))</f>
        <v>0</v>
      </c>
      <c r="I79" s="57"/>
      <c r="J79" s="57"/>
      <c r="K79" s="57"/>
      <c r="L79" s="57"/>
      <c r="M79" s="58" t="str">
        <f t="shared" si="34"/>
        <v/>
      </c>
      <c r="N79" s="102"/>
    </row>
    <row r="80" spans="1:14">
      <c r="A80" s="97" t="str">
        <f t="shared" si="32"/>
        <v/>
      </c>
      <c r="B80" s="98" t="str">
        <f t="shared" si="31"/>
        <v/>
      </c>
      <c r="C80" s="99"/>
      <c r="D80" s="100"/>
      <c r="E80" s="100"/>
      <c r="F80" s="57"/>
      <c r="G80" s="58">
        <f t="shared" si="33"/>
        <v>0</v>
      </c>
      <c r="H80" s="58">
        <f>IF(E80="",0,IFERROR(VLOOKUP(E80,档案费管理台账!$D$4:$H$1000,5,0),0))</f>
        <v>0</v>
      </c>
      <c r="I80" s="57"/>
      <c r="J80" s="57"/>
      <c r="K80" s="57"/>
      <c r="L80" s="57"/>
      <c r="M80" s="58" t="str">
        <f t="shared" si="34"/>
        <v/>
      </c>
      <c r="N80" s="102"/>
    </row>
    <row r="81" spans="1:14">
      <c r="A81" s="97" t="str">
        <f t="shared" si="32"/>
        <v/>
      </c>
      <c r="B81" s="98" t="str">
        <f t="shared" si="31"/>
        <v/>
      </c>
      <c r="C81" s="99"/>
      <c r="D81" s="100"/>
      <c r="E81" s="100"/>
      <c r="F81" s="57"/>
      <c r="G81" s="58">
        <f t="shared" si="33"/>
        <v>0</v>
      </c>
      <c r="H81" s="58">
        <f>IF(E81="",0,IFERROR(VLOOKUP(E81,档案费管理台账!$D$4:$H$1000,5,0),0))</f>
        <v>0</v>
      </c>
      <c r="I81" s="57"/>
      <c r="J81" s="57"/>
      <c r="K81" s="57"/>
      <c r="L81" s="57"/>
      <c r="M81" s="58" t="str">
        <f t="shared" si="34"/>
        <v/>
      </c>
      <c r="N81" s="102"/>
    </row>
    <row r="82" spans="1:14">
      <c r="A82" s="97" t="str">
        <f t="shared" si="32"/>
        <v/>
      </c>
      <c r="B82" s="98" t="str">
        <f t="shared" si="31"/>
        <v/>
      </c>
      <c r="C82" s="99"/>
      <c r="D82" s="100"/>
      <c r="E82" s="100"/>
      <c r="F82" s="57"/>
      <c r="G82" s="58">
        <f t="shared" si="33"/>
        <v>0</v>
      </c>
      <c r="H82" s="58">
        <f>IF(E82="",0,IFERROR(VLOOKUP(E82,档案费管理台账!$D$4:$H$1000,5,0),0))</f>
        <v>0</v>
      </c>
      <c r="I82" s="57"/>
      <c r="J82" s="57"/>
      <c r="K82" s="57"/>
      <c r="L82" s="57"/>
      <c r="M82" s="58" t="str">
        <f t="shared" si="34"/>
        <v/>
      </c>
      <c r="N82" s="102"/>
    </row>
    <row r="83" spans="1:14">
      <c r="A83" s="97" t="str">
        <f t="shared" si="32"/>
        <v/>
      </c>
      <c r="B83" s="98" t="str">
        <f t="shared" si="31"/>
        <v/>
      </c>
      <c r="C83" s="99"/>
      <c r="D83" s="100"/>
      <c r="E83" s="100"/>
      <c r="F83" s="57"/>
      <c r="G83" s="58">
        <f t="shared" si="33"/>
        <v>0</v>
      </c>
      <c r="H83" s="58">
        <f>IF(E83="",0,IFERROR(VLOOKUP(E83,档案费管理台账!$D$4:$H$1000,5,0),0))</f>
        <v>0</v>
      </c>
      <c r="I83" s="57"/>
      <c r="J83" s="57"/>
      <c r="K83" s="57"/>
      <c r="L83" s="57"/>
      <c r="M83" s="58" t="str">
        <f t="shared" si="34"/>
        <v/>
      </c>
      <c r="N83" s="102"/>
    </row>
    <row r="84" spans="1:14">
      <c r="A84" s="97" t="str">
        <f t="shared" si="32"/>
        <v/>
      </c>
      <c r="B84" s="98" t="str">
        <f t="shared" si="31"/>
        <v/>
      </c>
      <c r="C84" s="99"/>
      <c r="D84" s="100"/>
      <c r="E84" s="100"/>
      <c r="F84" s="57"/>
      <c r="G84" s="58">
        <f t="shared" si="33"/>
        <v>0</v>
      </c>
      <c r="H84" s="58">
        <f>IF(E84="",0,IFERROR(VLOOKUP(E84,档案费管理台账!$D$4:$H$1000,5,0),0))</f>
        <v>0</v>
      </c>
      <c r="I84" s="57"/>
      <c r="J84" s="57"/>
      <c r="K84" s="57"/>
      <c r="L84" s="57"/>
      <c r="M84" s="58" t="str">
        <f t="shared" si="34"/>
        <v/>
      </c>
      <c r="N84" s="102"/>
    </row>
    <row r="85" spans="1:14">
      <c r="A85" s="97" t="str">
        <f t="shared" si="32"/>
        <v/>
      </c>
      <c r="B85" s="98" t="str">
        <f t="shared" si="31"/>
        <v/>
      </c>
      <c r="C85" s="99"/>
      <c r="D85" s="100"/>
      <c r="E85" s="100"/>
      <c r="F85" s="57"/>
      <c r="G85" s="58">
        <f t="shared" si="33"/>
        <v>0</v>
      </c>
      <c r="H85" s="58">
        <f>IF(E85="",0,IFERROR(VLOOKUP(E85,档案费管理台账!$D$4:$H$1000,5,0),0))</f>
        <v>0</v>
      </c>
      <c r="I85" s="57"/>
      <c r="J85" s="57"/>
      <c r="K85" s="57"/>
      <c r="L85" s="57"/>
      <c r="M85" s="58" t="str">
        <f t="shared" si="34"/>
        <v/>
      </c>
      <c r="N85" s="102"/>
    </row>
    <row r="86" spans="1:14">
      <c r="A86" s="97" t="str">
        <f t="shared" si="32"/>
        <v/>
      </c>
      <c r="B86" s="98" t="str">
        <f t="shared" si="31"/>
        <v/>
      </c>
      <c r="C86" s="99"/>
      <c r="D86" s="100"/>
      <c r="E86" s="100"/>
      <c r="F86" s="57"/>
      <c r="G86" s="58">
        <f t="shared" si="33"/>
        <v>0</v>
      </c>
      <c r="H86" s="58">
        <f>IF(E86="",0,IFERROR(VLOOKUP(E86,档案费管理台账!$D$4:$H$1000,5,0),0))</f>
        <v>0</v>
      </c>
      <c r="I86" s="57"/>
      <c r="J86" s="57"/>
      <c r="K86" s="57"/>
      <c r="L86" s="57"/>
      <c r="M86" s="58" t="str">
        <f t="shared" si="34"/>
        <v/>
      </c>
      <c r="N86" s="102"/>
    </row>
    <row r="87" spans="1:14">
      <c r="A87" s="97" t="str">
        <f t="shared" si="32"/>
        <v/>
      </c>
      <c r="B87" s="98" t="str">
        <f t="shared" si="31"/>
        <v/>
      </c>
      <c r="C87" s="99"/>
      <c r="D87" s="100"/>
      <c r="E87" s="100"/>
      <c r="F87" s="57"/>
      <c r="G87" s="58">
        <f t="shared" si="33"/>
        <v>0</v>
      </c>
      <c r="H87" s="58">
        <f>IF(E87="",0,IFERROR(VLOOKUP(E87,档案费管理台账!$D$4:$H$1000,5,0),0))</f>
        <v>0</v>
      </c>
      <c r="I87" s="57"/>
      <c r="J87" s="57"/>
      <c r="K87" s="57"/>
      <c r="L87" s="57"/>
      <c r="M87" s="58" t="str">
        <f t="shared" si="34"/>
        <v/>
      </c>
      <c r="N87" s="102"/>
    </row>
    <row r="88" spans="1:14">
      <c r="A88" s="97" t="str">
        <f t="shared" si="32"/>
        <v/>
      </c>
      <c r="B88" s="98" t="str">
        <f t="shared" si="31"/>
        <v/>
      </c>
      <c r="C88" s="99"/>
      <c r="D88" s="100"/>
      <c r="E88" s="100"/>
      <c r="F88" s="57"/>
      <c r="G88" s="58">
        <f t="shared" si="33"/>
        <v>0</v>
      </c>
      <c r="H88" s="58">
        <f>IF(E88="",0,IFERROR(VLOOKUP(E88,档案费管理台账!$D$4:$H$1000,5,0),0))</f>
        <v>0</v>
      </c>
      <c r="I88" s="57"/>
      <c r="J88" s="57"/>
      <c r="K88" s="57"/>
      <c r="L88" s="57"/>
      <c r="M88" s="58" t="str">
        <f t="shared" si="34"/>
        <v/>
      </c>
      <c r="N88" s="102"/>
    </row>
    <row r="89" spans="1:14">
      <c r="A89" s="97" t="str">
        <f t="shared" si="32"/>
        <v/>
      </c>
      <c r="B89" s="98" t="str">
        <f t="shared" si="31"/>
        <v/>
      </c>
      <c r="C89" s="99"/>
      <c r="D89" s="100"/>
      <c r="E89" s="100"/>
      <c r="F89" s="57"/>
      <c r="G89" s="58">
        <f t="shared" si="33"/>
        <v>0</v>
      </c>
      <c r="H89" s="58">
        <f>IF(E89="",0,IFERROR(VLOOKUP(E89,档案费管理台账!$D$4:$H$1000,5,0),0))</f>
        <v>0</v>
      </c>
      <c r="I89" s="57"/>
      <c r="J89" s="57"/>
      <c r="K89" s="57"/>
      <c r="L89" s="57"/>
      <c r="M89" s="58" t="str">
        <f t="shared" si="34"/>
        <v/>
      </c>
      <c r="N89" s="102"/>
    </row>
    <row r="90" spans="1:14">
      <c r="A90" s="97" t="str">
        <f t="shared" si="32"/>
        <v/>
      </c>
      <c r="B90" s="98" t="str">
        <f t="shared" si="31"/>
        <v/>
      </c>
      <c r="C90" s="99"/>
      <c r="D90" s="100"/>
      <c r="E90" s="100"/>
      <c r="F90" s="57"/>
      <c r="G90" s="58">
        <f t="shared" si="33"/>
        <v>0</v>
      </c>
      <c r="H90" s="58">
        <f>IF(E90="",0,IFERROR(VLOOKUP(E90,档案费管理台账!$D$4:$H$1000,5,0),0))</f>
        <v>0</v>
      </c>
      <c r="I90" s="57"/>
      <c r="J90" s="57"/>
      <c r="K90" s="57"/>
      <c r="L90" s="57"/>
      <c r="M90" s="58" t="str">
        <f t="shared" si="34"/>
        <v/>
      </c>
      <c r="N90" s="102"/>
    </row>
    <row r="91" spans="1:14">
      <c r="A91" s="97" t="str">
        <f t="shared" si="32"/>
        <v/>
      </c>
      <c r="B91" s="98" t="str">
        <f t="shared" si="31"/>
        <v/>
      </c>
      <c r="C91" s="99"/>
      <c r="D91" s="100"/>
      <c r="E91" s="100"/>
      <c r="F91" s="57"/>
      <c r="G91" s="58">
        <f t="shared" si="33"/>
        <v>0</v>
      </c>
      <c r="H91" s="58">
        <f>IF(E91="",0,IFERROR(VLOOKUP(E91,档案费管理台账!$D$4:$H$1000,5,0),0))</f>
        <v>0</v>
      </c>
      <c r="I91" s="57"/>
      <c r="J91" s="57"/>
      <c r="K91" s="57"/>
      <c r="L91" s="57"/>
      <c r="M91" s="58" t="str">
        <f t="shared" si="34"/>
        <v/>
      </c>
      <c r="N91" s="102"/>
    </row>
    <row r="92" spans="1:14">
      <c r="A92" s="97" t="str">
        <f t="shared" si="32"/>
        <v/>
      </c>
      <c r="B92" s="98" t="str">
        <f t="shared" si="31"/>
        <v/>
      </c>
      <c r="C92" s="99"/>
      <c r="D92" s="100"/>
      <c r="E92" s="100"/>
      <c r="F92" s="57"/>
      <c r="G92" s="58">
        <f t="shared" si="33"/>
        <v>0</v>
      </c>
      <c r="H92" s="58">
        <f>IF(E92="",0,IFERROR(VLOOKUP(E92,档案费管理台账!$D$4:$H$1000,5,0),0))</f>
        <v>0</v>
      </c>
      <c r="I92" s="57"/>
      <c r="J92" s="57"/>
      <c r="K92" s="57"/>
      <c r="L92" s="57"/>
      <c r="M92" s="58" t="str">
        <f t="shared" si="34"/>
        <v/>
      </c>
      <c r="N92" s="102"/>
    </row>
    <row r="93" spans="1:14">
      <c r="A93" s="97" t="str">
        <f t="shared" si="32"/>
        <v/>
      </c>
      <c r="B93" s="98" t="str">
        <f t="shared" si="31"/>
        <v/>
      </c>
      <c r="C93" s="99"/>
      <c r="D93" s="100"/>
      <c r="E93" s="100"/>
      <c r="F93" s="57"/>
      <c r="G93" s="58">
        <f t="shared" si="33"/>
        <v>0</v>
      </c>
      <c r="H93" s="58">
        <f>IF(E93="",0,IFERROR(VLOOKUP(E93,档案费管理台账!$D$4:$H$1000,5,0),0))</f>
        <v>0</v>
      </c>
      <c r="I93" s="57"/>
      <c r="J93" s="57"/>
      <c r="K93" s="57"/>
      <c r="L93" s="57"/>
      <c r="M93" s="58" t="str">
        <f t="shared" si="34"/>
        <v/>
      </c>
      <c r="N93" s="102"/>
    </row>
    <row r="94" spans="1:14">
      <c r="A94" s="97" t="str">
        <f t="shared" si="32"/>
        <v/>
      </c>
      <c r="B94" s="98" t="str">
        <f t="shared" si="31"/>
        <v/>
      </c>
      <c r="C94" s="99"/>
      <c r="D94" s="100"/>
      <c r="E94" s="100"/>
      <c r="F94" s="57"/>
      <c r="G94" s="58">
        <f t="shared" si="33"/>
        <v>0</v>
      </c>
      <c r="H94" s="58">
        <f>IF(E94="",0,IFERROR(VLOOKUP(E94,档案费管理台账!$D$4:$H$1000,5,0),0))</f>
        <v>0</v>
      </c>
      <c r="I94" s="57"/>
      <c r="J94" s="57"/>
      <c r="K94" s="57"/>
      <c r="L94" s="57"/>
      <c r="M94" s="58" t="str">
        <f t="shared" si="34"/>
        <v/>
      </c>
      <c r="N94" s="102"/>
    </row>
    <row r="95" spans="1:14">
      <c r="A95" s="97" t="str">
        <f t="shared" si="32"/>
        <v/>
      </c>
      <c r="B95" s="98" t="str">
        <f t="shared" si="31"/>
        <v/>
      </c>
      <c r="C95" s="99"/>
      <c r="D95" s="100"/>
      <c r="E95" s="100"/>
      <c r="F95" s="57"/>
      <c r="G95" s="58">
        <f t="shared" si="33"/>
        <v>0</v>
      </c>
      <c r="H95" s="58">
        <f>IF(E95="",0,IFERROR(VLOOKUP(E95,档案费管理台账!$D$4:$H$1000,5,0),0))</f>
        <v>0</v>
      </c>
      <c r="I95" s="57"/>
      <c r="J95" s="57"/>
      <c r="K95" s="57"/>
      <c r="L95" s="57"/>
      <c r="M95" s="58" t="str">
        <f t="shared" si="34"/>
        <v/>
      </c>
      <c r="N95" s="102"/>
    </row>
    <row r="96" spans="1:14">
      <c r="A96" s="97" t="str">
        <f t="shared" si="32"/>
        <v/>
      </c>
      <c r="B96" s="98" t="str">
        <f t="shared" si="31"/>
        <v/>
      </c>
      <c r="C96" s="99"/>
      <c r="D96" s="100"/>
      <c r="E96" s="100"/>
      <c r="F96" s="57"/>
      <c r="G96" s="58">
        <f t="shared" si="33"/>
        <v>0</v>
      </c>
      <c r="H96" s="58">
        <f>IF(E96="",0,IFERROR(VLOOKUP(E96,档案费管理台账!$D$4:$H$1000,5,0),0))</f>
        <v>0</v>
      </c>
      <c r="I96" s="57"/>
      <c r="J96" s="57"/>
      <c r="K96" s="57"/>
      <c r="L96" s="57"/>
      <c r="M96" s="58" t="str">
        <f t="shared" si="34"/>
        <v/>
      </c>
      <c r="N96" s="102"/>
    </row>
    <row r="97" spans="1:14">
      <c r="A97" s="97" t="str">
        <f t="shared" si="32"/>
        <v/>
      </c>
      <c r="B97" s="98" t="str">
        <f t="shared" si="31"/>
        <v/>
      </c>
      <c r="C97" s="99"/>
      <c r="D97" s="100"/>
      <c r="E97" s="100"/>
      <c r="F97" s="57"/>
      <c r="G97" s="58">
        <f t="shared" si="33"/>
        <v>0</v>
      </c>
      <c r="H97" s="58">
        <f>IF(E97="",0,IFERROR(VLOOKUP(E97,档案费管理台账!$D$4:$H$1000,5,0),0))</f>
        <v>0</v>
      </c>
      <c r="I97" s="57"/>
      <c r="J97" s="57"/>
      <c r="K97" s="57"/>
      <c r="L97" s="57"/>
      <c r="M97" s="58" t="str">
        <f t="shared" si="34"/>
        <v/>
      </c>
      <c r="N97" s="102"/>
    </row>
    <row r="98" spans="1:14">
      <c r="A98" s="97" t="str">
        <f t="shared" si="32"/>
        <v/>
      </c>
      <c r="B98" s="98" t="str">
        <f t="shared" si="31"/>
        <v/>
      </c>
      <c r="C98" s="99"/>
      <c r="D98" s="100"/>
      <c r="E98" s="100"/>
      <c r="F98" s="57"/>
      <c r="G98" s="58">
        <f t="shared" si="33"/>
        <v>0</v>
      </c>
      <c r="H98" s="58">
        <f>IF(E98="",0,IFERROR(VLOOKUP(E98,档案费管理台账!$D$4:$H$1000,5,0),0))</f>
        <v>0</v>
      </c>
      <c r="I98" s="57"/>
      <c r="J98" s="57"/>
      <c r="K98" s="57"/>
      <c r="L98" s="57"/>
      <c r="M98" s="58" t="str">
        <f t="shared" si="34"/>
        <v/>
      </c>
      <c r="N98" s="102"/>
    </row>
    <row r="99" spans="1:14">
      <c r="A99" s="97" t="str">
        <f t="shared" si="32"/>
        <v/>
      </c>
      <c r="B99" s="98" t="str">
        <f t="shared" si="31"/>
        <v/>
      </c>
      <c r="C99" s="99"/>
      <c r="D99" s="100"/>
      <c r="E99" s="100"/>
      <c r="F99" s="57"/>
      <c r="G99" s="58">
        <f t="shared" si="33"/>
        <v>0</v>
      </c>
      <c r="H99" s="58">
        <f>IF(E99="",0,IFERROR(VLOOKUP(E99,档案费管理台账!$D$4:$H$1000,5,0),0))</f>
        <v>0</v>
      </c>
      <c r="I99" s="57"/>
      <c r="J99" s="57"/>
      <c r="K99" s="57"/>
      <c r="L99" s="57"/>
      <c r="M99" s="58" t="str">
        <f t="shared" si="34"/>
        <v/>
      </c>
      <c r="N99" s="102"/>
    </row>
    <row r="100" spans="1:14">
      <c r="A100" s="97" t="str">
        <f t="shared" si="32"/>
        <v/>
      </c>
      <c r="B100" s="98" t="str">
        <f t="shared" si="31"/>
        <v/>
      </c>
      <c r="C100" s="99"/>
      <c r="D100" s="100"/>
      <c r="E100" s="100"/>
      <c r="F100" s="57"/>
      <c r="G100" s="58">
        <f t="shared" si="33"/>
        <v>0</v>
      </c>
      <c r="H100" s="58">
        <f>IF(E100="",0,IFERROR(VLOOKUP(E100,档案费管理台账!$D$4:$H$1000,5,0),0))</f>
        <v>0</v>
      </c>
      <c r="I100" s="57"/>
      <c r="J100" s="57"/>
      <c r="K100" s="57"/>
      <c r="L100" s="57"/>
      <c r="M100" s="58" t="str">
        <f t="shared" si="34"/>
        <v/>
      </c>
      <c r="N100" s="102"/>
    </row>
    <row r="101" spans="1:14">
      <c r="A101" s="97" t="str">
        <f t="shared" si="32"/>
        <v/>
      </c>
      <c r="B101" s="98" t="str">
        <f t="shared" si="31"/>
        <v/>
      </c>
      <c r="C101" s="99"/>
      <c r="D101" s="100"/>
      <c r="E101" s="100"/>
      <c r="F101" s="57"/>
      <c r="G101" s="58">
        <f t="shared" si="33"/>
        <v>0</v>
      </c>
      <c r="H101" s="58">
        <f>IF(E101="",0,IFERROR(VLOOKUP(E101,档案费管理台账!$D$4:$H$1000,5,0),0))</f>
        <v>0</v>
      </c>
      <c r="I101" s="57"/>
      <c r="J101" s="57"/>
      <c r="K101" s="57"/>
      <c r="L101" s="57"/>
      <c r="M101" s="58" t="str">
        <f t="shared" si="34"/>
        <v/>
      </c>
      <c r="N101" s="102"/>
    </row>
    <row r="102" spans="1:14">
      <c r="A102" s="97" t="str">
        <f t="shared" si="32"/>
        <v/>
      </c>
      <c r="B102" s="98" t="str">
        <f t="shared" si="31"/>
        <v/>
      </c>
      <c r="C102" s="99"/>
      <c r="D102" s="100"/>
      <c r="E102" s="100"/>
      <c r="F102" s="57"/>
      <c r="G102" s="58">
        <f t="shared" si="33"/>
        <v>0</v>
      </c>
      <c r="H102" s="58">
        <f>IF(E102="",0,IFERROR(VLOOKUP(E102,档案费管理台账!$D$4:$H$1000,5,0),0))</f>
        <v>0</v>
      </c>
      <c r="I102" s="57"/>
      <c r="J102" s="57"/>
      <c r="K102" s="57"/>
      <c r="L102" s="57"/>
      <c r="M102" s="58" t="str">
        <f t="shared" si="34"/>
        <v/>
      </c>
      <c r="N102" s="102"/>
    </row>
    <row r="103" spans="1:14">
      <c r="A103" s="97" t="str">
        <f t="shared" si="32"/>
        <v/>
      </c>
      <c r="B103" s="98" t="str">
        <f t="shared" si="31"/>
        <v/>
      </c>
      <c r="C103" s="99"/>
      <c r="D103" s="100"/>
      <c r="E103" s="100"/>
      <c r="F103" s="57"/>
      <c r="G103" s="58">
        <f t="shared" si="33"/>
        <v>0</v>
      </c>
      <c r="H103" s="58">
        <f>IF(E103="",0,IFERROR(VLOOKUP(E103,档案费管理台账!$D$4:$H$1000,5,0),0))</f>
        <v>0</v>
      </c>
      <c r="I103" s="57"/>
      <c r="J103" s="57"/>
      <c r="K103" s="57"/>
      <c r="L103" s="57"/>
      <c r="M103" s="58" t="str">
        <f t="shared" si="34"/>
        <v/>
      </c>
      <c r="N103" s="102"/>
    </row>
    <row r="104" spans="1:14">
      <c r="A104" s="97" t="str">
        <f t="shared" si="32"/>
        <v/>
      </c>
      <c r="B104" s="98" t="str">
        <f t="shared" si="31"/>
        <v/>
      </c>
      <c r="C104" s="99"/>
      <c r="D104" s="100"/>
      <c r="E104" s="100"/>
      <c r="F104" s="57"/>
      <c r="G104" s="58">
        <f t="shared" si="33"/>
        <v>0</v>
      </c>
      <c r="H104" s="58">
        <f>IF(E104="",0,IFERROR(VLOOKUP(E104,档案费管理台账!$D$4:$H$1000,5,0),0))</f>
        <v>0</v>
      </c>
      <c r="I104" s="57"/>
      <c r="J104" s="57"/>
      <c r="K104" s="57"/>
      <c r="L104" s="57"/>
      <c r="M104" s="58" t="str">
        <f t="shared" si="34"/>
        <v/>
      </c>
      <c r="N104" s="102"/>
    </row>
    <row r="105" spans="1:14">
      <c r="A105" s="97" t="str">
        <f t="shared" si="32"/>
        <v/>
      </c>
      <c r="B105" s="98" t="str">
        <f t="shared" si="31"/>
        <v/>
      </c>
      <c r="C105" s="99"/>
      <c r="D105" s="100"/>
      <c r="E105" s="100"/>
      <c r="F105" s="57"/>
      <c r="G105" s="58">
        <f t="shared" si="33"/>
        <v>0</v>
      </c>
      <c r="H105" s="58">
        <f>IF(E105="",0,IFERROR(VLOOKUP(E105,档案费管理台账!$D$4:$H$1000,5,0),0))</f>
        <v>0</v>
      </c>
      <c r="I105" s="57"/>
      <c r="J105" s="57"/>
      <c r="K105" s="57"/>
      <c r="L105" s="57"/>
      <c r="M105" s="58" t="str">
        <f t="shared" si="34"/>
        <v/>
      </c>
      <c r="N105" s="102"/>
    </row>
    <row r="106" spans="1:14">
      <c r="A106" s="97" t="str">
        <f t="shared" si="32"/>
        <v/>
      </c>
      <c r="B106" s="98" t="str">
        <f t="shared" si="31"/>
        <v/>
      </c>
      <c r="C106" s="99"/>
      <c r="D106" s="100"/>
      <c r="E106" s="100"/>
      <c r="F106" s="57"/>
      <c r="G106" s="58">
        <f t="shared" si="33"/>
        <v>0</v>
      </c>
      <c r="H106" s="58">
        <f>IF(E106="",0,IFERROR(VLOOKUP(E106,档案费管理台账!$D$4:$H$1000,5,0),0))</f>
        <v>0</v>
      </c>
      <c r="I106" s="57"/>
      <c r="J106" s="57"/>
      <c r="K106" s="57"/>
      <c r="L106" s="57"/>
      <c r="M106" s="58" t="str">
        <f t="shared" si="34"/>
        <v/>
      </c>
      <c r="N106" s="102"/>
    </row>
    <row r="107" spans="1:14">
      <c r="A107" s="97" t="str">
        <f t="shared" si="32"/>
        <v/>
      </c>
      <c r="B107" s="98" t="str">
        <f t="shared" si="31"/>
        <v/>
      </c>
      <c r="C107" s="99"/>
      <c r="D107" s="100"/>
      <c r="E107" s="100"/>
      <c r="F107" s="57"/>
      <c r="G107" s="58">
        <f t="shared" si="33"/>
        <v>0</v>
      </c>
      <c r="H107" s="58">
        <f>IF(E107="",0,IFERROR(VLOOKUP(E107,档案费管理台账!$D$4:$H$1000,5,0),0))</f>
        <v>0</v>
      </c>
      <c r="I107" s="57"/>
      <c r="J107" s="57"/>
      <c r="K107" s="57"/>
      <c r="L107" s="57"/>
      <c r="M107" s="58" t="str">
        <f t="shared" si="34"/>
        <v/>
      </c>
      <c r="N107" s="102"/>
    </row>
    <row r="108" spans="1:14">
      <c r="A108" s="97" t="str">
        <f t="shared" ref="A108:A171" si="35">IF(D108="","",ROW()-42)</f>
        <v/>
      </c>
      <c r="B108" s="98" t="str">
        <f t="shared" ref="B108:B171" si="36">IF(C108="","",MONTH(C108)&amp;"月")</f>
        <v/>
      </c>
      <c r="C108" s="99"/>
      <c r="D108" s="100"/>
      <c r="E108" s="100"/>
      <c r="F108" s="57"/>
      <c r="G108" s="58">
        <f t="shared" si="33"/>
        <v>0</v>
      </c>
      <c r="H108" s="58">
        <f>IF(E108="",0,IFERROR(VLOOKUP(E108,档案费管理台账!$D$4:$H$1000,5,0),0))</f>
        <v>0</v>
      </c>
      <c r="I108" s="57"/>
      <c r="J108" s="57"/>
      <c r="K108" s="57"/>
      <c r="L108" s="57"/>
      <c r="M108" s="58" t="str">
        <f t="shared" si="34"/>
        <v/>
      </c>
      <c r="N108" s="102"/>
    </row>
    <row r="109" spans="1:14">
      <c r="A109" s="97" t="str">
        <f t="shared" si="35"/>
        <v/>
      </c>
      <c r="B109" s="98" t="str">
        <f t="shared" si="36"/>
        <v/>
      </c>
      <c r="C109" s="99"/>
      <c r="D109" s="100"/>
      <c r="E109" s="100"/>
      <c r="F109" s="57"/>
      <c r="G109" s="58">
        <f t="shared" ref="G109:G172" si="37">IF(F109="",0,F109*$K$41)</f>
        <v>0</v>
      </c>
      <c r="H109" s="58">
        <f>IF(E109="",0,IFERROR(VLOOKUP(E109,档案费管理台账!$D$4:$H$1000,5,0),0))</f>
        <v>0</v>
      </c>
      <c r="I109" s="57"/>
      <c r="J109" s="57"/>
      <c r="K109" s="57"/>
      <c r="L109" s="57"/>
      <c r="M109" s="58" t="str">
        <f t="shared" ref="M109:M172" si="38">IF(C109="","",ROUND(M108+G109-I109-J109-K109-L109-H109,2))</f>
        <v/>
      </c>
      <c r="N109" s="102"/>
    </row>
    <row r="110" spans="1:14">
      <c r="A110" s="97" t="str">
        <f t="shared" si="35"/>
        <v/>
      </c>
      <c r="B110" s="98" t="str">
        <f t="shared" si="36"/>
        <v/>
      </c>
      <c r="C110" s="99"/>
      <c r="D110" s="100"/>
      <c r="E110" s="100"/>
      <c r="F110" s="57"/>
      <c r="G110" s="58">
        <f t="shared" si="37"/>
        <v>0</v>
      </c>
      <c r="H110" s="58">
        <f>IF(E110="",0,IFERROR(VLOOKUP(E110,档案费管理台账!$D$4:$H$1000,5,0),0))</f>
        <v>0</v>
      </c>
      <c r="I110" s="57"/>
      <c r="J110" s="57"/>
      <c r="K110" s="57"/>
      <c r="L110" s="57"/>
      <c r="M110" s="58" t="str">
        <f t="shared" si="38"/>
        <v/>
      </c>
      <c r="N110" s="102"/>
    </row>
    <row r="111" spans="1:14">
      <c r="A111" s="97" t="str">
        <f t="shared" si="35"/>
        <v/>
      </c>
      <c r="B111" s="98" t="str">
        <f t="shared" si="36"/>
        <v/>
      </c>
      <c r="C111" s="99"/>
      <c r="D111" s="100"/>
      <c r="E111" s="100"/>
      <c r="F111" s="57"/>
      <c r="G111" s="58">
        <f t="shared" si="37"/>
        <v>0</v>
      </c>
      <c r="H111" s="58">
        <f>IF(E111="",0,IFERROR(VLOOKUP(E111,档案费管理台账!$D$4:$H$1000,5,0),0))</f>
        <v>0</v>
      </c>
      <c r="I111" s="57"/>
      <c r="J111" s="57"/>
      <c r="K111" s="57"/>
      <c r="L111" s="57"/>
      <c r="M111" s="58" t="str">
        <f t="shared" si="38"/>
        <v/>
      </c>
      <c r="N111" s="102"/>
    </row>
    <row r="112" spans="1:14">
      <c r="A112" s="97" t="str">
        <f t="shared" si="35"/>
        <v/>
      </c>
      <c r="B112" s="98" t="str">
        <f t="shared" si="36"/>
        <v/>
      </c>
      <c r="C112" s="99"/>
      <c r="D112" s="100"/>
      <c r="E112" s="100"/>
      <c r="F112" s="57"/>
      <c r="G112" s="58">
        <f t="shared" si="37"/>
        <v>0</v>
      </c>
      <c r="H112" s="58">
        <f>IF(E112="",0,IFERROR(VLOOKUP(E112,档案费管理台账!$D$4:$H$1000,5,0),0))</f>
        <v>0</v>
      </c>
      <c r="I112" s="57"/>
      <c r="J112" s="57"/>
      <c r="K112" s="57"/>
      <c r="L112" s="57"/>
      <c r="M112" s="58" t="str">
        <f t="shared" si="38"/>
        <v/>
      </c>
      <c r="N112" s="102"/>
    </row>
    <row r="113" spans="1:14">
      <c r="A113" s="97" t="str">
        <f t="shared" si="35"/>
        <v/>
      </c>
      <c r="B113" s="98" t="str">
        <f t="shared" si="36"/>
        <v/>
      </c>
      <c r="C113" s="99"/>
      <c r="D113" s="100"/>
      <c r="E113" s="100"/>
      <c r="F113" s="57"/>
      <c r="G113" s="58">
        <f t="shared" si="37"/>
        <v>0</v>
      </c>
      <c r="H113" s="58">
        <f>IF(E113="",0,IFERROR(VLOOKUP(E113,档案费管理台账!$D$4:$H$1000,5,0),0))</f>
        <v>0</v>
      </c>
      <c r="I113" s="57"/>
      <c r="J113" s="57"/>
      <c r="K113" s="57"/>
      <c r="L113" s="57"/>
      <c r="M113" s="58" t="str">
        <f t="shared" si="38"/>
        <v/>
      </c>
      <c r="N113" s="102"/>
    </row>
    <row r="114" spans="1:14">
      <c r="A114" s="97" t="str">
        <f t="shared" si="35"/>
        <v/>
      </c>
      <c r="B114" s="98" t="str">
        <f t="shared" si="36"/>
        <v/>
      </c>
      <c r="C114" s="99"/>
      <c r="D114" s="100"/>
      <c r="E114" s="100"/>
      <c r="F114" s="57"/>
      <c r="G114" s="58">
        <f t="shared" si="37"/>
        <v>0</v>
      </c>
      <c r="H114" s="58">
        <f>IF(E114="",0,IFERROR(VLOOKUP(E114,档案费管理台账!$D$4:$H$1000,5,0),0))</f>
        <v>0</v>
      </c>
      <c r="I114" s="57"/>
      <c r="J114" s="57"/>
      <c r="K114" s="57"/>
      <c r="L114" s="57"/>
      <c r="M114" s="58" t="str">
        <f t="shared" si="38"/>
        <v/>
      </c>
      <c r="N114" s="102"/>
    </row>
    <row r="115" spans="1:14">
      <c r="A115" s="97" t="str">
        <f t="shared" si="35"/>
        <v/>
      </c>
      <c r="B115" s="98" t="str">
        <f t="shared" si="36"/>
        <v/>
      </c>
      <c r="C115" s="99"/>
      <c r="D115" s="100"/>
      <c r="E115" s="100"/>
      <c r="F115" s="57"/>
      <c r="G115" s="58">
        <f t="shared" si="37"/>
        <v>0</v>
      </c>
      <c r="H115" s="58">
        <f>IF(E115="",0,IFERROR(VLOOKUP(E115,档案费管理台账!$D$4:$H$1000,5,0),0))</f>
        <v>0</v>
      </c>
      <c r="I115" s="57"/>
      <c r="J115" s="57"/>
      <c r="K115" s="57"/>
      <c r="L115" s="57"/>
      <c r="M115" s="58" t="str">
        <f t="shared" si="38"/>
        <v/>
      </c>
      <c r="N115" s="102"/>
    </row>
    <row r="116" spans="1:14">
      <c r="A116" s="97" t="str">
        <f t="shared" si="35"/>
        <v/>
      </c>
      <c r="B116" s="98" t="str">
        <f t="shared" si="36"/>
        <v/>
      </c>
      <c r="C116" s="99"/>
      <c r="D116" s="100"/>
      <c r="E116" s="100"/>
      <c r="F116" s="57"/>
      <c r="G116" s="58">
        <f t="shared" si="37"/>
        <v>0</v>
      </c>
      <c r="H116" s="58">
        <f>IF(E116="",0,IFERROR(VLOOKUP(E116,档案费管理台账!$D$4:$H$1000,5,0),0))</f>
        <v>0</v>
      </c>
      <c r="I116" s="57"/>
      <c r="J116" s="57"/>
      <c r="K116" s="57"/>
      <c r="L116" s="57"/>
      <c r="M116" s="58" t="str">
        <f t="shared" si="38"/>
        <v/>
      </c>
      <c r="N116" s="102"/>
    </row>
    <row r="117" spans="1:14">
      <c r="A117" s="97" t="str">
        <f t="shared" si="35"/>
        <v/>
      </c>
      <c r="B117" s="98" t="str">
        <f t="shared" si="36"/>
        <v/>
      </c>
      <c r="C117" s="99"/>
      <c r="D117" s="100"/>
      <c r="E117" s="100"/>
      <c r="F117" s="57"/>
      <c r="G117" s="58">
        <f t="shared" si="37"/>
        <v>0</v>
      </c>
      <c r="H117" s="58">
        <f>IF(E117="",0,IFERROR(VLOOKUP(E117,档案费管理台账!$D$4:$H$1000,5,0),0))</f>
        <v>0</v>
      </c>
      <c r="I117" s="57"/>
      <c r="J117" s="57"/>
      <c r="K117" s="57"/>
      <c r="L117" s="57"/>
      <c r="M117" s="58" t="str">
        <f t="shared" si="38"/>
        <v/>
      </c>
      <c r="N117" s="102"/>
    </row>
    <row r="118" spans="1:14">
      <c r="A118" s="97" t="str">
        <f t="shared" si="35"/>
        <v/>
      </c>
      <c r="B118" s="98" t="str">
        <f t="shared" si="36"/>
        <v/>
      </c>
      <c r="C118" s="99"/>
      <c r="D118" s="100"/>
      <c r="E118" s="100"/>
      <c r="F118" s="57"/>
      <c r="G118" s="58">
        <f t="shared" si="37"/>
        <v>0</v>
      </c>
      <c r="H118" s="58">
        <f>IF(E118="",0,IFERROR(VLOOKUP(E118,档案费管理台账!$D$4:$H$1000,5,0),0))</f>
        <v>0</v>
      </c>
      <c r="I118" s="57"/>
      <c r="J118" s="57"/>
      <c r="K118" s="57"/>
      <c r="L118" s="57"/>
      <c r="M118" s="58" t="str">
        <f t="shared" si="38"/>
        <v/>
      </c>
      <c r="N118" s="102"/>
    </row>
    <row r="119" spans="1:14">
      <c r="A119" s="97" t="str">
        <f t="shared" si="35"/>
        <v/>
      </c>
      <c r="B119" s="98" t="str">
        <f t="shared" si="36"/>
        <v/>
      </c>
      <c r="C119" s="99"/>
      <c r="D119" s="100"/>
      <c r="E119" s="100"/>
      <c r="F119" s="57"/>
      <c r="G119" s="58">
        <f t="shared" si="37"/>
        <v>0</v>
      </c>
      <c r="H119" s="58">
        <f>IF(E119="",0,IFERROR(VLOOKUP(E119,档案费管理台账!$D$4:$H$1000,5,0),0))</f>
        <v>0</v>
      </c>
      <c r="I119" s="57"/>
      <c r="J119" s="57"/>
      <c r="K119" s="57"/>
      <c r="L119" s="57"/>
      <c r="M119" s="58" t="str">
        <f t="shared" si="38"/>
        <v/>
      </c>
      <c r="N119" s="102"/>
    </row>
    <row r="120" spans="1:14">
      <c r="A120" s="97" t="str">
        <f t="shared" si="35"/>
        <v/>
      </c>
      <c r="B120" s="98" t="str">
        <f t="shared" si="36"/>
        <v/>
      </c>
      <c r="C120" s="99"/>
      <c r="D120" s="100"/>
      <c r="E120" s="100"/>
      <c r="F120" s="57"/>
      <c r="G120" s="58">
        <f t="shared" si="37"/>
        <v>0</v>
      </c>
      <c r="H120" s="58">
        <f>IF(E120="",0,IFERROR(VLOOKUP(E120,档案费管理台账!$D$4:$H$1000,5,0),0))</f>
        <v>0</v>
      </c>
      <c r="I120" s="57"/>
      <c r="J120" s="57"/>
      <c r="K120" s="57"/>
      <c r="L120" s="57"/>
      <c r="M120" s="58" t="str">
        <f t="shared" si="38"/>
        <v/>
      </c>
      <c r="N120" s="102"/>
    </row>
    <row r="121" spans="1:14">
      <c r="A121" s="97" t="str">
        <f t="shared" si="35"/>
        <v/>
      </c>
      <c r="B121" s="98" t="str">
        <f t="shared" si="36"/>
        <v/>
      </c>
      <c r="C121" s="99"/>
      <c r="D121" s="100"/>
      <c r="E121" s="100"/>
      <c r="F121" s="57"/>
      <c r="G121" s="58">
        <f t="shared" si="37"/>
        <v>0</v>
      </c>
      <c r="H121" s="58">
        <f>IF(E121="",0,IFERROR(VLOOKUP(E121,档案费管理台账!$D$4:$H$1000,5,0),0))</f>
        <v>0</v>
      </c>
      <c r="I121" s="57"/>
      <c r="J121" s="57"/>
      <c r="K121" s="57"/>
      <c r="L121" s="57"/>
      <c r="M121" s="58" t="str">
        <f t="shared" si="38"/>
        <v/>
      </c>
      <c r="N121" s="102"/>
    </row>
    <row r="122" spans="1:14">
      <c r="A122" s="97" t="str">
        <f t="shared" si="35"/>
        <v/>
      </c>
      <c r="B122" s="98" t="str">
        <f t="shared" si="36"/>
        <v/>
      </c>
      <c r="C122" s="99"/>
      <c r="D122" s="100"/>
      <c r="E122" s="100"/>
      <c r="F122" s="57"/>
      <c r="G122" s="58">
        <f t="shared" si="37"/>
        <v>0</v>
      </c>
      <c r="H122" s="58">
        <f>IF(E122="",0,IFERROR(VLOOKUP(E122,档案费管理台账!$D$4:$H$1000,5,0),0))</f>
        <v>0</v>
      </c>
      <c r="I122" s="57"/>
      <c r="J122" s="57"/>
      <c r="K122" s="57"/>
      <c r="L122" s="57"/>
      <c r="M122" s="58" t="str">
        <f t="shared" si="38"/>
        <v/>
      </c>
      <c r="N122" s="102"/>
    </row>
    <row r="123" spans="1:14">
      <c r="A123" s="97" t="str">
        <f t="shared" si="35"/>
        <v/>
      </c>
      <c r="B123" s="98" t="str">
        <f t="shared" si="36"/>
        <v/>
      </c>
      <c r="C123" s="99"/>
      <c r="D123" s="100"/>
      <c r="E123" s="100"/>
      <c r="F123" s="57"/>
      <c r="G123" s="58">
        <f t="shared" si="37"/>
        <v>0</v>
      </c>
      <c r="H123" s="58">
        <f>IF(E123="",0,IFERROR(VLOOKUP(E123,档案费管理台账!$D$4:$H$1000,5,0),0))</f>
        <v>0</v>
      </c>
      <c r="I123" s="57"/>
      <c r="J123" s="57"/>
      <c r="K123" s="57"/>
      <c r="L123" s="57"/>
      <c r="M123" s="58" t="str">
        <f t="shared" si="38"/>
        <v/>
      </c>
      <c r="N123" s="102"/>
    </row>
    <row r="124" spans="1:14">
      <c r="A124" s="97" t="str">
        <f t="shared" si="35"/>
        <v/>
      </c>
      <c r="B124" s="98" t="str">
        <f t="shared" si="36"/>
        <v/>
      </c>
      <c r="C124" s="99"/>
      <c r="D124" s="100"/>
      <c r="E124" s="100"/>
      <c r="F124" s="57"/>
      <c r="G124" s="58">
        <f t="shared" si="37"/>
        <v>0</v>
      </c>
      <c r="H124" s="58">
        <f>IF(E124="",0,IFERROR(VLOOKUP(E124,档案费管理台账!$D$4:$H$1000,5,0),0))</f>
        <v>0</v>
      </c>
      <c r="I124" s="57"/>
      <c r="J124" s="57"/>
      <c r="K124" s="57"/>
      <c r="L124" s="57"/>
      <c r="M124" s="58" t="str">
        <f t="shared" si="38"/>
        <v/>
      </c>
      <c r="N124" s="102"/>
    </row>
    <row r="125" spans="1:14">
      <c r="A125" s="97" t="str">
        <f t="shared" si="35"/>
        <v/>
      </c>
      <c r="B125" s="98" t="str">
        <f t="shared" si="36"/>
        <v/>
      </c>
      <c r="C125" s="99"/>
      <c r="D125" s="100"/>
      <c r="E125" s="100"/>
      <c r="F125" s="57"/>
      <c r="G125" s="58">
        <f t="shared" si="37"/>
        <v>0</v>
      </c>
      <c r="H125" s="58">
        <f>IF(E125="",0,IFERROR(VLOOKUP(E125,档案费管理台账!$D$4:$H$1000,5,0),0))</f>
        <v>0</v>
      </c>
      <c r="I125" s="57"/>
      <c r="J125" s="57"/>
      <c r="K125" s="57"/>
      <c r="L125" s="57"/>
      <c r="M125" s="58" t="str">
        <f t="shared" si="38"/>
        <v/>
      </c>
      <c r="N125" s="102"/>
    </row>
    <row r="126" spans="1:14">
      <c r="A126" s="97" t="str">
        <f t="shared" si="35"/>
        <v/>
      </c>
      <c r="B126" s="98" t="str">
        <f t="shared" si="36"/>
        <v/>
      </c>
      <c r="C126" s="99"/>
      <c r="D126" s="100"/>
      <c r="E126" s="100"/>
      <c r="F126" s="57"/>
      <c r="G126" s="58">
        <f t="shared" si="37"/>
        <v>0</v>
      </c>
      <c r="H126" s="58">
        <f>IF(E126="",0,IFERROR(VLOOKUP(E126,档案费管理台账!$D$4:$H$1000,5,0),0))</f>
        <v>0</v>
      </c>
      <c r="I126" s="57"/>
      <c r="J126" s="57"/>
      <c r="K126" s="57"/>
      <c r="L126" s="57"/>
      <c r="M126" s="58" t="str">
        <f t="shared" si="38"/>
        <v/>
      </c>
      <c r="N126" s="102"/>
    </row>
    <row r="127" spans="1:14">
      <c r="A127" s="97" t="str">
        <f t="shared" si="35"/>
        <v/>
      </c>
      <c r="B127" s="98" t="str">
        <f t="shared" si="36"/>
        <v/>
      </c>
      <c r="C127" s="99"/>
      <c r="D127" s="100"/>
      <c r="E127" s="100"/>
      <c r="F127" s="57"/>
      <c r="G127" s="58">
        <f t="shared" si="37"/>
        <v>0</v>
      </c>
      <c r="H127" s="58">
        <f>IF(E127="",0,IFERROR(VLOOKUP(E127,档案费管理台账!$D$4:$H$1000,5,0),0))</f>
        <v>0</v>
      </c>
      <c r="I127" s="57"/>
      <c r="J127" s="57"/>
      <c r="K127" s="57"/>
      <c r="L127" s="57"/>
      <c r="M127" s="58" t="str">
        <f t="shared" si="38"/>
        <v/>
      </c>
      <c r="N127" s="102"/>
    </row>
    <row r="128" spans="1:14">
      <c r="A128" s="97" t="str">
        <f t="shared" si="35"/>
        <v/>
      </c>
      <c r="B128" s="98" t="str">
        <f t="shared" si="36"/>
        <v/>
      </c>
      <c r="C128" s="99"/>
      <c r="D128" s="100"/>
      <c r="E128" s="100"/>
      <c r="F128" s="57"/>
      <c r="G128" s="58">
        <f t="shared" si="37"/>
        <v>0</v>
      </c>
      <c r="H128" s="58">
        <f>IF(E128="",0,IFERROR(VLOOKUP(E128,档案费管理台账!$D$4:$H$1000,5,0),0))</f>
        <v>0</v>
      </c>
      <c r="I128" s="57"/>
      <c r="J128" s="57"/>
      <c r="K128" s="57"/>
      <c r="L128" s="57"/>
      <c r="M128" s="58" t="str">
        <f t="shared" si="38"/>
        <v/>
      </c>
      <c r="N128" s="102"/>
    </row>
    <row r="129" spans="1:14">
      <c r="A129" s="97" t="str">
        <f t="shared" si="35"/>
        <v/>
      </c>
      <c r="B129" s="98" t="str">
        <f t="shared" si="36"/>
        <v/>
      </c>
      <c r="C129" s="99"/>
      <c r="D129" s="100"/>
      <c r="E129" s="100"/>
      <c r="F129" s="57"/>
      <c r="G129" s="58">
        <f t="shared" si="37"/>
        <v>0</v>
      </c>
      <c r="H129" s="58">
        <f>IF(E129="",0,IFERROR(VLOOKUP(E129,档案费管理台账!$D$4:$H$1000,5,0),0))</f>
        <v>0</v>
      </c>
      <c r="I129" s="57"/>
      <c r="J129" s="57"/>
      <c r="K129" s="57"/>
      <c r="L129" s="57"/>
      <c r="M129" s="58" t="str">
        <f t="shared" si="38"/>
        <v/>
      </c>
      <c r="N129" s="102"/>
    </row>
    <row r="130" spans="1:14">
      <c r="A130" s="97" t="str">
        <f t="shared" si="35"/>
        <v/>
      </c>
      <c r="B130" s="98" t="str">
        <f t="shared" si="36"/>
        <v/>
      </c>
      <c r="C130" s="99"/>
      <c r="D130" s="100"/>
      <c r="E130" s="100"/>
      <c r="F130" s="57"/>
      <c r="G130" s="58">
        <f t="shared" si="37"/>
        <v>0</v>
      </c>
      <c r="H130" s="58">
        <f>IF(E130="",0,IFERROR(VLOOKUP(E130,档案费管理台账!$D$4:$H$1000,5,0),0))</f>
        <v>0</v>
      </c>
      <c r="I130" s="57"/>
      <c r="J130" s="57"/>
      <c r="K130" s="57"/>
      <c r="L130" s="57"/>
      <c r="M130" s="58" t="str">
        <f t="shared" si="38"/>
        <v/>
      </c>
      <c r="N130" s="102"/>
    </row>
    <row r="131" spans="1:14">
      <c r="A131" s="97" t="str">
        <f t="shared" si="35"/>
        <v/>
      </c>
      <c r="B131" s="98" t="str">
        <f t="shared" si="36"/>
        <v/>
      </c>
      <c r="C131" s="99"/>
      <c r="D131" s="100"/>
      <c r="E131" s="100"/>
      <c r="F131" s="57"/>
      <c r="G131" s="58">
        <f t="shared" si="37"/>
        <v>0</v>
      </c>
      <c r="H131" s="58">
        <f>IF(E131="",0,IFERROR(VLOOKUP(E131,档案费管理台账!$D$4:$H$1000,5,0),0))</f>
        <v>0</v>
      </c>
      <c r="I131" s="57"/>
      <c r="J131" s="57"/>
      <c r="K131" s="57"/>
      <c r="L131" s="57"/>
      <c r="M131" s="58" t="str">
        <f t="shared" si="38"/>
        <v/>
      </c>
      <c r="N131" s="102"/>
    </row>
    <row r="132" spans="1:14">
      <c r="A132" s="97" t="str">
        <f t="shared" si="35"/>
        <v/>
      </c>
      <c r="B132" s="98" t="str">
        <f t="shared" si="36"/>
        <v/>
      </c>
      <c r="C132" s="99"/>
      <c r="D132" s="100"/>
      <c r="E132" s="100"/>
      <c r="F132" s="57"/>
      <c r="G132" s="58">
        <f t="shared" si="37"/>
        <v>0</v>
      </c>
      <c r="H132" s="58">
        <f>IF(E132="",0,IFERROR(VLOOKUP(E132,档案费管理台账!$D$4:$H$1000,5,0),0))</f>
        <v>0</v>
      </c>
      <c r="I132" s="57"/>
      <c r="J132" s="57"/>
      <c r="K132" s="57"/>
      <c r="L132" s="57"/>
      <c r="M132" s="58" t="str">
        <f t="shared" si="38"/>
        <v/>
      </c>
      <c r="N132" s="102"/>
    </row>
    <row r="133" spans="1:14">
      <c r="A133" s="97" t="str">
        <f t="shared" si="35"/>
        <v/>
      </c>
      <c r="B133" s="98" t="str">
        <f t="shared" si="36"/>
        <v/>
      </c>
      <c r="C133" s="99"/>
      <c r="D133" s="100"/>
      <c r="E133" s="100"/>
      <c r="F133" s="57"/>
      <c r="G133" s="58">
        <f t="shared" si="37"/>
        <v>0</v>
      </c>
      <c r="H133" s="58">
        <f>IF(E133="",0,IFERROR(VLOOKUP(E133,档案费管理台账!$D$4:$H$1000,5,0),0))</f>
        <v>0</v>
      </c>
      <c r="I133" s="57"/>
      <c r="J133" s="57"/>
      <c r="K133" s="57"/>
      <c r="L133" s="57"/>
      <c r="M133" s="58" t="str">
        <f t="shared" si="38"/>
        <v/>
      </c>
      <c r="N133" s="102"/>
    </row>
    <row r="134" spans="1:14">
      <c r="A134" s="97" t="str">
        <f t="shared" si="35"/>
        <v/>
      </c>
      <c r="B134" s="98" t="str">
        <f t="shared" si="36"/>
        <v/>
      </c>
      <c r="C134" s="99"/>
      <c r="D134" s="100"/>
      <c r="E134" s="100"/>
      <c r="F134" s="57"/>
      <c r="G134" s="58">
        <f t="shared" si="37"/>
        <v>0</v>
      </c>
      <c r="H134" s="58">
        <f>IF(E134="",0,IFERROR(VLOOKUP(E134,档案费管理台账!$D$4:$H$1000,5,0),0))</f>
        <v>0</v>
      </c>
      <c r="I134" s="57"/>
      <c r="J134" s="57"/>
      <c r="K134" s="57"/>
      <c r="L134" s="57"/>
      <c r="M134" s="58" t="str">
        <f t="shared" si="38"/>
        <v/>
      </c>
      <c r="N134" s="102"/>
    </row>
    <row r="135" spans="1:14">
      <c r="A135" s="97" t="str">
        <f t="shared" si="35"/>
        <v/>
      </c>
      <c r="B135" s="98" t="str">
        <f t="shared" si="36"/>
        <v/>
      </c>
      <c r="C135" s="99"/>
      <c r="D135" s="100"/>
      <c r="E135" s="100"/>
      <c r="F135" s="57"/>
      <c r="G135" s="58">
        <f t="shared" si="37"/>
        <v>0</v>
      </c>
      <c r="H135" s="58">
        <f>IF(E135="",0,IFERROR(VLOOKUP(E135,档案费管理台账!$D$4:$H$1000,5,0),0))</f>
        <v>0</v>
      </c>
      <c r="I135" s="57"/>
      <c r="J135" s="57"/>
      <c r="K135" s="57"/>
      <c r="L135" s="57"/>
      <c r="M135" s="58" t="str">
        <f t="shared" si="38"/>
        <v/>
      </c>
      <c r="N135" s="102"/>
    </row>
    <row r="136" spans="1:14">
      <c r="A136" s="97" t="str">
        <f t="shared" si="35"/>
        <v/>
      </c>
      <c r="B136" s="98" t="str">
        <f t="shared" si="36"/>
        <v/>
      </c>
      <c r="C136" s="99"/>
      <c r="D136" s="100"/>
      <c r="E136" s="100"/>
      <c r="F136" s="57"/>
      <c r="G136" s="58">
        <f t="shared" si="37"/>
        <v>0</v>
      </c>
      <c r="H136" s="58">
        <f>IF(E136="",0,IFERROR(VLOOKUP(E136,档案费管理台账!$D$4:$H$1000,5,0),0))</f>
        <v>0</v>
      </c>
      <c r="I136" s="57"/>
      <c r="J136" s="57"/>
      <c r="K136" s="57"/>
      <c r="L136" s="57"/>
      <c r="M136" s="58" t="str">
        <f t="shared" si="38"/>
        <v/>
      </c>
      <c r="N136" s="102"/>
    </row>
    <row r="137" spans="1:14">
      <c r="A137" s="97" t="str">
        <f t="shared" si="35"/>
        <v/>
      </c>
      <c r="B137" s="98" t="str">
        <f t="shared" si="36"/>
        <v/>
      </c>
      <c r="C137" s="99"/>
      <c r="D137" s="100"/>
      <c r="E137" s="100"/>
      <c r="F137" s="57"/>
      <c r="G137" s="58">
        <f t="shared" si="37"/>
        <v>0</v>
      </c>
      <c r="H137" s="58">
        <f>IF(E137="",0,IFERROR(VLOOKUP(E137,档案费管理台账!$D$4:$H$1000,5,0),0))</f>
        <v>0</v>
      </c>
      <c r="I137" s="57"/>
      <c r="J137" s="57"/>
      <c r="K137" s="57"/>
      <c r="L137" s="57"/>
      <c r="M137" s="58" t="str">
        <f t="shared" si="38"/>
        <v/>
      </c>
      <c r="N137" s="102"/>
    </row>
    <row r="138" spans="1:14">
      <c r="A138" s="97" t="str">
        <f t="shared" si="35"/>
        <v/>
      </c>
      <c r="B138" s="98" t="str">
        <f t="shared" si="36"/>
        <v/>
      </c>
      <c r="C138" s="99"/>
      <c r="D138" s="100"/>
      <c r="E138" s="100"/>
      <c r="F138" s="57"/>
      <c r="G138" s="58">
        <f t="shared" si="37"/>
        <v>0</v>
      </c>
      <c r="H138" s="58">
        <f>IF(E138="",0,IFERROR(VLOOKUP(E138,档案费管理台账!$D$4:$H$1000,5,0),0))</f>
        <v>0</v>
      </c>
      <c r="I138" s="57"/>
      <c r="J138" s="57"/>
      <c r="K138" s="57"/>
      <c r="L138" s="57"/>
      <c r="M138" s="58" t="str">
        <f t="shared" si="38"/>
        <v/>
      </c>
      <c r="N138" s="102"/>
    </row>
    <row r="139" spans="1:14">
      <c r="A139" s="97" t="str">
        <f t="shared" si="35"/>
        <v/>
      </c>
      <c r="B139" s="98" t="str">
        <f t="shared" si="36"/>
        <v/>
      </c>
      <c r="C139" s="99"/>
      <c r="D139" s="100"/>
      <c r="E139" s="100"/>
      <c r="F139" s="57"/>
      <c r="G139" s="58">
        <f t="shared" si="37"/>
        <v>0</v>
      </c>
      <c r="H139" s="58">
        <f>IF(E139="",0,IFERROR(VLOOKUP(E139,档案费管理台账!$D$4:$H$1000,5,0),0))</f>
        <v>0</v>
      </c>
      <c r="I139" s="57"/>
      <c r="J139" s="57"/>
      <c r="K139" s="57"/>
      <c r="L139" s="57"/>
      <c r="M139" s="58" t="str">
        <f t="shared" si="38"/>
        <v/>
      </c>
      <c r="N139" s="102"/>
    </row>
    <row r="140" spans="1:14">
      <c r="A140" s="97" t="str">
        <f t="shared" si="35"/>
        <v/>
      </c>
      <c r="B140" s="98" t="str">
        <f t="shared" si="36"/>
        <v/>
      </c>
      <c r="C140" s="99"/>
      <c r="D140" s="100"/>
      <c r="E140" s="100"/>
      <c r="F140" s="57"/>
      <c r="G140" s="58">
        <f t="shared" si="37"/>
        <v>0</v>
      </c>
      <c r="H140" s="58">
        <f>IF(E140="",0,IFERROR(VLOOKUP(E140,档案费管理台账!$D$4:$H$1000,5,0),0))</f>
        <v>0</v>
      </c>
      <c r="I140" s="57"/>
      <c r="J140" s="57"/>
      <c r="K140" s="57"/>
      <c r="L140" s="57"/>
      <c r="M140" s="58" t="str">
        <f t="shared" si="38"/>
        <v/>
      </c>
      <c r="N140" s="102"/>
    </row>
    <row r="141" spans="1:14">
      <c r="A141" s="97" t="str">
        <f t="shared" si="35"/>
        <v/>
      </c>
      <c r="B141" s="98" t="str">
        <f t="shared" si="36"/>
        <v/>
      </c>
      <c r="C141" s="99"/>
      <c r="D141" s="100"/>
      <c r="E141" s="100"/>
      <c r="F141" s="57"/>
      <c r="G141" s="58">
        <f t="shared" si="37"/>
        <v>0</v>
      </c>
      <c r="H141" s="58">
        <f>IF(E141="",0,IFERROR(VLOOKUP(E141,档案费管理台账!$D$4:$H$1000,5,0),0))</f>
        <v>0</v>
      </c>
      <c r="I141" s="57"/>
      <c r="J141" s="57"/>
      <c r="K141" s="57"/>
      <c r="L141" s="57"/>
      <c r="M141" s="58" t="str">
        <f t="shared" si="38"/>
        <v/>
      </c>
      <c r="N141" s="102"/>
    </row>
    <row r="142" spans="1:14">
      <c r="A142" s="97" t="str">
        <f t="shared" si="35"/>
        <v/>
      </c>
      <c r="B142" s="98" t="str">
        <f t="shared" si="36"/>
        <v/>
      </c>
      <c r="C142" s="99"/>
      <c r="D142" s="100"/>
      <c r="E142" s="100"/>
      <c r="F142" s="57"/>
      <c r="G142" s="58">
        <f t="shared" si="37"/>
        <v>0</v>
      </c>
      <c r="H142" s="58">
        <f>IF(E142="",0,IFERROR(VLOOKUP(E142,档案费管理台账!$D$4:$H$1000,5,0),0))</f>
        <v>0</v>
      </c>
      <c r="I142" s="57"/>
      <c r="J142" s="57"/>
      <c r="K142" s="57"/>
      <c r="L142" s="57"/>
      <c r="M142" s="58" t="str">
        <f t="shared" si="38"/>
        <v/>
      </c>
      <c r="N142" s="102"/>
    </row>
    <row r="143" spans="1:14">
      <c r="A143" s="97" t="str">
        <f t="shared" si="35"/>
        <v/>
      </c>
      <c r="B143" s="98" t="str">
        <f t="shared" si="36"/>
        <v/>
      </c>
      <c r="C143" s="99"/>
      <c r="D143" s="100"/>
      <c r="E143" s="100"/>
      <c r="F143" s="57"/>
      <c r="G143" s="58">
        <f t="shared" si="37"/>
        <v>0</v>
      </c>
      <c r="H143" s="58">
        <f>IF(E143="",0,IFERROR(VLOOKUP(E143,档案费管理台账!$D$4:$H$1000,5,0),0))</f>
        <v>0</v>
      </c>
      <c r="I143" s="57"/>
      <c r="J143" s="57"/>
      <c r="K143" s="57"/>
      <c r="L143" s="57"/>
      <c r="M143" s="58" t="str">
        <f t="shared" si="38"/>
        <v/>
      </c>
      <c r="N143" s="102"/>
    </row>
    <row r="144" spans="1:14">
      <c r="A144" s="97" t="str">
        <f t="shared" si="35"/>
        <v/>
      </c>
      <c r="B144" s="98" t="str">
        <f t="shared" si="36"/>
        <v/>
      </c>
      <c r="C144" s="99"/>
      <c r="D144" s="100"/>
      <c r="E144" s="100"/>
      <c r="F144" s="57"/>
      <c r="G144" s="58">
        <f t="shared" si="37"/>
        <v>0</v>
      </c>
      <c r="H144" s="58">
        <f>IF(E144="",0,IFERROR(VLOOKUP(E144,档案费管理台账!$D$4:$H$1000,5,0),0))</f>
        <v>0</v>
      </c>
      <c r="I144" s="57"/>
      <c r="J144" s="57"/>
      <c r="K144" s="57"/>
      <c r="L144" s="57"/>
      <c r="M144" s="58" t="str">
        <f t="shared" si="38"/>
        <v/>
      </c>
      <c r="N144" s="102"/>
    </row>
    <row r="145" spans="1:14">
      <c r="A145" s="97" t="str">
        <f t="shared" si="35"/>
        <v/>
      </c>
      <c r="B145" s="98" t="str">
        <f t="shared" si="36"/>
        <v/>
      </c>
      <c r="C145" s="99"/>
      <c r="D145" s="100"/>
      <c r="E145" s="100"/>
      <c r="F145" s="57"/>
      <c r="G145" s="58">
        <f t="shared" si="37"/>
        <v>0</v>
      </c>
      <c r="H145" s="58">
        <f>IF(E145="",0,IFERROR(VLOOKUP(E145,档案费管理台账!$D$4:$H$1000,5,0),0))</f>
        <v>0</v>
      </c>
      <c r="I145" s="57"/>
      <c r="J145" s="57"/>
      <c r="K145" s="57"/>
      <c r="L145" s="57"/>
      <c r="M145" s="58" t="str">
        <f t="shared" si="38"/>
        <v/>
      </c>
      <c r="N145" s="102"/>
    </row>
    <row r="146" spans="1:14">
      <c r="A146" s="97" t="str">
        <f t="shared" si="35"/>
        <v/>
      </c>
      <c r="B146" s="98" t="str">
        <f t="shared" si="36"/>
        <v/>
      </c>
      <c r="C146" s="99"/>
      <c r="D146" s="100"/>
      <c r="E146" s="100"/>
      <c r="F146" s="57"/>
      <c r="G146" s="58">
        <f t="shared" si="37"/>
        <v>0</v>
      </c>
      <c r="H146" s="58">
        <f>IF(E146="",0,IFERROR(VLOOKUP(E146,档案费管理台账!$D$4:$H$1000,5,0),0))</f>
        <v>0</v>
      </c>
      <c r="I146" s="57"/>
      <c r="J146" s="57"/>
      <c r="K146" s="57"/>
      <c r="L146" s="57"/>
      <c r="M146" s="58" t="str">
        <f t="shared" si="38"/>
        <v/>
      </c>
      <c r="N146" s="102"/>
    </row>
    <row r="147" spans="1:14">
      <c r="A147" s="97" t="str">
        <f t="shared" si="35"/>
        <v/>
      </c>
      <c r="B147" s="98" t="str">
        <f t="shared" si="36"/>
        <v/>
      </c>
      <c r="C147" s="99"/>
      <c r="D147" s="100"/>
      <c r="E147" s="100"/>
      <c r="F147" s="57"/>
      <c r="G147" s="58">
        <f t="shared" si="37"/>
        <v>0</v>
      </c>
      <c r="H147" s="58">
        <f>IF(E147="",0,IFERROR(VLOOKUP(E147,档案费管理台账!$D$4:$H$1000,5,0),0))</f>
        <v>0</v>
      </c>
      <c r="I147" s="57"/>
      <c r="J147" s="57"/>
      <c r="K147" s="57"/>
      <c r="L147" s="57"/>
      <c r="M147" s="58" t="str">
        <f t="shared" si="38"/>
        <v/>
      </c>
      <c r="N147" s="102"/>
    </row>
    <row r="148" spans="1:14">
      <c r="A148" s="97" t="str">
        <f t="shared" si="35"/>
        <v/>
      </c>
      <c r="B148" s="98" t="str">
        <f t="shared" si="36"/>
        <v/>
      </c>
      <c r="C148" s="99"/>
      <c r="D148" s="100"/>
      <c r="E148" s="100"/>
      <c r="F148" s="57"/>
      <c r="G148" s="58">
        <f t="shared" si="37"/>
        <v>0</v>
      </c>
      <c r="H148" s="58">
        <f>IF(E148="",0,IFERROR(VLOOKUP(E148,档案费管理台账!$D$4:$H$1000,5,0),0))</f>
        <v>0</v>
      </c>
      <c r="I148" s="57"/>
      <c r="J148" s="57"/>
      <c r="K148" s="57"/>
      <c r="L148" s="57"/>
      <c r="M148" s="58" t="str">
        <f t="shared" si="38"/>
        <v/>
      </c>
      <c r="N148" s="102"/>
    </row>
    <row r="149" spans="1:14">
      <c r="A149" s="97" t="str">
        <f t="shared" si="35"/>
        <v/>
      </c>
      <c r="B149" s="98" t="str">
        <f t="shared" si="36"/>
        <v/>
      </c>
      <c r="C149" s="99"/>
      <c r="D149" s="100"/>
      <c r="E149" s="100"/>
      <c r="F149" s="57"/>
      <c r="G149" s="58">
        <f t="shared" si="37"/>
        <v>0</v>
      </c>
      <c r="H149" s="58">
        <f>IF(E149="",0,IFERROR(VLOOKUP(E149,档案费管理台账!$D$4:$H$1000,5,0),0))</f>
        <v>0</v>
      </c>
      <c r="I149" s="57"/>
      <c r="J149" s="57"/>
      <c r="K149" s="57"/>
      <c r="L149" s="57"/>
      <c r="M149" s="58" t="str">
        <f t="shared" si="38"/>
        <v/>
      </c>
      <c r="N149" s="102"/>
    </row>
    <row r="150" spans="1:14">
      <c r="A150" s="97" t="str">
        <f t="shared" si="35"/>
        <v/>
      </c>
      <c r="B150" s="98" t="str">
        <f t="shared" si="36"/>
        <v/>
      </c>
      <c r="C150" s="99"/>
      <c r="D150" s="100"/>
      <c r="E150" s="100"/>
      <c r="F150" s="57"/>
      <c r="G150" s="58">
        <f t="shared" si="37"/>
        <v>0</v>
      </c>
      <c r="H150" s="58">
        <f>IF(E150="",0,IFERROR(VLOOKUP(E150,档案费管理台账!$D$4:$H$1000,5,0),0))</f>
        <v>0</v>
      </c>
      <c r="I150" s="57"/>
      <c r="J150" s="57"/>
      <c r="K150" s="57"/>
      <c r="L150" s="57"/>
      <c r="M150" s="58" t="str">
        <f t="shared" si="38"/>
        <v/>
      </c>
      <c r="N150" s="102"/>
    </row>
    <row r="151" spans="1:14">
      <c r="A151" s="97" t="str">
        <f t="shared" si="35"/>
        <v/>
      </c>
      <c r="B151" s="98" t="str">
        <f t="shared" si="36"/>
        <v/>
      </c>
      <c r="C151" s="99"/>
      <c r="D151" s="100"/>
      <c r="E151" s="100"/>
      <c r="F151" s="57"/>
      <c r="G151" s="58">
        <f t="shared" si="37"/>
        <v>0</v>
      </c>
      <c r="H151" s="58">
        <f>IF(E151="",0,IFERROR(VLOOKUP(E151,档案费管理台账!$D$4:$H$1000,5,0),0))</f>
        <v>0</v>
      </c>
      <c r="I151" s="57"/>
      <c r="J151" s="57"/>
      <c r="K151" s="57"/>
      <c r="L151" s="57"/>
      <c r="M151" s="58" t="str">
        <f t="shared" si="38"/>
        <v/>
      </c>
      <c r="N151" s="102"/>
    </row>
    <row r="152" spans="1:14">
      <c r="A152" s="97" t="str">
        <f t="shared" si="35"/>
        <v/>
      </c>
      <c r="B152" s="98" t="str">
        <f t="shared" si="36"/>
        <v/>
      </c>
      <c r="C152" s="99"/>
      <c r="D152" s="100"/>
      <c r="E152" s="100"/>
      <c r="F152" s="57"/>
      <c r="G152" s="58">
        <f t="shared" si="37"/>
        <v>0</v>
      </c>
      <c r="H152" s="58">
        <f>IF(E152="",0,IFERROR(VLOOKUP(E152,档案费管理台账!$D$4:$H$1000,5,0),0))</f>
        <v>0</v>
      </c>
      <c r="I152" s="57"/>
      <c r="J152" s="57"/>
      <c r="K152" s="57"/>
      <c r="L152" s="57"/>
      <c r="M152" s="58" t="str">
        <f t="shared" si="38"/>
        <v/>
      </c>
      <c r="N152" s="102"/>
    </row>
    <row r="153" spans="1:14">
      <c r="A153" s="97" t="str">
        <f t="shared" si="35"/>
        <v/>
      </c>
      <c r="B153" s="98" t="str">
        <f t="shared" si="36"/>
        <v/>
      </c>
      <c r="C153" s="99"/>
      <c r="D153" s="100"/>
      <c r="E153" s="100"/>
      <c r="F153" s="57"/>
      <c r="G153" s="58">
        <f t="shared" si="37"/>
        <v>0</v>
      </c>
      <c r="H153" s="58">
        <f>IF(E153="",0,IFERROR(VLOOKUP(E153,档案费管理台账!$D$4:$H$1000,5,0),0))</f>
        <v>0</v>
      </c>
      <c r="I153" s="57"/>
      <c r="J153" s="57"/>
      <c r="K153" s="57"/>
      <c r="L153" s="57"/>
      <c r="M153" s="58" t="str">
        <f t="shared" si="38"/>
        <v/>
      </c>
      <c r="N153" s="102"/>
    </row>
    <row r="154" spans="1:14">
      <c r="A154" s="97" t="str">
        <f t="shared" si="35"/>
        <v/>
      </c>
      <c r="B154" s="98" t="str">
        <f t="shared" si="36"/>
        <v/>
      </c>
      <c r="C154" s="99"/>
      <c r="D154" s="100"/>
      <c r="E154" s="100"/>
      <c r="F154" s="57"/>
      <c r="G154" s="58">
        <f t="shared" si="37"/>
        <v>0</v>
      </c>
      <c r="H154" s="58">
        <f>IF(E154="",0,IFERROR(VLOOKUP(E154,档案费管理台账!$D$4:$H$1000,5,0),0))</f>
        <v>0</v>
      </c>
      <c r="I154" s="57"/>
      <c r="J154" s="57"/>
      <c r="K154" s="57"/>
      <c r="L154" s="57"/>
      <c r="M154" s="58" t="str">
        <f t="shared" si="38"/>
        <v/>
      </c>
      <c r="N154" s="102"/>
    </row>
    <row r="155" spans="1:14">
      <c r="A155" s="97" t="str">
        <f t="shared" si="35"/>
        <v/>
      </c>
      <c r="B155" s="98" t="str">
        <f t="shared" si="36"/>
        <v/>
      </c>
      <c r="C155" s="99"/>
      <c r="D155" s="100"/>
      <c r="E155" s="100"/>
      <c r="F155" s="57"/>
      <c r="G155" s="58">
        <f t="shared" si="37"/>
        <v>0</v>
      </c>
      <c r="H155" s="58">
        <f>IF(E155="",0,IFERROR(VLOOKUP(E155,档案费管理台账!$D$4:$H$1000,5,0),0))</f>
        <v>0</v>
      </c>
      <c r="I155" s="57"/>
      <c r="J155" s="57"/>
      <c r="K155" s="57"/>
      <c r="L155" s="57"/>
      <c r="M155" s="58" t="str">
        <f t="shared" si="38"/>
        <v/>
      </c>
      <c r="N155" s="102"/>
    </row>
    <row r="156" spans="1:14">
      <c r="A156" s="97" t="str">
        <f t="shared" si="35"/>
        <v/>
      </c>
      <c r="B156" s="98" t="str">
        <f t="shared" si="36"/>
        <v/>
      </c>
      <c r="C156" s="99"/>
      <c r="D156" s="100"/>
      <c r="E156" s="100"/>
      <c r="F156" s="57"/>
      <c r="G156" s="58">
        <f t="shared" si="37"/>
        <v>0</v>
      </c>
      <c r="H156" s="58">
        <f>IF(E156="",0,IFERROR(VLOOKUP(E156,档案费管理台账!$D$4:$H$1000,5,0),0))</f>
        <v>0</v>
      </c>
      <c r="I156" s="57"/>
      <c r="J156" s="57"/>
      <c r="K156" s="57"/>
      <c r="L156" s="57"/>
      <c r="M156" s="58" t="str">
        <f t="shared" si="38"/>
        <v/>
      </c>
      <c r="N156" s="102"/>
    </row>
    <row r="157" spans="1:14">
      <c r="A157" s="97" t="str">
        <f t="shared" si="35"/>
        <v/>
      </c>
      <c r="B157" s="98" t="str">
        <f t="shared" si="36"/>
        <v/>
      </c>
      <c r="C157" s="99"/>
      <c r="D157" s="100"/>
      <c r="E157" s="100"/>
      <c r="F157" s="57"/>
      <c r="G157" s="58">
        <f t="shared" si="37"/>
        <v>0</v>
      </c>
      <c r="H157" s="58">
        <f>IF(E157="",0,IFERROR(VLOOKUP(E157,档案费管理台账!$D$4:$H$1000,5,0),0))</f>
        <v>0</v>
      </c>
      <c r="I157" s="57"/>
      <c r="J157" s="57"/>
      <c r="K157" s="57"/>
      <c r="L157" s="57"/>
      <c r="M157" s="58" t="str">
        <f t="shared" si="38"/>
        <v/>
      </c>
      <c r="N157" s="102"/>
    </row>
    <row r="158" spans="1:14">
      <c r="A158" s="97" t="str">
        <f t="shared" si="35"/>
        <v/>
      </c>
      <c r="B158" s="98" t="str">
        <f t="shared" si="36"/>
        <v/>
      </c>
      <c r="C158" s="99"/>
      <c r="D158" s="100"/>
      <c r="E158" s="100"/>
      <c r="F158" s="57"/>
      <c r="G158" s="58">
        <f t="shared" si="37"/>
        <v>0</v>
      </c>
      <c r="H158" s="58">
        <f>IF(E158="",0,IFERROR(VLOOKUP(E158,档案费管理台账!$D$4:$H$1000,5,0),0))</f>
        <v>0</v>
      </c>
      <c r="I158" s="57"/>
      <c r="J158" s="57"/>
      <c r="K158" s="57"/>
      <c r="L158" s="57"/>
      <c r="M158" s="58" t="str">
        <f t="shared" si="38"/>
        <v/>
      </c>
      <c r="N158" s="102"/>
    </row>
    <row r="159" spans="1:14">
      <c r="A159" s="97" t="str">
        <f t="shared" si="35"/>
        <v/>
      </c>
      <c r="B159" s="98" t="str">
        <f t="shared" si="36"/>
        <v/>
      </c>
      <c r="C159" s="99"/>
      <c r="D159" s="100"/>
      <c r="E159" s="100"/>
      <c r="F159" s="57"/>
      <c r="G159" s="58">
        <f t="shared" si="37"/>
        <v>0</v>
      </c>
      <c r="H159" s="58">
        <f>IF(E159="",0,IFERROR(VLOOKUP(E159,档案费管理台账!$D$4:$H$1000,5,0),0))</f>
        <v>0</v>
      </c>
      <c r="I159" s="57"/>
      <c r="J159" s="57"/>
      <c r="K159" s="57"/>
      <c r="L159" s="57"/>
      <c r="M159" s="58" t="str">
        <f t="shared" si="38"/>
        <v/>
      </c>
      <c r="N159" s="102"/>
    </row>
    <row r="160" spans="1:14">
      <c r="A160" s="97" t="str">
        <f t="shared" si="35"/>
        <v/>
      </c>
      <c r="B160" s="98" t="str">
        <f t="shared" si="36"/>
        <v/>
      </c>
      <c r="C160" s="99"/>
      <c r="D160" s="100"/>
      <c r="E160" s="100"/>
      <c r="F160" s="57"/>
      <c r="G160" s="58">
        <f t="shared" si="37"/>
        <v>0</v>
      </c>
      <c r="H160" s="58">
        <f>IF(E160="",0,IFERROR(VLOOKUP(E160,档案费管理台账!$D$4:$H$1000,5,0),0))</f>
        <v>0</v>
      </c>
      <c r="I160" s="57"/>
      <c r="J160" s="57"/>
      <c r="K160" s="57"/>
      <c r="L160" s="57"/>
      <c r="M160" s="58" t="str">
        <f t="shared" si="38"/>
        <v/>
      </c>
      <c r="N160" s="102"/>
    </row>
    <row r="161" spans="1:14">
      <c r="A161" s="97" t="str">
        <f t="shared" si="35"/>
        <v/>
      </c>
      <c r="B161" s="98" t="str">
        <f t="shared" si="36"/>
        <v/>
      </c>
      <c r="C161" s="99"/>
      <c r="D161" s="100"/>
      <c r="E161" s="100"/>
      <c r="F161" s="57"/>
      <c r="G161" s="58">
        <f t="shared" si="37"/>
        <v>0</v>
      </c>
      <c r="H161" s="58">
        <f>IF(E161="",0,IFERROR(VLOOKUP(E161,档案费管理台账!$D$4:$H$1000,5,0),0))</f>
        <v>0</v>
      </c>
      <c r="I161" s="57"/>
      <c r="J161" s="57"/>
      <c r="K161" s="57"/>
      <c r="L161" s="57"/>
      <c r="M161" s="58" t="str">
        <f t="shared" si="38"/>
        <v/>
      </c>
      <c r="N161" s="102"/>
    </row>
    <row r="162" spans="1:14">
      <c r="A162" s="97" t="str">
        <f t="shared" si="35"/>
        <v/>
      </c>
      <c r="B162" s="98" t="str">
        <f t="shared" si="36"/>
        <v/>
      </c>
      <c r="C162" s="99"/>
      <c r="D162" s="100"/>
      <c r="E162" s="100"/>
      <c r="F162" s="57"/>
      <c r="G162" s="58">
        <f t="shared" si="37"/>
        <v>0</v>
      </c>
      <c r="H162" s="58">
        <f>IF(E162="",0,IFERROR(VLOOKUP(E162,档案费管理台账!$D$4:$H$1000,5,0),0))</f>
        <v>0</v>
      </c>
      <c r="I162" s="57"/>
      <c r="J162" s="57"/>
      <c r="K162" s="57"/>
      <c r="L162" s="57"/>
      <c r="M162" s="58" t="str">
        <f t="shared" si="38"/>
        <v/>
      </c>
      <c r="N162" s="102"/>
    </row>
    <row r="163" spans="1:14">
      <c r="A163" s="97" t="str">
        <f t="shared" si="35"/>
        <v/>
      </c>
      <c r="B163" s="98" t="str">
        <f t="shared" si="36"/>
        <v/>
      </c>
      <c r="C163" s="99"/>
      <c r="D163" s="100"/>
      <c r="E163" s="100"/>
      <c r="F163" s="57"/>
      <c r="G163" s="58">
        <f t="shared" si="37"/>
        <v>0</v>
      </c>
      <c r="H163" s="58">
        <f>IF(E163="",0,IFERROR(VLOOKUP(E163,档案费管理台账!$D$4:$H$1000,5,0),0))</f>
        <v>0</v>
      </c>
      <c r="I163" s="57"/>
      <c r="J163" s="57"/>
      <c r="K163" s="57"/>
      <c r="L163" s="57"/>
      <c r="M163" s="58" t="str">
        <f t="shared" si="38"/>
        <v/>
      </c>
      <c r="N163" s="102"/>
    </row>
    <row r="164" spans="1:14">
      <c r="A164" s="97" t="str">
        <f t="shared" si="35"/>
        <v/>
      </c>
      <c r="B164" s="98" t="str">
        <f t="shared" si="36"/>
        <v/>
      </c>
      <c r="C164" s="99"/>
      <c r="D164" s="100"/>
      <c r="E164" s="100"/>
      <c r="F164" s="57"/>
      <c r="G164" s="58">
        <f t="shared" si="37"/>
        <v>0</v>
      </c>
      <c r="H164" s="58">
        <f>IF(E164="",0,IFERROR(VLOOKUP(E164,档案费管理台账!$D$4:$H$1000,5,0),0))</f>
        <v>0</v>
      </c>
      <c r="I164" s="57"/>
      <c r="J164" s="57"/>
      <c r="K164" s="57"/>
      <c r="L164" s="57"/>
      <c r="M164" s="58" t="str">
        <f t="shared" si="38"/>
        <v/>
      </c>
      <c r="N164" s="102"/>
    </row>
    <row r="165" spans="1:14">
      <c r="A165" s="97" t="str">
        <f t="shared" si="35"/>
        <v/>
      </c>
      <c r="B165" s="98" t="str">
        <f t="shared" si="36"/>
        <v/>
      </c>
      <c r="C165" s="99"/>
      <c r="D165" s="100"/>
      <c r="E165" s="100"/>
      <c r="F165" s="57"/>
      <c r="G165" s="58">
        <f t="shared" si="37"/>
        <v>0</v>
      </c>
      <c r="H165" s="58">
        <f>IF(E165="",0,IFERROR(VLOOKUP(E165,档案费管理台账!$D$4:$H$1000,5,0),0))</f>
        <v>0</v>
      </c>
      <c r="I165" s="57"/>
      <c r="J165" s="57"/>
      <c r="K165" s="57"/>
      <c r="L165" s="57"/>
      <c r="M165" s="58" t="str">
        <f t="shared" si="38"/>
        <v/>
      </c>
      <c r="N165" s="102"/>
    </row>
    <row r="166" spans="1:14">
      <c r="A166" s="97" t="str">
        <f t="shared" si="35"/>
        <v/>
      </c>
      <c r="B166" s="98" t="str">
        <f t="shared" si="36"/>
        <v/>
      </c>
      <c r="C166" s="99"/>
      <c r="D166" s="100"/>
      <c r="E166" s="100"/>
      <c r="F166" s="57"/>
      <c r="G166" s="58">
        <f t="shared" si="37"/>
        <v>0</v>
      </c>
      <c r="H166" s="58">
        <f>IF(E166="",0,IFERROR(VLOOKUP(E166,档案费管理台账!$D$4:$H$1000,5,0),0))</f>
        <v>0</v>
      </c>
      <c r="I166" s="57"/>
      <c r="J166" s="57"/>
      <c r="K166" s="57"/>
      <c r="L166" s="57"/>
      <c r="M166" s="58" t="str">
        <f t="shared" si="38"/>
        <v/>
      </c>
      <c r="N166" s="102"/>
    </row>
    <row r="167" spans="1:14">
      <c r="A167" s="97" t="str">
        <f t="shared" si="35"/>
        <v/>
      </c>
      <c r="B167" s="98" t="str">
        <f t="shared" si="36"/>
        <v/>
      </c>
      <c r="C167" s="99"/>
      <c r="D167" s="100"/>
      <c r="E167" s="100"/>
      <c r="F167" s="57"/>
      <c r="G167" s="58">
        <f t="shared" si="37"/>
        <v>0</v>
      </c>
      <c r="H167" s="58">
        <f>IF(E167="",0,IFERROR(VLOOKUP(E167,档案费管理台账!$D$4:$H$1000,5,0),0))</f>
        <v>0</v>
      </c>
      <c r="I167" s="57"/>
      <c r="J167" s="57"/>
      <c r="K167" s="57"/>
      <c r="L167" s="57"/>
      <c r="M167" s="58" t="str">
        <f t="shared" si="38"/>
        <v/>
      </c>
      <c r="N167" s="102"/>
    </row>
    <row r="168" spans="1:14">
      <c r="A168" s="97" t="str">
        <f t="shared" si="35"/>
        <v/>
      </c>
      <c r="B168" s="98" t="str">
        <f t="shared" si="36"/>
        <v/>
      </c>
      <c r="C168" s="99"/>
      <c r="D168" s="100"/>
      <c r="E168" s="100"/>
      <c r="F168" s="57"/>
      <c r="G168" s="58">
        <f t="shared" si="37"/>
        <v>0</v>
      </c>
      <c r="H168" s="58">
        <f>IF(E168="",0,IFERROR(VLOOKUP(E168,档案费管理台账!$D$4:$H$1000,5,0),0))</f>
        <v>0</v>
      </c>
      <c r="I168" s="57"/>
      <c r="J168" s="57"/>
      <c r="K168" s="57"/>
      <c r="L168" s="57"/>
      <c r="M168" s="58" t="str">
        <f t="shared" si="38"/>
        <v/>
      </c>
      <c r="N168" s="102"/>
    </row>
    <row r="169" spans="1:14">
      <c r="A169" s="97" t="str">
        <f t="shared" si="35"/>
        <v/>
      </c>
      <c r="B169" s="98" t="str">
        <f t="shared" si="36"/>
        <v/>
      </c>
      <c r="C169" s="99"/>
      <c r="D169" s="100"/>
      <c r="E169" s="100"/>
      <c r="F169" s="57"/>
      <c r="G169" s="58">
        <f t="shared" si="37"/>
        <v>0</v>
      </c>
      <c r="H169" s="58">
        <f>IF(E169="",0,IFERROR(VLOOKUP(E169,档案费管理台账!$D$4:$H$1000,5,0),0))</f>
        <v>0</v>
      </c>
      <c r="I169" s="57"/>
      <c r="J169" s="57"/>
      <c r="K169" s="57"/>
      <c r="L169" s="57"/>
      <c r="M169" s="58" t="str">
        <f t="shared" si="38"/>
        <v/>
      </c>
      <c r="N169" s="102"/>
    </row>
    <row r="170" spans="1:14">
      <c r="A170" s="97" t="str">
        <f t="shared" si="35"/>
        <v/>
      </c>
      <c r="B170" s="98" t="str">
        <f t="shared" si="36"/>
        <v/>
      </c>
      <c r="C170" s="99"/>
      <c r="D170" s="100"/>
      <c r="E170" s="100"/>
      <c r="F170" s="57"/>
      <c r="G170" s="58">
        <f t="shared" si="37"/>
        <v>0</v>
      </c>
      <c r="H170" s="58">
        <f>IF(E170="",0,IFERROR(VLOOKUP(E170,档案费管理台账!$D$4:$H$1000,5,0),0))</f>
        <v>0</v>
      </c>
      <c r="I170" s="57"/>
      <c r="J170" s="57"/>
      <c r="K170" s="57"/>
      <c r="L170" s="57"/>
      <c r="M170" s="58" t="str">
        <f t="shared" si="38"/>
        <v/>
      </c>
      <c r="N170" s="102"/>
    </row>
    <row r="171" spans="1:14">
      <c r="A171" s="97" t="str">
        <f t="shared" si="35"/>
        <v/>
      </c>
      <c r="B171" s="98" t="str">
        <f t="shared" si="36"/>
        <v/>
      </c>
      <c r="C171" s="99"/>
      <c r="D171" s="100"/>
      <c r="E171" s="100"/>
      <c r="F171" s="57"/>
      <c r="G171" s="58">
        <f t="shared" si="37"/>
        <v>0</v>
      </c>
      <c r="H171" s="58">
        <f>IF(E171="",0,IFERROR(VLOOKUP(E171,档案费管理台账!$D$4:$H$1000,5,0),0))</f>
        <v>0</v>
      </c>
      <c r="I171" s="57"/>
      <c r="J171" s="57"/>
      <c r="K171" s="57"/>
      <c r="L171" s="57"/>
      <c r="M171" s="58" t="str">
        <f t="shared" si="38"/>
        <v/>
      </c>
      <c r="N171" s="102"/>
    </row>
    <row r="172" spans="1:14">
      <c r="A172" s="97" t="str">
        <f t="shared" ref="A172:A235" si="39">IF(D172="","",ROW()-42)</f>
        <v/>
      </c>
      <c r="B172" s="98" t="str">
        <f t="shared" ref="B172:B235" si="40">IF(C172="","",MONTH(C172)&amp;"月")</f>
        <v/>
      </c>
      <c r="C172" s="99"/>
      <c r="D172" s="100"/>
      <c r="E172" s="100"/>
      <c r="F172" s="57"/>
      <c r="G172" s="58">
        <f t="shared" si="37"/>
        <v>0</v>
      </c>
      <c r="H172" s="58">
        <f>IF(E172="",0,IFERROR(VLOOKUP(E172,档案费管理台账!$D$4:$H$1000,5,0),0))</f>
        <v>0</v>
      </c>
      <c r="I172" s="57"/>
      <c r="J172" s="57"/>
      <c r="K172" s="57"/>
      <c r="L172" s="57"/>
      <c r="M172" s="58" t="str">
        <f t="shared" si="38"/>
        <v/>
      </c>
      <c r="N172" s="102"/>
    </row>
    <row r="173" spans="1:14">
      <c r="A173" s="97" t="str">
        <f t="shared" si="39"/>
        <v/>
      </c>
      <c r="B173" s="98" t="str">
        <f t="shared" si="40"/>
        <v/>
      </c>
      <c r="C173" s="99"/>
      <c r="D173" s="100"/>
      <c r="E173" s="100"/>
      <c r="F173" s="57"/>
      <c r="G173" s="58">
        <f t="shared" ref="G173:G236" si="41">IF(F173="",0,F173*$K$41)</f>
        <v>0</v>
      </c>
      <c r="H173" s="58">
        <f>IF(E173="",0,IFERROR(VLOOKUP(E173,档案费管理台账!$D$4:$H$1000,5,0),0))</f>
        <v>0</v>
      </c>
      <c r="I173" s="57"/>
      <c r="J173" s="57"/>
      <c r="K173" s="57"/>
      <c r="L173" s="57"/>
      <c r="M173" s="58" t="str">
        <f t="shared" ref="M173:M236" si="42">IF(C173="","",ROUND(M172+G173-I173-J173-K173-L173-H173,2))</f>
        <v/>
      </c>
      <c r="N173" s="102"/>
    </row>
    <row r="174" spans="1:14">
      <c r="A174" s="97" t="str">
        <f t="shared" si="39"/>
        <v/>
      </c>
      <c r="B174" s="98" t="str">
        <f t="shared" si="40"/>
        <v/>
      </c>
      <c r="C174" s="99"/>
      <c r="D174" s="100"/>
      <c r="E174" s="100"/>
      <c r="F174" s="57"/>
      <c r="G174" s="58">
        <f t="shared" si="41"/>
        <v>0</v>
      </c>
      <c r="H174" s="58">
        <f>IF(E174="",0,IFERROR(VLOOKUP(E174,档案费管理台账!$D$4:$H$1000,5,0),0))</f>
        <v>0</v>
      </c>
      <c r="I174" s="57"/>
      <c r="J174" s="57"/>
      <c r="K174" s="57"/>
      <c r="L174" s="57"/>
      <c r="M174" s="58" t="str">
        <f t="shared" si="42"/>
        <v/>
      </c>
      <c r="N174" s="102"/>
    </row>
    <row r="175" spans="1:14">
      <c r="A175" s="97" t="str">
        <f t="shared" si="39"/>
        <v/>
      </c>
      <c r="B175" s="98" t="str">
        <f t="shared" si="40"/>
        <v/>
      </c>
      <c r="C175" s="99"/>
      <c r="D175" s="100"/>
      <c r="E175" s="100"/>
      <c r="F175" s="57"/>
      <c r="G175" s="58">
        <f t="shared" si="41"/>
        <v>0</v>
      </c>
      <c r="H175" s="58">
        <f>IF(E175="",0,IFERROR(VLOOKUP(E175,档案费管理台账!$D$4:$H$1000,5,0),0))</f>
        <v>0</v>
      </c>
      <c r="I175" s="57"/>
      <c r="J175" s="57"/>
      <c r="K175" s="57"/>
      <c r="L175" s="57"/>
      <c r="M175" s="58" t="str">
        <f t="shared" si="42"/>
        <v/>
      </c>
      <c r="N175" s="102"/>
    </row>
    <row r="176" spans="1:14">
      <c r="A176" s="97" t="str">
        <f t="shared" si="39"/>
        <v/>
      </c>
      <c r="B176" s="98" t="str">
        <f t="shared" si="40"/>
        <v/>
      </c>
      <c r="C176" s="99"/>
      <c r="D176" s="100"/>
      <c r="E176" s="100"/>
      <c r="F176" s="57"/>
      <c r="G176" s="58">
        <f t="shared" si="41"/>
        <v>0</v>
      </c>
      <c r="H176" s="58">
        <f>IF(E176="",0,IFERROR(VLOOKUP(E176,档案费管理台账!$D$4:$H$1000,5,0),0))</f>
        <v>0</v>
      </c>
      <c r="I176" s="57"/>
      <c r="J176" s="57"/>
      <c r="K176" s="57"/>
      <c r="L176" s="57"/>
      <c r="M176" s="58" t="str">
        <f t="shared" si="42"/>
        <v/>
      </c>
      <c r="N176" s="102"/>
    </row>
    <row r="177" spans="1:14">
      <c r="A177" s="97" t="str">
        <f t="shared" si="39"/>
        <v/>
      </c>
      <c r="B177" s="98" t="str">
        <f t="shared" si="40"/>
        <v/>
      </c>
      <c r="C177" s="99"/>
      <c r="D177" s="100"/>
      <c r="E177" s="100"/>
      <c r="F177" s="57"/>
      <c r="G177" s="58">
        <f t="shared" si="41"/>
        <v>0</v>
      </c>
      <c r="H177" s="58">
        <f>IF(E177="",0,IFERROR(VLOOKUP(E177,档案费管理台账!$D$4:$H$1000,5,0),0))</f>
        <v>0</v>
      </c>
      <c r="I177" s="57"/>
      <c r="J177" s="57"/>
      <c r="K177" s="57"/>
      <c r="L177" s="57"/>
      <c r="M177" s="58" t="str">
        <f t="shared" si="42"/>
        <v/>
      </c>
      <c r="N177" s="102"/>
    </row>
    <row r="178" spans="1:14">
      <c r="A178" s="97" t="str">
        <f t="shared" si="39"/>
        <v/>
      </c>
      <c r="B178" s="98" t="str">
        <f t="shared" si="40"/>
        <v/>
      </c>
      <c r="C178" s="99"/>
      <c r="D178" s="100"/>
      <c r="E178" s="100"/>
      <c r="F178" s="57"/>
      <c r="G178" s="58">
        <f t="shared" si="41"/>
        <v>0</v>
      </c>
      <c r="H178" s="58">
        <f>IF(E178="",0,IFERROR(VLOOKUP(E178,档案费管理台账!$D$4:$H$1000,5,0),0))</f>
        <v>0</v>
      </c>
      <c r="I178" s="57"/>
      <c r="J178" s="57"/>
      <c r="K178" s="57"/>
      <c r="L178" s="57"/>
      <c r="M178" s="58" t="str">
        <f t="shared" si="42"/>
        <v/>
      </c>
      <c r="N178" s="102"/>
    </row>
    <row r="179" spans="1:14">
      <c r="A179" s="97" t="str">
        <f t="shared" si="39"/>
        <v/>
      </c>
      <c r="B179" s="98" t="str">
        <f t="shared" si="40"/>
        <v/>
      </c>
      <c r="C179" s="99"/>
      <c r="D179" s="100"/>
      <c r="E179" s="100"/>
      <c r="F179" s="57"/>
      <c r="G179" s="58">
        <f t="shared" si="41"/>
        <v>0</v>
      </c>
      <c r="H179" s="58">
        <f>IF(E179="",0,IFERROR(VLOOKUP(E179,档案费管理台账!$D$4:$H$1000,5,0),0))</f>
        <v>0</v>
      </c>
      <c r="I179" s="57"/>
      <c r="J179" s="57"/>
      <c r="K179" s="57"/>
      <c r="L179" s="57"/>
      <c r="M179" s="58" t="str">
        <f t="shared" si="42"/>
        <v/>
      </c>
      <c r="N179" s="102"/>
    </row>
    <row r="180" spans="1:14">
      <c r="A180" s="97" t="str">
        <f t="shared" si="39"/>
        <v/>
      </c>
      <c r="B180" s="98" t="str">
        <f t="shared" si="40"/>
        <v/>
      </c>
      <c r="C180" s="99"/>
      <c r="D180" s="100"/>
      <c r="E180" s="100"/>
      <c r="F180" s="57"/>
      <c r="G180" s="58">
        <f t="shared" si="41"/>
        <v>0</v>
      </c>
      <c r="H180" s="58">
        <f>IF(E180="",0,IFERROR(VLOOKUP(E180,档案费管理台账!$D$4:$H$1000,5,0),0))</f>
        <v>0</v>
      </c>
      <c r="I180" s="57"/>
      <c r="J180" s="57"/>
      <c r="K180" s="57"/>
      <c r="L180" s="57"/>
      <c r="M180" s="58" t="str">
        <f t="shared" si="42"/>
        <v/>
      </c>
      <c r="N180" s="102"/>
    </row>
    <row r="181" spans="1:14">
      <c r="A181" s="97" t="str">
        <f t="shared" si="39"/>
        <v/>
      </c>
      <c r="B181" s="98" t="str">
        <f t="shared" si="40"/>
        <v/>
      </c>
      <c r="C181" s="99"/>
      <c r="D181" s="100"/>
      <c r="E181" s="100"/>
      <c r="F181" s="57"/>
      <c r="G181" s="58">
        <f t="shared" si="41"/>
        <v>0</v>
      </c>
      <c r="H181" s="58">
        <f>IF(E181="",0,IFERROR(VLOOKUP(E181,档案费管理台账!$D$4:$H$1000,5,0),0))</f>
        <v>0</v>
      </c>
      <c r="I181" s="57"/>
      <c r="J181" s="57"/>
      <c r="K181" s="57"/>
      <c r="L181" s="57"/>
      <c r="M181" s="58" t="str">
        <f t="shared" si="42"/>
        <v/>
      </c>
      <c r="N181" s="102"/>
    </row>
    <row r="182" spans="1:14">
      <c r="A182" s="97" t="str">
        <f t="shared" si="39"/>
        <v/>
      </c>
      <c r="B182" s="98" t="str">
        <f t="shared" si="40"/>
        <v/>
      </c>
      <c r="C182" s="99"/>
      <c r="D182" s="100"/>
      <c r="E182" s="100"/>
      <c r="F182" s="57"/>
      <c r="G182" s="58">
        <f t="shared" si="41"/>
        <v>0</v>
      </c>
      <c r="H182" s="58">
        <f>IF(E182="",0,IFERROR(VLOOKUP(E182,档案费管理台账!$D$4:$H$1000,5,0),0))</f>
        <v>0</v>
      </c>
      <c r="I182" s="57"/>
      <c r="J182" s="57"/>
      <c r="K182" s="57"/>
      <c r="L182" s="57"/>
      <c r="M182" s="58" t="str">
        <f t="shared" si="42"/>
        <v/>
      </c>
      <c r="N182" s="102"/>
    </row>
    <row r="183" spans="1:14">
      <c r="A183" s="97" t="str">
        <f t="shared" si="39"/>
        <v/>
      </c>
      <c r="B183" s="98" t="str">
        <f t="shared" si="40"/>
        <v/>
      </c>
      <c r="C183" s="99"/>
      <c r="D183" s="100"/>
      <c r="E183" s="100"/>
      <c r="F183" s="57"/>
      <c r="G183" s="58">
        <f t="shared" si="41"/>
        <v>0</v>
      </c>
      <c r="H183" s="58">
        <f>IF(E183="",0,IFERROR(VLOOKUP(E183,档案费管理台账!$D$4:$H$1000,5,0),0))</f>
        <v>0</v>
      </c>
      <c r="I183" s="57"/>
      <c r="J183" s="57"/>
      <c r="K183" s="57"/>
      <c r="L183" s="57"/>
      <c r="M183" s="58" t="str">
        <f t="shared" si="42"/>
        <v/>
      </c>
      <c r="N183" s="102"/>
    </row>
    <row r="184" spans="1:14">
      <c r="A184" s="97" t="str">
        <f t="shared" si="39"/>
        <v/>
      </c>
      <c r="B184" s="98" t="str">
        <f t="shared" si="40"/>
        <v/>
      </c>
      <c r="C184" s="99"/>
      <c r="D184" s="100"/>
      <c r="E184" s="100"/>
      <c r="F184" s="57"/>
      <c r="G184" s="58">
        <f t="shared" si="41"/>
        <v>0</v>
      </c>
      <c r="H184" s="58">
        <f>IF(E184="",0,IFERROR(VLOOKUP(E184,档案费管理台账!$D$4:$H$1000,5,0),0))</f>
        <v>0</v>
      </c>
      <c r="I184" s="57"/>
      <c r="J184" s="57"/>
      <c r="K184" s="57"/>
      <c r="L184" s="57"/>
      <c r="M184" s="58" t="str">
        <f t="shared" si="42"/>
        <v/>
      </c>
      <c r="N184" s="102"/>
    </row>
    <row r="185" spans="1:14">
      <c r="A185" s="97" t="str">
        <f t="shared" si="39"/>
        <v/>
      </c>
      <c r="B185" s="98" t="str">
        <f t="shared" si="40"/>
        <v/>
      </c>
      <c r="C185" s="99"/>
      <c r="D185" s="100"/>
      <c r="E185" s="100"/>
      <c r="F185" s="57"/>
      <c r="G185" s="58">
        <f t="shared" si="41"/>
        <v>0</v>
      </c>
      <c r="H185" s="58">
        <f>IF(E185="",0,IFERROR(VLOOKUP(E185,档案费管理台账!$D$4:$H$1000,5,0),0))</f>
        <v>0</v>
      </c>
      <c r="I185" s="57"/>
      <c r="J185" s="57"/>
      <c r="K185" s="57"/>
      <c r="L185" s="57"/>
      <c r="M185" s="58" t="str">
        <f t="shared" si="42"/>
        <v/>
      </c>
      <c r="N185" s="102"/>
    </row>
    <row r="186" spans="1:14">
      <c r="A186" s="97" t="str">
        <f t="shared" si="39"/>
        <v/>
      </c>
      <c r="B186" s="98" t="str">
        <f t="shared" si="40"/>
        <v/>
      </c>
      <c r="C186" s="99"/>
      <c r="D186" s="100"/>
      <c r="E186" s="100"/>
      <c r="F186" s="57"/>
      <c r="G186" s="58">
        <f t="shared" si="41"/>
        <v>0</v>
      </c>
      <c r="H186" s="58">
        <f>IF(E186="",0,IFERROR(VLOOKUP(E186,档案费管理台账!$D$4:$H$1000,5,0),0))</f>
        <v>0</v>
      </c>
      <c r="I186" s="57"/>
      <c r="J186" s="57"/>
      <c r="K186" s="57"/>
      <c r="L186" s="57"/>
      <c r="M186" s="58" t="str">
        <f t="shared" si="42"/>
        <v/>
      </c>
      <c r="N186" s="102"/>
    </row>
    <row r="187" spans="1:14">
      <c r="A187" s="97" t="str">
        <f t="shared" si="39"/>
        <v/>
      </c>
      <c r="B187" s="98" t="str">
        <f t="shared" si="40"/>
        <v/>
      </c>
      <c r="C187" s="99"/>
      <c r="D187" s="100"/>
      <c r="E187" s="100"/>
      <c r="F187" s="57"/>
      <c r="G187" s="58">
        <f t="shared" si="41"/>
        <v>0</v>
      </c>
      <c r="H187" s="58">
        <f>IF(E187="",0,IFERROR(VLOOKUP(E187,档案费管理台账!$D$4:$H$1000,5,0),0))</f>
        <v>0</v>
      </c>
      <c r="I187" s="57"/>
      <c r="J187" s="57"/>
      <c r="K187" s="57"/>
      <c r="L187" s="57"/>
      <c r="M187" s="58" t="str">
        <f t="shared" si="42"/>
        <v/>
      </c>
      <c r="N187" s="102"/>
    </row>
    <row r="188" spans="1:14">
      <c r="A188" s="97" t="str">
        <f t="shared" si="39"/>
        <v/>
      </c>
      <c r="B188" s="98" t="str">
        <f t="shared" si="40"/>
        <v/>
      </c>
      <c r="C188" s="99"/>
      <c r="D188" s="100"/>
      <c r="E188" s="100"/>
      <c r="F188" s="57"/>
      <c r="G188" s="58">
        <f t="shared" si="41"/>
        <v>0</v>
      </c>
      <c r="H188" s="58">
        <f>IF(E188="",0,IFERROR(VLOOKUP(E188,档案费管理台账!$D$4:$H$1000,5,0),0))</f>
        <v>0</v>
      </c>
      <c r="I188" s="57"/>
      <c r="J188" s="57"/>
      <c r="K188" s="57"/>
      <c r="L188" s="57"/>
      <c r="M188" s="58" t="str">
        <f t="shared" si="42"/>
        <v/>
      </c>
      <c r="N188" s="102"/>
    </row>
    <row r="189" spans="1:14">
      <c r="A189" s="97" t="str">
        <f t="shared" si="39"/>
        <v/>
      </c>
      <c r="B189" s="98" t="str">
        <f t="shared" si="40"/>
        <v/>
      </c>
      <c r="C189" s="99"/>
      <c r="D189" s="100"/>
      <c r="E189" s="100"/>
      <c r="F189" s="57"/>
      <c r="G189" s="58">
        <f t="shared" si="41"/>
        <v>0</v>
      </c>
      <c r="H189" s="58">
        <f>IF(E189="",0,IFERROR(VLOOKUP(E189,档案费管理台账!$D$4:$H$1000,5,0),0))</f>
        <v>0</v>
      </c>
      <c r="I189" s="57"/>
      <c r="J189" s="57"/>
      <c r="K189" s="57"/>
      <c r="L189" s="57"/>
      <c r="M189" s="58" t="str">
        <f t="shared" si="42"/>
        <v/>
      </c>
      <c r="N189" s="102"/>
    </row>
    <row r="190" spans="1:14">
      <c r="A190" s="97" t="str">
        <f t="shared" si="39"/>
        <v/>
      </c>
      <c r="B190" s="98" t="str">
        <f t="shared" si="40"/>
        <v/>
      </c>
      <c r="C190" s="99"/>
      <c r="D190" s="100"/>
      <c r="E190" s="100"/>
      <c r="F190" s="57"/>
      <c r="G190" s="58">
        <f t="shared" si="41"/>
        <v>0</v>
      </c>
      <c r="H190" s="58">
        <f>IF(E190="",0,IFERROR(VLOOKUP(E190,档案费管理台账!$D$4:$H$1000,5,0),0))</f>
        <v>0</v>
      </c>
      <c r="I190" s="57"/>
      <c r="J190" s="57"/>
      <c r="K190" s="57"/>
      <c r="L190" s="57"/>
      <c r="M190" s="58" t="str">
        <f t="shared" si="42"/>
        <v/>
      </c>
      <c r="N190" s="102"/>
    </row>
    <row r="191" spans="1:14">
      <c r="A191" s="97" t="str">
        <f t="shared" si="39"/>
        <v/>
      </c>
      <c r="B191" s="98" t="str">
        <f t="shared" si="40"/>
        <v/>
      </c>
      <c r="C191" s="99"/>
      <c r="D191" s="100"/>
      <c r="E191" s="100"/>
      <c r="F191" s="57"/>
      <c r="G191" s="58">
        <f t="shared" si="41"/>
        <v>0</v>
      </c>
      <c r="H191" s="58">
        <f>IF(E191="",0,IFERROR(VLOOKUP(E191,档案费管理台账!$D$4:$H$1000,5,0),0))</f>
        <v>0</v>
      </c>
      <c r="I191" s="57"/>
      <c r="J191" s="57"/>
      <c r="K191" s="57"/>
      <c r="L191" s="57"/>
      <c r="M191" s="58" t="str">
        <f t="shared" si="42"/>
        <v/>
      </c>
      <c r="N191" s="102"/>
    </row>
    <row r="192" spans="1:14">
      <c r="A192" s="97" t="str">
        <f t="shared" si="39"/>
        <v/>
      </c>
      <c r="B192" s="98" t="str">
        <f t="shared" si="40"/>
        <v/>
      </c>
      <c r="C192" s="99"/>
      <c r="D192" s="100"/>
      <c r="E192" s="100"/>
      <c r="F192" s="57"/>
      <c r="G192" s="58">
        <f t="shared" si="41"/>
        <v>0</v>
      </c>
      <c r="H192" s="58">
        <f>IF(E192="",0,IFERROR(VLOOKUP(E192,档案费管理台账!$D$4:$H$1000,5,0),0))</f>
        <v>0</v>
      </c>
      <c r="I192" s="57"/>
      <c r="J192" s="57"/>
      <c r="K192" s="57"/>
      <c r="L192" s="57"/>
      <c r="M192" s="58" t="str">
        <f t="shared" si="42"/>
        <v/>
      </c>
      <c r="N192" s="102"/>
    </row>
    <row r="193" spans="1:14">
      <c r="A193" s="97" t="str">
        <f t="shared" si="39"/>
        <v/>
      </c>
      <c r="B193" s="98" t="str">
        <f t="shared" si="40"/>
        <v/>
      </c>
      <c r="C193" s="99"/>
      <c r="D193" s="100"/>
      <c r="E193" s="100"/>
      <c r="F193" s="57"/>
      <c r="G193" s="58">
        <f t="shared" si="41"/>
        <v>0</v>
      </c>
      <c r="H193" s="58">
        <f>IF(E193="",0,IFERROR(VLOOKUP(E193,档案费管理台账!$D$4:$H$1000,5,0),0))</f>
        <v>0</v>
      </c>
      <c r="I193" s="57"/>
      <c r="J193" s="57"/>
      <c r="K193" s="57"/>
      <c r="L193" s="57"/>
      <c r="M193" s="58" t="str">
        <f t="shared" si="42"/>
        <v/>
      </c>
      <c r="N193" s="102"/>
    </row>
    <row r="194" spans="1:14">
      <c r="A194" s="97" t="str">
        <f t="shared" si="39"/>
        <v/>
      </c>
      <c r="B194" s="98" t="str">
        <f t="shared" si="40"/>
        <v/>
      </c>
      <c r="C194" s="99"/>
      <c r="D194" s="100"/>
      <c r="E194" s="100"/>
      <c r="F194" s="57"/>
      <c r="G194" s="58">
        <f t="shared" si="41"/>
        <v>0</v>
      </c>
      <c r="H194" s="58">
        <f>IF(E194="",0,IFERROR(VLOOKUP(E194,档案费管理台账!$D$4:$H$1000,5,0),0))</f>
        <v>0</v>
      </c>
      <c r="I194" s="57"/>
      <c r="J194" s="57"/>
      <c r="K194" s="57"/>
      <c r="L194" s="57"/>
      <c r="M194" s="58" t="str">
        <f t="shared" si="42"/>
        <v/>
      </c>
      <c r="N194" s="102"/>
    </row>
    <row r="195" spans="1:14">
      <c r="A195" s="97" t="str">
        <f t="shared" si="39"/>
        <v/>
      </c>
      <c r="B195" s="98" t="str">
        <f t="shared" si="40"/>
        <v/>
      </c>
      <c r="C195" s="99"/>
      <c r="D195" s="100"/>
      <c r="E195" s="100"/>
      <c r="F195" s="57"/>
      <c r="G195" s="58">
        <f t="shared" si="41"/>
        <v>0</v>
      </c>
      <c r="H195" s="58">
        <f>IF(E195="",0,IFERROR(VLOOKUP(E195,档案费管理台账!$D$4:$H$1000,5,0),0))</f>
        <v>0</v>
      </c>
      <c r="I195" s="57"/>
      <c r="J195" s="57"/>
      <c r="K195" s="57"/>
      <c r="L195" s="57"/>
      <c r="M195" s="58" t="str">
        <f t="shared" si="42"/>
        <v/>
      </c>
      <c r="N195" s="102"/>
    </row>
    <row r="196" spans="1:14">
      <c r="A196" s="97" t="str">
        <f t="shared" si="39"/>
        <v/>
      </c>
      <c r="B196" s="98" t="str">
        <f t="shared" si="40"/>
        <v/>
      </c>
      <c r="C196" s="99"/>
      <c r="D196" s="100"/>
      <c r="E196" s="100"/>
      <c r="F196" s="57"/>
      <c r="G196" s="58">
        <f t="shared" si="41"/>
        <v>0</v>
      </c>
      <c r="H196" s="58">
        <f>IF(E196="",0,IFERROR(VLOOKUP(E196,档案费管理台账!$D$4:$H$1000,5,0),0))</f>
        <v>0</v>
      </c>
      <c r="I196" s="57"/>
      <c r="J196" s="57"/>
      <c r="K196" s="57"/>
      <c r="L196" s="57"/>
      <c r="M196" s="58" t="str">
        <f t="shared" si="42"/>
        <v/>
      </c>
      <c r="N196" s="102"/>
    </row>
    <row r="197" spans="1:14">
      <c r="A197" s="97" t="str">
        <f t="shared" si="39"/>
        <v/>
      </c>
      <c r="B197" s="98" t="str">
        <f t="shared" si="40"/>
        <v/>
      </c>
      <c r="C197" s="99"/>
      <c r="D197" s="100"/>
      <c r="E197" s="100"/>
      <c r="F197" s="57"/>
      <c r="G197" s="58">
        <f t="shared" si="41"/>
        <v>0</v>
      </c>
      <c r="H197" s="58">
        <f>IF(E197="",0,IFERROR(VLOOKUP(E197,档案费管理台账!$D$4:$H$1000,5,0),0))</f>
        <v>0</v>
      </c>
      <c r="I197" s="57"/>
      <c r="J197" s="57"/>
      <c r="K197" s="57"/>
      <c r="L197" s="57"/>
      <c r="M197" s="58" t="str">
        <f t="shared" si="42"/>
        <v/>
      </c>
      <c r="N197" s="102"/>
    </row>
    <row r="198" spans="1:14">
      <c r="A198" s="97" t="str">
        <f t="shared" si="39"/>
        <v/>
      </c>
      <c r="B198" s="98" t="str">
        <f t="shared" si="40"/>
        <v/>
      </c>
      <c r="C198" s="99"/>
      <c r="D198" s="100"/>
      <c r="E198" s="100"/>
      <c r="F198" s="57"/>
      <c r="G198" s="58">
        <f t="shared" si="41"/>
        <v>0</v>
      </c>
      <c r="H198" s="58">
        <f>IF(E198="",0,IFERROR(VLOOKUP(E198,档案费管理台账!$D$4:$H$1000,5,0),0))</f>
        <v>0</v>
      </c>
      <c r="I198" s="57"/>
      <c r="J198" s="57"/>
      <c r="K198" s="57"/>
      <c r="L198" s="57"/>
      <c r="M198" s="58" t="str">
        <f t="shared" si="42"/>
        <v/>
      </c>
      <c r="N198" s="102"/>
    </row>
    <row r="199" spans="1:14">
      <c r="A199" s="97" t="str">
        <f t="shared" si="39"/>
        <v/>
      </c>
      <c r="B199" s="98" t="str">
        <f t="shared" si="40"/>
        <v/>
      </c>
      <c r="C199" s="99"/>
      <c r="D199" s="100"/>
      <c r="E199" s="100"/>
      <c r="F199" s="57"/>
      <c r="G199" s="58">
        <f t="shared" si="41"/>
        <v>0</v>
      </c>
      <c r="H199" s="58">
        <f>IF(E199="",0,IFERROR(VLOOKUP(E199,档案费管理台账!$D$4:$H$1000,5,0),0))</f>
        <v>0</v>
      </c>
      <c r="I199" s="57"/>
      <c r="J199" s="57"/>
      <c r="K199" s="57"/>
      <c r="L199" s="57"/>
      <c r="M199" s="58" t="str">
        <f t="shared" si="42"/>
        <v/>
      </c>
      <c r="N199" s="102"/>
    </row>
    <row r="200" spans="1:14">
      <c r="A200" s="97" t="str">
        <f t="shared" si="39"/>
        <v/>
      </c>
      <c r="B200" s="98" t="str">
        <f t="shared" si="40"/>
        <v/>
      </c>
      <c r="C200" s="99"/>
      <c r="D200" s="100"/>
      <c r="E200" s="100"/>
      <c r="F200" s="57"/>
      <c r="G200" s="58">
        <f t="shared" si="41"/>
        <v>0</v>
      </c>
      <c r="H200" s="58">
        <f>IF(E200="",0,IFERROR(VLOOKUP(E200,档案费管理台账!$D$4:$H$1000,5,0),0))</f>
        <v>0</v>
      </c>
      <c r="I200" s="57"/>
      <c r="J200" s="57"/>
      <c r="K200" s="57"/>
      <c r="L200" s="57"/>
      <c r="M200" s="58" t="str">
        <f t="shared" si="42"/>
        <v/>
      </c>
      <c r="N200" s="102"/>
    </row>
    <row r="201" spans="1:14">
      <c r="A201" s="97" t="str">
        <f t="shared" si="39"/>
        <v/>
      </c>
      <c r="B201" s="98" t="str">
        <f t="shared" si="40"/>
        <v/>
      </c>
      <c r="C201" s="99"/>
      <c r="D201" s="100"/>
      <c r="E201" s="100"/>
      <c r="F201" s="57"/>
      <c r="G201" s="58">
        <f t="shared" si="41"/>
        <v>0</v>
      </c>
      <c r="H201" s="58">
        <f>IF(E201="",0,IFERROR(VLOOKUP(E201,档案费管理台账!$D$4:$H$1000,5,0),0))</f>
        <v>0</v>
      </c>
      <c r="I201" s="57"/>
      <c r="J201" s="57"/>
      <c r="K201" s="57"/>
      <c r="L201" s="57"/>
      <c r="M201" s="58" t="str">
        <f t="shared" si="42"/>
        <v/>
      </c>
      <c r="N201" s="102"/>
    </row>
    <row r="202" spans="1:14">
      <c r="A202" s="97" t="str">
        <f t="shared" si="39"/>
        <v/>
      </c>
      <c r="B202" s="98" t="str">
        <f t="shared" si="40"/>
        <v/>
      </c>
      <c r="C202" s="99"/>
      <c r="D202" s="100"/>
      <c r="E202" s="100"/>
      <c r="F202" s="57"/>
      <c r="G202" s="58">
        <f t="shared" si="41"/>
        <v>0</v>
      </c>
      <c r="H202" s="58">
        <f>IF(E202="",0,IFERROR(VLOOKUP(E202,档案费管理台账!$D$4:$H$1000,5,0),0))</f>
        <v>0</v>
      </c>
      <c r="I202" s="57"/>
      <c r="J202" s="57"/>
      <c r="K202" s="57"/>
      <c r="L202" s="57"/>
      <c r="M202" s="58" t="str">
        <f t="shared" si="42"/>
        <v/>
      </c>
      <c r="N202" s="102"/>
    </row>
    <row r="203" spans="1:14">
      <c r="A203" s="97" t="str">
        <f t="shared" si="39"/>
        <v/>
      </c>
      <c r="B203" s="98" t="str">
        <f t="shared" si="40"/>
        <v/>
      </c>
      <c r="C203" s="99"/>
      <c r="D203" s="100"/>
      <c r="E203" s="100"/>
      <c r="F203" s="57"/>
      <c r="G203" s="58">
        <f t="shared" si="41"/>
        <v>0</v>
      </c>
      <c r="H203" s="58">
        <f>IF(E203="",0,IFERROR(VLOOKUP(E203,档案费管理台账!$D$4:$H$1000,5,0),0))</f>
        <v>0</v>
      </c>
      <c r="I203" s="57"/>
      <c r="J203" s="57"/>
      <c r="K203" s="57"/>
      <c r="L203" s="57"/>
      <c r="M203" s="58" t="str">
        <f t="shared" si="42"/>
        <v/>
      </c>
      <c r="N203" s="102"/>
    </row>
    <row r="204" spans="1:14">
      <c r="A204" s="97" t="str">
        <f t="shared" si="39"/>
        <v/>
      </c>
      <c r="B204" s="98" t="str">
        <f t="shared" si="40"/>
        <v/>
      </c>
      <c r="C204" s="99"/>
      <c r="D204" s="100"/>
      <c r="E204" s="100"/>
      <c r="F204" s="57"/>
      <c r="G204" s="58">
        <f t="shared" si="41"/>
        <v>0</v>
      </c>
      <c r="H204" s="58">
        <f>IF(E204="",0,IFERROR(VLOOKUP(E204,档案费管理台账!$D$4:$H$1000,5,0),0))</f>
        <v>0</v>
      </c>
      <c r="I204" s="57"/>
      <c r="J204" s="57"/>
      <c r="K204" s="57"/>
      <c r="L204" s="57"/>
      <c r="M204" s="58" t="str">
        <f t="shared" si="42"/>
        <v/>
      </c>
      <c r="N204" s="102"/>
    </row>
    <row r="205" spans="1:14">
      <c r="A205" s="97" t="str">
        <f t="shared" si="39"/>
        <v/>
      </c>
      <c r="B205" s="98" t="str">
        <f t="shared" si="40"/>
        <v/>
      </c>
      <c r="C205" s="99"/>
      <c r="D205" s="100"/>
      <c r="E205" s="100"/>
      <c r="F205" s="57"/>
      <c r="G205" s="58">
        <f t="shared" si="41"/>
        <v>0</v>
      </c>
      <c r="H205" s="58">
        <f>IF(E205="",0,IFERROR(VLOOKUP(E205,档案费管理台账!$D$4:$H$1000,5,0),0))</f>
        <v>0</v>
      </c>
      <c r="I205" s="57"/>
      <c r="J205" s="57"/>
      <c r="K205" s="57"/>
      <c r="L205" s="57"/>
      <c r="M205" s="58" t="str">
        <f t="shared" si="42"/>
        <v/>
      </c>
      <c r="N205" s="102"/>
    </row>
    <row r="206" spans="1:14">
      <c r="A206" s="97" t="str">
        <f t="shared" si="39"/>
        <v/>
      </c>
      <c r="B206" s="98" t="str">
        <f t="shared" si="40"/>
        <v/>
      </c>
      <c r="C206" s="99"/>
      <c r="D206" s="100"/>
      <c r="E206" s="100"/>
      <c r="F206" s="57"/>
      <c r="G206" s="58">
        <f t="shared" si="41"/>
        <v>0</v>
      </c>
      <c r="H206" s="58">
        <f>IF(E206="",0,IFERROR(VLOOKUP(E206,档案费管理台账!$D$4:$H$1000,5,0),0))</f>
        <v>0</v>
      </c>
      <c r="I206" s="57"/>
      <c r="J206" s="57"/>
      <c r="K206" s="57"/>
      <c r="L206" s="57"/>
      <c r="M206" s="58" t="str">
        <f t="shared" si="42"/>
        <v/>
      </c>
      <c r="N206" s="102"/>
    </row>
    <row r="207" spans="1:14">
      <c r="A207" s="97" t="str">
        <f t="shared" si="39"/>
        <v/>
      </c>
      <c r="B207" s="98" t="str">
        <f t="shared" si="40"/>
        <v/>
      </c>
      <c r="C207" s="99"/>
      <c r="D207" s="100"/>
      <c r="E207" s="100"/>
      <c r="F207" s="57"/>
      <c r="G207" s="58">
        <f t="shared" si="41"/>
        <v>0</v>
      </c>
      <c r="H207" s="58">
        <f>IF(E207="",0,IFERROR(VLOOKUP(E207,档案费管理台账!$D$4:$H$1000,5,0),0))</f>
        <v>0</v>
      </c>
      <c r="I207" s="57"/>
      <c r="J207" s="57"/>
      <c r="K207" s="57"/>
      <c r="L207" s="57"/>
      <c r="M207" s="58" t="str">
        <f t="shared" si="42"/>
        <v/>
      </c>
      <c r="N207" s="102"/>
    </row>
    <row r="208" spans="1:14">
      <c r="A208" s="97" t="str">
        <f t="shared" si="39"/>
        <v/>
      </c>
      <c r="B208" s="98" t="str">
        <f t="shared" si="40"/>
        <v/>
      </c>
      <c r="C208" s="99"/>
      <c r="D208" s="100"/>
      <c r="E208" s="100"/>
      <c r="F208" s="57"/>
      <c r="G208" s="58">
        <f t="shared" si="41"/>
        <v>0</v>
      </c>
      <c r="H208" s="58">
        <f>IF(E208="",0,IFERROR(VLOOKUP(E208,档案费管理台账!$D$4:$H$1000,5,0),0))</f>
        <v>0</v>
      </c>
      <c r="I208" s="57"/>
      <c r="J208" s="57"/>
      <c r="K208" s="57"/>
      <c r="L208" s="57"/>
      <c r="M208" s="58" t="str">
        <f t="shared" si="42"/>
        <v/>
      </c>
      <c r="N208" s="102"/>
    </row>
    <row r="209" spans="1:14">
      <c r="A209" s="97" t="str">
        <f t="shared" si="39"/>
        <v/>
      </c>
      <c r="B209" s="98" t="str">
        <f t="shared" si="40"/>
        <v/>
      </c>
      <c r="C209" s="99"/>
      <c r="D209" s="100"/>
      <c r="E209" s="100"/>
      <c r="F209" s="57"/>
      <c r="G209" s="58">
        <f t="shared" si="41"/>
        <v>0</v>
      </c>
      <c r="H209" s="58">
        <f>IF(E209="",0,IFERROR(VLOOKUP(E209,档案费管理台账!$D$4:$H$1000,5,0),0))</f>
        <v>0</v>
      </c>
      <c r="I209" s="57"/>
      <c r="J209" s="57"/>
      <c r="K209" s="57"/>
      <c r="L209" s="57"/>
      <c r="M209" s="58" t="str">
        <f t="shared" si="42"/>
        <v/>
      </c>
      <c r="N209" s="102"/>
    </row>
    <row r="210" spans="1:14">
      <c r="A210" s="97" t="str">
        <f t="shared" si="39"/>
        <v/>
      </c>
      <c r="B210" s="98" t="str">
        <f t="shared" si="40"/>
        <v/>
      </c>
      <c r="C210" s="99"/>
      <c r="D210" s="100"/>
      <c r="E210" s="100"/>
      <c r="F210" s="57"/>
      <c r="G210" s="58">
        <f t="shared" si="41"/>
        <v>0</v>
      </c>
      <c r="H210" s="58">
        <f>IF(E210="",0,IFERROR(VLOOKUP(E210,档案费管理台账!$D$4:$H$1000,5,0),0))</f>
        <v>0</v>
      </c>
      <c r="I210" s="57"/>
      <c r="J210" s="57"/>
      <c r="K210" s="57"/>
      <c r="L210" s="57"/>
      <c r="M210" s="58" t="str">
        <f t="shared" si="42"/>
        <v/>
      </c>
      <c r="N210" s="102"/>
    </row>
    <row r="211" spans="1:14">
      <c r="A211" s="97" t="str">
        <f t="shared" si="39"/>
        <v/>
      </c>
      <c r="B211" s="98" t="str">
        <f t="shared" si="40"/>
        <v/>
      </c>
      <c r="C211" s="99"/>
      <c r="D211" s="100"/>
      <c r="E211" s="100"/>
      <c r="F211" s="57"/>
      <c r="G211" s="58">
        <f t="shared" si="41"/>
        <v>0</v>
      </c>
      <c r="H211" s="58">
        <f>IF(E211="",0,IFERROR(VLOOKUP(E211,档案费管理台账!$D$4:$H$1000,5,0),0))</f>
        <v>0</v>
      </c>
      <c r="I211" s="57"/>
      <c r="J211" s="57"/>
      <c r="K211" s="57"/>
      <c r="L211" s="57"/>
      <c r="M211" s="58" t="str">
        <f t="shared" si="42"/>
        <v/>
      </c>
      <c r="N211" s="102"/>
    </row>
    <row r="212" spans="1:14">
      <c r="A212" s="97" t="str">
        <f t="shared" si="39"/>
        <v/>
      </c>
      <c r="B212" s="98" t="str">
        <f t="shared" si="40"/>
        <v/>
      </c>
      <c r="C212" s="99"/>
      <c r="D212" s="100"/>
      <c r="E212" s="100"/>
      <c r="F212" s="57"/>
      <c r="G212" s="58">
        <f t="shared" si="41"/>
        <v>0</v>
      </c>
      <c r="H212" s="58">
        <f>IF(E212="",0,IFERROR(VLOOKUP(E212,档案费管理台账!$D$4:$H$1000,5,0),0))</f>
        <v>0</v>
      </c>
      <c r="I212" s="57"/>
      <c r="J212" s="57"/>
      <c r="K212" s="57"/>
      <c r="L212" s="57"/>
      <c r="M212" s="58" t="str">
        <f t="shared" si="42"/>
        <v/>
      </c>
      <c r="N212" s="102"/>
    </row>
    <row r="213" spans="1:14">
      <c r="A213" s="97" t="str">
        <f t="shared" si="39"/>
        <v/>
      </c>
      <c r="B213" s="98" t="str">
        <f t="shared" si="40"/>
        <v/>
      </c>
      <c r="C213" s="99"/>
      <c r="D213" s="100"/>
      <c r="E213" s="100"/>
      <c r="F213" s="57"/>
      <c r="G213" s="58">
        <f t="shared" si="41"/>
        <v>0</v>
      </c>
      <c r="H213" s="58">
        <f>IF(E213="",0,IFERROR(VLOOKUP(E213,档案费管理台账!$D$4:$H$1000,5,0),0))</f>
        <v>0</v>
      </c>
      <c r="I213" s="57"/>
      <c r="J213" s="57"/>
      <c r="K213" s="57"/>
      <c r="L213" s="57"/>
      <c r="M213" s="58" t="str">
        <f t="shared" si="42"/>
        <v/>
      </c>
      <c r="N213" s="102"/>
    </row>
    <row r="214" spans="1:14">
      <c r="A214" s="97" t="str">
        <f t="shared" si="39"/>
        <v/>
      </c>
      <c r="B214" s="98" t="str">
        <f t="shared" si="40"/>
        <v/>
      </c>
      <c r="C214" s="99"/>
      <c r="D214" s="100"/>
      <c r="E214" s="100"/>
      <c r="F214" s="57"/>
      <c r="G214" s="58">
        <f t="shared" si="41"/>
        <v>0</v>
      </c>
      <c r="H214" s="58">
        <f>IF(E214="",0,IFERROR(VLOOKUP(E214,档案费管理台账!$D$4:$H$1000,5,0),0))</f>
        <v>0</v>
      </c>
      <c r="I214" s="57"/>
      <c r="J214" s="57"/>
      <c r="K214" s="57"/>
      <c r="L214" s="57"/>
      <c r="M214" s="58" t="str">
        <f t="shared" si="42"/>
        <v/>
      </c>
      <c r="N214" s="102"/>
    </row>
    <row r="215" spans="1:14">
      <c r="A215" s="97" t="str">
        <f t="shared" si="39"/>
        <v/>
      </c>
      <c r="B215" s="98" t="str">
        <f t="shared" si="40"/>
        <v/>
      </c>
      <c r="C215" s="99"/>
      <c r="D215" s="100"/>
      <c r="E215" s="100"/>
      <c r="F215" s="57"/>
      <c r="G215" s="58">
        <f t="shared" si="41"/>
        <v>0</v>
      </c>
      <c r="H215" s="58">
        <f>IF(E215="",0,IFERROR(VLOOKUP(E215,档案费管理台账!$D$4:$H$1000,5,0),0))</f>
        <v>0</v>
      </c>
      <c r="I215" s="57"/>
      <c r="J215" s="57"/>
      <c r="K215" s="57"/>
      <c r="L215" s="57"/>
      <c r="M215" s="58" t="str">
        <f t="shared" si="42"/>
        <v/>
      </c>
      <c r="N215" s="102"/>
    </row>
    <row r="216" spans="1:14">
      <c r="A216" s="97" t="str">
        <f t="shared" si="39"/>
        <v/>
      </c>
      <c r="B216" s="98" t="str">
        <f t="shared" si="40"/>
        <v/>
      </c>
      <c r="C216" s="99"/>
      <c r="D216" s="100"/>
      <c r="E216" s="100"/>
      <c r="F216" s="57"/>
      <c r="G216" s="58">
        <f t="shared" si="41"/>
        <v>0</v>
      </c>
      <c r="H216" s="58">
        <f>IF(E216="",0,IFERROR(VLOOKUP(E216,档案费管理台账!$D$4:$H$1000,5,0),0))</f>
        <v>0</v>
      </c>
      <c r="I216" s="57"/>
      <c r="J216" s="57"/>
      <c r="K216" s="57"/>
      <c r="L216" s="57"/>
      <c r="M216" s="58" t="str">
        <f t="shared" si="42"/>
        <v/>
      </c>
      <c r="N216" s="102"/>
    </row>
    <row r="217" spans="1:14">
      <c r="A217" s="97" t="str">
        <f t="shared" si="39"/>
        <v/>
      </c>
      <c r="B217" s="98" t="str">
        <f t="shared" si="40"/>
        <v/>
      </c>
      <c r="C217" s="99"/>
      <c r="D217" s="100"/>
      <c r="E217" s="100"/>
      <c r="F217" s="57"/>
      <c r="G217" s="58">
        <f t="shared" si="41"/>
        <v>0</v>
      </c>
      <c r="H217" s="58">
        <f>IF(E217="",0,IFERROR(VLOOKUP(E217,档案费管理台账!$D$4:$H$1000,5,0),0))</f>
        <v>0</v>
      </c>
      <c r="I217" s="57"/>
      <c r="J217" s="57"/>
      <c r="K217" s="57"/>
      <c r="L217" s="57"/>
      <c r="M217" s="58" t="str">
        <f t="shared" si="42"/>
        <v/>
      </c>
      <c r="N217" s="102"/>
    </row>
    <row r="218" spans="1:14">
      <c r="A218" s="97" t="str">
        <f t="shared" si="39"/>
        <v/>
      </c>
      <c r="B218" s="98" t="str">
        <f t="shared" si="40"/>
        <v/>
      </c>
      <c r="C218" s="99"/>
      <c r="D218" s="100"/>
      <c r="E218" s="100"/>
      <c r="F218" s="57"/>
      <c r="G218" s="58">
        <f t="shared" si="41"/>
        <v>0</v>
      </c>
      <c r="H218" s="58">
        <f>IF(E218="",0,IFERROR(VLOOKUP(E218,档案费管理台账!$D$4:$H$1000,5,0),0))</f>
        <v>0</v>
      </c>
      <c r="I218" s="57"/>
      <c r="J218" s="57"/>
      <c r="K218" s="57"/>
      <c r="L218" s="57"/>
      <c r="M218" s="58" t="str">
        <f t="shared" si="42"/>
        <v/>
      </c>
      <c r="N218" s="102"/>
    </row>
    <row r="219" spans="1:14">
      <c r="A219" s="97" t="str">
        <f t="shared" si="39"/>
        <v/>
      </c>
      <c r="B219" s="98" t="str">
        <f t="shared" si="40"/>
        <v/>
      </c>
      <c r="C219" s="99"/>
      <c r="D219" s="100"/>
      <c r="E219" s="100"/>
      <c r="F219" s="57"/>
      <c r="G219" s="58">
        <f t="shared" si="41"/>
        <v>0</v>
      </c>
      <c r="H219" s="58">
        <f>IF(E219="",0,IFERROR(VLOOKUP(E219,档案费管理台账!$D$4:$H$1000,5,0),0))</f>
        <v>0</v>
      </c>
      <c r="I219" s="57"/>
      <c r="J219" s="57"/>
      <c r="K219" s="57"/>
      <c r="L219" s="57"/>
      <c r="M219" s="58" t="str">
        <f t="shared" si="42"/>
        <v/>
      </c>
      <c r="N219" s="102"/>
    </row>
    <row r="220" spans="1:14">
      <c r="A220" s="97" t="str">
        <f t="shared" si="39"/>
        <v/>
      </c>
      <c r="B220" s="98" t="str">
        <f t="shared" si="40"/>
        <v/>
      </c>
      <c r="C220" s="99"/>
      <c r="D220" s="100"/>
      <c r="E220" s="100"/>
      <c r="F220" s="57"/>
      <c r="G220" s="58">
        <f t="shared" si="41"/>
        <v>0</v>
      </c>
      <c r="H220" s="58">
        <f>IF(E220="",0,IFERROR(VLOOKUP(E220,档案费管理台账!$D$4:$H$1000,5,0),0))</f>
        <v>0</v>
      </c>
      <c r="I220" s="57"/>
      <c r="J220" s="57"/>
      <c r="K220" s="57"/>
      <c r="L220" s="57"/>
      <c r="M220" s="58" t="str">
        <f t="shared" si="42"/>
        <v/>
      </c>
      <c r="N220" s="102"/>
    </row>
    <row r="221" spans="1:14">
      <c r="A221" s="97" t="str">
        <f t="shared" si="39"/>
        <v/>
      </c>
      <c r="B221" s="98" t="str">
        <f t="shared" si="40"/>
        <v/>
      </c>
      <c r="C221" s="99"/>
      <c r="D221" s="100"/>
      <c r="E221" s="100"/>
      <c r="F221" s="57"/>
      <c r="G221" s="58">
        <f t="shared" si="41"/>
        <v>0</v>
      </c>
      <c r="H221" s="58">
        <f>IF(E221="",0,IFERROR(VLOOKUP(E221,档案费管理台账!$D$4:$H$1000,5,0),0))</f>
        <v>0</v>
      </c>
      <c r="I221" s="57"/>
      <c r="J221" s="57"/>
      <c r="K221" s="57"/>
      <c r="L221" s="57"/>
      <c r="M221" s="58" t="str">
        <f t="shared" si="42"/>
        <v/>
      </c>
      <c r="N221" s="102"/>
    </row>
    <row r="222" spans="1:14">
      <c r="A222" s="97" t="str">
        <f t="shared" si="39"/>
        <v/>
      </c>
      <c r="B222" s="98" t="str">
        <f t="shared" si="40"/>
        <v/>
      </c>
      <c r="C222" s="99"/>
      <c r="D222" s="100"/>
      <c r="E222" s="100"/>
      <c r="F222" s="57"/>
      <c r="G222" s="58">
        <f t="shared" si="41"/>
        <v>0</v>
      </c>
      <c r="H222" s="58">
        <f>IF(E222="",0,IFERROR(VLOOKUP(E222,档案费管理台账!$D$4:$H$1000,5,0),0))</f>
        <v>0</v>
      </c>
      <c r="I222" s="57"/>
      <c r="J222" s="57"/>
      <c r="K222" s="57"/>
      <c r="L222" s="57"/>
      <c r="M222" s="58" t="str">
        <f t="shared" si="42"/>
        <v/>
      </c>
      <c r="N222" s="102"/>
    </row>
    <row r="223" spans="1:14">
      <c r="A223" s="97" t="str">
        <f t="shared" si="39"/>
        <v/>
      </c>
      <c r="B223" s="98" t="str">
        <f t="shared" si="40"/>
        <v/>
      </c>
      <c r="C223" s="99"/>
      <c r="D223" s="100"/>
      <c r="E223" s="100"/>
      <c r="F223" s="57"/>
      <c r="G223" s="58">
        <f t="shared" si="41"/>
        <v>0</v>
      </c>
      <c r="H223" s="58">
        <f>IF(E223="",0,IFERROR(VLOOKUP(E223,档案费管理台账!$D$4:$H$1000,5,0),0))</f>
        <v>0</v>
      </c>
      <c r="I223" s="57"/>
      <c r="J223" s="57"/>
      <c r="K223" s="57"/>
      <c r="L223" s="57"/>
      <c r="M223" s="58" t="str">
        <f t="shared" si="42"/>
        <v/>
      </c>
      <c r="N223" s="102"/>
    </row>
    <row r="224" spans="1:14">
      <c r="A224" s="97" t="str">
        <f t="shared" si="39"/>
        <v/>
      </c>
      <c r="B224" s="98" t="str">
        <f t="shared" si="40"/>
        <v/>
      </c>
      <c r="C224" s="99"/>
      <c r="D224" s="100"/>
      <c r="E224" s="100"/>
      <c r="F224" s="57"/>
      <c r="G224" s="58">
        <f t="shared" si="41"/>
        <v>0</v>
      </c>
      <c r="H224" s="58">
        <f>IF(E224="",0,IFERROR(VLOOKUP(E224,档案费管理台账!$D$4:$H$1000,5,0),0))</f>
        <v>0</v>
      </c>
      <c r="I224" s="57"/>
      <c r="J224" s="57"/>
      <c r="K224" s="57"/>
      <c r="L224" s="57"/>
      <c r="M224" s="58" t="str">
        <f t="shared" si="42"/>
        <v/>
      </c>
      <c r="N224" s="102"/>
    </row>
    <row r="225" spans="1:14">
      <c r="A225" s="97" t="str">
        <f t="shared" si="39"/>
        <v/>
      </c>
      <c r="B225" s="98" t="str">
        <f t="shared" si="40"/>
        <v/>
      </c>
      <c r="C225" s="99"/>
      <c r="D225" s="100"/>
      <c r="E225" s="100"/>
      <c r="F225" s="57"/>
      <c r="G225" s="58">
        <f t="shared" si="41"/>
        <v>0</v>
      </c>
      <c r="H225" s="58">
        <f>IF(E225="",0,IFERROR(VLOOKUP(E225,档案费管理台账!$D$4:$H$1000,5,0),0))</f>
        <v>0</v>
      </c>
      <c r="I225" s="57"/>
      <c r="J225" s="57"/>
      <c r="K225" s="57"/>
      <c r="L225" s="57"/>
      <c r="M225" s="58" t="str">
        <f t="shared" si="42"/>
        <v/>
      </c>
      <c r="N225" s="102"/>
    </row>
    <row r="226" spans="1:14">
      <c r="A226" s="97" t="str">
        <f t="shared" si="39"/>
        <v/>
      </c>
      <c r="B226" s="98" t="str">
        <f t="shared" si="40"/>
        <v/>
      </c>
      <c r="C226" s="99"/>
      <c r="D226" s="100"/>
      <c r="E226" s="100"/>
      <c r="F226" s="57"/>
      <c r="G226" s="58">
        <f t="shared" si="41"/>
        <v>0</v>
      </c>
      <c r="H226" s="58">
        <f>IF(E226="",0,IFERROR(VLOOKUP(E226,档案费管理台账!$D$4:$H$1000,5,0),0))</f>
        <v>0</v>
      </c>
      <c r="I226" s="57"/>
      <c r="J226" s="57"/>
      <c r="K226" s="57"/>
      <c r="L226" s="57"/>
      <c r="M226" s="58" t="str">
        <f t="shared" si="42"/>
        <v/>
      </c>
      <c r="N226" s="102"/>
    </row>
    <row r="227" spans="1:14">
      <c r="A227" s="97" t="str">
        <f t="shared" si="39"/>
        <v/>
      </c>
      <c r="B227" s="98" t="str">
        <f t="shared" si="40"/>
        <v/>
      </c>
      <c r="C227" s="99"/>
      <c r="D227" s="100"/>
      <c r="E227" s="100"/>
      <c r="F227" s="57"/>
      <c r="G227" s="58">
        <f t="shared" si="41"/>
        <v>0</v>
      </c>
      <c r="H227" s="58">
        <f>IF(E227="",0,IFERROR(VLOOKUP(E227,档案费管理台账!$D$4:$H$1000,5,0),0))</f>
        <v>0</v>
      </c>
      <c r="I227" s="57"/>
      <c r="J227" s="57"/>
      <c r="K227" s="57"/>
      <c r="L227" s="57"/>
      <c r="M227" s="58" t="str">
        <f t="shared" si="42"/>
        <v/>
      </c>
      <c r="N227" s="102"/>
    </row>
    <row r="228" spans="1:14">
      <c r="A228" s="97" t="str">
        <f t="shared" si="39"/>
        <v/>
      </c>
      <c r="B228" s="98" t="str">
        <f t="shared" si="40"/>
        <v/>
      </c>
      <c r="C228" s="99"/>
      <c r="D228" s="100"/>
      <c r="E228" s="100"/>
      <c r="F228" s="57"/>
      <c r="G228" s="58">
        <f t="shared" si="41"/>
        <v>0</v>
      </c>
      <c r="H228" s="58">
        <f>IF(E228="",0,IFERROR(VLOOKUP(E228,档案费管理台账!$D$4:$H$1000,5,0),0))</f>
        <v>0</v>
      </c>
      <c r="I228" s="57"/>
      <c r="J228" s="57"/>
      <c r="K228" s="57"/>
      <c r="L228" s="57"/>
      <c r="M228" s="58" t="str">
        <f t="shared" si="42"/>
        <v/>
      </c>
      <c r="N228" s="102"/>
    </row>
    <row r="229" spans="1:14">
      <c r="A229" s="97" t="str">
        <f t="shared" si="39"/>
        <v/>
      </c>
      <c r="B229" s="98" t="str">
        <f t="shared" si="40"/>
        <v/>
      </c>
      <c r="C229" s="99"/>
      <c r="D229" s="100"/>
      <c r="E229" s="100"/>
      <c r="F229" s="57"/>
      <c r="G229" s="58">
        <f t="shared" si="41"/>
        <v>0</v>
      </c>
      <c r="H229" s="58">
        <f>IF(E229="",0,IFERROR(VLOOKUP(E229,档案费管理台账!$D$4:$H$1000,5,0),0))</f>
        <v>0</v>
      </c>
      <c r="I229" s="57"/>
      <c r="J229" s="57"/>
      <c r="K229" s="57"/>
      <c r="L229" s="57"/>
      <c r="M229" s="58" t="str">
        <f t="shared" si="42"/>
        <v/>
      </c>
      <c r="N229" s="102"/>
    </row>
    <row r="230" spans="1:14">
      <c r="A230" s="97" t="str">
        <f t="shared" si="39"/>
        <v/>
      </c>
      <c r="B230" s="98" t="str">
        <f t="shared" si="40"/>
        <v/>
      </c>
      <c r="C230" s="99"/>
      <c r="D230" s="100"/>
      <c r="E230" s="100"/>
      <c r="F230" s="57"/>
      <c r="G230" s="58">
        <f t="shared" si="41"/>
        <v>0</v>
      </c>
      <c r="H230" s="58">
        <f>IF(E230="",0,IFERROR(VLOOKUP(E230,档案费管理台账!$D$4:$H$1000,5,0),0))</f>
        <v>0</v>
      </c>
      <c r="I230" s="57"/>
      <c r="J230" s="57"/>
      <c r="K230" s="57"/>
      <c r="L230" s="57"/>
      <c r="M230" s="58" t="str">
        <f t="shared" si="42"/>
        <v/>
      </c>
      <c r="N230" s="102"/>
    </row>
    <row r="231" spans="1:14">
      <c r="A231" s="97" t="str">
        <f t="shared" si="39"/>
        <v/>
      </c>
      <c r="B231" s="98" t="str">
        <f t="shared" si="40"/>
        <v/>
      </c>
      <c r="C231" s="99"/>
      <c r="D231" s="100"/>
      <c r="E231" s="100"/>
      <c r="F231" s="57"/>
      <c r="G231" s="58">
        <f t="shared" si="41"/>
        <v>0</v>
      </c>
      <c r="H231" s="58">
        <f>IF(E231="",0,IFERROR(VLOOKUP(E231,档案费管理台账!$D$4:$H$1000,5,0),0))</f>
        <v>0</v>
      </c>
      <c r="I231" s="57"/>
      <c r="J231" s="57"/>
      <c r="K231" s="57"/>
      <c r="L231" s="57"/>
      <c r="M231" s="58" t="str">
        <f t="shared" si="42"/>
        <v/>
      </c>
      <c r="N231" s="102"/>
    </row>
    <row r="232" spans="1:14">
      <c r="A232" s="97" t="str">
        <f t="shared" si="39"/>
        <v/>
      </c>
      <c r="B232" s="98" t="str">
        <f t="shared" si="40"/>
        <v/>
      </c>
      <c r="C232" s="99"/>
      <c r="D232" s="100"/>
      <c r="E232" s="100"/>
      <c r="F232" s="57"/>
      <c r="G232" s="58">
        <f t="shared" si="41"/>
        <v>0</v>
      </c>
      <c r="H232" s="58">
        <f>IF(E232="",0,IFERROR(VLOOKUP(E232,档案费管理台账!$D$4:$H$1000,5,0),0))</f>
        <v>0</v>
      </c>
      <c r="I232" s="57"/>
      <c r="J232" s="57"/>
      <c r="K232" s="57"/>
      <c r="L232" s="57"/>
      <c r="M232" s="58" t="str">
        <f t="shared" si="42"/>
        <v/>
      </c>
      <c r="N232" s="102"/>
    </row>
    <row r="233" spans="1:14">
      <c r="A233" s="97" t="str">
        <f t="shared" si="39"/>
        <v/>
      </c>
      <c r="B233" s="98" t="str">
        <f t="shared" si="40"/>
        <v/>
      </c>
      <c r="C233" s="99"/>
      <c r="D233" s="100"/>
      <c r="E233" s="100"/>
      <c r="F233" s="57"/>
      <c r="G233" s="58">
        <f t="shared" si="41"/>
        <v>0</v>
      </c>
      <c r="H233" s="58">
        <f>IF(E233="",0,IFERROR(VLOOKUP(E233,档案费管理台账!$D$4:$H$1000,5,0),0))</f>
        <v>0</v>
      </c>
      <c r="I233" s="57"/>
      <c r="J233" s="57"/>
      <c r="K233" s="57"/>
      <c r="L233" s="57"/>
      <c r="M233" s="58" t="str">
        <f t="shared" si="42"/>
        <v/>
      </c>
      <c r="N233" s="102"/>
    </row>
    <row r="234" spans="1:14">
      <c r="A234" s="97" t="str">
        <f t="shared" si="39"/>
        <v/>
      </c>
      <c r="B234" s="98" t="str">
        <f t="shared" si="40"/>
        <v/>
      </c>
      <c r="C234" s="99"/>
      <c r="D234" s="100"/>
      <c r="E234" s="100"/>
      <c r="F234" s="57"/>
      <c r="G234" s="58">
        <f t="shared" si="41"/>
        <v>0</v>
      </c>
      <c r="H234" s="58">
        <f>IF(E234="",0,IFERROR(VLOOKUP(E234,档案费管理台账!$D$4:$H$1000,5,0),0))</f>
        <v>0</v>
      </c>
      <c r="I234" s="57"/>
      <c r="J234" s="57"/>
      <c r="K234" s="57"/>
      <c r="L234" s="57"/>
      <c r="M234" s="58" t="str">
        <f t="shared" si="42"/>
        <v/>
      </c>
      <c r="N234" s="102"/>
    </row>
    <row r="235" spans="1:14">
      <c r="A235" s="97" t="str">
        <f t="shared" si="39"/>
        <v/>
      </c>
      <c r="B235" s="98" t="str">
        <f t="shared" si="40"/>
        <v/>
      </c>
      <c r="C235" s="99"/>
      <c r="D235" s="100"/>
      <c r="E235" s="100"/>
      <c r="F235" s="57"/>
      <c r="G235" s="58">
        <f t="shared" si="41"/>
        <v>0</v>
      </c>
      <c r="H235" s="58">
        <f>IF(E235="",0,IFERROR(VLOOKUP(E235,档案费管理台账!$D$4:$H$1000,5,0),0))</f>
        <v>0</v>
      </c>
      <c r="I235" s="57"/>
      <c r="J235" s="57"/>
      <c r="K235" s="57"/>
      <c r="L235" s="57"/>
      <c r="M235" s="58" t="str">
        <f t="shared" si="42"/>
        <v/>
      </c>
      <c r="N235" s="102"/>
    </row>
    <row r="236" spans="1:14">
      <c r="A236" s="97" t="str">
        <f t="shared" ref="A236:A299" si="43">IF(D236="","",ROW()-42)</f>
        <v/>
      </c>
      <c r="B236" s="98" t="str">
        <f t="shared" ref="B236:B299" si="44">IF(C236="","",MONTH(C236)&amp;"月")</f>
        <v/>
      </c>
      <c r="C236" s="99"/>
      <c r="D236" s="100"/>
      <c r="E236" s="100"/>
      <c r="F236" s="57"/>
      <c r="G236" s="58">
        <f t="shared" si="41"/>
        <v>0</v>
      </c>
      <c r="H236" s="58">
        <f>IF(E236="",0,IFERROR(VLOOKUP(E236,档案费管理台账!$D$4:$H$1000,5,0),0))</f>
        <v>0</v>
      </c>
      <c r="I236" s="57"/>
      <c r="J236" s="57"/>
      <c r="K236" s="57"/>
      <c r="L236" s="57"/>
      <c r="M236" s="58" t="str">
        <f t="shared" si="42"/>
        <v/>
      </c>
      <c r="N236" s="102"/>
    </row>
    <row r="237" spans="1:14">
      <c r="A237" s="97" t="str">
        <f t="shared" si="43"/>
        <v/>
      </c>
      <c r="B237" s="98" t="str">
        <f t="shared" si="44"/>
        <v/>
      </c>
      <c r="C237" s="99"/>
      <c r="D237" s="100"/>
      <c r="E237" s="100"/>
      <c r="F237" s="57"/>
      <c r="G237" s="58">
        <f t="shared" ref="G237:G300" si="45">IF(F237="",0,F237*$K$41)</f>
        <v>0</v>
      </c>
      <c r="H237" s="58">
        <f>IF(E237="",0,IFERROR(VLOOKUP(E237,档案费管理台账!$D$4:$H$1000,5,0),0))</f>
        <v>0</v>
      </c>
      <c r="I237" s="57"/>
      <c r="J237" s="57"/>
      <c r="K237" s="57"/>
      <c r="L237" s="57"/>
      <c r="M237" s="58" t="str">
        <f t="shared" ref="M237:M300" si="46">IF(C237="","",ROUND(M236+G237-I237-J237-K237-L237-H237,2))</f>
        <v/>
      </c>
      <c r="N237" s="102"/>
    </row>
    <row r="238" spans="1:14">
      <c r="A238" s="97" t="str">
        <f t="shared" si="43"/>
        <v/>
      </c>
      <c r="B238" s="98" t="str">
        <f t="shared" si="44"/>
        <v/>
      </c>
      <c r="C238" s="99"/>
      <c r="D238" s="100"/>
      <c r="E238" s="100"/>
      <c r="F238" s="57"/>
      <c r="G238" s="58">
        <f t="shared" si="45"/>
        <v>0</v>
      </c>
      <c r="H238" s="58">
        <f>IF(E238="",0,IFERROR(VLOOKUP(E238,档案费管理台账!$D$4:$H$1000,5,0),0))</f>
        <v>0</v>
      </c>
      <c r="I238" s="57"/>
      <c r="J238" s="57"/>
      <c r="K238" s="57"/>
      <c r="L238" s="57"/>
      <c r="M238" s="58" t="str">
        <f t="shared" si="46"/>
        <v/>
      </c>
      <c r="N238" s="102"/>
    </row>
    <row r="239" spans="1:14">
      <c r="A239" s="97" t="str">
        <f t="shared" si="43"/>
        <v/>
      </c>
      <c r="B239" s="98" t="str">
        <f t="shared" si="44"/>
        <v/>
      </c>
      <c r="C239" s="99"/>
      <c r="D239" s="100"/>
      <c r="E239" s="100"/>
      <c r="F239" s="57"/>
      <c r="G239" s="58">
        <f t="shared" si="45"/>
        <v>0</v>
      </c>
      <c r="H239" s="58">
        <f>IF(E239="",0,IFERROR(VLOOKUP(E239,档案费管理台账!$D$4:$H$1000,5,0),0))</f>
        <v>0</v>
      </c>
      <c r="I239" s="57"/>
      <c r="J239" s="57"/>
      <c r="K239" s="57"/>
      <c r="L239" s="57"/>
      <c r="M239" s="58" t="str">
        <f t="shared" si="46"/>
        <v/>
      </c>
      <c r="N239" s="102"/>
    </row>
    <row r="240" spans="1:14">
      <c r="A240" s="97" t="str">
        <f t="shared" si="43"/>
        <v/>
      </c>
      <c r="B240" s="98" t="str">
        <f t="shared" si="44"/>
        <v/>
      </c>
      <c r="C240" s="99"/>
      <c r="D240" s="100"/>
      <c r="E240" s="100"/>
      <c r="F240" s="57"/>
      <c r="G240" s="58">
        <f t="shared" si="45"/>
        <v>0</v>
      </c>
      <c r="H240" s="58">
        <f>IF(E240="",0,IFERROR(VLOOKUP(E240,档案费管理台账!$D$4:$H$1000,5,0),0))</f>
        <v>0</v>
      </c>
      <c r="I240" s="57"/>
      <c r="J240" s="57"/>
      <c r="K240" s="57"/>
      <c r="L240" s="57"/>
      <c r="M240" s="58" t="str">
        <f t="shared" si="46"/>
        <v/>
      </c>
      <c r="N240" s="102"/>
    </row>
    <row r="241" spans="1:14">
      <c r="A241" s="97" t="str">
        <f t="shared" si="43"/>
        <v/>
      </c>
      <c r="B241" s="98" t="str">
        <f t="shared" si="44"/>
        <v/>
      </c>
      <c r="C241" s="99"/>
      <c r="D241" s="100"/>
      <c r="E241" s="100"/>
      <c r="F241" s="57"/>
      <c r="G241" s="58">
        <f t="shared" si="45"/>
        <v>0</v>
      </c>
      <c r="H241" s="58">
        <f>IF(E241="",0,IFERROR(VLOOKUP(E241,档案费管理台账!$D$4:$H$1000,5,0),0))</f>
        <v>0</v>
      </c>
      <c r="I241" s="57"/>
      <c r="J241" s="57"/>
      <c r="K241" s="57"/>
      <c r="L241" s="57"/>
      <c r="M241" s="58" t="str">
        <f t="shared" si="46"/>
        <v/>
      </c>
      <c r="N241" s="102"/>
    </row>
    <row r="242" spans="1:14">
      <c r="A242" s="97" t="str">
        <f t="shared" si="43"/>
        <v/>
      </c>
      <c r="B242" s="98" t="str">
        <f t="shared" si="44"/>
        <v/>
      </c>
      <c r="C242" s="99"/>
      <c r="D242" s="100"/>
      <c r="E242" s="100"/>
      <c r="F242" s="57"/>
      <c r="G242" s="58">
        <f t="shared" si="45"/>
        <v>0</v>
      </c>
      <c r="H242" s="58">
        <f>IF(E242="",0,IFERROR(VLOOKUP(E242,档案费管理台账!$D$4:$H$1000,5,0),0))</f>
        <v>0</v>
      </c>
      <c r="I242" s="57"/>
      <c r="J242" s="57"/>
      <c r="K242" s="57"/>
      <c r="L242" s="57"/>
      <c r="M242" s="58" t="str">
        <f t="shared" si="46"/>
        <v/>
      </c>
      <c r="N242" s="102"/>
    </row>
    <row r="243" spans="1:14">
      <c r="A243" s="97" t="str">
        <f t="shared" si="43"/>
        <v/>
      </c>
      <c r="B243" s="98" t="str">
        <f t="shared" si="44"/>
        <v/>
      </c>
      <c r="C243" s="99"/>
      <c r="D243" s="100"/>
      <c r="E243" s="100"/>
      <c r="F243" s="57"/>
      <c r="G243" s="58">
        <f t="shared" si="45"/>
        <v>0</v>
      </c>
      <c r="H243" s="58">
        <f>IF(E243="",0,IFERROR(VLOOKUP(E243,档案费管理台账!$D$4:$H$1000,5,0),0))</f>
        <v>0</v>
      </c>
      <c r="I243" s="57"/>
      <c r="J243" s="57"/>
      <c r="K243" s="57"/>
      <c r="L243" s="57"/>
      <c r="M243" s="58" t="str">
        <f t="shared" si="46"/>
        <v/>
      </c>
      <c r="N243" s="102"/>
    </row>
    <row r="244" spans="1:14">
      <c r="A244" s="97" t="str">
        <f t="shared" si="43"/>
        <v/>
      </c>
      <c r="B244" s="98" t="str">
        <f t="shared" si="44"/>
        <v/>
      </c>
      <c r="C244" s="99"/>
      <c r="D244" s="100"/>
      <c r="E244" s="100"/>
      <c r="F244" s="57"/>
      <c r="G244" s="58">
        <f t="shared" si="45"/>
        <v>0</v>
      </c>
      <c r="H244" s="58">
        <f>IF(E244="",0,IFERROR(VLOOKUP(E244,档案费管理台账!$D$4:$H$1000,5,0),0))</f>
        <v>0</v>
      </c>
      <c r="I244" s="57"/>
      <c r="J244" s="57"/>
      <c r="K244" s="57"/>
      <c r="L244" s="57"/>
      <c r="M244" s="58" t="str">
        <f t="shared" si="46"/>
        <v/>
      </c>
      <c r="N244" s="102"/>
    </row>
    <row r="245" spans="1:14">
      <c r="A245" s="97" t="str">
        <f t="shared" si="43"/>
        <v/>
      </c>
      <c r="B245" s="98" t="str">
        <f t="shared" si="44"/>
        <v/>
      </c>
      <c r="C245" s="99"/>
      <c r="D245" s="100"/>
      <c r="E245" s="100"/>
      <c r="F245" s="57"/>
      <c r="G245" s="58">
        <f t="shared" si="45"/>
        <v>0</v>
      </c>
      <c r="H245" s="58">
        <f>IF(E245="",0,IFERROR(VLOOKUP(E245,档案费管理台账!$D$4:$H$1000,5,0),0))</f>
        <v>0</v>
      </c>
      <c r="I245" s="57"/>
      <c r="J245" s="57"/>
      <c r="K245" s="57"/>
      <c r="L245" s="57"/>
      <c r="M245" s="58" t="str">
        <f t="shared" si="46"/>
        <v/>
      </c>
      <c r="N245" s="102"/>
    </row>
    <row r="246" spans="1:14">
      <c r="A246" s="97" t="str">
        <f t="shared" si="43"/>
        <v/>
      </c>
      <c r="B246" s="98" t="str">
        <f t="shared" si="44"/>
        <v/>
      </c>
      <c r="C246" s="99"/>
      <c r="D246" s="100"/>
      <c r="E246" s="100"/>
      <c r="F246" s="57"/>
      <c r="G246" s="58">
        <f t="shared" si="45"/>
        <v>0</v>
      </c>
      <c r="H246" s="58">
        <f>IF(E246="",0,IFERROR(VLOOKUP(E246,档案费管理台账!$D$4:$H$1000,5,0),0))</f>
        <v>0</v>
      </c>
      <c r="I246" s="57"/>
      <c r="J246" s="57"/>
      <c r="K246" s="57"/>
      <c r="L246" s="57"/>
      <c r="M246" s="58" t="str">
        <f t="shared" si="46"/>
        <v/>
      </c>
      <c r="N246" s="102"/>
    </row>
    <row r="247" spans="1:14">
      <c r="A247" s="97" t="str">
        <f t="shared" si="43"/>
        <v/>
      </c>
      <c r="B247" s="98" t="str">
        <f t="shared" si="44"/>
        <v/>
      </c>
      <c r="C247" s="99"/>
      <c r="D247" s="100"/>
      <c r="E247" s="100"/>
      <c r="F247" s="57"/>
      <c r="G247" s="58">
        <f t="shared" si="45"/>
        <v>0</v>
      </c>
      <c r="H247" s="58">
        <f>IF(E247="",0,IFERROR(VLOOKUP(E247,档案费管理台账!$D$4:$H$1000,5,0),0))</f>
        <v>0</v>
      </c>
      <c r="I247" s="57"/>
      <c r="J247" s="57"/>
      <c r="K247" s="57"/>
      <c r="L247" s="57"/>
      <c r="M247" s="58" t="str">
        <f t="shared" si="46"/>
        <v/>
      </c>
      <c r="N247" s="102"/>
    </row>
    <row r="248" spans="1:14">
      <c r="A248" s="97" t="str">
        <f t="shared" si="43"/>
        <v/>
      </c>
      <c r="B248" s="98" t="str">
        <f t="shared" si="44"/>
        <v/>
      </c>
      <c r="C248" s="99"/>
      <c r="D248" s="100"/>
      <c r="E248" s="100"/>
      <c r="F248" s="57"/>
      <c r="G248" s="58">
        <f t="shared" si="45"/>
        <v>0</v>
      </c>
      <c r="H248" s="58">
        <f>IF(E248="",0,IFERROR(VLOOKUP(E248,档案费管理台账!$D$4:$H$1000,5,0),0))</f>
        <v>0</v>
      </c>
      <c r="I248" s="57"/>
      <c r="J248" s="57"/>
      <c r="K248" s="57"/>
      <c r="L248" s="57"/>
      <c r="M248" s="58" t="str">
        <f t="shared" si="46"/>
        <v/>
      </c>
      <c r="N248" s="102"/>
    </row>
    <row r="249" spans="1:14">
      <c r="A249" s="97" t="str">
        <f t="shared" si="43"/>
        <v/>
      </c>
      <c r="B249" s="98" t="str">
        <f t="shared" si="44"/>
        <v/>
      </c>
      <c r="C249" s="99"/>
      <c r="D249" s="100"/>
      <c r="E249" s="100"/>
      <c r="F249" s="57"/>
      <c r="G249" s="58">
        <f t="shared" si="45"/>
        <v>0</v>
      </c>
      <c r="H249" s="58">
        <f>IF(E249="",0,IFERROR(VLOOKUP(E249,档案费管理台账!$D$4:$H$1000,5,0),0))</f>
        <v>0</v>
      </c>
      <c r="I249" s="57"/>
      <c r="J249" s="57"/>
      <c r="K249" s="57"/>
      <c r="L249" s="57"/>
      <c r="M249" s="58" t="str">
        <f t="shared" si="46"/>
        <v/>
      </c>
      <c r="N249" s="102"/>
    </row>
    <row r="250" spans="1:14">
      <c r="A250" s="97" t="str">
        <f t="shared" si="43"/>
        <v/>
      </c>
      <c r="B250" s="98" t="str">
        <f t="shared" si="44"/>
        <v/>
      </c>
      <c r="C250" s="99"/>
      <c r="D250" s="100"/>
      <c r="E250" s="100"/>
      <c r="F250" s="57"/>
      <c r="G250" s="58">
        <f t="shared" si="45"/>
        <v>0</v>
      </c>
      <c r="H250" s="58">
        <f>IF(E250="",0,IFERROR(VLOOKUP(E250,档案费管理台账!$D$4:$H$1000,5,0),0))</f>
        <v>0</v>
      </c>
      <c r="I250" s="57"/>
      <c r="J250" s="57"/>
      <c r="K250" s="57"/>
      <c r="L250" s="57"/>
      <c r="M250" s="58" t="str">
        <f t="shared" si="46"/>
        <v/>
      </c>
      <c r="N250" s="102"/>
    </row>
    <row r="251" spans="1:14">
      <c r="A251" s="97" t="str">
        <f t="shared" si="43"/>
        <v/>
      </c>
      <c r="B251" s="98" t="str">
        <f t="shared" si="44"/>
        <v/>
      </c>
      <c r="C251" s="99"/>
      <c r="D251" s="100"/>
      <c r="E251" s="100"/>
      <c r="F251" s="57"/>
      <c r="G251" s="58">
        <f t="shared" si="45"/>
        <v>0</v>
      </c>
      <c r="H251" s="58">
        <f>IF(E251="",0,IFERROR(VLOOKUP(E251,档案费管理台账!$D$4:$H$1000,5,0),0))</f>
        <v>0</v>
      </c>
      <c r="I251" s="57"/>
      <c r="J251" s="57"/>
      <c r="K251" s="57"/>
      <c r="L251" s="57"/>
      <c r="M251" s="58" t="str">
        <f t="shared" si="46"/>
        <v/>
      </c>
      <c r="N251" s="102"/>
    </row>
    <row r="252" spans="1:14">
      <c r="A252" s="97" t="str">
        <f t="shared" si="43"/>
        <v/>
      </c>
      <c r="B252" s="98" t="str">
        <f t="shared" si="44"/>
        <v/>
      </c>
      <c r="C252" s="99"/>
      <c r="D252" s="100"/>
      <c r="E252" s="100"/>
      <c r="F252" s="57"/>
      <c r="G252" s="58">
        <f t="shared" si="45"/>
        <v>0</v>
      </c>
      <c r="H252" s="58">
        <f>IF(E252="",0,IFERROR(VLOOKUP(E252,档案费管理台账!$D$4:$H$1000,5,0),0))</f>
        <v>0</v>
      </c>
      <c r="I252" s="57"/>
      <c r="J252" s="57"/>
      <c r="K252" s="57"/>
      <c r="L252" s="57"/>
      <c r="M252" s="58" t="str">
        <f t="shared" si="46"/>
        <v/>
      </c>
      <c r="N252" s="102"/>
    </row>
    <row r="253" spans="1:14">
      <c r="A253" s="97" t="str">
        <f t="shared" si="43"/>
        <v/>
      </c>
      <c r="B253" s="98" t="str">
        <f t="shared" si="44"/>
        <v/>
      </c>
      <c r="C253" s="99"/>
      <c r="D253" s="100"/>
      <c r="E253" s="100"/>
      <c r="F253" s="57"/>
      <c r="G253" s="58">
        <f t="shared" si="45"/>
        <v>0</v>
      </c>
      <c r="H253" s="58">
        <f>IF(E253="",0,IFERROR(VLOOKUP(E253,档案费管理台账!$D$4:$H$1000,5,0),0))</f>
        <v>0</v>
      </c>
      <c r="I253" s="57"/>
      <c r="J253" s="57"/>
      <c r="K253" s="57"/>
      <c r="L253" s="57"/>
      <c r="M253" s="58" t="str">
        <f t="shared" si="46"/>
        <v/>
      </c>
      <c r="N253" s="102"/>
    </row>
    <row r="254" spans="1:14">
      <c r="A254" s="97" t="str">
        <f t="shared" si="43"/>
        <v/>
      </c>
      <c r="B254" s="98" t="str">
        <f t="shared" si="44"/>
        <v/>
      </c>
      <c r="C254" s="99"/>
      <c r="D254" s="100"/>
      <c r="E254" s="100"/>
      <c r="F254" s="57"/>
      <c r="G254" s="58">
        <f t="shared" si="45"/>
        <v>0</v>
      </c>
      <c r="H254" s="58">
        <f>IF(E254="",0,IFERROR(VLOOKUP(E254,档案费管理台账!$D$4:$H$1000,5,0),0))</f>
        <v>0</v>
      </c>
      <c r="I254" s="57"/>
      <c r="J254" s="57"/>
      <c r="K254" s="57"/>
      <c r="L254" s="57"/>
      <c r="M254" s="58" t="str">
        <f t="shared" si="46"/>
        <v/>
      </c>
      <c r="N254" s="102"/>
    </row>
    <row r="255" spans="1:14">
      <c r="A255" s="97" t="str">
        <f t="shared" si="43"/>
        <v/>
      </c>
      <c r="B255" s="98" t="str">
        <f t="shared" si="44"/>
        <v/>
      </c>
      <c r="C255" s="99"/>
      <c r="D255" s="100"/>
      <c r="E255" s="100"/>
      <c r="F255" s="57"/>
      <c r="G255" s="58">
        <f t="shared" si="45"/>
        <v>0</v>
      </c>
      <c r="H255" s="58">
        <f>IF(E255="",0,IFERROR(VLOOKUP(E255,档案费管理台账!$D$4:$H$1000,5,0),0))</f>
        <v>0</v>
      </c>
      <c r="I255" s="57"/>
      <c r="J255" s="57"/>
      <c r="K255" s="57"/>
      <c r="L255" s="57"/>
      <c r="M255" s="58" t="str">
        <f t="shared" si="46"/>
        <v/>
      </c>
      <c r="N255" s="102"/>
    </row>
    <row r="256" spans="1:14">
      <c r="A256" s="97" t="str">
        <f t="shared" si="43"/>
        <v/>
      </c>
      <c r="B256" s="98" t="str">
        <f t="shared" si="44"/>
        <v/>
      </c>
      <c r="C256" s="99"/>
      <c r="D256" s="100"/>
      <c r="E256" s="100"/>
      <c r="F256" s="57"/>
      <c r="G256" s="58">
        <f t="shared" si="45"/>
        <v>0</v>
      </c>
      <c r="H256" s="58">
        <f>IF(E256="",0,IFERROR(VLOOKUP(E256,档案费管理台账!$D$4:$H$1000,5,0),0))</f>
        <v>0</v>
      </c>
      <c r="I256" s="57"/>
      <c r="J256" s="57"/>
      <c r="K256" s="57"/>
      <c r="L256" s="57"/>
      <c r="M256" s="58" t="str">
        <f t="shared" si="46"/>
        <v/>
      </c>
      <c r="N256" s="102"/>
    </row>
    <row r="257" spans="1:14">
      <c r="A257" s="97" t="str">
        <f t="shared" si="43"/>
        <v/>
      </c>
      <c r="B257" s="98" t="str">
        <f t="shared" si="44"/>
        <v/>
      </c>
      <c r="C257" s="99"/>
      <c r="D257" s="100"/>
      <c r="E257" s="100"/>
      <c r="F257" s="57"/>
      <c r="G257" s="58">
        <f t="shared" si="45"/>
        <v>0</v>
      </c>
      <c r="H257" s="58">
        <f>IF(E257="",0,IFERROR(VLOOKUP(E257,档案费管理台账!$D$4:$H$1000,5,0),0))</f>
        <v>0</v>
      </c>
      <c r="I257" s="57"/>
      <c r="J257" s="57"/>
      <c r="K257" s="57"/>
      <c r="L257" s="57"/>
      <c r="M257" s="58" t="str">
        <f t="shared" si="46"/>
        <v/>
      </c>
      <c r="N257" s="102"/>
    </row>
    <row r="258" spans="1:14">
      <c r="A258" s="97" t="str">
        <f t="shared" si="43"/>
        <v/>
      </c>
      <c r="B258" s="98" t="str">
        <f t="shared" si="44"/>
        <v/>
      </c>
      <c r="C258" s="99"/>
      <c r="D258" s="100"/>
      <c r="E258" s="100"/>
      <c r="F258" s="57"/>
      <c r="G258" s="58">
        <f t="shared" si="45"/>
        <v>0</v>
      </c>
      <c r="H258" s="58">
        <f>IF(E258="",0,IFERROR(VLOOKUP(E258,档案费管理台账!$D$4:$H$1000,5,0),0))</f>
        <v>0</v>
      </c>
      <c r="I258" s="57"/>
      <c r="J258" s="57"/>
      <c r="K258" s="57"/>
      <c r="L258" s="57"/>
      <c r="M258" s="58" t="str">
        <f t="shared" si="46"/>
        <v/>
      </c>
      <c r="N258" s="102"/>
    </row>
    <row r="259" spans="1:14">
      <c r="A259" s="97" t="str">
        <f t="shared" si="43"/>
        <v/>
      </c>
      <c r="B259" s="98" t="str">
        <f t="shared" si="44"/>
        <v/>
      </c>
      <c r="C259" s="99"/>
      <c r="D259" s="100"/>
      <c r="E259" s="100"/>
      <c r="F259" s="57"/>
      <c r="G259" s="58">
        <f t="shared" si="45"/>
        <v>0</v>
      </c>
      <c r="H259" s="58">
        <f>IF(E259="",0,IFERROR(VLOOKUP(E259,档案费管理台账!$D$4:$H$1000,5,0),0))</f>
        <v>0</v>
      </c>
      <c r="I259" s="57"/>
      <c r="J259" s="57"/>
      <c r="K259" s="57"/>
      <c r="L259" s="57"/>
      <c r="M259" s="58" t="str">
        <f t="shared" si="46"/>
        <v/>
      </c>
      <c r="N259" s="102"/>
    </row>
    <row r="260" spans="1:14">
      <c r="A260" s="97" t="str">
        <f t="shared" si="43"/>
        <v/>
      </c>
      <c r="B260" s="98" t="str">
        <f t="shared" si="44"/>
        <v/>
      </c>
      <c r="C260" s="99"/>
      <c r="D260" s="100"/>
      <c r="E260" s="100"/>
      <c r="F260" s="57"/>
      <c r="G260" s="58">
        <f t="shared" si="45"/>
        <v>0</v>
      </c>
      <c r="H260" s="58">
        <f>IF(E260="",0,IFERROR(VLOOKUP(E260,档案费管理台账!$D$4:$H$1000,5,0),0))</f>
        <v>0</v>
      </c>
      <c r="I260" s="57"/>
      <c r="J260" s="57"/>
      <c r="K260" s="57"/>
      <c r="L260" s="57"/>
      <c r="M260" s="58" t="str">
        <f t="shared" si="46"/>
        <v/>
      </c>
      <c r="N260" s="102"/>
    </row>
    <row r="261" spans="1:14">
      <c r="A261" s="97" t="str">
        <f t="shared" si="43"/>
        <v/>
      </c>
      <c r="B261" s="98" t="str">
        <f t="shared" si="44"/>
        <v/>
      </c>
      <c r="C261" s="99"/>
      <c r="D261" s="100"/>
      <c r="E261" s="100"/>
      <c r="F261" s="57"/>
      <c r="G261" s="58">
        <f t="shared" si="45"/>
        <v>0</v>
      </c>
      <c r="H261" s="58">
        <f>IF(E261="",0,IFERROR(VLOOKUP(E261,档案费管理台账!$D$4:$H$1000,5,0),0))</f>
        <v>0</v>
      </c>
      <c r="I261" s="57"/>
      <c r="J261" s="57"/>
      <c r="K261" s="57"/>
      <c r="L261" s="57"/>
      <c r="M261" s="58" t="str">
        <f t="shared" si="46"/>
        <v/>
      </c>
      <c r="N261" s="102"/>
    </row>
    <row r="262" spans="1:14">
      <c r="A262" s="97" t="str">
        <f t="shared" si="43"/>
        <v/>
      </c>
      <c r="B262" s="98" t="str">
        <f t="shared" si="44"/>
        <v/>
      </c>
      <c r="C262" s="99"/>
      <c r="D262" s="100"/>
      <c r="E262" s="100"/>
      <c r="F262" s="57"/>
      <c r="G262" s="58">
        <f t="shared" si="45"/>
        <v>0</v>
      </c>
      <c r="H262" s="58">
        <f>IF(E262="",0,IFERROR(VLOOKUP(E262,档案费管理台账!$D$4:$H$1000,5,0),0))</f>
        <v>0</v>
      </c>
      <c r="I262" s="57"/>
      <c r="J262" s="57"/>
      <c r="K262" s="57"/>
      <c r="L262" s="57"/>
      <c r="M262" s="58" t="str">
        <f t="shared" si="46"/>
        <v/>
      </c>
      <c r="N262" s="102"/>
    </row>
    <row r="263" spans="1:14">
      <c r="A263" s="97" t="str">
        <f t="shared" si="43"/>
        <v/>
      </c>
      <c r="B263" s="98" t="str">
        <f t="shared" si="44"/>
        <v/>
      </c>
      <c r="C263" s="99"/>
      <c r="D263" s="100"/>
      <c r="E263" s="100"/>
      <c r="F263" s="57"/>
      <c r="G263" s="58">
        <f t="shared" si="45"/>
        <v>0</v>
      </c>
      <c r="H263" s="58">
        <f>IF(E263="",0,IFERROR(VLOOKUP(E263,档案费管理台账!$D$4:$H$1000,5,0),0))</f>
        <v>0</v>
      </c>
      <c r="I263" s="57"/>
      <c r="J263" s="57"/>
      <c r="K263" s="57"/>
      <c r="L263" s="57"/>
      <c r="M263" s="58" t="str">
        <f t="shared" si="46"/>
        <v/>
      </c>
      <c r="N263" s="102"/>
    </row>
    <row r="264" spans="1:14">
      <c r="A264" s="97" t="str">
        <f t="shared" si="43"/>
        <v/>
      </c>
      <c r="B264" s="98" t="str">
        <f t="shared" si="44"/>
        <v/>
      </c>
      <c r="C264" s="99"/>
      <c r="D264" s="100"/>
      <c r="E264" s="100"/>
      <c r="F264" s="57"/>
      <c r="G264" s="58">
        <f t="shared" si="45"/>
        <v>0</v>
      </c>
      <c r="H264" s="58">
        <f>IF(E264="",0,IFERROR(VLOOKUP(E264,档案费管理台账!$D$4:$H$1000,5,0),0))</f>
        <v>0</v>
      </c>
      <c r="I264" s="57"/>
      <c r="J264" s="57"/>
      <c r="K264" s="57"/>
      <c r="L264" s="57"/>
      <c r="M264" s="58" t="str">
        <f t="shared" si="46"/>
        <v/>
      </c>
      <c r="N264" s="102"/>
    </row>
    <row r="265" spans="1:14">
      <c r="A265" s="97" t="str">
        <f t="shared" si="43"/>
        <v/>
      </c>
      <c r="B265" s="98" t="str">
        <f t="shared" si="44"/>
        <v/>
      </c>
      <c r="C265" s="99"/>
      <c r="D265" s="100"/>
      <c r="E265" s="100"/>
      <c r="F265" s="57"/>
      <c r="G265" s="58">
        <f t="shared" si="45"/>
        <v>0</v>
      </c>
      <c r="H265" s="58">
        <f>IF(E265="",0,IFERROR(VLOOKUP(E265,档案费管理台账!$D$4:$H$1000,5,0),0))</f>
        <v>0</v>
      </c>
      <c r="I265" s="57"/>
      <c r="J265" s="57"/>
      <c r="K265" s="57"/>
      <c r="L265" s="57"/>
      <c r="M265" s="58" t="str">
        <f t="shared" si="46"/>
        <v/>
      </c>
      <c r="N265" s="102"/>
    </row>
    <row r="266" spans="1:14">
      <c r="A266" s="97" t="str">
        <f t="shared" si="43"/>
        <v/>
      </c>
      <c r="B266" s="98" t="str">
        <f t="shared" si="44"/>
        <v/>
      </c>
      <c r="C266" s="99"/>
      <c r="D266" s="100"/>
      <c r="E266" s="100"/>
      <c r="F266" s="57"/>
      <c r="G266" s="58">
        <f t="shared" si="45"/>
        <v>0</v>
      </c>
      <c r="H266" s="58">
        <f>IF(E266="",0,IFERROR(VLOOKUP(E266,档案费管理台账!$D$4:$H$1000,5,0),0))</f>
        <v>0</v>
      </c>
      <c r="I266" s="57"/>
      <c r="J266" s="57"/>
      <c r="K266" s="57"/>
      <c r="L266" s="57"/>
      <c r="M266" s="58" t="str">
        <f t="shared" si="46"/>
        <v/>
      </c>
      <c r="N266" s="102"/>
    </row>
    <row r="267" spans="1:14">
      <c r="A267" s="97" t="str">
        <f t="shared" si="43"/>
        <v/>
      </c>
      <c r="B267" s="98" t="str">
        <f t="shared" si="44"/>
        <v/>
      </c>
      <c r="C267" s="99"/>
      <c r="D267" s="100"/>
      <c r="E267" s="100"/>
      <c r="F267" s="57"/>
      <c r="G267" s="58">
        <f t="shared" si="45"/>
        <v>0</v>
      </c>
      <c r="H267" s="58">
        <f>IF(E267="",0,IFERROR(VLOOKUP(E267,档案费管理台账!$D$4:$H$1000,5,0),0))</f>
        <v>0</v>
      </c>
      <c r="I267" s="57"/>
      <c r="J267" s="57"/>
      <c r="K267" s="57"/>
      <c r="L267" s="57"/>
      <c r="M267" s="58" t="str">
        <f t="shared" si="46"/>
        <v/>
      </c>
      <c r="N267" s="102"/>
    </row>
    <row r="268" spans="1:14">
      <c r="A268" s="97" t="str">
        <f t="shared" si="43"/>
        <v/>
      </c>
      <c r="B268" s="98" t="str">
        <f t="shared" si="44"/>
        <v/>
      </c>
      <c r="C268" s="99"/>
      <c r="D268" s="100"/>
      <c r="E268" s="100"/>
      <c r="F268" s="57"/>
      <c r="G268" s="58">
        <f t="shared" si="45"/>
        <v>0</v>
      </c>
      <c r="H268" s="58">
        <f>IF(E268="",0,IFERROR(VLOOKUP(E268,档案费管理台账!$D$4:$H$1000,5,0),0))</f>
        <v>0</v>
      </c>
      <c r="I268" s="57"/>
      <c r="J268" s="57"/>
      <c r="K268" s="57"/>
      <c r="L268" s="57"/>
      <c r="M268" s="58" t="str">
        <f t="shared" si="46"/>
        <v/>
      </c>
      <c r="N268" s="102"/>
    </row>
    <row r="269" spans="1:14">
      <c r="A269" s="97" t="str">
        <f t="shared" si="43"/>
        <v/>
      </c>
      <c r="B269" s="98" t="str">
        <f t="shared" si="44"/>
        <v/>
      </c>
      <c r="C269" s="99"/>
      <c r="D269" s="100"/>
      <c r="E269" s="100"/>
      <c r="F269" s="57"/>
      <c r="G269" s="58">
        <f t="shared" si="45"/>
        <v>0</v>
      </c>
      <c r="H269" s="58">
        <f>IF(E269="",0,IFERROR(VLOOKUP(E269,档案费管理台账!$D$4:$H$1000,5,0),0))</f>
        <v>0</v>
      </c>
      <c r="I269" s="57"/>
      <c r="J269" s="57"/>
      <c r="K269" s="57"/>
      <c r="L269" s="57"/>
      <c r="M269" s="58" t="str">
        <f t="shared" si="46"/>
        <v/>
      </c>
      <c r="N269" s="102"/>
    </row>
    <row r="270" spans="1:14">
      <c r="A270" s="97" t="str">
        <f t="shared" si="43"/>
        <v/>
      </c>
      <c r="B270" s="98" t="str">
        <f t="shared" si="44"/>
        <v/>
      </c>
      <c r="C270" s="99"/>
      <c r="D270" s="100"/>
      <c r="E270" s="100"/>
      <c r="F270" s="57"/>
      <c r="G270" s="58">
        <f t="shared" si="45"/>
        <v>0</v>
      </c>
      <c r="H270" s="58">
        <f>IF(E270="",0,IFERROR(VLOOKUP(E270,档案费管理台账!$D$4:$H$1000,5,0),0))</f>
        <v>0</v>
      </c>
      <c r="I270" s="57"/>
      <c r="J270" s="57"/>
      <c r="K270" s="57"/>
      <c r="L270" s="57"/>
      <c r="M270" s="58" t="str">
        <f t="shared" si="46"/>
        <v/>
      </c>
      <c r="N270" s="102"/>
    </row>
    <row r="271" spans="1:14">
      <c r="A271" s="97" t="str">
        <f t="shared" si="43"/>
        <v/>
      </c>
      <c r="B271" s="98" t="str">
        <f t="shared" si="44"/>
        <v/>
      </c>
      <c r="C271" s="99"/>
      <c r="D271" s="100"/>
      <c r="E271" s="100"/>
      <c r="F271" s="57"/>
      <c r="G271" s="58">
        <f t="shared" si="45"/>
        <v>0</v>
      </c>
      <c r="H271" s="58">
        <f>IF(E271="",0,IFERROR(VLOOKUP(E271,档案费管理台账!$D$4:$H$1000,5,0),0))</f>
        <v>0</v>
      </c>
      <c r="I271" s="57"/>
      <c r="J271" s="57"/>
      <c r="K271" s="57"/>
      <c r="L271" s="57"/>
      <c r="M271" s="58" t="str">
        <f t="shared" si="46"/>
        <v/>
      </c>
      <c r="N271" s="102"/>
    </row>
    <row r="272" spans="1:14">
      <c r="A272" s="97" t="str">
        <f t="shared" si="43"/>
        <v/>
      </c>
      <c r="B272" s="98" t="str">
        <f t="shared" si="44"/>
        <v/>
      </c>
      <c r="C272" s="99"/>
      <c r="D272" s="100"/>
      <c r="E272" s="100"/>
      <c r="F272" s="57"/>
      <c r="G272" s="58">
        <f t="shared" si="45"/>
        <v>0</v>
      </c>
      <c r="H272" s="58">
        <f>IF(E272="",0,IFERROR(VLOOKUP(E272,档案费管理台账!$D$4:$H$1000,5,0),0))</f>
        <v>0</v>
      </c>
      <c r="I272" s="57"/>
      <c r="J272" s="57"/>
      <c r="K272" s="57"/>
      <c r="L272" s="57"/>
      <c r="M272" s="58" t="str">
        <f t="shared" si="46"/>
        <v/>
      </c>
      <c r="N272" s="102"/>
    </row>
    <row r="273" spans="1:14">
      <c r="A273" s="97" t="str">
        <f t="shared" si="43"/>
        <v/>
      </c>
      <c r="B273" s="98" t="str">
        <f t="shared" si="44"/>
        <v/>
      </c>
      <c r="C273" s="99"/>
      <c r="D273" s="100"/>
      <c r="E273" s="100"/>
      <c r="F273" s="57"/>
      <c r="G273" s="58">
        <f t="shared" si="45"/>
        <v>0</v>
      </c>
      <c r="H273" s="58">
        <f>IF(E273="",0,IFERROR(VLOOKUP(E273,档案费管理台账!$D$4:$H$1000,5,0),0))</f>
        <v>0</v>
      </c>
      <c r="I273" s="57"/>
      <c r="J273" s="57"/>
      <c r="K273" s="57"/>
      <c r="L273" s="57"/>
      <c r="M273" s="58" t="str">
        <f t="shared" si="46"/>
        <v/>
      </c>
      <c r="N273" s="102"/>
    </row>
    <row r="274" spans="1:14">
      <c r="A274" s="97" t="str">
        <f t="shared" si="43"/>
        <v/>
      </c>
      <c r="B274" s="98" t="str">
        <f t="shared" si="44"/>
        <v/>
      </c>
      <c r="C274" s="99"/>
      <c r="D274" s="100"/>
      <c r="E274" s="100"/>
      <c r="F274" s="57"/>
      <c r="G274" s="58">
        <f t="shared" si="45"/>
        <v>0</v>
      </c>
      <c r="H274" s="58">
        <f>IF(E274="",0,IFERROR(VLOOKUP(E274,档案费管理台账!$D$4:$H$1000,5,0),0))</f>
        <v>0</v>
      </c>
      <c r="I274" s="57"/>
      <c r="J274" s="57"/>
      <c r="K274" s="57"/>
      <c r="L274" s="57"/>
      <c r="M274" s="58" t="str">
        <f t="shared" si="46"/>
        <v/>
      </c>
      <c r="N274" s="102"/>
    </row>
    <row r="275" spans="1:14">
      <c r="A275" s="97" t="str">
        <f t="shared" si="43"/>
        <v/>
      </c>
      <c r="B275" s="98" t="str">
        <f t="shared" si="44"/>
        <v/>
      </c>
      <c r="C275" s="99"/>
      <c r="D275" s="100"/>
      <c r="E275" s="100"/>
      <c r="F275" s="57"/>
      <c r="G275" s="58">
        <f t="shared" si="45"/>
        <v>0</v>
      </c>
      <c r="H275" s="58">
        <f>IF(E275="",0,IFERROR(VLOOKUP(E275,档案费管理台账!$D$4:$H$1000,5,0),0))</f>
        <v>0</v>
      </c>
      <c r="I275" s="57"/>
      <c r="J275" s="57"/>
      <c r="K275" s="57"/>
      <c r="L275" s="57"/>
      <c r="M275" s="58" t="str">
        <f t="shared" si="46"/>
        <v/>
      </c>
      <c r="N275" s="102"/>
    </row>
    <row r="276" spans="1:14">
      <c r="A276" s="97" t="str">
        <f t="shared" si="43"/>
        <v/>
      </c>
      <c r="B276" s="98" t="str">
        <f t="shared" si="44"/>
        <v/>
      </c>
      <c r="C276" s="99"/>
      <c r="D276" s="100"/>
      <c r="E276" s="100"/>
      <c r="F276" s="57"/>
      <c r="G276" s="58">
        <f t="shared" si="45"/>
        <v>0</v>
      </c>
      <c r="H276" s="58">
        <f>IF(E276="",0,IFERROR(VLOOKUP(E276,档案费管理台账!$D$4:$H$1000,5,0),0))</f>
        <v>0</v>
      </c>
      <c r="I276" s="57"/>
      <c r="J276" s="57"/>
      <c r="K276" s="57"/>
      <c r="L276" s="57"/>
      <c r="M276" s="58" t="str">
        <f t="shared" si="46"/>
        <v/>
      </c>
      <c r="N276" s="102"/>
    </row>
    <row r="277" spans="1:14">
      <c r="A277" s="97" t="str">
        <f t="shared" si="43"/>
        <v/>
      </c>
      <c r="B277" s="98" t="str">
        <f t="shared" si="44"/>
        <v/>
      </c>
      <c r="C277" s="99"/>
      <c r="D277" s="100"/>
      <c r="E277" s="100"/>
      <c r="F277" s="57"/>
      <c r="G277" s="58">
        <f t="shared" si="45"/>
        <v>0</v>
      </c>
      <c r="H277" s="58">
        <f>IF(E277="",0,IFERROR(VLOOKUP(E277,档案费管理台账!$D$4:$H$1000,5,0),0))</f>
        <v>0</v>
      </c>
      <c r="I277" s="57"/>
      <c r="J277" s="57"/>
      <c r="K277" s="57"/>
      <c r="L277" s="57"/>
      <c r="M277" s="58" t="str">
        <f t="shared" si="46"/>
        <v/>
      </c>
      <c r="N277" s="102"/>
    </row>
    <row r="278" spans="1:14">
      <c r="A278" s="97" t="str">
        <f t="shared" si="43"/>
        <v/>
      </c>
      <c r="B278" s="98" t="str">
        <f t="shared" si="44"/>
        <v/>
      </c>
      <c r="C278" s="99"/>
      <c r="D278" s="100"/>
      <c r="E278" s="100"/>
      <c r="F278" s="57"/>
      <c r="G278" s="58">
        <f t="shared" si="45"/>
        <v>0</v>
      </c>
      <c r="H278" s="58">
        <f>IF(E278="",0,IFERROR(VLOOKUP(E278,档案费管理台账!$D$4:$H$1000,5,0),0))</f>
        <v>0</v>
      </c>
      <c r="I278" s="57"/>
      <c r="J278" s="57"/>
      <c r="K278" s="57"/>
      <c r="L278" s="57"/>
      <c r="M278" s="58" t="str">
        <f t="shared" si="46"/>
        <v/>
      </c>
      <c r="N278" s="102"/>
    </row>
    <row r="279" spans="1:14">
      <c r="A279" s="97" t="str">
        <f t="shared" si="43"/>
        <v/>
      </c>
      <c r="B279" s="98" t="str">
        <f t="shared" si="44"/>
        <v/>
      </c>
      <c r="C279" s="99"/>
      <c r="D279" s="100"/>
      <c r="E279" s="100"/>
      <c r="F279" s="57"/>
      <c r="G279" s="58">
        <f t="shared" si="45"/>
        <v>0</v>
      </c>
      <c r="H279" s="58">
        <f>IF(E279="",0,IFERROR(VLOOKUP(E279,档案费管理台账!$D$4:$H$1000,5,0),0))</f>
        <v>0</v>
      </c>
      <c r="I279" s="57"/>
      <c r="J279" s="57"/>
      <c r="K279" s="57"/>
      <c r="L279" s="57"/>
      <c r="M279" s="58" t="str">
        <f t="shared" si="46"/>
        <v/>
      </c>
      <c r="N279" s="102"/>
    </row>
    <row r="280" spans="1:14">
      <c r="A280" s="97" t="str">
        <f t="shared" si="43"/>
        <v/>
      </c>
      <c r="B280" s="98" t="str">
        <f t="shared" si="44"/>
        <v/>
      </c>
      <c r="C280" s="99"/>
      <c r="D280" s="100"/>
      <c r="E280" s="100"/>
      <c r="F280" s="57"/>
      <c r="G280" s="58">
        <f t="shared" si="45"/>
        <v>0</v>
      </c>
      <c r="H280" s="58">
        <f>IF(E280="",0,IFERROR(VLOOKUP(E280,档案费管理台账!$D$4:$H$1000,5,0),0))</f>
        <v>0</v>
      </c>
      <c r="I280" s="57"/>
      <c r="J280" s="57"/>
      <c r="K280" s="57"/>
      <c r="L280" s="57"/>
      <c r="M280" s="58" t="str">
        <f t="shared" si="46"/>
        <v/>
      </c>
      <c r="N280" s="102"/>
    </row>
    <row r="281" spans="1:14">
      <c r="A281" s="97" t="str">
        <f t="shared" si="43"/>
        <v/>
      </c>
      <c r="B281" s="98" t="str">
        <f t="shared" si="44"/>
        <v/>
      </c>
      <c r="C281" s="99"/>
      <c r="D281" s="100"/>
      <c r="E281" s="100"/>
      <c r="F281" s="57"/>
      <c r="G281" s="58">
        <f t="shared" si="45"/>
        <v>0</v>
      </c>
      <c r="H281" s="58">
        <f>IF(E281="",0,IFERROR(VLOOKUP(E281,档案费管理台账!$D$4:$H$1000,5,0),0))</f>
        <v>0</v>
      </c>
      <c r="I281" s="57"/>
      <c r="J281" s="57"/>
      <c r="K281" s="57"/>
      <c r="L281" s="57"/>
      <c r="M281" s="58" t="str">
        <f t="shared" si="46"/>
        <v/>
      </c>
      <c r="N281" s="102"/>
    </row>
    <row r="282" spans="1:14">
      <c r="A282" s="97" t="str">
        <f t="shared" si="43"/>
        <v/>
      </c>
      <c r="B282" s="98" t="str">
        <f t="shared" si="44"/>
        <v/>
      </c>
      <c r="C282" s="99"/>
      <c r="D282" s="100"/>
      <c r="E282" s="100"/>
      <c r="F282" s="57"/>
      <c r="G282" s="58">
        <f t="shared" si="45"/>
        <v>0</v>
      </c>
      <c r="H282" s="58">
        <f>IF(E282="",0,IFERROR(VLOOKUP(E282,档案费管理台账!$D$4:$H$1000,5,0),0))</f>
        <v>0</v>
      </c>
      <c r="I282" s="57"/>
      <c r="J282" s="57"/>
      <c r="K282" s="57"/>
      <c r="L282" s="57"/>
      <c r="M282" s="58" t="str">
        <f t="shared" si="46"/>
        <v/>
      </c>
      <c r="N282" s="102"/>
    </row>
    <row r="283" spans="1:14">
      <c r="A283" s="97" t="str">
        <f t="shared" si="43"/>
        <v/>
      </c>
      <c r="B283" s="98" t="str">
        <f t="shared" si="44"/>
        <v/>
      </c>
      <c r="C283" s="99"/>
      <c r="D283" s="100"/>
      <c r="E283" s="100"/>
      <c r="F283" s="57"/>
      <c r="G283" s="58">
        <f t="shared" si="45"/>
        <v>0</v>
      </c>
      <c r="H283" s="58">
        <f>IF(E283="",0,IFERROR(VLOOKUP(E283,档案费管理台账!$D$4:$H$1000,5,0),0))</f>
        <v>0</v>
      </c>
      <c r="I283" s="57"/>
      <c r="J283" s="57"/>
      <c r="K283" s="57"/>
      <c r="L283" s="57"/>
      <c r="M283" s="58" t="str">
        <f t="shared" si="46"/>
        <v/>
      </c>
      <c r="N283" s="102"/>
    </row>
    <row r="284" spans="1:14">
      <c r="A284" s="97" t="str">
        <f t="shared" si="43"/>
        <v/>
      </c>
      <c r="B284" s="98" t="str">
        <f t="shared" si="44"/>
        <v/>
      </c>
      <c r="C284" s="99"/>
      <c r="D284" s="100"/>
      <c r="E284" s="100"/>
      <c r="F284" s="57"/>
      <c r="G284" s="58">
        <f t="shared" si="45"/>
        <v>0</v>
      </c>
      <c r="H284" s="58">
        <f>IF(E284="",0,IFERROR(VLOOKUP(E284,档案费管理台账!$D$4:$H$1000,5,0),0))</f>
        <v>0</v>
      </c>
      <c r="I284" s="57"/>
      <c r="J284" s="57"/>
      <c r="K284" s="57"/>
      <c r="L284" s="57"/>
      <c r="M284" s="58" t="str">
        <f t="shared" si="46"/>
        <v/>
      </c>
      <c r="N284" s="102"/>
    </row>
    <row r="285" spans="1:14">
      <c r="A285" s="97" t="str">
        <f t="shared" si="43"/>
        <v/>
      </c>
      <c r="B285" s="98" t="str">
        <f t="shared" si="44"/>
        <v/>
      </c>
      <c r="C285" s="99"/>
      <c r="D285" s="100"/>
      <c r="E285" s="100"/>
      <c r="F285" s="57"/>
      <c r="G285" s="58">
        <f t="shared" si="45"/>
        <v>0</v>
      </c>
      <c r="H285" s="58">
        <f>IF(E285="",0,IFERROR(VLOOKUP(E285,档案费管理台账!$D$4:$H$1000,5,0),0))</f>
        <v>0</v>
      </c>
      <c r="I285" s="57"/>
      <c r="J285" s="57"/>
      <c r="K285" s="57"/>
      <c r="L285" s="57"/>
      <c r="M285" s="58" t="str">
        <f t="shared" si="46"/>
        <v/>
      </c>
      <c r="N285" s="102"/>
    </row>
    <row r="286" spans="1:14">
      <c r="A286" s="97" t="str">
        <f t="shared" si="43"/>
        <v/>
      </c>
      <c r="B286" s="98" t="str">
        <f t="shared" si="44"/>
        <v/>
      </c>
      <c r="C286" s="99"/>
      <c r="D286" s="100"/>
      <c r="E286" s="100"/>
      <c r="F286" s="57"/>
      <c r="G286" s="58">
        <f t="shared" si="45"/>
        <v>0</v>
      </c>
      <c r="H286" s="58">
        <f>IF(E286="",0,IFERROR(VLOOKUP(E286,档案费管理台账!$D$4:$H$1000,5,0),0))</f>
        <v>0</v>
      </c>
      <c r="I286" s="57"/>
      <c r="J286" s="57"/>
      <c r="K286" s="57"/>
      <c r="L286" s="57"/>
      <c r="M286" s="58" t="str">
        <f t="shared" si="46"/>
        <v/>
      </c>
      <c r="N286" s="102"/>
    </row>
    <row r="287" spans="1:14">
      <c r="A287" s="97" t="str">
        <f t="shared" si="43"/>
        <v/>
      </c>
      <c r="B287" s="98" t="str">
        <f t="shared" si="44"/>
        <v/>
      </c>
      <c r="C287" s="99"/>
      <c r="D287" s="100"/>
      <c r="E287" s="100"/>
      <c r="F287" s="57"/>
      <c r="G287" s="58">
        <f t="shared" si="45"/>
        <v>0</v>
      </c>
      <c r="H287" s="58">
        <f>IF(E287="",0,IFERROR(VLOOKUP(E287,档案费管理台账!$D$4:$H$1000,5,0),0))</f>
        <v>0</v>
      </c>
      <c r="I287" s="57"/>
      <c r="J287" s="57"/>
      <c r="K287" s="57"/>
      <c r="L287" s="57"/>
      <c r="M287" s="58" t="str">
        <f t="shared" si="46"/>
        <v/>
      </c>
      <c r="N287" s="102"/>
    </row>
    <row r="288" spans="1:14">
      <c r="A288" s="97" t="str">
        <f t="shared" si="43"/>
        <v/>
      </c>
      <c r="B288" s="98" t="str">
        <f t="shared" si="44"/>
        <v/>
      </c>
      <c r="C288" s="99"/>
      <c r="D288" s="100"/>
      <c r="E288" s="100"/>
      <c r="F288" s="57"/>
      <c r="G288" s="58">
        <f t="shared" si="45"/>
        <v>0</v>
      </c>
      <c r="H288" s="58">
        <f>IF(E288="",0,IFERROR(VLOOKUP(E288,档案费管理台账!$D$4:$H$1000,5,0),0))</f>
        <v>0</v>
      </c>
      <c r="I288" s="57"/>
      <c r="J288" s="57"/>
      <c r="K288" s="57"/>
      <c r="L288" s="57"/>
      <c r="M288" s="58" t="str">
        <f t="shared" si="46"/>
        <v/>
      </c>
      <c r="N288" s="102"/>
    </row>
    <row r="289" spans="1:14">
      <c r="A289" s="97" t="str">
        <f t="shared" si="43"/>
        <v/>
      </c>
      <c r="B289" s="98" t="str">
        <f t="shared" si="44"/>
        <v/>
      </c>
      <c r="C289" s="99"/>
      <c r="D289" s="100"/>
      <c r="E289" s="100"/>
      <c r="F289" s="57"/>
      <c r="G289" s="58">
        <f t="shared" si="45"/>
        <v>0</v>
      </c>
      <c r="H289" s="58">
        <f>IF(E289="",0,IFERROR(VLOOKUP(E289,档案费管理台账!$D$4:$H$1000,5,0),0))</f>
        <v>0</v>
      </c>
      <c r="I289" s="57"/>
      <c r="J289" s="57"/>
      <c r="K289" s="57"/>
      <c r="L289" s="57"/>
      <c r="M289" s="58" t="str">
        <f t="shared" si="46"/>
        <v/>
      </c>
      <c r="N289" s="102"/>
    </row>
    <row r="290" spans="1:14">
      <c r="A290" s="97" t="str">
        <f t="shared" si="43"/>
        <v/>
      </c>
      <c r="B290" s="98" t="str">
        <f t="shared" si="44"/>
        <v/>
      </c>
      <c r="C290" s="99"/>
      <c r="D290" s="100"/>
      <c r="E290" s="100"/>
      <c r="F290" s="57"/>
      <c r="G290" s="58">
        <f t="shared" si="45"/>
        <v>0</v>
      </c>
      <c r="H290" s="58">
        <f>IF(E290="",0,IFERROR(VLOOKUP(E290,档案费管理台账!$D$4:$H$1000,5,0),0))</f>
        <v>0</v>
      </c>
      <c r="I290" s="57"/>
      <c r="J290" s="57"/>
      <c r="K290" s="57"/>
      <c r="L290" s="57"/>
      <c r="M290" s="58" t="str">
        <f t="shared" si="46"/>
        <v/>
      </c>
      <c r="N290" s="102"/>
    </row>
    <row r="291" spans="1:14">
      <c r="A291" s="97" t="str">
        <f t="shared" si="43"/>
        <v/>
      </c>
      <c r="B291" s="98" t="str">
        <f t="shared" si="44"/>
        <v/>
      </c>
      <c r="C291" s="99"/>
      <c r="D291" s="100"/>
      <c r="E291" s="100"/>
      <c r="F291" s="57"/>
      <c r="G291" s="58">
        <f t="shared" si="45"/>
        <v>0</v>
      </c>
      <c r="H291" s="58">
        <f>IF(E291="",0,IFERROR(VLOOKUP(E291,档案费管理台账!$D$4:$H$1000,5,0),0))</f>
        <v>0</v>
      </c>
      <c r="I291" s="57"/>
      <c r="J291" s="57"/>
      <c r="K291" s="57"/>
      <c r="L291" s="57"/>
      <c r="M291" s="58" t="str">
        <f t="shared" si="46"/>
        <v/>
      </c>
      <c r="N291" s="102"/>
    </row>
    <row r="292" spans="1:14">
      <c r="A292" s="97" t="str">
        <f t="shared" si="43"/>
        <v/>
      </c>
      <c r="B292" s="98" t="str">
        <f t="shared" si="44"/>
        <v/>
      </c>
      <c r="C292" s="99"/>
      <c r="D292" s="100"/>
      <c r="E292" s="100"/>
      <c r="F292" s="57"/>
      <c r="G292" s="58">
        <f t="shared" si="45"/>
        <v>0</v>
      </c>
      <c r="H292" s="58">
        <f>IF(E292="",0,IFERROR(VLOOKUP(E292,档案费管理台账!$D$4:$H$1000,5,0),0))</f>
        <v>0</v>
      </c>
      <c r="I292" s="57"/>
      <c r="J292" s="57"/>
      <c r="K292" s="57"/>
      <c r="L292" s="57"/>
      <c r="M292" s="58" t="str">
        <f t="shared" si="46"/>
        <v/>
      </c>
      <c r="N292" s="102"/>
    </row>
    <row r="293" spans="1:14">
      <c r="A293" s="97" t="str">
        <f t="shared" si="43"/>
        <v/>
      </c>
      <c r="B293" s="98" t="str">
        <f t="shared" si="44"/>
        <v/>
      </c>
      <c r="C293" s="99"/>
      <c r="D293" s="100"/>
      <c r="E293" s="100"/>
      <c r="F293" s="57"/>
      <c r="G293" s="58">
        <f t="shared" si="45"/>
        <v>0</v>
      </c>
      <c r="H293" s="58">
        <f>IF(E293="",0,IFERROR(VLOOKUP(E293,档案费管理台账!$D$4:$H$1000,5,0),0))</f>
        <v>0</v>
      </c>
      <c r="I293" s="57"/>
      <c r="J293" s="57"/>
      <c r="K293" s="57"/>
      <c r="L293" s="57"/>
      <c r="M293" s="58" t="str">
        <f t="shared" si="46"/>
        <v/>
      </c>
      <c r="N293" s="102"/>
    </row>
    <row r="294" spans="1:14">
      <c r="A294" s="97" t="str">
        <f t="shared" si="43"/>
        <v/>
      </c>
      <c r="B294" s="98" t="str">
        <f t="shared" si="44"/>
        <v/>
      </c>
      <c r="C294" s="99"/>
      <c r="D294" s="100"/>
      <c r="E294" s="100"/>
      <c r="F294" s="57"/>
      <c r="G294" s="58">
        <f t="shared" si="45"/>
        <v>0</v>
      </c>
      <c r="H294" s="58">
        <f>IF(E294="",0,IFERROR(VLOOKUP(E294,档案费管理台账!$D$4:$H$1000,5,0),0))</f>
        <v>0</v>
      </c>
      <c r="I294" s="57"/>
      <c r="J294" s="57"/>
      <c r="K294" s="57"/>
      <c r="L294" s="57"/>
      <c r="M294" s="58" t="str">
        <f t="shared" si="46"/>
        <v/>
      </c>
      <c r="N294" s="102"/>
    </row>
    <row r="295" spans="1:14">
      <c r="A295" s="97" t="str">
        <f t="shared" si="43"/>
        <v/>
      </c>
      <c r="B295" s="98" t="str">
        <f t="shared" si="44"/>
        <v/>
      </c>
      <c r="C295" s="99"/>
      <c r="D295" s="100"/>
      <c r="E295" s="100"/>
      <c r="F295" s="57"/>
      <c r="G295" s="58">
        <f t="shared" si="45"/>
        <v>0</v>
      </c>
      <c r="H295" s="58">
        <f>IF(E295="",0,IFERROR(VLOOKUP(E295,档案费管理台账!$D$4:$H$1000,5,0),0))</f>
        <v>0</v>
      </c>
      <c r="I295" s="57"/>
      <c r="J295" s="57"/>
      <c r="K295" s="57"/>
      <c r="L295" s="57"/>
      <c r="M295" s="58" t="str">
        <f t="shared" si="46"/>
        <v/>
      </c>
      <c r="N295" s="102"/>
    </row>
    <row r="296" spans="1:14">
      <c r="A296" s="97" t="str">
        <f t="shared" si="43"/>
        <v/>
      </c>
      <c r="B296" s="98" t="str">
        <f t="shared" si="44"/>
        <v/>
      </c>
      <c r="C296" s="99"/>
      <c r="D296" s="100"/>
      <c r="E296" s="100"/>
      <c r="F296" s="57"/>
      <c r="G296" s="58">
        <f t="shared" si="45"/>
        <v>0</v>
      </c>
      <c r="H296" s="58">
        <f>IF(E296="",0,IFERROR(VLOOKUP(E296,档案费管理台账!$D$4:$H$1000,5,0),0))</f>
        <v>0</v>
      </c>
      <c r="I296" s="57"/>
      <c r="J296" s="57"/>
      <c r="K296" s="57"/>
      <c r="L296" s="57"/>
      <c r="M296" s="58" t="str">
        <f t="shared" si="46"/>
        <v/>
      </c>
      <c r="N296" s="102"/>
    </row>
    <row r="297" spans="1:14">
      <c r="A297" s="97" t="str">
        <f t="shared" si="43"/>
        <v/>
      </c>
      <c r="B297" s="98" t="str">
        <f t="shared" si="44"/>
        <v/>
      </c>
      <c r="C297" s="99"/>
      <c r="D297" s="100"/>
      <c r="E297" s="100"/>
      <c r="F297" s="57"/>
      <c r="G297" s="58">
        <f t="shared" si="45"/>
        <v>0</v>
      </c>
      <c r="H297" s="58">
        <f>IF(E297="",0,IFERROR(VLOOKUP(E297,档案费管理台账!$D$4:$H$1000,5,0),0))</f>
        <v>0</v>
      </c>
      <c r="I297" s="57"/>
      <c r="J297" s="57"/>
      <c r="K297" s="57"/>
      <c r="L297" s="57"/>
      <c r="M297" s="58" t="str">
        <f t="shared" si="46"/>
        <v/>
      </c>
      <c r="N297" s="102"/>
    </row>
    <row r="298" spans="1:14">
      <c r="A298" s="97" t="str">
        <f t="shared" si="43"/>
        <v/>
      </c>
      <c r="B298" s="98" t="str">
        <f t="shared" si="44"/>
        <v/>
      </c>
      <c r="C298" s="99"/>
      <c r="D298" s="100"/>
      <c r="E298" s="100"/>
      <c r="F298" s="57"/>
      <c r="G298" s="58">
        <f t="shared" si="45"/>
        <v>0</v>
      </c>
      <c r="H298" s="58">
        <f>IF(E298="",0,IFERROR(VLOOKUP(E298,档案费管理台账!$D$4:$H$1000,5,0),0))</f>
        <v>0</v>
      </c>
      <c r="I298" s="57"/>
      <c r="J298" s="57"/>
      <c r="K298" s="57"/>
      <c r="L298" s="57"/>
      <c r="M298" s="58" t="str">
        <f t="shared" si="46"/>
        <v/>
      </c>
      <c r="N298" s="102"/>
    </row>
    <row r="299" spans="1:14">
      <c r="A299" s="97" t="str">
        <f t="shared" si="43"/>
        <v/>
      </c>
      <c r="B299" s="98" t="str">
        <f t="shared" si="44"/>
        <v/>
      </c>
      <c r="C299" s="99"/>
      <c r="D299" s="100"/>
      <c r="E299" s="100"/>
      <c r="F299" s="57"/>
      <c r="G299" s="58">
        <f t="shared" si="45"/>
        <v>0</v>
      </c>
      <c r="H299" s="58">
        <f>IF(E299="",0,IFERROR(VLOOKUP(E299,档案费管理台账!$D$4:$H$1000,5,0),0))</f>
        <v>0</v>
      </c>
      <c r="I299" s="57"/>
      <c r="J299" s="57"/>
      <c r="K299" s="57"/>
      <c r="L299" s="57"/>
      <c r="M299" s="58" t="str">
        <f t="shared" si="46"/>
        <v/>
      </c>
      <c r="N299" s="102"/>
    </row>
    <row r="300" spans="1:14">
      <c r="A300" s="97" t="str">
        <f t="shared" ref="A300:A363" si="47">IF(D300="","",ROW()-42)</f>
        <v/>
      </c>
      <c r="B300" s="98" t="str">
        <f t="shared" ref="B300:B363" si="48">IF(C300="","",MONTH(C300)&amp;"月")</f>
        <v/>
      </c>
      <c r="C300" s="99"/>
      <c r="D300" s="100"/>
      <c r="E300" s="100"/>
      <c r="F300" s="57"/>
      <c r="G300" s="58">
        <f t="shared" si="45"/>
        <v>0</v>
      </c>
      <c r="H300" s="58">
        <f>IF(E300="",0,IFERROR(VLOOKUP(E300,档案费管理台账!$D$4:$H$1000,5,0),0))</f>
        <v>0</v>
      </c>
      <c r="I300" s="57"/>
      <c r="J300" s="57"/>
      <c r="K300" s="57"/>
      <c r="L300" s="57"/>
      <c r="M300" s="58" t="str">
        <f t="shared" si="46"/>
        <v/>
      </c>
      <c r="N300" s="102"/>
    </row>
    <row r="301" spans="1:14">
      <c r="A301" s="97" t="str">
        <f t="shared" si="47"/>
        <v/>
      </c>
      <c r="B301" s="98" t="str">
        <f t="shared" si="48"/>
        <v/>
      </c>
      <c r="C301" s="99"/>
      <c r="D301" s="100"/>
      <c r="E301" s="100"/>
      <c r="F301" s="57"/>
      <c r="G301" s="58">
        <f t="shared" ref="G301:G364" si="49">IF(F301="",0,F301*$K$41)</f>
        <v>0</v>
      </c>
      <c r="H301" s="58">
        <f>IF(E301="",0,IFERROR(VLOOKUP(E301,档案费管理台账!$D$4:$H$1000,5,0),0))</f>
        <v>0</v>
      </c>
      <c r="I301" s="57"/>
      <c r="J301" s="57"/>
      <c r="K301" s="57"/>
      <c r="L301" s="57"/>
      <c r="M301" s="58" t="str">
        <f t="shared" ref="M301:M364" si="50">IF(C301="","",ROUND(M300+G301-I301-J301-K301-L301-H301,2))</f>
        <v/>
      </c>
      <c r="N301" s="102"/>
    </row>
    <row r="302" spans="1:14">
      <c r="A302" s="97" t="str">
        <f t="shared" si="47"/>
        <v/>
      </c>
      <c r="B302" s="98" t="str">
        <f t="shared" si="48"/>
        <v/>
      </c>
      <c r="C302" s="99"/>
      <c r="D302" s="100"/>
      <c r="E302" s="100"/>
      <c r="F302" s="57"/>
      <c r="G302" s="58">
        <f t="shared" si="49"/>
        <v>0</v>
      </c>
      <c r="H302" s="58">
        <f>IF(E302="",0,IFERROR(VLOOKUP(E302,档案费管理台账!$D$4:$H$1000,5,0),0))</f>
        <v>0</v>
      </c>
      <c r="I302" s="57"/>
      <c r="J302" s="57"/>
      <c r="K302" s="57"/>
      <c r="L302" s="57"/>
      <c r="M302" s="58" t="str">
        <f t="shared" si="50"/>
        <v/>
      </c>
      <c r="N302" s="102"/>
    </row>
    <row r="303" spans="1:14">
      <c r="A303" s="97" t="str">
        <f t="shared" si="47"/>
        <v/>
      </c>
      <c r="B303" s="98" t="str">
        <f t="shared" si="48"/>
        <v/>
      </c>
      <c r="C303" s="99"/>
      <c r="D303" s="100"/>
      <c r="E303" s="100"/>
      <c r="F303" s="57"/>
      <c r="G303" s="58">
        <f t="shared" si="49"/>
        <v>0</v>
      </c>
      <c r="H303" s="58">
        <f>IF(E303="",0,IFERROR(VLOOKUP(E303,档案费管理台账!$D$4:$H$1000,5,0),0))</f>
        <v>0</v>
      </c>
      <c r="I303" s="57"/>
      <c r="J303" s="57"/>
      <c r="K303" s="57"/>
      <c r="L303" s="57"/>
      <c r="M303" s="58" t="str">
        <f t="shared" si="50"/>
        <v/>
      </c>
      <c r="N303" s="102"/>
    </row>
    <row r="304" spans="1:14">
      <c r="A304" s="97" t="str">
        <f t="shared" si="47"/>
        <v/>
      </c>
      <c r="B304" s="98" t="str">
        <f t="shared" si="48"/>
        <v/>
      </c>
      <c r="C304" s="99"/>
      <c r="D304" s="100"/>
      <c r="E304" s="100"/>
      <c r="F304" s="57"/>
      <c r="G304" s="58">
        <f t="shared" si="49"/>
        <v>0</v>
      </c>
      <c r="H304" s="58">
        <f>IF(E304="",0,IFERROR(VLOOKUP(E304,档案费管理台账!$D$4:$H$1000,5,0),0))</f>
        <v>0</v>
      </c>
      <c r="I304" s="57"/>
      <c r="J304" s="57"/>
      <c r="K304" s="57"/>
      <c r="L304" s="57"/>
      <c r="M304" s="58" t="str">
        <f t="shared" si="50"/>
        <v/>
      </c>
      <c r="N304" s="102"/>
    </row>
    <row r="305" spans="1:14">
      <c r="A305" s="97" t="str">
        <f t="shared" si="47"/>
        <v/>
      </c>
      <c r="B305" s="98" t="str">
        <f t="shared" si="48"/>
        <v/>
      </c>
      <c r="C305" s="99"/>
      <c r="D305" s="100"/>
      <c r="E305" s="100"/>
      <c r="F305" s="57"/>
      <c r="G305" s="58">
        <f t="shared" si="49"/>
        <v>0</v>
      </c>
      <c r="H305" s="58">
        <f>IF(E305="",0,IFERROR(VLOOKUP(E305,档案费管理台账!$D$4:$H$1000,5,0),0))</f>
        <v>0</v>
      </c>
      <c r="I305" s="57"/>
      <c r="J305" s="57"/>
      <c r="K305" s="57"/>
      <c r="L305" s="57"/>
      <c r="M305" s="58" t="str">
        <f t="shared" si="50"/>
        <v/>
      </c>
      <c r="N305" s="102"/>
    </row>
    <row r="306" spans="1:14">
      <c r="A306" s="97" t="str">
        <f t="shared" si="47"/>
        <v/>
      </c>
      <c r="B306" s="98" t="str">
        <f t="shared" si="48"/>
        <v/>
      </c>
      <c r="C306" s="99"/>
      <c r="D306" s="100"/>
      <c r="E306" s="100"/>
      <c r="F306" s="57"/>
      <c r="G306" s="58">
        <f t="shared" si="49"/>
        <v>0</v>
      </c>
      <c r="H306" s="58">
        <f>IF(E306="",0,IFERROR(VLOOKUP(E306,档案费管理台账!$D$4:$H$1000,5,0),0))</f>
        <v>0</v>
      </c>
      <c r="I306" s="57"/>
      <c r="J306" s="57"/>
      <c r="K306" s="57"/>
      <c r="L306" s="57"/>
      <c r="M306" s="58" t="str">
        <f t="shared" si="50"/>
        <v/>
      </c>
      <c r="N306" s="102"/>
    </row>
    <row r="307" spans="1:14">
      <c r="A307" s="97" t="str">
        <f t="shared" si="47"/>
        <v/>
      </c>
      <c r="B307" s="98" t="str">
        <f t="shared" si="48"/>
        <v/>
      </c>
      <c r="C307" s="99"/>
      <c r="D307" s="100"/>
      <c r="E307" s="100"/>
      <c r="F307" s="57"/>
      <c r="G307" s="58">
        <f t="shared" si="49"/>
        <v>0</v>
      </c>
      <c r="H307" s="58">
        <f>IF(E307="",0,IFERROR(VLOOKUP(E307,档案费管理台账!$D$4:$H$1000,5,0),0))</f>
        <v>0</v>
      </c>
      <c r="I307" s="57"/>
      <c r="J307" s="57"/>
      <c r="K307" s="57"/>
      <c r="L307" s="57"/>
      <c r="M307" s="58" t="str">
        <f t="shared" si="50"/>
        <v/>
      </c>
      <c r="N307" s="102"/>
    </row>
    <row r="308" spans="1:14">
      <c r="A308" s="97" t="str">
        <f t="shared" si="47"/>
        <v/>
      </c>
      <c r="B308" s="98" t="str">
        <f t="shared" si="48"/>
        <v/>
      </c>
      <c r="C308" s="99"/>
      <c r="D308" s="100"/>
      <c r="E308" s="100"/>
      <c r="F308" s="57"/>
      <c r="G308" s="58">
        <f t="shared" si="49"/>
        <v>0</v>
      </c>
      <c r="H308" s="58">
        <f>IF(E308="",0,IFERROR(VLOOKUP(E308,档案费管理台账!$D$4:$H$1000,5,0),0))</f>
        <v>0</v>
      </c>
      <c r="I308" s="57"/>
      <c r="J308" s="57"/>
      <c r="K308" s="57"/>
      <c r="L308" s="57"/>
      <c r="M308" s="58" t="str">
        <f t="shared" si="50"/>
        <v/>
      </c>
      <c r="N308" s="102"/>
    </row>
    <row r="309" spans="1:14">
      <c r="A309" s="97" t="str">
        <f t="shared" si="47"/>
        <v/>
      </c>
      <c r="B309" s="98" t="str">
        <f t="shared" si="48"/>
        <v/>
      </c>
      <c r="C309" s="99"/>
      <c r="D309" s="100"/>
      <c r="E309" s="100"/>
      <c r="F309" s="57"/>
      <c r="G309" s="58">
        <f t="shared" si="49"/>
        <v>0</v>
      </c>
      <c r="H309" s="58">
        <f>IF(E309="",0,IFERROR(VLOOKUP(E309,档案费管理台账!$D$4:$H$1000,5,0),0))</f>
        <v>0</v>
      </c>
      <c r="I309" s="57"/>
      <c r="J309" s="57"/>
      <c r="K309" s="57"/>
      <c r="L309" s="57"/>
      <c r="M309" s="58" t="str">
        <f t="shared" si="50"/>
        <v/>
      </c>
      <c r="N309" s="102"/>
    </row>
    <row r="310" spans="1:14">
      <c r="A310" s="97" t="str">
        <f t="shared" si="47"/>
        <v/>
      </c>
      <c r="B310" s="98" t="str">
        <f t="shared" si="48"/>
        <v/>
      </c>
      <c r="C310" s="99"/>
      <c r="D310" s="100"/>
      <c r="E310" s="100"/>
      <c r="F310" s="57"/>
      <c r="G310" s="58">
        <f t="shared" si="49"/>
        <v>0</v>
      </c>
      <c r="H310" s="58">
        <f>IF(E310="",0,IFERROR(VLOOKUP(E310,档案费管理台账!$D$4:$H$1000,5,0),0))</f>
        <v>0</v>
      </c>
      <c r="I310" s="57"/>
      <c r="J310" s="57"/>
      <c r="K310" s="57"/>
      <c r="L310" s="57"/>
      <c r="M310" s="58" t="str">
        <f t="shared" si="50"/>
        <v/>
      </c>
      <c r="N310" s="102"/>
    </row>
    <row r="311" spans="1:14">
      <c r="A311" s="97" t="str">
        <f t="shared" si="47"/>
        <v/>
      </c>
      <c r="B311" s="98" t="str">
        <f t="shared" si="48"/>
        <v/>
      </c>
      <c r="C311" s="99"/>
      <c r="D311" s="100"/>
      <c r="E311" s="100"/>
      <c r="F311" s="57"/>
      <c r="G311" s="58">
        <f t="shared" si="49"/>
        <v>0</v>
      </c>
      <c r="H311" s="58">
        <f>IF(E311="",0,IFERROR(VLOOKUP(E311,档案费管理台账!$D$4:$H$1000,5,0),0))</f>
        <v>0</v>
      </c>
      <c r="I311" s="57"/>
      <c r="J311" s="57"/>
      <c r="K311" s="57"/>
      <c r="L311" s="57"/>
      <c r="M311" s="58" t="str">
        <f t="shared" si="50"/>
        <v/>
      </c>
      <c r="N311" s="102"/>
    </row>
    <row r="312" spans="1:14">
      <c r="A312" s="97" t="str">
        <f t="shared" si="47"/>
        <v/>
      </c>
      <c r="B312" s="98" t="str">
        <f t="shared" si="48"/>
        <v/>
      </c>
      <c r="C312" s="99"/>
      <c r="D312" s="100"/>
      <c r="E312" s="100"/>
      <c r="F312" s="57"/>
      <c r="G312" s="58">
        <f t="shared" si="49"/>
        <v>0</v>
      </c>
      <c r="H312" s="58">
        <f>IF(E312="",0,IFERROR(VLOOKUP(E312,档案费管理台账!$D$4:$H$1000,5,0),0))</f>
        <v>0</v>
      </c>
      <c r="I312" s="57"/>
      <c r="J312" s="57"/>
      <c r="K312" s="57"/>
      <c r="L312" s="57"/>
      <c r="M312" s="58" t="str">
        <f t="shared" si="50"/>
        <v/>
      </c>
      <c r="N312" s="102"/>
    </row>
    <row r="313" spans="1:14">
      <c r="A313" s="97" t="str">
        <f t="shared" si="47"/>
        <v/>
      </c>
      <c r="B313" s="98" t="str">
        <f t="shared" si="48"/>
        <v/>
      </c>
      <c r="C313" s="99"/>
      <c r="D313" s="100"/>
      <c r="E313" s="100"/>
      <c r="F313" s="57"/>
      <c r="G313" s="58">
        <f t="shared" si="49"/>
        <v>0</v>
      </c>
      <c r="H313" s="58">
        <f>IF(E313="",0,IFERROR(VLOOKUP(E313,档案费管理台账!$D$4:$H$1000,5,0),0))</f>
        <v>0</v>
      </c>
      <c r="I313" s="57"/>
      <c r="J313" s="57"/>
      <c r="K313" s="57"/>
      <c r="L313" s="57"/>
      <c r="M313" s="58" t="str">
        <f t="shared" si="50"/>
        <v/>
      </c>
      <c r="N313" s="102"/>
    </row>
    <row r="314" spans="1:14">
      <c r="A314" s="97" t="str">
        <f t="shared" si="47"/>
        <v/>
      </c>
      <c r="B314" s="98" t="str">
        <f t="shared" si="48"/>
        <v/>
      </c>
      <c r="C314" s="99"/>
      <c r="D314" s="100"/>
      <c r="E314" s="100"/>
      <c r="F314" s="57"/>
      <c r="G314" s="58">
        <f t="shared" si="49"/>
        <v>0</v>
      </c>
      <c r="H314" s="58">
        <f>IF(E314="",0,IFERROR(VLOOKUP(E314,档案费管理台账!$D$4:$H$1000,5,0),0))</f>
        <v>0</v>
      </c>
      <c r="I314" s="57"/>
      <c r="J314" s="57"/>
      <c r="K314" s="57"/>
      <c r="L314" s="57"/>
      <c r="M314" s="58" t="str">
        <f t="shared" si="50"/>
        <v/>
      </c>
      <c r="N314" s="102"/>
    </row>
    <row r="315" spans="1:14">
      <c r="A315" s="97" t="str">
        <f t="shared" si="47"/>
        <v/>
      </c>
      <c r="B315" s="98" t="str">
        <f t="shared" si="48"/>
        <v/>
      </c>
      <c r="C315" s="99"/>
      <c r="D315" s="100"/>
      <c r="E315" s="100"/>
      <c r="F315" s="57"/>
      <c r="G315" s="58">
        <f t="shared" si="49"/>
        <v>0</v>
      </c>
      <c r="H315" s="58">
        <f>IF(E315="",0,IFERROR(VLOOKUP(E315,档案费管理台账!$D$4:$H$1000,5,0),0))</f>
        <v>0</v>
      </c>
      <c r="I315" s="57"/>
      <c r="J315" s="57"/>
      <c r="K315" s="57"/>
      <c r="L315" s="57"/>
      <c r="M315" s="58" t="str">
        <f t="shared" si="50"/>
        <v/>
      </c>
      <c r="N315" s="102"/>
    </row>
    <row r="316" spans="1:14">
      <c r="A316" s="97" t="str">
        <f t="shared" si="47"/>
        <v/>
      </c>
      <c r="B316" s="98" t="str">
        <f t="shared" si="48"/>
        <v/>
      </c>
      <c r="C316" s="99"/>
      <c r="D316" s="100"/>
      <c r="E316" s="100"/>
      <c r="F316" s="57"/>
      <c r="G316" s="58">
        <f t="shared" si="49"/>
        <v>0</v>
      </c>
      <c r="H316" s="58">
        <f>IF(E316="",0,IFERROR(VLOOKUP(E316,档案费管理台账!$D$4:$H$1000,5,0),0))</f>
        <v>0</v>
      </c>
      <c r="I316" s="57"/>
      <c r="J316" s="57"/>
      <c r="K316" s="57"/>
      <c r="L316" s="57"/>
      <c r="M316" s="58" t="str">
        <f t="shared" si="50"/>
        <v/>
      </c>
      <c r="N316" s="102"/>
    </row>
    <row r="317" spans="1:14">
      <c r="A317" s="97" t="str">
        <f t="shared" si="47"/>
        <v/>
      </c>
      <c r="B317" s="98" t="str">
        <f t="shared" si="48"/>
        <v/>
      </c>
      <c r="C317" s="99"/>
      <c r="D317" s="100"/>
      <c r="E317" s="100"/>
      <c r="F317" s="57"/>
      <c r="G317" s="58">
        <f t="shared" si="49"/>
        <v>0</v>
      </c>
      <c r="H317" s="58">
        <f>IF(E317="",0,IFERROR(VLOOKUP(E317,档案费管理台账!$D$4:$H$1000,5,0),0))</f>
        <v>0</v>
      </c>
      <c r="I317" s="57"/>
      <c r="J317" s="57"/>
      <c r="K317" s="57"/>
      <c r="L317" s="57"/>
      <c r="M317" s="58" t="str">
        <f t="shared" si="50"/>
        <v/>
      </c>
      <c r="N317" s="102"/>
    </row>
    <row r="318" spans="1:14">
      <c r="A318" s="97" t="str">
        <f t="shared" si="47"/>
        <v/>
      </c>
      <c r="B318" s="98" t="str">
        <f t="shared" si="48"/>
        <v/>
      </c>
      <c r="C318" s="99"/>
      <c r="D318" s="100"/>
      <c r="E318" s="100"/>
      <c r="F318" s="57"/>
      <c r="G318" s="58">
        <f t="shared" si="49"/>
        <v>0</v>
      </c>
      <c r="H318" s="58">
        <f>IF(E318="",0,IFERROR(VLOOKUP(E318,档案费管理台账!$D$4:$H$1000,5,0),0))</f>
        <v>0</v>
      </c>
      <c r="I318" s="57"/>
      <c r="J318" s="57"/>
      <c r="K318" s="57"/>
      <c r="L318" s="57"/>
      <c r="M318" s="58" t="str">
        <f t="shared" si="50"/>
        <v/>
      </c>
      <c r="N318" s="102"/>
    </row>
    <row r="319" spans="1:14">
      <c r="A319" s="97" t="str">
        <f t="shared" si="47"/>
        <v/>
      </c>
      <c r="B319" s="98" t="str">
        <f t="shared" si="48"/>
        <v/>
      </c>
      <c r="C319" s="99"/>
      <c r="D319" s="100"/>
      <c r="E319" s="100"/>
      <c r="F319" s="57"/>
      <c r="G319" s="58">
        <f t="shared" si="49"/>
        <v>0</v>
      </c>
      <c r="H319" s="58">
        <f>IF(E319="",0,IFERROR(VLOOKUP(E319,档案费管理台账!$D$4:$H$1000,5,0),0))</f>
        <v>0</v>
      </c>
      <c r="I319" s="57"/>
      <c r="J319" s="57"/>
      <c r="K319" s="57"/>
      <c r="L319" s="57"/>
      <c r="M319" s="58" t="str">
        <f t="shared" si="50"/>
        <v/>
      </c>
      <c r="N319" s="102"/>
    </row>
    <row r="320" spans="1:14">
      <c r="A320" s="97" t="str">
        <f t="shared" si="47"/>
        <v/>
      </c>
      <c r="B320" s="98" t="str">
        <f t="shared" si="48"/>
        <v/>
      </c>
      <c r="C320" s="99"/>
      <c r="D320" s="100"/>
      <c r="E320" s="100"/>
      <c r="F320" s="57"/>
      <c r="G320" s="58">
        <f t="shared" si="49"/>
        <v>0</v>
      </c>
      <c r="H320" s="58">
        <f>IF(E320="",0,IFERROR(VLOOKUP(E320,档案费管理台账!$D$4:$H$1000,5,0),0))</f>
        <v>0</v>
      </c>
      <c r="I320" s="57"/>
      <c r="J320" s="57"/>
      <c r="K320" s="57"/>
      <c r="L320" s="57"/>
      <c r="M320" s="58" t="str">
        <f t="shared" si="50"/>
        <v/>
      </c>
      <c r="N320" s="102"/>
    </row>
    <row r="321" spans="1:14">
      <c r="A321" s="97" t="str">
        <f t="shared" si="47"/>
        <v/>
      </c>
      <c r="B321" s="98" t="str">
        <f t="shared" si="48"/>
        <v/>
      </c>
      <c r="C321" s="99"/>
      <c r="D321" s="100"/>
      <c r="E321" s="100"/>
      <c r="F321" s="57"/>
      <c r="G321" s="58">
        <f t="shared" si="49"/>
        <v>0</v>
      </c>
      <c r="H321" s="58">
        <f>IF(E321="",0,IFERROR(VLOOKUP(E321,档案费管理台账!$D$4:$H$1000,5,0),0))</f>
        <v>0</v>
      </c>
      <c r="I321" s="57"/>
      <c r="J321" s="57"/>
      <c r="K321" s="57"/>
      <c r="L321" s="57"/>
      <c r="M321" s="58" t="str">
        <f t="shared" si="50"/>
        <v/>
      </c>
      <c r="N321" s="102"/>
    </row>
    <row r="322" spans="1:14">
      <c r="A322" s="97" t="str">
        <f t="shared" si="47"/>
        <v/>
      </c>
      <c r="B322" s="98" t="str">
        <f t="shared" si="48"/>
        <v/>
      </c>
      <c r="C322" s="99"/>
      <c r="D322" s="100"/>
      <c r="E322" s="100"/>
      <c r="F322" s="57"/>
      <c r="G322" s="58">
        <f t="shared" si="49"/>
        <v>0</v>
      </c>
      <c r="H322" s="58">
        <f>IF(E322="",0,IFERROR(VLOOKUP(E322,档案费管理台账!$D$4:$H$1000,5,0),0))</f>
        <v>0</v>
      </c>
      <c r="I322" s="57"/>
      <c r="J322" s="57"/>
      <c r="K322" s="57"/>
      <c r="L322" s="57"/>
      <c r="M322" s="58" t="str">
        <f t="shared" si="50"/>
        <v/>
      </c>
      <c r="N322" s="102"/>
    </row>
    <row r="323" spans="1:14">
      <c r="A323" s="97" t="str">
        <f t="shared" si="47"/>
        <v/>
      </c>
      <c r="B323" s="98" t="str">
        <f t="shared" si="48"/>
        <v/>
      </c>
      <c r="C323" s="99"/>
      <c r="D323" s="100"/>
      <c r="E323" s="100"/>
      <c r="F323" s="57"/>
      <c r="G323" s="58">
        <f t="shared" si="49"/>
        <v>0</v>
      </c>
      <c r="H323" s="58">
        <f>IF(E323="",0,IFERROR(VLOOKUP(E323,档案费管理台账!$D$4:$H$1000,5,0),0))</f>
        <v>0</v>
      </c>
      <c r="I323" s="57"/>
      <c r="J323" s="57"/>
      <c r="K323" s="57"/>
      <c r="L323" s="57"/>
      <c r="M323" s="58" t="str">
        <f t="shared" si="50"/>
        <v/>
      </c>
      <c r="N323" s="102"/>
    </row>
    <row r="324" spans="1:14">
      <c r="A324" s="97" t="str">
        <f t="shared" si="47"/>
        <v/>
      </c>
      <c r="B324" s="98" t="str">
        <f t="shared" si="48"/>
        <v/>
      </c>
      <c r="C324" s="99"/>
      <c r="D324" s="100"/>
      <c r="E324" s="100"/>
      <c r="F324" s="57"/>
      <c r="G324" s="58">
        <f t="shared" si="49"/>
        <v>0</v>
      </c>
      <c r="H324" s="58">
        <f>IF(E324="",0,IFERROR(VLOOKUP(E324,档案费管理台账!$D$4:$H$1000,5,0),0))</f>
        <v>0</v>
      </c>
      <c r="I324" s="57"/>
      <c r="J324" s="57"/>
      <c r="K324" s="57"/>
      <c r="L324" s="57"/>
      <c r="M324" s="58" t="str">
        <f t="shared" si="50"/>
        <v/>
      </c>
      <c r="N324" s="102"/>
    </row>
    <row r="325" spans="1:14">
      <c r="A325" s="97" t="str">
        <f t="shared" si="47"/>
        <v/>
      </c>
      <c r="B325" s="98" t="str">
        <f t="shared" si="48"/>
        <v/>
      </c>
      <c r="C325" s="99"/>
      <c r="D325" s="100"/>
      <c r="E325" s="100"/>
      <c r="F325" s="57"/>
      <c r="G325" s="58">
        <f t="shared" si="49"/>
        <v>0</v>
      </c>
      <c r="H325" s="58">
        <f>IF(E325="",0,IFERROR(VLOOKUP(E325,档案费管理台账!$D$4:$H$1000,5,0),0))</f>
        <v>0</v>
      </c>
      <c r="I325" s="57"/>
      <c r="J325" s="57"/>
      <c r="K325" s="57"/>
      <c r="L325" s="57"/>
      <c r="M325" s="58" t="str">
        <f t="shared" si="50"/>
        <v/>
      </c>
      <c r="N325" s="102"/>
    </row>
    <row r="326" spans="1:14">
      <c r="A326" s="97" t="str">
        <f t="shared" si="47"/>
        <v/>
      </c>
      <c r="B326" s="98" t="str">
        <f t="shared" si="48"/>
        <v/>
      </c>
      <c r="C326" s="99"/>
      <c r="D326" s="100"/>
      <c r="E326" s="100"/>
      <c r="F326" s="57"/>
      <c r="G326" s="58">
        <f t="shared" si="49"/>
        <v>0</v>
      </c>
      <c r="H326" s="58">
        <f>IF(E326="",0,IFERROR(VLOOKUP(E326,档案费管理台账!$D$4:$H$1000,5,0),0))</f>
        <v>0</v>
      </c>
      <c r="I326" s="57"/>
      <c r="J326" s="57"/>
      <c r="K326" s="57"/>
      <c r="L326" s="57"/>
      <c r="M326" s="58" t="str">
        <f t="shared" si="50"/>
        <v/>
      </c>
      <c r="N326" s="102"/>
    </row>
    <row r="327" spans="1:14">
      <c r="A327" s="97" t="str">
        <f t="shared" si="47"/>
        <v/>
      </c>
      <c r="B327" s="98" t="str">
        <f t="shared" si="48"/>
        <v/>
      </c>
      <c r="C327" s="99"/>
      <c r="D327" s="100"/>
      <c r="E327" s="100"/>
      <c r="F327" s="57"/>
      <c r="G327" s="58">
        <f t="shared" si="49"/>
        <v>0</v>
      </c>
      <c r="H327" s="58">
        <f>IF(E327="",0,IFERROR(VLOOKUP(E327,档案费管理台账!$D$4:$H$1000,5,0),0))</f>
        <v>0</v>
      </c>
      <c r="I327" s="57"/>
      <c r="J327" s="57"/>
      <c r="K327" s="57"/>
      <c r="L327" s="57"/>
      <c r="M327" s="58" t="str">
        <f t="shared" si="50"/>
        <v/>
      </c>
      <c r="N327" s="102"/>
    </row>
    <row r="328" spans="1:14">
      <c r="A328" s="97" t="str">
        <f t="shared" si="47"/>
        <v/>
      </c>
      <c r="B328" s="98" t="str">
        <f t="shared" si="48"/>
        <v/>
      </c>
      <c r="C328" s="99"/>
      <c r="D328" s="100"/>
      <c r="E328" s="100"/>
      <c r="F328" s="57"/>
      <c r="G328" s="58">
        <f t="shared" si="49"/>
        <v>0</v>
      </c>
      <c r="H328" s="58">
        <f>IF(E328="",0,IFERROR(VLOOKUP(E328,档案费管理台账!$D$4:$H$1000,5,0),0))</f>
        <v>0</v>
      </c>
      <c r="I328" s="57"/>
      <c r="J328" s="57"/>
      <c r="K328" s="57"/>
      <c r="L328" s="57"/>
      <c r="M328" s="58" t="str">
        <f t="shared" si="50"/>
        <v/>
      </c>
      <c r="N328" s="102"/>
    </row>
    <row r="329" spans="1:14">
      <c r="A329" s="97" t="str">
        <f t="shared" si="47"/>
        <v/>
      </c>
      <c r="B329" s="98" t="str">
        <f t="shared" si="48"/>
        <v/>
      </c>
      <c r="C329" s="99"/>
      <c r="D329" s="100"/>
      <c r="E329" s="100"/>
      <c r="F329" s="57"/>
      <c r="G329" s="58">
        <f t="shared" si="49"/>
        <v>0</v>
      </c>
      <c r="H329" s="58">
        <f>IF(E329="",0,IFERROR(VLOOKUP(E329,档案费管理台账!$D$4:$H$1000,5,0),0))</f>
        <v>0</v>
      </c>
      <c r="I329" s="57"/>
      <c r="J329" s="57"/>
      <c r="K329" s="57"/>
      <c r="L329" s="57"/>
      <c r="M329" s="58" t="str">
        <f t="shared" si="50"/>
        <v/>
      </c>
      <c r="N329" s="102"/>
    </row>
    <row r="330" spans="1:14">
      <c r="A330" s="97" t="str">
        <f t="shared" si="47"/>
        <v/>
      </c>
      <c r="B330" s="98" t="str">
        <f t="shared" si="48"/>
        <v/>
      </c>
      <c r="C330" s="99"/>
      <c r="D330" s="100"/>
      <c r="E330" s="100"/>
      <c r="F330" s="57"/>
      <c r="G330" s="58">
        <f t="shared" si="49"/>
        <v>0</v>
      </c>
      <c r="H330" s="58">
        <f>IF(E330="",0,IFERROR(VLOOKUP(E330,档案费管理台账!$D$4:$H$1000,5,0),0))</f>
        <v>0</v>
      </c>
      <c r="I330" s="57"/>
      <c r="J330" s="57"/>
      <c r="K330" s="57"/>
      <c r="L330" s="57"/>
      <c r="M330" s="58" t="str">
        <f t="shared" si="50"/>
        <v/>
      </c>
      <c r="N330" s="102"/>
    </row>
    <row r="331" spans="1:14">
      <c r="A331" s="97" t="str">
        <f t="shared" si="47"/>
        <v/>
      </c>
      <c r="B331" s="98" t="str">
        <f t="shared" si="48"/>
        <v/>
      </c>
      <c r="C331" s="99"/>
      <c r="D331" s="100"/>
      <c r="E331" s="100"/>
      <c r="F331" s="57"/>
      <c r="G331" s="58">
        <f t="shared" si="49"/>
        <v>0</v>
      </c>
      <c r="H331" s="58">
        <f>IF(E331="",0,IFERROR(VLOOKUP(E331,档案费管理台账!$D$4:$H$1000,5,0),0))</f>
        <v>0</v>
      </c>
      <c r="I331" s="57"/>
      <c r="J331" s="57"/>
      <c r="K331" s="57"/>
      <c r="L331" s="57"/>
      <c r="M331" s="58" t="str">
        <f t="shared" si="50"/>
        <v/>
      </c>
      <c r="N331" s="102"/>
    </row>
    <row r="332" spans="1:14">
      <c r="A332" s="97" t="str">
        <f t="shared" si="47"/>
        <v/>
      </c>
      <c r="B332" s="98" t="str">
        <f t="shared" si="48"/>
        <v/>
      </c>
      <c r="C332" s="99"/>
      <c r="D332" s="100"/>
      <c r="E332" s="100"/>
      <c r="F332" s="57"/>
      <c r="G332" s="58">
        <f t="shared" si="49"/>
        <v>0</v>
      </c>
      <c r="H332" s="58">
        <f>IF(E332="",0,IFERROR(VLOOKUP(E332,档案费管理台账!$D$4:$H$1000,5,0),0))</f>
        <v>0</v>
      </c>
      <c r="I332" s="57"/>
      <c r="J332" s="57"/>
      <c r="K332" s="57"/>
      <c r="L332" s="57"/>
      <c r="M332" s="58" t="str">
        <f t="shared" si="50"/>
        <v/>
      </c>
      <c r="N332" s="102"/>
    </row>
    <row r="333" spans="1:14">
      <c r="A333" s="97" t="str">
        <f t="shared" si="47"/>
        <v/>
      </c>
      <c r="B333" s="98" t="str">
        <f t="shared" si="48"/>
        <v/>
      </c>
      <c r="C333" s="99"/>
      <c r="D333" s="100"/>
      <c r="E333" s="100"/>
      <c r="F333" s="57"/>
      <c r="G333" s="58">
        <f t="shared" si="49"/>
        <v>0</v>
      </c>
      <c r="H333" s="58">
        <f>IF(E333="",0,IFERROR(VLOOKUP(E333,档案费管理台账!$D$4:$H$1000,5,0),0))</f>
        <v>0</v>
      </c>
      <c r="I333" s="57"/>
      <c r="J333" s="57"/>
      <c r="K333" s="57"/>
      <c r="L333" s="57"/>
      <c r="M333" s="58" t="str">
        <f t="shared" si="50"/>
        <v/>
      </c>
      <c r="N333" s="102"/>
    </row>
    <row r="334" spans="1:14">
      <c r="A334" s="97" t="str">
        <f t="shared" si="47"/>
        <v/>
      </c>
      <c r="B334" s="98" t="str">
        <f t="shared" si="48"/>
        <v/>
      </c>
      <c r="C334" s="99"/>
      <c r="D334" s="100"/>
      <c r="E334" s="100"/>
      <c r="F334" s="57"/>
      <c r="G334" s="58">
        <f t="shared" si="49"/>
        <v>0</v>
      </c>
      <c r="H334" s="58">
        <f>IF(E334="",0,IFERROR(VLOOKUP(E334,档案费管理台账!$D$4:$H$1000,5,0),0))</f>
        <v>0</v>
      </c>
      <c r="I334" s="57"/>
      <c r="J334" s="57"/>
      <c r="K334" s="57"/>
      <c r="L334" s="57"/>
      <c r="M334" s="58" t="str">
        <f t="shared" si="50"/>
        <v/>
      </c>
      <c r="N334" s="102"/>
    </row>
    <row r="335" spans="1:14">
      <c r="A335" s="97" t="str">
        <f t="shared" si="47"/>
        <v/>
      </c>
      <c r="B335" s="98" t="str">
        <f t="shared" si="48"/>
        <v/>
      </c>
      <c r="C335" s="99"/>
      <c r="D335" s="100"/>
      <c r="E335" s="100"/>
      <c r="F335" s="57"/>
      <c r="G335" s="58">
        <f t="shared" si="49"/>
        <v>0</v>
      </c>
      <c r="H335" s="58">
        <f>IF(E335="",0,IFERROR(VLOOKUP(E335,档案费管理台账!$D$4:$H$1000,5,0),0))</f>
        <v>0</v>
      </c>
      <c r="I335" s="57"/>
      <c r="J335" s="57"/>
      <c r="K335" s="57"/>
      <c r="L335" s="57"/>
      <c r="M335" s="58" t="str">
        <f t="shared" si="50"/>
        <v/>
      </c>
      <c r="N335" s="102"/>
    </row>
    <row r="336" spans="1:14">
      <c r="A336" s="97" t="str">
        <f t="shared" si="47"/>
        <v/>
      </c>
      <c r="B336" s="98" t="str">
        <f t="shared" si="48"/>
        <v/>
      </c>
      <c r="C336" s="99"/>
      <c r="D336" s="100"/>
      <c r="E336" s="100"/>
      <c r="F336" s="57"/>
      <c r="G336" s="58">
        <f t="shared" si="49"/>
        <v>0</v>
      </c>
      <c r="H336" s="58">
        <f>IF(E336="",0,IFERROR(VLOOKUP(E336,档案费管理台账!$D$4:$H$1000,5,0),0))</f>
        <v>0</v>
      </c>
      <c r="I336" s="57"/>
      <c r="J336" s="57"/>
      <c r="K336" s="57"/>
      <c r="L336" s="57"/>
      <c r="M336" s="58" t="str">
        <f t="shared" si="50"/>
        <v/>
      </c>
      <c r="N336" s="102"/>
    </row>
    <row r="337" spans="1:14">
      <c r="A337" s="97" t="str">
        <f t="shared" si="47"/>
        <v/>
      </c>
      <c r="B337" s="98" t="str">
        <f t="shared" si="48"/>
        <v/>
      </c>
      <c r="C337" s="99"/>
      <c r="D337" s="100"/>
      <c r="E337" s="100"/>
      <c r="F337" s="57"/>
      <c r="G337" s="58">
        <f t="shared" si="49"/>
        <v>0</v>
      </c>
      <c r="H337" s="58">
        <f>IF(E337="",0,IFERROR(VLOOKUP(E337,档案费管理台账!$D$4:$H$1000,5,0),0))</f>
        <v>0</v>
      </c>
      <c r="I337" s="57"/>
      <c r="J337" s="57"/>
      <c r="K337" s="57"/>
      <c r="L337" s="57"/>
      <c r="M337" s="58" t="str">
        <f t="shared" si="50"/>
        <v/>
      </c>
      <c r="N337" s="102"/>
    </row>
    <row r="338" spans="1:14">
      <c r="A338" s="97" t="str">
        <f t="shared" si="47"/>
        <v/>
      </c>
      <c r="B338" s="98" t="str">
        <f t="shared" si="48"/>
        <v/>
      </c>
      <c r="C338" s="99"/>
      <c r="D338" s="100"/>
      <c r="E338" s="100"/>
      <c r="F338" s="57"/>
      <c r="G338" s="58">
        <f t="shared" si="49"/>
        <v>0</v>
      </c>
      <c r="H338" s="58">
        <f>IF(E338="",0,IFERROR(VLOOKUP(E338,档案费管理台账!$D$4:$H$1000,5,0),0))</f>
        <v>0</v>
      </c>
      <c r="I338" s="57"/>
      <c r="J338" s="57"/>
      <c r="K338" s="57"/>
      <c r="L338" s="57"/>
      <c r="M338" s="58" t="str">
        <f t="shared" si="50"/>
        <v/>
      </c>
      <c r="N338" s="102"/>
    </row>
    <row r="339" spans="1:14">
      <c r="A339" s="97" t="str">
        <f t="shared" si="47"/>
        <v/>
      </c>
      <c r="B339" s="98" t="str">
        <f t="shared" si="48"/>
        <v/>
      </c>
      <c r="C339" s="99"/>
      <c r="D339" s="100"/>
      <c r="E339" s="100"/>
      <c r="F339" s="57"/>
      <c r="G339" s="58">
        <f t="shared" si="49"/>
        <v>0</v>
      </c>
      <c r="H339" s="58">
        <f>IF(E339="",0,IFERROR(VLOOKUP(E339,档案费管理台账!$D$4:$H$1000,5,0),0))</f>
        <v>0</v>
      </c>
      <c r="I339" s="57"/>
      <c r="J339" s="57"/>
      <c r="K339" s="57"/>
      <c r="L339" s="57"/>
      <c r="M339" s="58" t="str">
        <f t="shared" si="50"/>
        <v/>
      </c>
      <c r="N339" s="102"/>
    </row>
    <row r="340" spans="1:14">
      <c r="A340" s="97" t="str">
        <f t="shared" si="47"/>
        <v/>
      </c>
      <c r="B340" s="98" t="str">
        <f t="shared" si="48"/>
        <v/>
      </c>
      <c r="C340" s="99"/>
      <c r="D340" s="100"/>
      <c r="E340" s="100"/>
      <c r="F340" s="57"/>
      <c r="G340" s="58">
        <f t="shared" si="49"/>
        <v>0</v>
      </c>
      <c r="H340" s="58">
        <f>IF(E340="",0,IFERROR(VLOOKUP(E340,档案费管理台账!$D$4:$H$1000,5,0),0))</f>
        <v>0</v>
      </c>
      <c r="I340" s="57"/>
      <c r="J340" s="57"/>
      <c r="K340" s="57"/>
      <c r="L340" s="57"/>
      <c r="M340" s="58" t="str">
        <f t="shared" si="50"/>
        <v/>
      </c>
      <c r="N340" s="102"/>
    </row>
    <row r="341" spans="1:14">
      <c r="A341" s="97" t="str">
        <f t="shared" si="47"/>
        <v/>
      </c>
      <c r="B341" s="98" t="str">
        <f t="shared" si="48"/>
        <v/>
      </c>
      <c r="C341" s="99"/>
      <c r="D341" s="100"/>
      <c r="E341" s="100"/>
      <c r="F341" s="57"/>
      <c r="G341" s="58">
        <f t="shared" si="49"/>
        <v>0</v>
      </c>
      <c r="H341" s="58">
        <f>IF(E341="",0,IFERROR(VLOOKUP(E341,档案费管理台账!$D$4:$H$1000,5,0),0))</f>
        <v>0</v>
      </c>
      <c r="I341" s="57"/>
      <c r="J341" s="57"/>
      <c r="K341" s="57"/>
      <c r="L341" s="57"/>
      <c r="M341" s="58" t="str">
        <f t="shared" si="50"/>
        <v/>
      </c>
      <c r="N341" s="102"/>
    </row>
    <row r="342" spans="1:14">
      <c r="A342" s="97" t="str">
        <f t="shared" si="47"/>
        <v/>
      </c>
      <c r="B342" s="98" t="str">
        <f t="shared" si="48"/>
        <v/>
      </c>
      <c r="C342" s="99"/>
      <c r="D342" s="100"/>
      <c r="E342" s="100"/>
      <c r="F342" s="57"/>
      <c r="G342" s="58">
        <f t="shared" si="49"/>
        <v>0</v>
      </c>
      <c r="H342" s="58">
        <f>IF(E342="",0,IFERROR(VLOOKUP(E342,档案费管理台账!$D$4:$H$1000,5,0),0))</f>
        <v>0</v>
      </c>
      <c r="I342" s="57"/>
      <c r="J342" s="57"/>
      <c r="K342" s="57"/>
      <c r="L342" s="57"/>
      <c r="M342" s="58" t="str">
        <f t="shared" si="50"/>
        <v/>
      </c>
      <c r="N342" s="102"/>
    </row>
    <row r="343" spans="1:14">
      <c r="A343" s="97" t="str">
        <f t="shared" si="47"/>
        <v/>
      </c>
      <c r="B343" s="98" t="str">
        <f t="shared" si="48"/>
        <v/>
      </c>
      <c r="C343" s="99"/>
      <c r="D343" s="100"/>
      <c r="E343" s="100"/>
      <c r="F343" s="57"/>
      <c r="G343" s="58">
        <f t="shared" si="49"/>
        <v>0</v>
      </c>
      <c r="H343" s="58">
        <f>IF(E343="",0,IFERROR(VLOOKUP(E343,档案费管理台账!$D$4:$H$1000,5,0),0))</f>
        <v>0</v>
      </c>
      <c r="I343" s="57"/>
      <c r="J343" s="57"/>
      <c r="K343" s="57"/>
      <c r="L343" s="57"/>
      <c r="M343" s="58" t="str">
        <f t="shared" si="50"/>
        <v/>
      </c>
      <c r="N343" s="102"/>
    </row>
    <row r="344" spans="1:14">
      <c r="A344" s="97" t="str">
        <f t="shared" si="47"/>
        <v/>
      </c>
      <c r="B344" s="98" t="str">
        <f t="shared" si="48"/>
        <v/>
      </c>
      <c r="C344" s="99"/>
      <c r="D344" s="100"/>
      <c r="E344" s="100"/>
      <c r="F344" s="57"/>
      <c r="G344" s="58">
        <f t="shared" si="49"/>
        <v>0</v>
      </c>
      <c r="H344" s="58">
        <f>IF(E344="",0,IFERROR(VLOOKUP(E344,档案费管理台账!$D$4:$H$1000,5,0),0))</f>
        <v>0</v>
      </c>
      <c r="I344" s="57"/>
      <c r="J344" s="57"/>
      <c r="K344" s="57"/>
      <c r="L344" s="57"/>
      <c r="M344" s="58" t="str">
        <f t="shared" si="50"/>
        <v/>
      </c>
      <c r="N344" s="102"/>
    </row>
    <row r="345" spans="1:14">
      <c r="A345" s="97" t="str">
        <f t="shared" si="47"/>
        <v/>
      </c>
      <c r="B345" s="98" t="str">
        <f t="shared" si="48"/>
        <v/>
      </c>
      <c r="C345" s="99"/>
      <c r="D345" s="100"/>
      <c r="E345" s="100"/>
      <c r="F345" s="57"/>
      <c r="G345" s="58">
        <f t="shared" si="49"/>
        <v>0</v>
      </c>
      <c r="H345" s="58">
        <f>IF(E345="",0,IFERROR(VLOOKUP(E345,档案费管理台账!$D$4:$H$1000,5,0),0))</f>
        <v>0</v>
      </c>
      <c r="I345" s="57"/>
      <c r="J345" s="57"/>
      <c r="K345" s="57"/>
      <c r="L345" s="57"/>
      <c r="M345" s="58" t="str">
        <f t="shared" si="50"/>
        <v/>
      </c>
      <c r="N345" s="102"/>
    </row>
    <row r="346" spans="1:14">
      <c r="A346" s="97" t="str">
        <f t="shared" si="47"/>
        <v/>
      </c>
      <c r="B346" s="98" t="str">
        <f t="shared" si="48"/>
        <v/>
      </c>
      <c r="C346" s="99"/>
      <c r="D346" s="100"/>
      <c r="E346" s="100"/>
      <c r="F346" s="57"/>
      <c r="G346" s="58">
        <f t="shared" si="49"/>
        <v>0</v>
      </c>
      <c r="H346" s="58">
        <f>IF(E346="",0,IFERROR(VLOOKUP(E346,档案费管理台账!$D$4:$H$1000,5,0),0))</f>
        <v>0</v>
      </c>
      <c r="I346" s="57"/>
      <c r="J346" s="57"/>
      <c r="K346" s="57"/>
      <c r="L346" s="57"/>
      <c r="M346" s="58" t="str">
        <f t="shared" si="50"/>
        <v/>
      </c>
      <c r="N346" s="102"/>
    </row>
    <row r="347" spans="1:14">
      <c r="A347" s="97" t="str">
        <f t="shared" si="47"/>
        <v/>
      </c>
      <c r="B347" s="98" t="str">
        <f t="shared" si="48"/>
        <v/>
      </c>
      <c r="C347" s="99"/>
      <c r="D347" s="100"/>
      <c r="E347" s="100"/>
      <c r="F347" s="57"/>
      <c r="G347" s="58">
        <f t="shared" si="49"/>
        <v>0</v>
      </c>
      <c r="H347" s="58">
        <f>IF(E347="",0,IFERROR(VLOOKUP(E347,档案费管理台账!$D$4:$H$1000,5,0),0))</f>
        <v>0</v>
      </c>
      <c r="I347" s="57"/>
      <c r="J347" s="57"/>
      <c r="K347" s="57"/>
      <c r="L347" s="57"/>
      <c r="M347" s="58" t="str">
        <f t="shared" si="50"/>
        <v/>
      </c>
      <c r="N347" s="102"/>
    </row>
    <row r="348" spans="1:14">
      <c r="A348" s="97" t="str">
        <f t="shared" si="47"/>
        <v/>
      </c>
      <c r="B348" s="98" t="str">
        <f t="shared" si="48"/>
        <v/>
      </c>
      <c r="C348" s="99"/>
      <c r="D348" s="100"/>
      <c r="E348" s="100"/>
      <c r="F348" s="57"/>
      <c r="G348" s="58">
        <f t="shared" si="49"/>
        <v>0</v>
      </c>
      <c r="H348" s="58">
        <f>IF(E348="",0,IFERROR(VLOOKUP(E348,档案费管理台账!$D$4:$H$1000,5,0),0))</f>
        <v>0</v>
      </c>
      <c r="I348" s="57"/>
      <c r="J348" s="57"/>
      <c r="K348" s="57"/>
      <c r="L348" s="57"/>
      <c r="M348" s="58" t="str">
        <f t="shared" si="50"/>
        <v/>
      </c>
      <c r="N348" s="102"/>
    </row>
    <row r="349" spans="1:14">
      <c r="A349" s="97" t="str">
        <f t="shared" si="47"/>
        <v/>
      </c>
      <c r="B349" s="98" t="str">
        <f t="shared" si="48"/>
        <v/>
      </c>
      <c r="C349" s="99"/>
      <c r="D349" s="100"/>
      <c r="E349" s="100"/>
      <c r="F349" s="57"/>
      <c r="G349" s="58">
        <f t="shared" si="49"/>
        <v>0</v>
      </c>
      <c r="H349" s="58">
        <f>IF(E349="",0,IFERROR(VLOOKUP(E349,档案费管理台账!$D$4:$H$1000,5,0),0))</f>
        <v>0</v>
      </c>
      <c r="I349" s="57"/>
      <c r="J349" s="57"/>
      <c r="K349" s="57"/>
      <c r="L349" s="57"/>
      <c r="M349" s="58" t="str">
        <f t="shared" si="50"/>
        <v/>
      </c>
      <c r="N349" s="102"/>
    </row>
    <row r="350" spans="1:14">
      <c r="A350" s="97" t="str">
        <f t="shared" si="47"/>
        <v/>
      </c>
      <c r="B350" s="98" t="str">
        <f t="shared" si="48"/>
        <v/>
      </c>
      <c r="C350" s="99"/>
      <c r="D350" s="100"/>
      <c r="E350" s="100"/>
      <c r="F350" s="57"/>
      <c r="G350" s="58">
        <f t="shared" si="49"/>
        <v>0</v>
      </c>
      <c r="H350" s="58">
        <f>IF(E350="",0,IFERROR(VLOOKUP(E350,档案费管理台账!$D$4:$H$1000,5,0),0))</f>
        <v>0</v>
      </c>
      <c r="I350" s="57"/>
      <c r="J350" s="57"/>
      <c r="K350" s="57"/>
      <c r="L350" s="57"/>
      <c r="M350" s="58" t="str">
        <f t="shared" si="50"/>
        <v/>
      </c>
      <c r="N350" s="102"/>
    </row>
    <row r="351" spans="1:14">
      <c r="A351" s="97" t="str">
        <f t="shared" si="47"/>
        <v/>
      </c>
      <c r="B351" s="98" t="str">
        <f t="shared" si="48"/>
        <v/>
      </c>
      <c r="C351" s="99"/>
      <c r="D351" s="100"/>
      <c r="E351" s="100"/>
      <c r="F351" s="57"/>
      <c r="G351" s="58">
        <f t="shared" si="49"/>
        <v>0</v>
      </c>
      <c r="H351" s="58">
        <f>IF(E351="",0,IFERROR(VLOOKUP(E351,档案费管理台账!$D$4:$H$1000,5,0),0))</f>
        <v>0</v>
      </c>
      <c r="I351" s="57"/>
      <c r="J351" s="57"/>
      <c r="K351" s="57"/>
      <c r="L351" s="57"/>
      <c r="M351" s="58" t="str">
        <f t="shared" si="50"/>
        <v/>
      </c>
      <c r="N351" s="102"/>
    </row>
    <row r="352" spans="1:14">
      <c r="A352" s="97" t="str">
        <f t="shared" si="47"/>
        <v/>
      </c>
      <c r="B352" s="98" t="str">
        <f t="shared" si="48"/>
        <v/>
      </c>
      <c r="C352" s="99"/>
      <c r="D352" s="100"/>
      <c r="E352" s="100"/>
      <c r="F352" s="57"/>
      <c r="G352" s="58">
        <f t="shared" si="49"/>
        <v>0</v>
      </c>
      <c r="H352" s="58">
        <f>IF(E352="",0,IFERROR(VLOOKUP(E352,档案费管理台账!$D$4:$H$1000,5,0),0))</f>
        <v>0</v>
      </c>
      <c r="I352" s="57"/>
      <c r="J352" s="57"/>
      <c r="K352" s="57"/>
      <c r="L352" s="57"/>
      <c r="M352" s="58" t="str">
        <f t="shared" si="50"/>
        <v/>
      </c>
      <c r="N352" s="102"/>
    </row>
    <row r="353" spans="1:14">
      <c r="A353" s="97" t="str">
        <f t="shared" si="47"/>
        <v/>
      </c>
      <c r="B353" s="98" t="str">
        <f t="shared" si="48"/>
        <v/>
      </c>
      <c r="C353" s="99"/>
      <c r="D353" s="100"/>
      <c r="E353" s="100"/>
      <c r="F353" s="57"/>
      <c r="G353" s="58">
        <f t="shared" si="49"/>
        <v>0</v>
      </c>
      <c r="H353" s="58">
        <f>IF(E353="",0,IFERROR(VLOOKUP(E353,档案费管理台账!$D$4:$H$1000,5,0),0))</f>
        <v>0</v>
      </c>
      <c r="I353" s="57"/>
      <c r="J353" s="57"/>
      <c r="K353" s="57"/>
      <c r="L353" s="57"/>
      <c r="M353" s="58" t="str">
        <f t="shared" si="50"/>
        <v/>
      </c>
      <c r="N353" s="102"/>
    </row>
    <row r="354" spans="1:14">
      <c r="A354" s="97" t="str">
        <f t="shared" si="47"/>
        <v/>
      </c>
      <c r="B354" s="98" t="str">
        <f t="shared" si="48"/>
        <v/>
      </c>
      <c r="C354" s="99"/>
      <c r="D354" s="100"/>
      <c r="E354" s="100"/>
      <c r="F354" s="57"/>
      <c r="G354" s="58">
        <f t="shared" si="49"/>
        <v>0</v>
      </c>
      <c r="H354" s="58">
        <f>IF(E354="",0,IFERROR(VLOOKUP(E354,档案费管理台账!$D$4:$H$1000,5,0),0))</f>
        <v>0</v>
      </c>
      <c r="I354" s="57"/>
      <c r="J354" s="57"/>
      <c r="K354" s="57"/>
      <c r="L354" s="57"/>
      <c r="M354" s="58" t="str">
        <f t="shared" si="50"/>
        <v/>
      </c>
      <c r="N354" s="102"/>
    </row>
    <row r="355" spans="1:14">
      <c r="A355" s="97" t="str">
        <f t="shared" si="47"/>
        <v/>
      </c>
      <c r="B355" s="98" t="str">
        <f t="shared" si="48"/>
        <v/>
      </c>
      <c r="C355" s="99"/>
      <c r="D355" s="100"/>
      <c r="E355" s="100"/>
      <c r="F355" s="57"/>
      <c r="G355" s="58">
        <f t="shared" si="49"/>
        <v>0</v>
      </c>
      <c r="H355" s="58">
        <f>IF(E355="",0,IFERROR(VLOOKUP(E355,档案费管理台账!$D$4:$H$1000,5,0),0))</f>
        <v>0</v>
      </c>
      <c r="I355" s="57"/>
      <c r="J355" s="57"/>
      <c r="K355" s="57"/>
      <c r="L355" s="57"/>
      <c r="M355" s="58" t="str">
        <f t="shared" si="50"/>
        <v/>
      </c>
      <c r="N355" s="102"/>
    </row>
    <row r="356" spans="1:14">
      <c r="A356" s="97" t="str">
        <f t="shared" si="47"/>
        <v/>
      </c>
      <c r="B356" s="98" t="str">
        <f t="shared" si="48"/>
        <v/>
      </c>
      <c r="C356" s="99"/>
      <c r="D356" s="100"/>
      <c r="E356" s="100"/>
      <c r="F356" s="57"/>
      <c r="G356" s="58">
        <f t="shared" si="49"/>
        <v>0</v>
      </c>
      <c r="H356" s="58">
        <f>IF(E356="",0,IFERROR(VLOOKUP(E356,档案费管理台账!$D$4:$H$1000,5,0),0))</f>
        <v>0</v>
      </c>
      <c r="I356" s="57"/>
      <c r="J356" s="57"/>
      <c r="K356" s="57"/>
      <c r="L356" s="57"/>
      <c r="M356" s="58" t="str">
        <f t="shared" si="50"/>
        <v/>
      </c>
      <c r="N356" s="102"/>
    </row>
    <row r="357" spans="1:14">
      <c r="A357" s="97" t="str">
        <f t="shared" si="47"/>
        <v/>
      </c>
      <c r="B357" s="98" t="str">
        <f t="shared" si="48"/>
        <v/>
      </c>
      <c r="C357" s="99"/>
      <c r="D357" s="100"/>
      <c r="E357" s="100"/>
      <c r="F357" s="57"/>
      <c r="G357" s="58">
        <f t="shared" si="49"/>
        <v>0</v>
      </c>
      <c r="H357" s="58">
        <f>IF(E357="",0,IFERROR(VLOOKUP(E357,档案费管理台账!$D$4:$H$1000,5,0),0))</f>
        <v>0</v>
      </c>
      <c r="I357" s="57"/>
      <c r="J357" s="57"/>
      <c r="K357" s="57"/>
      <c r="L357" s="57"/>
      <c r="M357" s="58" t="str">
        <f t="shared" si="50"/>
        <v/>
      </c>
      <c r="N357" s="102"/>
    </row>
    <row r="358" spans="1:14">
      <c r="A358" s="97" t="str">
        <f t="shared" si="47"/>
        <v/>
      </c>
      <c r="B358" s="98" t="str">
        <f t="shared" si="48"/>
        <v/>
      </c>
      <c r="C358" s="99"/>
      <c r="D358" s="100"/>
      <c r="E358" s="100"/>
      <c r="F358" s="57"/>
      <c r="G358" s="58">
        <f t="shared" si="49"/>
        <v>0</v>
      </c>
      <c r="H358" s="58">
        <f>IF(E358="",0,IFERROR(VLOOKUP(E358,档案费管理台账!$D$4:$H$1000,5,0),0))</f>
        <v>0</v>
      </c>
      <c r="I358" s="57"/>
      <c r="J358" s="57"/>
      <c r="K358" s="57"/>
      <c r="L358" s="57"/>
      <c r="M358" s="58" t="str">
        <f t="shared" si="50"/>
        <v/>
      </c>
      <c r="N358" s="102"/>
    </row>
    <row r="359" spans="1:14">
      <c r="A359" s="97" t="str">
        <f t="shared" si="47"/>
        <v/>
      </c>
      <c r="B359" s="98" t="str">
        <f t="shared" si="48"/>
        <v/>
      </c>
      <c r="C359" s="99"/>
      <c r="D359" s="100"/>
      <c r="E359" s="100"/>
      <c r="F359" s="57"/>
      <c r="G359" s="58">
        <f t="shared" si="49"/>
        <v>0</v>
      </c>
      <c r="H359" s="58">
        <f>IF(E359="",0,IFERROR(VLOOKUP(E359,档案费管理台账!$D$4:$H$1000,5,0),0))</f>
        <v>0</v>
      </c>
      <c r="I359" s="57"/>
      <c r="J359" s="57"/>
      <c r="K359" s="57"/>
      <c r="L359" s="57"/>
      <c r="M359" s="58" t="str">
        <f t="shared" si="50"/>
        <v/>
      </c>
      <c r="N359" s="102"/>
    </row>
    <row r="360" spans="1:14">
      <c r="A360" s="97" t="str">
        <f t="shared" si="47"/>
        <v/>
      </c>
      <c r="B360" s="98" t="str">
        <f t="shared" si="48"/>
        <v/>
      </c>
      <c r="C360" s="99"/>
      <c r="D360" s="100"/>
      <c r="E360" s="100"/>
      <c r="F360" s="57"/>
      <c r="G360" s="58">
        <f t="shared" si="49"/>
        <v>0</v>
      </c>
      <c r="H360" s="58">
        <f>IF(E360="",0,IFERROR(VLOOKUP(E360,档案费管理台账!$D$4:$H$1000,5,0),0))</f>
        <v>0</v>
      </c>
      <c r="I360" s="57"/>
      <c r="J360" s="57"/>
      <c r="K360" s="57"/>
      <c r="L360" s="57"/>
      <c r="M360" s="58" t="str">
        <f t="shared" si="50"/>
        <v/>
      </c>
      <c r="N360" s="102"/>
    </row>
    <row r="361" spans="1:14">
      <c r="A361" s="97" t="str">
        <f t="shared" si="47"/>
        <v/>
      </c>
      <c r="B361" s="98" t="str">
        <f t="shared" si="48"/>
        <v/>
      </c>
      <c r="C361" s="99"/>
      <c r="D361" s="100"/>
      <c r="E361" s="100"/>
      <c r="F361" s="57"/>
      <c r="G361" s="58">
        <f t="shared" si="49"/>
        <v>0</v>
      </c>
      <c r="H361" s="58">
        <f>IF(E361="",0,IFERROR(VLOOKUP(E361,档案费管理台账!$D$4:$H$1000,5,0),0))</f>
        <v>0</v>
      </c>
      <c r="I361" s="57"/>
      <c r="J361" s="57"/>
      <c r="K361" s="57"/>
      <c r="L361" s="57"/>
      <c r="M361" s="58" t="str">
        <f t="shared" si="50"/>
        <v/>
      </c>
      <c r="N361" s="102"/>
    </row>
    <row r="362" spans="1:14">
      <c r="A362" s="97" t="str">
        <f t="shared" si="47"/>
        <v/>
      </c>
      <c r="B362" s="98" t="str">
        <f t="shared" si="48"/>
        <v/>
      </c>
      <c r="C362" s="99"/>
      <c r="D362" s="100"/>
      <c r="E362" s="100"/>
      <c r="F362" s="57"/>
      <c r="G362" s="58">
        <f t="shared" si="49"/>
        <v>0</v>
      </c>
      <c r="H362" s="58">
        <f>IF(E362="",0,IFERROR(VLOOKUP(E362,档案费管理台账!$D$4:$H$1000,5,0),0))</f>
        <v>0</v>
      </c>
      <c r="I362" s="57"/>
      <c r="J362" s="57"/>
      <c r="K362" s="57"/>
      <c r="L362" s="57"/>
      <c r="M362" s="58" t="str">
        <f t="shared" si="50"/>
        <v/>
      </c>
      <c r="N362" s="102"/>
    </row>
    <row r="363" spans="1:14">
      <c r="A363" s="97" t="str">
        <f t="shared" si="47"/>
        <v/>
      </c>
      <c r="B363" s="98" t="str">
        <f t="shared" si="48"/>
        <v/>
      </c>
      <c r="C363" s="99"/>
      <c r="D363" s="100"/>
      <c r="E363" s="100"/>
      <c r="F363" s="57"/>
      <c r="G363" s="58">
        <f t="shared" si="49"/>
        <v>0</v>
      </c>
      <c r="H363" s="58">
        <f>IF(E363="",0,IFERROR(VLOOKUP(E363,档案费管理台账!$D$4:$H$1000,5,0),0))</f>
        <v>0</v>
      </c>
      <c r="I363" s="57"/>
      <c r="J363" s="57"/>
      <c r="K363" s="57"/>
      <c r="L363" s="57"/>
      <c r="M363" s="58" t="str">
        <f t="shared" si="50"/>
        <v/>
      </c>
      <c r="N363" s="102"/>
    </row>
    <row r="364" spans="1:14">
      <c r="A364" s="97" t="str">
        <f t="shared" ref="A364:A427" si="51">IF(D364="","",ROW()-42)</f>
        <v/>
      </c>
      <c r="B364" s="98" t="str">
        <f t="shared" ref="B364:B427" si="52">IF(C364="","",MONTH(C364)&amp;"月")</f>
        <v/>
      </c>
      <c r="C364" s="99"/>
      <c r="D364" s="100"/>
      <c r="E364" s="100"/>
      <c r="F364" s="57"/>
      <c r="G364" s="58">
        <f t="shared" si="49"/>
        <v>0</v>
      </c>
      <c r="H364" s="58">
        <f>IF(E364="",0,IFERROR(VLOOKUP(E364,档案费管理台账!$D$4:$H$1000,5,0),0))</f>
        <v>0</v>
      </c>
      <c r="I364" s="57"/>
      <c r="J364" s="57"/>
      <c r="K364" s="57"/>
      <c r="L364" s="57"/>
      <c r="M364" s="58" t="str">
        <f t="shared" si="50"/>
        <v/>
      </c>
      <c r="N364" s="102"/>
    </row>
    <row r="365" spans="1:14">
      <c r="A365" s="97" t="str">
        <f t="shared" si="51"/>
        <v/>
      </c>
      <c r="B365" s="98" t="str">
        <f t="shared" si="52"/>
        <v/>
      </c>
      <c r="C365" s="99"/>
      <c r="D365" s="100"/>
      <c r="E365" s="100"/>
      <c r="F365" s="57"/>
      <c r="G365" s="58">
        <f t="shared" ref="G365:G428" si="53">IF(F365="",0,F365*$K$41)</f>
        <v>0</v>
      </c>
      <c r="H365" s="58">
        <f>IF(E365="",0,IFERROR(VLOOKUP(E365,档案费管理台账!$D$4:$H$1000,5,0),0))</f>
        <v>0</v>
      </c>
      <c r="I365" s="57"/>
      <c r="J365" s="57"/>
      <c r="K365" s="57"/>
      <c r="L365" s="57"/>
      <c r="M365" s="58" t="str">
        <f t="shared" ref="M365:M428" si="54">IF(C365="","",ROUND(M364+G365-I365-J365-K365-L365-H365,2))</f>
        <v/>
      </c>
      <c r="N365" s="102"/>
    </row>
    <row r="366" spans="1:14">
      <c r="A366" s="97" t="str">
        <f t="shared" si="51"/>
        <v/>
      </c>
      <c r="B366" s="98" t="str">
        <f t="shared" si="52"/>
        <v/>
      </c>
      <c r="C366" s="99"/>
      <c r="D366" s="100"/>
      <c r="E366" s="100"/>
      <c r="F366" s="57"/>
      <c r="G366" s="58">
        <f t="shared" si="53"/>
        <v>0</v>
      </c>
      <c r="H366" s="58">
        <f>IF(E366="",0,IFERROR(VLOOKUP(E366,档案费管理台账!$D$4:$H$1000,5,0),0))</f>
        <v>0</v>
      </c>
      <c r="I366" s="57"/>
      <c r="J366" s="57"/>
      <c r="K366" s="57"/>
      <c r="L366" s="57"/>
      <c r="M366" s="58" t="str">
        <f t="shared" si="54"/>
        <v/>
      </c>
      <c r="N366" s="102"/>
    </row>
    <row r="367" spans="1:14">
      <c r="A367" s="97" t="str">
        <f t="shared" si="51"/>
        <v/>
      </c>
      <c r="B367" s="98" t="str">
        <f t="shared" si="52"/>
        <v/>
      </c>
      <c r="C367" s="99"/>
      <c r="D367" s="100"/>
      <c r="E367" s="100"/>
      <c r="F367" s="57"/>
      <c r="G367" s="58">
        <f t="shared" si="53"/>
        <v>0</v>
      </c>
      <c r="H367" s="58">
        <f>IF(E367="",0,IFERROR(VLOOKUP(E367,档案费管理台账!$D$4:$H$1000,5,0),0))</f>
        <v>0</v>
      </c>
      <c r="I367" s="57"/>
      <c r="J367" s="57"/>
      <c r="K367" s="57"/>
      <c r="L367" s="57"/>
      <c r="M367" s="58" t="str">
        <f t="shared" si="54"/>
        <v/>
      </c>
      <c r="N367" s="102"/>
    </row>
    <row r="368" spans="1:14">
      <c r="A368" s="97" t="str">
        <f t="shared" si="51"/>
        <v/>
      </c>
      <c r="B368" s="98" t="str">
        <f t="shared" si="52"/>
        <v/>
      </c>
      <c r="C368" s="99"/>
      <c r="D368" s="100"/>
      <c r="E368" s="100"/>
      <c r="F368" s="57"/>
      <c r="G368" s="58">
        <f t="shared" si="53"/>
        <v>0</v>
      </c>
      <c r="H368" s="58">
        <f>IF(E368="",0,IFERROR(VLOOKUP(E368,档案费管理台账!$D$4:$H$1000,5,0),0))</f>
        <v>0</v>
      </c>
      <c r="I368" s="57"/>
      <c r="J368" s="57"/>
      <c r="K368" s="57"/>
      <c r="L368" s="57"/>
      <c r="M368" s="58" t="str">
        <f t="shared" si="54"/>
        <v/>
      </c>
      <c r="N368" s="102"/>
    </row>
    <row r="369" spans="1:14">
      <c r="A369" s="97" t="str">
        <f t="shared" si="51"/>
        <v/>
      </c>
      <c r="B369" s="98" t="str">
        <f t="shared" si="52"/>
        <v/>
      </c>
      <c r="C369" s="99"/>
      <c r="D369" s="100"/>
      <c r="E369" s="100"/>
      <c r="F369" s="57"/>
      <c r="G369" s="58">
        <f t="shared" si="53"/>
        <v>0</v>
      </c>
      <c r="H369" s="58">
        <f>IF(E369="",0,IFERROR(VLOOKUP(E369,档案费管理台账!$D$4:$H$1000,5,0),0))</f>
        <v>0</v>
      </c>
      <c r="I369" s="57"/>
      <c r="J369" s="57"/>
      <c r="K369" s="57"/>
      <c r="L369" s="57"/>
      <c r="M369" s="58" t="str">
        <f t="shared" si="54"/>
        <v/>
      </c>
      <c r="N369" s="102"/>
    </row>
    <row r="370" spans="1:14">
      <c r="A370" s="97" t="str">
        <f t="shared" si="51"/>
        <v/>
      </c>
      <c r="B370" s="98" t="str">
        <f t="shared" si="52"/>
        <v/>
      </c>
      <c r="C370" s="99"/>
      <c r="D370" s="100"/>
      <c r="E370" s="100"/>
      <c r="F370" s="57"/>
      <c r="G370" s="58">
        <f t="shared" si="53"/>
        <v>0</v>
      </c>
      <c r="H370" s="58">
        <f>IF(E370="",0,IFERROR(VLOOKUP(E370,档案费管理台账!$D$4:$H$1000,5,0),0))</f>
        <v>0</v>
      </c>
      <c r="I370" s="57"/>
      <c r="J370" s="57"/>
      <c r="K370" s="57"/>
      <c r="L370" s="57"/>
      <c r="M370" s="58" t="str">
        <f t="shared" si="54"/>
        <v/>
      </c>
      <c r="N370" s="102"/>
    </row>
    <row r="371" spans="1:14">
      <c r="A371" s="97" t="str">
        <f t="shared" si="51"/>
        <v/>
      </c>
      <c r="B371" s="98" t="str">
        <f t="shared" si="52"/>
        <v/>
      </c>
      <c r="C371" s="99"/>
      <c r="D371" s="100"/>
      <c r="E371" s="100"/>
      <c r="F371" s="57"/>
      <c r="G371" s="58">
        <f t="shared" si="53"/>
        <v>0</v>
      </c>
      <c r="H371" s="58">
        <f>IF(E371="",0,IFERROR(VLOOKUP(E371,档案费管理台账!$D$4:$H$1000,5,0),0))</f>
        <v>0</v>
      </c>
      <c r="I371" s="57"/>
      <c r="J371" s="57"/>
      <c r="K371" s="57"/>
      <c r="L371" s="57"/>
      <c r="M371" s="58" t="str">
        <f t="shared" si="54"/>
        <v/>
      </c>
      <c r="N371" s="102"/>
    </row>
    <row r="372" spans="1:14">
      <c r="A372" s="97" t="str">
        <f t="shared" si="51"/>
        <v/>
      </c>
      <c r="B372" s="98" t="str">
        <f t="shared" si="52"/>
        <v/>
      </c>
      <c r="C372" s="99"/>
      <c r="D372" s="100"/>
      <c r="E372" s="100"/>
      <c r="F372" s="57"/>
      <c r="G372" s="58">
        <f t="shared" si="53"/>
        <v>0</v>
      </c>
      <c r="H372" s="58">
        <f>IF(E372="",0,IFERROR(VLOOKUP(E372,档案费管理台账!$D$4:$H$1000,5,0),0))</f>
        <v>0</v>
      </c>
      <c r="I372" s="57"/>
      <c r="J372" s="57"/>
      <c r="K372" s="57"/>
      <c r="L372" s="57"/>
      <c r="M372" s="58" t="str">
        <f t="shared" si="54"/>
        <v/>
      </c>
      <c r="N372" s="102"/>
    </row>
    <row r="373" spans="1:14">
      <c r="A373" s="97" t="str">
        <f t="shared" si="51"/>
        <v/>
      </c>
      <c r="B373" s="98" t="str">
        <f t="shared" si="52"/>
        <v/>
      </c>
      <c r="C373" s="99"/>
      <c r="D373" s="100"/>
      <c r="E373" s="100"/>
      <c r="F373" s="57"/>
      <c r="G373" s="58">
        <f t="shared" si="53"/>
        <v>0</v>
      </c>
      <c r="H373" s="58">
        <f>IF(E373="",0,IFERROR(VLOOKUP(E373,档案费管理台账!$D$4:$H$1000,5,0),0))</f>
        <v>0</v>
      </c>
      <c r="I373" s="57"/>
      <c r="J373" s="57"/>
      <c r="K373" s="57"/>
      <c r="L373" s="57"/>
      <c r="M373" s="58" t="str">
        <f t="shared" si="54"/>
        <v/>
      </c>
      <c r="N373" s="102"/>
    </row>
    <row r="374" spans="1:14">
      <c r="A374" s="97" t="str">
        <f t="shared" si="51"/>
        <v/>
      </c>
      <c r="B374" s="98" t="str">
        <f t="shared" si="52"/>
        <v/>
      </c>
      <c r="C374" s="99"/>
      <c r="D374" s="100"/>
      <c r="E374" s="100"/>
      <c r="F374" s="57"/>
      <c r="G374" s="58">
        <f t="shared" si="53"/>
        <v>0</v>
      </c>
      <c r="H374" s="58">
        <f>IF(E374="",0,IFERROR(VLOOKUP(E374,档案费管理台账!$D$4:$H$1000,5,0),0))</f>
        <v>0</v>
      </c>
      <c r="I374" s="57"/>
      <c r="J374" s="57"/>
      <c r="K374" s="57"/>
      <c r="L374" s="57"/>
      <c r="M374" s="58" t="str">
        <f t="shared" si="54"/>
        <v/>
      </c>
      <c r="N374" s="102"/>
    </row>
    <row r="375" spans="1:14">
      <c r="A375" s="97" t="str">
        <f t="shared" si="51"/>
        <v/>
      </c>
      <c r="B375" s="98" t="str">
        <f t="shared" si="52"/>
        <v/>
      </c>
      <c r="C375" s="99"/>
      <c r="D375" s="100"/>
      <c r="E375" s="100"/>
      <c r="F375" s="57"/>
      <c r="G375" s="58">
        <f t="shared" si="53"/>
        <v>0</v>
      </c>
      <c r="H375" s="58">
        <f>IF(E375="",0,IFERROR(VLOOKUP(E375,档案费管理台账!$D$4:$H$1000,5,0),0))</f>
        <v>0</v>
      </c>
      <c r="I375" s="57"/>
      <c r="J375" s="57"/>
      <c r="K375" s="57"/>
      <c r="L375" s="57"/>
      <c r="M375" s="58" t="str">
        <f t="shared" si="54"/>
        <v/>
      </c>
      <c r="N375" s="102"/>
    </row>
    <row r="376" spans="1:14">
      <c r="A376" s="97" t="str">
        <f t="shared" si="51"/>
        <v/>
      </c>
      <c r="B376" s="98" t="str">
        <f t="shared" si="52"/>
        <v/>
      </c>
      <c r="C376" s="99"/>
      <c r="D376" s="100"/>
      <c r="E376" s="100"/>
      <c r="F376" s="57"/>
      <c r="G376" s="58">
        <f t="shared" si="53"/>
        <v>0</v>
      </c>
      <c r="H376" s="58">
        <f>IF(E376="",0,IFERROR(VLOOKUP(E376,档案费管理台账!$D$4:$H$1000,5,0),0))</f>
        <v>0</v>
      </c>
      <c r="I376" s="57"/>
      <c r="J376" s="57"/>
      <c r="K376" s="57"/>
      <c r="L376" s="57"/>
      <c r="M376" s="58" t="str">
        <f t="shared" si="54"/>
        <v/>
      </c>
      <c r="N376" s="102"/>
    </row>
    <row r="377" spans="1:14">
      <c r="A377" s="97" t="str">
        <f t="shared" si="51"/>
        <v/>
      </c>
      <c r="B377" s="98" t="str">
        <f t="shared" si="52"/>
        <v/>
      </c>
      <c r="C377" s="99"/>
      <c r="D377" s="100"/>
      <c r="E377" s="100"/>
      <c r="F377" s="57"/>
      <c r="G377" s="58">
        <f t="shared" si="53"/>
        <v>0</v>
      </c>
      <c r="H377" s="58">
        <f>IF(E377="",0,IFERROR(VLOOKUP(E377,档案费管理台账!$D$4:$H$1000,5,0),0))</f>
        <v>0</v>
      </c>
      <c r="I377" s="57"/>
      <c r="J377" s="57"/>
      <c r="K377" s="57"/>
      <c r="L377" s="57"/>
      <c r="M377" s="58" t="str">
        <f t="shared" si="54"/>
        <v/>
      </c>
      <c r="N377" s="102"/>
    </row>
    <row r="378" spans="1:14">
      <c r="A378" s="97" t="str">
        <f t="shared" si="51"/>
        <v/>
      </c>
      <c r="B378" s="98" t="str">
        <f t="shared" si="52"/>
        <v/>
      </c>
      <c r="C378" s="99"/>
      <c r="D378" s="100"/>
      <c r="E378" s="100"/>
      <c r="F378" s="57"/>
      <c r="G378" s="58">
        <f t="shared" si="53"/>
        <v>0</v>
      </c>
      <c r="H378" s="58">
        <f>IF(E378="",0,IFERROR(VLOOKUP(E378,档案费管理台账!$D$4:$H$1000,5,0),0))</f>
        <v>0</v>
      </c>
      <c r="I378" s="57"/>
      <c r="J378" s="57"/>
      <c r="K378" s="57"/>
      <c r="L378" s="57"/>
      <c r="M378" s="58" t="str">
        <f t="shared" si="54"/>
        <v/>
      </c>
      <c r="N378" s="102"/>
    </row>
    <row r="379" spans="1:14">
      <c r="A379" s="97" t="str">
        <f t="shared" si="51"/>
        <v/>
      </c>
      <c r="B379" s="98" t="str">
        <f t="shared" si="52"/>
        <v/>
      </c>
      <c r="C379" s="99"/>
      <c r="D379" s="100"/>
      <c r="E379" s="100"/>
      <c r="F379" s="57"/>
      <c r="G379" s="58">
        <f t="shared" si="53"/>
        <v>0</v>
      </c>
      <c r="H379" s="58">
        <f>IF(E379="",0,IFERROR(VLOOKUP(E379,档案费管理台账!$D$4:$H$1000,5,0),0))</f>
        <v>0</v>
      </c>
      <c r="I379" s="57"/>
      <c r="J379" s="57"/>
      <c r="K379" s="57"/>
      <c r="L379" s="57"/>
      <c r="M379" s="58" t="str">
        <f t="shared" si="54"/>
        <v/>
      </c>
      <c r="N379" s="102"/>
    </row>
    <row r="380" spans="1:14">
      <c r="A380" s="97" t="str">
        <f t="shared" si="51"/>
        <v/>
      </c>
      <c r="B380" s="98" t="str">
        <f t="shared" si="52"/>
        <v/>
      </c>
      <c r="C380" s="99"/>
      <c r="D380" s="100"/>
      <c r="E380" s="100"/>
      <c r="F380" s="57"/>
      <c r="G380" s="58">
        <f t="shared" si="53"/>
        <v>0</v>
      </c>
      <c r="H380" s="58">
        <f>IF(E380="",0,IFERROR(VLOOKUP(E380,档案费管理台账!$D$4:$H$1000,5,0),0))</f>
        <v>0</v>
      </c>
      <c r="I380" s="57"/>
      <c r="J380" s="57"/>
      <c r="K380" s="57"/>
      <c r="L380" s="57"/>
      <c r="M380" s="58" t="str">
        <f t="shared" si="54"/>
        <v/>
      </c>
      <c r="N380" s="102"/>
    </row>
    <row r="381" spans="1:14">
      <c r="A381" s="97" t="str">
        <f t="shared" si="51"/>
        <v/>
      </c>
      <c r="B381" s="98" t="str">
        <f t="shared" si="52"/>
        <v/>
      </c>
      <c r="C381" s="99"/>
      <c r="D381" s="100"/>
      <c r="E381" s="100"/>
      <c r="F381" s="57"/>
      <c r="G381" s="58">
        <f t="shared" si="53"/>
        <v>0</v>
      </c>
      <c r="H381" s="58">
        <f>IF(E381="",0,IFERROR(VLOOKUP(E381,档案费管理台账!$D$4:$H$1000,5,0),0))</f>
        <v>0</v>
      </c>
      <c r="I381" s="57"/>
      <c r="J381" s="57"/>
      <c r="K381" s="57"/>
      <c r="L381" s="57"/>
      <c r="M381" s="58" t="str">
        <f t="shared" si="54"/>
        <v/>
      </c>
      <c r="N381" s="102"/>
    </row>
    <row r="382" spans="1:14">
      <c r="A382" s="97" t="str">
        <f t="shared" si="51"/>
        <v/>
      </c>
      <c r="B382" s="98" t="str">
        <f t="shared" si="52"/>
        <v/>
      </c>
      <c r="C382" s="99"/>
      <c r="D382" s="100"/>
      <c r="E382" s="100"/>
      <c r="F382" s="57"/>
      <c r="G382" s="58">
        <f t="shared" si="53"/>
        <v>0</v>
      </c>
      <c r="H382" s="58">
        <f>IF(E382="",0,IFERROR(VLOOKUP(E382,档案费管理台账!$D$4:$H$1000,5,0),0))</f>
        <v>0</v>
      </c>
      <c r="I382" s="57"/>
      <c r="J382" s="57"/>
      <c r="K382" s="57"/>
      <c r="L382" s="57"/>
      <c r="M382" s="58" t="str">
        <f t="shared" si="54"/>
        <v/>
      </c>
      <c r="N382" s="102"/>
    </row>
    <row r="383" spans="1:14">
      <c r="A383" s="97" t="str">
        <f t="shared" si="51"/>
        <v/>
      </c>
      <c r="B383" s="98" t="str">
        <f t="shared" si="52"/>
        <v/>
      </c>
      <c r="C383" s="99"/>
      <c r="D383" s="100"/>
      <c r="E383" s="100"/>
      <c r="F383" s="57"/>
      <c r="G383" s="58">
        <f t="shared" si="53"/>
        <v>0</v>
      </c>
      <c r="H383" s="58">
        <f>IF(E383="",0,IFERROR(VLOOKUP(E383,档案费管理台账!$D$4:$H$1000,5,0),0))</f>
        <v>0</v>
      </c>
      <c r="I383" s="57"/>
      <c r="J383" s="57"/>
      <c r="K383" s="57"/>
      <c r="L383" s="57"/>
      <c r="M383" s="58" t="str">
        <f t="shared" si="54"/>
        <v/>
      </c>
      <c r="N383" s="102"/>
    </row>
    <row r="384" spans="1:14">
      <c r="A384" s="97" t="str">
        <f t="shared" si="51"/>
        <v/>
      </c>
      <c r="B384" s="98" t="str">
        <f t="shared" si="52"/>
        <v/>
      </c>
      <c r="C384" s="99"/>
      <c r="D384" s="100"/>
      <c r="E384" s="100"/>
      <c r="F384" s="57"/>
      <c r="G384" s="58">
        <f t="shared" si="53"/>
        <v>0</v>
      </c>
      <c r="H384" s="58">
        <f>IF(E384="",0,IFERROR(VLOOKUP(E384,档案费管理台账!$D$4:$H$1000,5,0),0))</f>
        <v>0</v>
      </c>
      <c r="I384" s="57"/>
      <c r="J384" s="57"/>
      <c r="K384" s="57"/>
      <c r="L384" s="57"/>
      <c r="M384" s="58" t="str">
        <f t="shared" si="54"/>
        <v/>
      </c>
      <c r="N384" s="102"/>
    </row>
    <row r="385" spans="1:14">
      <c r="A385" s="97" t="str">
        <f t="shared" si="51"/>
        <v/>
      </c>
      <c r="B385" s="98" t="str">
        <f t="shared" si="52"/>
        <v/>
      </c>
      <c r="C385" s="99"/>
      <c r="D385" s="100"/>
      <c r="E385" s="100"/>
      <c r="F385" s="57"/>
      <c r="G385" s="58">
        <f t="shared" si="53"/>
        <v>0</v>
      </c>
      <c r="H385" s="58">
        <f>IF(E385="",0,IFERROR(VLOOKUP(E385,档案费管理台账!$D$4:$H$1000,5,0),0))</f>
        <v>0</v>
      </c>
      <c r="I385" s="57"/>
      <c r="J385" s="57"/>
      <c r="K385" s="57"/>
      <c r="L385" s="57"/>
      <c r="M385" s="58" t="str">
        <f t="shared" si="54"/>
        <v/>
      </c>
      <c r="N385" s="102"/>
    </row>
    <row r="386" spans="1:14">
      <c r="A386" s="97" t="str">
        <f t="shared" si="51"/>
        <v/>
      </c>
      <c r="B386" s="98" t="str">
        <f t="shared" si="52"/>
        <v/>
      </c>
      <c r="C386" s="99"/>
      <c r="D386" s="100"/>
      <c r="E386" s="100"/>
      <c r="F386" s="57"/>
      <c r="G386" s="58">
        <f t="shared" si="53"/>
        <v>0</v>
      </c>
      <c r="H386" s="58">
        <f>IF(E386="",0,IFERROR(VLOOKUP(E386,档案费管理台账!$D$4:$H$1000,5,0),0))</f>
        <v>0</v>
      </c>
      <c r="I386" s="57"/>
      <c r="J386" s="57"/>
      <c r="K386" s="57"/>
      <c r="L386" s="57"/>
      <c r="M386" s="58" t="str">
        <f t="shared" si="54"/>
        <v/>
      </c>
      <c r="N386" s="102"/>
    </row>
    <row r="387" spans="1:14">
      <c r="A387" s="97" t="str">
        <f t="shared" si="51"/>
        <v/>
      </c>
      <c r="B387" s="98" t="str">
        <f t="shared" si="52"/>
        <v/>
      </c>
      <c r="C387" s="99"/>
      <c r="D387" s="100"/>
      <c r="E387" s="100"/>
      <c r="F387" s="57"/>
      <c r="G387" s="58">
        <f t="shared" si="53"/>
        <v>0</v>
      </c>
      <c r="H387" s="58">
        <f>IF(E387="",0,IFERROR(VLOOKUP(E387,档案费管理台账!$D$4:$H$1000,5,0),0))</f>
        <v>0</v>
      </c>
      <c r="I387" s="57"/>
      <c r="J387" s="57"/>
      <c r="K387" s="57"/>
      <c r="L387" s="57"/>
      <c r="M387" s="58" t="str">
        <f t="shared" si="54"/>
        <v/>
      </c>
      <c r="N387" s="102"/>
    </row>
    <row r="388" spans="1:14">
      <c r="A388" s="97" t="str">
        <f t="shared" si="51"/>
        <v/>
      </c>
      <c r="B388" s="98" t="str">
        <f t="shared" si="52"/>
        <v/>
      </c>
      <c r="C388" s="99"/>
      <c r="D388" s="100"/>
      <c r="E388" s="100"/>
      <c r="F388" s="57"/>
      <c r="G388" s="58">
        <f t="shared" si="53"/>
        <v>0</v>
      </c>
      <c r="H388" s="58">
        <f>IF(E388="",0,IFERROR(VLOOKUP(E388,档案费管理台账!$D$4:$H$1000,5,0),0))</f>
        <v>0</v>
      </c>
      <c r="I388" s="57"/>
      <c r="J388" s="57"/>
      <c r="K388" s="57"/>
      <c r="L388" s="57"/>
      <c r="M388" s="58" t="str">
        <f t="shared" si="54"/>
        <v/>
      </c>
      <c r="N388" s="102"/>
    </row>
    <row r="389" spans="1:14">
      <c r="A389" s="97" t="str">
        <f t="shared" si="51"/>
        <v/>
      </c>
      <c r="B389" s="98" t="str">
        <f t="shared" si="52"/>
        <v/>
      </c>
      <c r="C389" s="99"/>
      <c r="D389" s="100"/>
      <c r="E389" s="100"/>
      <c r="F389" s="57"/>
      <c r="G389" s="58">
        <f t="shared" si="53"/>
        <v>0</v>
      </c>
      <c r="H389" s="58">
        <f>IF(E389="",0,IFERROR(VLOOKUP(E389,档案费管理台账!$D$4:$H$1000,5,0),0))</f>
        <v>0</v>
      </c>
      <c r="I389" s="57"/>
      <c r="J389" s="57"/>
      <c r="K389" s="57"/>
      <c r="L389" s="57"/>
      <c r="M389" s="58" t="str">
        <f t="shared" si="54"/>
        <v/>
      </c>
      <c r="N389" s="102"/>
    </row>
    <row r="390" spans="1:14">
      <c r="A390" s="97" t="str">
        <f t="shared" si="51"/>
        <v/>
      </c>
      <c r="B390" s="98" t="str">
        <f t="shared" si="52"/>
        <v/>
      </c>
      <c r="C390" s="99"/>
      <c r="D390" s="100"/>
      <c r="E390" s="100"/>
      <c r="F390" s="57"/>
      <c r="G390" s="58">
        <f t="shared" si="53"/>
        <v>0</v>
      </c>
      <c r="H390" s="58">
        <f>IF(E390="",0,IFERROR(VLOOKUP(E390,档案费管理台账!$D$4:$H$1000,5,0),0))</f>
        <v>0</v>
      </c>
      <c r="I390" s="57"/>
      <c r="J390" s="57"/>
      <c r="K390" s="57"/>
      <c r="L390" s="57"/>
      <c r="M390" s="58" t="str">
        <f t="shared" si="54"/>
        <v/>
      </c>
      <c r="N390" s="102"/>
    </row>
    <row r="391" spans="1:14">
      <c r="A391" s="97" t="str">
        <f t="shared" si="51"/>
        <v/>
      </c>
      <c r="B391" s="98" t="str">
        <f t="shared" si="52"/>
        <v/>
      </c>
      <c r="C391" s="99"/>
      <c r="D391" s="100"/>
      <c r="E391" s="100"/>
      <c r="F391" s="57"/>
      <c r="G391" s="58">
        <f t="shared" si="53"/>
        <v>0</v>
      </c>
      <c r="H391" s="58">
        <f>IF(E391="",0,IFERROR(VLOOKUP(E391,档案费管理台账!$D$4:$H$1000,5,0),0))</f>
        <v>0</v>
      </c>
      <c r="I391" s="57"/>
      <c r="J391" s="57"/>
      <c r="K391" s="57"/>
      <c r="L391" s="57"/>
      <c r="M391" s="58" t="str">
        <f t="shared" si="54"/>
        <v/>
      </c>
      <c r="N391" s="102"/>
    </row>
    <row r="392" spans="1:14">
      <c r="A392" s="97" t="str">
        <f t="shared" si="51"/>
        <v/>
      </c>
      <c r="B392" s="98" t="str">
        <f t="shared" si="52"/>
        <v/>
      </c>
      <c r="C392" s="99"/>
      <c r="D392" s="100"/>
      <c r="E392" s="100"/>
      <c r="F392" s="57"/>
      <c r="G392" s="58">
        <f t="shared" si="53"/>
        <v>0</v>
      </c>
      <c r="H392" s="58">
        <f>IF(E392="",0,IFERROR(VLOOKUP(E392,档案费管理台账!$D$4:$H$1000,5,0),0))</f>
        <v>0</v>
      </c>
      <c r="I392" s="57"/>
      <c r="J392" s="57"/>
      <c r="K392" s="57"/>
      <c r="L392" s="57"/>
      <c r="M392" s="58" t="str">
        <f t="shared" si="54"/>
        <v/>
      </c>
      <c r="N392" s="102"/>
    </row>
    <row r="393" spans="1:14">
      <c r="A393" s="97" t="str">
        <f t="shared" si="51"/>
        <v/>
      </c>
      <c r="B393" s="98" t="str">
        <f t="shared" si="52"/>
        <v/>
      </c>
      <c r="C393" s="99"/>
      <c r="D393" s="100"/>
      <c r="E393" s="100"/>
      <c r="F393" s="57"/>
      <c r="G393" s="58">
        <f t="shared" si="53"/>
        <v>0</v>
      </c>
      <c r="H393" s="58">
        <f>IF(E393="",0,IFERROR(VLOOKUP(E393,档案费管理台账!$D$4:$H$1000,5,0),0))</f>
        <v>0</v>
      </c>
      <c r="I393" s="57"/>
      <c r="J393" s="57"/>
      <c r="K393" s="57"/>
      <c r="L393" s="57"/>
      <c r="M393" s="58" t="str">
        <f t="shared" si="54"/>
        <v/>
      </c>
      <c r="N393" s="102"/>
    </row>
    <row r="394" spans="1:14">
      <c r="A394" s="97" t="str">
        <f t="shared" si="51"/>
        <v/>
      </c>
      <c r="B394" s="98" t="str">
        <f t="shared" si="52"/>
        <v/>
      </c>
      <c r="C394" s="99"/>
      <c r="D394" s="100"/>
      <c r="E394" s="100"/>
      <c r="F394" s="57"/>
      <c r="G394" s="58">
        <f t="shared" si="53"/>
        <v>0</v>
      </c>
      <c r="H394" s="58">
        <f>IF(E394="",0,IFERROR(VLOOKUP(E394,档案费管理台账!$D$4:$H$1000,5,0),0))</f>
        <v>0</v>
      </c>
      <c r="I394" s="57"/>
      <c r="J394" s="57"/>
      <c r="K394" s="57"/>
      <c r="L394" s="57"/>
      <c r="M394" s="58" t="str">
        <f t="shared" si="54"/>
        <v/>
      </c>
      <c r="N394" s="102"/>
    </row>
    <row r="395" spans="1:14">
      <c r="A395" s="97" t="str">
        <f t="shared" si="51"/>
        <v/>
      </c>
      <c r="B395" s="98" t="str">
        <f t="shared" si="52"/>
        <v/>
      </c>
      <c r="C395" s="99"/>
      <c r="D395" s="100"/>
      <c r="E395" s="100"/>
      <c r="F395" s="57"/>
      <c r="G395" s="58">
        <f t="shared" si="53"/>
        <v>0</v>
      </c>
      <c r="H395" s="58">
        <f>IF(E395="",0,IFERROR(VLOOKUP(E395,档案费管理台账!$D$4:$H$1000,5,0),0))</f>
        <v>0</v>
      </c>
      <c r="I395" s="57"/>
      <c r="J395" s="57"/>
      <c r="K395" s="57"/>
      <c r="L395" s="57"/>
      <c r="M395" s="58" t="str">
        <f t="shared" si="54"/>
        <v/>
      </c>
      <c r="N395" s="102"/>
    </row>
    <row r="396" spans="1:14">
      <c r="A396" s="97" t="str">
        <f t="shared" si="51"/>
        <v/>
      </c>
      <c r="B396" s="98" t="str">
        <f t="shared" si="52"/>
        <v/>
      </c>
      <c r="C396" s="99"/>
      <c r="D396" s="100"/>
      <c r="E396" s="100"/>
      <c r="F396" s="57"/>
      <c r="G396" s="58">
        <f t="shared" si="53"/>
        <v>0</v>
      </c>
      <c r="H396" s="58">
        <f>IF(E396="",0,IFERROR(VLOOKUP(E396,档案费管理台账!$D$4:$H$1000,5,0),0))</f>
        <v>0</v>
      </c>
      <c r="I396" s="57"/>
      <c r="J396" s="57"/>
      <c r="K396" s="57"/>
      <c r="L396" s="57"/>
      <c r="M396" s="58" t="str">
        <f t="shared" si="54"/>
        <v/>
      </c>
      <c r="N396" s="102"/>
    </row>
    <row r="397" spans="1:14">
      <c r="A397" s="97" t="str">
        <f t="shared" si="51"/>
        <v/>
      </c>
      <c r="B397" s="98" t="str">
        <f t="shared" si="52"/>
        <v/>
      </c>
      <c r="C397" s="99"/>
      <c r="D397" s="100"/>
      <c r="E397" s="100"/>
      <c r="F397" s="57"/>
      <c r="G397" s="58">
        <f t="shared" si="53"/>
        <v>0</v>
      </c>
      <c r="H397" s="58">
        <f>IF(E397="",0,IFERROR(VLOOKUP(E397,档案费管理台账!$D$4:$H$1000,5,0),0))</f>
        <v>0</v>
      </c>
      <c r="I397" s="57"/>
      <c r="J397" s="57"/>
      <c r="K397" s="57"/>
      <c r="L397" s="57"/>
      <c r="M397" s="58" t="str">
        <f t="shared" si="54"/>
        <v/>
      </c>
      <c r="N397" s="102"/>
    </row>
    <row r="398" spans="1:14">
      <c r="A398" s="97" t="str">
        <f t="shared" si="51"/>
        <v/>
      </c>
      <c r="B398" s="98" t="str">
        <f t="shared" si="52"/>
        <v/>
      </c>
      <c r="C398" s="99"/>
      <c r="D398" s="100"/>
      <c r="E398" s="100"/>
      <c r="F398" s="57"/>
      <c r="G398" s="58">
        <f t="shared" si="53"/>
        <v>0</v>
      </c>
      <c r="H398" s="58">
        <f>IF(E398="",0,IFERROR(VLOOKUP(E398,档案费管理台账!$D$4:$H$1000,5,0),0))</f>
        <v>0</v>
      </c>
      <c r="I398" s="57"/>
      <c r="J398" s="57"/>
      <c r="K398" s="57"/>
      <c r="L398" s="57"/>
      <c r="M398" s="58" t="str">
        <f t="shared" si="54"/>
        <v/>
      </c>
      <c r="N398" s="102"/>
    </row>
    <row r="399" spans="1:14">
      <c r="A399" s="97" t="str">
        <f t="shared" si="51"/>
        <v/>
      </c>
      <c r="B399" s="98" t="str">
        <f t="shared" si="52"/>
        <v/>
      </c>
      <c r="C399" s="99"/>
      <c r="D399" s="100"/>
      <c r="E399" s="100"/>
      <c r="F399" s="57"/>
      <c r="G399" s="58">
        <f t="shared" si="53"/>
        <v>0</v>
      </c>
      <c r="H399" s="58">
        <f>IF(E399="",0,IFERROR(VLOOKUP(E399,档案费管理台账!$D$4:$H$1000,5,0),0))</f>
        <v>0</v>
      </c>
      <c r="I399" s="57"/>
      <c r="J399" s="57"/>
      <c r="K399" s="57"/>
      <c r="L399" s="57"/>
      <c r="M399" s="58" t="str">
        <f t="shared" si="54"/>
        <v/>
      </c>
      <c r="N399" s="102"/>
    </row>
    <row r="400" spans="1:14">
      <c r="A400" s="97" t="str">
        <f t="shared" si="51"/>
        <v/>
      </c>
      <c r="B400" s="98" t="str">
        <f t="shared" si="52"/>
        <v/>
      </c>
      <c r="C400" s="99"/>
      <c r="D400" s="100"/>
      <c r="E400" s="100"/>
      <c r="F400" s="57"/>
      <c r="G400" s="58">
        <f t="shared" si="53"/>
        <v>0</v>
      </c>
      <c r="H400" s="58">
        <f>IF(E400="",0,IFERROR(VLOOKUP(E400,档案费管理台账!$D$4:$H$1000,5,0),0))</f>
        <v>0</v>
      </c>
      <c r="I400" s="57"/>
      <c r="J400" s="57"/>
      <c r="K400" s="57"/>
      <c r="L400" s="57"/>
      <c r="M400" s="58" t="str">
        <f t="shared" si="54"/>
        <v/>
      </c>
      <c r="N400" s="102"/>
    </row>
    <row r="401" spans="1:14">
      <c r="A401" s="97" t="str">
        <f t="shared" si="51"/>
        <v/>
      </c>
      <c r="B401" s="98" t="str">
        <f t="shared" si="52"/>
        <v/>
      </c>
      <c r="C401" s="99"/>
      <c r="D401" s="100"/>
      <c r="E401" s="100"/>
      <c r="F401" s="57"/>
      <c r="G401" s="58">
        <f t="shared" si="53"/>
        <v>0</v>
      </c>
      <c r="H401" s="58">
        <f>IF(E401="",0,IFERROR(VLOOKUP(E401,档案费管理台账!$D$4:$H$1000,5,0),0))</f>
        <v>0</v>
      </c>
      <c r="I401" s="57"/>
      <c r="J401" s="57"/>
      <c r="K401" s="57"/>
      <c r="L401" s="57"/>
      <c r="M401" s="58" t="str">
        <f t="shared" si="54"/>
        <v/>
      </c>
      <c r="N401" s="102"/>
    </row>
    <row r="402" spans="1:14">
      <c r="A402" s="97" t="str">
        <f t="shared" si="51"/>
        <v/>
      </c>
      <c r="B402" s="98" t="str">
        <f t="shared" si="52"/>
        <v/>
      </c>
      <c r="C402" s="99"/>
      <c r="D402" s="100"/>
      <c r="E402" s="100"/>
      <c r="F402" s="57"/>
      <c r="G402" s="58">
        <f t="shared" si="53"/>
        <v>0</v>
      </c>
      <c r="H402" s="58">
        <f>IF(E402="",0,IFERROR(VLOOKUP(E402,档案费管理台账!$D$4:$H$1000,5,0),0))</f>
        <v>0</v>
      </c>
      <c r="I402" s="57"/>
      <c r="J402" s="57"/>
      <c r="K402" s="57"/>
      <c r="L402" s="57"/>
      <c r="M402" s="58" t="str">
        <f t="shared" si="54"/>
        <v/>
      </c>
      <c r="N402" s="102"/>
    </row>
    <row r="403" spans="1:14">
      <c r="A403" s="97" t="str">
        <f t="shared" si="51"/>
        <v/>
      </c>
      <c r="B403" s="98" t="str">
        <f t="shared" si="52"/>
        <v/>
      </c>
      <c r="C403" s="99"/>
      <c r="D403" s="100"/>
      <c r="E403" s="100"/>
      <c r="F403" s="57"/>
      <c r="G403" s="58">
        <f t="shared" si="53"/>
        <v>0</v>
      </c>
      <c r="H403" s="58">
        <f>IF(E403="",0,IFERROR(VLOOKUP(E403,档案费管理台账!$D$4:$H$1000,5,0),0))</f>
        <v>0</v>
      </c>
      <c r="I403" s="57"/>
      <c r="J403" s="57"/>
      <c r="K403" s="57"/>
      <c r="L403" s="57"/>
      <c r="M403" s="58" t="str">
        <f t="shared" si="54"/>
        <v/>
      </c>
      <c r="N403" s="102"/>
    </row>
    <row r="404" spans="1:14">
      <c r="A404" s="97" t="str">
        <f t="shared" si="51"/>
        <v/>
      </c>
      <c r="B404" s="98" t="str">
        <f t="shared" si="52"/>
        <v/>
      </c>
      <c r="C404" s="99"/>
      <c r="D404" s="100"/>
      <c r="E404" s="100"/>
      <c r="F404" s="57"/>
      <c r="G404" s="58">
        <f t="shared" si="53"/>
        <v>0</v>
      </c>
      <c r="H404" s="58">
        <f>IF(E404="",0,IFERROR(VLOOKUP(E404,档案费管理台账!$D$4:$H$1000,5,0),0))</f>
        <v>0</v>
      </c>
      <c r="I404" s="57"/>
      <c r="J404" s="57"/>
      <c r="K404" s="57"/>
      <c r="L404" s="57"/>
      <c r="M404" s="58" t="str">
        <f t="shared" si="54"/>
        <v/>
      </c>
      <c r="N404" s="102"/>
    </row>
    <row r="405" spans="1:14">
      <c r="A405" s="97" t="str">
        <f t="shared" si="51"/>
        <v/>
      </c>
      <c r="B405" s="98" t="str">
        <f t="shared" si="52"/>
        <v/>
      </c>
      <c r="C405" s="99"/>
      <c r="D405" s="100"/>
      <c r="E405" s="100"/>
      <c r="F405" s="57"/>
      <c r="G405" s="58">
        <f t="shared" si="53"/>
        <v>0</v>
      </c>
      <c r="H405" s="58">
        <f>IF(E405="",0,IFERROR(VLOOKUP(E405,档案费管理台账!$D$4:$H$1000,5,0),0))</f>
        <v>0</v>
      </c>
      <c r="I405" s="57"/>
      <c r="J405" s="57"/>
      <c r="K405" s="57"/>
      <c r="L405" s="57"/>
      <c r="M405" s="58" t="str">
        <f t="shared" si="54"/>
        <v/>
      </c>
      <c r="N405" s="102"/>
    </row>
    <row r="406" spans="1:14">
      <c r="A406" s="97" t="str">
        <f t="shared" si="51"/>
        <v/>
      </c>
      <c r="B406" s="98" t="str">
        <f t="shared" si="52"/>
        <v/>
      </c>
      <c r="C406" s="99"/>
      <c r="D406" s="100"/>
      <c r="E406" s="100"/>
      <c r="F406" s="57"/>
      <c r="G406" s="58">
        <f t="shared" si="53"/>
        <v>0</v>
      </c>
      <c r="H406" s="58">
        <f>IF(E406="",0,IFERROR(VLOOKUP(E406,档案费管理台账!$D$4:$H$1000,5,0),0))</f>
        <v>0</v>
      </c>
      <c r="I406" s="57"/>
      <c r="J406" s="57"/>
      <c r="K406" s="57"/>
      <c r="L406" s="57"/>
      <c r="M406" s="58" t="str">
        <f t="shared" si="54"/>
        <v/>
      </c>
      <c r="N406" s="102"/>
    </row>
    <row r="407" spans="1:14">
      <c r="A407" s="97" t="str">
        <f t="shared" si="51"/>
        <v/>
      </c>
      <c r="B407" s="98" t="str">
        <f t="shared" si="52"/>
        <v/>
      </c>
      <c r="C407" s="99"/>
      <c r="D407" s="100"/>
      <c r="E407" s="100"/>
      <c r="F407" s="57"/>
      <c r="G407" s="58">
        <f t="shared" si="53"/>
        <v>0</v>
      </c>
      <c r="H407" s="58">
        <f>IF(E407="",0,IFERROR(VLOOKUP(E407,档案费管理台账!$D$4:$H$1000,5,0),0))</f>
        <v>0</v>
      </c>
      <c r="I407" s="57"/>
      <c r="J407" s="57"/>
      <c r="K407" s="57"/>
      <c r="L407" s="57"/>
      <c r="M407" s="58" t="str">
        <f t="shared" si="54"/>
        <v/>
      </c>
      <c r="N407" s="102"/>
    </row>
    <row r="408" spans="1:14">
      <c r="A408" s="97" t="str">
        <f t="shared" si="51"/>
        <v/>
      </c>
      <c r="B408" s="98" t="str">
        <f t="shared" si="52"/>
        <v/>
      </c>
      <c r="C408" s="99"/>
      <c r="D408" s="100"/>
      <c r="E408" s="100"/>
      <c r="F408" s="57"/>
      <c r="G408" s="58">
        <f t="shared" si="53"/>
        <v>0</v>
      </c>
      <c r="H408" s="58">
        <f>IF(E408="",0,IFERROR(VLOOKUP(E408,档案费管理台账!$D$4:$H$1000,5,0),0))</f>
        <v>0</v>
      </c>
      <c r="I408" s="57"/>
      <c r="J408" s="57"/>
      <c r="K408" s="57"/>
      <c r="L408" s="57"/>
      <c r="M408" s="58" t="str">
        <f t="shared" si="54"/>
        <v/>
      </c>
      <c r="N408" s="102"/>
    </row>
    <row r="409" spans="1:14">
      <c r="A409" s="97" t="str">
        <f t="shared" si="51"/>
        <v/>
      </c>
      <c r="B409" s="98" t="str">
        <f t="shared" si="52"/>
        <v/>
      </c>
      <c r="C409" s="99"/>
      <c r="D409" s="100"/>
      <c r="E409" s="100"/>
      <c r="F409" s="57"/>
      <c r="G409" s="58">
        <f t="shared" si="53"/>
        <v>0</v>
      </c>
      <c r="H409" s="58">
        <f>IF(E409="",0,IFERROR(VLOOKUP(E409,档案费管理台账!$D$4:$H$1000,5,0),0))</f>
        <v>0</v>
      </c>
      <c r="I409" s="57"/>
      <c r="J409" s="57"/>
      <c r="K409" s="57"/>
      <c r="L409" s="57"/>
      <c r="M409" s="58" t="str">
        <f t="shared" si="54"/>
        <v/>
      </c>
      <c r="N409" s="102"/>
    </row>
    <row r="410" spans="1:14">
      <c r="A410" s="97" t="str">
        <f t="shared" si="51"/>
        <v/>
      </c>
      <c r="B410" s="98" t="str">
        <f t="shared" si="52"/>
        <v/>
      </c>
      <c r="C410" s="99"/>
      <c r="D410" s="100"/>
      <c r="E410" s="100"/>
      <c r="F410" s="57"/>
      <c r="G410" s="58">
        <f t="shared" si="53"/>
        <v>0</v>
      </c>
      <c r="H410" s="58">
        <f>IF(E410="",0,IFERROR(VLOOKUP(E410,档案费管理台账!$D$4:$H$1000,5,0),0))</f>
        <v>0</v>
      </c>
      <c r="I410" s="57"/>
      <c r="J410" s="57"/>
      <c r="K410" s="57"/>
      <c r="L410" s="57"/>
      <c r="M410" s="58" t="str">
        <f t="shared" si="54"/>
        <v/>
      </c>
      <c r="N410" s="102"/>
    </row>
    <row r="411" spans="1:14">
      <c r="A411" s="97" t="str">
        <f t="shared" si="51"/>
        <v/>
      </c>
      <c r="B411" s="98" t="str">
        <f t="shared" si="52"/>
        <v/>
      </c>
      <c r="C411" s="99"/>
      <c r="D411" s="100"/>
      <c r="E411" s="100"/>
      <c r="F411" s="57"/>
      <c r="G411" s="58">
        <f t="shared" si="53"/>
        <v>0</v>
      </c>
      <c r="H411" s="58">
        <f>IF(E411="",0,IFERROR(VLOOKUP(E411,档案费管理台账!$D$4:$H$1000,5,0),0))</f>
        <v>0</v>
      </c>
      <c r="I411" s="57"/>
      <c r="J411" s="57"/>
      <c r="K411" s="57"/>
      <c r="L411" s="57"/>
      <c r="M411" s="58" t="str">
        <f t="shared" si="54"/>
        <v/>
      </c>
      <c r="N411" s="102"/>
    </row>
    <row r="412" spans="1:14">
      <c r="A412" s="97" t="str">
        <f t="shared" si="51"/>
        <v/>
      </c>
      <c r="B412" s="98" t="str">
        <f t="shared" si="52"/>
        <v/>
      </c>
      <c r="C412" s="99"/>
      <c r="D412" s="100"/>
      <c r="E412" s="100"/>
      <c r="F412" s="57"/>
      <c r="G412" s="58">
        <f t="shared" si="53"/>
        <v>0</v>
      </c>
      <c r="H412" s="58">
        <f>IF(E412="",0,IFERROR(VLOOKUP(E412,档案费管理台账!$D$4:$H$1000,5,0),0))</f>
        <v>0</v>
      </c>
      <c r="I412" s="57"/>
      <c r="J412" s="57"/>
      <c r="K412" s="57"/>
      <c r="L412" s="57"/>
      <c r="M412" s="58" t="str">
        <f t="shared" si="54"/>
        <v/>
      </c>
      <c r="N412" s="102"/>
    </row>
    <row r="413" spans="1:14">
      <c r="A413" s="97" t="str">
        <f t="shared" si="51"/>
        <v/>
      </c>
      <c r="B413" s="98" t="str">
        <f t="shared" si="52"/>
        <v/>
      </c>
      <c r="C413" s="99"/>
      <c r="D413" s="100"/>
      <c r="E413" s="100"/>
      <c r="F413" s="57"/>
      <c r="G413" s="58">
        <f t="shared" si="53"/>
        <v>0</v>
      </c>
      <c r="H413" s="58">
        <f>IF(E413="",0,IFERROR(VLOOKUP(E413,档案费管理台账!$D$4:$H$1000,5,0),0))</f>
        <v>0</v>
      </c>
      <c r="I413" s="57"/>
      <c r="J413" s="57"/>
      <c r="K413" s="57"/>
      <c r="L413" s="57"/>
      <c r="M413" s="58" t="str">
        <f t="shared" si="54"/>
        <v/>
      </c>
      <c r="N413" s="102"/>
    </row>
    <row r="414" spans="1:14">
      <c r="A414" s="97" t="str">
        <f t="shared" si="51"/>
        <v/>
      </c>
      <c r="B414" s="98" t="str">
        <f t="shared" si="52"/>
        <v/>
      </c>
      <c r="C414" s="99"/>
      <c r="D414" s="100"/>
      <c r="E414" s="100"/>
      <c r="F414" s="57"/>
      <c r="G414" s="58">
        <f t="shared" si="53"/>
        <v>0</v>
      </c>
      <c r="H414" s="58">
        <f>IF(E414="",0,IFERROR(VLOOKUP(E414,档案费管理台账!$D$4:$H$1000,5,0),0))</f>
        <v>0</v>
      </c>
      <c r="I414" s="57"/>
      <c r="J414" s="57"/>
      <c r="K414" s="57"/>
      <c r="L414" s="57"/>
      <c r="M414" s="58" t="str">
        <f t="shared" si="54"/>
        <v/>
      </c>
      <c r="N414" s="102"/>
    </row>
    <row r="415" spans="1:14">
      <c r="A415" s="97" t="str">
        <f t="shared" si="51"/>
        <v/>
      </c>
      <c r="B415" s="98" t="str">
        <f t="shared" si="52"/>
        <v/>
      </c>
      <c r="C415" s="99"/>
      <c r="D415" s="100"/>
      <c r="E415" s="100"/>
      <c r="F415" s="57"/>
      <c r="G415" s="58">
        <f t="shared" si="53"/>
        <v>0</v>
      </c>
      <c r="H415" s="58">
        <f>IF(E415="",0,IFERROR(VLOOKUP(E415,档案费管理台账!$D$4:$H$1000,5,0),0))</f>
        <v>0</v>
      </c>
      <c r="I415" s="57"/>
      <c r="J415" s="57"/>
      <c r="K415" s="57"/>
      <c r="L415" s="57"/>
      <c r="M415" s="58" t="str">
        <f t="shared" si="54"/>
        <v/>
      </c>
      <c r="N415" s="102"/>
    </row>
    <row r="416" spans="1:14">
      <c r="A416" s="97" t="str">
        <f t="shared" si="51"/>
        <v/>
      </c>
      <c r="B416" s="98" t="str">
        <f t="shared" si="52"/>
        <v/>
      </c>
      <c r="C416" s="99"/>
      <c r="D416" s="100"/>
      <c r="E416" s="100"/>
      <c r="F416" s="57"/>
      <c r="G416" s="58">
        <f t="shared" si="53"/>
        <v>0</v>
      </c>
      <c r="H416" s="58">
        <f>IF(E416="",0,IFERROR(VLOOKUP(E416,档案费管理台账!$D$4:$H$1000,5,0),0))</f>
        <v>0</v>
      </c>
      <c r="I416" s="57"/>
      <c r="J416" s="57"/>
      <c r="K416" s="57"/>
      <c r="L416" s="57"/>
      <c r="M416" s="58" t="str">
        <f t="shared" si="54"/>
        <v/>
      </c>
      <c r="N416" s="102"/>
    </row>
    <row r="417" spans="1:14">
      <c r="A417" s="97" t="str">
        <f t="shared" si="51"/>
        <v/>
      </c>
      <c r="B417" s="98" t="str">
        <f t="shared" si="52"/>
        <v/>
      </c>
      <c r="C417" s="99"/>
      <c r="D417" s="100"/>
      <c r="E417" s="100"/>
      <c r="F417" s="57"/>
      <c r="G417" s="58">
        <f t="shared" si="53"/>
        <v>0</v>
      </c>
      <c r="H417" s="58">
        <f>IF(E417="",0,IFERROR(VLOOKUP(E417,档案费管理台账!$D$4:$H$1000,5,0),0))</f>
        <v>0</v>
      </c>
      <c r="I417" s="57"/>
      <c r="J417" s="57"/>
      <c r="K417" s="57"/>
      <c r="L417" s="57"/>
      <c r="M417" s="58" t="str">
        <f t="shared" si="54"/>
        <v/>
      </c>
      <c r="N417" s="102"/>
    </row>
    <row r="418" spans="1:14">
      <c r="A418" s="97" t="str">
        <f t="shared" si="51"/>
        <v/>
      </c>
      <c r="B418" s="98" t="str">
        <f t="shared" si="52"/>
        <v/>
      </c>
      <c r="C418" s="99"/>
      <c r="D418" s="100"/>
      <c r="E418" s="100"/>
      <c r="F418" s="57"/>
      <c r="G418" s="58">
        <f t="shared" si="53"/>
        <v>0</v>
      </c>
      <c r="H418" s="58">
        <f>IF(E418="",0,IFERROR(VLOOKUP(E418,档案费管理台账!$D$4:$H$1000,5,0),0))</f>
        <v>0</v>
      </c>
      <c r="I418" s="57"/>
      <c r="J418" s="57"/>
      <c r="K418" s="57"/>
      <c r="L418" s="57"/>
      <c r="M418" s="58" t="str">
        <f t="shared" si="54"/>
        <v/>
      </c>
      <c r="N418" s="102"/>
    </row>
    <row r="419" spans="1:14">
      <c r="A419" s="97" t="str">
        <f t="shared" si="51"/>
        <v/>
      </c>
      <c r="B419" s="98" t="str">
        <f t="shared" si="52"/>
        <v/>
      </c>
      <c r="C419" s="99"/>
      <c r="D419" s="100"/>
      <c r="E419" s="100"/>
      <c r="F419" s="57"/>
      <c r="G419" s="58">
        <f t="shared" si="53"/>
        <v>0</v>
      </c>
      <c r="H419" s="58">
        <f>IF(E419="",0,IFERROR(VLOOKUP(E419,档案费管理台账!$D$4:$H$1000,5,0),0))</f>
        <v>0</v>
      </c>
      <c r="I419" s="57"/>
      <c r="J419" s="57"/>
      <c r="K419" s="57"/>
      <c r="L419" s="57"/>
      <c r="M419" s="58" t="str">
        <f t="shared" si="54"/>
        <v/>
      </c>
      <c r="N419" s="102"/>
    </row>
    <row r="420" spans="1:14">
      <c r="A420" s="97" t="str">
        <f t="shared" si="51"/>
        <v/>
      </c>
      <c r="B420" s="98" t="str">
        <f t="shared" si="52"/>
        <v/>
      </c>
      <c r="C420" s="99"/>
      <c r="D420" s="100"/>
      <c r="E420" s="100"/>
      <c r="F420" s="57"/>
      <c r="G420" s="58">
        <f t="shared" si="53"/>
        <v>0</v>
      </c>
      <c r="H420" s="58">
        <f>IF(E420="",0,IFERROR(VLOOKUP(E420,档案费管理台账!$D$4:$H$1000,5,0),0))</f>
        <v>0</v>
      </c>
      <c r="I420" s="57"/>
      <c r="J420" s="57"/>
      <c r="K420" s="57"/>
      <c r="L420" s="57"/>
      <c r="M420" s="58" t="str">
        <f t="shared" si="54"/>
        <v/>
      </c>
      <c r="N420" s="102"/>
    </row>
    <row r="421" spans="1:14">
      <c r="A421" s="97" t="str">
        <f t="shared" si="51"/>
        <v/>
      </c>
      <c r="B421" s="98" t="str">
        <f t="shared" si="52"/>
        <v/>
      </c>
      <c r="C421" s="99"/>
      <c r="D421" s="100"/>
      <c r="E421" s="100"/>
      <c r="F421" s="57"/>
      <c r="G421" s="58">
        <f t="shared" si="53"/>
        <v>0</v>
      </c>
      <c r="H421" s="58">
        <f>IF(E421="",0,IFERROR(VLOOKUP(E421,档案费管理台账!$D$4:$H$1000,5,0),0))</f>
        <v>0</v>
      </c>
      <c r="I421" s="57"/>
      <c r="J421" s="57"/>
      <c r="K421" s="57"/>
      <c r="L421" s="57"/>
      <c r="M421" s="58" t="str">
        <f t="shared" si="54"/>
        <v/>
      </c>
      <c r="N421" s="102"/>
    </row>
    <row r="422" spans="1:14">
      <c r="A422" s="97" t="str">
        <f t="shared" si="51"/>
        <v/>
      </c>
      <c r="B422" s="98" t="str">
        <f t="shared" si="52"/>
        <v/>
      </c>
      <c r="C422" s="99"/>
      <c r="D422" s="100"/>
      <c r="E422" s="100"/>
      <c r="F422" s="57"/>
      <c r="G422" s="58">
        <f t="shared" si="53"/>
        <v>0</v>
      </c>
      <c r="H422" s="58">
        <f>IF(E422="",0,IFERROR(VLOOKUP(E422,档案费管理台账!$D$4:$H$1000,5,0),0))</f>
        <v>0</v>
      </c>
      <c r="I422" s="57"/>
      <c r="J422" s="57"/>
      <c r="K422" s="57"/>
      <c r="L422" s="57"/>
      <c r="M422" s="58" t="str">
        <f t="shared" si="54"/>
        <v/>
      </c>
      <c r="N422" s="102"/>
    </row>
    <row r="423" spans="1:14">
      <c r="A423" s="97" t="str">
        <f t="shared" si="51"/>
        <v/>
      </c>
      <c r="B423" s="98" t="str">
        <f t="shared" si="52"/>
        <v/>
      </c>
      <c r="C423" s="99"/>
      <c r="D423" s="100"/>
      <c r="E423" s="100"/>
      <c r="F423" s="57"/>
      <c r="G423" s="58">
        <f t="shared" si="53"/>
        <v>0</v>
      </c>
      <c r="H423" s="58">
        <f>IF(E423="",0,IFERROR(VLOOKUP(E423,档案费管理台账!$D$4:$H$1000,5,0),0))</f>
        <v>0</v>
      </c>
      <c r="I423" s="57"/>
      <c r="J423" s="57"/>
      <c r="K423" s="57"/>
      <c r="L423" s="57"/>
      <c r="M423" s="58" t="str">
        <f t="shared" si="54"/>
        <v/>
      </c>
      <c r="N423" s="102"/>
    </row>
    <row r="424" spans="1:14">
      <c r="A424" s="97" t="str">
        <f t="shared" si="51"/>
        <v/>
      </c>
      <c r="B424" s="98" t="str">
        <f t="shared" si="52"/>
        <v/>
      </c>
      <c r="C424" s="99"/>
      <c r="D424" s="100"/>
      <c r="E424" s="100"/>
      <c r="F424" s="57"/>
      <c r="G424" s="58">
        <f t="shared" si="53"/>
        <v>0</v>
      </c>
      <c r="H424" s="58">
        <f>IF(E424="",0,IFERROR(VLOOKUP(E424,档案费管理台账!$D$4:$H$1000,5,0),0))</f>
        <v>0</v>
      </c>
      <c r="I424" s="57"/>
      <c r="J424" s="57"/>
      <c r="K424" s="57"/>
      <c r="L424" s="57"/>
      <c r="M424" s="58" t="str">
        <f t="shared" si="54"/>
        <v/>
      </c>
      <c r="N424" s="102"/>
    </row>
    <row r="425" spans="1:14">
      <c r="A425" s="97" t="str">
        <f t="shared" si="51"/>
        <v/>
      </c>
      <c r="B425" s="98" t="str">
        <f t="shared" si="52"/>
        <v/>
      </c>
      <c r="C425" s="99"/>
      <c r="D425" s="100"/>
      <c r="E425" s="100"/>
      <c r="F425" s="57"/>
      <c r="G425" s="58">
        <f t="shared" si="53"/>
        <v>0</v>
      </c>
      <c r="H425" s="58">
        <f>IF(E425="",0,IFERROR(VLOOKUP(E425,档案费管理台账!$D$4:$H$1000,5,0),0))</f>
        <v>0</v>
      </c>
      <c r="I425" s="57"/>
      <c r="J425" s="57"/>
      <c r="K425" s="57"/>
      <c r="L425" s="57"/>
      <c r="M425" s="58" t="str">
        <f t="shared" si="54"/>
        <v/>
      </c>
      <c r="N425" s="102"/>
    </row>
    <row r="426" spans="1:14">
      <c r="A426" s="97" t="str">
        <f t="shared" si="51"/>
        <v/>
      </c>
      <c r="B426" s="98" t="str">
        <f t="shared" si="52"/>
        <v/>
      </c>
      <c r="C426" s="99"/>
      <c r="D426" s="100"/>
      <c r="E426" s="100"/>
      <c r="F426" s="57"/>
      <c r="G426" s="58">
        <f t="shared" si="53"/>
        <v>0</v>
      </c>
      <c r="H426" s="58">
        <f>IF(E426="",0,IFERROR(VLOOKUP(E426,档案费管理台账!$D$4:$H$1000,5,0),0))</f>
        <v>0</v>
      </c>
      <c r="I426" s="57"/>
      <c r="J426" s="57"/>
      <c r="K426" s="57"/>
      <c r="L426" s="57"/>
      <c r="M426" s="58" t="str">
        <f t="shared" si="54"/>
        <v/>
      </c>
      <c r="N426" s="102"/>
    </row>
    <row r="427" spans="1:14">
      <c r="A427" s="97" t="str">
        <f t="shared" si="51"/>
        <v/>
      </c>
      <c r="B427" s="98" t="str">
        <f t="shared" si="52"/>
        <v/>
      </c>
      <c r="C427" s="99"/>
      <c r="D427" s="100"/>
      <c r="E427" s="100"/>
      <c r="F427" s="57"/>
      <c r="G427" s="58">
        <f t="shared" si="53"/>
        <v>0</v>
      </c>
      <c r="H427" s="58">
        <f>IF(E427="",0,IFERROR(VLOOKUP(E427,档案费管理台账!$D$4:$H$1000,5,0),0))</f>
        <v>0</v>
      </c>
      <c r="I427" s="57"/>
      <c r="J427" s="57"/>
      <c r="K427" s="57"/>
      <c r="L427" s="57"/>
      <c r="M427" s="58" t="str">
        <f t="shared" si="54"/>
        <v/>
      </c>
      <c r="N427" s="102"/>
    </row>
    <row r="428" spans="1:14">
      <c r="A428" s="97" t="str">
        <f t="shared" ref="A428:A491" si="55">IF(D428="","",ROW()-42)</f>
        <v/>
      </c>
      <c r="B428" s="98" t="str">
        <f t="shared" ref="B428:B491" si="56">IF(C428="","",MONTH(C428)&amp;"月")</f>
        <v/>
      </c>
      <c r="C428" s="99"/>
      <c r="D428" s="100"/>
      <c r="E428" s="100"/>
      <c r="F428" s="57"/>
      <c r="G428" s="58">
        <f t="shared" si="53"/>
        <v>0</v>
      </c>
      <c r="H428" s="58">
        <f>IF(E428="",0,IFERROR(VLOOKUP(E428,档案费管理台账!$D$4:$H$1000,5,0),0))</f>
        <v>0</v>
      </c>
      <c r="I428" s="57"/>
      <c r="J428" s="57"/>
      <c r="K428" s="57"/>
      <c r="L428" s="57"/>
      <c r="M428" s="58" t="str">
        <f t="shared" si="54"/>
        <v/>
      </c>
      <c r="N428" s="102"/>
    </row>
    <row r="429" spans="1:14">
      <c r="A429" s="97" t="str">
        <f t="shared" si="55"/>
        <v/>
      </c>
      <c r="B429" s="98" t="str">
        <f t="shared" si="56"/>
        <v/>
      </c>
      <c r="C429" s="99"/>
      <c r="D429" s="100"/>
      <c r="E429" s="100"/>
      <c r="F429" s="57"/>
      <c r="G429" s="58">
        <f t="shared" ref="G429:G492" si="57">IF(F429="",0,F429*$K$41)</f>
        <v>0</v>
      </c>
      <c r="H429" s="58">
        <f>IF(E429="",0,IFERROR(VLOOKUP(E429,档案费管理台账!$D$4:$H$1000,5,0),0))</f>
        <v>0</v>
      </c>
      <c r="I429" s="57"/>
      <c r="J429" s="57"/>
      <c r="K429" s="57"/>
      <c r="L429" s="57"/>
      <c r="M429" s="58" t="str">
        <f t="shared" ref="M429:M492" si="58">IF(C429="","",ROUND(M428+G429-I429-J429-K429-L429-H429,2))</f>
        <v/>
      </c>
      <c r="N429" s="102"/>
    </row>
    <row r="430" spans="1:14">
      <c r="A430" s="97" t="str">
        <f t="shared" si="55"/>
        <v/>
      </c>
      <c r="B430" s="98" t="str">
        <f t="shared" si="56"/>
        <v/>
      </c>
      <c r="C430" s="99"/>
      <c r="D430" s="100"/>
      <c r="E430" s="100"/>
      <c r="F430" s="57"/>
      <c r="G430" s="58">
        <f t="shared" si="57"/>
        <v>0</v>
      </c>
      <c r="H430" s="58">
        <f>IF(E430="",0,IFERROR(VLOOKUP(E430,档案费管理台账!$D$4:$H$1000,5,0),0))</f>
        <v>0</v>
      </c>
      <c r="I430" s="57"/>
      <c r="J430" s="57"/>
      <c r="K430" s="57"/>
      <c r="L430" s="57"/>
      <c r="M430" s="58" t="str">
        <f t="shared" si="58"/>
        <v/>
      </c>
      <c r="N430" s="102"/>
    </row>
    <row r="431" spans="1:14">
      <c r="A431" s="97" t="str">
        <f t="shared" si="55"/>
        <v/>
      </c>
      <c r="B431" s="98" t="str">
        <f t="shared" si="56"/>
        <v/>
      </c>
      <c r="C431" s="99"/>
      <c r="D431" s="100"/>
      <c r="E431" s="100"/>
      <c r="F431" s="57"/>
      <c r="G431" s="58">
        <f t="shared" si="57"/>
        <v>0</v>
      </c>
      <c r="H431" s="58">
        <f>IF(E431="",0,IFERROR(VLOOKUP(E431,档案费管理台账!$D$4:$H$1000,5,0),0))</f>
        <v>0</v>
      </c>
      <c r="I431" s="57"/>
      <c r="J431" s="57"/>
      <c r="K431" s="57"/>
      <c r="L431" s="57"/>
      <c r="M431" s="58" t="str">
        <f t="shared" si="58"/>
        <v/>
      </c>
      <c r="N431" s="102"/>
    </row>
    <row r="432" spans="1:14">
      <c r="A432" s="97" t="str">
        <f t="shared" si="55"/>
        <v/>
      </c>
      <c r="B432" s="98" t="str">
        <f t="shared" si="56"/>
        <v/>
      </c>
      <c r="C432" s="99"/>
      <c r="D432" s="100"/>
      <c r="E432" s="100"/>
      <c r="F432" s="57"/>
      <c r="G432" s="58">
        <f t="shared" si="57"/>
        <v>0</v>
      </c>
      <c r="H432" s="58">
        <f>IF(E432="",0,IFERROR(VLOOKUP(E432,档案费管理台账!$D$4:$H$1000,5,0),0))</f>
        <v>0</v>
      </c>
      <c r="I432" s="57"/>
      <c r="J432" s="57"/>
      <c r="K432" s="57"/>
      <c r="L432" s="57"/>
      <c r="M432" s="58" t="str">
        <f t="shared" si="58"/>
        <v/>
      </c>
      <c r="N432" s="102"/>
    </row>
    <row r="433" spans="1:14">
      <c r="A433" s="97" t="str">
        <f t="shared" si="55"/>
        <v/>
      </c>
      <c r="B433" s="98" t="str">
        <f t="shared" si="56"/>
        <v/>
      </c>
      <c r="C433" s="99"/>
      <c r="D433" s="100"/>
      <c r="E433" s="100"/>
      <c r="F433" s="57"/>
      <c r="G433" s="58">
        <f t="shared" si="57"/>
        <v>0</v>
      </c>
      <c r="H433" s="58">
        <f>IF(E433="",0,IFERROR(VLOOKUP(E433,档案费管理台账!$D$4:$H$1000,5,0),0))</f>
        <v>0</v>
      </c>
      <c r="I433" s="57"/>
      <c r="J433" s="57"/>
      <c r="K433" s="57"/>
      <c r="L433" s="57"/>
      <c r="M433" s="58" t="str">
        <f t="shared" si="58"/>
        <v/>
      </c>
      <c r="N433" s="102"/>
    </row>
    <row r="434" spans="1:14">
      <c r="A434" s="97" t="str">
        <f t="shared" si="55"/>
        <v/>
      </c>
      <c r="B434" s="98" t="str">
        <f t="shared" si="56"/>
        <v/>
      </c>
      <c r="C434" s="99"/>
      <c r="D434" s="100"/>
      <c r="E434" s="100"/>
      <c r="F434" s="57"/>
      <c r="G434" s="58">
        <f t="shared" si="57"/>
        <v>0</v>
      </c>
      <c r="H434" s="58">
        <f>IF(E434="",0,IFERROR(VLOOKUP(E434,档案费管理台账!$D$4:$H$1000,5,0),0))</f>
        <v>0</v>
      </c>
      <c r="I434" s="57"/>
      <c r="J434" s="57"/>
      <c r="K434" s="57"/>
      <c r="L434" s="57"/>
      <c r="M434" s="58" t="str">
        <f t="shared" si="58"/>
        <v/>
      </c>
      <c r="N434" s="102"/>
    </row>
    <row r="435" spans="1:14">
      <c r="A435" s="97" t="str">
        <f t="shared" si="55"/>
        <v/>
      </c>
      <c r="B435" s="98" t="str">
        <f t="shared" si="56"/>
        <v/>
      </c>
      <c r="C435" s="99"/>
      <c r="D435" s="100"/>
      <c r="E435" s="100"/>
      <c r="F435" s="57"/>
      <c r="G435" s="58">
        <f t="shared" si="57"/>
        <v>0</v>
      </c>
      <c r="H435" s="58">
        <f>IF(E435="",0,IFERROR(VLOOKUP(E435,档案费管理台账!$D$4:$H$1000,5,0),0))</f>
        <v>0</v>
      </c>
      <c r="I435" s="57"/>
      <c r="J435" s="57"/>
      <c r="K435" s="57"/>
      <c r="L435" s="57"/>
      <c r="M435" s="58" t="str">
        <f t="shared" si="58"/>
        <v/>
      </c>
      <c r="N435" s="102"/>
    </row>
    <row r="436" spans="1:14">
      <c r="A436" s="97" t="str">
        <f t="shared" si="55"/>
        <v/>
      </c>
      <c r="B436" s="98" t="str">
        <f t="shared" si="56"/>
        <v/>
      </c>
      <c r="C436" s="99"/>
      <c r="D436" s="100"/>
      <c r="E436" s="100"/>
      <c r="F436" s="57"/>
      <c r="G436" s="58">
        <f t="shared" si="57"/>
        <v>0</v>
      </c>
      <c r="H436" s="58">
        <f>IF(E436="",0,IFERROR(VLOOKUP(E436,档案费管理台账!$D$4:$H$1000,5,0),0))</f>
        <v>0</v>
      </c>
      <c r="I436" s="57"/>
      <c r="J436" s="57"/>
      <c r="K436" s="57"/>
      <c r="L436" s="57"/>
      <c r="M436" s="58" t="str">
        <f t="shared" si="58"/>
        <v/>
      </c>
      <c r="N436" s="102"/>
    </row>
    <row r="437" spans="1:14">
      <c r="A437" s="97" t="str">
        <f t="shared" si="55"/>
        <v/>
      </c>
      <c r="B437" s="98" t="str">
        <f t="shared" si="56"/>
        <v/>
      </c>
      <c r="C437" s="99"/>
      <c r="D437" s="100"/>
      <c r="E437" s="100"/>
      <c r="F437" s="57"/>
      <c r="G437" s="58">
        <f t="shared" si="57"/>
        <v>0</v>
      </c>
      <c r="H437" s="58">
        <f>IF(E437="",0,IFERROR(VLOOKUP(E437,档案费管理台账!$D$4:$H$1000,5,0),0))</f>
        <v>0</v>
      </c>
      <c r="I437" s="57"/>
      <c r="J437" s="57"/>
      <c r="K437" s="57"/>
      <c r="L437" s="57"/>
      <c r="M437" s="58" t="str">
        <f t="shared" si="58"/>
        <v/>
      </c>
      <c r="N437" s="102"/>
    </row>
    <row r="438" spans="1:14">
      <c r="A438" s="97" t="str">
        <f t="shared" si="55"/>
        <v/>
      </c>
      <c r="B438" s="98" t="str">
        <f t="shared" si="56"/>
        <v/>
      </c>
      <c r="C438" s="99"/>
      <c r="D438" s="100"/>
      <c r="E438" s="100"/>
      <c r="F438" s="57"/>
      <c r="G438" s="58">
        <f t="shared" si="57"/>
        <v>0</v>
      </c>
      <c r="H438" s="58">
        <f>IF(E438="",0,IFERROR(VLOOKUP(E438,档案费管理台账!$D$4:$H$1000,5,0),0))</f>
        <v>0</v>
      </c>
      <c r="I438" s="57"/>
      <c r="J438" s="57"/>
      <c r="K438" s="57"/>
      <c r="L438" s="57"/>
      <c r="M438" s="58" t="str">
        <f t="shared" si="58"/>
        <v/>
      </c>
      <c r="N438" s="102"/>
    </row>
    <row r="439" spans="1:14">
      <c r="A439" s="97" t="str">
        <f t="shared" si="55"/>
        <v/>
      </c>
      <c r="B439" s="98" t="str">
        <f t="shared" si="56"/>
        <v/>
      </c>
      <c r="C439" s="99"/>
      <c r="D439" s="100"/>
      <c r="E439" s="100"/>
      <c r="F439" s="57"/>
      <c r="G439" s="58">
        <f t="shared" si="57"/>
        <v>0</v>
      </c>
      <c r="H439" s="58">
        <f>IF(E439="",0,IFERROR(VLOOKUP(E439,档案费管理台账!$D$4:$H$1000,5,0),0))</f>
        <v>0</v>
      </c>
      <c r="I439" s="57"/>
      <c r="J439" s="57"/>
      <c r="K439" s="57"/>
      <c r="L439" s="57"/>
      <c r="M439" s="58" t="str">
        <f t="shared" si="58"/>
        <v/>
      </c>
      <c r="N439" s="102"/>
    </row>
    <row r="440" spans="1:14">
      <c r="A440" s="97" t="str">
        <f t="shared" si="55"/>
        <v/>
      </c>
      <c r="B440" s="98" t="str">
        <f t="shared" si="56"/>
        <v/>
      </c>
      <c r="C440" s="99"/>
      <c r="D440" s="100"/>
      <c r="E440" s="100"/>
      <c r="F440" s="57"/>
      <c r="G440" s="58">
        <f t="shared" si="57"/>
        <v>0</v>
      </c>
      <c r="H440" s="58">
        <f>IF(E440="",0,IFERROR(VLOOKUP(E440,档案费管理台账!$D$4:$H$1000,5,0),0))</f>
        <v>0</v>
      </c>
      <c r="I440" s="57"/>
      <c r="J440" s="57"/>
      <c r="K440" s="57"/>
      <c r="L440" s="57"/>
      <c r="M440" s="58" t="str">
        <f t="shared" si="58"/>
        <v/>
      </c>
      <c r="N440" s="102"/>
    </row>
    <row r="441" spans="1:14">
      <c r="A441" s="97" t="str">
        <f t="shared" si="55"/>
        <v/>
      </c>
      <c r="B441" s="98" t="str">
        <f t="shared" si="56"/>
        <v/>
      </c>
      <c r="C441" s="99"/>
      <c r="D441" s="100"/>
      <c r="E441" s="100"/>
      <c r="F441" s="57"/>
      <c r="G441" s="58">
        <f t="shared" si="57"/>
        <v>0</v>
      </c>
      <c r="H441" s="58">
        <f>IF(E441="",0,IFERROR(VLOOKUP(E441,档案费管理台账!$D$4:$H$1000,5,0),0))</f>
        <v>0</v>
      </c>
      <c r="I441" s="57"/>
      <c r="J441" s="57"/>
      <c r="K441" s="57"/>
      <c r="L441" s="57"/>
      <c r="M441" s="58" t="str">
        <f t="shared" si="58"/>
        <v/>
      </c>
      <c r="N441" s="102"/>
    </row>
    <row r="442" spans="1:14">
      <c r="A442" s="97" t="str">
        <f t="shared" si="55"/>
        <v/>
      </c>
      <c r="B442" s="98" t="str">
        <f t="shared" si="56"/>
        <v/>
      </c>
      <c r="C442" s="99"/>
      <c r="D442" s="100"/>
      <c r="E442" s="100"/>
      <c r="F442" s="57"/>
      <c r="G442" s="58">
        <f t="shared" si="57"/>
        <v>0</v>
      </c>
      <c r="H442" s="58">
        <f>IF(E442="",0,IFERROR(VLOOKUP(E442,档案费管理台账!$D$4:$H$1000,5,0),0))</f>
        <v>0</v>
      </c>
      <c r="I442" s="57"/>
      <c r="J442" s="57"/>
      <c r="K442" s="57"/>
      <c r="L442" s="57"/>
      <c r="M442" s="58" t="str">
        <f t="shared" si="58"/>
        <v/>
      </c>
      <c r="N442" s="102"/>
    </row>
    <row r="443" spans="1:14">
      <c r="A443" s="97" t="str">
        <f t="shared" si="55"/>
        <v/>
      </c>
      <c r="B443" s="98" t="str">
        <f t="shared" si="56"/>
        <v/>
      </c>
      <c r="C443" s="99"/>
      <c r="D443" s="100"/>
      <c r="E443" s="100"/>
      <c r="F443" s="57"/>
      <c r="G443" s="58">
        <f t="shared" si="57"/>
        <v>0</v>
      </c>
      <c r="H443" s="58">
        <f>IF(E443="",0,IFERROR(VLOOKUP(E443,档案费管理台账!$D$4:$H$1000,5,0),0))</f>
        <v>0</v>
      </c>
      <c r="I443" s="57"/>
      <c r="J443" s="57"/>
      <c r="K443" s="57"/>
      <c r="L443" s="57"/>
      <c r="M443" s="58" t="str">
        <f t="shared" si="58"/>
        <v/>
      </c>
      <c r="N443" s="102"/>
    </row>
    <row r="444" spans="1:14">
      <c r="A444" s="97" t="str">
        <f t="shared" si="55"/>
        <v/>
      </c>
      <c r="B444" s="98" t="str">
        <f t="shared" si="56"/>
        <v/>
      </c>
      <c r="C444" s="99"/>
      <c r="D444" s="100"/>
      <c r="E444" s="100"/>
      <c r="F444" s="57"/>
      <c r="G444" s="58">
        <f t="shared" si="57"/>
        <v>0</v>
      </c>
      <c r="H444" s="58">
        <f>IF(E444="",0,IFERROR(VLOOKUP(E444,档案费管理台账!$D$4:$H$1000,5,0),0))</f>
        <v>0</v>
      </c>
      <c r="I444" s="57"/>
      <c r="J444" s="57"/>
      <c r="K444" s="57"/>
      <c r="L444" s="57"/>
      <c r="M444" s="58" t="str">
        <f t="shared" si="58"/>
        <v/>
      </c>
      <c r="N444" s="102"/>
    </row>
    <row r="445" spans="1:14">
      <c r="A445" s="97" t="str">
        <f t="shared" si="55"/>
        <v/>
      </c>
      <c r="B445" s="98" t="str">
        <f t="shared" si="56"/>
        <v/>
      </c>
      <c r="C445" s="99"/>
      <c r="D445" s="100"/>
      <c r="E445" s="100"/>
      <c r="F445" s="57"/>
      <c r="G445" s="58">
        <f t="shared" si="57"/>
        <v>0</v>
      </c>
      <c r="H445" s="58">
        <f>IF(E445="",0,IFERROR(VLOOKUP(E445,档案费管理台账!$D$4:$H$1000,5,0),0))</f>
        <v>0</v>
      </c>
      <c r="I445" s="57"/>
      <c r="J445" s="57"/>
      <c r="K445" s="57"/>
      <c r="L445" s="57"/>
      <c r="M445" s="58" t="str">
        <f t="shared" si="58"/>
        <v/>
      </c>
      <c r="N445" s="102"/>
    </row>
    <row r="446" spans="1:14">
      <c r="A446" s="97" t="str">
        <f t="shared" si="55"/>
        <v/>
      </c>
      <c r="B446" s="98" t="str">
        <f t="shared" si="56"/>
        <v/>
      </c>
      <c r="C446" s="99"/>
      <c r="D446" s="100"/>
      <c r="E446" s="100"/>
      <c r="F446" s="57"/>
      <c r="G446" s="58">
        <f t="shared" si="57"/>
        <v>0</v>
      </c>
      <c r="H446" s="58">
        <f>IF(E446="",0,IFERROR(VLOOKUP(E446,档案费管理台账!$D$4:$H$1000,5,0),0))</f>
        <v>0</v>
      </c>
      <c r="I446" s="57"/>
      <c r="J446" s="57"/>
      <c r="K446" s="57"/>
      <c r="L446" s="57"/>
      <c r="M446" s="58" t="str">
        <f t="shared" si="58"/>
        <v/>
      </c>
      <c r="N446" s="102"/>
    </row>
    <row r="447" spans="1:14">
      <c r="A447" s="97" t="str">
        <f t="shared" si="55"/>
        <v/>
      </c>
      <c r="B447" s="98" t="str">
        <f t="shared" si="56"/>
        <v/>
      </c>
      <c r="C447" s="99"/>
      <c r="D447" s="100"/>
      <c r="E447" s="100"/>
      <c r="F447" s="57"/>
      <c r="G447" s="58">
        <f t="shared" si="57"/>
        <v>0</v>
      </c>
      <c r="H447" s="58">
        <f>IF(E447="",0,IFERROR(VLOOKUP(E447,档案费管理台账!$D$4:$H$1000,5,0),0))</f>
        <v>0</v>
      </c>
      <c r="I447" s="57"/>
      <c r="J447" s="57"/>
      <c r="K447" s="57"/>
      <c r="L447" s="57"/>
      <c r="M447" s="58" t="str">
        <f t="shared" si="58"/>
        <v/>
      </c>
      <c r="N447" s="102"/>
    </row>
    <row r="448" spans="1:14">
      <c r="A448" s="97" t="str">
        <f t="shared" si="55"/>
        <v/>
      </c>
      <c r="B448" s="98" t="str">
        <f t="shared" si="56"/>
        <v/>
      </c>
      <c r="C448" s="99"/>
      <c r="D448" s="100"/>
      <c r="E448" s="100"/>
      <c r="F448" s="57"/>
      <c r="G448" s="58">
        <f t="shared" si="57"/>
        <v>0</v>
      </c>
      <c r="H448" s="58">
        <f>IF(E448="",0,IFERROR(VLOOKUP(E448,档案费管理台账!$D$4:$H$1000,5,0),0))</f>
        <v>0</v>
      </c>
      <c r="I448" s="57"/>
      <c r="J448" s="57"/>
      <c r="K448" s="57"/>
      <c r="L448" s="57"/>
      <c r="M448" s="58" t="str">
        <f t="shared" si="58"/>
        <v/>
      </c>
      <c r="N448" s="102"/>
    </row>
    <row r="449" spans="1:14">
      <c r="A449" s="97" t="str">
        <f t="shared" si="55"/>
        <v/>
      </c>
      <c r="B449" s="98" t="str">
        <f t="shared" si="56"/>
        <v/>
      </c>
      <c r="C449" s="99"/>
      <c r="D449" s="100"/>
      <c r="E449" s="100"/>
      <c r="F449" s="57"/>
      <c r="G449" s="58">
        <f t="shared" si="57"/>
        <v>0</v>
      </c>
      <c r="H449" s="58">
        <f>IF(E449="",0,IFERROR(VLOOKUP(E449,档案费管理台账!$D$4:$H$1000,5,0),0))</f>
        <v>0</v>
      </c>
      <c r="I449" s="57"/>
      <c r="J449" s="57"/>
      <c r="K449" s="57"/>
      <c r="L449" s="57"/>
      <c r="M449" s="58" t="str">
        <f t="shared" si="58"/>
        <v/>
      </c>
      <c r="N449" s="102"/>
    </row>
    <row r="450" spans="1:14">
      <c r="A450" s="97" t="str">
        <f t="shared" si="55"/>
        <v/>
      </c>
      <c r="B450" s="98" t="str">
        <f t="shared" si="56"/>
        <v/>
      </c>
      <c r="C450" s="99"/>
      <c r="D450" s="100"/>
      <c r="E450" s="100"/>
      <c r="F450" s="57"/>
      <c r="G450" s="58">
        <f t="shared" si="57"/>
        <v>0</v>
      </c>
      <c r="H450" s="58">
        <f>IF(E450="",0,IFERROR(VLOOKUP(E450,档案费管理台账!$D$4:$H$1000,5,0),0))</f>
        <v>0</v>
      </c>
      <c r="I450" s="57"/>
      <c r="J450" s="57"/>
      <c r="K450" s="57"/>
      <c r="L450" s="57"/>
      <c r="M450" s="58" t="str">
        <f t="shared" si="58"/>
        <v/>
      </c>
      <c r="N450" s="102"/>
    </row>
    <row r="451" spans="1:14">
      <c r="A451" s="97" t="str">
        <f t="shared" si="55"/>
        <v/>
      </c>
      <c r="B451" s="98" t="str">
        <f t="shared" si="56"/>
        <v/>
      </c>
      <c r="C451" s="99"/>
      <c r="D451" s="100"/>
      <c r="E451" s="100"/>
      <c r="F451" s="57"/>
      <c r="G451" s="58">
        <f t="shared" si="57"/>
        <v>0</v>
      </c>
      <c r="H451" s="58">
        <f>IF(E451="",0,IFERROR(VLOOKUP(E451,档案费管理台账!$D$4:$H$1000,5,0),0))</f>
        <v>0</v>
      </c>
      <c r="I451" s="57"/>
      <c r="J451" s="57"/>
      <c r="K451" s="57"/>
      <c r="L451" s="57"/>
      <c r="M451" s="58" t="str">
        <f t="shared" si="58"/>
        <v/>
      </c>
      <c r="N451" s="102"/>
    </row>
    <row r="452" spans="1:14">
      <c r="A452" s="97" t="str">
        <f t="shared" si="55"/>
        <v/>
      </c>
      <c r="B452" s="98" t="str">
        <f t="shared" si="56"/>
        <v/>
      </c>
      <c r="C452" s="99"/>
      <c r="D452" s="100"/>
      <c r="E452" s="100"/>
      <c r="F452" s="57"/>
      <c r="G452" s="58">
        <f t="shared" si="57"/>
        <v>0</v>
      </c>
      <c r="H452" s="58">
        <f>IF(E452="",0,IFERROR(VLOOKUP(E452,档案费管理台账!$D$4:$H$1000,5,0),0))</f>
        <v>0</v>
      </c>
      <c r="I452" s="57"/>
      <c r="J452" s="57"/>
      <c r="K452" s="57"/>
      <c r="L452" s="57"/>
      <c r="M452" s="58" t="str">
        <f t="shared" si="58"/>
        <v/>
      </c>
      <c r="N452" s="102"/>
    </row>
    <row r="453" spans="1:14">
      <c r="A453" s="97" t="str">
        <f t="shared" si="55"/>
        <v/>
      </c>
      <c r="B453" s="98" t="str">
        <f t="shared" si="56"/>
        <v/>
      </c>
      <c r="C453" s="99"/>
      <c r="D453" s="100"/>
      <c r="E453" s="100"/>
      <c r="F453" s="57"/>
      <c r="G453" s="58">
        <f t="shared" si="57"/>
        <v>0</v>
      </c>
      <c r="H453" s="58">
        <f>IF(E453="",0,IFERROR(VLOOKUP(E453,档案费管理台账!$D$4:$H$1000,5,0),0))</f>
        <v>0</v>
      </c>
      <c r="I453" s="57"/>
      <c r="J453" s="57"/>
      <c r="K453" s="57"/>
      <c r="L453" s="57"/>
      <c r="M453" s="58" t="str">
        <f t="shared" si="58"/>
        <v/>
      </c>
      <c r="N453" s="102"/>
    </row>
    <row r="454" spans="1:14">
      <c r="A454" s="97" t="str">
        <f t="shared" si="55"/>
        <v/>
      </c>
      <c r="B454" s="98" t="str">
        <f t="shared" si="56"/>
        <v/>
      </c>
      <c r="C454" s="99"/>
      <c r="D454" s="100"/>
      <c r="E454" s="100"/>
      <c r="F454" s="57"/>
      <c r="G454" s="58">
        <f t="shared" si="57"/>
        <v>0</v>
      </c>
      <c r="H454" s="58">
        <f>IF(E454="",0,IFERROR(VLOOKUP(E454,档案费管理台账!$D$4:$H$1000,5,0),0))</f>
        <v>0</v>
      </c>
      <c r="I454" s="57"/>
      <c r="J454" s="57"/>
      <c r="K454" s="57"/>
      <c r="L454" s="57"/>
      <c r="M454" s="58" t="str">
        <f t="shared" si="58"/>
        <v/>
      </c>
      <c r="N454" s="102"/>
    </row>
    <row r="455" spans="1:14">
      <c r="A455" s="97" t="str">
        <f t="shared" si="55"/>
        <v/>
      </c>
      <c r="B455" s="98" t="str">
        <f t="shared" si="56"/>
        <v/>
      </c>
      <c r="C455" s="99"/>
      <c r="D455" s="100"/>
      <c r="E455" s="100"/>
      <c r="F455" s="57"/>
      <c r="G455" s="58">
        <f t="shared" si="57"/>
        <v>0</v>
      </c>
      <c r="H455" s="58">
        <f>IF(E455="",0,IFERROR(VLOOKUP(E455,档案费管理台账!$D$4:$H$1000,5,0),0))</f>
        <v>0</v>
      </c>
      <c r="I455" s="57"/>
      <c r="J455" s="57"/>
      <c r="K455" s="57"/>
      <c r="L455" s="57"/>
      <c r="M455" s="58" t="str">
        <f t="shared" si="58"/>
        <v/>
      </c>
      <c r="N455" s="102"/>
    </row>
    <row r="456" spans="1:14">
      <c r="A456" s="97" t="str">
        <f t="shared" si="55"/>
        <v/>
      </c>
      <c r="B456" s="98" t="str">
        <f t="shared" si="56"/>
        <v/>
      </c>
      <c r="C456" s="99"/>
      <c r="D456" s="100"/>
      <c r="E456" s="100"/>
      <c r="F456" s="57"/>
      <c r="G456" s="58">
        <f t="shared" si="57"/>
        <v>0</v>
      </c>
      <c r="H456" s="58">
        <f>IF(E456="",0,IFERROR(VLOOKUP(E456,档案费管理台账!$D$4:$H$1000,5,0),0))</f>
        <v>0</v>
      </c>
      <c r="I456" s="57"/>
      <c r="J456" s="57"/>
      <c r="K456" s="57"/>
      <c r="L456" s="57"/>
      <c r="M456" s="58" t="str">
        <f t="shared" si="58"/>
        <v/>
      </c>
      <c r="N456" s="102"/>
    </row>
    <row r="457" spans="1:14">
      <c r="A457" s="97" t="str">
        <f t="shared" si="55"/>
        <v/>
      </c>
      <c r="B457" s="98" t="str">
        <f t="shared" si="56"/>
        <v/>
      </c>
      <c r="C457" s="99"/>
      <c r="D457" s="100"/>
      <c r="E457" s="100"/>
      <c r="F457" s="57"/>
      <c r="G457" s="58">
        <f t="shared" si="57"/>
        <v>0</v>
      </c>
      <c r="H457" s="58">
        <f>IF(E457="",0,IFERROR(VLOOKUP(E457,档案费管理台账!$D$4:$H$1000,5,0),0))</f>
        <v>0</v>
      </c>
      <c r="I457" s="57"/>
      <c r="J457" s="57"/>
      <c r="K457" s="57"/>
      <c r="L457" s="57"/>
      <c r="M457" s="58" t="str">
        <f t="shared" si="58"/>
        <v/>
      </c>
      <c r="N457" s="102"/>
    </row>
    <row r="458" spans="1:14">
      <c r="A458" s="97" t="str">
        <f t="shared" si="55"/>
        <v/>
      </c>
      <c r="B458" s="98" t="str">
        <f t="shared" si="56"/>
        <v/>
      </c>
      <c r="C458" s="99"/>
      <c r="D458" s="100"/>
      <c r="E458" s="100"/>
      <c r="F458" s="57"/>
      <c r="G458" s="58">
        <f t="shared" si="57"/>
        <v>0</v>
      </c>
      <c r="H458" s="58">
        <f>IF(E458="",0,IFERROR(VLOOKUP(E458,档案费管理台账!$D$4:$H$1000,5,0),0))</f>
        <v>0</v>
      </c>
      <c r="I458" s="57"/>
      <c r="J458" s="57"/>
      <c r="K458" s="57"/>
      <c r="L458" s="57"/>
      <c r="M458" s="58" t="str">
        <f t="shared" si="58"/>
        <v/>
      </c>
      <c r="N458" s="102"/>
    </row>
    <row r="459" spans="1:14">
      <c r="A459" s="97" t="str">
        <f t="shared" si="55"/>
        <v/>
      </c>
      <c r="B459" s="98" t="str">
        <f t="shared" si="56"/>
        <v/>
      </c>
      <c r="C459" s="99"/>
      <c r="D459" s="100"/>
      <c r="E459" s="100"/>
      <c r="F459" s="57"/>
      <c r="G459" s="58">
        <f t="shared" si="57"/>
        <v>0</v>
      </c>
      <c r="H459" s="58">
        <f>IF(E459="",0,IFERROR(VLOOKUP(E459,档案费管理台账!$D$4:$H$1000,5,0),0))</f>
        <v>0</v>
      </c>
      <c r="I459" s="57"/>
      <c r="J459" s="57"/>
      <c r="K459" s="57"/>
      <c r="L459" s="57"/>
      <c r="M459" s="58" t="str">
        <f t="shared" si="58"/>
        <v/>
      </c>
      <c r="N459" s="102"/>
    </row>
    <row r="460" spans="1:14">
      <c r="A460" s="97" t="str">
        <f t="shared" si="55"/>
        <v/>
      </c>
      <c r="B460" s="98" t="str">
        <f t="shared" si="56"/>
        <v/>
      </c>
      <c r="C460" s="99"/>
      <c r="D460" s="100"/>
      <c r="E460" s="100"/>
      <c r="F460" s="57"/>
      <c r="G460" s="58">
        <f t="shared" si="57"/>
        <v>0</v>
      </c>
      <c r="H460" s="58">
        <f>IF(E460="",0,IFERROR(VLOOKUP(E460,档案费管理台账!$D$4:$H$1000,5,0),0))</f>
        <v>0</v>
      </c>
      <c r="I460" s="57"/>
      <c r="J460" s="57"/>
      <c r="K460" s="57"/>
      <c r="L460" s="57"/>
      <c r="M460" s="58" t="str">
        <f t="shared" si="58"/>
        <v/>
      </c>
      <c r="N460" s="102"/>
    </row>
    <row r="461" spans="1:14">
      <c r="A461" s="97" t="str">
        <f t="shared" si="55"/>
        <v/>
      </c>
      <c r="B461" s="98" t="str">
        <f t="shared" si="56"/>
        <v/>
      </c>
      <c r="C461" s="99"/>
      <c r="D461" s="100"/>
      <c r="E461" s="100"/>
      <c r="F461" s="57"/>
      <c r="G461" s="58">
        <f t="shared" si="57"/>
        <v>0</v>
      </c>
      <c r="H461" s="58">
        <f>IF(E461="",0,IFERROR(VLOOKUP(E461,档案费管理台账!$D$4:$H$1000,5,0),0))</f>
        <v>0</v>
      </c>
      <c r="I461" s="57"/>
      <c r="J461" s="57"/>
      <c r="K461" s="57"/>
      <c r="L461" s="57"/>
      <c r="M461" s="58" t="str">
        <f t="shared" si="58"/>
        <v/>
      </c>
      <c r="N461" s="102"/>
    </row>
    <row r="462" spans="1:14">
      <c r="A462" s="97" t="str">
        <f t="shared" si="55"/>
        <v/>
      </c>
      <c r="B462" s="98" t="str">
        <f t="shared" si="56"/>
        <v/>
      </c>
      <c r="C462" s="99"/>
      <c r="D462" s="100"/>
      <c r="E462" s="100"/>
      <c r="F462" s="57"/>
      <c r="G462" s="58">
        <f t="shared" si="57"/>
        <v>0</v>
      </c>
      <c r="H462" s="58">
        <f>IF(E462="",0,IFERROR(VLOOKUP(E462,档案费管理台账!$D$4:$H$1000,5,0),0))</f>
        <v>0</v>
      </c>
      <c r="I462" s="57"/>
      <c r="J462" s="57"/>
      <c r="K462" s="57"/>
      <c r="L462" s="57"/>
      <c r="M462" s="58" t="str">
        <f t="shared" si="58"/>
        <v/>
      </c>
      <c r="N462" s="102"/>
    </row>
    <row r="463" spans="1:14">
      <c r="A463" s="97" t="str">
        <f t="shared" si="55"/>
        <v/>
      </c>
      <c r="B463" s="98" t="str">
        <f t="shared" si="56"/>
        <v/>
      </c>
      <c r="C463" s="99"/>
      <c r="D463" s="100"/>
      <c r="E463" s="100"/>
      <c r="F463" s="57"/>
      <c r="G463" s="58">
        <f t="shared" si="57"/>
        <v>0</v>
      </c>
      <c r="H463" s="58">
        <f>IF(E463="",0,IFERROR(VLOOKUP(E463,档案费管理台账!$D$4:$H$1000,5,0),0))</f>
        <v>0</v>
      </c>
      <c r="I463" s="57"/>
      <c r="J463" s="57"/>
      <c r="K463" s="57"/>
      <c r="L463" s="57"/>
      <c r="M463" s="58" t="str">
        <f t="shared" si="58"/>
        <v/>
      </c>
      <c r="N463" s="102"/>
    </row>
    <row r="464" spans="1:14">
      <c r="A464" s="97" t="str">
        <f t="shared" si="55"/>
        <v/>
      </c>
      <c r="B464" s="98" t="str">
        <f t="shared" si="56"/>
        <v/>
      </c>
      <c r="C464" s="99"/>
      <c r="D464" s="100"/>
      <c r="E464" s="100"/>
      <c r="F464" s="57"/>
      <c r="G464" s="58">
        <f t="shared" si="57"/>
        <v>0</v>
      </c>
      <c r="H464" s="58">
        <f>IF(E464="",0,IFERROR(VLOOKUP(E464,档案费管理台账!$D$4:$H$1000,5,0),0))</f>
        <v>0</v>
      </c>
      <c r="I464" s="57"/>
      <c r="J464" s="57"/>
      <c r="K464" s="57"/>
      <c r="L464" s="57"/>
      <c r="M464" s="58" t="str">
        <f t="shared" si="58"/>
        <v/>
      </c>
      <c r="N464" s="102"/>
    </row>
    <row r="465" spans="1:14">
      <c r="A465" s="97" t="str">
        <f t="shared" si="55"/>
        <v/>
      </c>
      <c r="B465" s="98" t="str">
        <f t="shared" si="56"/>
        <v/>
      </c>
      <c r="C465" s="99"/>
      <c r="D465" s="100"/>
      <c r="E465" s="100"/>
      <c r="F465" s="57"/>
      <c r="G465" s="58">
        <f t="shared" si="57"/>
        <v>0</v>
      </c>
      <c r="H465" s="58">
        <f>IF(E465="",0,IFERROR(VLOOKUP(E465,档案费管理台账!$D$4:$H$1000,5,0),0))</f>
        <v>0</v>
      </c>
      <c r="I465" s="57"/>
      <c r="J465" s="57"/>
      <c r="K465" s="57"/>
      <c r="L465" s="57"/>
      <c r="M465" s="58" t="str">
        <f t="shared" si="58"/>
        <v/>
      </c>
      <c r="N465" s="102"/>
    </row>
    <row r="466" spans="1:14">
      <c r="A466" s="97" t="str">
        <f t="shared" si="55"/>
        <v/>
      </c>
      <c r="B466" s="98" t="str">
        <f t="shared" si="56"/>
        <v/>
      </c>
      <c r="C466" s="99"/>
      <c r="D466" s="100"/>
      <c r="E466" s="100"/>
      <c r="F466" s="57"/>
      <c r="G466" s="58">
        <f t="shared" si="57"/>
        <v>0</v>
      </c>
      <c r="H466" s="58">
        <f>IF(E466="",0,IFERROR(VLOOKUP(E466,档案费管理台账!$D$4:$H$1000,5,0),0))</f>
        <v>0</v>
      </c>
      <c r="I466" s="57"/>
      <c r="J466" s="57"/>
      <c r="K466" s="57"/>
      <c r="L466" s="57"/>
      <c r="M466" s="58" t="str">
        <f t="shared" si="58"/>
        <v/>
      </c>
      <c r="N466" s="102"/>
    </row>
    <row r="467" spans="1:14">
      <c r="A467" s="97" t="str">
        <f t="shared" si="55"/>
        <v/>
      </c>
      <c r="B467" s="98" t="str">
        <f t="shared" si="56"/>
        <v/>
      </c>
      <c r="C467" s="99"/>
      <c r="D467" s="100"/>
      <c r="E467" s="100"/>
      <c r="F467" s="57"/>
      <c r="G467" s="58">
        <f t="shared" si="57"/>
        <v>0</v>
      </c>
      <c r="H467" s="58">
        <f>IF(E467="",0,IFERROR(VLOOKUP(E467,档案费管理台账!$D$4:$H$1000,5,0),0))</f>
        <v>0</v>
      </c>
      <c r="I467" s="57"/>
      <c r="J467" s="57"/>
      <c r="K467" s="57"/>
      <c r="L467" s="57"/>
      <c r="M467" s="58" t="str">
        <f t="shared" si="58"/>
        <v/>
      </c>
      <c r="N467" s="102"/>
    </row>
    <row r="468" spans="1:14">
      <c r="A468" s="97" t="str">
        <f t="shared" si="55"/>
        <v/>
      </c>
      <c r="B468" s="98" t="str">
        <f t="shared" si="56"/>
        <v/>
      </c>
      <c r="C468" s="99"/>
      <c r="D468" s="100"/>
      <c r="E468" s="100"/>
      <c r="F468" s="57"/>
      <c r="G468" s="58">
        <f t="shared" si="57"/>
        <v>0</v>
      </c>
      <c r="H468" s="58">
        <f>IF(E468="",0,IFERROR(VLOOKUP(E468,档案费管理台账!$D$4:$H$1000,5,0),0))</f>
        <v>0</v>
      </c>
      <c r="I468" s="57"/>
      <c r="J468" s="57"/>
      <c r="K468" s="57"/>
      <c r="L468" s="57"/>
      <c r="M468" s="58" t="str">
        <f t="shared" si="58"/>
        <v/>
      </c>
      <c r="N468" s="102"/>
    </row>
    <row r="469" spans="1:14">
      <c r="A469" s="97" t="str">
        <f t="shared" si="55"/>
        <v/>
      </c>
      <c r="B469" s="98" t="str">
        <f t="shared" si="56"/>
        <v/>
      </c>
      <c r="C469" s="99"/>
      <c r="D469" s="100"/>
      <c r="E469" s="100"/>
      <c r="F469" s="57"/>
      <c r="G469" s="58">
        <f t="shared" si="57"/>
        <v>0</v>
      </c>
      <c r="H469" s="58">
        <f>IF(E469="",0,IFERROR(VLOOKUP(E469,档案费管理台账!$D$4:$H$1000,5,0),0))</f>
        <v>0</v>
      </c>
      <c r="I469" s="57"/>
      <c r="J469" s="57"/>
      <c r="K469" s="57"/>
      <c r="L469" s="57"/>
      <c r="M469" s="58" t="str">
        <f t="shared" si="58"/>
        <v/>
      </c>
      <c r="N469" s="102"/>
    </row>
    <row r="470" spans="1:14">
      <c r="A470" s="97" t="str">
        <f t="shared" si="55"/>
        <v/>
      </c>
      <c r="B470" s="98" t="str">
        <f t="shared" si="56"/>
        <v/>
      </c>
      <c r="C470" s="99"/>
      <c r="D470" s="100"/>
      <c r="E470" s="100"/>
      <c r="F470" s="57"/>
      <c r="G470" s="58">
        <f t="shared" si="57"/>
        <v>0</v>
      </c>
      <c r="H470" s="58">
        <f>IF(E470="",0,IFERROR(VLOOKUP(E470,档案费管理台账!$D$4:$H$1000,5,0),0))</f>
        <v>0</v>
      </c>
      <c r="I470" s="57"/>
      <c r="J470" s="57"/>
      <c r="K470" s="57"/>
      <c r="L470" s="57"/>
      <c r="M470" s="58" t="str">
        <f t="shared" si="58"/>
        <v/>
      </c>
      <c r="N470" s="102"/>
    </row>
    <row r="471" spans="1:14">
      <c r="A471" s="97" t="str">
        <f t="shared" si="55"/>
        <v/>
      </c>
      <c r="B471" s="98" t="str">
        <f t="shared" si="56"/>
        <v/>
      </c>
      <c r="C471" s="99"/>
      <c r="D471" s="100"/>
      <c r="E471" s="100"/>
      <c r="F471" s="57"/>
      <c r="G471" s="58">
        <f t="shared" si="57"/>
        <v>0</v>
      </c>
      <c r="H471" s="58">
        <f>IF(E471="",0,IFERROR(VLOOKUP(E471,档案费管理台账!$D$4:$H$1000,5,0),0))</f>
        <v>0</v>
      </c>
      <c r="I471" s="57"/>
      <c r="J471" s="57"/>
      <c r="K471" s="57"/>
      <c r="L471" s="57"/>
      <c r="M471" s="58" t="str">
        <f t="shared" si="58"/>
        <v/>
      </c>
      <c r="N471" s="102"/>
    </row>
    <row r="472" spans="1:14">
      <c r="A472" s="97" t="str">
        <f t="shared" si="55"/>
        <v/>
      </c>
      <c r="B472" s="98" t="str">
        <f t="shared" si="56"/>
        <v/>
      </c>
      <c r="C472" s="99"/>
      <c r="D472" s="100"/>
      <c r="E472" s="100"/>
      <c r="F472" s="57"/>
      <c r="G472" s="58">
        <f t="shared" si="57"/>
        <v>0</v>
      </c>
      <c r="H472" s="58">
        <f>IF(E472="",0,IFERROR(VLOOKUP(E472,档案费管理台账!$D$4:$H$1000,5,0),0))</f>
        <v>0</v>
      </c>
      <c r="I472" s="57"/>
      <c r="J472" s="57"/>
      <c r="K472" s="57"/>
      <c r="L472" s="57"/>
      <c r="M472" s="58" t="str">
        <f t="shared" si="58"/>
        <v/>
      </c>
      <c r="N472" s="102"/>
    </row>
    <row r="473" spans="1:14">
      <c r="A473" s="97" t="str">
        <f t="shared" si="55"/>
        <v/>
      </c>
      <c r="B473" s="98" t="str">
        <f t="shared" si="56"/>
        <v/>
      </c>
      <c r="C473" s="99"/>
      <c r="D473" s="100"/>
      <c r="E473" s="100"/>
      <c r="F473" s="57"/>
      <c r="G473" s="58">
        <f t="shared" si="57"/>
        <v>0</v>
      </c>
      <c r="H473" s="58">
        <f>IF(E473="",0,IFERROR(VLOOKUP(E473,档案费管理台账!$D$4:$H$1000,5,0),0))</f>
        <v>0</v>
      </c>
      <c r="I473" s="57"/>
      <c r="J473" s="57"/>
      <c r="K473" s="57"/>
      <c r="L473" s="57"/>
      <c r="M473" s="58" t="str">
        <f t="shared" si="58"/>
        <v/>
      </c>
      <c r="N473" s="102"/>
    </row>
    <row r="474" spans="1:14">
      <c r="A474" s="97" t="str">
        <f t="shared" si="55"/>
        <v/>
      </c>
      <c r="B474" s="98" t="str">
        <f t="shared" si="56"/>
        <v/>
      </c>
      <c r="C474" s="99"/>
      <c r="D474" s="100"/>
      <c r="E474" s="100"/>
      <c r="F474" s="57"/>
      <c r="G474" s="58">
        <f t="shared" si="57"/>
        <v>0</v>
      </c>
      <c r="H474" s="58">
        <f>IF(E474="",0,IFERROR(VLOOKUP(E474,档案费管理台账!$D$4:$H$1000,5,0),0))</f>
        <v>0</v>
      </c>
      <c r="I474" s="57"/>
      <c r="J474" s="57"/>
      <c r="K474" s="57"/>
      <c r="L474" s="57"/>
      <c r="M474" s="58" t="str">
        <f t="shared" si="58"/>
        <v/>
      </c>
      <c r="N474" s="102"/>
    </row>
    <row r="475" spans="1:14">
      <c r="A475" s="97" t="str">
        <f t="shared" si="55"/>
        <v/>
      </c>
      <c r="B475" s="98" t="str">
        <f t="shared" si="56"/>
        <v/>
      </c>
      <c r="C475" s="99"/>
      <c r="D475" s="100"/>
      <c r="E475" s="100"/>
      <c r="F475" s="57"/>
      <c r="G475" s="58">
        <f t="shared" si="57"/>
        <v>0</v>
      </c>
      <c r="H475" s="58">
        <f>IF(E475="",0,IFERROR(VLOOKUP(E475,档案费管理台账!$D$4:$H$1000,5,0),0))</f>
        <v>0</v>
      </c>
      <c r="I475" s="57"/>
      <c r="J475" s="57"/>
      <c r="K475" s="57"/>
      <c r="L475" s="57"/>
      <c r="M475" s="58" t="str">
        <f t="shared" si="58"/>
        <v/>
      </c>
      <c r="N475" s="102"/>
    </row>
    <row r="476" spans="1:14">
      <c r="A476" s="97" t="str">
        <f t="shared" si="55"/>
        <v/>
      </c>
      <c r="B476" s="98" t="str">
        <f t="shared" si="56"/>
        <v/>
      </c>
      <c r="C476" s="99"/>
      <c r="D476" s="100"/>
      <c r="E476" s="100"/>
      <c r="F476" s="57"/>
      <c r="G476" s="58">
        <f t="shared" si="57"/>
        <v>0</v>
      </c>
      <c r="H476" s="58">
        <f>IF(E476="",0,IFERROR(VLOOKUP(E476,档案费管理台账!$D$4:$H$1000,5,0),0))</f>
        <v>0</v>
      </c>
      <c r="I476" s="57"/>
      <c r="J476" s="57"/>
      <c r="K476" s="57"/>
      <c r="L476" s="57"/>
      <c r="M476" s="58" t="str">
        <f t="shared" si="58"/>
        <v/>
      </c>
      <c r="N476" s="102"/>
    </row>
    <row r="477" spans="1:14">
      <c r="A477" s="97" t="str">
        <f t="shared" si="55"/>
        <v/>
      </c>
      <c r="B477" s="98" t="str">
        <f t="shared" si="56"/>
        <v/>
      </c>
      <c r="C477" s="99"/>
      <c r="D477" s="100"/>
      <c r="E477" s="100"/>
      <c r="F477" s="57"/>
      <c r="G477" s="58">
        <f t="shared" si="57"/>
        <v>0</v>
      </c>
      <c r="H477" s="58">
        <f>IF(E477="",0,IFERROR(VLOOKUP(E477,档案费管理台账!$D$4:$H$1000,5,0),0))</f>
        <v>0</v>
      </c>
      <c r="I477" s="57"/>
      <c r="J477" s="57"/>
      <c r="K477" s="57"/>
      <c r="L477" s="57"/>
      <c r="M477" s="58" t="str">
        <f t="shared" si="58"/>
        <v/>
      </c>
      <c r="N477" s="102"/>
    </row>
    <row r="478" spans="1:14">
      <c r="A478" s="97" t="str">
        <f t="shared" si="55"/>
        <v/>
      </c>
      <c r="B478" s="98" t="str">
        <f t="shared" si="56"/>
        <v/>
      </c>
      <c r="C478" s="99"/>
      <c r="D478" s="100"/>
      <c r="E478" s="100"/>
      <c r="F478" s="57"/>
      <c r="G478" s="58">
        <f t="shared" si="57"/>
        <v>0</v>
      </c>
      <c r="H478" s="58">
        <f>IF(E478="",0,IFERROR(VLOOKUP(E478,档案费管理台账!$D$4:$H$1000,5,0),0))</f>
        <v>0</v>
      </c>
      <c r="I478" s="57"/>
      <c r="J478" s="57"/>
      <c r="K478" s="57"/>
      <c r="L478" s="57"/>
      <c r="M478" s="58" t="str">
        <f t="shared" si="58"/>
        <v/>
      </c>
      <c r="N478" s="102"/>
    </row>
    <row r="479" spans="1:14">
      <c r="A479" s="97" t="str">
        <f t="shared" si="55"/>
        <v/>
      </c>
      <c r="B479" s="98" t="str">
        <f t="shared" si="56"/>
        <v/>
      </c>
      <c r="C479" s="99"/>
      <c r="D479" s="100"/>
      <c r="E479" s="100"/>
      <c r="F479" s="57"/>
      <c r="G479" s="58">
        <f t="shared" si="57"/>
        <v>0</v>
      </c>
      <c r="H479" s="58">
        <f>IF(E479="",0,IFERROR(VLOOKUP(E479,档案费管理台账!$D$4:$H$1000,5,0),0))</f>
        <v>0</v>
      </c>
      <c r="I479" s="57"/>
      <c r="J479" s="57"/>
      <c r="K479" s="57"/>
      <c r="L479" s="57"/>
      <c r="M479" s="58" t="str">
        <f t="shared" si="58"/>
        <v/>
      </c>
      <c r="N479" s="102"/>
    </row>
    <row r="480" spans="1:14">
      <c r="A480" s="97" t="str">
        <f t="shared" si="55"/>
        <v/>
      </c>
      <c r="B480" s="98" t="str">
        <f t="shared" si="56"/>
        <v/>
      </c>
      <c r="C480" s="99"/>
      <c r="D480" s="100"/>
      <c r="E480" s="100"/>
      <c r="F480" s="57"/>
      <c r="G480" s="58">
        <f t="shared" si="57"/>
        <v>0</v>
      </c>
      <c r="H480" s="58">
        <f>IF(E480="",0,IFERROR(VLOOKUP(E480,档案费管理台账!$D$4:$H$1000,5,0),0))</f>
        <v>0</v>
      </c>
      <c r="I480" s="57"/>
      <c r="J480" s="57"/>
      <c r="K480" s="57"/>
      <c r="L480" s="57"/>
      <c r="M480" s="58" t="str">
        <f t="shared" si="58"/>
        <v/>
      </c>
      <c r="N480" s="102"/>
    </row>
    <row r="481" spans="1:14">
      <c r="A481" s="97" t="str">
        <f t="shared" si="55"/>
        <v/>
      </c>
      <c r="B481" s="98" t="str">
        <f t="shared" si="56"/>
        <v/>
      </c>
      <c r="C481" s="99"/>
      <c r="D481" s="100"/>
      <c r="E481" s="100"/>
      <c r="F481" s="57"/>
      <c r="G481" s="58">
        <f t="shared" si="57"/>
        <v>0</v>
      </c>
      <c r="H481" s="58">
        <f>IF(E481="",0,IFERROR(VLOOKUP(E481,档案费管理台账!$D$4:$H$1000,5,0),0))</f>
        <v>0</v>
      </c>
      <c r="I481" s="57"/>
      <c r="J481" s="57"/>
      <c r="K481" s="57"/>
      <c r="L481" s="57"/>
      <c r="M481" s="58" t="str">
        <f t="shared" si="58"/>
        <v/>
      </c>
      <c r="N481" s="102"/>
    </row>
    <row r="482" spans="1:14">
      <c r="A482" s="97" t="str">
        <f t="shared" si="55"/>
        <v/>
      </c>
      <c r="B482" s="98" t="str">
        <f t="shared" si="56"/>
        <v/>
      </c>
      <c r="C482" s="99"/>
      <c r="D482" s="100"/>
      <c r="E482" s="100"/>
      <c r="F482" s="57"/>
      <c r="G482" s="58">
        <f t="shared" si="57"/>
        <v>0</v>
      </c>
      <c r="H482" s="58">
        <f>IF(E482="",0,IFERROR(VLOOKUP(E482,档案费管理台账!$D$4:$H$1000,5,0),0))</f>
        <v>0</v>
      </c>
      <c r="I482" s="57"/>
      <c r="J482" s="57"/>
      <c r="K482" s="57"/>
      <c r="L482" s="57"/>
      <c r="M482" s="58" t="str">
        <f t="shared" si="58"/>
        <v/>
      </c>
      <c r="N482" s="102"/>
    </row>
    <row r="483" spans="1:14">
      <c r="A483" s="97" t="str">
        <f t="shared" si="55"/>
        <v/>
      </c>
      <c r="B483" s="98" t="str">
        <f t="shared" si="56"/>
        <v/>
      </c>
      <c r="C483" s="99"/>
      <c r="D483" s="100"/>
      <c r="E483" s="100"/>
      <c r="F483" s="57"/>
      <c r="G483" s="58">
        <f t="shared" si="57"/>
        <v>0</v>
      </c>
      <c r="H483" s="58">
        <f>IF(E483="",0,IFERROR(VLOOKUP(E483,档案费管理台账!$D$4:$H$1000,5,0),0))</f>
        <v>0</v>
      </c>
      <c r="I483" s="57"/>
      <c r="J483" s="57"/>
      <c r="K483" s="57"/>
      <c r="L483" s="57"/>
      <c r="M483" s="58" t="str">
        <f t="shared" si="58"/>
        <v/>
      </c>
      <c r="N483" s="102"/>
    </row>
    <row r="484" spans="1:14">
      <c r="A484" s="97" t="str">
        <f t="shared" si="55"/>
        <v/>
      </c>
      <c r="B484" s="98" t="str">
        <f t="shared" si="56"/>
        <v/>
      </c>
      <c r="C484" s="99"/>
      <c r="D484" s="100"/>
      <c r="E484" s="100"/>
      <c r="F484" s="57"/>
      <c r="G484" s="58">
        <f t="shared" si="57"/>
        <v>0</v>
      </c>
      <c r="H484" s="58">
        <f>IF(E484="",0,IFERROR(VLOOKUP(E484,档案费管理台账!$D$4:$H$1000,5,0),0))</f>
        <v>0</v>
      </c>
      <c r="I484" s="57"/>
      <c r="J484" s="57"/>
      <c r="K484" s="57"/>
      <c r="L484" s="57"/>
      <c r="M484" s="58" t="str">
        <f t="shared" si="58"/>
        <v/>
      </c>
      <c r="N484" s="102"/>
    </row>
    <row r="485" spans="1:14">
      <c r="A485" s="97" t="str">
        <f t="shared" si="55"/>
        <v/>
      </c>
      <c r="B485" s="98" t="str">
        <f t="shared" si="56"/>
        <v/>
      </c>
      <c r="C485" s="99"/>
      <c r="D485" s="100"/>
      <c r="E485" s="100"/>
      <c r="F485" s="57"/>
      <c r="G485" s="58">
        <f t="shared" si="57"/>
        <v>0</v>
      </c>
      <c r="H485" s="58">
        <f>IF(E485="",0,IFERROR(VLOOKUP(E485,档案费管理台账!$D$4:$H$1000,5,0),0))</f>
        <v>0</v>
      </c>
      <c r="I485" s="57"/>
      <c r="J485" s="57"/>
      <c r="K485" s="57"/>
      <c r="L485" s="57"/>
      <c r="M485" s="58" t="str">
        <f t="shared" si="58"/>
        <v/>
      </c>
      <c r="N485" s="102"/>
    </row>
    <row r="486" spans="1:14">
      <c r="A486" s="97" t="str">
        <f t="shared" si="55"/>
        <v/>
      </c>
      <c r="B486" s="98" t="str">
        <f t="shared" si="56"/>
        <v/>
      </c>
      <c r="C486" s="99"/>
      <c r="D486" s="100"/>
      <c r="E486" s="100"/>
      <c r="F486" s="57"/>
      <c r="G486" s="58">
        <f t="shared" si="57"/>
        <v>0</v>
      </c>
      <c r="H486" s="58">
        <f>IF(E486="",0,IFERROR(VLOOKUP(E486,档案费管理台账!$D$4:$H$1000,5,0),0))</f>
        <v>0</v>
      </c>
      <c r="I486" s="57"/>
      <c r="J486" s="57"/>
      <c r="K486" s="57"/>
      <c r="L486" s="57"/>
      <c r="M486" s="58" t="str">
        <f t="shared" si="58"/>
        <v/>
      </c>
      <c r="N486" s="102"/>
    </row>
    <row r="487" spans="1:14">
      <c r="A487" s="97" t="str">
        <f t="shared" si="55"/>
        <v/>
      </c>
      <c r="B487" s="98" t="str">
        <f t="shared" si="56"/>
        <v/>
      </c>
      <c r="C487" s="99"/>
      <c r="D487" s="100"/>
      <c r="E487" s="100"/>
      <c r="F487" s="57"/>
      <c r="G487" s="58">
        <f t="shared" si="57"/>
        <v>0</v>
      </c>
      <c r="H487" s="58">
        <f>IF(E487="",0,IFERROR(VLOOKUP(E487,档案费管理台账!$D$4:$H$1000,5,0),0))</f>
        <v>0</v>
      </c>
      <c r="I487" s="57"/>
      <c r="J487" s="57"/>
      <c r="K487" s="57"/>
      <c r="L487" s="57"/>
      <c r="M487" s="58" t="str">
        <f t="shared" si="58"/>
        <v/>
      </c>
      <c r="N487" s="102"/>
    </row>
    <row r="488" spans="1:14">
      <c r="A488" s="97" t="str">
        <f t="shared" si="55"/>
        <v/>
      </c>
      <c r="B488" s="98" t="str">
        <f t="shared" si="56"/>
        <v/>
      </c>
      <c r="C488" s="99"/>
      <c r="D488" s="100"/>
      <c r="E488" s="100"/>
      <c r="F488" s="57"/>
      <c r="G488" s="58">
        <f t="shared" si="57"/>
        <v>0</v>
      </c>
      <c r="H488" s="58">
        <f>IF(E488="",0,IFERROR(VLOOKUP(E488,档案费管理台账!$D$4:$H$1000,5,0),0))</f>
        <v>0</v>
      </c>
      <c r="I488" s="57"/>
      <c r="J488" s="57"/>
      <c r="K488" s="57"/>
      <c r="L488" s="57"/>
      <c r="M488" s="58" t="str">
        <f t="shared" si="58"/>
        <v/>
      </c>
      <c r="N488" s="102"/>
    </row>
    <row r="489" spans="1:14">
      <c r="A489" s="97" t="str">
        <f t="shared" si="55"/>
        <v/>
      </c>
      <c r="B489" s="98" t="str">
        <f t="shared" si="56"/>
        <v/>
      </c>
      <c r="C489" s="99"/>
      <c r="D489" s="100"/>
      <c r="E489" s="100"/>
      <c r="F489" s="57"/>
      <c r="G489" s="58">
        <f t="shared" si="57"/>
        <v>0</v>
      </c>
      <c r="H489" s="58">
        <f>IF(E489="",0,IFERROR(VLOOKUP(E489,档案费管理台账!$D$4:$H$1000,5,0),0))</f>
        <v>0</v>
      </c>
      <c r="I489" s="57"/>
      <c r="J489" s="57"/>
      <c r="K489" s="57"/>
      <c r="L489" s="57"/>
      <c r="M489" s="58" t="str">
        <f t="shared" si="58"/>
        <v/>
      </c>
      <c r="N489" s="102"/>
    </row>
    <row r="490" spans="1:14">
      <c r="A490" s="97" t="str">
        <f t="shared" si="55"/>
        <v/>
      </c>
      <c r="B490" s="98" t="str">
        <f t="shared" si="56"/>
        <v/>
      </c>
      <c r="C490" s="99"/>
      <c r="D490" s="100"/>
      <c r="E490" s="100"/>
      <c r="F490" s="57"/>
      <c r="G490" s="58">
        <f t="shared" si="57"/>
        <v>0</v>
      </c>
      <c r="H490" s="58">
        <f>IF(E490="",0,IFERROR(VLOOKUP(E490,档案费管理台账!$D$4:$H$1000,5,0),0))</f>
        <v>0</v>
      </c>
      <c r="I490" s="57"/>
      <c r="J490" s="57"/>
      <c r="K490" s="57"/>
      <c r="L490" s="57"/>
      <c r="M490" s="58" t="str">
        <f t="shared" si="58"/>
        <v/>
      </c>
      <c r="N490" s="102"/>
    </row>
    <row r="491" spans="1:14">
      <c r="A491" s="97" t="str">
        <f t="shared" si="55"/>
        <v/>
      </c>
      <c r="B491" s="98" t="str">
        <f t="shared" si="56"/>
        <v/>
      </c>
      <c r="C491" s="99"/>
      <c r="D491" s="100"/>
      <c r="E491" s="100"/>
      <c r="F491" s="57"/>
      <c r="G491" s="58">
        <f t="shared" si="57"/>
        <v>0</v>
      </c>
      <c r="H491" s="58">
        <f>IF(E491="",0,IFERROR(VLOOKUP(E491,档案费管理台账!$D$4:$H$1000,5,0),0))</f>
        <v>0</v>
      </c>
      <c r="I491" s="57"/>
      <c r="J491" s="57"/>
      <c r="K491" s="57"/>
      <c r="L491" s="57"/>
      <c r="M491" s="58" t="str">
        <f t="shared" si="58"/>
        <v/>
      </c>
      <c r="N491" s="102"/>
    </row>
    <row r="492" spans="1:14">
      <c r="A492" s="97" t="str">
        <f t="shared" ref="A492:A555" si="59">IF(D492="","",ROW()-42)</f>
        <v/>
      </c>
      <c r="B492" s="98" t="str">
        <f t="shared" ref="B492:B555" si="60">IF(C492="","",MONTH(C492)&amp;"月")</f>
        <v/>
      </c>
      <c r="C492" s="99"/>
      <c r="D492" s="100"/>
      <c r="E492" s="100"/>
      <c r="F492" s="57"/>
      <c r="G492" s="58">
        <f t="shared" si="57"/>
        <v>0</v>
      </c>
      <c r="H492" s="58">
        <f>IF(E492="",0,IFERROR(VLOOKUP(E492,档案费管理台账!$D$4:$H$1000,5,0),0))</f>
        <v>0</v>
      </c>
      <c r="I492" s="57"/>
      <c r="J492" s="57"/>
      <c r="K492" s="57"/>
      <c r="L492" s="57"/>
      <c r="M492" s="58" t="str">
        <f t="shared" si="58"/>
        <v/>
      </c>
      <c r="N492" s="102"/>
    </row>
    <row r="493" spans="1:14">
      <c r="A493" s="97" t="str">
        <f t="shared" si="59"/>
        <v/>
      </c>
      <c r="B493" s="98" t="str">
        <f t="shared" si="60"/>
        <v/>
      </c>
      <c r="C493" s="99"/>
      <c r="D493" s="100"/>
      <c r="E493" s="100"/>
      <c r="F493" s="57"/>
      <c r="G493" s="58">
        <f t="shared" ref="G493:G556" si="61">IF(F493="",0,F493*$K$41)</f>
        <v>0</v>
      </c>
      <c r="H493" s="58">
        <f>IF(E493="",0,IFERROR(VLOOKUP(E493,档案费管理台账!$D$4:$H$1000,5,0),0))</f>
        <v>0</v>
      </c>
      <c r="I493" s="57"/>
      <c r="J493" s="57"/>
      <c r="K493" s="57"/>
      <c r="L493" s="57"/>
      <c r="M493" s="58" t="str">
        <f t="shared" ref="M493:M556" si="62">IF(C493="","",ROUND(M492+G493-I493-J493-K493-L493-H493,2))</f>
        <v/>
      </c>
      <c r="N493" s="102"/>
    </row>
    <row r="494" spans="1:14">
      <c r="A494" s="97" t="str">
        <f t="shared" si="59"/>
        <v/>
      </c>
      <c r="B494" s="98" t="str">
        <f t="shared" si="60"/>
        <v/>
      </c>
      <c r="C494" s="99"/>
      <c r="D494" s="100"/>
      <c r="E494" s="100"/>
      <c r="F494" s="57"/>
      <c r="G494" s="58">
        <f t="shared" si="61"/>
        <v>0</v>
      </c>
      <c r="H494" s="58">
        <f>IF(E494="",0,IFERROR(VLOOKUP(E494,档案费管理台账!$D$4:$H$1000,5,0),0))</f>
        <v>0</v>
      </c>
      <c r="I494" s="57"/>
      <c r="J494" s="57"/>
      <c r="K494" s="57"/>
      <c r="L494" s="57"/>
      <c r="M494" s="58" t="str">
        <f t="shared" si="62"/>
        <v/>
      </c>
      <c r="N494" s="102"/>
    </row>
    <row r="495" spans="1:14">
      <c r="A495" s="97" t="str">
        <f t="shared" si="59"/>
        <v/>
      </c>
      <c r="B495" s="98" t="str">
        <f t="shared" si="60"/>
        <v/>
      </c>
      <c r="C495" s="99"/>
      <c r="D495" s="100"/>
      <c r="E495" s="100"/>
      <c r="F495" s="57"/>
      <c r="G495" s="58">
        <f t="shared" si="61"/>
        <v>0</v>
      </c>
      <c r="H495" s="58">
        <f>IF(E495="",0,IFERROR(VLOOKUP(E495,档案费管理台账!$D$4:$H$1000,5,0),0))</f>
        <v>0</v>
      </c>
      <c r="I495" s="57"/>
      <c r="J495" s="57"/>
      <c r="K495" s="57"/>
      <c r="L495" s="57"/>
      <c r="M495" s="58" t="str">
        <f t="shared" si="62"/>
        <v/>
      </c>
      <c r="N495" s="102"/>
    </row>
    <row r="496" spans="1:14">
      <c r="A496" s="97" t="str">
        <f t="shared" si="59"/>
        <v/>
      </c>
      <c r="B496" s="98" t="str">
        <f t="shared" si="60"/>
        <v/>
      </c>
      <c r="C496" s="99"/>
      <c r="D496" s="100"/>
      <c r="E496" s="100"/>
      <c r="F496" s="57"/>
      <c r="G496" s="58">
        <f t="shared" si="61"/>
        <v>0</v>
      </c>
      <c r="H496" s="58">
        <f>IF(E496="",0,IFERROR(VLOOKUP(E496,档案费管理台账!$D$4:$H$1000,5,0),0))</f>
        <v>0</v>
      </c>
      <c r="I496" s="57"/>
      <c r="J496" s="57"/>
      <c r="K496" s="57"/>
      <c r="L496" s="57"/>
      <c r="M496" s="58" t="str">
        <f t="shared" si="62"/>
        <v/>
      </c>
      <c r="N496" s="102"/>
    </row>
    <row r="497" spans="1:14">
      <c r="A497" s="97" t="str">
        <f t="shared" si="59"/>
        <v/>
      </c>
      <c r="B497" s="98" t="str">
        <f t="shared" si="60"/>
        <v/>
      </c>
      <c r="C497" s="99"/>
      <c r="D497" s="100"/>
      <c r="E497" s="100"/>
      <c r="F497" s="57"/>
      <c r="G497" s="58">
        <f t="shared" si="61"/>
        <v>0</v>
      </c>
      <c r="H497" s="58">
        <f>IF(E497="",0,IFERROR(VLOOKUP(E497,档案费管理台账!$D$4:$H$1000,5,0),0))</f>
        <v>0</v>
      </c>
      <c r="I497" s="57"/>
      <c r="J497" s="57"/>
      <c r="K497" s="57"/>
      <c r="L497" s="57"/>
      <c r="M497" s="58" t="str">
        <f t="shared" si="62"/>
        <v/>
      </c>
      <c r="N497" s="102"/>
    </row>
    <row r="498" spans="1:14">
      <c r="A498" s="97" t="str">
        <f t="shared" si="59"/>
        <v/>
      </c>
      <c r="B498" s="98" t="str">
        <f t="shared" si="60"/>
        <v/>
      </c>
      <c r="C498" s="99"/>
      <c r="D498" s="100"/>
      <c r="E498" s="100"/>
      <c r="F498" s="57"/>
      <c r="G498" s="58">
        <f t="shared" si="61"/>
        <v>0</v>
      </c>
      <c r="H498" s="58">
        <f>IF(E498="",0,IFERROR(VLOOKUP(E498,档案费管理台账!$D$4:$H$1000,5,0),0))</f>
        <v>0</v>
      </c>
      <c r="I498" s="57"/>
      <c r="J498" s="57"/>
      <c r="K498" s="57"/>
      <c r="L498" s="57"/>
      <c r="M498" s="58" t="str">
        <f t="shared" si="62"/>
        <v/>
      </c>
      <c r="N498" s="102"/>
    </row>
    <row r="499" spans="1:14">
      <c r="A499" s="97" t="str">
        <f t="shared" si="59"/>
        <v/>
      </c>
      <c r="B499" s="98" t="str">
        <f t="shared" si="60"/>
        <v/>
      </c>
      <c r="C499" s="99"/>
      <c r="D499" s="100"/>
      <c r="E499" s="100"/>
      <c r="F499" s="57"/>
      <c r="G499" s="58">
        <f t="shared" si="61"/>
        <v>0</v>
      </c>
      <c r="H499" s="58">
        <f>IF(E499="",0,IFERROR(VLOOKUP(E499,档案费管理台账!$D$4:$H$1000,5,0),0))</f>
        <v>0</v>
      </c>
      <c r="I499" s="57"/>
      <c r="J499" s="57"/>
      <c r="K499" s="57"/>
      <c r="L499" s="57"/>
      <c r="M499" s="58" t="str">
        <f t="shared" si="62"/>
        <v/>
      </c>
      <c r="N499" s="102"/>
    </row>
    <row r="500" spans="1:14">
      <c r="A500" s="97" t="str">
        <f t="shared" si="59"/>
        <v/>
      </c>
      <c r="B500" s="98" t="str">
        <f t="shared" si="60"/>
        <v/>
      </c>
      <c r="C500" s="99"/>
      <c r="D500" s="100"/>
      <c r="E500" s="100"/>
      <c r="F500" s="57"/>
      <c r="G500" s="58">
        <f t="shared" si="61"/>
        <v>0</v>
      </c>
      <c r="H500" s="58">
        <f>IF(E500="",0,IFERROR(VLOOKUP(E500,档案费管理台账!$D$4:$H$1000,5,0),0))</f>
        <v>0</v>
      </c>
      <c r="I500" s="57"/>
      <c r="J500" s="57"/>
      <c r="K500" s="57"/>
      <c r="L500" s="57"/>
      <c r="M500" s="58" t="str">
        <f t="shared" si="62"/>
        <v/>
      </c>
      <c r="N500" s="102"/>
    </row>
    <row r="501" spans="1:14">
      <c r="A501" s="97" t="str">
        <f t="shared" si="59"/>
        <v/>
      </c>
      <c r="B501" s="98" t="str">
        <f t="shared" si="60"/>
        <v/>
      </c>
      <c r="C501" s="99"/>
      <c r="D501" s="100"/>
      <c r="E501" s="100"/>
      <c r="F501" s="57"/>
      <c r="G501" s="58">
        <f t="shared" si="61"/>
        <v>0</v>
      </c>
      <c r="H501" s="58">
        <f>IF(E501="",0,IFERROR(VLOOKUP(E501,档案费管理台账!$D$4:$H$1000,5,0),0))</f>
        <v>0</v>
      </c>
      <c r="I501" s="57"/>
      <c r="J501" s="57"/>
      <c r="K501" s="57"/>
      <c r="L501" s="57"/>
      <c r="M501" s="58" t="str">
        <f t="shared" si="62"/>
        <v/>
      </c>
      <c r="N501" s="102"/>
    </row>
    <row r="502" spans="1:14">
      <c r="A502" s="97" t="str">
        <f t="shared" si="59"/>
        <v/>
      </c>
      <c r="B502" s="98" t="str">
        <f t="shared" si="60"/>
        <v/>
      </c>
      <c r="C502" s="99"/>
      <c r="D502" s="100"/>
      <c r="E502" s="100"/>
      <c r="F502" s="57"/>
      <c r="G502" s="58">
        <f t="shared" si="61"/>
        <v>0</v>
      </c>
      <c r="H502" s="58">
        <f>IF(E502="",0,IFERROR(VLOOKUP(E502,档案费管理台账!$D$4:$H$1000,5,0),0))</f>
        <v>0</v>
      </c>
      <c r="I502" s="57"/>
      <c r="J502" s="57"/>
      <c r="K502" s="57"/>
      <c r="L502" s="57"/>
      <c r="M502" s="58" t="str">
        <f t="shared" si="62"/>
        <v/>
      </c>
      <c r="N502" s="102"/>
    </row>
    <row r="503" spans="1:14">
      <c r="A503" s="97" t="str">
        <f t="shared" si="59"/>
        <v/>
      </c>
      <c r="B503" s="98" t="str">
        <f t="shared" si="60"/>
        <v/>
      </c>
      <c r="C503" s="99"/>
      <c r="D503" s="100"/>
      <c r="E503" s="100"/>
      <c r="F503" s="57"/>
      <c r="G503" s="58">
        <f t="shared" si="61"/>
        <v>0</v>
      </c>
      <c r="H503" s="58">
        <f>IF(E503="",0,IFERROR(VLOOKUP(E503,档案费管理台账!$D$4:$H$1000,5,0),0))</f>
        <v>0</v>
      </c>
      <c r="I503" s="57"/>
      <c r="J503" s="57"/>
      <c r="K503" s="57"/>
      <c r="L503" s="57"/>
      <c r="M503" s="58" t="str">
        <f t="shared" si="62"/>
        <v/>
      </c>
      <c r="N503" s="102"/>
    </row>
    <row r="504" spans="1:14">
      <c r="A504" s="97" t="str">
        <f t="shared" si="59"/>
        <v/>
      </c>
      <c r="B504" s="98" t="str">
        <f t="shared" si="60"/>
        <v/>
      </c>
      <c r="C504" s="99"/>
      <c r="D504" s="100"/>
      <c r="E504" s="100"/>
      <c r="F504" s="57"/>
      <c r="G504" s="58">
        <f t="shared" si="61"/>
        <v>0</v>
      </c>
      <c r="H504" s="58">
        <f>IF(E504="",0,IFERROR(VLOOKUP(E504,档案费管理台账!$D$4:$H$1000,5,0),0))</f>
        <v>0</v>
      </c>
      <c r="I504" s="57"/>
      <c r="J504" s="57"/>
      <c r="K504" s="57"/>
      <c r="L504" s="57"/>
      <c r="M504" s="58" t="str">
        <f t="shared" si="62"/>
        <v/>
      </c>
      <c r="N504" s="102"/>
    </row>
    <row r="505" spans="1:14">
      <c r="A505" s="97" t="str">
        <f t="shared" si="59"/>
        <v/>
      </c>
      <c r="B505" s="98" t="str">
        <f t="shared" si="60"/>
        <v/>
      </c>
      <c r="C505" s="99"/>
      <c r="D505" s="100"/>
      <c r="E505" s="100"/>
      <c r="F505" s="57"/>
      <c r="G505" s="58">
        <f t="shared" si="61"/>
        <v>0</v>
      </c>
      <c r="H505" s="58">
        <f>IF(E505="",0,IFERROR(VLOOKUP(E505,档案费管理台账!$D$4:$H$1000,5,0),0))</f>
        <v>0</v>
      </c>
      <c r="I505" s="57"/>
      <c r="J505" s="57"/>
      <c r="K505" s="57"/>
      <c r="L505" s="57"/>
      <c r="M505" s="58" t="str">
        <f t="shared" si="62"/>
        <v/>
      </c>
      <c r="N505" s="102"/>
    </row>
    <row r="506" spans="1:14">
      <c r="A506" s="97" t="str">
        <f t="shared" si="59"/>
        <v/>
      </c>
      <c r="B506" s="98" t="str">
        <f t="shared" si="60"/>
        <v/>
      </c>
      <c r="C506" s="99"/>
      <c r="D506" s="100"/>
      <c r="E506" s="100"/>
      <c r="F506" s="57"/>
      <c r="G506" s="58">
        <f t="shared" si="61"/>
        <v>0</v>
      </c>
      <c r="H506" s="58">
        <f>IF(E506="",0,IFERROR(VLOOKUP(E506,档案费管理台账!$D$4:$H$1000,5,0),0))</f>
        <v>0</v>
      </c>
      <c r="I506" s="57"/>
      <c r="J506" s="57"/>
      <c r="K506" s="57"/>
      <c r="L506" s="57"/>
      <c r="M506" s="58" t="str">
        <f t="shared" si="62"/>
        <v/>
      </c>
      <c r="N506" s="102"/>
    </row>
    <row r="507" spans="1:14">
      <c r="A507" s="97" t="str">
        <f t="shared" si="59"/>
        <v/>
      </c>
      <c r="B507" s="98" t="str">
        <f t="shared" si="60"/>
        <v/>
      </c>
      <c r="C507" s="99"/>
      <c r="D507" s="100"/>
      <c r="E507" s="100"/>
      <c r="F507" s="57"/>
      <c r="G507" s="58">
        <f t="shared" si="61"/>
        <v>0</v>
      </c>
      <c r="H507" s="58">
        <f>IF(E507="",0,IFERROR(VLOOKUP(E507,档案费管理台账!$D$4:$H$1000,5,0),0))</f>
        <v>0</v>
      </c>
      <c r="I507" s="57"/>
      <c r="J507" s="57"/>
      <c r="K507" s="57"/>
      <c r="L507" s="57"/>
      <c r="M507" s="58" t="str">
        <f t="shared" si="62"/>
        <v/>
      </c>
      <c r="N507" s="102"/>
    </row>
    <row r="508" spans="1:14">
      <c r="A508" s="97" t="str">
        <f t="shared" si="59"/>
        <v/>
      </c>
      <c r="B508" s="98" t="str">
        <f t="shared" si="60"/>
        <v/>
      </c>
      <c r="C508" s="99"/>
      <c r="D508" s="100"/>
      <c r="E508" s="100"/>
      <c r="F508" s="57"/>
      <c r="G508" s="58">
        <f t="shared" si="61"/>
        <v>0</v>
      </c>
      <c r="H508" s="58">
        <f>IF(E508="",0,IFERROR(VLOOKUP(E508,档案费管理台账!$D$4:$H$1000,5,0),0))</f>
        <v>0</v>
      </c>
      <c r="I508" s="57"/>
      <c r="J508" s="57"/>
      <c r="K508" s="57"/>
      <c r="L508" s="57"/>
      <c r="M508" s="58" t="str">
        <f t="shared" si="62"/>
        <v/>
      </c>
      <c r="N508" s="102"/>
    </row>
    <row r="509" spans="1:14">
      <c r="A509" s="97" t="str">
        <f t="shared" si="59"/>
        <v/>
      </c>
      <c r="B509" s="98" t="str">
        <f t="shared" si="60"/>
        <v/>
      </c>
      <c r="C509" s="99"/>
      <c r="D509" s="100"/>
      <c r="E509" s="100"/>
      <c r="F509" s="57"/>
      <c r="G509" s="58">
        <f t="shared" si="61"/>
        <v>0</v>
      </c>
      <c r="H509" s="58">
        <f>IF(E509="",0,IFERROR(VLOOKUP(E509,档案费管理台账!$D$4:$H$1000,5,0),0))</f>
        <v>0</v>
      </c>
      <c r="I509" s="57"/>
      <c r="J509" s="57"/>
      <c r="K509" s="57"/>
      <c r="L509" s="57"/>
      <c r="M509" s="58" t="str">
        <f t="shared" si="62"/>
        <v/>
      </c>
      <c r="N509" s="102"/>
    </row>
    <row r="510" spans="1:14">
      <c r="A510" s="97" t="str">
        <f t="shared" si="59"/>
        <v/>
      </c>
      <c r="B510" s="98" t="str">
        <f t="shared" si="60"/>
        <v/>
      </c>
      <c r="C510" s="99"/>
      <c r="D510" s="100"/>
      <c r="E510" s="100"/>
      <c r="F510" s="57"/>
      <c r="G510" s="58">
        <f t="shared" si="61"/>
        <v>0</v>
      </c>
      <c r="H510" s="58">
        <f>IF(E510="",0,IFERROR(VLOOKUP(E510,档案费管理台账!$D$4:$H$1000,5,0),0))</f>
        <v>0</v>
      </c>
      <c r="I510" s="57"/>
      <c r="J510" s="57"/>
      <c r="K510" s="57"/>
      <c r="L510" s="57"/>
      <c r="M510" s="58" t="str">
        <f t="shared" si="62"/>
        <v/>
      </c>
      <c r="N510" s="102"/>
    </row>
    <row r="511" spans="1:14">
      <c r="A511" s="97" t="str">
        <f t="shared" si="59"/>
        <v/>
      </c>
      <c r="B511" s="98" t="str">
        <f t="shared" si="60"/>
        <v/>
      </c>
      <c r="C511" s="99"/>
      <c r="D511" s="100"/>
      <c r="E511" s="100"/>
      <c r="F511" s="57"/>
      <c r="G511" s="58">
        <f t="shared" si="61"/>
        <v>0</v>
      </c>
      <c r="H511" s="58">
        <f>IF(E511="",0,IFERROR(VLOOKUP(E511,档案费管理台账!$D$4:$H$1000,5,0),0))</f>
        <v>0</v>
      </c>
      <c r="I511" s="57"/>
      <c r="J511" s="57"/>
      <c r="K511" s="57"/>
      <c r="L511" s="57"/>
      <c r="M511" s="58" t="str">
        <f t="shared" si="62"/>
        <v/>
      </c>
      <c r="N511" s="102"/>
    </row>
    <row r="512" spans="1:14">
      <c r="A512" s="97" t="str">
        <f t="shared" si="59"/>
        <v/>
      </c>
      <c r="B512" s="98" t="str">
        <f t="shared" si="60"/>
        <v/>
      </c>
      <c r="C512" s="99"/>
      <c r="D512" s="100"/>
      <c r="E512" s="100"/>
      <c r="F512" s="57"/>
      <c r="G512" s="58">
        <f t="shared" si="61"/>
        <v>0</v>
      </c>
      <c r="H512" s="58">
        <f>IF(E512="",0,IFERROR(VLOOKUP(E512,档案费管理台账!$D$4:$H$1000,5,0),0))</f>
        <v>0</v>
      </c>
      <c r="I512" s="57"/>
      <c r="J512" s="57"/>
      <c r="K512" s="57"/>
      <c r="L512" s="57"/>
      <c r="M512" s="58" t="str">
        <f t="shared" si="62"/>
        <v/>
      </c>
      <c r="N512" s="102"/>
    </row>
    <row r="513" spans="1:14">
      <c r="A513" s="97" t="str">
        <f t="shared" si="59"/>
        <v/>
      </c>
      <c r="B513" s="98" t="str">
        <f t="shared" si="60"/>
        <v/>
      </c>
      <c r="C513" s="99"/>
      <c r="D513" s="100"/>
      <c r="E513" s="100"/>
      <c r="F513" s="57"/>
      <c r="G513" s="58">
        <f t="shared" si="61"/>
        <v>0</v>
      </c>
      <c r="H513" s="58">
        <f>IF(E513="",0,IFERROR(VLOOKUP(E513,档案费管理台账!$D$4:$H$1000,5,0),0))</f>
        <v>0</v>
      </c>
      <c r="I513" s="57"/>
      <c r="J513" s="57"/>
      <c r="K513" s="57"/>
      <c r="L513" s="57"/>
      <c r="M513" s="58" t="str">
        <f t="shared" si="62"/>
        <v/>
      </c>
      <c r="N513" s="102"/>
    </row>
    <row r="514" spans="1:14">
      <c r="A514" s="97" t="str">
        <f t="shared" si="59"/>
        <v/>
      </c>
      <c r="B514" s="98" t="str">
        <f t="shared" si="60"/>
        <v/>
      </c>
      <c r="C514" s="99"/>
      <c r="D514" s="100"/>
      <c r="E514" s="100"/>
      <c r="F514" s="57"/>
      <c r="G514" s="58">
        <f t="shared" si="61"/>
        <v>0</v>
      </c>
      <c r="H514" s="58">
        <f>IF(E514="",0,IFERROR(VLOOKUP(E514,档案费管理台账!$D$4:$H$1000,5,0),0))</f>
        <v>0</v>
      </c>
      <c r="I514" s="57"/>
      <c r="J514" s="57"/>
      <c r="K514" s="57"/>
      <c r="L514" s="57"/>
      <c r="M514" s="58" t="str">
        <f t="shared" si="62"/>
        <v/>
      </c>
      <c r="N514" s="102"/>
    </row>
    <row r="515" spans="1:14">
      <c r="A515" s="97" t="str">
        <f t="shared" si="59"/>
        <v/>
      </c>
      <c r="B515" s="98" t="str">
        <f t="shared" si="60"/>
        <v/>
      </c>
      <c r="C515" s="99"/>
      <c r="D515" s="100"/>
      <c r="E515" s="100"/>
      <c r="F515" s="57"/>
      <c r="G515" s="58">
        <f t="shared" si="61"/>
        <v>0</v>
      </c>
      <c r="H515" s="58">
        <f>IF(E515="",0,IFERROR(VLOOKUP(E515,档案费管理台账!$D$4:$H$1000,5,0),0))</f>
        <v>0</v>
      </c>
      <c r="I515" s="57"/>
      <c r="J515" s="57"/>
      <c r="K515" s="57"/>
      <c r="L515" s="57"/>
      <c r="M515" s="58" t="str">
        <f t="shared" si="62"/>
        <v/>
      </c>
      <c r="N515" s="102"/>
    </row>
    <row r="516" spans="1:14">
      <c r="A516" s="97" t="str">
        <f t="shared" si="59"/>
        <v/>
      </c>
      <c r="B516" s="98" t="str">
        <f t="shared" si="60"/>
        <v/>
      </c>
      <c r="C516" s="99"/>
      <c r="D516" s="100"/>
      <c r="E516" s="100"/>
      <c r="F516" s="57"/>
      <c r="G516" s="58">
        <f t="shared" si="61"/>
        <v>0</v>
      </c>
      <c r="H516" s="58">
        <f>IF(E516="",0,IFERROR(VLOOKUP(E516,档案费管理台账!$D$4:$H$1000,5,0),0))</f>
        <v>0</v>
      </c>
      <c r="I516" s="57"/>
      <c r="J516" s="57"/>
      <c r="K516" s="57"/>
      <c r="L516" s="57"/>
      <c r="M516" s="58" t="str">
        <f t="shared" si="62"/>
        <v/>
      </c>
      <c r="N516" s="102"/>
    </row>
    <row r="517" spans="1:14">
      <c r="A517" s="97" t="str">
        <f t="shared" si="59"/>
        <v/>
      </c>
      <c r="B517" s="98" t="str">
        <f t="shared" si="60"/>
        <v/>
      </c>
      <c r="C517" s="99"/>
      <c r="D517" s="100"/>
      <c r="E517" s="100"/>
      <c r="F517" s="57"/>
      <c r="G517" s="58">
        <f t="shared" si="61"/>
        <v>0</v>
      </c>
      <c r="H517" s="58">
        <f>IF(E517="",0,IFERROR(VLOOKUP(E517,档案费管理台账!$D$4:$H$1000,5,0),0))</f>
        <v>0</v>
      </c>
      <c r="I517" s="57"/>
      <c r="J517" s="57"/>
      <c r="K517" s="57"/>
      <c r="L517" s="57"/>
      <c r="M517" s="58" t="str">
        <f t="shared" si="62"/>
        <v/>
      </c>
      <c r="N517" s="102"/>
    </row>
    <row r="518" spans="1:14">
      <c r="A518" s="97" t="str">
        <f t="shared" si="59"/>
        <v/>
      </c>
      <c r="B518" s="98" t="str">
        <f t="shared" si="60"/>
        <v/>
      </c>
      <c r="C518" s="99"/>
      <c r="D518" s="100"/>
      <c r="E518" s="100"/>
      <c r="F518" s="57"/>
      <c r="G518" s="58">
        <f t="shared" si="61"/>
        <v>0</v>
      </c>
      <c r="H518" s="58">
        <f>IF(E518="",0,IFERROR(VLOOKUP(E518,档案费管理台账!$D$4:$H$1000,5,0),0))</f>
        <v>0</v>
      </c>
      <c r="I518" s="57"/>
      <c r="J518" s="57"/>
      <c r="K518" s="57"/>
      <c r="L518" s="57"/>
      <c r="M518" s="58" t="str">
        <f t="shared" si="62"/>
        <v/>
      </c>
      <c r="N518" s="102"/>
    </row>
    <row r="519" spans="1:14">
      <c r="A519" s="97" t="str">
        <f t="shared" si="59"/>
        <v/>
      </c>
      <c r="B519" s="98" t="str">
        <f t="shared" si="60"/>
        <v/>
      </c>
      <c r="C519" s="99"/>
      <c r="D519" s="100"/>
      <c r="E519" s="100"/>
      <c r="F519" s="57"/>
      <c r="G519" s="58">
        <f t="shared" si="61"/>
        <v>0</v>
      </c>
      <c r="H519" s="58">
        <f>IF(E519="",0,IFERROR(VLOOKUP(E519,档案费管理台账!$D$4:$H$1000,5,0),0))</f>
        <v>0</v>
      </c>
      <c r="I519" s="57"/>
      <c r="J519" s="57"/>
      <c r="K519" s="57"/>
      <c r="L519" s="57"/>
      <c r="M519" s="58" t="str">
        <f t="shared" si="62"/>
        <v/>
      </c>
      <c r="N519" s="102"/>
    </row>
    <row r="520" spans="1:14">
      <c r="A520" s="97" t="str">
        <f t="shared" si="59"/>
        <v/>
      </c>
      <c r="B520" s="98" t="str">
        <f t="shared" si="60"/>
        <v/>
      </c>
      <c r="C520" s="99"/>
      <c r="D520" s="100"/>
      <c r="E520" s="100"/>
      <c r="F520" s="57"/>
      <c r="G520" s="58">
        <f t="shared" si="61"/>
        <v>0</v>
      </c>
      <c r="H520" s="58">
        <f>IF(E520="",0,IFERROR(VLOOKUP(E520,档案费管理台账!$D$4:$H$1000,5,0),0))</f>
        <v>0</v>
      </c>
      <c r="I520" s="57"/>
      <c r="J520" s="57"/>
      <c r="K520" s="57"/>
      <c r="L520" s="57"/>
      <c r="M520" s="58" t="str">
        <f t="shared" si="62"/>
        <v/>
      </c>
      <c r="N520" s="102"/>
    </row>
    <row r="521" spans="1:14">
      <c r="A521" s="97" t="str">
        <f t="shared" si="59"/>
        <v/>
      </c>
      <c r="B521" s="98" t="str">
        <f t="shared" si="60"/>
        <v/>
      </c>
      <c r="C521" s="99"/>
      <c r="D521" s="100"/>
      <c r="E521" s="100"/>
      <c r="F521" s="57"/>
      <c r="G521" s="58">
        <f t="shared" si="61"/>
        <v>0</v>
      </c>
      <c r="H521" s="58">
        <f>IF(E521="",0,IFERROR(VLOOKUP(E521,档案费管理台账!$D$4:$H$1000,5,0),0))</f>
        <v>0</v>
      </c>
      <c r="I521" s="57"/>
      <c r="J521" s="57"/>
      <c r="K521" s="57"/>
      <c r="L521" s="57"/>
      <c r="M521" s="58" t="str">
        <f t="shared" si="62"/>
        <v/>
      </c>
      <c r="N521" s="102"/>
    </row>
    <row r="522" spans="1:14">
      <c r="A522" s="97" t="str">
        <f t="shared" si="59"/>
        <v/>
      </c>
      <c r="B522" s="98" t="str">
        <f t="shared" si="60"/>
        <v/>
      </c>
      <c r="C522" s="99"/>
      <c r="D522" s="100"/>
      <c r="E522" s="100"/>
      <c r="F522" s="57"/>
      <c r="G522" s="58">
        <f t="shared" si="61"/>
        <v>0</v>
      </c>
      <c r="H522" s="58">
        <f>IF(E522="",0,IFERROR(VLOOKUP(E522,档案费管理台账!$D$4:$H$1000,5,0),0))</f>
        <v>0</v>
      </c>
      <c r="I522" s="57"/>
      <c r="J522" s="57"/>
      <c r="K522" s="57"/>
      <c r="L522" s="57"/>
      <c r="M522" s="58" t="str">
        <f t="shared" si="62"/>
        <v/>
      </c>
      <c r="N522" s="102"/>
    </row>
    <row r="523" spans="1:14">
      <c r="A523" s="97" t="str">
        <f t="shared" si="59"/>
        <v/>
      </c>
      <c r="B523" s="98" t="str">
        <f t="shared" si="60"/>
        <v/>
      </c>
      <c r="C523" s="99"/>
      <c r="D523" s="100"/>
      <c r="E523" s="100"/>
      <c r="F523" s="57"/>
      <c r="G523" s="58">
        <f t="shared" si="61"/>
        <v>0</v>
      </c>
      <c r="H523" s="58">
        <f>IF(E523="",0,IFERROR(VLOOKUP(E523,档案费管理台账!$D$4:$H$1000,5,0),0))</f>
        <v>0</v>
      </c>
      <c r="I523" s="57"/>
      <c r="J523" s="57"/>
      <c r="K523" s="57"/>
      <c r="L523" s="57"/>
      <c r="M523" s="58" t="str">
        <f t="shared" si="62"/>
        <v/>
      </c>
      <c r="N523" s="102"/>
    </row>
    <row r="524" spans="1:14">
      <c r="A524" s="97" t="str">
        <f t="shared" si="59"/>
        <v/>
      </c>
      <c r="B524" s="98" t="str">
        <f t="shared" si="60"/>
        <v/>
      </c>
      <c r="C524" s="99"/>
      <c r="D524" s="100"/>
      <c r="E524" s="100"/>
      <c r="F524" s="57"/>
      <c r="G524" s="58">
        <f t="shared" si="61"/>
        <v>0</v>
      </c>
      <c r="H524" s="58">
        <f>IF(E524="",0,IFERROR(VLOOKUP(E524,档案费管理台账!$D$4:$H$1000,5,0),0))</f>
        <v>0</v>
      </c>
      <c r="I524" s="57"/>
      <c r="J524" s="57"/>
      <c r="K524" s="57"/>
      <c r="L524" s="57"/>
      <c r="M524" s="58" t="str">
        <f t="shared" si="62"/>
        <v/>
      </c>
      <c r="N524" s="102"/>
    </row>
    <row r="525" spans="1:14">
      <c r="A525" s="97" t="str">
        <f t="shared" si="59"/>
        <v/>
      </c>
      <c r="B525" s="98" t="str">
        <f t="shared" si="60"/>
        <v/>
      </c>
      <c r="C525" s="99"/>
      <c r="D525" s="100"/>
      <c r="E525" s="100"/>
      <c r="F525" s="57"/>
      <c r="G525" s="58">
        <f t="shared" si="61"/>
        <v>0</v>
      </c>
      <c r="H525" s="58">
        <f>IF(E525="",0,IFERROR(VLOOKUP(E525,档案费管理台账!$D$4:$H$1000,5,0),0))</f>
        <v>0</v>
      </c>
      <c r="I525" s="57"/>
      <c r="J525" s="57"/>
      <c r="K525" s="57"/>
      <c r="L525" s="57"/>
      <c r="M525" s="58" t="str">
        <f t="shared" si="62"/>
        <v/>
      </c>
      <c r="N525" s="102"/>
    </row>
    <row r="526" spans="1:14">
      <c r="A526" s="97" t="str">
        <f t="shared" si="59"/>
        <v/>
      </c>
      <c r="B526" s="98" t="str">
        <f t="shared" si="60"/>
        <v/>
      </c>
      <c r="C526" s="99"/>
      <c r="D526" s="100"/>
      <c r="E526" s="100"/>
      <c r="F526" s="57"/>
      <c r="G526" s="58">
        <f t="shared" si="61"/>
        <v>0</v>
      </c>
      <c r="H526" s="58">
        <f>IF(E526="",0,IFERROR(VLOOKUP(E526,档案费管理台账!$D$4:$H$1000,5,0),0))</f>
        <v>0</v>
      </c>
      <c r="I526" s="57"/>
      <c r="J526" s="57"/>
      <c r="K526" s="57"/>
      <c r="L526" s="57"/>
      <c r="M526" s="58" t="str">
        <f t="shared" si="62"/>
        <v/>
      </c>
      <c r="N526" s="102"/>
    </row>
    <row r="527" spans="1:14">
      <c r="A527" s="97" t="str">
        <f t="shared" si="59"/>
        <v/>
      </c>
      <c r="B527" s="98" t="str">
        <f t="shared" si="60"/>
        <v/>
      </c>
      <c r="C527" s="99"/>
      <c r="D527" s="100"/>
      <c r="E527" s="100"/>
      <c r="F527" s="57"/>
      <c r="G527" s="58">
        <f t="shared" si="61"/>
        <v>0</v>
      </c>
      <c r="H527" s="58">
        <f>IF(E527="",0,IFERROR(VLOOKUP(E527,档案费管理台账!$D$4:$H$1000,5,0),0))</f>
        <v>0</v>
      </c>
      <c r="I527" s="57"/>
      <c r="J527" s="57"/>
      <c r="K527" s="57"/>
      <c r="L527" s="57"/>
      <c r="M527" s="58" t="str">
        <f t="shared" si="62"/>
        <v/>
      </c>
      <c r="N527" s="102"/>
    </row>
    <row r="528" spans="1:14">
      <c r="A528" s="97" t="str">
        <f t="shared" si="59"/>
        <v/>
      </c>
      <c r="B528" s="98" t="str">
        <f t="shared" si="60"/>
        <v/>
      </c>
      <c r="C528" s="99"/>
      <c r="D528" s="100"/>
      <c r="E528" s="100"/>
      <c r="F528" s="57"/>
      <c r="G528" s="58">
        <f t="shared" si="61"/>
        <v>0</v>
      </c>
      <c r="H528" s="58">
        <f>IF(E528="",0,IFERROR(VLOOKUP(E528,档案费管理台账!$D$4:$H$1000,5,0),0))</f>
        <v>0</v>
      </c>
      <c r="I528" s="57"/>
      <c r="J528" s="57"/>
      <c r="K528" s="57"/>
      <c r="L528" s="57"/>
      <c r="M528" s="58" t="str">
        <f t="shared" si="62"/>
        <v/>
      </c>
      <c r="N528" s="102"/>
    </row>
    <row r="529" spans="1:14">
      <c r="A529" s="97" t="str">
        <f t="shared" si="59"/>
        <v/>
      </c>
      <c r="B529" s="98" t="str">
        <f t="shared" si="60"/>
        <v/>
      </c>
      <c r="C529" s="99"/>
      <c r="D529" s="100"/>
      <c r="E529" s="100"/>
      <c r="F529" s="57"/>
      <c r="G529" s="58">
        <f t="shared" si="61"/>
        <v>0</v>
      </c>
      <c r="H529" s="58">
        <f>IF(E529="",0,IFERROR(VLOOKUP(E529,档案费管理台账!$D$4:$H$1000,5,0),0))</f>
        <v>0</v>
      </c>
      <c r="I529" s="57"/>
      <c r="J529" s="57"/>
      <c r="K529" s="57"/>
      <c r="L529" s="57"/>
      <c r="M529" s="58" t="str">
        <f t="shared" si="62"/>
        <v/>
      </c>
      <c r="N529" s="102"/>
    </row>
    <row r="530" spans="1:14">
      <c r="A530" s="97" t="str">
        <f t="shared" si="59"/>
        <v/>
      </c>
      <c r="B530" s="98" t="str">
        <f t="shared" si="60"/>
        <v/>
      </c>
      <c r="C530" s="99"/>
      <c r="D530" s="100"/>
      <c r="E530" s="100"/>
      <c r="F530" s="57"/>
      <c r="G530" s="58">
        <f t="shared" si="61"/>
        <v>0</v>
      </c>
      <c r="H530" s="58">
        <f>IF(E530="",0,IFERROR(VLOOKUP(E530,档案费管理台账!$D$4:$H$1000,5,0),0))</f>
        <v>0</v>
      </c>
      <c r="I530" s="57"/>
      <c r="J530" s="57"/>
      <c r="K530" s="57"/>
      <c r="L530" s="57"/>
      <c r="M530" s="58" t="str">
        <f t="shared" si="62"/>
        <v/>
      </c>
      <c r="N530" s="102"/>
    </row>
    <row r="531" spans="1:14">
      <c r="A531" s="97" t="str">
        <f t="shared" si="59"/>
        <v/>
      </c>
      <c r="B531" s="98" t="str">
        <f t="shared" si="60"/>
        <v/>
      </c>
      <c r="C531" s="99"/>
      <c r="D531" s="100"/>
      <c r="E531" s="100"/>
      <c r="F531" s="57"/>
      <c r="G531" s="58">
        <f t="shared" si="61"/>
        <v>0</v>
      </c>
      <c r="H531" s="58">
        <f>IF(E531="",0,IFERROR(VLOOKUP(E531,档案费管理台账!$D$4:$H$1000,5,0),0))</f>
        <v>0</v>
      </c>
      <c r="I531" s="57"/>
      <c r="J531" s="57"/>
      <c r="K531" s="57"/>
      <c r="L531" s="57"/>
      <c r="M531" s="58" t="str">
        <f t="shared" si="62"/>
        <v/>
      </c>
      <c r="N531" s="102"/>
    </row>
    <row r="532" spans="1:14">
      <c r="A532" s="97" t="str">
        <f t="shared" si="59"/>
        <v/>
      </c>
      <c r="B532" s="98" t="str">
        <f t="shared" si="60"/>
        <v/>
      </c>
      <c r="C532" s="99"/>
      <c r="D532" s="100"/>
      <c r="E532" s="100"/>
      <c r="F532" s="57"/>
      <c r="G532" s="58">
        <f t="shared" si="61"/>
        <v>0</v>
      </c>
      <c r="H532" s="58">
        <f>IF(E532="",0,IFERROR(VLOOKUP(E532,档案费管理台账!$D$4:$H$1000,5,0),0))</f>
        <v>0</v>
      </c>
      <c r="I532" s="57"/>
      <c r="J532" s="57"/>
      <c r="K532" s="57"/>
      <c r="L532" s="57"/>
      <c r="M532" s="58" t="str">
        <f t="shared" si="62"/>
        <v/>
      </c>
      <c r="N532" s="102"/>
    </row>
    <row r="533" spans="1:14">
      <c r="A533" s="97" t="str">
        <f t="shared" si="59"/>
        <v/>
      </c>
      <c r="B533" s="98" t="str">
        <f t="shared" si="60"/>
        <v/>
      </c>
      <c r="C533" s="99"/>
      <c r="D533" s="100"/>
      <c r="E533" s="100"/>
      <c r="F533" s="57"/>
      <c r="G533" s="58">
        <f t="shared" si="61"/>
        <v>0</v>
      </c>
      <c r="H533" s="58">
        <f>IF(E533="",0,IFERROR(VLOOKUP(E533,档案费管理台账!$D$4:$H$1000,5,0),0))</f>
        <v>0</v>
      </c>
      <c r="I533" s="57"/>
      <c r="J533" s="57"/>
      <c r="K533" s="57"/>
      <c r="L533" s="57"/>
      <c r="M533" s="58" t="str">
        <f t="shared" si="62"/>
        <v/>
      </c>
      <c r="N533" s="102"/>
    </row>
    <row r="534" spans="1:14">
      <c r="A534" s="97" t="str">
        <f t="shared" si="59"/>
        <v/>
      </c>
      <c r="B534" s="98" t="str">
        <f t="shared" si="60"/>
        <v/>
      </c>
      <c r="C534" s="99"/>
      <c r="D534" s="100"/>
      <c r="E534" s="100"/>
      <c r="F534" s="57"/>
      <c r="G534" s="58">
        <f t="shared" si="61"/>
        <v>0</v>
      </c>
      <c r="H534" s="58">
        <f>IF(E534="",0,IFERROR(VLOOKUP(E534,档案费管理台账!$D$4:$H$1000,5,0),0))</f>
        <v>0</v>
      </c>
      <c r="I534" s="57"/>
      <c r="J534" s="57"/>
      <c r="K534" s="57"/>
      <c r="L534" s="57"/>
      <c r="M534" s="58" t="str">
        <f t="shared" si="62"/>
        <v/>
      </c>
      <c r="N534" s="102"/>
    </row>
    <row r="535" spans="1:14">
      <c r="A535" s="97" t="str">
        <f t="shared" si="59"/>
        <v/>
      </c>
      <c r="B535" s="98" t="str">
        <f t="shared" si="60"/>
        <v/>
      </c>
      <c r="C535" s="99"/>
      <c r="D535" s="100"/>
      <c r="E535" s="100"/>
      <c r="F535" s="57"/>
      <c r="G535" s="58">
        <f t="shared" si="61"/>
        <v>0</v>
      </c>
      <c r="H535" s="58">
        <f>IF(E535="",0,IFERROR(VLOOKUP(E535,档案费管理台账!$D$4:$H$1000,5,0),0))</f>
        <v>0</v>
      </c>
      <c r="I535" s="57"/>
      <c r="J535" s="57"/>
      <c r="K535" s="57"/>
      <c r="L535" s="57"/>
      <c r="M535" s="58" t="str">
        <f t="shared" si="62"/>
        <v/>
      </c>
      <c r="N535" s="102"/>
    </row>
    <row r="536" spans="1:14">
      <c r="A536" s="97" t="str">
        <f t="shared" si="59"/>
        <v/>
      </c>
      <c r="B536" s="98" t="str">
        <f t="shared" si="60"/>
        <v/>
      </c>
      <c r="C536" s="99"/>
      <c r="D536" s="100"/>
      <c r="E536" s="100"/>
      <c r="F536" s="57"/>
      <c r="G536" s="58">
        <f t="shared" si="61"/>
        <v>0</v>
      </c>
      <c r="H536" s="58">
        <f>IF(E536="",0,IFERROR(VLOOKUP(E536,档案费管理台账!$D$4:$H$1000,5,0),0))</f>
        <v>0</v>
      </c>
      <c r="I536" s="57"/>
      <c r="J536" s="57"/>
      <c r="K536" s="57"/>
      <c r="L536" s="57"/>
      <c r="M536" s="58" t="str">
        <f t="shared" si="62"/>
        <v/>
      </c>
      <c r="N536" s="102"/>
    </row>
    <row r="537" spans="1:14">
      <c r="A537" s="97" t="str">
        <f t="shared" si="59"/>
        <v/>
      </c>
      <c r="B537" s="98" t="str">
        <f t="shared" si="60"/>
        <v/>
      </c>
      <c r="C537" s="99"/>
      <c r="D537" s="100"/>
      <c r="E537" s="100"/>
      <c r="F537" s="57"/>
      <c r="G537" s="58">
        <f t="shared" si="61"/>
        <v>0</v>
      </c>
      <c r="H537" s="58">
        <f>IF(E537="",0,IFERROR(VLOOKUP(E537,档案费管理台账!$D$4:$H$1000,5,0),0))</f>
        <v>0</v>
      </c>
      <c r="I537" s="57"/>
      <c r="J537" s="57"/>
      <c r="K537" s="57"/>
      <c r="L537" s="57"/>
      <c r="M537" s="58" t="str">
        <f t="shared" si="62"/>
        <v/>
      </c>
      <c r="N537" s="102"/>
    </row>
    <row r="538" spans="1:14">
      <c r="A538" s="97" t="str">
        <f t="shared" si="59"/>
        <v/>
      </c>
      <c r="B538" s="98" t="str">
        <f t="shared" si="60"/>
        <v/>
      </c>
      <c r="C538" s="99"/>
      <c r="D538" s="100"/>
      <c r="E538" s="100"/>
      <c r="F538" s="57"/>
      <c r="G538" s="58">
        <f t="shared" si="61"/>
        <v>0</v>
      </c>
      <c r="H538" s="58">
        <f>IF(E538="",0,IFERROR(VLOOKUP(E538,档案费管理台账!$D$4:$H$1000,5,0),0))</f>
        <v>0</v>
      </c>
      <c r="I538" s="57"/>
      <c r="J538" s="57"/>
      <c r="K538" s="57"/>
      <c r="L538" s="57"/>
      <c r="M538" s="58" t="str">
        <f t="shared" si="62"/>
        <v/>
      </c>
      <c r="N538" s="102"/>
    </row>
    <row r="539" spans="1:14">
      <c r="A539" s="97" t="str">
        <f t="shared" si="59"/>
        <v/>
      </c>
      <c r="B539" s="98" t="str">
        <f t="shared" si="60"/>
        <v/>
      </c>
      <c r="C539" s="99"/>
      <c r="D539" s="100"/>
      <c r="E539" s="100"/>
      <c r="F539" s="57"/>
      <c r="G539" s="58">
        <f t="shared" si="61"/>
        <v>0</v>
      </c>
      <c r="H539" s="58">
        <f>IF(E539="",0,IFERROR(VLOOKUP(E539,档案费管理台账!$D$4:$H$1000,5,0),0))</f>
        <v>0</v>
      </c>
      <c r="I539" s="57"/>
      <c r="J539" s="57"/>
      <c r="K539" s="57"/>
      <c r="L539" s="57"/>
      <c r="M539" s="58" t="str">
        <f t="shared" si="62"/>
        <v/>
      </c>
      <c r="N539" s="102"/>
    </row>
    <row r="540" spans="1:14">
      <c r="A540" s="97" t="str">
        <f t="shared" si="59"/>
        <v/>
      </c>
      <c r="B540" s="98" t="str">
        <f t="shared" si="60"/>
        <v/>
      </c>
      <c r="C540" s="99"/>
      <c r="D540" s="100"/>
      <c r="E540" s="100"/>
      <c r="F540" s="57"/>
      <c r="G540" s="58">
        <f t="shared" si="61"/>
        <v>0</v>
      </c>
      <c r="H540" s="58">
        <f>IF(E540="",0,IFERROR(VLOOKUP(E540,档案费管理台账!$D$4:$H$1000,5,0),0))</f>
        <v>0</v>
      </c>
      <c r="I540" s="57"/>
      <c r="J540" s="57"/>
      <c r="K540" s="57"/>
      <c r="L540" s="57"/>
      <c r="M540" s="58" t="str">
        <f t="shared" si="62"/>
        <v/>
      </c>
      <c r="N540" s="102"/>
    </row>
    <row r="541" spans="1:14">
      <c r="A541" s="97" t="str">
        <f t="shared" si="59"/>
        <v/>
      </c>
      <c r="B541" s="98" t="str">
        <f t="shared" si="60"/>
        <v/>
      </c>
      <c r="C541" s="99"/>
      <c r="D541" s="100"/>
      <c r="E541" s="100"/>
      <c r="F541" s="57"/>
      <c r="G541" s="58">
        <f t="shared" si="61"/>
        <v>0</v>
      </c>
      <c r="H541" s="58">
        <f>IF(E541="",0,IFERROR(VLOOKUP(E541,档案费管理台账!$D$4:$H$1000,5,0),0))</f>
        <v>0</v>
      </c>
      <c r="I541" s="57"/>
      <c r="J541" s="57"/>
      <c r="K541" s="57"/>
      <c r="L541" s="57"/>
      <c r="M541" s="58" t="str">
        <f t="shared" si="62"/>
        <v/>
      </c>
      <c r="N541" s="102"/>
    </row>
    <row r="542" spans="1:14">
      <c r="A542" s="97" t="str">
        <f t="shared" si="59"/>
        <v/>
      </c>
      <c r="B542" s="98" t="str">
        <f t="shared" si="60"/>
        <v/>
      </c>
      <c r="C542" s="99"/>
      <c r="D542" s="100"/>
      <c r="E542" s="100"/>
      <c r="F542" s="57"/>
      <c r="G542" s="58">
        <f t="shared" si="61"/>
        <v>0</v>
      </c>
      <c r="H542" s="58">
        <f>IF(E542="",0,IFERROR(VLOOKUP(E542,档案费管理台账!$D$4:$H$1000,5,0),0))</f>
        <v>0</v>
      </c>
      <c r="I542" s="57"/>
      <c r="J542" s="57"/>
      <c r="K542" s="57"/>
      <c r="L542" s="57"/>
      <c r="M542" s="58" t="str">
        <f t="shared" si="62"/>
        <v/>
      </c>
      <c r="N542" s="102"/>
    </row>
    <row r="543" spans="1:14">
      <c r="A543" s="97" t="str">
        <f t="shared" si="59"/>
        <v/>
      </c>
      <c r="B543" s="98" t="str">
        <f t="shared" si="60"/>
        <v/>
      </c>
      <c r="C543" s="99"/>
      <c r="D543" s="100"/>
      <c r="E543" s="100"/>
      <c r="F543" s="57"/>
      <c r="G543" s="58">
        <f t="shared" si="61"/>
        <v>0</v>
      </c>
      <c r="H543" s="58">
        <f>IF(E543="",0,IFERROR(VLOOKUP(E543,档案费管理台账!$D$4:$H$1000,5,0),0))</f>
        <v>0</v>
      </c>
      <c r="I543" s="57"/>
      <c r="J543" s="57"/>
      <c r="K543" s="57"/>
      <c r="L543" s="57"/>
      <c r="M543" s="58" t="str">
        <f t="shared" si="62"/>
        <v/>
      </c>
      <c r="N543" s="102"/>
    </row>
    <row r="544" spans="1:14">
      <c r="A544" s="97" t="str">
        <f t="shared" si="59"/>
        <v/>
      </c>
      <c r="B544" s="98" t="str">
        <f t="shared" si="60"/>
        <v/>
      </c>
      <c r="C544" s="99"/>
      <c r="D544" s="100"/>
      <c r="E544" s="100"/>
      <c r="F544" s="57"/>
      <c r="G544" s="58">
        <f t="shared" si="61"/>
        <v>0</v>
      </c>
      <c r="H544" s="58">
        <f>IF(E544="",0,IFERROR(VLOOKUP(E544,档案费管理台账!$D$4:$H$1000,5,0),0))</f>
        <v>0</v>
      </c>
      <c r="I544" s="57"/>
      <c r="J544" s="57"/>
      <c r="K544" s="57"/>
      <c r="L544" s="57"/>
      <c r="M544" s="58" t="str">
        <f t="shared" si="62"/>
        <v/>
      </c>
      <c r="N544" s="102"/>
    </row>
    <row r="545" spans="1:14">
      <c r="A545" s="97" t="str">
        <f t="shared" si="59"/>
        <v/>
      </c>
      <c r="B545" s="98" t="str">
        <f t="shared" si="60"/>
        <v/>
      </c>
      <c r="C545" s="99"/>
      <c r="D545" s="100"/>
      <c r="E545" s="100"/>
      <c r="F545" s="57"/>
      <c r="G545" s="58">
        <f t="shared" si="61"/>
        <v>0</v>
      </c>
      <c r="H545" s="58">
        <f>IF(E545="",0,IFERROR(VLOOKUP(E545,档案费管理台账!$D$4:$H$1000,5,0),0))</f>
        <v>0</v>
      </c>
      <c r="I545" s="57"/>
      <c r="J545" s="57"/>
      <c r="K545" s="57"/>
      <c r="L545" s="57"/>
      <c r="M545" s="58" t="str">
        <f t="shared" si="62"/>
        <v/>
      </c>
      <c r="N545" s="102"/>
    </row>
    <row r="546" spans="1:14">
      <c r="A546" s="97" t="str">
        <f t="shared" si="59"/>
        <v/>
      </c>
      <c r="B546" s="98" t="str">
        <f t="shared" si="60"/>
        <v/>
      </c>
      <c r="C546" s="99"/>
      <c r="D546" s="100"/>
      <c r="E546" s="100"/>
      <c r="F546" s="57"/>
      <c r="G546" s="58">
        <f t="shared" si="61"/>
        <v>0</v>
      </c>
      <c r="H546" s="58">
        <f>IF(E546="",0,IFERROR(VLOOKUP(E546,档案费管理台账!$D$4:$H$1000,5,0),0))</f>
        <v>0</v>
      </c>
      <c r="I546" s="57"/>
      <c r="J546" s="57"/>
      <c r="K546" s="57"/>
      <c r="L546" s="57"/>
      <c r="M546" s="58" t="str">
        <f t="shared" si="62"/>
        <v/>
      </c>
      <c r="N546" s="102"/>
    </row>
    <row r="547" spans="1:14">
      <c r="A547" s="97" t="str">
        <f t="shared" si="59"/>
        <v/>
      </c>
      <c r="B547" s="98" t="str">
        <f t="shared" si="60"/>
        <v/>
      </c>
      <c r="C547" s="99"/>
      <c r="D547" s="100"/>
      <c r="E547" s="100"/>
      <c r="F547" s="57"/>
      <c r="G547" s="58">
        <f t="shared" si="61"/>
        <v>0</v>
      </c>
      <c r="H547" s="58">
        <f>IF(E547="",0,IFERROR(VLOOKUP(E547,档案费管理台账!$D$4:$H$1000,5,0),0))</f>
        <v>0</v>
      </c>
      <c r="I547" s="57"/>
      <c r="J547" s="57"/>
      <c r="K547" s="57"/>
      <c r="L547" s="57"/>
      <c r="M547" s="58" t="str">
        <f t="shared" si="62"/>
        <v/>
      </c>
      <c r="N547" s="102"/>
    </row>
    <row r="548" spans="1:14">
      <c r="A548" s="97" t="str">
        <f t="shared" si="59"/>
        <v/>
      </c>
      <c r="B548" s="98" t="str">
        <f t="shared" si="60"/>
        <v/>
      </c>
      <c r="C548" s="99"/>
      <c r="D548" s="100"/>
      <c r="E548" s="100"/>
      <c r="F548" s="57"/>
      <c r="G548" s="58">
        <f t="shared" si="61"/>
        <v>0</v>
      </c>
      <c r="H548" s="58">
        <f>IF(E548="",0,IFERROR(VLOOKUP(E548,档案费管理台账!$D$4:$H$1000,5,0),0))</f>
        <v>0</v>
      </c>
      <c r="I548" s="57"/>
      <c r="J548" s="57"/>
      <c r="K548" s="57"/>
      <c r="L548" s="57"/>
      <c r="M548" s="58" t="str">
        <f t="shared" si="62"/>
        <v/>
      </c>
      <c r="N548" s="102"/>
    </row>
    <row r="549" spans="1:14">
      <c r="A549" s="97" t="str">
        <f t="shared" si="59"/>
        <v/>
      </c>
      <c r="B549" s="98" t="str">
        <f t="shared" si="60"/>
        <v/>
      </c>
      <c r="C549" s="99"/>
      <c r="D549" s="100"/>
      <c r="E549" s="100"/>
      <c r="F549" s="57"/>
      <c r="G549" s="58">
        <f t="shared" si="61"/>
        <v>0</v>
      </c>
      <c r="H549" s="58">
        <f>IF(E549="",0,IFERROR(VLOOKUP(E549,档案费管理台账!$D$4:$H$1000,5,0),0))</f>
        <v>0</v>
      </c>
      <c r="I549" s="57"/>
      <c r="J549" s="57"/>
      <c r="K549" s="57"/>
      <c r="L549" s="57"/>
      <c r="M549" s="58" t="str">
        <f t="shared" si="62"/>
        <v/>
      </c>
      <c r="N549" s="102"/>
    </row>
    <row r="550" spans="1:14">
      <c r="A550" s="97" t="str">
        <f t="shared" si="59"/>
        <v/>
      </c>
      <c r="B550" s="98" t="str">
        <f t="shared" si="60"/>
        <v/>
      </c>
      <c r="C550" s="99"/>
      <c r="D550" s="100"/>
      <c r="E550" s="100"/>
      <c r="F550" s="57"/>
      <c r="G550" s="58">
        <f t="shared" si="61"/>
        <v>0</v>
      </c>
      <c r="H550" s="58">
        <f>IF(E550="",0,IFERROR(VLOOKUP(E550,档案费管理台账!$D$4:$H$1000,5,0),0))</f>
        <v>0</v>
      </c>
      <c r="I550" s="57"/>
      <c r="J550" s="57"/>
      <c r="K550" s="57"/>
      <c r="L550" s="57"/>
      <c r="M550" s="58" t="str">
        <f t="shared" si="62"/>
        <v/>
      </c>
      <c r="N550" s="102"/>
    </row>
    <row r="551" spans="1:14">
      <c r="A551" s="97" t="str">
        <f t="shared" si="59"/>
        <v/>
      </c>
      <c r="B551" s="98" t="str">
        <f t="shared" si="60"/>
        <v/>
      </c>
      <c r="C551" s="99"/>
      <c r="D551" s="100"/>
      <c r="E551" s="100"/>
      <c r="F551" s="57"/>
      <c r="G551" s="58">
        <f t="shared" si="61"/>
        <v>0</v>
      </c>
      <c r="H551" s="58">
        <f>IF(E551="",0,IFERROR(VLOOKUP(E551,档案费管理台账!$D$4:$H$1000,5,0),0))</f>
        <v>0</v>
      </c>
      <c r="I551" s="57"/>
      <c r="J551" s="57"/>
      <c r="K551" s="57"/>
      <c r="L551" s="57"/>
      <c r="M551" s="58" t="str">
        <f t="shared" si="62"/>
        <v/>
      </c>
      <c r="N551" s="102"/>
    </row>
    <row r="552" spans="1:14">
      <c r="A552" s="97" t="str">
        <f t="shared" si="59"/>
        <v/>
      </c>
      <c r="B552" s="98" t="str">
        <f t="shared" si="60"/>
        <v/>
      </c>
      <c r="C552" s="99"/>
      <c r="D552" s="100"/>
      <c r="E552" s="100"/>
      <c r="F552" s="57"/>
      <c r="G552" s="58">
        <f t="shared" si="61"/>
        <v>0</v>
      </c>
      <c r="H552" s="58">
        <f>IF(E552="",0,IFERROR(VLOOKUP(E552,档案费管理台账!$D$4:$H$1000,5,0),0))</f>
        <v>0</v>
      </c>
      <c r="I552" s="57"/>
      <c r="J552" s="57"/>
      <c r="K552" s="57"/>
      <c r="L552" s="57"/>
      <c r="M552" s="58" t="str">
        <f t="shared" si="62"/>
        <v/>
      </c>
      <c r="N552" s="102"/>
    </row>
    <row r="553" spans="1:14">
      <c r="A553" s="97" t="str">
        <f t="shared" si="59"/>
        <v/>
      </c>
      <c r="B553" s="98" t="str">
        <f t="shared" si="60"/>
        <v/>
      </c>
      <c r="C553" s="99"/>
      <c r="D553" s="100"/>
      <c r="E553" s="100"/>
      <c r="F553" s="57"/>
      <c r="G553" s="58">
        <f t="shared" si="61"/>
        <v>0</v>
      </c>
      <c r="H553" s="58">
        <f>IF(E553="",0,IFERROR(VLOOKUP(E553,档案费管理台账!$D$4:$H$1000,5,0),0))</f>
        <v>0</v>
      </c>
      <c r="I553" s="57"/>
      <c r="J553" s="57"/>
      <c r="K553" s="57"/>
      <c r="L553" s="57"/>
      <c r="M553" s="58" t="str">
        <f t="shared" si="62"/>
        <v/>
      </c>
      <c r="N553" s="102"/>
    </row>
    <row r="554" spans="1:14">
      <c r="A554" s="97" t="str">
        <f t="shared" si="59"/>
        <v/>
      </c>
      <c r="B554" s="98" t="str">
        <f t="shared" si="60"/>
        <v/>
      </c>
      <c r="C554" s="99"/>
      <c r="D554" s="100"/>
      <c r="E554" s="100"/>
      <c r="F554" s="57"/>
      <c r="G554" s="58">
        <f t="shared" si="61"/>
        <v>0</v>
      </c>
      <c r="H554" s="58">
        <f>IF(E554="",0,IFERROR(VLOOKUP(E554,档案费管理台账!$D$4:$H$1000,5,0),0))</f>
        <v>0</v>
      </c>
      <c r="I554" s="57"/>
      <c r="J554" s="57"/>
      <c r="K554" s="57"/>
      <c r="L554" s="57"/>
      <c r="M554" s="58" t="str">
        <f t="shared" si="62"/>
        <v/>
      </c>
      <c r="N554" s="102"/>
    </row>
    <row r="555" spans="1:14">
      <c r="A555" s="97" t="str">
        <f t="shared" si="59"/>
        <v/>
      </c>
      <c r="B555" s="98" t="str">
        <f t="shared" si="60"/>
        <v/>
      </c>
      <c r="C555" s="99"/>
      <c r="D555" s="100"/>
      <c r="E555" s="100"/>
      <c r="F555" s="57"/>
      <c r="G555" s="58">
        <f t="shared" si="61"/>
        <v>0</v>
      </c>
      <c r="H555" s="58">
        <f>IF(E555="",0,IFERROR(VLOOKUP(E555,档案费管理台账!$D$4:$H$1000,5,0),0))</f>
        <v>0</v>
      </c>
      <c r="I555" s="57"/>
      <c r="J555" s="57"/>
      <c r="K555" s="57"/>
      <c r="L555" s="57"/>
      <c r="M555" s="58" t="str">
        <f t="shared" si="62"/>
        <v/>
      </c>
      <c r="N555" s="102"/>
    </row>
    <row r="556" spans="1:14">
      <c r="A556" s="97" t="str">
        <f t="shared" ref="A556:A619" si="63">IF(D556="","",ROW()-42)</f>
        <v/>
      </c>
      <c r="B556" s="98" t="str">
        <f t="shared" ref="B556:B619" si="64">IF(C556="","",MONTH(C556)&amp;"月")</f>
        <v/>
      </c>
      <c r="C556" s="99"/>
      <c r="D556" s="100"/>
      <c r="E556" s="100"/>
      <c r="F556" s="57"/>
      <c r="G556" s="58">
        <f t="shared" si="61"/>
        <v>0</v>
      </c>
      <c r="H556" s="58">
        <f>IF(E556="",0,IFERROR(VLOOKUP(E556,档案费管理台账!$D$4:$H$1000,5,0),0))</f>
        <v>0</v>
      </c>
      <c r="I556" s="57"/>
      <c r="J556" s="57"/>
      <c r="K556" s="57"/>
      <c r="L556" s="57"/>
      <c r="M556" s="58" t="str">
        <f t="shared" si="62"/>
        <v/>
      </c>
      <c r="N556" s="102"/>
    </row>
    <row r="557" spans="1:14">
      <c r="A557" s="97" t="str">
        <f t="shared" si="63"/>
        <v/>
      </c>
      <c r="B557" s="98" t="str">
        <f t="shared" si="64"/>
        <v/>
      </c>
      <c r="C557" s="99"/>
      <c r="D557" s="100"/>
      <c r="E557" s="100"/>
      <c r="F557" s="57"/>
      <c r="G557" s="58">
        <f t="shared" ref="G557:G620" si="65">IF(F557="",0,F557*$K$41)</f>
        <v>0</v>
      </c>
      <c r="H557" s="58">
        <f>IF(E557="",0,IFERROR(VLOOKUP(E557,档案费管理台账!$D$4:$H$1000,5,0),0))</f>
        <v>0</v>
      </c>
      <c r="I557" s="57"/>
      <c r="J557" s="57"/>
      <c r="K557" s="57"/>
      <c r="L557" s="57"/>
      <c r="M557" s="58" t="str">
        <f t="shared" ref="M557:M620" si="66">IF(C557="","",ROUND(M556+G557-I557-J557-K557-L557-H557,2))</f>
        <v/>
      </c>
      <c r="N557" s="102"/>
    </row>
    <row r="558" spans="1:14">
      <c r="A558" s="97" t="str">
        <f t="shared" si="63"/>
        <v/>
      </c>
      <c r="B558" s="98" t="str">
        <f t="shared" si="64"/>
        <v/>
      </c>
      <c r="C558" s="99"/>
      <c r="D558" s="100"/>
      <c r="E558" s="100"/>
      <c r="F558" s="57"/>
      <c r="G558" s="58">
        <f t="shared" si="65"/>
        <v>0</v>
      </c>
      <c r="H558" s="58">
        <f>IF(E558="",0,IFERROR(VLOOKUP(E558,档案费管理台账!$D$4:$H$1000,5,0),0))</f>
        <v>0</v>
      </c>
      <c r="I558" s="57"/>
      <c r="J558" s="57"/>
      <c r="K558" s="57"/>
      <c r="L558" s="57"/>
      <c r="M558" s="58" t="str">
        <f t="shared" si="66"/>
        <v/>
      </c>
      <c r="N558" s="102"/>
    </row>
    <row r="559" spans="1:14">
      <c r="A559" s="97" t="str">
        <f t="shared" si="63"/>
        <v/>
      </c>
      <c r="B559" s="98" t="str">
        <f t="shared" si="64"/>
        <v/>
      </c>
      <c r="C559" s="99"/>
      <c r="D559" s="100"/>
      <c r="E559" s="100"/>
      <c r="F559" s="57"/>
      <c r="G559" s="58">
        <f t="shared" si="65"/>
        <v>0</v>
      </c>
      <c r="H559" s="58">
        <f>IF(E559="",0,IFERROR(VLOOKUP(E559,档案费管理台账!$D$4:$H$1000,5,0),0))</f>
        <v>0</v>
      </c>
      <c r="I559" s="57"/>
      <c r="J559" s="57"/>
      <c r="K559" s="57"/>
      <c r="L559" s="57"/>
      <c r="M559" s="58" t="str">
        <f t="shared" si="66"/>
        <v/>
      </c>
      <c r="N559" s="102"/>
    </row>
    <row r="560" spans="1:14">
      <c r="A560" s="97" t="str">
        <f t="shared" si="63"/>
        <v/>
      </c>
      <c r="B560" s="98" t="str">
        <f t="shared" si="64"/>
        <v/>
      </c>
      <c r="C560" s="99"/>
      <c r="D560" s="100"/>
      <c r="E560" s="100"/>
      <c r="F560" s="57"/>
      <c r="G560" s="58">
        <f t="shared" si="65"/>
        <v>0</v>
      </c>
      <c r="H560" s="58">
        <f>IF(E560="",0,IFERROR(VLOOKUP(E560,档案费管理台账!$D$4:$H$1000,5,0),0))</f>
        <v>0</v>
      </c>
      <c r="I560" s="57"/>
      <c r="J560" s="57"/>
      <c r="K560" s="57"/>
      <c r="L560" s="57"/>
      <c r="M560" s="58" t="str">
        <f t="shared" si="66"/>
        <v/>
      </c>
      <c r="N560" s="102"/>
    </row>
    <row r="561" spans="1:14">
      <c r="A561" s="97" t="str">
        <f t="shared" si="63"/>
        <v/>
      </c>
      <c r="B561" s="98" t="str">
        <f t="shared" si="64"/>
        <v/>
      </c>
      <c r="C561" s="99"/>
      <c r="D561" s="100"/>
      <c r="E561" s="100"/>
      <c r="F561" s="57"/>
      <c r="G561" s="58">
        <f t="shared" si="65"/>
        <v>0</v>
      </c>
      <c r="H561" s="58">
        <f>IF(E561="",0,IFERROR(VLOOKUP(E561,档案费管理台账!$D$4:$H$1000,5,0),0))</f>
        <v>0</v>
      </c>
      <c r="I561" s="57"/>
      <c r="J561" s="57"/>
      <c r="K561" s="57"/>
      <c r="L561" s="57"/>
      <c r="M561" s="58" t="str">
        <f t="shared" si="66"/>
        <v/>
      </c>
      <c r="N561" s="102"/>
    </row>
    <row r="562" spans="1:14">
      <c r="A562" s="97" t="str">
        <f t="shared" si="63"/>
        <v/>
      </c>
      <c r="B562" s="98" t="str">
        <f t="shared" si="64"/>
        <v/>
      </c>
      <c r="C562" s="99"/>
      <c r="D562" s="100"/>
      <c r="E562" s="100"/>
      <c r="F562" s="57"/>
      <c r="G562" s="58">
        <f t="shared" si="65"/>
        <v>0</v>
      </c>
      <c r="H562" s="58">
        <f>IF(E562="",0,IFERROR(VLOOKUP(E562,档案费管理台账!$D$4:$H$1000,5,0),0))</f>
        <v>0</v>
      </c>
      <c r="I562" s="57"/>
      <c r="J562" s="57"/>
      <c r="K562" s="57"/>
      <c r="L562" s="57"/>
      <c r="M562" s="58" t="str">
        <f t="shared" si="66"/>
        <v/>
      </c>
      <c r="N562" s="102"/>
    </row>
    <row r="563" spans="1:14">
      <c r="A563" s="97" t="str">
        <f t="shared" si="63"/>
        <v/>
      </c>
      <c r="B563" s="98" t="str">
        <f t="shared" si="64"/>
        <v/>
      </c>
      <c r="C563" s="99"/>
      <c r="D563" s="100"/>
      <c r="E563" s="100"/>
      <c r="F563" s="57"/>
      <c r="G563" s="58">
        <f t="shared" si="65"/>
        <v>0</v>
      </c>
      <c r="H563" s="58">
        <f>IF(E563="",0,IFERROR(VLOOKUP(E563,档案费管理台账!$D$4:$H$1000,5,0),0))</f>
        <v>0</v>
      </c>
      <c r="I563" s="57"/>
      <c r="J563" s="57"/>
      <c r="K563" s="57"/>
      <c r="L563" s="57"/>
      <c r="M563" s="58" t="str">
        <f t="shared" si="66"/>
        <v/>
      </c>
      <c r="N563" s="102"/>
    </row>
    <row r="564" spans="1:14">
      <c r="A564" s="97" t="str">
        <f t="shared" si="63"/>
        <v/>
      </c>
      <c r="B564" s="98" t="str">
        <f t="shared" si="64"/>
        <v/>
      </c>
      <c r="C564" s="99"/>
      <c r="D564" s="100"/>
      <c r="E564" s="100"/>
      <c r="F564" s="57"/>
      <c r="G564" s="58">
        <f t="shared" si="65"/>
        <v>0</v>
      </c>
      <c r="H564" s="58">
        <f>IF(E564="",0,IFERROR(VLOOKUP(E564,档案费管理台账!$D$4:$H$1000,5,0),0))</f>
        <v>0</v>
      </c>
      <c r="I564" s="57"/>
      <c r="J564" s="57"/>
      <c r="K564" s="57"/>
      <c r="L564" s="57"/>
      <c r="M564" s="58" t="str">
        <f t="shared" si="66"/>
        <v/>
      </c>
      <c r="N564" s="102"/>
    </row>
    <row r="565" spans="1:14">
      <c r="A565" s="97" t="str">
        <f t="shared" si="63"/>
        <v/>
      </c>
      <c r="B565" s="98" t="str">
        <f t="shared" si="64"/>
        <v/>
      </c>
      <c r="C565" s="99"/>
      <c r="D565" s="100"/>
      <c r="E565" s="100"/>
      <c r="F565" s="57"/>
      <c r="G565" s="58">
        <f t="shared" si="65"/>
        <v>0</v>
      </c>
      <c r="H565" s="58">
        <f>IF(E565="",0,IFERROR(VLOOKUP(E565,档案费管理台账!$D$4:$H$1000,5,0),0))</f>
        <v>0</v>
      </c>
      <c r="I565" s="57"/>
      <c r="J565" s="57"/>
      <c r="K565" s="57"/>
      <c r="L565" s="57"/>
      <c r="M565" s="58" t="str">
        <f t="shared" si="66"/>
        <v/>
      </c>
      <c r="N565" s="102"/>
    </row>
    <row r="566" spans="1:14">
      <c r="A566" s="97" t="str">
        <f t="shared" si="63"/>
        <v/>
      </c>
      <c r="B566" s="98" t="str">
        <f t="shared" si="64"/>
        <v/>
      </c>
      <c r="C566" s="99"/>
      <c r="D566" s="100"/>
      <c r="E566" s="100"/>
      <c r="F566" s="57"/>
      <c r="G566" s="58">
        <f t="shared" si="65"/>
        <v>0</v>
      </c>
      <c r="H566" s="58">
        <f>IF(E566="",0,IFERROR(VLOOKUP(E566,档案费管理台账!$D$4:$H$1000,5,0),0))</f>
        <v>0</v>
      </c>
      <c r="I566" s="57"/>
      <c r="J566" s="57"/>
      <c r="K566" s="57"/>
      <c r="L566" s="57"/>
      <c r="M566" s="58" t="str">
        <f t="shared" si="66"/>
        <v/>
      </c>
      <c r="N566" s="102"/>
    </row>
    <row r="567" spans="1:14">
      <c r="A567" s="97" t="str">
        <f t="shared" si="63"/>
        <v/>
      </c>
      <c r="B567" s="98" t="str">
        <f t="shared" si="64"/>
        <v/>
      </c>
      <c r="C567" s="99"/>
      <c r="D567" s="100"/>
      <c r="E567" s="100"/>
      <c r="F567" s="57"/>
      <c r="G567" s="58">
        <f t="shared" si="65"/>
        <v>0</v>
      </c>
      <c r="H567" s="58">
        <f>IF(E567="",0,IFERROR(VLOOKUP(E567,档案费管理台账!$D$4:$H$1000,5,0),0))</f>
        <v>0</v>
      </c>
      <c r="I567" s="57"/>
      <c r="J567" s="57"/>
      <c r="K567" s="57"/>
      <c r="L567" s="57"/>
      <c r="M567" s="58" t="str">
        <f t="shared" si="66"/>
        <v/>
      </c>
      <c r="N567" s="102"/>
    </row>
    <row r="568" spans="1:14">
      <c r="A568" s="97" t="str">
        <f t="shared" si="63"/>
        <v/>
      </c>
      <c r="B568" s="98" t="str">
        <f t="shared" si="64"/>
        <v/>
      </c>
      <c r="C568" s="99"/>
      <c r="D568" s="100"/>
      <c r="E568" s="100"/>
      <c r="F568" s="57"/>
      <c r="G568" s="58">
        <f t="shared" si="65"/>
        <v>0</v>
      </c>
      <c r="H568" s="58">
        <f>IF(E568="",0,IFERROR(VLOOKUP(E568,档案费管理台账!$D$4:$H$1000,5,0),0))</f>
        <v>0</v>
      </c>
      <c r="I568" s="57"/>
      <c r="J568" s="57"/>
      <c r="K568" s="57"/>
      <c r="L568" s="57"/>
      <c r="M568" s="58" t="str">
        <f t="shared" si="66"/>
        <v/>
      </c>
      <c r="N568" s="102"/>
    </row>
    <row r="569" spans="1:14">
      <c r="A569" s="97" t="str">
        <f t="shared" si="63"/>
        <v/>
      </c>
      <c r="B569" s="98" t="str">
        <f t="shared" si="64"/>
        <v/>
      </c>
      <c r="C569" s="99"/>
      <c r="D569" s="100"/>
      <c r="E569" s="100"/>
      <c r="F569" s="57"/>
      <c r="G569" s="58">
        <f t="shared" si="65"/>
        <v>0</v>
      </c>
      <c r="H569" s="58">
        <f>IF(E569="",0,IFERROR(VLOOKUP(E569,档案费管理台账!$D$4:$H$1000,5,0),0))</f>
        <v>0</v>
      </c>
      <c r="I569" s="57"/>
      <c r="J569" s="57"/>
      <c r="K569" s="57"/>
      <c r="L569" s="57"/>
      <c r="M569" s="58" t="str">
        <f t="shared" si="66"/>
        <v/>
      </c>
      <c r="N569" s="102"/>
    </row>
    <row r="570" spans="1:14">
      <c r="A570" s="97" t="str">
        <f t="shared" si="63"/>
        <v/>
      </c>
      <c r="B570" s="98" t="str">
        <f t="shared" si="64"/>
        <v/>
      </c>
      <c r="C570" s="99"/>
      <c r="D570" s="100"/>
      <c r="E570" s="100"/>
      <c r="F570" s="57"/>
      <c r="G570" s="58">
        <f t="shared" si="65"/>
        <v>0</v>
      </c>
      <c r="H570" s="58">
        <f>IF(E570="",0,IFERROR(VLOOKUP(E570,档案费管理台账!$D$4:$H$1000,5,0),0))</f>
        <v>0</v>
      </c>
      <c r="I570" s="57"/>
      <c r="J570" s="57"/>
      <c r="K570" s="57"/>
      <c r="L570" s="57"/>
      <c r="M570" s="58" t="str">
        <f t="shared" si="66"/>
        <v/>
      </c>
      <c r="N570" s="102"/>
    </row>
    <row r="571" spans="1:14">
      <c r="A571" s="97" t="str">
        <f t="shared" si="63"/>
        <v/>
      </c>
      <c r="B571" s="98" t="str">
        <f t="shared" si="64"/>
        <v/>
      </c>
      <c r="C571" s="99"/>
      <c r="D571" s="100"/>
      <c r="E571" s="100"/>
      <c r="F571" s="57"/>
      <c r="G571" s="58">
        <f t="shared" si="65"/>
        <v>0</v>
      </c>
      <c r="H571" s="58">
        <f>IF(E571="",0,IFERROR(VLOOKUP(E571,档案费管理台账!$D$4:$H$1000,5,0),0))</f>
        <v>0</v>
      </c>
      <c r="I571" s="57"/>
      <c r="J571" s="57"/>
      <c r="K571" s="57"/>
      <c r="L571" s="57"/>
      <c r="M571" s="58" t="str">
        <f t="shared" si="66"/>
        <v/>
      </c>
      <c r="N571" s="102"/>
    </row>
    <row r="572" spans="1:14">
      <c r="A572" s="97" t="str">
        <f t="shared" si="63"/>
        <v/>
      </c>
      <c r="B572" s="98" t="str">
        <f t="shared" si="64"/>
        <v/>
      </c>
      <c r="C572" s="99"/>
      <c r="D572" s="100"/>
      <c r="E572" s="100"/>
      <c r="F572" s="57"/>
      <c r="G572" s="58">
        <f t="shared" si="65"/>
        <v>0</v>
      </c>
      <c r="H572" s="58">
        <f>IF(E572="",0,IFERROR(VLOOKUP(E572,档案费管理台账!$D$4:$H$1000,5,0),0))</f>
        <v>0</v>
      </c>
      <c r="I572" s="57"/>
      <c r="J572" s="57"/>
      <c r="K572" s="57"/>
      <c r="L572" s="57"/>
      <c r="M572" s="58" t="str">
        <f t="shared" si="66"/>
        <v/>
      </c>
      <c r="N572" s="102"/>
    </row>
    <row r="573" spans="1:14">
      <c r="A573" s="97" t="str">
        <f t="shared" si="63"/>
        <v/>
      </c>
      <c r="B573" s="98" t="str">
        <f t="shared" si="64"/>
        <v/>
      </c>
      <c r="C573" s="99"/>
      <c r="D573" s="100"/>
      <c r="E573" s="100"/>
      <c r="F573" s="57"/>
      <c r="G573" s="58">
        <f t="shared" si="65"/>
        <v>0</v>
      </c>
      <c r="H573" s="58">
        <f>IF(E573="",0,IFERROR(VLOOKUP(E573,档案费管理台账!$D$4:$H$1000,5,0),0))</f>
        <v>0</v>
      </c>
      <c r="I573" s="57"/>
      <c r="J573" s="57"/>
      <c r="K573" s="57"/>
      <c r="L573" s="57"/>
      <c r="M573" s="58" t="str">
        <f t="shared" si="66"/>
        <v/>
      </c>
      <c r="N573" s="102"/>
    </row>
    <row r="574" spans="1:14">
      <c r="A574" s="97" t="str">
        <f t="shared" si="63"/>
        <v/>
      </c>
      <c r="B574" s="98" t="str">
        <f t="shared" si="64"/>
        <v/>
      </c>
      <c r="C574" s="99"/>
      <c r="D574" s="100"/>
      <c r="E574" s="100"/>
      <c r="F574" s="57"/>
      <c r="G574" s="58">
        <f t="shared" si="65"/>
        <v>0</v>
      </c>
      <c r="H574" s="58">
        <f>IF(E574="",0,IFERROR(VLOOKUP(E574,档案费管理台账!$D$4:$H$1000,5,0),0))</f>
        <v>0</v>
      </c>
      <c r="I574" s="57"/>
      <c r="J574" s="57"/>
      <c r="K574" s="57"/>
      <c r="L574" s="57"/>
      <c r="M574" s="58" t="str">
        <f t="shared" si="66"/>
        <v/>
      </c>
      <c r="N574" s="102"/>
    </row>
    <row r="575" spans="1:14">
      <c r="A575" s="97" t="str">
        <f t="shared" si="63"/>
        <v/>
      </c>
      <c r="B575" s="98" t="str">
        <f t="shared" si="64"/>
        <v/>
      </c>
      <c r="C575" s="99"/>
      <c r="D575" s="100"/>
      <c r="E575" s="100"/>
      <c r="F575" s="57"/>
      <c r="G575" s="58">
        <f t="shared" si="65"/>
        <v>0</v>
      </c>
      <c r="H575" s="58">
        <f>IF(E575="",0,IFERROR(VLOOKUP(E575,档案费管理台账!$D$4:$H$1000,5,0),0))</f>
        <v>0</v>
      </c>
      <c r="I575" s="57"/>
      <c r="J575" s="57"/>
      <c r="K575" s="57"/>
      <c r="L575" s="57"/>
      <c r="M575" s="58" t="str">
        <f t="shared" si="66"/>
        <v/>
      </c>
      <c r="N575" s="102"/>
    </row>
    <row r="576" spans="1:14">
      <c r="A576" s="97" t="str">
        <f t="shared" si="63"/>
        <v/>
      </c>
      <c r="B576" s="98" t="str">
        <f t="shared" si="64"/>
        <v/>
      </c>
      <c r="C576" s="99"/>
      <c r="D576" s="100"/>
      <c r="E576" s="100"/>
      <c r="F576" s="57"/>
      <c r="G576" s="58">
        <f t="shared" si="65"/>
        <v>0</v>
      </c>
      <c r="H576" s="58">
        <f>IF(E576="",0,IFERROR(VLOOKUP(E576,档案费管理台账!$D$4:$H$1000,5,0),0))</f>
        <v>0</v>
      </c>
      <c r="I576" s="57"/>
      <c r="J576" s="57"/>
      <c r="K576" s="57"/>
      <c r="L576" s="57"/>
      <c r="M576" s="58" t="str">
        <f t="shared" si="66"/>
        <v/>
      </c>
      <c r="N576" s="102"/>
    </row>
    <row r="577" spans="1:14">
      <c r="A577" s="97" t="str">
        <f t="shared" si="63"/>
        <v/>
      </c>
      <c r="B577" s="98" t="str">
        <f t="shared" si="64"/>
        <v/>
      </c>
      <c r="C577" s="99"/>
      <c r="D577" s="100"/>
      <c r="E577" s="100"/>
      <c r="F577" s="57"/>
      <c r="G577" s="58">
        <f t="shared" si="65"/>
        <v>0</v>
      </c>
      <c r="H577" s="58">
        <f>IF(E577="",0,IFERROR(VLOOKUP(E577,档案费管理台账!$D$4:$H$1000,5,0),0))</f>
        <v>0</v>
      </c>
      <c r="I577" s="57"/>
      <c r="J577" s="57"/>
      <c r="K577" s="57"/>
      <c r="L577" s="57"/>
      <c r="M577" s="58" t="str">
        <f t="shared" si="66"/>
        <v/>
      </c>
      <c r="N577" s="102"/>
    </row>
    <row r="578" spans="1:14">
      <c r="A578" s="97" t="str">
        <f t="shared" si="63"/>
        <v/>
      </c>
      <c r="B578" s="98" t="str">
        <f t="shared" si="64"/>
        <v/>
      </c>
      <c r="C578" s="99"/>
      <c r="D578" s="100"/>
      <c r="E578" s="100"/>
      <c r="F578" s="57"/>
      <c r="G578" s="58">
        <f t="shared" si="65"/>
        <v>0</v>
      </c>
      <c r="H578" s="58">
        <f>IF(E578="",0,IFERROR(VLOOKUP(E578,档案费管理台账!$D$4:$H$1000,5,0),0))</f>
        <v>0</v>
      </c>
      <c r="I578" s="57"/>
      <c r="J578" s="57"/>
      <c r="K578" s="57"/>
      <c r="L578" s="57"/>
      <c r="M578" s="58" t="str">
        <f t="shared" si="66"/>
        <v/>
      </c>
      <c r="N578" s="102"/>
    </row>
    <row r="579" spans="1:14">
      <c r="A579" s="97" t="str">
        <f t="shared" si="63"/>
        <v/>
      </c>
      <c r="B579" s="98" t="str">
        <f t="shared" si="64"/>
        <v/>
      </c>
      <c r="C579" s="99"/>
      <c r="D579" s="100"/>
      <c r="E579" s="100"/>
      <c r="F579" s="57"/>
      <c r="G579" s="58">
        <f t="shared" si="65"/>
        <v>0</v>
      </c>
      <c r="H579" s="58">
        <f>IF(E579="",0,IFERROR(VLOOKUP(E579,档案费管理台账!$D$4:$H$1000,5,0),0))</f>
        <v>0</v>
      </c>
      <c r="I579" s="57"/>
      <c r="J579" s="57"/>
      <c r="K579" s="57"/>
      <c r="L579" s="57"/>
      <c r="M579" s="58" t="str">
        <f t="shared" si="66"/>
        <v/>
      </c>
      <c r="N579" s="102"/>
    </row>
    <row r="580" spans="1:14">
      <c r="A580" s="97" t="str">
        <f t="shared" si="63"/>
        <v/>
      </c>
      <c r="B580" s="98" t="str">
        <f t="shared" si="64"/>
        <v/>
      </c>
      <c r="C580" s="99"/>
      <c r="D580" s="100"/>
      <c r="E580" s="100"/>
      <c r="F580" s="57"/>
      <c r="G580" s="58">
        <f t="shared" si="65"/>
        <v>0</v>
      </c>
      <c r="H580" s="58">
        <f>IF(E580="",0,IFERROR(VLOOKUP(E580,档案费管理台账!$D$4:$H$1000,5,0),0))</f>
        <v>0</v>
      </c>
      <c r="I580" s="57"/>
      <c r="J580" s="57"/>
      <c r="K580" s="57"/>
      <c r="L580" s="57"/>
      <c r="M580" s="58" t="str">
        <f t="shared" si="66"/>
        <v/>
      </c>
      <c r="N580" s="102"/>
    </row>
    <row r="581" spans="1:14">
      <c r="A581" s="97" t="str">
        <f t="shared" si="63"/>
        <v/>
      </c>
      <c r="B581" s="98" t="str">
        <f t="shared" si="64"/>
        <v/>
      </c>
      <c r="C581" s="99"/>
      <c r="D581" s="100"/>
      <c r="E581" s="100"/>
      <c r="F581" s="57"/>
      <c r="G581" s="58">
        <f t="shared" si="65"/>
        <v>0</v>
      </c>
      <c r="H581" s="58">
        <f>IF(E581="",0,IFERROR(VLOOKUP(E581,档案费管理台账!$D$4:$H$1000,5,0),0))</f>
        <v>0</v>
      </c>
      <c r="I581" s="57"/>
      <c r="J581" s="57"/>
      <c r="K581" s="57"/>
      <c r="L581" s="57"/>
      <c r="M581" s="58" t="str">
        <f t="shared" si="66"/>
        <v/>
      </c>
      <c r="N581" s="102"/>
    </row>
    <row r="582" spans="1:14">
      <c r="A582" s="97" t="str">
        <f t="shared" si="63"/>
        <v/>
      </c>
      <c r="B582" s="98" t="str">
        <f t="shared" si="64"/>
        <v/>
      </c>
      <c r="C582" s="99"/>
      <c r="D582" s="100"/>
      <c r="E582" s="100"/>
      <c r="F582" s="57"/>
      <c r="G582" s="58">
        <f t="shared" si="65"/>
        <v>0</v>
      </c>
      <c r="H582" s="58">
        <f>IF(E582="",0,IFERROR(VLOOKUP(E582,档案费管理台账!$D$4:$H$1000,5,0),0))</f>
        <v>0</v>
      </c>
      <c r="I582" s="57"/>
      <c r="J582" s="57"/>
      <c r="K582" s="57"/>
      <c r="L582" s="57"/>
      <c r="M582" s="58" t="str">
        <f t="shared" si="66"/>
        <v/>
      </c>
      <c r="N582" s="102"/>
    </row>
    <row r="583" spans="1:14">
      <c r="A583" s="97" t="str">
        <f t="shared" si="63"/>
        <v/>
      </c>
      <c r="B583" s="98" t="str">
        <f t="shared" si="64"/>
        <v/>
      </c>
      <c r="C583" s="99"/>
      <c r="D583" s="100"/>
      <c r="E583" s="100"/>
      <c r="F583" s="57"/>
      <c r="G583" s="58">
        <f t="shared" si="65"/>
        <v>0</v>
      </c>
      <c r="H583" s="58">
        <f>IF(E583="",0,IFERROR(VLOOKUP(E583,档案费管理台账!$D$4:$H$1000,5,0),0))</f>
        <v>0</v>
      </c>
      <c r="I583" s="57"/>
      <c r="J583" s="57"/>
      <c r="K583" s="57"/>
      <c r="L583" s="57"/>
      <c r="M583" s="58" t="str">
        <f t="shared" si="66"/>
        <v/>
      </c>
      <c r="N583" s="102"/>
    </row>
    <row r="584" spans="1:14">
      <c r="A584" s="97" t="str">
        <f t="shared" si="63"/>
        <v/>
      </c>
      <c r="B584" s="98" t="str">
        <f t="shared" si="64"/>
        <v/>
      </c>
      <c r="C584" s="99"/>
      <c r="D584" s="100"/>
      <c r="E584" s="100"/>
      <c r="F584" s="57"/>
      <c r="G584" s="58">
        <f t="shared" si="65"/>
        <v>0</v>
      </c>
      <c r="H584" s="58">
        <f>IF(E584="",0,IFERROR(VLOOKUP(E584,档案费管理台账!$D$4:$H$1000,5,0),0))</f>
        <v>0</v>
      </c>
      <c r="I584" s="57"/>
      <c r="J584" s="57"/>
      <c r="K584" s="57"/>
      <c r="L584" s="57"/>
      <c r="M584" s="58" t="str">
        <f t="shared" si="66"/>
        <v/>
      </c>
      <c r="N584" s="102"/>
    </row>
    <row r="585" spans="1:14">
      <c r="A585" s="97" t="str">
        <f t="shared" si="63"/>
        <v/>
      </c>
      <c r="B585" s="98" t="str">
        <f t="shared" si="64"/>
        <v/>
      </c>
      <c r="C585" s="99"/>
      <c r="D585" s="100"/>
      <c r="E585" s="100"/>
      <c r="F585" s="57"/>
      <c r="G585" s="58">
        <f t="shared" si="65"/>
        <v>0</v>
      </c>
      <c r="H585" s="58">
        <f>IF(E585="",0,IFERROR(VLOOKUP(E585,档案费管理台账!$D$4:$H$1000,5,0),0))</f>
        <v>0</v>
      </c>
      <c r="I585" s="57"/>
      <c r="J585" s="57"/>
      <c r="K585" s="57"/>
      <c r="L585" s="57"/>
      <c r="M585" s="58" t="str">
        <f t="shared" si="66"/>
        <v/>
      </c>
      <c r="N585" s="102"/>
    </row>
    <row r="586" spans="1:14">
      <c r="A586" s="97" t="str">
        <f t="shared" si="63"/>
        <v/>
      </c>
      <c r="B586" s="98" t="str">
        <f t="shared" si="64"/>
        <v/>
      </c>
      <c r="C586" s="99"/>
      <c r="D586" s="100"/>
      <c r="E586" s="100"/>
      <c r="F586" s="57"/>
      <c r="G586" s="58">
        <f t="shared" si="65"/>
        <v>0</v>
      </c>
      <c r="H586" s="58">
        <f>IF(E586="",0,IFERROR(VLOOKUP(E586,档案费管理台账!$D$4:$H$1000,5,0),0))</f>
        <v>0</v>
      </c>
      <c r="I586" s="57"/>
      <c r="J586" s="57"/>
      <c r="K586" s="57"/>
      <c r="L586" s="57"/>
      <c r="M586" s="58" t="str">
        <f t="shared" si="66"/>
        <v/>
      </c>
      <c r="N586" s="102"/>
    </row>
    <row r="587" spans="1:14">
      <c r="A587" s="97" t="str">
        <f t="shared" si="63"/>
        <v/>
      </c>
      <c r="B587" s="98" t="str">
        <f t="shared" si="64"/>
        <v/>
      </c>
      <c r="C587" s="99"/>
      <c r="D587" s="100"/>
      <c r="E587" s="100"/>
      <c r="F587" s="57"/>
      <c r="G587" s="58">
        <f t="shared" si="65"/>
        <v>0</v>
      </c>
      <c r="H587" s="58">
        <f>IF(E587="",0,IFERROR(VLOOKUP(E587,档案费管理台账!$D$4:$H$1000,5,0),0))</f>
        <v>0</v>
      </c>
      <c r="I587" s="57"/>
      <c r="J587" s="57"/>
      <c r="K587" s="57"/>
      <c r="L587" s="57"/>
      <c r="M587" s="58" t="str">
        <f t="shared" si="66"/>
        <v/>
      </c>
      <c r="N587" s="102"/>
    </row>
    <row r="588" spans="1:14">
      <c r="A588" s="97" t="str">
        <f t="shared" si="63"/>
        <v/>
      </c>
      <c r="B588" s="98" t="str">
        <f t="shared" si="64"/>
        <v/>
      </c>
      <c r="C588" s="99"/>
      <c r="D588" s="100"/>
      <c r="E588" s="100"/>
      <c r="F588" s="57"/>
      <c r="G588" s="58">
        <f t="shared" si="65"/>
        <v>0</v>
      </c>
      <c r="H588" s="58">
        <f>IF(E588="",0,IFERROR(VLOOKUP(E588,档案费管理台账!$D$4:$H$1000,5,0),0))</f>
        <v>0</v>
      </c>
      <c r="I588" s="57"/>
      <c r="J588" s="57"/>
      <c r="K588" s="57"/>
      <c r="L588" s="57"/>
      <c r="M588" s="58" t="str">
        <f t="shared" si="66"/>
        <v/>
      </c>
      <c r="N588" s="102"/>
    </row>
    <row r="589" spans="1:14">
      <c r="A589" s="97" t="str">
        <f t="shared" si="63"/>
        <v/>
      </c>
      <c r="B589" s="98" t="str">
        <f t="shared" si="64"/>
        <v/>
      </c>
      <c r="C589" s="99"/>
      <c r="D589" s="100"/>
      <c r="E589" s="100"/>
      <c r="F589" s="57"/>
      <c r="G589" s="58">
        <f t="shared" si="65"/>
        <v>0</v>
      </c>
      <c r="H589" s="58">
        <f>IF(E589="",0,IFERROR(VLOOKUP(E589,档案费管理台账!$D$4:$H$1000,5,0),0))</f>
        <v>0</v>
      </c>
      <c r="I589" s="57"/>
      <c r="J589" s="57"/>
      <c r="K589" s="57"/>
      <c r="L589" s="57"/>
      <c r="M589" s="58" t="str">
        <f t="shared" si="66"/>
        <v/>
      </c>
      <c r="N589" s="102"/>
    </row>
    <row r="590" spans="1:14">
      <c r="A590" s="97" t="str">
        <f t="shared" si="63"/>
        <v/>
      </c>
      <c r="B590" s="98" t="str">
        <f t="shared" si="64"/>
        <v/>
      </c>
      <c r="C590" s="99"/>
      <c r="D590" s="100"/>
      <c r="E590" s="100"/>
      <c r="F590" s="57"/>
      <c r="G590" s="58">
        <f t="shared" si="65"/>
        <v>0</v>
      </c>
      <c r="H590" s="58">
        <f>IF(E590="",0,IFERROR(VLOOKUP(E590,档案费管理台账!$D$4:$H$1000,5,0),0))</f>
        <v>0</v>
      </c>
      <c r="I590" s="57"/>
      <c r="J590" s="57"/>
      <c r="K590" s="57"/>
      <c r="L590" s="57"/>
      <c r="M590" s="58" t="str">
        <f t="shared" si="66"/>
        <v/>
      </c>
      <c r="N590" s="102"/>
    </row>
    <row r="591" spans="1:14">
      <c r="A591" s="97" t="str">
        <f t="shared" si="63"/>
        <v/>
      </c>
      <c r="B591" s="98" t="str">
        <f t="shared" si="64"/>
        <v/>
      </c>
      <c r="C591" s="99"/>
      <c r="D591" s="100"/>
      <c r="E591" s="100"/>
      <c r="F591" s="57"/>
      <c r="G591" s="58">
        <f t="shared" si="65"/>
        <v>0</v>
      </c>
      <c r="H591" s="58">
        <f>IF(E591="",0,IFERROR(VLOOKUP(E591,档案费管理台账!$D$4:$H$1000,5,0),0))</f>
        <v>0</v>
      </c>
      <c r="I591" s="57"/>
      <c r="J591" s="57"/>
      <c r="K591" s="57"/>
      <c r="L591" s="57"/>
      <c r="M591" s="58" t="str">
        <f t="shared" si="66"/>
        <v/>
      </c>
      <c r="N591" s="102"/>
    </row>
    <row r="592" spans="1:14">
      <c r="A592" s="97" t="str">
        <f t="shared" si="63"/>
        <v/>
      </c>
      <c r="B592" s="98" t="str">
        <f t="shared" si="64"/>
        <v/>
      </c>
      <c r="C592" s="99"/>
      <c r="D592" s="100"/>
      <c r="E592" s="100"/>
      <c r="F592" s="57"/>
      <c r="G592" s="58">
        <f t="shared" si="65"/>
        <v>0</v>
      </c>
      <c r="H592" s="58">
        <f>IF(E592="",0,IFERROR(VLOOKUP(E592,档案费管理台账!$D$4:$H$1000,5,0),0))</f>
        <v>0</v>
      </c>
      <c r="I592" s="57"/>
      <c r="J592" s="57"/>
      <c r="K592" s="57"/>
      <c r="L592" s="57"/>
      <c r="M592" s="58" t="str">
        <f t="shared" si="66"/>
        <v/>
      </c>
      <c r="N592" s="102"/>
    </row>
    <row r="593" spans="1:14">
      <c r="A593" s="97" t="str">
        <f t="shared" si="63"/>
        <v/>
      </c>
      <c r="B593" s="98" t="str">
        <f t="shared" si="64"/>
        <v/>
      </c>
      <c r="C593" s="99"/>
      <c r="D593" s="100"/>
      <c r="E593" s="100"/>
      <c r="F593" s="57"/>
      <c r="G593" s="58">
        <f t="shared" si="65"/>
        <v>0</v>
      </c>
      <c r="H593" s="58">
        <f>IF(E593="",0,IFERROR(VLOOKUP(E593,档案费管理台账!$D$4:$H$1000,5,0),0))</f>
        <v>0</v>
      </c>
      <c r="I593" s="57"/>
      <c r="J593" s="57"/>
      <c r="K593" s="57"/>
      <c r="L593" s="57"/>
      <c r="M593" s="58" t="str">
        <f t="shared" si="66"/>
        <v/>
      </c>
      <c r="N593" s="102"/>
    </row>
    <row r="594" spans="1:14">
      <c r="A594" s="97" t="str">
        <f t="shared" si="63"/>
        <v/>
      </c>
      <c r="B594" s="98" t="str">
        <f t="shared" si="64"/>
        <v/>
      </c>
      <c r="C594" s="99"/>
      <c r="D594" s="100"/>
      <c r="E594" s="100"/>
      <c r="F594" s="57"/>
      <c r="G594" s="58">
        <f t="shared" si="65"/>
        <v>0</v>
      </c>
      <c r="H594" s="58">
        <f>IF(E594="",0,IFERROR(VLOOKUP(E594,档案费管理台账!$D$4:$H$1000,5,0),0))</f>
        <v>0</v>
      </c>
      <c r="I594" s="57"/>
      <c r="J594" s="57"/>
      <c r="K594" s="57"/>
      <c r="L594" s="57"/>
      <c r="M594" s="58" t="str">
        <f t="shared" si="66"/>
        <v/>
      </c>
      <c r="N594" s="102"/>
    </row>
    <row r="595" spans="1:14">
      <c r="A595" s="97" t="str">
        <f t="shared" si="63"/>
        <v/>
      </c>
      <c r="B595" s="98" t="str">
        <f t="shared" si="64"/>
        <v/>
      </c>
      <c r="C595" s="99"/>
      <c r="D595" s="100"/>
      <c r="E595" s="100"/>
      <c r="F595" s="57"/>
      <c r="G595" s="58">
        <f t="shared" si="65"/>
        <v>0</v>
      </c>
      <c r="H595" s="58">
        <f>IF(E595="",0,IFERROR(VLOOKUP(E595,档案费管理台账!$D$4:$H$1000,5,0),0))</f>
        <v>0</v>
      </c>
      <c r="I595" s="57"/>
      <c r="J595" s="57"/>
      <c r="K595" s="57"/>
      <c r="L595" s="57"/>
      <c r="M595" s="58" t="str">
        <f t="shared" si="66"/>
        <v/>
      </c>
      <c r="N595" s="102"/>
    </row>
    <row r="596" spans="1:14">
      <c r="A596" s="97" t="str">
        <f t="shared" si="63"/>
        <v/>
      </c>
      <c r="B596" s="98" t="str">
        <f t="shared" si="64"/>
        <v/>
      </c>
      <c r="C596" s="99"/>
      <c r="D596" s="100"/>
      <c r="E596" s="100"/>
      <c r="F596" s="57"/>
      <c r="G596" s="58">
        <f t="shared" si="65"/>
        <v>0</v>
      </c>
      <c r="H596" s="58">
        <f>IF(E596="",0,IFERROR(VLOOKUP(E596,档案费管理台账!$D$4:$H$1000,5,0),0))</f>
        <v>0</v>
      </c>
      <c r="I596" s="57"/>
      <c r="J596" s="57"/>
      <c r="K596" s="57"/>
      <c r="L596" s="57"/>
      <c r="M596" s="58" t="str">
        <f t="shared" si="66"/>
        <v/>
      </c>
      <c r="N596" s="102"/>
    </row>
    <row r="597" spans="1:14">
      <c r="A597" s="97" t="str">
        <f t="shared" si="63"/>
        <v/>
      </c>
      <c r="B597" s="98" t="str">
        <f t="shared" si="64"/>
        <v/>
      </c>
      <c r="C597" s="99"/>
      <c r="D597" s="100"/>
      <c r="E597" s="100"/>
      <c r="F597" s="57"/>
      <c r="G597" s="58">
        <f t="shared" si="65"/>
        <v>0</v>
      </c>
      <c r="H597" s="58">
        <f>IF(E597="",0,IFERROR(VLOOKUP(E597,档案费管理台账!$D$4:$H$1000,5,0),0))</f>
        <v>0</v>
      </c>
      <c r="I597" s="57"/>
      <c r="J597" s="57"/>
      <c r="K597" s="57"/>
      <c r="L597" s="57"/>
      <c r="M597" s="58" t="str">
        <f t="shared" si="66"/>
        <v/>
      </c>
      <c r="N597" s="102"/>
    </row>
    <row r="598" spans="1:14">
      <c r="A598" s="97" t="str">
        <f t="shared" si="63"/>
        <v/>
      </c>
      <c r="B598" s="98" t="str">
        <f t="shared" si="64"/>
        <v/>
      </c>
      <c r="C598" s="99"/>
      <c r="D598" s="100"/>
      <c r="E598" s="100"/>
      <c r="F598" s="57"/>
      <c r="G598" s="58">
        <f t="shared" si="65"/>
        <v>0</v>
      </c>
      <c r="H598" s="58">
        <f>IF(E598="",0,IFERROR(VLOOKUP(E598,档案费管理台账!$D$4:$H$1000,5,0),0))</f>
        <v>0</v>
      </c>
      <c r="I598" s="57"/>
      <c r="J598" s="57"/>
      <c r="K598" s="57"/>
      <c r="L598" s="57"/>
      <c r="M598" s="58" t="str">
        <f t="shared" si="66"/>
        <v/>
      </c>
      <c r="N598" s="102"/>
    </row>
    <row r="599" spans="1:14">
      <c r="A599" s="97" t="str">
        <f t="shared" si="63"/>
        <v/>
      </c>
      <c r="B599" s="98" t="str">
        <f t="shared" si="64"/>
        <v/>
      </c>
      <c r="C599" s="99"/>
      <c r="D599" s="100"/>
      <c r="E599" s="100"/>
      <c r="F599" s="57"/>
      <c r="G599" s="58">
        <f t="shared" si="65"/>
        <v>0</v>
      </c>
      <c r="H599" s="58">
        <f>IF(E599="",0,IFERROR(VLOOKUP(E599,档案费管理台账!$D$4:$H$1000,5,0),0))</f>
        <v>0</v>
      </c>
      <c r="I599" s="57"/>
      <c r="J599" s="57"/>
      <c r="K599" s="57"/>
      <c r="L599" s="57"/>
      <c r="M599" s="58" t="str">
        <f t="shared" si="66"/>
        <v/>
      </c>
      <c r="N599" s="102"/>
    </row>
    <row r="600" spans="1:14">
      <c r="A600" s="97" t="str">
        <f t="shared" si="63"/>
        <v/>
      </c>
      <c r="B600" s="98" t="str">
        <f t="shared" si="64"/>
        <v/>
      </c>
      <c r="C600" s="99"/>
      <c r="D600" s="100"/>
      <c r="E600" s="100"/>
      <c r="F600" s="57"/>
      <c r="G600" s="58">
        <f t="shared" si="65"/>
        <v>0</v>
      </c>
      <c r="H600" s="58">
        <f>IF(E600="",0,IFERROR(VLOOKUP(E600,档案费管理台账!$D$4:$H$1000,5,0),0))</f>
        <v>0</v>
      </c>
      <c r="I600" s="57"/>
      <c r="J600" s="57"/>
      <c r="K600" s="57"/>
      <c r="L600" s="57"/>
      <c r="M600" s="58" t="str">
        <f t="shared" si="66"/>
        <v/>
      </c>
      <c r="N600" s="102"/>
    </row>
    <row r="601" spans="1:14">
      <c r="A601" s="97" t="str">
        <f t="shared" si="63"/>
        <v/>
      </c>
      <c r="B601" s="98" t="str">
        <f t="shared" si="64"/>
        <v/>
      </c>
      <c r="C601" s="99"/>
      <c r="D601" s="100"/>
      <c r="E601" s="100"/>
      <c r="F601" s="57"/>
      <c r="G601" s="58">
        <f t="shared" si="65"/>
        <v>0</v>
      </c>
      <c r="H601" s="58">
        <f>IF(E601="",0,IFERROR(VLOOKUP(E601,档案费管理台账!$D$4:$H$1000,5,0),0))</f>
        <v>0</v>
      </c>
      <c r="I601" s="57"/>
      <c r="J601" s="57"/>
      <c r="K601" s="57"/>
      <c r="L601" s="57"/>
      <c r="M601" s="58" t="str">
        <f t="shared" si="66"/>
        <v/>
      </c>
      <c r="N601" s="102"/>
    </row>
    <row r="602" spans="1:14">
      <c r="A602" s="97" t="str">
        <f t="shared" si="63"/>
        <v/>
      </c>
      <c r="B602" s="98" t="str">
        <f t="shared" si="64"/>
        <v/>
      </c>
      <c r="C602" s="99"/>
      <c r="D602" s="100"/>
      <c r="E602" s="100"/>
      <c r="F602" s="57"/>
      <c r="G602" s="58">
        <f t="shared" si="65"/>
        <v>0</v>
      </c>
      <c r="H602" s="58">
        <f>IF(E602="",0,IFERROR(VLOOKUP(E602,档案费管理台账!$D$4:$H$1000,5,0),0))</f>
        <v>0</v>
      </c>
      <c r="I602" s="57"/>
      <c r="J602" s="57"/>
      <c r="K602" s="57"/>
      <c r="L602" s="57"/>
      <c r="M602" s="58" t="str">
        <f t="shared" si="66"/>
        <v/>
      </c>
      <c r="N602" s="102"/>
    </row>
    <row r="603" spans="1:14">
      <c r="A603" s="97" t="str">
        <f t="shared" si="63"/>
        <v/>
      </c>
      <c r="B603" s="98" t="str">
        <f t="shared" si="64"/>
        <v/>
      </c>
      <c r="C603" s="99"/>
      <c r="D603" s="100"/>
      <c r="E603" s="100"/>
      <c r="F603" s="57"/>
      <c r="G603" s="58">
        <f t="shared" si="65"/>
        <v>0</v>
      </c>
      <c r="H603" s="58">
        <f>IF(E603="",0,IFERROR(VLOOKUP(E603,档案费管理台账!$D$4:$H$1000,5,0),0))</f>
        <v>0</v>
      </c>
      <c r="I603" s="57"/>
      <c r="J603" s="57"/>
      <c r="K603" s="57"/>
      <c r="L603" s="57"/>
      <c r="M603" s="58" t="str">
        <f t="shared" si="66"/>
        <v/>
      </c>
      <c r="N603" s="102"/>
    </row>
    <row r="604" spans="1:14">
      <c r="A604" s="97" t="str">
        <f t="shared" si="63"/>
        <v/>
      </c>
      <c r="B604" s="98" t="str">
        <f t="shared" si="64"/>
        <v/>
      </c>
      <c r="C604" s="99"/>
      <c r="D604" s="100"/>
      <c r="E604" s="100"/>
      <c r="F604" s="57"/>
      <c r="G604" s="58">
        <f t="shared" si="65"/>
        <v>0</v>
      </c>
      <c r="H604" s="58">
        <f>IF(E604="",0,IFERROR(VLOOKUP(E604,档案费管理台账!$D$4:$H$1000,5,0),0))</f>
        <v>0</v>
      </c>
      <c r="I604" s="57"/>
      <c r="J604" s="57"/>
      <c r="K604" s="57"/>
      <c r="L604" s="57"/>
      <c r="M604" s="58" t="str">
        <f t="shared" si="66"/>
        <v/>
      </c>
      <c r="N604" s="102"/>
    </row>
    <row r="605" spans="1:14">
      <c r="A605" s="97" t="str">
        <f t="shared" si="63"/>
        <v/>
      </c>
      <c r="B605" s="98" t="str">
        <f t="shared" si="64"/>
        <v/>
      </c>
      <c r="C605" s="99"/>
      <c r="D605" s="100"/>
      <c r="E605" s="100"/>
      <c r="F605" s="57"/>
      <c r="G605" s="58">
        <f t="shared" si="65"/>
        <v>0</v>
      </c>
      <c r="H605" s="58">
        <f>IF(E605="",0,IFERROR(VLOOKUP(E605,档案费管理台账!$D$4:$H$1000,5,0),0))</f>
        <v>0</v>
      </c>
      <c r="I605" s="57"/>
      <c r="J605" s="57"/>
      <c r="K605" s="57"/>
      <c r="L605" s="57"/>
      <c r="M605" s="58" t="str">
        <f t="shared" si="66"/>
        <v/>
      </c>
      <c r="N605" s="102"/>
    </row>
    <row r="606" spans="1:14">
      <c r="A606" s="97" t="str">
        <f t="shared" si="63"/>
        <v/>
      </c>
      <c r="B606" s="98" t="str">
        <f t="shared" si="64"/>
        <v/>
      </c>
      <c r="C606" s="99"/>
      <c r="D606" s="100"/>
      <c r="E606" s="100"/>
      <c r="F606" s="57"/>
      <c r="G606" s="58">
        <f t="shared" si="65"/>
        <v>0</v>
      </c>
      <c r="H606" s="58">
        <f>IF(E606="",0,IFERROR(VLOOKUP(E606,档案费管理台账!$D$4:$H$1000,5,0),0))</f>
        <v>0</v>
      </c>
      <c r="I606" s="57"/>
      <c r="J606" s="57"/>
      <c r="K606" s="57"/>
      <c r="L606" s="57"/>
      <c r="M606" s="58" t="str">
        <f t="shared" si="66"/>
        <v/>
      </c>
      <c r="N606" s="102"/>
    </row>
    <row r="607" spans="1:14">
      <c r="A607" s="97" t="str">
        <f t="shared" si="63"/>
        <v/>
      </c>
      <c r="B607" s="98" t="str">
        <f t="shared" si="64"/>
        <v/>
      </c>
      <c r="C607" s="99"/>
      <c r="D607" s="100"/>
      <c r="E607" s="100"/>
      <c r="F607" s="57"/>
      <c r="G607" s="58">
        <f t="shared" si="65"/>
        <v>0</v>
      </c>
      <c r="H607" s="58">
        <f>IF(E607="",0,IFERROR(VLOOKUP(E607,档案费管理台账!$D$4:$H$1000,5,0),0))</f>
        <v>0</v>
      </c>
      <c r="I607" s="57"/>
      <c r="J607" s="57"/>
      <c r="K607" s="57"/>
      <c r="L607" s="57"/>
      <c r="M607" s="58" t="str">
        <f t="shared" si="66"/>
        <v/>
      </c>
      <c r="N607" s="102"/>
    </row>
    <row r="608" spans="1:14">
      <c r="A608" s="97" t="str">
        <f t="shared" si="63"/>
        <v/>
      </c>
      <c r="B608" s="98" t="str">
        <f t="shared" si="64"/>
        <v/>
      </c>
      <c r="C608" s="99"/>
      <c r="D608" s="100"/>
      <c r="E608" s="100"/>
      <c r="F608" s="57"/>
      <c r="G608" s="58">
        <f t="shared" si="65"/>
        <v>0</v>
      </c>
      <c r="H608" s="58">
        <f>IF(E608="",0,IFERROR(VLOOKUP(E608,档案费管理台账!$D$4:$H$1000,5,0),0))</f>
        <v>0</v>
      </c>
      <c r="I608" s="57"/>
      <c r="J608" s="57"/>
      <c r="K608" s="57"/>
      <c r="L608" s="57"/>
      <c r="M608" s="58" t="str">
        <f t="shared" si="66"/>
        <v/>
      </c>
      <c r="N608" s="102"/>
    </row>
    <row r="609" spans="1:14">
      <c r="A609" s="97" t="str">
        <f t="shared" si="63"/>
        <v/>
      </c>
      <c r="B609" s="98" t="str">
        <f t="shared" si="64"/>
        <v/>
      </c>
      <c r="C609" s="99"/>
      <c r="D609" s="100"/>
      <c r="E609" s="100"/>
      <c r="F609" s="57"/>
      <c r="G609" s="58">
        <f t="shared" si="65"/>
        <v>0</v>
      </c>
      <c r="H609" s="58">
        <f>IF(E609="",0,IFERROR(VLOOKUP(E609,档案费管理台账!$D$4:$H$1000,5,0),0))</f>
        <v>0</v>
      </c>
      <c r="I609" s="57"/>
      <c r="J609" s="57"/>
      <c r="K609" s="57"/>
      <c r="L609" s="57"/>
      <c r="M609" s="58" t="str">
        <f t="shared" si="66"/>
        <v/>
      </c>
      <c r="N609" s="102"/>
    </row>
    <row r="610" spans="1:14">
      <c r="A610" s="97" t="str">
        <f t="shared" si="63"/>
        <v/>
      </c>
      <c r="B610" s="98" t="str">
        <f t="shared" si="64"/>
        <v/>
      </c>
      <c r="C610" s="99"/>
      <c r="D610" s="100"/>
      <c r="E610" s="100"/>
      <c r="F610" s="57"/>
      <c r="G610" s="58">
        <f t="shared" si="65"/>
        <v>0</v>
      </c>
      <c r="H610" s="58">
        <f>IF(E610="",0,IFERROR(VLOOKUP(E610,档案费管理台账!$D$4:$H$1000,5,0),0))</f>
        <v>0</v>
      </c>
      <c r="I610" s="57"/>
      <c r="J610" s="57"/>
      <c r="K610" s="57"/>
      <c r="L610" s="57"/>
      <c r="M610" s="58" t="str">
        <f t="shared" si="66"/>
        <v/>
      </c>
      <c r="N610" s="102"/>
    </row>
    <row r="611" spans="1:14">
      <c r="A611" s="97" t="str">
        <f t="shared" si="63"/>
        <v/>
      </c>
      <c r="B611" s="98" t="str">
        <f t="shared" si="64"/>
        <v/>
      </c>
      <c r="C611" s="99"/>
      <c r="D611" s="100"/>
      <c r="E611" s="100"/>
      <c r="F611" s="57"/>
      <c r="G611" s="58">
        <f t="shared" si="65"/>
        <v>0</v>
      </c>
      <c r="H611" s="58">
        <f>IF(E611="",0,IFERROR(VLOOKUP(E611,档案费管理台账!$D$4:$H$1000,5,0),0))</f>
        <v>0</v>
      </c>
      <c r="I611" s="57"/>
      <c r="J611" s="57"/>
      <c r="K611" s="57"/>
      <c r="L611" s="57"/>
      <c r="M611" s="58" t="str">
        <f t="shared" si="66"/>
        <v/>
      </c>
      <c r="N611" s="102"/>
    </row>
    <row r="612" spans="1:14">
      <c r="A612" s="97" t="str">
        <f t="shared" si="63"/>
        <v/>
      </c>
      <c r="B612" s="98" t="str">
        <f t="shared" si="64"/>
        <v/>
      </c>
      <c r="C612" s="99"/>
      <c r="D612" s="100"/>
      <c r="E612" s="100"/>
      <c r="F612" s="57"/>
      <c r="G612" s="58">
        <f t="shared" si="65"/>
        <v>0</v>
      </c>
      <c r="H612" s="58">
        <f>IF(E612="",0,IFERROR(VLOOKUP(E612,档案费管理台账!$D$4:$H$1000,5,0),0))</f>
        <v>0</v>
      </c>
      <c r="I612" s="57"/>
      <c r="J612" s="57"/>
      <c r="K612" s="57"/>
      <c r="L612" s="57"/>
      <c r="M612" s="58" t="str">
        <f t="shared" si="66"/>
        <v/>
      </c>
      <c r="N612" s="102"/>
    </row>
    <row r="613" spans="1:14">
      <c r="A613" s="97" t="str">
        <f t="shared" si="63"/>
        <v/>
      </c>
      <c r="B613" s="98" t="str">
        <f t="shared" si="64"/>
        <v/>
      </c>
      <c r="C613" s="99"/>
      <c r="D613" s="100"/>
      <c r="E613" s="100"/>
      <c r="F613" s="57"/>
      <c r="G613" s="58">
        <f t="shared" si="65"/>
        <v>0</v>
      </c>
      <c r="H613" s="58">
        <f>IF(E613="",0,IFERROR(VLOOKUP(E613,档案费管理台账!$D$4:$H$1000,5,0),0))</f>
        <v>0</v>
      </c>
      <c r="I613" s="57"/>
      <c r="J613" s="57"/>
      <c r="K613" s="57"/>
      <c r="L613" s="57"/>
      <c r="M613" s="58" t="str">
        <f t="shared" si="66"/>
        <v/>
      </c>
      <c r="N613" s="102"/>
    </row>
    <row r="614" spans="1:14">
      <c r="A614" s="97" t="str">
        <f t="shared" si="63"/>
        <v/>
      </c>
      <c r="B614" s="98" t="str">
        <f t="shared" si="64"/>
        <v/>
      </c>
      <c r="C614" s="99"/>
      <c r="D614" s="100"/>
      <c r="E614" s="100"/>
      <c r="F614" s="57"/>
      <c r="G614" s="58">
        <f t="shared" si="65"/>
        <v>0</v>
      </c>
      <c r="H614" s="58">
        <f>IF(E614="",0,IFERROR(VLOOKUP(E614,档案费管理台账!$D$4:$H$1000,5,0),0))</f>
        <v>0</v>
      </c>
      <c r="I614" s="57"/>
      <c r="J614" s="57"/>
      <c r="K614" s="57"/>
      <c r="L614" s="57"/>
      <c r="M614" s="58" t="str">
        <f t="shared" si="66"/>
        <v/>
      </c>
      <c r="N614" s="102"/>
    </row>
    <row r="615" spans="1:14">
      <c r="A615" s="97" t="str">
        <f t="shared" si="63"/>
        <v/>
      </c>
      <c r="B615" s="98" t="str">
        <f t="shared" si="64"/>
        <v/>
      </c>
      <c r="C615" s="99"/>
      <c r="D615" s="100"/>
      <c r="E615" s="100"/>
      <c r="F615" s="57"/>
      <c r="G615" s="58">
        <f t="shared" si="65"/>
        <v>0</v>
      </c>
      <c r="H615" s="58">
        <f>IF(E615="",0,IFERROR(VLOOKUP(E615,档案费管理台账!$D$4:$H$1000,5,0),0))</f>
        <v>0</v>
      </c>
      <c r="I615" s="57"/>
      <c r="J615" s="57"/>
      <c r="K615" s="57"/>
      <c r="L615" s="57"/>
      <c r="M615" s="58" t="str">
        <f t="shared" si="66"/>
        <v/>
      </c>
      <c r="N615" s="102"/>
    </row>
    <row r="616" spans="1:14">
      <c r="A616" s="97" t="str">
        <f t="shared" si="63"/>
        <v/>
      </c>
      <c r="B616" s="98" t="str">
        <f t="shared" si="64"/>
        <v/>
      </c>
      <c r="C616" s="99"/>
      <c r="D616" s="100"/>
      <c r="E616" s="100"/>
      <c r="F616" s="57"/>
      <c r="G616" s="58">
        <f t="shared" si="65"/>
        <v>0</v>
      </c>
      <c r="H616" s="58">
        <f>IF(E616="",0,IFERROR(VLOOKUP(E616,档案费管理台账!$D$4:$H$1000,5,0),0))</f>
        <v>0</v>
      </c>
      <c r="I616" s="57"/>
      <c r="J616" s="57"/>
      <c r="K616" s="57"/>
      <c r="L616" s="57"/>
      <c r="M616" s="58" t="str">
        <f t="shared" si="66"/>
        <v/>
      </c>
      <c r="N616" s="102"/>
    </row>
    <row r="617" spans="1:14">
      <c r="A617" s="97" t="str">
        <f t="shared" si="63"/>
        <v/>
      </c>
      <c r="B617" s="98" t="str">
        <f t="shared" si="64"/>
        <v/>
      </c>
      <c r="C617" s="99"/>
      <c r="D617" s="100"/>
      <c r="E617" s="100"/>
      <c r="F617" s="57"/>
      <c r="G617" s="58">
        <f t="shared" si="65"/>
        <v>0</v>
      </c>
      <c r="H617" s="58">
        <f>IF(E617="",0,IFERROR(VLOOKUP(E617,档案费管理台账!$D$4:$H$1000,5,0),0))</f>
        <v>0</v>
      </c>
      <c r="I617" s="57"/>
      <c r="J617" s="57"/>
      <c r="K617" s="57"/>
      <c r="L617" s="57"/>
      <c r="M617" s="58" t="str">
        <f t="shared" si="66"/>
        <v/>
      </c>
      <c r="N617" s="102"/>
    </row>
    <row r="618" spans="1:14">
      <c r="A618" s="97" t="str">
        <f t="shared" si="63"/>
        <v/>
      </c>
      <c r="B618" s="98" t="str">
        <f t="shared" si="64"/>
        <v/>
      </c>
      <c r="C618" s="99"/>
      <c r="D618" s="100"/>
      <c r="E618" s="100"/>
      <c r="F618" s="57"/>
      <c r="G618" s="58">
        <f t="shared" si="65"/>
        <v>0</v>
      </c>
      <c r="H618" s="58">
        <f>IF(E618="",0,IFERROR(VLOOKUP(E618,档案费管理台账!$D$4:$H$1000,5,0),0))</f>
        <v>0</v>
      </c>
      <c r="I618" s="57"/>
      <c r="J618" s="57"/>
      <c r="K618" s="57"/>
      <c r="L618" s="57"/>
      <c r="M618" s="58" t="str">
        <f t="shared" si="66"/>
        <v/>
      </c>
      <c r="N618" s="102"/>
    </row>
    <row r="619" spans="1:14">
      <c r="A619" s="97" t="str">
        <f t="shared" si="63"/>
        <v/>
      </c>
      <c r="B619" s="98" t="str">
        <f t="shared" si="64"/>
        <v/>
      </c>
      <c r="C619" s="99"/>
      <c r="D619" s="100"/>
      <c r="E619" s="100"/>
      <c r="F619" s="57"/>
      <c r="G619" s="58">
        <f t="shared" si="65"/>
        <v>0</v>
      </c>
      <c r="H619" s="58">
        <f>IF(E619="",0,IFERROR(VLOOKUP(E619,档案费管理台账!$D$4:$H$1000,5,0),0))</f>
        <v>0</v>
      </c>
      <c r="I619" s="57"/>
      <c r="J619" s="57"/>
      <c r="K619" s="57"/>
      <c r="L619" s="57"/>
      <c r="M619" s="58" t="str">
        <f t="shared" si="66"/>
        <v/>
      </c>
      <c r="N619" s="102"/>
    </row>
    <row r="620" spans="1:14">
      <c r="A620" s="97" t="str">
        <f t="shared" ref="A620:A683" si="67">IF(D620="","",ROW()-42)</f>
        <v/>
      </c>
      <c r="B620" s="98" t="str">
        <f t="shared" ref="B620:B683" si="68">IF(C620="","",MONTH(C620)&amp;"月")</f>
        <v/>
      </c>
      <c r="C620" s="99"/>
      <c r="D620" s="100"/>
      <c r="E620" s="100"/>
      <c r="F620" s="57"/>
      <c r="G620" s="58">
        <f t="shared" si="65"/>
        <v>0</v>
      </c>
      <c r="H620" s="58">
        <f>IF(E620="",0,IFERROR(VLOOKUP(E620,档案费管理台账!$D$4:$H$1000,5,0),0))</f>
        <v>0</v>
      </c>
      <c r="I620" s="57"/>
      <c r="J620" s="57"/>
      <c r="K620" s="57"/>
      <c r="L620" s="57"/>
      <c r="M620" s="58" t="str">
        <f t="shared" si="66"/>
        <v/>
      </c>
      <c r="N620" s="102"/>
    </row>
    <row r="621" spans="1:14">
      <c r="A621" s="97" t="str">
        <f t="shared" si="67"/>
        <v/>
      </c>
      <c r="B621" s="98" t="str">
        <f t="shared" si="68"/>
        <v/>
      </c>
      <c r="C621" s="99"/>
      <c r="D621" s="100"/>
      <c r="E621" s="100"/>
      <c r="F621" s="57"/>
      <c r="G621" s="58">
        <f t="shared" ref="G621:G684" si="69">IF(F621="",0,F621*$K$41)</f>
        <v>0</v>
      </c>
      <c r="H621" s="58">
        <f>IF(E621="",0,IFERROR(VLOOKUP(E621,档案费管理台账!$D$4:$H$1000,5,0),0))</f>
        <v>0</v>
      </c>
      <c r="I621" s="57"/>
      <c r="J621" s="57"/>
      <c r="K621" s="57"/>
      <c r="L621" s="57"/>
      <c r="M621" s="58" t="str">
        <f t="shared" ref="M621:M684" si="70">IF(C621="","",ROUND(M620+G621-I621-J621-K621-L621-H621,2))</f>
        <v/>
      </c>
      <c r="N621" s="102"/>
    </row>
    <row r="622" spans="1:14">
      <c r="A622" s="97" t="str">
        <f t="shared" si="67"/>
        <v/>
      </c>
      <c r="B622" s="98" t="str">
        <f t="shared" si="68"/>
        <v/>
      </c>
      <c r="C622" s="99"/>
      <c r="D622" s="100"/>
      <c r="E622" s="100"/>
      <c r="F622" s="57"/>
      <c r="G622" s="58">
        <f t="shared" si="69"/>
        <v>0</v>
      </c>
      <c r="H622" s="58">
        <f>IF(E622="",0,IFERROR(VLOOKUP(E622,档案费管理台账!$D$4:$H$1000,5,0),0))</f>
        <v>0</v>
      </c>
      <c r="I622" s="57"/>
      <c r="J622" s="57"/>
      <c r="K622" s="57"/>
      <c r="L622" s="57"/>
      <c r="M622" s="58" t="str">
        <f t="shared" si="70"/>
        <v/>
      </c>
      <c r="N622" s="102"/>
    </row>
    <row r="623" spans="1:14">
      <c r="A623" s="97" t="str">
        <f t="shared" si="67"/>
        <v/>
      </c>
      <c r="B623" s="98" t="str">
        <f t="shared" si="68"/>
        <v/>
      </c>
      <c r="C623" s="99"/>
      <c r="D623" s="100"/>
      <c r="E623" s="100"/>
      <c r="F623" s="57"/>
      <c r="G623" s="58">
        <f t="shared" si="69"/>
        <v>0</v>
      </c>
      <c r="H623" s="58">
        <f>IF(E623="",0,IFERROR(VLOOKUP(E623,档案费管理台账!$D$4:$H$1000,5,0),0))</f>
        <v>0</v>
      </c>
      <c r="I623" s="57"/>
      <c r="J623" s="57"/>
      <c r="K623" s="57"/>
      <c r="L623" s="57"/>
      <c r="M623" s="58" t="str">
        <f t="shared" si="70"/>
        <v/>
      </c>
      <c r="N623" s="102"/>
    </row>
    <row r="624" spans="1:14">
      <c r="A624" s="97" t="str">
        <f t="shared" si="67"/>
        <v/>
      </c>
      <c r="B624" s="98" t="str">
        <f t="shared" si="68"/>
        <v/>
      </c>
      <c r="C624" s="99"/>
      <c r="D624" s="100"/>
      <c r="E624" s="100"/>
      <c r="F624" s="57"/>
      <c r="G624" s="58">
        <f t="shared" si="69"/>
        <v>0</v>
      </c>
      <c r="H624" s="58">
        <f>IF(E624="",0,IFERROR(VLOOKUP(E624,档案费管理台账!$D$4:$H$1000,5,0),0))</f>
        <v>0</v>
      </c>
      <c r="I624" s="57"/>
      <c r="J624" s="57"/>
      <c r="K624" s="57"/>
      <c r="L624" s="57"/>
      <c r="M624" s="58" t="str">
        <f t="shared" si="70"/>
        <v/>
      </c>
      <c r="N624" s="102"/>
    </row>
    <row r="625" spans="1:14">
      <c r="A625" s="97" t="str">
        <f t="shared" si="67"/>
        <v/>
      </c>
      <c r="B625" s="98" t="str">
        <f t="shared" si="68"/>
        <v/>
      </c>
      <c r="C625" s="99"/>
      <c r="D625" s="100"/>
      <c r="E625" s="100"/>
      <c r="F625" s="57"/>
      <c r="G625" s="58">
        <f t="shared" si="69"/>
        <v>0</v>
      </c>
      <c r="H625" s="58">
        <f>IF(E625="",0,IFERROR(VLOOKUP(E625,档案费管理台账!$D$4:$H$1000,5,0),0))</f>
        <v>0</v>
      </c>
      <c r="I625" s="57"/>
      <c r="J625" s="57"/>
      <c r="K625" s="57"/>
      <c r="L625" s="57"/>
      <c r="M625" s="58" t="str">
        <f t="shared" si="70"/>
        <v/>
      </c>
      <c r="N625" s="102"/>
    </row>
    <row r="626" spans="1:14">
      <c r="A626" s="97" t="str">
        <f t="shared" si="67"/>
        <v/>
      </c>
      <c r="B626" s="98" t="str">
        <f t="shared" si="68"/>
        <v/>
      </c>
      <c r="C626" s="99"/>
      <c r="D626" s="100"/>
      <c r="E626" s="100"/>
      <c r="F626" s="57"/>
      <c r="G626" s="58">
        <f t="shared" si="69"/>
        <v>0</v>
      </c>
      <c r="H626" s="58">
        <f>IF(E626="",0,IFERROR(VLOOKUP(E626,档案费管理台账!$D$4:$H$1000,5,0),0))</f>
        <v>0</v>
      </c>
      <c r="I626" s="57"/>
      <c r="J626" s="57"/>
      <c r="K626" s="57"/>
      <c r="L626" s="57"/>
      <c r="M626" s="58" t="str">
        <f t="shared" si="70"/>
        <v/>
      </c>
      <c r="N626" s="102"/>
    </row>
    <row r="627" spans="1:14">
      <c r="A627" s="97" t="str">
        <f t="shared" si="67"/>
        <v/>
      </c>
      <c r="B627" s="98" t="str">
        <f t="shared" si="68"/>
        <v/>
      </c>
      <c r="C627" s="99"/>
      <c r="D627" s="100"/>
      <c r="E627" s="100"/>
      <c r="F627" s="57"/>
      <c r="G627" s="58">
        <f t="shared" si="69"/>
        <v>0</v>
      </c>
      <c r="H627" s="58">
        <f>IF(E627="",0,IFERROR(VLOOKUP(E627,档案费管理台账!$D$4:$H$1000,5,0),0))</f>
        <v>0</v>
      </c>
      <c r="I627" s="57"/>
      <c r="J627" s="57"/>
      <c r="K627" s="57"/>
      <c r="L627" s="57"/>
      <c r="M627" s="58" t="str">
        <f t="shared" si="70"/>
        <v/>
      </c>
      <c r="N627" s="102"/>
    </row>
    <row r="628" spans="1:14">
      <c r="A628" s="97" t="str">
        <f t="shared" si="67"/>
        <v/>
      </c>
      <c r="B628" s="98" t="str">
        <f t="shared" si="68"/>
        <v/>
      </c>
      <c r="C628" s="99"/>
      <c r="D628" s="100"/>
      <c r="E628" s="100"/>
      <c r="F628" s="57"/>
      <c r="G628" s="58">
        <f t="shared" si="69"/>
        <v>0</v>
      </c>
      <c r="H628" s="58">
        <f>IF(E628="",0,IFERROR(VLOOKUP(E628,档案费管理台账!$D$4:$H$1000,5,0),0))</f>
        <v>0</v>
      </c>
      <c r="I628" s="57"/>
      <c r="J628" s="57"/>
      <c r="K628" s="57"/>
      <c r="L628" s="57"/>
      <c r="M628" s="58" t="str">
        <f t="shared" si="70"/>
        <v/>
      </c>
      <c r="N628" s="102"/>
    </row>
    <row r="629" spans="1:14">
      <c r="A629" s="97" t="str">
        <f t="shared" si="67"/>
        <v/>
      </c>
      <c r="B629" s="98" t="str">
        <f t="shared" si="68"/>
        <v/>
      </c>
      <c r="C629" s="99"/>
      <c r="D629" s="100"/>
      <c r="E629" s="100"/>
      <c r="F629" s="57"/>
      <c r="G629" s="58">
        <f t="shared" si="69"/>
        <v>0</v>
      </c>
      <c r="H629" s="58">
        <f>IF(E629="",0,IFERROR(VLOOKUP(E629,档案费管理台账!$D$4:$H$1000,5,0),0))</f>
        <v>0</v>
      </c>
      <c r="I629" s="57"/>
      <c r="J629" s="57"/>
      <c r="K629" s="57"/>
      <c r="L629" s="57"/>
      <c r="M629" s="58" t="str">
        <f t="shared" si="70"/>
        <v/>
      </c>
      <c r="N629" s="102"/>
    </row>
    <row r="630" spans="1:14">
      <c r="A630" s="97" t="str">
        <f t="shared" si="67"/>
        <v/>
      </c>
      <c r="B630" s="98" t="str">
        <f t="shared" si="68"/>
        <v/>
      </c>
      <c r="C630" s="99"/>
      <c r="D630" s="100"/>
      <c r="E630" s="100"/>
      <c r="F630" s="57"/>
      <c r="G630" s="58">
        <f t="shared" si="69"/>
        <v>0</v>
      </c>
      <c r="H630" s="58">
        <f>IF(E630="",0,IFERROR(VLOOKUP(E630,档案费管理台账!$D$4:$H$1000,5,0),0))</f>
        <v>0</v>
      </c>
      <c r="I630" s="57"/>
      <c r="J630" s="57"/>
      <c r="K630" s="57"/>
      <c r="L630" s="57"/>
      <c r="M630" s="58" t="str">
        <f t="shared" si="70"/>
        <v/>
      </c>
      <c r="N630" s="102"/>
    </row>
    <row r="631" spans="1:14">
      <c r="A631" s="97" t="str">
        <f t="shared" si="67"/>
        <v/>
      </c>
      <c r="B631" s="98" t="str">
        <f t="shared" si="68"/>
        <v/>
      </c>
      <c r="C631" s="99"/>
      <c r="D631" s="100"/>
      <c r="E631" s="100"/>
      <c r="F631" s="57"/>
      <c r="G631" s="58">
        <f t="shared" si="69"/>
        <v>0</v>
      </c>
      <c r="H631" s="58">
        <f>IF(E631="",0,IFERROR(VLOOKUP(E631,档案费管理台账!$D$4:$H$1000,5,0),0))</f>
        <v>0</v>
      </c>
      <c r="I631" s="57"/>
      <c r="J631" s="57"/>
      <c r="K631" s="57"/>
      <c r="L631" s="57"/>
      <c r="M631" s="58" t="str">
        <f t="shared" si="70"/>
        <v/>
      </c>
      <c r="N631" s="102"/>
    </row>
    <row r="632" spans="1:14">
      <c r="A632" s="97" t="str">
        <f t="shared" si="67"/>
        <v/>
      </c>
      <c r="B632" s="98" t="str">
        <f t="shared" si="68"/>
        <v/>
      </c>
      <c r="C632" s="99"/>
      <c r="D632" s="100"/>
      <c r="E632" s="100"/>
      <c r="F632" s="57"/>
      <c r="G632" s="58">
        <f t="shared" si="69"/>
        <v>0</v>
      </c>
      <c r="H632" s="58">
        <f>IF(E632="",0,IFERROR(VLOOKUP(E632,档案费管理台账!$D$4:$H$1000,5,0),0))</f>
        <v>0</v>
      </c>
      <c r="I632" s="57"/>
      <c r="J632" s="57"/>
      <c r="K632" s="57"/>
      <c r="L632" s="57"/>
      <c r="M632" s="58" t="str">
        <f t="shared" si="70"/>
        <v/>
      </c>
      <c r="N632" s="102"/>
    </row>
    <row r="633" spans="1:14">
      <c r="A633" s="97" t="str">
        <f t="shared" si="67"/>
        <v/>
      </c>
      <c r="B633" s="98" t="str">
        <f t="shared" si="68"/>
        <v/>
      </c>
      <c r="C633" s="99"/>
      <c r="D633" s="100"/>
      <c r="E633" s="100"/>
      <c r="F633" s="57"/>
      <c r="G633" s="58">
        <f t="shared" si="69"/>
        <v>0</v>
      </c>
      <c r="H633" s="58">
        <f>IF(E633="",0,IFERROR(VLOOKUP(E633,档案费管理台账!$D$4:$H$1000,5,0),0))</f>
        <v>0</v>
      </c>
      <c r="I633" s="57"/>
      <c r="J633" s="57"/>
      <c r="K633" s="57"/>
      <c r="L633" s="57"/>
      <c r="M633" s="58" t="str">
        <f t="shared" si="70"/>
        <v/>
      </c>
      <c r="N633" s="102"/>
    </row>
    <row r="634" spans="1:14">
      <c r="A634" s="97" t="str">
        <f t="shared" si="67"/>
        <v/>
      </c>
      <c r="B634" s="98" t="str">
        <f t="shared" si="68"/>
        <v/>
      </c>
      <c r="C634" s="99"/>
      <c r="D634" s="100"/>
      <c r="E634" s="100"/>
      <c r="F634" s="57"/>
      <c r="G634" s="58">
        <f t="shared" si="69"/>
        <v>0</v>
      </c>
      <c r="H634" s="58">
        <f>IF(E634="",0,IFERROR(VLOOKUP(E634,档案费管理台账!$D$4:$H$1000,5,0),0))</f>
        <v>0</v>
      </c>
      <c r="I634" s="57"/>
      <c r="J634" s="57"/>
      <c r="K634" s="57"/>
      <c r="L634" s="57"/>
      <c r="M634" s="58" t="str">
        <f t="shared" si="70"/>
        <v/>
      </c>
      <c r="N634" s="102"/>
    </row>
    <row r="635" spans="1:14">
      <c r="A635" s="97" t="str">
        <f t="shared" si="67"/>
        <v/>
      </c>
      <c r="B635" s="98" t="str">
        <f t="shared" si="68"/>
        <v/>
      </c>
      <c r="C635" s="99"/>
      <c r="D635" s="100"/>
      <c r="E635" s="100"/>
      <c r="F635" s="57"/>
      <c r="G635" s="58">
        <f t="shared" si="69"/>
        <v>0</v>
      </c>
      <c r="H635" s="58">
        <f>IF(E635="",0,IFERROR(VLOOKUP(E635,档案费管理台账!$D$4:$H$1000,5,0),0))</f>
        <v>0</v>
      </c>
      <c r="I635" s="57"/>
      <c r="J635" s="57"/>
      <c r="K635" s="57"/>
      <c r="L635" s="57"/>
      <c r="M635" s="58" t="str">
        <f t="shared" si="70"/>
        <v/>
      </c>
      <c r="N635" s="102"/>
    </row>
    <row r="636" spans="1:14">
      <c r="A636" s="97" t="str">
        <f t="shared" si="67"/>
        <v/>
      </c>
      <c r="B636" s="98" t="str">
        <f t="shared" si="68"/>
        <v/>
      </c>
      <c r="C636" s="99"/>
      <c r="D636" s="100"/>
      <c r="E636" s="100"/>
      <c r="F636" s="57"/>
      <c r="G636" s="58">
        <f t="shared" si="69"/>
        <v>0</v>
      </c>
      <c r="H636" s="58">
        <f>IF(E636="",0,IFERROR(VLOOKUP(E636,档案费管理台账!$D$4:$H$1000,5,0),0))</f>
        <v>0</v>
      </c>
      <c r="I636" s="57"/>
      <c r="J636" s="57"/>
      <c r="K636" s="57"/>
      <c r="L636" s="57"/>
      <c r="M636" s="58" t="str">
        <f t="shared" si="70"/>
        <v/>
      </c>
      <c r="N636" s="102"/>
    </row>
    <row r="637" spans="1:14">
      <c r="A637" s="97" t="str">
        <f t="shared" si="67"/>
        <v/>
      </c>
      <c r="B637" s="98" t="str">
        <f t="shared" si="68"/>
        <v/>
      </c>
      <c r="C637" s="99"/>
      <c r="D637" s="100"/>
      <c r="E637" s="100"/>
      <c r="F637" s="57"/>
      <c r="G637" s="58">
        <f t="shared" si="69"/>
        <v>0</v>
      </c>
      <c r="H637" s="58">
        <f>IF(E637="",0,IFERROR(VLOOKUP(E637,档案费管理台账!$D$4:$H$1000,5,0),0))</f>
        <v>0</v>
      </c>
      <c r="I637" s="57"/>
      <c r="J637" s="57"/>
      <c r="K637" s="57"/>
      <c r="L637" s="57"/>
      <c r="M637" s="58" t="str">
        <f t="shared" si="70"/>
        <v/>
      </c>
      <c r="N637" s="102"/>
    </row>
    <row r="638" spans="1:14">
      <c r="A638" s="97" t="str">
        <f t="shared" si="67"/>
        <v/>
      </c>
      <c r="B638" s="98" t="str">
        <f t="shared" si="68"/>
        <v/>
      </c>
      <c r="C638" s="99"/>
      <c r="D638" s="100"/>
      <c r="E638" s="100"/>
      <c r="F638" s="57"/>
      <c r="G638" s="58">
        <f t="shared" si="69"/>
        <v>0</v>
      </c>
      <c r="H638" s="58">
        <f>IF(E638="",0,IFERROR(VLOOKUP(E638,档案费管理台账!$D$4:$H$1000,5,0),0))</f>
        <v>0</v>
      </c>
      <c r="I638" s="57"/>
      <c r="J638" s="57"/>
      <c r="K638" s="57"/>
      <c r="L638" s="57"/>
      <c r="M638" s="58" t="str">
        <f t="shared" si="70"/>
        <v/>
      </c>
      <c r="N638" s="102"/>
    </row>
    <row r="639" spans="1:14">
      <c r="A639" s="97" t="str">
        <f t="shared" si="67"/>
        <v/>
      </c>
      <c r="B639" s="98" t="str">
        <f t="shared" si="68"/>
        <v/>
      </c>
      <c r="C639" s="99"/>
      <c r="D639" s="100"/>
      <c r="E639" s="100"/>
      <c r="F639" s="57"/>
      <c r="G639" s="58">
        <f t="shared" si="69"/>
        <v>0</v>
      </c>
      <c r="H639" s="58">
        <f>IF(E639="",0,IFERROR(VLOOKUP(E639,档案费管理台账!$D$4:$H$1000,5,0),0))</f>
        <v>0</v>
      </c>
      <c r="I639" s="57"/>
      <c r="J639" s="57"/>
      <c r="K639" s="57"/>
      <c r="L639" s="57"/>
      <c r="M639" s="58" t="str">
        <f t="shared" si="70"/>
        <v/>
      </c>
      <c r="N639" s="102"/>
    </row>
    <row r="640" spans="1:14">
      <c r="A640" s="97" t="str">
        <f t="shared" si="67"/>
        <v/>
      </c>
      <c r="B640" s="98" t="str">
        <f t="shared" si="68"/>
        <v/>
      </c>
      <c r="C640" s="99"/>
      <c r="D640" s="100"/>
      <c r="E640" s="100"/>
      <c r="F640" s="57"/>
      <c r="G640" s="58">
        <f t="shared" si="69"/>
        <v>0</v>
      </c>
      <c r="H640" s="58">
        <f>IF(E640="",0,IFERROR(VLOOKUP(E640,档案费管理台账!$D$4:$H$1000,5,0),0))</f>
        <v>0</v>
      </c>
      <c r="I640" s="57"/>
      <c r="J640" s="57"/>
      <c r="K640" s="57"/>
      <c r="L640" s="57"/>
      <c r="M640" s="58" t="str">
        <f t="shared" si="70"/>
        <v/>
      </c>
      <c r="N640" s="102"/>
    </row>
    <row r="641" spans="1:14">
      <c r="A641" s="97" t="str">
        <f t="shared" si="67"/>
        <v/>
      </c>
      <c r="B641" s="98" t="str">
        <f t="shared" si="68"/>
        <v/>
      </c>
      <c r="C641" s="99"/>
      <c r="D641" s="100"/>
      <c r="E641" s="100"/>
      <c r="F641" s="57"/>
      <c r="G641" s="58">
        <f t="shared" si="69"/>
        <v>0</v>
      </c>
      <c r="H641" s="58">
        <f>IF(E641="",0,IFERROR(VLOOKUP(E641,档案费管理台账!$D$4:$H$1000,5,0),0))</f>
        <v>0</v>
      </c>
      <c r="I641" s="57"/>
      <c r="J641" s="57"/>
      <c r="K641" s="57"/>
      <c r="L641" s="57"/>
      <c r="M641" s="58" t="str">
        <f t="shared" si="70"/>
        <v/>
      </c>
      <c r="N641" s="102"/>
    </row>
    <row r="642" spans="1:14">
      <c r="A642" s="97" t="str">
        <f t="shared" si="67"/>
        <v/>
      </c>
      <c r="B642" s="98" t="str">
        <f t="shared" si="68"/>
        <v/>
      </c>
      <c r="C642" s="99"/>
      <c r="D642" s="100"/>
      <c r="E642" s="100"/>
      <c r="F642" s="57"/>
      <c r="G642" s="58">
        <f t="shared" si="69"/>
        <v>0</v>
      </c>
      <c r="H642" s="58">
        <f>IF(E642="",0,IFERROR(VLOOKUP(E642,档案费管理台账!$D$4:$H$1000,5,0),0))</f>
        <v>0</v>
      </c>
      <c r="I642" s="57"/>
      <c r="J642" s="57"/>
      <c r="K642" s="57"/>
      <c r="L642" s="57"/>
      <c r="M642" s="58" t="str">
        <f t="shared" si="70"/>
        <v/>
      </c>
      <c r="N642" s="102"/>
    </row>
    <row r="643" spans="1:14">
      <c r="A643" s="97" t="str">
        <f t="shared" si="67"/>
        <v/>
      </c>
      <c r="B643" s="98" t="str">
        <f t="shared" si="68"/>
        <v/>
      </c>
      <c r="C643" s="99"/>
      <c r="D643" s="100"/>
      <c r="E643" s="100"/>
      <c r="F643" s="57"/>
      <c r="G643" s="58">
        <f t="shared" si="69"/>
        <v>0</v>
      </c>
      <c r="H643" s="58">
        <f>IF(E643="",0,IFERROR(VLOOKUP(E643,档案费管理台账!$D$4:$H$1000,5,0),0))</f>
        <v>0</v>
      </c>
      <c r="I643" s="57"/>
      <c r="J643" s="57"/>
      <c r="K643" s="57"/>
      <c r="L643" s="57"/>
      <c r="M643" s="58" t="str">
        <f t="shared" si="70"/>
        <v/>
      </c>
      <c r="N643" s="102"/>
    </row>
    <row r="644" spans="1:14">
      <c r="A644" s="97" t="str">
        <f t="shared" si="67"/>
        <v/>
      </c>
      <c r="B644" s="98" t="str">
        <f t="shared" si="68"/>
        <v/>
      </c>
      <c r="C644" s="99"/>
      <c r="D644" s="100"/>
      <c r="E644" s="100"/>
      <c r="F644" s="57"/>
      <c r="G644" s="58">
        <f t="shared" si="69"/>
        <v>0</v>
      </c>
      <c r="H644" s="58">
        <f>IF(E644="",0,IFERROR(VLOOKUP(E644,档案费管理台账!$D$4:$H$1000,5,0),0))</f>
        <v>0</v>
      </c>
      <c r="I644" s="57"/>
      <c r="J644" s="57"/>
      <c r="K644" s="57"/>
      <c r="L644" s="57"/>
      <c r="M644" s="58" t="str">
        <f t="shared" si="70"/>
        <v/>
      </c>
      <c r="N644" s="102"/>
    </row>
    <row r="645" spans="1:14">
      <c r="A645" s="97" t="str">
        <f t="shared" si="67"/>
        <v/>
      </c>
      <c r="B645" s="98" t="str">
        <f t="shared" si="68"/>
        <v/>
      </c>
      <c r="C645" s="99"/>
      <c r="D645" s="100"/>
      <c r="E645" s="100"/>
      <c r="F645" s="57"/>
      <c r="G645" s="58">
        <f t="shared" si="69"/>
        <v>0</v>
      </c>
      <c r="H645" s="58">
        <f>IF(E645="",0,IFERROR(VLOOKUP(E645,档案费管理台账!$D$4:$H$1000,5,0),0))</f>
        <v>0</v>
      </c>
      <c r="I645" s="57"/>
      <c r="J645" s="57"/>
      <c r="K645" s="57"/>
      <c r="L645" s="57"/>
      <c r="M645" s="58" t="str">
        <f t="shared" si="70"/>
        <v/>
      </c>
      <c r="N645" s="102"/>
    </row>
    <row r="646" spans="1:14">
      <c r="A646" s="97" t="str">
        <f t="shared" si="67"/>
        <v/>
      </c>
      <c r="B646" s="98" t="str">
        <f t="shared" si="68"/>
        <v/>
      </c>
      <c r="C646" s="99"/>
      <c r="D646" s="100"/>
      <c r="E646" s="100"/>
      <c r="F646" s="57"/>
      <c r="G646" s="58">
        <f t="shared" si="69"/>
        <v>0</v>
      </c>
      <c r="H646" s="58">
        <f>IF(E646="",0,IFERROR(VLOOKUP(E646,档案费管理台账!$D$4:$H$1000,5,0),0))</f>
        <v>0</v>
      </c>
      <c r="I646" s="57"/>
      <c r="J646" s="57"/>
      <c r="K646" s="57"/>
      <c r="L646" s="57"/>
      <c r="M646" s="58" t="str">
        <f t="shared" si="70"/>
        <v/>
      </c>
      <c r="N646" s="102"/>
    </row>
    <row r="647" spans="1:14">
      <c r="A647" s="97" t="str">
        <f t="shared" si="67"/>
        <v/>
      </c>
      <c r="B647" s="98" t="str">
        <f t="shared" si="68"/>
        <v/>
      </c>
      <c r="C647" s="99"/>
      <c r="D647" s="100"/>
      <c r="E647" s="100"/>
      <c r="F647" s="57"/>
      <c r="G647" s="58">
        <f t="shared" si="69"/>
        <v>0</v>
      </c>
      <c r="H647" s="58">
        <f>IF(E647="",0,IFERROR(VLOOKUP(E647,档案费管理台账!$D$4:$H$1000,5,0),0))</f>
        <v>0</v>
      </c>
      <c r="I647" s="57"/>
      <c r="J647" s="57"/>
      <c r="K647" s="57"/>
      <c r="L647" s="57"/>
      <c r="M647" s="58" t="str">
        <f t="shared" si="70"/>
        <v/>
      </c>
      <c r="N647" s="102"/>
    </row>
    <row r="648" spans="1:14">
      <c r="A648" s="97" t="str">
        <f t="shared" si="67"/>
        <v/>
      </c>
      <c r="B648" s="98" t="str">
        <f t="shared" si="68"/>
        <v/>
      </c>
      <c r="C648" s="99"/>
      <c r="D648" s="100"/>
      <c r="E648" s="100"/>
      <c r="F648" s="57"/>
      <c r="G648" s="58">
        <f t="shared" si="69"/>
        <v>0</v>
      </c>
      <c r="H648" s="58">
        <f>IF(E648="",0,IFERROR(VLOOKUP(E648,档案费管理台账!$D$4:$H$1000,5,0),0))</f>
        <v>0</v>
      </c>
      <c r="I648" s="57"/>
      <c r="J648" s="57"/>
      <c r="K648" s="57"/>
      <c r="L648" s="57"/>
      <c r="M648" s="58" t="str">
        <f t="shared" si="70"/>
        <v/>
      </c>
      <c r="N648" s="102"/>
    </row>
    <row r="649" spans="1:14">
      <c r="A649" s="97" t="str">
        <f t="shared" si="67"/>
        <v/>
      </c>
      <c r="B649" s="98" t="str">
        <f t="shared" si="68"/>
        <v/>
      </c>
      <c r="C649" s="99"/>
      <c r="D649" s="100"/>
      <c r="E649" s="100"/>
      <c r="F649" s="57"/>
      <c r="G649" s="58">
        <f t="shared" si="69"/>
        <v>0</v>
      </c>
      <c r="H649" s="58">
        <f>IF(E649="",0,IFERROR(VLOOKUP(E649,档案费管理台账!$D$4:$H$1000,5,0),0))</f>
        <v>0</v>
      </c>
      <c r="I649" s="57"/>
      <c r="J649" s="57"/>
      <c r="K649" s="57"/>
      <c r="L649" s="57"/>
      <c r="M649" s="58" t="str">
        <f t="shared" si="70"/>
        <v/>
      </c>
      <c r="N649" s="102"/>
    </row>
    <row r="650" spans="1:14">
      <c r="A650" s="97" t="str">
        <f t="shared" si="67"/>
        <v/>
      </c>
      <c r="B650" s="98" t="str">
        <f t="shared" si="68"/>
        <v/>
      </c>
      <c r="C650" s="99"/>
      <c r="D650" s="100"/>
      <c r="E650" s="100"/>
      <c r="F650" s="57"/>
      <c r="G650" s="58">
        <f t="shared" si="69"/>
        <v>0</v>
      </c>
      <c r="H650" s="58">
        <f>IF(E650="",0,IFERROR(VLOOKUP(E650,档案费管理台账!$D$4:$H$1000,5,0),0))</f>
        <v>0</v>
      </c>
      <c r="I650" s="57"/>
      <c r="J650" s="57"/>
      <c r="K650" s="57"/>
      <c r="L650" s="57"/>
      <c r="M650" s="58" t="str">
        <f t="shared" si="70"/>
        <v/>
      </c>
      <c r="N650" s="102"/>
    </row>
    <row r="651" spans="1:14">
      <c r="A651" s="97" t="str">
        <f t="shared" si="67"/>
        <v/>
      </c>
      <c r="B651" s="98" t="str">
        <f t="shared" si="68"/>
        <v/>
      </c>
      <c r="C651" s="99"/>
      <c r="D651" s="100"/>
      <c r="E651" s="100"/>
      <c r="F651" s="57"/>
      <c r="G651" s="58">
        <f t="shared" si="69"/>
        <v>0</v>
      </c>
      <c r="H651" s="58">
        <f>IF(E651="",0,IFERROR(VLOOKUP(E651,档案费管理台账!$D$4:$H$1000,5,0),0))</f>
        <v>0</v>
      </c>
      <c r="I651" s="57"/>
      <c r="J651" s="57"/>
      <c r="K651" s="57"/>
      <c r="L651" s="57"/>
      <c r="M651" s="58" t="str">
        <f t="shared" si="70"/>
        <v/>
      </c>
      <c r="N651" s="102"/>
    </row>
    <row r="652" spans="1:14">
      <c r="A652" s="97" t="str">
        <f t="shared" si="67"/>
        <v/>
      </c>
      <c r="B652" s="98" t="str">
        <f t="shared" si="68"/>
        <v/>
      </c>
      <c r="C652" s="99"/>
      <c r="D652" s="100"/>
      <c r="E652" s="100"/>
      <c r="F652" s="57"/>
      <c r="G652" s="58">
        <f t="shared" si="69"/>
        <v>0</v>
      </c>
      <c r="H652" s="58">
        <f>IF(E652="",0,IFERROR(VLOOKUP(E652,档案费管理台账!$D$4:$H$1000,5,0),0))</f>
        <v>0</v>
      </c>
      <c r="I652" s="57"/>
      <c r="J652" s="57"/>
      <c r="K652" s="57"/>
      <c r="L652" s="57"/>
      <c r="M652" s="58" t="str">
        <f t="shared" si="70"/>
        <v/>
      </c>
      <c r="N652" s="102"/>
    </row>
    <row r="653" spans="1:14">
      <c r="A653" s="97" t="str">
        <f t="shared" si="67"/>
        <v/>
      </c>
      <c r="B653" s="98" t="str">
        <f t="shared" si="68"/>
        <v/>
      </c>
      <c r="C653" s="99"/>
      <c r="D653" s="100"/>
      <c r="E653" s="100"/>
      <c r="F653" s="57"/>
      <c r="G653" s="58">
        <f t="shared" si="69"/>
        <v>0</v>
      </c>
      <c r="H653" s="58">
        <f>IF(E653="",0,IFERROR(VLOOKUP(E653,档案费管理台账!$D$4:$H$1000,5,0),0))</f>
        <v>0</v>
      </c>
      <c r="I653" s="57"/>
      <c r="J653" s="57"/>
      <c r="K653" s="57"/>
      <c r="L653" s="57"/>
      <c r="M653" s="58" t="str">
        <f t="shared" si="70"/>
        <v/>
      </c>
      <c r="N653" s="102"/>
    </row>
    <row r="654" spans="1:14">
      <c r="A654" s="97" t="str">
        <f t="shared" si="67"/>
        <v/>
      </c>
      <c r="B654" s="98" t="str">
        <f t="shared" si="68"/>
        <v/>
      </c>
      <c r="C654" s="99"/>
      <c r="D654" s="100"/>
      <c r="E654" s="100"/>
      <c r="F654" s="57"/>
      <c r="G654" s="58">
        <f t="shared" si="69"/>
        <v>0</v>
      </c>
      <c r="H654" s="58">
        <f>IF(E654="",0,IFERROR(VLOOKUP(E654,档案费管理台账!$D$4:$H$1000,5,0),0))</f>
        <v>0</v>
      </c>
      <c r="I654" s="57"/>
      <c r="J654" s="57"/>
      <c r="K654" s="57"/>
      <c r="L654" s="57"/>
      <c r="M654" s="58" t="str">
        <f t="shared" si="70"/>
        <v/>
      </c>
      <c r="N654" s="102"/>
    </row>
    <row r="655" spans="1:14">
      <c r="A655" s="97" t="str">
        <f t="shared" si="67"/>
        <v/>
      </c>
      <c r="B655" s="98" t="str">
        <f t="shared" si="68"/>
        <v/>
      </c>
      <c r="C655" s="99"/>
      <c r="D655" s="100"/>
      <c r="E655" s="100"/>
      <c r="F655" s="57"/>
      <c r="G655" s="58">
        <f t="shared" si="69"/>
        <v>0</v>
      </c>
      <c r="H655" s="58">
        <f>IF(E655="",0,IFERROR(VLOOKUP(E655,档案费管理台账!$D$4:$H$1000,5,0),0))</f>
        <v>0</v>
      </c>
      <c r="I655" s="57"/>
      <c r="J655" s="57"/>
      <c r="K655" s="57"/>
      <c r="L655" s="57"/>
      <c r="M655" s="58" t="str">
        <f t="shared" si="70"/>
        <v/>
      </c>
      <c r="N655" s="102"/>
    </row>
    <row r="656" spans="1:14">
      <c r="A656" s="97" t="str">
        <f t="shared" si="67"/>
        <v/>
      </c>
      <c r="B656" s="98" t="str">
        <f t="shared" si="68"/>
        <v/>
      </c>
      <c r="C656" s="99"/>
      <c r="D656" s="100"/>
      <c r="E656" s="100"/>
      <c r="F656" s="57"/>
      <c r="G656" s="58">
        <f t="shared" si="69"/>
        <v>0</v>
      </c>
      <c r="H656" s="58">
        <f>IF(E656="",0,IFERROR(VLOOKUP(E656,档案费管理台账!$D$4:$H$1000,5,0),0))</f>
        <v>0</v>
      </c>
      <c r="I656" s="57"/>
      <c r="J656" s="57"/>
      <c r="K656" s="57"/>
      <c r="L656" s="57"/>
      <c r="M656" s="58" t="str">
        <f t="shared" si="70"/>
        <v/>
      </c>
      <c r="N656" s="102"/>
    </row>
    <row r="657" spans="1:14">
      <c r="A657" s="97" t="str">
        <f t="shared" si="67"/>
        <v/>
      </c>
      <c r="B657" s="98" t="str">
        <f t="shared" si="68"/>
        <v/>
      </c>
      <c r="C657" s="99"/>
      <c r="D657" s="100"/>
      <c r="E657" s="100"/>
      <c r="F657" s="57"/>
      <c r="G657" s="58">
        <f t="shared" si="69"/>
        <v>0</v>
      </c>
      <c r="H657" s="58">
        <f>IF(E657="",0,IFERROR(VLOOKUP(E657,档案费管理台账!$D$4:$H$1000,5,0),0))</f>
        <v>0</v>
      </c>
      <c r="I657" s="57"/>
      <c r="J657" s="57"/>
      <c r="K657" s="57"/>
      <c r="L657" s="57"/>
      <c r="M657" s="58" t="str">
        <f t="shared" si="70"/>
        <v/>
      </c>
      <c r="N657" s="102"/>
    </row>
    <row r="658" spans="1:14">
      <c r="A658" s="97" t="str">
        <f t="shared" si="67"/>
        <v/>
      </c>
      <c r="B658" s="98" t="str">
        <f t="shared" si="68"/>
        <v/>
      </c>
      <c r="C658" s="99"/>
      <c r="D658" s="100"/>
      <c r="E658" s="100"/>
      <c r="F658" s="57"/>
      <c r="G658" s="58">
        <f t="shared" si="69"/>
        <v>0</v>
      </c>
      <c r="H658" s="58">
        <f>IF(E658="",0,IFERROR(VLOOKUP(E658,档案费管理台账!$D$4:$H$1000,5,0),0))</f>
        <v>0</v>
      </c>
      <c r="I658" s="57"/>
      <c r="J658" s="57"/>
      <c r="K658" s="57"/>
      <c r="L658" s="57"/>
      <c r="M658" s="58" t="str">
        <f t="shared" si="70"/>
        <v/>
      </c>
      <c r="N658" s="102"/>
    </row>
    <row r="659" spans="1:14">
      <c r="A659" s="97" t="str">
        <f t="shared" si="67"/>
        <v/>
      </c>
      <c r="B659" s="98" t="str">
        <f t="shared" si="68"/>
        <v/>
      </c>
      <c r="C659" s="99"/>
      <c r="D659" s="100"/>
      <c r="E659" s="100"/>
      <c r="F659" s="57"/>
      <c r="G659" s="58">
        <f t="shared" si="69"/>
        <v>0</v>
      </c>
      <c r="H659" s="58">
        <f>IF(E659="",0,IFERROR(VLOOKUP(E659,档案费管理台账!$D$4:$H$1000,5,0),0))</f>
        <v>0</v>
      </c>
      <c r="I659" s="57"/>
      <c r="J659" s="57"/>
      <c r="K659" s="57"/>
      <c r="L659" s="57"/>
      <c r="M659" s="58" t="str">
        <f t="shared" si="70"/>
        <v/>
      </c>
      <c r="N659" s="102"/>
    </row>
    <row r="660" spans="1:14">
      <c r="A660" s="97" t="str">
        <f t="shared" si="67"/>
        <v/>
      </c>
      <c r="B660" s="98" t="str">
        <f t="shared" si="68"/>
        <v/>
      </c>
      <c r="C660" s="99"/>
      <c r="D660" s="100"/>
      <c r="E660" s="100"/>
      <c r="F660" s="57"/>
      <c r="G660" s="58">
        <f t="shared" si="69"/>
        <v>0</v>
      </c>
      <c r="H660" s="58">
        <f>IF(E660="",0,IFERROR(VLOOKUP(E660,档案费管理台账!$D$4:$H$1000,5,0),0))</f>
        <v>0</v>
      </c>
      <c r="I660" s="57"/>
      <c r="J660" s="57"/>
      <c r="K660" s="57"/>
      <c r="L660" s="57"/>
      <c r="M660" s="58" t="str">
        <f t="shared" si="70"/>
        <v/>
      </c>
      <c r="N660" s="102"/>
    </row>
    <row r="661" spans="1:14">
      <c r="A661" s="97" t="str">
        <f t="shared" si="67"/>
        <v/>
      </c>
      <c r="B661" s="98" t="str">
        <f t="shared" si="68"/>
        <v/>
      </c>
      <c r="C661" s="99"/>
      <c r="D661" s="100"/>
      <c r="E661" s="100"/>
      <c r="F661" s="57"/>
      <c r="G661" s="58">
        <f t="shared" si="69"/>
        <v>0</v>
      </c>
      <c r="H661" s="58">
        <f>IF(E661="",0,IFERROR(VLOOKUP(E661,档案费管理台账!$D$4:$H$1000,5,0),0))</f>
        <v>0</v>
      </c>
      <c r="I661" s="57"/>
      <c r="J661" s="57"/>
      <c r="K661" s="57"/>
      <c r="L661" s="57"/>
      <c r="M661" s="58" t="str">
        <f t="shared" si="70"/>
        <v/>
      </c>
      <c r="N661" s="102"/>
    </row>
    <row r="662" spans="1:14">
      <c r="A662" s="97" t="str">
        <f t="shared" si="67"/>
        <v/>
      </c>
      <c r="B662" s="98" t="str">
        <f t="shared" si="68"/>
        <v/>
      </c>
      <c r="C662" s="99"/>
      <c r="D662" s="100"/>
      <c r="E662" s="100"/>
      <c r="F662" s="57"/>
      <c r="G662" s="58">
        <f t="shared" si="69"/>
        <v>0</v>
      </c>
      <c r="H662" s="58">
        <f>IF(E662="",0,IFERROR(VLOOKUP(E662,档案费管理台账!$D$4:$H$1000,5,0),0))</f>
        <v>0</v>
      </c>
      <c r="I662" s="57"/>
      <c r="J662" s="57"/>
      <c r="K662" s="57"/>
      <c r="L662" s="57"/>
      <c r="M662" s="58" t="str">
        <f t="shared" si="70"/>
        <v/>
      </c>
      <c r="N662" s="102"/>
    </row>
    <row r="663" spans="1:14">
      <c r="A663" s="97" t="str">
        <f t="shared" si="67"/>
        <v/>
      </c>
      <c r="B663" s="98" t="str">
        <f t="shared" si="68"/>
        <v/>
      </c>
      <c r="C663" s="99"/>
      <c r="D663" s="100"/>
      <c r="E663" s="100"/>
      <c r="F663" s="57"/>
      <c r="G663" s="58">
        <f t="shared" si="69"/>
        <v>0</v>
      </c>
      <c r="H663" s="58">
        <f>IF(E663="",0,IFERROR(VLOOKUP(E663,档案费管理台账!$D$4:$H$1000,5,0),0))</f>
        <v>0</v>
      </c>
      <c r="I663" s="57"/>
      <c r="J663" s="57"/>
      <c r="K663" s="57"/>
      <c r="L663" s="57"/>
      <c r="M663" s="58" t="str">
        <f t="shared" si="70"/>
        <v/>
      </c>
      <c r="N663" s="102"/>
    </row>
    <row r="664" spans="1:14">
      <c r="A664" s="97" t="str">
        <f t="shared" si="67"/>
        <v/>
      </c>
      <c r="B664" s="98" t="str">
        <f t="shared" si="68"/>
        <v/>
      </c>
      <c r="C664" s="99"/>
      <c r="D664" s="100"/>
      <c r="E664" s="100"/>
      <c r="F664" s="57"/>
      <c r="G664" s="58">
        <f t="shared" si="69"/>
        <v>0</v>
      </c>
      <c r="H664" s="58">
        <f>IF(E664="",0,IFERROR(VLOOKUP(E664,档案费管理台账!$D$4:$H$1000,5,0),0))</f>
        <v>0</v>
      </c>
      <c r="I664" s="57"/>
      <c r="J664" s="57"/>
      <c r="K664" s="57"/>
      <c r="L664" s="57"/>
      <c r="M664" s="58" t="str">
        <f t="shared" si="70"/>
        <v/>
      </c>
      <c r="N664" s="102"/>
    </row>
    <row r="665" spans="1:14">
      <c r="A665" s="97" t="str">
        <f t="shared" si="67"/>
        <v/>
      </c>
      <c r="B665" s="98" t="str">
        <f t="shared" si="68"/>
        <v/>
      </c>
      <c r="C665" s="99"/>
      <c r="D665" s="100"/>
      <c r="E665" s="100"/>
      <c r="F665" s="57"/>
      <c r="G665" s="58">
        <f t="shared" si="69"/>
        <v>0</v>
      </c>
      <c r="H665" s="58">
        <f>IF(E665="",0,IFERROR(VLOOKUP(E665,档案费管理台账!$D$4:$H$1000,5,0),0))</f>
        <v>0</v>
      </c>
      <c r="I665" s="57"/>
      <c r="J665" s="57"/>
      <c r="K665" s="57"/>
      <c r="L665" s="57"/>
      <c r="M665" s="58" t="str">
        <f t="shared" si="70"/>
        <v/>
      </c>
      <c r="N665" s="102"/>
    </row>
    <row r="666" spans="1:14">
      <c r="A666" s="97" t="str">
        <f t="shared" si="67"/>
        <v/>
      </c>
      <c r="B666" s="98" t="str">
        <f t="shared" si="68"/>
        <v/>
      </c>
      <c r="C666" s="99"/>
      <c r="D666" s="100"/>
      <c r="E666" s="100"/>
      <c r="F666" s="57"/>
      <c r="G666" s="58">
        <f t="shared" si="69"/>
        <v>0</v>
      </c>
      <c r="H666" s="58">
        <f>IF(E666="",0,IFERROR(VLOOKUP(E666,档案费管理台账!$D$4:$H$1000,5,0),0))</f>
        <v>0</v>
      </c>
      <c r="I666" s="57"/>
      <c r="J666" s="57"/>
      <c r="K666" s="57"/>
      <c r="L666" s="57"/>
      <c r="M666" s="58" t="str">
        <f t="shared" si="70"/>
        <v/>
      </c>
      <c r="N666" s="102"/>
    </row>
    <row r="667" spans="1:14">
      <c r="A667" s="97" t="str">
        <f t="shared" si="67"/>
        <v/>
      </c>
      <c r="B667" s="98" t="str">
        <f t="shared" si="68"/>
        <v/>
      </c>
      <c r="C667" s="99"/>
      <c r="D667" s="100"/>
      <c r="E667" s="100"/>
      <c r="F667" s="57"/>
      <c r="G667" s="58">
        <f t="shared" si="69"/>
        <v>0</v>
      </c>
      <c r="H667" s="58">
        <f>IF(E667="",0,IFERROR(VLOOKUP(E667,档案费管理台账!$D$4:$H$1000,5,0),0))</f>
        <v>0</v>
      </c>
      <c r="I667" s="57"/>
      <c r="J667" s="57"/>
      <c r="K667" s="57"/>
      <c r="L667" s="57"/>
      <c r="M667" s="58" t="str">
        <f t="shared" si="70"/>
        <v/>
      </c>
      <c r="N667" s="102"/>
    </row>
    <row r="668" spans="1:14">
      <c r="A668" s="97" t="str">
        <f t="shared" si="67"/>
        <v/>
      </c>
      <c r="B668" s="98" t="str">
        <f t="shared" si="68"/>
        <v/>
      </c>
      <c r="C668" s="99"/>
      <c r="D668" s="100"/>
      <c r="E668" s="100"/>
      <c r="F668" s="57"/>
      <c r="G668" s="58">
        <f t="shared" si="69"/>
        <v>0</v>
      </c>
      <c r="H668" s="58">
        <f>IF(E668="",0,IFERROR(VLOOKUP(E668,档案费管理台账!$D$4:$H$1000,5,0),0))</f>
        <v>0</v>
      </c>
      <c r="I668" s="57"/>
      <c r="J668" s="57"/>
      <c r="K668" s="57"/>
      <c r="L668" s="57"/>
      <c r="M668" s="58" t="str">
        <f t="shared" si="70"/>
        <v/>
      </c>
      <c r="N668" s="102"/>
    </row>
    <row r="669" spans="1:14">
      <c r="A669" s="97" t="str">
        <f t="shared" si="67"/>
        <v/>
      </c>
      <c r="B669" s="98" t="str">
        <f t="shared" si="68"/>
        <v/>
      </c>
      <c r="C669" s="99"/>
      <c r="D669" s="100"/>
      <c r="E669" s="100"/>
      <c r="F669" s="57"/>
      <c r="G669" s="58">
        <f t="shared" si="69"/>
        <v>0</v>
      </c>
      <c r="H669" s="58">
        <f>IF(E669="",0,IFERROR(VLOOKUP(E669,档案费管理台账!$D$4:$H$1000,5,0),0))</f>
        <v>0</v>
      </c>
      <c r="I669" s="57"/>
      <c r="J669" s="57"/>
      <c r="K669" s="57"/>
      <c r="L669" s="57"/>
      <c r="M669" s="58" t="str">
        <f t="shared" si="70"/>
        <v/>
      </c>
      <c r="N669" s="102"/>
    </row>
    <row r="670" spans="1:14">
      <c r="A670" s="97" t="str">
        <f t="shared" si="67"/>
        <v/>
      </c>
      <c r="B670" s="98" t="str">
        <f t="shared" si="68"/>
        <v/>
      </c>
      <c r="C670" s="99"/>
      <c r="D670" s="100"/>
      <c r="E670" s="100"/>
      <c r="F670" s="57"/>
      <c r="G670" s="58">
        <f t="shared" si="69"/>
        <v>0</v>
      </c>
      <c r="H670" s="58">
        <f>IF(E670="",0,IFERROR(VLOOKUP(E670,档案费管理台账!$D$4:$H$1000,5,0),0))</f>
        <v>0</v>
      </c>
      <c r="I670" s="57"/>
      <c r="J670" s="57"/>
      <c r="K670" s="57"/>
      <c r="L670" s="57"/>
      <c r="M670" s="58" t="str">
        <f t="shared" si="70"/>
        <v/>
      </c>
      <c r="N670" s="102"/>
    </row>
    <row r="671" spans="1:14">
      <c r="A671" s="97" t="str">
        <f t="shared" si="67"/>
        <v/>
      </c>
      <c r="B671" s="98" t="str">
        <f t="shared" si="68"/>
        <v/>
      </c>
      <c r="C671" s="99"/>
      <c r="D671" s="100"/>
      <c r="E671" s="100"/>
      <c r="F671" s="57"/>
      <c r="G671" s="58">
        <f t="shared" si="69"/>
        <v>0</v>
      </c>
      <c r="H671" s="58">
        <f>IF(E671="",0,IFERROR(VLOOKUP(E671,档案费管理台账!$D$4:$H$1000,5,0),0))</f>
        <v>0</v>
      </c>
      <c r="I671" s="57"/>
      <c r="J671" s="57"/>
      <c r="K671" s="57"/>
      <c r="L671" s="57"/>
      <c r="M671" s="58" t="str">
        <f t="shared" si="70"/>
        <v/>
      </c>
      <c r="N671" s="102"/>
    </row>
    <row r="672" spans="1:14">
      <c r="A672" s="97" t="str">
        <f t="shared" si="67"/>
        <v/>
      </c>
      <c r="B672" s="98" t="str">
        <f t="shared" si="68"/>
        <v/>
      </c>
      <c r="C672" s="99"/>
      <c r="D672" s="100"/>
      <c r="E672" s="100"/>
      <c r="F672" s="57"/>
      <c r="G672" s="58">
        <f t="shared" si="69"/>
        <v>0</v>
      </c>
      <c r="H672" s="58">
        <f>IF(E672="",0,IFERROR(VLOOKUP(E672,档案费管理台账!$D$4:$H$1000,5,0),0))</f>
        <v>0</v>
      </c>
      <c r="I672" s="57"/>
      <c r="J672" s="57"/>
      <c r="K672" s="57"/>
      <c r="L672" s="57"/>
      <c r="M672" s="58" t="str">
        <f t="shared" si="70"/>
        <v/>
      </c>
      <c r="N672" s="102"/>
    </row>
    <row r="673" spans="1:14">
      <c r="A673" s="97" t="str">
        <f t="shared" si="67"/>
        <v/>
      </c>
      <c r="B673" s="98" t="str">
        <f t="shared" si="68"/>
        <v/>
      </c>
      <c r="C673" s="99"/>
      <c r="D673" s="100"/>
      <c r="E673" s="100"/>
      <c r="F673" s="57"/>
      <c r="G673" s="58">
        <f t="shared" si="69"/>
        <v>0</v>
      </c>
      <c r="H673" s="58">
        <f>IF(E673="",0,IFERROR(VLOOKUP(E673,档案费管理台账!$D$4:$H$1000,5,0),0))</f>
        <v>0</v>
      </c>
      <c r="I673" s="57"/>
      <c r="J673" s="57"/>
      <c r="K673" s="57"/>
      <c r="L673" s="57"/>
      <c r="M673" s="58" t="str">
        <f t="shared" si="70"/>
        <v/>
      </c>
      <c r="N673" s="102"/>
    </row>
    <row r="674" spans="1:14">
      <c r="A674" s="97" t="str">
        <f t="shared" si="67"/>
        <v/>
      </c>
      <c r="B674" s="98" t="str">
        <f t="shared" si="68"/>
        <v/>
      </c>
      <c r="C674" s="99"/>
      <c r="D674" s="100"/>
      <c r="E674" s="100"/>
      <c r="F674" s="57"/>
      <c r="G674" s="58">
        <f t="shared" si="69"/>
        <v>0</v>
      </c>
      <c r="H674" s="58">
        <f>IF(E674="",0,IFERROR(VLOOKUP(E674,档案费管理台账!$D$4:$H$1000,5,0),0))</f>
        <v>0</v>
      </c>
      <c r="I674" s="57"/>
      <c r="J674" s="57"/>
      <c r="K674" s="57"/>
      <c r="L674" s="57"/>
      <c r="M674" s="58" t="str">
        <f t="shared" si="70"/>
        <v/>
      </c>
      <c r="N674" s="102"/>
    </row>
    <row r="675" spans="1:14">
      <c r="A675" s="97" t="str">
        <f t="shared" si="67"/>
        <v/>
      </c>
      <c r="B675" s="98" t="str">
        <f t="shared" si="68"/>
        <v/>
      </c>
      <c r="C675" s="99"/>
      <c r="D675" s="100"/>
      <c r="E675" s="100"/>
      <c r="F675" s="57"/>
      <c r="G675" s="58">
        <f t="shared" si="69"/>
        <v>0</v>
      </c>
      <c r="H675" s="58">
        <f>IF(E675="",0,IFERROR(VLOOKUP(E675,档案费管理台账!$D$4:$H$1000,5,0),0))</f>
        <v>0</v>
      </c>
      <c r="I675" s="57"/>
      <c r="J675" s="57"/>
      <c r="K675" s="57"/>
      <c r="L675" s="57"/>
      <c r="M675" s="58" t="str">
        <f t="shared" si="70"/>
        <v/>
      </c>
      <c r="N675" s="102"/>
    </row>
    <row r="676" spans="1:14">
      <c r="A676" s="97" t="str">
        <f t="shared" si="67"/>
        <v/>
      </c>
      <c r="B676" s="98" t="str">
        <f t="shared" si="68"/>
        <v/>
      </c>
      <c r="C676" s="99"/>
      <c r="D676" s="100"/>
      <c r="E676" s="100"/>
      <c r="F676" s="57"/>
      <c r="G676" s="58">
        <f t="shared" si="69"/>
        <v>0</v>
      </c>
      <c r="H676" s="58">
        <f>IF(E676="",0,IFERROR(VLOOKUP(E676,档案费管理台账!$D$4:$H$1000,5,0),0))</f>
        <v>0</v>
      </c>
      <c r="I676" s="57"/>
      <c r="J676" s="57"/>
      <c r="K676" s="57"/>
      <c r="L676" s="57"/>
      <c r="M676" s="58" t="str">
        <f t="shared" si="70"/>
        <v/>
      </c>
      <c r="N676" s="102"/>
    </row>
    <row r="677" spans="1:14">
      <c r="A677" s="97" t="str">
        <f t="shared" si="67"/>
        <v/>
      </c>
      <c r="B677" s="98" t="str">
        <f t="shared" si="68"/>
        <v/>
      </c>
      <c r="C677" s="99"/>
      <c r="D677" s="100"/>
      <c r="E677" s="100"/>
      <c r="F677" s="57"/>
      <c r="G677" s="58">
        <f t="shared" si="69"/>
        <v>0</v>
      </c>
      <c r="H677" s="58">
        <f>IF(E677="",0,IFERROR(VLOOKUP(E677,档案费管理台账!$D$4:$H$1000,5,0),0))</f>
        <v>0</v>
      </c>
      <c r="I677" s="57"/>
      <c r="J677" s="57"/>
      <c r="K677" s="57"/>
      <c r="L677" s="57"/>
      <c r="M677" s="58" t="str">
        <f t="shared" si="70"/>
        <v/>
      </c>
      <c r="N677" s="102"/>
    </row>
    <row r="678" spans="1:14">
      <c r="A678" s="97" t="str">
        <f t="shared" si="67"/>
        <v/>
      </c>
      <c r="B678" s="98" t="str">
        <f t="shared" si="68"/>
        <v/>
      </c>
      <c r="C678" s="99"/>
      <c r="D678" s="100"/>
      <c r="E678" s="100"/>
      <c r="F678" s="57"/>
      <c r="G678" s="58">
        <f t="shared" si="69"/>
        <v>0</v>
      </c>
      <c r="H678" s="58">
        <f>IF(E678="",0,IFERROR(VLOOKUP(E678,档案费管理台账!$D$4:$H$1000,5,0),0))</f>
        <v>0</v>
      </c>
      <c r="I678" s="57"/>
      <c r="J678" s="57"/>
      <c r="K678" s="57"/>
      <c r="L678" s="57"/>
      <c r="M678" s="58" t="str">
        <f t="shared" si="70"/>
        <v/>
      </c>
      <c r="N678" s="102"/>
    </row>
    <row r="679" spans="1:14">
      <c r="A679" s="97" t="str">
        <f t="shared" si="67"/>
        <v/>
      </c>
      <c r="B679" s="98" t="str">
        <f t="shared" si="68"/>
        <v/>
      </c>
      <c r="C679" s="99"/>
      <c r="D679" s="100"/>
      <c r="E679" s="100"/>
      <c r="F679" s="57"/>
      <c r="G679" s="58">
        <f t="shared" si="69"/>
        <v>0</v>
      </c>
      <c r="H679" s="58">
        <f>IF(E679="",0,IFERROR(VLOOKUP(E679,档案费管理台账!$D$4:$H$1000,5,0),0))</f>
        <v>0</v>
      </c>
      <c r="I679" s="57"/>
      <c r="J679" s="57"/>
      <c r="K679" s="57"/>
      <c r="L679" s="57"/>
      <c r="M679" s="58" t="str">
        <f t="shared" si="70"/>
        <v/>
      </c>
      <c r="N679" s="102"/>
    </row>
    <row r="680" spans="1:14">
      <c r="A680" s="97" t="str">
        <f t="shared" si="67"/>
        <v/>
      </c>
      <c r="B680" s="98" t="str">
        <f t="shared" si="68"/>
        <v/>
      </c>
      <c r="C680" s="99"/>
      <c r="D680" s="100"/>
      <c r="E680" s="100"/>
      <c r="F680" s="57"/>
      <c r="G680" s="58">
        <f t="shared" si="69"/>
        <v>0</v>
      </c>
      <c r="H680" s="58">
        <f>IF(E680="",0,IFERROR(VLOOKUP(E680,档案费管理台账!$D$4:$H$1000,5,0),0))</f>
        <v>0</v>
      </c>
      <c r="I680" s="57"/>
      <c r="J680" s="57"/>
      <c r="K680" s="57"/>
      <c r="L680" s="57"/>
      <c r="M680" s="58" t="str">
        <f t="shared" si="70"/>
        <v/>
      </c>
      <c r="N680" s="102"/>
    </row>
    <row r="681" spans="1:14">
      <c r="A681" s="97" t="str">
        <f t="shared" si="67"/>
        <v/>
      </c>
      <c r="B681" s="98" t="str">
        <f t="shared" si="68"/>
        <v/>
      </c>
      <c r="C681" s="99"/>
      <c r="D681" s="100"/>
      <c r="E681" s="100"/>
      <c r="F681" s="57"/>
      <c r="G681" s="58">
        <f t="shared" si="69"/>
        <v>0</v>
      </c>
      <c r="H681" s="58">
        <f>IF(E681="",0,IFERROR(VLOOKUP(E681,档案费管理台账!$D$4:$H$1000,5,0),0))</f>
        <v>0</v>
      </c>
      <c r="I681" s="57"/>
      <c r="J681" s="57"/>
      <c r="K681" s="57"/>
      <c r="L681" s="57"/>
      <c r="M681" s="58" t="str">
        <f t="shared" si="70"/>
        <v/>
      </c>
      <c r="N681" s="102"/>
    </row>
    <row r="682" spans="1:14">
      <c r="A682" s="97" t="str">
        <f t="shared" si="67"/>
        <v/>
      </c>
      <c r="B682" s="98" t="str">
        <f t="shared" si="68"/>
        <v/>
      </c>
      <c r="C682" s="99"/>
      <c r="D682" s="100"/>
      <c r="E682" s="100"/>
      <c r="F682" s="57"/>
      <c r="G682" s="58">
        <f t="shared" si="69"/>
        <v>0</v>
      </c>
      <c r="H682" s="58">
        <f>IF(E682="",0,IFERROR(VLOOKUP(E682,档案费管理台账!$D$4:$H$1000,5,0),0))</f>
        <v>0</v>
      </c>
      <c r="I682" s="57"/>
      <c r="J682" s="57"/>
      <c r="K682" s="57"/>
      <c r="L682" s="57"/>
      <c r="M682" s="58" t="str">
        <f t="shared" si="70"/>
        <v/>
      </c>
      <c r="N682" s="102"/>
    </row>
    <row r="683" spans="1:14">
      <c r="A683" s="97" t="str">
        <f t="shared" si="67"/>
        <v/>
      </c>
      <c r="B683" s="98" t="str">
        <f t="shared" si="68"/>
        <v/>
      </c>
      <c r="C683" s="99"/>
      <c r="D683" s="100"/>
      <c r="E683" s="100"/>
      <c r="F683" s="57"/>
      <c r="G683" s="58">
        <f t="shared" si="69"/>
        <v>0</v>
      </c>
      <c r="H683" s="58">
        <f>IF(E683="",0,IFERROR(VLOOKUP(E683,档案费管理台账!$D$4:$H$1000,5,0),0))</f>
        <v>0</v>
      </c>
      <c r="I683" s="57"/>
      <c r="J683" s="57"/>
      <c r="K683" s="57"/>
      <c r="L683" s="57"/>
      <c r="M683" s="58" t="str">
        <f t="shared" si="70"/>
        <v/>
      </c>
      <c r="N683" s="102"/>
    </row>
    <row r="684" spans="1:14">
      <c r="A684" s="97" t="str">
        <f t="shared" ref="A684:A747" si="71">IF(D684="","",ROW()-42)</f>
        <v/>
      </c>
      <c r="B684" s="98" t="str">
        <f t="shared" ref="B684:B747" si="72">IF(C684="","",MONTH(C684)&amp;"月")</f>
        <v/>
      </c>
      <c r="C684" s="99"/>
      <c r="D684" s="100"/>
      <c r="E684" s="100"/>
      <c r="F684" s="57"/>
      <c r="G684" s="58">
        <f t="shared" si="69"/>
        <v>0</v>
      </c>
      <c r="H684" s="58">
        <f>IF(E684="",0,IFERROR(VLOOKUP(E684,档案费管理台账!$D$4:$H$1000,5,0),0))</f>
        <v>0</v>
      </c>
      <c r="I684" s="57"/>
      <c r="J684" s="57"/>
      <c r="K684" s="57"/>
      <c r="L684" s="57"/>
      <c r="M684" s="58" t="str">
        <f t="shared" si="70"/>
        <v/>
      </c>
      <c r="N684" s="102"/>
    </row>
    <row r="685" spans="1:14">
      <c r="A685" s="97" t="str">
        <f t="shared" si="71"/>
        <v/>
      </c>
      <c r="B685" s="98" t="str">
        <f t="shared" si="72"/>
        <v/>
      </c>
      <c r="C685" s="99"/>
      <c r="D685" s="100"/>
      <c r="E685" s="100"/>
      <c r="F685" s="57"/>
      <c r="G685" s="58">
        <f t="shared" ref="G685:G748" si="73">IF(F685="",0,F685*$K$41)</f>
        <v>0</v>
      </c>
      <c r="H685" s="58">
        <f>IF(E685="",0,IFERROR(VLOOKUP(E685,档案费管理台账!$D$4:$H$1000,5,0),0))</f>
        <v>0</v>
      </c>
      <c r="I685" s="57"/>
      <c r="J685" s="57"/>
      <c r="K685" s="57"/>
      <c r="L685" s="57"/>
      <c r="M685" s="58" t="str">
        <f t="shared" ref="M685:M748" si="74">IF(C685="","",ROUND(M684+G685-I685-J685-K685-L685-H685,2))</f>
        <v/>
      </c>
      <c r="N685" s="102"/>
    </row>
    <row r="686" spans="1:14">
      <c r="A686" s="97" t="str">
        <f t="shared" si="71"/>
        <v/>
      </c>
      <c r="B686" s="98" t="str">
        <f t="shared" si="72"/>
        <v/>
      </c>
      <c r="C686" s="99"/>
      <c r="D686" s="100"/>
      <c r="E686" s="100"/>
      <c r="F686" s="57"/>
      <c r="G686" s="58">
        <f t="shared" si="73"/>
        <v>0</v>
      </c>
      <c r="H686" s="58">
        <f>IF(E686="",0,IFERROR(VLOOKUP(E686,档案费管理台账!$D$4:$H$1000,5,0),0))</f>
        <v>0</v>
      </c>
      <c r="I686" s="57"/>
      <c r="J686" s="57"/>
      <c r="K686" s="57"/>
      <c r="L686" s="57"/>
      <c r="M686" s="58" t="str">
        <f t="shared" si="74"/>
        <v/>
      </c>
      <c r="N686" s="102"/>
    </row>
    <row r="687" spans="1:14">
      <c r="A687" s="97" t="str">
        <f t="shared" si="71"/>
        <v/>
      </c>
      <c r="B687" s="98" t="str">
        <f t="shared" si="72"/>
        <v/>
      </c>
      <c r="C687" s="99"/>
      <c r="D687" s="100"/>
      <c r="E687" s="100"/>
      <c r="F687" s="57"/>
      <c r="G687" s="58">
        <f t="shared" si="73"/>
        <v>0</v>
      </c>
      <c r="H687" s="58">
        <f>IF(E687="",0,IFERROR(VLOOKUP(E687,档案费管理台账!$D$4:$H$1000,5,0),0))</f>
        <v>0</v>
      </c>
      <c r="I687" s="57"/>
      <c r="J687" s="57"/>
      <c r="K687" s="57"/>
      <c r="L687" s="57"/>
      <c r="M687" s="58" t="str">
        <f t="shared" si="74"/>
        <v/>
      </c>
      <c r="N687" s="102"/>
    </row>
    <row r="688" spans="1:14">
      <c r="A688" s="97" t="str">
        <f t="shared" si="71"/>
        <v/>
      </c>
      <c r="B688" s="98" t="str">
        <f t="shared" si="72"/>
        <v/>
      </c>
      <c r="C688" s="99"/>
      <c r="D688" s="100"/>
      <c r="E688" s="100"/>
      <c r="F688" s="57"/>
      <c r="G688" s="58">
        <f t="shared" si="73"/>
        <v>0</v>
      </c>
      <c r="H688" s="58">
        <f>IF(E688="",0,IFERROR(VLOOKUP(E688,档案费管理台账!$D$4:$H$1000,5,0),0))</f>
        <v>0</v>
      </c>
      <c r="I688" s="57"/>
      <c r="J688" s="57"/>
      <c r="K688" s="57"/>
      <c r="L688" s="57"/>
      <c r="M688" s="58" t="str">
        <f t="shared" si="74"/>
        <v/>
      </c>
      <c r="N688" s="102"/>
    </row>
    <row r="689" spans="1:14">
      <c r="A689" s="97" t="str">
        <f t="shared" si="71"/>
        <v/>
      </c>
      <c r="B689" s="98" t="str">
        <f t="shared" si="72"/>
        <v/>
      </c>
      <c r="C689" s="99"/>
      <c r="D689" s="100"/>
      <c r="E689" s="100"/>
      <c r="F689" s="57"/>
      <c r="G689" s="58">
        <f t="shared" si="73"/>
        <v>0</v>
      </c>
      <c r="H689" s="58">
        <f>IF(E689="",0,IFERROR(VLOOKUP(E689,档案费管理台账!$D$4:$H$1000,5,0),0))</f>
        <v>0</v>
      </c>
      <c r="I689" s="57"/>
      <c r="J689" s="57"/>
      <c r="K689" s="57"/>
      <c r="L689" s="57"/>
      <c r="M689" s="58" t="str">
        <f t="shared" si="74"/>
        <v/>
      </c>
      <c r="N689" s="102"/>
    </row>
    <row r="690" spans="1:14">
      <c r="A690" s="97" t="str">
        <f t="shared" si="71"/>
        <v/>
      </c>
      <c r="B690" s="98" t="str">
        <f t="shared" si="72"/>
        <v/>
      </c>
      <c r="C690" s="99"/>
      <c r="D690" s="100"/>
      <c r="E690" s="100"/>
      <c r="F690" s="57"/>
      <c r="G690" s="58">
        <f t="shared" si="73"/>
        <v>0</v>
      </c>
      <c r="H690" s="58">
        <f>IF(E690="",0,IFERROR(VLOOKUP(E690,档案费管理台账!$D$4:$H$1000,5,0),0))</f>
        <v>0</v>
      </c>
      <c r="I690" s="57"/>
      <c r="J690" s="57"/>
      <c r="K690" s="57"/>
      <c r="L690" s="57"/>
      <c r="M690" s="58" t="str">
        <f t="shared" si="74"/>
        <v/>
      </c>
      <c r="N690" s="102"/>
    </row>
    <row r="691" spans="1:14">
      <c r="A691" s="97" t="str">
        <f t="shared" si="71"/>
        <v/>
      </c>
      <c r="B691" s="98" t="str">
        <f t="shared" si="72"/>
        <v/>
      </c>
      <c r="C691" s="99"/>
      <c r="D691" s="100"/>
      <c r="E691" s="100"/>
      <c r="F691" s="57"/>
      <c r="G691" s="58">
        <f t="shared" si="73"/>
        <v>0</v>
      </c>
      <c r="H691" s="58">
        <f>IF(E691="",0,IFERROR(VLOOKUP(E691,档案费管理台账!$D$4:$H$1000,5,0),0))</f>
        <v>0</v>
      </c>
      <c r="I691" s="57"/>
      <c r="J691" s="57"/>
      <c r="K691" s="57"/>
      <c r="L691" s="57"/>
      <c r="M691" s="58" t="str">
        <f t="shared" si="74"/>
        <v/>
      </c>
      <c r="N691" s="102"/>
    </row>
    <row r="692" spans="1:14">
      <c r="A692" s="97" t="str">
        <f t="shared" si="71"/>
        <v/>
      </c>
      <c r="B692" s="98" t="str">
        <f t="shared" si="72"/>
        <v/>
      </c>
      <c r="C692" s="99"/>
      <c r="D692" s="100"/>
      <c r="E692" s="100"/>
      <c r="F692" s="57"/>
      <c r="G692" s="58">
        <f t="shared" si="73"/>
        <v>0</v>
      </c>
      <c r="H692" s="58">
        <f>IF(E692="",0,IFERROR(VLOOKUP(E692,档案费管理台账!$D$4:$H$1000,5,0),0))</f>
        <v>0</v>
      </c>
      <c r="I692" s="57"/>
      <c r="J692" s="57"/>
      <c r="K692" s="57"/>
      <c r="L692" s="57"/>
      <c r="M692" s="58" t="str">
        <f t="shared" si="74"/>
        <v/>
      </c>
      <c r="N692" s="102"/>
    </row>
    <row r="693" spans="1:14">
      <c r="A693" s="97" t="str">
        <f t="shared" si="71"/>
        <v/>
      </c>
      <c r="B693" s="98" t="str">
        <f t="shared" si="72"/>
        <v/>
      </c>
      <c r="C693" s="99"/>
      <c r="D693" s="100"/>
      <c r="E693" s="100"/>
      <c r="F693" s="57"/>
      <c r="G693" s="58">
        <f t="shared" si="73"/>
        <v>0</v>
      </c>
      <c r="H693" s="58">
        <f>IF(E693="",0,IFERROR(VLOOKUP(E693,档案费管理台账!$D$4:$H$1000,5,0),0))</f>
        <v>0</v>
      </c>
      <c r="I693" s="57"/>
      <c r="J693" s="57"/>
      <c r="K693" s="57"/>
      <c r="L693" s="57"/>
      <c r="M693" s="58" t="str">
        <f t="shared" si="74"/>
        <v/>
      </c>
      <c r="N693" s="102"/>
    </row>
    <row r="694" spans="1:14">
      <c r="A694" s="97" t="str">
        <f t="shared" si="71"/>
        <v/>
      </c>
      <c r="B694" s="98" t="str">
        <f t="shared" si="72"/>
        <v/>
      </c>
      <c r="C694" s="99"/>
      <c r="D694" s="100"/>
      <c r="E694" s="100"/>
      <c r="F694" s="57"/>
      <c r="G694" s="58">
        <f t="shared" si="73"/>
        <v>0</v>
      </c>
      <c r="H694" s="58">
        <f>IF(E694="",0,IFERROR(VLOOKUP(E694,档案费管理台账!$D$4:$H$1000,5,0),0))</f>
        <v>0</v>
      </c>
      <c r="I694" s="57"/>
      <c r="J694" s="57"/>
      <c r="K694" s="57"/>
      <c r="L694" s="57"/>
      <c r="M694" s="58" t="str">
        <f t="shared" si="74"/>
        <v/>
      </c>
      <c r="N694" s="102"/>
    </row>
    <row r="695" spans="1:14">
      <c r="A695" s="97" t="str">
        <f t="shared" si="71"/>
        <v/>
      </c>
      <c r="B695" s="98" t="str">
        <f t="shared" si="72"/>
        <v/>
      </c>
      <c r="C695" s="99"/>
      <c r="D695" s="100"/>
      <c r="E695" s="100"/>
      <c r="F695" s="57"/>
      <c r="G695" s="58">
        <f t="shared" si="73"/>
        <v>0</v>
      </c>
      <c r="H695" s="58">
        <f>IF(E695="",0,IFERROR(VLOOKUP(E695,档案费管理台账!$D$4:$H$1000,5,0),0))</f>
        <v>0</v>
      </c>
      <c r="I695" s="57"/>
      <c r="J695" s="57"/>
      <c r="K695" s="57"/>
      <c r="L695" s="57"/>
      <c r="M695" s="58" t="str">
        <f t="shared" si="74"/>
        <v/>
      </c>
      <c r="N695" s="102"/>
    </row>
    <row r="696" spans="1:14">
      <c r="A696" s="97" t="str">
        <f t="shared" si="71"/>
        <v/>
      </c>
      <c r="B696" s="98" t="str">
        <f t="shared" si="72"/>
        <v/>
      </c>
      <c r="C696" s="99"/>
      <c r="D696" s="100"/>
      <c r="E696" s="100"/>
      <c r="F696" s="57"/>
      <c r="G696" s="58">
        <f t="shared" si="73"/>
        <v>0</v>
      </c>
      <c r="H696" s="58">
        <f>IF(E696="",0,IFERROR(VLOOKUP(E696,档案费管理台账!$D$4:$H$1000,5,0),0))</f>
        <v>0</v>
      </c>
      <c r="I696" s="57"/>
      <c r="J696" s="57"/>
      <c r="K696" s="57"/>
      <c r="L696" s="57"/>
      <c r="M696" s="58" t="str">
        <f t="shared" si="74"/>
        <v/>
      </c>
      <c r="N696" s="102"/>
    </row>
    <row r="697" spans="1:14">
      <c r="A697" s="97" t="str">
        <f t="shared" si="71"/>
        <v/>
      </c>
      <c r="B697" s="98" t="str">
        <f t="shared" si="72"/>
        <v/>
      </c>
      <c r="C697" s="99"/>
      <c r="D697" s="100"/>
      <c r="E697" s="100"/>
      <c r="F697" s="57"/>
      <c r="G697" s="58">
        <f t="shared" si="73"/>
        <v>0</v>
      </c>
      <c r="H697" s="58">
        <f>IF(E697="",0,IFERROR(VLOOKUP(E697,档案费管理台账!$D$4:$H$1000,5,0),0))</f>
        <v>0</v>
      </c>
      <c r="I697" s="57"/>
      <c r="J697" s="57"/>
      <c r="K697" s="57"/>
      <c r="L697" s="57"/>
      <c r="M697" s="58" t="str">
        <f t="shared" si="74"/>
        <v/>
      </c>
      <c r="N697" s="102"/>
    </row>
    <row r="698" spans="1:14">
      <c r="A698" s="97" t="str">
        <f t="shared" si="71"/>
        <v/>
      </c>
      <c r="B698" s="98" t="str">
        <f t="shared" si="72"/>
        <v/>
      </c>
      <c r="C698" s="99"/>
      <c r="D698" s="100"/>
      <c r="E698" s="100"/>
      <c r="F698" s="57"/>
      <c r="G698" s="58">
        <f t="shared" si="73"/>
        <v>0</v>
      </c>
      <c r="H698" s="58">
        <f>IF(E698="",0,IFERROR(VLOOKUP(E698,档案费管理台账!$D$4:$H$1000,5,0),0))</f>
        <v>0</v>
      </c>
      <c r="I698" s="57"/>
      <c r="J698" s="57"/>
      <c r="K698" s="57"/>
      <c r="L698" s="57"/>
      <c r="M698" s="58" t="str">
        <f t="shared" si="74"/>
        <v/>
      </c>
      <c r="N698" s="102"/>
    </row>
    <row r="699" spans="1:14">
      <c r="A699" s="97" t="str">
        <f t="shared" si="71"/>
        <v/>
      </c>
      <c r="B699" s="98" t="str">
        <f t="shared" si="72"/>
        <v/>
      </c>
      <c r="C699" s="99"/>
      <c r="D699" s="100"/>
      <c r="E699" s="100"/>
      <c r="F699" s="57"/>
      <c r="G699" s="58">
        <f t="shared" si="73"/>
        <v>0</v>
      </c>
      <c r="H699" s="58">
        <f>IF(E699="",0,IFERROR(VLOOKUP(E699,档案费管理台账!$D$4:$H$1000,5,0),0))</f>
        <v>0</v>
      </c>
      <c r="I699" s="57"/>
      <c r="J699" s="57"/>
      <c r="K699" s="57"/>
      <c r="L699" s="57"/>
      <c r="M699" s="58" t="str">
        <f t="shared" si="74"/>
        <v/>
      </c>
      <c r="N699" s="102"/>
    </row>
    <row r="700" spans="1:14">
      <c r="A700" s="97" t="str">
        <f t="shared" si="71"/>
        <v/>
      </c>
      <c r="B700" s="98" t="str">
        <f t="shared" si="72"/>
        <v/>
      </c>
      <c r="C700" s="99"/>
      <c r="D700" s="100"/>
      <c r="E700" s="100"/>
      <c r="F700" s="57"/>
      <c r="G700" s="58">
        <f t="shared" si="73"/>
        <v>0</v>
      </c>
      <c r="H700" s="58">
        <f>IF(E700="",0,IFERROR(VLOOKUP(E700,档案费管理台账!$D$4:$H$1000,5,0),0))</f>
        <v>0</v>
      </c>
      <c r="I700" s="57"/>
      <c r="J700" s="57"/>
      <c r="K700" s="57"/>
      <c r="L700" s="57"/>
      <c r="M700" s="58" t="str">
        <f t="shared" si="74"/>
        <v/>
      </c>
      <c r="N700" s="102"/>
    </row>
    <row r="701" spans="1:14">
      <c r="A701" s="97" t="str">
        <f t="shared" si="71"/>
        <v/>
      </c>
      <c r="B701" s="98" t="str">
        <f t="shared" si="72"/>
        <v/>
      </c>
      <c r="C701" s="99"/>
      <c r="D701" s="100"/>
      <c r="E701" s="100"/>
      <c r="F701" s="57"/>
      <c r="G701" s="58">
        <f t="shared" si="73"/>
        <v>0</v>
      </c>
      <c r="H701" s="58">
        <f>IF(E701="",0,IFERROR(VLOOKUP(E701,档案费管理台账!$D$4:$H$1000,5,0),0))</f>
        <v>0</v>
      </c>
      <c r="I701" s="57"/>
      <c r="J701" s="57"/>
      <c r="K701" s="57"/>
      <c r="L701" s="57"/>
      <c r="M701" s="58" t="str">
        <f t="shared" si="74"/>
        <v/>
      </c>
      <c r="N701" s="102"/>
    </row>
    <row r="702" spans="1:14">
      <c r="A702" s="97" t="str">
        <f t="shared" si="71"/>
        <v/>
      </c>
      <c r="B702" s="98" t="str">
        <f t="shared" si="72"/>
        <v/>
      </c>
      <c r="C702" s="99"/>
      <c r="D702" s="100"/>
      <c r="E702" s="100"/>
      <c r="F702" s="57"/>
      <c r="G702" s="58">
        <f t="shared" si="73"/>
        <v>0</v>
      </c>
      <c r="H702" s="58">
        <f>IF(E702="",0,IFERROR(VLOOKUP(E702,档案费管理台账!$D$4:$H$1000,5,0),0))</f>
        <v>0</v>
      </c>
      <c r="I702" s="57"/>
      <c r="J702" s="57"/>
      <c r="K702" s="57"/>
      <c r="L702" s="57"/>
      <c r="M702" s="58" t="str">
        <f t="shared" si="74"/>
        <v/>
      </c>
      <c r="N702" s="102"/>
    </row>
    <row r="703" spans="1:14">
      <c r="A703" s="97" t="str">
        <f t="shared" si="71"/>
        <v/>
      </c>
      <c r="B703" s="98" t="str">
        <f t="shared" si="72"/>
        <v/>
      </c>
      <c r="C703" s="99"/>
      <c r="D703" s="100"/>
      <c r="E703" s="100"/>
      <c r="F703" s="57"/>
      <c r="G703" s="58">
        <f t="shared" si="73"/>
        <v>0</v>
      </c>
      <c r="H703" s="58">
        <f>IF(E703="",0,IFERROR(VLOOKUP(E703,档案费管理台账!$D$4:$H$1000,5,0),0))</f>
        <v>0</v>
      </c>
      <c r="I703" s="57"/>
      <c r="J703" s="57"/>
      <c r="K703" s="57"/>
      <c r="L703" s="57"/>
      <c r="M703" s="58" t="str">
        <f t="shared" si="74"/>
        <v/>
      </c>
      <c r="N703" s="102"/>
    </row>
    <row r="704" spans="1:14">
      <c r="A704" s="97" t="str">
        <f t="shared" si="71"/>
        <v/>
      </c>
      <c r="B704" s="98" t="str">
        <f t="shared" si="72"/>
        <v/>
      </c>
      <c r="C704" s="99"/>
      <c r="D704" s="100"/>
      <c r="E704" s="100"/>
      <c r="F704" s="57"/>
      <c r="G704" s="58">
        <f t="shared" si="73"/>
        <v>0</v>
      </c>
      <c r="H704" s="58">
        <f>IF(E704="",0,IFERROR(VLOOKUP(E704,档案费管理台账!$D$4:$H$1000,5,0),0))</f>
        <v>0</v>
      </c>
      <c r="I704" s="57"/>
      <c r="J704" s="57"/>
      <c r="K704" s="57"/>
      <c r="L704" s="57"/>
      <c r="M704" s="58" t="str">
        <f t="shared" si="74"/>
        <v/>
      </c>
      <c r="N704" s="102"/>
    </row>
    <row r="705" spans="1:14">
      <c r="A705" s="97" t="str">
        <f t="shared" si="71"/>
        <v/>
      </c>
      <c r="B705" s="98" t="str">
        <f t="shared" si="72"/>
        <v/>
      </c>
      <c r="C705" s="99"/>
      <c r="D705" s="100"/>
      <c r="E705" s="100"/>
      <c r="F705" s="57"/>
      <c r="G705" s="58">
        <f t="shared" si="73"/>
        <v>0</v>
      </c>
      <c r="H705" s="58">
        <f>IF(E705="",0,IFERROR(VLOOKUP(E705,档案费管理台账!$D$4:$H$1000,5,0),0))</f>
        <v>0</v>
      </c>
      <c r="I705" s="57"/>
      <c r="J705" s="57"/>
      <c r="K705" s="57"/>
      <c r="L705" s="57"/>
      <c r="M705" s="58" t="str">
        <f t="shared" si="74"/>
        <v/>
      </c>
      <c r="N705" s="102"/>
    </row>
    <row r="706" spans="1:14">
      <c r="A706" s="97" t="str">
        <f t="shared" si="71"/>
        <v/>
      </c>
      <c r="B706" s="98" t="str">
        <f t="shared" si="72"/>
        <v/>
      </c>
      <c r="C706" s="99"/>
      <c r="D706" s="100"/>
      <c r="E706" s="100"/>
      <c r="F706" s="57"/>
      <c r="G706" s="58">
        <f t="shared" si="73"/>
        <v>0</v>
      </c>
      <c r="H706" s="58">
        <f>IF(E706="",0,IFERROR(VLOOKUP(E706,档案费管理台账!$D$4:$H$1000,5,0),0))</f>
        <v>0</v>
      </c>
      <c r="I706" s="57"/>
      <c r="J706" s="57"/>
      <c r="K706" s="57"/>
      <c r="L706" s="57"/>
      <c r="M706" s="58" t="str">
        <f t="shared" si="74"/>
        <v/>
      </c>
      <c r="N706" s="102"/>
    </row>
    <row r="707" spans="1:14">
      <c r="A707" s="97" t="str">
        <f t="shared" si="71"/>
        <v/>
      </c>
      <c r="B707" s="98" t="str">
        <f t="shared" si="72"/>
        <v/>
      </c>
      <c r="C707" s="99"/>
      <c r="D707" s="100"/>
      <c r="E707" s="100"/>
      <c r="F707" s="57"/>
      <c r="G707" s="58">
        <f t="shared" si="73"/>
        <v>0</v>
      </c>
      <c r="H707" s="58">
        <f>IF(E707="",0,IFERROR(VLOOKUP(E707,档案费管理台账!$D$4:$H$1000,5,0),0))</f>
        <v>0</v>
      </c>
      <c r="I707" s="57"/>
      <c r="J707" s="57"/>
      <c r="K707" s="57"/>
      <c r="L707" s="57"/>
      <c r="M707" s="58" t="str">
        <f t="shared" si="74"/>
        <v/>
      </c>
      <c r="N707" s="102"/>
    </row>
    <row r="708" spans="1:14">
      <c r="A708" s="97" t="str">
        <f t="shared" si="71"/>
        <v/>
      </c>
      <c r="B708" s="98" t="str">
        <f t="shared" si="72"/>
        <v/>
      </c>
      <c r="C708" s="99"/>
      <c r="D708" s="100"/>
      <c r="E708" s="100"/>
      <c r="F708" s="57"/>
      <c r="G708" s="58">
        <f t="shared" si="73"/>
        <v>0</v>
      </c>
      <c r="H708" s="58">
        <f>IF(E708="",0,IFERROR(VLOOKUP(E708,档案费管理台账!$D$4:$H$1000,5,0),0))</f>
        <v>0</v>
      </c>
      <c r="I708" s="57"/>
      <c r="J708" s="57"/>
      <c r="K708" s="57"/>
      <c r="L708" s="57"/>
      <c r="M708" s="58" t="str">
        <f t="shared" si="74"/>
        <v/>
      </c>
      <c r="N708" s="102"/>
    </row>
    <row r="709" spans="1:14">
      <c r="A709" s="97" t="str">
        <f t="shared" si="71"/>
        <v/>
      </c>
      <c r="B709" s="98" t="str">
        <f t="shared" si="72"/>
        <v/>
      </c>
      <c r="C709" s="99"/>
      <c r="D709" s="100"/>
      <c r="E709" s="100"/>
      <c r="F709" s="57"/>
      <c r="G709" s="58">
        <f t="shared" si="73"/>
        <v>0</v>
      </c>
      <c r="H709" s="58">
        <f>IF(E709="",0,IFERROR(VLOOKUP(E709,档案费管理台账!$D$4:$H$1000,5,0),0))</f>
        <v>0</v>
      </c>
      <c r="I709" s="57"/>
      <c r="J709" s="57"/>
      <c r="K709" s="57"/>
      <c r="L709" s="57"/>
      <c r="M709" s="58" t="str">
        <f t="shared" si="74"/>
        <v/>
      </c>
      <c r="N709" s="102"/>
    </row>
    <row r="710" spans="1:14">
      <c r="A710" s="97" t="str">
        <f t="shared" si="71"/>
        <v/>
      </c>
      <c r="B710" s="98" t="str">
        <f t="shared" si="72"/>
        <v/>
      </c>
      <c r="C710" s="99"/>
      <c r="D710" s="100"/>
      <c r="E710" s="100"/>
      <c r="F710" s="57"/>
      <c r="G710" s="58">
        <f t="shared" si="73"/>
        <v>0</v>
      </c>
      <c r="H710" s="58">
        <f>IF(E710="",0,IFERROR(VLOOKUP(E710,档案费管理台账!$D$4:$H$1000,5,0),0))</f>
        <v>0</v>
      </c>
      <c r="I710" s="57"/>
      <c r="J710" s="57"/>
      <c r="K710" s="57"/>
      <c r="L710" s="57"/>
      <c r="M710" s="58" t="str">
        <f t="shared" si="74"/>
        <v/>
      </c>
      <c r="N710" s="102"/>
    </row>
    <row r="711" spans="1:14">
      <c r="A711" s="97" t="str">
        <f t="shared" si="71"/>
        <v/>
      </c>
      <c r="B711" s="98" t="str">
        <f t="shared" si="72"/>
        <v/>
      </c>
      <c r="C711" s="99"/>
      <c r="D711" s="100"/>
      <c r="E711" s="100"/>
      <c r="F711" s="57"/>
      <c r="G711" s="58">
        <f t="shared" si="73"/>
        <v>0</v>
      </c>
      <c r="H711" s="58">
        <f>IF(E711="",0,IFERROR(VLOOKUP(E711,档案费管理台账!$D$4:$H$1000,5,0),0))</f>
        <v>0</v>
      </c>
      <c r="I711" s="57"/>
      <c r="J711" s="57"/>
      <c r="K711" s="57"/>
      <c r="L711" s="57"/>
      <c r="M711" s="58" t="str">
        <f t="shared" si="74"/>
        <v/>
      </c>
      <c r="N711" s="102"/>
    </row>
    <row r="712" spans="1:14">
      <c r="A712" s="97" t="str">
        <f t="shared" si="71"/>
        <v/>
      </c>
      <c r="B712" s="98" t="str">
        <f t="shared" si="72"/>
        <v/>
      </c>
      <c r="C712" s="99"/>
      <c r="D712" s="100"/>
      <c r="E712" s="100"/>
      <c r="F712" s="57"/>
      <c r="G712" s="58">
        <f t="shared" si="73"/>
        <v>0</v>
      </c>
      <c r="H712" s="58">
        <f>IF(E712="",0,IFERROR(VLOOKUP(E712,档案费管理台账!$D$4:$H$1000,5,0),0))</f>
        <v>0</v>
      </c>
      <c r="I712" s="57"/>
      <c r="J712" s="57"/>
      <c r="K712" s="57"/>
      <c r="L712" s="57"/>
      <c r="M712" s="58" t="str">
        <f t="shared" si="74"/>
        <v/>
      </c>
      <c r="N712" s="102"/>
    </row>
    <row r="713" spans="1:14">
      <c r="A713" s="97" t="str">
        <f t="shared" si="71"/>
        <v/>
      </c>
      <c r="B713" s="98" t="str">
        <f t="shared" si="72"/>
        <v/>
      </c>
      <c r="C713" s="99"/>
      <c r="D713" s="100"/>
      <c r="E713" s="100"/>
      <c r="F713" s="57"/>
      <c r="G713" s="58">
        <f t="shared" si="73"/>
        <v>0</v>
      </c>
      <c r="H713" s="58">
        <f>IF(E713="",0,IFERROR(VLOOKUP(E713,档案费管理台账!$D$4:$H$1000,5,0),0))</f>
        <v>0</v>
      </c>
      <c r="I713" s="57"/>
      <c r="J713" s="57"/>
      <c r="K713" s="57"/>
      <c r="L713" s="57"/>
      <c r="M713" s="58" t="str">
        <f t="shared" si="74"/>
        <v/>
      </c>
      <c r="N713" s="102"/>
    </row>
    <row r="714" spans="1:14">
      <c r="A714" s="97" t="str">
        <f t="shared" si="71"/>
        <v/>
      </c>
      <c r="B714" s="98" t="str">
        <f t="shared" si="72"/>
        <v/>
      </c>
      <c r="C714" s="99"/>
      <c r="D714" s="100"/>
      <c r="E714" s="100"/>
      <c r="F714" s="57"/>
      <c r="G714" s="58">
        <f t="shared" si="73"/>
        <v>0</v>
      </c>
      <c r="H714" s="58">
        <f>IF(E714="",0,IFERROR(VLOOKUP(E714,档案费管理台账!$D$4:$H$1000,5,0),0))</f>
        <v>0</v>
      </c>
      <c r="I714" s="57"/>
      <c r="J714" s="57"/>
      <c r="K714" s="57"/>
      <c r="L714" s="57"/>
      <c r="M714" s="58" t="str">
        <f t="shared" si="74"/>
        <v/>
      </c>
      <c r="N714" s="102"/>
    </row>
    <row r="715" spans="1:14">
      <c r="A715" s="97" t="str">
        <f t="shared" si="71"/>
        <v/>
      </c>
      <c r="B715" s="98" t="str">
        <f t="shared" si="72"/>
        <v/>
      </c>
      <c r="C715" s="99"/>
      <c r="D715" s="100"/>
      <c r="E715" s="100"/>
      <c r="F715" s="57"/>
      <c r="G715" s="58">
        <f t="shared" si="73"/>
        <v>0</v>
      </c>
      <c r="H715" s="58">
        <f>IF(E715="",0,IFERROR(VLOOKUP(E715,档案费管理台账!$D$4:$H$1000,5,0),0))</f>
        <v>0</v>
      </c>
      <c r="I715" s="57"/>
      <c r="J715" s="57"/>
      <c r="K715" s="57"/>
      <c r="L715" s="57"/>
      <c r="M715" s="58" t="str">
        <f t="shared" si="74"/>
        <v/>
      </c>
      <c r="N715" s="102"/>
    </row>
    <row r="716" spans="1:14">
      <c r="A716" s="97" t="str">
        <f t="shared" si="71"/>
        <v/>
      </c>
      <c r="B716" s="98" t="str">
        <f t="shared" si="72"/>
        <v/>
      </c>
      <c r="C716" s="99"/>
      <c r="D716" s="100"/>
      <c r="E716" s="100"/>
      <c r="F716" s="57"/>
      <c r="G716" s="58">
        <f t="shared" si="73"/>
        <v>0</v>
      </c>
      <c r="H716" s="58">
        <f>IF(E716="",0,IFERROR(VLOOKUP(E716,档案费管理台账!$D$4:$H$1000,5,0),0))</f>
        <v>0</v>
      </c>
      <c r="I716" s="57"/>
      <c r="J716" s="57"/>
      <c r="K716" s="57"/>
      <c r="L716" s="57"/>
      <c r="M716" s="58" t="str">
        <f t="shared" si="74"/>
        <v/>
      </c>
      <c r="N716" s="102"/>
    </row>
    <row r="717" spans="1:14">
      <c r="A717" s="97" t="str">
        <f t="shared" si="71"/>
        <v/>
      </c>
      <c r="B717" s="98" t="str">
        <f t="shared" si="72"/>
        <v/>
      </c>
      <c r="C717" s="99"/>
      <c r="D717" s="100"/>
      <c r="E717" s="100"/>
      <c r="F717" s="57"/>
      <c r="G717" s="58">
        <f t="shared" si="73"/>
        <v>0</v>
      </c>
      <c r="H717" s="58">
        <f>IF(E717="",0,IFERROR(VLOOKUP(E717,档案费管理台账!$D$4:$H$1000,5,0),0))</f>
        <v>0</v>
      </c>
      <c r="I717" s="57"/>
      <c r="J717" s="57"/>
      <c r="K717" s="57"/>
      <c r="L717" s="57"/>
      <c r="M717" s="58" t="str">
        <f t="shared" si="74"/>
        <v/>
      </c>
      <c r="N717" s="102"/>
    </row>
    <row r="718" spans="1:14">
      <c r="A718" s="97" t="str">
        <f t="shared" si="71"/>
        <v/>
      </c>
      <c r="B718" s="98" t="str">
        <f t="shared" si="72"/>
        <v/>
      </c>
      <c r="C718" s="99"/>
      <c r="D718" s="100"/>
      <c r="E718" s="100"/>
      <c r="F718" s="57"/>
      <c r="G718" s="58">
        <f t="shared" si="73"/>
        <v>0</v>
      </c>
      <c r="H718" s="58">
        <f>IF(E718="",0,IFERROR(VLOOKUP(E718,档案费管理台账!$D$4:$H$1000,5,0),0))</f>
        <v>0</v>
      </c>
      <c r="I718" s="57"/>
      <c r="J718" s="57"/>
      <c r="K718" s="57"/>
      <c r="L718" s="57"/>
      <c r="M718" s="58" t="str">
        <f t="shared" si="74"/>
        <v/>
      </c>
      <c r="N718" s="102"/>
    </row>
    <row r="719" spans="1:14">
      <c r="A719" s="97" t="str">
        <f t="shared" si="71"/>
        <v/>
      </c>
      <c r="B719" s="98" t="str">
        <f t="shared" si="72"/>
        <v/>
      </c>
      <c r="C719" s="99"/>
      <c r="D719" s="100"/>
      <c r="E719" s="100"/>
      <c r="F719" s="57"/>
      <c r="G719" s="58">
        <f t="shared" si="73"/>
        <v>0</v>
      </c>
      <c r="H719" s="58">
        <f>IF(E719="",0,IFERROR(VLOOKUP(E719,档案费管理台账!$D$4:$H$1000,5,0),0))</f>
        <v>0</v>
      </c>
      <c r="I719" s="57"/>
      <c r="J719" s="57"/>
      <c r="K719" s="57"/>
      <c r="L719" s="57"/>
      <c r="M719" s="58" t="str">
        <f t="shared" si="74"/>
        <v/>
      </c>
      <c r="N719" s="102"/>
    </row>
    <row r="720" spans="1:14">
      <c r="A720" s="97" t="str">
        <f t="shared" si="71"/>
        <v/>
      </c>
      <c r="B720" s="98" t="str">
        <f t="shared" si="72"/>
        <v/>
      </c>
      <c r="C720" s="99"/>
      <c r="D720" s="100"/>
      <c r="E720" s="100"/>
      <c r="F720" s="57"/>
      <c r="G720" s="58">
        <f t="shared" si="73"/>
        <v>0</v>
      </c>
      <c r="H720" s="58">
        <f>IF(E720="",0,IFERROR(VLOOKUP(E720,档案费管理台账!$D$4:$H$1000,5,0),0))</f>
        <v>0</v>
      </c>
      <c r="I720" s="57"/>
      <c r="J720" s="57"/>
      <c r="K720" s="57"/>
      <c r="L720" s="57"/>
      <c r="M720" s="58" t="str">
        <f t="shared" si="74"/>
        <v/>
      </c>
      <c r="N720" s="102"/>
    </row>
    <row r="721" spans="1:14">
      <c r="A721" s="97" t="str">
        <f t="shared" si="71"/>
        <v/>
      </c>
      <c r="B721" s="98" t="str">
        <f t="shared" si="72"/>
        <v/>
      </c>
      <c r="C721" s="99"/>
      <c r="D721" s="100"/>
      <c r="E721" s="100"/>
      <c r="F721" s="57"/>
      <c r="G721" s="58">
        <f t="shared" si="73"/>
        <v>0</v>
      </c>
      <c r="H721" s="58">
        <f>IF(E721="",0,IFERROR(VLOOKUP(E721,档案费管理台账!$D$4:$H$1000,5,0),0))</f>
        <v>0</v>
      </c>
      <c r="I721" s="57"/>
      <c r="J721" s="57"/>
      <c r="K721" s="57"/>
      <c r="L721" s="57"/>
      <c r="M721" s="58" t="str">
        <f t="shared" si="74"/>
        <v/>
      </c>
      <c r="N721" s="102"/>
    </row>
    <row r="722" spans="1:14">
      <c r="A722" s="97" t="str">
        <f t="shared" si="71"/>
        <v/>
      </c>
      <c r="B722" s="98" t="str">
        <f t="shared" si="72"/>
        <v/>
      </c>
      <c r="C722" s="99"/>
      <c r="D722" s="100"/>
      <c r="E722" s="100"/>
      <c r="F722" s="57"/>
      <c r="G722" s="58">
        <f t="shared" si="73"/>
        <v>0</v>
      </c>
      <c r="H722" s="58">
        <f>IF(E722="",0,IFERROR(VLOOKUP(E722,档案费管理台账!$D$4:$H$1000,5,0),0))</f>
        <v>0</v>
      </c>
      <c r="I722" s="57"/>
      <c r="J722" s="57"/>
      <c r="K722" s="57"/>
      <c r="L722" s="57"/>
      <c r="M722" s="58" t="str">
        <f t="shared" si="74"/>
        <v/>
      </c>
      <c r="N722" s="102"/>
    </row>
    <row r="723" spans="1:14">
      <c r="A723" s="97" t="str">
        <f t="shared" si="71"/>
        <v/>
      </c>
      <c r="B723" s="98" t="str">
        <f t="shared" si="72"/>
        <v/>
      </c>
      <c r="C723" s="99"/>
      <c r="D723" s="100"/>
      <c r="E723" s="100"/>
      <c r="F723" s="57"/>
      <c r="G723" s="58">
        <f t="shared" si="73"/>
        <v>0</v>
      </c>
      <c r="H723" s="58">
        <f>IF(E723="",0,IFERROR(VLOOKUP(E723,档案费管理台账!$D$4:$H$1000,5,0),0))</f>
        <v>0</v>
      </c>
      <c r="I723" s="57"/>
      <c r="J723" s="57"/>
      <c r="K723" s="57"/>
      <c r="L723" s="57"/>
      <c r="M723" s="58" t="str">
        <f t="shared" si="74"/>
        <v/>
      </c>
      <c r="N723" s="102"/>
    </row>
    <row r="724" spans="1:14">
      <c r="A724" s="97" t="str">
        <f t="shared" si="71"/>
        <v/>
      </c>
      <c r="B724" s="98" t="str">
        <f t="shared" si="72"/>
        <v/>
      </c>
      <c r="C724" s="99"/>
      <c r="D724" s="100"/>
      <c r="E724" s="100"/>
      <c r="F724" s="57"/>
      <c r="G724" s="58">
        <f t="shared" si="73"/>
        <v>0</v>
      </c>
      <c r="H724" s="58">
        <f>IF(E724="",0,IFERROR(VLOOKUP(E724,档案费管理台账!$D$4:$H$1000,5,0),0))</f>
        <v>0</v>
      </c>
      <c r="I724" s="57"/>
      <c r="J724" s="57"/>
      <c r="K724" s="57"/>
      <c r="L724" s="57"/>
      <c r="M724" s="58" t="str">
        <f t="shared" si="74"/>
        <v/>
      </c>
      <c r="N724" s="102"/>
    </row>
    <row r="725" spans="1:14">
      <c r="A725" s="97" t="str">
        <f t="shared" si="71"/>
        <v/>
      </c>
      <c r="B725" s="98" t="str">
        <f t="shared" si="72"/>
        <v/>
      </c>
      <c r="C725" s="99"/>
      <c r="D725" s="100"/>
      <c r="E725" s="100"/>
      <c r="F725" s="57"/>
      <c r="G725" s="58">
        <f t="shared" si="73"/>
        <v>0</v>
      </c>
      <c r="H725" s="58">
        <f>IF(E725="",0,IFERROR(VLOOKUP(E725,档案费管理台账!$D$4:$H$1000,5,0),0))</f>
        <v>0</v>
      </c>
      <c r="I725" s="57"/>
      <c r="J725" s="57"/>
      <c r="K725" s="57"/>
      <c r="L725" s="57"/>
      <c r="M725" s="58" t="str">
        <f t="shared" si="74"/>
        <v/>
      </c>
      <c r="N725" s="102"/>
    </row>
    <row r="726" spans="1:14">
      <c r="A726" s="97" t="str">
        <f t="shared" si="71"/>
        <v/>
      </c>
      <c r="B726" s="98" t="str">
        <f t="shared" si="72"/>
        <v/>
      </c>
      <c r="C726" s="99"/>
      <c r="D726" s="100"/>
      <c r="E726" s="100"/>
      <c r="F726" s="57"/>
      <c r="G726" s="58">
        <f t="shared" si="73"/>
        <v>0</v>
      </c>
      <c r="H726" s="58">
        <f>IF(E726="",0,IFERROR(VLOOKUP(E726,档案费管理台账!$D$4:$H$1000,5,0),0))</f>
        <v>0</v>
      </c>
      <c r="I726" s="57"/>
      <c r="J726" s="57"/>
      <c r="K726" s="57"/>
      <c r="L726" s="57"/>
      <c r="M726" s="58" t="str">
        <f t="shared" si="74"/>
        <v/>
      </c>
      <c r="N726" s="102"/>
    </row>
    <row r="727" spans="1:14">
      <c r="A727" s="97" t="str">
        <f t="shared" si="71"/>
        <v/>
      </c>
      <c r="B727" s="98" t="str">
        <f t="shared" si="72"/>
        <v/>
      </c>
      <c r="C727" s="99"/>
      <c r="D727" s="100"/>
      <c r="E727" s="100"/>
      <c r="F727" s="57"/>
      <c r="G727" s="58">
        <f t="shared" si="73"/>
        <v>0</v>
      </c>
      <c r="H727" s="58">
        <f>IF(E727="",0,IFERROR(VLOOKUP(E727,档案费管理台账!$D$4:$H$1000,5,0),0))</f>
        <v>0</v>
      </c>
      <c r="I727" s="57"/>
      <c r="J727" s="57"/>
      <c r="K727" s="57"/>
      <c r="L727" s="57"/>
      <c r="M727" s="58" t="str">
        <f t="shared" si="74"/>
        <v/>
      </c>
      <c r="N727" s="102"/>
    </row>
    <row r="728" spans="1:14">
      <c r="A728" s="97" t="str">
        <f t="shared" si="71"/>
        <v/>
      </c>
      <c r="B728" s="98" t="str">
        <f t="shared" si="72"/>
        <v/>
      </c>
      <c r="C728" s="99"/>
      <c r="D728" s="100"/>
      <c r="E728" s="100"/>
      <c r="F728" s="57"/>
      <c r="G728" s="58">
        <f t="shared" si="73"/>
        <v>0</v>
      </c>
      <c r="H728" s="58">
        <f>IF(E728="",0,IFERROR(VLOOKUP(E728,档案费管理台账!$D$4:$H$1000,5,0),0))</f>
        <v>0</v>
      </c>
      <c r="I728" s="57"/>
      <c r="J728" s="57"/>
      <c r="K728" s="57"/>
      <c r="L728" s="57"/>
      <c r="M728" s="58" t="str">
        <f t="shared" si="74"/>
        <v/>
      </c>
      <c r="N728" s="102"/>
    </row>
    <row r="729" spans="1:14">
      <c r="A729" s="97" t="str">
        <f t="shared" si="71"/>
        <v/>
      </c>
      <c r="B729" s="98" t="str">
        <f t="shared" si="72"/>
        <v/>
      </c>
      <c r="C729" s="99"/>
      <c r="D729" s="100"/>
      <c r="E729" s="100"/>
      <c r="F729" s="57"/>
      <c r="G729" s="58">
        <f t="shared" si="73"/>
        <v>0</v>
      </c>
      <c r="H729" s="58">
        <f>IF(E729="",0,IFERROR(VLOOKUP(E729,档案费管理台账!$D$4:$H$1000,5,0),0))</f>
        <v>0</v>
      </c>
      <c r="I729" s="57"/>
      <c r="J729" s="57"/>
      <c r="K729" s="57"/>
      <c r="L729" s="57"/>
      <c r="M729" s="58" t="str">
        <f t="shared" si="74"/>
        <v/>
      </c>
      <c r="N729" s="102"/>
    </row>
    <row r="730" spans="1:14">
      <c r="A730" s="97" t="str">
        <f t="shared" si="71"/>
        <v/>
      </c>
      <c r="B730" s="98" t="str">
        <f t="shared" si="72"/>
        <v/>
      </c>
      <c r="C730" s="99"/>
      <c r="D730" s="100"/>
      <c r="E730" s="100"/>
      <c r="F730" s="57"/>
      <c r="G730" s="58">
        <f t="shared" si="73"/>
        <v>0</v>
      </c>
      <c r="H730" s="58">
        <f>IF(E730="",0,IFERROR(VLOOKUP(E730,档案费管理台账!$D$4:$H$1000,5,0),0))</f>
        <v>0</v>
      </c>
      <c r="I730" s="57"/>
      <c r="J730" s="57"/>
      <c r="K730" s="57"/>
      <c r="L730" s="57"/>
      <c r="M730" s="58" t="str">
        <f t="shared" si="74"/>
        <v/>
      </c>
      <c r="N730" s="102"/>
    </row>
    <row r="731" spans="1:14">
      <c r="A731" s="97" t="str">
        <f t="shared" si="71"/>
        <v/>
      </c>
      <c r="B731" s="98" t="str">
        <f t="shared" si="72"/>
        <v/>
      </c>
      <c r="C731" s="99"/>
      <c r="D731" s="100"/>
      <c r="E731" s="100"/>
      <c r="F731" s="57"/>
      <c r="G731" s="58">
        <f t="shared" si="73"/>
        <v>0</v>
      </c>
      <c r="H731" s="58">
        <f>IF(E731="",0,IFERROR(VLOOKUP(E731,档案费管理台账!$D$4:$H$1000,5,0),0))</f>
        <v>0</v>
      </c>
      <c r="I731" s="57"/>
      <c r="J731" s="57"/>
      <c r="K731" s="57"/>
      <c r="L731" s="57"/>
      <c r="M731" s="58" t="str">
        <f t="shared" si="74"/>
        <v/>
      </c>
      <c r="N731" s="102"/>
    </row>
    <row r="732" spans="1:14">
      <c r="A732" s="97" t="str">
        <f t="shared" si="71"/>
        <v/>
      </c>
      <c r="B732" s="98" t="str">
        <f t="shared" si="72"/>
        <v/>
      </c>
      <c r="C732" s="99"/>
      <c r="D732" s="100"/>
      <c r="E732" s="100"/>
      <c r="F732" s="57"/>
      <c r="G732" s="58">
        <f t="shared" si="73"/>
        <v>0</v>
      </c>
      <c r="H732" s="58">
        <f>IF(E732="",0,IFERROR(VLOOKUP(E732,档案费管理台账!$D$4:$H$1000,5,0),0))</f>
        <v>0</v>
      </c>
      <c r="I732" s="57"/>
      <c r="J732" s="57"/>
      <c r="K732" s="57"/>
      <c r="L732" s="57"/>
      <c r="M732" s="58" t="str">
        <f t="shared" si="74"/>
        <v/>
      </c>
      <c r="N732" s="102"/>
    </row>
    <row r="733" spans="1:14">
      <c r="A733" s="97" t="str">
        <f t="shared" si="71"/>
        <v/>
      </c>
      <c r="B733" s="98" t="str">
        <f t="shared" si="72"/>
        <v/>
      </c>
      <c r="C733" s="99"/>
      <c r="D733" s="100"/>
      <c r="E733" s="100"/>
      <c r="F733" s="57"/>
      <c r="G733" s="58">
        <f t="shared" si="73"/>
        <v>0</v>
      </c>
      <c r="H733" s="58">
        <f>IF(E733="",0,IFERROR(VLOOKUP(E733,档案费管理台账!$D$4:$H$1000,5,0),0))</f>
        <v>0</v>
      </c>
      <c r="I733" s="57"/>
      <c r="J733" s="57"/>
      <c r="K733" s="57"/>
      <c r="L733" s="57"/>
      <c r="M733" s="58" t="str">
        <f t="shared" si="74"/>
        <v/>
      </c>
      <c r="N733" s="102"/>
    </row>
    <row r="734" spans="1:14">
      <c r="A734" s="97" t="str">
        <f t="shared" si="71"/>
        <v/>
      </c>
      <c r="B734" s="98" t="str">
        <f t="shared" si="72"/>
        <v/>
      </c>
      <c r="C734" s="99"/>
      <c r="D734" s="100"/>
      <c r="E734" s="100"/>
      <c r="F734" s="57"/>
      <c r="G734" s="58">
        <f t="shared" si="73"/>
        <v>0</v>
      </c>
      <c r="H734" s="58">
        <f>IF(E734="",0,IFERROR(VLOOKUP(E734,档案费管理台账!$D$4:$H$1000,5,0),0))</f>
        <v>0</v>
      </c>
      <c r="I734" s="57"/>
      <c r="J734" s="57"/>
      <c r="K734" s="57"/>
      <c r="L734" s="57"/>
      <c r="M734" s="58" t="str">
        <f t="shared" si="74"/>
        <v/>
      </c>
      <c r="N734" s="102"/>
    </row>
    <row r="735" spans="1:14">
      <c r="A735" s="97" t="str">
        <f t="shared" si="71"/>
        <v/>
      </c>
      <c r="B735" s="98" t="str">
        <f t="shared" si="72"/>
        <v/>
      </c>
      <c r="C735" s="99"/>
      <c r="D735" s="100"/>
      <c r="E735" s="100"/>
      <c r="F735" s="57"/>
      <c r="G735" s="58">
        <f t="shared" si="73"/>
        <v>0</v>
      </c>
      <c r="H735" s="58">
        <f>IF(E735="",0,IFERROR(VLOOKUP(E735,档案费管理台账!$D$4:$H$1000,5,0),0))</f>
        <v>0</v>
      </c>
      <c r="I735" s="57"/>
      <c r="J735" s="57"/>
      <c r="K735" s="57"/>
      <c r="L735" s="57"/>
      <c r="M735" s="58" t="str">
        <f t="shared" si="74"/>
        <v/>
      </c>
      <c r="N735" s="102"/>
    </row>
    <row r="736" spans="1:14">
      <c r="A736" s="97" t="str">
        <f t="shared" si="71"/>
        <v/>
      </c>
      <c r="B736" s="98" t="str">
        <f t="shared" si="72"/>
        <v/>
      </c>
      <c r="C736" s="99"/>
      <c r="D736" s="100"/>
      <c r="E736" s="100"/>
      <c r="F736" s="57"/>
      <c r="G736" s="58">
        <f t="shared" si="73"/>
        <v>0</v>
      </c>
      <c r="H736" s="58">
        <f>IF(E736="",0,IFERROR(VLOOKUP(E736,档案费管理台账!$D$4:$H$1000,5,0),0))</f>
        <v>0</v>
      </c>
      <c r="I736" s="57"/>
      <c r="J736" s="57"/>
      <c r="K736" s="57"/>
      <c r="L736" s="57"/>
      <c r="M736" s="58" t="str">
        <f t="shared" si="74"/>
        <v/>
      </c>
      <c r="N736" s="102"/>
    </row>
    <row r="737" spans="1:14">
      <c r="A737" s="97" t="str">
        <f t="shared" si="71"/>
        <v/>
      </c>
      <c r="B737" s="98" t="str">
        <f t="shared" si="72"/>
        <v/>
      </c>
      <c r="C737" s="99"/>
      <c r="D737" s="100"/>
      <c r="E737" s="100"/>
      <c r="F737" s="57"/>
      <c r="G737" s="58">
        <f t="shared" si="73"/>
        <v>0</v>
      </c>
      <c r="H737" s="58">
        <f>IF(E737="",0,IFERROR(VLOOKUP(E737,档案费管理台账!$D$4:$H$1000,5,0),0))</f>
        <v>0</v>
      </c>
      <c r="I737" s="57"/>
      <c r="J737" s="57"/>
      <c r="K737" s="57"/>
      <c r="L737" s="57"/>
      <c r="M737" s="58" t="str">
        <f t="shared" si="74"/>
        <v/>
      </c>
      <c r="N737" s="102"/>
    </row>
    <row r="738" spans="1:14">
      <c r="A738" s="97" t="str">
        <f t="shared" si="71"/>
        <v/>
      </c>
      <c r="B738" s="98" t="str">
        <f t="shared" si="72"/>
        <v/>
      </c>
      <c r="C738" s="99"/>
      <c r="D738" s="100"/>
      <c r="E738" s="100"/>
      <c r="F738" s="57"/>
      <c r="G738" s="58">
        <f t="shared" si="73"/>
        <v>0</v>
      </c>
      <c r="H738" s="58">
        <f>IF(E738="",0,IFERROR(VLOOKUP(E738,档案费管理台账!$D$4:$H$1000,5,0),0))</f>
        <v>0</v>
      </c>
      <c r="I738" s="57"/>
      <c r="J738" s="57"/>
      <c r="K738" s="57"/>
      <c r="L738" s="57"/>
      <c r="M738" s="58" t="str">
        <f t="shared" si="74"/>
        <v/>
      </c>
      <c r="N738" s="102"/>
    </row>
    <row r="739" spans="1:14">
      <c r="A739" s="97" t="str">
        <f t="shared" si="71"/>
        <v/>
      </c>
      <c r="B739" s="98" t="str">
        <f t="shared" si="72"/>
        <v/>
      </c>
      <c r="C739" s="99"/>
      <c r="D739" s="100"/>
      <c r="E739" s="100"/>
      <c r="F739" s="57"/>
      <c r="G739" s="58">
        <f t="shared" si="73"/>
        <v>0</v>
      </c>
      <c r="H739" s="58">
        <f>IF(E739="",0,IFERROR(VLOOKUP(E739,档案费管理台账!$D$4:$H$1000,5,0),0))</f>
        <v>0</v>
      </c>
      <c r="I739" s="57"/>
      <c r="J739" s="57"/>
      <c r="K739" s="57"/>
      <c r="L739" s="57"/>
      <c r="M739" s="58" t="str">
        <f t="shared" si="74"/>
        <v/>
      </c>
      <c r="N739" s="102"/>
    </row>
    <row r="740" spans="1:14">
      <c r="A740" s="97" t="str">
        <f t="shared" si="71"/>
        <v/>
      </c>
      <c r="B740" s="98" t="str">
        <f t="shared" si="72"/>
        <v/>
      </c>
      <c r="C740" s="99"/>
      <c r="D740" s="100"/>
      <c r="E740" s="100"/>
      <c r="F740" s="57"/>
      <c r="G740" s="58">
        <f t="shared" si="73"/>
        <v>0</v>
      </c>
      <c r="H740" s="58">
        <f>IF(E740="",0,IFERROR(VLOOKUP(E740,档案费管理台账!$D$4:$H$1000,5,0),0))</f>
        <v>0</v>
      </c>
      <c r="I740" s="57"/>
      <c r="J740" s="57"/>
      <c r="K740" s="57"/>
      <c r="L740" s="57"/>
      <c r="M740" s="58" t="str">
        <f t="shared" si="74"/>
        <v/>
      </c>
      <c r="N740" s="102"/>
    </row>
    <row r="741" spans="1:14">
      <c r="A741" s="97" t="str">
        <f t="shared" si="71"/>
        <v/>
      </c>
      <c r="B741" s="98" t="str">
        <f t="shared" si="72"/>
        <v/>
      </c>
      <c r="C741" s="99"/>
      <c r="D741" s="100"/>
      <c r="E741" s="100"/>
      <c r="F741" s="57"/>
      <c r="G741" s="58">
        <f t="shared" si="73"/>
        <v>0</v>
      </c>
      <c r="H741" s="58">
        <f>IF(E741="",0,IFERROR(VLOOKUP(E741,档案费管理台账!$D$4:$H$1000,5,0),0))</f>
        <v>0</v>
      </c>
      <c r="I741" s="57"/>
      <c r="J741" s="57"/>
      <c r="K741" s="57"/>
      <c r="L741" s="57"/>
      <c r="M741" s="58" t="str">
        <f t="shared" si="74"/>
        <v/>
      </c>
      <c r="N741" s="102"/>
    </row>
    <row r="742" spans="1:14">
      <c r="A742" s="97" t="str">
        <f t="shared" si="71"/>
        <v/>
      </c>
      <c r="B742" s="98" t="str">
        <f t="shared" si="72"/>
        <v/>
      </c>
      <c r="C742" s="99"/>
      <c r="D742" s="100"/>
      <c r="E742" s="100"/>
      <c r="F742" s="57"/>
      <c r="G742" s="58">
        <f t="shared" si="73"/>
        <v>0</v>
      </c>
      <c r="H742" s="58">
        <f>IF(E742="",0,IFERROR(VLOOKUP(E742,档案费管理台账!$D$4:$H$1000,5,0),0))</f>
        <v>0</v>
      </c>
      <c r="I742" s="57"/>
      <c r="J742" s="57"/>
      <c r="K742" s="57"/>
      <c r="L742" s="57"/>
      <c r="M742" s="58" t="str">
        <f t="shared" si="74"/>
        <v/>
      </c>
      <c r="N742" s="102"/>
    </row>
    <row r="743" spans="1:14">
      <c r="A743" s="97" t="str">
        <f t="shared" si="71"/>
        <v/>
      </c>
      <c r="B743" s="98" t="str">
        <f t="shared" si="72"/>
        <v/>
      </c>
      <c r="C743" s="99"/>
      <c r="D743" s="100"/>
      <c r="E743" s="100"/>
      <c r="F743" s="57"/>
      <c r="G743" s="58">
        <f t="shared" si="73"/>
        <v>0</v>
      </c>
      <c r="H743" s="58">
        <f>IF(E743="",0,IFERROR(VLOOKUP(E743,档案费管理台账!$D$4:$H$1000,5,0),0))</f>
        <v>0</v>
      </c>
      <c r="I743" s="57"/>
      <c r="J743" s="57"/>
      <c r="K743" s="57"/>
      <c r="L743" s="57"/>
      <c r="M743" s="58" t="str">
        <f t="shared" si="74"/>
        <v/>
      </c>
      <c r="N743" s="102"/>
    </row>
    <row r="744" spans="1:14">
      <c r="A744" s="97" t="str">
        <f t="shared" si="71"/>
        <v/>
      </c>
      <c r="B744" s="98" t="str">
        <f t="shared" si="72"/>
        <v/>
      </c>
      <c r="C744" s="99"/>
      <c r="D744" s="100"/>
      <c r="E744" s="100"/>
      <c r="F744" s="57"/>
      <c r="G744" s="58">
        <f t="shared" si="73"/>
        <v>0</v>
      </c>
      <c r="H744" s="58">
        <f>IF(E744="",0,IFERROR(VLOOKUP(E744,档案费管理台账!$D$4:$H$1000,5,0),0))</f>
        <v>0</v>
      </c>
      <c r="I744" s="57"/>
      <c r="J744" s="57"/>
      <c r="K744" s="57"/>
      <c r="L744" s="57"/>
      <c r="M744" s="58" t="str">
        <f t="shared" si="74"/>
        <v/>
      </c>
      <c r="N744" s="102"/>
    </row>
    <row r="745" spans="1:14">
      <c r="A745" s="97" t="str">
        <f t="shared" si="71"/>
        <v/>
      </c>
      <c r="B745" s="98" t="str">
        <f t="shared" si="72"/>
        <v/>
      </c>
      <c r="C745" s="99"/>
      <c r="D745" s="100"/>
      <c r="E745" s="100"/>
      <c r="F745" s="57"/>
      <c r="G745" s="58">
        <f t="shared" si="73"/>
        <v>0</v>
      </c>
      <c r="H745" s="58">
        <f>IF(E745="",0,IFERROR(VLOOKUP(E745,档案费管理台账!$D$4:$H$1000,5,0),0))</f>
        <v>0</v>
      </c>
      <c r="I745" s="57"/>
      <c r="J745" s="57"/>
      <c r="K745" s="57"/>
      <c r="L745" s="57"/>
      <c r="M745" s="58" t="str">
        <f t="shared" si="74"/>
        <v/>
      </c>
      <c r="N745" s="102"/>
    </row>
    <row r="746" spans="1:14">
      <c r="A746" s="97" t="str">
        <f t="shared" si="71"/>
        <v/>
      </c>
      <c r="B746" s="98" t="str">
        <f t="shared" si="72"/>
        <v/>
      </c>
      <c r="C746" s="99"/>
      <c r="D746" s="100"/>
      <c r="E746" s="100"/>
      <c r="F746" s="57"/>
      <c r="G746" s="58">
        <f t="shared" si="73"/>
        <v>0</v>
      </c>
      <c r="H746" s="58">
        <f>IF(E746="",0,IFERROR(VLOOKUP(E746,档案费管理台账!$D$4:$H$1000,5,0),0))</f>
        <v>0</v>
      </c>
      <c r="I746" s="57"/>
      <c r="J746" s="57"/>
      <c r="K746" s="57"/>
      <c r="L746" s="57"/>
      <c r="M746" s="58" t="str">
        <f t="shared" si="74"/>
        <v/>
      </c>
      <c r="N746" s="102"/>
    </row>
    <row r="747" spans="1:14">
      <c r="A747" s="97" t="str">
        <f t="shared" si="71"/>
        <v/>
      </c>
      <c r="B747" s="98" t="str">
        <f t="shared" si="72"/>
        <v/>
      </c>
      <c r="C747" s="99"/>
      <c r="D747" s="100"/>
      <c r="E747" s="100"/>
      <c r="F747" s="57"/>
      <c r="G747" s="58">
        <f t="shared" si="73"/>
        <v>0</v>
      </c>
      <c r="H747" s="58">
        <f>IF(E747="",0,IFERROR(VLOOKUP(E747,档案费管理台账!$D$4:$H$1000,5,0),0))</f>
        <v>0</v>
      </c>
      <c r="I747" s="57"/>
      <c r="J747" s="57"/>
      <c r="K747" s="57"/>
      <c r="L747" s="57"/>
      <c r="M747" s="58" t="str">
        <f t="shared" si="74"/>
        <v/>
      </c>
      <c r="N747" s="102"/>
    </row>
    <row r="748" spans="1:14">
      <c r="A748" s="97" t="str">
        <f t="shared" ref="A748:A811" si="75">IF(D748="","",ROW()-42)</f>
        <v/>
      </c>
      <c r="B748" s="98" t="str">
        <f t="shared" ref="B748:B811" si="76">IF(C748="","",MONTH(C748)&amp;"月")</f>
        <v/>
      </c>
      <c r="C748" s="99"/>
      <c r="D748" s="100"/>
      <c r="E748" s="100"/>
      <c r="F748" s="57"/>
      <c r="G748" s="58">
        <f t="shared" si="73"/>
        <v>0</v>
      </c>
      <c r="H748" s="58">
        <f>IF(E748="",0,IFERROR(VLOOKUP(E748,档案费管理台账!$D$4:$H$1000,5,0),0))</f>
        <v>0</v>
      </c>
      <c r="I748" s="57"/>
      <c r="J748" s="57"/>
      <c r="K748" s="57"/>
      <c r="L748" s="57"/>
      <c r="M748" s="58" t="str">
        <f t="shared" si="74"/>
        <v/>
      </c>
      <c r="N748" s="102"/>
    </row>
    <row r="749" spans="1:14">
      <c r="A749" s="97" t="str">
        <f t="shared" si="75"/>
        <v/>
      </c>
      <c r="B749" s="98" t="str">
        <f t="shared" si="76"/>
        <v/>
      </c>
      <c r="C749" s="99"/>
      <c r="D749" s="100"/>
      <c r="E749" s="100"/>
      <c r="F749" s="57"/>
      <c r="G749" s="58">
        <f t="shared" ref="G749:G812" si="77">IF(F749="",0,F749*$K$41)</f>
        <v>0</v>
      </c>
      <c r="H749" s="58">
        <f>IF(E749="",0,IFERROR(VLOOKUP(E749,档案费管理台账!$D$4:$H$1000,5,0),0))</f>
        <v>0</v>
      </c>
      <c r="I749" s="57"/>
      <c r="J749" s="57"/>
      <c r="K749" s="57"/>
      <c r="L749" s="57"/>
      <c r="M749" s="58" t="str">
        <f t="shared" ref="M749:M812" si="78">IF(C749="","",ROUND(M748+G749-I749-J749-K749-L749-H749,2))</f>
        <v/>
      </c>
      <c r="N749" s="102"/>
    </row>
    <row r="750" spans="1:14">
      <c r="A750" s="97" t="str">
        <f t="shared" si="75"/>
        <v/>
      </c>
      <c r="B750" s="98" t="str">
        <f t="shared" si="76"/>
        <v/>
      </c>
      <c r="C750" s="99"/>
      <c r="D750" s="100"/>
      <c r="E750" s="100"/>
      <c r="F750" s="57"/>
      <c r="G750" s="58">
        <f t="shared" si="77"/>
        <v>0</v>
      </c>
      <c r="H750" s="58">
        <f>IF(E750="",0,IFERROR(VLOOKUP(E750,档案费管理台账!$D$4:$H$1000,5,0),0))</f>
        <v>0</v>
      </c>
      <c r="I750" s="57"/>
      <c r="J750" s="57"/>
      <c r="K750" s="57"/>
      <c r="L750" s="57"/>
      <c r="M750" s="58" t="str">
        <f t="shared" si="78"/>
        <v/>
      </c>
      <c r="N750" s="102"/>
    </row>
    <row r="751" spans="1:14">
      <c r="A751" s="97" t="str">
        <f t="shared" si="75"/>
        <v/>
      </c>
      <c r="B751" s="98" t="str">
        <f t="shared" si="76"/>
        <v/>
      </c>
      <c r="C751" s="99"/>
      <c r="D751" s="100"/>
      <c r="E751" s="100"/>
      <c r="F751" s="57"/>
      <c r="G751" s="58">
        <f t="shared" si="77"/>
        <v>0</v>
      </c>
      <c r="H751" s="58">
        <f>IF(E751="",0,IFERROR(VLOOKUP(E751,档案费管理台账!$D$4:$H$1000,5,0),0))</f>
        <v>0</v>
      </c>
      <c r="I751" s="57"/>
      <c r="J751" s="57"/>
      <c r="K751" s="57"/>
      <c r="L751" s="57"/>
      <c r="M751" s="58" t="str">
        <f t="shared" si="78"/>
        <v/>
      </c>
      <c r="N751" s="102"/>
    </row>
    <row r="752" spans="1:14">
      <c r="A752" s="97" t="str">
        <f t="shared" si="75"/>
        <v/>
      </c>
      <c r="B752" s="98" t="str">
        <f t="shared" si="76"/>
        <v/>
      </c>
      <c r="C752" s="99"/>
      <c r="D752" s="100"/>
      <c r="E752" s="100"/>
      <c r="F752" s="57"/>
      <c r="G752" s="58">
        <f t="shared" si="77"/>
        <v>0</v>
      </c>
      <c r="H752" s="58">
        <f>IF(E752="",0,IFERROR(VLOOKUP(E752,档案费管理台账!$D$4:$H$1000,5,0),0))</f>
        <v>0</v>
      </c>
      <c r="I752" s="57"/>
      <c r="J752" s="57"/>
      <c r="K752" s="57"/>
      <c r="L752" s="57"/>
      <c r="M752" s="58" t="str">
        <f t="shared" si="78"/>
        <v/>
      </c>
      <c r="N752" s="102"/>
    </row>
    <row r="753" spans="1:14">
      <c r="A753" s="97" t="str">
        <f t="shared" si="75"/>
        <v/>
      </c>
      <c r="B753" s="98" t="str">
        <f t="shared" si="76"/>
        <v/>
      </c>
      <c r="C753" s="99"/>
      <c r="D753" s="100"/>
      <c r="E753" s="100"/>
      <c r="F753" s="57"/>
      <c r="G753" s="58">
        <f t="shared" si="77"/>
        <v>0</v>
      </c>
      <c r="H753" s="58">
        <f>IF(E753="",0,IFERROR(VLOOKUP(E753,档案费管理台账!$D$4:$H$1000,5,0),0))</f>
        <v>0</v>
      </c>
      <c r="I753" s="57"/>
      <c r="J753" s="57"/>
      <c r="K753" s="57"/>
      <c r="L753" s="57"/>
      <c r="M753" s="58" t="str">
        <f t="shared" si="78"/>
        <v/>
      </c>
      <c r="N753" s="102"/>
    </row>
    <row r="754" spans="1:14">
      <c r="A754" s="97" t="str">
        <f t="shared" si="75"/>
        <v/>
      </c>
      <c r="B754" s="98" t="str">
        <f t="shared" si="76"/>
        <v/>
      </c>
      <c r="C754" s="99"/>
      <c r="D754" s="100"/>
      <c r="E754" s="100"/>
      <c r="F754" s="57"/>
      <c r="G754" s="58">
        <f t="shared" si="77"/>
        <v>0</v>
      </c>
      <c r="H754" s="58">
        <f>IF(E754="",0,IFERROR(VLOOKUP(E754,档案费管理台账!$D$4:$H$1000,5,0),0))</f>
        <v>0</v>
      </c>
      <c r="I754" s="57"/>
      <c r="J754" s="57"/>
      <c r="K754" s="57"/>
      <c r="L754" s="57"/>
      <c r="M754" s="58" t="str">
        <f t="shared" si="78"/>
        <v/>
      </c>
      <c r="N754" s="102"/>
    </row>
    <row r="755" spans="1:14">
      <c r="A755" s="97" t="str">
        <f t="shared" si="75"/>
        <v/>
      </c>
      <c r="B755" s="98" t="str">
        <f t="shared" si="76"/>
        <v/>
      </c>
      <c r="C755" s="99"/>
      <c r="D755" s="100"/>
      <c r="E755" s="100"/>
      <c r="F755" s="57"/>
      <c r="G755" s="58">
        <f t="shared" si="77"/>
        <v>0</v>
      </c>
      <c r="H755" s="58">
        <f>IF(E755="",0,IFERROR(VLOOKUP(E755,档案费管理台账!$D$4:$H$1000,5,0),0))</f>
        <v>0</v>
      </c>
      <c r="I755" s="57"/>
      <c r="J755" s="57"/>
      <c r="K755" s="57"/>
      <c r="L755" s="57"/>
      <c r="M755" s="58" t="str">
        <f t="shared" si="78"/>
        <v/>
      </c>
      <c r="N755" s="102"/>
    </row>
    <row r="756" spans="1:14">
      <c r="A756" s="97" t="str">
        <f t="shared" si="75"/>
        <v/>
      </c>
      <c r="B756" s="98" t="str">
        <f t="shared" si="76"/>
        <v/>
      </c>
      <c r="C756" s="99"/>
      <c r="D756" s="100"/>
      <c r="E756" s="100"/>
      <c r="F756" s="57"/>
      <c r="G756" s="58">
        <f t="shared" si="77"/>
        <v>0</v>
      </c>
      <c r="H756" s="58">
        <f>IF(E756="",0,IFERROR(VLOOKUP(E756,档案费管理台账!$D$4:$H$1000,5,0),0))</f>
        <v>0</v>
      </c>
      <c r="I756" s="57"/>
      <c r="J756" s="57"/>
      <c r="K756" s="57"/>
      <c r="L756" s="57"/>
      <c r="M756" s="58" t="str">
        <f t="shared" si="78"/>
        <v/>
      </c>
      <c r="N756" s="102"/>
    </row>
    <row r="757" spans="1:14">
      <c r="A757" s="97" t="str">
        <f t="shared" si="75"/>
        <v/>
      </c>
      <c r="B757" s="98" t="str">
        <f t="shared" si="76"/>
        <v/>
      </c>
      <c r="C757" s="99"/>
      <c r="D757" s="100"/>
      <c r="E757" s="100"/>
      <c r="F757" s="57"/>
      <c r="G757" s="58">
        <f t="shared" si="77"/>
        <v>0</v>
      </c>
      <c r="H757" s="58">
        <f>IF(E757="",0,IFERROR(VLOOKUP(E757,档案费管理台账!$D$4:$H$1000,5,0),0))</f>
        <v>0</v>
      </c>
      <c r="I757" s="57"/>
      <c r="J757" s="57"/>
      <c r="K757" s="57"/>
      <c r="L757" s="57"/>
      <c r="M757" s="58" t="str">
        <f t="shared" si="78"/>
        <v/>
      </c>
      <c r="N757" s="102"/>
    </row>
    <row r="758" spans="1:14">
      <c r="A758" s="97" t="str">
        <f t="shared" si="75"/>
        <v/>
      </c>
      <c r="B758" s="98" t="str">
        <f t="shared" si="76"/>
        <v/>
      </c>
      <c r="C758" s="99"/>
      <c r="D758" s="100"/>
      <c r="E758" s="100"/>
      <c r="F758" s="57"/>
      <c r="G758" s="58">
        <f t="shared" si="77"/>
        <v>0</v>
      </c>
      <c r="H758" s="58">
        <f>IF(E758="",0,IFERROR(VLOOKUP(E758,档案费管理台账!$D$4:$H$1000,5,0),0))</f>
        <v>0</v>
      </c>
      <c r="I758" s="57"/>
      <c r="J758" s="57"/>
      <c r="K758" s="57"/>
      <c r="L758" s="57"/>
      <c r="M758" s="58" t="str">
        <f t="shared" si="78"/>
        <v/>
      </c>
      <c r="N758" s="102"/>
    </row>
    <row r="759" spans="1:14">
      <c r="A759" s="97" t="str">
        <f t="shared" si="75"/>
        <v/>
      </c>
      <c r="B759" s="98" t="str">
        <f t="shared" si="76"/>
        <v/>
      </c>
      <c r="C759" s="99"/>
      <c r="D759" s="100"/>
      <c r="E759" s="100"/>
      <c r="F759" s="57"/>
      <c r="G759" s="58">
        <f t="shared" si="77"/>
        <v>0</v>
      </c>
      <c r="H759" s="58">
        <f>IF(E759="",0,IFERROR(VLOOKUP(E759,档案费管理台账!$D$4:$H$1000,5,0),0))</f>
        <v>0</v>
      </c>
      <c r="I759" s="57"/>
      <c r="J759" s="57"/>
      <c r="K759" s="57"/>
      <c r="L759" s="57"/>
      <c r="M759" s="58" t="str">
        <f t="shared" si="78"/>
        <v/>
      </c>
      <c r="N759" s="102"/>
    </row>
    <row r="760" spans="1:14">
      <c r="A760" s="97" t="str">
        <f t="shared" si="75"/>
        <v/>
      </c>
      <c r="B760" s="98" t="str">
        <f t="shared" si="76"/>
        <v/>
      </c>
      <c r="C760" s="99"/>
      <c r="D760" s="100"/>
      <c r="E760" s="100"/>
      <c r="F760" s="57"/>
      <c r="G760" s="58">
        <f t="shared" si="77"/>
        <v>0</v>
      </c>
      <c r="H760" s="58">
        <f>IF(E760="",0,IFERROR(VLOOKUP(E760,档案费管理台账!$D$4:$H$1000,5,0),0))</f>
        <v>0</v>
      </c>
      <c r="I760" s="57"/>
      <c r="J760" s="57"/>
      <c r="K760" s="57"/>
      <c r="L760" s="57"/>
      <c r="M760" s="58" t="str">
        <f t="shared" si="78"/>
        <v/>
      </c>
      <c r="N760" s="102"/>
    </row>
    <row r="761" spans="1:14">
      <c r="A761" s="97" t="str">
        <f t="shared" si="75"/>
        <v/>
      </c>
      <c r="B761" s="98" t="str">
        <f t="shared" si="76"/>
        <v/>
      </c>
      <c r="C761" s="99"/>
      <c r="D761" s="100"/>
      <c r="E761" s="100"/>
      <c r="F761" s="57"/>
      <c r="G761" s="58">
        <f t="shared" si="77"/>
        <v>0</v>
      </c>
      <c r="H761" s="58">
        <f>IF(E761="",0,IFERROR(VLOOKUP(E761,档案费管理台账!$D$4:$H$1000,5,0),0))</f>
        <v>0</v>
      </c>
      <c r="I761" s="57"/>
      <c r="J761" s="57"/>
      <c r="K761" s="57"/>
      <c r="L761" s="57"/>
      <c r="M761" s="58" t="str">
        <f t="shared" si="78"/>
        <v/>
      </c>
      <c r="N761" s="102"/>
    </row>
    <row r="762" spans="1:14">
      <c r="A762" s="97" t="str">
        <f t="shared" si="75"/>
        <v/>
      </c>
      <c r="B762" s="98" t="str">
        <f t="shared" si="76"/>
        <v/>
      </c>
      <c r="C762" s="99"/>
      <c r="D762" s="100"/>
      <c r="E762" s="100"/>
      <c r="F762" s="57"/>
      <c r="G762" s="58">
        <f t="shared" si="77"/>
        <v>0</v>
      </c>
      <c r="H762" s="58">
        <f>IF(E762="",0,IFERROR(VLOOKUP(E762,档案费管理台账!$D$4:$H$1000,5,0),0))</f>
        <v>0</v>
      </c>
      <c r="I762" s="57"/>
      <c r="J762" s="57"/>
      <c r="K762" s="57"/>
      <c r="L762" s="57"/>
      <c r="M762" s="58" t="str">
        <f t="shared" si="78"/>
        <v/>
      </c>
      <c r="N762" s="102"/>
    </row>
    <row r="763" spans="1:14">
      <c r="A763" s="97" t="str">
        <f t="shared" si="75"/>
        <v/>
      </c>
      <c r="B763" s="98" t="str">
        <f t="shared" si="76"/>
        <v/>
      </c>
      <c r="C763" s="99"/>
      <c r="D763" s="100"/>
      <c r="E763" s="100"/>
      <c r="F763" s="57"/>
      <c r="G763" s="58">
        <f t="shared" si="77"/>
        <v>0</v>
      </c>
      <c r="H763" s="58">
        <f>IF(E763="",0,IFERROR(VLOOKUP(E763,档案费管理台账!$D$4:$H$1000,5,0),0))</f>
        <v>0</v>
      </c>
      <c r="I763" s="57"/>
      <c r="J763" s="57"/>
      <c r="K763" s="57"/>
      <c r="L763" s="57"/>
      <c r="M763" s="58" t="str">
        <f t="shared" si="78"/>
        <v/>
      </c>
      <c r="N763" s="102"/>
    </row>
    <row r="764" spans="1:14">
      <c r="A764" s="97" t="str">
        <f t="shared" si="75"/>
        <v/>
      </c>
      <c r="B764" s="98" t="str">
        <f t="shared" si="76"/>
        <v/>
      </c>
      <c r="C764" s="99"/>
      <c r="D764" s="100"/>
      <c r="E764" s="100"/>
      <c r="F764" s="57"/>
      <c r="G764" s="58">
        <f t="shared" si="77"/>
        <v>0</v>
      </c>
      <c r="H764" s="58">
        <f>IF(E764="",0,IFERROR(VLOOKUP(E764,档案费管理台账!$D$4:$H$1000,5,0),0))</f>
        <v>0</v>
      </c>
      <c r="I764" s="57"/>
      <c r="J764" s="57"/>
      <c r="K764" s="57"/>
      <c r="L764" s="57"/>
      <c r="M764" s="58" t="str">
        <f t="shared" si="78"/>
        <v/>
      </c>
      <c r="N764" s="102"/>
    </row>
    <row r="765" spans="1:14">
      <c r="A765" s="97" t="str">
        <f t="shared" si="75"/>
        <v/>
      </c>
      <c r="B765" s="98" t="str">
        <f t="shared" si="76"/>
        <v/>
      </c>
      <c r="C765" s="99"/>
      <c r="D765" s="100"/>
      <c r="E765" s="100"/>
      <c r="F765" s="57"/>
      <c r="G765" s="58">
        <f t="shared" si="77"/>
        <v>0</v>
      </c>
      <c r="H765" s="58">
        <f>IF(E765="",0,IFERROR(VLOOKUP(E765,档案费管理台账!$D$4:$H$1000,5,0),0))</f>
        <v>0</v>
      </c>
      <c r="I765" s="57"/>
      <c r="J765" s="57"/>
      <c r="K765" s="57"/>
      <c r="L765" s="57"/>
      <c r="M765" s="58" t="str">
        <f t="shared" si="78"/>
        <v/>
      </c>
      <c r="N765" s="102"/>
    </row>
    <row r="766" spans="1:14">
      <c r="A766" s="97" t="str">
        <f t="shared" si="75"/>
        <v/>
      </c>
      <c r="B766" s="98" t="str">
        <f t="shared" si="76"/>
        <v/>
      </c>
      <c r="C766" s="99"/>
      <c r="D766" s="100"/>
      <c r="E766" s="100"/>
      <c r="F766" s="57"/>
      <c r="G766" s="58">
        <f t="shared" si="77"/>
        <v>0</v>
      </c>
      <c r="H766" s="58">
        <f>IF(E766="",0,IFERROR(VLOOKUP(E766,档案费管理台账!$D$4:$H$1000,5,0),0))</f>
        <v>0</v>
      </c>
      <c r="I766" s="57"/>
      <c r="J766" s="57"/>
      <c r="K766" s="57"/>
      <c r="L766" s="57"/>
      <c r="M766" s="58" t="str">
        <f t="shared" si="78"/>
        <v/>
      </c>
      <c r="N766" s="102"/>
    </row>
    <row r="767" spans="1:14">
      <c r="A767" s="97" t="str">
        <f t="shared" si="75"/>
        <v/>
      </c>
      <c r="B767" s="98" t="str">
        <f t="shared" si="76"/>
        <v/>
      </c>
      <c r="C767" s="99"/>
      <c r="D767" s="100"/>
      <c r="E767" s="100"/>
      <c r="F767" s="57"/>
      <c r="G767" s="58">
        <f t="shared" si="77"/>
        <v>0</v>
      </c>
      <c r="H767" s="58">
        <f>IF(E767="",0,IFERROR(VLOOKUP(E767,档案费管理台账!$D$4:$H$1000,5,0),0))</f>
        <v>0</v>
      </c>
      <c r="I767" s="57"/>
      <c r="J767" s="57"/>
      <c r="K767" s="57"/>
      <c r="L767" s="57"/>
      <c r="M767" s="58" t="str">
        <f t="shared" si="78"/>
        <v/>
      </c>
      <c r="N767" s="102"/>
    </row>
    <row r="768" spans="1:14">
      <c r="A768" s="97" t="str">
        <f t="shared" si="75"/>
        <v/>
      </c>
      <c r="B768" s="98" t="str">
        <f t="shared" si="76"/>
        <v/>
      </c>
      <c r="C768" s="99"/>
      <c r="D768" s="100"/>
      <c r="E768" s="100"/>
      <c r="F768" s="57"/>
      <c r="G768" s="58">
        <f t="shared" si="77"/>
        <v>0</v>
      </c>
      <c r="H768" s="58">
        <f>IF(E768="",0,IFERROR(VLOOKUP(E768,档案费管理台账!$D$4:$H$1000,5,0),0))</f>
        <v>0</v>
      </c>
      <c r="I768" s="57"/>
      <c r="J768" s="57"/>
      <c r="K768" s="57"/>
      <c r="L768" s="57"/>
      <c r="M768" s="58" t="str">
        <f t="shared" si="78"/>
        <v/>
      </c>
      <c r="N768" s="102"/>
    </row>
    <row r="769" spans="1:14">
      <c r="A769" s="97" t="str">
        <f t="shared" si="75"/>
        <v/>
      </c>
      <c r="B769" s="98" t="str">
        <f t="shared" si="76"/>
        <v/>
      </c>
      <c r="C769" s="99"/>
      <c r="D769" s="100"/>
      <c r="E769" s="100"/>
      <c r="F769" s="57"/>
      <c r="G769" s="58">
        <f t="shared" si="77"/>
        <v>0</v>
      </c>
      <c r="H769" s="58">
        <f>IF(E769="",0,IFERROR(VLOOKUP(E769,档案费管理台账!$D$4:$H$1000,5,0),0))</f>
        <v>0</v>
      </c>
      <c r="I769" s="57"/>
      <c r="J769" s="57"/>
      <c r="K769" s="57"/>
      <c r="L769" s="57"/>
      <c r="M769" s="58" t="str">
        <f t="shared" si="78"/>
        <v/>
      </c>
      <c r="N769" s="102"/>
    </row>
    <row r="770" spans="1:14">
      <c r="A770" s="97" t="str">
        <f t="shared" si="75"/>
        <v/>
      </c>
      <c r="B770" s="98" t="str">
        <f t="shared" si="76"/>
        <v/>
      </c>
      <c r="C770" s="99"/>
      <c r="D770" s="100"/>
      <c r="E770" s="100"/>
      <c r="F770" s="57"/>
      <c r="G770" s="58">
        <f t="shared" si="77"/>
        <v>0</v>
      </c>
      <c r="H770" s="58">
        <f>IF(E770="",0,IFERROR(VLOOKUP(E770,档案费管理台账!$D$4:$H$1000,5,0),0))</f>
        <v>0</v>
      </c>
      <c r="I770" s="57"/>
      <c r="J770" s="57"/>
      <c r="K770" s="57"/>
      <c r="L770" s="57"/>
      <c r="M770" s="58" t="str">
        <f t="shared" si="78"/>
        <v/>
      </c>
      <c r="N770" s="102"/>
    </row>
    <row r="771" spans="1:14">
      <c r="A771" s="97" t="str">
        <f t="shared" si="75"/>
        <v/>
      </c>
      <c r="B771" s="98" t="str">
        <f t="shared" si="76"/>
        <v/>
      </c>
      <c r="C771" s="99"/>
      <c r="D771" s="100"/>
      <c r="E771" s="100"/>
      <c r="F771" s="57"/>
      <c r="G771" s="58">
        <f t="shared" si="77"/>
        <v>0</v>
      </c>
      <c r="H771" s="58">
        <f>IF(E771="",0,IFERROR(VLOOKUP(E771,档案费管理台账!$D$4:$H$1000,5,0),0))</f>
        <v>0</v>
      </c>
      <c r="I771" s="57"/>
      <c r="J771" s="57"/>
      <c r="K771" s="57"/>
      <c r="L771" s="57"/>
      <c r="M771" s="58" t="str">
        <f t="shared" si="78"/>
        <v/>
      </c>
      <c r="N771" s="102"/>
    </row>
    <row r="772" spans="1:14">
      <c r="A772" s="97" t="str">
        <f t="shared" si="75"/>
        <v/>
      </c>
      <c r="B772" s="98" t="str">
        <f t="shared" si="76"/>
        <v/>
      </c>
      <c r="C772" s="99"/>
      <c r="D772" s="100"/>
      <c r="E772" s="100"/>
      <c r="F772" s="57"/>
      <c r="G772" s="58">
        <f t="shared" si="77"/>
        <v>0</v>
      </c>
      <c r="H772" s="58">
        <f>IF(E772="",0,IFERROR(VLOOKUP(E772,档案费管理台账!$D$4:$H$1000,5,0),0))</f>
        <v>0</v>
      </c>
      <c r="I772" s="57"/>
      <c r="J772" s="57"/>
      <c r="K772" s="57"/>
      <c r="L772" s="57"/>
      <c r="M772" s="58" t="str">
        <f t="shared" si="78"/>
        <v/>
      </c>
      <c r="N772" s="102"/>
    </row>
    <row r="773" spans="1:14">
      <c r="A773" s="97" t="str">
        <f t="shared" si="75"/>
        <v/>
      </c>
      <c r="B773" s="98" t="str">
        <f t="shared" si="76"/>
        <v/>
      </c>
      <c r="C773" s="99"/>
      <c r="D773" s="100"/>
      <c r="E773" s="100"/>
      <c r="F773" s="57"/>
      <c r="G773" s="58">
        <f t="shared" si="77"/>
        <v>0</v>
      </c>
      <c r="H773" s="58">
        <f>IF(E773="",0,IFERROR(VLOOKUP(E773,档案费管理台账!$D$4:$H$1000,5,0),0))</f>
        <v>0</v>
      </c>
      <c r="I773" s="57"/>
      <c r="J773" s="57"/>
      <c r="K773" s="57"/>
      <c r="L773" s="57"/>
      <c r="M773" s="58" t="str">
        <f t="shared" si="78"/>
        <v/>
      </c>
      <c r="N773" s="102"/>
    </row>
    <row r="774" spans="1:14">
      <c r="A774" s="97" t="str">
        <f t="shared" si="75"/>
        <v/>
      </c>
      <c r="B774" s="98" t="str">
        <f t="shared" si="76"/>
        <v/>
      </c>
      <c r="C774" s="99"/>
      <c r="D774" s="100"/>
      <c r="E774" s="100"/>
      <c r="F774" s="57"/>
      <c r="G774" s="58">
        <f t="shared" si="77"/>
        <v>0</v>
      </c>
      <c r="H774" s="58">
        <f>IF(E774="",0,IFERROR(VLOOKUP(E774,档案费管理台账!$D$4:$H$1000,5,0),0))</f>
        <v>0</v>
      </c>
      <c r="I774" s="57"/>
      <c r="J774" s="57"/>
      <c r="K774" s="57"/>
      <c r="L774" s="57"/>
      <c r="M774" s="58" t="str">
        <f t="shared" si="78"/>
        <v/>
      </c>
      <c r="N774" s="102"/>
    </row>
    <row r="775" spans="1:14">
      <c r="A775" s="97" t="str">
        <f t="shared" si="75"/>
        <v/>
      </c>
      <c r="B775" s="98" t="str">
        <f t="shared" si="76"/>
        <v/>
      </c>
      <c r="C775" s="99"/>
      <c r="D775" s="100"/>
      <c r="E775" s="100"/>
      <c r="F775" s="57"/>
      <c r="G775" s="58">
        <f t="shared" si="77"/>
        <v>0</v>
      </c>
      <c r="H775" s="58">
        <f>IF(E775="",0,IFERROR(VLOOKUP(E775,档案费管理台账!$D$4:$H$1000,5,0),0))</f>
        <v>0</v>
      </c>
      <c r="I775" s="57"/>
      <c r="J775" s="57"/>
      <c r="K775" s="57"/>
      <c r="L775" s="57"/>
      <c r="M775" s="58" t="str">
        <f t="shared" si="78"/>
        <v/>
      </c>
      <c r="N775" s="102"/>
    </row>
    <row r="776" spans="1:14">
      <c r="A776" s="97" t="str">
        <f t="shared" si="75"/>
        <v/>
      </c>
      <c r="B776" s="98" t="str">
        <f t="shared" si="76"/>
        <v/>
      </c>
      <c r="C776" s="99"/>
      <c r="D776" s="100"/>
      <c r="E776" s="100"/>
      <c r="F776" s="57"/>
      <c r="G776" s="58">
        <f t="shared" si="77"/>
        <v>0</v>
      </c>
      <c r="H776" s="58">
        <f>IF(E776="",0,IFERROR(VLOOKUP(E776,档案费管理台账!$D$4:$H$1000,5,0),0))</f>
        <v>0</v>
      </c>
      <c r="I776" s="57"/>
      <c r="J776" s="57"/>
      <c r="K776" s="57"/>
      <c r="L776" s="57"/>
      <c r="M776" s="58" t="str">
        <f t="shared" si="78"/>
        <v/>
      </c>
      <c r="N776" s="102"/>
    </row>
    <row r="777" spans="1:14">
      <c r="A777" s="97" t="str">
        <f t="shared" si="75"/>
        <v/>
      </c>
      <c r="B777" s="98" t="str">
        <f t="shared" si="76"/>
        <v/>
      </c>
      <c r="C777" s="99"/>
      <c r="D777" s="100"/>
      <c r="E777" s="100"/>
      <c r="F777" s="57"/>
      <c r="G777" s="58">
        <f t="shared" si="77"/>
        <v>0</v>
      </c>
      <c r="H777" s="58">
        <f>IF(E777="",0,IFERROR(VLOOKUP(E777,档案费管理台账!$D$4:$H$1000,5,0),0))</f>
        <v>0</v>
      </c>
      <c r="I777" s="57"/>
      <c r="J777" s="57"/>
      <c r="K777" s="57"/>
      <c r="L777" s="57"/>
      <c r="M777" s="58" t="str">
        <f t="shared" si="78"/>
        <v/>
      </c>
      <c r="N777" s="102"/>
    </row>
    <row r="778" spans="1:14">
      <c r="A778" s="97" t="str">
        <f t="shared" si="75"/>
        <v/>
      </c>
      <c r="B778" s="98" t="str">
        <f t="shared" si="76"/>
        <v/>
      </c>
      <c r="C778" s="99"/>
      <c r="D778" s="100"/>
      <c r="E778" s="100"/>
      <c r="F778" s="57"/>
      <c r="G778" s="58">
        <f t="shared" si="77"/>
        <v>0</v>
      </c>
      <c r="H778" s="58">
        <f>IF(E778="",0,IFERROR(VLOOKUP(E778,档案费管理台账!$D$4:$H$1000,5,0),0))</f>
        <v>0</v>
      </c>
      <c r="I778" s="57"/>
      <c r="J778" s="57"/>
      <c r="K778" s="57"/>
      <c r="L778" s="57"/>
      <c r="M778" s="58" t="str">
        <f t="shared" si="78"/>
        <v/>
      </c>
      <c r="N778" s="102"/>
    </row>
    <row r="779" spans="1:14">
      <c r="A779" s="97" t="str">
        <f t="shared" si="75"/>
        <v/>
      </c>
      <c r="B779" s="98" t="str">
        <f t="shared" si="76"/>
        <v/>
      </c>
      <c r="C779" s="99"/>
      <c r="D779" s="100"/>
      <c r="E779" s="100"/>
      <c r="F779" s="57"/>
      <c r="G779" s="58">
        <f t="shared" si="77"/>
        <v>0</v>
      </c>
      <c r="H779" s="58">
        <f>IF(E779="",0,IFERROR(VLOOKUP(E779,档案费管理台账!$D$4:$H$1000,5,0),0))</f>
        <v>0</v>
      </c>
      <c r="I779" s="57"/>
      <c r="J779" s="57"/>
      <c r="K779" s="57"/>
      <c r="L779" s="57"/>
      <c r="M779" s="58" t="str">
        <f t="shared" si="78"/>
        <v/>
      </c>
      <c r="N779" s="102"/>
    </row>
    <row r="780" spans="1:14">
      <c r="A780" s="97" t="str">
        <f t="shared" si="75"/>
        <v/>
      </c>
      <c r="B780" s="98" t="str">
        <f t="shared" si="76"/>
        <v/>
      </c>
      <c r="C780" s="99"/>
      <c r="D780" s="100"/>
      <c r="E780" s="100"/>
      <c r="F780" s="57"/>
      <c r="G780" s="58">
        <f t="shared" si="77"/>
        <v>0</v>
      </c>
      <c r="H780" s="58">
        <f>IF(E780="",0,IFERROR(VLOOKUP(E780,档案费管理台账!$D$4:$H$1000,5,0),0))</f>
        <v>0</v>
      </c>
      <c r="I780" s="57"/>
      <c r="J780" s="57"/>
      <c r="K780" s="57"/>
      <c r="L780" s="57"/>
      <c r="M780" s="58" t="str">
        <f t="shared" si="78"/>
        <v/>
      </c>
      <c r="N780" s="102"/>
    </row>
    <row r="781" spans="1:14">
      <c r="A781" s="97" t="str">
        <f t="shared" si="75"/>
        <v/>
      </c>
      <c r="B781" s="98" t="str">
        <f t="shared" si="76"/>
        <v/>
      </c>
      <c r="C781" s="99"/>
      <c r="D781" s="100"/>
      <c r="E781" s="100"/>
      <c r="F781" s="57"/>
      <c r="G781" s="58">
        <f t="shared" si="77"/>
        <v>0</v>
      </c>
      <c r="H781" s="58">
        <f>IF(E781="",0,IFERROR(VLOOKUP(E781,档案费管理台账!$D$4:$H$1000,5,0),0))</f>
        <v>0</v>
      </c>
      <c r="I781" s="57"/>
      <c r="J781" s="57"/>
      <c r="K781" s="57"/>
      <c r="L781" s="57"/>
      <c r="M781" s="58" t="str">
        <f t="shared" si="78"/>
        <v/>
      </c>
      <c r="N781" s="102"/>
    </row>
    <row r="782" spans="1:14">
      <c r="A782" s="97" t="str">
        <f t="shared" si="75"/>
        <v/>
      </c>
      <c r="B782" s="98" t="str">
        <f t="shared" si="76"/>
        <v/>
      </c>
      <c r="C782" s="99"/>
      <c r="D782" s="100"/>
      <c r="E782" s="100"/>
      <c r="F782" s="57"/>
      <c r="G782" s="58">
        <f t="shared" si="77"/>
        <v>0</v>
      </c>
      <c r="H782" s="58">
        <f>IF(E782="",0,IFERROR(VLOOKUP(E782,档案费管理台账!$D$4:$H$1000,5,0),0))</f>
        <v>0</v>
      </c>
      <c r="I782" s="57"/>
      <c r="J782" s="57"/>
      <c r="K782" s="57"/>
      <c r="L782" s="57"/>
      <c r="M782" s="58" t="str">
        <f t="shared" si="78"/>
        <v/>
      </c>
      <c r="N782" s="102"/>
    </row>
    <row r="783" spans="1:14">
      <c r="A783" s="97" t="str">
        <f t="shared" si="75"/>
        <v/>
      </c>
      <c r="B783" s="98" t="str">
        <f t="shared" si="76"/>
        <v/>
      </c>
      <c r="C783" s="99"/>
      <c r="D783" s="100"/>
      <c r="E783" s="100"/>
      <c r="F783" s="57"/>
      <c r="G783" s="58">
        <f t="shared" si="77"/>
        <v>0</v>
      </c>
      <c r="H783" s="58">
        <f>IF(E783="",0,IFERROR(VLOOKUP(E783,档案费管理台账!$D$4:$H$1000,5,0),0))</f>
        <v>0</v>
      </c>
      <c r="I783" s="57"/>
      <c r="J783" s="57"/>
      <c r="K783" s="57"/>
      <c r="L783" s="57"/>
      <c r="M783" s="58" t="str">
        <f t="shared" si="78"/>
        <v/>
      </c>
      <c r="N783" s="102"/>
    </row>
    <row r="784" spans="1:14">
      <c r="A784" s="97" t="str">
        <f t="shared" si="75"/>
        <v/>
      </c>
      <c r="B784" s="98" t="str">
        <f t="shared" si="76"/>
        <v/>
      </c>
      <c r="C784" s="99"/>
      <c r="D784" s="100"/>
      <c r="E784" s="100"/>
      <c r="F784" s="57"/>
      <c r="G784" s="58">
        <f t="shared" si="77"/>
        <v>0</v>
      </c>
      <c r="H784" s="58">
        <f>IF(E784="",0,IFERROR(VLOOKUP(E784,档案费管理台账!$D$4:$H$1000,5,0),0))</f>
        <v>0</v>
      </c>
      <c r="I784" s="57"/>
      <c r="J784" s="57"/>
      <c r="K784" s="57"/>
      <c r="L784" s="57"/>
      <c r="M784" s="58" t="str">
        <f t="shared" si="78"/>
        <v/>
      </c>
      <c r="N784" s="102"/>
    </row>
    <row r="785" spans="1:14">
      <c r="A785" s="97" t="str">
        <f t="shared" si="75"/>
        <v/>
      </c>
      <c r="B785" s="98" t="str">
        <f t="shared" si="76"/>
        <v/>
      </c>
      <c r="C785" s="99"/>
      <c r="D785" s="100"/>
      <c r="E785" s="100"/>
      <c r="F785" s="57"/>
      <c r="G785" s="58">
        <f t="shared" si="77"/>
        <v>0</v>
      </c>
      <c r="H785" s="58">
        <f>IF(E785="",0,IFERROR(VLOOKUP(E785,档案费管理台账!$D$4:$H$1000,5,0),0))</f>
        <v>0</v>
      </c>
      <c r="I785" s="57"/>
      <c r="J785" s="57"/>
      <c r="K785" s="57"/>
      <c r="L785" s="57"/>
      <c r="M785" s="58" t="str">
        <f t="shared" si="78"/>
        <v/>
      </c>
      <c r="N785" s="102"/>
    </row>
    <row r="786" spans="1:14">
      <c r="A786" s="97" t="str">
        <f t="shared" si="75"/>
        <v/>
      </c>
      <c r="B786" s="98" t="str">
        <f t="shared" si="76"/>
        <v/>
      </c>
      <c r="C786" s="99"/>
      <c r="D786" s="100"/>
      <c r="E786" s="100"/>
      <c r="F786" s="57"/>
      <c r="G786" s="58">
        <f t="shared" si="77"/>
        <v>0</v>
      </c>
      <c r="H786" s="58">
        <f>IF(E786="",0,IFERROR(VLOOKUP(E786,档案费管理台账!$D$4:$H$1000,5,0),0))</f>
        <v>0</v>
      </c>
      <c r="I786" s="57"/>
      <c r="J786" s="57"/>
      <c r="K786" s="57"/>
      <c r="L786" s="57"/>
      <c r="M786" s="58" t="str">
        <f t="shared" si="78"/>
        <v/>
      </c>
      <c r="N786" s="102"/>
    </row>
    <row r="787" spans="1:14">
      <c r="A787" s="97" t="str">
        <f t="shared" si="75"/>
        <v/>
      </c>
      <c r="B787" s="98" t="str">
        <f t="shared" si="76"/>
        <v/>
      </c>
      <c r="C787" s="99"/>
      <c r="D787" s="100"/>
      <c r="E787" s="100"/>
      <c r="F787" s="57"/>
      <c r="G787" s="58">
        <f t="shared" si="77"/>
        <v>0</v>
      </c>
      <c r="H787" s="58">
        <f>IF(E787="",0,IFERROR(VLOOKUP(E787,档案费管理台账!$D$4:$H$1000,5,0),0))</f>
        <v>0</v>
      </c>
      <c r="I787" s="57"/>
      <c r="J787" s="57"/>
      <c r="K787" s="57"/>
      <c r="L787" s="57"/>
      <c r="M787" s="58" t="str">
        <f t="shared" si="78"/>
        <v/>
      </c>
      <c r="N787" s="102"/>
    </row>
    <row r="788" spans="1:14">
      <c r="A788" s="97" t="str">
        <f t="shared" si="75"/>
        <v/>
      </c>
      <c r="B788" s="98" t="str">
        <f t="shared" si="76"/>
        <v/>
      </c>
      <c r="C788" s="99"/>
      <c r="D788" s="100"/>
      <c r="E788" s="100"/>
      <c r="F788" s="57"/>
      <c r="G788" s="58">
        <f t="shared" si="77"/>
        <v>0</v>
      </c>
      <c r="H788" s="58">
        <f>IF(E788="",0,IFERROR(VLOOKUP(E788,档案费管理台账!$D$4:$H$1000,5,0),0))</f>
        <v>0</v>
      </c>
      <c r="I788" s="57"/>
      <c r="J788" s="57"/>
      <c r="K788" s="57"/>
      <c r="L788" s="57"/>
      <c r="M788" s="58" t="str">
        <f t="shared" si="78"/>
        <v/>
      </c>
      <c r="N788" s="102"/>
    </row>
    <row r="789" spans="1:14">
      <c r="A789" s="97" t="str">
        <f t="shared" si="75"/>
        <v/>
      </c>
      <c r="B789" s="98" t="str">
        <f t="shared" si="76"/>
        <v/>
      </c>
      <c r="C789" s="99"/>
      <c r="D789" s="100"/>
      <c r="E789" s="100"/>
      <c r="F789" s="57"/>
      <c r="G789" s="58">
        <f t="shared" si="77"/>
        <v>0</v>
      </c>
      <c r="H789" s="58">
        <f>IF(E789="",0,IFERROR(VLOOKUP(E789,档案费管理台账!$D$4:$H$1000,5,0),0))</f>
        <v>0</v>
      </c>
      <c r="I789" s="57"/>
      <c r="J789" s="57"/>
      <c r="K789" s="57"/>
      <c r="L789" s="57"/>
      <c r="M789" s="58" t="str">
        <f t="shared" si="78"/>
        <v/>
      </c>
      <c r="N789" s="102"/>
    </row>
    <row r="790" spans="1:14">
      <c r="A790" s="97" t="str">
        <f t="shared" si="75"/>
        <v/>
      </c>
      <c r="B790" s="98" t="str">
        <f t="shared" si="76"/>
        <v/>
      </c>
      <c r="C790" s="99"/>
      <c r="D790" s="100"/>
      <c r="E790" s="100"/>
      <c r="F790" s="57"/>
      <c r="G790" s="58">
        <f t="shared" si="77"/>
        <v>0</v>
      </c>
      <c r="H790" s="58">
        <f>IF(E790="",0,IFERROR(VLOOKUP(E790,档案费管理台账!$D$4:$H$1000,5,0),0))</f>
        <v>0</v>
      </c>
      <c r="I790" s="57"/>
      <c r="J790" s="57"/>
      <c r="K790" s="57"/>
      <c r="L790" s="57"/>
      <c r="M790" s="58" t="str">
        <f t="shared" si="78"/>
        <v/>
      </c>
      <c r="N790" s="102"/>
    </row>
    <row r="791" spans="1:14">
      <c r="A791" s="97" t="str">
        <f t="shared" si="75"/>
        <v/>
      </c>
      <c r="B791" s="98" t="str">
        <f t="shared" si="76"/>
        <v/>
      </c>
      <c r="C791" s="99"/>
      <c r="D791" s="100"/>
      <c r="E791" s="100"/>
      <c r="F791" s="57"/>
      <c r="G791" s="58">
        <f t="shared" si="77"/>
        <v>0</v>
      </c>
      <c r="H791" s="58">
        <f>IF(E791="",0,IFERROR(VLOOKUP(E791,档案费管理台账!$D$4:$H$1000,5,0),0))</f>
        <v>0</v>
      </c>
      <c r="I791" s="57"/>
      <c r="J791" s="57"/>
      <c r="K791" s="57"/>
      <c r="L791" s="57"/>
      <c r="M791" s="58" t="str">
        <f t="shared" si="78"/>
        <v/>
      </c>
      <c r="N791" s="102"/>
    </row>
    <row r="792" spans="1:14">
      <c r="A792" s="97" t="str">
        <f t="shared" si="75"/>
        <v/>
      </c>
      <c r="B792" s="98" t="str">
        <f t="shared" si="76"/>
        <v/>
      </c>
      <c r="C792" s="99"/>
      <c r="D792" s="100"/>
      <c r="E792" s="100"/>
      <c r="F792" s="57"/>
      <c r="G792" s="58">
        <f t="shared" si="77"/>
        <v>0</v>
      </c>
      <c r="H792" s="58">
        <f>IF(E792="",0,IFERROR(VLOOKUP(E792,档案费管理台账!$D$4:$H$1000,5,0),0))</f>
        <v>0</v>
      </c>
      <c r="I792" s="57"/>
      <c r="J792" s="57"/>
      <c r="K792" s="57"/>
      <c r="L792" s="57"/>
      <c r="M792" s="58" t="str">
        <f t="shared" si="78"/>
        <v/>
      </c>
      <c r="N792" s="102"/>
    </row>
    <row r="793" spans="1:14">
      <c r="A793" s="97" t="str">
        <f t="shared" si="75"/>
        <v/>
      </c>
      <c r="B793" s="98" t="str">
        <f t="shared" si="76"/>
        <v/>
      </c>
      <c r="C793" s="99"/>
      <c r="D793" s="100"/>
      <c r="E793" s="100"/>
      <c r="F793" s="57"/>
      <c r="G793" s="58">
        <f t="shared" si="77"/>
        <v>0</v>
      </c>
      <c r="H793" s="58">
        <f>IF(E793="",0,IFERROR(VLOOKUP(E793,档案费管理台账!$D$4:$H$1000,5,0),0))</f>
        <v>0</v>
      </c>
      <c r="I793" s="57"/>
      <c r="J793" s="57"/>
      <c r="K793" s="57"/>
      <c r="L793" s="57"/>
      <c r="M793" s="58" t="str">
        <f t="shared" si="78"/>
        <v/>
      </c>
      <c r="N793" s="102"/>
    </row>
    <row r="794" spans="1:14">
      <c r="A794" s="97" t="str">
        <f t="shared" si="75"/>
        <v/>
      </c>
      <c r="B794" s="98" t="str">
        <f t="shared" si="76"/>
        <v/>
      </c>
      <c r="C794" s="99"/>
      <c r="D794" s="100"/>
      <c r="E794" s="100"/>
      <c r="F794" s="57"/>
      <c r="G794" s="58">
        <f t="shared" si="77"/>
        <v>0</v>
      </c>
      <c r="H794" s="58">
        <f>IF(E794="",0,IFERROR(VLOOKUP(E794,档案费管理台账!$D$4:$H$1000,5,0),0))</f>
        <v>0</v>
      </c>
      <c r="I794" s="57"/>
      <c r="J794" s="57"/>
      <c r="K794" s="57"/>
      <c r="L794" s="57"/>
      <c r="M794" s="58" t="str">
        <f t="shared" si="78"/>
        <v/>
      </c>
      <c r="N794" s="102"/>
    </row>
    <row r="795" spans="1:14">
      <c r="A795" s="97" t="str">
        <f t="shared" si="75"/>
        <v/>
      </c>
      <c r="B795" s="98" t="str">
        <f t="shared" si="76"/>
        <v/>
      </c>
      <c r="C795" s="99"/>
      <c r="D795" s="100"/>
      <c r="E795" s="100"/>
      <c r="F795" s="57"/>
      <c r="G795" s="58">
        <f t="shared" si="77"/>
        <v>0</v>
      </c>
      <c r="H795" s="58">
        <f>IF(E795="",0,IFERROR(VLOOKUP(E795,档案费管理台账!$D$4:$H$1000,5,0),0))</f>
        <v>0</v>
      </c>
      <c r="I795" s="57"/>
      <c r="J795" s="57"/>
      <c r="K795" s="57"/>
      <c r="L795" s="57"/>
      <c r="M795" s="58" t="str">
        <f t="shared" si="78"/>
        <v/>
      </c>
      <c r="N795" s="102"/>
    </row>
    <row r="796" spans="1:14">
      <c r="A796" s="97" t="str">
        <f t="shared" si="75"/>
        <v/>
      </c>
      <c r="B796" s="98" t="str">
        <f t="shared" si="76"/>
        <v/>
      </c>
      <c r="C796" s="99"/>
      <c r="D796" s="100"/>
      <c r="E796" s="100"/>
      <c r="F796" s="57"/>
      <c r="G796" s="58">
        <f t="shared" si="77"/>
        <v>0</v>
      </c>
      <c r="H796" s="58">
        <f>IF(E796="",0,IFERROR(VLOOKUP(E796,档案费管理台账!$D$4:$H$1000,5,0),0))</f>
        <v>0</v>
      </c>
      <c r="I796" s="57"/>
      <c r="J796" s="57"/>
      <c r="K796" s="57"/>
      <c r="L796" s="57"/>
      <c r="M796" s="58" t="str">
        <f t="shared" si="78"/>
        <v/>
      </c>
      <c r="N796" s="102"/>
    </row>
    <row r="797" spans="1:14">
      <c r="A797" s="97" t="str">
        <f t="shared" si="75"/>
        <v/>
      </c>
      <c r="B797" s="98" t="str">
        <f t="shared" si="76"/>
        <v/>
      </c>
      <c r="C797" s="99"/>
      <c r="D797" s="100"/>
      <c r="E797" s="100"/>
      <c r="F797" s="57"/>
      <c r="G797" s="58">
        <f t="shared" si="77"/>
        <v>0</v>
      </c>
      <c r="H797" s="58">
        <f>IF(E797="",0,IFERROR(VLOOKUP(E797,档案费管理台账!$D$4:$H$1000,5,0),0))</f>
        <v>0</v>
      </c>
      <c r="I797" s="57"/>
      <c r="J797" s="57"/>
      <c r="K797" s="57"/>
      <c r="L797" s="57"/>
      <c r="M797" s="58" t="str">
        <f t="shared" si="78"/>
        <v/>
      </c>
      <c r="N797" s="102"/>
    </row>
    <row r="798" spans="1:14">
      <c r="A798" s="97" t="str">
        <f t="shared" si="75"/>
        <v/>
      </c>
      <c r="B798" s="98" t="str">
        <f t="shared" si="76"/>
        <v/>
      </c>
      <c r="C798" s="99"/>
      <c r="D798" s="100"/>
      <c r="E798" s="100"/>
      <c r="F798" s="57"/>
      <c r="G798" s="58">
        <f t="shared" si="77"/>
        <v>0</v>
      </c>
      <c r="H798" s="58">
        <f>IF(E798="",0,IFERROR(VLOOKUP(E798,档案费管理台账!$D$4:$H$1000,5,0),0))</f>
        <v>0</v>
      </c>
      <c r="I798" s="57"/>
      <c r="J798" s="57"/>
      <c r="K798" s="57"/>
      <c r="L798" s="57"/>
      <c r="M798" s="58" t="str">
        <f t="shared" si="78"/>
        <v/>
      </c>
      <c r="N798" s="102"/>
    </row>
    <row r="799" spans="1:14">
      <c r="A799" s="97" t="str">
        <f t="shared" si="75"/>
        <v/>
      </c>
      <c r="B799" s="98" t="str">
        <f t="shared" si="76"/>
        <v/>
      </c>
      <c r="C799" s="99"/>
      <c r="D799" s="100"/>
      <c r="E799" s="100"/>
      <c r="F799" s="57"/>
      <c r="G799" s="58">
        <f t="shared" si="77"/>
        <v>0</v>
      </c>
      <c r="H799" s="58">
        <f>IF(E799="",0,IFERROR(VLOOKUP(E799,档案费管理台账!$D$4:$H$1000,5,0),0))</f>
        <v>0</v>
      </c>
      <c r="I799" s="57"/>
      <c r="J799" s="57"/>
      <c r="K799" s="57"/>
      <c r="L799" s="57"/>
      <c r="M799" s="58" t="str">
        <f t="shared" si="78"/>
        <v/>
      </c>
      <c r="N799" s="102"/>
    </row>
    <row r="800" spans="1:14">
      <c r="A800" s="97" t="str">
        <f t="shared" si="75"/>
        <v/>
      </c>
      <c r="B800" s="98" t="str">
        <f t="shared" si="76"/>
        <v/>
      </c>
      <c r="C800" s="99"/>
      <c r="D800" s="100"/>
      <c r="E800" s="100"/>
      <c r="F800" s="57"/>
      <c r="G800" s="58">
        <f t="shared" si="77"/>
        <v>0</v>
      </c>
      <c r="H800" s="58">
        <f>IF(E800="",0,IFERROR(VLOOKUP(E800,档案费管理台账!$D$4:$H$1000,5,0),0))</f>
        <v>0</v>
      </c>
      <c r="I800" s="57"/>
      <c r="J800" s="57"/>
      <c r="K800" s="57"/>
      <c r="L800" s="57"/>
      <c r="M800" s="58" t="str">
        <f t="shared" si="78"/>
        <v/>
      </c>
      <c r="N800" s="102"/>
    </row>
    <row r="801" spans="1:14">
      <c r="A801" s="97" t="str">
        <f t="shared" si="75"/>
        <v/>
      </c>
      <c r="B801" s="98" t="str">
        <f t="shared" si="76"/>
        <v/>
      </c>
      <c r="C801" s="99"/>
      <c r="D801" s="100"/>
      <c r="E801" s="100"/>
      <c r="F801" s="57"/>
      <c r="G801" s="58">
        <f t="shared" si="77"/>
        <v>0</v>
      </c>
      <c r="H801" s="58">
        <f>IF(E801="",0,IFERROR(VLOOKUP(E801,档案费管理台账!$D$4:$H$1000,5,0),0))</f>
        <v>0</v>
      </c>
      <c r="I801" s="57"/>
      <c r="J801" s="57"/>
      <c r="K801" s="57"/>
      <c r="L801" s="57"/>
      <c r="M801" s="58" t="str">
        <f t="shared" si="78"/>
        <v/>
      </c>
      <c r="N801" s="102"/>
    </row>
    <row r="802" spans="1:14">
      <c r="A802" s="97" t="str">
        <f t="shared" si="75"/>
        <v/>
      </c>
      <c r="B802" s="98" t="str">
        <f t="shared" si="76"/>
        <v/>
      </c>
      <c r="C802" s="99"/>
      <c r="D802" s="100"/>
      <c r="E802" s="100"/>
      <c r="F802" s="57"/>
      <c r="G802" s="58">
        <f t="shared" si="77"/>
        <v>0</v>
      </c>
      <c r="H802" s="58">
        <f>IF(E802="",0,IFERROR(VLOOKUP(E802,档案费管理台账!$D$4:$H$1000,5,0),0))</f>
        <v>0</v>
      </c>
      <c r="I802" s="57"/>
      <c r="J802" s="57"/>
      <c r="K802" s="57"/>
      <c r="L802" s="57"/>
      <c r="M802" s="58" t="str">
        <f t="shared" si="78"/>
        <v/>
      </c>
      <c r="N802" s="102"/>
    </row>
    <row r="803" spans="1:14">
      <c r="A803" s="97" t="str">
        <f t="shared" si="75"/>
        <v/>
      </c>
      <c r="B803" s="98" t="str">
        <f t="shared" si="76"/>
        <v/>
      </c>
      <c r="C803" s="99"/>
      <c r="D803" s="100"/>
      <c r="E803" s="100"/>
      <c r="F803" s="57"/>
      <c r="G803" s="58">
        <f t="shared" si="77"/>
        <v>0</v>
      </c>
      <c r="H803" s="58">
        <f>IF(E803="",0,IFERROR(VLOOKUP(E803,档案费管理台账!$D$4:$H$1000,5,0),0))</f>
        <v>0</v>
      </c>
      <c r="I803" s="57"/>
      <c r="J803" s="57"/>
      <c r="K803" s="57"/>
      <c r="L803" s="57"/>
      <c r="M803" s="58" t="str">
        <f t="shared" si="78"/>
        <v/>
      </c>
      <c r="N803" s="102"/>
    </row>
    <row r="804" spans="1:14">
      <c r="A804" s="97" t="str">
        <f t="shared" si="75"/>
        <v/>
      </c>
      <c r="B804" s="98" t="str">
        <f t="shared" si="76"/>
        <v/>
      </c>
      <c r="C804" s="99"/>
      <c r="D804" s="100"/>
      <c r="E804" s="100"/>
      <c r="F804" s="57"/>
      <c r="G804" s="58">
        <f t="shared" si="77"/>
        <v>0</v>
      </c>
      <c r="H804" s="58">
        <f>IF(E804="",0,IFERROR(VLOOKUP(E804,档案费管理台账!$D$4:$H$1000,5,0),0))</f>
        <v>0</v>
      </c>
      <c r="I804" s="57"/>
      <c r="J804" s="57"/>
      <c r="K804" s="57"/>
      <c r="L804" s="57"/>
      <c r="M804" s="58" t="str">
        <f t="shared" si="78"/>
        <v/>
      </c>
      <c r="N804" s="102"/>
    </row>
    <row r="805" spans="1:14">
      <c r="A805" s="97" t="str">
        <f t="shared" si="75"/>
        <v/>
      </c>
      <c r="B805" s="98" t="str">
        <f t="shared" si="76"/>
        <v/>
      </c>
      <c r="C805" s="99"/>
      <c r="D805" s="100"/>
      <c r="E805" s="100"/>
      <c r="F805" s="57"/>
      <c r="G805" s="58">
        <f t="shared" si="77"/>
        <v>0</v>
      </c>
      <c r="H805" s="58">
        <f>IF(E805="",0,IFERROR(VLOOKUP(E805,档案费管理台账!$D$4:$H$1000,5,0),0))</f>
        <v>0</v>
      </c>
      <c r="I805" s="57"/>
      <c r="J805" s="57"/>
      <c r="K805" s="57"/>
      <c r="L805" s="57"/>
      <c r="M805" s="58" t="str">
        <f t="shared" si="78"/>
        <v/>
      </c>
      <c r="N805" s="102"/>
    </row>
    <row r="806" spans="1:14">
      <c r="A806" s="97" t="str">
        <f t="shared" si="75"/>
        <v/>
      </c>
      <c r="B806" s="98" t="str">
        <f t="shared" si="76"/>
        <v/>
      </c>
      <c r="C806" s="99"/>
      <c r="D806" s="100"/>
      <c r="E806" s="100"/>
      <c r="F806" s="57"/>
      <c r="G806" s="58">
        <f t="shared" si="77"/>
        <v>0</v>
      </c>
      <c r="H806" s="58">
        <f>IF(E806="",0,IFERROR(VLOOKUP(E806,档案费管理台账!$D$4:$H$1000,5,0),0))</f>
        <v>0</v>
      </c>
      <c r="I806" s="57"/>
      <c r="J806" s="57"/>
      <c r="K806" s="57"/>
      <c r="L806" s="57"/>
      <c r="M806" s="58" t="str">
        <f t="shared" si="78"/>
        <v/>
      </c>
      <c r="N806" s="102"/>
    </row>
    <row r="807" spans="1:14">
      <c r="A807" s="97" t="str">
        <f t="shared" si="75"/>
        <v/>
      </c>
      <c r="B807" s="98" t="str">
        <f t="shared" si="76"/>
        <v/>
      </c>
      <c r="C807" s="99"/>
      <c r="D807" s="100"/>
      <c r="E807" s="100"/>
      <c r="F807" s="57"/>
      <c r="G807" s="58">
        <f t="shared" si="77"/>
        <v>0</v>
      </c>
      <c r="H807" s="58">
        <f>IF(E807="",0,IFERROR(VLOOKUP(E807,档案费管理台账!$D$4:$H$1000,5,0),0))</f>
        <v>0</v>
      </c>
      <c r="I807" s="57"/>
      <c r="J807" s="57"/>
      <c r="K807" s="57"/>
      <c r="L807" s="57"/>
      <c r="M807" s="58" t="str">
        <f t="shared" si="78"/>
        <v/>
      </c>
      <c r="N807" s="102"/>
    </row>
    <row r="808" spans="1:14">
      <c r="A808" s="97" t="str">
        <f t="shared" si="75"/>
        <v/>
      </c>
      <c r="B808" s="98" t="str">
        <f t="shared" si="76"/>
        <v/>
      </c>
      <c r="C808" s="99"/>
      <c r="D808" s="100"/>
      <c r="E808" s="100"/>
      <c r="F808" s="57"/>
      <c r="G808" s="58">
        <f t="shared" si="77"/>
        <v>0</v>
      </c>
      <c r="H808" s="58">
        <f>IF(E808="",0,IFERROR(VLOOKUP(E808,档案费管理台账!$D$4:$H$1000,5,0),0))</f>
        <v>0</v>
      </c>
      <c r="I808" s="57"/>
      <c r="J808" s="57"/>
      <c r="K808" s="57"/>
      <c r="L808" s="57"/>
      <c r="M808" s="58" t="str">
        <f t="shared" si="78"/>
        <v/>
      </c>
      <c r="N808" s="102"/>
    </row>
    <row r="809" spans="1:14">
      <c r="A809" s="97" t="str">
        <f t="shared" si="75"/>
        <v/>
      </c>
      <c r="B809" s="98" t="str">
        <f t="shared" si="76"/>
        <v/>
      </c>
      <c r="C809" s="99"/>
      <c r="D809" s="100"/>
      <c r="E809" s="100"/>
      <c r="F809" s="57"/>
      <c r="G809" s="58">
        <f t="shared" si="77"/>
        <v>0</v>
      </c>
      <c r="H809" s="58">
        <f>IF(E809="",0,IFERROR(VLOOKUP(E809,档案费管理台账!$D$4:$H$1000,5,0),0))</f>
        <v>0</v>
      </c>
      <c r="I809" s="57"/>
      <c r="J809" s="57"/>
      <c r="K809" s="57"/>
      <c r="L809" s="57"/>
      <c r="M809" s="58" t="str">
        <f t="shared" si="78"/>
        <v/>
      </c>
      <c r="N809" s="102"/>
    </row>
    <row r="810" spans="1:14">
      <c r="A810" s="97" t="str">
        <f t="shared" si="75"/>
        <v/>
      </c>
      <c r="B810" s="98" t="str">
        <f t="shared" si="76"/>
        <v/>
      </c>
      <c r="C810" s="99"/>
      <c r="D810" s="100"/>
      <c r="E810" s="100"/>
      <c r="F810" s="57"/>
      <c r="G810" s="58">
        <f t="shared" si="77"/>
        <v>0</v>
      </c>
      <c r="H810" s="58">
        <f>IF(E810="",0,IFERROR(VLOOKUP(E810,档案费管理台账!$D$4:$H$1000,5,0),0))</f>
        <v>0</v>
      </c>
      <c r="I810" s="57"/>
      <c r="J810" s="57"/>
      <c r="K810" s="57"/>
      <c r="L810" s="57"/>
      <c r="M810" s="58" t="str">
        <f t="shared" si="78"/>
        <v/>
      </c>
      <c r="N810" s="102"/>
    </row>
    <row r="811" spans="1:14">
      <c r="A811" s="97" t="str">
        <f t="shared" si="75"/>
        <v/>
      </c>
      <c r="B811" s="98" t="str">
        <f t="shared" si="76"/>
        <v/>
      </c>
      <c r="C811" s="99"/>
      <c r="D811" s="100"/>
      <c r="E811" s="100"/>
      <c r="F811" s="57"/>
      <c r="G811" s="58">
        <f t="shared" si="77"/>
        <v>0</v>
      </c>
      <c r="H811" s="58">
        <f>IF(E811="",0,IFERROR(VLOOKUP(E811,档案费管理台账!$D$4:$H$1000,5,0),0))</f>
        <v>0</v>
      </c>
      <c r="I811" s="57"/>
      <c r="J811" s="57"/>
      <c r="K811" s="57"/>
      <c r="L811" s="57"/>
      <c r="M811" s="58" t="str">
        <f t="shared" si="78"/>
        <v/>
      </c>
      <c r="N811" s="102"/>
    </row>
    <row r="812" spans="1:14">
      <c r="A812" s="97" t="str">
        <f t="shared" ref="A812:A875" si="79">IF(D812="","",ROW()-42)</f>
        <v/>
      </c>
      <c r="B812" s="98" t="str">
        <f t="shared" ref="B812:B875" si="80">IF(C812="","",MONTH(C812)&amp;"月")</f>
        <v/>
      </c>
      <c r="C812" s="99"/>
      <c r="D812" s="100"/>
      <c r="E812" s="100"/>
      <c r="F812" s="57"/>
      <c r="G812" s="58">
        <f t="shared" si="77"/>
        <v>0</v>
      </c>
      <c r="H812" s="58">
        <f>IF(E812="",0,IFERROR(VLOOKUP(E812,档案费管理台账!$D$4:$H$1000,5,0),0))</f>
        <v>0</v>
      </c>
      <c r="I812" s="57"/>
      <c r="J812" s="57"/>
      <c r="K812" s="57"/>
      <c r="L812" s="57"/>
      <c r="M812" s="58" t="str">
        <f t="shared" si="78"/>
        <v/>
      </c>
      <c r="N812" s="102"/>
    </row>
    <row r="813" spans="1:14">
      <c r="A813" s="97" t="str">
        <f t="shared" si="79"/>
        <v/>
      </c>
      <c r="B813" s="98" t="str">
        <f t="shared" si="80"/>
        <v/>
      </c>
      <c r="C813" s="99"/>
      <c r="D813" s="100"/>
      <c r="E813" s="100"/>
      <c r="F813" s="57"/>
      <c r="G813" s="58">
        <f t="shared" ref="G813:G876" si="81">IF(F813="",0,F813*$K$41)</f>
        <v>0</v>
      </c>
      <c r="H813" s="58">
        <f>IF(E813="",0,IFERROR(VLOOKUP(E813,档案费管理台账!$D$4:$H$1000,5,0),0))</f>
        <v>0</v>
      </c>
      <c r="I813" s="57"/>
      <c r="J813" s="57"/>
      <c r="K813" s="57"/>
      <c r="L813" s="57"/>
      <c r="M813" s="58" t="str">
        <f t="shared" ref="M813:M876" si="82">IF(C813="","",ROUND(M812+G813-I813-J813-K813-L813-H813,2))</f>
        <v/>
      </c>
      <c r="N813" s="102"/>
    </row>
    <row r="814" spans="1:14">
      <c r="A814" s="97" t="str">
        <f t="shared" si="79"/>
        <v/>
      </c>
      <c r="B814" s="98" t="str">
        <f t="shared" si="80"/>
        <v/>
      </c>
      <c r="C814" s="99"/>
      <c r="D814" s="100"/>
      <c r="E814" s="100"/>
      <c r="F814" s="57"/>
      <c r="G814" s="58">
        <f t="shared" si="81"/>
        <v>0</v>
      </c>
      <c r="H814" s="58">
        <f>IF(E814="",0,IFERROR(VLOOKUP(E814,档案费管理台账!$D$4:$H$1000,5,0),0))</f>
        <v>0</v>
      </c>
      <c r="I814" s="57"/>
      <c r="J814" s="57"/>
      <c r="K814" s="57"/>
      <c r="L814" s="57"/>
      <c r="M814" s="58" t="str">
        <f t="shared" si="82"/>
        <v/>
      </c>
      <c r="N814" s="102"/>
    </row>
    <row r="815" spans="1:14">
      <c r="A815" s="97" t="str">
        <f t="shared" si="79"/>
        <v/>
      </c>
      <c r="B815" s="98" t="str">
        <f t="shared" si="80"/>
        <v/>
      </c>
      <c r="C815" s="99"/>
      <c r="D815" s="100"/>
      <c r="E815" s="100"/>
      <c r="F815" s="57"/>
      <c r="G815" s="58">
        <f t="shared" si="81"/>
        <v>0</v>
      </c>
      <c r="H815" s="58">
        <f>IF(E815="",0,IFERROR(VLOOKUP(E815,档案费管理台账!$D$4:$H$1000,5,0),0))</f>
        <v>0</v>
      </c>
      <c r="I815" s="57"/>
      <c r="J815" s="57"/>
      <c r="K815" s="57"/>
      <c r="L815" s="57"/>
      <c r="M815" s="58" t="str">
        <f t="shared" si="82"/>
        <v/>
      </c>
      <c r="N815" s="102"/>
    </row>
    <row r="816" spans="1:14">
      <c r="A816" s="97" t="str">
        <f t="shared" si="79"/>
        <v/>
      </c>
      <c r="B816" s="98" t="str">
        <f t="shared" si="80"/>
        <v/>
      </c>
      <c r="C816" s="99"/>
      <c r="D816" s="100"/>
      <c r="E816" s="100"/>
      <c r="F816" s="57"/>
      <c r="G816" s="58">
        <f t="shared" si="81"/>
        <v>0</v>
      </c>
      <c r="H816" s="58">
        <f>IF(E816="",0,IFERROR(VLOOKUP(E816,档案费管理台账!$D$4:$H$1000,5,0),0))</f>
        <v>0</v>
      </c>
      <c r="I816" s="57"/>
      <c r="J816" s="57"/>
      <c r="K816" s="57"/>
      <c r="L816" s="57"/>
      <c r="M816" s="58" t="str">
        <f t="shared" si="82"/>
        <v/>
      </c>
      <c r="N816" s="102"/>
    </row>
    <row r="817" spans="1:14">
      <c r="A817" s="97" t="str">
        <f t="shared" si="79"/>
        <v/>
      </c>
      <c r="B817" s="98" t="str">
        <f t="shared" si="80"/>
        <v/>
      </c>
      <c r="C817" s="99"/>
      <c r="D817" s="100"/>
      <c r="E817" s="100"/>
      <c r="F817" s="57"/>
      <c r="G817" s="58">
        <f t="shared" si="81"/>
        <v>0</v>
      </c>
      <c r="H817" s="58">
        <f>IF(E817="",0,IFERROR(VLOOKUP(E817,档案费管理台账!$D$4:$H$1000,5,0),0))</f>
        <v>0</v>
      </c>
      <c r="I817" s="57"/>
      <c r="J817" s="57"/>
      <c r="K817" s="57"/>
      <c r="L817" s="57"/>
      <c r="M817" s="58" t="str">
        <f t="shared" si="82"/>
        <v/>
      </c>
      <c r="N817" s="102"/>
    </row>
    <row r="818" spans="1:14">
      <c r="A818" s="97" t="str">
        <f t="shared" si="79"/>
        <v/>
      </c>
      <c r="B818" s="98" t="str">
        <f t="shared" si="80"/>
        <v/>
      </c>
      <c r="C818" s="99"/>
      <c r="D818" s="100"/>
      <c r="E818" s="100"/>
      <c r="F818" s="57"/>
      <c r="G818" s="58">
        <f t="shared" si="81"/>
        <v>0</v>
      </c>
      <c r="H818" s="58">
        <f>IF(E818="",0,IFERROR(VLOOKUP(E818,档案费管理台账!$D$4:$H$1000,5,0),0))</f>
        <v>0</v>
      </c>
      <c r="I818" s="57"/>
      <c r="J818" s="57"/>
      <c r="K818" s="57"/>
      <c r="L818" s="57"/>
      <c r="M818" s="58" t="str">
        <f t="shared" si="82"/>
        <v/>
      </c>
      <c r="N818" s="102"/>
    </row>
    <row r="819" spans="1:14">
      <c r="A819" s="97" t="str">
        <f t="shared" si="79"/>
        <v/>
      </c>
      <c r="B819" s="98" t="str">
        <f t="shared" si="80"/>
        <v/>
      </c>
      <c r="C819" s="99"/>
      <c r="D819" s="100"/>
      <c r="E819" s="100"/>
      <c r="F819" s="57"/>
      <c r="G819" s="58">
        <f t="shared" si="81"/>
        <v>0</v>
      </c>
      <c r="H819" s="58">
        <f>IF(E819="",0,IFERROR(VLOOKUP(E819,档案费管理台账!$D$4:$H$1000,5,0),0))</f>
        <v>0</v>
      </c>
      <c r="I819" s="57"/>
      <c r="J819" s="57"/>
      <c r="K819" s="57"/>
      <c r="L819" s="57"/>
      <c r="M819" s="58" t="str">
        <f t="shared" si="82"/>
        <v/>
      </c>
      <c r="N819" s="102"/>
    </row>
    <row r="820" spans="1:14">
      <c r="A820" s="97" t="str">
        <f t="shared" si="79"/>
        <v/>
      </c>
      <c r="B820" s="98" t="str">
        <f t="shared" si="80"/>
        <v/>
      </c>
      <c r="C820" s="99"/>
      <c r="D820" s="100"/>
      <c r="E820" s="100"/>
      <c r="F820" s="57"/>
      <c r="G820" s="58">
        <f t="shared" si="81"/>
        <v>0</v>
      </c>
      <c r="H820" s="58">
        <f>IF(E820="",0,IFERROR(VLOOKUP(E820,档案费管理台账!$D$4:$H$1000,5,0),0))</f>
        <v>0</v>
      </c>
      <c r="I820" s="57"/>
      <c r="J820" s="57"/>
      <c r="K820" s="57"/>
      <c r="L820" s="57"/>
      <c r="M820" s="58" t="str">
        <f t="shared" si="82"/>
        <v/>
      </c>
      <c r="N820" s="102"/>
    </row>
    <row r="821" spans="1:14">
      <c r="A821" s="97" t="str">
        <f t="shared" si="79"/>
        <v/>
      </c>
      <c r="B821" s="98" t="str">
        <f t="shared" si="80"/>
        <v/>
      </c>
      <c r="C821" s="99"/>
      <c r="D821" s="100"/>
      <c r="E821" s="100"/>
      <c r="F821" s="57"/>
      <c r="G821" s="58">
        <f t="shared" si="81"/>
        <v>0</v>
      </c>
      <c r="H821" s="58">
        <f>IF(E821="",0,IFERROR(VLOOKUP(E821,档案费管理台账!$D$4:$H$1000,5,0),0))</f>
        <v>0</v>
      </c>
      <c r="I821" s="57"/>
      <c r="J821" s="57"/>
      <c r="K821" s="57"/>
      <c r="L821" s="57"/>
      <c r="M821" s="58" t="str">
        <f t="shared" si="82"/>
        <v/>
      </c>
      <c r="N821" s="102"/>
    </row>
    <row r="822" spans="1:14">
      <c r="A822" s="97" t="str">
        <f t="shared" si="79"/>
        <v/>
      </c>
      <c r="B822" s="98" t="str">
        <f t="shared" si="80"/>
        <v/>
      </c>
      <c r="C822" s="99"/>
      <c r="D822" s="100"/>
      <c r="E822" s="100"/>
      <c r="F822" s="57"/>
      <c r="G822" s="58">
        <f t="shared" si="81"/>
        <v>0</v>
      </c>
      <c r="H822" s="58">
        <f>IF(E822="",0,IFERROR(VLOOKUP(E822,档案费管理台账!$D$4:$H$1000,5,0),0))</f>
        <v>0</v>
      </c>
      <c r="I822" s="57"/>
      <c r="J822" s="57"/>
      <c r="K822" s="57"/>
      <c r="L822" s="57"/>
      <c r="M822" s="58" t="str">
        <f t="shared" si="82"/>
        <v/>
      </c>
      <c r="N822" s="102"/>
    </row>
    <row r="823" spans="1:14">
      <c r="A823" s="97" t="str">
        <f t="shared" si="79"/>
        <v/>
      </c>
      <c r="B823" s="98" t="str">
        <f t="shared" si="80"/>
        <v/>
      </c>
      <c r="C823" s="99"/>
      <c r="D823" s="100"/>
      <c r="E823" s="100"/>
      <c r="F823" s="57"/>
      <c r="G823" s="58">
        <f t="shared" si="81"/>
        <v>0</v>
      </c>
      <c r="H823" s="58">
        <f>IF(E823="",0,IFERROR(VLOOKUP(E823,档案费管理台账!$D$4:$H$1000,5,0),0))</f>
        <v>0</v>
      </c>
      <c r="I823" s="57"/>
      <c r="J823" s="57"/>
      <c r="K823" s="57"/>
      <c r="L823" s="57"/>
      <c r="M823" s="58" t="str">
        <f t="shared" si="82"/>
        <v/>
      </c>
      <c r="N823" s="102"/>
    </row>
    <row r="824" spans="1:14">
      <c r="A824" s="97" t="str">
        <f t="shared" si="79"/>
        <v/>
      </c>
      <c r="B824" s="98" t="str">
        <f t="shared" si="80"/>
        <v/>
      </c>
      <c r="C824" s="99"/>
      <c r="D824" s="100"/>
      <c r="E824" s="100"/>
      <c r="F824" s="57"/>
      <c r="G824" s="58">
        <f t="shared" si="81"/>
        <v>0</v>
      </c>
      <c r="H824" s="58">
        <f>IF(E824="",0,IFERROR(VLOOKUP(E824,档案费管理台账!$D$4:$H$1000,5,0),0))</f>
        <v>0</v>
      </c>
      <c r="I824" s="57"/>
      <c r="J824" s="57"/>
      <c r="K824" s="57"/>
      <c r="L824" s="57"/>
      <c r="M824" s="58" t="str">
        <f t="shared" si="82"/>
        <v/>
      </c>
      <c r="N824" s="102"/>
    </row>
    <row r="825" spans="1:14">
      <c r="A825" s="97" t="str">
        <f t="shared" si="79"/>
        <v/>
      </c>
      <c r="B825" s="98" t="str">
        <f t="shared" si="80"/>
        <v/>
      </c>
      <c r="C825" s="99"/>
      <c r="D825" s="100"/>
      <c r="E825" s="100"/>
      <c r="F825" s="57"/>
      <c r="G825" s="58">
        <f t="shared" si="81"/>
        <v>0</v>
      </c>
      <c r="H825" s="58">
        <f>IF(E825="",0,IFERROR(VLOOKUP(E825,档案费管理台账!$D$4:$H$1000,5,0),0))</f>
        <v>0</v>
      </c>
      <c r="I825" s="57"/>
      <c r="J825" s="57"/>
      <c r="K825" s="57"/>
      <c r="L825" s="57"/>
      <c r="M825" s="58" t="str">
        <f t="shared" si="82"/>
        <v/>
      </c>
      <c r="N825" s="102"/>
    </row>
    <row r="826" spans="1:14">
      <c r="A826" s="97" t="str">
        <f t="shared" si="79"/>
        <v/>
      </c>
      <c r="B826" s="98" t="str">
        <f t="shared" si="80"/>
        <v/>
      </c>
      <c r="C826" s="99"/>
      <c r="D826" s="100"/>
      <c r="E826" s="100"/>
      <c r="F826" s="57"/>
      <c r="G826" s="58">
        <f t="shared" si="81"/>
        <v>0</v>
      </c>
      <c r="H826" s="58">
        <f>IF(E826="",0,IFERROR(VLOOKUP(E826,档案费管理台账!$D$4:$H$1000,5,0),0))</f>
        <v>0</v>
      </c>
      <c r="I826" s="57"/>
      <c r="J826" s="57"/>
      <c r="K826" s="57"/>
      <c r="L826" s="57"/>
      <c r="M826" s="58" t="str">
        <f t="shared" si="82"/>
        <v/>
      </c>
      <c r="N826" s="102"/>
    </row>
    <row r="827" spans="1:14">
      <c r="A827" s="97" t="str">
        <f t="shared" si="79"/>
        <v/>
      </c>
      <c r="B827" s="98" t="str">
        <f t="shared" si="80"/>
        <v/>
      </c>
      <c r="C827" s="99"/>
      <c r="D827" s="100"/>
      <c r="E827" s="100"/>
      <c r="F827" s="57"/>
      <c r="G827" s="58">
        <f t="shared" si="81"/>
        <v>0</v>
      </c>
      <c r="H827" s="58">
        <f>IF(E827="",0,IFERROR(VLOOKUP(E827,档案费管理台账!$D$4:$H$1000,5,0),0))</f>
        <v>0</v>
      </c>
      <c r="I827" s="57"/>
      <c r="J827" s="57"/>
      <c r="K827" s="57"/>
      <c r="L827" s="57"/>
      <c r="M827" s="58" t="str">
        <f t="shared" si="82"/>
        <v/>
      </c>
      <c r="N827" s="102"/>
    </row>
    <row r="828" spans="1:14">
      <c r="A828" s="97" t="str">
        <f t="shared" si="79"/>
        <v/>
      </c>
      <c r="B828" s="98" t="str">
        <f t="shared" si="80"/>
        <v/>
      </c>
      <c r="C828" s="99"/>
      <c r="D828" s="100"/>
      <c r="E828" s="100"/>
      <c r="F828" s="57"/>
      <c r="G828" s="58">
        <f t="shared" si="81"/>
        <v>0</v>
      </c>
      <c r="H828" s="58">
        <f>IF(E828="",0,IFERROR(VLOOKUP(E828,档案费管理台账!$D$4:$H$1000,5,0),0))</f>
        <v>0</v>
      </c>
      <c r="I828" s="57"/>
      <c r="J828" s="57"/>
      <c r="K828" s="57"/>
      <c r="L828" s="57"/>
      <c r="M828" s="58" t="str">
        <f t="shared" si="82"/>
        <v/>
      </c>
      <c r="N828" s="102"/>
    </row>
    <row r="829" spans="1:14">
      <c r="A829" s="97" t="str">
        <f t="shared" si="79"/>
        <v/>
      </c>
      <c r="B829" s="98" t="str">
        <f t="shared" si="80"/>
        <v/>
      </c>
      <c r="C829" s="99"/>
      <c r="D829" s="100"/>
      <c r="E829" s="100"/>
      <c r="F829" s="57"/>
      <c r="G829" s="58">
        <f t="shared" si="81"/>
        <v>0</v>
      </c>
      <c r="H829" s="58">
        <f>IF(E829="",0,IFERROR(VLOOKUP(E829,档案费管理台账!$D$4:$H$1000,5,0),0))</f>
        <v>0</v>
      </c>
      <c r="I829" s="57"/>
      <c r="J829" s="57"/>
      <c r="K829" s="57"/>
      <c r="L829" s="57"/>
      <c r="M829" s="58" t="str">
        <f t="shared" si="82"/>
        <v/>
      </c>
      <c r="N829" s="102"/>
    </row>
    <row r="830" spans="1:14">
      <c r="A830" s="97" t="str">
        <f t="shared" si="79"/>
        <v/>
      </c>
      <c r="B830" s="98" t="str">
        <f t="shared" si="80"/>
        <v/>
      </c>
      <c r="C830" s="99"/>
      <c r="D830" s="100"/>
      <c r="E830" s="100"/>
      <c r="F830" s="57"/>
      <c r="G830" s="58">
        <f t="shared" si="81"/>
        <v>0</v>
      </c>
      <c r="H830" s="58">
        <f>IF(E830="",0,IFERROR(VLOOKUP(E830,档案费管理台账!$D$4:$H$1000,5,0),0))</f>
        <v>0</v>
      </c>
      <c r="I830" s="57"/>
      <c r="J830" s="57"/>
      <c r="K830" s="57"/>
      <c r="L830" s="57"/>
      <c r="M830" s="58" t="str">
        <f t="shared" si="82"/>
        <v/>
      </c>
      <c r="N830" s="102"/>
    </row>
    <row r="831" spans="1:14">
      <c r="A831" s="97" t="str">
        <f t="shared" si="79"/>
        <v/>
      </c>
      <c r="B831" s="98" t="str">
        <f t="shared" si="80"/>
        <v/>
      </c>
      <c r="C831" s="99"/>
      <c r="D831" s="100"/>
      <c r="E831" s="100"/>
      <c r="F831" s="57"/>
      <c r="G831" s="58">
        <f t="shared" si="81"/>
        <v>0</v>
      </c>
      <c r="H831" s="58">
        <f>IF(E831="",0,IFERROR(VLOOKUP(E831,档案费管理台账!$D$4:$H$1000,5,0),0))</f>
        <v>0</v>
      </c>
      <c r="I831" s="57"/>
      <c r="J831" s="57"/>
      <c r="K831" s="57"/>
      <c r="L831" s="57"/>
      <c r="M831" s="58" t="str">
        <f t="shared" si="82"/>
        <v/>
      </c>
      <c r="N831" s="102"/>
    </row>
    <row r="832" spans="1:14">
      <c r="A832" s="97" t="str">
        <f t="shared" si="79"/>
        <v/>
      </c>
      <c r="B832" s="98" t="str">
        <f t="shared" si="80"/>
        <v/>
      </c>
      <c r="C832" s="99"/>
      <c r="D832" s="100"/>
      <c r="E832" s="100"/>
      <c r="F832" s="57"/>
      <c r="G832" s="58">
        <f t="shared" si="81"/>
        <v>0</v>
      </c>
      <c r="H832" s="58">
        <f>IF(E832="",0,IFERROR(VLOOKUP(E832,档案费管理台账!$D$4:$H$1000,5,0),0))</f>
        <v>0</v>
      </c>
      <c r="I832" s="57"/>
      <c r="J832" s="57"/>
      <c r="K832" s="57"/>
      <c r="L832" s="57"/>
      <c r="M832" s="58" t="str">
        <f t="shared" si="82"/>
        <v/>
      </c>
      <c r="N832" s="102"/>
    </row>
    <row r="833" spans="1:14">
      <c r="A833" s="97" t="str">
        <f t="shared" si="79"/>
        <v/>
      </c>
      <c r="B833" s="98" t="str">
        <f t="shared" si="80"/>
        <v/>
      </c>
      <c r="C833" s="99"/>
      <c r="D833" s="100"/>
      <c r="E833" s="100"/>
      <c r="F833" s="57"/>
      <c r="G833" s="58">
        <f t="shared" si="81"/>
        <v>0</v>
      </c>
      <c r="H833" s="58">
        <f>IF(E833="",0,IFERROR(VLOOKUP(E833,档案费管理台账!$D$4:$H$1000,5,0),0))</f>
        <v>0</v>
      </c>
      <c r="I833" s="57"/>
      <c r="J833" s="57"/>
      <c r="K833" s="57"/>
      <c r="L833" s="57"/>
      <c r="M833" s="58" t="str">
        <f t="shared" si="82"/>
        <v/>
      </c>
      <c r="N833" s="102"/>
    </row>
    <row r="834" spans="1:14">
      <c r="A834" s="97" t="str">
        <f t="shared" si="79"/>
        <v/>
      </c>
      <c r="B834" s="98" t="str">
        <f t="shared" si="80"/>
        <v/>
      </c>
      <c r="C834" s="99"/>
      <c r="D834" s="100"/>
      <c r="E834" s="100"/>
      <c r="F834" s="57"/>
      <c r="G834" s="58">
        <f t="shared" si="81"/>
        <v>0</v>
      </c>
      <c r="H834" s="58">
        <f>IF(E834="",0,IFERROR(VLOOKUP(E834,档案费管理台账!$D$4:$H$1000,5,0),0))</f>
        <v>0</v>
      </c>
      <c r="I834" s="57"/>
      <c r="J834" s="57"/>
      <c r="K834" s="57"/>
      <c r="L834" s="57"/>
      <c r="M834" s="58" t="str">
        <f t="shared" si="82"/>
        <v/>
      </c>
      <c r="N834" s="102"/>
    </row>
    <row r="835" spans="1:14">
      <c r="A835" s="97" t="str">
        <f t="shared" si="79"/>
        <v/>
      </c>
      <c r="B835" s="98" t="str">
        <f t="shared" si="80"/>
        <v/>
      </c>
      <c r="C835" s="99"/>
      <c r="D835" s="100"/>
      <c r="E835" s="100"/>
      <c r="F835" s="57"/>
      <c r="G835" s="58">
        <f t="shared" si="81"/>
        <v>0</v>
      </c>
      <c r="H835" s="58">
        <f>IF(E835="",0,IFERROR(VLOOKUP(E835,档案费管理台账!$D$4:$H$1000,5,0),0))</f>
        <v>0</v>
      </c>
      <c r="I835" s="57"/>
      <c r="J835" s="57"/>
      <c r="K835" s="57"/>
      <c r="L835" s="57"/>
      <c r="M835" s="58" t="str">
        <f t="shared" si="82"/>
        <v/>
      </c>
      <c r="N835" s="102"/>
    </row>
    <row r="836" spans="1:14">
      <c r="A836" s="97" t="str">
        <f t="shared" si="79"/>
        <v/>
      </c>
      <c r="B836" s="98" t="str">
        <f t="shared" si="80"/>
        <v/>
      </c>
      <c r="C836" s="99"/>
      <c r="D836" s="100"/>
      <c r="E836" s="100"/>
      <c r="F836" s="57"/>
      <c r="G836" s="58">
        <f t="shared" si="81"/>
        <v>0</v>
      </c>
      <c r="H836" s="58">
        <f>IF(E836="",0,IFERROR(VLOOKUP(E836,档案费管理台账!$D$4:$H$1000,5,0),0))</f>
        <v>0</v>
      </c>
      <c r="I836" s="57"/>
      <c r="J836" s="57"/>
      <c r="K836" s="57"/>
      <c r="L836" s="57"/>
      <c r="M836" s="58" t="str">
        <f t="shared" si="82"/>
        <v/>
      </c>
      <c r="N836" s="102"/>
    </row>
    <row r="837" spans="1:14">
      <c r="A837" s="97" t="str">
        <f t="shared" si="79"/>
        <v/>
      </c>
      <c r="B837" s="98" t="str">
        <f t="shared" si="80"/>
        <v/>
      </c>
      <c r="C837" s="99"/>
      <c r="D837" s="100"/>
      <c r="E837" s="100"/>
      <c r="F837" s="57"/>
      <c r="G837" s="58">
        <f t="shared" si="81"/>
        <v>0</v>
      </c>
      <c r="H837" s="58">
        <f>IF(E837="",0,IFERROR(VLOOKUP(E837,档案费管理台账!$D$4:$H$1000,5,0),0))</f>
        <v>0</v>
      </c>
      <c r="I837" s="57"/>
      <c r="J837" s="57"/>
      <c r="K837" s="57"/>
      <c r="L837" s="57"/>
      <c r="M837" s="58" t="str">
        <f t="shared" si="82"/>
        <v/>
      </c>
      <c r="N837" s="102"/>
    </row>
    <row r="838" spans="1:14">
      <c r="A838" s="97" t="str">
        <f t="shared" si="79"/>
        <v/>
      </c>
      <c r="B838" s="98" t="str">
        <f t="shared" si="80"/>
        <v/>
      </c>
      <c r="C838" s="99"/>
      <c r="D838" s="100"/>
      <c r="E838" s="100"/>
      <c r="F838" s="57"/>
      <c r="G838" s="58">
        <f t="shared" si="81"/>
        <v>0</v>
      </c>
      <c r="H838" s="58">
        <f>IF(E838="",0,IFERROR(VLOOKUP(E838,档案费管理台账!$D$4:$H$1000,5,0),0))</f>
        <v>0</v>
      </c>
      <c r="I838" s="57"/>
      <c r="J838" s="57"/>
      <c r="K838" s="57"/>
      <c r="L838" s="57"/>
      <c r="M838" s="58" t="str">
        <f t="shared" si="82"/>
        <v/>
      </c>
      <c r="N838" s="102"/>
    </row>
    <row r="839" spans="1:14">
      <c r="A839" s="97" t="str">
        <f t="shared" si="79"/>
        <v/>
      </c>
      <c r="B839" s="98" t="str">
        <f t="shared" si="80"/>
        <v/>
      </c>
      <c r="C839" s="99"/>
      <c r="D839" s="100"/>
      <c r="E839" s="100"/>
      <c r="F839" s="57"/>
      <c r="G839" s="58">
        <f t="shared" si="81"/>
        <v>0</v>
      </c>
      <c r="H839" s="58">
        <f>IF(E839="",0,IFERROR(VLOOKUP(E839,档案费管理台账!$D$4:$H$1000,5,0),0))</f>
        <v>0</v>
      </c>
      <c r="I839" s="57"/>
      <c r="J839" s="57"/>
      <c r="K839" s="57"/>
      <c r="L839" s="57"/>
      <c r="M839" s="58" t="str">
        <f t="shared" si="82"/>
        <v/>
      </c>
      <c r="N839" s="102"/>
    </row>
    <row r="840" spans="1:14">
      <c r="A840" s="97" t="str">
        <f t="shared" si="79"/>
        <v/>
      </c>
      <c r="B840" s="98" t="str">
        <f t="shared" si="80"/>
        <v/>
      </c>
      <c r="C840" s="99"/>
      <c r="D840" s="100"/>
      <c r="E840" s="100"/>
      <c r="F840" s="57"/>
      <c r="G840" s="58">
        <f t="shared" si="81"/>
        <v>0</v>
      </c>
      <c r="H840" s="58">
        <f>IF(E840="",0,IFERROR(VLOOKUP(E840,档案费管理台账!$D$4:$H$1000,5,0),0))</f>
        <v>0</v>
      </c>
      <c r="I840" s="57"/>
      <c r="J840" s="57"/>
      <c r="K840" s="57"/>
      <c r="L840" s="57"/>
      <c r="M840" s="58" t="str">
        <f t="shared" si="82"/>
        <v/>
      </c>
      <c r="N840" s="102"/>
    </row>
    <row r="841" spans="1:14">
      <c r="A841" s="97" t="str">
        <f t="shared" si="79"/>
        <v/>
      </c>
      <c r="B841" s="98" t="str">
        <f t="shared" si="80"/>
        <v/>
      </c>
      <c r="C841" s="99"/>
      <c r="D841" s="100"/>
      <c r="E841" s="100"/>
      <c r="F841" s="57"/>
      <c r="G841" s="58">
        <f t="shared" si="81"/>
        <v>0</v>
      </c>
      <c r="H841" s="58">
        <f>IF(E841="",0,IFERROR(VLOOKUP(E841,档案费管理台账!$D$4:$H$1000,5,0),0))</f>
        <v>0</v>
      </c>
      <c r="I841" s="57"/>
      <c r="J841" s="57"/>
      <c r="K841" s="57"/>
      <c r="L841" s="57"/>
      <c r="M841" s="58" t="str">
        <f t="shared" si="82"/>
        <v/>
      </c>
      <c r="N841" s="102"/>
    </row>
    <row r="842" spans="1:14">
      <c r="A842" s="97" t="str">
        <f t="shared" si="79"/>
        <v/>
      </c>
      <c r="B842" s="98" t="str">
        <f t="shared" si="80"/>
        <v/>
      </c>
      <c r="C842" s="99"/>
      <c r="D842" s="100"/>
      <c r="E842" s="100"/>
      <c r="F842" s="57"/>
      <c r="G842" s="58">
        <f t="shared" si="81"/>
        <v>0</v>
      </c>
      <c r="H842" s="58">
        <f>IF(E842="",0,IFERROR(VLOOKUP(E842,档案费管理台账!$D$4:$H$1000,5,0),0))</f>
        <v>0</v>
      </c>
      <c r="I842" s="57"/>
      <c r="J842" s="57"/>
      <c r="K842" s="57"/>
      <c r="L842" s="57"/>
      <c r="M842" s="58" t="str">
        <f t="shared" si="82"/>
        <v/>
      </c>
      <c r="N842" s="102"/>
    </row>
    <row r="843" spans="1:14">
      <c r="A843" s="97" t="str">
        <f t="shared" si="79"/>
        <v/>
      </c>
      <c r="B843" s="98" t="str">
        <f t="shared" si="80"/>
        <v/>
      </c>
      <c r="C843" s="99"/>
      <c r="D843" s="100"/>
      <c r="E843" s="100"/>
      <c r="F843" s="57"/>
      <c r="G843" s="58">
        <f t="shared" si="81"/>
        <v>0</v>
      </c>
      <c r="H843" s="58">
        <f>IF(E843="",0,IFERROR(VLOOKUP(E843,档案费管理台账!$D$4:$H$1000,5,0),0))</f>
        <v>0</v>
      </c>
      <c r="I843" s="57"/>
      <c r="J843" s="57"/>
      <c r="K843" s="57"/>
      <c r="L843" s="57"/>
      <c r="M843" s="58" t="str">
        <f t="shared" si="82"/>
        <v/>
      </c>
      <c r="N843" s="102"/>
    </row>
    <row r="844" spans="1:14">
      <c r="A844" s="97" t="str">
        <f t="shared" si="79"/>
        <v/>
      </c>
      <c r="B844" s="98" t="str">
        <f t="shared" si="80"/>
        <v/>
      </c>
      <c r="C844" s="99"/>
      <c r="D844" s="100"/>
      <c r="E844" s="100"/>
      <c r="F844" s="57"/>
      <c r="G844" s="58">
        <f t="shared" si="81"/>
        <v>0</v>
      </c>
      <c r="H844" s="58">
        <f>IF(E844="",0,IFERROR(VLOOKUP(E844,档案费管理台账!$D$4:$H$1000,5,0),0))</f>
        <v>0</v>
      </c>
      <c r="I844" s="57"/>
      <c r="J844" s="57"/>
      <c r="K844" s="57"/>
      <c r="L844" s="57"/>
      <c r="M844" s="58" t="str">
        <f t="shared" si="82"/>
        <v/>
      </c>
      <c r="N844" s="102"/>
    </row>
    <row r="845" spans="1:14">
      <c r="A845" s="97" t="str">
        <f t="shared" si="79"/>
        <v/>
      </c>
      <c r="B845" s="98" t="str">
        <f t="shared" si="80"/>
        <v/>
      </c>
      <c r="C845" s="99"/>
      <c r="D845" s="100"/>
      <c r="E845" s="100"/>
      <c r="F845" s="57"/>
      <c r="G845" s="58">
        <f t="shared" si="81"/>
        <v>0</v>
      </c>
      <c r="H845" s="58">
        <f>IF(E845="",0,IFERROR(VLOOKUP(E845,档案费管理台账!$D$4:$H$1000,5,0),0))</f>
        <v>0</v>
      </c>
      <c r="I845" s="57"/>
      <c r="J845" s="57"/>
      <c r="K845" s="57"/>
      <c r="L845" s="57"/>
      <c r="M845" s="58" t="str">
        <f t="shared" si="82"/>
        <v/>
      </c>
      <c r="N845" s="102"/>
    </row>
    <row r="846" spans="1:14">
      <c r="A846" s="97" t="str">
        <f t="shared" si="79"/>
        <v/>
      </c>
      <c r="B846" s="98" t="str">
        <f t="shared" si="80"/>
        <v/>
      </c>
      <c r="C846" s="99"/>
      <c r="D846" s="100"/>
      <c r="E846" s="100"/>
      <c r="F846" s="57"/>
      <c r="G846" s="58">
        <f t="shared" si="81"/>
        <v>0</v>
      </c>
      <c r="H846" s="58">
        <f>IF(E846="",0,IFERROR(VLOOKUP(E846,档案费管理台账!$D$4:$H$1000,5,0),0))</f>
        <v>0</v>
      </c>
      <c r="I846" s="57"/>
      <c r="J846" s="57"/>
      <c r="K846" s="57"/>
      <c r="L846" s="57"/>
      <c r="M846" s="58" t="str">
        <f t="shared" si="82"/>
        <v/>
      </c>
      <c r="N846" s="102"/>
    </row>
    <row r="847" spans="1:14">
      <c r="A847" s="97" t="str">
        <f t="shared" si="79"/>
        <v/>
      </c>
      <c r="B847" s="98" t="str">
        <f t="shared" si="80"/>
        <v/>
      </c>
      <c r="C847" s="99"/>
      <c r="D847" s="100"/>
      <c r="E847" s="100"/>
      <c r="F847" s="57"/>
      <c r="G847" s="58">
        <f t="shared" si="81"/>
        <v>0</v>
      </c>
      <c r="H847" s="58">
        <f>IF(E847="",0,IFERROR(VLOOKUP(E847,档案费管理台账!$D$4:$H$1000,5,0),0))</f>
        <v>0</v>
      </c>
      <c r="I847" s="57"/>
      <c r="J847" s="57"/>
      <c r="K847" s="57"/>
      <c r="L847" s="57"/>
      <c r="M847" s="58" t="str">
        <f t="shared" si="82"/>
        <v/>
      </c>
      <c r="N847" s="102"/>
    </row>
    <row r="848" spans="1:14">
      <c r="A848" s="97" t="str">
        <f t="shared" si="79"/>
        <v/>
      </c>
      <c r="B848" s="98" t="str">
        <f t="shared" si="80"/>
        <v/>
      </c>
      <c r="C848" s="99"/>
      <c r="D848" s="100"/>
      <c r="E848" s="100"/>
      <c r="F848" s="57"/>
      <c r="G848" s="58">
        <f t="shared" si="81"/>
        <v>0</v>
      </c>
      <c r="H848" s="58">
        <f>IF(E848="",0,IFERROR(VLOOKUP(E848,档案费管理台账!$D$4:$H$1000,5,0),0))</f>
        <v>0</v>
      </c>
      <c r="I848" s="57"/>
      <c r="J848" s="57"/>
      <c r="K848" s="57"/>
      <c r="L848" s="57"/>
      <c r="M848" s="58" t="str">
        <f t="shared" si="82"/>
        <v/>
      </c>
      <c r="N848" s="102"/>
    </row>
    <row r="849" spans="1:14">
      <c r="A849" s="97" t="str">
        <f t="shared" si="79"/>
        <v/>
      </c>
      <c r="B849" s="98" t="str">
        <f t="shared" si="80"/>
        <v/>
      </c>
      <c r="C849" s="99"/>
      <c r="D849" s="100"/>
      <c r="E849" s="100"/>
      <c r="F849" s="57"/>
      <c r="G849" s="58">
        <f t="shared" si="81"/>
        <v>0</v>
      </c>
      <c r="H849" s="58">
        <f>IF(E849="",0,IFERROR(VLOOKUP(E849,档案费管理台账!$D$4:$H$1000,5,0),0))</f>
        <v>0</v>
      </c>
      <c r="I849" s="57"/>
      <c r="J849" s="57"/>
      <c r="K849" s="57"/>
      <c r="L849" s="57"/>
      <c r="M849" s="58" t="str">
        <f t="shared" si="82"/>
        <v/>
      </c>
      <c r="N849" s="102"/>
    </row>
    <row r="850" spans="1:14">
      <c r="A850" s="97" t="str">
        <f t="shared" si="79"/>
        <v/>
      </c>
      <c r="B850" s="98" t="str">
        <f t="shared" si="80"/>
        <v/>
      </c>
      <c r="C850" s="99"/>
      <c r="D850" s="100"/>
      <c r="E850" s="100"/>
      <c r="F850" s="57"/>
      <c r="G850" s="58">
        <f t="shared" si="81"/>
        <v>0</v>
      </c>
      <c r="H850" s="58">
        <f>IF(E850="",0,IFERROR(VLOOKUP(E850,档案费管理台账!$D$4:$H$1000,5,0),0))</f>
        <v>0</v>
      </c>
      <c r="I850" s="57"/>
      <c r="J850" s="57"/>
      <c r="K850" s="57"/>
      <c r="L850" s="57"/>
      <c r="M850" s="58" t="str">
        <f t="shared" si="82"/>
        <v/>
      </c>
      <c r="N850" s="102"/>
    </row>
    <row r="851" spans="1:14">
      <c r="A851" s="97" t="str">
        <f t="shared" si="79"/>
        <v/>
      </c>
      <c r="B851" s="98" t="str">
        <f t="shared" si="80"/>
        <v/>
      </c>
      <c r="C851" s="99"/>
      <c r="D851" s="100"/>
      <c r="E851" s="100"/>
      <c r="F851" s="57"/>
      <c r="G851" s="58">
        <f t="shared" si="81"/>
        <v>0</v>
      </c>
      <c r="H851" s="58">
        <f>IF(E851="",0,IFERROR(VLOOKUP(E851,档案费管理台账!$D$4:$H$1000,5,0),0))</f>
        <v>0</v>
      </c>
      <c r="I851" s="57"/>
      <c r="J851" s="57"/>
      <c r="K851" s="57"/>
      <c r="L851" s="57"/>
      <c r="M851" s="58" t="str">
        <f t="shared" si="82"/>
        <v/>
      </c>
      <c r="N851" s="102"/>
    </row>
    <row r="852" spans="1:14">
      <c r="A852" s="97" t="str">
        <f t="shared" si="79"/>
        <v/>
      </c>
      <c r="B852" s="98" t="str">
        <f t="shared" si="80"/>
        <v/>
      </c>
      <c r="C852" s="99"/>
      <c r="D852" s="100"/>
      <c r="E852" s="100"/>
      <c r="F852" s="57"/>
      <c r="G852" s="58">
        <f t="shared" si="81"/>
        <v>0</v>
      </c>
      <c r="H852" s="58">
        <f>IF(E852="",0,IFERROR(VLOOKUP(E852,档案费管理台账!$D$4:$H$1000,5,0),0))</f>
        <v>0</v>
      </c>
      <c r="I852" s="57"/>
      <c r="J852" s="57"/>
      <c r="K852" s="57"/>
      <c r="L852" s="57"/>
      <c r="M852" s="58" t="str">
        <f t="shared" si="82"/>
        <v/>
      </c>
      <c r="N852" s="102"/>
    </row>
    <row r="853" spans="1:14">
      <c r="A853" s="97" t="str">
        <f t="shared" si="79"/>
        <v/>
      </c>
      <c r="B853" s="98" t="str">
        <f t="shared" si="80"/>
        <v/>
      </c>
      <c r="C853" s="99"/>
      <c r="D853" s="100"/>
      <c r="E853" s="100"/>
      <c r="F853" s="57"/>
      <c r="G853" s="58">
        <f t="shared" si="81"/>
        <v>0</v>
      </c>
      <c r="H853" s="58">
        <f>IF(E853="",0,IFERROR(VLOOKUP(E853,档案费管理台账!$D$4:$H$1000,5,0),0))</f>
        <v>0</v>
      </c>
      <c r="I853" s="57"/>
      <c r="J853" s="57"/>
      <c r="K853" s="57"/>
      <c r="L853" s="57"/>
      <c r="M853" s="58" t="str">
        <f t="shared" si="82"/>
        <v/>
      </c>
      <c r="N853" s="102"/>
    </row>
    <row r="854" spans="1:14">
      <c r="A854" s="97" t="str">
        <f t="shared" si="79"/>
        <v/>
      </c>
      <c r="B854" s="98" t="str">
        <f t="shared" si="80"/>
        <v/>
      </c>
      <c r="C854" s="99"/>
      <c r="D854" s="100"/>
      <c r="E854" s="100"/>
      <c r="F854" s="57"/>
      <c r="G854" s="58">
        <f t="shared" si="81"/>
        <v>0</v>
      </c>
      <c r="H854" s="58">
        <f>IF(E854="",0,IFERROR(VLOOKUP(E854,档案费管理台账!$D$4:$H$1000,5,0),0))</f>
        <v>0</v>
      </c>
      <c r="I854" s="57"/>
      <c r="J854" s="57"/>
      <c r="K854" s="57"/>
      <c r="L854" s="57"/>
      <c r="M854" s="58" t="str">
        <f t="shared" si="82"/>
        <v/>
      </c>
      <c r="N854" s="102"/>
    </row>
    <row r="855" spans="1:14">
      <c r="A855" s="97" t="str">
        <f t="shared" si="79"/>
        <v/>
      </c>
      <c r="B855" s="98" t="str">
        <f t="shared" si="80"/>
        <v/>
      </c>
      <c r="C855" s="99"/>
      <c r="D855" s="100"/>
      <c r="E855" s="100"/>
      <c r="F855" s="57"/>
      <c r="G855" s="58">
        <f t="shared" si="81"/>
        <v>0</v>
      </c>
      <c r="H855" s="58">
        <f>IF(E855="",0,IFERROR(VLOOKUP(E855,档案费管理台账!$D$4:$H$1000,5,0),0))</f>
        <v>0</v>
      </c>
      <c r="I855" s="57"/>
      <c r="J855" s="57"/>
      <c r="K855" s="57"/>
      <c r="L855" s="57"/>
      <c r="M855" s="58" t="str">
        <f t="shared" si="82"/>
        <v/>
      </c>
      <c r="N855" s="102"/>
    </row>
    <row r="856" spans="1:14">
      <c r="A856" s="97" t="str">
        <f t="shared" si="79"/>
        <v/>
      </c>
      <c r="B856" s="98" t="str">
        <f t="shared" si="80"/>
        <v/>
      </c>
      <c r="C856" s="99"/>
      <c r="D856" s="100"/>
      <c r="E856" s="100"/>
      <c r="F856" s="57"/>
      <c r="G856" s="58">
        <f t="shared" si="81"/>
        <v>0</v>
      </c>
      <c r="H856" s="58">
        <f>IF(E856="",0,IFERROR(VLOOKUP(E856,档案费管理台账!$D$4:$H$1000,5,0),0))</f>
        <v>0</v>
      </c>
      <c r="I856" s="57"/>
      <c r="J856" s="57"/>
      <c r="K856" s="57"/>
      <c r="L856" s="57"/>
      <c r="M856" s="58" t="str">
        <f t="shared" si="82"/>
        <v/>
      </c>
      <c r="N856" s="102"/>
    </row>
    <row r="857" spans="1:14">
      <c r="A857" s="97" t="str">
        <f t="shared" si="79"/>
        <v/>
      </c>
      <c r="B857" s="98" t="str">
        <f t="shared" si="80"/>
        <v/>
      </c>
      <c r="C857" s="99"/>
      <c r="D857" s="100"/>
      <c r="E857" s="100"/>
      <c r="F857" s="57"/>
      <c r="G857" s="58">
        <f t="shared" si="81"/>
        <v>0</v>
      </c>
      <c r="H857" s="58">
        <f>IF(E857="",0,IFERROR(VLOOKUP(E857,档案费管理台账!$D$4:$H$1000,5,0),0))</f>
        <v>0</v>
      </c>
      <c r="I857" s="57"/>
      <c r="J857" s="57"/>
      <c r="K857" s="57"/>
      <c r="L857" s="57"/>
      <c r="M857" s="58" t="str">
        <f t="shared" si="82"/>
        <v/>
      </c>
      <c r="N857" s="102"/>
    </row>
    <row r="858" spans="1:14">
      <c r="A858" s="97" t="str">
        <f t="shared" si="79"/>
        <v/>
      </c>
      <c r="B858" s="98" t="str">
        <f t="shared" si="80"/>
        <v/>
      </c>
      <c r="C858" s="99"/>
      <c r="D858" s="100"/>
      <c r="E858" s="100"/>
      <c r="F858" s="57"/>
      <c r="G858" s="58">
        <f t="shared" si="81"/>
        <v>0</v>
      </c>
      <c r="H858" s="58">
        <f>IF(E858="",0,IFERROR(VLOOKUP(E858,档案费管理台账!$D$4:$H$1000,5,0),0))</f>
        <v>0</v>
      </c>
      <c r="I858" s="57"/>
      <c r="J858" s="57"/>
      <c r="K858" s="57"/>
      <c r="L858" s="57"/>
      <c r="M858" s="58" t="str">
        <f t="shared" si="82"/>
        <v/>
      </c>
      <c r="N858" s="102"/>
    </row>
    <row r="859" spans="1:14">
      <c r="A859" s="97" t="str">
        <f t="shared" si="79"/>
        <v/>
      </c>
      <c r="B859" s="98" t="str">
        <f t="shared" si="80"/>
        <v/>
      </c>
      <c r="C859" s="99"/>
      <c r="D859" s="100"/>
      <c r="E859" s="100"/>
      <c r="F859" s="57"/>
      <c r="G859" s="58">
        <f t="shared" si="81"/>
        <v>0</v>
      </c>
      <c r="H859" s="58">
        <f>IF(E859="",0,IFERROR(VLOOKUP(E859,档案费管理台账!$D$4:$H$1000,5,0),0))</f>
        <v>0</v>
      </c>
      <c r="I859" s="57"/>
      <c r="J859" s="57"/>
      <c r="K859" s="57"/>
      <c r="L859" s="57"/>
      <c r="M859" s="58" t="str">
        <f t="shared" si="82"/>
        <v/>
      </c>
      <c r="N859" s="102"/>
    </row>
    <row r="860" spans="1:14">
      <c r="A860" s="97" t="str">
        <f t="shared" si="79"/>
        <v/>
      </c>
      <c r="B860" s="98" t="str">
        <f t="shared" si="80"/>
        <v/>
      </c>
      <c r="C860" s="99"/>
      <c r="D860" s="100"/>
      <c r="E860" s="100"/>
      <c r="F860" s="57"/>
      <c r="G860" s="58">
        <f t="shared" si="81"/>
        <v>0</v>
      </c>
      <c r="H860" s="58">
        <f>IF(E860="",0,IFERROR(VLOOKUP(E860,档案费管理台账!$D$4:$H$1000,5,0),0))</f>
        <v>0</v>
      </c>
      <c r="I860" s="57"/>
      <c r="J860" s="57"/>
      <c r="K860" s="57"/>
      <c r="L860" s="57"/>
      <c r="M860" s="58" t="str">
        <f t="shared" si="82"/>
        <v/>
      </c>
      <c r="N860" s="102"/>
    </row>
    <row r="861" spans="1:14">
      <c r="A861" s="97" t="str">
        <f t="shared" si="79"/>
        <v/>
      </c>
      <c r="B861" s="98" t="str">
        <f t="shared" si="80"/>
        <v/>
      </c>
      <c r="C861" s="99"/>
      <c r="D861" s="100"/>
      <c r="E861" s="100"/>
      <c r="F861" s="57"/>
      <c r="G861" s="58">
        <f t="shared" si="81"/>
        <v>0</v>
      </c>
      <c r="H861" s="58">
        <f>IF(E861="",0,IFERROR(VLOOKUP(E861,档案费管理台账!$D$4:$H$1000,5,0),0))</f>
        <v>0</v>
      </c>
      <c r="I861" s="57"/>
      <c r="J861" s="57"/>
      <c r="K861" s="57"/>
      <c r="L861" s="57"/>
      <c r="M861" s="58" t="str">
        <f t="shared" si="82"/>
        <v/>
      </c>
      <c r="N861" s="102"/>
    </row>
    <row r="862" spans="1:14">
      <c r="A862" s="97" t="str">
        <f t="shared" si="79"/>
        <v/>
      </c>
      <c r="B862" s="98" t="str">
        <f t="shared" si="80"/>
        <v/>
      </c>
      <c r="C862" s="99"/>
      <c r="D862" s="100"/>
      <c r="E862" s="100"/>
      <c r="F862" s="57"/>
      <c r="G862" s="58">
        <f t="shared" si="81"/>
        <v>0</v>
      </c>
      <c r="H862" s="58">
        <f>IF(E862="",0,IFERROR(VLOOKUP(E862,档案费管理台账!$D$4:$H$1000,5,0),0))</f>
        <v>0</v>
      </c>
      <c r="I862" s="57"/>
      <c r="J862" s="57"/>
      <c r="K862" s="57"/>
      <c r="L862" s="57"/>
      <c r="M862" s="58" t="str">
        <f t="shared" si="82"/>
        <v/>
      </c>
      <c r="N862" s="102"/>
    </row>
    <row r="863" spans="1:14">
      <c r="A863" s="97" t="str">
        <f t="shared" si="79"/>
        <v/>
      </c>
      <c r="B863" s="98" t="str">
        <f t="shared" si="80"/>
        <v/>
      </c>
      <c r="C863" s="99"/>
      <c r="D863" s="100"/>
      <c r="E863" s="100"/>
      <c r="F863" s="57"/>
      <c r="G863" s="58">
        <f t="shared" si="81"/>
        <v>0</v>
      </c>
      <c r="H863" s="58">
        <f>IF(E863="",0,IFERROR(VLOOKUP(E863,档案费管理台账!$D$4:$H$1000,5,0),0))</f>
        <v>0</v>
      </c>
      <c r="I863" s="57"/>
      <c r="J863" s="57"/>
      <c r="K863" s="57"/>
      <c r="L863" s="57"/>
      <c r="M863" s="58" t="str">
        <f t="shared" si="82"/>
        <v/>
      </c>
      <c r="N863" s="102"/>
    </row>
    <row r="864" spans="1:14">
      <c r="A864" s="97" t="str">
        <f t="shared" si="79"/>
        <v/>
      </c>
      <c r="B864" s="98" t="str">
        <f t="shared" si="80"/>
        <v/>
      </c>
      <c r="C864" s="99"/>
      <c r="D864" s="100"/>
      <c r="E864" s="100"/>
      <c r="F864" s="57"/>
      <c r="G864" s="58">
        <f t="shared" si="81"/>
        <v>0</v>
      </c>
      <c r="H864" s="58">
        <f>IF(E864="",0,IFERROR(VLOOKUP(E864,档案费管理台账!$D$4:$H$1000,5,0),0))</f>
        <v>0</v>
      </c>
      <c r="I864" s="57"/>
      <c r="J864" s="57"/>
      <c r="K864" s="57"/>
      <c r="L864" s="57"/>
      <c r="M864" s="58" t="str">
        <f t="shared" si="82"/>
        <v/>
      </c>
      <c r="N864" s="102"/>
    </row>
    <row r="865" spans="1:14">
      <c r="A865" s="97" t="str">
        <f t="shared" si="79"/>
        <v/>
      </c>
      <c r="B865" s="98" t="str">
        <f t="shared" si="80"/>
        <v/>
      </c>
      <c r="C865" s="99"/>
      <c r="D865" s="100"/>
      <c r="E865" s="100"/>
      <c r="F865" s="57"/>
      <c r="G865" s="58">
        <f t="shared" si="81"/>
        <v>0</v>
      </c>
      <c r="H865" s="58">
        <f>IF(E865="",0,IFERROR(VLOOKUP(E865,档案费管理台账!$D$4:$H$1000,5,0),0))</f>
        <v>0</v>
      </c>
      <c r="I865" s="57"/>
      <c r="J865" s="57"/>
      <c r="K865" s="57"/>
      <c r="L865" s="57"/>
      <c r="M865" s="58" t="str">
        <f t="shared" si="82"/>
        <v/>
      </c>
      <c r="N865" s="102"/>
    </row>
    <row r="866" spans="1:14">
      <c r="A866" s="97" t="str">
        <f t="shared" si="79"/>
        <v/>
      </c>
      <c r="B866" s="98" t="str">
        <f t="shared" si="80"/>
        <v/>
      </c>
      <c r="C866" s="99"/>
      <c r="D866" s="100"/>
      <c r="E866" s="100"/>
      <c r="F866" s="57"/>
      <c r="G866" s="58">
        <f t="shared" si="81"/>
        <v>0</v>
      </c>
      <c r="H866" s="58">
        <f>IF(E866="",0,IFERROR(VLOOKUP(E866,档案费管理台账!$D$4:$H$1000,5,0),0))</f>
        <v>0</v>
      </c>
      <c r="I866" s="57"/>
      <c r="J866" s="57"/>
      <c r="K866" s="57"/>
      <c r="L866" s="57"/>
      <c r="M866" s="58" t="str">
        <f t="shared" si="82"/>
        <v/>
      </c>
      <c r="N866" s="102"/>
    </row>
    <row r="867" spans="1:14">
      <c r="A867" s="97" t="str">
        <f t="shared" si="79"/>
        <v/>
      </c>
      <c r="B867" s="98" t="str">
        <f t="shared" si="80"/>
        <v/>
      </c>
      <c r="C867" s="99"/>
      <c r="D867" s="100"/>
      <c r="E867" s="100"/>
      <c r="F867" s="57"/>
      <c r="G867" s="58">
        <f t="shared" si="81"/>
        <v>0</v>
      </c>
      <c r="H867" s="58">
        <f>IF(E867="",0,IFERROR(VLOOKUP(E867,档案费管理台账!$D$4:$H$1000,5,0),0))</f>
        <v>0</v>
      </c>
      <c r="I867" s="57"/>
      <c r="J867" s="57"/>
      <c r="K867" s="57"/>
      <c r="L867" s="57"/>
      <c r="M867" s="58" t="str">
        <f t="shared" si="82"/>
        <v/>
      </c>
      <c r="N867" s="102"/>
    </row>
    <row r="868" spans="1:14">
      <c r="A868" s="97" t="str">
        <f t="shared" si="79"/>
        <v/>
      </c>
      <c r="B868" s="98" t="str">
        <f t="shared" si="80"/>
        <v/>
      </c>
      <c r="C868" s="99"/>
      <c r="D868" s="100"/>
      <c r="E868" s="100"/>
      <c r="F868" s="57"/>
      <c r="G868" s="58">
        <f t="shared" si="81"/>
        <v>0</v>
      </c>
      <c r="H868" s="58">
        <f>IF(E868="",0,IFERROR(VLOOKUP(E868,档案费管理台账!$D$4:$H$1000,5,0),0))</f>
        <v>0</v>
      </c>
      <c r="I868" s="57"/>
      <c r="J868" s="57"/>
      <c r="K868" s="57"/>
      <c r="L868" s="57"/>
      <c r="M868" s="58" t="str">
        <f t="shared" si="82"/>
        <v/>
      </c>
      <c r="N868" s="102"/>
    </row>
    <row r="869" spans="1:14">
      <c r="A869" s="97" t="str">
        <f t="shared" si="79"/>
        <v/>
      </c>
      <c r="B869" s="98" t="str">
        <f t="shared" si="80"/>
        <v/>
      </c>
      <c r="C869" s="99"/>
      <c r="D869" s="100"/>
      <c r="E869" s="100"/>
      <c r="F869" s="57"/>
      <c r="G869" s="58">
        <f t="shared" si="81"/>
        <v>0</v>
      </c>
      <c r="H869" s="58">
        <f>IF(E869="",0,IFERROR(VLOOKUP(E869,档案费管理台账!$D$4:$H$1000,5,0),0))</f>
        <v>0</v>
      </c>
      <c r="I869" s="57"/>
      <c r="J869" s="57"/>
      <c r="K869" s="57"/>
      <c r="L869" s="57"/>
      <c r="M869" s="58" t="str">
        <f t="shared" si="82"/>
        <v/>
      </c>
      <c r="N869" s="102"/>
    </row>
    <row r="870" spans="1:14">
      <c r="A870" s="97" t="str">
        <f t="shared" si="79"/>
        <v/>
      </c>
      <c r="B870" s="98" t="str">
        <f t="shared" si="80"/>
        <v/>
      </c>
      <c r="C870" s="99"/>
      <c r="D870" s="100"/>
      <c r="E870" s="100"/>
      <c r="F870" s="57"/>
      <c r="G870" s="58">
        <f t="shared" si="81"/>
        <v>0</v>
      </c>
      <c r="H870" s="58">
        <f>IF(E870="",0,IFERROR(VLOOKUP(E870,档案费管理台账!$D$4:$H$1000,5,0),0))</f>
        <v>0</v>
      </c>
      <c r="I870" s="57"/>
      <c r="J870" s="57"/>
      <c r="K870" s="57"/>
      <c r="L870" s="57"/>
      <c r="M870" s="58" t="str">
        <f t="shared" si="82"/>
        <v/>
      </c>
      <c r="N870" s="102"/>
    </row>
    <row r="871" spans="1:14">
      <c r="A871" s="97" t="str">
        <f t="shared" si="79"/>
        <v/>
      </c>
      <c r="B871" s="98" t="str">
        <f t="shared" si="80"/>
        <v/>
      </c>
      <c r="C871" s="99"/>
      <c r="D871" s="100"/>
      <c r="E871" s="100"/>
      <c r="F871" s="57"/>
      <c r="G871" s="58">
        <f t="shared" si="81"/>
        <v>0</v>
      </c>
      <c r="H871" s="58">
        <f>IF(E871="",0,IFERROR(VLOOKUP(E871,档案费管理台账!$D$4:$H$1000,5,0),0))</f>
        <v>0</v>
      </c>
      <c r="I871" s="57"/>
      <c r="J871" s="57"/>
      <c r="K871" s="57"/>
      <c r="L871" s="57"/>
      <c r="M871" s="58" t="str">
        <f t="shared" si="82"/>
        <v/>
      </c>
      <c r="N871" s="102"/>
    </row>
    <row r="872" spans="1:14">
      <c r="A872" s="97" t="str">
        <f t="shared" si="79"/>
        <v/>
      </c>
      <c r="B872" s="98" t="str">
        <f t="shared" si="80"/>
        <v/>
      </c>
      <c r="C872" s="99"/>
      <c r="D872" s="100"/>
      <c r="E872" s="100"/>
      <c r="F872" s="57"/>
      <c r="G872" s="58">
        <f t="shared" si="81"/>
        <v>0</v>
      </c>
      <c r="H872" s="58">
        <f>IF(E872="",0,IFERROR(VLOOKUP(E872,档案费管理台账!$D$4:$H$1000,5,0),0))</f>
        <v>0</v>
      </c>
      <c r="I872" s="57"/>
      <c r="J872" s="57"/>
      <c r="K872" s="57"/>
      <c r="L872" s="57"/>
      <c r="M872" s="58" t="str">
        <f t="shared" si="82"/>
        <v/>
      </c>
      <c r="N872" s="102"/>
    </row>
    <row r="873" spans="1:14">
      <c r="A873" s="97" t="str">
        <f t="shared" si="79"/>
        <v/>
      </c>
      <c r="B873" s="98" t="str">
        <f t="shared" si="80"/>
        <v/>
      </c>
      <c r="C873" s="99"/>
      <c r="D873" s="100"/>
      <c r="E873" s="100"/>
      <c r="F873" s="57"/>
      <c r="G873" s="58">
        <f t="shared" si="81"/>
        <v>0</v>
      </c>
      <c r="H873" s="58">
        <f>IF(E873="",0,IFERROR(VLOOKUP(E873,档案费管理台账!$D$4:$H$1000,5,0),0))</f>
        <v>0</v>
      </c>
      <c r="I873" s="57"/>
      <c r="J873" s="57"/>
      <c r="K873" s="57"/>
      <c r="L873" s="57"/>
      <c r="M873" s="58" t="str">
        <f t="shared" si="82"/>
        <v/>
      </c>
      <c r="N873" s="102"/>
    </row>
    <row r="874" spans="1:14">
      <c r="A874" s="97" t="str">
        <f t="shared" si="79"/>
        <v/>
      </c>
      <c r="B874" s="98" t="str">
        <f t="shared" si="80"/>
        <v/>
      </c>
      <c r="C874" s="99"/>
      <c r="D874" s="100"/>
      <c r="E874" s="100"/>
      <c r="F874" s="57"/>
      <c r="G874" s="58">
        <f t="shared" si="81"/>
        <v>0</v>
      </c>
      <c r="H874" s="58">
        <f>IF(E874="",0,IFERROR(VLOOKUP(E874,档案费管理台账!$D$4:$H$1000,5,0),0))</f>
        <v>0</v>
      </c>
      <c r="I874" s="57"/>
      <c r="J874" s="57"/>
      <c r="K874" s="57"/>
      <c r="L874" s="57"/>
      <c r="M874" s="58" t="str">
        <f t="shared" si="82"/>
        <v/>
      </c>
      <c r="N874" s="102"/>
    </row>
    <row r="875" spans="1:14">
      <c r="A875" s="97" t="str">
        <f t="shared" si="79"/>
        <v/>
      </c>
      <c r="B875" s="98" t="str">
        <f t="shared" si="80"/>
        <v/>
      </c>
      <c r="C875" s="99"/>
      <c r="D875" s="100"/>
      <c r="E875" s="100"/>
      <c r="F875" s="57"/>
      <c r="G875" s="58">
        <f t="shared" si="81"/>
        <v>0</v>
      </c>
      <c r="H875" s="58">
        <f>IF(E875="",0,IFERROR(VLOOKUP(E875,档案费管理台账!$D$4:$H$1000,5,0),0))</f>
        <v>0</v>
      </c>
      <c r="I875" s="57"/>
      <c r="J875" s="57"/>
      <c r="K875" s="57"/>
      <c r="L875" s="57"/>
      <c r="M875" s="58" t="str">
        <f t="shared" si="82"/>
        <v/>
      </c>
      <c r="N875" s="102"/>
    </row>
    <row r="876" spans="1:14">
      <c r="A876" s="97" t="str">
        <f t="shared" ref="A876:A939" si="83">IF(D876="","",ROW()-42)</f>
        <v/>
      </c>
      <c r="B876" s="98" t="str">
        <f t="shared" ref="B876:B939" si="84">IF(C876="","",MONTH(C876)&amp;"月")</f>
        <v/>
      </c>
      <c r="C876" s="99"/>
      <c r="D876" s="100"/>
      <c r="E876" s="100"/>
      <c r="F876" s="57"/>
      <c r="G876" s="58">
        <f t="shared" si="81"/>
        <v>0</v>
      </c>
      <c r="H876" s="58">
        <f>IF(E876="",0,IFERROR(VLOOKUP(E876,档案费管理台账!$D$4:$H$1000,5,0),0))</f>
        <v>0</v>
      </c>
      <c r="I876" s="57"/>
      <c r="J876" s="57"/>
      <c r="K876" s="57"/>
      <c r="L876" s="57"/>
      <c r="M876" s="58" t="str">
        <f t="shared" si="82"/>
        <v/>
      </c>
      <c r="N876" s="102"/>
    </row>
    <row r="877" spans="1:14">
      <c r="A877" s="97" t="str">
        <f t="shared" si="83"/>
        <v/>
      </c>
      <c r="B877" s="98" t="str">
        <f t="shared" si="84"/>
        <v/>
      </c>
      <c r="C877" s="99"/>
      <c r="D877" s="100"/>
      <c r="E877" s="100"/>
      <c r="F877" s="57"/>
      <c r="G877" s="58">
        <f t="shared" ref="G877:G940" si="85">IF(F877="",0,F877*$K$41)</f>
        <v>0</v>
      </c>
      <c r="H877" s="58">
        <f>IF(E877="",0,IFERROR(VLOOKUP(E877,档案费管理台账!$D$4:$H$1000,5,0),0))</f>
        <v>0</v>
      </c>
      <c r="I877" s="57"/>
      <c r="J877" s="57"/>
      <c r="K877" s="57"/>
      <c r="L877" s="57"/>
      <c r="M877" s="58" t="str">
        <f t="shared" ref="M877:M940" si="86">IF(C877="","",ROUND(M876+G877-I877-J877-K877-L877-H877,2))</f>
        <v/>
      </c>
      <c r="N877" s="102"/>
    </row>
    <row r="878" spans="1:14">
      <c r="A878" s="97" t="str">
        <f t="shared" si="83"/>
        <v/>
      </c>
      <c r="B878" s="98" t="str">
        <f t="shared" si="84"/>
        <v/>
      </c>
      <c r="C878" s="99"/>
      <c r="D878" s="100"/>
      <c r="E878" s="100"/>
      <c r="F878" s="57"/>
      <c r="G878" s="58">
        <f t="shared" si="85"/>
        <v>0</v>
      </c>
      <c r="H878" s="58">
        <f>IF(E878="",0,IFERROR(VLOOKUP(E878,档案费管理台账!$D$4:$H$1000,5,0),0))</f>
        <v>0</v>
      </c>
      <c r="I878" s="57"/>
      <c r="J878" s="57"/>
      <c r="K878" s="57"/>
      <c r="L878" s="57"/>
      <c r="M878" s="58" t="str">
        <f t="shared" si="86"/>
        <v/>
      </c>
      <c r="N878" s="102"/>
    </row>
    <row r="879" spans="1:14">
      <c r="A879" s="97" t="str">
        <f t="shared" si="83"/>
        <v/>
      </c>
      <c r="B879" s="98" t="str">
        <f t="shared" si="84"/>
        <v/>
      </c>
      <c r="C879" s="99"/>
      <c r="D879" s="100"/>
      <c r="E879" s="100"/>
      <c r="F879" s="57"/>
      <c r="G879" s="58">
        <f t="shared" si="85"/>
        <v>0</v>
      </c>
      <c r="H879" s="58">
        <f>IF(E879="",0,IFERROR(VLOOKUP(E879,档案费管理台账!$D$4:$H$1000,5,0),0))</f>
        <v>0</v>
      </c>
      <c r="I879" s="57"/>
      <c r="J879" s="57"/>
      <c r="K879" s="57"/>
      <c r="L879" s="57"/>
      <c r="M879" s="58" t="str">
        <f t="shared" si="86"/>
        <v/>
      </c>
      <c r="N879" s="102"/>
    </row>
    <row r="880" spans="1:14">
      <c r="A880" s="97" t="str">
        <f t="shared" si="83"/>
        <v/>
      </c>
      <c r="B880" s="98" t="str">
        <f t="shared" si="84"/>
        <v/>
      </c>
      <c r="C880" s="99"/>
      <c r="D880" s="100"/>
      <c r="E880" s="100"/>
      <c r="F880" s="57"/>
      <c r="G880" s="58">
        <f t="shared" si="85"/>
        <v>0</v>
      </c>
      <c r="H880" s="58">
        <f>IF(E880="",0,IFERROR(VLOOKUP(E880,档案费管理台账!$D$4:$H$1000,5,0),0))</f>
        <v>0</v>
      </c>
      <c r="I880" s="57"/>
      <c r="J880" s="57"/>
      <c r="K880" s="57"/>
      <c r="L880" s="57"/>
      <c r="M880" s="58" t="str">
        <f t="shared" si="86"/>
        <v/>
      </c>
      <c r="N880" s="102"/>
    </row>
    <row r="881" spans="1:14">
      <c r="A881" s="97" t="str">
        <f t="shared" si="83"/>
        <v/>
      </c>
      <c r="B881" s="98" t="str">
        <f t="shared" si="84"/>
        <v/>
      </c>
      <c r="C881" s="99"/>
      <c r="D881" s="100"/>
      <c r="E881" s="100"/>
      <c r="F881" s="57"/>
      <c r="G881" s="58">
        <f t="shared" si="85"/>
        <v>0</v>
      </c>
      <c r="H881" s="58">
        <f>IF(E881="",0,IFERROR(VLOOKUP(E881,档案费管理台账!$D$4:$H$1000,5,0),0))</f>
        <v>0</v>
      </c>
      <c r="I881" s="57"/>
      <c r="J881" s="57"/>
      <c r="K881" s="57"/>
      <c r="L881" s="57"/>
      <c r="M881" s="58" t="str">
        <f t="shared" si="86"/>
        <v/>
      </c>
      <c r="N881" s="102"/>
    </row>
    <row r="882" spans="1:14">
      <c r="A882" s="97" t="str">
        <f t="shared" si="83"/>
        <v/>
      </c>
      <c r="B882" s="98" t="str">
        <f t="shared" si="84"/>
        <v/>
      </c>
      <c r="C882" s="99"/>
      <c r="D882" s="100"/>
      <c r="E882" s="100"/>
      <c r="F882" s="57"/>
      <c r="G882" s="58">
        <f t="shared" si="85"/>
        <v>0</v>
      </c>
      <c r="H882" s="58">
        <f>IF(E882="",0,IFERROR(VLOOKUP(E882,档案费管理台账!$D$4:$H$1000,5,0),0))</f>
        <v>0</v>
      </c>
      <c r="I882" s="57"/>
      <c r="J882" s="57"/>
      <c r="K882" s="57"/>
      <c r="L882" s="57"/>
      <c r="M882" s="58" t="str">
        <f t="shared" si="86"/>
        <v/>
      </c>
      <c r="N882" s="102"/>
    </row>
    <row r="883" spans="1:14">
      <c r="A883" s="97" t="str">
        <f t="shared" si="83"/>
        <v/>
      </c>
      <c r="B883" s="98" t="str">
        <f t="shared" si="84"/>
        <v/>
      </c>
      <c r="C883" s="99"/>
      <c r="D883" s="100"/>
      <c r="E883" s="100"/>
      <c r="F883" s="57"/>
      <c r="G883" s="58">
        <f t="shared" si="85"/>
        <v>0</v>
      </c>
      <c r="H883" s="58">
        <f>IF(E883="",0,IFERROR(VLOOKUP(E883,档案费管理台账!$D$4:$H$1000,5,0),0))</f>
        <v>0</v>
      </c>
      <c r="I883" s="57"/>
      <c r="J883" s="57"/>
      <c r="K883" s="57"/>
      <c r="L883" s="57"/>
      <c r="M883" s="58" t="str">
        <f t="shared" si="86"/>
        <v/>
      </c>
      <c r="N883" s="102"/>
    </row>
    <row r="884" spans="1:14">
      <c r="A884" s="97" t="str">
        <f t="shared" si="83"/>
        <v/>
      </c>
      <c r="B884" s="98" t="str">
        <f t="shared" si="84"/>
        <v/>
      </c>
      <c r="C884" s="99"/>
      <c r="D884" s="100"/>
      <c r="E884" s="100"/>
      <c r="F884" s="57"/>
      <c r="G884" s="58">
        <f t="shared" si="85"/>
        <v>0</v>
      </c>
      <c r="H884" s="58">
        <f>IF(E884="",0,IFERROR(VLOOKUP(E884,档案费管理台账!$D$4:$H$1000,5,0),0))</f>
        <v>0</v>
      </c>
      <c r="I884" s="57"/>
      <c r="J884" s="57"/>
      <c r="K884" s="57"/>
      <c r="L884" s="57"/>
      <c r="M884" s="58" t="str">
        <f t="shared" si="86"/>
        <v/>
      </c>
      <c r="N884" s="102"/>
    </row>
    <row r="885" spans="1:14">
      <c r="A885" s="97" t="str">
        <f t="shared" si="83"/>
        <v/>
      </c>
      <c r="B885" s="98" t="str">
        <f t="shared" si="84"/>
        <v/>
      </c>
      <c r="C885" s="99"/>
      <c r="D885" s="100"/>
      <c r="E885" s="100"/>
      <c r="F885" s="57"/>
      <c r="G885" s="58">
        <f t="shared" si="85"/>
        <v>0</v>
      </c>
      <c r="H885" s="58">
        <f>IF(E885="",0,IFERROR(VLOOKUP(E885,档案费管理台账!$D$4:$H$1000,5,0),0))</f>
        <v>0</v>
      </c>
      <c r="I885" s="57"/>
      <c r="J885" s="57"/>
      <c r="K885" s="57"/>
      <c r="L885" s="57"/>
      <c r="M885" s="58" t="str">
        <f t="shared" si="86"/>
        <v/>
      </c>
      <c r="N885" s="102"/>
    </row>
    <row r="886" spans="1:14">
      <c r="A886" s="97" t="str">
        <f t="shared" si="83"/>
        <v/>
      </c>
      <c r="B886" s="98" t="str">
        <f t="shared" si="84"/>
        <v/>
      </c>
      <c r="C886" s="99"/>
      <c r="D886" s="100"/>
      <c r="E886" s="100"/>
      <c r="F886" s="57"/>
      <c r="G886" s="58">
        <f t="shared" si="85"/>
        <v>0</v>
      </c>
      <c r="H886" s="58">
        <f>IF(E886="",0,IFERROR(VLOOKUP(E886,档案费管理台账!$D$4:$H$1000,5,0),0))</f>
        <v>0</v>
      </c>
      <c r="I886" s="57"/>
      <c r="J886" s="57"/>
      <c r="K886" s="57"/>
      <c r="L886" s="57"/>
      <c r="M886" s="58" t="str">
        <f t="shared" si="86"/>
        <v/>
      </c>
      <c r="N886" s="102"/>
    </row>
    <row r="887" spans="1:14">
      <c r="A887" s="97" t="str">
        <f t="shared" si="83"/>
        <v/>
      </c>
      <c r="B887" s="98" t="str">
        <f t="shared" si="84"/>
        <v/>
      </c>
      <c r="C887" s="99"/>
      <c r="D887" s="100"/>
      <c r="E887" s="100"/>
      <c r="F887" s="57"/>
      <c r="G887" s="58">
        <f t="shared" si="85"/>
        <v>0</v>
      </c>
      <c r="H887" s="58">
        <f>IF(E887="",0,IFERROR(VLOOKUP(E887,档案费管理台账!$D$4:$H$1000,5,0),0))</f>
        <v>0</v>
      </c>
      <c r="I887" s="57"/>
      <c r="J887" s="57"/>
      <c r="K887" s="57"/>
      <c r="L887" s="57"/>
      <c r="M887" s="58" t="str">
        <f t="shared" si="86"/>
        <v/>
      </c>
      <c r="N887" s="102"/>
    </row>
    <row r="888" spans="1:14">
      <c r="A888" s="97" t="str">
        <f t="shared" si="83"/>
        <v/>
      </c>
      <c r="B888" s="98" t="str">
        <f t="shared" si="84"/>
        <v/>
      </c>
      <c r="C888" s="99"/>
      <c r="D888" s="100"/>
      <c r="E888" s="100"/>
      <c r="F888" s="57"/>
      <c r="G888" s="58">
        <f t="shared" si="85"/>
        <v>0</v>
      </c>
      <c r="H888" s="58">
        <f>IF(E888="",0,IFERROR(VLOOKUP(E888,档案费管理台账!$D$4:$H$1000,5,0),0))</f>
        <v>0</v>
      </c>
      <c r="I888" s="57"/>
      <c r="J888" s="57"/>
      <c r="K888" s="57"/>
      <c r="L888" s="57"/>
      <c r="M888" s="58" t="str">
        <f t="shared" si="86"/>
        <v/>
      </c>
      <c r="N888" s="102"/>
    </row>
    <row r="889" spans="1:14">
      <c r="A889" s="97" t="str">
        <f t="shared" si="83"/>
        <v/>
      </c>
      <c r="B889" s="98" t="str">
        <f t="shared" si="84"/>
        <v/>
      </c>
      <c r="C889" s="99"/>
      <c r="D889" s="100"/>
      <c r="E889" s="100"/>
      <c r="F889" s="57"/>
      <c r="G889" s="58">
        <f t="shared" si="85"/>
        <v>0</v>
      </c>
      <c r="H889" s="58">
        <f>IF(E889="",0,IFERROR(VLOOKUP(E889,档案费管理台账!$D$4:$H$1000,5,0),0))</f>
        <v>0</v>
      </c>
      <c r="I889" s="57"/>
      <c r="J889" s="57"/>
      <c r="K889" s="57"/>
      <c r="L889" s="57"/>
      <c r="M889" s="58" t="str">
        <f t="shared" si="86"/>
        <v/>
      </c>
      <c r="N889" s="102"/>
    </row>
    <row r="890" spans="1:14">
      <c r="A890" s="97" t="str">
        <f t="shared" si="83"/>
        <v/>
      </c>
      <c r="B890" s="98" t="str">
        <f t="shared" si="84"/>
        <v/>
      </c>
      <c r="C890" s="99"/>
      <c r="D890" s="100"/>
      <c r="E890" s="100"/>
      <c r="F890" s="57"/>
      <c r="G890" s="58">
        <f t="shared" si="85"/>
        <v>0</v>
      </c>
      <c r="H890" s="58">
        <f>IF(E890="",0,IFERROR(VLOOKUP(E890,档案费管理台账!$D$4:$H$1000,5,0),0))</f>
        <v>0</v>
      </c>
      <c r="I890" s="57"/>
      <c r="J890" s="57"/>
      <c r="K890" s="57"/>
      <c r="L890" s="57"/>
      <c r="M890" s="58" t="str">
        <f t="shared" si="86"/>
        <v/>
      </c>
      <c r="N890" s="102"/>
    </row>
    <row r="891" spans="1:14">
      <c r="A891" s="97" t="str">
        <f t="shared" si="83"/>
        <v/>
      </c>
      <c r="B891" s="98" t="str">
        <f t="shared" si="84"/>
        <v/>
      </c>
      <c r="C891" s="99"/>
      <c r="D891" s="100"/>
      <c r="E891" s="100"/>
      <c r="F891" s="57"/>
      <c r="G891" s="58">
        <f t="shared" si="85"/>
        <v>0</v>
      </c>
      <c r="H891" s="58">
        <f>IF(E891="",0,IFERROR(VLOOKUP(E891,档案费管理台账!$D$4:$H$1000,5,0),0))</f>
        <v>0</v>
      </c>
      <c r="I891" s="57"/>
      <c r="J891" s="57"/>
      <c r="K891" s="57"/>
      <c r="L891" s="57"/>
      <c r="M891" s="58" t="str">
        <f t="shared" si="86"/>
        <v/>
      </c>
      <c r="N891" s="102"/>
    </row>
    <row r="892" spans="1:14">
      <c r="A892" s="97" t="str">
        <f t="shared" si="83"/>
        <v/>
      </c>
      <c r="B892" s="98" t="str">
        <f t="shared" si="84"/>
        <v/>
      </c>
      <c r="C892" s="99"/>
      <c r="D892" s="100"/>
      <c r="E892" s="100"/>
      <c r="F892" s="57"/>
      <c r="G892" s="58">
        <f t="shared" si="85"/>
        <v>0</v>
      </c>
      <c r="H892" s="58">
        <f>IF(E892="",0,IFERROR(VLOOKUP(E892,档案费管理台账!$D$4:$H$1000,5,0),0))</f>
        <v>0</v>
      </c>
      <c r="I892" s="57"/>
      <c r="J892" s="57"/>
      <c r="K892" s="57"/>
      <c r="L892" s="57"/>
      <c r="M892" s="58" t="str">
        <f t="shared" si="86"/>
        <v/>
      </c>
      <c r="N892" s="102"/>
    </row>
    <row r="893" spans="1:14">
      <c r="A893" s="97" t="str">
        <f t="shared" si="83"/>
        <v/>
      </c>
      <c r="B893" s="98" t="str">
        <f t="shared" si="84"/>
        <v/>
      </c>
      <c r="C893" s="99"/>
      <c r="D893" s="100"/>
      <c r="E893" s="100"/>
      <c r="F893" s="57"/>
      <c r="G893" s="58">
        <f t="shared" si="85"/>
        <v>0</v>
      </c>
      <c r="H893" s="58">
        <f>IF(E893="",0,IFERROR(VLOOKUP(E893,档案费管理台账!$D$4:$H$1000,5,0),0))</f>
        <v>0</v>
      </c>
      <c r="I893" s="57"/>
      <c r="J893" s="57"/>
      <c r="K893" s="57"/>
      <c r="L893" s="57"/>
      <c r="M893" s="58" t="str">
        <f t="shared" si="86"/>
        <v/>
      </c>
      <c r="N893" s="102"/>
    </row>
    <row r="894" spans="1:14">
      <c r="A894" s="97" t="str">
        <f t="shared" si="83"/>
        <v/>
      </c>
      <c r="B894" s="98" t="str">
        <f t="shared" si="84"/>
        <v/>
      </c>
      <c r="C894" s="99"/>
      <c r="D894" s="100"/>
      <c r="E894" s="100"/>
      <c r="F894" s="57"/>
      <c r="G894" s="58">
        <f t="shared" si="85"/>
        <v>0</v>
      </c>
      <c r="H894" s="58">
        <f>IF(E894="",0,IFERROR(VLOOKUP(E894,档案费管理台账!$D$4:$H$1000,5,0),0))</f>
        <v>0</v>
      </c>
      <c r="I894" s="57"/>
      <c r="J894" s="57"/>
      <c r="K894" s="57"/>
      <c r="L894" s="57"/>
      <c r="M894" s="58" t="str">
        <f t="shared" si="86"/>
        <v/>
      </c>
      <c r="N894" s="102"/>
    </row>
    <row r="895" spans="1:14">
      <c r="A895" s="97" t="str">
        <f t="shared" si="83"/>
        <v/>
      </c>
      <c r="B895" s="98" t="str">
        <f t="shared" si="84"/>
        <v/>
      </c>
      <c r="C895" s="99"/>
      <c r="D895" s="100"/>
      <c r="E895" s="100"/>
      <c r="F895" s="57"/>
      <c r="G895" s="58">
        <f t="shared" si="85"/>
        <v>0</v>
      </c>
      <c r="H895" s="58">
        <f>IF(E895="",0,IFERROR(VLOOKUP(E895,档案费管理台账!$D$4:$H$1000,5,0),0))</f>
        <v>0</v>
      </c>
      <c r="I895" s="57"/>
      <c r="J895" s="57"/>
      <c r="K895" s="57"/>
      <c r="L895" s="57"/>
      <c r="M895" s="58" t="str">
        <f t="shared" si="86"/>
        <v/>
      </c>
      <c r="N895" s="102"/>
    </row>
    <row r="896" spans="1:14">
      <c r="A896" s="97" t="str">
        <f t="shared" si="83"/>
        <v/>
      </c>
      <c r="B896" s="98" t="str">
        <f t="shared" si="84"/>
        <v/>
      </c>
      <c r="C896" s="99"/>
      <c r="D896" s="100"/>
      <c r="E896" s="100"/>
      <c r="F896" s="57"/>
      <c r="G896" s="58">
        <f t="shared" si="85"/>
        <v>0</v>
      </c>
      <c r="H896" s="58">
        <f>IF(E896="",0,IFERROR(VLOOKUP(E896,档案费管理台账!$D$4:$H$1000,5,0),0))</f>
        <v>0</v>
      </c>
      <c r="I896" s="57"/>
      <c r="J896" s="57"/>
      <c r="K896" s="57"/>
      <c r="L896" s="57"/>
      <c r="M896" s="58" t="str">
        <f t="shared" si="86"/>
        <v/>
      </c>
      <c r="N896" s="102"/>
    </row>
    <row r="897" spans="1:14">
      <c r="A897" s="97" t="str">
        <f t="shared" si="83"/>
        <v/>
      </c>
      <c r="B897" s="98" t="str">
        <f t="shared" si="84"/>
        <v/>
      </c>
      <c r="C897" s="99"/>
      <c r="D897" s="100"/>
      <c r="E897" s="100"/>
      <c r="F897" s="57"/>
      <c r="G897" s="58">
        <f t="shared" si="85"/>
        <v>0</v>
      </c>
      <c r="H897" s="58">
        <f>IF(E897="",0,IFERROR(VLOOKUP(E897,档案费管理台账!$D$4:$H$1000,5,0),0))</f>
        <v>0</v>
      </c>
      <c r="I897" s="57"/>
      <c r="J897" s="57"/>
      <c r="K897" s="57"/>
      <c r="L897" s="57"/>
      <c r="M897" s="58" t="str">
        <f t="shared" si="86"/>
        <v/>
      </c>
      <c r="N897" s="102"/>
    </row>
    <row r="898" spans="1:14">
      <c r="A898" s="97" t="str">
        <f t="shared" si="83"/>
        <v/>
      </c>
      <c r="B898" s="98" t="str">
        <f t="shared" si="84"/>
        <v/>
      </c>
      <c r="C898" s="99"/>
      <c r="D898" s="100"/>
      <c r="E898" s="100"/>
      <c r="F898" s="57"/>
      <c r="G898" s="58">
        <f t="shared" si="85"/>
        <v>0</v>
      </c>
      <c r="H898" s="58">
        <f>IF(E898="",0,IFERROR(VLOOKUP(E898,档案费管理台账!$D$4:$H$1000,5,0),0))</f>
        <v>0</v>
      </c>
      <c r="I898" s="57"/>
      <c r="J898" s="57"/>
      <c r="K898" s="57"/>
      <c r="L898" s="57"/>
      <c r="M898" s="58" t="str">
        <f t="shared" si="86"/>
        <v/>
      </c>
      <c r="N898" s="102"/>
    </row>
    <row r="899" spans="1:14">
      <c r="A899" s="97" t="str">
        <f t="shared" si="83"/>
        <v/>
      </c>
      <c r="B899" s="98" t="str">
        <f t="shared" si="84"/>
        <v/>
      </c>
      <c r="C899" s="99"/>
      <c r="D899" s="100"/>
      <c r="E899" s="100"/>
      <c r="F899" s="57"/>
      <c r="G899" s="58">
        <f t="shared" si="85"/>
        <v>0</v>
      </c>
      <c r="H899" s="58">
        <f>IF(E899="",0,IFERROR(VLOOKUP(E899,档案费管理台账!$D$4:$H$1000,5,0),0))</f>
        <v>0</v>
      </c>
      <c r="I899" s="57"/>
      <c r="J899" s="57"/>
      <c r="K899" s="57"/>
      <c r="L899" s="57"/>
      <c r="M899" s="58" t="str">
        <f t="shared" si="86"/>
        <v/>
      </c>
      <c r="N899" s="102"/>
    </row>
    <row r="900" spans="1:14">
      <c r="A900" s="97" t="str">
        <f t="shared" si="83"/>
        <v/>
      </c>
      <c r="B900" s="98" t="str">
        <f t="shared" si="84"/>
        <v/>
      </c>
      <c r="C900" s="99"/>
      <c r="D900" s="100"/>
      <c r="E900" s="100"/>
      <c r="F900" s="57"/>
      <c r="G900" s="58">
        <f t="shared" si="85"/>
        <v>0</v>
      </c>
      <c r="H900" s="58">
        <f>IF(E900="",0,IFERROR(VLOOKUP(E900,档案费管理台账!$D$4:$H$1000,5,0),0))</f>
        <v>0</v>
      </c>
      <c r="I900" s="57"/>
      <c r="J900" s="57"/>
      <c r="K900" s="57"/>
      <c r="L900" s="57"/>
      <c r="M900" s="58" t="str">
        <f t="shared" si="86"/>
        <v/>
      </c>
      <c r="N900" s="102"/>
    </row>
    <row r="901" spans="1:14">
      <c r="A901" s="97" t="str">
        <f t="shared" si="83"/>
        <v/>
      </c>
      <c r="B901" s="98" t="str">
        <f t="shared" si="84"/>
        <v/>
      </c>
      <c r="C901" s="99"/>
      <c r="D901" s="100"/>
      <c r="E901" s="100"/>
      <c r="F901" s="57"/>
      <c r="G901" s="58">
        <f t="shared" si="85"/>
        <v>0</v>
      </c>
      <c r="H901" s="58">
        <f>IF(E901="",0,IFERROR(VLOOKUP(E901,档案费管理台账!$D$4:$H$1000,5,0),0))</f>
        <v>0</v>
      </c>
      <c r="I901" s="57"/>
      <c r="J901" s="57"/>
      <c r="K901" s="57"/>
      <c r="L901" s="57"/>
      <c r="M901" s="58" t="str">
        <f t="shared" si="86"/>
        <v/>
      </c>
      <c r="N901" s="102"/>
    </row>
    <row r="902" spans="1:14">
      <c r="A902" s="97" t="str">
        <f t="shared" si="83"/>
        <v/>
      </c>
      <c r="B902" s="98" t="str">
        <f t="shared" si="84"/>
        <v/>
      </c>
      <c r="C902" s="99"/>
      <c r="D902" s="100"/>
      <c r="E902" s="100"/>
      <c r="F902" s="57"/>
      <c r="G902" s="58">
        <f t="shared" si="85"/>
        <v>0</v>
      </c>
      <c r="H902" s="58">
        <f>IF(E902="",0,IFERROR(VLOOKUP(E902,档案费管理台账!$D$4:$H$1000,5,0),0))</f>
        <v>0</v>
      </c>
      <c r="I902" s="57"/>
      <c r="J902" s="57"/>
      <c r="K902" s="57"/>
      <c r="L902" s="57"/>
      <c r="M902" s="58" t="str">
        <f t="shared" si="86"/>
        <v/>
      </c>
      <c r="N902" s="102"/>
    </row>
    <row r="903" spans="1:14">
      <c r="A903" s="97" t="str">
        <f t="shared" si="83"/>
        <v/>
      </c>
      <c r="B903" s="98" t="str">
        <f t="shared" si="84"/>
        <v/>
      </c>
      <c r="C903" s="99"/>
      <c r="D903" s="100"/>
      <c r="E903" s="100"/>
      <c r="F903" s="57"/>
      <c r="G903" s="58">
        <f t="shared" si="85"/>
        <v>0</v>
      </c>
      <c r="H903" s="58">
        <f>IF(E903="",0,IFERROR(VLOOKUP(E903,档案费管理台账!$D$4:$H$1000,5,0),0))</f>
        <v>0</v>
      </c>
      <c r="I903" s="57"/>
      <c r="J903" s="57"/>
      <c r="K903" s="57"/>
      <c r="L903" s="57"/>
      <c r="M903" s="58" t="str">
        <f t="shared" si="86"/>
        <v/>
      </c>
      <c r="N903" s="102"/>
    </row>
    <row r="904" spans="1:14">
      <c r="A904" s="97" t="str">
        <f t="shared" si="83"/>
        <v/>
      </c>
      <c r="B904" s="98" t="str">
        <f t="shared" si="84"/>
        <v/>
      </c>
      <c r="C904" s="99"/>
      <c r="D904" s="100"/>
      <c r="E904" s="100"/>
      <c r="F904" s="57"/>
      <c r="G904" s="58">
        <f t="shared" si="85"/>
        <v>0</v>
      </c>
      <c r="H904" s="58">
        <f>IF(E904="",0,IFERROR(VLOOKUP(E904,档案费管理台账!$D$4:$H$1000,5,0),0))</f>
        <v>0</v>
      </c>
      <c r="I904" s="57"/>
      <c r="J904" s="57"/>
      <c r="K904" s="57"/>
      <c r="L904" s="57"/>
      <c r="M904" s="58" t="str">
        <f t="shared" si="86"/>
        <v/>
      </c>
      <c r="N904" s="102"/>
    </row>
    <row r="905" spans="1:14">
      <c r="A905" s="97" t="str">
        <f t="shared" si="83"/>
        <v/>
      </c>
      <c r="B905" s="98" t="str">
        <f t="shared" si="84"/>
        <v/>
      </c>
      <c r="C905" s="99"/>
      <c r="D905" s="100"/>
      <c r="E905" s="100"/>
      <c r="F905" s="57"/>
      <c r="G905" s="58">
        <f t="shared" si="85"/>
        <v>0</v>
      </c>
      <c r="H905" s="58">
        <f>IF(E905="",0,IFERROR(VLOOKUP(E905,档案费管理台账!$D$4:$H$1000,5,0),0))</f>
        <v>0</v>
      </c>
      <c r="I905" s="57"/>
      <c r="J905" s="57"/>
      <c r="K905" s="57"/>
      <c r="L905" s="57"/>
      <c r="M905" s="58" t="str">
        <f t="shared" si="86"/>
        <v/>
      </c>
      <c r="N905" s="102"/>
    </row>
    <row r="906" spans="1:14">
      <c r="A906" s="97" t="str">
        <f t="shared" si="83"/>
        <v/>
      </c>
      <c r="B906" s="98" t="str">
        <f t="shared" si="84"/>
        <v/>
      </c>
      <c r="C906" s="99"/>
      <c r="D906" s="100"/>
      <c r="E906" s="100"/>
      <c r="F906" s="57"/>
      <c r="G906" s="58">
        <f t="shared" si="85"/>
        <v>0</v>
      </c>
      <c r="H906" s="58">
        <f>IF(E906="",0,IFERROR(VLOOKUP(E906,档案费管理台账!$D$4:$H$1000,5,0),0))</f>
        <v>0</v>
      </c>
      <c r="I906" s="57"/>
      <c r="J906" s="57"/>
      <c r="K906" s="57"/>
      <c r="L906" s="57"/>
      <c r="M906" s="58" t="str">
        <f t="shared" si="86"/>
        <v/>
      </c>
      <c r="N906" s="102"/>
    </row>
    <row r="907" spans="1:14">
      <c r="A907" s="97" t="str">
        <f t="shared" si="83"/>
        <v/>
      </c>
      <c r="B907" s="98" t="str">
        <f t="shared" si="84"/>
        <v/>
      </c>
      <c r="C907" s="99"/>
      <c r="D907" s="100"/>
      <c r="E907" s="100"/>
      <c r="F907" s="57"/>
      <c r="G907" s="58">
        <f t="shared" si="85"/>
        <v>0</v>
      </c>
      <c r="H907" s="58">
        <f>IF(E907="",0,IFERROR(VLOOKUP(E907,档案费管理台账!$D$4:$H$1000,5,0),0))</f>
        <v>0</v>
      </c>
      <c r="I907" s="57"/>
      <c r="J907" s="57"/>
      <c r="K907" s="57"/>
      <c r="L907" s="57"/>
      <c r="M907" s="58" t="str">
        <f t="shared" si="86"/>
        <v/>
      </c>
      <c r="N907" s="102"/>
    </row>
    <row r="908" spans="1:14">
      <c r="A908" s="97" t="str">
        <f t="shared" si="83"/>
        <v/>
      </c>
      <c r="B908" s="98" t="str">
        <f t="shared" si="84"/>
        <v/>
      </c>
      <c r="C908" s="99"/>
      <c r="D908" s="100"/>
      <c r="E908" s="100"/>
      <c r="F908" s="57"/>
      <c r="G908" s="58">
        <f t="shared" si="85"/>
        <v>0</v>
      </c>
      <c r="H908" s="58">
        <f>IF(E908="",0,IFERROR(VLOOKUP(E908,档案费管理台账!$D$4:$H$1000,5,0),0))</f>
        <v>0</v>
      </c>
      <c r="I908" s="57"/>
      <c r="J908" s="57"/>
      <c r="K908" s="57"/>
      <c r="L908" s="57"/>
      <c r="M908" s="58" t="str">
        <f t="shared" si="86"/>
        <v/>
      </c>
      <c r="N908" s="102"/>
    </row>
    <row r="909" spans="1:14">
      <c r="A909" s="97" t="str">
        <f t="shared" si="83"/>
        <v/>
      </c>
      <c r="B909" s="98" t="str">
        <f t="shared" si="84"/>
        <v/>
      </c>
      <c r="C909" s="99"/>
      <c r="D909" s="100"/>
      <c r="E909" s="100"/>
      <c r="F909" s="57"/>
      <c r="G909" s="58">
        <f t="shared" si="85"/>
        <v>0</v>
      </c>
      <c r="H909" s="58">
        <f>IF(E909="",0,IFERROR(VLOOKUP(E909,档案费管理台账!$D$4:$H$1000,5,0),0))</f>
        <v>0</v>
      </c>
      <c r="I909" s="57"/>
      <c r="J909" s="57"/>
      <c r="K909" s="57"/>
      <c r="L909" s="57"/>
      <c r="M909" s="58" t="str">
        <f t="shared" si="86"/>
        <v/>
      </c>
      <c r="N909" s="102"/>
    </row>
    <row r="910" spans="1:14">
      <c r="A910" s="97" t="str">
        <f t="shared" si="83"/>
        <v/>
      </c>
      <c r="B910" s="98" t="str">
        <f t="shared" si="84"/>
        <v/>
      </c>
      <c r="C910" s="99"/>
      <c r="D910" s="100"/>
      <c r="E910" s="100"/>
      <c r="F910" s="57"/>
      <c r="G910" s="58">
        <f t="shared" si="85"/>
        <v>0</v>
      </c>
      <c r="H910" s="58">
        <f>IF(E910="",0,IFERROR(VLOOKUP(E910,档案费管理台账!$D$4:$H$1000,5,0),0))</f>
        <v>0</v>
      </c>
      <c r="I910" s="57"/>
      <c r="J910" s="57"/>
      <c r="K910" s="57"/>
      <c r="L910" s="57"/>
      <c r="M910" s="58" t="str">
        <f t="shared" si="86"/>
        <v/>
      </c>
      <c r="N910" s="102"/>
    </row>
    <row r="911" spans="1:14">
      <c r="A911" s="97" t="str">
        <f t="shared" si="83"/>
        <v/>
      </c>
      <c r="B911" s="98" t="str">
        <f t="shared" si="84"/>
        <v/>
      </c>
      <c r="C911" s="99"/>
      <c r="D911" s="100"/>
      <c r="E911" s="100"/>
      <c r="F911" s="57"/>
      <c r="G911" s="58">
        <f t="shared" si="85"/>
        <v>0</v>
      </c>
      <c r="H911" s="58">
        <f>IF(E911="",0,IFERROR(VLOOKUP(E911,档案费管理台账!$D$4:$H$1000,5,0),0))</f>
        <v>0</v>
      </c>
      <c r="I911" s="57"/>
      <c r="J911" s="57"/>
      <c r="K911" s="57"/>
      <c r="L911" s="57"/>
      <c r="M911" s="58" t="str">
        <f t="shared" si="86"/>
        <v/>
      </c>
      <c r="N911" s="102"/>
    </row>
    <row r="912" spans="1:14">
      <c r="A912" s="97" t="str">
        <f t="shared" si="83"/>
        <v/>
      </c>
      <c r="B912" s="98" t="str">
        <f t="shared" si="84"/>
        <v/>
      </c>
      <c r="C912" s="99"/>
      <c r="D912" s="100"/>
      <c r="E912" s="100"/>
      <c r="F912" s="57"/>
      <c r="G912" s="58">
        <f t="shared" si="85"/>
        <v>0</v>
      </c>
      <c r="H912" s="58">
        <f>IF(E912="",0,IFERROR(VLOOKUP(E912,档案费管理台账!$D$4:$H$1000,5,0),0))</f>
        <v>0</v>
      </c>
      <c r="I912" s="57"/>
      <c r="J912" s="57"/>
      <c r="K912" s="57"/>
      <c r="L912" s="57"/>
      <c r="M912" s="58" t="str">
        <f t="shared" si="86"/>
        <v/>
      </c>
      <c r="N912" s="102"/>
    </row>
    <row r="913" spans="1:14">
      <c r="A913" s="97" t="str">
        <f t="shared" si="83"/>
        <v/>
      </c>
      <c r="B913" s="98" t="str">
        <f t="shared" si="84"/>
        <v/>
      </c>
      <c r="C913" s="99"/>
      <c r="D913" s="100"/>
      <c r="E913" s="100"/>
      <c r="F913" s="57"/>
      <c r="G913" s="58">
        <f t="shared" si="85"/>
        <v>0</v>
      </c>
      <c r="H913" s="58">
        <f>IF(E913="",0,IFERROR(VLOOKUP(E913,档案费管理台账!$D$4:$H$1000,5,0),0))</f>
        <v>0</v>
      </c>
      <c r="I913" s="57"/>
      <c r="J913" s="57"/>
      <c r="K913" s="57"/>
      <c r="L913" s="57"/>
      <c r="M913" s="58" t="str">
        <f t="shared" si="86"/>
        <v/>
      </c>
      <c r="N913" s="102"/>
    </row>
    <row r="914" spans="1:14">
      <c r="A914" s="97" t="str">
        <f t="shared" si="83"/>
        <v/>
      </c>
      <c r="B914" s="98" t="str">
        <f t="shared" si="84"/>
        <v/>
      </c>
      <c r="C914" s="99"/>
      <c r="D914" s="100"/>
      <c r="E914" s="100"/>
      <c r="F914" s="57"/>
      <c r="G914" s="58">
        <f t="shared" si="85"/>
        <v>0</v>
      </c>
      <c r="H914" s="58">
        <f>IF(E914="",0,IFERROR(VLOOKUP(E914,档案费管理台账!$D$4:$H$1000,5,0),0))</f>
        <v>0</v>
      </c>
      <c r="I914" s="57"/>
      <c r="J914" s="57"/>
      <c r="K914" s="57"/>
      <c r="L914" s="57"/>
      <c r="M914" s="58" t="str">
        <f t="shared" si="86"/>
        <v/>
      </c>
      <c r="N914" s="102"/>
    </row>
    <row r="915" spans="1:14">
      <c r="A915" s="97" t="str">
        <f t="shared" si="83"/>
        <v/>
      </c>
      <c r="B915" s="98" t="str">
        <f t="shared" si="84"/>
        <v/>
      </c>
      <c r="C915" s="99"/>
      <c r="D915" s="100"/>
      <c r="E915" s="100"/>
      <c r="F915" s="57"/>
      <c r="G915" s="58">
        <f t="shared" si="85"/>
        <v>0</v>
      </c>
      <c r="H915" s="58">
        <f>IF(E915="",0,IFERROR(VLOOKUP(E915,档案费管理台账!$D$4:$H$1000,5,0),0))</f>
        <v>0</v>
      </c>
      <c r="I915" s="57"/>
      <c r="J915" s="57"/>
      <c r="K915" s="57"/>
      <c r="L915" s="57"/>
      <c r="M915" s="58" t="str">
        <f t="shared" si="86"/>
        <v/>
      </c>
      <c r="N915" s="102"/>
    </row>
    <row r="916" spans="1:14">
      <c r="A916" s="97" t="str">
        <f t="shared" si="83"/>
        <v/>
      </c>
      <c r="B916" s="98" t="str">
        <f t="shared" si="84"/>
        <v/>
      </c>
      <c r="C916" s="99"/>
      <c r="D916" s="100"/>
      <c r="E916" s="100"/>
      <c r="F916" s="57"/>
      <c r="G916" s="58">
        <f t="shared" si="85"/>
        <v>0</v>
      </c>
      <c r="H916" s="58">
        <f>IF(E916="",0,IFERROR(VLOOKUP(E916,档案费管理台账!$D$4:$H$1000,5,0),0))</f>
        <v>0</v>
      </c>
      <c r="I916" s="57"/>
      <c r="J916" s="57"/>
      <c r="K916" s="57"/>
      <c r="L916" s="57"/>
      <c r="M916" s="58" t="str">
        <f t="shared" si="86"/>
        <v/>
      </c>
      <c r="N916" s="102"/>
    </row>
    <row r="917" spans="1:14">
      <c r="A917" s="97" t="str">
        <f t="shared" si="83"/>
        <v/>
      </c>
      <c r="B917" s="98" t="str">
        <f t="shared" si="84"/>
        <v/>
      </c>
      <c r="C917" s="99"/>
      <c r="D917" s="100"/>
      <c r="E917" s="100"/>
      <c r="F917" s="57"/>
      <c r="G917" s="58">
        <f t="shared" si="85"/>
        <v>0</v>
      </c>
      <c r="H917" s="58">
        <f>IF(E917="",0,IFERROR(VLOOKUP(E917,档案费管理台账!$D$4:$H$1000,5,0),0))</f>
        <v>0</v>
      </c>
      <c r="I917" s="57"/>
      <c r="J917" s="57"/>
      <c r="K917" s="57"/>
      <c r="L917" s="57"/>
      <c r="M917" s="58" t="str">
        <f t="shared" si="86"/>
        <v/>
      </c>
      <c r="N917" s="102"/>
    </row>
    <row r="918" spans="1:14">
      <c r="A918" s="97" t="str">
        <f t="shared" si="83"/>
        <v/>
      </c>
      <c r="B918" s="98" t="str">
        <f t="shared" si="84"/>
        <v/>
      </c>
      <c r="C918" s="99"/>
      <c r="D918" s="100"/>
      <c r="E918" s="100"/>
      <c r="F918" s="57"/>
      <c r="G918" s="58">
        <f t="shared" si="85"/>
        <v>0</v>
      </c>
      <c r="H918" s="58">
        <f>IF(E918="",0,IFERROR(VLOOKUP(E918,档案费管理台账!$D$4:$H$1000,5,0),0))</f>
        <v>0</v>
      </c>
      <c r="I918" s="57"/>
      <c r="J918" s="57"/>
      <c r="K918" s="57"/>
      <c r="L918" s="57"/>
      <c r="M918" s="58" t="str">
        <f t="shared" si="86"/>
        <v/>
      </c>
      <c r="N918" s="102"/>
    </row>
    <row r="919" spans="1:14">
      <c r="A919" s="97" t="str">
        <f t="shared" si="83"/>
        <v/>
      </c>
      <c r="B919" s="98" t="str">
        <f t="shared" si="84"/>
        <v/>
      </c>
      <c r="C919" s="99"/>
      <c r="D919" s="100"/>
      <c r="E919" s="100"/>
      <c r="F919" s="57"/>
      <c r="G919" s="58">
        <f t="shared" si="85"/>
        <v>0</v>
      </c>
      <c r="H919" s="58">
        <f>IF(E919="",0,IFERROR(VLOOKUP(E919,档案费管理台账!$D$4:$H$1000,5,0),0))</f>
        <v>0</v>
      </c>
      <c r="I919" s="57"/>
      <c r="J919" s="57"/>
      <c r="K919" s="57"/>
      <c r="L919" s="57"/>
      <c r="M919" s="58" t="str">
        <f t="shared" si="86"/>
        <v/>
      </c>
      <c r="N919" s="102"/>
    </row>
    <row r="920" spans="1:14">
      <c r="A920" s="97" t="str">
        <f t="shared" si="83"/>
        <v/>
      </c>
      <c r="B920" s="98" t="str">
        <f t="shared" si="84"/>
        <v/>
      </c>
      <c r="C920" s="99"/>
      <c r="D920" s="100"/>
      <c r="E920" s="100"/>
      <c r="F920" s="57"/>
      <c r="G920" s="58">
        <f t="shared" si="85"/>
        <v>0</v>
      </c>
      <c r="H920" s="58">
        <f>IF(E920="",0,IFERROR(VLOOKUP(E920,档案费管理台账!$D$4:$H$1000,5,0),0))</f>
        <v>0</v>
      </c>
      <c r="I920" s="57"/>
      <c r="J920" s="57"/>
      <c r="K920" s="57"/>
      <c r="L920" s="57"/>
      <c r="M920" s="58" t="str">
        <f t="shared" si="86"/>
        <v/>
      </c>
      <c r="N920" s="102"/>
    </row>
    <row r="921" spans="1:14">
      <c r="A921" s="97" t="str">
        <f t="shared" si="83"/>
        <v/>
      </c>
      <c r="B921" s="98" t="str">
        <f t="shared" si="84"/>
        <v/>
      </c>
      <c r="C921" s="99"/>
      <c r="D921" s="100"/>
      <c r="E921" s="100"/>
      <c r="F921" s="57"/>
      <c r="G921" s="58">
        <f t="shared" si="85"/>
        <v>0</v>
      </c>
      <c r="H921" s="58">
        <f>IF(E921="",0,IFERROR(VLOOKUP(E921,档案费管理台账!$D$4:$H$1000,5,0),0))</f>
        <v>0</v>
      </c>
      <c r="I921" s="57"/>
      <c r="J921" s="57"/>
      <c r="K921" s="57"/>
      <c r="L921" s="57"/>
      <c r="M921" s="58" t="str">
        <f t="shared" si="86"/>
        <v/>
      </c>
      <c r="N921" s="102"/>
    </row>
    <row r="922" spans="1:14">
      <c r="A922" s="97" t="str">
        <f t="shared" si="83"/>
        <v/>
      </c>
      <c r="B922" s="98" t="str">
        <f t="shared" si="84"/>
        <v/>
      </c>
      <c r="C922" s="99"/>
      <c r="D922" s="100"/>
      <c r="E922" s="100"/>
      <c r="F922" s="57"/>
      <c r="G922" s="58">
        <f t="shared" si="85"/>
        <v>0</v>
      </c>
      <c r="H922" s="58">
        <f>IF(E922="",0,IFERROR(VLOOKUP(E922,档案费管理台账!$D$4:$H$1000,5,0),0))</f>
        <v>0</v>
      </c>
      <c r="I922" s="57"/>
      <c r="J922" s="57"/>
      <c r="K922" s="57"/>
      <c r="L922" s="57"/>
      <c r="M922" s="58" t="str">
        <f t="shared" si="86"/>
        <v/>
      </c>
      <c r="N922" s="102"/>
    </row>
    <row r="923" spans="1:14">
      <c r="A923" s="97" t="str">
        <f t="shared" si="83"/>
        <v/>
      </c>
      <c r="B923" s="98" t="str">
        <f t="shared" si="84"/>
        <v/>
      </c>
      <c r="C923" s="99"/>
      <c r="D923" s="100"/>
      <c r="E923" s="100"/>
      <c r="F923" s="57"/>
      <c r="G923" s="58">
        <f t="shared" si="85"/>
        <v>0</v>
      </c>
      <c r="H923" s="58">
        <f>IF(E923="",0,IFERROR(VLOOKUP(E923,档案费管理台账!$D$4:$H$1000,5,0),0))</f>
        <v>0</v>
      </c>
      <c r="I923" s="57"/>
      <c r="J923" s="57"/>
      <c r="K923" s="57"/>
      <c r="L923" s="57"/>
      <c r="M923" s="58" t="str">
        <f t="shared" si="86"/>
        <v/>
      </c>
      <c r="N923" s="102"/>
    </row>
    <row r="924" spans="1:14">
      <c r="A924" s="97" t="str">
        <f t="shared" si="83"/>
        <v/>
      </c>
      <c r="B924" s="98" t="str">
        <f t="shared" si="84"/>
        <v/>
      </c>
      <c r="C924" s="99"/>
      <c r="D924" s="100"/>
      <c r="E924" s="100"/>
      <c r="F924" s="57"/>
      <c r="G924" s="58">
        <f t="shared" si="85"/>
        <v>0</v>
      </c>
      <c r="H924" s="58">
        <f>IF(E924="",0,IFERROR(VLOOKUP(E924,档案费管理台账!$D$4:$H$1000,5,0),0))</f>
        <v>0</v>
      </c>
      <c r="I924" s="57"/>
      <c r="J924" s="57"/>
      <c r="K924" s="57"/>
      <c r="L924" s="57"/>
      <c r="M924" s="58" t="str">
        <f t="shared" si="86"/>
        <v/>
      </c>
      <c r="N924" s="102"/>
    </row>
    <row r="925" spans="1:14">
      <c r="A925" s="97" t="str">
        <f t="shared" si="83"/>
        <v/>
      </c>
      <c r="B925" s="98" t="str">
        <f t="shared" si="84"/>
        <v/>
      </c>
      <c r="C925" s="99"/>
      <c r="D925" s="100"/>
      <c r="E925" s="100"/>
      <c r="F925" s="57"/>
      <c r="G925" s="58">
        <f t="shared" si="85"/>
        <v>0</v>
      </c>
      <c r="H925" s="58">
        <f>IF(E925="",0,IFERROR(VLOOKUP(E925,档案费管理台账!$D$4:$H$1000,5,0),0))</f>
        <v>0</v>
      </c>
      <c r="I925" s="57"/>
      <c r="J925" s="57"/>
      <c r="K925" s="57"/>
      <c r="L925" s="57"/>
      <c r="M925" s="58" t="str">
        <f t="shared" si="86"/>
        <v/>
      </c>
      <c r="N925" s="102"/>
    </row>
    <row r="926" spans="1:14">
      <c r="A926" s="97" t="str">
        <f t="shared" si="83"/>
        <v/>
      </c>
      <c r="B926" s="98" t="str">
        <f t="shared" si="84"/>
        <v/>
      </c>
      <c r="C926" s="99"/>
      <c r="D926" s="100"/>
      <c r="E926" s="100"/>
      <c r="F926" s="57"/>
      <c r="G926" s="58">
        <f t="shared" si="85"/>
        <v>0</v>
      </c>
      <c r="H926" s="58">
        <f>IF(E926="",0,IFERROR(VLOOKUP(E926,档案费管理台账!$D$4:$H$1000,5,0),0))</f>
        <v>0</v>
      </c>
      <c r="I926" s="57"/>
      <c r="J926" s="57"/>
      <c r="K926" s="57"/>
      <c r="L926" s="57"/>
      <c r="M926" s="58" t="str">
        <f t="shared" si="86"/>
        <v/>
      </c>
      <c r="N926" s="102"/>
    </row>
    <row r="927" spans="1:14">
      <c r="A927" s="97" t="str">
        <f t="shared" si="83"/>
        <v/>
      </c>
      <c r="B927" s="98" t="str">
        <f t="shared" si="84"/>
        <v/>
      </c>
      <c r="C927" s="99"/>
      <c r="D927" s="100"/>
      <c r="E927" s="100"/>
      <c r="F927" s="57"/>
      <c r="G927" s="58">
        <f t="shared" si="85"/>
        <v>0</v>
      </c>
      <c r="H927" s="58">
        <f>IF(E927="",0,IFERROR(VLOOKUP(E927,档案费管理台账!$D$4:$H$1000,5,0),0))</f>
        <v>0</v>
      </c>
      <c r="I927" s="57"/>
      <c r="J927" s="57"/>
      <c r="K927" s="57"/>
      <c r="L927" s="57"/>
      <c r="M927" s="58" t="str">
        <f t="shared" si="86"/>
        <v/>
      </c>
      <c r="N927" s="102"/>
    </row>
    <row r="928" spans="1:14">
      <c r="A928" s="97" t="str">
        <f t="shared" si="83"/>
        <v/>
      </c>
      <c r="B928" s="98" t="str">
        <f t="shared" si="84"/>
        <v/>
      </c>
      <c r="C928" s="99"/>
      <c r="D928" s="100"/>
      <c r="E928" s="100"/>
      <c r="F928" s="57"/>
      <c r="G928" s="58">
        <f t="shared" si="85"/>
        <v>0</v>
      </c>
      <c r="H928" s="58">
        <f>IF(E928="",0,IFERROR(VLOOKUP(E928,档案费管理台账!$D$4:$H$1000,5,0),0))</f>
        <v>0</v>
      </c>
      <c r="I928" s="57"/>
      <c r="J928" s="57"/>
      <c r="K928" s="57"/>
      <c r="L928" s="57"/>
      <c r="M928" s="58" t="str">
        <f t="shared" si="86"/>
        <v/>
      </c>
      <c r="N928" s="102"/>
    </row>
    <row r="929" spans="1:14">
      <c r="A929" s="97" t="str">
        <f t="shared" si="83"/>
        <v/>
      </c>
      <c r="B929" s="98" t="str">
        <f t="shared" si="84"/>
        <v/>
      </c>
      <c r="C929" s="99"/>
      <c r="D929" s="100"/>
      <c r="E929" s="100"/>
      <c r="F929" s="57"/>
      <c r="G929" s="58">
        <f t="shared" si="85"/>
        <v>0</v>
      </c>
      <c r="H929" s="58">
        <f>IF(E929="",0,IFERROR(VLOOKUP(E929,档案费管理台账!$D$4:$H$1000,5,0),0))</f>
        <v>0</v>
      </c>
      <c r="I929" s="57"/>
      <c r="J929" s="57"/>
      <c r="K929" s="57"/>
      <c r="L929" s="57"/>
      <c r="M929" s="58" t="str">
        <f t="shared" si="86"/>
        <v/>
      </c>
      <c r="N929" s="102"/>
    </row>
    <row r="930" spans="1:14">
      <c r="A930" s="97" t="str">
        <f t="shared" si="83"/>
        <v/>
      </c>
      <c r="B930" s="98" t="str">
        <f t="shared" si="84"/>
        <v/>
      </c>
      <c r="C930" s="99"/>
      <c r="D930" s="100"/>
      <c r="E930" s="100"/>
      <c r="F930" s="57"/>
      <c r="G930" s="58">
        <f t="shared" si="85"/>
        <v>0</v>
      </c>
      <c r="H930" s="58">
        <f>IF(E930="",0,IFERROR(VLOOKUP(E930,档案费管理台账!$D$4:$H$1000,5,0),0))</f>
        <v>0</v>
      </c>
      <c r="I930" s="57"/>
      <c r="J930" s="57"/>
      <c r="K930" s="57"/>
      <c r="L930" s="57"/>
      <c r="M930" s="58" t="str">
        <f t="shared" si="86"/>
        <v/>
      </c>
      <c r="N930" s="102"/>
    </row>
    <row r="931" spans="1:14">
      <c r="A931" s="97" t="str">
        <f t="shared" si="83"/>
        <v/>
      </c>
      <c r="B931" s="98" t="str">
        <f t="shared" si="84"/>
        <v/>
      </c>
      <c r="C931" s="99"/>
      <c r="D931" s="100"/>
      <c r="E931" s="100"/>
      <c r="F931" s="57"/>
      <c r="G931" s="58">
        <f t="shared" si="85"/>
        <v>0</v>
      </c>
      <c r="H931" s="58">
        <f>IF(E931="",0,IFERROR(VLOOKUP(E931,档案费管理台账!$D$4:$H$1000,5,0),0))</f>
        <v>0</v>
      </c>
      <c r="I931" s="57"/>
      <c r="J931" s="57"/>
      <c r="K931" s="57"/>
      <c r="L931" s="57"/>
      <c r="M931" s="58" t="str">
        <f t="shared" si="86"/>
        <v/>
      </c>
      <c r="N931" s="102"/>
    </row>
    <row r="932" spans="1:14">
      <c r="A932" s="97" t="str">
        <f t="shared" si="83"/>
        <v/>
      </c>
      <c r="B932" s="98" t="str">
        <f t="shared" si="84"/>
        <v/>
      </c>
      <c r="C932" s="99"/>
      <c r="D932" s="100"/>
      <c r="E932" s="100"/>
      <c r="F932" s="57"/>
      <c r="G932" s="58">
        <f t="shared" si="85"/>
        <v>0</v>
      </c>
      <c r="H932" s="58">
        <f>IF(E932="",0,IFERROR(VLOOKUP(E932,档案费管理台账!$D$4:$H$1000,5,0),0))</f>
        <v>0</v>
      </c>
      <c r="I932" s="57"/>
      <c r="J932" s="57"/>
      <c r="K932" s="57"/>
      <c r="L932" s="57"/>
      <c r="M932" s="58" t="str">
        <f t="shared" si="86"/>
        <v/>
      </c>
      <c r="N932" s="102"/>
    </row>
    <row r="933" spans="1:14">
      <c r="A933" s="97" t="str">
        <f t="shared" si="83"/>
        <v/>
      </c>
      <c r="B933" s="98" t="str">
        <f t="shared" si="84"/>
        <v/>
      </c>
      <c r="C933" s="99"/>
      <c r="D933" s="100"/>
      <c r="E933" s="100"/>
      <c r="F933" s="57"/>
      <c r="G933" s="58">
        <f t="shared" si="85"/>
        <v>0</v>
      </c>
      <c r="H933" s="58">
        <f>IF(E933="",0,IFERROR(VLOOKUP(E933,档案费管理台账!$D$4:$H$1000,5,0),0))</f>
        <v>0</v>
      </c>
      <c r="I933" s="57"/>
      <c r="J933" s="57"/>
      <c r="K933" s="57"/>
      <c r="L933" s="57"/>
      <c r="M933" s="58" t="str">
        <f t="shared" si="86"/>
        <v/>
      </c>
      <c r="N933" s="102"/>
    </row>
    <row r="934" spans="1:14">
      <c r="A934" s="97" t="str">
        <f t="shared" si="83"/>
        <v/>
      </c>
      <c r="B934" s="98" t="str">
        <f t="shared" si="84"/>
        <v/>
      </c>
      <c r="C934" s="99"/>
      <c r="D934" s="100"/>
      <c r="E934" s="100"/>
      <c r="F934" s="57"/>
      <c r="G934" s="58">
        <f t="shared" si="85"/>
        <v>0</v>
      </c>
      <c r="H934" s="58">
        <f>IF(E934="",0,IFERROR(VLOOKUP(E934,档案费管理台账!$D$4:$H$1000,5,0),0))</f>
        <v>0</v>
      </c>
      <c r="I934" s="57"/>
      <c r="J934" s="57"/>
      <c r="K934" s="57"/>
      <c r="L934" s="57"/>
      <c r="M934" s="58" t="str">
        <f t="shared" si="86"/>
        <v/>
      </c>
      <c r="N934" s="102"/>
    </row>
    <row r="935" spans="1:14">
      <c r="A935" s="97" t="str">
        <f t="shared" si="83"/>
        <v/>
      </c>
      <c r="B935" s="98" t="str">
        <f t="shared" si="84"/>
        <v/>
      </c>
      <c r="C935" s="99"/>
      <c r="D935" s="100"/>
      <c r="E935" s="100"/>
      <c r="F935" s="57"/>
      <c r="G935" s="58">
        <f t="shared" si="85"/>
        <v>0</v>
      </c>
      <c r="H935" s="58">
        <f>IF(E935="",0,IFERROR(VLOOKUP(E935,档案费管理台账!$D$4:$H$1000,5,0),0))</f>
        <v>0</v>
      </c>
      <c r="I935" s="57"/>
      <c r="J935" s="57"/>
      <c r="K935" s="57"/>
      <c r="L935" s="57"/>
      <c r="M935" s="58" t="str">
        <f t="shared" si="86"/>
        <v/>
      </c>
      <c r="N935" s="102"/>
    </row>
    <row r="936" spans="1:14">
      <c r="A936" s="97" t="str">
        <f t="shared" si="83"/>
        <v/>
      </c>
      <c r="B936" s="98" t="str">
        <f t="shared" si="84"/>
        <v/>
      </c>
      <c r="C936" s="99"/>
      <c r="D936" s="100"/>
      <c r="E936" s="100"/>
      <c r="F936" s="57"/>
      <c r="G936" s="58">
        <f t="shared" si="85"/>
        <v>0</v>
      </c>
      <c r="H936" s="58">
        <f>IF(E936="",0,IFERROR(VLOOKUP(E936,档案费管理台账!$D$4:$H$1000,5,0),0))</f>
        <v>0</v>
      </c>
      <c r="I936" s="57"/>
      <c r="J936" s="57"/>
      <c r="K936" s="57"/>
      <c r="L936" s="57"/>
      <c r="M936" s="58" t="str">
        <f t="shared" si="86"/>
        <v/>
      </c>
      <c r="N936" s="102"/>
    </row>
    <row r="937" spans="1:14">
      <c r="A937" s="97" t="str">
        <f t="shared" si="83"/>
        <v/>
      </c>
      <c r="B937" s="98" t="str">
        <f t="shared" si="84"/>
        <v/>
      </c>
      <c r="C937" s="99"/>
      <c r="D937" s="100"/>
      <c r="E937" s="100"/>
      <c r="F937" s="57"/>
      <c r="G937" s="58">
        <f t="shared" si="85"/>
        <v>0</v>
      </c>
      <c r="H937" s="58">
        <f>IF(E937="",0,IFERROR(VLOOKUP(E937,档案费管理台账!$D$4:$H$1000,5,0),0))</f>
        <v>0</v>
      </c>
      <c r="I937" s="57"/>
      <c r="J937" s="57"/>
      <c r="K937" s="57"/>
      <c r="L937" s="57"/>
      <c r="M937" s="58" t="str">
        <f t="shared" si="86"/>
        <v/>
      </c>
      <c r="N937" s="102"/>
    </row>
    <row r="938" spans="1:14">
      <c r="A938" s="97" t="str">
        <f t="shared" si="83"/>
        <v/>
      </c>
      <c r="B938" s="98" t="str">
        <f t="shared" si="84"/>
        <v/>
      </c>
      <c r="C938" s="99"/>
      <c r="D938" s="100"/>
      <c r="E938" s="100"/>
      <c r="F938" s="57"/>
      <c r="G938" s="58">
        <f t="shared" si="85"/>
        <v>0</v>
      </c>
      <c r="H938" s="58">
        <f>IF(E938="",0,IFERROR(VLOOKUP(E938,档案费管理台账!$D$4:$H$1000,5,0),0))</f>
        <v>0</v>
      </c>
      <c r="I938" s="57"/>
      <c r="J938" s="57"/>
      <c r="K938" s="57"/>
      <c r="L938" s="57"/>
      <c r="M938" s="58" t="str">
        <f t="shared" si="86"/>
        <v/>
      </c>
      <c r="N938" s="102"/>
    </row>
    <row r="939" spans="1:14">
      <c r="A939" s="97" t="str">
        <f t="shared" si="83"/>
        <v/>
      </c>
      <c r="B939" s="98" t="str">
        <f t="shared" si="84"/>
        <v/>
      </c>
      <c r="C939" s="99"/>
      <c r="D939" s="100"/>
      <c r="E939" s="100"/>
      <c r="F939" s="57"/>
      <c r="G939" s="58">
        <f t="shared" si="85"/>
        <v>0</v>
      </c>
      <c r="H939" s="58">
        <f>IF(E939="",0,IFERROR(VLOOKUP(E939,档案费管理台账!$D$4:$H$1000,5,0),0))</f>
        <v>0</v>
      </c>
      <c r="I939" s="57"/>
      <c r="J939" s="57"/>
      <c r="K939" s="57"/>
      <c r="L939" s="57"/>
      <c r="M939" s="58" t="str">
        <f t="shared" si="86"/>
        <v/>
      </c>
      <c r="N939" s="102"/>
    </row>
    <row r="940" spans="1:14">
      <c r="A940" s="97" t="str">
        <f t="shared" ref="A940:A1000" si="87">IF(D940="","",ROW()-42)</f>
        <v/>
      </c>
      <c r="B940" s="98" t="str">
        <f t="shared" ref="B940:B1000" si="88">IF(C940="","",MONTH(C940)&amp;"月")</f>
        <v/>
      </c>
      <c r="C940" s="99"/>
      <c r="D940" s="100"/>
      <c r="E940" s="100"/>
      <c r="F940" s="57"/>
      <c r="G940" s="58">
        <f t="shared" si="85"/>
        <v>0</v>
      </c>
      <c r="H940" s="58">
        <f>IF(E940="",0,IFERROR(VLOOKUP(E940,档案费管理台账!$D$4:$H$1000,5,0),0))</f>
        <v>0</v>
      </c>
      <c r="I940" s="57"/>
      <c r="J940" s="57"/>
      <c r="K940" s="57"/>
      <c r="L940" s="57"/>
      <c r="M940" s="58" t="str">
        <f t="shared" si="86"/>
        <v/>
      </c>
      <c r="N940" s="102"/>
    </row>
    <row r="941" spans="1:14">
      <c r="A941" s="97" t="str">
        <f t="shared" si="87"/>
        <v/>
      </c>
      <c r="B941" s="98" t="str">
        <f t="shared" si="88"/>
        <v/>
      </c>
      <c r="C941" s="99"/>
      <c r="D941" s="100"/>
      <c r="E941" s="100"/>
      <c r="F941" s="57"/>
      <c r="G941" s="58">
        <f t="shared" ref="G941:G1000" si="89">IF(F941="",0,F941*$K$41)</f>
        <v>0</v>
      </c>
      <c r="H941" s="58">
        <f>IF(E941="",0,IFERROR(VLOOKUP(E941,档案费管理台账!$D$4:$H$1000,5,0),0))</f>
        <v>0</v>
      </c>
      <c r="I941" s="57"/>
      <c r="J941" s="57"/>
      <c r="K941" s="57"/>
      <c r="L941" s="57"/>
      <c r="M941" s="58" t="str">
        <f t="shared" ref="M941:M1000" si="90">IF(C941="","",ROUND(M940+G941-I941-J941-K941-L941-H941,2))</f>
        <v/>
      </c>
      <c r="N941" s="102"/>
    </row>
    <row r="942" spans="1:14">
      <c r="A942" s="97" t="str">
        <f t="shared" si="87"/>
        <v/>
      </c>
      <c r="B942" s="98" t="str">
        <f t="shared" si="88"/>
        <v/>
      </c>
      <c r="C942" s="99"/>
      <c r="D942" s="100"/>
      <c r="E942" s="100"/>
      <c r="F942" s="57"/>
      <c r="G942" s="58">
        <f t="shared" si="89"/>
        <v>0</v>
      </c>
      <c r="H942" s="58">
        <f>IF(E942="",0,IFERROR(VLOOKUP(E942,档案费管理台账!$D$4:$H$1000,5,0),0))</f>
        <v>0</v>
      </c>
      <c r="I942" s="57"/>
      <c r="J942" s="57"/>
      <c r="K942" s="57"/>
      <c r="L942" s="57"/>
      <c r="M942" s="58" t="str">
        <f t="shared" si="90"/>
        <v/>
      </c>
      <c r="N942" s="102"/>
    </row>
    <row r="943" spans="1:14">
      <c r="A943" s="97" t="str">
        <f t="shared" si="87"/>
        <v/>
      </c>
      <c r="B943" s="98" t="str">
        <f t="shared" si="88"/>
        <v/>
      </c>
      <c r="C943" s="99"/>
      <c r="D943" s="100"/>
      <c r="E943" s="100"/>
      <c r="F943" s="57"/>
      <c r="G943" s="58">
        <f t="shared" si="89"/>
        <v>0</v>
      </c>
      <c r="H943" s="58">
        <f>IF(E943="",0,IFERROR(VLOOKUP(E943,档案费管理台账!$D$4:$H$1000,5,0),0))</f>
        <v>0</v>
      </c>
      <c r="I943" s="57"/>
      <c r="J943" s="57"/>
      <c r="K943" s="57"/>
      <c r="L943" s="57"/>
      <c r="M943" s="58" t="str">
        <f t="shared" si="90"/>
        <v/>
      </c>
      <c r="N943" s="102"/>
    </row>
    <row r="944" spans="1:14">
      <c r="A944" s="97" t="str">
        <f t="shared" si="87"/>
        <v/>
      </c>
      <c r="B944" s="98" t="str">
        <f t="shared" si="88"/>
        <v/>
      </c>
      <c r="C944" s="99"/>
      <c r="D944" s="100"/>
      <c r="E944" s="100"/>
      <c r="F944" s="57"/>
      <c r="G944" s="58">
        <f t="shared" si="89"/>
        <v>0</v>
      </c>
      <c r="H944" s="58">
        <f>IF(E944="",0,IFERROR(VLOOKUP(E944,档案费管理台账!$D$4:$H$1000,5,0),0))</f>
        <v>0</v>
      </c>
      <c r="I944" s="57"/>
      <c r="J944" s="57"/>
      <c r="K944" s="57"/>
      <c r="L944" s="57"/>
      <c r="M944" s="58" t="str">
        <f t="shared" si="90"/>
        <v/>
      </c>
      <c r="N944" s="102"/>
    </row>
    <row r="945" spans="1:14">
      <c r="A945" s="97" t="str">
        <f t="shared" si="87"/>
        <v/>
      </c>
      <c r="B945" s="98" t="str">
        <f t="shared" si="88"/>
        <v/>
      </c>
      <c r="C945" s="99"/>
      <c r="D945" s="100"/>
      <c r="E945" s="100"/>
      <c r="F945" s="57"/>
      <c r="G945" s="58">
        <f t="shared" si="89"/>
        <v>0</v>
      </c>
      <c r="H945" s="58">
        <f>IF(E945="",0,IFERROR(VLOOKUP(E945,档案费管理台账!$D$4:$H$1000,5,0),0))</f>
        <v>0</v>
      </c>
      <c r="I945" s="57"/>
      <c r="J945" s="57"/>
      <c r="K945" s="57"/>
      <c r="L945" s="57"/>
      <c r="M945" s="58" t="str">
        <f t="shared" si="90"/>
        <v/>
      </c>
      <c r="N945" s="102"/>
    </row>
    <row r="946" spans="1:14">
      <c r="A946" s="97" t="str">
        <f t="shared" si="87"/>
        <v/>
      </c>
      <c r="B946" s="98" t="str">
        <f t="shared" si="88"/>
        <v/>
      </c>
      <c r="C946" s="99"/>
      <c r="D946" s="100"/>
      <c r="E946" s="100"/>
      <c r="F946" s="57"/>
      <c r="G946" s="58">
        <f t="shared" si="89"/>
        <v>0</v>
      </c>
      <c r="H946" s="58">
        <f>IF(E946="",0,IFERROR(VLOOKUP(E946,档案费管理台账!$D$4:$H$1000,5,0),0))</f>
        <v>0</v>
      </c>
      <c r="I946" s="57"/>
      <c r="J946" s="57"/>
      <c r="K946" s="57"/>
      <c r="L946" s="57"/>
      <c r="M946" s="58" t="str">
        <f t="shared" si="90"/>
        <v/>
      </c>
      <c r="N946" s="102"/>
    </row>
    <row r="947" spans="1:14">
      <c r="A947" s="97" t="str">
        <f t="shared" si="87"/>
        <v/>
      </c>
      <c r="B947" s="98" t="str">
        <f t="shared" si="88"/>
        <v/>
      </c>
      <c r="C947" s="99"/>
      <c r="D947" s="100"/>
      <c r="E947" s="100"/>
      <c r="F947" s="57"/>
      <c r="G947" s="58">
        <f t="shared" si="89"/>
        <v>0</v>
      </c>
      <c r="H947" s="58">
        <f>IF(E947="",0,IFERROR(VLOOKUP(E947,档案费管理台账!$D$4:$H$1000,5,0),0))</f>
        <v>0</v>
      </c>
      <c r="I947" s="57"/>
      <c r="J947" s="57"/>
      <c r="K947" s="57"/>
      <c r="L947" s="57"/>
      <c r="M947" s="58" t="str">
        <f t="shared" si="90"/>
        <v/>
      </c>
      <c r="N947" s="102"/>
    </row>
    <row r="948" spans="1:14">
      <c r="A948" s="97" t="str">
        <f t="shared" si="87"/>
        <v/>
      </c>
      <c r="B948" s="98" t="str">
        <f t="shared" si="88"/>
        <v/>
      </c>
      <c r="C948" s="99"/>
      <c r="D948" s="100"/>
      <c r="E948" s="100"/>
      <c r="F948" s="57"/>
      <c r="G948" s="58">
        <f t="shared" si="89"/>
        <v>0</v>
      </c>
      <c r="H948" s="58">
        <f>IF(E948="",0,IFERROR(VLOOKUP(E948,档案费管理台账!$D$4:$H$1000,5,0),0))</f>
        <v>0</v>
      </c>
      <c r="I948" s="57"/>
      <c r="J948" s="57"/>
      <c r="K948" s="57"/>
      <c r="L948" s="57"/>
      <c r="M948" s="58" t="str">
        <f t="shared" si="90"/>
        <v/>
      </c>
      <c r="N948" s="102"/>
    </row>
    <row r="949" spans="1:14">
      <c r="A949" s="97" t="str">
        <f t="shared" si="87"/>
        <v/>
      </c>
      <c r="B949" s="98" t="str">
        <f t="shared" si="88"/>
        <v/>
      </c>
      <c r="C949" s="99"/>
      <c r="D949" s="100"/>
      <c r="E949" s="100"/>
      <c r="F949" s="57"/>
      <c r="G949" s="58">
        <f t="shared" si="89"/>
        <v>0</v>
      </c>
      <c r="H949" s="58">
        <f>IF(E949="",0,IFERROR(VLOOKUP(E949,档案费管理台账!$D$4:$H$1000,5,0),0))</f>
        <v>0</v>
      </c>
      <c r="I949" s="57"/>
      <c r="J949" s="57"/>
      <c r="K949" s="57"/>
      <c r="L949" s="57"/>
      <c r="M949" s="58" t="str">
        <f t="shared" si="90"/>
        <v/>
      </c>
      <c r="N949" s="102"/>
    </row>
    <row r="950" spans="1:14">
      <c r="A950" s="97" t="str">
        <f t="shared" si="87"/>
        <v/>
      </c>
      <c r="B950" s="98" t="str">
        <f t="shared" si="88"/>
        <v/>
      </c>
      <c r="C950" s="99"/>
      <c r="D950" s="100"/>
      <c r="E950" s="100"/>
      <c r="F950" s="57"/>
      <c r="G950" s="58">
        <f t="shared" si="89"/>
        <v>0</v>
      </c>
      <c r="H950" s="58">
        <f>IF(E950="",0,IFERROR(VLOOKUP(E950,档案费管理台账!$D$4:$H$1000,5,0),0))</f>
        <v>0</v>
      </c>
      <c r="I950" s="57"/>
      <c r="J950" s="57"/>
      <c r="K950" s="57"/>
      <c r="L950" s="57"/>
      <c r="M950" s="58" t="str">
        <f t="shared" si="90"/>
        <v/>
      </c>
      <c r="N950" s="102"/>
    </row>
    <row r="951" spans="1:14">
      <c r="A951" s="97" t="str">
        <f t="shared" si="87"/>
        <v/>
      </c>
      <c r="B951" s="98" t="str">
        <f t="shared" si="88"/>
        <v/>
      </c>
      <c r="C951" s="99"/>
      <c r="D951" s="100"/>
      <c r="E951" s="100"/>
      <c r="F951" s="57"/>
      <c r="G951" s="58">
        <f t="shared" si="89"/>
        <v>0</v>
      </c>
      <c r="H951" s="58">
        <f>IF(E951="",0,IFERROR(VLOOKUP(E951,档案费管理台账!$D$4:$H$1000,5,0),0))</f>
        <v>0</v>
      </c>
      <c r="I951" s="57"/>
      <c r="J951" s="57"/>
      <c r="K951" s="57"/>
      <c r="L951" s="57"/>
      <c r="M951" s="58" t="str">
        <f t="shared" si="90"/>
        <v/>
      </c>
      <c r="N951" s="102"/>
    </row>
    <row r="952" spans="1:14">
      <c r="A952" s="97" t="str">
        <f t="shared" si="87"/>
        <v/>
      </c>
      <c r="B952" s="98" t="str">
        <f t="shared" si="88"/>
        <v/>
      </c>
      <c r="C952" s="99"/>
      <c r="D952" s="100"/>
      <c r="E952" s="100"/>
      <c r="F952" s="57"/>
      <c r="G952" s="58">
        <f t="shared" si="89"/>
        <v>0</v>
      </c>
      <c r="H952" s="58">
        <f>IF(E952="",0,IFERROR(VLOOKUP(E952,档案费管理台账!$D$4:$H$1000,5,0),0))</f>
        <v>0</v>
      </c>
      <c r="I952" s="57"/>
      <c r="J952" s="57"/>
      <c r="K952" s="57"/>
      <c r="L952" s="57"/>
      <c r="M952" s="58" t="str">
        <f t="shared" si="90"/>
        <v/>
      </c>
      <c r="N952" s="102"/>
    </row>
    <row r="953" spans="1:14">
      <c r="A953" s="97" t="str">
        <f t="shared" si="87"/>
        <v/>
      </c>
      <c r="B953" s="98" t="str">
        <f t="shared" si="88"/>
        <v/>
      </c>
      <c r="C953" s="99"/>
      <c r="D953" s="100"/>
      <c r="E953" s="100"/>
      <c r="F953" s="57"/>
      <c r="G953" s="58">
        <f t="shared" si="89"/>
        <v>0</v>
      </c>
      <c r="H953" s="58">
        <f>IF(E953="",0,IFERROR(VLOOKUP(E953,档案费管理台账!$D$4:$H$1000,5,0),0))</f>
        <v>0</v>
      </c>
      <c r="I953" s="57"/>
      <c r="J953" s="57"/>
      <c r="K953" s="57"/>
      <c r="L953" s="57"/>
      <c r="M953" s="58" t="str">
        <f t="shared" si="90"/>
        <v/>
      </c>
      <c r="N953" s="102"/>
    </row>
    <row r="954" spans="1:14">
      <c r="A954" s="97" t="str">
        <f t="shared" si="87"/>
        <v/>
      </c>
      <c r="B954" s="98" t="str">
        <f t="shared" si="88"/>
        <v/>
      </c>
      <c r="C954" s="99"/>
      <c r="D954" s="100"/>
      <c r="E954" s="100"/>
      <c r="F954" s="57"/>
      <c r="G954" s="58">
        <f t="shared" si="89"/>
        <v>0</v>
      </c>
      <c r="H954" s="58">
        <f>IF(E954="",0,IFERROR(VLOOKUP(E954,档案费管理台账!$D$4:$H$1000,5,0),0))</f>
        <v>0</v>
      </c>
      <c r="I954" s="57"/>
      <c r="J954" s="57"/>
      <c r="K954" s="57"/>
      <c r="L954" s="57"/>
      <c r="M954" s="58" t="str">
        <f t="shared" si="90"/>
        <v/>
      </c>
      <c r="N954" s="102"/>
    </row>
    <row r="955" spans="1:14">
      <c r="A955" s="97" t="str">
        <f t="shared" si="87"/>
        <v/>
      </c>
      <c r="B955" s="98" t="str">
        <f t="shared" si="88"/>
        <v/>
      </c>
      <c r="C955" s="99"/>
      <c r="D955" s="100"/>
      <c r="E955" s="100"/>
      <c r="F955" s="57"/>
      <c r="G955" s="58">
        <f t="shared" si="89"/>
        <v>0</v>
      </c>
      <c r="H955" s="58">
        <f>IF(E955="",0,IFERROR(VLOOKUP(E955,档案费管理台账!$D$4:$H$1000,5,0),0))</f>
        <v>0</v>
      </c>
      <c r="I955" s="57"/>
      <c r="J955" s="57"/>
      <c r="K955" s="57"/>
      <c r="L955" s="57"/>
      <c r="M955" s="58" t="str">
        <f t="shared" si="90"/>
        <v/>
      </c>
      <c r="N955" s="102"/>
    </row>
    <row r="956" spans="1:14">
      <c r="A956" s="97" t="str">
        <f t="shared" si="87"/>
        <v/>
      </c>
      <c r="B956" s="98" t="str">
        <f t="shared" si="88"/>
        <v/>
      </c>
      <c r="C956" s="99"/>
      <c r="D956" s="100"/>
      <c r="E956" s="100"/>
      <c r="F956" s="57"/>
      <c r="G956" s="58">
        <f t="shared" si="89"/>
        <v>0</v>
      </c>
      <c r="H956" s="58">
        <f>IF(E956="",0,IFERROR(VLOOKUP(E956,档案费管理台账!$D$4:$H$1000,5,0),0))</f>
        <v>0</v>
      </c>
      <c r="I956" s="57"/>
      <c r="J956" s="57"/>
      <c r="K956" s="57"/>
      <c r="L956" s="57"/>
      <c r="M956" s="58" t="str">
        <f t="shared" si="90"/>
        <v/>
      </c>
      <c r="N956" s="102"/>
    </row>
    <row r="957" spans="1:14">
      <c r="A957" s="97" t="str">
        <f t="shared" si="87"/>
        <v/>
      </c>
      <c r="B957" s="98" t="str">
        <f t="shared" si="88"/>
        <v/>
      </c>
      <c r="C957" s="99"/>
      <c r="D957" s="100"/>
      <c r="E957" s="100"/>
      <c r="F957" s="57"/>
      <c r="G957" s="58">
        <f t="shared" si="89"/>
        <v>0</v>
      </c>
      <c r="H957" s="58">
        <f>IF(E957="",0,IFERROR(VLOOKUP(E957,档案费管理台账!$D$4:$H$1000,5,0),0))</f>
        <v>0</v>
      </c>
      <c r="I957" s="57"/>
      <c r="J957" s="57"/>
      <c r="K957" s="57"/>
      <c r="L957" s="57"/>
      <c r="M957" s="58" t="str">
        <f t="shared" si="90"/>
        <v/>
      </c>
      <c r="N957" s="102"/>
    </row>
    <row r="958" spans="1:14">
      <c r="A958" s="97" t="str">
        <f t="shared" si="87"/>
        <v/>
      </c>
      <c r="B958" s="98" t="str">
        <f t="shared" si="88"/>
        <v/>
      </c>
      <c r="C958" s="99"/>
      <c r="D958" s="100"/>
      <c r="E958" s="100"/>
      <c r="F958" s="57"/>
      <c r="G958" s="58">
        <f t="shared" si="89"/>
        <v>0</v>
      </c>
      <c r="H958" s="58">
        <f>IF(E958="",0,IFERROR(VLOOKUP(E958,档案费管理台账!$D$4:$H$1000,5,0),0))</f>
        <v>0</v>
      </c>
      <c r="I958" s="57"/>
      <c r="J958" s="57"/>
      <c r="K958" s="57"/>
      <c r="L958" s="57"/>
      <c r="M958" s="58" t="str">
        <f t="shared" si="90"/>
        <v/>
      </c>
      <c r="N958" s="102"/>
    </row>
    <row r="959" spans="1:14">
      <c r="A959" s="97" t="str">
        <f t="shared" si="87"/>
        <v/>
      </c>
      <c r="B959" s="98" t="str">
        <f t="shared" si="88"/>
        <v/>
      </c>
      <c r="C959" s="99"/>
      <c r="D959" s="100"/>
      <c r="E959" s="100"/>
      <c r="F959" s="57"/>
      <c r="G959" s="58">
        <f t="shared" si="89"/>
        <v>0</v>
      </c>
      <c r="H959" s="58">
        <f>IF(E959="",0,IFERROR(VLOOKUP(E959,档案费管理台账!$D$4:$H$1000,5,0),0))</f>
        <v>0</v>
      </c>
      <c r="I959" s="57"/>
      <c r="J959" s="57"/>
      <c r="K959" s="57"/>
      <c r="L959" s="57"/>
      <c r="M959" s="58" t="str">
        <f t="shared" si="90"/>
        <v/>
      </c>
      <c r="N959" s="102"/>
    </row>
    <row r="960" spans="1:14">
      <c r="A960" s="97" t="str">
        <f t="shared" si="87"/>
        <v/>
      </c>
      <c r="B960" s="98" t="str">
        <f t="shared" si="88"/>
        <v/>
      </c>
      <c r="C960" s="99"/>
      <c r="D960" s="100"/>
      <c r="E960" s="100"/>
      <c r="F960" s="57"/>
      <c r="G960" s="58">
        <f t="shared" si="89"/>
        <v>0</v>
      </c>
      <c r="H960" s="58">
        <f>IF(E960="",0,IFERROR(VLOOKUP(E960,档案费管理台账!$D$4:$H$1000,5,0),0))</f>
        <v>0</v>
      </c>
      <c r="I960" s="57"/>
      <c r="J960" s="57"/>
      <c r="K960" s="57"/>
      <c r="L960" s="57"/>
      <c r="M960" s="58" t="str">
        <f t="shared" si="90"/>
        <v/>
      </c>
      <c r="N960" s="102"/>
    </row>
    <row r="961" spans="1:14">
      <c r="A961" s="97" t="str">
        <f t="shared" si="87"/>
        <v/>
      </c>
      <c r="B961" s="98" t="str">
        <f t="shared" si="88"/>
        <v/>
      </c>
      <c r="C961" s="99"/>
      <c r="D961" s="100"/>
      <c r="E961" s="100"/>
      <c r="F961" s="57"/>
      <c r="G961" s="58">
        <f t="shared" si="89"/>
        <v>0</v>
      </c>
      <c r="H961" s="58">
        <f>IF(E961="",0,IFERROR(VLOOKUP(E961,档案费管理台账!$D$4:$H$1000,5,0),0))</f>
        <v>0</v>
      </c>
      <c r="I961" s="57"/>
      <c r="J961" s="57"/>
      <c r="K961" s="57"/>
      <c r="L961" s="57"/>
      <c r="M961" s="58" t="str">
        <f t="shared" si="90"/>
        <v/>
      </c>
      <c r="N961" s="102"/>
    </row>
    <row r="962" spans="1:14">
      <c r="A962" s="97" t="str">
        <f t="shared" si="87"/>
        <v/>
      </c>
      <c r="B962" s="98" t="str">
        <f t="shared" si="88"/>
        <v/>
      </c>
      <c r="C962" s="99"/>
      <c r="D962" s="100"/>
      <c r="E962" s="100"/>
      <c r="F962" s="57"/>
      <c r="G962" s="58">
        <f t="shared" si="89"/>
        <v>0</v>
      </c>
      <c r="H962" s="58">
        <f>IF(E962="",0,IFERROR(VLOOKUP(E962,档案费管理台账!$D$4:$H$1000,5,0),0))</f>
        <v>0</v>
      </c>
      <c r="I962" s="57"/>
      <c r="J962" s="57"/>
      <c r="K962" s="57"/>
      <c r="L962" s="57"/>
      <c r="M962" s="58" t="str">
        <f t="shared" si="90"/>
        <v/>
      </c>
      <c r="N962" s="102"/>
    </row>
    <row r="963" spans="1:14">
      <c r="A963" s="97" t="str">
        <f t="shared" si="87"/>
        <v/>
      </c>
      <c r="B963" s="98" t="str">
        <f t="shared" si="88"/>
        <v/>
      </c>
      <c r="C963" s="99"/>
      <c r="D963" s="100"/>
      <c r="E963" s="100"/>
      <c r="F963" s="57"/>
      <c r="G963" s="58">
        <f t="shared" si="89"/>
        <v>0</v>
      </c>
      <c r="H963" s="58">
        <f>IF(E963="",0,IFERROR(VLOOKUP(E963,档案费管理台账!$D$4:$H$1000,5,0),0))</f>
        <v>0</v>
      </c>
      <c r="I963" s="57"/>
      <c r="J963" s="57"/>
      <c r="K963" s="57"/>
      <c r="L963" s="57"/>
      <c r="M963" s="58" t="str">
        <f t="shared" si="90"/>
        <v/>
      </c>
      <c r="N963" s="102"/>
    </row>
    <row r="964" spans="1:14">
      <c r="A964" s="97" t="str">
        <f t="shared" si="87"/>
        <v/>
      </c>
      <c r="B964" s="98" t="str">
        <f t="shared" si="88"/>
        <v/>
      </c>
      <c r="C964" s="99"/>
      <c r="D964" s="100"/>
      <c r="E964" s="100"/>
      <c r="F964" s="57"/>
      <c r="G964" s="58">
        <f t="shared" si="89"/>
        <v>0</v>
      </c>
      <c r="H964" s="58">
        <f>IF(E964="",0,IFERROR(VLOOKUP(E964,档案费管理台账!$D$4:$H$1000,5,0),0))</f>
        <v>0</v>
      </c>
      <c r="I964" s="57"/>
      <c r="J964" s="57"/>
      <c r="K964" s="57"/>
      <c r="L964" s="57"/>
      <c r="M964" s="58" t="str">
        <f t="shared" si="90"/>
        <v/>
      </c>
      <c r="N964" s="102"/>
    </row>
    <row r="965" spans="1:14">
      <c r="A965" s="97" t="str">
        <f t="shared" si="87"/>
        <v/>
      </c>
      <c r="B965" s="98" t="str">
        <f t="shared" si="88"/>
        <v/>
      </c>
      <c r="C965" s="99"/>
      <c r="D965" s="100"/>
      <c r="E965" s="100"/>
      <c r="F965" s="57"/>
      <c r="G965" s="58">
        <f t="shared" si="89"/>
        <v>0</v>
      </c>
      <c r="H965" s="58">
        <f>IF(E965="",0,IFERROR(VLOOKUP(E965,档案费管理台账!$D$4:$H$1000,5,0),0))</f>
        <v>0</v>
      </c>
      <c r="I965" s="57"/>
      <c r="J965" s="57"/>
      <c r="K965" s="57"/>
      <c r="L965" s="57"/>
      <c r="M965" s="58" t="str">
        <f t="shared" si="90"/>
        <v/>
      </c>
      <c r="N965" s="102"/>
    </row>
    <row r="966" spans="1:14">
      <c r="A966" s="97" t="str">
        <f t="shared" si="87"/>
        <v/>
      </c>
      <c r="B966" s="98" t="str">
        <f t="shared" si="88"/>
        <v/>
      </c>
      <c r="C966" s="99"/>
      <c r="D966" s="100"/>
      <c r="E966" s="100"/>
      <c r="F966" s="57"/>
      <c r="G966" s="58">
        <f t="shared" si="89"/>
        <v>0</v>
      </c>
      <c r="H966" s="58">
        <f>IF(E966="",0,IFERROR(VLOOKUP(E966,档案费管理台账!$D$4:$H$1000,5,0),0))</f>
        <v>0</v>
      </c>
      <c r="I966" s="57"/>
      <c r="J966" s="57"/>
      <c r="K966" s="57"/>
      <c r="L966" s="57"/>
      <c r="M966" s="58" t="str">
        <f t="shared" si="90"/>
        <v/>
      </c>
      <c r="N966" s="102"/>
    </row>
    <row r="967" spans="1:14">
      <c r="A967" s="97" t="str">
        <f t="shared" si="87"/>
        <v/>
      </c>
      <c r="B967" s="98" t="str">
        <f t="shared" si="88"/>
        <v/>
      </c>
      <c r="C967" s="99"/>
      <c r="D967" s="100"/>
      <c r="E967" s="100"/>
      <c r="F967" s="57"/>
      <c r="G967" s="58">
        <f t="shared" si="89"/>
        <v>0</v>
      </c>
      <c r="H967" s="58">
        <f>IF(E967="",0,IFERROR(VLOOKUP(E967,档案费管理台账!$D$4:$H$1000,5,0),0))</f>
        <v>0</v>
      </c>
      <c r="I967" s="57"/>
      <c r="J967" s="57"/>
      <c r="K967" s="57"/>
      <c r="L967" s="57"/>
      <c r="M967" s="58" t="str">
        <f t="shared" si="90"/>
        <v/>
      </c>
      <c r="N967" s="102"/>
    </row>
    <row r="968" spans="1:14">
      <c r="A968" s="97" t="str">
        <f t="shared" si="87"/>
        <v/>
      </c>
      <c r="B968" s="98" t="str">
        <f t="shared" si="88"/>
        <v/>
      </c>
      <c r="C968" s="99"/>
      <c r="D968" s="100"/>
      <c r="E968" s="100"/>
      <c r="F968" s="57"/>
      <c r="G968" s="58">
        <f t="shared" si="89"/>
        <v>0</v>
      </c>
      <c r="H968" s="58">
        <f>IF(E968="",0,IFERROR(VLOOKUP(E968,档案费管理台账!$D$4:$H$1000,5,0),0))</f>
        <v>0</v>
      </c>
      <c r="I968" s="57"/>
      <c r="J968" s="57"/>
      <c r="K968" s="57"/>
      <c r="L968" s="57"/>
      <c r="M968" s="58" t="str">
        <f t="shared" si="90"/>
        <v/>
      </c>
      <c r="N968" s="102"/>
    </row>
    <row r="969" spans="1:14">
      <c r="A969" s="97" t="str">
        <f t="shared" si="87"/>
        <v/>
      </c>
      <c r="B969" s="98" t="str">
        <f t="shared" si="88"/>
        <v/>
      </c>
      <c r="C969" s="99"/>
      <c r="D969" s="100"/>
      <c r="E969" s="100"/>
      <c r="F969" s="57"/>
      <c r="G969" s="58">
        <f t="shared" si="89"/>
        <v>0</v>
      </c>
      <c r="H969" s="58">
        <f>IF(E969="",0,IFERROR(VLOOKUP(E969,档案费管理台账!$D$4:$H$1000,5,0),0))</f>
        <v>0</v>
      </c>
      <c r="I969" s="57"/>
      <c r="J969" s="57"/>
      <c r="K969" s="57"/>
      <c r="L969" s="57"/>
      <c r="M969" s="58" t="str">
        <f t="shared" si="90"/>
        <v/>
      </c>
      <c r="N969" s="102"/>
    </row>
    <row r="970" spans="1:14">
      <c r="A970" s="97" t="str">
        <f t="shared" si="87"/>
        <v/>
      </c>
      <c r="B970" s="98" t="str">
        <f t="shared" si="88"/>
        <v/>
      </c>
      <c r="C970" s="99"/>
      <c r="D970" s="100"/>
      <c r="E970" s="100"/>
      <c r="F970" s="57"/>
      <c r="G970" s="58">
        <f t="shared" si="89"/>
        <v>0</v>
      </c>
      <c r="H970" s="58">
        <f>IF(E970="",0,IFERROR(VLOOKUP(E970,档案费管理台账!$D$4:$H$1000,5,0),0))</f>
        <v>0</v>
      </c>
      <c r="I970" s="57"/>
      <c r="J970" s="57"/>
      <c r="K970" s="57"/>
      <c r="L970" s="57"/>
      <c r="M970" s="58" t="str">
        <f t="shared" si="90"/>
        <v/>
      </c>
      <c r="N970" s="102"/>
    </row>
    <row r="971" spans="1:14">
      <c r="A971" s="97" t="str">
        <f t="shared" si="87"/>
        <v/>
      </c>
      <c r="B971" s="98" t="str">
        <f t="shared" si="88"/>
        <v/>
      </c>
      <c r="C971" s="99"/>
      <c r="D971" s="100"/>
      <c r="E971" s="100"/>
      <c r="F971" s="57"/>
      <c r="G971" s="58">
        <f t="shared" si="89"/>
        <v>0</v>
      </c>
      <c r="H971" s="58">
        <f>IF(E971="",0,IFERROR(VLOOKUP(E971,档案费管理台账!$D$4:$H$1000,5,0),0))</f>
        <v>0</v>
      </c>
      <c r="I971" s="57"/>
      <c r="J971" s="57"/>
      <c r="K971" s="57"/>
      <c r="L971" s="57"/>
      <c r="M971" s="58" t="str">
        <f t="shared" si="90"/>
        <v/>
      </c>
      <c r="N971" s="102"/>
    </row>
    <row r="972" spans="1:14">
      <c r="A972" s="97" t="str">
        <f t="shared" si="87"/>
        <v/>
      </c>
      <c r="B972" s="98" t="str">
        <f t="shared" si="88"/>
        <v/>
      </c>
      <c r="C972" s="99"/>
      <c r="D972" s="100"/>
      <c r="E972" s="100"/>
      <c r="F972" s="57"/>
      <c r="G972" s="58">
        <f t="shared" si="89"/>
        <v>0</v>
      </c>
      <c r="H972" s="58">
        <f>IF(E972="",0,IFERROR(VLOOKUP(E972,档案费管理台账!$D$4:$H$1000,5,0),0))</f>
        <v>0</v>
      </c>
      <c r="I972" s="57"/>
      <c r="J972" s="57"/>
      <c r="K972" s="57"/>
      <c r="L972" s="57"/>
      <c r="M972" s="58" t="str">
        <f t="shared" si="90"/>
        <v/>
      </c>
      <c r="N972" s="102"/>
    </row>
    <row r="973" spans="1:14">
      <c r="A973" s="97" t="str">
        <f t="shared" si="87"/>
        <v/>
      </c>
      <c r="B973" s="98" t="str">
        <f t="shared" si="88"/>
        <v/>
      </c>
      <c r="C973" s="99"/>
      <c r="D973" s="100"/>
      <c r="E973" s="100"/>
      <c r="F973" s="57"/>
      <c r="G973" s="58">
        <f t="shared" si="89"/>
        <v>0</v>
      </c>
      <c r="H973" s="58">
        <f>IF(E973="",0,IFERROR(VLOOKUP(E973,档案费管理台账!$D$4:$H$1000,5,0),0))</f>
        <v>0</v>
      </c>
      <c r="I973" s="57"/>
      <c r="J973" s="57"/>
      <c r="K973" s="57"/>
      <c r="L973" s="57"/>
      <c r="M973" s="58" t="str">
        <f t="shared" si="90"/>
        <v/>
      </c>
      <c r="N973" s="102"/>
    </row>
    <row r="974" spans="1:14">
      <c r="A974" s="97" t="str">
        <f t="shared" si="87"/>
        <v/>
      </c>
      <c r="B974" s="98" t="str">
        <f t="shared" si="88"/>
        <v/>
      </c>
      <c r="C974" s="99"/>
      <c r="D974" s="100"/>
      <c r="E974" s="100"/>
      <c r="F974" s="57"/>
      <c r="G974" s="58">
        <f t="shared" si="89"/>
        <v>0</v>
      </c>
      <c r="H974" s="58">
        <f>IF(E974="",0,IFERROR(VLOOKUP(E974,档案费管理台账!$D$4:$H$1000,5,0),0))</f>
        <v>0</v>
      </c>
      <c r="I974" s="57"/>
      <c r="J974" s="57"/>
      <c r="K974" s="57"/>
      <c r="L974" s="57"/>
      <c r="M974" s="58" t="str">
        <f t="shared" si="90"/>
        <v/>
      </c>
      <c r="N974" s="102"/>
    </row>
    <row r="975" spans="1:14">
      <c r="A975" s="97" t="str">
        <f t="shared" si="87"/>
        <v/>
      </c>
      <c r="B975" s="98" t="str">
        <f t="shared" si="88"/>
        <v/>
      </c>
      <c r="C975" s="99"/>
      <c r="D975" s="100"/>
      <c r="E975" s="100"/>
      <c r="F975" s="57"/>
      <c r="G975" s="58">
        <f t="shared" si="89"/>
        <v>0</v>
      </c>
      <c r="H975" s="58">
        <f>IF(E975="",0,IFERROR(VLOOKUP(E975,档案费管理台账!$D$4:$H$1000,5,0),0))</f>
        <v>0</v>
      </c>
      <c r="I975" s="57"/>
      <c r="J975" s="57"/>
      <c r="K975" s="57"/>
      <c r="L975" s="57"/>
      <c r="M975" s="58" t="str">
        <f t="shared" si="90"/>
        <v/>
      </c>
      <c r="N975" s="102"/>
    </row>
    <row r="976" spans="1:14">
      <c r="A976" s="97" t="str">
        <f t="shared" si="87"/>
        <v/>
      </c>
      <c r="B976" s="98" t="str">
        <f t="shared" si="88"/>
        <v/>
      </c>
      <c r="C976" s="99"/>
      <c r="D976" s="100"/>
      <c r="E976" s="100"/>
      <c r="F976" s="57"/>
      <c r="G976" s="58">
        <f t="shared" si="89"/>
        <v>0</v>
      </c>
      <c r="H976" s="58">
        <f>IF(E976="",0,IFERROR(VLOOKUP(E976,档案费管理台账!$D$4:$H$1000,5,0),0))</f>
        <v>0</v>
      </c>
      <c r="I976" s="57"/>
      <c r="J976" s="57"/>
      <c r="K976" s="57"/>
      <c r="L976" s="57"/>
      <c r="M976" s="58" t="str">
        <f t="shared" si="90"/>
        <v/>
      </c>
      <c r="N976" s="102"/>
    </row>
    <row r="977" spans="1:14">
      <c r="A977" s="97" t="str">
        <f t="shared" si="87"/>
        <v/>
      </c>
      <c r="B977" s="98" t="str">
        <f t="shared" si="88"/>
        <v/>
      </c>
      <c r="C977" s="99"/>
      <c r="D977" s="100"/>
      <c r="E977" s="100"/>
      <c r="F977" s="57"/>
      <c r="G977" s="58">
        <f t="shared" si="89"/>
        <v>0</v>
      </c>
      <c r="H977" s="58">
        <f>IF(E977="",0,IFERROR(VLOOKUP(E977,档案费管理台账!$D$4:$H$1000,5,0),0))</f>
        <v>0</v>
      </c>
      <c r="I977" s="57"/>
      <c r="J977" s="57"/>
      <c r="K977" s="57"/>
      <c r="L977" s="57"/>
      <c r="M977" s="58" t="str">
        <f t="shared" si="90"/>
        <v/>
      </c>
      <c r="N977" s="102"/>
    </row>
    <row r="978" spans="1:14">
      <c r="A978" s="97" t="str">
        <f t="shared" si="87"/>
        <v/>
      </c>
      <c r="B978" s="98" t="str">
        <f t="shared" si="88"/>
        <v/>
      </c>
      <c r="C978" s="99"/>
      <c r="D978" s="100"/>
      <c r="E978" s="100"/>
      <c r="F978" s="57"/>
      <c r="G978" s="58">
        <f t="shared" si="89"/>
        <v>0</v>
      </c>
      <c r="H978" s="58">
        <f>IF(E978="",0,IFERROR(VLOOKUP(E978,档案费管理台账!$D$4:$H$1000,5,0),0))</f>
        <v>0</v>
      </c>
      <c r="I978" s="57"/>
      <c r="J978" s="57"/>
      <c r="K978" s="57"/>
      <c r="L978" s="57"/>
      <c r="M978" s="58" t="str">
        <f t="shared" si="90"/>
        <v/>
      </c>
      <c r="N978" s="102"/>
    </row>
    <row r="979" spans="1:14">
      <c r="A979" s="97" t="str">
        <f t="shared" si="87"/>
        <v/>
      </c>
      <c r="B979" s="98" t="str">
        <f t="shared" si="88"/>
        <v/>
      </c>
      <c r="C979" s="99"/>
      <c r="D979" s="100"/>
      <c r="E979" s="100"/>
      <c r="F979" s="57"/>
      <c r="G979" s="58">
        <f t="shared" si="89"/>
        <v>0</v>
      </c>
      <c r="H979" s="58">
        <f>IF(E979="",0,IFERROR(VLOOKUP(E979,档案费管理台账!$D$4:$H$1000,5,0),0))</f>
        <v>0</v>
      </c>
      <c r="I979" s="57"/>
      <c r="J979" s="57"/>
      <c r="K979" s="57"/>
      <c r="L979" s="57"/>
      <c r="M979" s="58" t="str">
        <f t="shared" si="90"/>
        <v/>
      </c>
      <c r="N979" s="102"/>
    </row>
    <row r="980" spans="1:14">
      <c r="A980" s="97" t="str">
        <f t="shared" si="87"/>
        <v/>
      </c>
      <c r="B980" s="98" t="str">
        <f t="shared" si="88"/>
        <v/>
      </c>
      <c r="C980" s="99"/>
      <c r="D980" s="100"/>
      <c r="E980" s="100"/>
      <c r="F980" s="57"/>
      <c r="G980" s="58">
        <f t="shared" si="89"/>
        <v>0</v>
      </c>
      <c r="H980" s="58">
        <f>IF(E980="",0,IFERROR(VLOOKUP(E980,档案费管理台账!$D$4:$H$1000,5,0),0))</f>
        <v>0</v>
      </c>
      <c r="I980" s="57"/>
      <c r="J980" s="57"/>
      <c r="K980" s="57"/>
      <c r="L980" s="57"/>
      <c r="M980" s="58" t="str">
        <f t="shared" si="90"/>
        <v/>
      </c>
      <c r="N980" s="102"/>
    </row>
    <row r="981" spans="1:14">
      <c r="A981" s="97" t="str">
        <f t="shared" si="87"/>
        <v/>
      </c>
      <c r="B981" s="98" t="str">
        <f t="shared" si="88"/>
        <v/>
      </c>
      <c r="C981" s="99"/>
      <c r="D981" s="100"/>
      <c r="E981" s="100"/>
      <c r="F981" s="57"/>
      <c r="G981" s="58">
        <f t="shared" si="89"/>
        <v>0</v>
      </c>
      <c r="H981" s="58">
        <f>IF(E981="",0,IFERROR(VLOOKUP(E981,档案费管理台账!$D$4:$H$1000,5,0),0))</f>
        <v>0</v>
      </c>
      <c r="I981" s="57"/>
      <c r="J981" s="57"/>
      <c r="K981" s="57"/>
      <c r="L981" s="57"/>
      <c r="M981" s="58" t="str">
        <f t="shared" si="90"/>
        <v/>
      </c>
      <c r="N981" s="102"/>
    </row>
    <row r="982" spans="1:14">
      <c r="A982" s="97" t="str">
        <f t="shared" si="87"/>
        <v/>
      </c>
      <c r="B982" s="98" t="str">
        <f t="shared" si="88"/>
        <v/>
      </c>
      <c r="C982" s="99"/>
      <c r="D982" s="100"/>
      <c r="E982" s="100"/>
      <c r="F982" s="57"/>
      <c r="G982" s="58">
        <f t="shared" si="89"/>
        <v>0</v>
      </c>
      <c r="H982" s="58">
        <f>IF(E982="",0,IFERROR(VLOOKUP(E982,档案费管理台账!$D$4:$H$1000,5,0),0))</f>
        <v>0</v>
      </c>
      <c r="I982" s="57"/>
      <c r="J982" s="57"/>
      <c r="K982" s="57"/>
      <c r="L982" s="57"/>
      <c r="M982" s="58" t="str">
        <f t="shared" si="90"/>
        <v/>
      </c>
      <c r="N982" s="102"/>
    </row>
    <row r="983" spans="1:14">
      <c r="A983" s="97" t="str">
        <f t="shared" si="87"/>
        <v/>
      </c>
      <c r="B983" s="98" t="str">
        <f t="shared" si="88"/>
        <v/>
      </c>
      <c r="C983" s="99"/>
      <c r="D983" s="100"/>
      <c r="E983" s="100"/>
      <c r="F983" s="57"/>
      <c r="G983" s="58">
        <f t="shared" si="89"/>
        <v>0</v>
      </c>
      <c r="H983" s="58">
        <f>IF(E983="",0,IFERROR(VLOOKUP(E983,档案费管理台账!$D$4:$H$1000,5,0),0))</f>
        <v>0</v>
      </c>
      <c r="I983" s="57"/>
      <c r="J983" s="57"/>
      <c r="K983" s="57"/>
      <c r="L983" s="57"/>
      <c r="M983" s="58" t="str">
        <f t="shared" si="90"/>
        <v/>
      </c>
      <c r="N983" s="102"/>
    </row>
    <row r="984" spans="1:14">
      <c r="A984" s="97" t="str">
        <f t="shared" si="87"/>
        <v/>
      </c>
      <c r="B984" s="98" t="str">
        <f t="shared" si="88"/>
        <v/>
      </c>
      <c r="C984" s="99"/>
      <c r="D984" s="100"/>
      <c r="E984" s="100"/>
      <c r="F984" s="57"/>
      <c r="G984" s="58">
        <f t="shared" si="89"/>
        <v>0</v>
      </c>
      <c r="H984" s="58">
        <f>IF(E984="",0,IFERROR(VLOOKUP(E984,档案费管理台账!$D$4:$H$1000,5,0),0))</f>
        <v>0</v>
      </c>
      <c r="I984" s="57"/>
      <c r="J984" s="57"/>
      <c r="K984" s="57"/>
      <c r="L984" s="57"/>
      <c r="M984" s="58" t="str">
        <f t="shared" si="90"/>
        <v/>
      </c>
      <c r="N984" s="102"/>
    </row>
    <row r="985" spans="1:14">
      <c r="A985" s="97" t="str">
        <f t="shared" si="87"/>
        <v/>
      </c>
      <c r="B985" s="98" t="str">
        <f t="shared" si="88"/>
        <v/>
      </c>
      <c r="C985" s="99"/>
      <c r="D985" s="100"/>
      <c r="E985" s="100"/>
      <c r="F985" s="57"/>
      <c r="G985" s="58">
        <f t="shared" si="89"/>
        <v>0</v>
      </c>
      <c r="H985" s="58">
        <f>IF(E985="",0,IFERROR(VLOOKUP(E985,档案费管理台账!$D$4:$H$1000,5,0),0))</f>
        <v>0</v>
      </c>
      <c r="I985" s="57"/>
      <c r="J985" s="57"/>
      <c r="K985" s="57"/>
      <c r="L985" s="57"/>
      <c r="M985" s="58" t="str">
        <f t="shared" si="90"/>
        <v/>
      </c>
      <c r="N985" s="102"/>
    </row>
    <row r="986" spans="1:14">
      <c r="A986" s="97" t="str">
        <f t="shared" si="87"/>
        <v/>
      </c>
      <c r="B986" s="98" t="str">
        <f t="shared" si="88"/>
        <v/>
      </c>
      <c r="C986" s="99"/>
      <c r="D986" s="100"/>
      <c r="E986" s="100"/>
      <c r="F986" s="57"/>
      <c r="G986" s="58">
        <f t="shared" si="89"/>
        <v>0</v>
      </c>
      <c r="H986" s="58">
        <f>IF(E986="",0,IFERROR(VLOOKUP(E986,档案费管理台账!$D$4:$H$1000,5,0),0))</f>
        <v>0</v>
      </c>
      <c r="I986" s="57"/>
      <c r="J986" s="57"/>
      <c r="K986" s="57"/>
      <c r="L986" s="57"/>
      <c r="M986" s="58" t="str">
        <f t="shared" si="90"/>
        <v/>
      </c>
      <c r="N986" s="102"/>
    </row>
    <row r="987" spans="1:14">
      <c r="A987" s="97" t="str">
        <f t="shared" si="87"/>
        <v/>
      </c>
      <c r="B987" s="98" t="str">
        <f t="shared" si="88"/>
        <v/>
      </c>
      <c r="C987" s="99"/>
      <c r="D987" s="100"/>
      <c r="E987" s="100"/>
      <c r="F987" s="57"/>
      <c r="G987" s="58">
        <f t="shared" si="89"/>
        <v>0</v>
      </c>
      <c r="H987" s="58">
        <f>IF(E987="",0,IFERROR(VLOOKUP(E987,档案费管理台账!$D$4:$H$1000,5,0),0))</f>
        <v>0</v>
      </c>
      <c r="I987" s="57"/>
      <c r="J987" s="57"/>
      <c r="K987" s="57"/>
      <c r="L987" s="57"/>
      <c r="M987" s="58" t="str">
        <f t="shared" si="90"/>
        <v/>
      </c>
      <c r="N987" s="102"/>
    </row>
    <row r="988" spans="1:14">
      <c r="A988" s="97" t="str">
        <f t="shared" si="87"/>
        <v/>
      </c>
      <c r="B988" s="98" t="str">
        <f t="shared" si="88"/>
        <v/>
      </c>
      <c r="C988" s="99"/>
      <c r="D988" s="100"/>
      <c r="E988" s="100"/>
      <c r="F988" s="57"/>
      <c r="G988" s="58">
        <f t="shared" si="89"/>
        <v>0</v>
      </c>
      <c r="H988" s="58">
        <f>IF(E988="",0,IFERROR(VLOOKUP(E988,档案费管理台账!$D$4:$H$1000,5,0),0))</f>
        <v>0</v>
      </c>
      <c r="I988" s="57"/>
      <c r="J988" s="57"/>
      <c r="K988" s="57"/>
      <c r="L988" s="57"/>
      <c r="M988" s="58" t="str">
        <f t="shared" si="90"/>
        <v/>
      </c>
      <c r="N988" s="102"/>
    </row>
    <row r="989" spans="1:14">
      <c r="A989" s="97" t="str">
        <f t="shared" si="87"/>
        <v/>
      </c>
      <c r="B989" s="98" t="str">
        <f t="shared" si="88"/>
        <v/>
      </c>
      <c r="C989" s="99"/>
      <c r="D989" s="100"/>
      <c r="E989" s="100"/>
      <c r="F989" s="57"/>
      <c r="G989" s="58">
        <f t="shared" si="89"/>
        <v>0</v>
      </c>
      <c r="H989" s="58">
        <f>IF(E989="",0,IFERROR(VLOOKUP(E989,档案费管理台账!$D$4:$H$1000,5,0),0))</f>
        <v>0</v>
      </c>
      <c r="I989" s="57"/>
      <c r="J989" s="57"/>
      <c r="K989" s="57"/>
      <c r="L989" s="57"/>
      <c r="M989" s="58" t="str">
        <f t="shared" si="90"/>
        <v/>
      </c>
      <c r="N989" s="102"/>
    </row>
    <row r="990" spans="1:14">
      <c r="A990" s="97" t="str">
        <f t="shared" si="87"/>
        <v/>
      </c>
      <c r="B990" s="98" t="str">
        <f t="shared" si="88"/>
        <v/>
      </c>
      <c r="C990" s="99"/>
      <c r="D990" s="100"/>
      <c r="E990" s="100"/>
      <c r="F990" s="57"/>
      <c r="G990" s="58">
        <f t="shared" si="89"/>
        <v>0</v>
      </c>
      <c r="H990" s="58">
        <f>IF(E990="",0,IFERROR(VLOOKUP(E990,档案费管理台账!$D$4:$H$1000,5,0),0))</f>
        <v>0</v>
      </c>
      <c r="I990" s="57"/>
      <c r="J990" s="57"/>
      <c r="K990" s="57"/>
      <c r="L990" s="57"/>
      <c r="M990" s="58" t="str">
        <f t="shared" si="90"/>
        <v/>
      </c>
      <c r="N990" s="102"/>
    </row>
    <row r="991" spans="1:14">
      <c r="A991" s="97" t="str">
        <f t="shared" si="87"/>
        <v/>
      </c>
      <c r="B991" s="98" t="str">
        <f t="shared" si="88"/>
        <v/>
      </c>
      <c r="C991" s="99"/>
      <c r="D991" s="100"/>
      <c r="E991" s="100"/>
      <c r="F991" s="57"/>
      <c r="G991" s="58">
        <f t="shared" si="89"/>
        <v>0</v>
      </c>
      <c r="H991" s="58">
        <f>IF(E991="",0,IFERROR(VLOOKUP(E991,档案费管理台账!$D$4:$H$1000,5,0),0))</f>
        <v>0</v>
      </c>
      <c r="I991" s="57"/>
      <c r="J991" s="57"/>
      <c r="K991" s="57"/>
      <c r="L991" s="57"/>
      <c r="M991" s="58" t="str">
        <f t="shared" si="90"/>
        <v/>
      </c>
      <c r="N991" s="102"/>
    </row>
    <row r="992" spans="1:14">
      <c r="A992" s="97" t="str">
        <f t="shared" si="87"/>
        <v/>
      </c>
      <c r="B992" s="98" t="str">
        <f t="shared" si="88"/>
        <v/>
      </c>
      <c r="C992" s="99"/>
      <c r="D992" s="100"/>
      <c r="E992" s="100"/>
      <c r="F992" s="57"/>
      <c r="G992" s="58">
        <f t="shared" si="89"/>
        <v>0</v>
      </c>
      <c r="H992" s="58">
        <f>IF(E992="",0,IFERROR(VLOOKUP(E992,档案费管理台账!$D$4:$H$1000,5,0),0))</f>
        <v>0</v>
      </c>
      <c r="I992" s="57"/>
      <c r="J992" s="57"/>
      <c r="K992" s="57"/>
      <c r="L992" s="57"/>
      <c r="M992" s="58" t="str">
        <f t="shared" si="90"/>
        <v/>
      </c>
      <c r="N992" s="102"/>
    </row>
    <row r="993" spans="1:14">
      <c r="A993" s="97" t="str">
        <f t="shared" si="87"/>
        <v/>
      </c>
      <c r="B993" s="98" t="str">
        <f t="shared" si="88"/>
        <v/>
      </c>
      <c r="C993" s="99"/>
      <c r="D993" s="100"/>
      <c r="E993" s="100"/>
      <c r="F993" s="57"/>
      <c r="G993" s="58">
        <f t="shared" si="89"/>
        <v>0</v>
      </c>
      <c r="H993" s="58">
        <f>IF(E993="",0,IFERROR(VLOOKUP(E993,档案费管理台账!$D$4:$H$1000,5,0),0))</f>
        <v>0</v>
      </c>
      <c r="I993" s="57"/>
      <c r="J993" s="57"/>
      <c r="K993" s="57"/>
      <c r="L993" s="57"/>
      <c r="M993" s="58" t="str">
        <f t="shared" si="90"/>
        <v/>
      </c>
      <c r="N993" s="102"/>
    </row>
    <row r="994" spans="1:14">
      <c r="A994" s="97" t="str">
        <f t="shared" si="87"/>
        <v/>
      </c>
      <c r="B994" s="98" t="str">
        <f t="shared" si="88"/>
        <v/>
      </c>
      <c r="C994" s="99"/>
      <c r="D994" s="100"/>
      <c r="E994" s="100"/>
      <c r="F994" s="57"/>
      <c r="G994" s="58">
        <f t="shared" si="89"/>
        <v>0</v>
      </c>
      <c r="H994" s="58">
        <f>IF(E994="",0,IFERROR(VLOOKUP(E994,档案费管理台账!$D$4:$H$1000,5,0),0))</f>
        <v>0</v>
      </c>
      <c r="I994" s="57"/>
      <c r="J994" s="57"/>
      <c r="K994" s="57"/>
      <c r="L994" s="57"/>
      <c r="M994" s="58" t="str">
        <f t="shared" si="90"/>
        <v/>
      </c>
      <c r="N994" s="102"/>
    </row>
    <row r="995" spans="1:14">
      <c r="A995" s="97" t="str">
        <f t="shared" si="87"/>
        <v/>
      </c>
      <c r="B995" s="98" t="str">
        <f t="shared" si="88"/>
        <v/>
      </c>
      <c r="C995" s="99"/>
      <c r="D995" s="100"/>
      <c r="E995" s="100"/>
      <c r="F995" s="57"/>
      <c r="G995" s="58">
        <f t="shared" si="89"/>
        <v>0</v>
      </c>
      <c r="H995" s="58">
        <f>IF(E995="",0,IFERROR(VLOOKUP(E995,档案费管理台账!$D$4:$H$1000,5,0),0))</f>
        <v>0</v>
      </c>
      <c r="I995" s="57"/>
      <c r="J995" s="57"/>
      <c r="K995" s="57"/>
      <c r="L995" s="57"/>
      <c r="M995" s="58" t="str">
        <f t="shared" si="90"/>
        <v/>
      </c>
      <c r="N995" s="102"/>
    </row>
    <row r="996" spans="1:14">
      <c r="A996" s="97" t="str">
        <f t="shared" si="87"/>
        <v/>
      </c>
      <c r="B996" s="98" t="str">
        <f t="shared" si="88"/>
        <v/>
      </c>
      <c r="C996" s="99"/>
      <c r="D996" s="100"/>
      <c r="E996" s="100"/>
      <c r="F996" s="57"/>
      <c r="G996" s="58">
        <f t="shared" si="89"/>
        <v>0</v>
      </c>
      <c r="H996" s="58">
        <f>IF(E996="",0,IFERROR(VLOOKUP(E996,档案费管理台账!$D$4:$H$1000,5,0),0))</f>
        <v>0</v>
      </c>
      <c r="I996" s="57"/>
      <c r="J996" s="57"/>
      <c r="K996" s="57"/>
      <c r="L996" s="57"/>
      <c r="M996" s="58" t="str">
        <f t="shared" si="90"/>
        <v/>
      </c>
      <c r="N996" s="102"/>
    </row>
    <row r="997" spans="1:14">
      <c r="A997" s="97" t="str">
        <f t="shared" si="87"/>
        <v/>
      </c>
      <c r="B997" s="98" t="str">
        <f t="shared" si="88"/>
        <v/>
      </c>
      <c r="C997" s="99"/>
      <c r="D997" s="100"/>
      <c r="E997" s="100"/>
      <c r="F997" s="57"/>
      <c r="G997" s="58">
        <f t="shared" si="89"/>
        <v>0</v>
      </c>
      <c r="H997" s="58">
        <f>IF(E997="",0,IFERROR(VLOOKUP(E997,档案费管理台账!$D$4:$H$1000,5,0),0))</f>
        <v>0</v>
      </c>
      <c r="I997" s="57"/>
      <c r="J997" s="57"/>
      <c r="K997" s="57"/>
      <c r="L997" s="57"/>
      <c r="M997" s="58" t="str">
        <f t="shared" si="90"/>
        <v/>
      </c>
      <c r="N997" s="102"/>
    </row>
    <row r="998" spans="1:14">
      <c r="A998" s="97" t="str">
        <f t="shared" si="87"/>
        <v/>
      </c>
      <c r="B998" s="98" t="str">
        <f t="shared" si="88"/>
        <v/>
      </c>
      <c r="C998" s="99"/>
      <c r="D998" s="100"/>
      <c r="E998" s="100"/>
      <c r="F998" s="57"/>
      <c r="G998" s="58">
        <f t="shared" si="89"/>
        <v>0</v>
      </c>
      <c r="H998" s="58">
        <f>IF(E998="",0,IFERROR(VLOOKUP(E998,档案费管理台账!$D$4:$H$1000,5,0),0))</f>
        <v>0</v>
      </c>
      <c r="I998" s="57"/>
      <c r="J998" s="57"/>
      <c r="K998" s="57"/>
      <c r="L998" s="57"/>
      <c r="M998" s="58" t="str">
        <f t="shared" si="90"/>
        <v/>
      </c>
      <c r="N998" s="102"/>
    </row>
    <row r="999" spans="1:14">
      <c r="A999" s="97" t="str">
        <f t="shared" si="87"/>
        <v/>
      </c>
      <c r="B999" s="98" t="str">
        <f t="shared" si="88"/>
        <v/>
      </c>
      <c r="C999" s="99"/>
      <c r="D999" s="100"/>
      <c r="E999" s="100"/>
      <c r="F999" s="57"/>
      <c r="G999" s="58">
        <f t="shared" si="89"/>
        <v>0</v>
      </c>
      <c r="H999" s="58">
        <f>IF(E999="",0,IFERROR(VLOOKUP(E999,档案费管理台账!$D$4:$H$1000,5,0),0))</f>
        <v>0</v>
      </c>
      <c r="I999" s="57"/>
      <c r="J999" s="57"/>
      <c r="K999" s="57"/>
      <c r="L999" s="57"/>
      <c r="M999" s="58" t="str">
        <f t="shared" si="90"/>
        <v/>
      </c>
      <c r="N999" s="102"/>
    </row>
    <row r="1000" spans="1:14">
      <c r="A1000" s="97" t="str">
        <f t="shared" si="87"/>
        <v/>
      </c>
      <c r="B1000" s="98" t="str">
        <f t="shared" si="88"/>
        <v/>
      </c>
      <c r="C1000" s="99"/>
      <c r="D1000" s="100"/>
      <c r="E1000" s="100"/>
      <c r="F1000" s="57"/>
      <c r="G1000" s="58">
        <f t="shared" si="89"/>
        <v>0</v>
      </c>
      <c r="H1000" s="58">
        <f>IF(E1000="",0,IFERROR(VLOOKUP(E1000,档案费管理台账!$D$4:$H$1000,5,0),0))</f>
        <v>0</v>
      </c>
      <c r="I1000" s="57"/>
      <c r="J1000" s="57"/>
      <c r="K1000" s="57"/>
      <c r="L1000" s="57"/>
      <c r="M1000" s="58" t="str">
        <f t="shared" si="90"/>
        <v/>
      </c>
      <c r="N1000" s="102"/>
    </row>
  </sheetData>
  <mergeCells count="39">
    <mergeCell ref="D1:F1"/>
    <mergeCell ref="G1:H1"/>
    <mergeCell ref="J1:K1"/>
    <mergeCell ref="L1:O1"/>
    <mergeCell ref="H3:Q3"/>
    <mergeCell ref="A5:T5"/>
    <mergeCell ref="H6:O6"/>
    <mergeCell ref="P6:S6"/>
    <mergeCell ref="J7:K7"/>
    <mergeCell ref="L7:M7"/>
    <mergeCell ref="P7:Q7"/>
    <mergeCell ref="A23:Y23"/>
    <mergeCell ref="D24:G24"/>
    <mergeCell ref="H24:N24"/>
    <mergeCell ref="O24:S24"/>
    <mergeCell ref="A41:I41"/>
    <mergeCell ref="A6:A8"/>
    <mergeCell ref="A24:A25"/>
    <mergeCell ref="B6:B8"/>
    <mergeCell ref="B24:B25"/>
    <mergeCell ref="C6:C8"/>
    <mergeCell ref="C24:C25"/>
    <mergeCell ref="D6:D8"/>
    <mergeCell ref="E6:E8"/>
    <mergeCell ref="F6:F8"/>
    <mergeCell ref="G6:G8"/>
    <mergeCell ref="R7:R8"/>
    <mergeCell ref="S7:S8"/>
    <mergeCell ref="T6:T8"/>
    <mergeCell ref="T24:T25"/>
    <mergeCell ref="U6:U8"/>
    <mergeCell ref="U24:U25"/>
    <mergeCell ref="V24:V25"/>
    <mergeCell ref="W24:W25"/>
    <mergeCell ref="X24:X25"/>
    <mergeCell ref="Y24:Y25"/>
    <mergeCell ref="Z24:Z25"/>
    <mergeCell ref="AA24:AA25"/>
    <mergeCell ref="AB24:AB25"/>
  </mergeCells>
  <hyperlinks>
    <hyperlink ref="C1" location="项目管理台账!A1" display="返回"/>
  </hyperlinks>
  <pageMargins left="0.7" right="0.7" top="0.75" bottom="0.75" header="0.3" footer="0.3"/>
  <pageSetup paperSize="9" orientation="portrait"/>
  <headerFooter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"/>
  <dimension ref="A1:AD1000"/>
  <sheetViews>
    <sheetView topLeftCell="A31" workbookViewId="0">
      <selection activeCell="B1" sqref="B1"/>
    </sheetView>
  </sheetViews>
  <sheetFormatPr defaultColWidth="9" defaultRowHeight="14.4"/>
  <cols>
    <col min="1" max="1" width="7.46296296296296" customWidth="1"/>
    <col min="2" max="2" width="11.7962962962963" style="29" customWidth="1"/>
    <col min="3" max="3" width="12.2037037037037" style="29" customWidth="1"/>
    <col min="4" max="4" width="20.0648148148148" customWidth="1"/>
    <col min="5" max="5" width="18.6018518518519" customWidth="1"/>
    <col min="6" max="6" width="13.6018518518519" customWidth="1"/>
    <col min="7" max="7" width="12.7962962962963" customWidth="1"/>
    <col min="8" max="8" width="12.537037037037" customWidth="1"/>
    <col min="9" max="9" width="13.3333333333333" customWidth="1"/>
    <col min="10" max="10" width="13.2037037037037" customWidth="1"/>
    <col min="11" max="11" width="14.2037037037037" customWidth="1"/>
    <col min="12" max="12" width="12.6018518518519" customWidth="1"/>
    <col min="13" max="13" width="11.537037037037" customWidth="1"/>
    <col min="16" max="16" width="9.60185185185185"/>
    <col min="18" max="19" width="11.9351851851852" customWidth="1"/>
    <col min="20" max="20" width="13.2685185185185" customWidth="1"/>
    <col min="21" max="21" width="5.2037037037037" style="30" customWidth="1"/>
    <col min="22" max="22" width="10.2037037037037" customWidth="1"/>
    <col min="23" max="23" width="9.2037037037037" style="29" customWidth="1"/>
    <col min="24" max="24" width="9.60185185185185" customWidth="1"/>
    <col min="26" max="26" width="4.53703703703704" style="30" customWidth="1"/>
    <col min="27" max="27" width="12.462962962963" customWidth="1"/>
    <col min="28" max="28" width="12.462962962963" style="83" customWidth="1"/>
  </cols>
  <sheetData>
    <row r="1" ht="28.95" spans="1:28">
      <c r="A1" s="31" t="s">
        <v>209</v>
      </c>
      <c r="B1" s="105"/>
      <c r="C1" s="33" t="s">
        <v>118</v>
      </c>
      <c r="D1" s="34" t="s">
        <v>210</v>
      </c>
      <c r="E1" s="34"/>
      <c r="F1" s="34"/>
      <c r="G1" s="35" t="s">
        <v>96</v>
      </c>
      <c r="H1" s="35"/>
      <c r="I1" s="36" t="s">
        <v>120</v>
      </c>
      <c r="J1" s="37" t="s">
        <v>0</v>
      </c>
      <c r="K1" s="37"/>
      <c r="L1" s="38" t="s">
        <v>121</v>
      </c>
      <c r="M1" s="38"/>
      <c r="N1" s="38"/>
      <c r="O1" s="38"/>
    </row>
    <row r="2" ht="15.15"/>
    <row r="3" spans="1:28">
      <c r="H3" s="39" t="s">
        <v>122</v>
      </c>
      <c r="I3" s="39"/>
      <c r="J3" s="39"/>
      <c r="K3" s="39"/>
      <c r="L3" s="39"/>
      <c r="M3" s="39"/>
      <c r="N3" s="39"/>
      <c r="O3" s="39"/>
      <c r="P3" s="39"/>
      <c r="Q3" s="39"/>
    </row>
    <row r="4" spans="1:28">
      <c r="H4" s="40"/>
      <c r="I4" s="40"/>
      <c r="J4" s="40"/>
      <c r="K4" s="40"/>
      <c r="L4" s="40"/>
      <c r="M4" s="40"/>
      <c r="N4" s="40"/>
      <c r="O4" s="40"/>
      <c r="P4" s="40">
        <v>0.05</v>
      </c>
      <c r="Q4" s="40">
        <v>0.05</v>
      </c>
    </row>
    <row r="5" spans="1:28">
      <c r="A5" s="41" t="s">
        <v>123</v>
      </c>
      <c r="B5" s="41"/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</row>
    <row r="6" s="27" customFormat="1" spans="1:28">
      <c r="A6" s="42" t="s">
        <v>124</v>
      </c>
      <c r="B6" s="43" t="s">
        <v>125</v>
      </c>
      <c r="C6" s="43" t="s">
        <v>126</v>
      </c>
      <c r="D6" s="42" t="s">
        <v>127</v>
      </c>
      <c r="E6" s="42" t="s">
        <v>128</v>
      </c>
      <c r="F6" s="42" t="s">
        <v>129</v>
      </c>
      <c r="G6" s="42" t="s">
        <v>130</v>
      </c>
      <c r="H6" s="44" t="s">
        <v>131</v>
      </c>
      <c r="I6" s="44"/>
      <c r="J6" s="44"/>
      <c r="K6" s="44"/>
      <c r="L6" s="44"/>
      <c r="M6" s="44"/>
      <c r="N6" s="44"/>
      <c r="O6" s="44"/>
      <c r="P6" s="45" t="s">
        <v>132</v>
      </c>
      <c r="Q6" s="45"/>
      <c r="R6" s="45"/>
      <c r="S6" s="45"/>
      <c r="T6" s="42" t="s">
        <v>133</v>
      </c>
      <c r="U6" s="66" t="s">
        <v>134</v>
      </c>
      <c r="W6" s="47"/>
      <c r="Z6" s="48"/>
      <c r="AB6" s="96"/>
    </row>
    <row r="7" s="27" customFormat="1" ht="28.8" spans="1:28">
      <c r="A7" s="42"/>
      <c r="B7" s="43"/>
      <c r="C7" s="43"/>
      <c r="D7" s="42"/>
      <c r="E7" s="42"/>
      <c r="F7" s="42"/>
      <c r="G7" s="42"/>
      <c r="H7" s="49" t="s">
        <v>135</v>
      </c>
      <c r="I7" s="49" t="s">
        <v>135</v>
      </c>
      <c r="J7" s="49" t="s">
        <v>136</v>
      </c>
      <c r="K7" s="49"/>
      <c r="L7" s="49" t="s">
        <v>137</v>
      </c>
      <c r="M7" s="49"/>
      <c r="N7" s="49" t="s">
        <v>138</v>
      </c>
      <c r="O7" s="49" t="s">
        <v>139</v>
      </c>
      <c r="P7" s="42" t="s">
        <v>140</v>
      </c>
      <c r="Q7" s="42"/>
      <c r="R7" s="46" t="s">
        <v>141</v>
      </c>
      <c r="S7" s="46" t="s">
        <v>142</v>
      </c>
      <c r="T7" s="42"/>
      <c r="U7" s="66"/>
      <c r="W7" s="47"/>
      <c r="Z7" s="48"/>
      <c r="AB7" s="96"/>
    </row>
    <row r="8" s="27" customFormat="1" ht="28.8" spans="1:28">
      <c r="A8" s="42"/>
      <c r="B8" s="43"/>
      <c r="C8" s="43"/>
      <c r="D8" s="42"/>
      <c r="E8" s="42"/>
      <c r="F8" s="42"/>
      <c r="G8" s="42"/>
      <c r="H8" s="50" t="s">
        <v>143</v>
      </c>
      <c r="I8" s="50" t="s">
        <v>144</v>
      </c>
      <c r="J8" s="50" t="s">
        <v>145</v>
      </c>
      <c r="K8" s="50" t="s">
        <v>146</v>
      </c>
      <c r="L8" s="50" t="s">
        <v>147</v>
      </c>
      <c r="M8" s="50" t="s">
        <v>148</v>
      </c>
      <c r="N8" s="50" t="s">
        <v>149</v>
      </c>
      <c r="O8" s="50" t="s">
        <v>150</v>
      </c>
      <c r="P8" s="51" t="s">
        <v>151</v>
      </c>
      <c r="Q8" s="51" t="s">
        <v>152</v>
      </c>
      <c r="R8" s="46"/>
      <c r="S8" s="46"/>
      <c r="T8" s="42"/>
      <c r="U8" s="66"/>
      <c r="W8" s="47"/>
      <c r="Z8" s="48"/>
      <c r="AB8" s="96"/>
    </row>
    <row r="9" s="27" customFormat="1" spans="1:28">
      <c r="A9" s="52" t="s">
        <v>153</v>
      </c>
      <c r="B9" s="53"/>
      <c r="C9" s="53"/>
      <c r="D9" s="52"/>
      <c r="E9" s="52"/>
      <c r="F9" s="52"/>
      <c r="G9" s="52"/>
      <c r="H9" s="54">
        <f>(20%-1%-3%)*1</f>
        <v>0.16</v>
      </c>
      <c r="I9" s="54">
        <v>0.08</v>
      </c>
      <c r="J9" s="55">
        <f>10%-1%</f>
        <v>0.09</v>
      </c>
      <c r="K9" s="54">
        <f>2%</f>
        <v>0.02</v>
      </c>
      <c r="L9" s="55">
        <v>0.005</v>
      </c>
      <c r="M9" s="55">
        <v>0.005</v>
      </c>
      <c r="N9" s="55">
        <f>(0.5%-0.1%)-0.08%+0.08%</f>
        <v>0.004</v>
      </c>
      <c r="O9" s="55">
        <f>0.8%</f>
        <v>0.008</v>
      </c>
      <c r="P9" s="54">
        <v>0.05</v>
      </c>
      <c r="Q9" s="54">
        <v>0.05</v>
      </c>
      <c r="R9" s="56"/>
      <c r="S9" s="56"/>
      <c r="T9" s="52"/>
      <c r="U9" s="106"/>
      <c r="W9" s="47"/>
      <c r="Z9" s="48"/>
      <c r="AB9" s="96"/>
    </row>
    <row r="10" spans="1:28">
      <c r="A10" s="39" t="s">
        <v>154</v>
      </c>
      <c r="B10" s="57">
        <v>6326</v>
      </c>
      <c r="C10" s="57">
        <v>6326</v>
      </c>
      <c r="D10" s="57">
        <v>6326</v>
      </c>
      <c r="E10" s="57">
        <v>6326</v>
      </c>
      <c r="F10" s="57">
        <v>5000</v>
      </c>
      <c r="G10" s="57">
        <v>5000</v>
      </c>
      <c r="H10" s="58">
        <f>ROUND(B10*$H$9,2)</f>
        <v>1012.16</v>
      </c>
      <c r="I10" s="58">
        <f>ROUND(B10*$I$9,2)</f>
        <v>506.08</v>
      </c>
      <c r="J10" s="58">
        <f>ROUND(C10*$J$9,2)</f>
        <v>569.34</v>
      </c>
      <c r="K10" s="58">
        <f>IF(OR(C10="",C10=0),0,ROUND(C10*$K$9+3,2))</f>
        <v>129.52</v>
      </c>
      <c r="L10" s="58">
        <f>ROUND(D10*$L$9,2)</f>
        <v>31.63</v>
      </c>
      <c r="M10" s="58">
        <f>ROUND(D10*$M$9,2)</f>
        <v>31.63</v>
      </c>
      <c r="N10" s="58">
        <f>ROUND(E10*$N$9,2)</f>
        <v>25.3</v>
      </c>
      <c r="O10" s="58">
        <f>ROUND(F10*$O$9,2)</f>
        <v>40</v>
      </c>
      <c r="P10" s="58">
        <f t="shared" ref="P10:P12" si="0">ROUND(G10*$P$9,0)</f>
        <v>250</v>
      </c>
      <c r="Q10" s="58">
        <f t="shared" ref="Q10:Q12" si="1">ROUND(G10*$Q$9,0)</f>
        <v>250</v>
      </c>
      <c r="R10" s="58">
        <f t="shared" ref="R10:R21" si="2">H10+J10+L10+N10+O10+P10</f>
        <v>1928.43</v>
      </c>
      <c r="S10" s="58">
        <f t="shared" ref="S10:S21" si="3">I10+K10+M10+Q10</f>
        <v>917.23</v>
      </c>
      <c r="T10" s="58">
        <f t="shared" ref="T10:T21" si="4">R10+S10</f>
        <v>2845.66</v>
      </c>
      <c r="U10" s="59"/>
      <c r="V10" t="s">
        <v>154</v>
      </c>
    </row>
    <row r="11" spans="1:28">
      <c r="A11" s="39" t="s">
        <v>155</v>
      </c>
      <c r="B11" s="57">
        <f t="shared" ref="B11:G11" si="5">B10</f>
        <v>6326</v>
      </c>
      <c r="C11" s="57">
        <f t="shared" si="5"/>
        <v>6326</v>
      </c>
      <c r="D11" s="57">
        <f t="shared" si="5"/>
        <v>6326</v>
      </c>
      <c r="E11" s="57">
        <f t="shared" si="5"/>
        <v>6326</v>
      </c>
      <c r="F11" s="57">
        <f t="shared" si="5"/>
        <v>5000</v>
      </c>
      <c r="G11" s="57">
        <f t="shared" si="5"/>
        <v>5000</v>
      </c>
      <c r="H11" s="58">
        <f t="shared" ref="H11:H21" si="6">ROUND(B11*$H$9,2)</f>
        <v>1012.16</v>
      </c>
      <c r="I11" s="58">
        <f t="shared" ref="I11:I21" si="7">ROUND(B11*$I$9,2)</f>
        <v>506.08</v>
      </c>
      <c r="J11" s="58">
        <f t="shared" ref="J11:J21" si="8">ROUND(C11*$J$9,2)</f>
        <v>569.34</v>
      </c>
      <c r="K11" s="58">
        <f t="shared" ref="K11:K21" si="9">IF(OR(C11="",C11=0),0,ROUND(C11*$K$9+3,2))</f>
        <v>129.52</v>
      </c>
      <c r="L11" s="58">
        <f t="shared" ref="L11:L21" si="10">ROUND(D11*$L$9,2)</f>
        <v>31.63</v>
      </c>
      <c r="M11" s="58">
        <f t="shared" ref="M11:M21" si="11">ROUND(D11*$M$9,2)</f>
        <v>31.63</v>
      </c>
      <c r="N11" s="58">
        <f t="shared" ref="N11:N21" si="12">ROUND(E11*$N$9,2)</f>
        <v>25.3</v>
      </c>
      <c r="O11" s="58">
        <f t="shared" ref="O11:O21" si="13">ROUND(F11*$O$9,2)</f>
        <v>40</v>
      </c>
      <c r="P11" s="58">
        <f t="shared" si="0"/>
        <v>250</v>
      </c>
      <c r="Q11" s="58">
        <f t="shared" si="1"/>
        <v>250</v>
      </c>
      <c r="R11" s="58">
        <f t="shared" si="2"/>
        <v>1928.43</v>
      </c>
      <c r="S11" s="58">
        <f t="shared" si="3"/>
        <v>917.23</v>
      </c>
      <c r="T11" s="58">
        <f t="shared" si="4"/>
        <v>2845.66</v>
      </c>
      <c r="U11" s="59"/>
      <c r="V11" t="s">
        <v>155</v>
      </c>
    </row>
    <row r="12" spans="1:28">
      <c r="A12" s="39" t="s">
        <v>156</v>
      </c>
      <c r="B12" s="57">
        <f t="shared" ref="B12:G15" si="14">B11</f>
        <v>6326</v>
      </c>
      <c r="C12" s="57">
        <f t="shared" si="14"/>
        <v>6326</v>
      </c>
      <c r="D12" s="57">
        <f t="shared" si="14"/>
        <v>6326</v>
      </c>
      <c r="E12" s="57">
        <f t="shared" si="14"/>
        <v>6326</v>
      </c>
      <c r="F12" s="57">
        <f t="shared" si="14"/>
        <v>5000</v>
      </c>
      <c r="G12" s="57">
        <f t="shared" si="14"/>
        <v>5000</v>
      </c>
      <c r="H12" s="58">
        <f t="shared" si="6"/>
        <v>1012.16</v>
      </c>
      <c r="I12" s="58">
        <f t="shared" si="7"/>
        <v>506.08</v>
      </c>
      <c r="J12" s="58">
        <f t="shared" si="8"/>
        <v>569.34</v>
      </c>
      <c r="K12" s="58">
        <f t="shared" si="9"/>
        <v>129.52</v>
      </c>
      <c r="L12" s="58">
        <f t="shared" si="10"/>
        <v>31.63</v>
      </c>
      <c r="M12" s="58">
        <f t="shared" si="11"/>
        <v>31.63</v>
      </c>
      <c r="N12" s="58">
        <f t="shared" si="12"/>
        <v>25.3</v>
      </c>
      <c r="O12" s="58">
        <f t="shared" si="13"/>
        <v>40</v>
      </c>
      <c r="P12" s="58">
        <f t="shared" si="0"/>
        <v>250</v>
      </c>
      <c r="Q12" s="58">
        <f t="shared" si="1"/>
        <v>250</v>
      </c>
      <c r="R12" s="58">
        <f t="shared" si="2"/>
        <v>1928.43</v>
      </c>
      <c r="S12" s="58">
        <f t="shared" si="3"/>
        <v>917.23</v>
      </c>
      <c r="T12" s="58">
        <f t="shared" si="4"/>
        <v>2845.66</v>
      </c>
      <c r="U12" s="59"/>
      <c r="V12" t="s">
        <v>156</v>
      </c>
    </row>
    <row r="13" spans="1:28">
      <c r="A13" s="39" t="s">
        <v>157</v>
      </c>
      <c r="B13" s="57">
        <f t="shared" si="14"/>
        <v>6326</v>
      </c>
      <c r="C13" s="57">
        <f t="shared" si="14"/>
        <v>6326</v>
      </c>
      <c r="D13" s="57">
        <f t="shared" si="14"/>
        <v>6326</v>
      </c>
      <c r="E13" s="57">
        <f t="shared" si="14"/>
        <v>6326</v>
      </c>
      <c r="F13" s="57">
        <f t="shared" si="14"/>
        <v>5000</v>
      </c>
      <c r="G13" s="57">
        <f t="shared" si="14"/>
        <v>5000</v>
      </c>
      <c r="H13" s="58">
        <f t="shared" si="6"/>
        <v>1012.16</v>
      </c>
      <c r="I13" s="58">
        <f t="shared" si="7"/>
        <v>506.08</v>
      </c>
      <c r="J13" s="58">
        <f t="shared" si="8"/>
        <v>569.34</v>
      </c>
      <c r="K13" s="58">
        <f t="shared" si="9"/>
        <v>129.52</v>
      </c>
      <c r="L13" s="58">
        <f t="shared" si="10"/>
        <v>31.63</v>
      </c>
      <c r="M13" s="58">
        <f t="shared" si="11"/>
        <v>31.63</v>
      </c>
      <c r="N13" s="58">
        <f t="shared" si="12"/>
        <v>25.3</v>
      </c>
      <c r="O13" s="58">
        <f t="shared" si="13"/>
        <v>40</v>
      </c>
      <c r="P13" s="58">
        <f t="shared" ref="P13:P15" si="15">ROUND(G13*$P$9,0)</f>
        <v>250</v>
      </c>
      <c r="Q13" s="58">
        <f t="shared" ref="Q13:Q15" si="16">ROUND(G13*$Q$9,0)</f>
        <v>250</v>
      </c>
      <c r="R13" s="58">
        <f t="shared" si="2"/>
        <v>1928.43</v>
      </c>
      <c r="S13" s="58">
        <f t="shared" si="3"/>
        <v>917.23</v>
      </c>
      <c r="T13" s="58">
        <f t="shared" si="4"/>
        <v>2845.66</v>
      </c>
      <c r="U13" s="59"/>
      <c r="V13" t="s">
        <v>157</v>
      </c>
    </row>
    <row r="14" spans="1:28">
      <c r="A14" s="39" t="s">
        <v>158</v>
      </c>
      <c r="B14" s="57">
        <f t="shared" si="14"/>
        <v>6326</v>
      </c>
      <c r="C14" s="57">
        <f t="shared" si="14"/>
        <v>6326</v>
      </c>
      <c r="D14" s="57">
        <f t="shared" si="14"/>
        <v>6326</v>
      </c>
      <c r="E14" s="57">
        <f t="shared" si="14"/>
        <v>6326</v>
      </c>
      <c r="F14" s="57">
        <f t="shared" si="14"/>
        <v>5000</v>
      </c>
      <c r="G14" s="57">
        <f t="shared" si="14"/>
        <v>5000</v>
      </c>
      <c r="H14" s="58">
        <f t="shared" si="6"/>
        <v>1012.16</v>
      </c>
      <c r="I14" s="58">
        <f t="shared" si="7"/>
        <v>506.08</v>
      </c>
      <c r="J14" s="58">
        <f t="shared" si="8"/>
        <v>569.34</v>
      </c>
      <c r="K14" s="58">
        <f t="shared" si="9"/>
        <v>129.52</v>
      </c>
      <c r="L14" s="58">
        <f t="shared" si="10"/>
        <v>31.63</v>
      </c>
      <c r="M14" s="58">
        <f t="shared" si="11"/>
        <v>31.63</v>
      </c>
      <c r="N14" s="58">
        <f t="shared" si="12"/>
        <v>25.3</v>
      </c>
      <c r="O14" s="58">
        <f t="shared" si="13"/>
        <v>40</v>
      </c>
      <c r="P14" s="58">
        <f t="shared" si="15"/>
        <v>250</v>
      </c>
      <c r="Q14" s="58">
        <f t="shared" si="16"/>
        <v>250</v>
      </c>
      <c r="R14" s="58">
        <f t="shared" si="2"/>
        <v>1928.43</v>
      </c>
      <c r="S14" s="58">
        <f t="shared" si="3"/>
        <v>917.23</v>
      </c>
      <c r="T14" s="58">
        <f t="shared" si="4"/>
        <v>2845.66</v>
      </c>
      <c r="U14" s="59"/>
      <c r="V14" t="s">
        <v>158</v>
      </c>
    </row>
    <row r="15" spans="1:28">
      <c r="A15" s="39" t="s">
        <v>159</v>
      </c>
      <c r="B15" s="57">
        <f t="shared" si="14"/>
        <v>6326</v>
      </c>
      <c r="C15" s="57">
        <f t="shared" si="14"/>
        <v>6326</v>
      </c>
      <c r="D15" s="57">
        <f t="shared" si="14"/>
        <v>6326</v>
      </c>
      <c r="E15" s="57">
        <f t="shared" si="14"/>
        <v>6326</v>
      </c>
      <c r="F15" s="57">
        <f t="shared" si="14"/>
        <v>5000</v>
      </c>
      <c r="G15" s="57">
        <f t="shared" si="14"/>
        <v>5000</v>
      </c>
      <c r="H15" s="58">
        <f t="shared" si="6"/>
        <v>1012.16</v>
      </c>
      <c r="I15" s="58">
        <f t="shared" si="7"/>
        <v>506.08</v>
      </c>
      <c r="J15" s="58">
        <f t="shared" si="8"/>
        <v>569.34</v>
      </c>
      <c r="K15" s="58">
        <f t="shared" si="9"/>
        <v>129.52</v>
      </c>
      <c r="L15" s="58">
        <f t="shared" si="10"/>
        <v>31.63</v>
      </c>
      <c r="M15" s="58">
        <f t="shared" si="11"/>
        <v>31.63</v>
      </c>
      <c r="N15" s="58">
        <f t="shared" si="12"/>
        <v>25.3</v>
      </c>
      <c r="O15" s="58">
        <f t="shared" si="13"/>
        <v>40</v>
      </c>
      <c r="P15" s="58">
        <f t="shared" si="15"/>
        <v>250</v>
      </c>
      <c r="Q15" s="58">
        <f t="shared" si="16"/>
        <v>250</v>
      </c>
      <c r="R15" s="58">
        <f t="shared" si="2"/>
        <v>1928.43</v>
      </c>
      <c r="S15" s="58">
        <f t="shared" si="3"/>
        <v>917.23</v>
      </c>
      <c r="T15" s="58">
        <f t="shared" si="4"/>
        <v>2845.66</v>
      </c>
      <c r="U15" s="59"/>
      <c r="V15" t="s">
        <v>159</v>
      </c>
    </row>
    <row r="16" spans="1:28">
      <c r="A16" s="39" t="s">
        <v>160</v>
      </c>
      <c r="B16" s="57">
        <v>6326</v>
      </c>
      <c r="C16" s="57">
        <v>6326</v>
      </c>
      <c r="D16" s="57">
        <v>6326</v>
      </c>
      <c r="E16" s="57">
        <v>6326</v>
      </c>
      <c r="F16" s="57">
        <v>5000</v>
      </c>
      <c r="G16" s="57">
        <v>5000</v>
      </c>
      <c r="H16" s="58">
        <f t="shared" si="6"/>
        <v>1012.16</v>
      </c>
      <c r="I16" s="58">
        <f t="shared" si="7"/>
        <v>506.08</v>
      </c>
      <c r="J16" s="58">
        <f t="shared" si="8"/>
        <v>569.34</v>
      </c>
      <c r="K16" s="58">
        <f t="shared" si="9"/>
        <v>129.52</v>
      </c>
      <c r="L16" s="58">
        <f t="shared" si="10"/>
        <v>31.63</v>
      </c>
      <c r="M16" s="58">
        <f t="shared" si="11"/>
        <v>31.63</v>
      </c>
      <c r="N16" s="58">
        <f t="shared" si="12"/>
        <v>25.3</v>
      </c>
      <c r="O16" s="58">
        <f t="shared" si="13"/>
        <v>40</v>
      </c>
      <c r="P16" s="58">
        <f t="shared" ref="P16:P21" si="17">ROUND(G16*$P$4,0)</f>
        <v>250</v>
      </c>
      <c r="Q16" s="58">
        <f t="shared" ref="Q16:Q21" si="18">ROUND(G16*$Q$4,0)</f>
        <v>250</v>
      </c>
      <c r="R16" s="58">
        <f t="shared" si="2"/>
        <v>1928.43</v>
      </c>
      <c r="S16" s="58">
        <f t="shared" si="3"/>
        <v>917.23</v>
      </c>
      <c r="T16" s="58">
        <f t="shared" si="4"/>
        <v>2845.66</v>
      </c>
      <c r="U16" s="59"/>
      <c r="V16" t="s">
        <v>160</v>
      </c>
    </row>
    <row r="17" spans="1:30">
      <c r="A17" s="39" t="s">
        <v>161</v>
      </c>
      <c r="B17" s="57">
        <f t="shared" ref="B17:G17" si="19">B16</f>
        <v>6326</v>
      </c>
      <c r="C17" s="57">
        <f t="shared" si="19"/>
        <v>6326</v>
      </c>
      <c r="D17" s="57">
        <f t="shared" si="19"/>
        <v>6326</v>
      </c>
      <c r="E17" s="57">
        <f t="shared" si="19"/>
        <v>6326</v>
      </c>
      <c r="F17" s="57">
        <f t="shared" si="19"/>
        <v>5000</v>
      </c>
      <c r="G17" s="57">
        <f t="shared" si="19"/>
        <v>5000</v>
      </c>
      <c r="H17" s="58">
        <f t="shared" si="6"/>
        <v>1012.16</v>
      </c>
      <c r="I17" s="58">
        <f t="shared" si="7"/>
        <v>506.08</v>
      </c>
      <c r="J17" s="58">
        <f t="shared" si="8"/>
        <v>569.34</v>
      </c>
      <c r="K17" s="58">
        <f t="shared" si="9"/>
        <v>129.52</v>
      </c>
      <c r="L17" s="58">
        <f t="shared" si="10"/>
        <v>31.63</v>
      </c>
      <c r="M17" s="58">
        <f t="shared" si="11"/>
        <v>31.63</v>
      </c>
      <c r="N17" s="58">
        <f t="shared" si="12"/>
        <v>25.3</v>
      </c>
      <c r="O17" s="58">
        <f t="shared" si="13"/>
        <v>40</v>
      </c>
      <c r="P17" s="58">
        <f t="shared" si="17"/>
        <v>250</v>
      </c>
      <c r="Q17" s="58">
        <f t="shared" si="18"/>
        <v>250</v>
      </c>
      <c r="R17" s="58">
        <f t="shared" si="2"/>
        <v>1928.43</v>
      </c>
      <c r="S17" s="58">
        <f t="shared" si="3"/>
        <v>917.23</v>
      </c>
      <c r="T17" s="58">
        <f t="shared" si="4"/>
        <v>2845.66</v>
      </c>
      <c r="U17" s="59"/>
      <c r="V17" t="s">
        <v>161</v>
      </c>
    </row>
    <row r="18" spans="1:30">
      <c r="A18" s="39" t="s">
        <v>162</v>
      </c>
      <c r="B18" s="57">
        <f t="shared" ref="B18:G18" si="20">B17</f>
        <v>6326</v>
      </c>
      <c r="C18" s="57">
        <f t="shared" si="20"/>
        <v>6326</v>
      </c>
      <c r="D18" s="57">
        <f t="shared" si="20"/>
        <v>6326</v>
      </c>
      <c r="E18" s="57">
        <f t="shared" si="20"/>
        <v>6326</v>
      </c>
      <c r="F18" s="57">
        <f t="shared" si="20"/>
        <v>5000</v>
      </c>
      <c r="G18" s="57">
        <f t="shared" si="20"/>
        <v>5000</v>
      </c>
      <c r="H18" s="58">
        <f t="shared" si="6"/>
        <v>1012.16</v>
      </c>
      <c r="I18" s="58">
        <f t="shared" si="7"/>
        <v>506.08</v>
      </c>
      <c r="J18" s="58">
        <f t="shared" si="8"/>
        <v>569.34</v>
      </c>
      <c r="K18" s="58">
        <f t="shared" si="9"/>
        <v>129.52</v>
      </c>
      <c r="L18" s="58">
        <f t="shared" si="10"/>
        <v>31.63</v>
      </c>
      <c r="M18" s="58">
        <f t="shared" si="11"/>
        <v>31.63</v>
      </c>
      <c r="N18" s="58">
        <f t="shared" si="12"/>
        <v>25.3</v>
      </c>
      <c r="O18" s="58">
        <f t="shared" si="13"/>
        <v>40</v>
      </c>
      <c r="P18" s="58">
        <f t="shared" si="17"/>
        <v>250</v>
      </c>
      <c r="Q18" s="58">
        <f t="shared" si="18"/>
        <v>250</v>
      </c>
      <c r="R18" s="58">
        <f t="shared" si="2"/>
        <v>1928.43</v>
      </c>
      <c r="S18" s="58">
        <f t="shared" si="3"/>
        <v>917.23</v>
      </c>
      <c r="T18" s="58">
        <f t="shared" si="4"/>
        <v>2845.66</v>
      </c>
      <c r="U18" s="59"/>
      <c r="V18" t="s">
        <v>162</v>
      </c>
    </row>
    <row r="19" spans="1:30">
      <c r="A19" s="39" t="s">
        <v>163</v>
      </c>
      <c r="B19" s="57">
        <f t="shared" ref="B19:G19" si="21">B18</f>
        <v>6326</v>
      </c>
      <c r="C19" s="57">
        <f t="shared" si="21"/>
        <v>6326</v>
      </c>
      <c r="D19" s="57">
        <f t="shared" si="21"/>
        <v>6326</v>
      </c>
      <c r="E19" s="57">
        <f t="shared" si="21"/>
        <v>6326</v>
      </c>
      <c r="F19" s="57">
        <f t="shared" si="21"/>
        <v>5000</v>
      </c>
      <c r="G19" s="57">
        <f t="shared" si="21"/>
        <v>5000</v>
      </c>
      <c r="H19" s="58">
        <f t="shared" si="6"/>
        <v>1012.16</v>
      </c>
      <c r="I19" s="58">
        <f t="shared" si="7"/>
        <v>506.08</v>
      </c>
      <c r="J19" s="58">
        <f t="shared" si="8"/>
        <v>569.34</v>
      </c>
      <c r="K19" s="58">
        <f t="shared" si="9"/>
        <v>129.52</v>
      </c>
      <c r="L19" s="58">
        <f t="shared" si="10"/>
        <v>31.63</v>
      </c>
      <c r="M19" s="58">
        <f t="shared" si="11"/>
        <v>31.63</v>
      </c>
      <c r="N19" s="58">
        <f t="shared" si="12"/>
        <v>25.3</v>
      </c>
      <c r="O19" s="58">
        <f t="shared" si="13"/>
        <v>40</v>
      </c>
      <c r="P19" s="58">
        <f t="shared" si="17"/>
        <v>250</v>
      </c>
      <c r="Q19" s="58">
        <f t="shared" si="18"/>
        <v>250</v>
      </c>
      <c r="R19" s="58">
        <f t="shared" si="2"/>
        <v>1928.43</v>
      </c>
      <c r="S19" s="58">
        <f t="shared" si="3"/>
        <v>917.23</v>
      </c>
      <c r="T19" s="58">
        <f t="shared" si="4"/>
        <v>2845.66</v>
      </c>
      <c r="U19" s="59"/>
      <c r="V19" t="s">
        <v>163</v>
      </c>
    </row>
    <row r="20" spans="1:30">
      <c r="A20" s="39" t="s">
        <v>164</v>
      </c>
      <c r="B20" s="57">
        <f t="shared" ref="B20:G20" si="22">B19</f>
        <v>6326</v>
      </c>
      <c r="C20" s="57">
        <f t="shared" si="22"/>
        <v>6326</v>
      </c>
      <c r="D20" s="57">
        <f t="shared" si="22"/>
        <v>6326</v>
      </c>
      <c r="E20" s="57">
        <f t="shared" si="22"/>
        <v>6326</v>
      </c>
      <c r="F20" s="57">
        <f t="shared" si="22"/>
        <v>5000</v>
      </c>
      <c r="G20" s="57">
        <f t="shared" si="22"/>
        <v>5000</v>
      </c>
      <c r="H20" s="58">
        <f t="shared" si="6"/>
        <v>1012.16</v>
      </c>
      <c r="I20" s="58">
        <f t="shared" si="7"/>
        <v>506.08</v>
      </c>
      <c r="J20" s="58">
        <f t="shared" si="8"/>
        <v>569.34</v>
      </c>
      <c r="K20" s="58">
        <f t="shared" si="9"/>
        <v>129.52</v>
      </c>
      <c r="L20" s="58">
        <f t="shared" si="10"/>
        <v>31.63</v>
      </c>
      <c r="M20" s="58">
        <f t="shared" si="11"/>
        <v>31.63</v>
      </c>
      <c r="N20" s="58">
        <f t="shared" si="12"/>
        <v>25.3</v>
      </c>
      <c r="O20" s="58">
        <f t="shared" si="13"/>
        <v>40</v>
      </c>
      <c r="P20" s="58">
        <f t="shared" si="17"/>
        <v>250</v>
      </c>
      <c r="Q20" s="58">
        <f t="shared" si="18"/>
        <v>250</v>
      </c>
      <c r="R20" s="58">
        <f t="shared" si="2"/>
        <v>1928.43</v>
      </c>
      <c r="S20" s="58">
        <f t="shared" si="3"/>
        <v>917.23</v>
      </c>
      <c r="T20" s="58">
        <f t="shared" si="4"/>
        <v>2845.66</v>
      </c>
      <c r="U20" s="59"/>
      <c r="V20" t="s">
        <v>164</v>
      </c>
    </row>
    <row r="21" spans="1:30">
      <c r="A21" s="39" t="s">
        <v>165</v>
      </c>
      <c r="B21" s="57">
        <f t="shared" ref="B21:G21" si="23">B20</f>
        <v>6326</v>
      </c>
      <c r="C21" s="57">
        <f t="shared" si="23"/>
        <v>6326</v>
      </c>
      <c r="D21" s="57">
        <f t="shared" si="23"/>
        <v>6326</v>
      </c>
      <c r="E21" s="57">
        <f t="shared" si="23"/>
        <v>6326</v>
      </c>
      <c r="F21" s="57">
        <f t="shared" si="23"/>
        <v>5000</v>
      </c>
      <c r="G21" s="57">
        <f t="shared" si="23"/>
        <v>5000</v>
      </c>
      <c r="H21" s="58">
        <f t="shared" si="6"/>
        <v>1012.16</v>
      </c>
      <c r="I21" s="58">
        <f t="shared" si="7"/>
        <v>506.08</v>
      </c>
      <c r="J21" s="58">
        <f t="shared" si="8"/>
        <v>569.34</v>
      </c>
      <c r="K21" s="58">
        <f t="shared" si="9"/>
        <v>129.52</v>
      </c>
      <c r="L21" s="58">
        <f t="shared" si="10"/>
        <v>31.63</v>
      </c>
      <c r="M21" s="58">
        <f t="shared" si="11"/>
        <v>31.63</v>
      </c>
      <c r="N21" s="58">
        <f t="shared" si="12"/>
        <v>25.3</v>
      </c>
      <c r="O21" s="58">
        <f t="shared" si="13"/>
        <v>40</v>
      </c>
      <c r="P21" s="58">
        <f t="shared" si="17"/>
        <v>250</v>
      </c>
      <c r="Q21" s="58">
        <f t="shared" si="18"/>
        <v>250</v>
      </c>
      <c r="R21" s="58">
        <f t="shared" si="2"/>
        <v>1928.43</v>
      </c>
      <c r="S21" s="58">
        <f t="shared" si="3"/>
        <v>917.23</v>
      </c>
      <c r="T21" s="58">
        <f t="shared" si="4"/>
        <v>2845.66</v>
      </c>
      <c r="U21" s="59"/>
      <c r="V21" t="s">
        <v>165</v>
      </c>
    </row>
    <row r="22" spans="1:30">
      <c r="T22" s="60">
        <f>SUM(T11:T21)</f>
        <v>31302.26</v>
      </c>
    </row>
    <row r="23" spans="1:30">
      <c r="A23" s="41" t="s">
        <v>166</v>
      </c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</row>
    <row r="24" s="27" customFormat="1" ht="28.05" customHeight="1" spans="1:30">
      <c r="A24" s="61" t="s">
        <v>124</v>
      </c>
      <c r="B24" s="62" t="s">
        <v>167</v>
      </c>
      <c r="C24" s="62" t="s">
        <v>168</v>
      </c>
      <c r="D24" s="63" t="s">
        <v>169</v>
      </c>
      <c r="E24" s="63"/>
      <c r="F24" s="63"/>
      <c r="G24" s="63"/>
      <c r="H24" s="63" t="s">
        <v>170</v>
      </c>
      <c r="I24" s="63"/>
      <c r="J24" s="63"/>
      <c r="K24" s="63"/>
      <c r="L24" s="63"/>
      <c r="M24" s="63"/>
      <c r="N24" s="63"/>
      <c r="O24" s="63" t="s">
        <v>171</v>
      </c>
      <c r="P24" s="63"/>
      <c r="Q24" s="63"/>
      <c r="R24" s="63"/>
      <c r="S24" s="63"/>
      <c r="T24" s="64" t="s">
        <v>172</v>
      </c>
      <c r="U24" s="107" t="s">
        <v>173</v>
      </c>
      <c r="V24" s="64" t="s">
        <v>79</v>
      </c>
      <c r="W24" s="65" t="s">
        <v>174</v>
      </c>
      <c r="X24" s="64" t="s">
        <v>175</v>
      </c>
      <c r="Y24" s="63" t="s">
        <v>176</v>
      </c>
      <c r="Z24" s="66" t="s">
        <v>134</v>
      </c>
      <c r="AA24" s="46" t="s">
        <v>177</v>
      </c>
      <c r="AB24" s="142" t="s">
        <v>178</v>
      </c>
    </row>
    <row r="25" s="28" customFormat="1" ht="28.8" spans="1:30">
      <c r="A25" s="68"/>
      <c r="B25" s="69"/>
      <c r="C25" s="69"/>
      <c r="D25" s="46" t="s">
        <v>179</v>
      </c>
      <c r="E25" s="46" t="s">
        <v>180</v>
      </c>
      <c r="F25" s="46" t="s">
        <v>137</v>
      </c>
      <c r="G25" s="46" t="s">
        <v>140</v>
      </c>
      <c r="H25" s="46" t="s">
        <v>181</v>
      </c>
      <c r="I25" s="46" t="s">
        <v>182</v>
      </c>
      <c r="J25" s="46" t="s">
        <v>183</v>
      </c>
      <c r="K25" s="46" t="s">
        <v>184</v>
      </c>
      <c r="L25" s="46" t="s">
        <v>185</v>
      </c>
      <c r="M25" s="46" t="s">
        <v>186</v>
      </c>
      <c r="N25" s="46" t="s">
        <v>187</v>
      </c>
      <c r="O25" s="46" t="s">
        <v>188</v>
      </c>
      <c r="P25" s="46" t="s">
        <v>189</v>
      </c>
      <c r="Q25" s="46" t="s">
        <v>190</v>
      </c>
      <c r="R25" s="46" t="s">
        <v>191</v>
      </c>
      <c r="S25" s="46" t="s">
        <v>192</v>
      </c>
      <c r="T25" s="70"/>
      <c r="U25" s="108"/>
      <c r="V25" s="70"/>
      <c r="W25" s="71"/>
      <c r="X25" s="70"/>
      <c r="Y25" s="63"/>
      <c r="Z25" s="66"/>
      <c r="AA25" s="46"/>
      <c r="AB25" s="142"/>
    </row>
    <row r="26" spans="1:30">
      <c r="A26" s="72" t="s">
        <v>154</v>
      </c>
      <c r="B26" s="58">
        <v>15000</v>
      </c>
      <c r="C26" s="73">
        <v>5000</v>
      </c>
      <c r="D26" s="58">
        <f t="shared" ref="D26:D37" si="24">I10</f>
        <v>506.08</v>
      </c>
      <c r="E26" s="58">
        <f t="shared" ref="E26:E37" si="25">K10</f>
        <v>129.52</v>
      </c>
      <c r="F26" s="58">
        <f t="shared" ref="F26:F37" si="26">M10</f>
        <v>31.63</v>
      </c>
      <c r="G26" s="58">
        <f t="shared" ref="G26:G37" si="27">Q10</f>
        <v>250</v>
      </c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8">
        <f t="shared" ref="S26:S37" si="28">ROUND(B26*30%,2)</f>
        <v>4500</v>
      </c>
      <c r="T26" s="58">
        <f>IF(B26-SUM(C26:S26)&lt;=0,0,B26-SUM(C26:S26))</f>
        <v>4582.77</v>
      </c>
      <c r="U26" s="74">
        <f t="shared" ref="U26:U37" si="29">IF(T26=0,"",IF(T26&lt;=36000,1,(IF(T26&lt;=144000,2,IF(T26&lt;=300000,3,IF(T26&lt;=420000,4,IF(T26&lt;=660000,5,IF(T26&lt;=960000,6,7))))))))</f>
        <v>1</v>
      </c>
      <c r="V26" s="75">
        <f t="shared" ref="V26:V37" si="30">IF(U26=1,T26*3%,IF(U26=2,T26*10%-2520,IF(U26=3,T26*20%-16920,IF(U26=4,T26*25%-31920,IF(U26=5,T26*30%-52930,IF(U26=6,T26*35%-85920,IF(U26=7,T26*45%-181920,0)))))))</f>
        <v>137.4831</v>
      </c>
      <c r="W26" s="75">
        <f>IF(ROUND(V26,2)&lt;0,0,ROUND(V26,2))</f>
        <v>137.48</v>
      </c>
      <c r="X26" s="76"/>
      <c r="Y26" s="77" t="b">
        <f t="shared" ref="Y26:Y38" si="31">IF(W26=0,"",W26=X26)</f>
        <v>0</v>
      </c>
      <c r="Z26" s="59"/>
      <c r="AA26" s="78">
        <f t="shared" ref="AA26:AA37" si="32">IF(SUMIF($B$43:$B$1000,A26,$G$43:$G$1000)-R10&lt;0,0,SUMIF($B$43:$B$1000,A26,$G$43:$G$1000)-R10)</f>
        <v>0</v>
      </c>
      <c r="AB26" s="73">
        <f>B26-D26-E26-F26-G26-W26-SUMIF($B:$B,A26,$H:$H)+M43</f>
        <v>13945.29</v>
      </c>
      <c r="AC26" t="s">
        <v>154</v>
      </c>
      <c r="AD26" t="b">
        <f>AB26=SUMIF($B:$B,A26,$L:$L)</f>
        <v>0</v>
      </c>
    </row>
    <row r="27" spans="1:30">
      <c r="A27" s="72" t="s">
        <v>155</v>
      </c>
      <c r="B27" s="58">
        <f t="shared" ref="B27:B37" si="33">IF(SUMIF($B$43:$B$1000,A27,$G$43:$G$1000)-R11-SUMIF($B$43:$B$1000,A27,$K$43:$K$1000)&lt;SUM(D27:G27),SUM(D27:G27),SUMIF($B$43:$B$1000,A27,$G$43:$G$1000)-R11-SUMIF($B$43:$B$1000,A27,$K$43:$K$1000))</f>
        <v>917.23</v>
      </c>
      <c r="C27" s="73">
        <v>5000</v>
      </c>
      <c r="D27" s="58">
        <f t="shared" si="24"/>
        <v>506.08</v>
      </c>
      <c r="E27" s="58">
        <f t="shared" si="25"/>
        <v>129.52</v>
      </c>
      <c r="F27" s="58">
        <f t="shared" si="26"/>
        <v>31.63</v>
      </c>
      <c r="G27" s="58">
        <f t="shared" si="27"/>
        <v>250</v>
      </c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8">
        <f t="shared" si="28"/>
        <v>275.17</v>
      </c>
      <c r="T27" s="58">
        <f>IF(SUM($B$26:B27)-SUM($C$26:S27)&lt;=0,0,SUM($B$26:B27)-SUM($C$26:S27))</f>
        <v>0</v>
      </c>
      <c r="U27" s="74" t="str">
        <f t="shared" si="29"/>
        <v/>
      </c>
      <c r="V27" s="75">
        <f t="shared" si="30"/>
        <v>0</v>
      </c>
      <c r="W27" s="75">
        <f>IF(ROUND(V27-SUM($X$26:X26),2)&lt;0,0,ROUND(V27-SUM($X$26:X26),2))</f>
        <v>0</v>
      </c>
      <c r="X27" s="76"/>
      <c r="Y27" s="77" t="str">
        <f t="shared" si="31"/>
        <v/>
      </c>
      <c r="Z27" s="59"/>
      <c r="AA27" s="78">
        <f t="shared" si="32"/>
        <v>0</v>
      </c>
      <c r="AB27" s="73">
        <f>B27-D27-E27-F27-G27-W27-SUMIF($B:$B,A27,$H:$H)</f>
        <v>0</v>
      </c>
      <c r="AC27" t="s">
        <v>155</v>
      </c>
      <c r="AD27" t="b">
        <f t="shared" ref="AD27:AD37" si="34">AB27=SUMIF($B:$B,A27,$L:$L)</f>
        <v>1</v>
      </c>
    </row>
    <row r="28" spans="1:30">
      <c r="A28" s="72" t="s">
        <v>156</v>
      </c>
      <c r="B28" s="58">
        <f t="shared" si="33"/>
        <v>917.23</v>
      </c>
      <c r="C28" s="73">
        <v>5000</v>
      </c>
      <c r="D28" s="58">
        <f t="shared" si="24"/>
        <v>506.08</v>
      </c>
      <c r="E28" s="58">
        <f t="shared" si="25"/>
        <v>129.52</v>
      </c>
      <c r="F28" s="58">
        <f t="shared" si="26"/>
        <v>31.63</v>
      </c>
      <c r="G28" s="58">
        <f t="shared" si="27"/>
        <v>250</v>
      </c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8">
        <f t="shared" si="28"/>
        <v>275.17</v>
      </c>
      <c r="T28" s="58">
        <f>IF(SUM($B$26:B28)-SUM($C$26:S28)&lt;=0,0,SUM($B$26:B28)-SUM($C$26:S28))</f>
        <v>0</v>
      </c>
      <c r="U28" s="74" t="str">
        <f t="shared" si="29"/>
        <v/>
      </c>
      <c r="V28" s="75">
        <f t="shared" si="30"/>
        <v>0</v>
      </c>
      <c r="W28" s="75">
        <f>IF(ROUND(V28-SUM($X$26:X27),2)&lt;0,0,ROUND(V28-SUM($X$26:X27),2))</f>
        <v>0</v>
      </c>
      <c r="X28" s="76"/>
      <c r="Y28" s="77" t="str">
        <f t="shared" si="31"/>
        <v/>
      </c>
      <c r="Z28" s="59"/>
      <c r="AA28" s="78">
        <f t="shared" si="32"/>
        <v>0</v>
      </c>
      <c r="AB28" s="73">
        <f t="shared" ref="AB28:AB37" si="35">B28-D28-E28-F28-G28-W28-SUMIF($B:$B,A28,$H:$H)</f>
        <v>0</v>
      </c>
      <c r="AC28" t="s">
        <v>156</v>
      </c>
      <c r="AD28" t="b">
        <f t="shared" si="34"/>
        <v>1</v>
      </c>
    </row>
    <row r="29" spans="1:30">
      <c r="A29" s="72" t="s">
        <v>157</v>
      </c>
      <c r="B29" s="58">
        <f t="shared" si="33"/>
        <v>917.23</v>
      </c>
      <c r="C29" s="73">
        <v>5000</v>
      </c>
      <c r="D29" s="58">
        <f t="shared" si="24"/>
        <v>506.08</v>
      </c>
      <c r="E29" s="58">
        <f t="shared" si="25"/>
        <v>129.52</v>
      </c>
      <c r="F29" s="58">
        <f t="shared" si="26"/>
        <v>31.63</v>
      </c>
      <c r="G29" s="58">
        <f t="shared" si="27"/>
        <v>250</v>
      </c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8">
        <f t="shared" si="28"/>
        <v>275.17</v>
      </c>
      <c r="T29" s="58">
        <f>IF(SUM($B$26:B29)-SUM($C$26:S29)&lt;=0,0,SUM($B$26:B29)-SUM($C$26:S29))</f>
        <v>0</v>
      </c>
      <c r="U29" s="74" t="str">
        <f t="shared" si="29"/>
        <v/>
      </c>
      <c r="V29" s="75">
        <f t="shared" si="30"/>
        <v>0</v>
      </c>
      <c r="W29" s="75">
        <f>IF(ROUND(V29-SUM($X$26:X28),2)&lt;0,0,ROUND(V29-SUM($X$26:X28),2))</f>
        <v>0</v>
      </c>
      <c r="X29" s="76"/>
      <c r="Y29" s="77" t="str">
        <f t="shared" si="31"/>
        <v/>
      </c>
      <c r="Z29" s="59"/>
      <c r="AA29" s="78">
        <f t="shared" si="32"/>
        <v>0</v>
      </c>
      <c r="AB29" s="73">
        <f t="shared" si="35"/>
        <v>0</v>
      </c>
      <c r="AC29" t="s">
        <v>157</v>
      </c>
      <c r="AD29" t="b">
        <f t="shared" si="34"/>
        <v>1</v>
      </c>
    </row>
    <row r="30" spans="1:30">
      <c r="A30" s="72" t="s">
        <v>158</v>
      </c>
      <c r="B30" s="58">
        <f t="shared" si="33"/>
        <v>917.23</v>
      </c>
      <c r="C30" s="73">
        <v>5000</v>
      </c>
      <c r="D30" s="58">
        <f t="shared" si="24"/>
        <v>506.08</v>
      </c>
      <c r="E30" s="58">
        <f t="shared" si="25"/>
        <v>129.52</v>
      </c>
      <c r="F30" s="58">
        <f t="shared" si="26"/>
        <v>31.63</v>
      </c>
      <c r="G30" s="58">
        <f t="shared" si="27"/>
        <v>250</v>
      </c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8">
        <f t="shared" si="28"/>
        <v>275.17</v>
      </c>
      <c r="T30" s="58">
        <f>IF(SUM($B$26:B30)-SUM($C$26:S30)&lt;=0,0,SUM($B$26:B30)-SUM($C$26:S30))</f>
        <v>0</v>
      </c>
      <c r="U30" s="74" t="str">
        <f t="shared" si="29"/>
        <v/>
      </c>
      <c r="V30" s="75">
        <f t="shared" si="30"/>
        <v>0</v>
      </c>
      <c r="W30" s="75">
        <f>IF(ROUND(V30-SUM($X$26:X29),2)&lt;0,0,ROUND(V30-SUM($X$26:X29),2))</f>
        <v>0</v>
      </c>
      <c r="X30" s="76"/>
      <c r="Y30" s="77" t="str">
        <f t="shared" si="31"/>
        <v/>
      </c>
      <c r="Z30" s="59"/>
      <c r="AA30" s="78">
        <f t="shared" si="32"/>
        <v>0</v>
      </c>
      <c r="AB30" s="73">
        <f t="shared" si="35"/>
        <v>0</v>
      </c>
      <c r="AC30" t="s">
        <v>158</v>
      </c>
      <c r="AD30" t="b">
        <f t="shared" si="34"/>
        <v>1</v>
      </c>
    </row>
    <row r="31" spans="1:30">
      <c r="A31" s="72" t="s">
        <v>159</v>
      </c>
      <c r="B31" s="58">
        <f t="shared" si="33"/>
        <v>917.23</v>
      </c>
      <c r="C31" s="73">
        <v>5000</v>
      </c>
      <c r="D31" s="58">
        <f t="shared" si="24"/>
        <v>506.08</v>
      </c>
      <c r="E31" s="58">
        <f t="shared" si="25"/>
        <v>129.52</v>
      </c>
      <c r="F31" s="58">
        <f t="shared" si="26"/>
        <v>31.63</v>
      </c>
      <c r="G31" s="58">
        <f t="shared" si="27"/>
        <v>250</v>
      </c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8">
        <f t="shared" si="28"/>
        <v>275.17</v>
      </c>
      <c r="T31" s="58">
        <f>IF(SUM($B$26:B31)-SUM($C$26:S31)&lt;=0,0,SUM($B$26:B31)-SUM($C$26:S31))</f>
        <v>0</v>
      </c>
      <c r="U31" s="74" t="str">
        <f t="shared" si="29"/>
        <v/>
      </c>
      <c r="V31" s="75">
        <f t="shared" si="30"/>
        <v>0</v>
      </c>
      <c r="W31" s="75">
        <f>IF(ROUND(V31-SUM($X$26:X30),2)&lt;0,0,ROUND(V31-SUM($X$26:X30),2))</f>
        <v>0</v>
      </c>
      <c r="X31" s="76"/>
      <c r="Y31" s="77" t="str">
        <f t="shared" si="31"/>
        <v/>
      </c>
      <c r="Z31" s="59"/>
      <c r="AA31" s="78">
        <f t="shared" si="32"/>
        <v>0</v>
      </c>
      <c r="AB31" s="73">
        <f t="shared" si="35"/>
        <v>0</v>
      </c>
      <c r="AC31" t="s">
        <v>159</v>
      </c>
      <c r="AD31" t="b">
        <f t="shared" si="34"/>
        <v>1</v>
      </c>
    </row>
    <row r="32" spans="1:30">
      <c r="A32" s="72" t="s">
        <v>160</v>
      </c>
      <c r="B32" s="58">
        <f t="shared" si="33"/>
        <v>917.23</v>
      </c>
      <c r="C32" s="73">
        <v>5000</v>
      </c>
      <c r="D32" s="58">
        <f t="shared" si="24"/>
        <v>506.08</v>
      </c>
      <c r="E32" s="58">
        <f t="shared" si="25"/>
        <v>129.52</v>
      </c>
      <c r="F32" s="58">
        <f t="shared" si="26"/>
        <v>31.63</v>
      </c>
      <c r="G32" s="58">
        <f t="shared" si="27"/>
        <v>250</v>
      </c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8">
        <f t="shared" si="28"/>
        <v>275.17</v>
      </c>
      <c r="T32" s="58">
        <f>IF(SUM($B$26:B32)-SUM($C$26:S32)&lt;=0,0,SUM($B$26:B32)-SUM($C$26:S32))</f>
        <v>0</v>
      </c>
      <c r="U32" s="74" t="str">
        <f t="shared" si="29"/>
        <v/>
      </c>
      <c r="V32" s="75">
        <f t="shared" si="30"/>
        <v>0</v>
      </c>
      <c r="W32" s="75">
        <f>IF(ROUND(V32-SUM($X$26:X31),2)&lt;0,0,ROUND(V32-SUM($X$26:X31),2))</f>
        <v>0</v>
      </c>
      <c r="X32" s="76"/>
      <c r="Y32" s="77" t="str">
        <f t="shared" si="31"/>
        <v/>
      </c>
      <c r="Z32" s="59"/>
      <c r="AA32" s="78">
        <f t="shared" si="32"/>
        <v>0</v>
      </c>
      <c r="AB32" s="73">
        <f t="shared" si="35"/>
        <v>0</v>
      </c>
      <c r="AC32" t="s">
        <v>160</v>
      </c>
      <c r="AD32" t="b">
        <f t="shared" si="34"/>
        <v>1</v>
      </c>
    </row>
    <row r="33" spans="1:30">
      <c r="A33" s="72" t="s">
        <v>161</v>
      </c>
      <c r="B33" s="58">
        <f t="shared" si="33"/>
        <v>917.23</v>
      </c>
      <c r="C33" s="73">
        <v>5000</v>
      </c>
      <c r="D33" s="58">
        <f t="shared" si="24"/>
        <v>506.08</v>
      </c>
      <c r="E33" s="58">
        <f t="shared" si="25"/>
        <v>129.52</v>
      </c>
      <c r="F33" s="58">
        <f t="shared" si="26"/>
        <v>31.63</v>
      </c>
      <c r="G33" s="58">
        <f t="shared" si="27"/>
        <v>250</v>
      </c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8">
        <f t="shared" si="28"/>
        <v>275.17</v>
      </c>
      <c r="T33" s="58">
        <f>IF(SUM($B$26:B33)-SUM($C$26:S33)&lt;=0,0,SUM($B$26:B33)-SUM($C$26:S33))</f>
        <v>0</v>
      </c>
      <c r="U33" s="74" t="str">
        <f t="shared" si="29"/>
        <v/>
      </c>
      <c r="V33" s="75">
        <f t="shared" si="30"/>
        <v>0</v>
      </c>
      <c r="W33" s="75">
        <f>IF(ROUND(V33-SUM($X$26:X32),2)&lt;0,0,ROUND(V33-SUM($X$26:X32),2))</f>
        <v>0</v>
      </c>
      <c r="X33" s="76"/>
      <c r="Y33" s="77" t="str">
        <f t="shared" si="31"/>
        <v/>
      </c>
      <c r="Z33" s="59"/>
      <c r="AA33" s="78">
        <f t="shared" si="32"/>
        <v>0</v>
      </c>
      <c r="AB33" s="73">
        <f t="shared" si="35"/>
        <v>0</v>
      </c>
      <c r="AC33" t="s">
        <v>161</v>
      </c>
      <c r="AD33" t="b">
        <f t="shared" si="34"/>
        <v>1</v>
      </c>
    </row>
    <row r="34" spans="1:30">
      <c r="A34" s="72" t="s">
        <v>162</v>
      </c>
      <c r="B34" s="58">
        <f t="shared" si="33"/>
        <v>917.23</v>
      </c>
      <c r="C34" s="73">
        <v>5000</v>
      </c>
      <c r="D34" s="58">
        <f t="shared" si="24"/>
        <v>506.08</v>
      </c>
      <c r="E34" s="58">
        <f t="shared" si="25"/>
        <v>129.52</v>
      </c>
      <c r="F34" s="58">
        <f t="shared" si="26"/>
        <v>31.63</v>
      </c>
      <c r="G34" s="58">
        <f t="shared" si="27"/>
        <v>250</v>
      </c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8">
        <f t="shared" si="28"/>
        <v>275.17</v>
      </c>
      <c r="T34" s="58">
        <f>IF(SUM($B$26:B34)-SUM($C$26:S34)&lt;=0,0,SUM($B$26:B34)-SUM($C$26:S34))</f>
        <v>0</v>
      </c>
      <c r="U34" s="74" t="str">
        <f t="shared" si="29"/>
        <v/>
      </c>
      <c r="V34" s="75">
        <f t="shared" si="30"/>
        <v>0</v>
      </c>
      <c r="W34" s="75">
        <f>IF(ROUND(V34-SUM($X$26:X33),2)&lt;0,0,ROUND(V34-SUM($X$26:X33),2))</f>
        <v>0</v>
      </c>
      <c r="X34" s="76"/>
      <c r="Y34" s="77" t="str">
        <f t="shared" si="31"/>
        <v/>
      </c>
      <c r="Z34" s="59"/>
      <c r="AA34" s="78">
        <f t="shared" si="32"/>
        <v>0</v>
      </c>
      <c r="AB34" s="73">
        <f t="shared" si="35"/>
        <v>0</v>
      </c>
      <c r="AC34" t="s">
        <v>162</v>
      </c>
      <c r="AD34" t="b">
        <f t="shared" si="34"/>
        <v>1</v>
      </c>
    </row>
    <row r="35" spans="1:30">
      <c r="A35" s="72" t="s">
        <v>163</v>
      </c>
      <c r="B35" s="58">
        <f t="shared" si="33"/>
        <v>917.23</v>
      </c>
      <c r="C35" s="73">
        <v>5000</v>
      </c>
      <c r="D35" s="58">
        <f t="shared" si="24"/>
        <v>506.08</v>
      </c>
      <c r="E35" s="58">
        <f t="shared" si="25"/>
        <v>129.52</v>
      </c>
      <c r="F35" s="58">
        <f t="shared" si="26"/>
        <v>31.63</v>
      </c>
      <c r="G35" s="58">
        <f t="shared" si="27"/>
        <v>250</v>
      </c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8">
        <f t="shared" si="28"/>
        <v>275.17</v>
      </c>
      <c r="T35" s="58">
        <f>IF(SUM($B$26:B35)-SUM($C$26:S35)&lt;=0,0,SUM($B$26:B35)-SUM($C$26:S35))</f>
        <v>0</v>
      </c>
      <c r="U35" s="74" t="str">
        <f t="shared" si="29"/>
        <v/>
      </c>
      <c r="V35" s="75">
        <f t="shared" si="30"/>
        <v>0</v>
      </c>
      <c r="W35" s="75">
        <f>IF(ROUND(V35-SUM($X$26:X34),2)&lt;0,0,ROUND(V35-SUM($X$26:X34),2))</f>
        <v>0</v>
      </c>
      <c r="X35" s="76"/>
      <c r="Y35" s="77" t="str">
        <f t="shared" si="31"/>
        <v/>
      </c>
      <c r="Z35" s="59"/>
      <c r="AA35" s="78">
        <f t="shared" si="32"/>
        <v>0</v>
      </c>
      <c r="AB35" s="73">
        <f t="shared" si="35"/>
        <v>0</v>
      </c>
      <c r="AC35" t="s">
        <v>163</v>
      </c>
      <c r="AD35" t="b">
        <f t="shared" si="34"/>
        <v>1</v>
      </c>
    </row>
    <row r="36" spans="1:30">
      <c r="A36" s="72" t="s">
        <v>164</v>
      </c>
      <c r="B36" s="58">
        <f t="shared" si="33"/>
        <v>917.23</v>
      </c>
      <c r="C36" s="73">
        <v>5000</v>
      </c>
      <c r="D36" s="58">
        <f t="shared" si="24"/>
        <v>506.08</v>
      </c>
      <c r="E36" s="58">
        <f t="shared" si="25"/>
        <v>129.52</v>
      </c>
      <c r="F36" s="58">
        <f t="shared" si="26"/>
        <v>31.63</v>
      </c>
      <c r="G36" s="58">
        <f t="shared" si="27"/>
        <v>250</v>
      </c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  <c r="S36" s="58">
        <f t="shared" si="28"/>
        <v>275.17</v>
      </c>
      <c r="T36" s="58">
        <f>IF(SUM($B$26:B36)-SUM($C$26:S36)&lt;=0,0,SUM($B$26:B36)-SUM($C$26:S36))</f>
        <v>0</v>
      </c>
      <c r="U36" s="74" t="str">
        <f t="shared" si="29"/>
        <v/>
      </c>
      <c r="V36" s="75">
        <f t="shared" si="30"/>
        <v>0</v>
      </c>
      <c r="W36" s="75">
        <f>IF(ROUND(V36-SUM($X$26:X35),2)&lt;0,0,ROUND(V36-SUM($X$26:X35),2))</f>
        <v>0</v>
      </c>
      <c r="X36" s="76"/>
      <c r="Y36" s="77" t="str">
        <f t="shared" si="31"/>
        <v/>
      </c>
      <c r="Z36" s="59"/>
      <c r="AA36" s="78">
        <f t="shared" si="32"/>
        <v>0</v>
      </c>
      <c r="AB36" s="73">
        <f t="shared" si="35"/>
        <v>0</v>
      </c>
      <c r="AC36" t="s">
        <v>164</v>
      </c>
      <c r="AD36" t="b">
        <f t="shared" si="34"/>
        <v>1</v>
      </c>
    </row>
    <row r="37" spans="1:30">
      <c r="A37" s="72" t="s">
        <v>165</v>
      </c>
      <c r="B37" s="58">
        <f t="shared" si="33"/>
        <v>917.23</v>
      </c>
      <c r="C37" s="73">
        <v>5000</v>
      </c>
      <c r="D37" s="58">
        <f t="shared" si="24"/>
        <v>506.08</v>
      </c>
      <c r="E37" s="58">
        <f t="shared" si="25"/>
        <v>129.52</v>
      </c>
      <c r="F37" s="58">
        <f t="shared" si="26"/>
        <v>31.63</v>
      </c>
      <c r="G37" s="58">
        <f t="shared" si="27"/>
        <v>250</v>
      </c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  <c r="S37" s="58">
        <f t="shared" si="28"/>
        <v>275.17</v>
      </c>
      <c r="T37" s="58">
        <f>IF(SUM($B$26:B37)-SUM($C$26:S37)&lt;=0,0,SUM($B$26:B37)-SUM($C$26:S37))</f>
        <v>0</v>
      </c>
      <c r="U37" s="74" t="str">
        <f t="shared" si="29"/>
        <v/>
      </c>
      <c r="V37" s="75">
        <f t="shared" si="30"/>
        <v>0</v>
      </c>
      <c r="W37" s="75">
        <f>IF(ROUND(V37-SUM($X$26:X36),2)&lt;0,0,ROUND(V37-SUM($X$26:X36),2))</f>
        <v>0</v>
      </c>
      <c r="X37" s="76"/>
      <c r="Y37" s="77" t="str">
        <f t="shared" si="31"/>
        <v/>
      </c>
      <c r="Z37" s="59"/>
      <c r="AA37" s="78">
        <f t="shared" si="32"/>
        <v>0</v>
      </c>
      <c r="AB37" s="73">
        <f t="shared" si="35"/>
        <v>0</v>
      </c>
      <c r="AC37" t="s">
        <v>165</v>
      </c>
      <c r="AD37" t="b">
        <f t="shared" si="34"/>
        <v>1</v>
      </c>
    </row>
    <row r="38" spans="1:30">
      <c r="A38" s="72" t="s">
        <v>103</v>
      </c>
      <c r="B38" s="58">
        <f>SUM(B26:B37)+B39</f>
        <v>25089.53</v>
      </c>
      <c r="C38" s="58">
        <f t="shared" ref="C38:S38" si="36">SUM(C26:C37)</f>
        <v>60000</v>
      </c>
      <c r="D38" s="58">
        <f t="shared" si="36"/>
        <v>6072.96</v>
      </c>
      <c r="E38" s="58">
        <f t="shared" si="36"/>
        <v>1554.24</v>
      </c>
      <c r="F38" s="58">
        <f t="shared" si="36"/>
        <v>379.56</v>
      </c>
      <c r="G38" s="58">
        <f t="shared" si="36"/>
        <v>3000</v>
      </c>
      <c r="H38" s="58">
        <f t="shared" si="36"/>
        <v>0</v>
      </c>
      <c r="I38" s="58">
        <f t="shared" si="36"/>
        <v>0</v>
      </c>
      <c r="J38" s="58">
        <f t="shared" si="36"/>
        <v>0</v>
      </c>
      <c r="K38" s="58">
        <f t="shared" si="36"/>
        <v>0</v>
      </c>
      <c r="L38" s="58">
        <f t="shared" si="36"/>
        <v>0</v>
      </c>
      <c r="M38" s="58">
        <f t="shared" si="36"/>
        <v>0</v>
      </c>
      <c r="N38" s="58">
        <f t="shared" si="36"/>
        <v>0</v>
      </c>
      <c r="O38" s="58">
        <f t="shared" si="36"/>
        <v>0</v>
      </c>
      <c r="P38" s="58">
        <f t="shared" si="36"/>
        <v>0</v>
      </c>
      <c r="Q38" s="58">
        <f t="shared" si="36"/>
        <v>0</v>
      </c>
      <c r="R38" s="58">
        <f t="shared" si="36"/>
        <v>0</v>
      </c>
      <c r="S38" s="58">
        <f t="shared" si="36"/>
        <v>7526.87</v>
      </c>
      <c r="T38" s="58"/>
      <c r="U38" s="80"/>
      <c r="V38" s="58">
        <f t="shared" ref="V38:W38" si="37">SUM(V26:V37)</f>
        <v>137.4831</v>
      </c>
      <c r="W38" s="58">
        <f t="shared" si="37"/>
        <v>137.48</v>
      </c>
      <c r="X38" s="58">
        <f>SUM(X26:X37)+X39</f>
        <v>0</v>
      </c>
      <c r="Y38" s="77" t="b">
        <f t="shared" si="31"/>
        <v>0</v>
      </c>
      <c r="Z38" s="81"/>
      <c r="AA38" s="82">
        <f>SUM(AA26:AA37)</f>
        <v>0</v>
      </c>
      <c r="AB38" s="73">
        <f>SUM(AB26:AB37)</f>
        <v>13945.29</v>
      </c>
    </row>
    <row r="39" spans="1:30">
      <c r="A39" s="72" t="s">
        <v>193</v>
      </c>
      <c r="B39" s="73"/>
      <c r="C39" s="83"/>
      <c r="D39" s="84"/>
      <c r="E39" s="84"/>
      <c r="F39" s="84"/>
      <c r="G39" s="84"/>
      <c r="H39" s="84"/>
      <c r="I39" s="84" t="b">
        <f>I40=T22</f>
        <v>0</v>
      </c>
      <c r="J39" s="84" t="b">
        <f>J40=(X38+X39)</f>
        <v>1</v>
      </c>
      <c r="K39" s="84"/>
      <c r="L39" s="84"/>
      <c r="M39" s="84"/>
      <c r="N39" s="84"/>
      <c r="O39" s="84"/>
      <c r="P39" s="84"/>
      <c r="Q39" s="84"/>
      <c r="R39" s="84"/>
      <c r="S39" s="84"/>
      <c r="T39" s="84"/>
      <c r="X39" s="85"/>
    </row>
    <row r="40" s="29" customFormat="1" spans="1:30">
      <c r="A40" s="86" t="s">
        <v>194</v>
      </c>
      <c r="B40" s="73">
        <f>G40-SUM(R10:R21)-K40</f>
        <v>-23141.16</v>
      </c>
      <c r="C40" s="83"/>
      <c r="D40" s="83"/>
      <c r="E40" s="83"/>
      <c r="F40" s="87">
        <f>SUM(F44:F1000)</f>
        <v>0</v>
      </c>
      <c r="G40" s="87">
        <f t="shared" ref="G40:L40" si="38">SUM(G44:G1000)</f>
        <v>0</v>
      </c>
      <c r="H40" s="87">
        <f t="shared" si="38"/>
        <v>0</v>
      </c>
      <c r="I40" s="87">
        <f t="shared" si="38"/>
        <v>0</v>
      </c>
      <c r="J40" s="87">
        <f t="shared" si="38"/>
        <v>0</v>
      </c>
      <c r="K40" s="87">
        <f t="shared" si="38"/>
        <v>0</v>
      </c>
      <c r="L40" s="87">
        <f t="shared" si="38"/>
        <v>0</v>
      </c>
      <c r="M40" s="83">
        <f>G40-H40-I40-J40-K40-L40+M43</f>
        <v>0</v>
      </c>
      <c r="N40" s="83"/>
      <c r="O40" s="83"/>
      <c r="P40" s="83"/>
      <c r="Q40" s="83"/>
      <c r="R40" s="83"/>
      <c r="S40" s="83"/>
      <c r="T40" s="83"/>
      <c r="W40" s="88" t="s">
        <v>195</v>
      </c>
      <c r="X40" s="89">
        <f>IF((B38-B39)=0,0,V37/(B38-B39))</f>
        <v>0</v>
      </c>
      <c r="Z40" s="90"/>
      <c r="AB40" s="83"/>
    </row>
    <row r="41" spans="1:30">
      <c r="A41" s="41" t="s">
        <v>196</v>
      </c>
      <c r="B41" s="41"/>
      <c r="C41" s="41"/>
      <c r="D41" s="41"/>
      <c r="E41" s="41"/>
      <c r="F41" s="41"/>
      <c r="G41" s="41"/>
      <c r="H41" s="41"/>
      <c r="I41" s="41"/>
      <c r="J41" s="91" t="s">
        <v>197</v>
      </c>
      <c r="K41" s="92">
        <v>0.85</v>
      </c>
      <c r="L41" s="93" t="s">
        <v>198</v>
      </c>
      <c r="M41" s="86">
        <f>SUMIF(档案费管理台账!$E$4:$E$1000,G1,档案费管理台账!$H$4:$H$1000)</f>
        <v>0</v>
      </c>
      <c r="N41" s="83" t="b">
        <f>M41=SUM(H43:H1000)</f>
        <v>1</v>
      </c>
      <c r="O41" s="84"/>
      <c r="P41" s="84"/>
      <c r="Q41" s="84"/>
      <c r="R41" s="84"/>
      <c r="S41" s="84"/>
      <c r="T41" s="84"/>
    </row>
    <row r="42" s="27" customFormat="1" spans="1:30">
      <c r="A42" s="63" t="s">
        <v>4</v>
      </c>
      <c r="B42" s="67" t="s">
        <v>124</v>
      </c>
      <c r="C42" s="67" t="s">
        <v>199</v>
      </c>
      <c r="D42" s="63" t="s">
        <v>200</v>
      </c>
      <c r="E42" s="63" t="s">
        <v>7</v>
      </c>
      <c r="F42" s="63" t="s">
        <v>201</v>
      </c>
      <c r="G42" s="63" t="s">
        <v>202</v>
      </c>
      <c r="H42" s="63" t="s">
        <v>11</v>
      </c>
      <c r="I42" s="63" t="s">
        <v>203</v>
      </c>
      <c r="J42" s="63" t="s">
        <v>204</v>
      </c>
      <c r="K42" s="63" t="s">
        <v>205</v>
      </c>
      <c r="L42" s="63" t="s">
        <v>206</v>
      </c>
      <c r="M42" s="63" t="s">
        <v>207</v>
      </c>
      <c r="N42" s="94" t="s">
        <v>77</v>
      </c>
      <c r="O42" s="95"/>
      <c r="P42" s="95"/>
      <c r="Q42" s="95"/>
      <c r="R42" s="95"/>
      <c r="S42" s="95"/>
      <c r="T42" s="95"/>
      <c r="U42" s="109"/>
      <c r="V42" s="95"/>
      <c r="W42" s="96"/>
      <c r="Z42" s="48"/>
      <c r="AB42" s="96"/>
    </row>
    <row r="43" spans="1:30">
      <c r="A43" s="97">
        <f>IF(D43="","",ROW()-42)</f>
        <v>1</v>
      </c>
      <c r="B43" s="98" t="str">
        <f>IF(C43="","",MONTH(C43)&amp;"月")</f>
        <v>1月</v>
      </c>
      <c r="C43" s="99">
        <v>45292</v>
      </c>
      <c r="D43" s="100" t="s">
        <v>208</v>
      </c>
      <c r="E43" s="100"/>
      <c r="F43" s="57"/>
      <c r="G43" s="58"/>
      <c r="H43" s="58"/>
      <c r="I43" s="57"/>
      <c r="J43" s="57"/>
      <c r="K43" s="57"/>
      <c r="L43" s="57"/>
      <c r="M43" s="101"/>
      <c r="N43" s="102"/>
      <c r="O43" s="84"/>
      <c r="P43" s="84"/>
      <c r="Q43" s="84"/>
      <c r="R43" s="84"/>
      <c r="S43" s="84"/>
      <c r="T43" s="84"/>
      <c r="U43" s="110"/>
      <c r="V43" s="84"/>
      <c r="W43" s="83"/>
    </row>
    <row r="44" spans="1:30">
      <c r="A44" s="97" t="str">
        <f>IF(C44="","",ROW()-42)</f>
        <v/>
      </c>
      <c r="B44" s="98" t="str">
        <f>IF(C44="","",MONTH(C44)&amp;"月")</f>
        <v/>
      </c>
      <c r="C44" s="99"/>
      <c r="D44" s="100"/>
      <c r="E44" s="100"/>
      <c r="F44" s="57"/>
      <c r="G44" s="58">
        <f>IF(F44="",0,F44*$K$41)</f>
        <v>0</v>
      </c>
      <c r="H44" s="58">
        <f>IF(E44="",0,IFERROR(VLOOKUP(E44,档案费管理台账!$D$4:$H$1000,5,0),0))</f>
        <v>0</v>
      </c>
      <c r="I44" s="57"/>
      <c r="J44" s="57"/>
      <c r="K44" s="57"/>
      <c r="L44" s="57"/>
      <c r="M44" s="58" t="str">
        <f>IF(C44="","",ROUND(M43+G44-I44-J44-K44-L44-H44,2))</f>
        <v/>
      </c>
      <c r="N44" s="102"/>
      <c r="O44" s="84"/>
      <c r="P44" s="84"/>
      <c r="Q44" s="84"/>
      <c r="R44" s="84"/>
      <c r="S44" s="84"/>
      <c r="T44" s="84"/>
      <c r="U44" s="110"/>
      <c r="V44" s="84"/>
      <c r="W44" s="83"/>
    </row>
    <row r="45" spans="1:30">
      <c r="A45" s="97" t="str">
        <f t="shared" ref="A45:A107" si="39">IF(C45="","",ROW()-42)</f>
        <v/>
      </c>
      <c r="B45" s="98" t="str">
        <f t="shared" ref="B45:B108" si="40">IF(C45="","",MONTH(C45)&amp;"月")</f>
        <v/>
      </c>
      <c r="C45" s="99"/>
      <c r="D45" s="100"/>
      <c r="E45" s="100"/>
      <c r="F45" s="57"/>
      <c r="G45" s="58">
        <f t="shared" ref="G45:G108" si="41">IF(F45="",0,F45*$K$41)</f>
        <v>0</v>
      </c>
      <c r="H45" s="58">
        <f>IF(E45="",0,IFERROR(VLOOKUP(E45,档案费管理台账!$D$4:$H$1000,5,0),0))</f>
        <v>0</v>
      </c>
      <c r="I45" s="57"/>
      <c r="J45" s="57"/>
      <c r="K45" s="57"/>
      <c r="L45" s="57"/>
      <c r="M45" s="58" t="str">
        <f t="shared" ref="M45:M108" si="42">IF(C45="","",ROUND(M44+G45-I45-J45-K45-L45-H45,2))</f>
        <v/>
      </c>
      <c r="N45" s="102"/>
      <c r="O45" s="84"/>
      <c r="P45" s="84"/>
      <c r="Q45" s="84"/>
      <c r="R45" s="84"/>
      <c r="S45" s="84"/>
      <c r="T45" s="84"/>
      <c r="U45" s="110"/>
      <c r="V45" s="84"/>
      <c r="W45" s="83"/>
    </row>
    <row r="46" spans="1:30">
      <c r="A46" s="97" t="str">
        <f t="shared" si="39"/>
        <v/>
      </c>
      <c r="B46" s="98" t="str">
        <f t="shared" si="40"/>
        <v/>
      </c>
      <c r="C46" s="99"/>
      <c r="D46" s="100"/>
      <c r="E46" s="100"/>
      <c r="F46" s="57"/>
      <c r="G46" s="58">
        <f t="shared" si="41"/>
        <v>0</v>
      </c>
      <c r="H46" s="58">
        <f>IF(E46="",0,IFERROR(VLOOKUP(E46,档案费管理台账!$D$4:$H$1000,5,0),0))</f>
        <v>0</v>
      </c>
      <c r="I46" s="57"/>
      <c r="J46" s="57"/>
      <c r="K46" s="57"/>
      <c r="L46" s="57"/>
      <c r="M46" s="58" t="str">
        <f t="shared" si="42"/>
        <v/>
      </c>
      <c r="N46" s="102"/>
      <c r="O46" s="84"/>
      <c r="P46" s="84"/>
      <c r="Q46" s="84"/>
      <c r="R46" s="84"/>
      <c r="S46" s="84"/>
      <c r="T46" s="84"/>
      <c r="U46" s="110"/>
      <c r="V46" s="84"/>
      <c r="W46" s="83"/>
    </row>
    <row r="47" spans="1:30">
      <c r="A47" s="97" t="str">
        <f t="shared" si="39"/>
        <v/>
      </c>
      <c r="B47" s="98" t="str">
        <f t="shared" si="40"/>
        <v/>
      </c>
      <c r="C47" s="99"/>
      <c r="D47" s="100"/>
      <c r="E47" s="100"/>
      <c r="F47" s="57"/>
      <c r="G47" s="58">
        <f t="shared" si="41"/>
        <v>0</v>
      </c>
      <c r="H47" s="58">
        <f>IF(E47="",0,IFERROR(VLOOKUP(E47,档案费管理台账!$D$4:$H$1000,5,0),0))</f>
        <v>0</v>
      </c>
      <c r="I47" s="57"/>
      <c r="J47" s="57"/>
      <c r="K47" s="57"/>
      <c r="L47" s="57"/>
      <c r="M47" s="58" t="str">
        <f t="shared" si="42"/>
        <v/>
      </c>
      <c r="N47" s="102"/>
      <c r="O47" s="84"/>
      <c r="P47" s="84"/>
      <c r="Q47" s="84"/>
      <c r="R47" s="84"/>
      <c r="S47" s="84"/>
      <c r="T47" s="84"/>
      <c r="U47" s="110"/>
      <c r="V47" s="84"/>
      <c r="W47" s="83"/>
    </row>
    <row r="48" spans="1:30">
      <c r="A48" s="97" t="str">
        <f t="shared" si="39"/>
        <v/>
      </c>
      <c r="B48" s="98" t="str">
        <f t="shared" si="40"/>
        <v/>
      </c>
      <c r="C48" s="99"/>
      <c r="D48" s="100"/>
      <c r="E48" s="100"/>
      <c r="F48" s="57"/>
      <c r="G48" s="58">
        <f t="shared" si="41"/>
        <v>0</v>
      </c>
      <c r="H48" s="58">
        <f>IF(E48="",0,IFERROR(VLOOKUP(E48,档案费管理台账!$D$4:$H$1000,5,0),0))</f>
        <v>0</v>
      </c>
      <c r="I48" s="57"/>
      <c r="J48" s="57"/>
      <c r="K48" s="57"/>
      <c r="L48" s="57"/>
      <c r="M48" s="58" t="str">
        <f t="shared" si="42"/>
        <v/>
      </c>
      <c r="N48" s="102"/>
      <c r="O48" s="84"/>
      <c r="P48" s="84"/>
      <c r="Q48" s="84"/>
      <c r="R48" s="84"/>
      <c r="S48" s="84"/>
      <c r="T48" s="84"/>
      <c r="U48" s="110"/>
      <c r="V48" s="84"/>
      <c r="W48" s="83"/>
    </row>
    <row r="49" spans="1:23">
      <c r="A49" s="97" t="str">
        <f t="shared" si="39"/>
        <v/>
      </c>
      <c r="B49" s="98" t="str">
        <f t="shared" si="40"/>
        <v/>
      </c>
      <c r="C49" s="99"/>
      <c r="D49" s="100"/>
      <c r="E49" s="100"/>
      <c r="F49" s="57"/>
      <c r="G49" s="58">
        <f t="shared" si="41"/>
        <v>0</v>
      </c>
      <c r="H49" s="58">
        <f>IF(E49="",0,IFERROR(VLOOKUP(E49,档案费管理台账!$D$4:$H$1000,5,0),0))</f>
        <v>0</v>
      </c>
      <c r="I49" s="57"/>
      <c r="J49" s="57"/>
      <c r="K49" s="57"/>
      <c r="L49" s="57"/>
      <c r="M49" s="58" t="str">
        <f t="shared" si="42"/>
        <v/>
      </c>
      <c r="N49" s="102"/>
      <c r="O49" s="84"/>
      <c r="P49" s="84"/>
      <c r="Q49" s="84"/>
      <c r="R49" s="84"/>
      <c r="S49" s="84"/>
      <c r="T49" s="84"/>
      <c r="U49" s="110"/>
      <c r="V49" s="84"/>
      <c r="W49" s="83"/>
    </row>
    <row r="50" spans="1:23">
      <c r="A50" s="97" t="str">
        <f t="shared" si="39"/>
        <v/>
      </c>
      <c r="B50" s="98" t="str">
        <f t="shared" si="40"/>
        <v/>
      </c>
      <c r="C50" s="99"/>
      <c r="D50" s="100"/>
      <c r="E50" s="100"/>
      <c r="F50" s="57"/>
      <c r="G50" s="58">
        <f t="shared" si="41"/>
        <v>0</v>
      </c>
      <c r="H50" s="58">
        <f>IF(E50="",0,IFERROR(VLOOKUP(E50,档案费管理台账!$D$4:$H$1000,5,0),0))</f>
        <v>0</v>
      </c>
      <c r="I50" s="57"/>
      <c r="J50" s="57"/>
      <c r="K50" s="57"/>
      <c r="L50" s="57"/>
      <c r="M50" s="58" t="str">
        <f t="shared" si="42"/>
        <v/>
      </c>
      <c r="N50" s="102"/>
      <c r="O50" s="84"/>
      <c r="P50" s="84"/>
      <c r="Q50" s="84"/>
      <c r="R50" s="84"/>
      <c r="S50" s="84"/>
      <c r="T50" s="84"/>
      <c r="U50" s="110"/>
      <c r="V50" s="84"/>
      <c r="W50" s="83"/>
    </row>
    <row r="51" spans="1:23">
      <c r="A51" s="97" t="str">
        <f t="shared" si="39"/>
        <v/>
      </c>
      <c r="B51" s="98" t="str">
        <f t="shared" si="40"/>
        <v/>
      </c>
      <c r="C51" s="99"/>
      <c r="D51" s="100"/>
      <c r="E51" s="100"/>
      <c r="F51" s="57"/>
      <c r="G51" s="58">
        <f t="shared" si="41"/>
        <v>0</v>
      </c>
      <c r="H51" s="58">
        <f>IF(E51="",0,IFERROR(VLOOKUP(E51,档案费管理台账!$D$4:$H$1000,5,0),0))</f>
        <v>0</v>
      </c>
      <c r="I51" s="57"/>
      <c r="J51" s="57"/>
      <c r="K51" s="57"/>
      <c r="L51" s="57"/>
      <c r="M51" s="58" t="str">
        <f t="shared" si="42"/>
        <v/>
      </c>
      <c r="N51" s="102"/>
      <c r="O51" s="84"/>
      <c r="P51" s="84"/>
      <c r="Q51" s="84"/>
      <c r="R51" s="84"/>
      <c r="S51" s="84"/>
      <c r="T51" s="84"/>
      <c r="U51" s="110"/>
      <c r="V51" s="84"/>
      <c r="W51" s="83"/>
    </row>
    <row r="52" spans="1:23">
      <c r="A52" s="97" t="str">
        <f t="shared" si="39"/>
        <v/>
      </c>
      <c r="B52" s="98" t="str">
        <f t="shared" si="40"/>
        <v/>
      </c>
      <c r="C52" s="99"/>
      <c r="D52" s="100"/>
      <c r="E52" s="100"/>
      <c r="F52" s="57"/>
      <c r="G52" s="58">
        <f t="shared" si="41"/>
        <v>0</v>
      </c>
      <c r="H52" s="58">
        <f>IF(E52="",0,IFERROR(VLOOKUP(E52,档案费管理台账!$D$4:$H$1000,5,0),0))</f>
        <v>0</v>
      </c>
      <c r="I52" s="57"/>
      <c r="J52" s="57"/>
      <c r="K52" s="57"/>
      <c r="L52" s="57"/>
      <c r="M52" s="58" t="str">
        <f t="shared" si="42"/>
        <v/>
      </c>
      <c r="N52" s="102"/>
    </row>
    <row r="53" spans="1:23">
      <c r="A53" s="97" t="str">
        <f t="shared" si="39"/>
        <v/>
      </c>
      <c r="B53" s="98" t="str">
        <f t="shared" si="40"/>
        <v/>
      </c>
      <c r="C53" s="99"/>
      <c r="D53" s="100"/>
      <c r="E53" s="100"/>
      <c r="F53" s="57"/>
      <c r="G53" s="58">
        <f t="shared" si="41"/>
        <v>0</v>
      </c>
      <c r="H53" s="58">
        <f>IF(E53="",0,IFERROR(VLOOKUP(E53,档案费管理台账!$D$4:$H$1000,5,0),0))</f>
        <v>0</v>
      </c>
      <c r="I53" s="57"/>
      <c r="J53" s="57"/>
      <c r="K53" s="57"/>
      <c r="L53" s="57"/>
      <c r="M53" s="58" t="str">
        <f t="shared" si="42"/>
        <v/>
      </c>
      <c r="N53" s="102"/>
    </row>
    <row r="54" spans="1:23">
      <c r="A54" s="97" t="str">
        <f t="shared" si="39"/>
        <v/>
      </c>
      <c r="B54" s="98" t="str">
        <f t="shared" si="40"/>
        <v/>
      </c>
      <c r="C54" s="99"/>
      <c r="D54" s="100"/>
      <c r="E54" s="100"/>
      <c r="F54" s="57"/>
      <c r="G54" s="58">
        <f t="shared" si="41"/>
        <v>0</v>
      </c>
      <c r="H54" s="58">
        <f>IF(E54="",0,IFERROR(VLOOKUP(E54,档案费管理台账!$D$4:$H$1000,5,0),0))</f>
        <v>0</v>
      </c>
      <c r="I54" s="57"/>
      <c r="J54" s="57"/>
      <c r="K54" s="57"/>
      <c r="L54" s="57"/>
      <c r="M54" s="58" t="str">
        <f t="shared" si="42"/>
        <v/>
      </c>
      <c r="N54" s="102"/>
    </row>
    <row r="55" spans="1:23">
      <c r="A55" s="97" t="str">
        <f t="shared" si="39"/>
        <v/>
      </c>
      <c r="B55" s="98" t="str">
        <f t="shared" si="40"/>
        <v/>
      </c>
      <c r="C55" s="99"/>
      <c r="D55" s="100"/>
      <c r="E55" s="100"/>
      <c r="F55" s="57"/>
      <c r="G55" s="58">
        <f t="shared" si="41"/>
        <v>0</v>
      </c>
      <c r="H55" s="58">
        <f>IF(E55="",0,IFERROR(VLOOKUP(E55,档案费管理台账!$D$4:$H$1000,5,0),0))</f>
        <v>0</v>
      </c>
      <c r="I55" s="57"/>
      <c r="J55" s="57"/>
      <c r="K55" s="57"/>
      <c r="L55" s="57"/>
      <c r="M55" s="58" t="str">
        <f t="shared" si="42"/>
        <v/>
      </c>
      <c r="N55" s="102"/>
    </row>
    <row r="56" spans="1:23">
      <c r="A56" s="97" t="str">
        <f t="shared" si="39"/>
        <v/>
      </c>
      <c r="B56" s="98" t="str">
        <f t="shared" si="40"/>
        <v/>
      </c>
      <c r="C56" s="99"/>
      <c r="D56" s="100"/>
      <c r="E56" s="100"/>
      <c r="F56" s="57"/>
      <c r="G56" s="58">
        <f t="shared" si="41"/>
        <v>0</v>
      </c>
      <c r="H56" s="58">
        <f>IF(E56="",0,IFERROR(VLOOKUP(E56,档案费管理台账!$D$4:$H$1000,5,0),0))</f>
        <v>0</v>
      </c>
      <c r="I56" s="57"/>
      <c r="J56" s="57"/>
      <c r="K56" s="57"/>
      <c r="L56" s="57"/>
      <c r="M56" s="58" t="str">
        <f t="shared" si="42"/>
        <v/>
      </c>
      <c r="N56" s="102"/>
    </row>
    <row r="57" spans="1:23">
      <c r="A57" s="97" t="str">
        <f t="shared" si="39"/>
        <v/>
      </c>
      <c r="B57" s="98" t="str">
        <f t="shared" si="40"/>
        <v/>
      </c>
      <c r="C57" s="99"/>
      <c r="D57" s="100"/>
      <c r="E57" s="100"/>
      <c r="F57" s="57"/>
      <c r="G57" s="58">
        <f t="shared" si="41"/>
        <v>0</v>
      </c>
      <c r="H57" s="58">
        <f>IF(E57="",0,IFERROR(VLOOKUP(E57,档案费管理台账!$D$4:$H$1000,5,0),0))</f>
        <v>0</v>
      </c>
      <c r="I57" s="57"/>
      <c r="J57" s="57"/>
      <c r="K57" s="57"/>
      <c r="L57" s="57"/>
      <c r="M57" s="58" t="str">
        <f t="shared" si="42"/>
        <v/>
      </c>
      <c r="N57" s="102"/>
    </row>
    <row r="58" spans="1:23">
      <c r="A58" s="97" t="str">
        <f t="shared" si="39"/>
        <v/>
      </c>
      <c r="B58" s="98" t="str">
        <f t="shared" si="40"/>
        <v/>
      </c>
      <c r="C58" s="99"/>
      <c r="D58" s="100"/>
      <c r="E58" s="100"/>
      <c r="F58" s="57"/>
      <c r="G58" s="58">
        <f t="shared" si="41"/>
        <v>0</v>
      </c>
      <c r="H58" s="58">
        <f>IF(E58="",0,IFERROR(VLOOKUP(E58,档案费管理台账!$D$4:$H$1000,5,0),0))</f>
        <v>0</v>
      </c>
      <c r="I58" s="57"/>
      <c r="J58" s="57"/>
      <c r="K58" s="57"/>
      <c r="L58" s="57"/>
      <c r="M58" s="58" t="str">
        <f t="shared" si="42"/>
        <v/>
      </c>
      <c r="N58" s="102"/>
    </row>
    <row r="59" spans="1:23">
      <c r="A59" s="97" t="str">
        <f t="shared" si="39"/>
        <v/>
      </c>
      <c r="B59" s="98" t="str">
        <f t="shared" si="40"/>
        <v/>
      </c>
      <c r="C59" s="99"/>
      <c r="D59" s="100"/>
      <c r="E59" s="100"/>
      <c r="F59" s="57"/>
      <c r="G59" s="58">
        <f t="shared" si="41"/>
        <v>0</v>
      </c>
      <c r="H59" s="58">
        <f>IF(E59="",0,IFERROR(VLOOKUP(E59,档案费管理台账!$D$4:$H$1000,5,0),0))</f>
        <v>0</v>
      </c>
      <c r="I59" s="57"/>
      <c r="J59" s="57"/>
      <c r="K59" s="57"/>
      <c r="L59" s="57"/>
      <c r="M59" s="58" t="str">
        <f t="shared" si="42"/>
        <v/>
      </c>
      <c r="N59" s="102"/>
    </row>
    <row r="60" spans="1:23">
      <c r="A60" s="97" t="str">
        <f t="shared" si="39"/>
        <v/>
      </c>
      <c r="B60" s="98" t="str">
        <f t="shared" si="40"/>
        <v/>
      </c>
      <c r="C60" s="99"/>
      <c r="D60" s="100"/>
      <c r="E60" s="100"/>
      <c r="F60" s="57"/>
      <c r="G60" s="58">
        <f t="shared" si="41"/>
        <v>0</v>
      </c>
      <c r="H60" s="58">
        <f>IF(E60="",0,IFERROR(VLOOKUP(E60,档案费管理台账!$D$4:$H$1000,5,0),0))</f>
        <v>0</v>
      </c>
      <c r="I60" s="57"/>
      <c r="J60" s="57"/>
      <c r="K60" s="57"/>
      <c r="L60" s="57"/>
      <c r="M60" s="58" t="str">
        <f t="shared" si="42"/>
        <v/>
      </c>
      <c r="N60" s="102"/>
    </row>
    <row r="61" spans="1:23">
      <c r="A61" s="97" t="str">
        <f t="shared" si="39"/>
        <v/>
      </c>
      <c r="B61" s="98" t="str">
        <f t="shared" si="40"/>
        <v/>
      </c>
      <c r="C61" s="99"/>
      <c r="D61" s="100"/>
      <c r="E61" s="100"/>
      <c r="F61" s="57"/>
      <c r="G61" s="58">
        <f t="shared" si="41"/>
        <v>0</v>
      </c>
      <c r="H61" s="58">
        <f>IF(E61="",0,IFERROR(VLOOKUP(E61,档案费管理台账!$D$4:$H$1000,5,0),0))</f>
        <v>0</v>
      </c>
      <c r="I61" s="57"/>
      <c r="J61" s="57"/>
      <c r="K61" s="57"/>
      <c r="L61" s="57"/>
      <c r="M61" s="58" t="str">
        <f t="shared" si="42"/>
        <v/>
      </c>
      <c r="N61" s="102"/>
    </row>
    <row r="62" spans="1:23">
      <c r="A62" s="97" t="str">
        <f t="shared" si="39"/>
        <v/>
      </c>
      <c r="B62" s="98" t="str">
        <f t="shared" si="40"/>
        <v/>
      </c>
      <c r="C62" s="99"/>
      <c r="D62" s="100"/>
      <c r="E62" s="100"/>
      <c r="F62" s="57"/>
      <c r="G62" s="58">
        <f t="shared" si="41"/>
        <v>0</v>
      </c>
      <c r="H62" s="58">
        <f>IF(E62="",0,IFERROR(VLOOKUP(E62,档案费管理台账!$D$4:$H$1000,5,0),0))</f>
        <v>0</v>
      </c>
      <c r="I62" s="57"/>
      <c r="J62" s="57"/>
      <c r="K62" s="57"/>
      <c r="L62" s="57"/>
      <c r="M62" s="58" t="str">
        <f t="shared" si="42"/>
        <v/>
      </c>
      <c r="N62" s="102"/>
    </row>
    <row r="63" spans="1:23">
      <c r="A63" s="97" t="str">
        <f t="shared" si="39"/>
        <v/>
      </c>
      <c r="B63" s="98" t="str">
        <f t="shared" si="40"/>
        <v/>
      </c>
      <c r="C63" s="99"/>
      <c r="D63" s="100"/>
      <c r="E63" s="100"/>
      <c r="F63" s="57"/>
      <c r="G63" s="58">
        <f t="shared" si="41"/>
        <v>0</v>
      </c>
      <c r="H63" s="58">
        <f>IF(E63="",0,IFERROR(VLOOKUP(E63,档案费管理台账!$D$4:$H$1000,5,0),0))</f>
        <v>0</v>
      </c>
      <c r="I63" s="57"/>
      <c r="J63" s="57"/>
      <c r="K63" s="57"/>
      <c r="L63" s="57"/>
      <c r="M63" s="58" t="str">
        <f t="shared" si="42"/>
        <v/>
      </c>
      <c r="N63" s="102"/>
    </row>
    <row r="64" spans="1:23">
      <c r="A64" s="97" t="str">
        <f t="shared" si="39"/>
        <v/>
      </c>
      <c r="B64" s="98" t="str">
        <f t="shared" si="40"/>
        <v/>
      </c>
      <c r="C64" s="99"/>
      <c r="D64" s="100"/>
      <c r="E64" s="100"/>
      <c r="F64" s="57"/>
      <c r="G64" s="58">
        <f t="shared" si="41"/>
        <v>0</v>
      </c>
      <c r="H64" s="58">
        <f>IF(E64="",0,IFERROR(VLOOKUP(E64,档案费管理台账!$D$4:$H$1000,5,0),0))</f>
        <v>0</v>
      </c>
      <c r="I64" s="57"/>
      <c r="J64" s="57"/>
      <c r="K64" s="57"/>
      <c r="L64" s="57"/>
      <c r="M64" s="58" t="str">
        <f t="shared" si="42"/>
        <v/>
      </c>
      <c r="N64" s="102"/>
    </row>
    <row r="65" spans="1:14">
      <c r="A65" s="97" t="str">
        <f t="shared" si="39"/>
        <v/>
      </c>
      <c r="B65" s="98" t="str">
        <f t="shared" si="40"/>
        <v/>
      </c>
      <c r="C65" s="99"/>
      <c r="D65" s="100"/>
      <c r="E65" s="100"/>
      <c r="F65" s="57"/>
      <c r="G65" s="58">
        <f t="shared" si="41"/>
        <v>0</v>
      </c>
      <c r="H65" s="58">
        <f>IF(E65="",0,IFERROR(VLOOKUP(E65,档案费管理台账!$D$4:$H$1000,5,0),0))</f>
        <v>0</v>
      </c>
      <c r="I65" s="57"/>
      <c r="J65" s="57"/>
      <c r="K65" s="57"/>
      <c r="L65" s="57"/>
      <c r="M65" s="58" t="str">
        <f t="shared" si="42"/>
        <v/>
      </c>
      <c r="N65" s="102"/>
    </row>
    <row r="66" spans="1:14">
      <c r="A66" s="97" t="str">
        <f t="shared" si="39"/>
        <v/>
      </c>
      <c r="B66" s="98" t="str">
        <f t="shared" si="40"/>
        <v/>
      </c>
      <c r="C66" s="99"/>
      <c r="D66" s="100"/>
      <c r="E66" s="100"/>
      <c r="F66" s="57"/>
      <c r="G66" s="58">
        <f t="shared" si="41"/>
        <v>0</v>
      </c>
      <c r="H66" s="58">
        <f>IF(E66="",0,IFERROR(VLOOKUP(E66,档案费管理台账!$D$4:$H$1000,5,0),0))</f>
        <v>0</v>
      </c>
      <c r="I66" s="57"/>
      <c r="J66" s="57"/>
      <c r="K66" s="57"/>
      <c r="L66" s="57"/>
      <c r="M66" s="58" t="str">
        <f t="shared" si="42"/>
        <v/>
      </c>
      <c r="N66" s="102"/>
    </row>
    <row r="67" spans="1:14">
      <c r="A67" s="97" t="str">
        <f t="shared" si="39"/>
        <v/>
      </c>
      <c r="B67" s="98" t="str">
        <f t="shared" si="40"/>
        <v/>
      </c>
      <c r="C67" s="99"/>
      <c r="D67" s="100"/>
      <c r="E67" s="100"/>
      <c r="F67" s="57"/>
      <c r="G67" s="58">
        <f t="shared" si="41"/>
        <v>0</v>
      </c>
      <c r="H67" s="58">
        <f>IF(E67="",0,IFERROR(VLOOKUP(E67,档案费管理台账!$D$4:$H$1000,5,0),0))</f>
        <v>0</v>
      </c>
      <c r="I67" s="57"/>
      <c r="J67" s="57"/>
      <c r="K67" s="57"/>
      <c r="L67" s="57"/>
      <c r="M67" s="58" t="str">
        <f t="shared" si="42"/>
        <v/>
      </c>
      <c r="N67" s="102"/>
    </row>
    <row r="68" spans="1:14">
      <c r="A68" s="97" t="str">
        <f t="shared" si="39"/>
        <v/>
      </c>
      <c r="B68" s="98" t="str">
        <f t="shared" si="40"/>
        <v/>
      </c>
      <c r="C68" s="99"/>
      <c r="D68" s="100"/>
      <c r="E68" s="100"/>
      <c r="F68" s="57"/>
      <c r="G68" s="58">
        <f t="shared" si="41"/>
        <v>0</v>
      </c>
      <c r="H68" s="58">
        <f>IF(E68="",0,IFERROR(VLOOKUP(E68,档案费管理台账!$D$4:$H$1000,5,0),0))</f>
        <v>0</v>
      </c>
      <c r="I68" s="57"/>
      <c r="J68" s="57"/>
      <c r="K68" s="57"/>
      <c r="L68" s="57"/>
      <c r="M68" s="58" t="str">
        <f t="shared" si="42"/>
        <v/>
      </c>
      <c r="N68" s="102"/>
    </row>
    <row r="69" spans="1:14">
      <c r="A69" s="97" t="str">
        <f t="shared" si="39"/>
        <v/>
      </c>
      <c r="B69" s="98" t="str">
        <f t="shared" si="40"/>
        <v/>
      </c>
      <c r="C69" s="99"/>
      <c r="D69" s="100"/>
      <c r="E69" s="100"/>
      <c r="F69" s="57"/>
      <c r="G69" s="58">
        <f t="shared" si="41"/>
        <v>0</v>
      </c>
      <c r="H69" s="58">
        <f>IF(E69="",0,IFERROR(VLOOKUP(E69,档案费管理台账!$D$4:$H$1000,5,0),0))</f>
        <v>0</v>
      </c>
      <c r="I69" s="57"/>
      <c r="J69" s="57"/>
      <c r="K69" s="57"/>
      <c r="L69" s="57"/>
      <c r="M69" s="58" t="str">
        <f t="shared" si="42"/>
        <v/>
      </c>
      <c r="N69" s="102"/>
    </row>
    <row r="70" spans="1:14">
      <c r="A70" s="97" t="str">
        <f t="shared" si="39"/>
        <v/>
      </c>
      <c r="B70" s="98" t="str">
        <f t="shared" si="40"/>
        <v/>
      </c>
      <c r="C70" s="99"/>
      <c r="D70" s="100"/>
      <c r="E70" s="100"/>
      <c r="F70" s="57"/>
      <c r="G70" s="58">
        <f t="shared" si="41"/>
        <v>0</v>
      </c>
      <c r="H70" s="58">
        <f>IF(E70="",0,IFERROR(VLOOKUP(E70,档案费管理台账!$D$4:$H$1000,5,0),0))</f>
        <v>0</v>
      </c>
      <c r="I70" s="57"/>
      <c r="J70" s="57"/>
      <c r="K70" s="57"/>
      <c r="L70" s="57"/>
      <c r="M70" s="58" t="str">
        <f t="shared" si="42"/>
        <v/>
      </c>
      <c r="N70" s="102"/>
    </row>
    <row r="71" spans="1:14">
      <c r="A71" s="97" t="str">
        <f t="shared" si="39"/>
        <v/>
      </c>
      <c r="B71" s="98" t="str">
        <f t="shared" si="40"/>
        <v/>
      </c>
      <c r="C71" s="99"/>
      <c r="D71" s="100"/>
      <c r="E71" s="100"/>
      <c r="F71" s="57"/>
      <c r="G71" s="58">
        <f t="shared" si="41"/>
        <v>0</v>
      </c>
      <c r="H71" s="58">
        <f>IF(E71="",0,IFERROR(VLOOKUP(E71,档案费管理台账!$D$4:$H$1000,5,0),0))</f>
        <v>0</v>
      </c>
      <c r="I71" s="57"/>
      <c r="J71" s="57"/>
      <c r="K71" s="57"/>
      <c r="L71" s="57"/>
      <c r="M71" s="58" t="str">
        <f t="shared" si="42"/>
        <v/>
      </c>
      <c r="N71" s="102"/>
    </row>
    <row r="72" spans="1:14">
      <c r="A72" s="97" t="str">
        <f t="shared" si="39"/>
        <v/>
      </c>
      <c r="B72" s="98" t="str">
        <f t="shared" si="40"/>
        <v/>
      </c>
      <c r="C72" s="99"/>
      <c r="D72" s="100"/>
      <c r="E72" s="100"/>
      <c r="F72" s="57"/>
      <c r="G72" s="58">
        <f t="shared" si="41"/>
        <v>0</v>
      </c>
      <c r="H72" s="58">
        <f>IF(E72="",0,IFERROR(VLOOKUP(E72,档案费管理台账!$D$4:$H$1000,5,0),0))</f>
        <v>0</v>
      </c>
      <c r="I72" s="57"/>
      <c r="J72" s="57"/>
      <c r="K72" s="57"/>
      <c r="L72" s="57"/>
      <c r="M72" s="58" t="str">
        <f t="shared" si="42"/>
        <v/>
      </c>
      <c r="N72" s="102"/>
    </row>
    <row r="73" spans="1:14">
      <c r="A73" s="97" t="str">
        <f t="shared" si="39"/>
        <v/>
      </c>
      <c r="B73" s="98" t="str">
        <f t="shared" si="40"/>
        <v/>
      </c>
      <c r="C73" s="99"/>
      <c r="D73" s="100"/>
      <c r="E73" s="100"/>
      <c r="F73" s="57"/>
      <c r="G73" s="58">
        <f t="shared" si="41"/>
        <v>0</v>
      </c>
      <c r="H73" s="58">
        <f>IF(E73="",0,IFERROR(VLOOKUP(E73,档案费管理台账!$D$4:$H$1000,5,0),0))</f>
        <v>0</v>
      </c>
      <c r="I73" s="57"/>
      <c r="J73" s="57"/>
      <c r="K73" s="57"/>
      <c r="L73" s="57"/>
      <c r="M73" s="58" t="str">
        <f t="shared" si="42"/>
        <v/>
      </c>
      <c r="N73" s="102"/>
    </row>
    <row r="74" spans="1:14">
      <c r="A74" s="97" t="str">
        <f t="shared" si="39"/>
        <v/>
      </c>
      <c r="B74" s="98" t="str">
        <f t="shared" si="40"/>
        <v/>
      </c>
      <c r="C74" s="99"/>
      <c r="D74" s="100"/>
      <c r="E74" s="100"/>
      <c r="F74" s="57"/>
      <c r="G74" s="58">
        <f t="shared" si="41"/>
        <v>0</v>
      </c>
      <c r="H74" s="58">
        <f>IF(E74="",0,IFERROR(VLOOKUP(E74,档案费管理台账!$D$4:$H$1000,5,0),0))</f>
        <v>0</v>
      </c>
      <c r="I74" s="57"/>
      <c r="J74" s="57"/>
      <c r="K74" s="57"/>
      <c r="L74" s="57"/>
      <c r="M74" s="58" t="str">
        <f t="shared" si="42"/>
        <v/>
      </c>
      <c r="N74" s="102"/>
    </row>
    <row r="75" spans="1:14">
      <c r="A75" s="97" t="str">
        <f t="shared" si="39"/>
        <v/>
      </c>
      <c r="B75" s="98" t="str">
        <f t="shared" si="40"/>
        <v/>
      </c>
      <c r="C75" s="99"/>
      <c r="D75" s="100"/>
      <c r="E75" s="100"/>
      <c r="F75" s="57"/>
      <c r="G75" s="58">
        <f t="shared" si="41"/>
        <v>0</v>
      </c>
      <c r="H75" s="58">
        <f>IF(E75="",0,IFERROR(VLOOKUP(E75,档案费管理台账!$D$4:$H$1000,5,0),0))</f>
        <v>0</v>
      </c>
      <c r="I75" s="57"/>
      <c r="J75" s="57"/>
      <c r="K75" s="57"/>
      <c r="L75" s="57"/>
      <c r="M75" s="58" t="str">
        <f t="shared" si="42"/>
        <v/>
      </c>
      <c r="N75" s="102"/>
    </row>
    <row r="76" spans="1:14">
      <c r="A76" s="97" t="str">
        <f t="shared" si="39"/>
        <v/>
      </c>
      <c r="B76" s="98" t="str">
        <f t="shared" si="40"/>
        <v/>
      </c>
      <c r="C76" s="99"/>
      <c r="D76" s="100"/>
      <c r="E76" s="100"/>
      <c r="F76" s="57"/>
      <c r="G76" s="58">
        <f t="shared" si="41"/>
        <v>0</v>
      </c>
      <c r="H76" s="58">
        <f>IF(E76="",0,IFERROR(VLOOKUP(E76,档案费管理台账!$D$4:$H$1000,5,0),0))</f>
        <v>0</v>
      </c>
      <c r="I76" s="57"/>
      <c r="J76" s="57"/>
      <c r="K76" s="57"/>
      <c r="L76" s="57"/>
      <c r="M76" s="58" t="str">
        <f t="shared" si="42"/>
        <v/>
      </c>
      <c r="N76" s="102"/>
    </row>
    <row r="77" spans="1:14">
      <c r="A77" s="97" t="str">
        <f t="shared" si="39"/>
        <v/>
      </c>
      <c r="B77" s="98" t="str">
        <f t="shared" si="40"/>
        <v/>
      </c>
      <c r="C77" s="99"/>
      <c r="D77" s="100"/>
      <c r="E77" s="100"/>
      <c r="F77" s="57"/>
      <c r="G77" s="58">
        <f t="shared" si="41"/>
        <v>0</v>
      </c>
      <c r="H77" s="58">
        <f>IF(E77="",0,IFERROR(VLOOKUP(E77,档案费管理台账!$D$4:$H$1000,5,0),0))</f>
        <v>0</v>
      </c>
      <c r="I77" s="57"/>
      <c r="J77" s="57"/>
      <c r="K77" s="57"/>
      <c r="L77" s="57"/>
      <c r="M77" s="58" t="str">
        <f t="shared" si="42"/>
        <v/>
      </c>
      <c r="N77" s="102"/>
    </row>
    <row r="78" spans="1:14">
      <c r="A78" s="97" t="str">
        <f t="shared" si="39"/>
        <v/>
      </c>
      <c r="B78" s="98" t="str">
        <f t="shared" si="40"/>
        <v/>
      </c>
      <c r="C78" s="99"/>
      <c r="D78" s="100"/>
      <c r="E78" s="100"/>
      <c r="F78" s="57"/>
      <c r="G78" s="58">
        <f t="shared" si="41"/>
        <v>0</v>
      </c>
      <c r="H78" s="58">
        <f>IF(E78="",0,IFERROR(VLOOKUP(E78,档案费管理台账!$D$4:$H$1000,5,0),0))</f>
        <v>0</v>
      </c>
      <c r="I78" s="57"/>
      <c r="J78" s="57"/>
      <c r="K78" s="57"/>
      <c r="L78" s="57"/>
      <c r="M78" s="58" t="str">
        <f t="shared" si="42"/>
        <v/>
      </c>
      <c r="N78" s="102"/>
    </row>
    <row r="79" spans="1:14">
      <c r="A79" s="97" t="str">
        <f t="shared" si="39"/>
        <v/>
      </c>
      <c r="B79" s="98" t="str">
        <f t="shared" si="40"/>
        <v/>
      </c>
      <c r="C79" s="99"/>
      <c r="D79" s="100"/>
      <c r="E79" s="100"/>
      <c r="F79" s="57"/>
      <c r="G79" s="58">
        <f t="shared" si="41"/>
        <v>0</v>
      </c>
      <c r="H79" s="58">
        <f>IF(E79="",0,IFERROR(VLOOKUP(E79,档案费管理台账!$D$4:$H$1000,5,0),0))</f>
        <v>0</v>
      </c>
      <c r="I79" s="57"/>
      <c r="J79" s="57"/>
      <c r="K79" s="57"/>
      <c r="L79" s="57"/>
      <c r="M79" s="58" t="str">
        <f t="shared" si="42"/>
        <v/>
      </c>
      <c r="N79" s="102"/>
    </row>
    <row r="80" spans="1:14">
      <c r="A80" s="97" t="str">
        <f t="shared" si="39"/>
        <v/>
      </c>
      <c r="B80" s="98" t="str">
        <f t="shared" si="40"/>
        <v/>
      </c>
      <c r="C80" s="99"/>
      <c r="D80" s="100"/>
      <c r="E80" s="100"/>
      <c r="F80" s="57"/>
      <c r="G80" s="58">
        <f t="shared" si="41"/>
        <v>0</v>
      </c>
      <c r="H80" s="58">
        <f>IF(E80="",0,IFERROR(VLOOKUP(E80,档案费管理台账!$D$4:$H$1000,5,0),0))</f>
        <v>0</v>
      </c>
      <c r="I80" s="57"/>
      <c r="J80" s="57"/>
      <c r="K80" s="57"/>
      <c r="L80" s="57"/>
      <c r="M80" s="58" t="str">
        <f t="shared" si="42"/>
        <v/>
      </c>
      <c r="N80" s="102"/>
    </row>
    <row r="81" spans="1:14">
      <c r="A81" s="97" t="str">
        <f t="shared" si="39"/>
        <v/>
      </c>
      <c r="B81" s="98" t="str">
        <f t="shared" si="40"/>
        <v/>
      </c>
      <c r="C81" s="99"/>
      <c r="D81" s="100"/>
      <c r="E81" s="100"/>
      <c r="F81" s="57"/>
      <c r="G81" s="58">
        <f t="shared" si="41"/>
        <v>0</v>
      </c>
      <c r="H81" s="58">
        <f>IF(E81="",0,IFERROR(VLOOKUP(E81,档案费管理台账!$D$4:$H$1000,5,0),0))</f>
        <v>0</v>
      </c>
      <c r="I81" s="57"/>
      <c r="J81" s="57"/>
      <c r="K81" s="57"/>
      <c r="L81" s="57"/>
      <c r="M81" s="58" t="str">
        <f t="shared" si="42"/>
        <v/>
      </c>
      <c r="N81" s="102"/>
    </row>
    <row r="82" spans="1:14">
      <c r="A82" s="97" t="str">
        <f t="shared" si="39"/>
        <v/>
      </c>
      <c r="B82" s="98" t="str">
        <f t="shared" si="40"/>
        <v/>
      </c>
      <c r="C82" s="99"/>
      <c r="D82" s="100"/>
      <c r="E82" s="100"/>
      <c r="F82" s="57"/>
      <c r="G82" s="58">
        <f t="shared" si="41"/>
        <v>0</v>
      </c>
      <c r="H82" s="58">
        <f>IF(E82="",0,IFERROR(VLOOKUP(E82,档案费管理台账!$D$4:$H$1000,5,0),0))</f>
        <v>0</v>
      </c>
      <c r="I82" s="57"/>
      <c r="J82" s="57"/>
      <c r="K82" s="57"/>
      <c r="L82" s="57"/>
      <c r="M82" s="58" t="str">
        <f t="shared" si="42"/>
        <v/>
      </c>
      <c r="N82" s="102"/>
    </row>
    <row r="83" spans="1:14">
      <c r="A83" s="97" t="str">
        <f t="shared" si="39"/>
        <v/>
      </c>
      <c r="B83" s="98" t="str">
        <f t="shared" si="40"/>
        <v/>
      </c>
      <c r="C83" s="99"/>
      <c r="D83" s="100"/>
      <c r="E83" s="100"/>
      <c r="F83" s="57"/>
      <c r="G83" s="58">
        <f t="shared" si="41"/>
        <v>0</v>
      </c>
      <c r="H83" s="58">
        <f>IF(E83="",0,IFERROR(VLOOKUP(E83,档案费管理台账!$D$4:$H$1000,5,0),0))</f>
        <v>0</v>
      </c>
      <c r="I83" s="57"/>
      <c r="J83" s="57"/>
      <c r="K83" s="57"/>
      <c r="L83" s="57"/>
      <c r="M83" s="58" t="str">
        <f t="shared" si="42"/>
        <v/>
      </c>
      <c r="N83" s="102"/>
    </row>
    <row r="84" spans="1:14">
      <c r="A84" s="97" t="str">
        <f t="shared" si="39"/>
        <v/>
      </c>
      <c r="B84" s="98" t="str">
        <f t="shared" si="40"/>
        <v/>
      </c>
      <c r="C84" s="99"/>
      <c r="D84" s="100"/>
      <c r="E84" s="100"/>
      <c r="F84" s="57"/>
      <c r="G84" s="58">
        <f t="shared" si="41"/>
        <v>0</v>
      </c>
      <c r="H84" s="58">
        <f>IF(E84="",0,IFERROR(VLOOKUP(E84,档案费管理台账!$D$4:$H$1000,5,0),0))</f>
        <v>0</v>
      </c>
      <c r="I84" s="57"/>
      <c r="J84" s="57"/>
      <c r="K84" s="57"/>
      <c r="L84" s="57"/>
      <c r="M84" s="58" t="str">
        <f t="shared" si="42"/>
        <v/>
      </c>
      <c r="N84" s="102"/>
    </row>
    <row r="85" spans="1:14">
      <c r="A85" s="97" t="str">
        <f t="shared" si="39"/>
        <v/>
      </c>
      <c r="B85" s="98" t="str">
        <f t="shared" si="40"/>
        <v/>
      </c>
      <c r="C85" s="99"/>
      <c r="D85" s="100"/>
      <c r="E85" s="100"/>
      <c r="F85" s="57"/>
      <c r="G85" s="58">
        <f t="shared" si="41"/>
        <v>0</v>
      </c>
      <c r="H85" s="58">
        <f>IF(E85="",0,IFERROR(VLOOKUP(E85,档案费管理台账!$D$4:$H$1000,5,0),0))</f>
        <v>0</v>
      </c>
      <c r="I85" s="57"/>
      <c r="J85" s="57"/>
      <c r="K85" s="57"/>
      <c r="L85" s="57"/>
      <c r="M85" s="58" t="str">
        <f t="shared" si="42"/>
        <v/>
      </c>
      <c r="N85" s="102"/>
    </row>
    <row r="86" spans="1:14">
      <c r="A86" s="97" t="str">
        <f t="shared" si="39"/>
        <v/>
      </c>
      <c r="B86" s="98" t="str">
        <f t="shared" si="40"/>
        <v/>
      </c>
      <c r="C86" s="99"/>
      <c r="D86" s="100"/>
      <c r="E86" s="100"/>
      <c r="F86" s="57"/>
      <c r="G86" s="58">
        <f t="shared" si="41"/>
        <v>0</v>
      </c>
      <c r="H86" s="58">
        <f>IF(E86="",0,IFERROR(VLOOKUP(E86,档案费管理台账!$D$4:$H$1000,5,0),0))</f>
        <v>0</v>
      </c>
      <c r="I86" s="57"/>
      <c r="J86" s="57"/>
      <c r="K86" s="57"/>
      <c r="L86" s="57"/>
      <c r="M86" s="58" t="str">
        <f t="shared" si="42"/>
        <v/>
      </c>
      <c r="N86" s="102"/>
    </row>
    <row r="87" spans="1:14">
      <c r="A87" s="97" t="str">
        <f t="shared" si="39"/>
        <v/>
      </c>
      <c r="B87" s="98" t="str">
        <f t="shared" si="40"/>
        <v/>
      </c>
      <c r="C87" s="99"/>
      <c r="D87" s="100"/>
      <c r="E87" s="100"/>
      <c r="F87" s="57"/>
      <c r="G87" s="58">
        <f t="shared" si="41"/>
        <v>0</v>
      </c>
      <c r="H87" s="58">
        <f>IF(E87="",0,IFERROR(VLOOKUP(E87,档案费管理台账!$D$4:$H$1000,5,0),0))</f>
        <v>0</v>
      </c>
      <c r="I87" s="57"/>
      <c r="J87" s="57"/>
      <c r="K87" s="57"/>
      <c r="L87" s="57"/>
      <c r="M87" s="58" t="str">
        <f t="shared" si="42"/>
        <v/>
      </c>
      <c r="N87" s="102"/>
    </row>
    <row r="88" spans="1:14">
      <c r="A88" s="97" t="str">
        <f t="shared" si="39"/>
        <v/>
      </c>
      <c r="B88" s="98" t="str">
        <f t="shared" si="40"/>
        <v/>
      </c>
      <c r="C88" s="99"/>
      <c r="D88" s="100"/>
      <c r="E88" s="100"/>
      <c r="F88" s="57"/>
      <c r="G88" s="58">
        <f t="shared" si="41"/>
        <v>0</v>
      </c>
      <c r="H88" s="58">
        <f>IF(E88="",0,IFERROR(VLOOKUP(E88,档案费管理台账!$D$4:$H$1000,5,0),0))</f>
        <v>0</v>
      </c>
      <c r="I88" s="57"/>
      <c r="J88" s="57"/>
      <c r="K88" s="57"/>
      <c r="L88" s="57"/>
      <c r="M88" s="58" t="str">
        <f t="shared" si="42"/>
        <v/>
      </c>
      <c r="N88" s="102"/>
    </row>
    <row r="89" spans="1:14">
      <c r="A89" s="97" t="str">
        <f t="shared" si="39"/>
        <v/>
      </c>
      <c r="B89" s="98" t="str">
        <f t="shared" si="40"/>
        <v/>
      </c>
      <c r="C89" s="99"/>
      <c r="D89" s="100"/>
      <c r="E89" s="100"/>
      <c r="F89" s="57"/>
      <c r="G89" s="58">
        <f t="shared" si="41"/>
        <v>0</v>
      </c>
      <c r="H89" s="58">
        <f>IF(E89="",0,IFERROR(VLOOKUP(E89,档案费管理台账!$D$4:$H$1000,5,0),0))</f>
        <v>0</v>
      </c>
      <c r="I89" s="57"/>
      <c r="J89" s="57"/>
      <c r="K89" s="57"/>
      <c r="L89" s="57"/>
      <c r="M89" s="58" t="str">
        <f t="shared" si="42"/>
        <v/>
      </c>
      <c r="N89" s="102"/>
    </row>
    <row r="90" spans="1:14">
      <c r="A90" s="97" t="str">
        <f t="shared" si="39"/>
        <v/>
      </c>
      <c r="B90" s="98" t="str">
        <f t="shared" si="40"/>
        <v/>
      </c>
      <c r="C90" s="99"/>
      <c r="D90" s="100"/>
      <c r="E90" s="100"/>
      <c r="F90" s="57"/>
      <c r="G90" s="58">
        <f t="shared" si="41"/>
        <v>0</v>
      </c>
      <c r="H90" s="58">
        <f>IF(E90="",0,IFERROR(VLOOKUP(E90,档案费管理台账!$D$4:$H$1000,5,0),0))</f>
        <v>0</v>
      </c>
      <c r="I90" s="57"/>
      <c r="J90" s="57"/>
      <c r="K90" s="57"/>
      <c r="L90" s="57"/>
      <c r="M90" s="58" t="str">
        <f t="shared" si="42"/>
        <v/>
      </c>
      <c r="N90" s="102"/>
    </row>
    <row r="91" spans="1:14">
      <c r="A91" s="97" t="str">
        <f t="shared" si="39"/>
        <v/>
      </c>
      <c r="B91" s="98" t="str">
        <f t="shared" si="40"/>
        <v/>
      </c>
      <c r="C91" s="99"/>
      <c r="D91" s="100"/>
      <c r="E91" s="100"/>
      <c r="F91" s="57"/>
      <c r="G91" s="58">
        <f t="shared" si="41"/>
        <v>0</v>
      </c>
      <c r="H91" s="58">
        <f>IF(E91="",0,IFERROR(VLOOKUP(E91,档案费管理台账!$D$4:$H$1000,5,0),0))</f>
        <v>0</v>
      </c>
      <c r="I91" s="57"/>
      <c r="J91" s="57"/>
      <c r="K91" s="57"/>
      <c r="L91" s="57"/>
      <c r="M91" s="58" t="str">
        <f t="shared" si="42"/>
        <v/>
      </c>
      <c r="N91" s="102"/>
    </row>
    <row r="92" spans="1:14">
      <c r="A92" s="97" t="str">
        <f t="shared" si="39"/>
        <v/>
      </c>
      <c r="B92" s="98" t="str">
        <f t="shared" si="40"/>
        <v/>
      </c>
      <c r="C92" s="99"/>
      <c r="D92" s="100"/>
      <c r="E92" s="100"/>
      <c r="F92" s="57"/>
      <c r="G92" s="58">
        <f t="shared" si="41"/>
        <v>0</v>
      </c>
      <c r="H92" s="58">
        <f>IF(E92="",0,IFERROR(VLOOKUP(E92,档案费管理台账!$D$4:$H$1000,5,0),0))</f>
        <v>0</v>
      </c>
      <c r="I92" s="57"/>
      <c r="J92" s="57"/>
      <c r="K92" s="57"/>
      <c r="L92" s="57"/>
      <c r="M92" s="58" t="str">
        <f t="shared" si="42"/>
        <v/>
      </c>
      <c r="N92" s="102"/>
    </row>
    <row r="93" spans="1:14">
      <c r="A93" s="97" t="str">
        <f t="shared" si="39"/>
        <v/>
      </c>
      <c r="B93" s="98" t="str">
        <f t="shared" si="40"/>
        <v/>
      </c>
      <c r="C93" s="99"/>
      <c r="D93" s="100"/>
      <c r="E93" s="100"/>
      <c r="F93" s="57"/>
      <c r="G93" s="58">
        <f t="shared" si="41"/>
        <v>0</v>
      </c>
      <c r="H93" s="58">
        <f>IF(E93="",0,IFERROR(VLOOKUP(E93,档案费管理台账!$D$4:$H$1000,5,0),0))</f>
        <v>0</v>
      </c>
      <c r="I93" s="57"/>
      <c r="J93" s="57"/>
      <c r="K93" s="57"/>
      <c r="L93" s="57"/>
      <c r="M93" s="58" t="str">
        <f t="shared" si="42"/>
        <v/>
      </c>
      <c r="N93" s="102"/>
    </row>
    <row r="94" spans="1:14">
      <c r="A94" s="97" t="str">
        <f t="shared" si="39"/>
        <v/>
      </c>
      <c r="B94" s="98" t="str">
        <f t="shared" si="40"/>
        <v/>
      </c>
      <c r="C94" s="99"/>
      <c r="D94" s="100"/>
      <c r="E94" s="100"/>
      <c r="F94" s="57"/>
      <c r="G94" s="58">
        <f t="shared" si="41"/>
        <v>0</v>
      </c>
      <c r="H94" s="58">
        <f>IF(E94="",0,IFERROR(VLOOKUP(E94,档案费管理台账!$D$4:$H$1000,5,0),0))</f>
        <v>0</v>
      </c>
      <c r="I94" s="57"/>
      <c r="J94" s="57"/>
      <c r="K94" s="57"/>
      <c r="L94" s="57"/>
      <c r="M94" s="58" t="str">
        <f t="shared" si="42"/>
        <v/>
      </c>
      <c r="N94" s="102"/>
    </row>
    <row r="95" spans="1:14">
      <c r="A95" s="97" t="str">
        <f t="shared" si="39"/>
        <v/>
      </c>
      <c r="B95" s="98" t="str">
        <f t="shared" si="40"/>
        <v/>
      </c>
      <c r="C95" s="99"/>
      <c r="D95" s="100"/>
      <c r="E95" s="100"/>
      <c r="F95" s="57"/>
      <c r="G95" s="58">
        <f t="shared" si="41"/>
        <v>0</v>
      </c>
      <c r="H95" s="58">
        <f>IF(E95="",0,IFERROR(VLOOKUP(E95,档案费管理台账!$D$4:$H$1000,5,0),0))</f>
        <v>0</v>
      </c>
      <c r="I95" s="57"/>
      <c r="J95" s="57"/>
      <c r="K95" s="57"/>
      <c r="L95" s="57"/>
      <c r="M95" s="58" t="str">
        <f t="shared" si="42"/>
        <v/>
      </c>
      <c r="N95" s="102"/>
    </row>
    <row r="96" spans="1:14">
      <c r="A96" s="97" t="str">
        <f t="shared" si="39"/>
        <v/>
      </c>
      <c r="B96" s="98" t="str">
        <f t="shared" si="40"/>
        <v/>
      </c>
      <c r="C96" s="99"/>
      <c r="D96" s="100"/>
      <c r="E96" s="100"/>
      <c r="F96" s="57"/>
      <c r="G96" s="58">
        <f t="shared" si="41"/>
        <v>0</v>
      </c>
      <c r="H96" s="58">
        <f>IF(E96="",0,IFERROR(VLOOKUP(E96,档案费管理台账!$D$4:$H$1000,5,0),0))</f>
        <v>0</v>
      </c>
      <c r="I96" s="57"/>
      <c r="J96" s="57"/>
      <c r="K96" s="57"/>
      <c r="L96" s="57"/>
      <c r="M96" s="58" t="str">
        <f t="shared" si="42"/>
        <v/>
      </c>
      <c r="N96" s="102"/>
    </row>
    <row r="97" spans="1:14">
      <c r="A97" s="97" t="str">
        <f t="shared" si="39"/>
        <v/>
      </c>
      <c r="B97" s="98" t="str">
        <f t="shared" si="40"/>
        <v/>
      </c>
      <c r="C97" s="99"/>
      <c r="D97" s="100"/>
      <c r="E97" s="100"/>
      <c r="F97" s="57"/>
      <c r="G97" s="58">
        <f t="shared" si="41"/>
        <v>0</v>
      </c>
      <c r="H97" s="58">
        <f>IF(E97="",0,IFERROR(VLOOKUP(E97,档案费管理台账!$D$4:$H$1000,5,0),0))</f>
        <v>0</v>
      </c>
      <c r="I97" s="57"/>
      <c r="J97" s="57"/>
      <c r="K97" s="57"/>
      <c r="L97" s="57"/>
      <c r="M97" s="58" t="str">
        <f t="shared" si="42"/>
        <v/>
      </c>
      <c r="N97" s="102"/>
    </row>
    <row r="98" spans="1:14">
      <c r="A98" s="97" t="str">
        <f t="shared" si="39"/>
        <v/>
      </c>
      <c r="B98" s="98" t="str">
        <f t="shared" si="40"/>
        <v/>
      </c>
      <c r="C98" s="99"/>
      <c r="D98" s="100"/>
      <c r="E98" s="100"/>
      <c r="F98" s="57"/>
      <c r="G98" s="58">
        <f t="shared" si="41"/>
        <v>0</v>
      </c>
      <c r="H98" s="58">
        <f>IF(E98="",0,IFERROR(VLOOKUP(E98,档案费管理台账!$D$4:$H$1000,5,0),0))</f>
        <v>0</v>
      </c>
      <c r="I98" s="57"/>
      <c r="J98" s="57"/>
      <c r="K98" s="57"/>
      <c r="L98" s="57"/>
      <c r="M98" s="58" t="str">
        <f t="shared" si="42"/>
        <v/>
      </c>
      <c r="N98" s="102"/>
    </row>
    <row r="99" spans="1:14">
      <c r="A99" s="97" t="str">
        <f t="shared" si="39"/>
        <v/>
      </c>
      <c r="B99" s="98" t="str">
        <f t="shared" si="40"/>
        <v/>
      </c>
      <c r="C99" s="99"/>
      <c r="D99" s="100"/>
      <c r="E99" s="100"/>
      <c r="F99" s="57"/>
      <c r="G99" s="58">
        <f t="shared" si="41"/>
        <v>0</v>
      </c>
      <c r="H99" s="58">
        <f>IF(E99="",0,IFERROR(VLOOKUP(E99,档案费管理台账!$D$4:$H$1000,5,0),0))</f>
        <v>0</v>
      </c>
      <c r="I99" s="57"/>
      <c r="J99" s="57"/>
      <c r="K99" s="57"/>
      <c r="L99" s="57"/>
      <c r="M99" s="58" t="str">
        <f t="shared" si="42"/>
        <v/>
      </c>
      <c r="N99" s="102"/>
    </row>
    <row r="100" spans="1:14">
      <c r="A100" s="97" t="str">
        <f t="shared" si="39"/>
        <v/>
      </c>
      <c r="B100" s="98" t="str">
        <f t="shared" si="40"/>
        <v/>
      </c>
      <c r="C100" s="99"/>
      <c r="D100" s="100"/>
      <c r="E100" s="100"/>
      <c r="F100" s="57"/>
      <c r="G100" s="58">
        <f t="shared" si="41"/>
        <v>0</v>
      </c>
      <c r="H100" s="58">
        <f>IF(E100="",0,IFERROR(VLOOKUP(E100,档案费管理台账!$D$4:$H$1000,5,0),0))</f>
        <v>0</v>
      </c>
      <c r="I100" s="57"/>
      <c r="J100" s="57"/>
      <c r="K100" s="57"/>
      <c r="L100" s="57"/>
      <c r="M100" s="58" t="str">
        <f t="shared" si="42"/>
        <v/>
      </c>
      <c r="N100" s="102"/>
    </row>
    <row r="101" spans="1:14">
      <c r="A101" s="97" t="str">
        <f t="shared" si="39"/>
        <v/>
      </c>
      <c r="B101" s="98" t="str">
        <f t="shared" si="40"/>
        <v/>
      </c>
      <c r="C101" s="99"/>
      <c r="D101" s="100"/>
      <c r="E101" s="100"/>
      <c r="F101" s="57"/>
      <c r="G101" s="58">
        <f t="shared" si="41"/>
        <v>0</v>
      </c>
      <c r="H101" s="58">
        <f>IF(E101="",0,IFERROR(VLOOKUP(E101,档案费管理台账!$D$4:$H$1000,5,0),0))</f>
        <v>0</v>
      </c>
      <c r="I101" s="57"/>
      <c r="J101" s="57"/>
      <c r="K101" s="57"/>
      <c r="L101" s="57"/>
      <c r="M101" s="58" t="str">
        <f t="shared" si="42"/>
        <v/>
      </c>
      <c r="N101" s="102"/>
    </row>
    <row r="102" spans="1:14">
      <c r="A102" s="97" t="str">
        <f t="shared" si="39"/>
        <v/>
      </c>
      <c r="B102" s="98" t="str">
        <f t="shared" si="40"/>
        <v/>
      </c>
      <c r="C102" s="99"/>
      <c r="D102" s="100"/>
      <c r="E102" s="100"/>
      <c r="F102" s="57"/>
      <c r="G102" s="58">
        <f t="shared" si="41"/>
        <v>0</v>
      </c>
      <c r="H102" s="58">
        <f>IF(E102="",0,IFERROR(VLOOKUP(E102,档案费管理台账!$D$4:$H$1000,5,0),0))</f>
        <v>0</v>
      </c>
      <c r="I102" s="57"/>
      <c r="J102" s="57"/>
      <c r="K102" s="57"/>
      <c r="L102" s="57"/>
      <c r="M102" s="58" t="str">
        <f t="shared" si="42"/>
        <v/>
      </c>
      <c r="N102" s="102"/>
    </row>
    <row r="103" spans="1:14">
      <c r="A103" s="97" t="str">
        <f t="shared" si="39"/>
        <v/>
      </c>
      <c r="B103" s="98" t="str">
        <f t="shared" si="40"/>
        <v/>
      </c>
      <c r="C103" s="99"/>
      <c r="D103" s="100"/>
      <c r="E103" s="100"/>
      <c r="F103" s="57"/>
      <c r="G103" s="58">
        <f t="shared" si="41"/>
        <v>0</v>
      </c>
      <c r="H103" s="58">
        <f>IF(E103="",0,IFERROR(VLOOKUP(E103,档案费管理台账!$D$4:$H$1000,5,0),0))</f>
        <v>0</v>
      </c>
      <c r="I103" s="57"/>
      <c r="J103" s="57"/>
      <c r="K103" s="57"/>
      <c r="L103" s="57"/>
      <c r="M103" s="58" t="str">
        <f t="shared" si="42"/>
        <v/>
      </c>
      <c r="N103" s="102"/>
    </row>
    <row r="104" spans="1:14">
      <c r="A104" s="97" t="str">
        <f t="shared" si="39"/>
        <v/>
      </c>
      <c r="B104" s="98" t="str">
        <f t="shared" si="40"/>
        <v/>
      </c>
      <c r="C104" s="99"/>
      <c r="D104" s="100"/>
      <c r="E104" s="100"/>
      <c r="F104" s="57"/>
      <c r="G104" s="58">
        <f t="shared" si="41"/>
        <v>0</v>
      </c>
      <c r="H104" s="58">
        <f>IF(E104="",0,IFERROR(VLOOKUP(E104,档案费管理台账!$D$4:$H$1000,5,0),0))</f>
        <v>0</v>
      </c>
      <c r="I104" s="57"/>
      <c r="J104" s="57"/>
      <c r="K104" s="57"/>
      <c r="L104" s="57"/>
      <c r="M104" s="58" t="str">
        <f t="shared" si="42"/>
        <v/>
      </c>
      <c r="N104" s="102"/>
    </row>
    <row r="105" spans="1:14">
      <c r="A105" s="97" t="str">
        <f t="shared" si="39"/>
        <v/>
      </c>
      <c r="B105" s="98" t="str">
        <f t="shared" si="40"/>
        <v/>
      </c>
      <c r="C105" s="99"/>
      <c r="D105" s="100"/>
      <c r="E105" s="100"/>
      <c r="F105" s="57"/>
      <c r="G105" s="58">
        <f t="shared" si="41"/>
        <v>0</v>
      </c>
      <c r="H105" s="58">
        <f>IF(E105="",0,IFERROR(VLOOKUP(E105,档案费管理台账!$D$4:$H$1000,5,0),0))</f>
        <v>0</v>
      </c>
      <c r="I105" s="57"/>
      <c r="J105" s="57"/>
      <c r="K105" s="57"/>
      <c r="L105" s="57"/>
      <c r="M105" s="58" t="str">
        <f t="shared" si="42"/>
        <v/>
      </c>
      <c r="N105" s="102"/>
    </row>
    <row r="106" spans="1:14">
      <c r="A106" s="97" t="str">
        <f t="shared" si="39"/>
        <v/>
      </c>
      <c r="B106" s="98" t="str">
        <f t="shared" si="40"/>
        <v/>
      </c>
      <c r="C106" s="99"/>
      <c r="D106" s="100"/>
      <c r="E106" s="100"/>
      <c r="F106" s="57"/>
      <c r="G106" s="58">
        <f t="shared" si="41"/>
        <v>0</v>
      </c>
      <c r="H106" s="58">
        <f>IF(E106="",0,IFERROR(VLOOKUP(E106,档案费管理台账!$D$4:$H$1000,5,0),0))</f>
        <v>0</v>
      </c>
      <c r="I106" s="57"/>
      <c r="J106" s="57"/>
      <c r="K106" s="57"/>
      <c r="L106" s="57"/>
      <c r="M106" s="58" t="str">
        <f t="shared" si="42"/>
        <v/>
      </c>
      <c r="N106" s="102"/>
    </row>
    <row r="107" spans="1:14">
      <c r="A107" s="97" t="str">
        <f t="shared" si="39"/>
        <v/>
      </c>
      <c r="B107" s="98" t="str">
        <f t="shared" si="40"/>
        <v/>
      </c>
      <c r="C107" s="99"/>
      <c r="D107" s="100"/>
      <c r="E107" s="100"/>
      <c r="F107" s="57"/>
      <c r="G107" s="58">
        <f t="shared" si="41"/>
        <v>0</v>
      </c>
      <c r="H107" s="58">
        <f>IF(E107="",0,IFERROR(VLOOKUP(E107,档案费管理台账!$D$4:$H$1000,5,0),0))</f>
        <v>0</v>
      </c>
      <c r="I107" s="57"/>
      <c r="J107" s="57"/>
      <c r="K107" s="57"/>
      <c r="L107" s="57"/>
      <c r="M107" s="58" t="str">
        <f t="shared" si="42"/>
        <v/>
      </c>
      <c r="N107" s="102"/>
    </row>
    <row r="108" spans="1:14">
      <c r="A108" s="97" t="str">
        <f t="shared" ref="A108:A171" si="43">IF(C108="","",ROW()-42)</f>
        <v/>
      </c>
      <c r="B108" s="98" t="str">
        <f t="shared" si="40"/>
        <v/>
      </c>
      <c r="C108" s="99"/>
      <c r="D108" s="100"/>
      <c r="E108" s="100"/>
      <c r="F108" s="57"/>
      <c r="G108" s="58">
        <f t="shared" si="41"/>
        <v>0</v>
      </c>
      <c r="H108" s="58">
        <f>IF(E108="",0,IFERROR(VLOOKUP(E108,档案费管理台账!$D$4:$H$1000,5,0),0))</f>
        <v>0</v>
      </c>
      <c r="I108" s="57"/>
      <c r="J108" s="57"/>
      <c r="K108" s="57"/>
      <c r="L108" s="57"/>
      <c r="M108" s="58" t="str">
        <f t="shared" si="42"/>
        <v/>
      </c>
      <c r="N108" s="102"/>
    </row>
    <row r="109" spans="1:14">
      <c r="A109" s="97" t="str">
        <f t="shared" si="43"/>
        <v/>
      </c>
      <c r="B109" s="98" t="str">
        <f t="shared" ref="B109:B172" si="44">IF(C109="","",MONTH(C109)&amp;"月")</f>
        <v/>
      </c>
      <c r="C109" s="99"/>
      <c r="D109" s="100"/>
      <c r="E109" s="100"/>
      <c r="F109" s="57"/>
      <c r="G109" s="58">
        <f t="shared" ref="G109:G172" si="45">IF(F109="",0,F109*$K$41)</f>
        <v>0</v>
      </c>
      <c r="H109" s="58">
        <f>IF(E109="",0,IFERROR(VLOOKUP(E109,档案费管理台账!$D$4:$H$1000,5,0),0))</f>
        <v>0</v>
      </c>
      <c r="I109" s="57"/>
      <c r="J109" s="57"/>
      <c r="K109" s="57"/>
      <c r="L109" s="57"/>
      <c r="M109" s="58" t="str">
        <f t="shared" ref="M109:M172" si="46">IF(C109="","",ROUND(M108+G109-I109-J109-K109-L109-H109,2))</f>
        <v/>
      </c>
      <c r="N109" s="102"/>
    </row>
    <row r="110" spans="1:14">
      <c r="A110" s="97" t="str">
        <f t="shared" si="43"/>
        <v/>
      </c>
      <c r="B110" s="98" t="str">
        <f t="shared" si="44"/>
        <v/>
      </c>
      <c r="C110" s="99"/>
      <c r="D110" s="100"/>
      <c r="E110" s="100"/>
      <c r="F110" s="57"/>
      <c r="G110" s="58">
        <f t="shared" si="45"/>
        <v>0</v>
      </c>
      <c r="H110" s="58">
        <f>IF(E110="",0,IFERROR(VLOOKUP(E110,档案费管理台账!$D$4:$H$1000,5,0),0))</f>
        <v>0</v>
      </c>
      <c r="I110" s="57"/>
      <c r="J110" s="57"/>
      <c r="K110" s="57"/>
      <c r="L110" s="57"/>
      <c r="M110" s="58" t="str">
        <f t="shared" si="46"/>
        <v/>
      </c>
      <c r="N110" s="102"/>
    </row>
    <row r="111" spans="1:14">
      <c r="A111" s="97" t="str">
        <f t="shared" si="43"/>
        <v/>
      </c>
      <c r="B111" s="98" t="str">
        <f t="shared" si="44"/>
        <v/>
      </c>
      <c r="C111" s="99"/>
      <c r="D111" s="100"/>
      <c r="E111" s="100"/>
      <c r="F111" s="57"/>
      <c r="G111" s="58">
        <f t="shared" si="45"/>
        <v>0</v>
      </c>
      <c r="H111" s="58">
        <f>IF(E111="",0,IFERROR(VLOOKUP(E111,档案费管理台账!$D$4:$H$1000,5,0),0))</f>
        <v>0</v>
      </c>
      <c r="I111" s="57"/>
      <c r="J111" s="57"/>
      <c r="K111" s="57"/>
      <c r="L111" s="57"/>
      <c r="M111" s="58" t="str">
        <f t="shared" si="46"/>
        <v/>
      </c>
      <c r="N111" s="102"/>
    </row>
    <row r="112" spans="1:14">
      <c r="A112" s="97" t="str">
        <f t="shared" si="43"/>
        <v/>
      </c>
      <c r="B112" s="98" t="str">
        <f t="shared" si="44"/>
        <v/>
      </c>
      <c r="C112" s="99"/>
      <c r="D112" s="100"/>
      <c r="E112" s="100"/>
      <c r="F112" s="57"/>
      <c r="G112" s="58">
        <f t="shared" si="45"/>
        <v>0</v>
      </c>
      <c r="H112" s="58">
        <f>IF(E112="",0,IFERROR(VLOOKUP(E112,档案费管理台账!$D$4:$H$1000,5,0),0))</f>
        <v>0</v>
      </c>
      <c r="I112" s="57"/>
      <c r="J112" s="57"/>
      <c r="K112" s="57"/>
      <c r="L112" s="57"/>
      <c r="M112" s="58" t="str">
        <f t="shared" si="46"/>
        <v/>
      </c>
      <c r="N112" s="102"/>
    </row>
    <row r="113" spans="1:14">
      <c r="A113" s="97" t="str">
        <f t="shared" si="43"/>
        <v/>
      </c>
      <c r="B113" s="98" t="str">
        <f t="shared" si="44"/>
        <v/>
      </c>
      <c r="C113" s="99"/>
      <c r="D113" s="100"/>
      <c r="E113" s="100"/>
      <c r="F113" s="57"/>
      <c r="G113" s="58">
        <f t="shared" si="45"/>
        <v>0</v>
      </c>
      <c r="H113" s="58">
        <f>IF(E113="",0,IFERROR(VLOOKUP(E113,档案费管理台账!$D$4:$H$1000,5,0),0))</f>
        <v>0</v>
      </c>
      <c r="I113" s="57"/>
      <c r="J113" s="57"/>
      <c r="K113" s="57"/>
      <c r="L113" s="57"/>
      <c r="M113" s="58" t="str">
        <f t="shared" si="46"/>
        <v/>
      </c>
      <c r="N113" s="102"/>
    </row>
    <row r="114" spans="1:14">
      <c r="A114" s="97" t="str">
        <f t="shared" si="43"/>
        <v/>
      </c>
      <c r="B114" s="98" t="str">
        <f t="shared" si="44"/>
        <v/>
      </c>
      <c r="C114" s="99"/>
      <c r="D114" s="100"/>
      <c r="E114" s="100"/>
      <c r="F114" s="57"/>
      <c r="G114" s="58">
        <f t="shared" si="45"/>
        <v>0</v>
      </c>
      <c r="H114" s="58">
        <f>IF(E114="",0,IFERROR(VLOOKUP(E114,档案费管理台账!$D$4:$H$1000,5,0),0))</f>
        <v>0</v>
      </c>
      <c r="I114" s="57"/>
      <c r="J114" s="57"/>
      <c r="K114" s="57"/>
      <c r="L114" s="57"/>
      <c r="M114" s="58" t="str">
        <f t="shared" si="46"/>
        <v/>
      </c>
      <c r="N114" s="102"/>
    </row>
    <row r="115" spans="1:14">
      <c r="A115" s="97" t="str">
        <f t="shared" si="43"/>
        <v/>
      </c>
      <c r="B115" s="98" t="str">
        <f t="shared" si="44"/>
        <v/>
      </c>
      <c r="C115" s="99"/>
      <c r="D115" s="100"/>
      <c r="E115" s="100"/>
      <c r="F115" s="57"/>
      <c r="G115" s="58">
        <f t="shared" si="45"/>
        <v>0</v>
      </c>
      <c r="H115" s="58">
        <f>IF(E115="",0,IFERROR(VLOOKUP(E115,档案费管理台账!$D$4:$H$1000,5,0),0))</f>
        <v>0</v>
      </c>
      <c r="I115" s="57"/>
      <c r="J115" s="57"/>
      <c r="K115" s="57"/>
      <c r="L115" s="57"/>
      <c r="M115" s="58" t="str">
        <f t="shared" si="46"/>
        <v/>
      </c>
      <c r="N115" s="102"/>
    </row>
    <row r="116" spans="1:14">
      <c r="A116" s="97" t="str">
        <f t="shared" si="43"/>
        <v/>
      </c>
      <c r="B116" s="98" t="str">
        <f t="shared" si="44"/>
        <v/>
      </c>
      <c r="C116" s="99"/>
      <c r="D116" s="100"/>
      <c r="E116" s="100"/>
      <c r="F116" s="57"/>
      <c r="G116" s="58">
        <f t="shared" si="45"/>
        <v>0</v>
      </c>
      <c r="H116" s="58">
        <f>IF(E116="",0,IFERROR(VLOOKUP(E116,档案费管理台账!$D$4:$H$1000,5,0),0))</f>
        <v>0</v>
      </c>
      <c r="I116" s="57"/>
      <c r="J116" s="57"/>
      <c r="K116" s="57"/>
      <c r="L116" s="57"/>
      <c r="M116" s="58" t="str">
        <f t="shared" si="46"/>
        <v/>
      </c>
      <c r="N116" s="102"/>
    </row>
    <row r="117" spans="1:14">
      <c r="A117" s="97" t="str">
        <f t="shared" si="43"/>
        <v/>
      </c>
      <c r="B117" s="98" t="str">
        <f t="shared" si="44"/>
        <v/>
      </c>
      <c r="C117" s="99"/>
      <c r="D117" s="100"/>
      <c r="E117" s="100"/>
      <c r="F117" s="57"/>
      <c r="G117" s="58">
        <f t="shared" si="45"/>
        <v>0</v>
      </c>
      <c r="H117" s="58">
        <f>IF(E117="",0,IFERROR(VLOOKUP(E117,档案费管理台账!$D$4:$H$1000,5,0),0))</f>
        <v>0</v>
      </c>
      <c r="I117" s="57"/>
      <c r="J117" s="57"/>
      <c r="K117" s="57"/>
      <c r="L117" s="57"/>
      <c r="M117" s="58" t="str">
        <f t="shared" si="46"/>
        <v/>
      </c>
      <c r="N117" s="102"/>
    </row>
    <row r="118" spans="1:14">
      <c r="A118" s="97" t="str">
        <f t="shared" si="43"/>
        <v/>
      </c>
      <c r="B118" s="98" t="str">
        <f t="shared" si="44"/>
        <v/>
      </c>
      <c r="C118" s="99"/>
      <c r="D118" s="100"/>
      <c r="E118" s="100"/>
      <c r="F118" s="57"/>
      <c r="G118" s="58">
        <f t="shared" si="45"/>
        <v>0</v>
      </c>
      <c r="H118" s="58">
        <f>IF(E118="",0,IFERROR(VLOOKUP(E118,档案费管理台账!$D$4:$H$1000,5,0),0))</f>
        <v>0</v>
      </c>
      <c r="I118" s="57"/>
      <c r="J118" s="57"/>
      <c r="K118" s="57"/>
      <c r="L118" s="57"/>
      <c r="M118" s="58" t="str">
        <f t="shared" si="46"/>
        <v/>
      </c>
      <c r="N118" s="102"/>
    </row>
    <row r="119" spans="1:14">
      <c r="A119" s="97" t="str">
        <f t="shared" si="43"/>
        <v/>
      </c>
      <c r="B119" s="98" t="str">
        <f t="shared" si="44"/>
        <v/>
      </c>
      <c r="C119" s="99"/>
      <c r="D119" s="100"/>
      <c r="E119" s="100"/>
      <c r="F119" s="57"/>
      <c r="G119" s="58">
        <f t="shared" si="45"/>
        <v>0</v>
      </c>
      <c r="H119" s="58">
        <f>IF(E119="",0,IFERROR(VLOOKUP(E119,档案费管理台账!$D$4:$H$1000,5,0),0))</f>
        <v>0</v>
      </c>
      <c r="I119" s="57"/>
      <c r="J119" s="57"/>
      <c r="K119" s="57"/>
      <c r="L119" s="57"/>
      <c r="M119" s="58" t="str">
        <f t="shared" si="46"/>
        <v/>
      </c>
      <c r="N119" s="102"/>
    </row>
    <row r="120" spans="1:14">
      <c r="A120" s="97" t="str">
        <f t="shared" si="43"/>
        <v/>
      </c>
      <c r="B120" s="98" t="str">
        <f t="shared" si="44"/>
        <v/>
      </c>
      <c r="C120" s="99"/>
      <c r="D120" s="100"/>
      <c r="E120" s="100"/>
      <c r="F120" s="57"/>
      <c r="G120" s="58">
        <f t="shared" si="45"/>
        <v>0</v>
      </c>
      <c r="H120" s="58">
        <f>IF(E120="",0,IFERROR(VLOOKUP(E120,档案费管理台账!$D$4:$H$1000,5,0),0))</f>
        <v>0</v>
      </c>
      <c r="I120" s="57"/>
      <c r="J120" s="57"/>
      <c r="K120" s="57"/>
      <c r="L120" s="57"/>
      <c r="M120" s="58" t="str">
        <f t="shared" si="46"/>
        <v/>
      </c>
      <c r="N120" s="102"/>
    </row>
    <row r="121" spans="1:14">
      <c r="A121" s="97" t="str">
        <f t="shared" si="43"/>
        <v/>
      </c>
      <c r="B121" s="98" t="str">
        <f t="shared" si="44"/>
        <v/>
      </c>
      <c r="C121" s="99"/>
      <c r="D121" s="100"/>
      <c r="E121" s="100"/>
      <c r="F121" s="57"/>
      <c r="G121" s="58">
        <f t="shared" si="45"/>
        <v>0</v>
      </c>
      <c r="H121" s="58">
        <f>IF(E121="",0,IFERROR(VLOOKUP(E121,档案费管理台账!$D$4:$H$1000,5,0),0))</f>
        <v>0</v>
      </c>
      <c r="I121" s="57"/>
      <c r="J121" s="57"/>
      <c r="K121" s="57"/>
      <c r="L121" s="57"/>
      <c r="M121" s="58" t="str">
        <f t="shared" si="46"/>
        <v/>
      </c>
      <c r="N121" s="102"/>
    </row>
    <row r="122" spans="1:14">
      <c r="A122" s="97" t="str">
        <f t="shared" si="43"/>
        <v/>
      </c>
      <c r="B122" s="98" t="str">
        <f t="shared" si="44"/>
        <v/>
      </c>
      <c r="C122" s="99"/>
      <c r="D122" s="100"/>
      <c r="E122" s="100"/>
      <c r="F122" s="57"/>
      <c r="G122" s="58">
        <f t="shared" si="45"/>
        <v>0</v>
      </c>
      <c r="H122" s="58">
        <f>IF(E122="",0,IFERROR(VLOOKUP(E122,档案费管理台账!$D$4:$H$1000,5,0),0))</f>
        <v>0</v>
      </c>
      <c r="I122" s="57"/>
      <c r="J122" s="57"/>
      <c r="K122" s="57"/>
      <c r="L122" s="57"/>
      <c r="M122" s="58" t="str">
        <f t="shared" si="46"/>
        <v/>
      </c>
      <c r="N122" s="102"/>
    </row>
    <row r="123" spans="1:14">
      <c r="A123" s="97" t="str">
        <f t="shared" si="43"/>
        <v/>
      </c>
      <c r="B123" s="98" t="str">
        <f t="shared" si="44"/>
        <v/>
      </c>
      <c r="C123" s="99"/>
      <c r="D123" s="100"/>
      <c r="E123" s="100"/>
      <c r="F123" s="57"/>
      <c r="G123" s="58">
        <f t="shared" si="45"/>
        <v>0</v>
      </c>
      <c r="H123" s="58">
        <f>IF(E123="",0,IFERROR(VLOOKUP(E123,档案费管理台账!$D$4:$H$1000,5,0),0))</f>
        <v>0</v>
      </c>
      <c r="I123" s="57"/>
      <c r="J123" s="57"/>
      <c r="K123" s="57"/>
      <c r="L123" s="57"/>
      <c r="M123" s="58" t="str">
        <f t="shared" si="46"/>
        <v/>
      </c>
      <c r="N123" s="102"/>
    </row>
    <row r="124" spans="1:14">
      <c r="A124" s="97" t="str">
        <f t="shared" si="43"/>
        <v/>
      </c>
      <c r="B124" s="98" t="str">
        <f t="shared" si="44"/>
        <v/>
      </c>
      <c r="C124" s="99"/>
      <c r="D124" s="100"/>
      <c r="E124" s="100"/>
      <c r="F124" s="57"/>
      <c r="G124" s="58">
        <f t="shared" si="45"/>
        <v>0</v>
      </c>
      <c r="H124" s="58">
        <f>IF(E124="",0,IFERROR(VLOOKUP(E124,档案费管理台账!$D$4:$H$1000,5,0),0))</f>
        <v>0</v>
      </c>
      <c r="I124" s="57"/>
      <c r="J124" s="57"/>
      <c r="K124" s="57"/>
      <c r="L124" s="57"/>
      <c r="M124" s="58" t="str">
        <f t="shared" si="46"/>
        <v/>
      </c>
      <c r="N124" s="102"/>
    </row>
    <row r="125" spans="1:14">
      <c r="A125" s="97" t="str">
        <f t="shared" si="43"/>
        <v/>
      </c>
      <c r="B125" s="98" t="str">
        <f t="shared" si="44"/>
        <v/>
      </c>
      <c r="C125" s="99"/>
      <c r="D125" s="100"/>
      <c r="E125" s="100"/>
      <c r="F125" s="57"/>
      <c r="G125" s="58">
        <f t="shared" si="45"/>
        <v>0</v>
      </c>
      <c r="H125" s="58">
        <f>IF(E125="",0,IFERROR(VLOOKUP(E125,档案费管理台账!$D$4:$H$1000,5,0),0))</f>
        <v>0</v>
      </c>
      <c r="I125" s="57"/>
      <c r="J125" s="57"/>
      <c r="K125" s="57"/>
      <c r="L125" s="57"/>
      <c r="M125" s="58" t="str">
        <f t="shared" si="46"/>
        <v/>
      </c>
      <c r="N125" s="102"/>
    </row>
    <row r="126" spans="1:14">
      <c r="A126" s="97" t="str">
        <f t="shared" si="43"/>
        <v/>
      </c>
      <c r="B126" s="98" t="str">
        <f t="shared" si="44"/>
        <v/>
      </c>
      <c r="C126" s="99"/>
      <c r="D126" s="100"/>
      <c r="E126" s="100"/>
      <c r="F126" s="57"/>
      <c r="G126" s="58">
        <f t="shared" si="45"/>
        <v>0</v>
      </c>
      <c r="H126" s="58">
        <f>IF(E126="",0,IFERROR(VLOOKUP(E126,档案费管理台账!$D$4:$H$1000,5,0),0))</f>
        <v>0</v>
      </c>
      <c r="I126" s="57"/>
      <c r="J126" s="57"/>
      <c r="K126" s="57"/>
      <c r="L126" s="57"/>
      <c r="M126" s="58" t="str">
        <f t="shared" si="46"/>
        <v/>
      </c>
      <c r="N126" s="102"/>
    </row>
    <row r="127" spans="1:14">
      <c r="A127" s="97" t="str">
        <f t="shared" si="43"/>
        <v/>
      </c>
      <c r="B127" s="98" t="str">
        <f t="shared" si="44"/>
        <v/>
      </c>
      <c r="C127" s="99"/>
      <c r="D127" s="100"/>
      <c r="E127" s="100"/>
      <c r="F127" s="57"/>
      <c r="G127" s="58">
        <f t="shared" si="45"/>
        <v>0</v>
      </c>
      <c r="H127" s="58">
        <f>IF(E127="",0,IFERROR(VLOOKUP(E127,档案费管理台账!$D$4:$H$1000,5,0),0))</f>
        <v>0</v>
      </c>
      <c r="I127" s="57"/>
      <c r="J127" s="57"/>
      <c r="K127" s="57"/>
      <c r="L127" s="57"/>
      <c r="M127" s="58" t="str">
        <f t="shared" si="46"/>
        <v/>
      </c>
      <c r="N127" s="102"/>
    </row>
    <row r="128" spans="1:14">
      <c r="A128" s="97" t="str">
        <f t="shared" si="43"/>
        <v/>
      </c>
      <c r="B128" s="98" t="str">
        <f t="shared" si="44"/>
        <v/>
      </c>
      <c r="C128" s="99"/>
      <c r="D128" s="100"/>
      <c r="E128" s="100"/>
      <c r="F128" s="57"/>
      <c r="G128" s="58">
        <f t="shared" si="45"/>
        <v>0</v>
      </c>
      <c r="H128" s="58">
        <f>IF(E128="",0,IFERROR(VLOOKUP(E128,档案费管理台账!$D$4:$H$1000,5,0),0))</f>
        <v>0</v>
      </c>
      <c r="I128" s="57"/>
      <c r="J128" s="57"/>
      <c r="K128" s="57"/>
      <c r="L128" s="57"/>
      <c r="M128" s="58" t="str">
        <f t="shared" si="46"/>
        <v/>
      </c>
      <c r="N128" s="102"/>
    </row>
    <row r="129" spans="1:14">
      <c r="A129" s="97" t="str">
        <f t="shared" si="43"/>
        <v/>
      </c>
      <c r="B129" s="98" t="str">
        <f t="shared" si="44"/>
        <v/>
      </c>
      <c r="C129" s="99"/>
      <c r="D129" s="100"/>
      <c r="E129" s="100"/>
      <c r="F129" s="57"/>
      <c r="G129" s="58">
        <f t="shared" si="45"/>
        <v>0</v>
      </c>
      <c r="H129" s="58">
        <f>IF(E129="",0,IFERROR(VLOOKUP(E129,档案费管理台账!$D$4:$H$1000,5,0),0))</f>
        <v>0</v>
      </c>
      <c r="I129" s="57"/>
      <c r="J129" s="57"/>
      <c r="K129" s="57"/>
      <c r="L129" s="57"/>
      <c r="M129" s="58" t="str">
        <f t="shared" si="46"/>
        <v/>
      </c>
      <c r="N129" s="102"/>
    </row>
    <row r="130" spans="1:14">
      <c r="A130" s="97" t="str">
        <f t="shared" si="43"/>
        <v/>
      </c>
      <c r="B130" s="98" t="str">
        <f t="shared" si="44"/>
        <v/>
      </c>
      <c r="C130" s="99"/>
      <c r="D130" s="100"/>
      <c r="E130" s="100"/>
      <c r="F130" s="57"/>
      <c r="G130" s="58">
        <f t="shared" si="45"/>
        <v>0</v>
      </c>
      <c r="H130" s="58">
        <f>IF(E130="",0,IFERROR(VLOOKUP(E130,档案费管理台账!$D$4:$H$1000,5,0),0))</f>
        <v>0</v>
      </c>
      <c r="I130" s="57"/>
      <c r="J130" s="57"/>
      <c r="K130" s="57"/>
      <c r="L130" s="57"/>
      <c r="M130" s="58" t="str">
        <f t="shared" si="46"/>
        <v/>
      </c>
      <c r="N130" s="102"/>
    </row>
    <row r="131" spans="1:14">
      <c r="A131" s="97" t="str">
        <f t="shared" si="43"/>
        <v/>
      </c>
      <c r="B131" s="98" t="str">
        <f t="shared" si="44"/>
        <v/>
      </c>
      <c r="C131" s="99"/>
      <c r="D131" s="100"/>
      <c r="E131" s="100"/>
      <c r="F131" s="57"/>
      <c r="G131" s="58">
        <f t="shared" si="45"/>
        <v>0</v>
      </c>
      <c r="H131" s="58">
        <f>IF(E131="",0,IFERROR(VLOOKUP(E131,档案费管理台账!$D$4:$H$1000,5,0),0))</f>
        <v>0</v>
      </c>
      <c r="I131" s="57"/>
      <c r="J131" s="57"/>
      <c r="K131" s="57"/>
      <c r="L131" s="57"/>
      <c r="M131" s="58" t="str">
        <f t="shared" si="46"/>
        <v/>
      </c>
      <c r="N131" s="102"/>
    </row>
    <row r="132" spans="1:14">
      <c r="A132" s="97" t="str">
        <f t="shared" si="43"/>
        <v/>
      </c>
      <c r="B132" s="98" t="str">
        <f t="shared" si="44"/>
        <v/>
      </c>
      <c r="C132" s="99"/>
      <c r="D132" s="100"/>
      <c r="E132" s="100"/>
      <c r="F132" s="57"/>
      <c r="G132" s="58">
        <f t="shared" si="45"/>
        <v>0</v>
      </c>
      <c r="H132" s="58">
        <f>IF(E132="",0,IFERROR(VLOOKUP(E132,档案费管理台账!$D$4:$H$1000,5,0),0))</f>
        <v>0</v>
      </c>
      <c r="I132" s="57"/>
      <c r="J132" s="57"/>
      <c r="K132" s="57"/>
      <c r="L132" s="57"/>
      <c r="M132" s="58" t="str">
        <f t="shared" si="46"/>
        <v/>
      </c>
      <c r="N132" s="102"/>
    </row>
    <row r="133" spans="1:14">
      <c r="A133" s="97" t="str">
        <f t="shared" si="43"/>
        <v/>
      </c>
      <c r="B133" s="98" t="str">
        <f t="shared" si="44"/>
        <v/>
      </c>
      <c r="C133" s="99"/>
      <c r="D133" s="100"/>
      <c r="E133" s="100"/>
      <c r="F133" s="57"/>
      <c r="G133" s="58">
        <f t="shared" si="45"/>
        <v>0</v>
      </c>
      <c r="H133" s="58">
        <f>IF(E133="",0,IFERROR(VLOOKUP(E133,档案费管理台账!$D$4:$H$1000,5,0),0))</f>
        <v>0</v>
      </c>
      <c r="I133" s="57"/>
      <c r="J133" s="57"/>
      <c r="K133" s="57"/>
      <c r="L133" s="57"/>
      <c r="M133" s="58" t="str">
        <f t="shared" si="46"/>
        <v/>
      </c>
      <c r="N133" s="102"/>
    </row>
    <row r="134" spans="1:14">
      <c r="A134" s="97" t="str">
        <f t="shared" si="43"/>
        <v/>
      </c>
      <c r="B134" s="98" t="str">
        <f t="shared" si="44"/>
        <v/>
      </c>
      <c r="C134" s="99"/>
      <c r="D134" s="100"/>
      <c r="E134" s="100"/>
      <c r="F134" s="57"/>
      <c r="G134" s="58">
        <f t="shared" si="45"/>
        <v>0</v>
      </c>
      <c r="H134" s="58">
        <f>IF(E134="",0,IFERROR(VLOOKUP(E134,档案费管理台账!$D$4:$H$1000,5,0),0))</f>
        <v>0</v>
      </c>
      <c r="I134" s="57"/>
      <c r="J134" s="57"/>
      <c r="K134" s="57"/>
      <c r="L134" s="57"/>
      <c r="M134" s="58" t="str">
        <f t="shared" si="46"/>
        <v/>
      </c>
      <c r="N134" s="102"/>
    </row>
    <row r="135" spans="1:14">
      <c r="A135" s="97" t="str">
        <f t="shared" si="43"/>
        <v/>
      </c>
      <c r="B135" s="98" t="str">
        <f t="shared" si="44"/>
        <v/>
      </c>
      <c r="C135" s="99"/>
      <c r="D135" s="100"/>
      <c r="E135" s="100"/>
      <c r="F135" s="57"/>
      <c r="G135" s="58">
        <f t="shared" si="45"/>
        <v>0</v>
      </c>
      <c r="H135" s="58">
        <f>IF(E135="",0,IFERROR(VLOOKUP(E135,档案费管理台账!$D$4:$H$1000,5,0),0))</f>
        <v>0</v>
      </c>
      <c r="I135" s="57"/>
      <c r="J135" s="57"/>
      <c r="K135" s="57"/>
      <c r="L135" s="57"/>
      <c r="M135" s="58" t="str">
        <f t="shared" si="46"/>
        <v/>
      </c>
      <c r="N135" s="102"/>
    </row>
    <row r="136" spans="1:14">
      <c r="A136" s="97" t="str">
        <f t="shared" si="43"/>
        <v/>
      </c>
      <c r="B136" s="98" t="str">
        <f t="shared" si="44"/>
        <v/>
      </c>
      <c r="C136" s="99"/>
      <c r="D136" s="100"/>
      <c r="E136" s="100"/>
      <c r="F136" s="57"/>
      <c r="G136" s="58">
        <f t="shared" si="45"/>
        <v>0</v>
      </c>
      <c r="H136" s="58">
        <f>IF(E136="",0,IFERROR(VLOOKUP(E136,档案费管理台账!$D$4:$H$1000,5,0),0))</f>
        <v>0</v>
      </c>
      <c r="I136" s="57"/>
      <c r="J136" s="57"/>
      <c r="K136" s="57"/>
      <c r="L136" s="57"/>
      <c r="M136" s="58" t="str">
        <f t="shared" si="46"/>
        <v/>
      </c>
      <c r="N136" s="102"/>
    </row>
    <row r="137" spans="1:14">
      <c r="A137" s="97" t="str">
        <f t="shared" si="43"/>
        <v/>
      </c>
      <c r="B137" s="98" t="str">
        <f t="shared" si="44"/>
        <v/>
      </c>
      <c r="C137" s="99"/>
      <c r="D137" s="100"/>
      <c r="E137" s="100"/>
      <c r="F137" s="57"/>
      <c r="G137" s="58">
        <f t="shared" si="45"/>
        <v>0</v>
      </c>
      <c r="H137" s="58">
        <f>IF(E137="",0,IFERROR(VLOOKUP(E137,档案费管理台账!$D$4:$H$1000,5,0),0))</f>
        <v>0</v>
      </c>
      <c r="I137" s="57"/>
      <c r="J137" s="57"/>
      <c r="K137" s="57"/>
      <c r="L137" s="57"/>
      <c r="M137" s="58" t="str">
        <f t="shared" si="46"/>
        <v/>
      </c>
      <c r="N137" s="102"/>
    </row>
    <row r="138" spans="1:14">
      <c r="A138" s="97" t="str">
        <f t="shared" si="43"/>
        <v/>
      </c>
      <c r="B138" s="98" t="str">
        <f t="shared" si="44"/>
        <v/>
      </c>
      <c r="C138" s="99"/>
      <c r="D138" s="100"/>
      <c r="E138" s="100"/>
      <c r="F138" s="57"/>
      <c r="G138" s="58">
        <f t="shared" si="45"/>
        <v>0</v>
      </c>
      <c r="H138" s="58">
        <f>IF(E138="",0,IFERROR(VLOOKUP(E138,档案费管理台账!$D$4:$H$1000,5,0),0))</f>
        <v>0</v>
      </c>
      <c r="I138" s="57"/>
      <c r="J138" s="57"/>
      <c r="K138" s="57"/>
      <c r="L138" s="57"/>
      <c r="M138" s="58" t="str">
        <f t="shared" si="46"/>
        <v/>
      </c>
      <c r="N138" s="102"/>
    </row>
    <row r="139" spans="1:14">
      <c r="A139" s="97" t="str">
        <f t="shared" si="43"/>
        <v/>
      </c>
      <c r="B139" s="98" t="str">
        <f t="shared" si="44"/>
        <v/>
      </c>
      <c r="C139" s="99"/>
      <c r="D139" s="100"/>
      <c r="E139" s="100"/>
      <c r="F139" s="57"/>
      <c r="G139" s="58">
        <f t="shared" si="45"/>
        <v>0</v>
      </c>
      <c r="H139" s="58">
        <f>IF(E139="",0,IFERROR(VLOOKUP(E139,档案费管理台账!$D$4:$H$1000,5,0),0))</f>
        <v>0</v>
      </c>
      <c r="I139" s="57"/>
      <c r="J139" s="57"/>
      <c r="K139" s="57"/>
      <c r="L139" s="57"/>
      <c r="M139" s="58" t="str">
        <f t="shared" si="46"/>
        <v/>
      </c>
      <c r="N139" s="102"/>
    </row>
    <row r="140" spans="1:14">
      <c r="A140" s="97" t="str">
        <f t="shared" si="43"/>
        <v/>
      </c>
      <c r="B140" s="98" t="str">
        <f t="shared" si="44"/>
        <v/>
      </c>
      <c r="C140" s="99"/>
      <c r="D140" s="100"/>
      <c r="E140" s="100"/>
      <c r="F140" s="57"/>
      <c r="G140" s="58">
        <f t="shared" si="45"/>
        <v>0</v>
      </c>
      <c r="H140" s="58">
        <f>IF(E140="",0,IFERROR(VLOOKUP(E140,档案费管理台账!$D$4:$H$1000,5,0),0))</f>
        <v>0</v>
      </c>
      <c r="I140" s="57"/>
      <c r="J140" s="57"/>
      <c r="K140" s="57"/>
      <c r="L140" s="57"/>
      <c r="M140" s="58" t="str">
        <f t="shared" si="46"/>
        <v/>
      </c>
      <c r="N140" s="102"/>
    </row>
    <row r="141" spans="1:14">
      <c r="A141" s="97" t="str">
        <f t="shared" si="43"/>
        <v/>
      </c>
      <c r="B141" s="98" t="str">
        <f t="shared" si="44"/>
        <v/>
      </c>
      <c r="C141" s="99"/>
      <c r="D141" s="100"/>
      <c r="E141" s="100"/>
      <c r="F141" s="57"/>
      <c r="G141" s="58">
        <f t="shared" si="45"/>
        <v>0</v>
      </c>
      <c r="H141" s="58">
        <f>IF(E141="",0,IFERROR(VLOOKUP(E141,档案费管理台账!$D$4:$H$1000,5,0),0))</f>
        <v>0</v>
      </c>
      <c r="I141" s="57"/>
      <c r="J141" s="57"/>
      <c r="K141" s="57"/>
      <c r="L141" s="57"/>
      <c r="M141" s="58" t="str">
        <f t="shared" si="46"/>
        <v/>
      </c>
      <c r="N141" s="102"/>
    </row>
    <row r="142" spans="1:14">
      <c r="A142" s="97" t="str">
        <f t="shared" si="43"/>
        <v/>
      </c>
      <c r="B142" s="98" t="str">
        <f t="shared" si="44"/>
        <v/>
      </c>
      <c r="C142" s="99"/>
      <c r="D142" s="100"/>
      <c r="E142" s="100"/>
      <c r="F142" s="57"/>
      <c r="G142" s="58">
        <f t="shared" si="45"/>
        <v>0</v>
      </c>
      <c r="H142" s="58">
        <f>IF(E142="",0,IFERROR(VLOOKUP(E142,档案费管理台账!$D$4:$H$1000,5,0),0))</f>
        <v>0</v>
      </c>
      <c r="I142" s="57"/>
      <c r="J142" s="57"/>
      <c r="K142" s="57"/>
      <c r="L142" s="57"/>
      <c r="M142" s="58" t="str">
        <f t="shared" si="46"/>
        <v/>
      </c>
      <c r="N142" s="102"/>
    </row>
    <row r="143" spans="1:14">
      <c r="A143" s="97" t="str">
        <f t="shared" si="43"/>
        <v/>
      </c>
      <c r="B143" s="98" t="str">
        <f t="shared" si="44"/>
        <v/>
      </c>
      <c r="C143" s="99"/>
      <c r="D143" s="100"/>
      <c r="E143" s="100"/>
      <c r="F143" s="57"/>
      <c r="G143" s="58">
        <f t="shared" si="45"/>
        <v>0</v>
      </c>
      <c r="H143" s="58">
        <f>IF(E143="",0,IFERROR(VLOOKUP(E143,档案费管理台账!$D$4:$H$1000,5,0),0))</f>
        <v>0</v>
      </c>
      <c r="I143" s="57"/>
      <c r="J143" s="57"/>
      <c r="K143" s="57"/>
      <c r="L143" s="57"/>
      <c r="M143" s="58" t="str">
        <f t="shared" si="46"/>
        <v/>
      </c>
      <c r="N143" s="102"/>
    </row>
    <row r="144" spans="1:14">
      <c r="A144" s="97" t="str">
        <f t="shared" si="43"/>
        <v/>
      </c>
      <c r="B144" s="98" t="str">
        <f t="shared" si="44"/>
        <v/>
      </c>
      <c r="C144" s="99"/>
      <c r="D144" s="100"/>
      <c r="E144" s="100"/>
      <c r="F144" s="57"/>
      <c r="G144" s="58">
        <f t="shared" si="45"/>
        <v>0</v>
      </c>
      <c r="H144" s="58">
        <f>IF(E144="",0,IFERROR(VLOOKUP(E144,档案费管理台账!$D$4:$H$1000,5,0),0))</f>
        <v>0</v>
      </c>
      <c r="I144" s="57"/>
      <c r="J144" s="57"/>
      <c r="K144" s="57"/>
      <c r="L144" s="57"/>
      <c r="M144" s="58" t="str">
        <f t="shared" si="46"/>
        <v/>
      </c>
      <c r="N144" s="102"/>
    </row>
    <row r="145" spans="1:14">
      <c r="A145" s="97" t="str">
        <f t="shared" si="43"/>
        <v/>
      </c>
      <c r="B145" s="98" t="str">
        <f t="shared" si="44"/>
        <v/>
      </c>
      <c r="C145" s="99"/>
      <c r="D145" s="100"/>
      <c r="E145" s="100"/>
      <c r="F145" s="57"/>
      <c r="G145" s="58">
        <f t="shared" si="45"/>
        <v>0</v>
      </c>
      <c r="H145" s="58">
        <f>IF(E145="",0,IFERROR(VLOOKUP(E145,档案费管理台账!$D$4:$H$1000,5,0),0))</f>
        <v>0</v>
      </c>
      <c r="I145" s="57"/>
      <c r="J145" s="57"/>
      <c r="K145" s="57"/>
      <c r="L145" s="57"/>
      <c r="M145" s="58" t="str">
        <f t="shared" si="46"/>
        <v/>
      </c>
      <c r="N145" s="102"/>
    </row>
    <row r="146" spans="1:14">
      <c r="A146" s="97" t="str">
        <f t="shared" si="43"/>
        <v/>
      </c>
      <c r="B146" s="98" t="str">
        <f t="shared" si="44"/>
        <v/>
      </c>
      <c r="C146" s="99"/>
      <c r="D146" s="100"/>
      <c r="E146" s="100"/>
      <c r="F146" s="57"/>
      <c r="G146" s="58">
        <f t="shared" si="45"/>
        <v>0</v>
      </c>
      <c r="H146" s="58">
        <f>IF(E146="",0,IFERROR(VLOOKUP(E146,档案费管理台账!$D$4:$H$1000,5,0),0))</f>
        <v>0</v>
      </c>
      <c r="I146" s="57"/>
      <c r="J146" s="57"/>
      <c r="K146" s="57"/>
      <c r="L146" s="57"/>
      <c r="M146" s="58" t="str">
        <f t="shared" si="46"/>
        <v/>
      </c>
      <c r="N146" s="102"/>
    </row>
    <row r="147" spans="1:14">
      <c r="A147" s="97" t="str">
        <f t="shared" si="43"/>
        <v/>
      </c>
      <c r="B147" s="98" t="str">
        <f t="shared" si="44"/>
        <v/>
      </c>
      <c r="C147" s="99"/>
      <c r="D147" s="100"/>
      <c r="E147" s="100"/>
      <c r="F147" s="57"/>
      <c r="G147" s="58">
        <f t="shared" si="45"/>
        <v>0</v>
      </c>
      <c r="H147" s="58">
        <f>IF(E147="",0,IFERROR(VLOOKUP(E147,档案费管理台账!$D$4:$H$1000,5,0),0))</f>
        <v>0</v>
      </c>
      <c r="I147" s="57"/>
      <c r="J147" s="57"/>
      <c r="K147" s="57"/>
      <c r="L147" s="57"/>
      <c r="M147" s="58" t="str">
        <f t="shared" si="46"/>
        <v/>
      </c>
      <c r="N147" s="102"/>
    </row>
    <row r="148" spans="1:14">
      <c r="A148" s="97" t="str">
        <f t="shared" si="43"/>
        <v/>
      </c>
      <c r="B148" s="98" t="str">
        <f t="shared" si="44"/>
        <v/>
      </c>
      <c r="C148" s="99"/>
      <c r="D148" s="100"/>
      <c r="E148" s="100"/>
      <c r="F148" s="57"/>
      <c r="G148" s="58">
        <f t="shared" si="45"/>
        <v>0</v>
      </c>
      <c r="H148" s="58">
        <f>IF(E148="",0,IFERROR(VLOOKUP(E148,档案费管理台账!$D$4:$H$1000,5,0),0))</f>
        <v>0</v>
      </c>
      <c r="I148" s="57"/>
      <c r="J148" s="57"/>
      <c r="K148" s="57"/>
      <c r="L148" s="57"/>
      <c r="M148" s="58" t="str">
        <f t="shared" si="46"/>
        <v/>
      </c>
      <c r="N148" s="102"/>
    </row>
    <row r="149" spans="1:14">
      <c r="A149" s="97" t="str">
        <f t="shared" si="43"/>
        <v/>
      </c>
      <c r="B149" s="98" t="str">
        <f t="shared" si="44"/>
        <v/>
      </c>
      <c r="C149" s="99"/>
      <c r="D149" s="100"/>
      <c r="E149" s="100"/>
      <c r="F149" s="57"/>
      <c r="G149" s="58">
        <f t="shared" si="45"/>
        <v>0</v>
      </c>
      <c r="H149" s="58">
        <f>IF(E149="",0,IFERROR(VLOOKUP(E149,档案费管理台账!$D$4:$H$1000,5,0),0))</f>
        <v>0</v>
      </c>
      <c r="I149" s="57"/>
      <c r="J149" s="57"/>
      <c r="K149" s="57"/>
      <c r="L149" s="57"/>
      <c r="M149" s="58" t="str">
        <f t="shared" si="46"/>
        <v/>
      </c>
      <c r="N149" s="102"/>
    </row>
    <row r="150" spans="1:14">
      <c r="A150" s="97" t="str">
        <f t="shared" si="43"/>
        <v/>
      </c>
      <c r="B150" s="98" t="str">
        <f t="shared" si="44"/>
        <v/>
      </c>
      <c r="C150" s="99"/>
      <c r="D150" s="100"/>
      <c r="E150" s="100"/>
      <c r="F150" s="57"/>
      <c r="G150" s="58">
        <f t="shared" si="45"/>
        <v>0</v>
      </c>
      <c r="H150" s="58">
        <f>IF(E150="",0,IFERROR(VLOOKUP(E150,档案费管理台账!$D$4:$H$1000,5,0),0))</f>
        <v>0</v>
      </c>
      <c r="I150" s="57"/>
      <c r="J150" s="57"/>
      <c r="K150" s="57"/>
      <c r="L150" s="57"/>
      <c r="M150" s="58" t="str">
        <f t="shared" si="46"/>
        <v/>
      </c>
      <c r="N150" s="102"/>
    </row>
    <row r="151" spans="1:14">
      <c r="A151" s="97" t="str">
        <f t="shared" si="43"/>
        <v/>
      </c>
      <c r="B151" s="98" t="str">
        <f t="shared" si="44"/>
        <v/>
      </c>
      <c r="C151" s="99"/>
      <c r="D151" s="100"/>
      <c r="E151" s="100"/>
      <c r="F151" s="57"/>
      <c r="G151" s="58">
        <f t="shared" si="45"/>
        <v>0</v>
      </c>
      <c r="H151" s="58">
        <f>IF(E151="",0,IFERROR(VLOOKUP(E151,档案费管理台账!$D$4:$H$1000,5,0),0))</f>
        <v>0</v>
      </c>
      <c r="I151" s="57"/>
      <c r="J151" s="57"/>
      <c r="K151" s="57"/>
      <c r="L151" s="57"/>
      <c r="M151" s="58" t="str">
        <f t="shared" si="46"/>
        <v/>
      </c>
      <c r="N151" s="102"/>
    </row>
    <row r="152" spans="1:14">
      <c r="A152" s="97" t="str">
        <f t="shared" si="43"/>
        <v/>
      </c>
      <c r="B152" s="98" t="str">
        <f t="shared" si="44"/>
        <v/>
      </c>
      <c r="C152" s="99"/>
      <c r="D152" s="100"/>
      <c r="E152" s="100"/>
      <c r="F152" s="57"/>
      <c r="G152" s="58">
        <f t="shared" si="45"/>
        <v>0</v>
      </c>
      <c r="H152" s="58">
        <f>IF(E152="",0,IFERROR(VLOOKUP(E152,档案费管理台账!$D$4:$H$1000,5,0),0))</f>
        <v>0</v>
      </c>
      <c r="I152" s="57"/>
      <c r="J152" s="57"/>
      <c r="K152" s="57"/>
      <c r="L152" s="57"/>
      <c r="M152" s="58" t="str">
        <f t="shared" si="46"/>
        <v/>
      </c>
      <c r="N152" s="102"/>
    </row>
    <row r="153" spans="1:14">
      <c r="A153" s="97" t="str">
        <f t="shared" si="43"/>
        <v/>
      </c>
      <c r="B153" s="98" t="str">
        <f t="shared" si="44"/>
        <v/>
      </c>
      <c r="C153" s="99"/>
      <c r="D153" s="100"/>
      <c r="E153" s="100"/>
      <c r="F153" s="57"/>
      <c r="G153" s="58">
        <f t="shared" si="45"/>
        <v>0</v>
      </c>
      <c r="H153" s="58">
        <f>IF(E153="",0,IFERROR(VLOOKUP(E153,档案费管理台账!$D$4:$H$1000,5,0),0))</f>
        <v>0</v>
      </c>
      <c r="I153" s="57"/>
      <c r="J153" s="57"/>
      <c r="K153" s="57"/>
      <c r="L153" s="57"/>
      <c r="M153" s="58" t="str">
        <f t="shared" si="46"/>
        <v/>
      </c>
      <c r="N153" s="102"/>
    </row>
    <row r="154" spans="1:14">
      <c r="A154" s="97" t="str">
        <f t="shared" si="43"/>
        <v/>
      </c>
      <c r="B154" s="98" t="str">
        <f t="shared" si="44"/>
        <v/>
      </c>
      <c r="C154" s="99"/>
      <c r="D154" s="100"/>
      <c r="E154" s="100"/>
      <c r="F154" s="57"/>
      <c r="G154" s="58">
        <f t="shared" si="45"/>
        <v>0</v>
      </c>
      <c r="H154" s="58">
        <f>IF(E154="",0,IFERROR(VLOOKUP(E154,档案费管理台账!$D$4:$H$1000,5,0),0))</f>
        <v>0</v>
      </c>
      <c r="I154" s="57"/>
      <c r="J154" s="57"/>
      <c r="K154" s="57"/>
      <c r="L154" s="57"/>
      <c r="M154" s="58" t="str">
        <f t="shared" si="46"/>
        <v/>
      </c>
      <c r="N154" s="102"/>
    </row>
    <row r="155" spans="1:14">
      <c r="A155" s="97" t="str">
        <f t="shared" si="43"/>
        <v/>
      </c>
      <c r="B155" s="98" t="str">
        <f t="shared" si="44"/>
        <v/>
      </c>
      <c r="C155" s="99"/>
      <c r="D155" s="100"/>
      <c r="E155" s="100"/>
      <c r="F155" s="57"/>
      <c r="G155" s="58">
        <f t="shared" si="45"/>
        <v>0</v>
      </c>
      <c r="H155" s="58">
        <f>IF(E155="",0,IFERROR(VLOOKUP(E155,档案费管理台账!$D$4:$H$1000,5,0),0))</f>
        <v>0</v>
      </c>
      <c r="I155" s="57"/>
      <c r="J155" s="57"/>
      <c r="K155" s="57"/>
      <c r="L155" s="57"/>
      <c r="M155" s="58" t="str">
        <f t="shared" si="46"/>
        <v/>
      </c>
      <c r="N155" s="102"/>
    </row>
    <row r="156" spans="1:14">
      <c r="A156" s="97" t="str">
        <f t="shared" si="43"/>
        <v/>
      </c>
      <c r="B156" s="98" t="str">
        <f t="shared" si="44"/>
        <v/>
      </c>
      <c r="C156" s="99"/>
      <c r="D156" s="100"/>
      <c r="E156" s="100"/>
      <c r="F156" s="57"/>
      <c r="G156" s="58">
        <f t="shared" si="45"/>
        <v>0</v>
      </c>
      <c r="H156" s="58">
        <f>IF(E156="",0,IFERROR(VLOOKUP(E156,档案费管理台账!$D$4:$H$1000,5,0),0))</f>
        <v>0</v>
      </c>
      <c r="I156" s="57"/>
      <c r="J156" s="57"/>
      <c r="K156" s="57"/>
      <c r="L156" s="57"/>
      <c r="M156" s="58" t="str">
        <f t="shared" si="46"/>
        <v/>
      </c>
      <c r="N156" s="102"/>
    </row>
    <row r="157" spans="1:14">
      <c r="A157" s="97" t="str">
        <f t="shared" si="43"/>
        <v/>
      </c>
      <c r="B157" s="98" t="str">
        <f t="shared" si="44"/>
        <v/>
      </c>
      <c r="C157" s="99"/>
      <c r="D157" s="100"/>
      <c r="E157" s="100"/>
      <c r="F157" s="57"/>
      <c r="G157" s="58">
        <f t="shared" si="45"/>
        <v>0</v>
      </c>
      <c r="H157" s="58">
        <f>IF(E157="",0,IFERROR(VLOOKUP(E157,档案费管理台账!$D$4:$H$1000,5,0),0))</f>
        <v>0</v>
      </c>
      <c r="I157" s="57"/>
      <c r="J157" s="57"/>
      <c r="K157" s="57"/>
      <c r="L157" s="57"/>
      <c r="M157" s="58" t="str">
        <f t="shared" si="46"/>
        <v/>
      </c>
      <c r="N157" s="102"/>
    </row>
    <row r="158" spans="1:14">
      <c r="A158" s="97" t="str">
        <f t="shared" si="43"/>
        <v/>
      </c>
      <c r="B158" s="98" t="str">
        <f t="shared" si="44"/>
        <v/>
      </c>
      <c r="C158" s="99"/>
      <c r="D158" s="100"/>
      <c r="E158" s="100"/>
      <c r="F158" s="57"/>
      <c r="G158" s="58">
        <f t="shared" si="45"/>
        <v>0</v>
      </c>
      <c r="H158" s="58">
        <f>IF(E158="",0,IFERROR(VLOOKUP(E158,档案费管理台账!$D$4:$H$1000,5,0),0))</f>
        <v>0</v>
      </c>
      <c r="I158" s="57"/>
      <c r="J158" s="57"/>
      <c r="K158" s="57"/>
      <c r="L158" s="57"/>
      <c r="M158" s="58" t="str">
        <f t="shared" si="46"/>
        <v/>
      </c>
      <c r="N158" s="102"/>
    </row>
    <row r="159" spans="1:14">
      <c r="A159" s="97" t="str">
        <f t="shared" si="43"/>
        <v/>
      </c>
      <c r="B159" s="98" t="str">
        <f t="shared" si="44"/>
        <v/>
      </c>
      <c r="C159" s="99"/>
      <c r="D159" s="100"/>
      <c r="E159" s="100"/>
      <c r="F159" s="57"/>
      <c r="G159" s="58">
        <f t="shared" si="45"/>
        <v>0</v>
      </c>
      <c r="H159" s="58">
        <f>IF(E159="",0,IFERROR(VLOOKUP(E159,档案费管理台账!$D$4:$H$1000,5,0),0))</f>
        <v>0</v>
      </c>
      <c r="I159" s="57"/>
      <c r="J159" s="57"/>
      <c r="K159" s="57"/>
      <c r="L159" s="57"/>
      <c r="M159" s="58" t="str">
        <f t="shared" si="46"/>
        <v/>
      </c>
      <c r="N159" s="102"/>
    </row>
    <row r="160" spans="1:14">
      <c r="A160" s="97" t="str">
        <f t="shared" si="43"/>
        <v/>
      </c>
      <c r="B160" s="98" t="str">
        <f t="shared" si="44"/>
        <v/>
      </c>
      <c r="C160" s="99"/>
      <c r="D160" s="100"/>
      <c r="E160" s="100"/>
      <c r="F160" s="57"/>
      <c r="G160" s="58">
        <f t="shared" si="45"/>
        <v>0</v>
      </c>
      <c r="H160" s="58">
        <f>IF(E160="",0,IFERROR(VLOOKUP(E160,档案费管理台账!$D$4:$H$1000,5,0),0))</f>
        <v>0</v>
      </c>
      <c r="I160" s="57"/>
      <c r="J160" s="57"/>
      <c r="K160" s="57"/>
      <c r="L160" s="57"/>
      <c r="M160" s="58" t="str">
        <f t="shared" si="46"/>
        <v/>
      </c>
      <c r="N160" s="102"/>
    </row>
    <row r="161" spans="1:14">
      <c r="A161" s="97" t="str">
        <f t="shared" si="43"/>
        <v/>
      </c>
      <c r="B161" s="98" t="str">
        <f t="shared" si="44"/>
        <v/>
      </c>
      <c r="C161" s="99"/>
      <c r="D161" s="100"/>
      <c r="E161" s="100"/>
      <c r="F161" s="57"/>
      <c r="G161" s="58">
        <f t="shared" si="45"/>
        <v>0</v>
      </c>
      <c r="H161" s="58">
        <f>IF(E161="",0,IFERROR(VLOOKUP(E161,档案费管理台账!$D$4:$H$1000,5,0),0))</f>
        <v>0</v>
      </c>
      <c r="I161" s="57"/>
      <c r="J161" s="57"/>
      <c r="K161" s="57"/>
      <c r="L161" s="57"/>
      <c r="M161" s="58" t="str">
        <f t="shared" si="46"/>
        <v/>
      </c>
      <c r="N161" s="102"/>
    </row>
    <row r="162" spans="1:14">
      <c r="A162" s="97" t="str">
        <f t="shared" si="43"/>
        <v/>
      </c>
      <c r="B162" s="98" t="str">
        <f t="shared" si="44"/>
        <v/>
      </c>
      <c r="C162" s="99"/>
      <c r="D162" s="100"/>
      <c r="E162" s="100"/>
      <c r="F162" s="57"/>
      <c r="G162" s="58">
        <f t="shared" si="45"/>
        <v>0</v>
      </c>
      <c r="H162" s="58">
        <f>IF(E162="",0,IFERROR(VLOOKUP(E162,档案费管理台账!$D$4:$H$1000,5,0),0))</f>
        <v>0</v>
      </c>
      <c r="I162" s="57"/>
      <c r="J162" s="57"/>
      <c r="K162" s="57"/>
      <c r="L162" s="57"/>
      <c r="M162" s="58" t="str">
        <f t="shared" si="46"/>
        <v/>
      </c>
      <c r="N162" s="102"/>
    </row>
    <row r="163" spans="1:14">
      <c r="A163" s="97" t="str">
        <f t="shared" si="43"/>
        <v/>
      </c>
      <c r="B163" s="98" t="str">
        <f t="shared" si="44"/>
        <v/>
      </c>
      <c r="C163" s="99"/>
      <c r="D163" s="100"/>
      <c r="E163" s="100"/>
      <c r="F163" s="57"/>
      <c r="G163" s="58">
        <f t="shared" si="45"/>
        <v>0</v>
      </c>
      <c r="H163" s="58">
        <f>IF(E163="",0,IFERROR(VLOOKUP(E163,档案费管理台账!$D$4:$H$1000,5,0),0))</f>
        <v>0</v>
      </c>
      <c r="I163" s="57"/>
      <c r="J163" s="57"/>
      <c r="K163" s="57"/>
      <c r="L163" s="57"/>
      <c r="M163" s="58" t="str">
        <f t="shared" si="46"/>
        <v/>
      </c>
      <c r="N163" s="102"/>
    </row>
    <row r="164" spans="1:14">
      <c r="A164" s="97" t="str">
        <f t="shared" si="43"/>
        <v/>
      </c>
      <c r="B164" s="98" t="str">
        <f t="shared" si="44"/>
        <v/>
      </c>
      <c r="C164" s="99"/>
      <c r="D164" s="100"/>
      <c r="E164" s="100"/>
      <c r="F164" s="57"/>
      <c r="G164" s="58">
        <f t="shared" si="45"/>
        <v>0</v>
      </c>
      <c r="H164" s="58">
        <f>IF(E164="",0,IFERROR(VLOOKUP(E164,档案费管理台账!$D$4:$H$1000,5,0),0))</f>
        <v>0</v>
      </c>
      <c r="I164" s="57"/>
      <c r="J164" s="57"/>
      <c r="K164" s="57"/>
      <c r="L164" s="57"/>
      <c r="M164" s="58" t="str">
        <f t="shared" si="46"/>
        <v/>
      </c>
      <c r="N164" s="102"/>
    </row>
    <row r="165" spans="1:14">
      <c r="A165" s="97" t="str">
        <f t="shared" si="43"/>
        <v/>
      </c>
      <c r="B165" s="98" t="str">
        <f t="shared" si="44"/>
        <v/>
      </c>
      <c r="C165" s="99"/>
      <c r="D165" s="100"/>
      <c r="E165" s="100"/>
      <c r="F165" s="57"/>
      <c r="G165" s="58">
        <f t="shared" si="45"/>
        <v>0</v>
      </c>
      <c r="H165" s="58">
        <f>IF(E165="",0,IFERROR(VLOOKUP(E165,档案费管理台账!$D$4:$H$1000,5,0),0))</f>
        <v>0</v>
      </c>
      <c r="I165" s="57"/>
      <c r="J165" s="57"/>
      <c r="K165" s="57"/>
      <c r="L165" s="57"/>
      <c r="M165" s="58" t="str">
        <f t="shared" si="46"/>
        <v/>
      </c>
      <c r="N165" s="102"/>
    </row>
    <row r="166" spans="1:14">
      <c r="A166" s="97" t="str">
        <f t="shared" si="43"/>
        <v/>
      </c>
      <c r="B166" s="98" t="str">
        <f t="shared" si="44"/>
        <v/>
      </c>
      <c r="C166" s="99"/>
      <c r="D166" s="100"/>
      <c r="E166" s="100"/>
      <c r="F166" s="57"/>
      <c r="G166" s="58">
        <f t="shared" si="45"/>
        <v>0</v>
      </c>
      <c r="H166" s="58">
        <f>IF(E166="",0,IFERROR(VLOOKUP(E166,档案费管理台账!$D$4:$H$1000,5,0),0))</f>
        <v>0</v>
      </c>
      <c r="I166" s="57"/>
      <c r="J166" s="57"/>
      <c r="K166" s="57"/>
      <c r="L166" s="57"/>
      <c r="M166" s="58" t="str">
        <f t="shared" si="46"/>
        <v/>
      </c>
      <c r="N166" s="102"/>
    </row>
    <row r="167" spans="1:14">
      <c r="A167" s="97" t="str">
        <f t="shared" si="43"/>
        <v/>
      </c>
      <c r="B167" s="98" t="str">
        <f t="shared" si="44"/>
        <v/>
      </c>
      <c r="C167" s="99"/>
      <c r="D167" s="100"/>
      <c r="E167" s="100"/>
      <c r="F167" s="57"/>
      <c r="G167" s="58">
        <f t="shared" si="45"/>
        <v>0</v>
      </c>
      <c r="H167" s="58">
        <f>IF(E167="",0,IFERROR(VLOOKUP(E167,档案费管理台账!$D$4:$H$1000,5,0),0))</f>
        <v>0</v>
      </c>
      <c r="I167" s="57"/>
      <c r="J167" s="57"/>
      <c r="K167" s="57"/>
      <c r="L167" s="57"/>
      <c r="M167" s="58" t="str">
        <f t="shared" si="46"/>
        <v/>
      </c>
      <c r="N167" s="102"/>
    </row>
    <row r="168" spans="1:14">
      <c r="A168" s="97" t="str">
        <f t="shared" si="43"/>
        <v/>
      </c>
      <c r="B168" s="98" t="str">
        <f t="shared" si="44"/>
        <v/>
      </c>
      <c r="C168" s="99"/>
      <c r="D168" s="100"/>
      <c r="E168" s="100"/>
      <c r="F168" s="57"/>
      <c r="G168" s="58">
        <f t="shared" si="45"/>
        <v>0</v>
      </c>
      <c r="H168" s="58">
        <f>IF(E168="",0,IFERROR(VLOOKUP(E168,档案费管理台账!$D$4:$H$1000,5,0),0))</f>
        <v>0</v>
      </c>
      <c r="I168" s="57"/>
      <c r="J168" s="57"/>
      <c r="K168" s="57"/>
      <c r="L168" s="57"/>
      <c r="M168" s="58" t="str">
        <f t="shared" si="46"/>
        <v/>
      </c>
      <c r="N168" s="102"/>
    </row>
    <row r="169" spans="1:14">
      <c r="A169" s="97" t="str">
        <f t="shared" si="43"/>
        <v/>
      </c>
      <c r="B169" s="98" t="str">
        <f t="shared" si="44"/>
        <v/>
      </c>
      <c r="C169" s="99"/>
      <c r="D169" s="100"/>
      <c r="E169" s="100"/>
      <c r="F169" s="57"/>
      <c r="G169" s="58">
        <f t="shared" si="45"/>
        <v>0</v>
      </c>
      <c r="H169" s="58">
        <f>IF(E169="",0,IFERROR(VLOOKUP(E169,档案费管理台账!$D$4:$H$1000,5,0),0))</f>
        <v>0</v>
      </c>
      <c r="I169" s="57"/>
      <c r="J169" s="57"/>
      <c r="K169" s="57"/>
      <c r="L169" s="57"/>
      <c r="M169" s="58" t="str">
        <f t="shared" si="46"/>
        <v/>
      </c>
      <c r="N169" s="102"/>
    </row>
    <row r="170" spans="1:14">
      <c r="A170" s="97" t="str">
        <f t="shared" si="43"/>
        <v/>
      </c>
      <c r="B170" s="98" t="str">
        <f t="shared" si="44"/>
        <v/>
      </c>
      <c r="C170" s="99"/>
      <c r="D170" s="100"/>
      <c r="E170" s="100"/>
      <c r="F170" s="57"/>
      <c r="G170" s="58">
        <f t="shared" si="45"/>
        <v>0</v>
      </c>
      <c r="H170" s="58">
        <f>IF(E170="",0,IFERROR(VLOOKUP(E170,档案费管理台账!$D$4:$H$1000,5,0),0))</f>
        <v>0</v>
      </c>
      <c r="I170" s="57"/>
      <c r="J170" s="57"/>
      <c r="K170" s="57"/>
      <c r="L170" s="57"/>
      <c r="M170" s="58" t="str">
        <f t="shared" si="46"/>
        <v/>
      </c>
      <c r="N170" s="102"/>
    </row>
    <row r="171" spans="1:14">
      <c r="A171" s="97" t="str">
        <f t="shared" si="43"/>
        <v/>
      </c>
      <c r="B171" s="98" t="str">
        <f t="shared" si="44"/>
        <v/>
      </c>
      <c r="C171" s="99"/>
      <c r="D171" s="100"/>
      <c r="E171" s="100"/>
      <c r="F171" s="57"/>
      <c r="G171" s="58">
        <f t="shared" si="45"/>
        <v>0</v>
      </c>
      <c r="H171" s="58">
        <f>IF(E171="",0,IFERROR(VLOOKUP(E171,档案费管理台账!$D$4:$H$1000,5,0),0))</f>
        <v>0</v>
      </c>
      <c r="I171" s="57"/>
      <c r="J171" s="57"/>
      <c r="K171" s="57"/>
      <c r="L171" s="57"/>
      <c r="M171" s="58" t="str">
        <f t="shared" si="46"/>
        <v/>
      </c>
      <c r="N171" s="102"/>
    </row>
    <row r="172" spans="1:14">
      <c r="A172" s="97" t="str">
        <f t="shared" ref="A172:A235" si="47">IF(C172="","",ROW()-42)</f>
        <v/>
      </c>
      <c r="B172" s="98" t="str">
        <f t="shared" si="44"/>
        <v/>
      </c>
      <c r="C172" s="99"/>
      <c r="D172" s="100"/>
      <c r="E172" s="100"/>
      <c r="F172" s="57"/>
      <c r="G172" s="58">
        <f t="shared" si="45"/>
        <v>0</v>
      </c>
      <c r="H172" s="58">
        <f>IF(E172="",0,IFERROR(VLOOKUP(E172,档案费管理台账!$D$4:$H$1000,5,0),0))</f>
        <v>0</v>
      </c>
      <c r="I172" s="57"/>
      <c r="J172" s="57"/>
      <c r="K172" s="57"/>
      <c r="L172" s="57"/>
      <c r="M172" s="58" t="str">
        <f t="shared" si="46"/>
        <v/>
      </c>
      <c r="N172" s="102"/>
    </row>
    <row r="173" spans="1:14">
      <c r="A173" s="97" t="str">
        <f t="shared" si="47"/>
        <v/>
      </c>
      <c r="B173" s="98" t="str">
        <f t="shared" ref="B173:B236" si="48">IF(C173="","",MONTH(C173)&amp;"月")</f>
        <v/>
      </c>
      <c r="C173" s="99"/>
      <c r="D173" s="100"/>
      <c r="E173" s="100"/>
      <c r="F173" s="57"/>
      <c r="G173" s="58">
        <f t="shared" ref="G173:G236" si="49">IF(F173="",0,F173*$K$41)</f>
        <v>0</v>
      </c>
      <c r="H173" s="58">
        <f>IF(E173="",0,IFERROR(VLOOKUP(E173,档案费管理台账!$D$4:$H$1000,5,0),0))</f>
        <v>0</v>
      </c>
      <c r="I173" s="57"/>
      <c r="J173" s="57"/>
      <c r="K173" s="57"/>
      <c r="L173" s="57"/>
      <c r="M173" s="58" t="str">
        <f t="shared" ref="M173:M236" si="50">IF(C173="","",ROUND(M172+G173-I173-J173-K173-L173-H173,2))</f>
        <v/>
      </c>
      <c r="N173" s="102"/>
    </row>
    <row r="174" spans="1:14">
      <c r="A174" s="97" t="str">
        <f t="shared" si="47"/>
        <v/>
      </c>
      <c r="B174" s="98" t="str">
        <f t="shared" si="48"/>
        <v/>
      </c>
      <c r="C174" s="99"/>
      <c r="D174" s="100"/>
      <c r="E174" s="100"/>
      <c r="F174" s="57"/>
      <c r="G174" s="58">
        <f t="shared" si="49"/>
        <v>0</v>
      </c>
      <c r="H174" s="58">
        <f>IF(E174="",0,IFERROR(VLOOKUP(E174,档案费管理台账!$D$4:$H$1000,5,0),0))</f>
        <v>0</v>
      </c>
      <c r="I174" s="57"/>
      <c r="J174" s="57"/>
      <c r="K174" s="57"/>
      <c r="L174" s="57"/>
      <c r="M174" s="58" t="str">
        <f t="shared" si="50"/>
        <v/>
      </c>
      <c r="N174" s="102"/>
    </row>
    <row r="175" spans="1:14">
      <c r="A175" s="97" t="str">
        <f t="shared" si="47"/>
        <v/>
      </c>
      <c r="B175" s="98" t="str">
        <f t="shared" si="48"/>
        <v/>
      </c>
      <c r="C175" s="99"/>
      <c r="D175" s="100"/>
      <c r="E175" s="100"/>
      <c r="F175" s="57"/>
      <c r="G175" s="58">
        <f t="shared" si="49"/>
        <v>0</v>
      </c>
      <c r="H175" s="58">
        <f>IF(E175="",0,IFERROR(VLOOKUP(E175,档案费管理台账!$D$4:$H$1000,5,0),0))</f>
        <v>0</v>
      </c>
      <c r="I175" s="57"/>
      <c r="J175" s="57"/>
      <c r="K175" s="57"/>
      <c r="L175" s="57"/>
      <c r="M175" s="58" t="str">
        <f t="shared" si="50"/>
        <v/>
      </c>
      <c r="N175" s="102"/>
    </row>
    <row r="176" spans="1:14">
      <c r="A176" s="97" t="str">
        <f t="shared" si="47"/>
        <v/>
      </c>
      <c r="B176" s="98" t="str">
        <f t="shared" si="48"/>
        <v/>
      </c>
      <c r="C176" s="99"/>
      <c r="D176" s="100"/>
      <c r="E176" s="100"/>
      <c r="F176" s="57"/>
      <c r="G176" s="58">
        <f t="shared" si="49"/>
        <v>0</v>
      </c>
      <c r="H176" s="58">
        <f>IF(E176="",0,IFERROR(VLOOKUP(E176,档案费管理台账!$D$4:$H$1000,5,0),0))</f>
        <v>0</v>
      </c>
      <c r="I176" s="57"/>
      <c r="J176" s="57"/>
      <c r="K176" s="57"/>
      <c r="L176" s="57"/>
      <c r="M176" s="58" t="str">
        <f t="shared" si="50"/>
        <v/>
      </c>
      <c r="N176" s="102"/>
    </row>
    <row r="177" spans="1:14">
      <c r="A177" s="97" t="str">
        <f t="shared" si="47"/>
        <v/>
      </c>
      <c r="B177" s="98" t="str">
        <f t="shared" si="48"/>
        <v/>
      </c>
      <c r="C177" s="99"/>
      <c r="D177" s="100"/>
      <c r="E177" s="100"/>
      <c r="F177" s="57"/>
      <c r="G177" s="58">
        <f t="shared" si="49"/>
        <v>0</v>
      </c>
      <c r="H177" s="58">
        <f>IF(E177="",0,IFERROR(VLOOKUP(E177,档案费管理台账!$D$4:$H$1000,5,0),0))</f>
        <v>0</v>
      </c>
      <c r="I177" s="57"/>
      <c r="J177" s="57"/>
      <c r="K177" s="57"/>
      <c r="L177" s="57"/>
      <c r="M177" s="58" t="str">
        <f t="shared" si="50"/>
        <v/>
      </c>
      <c r="N177" s="102"/>
    </row>
    <row r="178" spans="1:14">
      <c r="A178" s="97" t="str">
        <f t="shared" si="47"/>
        <v/>
      </c>
      <c r="B178" s="98" t="str">
        <f t="shared" si="48"/>
        <v/>
      </c>
      <c r="C178" s="99"/>
      <c r="D178" s="100"/>
      <c r="E178" s="100"/>
      <c r="F178" s="57"/>
      <c r="G178" s="58">
        <f t="shared" si="49"/>
        <v>0</v>
      </c>
      <c r="H178" s="58">
        <f>IF(E178="",0,IFERROR(VLOOKUP(E178,档案费管理台账!$D$4:$H$1000,5,0),0))</f>
        <v>0</v>
      </c>
      <c r="I178" s="57"/>
      <c r="J178" s="57"/>
      <c r="K178" s="57"/>
      <c r="L178" s="57"/>
      <c r="M178" s="58" t="str">
        <f t="shared" si="50"/>
        <v/>
      </c>
      <c r="N178" s="102"/>
    </row>
    <row r="179" spans="1:14">
      <c r="A179" s="97" t="str">
        <f t="shared" si="47"/>
        <v/>
      </c>
      <c r="B179" s="98" t="str">
        <f t="shared" si="48"/>
        <v/>
      </c>
      <c r="C179" s="99"/>
      <c r="D179" s="100"/>
      <c r="E179" s="100"/>
      <c r="F179" s="57"/>
      <c r="G179" s="58">
        <f t="shared" si="49"/>
        <v>0</v>
      </c>
      <c r="H179" s="58">
        <f>IF(E179="",0,IFERROR(VLOOKUP(E179,档案费管理台账!$D$4:$H$1000,5,0),0))</f>
        <v>0</v>
      </c>
      <c r="I179" s="57"/>
      <c r="J179" s="57"/>
      <c r="K179" s="57"/>
      <c r="L179" s="57"/>
      <c r="M179" s="58" t="str">
        <f t="shared" si="50"/>
        <v/>
      </c>
      <c r="N179" s="102"/>
    </row>
    <row r="180" spans="1:14">
      <c r="A180" s="97" t="str">
        <f t="shared" si="47"/>
        <v/>
      </c>
      <c r="B180" s="98" t="str">
        <f t="shared" si="48"/>
        <v/>
      </c>
      <c r="C180" s="99"/>
      <c r="D180" s="100"/>
      <c r="E180" s="100"/>
      <c r="F180" s="57"/>
      <c r="G180" s="58">
        <f t="shared" si="49"/>
        <v>0</v>
      </c>
      <c r="H180" s="58">
        <f>IF(E180="",0,IFERROR(VLOOKUP(E180,档案费管理台账!$D$4:$H$1000,5,0),0))</f>
        <v>0</v>
      </c>
      <c r="I180" s="57"/>
      <c r="J180" s="57"/>
      <c r="K180" s="57"/>
      <c r="L180" s="57"/>
      <c r="M180" s="58" t="str">
        <f t="shared" si="50"/>
        <v/>
      </c>
      <c r="N180" s="102"/>
    </row>
    <row r="181" spans="1:14">
      <c r="A181" s="97" t="str">
        <f t="shared" si="47"/>
        <v/>
      </c>
      <c r="B181" s="98" t="str">
        <f t="shared" si="48"/>
        <v/>
      </c>
      <c r="C181" s="99"/>
      <c r="D181" s="100"/>
      <c r="E181" s="100"/>
      <c r="F181" s="57"/>
      <c r="G181" s="58">
        <f t="shared" si="49"/>
        <v>0</v>
      </c>
      <c r="H181" s="58">
        <f>IF(E181="",0,IFERROR(VLOOKUP(E181,档案费管理台账!$D$4:$H$1000,5,0),0))</f>
        <v>0</v>
      </c>
      <c r="I181" s="57"/>
      <c r="J181" s="57"/>
      <c r="K181" s="57"/>
      <c r="L181" s="57"/>
      <c r="M181" s="58" t="str">
        <f t="shared" si="50"/>
        <v/>
      </c>
      <c r="N181" s="102"/>
    </row>
    <row r="182" spans="1:14">
      <c r="A182" s="97" t="str">
        <f t="shared" si="47"/>
        <v/>
      </c>
      <c r="B182" s="98" t="str">
        <f t="shared" si="48"/>
        <v/>
      </c>
      <c r="C182" s="99"/>
      <c r="D182" s="100"/>
      <c r="E182" s="100"/>
      <c r="F182" s="57"/>
      <c r="G182" s="58">
        <f t="shared" si="49"/>
        <v>0</v>
      </c>
      <c r="H182" s="58">
        <f>IF(E182="",0,IFERROR(VLOOKUP(E182,档案费管理台账!$D$4:$H$1000,5,0),0))</f>
        <v>0</v>
      </c>
      <c r="I182" s="57"/>
      <c r="J182" s="57"/>
      <c r="K182" s="57"/>
      <c r="L182" s="57"/>
      <c r="M182" s="58" t="str">
        <f t="shared" si="50"/>
        <v/>
      </c>
      <c r="N182" s="102"/>
    </row>
    <row r="183" spans="1:14">
      <c r="A183" s="97" t="str">
        <f t="shared" si="47"/>
        <v/>
      </c>
      <c r="B183" s="98" t="str">
        <f t="shared" si="48"/>
        <v/>
      </c>
      <c r="C183" s="99"/>
      <c r="D183" s="100"/>
      <c r="E183" s="100"/>
      <c r="F183" s="57"/>
      <c r="G183" s="58">
        <f t="shared" si="49"/>
        <v>0</v>
      </c>
      <c r="H183" s="58">
        <f>IF(E183="",0,IFERROR(VLOOKUP(E183,档案费管理台账!$D$4:$H$1000,5,0),0))</f>
        <v>0</v>
      </c>
      <c r="I183" s="57"/>
      <c r="J183" s="57"/>
      <c r="K183" s="57"/>
      <c r="L183" s="57"/>
      <c r="M183" s="58" t="str">
        <f t="shared" si="50"/>
        <v/>
      </c>
      <c r="N183" s="102"/>
    </row>
    <row r="184" spans="1:14">
      <c r="A184" s="97" t="str">
        <f t="shared" si="47"/>
        <v/>
      </c>
      <c r="B184" s="98" t="str">
        <f t="shared" si="48"/>
        <v/>
      </c>
      <c r="C184" s="99"/>
      <c r="D184" s="100"/>
      <c r="E184" s="100"/>
      <c r="F184" s="57"/>
      <c r="G184" s="58">
        <f t="shared" si="49"/>
        <v>0</v>
      </c>
      <c r="H184" s="58">
        <f>IF(E184="",0,IFERROR(VLOOKUP(E184,档案费管理台账!$D$4:$H$1000,5,0),0))</f>
        <v>0</v>
      </c>
      <c r="I184" s="57"/>
      <c r="J184" s="57"/>
      <c r="K184" s="57"/>
      <c r="L184" s="57"/>
      <c r="M184" s="58" t="str">
        <f t="shared" si="50"/>
        <v/>
      </c>
      <c r="N184" s="102"/>
    </row>
    <row r="185" spans="1:14">
      <c r="A185" s="97" t="str">
        <f t="shared" si="47"/>
        <v/>
      </c>
      <c r="B185" s="98" t="str">
        <f t="shared" si="48"/>
        <v/>
      </c>
      <c r="C185" s="99"/>
      <c r="D185" s="100"/>
      <c r="E185" s="100"/>
      <c r="F185" s="57"/>
      <c r="G185" s="58">
        <f t="shared" si="49"/>
        <v>0</v>
      </c>
      <c r="H185" s="58">
        <f>IF(E185="",0,IFERROR(VLOOKUP(E185,档案费管理台账!$D$4:$H$1000,5,0),0))</f>
        <v>0</v>
      </c>
      <c r="I185" s="57"/>
      <c r="J185" s="57"/>
      <c r="K185" s="57"/>
      <c r="L185" s="57"/>
      <c r="M185" s="58" t="str">
        <f t="shared" si="50"/>
        <v/>
      </c>
      <c r="N185" s="102"/>
    </row>
    <row r="186" spans="1:14">
      <c r="A186" s="97" t="str">
        <f t="shared" si="47"/>
        <v/>
      </c>
      <c r="B186" s="98" t="str">
        <f t="shared" si="48"/>
        <v/>
      </c>
      <c r="C186" s="99"/>
      <c r="D186" s="100"/>
      <c r="E186" s="100"/>
      <c r="F186" s="57"/>
      <c r="G186" s="58">
        <f t="shared" si="49"/>
        <v>0</v>
      </c>
      <c r="H186" s="58">
        <f>IF(E186="",0,IFERROR(VLOOKUP(E186,档案费管理台账!$D$4:$H$1000,5,0),0))</f>
        <v>0</v>
      </c>
      <c r="I186" s="57"/>
      <c r="J186" s="57"/>
      <c r="K186" s="57"/>
      <c r="L186" s="57"/>
      <c r="M186" s="58" t="str">
        <f t="shared" si="50"/>
        <v/>
      </c>
      <c r="N186" s="102"/>
    </row>
    <row r="187" spans="1:14">
      <c r="A187" s="97" t="str">
        <f t="shared" si="47"/>
        <v/>
      </c>
      <c r="B187" s="98" t="str">
        <f t="shared" si="48"/>
        <v/>
      </c>
      <c r="C187" s="99"/>
      <c r="D187" s="100"/>
      <c r="E187" s="100"/>
      <c r="F187" s="57"/>
      <c r="G187" s="58">
        <f t="shared" si="49"/>
        <v>0</v>
      </c>
      <c r="H187" s="58">
        <f>IF(E187="",0,IFERROR(VLOOKUP(E187,档案费管理台账!$D$4:$H$1000,5,0),0))</f>
        <v>0</v>
      </c>
      <c r="I187" s="57"/>
      <c r="J187" s="57"/>
      <c r="K187" s="57"/>
      <c r="L187" s="57"/>
      <c r="M187" s="58" t="str">
        <f t="shared" si="50"/>
        <v/>
      </c>
      <c r="N187" s="102"/>
    </row>
    <row r="188" spans="1:14">
      <c r="A188" s="97" t="str">
        <f t="shared" si="47"/>
        <v/>
      </c>
      <c r="B188" s="98" t="str">
        <f t="shared" si="48"/>
        <v/>
      </c>
      <c r="C188" s="99"/>
      <c r="D188" s="100"/>
      <c r="E188" s="100"/>
      <c r="F188" s="57"/>
      <c r="G188" s="58">
        <f t="shared" si="49"/>
        <v>0</v>
      </c>
      <c r="H188" s="58">
        <f>IF(E188="",0,IFERROR(VLOOKUP(E188,档案费管理台账!$D$4:$H$1000,5,0),0))</f>
        <v>0</v>
      </c>
      <c r="I188" s="57"/>
      <c r="J188" s="57"/>
      <c r="K188" s="57"/>
      <c r="L188" s="57"/>
      <c r="M188" s="58" t="str">
        <f t="shared" si="50"/>
        <v/>
      </c>
      <c r="N188" s="102"/>
    </row>
    <row r="189" spans="1:14">
      <c r="A189" s="97" t="str">
        <f t="shared" si="47"/>
        <v/>
      </c>
      <c r="B189" s="98" t="str">
        <f t="shared" si="48"/>
        <v/>
      </c>
      <c r="C189" s="99"/>
      <c r="D189" s="100"/>
      <c r="E189" s="100"/>
      <c r="F189" s="57"/>
      <c r="G189" s="58">
        <f t="shared" si="49"/>
        <v>0</v>
      </c>
      <c r="H189" s="58">
        <f>IF(E189="",0,IFERROR(VLOOKUP(E189,档案费管理台账!$D$4:$H$1000,5,0),0))</f>
        <v>0</v>
      </c>
      <c r="I189" s="57"/>
      <c r="J189" s="57"/>
      <c r="K189" s="57"/>
      <c r="L189" s="57"/>
      <c r="M189" s="58" t="str">
        <f t="shared" si="50"/>
        <v/>
      </c>
      <c r="N189" s="102"/>
    </row>
    <row r="190" spans="1:14">
      <c r="A190" s="97" t="str">
        <f t="shared" si="47"/>
        <v/>
      </c>
      <c r="B190" s="98" t="str">
        <f t="shared" si="48"/>
        <v/>
      </c>
      <c r="C190" s="99"/>
      <c r="D190" s="100"/>
      <c r="E190" s="100"/>
      <c r="F190" s="57"/>
      <c r="G190" s="58">
        <f t="shared" si="49"/>
        <v>0</v>
      </c>
      <c r="H190" s="58">
        <f>IF(E190="",0,IFERROR(VLOOKUP(E190,档案费管理台账!$D$4:$H$1000,5,0),0))</f>
        <v>0</v>
      </c>
      <c r="I190" s="57"/>
      <c r="J190" s="57"/>
      <c r="K190" s="57"/>
      <c r="L190" s="57"/>
      <c r="M190" s="58" t="str">
        <f t="shared" si="50"/>
        <v/>
      </c>
      <c r="N190" s="102"/>
    </row>
    <row r="191" spans="1:14">
      <c r="A191" s="97" t="str">
        <f t="shared" si="47"/>
        <v/>
      </c>
      <c r="B191" s="98" t="str">
        <f t="shared" si="48"/>
        <v/>
      </c>
      <c r="C191" s="99"/>
      <c r="D191" s="100"/>
      <c r="E191" s="100"/>
      <c r="F191" s="57"/>
      <c r="G191" s="58">
        <f t="shared" si="49"/>
        <v>0</v>
      </c>
      <c r="H191" s="58">
        <f>IF(E191="",0,IFERROR(VLOOKUP(E191,档案费管理台账!$D$4:$H$1000,5,0),0))</f>
        <v>0</v>
      </c>
      <c r="I191" s="57"/>
      <c r="J191" s="57"/>
      <c r="K191" s="57"/>
      <c r="L191" s="57"/>
      <c r="M191" s="58" t="str">
        <f t="shared" si="50"/>
        <v/>
      </c>
      <c r="N191" s="102"/>
    </row>
    <row r="192" spans="1:14">
      <c r="A192" s="97" t="str">
        <f t="shared" si="47"/>
        <v/>
      </c>
      <c r="B192" s="98" t="str">
        <f t="shared" si="48"/>
        <v/>
      </c>
      <c r="C192" s="99"/>
      <c r="D192" s="100"/>
      <c r="E192" s="100"/>
      <c r="F192" s="57"/>
      <c r="G192" s="58">
        <f t="shared" si="49"/>
        <v>0</v>
      </c>
      <c r="H192" s="58">
        <f>IF(E192="",0,IFERROR(VLOOKUP(E192,档案费管理台账!$D$4:$H$1000,5,0),0))</f>
        <v>0</v>
      </c>
      <c r="I192" s="57"/>
      <c r="J192" s="57"/>
      <c r="K192" s="57"/>
      <c r="L192" s="57"/>
      <c r="M192" s="58" t="str">
        <f t="shared" si="50"/>
        <v/>
      </c>
      <c r="N192" s="102"/>
    </row>
    <row r="193" spans="1:14">
      <c r="A193" s="97" t="str">
        <f t="shared" si="47"/>
        <v/>
      </c>
      <c r="B193" s="98" t="str">
        <f t="shared" si="48"/>
        <v/>
      </c>
      <c r="C193" s="99"/>
      <c r="D193" s="100"/>
      <c r="E193" s="100"/>
      <c r="F193" s="57"/>
      <c r="G193" s="58">
        <f t="shared" si="49"/>
        <v>0</v>
      </c>
      <c r="H193" s="58">
        <f>IF(E193="",0,IFERROR(VLOOKUP(E193,档案费管理台账!$D$4:$H$1000,5,0),0))</f>
        <v>0</v>
      </c>
      <c r="I193" s="57"/>
      <c r="J193" s="57"/>
      <c r="K193" s="57"/>
      <c r="L193" s="57"/>
      <c r="M193" s="58" t="str">
        <f t="shared" si="50"/>
        <v/>
      </c>
      <c r="N193" s="102"/>
    </row>
    <row r="194" spans="1:14">
      <c r="A194" s="97" t="str">
        <f t="shared" si="47"/>
        <v/>
      </c>
      <c r="B194" s="98" t="str">
        <f t="shared" si="48"/>
        <v/>
      </c>
      <c r="C194" s="99"/>
      <c r="D194" s="100"/>
      <c r="E194" s="100"/>
      <c r="F194" s="57"/>
      <c r="G194" s="58">
        <f t="shared" si="49"/>
        <v>0</v>
      </c>
      <c r="H194" s="58">
        <f>IF(E194="",0,IFERROR(VLOOKUP(E194,档案费管理台账!$D$4:$H$1000,5,0),0))</f>
        <v>0</v>
      </c>
      <c r="I194" s="57"/>
      <c r="J194" s="57"/>
      <c r="K194" s="57"/>
      <c r="L194" s="57"/>
      <c r="M194" s="58" t="str">
        <f t="shared" si="50"/>
        <v/>
      </c>
      <c r="N194" s="102"/>
    </row>
    <row r="195" spans="1:14">
      <c r="A195" s="97" t="str">
        <f t="shared" si="47"/>
        <v/>
      </c>
      <c r="B195" s="98" t="str">
        <f t="shared" si="48"/>
        <v/>
      </c>
      <c r="C195" s="99"/>
      <c r="D195" s="100"/>
      <c r="E195" s="100"/>
      <c r="F195" s="57"/>
      <c r="G195" s="58">
        <f t="shared" si="49"/>
        <v>0</v>
      </c>
      <c r="H195" s="58">
        <f>IF(E195="",0,IFERROR(VLOOKUP(E195,档案费管理台账!$D$4:$H$1000,5,0),0))</f>
        <v>0</v>
      </c>
      <c r="I195" s="57"/>
      <c r="J195" s="57"/>
      <c r="K195" s="57"/>
      <c r="L195" s="57"/>
      <c r="M195" s="58" t="str">
        <f t="shared" si="50"/>
        <v/>
      </c>
      <c r="N195" s="102"/>
    </row>
    <row r="196" spans="1:14">
      <c r="A196" s="97" t="str">
        <f t="shared" si="47"/>
        <v/>
      </c>
      <c r="B196" s="98" t="str">
        <f t="shared" si="48"/>
        <v/>
      </c>
      <c r="C196" s="99"/>
      <c r="D196" s="100"/>
      <c r="E196" s="100"/>
      <c r="F196" s="57"/>
      <c r="G196" s="58">
        <f t="shared" si="49"/>
        <v>0</v>
      </c>
      <c r="H196" s="58">
        <f>IF(E196="",0,IFERROR(VLOOKUP(E196,档案费管理台账!$D$4:$H$1000,5,0),0))</f>
        <v>0</v>
      </c>
      <c r="I196" s="57"/>
      <c r="J196" s="57"/>
      <c r="K196" s="57"/>
      <c r="L196" s="57"/>
      <c r="M196" s="58" t="str">
        <f t="shared" si="50"/>
        <v/>
      </c>
      <c r="N196" s="102"/>
    </row>
    <row r="197" spans="1:14">
      <c r="A197" s="97" t="str">
        <f t="shared" si="47"/>
        <v/>
      </c>
      <c r="B197" s="98" t="str">
        <f t="shared" si="48"/>
        <v/>
      </c>
      <c r="C197" s="99"/>
      <c r="D197" s="100"/>
      <c r="E197" s="100"/>
      <c r="F197" s="57"/>
      <c r="G197" s="58">
        <f t="shared" si="49"/>
        <v>0</v>
      </c>
      <c r="H197" s="58">
        <f>IF(E197="",0,IFERROR(VLOOKUP(E197,档案费管理台账!$D$4:$H$1000,5,0),0))</f>
        <v>0</v>
      </c>
      <c r="I197" s="57"/>
      <c r="J197" s="57"/>
      <c r="K197" s="57"/>
      <c r="L197" s="57"/>
      <c r="M197" s="58" t="str">
        <f t="shared" si="50"/>
        <v/>
      </c>
      <c r="N197" s="102"/>
    </row>
    <row r="198" spans="1:14">
      <c r="A198" s="97" t="str">
        <f t="shared" si="47"/>
        <v/>
      </c>
      <c r="B198" s="98" t="str">
        <f t="shared" si="48"/>
        <v/>
      </c>
      <c r="C198" s="99"/>
      <c r="D198" s="100"/>
      <c r="E198" s="100"/>
      <c r="F198" s="57"/>
      <c r="G198" s="58">
        <f t="shared" si="49"/>
        <v>0</v>
      </c>
      <c r="H198" s="58">
        <f>IF(E198="",0,IFERROR(VLOOKUP(E198,档案费管理台账!$D$4:$H$1000,5,0),0))</f>
        <v>0</v>
      </c>
      <c r="I198" s="57"/>
      <c r="J198" s="57"/>
      <c r="K198" s="57"/>
      <c r="L198" s="57"/>
      <c r="M198" s="58" t="str">
        <f t="shared" si="50"/>
        <v/>
      </c>
      <c r="N198" s="102"/>
    </row>
    <row r="199" spans="1:14">
      <c r="A199" s="97" t="str">
        <f t="shared" si="47"/>
        <v/>
      </c>
      <c r="B199" s="98" t="str">
        <f t="shared" si="48"/>
        <v/>
      </c>
      <c r="C199" s="99"/>
      <c r="D199" s="100"/>
      <c r="E199" s="100"/>
      <c r="F199" s="57"/>
      <c r="G199" s="58">
        <f t="shared" si="49"/>
        <v>0</v>
      </c>
      <c r="H199" s="58">
        <f>IF(E199="",0,IFERROR(VLOOKUP(E199,档案费管理台账!$D$4:$H$1000,5,0),0))</f>
        <v>0</v>
      </c>
      <c r="I199" s="57"/>
      <c r="J199" s="57"/>
      <c r="K199" s="57"/>
      <c r="L199" s="57"/>
      <c r="M199" s="58" t="str">
        <f t="shared" si="50"/>
        <v/>
      </c>
      <c r="N199" s="102"/>
    </row>
    <row r="200" spans="1:14">
      <c r="A200" s="97" t="str">
        <f t="shared" si="47"/>
        <v/>
      </c>
      <c r="B200" s="98" t="str">
        <f t="shared" si="48"/>
        <v/>
      </c>
      <c r="C200" s="99"/>
      <c r="D200" s="100"/>
      <c r="E200" s="100"/>
      <c r="F200" s="57"/>
      <c r="G200" s="58">
        <f t="shared" si="49"/>
        <v>0</v>
      </c>
      <c r="H200" s="58">
        <f>IF(E200="",0,IFERROR(VLOOKUP(E200,档案费管理台账!$D$4:$H$1000,5,0),0))</f>
        <v>0</v>
      </c>
      <c r="I200" s="57"/>
      <c r="J200" s="57"/>
      <c r="K200" s="57"/>
      <c r="L200" s="57"/>
      <c r="M200" s="58" t="str">
        <f t="shared" si="50"/>
        <v/>
      </c>
      <c r="N200" s="102"/>
    </row>
    <row r="201" spans="1:14">
      <c r="A201" s="97" t="str">
        <f t="shared" si="47"/>
        <v/>
      </c>
      <c r="B201" s="98" t="str">
        <f t="shared" si="48"/>
        <v/>
      </c>
      <c r="C201" s="99"/>
      <c r="D201" s="100"/>
      <c r="E201" s="100"/>
      <c r="F201" s="57"/>
      <c r="G201" s="58">
        <f t="shared" si="49"/>
        <v>0</v>
      </c>
      <c r="H201" s="58">
        <f>IF(E201="",0,IFERROR(VLOOKUP(E201,档案费管理台账!$D$4:$H$1000,5,0),0))</f>
        <v>0</v>
      </c>
      <c r="I201" s="57"/>
      <c r="J201" s="57"/>
      <c r="K201" s="57"/>
      <c r="L201" s="57"/>
      <c r="M201" s="58" t="str">
        <f t="shared" si="50"/>
        <v/>
      </c>
      <c r="N201" s="102"/>
    </row>
    <row r="202" spans="1:14">
      <c r="A202" s="97" t="str">
        <f t="shared" si="47"/>
        <v/>
      </c>
      <c r="B202" s="98" t="str">
        <f t="shared" si="48"/>
        <v/>
      </c>
      <c r="C202" s="99"/>
      <c r="D202" s="100"/>
      <c r="E202" s="100"/>
      <c r="F202" s="57"/>
      <c r="G202" s="58">
        <f t="shared" si="49"/>
        <v>0</v>
      </c>
      <c r="H202" s="58">
        <f>IF(E202="",0,IFERROR(VLOOKUP(E202,档案费管理台账!$D$4:$H$1000,5,0),0))</f>
        <v>0</v>
      </c>
      <c r="I202" s="57"/>
      <c r="J202" s="57"/>
      <c r="K202" s="57"/>
      <c r="L202" s="57"/>
      <c r="M202" s="58" t="str">
        <f t="shared" si="50"/>
        <v/>
      </c>
      <c r="N202" s="102"/>
    </row>
    <row r="203" spans="1:14">
      <c r="A203" s="97" t="str">
        <f t="shared" si="47"/>
        <v/>
      </c>
      <c r="B203" s="98" t="str">
        <f t="shared" si="48"/>
        <v/>
      </c>
      <c r="C203" s="99"/>
      <c r="D203" s="100"/>
      <c r="E203" s="100"/>
      <c r="F203" s="57"/>
      <c r="G203" s="58">
        <f t="shared" si="49"/>
        <v>0</v>
      </c>
      <c r="H203" s="58">
        <f>IF(E203="",0,IFERROR(VLOOKUP(E203,档案费管理台账!$D$4:$H$1000,5,0),0))</f>
        <v>0</v>
      </c>
      <c r="I203" s="57"/>
      <c r="J203" s="57"/>
      <c r="K203" s="57"/>
      <c r="L203" s="57"/>
      <c r="M203" s="58" t="str">
        <f t="shared" si="50"/>
        <v/>
      </c>
      <c r="N203" s="102"/>
    </row>
    <row r="204" spans="1:14">
      <c r="A204" s="97" t="str">
        <f t="shared" si="47"/>
        <v/>
      </c>
      <c r="B204" s="98" t="str">
        <f t="shared" si="48"/>
        <v/>
      </c>
      <c r="C204" s="99"/>
      <c r="D204" s="100"/>
      <c r="E204" s="100"/>
      <c r="F204" s="57"/>
      <c r="G204" s="58">
        <f t="shared" si="49"/>
        <v>0</v>
      </c>
      <c r="H204" s="58">
        <f>IF(E204="",0,IFERROR(VLOOKUP(E204,档案费管理台账!$D$4:$H$1000,5,0),0))</f>
        <v>0</v>
      </c>
      <c r="I204" s="57"/>
      <c r="J204" s="57"/>
      <c r="K204" s="57"/>
      <c r="L204" s="57"/>
      <c r="M204" s="58" t="str">
        <f t="shared" si="50"/>
        <v/>
      </c>
      <c r="N204" s="102"/>
    </row>
    <row r="205" spans="1:14">
      <c r="A205" s="97" t="str">
        <f t="shared" si="47"/>
        <v/>
      </c>
      <c r="B205" s="98" t="str">
        <f t="shared" si="48"/>
        <v/>
      </c>
      <c r="C205" s="99"/>
      <c r="D205" s="100"/>
      <c r="E205" s="100"/>
      <c r="F205" s="57"/>
      <c r="G205" s="58">
        <f t="shared" si="49"/>
        <v>0</v>
      </c>
      <c r="H205" s="58">
        <f>IF(E205="",0,IFERROR(VLOOKUP(E205,档案费管理台账!$D$4:$H$1000,5,0),0))</f>
        <v>0</v>
      </c>
      <c r="I205" s="57"/>
      <c r="J205" s="57"/>
      <c r="K205" s="57"/>
      <c r="L205" s="57"/>
      <c r="M205" s="58" t="str">
        <f t="shared" si="50"/>
        <v/>
      </c>
      <c r="N205" s="102"/>
    </row>
    <row r="206" spans="1:14">
      <c r="A206" s="97" t="str">
        <f t="shared" si="47"/>
        <v/>
      </c>
      <c r="B206" s="98" t="str">
        <f t="shared" si="48"/>
        <v/>
      </c>
      <c r="C206" s="99"/>
      <c r="D206" s="100"/>
      <c r="E206" s="100"/>
      <c r="F206" s="57"/>
      <c r="G206" s="58">
        <f t="shared" si="49"/>
        <v>0</v>
      </c>
      <c r="H206" s="58">
        <f>IF(E206="",0,IFERROR(VLOOKUP(E206,档案费管理台账!$D$4:$H$1000,5,0),0))</f>
        <v>0</v>
      </c>
      <c r="I206" s="57"/>
      <c r="J206" s="57"/>
      <c r="K206" s="57"/>
      <c r="L206" s="57"/>
      <c r="M206" s="58" t="str">
        <f t="shared" si="50"/>
        <v/>
      </c>
      <c r="N206" s="102"/>
    </row>
    <row r="207" spans="1:14">
      <c r="A207" s="97" t="str">
        <f t="shared" si="47"/>
        <v/>
      </c>
      <c r="B207" s="98" t="str">
        <f t="shared" si="48"/>
        <v/>
      </c>
      <c r="C207" s="99"/>
      <c r="D207" s="100"/>
      <c r="E207" s="100"/>
      <c r="F207" s="57"/>
      <c r="G207" s="58">
        <f t="shared" si="49"/>
        <v>0</v>
      </c>
      <c r="H207" s="58">
        <f>IF(E207="",0,IFERROR(VLOOKUP(E207,档案费管理台账!$D$4:$H$1000,5,0),0))</f>
        <v>0</v>
      </c>
      <c r="I207" s="57"/>
      <c r="J207" s="57"/>
      <c r="K207" s="57"/>
      <c r="L207" s="57"/>
      <c r="M207" s="58" t="str">
        <f t="shared" si="50"/>
        <v/>
      </c>
      <c r="N207" s="102"/>
    </row>
    <row r="208" spans="1:14">
      <c r="A208" s="97" t="str">
        <f t="shared" si="47"/>
        <v/>
      </c>
      <c r="B208" s="98" t="str">
        <f t="shared" si="48"/>
        <v/>
      </c>
      <c r="C208" s="99"/>
      <c r="D208" s="100"/>
      <c r="E208" s="100"/>
      <c r="F208" s="57"/>
      <c r="G208" s="58">
        <f t="shared" si="49"/>
        <v>0</v>
      </c>
      <c r="H208" s="58">
        <f>IF(E208="",0,IFERROR(VLOOKUP(E208,档案费管理台账!$D$4:$H$1000,5,0),0))</f>
        <v>0</v>
      </c>
      <c r="I208" s="57"/>
      <c r="J208" s="57"/>
      <c r="K208" s="57"/>
      <c r="L208" s="57"/>
      <c r="M208" s="58" t="str">
        <f t="shared" si="50"/>
        <v/>
      </c>
      <c r="N208" s="102"/>
    </row>
    <row r="209" spans="1:14">
      <c r="A209" s="97" t="str">
        <f t="shared" si="47"/>
        <v/>
      </c>
      <c r="B209" s="98" t="str">
        <f t="shared" si="48"/>
        <v/>
      </c>
      <c r="C209" s="99"/>
      <c r="D209" s="100"/>
      <c r="E209" s="100"/>
      <c r="F209" s="57"/>
      <c r="G209" s="58">
        <f t="shared" si="49"/>
        <v>0</v>
      </c>
      <c r="H209" s="58">
        <f>IF(E209="",0,IFERROR(VLOOKUP(E209,档案费管理台账!$D$4:$H$1000,5,0),0))</f>
        <v>0</v>
      </c>
      <c r="I209" s="57"/>
      <c r="J209" s="57"/>
      <c r="K209" s="57"/>
      <c r="L209" s="57"/>
      <c r="M209" s="58" t="str">
        <f t="shared" si="50"/>
        <v/>
      </c>
      <c r="N209" s="102"/>
    </row>
    <row r="210" spans="1:14">
      <c r="A210" s="97" t="str">
        <f t="shared" si="47"/>
        <v/>
      </c>
      <c r="B210" s="98" t="str">
        <f t="shared" si="48"/>
        <v/>
      </c>
      <c r="C210" s="99"/>
      <c r="D210" s="100"/>
      <c r="E210" s="100"/>
      <c r="F210" s="57"/>
      <c r="G210" s="58">
        <f t="shared" si="49"/>
        <v>0</v>
      </c>
      <c r="H210" s="58">
        <f>IF(E210="",0,IFERROR(VLOOKUP(E210,档案费管理台账!$D$4:$H$1000,5,0),0))</f>
        <v>0</v>
      </c>
      <c r="I210" s="57"/>
      <c r="J210" s="57"/>
      <c r="K210" s="57"/>
      <c r="L210" s="57"/>
      <c r="M210" s="58" t="str">
        <f t="shared" si="50"/>
        <v/>
      </c>
      <c r="N210" s="102"/>
    </row>
    <row r="211" spans="1:14">
      <c r="A211" s="97" t="str">
        <f t="shared" si="47"/>
        <v/>
      </c>
      <c r="B211" s="98" t="str">
        <f t="shared" si="48"/>
        <v/>
      </c>
      <c r="C211" s="99"/>
      <c r="D211" s="100"/>
      <c r="E211" s="100"/>
      <c r="F211" s="57"/>
      <c r="G211" s="58">
        <f t="shared" si="49"/>
        <v>0</v>
      </c>
      <c r="H211" s="58">
        <f>IF(E211="",0,IFERROR(VLOOKUP(E211,档案费管理台账!$D$4:$H$1000,5,0),0))</f>
        <v>0</v>
      </c>
      <c r="I211" s="57"/>
      <c r="J211" s="57"/>
      <c r="K211" s="57"/>
      <c r="L211" s="57"/>
      <c r="M211" s="58" t="str">
        <f t="shared" si="50"/>
        <v/>
      </c>
      <c r="N211" s="102"/>
    </row>
    <row r="212" spans="1:14">
      <c r="A212" s="97" t="str">
        <f t="shared" si="47"/>
        <v/>
      </c>
      <c r="B212" s="98" t="str">
        <f t="shared" si="48"/>
        <v/>
      </c>
      <c r="C212" s="99"/>
      <c r="D212" s="100"/>
      <c r="E212" s="100"/>
      <c r="F212" s="57"/>
      <c r="G212" s="58">
        <f t="shared" si="49"/>
        <v>0</v>
      </c>
      <c r="H212" s="58">
        <f>IF(E212="",0,IFERROR(VLOOKUP(E212,档案费管理台账!$D$4:$H$1000,5,0),0))</f>
        <v>0</v>
      </c>
      <c r="I212" s="57"/>
      <c r="J212" s="57"/>
      <c r="K212" s="57"/>
      <c r="L212" s="57"/>
      <c r="M212" s="58" t="str">
        <f t="shared" si="50"/>
        <v/>
      </c>
      <c r="N212" s="102"/>
    </row>
    <row r="213" spans="1:14">
      <c r="A213" s="97" t="str">
        <f t="shared" si="47"/>
        <v/>
      </c>
      <c r="B213" s="98" t="str">
        <f t="shared" si="48"/>
        <v/>
      </c>
      <c r="C213" s="99"/>
      <c r="D213" s="100"/>
      <c r="E213" s="100"/>
      <c r="F213" s="57"/>
      <c r="G213" s="58">
        <f t="shared" si="49"/>
        <v>0</v>
      </c>
      <c r="H213" s="58">
        <f>IF(E213="",0,IFERROR(VLOOKUP(E213,档案费管理台账!$D$4:$H$1000,5,0),0))</f>
        <v>0</v>
      </c>
      <c r="I213" s="57"/>
      <c r="J213" s="57"/>
      <c r="K213" s="57"/>
      <c r="L213" s="57"/>
      <c r="M213" s="58" t="str">
        <f t="shared" si="50"/>
        <v/>
      </c>
      <c r="N213" s="102"/>
    </row>
    <row r="214" spans="1:14">
      <c r="A214" s="97" t="str">
        <f t="shared" si="47"/>
        <v/>
      </c>
      <c r="B214" s="98" t="str">
        <f t="shared" si="48"/>
        <v/>
      </c>
      <c r="C214" s="99"/>
      <c r="D214" s="100"/>
      <c r="E214" s="100"/>
      <c r="F214" s="57"/>
      <c r="G214" s="58">
        <f t="shared" si="49"/>
        <v>0</v>
      </c>
      <c r="H214" s="58">
        <f>IF(E214="",0,IFERROR(VLOOKUP(E214,档案费管理台账!$D$4:$H$1000,5,0),0))</f>
        <v>0</v>
      </c>
      <c r="I214" s="57"/>
      <c r="J214" s="57"/>
      <c r="K214" s="57"/>
      <c r="L214" s="57"/>
      <c r="M214" s="58" t="str">
        <f t="shared" si="50"/>
        <v/>
      </c>
      <c r="N214" s="102"/>
    </row>
    <row r="215" spans="1:14">
      <c r="A215" s="97" t="str">
        <f t="shared" si="47"/>
        <v/>
      </c>
      <c r="B215" s="98" t="str">
        <f t="shared" si="48"/>
        <v/>
      </c>
      <c r="C215" s="99"/>
      <c r="D215" s="100"/>
      <c r="E215" s="100"/>
      <c r="F215" s="57"/>
      <c r="G215" s="58">
        <f t="shared" si="49"/>
        <v>0</v>
      </c>
      <c r="H215" s="58">
        <f>IF(E215="",0,IFERROR(VLOOKUP(E215,档案费管理台账!$D$4:$H$1000,5,0),0))</f>
        <v>0</v>
      </c>
      <c r="I215" s="57"/>
      <c r="J215" s="57"/>
      <c r="K215" s="57"/>
      <c r="L215" s="57"/>
      <c r="M215" s="58" t="str">
        <f t="shared" si="50"/>
        <v/>
      </c>
      <c r="N215" s="102"/>
    </row>
    <row r="216" spans="1:14">
      <c r="A216" s="97" t="str">
        <f t="shared" si="47"/>
        <v/>
      </c>
      <c r="B216" s="98" t="str">
        <f t="shared" si="48"/>
        <v/>
      </c>
      <c r="C216" s="99"/>
      <c r="D216" s="100"/>
      <c r="E216" s="100"/>
      <c r="F216" s="57"/>
      <c r="G216" s="58">
        <f t="shared" si="49"/>
        <v>0</v>
      </c>
      <c r="H216" s="58">
        <f>IF(E216="",0,IFERROR(VLOOKUP(E216,档案费管理台账!$D$4:$H$1000,5,0),0))</f>
        <v>0</v>
      </c>
      <c r="I216" s="57"/>
      <c r="J216" s="57"/>
      <c r="K216" s="57"/>
      <c r="L216" s="57"/>
      <c r="M216" s="58" t="str">
        <f t="shared" si="50"/>
        <v/>
      </c>
      <c r="N216" s="102"/>
    </row>
    <row r="217" spans="1:14">
      <c r="A217" s="97" t="str">
        <f t="shared" si="47"/>
        <v/>
      </c>
      <c r="B217" s="98" t="str">
        <f t="shared" si="48"/>
        <v/>
      </c>
      <c r="C217" s="99"/>
      <c r="D217" s="100"/>
      <c r="E217" s="100"/>
      <c r="F217" s="57"/>
      <c r="G217" s="58">
        <f t="shared" si="49"/>
        <v>0</v>
      </c>
      <c r="H217" s="58">
        <f>IF(E217="",0,IFERROR(VLOOKUP(E217,档案费管理台账!$D$4:$H$1000,5,0),0))</f>
        <v>0</v>
      </c>
      <c r="I217" s="57"/>
      <c r="J217" s="57"/>
      <c r="K217" s="57"/>
      <c r="L217" s="57"/>
      <c r="M217" s="58" t="str">
        <f t="shared" si="50"/>
        <v/>
      </c>
      <c r="N217" s="102"/>
    </row>
    <row r="218" spans="1:14">
      <c r="A218" s="97" t="str">
        <f t="shared" si="47"/>
        <v/>
      </c>
      <c r="B218" s="98" t="str">
        <f t="shared" si="48"/>
        <v/>
      </c>
      <c r="C218" s="99"/>
      <c r="D218" s="100"/>
      <c r="E218" s="100"/>
      <c r="F218" s="57"/>
      <c r="G218" s="58">
        <f t="shared" si="49"/>
        <v>0</v>
      </c>
      <c r="H218" s="58">
        <f>IF(E218="",0,IFERROR(VLOOKUP(E218,档案费管理台账!$D$4:$H$1000,5,0),0))</f>
        <v>0</v>
      </c>
      <c r="I218" s="57"/>
      <c r="J218" s="57"/>
      <c r="K218" s="57"/>
      <c r="L218" s="57"/>
      <c r="M218" s="58" t="str">
        <f t="shared" si="50"/>
        <v/>
      </c>
      <c r="N218" s="102"/>
    </row>
    <row r="219" spans="1:14">
      <c r="A219" s="97" t="str">
        <f t="shared" si="47"/>
        <v/>
      </c>
      <c r="B219" s="98" t="str">
        <f t="shared" si="48"/>
        <v/>
      </c>
      <c r="C219" s="99"/>
      <c r="D219" s="100"/>
      <c r="E219" s="100"/>
      <c r="F219" s="57"/>
      <c r="G219" s="58">
        <f t="shared" si="49"/>
        <v>0</v>
      </c>
      <c r="H219" s="58">
        <f>IF(E219="",0,IFERROR(VLOOKUP(E219,档案费管理台账!$D$4:$H$1000,5,0),0))</f>
        <v>0</v>
      </c>
      <c r="I219" s="57"/>
      <c r="J219" s="57"/>
      <c r="K219" s="57"/>
      <c r="L219" s="57"/>
      <c r="M219" s="58" t="str">
        <f t="shared" si="50"/>
        <v/>
      </c>
      <c r="N219" s="102"/>
    </row>
    <row r="220" spans="1:14">
      <c r="A220" s="97" t="str">
        <f t="shared" si="47"/>
        <v/>
      </c>
      <c r="B220" s="98" t="str">
        <f t="shared" si="48"/>
        <v/>
      </c>
      <c r="C220" s="99"/>
      <c r="D220" s="100"/>
      <c r="E220" s="100"/>
      <c r="F220" s="57"/>
      <c r="G220" s="58">
        <f t="shared" si="49"/>
        <v>0</v>
      </c>
      <c r="H220" s="58">
        <f>IF(E220="",0,IFERROR(VLOOKUP(E220,档案费管理台账!$D$4:$H$1000,5,0),0))</f>
        <v>0</v>
      </c>
      <c r="I220" s="57"/>
      <c r="J220" s="57"/>
      <c r="K220" s="57"/>
      <c r="L220" s="57"/>
      <c r="M220" s="58" t="str">
        <f t="shared" si="50"/>
        <v/>
      </c>
      <c r="N220" s="102"/>
    </row>
    <row r="221" spans="1:14">
      <c r="A221" s="97" t="str">
        <f t="shared" si="47"/>
        <v/>
      </c>
      <c r="B221" s="98" t="str">
        <f t="shared" si="48"/>
        <v/>
      </c>
      <c r="C221" s="99"/>
      <c r="D221" s="100"/>
      <c r="E221" s="100"/>
      <c r="F221" s="57"/>
      <c r="G221" s="58">
        <f t="shared" si="49"/>
        <v>0</v>
      </c>
      <c r="H221" s="58">
        <f>IF(E221="",0,IFERROR(VLOOKUP(E221,档案费管理台账!$D$4:$H$1000,5,0),0))</f>
        <v>0</v>
      </c>
      <c r="I221" s="57"/>
      <c r="J221" s="57"/>
      <c r="K221" s="57"/>
      <c r="L221" s="57"/>
      <c r="M221" s="58" t="str">
        <f t="shared" si="50"/>
        <v/>
      </c>
      <c r="N221" s="102"/>
    </row>
    <row r="222" spans="1:14">
      <c r="A222" s="97" t="str">
        <f t="shared" si="47"/>
        <v/>
      </c>
      <c r="B222" s="98" t="str">
        <f t="shared" si="48"/>
        <v/>
      </c>
      <c r="C222" s="99"/>
      <c r="D222" s="100"/>
      <c r="E222" s="100"/>
      <c r="F222" s="57"/>
      <c r="G222" s="58">
        <f t="shared" si="49"/>
        <v>0</v>
      </c>
      <c r="H222" s="58">
        <f>IF(E222="",0,IFERROR(VLOOKUP(E222,档案费管理台账!$D$4:$H$1000,5,0),0))</f>
        <v>0</v>
      </c>
      <c r="I222" s="57"/>
      <c r="J222" s="57"/>
      <c r="K222" s="57"/>
      <c r="L222" s="57"/>
      <c r="M222" s="58" t="str">
        <f t="shared" si="50"/>
        <v/>
      </c>
      <c r="N222" s="102"/>
    </row>
    <row r="223" spans="1:14">
      <c r="A223" s="97" t="str">
        <f t="shared" si="47"/>
        <v/>
      </c>
      <c r="B223" s="98" t="str">
        <f t="shared" si="48"/>
        <v/>
      </c>
      <c r="C223" s="99"/>
      <c r="D223" s="100"/>
      <c r="E223" s="100"/>
      <c r="F223" s="57"/>
      <c r="G223" s="58">
        <f t="shared" si="49"/>
        <v>0</v>
      </c>
      <c r="H223" s="58">
        <f>IF(E223="",0,IFERROR(VLOOKUP(E223,档案费管理台账!$D$4:$H$1000,5,0),0))</f>
        <v>0</v>
      </c>
      <c r="I223" s="57"/>
      <c r="J223" s="57"/>
      <c r="K223" s="57"/>
      <c r="L223" s="57"/>
      <c r="M223" s="58" t="str">
        <f t="shared" si="50"/>
        <v/>
      </c>
      <c r="N223" s="102"/>
    </row>
    <row r="224" spans="1:14">
      <c r="A224" s="97" t="str">
        <f t="shared" si="47"/>
        <v/>
      </c>
      <c r="B224" s="98" t="str">
        <f t="shared" si="48"/>
        <v/>
      </c>
      <c r="C224" s="99"/>
      <c r="D224" s="100"/>
      <c r="E224" s="100"/>
      <c r="F224" s="57"/>
      <c r="G224" s="58">
        <f t="shared" si="49"/>
        <v>0</v>
      </c>
      <c r="H224" s="58">
        <f>IF(E224="",0,IFERROR(VLOOKUP(E224,档案费管理台账!$D$4:$H$1000,5,0),0))</f>
        <v>0</v>
      </c>
      <c r="I224" s="57"/>
      <c r="J224" s="57"/>
      <c r="K224" s="57"/>
      <c r="L224" s="57"/>
      <c r="M224" s="58" t="str">
        <f t="shared" si="50"/>
        <v/>
      </c>
      <c r="N224" s="102"/>
    </row>
    <row r="225" spans="1:14">
      <c r="A225" s="97" t="str">
        <f t="shared" si="47"/>
        <v/>
      </c>
      <c r="B225" s="98" t="str">
        <f t="shared" si="48"/>
        <v/>
      </c>
      <c r="C225" s="99"/>
      <c r="D225" s="100"/>
      <c r="E225" s="100"/>
      <c r="F225" s="57"/>
      <c r="G225" s="58">
        <f t="shared" si="49"/>
        <v>0</v>
      </c>
      <c r="H225" s="58">
        <f>IF(E225="",0,IFERROR(VLOOKUP(E225,档案费管理台账!$D$4:$H$1000,5,0),0))</f>
        <v>0</v>
      </c>
      <c r="I225" s="57"/>
      <c r="J225" s="57"/>
      <c r="K225" s="57"/>
      <c r="L225" s="57"/>
      <c r="M225" s="58" t="str">
        <f t="shared" si="50"/>
        <v/>
      </c>
      <c r="N225" s="102"/>
    </row>
    <row r="226" spans="1:14">
      <c r="A226" s="97" t="str">
        <f t="shared" si="47"/>
        <v/>
      </c>
      <c r="B226" s="98" t="str">
        <f t="shared" si="48"/>
        <v/>
      </c>
      <c r="C226" s="99"/>
      <c r="D226" s="100"/>
      <c r="E226" s="100"/>
      <c r="F226" s="57"/>
      <c r="G226" s="58">
        <f t="shared" si="49"/>
        <v>0</v>
      </c>
      <c r="H226" s="58">
        <f>IF(E226="",0,IFERROR(VLOOKUP(E226,档案费管理台账!$D$4:$H$1000,5,0),0))</f>
        <v>0</v>
      </c>
      <c r="I226" s="57"/>
      <c r="J226" s="57"/>
      <c r="K226" s="57"/>
      <c r="L226" s="57"/>
      <c r="M226" s="58" t="str">
        <f t="shared" si="50"/>
        <v/>
      </c>
      <c r="N226" s="102"/>
    </row>
    <row r="227" spans="1:14">
      <c r="A227" s="97" t="str">
        <f t="shared" si="47"/>
        <v/>
      </c>
      <c r="B227" s="98" t="str">
        <f t="shared" si="48"/>
        <v/>
      </c>
      <c r="C227" s="99"/>
      <c r="D227" s="100"/>
      <c r="E227" s="100"/>
      <c r="F227" s="57"/>
      <c r="G227" s="58">
        <f t="shared" si="49"/>
        <v>0</v>
      </c>
      <c r="H227" s="58">
        <f>IF(E227="",0,IFERROR(VLOOKUP(E227,档案费管理台账!$D$4:$H$1000,5,0),0))</f>
        <v>0</v>
      </c>
      <c r="I227" s="57"/>
      <c r="J227" s="57"/>
      <c r="K227" s="57"/>
      <c r="L227" s="57"/>
      <c r="M227" s="58" t="str">
        <f t="shared" si="50"/>
        <v/>
      </c>
      <c r="N227" s="102"/>
    </row>
    <row r="228" spans="1:14">
      <c r="A228" s="97" t="str">
        <f t="shared" si="47"/>
        <v/>
      </c>
      <c r="B228" s="98" t="str">
        <f t="shared" si="48"/>
        <v/>
      </c>
      <c r="C228" s="99"/>
      <c r="D228" s="100"/>
      <c r="E228" s="100"/>
      <c r="F228" s="57"/>
      <c r="G228" s="58">
        <f t="shared" si="49"/>
        <v>0</v>
      </c>
      <c r="H228" s="58">
        <f>IF(E228="",0,IFERROR(VLOOKUP(E228,档案费管理台账!$D$4:$H$1000,5,0),0))</f>
        <v>0</v>
      </c>
      <c r="I228" s="57"/>
      <c r="J228" s="57"/>
      <c r="K228" s="57"/>
      <c r="L228" s="57"/>
      <c r="M228" s="58" t="str">
        <f t="shared" si="50"/>
        <v/>
      </c>
      <c r="N228" s="102"/>
    </row>
    <row r="229" spans="1:14">
      <c r="A229" s="97" t="str">
        <f t="shared" si="47"/>
        <v/>
      </c>
      <c r="B229" s="98" t="str">
        <f t="shared" si="48"/>
        <v/>
      </c>
      <c r="C229" s="99"/>
      <c r="D229" s="100"/>
      <c r="E229" s="100"/>
      <c r="F229" s="57"/>
      <c r="G229" s="58">
        <f t="shared" si="49"/>
        <v>0</v>
      </c>
      <c r="H229" s="58">
        <f>IF(E229="",0,IFERROR(VLOOKUP(E229,档案费管理台账!$D$4:$H$1000,5,0),0))</f>
        <v>0</v>
      </c>
      <c r="I229" s="57"/>
      <c r="J229" s="57"/>
      <c r="K229" s="57"/>
      <c r="L229" s="57"/>
      <c r="M229" s="58" t="str">
        <f t="shared" si="50"/>
        <v/>
      </c>
      <c r="N229" s="102"/>
    </row>
    <row r="230" spans="1:14">
      <c r="A230" s="97" t="str">
        <f t="shared" si="47"/>
        <v/>
      </c>
      <c r="B230" s="98" t="str">
        <f t="shared" si="48"/>
        <v/>
      </c>
      <c r="C230" s="99"/>
      <c r="D230" s="100"/>
      <c r="E230" s="100"/>
      <c r="F230" s="57"/>
      <c r="G230" s="58">
        <f t="shared" si="49"/>
        <v>0</v>
      </c>
      <c r="H230" s="58">
        <f>IF(E230="",0,IFERROR(VLOOKUP(E230,档案费管理台账!$D$4:$H$1000,5,0),0))</f>
        <v>0</v>
      </c>
      <c r="I230" s="57"/>
      <c r="J230" s="57"/>
      <c r="K230" s="57"/>
      <c r="L230" s="57"/>
      <c r="M230" s="58" t="str">
        <f t="shared" si="50"/>
        <v/>
      </c>
      <c r="N230" s="102"/>
    </row>
    <row r="231" spans="1:14">
      <c r="A231" s="97" t="str">
        <f t="shared" si="47"/>
        <v/>
      </c>
      <c r="B231" s="98" t="str">
        <f t="shared" si="48"/>
        <v/>
      </c>
      <c r="C231" s="99"/>
      <c r="D231" s="100"/>
      <c r="E231" s="100"/>
      <c r="F231" s="57"/>
      <c r="G231" s="58">
        <f t="shared" si="49"/>
        <v>0</v>
      </c>
      <c r="H231" s="58">
        <f>IF(E231="",0,IFERROR(VLOOKUP(E231,档案费管理台账!$D$4:$H$1000,5,0),0))</f>
        <v>0</v>
      </c>
      <c r="I231" s="57"/>
      <c r="J231" s="57"/>
      <c r="K231" s="57"/>
      <c r="L231" s="57"/>
      <c r="M231" s="58" t="str">
        <f t="shared" si="50"/>
        <v/>
      </c>
      <c r="N231" s="102"/>
    </row>
    <row r="232" spans="1:14">
      <c r="A232" s="97" t="str">
        <f t="shared" si="47"/>
        <v/>
      </c>
      <c r="B232" s="98" t="str">
        <f t="shared" si="48"/>
        <v/>
      </c>
      <c r="C232" s="99"/>
      <c r="D232" s="100"/>
      <c r="E232" s="100"/>
      <c r="F232" s="57"/>
      <c r="G232" s="58">
        <f t="shared" si="49"/>
        <v>0</v>
      </c>
      <c r="H232" s="58">
        <f>IF(E232="",0,IFERROR(VLOOKUP(E232,档案费管理台账!$D$4:$H$1000,5,0),0))</f>
        <v>0</v>
      </c>
      <c r="I232" s="57"/>
      <c r="J232" s="57"/>
      <c r="K232" s="57"/>
      <c r="L232" s="57"/>
      <c r="M232" s="58" t="str">
        <f t="shared" si="50"/>
        <v/>
      </c>
      <c r="N232" s="102"/>
    </row>
    <row r="233" spans="1:14">
      <c r="A233" s="97" t="str">
        <f t="shared" si="47"/>
        <v/>
      </c>
      <c r="B233" s="98" t="str">
        <f t="shared" si="48"/>
        <v/>
      </c>
      <c r="C233" s="99"/>
      <c r="D233" s="100"/>
      <c r="E233" s="100"/>
      <c r="F233" s="57"/>
      <c r="G233" s="58">
        <f t="shared" si="49"/>
        <v>0</v>
      </c>
      <c r="H233" s="58">
        <f>IF(E233="",0,IFERROR(VLOOKUP(E233,档案费管理台账!$D$4:$H$1000,5,0),0))</f>
        <v>0</v>
      </c>
      <c r="I233" s="57"/>
      <c r="J233" s="57"/>
      <c r="K233" s="57"/>
      <c r="L233" s="57"/>
      <c r="M233" s="58" t="str">
        <f t="shared" si="50"/>
        <v/>
      </c>
      <c r="N233" s="102"/>
    </row>
    <row r="234" spans="1:14">
      <c r="A234" s="97" t="str">
        <f t="shared" si="47"/>
        <v/>
      </c>
      <c r="B234" s="98" t="str">
        <f t="shared" si="48"/>
        <v/>
      </c>
      <c r="C234" s="99"/>
      <c r="D234" s="100"/>
      <c r="E234" s="100"/>
      <c r="F234" s="57"/>
      <c r="G234" s="58">
        <f t="shared" si="49"/>
        <v>0</v>
      </c>
      <c r="H234" s="58">
        <f>IF(E234="",0,IFERROR(VLOOKUP(E234,档案费管理台账!$D$4:$H$1000,5,0),0))</f>
        <v>0</v>
      </c>
      <c r="I234" s="57"/>
      <c r="J234" s="57"/>
      <c r="K234" s="57"/>
      <c r="L234" s="57"/>
      <c r="M234" s="58" t="str">
        <f t="shared" si="50"/>
        <v/>
      </c>
      <c r="N234" s="102"/>
    </row>
    <row r="235" spans="1:14">
      <c r="A235" s="97" t="str">
        <f t="shared" si="47"/>
        <v/>
      </c>
      <c r="B235" s="98" t="str">
        <f t="shared" si="48"/>
        <v/>
      </c>
      <c r="C235" s="99"/>
      <c r="D235" s="100"/>
      <c r="E235" s="100"/>
      <c r="F235" s="57"/>
      <c r="G235" s="58">
        <f t="shared" si="49"/>
        <v>0</v>
      </c>
      <c r="H235" s="58">
        <f>IF(E235="",0,IFERROR(VLOOKUP(E235,档案费管理台账!$D$4:$H$1000,5,0),0))</f>
        <v>0</v>
      </c>
      <c r="I235" s="57"/>
      <c r="J235" s="57"/>
      <c r="K235" s="57"/>
      <c r="L235" s="57"/>
      <c r="M235" s="58" t="str">
        <f t="shared" si="50"/>
        <v/>
      </c>
      <c r="N235" s="102"/>
    </row>
    <row r="236" spans="1:14">
      <c r="A236" s="97" t="str">
        <f t="shared" ref="A236:A299" si="51">IF(C236="","",ROW()-42)</f>
        <v/>
      </c>
      <c r="B236" s="98" t="str">
        <f t="shared" si="48"/>
        <v/>
      </c>
      <c r="C236" s="99"/>
      <c r="D236" s="100"/>
      <c r="E236" s="100"/>
      <c r="F236" s="57"/>
      <c r="G236" s="58">
        <f t="shared" si="49"/>
        <v>0</v>
      </c>
      <c r="H236" s="58">
        <f>IF(E236="",0,IFERROR(VLOOKUP(E236,档案费管理台账!$D$4:$H$1000,5,0),0))</f>
        <v>0</v>
      </c>
      <c r="I236" s="57"/>
      <c r="J236" s="57"/>
      <c r="K236" s="57"/>
      <c r="L236" s="57"/>
      <c r="M236" s="58" t="str">
        <f t="shared" si="50"/>
        <v/>
      </c>
      <c r="N236" s="102"/>
    </row>
    <row r="237" spans="1:14">
      <c r="A237" s="97" t="str">
        <f t="shared" si="51"/>
        <v/>
      </c>
      <c r="B237" s="98" t="str">
        <f t="shared" ref="B237:B300" si="52">IF(C237="","",MONTH(C237)&amp;"月")</f>
        <v/>
      </c>
      <c r="C237" s="99"/>
      <c r="D237" s="100"/>
      <c r="E237" s="100"/>
      <c r="F237" s="57"/>
      <c r="G237" s="58">
        <f t="shared" ref="G237:G300" si="53">IF(F237="",0,F237*$K$41)</f>
        <v>0</v>
      </c>
      <c r="H237" s="58">
        <f>IF(E237="",0,IFERROR(VLOOKUP(E237,档案费管理台账!$D$4:$H$1000,5,0),0))</f>
        <v>0</v>
      </c>
      <c r="I237" s="57"/>
      <c r="J237" s="57"/>
      <c r="K237" s="57"/>
      <c r="L237" s="57"/>
      <c r="M237" s="58" t="str">
        <f t="shared" ref="M237:M300" si="54">IF(C237="","",ROUND(M236+G237-I237-J237-K237-L237-H237,2))</f>
        <v/>
      </c>
      <c r="N237" s="102"/>
    </row>
    <row r="238" spans="1:14">
      <c r="A238" s="97" t="str">
        <f t="shared" si="51"/>
        <v/>
      </c>
      <c r="B238" s="98" t="str">
        <f t="shared" si="52"/>
        <v/>
      </c>
      <c r="C238" s="99"/>
      <c r="D238" s="100"/>
      <c r="E238" s="100"/>
      <c r="F238" s="57"/>
      <c r="G238" s="58">
        <f t="shared" si="53"/>
        <v>0</v>
      </c>
      <c r="H238" s="58">
        <f>IF(E238="",0,IFERROR(VLOOKUP(E238,档案费管理台账!$D$4:$H$1000,5,0),0))</f>
        <v>0</v>
      </c>
      <c r="I238" s="57"/>
      <c r="J238" s="57"/>
      <c r="K238" s="57"/>
      <c r="L238" s="57"/>
      <c r="M238" s="58" t="str">
        <f t="shared" si="54"/>
        <v/>
      </c>
      <c r="N238" s="102"/>
    </row>
    <row r="239" spans="1:14">
      <c r="A239" s="97" t="str">
        <f t="shared" si="51"/>
        <v/>
      </c>
      <c r="B239" s="98" t="str">
        <f t="shared" si="52"/>
        <v/>
      </c>
      <c r="C239" s="99"/>
      <c r="D239" s="100"/>
      <c r="E239" s="100"/>
      <c r="F239" s="57"/>
      <c r="G239" s="58">
        <f t="shared" si="53"/>
        <v>0</v>
      </c>
      <c r="H239" s="58">
        <f>IF(E239="",0,IFERROR(VLOOKUP(E239,档案费管理台账!$D$4:$H$1000,5,0),0))</f>
        <v>0</v>
      </c>
      <c r="I239" s="57"/>
      <c r="J239" s="57"/>
      <c r="K239" s="57"/>
      <c r="L239" s="57"/>
      <c r="M239" s="58" t="str">
        <f t="shared" si="54"/>
        <v/>
      </c>
      <c r="N239" s="102"/>
    </row>
    <row r="240" spans="1:14">
      <c r="A240" s="97" t="str">
        <f t="shared" si="51"/>
        <v/>
      </c>
      <c r="B240" s="98" t="str">
        <f t="shared" si="52"/>
        <v/>
      </c>
      <c r="C240" s="99"/>
      <c r="D240" s="100"/>
      <c r="E240" s="100"/>
      <c r="F240" s="57"/>
      <c r="G240" s="58">
        <f t="shared" si="53"/>
        <v>0</v>
      </c>
      <c r="H240" s="58">
        <f>IF(E240="",0,IFERROR(VLOOKUP(E240,档案费管理台账!$D$4:$H$1000,5,0),0))</f>
        <v>0</v>
      </c>
      <c r="I240" s="57"/>
      <c r="J240" s="57"/>
      <c r="K240" s="57"/>
      <c r="L240" s="57"/>
      <c r="M240" s="58" t="str">
        <f t="shared" si="54"/>
        <v/>
      </c>
      <c r="N240" s="102"/>
    </row>
    <row r="241" spans="1:14">
      <c r="A241" s="97" t="str">
        <f t="shared" si="51"/>
        <v/>
      </c>
      <c r="B241" s="98" t="str">
        <f t="shared" si="52"/>
        <v/>
      </c>
      <c r="C241" s="99"/>
      <c r="D241" s="100"/>
      <c r="E241" s="100"/>
      <c r="F241" s="57"/>
      <c r="G241" s="58">
        <f t="shared" si="53"/>
        <v>0</v>
      </c>
      <c r="H241" s="58">
        <f>IF(E241="",0,IFERROR(VLOOKUP(E241,档案费管理台账!$D$4:$H$1000,5,0),0))</f>
        <v>0</v>
      </c>
      <c r="I241" s="57"/>
      <c r="J241" s="57"/>
      <c r="K241" s="57"/>
      <c r="L241" s="57"/>
      <c r="M241" s="58" t="str">
        <f t="shared" si="54"/>
        <v/>
      </c>
      <c r="N241" s="102"/>
    </row>
    <row r="242" spans="1:14">
      <c r="A242" s="97" t="str">
        <f t="shared" si="51"/>
        <v/>
      </c>
      <c r="B242" s="98" t="str">
        <f t="shared" si="52"/>
        <v/>
      </c>
      <c r="C242" s="99"/>
      <c r="D242" s="100"/>
      <c r="E242" s="100"/>
      <c r="F242" s="57"/>
      <c r="G242" s="58">
        <f t="shared" si="53"/>
        <v>0</v>
      </c>
      <c r="H242" s="58">
        <f>IF(E242="",0,IFERROR(VLOOKUP(E242,档案费管理台账!$D$4:$H$1000,5,0),0))</f>
        <v>0</v>
      </c>
      <c r="I242" s="57"/>
      <c r="J242" s="57"/>
      <c r="K242" s="57"/>
      <c r="L242" s="57"/>
      <c r="M242" s="58" t="str">
        <f t="shared" si="54"/>
        <v/>
      </c>
      <c r="N242" s="102"/>
    </row>
    <row r="243" spans="1:14">
      <c r="A243" s="97" t="str">
        <f t="shared" si="51"/>
        <v/>
      </c>
      <c r="B243" s="98" t="str">
        <f t="shared" si="52"/>
        <v/>
      </c>
      <c r="C243" s="99"/>
      <c r="D243" s="100"/>
      <c r="E243" s="100"/>
      <c r="F243" s="57"/>
      <c r="G243" s="58">
        <f t="shared" si="53"/>
        <v>0</v>
      </c>
      <c r="H243" s="58">
        <f>IF(E243="",0,IFERROR(VLOOKUP(E243,档案费管理台账!$D$4:$H$1000,5,0),0))</f>
        <v>0</v>
      </c>
      <c r="I243" s="57"/>
      <c r="J243" s="57"/>
      <c r="K243" s="57"/>
      <c r="L243" s="57"/>
      <c r="M243" s="58" t="str">
        <f t="shared" si="54"/>
        <v/>
      </c>
      <c r="N243" s="102"/>
    </row>
    <row r="244" spans="1:14">
      <c r="A244" s="97" t="str">
        <f t="shared" si="51"/>
        <v/>
      </c>
      <c r="B244" s="98" t="str">
        <f t="shared" si="52"/>
        <v/>
      </c>
      <c r="C244" s="99"/>
      <c r="D244" s="100"/>
      <c r="E244" s="100"/>
      <c r="F244" s="57"/>
      <c r="G244" s="58">
        <f t="shared" si="53"/>
        <v>0</v>
      </c>
      <c r="H244" s="58">
        <f>IF(E244="",0,IFERROR(VLOOKUP(E244,档案费管理台账!$D$4:$H$1000,5,0),0))</f>
        <v>0</v>
      </c>
      <c r="I244" s="57"/>
      <c r="J244" s="57"/>
      <c r="K244" s="57"/>
      <c r="L244" s="57"/>
      <c r="M244" s="58" t="str">
        <f t="shared" si="54"/>
        <v/>
      </c>
      <c r="N244" s="102"/>
    </row>
    <row r="245" spans="1:14">
      <c r="A245" s="97" t="str">
        <f t="shared" si="51"/>
        <v/>
      </c>
      <c r="B245" s="98" t="str">
        <f t="shared" si="52"/>
        <v/>
      </c>
      <c r="C245" s="99"/>
      <c r="D245" s="100"/>
      <c r="E245" s="100"/>
      <c r="F245" s="57"/>
      <c r="G245" s="58">
        <f t="shared" si="53"/>
        <v>0</v>
      </c>
      <c r="H245" s="58">
        <f>IF(E245="",0,IFERROR(VLOOKUP(E245,档案费管理台账!$D$4:$H$1000,5,0),0))</f>
        <v>0</v>
      </c>
      <c r="I245" s="57"/>
      <c r="J245" s="57"/>
      <c r="K245" s="57"/>
      <c r="L245" s="57"/>
      <c r="M245" s="58" t="str">
        <f t="shared" si="54"/>
        <v/>
      </c>
      <c r="N245" s="102"/>
    </row>
    <row r="246" spans="1:14">
      <c r="A246" s="97" t="str">
        <f t="shared" si="51"/>
        <v/>
      </c>
      <c r="B246" s="98" t="str">
        <f t="shared" si="52"/>
        <v/>
      </c>
      <c r="C246" s="99"/>
      <c r="D246" s="100"/>
      <c r="E246" s="100"/>
      <c r="F246" s="57"/>
      <c r="G246" s="58">
        <f t="shared" si="53"/>
        <v>0</v>
      </c>
      <c r="H246" s="58">
        <f>IF(E246="",0,IFERROR(VLOOKUP(E246,档案费管理台账!$D$4:$H$1000,5,0),0))</f>
        <v>0</v>
      </c>
      <c r="I246" s="57"/>
      <c r="J246" s="57"/>
      <c r="K246" s="57"/>
      <c r="L246" s="57"/>
      <c r="M246" s="58" t="str">
        <f t="shared" si="54"/>
        <v/>
      </c>
      <c r="N246" s="102"/>
    </row>
    <row r="247" spans="1:14">
      <c r="A247" s="97" t="str">
        <f t="shared" si="51"/>
        <v/>
      </c>
      <c r="B247" s="98" t="str">
        <f t="shared" si="52"/>
        <v/>
      </c>
      <c r="C247" s="99"/>
      <c r="D247" s="100"/>
      <c r="E247" s="100"/>
      <c r="F247" s="57"/>
      <c r="G247" s="58">
        <f t="shared" si="53"/>
        <v>0</v>
      </c>
      <c r="H247" s="58">
        <f>IF(E247="",0,IFERROR(VLOOKUP(E247,档案费管理台账!$D$4:$H$1000,5,0),0))</f>
        <v>0</v>
      </c>
      <c r="I247" s="57"/>
      <c r="J247" s="57"/>
      <c r="K247" s="57"/>
      <c r="L247" s="57"/>
      <c r="M247" s="58" t="str">
        <f t="shared" si="54"/>
        <v/>
      </c>
      <c r="N247" s="102"/>
    </row>
    <row r="248" spans="1:14">
      <c r="A248" s="97" t="str">
        <f t="shared" si="51"/>
        <v/>
      </c>
      <c r="B248" s="98" t="str">
        <f t="shared" si="52"/>
        <v/>
      </c>
      <c r="C248" s="99"/>
      <c r="D248" s="100"/>
      <c r="E248" s="100"/>
      <c r="F248" s="57"/>
      <c r="G248" s="58">
        <f t="shared" si="53"/>
        <v>0</v>
      </c>
      <c r="H248" s="58">
        <f>IF(E248="",0,IFERROR(VLOOKUP(E248,档案费管理台账!$D$4:$H$1000,5,0),0))</f>
        <v>0</v>
      </c>
      <c r="I248" s="57"/>
      <c r="J248" s="57"/>
      <c r="K248" s="57"/>
      <c r="L248" s="57"/>
      <c r="M248" s="58" t="str">
        <f t="shared" si="54"/>
        <v/>
      </c>
      <c r="N248" s="102"/>
    </row>
    <row r="249" spans="1:14">
      <c r="A249" s="97" t="str">
        <f t="shared" si="51"/>
        <v/>
      </c>
      <c r="B249" s="98" t="str">
        <f t="shared" si="52"/>
        <v/>
      </c>
      <c r="C249" s="99"/>
      <c r="D249" s="100"/>
      <c r="E249" s="100"/>
      <c r="F249" s="57"/>
      <c r="G249" s="58">
        <f t="shared" si="53"/>
        <v>0</v>
      </c>
      <c r="H249" s="58">
        <f>IF(E249="",0,IFERROR(VLOOKUP(E249,档案费管理台账!$D$4:$H$1000,5,0),0))</f>
        <v>0</v>
      </c>
      <c r="I249" s="57"/>
      <c r="J249" s="57"/>
      <c r="K249" s="57"/>
      <c r="L249" s="57"/>
      <c r="M249" s="58" t="str">
        <f t="shared" si="54"/>
        <v/>
      </c>
      <c r="N249" s="102"/>
    </row>
    <row r="250" spans="1:14">
      <c r="A250" s="97" t="str">
        <f t="shared" si="51"/>
        <v/>
      </c>
      <c r="B250" s="98" t="str">
        <f t="shared" si="52"/>
        <v/>
      </c>
      <c r="C250" s="99"/>
      <c r="D250" s="100"/>
      <c r="E250" s="100"/>
      <c r="F250" s="57"/>
      <c r="G250" s="58">
        <f t="shared" si="53"/>
        <v>0</v>
      </c>
      <c r="H250" s="58">
        <f>IF(E250="",0,IFERROR(VLOOKUP(E250,档案费管理台账!$D$4:$H$1000,5,0),0))</f>
        <v>0</v>
      </c>
      <c r="I250" s="57"/>
      <c r="J250" s="57"/>
      <c r="K250" s="57"/>
      <c r="L250" s="57"/>
      <c r="M250" s="58" t="str">
        <f t="shared" si="54"/>
        <v/>
      </c>
      <c r="N250" s="102"/>
    </row>
    <row r="251" spans="1:14">
      <c r="A251" s="97" t="str">
        <f t="shared" si="51"/>
        <v/>
      </c>
      <c r="B251" s="98" t="str">
        <f t="shared" si="52"/>
        <v/>
      </c>
      <c r="C251" s="99"/>
      <c r="D251" s="100"/>
      <c r="E251" s="100"/>
      <c r="F251" s="57"/>
      <c r="G251" s="58">
        <f t="shared" si="53"/>
        <v>0</v>
      </c>
      <c r="H251" s="58">
        <f>IF(E251="",0,IFERROR(VLOOKUP(E251,档案费管理台账!$D$4:$H$1000,5,0),0))</f>
        <v>0</v>
      </c>
      <c r="I251" s="57"/>
      <c r="J251" s="57"/>
      <c r="K251" s="57"/>
      <c r="L251" s="57"/>
      <c r="M251" s="58" t="str">
        <f t="shared" si="54"/>
        <v/>
      </c>
      <c r="N251" s="102"/>
    </row>
    <row r="252" spans="1:14">
      <c r="A252" s="97" t="str">
        <f t="shared" si="51"/>
        <v/>
      </c>
      <c r="B252" s="98" t="str">
        <f t="shared" si="52"/>
        <v/>
      </c>
      <c r="C252" s="99"/>
      <c r="D252" s="100"/>
      <c r="E252" s="100"/>
      <c r="F252" s="57"/>
      <c r="G252" s="58">
        <f t="shared" si="53"/>
        <v>0</v>
      </c>
      <c r="H252" s="58">
        <f>IF(E252="",0,IFERROR(VLOOKUP(E252,档案费管理台账!$D$4:$H$1000,5,0),0))</f>
        <v>0</v>
      </c>
      <c r="I252" s="57"/>
      <c r="J252" s="57"/>
      <c r="K252" s="57"/>
      <c r="L252" s="57"/>
      <c r="M252" s="58" t="str">
        <f t="shared" si="54"/>
        <v/>
      </c>
      <c r="N252" s="102"/>
    </row>
    <row r="253" spans="1:14">
      <c r="A253" s="97" t="str">
        <f t="shared" si="51"/>
        <v/>
      </c>
      <c r="B253" s="98" t="str">
        <f t="shared" si="52"/>
        <v/>
      </c>
      <c r="C253" s="99"/>
      <c r="D253" s="100"/>
      <c r="E253" s="100"/>
      <c r="F253" s="57"/>
      <c r="G253" s="58">
        <f t="shared" si="53"/>
        <v>0</v>
      </c>
      <c r="H253" s="58">
        <f>IF(E253="",0,IFERROR(VLOOKUP(E253,档案费管理台账!$D$4:$H$1000,5,0),0))</f>
        <v>0</v>
      </c>
      <c r="I253" s="57"/>
      <c r="J253" s="57"/>
      <c r="K253" s="57"/>
      <c r="L253" s="57"/>
      <c r="M253" s="58" t="str">
        <f t="shared" si="54"/>
        <v/>
      </c>
      <c r="N253" s="102"/>
    </row>
    <row r="254" spans="1:14">
      <c r="A254" s="97" t="str">
        <f t="shared" si="51"/>
        <v/>
      </c>
      <c r="B254" s="98" t="str">
        <f t="shared" si="52"/>
        <v/>
      </c>
      <c r="C254" s="99"/>
      <c r="D254" s="100"/>
      <c r="E254" s="100"/>
      <c r="F254" s="57"/>
      <c r="G254" s="58">
        <f t="shared" si="53"/>
        <v>0</v>
      </c>
      <c r="H254" s="58">
        <f>IF(E254="",0,IFERROR(VLOOKUP(E254,档案费管理台账!$D$4:$H$1000,5,0),0))</f>
        <v>0</v>
      </c>
      <c r="I254" s="57"/>
      <c r="J254" s="57"/>
      <c r="K254" s="57"/>
      <c r="L254" s="57"/>
      <c r="M254" s="58" t="str">
        <f t="shared" si="54"/>
        <v/>
      </c>
      <c r="N254" s="102"/>
    </row>
    <row r="255" spans="1:14">
      <c r="A255" s="97" t="str">
        <f t="shared" si="51"/>
        <v/>
      </c>
      <c r="B255" s="98" t="str">
        <f t="shared" si="52"/>
        <v/>
      </c>
      <c r="C255" s="99"/>
      <c r="D255" s="100"/>
      <c r="E255" s="100"/>
      <c r="F255" s="57"/>
      <c r="G255" s="58">
        <f t="shared" si="53"/>
        <v>0</v>
      </c>
      <c r="H255" s="58">
        <f>IF(E255="",0,IFERROR(VLOOKUP(E255,档案费管理台账!$D$4:$H$1000,5,0),0))</f>
        <v>0</v>
      </c>
      <c r="I255" s="57"/>
      <c r="J255" s="57"/>
      <c r="K255" s="57"/>
      <c r="L255" s="57"/>
      <c r="M255" s="58" t="str">
        <f t="shared" si="54"/>
        <v/>
      </c>
      <c r="N255" s="102"/>
    </row>
    <row r="256" spans="1:14">
      <c r="A256" s="97" t="str">
        <f t="shared" si="51"/>
        <v/>
      </c>
      <c r="B256" s="98" t="str">
        <f t="shared" si="52"/>
        <v/>
      </c>
      <c r="C256" s="99"/>
      <c r="D256" s="100"/>
      <c r="E256" s="100"/>
      <c r="F256" s="57"/>
      <c r="G256" s="58">
        <f t="shared" si="53"/>
        <v>0</v>
      </c>
      <c r="H256" s="58">
        <f>IF(E256="",0,IFERROR(VLOOKUP(E256,档案费管理台账!$D$4:$H$1000,5,0),0))</f>
        <v>0</v>
      </c>
      <c r="I256" s="57"/>
      <c r="J256" s="57"/>
      <c r="K256" s="57"/>
      <c r="L256" s="57"/>
      <c r="M256" s="58" t="str">
        <f t="shared" si="54"/>
        <v/>
      </c>
      <c r="N256" s="102"/>
    </row>
    <row r="257" spans="1:14">
      <c r="A257" s="97" t="str">
        <f t="shared" si="51"/>
        <v/>
      </c>
      <c r="B257" s="98" t="str">
        <f t="shared" si="52"/>
        <v/>
      </c>
      <c r="C257" s="99"/>
      <c r="D257" s="100"/>
      <c r="E257" s="100"/>
      <c r="F257" s="57"/>
      <c r="G257" s="58">
        <f t="shared" si="53"/>
        <v>0</v>
      </c>
      <c r="H257" s="58">
        <f>IF(E257="",0,IFERROR(VLOOKUP(E257,档案费管理台账!$D$4:$H$1000,5,0),0))</f>
        <v>0</v>
      </c>
      <c r="I257" s="57"/>
      <c r="J257" s="57"/>
      <c r="K257" s="57"/>
      <c r="L257" s="57"/>
      <c r="M257" s="58" t="str">
        <f t="shared" si="54"/>
        <v/>
      </c>
      <c r="N257" s="102"/>
    </row>
    <row r="258" spans="1:14">
      <c r="A258" s="97" t="str">
        <f t="shared" si="51"/>
        <v/>
      </c>
      <c r="B258" s="98" t="str">
        <f t="shared" si="52"/>
        <v/>
      </c>
      <c r="C258" s="99"/>
      <c r="D258" s="100"/>
      <c r="E258" s="100"/>
      <c r="F258" s="57"/>
      <c r="G258" s="58">
        <f t="shared" si="53"/>
        <v>0</v>
      </c>
      <c r="H258" s="58">
        <f>IF(E258="",0,IFERROR(VLOOKUP(E258,档案费管理台账!$D$4:$H$1000,5,0),0))</f>
        <v>0</v>
      </c>
      <c r="I258" s="57"/>
      <c r="J258" s="57"/>
      <c r="K258" s="57"/>
      <c r="L258" s="57"/>
      <c r="M258" s="58" t="str">
        <f t="shared" si="54"/>
        <v/>
      </c>
      <c r="N258" s="102"/>
    </row>
    <row r="259" spans="1:14">
      <c r="A259" s="97" t="str">
        <f t="shared" si="51"/>
        <v/>
      </c>
      <c r="B259" s="98" t="str">
        <f t="shared" si="52"/>
        <v/>
      </c>
      <c r="C259" s="99"/>
      <c r="D259" s="100"/>
      <c r="E259" s="100"/>
      <c r="F259" s="57"/>
      <c r="G259" s="58">
        <f t="shared" si="53"/>
        <v>0</v>
      </c>
      <c r="H259" s="58">
        <f>IF(E259="",0,IFERROR(VLOOKUP(E259,档案费管理台账!$D$4:$H$1000,5,0),0))</f>
        <v>0</v>
      </c>
      <c r="I259" s="57"/>
      <c r="J259" s="57"/>
      <c r="K259" s="57"/>
      <c r="L259" s="57"/>
      <c r="M259" s="58" t="str">
        <f t="shared" si="54"/>
        <v/>
      </c>
      <c r="N259" s="102"/>
    </row>
    <row r="260" spans="1:14">
      <c r="A260" s="97" t="str">
        <f t="shared" si="51"/>
        <v/>
      </c>
      <c r="B260" s="98" t="str">
        <f t="shared" si="52"/>
        <v/>
      </c>
      <c r="C260" s="99"/>
      <c r="D260" s="100"/>
      <c r="E260" s="100"/>
      <c r="F260" s="57"/>
      <c r="G260" s="58">
        <f t="shared" si="53"/>
        <v>0</v>
      </c>
      <c r="H260" s="58">
        <f>IF(E260="",0,IFERROR(VLOOKUP(E260,档案费管理台账!$D$4:$H$1000,5,0),0))</f>
        <v>0</v>
      </c>
      <c r="I260" s="57"/>
      <c r="J260" s="57"/>
      <c r="K260" s="57"/>
      <c r="L260" s="57"/>
      <c r="M260" s="58" t="str">
        <f t="shared" si="54"/>
        <v/>
      </c>
      <c r="N260" s="102"/>
    </row>
    <row r="261" spans="1:14">
      <c r="A261" s="97" t="str">
        <f t="shared" si="51"/>
        <v/>
      </c>
      <c r="B261" s="98" t="str">
        <f t="shared" si="52"/>
        <v/>
      </c>
      <c r="C261" s="99"/>
      <c r="D261" s="100"/>
      <c r="E261" s="100"/>
      <c r="F261" s="57"/>
      <c r="G261" s="58">
        <f t="shared" si="53"/>
        <v>0</v>
      </c>
      <c r="H261" s="58">
        <f>IF(E261="",0,IFERROR(VLOOKUP(E261,档案费管理台账!$D$4:$H$1000,5,0),0))</f>
        <v>0</v>
      </c>
      <c r="I261" s="57"/>
      <c r="J261" s="57"/>
      <c r="K261" s="57"/>
      <c r="L261" s="57"/>
      <c r="M261" s="58" t="str">
        <f t="shared" si="54"/>
        <v/>
      </c>
      <c r="N261" s="102"/>
    </row>
    <row r="262" spans="1:14">
      <c r="A262" s="97" t="str">
        <f t="shared" si="51"/>
        <v/>
      </c>
      <c r="B262" s="98" t="str">
        <f t="shared" si="52"/>
        <v/>
      </c>
      <c r="C262" s="99"/>
      <c r="D262" s="100"/>
      <c r="E262" s="100"/>
      <c r="F262" s="57"/>
      <c r="G262" s="58">
        <f t="shared" si="53"/>
        <v>0</v>
      </c>
      <c r="H262" s="58">
        <f>IF(E262="",0,IFERROR(VLOOKUP(E262,档案费管理台账!$D$4:$H$1000,5,0),0))</f>
        <v>0</v>
      </c>
      <c r="I262" s="57"/>
      <c r="J262" s="57"/>
      <c r="K262" s="57"/>
      <c r="L262" s="57"/>
      <c r="M262" s="58" t="str">
        <f t="shared" si="54"/>
        <v/>
      </c>
      <c r="N262" s="102"/>
    </row>
    <row r="263" spans="1:14">
      <c r="A263" s="97" t="str">
        <f t="shared" si="51"/>
        <v/>
      </c>
      <c r="B263" s="98" t="str">
        <f t="shared" si="52"/>
        <v/>
      </c>
      <c r="C263" s="99"/>
      <c r="D263" s="100"/>
      <c r="E263" s="100"/>
      <c r="F263" s="57"/>
      <c r="G263" s="58">
        <f t="shared" si="53"/>
        <v>0</v>
      </c>
      <c r="H263" s="58">
        <f>IF(E263="",0,IFERROR(VLOOKUP(E263,档案费管理台账!$D$4:$H$1000,5,0),0))</f>
        <v>0</v>
      </c>
      <c r="I263" s="57"/>
      <c r="J263" s="57"/>
      <c r="K263" s="57"/>
      <c r="L263" s="57"/>
      <c r="M263" s="58" t="str">
        <f t="shared" si="54"/>
        <v/>
      </c>
      <c r="N263" s="102"/>
    </row>
    <row r="264" spans="1:14">
      <c r="A264" s="97" t="str">
        <f t="shared" si="51"/>
        <v/>
      </c>
      <c r="B264" s="98" t="str">
        <f t="shared" si="52"/>
        <v/>
      </c>
      <c r="C264" s="99"/>
      <c r="D264" s="100"/>
      <c r="E264" s="100"/>
      <c r="F264" s="57"/>
      <c r="G264" s="58">
        <f t="shared" si="53"/>
        <v>0</v>
      </c>
      <c r="H264" s="58">
        <f>IF(E264="",0,IFERROR(VLOOKUP(E264,档案费管理台账!$D$4:$H$1000,5,0),0))</f>
        <v>0</v>
      </c>
      <c r="I264" s="57"/>
      <c r="J264" s="57"/>
      <c r="K264" s="57"/>
      <c r="L264" s="57"/>
      <c r="M264" s="58" t="str">
        <f t="shared" si="54"/>
        <v/>
      </c>
      <c r="N264" s="102"/>
    </row>
    <row r="265" spans="1:14">
      <c r="A265" s="97" t="str">
        <f t="shared" si="51"/>
        <v/>
      </c>
      <c r="B265" s="98" t="str">
        <f t="shared" si="52"/>
        <v/>
      </c>
      <c r="C265" s="99"/>
      <c r="D265" s="100"/>
      <c r="E265" s="100"/>
      <c r="F265" s="57"/>
      <c r="G265" s="58">
        <f t="shared" si="53"/>
        <v>0</v>
      </c>
      <c r="H265" s="58">
        <f>IF(E265="",0,IFERROR(VLOOKUP(E265,档案费管理台账!$D$4:$H$1000,5,0),0))</f>
        <v>0</v>
      </c>
      <c r="I265" s="57"/>
      <c r="J265" s="57"/>
      <c r="K265" s="57"/>
      <c r="L265" s="57"/>
      <c r="M265" s="58" t="str">
        <f t="shared" si="54"/>
        <v/>
      </c>
      <c r="N265" s="102"/>
    </row>
    <row r="266" spans="1:14">
      <c r="A266" s="97" t="str">
        <f t="shared" si="51"/>
        <v/>
      </c>
      <c r="B266" s="98" t="str">
        <f t="shared" si="52"/>
        <v/>
      </c>
      <c r="C266" s="99"/>
      <c r="D266" s="100"/>
      <c r="E266" s="100"/>
      <c r="F266" s="57"/>
      <c r="G266" s="58">
        <f t="shared" si="53"/>
        <v>0</v>
      </c>
      <c r="H266" s="58">
        <f>IF(E266="",0,IFERROR(VLOOKUP(E266,档案费管理台账!$D$4:$H$1000,5,0),0))</f>
        <v>0</v>
      </c>
      <c r="I266" s="57"/>
      <c r="J266" s="57"/>
      <c r="K266" s="57"/>
      <c r="L266" s="57"/>
      <c r="M266" s="58" t="str">
        <f t="shared" si="54"/>
        <v/>
      </c>
      <c r="N266" s="102"/>
    </row>
    <row r="267" spans="1:14">
      <c r="A267" s="97" t="str">
        <f t="shared" si="51"/>
        <v/>
      </c>
      <c r="B267" s="98" t="str">
        <f t="shared" si="52"/>
        <v/>
      </c>
      <c r="C267" s="99"/>
      <c r="D267" s="100"/>
      <c r="E267" s="100"/>
      <c r="F267" s="57"/>
      <c r="G267" s="58">
        <f t="shared" si="53"/>
        <v>0</v>
      </c>
      <c r="H267" s="58">
        <f>IF(E267="",0,IFERROR(VLOOKUP(E267,档案费管理台账!$D$4:$H$1000,5,0),0))</f>
        <v>0</v>
      </c>
      <c r="I267" s="57"/>
      <c r="J267" s="57"/>
      <c r="K267" s="57"/>
      <c r="L267" s="57"/>
      <c r="M267" s="58" t="str">
        <f t="shared" si="54"/>
        <v/>
      </c>
      <c r="N267" s="102"/>
    </row>
    <row r="268" spans="1:14">
      <c r="A268" s="97" t="str">
        <f t="shared" si="51"/>
        <v/>
      </c>
      <c r="B268" s="98" t="str">
        <f t="shared" si="52"/>
        <v/>
      </c>
      <c r="C268" s="99"/>
      <c r="D268" s="100"/>
      <c r="E268" s="100"/>
      <c r="F268" s="57"/>
      <c r="G268" s="58">
        <f t="shared" si="53"/>
        <v>0</v>
      </c>
      <c r="H268" s="58">
        <f>IF(E268="",0,IFERROR(VLOOKUP(E268,档案费管理台账!$D$4:$H$1000,5,0),0))</f>
        <v>0</v>
      </c>
      <c r="I268" s="57"/>
      <c r="J268" s="57"/>
      <c r="K268" s="57"/>
      <c r="L268" s="57"/>
      <c r="M268" s="58" t="str">
        <f t="shared" si="54"/>
        <v/>
      </c>
      <c r="N268" s="102"/>
    </row>
    <row r="269" spans="1:14">
      <c r="A269" s="97" t="str">
        <f t="shared" si="51"/>
        <v/>
      </c>
      <c r="B269" s="98" t="str">
        <f t="shared" si="52"/>
        <v/>
      </c>
      <c r="C269" s="99"/>
      <c r="D269" s="100"/>
      <c r="E269" s="100"/>
      <c r="F269" s="57"/>
      <c r="G269" s="58">
        <f t="shared" si="53"/>
        <v>0</v>
      </c>
      <c r="H269" s="58">
        <f>IF(E269="",0,IFERROR(VLOOKUP(E269,档案费管理台账!$D$4:$H$1000,5,0),0))</f>
        <v>0</v>
      </c>
      <c r="I269" s="57"/>
      <c r="J269" s="57"/>
      <c r="K269" s="57"/>
      <c r="L269" s="57"/>
      <c r="M269" s="58" t="str">
        <f t="shared" si="54"/>
        <v/>
      </c>
      <c r="N269" s="102"/>
    </row>
    <row r="270" spans="1:14">
      <c r="A270" s="97" t="str">
        <f t="shared" si="51"/>
        <v/>
      </c>
      <c r="B270" s="98" t="str">
        <f t="shared" si="52"/>
        <v/>
      </c>
      <c r="C270" s="99"/>
      <c r="D270" s="100"/>
      <c r="E270" s="100"/>
      <c r="F270" s="57"/>
      <c r="G270" s="58">
        <f t="shared" si="53"/>
        <v>0</v>
      </c>
      <c r="H270" s="58">
        <f>IF(E270="",0,IFERROR(VLOOKUP(E270,档案费管理台账!$D$4:$H$1000,5,0),0))</f>
        <v>0</v>
      </c>
      <c r="I270" s="57"/>
      <c r="J270" s="57"/>
      <c r="K270" s="57"/>
      <c r="L270" s="57"/>
      <c r="M270" s="58" t="str">
        <f t="shared" si="54"/>
        <v/>
      </c>
      <c r="N270" s="102"/>
    </row>
    <row r="271" spans="1:14">
      <c r="A271" s="97" t="str">
        <f t="shared" si="51"/>
        <v/>
      </c>
      <c r="B271" s="98" t="str">
        <f t="shared" si="52"/>
        <v/>
      </c>
      <c r="C271" s="99"/>
      <c r="D271" s="100"/>
      <c r="E271" s="100"/>
      <c r="F271" s="57"/>
      <c r="G271" s="58">
        <f t="shared" si="53"/>
        <v>0</v>
      </c>
      <c r="H271" s="58">
        <f>IF(E271="",0,IFERROR(VLOOKUP(E271,档案费管理台账!$D$4:$H$1000,5,0),0))</f>
        <v>0</v>
      </c>
      <c r="I271" s="57"/>
      <c r="J271" s="57"/>
      <c r="K271" s="57"/>
      <c r="L271" s="57"/>
      <c r="M271" s="58" t="str">
        <f t="shared" si="54"/>
        <v/>
      </c>
      <c r="N271" s="102"/>
    </row>
    <row r="272" spans="1:14">
      <c r="A272" s="97" t="str">
        <f t="shared" si="51"/>
        <v/>
      </c>
      <c r="B272" s="98" t="str">
        <f t="shared" si="52"/>
        <v/>
      </c>
      <c r="C272" s="99"/>
      <c r="D272" s="100"/>
      <c r="E272" s="100"/>
      <c r="F272" s="57"/>
      <c r="G272" s="58">
        <f t="shared" si="53"/>
        <v>0</v>
      </c>
      <c r="H272" s="58">
        <f>IF(E272="",0,IFERROR(VLOOKUP(E272,档案费管理台账!$D$4:$H$1000,5,0),0))</f>
        <v>0</v>
      </c>
      <c r="I272" s="57"/>
      <c r="J272" s="57"/>
      <c r="K272" s="57"/>
      <c r="L272" s="57"/>
      <c r="M272" s="58" t="str">
        <f t="shared" si="54"/>
        <v/>
      </c>
      <c r="N272" s="102"/>
    </row>
    <row r="273" spans="1:14">
      <c r="A273" s="97" t="str">
        <f t="shared" si="51"/>
        <v/>
      </c>
      <c r="B273" s="98" t="str">
        <f t="shared" si="52"/>
        <v/>
      </c>
      <c r="C273" s="99"/>
      <c r="D273" s="100"/>
      <c r="E273" s="100"/>
      <c r="F273" s="57"/>
      <c r="G273" s="58">
        <f t="shared" si="53"/>
        <v>0</v>
      </c>
      <c r="H273" s="58">
        <f>IF(E273="",0,IFERROR(VLOOKUP(E273,档案费管理台账!$D$4:$H$1000,5,0),0))</f>
        <v>0</v>
      </c>
      <c r="I273" s="57"/>
      <c r="J273" s="57"/>
      <c r="K273" s="57"/>
      <c r="L273" s="57"/>
      <c r="M273" s="58" t="str">
        <f t="shared" si="54"/>
        <v/>
      </c>
      <c r="N273" s="102"/>
    </row>
    <row r="274" spans="1:14">
      <c r="A274" s="97" t="str">
        <f t="shared" si="51"/>
        <v/>
      </c>
      <c r="B274" s="98" t="str">
        <f t="shared" si="52"/>
        <v/>
      </c>
      <c r="C274" s="99"/>
      <c r="D274" s="100"/>
      <c r="E274" s="100"/>
      <c r="F274" s="57"/>
      <c r="G274" s="58">
        <f t="shared" si="53"/>
        <v>0</v>
      </c>
      <c r="H274" s="58">
        <f>IF(E274="",0,IFERROR(VLOOKUP(E274,档案费管理台账!$D$4:$H$1000,5,0),0))</f>
        <v>0</v>
      </c>
      <c r="I274" s="57"/>
      <c r="J274" s="57"/>
      <c r="K274" s="57"/>
      <c r="L274" s="57"/>
      <c r="M274" s="58" t="str">
        <f t="shared" si="54"/>
        <v/>
      </c>
      <c r="N274" s="102"/>
    </row>
    <row r="275" spans="1:14">
      <c r="A275" s="97" t="str">
        <f t="shared" si="51"/>
        <v/>
      </c>
      <c r="B275" s="98" t="str">
        <f t="shared" si="52"/>
        <v/>
      </c>
      <c r="C275" s="99"/>
      <c r="D275" s="100"/>
      <c r="E275" s="100"/>
      <c r="F275" s="57"/>
      <c r="G275" s="58">
        <f t="shared" si="53"/>
        <v>0</v>
      </c>
      <c r="H275" s="58">
        <f>IF(E275="",0,IFERROR(VLOOKUP(E275,档案费管理台账!$D$4:$H$1000,5,0),0))</f>
        <v>0</v>
      </c>
      <c r="I275" s="57"/>
      <c r="J275" s="57"/>
      <c r="K275" s="57"/>
      <c r="L275" s="57"/>
      <c r="M275" s="58" t="str">
        <f t="shared" si="54"/>
        <v/>
      </c>
      <c r="N275" s="102"/>
    </row>
    <row r="276" spans="1:14">
      <c r="A276" s="97" t="str">
        <f t="shared" si="51"/>
        <v/>
      </c>
      <c r="B276" s="98" t="str">
        <f t="shared" si="52"/>
        <v/>
      </c>
      <c r="C276" s="99"/>
      <c r="D276" s="100"/>
      <c r="E276" s="100"/>
      <c r="F276" s="57"/>
      <c r="G276" s="58">
        <f t="shared" si="53"/>
        <v>0</v>
      </c>
      <c r="H276" s="58">
        <f>IF(E276="",0,IFERROR(VLOOKUP(E276,档案费管理台账!$D$4:$H$1000,5,0),0))</f>
        <v>0</v>
      </c>
      <c r="I276" s="57"/>
      <c r="J276" s="57"/>
      <c r="K276" s="57"/>
      <c r="L276" s="57"/>
      <c r="M276" s="58" t="str">
        <f t="shared" si="54"/>
        <v/>
      </c>
      <c r="N276" s="102"/>
    </row>
    <row r="277" spans="1:14">
      <c r="A277" s="97" t="str">
        <f t="shared" si="51"/>
        <v/>
      </c>
      <c r="B277" s="98" t="str">
        <f t="shared" si="52"/>
        <v/>
      </c>
      <c r="C277" s="99"/>
      <c r="D277" s="100"/>
      <c r="E277" s="100"/>
      <c r="F277" s="57"/>
      <c r="G277" s="58">
        <f t="shared" si="53"/>
        <v>0</v>
      </c>
      <c r="H277" s="58">
        <f>IF(E277="",0,IFERROR(VLOOKUP(E277,档案费管理台账!$D$4:$H$1000,5,0),0))</f>
        <v>0</v>
      </c>
      <c r="I277" s="57"/>
      <c r="J277" s="57"/>
      <c r="K277" s="57"/>
      <c r="L277" s="57"/>
      <c r="M277" s="58" t="str">
        <f t="shared" si="54"/>
        <v/>
      </c>
      <c r="N277" s="102"/>
    </row>
    <row r="278" spans="1:14">
      <c r="A278" s="97" t="str">
        <f t="shared" si="51"/>
        <v/>
      </c>
      <c r="B278" s="98" t="str">
        <f t="shared" si="52"/>
        <v/>
      </c>
      <c r="C278" s="99"/>
      <c r="D278" s="100"/>
      <c r="E278" s="100"/>
      <c r="F278" s="57"/>
      <c r="G278" s="58">
        <f t="shared" si="53"/>
        <v>0</v>
      </c>
      <c r="H278" s="58">
        <f>IF(E278="",0,IFERROR(VLOOKUP(E278,档案费管理台账!$D$4:$H$1000,5,0),0))</f>
        <v>0</v>
      </c>
      <c r="I278" s="57"/>
      <c r="J278" s="57"/>
      <c r="K278" s="57"/>
      <c r="L278" s="57"/>
      <c r="M278" s="58" t="str">
        <f t="shared" si="54"/>
        <v/>
      </c>
      <c r="N278" s="102"/>
    </row>
    <row r="279" spans="1:14">
      <c r="A279" s="97" t="str">
        <f t="shared" si="51"/>
        <v/>
      </c>
      <c r="B279" s="98" t="str">
        <f t="shared" si="52"/>
        <v/>
      </c>
      <c r="C279" s="99"/>
      <c r="D279" s="100"/>
      <c r="E279" s="100"/>
      <c r="F279" s="57"/>
      <c r="G279" s="58">
        <f t="shared" si="53"/>
        <v>0</v>
      </c>
      <c r="H279" s="58">
        <f>IF(E279="",0,IFERROR(VLOOKUP(E279,档案费管理台账!$D$4:$H$1000,5,0),0))</f>
        <v>0</v>
      </c>
      <c r="I279" s="57"/>
      <c r="J279" s="57"/>
      <c r="K279" s="57"/>
      <c r="L279" s="57"/>
      <c r="M279" s="58" t="str">
        <f t="shared" si="54"/>
        <v/>
      </c>
      <c r="N279" s="102"/>
    </row>
    <row r="280" spans="1:14">
      <c r="A280" s="97" t="str">
        <f t="shared" si="51"/>
        <v/>
      </c>
      <c r="B280" s="98" t="str">
        <f t="shared" si="52"/>
        <v/>
      </c>
      <c r="C280" s="99"/>
      <c r="D280" s="100"/>
      <c r="E280" s="100"/>
      <c r="F280" s="57"/>
      <c r="G280" s="58">
        <f t="shared" si="53"/>
        <v>0</v>
      </c>
      <c r="H280" s="58">
        <f>IF(E280="",0,IFERROR(VLOOKUP(E280,档案费管理台账!$D$4:$H$1000,5,0),0))</f>
        <v>0</v>
      </c>
      <c r="I280" s="57"/>
      <c r="J280" s="57"/>
      <c r="K280" s="57"/>
      <c r="L280" s="57"/>
      <c r="M280" s="58" t="str">
        <f t="shared" si="54"/>
        <v/>
      </c>
      <c r="N280" s="102"/>
    </row>
    <row r="281" spans="1:14">
      <c r="A281" s="97" t="str">
        <f t="shared" si="51"/>
        <v/>
      </c>
      <c r="B281" s="98" t="str">
        <f t="shared" si="52"/>
        <v/>
      </c>
      <c r="C281" s="99"/>
      <c r="D281" s="100"/>
      <c r="E281" s="100"/>
      <c r="F281" s="57"/>
      <c r="G281" s="58">
        <f t="shared" si="53"/>
        <v>0</v>
      </c>
      <c r="H281" s="58">
        <f>IF(E281="",0,IFERROR(VLOOKUP(E281,档案费管理台账!$D$4:$H$1000,5,0),0))</f>
        <v>0</v>
      </c>
      <c r="I281" s="57"/>
      <c r="J281" s="57"/>
      <c r="K281" s="57"/>
      <c r="L281" s="57"/>
      <c r="M281" s="58" t="str">
        <f t="shared" si="54"/>
        <v/>
      </c>
      <c r="N281" s="102"/>
    </row>
    <row r="282" spans="1:14">
      <c r="A282" s="97" t="str">
        <f t="shared" si="51"/>
        <v/>
      </c>
      <c r="B282" s="98" t="str">
        <f t="shared" si="52"/>
        <v/>
      </c>
      <c r="C282" s="99"/>
      <c r="D282" s="100"/>
      <c r="E282" s="100"/>
      <c r="F282" s="57"/>
      <c r="G282" s="58">
        <f t="shared" si="53"/>
        <v>0</v>
      </c>
      <c r="H282" s="58">
        <f>IF(E282="",0,IFERROR(VLOOKUP(E282,档案费管理台账!$D$4:$H$1000,5,0),0))</f>
        <v>0</v>
      </c>
      <c r="I282" s="57"/>
      <c r="J282" s="57"/>
      <c r="K282" s="57"/>
      <c r="L282" s="57"/>
      <c r="M282" s="58" t="str">
        <f t="shared" si="54"/>
        <v/>
      </c>
      <c r="N282" s="102"/>
    </row>
    <row r="283" spans="1:14">
      <c r="A283" s="97" t="str">
        <f t="shared" si="51"/>
        <v/>
      </c>
      <c r="B283" s="98" t="str">
        <f t="shared" si="52"/>
        <v/>
      </c>
      <c r="C283" s="99"/>
      <c r="D283" s="100"/>
      <c r="E283" s="100"/>
      <c r="F283" s="57"/>
      <c r="G283" s="58">
        <f t="shared" si="53"/>
        <v>0</v>
      </c>
      <c r="H283" s="58">
        <f>IF(E283="",0,IFERROR(VLOOKUP(E283,档案费管理台账!$D$4:$H$1000,5,0),0))</f>
        <v>0</v>
      </c>
      <c r="I283" s="57"/>
      <c r="J283" s="57"/>
      <c r="K283" s="57"/>
      <c r="L283" s="57"/>
      <c r="M283" s="58" t="str">
        <f t="shared" si="54"/>
        <v/>
      </c>
      <c r="N283" s="102"/>
    </row>
    <row r="284" spans="1:14">
      <c r="A284" s="97" t="str">
        <f t="shared" si="51"/>
        <v/>
      </c>
      <c r="B284" s="98" t="str">
        <f t="shared" si="52"/>
        <v/>
      </c>
      <c r="C284" s="99"/>
      <c r="D284" s="100"/>
      <c r="E284" s="100"/>
      <c r="F284" s="57"/>
      <c r="G284" s="58">
        <f t="shared" si="53"/>
        <v>0</v>
      </c>
      <c r="H284" s="58">
        <f>IF(E284="",0,IFERROR(VLOOKUP(E284,档案费管理台账!$D$4:$H$1000,5,0),0))</f>
        <v>0</v>
      </c>
      <c r="I284" s="57"/>
      <c r="J284" s="57"/>
      <c r="K284" s="57"/>
      <c r="L284" s="57"/>
      <c r="M284" s="58" t="str">
        <f t="shared" si="54"/>
        <v/>
      </c>
      <c r="N284" s="102"/>
    </row>
    <row r="285" spans="1:14">
      <c r="A285" s="97" t="str">
        <f t="shared" si="51"/>
        <v/>
      </c>
      <c r="B285" s="98" t="str">
        <f t="shared" si="52"/>
        <v/>
      </c>
      <c r="C285" s="99"/>
      <c r="D285" s="100"/>
      <c r="E285" s="100"/>
      <c r="F285" s="57"/>
      <c r="G285" s="58">
        <f t="shared" si="53"/>
        <v>0</v>
      </c>
      <c r="H285" s="58">
        <f>IF(E285="",0,IFERROR(VLOOKUP(E285,档案费管理台账!$D$4:$H$1000,5,0),0))</f>
        <v>0</v>
      </c>
      <c r="I285" s="57"/>
      <c r="J285" s="57"/>
      <c r="K285" s="57"/>
      <c r="L285" s="57"/>
      <c r="M285" s="58" t="str">
        <f t="shared" si="54"/>
        <v/>
      </c>
      <c r="N285" s="102"/>
    </row>
    <row r="286" spans="1:14">
      <c r="A286" s="97" t="str">
        <f t="shared" si="51"/>
        <v/>
      </c>
      <c r="B286" s="98" t="str">
        <f t="shared" si="52"/>
        <v/>
      </c>
      <c r="C286" s="99"/>
      <c r="D286" s="100"/>
      <c r="E286" s="100"/>
      <c r="F286" s="57"/>
      <c r="G286" s="58">
        <f t="shared" si="53"/>
        <v>0</v>
      </c>
      <c r="H286" s="58">
        <f>IF(E286="",0,IFERROR(VLOOKUP(E286,档案费管理台账!$D$4:$H$1000,5,0),0))</f>
        <v>0</v>
      </c>
      <c r="I286" s="57"/>
      <c r="J286" s="57"/>
      <c r="K286" s="57"/>
      <c r="L286" s="57"/>
      <c r="M286" s="58" t="str">
        <f t="shared" si="54"/>
        <v/>
      </c>
      <c r="N286" s="102"/>
    </row>
    <row r="287" spans="1:14">
      <c r="A287" s="97" t="str">
        <f t="shared" si="51"/>
        <v/>
      </c>
      <c r="B287" s="98" t="str">
        <f t="shared" si="52"/>
        <v/>
      </c>
      <c r="C287" s="99"/>
      <c r="D287" s="100"/>
      <c r="E287" s="100"/>
      <c r="F287" s="57"/>
      <c r="G287" s="58">
        <f t="shared" si="53"/>
        <v>0</v>
      </c>
      <c r="H287" s="58">
        <f>IF(E287="",0,IFERROR(VLOOKUP(E287,档案费管理台账!$D$4:$H$1000,5,0),0))</f>
        <v>0</v>
      </c>
      <c r="I287" s="57"/>
      <c r="J287" s="57"/>
      <c r="K287" s="57"/>
      <c r="L287" s="57"/>
      <c r="M287" s="58" t="str">
        <f t="shared" si="54"/>
        <v/>
      </c>
      <c r="N287" s="102"/>
    </row>
    <row r="288" spans="1:14">
      <c r="A288" s="97" t="str">
        <f t="shared" si="51"/>
        <v/>
      </c>
      <c r="B288" s="98" t="str">
        <f t="shared" si="52"/>
        <v/>
      </c>
      <c r="C288" s="99"/>
      <c r="D288" s="100"/>
      <c r="E288" s="100"/>
      <c r="F288" s="57"/>
      <c r="G288" s="58">
        <f t="shared" si="53"/>
        <v>0</v>
      </c>
      <c r="H288" s="58">
        <f>IF(E288="",0,IFERROR(VLOOKUP(E288,档案费管理台账!$D$4:$H$1000,5,0),0))</f>
        <v>0</v>
      </c>
      <c r="I288" s="57"/>
      <c r="J288" s="57"/>
      <c r="K288" s="57"/>
      <c r="L288" s="57"/>
      <c r="M288" s="58" t="str">
        <f t="shared" si="54"/>
        <v/>
      </c>
      <c r="N288" s="102"/>
    </row>
    <row r="289" spans="1:14">
      <c r="A289" s="97" t="str">
        <f t="shared" si="51"/>
        <v/>
      </c>
      <c r="B289" s="98" t="str">
        <f t="shared" si="52"/>
        <v/>
      </c>
      <c r="C289" s="99"/>
      <c r="D289" s="100"/>
      <c r="E289" s="100"/>
      <c r="F289" s="57"/>
      <c r="G289" s="58">
        <f t="shared" si="53"/>
        <v>0</v>
      </c>
      <c r="H289" s="58">
        <f>IF(E289="",0,IFERROR(VLOOKUP(E289,档案费管理台账!$D$4:$H$1000,5,0),0))</f>
        <v>0</v>
      </c>
      <c r="I289" s="57"/>
      <c r="J289" s="57"/>
      <c r="K289" s="57"/>
      <c r="L289" s="57"/>
      <c r="M289" s="58" t="str">
        <f t="shared" si="54"/>
        <v/>
      </c>
      <c r="N289" s="102"/>
    </row>
    <row r="290" spans="1:14">
      <c r="A290" s="97" t="str">
        <f t="shared" si="51"/>
        <v/>
      </c>
      <c r="B290" s="98" t="str">
        <f t="shared" si="52"/>
        <v/>
      </c>
      <c r="C290" s="99"/>
      <c r="D290" s="100"/>
      <c r="E290" s="100"/>
      <c r="F290" s="57"/>
      <c r="G290" s="58">
        <f t="shared" si="53"/>
        <v>0</v>
      </c>
      <c r="H290" s="58">
        <f>IF(E290="",0,IFERROR(VLOOKUP(E290,档案费管理台账!$D$4:$H$1000,5,0),0))</f>
        <v>0</v>
      </c>
      <c r="I290" s="57"/>
      <c r="J290" s="57"/>
      <c r="K290" s="57"/>
      <c r="L290" s="57"/>
      <c r="M290" s="58" t="str">
        <f t="shared" si="54"/>
        <v/>
      </c>
      <c r="N290" s="102"/>
    </row>
    <row r="291" spans="1:14">
      <c r="A291" s="97" t="str">
        <f t="shared" si="51"/>
        <v/>
      </c>
      <c r="B291" s="98" t="str">
        <f t="shared" si="52"/>
        <v/>
      </c>
      <c r="C291" s="99"/>
      <c r="D291" s="100"/>
      <c r="E291" s="100"/>
      <c r="F291" s="57"/>
      <c r="G291" s="58">
        <f t="shared" si="53"/>
        <v>0</v>
      </c>
      <c r="H291" s="58">
        <f>IF(E291="",0,IFERROR(VLOOKUP(E291,档案费管理台账!$D$4:$H$1000,5,0),0))</f>
        <v>0</v>
      </c>
      <c r="I291" s="57"/>
      <c r="J291" s="57"/>
      <c r="K291" s="57"/>
      <c r="L291" s="57"/>
      <c r="M291" s="58" t="str">
        <f t="shared" si="54"/>
        <v/>
      </c>
      <c r="N291" s="102"/>
    </row>
    <row r="292" spans="1:14">
      <c r="A292" s="97" t="str">
        <f t="shared" si="51"/>
        <v/>
      </c>
      <c r="B292" s="98" t="str">
        <f t="shared" si="52"/>
        <v/>
      </c>
      <c r="C292" s="99"/>
      <c r="D292" s="100"/>
      <c r="E292" s="100"/>
      <c r="F292" s="57"/>
      <c r="G292" s="58">
        <f t="shared" si="53"/>
        <v>0</v>
      </c>
      <c r="H292" s="58">
        <f>IF(E292="",0,IFERROR(VLOOKUP(E292,档案费管理台账!$D$4:$H$1000,5,0),0))</f>
        <v>0</v>
      </c>
      <c r="I292" s="57"/>
      <c r="J292" s="57"/>
      <c r="K292" s="57"/>
      <c r="L292" s="57"/>
      <c r="M292" s="58" t="str">
        <f t="shared" si="54"/>
        <v/>
      </c>
      <c r="N292" s="102"/>
    </row>
    <row r="293" spans="1:14">
      <c r="A293" s="97" t="str">
        <f t="shared" si="51"/>
        <v/>
      </c>
      <c r="B293" s="98" t="str">
        <f t="shared" si="52"/>
        <v/>
      </c>
      <c r="C293" s="99"/>
      <c r="D293" s="100"/>
      <c r="E293" s="100"/>
      <c r="F293" s="57"/>
      <c r="G293" s="58">
        <f t="shared" si="53"/>
        <v>0</v>
      </c>
      <c r="H293" s="58">
        <f>IF(E293="",0,IFERROR(VLOOKUP(E293,档案费管理台账!$D$4:$H$1000,5,0),0))</f>
        <v>0</v>
      </c>
      <c r="I293" s="57"/>
      <c r="J293" s="57"/>
      <c r="K293" s="57"/>
      <c r="L293" s="57"/>
      <c r="M293" s="58" t="str">
        <f t="shared" si="54"/>
        <v/>
      </c>
      <c r="N293" s="102"/>
    </row>
    <row r="294" spans="1:14">
      <c r="A294" s="97" t="str">
        <f t="shared" si="51"/>
        <v/>
      </c>
      <c r="B294" s="98" t="str">
        <f t="shared" si="52"/>
        <v/>
      </c>
      <c r="C294" s="99"/>
      <c r="D294" s="100"/>
      <c r="E294" s="100"/>
      <c r="F294" s="57"/>
      <c r="G294" s="58">
        <f t="shared" si="53"/>
        <v>0</v>
      </c>
      <c r="H294" s="58">
        <f>IF(E294="",0,IFERROR(VLOOKUP(E294,档案费管理台账!$D$4:$H$1000,5,0),0))</f>
        <v>0</v>
      </c>
      <c r="I294" s="57"/>
      <c r="J294" s="57"/>
      <c r="K294" s="57"/>
      <c r="L294" s="57"/>
      <c r="M294" s="58" t="str">
        <f t="shared" si="54"/>
        <v/>
      </c>
      <c r="N294" s="102"/>
    </row>
    <row r="295" spans="1:14">
      <c r="A295" s="97" t="str">
        <f t="shared" si="51"/>
        <v/>
      </c>
      <c r="B295" s="98" t="str">
        <f t="shared" si="52"/>
        <v/>
      </c>
      <c r="C295" s="99"/>
      <c r="D295" s="100"/>
      <c r="E295" s="100"/>
      <c r="F295" s="57"/>
      <c r="G295" s="58">
        <f t="shared" si="53"/>
        <v>0</v>
      </c>
      <c r="H295" s="58">
        <f>IF(E295="",0,IFERROR(VLOOKUP(E295,档案费管理台账!$D$4:$H$1000,5,0),0))</f>
        <v>0</v>
      </c>
      <c r="I295" s="57"/>
      <c r="J295" s="57"/>
      <c r="K295" s="57"/>
      <c r="L295" s="57"/>
      <c r="M295" s="58" t="str">
        <f t="shared" si="54"/>
        <v/>
      </c>
      <c r="N295" s="102"/>
    </row>
    <row r="296" spans="1:14">
      <c r="A296" s="97" t="str">
        <f t="shared" si="51"/>
        <v/>
      </c>
      <c r="B296" s="98" t="str">
        <f t="shared" si="52"/>
        <v/>
      </c>
      <c r="C296" s="99"/>
      <c r="D296" s="100"/>
      <c r="E296" s="100"/>
      <c r="F296" s="57"/>
      <c r="G296" s="58">
        <f t="shared" si="53"/>
        <v>0</v>
      </c>
      <c r="H296" s="58">
        <f>IF(E296="",0,IFERROR(VLOOKUP(E296,档案费管理台账!$D$4:$H$1000,5,0),0))</f>
        <v>0</v>
      </c>
      <c r="I296" s="57"/>
      <c r="J296" s="57"/>
      <c r="K296" s="57"/>
      <c r="L296" s="57"/>
      <c r="M296" s="58" t="str">
        <f t="shared" si="54"/>
        <v/>
      </c>
      <c r="N296" s="102"/>
    </row>
    <row r="297" spans="1:14">
      <c r="A297" s="97" t="str">
        <f t="shared" si="51"/>
        <v/>
      </c>
      <c r="B297" s="98" t="str">
        <f t="shared" si="52"/>
        <v/>
      </c>
      <c r="C297" s="99"/>
      <c r="D297" s="100"/>
      <c r="E297" s="100"/>
      <c r="F297" s="57"/>
      <c r="G297" s="58">
        <f t="shared" si="53"/>
        <v>0</v>
      </c>
      <c r="H297" s="58">
        <f>IF(E297="",0,IFERROR(VLOOKUP(E297,档案费管理台账!$D$4:$H$1000,5,0),0))</f>
        <v>0</v>
      </c>
      <c r="I297" s="57"/>
      <c r="J297" s="57"/>
      <c r="K297" s="57"/>
      <c r="L297" s="57"/>
      <c r="M297" s="58" t="str">
        <f t="shared" si="54"/>
        <v/>
      </c>
      <c r="N297" s="102"/>
    </row>
    <row r="298" spans="1:14">
      <c r="A298" s="97" t="str">
        <f t="shared" si="51"/>
        <v/>
      </c>
      <c r="B298" s="98" t="str">
        <f t="shared" si="52"/>
        <v/>
      </c>
      <c r="C298" s="99"/>
      <c r="D298" s="100"/>
      <c r="E298" s="100"/>
      <c r="F298" s="57"/>
      <c r="G298" s="58">
        <f t="shared" si="53"/>
        <v>0</v>
      </c>
      <c r="H298" s="58">
        <f>IF(E298="",0,IFERROR(VLOOKUP(E298,档案费管理台账!$D$4:$H$1000,5,0),0))</f>
        <v>0</v>
      </c>
      <c r="I298" s="57"/>
      <c r="J298" s="57"/>
      <c r="K298" s="57"/>
      <c r="L298" s="57"/>
      <c r="M298" s="58" t="str">
        <f t="shared" si="54"/>
        <v/>
      </c>
      <c r="N298" s="102"/>
    </row>
    <row r="299" spans="1:14">
      <c r="A299" s="97" t="str">
        <f t="shared" si="51"/>
        <v/>
      </c>
      <c r="B299" s="98" t="str">
        <f t="shared" si="52"/>
        <v/>
      </c>
      <c r="C299" s="99"/>
      <c r="D299" s="100"/>
      <c r="E299" s="100"/>
      <c r="F299" s="57"/>
      <c r="G299" s="58">
        <f t="shared" si="53"/>
        <v>0</v>
      </c>
      <c r="H299" s="58">
        <f>IF(E299="",0,IFERROR(VLOOKUP(E299,档案费管理台账!$D$4:$H$1000,5,0),0))</f>
        <v>0</v>
      </c>
      <c r="I299" s="57"/>
      <c r="J299" s="57"/>
      <c r="K299" s="57"/>
      <c r="L299" s="57"/>
      <c r="M299" s="58" t="str">
        <f t="shared" si="54"/>
        <v/>
      </c>
      <c r="N299" s="102"/>
    </row>
    <row r="300" spans="1:14">
      <c r="A300" s="97" t="str">
        <f t="shared" ref="A300:A363" si="55">IF(C300="","",ROW()-42)</f>
        <v/>
      </c>
      <c r="B300" s="98" t="str">
        <f t="shared" si="52"/>
        <v/>
      </c>
      <c r="C300" s="99"/>
      <c r="D300" s="100"/>
      <c r="E300" s="100"/>
      <c r="F300" s="57"/>
      <c r="G300" s="58">
        <f t="shared" si="53"/>
        <v>0</v>
      </c>
      <c r="H300" s="58">
        <f>IF(E300="",0,IFERROR(VLOOKUP(E300,档案费管理台账!$D$4:$H$1000,5,0),0))</f>
        <v>0</v>
      </c>
      <c r="I300" s="57"/>
      <c r="J300" s="57"/>
      <c r="K300" s="57"/>
      <c r="L300" s="57"/>
      <c r="M300" s="58" t="str">
        <f t="shared" si="54"/>
        <v/>
      </c>
      <c r="N300" s="102"/>
    </row>
    <row r="301" spans="1:14">
      <c r="A301" s="97" t="str">
        <f t="shared" si="55"/>
        <v/>
      </c>
      <c r="B301" s="98" t="str">
        <f t="shared" ref="B301:B364" si="56">IF(C301="","",MONTH(C301)&amp;"月")</f>
        <v/>
      </c>
      <c r="C301" s="99"/>
      <c r="D301" s="100"/>
      <c r="E301" s="100"/>
      <c r="F301" s="57"/>
      <c r="G301" s="58">
        <f t="shared" ref="G301:G364" si="57">IF(F301="",0,F301*$K$41)</f>
        <v>0</v>
      </c>
      <c r="H301" s="58">
        <f>IF(E301="",0,IFERROR(VLOOKUP(E301,档案费管理台账!$D$4:$H$1000,5,0),0))</f>
        <v>0</v>
      </c>
      <c r="I301" s="57"/>
      <c r="J301" s="57"/>
      <c r="K301" s="57"/>
      <c r="L301" s="57"/>
      <c r="M301" s="58" t="str">
        <f t="shared" ref="M301:M364" si="58">IF(C301="","",ROUND(M300+G301-I301-J301-K301-L301-H301,2))</f>
        <v/>
      </c>
      <c r="N301" s="102"/>
    </row>
    <row r="302" spans="1:14">
      <c r="A302" s="97" t="str">
        <f t="shared" si="55"/>
        <v/>
      </c>
      <c r="B302" s="98" t="str">
        <f t="shared" si="56"/>
        <v/>
      </c>
      <c r="C302" s="99"/>
      <c r="D302" s="100"/>
      <c r="E302" s="100"/>
      <c r="F302" s="57"/>
      <c r="G302" s="58">
        <f t="shared" si="57"/>
        <v>0</v>
      </c>
      <c r="H302" s="58">
        <f>IF(E302="",0,IFERROR(VLOOKUP(E302,档案费管理台账!$D$4:$H$1000,5,0),0))</f>
        <v>0</v>
      </c>
      <c r="I302" s="57"/>
      <c r="J302" s="57"/>
      <c r="K302" s="57"/>
      <c r="L302" s="57"/>
      <c r="M302" s="58" t="str">
        <f t="shared" si="58"/>
        <v/>
      </c>
      <c r="N302" s="102"/>
    </row>
    <row r="303" spans="1:14">
      <c r="A303" s="97" t="str">
        <f t="shared" si="55"/>
        <v/>
      </c>
      <c r="B303" s="98" t="str">
        <f t="shared" si="56"/>
        <v/>
      </c>
      <c r="C303" s="99"/>
      <c r="D303" s="100"/>
      <c r="E303" s="100"/>
      <c r="F303" s="57"/>
      <c r="G303" s="58">
        <f t="shared" si="57"/>
        <v>0</v>
      </c>
      <c r="H303" s="58">
        <f>IF(E303="",0,IFERROR(VLOOKUP(E303,档案费管理台账!$D$4:$H$1000,5,0),0))</f>
        <v>0</v>
      </c>
      <c r="I303" s="57"/>
      <c r="J303" s="57"/>
      <c r="K303" s="57"/>
      <c r="L303" s="57"/>
      <c r="M303" s="58" t="str">
        <f t="shared" si="58"/>
        <v/>
      </c>
      <c r="N303" s="102"/>
    </row>
    <row r="304" spans="1:14">
      <c r="A304" s="97" t="str">
        <f t="shared" si="55"/>
        <v/>
      </c>
      <c r="B304" s="98" t="str">
        <f t="shared" si="56"/>
        <v/>
      </c>
      <c r="C304" s="99"/>
      <c r="D304" s="100"/>
      <c r="E304" s="100"/>
      <c r="F304" s="57"/>
      <c r="G304" s="58">
        <f t="shared" si="57"/>
        <v>0</v>
      </c>
      <c r="H304" s="58">
        <f>IF(E304="",0,IFERROR(VLOOKUP(E304,档案费管理台账!$D$4:$H$1000,5,0),0))</f>
        <v>0</v>
      </c>
      <c r="I304" s="57"/>
      <c r="J304" s="57"/>
      <c r="K304" s="57"/>
      <c r="L304" s="57"/>
      <c r="M304" s="58" t="str">
        <f t="shared" si="58"/>
        <v/>
      </c>
      <c r="N304" s="102"/>
    </row>
    <row r="305" spans="1:14">
      <c r="A305" s="97" t="str">
        <f t="shared" si="55"/>
        <v/>
      </c>
      <c r="B305" s="98" t="str">
        <f t="shared" si="56"/>
        <v/>
      </c>
      <c r="C305" s="99"/>
      <c r="D305" s="100"/>
      <c r="E305" s="100"/>
      <c r="F305" s="57"/>
      <c r="G305" s="58">
        <f t="shared" si="57"/>
        <v>0</v>
      </c>
      <c r="H305" s="58">
        <f>IF(E305="",0,IFERROR(VLOOKUP(E305,档案费管理台账!$D$4:$H$1000,5,0),0))</f>
        <v>0</v>
      </c>
      <c r="I305" s="57"/>
      <c r="J305" s="57"/>
      <c r="K305" s="57"/>
      <c r="L305" s="57"/>
      <c r="M305" s="58" t="str">
        <f t="shared" si="58"/>
        <v/>
      </c>
      <c r="N305" s="102"/>
    </row>
    <row r="306" spans="1:14">
      <c r="A306" s="97" t="str">
        <f t="shared" si="55"/>
        <v/>
      </c>
      <c r="B306" s="98" t="str">
        <f t="shared" si="56"/>
        <v/>
      </c>
      <c r="C306" s="99"/>
      <c r="D306" s="100"/>
      <c r="E306" s="100"/>
      <c r="F306" s="57"/>
      <c r="G306" s="58">
        <f t="shared" si="57"/>
        <v>0</v>
      </c>
      <c r="H306" s="58">
        <f>IF(E306="",0,IFERROR(VLOOKUP(E306,档案费管理台账!$D$4:$H$1000,5,0),0))</f>
        <v>0</v>
      </c>
      <c r="I306" s="57"/>
      <c r="J306" s="57"/>
      <c r="K306" s="57"/>
      <c r="L306" s="57"/>
      <c r="M306" s="58" t="str">
        <f t="shared" si="58"/>
        <v/>
      </c>
      <c r="N306" s="102"/>
    </row>
    <row r="307" spans="1:14">
      <c r="A307" s="97" t="str">
        <f t="shared" si="55"/>
        <v/>
      </c>
      <c r="B307" s="98" t="str">
        <f t="shared" si="56"/>
        <v/>
      </c>
      <c r="C307" s="99"/>
      <c r="D307" s="100"/>
      <c r="E307" s="100"/>
      <c r="F307" s="57"/>
      <c r="G307" s="58">
        <f t="shared" si="57"/>
        <v>0</v>
      </c>
      <c r="H307" s="58">
        <f>IF(E307="",0,IFERROR(VLOOKUP(E307,档案费管理台账!$D$4:$H$1000,5,0),0))</f>
        <v>0</v>
      </c>
      <c r="I307" s="57"/>
      <c r="J307" s="57"/>
      <c r="K307" s="57"/>
      <c r="L307" s="57"/>
      <c r="M307" s="58" t="str">
        <f t="shared" si="58"/>
        <v/>
      </c>
      <c r="N307" s="102"/>
    </row>
    <row r="308" spans="1:14">
      <c r="A308" s="97" t="str">
        <f t="shared" si="55"/>
        <v/>
      </c>
      <c r="B308" s="98" t="str">
        <f t="shared" si="56"/>
        <v/>
      </c>
      <c r="C308" s="99"/>
      <c r="D308" s="100"/>
      <c r="E308" s="100"/>
      <c r="F308" s="57"/>
      <c r="G308" s="58">
        <f t="shared" si="57"/>
        <v>0</v>
      </c>
      <c r="H308" s="58">
        <f>IF(E308="",0,IFERROR(VLOOKUP(E308,档案费管理台账!$D$4:$H$1000,5,0),0))</f>
        <v>0</v>
      </c>
      <c r="I308" s="57"/>
      <c r="J308" s="57"/>
      <c r="K308" s="57"/>
      <c r="L308" s="57"/>
      <c r="M308" s="58" t="str">
        <f t="shared" si="58"/>
        <v/>
      </c>
      <c r="N308" s="102"/>
    </row>
    <row r="309" spans="1:14">
      <c r="A309" s="97" t="str">
        <f t="shared" si="55"/>
        <v/>
      </c>
      <c r="B309" s="98" t="str">
        <f t="shared" si="56"/>
        <v/>
      </c>
      <c r="C309" s="99"/>
      <c r="D309" s="100"/>
      <c r="E309" s="100"/>
      <c r="F309" s="57"/>
      <c r="G309" s="58">
        <f t="shared" si="57"/>
        <v>0</v>
      </c>
      <c r="H309" s="58">
        <f>IF(E309="",0,IFERROR(VLOOKUP(E309,档案费管理台账!$D$4:$H$1000,5,0),0))</f>
        <v>0</v>
      </c>
      <c r="I309" s="57"/>
      <c r="J309" s="57"/>
      <c r="K309" s="57"/>
      <c r="L309" s="57"/>
      <c r="M309" s="58" t="str">
        <f t="shared" si="58"/>
        <v/>
      </c>
      <c r="N309" s="102"/>
    </row>
    <row r="310" spans="1:14">
      <c r="A310" s="97" t="str">
        <f t="shared" si="55"/>
        <v/>
      </c>
      <c r="B310" s="98" t="str">
        <f t="shared" si="56"/>
        <v/>
      </c>
      <c r="C310" s="99"/>
      <c r="D310" s="100"/>
      <c r="E310" s="100"/>
      <c r="F310" s="57"/>
      <c r="G310" s="58">
        <f t="shared" si="57"/>
        <v>0</v>
      </c>
      <c r="H310" s="58">
        <f>IF(E310="",0,IFERROR(VLOOKUP(E310,档案费管理台账!$D$4:$H$1000,5,0),0))</f>
        <v>0</v>
      </c>
      <c r="I310" s="57"/>
      <c r="J310" s="57"/>
      <c r="K310" s="57"/>
      <c r="L310" s="57"/>
      <c r="M310" s="58" t="str">
        <f t="shared" si="58"/>
        <v/>
      </c>
      <c r="N310" s="102"/>
    </row>
    <row r="311" spans="1:14">
      <c r="A311" s="97" t="str">
        <f t="shared" si="55"/>
        <v/>
      </c>
      <c r="B311" s="98" t="str">
        <f t="shared" si="56"/>
        <v/>
      </c>
      <c r="C311" s="99"/>
      <c r="D311" s="100"/>
      <c r="E311" s="100"/>
      <c r="F311" s="57"/>
      <c r="G311" s="58">
        <f t="shared" si="57"/>
        <v>0</v>
      </c>
      <c r="H311" s="58">
        <f>IF(E311="",0,IFERROR(VLOOKUP(E311,档案费管理台账!$D$4:$H$1000,5,0),0))</f>
        <v>0</v>
      </c>
      <c r="I311" s="57"/>
      <c r="J311" s="57"/>
      <c r="K311" s="57"/>
      <c r="L311" s="57"/>
      <c r="M311" s="58" t="str">
        <f t="shared" si="58"/>
        <v/>
      </c>
      <c r="N311" s="102"/>
    </row>
    <row r="312" spans="1:14">
      <c r="A312" s="97" t="str">
        <f t="shared" si="55"/>
        <v/>
      </c>
      <c r="B312" s="98" t="str">
        <f t="shared" si="56"/>
        <v/>
      </c>
      <c r="C312" s="99"/>
      <c r="D312" s="100"/>
      <c r="E312" s="100"/>
      <c r="F312" s="57"/>
      <c r="G312" s="58">
        <f t="shared" si="57"/>
        <v>0</v>
      </c>
      <c r="H312" s="58">
        <f>IF(E312="",0,IFERROR(VLOOKUP(E312,档案费管理台账!$D$4:$H$1000,5,0),0))</f>
        <v>0</v>
      </c>
      <c r="I312" s="57"/>
      <c r="J312" s="57"/>
      <c r="K312" s="57"/>
      <c r="L312" s="57"/>
      <c r="M312" s="58" t="str">
        <f t="shared" si="58"/>
        <v/>
      </c>
      <c r="N312" s="102"/>
    </row>
    <row r="313" spans="1:14">
      <c r="A313" s="97" t="str">
        <f t="shared" si="55"/>
        <v/>
      </c>
      <c r="B313" s="98" t="str">
        <f t="shared" si="56"/>
        <v/>
      </c>
      <c r="C313" s="99"/>
      <c r="D313" s="100"/>
      <c r="E313" s="100"/>
      <c r="F313" s="57"/>
      <c r="G313" s="58">
        <f t="shared" si="57"/>
        <v>0</v>
      </c>
      <c r="H313" s="58">
        <f>IF(E313="",0,IFERROR(VLOOKUP(E313,档案费管理台账!$D$4:$H$1000,5,0),0))</f>
        <v>0</v>
      </c>
      <c r="I313" s="57"/>
      <c r="J313" s="57"/>
      <c r="K313" s="57"/>
      <c r="L313" s="57"/>
      <c r="M313" s="58" t="str">
        <f t="shared" si="58"/>
        <v/>
      </c>
      <c r="N313" s="102"/>
    </row>
    <row r="314" spans="1:14">
      <c r="A314" s="97" t="str">
        <f t="shared" si="55"/>
        <v/>
      </c>
      <c r="B314" s="98" t="str">
        <f t="shared" si="56"/>
        <v/>
      </c>
      <c r="C314" s="99"/>
      <c r="D314" s="100"/>
      <c r="E314" s="100"/>
      <c r="F314" s="57"/>
      <c r="G314" s="58">
        <f t="shared" si="57"/>
        <v>0</v>
      </c>
      <c r="H314" s="58">
        <f>IF(E314="",0,IFERROR(VLOOKUP(E314,档案费管理台账!$D$4:$H$1000,5,0),0))</f>
        <v>0</v>
      </c>
      <c r="I314" s="57"/>
      <c r="J314" s="57"/>
      <c r="K314" s="57"/>
      <c r="L314" s="57"/>
      <c r="M314" s="58" t="str">
        <f t="shared" si="58"/>
        <v/>
      </c>
      <c r="N314" s="102"/>
    </row>
    <row r="315" spans="1:14">
      <c r="A315" s="97" t="str">
        <f t="shared" si="55"/>
        <v/>
      </c>
      <c r="B315" s="98" t="str">
        <f t="shared" si="56"/>
        <v/>
      </c>
      <c r="C315" s="99"/>
      <c r="D315" s="100"/>
      <c r="E315" s="100"/>
      <c r="F315" s="57"/>
      <c r="G315" s="58">
        <f t="shared" si="57"/>
        <v>0</v>
      </c>
      <c r="H315" s="58">
        <f>IF(E315="",0,IFERROR(VLOOKUP(E315,档案费管理台账!$D$4:$H$1000,5,0),0))</f>
        <v>0</v>
      </c>
      <c r="I315" s="57"/>
      <c r="J315" s="57"/>
      <c r="K315" s="57"/>
      <c r="L315" s="57"/>
      <c r="M315" s="58" t="str">
        <f t="shared" si="58"/>
        <v/>
      </c>
      <c r="N315" s="102"/>
    </row>
    <row r="316" spans="1:14">
      <c r="A316" s="97" t="str">
        <f t="shared" si="55"/>
        <v/>
      </c>
      <c r="B316" s="98" t="str">
        <f t="shared" si="56"/>
        <v/>
      </c>
      <c r="C316" s="99"/>
      <c r="D316" s="100"/>
      <c r="E316" s="100"/>
      <c r="F316" s="57"/>
      <c r="G316" s="58">
        <f t="shared" si="57"/>
        <v>0</v>
      </c>
      <c r="H316" s="58">
        <f>IF(E316="",0,IFERROR(VLOOKUP(E316,档案费管理台账!$D$4:$H$1000,5,0),0))</f>
        <v>0</v>
      </c>
      <c r="I316" s="57"/>
      <c r="J316" s="57"/>
      <c r="K316" s="57"/>
      <c r="L316" s="57"/>
      <c r="M316" s="58" t="str">
        <f t="shared" si="58"/>
        <v/>
      </c>
      <c r="N316" s="102"/>
    </row>
    <row r="317" spans="1:14">
      <c r="A317" s="97" t="str">
        <f t="shared" si="55"/>
        <v/>
      </c>
      <c r="B317" s="98" t="str">
        <f t="shared" si="56"/>
        <v/>
      </c>
      <c r="C317" s="99"/>
      <c r="D317" s="100"/>
      <c r="E317" s="100"/>
      <c r="F317" s="57"/>
      <c r="G317" s="58">
        <f t="shared" si="57"/>
        <v>0</v>
      </c>
      <c r="H317" s="58">
        <f>IF(E317="",0,IFERROR(VLOOKUP(E317,档案费管理台账!$D$4:$H$1000,5,0),0))</f>
        <v>0</v>
      </c>
      <c r="I317" s="57"/>
      <c r="J317" s="57"/>
      <c r="K317" s="57"/>
      <c r="L317" s="57"/>
      <c r="M317" s="58" t="str">
        <f t="shared" si="58"/>
        <v/>
      </c>
      <c r="N317" s="102"/>
    </row>
    <row r="318" spans="1:14">
      <c r="A318" s="97" t="str">
        <f t="shared" si="55"/>
        <v/>
      </c>
      <c r="B318" s="98" t="str">
        <f t="shared" si="56"/>
        <v/>
      </c>
      <c r="C318" s="99"/>
      <c r="D318" s="100"/>
      <c r="E318" s="100"/>
      <c r="F318" s="57"/>
      <c r="G318" s="58">
        <f t="shared" si="57"/>
        <v>0</v>
      </c>
      <c r="H318" s="58">
        <f>IF(E318="",0,IFERROR(VLOOKUP(E318,档案费管理台账!$D$4:$H$1000,5,0),0))</f>
        <v>0</v>
      </c>
      <c r="I318" s="57"/>
      <c r="J318" s="57"/>
      <c r="K318" s="57"/>
      <c r="L318" s="57"/>
      <c r="M318" s="58" t="str">
        <f t="shared" si="58"/>
        <v/>
      </c>
      <c r="N318" s="102"/>
    </row>
    <row r="319" spans="1:14">
      <c r="A319" s="97" t="str">
        <f t="shared" si="55"/>
        <v/>
      </c>
      <c r="B319" s="98" t="str">
        <f t="shared" si="56"/>
        <v/>
      </c>
      <c r="C319" s="99"/>
      <c r="D319" s="100"/>
      <c r="E319" s="100"/>
      <c r="F319" s="57"/>
      <c r="G319" s="58">
        <f t="shared" si="57"/>
        <v>0</v>
      </c>
      <c r="H319" s="58">
        <f>IF(E319="",0,IFERROR(VLOOKUP(E319,档案费管理台账!$D$4:$H$1000,5,0),0))</f>
        <v>0</v>
      </c>
      <c r="I319" s="57"/>
      <c r="J319" s="57"/>
      <c r="K319" s="57"/>
      <c r="L319" s="57"/>
      <c r="M319" s="58" t="str">
        <f t="shared" si="58"/>
        <v/>
      </c>
      <c r="N319" s="102"/>
    </row>
    <row r="320" spans="1:14">
      <c r="A320" s="97" t="str">
        <f t="shared" si="55"/>
        <v/>
      </c>
      <c r="B320" s="98" t="str">
        <f t="shared" si="56"/>
        <v/>
      </c>
      <c r="C320" s="99"/>
      <c r="D320" s="100"/>
      <c r="E320" s="100"/>
      <c r="F320" s="57"/>
      <c r="G320" s="58">
        <f t="shared" si="57"/>
        <v>0</v>
      </c>
      <c r="H320" s="58">
        <f>IF(E320="",0,IFERROR(VLOOKUP(E320,档案费管理台账!$D$4:$H$1000,5,0),0))</f>
        <v>0</v>
      </c>
      <c r="I320" s="57"/>
      <c r="J320" s="57"/>
      <c r="K320" s="57"/>
      <c r="L320" s="57"/>
      <c r="M320" s="58" t="str">
        <f t="shared" si="58"/>
        <v/>
      </c>
      <c r="N320" s="102"/>
    </row>
    <row r="321" spans="1:14">
      <c r="A321" s="97" t="str">
        <f t="shared" si="55"/>
        <v/>
      </c>
      <c r="B321" s="98" t="str">
        <f t="shared" si="56"/>
        <v/>
      </c>
      <c r="C321" s="99"/>
      <c r="D321" s="100"/>
      <c r="E321" s="100"/>
      <c r="F321" s="57"/>
      <c r="G321" s="58">
        <f t="shared" si="57"/>
        <v>0</v>
      </c>
      <c r="H321" s="58">
        <f>IF(E321="",0,IFERROR(VLOOKUP(E321,档案费管理台账!$D$4:$H$1000,5,0),0))</f>
        <v>0</v>
      </c>
      <c r="I321" s="57"/>
      <c r="J321" s="57"/>
      <c r="K321" s="57"/>
      <c r="L321" s="57"/>
      <c r="M321" s="58" t="str">
        <f t="shared" si="58"/>
        <v/>
      </c>
      <c r="N321" s="102"/>
    </row>
    <row r="322" spans="1:14">
      <c r="A322" s="97" t="str">
        <f t="shared" si="55"/>
        <v/>
      </c>
      <c r="B322" s="98" t="str">
        <f t="shared" si="56"/>
        <v/>
      </c>
      <c r="C322" s="99"/>
      <c r="D322" s="100"/>
      <c r="E322" s="100"/>
      <c r="F322" s="57"/>
      <c r="G322" s="58">
        <f t="shared" si="57"/>
        <v>0</v>
      </c>
      <c r="H322" s="58">
        <f>IF(E322="",0,IFERROR(VLOOKUP(E322,档案费管理台账!$D$4:$H$1000,5,0),0))</f>
        <v>0</v>
      </c>
      <c r="I322" s="57"/>
      <c r="J322" s="57"/>
      <c r="K322" s="57"/>
      <c r="L322" s="57"/>
      <c r="M322" s="58" t="str">
        <f t="shared" si="58"/>
        <v/>
      </c>
      <c r="N322" s="102"/>
    </row>
    <row r="323" spans="1:14">
      <c r="A323" s="97" t="str">
        <f t="shared" si="55"/>
        <v/>
      </c>
      <c r="B323" s="98" t="str">
        <f t="shared" si="56"/>
        <v/>
      </c>
      <c r="C323" s="99"/>
      <c r="D323" s="100"/>
      <c r="E323" s="100"/>
      <c r="F323" s="57"/>
      <c r="G323" s="58">
        <f t="shared" si="57"/>
        <v>0</v>
      </c>
      <c r="H323" s="58">
        <f>IF(E323="",0,IFERROR(VLOOKUP(E323,档案费管理台账!$D$4:$H$1000,5,0),0))</f>
        <v>0</v>
      </c>
      <c r="I323" s="57"/>
      <c r="J323" s="57"/>
      <c r="K323" s="57"/>
      <c r="L323" s="57"/>
      <c r="M323" s="58" t="str">
        <f t="shared" si="58"/>
        <v/>
      </c>
      <c r="N323" s="102"/>
    </row>
    <row r="324" spans="1:14">
      <c r="A324" s="97" t="str">
        <f t="shared" si="55"/>
        <v/>
      </c>
      <c r="B324" s="98" t="str">
        <f t="shared" si="56"/>
        <v/>
      </c>
      <c r="C324" s="99"/>
      <c r="D324" s="100"/>
      <c r="E324" s="100"/>
      <c r="F324" s="57"/>
      <c r="G324" s="58">
        <f t="shared" si="57"/>
        <v>0</v>
      </c>
      <c r="H324" s="58">
        <f>IF(E324="",0,IFERROR(VLOOKUP(E324,档案费管理台账!$D$4:$H$1000,5,0),0))</f>
        <v>0</v>
      </c>
      <c r="I324" s="57"/>
      <c r="J324" s="57"/>
      <c r="K324" s="57"/>
      <c r="L324" s="57"/>
      <c r="M324" s="58" t="str">
        <f t="shared" si="58"/>
        <v/>
      </c>
      <c r="N324" s="102"/>
    </row>
    <row r="325" spans="1:14">
      <c r="A325" s="97" t="str">
        <f t="shared" si="55"/>
        <v/>
      </c>
      <c r="B325" s="98" t="str">
        <f t="shared" si="56"/>
        <v/>
      </c>
      <c r="C325" s="99"/>
      <c r="D325" s="100"/>
      <c r="E325" s="100"/>
      <c r="F325" s="57"/>
      <c r="G325" s="58">
        <f t="shared" si="57"/>
        <v>0</v>
      </c>
      <c r="H325" s="58">
        <f>IF(E325="",0,IFERROR(VLOOKUP(E325,档案费管理台账!$D$4:$H$1000,5,0),0))</f>
        <v>0</v>
      </c>
      <c r="I325" s="57"/>
      <c r="J325" s="57"/>
      <c r="K325" s="57"/>
      <c r="L325" s="57"/>
      <c r="M325" s="58" t="str">
        <f t="shared" si="58"/>
        <v/>
      </c>
      <c r="N325" s="102"/>
    </row>
    <row r="326" spans="1:14">
      <c r="A326" s="97" t="str">
        <f t="shared" si="55"/>
        <v/>
      </c>
      <c r="B326" s="98" t="str">
        <f t="shared" si="56"/>
        <v/>
      </c>
      <c r="C326" s="99"/>
      <c r="D326" s="100"/>
      <c r="E326" s="100"/>
      <c r="F326" s="57"/>
      <c r="G326" s="58">
        <f t="shared" si="57"/>
        <v>0</v>
      </c>
      <c r="H326" s="58">
        <f>IF(E326="",0,IFERROR(VLOOKUP(E326,档案费管理台账!$D$4:$H$1000,5,0),0))</f>
        <v>0</v>
      </c>
      <c r="I326" s="57"/>
      <c r="J326" s="57"/>
      <c r="K326" s="57"/>
      <c r="L326" s="57"/>
      <c r="M326" s="58" t="str">
        <f t="shared" si="58"/>
        <v/>
      </c>
      <c r="N326" s="102"/>
    </row>
    <row r="327" spans="1:14">
      <c r="A327" s="97" t="str">
        <f t="shared" si="55"/>
        <v/>
      </c>
      <c r="B327" s="98" t="str">
        <f t="shared" si="56"/>
        <v/>
      </c>
      <c r="C327" s="99"/>
      <c r="D327" s="100"/>
      <c r="E327" s="100"/>
      <c r="F327" s="57"/>
      <c r="G327" s="58">
        <f t="shared" si="57"/>
        <v>0</v>
      </c>
      <c r="H327" s="58">
        <f>IF(E327="",0,IFERROR(VLOOKUP(E327,档案费管理台账!$D$4:$H$1000,5,0),0))</f>
        <v>0</v>
      </c>
      <c r="I327" s="57"/>
      <c r="J327" s="57"/>
      <c r="K327" s="57"/>
      <c r="L327" s="57"/>
      <c r="M327" s="58" t="str">
        <f t="shared" si="58"/>
        <v/>
      </c>
      <c r="N327" s="102"/>
    </row>
    <row r="328" spans="1:14">
      <c r="A328" s="97" t="str">
        <f t="shared" si="55"/>
        <v/>
      </c>
      <c r="B328" s="98" t="str">
        <f t="shared" si="56"/>
        <v/>
      </c>
      <c r="C328" s="99"/>
      <c r="D328" s="100"/>
      <c r="E328" s="100"/>
      <c r="F328" s="57"/>
      <c r="G328" s="58">
        <f t="shared" si="57"/>
        <v>0</v>
      </c>
      <c r="H328" s="58">
        <f>IF(E328="",0,IFERROR(VLOOKUP(E328,档案费管理台账!$D$4:$H$1000,5,0),0))</f>
        <v>0</v>
      </c>
      <c r="I328" s="57"/>
      <c r="J328" s="57"/>
      <c r="K328" s="57"/>
      <c r="L328" s="57"/>
      <c r="M328" s="58" t="str">
        <f t="shared" si="58"/>
        <v/>
      </c>
      <c r="N328" s="102"/>
    </row>
    <row r="329" spans="1:14">
      <c r="A329" s="97" t="str">
        <f t="shared" si="55"/>
        <v/>
      </c>
      <c r="B329" s="98" t="str">
        <f t="shared" si="56"/>
        <v/>
      </c>
      <c r="C329" s="99"/>
      <c r="D329" s="100"/>
      <c r="E329" s="100"/>
      <c r="F329" s="57"/>
      <c r="G329" s="58">
        <f t="shared" si="57"/>
        <v>0</v>
      </c>
      <c r="H329" s="58">
        <f>IF(E329="",0,IFERROR(VLOOKUP(E329,档案费管理台账!$D$4:$H$1000,5,0),0))</f>
        <v>0</v>
      </c>
      <c r="I329" s="57"/>
      <c r="J329" s="57"/>
      <c r="K329" s="57"/>
      <c r="L329" s="57"/>
      <c r="M329" s="58" t="str">
        <f t="shared" si="58"/>
        <v/>
      </c>
      <c r="N329" s="102"/>
    </row>
    <row r="330" spans="1:14">
      <c r="A330" s="97" t="str">
        <f t="shared" si="55"/>
        <v/>
      </c>
      <c r="B330" s="98" t="str">
        <f t="shared" si="56"/>
        <v/>
      </c>
      <c r="C330" s="99"/>
      <c r="D330" s="100"/>
      <c r="E330" s="100"/>
      <c r="F330" s="57"/>
      <c r="G330" s="58">
        <f t="shared" si="57"/>
        <v>0</v>
      </c>
      <c r="H330" s="58">
        <f>IF(E330="",0,IFERROR(VLOOKUP(E330,档案费管理台账!$D$4:$H$1000,5,0),0))</f>
        <v>0</v>
      </c>
      <c r="I330" s="57"/>
      <c r="J330" s="57"/>
      <c r="K330" s="57"/>
      <c r="L330" s="57"/>
      <c r="M330" s="58" t="str">
        <f t="shared" si="58"/>
        <v/>
      </c>
      <c r="N330" s="102"/>
    </row>
    <row r="331" spans="1:14">
      <c r="A331" s="97" t="str">
        <f t="shared" si="55"/>
        <v/>
      </c>
      <c r="B331" s="98" t="str">
        <f t="shared" si="56"/>
        <v/>
      </c>
      <c r="C331" s="99"/>
      <c r="D331" s="100"/>
      <c r="E331" s="100"/>
      <c r="F331" s="57"/>
      <c r="G331" s="58">
        <f t="shared" si="57"/>
        <v>0</v>
      </c>
      <c r="H331" s="58">
        <f>IF(E331="",0,IFERROR(VLOOKUP(E331,档案费管理台账!$D$4:$H$1000,5,0),0))</f>
        <v>0</v>
      </c>
      <c r="I331" s="57"/>
      <c r="J331" s="57"/>
      <c r="K331" s="57"/>
      <c r="L331" s="57"/>
      <c r="M331" s="58" t="str">
        <f t="shared" si="58"/>
        <v/>
      </c>
      <c r="N331" s="102"/>
    </row>
    <row r="332" spans="1:14">
      <c r="A332" s="97" t="str">
        <f t="shared" si="55"/>
        <v/>
      </c>
      <c r="B332" s="98" t="str">
        <f t="shared" si="56"/>
        <v/>
      </c>
      <c r="C332" s="99"/>
      <c r="D332" s="100"/>
      <c r="E332" s="100"/>
      <c r="F332" s="57"/>
      <c r="G332" s="58">
        <f t="shared" si="57"/>
        <v>0</v>
      </c>
      <c r="H332" s="58">
        <f>IF(E332="",0,IFERROR(VLOOKUP(E332,档案费管理台账!$D$4:$H$1000,5,0),0))</f>
        <v>0</v>
      </c>
      <c r="I332" s="57"/>
      <c r="J332" s="57"/>
      <c r="K332" s="57"/>
      <c r="L332" s="57"/>
      <c r="M332" s="58" t="str">
        <f t="shared" si="58"/>
        <v/>
      </c>
      <c r="N332" s="102"/>
    </row>
    <row r="333" spans="1:14">
      <c r="A333" s="97" t="str">
        <f t="shared" si="55"/>
        <v/>
      </c>
      <c r="B333" s="98" t="str">
        <f t="shared" si="56"/>
        <v/>
      </c>
      <c r="C333" s="99"/>
      <c r="D333" s="100"/>
      <c r="E333" s="100"/>
      <c r="F333" s="57"/>
      <c r="G333" s="58">
        <f t="shared" si="57"/>
        <v>0</v>
      </c>
      <c r="H333" s="58">
        <f>IF(E333="",0,IFERROR(VLOOKUP(E333,档案费管理台账!$D$4:$H$1000,5,0),0))</f>
        <v>0</v>
      </c>
      <c r="I333" s="57"/>
      <c r="J333" s="57"/>
      <c r="K333" s="57"/>
      <c r="L333" s="57"/>
      <c r="M333" s="58" t="str">
        <f t="shared" si="58"/>
        <v/>
      </c>
      <c r="N333" s="102"/>
    </row>
    <row r="334" spans="1:14">
      <c r="A334" s="97" t="str">
        <f t="shared" si="55"/>
        <v/>
      </c>
      <c r="B334" s="98" t="str">
        <f t="shared" si="56"/>
        <v/>
      </c>
      <c r="C334" s="99"/>
      <c r="D334" s="100"/>
      <c r="E334" s="100"/>
      <c r="F334" s="57"/>
      <c r="G334" s="58">
        <f t="shared" si="57"/>
        <v>0</v>
      </c>
      <c r="H334" s="58">
        <f>IF(E334="",0,IFERROR(VLOOKUP(E334,档案费管理台账!$D$4:$H$1000,5,0),0))</f>
        <v>0</v>
      </c>
      <c r="I334" s="57"/>
      <c r="J334" s="57"/>
      <c r="K334" s="57"/>
      <c r="L334" s="57"/>
      <c r="M334" s="58" t="str">
        <f t="shared" si="58"/>
        <v/>
      </c>
      <c r="N334" s="102"/>
    </row>
    <row r="335" spans="1:14">
      <c r="A335" s="97" t="str">
        <f t="shared" si="55"/>
        <v/>
      </c>
      <c r="B335" s="98" t="str">
        <f t="shared" si="56"/>
        <v/>
      </c>
      <c r="C335" s="99"/>
      <c r="D335" s="100"/>
      <c r="E335" s="100"/>
      <c r="F335" s="57"/>
      <c r="G335" s="58">
        <f t="shared" si="57"/>
        <v>0</v>
      </c>
      <c r="H335" s="58">
        <f>IF(E335="",0,IFERROR(VLOOKUP(E335,档案费管理台账!$D$4:$H$1000,5,0),0))</f>
        <v>0</v>
      </c>
      <c r="I335" s="57"/>
      <c r="J335" s="57"/>
      <c r="K335" s="57"/>
      <c r="L335" s="57"/>
      <c r="M335" s="58" t="str">
        <f t="shared" si="58"/>
        <v/>
      </c>
      <c r="N335" s="102"/>
    </row>
    <row r="336" spans="1:14">
      <c r="A336" s="97" t="str">
        <f t="shared" si="55"/>
        <v/>
      </c>
      <c r="B336" s="98" t="str">
        <f t="shared" si="56"/>
        <v/>
      </c>
      <c r="C336" s="99"/>
      <c r="D336" s="100"/>
      <c r="E336" s="100"/>
      <c r="F336" s="57"/>
      <c r="G336" s="58">
        <f t="shared" si="57"/>
        <v>0</v>
      </c>
      <c r="H336" s="58">
        <f>IF(E336="",0,IFERROR(VLOOKUP(E336,档案费管理台账!$D$4:$H$1000,5,0),0))</f>
        <v>0</v>
      </c>
      <c r="I336" s="57"/>
      <c r="J336" s="57"/>
      <c r="K336" s="57"/>
      <c r="L336" s="57"/>
      <c r="M336" s="58" t="str">
        <f t="shared" si="58"/>
        <v/>
      </c>
      <c r="N336" s="102"/>
    </row>
    <row r="337" spans="1:14">
      <c r="A337" s="97" t="str">
        <f t="shared" si="55"/>
        <v/>
      </c>
      <c r="B337" s="98" t="str">
        <f t="shared" si="56"/>
        <v/>
      </c>
      <c r="C337" s="99"/>
      <c r="D337" s="100"/>
      <c r="E337" s="100"/>
      <c r="F337" s="57"/>
      <c r="G337" s="58">
        <f t="shared" si="57"/>
        <v>0</v>
      </c>
      <c r="H337" s="58">
        <f>IF(E337="",0,IFERROR(VLOOKUP(E337,档案费管理台账!$D$4:$H$1000,5,0),0))</f>
        <v>0</v>
      </c>
      <c r="I337" s="57"/>
      <c r="J337" s="57"/>
      <c r="K337" s="57"/>
      <c r="L337" s="57"/>
      <c r="M337" s="58" t="str">
        <f t="shared" si="58"/>
        <v/>
      </c>
      <c r="N337" s="102"/>
    </row>
    <row r="338" spans="1:14">
      <c r="A338" s="97" t="str">
        <f t="shared" si="55"/>
        <v/>
      </c>
      <c r="B338" s="98" t="str">
        <f t="shared" si="56"/>
        <v/>
      </c>
      <c r="C338" s="99"/>
      <c r="D338" s="100"/>
      <c r="E338" s="100"/>
      <c r="F338" s="57"/>
      <c r="G338" s="58">
        <f t="shared" si="57"/>
        <v>0</v>
      </c>
      <c r="H338" s="58">
        <f>IF(E338="",0,IFERROR(VLOOKUP(E338,档案费管理台账!$D$4:$H$1000,5,0),0))</f>
        <v>0</v>
      </c>
      <c r="I338" s="57"/>
      <c r="J338" s="57"/>
      <c r="K338" s="57"/>
      <c r="L338" s="57"/>
      <c r="M338" s="58" t="str">
        <f t="shared" si="58"/>
        <v/>
      </c>
      <c r="N338" s="102"/>
    </row>
    <row r="339" spans="1:14">
      <c r="A339" s="97" t="str">
        <f t="shared" si="55"/>
        <v/>
      </c>
      <c r="B339" s="98" t="str">
        <f t="shared" si="56"/>
        <v/>
      </c>
      <c r="C339" s="99"/>
      <c r="D339" s="100"/>
      <c r="E339" s="100"/>
      <c r="F339" s="57"/>
      <c r="G339" s="58">
        <f t="shared" si="57"/>
        <v>0</v>
      </c>
      <c r="H339" s="58">
        <f>IF(E339="",0,IFERROR(VLOOKUP(E339,档案费管理台账!$D$4:$H$1000,5,0),0))</f>
        <v>0</v>
      </c>
      <c r="I339" s="57"/>
      <c r="J339" s="57"/>
      <c r="K339" s="57"/>
      <c r="L339" s="57"/>
      <c r="M339" s="58" t="str">
        <f t="shared" si="58"/>
        <v/>
      </c>
      <c r="N339" s="102"/>
    </row>
    <row r="340" spans="1:14">
      <c r="A340" s="97" t="str">
        <f t="shared" si="55"/>
        <v/>
      </c>
      <c r="B340" s="98" t="str">
        <f t="shared" si="56"/>
        <v/>
      </c>
      <c r="C340" s="99"/>
      <c r="D340" s="100"/>
      <c r="E340" s="100"/>
      <c r="F340" s="57"/>
      <c r="G340" s="58">
        <f t="shared" si="57"/>
        <v>0</v>
      </c>
      <c r="H340" s="58">
        <f>IF(E340="",0,IFERROR(VLOOKUP(E340,档案费管理台账!$D$4:$H$1000,5,0),0))</f>
        <v>0</v>
      </c>
      <c r="I340" s="57"/>
      <c r="J340" s="57"/>
      <c r="K340" s="57"/>
      <c r="L340" s="57"/>
      <c r="M340" s="58" t="str">
        <f t="shared" si="58"/>
        <v/>
      </c>
      <c r="N340" s="102"/>
    </row>
    <row r="341" spans="1:14">
      <c r="A341" s="97" t="str">
        <f t="shared" si="55"/>
        <v/>
      </c>
      <c r="B341" s="98" t="str">
        <f t="shared" si="56"/>
        <v/>
      </c>
      <c r="C341" s="99"/>
      <c r="D341" s="100"/>
      <c r="E341" s="100"/>
      <c r="F341" s="57"/>
      <c r="G341" s="58">
        <f t="shared" si="57"/>
        <v>0</v>
      </c>
      <c r="H341" s="58">
        <f>IF(E341="",0,IFERROR(VLOOKUP(E341,档案费管理台账!$D$4:$H$1000,5,0),0))</f>
        <v>0</v>
      </c>
      <c r="I341" s="57"/>
      <c r="J341" s="57"/>
      <c r="K341" s="57"/>
      <c r="L341" s="57"/>
      <c r="M341" s="58" t="str">
        <f t="shared" si="58"/>
        <v/>
      </c>
      <c r="N341" s="102"/>
    </row>
    <row r="342" spans="1:14">
      <c r="A342" s="97" t="str">
        <f t="shared" si="55"/>
        <v/>
      </c>
      <c r="B342" s="98" t="str">
        <f t="shared" si="56"/>
        <v/>
      </c>
      <c r="C342" s="99"/>
      <c r="D342" s="100"/>
      <c r="E342" s="100"/>
      <c r="F342" s="57"/>
      <c r="G342" s="58">
        <f t="shared" si="57"/>
        <v>0</v>
      </c>
      <c r="H342" s="58">
        <f>IF(E342="",0,IFERROR(VLOOKUP(E342,档案费管理台账!$D$4:$H$1000,5,0),0))</f>
        <v>0</v>
      </c>
      <c r="I342" s="57"/>
      <c r="J342" s="57"/>
      <c r="K342" s="57"/>
      <c r="L342" s="57"/>
      <c r="M342" s="58" t="str">
        <f t="shared" si="58"/>
        <v/>
      </c>
      <c r="N342" s="102"/>
    </row>
    <row r="343" spans="1:14">
      <c r="A343" s="97" t="str">
        <f t="shared" si="55"/>
        <v/>
      </c>
      <c r="B343" s="98" t="str">
        <f t="shared" si="56"/>
        <v/>
      </c>
      <c r="C343" s="99"/>
      <c r="D343" s="100"/>
      <c r="E343" s="100"/>
      <c r="F343" s="57"/>
      <c r="G343" s="58">
        <f t="shared" si="57"/>
        <v>0</v>
      </c>
      <c r="H343" s="58">
        <f>IF(E343="",0,IFERROR(VLOOKUP(E343,档案费管理台账!$D$4:$H$1000,5,0),0))</f>
        <v>0</v>
      </c>
      <c r="I343" s="57"/>
      <c r="J343" s="57"/>
      <c r="K343" s="57"/>
      <c r="L343" s="57"/>
      <c r="M343" s="58" t="str">
        <f t="shared" si="58"/>
        <v/>
      </c>
      <c r="N343" s="102"/>
    </row>
    <row r="344" spans="1:14">
      <c r="A344" s="97" t="str">
        <f t="shared" si="55"/>
        <v/>
      </c>
      <c r="B344" s="98" t="str">
        <f t="shared" si="56"/>
        <v/>
      </c>
      <c r="C344" s="99"/>
      <c r="D344" s="100"/>
      <c r="E344" s="100"/>
      <c r="F344" s="57"/>
      <c r="G344" s="58">
        <f t="shared" si="57"/>
        <v>0</v>
      </c>
      <c r="H344" s="58">
        <f>IF(E344="",0,IFERROR(VLOOKUP(E344,档案费管理台账!$D$4:$H$1000,5,0),0))</f>
        <v>0</v>
      </c>
      <c r="I344" s="57"/>
      <c r="J344" s="57"/>
      <c r="K344" s="57"/>
      <c r="L344" s="57"/>
      <c r="M344" s="58" t="str">
        <f t="shared" si="58"/>
        <v/>
      </c>
      <c r="N344" s="102"/>
    </row>
    <row r="345" spans="1:14">
      <c r="A345" s="97" t="str">
        <f t="shared" si="55"/>
        <v/>
      </c>
      <c r="B345" s="98" t="str">
        <f t="shared" si="56"/>
        <v/>
      </c>
      <c r="C345" s="99"/>
      <c r="D345" s="100"/>
      <c r="E345" s="100"/>
      <c r="F345" s="57"/>
      <c r="G345" s="58">
        <f t="shared" si="57"/>
        <v>0</v>
      </c>
      <c r="H345" s="58">
        <f>IF(E345="",0,IFERROR(VLOOKUP(E345,档案费管理台账!$D$4:$H$1000,5,0),0))</f>
        <v>0</v>
      </c>
      <c r="I345" s="57"/>
      <c r="J345" s="57"/>
      <c r="K345" s="57"/>
      <c r="L345" s="57"/>
      <c r="M345" s="58" t="str">
        <f t="shared" si="58"/>
        <v/>
      </c>
      <c r="N345" s="102"/>
    </row>
    <row r="346" spans="1:14">
      <c r="A346" s="97" t="str">
        <f t="shared" si="55"/>
        <v/>
      </c>
      <c r="B346" s="98" t="str">
        <f t="shared" si="56"/>
        <v/>
      </c>
      <c r="C346" s="99"/>
      <c r="D346" s="100"/>
      <c r="E346" s="100"/>
      <c r="F346" s="57"/>
      <c r="G346" s="58">
        <f t="shared" si="57"/>
        <v>0</v>
      </c>
      <c r="H346" s="58">
        <f>IF(E346="",0,IFERROR(VLOOKUP(E346,档案费管理台账!$D$4:$H$1000,5,0),0))</f>
        <v>0</v>
      </c>
      <c r="I346" s="57"/>
      <c r="J346" s="57"/>
      <c r="K346" s="57"/>
      <c r="L346" s="57"/>
      <c r="M346" s="58" t="str">
        <f t="shared" si="58"/>
        <v/>
      </c>
      <c r="N346" s="102"/>
    </row>
    <row r="347" spans="1:14">
      <c r="A347" s="97" t="str">
        <f t="shared" si="55"/>
        <v/>
      </c>
      <c r="B347" s="98" t="str">
        <f t="shared" si="56"/>
        <v/>
      </c>
      <c r="C347" s="99"/>
      <c r="D347" s="100"/>
      <c r="E347" s="100"/>
      <c r="F347" s="57"/>
      <c r="G347" s="58">
        <f t="shared" si="57"/>
        <v>0</v>
      </c>
      <c r="H347" s="58">
        <f>IF(E347="",0,IFERROR(VLOOKUP(E347,档案费管理台账!$D$4:$H$1000,5,0),0))</f>
        <v>0</v>
      </c>
      <c r="I347" s="57"/>
      <c r="J347" s="57"/>
      <c r="K347" s="57"/>
      <c r="L347" s="57"/>
      <c r="M347" s="58" t="str">
        <f t="shared" si="58"/>
        <v/>
      </c>
      <c r="N347" s="102"/>
    </row>
    <row r="348" spans="1:14">
      <c r="A348" s="97" t="str">
        <f t="shared" si="55"/>
        <v/>
      </c>
      <c r="B348" s="98" t="str">
        <f t="shared" si="56"/>
        <v/>
      </c>
      <c r="C348" s="99"/>
      <c r="D348" s="100"/>
      <c r="E348" s="100"/>
      <c r="F348" s="57"/>
      <c r="G348" s="58">
        <f t="shared" si="57"/>
        <v>0</v>
      </c>
      <c r="H348" s="58">
        <f>IF(E348="",0,IFERROR(VLOOKUP(E348,档案费管理台账!$D$4:$H$1000,5,0),0))</f>
        <v>0</v>
      </c>
      <c r="I348" s="57"/>
      <c r="J348" s="57"/>
      <c r="K348" s="57"/>
      <c r="L348" s="57"/>
      <c r="M348" s="58" t="str">
        <f t="shared" si="58"/>
        <v/>
      </c>
      <c r="N348" s="102"/>
    </row>
    <row r="349" spans="1:14">
      <c r="A349" s="97" t="str">
        <f t="shared" si="55"/>
        <v/>
      </c>
      <c r="B349" s="98" t="str">
        <f t="shared" si="56"/>
        <v/>
      </c>
      <c r="C349" s="99"/>
      <c r="D349" s="100"/>
      <c r="E349" s="100"/>
      <c r="F349" s="57"/>
      <c r="G349" s="58">
        <f t="shared" si="57"/>
        <v>0</v>
      </c>
      <c r="H349" s="58">
        <f>IF(E349="",0,IFERROR(VLOOKUP(E349,档案费管理台账!$D$4:$H$1000,5,0),0))</f>
        <v>0</v>
      </c>
      <c r="I349" s="57"/>
      <c r="J349" s="57"/>
      <c r="K349" s="57"/>
      <c r="L349" s="57"/>
      <c r="M349" s="58" t="str">
        <f t="shared" si="58"/>
        <v/>
      </c>
      <c r="N349" s="102"/>
    </row>
    <row r="350" spans="1:14">
      <c r="A350" s="97" t="str">
        <f t="shared" si="55"/>
        <v/>
      </c>
      <c r="B350" s="98" t="str">
        <f t="shared" si="56"/>
        <v/>
      </c>
      <c r="C350" s="99"/>
      <c r="D350" s="100"/>
      <c r="E350" s="100"/>
      <c r="F350" s="57"/>
      <c r="G350" s="58">
        <f t="shared" si="57"/>
        <v>0</v>
      </c>
      <c r="H350" s="58">
        <f>IF(E350="",0,IFERROR(VLOOKUP(E350,档案费管理台账!$D$4:$H$1000,5,0),0))</f>
        <v>0</v>
      </c>
      <c r="I350" s="57"/>
      <c r="J350" s="57"/>
      <c r="K350" s="57"/>
      <c r="L350" s="57"/>
      <c r="M350" s="58" t="str">
        <f t="shared" si="58"/>
        <v/>
      </c>
      <c r="N350" s="102"/>
    </row>
    <row r="351" spans="1:14">
      <c r="A351" s="97" t="str">
        <f t="shared" si="55"/>
        <v/>
      </c>
      <c r="B351" s="98" t="str">
        <f t="shared" si="56"/>
        <v/>
      </c>
      <c r="C351" s="99"/>
      <c r="D351" s="100"/>
      <c r="E351" s="100"/>
      <c r="F351" s="57"/>
      <c r="G351" s="58">
        <f t="shared" si="57"/>
        <v>0</v>
      </c>
      <c r="H351" s="58">
        <f>IF(E351="",0,IFERROR(VLOOKUP(E351,档案费管理台账!$D$4:$H$1000,5,0),0))</f>
        <v>0</v>
      </c>
      <c r="I351" s="57"/>
      <c r="J351" s="57"/>
      <c r="K351" s="57"/>
      <c r="L351" s="57"/>
      <c r="M351" s="58" t="str">
        <f t="shared" si="58"/>
        <v/>
      </c>
      <c r="N351" s="102"/>
    </row>
    <row r="352" spans="1:14">
      <c r="A352" s="97" t="str">
        <f t="shared" si="55"/>
        <v/>
      </c>
      <c r="B352" s="98" t="str">
        <f t="shared" si="56"/>
        <v/>
      </c>
      <c r="C352" s="99"/>
      <c r="D352" s="100"/>
      <c r="E352" s="100"/>
      <c r="F352" s="57"/>
      <c r="G352" s="58">
        <f t="shared" si="57"/>
        <v>0</v>
      </c>
      <c r="H352" s="58">
        <f>IF(E352="",0,IFERROR(VLOOKUP(E352,档案费管理台账!$D$4:$H$1000,5,0),0))</f>
        <v>0</v>
      </c>
      <c r="I352" s="57"/>
      <c r="J352" s="57"/>
      <c r="K352" s="57"/>
      <c r="L352" s="57"/>
      <c r="M352" s="58" t="str">
        <f t="shared" si="58"/>
        <v/>
      </c>
      <c r="N352" s="102"/>
    </row>
    <row r="353" spans="1:14">
      <c r="A353" s="97" t="str">
        <f t="shared" si="55"/>
        <v/>
      </c>
      <c r="B353" s="98" t="str">
        <f t="shared" si="56"/>
        <v/>
      </c>
      <c r="C353" s="99"/>
      <c r="D353" s="100"/>
      <c r="E353" s="100"/>
      <c r="F353" s="57"/>
      <c r="G353" s="58">
        <f t="shared" si="57"/>
        <v>0</v>
      </c>
      <c r="H353" s="58">
        <f>IF(E353="",0,IFERROR(VLOOKUP(E353,档案费管理台账!$D$4:$H$1000,5,0),0))</f>
        <v>0</v>
      </c>
      <c r="I353" s="57"/>
      <c r="J353" s="57"/>
      <c r="K353" s="57"/>
      <c r="L353" s="57"/>
      <c r="M353" s="58" t="str">
        <f t="shared" si="58"/>
        <v/>
      </c>
      <c r="N353" s="102"/>
    </row>
    <row r="354" spans="1:14">
      <c r="A354" s="97" t="str">
        <f t="shared" si="55"/>
        <v/>
      </c>
      <c r="B354" s="98" t="str">
        <f t="shared" si="56"/>
        <v/>
      </c>
      <c r="C354" s="99"/>
      <c r="D354" s="100"/>
      <c r="E354" s="100"/>
      <c r="F354" s="57"/>
      <c r="G354" s="58">
        <f t="shared" si="57"/>
        <v>0</v>
      </c>
      <c r="H354" s="58">
        <f>IF(E354="",0,IFERROR(VLOOKUP(E354,档案费管理台账!$D$4:$H$1000,5,0),0))</f>
        <v>0</v>
      </c>
      <c r="I354" s="57"/>
      <c r="J354" s="57"/>
      <c r="K354" s="57"/>
      <c r="L354" s="57"/>
      <c r="M354" s="58" t="str">
        <f t="shared" si="58"/>
        <v/>
      </c>
      <c r="N354" s="102"/>
    </row>
    <row r="355" spans="1:14">
      <c r="A355" s="97" t="str">
        <f t="shared" si="55"/>
        <v/>
      </c>
      <c r="B355" s="98" t="str">
        <f t="shared" si="56"/>
        <v/>
      </c>
      <c r="C355" s="99"/>
      <c r="D355" s="100"/>
      <c r="E355" s="100"/>
      <c r="F355" s="57"/>
      <c r="G355" s="58">
        <f t="shared" si="57"/>
        <v>0</v>
      </c>
      <c r="H355" s="58">
        <f>IF(E355="",0,IFERROR(VLOOKUP(E355,档案费管理台账!$D$4:$H$1000,5,0),0))</f>
        <v>0</v>
      </c>
      <c r="I355" s="57"/>
      <c r="J355" s="57"/>
      <c r="K355" s="57"/>
      <c r="L355" s="57"/>
      <c r="M355" s="58" t="str">
        <f t="shared" si="58"/>
        <v/>
      </c>
      <c r="N355" s="102"/>
    </row>
    <row r="356" spans="1:14">
      <c r="A356" s="97" t="str">
        <f t="shared" si="55"/>
        <v/>
      </c>
      <c r="B356" s="98" t="str">
        <f t="shared" si="56"/>
        <v/>
      </c>
      <c r="C356" s="99"/>
      <c r="D356" s="100"/>
      <c r="E356" s="100"/>
      <c r="F356" s="57"/>
      <c r="G356" s="58">
        <f t="shared" si="57"/>
        <v>0</v>
      </c>
      <c r="H356" s="58">
        <f>IF(E356="",0,IFERROR(VLOOKUP(E356,档案费管理台账!$D$4:$H$1000,5,0),0))</f>
        <v>0</v>
      </c>
      <c r="I356" s="57"/>
      <c r="J356" s="57"/>
      <c r="K356" s="57"/>
      <c r="L356" s="57"/>
      <c r="M356" s="58" t="str">
        <f t="shared" si="58"/>
        <v/>
      </c>
      <c r="N356" s="102"/>
    </row>
    <row r="357" spans="1:14">
      <c r="A357" s="97" t="str">
        <f t="shared" si="55"/>
        <v/>
      </c>
      <c r="B357" s="98" t="str">
        <f t="shared" si="56"/>
        <v/>
      </c>
      <c r="C357" s="99"/>
      <c r="D357" s="100"/>
      <c r="E357" s="100"/>
      <c r="F357" s="57"/>
      <c r="G357" s="58">
        <f t="shared" si="57"/>
        <v>0</v>
      </c>
      <c r="H357" s="58">
        <f>IF(E357="",0,IFERROR(VLOOKUP(E357,档案费管理台账!$D$4:$H$1000,5,0),0))</f>
        <v>0</v>
      </c>
      <c r="I357" s="57"/>
      <c r="J357" s="57"/>
      <c r="K357" s="57"/>
      <c r="L357" s="57"/>
      <c r="M357" s="58" t="str">
        <f t="shared" si="58"/>
        <v/>
      </c>
      <c r="N357" s="102"/>
    </row>
    <row r="358" spans="1:14">
      <c r="A358" s="97" t="str">
        <f t="shared" si="55"/>
        <v/>
      </c>
      <c r="B358" s="98" t="str">
        <f t="shared" si="56"/>
        <v/>
      </c>
      <c r="C358" s="99"/>
      <c r="D358" s="100"/>
      <c r="E358" s="100"/>
      <c r="F358" s="57"/>
      <c r="G358" s="58">
        <f t="shared" si="57"/>
        <v>0</v>
      </c>
      <c r="H358" s="58">
        <f>IF(E358="",0,IFERROR(VLOOKUP(E358,档案费管理台账!$D$4:$H$1000,5,0),0))</f>
        <v>0</v>
      </c>
      <c r="I358" s="57"/>
      <c r="J358" s="57"/>
      <c r="K358" s="57"/>
      <c r="L358" s="57"/>
      <c r="M358" s="58" t="str">
        <f t="shared" si="58"/>
        <v/>
      </c>
      <c r="N358" s="102"/>
    </row>
    <row r="359" spans="1:14">
      <c r="A359" s="97" t="str">
        <f t="shared" si="55"/>
        <v/>
      </c>
      <c r="B359" s="98" t="str">
        <f t="shared" si="56"/>
        <v/>
      </c>
      <c r="C359" s="99"/>
      <c r="D359" s="100"/>
      <c r="E359" s="100"/>
      <c r="F359" s="57"/>
      <c r="G359" s="58">
        <f t="shared" si="57"/>
        <v>0</v>
      </c>
      <c r="H359" s="58">
        <f>IF(E359="",0,IFERROR(VLOOKUP(E359,档案费管理台账!$D$4:$H$1000,5,0),0))</f>
        <v>0</v>
      </c>
      <c r="I359" s="57"/>
      <c r="J359" s="57"/>
      <c r="K359" s="57"/>
      <c r="L359" s="57"/>
      <c r="M359" s="58" t="str">
        <f t="shared" si="58"/>
        <v/>
      </c>
      <c r="N359" s="102"/>
    </row>
    <row r="360" spans="1:14">
      <c r="A360" s="97" t="str">
        <f t="shared" si="55"/>
        <v/>
      </c>
      <c r="B360" s="98" t="str">
        <f t="shared" si="56"/>
        <v/>
      </c>
      <c r="C360" s="99"/>
      <c r="D360" s="100"/>
      <c r="E360" s="100"/>
      <c r="F360" s="57"/>
      <c r="G360" s="58">
        <f t="shared" si="57"/>
        <v>0</v>
      </c>
      <c r="H360" s="58">
        <f>IF(E360="",0,IFERROR(VLOOKUP(E360,档案费管理台账!$D$4:$H$1000,5,0),0))</f>
        <v>0</v>
      </c>
      <c r="I360" s="57"/>
      <c r="J360" s="57"/>
      <c r="K360" s="57"/>
      <c r="L360" s="57"/>
      <c r="M360" s="58" t="str">
        <f t="shared" si="58"/>
        <v/>
      </c>
      <c r="N360" s="102"/>
    </row>
    <row r="361" spans="1:14">
      <c r="A361" s="97" t="str">
        <f t="shared" si="55"/>
        <v/>
      </c>
      <c r="B361" s="98" t="str">
        <f t="shared" si="56"/>
        <v/>
      </c>
      <c r="C361" s="99"/>
      <c r="D361" s="100"/>
      <c r="E361" s="100"/>
      <c r="F361" s="57"/>
      <c r="G361" s="58">
        <f t="shared" si="57"/>
        <v>0</v>
      </c>
      <c r="H361" s="58">
        <f>IF(E361="",0,IFERROR(VLOOKUP(E361,档案费管理台账!$D$4:$H$1000,5,0),0))</f>
        <v>0</v>
      </c>
      <c r="I361" s="57"/>
      <c r="J361" s="57"/>
      <c r="K361" s="57"/>
      <c r="L361" s="57"/>
      <c r="M361" s="58" t="str">
        <f t="shared" si="58"/>
        <v/>
      </c>
      <c r="N361" s="102"/>
    </row>
    <row r="362" spans="1:14">
      <c r="A362" s="97" t="str">
        <f t="shared" si="55"/>
        <v/>
      </c>
      <c r="B362" s="98" t="str">
        <f t="shared" si="56"/>
        <v/>
      </c>
      <c r="C362" s="99"/>
      <c r="D362" s="100"/>
      <c r="E362" s="100"/>
      <c r="F362" s="57"/>
      <c r="G362" s="58">
        <f t="shared" si="57"/>
        <v>0</v>
      </c>
      <c r="H362" s="58">
        <f>IF(E362="",0,IFERROR(VLOOKUP(E362,档案费管理台账!$D$4:$H$1000,5,0),0))</f>
        <v>0</v>
      </c>
      <c r="I362" s="57"/>
      <c r="J362" s="57"/>
      <c r="K362" s="57"/>
      <c r="L362" s="57"/>
      <c r="M362" s="58" t="str">
        <f t="shared" si="58"/>
        <v/>
      </c>
      <c r="N362" s="102"/>
    </row>
    <row r="363" spans="1:14">
      <c r="A363" s="97" t="str">
        <f t="shared" si="55"/>
        <v/>
      </c>
      <c r="B363" s="98" t="str">
        <f t="shared" si="56"/>
        <v/>
      </c>
      <c r="C363" s="99"/>
      <c r="D363" s="100"/>
      <c r="E363" s="100"/>
      <c r="F363" s="57"/>
      <c r="G363" s="58">
        <f t="shared" si="57"/>
        <v>0</v>
      </c>
      <c r="H363" s="58">
        <f>IF(E363="",0,IFERROR(VLOOKUP(E363,档案费管理台账!$D$4:$H$1000,5,0),0))</f>
        <v>0</v>
      </c>
      <c r="I363" s="57"/>
      <c r="J363" s="57"/>
      <c r="K363" s="57"/>
      <c r="L363" s="57"/>
      <c r="M363" s="58" t="str">
        <f t="shared" si="58"/>
        <v/>
      </c>
      <c r="N363" s="102"/>
    </row>
    <row r="364" spans="1:14">
      <c r="A364" s="97" t="str">
        <f t="shared" ref="A364:A427" si="59">IF(C364="","",ROW()-42)</f>
        <v/>
      </c>
      <c r="B364" s="98" t="str">
        <f t="shared" si="56"/>
        <v/>
      </c>
      <c r="C364" s="99"/>
      <c r="D364" s="100"/>
      <c r="E364" s="100"/>
      <c r="F364" s="57"/>
      <c r="G364" s="58">
        <f t="shared" si="57"/>
        <v>0</v>
      </c>
      <c r="H364" s="58">
        <f>IF(E364="",0,IFERROR(VLOOKUP(E364,档案费管理台账!$D$4:$H$1000,5,0),0))</f>
        <v>0</v>
      </c>
      <c r="I364" s="57"/>
      <c r="J364" s="57"/>
      <c r="K364" s="57"/>
      <c r="L364" s="57"/>
      <c r="M364" s="58" t="str">
        <f t="shared" si="58"/>
        <v/>
      </c>
      <c r="N364" s="102"/>
    </row>
    <row r="365" spans="1:14">
      <c r="A365" s="97" t="str">
        <f t="shared" si="59"/>
        <v/>
      </c>
      <c r="B365" s="98" t="str">
        <f t="shared" ref="B365:B428" si="60">IF(C365="","",MONTH(C365)&amp;"月")</f>
        <v/>
      </c>
      <c r="C365" s="99"/>
      <c r="D365" s="100"/>
      <c r="E365" s="100"/>
      <c r="F365" s="57"/>
      <c r="G365" s="58">
        <f t="shared" ref="G365:G428" si="61">IF(F365="",0,F365*$K$41)</f>
        <v>0</v>
      </c>
      <c r="H365" s="58">
        <f>IF(E365="",0,IFERROR(VLOOKUP(E365,档案费管理台账!$D$4:$H$1000,5,0),0))</f>
        <v>0</v>
      </c>
      <c r="I365" s="57"/>
      <c r="J365" s="57"/>
      <c r="K365" s="57"/>
      <c r="L365" s="57"/>
      <c r="M365" s="58" t="str">
        <f t="shared" ref="M365:M428" si="62">IF(C365="","",ROUND(M364+G365-I365-J365-K365-L365-H365,2))</f>
        <v/>
      </c>
      <c r="N365" s="102"/>
    </row>
    <row r="366" spans="1:14">
      <c r="A366" s="97" t="str">
        <f t="shared" si="59"/>
        <v/>
      </c>
      <c r="B366" s="98" t="str">
        <f t="shared" si="60"/>
        <v/>
      </c>
      <c r="C366" s="99"/>
      <c r="D366" s="100"/>
      <c r="E366" s="100"/>
      <c r="F366" s="57"/>
      <c r="G366" s="58">
        <f t="shared" si="61"/>
        <v>0</v>
      </c>
      <c r="H366" s="58">
        <f>IF(E366="",0,IFERROR(VLOOKUP(E366,档案费管理台账!$D$4:$H$1000,5,0),0))</f>
        <v>0</v>
      </c>
      <c r="I366" s="57"/>
      <c r="J366" s="57"/>
      <c r="K366" s="57"/>
      <c r="L366" s="57"/>
      <c r="M366" s="58" t="str">
        <f t="shared" si="62"/>
        <v/>
      </c>
      <c r="N366" s="102"/>
    </row>
    <row r="367" spans="1:14">
      <c r="A367" s="97" t="str">
        <f t="shared" si="59"/>
        <v/>
      </c>
      <c r="B367" s="98" t="str">
        <f t="shared" si="60"/>
        <v/>
      </c>
      <c r="C367" s="99"/>
      <c r="D367" s="100"/>
      <c r="E367" s="100"/>
      <c r="F367" s="57"/>
      <c r="G367" s="58">
        <f t="shared" si="61"/>
        <v>0</v>
      </c>
      <c r="H367" s="58">
        <f>IF(E367="",0,IFERROR(VLOOKUP(E367,档案费管理台账!$D$4:$H$1000,5,0),0))</f>
        <v>0</v>
      </c>
      <c r="I367" s="57"/>
      <c r="J367" s="57"/>
      <c r="K367" s="57"/>
      <c r="L367" s="57"/>
      <c r="M367" s="58" t="str">
        <f t="shared" si="62"/>
        <v/>
      </c>
      <c r="N367" s="102"/>
    </row>
    <row r="368" spans="1:14">
      <c r="A368" s="97" t="str">
        <f t="shared" si="59"/>
        <v/>
      </c>
      <c r="B368" s="98" t="str">
        <f t="shared" si="60"/>
        <v/>
      </c>
      <c r="C368" s="99"/>
      <c r="D368" s="100"/>
      <c r="E368" s="100"/>
      <c r="F368" s="57"/>
      <c r="G368" s="58">
        <f t="shared" si="61"/>
        <v>0</v>
      </c>
      <c r="H368" s="58">
        <f>IF(E368="",0,IFERROR(VLOOKUP(E368,档案费管理台账!$D$4:$H$1000,5,0),0))</f>
        <v>0</v>
      </c>
      <c r="I368" s="57"/>
      <c r="J368" s="57"/>
      <c r="K368" s="57"/>
      <c r="L368" s="57"/>
      <c r="M368" s="58" t="str">
        <f t="shared" si="62"/>
        <v/>
      </c>
      <c r="N368" s="102"/>
    </row>
    <row r="369" spans="1:14">
      <c r="A369" s="97" t="str">
        <f t="shared" si="59"/>
        <v/>
      </c>
      <c r="B369" s="98" t="str">
        <f t="shared" si="60"/>
        <v/>
      </c>
      <c r="C369" s="99"/>
      <c r="D369" s="100"/>
      <c r="E369" s="100"/>
      <c r="F369" s="57"/>
      <c r="G369" s="58">
        <f t="shared" si="61"/>
        <v>0</v>
      </c>
      <c r="H369" s="58">
        <f>IF(E369="",0,IFERROR(VLOOKUP(E369,档案费管理台账!$D$4:$H$1000,5,0),0))</f>
        <v>0</v>
      </c>
      <c r="I369" s="57"/>
      <c r="J369" s="57"/>
      <c r="K369" s="57"/>
      <c r="L369" s="57"/>
      <c r="M369" s="58" t="str">
        <f t="shared" si="62"/>
        <v/>
      </c>
      <c r="N369" s="102"/>
    </row>
    <row r="370" spans="1:14">
      <c r="A370" s="97" t="str">
        <f t="shared" si="59"/>
        <v/>
      </c>
      <c r="B370" s="98" t="str">
        <f t="shared" si="60"/>
        <v/>
      </c>
      <c r="C370" s="99"/>
      <c r="D370" s="100"/>
      <c r="E370" s="100"/>
      <c r="F370" s="57"/>
      <c r="G370" s="58">
        <f t="shared" si="61"/>
        <v>0</v>
      </c>
      <c r="H370" s="58">
        <f>IF(E370="",0,IFERROR(VLOOKUP(E370,档案费管理台账!$D$4:$H$1000,5,0),0))</f>
        <v>0</v>
      </c>
      <c r="I370" s="57"/>
      <c r="J370" s="57"/>
      <c r="K370" s="57"/>
      <c r="L370" s="57"/>
      <c r="M370" s="58" t="str">
        <f t="shared" si="62"/>
        <v/>
      </c>
      <c r="N370" s="102"/>
    </row>
    <row r="371" spans="1:14">
      <c r="A371" s="97" t="str">
        <f t="shared" si="59"/>
        <v/>
      </c>
      <c r="B371" s="98" t="str">
        <f t="shared" si="60"/>
        <v/>
      </c>
      <c r="C371" s="99"/>
      <c r="D371" s="100"/>
      <c r="E371" s="100"/>
      <c r="F371" s="57"/>
      <c r="G371" s="58">
        <f t="shared" si="61"/>
        <v>0</v>
      </c>
      <c r="H371" s="58">
        <f>IF(E371="",0,IFERROR(VLOOKUP(E371,档案费管理台账!$D$4:$H$1000,5,0),0))</f>
        <v>0</v>
      </c>
      <c r="I371" s="57"/>
      <c r="J371" s="57"/>
      <c r="K371" s="57"/>
      <c r="L371" s="57"/>
      <c r="M371" s="58" t="str">
        <f t="shared" si="62"/>
        <v/>
      </c>
      <c r="N371" s="102"/>
    </row>
    <row r="372" spans="1:14">
      <c r="A372" s="97" t="str">
        <f t="shared" si="59"/>
        <v/>
      </c>
      <c r="B372" s="98" t="str">
        <f t="shared" si="60"/>
        <v/>
      </c>
      <c r="C372" s="99"/>
      <c r="D372" s="100"/>
      <c r="E372" s="100"/>
      <c r="F372" s="57"/>
      <c r="G372" s="58">
        <f t="shared" si="61"/>
        <v>0</v>
      </c>
      <c r="H372" s="58">
        <f>IF(E372="",0,IFERROR(VLOOKUP(E372,档案费管理台账!$D$4:$H$1000,5,0),0))</f>
        <v>0</v>
      </c>
      <c r="I372" s="57"/>
      <c r="J372" s="57"/>
      <c r="K372" s="57"/>
      <c r="L372" s="57"/>
      <c r="M372" s="58" t="str">
        <f t="shared" si="62"/>
        <v/>
      </c>
      <c r="N372" s="102"/>
    </row>
    <row r="373" spans="1:14">
      <c r="A373" s="97" t="str">
        <f t="shared" si="59"/>
        <v/>
      </c>
      <c r="B373" s="98" t="str">
        <f t="shared" si="60"/>
        <v/>
      </c>
      <c r="C373" s="99"/>
      <c r="D373" s="100"/>
      <c r="E373" s="100"/>
      <c r="F373" s="57"/>
      <c r="G373" s="58">
        <f t="shared" si="61"/>
        <v>0</v>
      </c>
      <c r="H373" s="58">
        <f>IF(E373="",0,IFERROR(VLOOKUP(E373,档案费管理台账!$D$4:$H$1000,5,0),0))</f>
        <v>0</v>
      </c>
      <c r="I373" s="57"/>
      <c r="J373" s="57"/>
      <c r="K373" s="57"/>
      <c r="L373" s="57"/>
      <c r="M373" s="58" t="str">
        <f t="shared" si="62"/>
        <v/>
      </c>
      <c r="N373" s="102"/>
    </row>
    <row r="374" spans="1:14">
      <c r="A374" s="97" t="str">
        <f t="shared" si="59"/>
        <v/>
      </c>
      <c r="B374" s="98" t="str">
        <f t="shared" si="60"/>
        <v/>
      </c>
      <c r="C374" s="99"/>
      <c r="D374" s="100"/>
      <c r="E374" s="100"/>
      <c r="F374" s="57"/>
      <c r="G374" s="58">
        <f t="shared" si="61"/>
        <v>0</v>
      </c>
      <c r="H374" s="58">
        <f>IF(E374="",0,IFERROR(VLOOKUP(E374,档案费管理台账!$D$4:$H$1000,5,0),0))</f>
        <v>0</v>
      </c>
      <c r="I374" s="57"/>
      <c r="J374" s="57"/>
      <c r="K374" s="57"/>
      <c r="L374" s="57"/>
      <c r="M374" s="58" t="str">
        <f t="shared" si="62"/>
        <v/>
      </c>
      <c r="N374" s="102"/>
    </row>
    <row r="375" spans="1:14">
      <c r="A375" s="97" t="str">
        <f t="shared" si="59"/>
        <v/>
      </c>
      <c r="B375" s="98" t="str">
        <f t="shared" si="60"/>
        <v/>
      </c>
      <c r="C375" s="99"/>
      <c r="D375" s="100"/>
      <c r="E375" s="100"/>
      <c r="F375" s="57"/>
      <c r="G375" s="58">
        <f t="shared" si="61"/>
        <v>0</v>
      </c>
      <c r="H375" s="58">
        <f>IF(E375="",0,IFERROR(VLOOKUP(E375,档案费管理台账!$D$4:$H$1000,5,0),0))</f>
        <v>0</v>
      </c>
      <c r="I375" s="57"/>
      <c r="J375" s="57"/>
      <c r="K375" s="57"/>
      <c r="L375" s="57"/>
      <c r="M375" s="58" t="str">
        <f t="shared" si="62"/>
        <v/>
      </c>
      <c r="N375" s="102"/>
    </row>
    <row r="376" spans="1:14">
      <c r="A376" s="97" t="str">
        <f t="shared" si="59"/>
        <v/>
      </c>
      <c r="B376" s="98" t="str">
        <f t="shared" si="60"/>
        <v/>
      </c>
      <c r="C376" s="99"/>
      <c r="D376" s="100"/>
      <c r="E376" s="100"/>
      <c r="F376" s="57"/>
      <c r="G376" s="58">
        <f t="shared" si="61"/>
        <v>0</v>
      </c>
      <c r="H376" s="58">
        <f>IF(E376="",0,IFERROR(VLOOKUP(E376,档案费管理台账!$D$4:$H$1000,5,0),0))</f>
        <v>0</v>
      </c>
      <c r="I376" s="57"/>
      <c r="J376" s="57"/>
      <c r="K376" s="57"/>
      <c r="L376" s="57"/>
      <c r="M376" s="58" t="str">
        <f t="shared" si="62"/>
        <v/>
      </c>
      <c r="N376" s="102"/>
    </row>
    <row r="377" spans="1:14">
      <c r="A377" s="97" t="str">
        <f t="shared" si="59"/>
        <v/>
      </c>
      <c r="B377" s="98" t="str">
        <f t="shared" si="60"/>
        <v/>
      </c>
      <c r="C377" s="99"/>
      <c r="D377" s="100"/>
      <c r="E377" s="100"/>
      <c r="F377" s="57"/>
      <c r="G377" s="58">
        <f t="shared" si="61"/>
        <v>0</v>
      </c>
      <c r="H377" s="58">
        <f>IF(E377="",0,IFERROR(VLOOKUP(E377,档案费管理台账!$D$4:$H$1000,5,0),0))</f>
        <v>0</v>
      </c>
      <c r="I377" s="57"/>
      <c r="J377" s="57"/>
      <c r="K377" s="57"/>
      <c r="L377" s="57"/>
      <c r="M377" s="58" t="str">
        <f t="shared" si="62"/>
        <v/>
      </c>
      <c r="N377" s="102"/>
    </row>
    <row r="378" spans="1:14">
      <c r="A378" s="97" t="str">
        <f t="shared" si="59"/>
        <v/>
      </c>
      <c r="B378" s="98" t="str">
        <f t="shared" si="60"/>
        <v/>
      </c>
      <c r="C378" s="99"/>
      <c r="D378" s="100"/>
      <c r="E378" s="100"/>
      <c r="F378" s="57"/>
      <c r="G378" s="58">
        <f t="shared" si="61"/>
        <v>0</v>
      </c>
      <c r="H378" s="58">
        <f>IF(E378="",0,IFERROR(VLOOKUP(E378,档案费管理台账!$D$4:$H$1000,5,0),0))</f>
        <v>0</v>
      </c>
      <c r="I378" s="57"/>
      <c r="J378" s="57"/>
      <c r="K378" s="57"/>
      <c r="L378" s="57"/>
      <c r="M378" s="58" t="str">
        <f t="shared" si="62"/>
        <v/>
      </c>
      <c r="N378" s="102"/>
    </row>
    <row r="379" spans="1:14">
      <c r="A379" s="97" t="str">
        <f t="shared" si="59"/>
        <v/>
      </c>
      <c r="B379" s="98" t="str">
        <f t="shared" si="60"/>
        <v/>
      </c>
      <c r="C379" s="99"/>
      <c r="D379" s="100"/>
      <c r="E379" s="100"/>
      <c r="F379" s="57"/>
      <c r="G379" s="58">
        <f t="shared" si="61"/>
        <v>0</v>
      </c>
      <c r="H379" s="58">
        <f>IF(E379="",0,IFERROR(VLOOKUP(E379,档案费管理台账!$D$4:$H$1000,5,0),0))</f>
        <v>0</v>
      </c>
      <c r="I379" s="57"/>
      <c r="J379" s="57"/>
      <c r="K379" s="57"/>
      <c r="L379" s="57"/>
      <c r="M379" s="58" t="str">
        <f t="shared" si="62"/>
        <v/>
      </c>
      <c r="N379" s="102"/>
    </row>
    <row r="380" spans="1:14">
      <c r="A380" s="97" t="str">
        <f t="shared" si="59"/>
        <v/>
      </c>
      <c r="B380" s="98" t="str">
        <f t="shared" si="60"/>
        <v/>
      </c>
      <c r="C380" s="99"/>
      <c r="D380" s="100"/>
      <c r="E380" s="100"/>
      <c r="F380" s="57"/>
      <c r="G380" s="58">
        <f t="shared" si="61"/>
        <v>0</v>
      </c>
      <c r="H380" s="58">
        <f>IF(E380="",0,IFERROR(VLOOKUP(E380,档案费管理台账!$D$4:$H$1000,5,0),0))</f>
        <v>0</v>
      </c>
      <c r="I380" s="57"/>
      <c r="J380" s="57"/>
      <c r="K380" s="57"/>
      <c r="L380" s="57"/>
      <c r="M380" s="58" t="str">
        <f t="shared" si="62"/>
        <v/>
      </c>
      <c r="N380" s="102"/>
    </row>
    <row r="381" spans="1:14">
      <c r="A381" s="97" t="str">
        <f t="shared" si="59"/>
        <v/>
      </c>
      <c r="B381" s="98" t="str">
        <f t="shared" si="60"/>
        <v/>
      </c>
      <c r="C381" s="99"/>
      <c r="D381" s="100"/>
      <c r="E381" s="100"/>
      <c r="F381" s="57"/>
      <c r="G381" s="58">
        <f t="shared" si="61"/>
        <v>0</v>
      </c>
      <c r="H381" s="58">
        <f>IF(E381="",0,IFERROR(VLOOKUP(E381,档案费管理台账!$D$4:$H$1000,5,0),0))</f>
        <v>0</v>
      </c>
      <c r="I381" s="57"/>
      <c r="J381" s="57"/>
      <c r="K381" s="57"/>
      <c r="L381" s="57"/>
      <c r="M381" s="58" t="str">
        <f t="shared" si="62"/>
        <v/>
      </c>
      <c r="N381" s="102"/>
    </row>
    <row r="382" spans="1:14">
      <c r="A382" s="97" t="str">
        <f t="shared" si="59"/>
        <v/>
      </c>
      <c r="B382" s="98" t="str">
        <f t="shared" si="60"/>
        <v/>
      </c>
      <c r="C382" s="99"/>
      <c r="D382" s="100"/>
      <c r="E382" s="100"/>
      <c r="F382" s="57"/>
      <c r="G382" s="58">
        <f t="shared" si="61"/>
        <v>0</v>
      </c>
      <c r="H382" s="58">
        <f>IF(E382="",0,IFERROR(VLOOKUP(E382,档案费管理台账!$D$4:$H$1000,5,0),0))</f>
        <v>0</v>
      </c>
      <c r="I382" s="57"/>
      <c r="J382" s="57"/>
      <c r="K382" s="57"/>
      <c r="L382" s="57"/>
      <c r="M382" s="58" t="str">
        <f t="shared" si="62"/>
        <v/>
      </c>
      <c r="N382" s="102"/>
    </row>
    <row r="383" spans="1:14">
      <c r="A383" s="97" t="str">
        <f t="shared" si="59"/>
        <v/>
      </c>
      <c r="B383" s="98" t="str">
        <f t="shared" si="60"/>
        <v/>
      </c>
      <c r="C383" s="99"/>
      <c r="D383" s="100"/>
      <c r="E383" s="100"/>
      <c r="F383" s="57"/>
      <c r="G383" s="58">
        <f t="shared" si="61"/>
        <v>0</v>
      </c>
      <c r="H383" s="58">
        <f>IF(E383="",0,IFERROR(VLOOKUP(E383,档案费管理台账!$D$4:$H$1000,5,0),0))</f>
        <v>0</v>
      </c>
      <c r="I383" s="57"/>
      <c r="J383" s="57"/>
      <c r="K383" s="57"/>
      <c r="L383" s="57"/>
      <c r="M383" s="58" t="str">
        <f t="shared" si="62"/>
        <v/>
      </c>
      <c r="N383" s="102"/>
    </row>
    <row r="384" spans="1:14">
      <c r="A384" s="97" t="str">
        <f t="shared" si="59"/>
        <v/>
      </c>
      <c r="B384" s="98" t="str">
        <f t="shared" si="60"/>
        <v/>
      </c>
      <c r="C384" s="99"/>
      <c r="D384" s="100"/>
      <c r="E384" s="100"/>
      <c r="F384" s="57"/>
      <c r="G384" s="58">
        <f t="shared" si="61"/>
        <v>0</v>
      </c>
      <c r="H384" s="58">
        <f>IF(E384="",0,IFERROR(VLOOKUP(E384,档案费管理台账!$D$4:$H$1000,5,0),0))</f>
        <v>0</v>
      </c>
      <c r="I384" s="57"/>
      <c r="J384" s="57"/>
      <c r="K384" s="57"/>
      <c r="L384" s="57"/>
      <c r="M384" s="58" t="str">
        <f t="shared" si="62"/>
        <v/>
      </c>
      <c r="N384" s="102"/>
    </row>
    <row r="385" spans="1:14">
      <c r="A385" s="97" t="str">
        <f t="shared" si="59"/>
        <v/>
      </c>
      <c r="B385" s="98" t="str">
        <f t="shared" si="60"/>
        <v/>
      </c>
      <c r="C385" s="99"/>
      <c r="D385" s="100"/>
      <c r="E385" s="100"/>
      <c r="F385" s="57"/>
      <c r="G385" s="58">
        <f t="shared" si="61"/>
        <v>0</v>
      </c>
      <c r="H385" s="58">
        <f>IF(E385="",0,IFERROR(VLOOKUP(E385,档案费管理台账!$D$4:$H$1000,5,0),0))</f>
        <v>0</v>
      </c>
      <c r="I385" s="57"/>
      <c r="J385" s="57"/>
      <c r="K385" s="57"/>
      <c r="L385" s="57"/>
      <c r="M385" s="58" t="str">
        <f t="shared" si="62"/>
        <v/>
      </c>
      <c r="N385" s="102"/>
    </row>
    <row r="386" spans="1:14">
      <c r="A386" s="97" t="str">
        <f t="shared" si="59"/>
        <v/>
      </c>
      <c r="B386" s="98" t="str">
        <f t="shared" si="60"/>
        <v/>
      </c>
      <c r="C386" s="99"/>
      <c r="D386" s="100"/>
      <c r="E386" s="100"/>
      <c r="F386" s="57"/>
      <c r="G386" s="58">
        <f t="shared" si="61"/>
        <v>0</v>
      </c>
      <c r="H386" s="58">
        <f>IF(E386="",0,IFERROR(VLOOKUP(E386,档案费管理台账!$D$4:$H$1000,5,0),0))</f>
        <v>0</v>
      </c>
      <c r="I386" s="57"/>
      <c r="J386" s="57"/>
      <c r="K386" s="57"/>
      <c r="L386" s="57"/>
      <c r="M386" s="58" t="str">
        <f t="shared" si="62"/>
        <v/>
      </c>
      <c r="N386" s="102"/>
    </row>
    <row r="387" spans="1:14">
      <c r="A387" s="97" t="str">
        <f t="shared" si="59"/>
        <v/>
      </c>
      <c r="B387" s="98" t="str">
        <f t="shared" si="60"/>
        <v/>
      </c>
      <c r="C387" s="99"/>
      <c r="D387" s="100"/>
      <c r="E387" s="100"/>
      <c r="F387" s="57"/>
      <c r="G387" s="58">
        <f t="shared" si="61"/>
        <v>0</v>
      </c>
      <c r="H387" s="58">
        <f>IF(E387="",0,IFERROR(VLOOKUP(E387,档案费管理台账!$D$4:$H$1000,5,0),0))</f>
        <v>0</v>
      </c>
      <c r="I387" s="57"/>
      <c r="J387" s="57"/>
      <c r="K387" s="57"/>
      <c r="L387" s="57"/>
      <c r="M387" s="58" t="str">
        <f t="shared" si="62"/>
        <v/>
      </c>
      <c r="N387" s="102"/>
    </row>
    <row r="388" spans="1:14">
      <c r="A388" s="97" t="str">
        <f t="shared" si="59"/>
        <v/>
      </c>
      <c r="B388" s="98" t="str">
        <f t="shared" si="60"/>
        <v/>
      </c>
      <c r="C388" s="99"/>
      <c r="D388" s="100"/>
      <c r="E388" s="100"/>
      <c r="F388" s="57"/>
      <c r="G388" s="58">
        <f t="shared" si="61"/>
        <v>0</v>
      </c>
      <c r="H388" s="58">
        <f>IF(E388="",0,IFERROR(VLOOKUP(E388,档案费管理台账!$D$4:$H$1000,5,0),0))</f>
        <v>0</v>
      </c>
      <c r="I388" s="57"/>
      <c r="J388" s="57"/>
      <c r="K388" s="57"/>
      <c r="L388" s="57"/>
      <c r="M388" s="58" t="str">
        <f t="shared" si="62"/>
        <v/>
      </c>
      <c r="N388" s="102"/>
    </row>
    <row r="389" spans="1:14">
      <c r="A389" s="97" t="str">
        <f t="shared" si="59"/>
        <v/>
      </c>
      <c r="B389" s="98" t="str">
        <f t="shared" si="60"/>
        <v/>
      </c>
      <c r="C389" s="99"/>
      <c r="D389" s="100"/>
      <c r="E389" s="100"/>
      <c r="F389" s="57"/>
      <c r="G389" s="58">
        <f t="shared" si="61"/>
        <v>0</v>
      </c>
      <c r="H389" s="58">
        <f>IF(E389="",0,IFERROR(VLOOKUP(E389,档案费管理台账!$D$4:$H$1000,5,0),0))</f>
        <v>0</v>
      </c>
      <c r="I389" s="57"/>
      <c r="J389" s="57"/>
      <c r="K389" s="57"/>
      <c r="L389" s="57"/>
      <c r="M389" s="58" t="str">
        <f t="shared" si="62"/>
        <v/>
      </c>
      <c r="N389" s="102"/>
    </row>
    <row r="390" spans="1:14">
      <c r="A390" s="97" t="str">
        <f t="shared" si="59"/>
        <v/>
      </c>
      <c r="B390" s="98" t="str">
        <f t="shared" si="60"/>
        <v/>
      </c>
      <c r="C390" s="99"/>
      <c r="D390" s="100"/>
      <c r="E390" s="100"/>
      <c r="F390" s="57"/>
      <c r="G390" s="58">
        <f t="shared" si="61"/>
        <v>0</v>
      </c>
      <c r="H390" s="58">
        <f>IF(E390="",0,IFERROR(VLOOKUP(E390,档案费管理台账!$D$4:$H$1000,5,0),0))</f>
        <v>0</v>
      </c>
      <c r="I390" s="57"/>
      <c r="J390" s="57"/>
      <c r="K390" s="57"/>
      <c r="L390" s="57"/>
      <c r="M390" s="58" t="str">
        <f t="shared" si="62"/>
        <v/>
      </c>
      <c r="N390" s="102"/>
    </row>
    <row r="391" spans="1:14">
      <c r="A391" s="97" t="str">
        <f t="shared" si="59"/>
        <v/>
      </c>
      <c r="B391" s="98" t="str">
        <f t="shared" si="60"/>
        <v/>
      </c>
      <c r="C391" s="99"/>
      <c r="D391" s="100"/>
      <c r="E391" s="100"/>
      <c r="F391" s="57"/>
      <c r="G391" s="58">
        <f t="shared" si="61"/>
        <v>0</v>
      </c>
      <c r="H391" s="58">
        <f>IF(E391="",0,IFERROR(VLOOKUP(E391,档案费管理台账!$D$4:$H$1000,5,0),0))</f>
        <v>0</v>
      </c>
      <c r="I391" s="57"/>
      <c r="J391" s="57"/>
      <c r="K391" s="57"/>
      <c r="L391" s="57"/>
      <c r="M391" s="58" t="str">
        <f t="shared" si="62"/>
        <v/>
      </c>
      <c r="N391" s="102"/>
    </row>
    <row r="392" spans="1:14">
      <c r="A392" s="97" t="str">
        <f t="shared" si="59"/>
        <v/>
      </c>
      <c r="B392" s="98" t="str">
        <f t="shared" si="60"/>
        <v/>
      </c>
      <c r="C392" s="99"/>
      <c r="D392" s="100"/>
      <c r="E392" s="100"/>
      <c r="F392" s="57"/>
      <c r="G392" s="58">
        <f t="shared" si="61"/>
        <v>0</v>
      </c>
      <c r="H392" s="58">
        <f>IF(E392="",0,IFERROR(VLOOKUP(E392,档案费管理台账!$D$4:$H$1000,5,0),0))</f>
        <v>0</v>
      </c>
      <c r="I392" s="57"/>
      <c r="J392" s="57"/>
      <c r="K392" s="57"/>
      <c r="L392" s="57"/>
      <c r="M392" s="58" t="str">
        <f t="shared" si="62"/>
        <v/>
      </c>
      <c r="N392" s="102"/>
    </row>
    <row r="393" spans="1:14">
      <c r="A393" s="97" t="str">
        <f t="shared" si="59"/>
        <v/>
      </c>
      <c r="B393" s="98" t="str">
        <f t="shared" si="60"/>
        <v/>
      </c>
      <c r="C393" s="99"/>
      <c r="D393" s="100"/>
      <c r="E393" s="100"/>
      <c r="F393" s="57"/>
      <c r="G393" s="58">
        <f t="shared" si="61"/>
        <v>0</v>
      </c>
      <c r="H393" s="58">
        <f>IF(E393="",0,IFERROR(VLOOKUP(E393,档案费管理台账!$D$4:$H$1000,5,0),0))</f>
        <v>0</v>
      </c>
      <c r="I393" s="57"/>
      <c r="J393" s="57"/>
      <c r="K393" s="57"/>
      <c r="L393" s="57"/>
      <c r="M393" s="58" t="str">
        <f t="shared" si="62"/>
        <v/>
      </c>
      <c r="N393" s="102"/>
    </row>
    <row r="394" spans="1:14">
      <c r="A394" s="97" t="str">
        <f t="shared" si="59"/>
        <v/>
      </c>
      <c r="B394" s="98" t="str">
        <f t="shared" si="60"/>
        <v/>
      </c>
      <c r="C394" s="99"/>
      <c r="D394" s="100"/>
      <c r="E394" s="100"/>
      <c r="F394" s="57"/>
      <c r="G394" s="58">
        <f t="shared" si="61"/>
        <v>0</v>
      </c>
      <c r="H394" s="58">
        <f>IF(E394="",0,IFERROR(VLOOKUP(E394,档案费管理台账!$D$4:$H$1000,5,0),0))</f>
        <v>0</v>
      </c>
      <c r="I394" s="57"/>
      <c r="J394" s="57"/>
      <c r="K394" s="57"/>
      <c r="L394" s="57"/>
      <c r="M394" s="58" t="str">
        <f t="shared" si="62"/>
        <v/>
      </c>
      <c r="N394" s="102"/>
    </row>
    <row r="395" spans="1:14">
      <c r="A395" s="97" t="str">
        <f t="shared" si="59"/>
        <v/>
      </c>
      <c r="B395" s="98" t="str">
        <f t="shared" si="60"/>
        <v/>
      </c>
      <c r="C395" s="99"/>
      <c r="D395" s="100"/>
      <c r="E395" s="100"/>
      <c r="F395" s="57"/>
      <c r="G395" s="58">
        <f t="shared" si="61"/>
        <v>0</v>
      </c>
      <c r="H395" s="58">
        <f>IF(E395="",0,IFERROR(VLOOKUP(E395,档案费管理台账!$D$4:$H$1000,5,0),0))</f>
        <v>0</v>
      </c>
      <c r="I395" s="57"/>
      <c r="J395" s="57"/>
      <c r="K395" s="57"/>
      <c r="L395" s="57"/>
      <c r="M395" s="58" t="str">
        <f t="shared" si="62"/>
        <v/>
      </c>
      <c r="N395" s="102"/>
    </row>
    <row r="396" spans="1:14">
      <c r="A396" s="97" t="str">
        <f t="shared" si="59"/>
        <v/>
      </c>
      <c r="B396" s="98" t="str">
        <f t="shared" si="60"/>
        <v/>
      </c>
      <c r="C396" s="99"/>
      <c r="D396" s="100"/>
      <c r="E396" s="100"/>
      <c r="F396" s="57"/>
      <c r="G396" s="58">
        <f t="shared" si="61"/>
        <v>0</v>
      </c>
      <c r="H396" s="58">
        <f>IF(E396="",0,IFERROR(VLOOKUP(E396,档案费管理台账!$D$4:$H$1000,5,0),0))</f>
        <v>0</v>
      </c>
      <c r="I396" s="57"/>
      <c r="J396" s="57"/>
      <c r="K396" s="57"/>
      <c r="L396" s="57"/>
      <c r="M396" s="58" t="str">
        <f t="shared" si="62"/>
        <v/>
      </c>
      <c r="N396" s="102"/>
    </row>
    <row r="397" spans="1:14">
      <c r="A397" s="97" t="str">
        <f t="shared" si="59"/>
        <v/>
      </c>
      <c r="B397" s="98" t="str">
        <f t="shared" si="60"/>
        <v/>
      </c>
      <c r="C397" s="99"/>
      <c r="D397" s="100"/>
      <c r="E397" s="100"/>
      <c r="F397" s="57"/>
      <c r="G397" s="58">
        <f t="shared" si="61"/>
        <v>0</v>
      </c>
      <c r="H397" s="58">
        <f>IF(E397="",0,IFERROR(VLOOKUP(E397,档案费管理台账!$D$4:$H$1000,5,0),0))</f>
        <v>0</v>
      </c>
      <c r="I397" s="57"/>
      <c r="J397" s="57"/>
      <c r="K397" s="57"/>
      <c r="L397" s="57"/>
      <c r="M397" s="58" t="str">
        <f t="shared" si="62"/>
        <v/>
      </c>
      <c r="N397" s="102"/>
    </row>
    <row r="398" spans="1:14">
      <c r="A398" s="97" t="str">
        <f t="shared" si="59"/>
        <v/>
      </c>
      <c r="B398" s="98" t="str">
        <f t="shared" si="60"/>
        <v/>
      </c>
      <c r="C398" s="99"/>
      <c r="D398" s="100"/>
      <c r="E398" s="100"/>
      <c r="F398" s="57"/>
      <c r="G398" s="58">
        <f t="shared" si="61"/>
        <v>0</v>
      </c>
      <c r="H398" s="58">
        <f>IF(E398="",0,IFERROR(VLOOKUP(E398,档案费管理台账!$D$4:$H$1000,5,0),0))</f>
        <v>0</v>
      </c>
      <c r="I398" s="57"/>
      <c r="J398" s="57"/>
      <c r="K398" s="57"/>
      <c r="L398" s="57"/>
      <c r="M398" s="58" t="str">
        <f t="shared" si="62"/>
        <v/>
      </c>
      <c r="N398" s="102"/>
    </row>
    <row r="399" spans="1:14">
      <c r="A399" s="97" t="str">
        <f t="shared" si="59"/>
        <v/>
      </c>
      <c r="B399" s="98" t="str">
        <f t="shared" si="60"/>
        <v/>
      </c>
      <c r="C399" s="99"/>
      <c r="D399" s="100"/>
      <c r="E399" s="100"/>
      <c r="F399" s="57"/>
      <c r="G399" s="58">
        <f t="shared" si="61"/>
        <v>0</v>
      </c>
      <c r="H399" s="58">
        <f>IF(E399="",0,IFERROR(VLOOKUP(E399,档案费管理台账!$D$4:$H$1000,5,0),0))</f>
        <v>0</v>
      </c>
      <c r="I399" s="57"/>
      <c r="J399" s="57"/>
      <c r="K399" s="57"/>
      <c r="L399" s="57"/>
      <c r="M399" s="58" t="str">
        <f t="shared" si="62"/>
        <v/>
      </c>
      <c r="N399" s="102"/>
    </row>
    <row r="400" spans="1:14">
      <c r="A400" s="97" t="str">
        <f t="shared" si="59"/>
        <v/>
      </c>
      <c r="B400" s="98" t="str">
        <f t="shared" si="60"/>
        <v/>
      </c>
      <c r="C400" s="99"/>
      <c r="D400" s="100"/>
      <c r="E400" s="100"/>
      <c r="F400" s="57"/>
      <c r="G400" s="58">
        <f t="shared" si="61"/>
        <v>0</v>
      </c>
      <c r="H400" s="58">
        <f>IF(E400="",0,IFERROR(VLOOKUP(E400,档案费管理台账!$D$4:$H$1000,5,0),0))</f>
        <v>0</v>
      </c>
      <c r="I400" s="57"/>
      <c r="J400" s="57"/>
      <c r="K400" s="57"/>
      <c r="L400" s="57"/>
      <c r="M400" s="58" t="str">
        <f t="shared" si="62"/>
        <v/>
      </c>
      <c r="N400" s="102"/>
    </row>
    <row r="401" spans="1:14">
      <c r="A401" s="97" t="str">
        <f t="shared" si="59"/>
        <v/>
      </c>
      <c r="B401" s="98" t="str">
        <f t="shared" si="60"/>
        <v/>
      </c>
      <c r="C401" s="99"/>
      <c r="D401" s="100"/>
      <c r="E401" s="100"/>
      <c r="F401" s="57"/>
      <c r="G401" s="58">
        <f t="shared" si="61"/>
        <v>0</v>
      </c>
      <c r="H401" s="58">
        <f>IF(E401="",0,IFERROR(VLOOKUP(E401,档案费管理台账!$D$4:$H$1000,5,0),0))</f>
        <v>0</v>
      </c>
      <c r="I401" s="57"/>
      <c r="J401" s="57"/>
      <c r="K401" s="57"/>
      <c r="L401" s="57"/>
      <c r="M401" s="58" t="str">
        <f t="shared" si="62"/>
        <v/>
      </c>
      <c r="N401" s="102"/>
    </row>
    <row r="402" spans="1:14">
      <c r="A402" s="97" t="str">
        <f t="shared" si="59"/>
        <v/>
      </c>
      <c r="B402" s="98" t="str">
        <f t="shared" si="60"/>
        <v/>
      </c>
      <c r="C402" s="99"/>
      <c r="D402" s="100"/>
      <c r="E402" s="100"/>
      <c r="F402" s="57"/>
      <c r="G402" s="58">
        <f t="shared" si="61"/>
        <v>0</v>
      </c>
      <c r="H402" s="58">
        <f>IF(E402="",0,IFERROR(VLOOKUP(E402,档案费管理台账!$D$4:$H$1000,5,0),0))</f>
        <v>0</v>
      </c>
      <c r="I402" s="57"/>
      <c r="J402" s="57"/>
      <c r="K402" s="57"/>
      <c r="L402" s="57"/>
      <c r="M402" s="58" t="str">
        <f t="shared" si="62"/>
        <v/>
      </c>
      <c r="N402" s="102"/>
    </row>
    <row r="403" spans="1:14">
      <c r="A403" s="97" t="str">
        <f t="shared" si="59"/>
        <v/>
      </c>
      <c r="B403" s="98" t="str">
        <f t="shared" si="60"/>
        <v/>
      </c>
      <c r="C403" s="99"/>
      <c r="D403" s="100"/>
      <c r="E403" s="100"/>
      <c r="F403" s="57"/>
      <c r="G403" s="58">
        <f t="shared" si="61"/>
        <v>0</v>
      </c>
      <c r="H403" s="58">
        <f>IF(E403="",0,IFERROR(VLOOKUP(E403,档案费管理台账!$D$4:$H$1000,5,0),0))</f>
        <v>0</v>
      </c>
      <c r="I403" s="57"/>
      <c r="J403" s="57"/>
      <c r="K403" s="57"/>
      <c r="L403" s="57"/>
      <c r="M403" s="58" t="str">
        <f t="shared" si="62"/>
        <v/>
      </c>
      <c r="N403" s="102"/>
    </row>
    <row r="404" spans="1:14">
      <c r="A404" s="97" t="str">
        <f t="shared" si="59"/>
        <v/>
      </c>
      <c r="B404" s="98" t="str">
        <f t="shared" si="60"/>
        <v/>
      </c>
      <c r="C404" s="99"/>
      <c r="D404" s="100"/>
      <c r="E404" s="100"/>
      <c r="F404" s="57"/>
      <c r="G404" s="58">
        <f t="shared" si="61"/>
        <v>0</v>
      </c>
      <c r="H404" s="58">
        <f>IF(E404="",0,IFERROR(VLOOKUP(E404,档案费管理台账!$D$4:$H$1000,5,0),0))</f>
        <v>0</v>
      </c>
      <c r="I404" s="57"/>
      <c r="J404" s="57"/>
      <c r="K404" s="57"/>
      <c r="L404" s="57"/>
      <c r="M404" s="58" t="str">
        <f t="shared" si="62"/>
        <v/>
      </c>
      <c r="N404" s="102"/>
    </row>
    <row r="405" spans="1:14">
      <c r="A405" s="97" t="str">
        <f t="shared" si="59"/>
        <v/>
      </c>
      <c r="B405" s="98" t="str">
        <f t="shared" si="60"/>
        <v/>
      </c>
      <c r="C405" s="99"/>
      <c r="D405" s="100"/>
      <c r="E405" s="100"/>
      <c r="F405" s="57"/>
      <c r="G405" s="58">
        <f t="shared" si="61"/>
        <v>0</v>
      </c>
      <c r="H405" s="58">
        <f>IF(E405="",0,IFERROR(VLOOKUP(E405,档案费管理台账!$D$4:$H$1000,5,0),0))</f>
        <v>0</v>
      </c>
      <c r="I405" s="57"/>
      <c r="J405" s="57"/>
      <c r="K405" s="57"/>
      <c r="L405" s="57"/>
      <c r="M405" s="58" t="str">
        <f t="shared" si="62"/>
        <v/>
      </c>
      <c r="N405" s="102"/>
    </row>
    <row r="406" spans="1:14">
      <c r="A406" s="97" t="str">
        <f t="shared" si="59"/>
        <v/>
      </c>
      <c r="B406" s="98" t="str">
        <f t="shared" si="60"/>
        <v/>
      </c>
      <c r="C406" s="99"/>
      <c r="D406" s="100"/>
      <c r="E406" s="100"/>
      <c r="F406" s="57"/>
      <c r="G406" s="58">
        <f t="shared" si="61"/>
        <v>0</v>
      </c>
      <c r="H406" s="58">
        <f>IF(E406="",0,IFERROR(VLOOKUP(E406,档案费管理台账!$D$4:$H$1000,5,0),0))</f>
        <v>0</v>
      </c>
      <c r="I406" s="57"/>
      <c r="J406" s="57"/>
      <c r="K406" s="57"/>
      <c r="L406" s="57"/>
      <c r="M406" s="58" t="str">
        <f t="shared" si="62"/>
        <v/>
      </c>
      <c r="N406" s="102"/>
    </row>
    <row r="407" spans="1:14">
      <c r="A407" s="97" t="str">
        <f t="shared" si="59"/>
        <v/>
      </c>
      <c r="B407" s="98" t="str">
        <f t="shared" si="60"/>
        <v/>
      </c>
      <c r="C407" s="99"/>
      <c r="D407" s="100"/>
      <c r="E407" s="100"/>
      <c r="F407" s="57"/>
      <c r="G407" s="58">
        <f t="shared" si="61"/>
        <v>0</v>
      </c>
      <c r="H407" s="58">
        <f>IF(E407="",0,IFERROR(VLOOKUP(E407,档案费管理台账!$D$4:$H$1000,5,0),0))</f>
        <v>0</v>
      </c>
      <c r="I407" s="57"/>
      <c r="J407" s="57"/>
      <c r="K407" s="57"/>
      <c r="L407" s="57"/>
      <c r="M407" s="58" t="str">
        <f t="shared" si="62"/>
        <v/>
      </c>
      <c r="N407" s="102"/>
    </row>
    <row r="408" spans="1:14">
      <c r="A408" s="97" t="str">
        <f t="shared" si="59"/>
        <v/>
      </c>
      <c r="B408" s="98" t="str">
        <f t="shared" si="60"/>
        <v/>
      </c>
      <c r="C408" s="99"/>
      <c r="D408" s="100"/>
      <c r="E408" s="100"/>
      <c r="F408" s="57"/>
      <c r="G408" s="58">
        <f t="shared" si="61"/>
        <v>0</v>
      </c>
      <c r="H408" s="58">
        <f>IF(E408="",0,IFERROR(VLOOKUP(E408,档案费管理台账!$D$4:$H$1000,5,0),0))</f>
        <v>0</v>
      </c>
      <c r="I408" s="57"/>
      <c r="J408" s="57"/>
      <c r="K408" s="57"/>
      <c r="L408" s="57"/>
      <c r="M408" s="58" t="str">
        <f t="shared" si="62"/>
        <v/>
      </c>
      <c r="N408" s="102"/>
    </row>
    <row r="409" spans="1:14">
      <c r="A409" s="97" t="str">
        <f t="shared" si="59"/>
        <v/>
      </c>
      <c r="B409" s="98" t="str">
        <f t="shared" si="60"/>
        <v/>
      </c>
      <c r="C409" s="99"/>
      <c r="D409" s="100"/>
      <c r="E409" s="100"/>
      <c r="F409" s="57"/>
      <c r="G409" s="58">
        <f t="shared" si="61"/>
        <v>0</v>
      </c>
      <c r="H409" s="58">
        <f>IF(E409="",0,IFERROR(VLOOKUP(E409,档案费管理台账!$D$4:$H$1000,5,0),0))</f>
        <v>0</v>
      </c>
      <c r="I409" s="57"/>
      <c r="J409" s="57"/>
      <c r="K409" s="57"/>
      <c r="L409" s="57"/>
      <c r="M409" s="58" t="str">
        <f t="shared" si="62"/>
        <v/>
      </c>
      <c r="N409" s="102"/>
    </row>
    <row r="410" spans="1:14">
      <c r="A410" s="97" t="str">
        <f t="shared" si="59"/>
        <v/>
      </c>
      <c r="B410" s="98" t="str">
        <f t="shared" si="60"/>
        <v/>
      </c>
      <c r="C410" s="99"/>
      <c r="D410" s="100"/>
      <c r="E410" s="100"/>
      <c r="F410" s="57"/>
      <c r="G410" s="58">
        <f t="shared" si="61"/>
        <v>0</v>
      </c>
      <c r="H410" s="58">
        <f>IF(E410="",0,IFERROR(VLOOKUP(E410,档案费管理台账!$D$4:$H$1000,5,0),0))</f>
        <v>0</v>
      </c>
      <c r="I410" s="57"/>
      <c r="J410" s="57"/>
      <c r="K410" s="57"/>
      <c r="L410" s="57"/>
      <c r="M410" s="58" t="str">
        <f t="shared" si="62"/>
        <v/>
      </c>
      <c r="N410" s="102"/>
    </row>
    <row r="411" spans="1:14">
      <c r="A411" s="97" t="str">
        <f t="shared" si="59"/>
        <v/>
      </c>
      <c r="B411" s="98" t="str">
        <f t="shared" si="60"/>
        <v/>
      </c>
      <c r="C411" s="99"/>
      <c r="D411" s="100"/>
      <c r="E411" s="100"/>
      <c r="F411" s="57"/>
      <c r="G411" s="58">
        <f t="shared" si="61"/>
        <v>0</v>
      </c>
      <c r="H411" s="58">
        <f>IF(E411="",0,IFERROR(VLOOKUP(E411,档案费管理台账!$D$4:$H$1000,5,0),0))</f>
        <v>0</v>
      </c>
      <c r="I411" s="57"/>
      <c r="J411" s="57"/>
      <c r="K411" s="57"/>
      <c r="L411" s="57"/>
      <c r="M411" s="58" t="str">
        <f t="shared" si="62"/>
        <v/>
      </c>
      <c r="N411" s="102"/>
    </row>
    <row r="412" spans="1:14">
      <c r="A412" s="97" t="str">
        <f t="shared" si="59"/>
        <v/>
      </c>
      <c r="B412" s="98" t="str">
        <f t="shared" si="60"/>
        <v/>
      </c>
      <c r="C412" s="99"/>
      <c r="D412" s="100"/>
      <c r="E412" s="100"/>
      <c r="F412" s="57"/>
      <c r="G412" s="58">
        <f t="shared" si="61"/>
        <v>0</v>
      </c>
      <c r="H412" s="58">
        <f>IF(E412="",0,IFERROR(VLOOKUP(E412,档案费管理台账!$D$4:$H$1000,5,0),0))</f>
        <v>0</v>
      </c>
      <c r="I412" s="57"/>
      <c r="J412" s="57"/>
      <c r="K412" s="57"/>
      <c r="L412" s="57"/>
      <c r="M412" s="58" t="str">
        <f t="shared" si="62"/>
        <v/>
      </c>
      <c r="N412" s="102"/>
    </row>
    <row r="413" spans="1:14">
      <c r="A413" s="97" t="str">
        <f t="shared" si="59"/>
        <v/>
      </c>
      <c r="B413" s="98" t="str">
        <f t="shared" si="60"/>
        <v/>
      </c>
      <c r="C413" s="99"/>
      <c r="D413" s="100"/>
      <c r="E413" s="100"/>
      <c r="F413" s="57"/>
      <c r="G413" s="58">
        <f t="shared" si="61"/>
        <v>0</v>
      </c>
      <c r="H413" s="58">
        <f>IF(E413="",0,IFERROR(VLOOKUP(E413,档案费管理台账!$D$4:$H$1000,5,0),0))</f>
        <v>0</v>
      </c>
      <c r="I413" s="57"/>
      <c r="J413" s="57"/>
      <c r="K413" s="57"/>
      <c r="L413" s="57"/>
      <c r="M413" s="58" t="str">
        <f t="shared" si="62"/>
        <v/>
      </c>
      <c r="N413" s="102"/>
    </row>
    <row r="414" spans="1:14">
      <c r="A414" s="97" t="str">
        <f t="shared" si="59"/>
        <v/>
      </c>
      <c r="B414" s="98" t="str">
        <f t="shared" si="60"/>
        <v/>
      </c>
      <c r="C414" s="99"/>
      <c r="D414" s="100"/>
      <c r="E414" s="100"/>
      <c r="F414" s="57"/>
      <c r="G414" s="58">
        <f t="shared" si="61"/>
        <v>0</v>
      </c>
      <c r="H414" s="58">
        <f>IF(E414="",0,IFERROR(VLOOKUP(E414,档案费管理台账!$D$4:$H$1000,5,0),0))</f>
        <v>0</v>
      </c>
      <c r="I414" s="57"/>
      <c r="J414" s="57"/>
      <c r="K414" s="57"/>
      <c r="L414" s="57"/>
      <c r="M414" s="58" t="str">
        <f t="shared" si="62"/>
        <v/>
      </c>
      <c r="N414" s="102"/>
    </row>
    <row r="415" spans="1:14">
      <c r="A415" s="97" t="str">
        <f t="shared" si="59"/>
        <v/>
      </c>
      <c r="B415" s="98" t="str">
        <f t="shared" si="60"/>
        <v/>
      </c>
      <c r="C415" s="99"/>
      <c r="D415" s="100"/>
      <c r="E415" s="100"/>
      <c r="F415" s="57"/>
      <c r="G415" s="58">
        <f t="shared" si="61"/>
        <v>0</v>
      </c>
      <c r="H415" s="58">
        <f>IF(E415="",0,IFERROR(VLOOKUP(E415,档案费管理台账!$D$4:$H$1000,5,0),0))</f>
        <v>0</v>
      </c>
      <c r="I415" s="57"/>
      <c r="J415" s="57"/>
      <c r="K415" s="57"/>
      <c r="L415" s="57"/>
      <c r="M415" s="58" t="str">
        <f t="shared" si="62"/>
        <v/>
      </c>
      <c r="N415" s="102"/>
    </row>
    <row r="416" spans="1:14">
      <c r="A416" s="97" t="str">
        <f t="shared" si="59"/>
        <v/>
      </c>
      <c r="B416" s="98" t="str">
        <f t="shared" si="60"/>
        <v/>
      </c>
      <c r="C416" s="99"/>
      <c r="D416" s="100"/>
      <c r="E416" s="100"/>
      <c r="F416" s="57"/>
      <c r="G416" s="58">
        <f t="shared" si="61"/>
        <v>0</v>
      </c>
      <c r="H416" s="58">
        <f>IF(E416="",0,IFERROR(VLOOKUP(E416,档案费管理台账!$D$4:$H$1000,5,0),0))</f>
        <v>0</v>
      </c>
      <c r="I416" s="57"/>
      <c r="J416" s="57"/>
      <c r="K416" s="57"/>
      <c r="L416" s="57"/>
      <c r="M416" s="58" t="str">
        <f t="shared" si="62"/>
        <v/>
      </c>
      <c r="N416" s="102"/>
    </row>
    <row r="417" spans="1:14">
      <c r="A417" s="97" t="str">
        <f t="shared" si="59"/>
        <v/>
      </c>
      <c r="B417" s="98" t="str">
        <f t="shared" si="60"/>
        <v/>
      </c>
      <c r="C417" s="99"/>
      <c r="D417" s="100"/>
      <c r="E417" s="100"/>
      <c r="F417" s="57"/>
      <c r="G417" s="58">
        <f t="shared" si="61"/>
        <v>0</v>
      </c>
      <c r="H417" s="58">
        <f>IF(E417="",0,IFERROR(VLOOKUP(E417,档案费管理台账!$D$4:$H$1000,5,0),0))</f>
        <v>0</v>
      </c>
      <c r="I417" s="57"/>
      <c r="J417" s="57"/>
      <c r="K417" s="57"/>
      <c r="L417" s="57"/>
      <c r="M417" s="58" t="str">
        <f t="shared" si="62"/>
        <v/>
      </c>
      <c r="N417" s="102"/>
    </row>
    <row r="418" spans="1:14">
      <c r="A418" s="97" t="str">
        <f t="shared" si="59"/>
        <v/>
      </c>
      <c r="B418" s="98" t="str">
        <f t="shared" si="60"/>
        <v/>
      </c>
      <c r="C418" s="99"/>
      <c r="D418" s="100"/>
      <c r="E418" s="100"/>
      <c r="F418" s="57"/>
      <c r="G418" s="58">
        <f t="shared" si="61"/>
        <v>0</v>
      </c>
      <c r="H418" s="58">
        <f>IF(E418="",0,IFERROR(VLOOKUP(E418,档案费管理台账!$D$4:$H$1000,5,0),0))</f>
        <v>0</v>
      </c>
      <c r="I418" s="57"/>
      <c r="J418" s="57"/>
      <c r="K418" s="57"/>
      <c r="L418" s="57"/>
      <c r="M418" s="58" t="str">
        <f t="shared" si="62"/>
        <v/>
      </c>
      <c r="N418" s="102"/>
    </row>
    <row r="419" spans="1:14">
      <c r="A419" s="97" t="str">
        <f t="shared" si="59"/>
        <v/>
      </c>
      <c r="B419" s="98" t="str">
        <f t="shared" si="60"/>
        <v/>
      </c>
      <c r="C419" s="99"/>
      <c r="D419" s="100"/>
      <c r="E419" s="100"/>
      <c r="F419" s="57"/>
      <c r="G419" s="58">
        <f t="shared" si="61"/>
        <v>0</v>
      </c>
      <c r="H419" s="58">
        <f>IF(E419="",0,IFERROR(VLOOKUP(E419,档案费管理台账!$D$4:$H$1000,5,0),0))</f>
        <v>0</v>
      </c>
      <c r="I419" s="57"/>
      <c r="J419" s="57"/>
      <c r="K419" s="57"/>
      <c r="L419" s="57"/>
      <c r="M419" s="58" t="str">
        <f t="shared" si="62"/>
        <v/>
      </c>
      <c r="N419" s="102"/>
    </row>
    <row r="420" spans="1:14">
      <c r="A420" s="97" t="str">
        <f t="shared" si="59"/>
        <v/>
      </c>
      <c r="B420" s="98" t="str">
        <f t="shared" si="60"/>
        <v/>
      </c>
      <c r="C420" s="99"/>
      <c r="D420" s="100"/>
      <c r="E420" s="100"/>
      <c r="F420" s="57"/>
      <c r="G420" s="58">
        <f t="shared" si="61"/>
        <v>0</v>
      </c>
      <c r="H420" s="58">
        <f>IF(E420="",0,IFERROR(VLOOKUP(E420,档案费管理台账!$D$4:$H$1000,5,0),0))</f>
        <v>0</v>
      </c>
      <c r="I420" s="57"/>
      <c r="J420" s="57"/>
      <c r="K420" s="57"/>
      <c r="L420" s="57"/>
      <c r="M420" s="58" t="str">
        <f t="shared" si="62"/>
        <v/>
      </c>
      <c r="N420" s="102"/>
    </row>
    <row r="421" spans="1:14">
      <c r="A421" s="97" t="str">
        <f t="shared" si="59"/>
        <v/>
      </c>
      <c r="B421" s="98" t="str">
        <f t="shared" si="60"/>
        <v/>
      </c>
      <c r="C421" s="99"/>
      <c r="D421" s="100"/>
      <c r="E421" s="100"/>
      <c r="F421" s="57"/>
      <c r="G421" s="58">
        <f t="shared" si="61"/>
        <v>0</v>
      </c>
      <c r="H421" s="58">
        <f>IF(E421="",0,IFERROR(VLOOKUP(E421,档案费管理台账!$D$4:$H$1000,5,0),0))</f>
        <v>0</v>
      </c>
      <c r="I421" s="57"/>
      <c r="J421" s="57"/>
      <c r="K421" s="57"/>
      <c r="L421" s="57"/>
      <c r="M421" s="58" t="str">
        <f t="shared" si="62"/>
        <v/>
      </c>
      <c r="N421" s="102"/>
    </row>
    <row r="422" spans="1:14">
      <c r="A422" s="97" t="str">
        <f t="shared" si="59"/>
        <v/>
      </c>
      <c r="B422" s="98" t="str">
        <f t="shared" si="60"/>
        <v/>
      </c>
      <c r="C422" s="99"/>
      <c r="D422" s="100"/>
      <c r="E422" s="100"/>
      <c r="F422" s="57"/>
      <c r="G422" s="58">
        <f t="shared" si="61"/>
        <v>0</v>
      </c>
      <c r="H422" s="58">
        <f>IF(E422="",0,IFERROR(VLOOKUP(E422,档案费管理台账!$D$4:$H$1000,5,0),0))</f>
        <v>0</v>
      </c>
      <c r="I422" s="57"/>
      <c r="J422" s="57"/>
      <c r="K422" s="57"/>
      <c r="L422" s="57"/>
      <c r="M422" s="58" t="str">
        <f t="shared" si="62"/>
        <v/>
      </c>
      <c r="N422" s="102"/>
    </row>
    <row r="423" spans="1:14">
      <c r="A423" s="97" t="str">
        <f t="shared" si="59"/>
        <v/>
      </c>
      <c r="B423" s="98" t="str">
        <f t="shared" si="60"/>
        <v/>
      </c>
      <c r="C423" s="99"/>
      <c r="D423" s="100"/>
      <c r="E423" s="100"/>
      <c r="F423" s="57"/>
      <c r="G423" s="58">
        <f t="shared" si="61"/>
        <v>0</v>
      </c>
      <c r="H423" s="58">
        <f>IF(E423="",0,IFERROR(VLOOKUP(E423,档案费管理台账!$D$4:$H$1000,5,0),0))</f>
        <v>0</v>
      </c>
      <c r="I423" s="57"/>
      <c r="J423" s="57"/>
      <c r="K423" s="57"/>
      <c r="L423" s="57"/>
      <c r="M423" s="58" t="str">
        <f t="shared" si="62"/>
        <v/>
      </c>
      <c r="N423" s="102"/>
    </row>
    <row r="424" spans="1:14">
      <c r="A424" s="97" t="str">
        <f t="shared" si="59"/>
        <v/>
      </c>
      <c r="B424" s="98" t="str">
        <f t="shared" si="60"/>
        <v/>
      </c>
      <c r="C424" s="99"/>
      <c r="D424" s="100"/>
      <c r="E424" s="100"/>
      <c r="F424" s="57"/>
      <c r="G424" s="58">
        <f t="shared" si="61"/>
        <v>0</v>
      </c>
      <c r="H424" s="58">
        <f>IF(E424="",0,IFERROR(VLOOKUP(E424,档案费管理台账!$D$4:$H$1000,5,0),0))</f>
        <v>0</v>
      </c>
      <c r="I424" s="57"/>
      <c r="J424" s="57"/>
      <c r="K424" s="57"/>
      <c r="L424" s="57"/>
      <c r="M424" s="58" t="str">
        <f t="shared" si="62"/>
        <v/>
      </c>
      <c r="N424" s="102"/>
    </row>
    <row r="425" spans="1:14">
      <c r="A425" s="97" t="str">
        <f t="shared" si="59"/>
        <v/>
      </c>
      <c r="B425" s="98" t="str">
        <f t="shared" si="60"/>
        <v/>
      </c>
      <c r="C425" s="99"/>
      <c r="D425" s="100"/>
      <c r="E425" s="100"/>
      <c r="F425" s="57"/>
      <c r="G425" s="58">
        <f t="shared" si="61"/>
        <v>0</v>
      </c>
      <c r="H425" s="58">
        <f>IF(E425="",0,IFERROR(VLOOKUP(E425,档案费管理台账!$D$4:$H$1000,5,0),0))</f>
        <v>0</v>
      </c>
      <c r="I425" s="57"/>
      <c r="J425" s="57"/>
      <c r="K425" s="57"/>
      <c r="L425" s="57"/>
      <c r="M425" s="58" t="str">
        <f t="shared" si="62"/>
        <v/>
      </c>
      <c r="N425" s="102"/>
    </row>
    <row r="426" spans="1:14">
      <c r="A426" s="97" t="str">
        <f t="shared" si="59"/>
        <v/>
      </c>
      <c r="B426" s="98" t="str">
        <f t="shared" si="60"/>
        <v/>
      </c>
      <c r="C426" s="99"/>
      <c r="D426" s="100"/>
      <c r="E426" s="100"/>
      <c r="F426" s="57"/>
      <c r="G426" s="58">
        <f t="shared" si="61"/>
        <v>0</v>
      </c>
      <c r="H426" s="58">
        <f>IF(E426="",0,IFERROR(VLOOKUP(E426,档案费管理台账!$D$4:$H$1000,5,0),0))</f>
        <v>0</v>
      </c>
      <c r="I426" s="57"/>
      <c r="J426" s="57"/>
      <c r="K426" s="57"/>
      <c r="L426" s="57"/>
      <c r="M426" s="58" t="str">
        <f t="shared" si="62"/>
        <v/>
      </c>
      <c r="N426" s="102"/>
    </row>
    <row r="427" spans="1:14">
      <c r="A427" s="97" t="str">
        <f t="shared" si="59"/>
        <v/>
      </c>
      <c r="B427" s="98" t="str">
        <f t="shared" si="60"/>
        <v/>
      </c>
      <c r="C427" s="99"/>
      <c r="D427" s="100"/>
      <c r="E427" s="100"/>
      <c r="F427" s="57"/>
      <c r="G427" s="58">
        <f t="shared" si="61"/>
        <v>0</v>
      </c>
      <c r="H427" s="58">
        <f>IF(E427="",0,IFERROR(VLOOKUP(E427,档案费管理台账!$D$4:$H$1000,5,0),0))</f>
        <v>0</v>
      </c>
      <c r="I427" s="57"/>
      <c r="J427" s="57"/>
      <c r="K427" s="57"/>
      <c r="L427" s="57"/>
      <c r="M427" s="58" t="str">
        <f t="shared" si="62"/>
        <v/>
      </c>
      <c r="N427" s="102"/>
    </row>
    <row r="428" spans="1:14">
      <c r="A428" s="97" t="str">
        <f t="shared" ref="A428:A491" si="63">IF(C428="","",ROW()-42)</f>
        <v/>
      </c>
      <c r="B428" s="98" t="str">
        <f t="shared" si="60"/>
        <v/>
      </c>
      <c r="C428" s="99"/>
      <c r="D428" s="100"/>
      <c r="E428" s="100"/>
      <c r="F428" s="57"/>
      <c r="G428" s="58">
        <f t="shared" si="61"/>
        <v>0</v>
      </c>
      <c r="H428" s="58">
        <f>IF(E428="",0,IFERROR(VLOOKUP(E428,档案费管理台账!$D$4:$H$1000,5,0),0))</f>
        <v>0</v>
      </c>
      <c r="I428" s="57"/>
      <c r="J428" s="57"/>
      <c r="K428" s="57"/>
      <c r="L428" s="57"/>
      <c r="M428" s="58" t="str">
        <f t="shared" si="62"/>
        <v/>
      </c>
      <c r="N428" s="102"/>
    </row>
    <row r="429" spans="1:14">
      <c r="A429" s="97" t="str">
        <f t="shared" si="63"/>
        <v/>
      </c>
      <c r="B429" s="98" t="str">
        <f t="shared" ref="B429:B492" si="64">IF(C429="","",MONTH(C429)&amp;"月")</f>
        <v/>
      </c>
      <c r="C429" s="99"/>
      <c r="D429" s="100"/>
      <c r="E429" s="100"/>
      <c r="F429" s="57"/>
      <c r="G429" s="58">
        <f t="shared" ref="G429:G492" si="65">IF(F429="",0,F429*$K$41)</f>
        <v>0</v>
      </c>
      <c r="H429" s="58">
        <f>IF(E429="",0,IFERROR(VLOOKUP(E429,档案费管理台账!$D$4:$H$1000,5,0),0))</f>
        <v>0</v>
      </c>
      <c r="I429" s="57"/>
      <c r="J429" s="57"/>
      <c r="K429" s="57"/>
      <c r="L429" s="57"/>
      <c r="M429" s="58" t="str">
        <f t="shared" ref="M429:M492" si="66">IF(C429="","",ROUND(M428+G429-I429-J429-K429-L429-H429,2))</f>
        <v/>
      </c>
      <c r="N429" s="102"/>
    </row>
    <row r="430" spans="1:14">
      <c r="A430" s="97" t="str">
        <f t="shared" si="63"/>
        <v/>
      </c>
      <c r="B430" s="98" t="str">
        <f t="shared" si="64"/>
        <v/>
      </c>
      <c r="C430" s="99"/>
      <c r="D430" s="100"/>
      <c r="E430" s="100"/>
      <c r="F430" s="57"/>
      <c r="G430" s="58">
        <f t="shared" si="65"/>
        <v>0</v>
      </c>
      <c r="H430" s="58">
        <f>IF(E430="",0,IFERROR(VLOOKUP(E430,档案费管理台账!$D$4:$H$1000,5,0),0))</f>
        <v>0</v>
      </c>
      <c r="I430" s="57"/>
      <c r="J430" s="57"/>
      <c r="K430" s="57"/>
      <c r="L430" s="57"/>
      <c r="M430" s="58" t="str">
        <f t="shared" si="66"/>
        <v/>
      </c>
      <c r="N430" s="102"/>
    </row>
    <row r="431" spans="1:14">
      <c r="A431" s="97" t="str">
        <f t="shared" si="63"/>
        <v/>
      </c>
      <c r="B431" s="98" t="str">
        <f t="shared" si="64"/>
        <v/>
      </c>
      <c r="C431" s="99"/>
      <c r="D431" s="100"/>
      <c r="E431" s="100"/>
      <c r="F431" s="57"/>
      <c r="G431" s="58">
        <f t="shared" si="65"/>
        <v>0</v>
      </c>
      <c r="H431" s="58">
        <f>IF(E431="",0,IFERROR(VLOOKUP(E431,档案费管理台账!$D$4:$H$1000,5,0),0))</f>
        <v>0</v>
      </c>
      <c r="I431" s="57"/>
      <c r="J431" s="57"/>
      <c r="K431" s="57"/>
      <c r="L431" s="57"/>
      <c r="M431" s="58" t="str">
        <f t="shared" si="66"/>
        <v/>
      </c>
      <c r="N431" s="102"/>
    </row>
    <row r="432" spans="1:14">
      <c r="A432" s="97" t="str">
        <f t="shared" si="63"/>
        <v/>
      </c>
      <c r="B432" s="98" t="str">
        <f t="shared" si="64"/>
        <v/>
      </c>
      <c r="C432" s="99"/>
      <c r="D432" s="100"/>
      <c r="E432" s="100"/>
      <c r="F432" s="57"/>
      <c r="G432" s="58">
        <f t="shared" si="65"/>
        <v>0</v>
      </c>
      <c r="H432" s="58">
        <f>IF(E432="",0,IFERROR(VLOOKUP(E432,档案费管理台账!$D$4:$H$1000,5,0),0))</f>
        <v>0</v>
      </c>
      <c r="I432" s="57"/>
      <c r="J432" s="57"/>
      <c r="K432" s="57"/>
      <c r="L432" s="57"/>
      <c r="M432" s="58" t="str">
        <f t="shared" si="66"/>
        <v/>
      </c>
      <c r="N432" s="102"/>
    </row>
    <row r="433" spans="1:14">
      <c r="A433" s="97" t="str">
        <f t="shared" si="63"/>
        <v/>
      </c>
      <c r="B433" s="98" t="str">
        <f t="shared" si="64"/>
        <v/>
      </c>
      <c r="C433" s="99"/>
      <c r="D433" s="100"/>
      <c r="E433" s="100"/>
      <c r="F433" s="57"/>
      <c r="G433" s="58">
        <f t="shared" si="65"/>
        <v>0</v>
      </c>
      <c r="H433" s="58">
        <f>IF(E433="",0,IFERROR(VLOOKUP(E433,档案费管理台账!$D$4:$H$1000,5,0),0))</f>
        <v>0</v>
      </c>
      <c r="I433" s="57"/>
      <c r="J433" s="57"/>
      <c r="K433" s="57"/>
      <c r="L433" s="57"/>
      <c r="M433" s="58" t="str">
        <f t="shared" si="66"/>
        <v/>
      </c>
      <c r="N433" s="102"/>
    </row>
    <row r="434" spans="1:14">
      <c r="A434" s="97" t="str">
        <f t="shared" si="63"/>
        <v/>
      </c>
      <c r="B434" s="98" t="str">
        <f t="shared" si="64"/>
        <v/>
      </c>
      <c r="C434" s="99"/>
      <c r="D434" s="100"/>
      <c r="E434" s="100"/>
      <c r="F434" s="57"/>
      <c r="G434" s="58">
        <f t="shared" si="65"/>
        <v>0</v>
      </c>
      <c r="H434" s="58">
        <f>IF(E434="",0,IFERROR(VLOOKUP(E434,档案费管理台账!$D$4:$H$1000,5,0),0))</f>
        <v>0</v>
      </c>
      <c r="I434" s="57"/>
      <c r="J434" s="57"/>
      <c r="K434" s="57"/>
      <c r="L434" s="57"/>
      <c r="M434" s="58" t="str">
        <f t="shared" si="66"/>
        <v/>
      </c>
      <c r="N434" s="102"/>
    </row>
    <row r="435" spans="1:14">
      <c r="A435" s="97" t="str">
        <f t="shared" si="63"/>
        <v/>
      </c>
      <c r="B435" s="98" t="str">
        <f t="shared" si="64"/>
        <v/>
      </c>
      <c r="C435" s="99"/>
      <c r="D435" s="100"/>
      <c r="E435" s="100"/>
      <c r="F435" s="57"/>
      <c r="G435" s="58">
        <f t="shared" si="65"/>
        <v>0</v>
      </c>
      <c r="H435" s="58">
        <f>IF(E435="",0,IFERROR(VLOOKUP(E435,档案费管理台账!$D$4:$H$1000,5,0),0))</f>
        <v>0</v>
      </c>
      <c r="I435" s="57"/>
      <c r="J435" s="57"/>
      <c r="K435" s="57"/>
      <c r="L435" s="57"/>
      <c r="M435" s="58" t="str">
        <f t="shared" si="66"/>
        <v/>
      </c>
      <c r="N435" s="102"/>
    </row>
    <row r="436" spans="1:14">
      <c r="A436" s="97" t="str">
        <f t="shared" si="63"/>
        <v/>
      </c>
      <c r="B436" s="98" t="str">
        <f t="shared" si="64"/>
        <v/>
      </c>
      <c r="C436" s="99"/>
      <c r="D436" s="100"/>
      <c r="E436" s="100"/>
      <c r="F436" s="57"/>
      <c r="G436" s="58">
        <f t="shared" si="65"/>
        <v>0</v>
      </c>
      <c r="H436" s="58">
        <f>IF(E436="",0,IFERROR(VLOOKUP(E436,档案费管理台账!$D$4:$H$1000,5,0),0))</f>
        <v>0</v>
      </c>
      <c r="I436" s="57"/>
      <c r="J436" s="57"/>
      <c r="K436" s="57"/>
      <c r="L436" s="57"/>
      <c r="M436" s="58" t="str">
        <f t="shared" si="66"/>
        <v/>
      </c>
      <c r="N436" s="102"/>
    </row>
    <row r="437" spans="1:14">
      <c r="A437" s="97" t="str">
        <f t="shared" si="63"/>
        <v/>
      </c>
      <c r="B437" s="98" t="str">
        <f t="shared" si="64"/>
        <v/>
      </c>
      <c r="C437" s="99"/>
      <c r="D437" s="100"/>
      <c r="E437" s="100"/>
      <c r="F437" s="57"/>
      <c r="G437" s="58">
        <f t="shared" si="65"/>
        <v>0</v>
      </c>
      <c r="H437" s="58">
        <f>IF(E437="",0,IFERROR(VLOOKUP(E437,档案费管理台账!$D$4:$H$1000,5,0),0))</f>
        <v>0</v>
      </c>
      <c r="I437" s="57"/>
      <c r="J437" s="57"/>
      <c r="K437" s="57"/>
      <c r="L437" s="57"/>
      <c r="M437" s="58" t="str">
        <f t="shared" si="66"/>
        <v/>
      </c>
      <c r="N437" s="102"/>
    </row>
    <row r="438" spans="1:14">
      <c r="A438" s="97" t="str">
        <f t="shared" si="63"/>
        <v/>
      </c>
      <c r="B438" s="98" t="str">
        <f t="shared" si="64"/>
        <v/>
      </c>
      <c r="C438" s="99"/>
      <c r="D438" s="100"/>
      <c r="E438" s="100"/>
      <c r="F438" s="57"/>
      <c r="G438" s="58">
        <f t="shared" si="65"/>
        <v>0</v>
      </c>
      <c r="H438" s="58">
        <f>IF(E438="",0,IFERROR(VLOOKUP(E438,档案费管理台账!$D$4:$H$1000,5,0),0))</f>
        <v>0</v>
      </c>
      <c r="I438" s="57"/>
      <c r="J438" s="57"/>
      <c r="K438" s="57"/>
      <c r="L438" s="57"/>
      <c r="M438" s="58" t="str">
        <f t="shared" si="66"/>
        <v/>
      </c>
      <c r="N438" s="102"/>
    </row>
    <row r="439" spans="1:14">
      <c r="A439" s="97" t="str">
        <f t="shared" si="63"/>
        <v/>
      </c>
      <c r="B439" s="98" t="str">
        <f t="shared" si="64"/>
        <v/>
      </c>
      <c r="C439" s="99"/>
      <c r="D439" s="100"/>
      <c r="E439" s="100"/>
      <c r="F439" s="57"/>
      <c r="G439" s="58">
        <f t="shared" si="65"/>
        <v>0</v>
      </c>
      <c r="H439" s="58">
        <f>IF(E439="",0,IFERROR(VLOOKUP(E439,档案费管理台账!$D$4:$H$1000,5,0),0))</f>
        <v>0</v>
      </c>
      <c r="I439" s="57"/>
      <c r="J439" s="57"/>
      <c r="K439" s="57"/>
      <c r="L439" s="57"/>
      <c r="M439" s="58" t="str">
        <f t="shared" si="66"/>
        <v/>
      </c>
      <c r="N439" s="102"/>
    </row>
    <row r="440" spans="1:14">
      <c r="A440" s="97" t="str">
        <f t="shared" si="63"/>
        <v/>
      </c>
      <c r="B440" s="98" t="str">
        <f t="shared" si="64"/>
        <v/>
      </c>
      <c r="C440" s="99"/>
      <c r="D440" s="100"/>
      <c r="E440" s="100"/>
      <c r="F440" s="57"/>
      <c r="G440" s="58">
        <f t="shared" si="65"/>
        <v>0</v>
      </c>
      <c r="H440" s="58">
        <f>IF(E440="",0,IFERROR(VLOOKUP(E440,档案费管理台账!$D$4:$H$1000,5,0),0))</f>
        <v>0</v>
      </c>
      <c r="I440" s="57"/>
      <c r="J440" s="57"/>
      <c r="K440" s="57"/>
      <c r="L440" s="57"/>
      <c r="M440" s="58" t="str">
        <f t="shared" si="66"/>
        <v/>
      </c>
      <c r="N440" s="102"/>
    </row>
    <row r="441" spans="1:14">
      <c r="A441" s="97" t="str">
        <f t="shared" si="63"/>
        <v/>
      </c>
      <c r="B441" s="98" t="str">
        <f t="shared" si="64"/>
        <v/>
      </c>
      <c r="C441" s="99"/>
      <c r="D441" s="100"/>
      <c r="E441" s="100"/>
      <c r="F441" s="57"/>
      <c r="G441" s="58">
        <f t="shared" si="65"/>
        <v>0</v>
      </c>
      <c r="H441" s="58">
        <f>IF(E441="",0,IFERROR(VLOOKUP(E441,档案费管理台账!$D$4:$H$1000,5,0),0))</f>
        <v>0</v>
      </c>
      <c r="I441" s="57"/>
      <c r="J441" s="57"/>
      <c r="K441" s="57"/>
      <c r="L441" s="57"/>
      <c r="M441" s="58" t="str">
        <f t="shared" si="66"/>
        <v/>
      </c>
      <c r="N441" s="102"/>
    </row>
    <row r="442" spans="1:14">
      <c r="A442" s="97" t="str">
        <f t="shared" si="63"/>
        <v/>
      </c>
      <c r="B442" s="98" t="str">
        <f t="shared" si="64"/>
        <v/>
      </c>
      <c r="C442" s="99"/>
      <c r="D442" s="100"/>
      <c r="E442" s="100"/>
      <c r="F442" s="57"/>
      <c r="G442" s="58">
        <f t="shared" si="65"/>
        <v>0</v>
      </c>
      <c r="H442" s="58">
        <f>IF(E442="",0,IFERROR(VLOOKUP(E442,档案费管理台账!$D$4:$H$1000,5,0),0))</f>
        <v>0</v>
      </c>
      <c r="I442" s="57"/>
      <c r="J442" s="57"/>
      <c r="K442" s="57"/>
      <c r="L442" s="57"/>
      <c r="M442" s="58" t="str">
        <f t="shared" si="66"/>
        <v/>
      </c>
      <c r="N442" s="102"/>
    </row>
    <row r="443" spans="1:14">
      <c r="A443" s="97" t="str">
        <f t="shared" si="63"/>
        <v/>
      </c>
      <c r="B443" s="98" t="str">
        <f t="shared" si="64"/>
        <v/>
      </c>
      <c r="C443" s="99"/>
      <c r="D443" s="100"/>
      <c r="E443" s="100"/>
      <c r="F443" s="57"/>
      <c r="G443" s="58">
        <f t="shared" si="65"/>
        <v>0</v>
      </c>
      <c r="H443" s="58">
        <f>IF(E443="",0,IFERROR(VLOOKUP(E443,档案费管理台账!$D$4:$H$1000,5,0),0))</f>
        <v>0</v>
      </c>
      <c r="I443" s="57"/>
      <c r="J443" s="57"/>
      <c r="K443" s="57"/>
      <c r="L443" s="57"/>
      <c r="M443" s="58" t="str">
        <f t="shared" si="66"/>
        <v/>
      </c>
      <c r="N443" s="102"/>
    </row>
    <row r="444" spans="1:14">
      <c r="A444" s="97" t="str">
        <f t="shared" si="63"/>
        <v/>
      </c>
      <c r="B444" s="98" t="str">
        <f t="shared" si="64"/>
        <v/>
      </c>
      <c r="C444" s="99"/>
      <c r="D444" s="100"/>
      <c r="E444" s="100"/>
      <c r="F444" s="57"/>
      <c r="G444" s="58">
        <f t="shared" si="65"/>
        <v>0</v>
      </c>
      <c r="H444" s="58">
        <f>IF(E444="",0,IFERROR(VLOOKUP(E444,档案费管理台账!$D$4:$H$1000,5,0),0))</f>
        <v>0</v>
      </c>
      <c r="I444" s="57"/>
      <c r="J444" s="57"/>
      <c r="K444" s="57"/>
      <c r="L444" s="57"/>
      <c r="M444" s="58" t="str">
        <f t="shared" si="66"/>
        <v/>
      </c>
      <c r="N444" s="102"/>
    </row>
    <row r="445" spans="1:14">
      <c r="A445" s="97" t="str">
        <f t="shared" si="63"/>
        <v/>
      </c>
      <c r="B445" s="98" t="str">
        <f t="shared" si="64"/>
        <v/>
      </c>
      <c r="C445" s="99"/>
      <c r="D445" s="100"/>
      <c r="E445" s="100"/>
      <c r="F445" s="57"/>
      <c r="G445" s="58">
        <f t="shared" si="65"/>
        <v>0</v>
      </c>
      <c r="H445" s="58">
        <f>IF(E445="",0,IFERROR(VLOOKUP(E445,档案费管理台账!$D$4:$H$1000,5,0),0))</f>
        <v>0</v>
      </c>
      <c r="I445" s="57"/>
      <c r="J445" s="57"/>
      <c r="K445" s="57"/>
      <c r="L445" s="57"/>
      <c r="M445" s="58" t="str">
        <f t="shared" si="66"/>
        <v/>
      </c>
      <c r="N445" s="102"/>
    </row>
    <row r="446" spans="1:14">
      <c r="A446" s="97" t="str">
        <f t="shared" si="63"/>
        <v/>
      </c>
      <c r="B446" s="98" t="str">
        <f t="shared" si="64"/>
        <v/>
      </c>
      <c r="C446" s="99"/>
      <c r="D446" s="100"/>
      <c r="E446" s="100"/>
      <c r="F446" s="57"/>
      <c r="G446" s="58">
        <f t="shared" si="65"/>
        <v>0</v>
      </c>
      <c r="H446" s="58">
        <f>IF(E446="",0,IFERROR(VLOOKUP(E446,档案费管理台账!$D$4:$H$1000,5,0),0))</f>
        <v>0</v>
      </c>
      <c r="I446" s="57"/>
      <c r="J446" s="57"/>
      <c r="K446" s="57"/>
      <c r="L446" s="57"/>
      <c r="M446" s="58" t="str">
        <f t="shared" si="66"/>
        <v/>
      </c>
      <c r="N446" s="102"/>
    </row>
    <row r="447" spans="1:14">
      <c r="A447" s="97" t="str">
        <f t="shared" si="63"/>
        <v/>
      </c>
      <c r="B447" s="98" t="str">
        <f t="shared" si="64"/>
        <v/>
      </c>
      <c r="C447" s="99"/>
      <c r="D447" s="100"/>
      <c r="E447" s="100"/>
      <c r="F447" s="57"/>
      <c r="G447" s="58">
        <f t="shared" si="65"/>
        <v>0</v>
      </c>
      <c r="H447" s="58">
        <f>IF(E447="",0,IFERROR(VLOOKUP(E447,档案费管理台账!$D$4:$H$1000,5,0),0))</f>
        <v>0</v>
      </c>
      <c r="I447" s="57"/>
      <c r="J447" s="57"/>
      <c r="K447" s="57"/>
      <c r="L447" s="57"/>
      <c r="M447" s="58" t="str">
        <f t="shared" si="66"/>
        <v/>
      </c>
      <c r="N447" s="102"/>
    </row>
    <row r="448" spans="1:14">
      <c r="A448" s="97" t="str">
        <f t="shared" si="63"/>
        <v/>
      </c>
      <c r="B448" s="98" t="str">
        <f t="shared" si="64"/>
        <v/>
      </c>
      <c r="C448" s="99"/>
      <c r="D448" s="100"/>
      <c r="E448" s="100"/>
      <c r="F448" s="57"/>
      <c r="G448" s="58">
        <f t="shared" si="65"/>
        <v>0</v>
      </c>
      <c r="H448" s="58">
        <f>IF(E448="",0,IFERROR(VLOOKUP(E448,档案费管理台账!$D$4:$H$1000,5,0),0))</f>
        <v>0</v>
      </c>
      <c r="I448" s="57"/>
      <c r="J448" s="57"/>
      <c r="K448" s="57"/>
      <c r="L448" s="57"/>
      <c r="M448" s="58" t="str">
        <f t="shared" si="66"/>
        <v/>
      </c>
      <c r="N448" s="102"/>
    </row>
    <row r="449" spans="1:14">
      <c r="A449" s="97" t="str">
        <f t="shared" si="63"/>
        <v/>
      </c>
      <c r="B449" s="98" t="str">
        <f t="shared" si="64"/>
        <v/>
      </c>
      <c r="C449" s="99"/>
      <c r="D449" s="100"/>
      <c r="E449" s="100"/>
      <c r="F449" s="57"/>
      <c r="G449" s="58">
        <f t="shared" si="65"/>
        <v>0</v>
      </c>
      <c r="H449" s="58">
        <f>IF(E449="",0,IFERROR(VLOOKUP(E449,档案费管理台账!$D$4:$H$1000,5,0),0))</f>
        <v>0</v>
      </c>
      <c r="I449" s="57"/>
      <c r="J449" s="57"/>
      <c r="K449" s="57"/>
      <c r="L449" s="57"/>
      <c r="M449" s="58" t="str">
        <f t="shared" si="66"/>
        <v/>
      </c>
      <c r="N449" s="102"/>
    </row>
    <row r="450" spans="1:14">
      <c r="A450" s="97" t="str">
        <f t="shared" si="63"/>
        <v/>
      </c>
      <c r="B450" s="98" t="str">
        <f t="shared" si="64"/>
        <v/>
      </c>
      <c r="C450" s="99"/>
      <c r="D450" s="100"/>
      <c r="E450" s="100"/>
      <c r="F450" s="57"/>
      <c r="G450" s="58">
        <f t="shared" si="65"/>
        <v>0</v>
      </c>
      <c r="H450" s="58">
        <f>IF(E450="",0,IFERROR(VLOOKUP(E450,档案费管理台账!$D$4:$H$1000,5,0),0))</f>
        <v>0</v>
      </c>
      <c r="I450" s="57"/>
      <c r="J450" s="57"/>
      <c r="K450" s="57"/>
      <c r="L450" s="57"/>
      <c r="M450" s="58" t="str">
        <f t="shared" si="66"/>
        <v/>
      </c>
      <c r="N450" s="102"/>
    </row>
    <row r="451" spans="1:14">
      <c r="A451" s="97" t="str">
        <f t="shared" si="63"/>
        <v/>
      </c>
      <c r="B451" s="98" t="str">
        <f t="shared" si="64"/>
        <v/>
      </c>
      <c r="C451" s="99"/>
      <c r="D451" s="100"/>
      <c r="E451" s="100"/>
      <c r="F451" s="57"/>
      <c r="G451" s="58">
        <f t="shared" si="65"/>
        <v>0</v>
      </c>
      <c r="H451" s="58">
        <f>IF(E451="",0,IFERROR(VLOOKUP(E451,档案费管理台账!$D$4:$H$1000,5,0),0))</f>
        <v>0</v>
      </c>
      <c r="I451" s="57"/>
      <c r="J451" s="57"/>
      <c r="K451" s="57"/>
      <c r="L451" s="57"/>
      <c r="M451" s="58" t="str">
        <f t="shared" si="66"/>
        <v/>
      </c>
      <c r="N451" s="102"/>
    </row>
    <row r="452" spans="1:14">
      <c r="A452" s="97" t="str">
        <f t="shared" si="63"/>
        <v/>
      </c>
      <c r="B452" s="98" t="str">
        <f t="shared" si="64"/>
        <v/>
      </c>
      <c r="C452" s="99"/>
      <c r="D452" s="100"/>
      <c r="E452" s="100"/>
      <c r="F452" s="57"/>
      <c r="G452" s="58">
        <f t="shared" si="65"/>
        <v>0</v>
      </c>
      <c r="H452" s="58">
        <f>IF(E452="",0,IFERROR(VLOOKUP(E452,档案费管理台账!$D$4:$H$1000,5,0),0))</f>
        <v>0</v>
      </c>
      <c r="I452" s="57"/>
      <c r="J452" s="57"/>
      <c r="K452" s="57"/>
      <c r="L452" s="57"/>
      <c r="M452" s="58" t="str">
        <f t="shared" si="66"/>
        <v/>
      </c>
      <c r="N452" s="102"/>
    </row>
    <row r="453" spans="1:14">
      <c r="A453" s="97" t="str">
        <f t="shared" si="63"/>
        <v/>
      </c>
      <c r="B453" s="98" t="str">
        <f t="shared" si="64"/>
        <v/>
      </c>
      <c r="C453" s="99"/>
      <c r="D453" s="100"/>
      <c r="E453" s="100"/>
      <c r="F453" s="57"/>
      <c r="G453" s="58">
        <f t="shared" si="65"/>
        <v>0</v>
      </c>
      <c r="H453" s="58">
        <f>IF(E453="",0,IFERROR(VLOOKUP(E453,档案费管理台账!$D$4:$H$1000,5,0),0))</f>
        <v>0</v>
      </c>
      <c r="I453" s="57"/>
      <c r="J453" s="57"/>
      <c r="K453" s="57"/>
      <c r="L453" s="57"/>
      <c r="M453" s="58" t="str">
        <f t="shared" si="66"/>
        <v/>
      </c>
      <c r="N453" s="102"/>
    </row>
    <row r="454" spans="1:14">
      <c r="A454" s="97" t="str">
        <f t="shared" si="63"/>
        <v/>
      </c>
      <c r="B454" s="98" t="str">
        <f t="shared" si="64"/>
        <v/>
      </c>
      <c r="C454" s="99"/>
      <c r="D454" s="100"/>
      <c r="E454" s="100"/>
      <c r="F454" s="57"/>
      <c r="G454" s="58">
        <f t="shared" si="65"/>
        <v>0</v>
      </c>
      <c r="H454" s="58">
        <f>IF(E454="",0,IFERROR(VLOOKUP(E454,档案费管理台账!$D$4:$H$1000,5,0),0))</f>
        <v>0</v>
      </c>
      <c r="I454" s="57"/>
      <c r="J454" s="57"/>
      <c r="K454" s="57"/>
      <c r="L454" s="57"/>
      <c r="M454" s="58" t="str">
        <f t="shared" si="66"/>
        <v/>
      </c>
      <c r="N454" s="102"/>
    </row>
    <row r="455" spans="1:14">
      <c r="A455" s="97" t="str">
        <f t="shared" si="63"/>
        <v/>
      </c>
      <c r="B455" s="98" t="str">
        <f t="shared" si="64"/>
        <v/>
      </c>
      <c r="C455" s="99"/>
      <c r="D455" s="100"/>
      <c r="E455" s="100"/>
      <c r="F455" s="57"/>
      <c r="G455" s="58">
        <f t="shared" si="65"/>
        <v>0</v>
      </c>
      <c r="H455" s="58">
        <f>IF(E455="",0,IFERROR(VLOOKUP(E455,档案费管理台账!$D$4:$H$1000,5,0),0))</f>
        <v>0</v>
      </c>
      <c r="I455" s="57"/>
      <c r="J455" s="57"/>
      <c r="K455" s="57"/>
      <c r="L455" s="57"/>
      <c r="M455" s="58" t="str">
        <f t="shared" si="66"/>
        <v/>
      </c>
      <c r="N455" s="102"/>
    </row>
    <row r="456" spans="1:14">
      <c r="A456" s="97" t="str">
        <f t="shared" si="63"/>
        <v/>
      </c>
      <c r="B456" s="98" t="str">
        <f t="shared" si="64"/>
        <v/>
      </c>
      <c r="C456" s="99"/>
      <c r="D456" s="100"/>
      <c r="E456" s="100"/>
      <c r="F456" s="57"/>
      <c r="G456" s="58">
        <f t="shared" si="65"/>
        <v>0</v>
      </c>
      <c r="H456" s="58">
        <f>IF(E456="",0,IFERROR(VLOOKUP(E456,档案费管理台账!$D$4:$H$1000,5,0),0))</f>
        <v>0</v>
      </c>
      <c r="I456" s="57"/>
      <c r="J456" s="57"/>
      <c r="K456" s="57"/>
      <c r="L456" s="57"/>
      <c r="M456" s="58" t="str">
        <f t="shared" si="66"/>
        <v/>
      </c>
      <c r="N456" s="102"/>
    </row>
    <row r="457" spans="1:14">
      <c r="A457" s="97" t="str">
        <f t="shared" si="63"/>
        <v/>
      </c>
      <c r="B457" s="98" t="str">
        <f t="shared" si="64"/>
        <v/>
      </c>
      <c r="C457" s="99"/>
      <c r="D457" s="100"/>
      <c r="E457" s="100"/>
      <c r="F457" s="57"/>
      <c r="G457" s="58">
        <f t="shared" si="65"/>
        <v>0</v>
      </c>
      <c r="H457" s="58">
        <f>IF(E457="",0,IFERROR(VLOOKUP(E457,档案费管理台账!$D$4:$H$1000,5,0),0))</f>
        <v>0</v>
      </c>
      <c r="I457" s="57"/>
      <c r="J457" s="57"/>
      <c r="K457" s="57"/>
      <c r="L457" s="57"/>
      <c r="M457" s="58" t="str">
        <f t="shared" si="66"/>
        <v/>
      </c>
      <c r="N457" s="102"/>
    </row>
    <row r="458" spans="1:14">
      <c r="A458" s="97" t="str">
        <f t="shared" si="63"/>
        <v/>
      </c>
      <c r="B458" s="98" t="str">
        <f t="shared" si="64"/>
        <v/>
      </c>
      <c r="C458" s="99"/>
      <c r="D458" s="100"/>
      <c r="E458" s="100"/>
      <c r="F458" s="57"/>
      <c r="G458" s="58">
        <f t="shared" si="65"/>
        <v>0</v>
      </c>
      <c r="H458" s="58">
        <f>IF(E458="",0,IFERROR(VLOOKUP(E458,档案费管理台账!$D$4:$H$1000,5,0),0))</f>
        <v>0</v>
      </c>
      <c r="I458" s="57"/>
      <c r="J458" s="57"/>
      <c r="K458" s="57"/>
      <c r="L458" s="57"/>
      <c r="M458" s="58" t="str">
        <f t="shared" si="66"/>
        <v/>
      </c>
      <c r="N458" s="102"/>
    </row>
    <row r="459" spans="1:14">
      <c r="A459" s="97" t="str">
        <f t="shared" si="63"/>
        <v/>
      </c>
      <c r="B459" s="98" t="str">
        <f t="shared" si="64"/>
        <v/>
      </c>
      <c r="C459" s="99"/>
      <c r="D459" s="100"/>
      <c r="E459" s="100"/>
      <c r="F459" s="57"/>
      <c r="G459" s="58">
        <f t="shared" si="65"/>
        <v>0</v>
      </c>
      <c r="H459" s="58">
        <f>IF(E459="",0,IFERROR(VLOOKUP(E459,档案费管理台账!$D$4:$H$1000,5,0),0))</f>
        <v>0</v>
      </c>
      <c r="I459" s="57"/>
      <c r="J459" s="57"/>
      <c r="K459" s="57"/>
      <c r="L459" s="57"/>
      <c r="M459" s="58" t="str">
        <f t="shared" si="66"/>
        <v/>
      </c>
      <c r="N459" s="102"/>
    </row>
    <row r="460" spans="1:14">
      <c r="A460" s="97" t="str">
        <f t="shared" si="63"/>
        <v/>
      </c>
      <c r="B460" s="98" t="str">
        <f t="shared" si="64"/>
        <v/>
      </c>
      <c r="C460" s="99"/>
      <c r="D460" s="100"/>
      <c r="E460" s="100"/>
      <c r="F460" s="57"/>
      <c r="G460" s="58">
        <f t="shared" si="65"/>
        <v>0</v>
      </c>
      <c r="H460" s="58">
        <f>IF(E460="",0,IFERROR(VLOOKUP(E460,档案费管理台账!$D$4:$H$1000,5,0),0))</f>
        <v>0</v>
      </c>
      <c r="I460" s="57"/>
      <c r="J460" s="57"/>
      <c r="K460" s="57"/>
      <c r="L460" s="57"/>
      <c r="M460" s="58" t="str">
        <f t="shared" si="66"/>
        <v/>
      </c>
      <c r="N460" s="102"/>
    </row>
    <row r="461" spans="1:14">
      <c r="A461" s="97" t="str">
        <f t="shared" si="63"/>
        <v/>
      </c>
      <c r="B461" s="98" t="str">
        <f t="shared" si="64"/>
        <v/>
      </c>
      <c r="C461" s="99"/>
      <c r="D461" s="100"/>
      <c r="E461" s="100"/>
      <c r="F461" s="57"/>
      <c r="G461" s="58">
        <f t="shared" si="65"/>
        <v>0</v>
      </c>
      <c r="H461" s="58">
        <f>IF(E461="",0,IFERROR(VLOOKUP(E461,档案费管理台账!$D$4:$H$1000,5,0),0))</f>
        <v>0</v>
      </c>
      <c r="I461" s="57"/>
      <c r="J461" s="57"/>
      <c r="K461" s="57"/>
      <c r="L461" s="57"/>
      <c r="M461" s="58" t="str">
        <f t="shared" si="66"/>
        <v/>
      </c>
      <c r="N461" s="102"/>
    </row>
    <row r="462" spans="1:14">
      <c r="A462" s="97" t="str">
        <f t="shared" si="63"/>
        <v/>
      </c>
      <c r="B462" s="98" t="str">
        <f t="shared" si="64"/>
        <v/>
      </c>
      <c r="C462" s="99"/>
      <c r="D462" s="100"/>
      <c r="E462" s="100"/>
      <c r="F462" s="57"/>
      <c r="G462" s="58">
        <f t="shared" si="65"/>
        <v>0</v>
      </c>
      <c r="H462" s="58">
        <f>IF(E462="",0,IFERROR(VLOOKUP(E462,档案费管理台账!$D$4:$H$1000,5,0),0))</f>
        <v>0</v>
      </c>
      <c r="I462" s="57"/>
      <c r="J462" s="57"/>
      <c r="K462" s="57"/>
      <c r="L462" s="57"/>
      <c r="M462" s="58" t="str">
        <f t="shared" si="66"/>
        <v/>
      </c>
      <c r="N462" s="102"/>
    </row>
    <row r="463" spans="1:14">
      <c r="A463" s="97" t="str">
        <f t="shared" si="63"/>
        <v/>
      </c>
      <c r="B463" s="98" t="str">
        <f t="shared" si="64"/>
        <v/>
      </c>
      <c r="C463" s="99"/>
      <c r="D463" s="100"/>
      <c r="E463" s="100"/>
      <c r="F463" s="57"/>
      <c r="G463" s="58">
        <f t="shared" si="65"/>
        <v>0</v>
      </c>
      <c r="H463" s="58">
        <f>IF(E463="",0,IFERROR(VLOOKUP(E463,档案费管理台账!$D$4:$H$1000,5,0),0))</f>
        <v>0</v>
      </c>
      <c r="I463" s="57"/>
      <c r="J463" s="57"/>
      <c r="K463" s="57"/>
      <c r="L463" s="57"/>
      <c r="M463" s="58" t="str">
        <f t="shared" si="66"/>
        <v/>
      </c>
      <c r="N463" s="102"/>
    </row>
    <row r="464" spans="1:14">
      <c r="A464" s="97" t="str">
        <f t="shared" si="63"/>
        <v/>
      </c>
      <c r="B464" s="98" t="str">
        <f t="shared" si="64"/>
        <v/>
      </c>
      <c r="C464" s="99"/>
      <c r="D464" s="100"/>
      <c r="E464" s="100"/>
      <c r="F464" s="57"/>
      <c r="G464" s="58">
        <f t="shared" si="65"/>
        <v>0</v>
      </c>
      <c r="H464" s="58">
        <f>IF(E464="",0,IFERROR(VLOOKUP(E464,档案费管理台账!$D$4:$H$1000,5,0),0))</f>
        <v>0</v>
      </c>
      <c r="I464" s="57"/>
      <c r="J464" s="57"/>
      <c r="K464" s="57"/>
      <c r="L464" s="57"/>
      <c r="M464" s="58" t="str">
        <f t="shared" si="66"/>
        <v/>
      </c>
      <c r="N464" s="102"/>
    </row>
    <row r="465" spans="1:14">
      <c r="A465" s="97" t="str">
        <f t="shared" si="63"/>
        <v/>
      </c>
      <c r="B465" s="98" t="str">
        <f t="shared" si="64"/>
        <v/>
      </c>
      <c r="C465" s="99"/>
      <c r="D465" s="100"/>
      <c r="E465" s="100"/>
      <c r="F465" s="57"/>
      <c r="G465" s="58">
        <f t="shared" si="65"/>
        <v>0</v>
      </c>
      <c r="H465" s="58">
        <f>IF(E465="",0,IFERROR(VLOOKUP(E465,档案费管理台账!$D$4:$H$1000,5,0),0))</f>
        <v>0</v>
      </c>
      <c r="I465" s="57"/>
      <c r="J465" s="57"/>
      <c r="K465" s="57"/>
      <c r="L465" s="57"/>
      <c r="M465" s="58" t="str">
        <f t="shared" si="66"/>
        <v/>
      </c>
      <c r="N465" s="102"/>
    </row>
    <row r="466" spans="1:14">
      <c r="A466" s="97" t="str">
        <f t="shared" si="63"/>
        <v/>
      </c>
      <c r="B466" s="98" t="str">
        <f t="shared" si="64"/>
        <v/>
      </c>
      <c r="C466" s="99"/>
      <c r="D466" s="100"/>
      <c r="E466" s="100"/>
      <c r="F466" s="57"/>
      <c r="G466" s="58">
        <f t="shared" si="65"/>
        <v>0</v>
      </c>
      <c r="H466" s="58">
        <f>IF(E466="",0,IFERROR(VLOOKUP(E466,档案费管理台账!$D$4:$H$1000,5,0),0))</f>
        <v>0</v>
      </c>
      <c r="I466" s="57"/>
      <c r="J466" s="57"/>
      <c r="K466" s="57"/>
      <c r="L466" s="57"/>
      <c r="M466" s="58" t="str">
        <f t="shared" si="66"/>
        <v/>
      </c>
      <c r="N466" s="102"/>
    </row>
    <row r="467" spans="1:14">
      <c r="A467" s="97" t="str">
        <f t="shared" si="63"/>
        <v/>
      </c>
      <c r="B467" s="98" t="str">
        <f t="shared" si="64"/>
        <v/>
      </c>
      <c r="C467" s="99"/>
      <c r="D467" s="100"/>
      <c r="E467" s="100"/>
      <c r="F467" s="57"/>
      <c r="G467" s="58">
        <f t="shared" si="65"/>
        <v>0</v>
      </c>
      <c r="H467" s="58">
        <f>IF(E467="",0,IFERROR(VLOOKUP(E467,档案费管理台账!$D$4:$H$1000,5,0),0))</f>
        <v>0</v>
      </c>
      <c r="I467" s="57"/>
      <c r="J467" s="57"/>
      <c r="K467" s="57"/>
      <c r="L467" s="57"/>
      <c r="M467" s="58" t="str">
        <f t="shared" si="66"/>
        <v/>
      </c>
      <c r="N467" s="102"/>
    </row>
    <row r="468" spans="1:14">
      <c r="A468" s="97" t="str">
        <f t="shared" si="63"/>
        <v/>
      </c>
      <c r="B468" s="98" t="str">
        <f t="shared" si="64"/>
        <v/>
      </c>
      <c r="C468" s="99"/>
      <c r="D468" s="100"/>
      <c r="E468" s="100"/>
      <c r="F468" s="57"/>
      <c r="G468" s="58">
        <f t="shared" si="65"/>
        <v>0</v>
      </c>
      <c r="H468" s="58">
        <f>IF(E468="",0,IFERROR(VLOOKUP(E468,档案费管理台账!$D$4:$H$1000,5,0),0))</f>
        <v>0</v>
      </c>
      <c r="I468" s="57"/>
      <c r="J468" s="57"/>
      <c r="K468" s="57"/>
      <c r="L468" s="57"/>
      <c r="M468" s="58" t="str">
        <f t="shared" si="66"/>
        <v/>
      </c>
      <c r="N468" s="102"/>
    </row>
    <row r="469" spans="1:14">
      <c r="A469" s="97" t="str">
        <f t="shared" si="63"/>
        <v/>
      </c>
      <c r="B469" s="98" t="str">
        <f t="shared" si="64"/>
        <v/>
      </c>
      <c r="C469" s="99"/>
      <c r="D469" s="100"/>
      <c r="E469" s="100"/>
      <c r="F469" s="57"/>
      <c r="G469" s="58">
        <f t="shared" si="65"/>
        <v>0</v>
      </c>
      <c r="H469" s="58">
        <f>IF(E469="",0,IFERROR(VLOOKUP(E469,档案费管理台账!$D$4:$H$1000,5,0),0))</f>
        <v>0</v>
      </c>
      <c r="I469" s="57"/>
      <c r="J469" s="57"/>
      <c r="K469" s="57"/>
      <c r="L469" s="57"/>
      <c r="M469" s="58" t="str">
        <f t="shared" si="66"/>
        <v/>
      </c>
      <c r="N469" s="102"/>
    </row>
    <row r="470" spans="1:14">
      <c r="A470" s="97" t="str">
        <f t="shared" si="63"/>
        <v/>
      </c>
      <c r="B470" s="98" t="str">
        <f t="shared" si="64"/>
        <v/>
      </c>
      <c r="C470" s="99"/>
      <c r="D470" s="100"/>
      <c r="E470" s="100"/>
      <c r="F470" s="57"/>
      <c r="G470" s="58">
        <f t="shared" si="65"/>
        <v>0</v>
      </c>
      <c r="H470" s="58">
        <f>IF(E470="",0,IFERROR(VLOOKUP(E470,档案费管理台账!$D$4:$H$1000,5,0),0))</f>
        <v>0</v>
      </c>
      <c r="I470" s="57"/>
      <c r="J470" s="57"/>
      <c r="K470" s="57"/>
      <c r="L470" s="57"/>
      <c r="M470" s="58" t="str">
        <f t="shared" si="66"/>
        <v/>
      </c>
      <c r="N470" s="102"/>
    </row>
    <row r="471" spans="1:14">
      <c r="A471" s="97" t="str">
        <f t="shared" si="63"/>
        <v/>
      </c>
      <c r="B471" s="98" t="str">
        <f t="shared" si="64"/>
        <v/>
      </c>
      <c r="C471" s="99"/>
      <c r="D471" s="100"/>
      <c r="E471" s="100"/>
      <c r="F471" s="57"/>
      <c r="G471" s="58">
        <f t="shared" si="65"/>
        <v>0</v>
      </c>
      <c r="H471" s="58">
        <f>IF(E471="",0,IFERROR(VLOOKUP(E471,档案费管理台账!$D$4:$H$1000,5,0),0))</f>
        <v>0</v>
      </c>
      <c r="I471" s="57"/>
      <c r="J471" s="57"/>
      <c r="K471" s="57"/>
      <c r="L471" s="57"/>
      <c r="M471" s="58" t="str">
        <f t="shared" si="66"/>
        <v/>
      </c>
      <c r="N471" s="102"/>
    </row>
    <row r="472" spans="1:14">
      <c r="A472" s="97" t="str">
        <f t="shared" si="63"/>
        <v/>
      </c>
      <c r="B472" s="98" t="str">
        <f t="shared" si="64"/>
        <v/>
      </c>
      <c r="C472" s="99"/>
      <c r="D472" s="100"/>
      <c r="E472" s="100"/>
      <c r="F472" s="57"/>
      <c r="G472" s="58">
        <f t="shared" si="65"/>
        <v>0</v>
      </c>
      <c r="H472" s="58">
        <f>IF(E472="",0,IFERROR(VLOOKUP(E472,档案费管理台账!$D$4:$H$1000,5,0),0))</f>
        <v>0</v>
      </c>
      <c r="I472" s="57"/>
      <c r="J472" s="57"/>
      <c r="K472" s="57"/>
      <c r="L472" s="57"/>
      <c r="M472" s="58" t="str">
        <f t="shared" si="66"/>
        <v/>
      </c>
      <c r="N472" s="102"/>
    </row>
    <row r="473" spans="1:14">
      <c r="A473" s="97" t="str">
        <f t="shared" si="63"/>
        <v/>
      </c>
      <c r="B473" s="98" t="str">
        <f t="shared" si="64"/>
        <v/>
      </c>
      <c r="C473" s="99"/>
      <c r="D473" s="100"/>
      <c r="E473" s="100"/>
      <c r="F473" s="57"/>
      <c r="G473" s="58">
        <f t="shared" si="65"/>
        <v>0</v>
      </c>
      <c r="H473" s="58">
        <f>IF(E473="",0,IFERROR(VLOOKUP(E473,档案费管理台账!$D$4:$H$1000,5,0),0))</f>
        <v>0</v>
      </c>
      <c r="I473" s="57"/>
      <c r="J473" s="57"/>
      <c r="K473" s="57"/>
      <c r="L473" s="57"/>
      <c r="M473" s="58" t="str">
        <f t="shared" si="66"/>
        <v/>
      </c>
      <c r="N473" s="102"/>
    </row>
    <row r="474" spans="1:14">
      <c r="A474" s="97" t="str">
        <f t="shared" si="63"/>
        <v/>
      </c>
      <c r="B474" s="98" t="str">
        <f t="shared" si="64"/>
        <v/>
      </c>
      <c r="C474" s="99"/>
      <c r="D474" s="100"/>
      <c r="E474" s="100"/>
      <c r="F474" s="57"/>
      <c r="G474" s="58">
        <f t="shared" si="65"/>
        <v>0</v>
      </c>
      <c r="H474" s="58">
        <f>IF(E474="",0,IFERROR(VLOOKUP(E474,档案费管理台账!$D$4:$H$1000,5,0),0))</f>
        <v>0</v>
      </c>
      <c r="I474" s="57"/>
      <c r="J474" s="57"/>
      <c r="K474" s="57"/>
      <c r="L474" s="57"/>
      <c r="M474" s="58" t="str">
        <f t="shared" si="66"/>
        <v/>
      </c>
      <c r="N474" s="102"/>
    </row>
    <row r="475" spans="1:14">
      <c r="A475" s="97" t="str">
        <f t="shared" si="63"/>
        <v/>
      </c>
      <c r="B475" s="98" t="str">
        <f t="shared" si="64"/>
        <v/>
      </c>
      <c r="C475" s="99"/>
      <c r="D475" s="100"/>
      <c r="E475" s="100"/>
      <c r="F475" s="57"/>
      <c r="G475" s="58">
        <f t="shared" si="65"/>
        <v>0</v>
      </c>
      <c r="H475" s="58">
        <f>IF(E475="",0,IFERROR(VLOOKUP(E475,档案费管理台账!$D$4:$H$1000,5,0),0))</f>
        <v>0</v>
      </c>
      <c r="I475" s="57"/>
      <c r="J475" s="57"/>
      <c r="K475" s="57"/>
      <c r="L475" s="57"/>
      <c r="M475" s="58" t="str">
        <f t="shared" si="66"/>
        <v/>
      </c>
      <c r="N475" s="102"/>
    </row>
    <row r="476" spans="1:14">
      <c r="A476" s="97" t="str">
        <f t="shared" si="63"/>
        <v/>
      </c>
      <c r="B476" s="98" t="str">
        <f t="shared" si="64"/>
        <v/>
      </c>
      <c r="C476" s="99"/>
      <c r="D476" s="100"/>
      <c r="E476" s="100"/>
      <c r="F476" s="57"/>
      <c r="G476" s="58">
        <f t="shared" si="65"/>
        <v>0</v>
      </c>
      <c r="H476" s="58">
        <f>IF(E476="",0,IFERROR(VLOOKUP(E476,档案费管理台账!$D$4:$H$1000,5,0),0))</f>
        <v>0</v>
      </c>
      <c r="I476" s="57"/>
      <c r="J476" s="57"/>
      <c r="K476" s="57"/>
      <c r="L476" s="57"/>
      <c r="M476" s="58" t="str">
        <f t="shared" si="66"/>
        <v/>
      </c>
      <c r="N476" s="102"/>
    </row>
    <row r="477" spans="1:14">
      <c r="A477" s="97" t="str">
        <f t="shared" si="63"/>
        <v/>
      </c>
      <c r="B477" s="98" t="str">
        <f t="shared" si="64"/>
        <v/>
      </c>
      <c r="C477" s="99"/>
      <c r="D477" s="100"/>
      <c r="E477" s="100"/>
      <c r="F477" s="57"/>
      <c r="G477" s="58">
        <f t="shared" si="65"/>
        <v>0</v>
      </c>
      <c r="H477" s="58">
        <f>IF(E477="",0,IFERROR(VLOOKUP(E477,档案费管理台账!$D$4:$H$1000,5,0),0))</f>
        <v>0</v>
      </c>
      <c r="I477" s="57"/>
      <c r="J477" s="57"/>
      <c r="K477" s="57"/>
      <c r="L477" s="57"/>
      <c r="M477" s="58" t="str">
        <f t="shared" si="66"/>
        <v/>
      </c>
      <c r="N477" s="102"/>
    </row>
    <row r="478" spans="1:14">
      <c r="A478" s="97" t="str">
        <f t="shared" si="63"/>
        <v/>
      </c>
      <c r="B478" s="98" t="str">
        <f t="shared" si="64"/>
        <v/>
      </c>
      <c r="C478" s="99"/>
      <c r="D478" s="100"/>
      <c r="E478" s="100"/>
      <c r="F478" s="57"/>
      <c r="G478" s="58">
        <f t="shared" si="65"/>
        <v>0</v>
      </c>
      <c r="H478" s="58">
        <f>IF(E478="",0,IFERROR(VLOOKUP(E478,档案费管理台账!$D$4:$H$1000,5,0),0))</f>
        <v>0</v>
      </c>
      <c r="I478" s="57"/>
      <c r="J478" s="57"/>
      <c r="K478" s="57"/>
      <c r="L478" s="57"/>
      <c r="M478" s="58" t="str">
        <f t="shared" si="66"/>
        <v/>
      </c>
      <c r="N478" s="102"/>
    </row>
    <row r="479" spans="1:14">
      <c r="A479" s="97" t="str">
        <f t="shared" si="63"/>
        <v/>
      </c>
      <c r="B479" s="98" t="str">
        <f t="shared" si="64"/>
        <v/>
      </c>
      <c r="C479" s="99"/>
      <c r="D479" s="100"/>
      <c r="E479" s="100"/>
      <c r="F479" s="57"/>
      <c r="G479" s="58">
        <f t="shared" si="65"/>
        <v>0</v>
      </c>
      <c r="H479" s="58">
        <f>IF(E479="",0,IFERROR(VLOOKUP(E479,档案费管理台账!$D$4:$H$1000,5,0),0))</f>
        <v>0</v>
      </c>
      <c r="I479" s="57"/>
      <c r="J479" s="57"/>
      <c r="K479" s="57"/>
      <c r="L479" s="57"/>
      <c r="M479" s="58" t="str">
        <f t="shared" si="66"/>
        <v/>
      </c>
      <c r="N479" s="102"/>
    </row>
    <row r="480" spans="1:14">
      <c r="A480" s="97" t="str">
        <f t="shared" si="63"/>
        <v/>
      </c>
      <c r="B480" s="98" t="str">
        <f t="shared" si="64"/>
        <v/>
      </c>
      <c r="C480" s="99"/>
      <c r="D480" s="100"/>
      <c r="E480" s="100"/>
      <c r="F480" s="57"/>
      <c r="G480" s="58">
        <f t="shared" si="65"/>
        <v>0</v>
      </c>
      <c r="H480" s="58">
        <f>IF(E480="",0,IFERROR(VLOOKUP(E480,档案费管理台账!$D$4:$H$1000,5,0),0))</f>
        <v>0</v>
      </c>
      <c r="I480" s="57"/>
      <c r="J480" s="57"/>
      <c r="K480" s="57"/>
      <c r="L480" s="57"/>
      <c r="M480" s="58" t="str">
        <f t="shared" si="66"/>
        <v/>
      </c>
      <c r="N480" s="102"/>
    </row>
    <row r="481" spans="1:14">
      <c r="A481" s="97" t="str">
        <f t="shared" si="63"/>
        <v/>
      </c>
      <c r="B481" s="98" t="str">
        <f t="shared" si="64"/>
        <v/>
      </c>
      <c r="C481" s="99"/>
      <c r="D481" s="100"/>
      <c r="E481" s="100"/>
      <c r="F481" s="57"/>
      <c r="G481" s="58">
        <f t="shared" si="65"/>
        <v>0</v>
      </c>
      <c r="H481" s="58">
        <f>IF(E481="",0,IFERROR(VLOOKUP(E481,档案费管理台账!$D$4:$H$1000,5,0),0))</f>
        <v>0</v>
      </c>
      <c r="I481" s="57"/>
      <c r="J481" s="57"/>
      <c r="K481" s="57"/>
      <c r="L481" s="57"/>
      <c r="M481" s="58" t="str">
        <f t="shared" si="66"/>
        <v/>
      </c>
      <c r="N481" s="102"/>
    </row>
    <row r="482" spans="1:14">
      <c r="A482" s="97" t="str">
        <f t="shared" si="63"/>
        <v/>
      </c>
      <c r="B482" s="98" t="str">
        <f t="shared" si="64"/>
        <v/>
      </c>
      <c r="C482" s="99"/>
      <c r="D482" s="100"/>
      <c r="E482" s="100"/>
      <c r="F482" s="57"/>
      <c r="G482" s="58">
        <f t="shared" si="65"/>
        <v>0</v>
      </c>
      <c r="H482" s="58">
        <f>IF(E482="",0,IFERROR(VLOOKUP(E482,档案费管理台账!$D$4:$H$1000,5,0),0))</f>
        <v>0</v>
      </c>
      <c r="I482" s="57"/>
      <c r="J482" s="57"/>
      <c r="K482" s="57"/>
      <c r="L482" s="57"/>
      <c r="M482" s="58" t="str">
        <f t="shared" si="66"/>
        <v/>
      </c>
      <c r="N482" s="102"/>
    </row>
    <row r="483" spans="1:14">
      <c r="A483" s="97" t="str">
        <f t="shared" si="63"/>
        <v/>
      </c>
      <c r="B483" s="98" t="str">
        <f t="shared" si="64"/>
        <v/>
      </c>
      <c r="C483" s="99"/>
      <c r="D483" s="100"/>
      <c r="E483" s="100"/>
      <c r="F483" s="57"/>
      <c r="G483" s="58">
        <f t="shared" si="65"/>
        <v>0</v>
      </c>
      <c r="H483" s="58">
        <f>IF(E483="",0,IFERROR(VLOOKUP(E483,档案费管理台账!$D$4:$H$1000,5,0),0))</f>
        <v>0</v>
      </c>
      <c r="I483" s="57"/>
      <c r="J483" s="57"/>
      <c r="K483" s="57"/>
      <c r="L483" s="57"/>
      <c r="M483" s="58" t="str">
        <f t="shared" si="66"/>
        <v/>
      </c>
      <c r="N483" s="102"/>
    </row>
    <row r="484" spans="1:14">
      <c r="A484" s="97" t="str">
        <f t="shared" si="63"/>
        <v/>
      </c>
      <c r="B484" s="98" t="str">
        <f t="shared" si="64"/>
        <v/>
      </c>
      <c r="C484" s="99"/>
      <c r="D484" s="100"/>
      <c r="E484" s="100"/>
      <c r="F484" s="57"/>
      <c r="G484" s="58">
        <f t="shared" si="65"/>
        <v>0</v>
      </c>
      <c r="H484" s="58">
        <f>IF(E484="",0,IFERROR(VLOOKUP(E484,档案费管理台账!$D$4:$H$1000,5,0),0))</f>
        <v>0</v>
      </c>
      <c r="I484" s="57"/>
      <c r="J484" s="57"/>
      <c r="K484" s="57"/>
      <c r="L484" s="57"/>
      <c r="M484" s="58" t="str">
        <f t="shared" si="66"/>
        <v/>
      </c>
      <c r="N484" s="102"/>
    </row>
    <row r="485" spans="1:14">
      <c r="A485" s="97" t="str">
        <f t="shared" si="63"/>
        <v/>
      </c>
      <c r="B485" s="98" t="str">
        <f t="shared" si="64"/>
        <v/>
      </c>
      <c r="C485" s="99"/>
      <c r="D485" s="100"/>
      <c r="E485" s="100"/>
      <c r="F485" s="57"/>
      <c r="G485" s="58">
        <f t="shared" si="65"/>
        <v>0</v>
      </c>
      <c r="H485" s="58">
        <f>IF(E485="",0,IFERROR(VLOOKUP(E485,档案费管理台账!$D$4:$H$1000,5,0),0))</f>
        <v>0</v>
      </c>
      <c r="I485" s="57"/>
      <c r="J485" s="57"/>
      <c r="K485" s="57"/>
      <c r="L485" s="57"/>
      <c r="M485" s="58" t="str">
        <f t="shared" si="66"/>
        <v/>
      </c>
      <c r="N485" s="102"/>
    </row>
    <row r="486" spans="1:14">
      <c r="A486" s="97" t="str">
        <f t="shared" si="63"/>
        <v/>
      </c>
      <c r="B486" s="98" t="str">
        <f t="shared" si="64"/>
        <v/>
      </c>
      <c r="C486" s="99"/>
      <c r="D486" s="100"/>
      <c r="E486" s="100"/>
      <c r="F486" s="57"/>
      <c r="G486" s="58">
        <f t="shared" si="65"/>
        <v>0</v>
      </c>
      <c r="H486" s="58">
        <f>IF(E486="",0,IFERROR(VLOOKUP(E486,档案费管理台账!$D$4:$H$1000,5,0),0))</f>
        <v>0</v>
      </c>
      <c r="I486" s="57"/>
      <c r="J486" s="57"/>
      <c r="K486" s="57"/>
      <c r="L486" s="57"/>
      <c r="M486" s="58" t="str">
        <f t="shared" si="66"/>
        <v/>
      </c>
      <c r="N486" s="102"/>
    </row>
    <row r="487" spans="1:14">
      <c r="A487" s="97" t="str">
        <f t="shared" si="63"/>
        <v/>
      </c>
      <c r="B487" s="98" t="str">
        <f t="shared" si="64"/>
        <v/>
      </c>
      <c r="C487" s="99"/>
      <c r="D487" s="100"/>
      <c r="E487" s="100"/>
      <c r="F487" s="57"/>
      <c r="G487" s="58">
        <f t="shared" si="65"/>
        <v>0</v>
      </c>
      <c r="H487" s="58">
        <f>IF(E487="",0,IFERROR(VLOOKUP(E487,档案费管理台账!$D$4:$H$1000,5,0),0))</f>
        <v>0</v>
      </c>
      <c r="I487" s="57"/>
      <c r="J487" s="57"/>
      <c r="K487" s="57"/>
      <c r="L487" s="57"/>
      <c r="M487" s="58" t="str">
        <f t="shared" si="66"/>
        <v/>
      </c>
      <c r="N487" s="102"/>
    </row>
    <row r="488" spans="1:14">
      <c r="A488" s="97" t="str">
        <f t="shared" si="63"/>
        <v/>
      </c>
      <c r="B488" s="98" t="str">
        <f t="shared" si="64"/>
        <v/>
      </c>
      <c r="C488" s="99"/>
      <c r="D488" s="100"/>
      <c r="E488" s="100"/>
      <c r="F488" s="57"/>
      <c r="G488" s="58">
        <f t="shared" si="65"/>
        <v>0</v>
      </c>
      <c r="H488" s="58">
        <f>IF(E488="",0,IFERROR(VLOOKUP(E488,档案费管理台账!$D$4:$H$1000,5,0),0))</f>
        <v>0</v>
      </c>
      <c r="I488" s="57"/>
      <c r="J488" s="57"/>
      <c r="K488" s="57"/>
      <c r="L488" s="57"/>
      <c r="M488" s="58" t="str">
        <f t="shared" si="66"/>
        <v/>
      </c>
      <c r="N488" s="102"/>
    </row>
    <row r="489" spans="1:14">
      <c r="A489" s="97" t="str">
        <f t="shared" si="63"/>
        <v/>
      </c>
      <c r="B489" s="98" t="str">
        <f t="shared" si="64"/>
        <v/>
      </c>
      <c r="C489" s="99"/>
      <c r="D489" s="100"/>
      <c r="E489" s="100"/>
      <c r="F489" s="57"/>
      <c r="G489" s="58">
        <f t="shared" si="65"/>
        <v>0</v>
      </c>
      <c r="H489" s="58">
        <f>IF(E489="",0,IFERROR(VLOOKUP(E489,档案费管理台账!$D$4:$H$1000,5,0),0))</f>
        <v>0</v>
      </c>
      <c r="I489" s="57"/>
      <c r="J489" s="57"/>
      <c r="K489" s="57"/>
      <c r="L489" s="57"/>
      <c r="M489" s="58" t="str">
        <f t="shared" si="66"/>
        <v/>
      </c>
      <c r="N489" s="102"/>
    </row>
    <row r="490" spans="1:14">
      <c r="A490" s="97" t="str">
        <f t="shared" si="63"/>
        <v/>
      </c>
      <c r="B490" s="98" t="str">
        <f t="shared" si="64"/>
        <v/>
      </c>
      <c r="C490" s="99"/>
      <c r="D490" s="100"/>
      <c r="E490" s="100"/>
      <c r="F490" s="57"/>
      <c r="G490" s="58">
        <f t="shared" si="65"/>
        <v>0</v>
      </c>
      <c r="H490" s="58">
        <f>IF(E490="",0,IFERROR(VLOOKUP(E490,档案费管理台账!$D$4:$H$1000,5,0),0))</f>
        <v>0</v>
      </c>
      <c r="I490" s="57"/>
      <c r="J490" s="57"/>
      <c r="K490" s="57"/>
      <c r="L490" s="57"/>
      <c r="M490" s="58" t="str">
        <f t="shared" si="66"/>
        <v/>
      </c>
      <c r="N490" s="102"/>
    </row>
    <row r="491" spans="1:14">
      <c r="A491" s="97" t="str">
        <f t="shared" si="63"/>
        <v/>
      </c>
      <c r="B491" s="98" t="str">
        <f t="shared" si="64"/>
        <v/>
      </c>
      <c r="C491" s="99"/>
      <c r="D491" s="100"/>
      <c r="E491" s="100"/>
      <c r="F491" s="57"/>
      <c r="G491" s="58">
        <f t="shared" si="65"/>
        <v>0</v>
      </c>
      <c r="H491" s="58">
        <f>IF(E491="",0,IFERROR(VLOOKUP(E491,档案费管理台账!$D$4:$H$1000,5,0),0))</f>
        <v>0</v>
      </c>
      <c r="I491" s="57"/>
      <c r="J491" s="57"/>
      <c r="K491" s="57"/>
      <c r="L491" s="57"/>
      <c r="M491" s="58" t="str">
        <f t="shared" si="66"/>
        <v/>
      </c>
      <c r="N491" s="102"/>
    </row>
    <row r="492" spans="1:14">
      <c r="A492" s="97" t="str">
        <f t="shared" ref="A492:A555" si="67">IF(C492="","",ROW()-42)</f>
        <v/>
      </c>
      <c r="B492" s="98" t="str">
        <f t="shared" si="64"/>
        <v/>
      </c>
      <c r="C492" s="99"/>
      <c r="D492" s="100"/>
      <c r="E492" s="100"/>
      <c r="F492" s="57"/>
      <c r="G492" s="58">
        <f t="shared" si="65"/>
        <v>0</v>
      </c>
      <c r="H492" s="58">
        <f>IF(E492="",0,IFERROR(VLOOKUP(E492,档案费管理台账!$D$4:$H$1000,5,0),0))</f>
        <v>0</v>
      </c>
      <c r="I492" s="57"/>
      <c r="J492" s="57"/>
      <c r="K492" s="57"/>
      <c r="L492" s="57"/>
      <c r="M492" s="58" t="str">
        <f t="shared" si="66"/>
        <v/>
      </c>
      <c r="N492" s="102"/>
    </row>
    <row r="493" spans="1:14">
      <c r="A493" s="97" t="str">
        <f t="shared" si="67"/>
        <v/>
      </c>
      <c r="B493" s="98" t="str">
        <f t="shared" ref="B493:B556" si="68">IF(C493="","",MONTH(C493)&amp;"月")</f>
        <v/>
      </c>
      <c r="C493" s="99"/>
      <c r="D493" s="100"/>
      <c r="E493" s="100"/>
      <c r="F493" s="57"/>
      <c r="G493" s="58">
        <f t="shared" ref="G493:G556" si="69">IF(F493="",0,F493*$K$41)</f>
        <v>0</v>
      </c>
      <c r="H493" s="58">
        <f>IF(E493="",0,IFERROR(VLOOKUP(E493,档案费管理台账!$D$4:$H$1000,5,0),0))</f>
        <v>0</v>
      </c>
      <c r="I493" s="57"/>
      <c r="J493" s="57"/>
      <c r="K493" s="57"/>
      <c r="L493" s="57"/>
      <c r="M493" s="58" t="str">
        <f t="shared" ref="M493:M556" si="70">IF(C493="","",ROUND(M492+G493-I493-J493-K493-L493-H493,2))</f>
        <v/>
      </c>
      <c r="N493" s="102"/>
    </row>
    <row r="494" spans="1:14">
      <c r="A494" s="97" t="str">
        <f t="shared" si="67"/>
        <v/>
      </c>
      <c r="B494" s="98" t="str">
        <f t="shared" si="68"/>
        <v/>
      </c>
      <c r="C494" s="99"/>
      <c r="D494" s="100"/>
      <c r="E494" s="100"/>
      <c r="F494" s="57"/>
      <c r="G494" s="58">
        <f t="shared" si="69"/>
        <v>0</v>
      </c>
      <c r="H494" s="58">
        <f>IF(E494="",0,IFERROR(VLOOKUP(E494,档案费管理台账!$D$4:$H$1000,5,0),0))</f>
        <v>0</v>
      </c>
      <c r="I494" s="57"/>
      <c r="J494" s="57"/>
      <c r="K494" s="57"/>
      <c r="L494" s="57"/>
      <c r="M494" s="58" t="str">
        <f t="shared" si="70"/>
        <v/>
      </c>
      <c r="N494" s="102"/>
    </row>
    <row r="495" spans="1:14">
      <c r="A495" s="97" t="str">
        <f t="shared" si="67"/>
        <v/>
      </c>
      <c r="B495" s="98" t="str">
        <f t="shared" si="68"/>
        <v/>
      </c>
      <c r="C495" s="99"/>
      <c r="D495" s="100"/>
      <c r="E495" s="100"/>
      <c r="F495" s="57"/>
      <c r="G495" s="58">
        <f t="shared" si="69"/>
        <v>0</v>
      </c>
      <c r="H495" s="58">
        <f>IF(E495="",0,IFERROR(VLOOKUP(E495,档案费管理台账!$D$4:$H$1000,5,0),0))</f>
        <v>0</v>
      </c>
      <c r="I495" s="57"/>
      <c r="J495" s="57"/>
      <c r="K495" s="57"/>
      <c r="L495" s="57"/>
      <c r="M495" s="58" t="str">
        <f t="shared" si="70"/>
        <v/>
      </c>
      <c r="N495" s="102"/>
    </row>
    <row r="496" spans="1:14">
      <c r="A496" s="97" t="str">
        <f t="shared" si="67"/>
        <v/>
      </c>
      <c r="B496" s="98" t="str">
        <f t="shared" si="68"/>
        <v/>
      </c>
      <c r="C496" s="99"/>
      <c r="D496" s="100"/>
      <c r="E496" s="100"/>
      <c r="F496" s="57"/>
      <c r="G496" s="58">
        <f t="shared" si="69"/>
        <v>0</v>
      </c>
      <c r="H496" s="58">
        <f>IF(E496="",0,IFERROR(VLOOKUP(E496,档案费管理台账!$D$4:$H$1000,5,0),0))</f>
        <v>0</v>
      </c>
      <c r="I496" s="57"/>
      <c r="J496" s="57"/>
      <c r="K496" s="57"/>
      <c r="L496" s="57"/>
      <c r="M496" s="58" t="str">
        <f t="shared" si="70"/>
        <v/>
      </c>
      <c r="N496" s="102"/>
    </row>
    <row r="497" spans="1:14">
      <c r="A497" s="97" t="str">
        <f t="shared" si="67"/>
        <v/>
      </c>
      <c r="B497" s="98" t="str">
        <f t="shared" si="68"/>
        <v/>
      </c>
      <c r="C497" s="99"/>
      <c r="D497" s="100"/>
      <c r="E497" s="100"/>
      <c r="F497" s="57"/>
      <c r="G497" s="58">
        <f t="shared" si="69"/>
        <v>0</v>
      </c>
      <c r="H497" s="58">
        <f>IF(E497="",0,IFERROR(VLOOKUP(E497,档案费管理台账!$D$4:$H$1000,5,0),0))</f>
        <v>0</v>
      </c>
      <c r="I497" s="57"/>
      <c r="J497" s="57"/>
      <c r="K497" s="57"/>
      <c r="L497" s="57"/>
      <c r="M497" s="58" t="str">
        <f t="shared" si="70"/>
        <v/>
      </c>
      <c r="N497" s="102"/>
    </row>
    <row r="498" spans="1:14">
      <c r="A498" s="97" t="str">
        <f t="shared" si="67"/>
        <v/>
      </c>
      <c r="B498" s="98" t="str">
        <f t="shared" si="68"/>
        <v/>
      </c>
      <c r="C498" s="99"/>
      <c r="D498" s="100"/>
      <c r="E498" s="100"/>
      <c r="F498" s="57"/>
      <c r="G498" s="58">
        <f t="shared" si="69"/>
        <v>0</v>
      </c>
      <c r="H498" s="58">
        <f>IF(E498="",0,IFERROR(VLOOKUP(E498,档案费管理台账!$D$4:$H$1000,5,0),0))</f>
        <v>0</v>
      </c>
      <c r="I498" s="57"/>
      <c r="J498" s="57"/>
      <c r="K498" s="57"/>
      <c r="L498" s="57"/>
      <c r="M498" s="58" t="str">
        <f t="shared" si="70"/>
        <v/>
      </c>
      <c r="N498" s="102"/>
    </row>
    <row r="499" spans="1:14">
      <c r="A499" s="97" t="str">
        <f t="shared" si="67"/>
        <v/>
      </c>
      <c r="B499" s="98" t="str">
        <f t="shared" si="68"/>
        <v/>
      </c>
      <c r="C499" s="99"/>
      <c r="D499" s="100"/>
      <c r="E499" s="100"/>
      <c r="F499" s="57"/>
      <c r="G499" s="58">
        <f t="shared" si="69"/>
        <v>0</v>
      </c>
      <c r="H499" s="58">
        <f>IF(E499="",0,IFERROR(VLOOKUP(E499,档案费管理台账!$D$4:$H$1000,5,0),0))</f>
        <v>0</v>
      </c>
      <c r="I499" s="57"/>
      <c r="J499" s="57"/>
      <c r="K499" s="57"/>
      <c r="L499" s="57"/>
      <c r="M499" s="58" t="str">
        <f t="shared" si="70"/>
        <v/>
      </c>
      <c r="N499" s="102"/>
    </row>
    <row r="500" spans="1:14">
      <c r="A500" s="97" t="str">
        <f t="shared" si="67"/>
        <v/>
      </c>
      <c r="B500" s="98" t="str">
        <f t="shared" si="68"/>
        <v/>
      </c>
      <c r="C500" s="99"/>
      <c r="D500" s="100"/>
      <c r="E500" s="100"/>
      <c r="F500" s="57"/>
      <c r="G500" s="58">
        <f t="shared" si="69"/>
        <v>0</v>
      </c>
      <c r="H500" s="58">
        <f>IF(E500="",0,IFERROR(VLOOKUP(E500,档案费管理台账!$D$4:$H$1000,5,0),0))</f>
        <v>0</v>
      </c>
      <c r="I500" s="57"/>
      <c r="J500" s="57"/>
      <c r="K500" s="57"/>
      <c r="L500" s="57"/>
      <c r="M500" s="58" t="str">
        <f t="shared" si="70"/>
        <v/>
      </c>
      <c r="N500" s="102"/>
    </row>
    <row r="501" spans="1:14">
      <c r="A501" s="97" t="str">
        <f t="shared" si="67"/>
        <v/>
      </c>
      <c r="B501" s="98" t="str">
        <f t="shared" si="68"/>
        <v/>
      </c>
      <c r="C501" s="99"/>
      <c r="D501" s="100"/>
      <c r="E501" s="100"/>
      <c r="F501" s="57"/>
      <c r="G501" s="58">
        <f t="shared" si="69"/>
        <v>0</v>
      </c>
      <c r="H501" s="58">
        <f>IF(E501="",0,IFERROR(VLOOKUP(E501,档案费管理台账!$D$4:$H$1000,5,0),0))</f>
        <v>0</v>
      </c>
      <c r="I501" s="57"/>
      <c r="J501" s="57"/>
      <c r="K501" s="57"/>
      <c r="L501" s="57"/>
      <c r="M501" s="58" t="str">
        <f t="shared" si="70"/>
        <v/>
      </c>
      <c r="N501" s="102"/>
    </row>
    <row r="502" spans="1:14">
      <c r="A502" s="97" t="str">
        <f t="shared" si="67"/>
        <v/>
      </c>
      <c r="B502" s="98" t="str">
        <f t="shared" si="68"/>
        <v/>
      </c>
      <c r="C502" s="99"/>
      <c r="D502" s="100"/>
      <c r="E502" s="100"/>
      <c r="F502" s="57"/>
      <c r="G502" s="58">
        <f t="shared" si="69"/>
        <v>0</v>
      </c>
      <c r="H502" s="58">
        <f>IF(E502="",0,IFERROR(VLOOKUP(E502,档案费管理台账!$D$4:$H$1000,5,0),0))</f>
        <v>0</v>
      </c>
      <c r="I502" s="57"/>
      <c r="J502" s="57"/>
      <c r="K502" s="57"/>
      <c r="L502" s="57"/>
      <c r="M502" s="58" t="str">
        <f t="shared" si="70"/>
        <v/>
      </c>
      <c r="N502" s="102"/>
    </row>
    <row r="503" spans="1:14">
      <c r="A503" s="97" t="str">
        <f t="shared" si="67"/>
        <v/>
      </c>
      <c r="B503" s="98" t="str">
        <f t="shared" si="68"/>
        <v/>
      </c>
      <c r="C503" s="99"/>
      <c r="D503" s="100"/>
      <c r="E503" s="100"/>
      <c r="F503" s="57"/>
      <c r="G503" s="58">
        <f t="shared" si="69"/>
        <v>0</v>
      </c>
      <c r="H503" s="58">
        <f>IF(E503="",0,IFERROR(VLOOKUP(E503,档案费管理台账!$D$4:$H$1000,5,0),0))</f>
        <v>0</v>
      </c>
      <c r="I503" s="57"/>
      <c r="J503" s="57"/>
      <c r="K503" s="57"/>
      <c r="L503" s="57"/>
      <c r="M503" s="58" t="str">
        <f t="shared" si="70"/>
        <v/>
      </c>
      <c r="N503" s="102"/>
    </row>
    <row r="504" spans="1:14">
      <c r="A504" s="97" t="str">
        <f t="shared" si="67"/>
        <v/>
      </c>
      <c r="B504" s="98" t="str">
        <f t="shared" si="68"/>
        <v/>
      </c>
      <c r="C504" s="99"/>
      <c r="D504" s="100"/>
      <c r="E504" s="100"/>
      <c r="F504" s="57"/>
      <c r="G504" s="58">
        <f t="shared" si="69"/>
        <v>0</v>
      </c>
      <c r="H504" s="58">
        <f>IF(E504="",0,IFERROR(VLOOKUP(E504,档案费管理台账!$D$4:$H$1000,5,0),0))</f>
        <v>0</v>
      </c>
      <c r="I504" s="57"/>
      <c r="J504" s="57"/>
      <c r="K504" s="57"/>
      <c r="L504" s="57"/>
      <c r="M504" s="58" t="str">
        <f t="shared" si="70"/>
        <v/>
      </c>
      <c r="N504" s="102"/>
    </row>
    <row r="505" spans="1:14">
      <c r="A505" s="97" t="str">
        <f t="shared" si="67"/>
        <v/>
      </c>
      <c r="B505" s="98" t="str">
        <f t="shared" si="68"/>
        <v/>
      </c>
      <c r="C505" s="99"/>
      <c r="D505" s="100"/>
      <c r="E505" s="100"/>
      <c r="F505" s="57"/>
      <c r="G505" s="58">
        <f t="shared" si="69"/>
        <v>0</v>
      </c>
      <c r="H505" s="58">
        <f>IF(E505="",0,IFERROR(VLOOKUP(E505,档案费管理台账!$D$4:$H$1000,5,0),0))</f>
        <v>0</v>
      </c>
      <c r="I505" s="57"/>
      <c r="J505" s="57"/>
      <c r="K505" s="57"/>
      <c r="L505" s="57"/>
      <c r="M505" s="58" t="str">
        <f t="shared" si="70"/>
        <v/>
      </c>
      <c r="N505" s="102"/>
    </row>
    <row r="506" spans="1:14">
      <c r="A506" s="97" t="str">
        <f t="shared" si="67"/>
        <v/>
      </c>
      <c r="B506" s="98" t="str">
        <f t="shared" si="68"/>
        <v/>
      </c>
      <c r="C506" s="99"/>
      <c r="D506" s="100"/>
      <c r="E506" s="100"/>
      <c r="F506" s="57"/>
      <c r="G506" s="58">
        <f t="shared" si="69"/>
        <v>0</v>
      </c>
      <c r="H506" s="58">
        <f>IF(E506="",0,IFERROR(VLOOKUP(E506,档案费管理台账!$D$4:$H$1000,5,0),0))</f>
        <v>0</v>
      </c>
      <c r="I506" s="57"/>
      <c r="J506" s="57"/>
      <c r="K506" s="57"/>
      <c r="L506" s="57"/>
      <c r="M506" s="58" t="str">
        <f t="shared" si="70"/>
        <v/>
      </c>
      <c r="N506" s="102"/>
    </row>
    <row r="507" spans="1:14">
      <c r="A507" s="97" t="str">
        <f t="shared" si="67"/>
        <v/>
      </c>
      <c r="B507" s="98" t="str">
        <f t="shared" si="68"/>
        <v/>
      </c>
      <c r="C507" s="99"/>
      <c r="D507" s="100"/>
      <c r="E507" s="100"/>
      <c r="F507" s="57"/>
      <c r="G507" s="58">
        <f t="shared" si="69"/>
        <v>0</v>
      </c>
      <c r="H507" s="58">
        <f>IF(E507="",0,IFERROR(VLOOKUP(E507,档案费管理台账!$D$4:$H$1000,5,0),0))</f>
        <v>0</v>
      </c>
      <c r="I507" s="57"/>
      <c r="J507" s="57"/>
      <c r="K507" s="57"/>
      <c r="L507" s="57"/>
      <c r="M507" s="58" t="str">
        <f t="shared" si="70"/>
        <v/>
      </c>
      <c r="N507" s="102"/>
    </row>
    <row r="508" spans="1:14">
      <c r="A508" s="97" t="str">
        <f t="shared" si="67"/>
        <v/>
      </c>
      <c r="B508" s="98" t="str">
        <f t="shared" si="68"/>
        <v/>
      </c>
      <c r="C508" s="99"/>
      <c r="D508" s="100"/>
      <c r="E508" s="100"/>
      <c r="F508" s="57"/>
      <c r="G508" s="58">
        <f t="shared" si="69"/>
        <v>0</v>
      </c>
      <c r="H508" s="58">
        <f>IF(E508="",0,IFERROR(VLOOKUP(E508,档案费管理台账!$D$4:$H$1000,5,0),0))</f>
        <v>0</v>
      </c>
      <c r="I508" s="57"/>
      <c r="J508" s="57"/>
      <c r="K508" s="57"/>
      <c r="L508" s="57"/>
      <c r="M508" s="58" t="str">
        <f t="shared" si="70"/>
        <v/>
      </c>
      <c r="N508" s="102"/>
    </row>
    <row r="509" spans="1:14">
      <c r="A509" s="97" t="str">
        <f t="shared" si="67"/>
        <v/>
      </c>
      <c r="B509" s="98" t="str">
        <f t="shared" si="68"/>
        <v/>
      </c>
      <c r="C509" s="99"/>
      <c r="D509" s="100"/>
      <c r="E509" s="100"/>
      <c r="F509" s="57"/>
      <c r="G509" s="58">
        <f t="shared" si="69"/>
        <v>0</v>
      </c>
      <c r="H509" s="58">
        <f>IF(E509="",0,IFERROR(VLOOKUP(E509,档案费管理台账!$D$4:$H$1000,5,0),0))</f>
        <v>0</v>
      </c>
      <c r="I509" s="57"/>
      <c r="J509" s="57"/>
      <c r="K509" s="57"/>
      <c r="L509" s="57"/>
      <c r="M509" s="58" t="str">
        <f t="shared" si="70"/>
        <v/>
      </c>
      <c r="N509" s="102"/>
    </row>
    <row r="510" spans="1:14">
      <c r="A510" s="97" t="str">
        <f t="shared" si="67"/>
        <v/>
      </c>
      <c r="B510" s="98" t="str">
        <f t="shared" si="68"/>
        <v/>
      </c>
      <c r="C510" s="99"/>
      <c r="D510" s="100"/>
      <c r="E510" s="100"/>
      <c r="F510" s="57"/>
      <c r="G510" s="58">
        <f t="shared" si="69"/>
        <v>0</v>
      </c>
      <c r="H510" s="58">
        <f>IF(E510="",0,IFERROR(VLOOKUP(E510,档案费管理台账!$D$4:$H$1000,5,0),0))</f>
        <v>0</v>
      </c>
      <c r="I510" s="57"/>
      <c r="J510" s="57"/>
      <c r="K510" s="57"/>
      <c r="L510" s="57"/>
      <c r="M510" s="58" t="str">
        <f t="shared" si="70"/>
        <v/>
      </c>
      <c r="N510" s="102"/>
    </row>
    <row r="511" spans="1:14">
      <c r="A511" s="97" t="str">
        <f t="shared" si="67"/>
        <v/>
      </c>
      <c r="B511" s="98" t="str">
        <f t="shared" si="68"/>
        <v/>
      </c>
      <c r="C511" s="99"/>
      <c r="D511" s="100"/>
      <c r="E511" s="100"/>
      <c r="F511" s="57"/>
      <c r="G511" s="58">
        <f t="shared" si="69"/>
        <v>0</v>
      </c>
      <c r="H511" s="58">
        <f>IF(E511="",0,IFERROR(VLOOKUP(E511,档案费管理台账!$D$4:$H$1000,5,0),0))</f>
        <v>0</v>
      </c>
      <c r="I511" s="57"/>
      <c r="J511" s="57"/>
      <c r="K511" s="57"/>
      <c r="L511" s="57"/>
      <c r="M511" s="58" t="str">
        <f t="shared" si="70"/>
        <v/>
      </c>
      <c r="N511" s="102"/>
    </row>
    <row r="512" spans="1:14">
      <c r="A512" s="97" t="str">
        <f t="shared" si="67"/>
        <v/>
      </c>
      <c r="B512" s="98" t="str">
        <f t="shared" si="68"/>
        <v/>
      </c>
      <c r="C512" s="99"/>
      <c r="D512" s="100"/>
      <c r="E512" s="100"/>
      <c r="F512" s="57"/>
      <c r="G512" s="58">
        <f t="shared" si="69"/>
        <v>0</v>
      </c>
      <c r="H512" s="58">
        <f>IF(E512="",0,IFERROR(VLOOKUP(E512,档案费管理台账!$D$4:$H$1000,5,0),0))</f>
        <v>0</v>
      </c>
      <c r="I512" s="57"/>
      <c r="J512" s="57"/>
      <c r="K512" s="57"/>
      <c r="L512" s="57"/>
      <c r="M512" s="58" t="str">
        <f t="shared" si="70"/>
        <v/>
      </c>
      <c r="N512" s="102"/>
    </row>
    <row r="513" spans="1:14">
      <c r="A513" s="97" t="str">
        <f t="shared" si="67"/>
        <v/>
      </c>
      <c r="B513" s="98" t="str">
        <f t="shared" si="68"/>
        <v/>
      </c>
      <c r="C513" s="99"/>
      <c r="D513" s="100"/>
      <c r="E513" s="100"/>
      <c r="F513" s="57"/>
      <c r="G513" s="58">
        <f t="shared" si="69"/>
        <v>0</v>
      </c>
      <c r="H513" s="58">
        <f>IF(E513="",0,IFERROR(VLOOKUP(E513,档案费管理台账!$D$4:$H$1000,5,0),0))</f>
        <v>0</v>
      </c>
      <c r="I513" s="57"/>
      <c r="J513" s="57"/>
      <c r="K513" s="57"/>
      <c r="L513" s="57"/>
      <c r="M513" s="58" t="str">
        <f t="shared" si="70"/>
        <v/>
      </c>
      <c r="N513" s="102"/>
    </row>
    <row r="514" spans="1:14">
      <c r="A514" s="97" t="str">
        <f t="shared" si="67"/>
        <v/>
      </c>
      <c r="B514" s="98" t="str">
        <f t="shared" si="68"/>
        <v/>
      </c>
      <c r="C514" s="99"/>
      <c r="D514" s="100"/>
      <c r="E514" s="100"/>
      <c r="F514" s="57"/>
      <c r="G514" s="58">
        <f t="shared" si="69"/>
        <v>0</v>
      </c>
      <c r="H514" s="58">
        <f>IF(E514="",0,IFERROR(VLOOKUP(E514,档案费管理台账!$D$4:$H$1000,5,0),0))</f>
        <v>0</v>
      </c>
      <c r="I514" s="57"/>
      <c r="J514" s="57"/>
      <c r="K514" s="57"/>
      <c r="L514" s="57"/>
      <c r="M514" s="58" t="str">
        <f t="shared" si="70"/>
        <v/>
      </c>
      <c r="N514" s="102"/>
    </row>
    <row r="515" spans="1:14">
      <c r="A515" s="97" t="str">
        <f t="shared" si="67"/>
        <v/>
      </c>
      <c r="B515" s="98" t="str">
        <f t="shared" si="68"/>
        <v/>
      </c>
      <c r="C515" s="99"/>
      <c r="D515" s="100"/>
      <c r="E515" s="100"/>
      <c r="F515" s="57"/>
      <c r="G515" s="58">
        <f t="shared" si="69"/>
        <v>0</v>
      </c>
      <c r="H515" s="58">
        <f>IF(E515="",0,IFERROR(VLOOKUP(E515,档案费管理台账!$D$4:$H$1000,5,0),0))</f>
        <v>0</v>
      </c>
      <c r="I515" s="57"/>
      <c r="J515" s="57"/>
      <c r="K515" s="57"/>
      <c r="L515" s="57"/>
      <c r="M515" s="58" t="str">
        <f t="shared" si="70"/>
        <v/>
      </c>
      <c r="N515" s="102"/>
    </row>
    <row r="516" spans="1:14">
      <c r="A516" s="97" t="str">
        <f t="shared" si="67"/>
        <v/>
      </c>
      <c r="B516" s="98" t="str">
        <f t="shared" si="68"/>
        <v/>
      </c>
      <c r="C516" s="99"/>
      <c r="D516" s="100"/>
      <c r="E516" s="100"/>
      <c r="F516" s="57"/>
      <c r="G516" s="58">
        <f t="shared" si="69"/>
        <v>0</v>
      </c>
      <c r="H516" s="58">
        <f>IF(E516="",0,IFERROR(VLOOKUP(E516,档案费管理台账!$D$4:$H$1000,5,0),0))</f>
        <v>0</v>
      </c>
      <c r="I516" s="57"/>
      <c r="J516" s="57"/>
      <c r="K516" s="57"/>
      <c r="L516" s="57"/>
      <c r="M516" s="58" t="str">
        <f t="shared" si="70"/>
        <v/>
      </c>
      <c r="N516" s="102"/>
    </row>
    <row r="517" spans="1:14">
      <c r="A517" s="97" t="str">
        <f t="shared" si="67"/>
        <v/>
      </c>
      <c r="B517" s="98" t="str">
        <f t="shared" si="68"/>
        <v/>
      </c>
      <c r="C517" s="99"/>
      <c r="D517" s="100"/>
      <c r="E517" s="100"/>
      <c r="F517" s="57"/>
      <c r="G517" s="58">
        <f t="shared" si="69"/>
        <v>0</v>
      </c>
      <c r="H517" s="58">
        <f>IF(E517="",0,IFERROR(VLOOKUP(E517,档案费管理台账!$D$4:$H$1000,5,0),0))</f>
        <v>0</v>
      </c>
      <c r="I517" s="57"/>
      <c r="J517" s="57"/>
      <c r="K517" s="57"/>
      <c r="L517" s="57"/>
      <c r="M517" s="58" t="str">
        <f t="shared" si="70"/>
        <v/>
      </c>
      <c r="N517" s="102"/>
    </row>
    <row r="518" spans="1:14">
      <c r="A518" s="97" t="str">
        <f t="shared" si="67"/>
        <v/>
      </c>
      <c r="B518" s="98" t="str">
        <f t="shared" si="68"/>
        <v/>
      </c>
      <c r="C518" s="99"/>
      <c r="D518" s="100"/>
      <c r="E518" s="100"/>
      <c r="F518" s="57"/>
      <c r="G518" s="58">
        <f t="shared" si="69"/>
        <v>0</v>
      </c>
      <c r="H518" s="58">
        <f>IF(E518="",0,IFERROR(VLOOKUP(E518,档案费管理台账!$D$4:$H$1000,5,0),0))</f>
        <v>0</v>
      </c>
      <c r="I518" s="57"/>
      <c r="J518" s="57"/>
      <c r="K518" s="57"/>
      <c r="L518" s="57"/>
      <c r="M518" s="58" t="str">
        <f t="shared" si="70"/>
        <v/>
      </c>
      <c r="N518" s="102"/>
    </row>
    <row r="519" spans="1:14">
      <c r="A519" s="97" t="str">
        <f t="shared" si="67"/>
        <v/>
      </c>
      <c r="B519" s="98" t="str">
        <f t="shared" si="68"/>
        <v/>
      </c>
      <c r="C519" s="99"/>
      <c r="D519" s="100"/>
      <c r="E519" s="100"/>
      <c r="F519" s="57"/>
      <c r="G519" s="58">
        <f t="shared" si="69"/>
        <v>0</v>
      </c>
      <c r="H519" s="58">
        <f>IF(E519="",0,IFERROR(VLOOKUP(E519,档案费管理台账!$D$4:$H$1000,5,0),0))</f>
        <v>0</v>
      </c>
      <c r="I519" s="57"/>
      <c r="J519" s="57"/>
      <c r="K519" s="57"/>
      <c r="L519" s="57"/>
      <c r="M519" s="58" t="str">
        <f t="shared" si="70"/>
        <v/>
      </c>
      <c r="N519" s="102"/>
    </row>
    <row r="520" spans="1:14">
      <c r="A520" s="97" t="str">
        <f t="shared" si="67"/>
        <v/>
      </c>
      <c r="B520" s="98" t="str">
        <f t="shared" si="68"/>
        <v/>
      </c>
      <c r="C520" s="99"/>
      <c r="D520" s="100"/>
      <c r="E520" s="100"/>
      <c r="F520" s="57"/>
      <c r="G520" s="58">
        <f t="shared" si="69"/>
        <v>0</v>
      </c>
      <c r="H520" s="58">
        <f>IF(E520="",0,IFERROR(VLOOKUP(E520,档案费管理台账!$D$4:$H$1000,5,0),0))</f>
        <v>0</v>
      </c>
      <c r="I520" s="57"/>
      <c r="J520" s="57"/>
      <c r="K520" s="57"/>
      <c r="L520" s="57"/>
      <c r="M520" s="58" t="str">
        <f t="shared" si="70"/>
        <v/>
      </c>
      <c r="N520" s="102"/>
    </row>
    <row r="521" spans="1:14">
      <c r="A521" s="97" t="str">
        <f t="shared" si="67"/>
        <v/>
      </c>
      <c r="B521" s="98" t="str">
        <f t="shared" si="68"/>
        <v/>
      </c>
      <c r="C521" s="99"/>
      <c r="D521" s="100"/>
      <c r="E521" s="100"/>
      <c r="F521" s="57"/>
      <c r="G521" s="58">
        <f t="shared" si="69"/>
        <v>0</v>
      </c>
      <c r="H521" s="58">
        <f>IF(E521="",0,IFERROR(VLOOKUP(E521,档案费管理台账!$D$4:$H$1000,5,0),0))</f>
        <v>0</v>
      </c>
      <c r="I521" s="57"/>
      <c r="J521" s="57"/>
      <c r="K521" s="57"/>
      <c r="L521" s="57"/>
      <c r="M521" s="58" t="str">
        <f t="shared" si="70"/>
        <v/>
      </c>
      <c r="N521" s="102"/>
    </row>
    <row r="522" spans="1:14">
      <c r="A522" s="97" t="str">
        <f t="shared" si="67"/>
        <v/>
      </c>
      <c r="B522" s="98" t="str">
        <f t="shared" si="68"/>
        <v/>
      </c>
      <c r="C522" s="99"/>
      <c r="D522" s="100"/>
      <c r="E522" s="100"/>
      <c r="F522" s="57"/>
      <c r="G522" s="58">
        <f t="shared" si="69"/>
        <v>0</v>
      </c>
      <c r="H522" s="58">
        <f>IF(E522="",0,IFERROR(VLOOKUP(E522,档案费管理台账!$D$4:$H$1000,5,0),0))</f>
        <v>0</v>
      </c>
      <c r="I522" s="57"/>
      <c r="J522" s="57"/>
      <c r="K522" s="57"/>
      <c r="L522" s="57"/>
      <c r="M522" s="58" t="str">
        <f t="shared" si="70"/>
        <v/>
      </c>
      <c r="N522" s="102"/>
    </row>
    <row r="523" spans="1:14">
      <c r="A523" s="97" t="str">
        <f t="shared" si="67"/>
        <v/>
      </c>
      <c r="B523" s="98" t="str">
        <f t="shared" si="68"/>
        <v/>
      </c>
      <c r="C523" s="99"/>
      <c r="D523" s="100"/>
      <c r="E523" s="100"/>
      <c r="F523" s="57"/>
      <c r="G523" s="58">
        <f t="shared" si="69"/>
        <v>0</v>
      </c>
      <c r="H523" s="58">
        <f>IF(E523="",0,IFERROR(VLOOKUP(E523,档案费管理台账!$D$4:$H$1000,5,0),0))</f>
        <v>0</v>
      </c>
      <c r="I523" s="57"/>
      <c r="J523" s="57"/>
      <c r="K523" s="57"/>
      <c r="L523" s="57"/>
      <c r="M523" s="58" t="str">
        <f t="shared" si="70"/>
        <v/>
      </c>
      <c r="N523" s="102"/>
    </row>
    <row r="524" spans="1:14">
      <c r="A524" s="97" t="str">
        <f t="shared" si="67"/>
        <v/>
      </c>
      <c r="B524" s="98" t="str">
        <f t="shared" si="68"/>
        <v/>
      </c>
      <c r="C524" s="99"/>
      <c r="D524" s="100"/>
      <c r="E524" s="100"/>
      <c r="F524" s="57"/>
      <c r="G524" s="58">
        <f t="shared" si="69"/>
        <v>0</v>
      </c>
      <c r="H524" s="58">
        <f>IF(E524="",0,IFERROR(VLOOKUP(E524,档案费管理台账!$D$4:$H$1000,5,0),0))</f>
        <v>0</v>
      </c>
      <c r="I524" s="57"/>
      <c r="J524" s="57"/>
      <c r="K524" s="57"/>
      <c r="L524" s="57"/>
      <c r="M524" s="58" t="str">
        <f t="shared" si="70"/>
        <v/>
      </c>
      <c r="N524" s="102"/>
    </row>
    <row r="525" spans="1:14">
      <c r="A525" s="97" t="str">
        <f t="shared" si="67"/>
        <v/>
      </c>
      <c r="B525" s="98" t="str">
        <f t="shared" si="68"/>
        <v/>
      </c>
      <c r="C525" s="99"/>
      <c r="D525" s="100"/>
      <c r="E525" s="100"/>
      <c r="F525" s="57"/>
      <c r="G525" s="58">
        <f t="shared" si="69"/>
        <v>0</v>
      </c>
      <c r="H525" s="58">
        <f>IF(E525="",0,IFERROR(VLOOKUP(E525,档案费管理台账!$D$4:$H$1000,5,0),0))</f>
        <v>0</v>
      </c>
      <c r="I525" s="57"/>
      <c r="J525" s="57"/>
      <c r="K525" s="57"/>
      <c r="L525" s="57"/>
      <c r="M525" s="58" t="str">
        <f t="shared" si="70"/>
        <v/>
      </c>
      <c r="N525" s="102"/>
    </row>
    <row r="526" spans="1:14">
      <c r="A526" s="97" t="str">
        <f t="shared" si="67"/>
        <v/>
      </c>
      <c r="B526" s="98" t="str">
        <f t="shared" si="68"/>
        <v/>
      </c>
      <c r="C526" s="99"/>
      <c r="D526" s="100"/>
      <c r="E526" s="100"/>
      <c r="F526" s="57"/>
      <c r="G526" s="58">
        <f t="shared" si="69"/>
        <v>0</v>
      </c>
      <c r="H526" s="58">
        <f>IF(E526="",0,IFERROR(VLOOKUP(E526,档案费管理台账!$D$4:$H$1000,5,0),0))</f>
        <v>0</v>
      </c>
      <c r="I526" s="57"/>
      <c r="J526" s="57"/>
      <c r="K526" s="57"/>
      <c r="L526" s="57"/>
      <c r="M526" s="58" t="str">
        <f t="shared" si="70"/>
        <v/>
      </c>
      <c r="N526" s="102"/>
    </row>
    <row r="527" spans="1:14">
      <c r="A527" s="97" t="str">
        <f t="shared" si="67"/>
        <v/>
      </c>
      <c r="B527" s="98" t="str">
        <f t="shared" si="68"/>
        <v/>
      </c>
      <c r="C527" s="99"/>
      <c r="D527" s="100"/>
      <c r="E527" s="100"/>
      <c r="F527" s="57"/>
      <c r="G527" s="58">
        <f t="shared" si="69"/>
        <v>0</v>
      </c>
      <c r="H527" s="58">
        <f>IF(E527="",0,IFERROR(VLOOKUP(E527,档案费管理台账!$D$4:$H$1000,5,0),0))</f>
        <v>0</v>
      </c>
      <c r="I527" s="57"/>
      <c r="J527" s="57"/>
      <c r="K527" s="57"/>
      <c r="L527" s="57"/>
      <c r="M527" s="58" t="str">
        <f t="shared" si="70"/>
        <v/>
      </c>
      <c r="N527" s="102"/>
    </row>
    <row r="528" spans="1:14">
      <c r="A528" s="97" t="str">
        <f t="shared" si="67"/>
        <v/>
      </c>
      <c r="B528" s="98" t="str">
        <f t="shared" si="68"/>
        <v/>
      </c>
      <c r="C528" s="99"/>
      <c r="D528" s="100"/>
      <c r="E528" s="100"/>
      <c r="F528" s="57"/>
      <c r="G528" s="58">
        <f t="shared" si="69"/>
        <v>0</v>
      </c>
      <c r="H528" s="58">
        <f>IF(E528="",0,IFERROR(VLOOKUP(E528,档案费管理台账!$D$4:$H$1000,5,0),0))</f>
        <v>0</v>
      </c>
      <c r="I528" s="57"/>
      <c r="J528" s="57"/>
      <c r="K528" s="57"/>
      <c r="L528" s="57"/>
      <c r="M528" s="58" t="str">
        <f t="shared" si="70"/>
        <v/>
      </c>
      <c r="N528" s="102"/>
    </row>
    <row r="529" spans="1:14">
      <c r="A529" s="97" t="str">
        <f t="shared" si="67"/>
        <v/>
      </c>
      <c r="B529" s="98" t="str">
        <f t="shared" si="68"/>
        <v/>
      </c>
      <c r="C529" s="99"/>
      <c r="D529" s="100"/>
      <c r="E529" s="100"/>
      <c r="F529" s="57"/>
      <c r="G529" s="58">
        <f t="shared" si="69"/>
        <v>0</v>
      </c>
      <c r="H529" s="58">
        <f>IF(E529="",0,IFERROR(VLOOKUP(E529,档案费管理台账!$D$4:$H$1000,5,0),0))</f>
        <v>0</v>
      </c>
      <c r="I529" s="57"/>
      <c r="J529" s="57"/>
      <c r="K529" s="57"/>
      <c r="L529" s="57"/>
      <c r="M529" s="58" t="str">
        <f t="shared" si="70"/>
        <v/>
      </c>
      <c r="N529" s="102"/>
    </row>
    <row r="530" spans="1:14">
      <c r="A530" s="97" t="str">
        <f t="shared" si="67"/>
        <v/>
      </c>
      <c r="B530" s="98" t="str">
        <f t="shared" si="68"/>
        <v/>
      </c>
      <c r="C530" s="99"/>
      <c r="D530" s="100"/>
      <c r="E530" s="100"/>
      <c r="F530" s="57"/>
      <c r="G530" s="58">
        <f t="shared" si="69"/>
        <v>0</v>
      </c>
      <c r="H530" s="58">
        <f>IF(E530="",0,IFERROR(VLOOKUP(E530,档案费管理台账!$D$4:$H$1000,5,0),0))</f>
        <v>0</v>
      </c>
      <c r="I530" s="57"/>
      <c r="J530" s="57"/>
      <c r="K530" s="57"/>
      <c r="L530" s="57"/>
      <c r="M530" s="58" t="str">
        <f t="shared" si="70"/>
        <v/>
      </c>
      <c r="N530" s="102"/>
    </row>
    <row r="531" spans="1:14">
      <c r="A531" s="97" t="str">
        <f t="shared" si="67"/>
        <v/>
      </c>
      <c r="B531" s="98" t="str">
        <f t="shared" si="68"/>
        <v/>
      </c>
      <c r="C531" s="99"/>
      <c r="D531" s="100"/>
      <c r="E531" s="100"/>
      <c r="F531" s="57"/>
      <c r="G531" s="58">
        <f t="shared" si="69"/>
        <v>0</v>
      </c>
      <c r="H531" s="58">
        <f>IF(E531="",0,IFERROR(VLOOKUP(E531,档案费管理台账!$D$4:$H$1000,5,0),0))</f>
        <v>0</v>
      </c>
      <c r="I531" s="57"/>
      <c r="J531" s="57"/>
      <c r="K531" s="57"/>
      <c r="L531" s="57"/>
      <c r="M531" s="58" t="str">
        <f t="shared" si="70"/>
        <v/>
      </c>
      <c r="N531" s="102"/>
    </row>
    <row r="532" spans="1:14">
      <c r="A532" s="97" t="str">
        <f t="shared" si="67"/>
        <v/>
      </c>
      <c r="B532" s="98" t="str">
        <f t="shared" si="68"/>
        <v/>
      </c>
      <c r="C532" s="99"/>
      <c r="D532" s="100"/>
      <c r="E532" s="100"/>
      <c r="F532" s="57"/>
      <c r="G532" s="58">
        <f t="shared" si="69"/>
        <v>0</v>
      </c>
      <c r="H532" s="58">
        <f>IF(E532="",0,IFERROR(VLOOKUP(E532,档案费管理台账!$D$4:$H$1000,5,0),0))</f>
        <v>0</v>
      </c>
      <c r="I532" s="57"/>
      <c r="J532" s="57"/>
      <c r="K532" s="57"/>
      <c r="L532" s="57"/>
      <c r="M532" s="58" t="str">
        <f t="shared" si="70"/>
        <v/>
      </c>
      <c r="N532" s="102"/>
    </row>
    <row r="533" spans="1:14">
      <c r="A533" s="97" t="str">
        <f t="shared" si="67"/>
        <v/>
      </c>
      <c r="B533" s="98" t="str">
        <f t="shared" si="68"/>
        <v/>
      </c>
      <c r="C533" s="99"/>
      <c r="D533" s="100"/>
      <c r="E533" s="100"/>
      <c r="F533" s="57"/>
      <c r="G533" s="58">
        <f t="shared" si="69"/>
        <v>0</v>
      </c>
      <c r="H533" s="58">
        <f>IF(E533="",0,IFERROR(VLOOKUP(E533,档案费管理台账!$D$4:$H$1000,5,0),0))</f>
        <v>0</v>
      </c>
      <c r="I533" s="57"/>
      <c r="J533" s="57"/>
      <c r="K533" s="57"/>
      <c r="L533" s="57"/>
      <c r="M533" s="58" t="str">
        <f t="shared" si="70"/>
        <v/>
      </c>
      <c r="N533" s="102"/>
    </row>
    <row r="534" spans="1:14">
      <c r="A534" s="97" t="str">
        <f t="shared" si="67"/>
        <v/>
      </c>
      <c r="B534" s="98" t="str">
        <f t="shared" si="68"/>
        <v/>
      </c>
      <c r="C534" s="99"/>
      <c r="D534" s="100"/>
      <c r="E534" s="100"/>
      <c r="F534" s="57"/>
      <c r="G534" s="58">
        <f t="shared" si="69"/>
        <v>0</v>
      </c>
      <c r="H534" s="58">
        <f>IF(E534="",0,IFERROR(VLOOKUP(E534,档案费管理台账!$D$4:$H$1000,5,0),0))</f>
        <v>0</v>
      </c>
      <c r="I534" s="57"/>
      <c r="J534" s="57"/>
      <c r="K534" s="57"/>
      <c r="L534" s="57"/>
      <c r="M534" s="58" t="str">
        <f t="shared" si="70"/>
        <v/>
      </c>
      <c r="N534" s="102"/>
    </row>
    <row r="535" spans="1:14">
      <c r="A535" s="97" t="str">
        <f t="shared" si="67"/>
        <v/>
      </c>
      <c r="B535" s="98" t="str">
        <f t="shared" si="68"/>
        <v/>
      </c>
      <c r="C535" s="99"/>
      <c r="D535" s="100"/>
      <c r="E535" s="100"/>
      <c r="F535" s="57"/>
      <c r="G535" s="58">
        <f t="shared" si="69"/>
        <v>0</v>
      </c>
      <c r="H535" s="58">
        <f>IF(E535="",0,IFERROR(VLOOKUP(E535,档案费管理台账!$D$4:$H$1000,5,0),0))</f>
        <v>0</v>
      </c>
      <c r="I535" s="57"/>
      <c r="J535" s="57"/>
      <c r="K535" s="57"/>
      <c r="L535" s="57"/>
      <c r="M535" s="58" t="str">
        <f t="shared" si="70"/>
        <v/>
      </c>
      <c r="N535" s="102"/>
    </row>
    <row r="536" spans="1:14">
      <c r="A536" s="97" t="str">
        <f t="shared" si="67"/>
        <v/>
      </c>
      <c r="B536" s="98" t="str">
        <f t="shared" si="68"/>
        <v/>
      </c>
      <c r="C536" s="99"/>
      <c r="D536" s="100"/>
      <c r="E536" s="100"/>
      <c r="F536" s="57"/>
      <c r="G536" s="58">
        <f t="shared" si="69"/>
        <v>0</v>
      </c>
      <c r="H536" s="58">
        <f>IF(E536="",0,IFERROR(VLOOKUP(E536,档案费管理台账!$D$4:$H$1000,5,0),0))</f>
        <v>0</v>
      </c>
      <c r="I536" s="57"/>
      <c r="J536" s="57"/>
      <c r="K536" s="57"/>
      <c r="L536" s="57"/>
      <c r="M536" s="58" t="str">
        <f t="shared" si="70"/>
        <v/>
      </c>
      <c r="N536" s="102"/>
    </row>
    <row r="537" spans="1:14">
      <c r="A537" s="97" t="str">
        <f t="shared" si="67"/>
        <v/>
      </c>
      <c r="B537" s="98" t="str">
        <f t="shared" si="68"/>
        <v/>
      </c>
      <c r="C537" s="99"/>
      <c r="D537" s="100"/>
      <c r="E537" s="100"/>
      <c r="F537" s="57"/>
      <c r="G537" s="58">
        <f t="shared" si="69"/>
        <v>0</v>
      </c>
      <c r="H537" s="58">
        <f>IF(E537="",0,IFERROR(VLOOKUP(E537,档案费管理台账!$D$4:$H$1000,5,0),0))</f>
        <v>0</v>
      </c>
      <c r="I537" s="57"/>
      <c r="J537" s="57"/>
      <c r="K537" s="57"/>
      <c r="L537" s="57"/>
      <c r="M537" s="58" t="str">
        <f t="shared" si="70"/>
        <v/>
      </c>
      <c r="N537" s="102"/>
    </row>
    <row r="538" spans="1:14">
      <c r="A538" s="97" t="str">
        <f t="shared" si="67"/>
        <v/>
      </c>
      <c r="B538" s="98" t="str">
        <f t="shared" si="68"/>
        <v/>
      </c>
      <c r="C538" s="99"/>
      <c r="D538" s="100"/>
      <c r="E538" s="100"/>
      <c r="F538" s="57"/>
      <c r="G538" s="58">
        <f t="shared" si="69"/>
        <v>0</v>
      </c>
      <c r="H538" s="58">
        <f>IF(E538="",0,IFERROR(VLOOKUP(E538,档案费管理台账!$D$4:$H$1000,5,0),0))</f>
        <v>0</v>
      </c>
      <c r="I538" s="57"/>
      <c r="J538" s="57"/>
      <c r="K538" s="57"/>
      <c r="L538" s="57"/>
      <c r="M538" s="58" t="str">
        <f t="shared" si="70"/>
        <v/>
      </c>
      <c r="N538" s="102"/>
    </row>
    <row r="539" spans="1:14">
      <c r="A539" s="97" t="str">
        <f t="shared" si="67"/>
        <v/>
      </c>
      <c r="B539" s="98" t="str">
        <f t="shared" si="68"/>
        <v/>
      </c>
      <c r="C539" s="99"/>
      <c r="D539" s="100"/>
      <c r="E539" s="100"/>
      <c r="F539" s="57"/>
      <c r="G539" s="58">
        <f t="shared" si="69"/>
        <v>0</v>
      </c>
      <c r="H539" s="58">
        <f>IF(E539="",0,IFERROR(VLOOKUP(E539,档案费管理台账!$D$4:$H$1000,5,0),0))</f>
        <v>0</v>
      </c>
      <c r="I539" s="57"/>
      <c r="J539" s="57"/>
      <c r="K539" s="57"/>
      <c r="L539" s="57"/>
      <c r="M539" s="58" t="str">
        <f t="shared" si="70"/>
        <v/>
      </c>
      <c r="N539" s="102"/>
    </row>
    <row r="540" spans="1:14">
      <c r="A540" s="97" t="str">
        <f t="shared" si="67"/>
        <v/>
      </c>
      <c r="B540" s="98" t="str">
        <f t="shared" si="68"/>
        <v/>
      </c>
      <c r="C540" s="99"/>
      <c r="D540" s="100"/>
      <c r="E540" s="100"/>
      <c r="F540" s="57"/>
      <c r="G540" s="58">
        <f t="shared" si="69"/>
        <v>0</v>
      </c>
      <c r="H540" s="58">
        <f>IF(E540="",0,IFERROR(VLOOKUP(E540,档案费管理台账!$D$4:$H$1000,5,0),0))</f>
        <v>0</v>
      </c>
      <c r="I540" s="57"/>
      <c r="J540" s="57"/>
      <c r="K540" s="57"/>
      <c r="L540" s="57"/>
      <c r="M540" s="58" t="str">
        <f t="shared" si="70"/>
        <v/>
      </c>
      <c r="N540" s="102"/>
    </row>
    <row r="541" spans="1:14">
      <c r="A541" s="97" t="str">
        <f t="shared" si="67"/>
        <v/>
      </c>
      <c r="B541" s="98" t="str">
        <f t="shared" si="68"/>
        <v/>
      </c>
      <c r="C541" s="99"/>
      <c r="D541" s="100"/>
      <c r="E541" s="100"/>
      <c r="F541" s="57"/>
      <c r="G541" s="58">
        <f t="shared" si="69"/>
        <v>0</v>
      </c>
      <c r="H541" s="58">
        <f>IF(E541="",0,IFERROR(VLOOKUP(E541,档案费管理台账!$D$4:$H$1000,5,0),0))</f>
        <v>0</v>
      </c>
      <c r="I541" s="57"/>
      <c r="J541" s="57"/>
      <c r="K541" s="57"/>
      <c r="L541" s="57"/>
      <c r="M541" s="58" t="str">
        <f t="shared" si="70"/>
        <v/>
      </c>
      <c r="N541" s="102"/>
    </row>
    <row r="542" spans="1:14">
      <c r="A542" s="97" t="str">
        <f t="shared" si="67"/>
        <v/>
      </c>
      <c r="B542" s="98" t="str">
        <f t="shared" si="68"/>
        <v/>
      </c>
      <c r="C542" s="99"/>
      <c r="D542" s="100"/>
      <c r="E542" s="100"/>
      <c r="F542" s="57"/>
      <c r="G542" s="58">
        <f t="shared" si="69"/>
        <v>0</v>
      </c>
      <c r="H542" s="58">
        <f>IF(E542="",0,IFERROR(VLOOKUP(E542,档案费管理台账!$D$4:$H$1000,5,0),0))</f>
        <v>0</v>
      </c>
      <c r="I542" s="57"/>
      <c r="J542" s="57"/>
      <c r="K542" s="57"/>
      <c r="L542" s="57"/>
      <c r="M542" s="58" t="str">
        <f t="shared" si="70"/>
        <v/>
      </c>
      <c r="N542" s="102"/>
    </row>
    <row r="543" spans="1:14">
      <c r="A543" s="97" t="str">
        <f t="shared" si="67"/>
        <v/>
      </c>
      <c r="B543" s="98" t="str">
        <f t="shared" si="68"/>
        <v/>
      </c>
      <c r="C543" s="99"/>
      <c r="D543" s="100"/>
      <c r="E543" s="100"/>
      <c r="F543" s="57"/>
      <c r="G543" s="58">
        <f t="shared" si="69"/>
        <v>0</v>
      </c>
      <c r="H543" s="58">
        <f>IF(E543="",0,IFERROR(VLOOKUP(E543,档案费管理台账!$D$4:$H$1000,5,0),0))</f>
        <v>0</v>
      </c>
      <c r="I543" s="57"/>
      <c r="J543" s="57"/>
      <c r="K543" s="57"/>
      <c r="L543" s="57"/>
      <c r="M543" s="58" t="str">
        <f t="shared" si="70"/>
        <v/>
      </c>
      <c r="N543" s="102"/>
    </row>
    <row r="544" spans="1:14">
      <c r="A544" s="97" t="str">
        <f t="shared" si="67"/>
        <v/>
      </c>
      <c r="B544" s="98" t="str">
        <f t="shared" si="68"/>
        <v/>
      </c>
      <c r="C544" s="99"/>
      <c r="D544" s="100"/>
      <c r="E544" s="100"/>
      <c r="F544" s="57"/>
      <c r="G544" s="58">
        <f t="shared" si="69"/>
        <v>0</v>
      </c>
      <c r="H544" s="58">
        <f>IF(E544="",0,IFERROR(VLOOKUP(E544,档案费管理台账!$D$4:$H$1000,5,0),0))</f>
        <v>0</v>
      </c>
      <c r="I544" s="57"/>
      <c r="J544" s="57"/>
      <c r="K544" s="57"/>
      <c r="L544" s="57"/>
      <c r="M544" s="58" t="str">
        <f t="shared" si="70"/>
        <v/>
      </c>
      <c r="N544" s="102"/>
    </row>
    <row r="545" spans="1:14">
      <c r="A545" s="97" t="str">
        <f t="shared" si="67"/>
        <v/>
      </c>
      <c r="B545" s="98" t="str">
        <f t="shared" si="68"/>
        <v/>
      </c>
      <c r="C545" s="99"/>
      <c r="D545" s="100"/>
      <c r="E545" s="100"/>
      <c r="F545" s="57"/>
      <c r="G545" s="58">
        <f t="shared" si="69"/>
        <v>0</v>
      </c>
      <c r="H545" s="58">
        <f>IF(E545="",0,IFERROR(VLOOKUP(E545,档案费管理台账!$D$4:$H$1000,5,0),0))</f>
        <v>0</v>
      </c>
      <c r="I545" s="57"/>
      <c r="J545" s="57"/>
      <c r="K545" s="57"/>
      <c r="L545" s="57"/>
      <c r="M545" s="58" t="str">
        <f t="shared" si="70"/>
        <v/>
      </c>
      <c r="N545" s="102"/>
    </row>
    <row r="546" spans="1:14">
      <c r="A546" s="97" t="str">
        <f t="shared" si="67"/>
        <v/>
      </c>
      <c r="B546" s="98" t="str">
        <f t="shared" si="68"/>
        <v/>
      </c>
      <c r="C546" s="99"/>
      <c r="D546" s="100"/>
      <c r="E546" s="100"/>
      <c r="F546" s="57"/>
      <c r="G546" s="58">
        <f t="shared" si="69"/>
        <v>0</v>
      </c>
      <c r="H546" s="58">
        <f>IF(E546="",0,IFERROR(VLOOKUP(E546,档案费管理台账!$D$4:$H$1000,5,0),0))</f>
        <v>0</v>
      </c>
      <c r="I546" s="57"/>
      <c r="J546" s="57"/>
      <c r="K546" s="57"/>
      <c r="L546" s="57"/>
      <c r="M546" s="58" t="str">
        <f t="shared" si="70"/>
        <v/>
      </c>
      <c r="N546" s="102"/>
    </row>
    <row r="547" spans="1:14">
      <c r="A547" s="97" t="str">
        <f t="shared" si="67"/>
        <v/>
      </c>
      <c r="B547" s="98" t="str">
        <f t="shared" si="68"/>
        <v/>
      </c>
      <c r="C547" s="99"/>
      <c r="D547" s="100"/>
      <c r="E547" s="100"/>
      <c r="F547" s="57"/>
      <c r="G547" s="58">
        <f t="shared" si="69"/>
        <v>0</v>
      </c>
      <c r="H547" s="58">
        <f>IF(E547="",0,IFERROR(VLOOKUP(E547,档案费管理台账!$D$4:$H$1000,5,0),0))</f>
        <v>0</v>
      </c>
      <c r="I547" s="57"/>
      <c r="J547" s="57"/>
      <c r="K547" s="57"/>
      <c r="L547" s="57"/>
      <c r="M547" s="58" t="str">
        <f t="shared" si="70"/>
        <v/>
      </c>
      <c r="N547" s="102"/>
    </row>
    <row r="548" spans="1:14">
      <c r="A548" s="97" t="str">
        <f t="shared" si="67"/>
        <v/>
      </c>
      <c r="B548" s="98" t="str">
        <f t="shared" si="68"/>
        <v/>
      </c>
      <c r="C548" s="99"/>
      <c r="D548" s="100"/>
      <c r="E548" s="100"/>
      <c r="F548" s="57"/>
      <c r="G548" s="58">
        <f t="shared" si="69"/>
        <v>0</v>
      </c>
      <c r="H548" s="58">
        <f>IF(E548="",0,IFERROR(VLOOKUP(E548,档案费管理台账!$D$4:$H$1000,5,0),0))</f>
        <v>0</v>
      </c>
      <c r="I548" s="57"/>
      <c r="J548" s="57"/>
      <c r="K548" s="57"/>
      <c r="L548" s="57"/>
      <c r="M548" s="58" t="str">
        <f t="shared" si="70"/>
        <v/>
      </c>
      <c r="N548" s="102"/>
    </row>
    <row r="549" spans="1:14">
      <c r="A549" s="97" t="str">
        <f t="shared" si="67"/>
        <v/>
      </c>
      <c r="B549" s="98" t="str">
        <f t="shared" si="68"/>
        <v/>
      </c>
      <c r="C549" s="99"/>
      <c r="D549" s="100"/>
      <c r="E549" s="100"/>
      <c r="F549" s="57"/>
      <c r="G549" s="58">
        <f t="shared" si="69"/>
        <v>0</v>
      </c>
      <c r="H549" s="58">
        <f>IF(E549="",0,IFERROR(VLOOKUP(E549,档案费管理台账!$D$4:$H$1000,5,0),0))</f>
        <v>0</v>
      </c>
      <c r="I549" s="57"/>
      <c r="J549" s="57"/>
      <c r="K549" s="57"/>
      <c r="L549" s="57"/>
      <c r="M549" s="58" t="str">
        <f t="shared" si="70"/>
        <v/>
      </c>
      <c r="N549" s="102"/>
    </row>
    <row r="550" spans="1:14">
      <c r="A550" s="97" t="str">
        <f t="shared" si="67"/>
        <v/>
      </c>
      <c r="B550" s="98" t="str">
        <f t="shared" si="68"/>
        <v/>
      </c>
      <c r="C550" s="99"/>
      <c r="D550" s="100"/>
      <c r="E550" s="100"/>
      <c r="F550" s="57"/>
      <c r="G550" s="58">
        <f t="shared" si="69"/>
        <v>0</v>
      </c>
      <c r="H550" s="58">
        <f>IF(E550="",0,IFERROR(VLOOKUP(E550,档案费管理台账!$D$4:$H$1000,5,0),0))</f>
        <v>0</v>
      </c>
      <c r="I550" s="57"/>
      <c r="J550" s="57"/>
      <c r="K550" s="57"/>
      <c r="L550" s="57"/>
      <c r="M550" s="58" t="str">
        <f t="shared" si="70"/>
        <v/>
      </c>
      <c r="N550" s="102"/>
    </row>
    <row r="551" spans="1:14">
      <c r="A551" s="97" t="str">
        <f t="shared" si="67"/>
        <v/>
      </c>
      <c r="B551" s="98" t="str">
        <f t="shared" si="68"/>
        <v/>
      </c>
      <c r="C551" s="99"/>
      <c r="D551" s="100"/>
      <c r="E551" s="100"/>
      <c r="F551" s="57"/>
      <c r="G551" s="58">
        <f t="shared" si="69"/>
        <v>0</v>
      </c>
      <c r="H551" s="58">
        <f>IF(E551="",0,IFERROR(VLOOKUP(E551,档案费管理台账!$D$4:$H$1000,5,0),0))</f>
        <v>0</v>
      </c>
      <c r="I551" s="57"/>
      <c r="J551" s="57"/>
      <c r="K551" s="57"/>
      <c r="L551" s="57"/>
      <c r="M551" s="58" t="str">
        <f t="shared" si="70"/>
        <v/>
      </c>
      <c r="N551" s="102"/>
    </row>
    <row r="552" spans="1:14">
      <c r="A552" s="97" t="str">
        <f t="shared" si="67"/>
        <v/>
      </c>
      <c r="B552" s="98" t="str">
        <f t="shared" si="68"/>
        <v/>
      </c>
      <c r="C552" s="99"/>
      <c r="D552" s="100"/>
      <c r="E552" s="100"/>
      <c r="F552" s="57"/>
      <c r="G552" s="58">
        <f t="shared" si="69"/>
        <v>0</v>
      </c>
      <c r="H552" s="58">
        <f>IF(E552="",0,IFERROR(VLOOKUP(E552,档案费管理台账!$D$4:$H$1000,5,0),0))</f>
        <v>0</v>
      </c>
      <c r="I552" s="57"/>
      <c r="J552" s="57"/>
      <c r="K552" s="57"/>
      <c r="L552" s="57"/>
      <c r="M552" s="58" t="str">
        <f t="shared" si="70"/>
        <v/>
      </c>
      <c r="N552" s="102"/>
    </row>
    <row r="553" spans="1:14">
      <c r="A553" s="97" t="str">
        <f t="shared" si="67"/>
        <v/>
      </c>
      <c r="B553" s="98" t="str">
        <f t="shared" si="68"/>
        <v/>
      </c>
      <c r="C553" s="99"/>
      <c r="D553" s="100"/>
      <c r="E553" s="100"/>
      <c r="F553" s="57"/>
      <c r="G553" s="58">
        <f t="shared" si="69"/>
        <v>0</v>
      </c>
      <c r="H553" s="58">
        <f>IF(E553="",0,IFERROR(VLOOKUP(E553,档案费管理台账!$D$4:$H$1000,5,0),0))</f>
        <v>0</v>
      </c>
      <c r="I553" s="57"/>
      <c r="J553" s="57"/>
      <c r="K553" s="57"/>
      <c r="L553" s="57"/>
      <c r="M553" s="58" t="str">
        <f t="shared" si="70"/>
        <v/>
      </c>
      <c r="N553" s="102"/>
    </row>
    <row r="554" spans="1:14">
      <c r="A554" s="97" t="str">
        <f t="shared" si="67"/>
        <v/>
      </c>
      <c r="B554" s="98" t="str">
        <f t="shared" si="68"/>
        <v/>
      </c>
      <c r="C554" s="99"/>
      <c r="D554" s="100"/>
      <c r="E554" s="100"/>
      <c r="F554" s="57"/>
      <c r="G554" s="58">
        <f t="shared" si="69"/>
        <v>0</v>
      </c>
      <c r="H554" s="58">
        <f>IF(E554="",0,IFERROR(VLOOKUP(E554,档案费管理台账!$D$4:$H$1000,5,0),0))</f>
        <v>0</v>
      </c>
      <c r="I554" s="57"/>
      <c r="J554" s="57"/>
      <c r="K554" s="57"/>
      <c r="L554" s="57"/>
      <c r="M554" s="58" t="str">
        <f t="shared" si="70"/>
        <v/>
      </c>
      <c r="N554" s="102"/>
    </row>
    <row r="555" spans="1:14">
      <c r="A555" s="97" t="str">
        <f t="shared" si="67"/>
        <v/>
      </c>
      <c r="B555" s="98" t="str">
        <f t="shared" si="68"/>
        <v/>
      </c>
      <c r="C555" s="99"/>
      <c r="D555" s="100"/>
      <c r="E555" s="100"/>
      <c r="F555" s="57"/>
      <c r="G555" s="58">
        <f t="shared" si="69"/>
        <v>0</v>
      </c>
      <c r="H555" s="58">
        <f>IF(E555="",0,IFERROR(VLOOKUP(E555,档案费管理台账!$D$4:$H$1000,5,0),0))</f>
        <v>0</v>
      </c>
      <c r="I555" s="57"/>
      <c r="J555" s="57"/>
      <c r="K555" s="57"/>
      <c r="L555" s="57"/>
      <c r="M555" s="58" t="str">
        <f t="shared" si="70"/>
        <v/>
      </c>
      <c r="N555" s="102"/>
    </row>
    <row r="556" spans="1:14">
      <c r="A556" s="97" t="str">
        <f t="shared" ref="A556:A619" si="71">IF(C556="","",ROW()-42)</f>
        <v/>
      </c>
      <c r="B556" s="98" t="str">
        <f t="shared" si="68"/>
        <v/>
      </c>
      <c r="C556" s="99"/>
      <c r="D556" s="100"/>
      <c r="E556" s="100"/>
      <c r="F556" s="57"/>
      <c r="G556" s="58">
        <f t="shared" si="69"/>
        <v>0</v>
      </c>
      <c r="H556" s="58">
        <f>IF(E556="",0,IFERROR(VLOOKUP(E556,档案费管理台账!$D$4:$H$1000,5,0),0))</f>
        <v>0</v>
      </c>
      <c r="I556" s="57"/>
      <c r="J556" s="57"/>
      <c r="K556" s="57"/>
      <c r="L556" s="57"/>
      <c r="M556" s="58" t="str">
        <f t="shared" si="70"/>
        <v/>
      </c>
      <c r="N556" s="102"/>
    </row>
    <row r="557" spans="1:14">
      <c r="A557" s="97" t="str">
        <f t="shared" si="71"/>
        <v/>
      </c>
      <c r="B557" s="98" t="str">
        <f t="shared" ref="B557:B620" si="72">IF(C557="","",MONTH(C557)&amp;"月")</f>
        <v/>
      </c>
      <c r="C557" s="99"/>
      <c r="D557" s="100"/>
      <c r="E557" s="100"/>
      <c r="F557" s="57"/>
      <c r="G557" s="58">
        <f t="shared" ref="G557:G620" si="73">IF(F557="",0,F557*$K$41)</f>
        <v>0</v>
      </c>
      <c r="H557" s="58">
        <f>IF(E557="",0,IFERROR(VLOOKUP(E557,档案费管理台账!$D$4:$H$1000,5,0),0))</f>
        <v>0</v>
      </c>
      <c r="I557" s="57"/>
      <c r="J557" s="57"/>
      <c r="K557" s="57"/>
      <c r="L557" s="57"/>
      <c r="M557" s="58" t="str">
        <f t="shared" ref="M557:M620" si="74">IF(C557="","",ROUND(M556+G557-I557-J557-K557-L557-H557,2))</f>
        <v/>
      </c>
      <c r="N557" s="102"/>
    </row>
    <row r="558" spans="1:14">
      <c r="A558" s="97" t="str">
        <f t="shared" si="71"/>
        <v/>
      </c>
      <c r="B558" s="98" t="str">
        <f t="shared" si="72"/>
        <v/>
      </c>
      <c r="C558" s="99"/>
      <c r="D558" s="100"/>
      <c r="E558" s="100"/>
      <c r="F558" s="57"/>
      <c r="G558" s="58">
        <f t="shared" si="73"/>
        <v>0</v>
      </c>
      <c r="H558" s="58">
        <f>IF(E558="",0,IFERROR(VLOOKUP(E558,档案费管理台账!$D$4:$H$1000,5,0),0))</f>
        <v>0</v>
      </c>
      <c r="I558" s="57"/>
      <c r="J558" s="57"/>
      <c r="K558" s="57"/>
      <c r="L558" s="57"/>
      <c r="M558" s="58" t="str">
        <f t="shared" si="74"/>
        <v/>
      </c>
      <c r="N558" s="102"/>
    </row>
    <row r="559" spans="1:14">
      <c r="A559" s="97" t="str">
        <f t="shared" si="71"/>
        <v/>
      </c>
      <c r="B559" s="98" t="str">
        <f t="shared" si="72"/>
        <v/>
      </c>
      <c r="C559" s="99"/>
      <c r="D559" s="100"/>
      <c r="E559" s="100"/>
      <c r="F559" s="57"/>
      <c r="G559" s="58">
        <f t="shared" si="73"/>
        <v>0</v>
      </c>
      <c r="H559" s="58">
        <f>IF(E559="",0,IFERROR(VLOOKUP(E559,档案费管理台账!$D$4:$H$1000,5,0),0))</f>
        <v>0</v>
      </c>
      <c r="I559" s="57"/>
      <c r="J559" s="57"/>
      <c r="K559" s="57"/>
      <c r="L559" s="57"/>
      <c r="M559" s="58" t="str">
        <f t="shared" si="74"/>
        <v/>
      </c>
      <c r="N559" s="102"/>
    </row>
    <row r="560" spans="1:14">
      <c r="A560" s="97" t="str">
        <f t="shared" si="71"/>
        <v/>
      </c>
      <c r="B560" s="98" t="str">
        <f t="shared" si="72"/>
        <v/>
      </c>
      <c r="C560" s="99"/>
      <c r="D560" s="100"/>
      <c r="E560" s="100"/>
      <c r="F560" s="57"/>
      <c r="G560" s="58">
        <f t="shared" si="73"/>
        <v>0</v>
      </c>
      <c r="H560" s="58">
        <f>IF(E560="",0,IFERROR(VLOOKUP(E560,档案费管理台账!$D$4:$H$1000,5,0),0))</f>
        <v>0</v>
      </c>
      <c r="I560" s="57"/>
      <c r="J560" s="57"/>
      <c r="K560" s="57"/>
      <c r="L560" s="57"/>
      <c r="M560" s="58" t="str">
        <f t="shared" si="74"/>
        <v/>
      </c>
      <c r="N560" s="102"/>
    </row>
    <row r="561" spans="1:14">
      <c r="A561" s="97" t="str">
        <f t="shared" si="71"/>
        <v/>
      </c>
      <c r="B561" s="98" t="str">
        <f t="shared" si="72"/>
        <v/>
      </c>
      <c r="C561" s="99"/>
      <c r="D561" s="100"/>
      <c r="E561" s="100"/>
      <c r="F561" s="57"/>
      <c r="G561" s="58">
        <f t="shared" si="73"/>
        <v>0</v>
      </c>
      <c r="H561" s="58">
        <f>IF(E561="",0,IFERROR(VLOOKUP(E561,档案费管理台账!$D$4:$H$1000,5,0),0))</f>
        <v>0</v>
      </c>
      <c r="I561" s="57"/>
      <c r="J561" s="57"/>
      <c r="K561" s="57"/>
      <c r="L561" s="57"/>
      <c r="M561" s="58" t="str">
        <f t="shared" si="74"/>
        <v/>
      </c>
      <c r="N561" s="102"/>
    </row>
    <row r="562" spans="1:14">
      <c r="A562" s="97" t="str">
        <f t="shared" si="71"/>
        <v/>
      </c>
      <c r="B562" s="98" t="str">
        <f t="shared" si="72"/>
        <v/>
      </c>
      <c r="C562" s="99"/>
      <c r="D562" s="100"/>
      <c r="E562" s="100"/>
      <c r="F562" s="57"/>
      <c r="G562" s="58">
        <f t="shared" si="73"/>
        <v>0</v>
      </c>
      <c r="H562" s="58">
        <f>IF(E562="",0,IFERROR(VLOOKUP(E562,档案费管理台账!$D$4:$H$1000,5,0),0))</f>
        <v>0</v>
      </c>
      <c r="I562" s="57"/>
      <c r="J562" s="57"/>
      <c r="K562" s="57"/>
      <c r="L562" s="57"/>
      <c r="M562" s="58" t="str">
        <f t="shared" si="74"/>
        <v/>
      </c>
      <c r="N562" s="102"/>
    </row>
    <row r="563" spans="1:14">
      <c r="A563" s="97" t="str">
        <f t="shared" si="71"/>
        <v/>
      </c>
      <c r="B563" s="98" t="str">
        <f t="shared" si="72"/>
        <v/>
      </c>
      <c r="C563" s="99"/>
      <c r="D563" s="100"/>
      <c r="E563" s="100"/>
      <c r="F563" s="57"/>
      <c r="G563" s="58">
        <f t="shared" si="73"/>
        <v>0</v>
      </c>
      <c r="H563" s="58">
        <f>IF(E563="",0,IFERROR(VLOOKUP(E563,档案费管理台账!$D$4:$H$1000,5,0),0))</f>
        <v>0</v>
      </c>
      <c r="I563" s="57"/>
      <c r="J563" s="57"/>
      <c r="K563" s="57"/>
      <c r="L563" s="57"/>
      <c r="M563" s="58" t="str">
        <f t="shared" si="74"/>
        <v/>
      </c>
      <c r="N563" s="102"/>
    </row>
    <row r="564" spans="1:14">
      <c r="A564" s="97" t="str">
        <f t="shared" si="71"/>
        <v/>
      </c>
      <c r="B564" s="98" t="str">
        <f t="shared" si="72"/>
        <v/>
      </c>
      <c r="C564" s="99"/>
      <c r="D564" s="100"/>
      <c r="E564" s="100"/>
      <c r="F564" s="57"/>
      <c r="G564" s="58">
        <f t="shared" si="73"/>
        <v>0</v>
      </c>
      <c r="H564" s="58">
        <f>IF(E564="",0,IFERROR(VLOOKUP(E564,档案费管理台账!$D$4:$H$1000,5,0),0))</f>
        <v>0</v>
      </c>
      <c r="I564" s="57"/>
      <c r="J564" s="57"/>
      <c r="K564" s="57"/>
      <c r="L564" s="57"/>
      <c r="M564" s="58" t="str">
        <f t="shared" si="74"/>
        <v/>
      </c>
      <c r="N564" s="102"/>
    </row>
    <row r="565" spans="1:14">
      <c r="A565" s="97" t="str">
        <f t="shared" si="71"/>
        <v/>
      </c>
      <c r="B565" s="98" t="str">
        <f t="shared" si="72"/>
        <v/>
      </c>
      <c r="C565" s="99"/>
      <c r="D565" s="100"/>
      <c r="E565" s="100"/>
      <c r="F565" s="57"/>
      <c r="G565" s="58">
        <f t="shared" si="73"/>
        <v>0</v>
      </c>
      <c r="H565" s="58">
        <f>IF(E565="",0,IFERROR(VLOOKUP(E565,档案费管理台账!$D$4:$H$1000,5,0),0))</f>
        <v>0</v>
      </c>
      <c r="I565" s="57"/>
      <c r="J565" s="57"/>
      <c r="K565" s="57"/>
      <c r="L565" s="57"/>
      <c r="M565" s="58" t="str">
        <f t="shared" si="74"/>
        <v/>
      </c>
      <c r="N565" s="102"/>
    </row>
    <row r="566" spans="1:14">
      <c r="A566" s="97" t="str">
        <f t="shared" si="71"/>
        <v/>
      </c>
      <c r="B566" s="98" t="str">
        <f t="shared" si="72"/>
        <v/>
      </c>
      <c r="C566" s="99"/>
      <c r="D566" s="100"/>
      <c r="E566" s="100"/>
      <c r="F566" s="57"/>
      <c r="G566" s="58">
        <f t="shared" si="73"/>
        <v>0</v>
      </c>
      <c r="H566" s="58">
        <f>IF(E566="",0,IFERROR(VLOOKUP(E566,档案费管理台账!$D$4:$H$1000,5,0),0))</f>
        <v>0</v>
      </c>
      <c r="I566" s="57"/>
      <c r="J566" s="57"/>
      <c r="K566" s="57"/>
      <c r="L566" s="57"/>
      <c r="M566" s="58" t="str">
        <f t="shared" si="74"/>
        <v/>
      </c>
      <c r="N566" s="102"/>
    </row>
    <row r="567" spans="1:14">
      <c r="A567" s="97" t="str">
        <f t="shared" si="71"/>
        <v/>
      </c>
      <c r="B567" s="98" t="str">
        <f t="shared" si="72"/>
        <v/>
      </c>
      <c r="C567" s="99"/>
      <c r="D567" s="100"/>
      <c r="E567" s="100"/>
      <c r="F567" s="57"/>
      <c r="G567" s="58">
        <f t="shared" si="73"/>
        <v>0</v>
      </c>
      <c r="H567" s="58">
        <f>IF(E567="",0,IFERROR(VLOOKUP(E567,档案费管理台账!$D$4:$H$1000,5,0),0))</f>
        <v>0</v>
      </c>
      <c r="I567" s="57"/>
      <c r="J567" s="57"/>
      <c r="K567" s="57"/>
      <c r="L567" s="57"/>
      <c r="M567" s="58" t="str">
        <f t="shared" si="74"/>
        <v/>
      </c>
      <c r="N567" s="102"/>
    </row>
    <row r="568" spans="1:14">
      <c r="A568" s="97" t="str">
        <f t="shared" si="71"/>
        <v/>
      </c>
      <c r="B568" s="98" t="str">
        <f t="shared" si="72"/>
        <v/>
      </c>
      <c r="C568" s="99"/>
      <c r="D568" s="100"/>
      <c r="E568" s="100"/>
      <c r="F568" s="57"/>
      <c r="G568" s="58">
        <f t="shared" si="73"/>
        <v>0</v>
      </c>
      <c r="H568" s="58">
        <f>IF(E568="",0,IFERROR(VLOOKUP(E568,档案费管理台账!$D$4:$H$1000,5,0),0))</f>
        <v>0</v>
      </c>
      <c r="I568" s="57"/>
      <c r="J568" s="57"/>
      <c r="K568" s="57"/>
      <c r="L568" s="57"/>
      <c r="M568" s="58" t="str">
        <f t="shared" si="74"/>
        <v/>
      </c>
      <c r="N568" s="102"/>
    </row>
    <row r="569" spans="1:14">
      <c r="A569" s="97" t="str">
        <f t="shared" si="71"/>
        <v/>
      </c>
      <c r="B569" s="98" t="str">
        <f t="shared" si="72"/>
        <v/>
      </c>
      <c r="C569" s="99"/>
      <c r="D569" s="100"/>
      <c r="E569" s="100"/>
      <c r="F569" s="57"/>
      <c r="G569" s="58">
        <f t="shared" si="73"/>
        <v>0</v>
      </c>
      <c r="H569" s="58">
        <f>IF(E569="",0,IFERROR(VLOOKUP(E569,档案费管理台账!$D$4:$H$1000,5,0),0))</f>
        <v>0</v>
      </c>
      <c r="I569" s="57"/>
      <c r="J569" s="57"/>
      <c r="K569" s="57"/>
      <c r="L569" s="57"/>
      <c r="M569" s="58" t="str">
        <f t="shared" si="74"/>
        <v/>
      </c>
      <c r="N569" s="102"/>
    </row>
    <row r="570" spans="1:14">
      <c r="A570" s="97" t="str">
        <f t="shared" si="71"/>
        <v/>
      </c>
      <c r="B570" s="98" t="str">
        <f t="shared" si="72"/>
        <v/>
      </c>
      <c r="C570" s="99"/>
      <c r="D570" s="100"/>
      <c r="E570" s="100"/>
      <c r="F570" s="57"/>
      <c r="G570" s="58">
        <f t="shared" si="73"/>
        <v>0</v>
      </c>
      <c r="H570" s="58">
        <f>IF(E570="",0,IFERROR(VLOOKUP(E570,档案费管理台账!$D$4:$H$1000,5,0),0))</f>
        <v>0</v>
      </c>
      <c r="I570" s="57"/>
      <c r="J570" s="57"/>
      <c r="K570" s="57"/>
      <c r="L570" s="57"/>
      <c r="M570" s="58" t="str">
        <f t="shared" si="74"/>
        <v/>
      </c>
      <c r="N570" s="102"/>
    </row>
    <row r="571" spans="1:14">
      <c r="A571" s="97" t="str">
        <f t="shared" si="71"/>
        <v/>
      </c>
      <c r="B571" s="98" t="str">
        <f t="shared" si="72"/>
        <v/>
      </c>
      <c r="C571" s="99"/>
      <c r="D571" s="100"/>
      <c r="E571" s="100"/>
      <c r="F571" s="57"/>
      <c r="G571" s="58">
        <f t="shared" si="73"/>
        <v>0</v>
      </c>
      <c r="H571" s="58">
        <f>IF(E571="",0,IFERROR(VLOOKUP(E571,档案费管理台账!$D$4:$H$1000,5,0),0))</f>
        <v>0</v>
      </c>
      <c r="I571" s="57"/>
      <c r="J571" s="57"/>
      <c r="K571" s="57"/>
      <c r="L571" s="57"/>
      <c r="M571" s="58" t="str">
        <f t="shared" si="74"/>
        <v/>
      </c>
      <c r="N571" s="102"/>
    </row>
    <row r="572" spans="1:14">
      <c r="A572" s="97" t="str">
        <f t="shared" si="71"/>
        <v/>
      </c>
      <c r="B572" s="98" t="str">
        <f t="shared" si="72"/>
        <v/>
      </c>
      <c r="C572" s="99"/>
      <c r="D572" s="100"/>
      <c r="E572" s="100"/>
      <c r="F572" s="57"/>
      <c r="G572" s="58">
        <f t="shared" si="73"/>
        <v>0</v>
      </c>
      <c r="H572" s="58">
        <f>IF(E572="",0,IFERROR(VLOOKUP(E572,档案费管理台账!$D$4:$H$1000,5,0),0))</f>
        <v>0</v>
      </c>
      <c r="I572" s="57"/>
      <c r="J572" s="57"/>
      <c r="K572" s="57"/>
      <c r="L572" s="57"/>
      <c r="M572" s="58" t="str">
        <f t="shared" si="74"/>
        <v/>
      </c>
      <c r="N572" s="102"/>
    </row>
    <row r="573" spans="1:14">
      <c r="A573" s="97" t="str">
        <f t="shared" si="71"/>
        <v/>
      </c>
      <c r="B573" s="98" t="str">
        <f t="shared" si="72"/>
        <v/>
      </c>
      <c r="C573" s="99"/>
      <c r="D573" s="100"/>
      <c r="E573" s="100"/>
      <c r="F573" s="57"/>
      <c r="G573" s="58">
        <f t="shared" si="73"/>
        <v>0</v>
      </c>
      <c r="H573" s="58">
        <f>IF(E573="",0,IFERROR(VLOOKUP(E573,档案费管理台账!$D$4:$H$1000,5,0),0))</f>
        <v>0</v>
      </c>
      <c r="I573" s="57"/>
      <c r="J573" s="57"/>
      <c r="K573" s="57"/>
      <c r="L573" s="57"/>
      <c r="M573" s="58" t="str">
        <f t="shared" si="74"/>
        <v/>
      </c>
      <c r="N573" s="102"/>
    </row>
    <row r="574" spans="1:14">
      <c r="A574" s="97" t="str">
        <f t="shared" si="71"/>
        <v/>
      </c>
      <c r="B574" s="98" t="str">
        <f t="shared" si="72"/>
        <v/>
      </c>
      <c r="C574" s="99"/>
      <c r="D574" s="100"/>
      <c r="E574" s="100"/>
      <c r="F574" s="57"/>
      <c r="G574" s="58">
        <f t="shared" si="73"/>
        <v>0</v>
      </c>
      <c r="H574" s="58">
        <f>IF(E574="",0,IFERROR(VLOOKUP(E574,档案费管理台账!$D$4:$H$1000,5,0),0))</f>
        <v>0</v>
      </c>
      <c r="I574" s="57"/>
      <c r="J574" s="57"/>
      <c r="K574" s="57"/>
      <c r="L574" s="57"/>
      <c r="M574" s="58" t="str">
        <f t="shared" si="74"/>
        <v/>
      </c>
      <c r="N574" s="102"/>
    </row>
    <row r="575" spans="1:14">
      <c r="A575" s="97" t="str">
        <f t="shared" si="71"/>
        <v/>
      </c>
      <c r="B575" s="98" t="str">
        <f t="shared" si="72"/>
        <v/>
      </c>
      <c r="C575" s="99"/>
      <c r="D575" s="100"/>
      <c r="E575" s="100"/>
      <c r="F575" s="57"/>
      <c r="G575" s="58">
        <f t="shared" si="73"/>
        <v>0</v>
      </c>
      <c r="H575" s="58">
        <f>IF(E575="",0,IFERROR(VLOOKUP(E575,档案费管理台账!$D$4:$H$1000,5,0),0))</f>
        <v>0</v>
      </c>
      <c r="I575" s="57"/>
      <c r="J575" s="57"/>
      <c r="K575" s="57"/>
      <c r="L575" s="57"/>
      <c r="M575" s="58" t="str">
        <f t="shared" si="74"/>
        <v/>
      </c>
      <c r="N575" s="102"/>
    </row>
    <row r="576" spans="1:14">
      <c r="A576" s="97" t="str">
        <f t="shared" si="71"/>
        <v/>
      </c>
      <c r="B576" s="98" t="str">
        <f t="shared" si="72"/>
        <v/>
      </c>
      <c r="C576" s="99"/>
      <c r="D576" s="100"/>
      <c r="E576" s="100"/>
      <c r="F576" s="57"/>
      <c r="G576" s="58">
        <f t="shared" si="73"/>
        <v>0</v>
      </c>
      <c r="H576" s="58">
        <f>IF(E576="",0,IFERROR(VLOOKUP(E576,档案费管理台账!$D$4:$H$1000,5,0),0))</f>
        <v>0</v>
      </c>
      <c r="I576" s="57"/>
      <c r="J576" s="57"/>
      <c r="K576" s="57"/>
      <c r="L576" s="57"/>
      <c r="M576" s="58" t="str">
        <f t="shared" si="74"/>
        <v/>
      </c>
      <c r="N576" s="102"/>
    </row>
    <row r="577" spans="1:14">
      <c r="A577" s="97" t="str">
        <f t="shared" si="71"/>
        <v/>
      </c>
      <c r="B577" s="98" t="str">
        <f t="shared" si="72"/>
        <v/>
      </c>
      <c r="C577" s="99"/>
      <c r="D577" s="100"/>
      <c r="E577" s="100"/>
      <c r="F577" s="57"/>
      <c r="G577" s="58">
        <f t="shared" si="73"/>
        <v>0</v>
      </c>
      <c r="H577" s="58">
        <f>IF(E577="",0,IFERROR(VLOOKUP(E577,档案费管理台账!$D$4:$H$1000,5,0),0))</f>
        <v>0</v>
      </c>
      <c r="I577" s="57"/>
      <c r="J577" s="57"/>
      <c r="K577" s="57"/>
      <c r="L577" s="57"/>
      <c r="M577" s="58" t="str">
        <f t="shared" si="74"/>
        <v/>
      </c>
      <c r="N577" s="102"/>
    </row>
    <row r="578" spans="1:14">
      <c r="A578" s="97" t="str">
        <f t="shared" si="71"/>
        <v/>
      </c>
      <c r="B578" s="98" t="str">
        <f t="shared" si="72"/>
        <v/>
      </c>
      <c r="C578" s="99"/>
      <c r="D578" s="100"/>
      <c r="E578" s="100"/>
      <c r="F578" s="57"/>
      <c r="G578" s="58">
        <f t="shared" si="73"/>
        <v>0</v>
      </c>
      <c r="H578" s="58">
        <f>IF(E578="",0,IFERROR(VLOOKUP(E578,档案费管理台账!$D$4:$H$1000,5,0),0))</f>
        <v>0</v>
      </c>
      <c r="I578" s="57"/>
      <c r="J578" s="57"/>
      <c r="K578" s="57"/>
      <c r="L578" s="57"/>
      <c r="M578" s="58" t="str">
        <f t="shared" si="74"/>
        <v/>
      </c>
      <c r="N578" s="102"/>
    </row>
    <row r="579" spans="1:14">
      <c r="A579" s="97" t="str">
        <f t="shared" si="71"/>
        <v/>
      </c>
      <c r="B579" s="98" t="str">
        <f t="shared" si="72"/>
        <v/>
      </c>
      <c r="C579" s="99"/>
      <c r="D579" s="100"/>
      <c r="E579" s="100"/>
      <c r="F579" s="57"/>
      <c r="G579" s="58">
        <f t="shared" si="73"/>
        <v>0</v>
      </c>
      <c r="H579" s="58">
        <f>IF(E579="",0,IFERROR(VLOOKUP(E579,档案费管理台账!$D$4:$H$1000,5,0),0))</f>
        <v>0</v>
      </c>
      <c r="I579" s="57"/>
      <c r="J579" s="57"/>
      <c r="K579" s="57"/>
      <c r="L579" s="57"/>
      <c r="M579" s="58" t="str">
        <f t="shared" si="74"/>
        <v/>
      </c>
      <c r="N579" s="102"/>
    </row>
    <row r="580" spans="1:14">
      <c r="A580" s="97" t="str">
        <f t="shared" si="71"/>
        <v/>
      </c>
      <c r="B580" s="98" t="str">
        <f t="shared" si="72"/>
        <v/>
      </c>
      <c r="C580" s="99"/>
      <c r="D580" s="100"/>
      <c r="E580" s="100"/>
      <c r="F580" s="57"/>
      <c r="G580" s="58">
        <f t="shared" si="73"/>
        <v>0</v>
      </c>
      <c r="H580" s="58">
        <f>IF(E580="",0,IFERROR(VLOOKUP(E580,档案费管理台账!$D$4:$H$1000,5,0),0))</f>
        <v>0</v>
      </c>
      <c r="I580" s="57"/>
      <c r="J580" s="57"/>
      <c r="K580" s="57"/>
      <c r="L580" s="57"/>
      <c r="M580" s="58" t="str">
        <f t="shared" si="74"/>
        <v/>
      </c>
      <c r="N580" s="102"/>
    </row>
    <row r="581" spans="1:14">
      <c r="A581" s="97" t="str">
        <f t="shared" si="71"/>
        <v/>
      </c>
      <c r="B581" s="98" t="str">
        <f t="shared" si="72"/>
        <v/>
      </c>
      <c r="C581" s="99"/>
      <c r="D581" s="100"/>
      <c r="E581" s="100"/>
      <c r="F581" s="57"/>
      <c r="G581" s="58">
        <f t="shared" si="73"/>
        <v>0</v>
      </c>
      <c r="H581" s="58">
        <f>IF(E581="",0,IFERROR(VLOOKUP(E581,档案费管理台账!$D$4:$H$1000,5,0),0))</f>
        <v>0</v>
      </c>
      <c r="I581" s="57"/>
      <c r="J581" s="57"/>
      <c r="K581" s="57"/>
      <c r="L581" s="57"/>
      <c r="M581" s="58" t="str">
        <f t="shared" si="74"/>
        <v/>
      </c>
      <c r="N581" s="102"/>
    </row>
    <row r="582" spans="1:14">
      <c r="A582" s="97" t="str">
        <f t="shared" si="71"/>
        <v/>
      </c>
      <c r="B582" s="98" t="str">
        <f t="shared" si="72"/>
        <v/>
      </c>
      <c r="C582" s="99"/>
      <c r="D582" s="100"/>
      <c r="E582" s="100"/>
      <c r="F582" s="57"/>
      <c r="G582" s="58">
        <f t="shared" si="73"/>
        <v>0</v>
      </c>
      <c r="H582" s="58">
        <f>IF(E582="",0,IFERROR(VLOOKUP(E582,档案费管理台账!$D$4:$H$1000,5,0),0))</f>
        <v>0</v>
      </c>
      <c r="I582" s="57"/>
      <c r="J582" s="57"/>
      <c r="K582" s="57"/>
      <c r="L582" s="57"/>
      <c r="M582" s="58" t="str">
        <f t="shared" si="74"/>
        <v/>
      </c>
      <c r="N582" s="102"/>
    </row>
    <row r="583" spans="1:14">
      <c r="A583" s="97" t="str">
        <f t="shared" si="71"/>
        <v/>
      </c>
      <c r="B583" s="98" t="str">
        <f t="shared" si="72"/>
        <v/>
      </c>
      <c r="C583" s="99"/>
      <c r="D583" s="100"/>
      <c r="E583" s="100"/>
      <c r="F583" s="57"/>
      <c r="G583" s="58">
        <f t="shared" si="73"/>
        <v>0</v>
      </c>
      <c r="H583" s="58">
        <f>IF(E583="",0,IFERROR(VLOOKUP(E583,档案费管理台账!$D$4:$H$1000,5,0),0))</f>
        <v>0</v>
      </c>
      <c r="I583" s="57"/>
      <c r="J583" s="57"/>
      <c r="K583" s="57"/>
      <c r="L583" s="57"/>
      <c r="M583" s="58" t="str">
        <f t="shared" si="74"/>
        <v/>
      </c>
      <c r="N583" s="102"/>
    </row>
    <row r="584" spans="1:14">
      <c r="A584" s="97" t="str">
        <f t="shared" si="71"/>
        <v/>
      </c>
      <c r="B584" s="98" t="str">
        <f t="shared" si="72"/>
        <v/>
      </c>
      <c r="C584" s="99"/>
      <c r="D584" s="100"/>
      <c r="E584" s="100"/>
      <c r="F584" s="57"/>
      <c r="G584" s="58">
        <f t="shared" si="73"/>
        <v>0</v>
      </c>
      <c r="H584" s="58">
        <f>IF(E584="",0,IFERROR(VLOOKUP(E584,档案费管理台账!$D$4:$H$1000,5,0),0))</f>
        <v>0</v>
      </c>
      <c r="I584" s="57"/>
      <c r="J584" s="57"/>
      <c r="K584" s="57"/>
      <c r="L584" s="57"/>
      <c r="M584" s="58" t="str">
        <f t="shared" si="74"/>
        <v/>
      </c>
      <c r="N584" s="102"/>
    </row>
    <row r="585" spans="1:14">
      <c r="A585" s="97" t="str">
        <f t="shared" si="71"/>
        <v/>
      </c>
      <c r="B585" s="98" t="str">
        <f t="shared" si="72"/>
        <v/>
      </c>
      <c r="C585" s="99"/>
      <c r="D585" s="100"/>
      <c r="E585" s="100"/>
      <c r="F585" s="57"/>
      <c r="G585" s="58">
        <f t="shared" si="73"/>
        <v>0</v>
      </c>
      <c r="H585" s="58">
        <f>IF(E585="",0,IFERROR(VLOOKUP(E585,档案费管理台账!$D$4:$H$1000,5,0),0))</f>
        <v>0</v>
      </c>
      <c r="I585" s="57"/>
      <c r="J585" s="57"/>
      <c r="K585" s="57"/>
      <c r="L585" s="57"/>
      <c r="M585" s="58" t="str">
        <f t="shared" si="74"/>
        <v/>
      </c>
      <c r="N585" s="102"/>
    </row>
    <row r="586" spans="1:14">
      <c r="A586" s="97" t="str">
        <f t="shared" si="71"/>
        <v/>
      </c>
      <c r="B586" s="98" t="str">
        <f t="shared" si="72"/>
        <v/>
      </c>
      <c r="C586" s="99"/>
      <c r="D586" s="100"/>
      <c r="E586" s="100"/>
      <c r="F586" s="57"/>
      <c r="G586" s="58">
        <f t="shared" si="73"/>
        <v>0</v>
      </c>
      <c r="H586" s="58">
        <f>IF(E586="",0,IFERROR(VLOOKUP(E586,档案费管理台账!$D$4:$H$1000,5,0),0))</f>
        <v>0</v>
      </c>
      <c r="I586" s="57"/>
      <c r="J586" s="57"/>
      <c r="K586" s="57"/>
      <c r="L586" s="57"/>
      <c r="M586" s="58" t="str">
        <f t="shared" si="74"/>
        <v/>
      </c>
      <c r="N586" s="102"/>
    </row>
    <row r="587" spans="1:14">
      <c r="A587" s="97" t="str">
        <f t="shared" si="71"/>
        <v/>
      </c>
      <c r="B587" s="98" t="str">
        <f t="shared" si="72"/>
        <v/>
      </c>
      <c r="C587" s="99"/>
      <c r="D587" s="100"/>
      <c r="E587" s="100"/>
      <c r="F587" s="57"/>
      <c r="G587" s="58">
        <f t="shared" si="73"/>
        <v>0</v>
      </c>
      <c r="H587" s="58">
        <f>IF(E587="",0,IFERROR(VLOOKUP(E587,档案费管理台账!$D$4:$H$1000,5,0),0))</f>
        <v>0</v>
      </c>
      <c r="I587" s="57"/>
      <c r="J587" s="57"/>
      <c r="K587" s="57"/>
      <c r="L587" s="57"/>
      <c r="M587" s="58" t="str">
        <f t="shared" si="74"/>
        <v/>
      </c>
      <c r="N587" s="102"/>
    </row>
    <row r="588" spans="1:14">
      <c r="A588" s="97" t="str">
        <f t="shared" si="71"/>
        <v/>
      </c>
      <c r="B588" s="98" t="str">
        <f t="shared" si="72"/>
        <v/>
      </c>
      <c r="C588" s="99"/>
      <c r="D588" s="100"/>
      <c r="E588" s="100"/>
      <c r="F588" s="57"/>
      <c r="G588" s="58">
        <f t="shared" si="73"/>
        <v>0</v>
      </c>
      <c r="H588" s="58">
        <f>IF(E588="",0,IFERROR(VLOOKUP(E588,档案费管理台账!$D$4:$H$1000,5,0),0))</f>
        <v>0</v>
      </c>
      <c r="I588" s="57"/>
      <c r="J588" s="57"/>
      <c r="K588" s="57"/>
      <c r="L588" s="57"/>
      <c r="M588" s="58" t="str">
        <f t="shared" si="74"/>
        <v/>
      </c>
      <c r="N588" s="102"/>
    </row>
    <row r="589" spans="1:14">
      <c r="A589" s="97" t="str">
        <f t="shared" si="71"/>
        <v/>
      </c>
      <c r="B589" s="98" t="str">
        <f t="shared" si="72"/>
        <v/>
      </c>
      <c r="C589" s="99"/>
      <c r="D589" s="100"/>
      <c r="E589" s="100"/>
      <c r="F589" s="57"/>
      <c r="G589" s="58">
        <f t="shared" si="73"/>
        <v>0</v>
      </c>
      <c r="H589" s="58">
        <f>IF(E589="",0,IFERROR(VLOOKUP(E589,档案费管理台账!$D$4:$H$1000,5,0),0))</f>
        <v>0</v>
      </c>
      <c r="I589" s="57"/>
      <c r="J589" s="57"/>
      <c r="K589" s="57"/>
      <c r="L589" s="57"/>
      <c r="M589" s="58" t="str">
        <f t="shared" si="74"/>
        <v/>
      </c>
      <c r="N589" s="102"/>
    </row>
    <row r="590" spans="1:14">
      <c r="A590" s="97" t="str">
        <f t="shared" si="71"/>
        <v/>
      </c>
      <c r="B590" s="98" t="str">
        <f t="shared" si="72"/>
        <v/>
      </c>
      <c r="C590" s="99"/>
      <c r="D590" s="100"/>
      <c r="E590" s="100"/>
      <c r="F590" s="57"/>
      <c r="G590" s="58">
        <f t="shared" si="73"/>
        <v>0</v>
      </c>
      <c r="H590" s="58">
        <f>IF(E590="",0,IFERROR(VLOOKUP(E590,档案费管理台账!$D$4:$H$1000,5,0),0))</f>
        <v>0</v>
      </c>
      <c r="I590" s="57"/>
      <c r="J590" s="57"/>
      <c r="K590" s="57"/>
      <c r="L590" s="57"/>
      <c r="M590" s="58" t="str">
        <f t="shared" si="74"/>
        <v/>
      </c>
      <c r="N590" s="102"/>
    </row>
    <row r="591" spans="1:14">
      <c r="A591" s="97" t="str">
        <f t="shared" si="71"/>
        <v/>
      </c>
      <c r="B591" s="98" t="str">
        <f t="shared" si="72"/>
        <v/>
      </c>
      <c r="C591" s="99"/>
      <c r="D591" s="100"/>
      <c r="E591" s="100"/>
      <c r="F591" s="57"/>
      <c r="G591" s="58">
        <f t="shared" si="73"/>
        <v>0</v>
      </c>
      <c r="H591" s="58">
        <f>IF(E591="",0,IFERROR(VLOOKUP(E591,档案费管理台账!$D$4:$H$1000,5,0),0))</f>
        <v>0</v>
      </c>
      <c r="I591" s="57"/>
      <c r="J591" s="57"/>
      <c r="K591" s="57"/>
      <c r="L591" s="57"/>
      <c r="M591" s="58" t="str">
        <f t="shared" si="74"/>
        <v/>
      </c>
      <c r="N591" s="102"/>
    </row>
    <row r="592" spans="1:14">
      <c r="A592" s="97" t="str">
        <f t="shared" si="71"/>
        <v/>
      </c>
      <c r="B592" s="98" t="str">
        <f t="shared" si="72"/>
        <v/>
      </c>
      <c r="C592" s="99"/>
      <c r="D592" s="100"/>
      <c r="E592" s="100"/>
      <c r="F592" s="57"/>
      <c r="G592" s="58">
        <f t="shared" si="73"/>
        <v>0</v>
      </c>
      <c r="H592" s="58">
        <f>IF(E592="",0,IFERROR(VLOOKUP(E592,档案费管理台账!$D$4:$H$1000,5,0),0))</f>
        <v>0</v>
      </c>
      <c r="I592" s="57"/>
      <c r="J592" s="57"/>
      <c r="K592" s="57"/>
      <c r="L592" s="57"/>
      <c r="M592" s="58" t="str">
        <f t="shared" si="74"/>
        <v/>
      </c>
      <c r="N592" s="102"/>
    </row>
    <row r="593" spans="1:14">
      <c r="A593" s="97" t="str">
        <f t="shared" si="71"/>
        <v/>
      </c>
      <c r="B593" s="98" t="str">
        <f t="shared" si="72"/>
        <v/>
      </c>
      <c r="C593" s="99"/>
      <c r="D593" s="100"/>
      <c r="E593" s="100"/>
      <c r="F593" s="57"/>
      <c r="G593" s="58">
        <f t="shared" si="73"/>
        <v>0</v>
      </c>
      <c r="H593" s="58">
        <f>IF(E593="",0,IFERROR(VLOOKUP(E593,档案费管理台账!$D$4:$H$1000,5,0),0))</f>
        <v>0</v>
      </c>
      <c r="I593" s="57"/>
      <c r="J593" s="57"/>
      <c r="K593" s="57"/>
      <c r="L593" s="57"/>
      <c r="M593" s="58" t="str">
        <f t="shared" si="74"/>
        <v/>
      </c>
      <c r="N593" s="102"/>
    </row>
    <row r="594" spans="1:14">
      <c r="A594" s="97" t="str">
        <f t="shared" si="71"/>
        <v/>
      </c>
      <c r="B594" s="98" t="str">
        <f t="shared" si="72"/>
        <v/>
      </c>
      <c r="C594" s="99"/>
      <c r="D594" s="100"/>
      <c r="E594" s="100"/>
      <c r="F594" s="57"/>
      <c r="G594" s="58">
        <f t="shared" si="73"/>
        <v>0</v>
      </c>
      <c r="H594" s="58">
        <f>IF(E594="",0,IFERROR(VLOOKUP(E594,档案费管理台账!$D$4:$H$1000,5,0),0))</f>
        <v>0</v>
      </c>
      <c r="I594" s="57"/>
      <c r="J594" s="57"/>
      <c r="K594" s="57"/>
      <c r="L594" s="57"/>
      <c r="M594" s="58" t="str">
        <f t="shared" si="74"/>
        <v/>
      </c>
      <c r="N594" s="102"/>
    </row>
    <row r="595" spans="1:14">
      <c r="A595" s="97" t="str">
        <f t="shared" si="71"/>
        <v/>
      </c>
      <c r="B595" s="98" t="str">
        <f t="shared" si="72"/>
        <v/>
      </c>
      <c r="C595" s="99"/>
      <c r="D595" s="100"/>
      <c r="E595" s="100"/>
      <c r="F595" s="57"/>
      <c r="G595" s="58">
        <f t="shared" si="73"/>
        <v>0</v>
      </c>
      <c r="H595" s="58">
        <f>IF(E595="",0,IFERROR(VLOOKUP(E595,档案费管理台账!$D$4:$H$1000,5,0),0))</f>
        <v>0</v>
      </c>
      <c r="I595" s="57"/>
      <c r="J595" s="57"/>
      <c r="K595" s="57"/>
      <c r="L595" s="57"/>
      <c r="M595" s="58" t="str">
        <f t="shared" si="74"/>
        <v/>
      </c>
      <c r="N595" s="102"/>
    </row>
    <row r="596" spans="1:14">
      <c r="A596" s="97" t="str">
        <f t="shared" si="71"/>
        <v/>
      </c>
      <c r="B596" s="98" t="str">
        <f t="shared" si="72"/>
        <v/>
      </c>
      <c r="C596" s="99"/>
      <c r="D596" s="100"/>
      <c r="E596" s="100"/>
      <c r="F596" s="57"/>
      <c r="G596" s="58">
        <f t="shared" si="73"/>
        <v>0</v>
      </c>
      <c r="H596" s="58">
        <f>IF(E596="",0,IFERROR(VLOOKUP(E596,档案费管理台账!$D$4:$H$1000,5,0),0))</f>
        <v>0</v>
      </c>
      <c r="I596" s="57"/>
      <c r="J596" s="57"/>
      <c r="K596" s="57"/>
      <c r="L596" s="57"/>
      <c r="M596" s="58" t="str">
        <f t="shared" si="74"/>
        <v/>
      </c>
      <c r="N596" s="102"/>
    </row>
    <row r="597" spans="1:14">
      <c r="A597" s="97" t="str">
        <f t="shared" si="71"/>
        <v/>
      </c>
      <c r="B597" s="98" t="str">
        <f t="shared" si="72"/>
        <v/>
      </c>
      <c r="C597" s="99"/>
      <c r="D597" s="100"/>
      <c r="E597" s="100"/>
      <c r="F597" s="57"/>
      <c r="G597" s="58">
        <f t="shared" si="73"/>
        <v>0</v>
      </c>
      <c r="H597" s="58">
        <f>IF(E597="",0,IFERROR(VLOOKUP(E597,档案费管理台账!$D$4:$H$1000,5,0),0))</f>
        <v>0</v>
      </c>
      <c r="I597" s="57"/>
      <c r="J597" s="57"/>
      <c r="K597" s="57"/>
      <c r="L597" s="57"/>
      <c r="M597" s="58" t="str">
        <f t="shared" si="74"/>
        <v/>
      </c>
      <c r="N597" s="102"/>
    </row>
    <row r="598" spans="1:14">
      <c r="A598" s="97" t="str">
        <f t="shared" si="71"/>
        <v/>
      </c>
      <c r="B598" s="98" t="str">
        <f t="shared" si="72"/>
        <v/>
      </c>
      <c r="C598" s="99"/>
      <c r="D598" s="100"/>
      <c r="E598" s="100"/>
      <c r="F598" s="57"/>
      <c r="G598" s="58">
        <f t="shared" si="73"/>
        <v>0</v>
      </c>
      <c r="H598" s="58">
        <f>IF(E598="",0,IFERROR(VLOOKUP(E598,档案费管理台账!$D$4:$H$1000,5,0),0))</f>
        <v>0</v>
      </c>
      <c r="I598" s="57"/>
      <c r="J598" s="57"/>
      <c r="K598" s="57"/>
      <c r="L598" s="57"/>
      <c r="M598" s="58" t="str">
        <f t="shared" si="74"/>
        <v/>
      </c>
      <c r="N598" s="102"/>
    </row>
    <row r="599" spans="1:14">
      <c r="A599" s="97" t="str">
        <f t="shared" si="71"/>
        <v/>
      </c>
      <c r="B599" s="98" t="str">
        <f t="shared" si="72"/>
        <v/>
      </c>
      <c r="C599" s="99"/>
      <c r="D599" s="100"/>
      <c r="E599" s="100"/>
      <c r="F599" s="57"/>
      <c r="G599" s="58">
        <f t="shared" si="73"/>
        <v>0</v>
      </c>
      <c r="H599" s="58">
        <f>IF(E599="",0,IFERROR(VLOOKUP(E599,档案费管理台账!$D$4:$H$1000,5,0),0))</f>
        <v>0</v>
      </c>
      <c r="I599" s="57"/>
      <c r="J599" s="57"/>
      <c r="K599" s="57"/>
      <c r="L599" s="57"/>
      <c r="M599" s="58" t="str">
        <f t="shared" si="74"/>
        <v/>
      </c>
      <c r="N599" s="102"/>
    </row>
    <row r="600" spans="1:14">
      <c r="A600" s="97" t="str">
        <f t="shared" si="71"/>
        <v/>
      </c>
      <c r="B600" s="98" t="str">
        <f t="shared" si="72"/>
        <v/>
      </c>
      <c r="C600" s="99"/>
      <c r="D600" s="100"/>
      <c r="E600" s="100"/>
      <c r="F600" s="57"/>
      <c r="G600" s="58">
        <f t="shared" si="73"/>
        <v>0</v>
      </c>
      <c r="H600" s="58">
        <f>IF(E600="",0,IFERROR(VLOOKUP(E600,档案费管理台账!$D$4:$H$1000,5,0),0))</f>
        <v>0</v>
      </c>
      <c r="I600" s="57"/>
      <c r="J600" s="57"/>
      <c r="K600" s="57"/>
      <c r="L600" s="57"/>
      <c r="M600" s="58" t="str">
        <f t="shared" si="74"/>
        <v/>
      </c>
      <c r="N600" s="102"/>
    </row>
    <row r="601" spans="1:14">
      <c r="A601" s="97" t="str">
        <f t="shared" si="71"/>
        <v/>
      </c>
      <c r="B601" s="98" t="str">
        <f t="shared" si="72"/>
        <v/>
      </c>
      <c r="C601" s="99"/>
      <c r="D601" s="100"/>
      <c r="E601" s="100"/>
      <c r="F601" s="57"/>
      <c r="G601" s="58">
        <f t="shared" si="73"/>
        <v>0</v>
      </c>
      <c r="H601" s="58">
        <f>IF(E601="",0,IFERROR(VLOOKUP(E601,档案费管理台账!$D$4:$H$1000,5,0),0))</f>
        <v>0</v>
      </c>
      <c r="I601" s="57"/>
      <c r="J601" s="57"/>
      <c r="K601" s="57"/>
      <c r="L601" s="57"/>
      <c r="M601" s="58" t="str">
        <f t="shared" si="74"/>
        <v/>
      </c>
      <c r="N601" s="102"/>
    </row>
    <row r="602" spans="1:14">
      <c r="A602" s="97" t="str">
        <f t="shared" si="71"/>
        <v/>
      </c>
      <c r="B602" s="98" t="str">
        <f t="shared" si="72"/>
        <v/>
      </c>
      <c r="C602" s="99"/>
      <c r="D602" s="100"/>
      <c r="E602" s="100"/>
      <c r="F602" s="57"/>
      <c r="G602" s="58">
        <f t="shared" si="73"/>
        <v>0</v>
      </c>
      <c r="H602" s="58">
        <f>IF(E602="",0,IFERROR(VLOOKUP(E602,档案费管理台账!$D$4:$H$1000,5,0),0))</f>
        <v>0</v>
      </c>
      <c r="I602" s="57"/>
      <c r="J602" s="57"/>
      <c r="K602" s="57"/>
      <c r="L602" s="57"/>
      <c r="M602" s="58" t="str">
        <f t="shared" si="74"/>
        <v/>
      </c>
      <c r="N602" s="102"/>
    </row>
    <row r="603" spans="1:14">
      <c r="A603" s="97" t="str">
        <f t="shared" si="71"/>
        <v/>
      </c>
      <c r="B603" s="98" t="str">
        <f t="shared" si="72"/>
        <v/>
      </c>
      <c r="C603" s="99"/>
      <c r="D603" s="100"/>
      <c r="E603" s="100"/>
      <c r="F603" s="57"/>
      <c r="G603" s="58">
        <f t="shared" si="73"/>
        <v>0</v>
      </c>
      <c r="H603" s="58">
        <f>IF(E603="",0,IFERROR(VLOOKUP(E603,档案费管理台账!$D$4:$H$1000,5,0),0))</f>
        <v>0</v>
      </c>
      <c r="I603" s="57"/>
      <c r="J603" s="57"/>
      <c r="K603" s="57"/>
      <c r="L603" s="57"/>
      <c r="M603" s="58" t="str">
        <f t="shared" si="74"/>
        <v/>
      </c>
      <c r="N603" s="102"/>
    </row>
    <row r="604" spans="1:14">
      <c r="A604" s="97" t="str">
        <f t="shared" si="71"/>
        <v/>
      </c>
      <c r="B604" s="98" t="str">
        <f t="shared" si="72"/>
        <v/>
      </c>
      <c r="C604" s="99"/>
      <c r="D604" s="100"/>
      <c r="E604" s="100"/>
      <c r="F604" s="57"/>
      <c r="G604" s="58">
        <f t="shared" si="73"/>
        <v>0</v>
      </c>
      <c r="H604" s="58">
        <f>IF(E604="",0,IFERROR(VLOOKUP(E604,档案费管理台账!$D$4:$H$1000,5,0),0))</f>
        <v>0</v>
      </c>
      <c r="I604" s="57"/>
      <c r="J604" s="57"/>
      <c r="K604" s="57"/>
      <c r="L604" s="57"/>
      <c r="M604" s="58" t="str">
        <f t="shared" si="74"/>
        <v/>
      </c>
      <c r="N604" s="102"/>
    </row>
    <row r="605" spans="1:14">
      <c r="A605" s="97" t="str">
        <f t="shared" si="71"/>
        <v/>
      </c>
      <c r="B605" s="98" t="str">
        <f t="shared" si="72"/>
        <v/>
      </c>
      <c r="C605" s="99"/>
      <c r="D605" s="100"/>
      <c r="E605" s="100"/>
      <c r="F605" s="57"/>
      <c r="G605" s="58">
        <f t="shared" si="73"/>
        <v>0</v>
      </c>
      <c r="H605" s="58">
        <f>IF(E605="",0,IFERROR(VLOOKUP(E605,档案费管理台账!$D$4:$H$1000,5,0),0))</f>
        <v>0</v>
      </c>
      <c r="I605" s="57"/>
      <c r="J605" s="57"/>
      <c r="K605" s="57"/>
      <c r="L605" s="57"/>
      <c r="M605" s="58" t="str">
        <f t="shared" si="74"/>
        <v/>
      </c>
      <c r="N605" s="102"/>
    </row>
    <row r="606" spans="1:14">
      <c r="A606" s="97" t="str">
        <f t="shared" si="71"/>
        <v/>
      </c>
      <c r="B606" s="98" t="str">
        <f t="shared" si="72"/>
        <v/>
      </c>
      <c r="C606" s="99"/>
      <c r="D606" s="100"/>
      <c r="E606" s="100"/>
      <c r="F606" s="57"/>
      <c r="G606" s="58">
        <f t="shared" si="73"/>
        <v>0</v>
      </c>
      <c r="H606" s="58">
        <f>IF(E606="",0,IFERROR(VLOOKUP(E606,档案费管理台账!$D$4:$H$1000,5,0),0))</f>
        <v>0</v>
      </c>
      <c r="I606" s="57"/>
      <c r="J606" s="57"/>
      <c r="K606" s="57"/>
      <c r="L606" s="57"/>
      <c r="M606" s="58" t="str">
        <f t="shared" si="74"/>
        <v/>
      </c>
      <c r="N606" s="102"/>
    </row>
    <row r="607" spans="1:14">
      <c r="A607" s="97" t="str">
        <f t="shared" si="71"/>
        <v/>
      </c>
      <c r="B607" s="98" t="str">
        <f t="shared" si="72"/>
        <v/>
      </c>
      <c r="C607" s="99"/>
      <c r="D607" s="100"/>
      <c r="E607" s="100"/>
      <c r="F607" s="57"/>
      <c r="G607" s="58">
        <f t="shared" si="73"/>
        <v>0</v>
      </c>
      <c r="H607" s="58">
        <f>IF(E607="",0,IFERROR(VLOOKUP(E607,档案费管理台账!$D$4:$H$1000,5,0),0))</f>
        <v>0</v>
      </c>
      <c r="I607" s="57"/>
      <c r="J607" s="57"/>
      <c r="K607" s="57"/>
      <c r="L607" s="57"/>
      <c r="M607" s="58" t="str">
        <f t="shared" si="74"/>
        <v/>
      </c>
      <c r="N607" s="102"/>
    </row>
    <row r="608" spans="1:14">
      <c r="A608" s="97" t="str">
        <f t="shared" si="71"/>
        <v/>
      </c>
      <c r="B608" s="98" t="str">
        <f t="shared" si="72"/>
        <v/>
      </c>
      <c r="C608" s="99"/>
      <c r="D608" s="100"/>
      <c r="E608" s="100"/>
      <c r="F608" s="57"/>
      <c r="G608" s="58">
        <f t="shared" si="73"/>
        <v>0</v>
      </c>
      <c r="H608" s="58">
        <f>IF(E608="",0,IFERROR(VLOOKUP(E608,档案费管理台账!$D$4:$H$1000,5,0),0))</f>
        <v>0</v>
      </c>
      <c r="I608" s="57"/>
      <c r="J608" s="57"/>
      <c r="K608" s="57"/>
      <c r="L608" s="57"/>
      <c r="M608" s="58" t="str">
        <f t="shared" si="74"/>
        <v/>
      </c>
      <c r="N608" s="102"/>
    </row>
    <row r="609" spans="1:14">
      <c r="A609" s="97" t="str">
        <f t="shared" si="71"/>
        <v/>
      </c>
      <c r="B609" s="98" t="str">
        <f t="shared" si="72"/>
        <v/>
      </c>
      <c r="C609" s="99"/>
      <c r="D609" s="100"/>
      <c r="E609" s="100"/>
      <c r="F609" s="57"/>
      <c r="G609" s="58">
        <f t="shared" si="73"/>
        <v>0</v>
      </c>
      <c r="H609" s="58">
        <f>IF(E609="",0,IFERROR(VLOOKUP(E609,档案费管理台账!$D$4:$H$1000,5,0),0))</f>
        <v>0</v>
      </c>
      <c r="I609" s="57"/>
      <c r="J609" s="57"/>
      <c r="K609" s="57"/>
      <c r="L609" s="57"/>
      <c r="M609" s="58" t="str">
        <f t="shared" si="74"/>
        <v/>
      </c>
      <c r="N609" s="102"/>
    </row>
    <row r="610" spans="1:14">
      <c r="A610" s="97" t="str">
        <f t="shared" si="71"/>
        <v/>
      </c>
      <c r="B610" s="98" t="str">
        <f t="shared" si="72"/>
        <v/>
      </c>
      <c r="C610" s="99"/>
      <c r="D610" s="100"/>
      <c r="E610" s="100"/>
      <c r="F610" s="57"/>
      <c r="G610" s="58">
        <f t="shared" si="73"/>
        <v>0</v>
      </c>
      <c r="H610" s="58">
        <f>IF(E610="",0,IFERROR(VLOOKUP(E610,档案费管理台账!$D$4:$H$1000,5,0),0))</f>
        <v>0</v>
      </c>
      <c r="I610" s="57"/>
      <c r="J610" s="57"/>
      <c r="K610" s="57"/>
      <c r="L610" s="57"/>
      <c r="M610" s="58" t="str">
        <f t="shared" si="74"/>
        <v/>
      </c>
      <c r="N610" s="102"/>
    </row>
    <row r="611" spans="1:14">
      <c r="A611" s="97" t="str">
        <f t="shared" si="71"/>
        <v/>
      </c>
      <c r="B611" s="98" t="str">
        <f t="shared" si="72"/>
        <v/>
      </c>
      <c r="C611" s="99"/>
      <c r="D611" s="100"/>
      <c r="E611" s="100"/>
      <c r="F611" s="57"/>
      <c r="G611" s="58">
        <f t="shared" si="73"/>
        <v>0</v>
      </c>
      <c r="H611" s="58">
        <f>IF(E611="",0,IFERROR(VLOOKUP(E611,档案费管理台账!$D$4:$H$1000,5,0),0))</f>
        <v>0</v>
      </c>
      <c r="I611" s="57"/>
      <c r="J611" s="57"/>
      <c r="K611" s="57"/>
      <c r="L611" s="57"/>
      <c r="M611" s="58" t="str">
        <f t="shared" si="74"/>
        <v/>
      </c>
      <c r="N611" s="102"/>
    </row>
    <row r="612" spans="1:14">
      <c r="A612" s="97" t="str">
        <f t="shared" si="71"/>
        <v/>
      </c>
      <c r="B612" s="98" t="str">
        <f t="shared" si="72"/>
        <v/>
      </c>
      <c r="C612" s="99"/>
      <c r="D612" s="100"/>
      <c r="E612" s="100"/>
      <c r="F612" s="57"/>
      <c r="G612" s="58">
        <f t="shared" si="73"/>
        <v>0</v>
      </c>
      <c r="H612" s="58">
        <f>IF(E612="",0,IFERROR(VLOOKUP(E612,档案费管理台账!$D$4:$H$1000,5,0),0))</f>
        <v>0</v>
      </c>
      <c r="I612" s="57"/>
      <c r="J612" s="57"/>
      <c r="K612" s="57"/>
      <c r="L612" s="57"/>
      <c r="M612" s="58" t="str">
        <f t="shared" si="74"/>
        <v/>
      </c>
      <c r="N612" s="102"/>
    </row>
    <row r="613" spans="1:14">
      <c r="A613" s="97" t="str">
        <f t="shared" si="71"/>
        <v/>
      </c>
      <c r="B613" s="98" t="str">
        <f t="shared" si="72"/>
        <v/>
      </c>
      <c r="C613" s="99"/>
      <c r="D613" s="100"/>
      <c r="E613" s="100"/>
      <c r="F613" s="57"/>
      <c r="G613" s="58">
        <f t="shared" si="73"/>
        <v>0</v>
      </c>
      <c r="H613" s="58">
        <f>IF(E613="",0,IFERROR(VLOOKUP(E613,档案费管理台账!$D$4:$H$1000,5,0),0))</f>
        <v>0</v>
      </c>
      <c r="I613" s="57"/>
      <c r="J613" s="57"/>
      <c r="K613" s="57"/>
      <c r="L613" s="57"/>
      <c r="M613" s="58" t="str">
        <f t="shared" si="74"/>
        <v/>
      </c>
      <c r="N613" s="102"/>
    </row>
    <row r="614" spans="1:14">
      <c r="A614" s="97" t="str">
        <f t="shared" si="71"/>
        <v/>
      </c>
      <c r="B614" s="98" t="str">
        <f t="shared" si="72"/>
        <v/>
      </c>
      <c r="C614" s="99"/>
      <c r="D614" s="100"/>
      <c r="E614" s="100"/>
      <c r="F614" s="57"/>
      <c r="G614" s="58">
        <f t="shared" si="73"/>
        <v>0</v>
      </c>
      <c r="H614" s="58">
        <f>IF(E614="",0,IFERROR(VLOOKUP(E614,档案费管理台账!$D$4:$H$1000,5,0),0))</f>
        <v>0</v>
      </c>
      <c r="I614" s="57"/>
      <c r="J614" s="57"/>
      <c r="K614" s="57"/>
      <c r="L614" s="57"/>
      <c r="M614" s="58" t="str">
        <f t="shared" si="74"/>
        <v/>
      </c>
      <c r="N614" s="102"/>
    </row>
    <row r="615" spans="1:14">
      <c r="A615" s="97" t="str">
        <f t="shared" si="71"/>
        <v/>
      </c>
      <c r="B615" s="98" t="str">
        <f t="shared" si="72"/>
        <v/>
      </c>
      <c r="C615" s="99"/>
      <c r="D615" s="100"/>
      <c r="E615" s="100"/>
      <c r="F615" s="57"/>
      <c r="G615" s="58">
        <f t="shared" si="73"/>
        <v>0</v>
      </c>
      <c r="H615" s="58">
        <f>IF(E615="",0,IFERROR(VLOOKUP(E615,档案费管理台账!$D$4:$H$1000,5,0),0))</f>
        <v>0</v>
      </c>
      <c r="I615" s="57"/>
      <c r="J615" s="57"/>
      <c r="K615" s="57"/>
      <c r="L615" s="57"/>
      <c r="M615" s="58" t="str">
        <f t="shared" si="74"/>
        <v/>
      </c>
      <c r="N615" s="102"/>
    </row>
    <row r="616" spans="1:14">
      <c r="A616" s="97" t="str">
        <f t="shared" si="71"/>
        <v/>
      </c>
      <c r="B616" s="98" t="str">
        <f t="shared" si="72"/>
        <v/>
      </c>
      <c r="C616" s="99"/>
      <c r="D616" s="100"/>
      <c r="E616" s="100"/>
      <c r="F616" s="57"/>
      <c r="G616" s="58">
        <f t="shared" si="73"/>
        <v>0</v>
      </c>
      <c r="H616" s="58">
        <f>IF(E616="",0,IFERROR(VLOOKUP(E616,档案费管理台账!$D$4:$H$1000,5,0),0))</f>
        <v>0</v>
      </c>
      <c r="I616" s="57"/>
      <c r="J616" s="57"/>
      <c r="K616" s="57"/>
      <c r="L616" s="57"/>
      <c r="M616" s="58" t="str">
        <f t="shared" si="74"/>
        <v/>
      </c>
      <c r="N616" s="102"/>
    </row>
    <row r="617" spans="1:14">
      <c r="A617" s="97" t="str">
        <f t="shared" si="71"/>
        <v/>
      </c>
      <c r="B617" s="98" t="str">
        <f t="shared" si="72"/>
        <v/>
      </c>
      <c r="C617" s="99"/>
      <c r="D617" s="100"/>
      <c r="E617" s="100"/>
      <c r="F617" s="57"/>
      <c r="G617" s="58">
        <f t="shared" si="73"/>
        <v>0</v>
      </c>
      <c r="H617" s="58">
        <f>IF(E617="",0,IFERROR(VLOOKUP(E617,档案费管理台账!$D$4:$H$1000,5,0),0))</f>
        <v>0</v>
      </c>
      <c r="I617" s="57"/>
      <c r="J617" s="57"/>
      <c r="K617" s="57"/>
      <c r="L617" s="57"/>
      <c r="M617" s="58" t="str">
        <f t="shared" si="74"/>
        <v/>
      </c>
      <c r="N617" s="102"/>
    </row>
    <row r="618" spans="1:14">
      <c r="A618" s="97" t="str">
        <f t="shared" si="71"/>
        <v/>
      </c>
      <c r="B618" s="98" t="str">
        <f t="shared" si="72"/>
        <v/>
      </c>
      <c r="C618" s="99"/>
      <c r="D618" s="100"/>
      <c r="E618" s="100"/>
      <c r="F618" s="57"/>
      <c r="G618" s="58">
        <f t="shared" si="73"/>
        <v>0</v>
      </c>
      <c r="H618" s="58">
        <f>IF(E618="",0,IFERROR(VLOOKUP(E618,档案费管理台账!$D$4:$H$1000,5,0),0))</f>
        <v>0</v>
      </c>
      <c r="I618" s="57"/>
      <c r="J618" s="57"/>
      <c r="K618" s="57"/>
      <c r="L618" s="57"/>
      <c r="M618" s="58" t="str">
        <f t="shared" si="74"/>
        <v/>
      </c>
      <c r="N618" s="102"/>
    </row>
    <row r="619" spans="1:14">
      <c r="A619" s="97" t="str">
        <f t="shared" si="71"/>
        <v/>
      </c>
      <c r="B619" s="98" t="str">
        <f t="shared" si="72"/>
        <v/>
      </c>
      <c r="C619" s="99"/>
      <c r="D619" s="100"/>
      <c r="E619" s="100"/>
      <c r="F619" s="57"/>
      <c r="G619" s="58">
        <f t="shared" si="73"/>
        <v>0</v>
      </c>
      <c r="H619" s="58">
        <f>IF(E619="",0,IFERROR(VLOOKUP(E619,档案费管理台账!$D$4:$H$1000,5,0),0))</f>
        <v>0</v>
      </c>
      <c r="I619" s="57"/>
      <c r="J619" s="57"/>
      <c r="K619" s="57"/>
      <c r="L619" s="57"/>
      <c r="M619" s="58" t="str">
        <f t="shared" si="74"/>
        <v/>
      </c>
      <c r="N619" s="102"/>
    </row>
    <row r="620" spans="1:14">
      <c r="A620" s="97" t="str">
        <f t="shared" ref="A620:A683" si="75">IF(C620="","",ROW()-42)</f>
        <v/>
      </c>
      <c r="B620" s="98" t="str">
        <f t="shared" si="72"/>
        <v/>
      </c>
      <c r="C620" s="99"/>
      <c r="D620" s="100"/>
      <c r="E620" s="100"/>
      <c r="F620" s="57"/>
      <c r="G620" s="58">
        <f t="shared" si="73"/>
        <v>0</v>
      </c>
      <c r="H620" s="58">
        <f>IF(E620="",0,IFERROR(VLOOKUP(E620,档案费管理台账!$D$4:$H$1000,5,0),0))</f>
        <v>0</v>
      </c>
      <c r="I620" s="57"/>
      <c r="J620" s="57"/>
      <c r="K620" s="57"/>
      <c r="L620" s="57"/>
      <c r="M620" s="58" t="str">
        <f t="shared" si="74"/>
        <v/>
      </c>
      <c r="N620" s="102"/>
    </row>
    <row r="621" spans="1:14">
      <c r="A621" s="97" t="str">
        <f t="shared" si="75"/>
        <v/>
      </c>
      <c r="B621" s="98" t="str">
        <f t="shared" ref="B621:B684" si="76">IF(C621="","",MONTH(C621)&amp;"月")</f>
        <v/>
      </c>
      <c r="C621" s="99"/>
      <c r="D621" s="100"/>
      <c r="E621" s="100"/>
      <c r="F621" s="57"/>
      <c r="G621" s="58">
        <f t="shared" ref="G621:G684" si="77">IF(F621="",0,F621*$K$41)</f>
        <v>0</v>
      </c>
      <c r="H621" s="58">
        <f>IF(E621="",0,IFERROR(VLOOKUP(E621,档案费管理台账!$D$4:$H$1000,5,0),0))</f>
        <v>0</v>
      </c>
      <c r="I621" s="57"/>
      <c r="J621" s="57"/>
      <c r="K621" s="57"/>
      <c r="L621" s="57"/>
      <c r="M621" s="58" t="str">
        <f t="shared" ref="M621:M684" si="78">IF(C621="","",ROUND(M620+G621-I621-J621-K621-L621-H621,2))</f>
        <v/>
      </c>
      <c r="N621" s="102"/>
    </row>
    <row r="622" spans="1:14">
      <c r="A622" s="97" t="str">
        <f t="shared" si="75"/>
        <v/>
      </c>
      <c r="B622" s="98" t="str">
        <f t="shared" si="76"/>
        <v/>
      </c>
      <c r="C622" s="99"/>
      <c r="D622" s="100"/>
      <c r="E622" s="100"/>
      <c r="F622" s="57"/>
      <c r="G622" s="58">
        <f t="shared" si="77"/>
        <v>0</v>
      </c>
      <c r="H622" s="58">
        <f>IF(E622="",0,IFERROR(VLOOKUP(E622,档案费管理台账!$D$4:$H$1000,5,0),0))</f>
        <v>0</v>
      </c>
      <c r="I622" s="57"/>
      <c r="J622" s="57"/>
      <c r="K622" s="57"/>
      <c r="L622" s="57"/>
      <c r="M622" s="58" t="str">
        <f t="shared" si="78"/>
        <v/>
      </c>
      <c r="N622" s="102"/>
    </row>
    <row r="623" spans="1:14">
      <c r="A623" s="97" t="str">
        <f t="shared" si="75"/>
        <v/>
      </c>
      <c r="B623" s="98" t="str">
        <f t="shared" si="76"/>
        <v/>
      </c>
      <c r="C623" s="99"/>
      <c r="D623" s="100"/>
      <c r="E623" s="100"/>
      <c r="F623" s="57"/>
      <c r="G623" s="58">
        <f t="shared" si="77"/>
        <v>0</v>
      </c>
      <c r="H623" s="58">
        <f>IF(E623="",0,IFERROR(VLOOKUP(E623,档案费管理台账!$D$4:$H$1000,5,0),0))</f>
        <v>0</v>
      </c>
      <c r="I623" s="57"/>
      <c r="J623" s="57"/>
      <c r="K623" s="57"/>
      <c r="L623" s="57"/>
      <c r="M623" s="58" t="str">
        <f t="shared" si="78"/>
        <v/>
      </c>
      <c r="N623" s="102"/>
    </row>
    <row r="624" spans="1:14">
      <c r="A624" s="97" t="str">
        <f t="shared" si="75"/>
        <v/>
      </c>
      <c r="B624" s="98" t="str">
        <f t="shared" si="76"/>
        <v/>
      </c>
      <c r="C624" s="99"/>
      <c r="D624" s="100"/>
      <c r="E624" s="100"/>
      <c r="F624" s="57"/>
      <c r="G624" s="58">
        <f t="shared" si="77"/>
        <v>0</v>
      </c>
      <c r="H624" s="58">
        <f>IF(E624="",0,IFERROR(VLOOKUP(E624,档案费管理台账!$D$4:$H$1000,5,0),0))</f>
        <v>0</v>
      </c>
      <c r="I624" s="57"/>
      <c r="J624" s="57"/>
      <c r="K624" s="57"/>
      <c r="L624" s="57"/>
      <c r="M624" s="58" t="str">
        <f t="shared" si="78"/>
        <v/>
      </c>
      <c r="N624" s="102"/>
    </row>
    <row r="625" spans="1:14">
      <c r="A625" s="97" t="str">
        <f t="shared" si="75"/>
        <v/>
      </c>
      <c r="B625" s="98" t="str">
        <f t="shared" si="76"/>
        <v/>
      </c>
      <c r="C625" s="99"/>
      <c r="D625" s="100"/>
      <c r="E625" s="100"/>
      <c r="F625" s="57"/>
      <c r="G625" s="58">
        <f t="shared" si="77"/>
        <v>0</v>
      </c>
      <c r="H625" s="58">
        <f>IF(E625="",0,IFERROR(VLOOKUP(E625,档案费管理台账!$D$4:$H$1000,5,0),0))</f>
        <v>0</v>
      </c>
      <c r="I625" s="57"/>
      <c r="J625" s="57"/>
      <c r="K625" s="57"/>
      <c r="L625" s="57"/>
      <c r="M625" s="58" t="str">
        <f t="shared" si="78"/>
        <v/>
      </c>
      <c r="N625" s="102"/>
    </row>
    <row r="626" spans="1:14">
      <c r="A626" s="97" t="str">
        <f t="shared" si="75"/>
        <v/>
      </c>
      <c r="B626" s="98" t="str">
        <f t="shared" si="76"/>
        <v/>
      </c>
      <c r="C626" s="99"/>
      <c r="D626" s="100"/>
      <c r="E626" s="100"/>
      <c r="F626" s="57"/>
      <c r="G626" s="58">
        <f t="shared" si="77"/>
        <v>0</v>
      </c>
      <c r="H626" s="58">
        <f>IF(E626="",0,IFERROR(VLOOKUP(E626,档案费管理台账!$D$4:$H$1000,5,0),0))</f>
        <v>0</v>
      </c>
      <c r="I626" s="57"/>
      <c r="J626" s="57"/>
      <c r="K626" s="57"/>
      <c r="L626" s="57"/>
      <c r="M626" s="58" t="str">
        <f t="shared" si="78"/>
        <v/>
      </c>
      <c r="N626" s="102"/>
    </row>
    <row r="627" spans="1:14">
      <c r="A627" s="97" t="str">
        <f t="shared" si="75"/>
        <v/>
      </c>
      <c r="B627" s="98" t="str">
        <f t="shared" si="76"/>
        <v/>
      </c>
      <c r="C627" s="99"/>
      <c r="D627" s="100"/>
      <c r="E627" s="100"/>
      <c r="F627" s="57"/>
      <c r="G627" s="58">
        <f t="shared" si="77"/>
        <v>0</v>
      </c>
      <c r="H627" s="58">
        <f>IF(E627="",0,IFERROR(VLOOKUP(E627,档案费管理台账!$D$4:$H$1000,5,0),0))</f>
        <v>0</v>
      </c>
      <c r="I627" s="57"/>
      <c r="J627" s="57"/>
      <c r="K627" s="57"/>
      <c r="L627" s="57"/>
      <c r="M627" s="58" t="str">
        <f t="shared" si="78"/>
        <v/>
      </c>
      <c r="N627" s="102"/>
    </row>
    <row r="628" spans="1:14">
      <c r="A628" s="97" t="str">
        <f t="shared" si="75"/>
        <v/>
      </c>
      <c r="B628" s="98" t="str">
        <f t="shared" si="76"/>
        <v/>
      </c>
      <c r="C628" s="99"/>
      <c r="D628" s="100"/>
      <c r="E628" s="100"/>
      <c r="F628" s="57"/>
      <c r="G628" s="58">
        <f t="shared" si="77"/>
        <v>0</v>
      </c>
      <c r="H628" s="58">
        <f>IF(E628="",0,IFERROR(VLOOKUP(E628,档案费管理台账!$D$4:$H$1000,5,0),0))</f>
        <v>0</v>
      </c>
      <c r="I628" s="57"/>
      <c r="J628" s="57"/>
      <c r="K628" s="57"/>
      <c r="L628" s="57"/>
      <c r="M628" s="58" t="str">
        <f t="shared" si="78"/>
        <v/>
      </c>
      <c r="N628" s="102"/>
    </row>
    <row r="629" spans="1:14">
      <c r="A629" s="97" t="str">
        <f t="shared" si="75"/>
        <v/>
      </c>
      <c r="B629" s="98" t="str">
        <f t="shared" si="76"/>
        <v/>
      </c>
      <c r="C629" s="99"/>
      <c r="D629" s="100"/>
      <c r="E629" s="100"/>
      <c r="F629" s="57"/>
      <c r="G629" s="58">
        <f t="shared" si="77"/>
        <v>0</v>
      </c>
      <c r="H629" s="58">
        <f>IF(E629="",0,IFERROR(VLOOKUP(E629,档案费管理台账!$D$4:$H$1000,5,0),0))</f>
        <v>0</v>
      </c>
      <c r="I629" s="57"/>
      <c r="J629" s="57"/>
      <c r="K629" s="57"/>
      <c r="L629" s="57"/>
      <c r="M629" s="58" t="str">
        <f t="shared" si="78"/>
        <v/>
      </c>
      <c r="N629" s="102"/>
    </row>
    <row r="630" spans="1:14">
      <c r="A630" s="97" t="str">
        <f t="shared" si="75"/>
        <v/>
      </c>
      <c r="B630" s="98" t="str">
        <f t="shared" si="76"/>
        <v/>
      </c>
      <c r="C630" s="99"/>
      <c r="D630" s="100"/>
      <c r="E630" s="100"/>
      <c r="F630" s="57"/>
      <c r="G630" s="58">
        <f t="shared" si="77"/>
        <v>0</v>
      </c>
      <c r="H630" s="58">
        <f>IF(E630="",0,IFERROR(VLOOKUP(E630,档案费管理台账!$D$4:$H$1000,5,0),0))</f>
        <v>0</v>
      </c>
      <c r="I630" s="57"/>
      <c r="J630" s="57"/>
      <c r="K630" s="57"/>
      <c r="L630" s="57"/>
      <c r="M630" s="58" t="str">
        <f t="shared" si="78"/>
        <v/>
      </c>
      <c r="N630" s="102"/>
    </row>
    <row r="631" spans="1:14">
      <c r="A631" s="97" t="str">
        <f t="shared" si="75"/>
        <v/>
      </c>
      <c r="B631" s="98" t="str">
        <f t="shared" si="76"/>
        <v/>
      </c>
      <c r="C631" s="99"/>
      <c r="D631" s="100"/>
      <c r="E631" s="100"/>
      <c r="F631" s="57"/>
      <c r="G631" s="58">
        <f t="shared" si="77"/>
        <v>0</v>
      </c>
      <c r="H631" s="58">
        <f>IF(E631="",0,IFERROR(VLOOKUP(E631,档案费管理台账!$D$4:$H$1000,5,0),0))</f>
        <v>0</v>
      </c>
      <c r="I631" s="57"/>
      <c r="J631" s="57"/>
      <c r="K631" s="57"/>
      <c r="L631" s="57"/>
      <c r="M631" s="58" t="str">
        <f t="shared" si="78"/>
        <v/>
      </c>
      <c r="N631" s="102"/>
    </row>
    <row r="632" spans="1:14">
      <c r="A632" s="97" t="str">
        <f t="shared" si="75"/>
        <v/>
      </c>
      <c r="B632" s="98" t="str">
        <f t="shared" si="76"/>
        <v/>
      </c>
      <c r="C632" s="99"/>
      <c r="D632" s="100"/>
      <c r="E632" s="100"/>
      <c r="F632" s="57"/>
      <c r="G632" s="58">
        <f t="shared" si="77"/>
        <v>0</v>
      </c>
      <c r="H632" s="58">
        <f>IF(E632="",0,IFERROR(VLOOKUP(E632,档案费管理台账!$D$4:$H$1000,5,0),0))</f>
        <v>0</v>
      </c>
      <c r="I632" s="57"/>
      <c r="J632" s="57"/>
      <c r="K632" s="57"/>
      <c r="L632" s="57"/>
      <c r="M632" s="58" t="str">
        <f t="shared" si="78"/>
        <v/>
      </c>
      <c r="N632" s="102"/>
    </row>
    <row r="633" spans="1:14">
      <c r="A633" s="97" t="str">
        <f t="shared" si="75"/>
        <v/>
      </c>
      <c r="B633" s="98" t="str">
        <f t="shared" si="76"/>
        <v/>
      </c>
      <c r="C633" s="99"/>
      <c r="D633" s="100"/>
      <c r="E633" s="100"/>
      <c r="F633" s="57"/>
      <c r="G633" s="58">
        <f t="shared" si="77"/>
        <v>0</v>
      </c>
      <c r="H633" s="58">
        <f>IF(E633="",0,IFERROR(VLOOKUP(E633,档案费管理台账!$D$4:$H$1000,5,0),0))</f>
        <v>0</v>
      </c>
      <c r="I633" s="57"/>
      <c r="J633" s="57"/>
      <c r="K633" s="57"/>
      <c r="L633" s="57"/>
      <c r="M633" s="58" t="str">
        <f t="shared" si="78"/>
        <v/>
      </c>
      <c r="N633" s="102"/>
    </row>
    <row r="634" spans="1:14">
      <c r="A634" s="97" t="str">
        <f t="shared" si="75"/>
        <v/>
      </c>
      <c r="B634" s="98" t="str">
        <f t="shared" si="76"/>
        <v/>
      </c>
      <c r="C634" s="99"/>
      <c r="D634" s="100"/>
      <c r="E634" s="100"/>
      <c r="F634" s="57"/>
      <c r="G634" s="58">
        <f t="shared" si="77"/>
        <v>0</v>
      </c>
      <c r="H634" s="58">
        <f>IF(E634="",0,IFERROR(VLOOKUP(E634,档案费管理台账!$D$4:$H$1000,5,0),0))</f>
        <v>0</v>
      </c>
      <c r="I634" s="57"/>
      <c r="J634" s="57"/>
      <c r="K634" s="57"/>
      <c r="L634" s="57"/>
      <c r="M634" s="58" t="str">
        <f t="shared" si="78"/>
        <v/>
      </c>
      <c r="N634" s="102"/>
    </row>
    <row r="635" spans="1:14">
      <c r="A635" s="97" t="str">
        <f t="shared" si="75"/>
        <v/>
      </c>
      <c r="B635" s="98" t="str">
        <f t="shared" si="76"/>
        <v/>
      </c>
      <c r="C635" s="99"/>
      <c r="D635" s="100"/>
      <c r="E635" s="100"/>
      <c r="F635" s="57"/>
      <c r="G635" s="58">
        <f t="shared" si="77"/>
        <v>0</v>
      </c>
      <c r="H635" s="58">
        <f>IF(E635="",0,IFERROR(VLOOKUP(E635,档案费管理台账!$D$4:$H$1000,5,0),0))</f>
        <v>0</v>
      </c>
      <c r="I635" s="57"/>
      <c r="J635" s="57"/>
      <c r="K635" s="57"/>
      <c r="L635" s="57"/>
      <c r="M635" s="58" t="str">
        <f t="shared" si="78"/>
        <v/>
      </c>
      <c r="N635" s="102"/>
    </row>
    <row r="636" spans="1:14">
      <c r="A636" s="97" t="str">
        <f t="shared" si="75"/>
        <v/>
      </c>
      <c r="B636" s="98" t="str">
        <f t="shared" si="76"/>
        <v/>
      </c>
      <c r="C636" s="99"/>
      <c r="D636" s="100"/>
      <c r="E636" s="100"/>
      <c r="F636" s="57"/>
      <c r="G636" s="58">
        <f t="shared" si="77"/>
        <v>0</v>
      </c>
      <c r="H636" s="58">
        <f>IF(E636="",0,IFERROR(VLOOKUP(E636,档案费管理台账!$D$4:$H$1000,5,0),0))</f>
        <v>0</v>
      </c>
      <c r="I636" s="57"/>
      <c r="J636" s="57"/>
      <c r="K636" s="57"/>
      <c r="L636" s="57"/>
      <c r="M636" s="58" t="str">
        <f t="shared" si="78"/>
        <v/>
      </c>
      <c r="N636" s="102"/>
    </row>
    <row r="637" spans="1:14">
      <c r="A637" s="97" t="str">
        <f t="shared" si="75"/>
        <v/>
      </c>
      <c r="B637" s="98" t="str">
        <f t="shared" si="76"/>
        <v/>
      </c>
      <c r="C637" s="99"/>
      <c r="D637" s="100"/>
      <c r="E637" s="100"/>
      <c r="F637" s="57"/>
      <c r="G637" s="58">
        <f t="shared" si="77"/>
        <v>0</v>
      </c>
      <c r="H637" s="58">
        <f>IF(E637="",0,IFERROR(VLOOKUP(E637,档案费管理台账!$D$4:$H$1000,5,0),0))</f>
        <v>0</v>
      </c>
      <c r="I637" s="57"/>
      <c r="J637" s="57"/>
      <c r="K637" s="57"/>
      <c r="L637" s="57"/>
      <c r="M637" s="58" t="str">
        <f t="shared" si="78"/>
        <v/>
      </c>
      <c r="N637" s="102"/>
    </row>
    <row r="638" spans="1:14">
      <c r="A638" s="97" t="str">
        <f t="shared" si="75"/>
        <v/>
      </c>
      <c r="B638" s="98" t="str">
        <f t="shared" si="76"/>
        <v/>
      </c>
      <c r="C638" s="99"/>
      <c r="D638" s="100"/>
      <c r="E638" s="100"/>
      <c r="F638" s="57"/>
      <c r="G638" s="58">
        <f t="shared" si="77"/>
        <v>0</v>
      </c>
      <c r="H638" s="58">
        <f>IF(E638="",0,IFERROR(VLOOKUP(E638,档案费管理台账!$D$4:$H$1000,5,0),0))</f>
        <v>0</v>
      </c>
      <c r="I638" s="57"/>
      <c r="J638" s="57"/>
      <c r="K638" s="57"/>
      <c r="L638" s="57"/>
      <c r="M638" s="58" t="str">
        <f t="shared" si="78"/>
        <v/>
      </c>
      <c r="N638" s="102"/>
    </row>
    <row r="639" spans="1:14">
      <c r="A639" s="97" t="str">
        <f t="shared" si="75"/>
        <v/>
      </c>
      <c r="B639" s="98" t="str">
        <f t="shared" si="76"/>
        <v/>
      </c>
      <c r="C639" s="99"/>
      <c r="D639" s="100"/>
      <c r="E639" s="100"/>
      <c r="F639" s="57"/>
      <c r="G639" s="58">
        <f t="shared" si="77"/>
        <v>0</v>
      </c>
      <c r="H639" s="58">
        <f>IF(E639="",0,IFERROR(VLOOKUP(E639,档案费管理台账!$D$4:$H$1000,5,0),0))</f>
        <v>0</v>
      </c>
      <c r="I639" s="57"/>
      <c r="J639" s="57"/>
      <c r="K639" s="57"/>
      <c r="L639" s="57"/>
      <c r="M639" s="58" t="str">
        <f t="shared" si="78"/>
        <v/>
      </c>
      <c r="N639" s="102"/>
    </row>
    <row r="640" spans="1:14">
      <c r="A640" s="97" t="str">
        <f t="shared" si="75"/>
        <v/>
      </c>
      <c r="B640" s="98" t="str">
        <f t="shared" si="76"/>
        <v/>
      </c>
      <c r="C640" s="99"/>
      <c r="D640" s="100"/>
      <c r="E640" s="100"/>
      <c r="F640" s="57"/>
      <c r="G640" s="58">
        <f t="shared" si="77"/>
        <v>0</v>
      </c>
      <c r="H640" s="58">
        <f>IF(E640="",0,IFERROR(VLOOKUP(E640,档案费管理台账!$D$4:$H$1000,5,0),0))</f>
        <v>0</v>
      </c>
      <c r="I640" s="57"/>
      <c r="J640" s="57"/>
      <c r="K640" s="57"/>
      <c r="L640" s="57"/>
      <c r="M640" s="58" t="str">
        <f t="shared" si="78"/>
        <v/>
      </c>
      <c r="N640" s="102"/>
    </row>
    <row r="641" spans="1:14">
      <c r="A641" s="97" t="str">
        <f t="shared" si="75"/>
        <v/>
      </c>
      <c r="B641" s="98" t="str">
        <f t="shared" si="76"/>
        <v/>
      </c>
      <c r="C641" s="99"/>
      <c r="D641" s="100"/>
      <c r="E641" s="100"/>
      <c r="F641" s="57"/>
      <c r="G641" s="58">
        <f t="shared" si="77"/>
        <v>0</v>
      </c>
      <c r="H641" s="58">
        <f>IF(E641="",0,IFERROR(VLOOKUP(E641,档案费管理台账!$D$4:$H$1000,5,0),0))</f>
        <v>0</v>
      </c>
      <c r="I641" s="57"/>
      <c r="J641" s="57"/>
      <c r="K641" s="57"/>
      <c r="L641" s="57"/>
      <c r="M641" s="58" t="str">
        <f t="shared" si="78"/>
        <v/>
      </c>
      <c r="N641" s="102"/>
    </row>
    <row r="642" spans="1:14">
      <c r="A642" s="97" t="str">
        <f t="shared" si="75"/>
        <v/>
      </c>
      <c r="B642" s="98" t="str">
        <f t="shared" si="76"/>
        <v/>
      </c>
      <c r="C642" s="99"/>
      <c r="D642" s="100"/>
      <c r="E642" s="100"/>
      <c r="F642" s="57"/>
      <c r="G642" s="58">
        <f t="shared" si="77"/>
        <v>0</v>
      </c>
      <c r="H642" s="58">
        <f>IF(E642="",0,IFERROR(VLOOKUP(E642,档案费管理台账!$D$4:$H$1000,5,0),0))</f>
        <v>0</v>
      </c>
      <c r="I642" s="57"/>
      <c r="J642" s="57"/>
      <c r="K642" s="57"/>
      <c r="L642" s="57"/>
      <c r="M642" s="58" t="str">
        <f t="shared" si="78"/>
        <v/>
      </c>
      <c r="N642" s="102"/>
    </row>
    <row r="643" spans="1:14">
      <c r="A643" s="97" t="str">
        <f t="shared" si="75"/>
        <v/>
      </c>
      <c r="B643" s="98" t="str">
        <f t="shared" si="76"/>
        <v/>
      </c>
      <c r="C643" s="99"/>
      <c r="D643" s="100"/>
      <c r="E643" s="100"/>
      <c r="F643" s="57"/>
      <c r="G643" s="58">
        <f t="shared" si="77"/>
        <v>0</v>
      </c>
      <c r="H643" s="58">
        <f>IF(E643="",0,IFERROR(VLOOKUP(E643,档案费管理台账!$D$4:$H$1000,5,0),0))</f>
        <v>0</v>
      </c>
      <c r="I643" s="57"/>
      <c r="J643" s="57"/>
      <c r="K643" s="57"/>
      <c r="L643" s="57"/>
      <c r="M643" s="58" t="str">
        <f t="shared" si="78"/>
        <v/>
      </c>
      <c r="N643" s="102"/>
    </row>
    <row r="644" spans="1:14">
      <c r="A644" s="97" t="str">
        <f t="shared" si="75"/>
        <v/>
      </c>
      <c r="B644" s="98" t="str">
        <f t="shared" si="76"/>
        <v/>
      </c>
      <c r="C644" s="99"/>
      <c r="D644" s="100"/>
      <c r="E644" s="100"/>
      <c r="F644" s="57"/>
      <c r="G644" s="58">
        <f t="shared" si="77"/>
        <v>0</v>
      </c>
      <c r="H644" s="58">
        <f>IF(E644="",0,IFERROR(VLOOKUP(E644,档案费管理台账!$D$4:$H$1000,5,0),0))</f>
        <v>0</v>
      </c>
      <c r="I644" s="57"/>
      <c r="J644" s="57"/>
      <c r="K644" s="57"/>
      <c r="L644" s="57"/>
      <c r="M644" s="58" t="str">
        <f t="shared" si="78"/>
        <v/>
      </c>
      <c r="N644" s="102"/>
    </row>
    <row r="645" spans="1:14">
      <c r="A645" s="97" t="str">
        <f t="shared" si="75"/>
        <v/>
      </c>
      <c r="B645" s="98" t="str">
        <f t="shared" si="76"/>
        <v/>
      </c>
      <c r="C645" s="99"/>
      <c r="D645" s="100"/>
      <c r="E645" s="100"/>
      <c r="F645" s="57"/>
      <c r="G645" s="58">
        <f t="shared" si="77"/>
        <v>0</v>
      </c>
      <c r="H645" s="58">
        <f>IF(E645="",0,IFERROR(VLOOKUP(E645,档案费管理台账!$D$4:$H$1000,5,0),0))</f>
        <v>0</v>
      </c>
      <c r="I645" s="57"/>
      <c r="J645" s="57"/>
      <c r="K645" s="57"/>
      <c r="L645" s="57"/>
      <c r="M645" s="58" t="str">
        <f t="shared" si="78"/>
        <v/>
      </c>
      <c r="N645" s="102"/>
    </row>
    <row r="646" spans="1:14">
      <c r="A646" s="97" t="str">
        <f t="shared" si="75"/>
        <v/>
      </c>
      <c r="B646" s="98" t="str">
        <f t="shared" si="76"/>
        <v/>
      </c>
      <c r="C646" s="99"/>
      <c r="D646" s="100"/>
      <c r="E646" s="100"/>
      <c r="F646" s="57"/>
      <c r="G646" s="58">
        <f t="shared" si="77"/>
        <v>0</v>
      </c>
      <c r="H646" s="58">
        <f>IF(E646="",0,IFERROR(VLOOKUP(E646,档案费管理台账!$D$4:$H$1000,5,0),0))</f>
        <v>0</v>
      </c>
      <c r="I646" s="57"/>
      <c r="J646" s="57"/>
      <c r="K646" s="57"/>
      <c r="L646" s="57"/>
      <c r="M646" s="58" t="str">
        <f t="shared" si="78"/>
        <v/>
      </c>
      <c r="N646" s="102"/>
    </row>
    <row r="647" spans="1:14">
      <c r="A647" s="97" t="str">
        <f t="shared" si="75"/>
        <v/>
      </c>
      <c r="B647" s="98" t="str">
        <f t="shared" si="76"/>
        <v/>
      </c>
      <c r="C647" s="99"/>
      <c r="D647" s="100"/>
      <c r="E647" s="100"/>
      <c r="F647" s="57"/>
      <c r="G647" s="58">
        <f t="shared" si="77"/>
        <v>0</v>
      </c>
      <c r="H647" s="58">
        <f>IF(E647="",0,IFERROR(VLOOKUP(E647,档案费管理台账!$D$4:$H$1000,5,0),0))</f>
        <v>0</v>
      </c>
      <c r="I647" s="57"/>
      <c r="J647" s="57"/>
      <c r="K647" s="57"/>
      <c r="L647" s="57"/>
      <c r="M647" s="58" t="str">
        <f t="shared" si="78"/>
        <v/>
      </c>
      <c r="N647" s="102"/>
    </row>
    <row r="648" spans="1:14">
      <c r="A648" s="97" t="str">
        <f t="shared" si="75"/>
        <v/>
      </c>
      <c r="B648" s="98" t="str">
        <f t="shared" si="76"/>
        <v/>
      </c>
      <c r="C648" s="99"/>
      <c r="D648" s="100"/>
      <c r="E648" s="100"/>
      <c r="F648" s="57"/>
      <c r="G648" s="58">
        <f t="shared" si="77"/>
        <v>0</v>
      </c>
      <c r="H648" s="58">
        <f>IF(E648="",0,IFERROR(VLOOKUP(E648,档案费管理台账!$D$4:$H$1000,5,0),0))</f>
        <v>0</v>
      </c>
      <c r="I648" s="57"/>
      <c r="J648" s="57"/>
      <c r="K648" s="57"/>
      <c r="L648" s="57"/>
      <c r="M648" s="58" t="str">
        <f t="shared" si="78"/>
        <v/>
      </c>
      <c r="N648" s="102"/>
    </row>
    <row r="649" spans="1:14">
      <c r="A649" s="97" t="str">
        <f t="shared" si="75"/>
        <v/>
      </c>
      <c r="B649" s="98" t="str">
        <f t="shared" si="76"/>
        <v/>
      </c>
      <c r="C649" s="99"/>
      <c r="D649" s="100"/>
      <c r="E649" s="100"/>
      <c r="F649" s="57"/>
      <c r="G649" s="58">
        <f t="shared" si="77"/>
        <v>0</v>
      </c>
      <c r="H649" s="58">
        <f>IF(E649="",0,IFERROR(VLOOKUP(E649,档案费管理台账!$D$4:$H$1000,5,0),0))</f>
        <v>0</v>
      </c>
      <c r="I649" s="57"/>
      <c r="J649" s="57"/>
      <c r="K649" s="57"/>
      <c r="L649" s="57"/>
      <c r="M649" s="58" t="str">
        <f t="shared" si="78"/>
        <v/>
      </c>
      <c r="N649" s="102"/>
    </row>
    <row r="650" spans="1:14">
      <c r="A650" s="97" t="str">
        <f t="shared" si="75"/>
        <v/>
      </c>
      <c r="B650" s="98" t="str">
        <f t="shared" si="76"/>
        <v/>
      </c>
      <c r="C650" s="99"/>
      <c r="D650" s="100"/>
      <c r="E650" s="100"/>
      <c r="F650" s="57"/>
      <c r="G650" s="58">
        <f t="shared" si="77"/>
        <v>0</v>
      </c>
      <c r="H650" s="58">
        <f>IF(E650="",0,IFERROR(VLOOKUP(E650,档案费管理台账!$D$4:$H$1000,5,0),0))</f>
        <v>0</v>
      </c>
      <c r="I650" s="57"/>
      <c r="J650" s="57"/>
      <c r="K650" s="57"/>
      <c r="L650" s="57"/>
      <c r="M650" s="58" t="str">
        <f t="shared" si="78"/>
        <v/>
      </c>
      <c r="N650" s="102"/>
    </row>
    <row r="651" spans="1:14">
      <c r="A651" s="97" t="str">
        <f t="shared" si="75"/>
        <v/>
      </c>
      <c r="B651" s="98" t="str">
        <f t="shared" si="76"/>
        <v/>
      </c>
      <c r="C651" s="99"/>
      <c r="D651" s="100"/>
      <c r="E651" s="100"/>
      <c r="F651" s="57"/>
      <c r="G651" s="58">
        <f t="shared" si="77"/>
        <v>0</v>
      </c>
      <c r="H651" s="58">
        <f>IF(E651="",0,IFERROR(VLOOKUP(E651,档案费管理台账!$D$4:$H$1000,5,0),0))</f>
        <v>0</v>
      </c>
      <c r="I651" s="57"/>
      <c r="J651" s="57"/>
      <c r="K651" s="57"/>
      <c r="L651" s="57"/>
      <c r="M651" s="58" t="str">
        <f t="shared" si="78"/>
        <v/>
      </c>
      <c r="N651" s="102"/>
    </row>
    <row r="652" spans="1:14">
      <c r="A652" s="97" t="str">
        <f t="shared" si="75"/>
        <v/>
      </c>
      <c r="B652" s="98" t="str">
        <f t="shared" si="76"/>
        <v/>
      </c>
      <c r="C652" s="99"/>
      <c r="D652" s="100"/>
      <c r="E652" s="100"/>
      <c r="F652" s="57"/>
      <c r="G652" s="58">
        <f t="shared" si="77"/>
        <v>0</v>
      </c>
      <c r="H652" s="58">
        <f>IF(E652="",0,IFERROR(VLOOKUP(E652,档案费管理台账!$D$4:$H$1000,5,0),0))</f>
        <v>0</v>
      </c>
      <c r="I652" s="57"/>
      <c r="J652" s="57"/>
      <c r="K652" s="57"/>
      <c r="L652" s="57"/>
      <c r="M652" s="58" t="str">
        <f t="shared" si="78"/>
        <v/>
      </c>
      <c r="N652" s="102"/>
    </row>
    <row r="653" spans="1:14">
      <c r="A653" s="97" t="str">
        <f t="shared" si="75"/>
        <v/>
      </c>
      <c r="B653" s="98" t="str">
        <f t="shared" si="76"/>
        <v/>
      </c>
      <c r="C653" s="99"/>
      <c r="D653" s="100"/>
      <c r="E653" s="100"/>
      <c r="F653" s="57"/>
      <c r="G653" s="58">
        <f t="shared" si="77"/>
        <v>0</v>
      </c>
      <c r="H653" s="58">
        <f>IF(E653="",0,IFERROR(VLOOKUP(E653,档案费管理台账!$D$4:$H$1000,5,0),0))</f>
        <v>0</v>
      </c>
      <c r="I653" s="57"/>
      <c r="J653" s="57"/>
      <c r="K653" s="57"/>
      <c r="L653" s="57"/>
      <c r="M653" s="58" t="str">
        <f t="shared" si="78"/>
        <v/>
      </c>
      <c r="N653" s="102"/>
    </row>
    <row r="654" spans="1:14">
      <c r="A654" s="97" t="str">
        <f t="shared" si="75"/>
        <v/>
      </c>
      <c r="B654" s="98" t="str">
        <f t="shared" si="76"/>
        <v/>
      </c>
      <c r="C654" s="99"/>
      <c r="D654" s="100"/>
      <c r="E654" s="100"/>
      <c r="F654" s="57"/>
      <c r="G654" s="58">
        <f t="shared" si="77"/>
        <v>0</v>
      </c>
      <c r="H654" s="58">
        <f>IF(E654="",0,IFERROR(VLOOKUP(E654,档案费管理台账!$D$4:$H$1000,5,0),0))</f>
        <v>0</v>
      </c>
      <c r="I654" s="57"/>
      <c r="J654" s="57"/>
      <c r="K654" s="57"/>
      <c r="L654" s="57"/>
      <c r="M654" s="58" t="str">
        <f t="shared" si="78"/>
        <v/>
      </c>
      <c r="N654" s="102"/>
    </row>
    <row r="655" spans="1:14">
      <c r="A655" s="97" t="str">
        <f t="shared" si="75"/>
        <v/>
      </c>
      <c r="B655" s="98" t="str">
        <f t="shared" si="76"/>
        <v/>
      </c>
      <c r="C655" s="99"/>
      <c r="D655" s="100"/>
      <c r="E655" s="100"/>
      <c r="F655" s="57"/>
      <c r="G655" s="58">
        <f t="shared" si="77"/>
        <v>0</v>
      </c>
      <c r="H655" s="58">
        <f>IF(E655="",0,IFERROR(VLOOKUP(E655,档案费管理台账!$D$4:$H$1000,5,0),0))</f>
        <v>0</v>
      </c>
      <c r="I655" s="57"/>
      <c r="J655" s="57"/>
      <c r="K655" s="57"/>
      <c r="L655" s="57"/>
      <c r="M655" s="58" t="str">
        <f t="shared" si="78"/>
        <v/>
      </c>
      <c r="N655" s="102"/>
    </row>
    <row r="656" spans="1:14">
      <c r="A656" s="97" t="str">
        <f t="shared" si="75"/>
        <v/>
      </c>
      <c r="B656" s="98" t="str">
        <f t="shared" si="76"/>
        <v/>
      </c>
      <c r="C656" s="99"/>
      <c r="D656" s="100"/>
      <c r="E656" s="100"/>
      <c r="F656" s="57"/>
      <c r="G656" s="58">
        <f t="shared" si="77"/>
        <v>0</v>
      </c>
      <c r="H656" s="58">
        <f>IF(E656="",0,IFERROR(VLOOKUP(E656,档案费管理台账!$D$4:$H$1000,5,0),0))</f>
        <v>0</v>
      </c>
      <c r="I656" s="57"/>
      <c r="J656" s="57"/>
      <c r="K656" s="57"/>
      <c r="L656" s="57"/>
      <c r="M656" s="58" t="str">
        <f t="shared" si="78"/>
        <v/>
      </c>
      <c r="N656" s="102"/>
    </row>
    <row r="657" spans="1:14">
      <c r="A657" s="97" t="str">
        <f t="shared" si="75"/>
        <v/>
      </c>
      <c r="B657" s="98" t="str">
        <f t="shared" si="76"/>
        <v/>
      </c>
      <c r="C657" s="99"/>
      <c r="D657" s="100"/>
      <c r="E657" s="100"/>
      <c r="F657" s="57"/>
      <c r="G657" s="58">
        <f t="shared" si="77"/>
        <v>0</v>
      </c>
      <c r="H657" s="58">
        <f>IF(E657="",0,IFERROR(VLOOKUP(E657,档案费管理台账!$D$4:$H$1000,5,0),0))</f>
        <v>0</v>
      </c>
      <c r="I657" s="57"/>
      <c r="J657" s="57"/>
      <c r="K657" s="57"/>
      <c r="L657" s="57"/>
      <c r="M657" s="58" t="str">
        <f t="shared" si="78"/>
        <v/>
      </c>
      <c r="N657" s="102"/>
    </row>
    <row r="658" spans="1:14">
      <c r="A658" s="97" t="str">
        <f t="shared" si="75"/>
        <v/>
      </c>
      <c r="B658" s="98" t="str">
        <f t="shared" si="76"/>
        <v/>
      </c>
      <c r="C658" s="99"/>
      <c r="D658" s="100"/>
      <c r="E658" s="100"/>
      <c r="F658" s="57"/>
      <c r="G658" s="58">
        <f t="shared" si="77"/>
        <v>0</v>
      </c>
      <c r="H658" s="58">
        <f>IF(E658="",0,IFERROR(VLOOKUP(E658,档案费管理台账!$D$4:$H$1000,5,0),0))</f>
        <v>0</v>
      </c>
      <c r="I658" s="57"/>
      <c r="J658" s="57"/>
      <c r="K658" s="57"/>
      <c r="L658" s="57"/>
      <c r="M658" s="58" t="str">
        <f t="shared" si="78"/>
        <v/>
      </c>
      <c r="N658" s="102"/>
    </row>
    <row r="659" spans="1:14">
      <c r="A659" s="97" t="str">
        <f t="shared" si="75"/>
        <v/>
      </c>
      <c r="B659" s="98" t="str">
        <f t="shared" si="76"/>
        <v/>
      </c>
      <c r="C659" s="99"/>
      <c r="D659" s="100"/>
      <c r="E659" s="100"/>
      <c r="F659" s="57"/>
      <c r="G659" s="58">
        <f t="shared" si="77"/>
        <v>0</v>
      </c>
      <c r="H659" s="58">
        <f>IF(E659="",0,IFERROR(VLOOKUP(E659,档案费管理台账!$D$4:$H$1000,5,0),0))</f>
        <v>0</v>
      </c>
      <c r="I659" s="57"/>
      <c r="J659" s="57"/>
      <c r="K659" s="57"/>
      <c r="L659" s="57"/>
      <c r="M659" s="58" t="str">
        <f t="shared" si="78"/>
        <v/>
      </c>
      <c r="N659" s="102"/>
    </row>
    <row r="660" spans="1:14">
      <c r="A660" s="97" t="str">
        <f t="shared" si="75"/>
        <v/>
      </c>
      <c r="B660" s="98" t="str">
        <f t="shared" si="76"/>
        <v/>
      </c>
      <c r="C660" s="99"/>
      <c r="D660" s="100"/>
      <c r="E660" s="100"/>
      <c r="F660" s="57"/>
      <c r="G660" s="58">
        <f t="shared" si="77"/>
        <v>0</v>
      </c>
      <c r="H660" s="58">
        <f>IF(E660="",0,IFERROR(VLOOKUP(E660,档案费管理台账!$D$4:$H$1000,5,0),0))</f>
        <v>0</v>
      </c>
      <c r="I660" s="57"/>
      <c r="J660" s="57"/>
      <c r="K660" s="57"/>
      <c r="L660" s="57"/>
      <c r="M660" s="58" t="str">
        <f t="shared" si="78"/>
        <v/>
      </c>
      <c r="N660" s="102"/>
    </row>
    <row r="661" spans="1:14">
      <c r="A661" s="97" t="str">
        <f t="shared" si="75"/>
        <v/>
      </c>
      <c r="B661" s="98" t="str">
        <f t="shared" si="76"/>
        <v/>
      </c>
      <c r="C661" s="99"/>
      <c r="D661" s="100"/>
      <c r="E661" s="100"/>
      <c r="F661" s="57"/>
      <c r="G661" s="58">
        <f t="shared" si="77"/>
        <v>0</v>
      </c>
      <c r="H661" s="58">
        <f>IF(E661="",0,IFERROR(VLOOKUP(E661,档案费管理台账!$D$4:$H$1000,5,0),0))</f>
        <v>0</v>
      </c>
      <c r="I661" s="57"/>
      <c r="J661" s="57"/>
      <c r="K661" s="57"/>
      <c r="L661" s="57"/>
      <c r="M661" s="58" t="str">
        <f t="shared" si="78"/>
        <v/>
      </c>
      <c r="N661" s="102"/>
    </row>
    <row r="662" spans="1:14">
      <c r="A662" s="97" t="str">
        <f t="shared" si="75"/>
        <v/>
      </c>
      <c r="B662" s="98" t="str">
        <f t="shared" si="76"/>
        <v/>
      </c>
      <c r="C662" s="99"/>
      <c r="D662" s="100"/>
      <c r="E662" s="100"/>
      <c r="F662" s="57"/>
      <c r="G662" s="58">
        <f t="shared" si="77"/>
        <v>0</v>
      </c>
      <c r="H662" s="58">
        <f>IF(E662="",0,IFERROR(VLOOKUP(E662,档案费管理台账!$D$4:$H$1000,5,0),0))</f>
        <v>0</v>
      </c>
      <c r="I662" s="57"/>
      <c r="J662" s="57"/>
      <c r="K662" s="57"/>
      <c r="L662" s="57"/>
      <c r="M662" s="58" t="str">
        <f t="shared" si="78"/>
        <v/>
      </c>
      <c r="N662" s="102"/>
    </row>
    <row r="663" spans="1:14">
      <c r="A663" s="97" t="str">
        <f t="shared" si="75"/>
        <v/>
      </c>
      <c r="B663" s="98" t="str">
        <f t="shared" si="76"/>
        <v/>
      </c>
      <c r="C663" s="99"/>
      <c r="D663" s="100"/>
      <c r="E663" s="100"/>
      <c r="F663" s="57"/>
      <c r="G663" s="58">
        <f t="shared" si="77"/>
        <v>0</v>
      </c>
      <c r="H663" s="58">
        <f>IF(E663="",0,IFERROR(VLOOKUP(E663,档案费管理台账!$D$4:$H$1000,5,0),0))</f>
        <v>0</v>
      </c>
      <c r="I663" s="57"/>
      <c r="J663" s="57"/>
      <c r="K663" s="57"/>
      <c r="L663" s="57"/>
      <c r="M663" s="58" t="str">
        <f t="shared" si="78"/>
        <v/>
      </c>
      <c r="N663" s="102"/>
    </row>
    <row r="664" spans="1:14">
      <c r="A664" s="97" t="str">
        <f t="shared" si="75"/>
        <v/>
      </c>
      <c r="B664" s="98" t="str">
        <f t="shared" si="76"/>
        <v/>
      </c>
      <c r="C664" s="99"/>
      <c r="D664" s="100"/>
      <c r="E664" s="100"/>
      <c r="F664" s="57"/>
      <c r="G664" s="58">
        <f t="shared" si="77"/>
        <v>0</v>
      </c>
      <c r="H664" s="58">
        <f>IF(E664="",0,IFERROR(VLOOKUP(E664,档案费管理台账!$D$4:$H$1000,5,0),0))</f>
        <v>0</v>
      </c>
      <c r="I664" s="57"/>
      <c r="J664" s="57"/>
      <c r="K664" s="57"/>
      <c r="L664" s="57"/>
      <c r="M664" s="58" t="str">
        <f t="shared" si="78"/>
        <v/>
      </c>
      <c r="N664" s="102"/>
    </row>
    <row r="665" spans="1:14">
      <c r="A665" s="97" t="str">
        <f t="shared" si="75"/>
        <v/>
      </c>
      <c r="B665" s="98" t="str">
        <f t="shared" si="76"/>
        <v/>
      </c>
      <c r="C665" s="99"/>
      <c r="D665" s="100"/>
      <c r="E665" s="100"/>
      <c r="F665" s="57"/>
      <c r="G665" s="58">
        <f t="shared" si="77"/>
        <v>0</v>
      </c>
      <c r="H665" s="58">
        <f>IF(E665="",0,IFERROR(VLOOKUP(E665,档案费管理台账!$D$4:$H$1000,5,0),0))</f>
        <v>0</v>
      </c>
      <c r="I665" s="57"/>
      <c r="J665" s="57"/>
      <c r="K665" s="57"/>
      <c r="L665" s="57"/>
      <c r="M665" s="58" t="str">
        <f t="shared" si="78"/>
        <v/>
      </c>
      <c r="N665" s="102"/>
    </row>
    <row r="666" spans="1:14">
      <c r="A666" s="97" t="str">
        <f t="shared" si="75"/>
        <v/>
      </c>
      <c r="B666" s="98" t="str">
        <f t="shared" si="76"/>
        <v/>
      </c>
      <c r="C666" s="99"/>
      <c r="D666" s="100"/>
      <c r="E666" s="100"/>
      <c r="F666" s="57"/>
      <c r="G666" s="58">
        <f t="shared" si="77"/>
        <v>0</v>
      </c>
      <c r="H666" s="58">
        <f>IF(E666="",0,IFERROR(VLOOKUP(E666,档案费管理台账!$D$4:$H$1000,5,0),0))</f>
        <v>0</v>
      </c>
      <c r="I666" s="57"/>
      <c r="J666" s="57"/>
      <c r="K666" s="57"/>
      <c r="L666" s="57"/>
      <c r="M666" s="58" t="str">
        <f t="shared" si="78"/>
        <v/>
      </c>
      <c r="N666" s="102"/>
    </row>
    <row r="667" spans="1:14">
      <c r="A667" s="97" t="str">
        <f t="shared" si="75"/>
        <v/>
      </c>
      <c r="B667" s="98" t="str">
        <f t="shared" si="76"/>
        <v/>
      </c>
      <c r="C667" s="99"/>
      <c r="D667" s="100"/>
      <c r="E667" s="100"/>
      <c r="F667" s="57"/>
      <c r="G667" s="58">
        <f t="shared" si="77"/>
        <v>0</v>
      </c>
      <c r="H667" s="58">
        <f>IF(E667="",0,IFERROR(VLOOKUP(E667,档案费管理台账!$D$4:$H$1000,5,0),0))</f>
        <v>0</v>
      </c>
      <c r="I667" s="57"/>
      <c r="J667" s="57"/>
      <c r="K667" s="57"/>
      <c r="L667" s="57"/>
      <c r="M667" s="58" t="str">
        <f t="shared" si="78"/>
        <v/>
      </c>
      <c r="N667" s="102"/>
    </row>
    <row r="668" spans="1:14">
      <c r="A668" s="97" t="str">
        <f t="shared" si="75"/>
        <v/>
      </c>
      <c r="B668" s="98" t="str">
        <f t="shared" si="76"/>
        <v/>
      </c>
      <c r="C668" s="99"/>
      <c r="D668" s="100"/>
      <c r="E668" s="100"/>
      <c r="F668" s="57"/>
      <c r="G668" s="58">
        <f t="shared" si="77"/>
        <v>0</v>
      </c>
      <c r="H668" s="58">
        <f>IF(E668="",0,IFERROR(VLOOKUP(E668,档案费管理台账!$D$4:$H$1000,5,0),0))</f>
        <v>0</v>
      </c>
      <c r="I668" s="57"/>
      <c r="J668" s="57"/>
      <c r="K668" s="57"/>
      <c r="L668" s="57"/>
      <c r="M668" s="58" t="str">
        <f t="shared" si="78"/>
        <v/>
      </c>
      <c r="N668" s="102"/>
    </row>
    <row r="669" spans="1:14">
      <c r="A669" s="97" t="str">
        <f t="shared" si="75"/>
        <v/>
      </c>
      <c r="B669" s="98" t="str">
        <f t="shared" si="76"/>
        <v/>
      </c>
      <c r="C669" s="99"/>
      <c r="D669" s="100"/>
      <c r="E669" s="100"/>
      <c r="F669" s="57"/>
      <c r="G669" s="58">
        <f t="shared" si="77"/>
        <v>0</v>
      </c>
      <c r="H669" s="58">
        <f>IF(E669="",0,IFERROR(VLOOKUP(E669,档案费管理台账!$D$4:$H$1000,5,0),0))</f>
        <v>0</v>
      </c>
      <c r="I669" s="57"/>
      <c r="J669" s="57"/>
      <c r="K669" s="57"/>
      <c r="L669" s="57"/>
      <c r="M669" s="58" t="str">
        <f t="shared" si="78"/>
        <v/>
      </c>
      <c r="N669" s="102"/>
    </row>
    <row r="670" spans="1:14">
      <c r="A670" s="97" t="str">
        <f t="shared" si="75"/>
        <v/>
      </c>
      <c r="B670" s="98" t="str">
        <f t="shared" si="76"/>
        <v/>
      </c>
      <c r="C670" s="99"/>
      <c r="D670" s="100"/>
      <c r="E670" s="100"/>
      <c r="F670" s="57"/>
      <c r="G670" s="58">
        <f t="shared" si="77"/>
        <v>0</v>
      </c>
      <c r="H670" s="58">
        <f>IF(E670="",0,IFERROR(VLOOKUP(E670,档案费管理台账!$D$4:$H$1000,5,0),0))</f>
        <v>0</v>
      </c>
      <c r="I670" s="57"/>
      <c r="J670" s="57"/>
      <c r="K670" s="57"/>
      <c r="L670" s="57"/>
      <c r="M670" s="58" t="str">
        <f t="shared" si="78"/>
        <v/>
      </c>
      <c r="N670" s="102"/>
    </row>
    <row r="671" spans="1:14">
      <c r="A671" s="97" t="str">
        <f t="shared" si="75"/>
        <v/>
      </c>
      <c r="B671" s="98" t="str">
        <f t="shared" si="76"/>
        <v/>
      </c>
      <c r="C671" s="99"/>
      <c r="D671" s="100"/>
      <c r="E671" s="100"/>
      <c r="F671" s="57"/>
      <c r="G671" s="58">
        <f t="shared" si="77"/>
        <v>0</v>
      </c>
      <c r="H671" s="58">
        <f>IF(E671="",0,IFERROR(VLOOKUP(E671,档案费管理台账!$D$4:$H$1000,5,0),0))</f>
        <v>0</v>
      </c>
      <c r="I671" s="57"/>
      <c r="J671" s="57"/>
      <c r="K671" s="57"/>
      <c r="L671" s="57"/>
      <c r="M671" s="58" t="str">
        <f t="shared" si="78"/>
        <v/>
      </c>
      <c r="N671" s="102"/>
    </row>
    <row r="672" spans="1:14">
      <c r="A672" s="97" t="str">
        <f t="shared" si="75"/>
        <v/>
      </c>
      <c r="B672" s="98" t="str">
        <f t="shared" si="76"/>
        <v/>
      </c>
      <c r="C672" s="99"/>
      <c r="D672" s="100"/>
      <c r="E672" s="100"/>
      <c r="F672" s="57"/>
      <c r="G672" s="58">
        <f t="shared" si="77"/>
        <v>0</v>
      </c>
      <c r="H672" s="58">
        <f>IF(E672="",0,IFERROR(VLOOKUP(E672,档案费管理台账!$D$4:$H$1000,5,0),0))</f>
        <v>0</v>
      </c>
      <c r="I672" s="57"/>
      <c r="J672" s="57"/>
      <c r="K672" s="57"/>
      <c r="L672" s="57"/>
      <c r="M672" s="58" t="str">
        <f t="shared" si="78"/>
        <v/>
      </c>
      <c r="N672" s="102"/>
    </row>
    <row r="673" spans="1:14">
      <c r="A673" s="97" t="str">
        <f t="shared" si="75"/>
        <v/>
      </c>
      <c r="B673" s="98" t="str">
        <f t="shared" si="76"/>
        <v/>
      </c>
      <c r="C673" s="99"/>
      <c r="D673" s="100"/>
      <c r="E673" s="100"/>
      <c r="F673" s="57"/>
      <c r="G673" s="58">
        <f t="shared" si="77"/>
        <v>0</v>
      </c>
      <c r="H673" s="58">
        <f>IF(E673="",0,IFERROR(VLOOKUP(E673,档案费管理台账!$D$4:$H$1000,5,0),0))</f>
        <v>0</v>
      </c>
      <c r="I673" s="57"/>
      <c r="J673" s="57"/>
      <c r="K673" s="57"/>
      <c r="L673" s="57"/>
      <c r="M673" s="58" t="str">
        <f t="shared" si="78"/>
        <v/>
      </c>
      <c r="N673" s="102"/>
    </row>
    <row r="674" spans="1:14">
      <c r="A674" s="97" t="str">
        <f t="shared" si="75"/>
        <v/>
      </c>
      <c r="B674" s="98" t="str">
        <f t="shared" si="76"/>
        <v/>
      </c>
      <c r="C674" s="99"/>
      <c r="D674" s="100"/>
      <c r="E674" s="100"/>
      <c r="F674" s="57"/>
      <c r="G674" s="58">
        <f t="shared" si="77"/>
        <v>0</v>
      </c>
      <c r="H674" s="58">
        <f>IF(E674="",0,IFERROR(VLOOKUP(E674,档案费管理台账!$D$4:$H$1000,5,0),0))</f>
        <v>0</v>
      </c>
      <c r="I674" s="57"/>
      <c r="J674" s="57"/>
      <c r="K674" s="57"/>
      <c r="L674" s="57"/>
      <c r="M674" s="58" t="str">
        <f t="shared" si="78"/>
        <v/>
      </c>
      <c r="N674" s="102"/>
    </row>
    <row r="675" spans="1:14">
      <c r="A675" s="97" t="str">
        <f t="shared" si="75"/>
        <v/>
      </c>
      <c r="B675" s="98" t="str">
        <f t="shared" si="76"/>
        <v/>
      </c>
      <c r="C675" s="99"/>
      <c r="D675" s="100"/>
      <c r="E675" s="100"/>
      <c r="F675" s="57"/>
      <c r="G675" s="58">
        <f t="shared" si="77"/>
        <v>0</v>
      </c>
      <c r="H675" s="58">
        <f>IF(E675="",0,IFERROR(VLOOKUP(E675,档案费管理台账!$D$4:$H$1000,5,0),0))</f>
        <v>0</v>
      </c>
      <c r="I675" s="57"/>
      <c r="J675" s="57"/>
      <c r="K675" s="57"/>
      <c r="L675" s="57"/>
      <c r="M675" s="58" t="str">
        <f t="shared" si="78"/>
        <v/>
      </c>
      <c r="N675" s="102"/>
    </row>
    <row r="676" spans="1:14">
      <c r="A676" s="97" t="str">
        <f t="shared" si="75"/>
        <v/>
      </c>
      <c r="B676" s="98" t="str">
        <f t="shared" si="76"/>
        <v/>
      </c>
      <c r="C676" s="99"/>
      <c r="D676" s="100"/>
      <c r="E676" s="100"/>
      <c r="F676" s="57"/>
      <c r="G676" s="58">
        <f t="shared" si="77"/>
        <v>0</v>
      </c>
      <c r="H676" s="58">
        <f>IF(E676="",0,IFERROR(VLOOKUP(E676,档案费管理台账!$D$4:$H$1000,5,0),0))</f>
        <v>0</v>
      </c>
      <c r="I676" s="57"/>
      <c r="J676" s="57"/>
      <c r="K676" s="57"/>
      <c r="L676" s="57"/>
      <c r="M676" s="58" t="str">
        <f t="shared" si="78"/>
        <v/>
      </c>
      <c r="N676" s="102"/>
    </row>
    <row r="677" spans="1:14">
      <c r="A677" s="97" t="str">
        <f t="shared" si="75"/>
        <v/>
      </c>
      <c r="B677" s="98" t="str">
        <f t="shared" si="76"/>
        <v/>
      </c>
      <c r="C677" s="99"/>
      <c r="D677" s="100"/>
      <c r="E677" s="100"/>
      <c r="F677" s="57"/>
      <c r="G677" s="58">
        <f t="shared" si="77"/>
        <v>0</v>
      </c>
      <c r="H677" s="58">
        <f>IF(E677="",0,IFERROR(VLOOKUP(E677,档案费管理台账!$D$4:$H$1000,5,0),0))</f>
        <v>0</v>
      </c>
      <c r="I677" s="57"/>
      <c r="J677" s="57"/>
      <c r="K677" s="57"/>
      <c r="L677" s="57"/>
      <c r="M677" s="58" t="str">
        <f t="shared" si="78"/>
        <v/>
      </c>
      <c r="N677" s="102"/>
    </row>
    <row r="678" spans="1:14">
      <c r="A678" s="97" t="str">
        <f t="shared" si="75"/>
        <v/>
      </c>
      <c r="B678" s="98" t="str">
        <f t="shared" si="76"/>
        <v/>
      </c>
      <c r="C678" s="99"/>
      <c r="D678" s="100"/>
      <c r="E678" s="100"/>
      <c r="F678" s="57"/>
      <c r="G678" s="58">
        <f t="shared" si="77"/>
        <v>0</v>
      </c>
      <c r="H678" s="58">
        <f>IF(E678="",0,IFERROR(VLOOKUP(E678,档案费管理台账!$D$4:$H$1000,5,0),0))</f>
        <v>0</v>
      </c>
      <c r="I678" s="57"/>
      <c r="J678" s="57"/>
      <c r="K678" s="57"/>
      <c r="L678" s="57"/>
      <c r="M678" s="58" t="str">
        <f t="shared" si="78"/>
        <v/>
      </c>
      <c r="N678" s="102"/>
    </row>
    <row r="679" spans="1:14">
      <c r="A679" s="97" t="str">
        <f t="shared" si="75"/>
        <v/>
      </c>
      <c r="B679" s="98" t="str">
        <f t="shared" si="76"/>
        <v/>
      </c>
      <c r="C679" s="99"/>
      <c r="D679" s="100"/>
      <c r="E679" s="100"/>
      <c r="F679" s="57"/>
      <c r="G679" s="58">
        <f t="shared" si="77"/>
        <v>0</v>
      </c>
      <c r="H679" s="58">
        <f>IF(E679="",0,IFERROR(VLOOKUP(E679,档案费管理台账!$D$4:$H$1000,5,0),0))</f>
        <v>0</v>
      </c>
      <c r="I679" s="57"/>
      <c r="J679" s="57"/>
      <c r="K679" s="57"/>
      <c r="L679" s="57"/>
      <c r="M679" s="58" t="str">
        <f t="shared" si="78"/>
        <v/>
      </c>
      <c r="N679" s="102"/>
    </row>
    <row r="680" spans="1:14">
      <c r="A680" s="97" t="str">
        <f t="shared" si="75"/>
        <v/>
      </c>
      <c r="B680" s="98" t="str">
        <f t="shared" si="76"/>
        <v/>
      </c>
      <c r="C680" s="99"/>
      <c r="D680" s="100"/>
      <c r="E680" s="100"/>
      <c r="F680" s="57"/>
      <c r="G680" s="58">
        <f t="shared" si="77"/>
        <v>0</v>
      </c>
      <c r="H680" s="58">
        <f>IF(E680="",0,IFERROR(VLOOKUP(E680,档案费管理台账!$D$4:$H$1000,5,0),0))</f>
        <v>0</v>
      </c>
      <c r="I680" s="57"/>
      <c r="J680" s="57"/>
      <c r="K680" s="57"/>
      <c r="L680" s="57"/>
      <c r="M680" s="58" t="str">
        <f t="shared" si="78"/>
        <v/>
      </c>
      <c r="N680" s="102"/>
    </row>
    <row r="681" spans="1:14">
      <c r="A681" s="97" t="str">
        <f t="shared" si="75"/>
        <v/>
      </c>
      <c r="B681" s="98" t="str">
        <f t="shared" si="76"/>
        <v/>
      </c>
      <c r="C681" s="99"/>
      <c r="D681" s="100"/>
      <c r="E681" s="100"/>
      <c r="F681" s="57"/>
      <c r="G681" s="58">
        <f t="shared" si="77"/>
        <v>0</v>
      </c>
      <c r="H681" s="58">
        <f>IF(E681="",0,IFERROR(VLOOKUP(E681,档案费管理台账!$D$4:$H$1000,5,0),0))</f>
        <v>0</v>
      </c>
      <c r="I681" s="57"/>
      <c r="J681" s="57"/>
      <c r="K681" s="57"/>
      <c r="L681" s="57"/>
      <c r="M681" s="58" t="str">
        <f t="shared" si="78"/>
        <v/>
      </c>
      <c r="N681" s="102"/>
    </row>
    <row r="682" spans="1:14">
      <c r="A682" s="97" t="str">
        <f t="shared" si="75"/>
        <v/>
      </c>
      <c r="B682" s="98" t="str">
        <f t="shared" si="76"/>
        <v/>
      </c>
      <c r="C682" s="99"/>
      <c r="D682" s="100"/>
      <c r="E682" s="100"/>
      <c r="F682" s="57"/>
      <c r="G682" s="58">
        <f t="shared" si="77"/>
        <v>0</v>
      </c>
      <c r="H682" s="58">
        <f>IF(E682="",0,IFERROR(VLOOKUP(E682,档案费管理台账!$D$4:$H$1000,5,0),0))</f>
        <v>0</v>
      </c>
      <c r="I682" s="57"/>
      <c r="J682" s="57"/>
      <c r="K682" s="57"/>
      <c r="L682" s="57"/>
      <c r="M682" s="58" t="str">
        <f t="shared" si="78"/>
        <v/>
      </c>
      <c r="N682" s="102"/>
    </row>
    <row r="683" spans="1:14">
      <c r="A683" s="97" t="str">
        <f t="shared" si="75"/>
        <v/>
      </c>
      <c r="B683" s="98" t="str">
        <f t="shared" si="76"/>
        <v/>
      </c>
      <c r="C683" s="99"/>
      <c r="D683" s="100"/>
      <c r="E683" s="100"/>
      <c r="F683" s="57"/>
      <c r="G683" s="58">
        <f t="shared" si="77"/>
        <v>0</v>
      </c>
      <c r="H683" s="58">
        <f>IF(E683="",0,IFERROR(VLOOKUP(E683,档案费管理台账!$D$4:$H$1000,5,0),0))</f>
        <v>0</v>
      </c>
      <c r="I683" s="57"/>
      <c r="J683" s="57"/>
      <c r="K683" s="57"/>
      <c r="L683" s="57"/>
      <c r="M683" s="58" t="str">
        <f t="shared" si="78"/>
        <v/>
      </c>
      <c r="N683" s="102"/>
    </row>
    <row r="684" spans="1:14">
      <c r="A684" s="97" t="str">
        <f t="shared" ref="A684:A747" si="79">IF(C684="","",ROW()-42)</f>
        <v/>
      </c>
      <c r="B684" s="98" t="str">
        <f t="shared" si="76"/>
        <v/>
      </c>
      <c r="C684" s="99"/>
      <c r="D684" s="100"/>
      <c r="E684" s="100"/>
      <c r="F684" s="57"/>
      <c r="G684" s="58">
        <f t="shared" si="77"/>
        <v>0</v>
      </c>
      <c r="H684" s="58">
        <f>IF(E684="",0,IFERROR(VLOOKUP(E684,档案费管理台账!$D$4:$H$1000,5,0),0))</f>
        <v>0</v>
      </c>
      <c r="I684" s="57"/>
      <c r="J684" s="57"/>
      <c r="K684" s="57"/>
      <c r="L684" s="57"/>
      <c r="M684" s="58" t="str">
        <f t="shared" si="78"/>
        <v/>
      </c>
      <c r="N684" s="102"/>
    </row>
    <row r="685" spans="1:14">
      <c r="A685" s="97" t="str">
        <f t="shared" si="79"/>
        <v/>
      </c>
      <c r="B685" s="98" t="str">
        <f t="shared" ref="B685:B748" si="80">IF(C685="","",MONTH(C685)&amp;"月")</f>
        <v/>
      </c>
      <c r="C685" s="99"/>
      <c r="D685" s="100"/>
      <c r="E685" s="100"/>
      <c r="F685" s="57"/>
      <c r="G685" s="58">
        <f t="shared" ref="G685:G748" si="81">IF(F685="",0,F685*$K$41)</f>
        <v>0</v>
      </c>
      <c r="H685" s="58">
        <f>IF(E685="",0,IFERROR(VLOOKUP(E685,档案费管理台账!$D$4:$H$1000,5,0),0))</f>
        <v>0</v>
      </c>
      <c r="I685" s="57"/>
      <c r="J685" s="57"/>
      <c r="K685" s="57"/>
      <c r="L685" s="57"/>
      <c r="M685" s="58" t="str">
        <f t="shared" ref="M685:M748" si="82">IF(C685="","",ROUND(M684+G685-I685-J685-K685-L685-H685,2))</f>
        <v/>
      </c>
      <c r="N685" s="102"/>
    </row>
    <row r="686" spans="1:14">
      <c r="A686" s="97" t="str">
        <f t="shared" si="79"/>
        <v/>
      </c>
      <c r="B686" s="98" t="str">
        <f t="shared" si="80"/>
        <v/>
      </c>
      <c r="C686" s="99"/>
      <c r="D686" s="100"/>
      <c r="E686" s="100"/>
      <c r="F686" s="57"/>
      <c r="G686" s="58">
        <f t="shared" si="81"/>
        <v>0</v>
      </c>
      <c r="H686" s="58">
        <f>IF(E686="",0,IFERROR(VLOOKUP(E686,档案费管理台账!$D$4:$H$1000,5,0),0))</f>
        <v>0</v>
      </c>
      <c r="I686" s="57"/>
      <c r="J686" s="57"/>
      <c r="K686" s="57"/>
      <c r="L686" s="57"/>
      <c r="M686" s="58" t="str">
        <f t="shared" si="82"/>
        <v/>
      </c>
      <c r="N686" s="102"/>
    </row>
    <row r="687" spans="1:14">
      <c r="A687" s="97" t="str">
        <f t="shared" si="79"/>
        <v/>
      </c>
      <c r="B687" s="98" t="str">
        <f t="shared" si="80"/>
        <v/>
      </c>
      <c r="C687" s="99"/>
      <c r="D687" s="100"/>
      <c r="E687" s="100"/>
      <c r="F687" s="57"/>
      <c r="G687" s="58">
        <f t="shared" si="81"/>
        <v>0</v>
      </c>
      <c r="H687" s="58">
        <f>IF(E687="",0,IFERROR(VLOOKUP(E687,档案费管理台账!$D$4:$H$1000,5,0),0))</f>
        <v>0</v>
      </c>
      <c r="I687" s="57"/>
      <c r="J687" s="57"/>
      <c r="K687" s="57"/>
      <c r="L687" s="57"/>
      <c r="M687" s="58" t="str">
        <f t="shared" si="82"/>
        <v/>
      </c>
      <c r="N687" s="102"/>
    </row>
    <row r="688" spans="1:14">
      <c r="A688" s="97" t="str">
        <f t="shared" si="79"/>
        <v/>
      </c>
      <c r="B688" s="98" t="str">
        <f t="shared" si="80"/>
        <v/>
      </c>
      <c r="C688" s="99"/>
      <c r="D688" s="100"/>
      <c r="E688" s="100"/>
      <c r="F688" s="57"/>
      <c r="G688" s="58">
        <f t="shared" si="81"/>
        <v>0</v>
      </c>
      <c r="H688" s="58">
        <f>IF(E688="",0,IFERROR(VLOOKUP(E688,档案费管理台账!$D$4:$H$1000,5,0),0))</f>
        <v>0</v>
      </c>
      <c r="I688" s="57"/>
      <c r="J688" s="57"/>
      <c r="K688" s="57"/>
      <c r="L688" s="57"/>
      <c r="M688" s="58" t="str">
        <f t="shared" si="82"/>
        <v/>
      </c>
      <c r="N688" s="102"/>
    </row>
    <row r="689" spans="1:14">
      <c r="A689" s="97" t="str">
        <f t="shared" si="79"/>
        <v/>
      </c>
      <c r="B689" s="98" t="str">
        <f t="shared" si="80"/>
        <v/>
      </c>
      <c r="C689" s="99"/>
      <c r="D689" s="100"/>
      <c r="E689" s="100"/>
      <c r="F689" s="57"/>
      <c r="G689" s="58">
        <f t="shared" si="81"/>
        <v>0</v>
      </c>
      <c r="H689" s="58">
        <f>IF(E689="",0,IFERROR(VLOOKUP(E689,档案费管理台账!$D$4:$H$1000,5,0),0))</f>
        <v>0</v>
      </c>
      <c r="I689" s="57"/>
      <c r="J689" s="57"/>
      <c r="K689" s="57"/>
      <c r="L689" s="57"/>
      <c r="M689" s="58" t="str">
        <f t="shared" si="82"/>
        <v/>
      </c>
      <c r="N689" s="102"/>
    </row>
    <row r="690" spans="1:14">
      <c r="A690" s="97" t="str">
        <f t="shared" si="79"/>
        <v/>
      </c>
      <c r="B690" s="98" t="str">
        <f t="shared" si="80"/>
        <v/>
      </c>
      <c r="C690" s="99"/>
      <c r="D690" s="100"/>
      <c r="E690" s="100"/>
      <c r="F690" s="57"/>
      <c r="G690" s="58">
        <f t="shared" si="81"/>
        <v>0</v>
      </c>
      <c r="H690" s="58">
        <f>IF(E690="",0,IFERROR(VLOOKUP(E690,档案费管理台账!$D$4:$H$1000,5,0),0))</f>
        <v>0</v>
      </c>
      <c r="I690" s="57"/>
      <c r="J690" s="57"/>
      <c r="K690" s="57"/>
      <c r="L690" s="57"/>
      <c r="M690" s="58" t="str">
        <f t="shared" si="82"/>
        <v/>
      </c>
      <c r="N690" s="102"/>
    </row>
    <row r="691" spans="1:14">
      <c r="A691" s="97" t="str">
        <f t="shared" si="79"/>
        <v/>
      </c>
      <c r="B691" s="98" t="str">
        <f t="shared" si="80"/>
        <v/>
      </c>
      <c r="C691" s="99"/>
      <c r="D691" s="100"/>
      <c r="E691" s="100"/>
      <c r="F691" s="57"/>
      <c r="G691" s="58">
        <f t="shared" si="81"/>
        <v>0</v>
      </c>
      <c r="H691" s="58">
        <f>IF(E691="",0,IFERROR(VLOOKUP(E691,档案费管理台账!$D$4:$H$1000,5,0),0))</f>
        <v>0</v>
      </c>
      <c r="I691" s="57"/>
      <c r="J691" s="57"/>
      <c r="K691" s="57"/>
      <c r="L691" s="57"/>
      <c r="M691" s="58" t="str">
        <f t="shared" si="82"/>
        <v/>
      </c>
      <c r="N691" s="102"/>
    </row>
    <row r="692" spans="1:14">
      <c r="A692" s="97" t="str">
        <f t="shared" si="79"/>
        <v/>
      </c>
      <c r="B692" s="98" t="str">
        <f t="shared" si="80"/>
        <v/>
      </c>
      <c r="C692" s="99"/>
      <c r="D692" s="100"/>
      <c r="E692" s="100"/>
      <c r="F692" s="57"/>
      <c r="G692" s="58">
        <f t="shared" si="81"/>
        <v>0</v>
      </c>
      <c r="H692" s="58">
        <f>IF(E692="",0,IFERROR(VLOOKUP(E692,档案费管理台账!$D$4:$H$1000,5,0),0))</f>
        <v>0</v>
      </c>
      <c r="I692" s="57"/>
      <c r="J692" s="57"/>
      <c r="K692" s="57"/>
      <c r="L692" s="57"/>
      <c r="M692" s="58" t="str">
        <f t="shared" si="82"/>
        <v/>
      </c>
      <c r="N692" s="102"/>
    </row>
    <row r="693" spans="1:14">
      <c r="A693" s="97" t="str">
        <f t="shared" si="79"/>
        <v/>
      </c>
      <c r="B693" s="98" t="str">
        <f t="shared" si="80"/>
        <v/>
      </c>
      <c r="C693" s="99"/>
      <c r="D693" s="100"/>
      <c r="E693" s="100"/>
      <c r="F693" s="57"/>
      <c r="G693" s="58">
        <f t="shared" si="81"/>
        <v>0</v>
      </c>
      <c r="H693" s="58">
        <f>IF(E693="",0,IFERROR(VLOOKUP(E693,档案费管理台账!$D$4:$H$1000,5,0),0))</f>
        <v>0</v>
      </c>
      <c r="I693" s="57"/>
      <c r="J693" s="57"/>
      <c r="K693" s="57"/>
      <c r="L693" s="57"/>
      <c r="M693" s="58" t="str">
        <f t="shared" si="82"/>
        <v/>
      </c>
      <c r="N693" s="102"/>
    </row>
    <row r="694" spans="1:14">
      <c r="A694" s="97" t="str">
        <f t="shared" si="79"/>
        <v/>
      </c>
      <c r="B694" s="98" t="str">
        <f t="shared" si="80"/>
        <v/>
      </c>
      <c r="C694" s="99"/>
      <c r="D694" s="100"/>
      <c r="E694" s="100"/>
      <c r="F694" s="57"/>
      <c r="G694" s="58">
        <f t="shared" si="81"/>
        <v>0</v>
      </c>
      <c r="H694" s="58">
        <f>IF(E694="",0,IFERROR(VLOOKUP(E694,档案费管理台账!$D$4:$H$1000,5,0),0))</f>
        <v>0</v>
      </c>
      <c r="I694" s="57"/>
      <c r="J694" s="57"/>
      <c r="K694" s="57"/>
      <c r="L694" s="57"/>
      <c r="M694" s="58" t="str">
        <f t="shared" si="82"/>
        <v/>
      </c>
      <c r="N694" s="102"/>
    </row>
    <row r="695" spans="1:14">
      <c r="A695" s="97" t="str">
        <f t="shared" si="79"/>
        <v/>
      </c>
      <c r="B695" s="98" t="str">
        <f t="shared" si="80"/>
        <v/>
      </c>
      <c r="C695" s="99"/>
      <c r="D695" s="100"/>
      <c r="E695" s="100"/>
      <c r="F695" s="57"/>
      <c r="G695" s="58">
        <f t="shared" si="81"/>
        <v>0</v>
      </c>
      <c r="H695" s="58">
        <f>IF(E695="",0,IFERROR(VLOOKUP(E695,档案费管理台账!$D$4:$H$1000,5,0),0))</f>
        <v>0</v>
      </c>
      <c r="I695" s="57"/>
      <c r="J695" s="57"/>
      <c r="K695" s="57"/>
      <c r="L695" s="57"/>
      <c r="M695" s="58" t="str">
        <f t="shared" si="82"/>
        <v/>
      </c>
      <c r="N695" s="102"/>
    </row>
    <row r="696" spans="1:14">
      <c r="A696" s="97" t="str">
        <f t="shared" si="79"/>
        <v/>
      </c>
      <c r="B696" s="98" t="str">
        <f t="shared" si="80"/>
        <v/>
      </c>
      <c r="C696" s="99"/>
      <c r="D696" s="100"/>
      <c r="E696" s="100"/>
      <c r="F696" s="57"/>
      <c r="G696" s="58">
        <f t="shared" si="81"/>
        <v>0</v>
      </c>
      <c r="H696" s="58">
        <f>IF(E696="",0,IFERROR(VLOOKUP(E696,档案费管理台账!$D$4:$H$1000,5,0),0))</f>
        <v>0</v>
      </c>
      <c r="I696" s="57"/>
      <c r="J696" s="57"/>
      <c r="K696" s="57"/>
      <c r="L696" s="57"/>
      <c r="M696" s="58" t="str">
        <f t="shared" si="82"/>
        <v/>
      </c>
      <c r="N696" s="102"/>
    </row>
    <row r="697" spans="1:14">
      <c r="A697" s="97" t="str">
        <f t="shared" si="79"/>
        <v/>
      </c>
      <c r="B697" s="98" t="str">
        <f t="shared" si="80"/>
        <v/>
      </c>
      <c r="C697" s="99"/>
      <c r="D697" s="100"/>
      <c r="E697" s="100"/>
      <c r="F697" s="57"/>
      <c r="G697" s="58">
        <f t="shared" si="81"/>
        <v>0</v>
      </c>
      <c r="H697" s="58">
        <f>IF(E697="",0,IFERROR(VLOOKUP(E697,档案费管理台账!$D$4:$H$1000,5,0),0))</f>
        <v>0</v>
      </c>
      <c r="I697" s="57"/>
      <c r="J697" s="57"/>
      <c r="K697" s="57"/>
      <c r="L697" s="57"/>
      <c r="M697" s="58" t="str">
        <f t="shared" si="82"/>
        <v/>
      </c>
      <c r="N697" s="102"/>
    </row>
    <row r="698" spans="1:14">
      <c r="A698" s="97" t="str">
        <f t="shared" si="79"/>
        <v/>
      </c>
      <c r="B698" s="98" t="str">
        <f t="shared" si="80"/>
        <v/>
      </c>
      <c r="C698" s="99"/>
      <c r="D698" s="100"/>
      <c r="E698" s="100"/>
      <c r="F698" s="57"/>
      <c r="G698" s="58">
        <f t="shared" si="81"/>
        <v>0</v>
      </c>
      <c r="H698" s="58">
        <f>IF(E698="",0,IFERROR(VLOOKUP(E698,档案费管理台账!$D$4:$H$1000,5,0),0))</f>
        <v>0</v>
      </c>
      <c r="I698" s="57"/>
      <c r="J698" s="57"/>
      <c r="K698" s="57"/>
      <c r="L698" s="57"/>
      <c r="M698" s="58" t="str">
        <f t="shared" si="82"/>
        <v/>
      </c>
      <c r="N698" s="102"/>
    </row>
    <row r="699" spans="1:14">
      <c r="A699" s="97" t="str">
        <f t="shared" si="79"/>
        <v/>
      </c>
      <c r="B699" s="98" t="str">
        <f t="shared" si="80"/>
        <v/>
      </c>
      <c r="C699" s="99"/>
      <c r="D699" s="100"/>
      <c r="E699" s="100"/>
      <c r="F699" s="57"/>
      <c r="G699" s="58">
        <f t="shared" si="81"/>
        <v>0</v>
      </c>
      <c r="H699" s="58">
        <f>IF(E699="",0,IFERROR(VLOOKUP(E699,档案费管理台账!$D$4:$H$1000,5,0),0))</f>
        <v>0</v>
      </c>
      <c r="I699" s="57"/>
      <c r="J699" s="57"/>
      <c r="K699" s="57"/>
      <c r="L699" s="57"/>
      <c r="M699" s="58" t="str">
        <f t="shared" si="82"/>
        <v/>
      </c>
      <c r="N699" s="102"/>
    </row>
    <row r="700" spans="1:14">
      <c r="A700" s="97" t="str">
        <f t="shared" si="79"/>
        <v/>
      </c>
      <c r="B700" s="98" t="str">
        <f t="shared" si="80"/>
        <v/>
      </c>
      <c r="C700" s="99"/>
      <c r="D700" s="100"/>
      <c r="E700" s="100"/>
      <c r="F700" s="57"/>
      <c r="G700" s="58">
        <f t="shared" si="81"/>
        <v>0</v>
      </c>
      <c r="H700" s="58">
        <f>IF(E700="",0,IFERROR(VLOOKUP(E700,档案费管理台账!$D$4:$H$1000,5,0),0))</f>
        <v>0</v>
      </c>
      <c r="I700" s="57"/>
      <c r="J700" s="57"/>
      <c r="K700" s="57"/>
      <c r="L700" s="57"/>
      <c r="M700" s="58" t="str">
        <f t="shared" si="82"/>
        <v/>
      </c>
      <c r="N700" s="102"/>
    </row>
    <row r="701" spans="1:14">
      <c r="A701" s="97" t="str">
        <f t="shared" si="79"/>
        <v/>
      </c>
      <c r="B701" s="98" t="str">
        <f t="shared" si="80"/>
        <v/>
      </c>
      <c r="C701" s="99"/>
      <c r="D701" s="100"/>
      <c r="E701" s="100"/>
      <c r="F701" s="57"/>
      <c r="G701" s="58">
        <f t="shared" si="81"/>
        <v>0</v>
      </c>
      <c r="H701" s="58">
        <f>IF(E701="",0,IFERROR(VLOOKUP(E701,档案费管理台账!$D$4:$H$1000,5,0),0))</f>
        <v>0</v>
      </c>
      <c r="I701" s="57"/>
      <c r="J701" s="57"/>
      <c r="K701" s="57"/>
      <c r="L701" s="57"/>
      <c r="M701" s="58" t="str">
        <f t="shared" si="82"/>
        <v/>
      </c>
      <c r="N701" s="102"/>
    </row>
    <row r="702" spans="1:14">
      <c r="A702" s="97" t="str">
        <f t="shared" si="79"/>
        <v/>
      </c>
      <c r="B702" s="98" t="str">
        <f t="shared" si="80"/>
        <v/>
      </c>
      <c r="C702" s="99"/>
      <c r="D702" s="100"/>
      <c r="E702" s="100"/>
      <c r="F702" s="57"/>
      <c r="G702" s="58">
        <f t="shared" si="81"/>
        <v>0</v>
      </c>
      <c r="H702" s="58">
        <f>IF(E702="",0,IFERROR(VLOOKUP(E702,档案费管理台账!$D$4:$H$1000,5,0),0))</f>
        <v>0</v>
      </c>
      <c r="I702" s="57"/>
      <c r="J702" s="57"/>
      <c r="K702" s="57"/>
      <c r="L702" s="57"/>
      <c r="M702" s="58" t="str">
        <f t="shared" si="82"/>
        <v/>
      </c>
      <c r="N702" s="102"/>
    </row>
    <row r="703" spans="1:14">
      <c r="A703" s="97" t="str">
        <f t="shared" si="79"/>
        <v/>
      </c>
      <c r="B703" s="98" t="str">
        <f t="shared" si="80"/>
        <v/>
      </c>
      <c r="C703" s="99"/>
      <c r="D703" s="100"/>
      <c r="E703" s="100"/>
      <c r="F703" s="57"/>
      <c r="G703" s="58">
        <f t="shared" si="81"/>
        <v>0</v>
      </c>
      <c r="H703" s="58">
        <f>IF(E703="",0,IFERROR(VLOOKUP(E703,档案费管理台账!$D$4:$H$1000,5,0),0))</f>
        <v>0</v>
      </c>
      <c r="I703" s="57"/>
      <c r="J703" s="57"/>
      <c r="K703" s="57"/>
      <c r="L703" s="57"/>
      <c r="M703" s="58" t="str">
        <f t="shared" si="82"/>
        <v/>
      </c>
      <c r="N703" s="102"/>
    </row>
    <row r="704" spans="1:14">
      <c r="A704" s="97" t="str">
        <f t="shared" si="79"/>
        <v/>
      </c>
      <c r="B704" s="98" t="str">
        <f t="shared" si="80"/>
        <v/>
      </c>
      <c r="C704" s="99"/>
      <c r="D704" s="100"/>
      <c r="E704" s="100"/>
      <c r="F704" s="57"/>
      <c r="G704" s="58">
        <f t="shared" si="81"/>
        <v>0</v>
      </c>
      <c r="H704" s="58">
        <f>IF(E704="",0,IFERROR(VLOOKUP(E704,档案费管理台账!$D$4:$H$1000,5,0),0))</f>
        <v>0</v>
      </c>
      <c r="I704" s="57"/>
      <c r="J704" s="57"/>
      <c r="K704" s="57"/>
      <c r="L704" s="57"/>
      <c r="M704" s="58" t="str">
        <f t="shared" si="82"/>
        <v/>
      </c>
      <c r="N704" s="102"/>
    </row>
    <row r="705" spans="1:14">
      <c r="A705" s="97" t="str">
        <f t="shared" si="79"/>
        <v/>
      </c>
      <c r="B705" s="98" t="str">
        <f t="shared" si="80"/>
        <v/>
      </c>
      <c r="C705" s="99"/>
      <c r="D705" s="100"/>
      <c r="E705" s="100"/>
      <c r="F705" s="57"/>
      <c r="G705" s="58">
        <f t="shared" si="81"/>
        <v>0</v>
      </c>
      <c r="H705" s="58">
        <f>IF(E705="",0,IFERROR(VLOOKUP(E705,档案费管理台账!$D$4:$H$1000,5,0),0))</f>
        <v>0</v>
      </c>
      <c r="I705" s="57"/>
      <c r="J705" s="57"/>
      <c r="K705" s="57"/>
      <c r="L705" s="57"/>
      <c r="M705" s="58" t="str">
        <f t="shared" si="82"/>
        <v/>
      </c>
      <c r="N705" s="102"/>
    </row>
    <row r="706" spans="1:14">
      <c r="A706" s="97" t="str">
        <f t="shared" si="79"/>
        <v/>
      </c>
      <c r="B706" s="98" t="str">
        <f t="shared" si="80"/>
        <v/>
      </c>
      <c r="C706" s="99"/>
      <c r="D706" s="100"/>
      <c r="E706" s="100"/>
      <c r="F706" s="57"/>
      <c r="G706" s="58">
        <f t="shared" si="81"/>
        <v>0</v>
      </c>
      <c r="H706" s="58">
        <f>IF(E706="",0,IFERROR(VLOOKUP(E706,档案费管理台账!$D$4:$H$1000,5,0),0))</f>
        <v>0</v>
      </c>
      <c r="I706" s="57"/>
      <c r="J706" s="57"/>
      <c r="K706" s="57"/>
      <c r="L706" s="57"/>
      <c r="M706" s="58" t="str">
        <f t="shared" si="82"/>
        <v/>
      </c>
      <c r="N706" s="102"/>
    </row>
    <row r="707" spans="1:14">
      <c r="A707" s="97" t="str">
        <f t="shared" si="79"/>
        <v/>
      </c>
      <c r="B707" s="98" t="str">
        <f t="shared" si="80"/>
        <v/>
      </c>
      <c r="C707" s="99"/>
      <c r="D707" s="100"/>
      <c r="E707" s="100"/>
      <c r="F707" s="57"/>
      <c r="G707" s="58">
        <f t="shared" si="81"/>
        <v>0</v>
      </c>
      <c r="H707" s="58">
        <f>IF(E707="",0,IFERROR(VLOOKUP(E707,档案费管理台账!$D$4:$H$1000,5,0),0))</f>
        <v>0</v>
      </c>
      <c r="I707" s="57"/>
      <c r="J707" s="57"/>
      <c r="K707" s="57"/>
      <c r="L707" s="57"/>
      <c r="M707" s="58" t="str">
        <f t="shared" si="82"/>
        <v/>
      </c>
      <c r="N707" s="102"/>
    </row>
    <row r="708" spans="1:14">
      <c r="A708" s="97" t="str">
        <f t="shared" si="79"/>
        <v/>
      </c>
      <c r="B708" s="98" t="str">
        <f t="shared" si="80"/>
        <v/>
      </c>
      <c r="C708" s="99"/>
      <c r="D708" s="100"/>
      <c r="E708" s="100"/>
      <c r="F708" s="57"/>
      <c r="G708" s="58">
        <f t="shared" si="81"/>
        <v>0</v>
      </c>
      <c r="H708" s="58">
        <f>IF(E708="",0,IFERROR(VLOOKUP(E708,档案费管理台账!$D$4:$H$1000,5,0),0))</f>
        <v>0</v>
      </c>
      <c r="I708" s="57"/>
      <c r="J708" s="57"/>
      <c r="K708" s="57"/>
      <c r="L708" s="57"/>
      <c r="M708" s="58" t="str">
        <f t="shared" si="82"/>
        <v/>
      </c>
      <c r="N708" s="102"/>
    </row>
    <row r="709" spans="1:14">
      <c r="A709" s="97" t="str">
        <f t="shared" si="79"/>
        <v/>
      </c>
      <c r="B709" s="98" t="str">
        <f t="shared" si="80"/>
        <v/>
      </c>
      <c r="C709" s="99"/>
      <c r="D709" s="100"/>
      <c r="E709" s="100"/>
      <c r="F709" s="57"/>
      <c r="G709" s="58">
        <f t="shared" si="81"/>
        <v>0</v>
      </c>
      <c r="H709" s="58">
        <f>IF(E709="",0,IFERROR(VLOOKUP(E709,档案费管理台账!$D$4:$H$1000,5,0),0))</f>
        <v>0</v>
      </c>
      <c r="I709" s="57"/>
      <c r="J709" s="57"/>
      <c r="K709" s="57"/>
      <c r="L709" s="57"/>
      <c r="M709" s="58" t="str">
        <f t="shared" si="82"/>
        <v/>
      </c>
      <c r="N709" s="102"/>
    </row>
    <row r="710" spans="1:14">
      <c r="A710" s="97" t="str">
        <f t="shared" si="79"/>
        <v/>
      </c>
      <c r="B710" s="98" t="str">
        <f t="shared" si="80"/>
        <v/>
      </c>
      <c r="C710" s="99"/>
      <c r="D710" s="100"/>
      <c r="E710" s="100"/>
      <c r="F710" s="57"/>
      <c r="G710" s="58">
        <f t="shared" si="81"/>
        <v>0</v>
      </c>
      <c r="H710" s="58">
        <f>IF(E710="",0,IFERROR(VLOOKUP(E710,档案费管理台账!$D$4:$H$1000,5,0),0))</f>
        <v>0</v>
      </c>
      <c r="I710" s="57"/>
      <c r="J710" s="57"/>
      <c r="K710" s="57"/>
      <c r="L710" s="57"/>
      <c r="M710" s="58" t="str">
        <f t="shared" si="82"/>
        <v/>
      </c>
      <c r="N710" s="102"/>
    </row>
    <row r="711" spans="1:14">
      <c r="A711" s="97" t="str">
        <f t="shared" si="79"/>
        <v/>
      </c>
      <c r="B711" s="98" t="str">
        <f t="shared" si="80"/>
        <v/>
      </c>
      <c r="C711" s="99"/>
      <c r="D711" s="100"/>
      <c r="E711" s="100"/>
      <c r="F711" s="57"/>
      <c r="G711" s="58">
        <f t="shared" si="81"/>
        <v>0</v>
      </c>
      <c r="H711" s="58">
        <f>IF(E711="",0,IFERROR(VLOOKUP(E711,档案费管理台账!$D$4:$H$1000,5,0),0))</f>
        <v>0</v>
      </c>
      <c r="I711" s="57"/>
      <c r="J711" s="57"/>
      <c r="K711" s="57"/>
      <c r="L711" s="57"/>
      <c r="M711" s="58" t="str">
        <f t="shared" si="82"/>
        <v/>
      </c>
      <c r="N711" s="102"/>
    </row>
    <row r="712" spans="1:14">
      <c r="A712" s="97" t="str">
        <f t="shared" si="79"/>
        <v/>
      </c>
      <c r="B712" s="98" t="str">
        <f t="shared" si="80"/>
        <v/>
      </c>
      <c r="C712" s="99"/>
      <c r="D712" s="100"/>
      <c r="E712" s="100"/>
      <c r="F712" s="57"/>
      <c r="G712" s="58">
        <f t="shared" si="81"/>
        <v>0</v>
      </c>
      <c r="H712" s="58">
        <f>IF(E712="",0,IFERROR(VLOOKUP(E712,档案费管理台账!$D$4:$H$1000,5,0),0))</f>
        <v>0</v>
      </c>
      <c r="I712" s="57"/>
      <c r="J712" s="57"/>
      <c r="K712" s="57"/>
      <c r="L712" s="57"/>
      <c r="M712" s="58" t="str">
        <f t="shared" si="82"/>
        <v/>
      </c>
      <c r="N712" s="102"/>
    </row>
    <row r="713" spans="1:14">
      <c r="A713" s="97" t="str">
        <f t="shared" si="79"/>
        <v/>
      </c>
      <c r="B713" s="98" t="str">
        <f t="shared" si="80"/>
        <v/>
      </c>
      <c r="C713" s="99"/>
      <c r="D713" s="100"/>
      <c r="E713" s="100"/>
      <c r="F713" s="57"/>
      <c r="G713" s="58">
        <f t="shared" si="81"/>
        <v>0</v>
      </c>
      <c r="H713" s="58">
        <f>IF(E713="",0,IFERROR(VLOOKUP(E713,档案费管理台账!$D$4:$H$1000,5,0),0))</f>
        <v>0</v>
      </c>
      <c r="I713" s="57"/>
      <c r="J713" s="57"/>
      <c r="K713" s="57"/>
      <c r="L713" s="57"/>
      <c r="M713" s="58" t="str">
        <f t="shared" si="82"/>
        <v/>
      </c>
      <c r="N713" s="102"/>
    </row>
    <row r="714" spans="1:14">
      <c r="A714" s="97" t="str">
        <f t="shared" si="79"/>
        <v/>
      </c>
      <c r="B714" s="98" t="str">
        <f t="shared" si="80"/>
        <v/>
      </c>
      <c r="C714" s="99"/>
      <c r="D714" s="100"/>
      <c r="E714" s="100"/>
      <c r="F714" s="57"/>
      <c r="G714" s="58">
        <f t="shared" si="81"/>
        <v>0</v>
      </c>
      <c r="H714" s="58">
        <f>IF(E714="",0,IFERROR(VLOOKUP(E714,档案费管理台账!$D$4:$H$1000,5,0),0))</f>
        <v>0</v>
      </c>
      <c r="I714" s="57"/>
      <c r="J714" s="57"/>
      <c r="K714" s="57"/>
      <c r="L714" s="57"/>
      <c r="M714" s="58" t="str">
        <f t="shared" si="82"/>
        <v/>
      </c>
      <c r="N714" s="102"/>
    </row>
    <row r="715" spans="1:14">
      <c r="A715" s="97" t="str">
        <f t="shared" si="79"/>
        <v/>
      </c>
      <c r="B715" s="98" t="str">
        <f t="shared" si="80"/>
        <v/>
      </c>
      <c r="C715" s="99"/>
      <c r="D715" s="100"/>
      <c r="E715" s="100"/>
      <c r="F715" s="57"/>
      <c r="G715" s="58">
        <f t="shared" si="81"/>
        <v>0</v>
      </c>
      <c r="H715" s="58">
        <f>IF(E715="",0,IFERROR(VLOOKUP(E715,档案费管理台账!$D$4:$H$1000,5,0),0))</f>
        <v>0</v>
      </c>
      <c r="I715" s="57"/>
      <c r="J715" s="57"/>
      <c r="K715" s="57"/>
      <c r="L715" s="57"/>
      <c r="M715" s="58" t="str">
        <f t="shared" si="82"/>
        <v/>
      </c>
      <c r="N715" s="102"/>
    </row>
    <row r="716" spans="1:14">
      <c r="A716" s="97" t="str">
        <f t="shared" si="79"/>
        <v/>
      </c>
      <c r="B716" s="98" t="str">
        <f t="shared" si="80"/>
        <v/>
      </c>
      <c r="C716" s="99"/>
      <c r="D716" s="100"/>
      <c r="E716" s="100"/>
      <c r="F716" s="57"/>
      <c r="G716" s="58">
        <f t="shared" si="81"/>
        <v>0</v>
      </c>
      <c r="H716" s="58">
        <f>IF(E716="",0,IFERROR(VLOOKUP(E716,档案费管理台账!$D$4:$H$1000,5,0),0))</f>
        <v>0</v>
      </c>
      <c r="I716" s="57"/>
      <c r="J716" s="57"/>
      <c r="K716" s="57"/>
      <c r="L716" s="57"/>
      <c r="M716" s="58" t="str">
        <f t="shared" si="82"/>
        <v/>
      </c>
      <c r="N716" s="102"/>
    </row>
    <row r="717" spans="1:14">
      <c r="A717" s="97" t="str">
        <f t="shared" si="79"/>
        <v/>
      </c>
      <c r="B717" s="98" t="str">
        <f t="shared" si="80"/>
        <v/>
      </c>
      <c r="C717" s="99"/>
      <c r="D717" s="100"/>
      <c r="E717" s="100"/>
      <c r="F717" s="57"/>
      <c r="G717" s="58">
        <f t="shared" si="81"/>
        <v>0</v>
      </c>
      <c r="H717" s="58">
        <f>IF(E717="",0,IFERROR(VLOOKUP(E717,档案费管理台账!$D$4:$H$1000,5,0),0))</f>
        <v>0</v>
      </c>
      <c r="I717" s="57"/>
      <c r="J717" s="57"/>
      <c r="K717" s="57"/>
      <c r="L717" s="57"/>
      <c r="M717" s="58" t="str">
        <f t="shared" si="82"/>
        <v/>
      </c>
      <c r="N717" s="102"/>
    </row>
    <row r="718" spans="1:14">
      <c r="A718" s="97" t="str">
        <f t="shared" si="79"/>
        <v/>
      </c>
      <c r="B718" s="98" t="str">
        <f t="shared" si="80"/>
        <v/>
      </c>
      <c r="C718" s="99"/>
      <c r="D718" s="100"/>
      <c r="E718" s="100"/>
      <c r="F718" s="57"/>
      <c r="G718" s="58">
        <f t="shared" si="81"/>
        <v>0</v>
      </c>
      <c r="H718" s="58">
        <f>IF(E718="",0,IFERROR(VLOOKUP(E718,档案费管理台账!$D$4:$H$1000,5,0),0))</f>
        <v>0</v>
      </c>
      <c r="I718" s="57"/>
      <c r="J718" s="57"/>
      <c r="K718" s="57"/>
      <c r="L718" s="57"/>
      <c r="M718" s="58" t="str">
        <f t="shared" si="82"/>
        <v/>
      </c>
      <c r="N718" s="102"/>
    </row>
    <row r="719" spans="1:14">
      <c r="A719" s="97" t="str">
        <f t="shared" si="79"/>
        <v/>
      </c>
      <c r="B719" s="98" t="str">
        <f t="shared" si="80"/>
        <v/>
      </c>
      <c r="C719" s="99"/>
      <c r="D719" s="100"/>
      <c r="E719" s="100"/>
      <c r="F719" s="57"/>
      <c r="G719" s="58">
        <f t="shared" si="81"/>
        <v>0</v>
      </c>
      <c r="H719" s="58">
        <f>IF(E719="",0,IFERROR(VLOOKUP(E719,档案费管理台账!$D$4:$H$1000,5,0),0))</f>
        <v>0</v>
      </c>
      <c r="I719" s="57"/>
      <c r="J719" s="57"/>
      <c r="K719" s="57"/>
      <c r="L719" s="57"/>
      <c r="M719" s="58" t="str">
        <f t="shared" si="82"/>
        <v/>
      </c>
      <c r="N719" s="102"/>
    </row>
    <row r="720" spans="1:14">
      <c r="A720" s="97" t="str">
        <f t="shared" si="79"/>
        <v/>
      </c>
      <c r="B720" s="98" t="str">
        <f t="shared" si="80"/>
        <v/>
      </c>
      <c r="C720" s="99"/>
      <c r="D720" s="100"/>
      <c r="E720" s="100"/>
      <c r="F720" s="57"/>
      <c r="G720" s="58">
        <f t="shared" si="81"/>
        <v>0</v>
      </c>
      <c r="H720" s="58">
        <f>IF(E720="",0,IFERROR(VLOOKUP(E720,档案费管理台账!$D$4:$H$1000,5,0),0))</f>
        <v>0</v>
      </c>
      <c r="I720" s="57"/>
      <c r="J720" s="57"/>
      <c r="K720" s="57"/>
      <c r="L720" s="57"/>
      <c r="M720" s="58" t="str">
        <f t="shared" si="82"/>
        <v/>
      </c>
      <c r="N720" s="102"/>
    </row>
    <row r="721" spans="1:14">
      <c r="A721" s="97" t="str">
        <f t="shared" si="79"/>
        <v/>
      </c>
      <c r="B721" s="98" t="str">
        <f t="shared" si="80"/>
        <v/>
      </c>
      <c r="C721" s="99"/>
      <c r="D721" s="100"/>
      <c r="E721" s="100"/>
      <c r="F721" s="57"/>
      <c r="G721" s="58">
        <f t="shared" si="81"/>
        <v>0</v>
      </c>
      <c r="H721" s="58">
        <f>IF(E721="",0,IFERROR(VLOOKUP(E721,档案费管理台账!$D$4:$H$1000,5,0),0))</f>
        <v>0</v>
      </c>
      <c r="I721" s="57"/>
      <c r="J721" s="57"/>
      <c r="K721" s="57"/>
      <c r="L721" s="57"/>
      <c r="M721" s="58" t="str">
        <f t="shared" si="82"/>
        <v/>
      </c>
      <c r="N721" s="102"/>
    </row>
    <row r="722" spans="1:14">
      <c r="A722" s="97" t="str">
        <f t="shared" si="79"/>
        <v/>
      </c>
      <c r="B722" s="98" t="str">
        <f t="shared" si="80"/>
        <v/>
      </c>
      <c r="C722" s="99"/>
      <c r="D722" s="100"/>
      <c r="E722" s="100"/>
      <c r="F722" s="57"/>
      <c r="G722" s="58">
        <f t="shared" si="81"/>
        <v>0</v>
      </c>
      <c r="H722" s="58">
        <f>IF(E722="",0,IFERROR(VLOOKUP(E722,档案费管理台账!$D$4:$H$1000,5,0),0))</f>
        <v>0</v>
      </c>
      <c r="I722" s="57"/>
      <c r="J722" s="57"/>
      <c r="K722" s="57"/>
      <c r="L722" s="57"/>
      <c r="M722" s="58" t="str">
        <f t="shared" si="82"/>
        <v/>
      </c>
      <c r="N722" s="102"/>
    </row>
    <row r="723" spans="1:14">
      <c r="A723" s="97" t="str">
        <f t="shared" si="79"/>
        <v/>
      </c>
      <c r="B723" s="98" t="str">
        <f t="shared" si="80"/>
        <v/>
      </c>
      <c r="C723" s="99"/>
      <c r="D723" s="100"/>
      <c r="E723" s="100"/>
      <c r="F723" s="57"/>
      <c r="G723" s="58">
        <f t="shared" si="81"/>
        <v>0</v>
      </c>
      <c r="H723" s="58">
        <f>IF(E723="",0,IFERROR(VLOOKUP(E723,档案费管理台账!$D$4:$H$1000,5,0),0))</f>
        <v>0</v>
      </c>
      <c r="I723" s="57"/>
      <c r="J723" s="57"/>
      <c r="K723" s="57"/>
      <c r="L723" s="57"/>
      <c r="M723" s="58" t="str">
        <f t="shared" si="82"/>
        <v/>
      </c>
      <c r="N723" s="102"/>
    </row>
    <row r="724" spans="1:14">
      <c r="A724" s="97" t="str">
        <f t="shared" si="79"/>
        <v/>
      </c>
      <c r="B724" s="98" t="str">
        <f t="shared" si="80"/>
        <v/>
      </c>
      <c r="C724" s="99"/>
      <c r="D724" s="100"/>
      <c r="E724" s="100"/>
      <c r="F724" s="57"/>
      <c r="G724" s="58">
        <f t="shared" si="81"/>
        <v>0</v>
      </c>
      <c r="H724" s="58">
        <f>IF(E724="",0,IFERROR(VLOOKUP(E724,档案费管理台账!$D$4:$H$1000,5,0),0))</f>
        <v>0</v>
      </c>
      <c r="I724" s="57"/>
      <c r="J724" s="57"/>
      <c r="K724" s="57"/>
      <c r="L724" s="57"/>
      <c r="M724" s="58" t="str">
        <f t="shared" si="82"/>
        <v/>
      </c>
      <c r="N724" s="102"/>
    </row>
    <row r="725" spans="1:14">
      <c r="A725" s="97" t="str">
        <f t="shared" si="79"/>
        <v/>
      </c>
      <c r="B725" s="98" t="str">
        <f t="shared" si="80"/>
        <v/>
      </c>
      <c r="C725" s="99"/>
      <c r="D725" s="100"/>
      <c r="E725" s="100"/>
      <c r="F725" s="57"/>
      <c r="G725" s="58">
        <f t="shared" si="81"/>
        <v>0</v>
      </c>
      <c r="H725" s="58">
        <f>IF(E725="",0,IFERROR(VLOOKUP(E725,档案费管理台账!$D$4:$H$1000,5,0),0))</f>
        <v>0</v>
      </c>
      <c r="I725" s="57"/>
      <c r="J725" s="57"/>
      <c r="K725" s="57"/>
      <c r="L725" s="57"/>
      <c r="M725" s="58" t="str">
        <f t="shared" si="82"/>
        <v/>
      </c>
      <c r="N725" s="102"/>
    </row>
    <row r="726" spans="1:14">
      <c r="A726" s="97" t="str">
        <f t="shared" si="79"/>
        <v/>
      </c>
      <c r="B726" s="98" t="str">
        <f t="shared" si="80"/>
        <v/>
      </c>
      <c r="C726" s="99"/>
      <c r="D726" s="100"/>
      <c r="E726" s="100"/>
      <c r="F726" s="57"/>
      <c r="G726" s="58">
        <f t="shared" si="81"/>
        <v>0</v>
      </c>
      <c r="H726" s="58">
        <f>IF(E726="",0,IFERROR(VLOOKUP(E726,档案费管理台账!$D$4:$H$1000,5,0),0))</f>
        <v>0</v>
      </c>
      <c r="I726" s="57"/>
      <c r="J726" s="57"/>
      <c r="K726" s="57"/>
      <c r="L726" s="57"/>
      <c r="M726" s="58" t="str">
        <f t="shared" si="82"/>
        <v/>
      </c>
      <c r="N726" s="102"/>
    </row>
    <row r="727" spans="1:14">
      <c r="A727" s="97" t="str">
        <f t="shared" si="79"/>
        <v/>
      </c>
      <c r="B727" s="98" t="str">
        <f t="shared" si="80"/>
        <v/>
      </c>
      <c r="C727" s="99"/>
      <c r="D727" s="100"/>
      <c r="E727" s="100"/>
      <c r="F727" s="57"/>
      <c r="G727" s="58">
        <f t="shared" si="81"/>
        <v>0</v>
      </c>
      <c r="H727" s="58">
        <f>IF(E727="",0,IFERROR(VLOOKUP(E727,档案费管理台账!$D$4:$H$1000,5,0),0))</f>
        <v>0</v>
      </c>
      <c r="I727" s="57"/>
      <c r="J727" s="57"/>
      <c r="K727" s="57"/>
      <c r="L727" s="57"/>
      <c r="M727" s="58" t="str">
        <f t="shared" si="82"/>
        <v/>
      </c>
      <c r="N727" s="102"/>
    </row>
    <row r="728" spans="1:14">
      <c r="A728" s="97" t="str">
        <f t="shared" si="79"/>
        <v/>
      </c>
      <c r="B728" s="98" t="str">
        <f t="shared" si="80"/>
        <v/>
      </c>
      <c r="C728" s="99"/>
      <c r="D728" s="100"/>
      <c r="E728" s="100"/>
      <c r="F728" s="57"/>
      <c r="G728" s="58">
        <f t="shared" si="81"/>
        <v>0</v>
      </c>
      <c r="H728" s="58">
        <f>IF(E728="",0,IFERROR(VLOOKUP(E728,档案费管理台账!$D$4:$H$1000,5,0),0))</f>
        <v>0</v>
      </c>
      <c r="I728" s="57"/>
      <c r="J728" s="57"/>
      <c r="K728" s="57"/>
      <c r="L728" s="57"/>
      <c r="M728" s="58" t="str">
        <f t="shared" si="82"/>
        <v/>
      </c>
      <c r="N728" s="102"/>
    </row>
    <row r="729" spans="1:14">
      <c r="A729" s="97" t="str">
        <f t="shared" si="79"/>
        <v/>
      </c>
      <c r="B729" s="98" t="str">
        <f t="shared" si="80"/>
        <v/>
      </c>
      <c r="C729" s="99"/>
      <c r="D729" s="100"/>
      <c r="E729" s="100"/>
      <c r="F729" s="57"/>
      <c r="G729" s="58">
        <f t="shared" si="81"/>
        <v>0</v>
      </c>
      <c r="H729" s="58">
        <f>IF(E729="",0,IFERROR(VLOOKUP(E729,档案费管理台账!$D$4:$H$1000,5,0),0))</f>
        <v>0</v>
      </c>
      <c r="I729" s="57"/>
      <c r="J729" s="57"/>
      <c r="K729" s="57"/>
      <c r="L729" s="57"/>
      <c r="M729" s="58" t="str">
        <f t="shared" si="82"/>
        <v/>
      </c>
      <c r="N729" s="102"/>
    </row>
    <row r="730" spans="1:14">
      <c r="A730" s="97" t="str">
        <f t="shared" si="79"/>
        <v/>
      </c>
      <c r="B730" s="98" t="str">
        <f t="shared" si="80"/>
        <v/>
      </c>
      <c r="C730" s="99"/>
      <c r="D730" s="100"/>
      <c r="E730" s="100"/>
      <c r="F730" s="57"/>
      <c r="G730" s="58">
        <f t="shared" si="81"/>
        <v>0</v>
      </c>
      <c r="H730" s="58">
        <f>IF(E730="",0,IFERROR(VLOOKUP(E730,档案费管理台账!$D$4:$H$1000,5,0),0))</f>
        <v>0</v>
      </c>
      <c r="I730" s="57"/>
      <c r="J730" s="57"/>
      <c r="K730" s="57"/>
      <c r="L730" s="57"/>
      <c r="M730" s="58" t="str">
        <f t="shared" si="82"/>
        <v/>
      </c>
      <c r="N730" s="102"/>
    </row>
    <row r="731" spans="1:14">
      <c r="A731" s="97" t="str">
        <f t="shared" si="79"/>
        <v/>
      </c>
      <c r="B731" s="98" t="str">
        <f t="shared" si="80"/>
        <v/>
      </c>
      <c r="C731" s="99"/>
      <c r="D731" s="100"/>
      <c r="E731" s="100"/>
      <c r="F731" s="57"/>
      <c r="G731" s="58">
        <f t="shared" si="81"/>
        <v>0</v>
      </c>
      <c r="H731" s="58">
        <f>IF(E731="",0,IFERROR(VLOOKUP(E731,档案费管理台账!$D$4:$H$1000,5,0),0))</f>
        <v>0</v>
      </c>
      <c r="I731" s="57"/>
      <c r="J731" s="57"/>
      <c r="K731" s="57"/>
      <c r="L731" s="57"/>
      <c r="M731" s="58" t="str">
        <f t="shared" si="82"/>
        <v/>
      </c>
      <c r="N731" s="102"/>
    </row>
    <row r="732" spans="1:14">
      <c r="A732" s="97" t="str">
        <f t="shared" si="79"/>
        <v/>
      </c>
      <c r="B732" s="98" t="str">
        <f t="shared" si="80"/>
        <v/>
      </c>
      <c r="C732" s="99"/>
      <c r="D732" s="100"/>
      <c r="E732" s="100"/>
      <c r="F732" s="57"/>
      <c r="G732" s="58">
        <f t="shared" si="81"/>
        <v>0</v>
      </c>
      <c r="H732" s="58">
        <f>IF(E732="",0,IFERROR(VLOOKUP(E732,档案费管理台账!$D$4:$H$1000,5,0),0))</f>
        <v>0</v>
      </c>
      <c r="I732" s="57"/>
      <c r="J732" s="57"/>
      <c r="K732" s="57"/>
      <c r="L732" s="57"/>
      <c r="M732" s="58" t="str">
        <f t="shared" si="82"/>
        <v/>
      </c>
      <c r="N732" s="102"/>
    </row>
    <row r="733" spans="1:14">
      <c r="A733" s="97" t="str">
        <f t="shared" si="79"/>
        <v/>
      </c>
      <c r="B733" s="98" t="str">
        <f t="shared" si="80"/>
        <v/>
      </c>
      <c r="C733" s="99"/>
      <c r="D733" s="100"/>
      <c r="E733" s="100"/>
      <c r="F733" s="57"/>
      <c r="G733" s="58">
        <f t="shared" si="81"/>
        <v>0</v>
      </c>
      <c r="H733" s="58">
        <f>IF(E733="",0,IFERROR(VLOOKUP(E733,档案费管理台账!$D$4:$H$1000,5,0),0))</f>
        <v>0</v>
      </c>
      <c r="I733" s="57"/>
      <c r="J733" s="57"/>
      <c r="K733" s="57"/>
      <c r="L733" s="57"/>
      <c r="M733" s="58" t="str">
        <f t="shared" si="82"/>
        <v/>
      </c>
      <c r="N733" s="102"/>
    </row>
    <row r="734" spans="1:14">
      <c r="A734" s="97" t="str">
        <f t="shared" si="79"/>
        <v/>
      </c>
      <c r="B734" s="98" t="str">
        <f t="shared" si="80"/>
        <v/>
      </c>
      <c r="C734" s="99"/>
      <c r="D734" s="100"/>
      <c r="E734" s="100"/>
      <c r="F734" s="57"/>
      <c r="G734" s="58">
        <f t="shared" si="81"/>
        <v>0</v>
      </c>
      <c r="H734" s="58">
        <f>IF(E734="",0,IFERROR(VLOOKUP(E734,档案费管理台账!$D$4:$H$1000,5,0),0))</f>
        <v>0</v>
      </c>
      <c r="I734" s="57"/>
      <c r="J734" s="57"/>
      <c r="K734" s="57"/>
      <c r="L734" s="57"/>
      <c r="M734" s="58" t="str">
        <f t="shared" si="82"/>
        <v/>
      </c>
      <c r="N734" s="102"/>
    </row>
    <row r="735" spans="1:14">
      <c r="A735" s="97" t="str">
        <f t="shared" si="79"/>
        <v/>
      </c>
      <c r="B735" s="98" t="str">
        <f t="shared" si="80"/>
        <v/>
      </c>
      <c r="C735" s="99"/>
      <c r="D735" s="100"/>
      <c r="E735" s="100"/>
      <c r="F735" s="57"/>
      <c r="G735" s="58">
        <f t="shared" si="81"/>
        <v>0</v>
      </c>
      <c r="H735" s="58">
        <f>IF(E735="",0,IFERROR(VLOOKUP(E735,档案费管理台账!$D$4:$H$1000,5,0),0))</f>
        <v>0</v>
      </c>
      <c r="I735" s="57"/>
      <c r="J735" s="57"/>
      <c r="K735" s="57"/>
      <c r="L735" s="57"/>
      <c r="M735" s="58" t="str">
        <f t="shared" si="82"/>
        <v/>
      </c>
      <c r="N735" s="102"/>
    </row>
    <row r="736" spans="1:14">
      <c r="A736" s="97" t="str">
        <f t="shared" si="79"/>
        <v/>
      </c>
      <c r="B736" s="98" t="str">
        <f t="shared" si="80"/>
        <v/>
      </c>
      <c r="C736" s="99"/>
      <c r="D736" s="100"/>
      <c r="E736" s="100"/>
      <c r="F736" s="57"/>
      <c r="G736" s="58">
        <f t="shared" si="81"/>
        <v>0</v>
      </c>
      <c r="H736" s="58">
        <f>IF(E736="",0,IFERROR(VLOOKUP(E736,档案费管理台账!$D$4:$H$1000,5,0),0))</f>
        <v>0</v>
      </c>
      <c r="I736" s="57"/>
      <c r="J736" s="57"/>
      <c r="K736" s="57"/>
      <c r="L736" s="57"/>
      <c r="M736" s="58" t="str">
        <f t="shared" si="82"/>
        <v/>
      </c>
      <c r="N736" s="102"/>
    </row>
    <row r="737" spans="1:14">
      <c r="A737" s="97" t="str">
        <f t="shared" si="79"/>
        <v/>
      </c>
      <c r="B737" s="98" t="str">
        <f t="shared" si="80"/>
        <v/>
      </c>
      <c r="C737" s="99"/>
      <c r="D737" s="100"/>
      <c r="E737" s="100"/>
      <c r="F737" s="57"/>
      <c r="G737" s="58">
        <f t="shared" si="81"/>
        <v>0</v>
      </c>
      <c r="H737" s="58">
        <f>IF(E737="",0,IFERROR(VLOOKUP(E737,档案费管理台账!$D$4:$H$1000,5,0),0))</f>
        <v>0</v>
      </c>
      <c r="I737" s="57"/>
      <c r="J737" s="57"/>
      <c r="K737" s="57"/>
      <c r="L737" s="57"/>
      <c r="M737" s="58" t="str">
        <f t="shared" si="82"/>
        <v/>
      </c>
      <c r="N737" s="102"/>
    </row>
    <row r="738" spans="1:14">
      <c r="A738" s="97" t="str">
        <f t="shared" si="79"/>
        <v/>
      </c>
      <c r="B738" s="98" t="str">
        <f t="shared" si="80"/>
        <v/>
      </c>
      <c r="C738" s="99"/>
      <c r="D738" s="100"/>
      <c r="E738" s="100"/>
      <c r="F738" s="57"/>
      <c r="G738" s="58">
        <f t="shared" si="81"/>
        <v>0</v>
      </c>
      <c r="H738" s="58">
        <f>IF(E738="",0,IFERROR(VLOOKUP(E738,档案费管理台账!$D$4:$H$1000,5,0),0))</f>
        <v>0</v>
      </c>
      <c r="I738" s="57"/>
      <c r="J738" s="57"/>
      <c r="K738" s="57"/>
      <c r="L738" s="57"/>
      <c r="M738" s="58" t="str">
        <f t="shared" si="82"/>
        <v/>
      </c>
      <c r="N738" s="102"/>
    </row>
    <row r="739" spans="1:14">
      <c r="A739" s="97" t="str">
        <f t="shared" si="79"/>
        <v/>
      </c>
      <c r="B739" s="98" t="str">
        <f t="shared" si="80"/>
        <v/>
      </c>
      <c r="C739" s="99"/>
      <c r="D739" s="100"/>
      <c r="E739" s="100"/>
      <c r="F739" s="57"/>
      <c r="G739" s="58">
        <f t="shared" si="81"/>
        <v>0</v>
      </c>
      <c r="H739" s="58">
        <f>IF(E739="",0,IFERROR(VLOOKUP(E739,档案费管理台账!$D$4:$H$1000,5,0),0))</f>
        <v>0</v>
      </c>
      <c r="I739" s="57"/>
      <c r="J739" s="57"/>
      <c r="K739" s="57"/>
      <c r="L739" s="57"/>
      <c r="M739" s="58" t="str">
        <f t="shared" si="82"/>
        <v/>
      </c>
      <c r="N739" s="102"/>
    </row>
    <row r="740" spans="1:14">
      <c r="A740" s="97" t="str">
        <f t="shared" si="79"/>
        <v/>
      </c>
      <c r="B740" s="98" t="str">
        <f t="shared" si="80"/>
        <v/>
      </c>
      <c r="C740" s="99"/>
      <c r="D740" s="100"/>
      <c r="E740" s="100"/>
      <c r="F740" s="57"/>
      <c r="G740" s="58">
        <f t="shared" si="81"/>
        <v>0</v>
      </c>
      <c r="H740" s="58">
        <f>IF(E740="",0,IFERROR(VLOOKUP(E740,档案费管理台账!$D$4:$H$1000,5,0),0))</f>
        <v>0</v>
      </c>
      <c r="I740" s="57"/>
      <c r="J740" s="57"/>
      <c r="K740" s="57"/>
      <c r="L740" s="57"/>
      <c r="M740" s="58" t="str">
        <f t="shared" si="82"/>
        <v/>
      </c>
      <c r="N740" s="102"/>
    </row>
    <row r="741" spans="1:14">
      <c r="A741" s="97" t="str">
        <f t="shared" si="79"/>
        <v/>
      </c>
      <c r="B741" s="98" t="str">
        <f t="shared" si="80"/>
        <v/>
      </c>
      <c r="C741" s="99"/>
      <c r="D741" s="100"/>
      <c r="E741" s="100"/>
      <c r="F741" s="57"/>
      <c r="G741" s="58">
        <f t="shared" si="81"/>
        <v>0</v>
      </c>
      <c r="H741" s="58">
        <f>IF(E741="",0,IFERROR(VLOOKUP(E741,档案费管理台账!$D$4:$H$1000,5,0),0))</f>
        <v>0</v>
      </c>
      <c r="I741" s="57"/>
      <c r="J741" s="57"/>
      <c r="K741" s="57"/>
      <c r="L741" s="57"/>
      <c r="M741" s="58" t="str">
        <f t="shared" si="82"/>
        <v/>
      </c>
      <c r="N741" s="102"/>
    </row>
    <row r="742" spans="1:14">
      <c r="A742" s="97" t="str">
        <f t="shared" si="79"/>
        <v/>
      </c>
      <c r="B742" s="98" t="str">
        <f t="shared" si="80"/>
        <v/>
      </c>
      <c r="C742" s="99"/>
      <c r="D742" s="100"/>
      <c r="E742" s="100"/>
      <c r="F742" s="57"/>
      <c r="G742" s="58">
        <f t="shared" si="81"/>
        <v>0</v>
      </c>
      <c r="H742" s="58">
        <f>IF(E742="",0,IFERROR(VLOOKUP(E742,档案费管理台账!$D$4:$H$1000,5,0),0))</f>
        <v>0</v>
      </c>
      <c r="I742" s="57"/>
      <c r="J742" s="57"/>
      <c r="K742" s="57"/>
      <c r="L742" s="57"/>
      <c r="M742" s="58" t="str">
        <f t="shared" si="82"/>
        <v/>
      </c>
      <c r="N742" s="102"/>
    </row>
    <row r="743" spans="1:14">
      <c r="A743" s="97" t="str">
        <f t="shared" si="79"/>
        <v/>
      </c>
      <c r="B743" s="98" t="str">
        <f t="shared" si="80"/>
        <v/>
      </c>
      <c r="C743" s="99"/>
      <c r="D743" s="100"/>
      <c r="E743" s="100"/>
      <c r="F743" s="57"/>
      <c r="G743" s="58">
        <f t="shared" si="81"/>
        <v>0</v>
      </c>
      <c r="H743" s="58">
        <f>IF(E743="",0,IFERROR(VLOOKUP(E743,档案费管理台账!$D$4:$H$1000,5,0),0))</f>
        <v>0</v>
      </c>
      <c r="I743" s="57"/>
      <c r="J743" s="57"/>
      <c r="K743" s="57"/>
      <c r="L743" s="57"/>
      <c r="M743" s="58" t="str">
        <f t="shared" si="82"/>
        <v/>
      </c>
      <c r="N743" s="102"/>
    </row>
    <row r="744" spans="1:14">
      <c r="A744" s="97" t="str">
        <f t="shared" si="79"/>
        <v/>
      </c>
      <c r="B744" s="98" t="str">
        <f t="shared" si="80"/>
        <v/>
      </c>
      <c r="C744" s="99"/>
      <c r="D744" s="100"/>
      <c r="E744" s="100"/>
      <c r="F744" s="57"/>
      <c r="G744" s="58">
        <f t="shared" si="81"/>
        <v>0</v>
      </c>
      <c r="H744" s="58">
        <f>IF(E744="",0,IFERROR(VLOOKUP(E744,档案费管理台账!$D$4:$H$1000,5,0),0))</f>
        <v>0</v>
      </c>
      <c r="I744" s="57"/>
      <c r="J744" s="57"/>
      <c r="K744" s="57"/>
      <c r="L744" s="57"/>
      <c r="M744" s="58" t="str">
        <f t="shared" si="82"/>
        <v/>
      </c>
      <c r="N744" s="102"/>
    </row>
    <row r="745" spans="1:14">
      <c r="A745" s="97" t="str">
        <f t="shared" si="79"/>
        <v/>
      </c>
      <c r="B745" s="98" t="str">
        <f t="shared" si="80"/>
        <v/>
      </c>
      <c r="C745" s="99"/>
      <c r="D745" s="100"/>
      <c r="E745" s="100"/>
      <c r="F745" s="57"/>
      <c r="G745" s="58">
        <f t="shared" si="81"/>
        <v>0</v>
      </c>
      <c r="H745" s="58">
        <f>IF(E745="",0,IFERROR(VLOOKUP(E745,档案费管理台账!$D$4:$H$1000,5,0),0))</f>
        <v>0</v>
      </c>
      <c r="I745" s="57"/>
      <c r="J745" s="57"/>
      <c r="K745" s="57"/>
      <c r="L745" s="57"/>
      <c r="M745" s="58" t="str">
        <f t="shared" si="82"/>
        <v/>
      </c>
      <c r="N745" s="102"/>
    </row>
    <row r="746" spans="1:14">
      <c r="A746" s="97" t="str">
        <f t="shared" si="79"/>
        <v/>
      </c>
      <c r="B746" s="98" t="str">
        <f t="shared" si="80"/>
        <v/>
      </c>
      <c r="C746" s="99"/>
      <c r="D746" s="100"/>
      <c r="E746" s="100"/>
      <c r="F746" s="57"/>
      <c r="G746" s="58">
        <f t="shared" si="81"/>
        <v>0</v>
      </c>
      <c r="H746" s="58">
        <f>IF(E746="",0,IFERROR(VLOOKUP(E746,档案费管理台账!$D$4:$H$1000,5,0),0))</f>
        <v>0</v>
      </c>
      <c r="I746" s="57"/>
      <c r="J746" s="57"/>
      <c r="K746" s="57"/>
      <c r="L746" s="57"/>
      <c r="M746" s="58" t="str">
        <f t="shared" si="82"/>
        <v/>
      </c>
      <c r="N746" s="102"/>
    </row>
    <row r="747" spans="1:14">
      <c r="A747" s="97" t="str">
        <f t="shared" si="79"/>
        <v/>
      </c>
      <c r="B747" s="98" t="str">
        <f t="shared" si="80"/>
        <v/>
      </c>
      <c r="C747" s="99"/>
      <c r="D747" s="100"/>
      <c r="E747" s="100"/>
      <c r="F747" s="57"/>
      <c r="G747" s="58">
        <f t="shared" si="81"/>
        <v>0</v>
      </c>
      <c r="H747" s="58">
        <f>IF(E747="",0,IFERROR(VLOOKUP(E747,档案费管理台账!$D$4:$H$1000,5,0),0))</f>
        <v>0</v>
      </c>
      <c r="I747" s="57"/>
      <c r="J747" s="57"/>
      <c r="K747" s="57"/>
      <c r="L747" s="57"/>
      <c r="M747" s="58" t="str">
        <f t="shared" si="82"/>
        <v/>
      </c>
      <c r="N747" s="102"/>
    </row>
    <row r="748" spans="1:14">
      <c r="A748" s="97" t="str">
        <f t="shared" ref="A748:A811" si="83">IF(C748="","",ROW()-42)</f>
        <v/>
      </c>
      <c r="B748" s="98" t="str">
        <f t="shared" si="80"/>
        <v/>
      </c>
      <c r="C748" s="99"/>
      <c r="D748" s="100"/>
      <c r="E748" s="100"/>
      <c r="F748" s="57"/>
      <c r="G748" s="58">
        <f t="shared" si="81"/>
        <v>0</v>
      </c>
      <c r="H748" s="58">
        <f>IF(E748="",0,IFERROR(VLOOKUP(E748,档案费管理台账!$D$4:$H$1000,5,0),0))</f>
        <v>0</v>
      </c>
      <c r="I748" s="57"/>
      <c r="J748" s="57"/>
      <c r="K748" s="57"/>
      <c r="L748" s="57"/>
      <c r="M748" s="58" t="str">
        <f t="shared" si="82"/>
        <v/>
      </c>
      <c r="N748" s="102"/>
    </row>
    <row r="749" spans="1:14">
      <c r="A749" s="97" t="str">
        <f t="shared" si="83"/>
        <v/>
      </c>
      <c r="B749" s="98" t="str">
        <f t="shared" ref="B749:B812" si="84">IF(C749="","",MONTH(C749)&amp;"月")</f>
        <v/>
      </c>
      <c r="C749" s="99"/>
      <c r="D749" s="100"/>
      <c r="E749" s="100"/>
      <c r="F749" s="57"/>
      <c r="G749" s="58">
        <f t="shared" ref="G749:G812" si="85">IF(F749="",0,F749*$K$41)</f>
        <v>0</v>
      </c>
      <c r="H749" s="58">
        <f>IF(E749="",0,IFERROR(VLOOKUP(E749,档案费管理台账!$D$4:$H$1000,5,0),0))</f>
        <v>0</v>
      </c>
      <c r="I749" s="57"/>
      <c r="J749" s="57"/>
      <c r="K749" s="57"/>
      <c r="L749" s="57"/>
      <c r="M749" s="58" t="str">
        <f t="shared" ref="M749:M812" si="86">IF(C749="","",ROUND(M748+G749-I749-J749-K749-L749-H749,2))</f>
        <v/>
      </c>
      <c r="N749" s="102"/>
    </row>
    <row r="750" spans="1:14">
      <c r="A750" s="97" t="str">
        <f t="shared" si="83"/>
        <v/>
      </c>
      <c r="B750" s="98" t="str">
        <f t="shared" si="84"/>
        <v/>
      </c>
      <c r="C750" s="99"/>
      <c r="D750" s="100"/>
      <c r="E750" s="100"/>
      <c r="F750" s="57"/>
      <c r="G750" s="58">
        <f t="shared" si="85"/>
        <v>0</v>
      </c>
      <c r="H750" s="58">
        <f>IF(E750="",0,IFERROR(VLOOKUP(E750,档案费管理台账!$D$4:$H$1000,5,0),0))</f>
        <v>0</v>
      </c>
      <c r="I750" s="57"/>
      <c r="J750" s="57"/>
      <c r="K750" s="57"/>
      <c r="L750" s="57"/>
      <c r="M750" s="58" t="str">
        <f t="shared" si="86"/>
        <v/>
      </c>
      <c r="N750" s="102"/>
    </row>
    <row r="751" spans="1:14">
      <c r="A751" s="97" t="str">
        <f t="shared" si="83"/>
        <v/>
      </c>
      <c r="B751" s="98" t="str">
        <f t="shared" si="84"/>
        <v/>
      </c>
      <c r="C751" s="99"/>
      <c r="D751" s="100"/>
      <c r="E751" s="100"/>
      <c r="F751" s="57"/>
      <c r="G751" s="58">
        <f t="shared" si="85"/>
        <v>0</v>
      </c>
      <c r="H751" s="58">
        <f>IF(E751="",0,IFERROR(VLOOKUP(E751,档案费管理台账!$D$4:$H$1000,5,0),0))</f>
        <v>0</v>
      </c>
      <c r="I751" s="57"/>
      <c r="J751" s="57"/>
      <c r="K751" s="57"/>
      <c r="L751" s="57"/>
      <c r="M751" s="58" t="str">
        <f t="shared" si="86"/>
        <v/>
      </c>
      <c r="N751" s="102"/>
    </row>
    <row r="752" spans="1:14">
      <c r="A752" s="97" t="str">
        <f t="shared" si="83"/>
        <v/>
      </c>
      <c r="B752" s="98" t="str">
        <f t="shared" si="84"/>
        <v/>
      </c>
      <c r="C752" s="99"/>
      <c r="D752" s="100"/>
      <c r="E752" s="100"/>
      <c r="F752" s="57"/>
      <c r="G752" s="58">
        <f t="shared" si="85"/>
        <v>0</v>
      </c>
      <c r="H752" s="58">
        <f>IF(E752="",0,IFERROR(VLOOKUP(E752,档案费管理台账!$D$4:$H$1000,5,0),0))</f>
        <v>0</v>
      </c>
      <c r="I752" s="57"/>
      <c r="J752" s="57"/>
      <c r="K752" s="57"/>
      <c r="L752" s="57"/>
      <c r="M752" s="58" t="str">
        <f t="shared" si="86"/>
        <v/>
      </c>
      <c r="N752" s="102"/>
    </row>
    <row r="753" spans="1:14">
      <c r="A753" s="97" t="str">
        <f t="shared" si="83"/>
        <v/>
      </c>
      <c r="B753" s="98" t="str">
        <f t="shared" si="84"/>
        <v/>
      </c>
      <c r="C753" s="99"/>
      <c r="D753" s="100"/>
      <c r="E753" s="100"/>
      <c r="F753" s="57"/>
      <c r="G753" s="58">
        <f t="shared" si="85"/>
        <v>0</v>
      </c>
      <c r="H753" s="58">
        <f>IF(E753="",0,IFERROR(VLOOKUP(E753,档案费管理台账!$D$4:$H$1000,5,0),0))</f>
        <v>0</v>
      </c>
      <c r="I753" s="57"/>
      <c r="J753" s="57"/>
      <c r="K753" s="57"/>
      <c r="L753" s="57"/>
      <c r="M753" s="58" t="str">
        <f t="shared" si="86"/>
        <v/>
      </c>
      <c r="N753" s="102"/>
    </row>
    <row r="754" spans="1:14">
      <c r="A754" s="97" t="str">
        <f t="shared" si="83"/>
        <v/>
      </c>
      <c r="B754" s="98" t="str">
        <f t="shared" si="84"/>
        <v/>
      </c>
      <c r="C754" s="99"/>
      <c r="D754" s="100"/>
      <c r="E754" s="100"/>
      <c r="F754" s="57"/>
      <c r="G754" s="58">
        <f t="shared" si="85"/>
        <v>0</v>
      </c>
      <c r="H754" s="58">
        <f>IF(E754="",0,IFERROR(VLOOKUP(E754,档案费管理台账!$D$4:$H$1000,5,0),0))</f>
        <v>0</v>
      </c>
      <c r="I754" s="57"/>
      <c r="J754" s="57"/>
      <c r="K754" s="57"/>
      <c r="L754" s="57"/>
      <c r="M754" s="58" t="str">
        <f t="shared" si="86"/>
        <v/>
      </c>
      <c r="N754" s="102"/>
    </row>
    <row r="755" spans="1:14">
      <c r="A755" s="97" t="str">
        <f t="shared" si="83"/>
        <v/>
      </c>
      <c r="B755" s="98" t="str">
        <f t="shared" si="84"/>
        <v/>
      </c>
      <c r="C755" s="99"/>
      <c r="D755" s="100"/>
      <c r="E755" s="100"/>
      <c r="F755" s="57"/>
      <c r="G755" s="58">
        <f t="shared" si="85"/>
        <v>0</v>
      </c>
      <c r="H755" s="58">
        <f>IF(E755="",0,IFERROR(VLOOKUP(E755,档案费管理台账!$D$4:$H$1000,5,0),0))</f>
        <v>0</v>
      </c>
      <c r="I755" s="57"/>
      <c r="J755" s="57"/>
      <c r="K755" s="57"/>
      <c r="L755" s="57"/>
      <c r="M755" s="58" t="str">
        <f t="shared" si="86"/>
        <v/>
      </c>
      <c r="N755" s="102"/>
    </row>
    <row r="756" spans="1:14">
      <c r="A756" s="97" t="str">
        <f t="shared" si="83"/>
        <v/>
      </c>
      <c r="B756" s="98" t="str">
        <f t="shared" si="84"/>
        <v/>
      </c>
      <c r="C756" s="99"/>
      <c r="D756" s="100"/>
      <c r="E756" s="100"/>
      <c r="F756" s="57"/>
      <c r="G756" s="58">
        <f t="shared" si="85"/>
        <v>0</v>
      </c>
      <c r="H756" s="58">
        <f>IF(E756="",0,IFERROR(VLOOKUP(E756,档案费管理台账!$D$4:$H$1000,5,0),0))</f>
        <v>0</v>
      </c>
      <c r="I756" s="57"/>
      <c r="J756" s="57"/>
      <c r="K756" s="57"/>
      <c r="L756" s="57"/>
      <c r="M756" s="58" t="str">
        <f t="shared" si="86"/>
        <v/>
      </c>
      <c r="N756" s="102"/>
    </row>
    <row r="757" spans="1:14">
      <c r="A757" s="97" t="str">
        <f t="shared" si="83"/>
        <v/>
      </c>
      <c r="B757" s="98" t="str">
        <f t="shared" si="84"/>
        <v/>
      </c>
      <c r="C757" s="99"/>
      <c r="D757" s="100"/>
      <c r="E757" s="100"/>
      <c r="F757" s="57"/>
      <c r="G757" s="58">
        <f t="shared" si="85"/>
        <v>0</v>
      </c>
      <c r="H757" s="58">
        <f>IF(E757="",0,IFERROR(VLOOKUP(E757,档案费管理台账!$D$4:$H$1000,5,0),0))</f>
        <v>0</v>
      </c>
      <c r="I757" s="57"/>
      <c r="J757" s="57"/>
      <c r="K757" s="57"/>
      <c r="L757" s="57"/>
      <c r="M757" s="58" t="str">
        <f t="shared" si="86"/>
        <v/>
      </c>
      <c r="N757" s="102"/>
    </row>
    <row r="758" spans="1:14">
      <c r="A758" s="97" t="str">
        <f t="shared" si="83"/>
        <v/>
      </c>
      <c r="B758" s="98" t="str">
        <f t="shared" si="84"/>
        <v/>
      </c>
      <c r="C758" s="99"/>
      <c r="D758" s="100"/>
      <c r="E758" s="100"/>
      <c r="F758" s="57"/>
      <c r="G758" s="58">
        <f t="shared" si="85"/>
        <v>0</v>
      </c>
      <c r="H758" s="58">
        <f>IF(E758="",0,IFERROR(VLOOKUP(E758,档案费管理台账!$D$4:$H$1000,5,0),0))</f>
        <v>0</v>
      </c>
      <c r="I758" s="57"/>
      <c r="J758" s="57"/>
      <c r="K758" s="57"/>
      <c r="L758" s="57"/>
      <c r="M758" s="58" t="str">
        <f t="shared" si="86"/>
        <v/>
      </c>
      <c r="N758" s="102"/>
    </row>
    <row r="759" spans="1:14">
      <c r="A759" s="97" t="str">
        <f t="shared" si="83"/>
        <v/>
      </c>
      <c r="B759" s="98" t="str">
        <f t="shared" si="84"/>
        <v/>
      </c>
      <c r="C759" s="99"/>
      <c r="D759" s="100"/>
      <c r="E759" s="100"/>
      <c r="F759" s="57"/>
      <c r="G759" s="58">
        <f t="shared" si="85"/>
        <v>0</v>
      </c>
      <c r="H759" s="58">
        <f>IF(E759="",0,IFERROR(VLOOKUP(E759,档案费管理台账!$D$4:$H$1000,5,0),0))</f>
        <v>0</v>
      </c>
      <c r="I759" s="57"/>
      <c r="J759" s="57"/>
      <c r="K759" s="57"/>
      <c r="L759" s="57"/>
      <c r="M759" s="58" t="str">
        <f t="shared" si="86"/>
        <v/>
      </c>
      <c r="N759" s="102"/>
    </row>
    <row r="760" spans="1:14">
      <c r="A760" s="97" t="str">
        <f t="shared" si="83"/>
        <v/>
      </c>
      <c r="B760" s="98" t="str">
        <f t="shared" si="84"/>
        <v/>
      </c>
      <c r="C760" s="99"/>
      <c r="D760" s="100"/>
      <c r="E760" s="100"/>
      <c r="F760" s="57"/>
      <c r="G760" s="58">
        <f t="shared" si="85"/>
        <v>0</v>
      </c>
      <c r="H760" s="58">
        <f>IF(E760="",0,IFERROR(VLOOKUP(E760,档案费管理台账!$D$4:$H$1000,5,0),0))</f>
        <v>0</v>
      </c>
      <c r="I760" s="57"/>
      <c r="J760" s="57"/>
      <c r="K760" s="57"/>
      <c r="L760" s="57"/>
      <c r="M760" s="58" t="str">
        <f t="shared" si="86"/>
        <v/>
      </c>
      <c r="N760" s="102"/>
    </row>
    <row r="761" spans="1:14">
      <c r="A761" s="97" t="str">
        <f t="shared" si="83"/>
        <v/>
      </c>
      <c r="B761" s="98" t="str">
        <f t="shared" si="84"/>
        <v/>
      </c>
      <c r="C761" s="99"/>
      <c r="D761" s="100"/>
      <c r="E761" s="100"/>
      <c r="F761" s="57"/>
      <c r="G761" s="58">
        <f t="shared" si="85"/>
        <v>0</v>
      </c>
      <c r="H761" s="58">
        <f>IF(E761="",0,IFERROR(VLOOKUP(E761,档案费管理台账!$D$4:$H$1000,5,0),0))</f>
        <v>0</v>
      </c>
      <c r="I761" s="57"/>
      <c r="J761" s="57"/>
      <c r="K761" s="57"/>
      <c r="L761" s="57"/>
      <c r="M761" s="58" t="str">
        <f t="shared" si="86"/>
        <v/>
      </c>
      <c r="N761" s="102"/>
    </row>
    <row r="762" spans="1:14">
      <c r="A762" s="97" t="str">
        <f t="shared" si="83"/>
        <v/>
      </c>
      <c r="B762" s="98" t="str">
        <f t="shared" si="84"/>
        <v/>
      </c>
      <c r="C762" s="99"/>
      <c r="D762" s="100"/>
      <c r="E762" s="100"/>
      <c r="F762" s="57"/>
      <c r="G762" s="58">
        <f t="shared" si="85"/>
        <v>0</v>
      </c>
      <c r="H762" s="58">
        <f>IF(E762="",0,IFERROR(VLOOKUP(E762,档案费管理台账!$D$4:$H$1000,5,0),0))</f>
        <v>0</v>
      </c>
      <c r="I762" s="57"/>
      <c r="J762" s="57"/>
      <c r="K762" s="57"/>
      <c r="L762" s="57"/>
      <c r="M762" s="58" t="str">
        <f t="shared" si="86"/>
        <v/>
      </c>
      <c r="N762" s="102"/>
    </row>
    <row r="763" spans="1:14">
      <c r="A763" s="97" t="str">
        <f t="shared" si="83"/>
        <v/>
      </c>
      <c r="B763" s="98" t="str">
        <f t="shared" si="84"/>
        <v/>
      </c>
      <c r="C763" s="99"/>
      <c r="D763" s="100"/>
      <c r="E763" s="100"/>
      <c r="F763" s="57"/>
      <c r="G763" s="58">
        <f t="shared" si="85"/>
        <v>0</v>
      </c>
      <c r="H763" s="58">
        <f>IF(E763="",0,IFERROR(VLOOKUP(E763,档案费管理台账!$D$4:$H$1000,5,0),0))</f>
        <v>0</v>
      </c>
      <c r="I763" s="57"/>
      <c r="J763" s="57"/>
      <c r="K763" s="57"/>
      <c r="L763" s="57"/>
      <c r="M763" s="58" t="str">
        <f t="shared" si="86"/>
        <v/>
      </c>
      <c r="N763" s="102"/>
    </row>
    <row r="764" spans="1:14">
      <c r="A764" s="97" t="str">
        <f t="shared" si="83"/>
        <v/>
      </c>
      <c r="B764" s="98" t="str">
        <f t="shared" si="84"/>
        <v/>
      </c>
      <c r="C764" s="99"/>
      <c r="D764" s="100"/>
      <c r="E764" s="100"/>
      <c r="F764" s="57"/>
      <c r="G764" s="58">
        <f t="shared" si="85"/>
        <v>0</v>
      </c>
      <c r="H764" s="58">
        <f>IF(E764="",0,IFERROR(VLOOKUP(E764,档案费管理台账!$D$4:$H$1000,5,0),0))</f>
        <v>0</v>
      </c>
      <c r="I764" s="57"/>
      <c r="J764" s="57"/>
      <c r="K764" s="57"/>
      <c r="L764" s="57"/>
      <c r="M764" s="58" t="str">
        <f t="shared" si="86"/>
        <v/>
      </c>
      <c r="N764" s="102"/>
    </row>
    <row r="765" spans="1:14">
      <c r="A765" s="97" t="str">
        <f t="shared" si="83"/>
        <v/>
      </c>
      <c r="B765" s="98" t="str">
        <f t="shared" si="84"/>
        <v/>
      </c>
      <c r="C765" s="99"/>
      <c r="D765" s="100"/>
      <c r="E765" s="100"/>
      <c r="F765" s="57"/>
      <c r="G765" s="58">
        <f t="shared" si="85"/>
        <v>0</v>
      </c>
      <c r="H765" s="58">
        <f>IF(E765="",0,IFERROR(VLOOKUP(E765,档案费管理台账!$D$4:$H$1000,5,0),0))</f>
        <v>0</v>
      </c>
      <c r="I765" s="57"/>
      <c r="J765" s="57"/>
      <c r="K765" s="57"/>
      <c r="L765" s="57"/>
      <c r="M765" s="58" t="str">
        <f t="shared" si="86"/>
        <v/>
      </c>
      <c r="N765" s="102"/>
    </row>
    <row r="766" spans="1:14">
      <c r="A766" s="97" t="str">
        <f t="shared" si="83"/>
        <v/>
      </c>
      <c r="B766" s="98" t="str">
        <f t="shared" si="84"/>
        <v/>
      </c>
      <c r="C766" s="99"/>
      <c r="D766" s="100"/>
      <c r="E766" s="100"/>
      <c r="F766" s="57"/>
      <c r="G766" s="58">
        <f t="shared" si="85"/>
        <v>0</v>
      </c>
      <c r="H766" s="58">
        <f>IF(E766="",0,IFERROR(VLOOKUP(E766,档案费管理台账!$D$4:$H$1000,5,0),0))</f>
        <v>0</v>
      </c>
      <c r="I766" s="57"/>
      <c r="J766" s="57"/>
      <c r="K766" s="57"/>
      <c r="L766" s="57"/>
      <c r="M766" s="58" t="str">
        <f t="shared" si="86"/>
        <v/>
      </c>
      <c r="N766" s="102"/>
    </row>
    <row r="767" spans="1:14">
      <c r="A767" s="97" t="str">
        <f t="shared" si="83"/>
        <v/>
      </c>
      <c r="B767" s="98" t="str">
        <f t="shared" si="84"/>
        <v/>
      </c>
      <c r="C767" s="99"/>
      <c r="D767" s="100"/>
      <c r="E767" s="100"/>
      <c r="F767" s="57"/>
      <c r="G767" s="58">
        <f t="shared" si="85"/>
        <v>0</v>
      </c>
      <c r="H767" s="58">
        <f>IF(E767="",0,IFERROR(VLOOKUP(E767,档案费管理台账!$D$4:$H$1000,5,0),0))</f>
        <v>0</v>
      </c>
      <c r="I767" s="57"/>
      <c r="J767" s="57"/>
      <c r="K767" s="57"/>
      <c r="L767" s="57"/>
      <c r="M767" s="58" t="str">
        <f t="shared" si="86"/>
        <v/>
      </c>
      <c r="N767" s="102"/>
    </row>
    <row r="768" spans="1:14">
      <c r="A768" s="97" t="str">
        <f t="shared" si="83"/>
        <v/>
      </c>
      <c r="B768" s="98" t="str">
        <f t="shared" si="84"/>
        <v/>
      </c>
      <c r="C768" s="99"/>
      <c r="D768" s="100"/>
      <c r="E768" s="100"/>
      <c r="F768" s="57"/>
      <c r="G768" s="58">
        <f t="shared" si="85"/>
        <v>0</v>
      </c>
      <c r="H768" s="58">
        <f>IF(E768="",0,IFERROR(VLOOKUP(E768,档案费管理台账!$D$4:$H$1000,5,0),0))</f>
        <v>0</v>
      </c>
      <c r="I768" s="57"/>
      <c r="J768" s="57"/>
      <c r="K768" s="57"/>
      <c r="L768" s="57"/>
      <c r="M768" s="58" t="str">
        <f t="shared" si="86"/>
        <v/>
      </c>
      <c r="N768" s="102"/>
    </row>
    <row r="769" spans="1:14">
      <c r="A769" s="97" t="str">
        <f t="shared" si="83"/>
        <v/>
      </c>
      <c r="B769" s="98" t="str">
        <f t="shared" si="84"/>
        <v/>
      </c>
      <c r="C769" s="99"/>
      <c r="D769" s="100"/>
      <c r="E769" s="100"/>
      <c r="F769" s="57"/>
      <c r="G769" s="58">
        <f t="shared" si="85"/>
        <v>0</v>
      </c>
      <c r="H769" s="58">
        <f>IF(E769="",0,IFERROR(VLOOKUP(E769,档案费管理台账!$D$4:$H$1000,5,0),0))</f>
        <v>0</v>
      </c>
      <c r="I769" s="57"/>
      <c r="J769" s="57"/>
      <c r="K769" s="57"/>
      <c r="L769" s="57"/>
      <c r="M769" s="58" t="str">
        <f t="shared" si="86"/>
        <v/>
      </c>
      <c r="N769" s="102"/>
    </row>
    <row r="770" spans="1:14">
      <c r="A770" s="97" t="str">
        <f t="shared" si="83"/>
        <v/>
      </c>
      <c r="B770" s="98" t="str">
        <f t="shared" si="84"/>
        <v/>
      </c>
      <c r="C770" s="99"/>
      <c r="D770" s="100"/>
      <c r="E770" s="100"/>
      <c r="F770" s="57"/>
      <c r="G770" s="58">
        <f t="shared" si="85"/>
        <v>0</v>
      </c>
      <c r="H770" s="58">
        <f>IF(E770="",0,IFERROR(VLOOKUP(E770,档案费管理台账!$D$4:$H$1000,5,0),0))</f>
        <v>0</v>
      </c>
      <c r="I770" s="57"/>
      <c r="J770" s="57"/>
      <c r="K770" s="57"/>
      <c r="L770" s="57"/>
      <c r="M770" s="58" t="str">
        <f t="shared" si="86"/>
        <v/>
      </c>
      <c r="N770" s="102"/>
    </row>
    <row r="771" spans="1:14">
      <c r="A771" s="97" t="str">
        <f t="shared" si="83"/>
        <v/>
      </c>
      <c r="B771" s="98" t="str">
        <f t="shared" si="84"/>
        <v/>
      </c>
      <c r="C771" s="99"/>
      <c r="D771" s="100"/>
      <c r="E771" s="100"/>
      <c r="F771" s="57"/>
      <c r="G771" s="58">
        <f t="shared" si="85"/>
        <v>0</v>
      </c>
      <c r="H771" s="58">
        <f>IF(E771="",0,IFERROR(VLOOKUP(E771,档案费管理台账!$D$4:$H$1000,5,0),0))</f>
        <v>0</v>
      </c>
      <c r="I771" s="57"/>
      <c r="J771" s="57"/>
      <c r="K771" s="57"/>
      <c r="L771" s="57"/>
      <c r="M771" s="58" t="str">
        <f t="shared" si="86"/>
        <v/>
      </c>
      <c r="N771" s="102"/>
    </row>
    <row r="772" spans="1:14">
      <c r="A772" s="97" t="str">
        <f t="shared" si="83"/>
        <v/>
      </c>
      <c r="B772" s="98" t="str">
        <f t="shared" si="84"/>
        <v/>
      </c>
      <c r="C772" s="99"/>
      <c r="D772" s="100"/>
      <c r="E772" s="100"/>
      <c r="F772" s="57"/>
      <c r="G772" s="58">
        <f t="shared" si="85"/>
        <v>0</v>
      </c>
      <c r="H772" s="58">
        <f>IF(E772="",0,IFERROR(VLOOKUP(E772,档案费管理台账!$D$4:$H$1000,5,0),0))</f>
        <v>0</v>
      </c>
      <c r="I772" s="57"/>
      <c r="J772" s="57"/>
      <c r="K772" s="57"/>
      <c r="L772" s="57"/>
      <c r="M772" s="58" t="str">
        <f t="shared" si="86"/>
        <v/>
      </c>
      <c r="N772" s="102"/>
    </row>
    <row r="773" spans="1:14">
      <c r="A773" s="97" t="str">
        <f t="shared" si="83"/>
        <v/>
      </c>
      <c r="B773" s="98" t="str">
        <f t="shared" si="84"/>
        <v/>
      </c>
      <c r="C773" s="99"/>
      <c r="D773" s="100"/>
      <c r="E773" s="100"/>
      <c r="F773" s="57"/>
      <c r="G773" s="58">
        <f t="shared" si="85"/>
        <v>0</v>
      </c>
      <c r="H773" s="58">
        <f>IF(E773="",0,IFERROR(VLOOKUP(E773,档案费管理台账!$D$4:$H$1000,5,0),0))</f>
        <v>0</v>
      </c>
      <c r="I773" s="57"/>
      <c r="J773" s="57"/>
      <c r="K773" s="57"/>
      <c r="L773" s="57"/>
      <c r="M773" s="58" t="str">
        <f t="shared" si="86"/>
        <v/>
      </c>
      <c r="N773" s="102"/>
    </row>
    <row r="774" spans="1:14">
      <c r="A774" s="97" t="str">
        <f t="shared" si="83"/>
        <v/>
      </c>
      <c r="B774" s="98" t="str">
        <f t="shared" si="84"/>
        <v/>
      </c>
      <c r="C774" s="99"/>
      <c r="D774" s="100"/>
      <c r="E774" s="100"/>
      <c r="F774" s="57"/>
      <c r="G774" s="58">
        <f t="shared" si="85"/>
        <v>0</v>
      </c>
      <c r="H774" s="58">
        <f>IF(E774="",0,IFERROR(VLOOKUP(E774,档案费管理台账!$D$4:$H$1000,5,0),0))</f>
        <v>0</v>
      </c>
      <c r="I774" s="57"/>
      <c r="J774" s="57"/>
      <c r="K774" s="57"/>
      <c r="L774" s="57"/>
      <c r="M774" s="58" t="str">
        <f t="shared" si="86"/>
        <v/>
      </c>
      <c r="N774" s="102"/>
    </row>
    <row r="775" spans="1:14">
      <c r="A775" s="97" t="str">
        <f t="shared" si="83"/>
        <v/>
      </c>
      <c r="B775" s="98" t="str">
        <f t="shared" si="84"/>
        <v/>
      </c>
      <c r="C775" s="99"/>
      <c r="D775" s="100"/>
      <c r="E775" s="100"/>
      <c r="F775" s="57"/>
      <c r="G775" s="58">
        <f t="shared" si="85"/>
        <v>0</v>
      </c>
      <c r="H775" s="58">
        <f>IF(E775="",0,IFERROR(VLOOKUP(E775,档案费管理台账!$D$4:$H$1000,5,0),0))</f>
        <v>0</v>
      </c>
      <c r="I775" s="57"/>
      <c r="J775" s="57"/>
      <c r="K775" s="57"/>
      <c r="L775" s="57"/>
      <c r="M775" s="58" t="str">
        <f t="shared" si="86"/>
        <v/>
      </c>
      <c r="N775" s="102"/>
    </row>
    <row r="776" spans="1:14">
      <c r="A776" s="97" t="str">
        <f t="shared" si="83"/>
        <v/>
      </c>
      <c r="B776" s="98" t="str">
        <f t="shared" si="84"/>
        <v/>
      </c>
      <c r="C776" s="99"/>
      <c r="D776" s="100"/>
      <c r="E776" s="100"/>
      <c r="F776" s="57"/>
      <c r="G776" s="58">
        <f t="shared" si="85"/>
        <v>0</v>
      </c>
      <c r="H776" s="58">
        <f>IF(E776="",0,IFERROR(VLOOKUP(E776,档案费管理台账!$D$4:$H$1000,5,0),0))</f>
        <v>0</v>
      </c>
      <c r="I776" s="57"/>
      <c r="J776" s="57"/>
      <c r="K776" s="57"/>
      <c r="L776" s="57"/>
      <c r="M776" s="58" t="str">
        <f t="shared" si="86"/>
        <v/>
      </c>
      <c r="N776" s="102"/>
    </row>
    <row r="777" spans="1:14">
      <c r="A777" s="97" t="str">
        <f t="shared" si="83"/>
        <v/>
      </c>
      <c r="B777" s="98" t="str">
        <f t="shared" si="84"/>
        <v/>
      </c>
      <c r="C777" s="99"/>
      <c r="D777" s="100"/>
      <c r="E777" s="100"/>
      <c r="F777" s="57"/>
      <c r="G777" s="58">
        <f t="shared" si="85"/>
        <v>0</v>
      </c>
      <c r="H777" s="58">
        <f>IF(E777="",0,IFERROR(VLOOKUP(E777,档案费管理台账!$D$4:$H$1000,5,0),0))</f>
        <v>0</v>
      </c>
      <c r="I777" s="57"/>
      <c r="J777" s="57"/>
      <c r="K777" s="57"/>
      <c r="L777" s="57"/>
      <c r="M777" s="58" t="str">
        <f t="shared" si="86"/>
        <v/>
      </c>
      <c r="N777" s="102"/>
    </row>
    <row r="778" spans="1:14">
      <c r="A778" s="97" t="str">
        <f t="shared" si="83"/>
        <v/>
      </c>
      <c r="B778" s="98" t="str">
        <f t="shared" si="84"/>
        <v/>
      </c>
      <c r="C778" s="99"/>
      <c r="D778" s="100"/>
      <c r="E778" s="100"/>
      <c r="F778" s="57"/>
      <c r="G778" s="58">
        <f t="shared" si="85"/>
        <v>0</v>
      </c>
      <c r="H778" s="58">
        <f>IF(E778="",0,IFERROR(VLOOKUP(E778,档案费管理台账!$D$4:$H$1000,5,0),0))</f>
        <v>0</v>
      </c>
      <c r="I778" s="57"/>
      <c r="J778" s="57"/>
      <c r="K778" s="57"/>
      <c r="L778" s="57"/>
      <c r="M778" s="58" t="str">
        <f t="shared" si="86"/>
        <v/>
      </c>
      <c r="N778" s="102"/>
    </row>
    <row r="779" spans="1:14">
      <c r="A779" s="97" t="str">
        <f t="shared" si="83"/>
        <v/>
      </c>
      <c r="B779" s="98" t="str">
        <f t="shared" si="84"/>
        <v/>
      </c>
      <c r="C779" s="99"/>
      <c r="D779" s="100"/>
      <c r="E779" s="100"/>
      <c r="F779" s="57"/>
      <c r="G779" s="58">
        <f t="shared" si="85"/>
        <v>0</v>
      </c>
      <c r="H779" s="58">
        <f>IF(E779="",0,IFERROR(VLOOKUP(E779,档案费管理台账!$D$4:$H$1000,5,0),0))</f>
        <v>0</v>
      </c>
      <c r="I779" s="57"/>
      <c r="J779" s="57"/>
      <c r="K779" s="57"/>
      <c r="L779" s="57"/>
      <c r="M779" s="58" t="str">
        <f t="shared" si="86"/>
        <v/>
      </c>
      <c r="N779" s="102"/>
    </row>
    <row r="780" spans="1:14">
      <c r="A780" s="97" t="str">
        <f t="shared" si="83"/>
        <v/>
      </c>
      <c r="B780" s="98" t="str">
        <f t="shared" si="84"/>
        <v/>
      </c>
      <c r="C780" s="99"/>
      <c r="D780" s="100"/>
      <c r="E780" s="100"/>
      <c r="F780" s="57"/>
      <c r="G780" s="58">
        <f t="shared" si="85"/>
        <v>0</v>
      </c>
      <c r="H780" s="58">
        <f>IF(E780="",0,IFERROR(VLOOKUP(E780,档案费管理台账!$D$4:$H$1000,5,0),0))</f>
        <v>0</v>
      </c>
      <c r="I780" s="57"/>
      <c r="J780" s="57"/>
      <c r="K780" s="57"/>
      <c r="L780" s="57"/>
      <c r="M780" s="58" t="str">
        <f t="shared" si="86"/>
        <v/>
      </c>
      <c r="N780" s="102"/>
    </row>
    <row r="781" spans="1:14">
      <c r="A781" s="97" t="str">
        <f t="shared" si="83"/>
        <v/>
      </c>
      <c r="B781" s="98" t="str">
        <f t="shared" si="84"/>
        <v/>
      </c>
      <c r="C781" s="99"/>
      <c r="D781" s="100"/>
      <c r="E781" s="100"/>
      <c r="F781" s="57"/>
      <c r="G781" s="58">
        <f t="shared" si="85"/>
        <v>0</v>
      </c>
      <c r="H781" s="58">
        <f>IF(E781="",0,IFERROR(VLOOKUP(E781,档案费管理台账!$D$4:$H$1000,5,0),0))</f>
        <v>0</v>
      </c>
      <c r="I781" s="57"/>
      <c r="J781" s="57"/>
      <c r="K781" s="57"/>
      <c r="L781" s="57"/>
      <c r="M781" s="58" t="str">
        <f t="shared" si="86"/>
        <v/>
      </c>
      <c r="N781" s="102"/>
    </row>
    <row r="782" spans="1:14">
      <c r="A782" s="97" t="str">
        <f t="shared" si="83"/>
        <v/>
      </c>
      <c r="B782" s="98" t="str">
        <f t="shared" si="84"/>
        <v/>
      </c>
      <c r="C782" s="99"/>
      <c r="D782" s="100"/>
      <c r="E782" s="100"/>
      <c r="F782" s="57"/>
      <c r="G782" s="58">
        <f t="shared" si="85"/>
        <v>0</v>
      </c>
      <c r="H782" s="58">
        <f>IF(E782="",0,IFERROR(VLOOKUP(E782,档案费管理台账!$D$4:$H$1000,5,0),0))</f>
        <v>0</v>
      </c>
      <c r="I782" s="57"/>
      <c r="J782" s="57"/>
      <c r="K782" s="57"/>
      <c r="L782" s="57"/>
      <c r="M782" s="58" t="str">
        <f t="shared" si="86"/>
        <v/>
      </c>
      <c r="N782" s="102"/>
    </row>
    <row r="783" spans="1:14">
      <c r="A783" s="97" t="str">
        <f t="shared" si="83"/>
        <v/>
      </c>
      <c r="B783" s="98" t="str">
        <f t="shared" si="84"/>
        <v/>
      </c>
      <c r="C783" s="99"/>
      <c r="D783" s="100"/>
      <c r="E783" s="100"/>
      <c r="F783" s="57"/>
      <c r="G783" s="58">
        <f t="shared" si="85"/>
        <v>0</v>
      </c>
      <c r="H783" s="58">
        <f>IF(E783="",0,IFERROR(VLOOKUP(E783,档案费管理台账!$D$4:$H$1000,5,0),0))</f>
        <v>0</v>
      </c>
      <c r="I783" s="57"/>
      <c r="J783" s="57"/>
      <c r="K783" s="57"/>
      <c r="L783" s="57"/>
      <c r="M783" s="58" t="str">
        <f t="shared" si="86"/>
        <v/>
      </c>
      <c r="N783" s="102"/>
    </row>
    <row r="784" spans="1:14">
      <c r="A784" s="97" t="str">
        <f t="shared" si="83"/>
        <v/>
      </c>
      <c r="B784" s="98" t="str">
        <f t="shared" si="84"/>
        <v/>
      </c>
      <c r="C784" s="99"/>
      <c r="D784" s="100"/>
      <c r="E784" s="100"/>
      <c r="F784" s="57"/>
      <c r="G784" s="58">
        <f t="shared" si="85"/>
        <v>0</v>
      </c>
      <c r="H784" s="58">
        <f>IF(E784="",0,IFERROR(VLOOKUP(E784,档案费管理台账!$D$4:$H$1000,5,0),0))</f>
        <v>0</v>
      </c>
      <c r="I784" s="57"/>
      <c r="J784" s="57"/>
      <c r="K784" s="57"/>
      <c r="L784" s="57"/>
      <c r="M784" s="58" t="str">
        <f t="shared" si="86"/>
        <v/>
      </c>
      <c r="N784" s="102"/>
    </row>
    <row r="785" spans="1:14">
      <c r="A785" s="97" t="str">
        <f t="shared" si="83"/>
        <v/>
      </c>
      <c r="B785" s="98" t="str">
        <f t="shared" si="84"/>
        <v/>
      </c>
      <c r="C785" s="99"/>
      <c r="D785" s="100"/>
      <c r="E785" s="100"/>
      <c r="F785" s="57"/>
      <c r="G785" s="58">
        <f t="shared" si="85"/>
        <v>0</v>
      </c>
      <c r="H785" s="58">
        <f>IF(E785="",0,IFERROR(VLOOKUP(E785,档案费管理台账!$D$4:$H$1000,5,0),0))</f>
        <v>0</v>
      </c>
      <c r="I785" s="57"/>
      <c r="J785" s="57"/>
      <c r="K785" s="57"/>
      <c r="L785" s="57"/>
      <c r="M785" s="58" t="str">
        <f t="shared" si="86"/>
        <v/>
      </c>
      <c r="N785" s="102"/>
    </row>
    <row r="786" spans="1:14">
      <c r="A786" s="97" t="str">
        <f t="shared" si="83"/>
        <v/>
      </c>
      <c r="B786" s="98" t="str">
        <f t="shared" si="84"/>
        <v/>
      </c>
      <c r="C786" s="99"/>
      <c r="D786" s="100"/>
      <c r="E786" s="100"/>
      <c r="F786" s="57"/>
      <c r="G786" s="58">
        <f t="shared" si="85"/>
        <v>0</v>
      </c>
      <c r="H786" s="58">
        <f>IF(E786="",0,IFERROR(VLOOKUP(E786,档案费管理台账!$D$4:$H$1000,5,0),0))</f>
        <v>0</v>
      </c>
      <c r="I786" s="57"/>
      <c r="J786" s="57"/>
      <c r="K786" s="57"/>
      <c r="L786" s="57"/>
      <c r="M786" s="58" t="str">
        <f t="shared" si="86"/>
        <v/>
      </c>
      <c r="N786" s="102"/>
    </row>
    <row r="787" spans="1:14">
      <c r="A787" s="97" t="str">
        <f t="shared" si="83"/>
        <v/>
      </c>
      <c r="B787" s="98" t="str">
        <f t="shared" si="84"/>
        <v/>
      </c>
      <c r="C787" s="99"/>
      <c r="D787" s="100"/>
      <c r="E787" s="100"/>
      <c r="F787" s="57"/>
      <c r="G787" s="58">
        <f t="shared" si="85"/>
        <v>0</v>
      </c>
      <c r="H787" s="58">
        <f>IF(E787="",0,IFERROR(VLOOKUP(E787,档案费管理台账!$D$4:$H$1000,5,0),0))</f>
        <v>0</v>
      </c>
      <c r="I787" s="57"/>
      <c r="J787" s="57"/>
      <c r="K787" s="57"/>
      <c r="L787" s="57"/>
      <c r="M787" s="58" t="str">
        <f t="shared" si="86"/>
        <v/>
      </c>
      <c r="N787" s="102"/>
    </row>
    <row r="788" spans="1:14">
      <c r="A788" s="97" t="str">
        <f t="shared" si="83"/>
        <v/>
      </c>
      <c r="B788" s="98" t="str">
        <f t="shared" si="84"/>
        <v/>
      </c>
      <c r="C788" s="99"/>
      <c r="D788" s="100"/>
      <c r="E788" s="100"/>
      <c r="F788" s="57"/>
      <c r="G788" s="58">
        <f t="shared" si="85"/>
        <v>0</v>
      </c>
      <c r="H788" s="58">
        <f>IF(E788="",0,IFERROR(VLOOKUP(E788,档案费管理台账!$D$4:$H$1000,5,0),0))</f>
        <v>0</v>
      </c>
      <c r="I788" s="57"/>
      <c r="J788" s="57"/>
      <c r="K788" s="57"/>
      <c r="L788" s="57"/>
      <c r="M788" s="58" t="str">
        <f t="shared" si="86"/>
        <v/>
      </c>
      <c r="N788" s="102"/>
    </row>
    <row r="789" spans="1:14">
      <c r="A789" s="97" t="str">
        <f t="shared" si="83"/>
        <v/>
      </c>
      <c r="B789" s="98" t="str">
        <f t="shared" si="84"/>
        <v/>
      </c>
      <c r="C789" s="99"/>
      <c r="D789" s="100"/>
      <c r="E789" s="100"/>
      <c r="F789" s="57"/>
      <c r="G789" s="58">
        <f t="shared" si="85"/>
        <v>0</v>
      </c>
      <c r="H789" s="58">
        <f>IF(E789="",0,IFERROR(VLOOKUP(E789,档案费管理台账!$D$4:$H$1000,5,0),0))</f>
        <v>0</v>
      </c>
      <c r="I789" s="57"/>
      <c r="J789" s="57"/>
      <c r="K789" s="57"/>
      <c r="L789" s="57"/>
      <c r="M789" s="58" t="str">
        <f t="shared" si="86"/>
        <v/>
      </c>
      <c r="N789" s="102"/>
    </row>
    <row r="790" spans="1:14">
      <c r="A790" s="97" t="str">
        <f t="shared" si="83"/>
        <v/>
      </c>
      <c r="B790" s="98" t="str">
        <f t="shared" si="84"/>
        <v/>
      </c>
      <c r="C790" s="99"/>
      <c r="D790" s="100"/>
      <c r="E790" s="100"/>
      <c r="F790" s="57"/>
      <c r="G790" s="58">
        <f t="shared" si="85"/>
        <v>0</v>
      </c>
      <c r="H790" s="58">
        <f>IF(E790="",0,IFERROR(VLOOKUP(E790,档案费管理台账!$D$4:$H$1000,5,0),0))</f>
        <v>0</v>
      </c>
      <c r="I790" s="57"/>
      <c r="J790" s="57"/>
      <c r="K790" s="57"/>
      <c r="L790" s="57"/>
      <c r="M790" s="58" t="str">
        <f t="shared" si="86"/>
        <v/>
      </c>
      <c r="N790" s="102"/>
    </row>
    <row r="791" spans="1:14">
      <c r="A791" s="97" t="str">
        <f t="shared" si="83"/>
        <v/>
      </c>
      <c r="B791" s="98" t="str">
        <f t="shared" si="84"/>
        <v/>
      </c>
      <c r="C791" s="99"/>
      <c r="D791" s="100"/>
      <c r="E791" s="100"/>
      <c r="F791" s="57"/>
      <c r="G791" s="58">
        <f t="shared" si="85"/>
        <v>0</v>
      </c>
      <c r="H791" s="58">
        <f>IF(E791="",0,IFERROR(VLOOKUP(E791,档案费管理台账!$D$4:$H$1000,5,0),0))</f>
        <v>0</v>
      </c>
      <c r="I791" s="57"/>
      <c r="J791" s="57"/>
      <c r="K791" s="57"/>
      <c r="L791" s="57"/>
      <c r="M791" s="58" t="str">
        <f t="shared" si="86"/>
        <v/>
      </c>
      <c r="N791" s="102"/>
    </row>
    <row r="792" spans="1:14">
      <c r="A792" s="97" t="str">
        <f t="shared" si="83"/>
        <v/>
      </c>
      <c r="B792" s="98" t="str">
        <f t="shared" si="84"/>
        <v/>
      </c>
      <c r="C792" s="99"/>
      <c r="D792" s="100"/>
      <c r="E792" s="100"/>
      <c r="F792" s="57"/>
      <c r="G792" s="58">
        <f t="shared" si="85"/>
        <v>0</v>
      </c>
      <c r="H792" s="58">
        <f>IF(E792="",0,IFERROR(VLOOKUP(E792,档案费管理台账!$D$4:$H$1000,5,0),0))</f>
        <v>0</v>
      </c>
      <c r="I792" s="57"/>
      <c r="J792" s="57"/>
      <c r="K792" s="57"/>
      <c r="L792" s="57"/>
      <c r="M792" s="58" t="str">
        <f t="shared" si="86"/>
        <v/>
      </c>
      <c r="N792" s="102"/>
    </row>
    <row r="793" spans="1:14">
      <c r="A793" s="97" t="str">
        <f t="shared" si="83"/>
        <v/>
      </c>
      <c r="B793" s="98" t="str">
        <f t="shared" si="84"/>
        <v/>
      </c>
      <c r="C793" s="99"/>
      <c r="D793" s="100"/>
      <c r="E793" s="100"/>
      <c r="F793" s="57"/>
      <c r="G793" s="58">
        <f t="shared" si="85"/>
        <v>0</v>
      </c>
      <c r="H793" s="58">
        <f>IF(E793="",0,IFERROR(VLOOKUP(E793,档案费管理台账!$D$4:$H$1000,5,0),0))</f>
        <v>0</v>
      </c>
      <c r="I793" s="57"/>
      <c r="J793" s="57"/>
      <c r="K793" s="57"/>
      <c r="L793" s="57"/>
      <c r="M793" s="58" t="str">
        <f t="shared" si="86"/>
        <v/>
      </c>
      <c r="N793" s="102"/>
    </row>
    <row r="794" spans="1:14">
      <c r="A794" s="97" t="str">
        <f t="shared" si="83"/>
        <v/>
      </c>
      <c r="B794" s="98" t="str">
        <f t="shared" si="84"/>
        <v/>
      </c>
      <c r="C794" s="99"/>
      <c r="D794" s="100"/>
      <c r="E794" s="100"/>
      <c r="F794" s="57"/>
      <c r="G794" s="58">
        <f t="shared" si="85"/>
        <v>0</v>
      </c>
      <c r="H794" s="58">
        <f>IF(E794="",0,IFERROR(VLOOKUP(E794,档案费管理台账!$D$4:$H$1000,5,0),0))</f>
        <v>0</v>
      </c>
      <c r="I794" s="57"/>
      <c r="J794" s="57"/>
      <c r="K794" s="57"/>
      <c r="L794" s="57"/>
      <c r="M794" s="58" t="str">
        <f t="shared" si="86"/>
        <v/>
      </c>
      <c r="N794" s="102"/>
    </row>
    <row r="795" spans="1:14">
      <c r="A795" s="97" t="str">
        <f t="shared" si="83"/>
        <v/>
      </c>
      <c r="B795" s="98" t="str">
        <f t="shared" si="84"/>
        <v/>
      </c>
      <c r="C795" s="99"/>
      <c r="D795" s="100"/>
      <c r="E795" s="100"/>
      <c r="F795" s="57"/>
      <c r="G795" s="58">
        <f t="shared" si="85"/>
        <v>0</v>
      </c>
      <c r="H795" s="58">
        <f>IF(E795="",0,IFERROR(VLOOKUP(E795,档案费管理台账!$D$4:$H$1000,5,0),0))</f>
        <v>0</v>
      </c>
      <c r="I795" s="57"/>
      <c r="J795" s="57"/>
      <c r="K795" s="57"/>
      <c r="L795" s="57"/>
      <c r="M795" s="58" t="str">
        <f t="shared" si="86"/>
        <v/>
      </c>
      <c r="N795" s="102"/>
    </row>
    <row r="796" spans="1:14">
      <c r="A796" s="97" t="str">
        <f t="shared" si="83"/>
        <v/>
      </c>
      <c r="B796" s="98" t="str">
        <f t="shared" si="84"/>
        <v/>
      </c>
      <c r="C796" s="99"/>
      <c r="D796" s="100"/>
      <c r="E796" s="100"/>
      <c r="F796" s="57"/>
      <c r="G796" s="58">
        <f t="shared" si="85"/>
        <v>0</v>
      </c>
      <c r="H796" s="58">
        <f>IF(E796="",0,IFERROR(VLOOKUP(E796,档案费管理台账!$D$4:$H$1000,5,0),0))</f>
        <v>0</v>
      </c>
      <c r="I796" s="57"/>
      <c r="J796" s="57"/>
      <c r="K796" s="57"/>
      <c r="L796" s="57"/>
      <c r="M796" s="58" t="str">
        <f t="shared" si="86"/>
        <v/>
      </c>
      <c r="N796" s="102"/>
    </row>
    <row r="797" spans="1:14">
      <c r="A797" s="97" t="str">
        <f t="shared" si="83"/>
        <v/>
      </c>
      <c r="B797" s="98" t="str">
        <f t="shared" si="84"/>
        <v/>
      </c>
      <c r="C797" s="99"/>
      <c r="D797" s="100"/>
      <c r="E797" s="100"/>
      <c r="F797" s="57"/>
      <c r="G797" s="58">
        <f t="shared" si="85"/>
        <v>0</v>
      </c>
      <c r="H797" s="58">
        <f>IF(E797="",0,IFERROR(VLOOKUP(E797,档案费管理台账!$D$4:$H$1000,5,0),0))</f>
        <v>0</v>
      </c>
      <c r="I797" s="57"/>
      <c r="J797" s="57"/>
      <c r="K797" s="57"/>
      <c r="L797" s="57"/>
      <c r="M797" s="58" t="str">
        <f t="shared" si="86"/>
        <v/>
      </c>
      <c r="N797" s="102"/>
    </row>
    <row r="798" spans="1:14">
      <c r="A798" s="97" t="str">
        <f t="shared" si="83"/>
        <v/>
      </c>
      <c r="B798" s="98" t="str">
        <f t="shared" si="84"/>
        <v/>
      </c>
      <c r="C798" s="99"/>
      <c r="D798" s="100"/>
      <c r="E798" s="100"/>
      <c r="F798" s="57"/>
      <c r="G798" s="58">
        <f t="shared" si="85"/>
        <v>0</v>
      </c>
      <c r="H798" s="58">
        <f>IF(E798="",0,IFERROR(VLOOKUP(E798,档案费管理台账!$D$4:$H$1000,5,0),0))</f>
        <v>0</v>
      </c>
      <c r="I798" s="57"/>
      <c r="J798" s="57"/>
      <c r="K798" s="57"/>
      <c r="L798" s="57"/>
      <c r="M798" s="58" t="str">
        <f t="shared" si="86"/>
        <v/>
      </c>
      <c r="N798" s="102"/>
    </row>
    <row r="799" spans="1:14">
      <c r="A799" s="97" t="str">
        <f t="shared" si="83"/>
        <v/>
      </c>
      <c r="B799" s="98" t="str">
        <f t="shared" si="84"/>
        <v/>
      </c>
      <c r="C799" s="99"/>
      <c r="D799" s="100"/>
      <c r="E799" s="100"/>
      <c r="F799" s="57"/>
      <c r="G799" s="58">
        <f t="shared" si="85"/>
        <v>0</v>
      </c>
      <c r="H799" s="58">
        <f>IF(E799="",0,IFERROR(VLOOKUP(E799,档案费管理台账!$D$4:$H$1000,5,0),0))</f>
        <v>0</v>
      </c>
      <c r="I799" s="57"/>
      <c r="J799" s="57"/>
      <c r="K799" s="57"/>
      <c r="L799" s="57"/>
      <c r="M799" s="58" t="str">
        <f t="shared" si="86"/>
        <v/>
      </c>
      <c r="N799" s="102"/>
    </row>
    <row r="800" spans="1:14">
      <c r="A800" s="97" t="str">
        <f t="shared" si="83"/>
        <v/>
      </c>
      <c r="B800" s="98" t="str">
        <f t="shared" si="84"/>
        <v/>
      </c>
      <c r="C800" s="99"/>
      <c r="D800" s="100"/>
      <c r="E800" s="100"/>
      <c r="F800" s="57"/>
      <c r="G800" s="58">
        <f t="shared" si="85"/>
        <v>0</v>
      </c>
      <c r="H800" s="58">
        <f>IF(E800="",0,IFERROR(VLOOKUP(E800,档案费管理台账!$D$4:$H$1000,5,0),0))</f>
        <v>0</v>
      </c>
      <c r="I800" s="57"/>
      <c r="J800" s="57"/>
      <c r="K800" s="57"/>
      <c r="L800" s="57"/>
      <c r="M800" s="58" t="str">
        <f t="shared" si="86"/>
        <v/>
      </c>
      <c r="N800" s="102"/>
    </row>
    <row r="801" spans="1:14">
      <c r="A801" s="97" t="str">
        <f t="shared" si="83"/>
        <v/>
      </c>
      <c r="B801" s="98" t="str">
        <f t="shared" si="84"/>
        <v/>
      </c>
      <c r="C801" s="99"/>
      <c r="D801" s="100"/>
      <c r="E801" s="100"/>
      <c r="F801" s="57"/>
      <c r="G801" s="58">
        <f t="shared" si="85"/>
        <v>0</v>
      </c>
      <c r="H801" s="58">
        <f>IF(E801="",0,IFERROR(VLOOKUP(E801,档案费管理台账!$D$4:$H$1000,5,0),0))</f>
        <v>0</v>
      </c>
      <c r="I801" s="57"/>
      <c r="J801" s="57"/>
      <c r="K801" s="57"/>
      <c r="L801" s="57"/>
      <c r="M801" s="58" t="str">
        <f t="shared" si="86"/>
        <v/>
      </c>
      <c r="N801" s="102"/>
    </row>
    <row r="802" spans="1:14">
      <c r="A802" s="97" t="str">
        <f t="shared" si="83"/>
        <v/>
      </c>
      <c r="B802" s="98" t="str">
        <f t="shared" si="84"/>
        <v/>
      </c>
      <c r="C802" s="99"/>
      <c r="D802" s="100"/>
      <c r="E802" s="100"/>
      <c r="F802" s="57"/>
      <c r="G802" s="58">
        <f t="shared" si="85"/>
        <v>0</v>
      </c>
      <c r="H802" s="58">
        <f>IF(E802="",0,IFERROR(VLOOKUP(E802,档案费管理台账!$D$4:$H$1000,5,0),0))</f>
        <v>0</v>
      </c>
      <c r="I802" s="57"/>
      <c r="J802" s="57"/>
      <c r="K802" s="57"/>
      <c r="L802" s="57"/>
      <c r="M802" s="58" t="str">
        <f t="shared" si="86"/>
        <v/>
      </c>
      <c r="N802" s="102"/>
    </row>
    <row r="803" spans="1:14">
      <c r="A803" s="97" t="str">
        <f t="shared" si="83"/>
        <v/>
      </c>
      <c r="B803" s="98" t="str">
        <f t="shared" si="84"/>
        <v/>
      </c>
      <c r="C803" s="99"/>
      <c r="D803" s="100"/>
      <c r="E803" s="100"/>
      <c r="F803" s="57"/>
      <c r="G803" s="58">
        <f t="shared" si="85"/>
        <v>0</v>
      </c>
      <c r="H803" s="58">
        <f>IF(E803="",0,IFERROR(VLOOKUP(E803,档案费管理台账!$D$4:$H$1000,5,0),0))</f>
        <v>0</v>
      </c>
      <c r="I803" s="57"/>
      <c r="J803" s="57"/>
      <c r="K803" s="57"/>
      <c r="L803" s="57"/>
      <c r="M803" s="58" t="str">
        <f t="shared" si="86"/>
        <v/>
      </c>
      <c r="N803" s="102"/>
    </row>
    <row r="804" spans="1:14">
      <c r="A804" s="97" t="str">
        <f t="shared" si="83"/>
        <v/>
      </c>
      <c r="B804" s="98" t="str">
        <f t="shared" si="84"/>
        <v/>
      </c>
      <c r="C804" s="99"/>
      <c r="D804" s="100"/>
      <c r="E804" s="100"/>
      <c r="F804" s="57"/>
      <c r="G804" s="58">
        <f t="shared" si="85"/>
        <v>0</v>
      </c>
      <c r="H804" s="58">
        <f>IF(E804="",0,IFERROR(VLOOKUP(E804,档案费管理台账!$D$4:$H$1000,5,0),0))</f>
        <v>0</v>
      </c>
      <c r="I804" s="57"/>
      <c r="J804" s="57"/>
      <c r="K804" s="57"/>
      <c r="L804" s="57"/>
      <c r="M804" s="58" t="str">
        <f t="shared" si="86"/>
        <v/>
      </c>
      <c r="N804" s="102"/>
    </row>
    <row r="805" spans="1:14">
      <c r="A805" s="97" t="str">
        <f t="shared" si="83"/>
        <v/>
      </c>
      <c r="B805" s="98" t="str">
        <f t="shared" si="84"/>
        <v/>
      </c>
      <c r="C805" s="99"/>
      <c r="D805" s="100"/>
      <c r="E805" s="100"/>
      <c r="F805" s="57"/>
      <c r="G805" s="58">
        <f t="shared" si="85"/>
        <v>0</v>
      </c>
      <c r="H805" s="58">
        <f>IF(E805="",0,IFERROR(VLOOKUP(E805,档案费管理台账!$D$4:$H$1000,5,0),0))</f>
        <v>0</v>
      </c>
      <c r="I805" s="57"/>
      <c r="J805" s="57"/>
      <c r="K805" s="57"/>
      <c r="L805" s="57"/>
      <c r="M805" s="58" t="str">
        <f t="shared" si="86"/>
        <v/>
      </c>
      <c r="N805" s="102"/>
    </row>
    <row r="806" spans="1:14">
      <c r="A806" s="97" t="str">
        <f t="shared" si="83"/>
        <v/>
      </c>
      <c r="B806" s="98" t="str">
        <f t="shared" si="84"/>
        <v/>
      </c>
      <c r="C806" s="99"/>
      <c r="D806" s="100"/>
      <c r="E806" s="100"/>
      <c r="F806" s="57"/>
      <c r="G806" s="58">
        <f t="shared" si="85"/>
        <v>0</v>
      </c>
      <c r="H806" s="58">
        <f>IF(E806="",0,IFERROR(VLOOKUP(E806,档案费管理台账!$D$4:$H$1000,5,0),0))</f>
        <v>0</v>
      </c>
      <c r="I806" s="57"/>
      <c r="J806" s="57"/>
      <c r="K806" s="57"/>
      <c r="L806" s="57"/>
      <c r="M806" s="58" t="str">
        <f t="shared" si="86"/>
        <v/>
      </c>
      <c r="N806" s="102"/>
    </row>
    <row r="807" spans="1:14">
      <c r="A807" s="97" t="str">
        <f t="shared" si="83"/>
        <v/>
      </c>
      <c r="B807" s="98" t="str">
        <f t="shared" si="84"/>
        <v/>
      </c>
      <c r="C807" s="99"/>
      <c r="D807" s="100"/>
      <c r="E807" s="100"/>
      <c r="F807" s="57"/>
      <c r="G807" s="58">
        <f t="shared" si="85"/>
        <v>0</v>
      </c>
      <c r="H807" s="58">
        <f>IF(E807="",0,IFERROR(VLOOKUP(E807,档案费管理台账!$D$4:$H$1000,5,0),0))</f>
        <v>0</v>
      </c>
      <c r="I807" s="57"/>
      <c r="J807" s="57"/>
      <c r="K807" s="57"/>
      <c r="L807" s="57"/>
      <c r="M807" s="58" t="str">
        <f t="shared" si="86"/>
        <v/>
      </c>
      <c r="N807" s="102"/>
    </row>
    <row r="808" spans="1:14">
      <c r="A808" s="97" t="str">
        <f t="shared" si="83"/>
        <v/>
      </c>
      <c r="B808" s="98" t="str">
        <f t="shared" si="84"/>
        <v/>
      </c>
      <c r="C808" s="99"/>
      <c r="D808" s="100"/>
      <c r="E808" s="100"/>
      <c r="F808" s="57"/>
      <c r="G808" s="58">
        <f t="shared" si="85"/>
        <v>0</v>
      </c>
      <c r="H808" s="58">
        <f>IF(E808="",0,IFERROR(VLOOKUP(E808,档案费管理台账!$D$4:$H$1000,5,0),0))</f>
        <v>0</v>
      </c>
      <c r="I808" s="57"/>
      <c r="J808" s="57"/>
      <c r="K808" s="57"/>
      <c r="L808" s="57"/>
      <c r="M808" s="58" t="str">
        <f t="shared" si="86"/>
        <v/>
      </c>
      <c r="N808" s="102"/>
    </row>
    <row r="809" spans="1:14">
      <c r="A809" s="97" t="str">
        <f t="shared" si="83"/>
        <v/>
      </c>
      <c r="B809" s="98" t="str">
        <f t="shared" si="84"/>
        <v/>
      </c>
      <c r="C809" s="99"/>
      <c r="D809" s="100"/>
      <c r="E809" s="100"/>
      <c r="F809" s="57"/>
      <c r="G809" s="58">
        <f t="shared" si="85"/>
        <v>0</v>
      </c>
      <c r="H809" s="58">
        <f>IF(E809="",0,IFERROR(VLOOKUP(E809,档案费管理台账!$D$4:$H$1000,5,0),0))</f>
        <v>0</v>
      </c>
      <c r="I809" s="57"/>
      <c r="J809" s="57"/>
      <c r="K809" s="57"/>
      <c r="L809" s="57"/>
      <c r="M809" s="58" t="str">
        <f t="shared" si="86"/>
        <v/>
      </c>
      <c r="N809" s="102"/>
    </row>
    <row r="810" spans="1:14">
      <c r="A810" s="97" t="str">
        <f t="shared" si="83"/>
        <v/>
      </c>
      <c r="B810" s="98" t="str">
        <f t="shared" si="84"/>
        <v/>
      </c>
      <c r="C810" s="99"/>
      <c r="D810" s="100"/>
      <c r="E810" s="100"/>
      <c r="F810" s="57"/>
      <c r="G810" s="58">
        <f t="shared" si="85"/>
        <v>0</v>
      </c>
      <c r="H810" s="58">
        <f>IF(E810="",0,IFERROR(VLOOKUP(E810,档案费管理台账!$D$4:$H$1000,5,0),0))</f>
        <v>0</v>
      </c>
      <c r="I810" s="57"/>
      <c r="J810" s="57"/>
      <c r="K810" s="57"/>
      <c r="L810" s="57"/>
      <c r="M810" s="58" t="str">
        <f t="shared" si="86"/>
        <v/>
      </c>
      <c r="N810" s="102"/>
    </row>
    <row r="811" spans="1:14">
      <c r="A811" s="97" t="str">
        <f t="shared" si="83"/>
        <v/>
      </c>
      <c r="B811" s="98" t="str">
        <f t="shared" si="84"/>
        <v/>
      </c>
      <c r="C811" s="99"/>
      <c r="D811" s="100"/>
      <c r="E811" s="100"/>
      <c r="F811" s="57"/>
      <c r="G811" s="58">
        <f t="shared" si="85"/>
        <v>0</v>
      </c>
      <c r="H811" s="58">
        <f>IF(E811="",0,IFERROR(VLOOKUP(E811,档案费管理台账!$D$4:$H$1000,5,0),0))</f>
        <v>0</v>
      </c>
      <c r="I811" s="57"/>
      <c r="J811" s="57"/>
      <c r="K811" s="57"/>
      <c r="L811" s="57"/>
      <c r="M811" s="58" t="str">
        <f t="shared" si="86"/>
        <v/>
      </c>
      <c r="N811" s="102"/>
    </row>
    <row r="812" spans="1:14">
      <c r="A812" s="97" t="str">
        <f t="shared" ref="A812:A875" si="87">IF(C812="","",ROW()-42)</f>
        <v/>
      </c>
      <c r="B812" s="98" t="str">
        <f t="shared" si="84"/>
        <v/>
      </c>
      <c r="C812" s="99"/>
      <c r="D812" s="100"/>
      <c r="E812" s="100"/>
      <c r="F812" s="57"/>
      <c r="G812" s="58">
        <f t="shared" si="85"/>
        <v>0</v>
      </c>
      <c r="H812" s="58">
        <f>IF(E812="",0,IFERROR(VLOOKUP(E812,档案费管理台账!$D$4:$H$1000,5,0),0))</f>
        <v>0</v>
      </c>
      <c r="I812" s="57"/>
      <c r="J812" s="57"/>
      <c r="K812" s="57"/>
      <c r="L812" s="57"/>
      <c r="M812" s="58" t="str">
        <f t="shared" si="86"/>
        <v/>
      </c>
      <c r="N812" s="102"/>
    </row>
    <row r="813" spans="1:14">
      <c r="A813" s="97" t="str">
        <f t="shared" si="87"/>
        <v/>
      </c>
      <c r="B813" s="98" t="str">
        <f t="shared" ref="B813:B876" si="88">IF(C813="","",MONTH(C813)&amp;"月")</f>
        <v/>
      </c>
      <c r="C813" s="99"/>
      <c r="D813" s="100"/>
      <c r="E813" s="100"/>
      <c r="F813" s="57"/>
      <c r="G813" s="58">
        <f t="shared" ref="G813:G876" si="89">IF(F813="",0,F813*$K$41)</f>
        <v>0</v>
      </c>
      <c r="H813" s="58">
        <f>IF(E813="",0,IFERROR(VLOOKUP(E813,档案费管理台账!$D$4:$H$1000,5,0),0))</f>
        <v>0</v>
      </c>
      <c r="I813" s="57"/>
      <c r="J813" s="57"/>
      <c r="K813" s="57"/>
      <c r="L813" s="57"/>
      <c r="M813" s="58" t="str">
        <f t="shared" ref="M813:M876" si="90">IF(C813="","",ROUND(M812+G813-I813-J813-K813-L813-H813,2))</f>
        <v/>
      </c>
      <c r="N813" s="102"/>
    </row>
    <row r="814" spans="1:14">
      <c r="A814" s="97" t="str">
        <f t="shared" si="87"/>
        <v/>
      </c>
      <c r="B814" s="98" t="str">
        <f t="shared" si="88"/>
        <v/>
      </c>
      <c r="C814" s="99"/>
      <c r="D814" s="100"/>
      <c r="E814" s="100"/>
      <c r="F814" s="57"/>
      <c r="G814" s="58">
        <f t="shared" si="89"/>
        <v>0</v>
      </c>
      <c r="H814" s="58">
        <f>IF(E814="",0,IFERROR(VLOOKUP(E814,档案费管理台账!$D$4:$H$1000,5,0),0))</f>
        <v>0</v>
      </c>
      <c r="I814" s="57"/>
      <c r="J814" s="57"/>
      <c r="K814" s="57"/>
      <c r="L814" s="57"/>
      <c r="M814" s="58" t="str">
        <f t="shared" si="90"/>
        <v/>
      </c>
      <c r="N814" s="102"/>
    </row>
    <row r="815" spans="1:14">
      <c r="A815" s="97" t="str">
        <f t="shared" si="87"/>
        <v/>
      </c>
      <c r="B815" s="98" t="str">
        <f t="shared" si="88"/>
        <v/>
      </c>
      <c r="C815" s="99"/>
      <c r="D815" s="100"/>
      <c r="E815" s="100"/>
      <c r="F815" s="57"/>
      <c r="G815" s="58">
        <f t="shared" si="89"/>
        <v>0</v>
      </c>
      <c r="H815" s="58">
        <f>IF(E815="",0,IFERROR(VLOOKUP(E815,档案费管理台账!$D$4:$H$1000,5,0),0))</f>
        <v>0</v>
      </c>
      <c r="I815" s="57"/>
      <c r="J815" s="57"/>
      <c r="K815" s="57"/>
      <c r="L815" s="57"/>
      <c r="M815" s="58" t="str">
        <f t="shared" si="90"/>
        <v/>
      </c>
      <c r="N815" s="102"/>
    </row>
    <row r="816" spans="1:14">
      <c r="A816" s="97" t="str">
        <f t="shared" si="87"/>
        <v/>
      </c>
      <c r="B816" s="98" t="str">
        <f t="shared" si="88"/>
        <v/>
      </c>
      <c r="C816" s="99"/>
      <c r="D816" s="100"/>
      <c r="E816" s="100"/>
      <c r="F816" s="57"/>
      <c r="G816" s="58">
        <f t="shared" si="89"/>
        <v>0</v>
      </c>
      <c r="H816" s="58">
        <f>IF(E816="",0,IFERROR(VLOOKUP(E816,档案费管理台账!$D$4:$H$1000,5,0),0))</f>
        <v>0</v>
      </c>
      <c r="I816" s="57"/>
      <c r="J816" s="57"/>
      <c r="K816" s="57"/>
      <c r="L816" s="57"/>
      <c r="M816" s="58" t="str">
        <f t="shared" si="90"/>
        <v/>
      </c>
      <c r="N816" s="102"/>
    </row>
    <row r="817" spans="1:14">
      <c r="A817" s="97" t="str">
        <f t="shared" si="87"/>
        <v/>
      </c>
      <c r="B817" s="98" t="str">
        <f t="shared" si="88"/>
        <v/>
      </c>
      <c r="C817" s="99"/>
      <c r="D817" s="100"/>
      <c r="E817" s="100"/>
      <c r="F817" s="57"/>
      <c r="G817" s="58">
        <f t="shared" si="89"/>
        <v>0</v>
      </c>
      <c r="H817" s="58">
        <f>IF(E817="",0,IFERROR(VLOOKUP(E817,档案费管理台账!$D$4:$H$1000,5,0),0))</f>
        <v>0</v>
      </c>
      <c r="I817" s="57"/>
      <c r="J817" s="57"/>
      <c r="K817" s="57"/>
      <c r="L817" s="57"/>
      <c r="M817" s="58" t="str">
        <f t="shared" si="90"/>
        <v/>
      </c>
      <c r="N817" s="102"/>
    </row>
    <row r="818" spans="1:14">
      <c r="A818" s="97" t="str">
        <f t="shared" si="87"/>
        <v/>
      </c>
      <c r="B818" s="98" t="str">
        <f t="shared" si="88"/>
        <v/>
      </c>
      <c r="C818" s="99"/>
      <c r="D818" s="100"/>
      <c r="E818" s="100"/>
      <c r="F818" s="57"/>
      <c r="G818" s="58">
        <f t="shared" si="89"/>
        <v>0</v>
      </c>
      <c r="H818" s="58">
        <f>IF(E818="",0,IFERROR(VLOOKUP(E818,档案费管理台账!$D$4:$H$1000,5,0),0))</f>
        <v>0</v>
      </c>
      <c r="I818" s="57"/>
      <c r="J818" s="57"/>
      <c r="K818" s="57"/>
      <c r="L818" s="57"/>
      <c r="M818" s="58" t="str">
        <f t="shared" si="90"/>
        <v/>
      </c>
      <c r="N818" s="102"/>
    </row>
    <row r="819" spans="1:14">
      <c r="A819" s="97" t="str">
        <f t="shared" si="87"/>
        <v/>
      </c>
      <c r="B819" s="98" t="str">
        <f t="shared" si="88"/>
        <v/>
      </c>
      <c r="C819" s="99"/>
      <c r="D819" s="100"/>
      <c r="E819" s="100"/>
      <c r="F819" s="57"/>
      <c r="G819" s="58">
        <f t="shared" si="89"/>
        <v>0</v>
      </c>
      <c r="H819" s="58">
        <f>IF(E819="",0,IFERROR(VLOOKUP(E819,档案费管理台账!$D$4:$H$1000,5,0),0))</f>
        <v>0</v>
      </c>
      <c r="I819" s="57"/>
      <c r="J819" s="57"/>
      <c r="K819" s="57"/>
      <c r="L819" s="57"/>
      <c r="M819" s="58" t="str">
        <f t="shared" si="90"/>
        <v/>
      </c>
      <c r="N819" s="102"/>
    </row>
    <row r="820" spans="1:14">
      <c r="A820" s="97" t="str">
        <f t="shared" si="87"/>
        <v/>
      </c>
      <c r="B820" s="98" t="str">
        <f t="shared" si="88"/>
        <v/>
      </c>
      <c r="C820" s="99"/>
      <c r="D820" s="100"/>
      <c r="E820" s="100"/>
      <c r="F820" s="57"/>
      <c r="G820" s="58">
        <f t="shared" si="89"/>
        <v>0</v>
      </c>
      <c r="H820" s="58">
        <f>IF(E820="",0,IFERROR(VLOOKUP(E820,档案费管理台账!$D$4:$H$1000,5,0),0))</f>
        <v>0</v>
      </c>
      <c r="I820" s="57"/>
      <c r="J820" s="57"/>
      <c r="K820" s="57"/>
      <c r="L820" s="57"/>
      <c r="M820" s="58" t="str">
        <f t="shared" si="90"/>
        <v/>
      </c>
      <c r="N820" s="102"/>
    </row>
    <row r="821" spans="1:14">
      <c r="A821" s="97" t="str">
        <f t="shared" si="87"/>
        <v/>
      </c>
      <c r="B821" s="98" t="str">
        <f t="shared" si="88"/>
        <v/>
      </c>
      <c r="C821" s="99"/>
      <c r="D821" s="100"/>
      <c r="E821" s="100"/>
      <c r="F821" s="57"/>
      <c r="G821" s="58">
        <f t="shared" si="89"/>
        <v>0</v>
      </c>
      <c r="H821" s="58">
        <f>IF(E821="",0,IFERROR(VLOOKUP(E821,档案费管理台账!$D$4:$H$1000,5,0),0))</f>
        <v>0</v>
      </c>
      <c r="I821" s="57"/>
      <c r="J821" s="57"/>
      <c r="K821" s="57"/>
      <c r="L821" s="57"/>
      <c r="M821" s="58" t="str">
        <f t="shared" si="90"/>
        <v/>
      </c>
      <c r="N821" s="102"/>
    </row>
    <row r="822" spans="1:14">
      <c r="A822" s="97" t="str">
        <f t="shared" si="87"/>
        <v/>
      </c>
      <c r="B822" s="98" t="str">
        <f t="shared" si="88"/>
        <v/>
      </c>
      <c r="C822" s="99"/>
      <c r="D822" s="100"/>
      <c r="E822" s="100"/>
      <c r="F822" s="57"/>
      <c r="G822" s="58">
        <f t="shared" si="89"/>
        <v>0</v>
      </c>
      <c r="H822" s="58">
        <f>IF(E822="",0,IFERROR(VLOOKUP(E822,档案费管理台账!$D$4:$H$1000,5,0),0))</f>
        <v>0</v>
      </c>
      <c r="I822" s="57"/>
      <c r="J822" s="57"/>
      <c r="K822" s="57"/>
      <c r="L822" s="57"/>
      <c r="M822" s="58" t="str">
        <f t="shared" si="90"/>
        <v/>
      </c>
      <c r="N822" s="102"/>
    </row>
    <row r="823" spans="1:14">
      <c r="A823" s="97" t="str">
        <f t="shared" si="87"/>
        <v/>
      </c>
      <c r="B823" s="98" t="str">
        <f t="shared" si="88"/>
        <v/>
      </c>
      <c r="C823" s="99"/>
      <c r="D823" s="100"/>
      <c r="E823" s="100"/>
      <c r="F823" s="57"/>
      <c r="G823" s="58">
        <f t="shared" si="89"/>
        <v>0</v>
      </c>
      <c r="H823" s="58">
        <f>IF(E823="",0,IFERROR(VLOOKUP(E823,档案费管理台账!$D$4:$H$1000,5,0),0))</f>
        <v>0</v>
      </c>
      <c r="I823" s="57"/>
      <c r="J823" s="57"/>
      <c r="K823" s="57"/>
      <c r="L823" s="57"/>
      <c r="M823" s="58" t="str">
        <f t="shared" si="90"/>
        <v/>
      </c>
      <c r="N823" s="102"/>
    </row>
    <row r="824" spans="1:14">
      <c r="A824" s="97" t="str">
        <f t="shared" si="87"/>
        <v/>
      </c>
      <c r="B824" s="98" t="str">
        <f t="shared" si="88"/>
        <v/>
      </c>
      <c r="C824" s="99"/>
      <c r="D824" s="100"/>
      <c r="E824" s="100"/>
      <c r="F824" s="57"/>
      <c r="G824" s="58">
        <f t="shared" si="89"/>
        <v>0</v>
      </c>
      <c r="H824" s="58">
        <f>IF(E824="",0,IFERROR(VLOOKUP(E824,档案费管理台账!$D$4:$H$1000,5,0),0))</f>
        <v>0</v>
      </c>
      <c r="I824" s="57"/>
      <c r="J824" s="57"/>
      <c r="K824" s="57"/>
      <c r="L824" s="57"/>
      <c r="M824" s="58" t="str">
        <f t="shared" si="90"/>
        <v/>
      </c>
      <c r="N824" s="102"/>
    </row>
    <row r="825" spans="1:14">
      <c r="A825" s="97" t="str">
        <f t="shared" si="87"/>
        <v/>
      </c>
      <c r="B825" s="98" t="str">
        <f t="shared" si="88"/>
        <v/>
      </c>
      <c r="C825" s="99"/>
      <c r="D825" s="100"/>
      <c r="E825" s="100"/>
      <c r="F825" s="57"/>
      <c r="G825" s="58">
        <f t="shared" si="89"/>
        <v>0</v>
      </c>
      <c r="H825" s="58">
        <f>IF(E825="",0,IFERROR(VLOOKUP(E825,档案费管理台账!$D$4:$H$1000,5,0),0))</f>
        <v>0</v>
      </c>
      <c r="I825" s="57"/>
      <c r="J825" s="57"/>
      <c r="K825" s="57"/>
      <c r="L825" s="57"/>
      <c r="M825" s="58" t="str">
        <f t="shared" si="90"/>
        <v/>
      </c>
      <c r="N825" s="102"/>
    </row>
    <row r="826" spans="1:14">
      <c r="A826" s="97" t="str">
        <f t="shared" si="87"/>
        <v/>
      </c>
      <c r="B826" s="98" t="str">
        <f t="shared" si="88"/>
        <v/>
      </c>
      <c r="C826" s="99"/>
      <c r="D826" s="100"/>
      <c r="E826" s="100"/>
      <c r="F826" s="57"/>
      <c r="G826" s="58">
        <f t="shared" si="89"/>
        <v>0</v>
      </c>
      <c r="H826" s="58">
        <f>IF(E826="",0,IFERROR(VLOOKUP(E826,档案费管理台账!$D$4:$H$1000,5,0),0))</f>
        <v>0</v>
      </c>
      <c r="I826" s="57"/>
      <c r="J826" s="57"/>
      <c r="K826" s="57"/>
      <c r="L826" s="57"/>
      <c r="M826" s="58" t="str">
        <f t="shared" si="90"/>
        <v/>
      </c>
      <c r="N826" s="102"/>
    </row>
    <row r="827" spans="1:14">
      <c r="A827" s="97" t="str">
        <f t="shared" si="87"/>
        <v/>
      </c>
      <c r="B827" s="98" t="str">
        <f t="shared" si="88"/>
        <v/>
      </c>
      <c r="C827" s="99"/>
      <c r="D827" s="100"/>
      <c r="E827" s="100"/>
      <c r="F827" s="57"/>
      <c r="G827" s="58">
        <f t="shared" si="89"/>
        <v>0</v>
      </c>
      <c r="H827" s="58">
        <f>IF(E827="",0,IFERROR(VLOOKUP(E827,档案费管理台账!$D$4:$H$1000,5,0),0))</f>
        <v>0</v>
      </c>
      <c r="I827" s="57"/>
      <c r="J827" s="57"/>
      <c r="K827" s="57"/>
      <c r="L827" s="57"/>
      <c r="M827" s="58" t="str">
        <f t="shared" si="90"/>
        <v/>
      </c>
      <c r="N827" s="102"/>
    </row>
    <row r="828" spans="1:14">
      <c r="A828" s="97" t="str">
        <f t="shared" si="87"/>
        <v/>
      </c>
      <c r="B828" s="98" t="str">
        <f t="shared" si="88"/>
        <v/>
      </c>
      <c r="C828" s="99"/>
      <c r="D828" s="100"/>
      <c r="E828" s="100"/>
      <c r="F828" s="57"/>
      <c r="G828" s="58">
        <f t="shared" si="89"/>
        <v>0</v>
      </c>
      <c r="H828" s="58">
        <f>IF(E828="",0,IFERROR(VLOOKUP(E828,档案费管理台账!$D$4:$H$1000,5,0),0))</f>
        <v>0</v>
      </c>
      <c r="I828" s="57"/>
      <c r="J828" s="57"/>
      <c r="K828" s="57"/>
      <c r="L828" s="57"/>
      <c r="M828" s="58" t="str">
        <f t="shared" si="90"/>
        <v/>
      </c>
      <c r="N828" s="102"/>
    </row>
    <row r="829" spans="1:14">
      <c r="A829" s="97" t="str">
        <f t="shared" si="87"/>
        <v/>
      </c>
      <c r="B829" s="98" t="str">
        <f t="shared" si="88"/>
        <v/>
      </c>
      <c r="C829" s="99"/>
      <c r="D829" s="100"/>
      <c r="E829" s="100"/>
      <c r="F829" s="57"/>
      <c r="G829" s="58">
        <f t="shared" si="89"/>
        <v>0</v>
      </c>
      <c r="H829" s="58">
        <f>IF(E829="",0,IFERROR(VLOOKUP(E829,档案费管理台账!$D$4:$H$1000,5,0),0))</f>
        <v>0</v>
      </c>
      <c r="I829" s="57"/>
      <c r="J829" s="57"/>
      <c r="K829" s="57"/>
      <c r="L829" s="57"/>
      <c r="M829" s="58" t="str">
        <f t="shared" si="90"/>
        <v/>
      </c>
      <c r="N829" s="102"/>
    </row>
    <row r="830" spans="1:14">
      <c r="A830" s="97" t="str">
        <f t="shared" si="87"/>
        <v/>
      </c>
      <c r="B830" s="98" t="str">
        <f t="shared" si="88"/>
        <v/>
      </c>
      <c r="C830" s="99"/>
      <c r="D830" s="100"/>
      <c r="E830" s="100"/>
      <c r="F830" s="57"/>
      <c r="G830" s="58">
        <f t="shared" si="89"/>
        <v>0</v>
      </c>
      <c r="H830" s="58">
        <f>IF(E830="",0,IFERROR(VLOOKUP(E830,档案费管理台账!$D$4:$H$1000,5,0),0))</f>
        <v>0</v>
      </c>
      <c r="I830" s="57"/>
      <c r="J830" s="57"/>
      <c r="K830" s="57"/>
      <c r="L830" s="57"/>
      <c r="M830" s="58" t="str">
        <f t="shared" si="90"/>
        <v/>
      </c>
      <c r="N830" s="102"/>
    </row>
    <row r="831" spans="1:14">
      <c r="A831" s="97" t="str">
        <f t="shared" si="87"/>
        <v/>
      </c>
      <c r="B831" s="98" t="str">
        <f t="shared" si="88"/>
        <v/>
      </c>
      <c r="C831" s="99"/>
      <c r="D831" s="100"/>
      <c r="E831" s="100"/>
      <c r="F831" s="57"/>
      <c r="G831" s="58">
        <f t="shared" si="89"/>
        <v>0</v>
      </c>
      <c r="H831" s="58">
        <f>IF(E831="",0,IFERROR(VLOOKUP(E831,档案费管理台账!$D$4:$H$1000,5,0),0))</f>
        <v>0</v>
      </c>
      <c r="I831" s="57"/>
      <c r="J831" s="57"/>
      <c r="K831" s="57"/>
      <c r="L831" s="57"/>
      <c r="M831" s="58" t="str">
        <f t="shared" si="90"/>
        <v/>
      </c>
      <c r="N831" s="102"/>
    </row>
    <row r="832" spans="1:14">
      <c r="A832" s="97" t="str">
        <f t="shared" si="87"/>
        <v/>
      </c>
      <c r="B832" s="98" t="str">
        <f t="shared" si="88"/>
        <v/>
      </c>
      <c r="C832" s="99"/>
      <c r="D832" s="100"/>
      <c r="E832" s="100"/>
      <c r="F832" s="57"/>
      <c r="G832" s="58">
        <f t="shared" si="89"/>
        <v>0</v>
      </c>
      <c r="H832" s="58">
        <f>IF(E832="",0,IFERROR(VLOOKUP(E832,档案费管理台账!$D$4:$H$1000,5,0),0))</f>
        <v>0</v>
      </c>
      <c r="I832" s="57"/>
      <c r="J832" s="57"/>
      <c r="K832" s="57"/>
      <c r="L832" s="57"/>
      <c r="M832" s="58" t="str">
        <f t="shared" si="90"/>
        <v/>
      </c>
      <c r="N832" s="102"/>
    </row>
    <row r="833" spans="1:14">
      <c r="A833" s="97" t="str">
        <f t="shared" si="87"/>
        <v/>
      </c>
      <c r="B833" s="98" t="str">
        <f t="shared" si="88"/>
        <v/>
      </c>
      <c r="C833" s="99"/>
      <c r="D833" s="100"/>
      <c r="E833" s="100"/>
      <c r="F833" s="57"/>
      <c r="G833" s="58">
        <f t="shared" si="89"/>
        <v>0</v>
      </c>
      <c r="H833" s="58">
        <f>IF(E833="",0,IFERROR(VLOOKUP(E833,档案费管理台账!$D$4:$H$1000,5,0),0))</f>
        <v>0</v>
      </c>
      <c r="I833" s="57"/>
      <c r="J833" s="57"/>
      <c r="K833" s="57"/>
      <c r="L833" s="57"/>
      <c r="M833" s="58" t="str">
        <f t="shared" si="90"/>
        <v/>
      </c>
      <c r="N833" s="102"/>
    </row>
    <row r="834" spans="1:14">
      <c r="A834" s="97" t="str">
        <f t="shared" si="87"/>
        <v/>
      </c>
      <c r="B834" s="98" t="str">
        <f t="shared" si="88"/>
        <v/>
      </c>
      <c r="C834" s="99"/>
      <c r="D834" s="100"/>
      <c r="E834" s="100"/>
      <c r="F834" s="57"/>
      <c r="G834" s="58">
        <f t="shared" si="89"/>
        <v>0</v>
      </c>
      <c r="H834" s="58">
        <f>IF(E834="",0,IFERROR(VLOOKUP(E834,档案费管理台账!$D$4:$H$1000,5,0),0))</f>
        <v>0</v>
      </c>
      <c r="I834" s="57"/>
      <c r="J834" s="57"/>
      <c r="K834" s="57"/>
      <c r="L834" s="57"/>
      <c r="M834" s="58" t="str">
        <f t="shared" si="90"/>
        <v/>
      </c>
      <c r="N834" s="102"/>
    </row>
    <row r="835" spans="1:14">
      <c r="A835" s="97" t="str">
        <f t="shared" si="87"/>
        <v/>
      </c>
      <c r="B835" s="98" t="str">
        <f t="shared" si="88"/>
        <v/>
      </c>
      <c r="C835" s="99"/>
      <c r="D835" s="100"/>
      <c r="E835" s="100"/>
      <c r="F835" s="57"/>
      <c r="G835" s="58">
        <f t="shared" si="89"/>
        <v>0</v>
      </c>
      <c r="H835" s="58">
        <f>IF(E835="",0,IFERROR(VLOOKUP(E835,档案费管理台账!$D$4:$H$1000,5,0),0))</f>
        <v>0</v>
      </c>
      <c r="I835" s="57"/>
      <c r="J835" s="57"/>
      <c r="K835" s="57"/>
      <c r="L835" s="57"/>
      <c r="M835" s="58" t="str">
        <f t="shared" si="90"/>
        <v/>
      </c>
      <c r="N835" s="102"/>
    </row>
    <row r="836" spans="1:14">
      <c r="A836" s="97" t="str">
        <f t="shared" si="87"/>
        <v/>
      </c>
      <c r="B836" s="98" t="str">
        <f t="shared" si="88"/>
        <v/>
      </c>
      <c r="C836" s="99"/>
      <c r="D836" s="100"/>
      <c r="E836" s="100"/>
      <c r="F836" s="57"/>
      <c r="G836" s="58">
        <f t="shared" si="89"/>
        <v>0</v>
      </c>
      <c r="H836" s="58">
        <f>IF(E836="",0,IFERROR(VLOOKUP(E836,档案费管理台账!$D$4:$H$1000,5,0),0))</f>
        <v>0</v>
      </c>
      <c r="I836" s="57"/>
      <c r="J836" s="57"/>
      <c r="K836" s="57"/>
      <c r="L836" s="57"/>
      <c r="M836" s="58" t="str">
        <f t="shared" si="90"/>
        <v/>
      </c>
      <c r="N836" s="102"/>
    </row>
    <row r="837" spans="1:14">
      <c r="A837" s="97" t="str">
        <f t="shared" si="87"/>
        <v/>
      </c>
      <c r="B837" s="98" t="str">
        <f t="shared" si="88"/>
        <v/>
      </c>
      <c r="C837" s="99"/>
      <c r="D837" s="100"/>
      <c r="E837" s="100"/>
      <c r="F837" s="57"/>
      <c r="G837" s="58">
        <f t="shared" si="89"/>
        <v>0</v>
      </c>
      <c r="H837" s="58">
        <f>IF(E837="",0,IFERROR(VLOOKUP(E837,档案费管理台账!$D$4:$H$1000,5,0),0))</f>
        <v>0</v>
      </c>
      <c r="I837" s="57"/>
      <c r="J837" s="57"/>
      <c r="K837" s="57"/>
      <c r="L837" s="57"/>
      <c r="M837" s="58" t="str">
        <f t="shared" si="90"/>
        <v/>
      </c>
      <c r="N837" s="102"/>
    </row>
    <row r="838" spans="1:14">
      <c r="A838" s="97" t="str">
        <f t="shared" si="87"/>
        <v/>
      </c>
      <c r="B838" s="98" t="str">
        <f t="shared" si="88"/>
        <v/>
      </c>
      <c r="C838" s="99"/>
      <c r="D838" s="100"/>
      <c r="E838" s="100"/>
      <c r="F838" s="57"/>
      <c r="G838" s="58">
        <f t="shared" si="89"/>
        <v>0</v>
      </c>
      <c r="H838" s="58">
        <f>IF(E838="",0,IFERROR(VLOOKUP(E838,档案费管理台账!$D$4:$H$1000,5,0),0))</f>
        <v>0</v>
      </c>
      <c r="I838" s="57"/>
      <c r="J838" s="57"/>
      <c r="K838" s="57"/>
      <c r="L838" s="57"/>
      <c r="M838" s="58" t="str">
        <f t="shared" si="90"/>
        <v/>
      </c>
      <c r="N838" s="102"/>
    </row>
    <row r="839" spans="1:14">
      <c r="A839" s="97" t="str">
        <f t="shared" si="87"/>
        <v/>
      </c>
      <c r="B839" s="98" t="str">
        <f t="shared" si="88"/>
        <v/>
      </c>
      <c r="C839" s="99"/>
      <c r="D839" s="100"/>
      <c r="E839" s="100"/>
      <c r="F839" s="57"/>
      <c r="G839" s="58">
        <f t="shared" si="89"/>
        <v>0</v>
      </c>
      <c r="H839" s="58">
        <f>IF(E839="",0,IFERROR(VLOOKUP(E839,档案费管理台账!$D$4:$H$1000,5,0),0))</f>
        <v>0</v>
      </c>
      <c r="I839" s="57"/>
      <c r="J839" s="57"/>
      <c r="K839" s="57"/>
      <c r="L839" s="57"/>
      <c r="M839" s="58" t="str">
        <f t="shared" si="90"/>
        <v/>
      </c>
      <c r="N839" s="102"/>
    </row>
    <row r="840" spans="1:14">
      <c r="A840" s="97" t="str">
        <f t="shared" si="87"/>
        <v/>
      </c>
      <c r="B840" s="98" t="str">
        <f t="shared" si="88"/>
        <v/>
      </c>
      <c r="C840" s="99"/>
      <c r="D840" s="100"/>
      <c r="E840" s="100"/>
      <c r="F840" s="57"/>
      <c r="G840" s="58">
        <f t="shared" si="89"/>
        <v>0</v>
      </c>
      <c r="H840" s="58">
        <f>IF(E840="",0,IFERROR(VLOOKUP(E840,档案费管理台账!$D$4:$H$1000,5,0),0))</f>
        <v>0</v>
      </c>
      <c r="I840" s="57"/>
      <c r="J840" s="57"/>
      <c r="K840" s="57"/>
      <c r="L840" s="57"/>
      <c r="M840" s="58" t="str">
        <f t="shared" si="90"/>
        <v/>
      </c>
      <c r="N840" s="102"/>
    </row>
    <row r="841" spans="1:14">
      <c r="A841" s="97" t="str">
        <f t="shared" si="87"/>
        <v/>
      </c>
      <c r="B841" s="98" t="str">
        <f t="shared" si="88"/>
        <v/>
      </c>
      <c r="C841" s="99"/>
      <c r="D841" s="100"/>
      <c r="E841" s="100"/>
      <c r="F841" s="57"/>
      <c r="G841" s="58">
        <f t="shared" si="89"/>
        <v>0</v>
      </c>
      <c r="H841" s="58">
        <f>IF(E841="",0,IFERROR(VLOOKUP(E841,档案费管理台账!$D$4:$H$1000,5,0),0))</f>
        <v>0</v>
      </c>
      <c r="I841" s="57"/>
      <c r="J841" s="57"/>
      <c r="K841" s="57"/>
      <c r="L841" s="57"/>
      <c r="M841" s="58" t="str">
        <f t="shared" si="90"/>
        <v/>
      </c>
      <c r="N841" s="102"/>
    </row>
    <row r="842" spans="1:14">
      <c r="A842" s="97" t="str">
        <f t="shared" si="87"/>
        <v/>
      </c>
      <c r="B842" s="98" t="str">
        <f t="shared" si="88"/>
        <v/>
      </c>
      <c r="C842" s="99"/>
      <c r="D842" s="100"/>
      <c r="E842" s="100"/>
      <c r="F842" s="57"/>
      <c r="G842" s="58">
        <f t="shared" si="89"/>
        <v>0</v>
      </c>
      <c r="H842" s="58">
        <f>IF(E842="",0,IFERROR(VLOOKUP(E842,档案费管理台账!$D$4:$H$1000,5,0),0))</f>
        <v>0</v>
      </c>
      <c r="I842" s="57"/>
      <c r="J842" s="57"/>
      <c r="K842" s="57"/>
      <c r="L842" s="57"/>
      <c r="M842" s="58" t="str">
        <f t="shared" si="90"/>
        <v/>
      </c>
      <c r="N842" s="102"/>
    </row>
    <row r="843" spans="1:14">
      <c r="A843" s="97" t="str">
        <f t="shared" si="87"/>
        <v/>
      </c>
      <c r="B843" s="98" t="str">
        <f t="shared" si="88"/>
        <v/>
      </c>
      <c r="C843" s="99"/>
      <c r="D843" s="100"/>
      <c r="E843" s="100"/>
      <c r="F843" s="57"/>
      <c r="G843" s="58">
        <f t="shared" si="89"/>
        <v>0</v>
      </c>
      <c r="H843" s="58">
        <f>IF(E843="",0,IFERROR(VLOOKUP(E843,档案费管理台账!$D$4:$H$1000,5,0),0))</f>
        <v>0</v>
      </c>
      <c r="I843" s="57"/>
      <c r="J843" s="57"/>
      <c r="K843" s="57"/>
      <c r="L843" s="57"/>
      <c r="M843" s="58" t="str">
        <f t="shared" si="90"/>
        <v/>
      </c>
      <c r="N843" s="102"/>
    </row>
    <row r="844" spans="1:14">
      <c r="A844" s="97" t="str">
        <f t="shared" si="87"/>
        <v/>
      </c>
      <c r="B844" s="98" t="str">
        <f t="shared" si="88"/>
        <v/>
      </c>
      <c r="C844" s="99"/>
      <c r="D844" s="100"/>
      <c r="E844" s="100"/>
      <c r="F844" s="57"/>
      <c r="G844" s="58">
        <f t="shared" si="89"/>
        <v>0</v>
      </c>
      <c r="H844" s="58">
        <f>IF(E844="",0,IFERROR(VLOOKUP(E844,档案费管理台账!$D$4:$H$1000,5,0),0))</f>
        <v>0</v>
      </c>
      <c r="I844" s="57"/>
      <c r="J844" s="57"/>
      <c r="K844" s="57"/>
      <c r="L844" s="57"/>
      <c r="M844" s="58" t="str">
        <f t="shared" si="90"/>
        <v/>
      </c>
      <c r="N844" s="102"/>
    </row>
    <row r="845" spans="1:14">
      <c r="A845" s="97" t="str">
        <f t="shared" si="87"/>
        <v/>
      </c>
      <c r="B845" s="98" t="str">
        <f t="shared" si="88"/>
        <v/>
      </c>
      <c r="C845" s="99"/>
      <c r="D845" s="100"/>
      <c r="E845" s="100"/>
      <c r="F845" s="57"/>
      <c r="G845" s="58">
        <f t="shared" si="89"/>
        <v>0</v>
      </c>
      <c r="H845" s="58">
        <f>IF(E845="",0,IFERROR(VLOOKUP(E845,档案费管理台账!$D$4:$H$1000,5,0),0))</f>
        <v>0</v>
      </c>
      <c r="I845" s="57"/>
      <c r="J845" s="57"/>
      <c r="K845" s="57"/>
      <c r="L845" s="57"/>
      <c r="M845" s="58" t="str">
        <f t="shared" si="90"/>
        <v/>
      </c>
      <c r="N845" s="102"/>
    </row>
    <row r="846" spans="1:14">
      <c r="A846" s="97" t="str">
        <f t="shared" si="87"/>
        <v/>
      </c>
      <c r="B846" s="98" t="str">
        <f t="shared" si="88"/>
        <v/>
      </c>
      <c r="C846" s="99"/>
      <c r="D846" s="100"/>
      <c r="E846" s="100"/>
      <c r="F846" s="57"/>
      <c r="G846" s="58">
        <f t="shared" si="89"/>
        <v>0</v>
      </c>
      <c r="H846" s="58">
        <f>IF(E846="",0,IFERROR(VLOOKUP(E846,档案费管理台账!$D$4:$H$1000,5,0),0))</f>
        <v>0</v>
      </c>
      <c r="I846" s="57"/>
      <c r="J846" s="57"/>
      <c r="K846" s="57"/>
      <c r="L846" s="57"/>
      <c r="M846" s="58" t="str">
        <f t="shared" si="90"/>
        <v/>
      </c>
      <c r="N846" s="102"/>
    </row>
    <row r="847" spans="1:14">
      <c r="A847" s="97" t="str">
        <f t="shared" si="87"/>
        <v/>
      </c>
      <c r="B847" s="98" t="str">
        <f t="shared" si="88"/>
        <v/>
      </c>
      <c r="C847" s="99"/>
      <c r="D847" s="100"/>
      <c r="E847" s="100"/>
      <c r="F847" s="57"/>
      <c r="G847" s="58">
        <f t="shared" si="89"/>
        <v>0</v>
      </c>
      <c r="H847" s="58">
        <f>IF(E847="",0,IFERROR(VLOOKUP(E847,档案费管理台账!$D$4:$H$1000,5,0),0))</f>
        <v>0</v>
      </c>
      <c r="I847" s="57"/>
      <c r="J847" s="57"/>
      <c r="K847" s="57"/>
      <c r="L847" s="57"/>
      <c r="M847" s="58" t="str">
        <f t="shared" si="90"/>
        <v/>
      </c>
      <c r="N847" s="102"/>
    </row>
    <row r="848" spans="1:14">
      <c r="A848" s="97" t="str">
        <f t="shared" si="87"/>
        <v/>
      </c>
      <c r="B848" s="98" t="str">
        <f t="shared" si="88"/>
        <v/>
      </c>
      <c r="C848" s="99"/>
      <c r="D848" s="100"/>
      <c r="E848" s="100"/>
      <c r="F848" s="57"/>
      <c r="G848" s="58">
        <f t="shared" si="89"/>
        <v>0</v>
      </c>
      <c r="H848" s="58">
        <f>IF(E848="",0,IFERROR(VLOOKUP(E848,档案费管理台账!$D$4:$H$1000,5,0),0))</f>
        <v>0</v>
      </c>
      <c r="I848" s="57"/>
      <c r="J848" s="57"/>
      <c r="K848" s="57"/>
      <c r="L848" s="57"/>
      <c r="M848" s="58" t="str">
        <f t="shared" si="90"/>
        <v/>
      </c>
      <c r="N848" s="102"/>
    </row>
    <row r="849" spans="1:14">
      <c r="A849" s="97" t="str">
        <f t="shared" si="87"/>
        <v/>
      </c>
      <c r="B849" s="98" t="str">
        <f t="shared" si="88"/>
        <v/>
      </c>
      <c r="C849" s="99"/>
      <c r="D849" s="100"/>
      <c r="E849" s="100"/>
      <c r="F849" s="57"/>
      <c r="G849" s="58">
        <f t="shared" si="89"/>
        <v>0</v>
      </c>
      <c r="H849" s="58">
        <f>IF(E849="",0,IFERROR(VLOOKUP(E849,档案费管理台账!$D$4:$H$1000,5,0),0))</f>
        <v>0</v>
      </c>
      <c r="I849" s="57"/>
      <c r="J849" s="57"/>
      <c r="K849" s="57"/>
      <c r="L849" s="57"/>
      <c r="M849" s="58" t="str">
        <f t="shared" si="90"/>
        <v/>
      </c>
      <c r="N849" s="102"/>
    </row>
    <row r="850" spans="1:14">
      <c r="A850" s="97" t="str">
        <f t="shared" si="87"/>
        <v/>
      </c>
      <c r="B850" s="98" t="str">
        <f t="shared" si="88"/>
        <v/>
      </c>
      <c r="C850" s="99"/>
      <c r="D850" s="100"/>
      <c r="E850" s="100"/>
      <c r="F850" s="57"/>
      <c r="G850" s="58">
        <f t="shared" si="89"/>
        <v>0</v>
      </c>
      <c r="H850" s="58">
        <f>IF(E850="",0,IFERROR(VLOOKUP(E850,档案费管理台账!$D$4:$H$1000,5,0),0))</f>
        <v>0</v>
      </c>
      <c r="I850" s="57"/>
      <c r="J850" s="57"/>
      <c r="K850" s="57"/>
      <c r="L850" s="57"/>
      <c r="M850" s="58" t="str">
        <f t="shared" si="90"/>
        <v/>
      </c>
      <c r="N850" s="102"/>
    </row>
    <row r="851" spans="1:14">
      <c r="A851" s="97" t="str">
        <f t="shared" si="87"/>
        <v/>
      </c>
      <c r="B851" s="98" t="str">
        <f t="shared" si="88"/>
        <v/>
      </c>
      <c r="C851" s="99"/>
      <c r="D851" s="100"/>
      <c r="E851" s="100"/>
      <c r="F851" s="57"/>
      <c r="G851" s="58">
        <f t="shared" si="89"/>
        <v>0</v>
      </c>
      <c r="H851" s="58">
        <f>IF(E851="",0,IFERROR(VLOOKUP(E851,档案费管理台账!$D$4:$H$1000,5,0),0))</f>
        <v>0</v>
      </c>
      <c r="I851" s="57"/>
      <c r="J851" s="57"/>
      <c r="K851" s="57"/>
      <c r="L851" s="57"/>
      <c r="M851" s="58" t="str">
        <f t="shared" si="90"/>
        <v/>
      </c>
      <c r="N851" s="102"/>
    </row>
    <row r="852" spans="1:14">
      <c r="A852" s="97" t="str">
        <f t="shared" si="87"/>
        <v/>
      </c>
      <c r="B852" s="98" t="str">
        <f t="shared" si="88"/>
        <v/>
      </c>
      <c r="C852" s="99"/>
      <c r="D852" s="100"/>
      <c r="E852" s="100"/>
      <c r="F852" s="57"/>
      <c r="G852" s="58">
        <f t="shared" si="89"/>
        <v>0</v>
      </c>
      <c r="H852" s="58">
        <f>IF(E852="",0,IFERROR(VLOOKUP(E852,档案费管理台账!$D$4:$H$1000,5,0),0))</f>
        <v>0</v>
      </c>
      <c r="I852" s="57"/>
      <c r="J852" s="57"/>
      <c r="K852" s="57"/>
      <c r="L852" s="57"/>
      <c r="M852" s="58" t="str">
        <f t="shared" si="90"/>
        <v/>
      </c>
      <c r="N852" s="102"/>
    </row>
    <row r="853" spans="1:14">
      <c r="A853" s="97" t="str">
        <f t="shared" si="87"/>
        <v/>
      </c>
      <c r="B853" s="98" t="str">
        <f t="shared" si="88"/>
        <v/>
      </c>
      <c r="C853" s="99"/>
      <c r="D853" s="100"/>
      <c r="E853" s="100"/>
      <c r="F853" s="57"/>
      <c r="G853" s="58">
        <f t="shared" si="89"/>
        <v>0</v>
      </c>
      <c r="H853" s="58">
        <f>IF(E853="",0,IFERROR(VLOOKUP(E853,档案费管理台账!$D$4:$H$1000,5,0),0))</f>
        <v>0</v>
      </c>
      <c r="I853" s="57"/>
      <c r="J853" s="57"/>
      <c r="K853" s="57"/>
      <c r="L853" s="57"/>
      <c r="M853" s="58" t="str">
        <f t="shared" si="90"/>
        <v/>
      </c>
      <c r="N853" s="102"/>
    </row>
    <row r="854" spans="1:14">
      <c r="A854" s="97" t="str">
        <f t="shared" si="87"/>
        <v/>
      </c>
      <c r="B854" s="98" t="str">
        <f t="shared" si="88"/>
        <v/>
      </c>
      <c r="C854" s="99"/>
      <c r="D854" s="100"/>
      <c r="E854" s="100"/>
      <c r="F854" s="57"/>
      <c r="G854" s="58">
        <f t="shared" si="89"/>
        <v>0</v>
      </c>
      <c r="H854" s="58">
        <f>IF(E854="",0,IFERROR(VLOOKUP(E854,档案费管理台账!$D$4:$H$1000,5,0),0))</f>
        <v>0</v>
      </c>
      <c r="I854" s="57"/>
      <c r="J854" s="57"/>
      <c r="K854" s="57"/>
      <c r="L854" s="57"/>
      <c r="M854" s="58" t="str">
        <f t="shared" si="90"/>
        <v/>
      </c>
      <c r="N854" s="102"/>
    </row>
    <row r="855" spans="1:14">
      <c r="A855" s="97" t="str">
        <f t="shared" si="87"/>
        <v/>
      </c>
      <c r="B855" s="98" t="str">
        <f t="shared" si="88"/>
        <v/>
      </c>
      <c r="C855" s="99"/>
      <c r="D855" s="100"/>
      <c r="E855" s="100"/>
      <c r="F855" s="57"/>
      <c r="G855" s="58">
        <f t="shared" si="89"/>
        <v>0</v>
      </c>
      <c r="H855" s="58">
        <f>IF(E855="",0,IFERROR(VLOOKUP(E855,档案费管理台账!$D$4:$H$1000,5,0),0))</f>
        <v>0</v>
      </c>
      <c r="I855" s="57"/>
      <c r="J855" s="57"/>
      <c r="K855" s="57"/>
      <c r="L855" s="57"/>
      <c r="M855" s="58" t="str">
        <f t="shared" si="90"/>
        <v/>
      </c>
      <c r="N855" s="102"/>
    </row>
    <row r="856" spans="1:14">
      <c r="A856" s="97" t="str">
        <f t="shared" si="87"/>
        <v/>
      </c>
      <c r="B856" s="98" t="str">
        <f t="shared" si="88"/>
        <v/>
      </c>
      <c r="C856" s="99"/>
      <c r="D856" s="100"/>
      <c r="E856" s="100"/>
      <c r="F856" s="57"/>
      <c r="G856" s="58">
        <f t="shared" si="89"/>
        <v>0</v>
      </c>
      <c r="H856" s="58">
        <f>IF(E856="",0,IFERROR(VLOOKUP(E856,档案费管理台账!$D$4:$H$1000,5,0),0))</f>
        <v>0</v>
      </c>
      <c r="I856" s="57"/>
      <c r="J856" s="57"/>
      <c r="K856" s="57"/>
      <c r="L856" s="57"/>
      <c r="M856" s="58" t="str">
        <f t="shared" si="90"/>
        <v/>
      </c>
      <c r="N856" s="102"/>
    </row>
    <row r="857" spans="1:14">
      <c r="A857" s="97" t="str">
        <f t="shared" si="87"/>
        <v/>
      </c>
      <c r="B857" s="98" t="str">
        <f t="shared" si="88"/>
        <v/>
      </c>
      <c r="C857" s="99"/>
      <c r="D857" s="100"/>
      <c r="E857" s="100"/>
      <c r="F857" s="57"/>
      <c r="G857" s="58">
        <f t="shared" si="89"/>
        <v>0</v>
      </c>
      <c r="H857" s="58">
        <f>IF(E857="",0,IFERROR(VLOOKUP(E857,档案费管理台账!$D$4:$H$1000,5,0),0))</f>
        <v>0</v>
      </c>
      <c r="I857" s="57"/>
      <c r="J857" s="57"/>
      <c r="K857" s="57"/>
      <c r="L857" s="57"/>
      <c r="M857" s="58" t="str">
        <f t="shared" si="90"/>
        <v/>
      </c>
      <c r="N857" s="102"/>
    </row>
    <row r="858" spans="1:14">
      <c r="A858" s="97" t="str">
        <f t="shared" si="87"/>
        <v/>
      </c>
      <c r="B858" s="98" t="str">
        <f t="shared" si="88"/>
        <v/>
      </c>
      <c r="C858" s="99"/>
      <c r="D858" s="100"/>
      <c r="E858" s="100"/>
      <c r="F858" s="57"/>
      <c r="G858" s="58">
        <f t="shared" si="89"/>
        <v>0</v>
      </c>
      <c r="H858" s="58">
        <f>IF(E858="",0,IFERROR(VLOOKUP(E858,档案费管理台账!$D$4:$H$1000,5,0),0))</f>
        <v>0</v>
      </c>
      <c r="I858" s="57"/>
      <c r="J858" s="57"/>
      <c r="K858" s="57"/>
      <c r="L858" s="57"/>
      <c r="M858" s="58" t="str">
        <f t="shared" si="90"/>
        <v/>
      </c>
      <c r="N858" s="102"/>
    </row>
    <row r="859" spans="1:14">
      <c r="A859" s="97" t="str">
        <f t="shared" si="87"/>
        <v/>
      </c>
      <c r="B859" s="98" t="str">
        <f t="shared" si="88"/>
        <v/>
      </c>
      <c r="C859" s="99"/>
      <c r="D859" s="100"/>
      <c r="E859" s="100"/>
      <c r="F859" s="57"/>
      <c r="G859" s="58">
        <f t="shared" si="89"/>
        <v>0</v>
      </c>
      <c r="H859" s="58">
        <f>IF(E859="",0,IFERROR(VLOOKUP(E859,档案费管理台账!$D$4:$H$1000,5,0),0))</f>
        <v>0</v>
      </c>
      <c r="I859" s="57"/>
      <c r="J859" s="57"/>
      <c r="K859" s="57"/>
      <c r="L859" s="57"/>
      <c r="M859" s="58" t="str">
        <f t="shared" si="90"/>
        <v/>
      </c>
      <c r="N859" s="102"/>
    </row>
    <row r="860" spans="1:14">
      <c r="A860" s="97" t="str">
        <f t="shared" si="87"/>
        <v/>
      </c>
      <c r="B860" s="98" t="str">
        <f t="shared" si="88"/>
        <v/>
      </c>
      <c r="C860" s="99"/>
      <c r="D860" s="100"/>
      <c r="E860" s="100"/>
      <c r="F860" s="57"/>
      <c r="G860" s="58">
        <f t="shared" si="89"/>
        <v>0</v>
      </c>
      <c r="H860" s="58">
        <f>IF(E860="",0,IFERROR(VLOOKUP(E860,档案费管理台账!$D$4:$H$1000,5,0),0))</f>
        <v>0</v>
      </c>
      <c r="I860" s="57"/>
      <c r="J860" s="57"/>
      <c r="K860" s="57"/>
      <c r="L860" s="57"/>
      <c r="M860" s="58" t="str">
        <f t="shared" si="90"/>
        <v/>
      </c>
      <c r="N860" s="102"/>
    </row>
    <row r="861" spans="1:14">
      <c r="A861" s="97" t="str">
        <f t="shared" si="87"/>
        <v/>
      </c>
      <c r="B861" s="98" t="str">
        <f t="shared" si="88"/>
        <v/>
      </c>
      <c r="C861" s="99"/>
      <c r="D861" s="100"/>
      <c r="E861" s="100"/>
      <c r="F861" s="57"/>
      <c r="G861" s="58">
        <f t="shared" si="89"/>
        <v>0</v>
      </c>
      <c r="H861" s="58">
        <f>IF(E861="",0,IFERROR(VLOOKUP(E861,档案费管理台账!$D$4:$H$1000,5,0),0))</f>
        <v>0</v>
      </c>
      <c r="I861" s="57"/>
      <c r="J861" s="57"/>
      <c r="K861" s="57"/>
      <c r="L861" s="57"/>
      <c r="M861" s="58" t="str">
        <f t="shared" si="90"/>
        <v/>
      </c>
      <c r="N861" s="102"/>
    </row>
    <row r="862" spans="1:14">
      <c r="A862" s="97" t="str">
        <f t="shared" si="87"/>
        <v/>
      </c>
      <c r="B862" s="98" t="str">
        <f t="shared" si="88"/>
        <v/>
      </c>
      <c r="C862" s="99"/>
      <c r="D862" s="100"/>
      <c r="E862" s="100"/>
      <c r="F862" s="57"/>
      <c r="G862" s="58">
        <f t="shared" si="89"/>
        <v>0</v>
      </c>
      <c r="H862" s="58">
        <f>IF(E862="",0,IFERROR(VLOOKUP(E862,档案费管理台账!$D$4:$H$1000,5,0),0))</f>
        <v>0</v>
      </c>
      <c r="I862" s="57"/>
      <c r="J862" s="57"/>
      <c r="K862" s="57"/>
      <c r="L862" s="57"/>
      <c r="M862" s="58" t="str">
        <f t="shared" si="90"/>
        <v/>
      </c>
      <c r="N862" s="102"/>
    </row>
    <row r="863" spans="1:14">
      <c r="A863" s="97" t="str">
        <f t="shared" si="87"/>
        <v/>
      </c>
      <c r="B863" s="98" t="str">
        <f t="shared" si="88"/>
        <v/>
      </c>
      <c r="C863" s="99"/>
      <c r="D863" s="100"/>
      <c r="E863" s="100"/>
      <c r="F863" s="57"/>
      <c r="G863" s="58">
        <f t="shared" si="89"/>
        <v>0</v>
      </c>
      <c r="H863" s="58">
        <f>IF(E863="",0,IFERROR(VLOOKUP(E863,档案费管理台账!$D$4:$H$1000,5,0),0))</f>
        <v>0</v>
      </c>
      <c r="I863" s="57"/>
      <c r="J863" s="57"/>
      <c r="K863" s="57"/>
      <c r="L863" s="57"/>
      <c r="M863" s="58" t="str">
        <f t="shared" si="90"/>
        <v/>
      </c>
      <c r="N863" s="102"/>
    </row>
    <row r="864" spans="1:14">
      <c r="A864" s="97" t="str">
        <f t="shared" si="87"/>
        <v/>
      </c>
      <c r="B864" s="98" t="str">
        <f t="shared" si="88"/>
        <v/>
      </c>
      <c r="C864" s="99"/>
      <c r="D864" s="100"/>
      <c r="E864" s="100"/>
      <c r="F864" s="57"/>
      <c r="G864" s="58">
        <f t="shared" si="89"/>
        <v>0</v>
      </c>
      <c r="H864" s="58">
        <f>IF(E864="",0,IFERROR(VLOOKUP(E864,档案费管理台账!$D$4:$H$1000,5,0),0))</f>
        <v>0</v>
      </c>
      <c r="I864" s="57"/>
      <c r="J864" s="57"/>
      <c r="K864" s="57"/>
      <c r="L864" s="57"/>
      <c r="M864" s="58" t="str">
        <f t="shared" si="90"/>
        <v/>
      </c>
      <c r="N864" s="102"/>
    </row>
    <row r="865" spans="1:14">
      <c r="A865" s="97" t="str">
        <f t="shared" si="87"/>
        <v/>
      </c>
      <c r="B865" s="98" t="str">
        <f t="shared" si="88"/>
        <v/>
      </c>
      <c r="C865" s="99"/>
      <c r="D865" s="100"/>
      <c r="E865" s="100"/>
      <c r="F865" s="57"/>
      <c r="G865" s="58">
        <f t="shared" si="89"/>
        <v>0</v>
      </c>
      <c r="H865" s="58">
        <f>IF(E865="",0,IFERROR(VLOOKUP(E865,档案费管理台账!$D$4:$H$1000,5,0),0))</f>
        <v>0</v>
      </c>
      <c r="I865" s="57"/>
      <c r="J865" s="57"/>
      <c r="K865" s="57"/>
      <c r="L865" s="57"/>
      <c r="M865" s="58" t="str">
        <f t="shared" si="90"/>
        <v/>
      </c>
      <c r="N865" s="102"/>
    </row>
    <row r="866" spans="1:14">
      <c r="A866" s="97" t="str">
        <f t="shared" si="87"/>
        <v/>
      </c>
      <c r="B866" s="98" t="str">
        <f t="shared" si="88"/>
        <v/>
      </c>
      <c r="C866" s="99"/>
      <c r="D866" s="100"/>
      <c r="E866" s="100"/>
      <c r="F866" s="57"/>
      <c r="G866" s="58">
        <f t="shared" si="89"/>
        <v>0</v>
      </c>
      <c r="H866" s="58">
        <f>IF(E866="",0,IFERROR(VLOOKUP(E866,档案费管理台账!$D$4:$H$1000,5,0),0))</f>
        <v>0</v>
      </c>
      <c r="I866" s="57"/>
      <c r="J866" s="57"/>
      <c r="K866" s="57"/>
      <c r="L866" s="57"/>
      <c r="M866" s="58" t="str">
        <f t="shared" si="90"/>
        <v/>
      </c>
      <c r="N866" s="102"/>
    </row>
    <row r="867" spans="1:14">
      <c r="A867" s="97" t="str">
        <f t="shared" si="87"/>
        <v/>
      </c>
      <c r="B867" s="98" t="str">
        <f t="shared" si="88"/>
        <v/>
      </c>
      <c r="C867" s="99"/>
      <c r="D867" s="100"/>
      <c r="E867" s="100"/>
      <c r="F867" s="57"/>
      <c r="G867" s="58">
        <f t="shared" si="89"/>
        <v>0</v>
      </c>
      <c r="H867" s="58">
        <f>IF(E867="",0,IFERROR(VLOOKUP(E867,档案费管理台账!$D$4:$H$1000,5,0),0))</f>
        <v>0</v>
      </c>
      <c r="I867" s="57"/>
      <c r="J867" s="57"/>
      <c r="K867" s="57"/>
      <c r="L867" s="57"/>
      <c r="M867" s="58" t="str">
        <f t="shared" si="90"/>
        <v/>
      </c>
      <c r="N867" s="102"/>
    </row>
    <row r="868" spans="1:14">
      <c r="A868" s="97" t="str">
        <f t="shared" si="87"/>
        <v/>
      </c>
      <c r="B868" s="98" t="str">
        <f t="shared" si="88"/>
        <v/>
      </c>
      <c r="C868" s="99"/>
      <c r="D868" s="100"/>
      <c r="E868" s="100"/>
      <c r="F868" s="57"/>
      <c r="G868" s="58">
        <f t="shared" si="89"/>
        <v>0</v>
      </c>
      <c r="H868" s="58">
        <f>IF(E868="",0,IFERROR(VLOOKUP(E868,档案费管理台账!$D$4:$H$1000,5,0),0))</f>
        <v>0</v>
      </c>
      <c r="I868" s="57"/>
      <c r="J868" s="57"/>
      <c r="K868" s="57"/>
      <c r="L868" s="57"/>
      <c r="M868" s="58" t="str">
        <f t="shared" si="90"/>
        <v/>
      </c>
      <c r="N868" s="102"/>
    </row>
    <row r="869" spans="1:14">
      <c r="A869" s="97" t="str">
        <f t="shared" si="87"/>
        <v/>
      </c>
      <c r="B869" s="98" t="str">
        <f t="shared" si="88"/>
        <v/>
      </c>
      <c r="C869" s="99"/>
      <c r="D869" s="100"/>
      <c r="E869" s="100"/>
      <c r="F869" s="57"/>
      <c r="G869" s="58">
        <f t="shared" si="89"/>
        <v>0</v>
      </c>
      <c r="H869" s="58">
        <f>IF(E869="",0,IFERROR(VLOOKUP(E869,档案费管理台账!$D$4:$H$1000,5,0),0))</f>
        <v>0</v>
      </c>
      <c r="I869" s="57"/>
      <c r="J869" s="57"/>
      <c r="K869" s="57"/>
      <c r="L869" s="57"/>
      <c r="M869" s="58" t="str">
        <f t="shared" si="90"/>
        <v/>
      </c>
      <c r="N869" s="102"/>
    </row>
    <row r="870" spans="1:14">
      <c r="A870" s="97" t="str">
        <f t="shared" si="87"/>
        <v/>
      </c>
      <c r="B870" s="98" t="str">
        <f t="shared" si="88"/>
        <v/>
      </c>
      <c r="C870" s="99"/>
      <c r="D870" s="100"/>
      <c r="E870" s="100"/>
      <c r="F870" s="57"/>
      <c r="G870" s="58">
        <f t="shared" si="89"/>
        <v>0</v>
      </c>
      <c r="H870" s="58">
        <f>IF(E870="",0,IFERROR(VLOOKUP(E870,档案费管理台账!$D$4:$H$1000,5,0),0))</f>
        <v>0</v>
      </c>
      <c r="I870" s="57"/>
      <c r="J870" s="57"/>
      <c r="K870" s="57"/>
      <c r="L870" s="57"/>
      <c r="M870" s="58" t="str">
        <f t="shared" si="90"/>
        <v/>
      </c>
      <c r="N870" s="102"/>
    </row>
    <row r="871" spans="1:14">
      <c r="A871" s="97" t="str">
        <f t="shared" si="87"/>
        <v/>
      </c>
      <c r="B871" s="98" t="str">
        <f t="shared" si="88"/>
        <v/>
      </c>
      <c r="C871" s="99"/>
      <c r="D871" s="100"/>
      <c r="E871" s="100"/>
      <c r="F871" s="57"/>
      <c r="G871" s="58">
        <f t="shared" si="89"/>
        <v>0</v>
      </c>
      <c r="H871" s="58">
        <f>IF(E871="",0,IFERROR(VLOOKUP(E871,档案费管理台账!$D$4:$H$1000,5,0),0))</f>
        <v>0</v>
      </c>
      <c r="I871" s="57"/>
      <c r="J871" s="57"/>
      <c r="K871" s="57"/>
      <c r="L871" s="57"/>
      <c r="M871" s="58" t="str">
        <f t="shared" si="90"/>
        <v/>
      </c>
      <c r="N871" s="102"/>
    </row>
    <row r="872" spans="1:14">
      <c r="A872" s="97" t="str">
        <f t="shared" si="87"/>
        <v/>
      </c>
      <c r="B872" s="98" t="str">
        <f t="shared" si="88"/>
        <v/>
      </c>
      <c r="C872" s="99"/>
      <c r="D872" s="100"/>
      <c r="E872" s="100"/>
      <c r="F872" s="57"/>
      <c r="G872" s="58">
        <f t="shared" si="89"/>
        <v>0</v>
      </c>
      <c r="H872" s="58">
        <f>IF(E872="",0,IFERROR(VLOOKUP(E872,档案费管理台账!$D$4:$H$1000,5,0),0))</f>
        <v>0</v>
      </c>
      <c r="I872" s="57"/>
      <c r="J872" s="57"/>
      <c r="K872" s="57"/>
      <c r="L872" s="57"/>
      <c r="M872" s="58" t="str">
        <f t="shared" si="90"/>
        <v/>
      </c>
      <c r="N872" s="102"/>
    </row>
    <row r="873" spans="1:14">
      <c r="A873" s="97" t="str">
        <f t="shared" si="87"/>
        <v/>
      </c>
      <c r="B873" s="98" t="str">
        <f t="shared" si="88"/>
        <v/>
      </c>
      <c r="C873" s="99"/>
      <c r="D873" s="100"/>
      <c r="E873" s="100"/>
      <c r="F873" s="57"/>
      <c r="G873" s="58">
        <f t="shared" si="89"/>
        <v>0</v>
      </c>
      <c r="H873" s="58">
        <f>IF(E873="",0,IFERROR(VLOOKUP(E873,档案费管理台账!$D$4:$H$1000,5,0),0))</f>
        <v>0</v>
      </c>
      <c r="I873" s="57"/>
      <c r="J873" s="57"/>
      <c r="K873" s="57"/>
      <c r="L873" s="57"/>
      <c r="M873" s="58" t="str">
        <f t="shared" si="90"/>
        <v/>
      </c>
      <c r="N873" s="102"/>
    </row>
    <row r="874" spans="1:14">
      <c r="A874" s="97" t="str">
        <f t="shared" si="87"/>
        <v/>
      </c>
      <c r="B874" s="98" t="str">
        <f t="shared" si="88"/>
        <v/>
      </c>
      <c r="C874" s="99"/>
      <c r="D874" s="100"/>
      <c r="E874" s="100"/>
      <c r="F874" s="57"/>
      <c r="G874" s="58">
        <f t="shared" si="89"/>
        <v>0</v>
      </c>
      <c r="H874" s="58">
        <f>IF(E874="",0,IFERROR(VLOOKUP(E874,档案费管理台账!$D$4:$H$1000,5,0),0))</f>
        <v>0</v>
      </c>
      <c r="I874" s="57"/>
      <c r="J874" s="57"/>
      <c r="K874" s="57"/>
      <c r="L874" s="57"/>
      <c r="M874" s="58" t="str">
        <f t="shared" si="90"/>
        <v/>
      </c>
      <c r="N874" s="102"/>
    </row>
    <row r="875" spans="1:14">
      <c r="A875" s="97" t="str">
        <f t="shared" si="87"/>
        <v/>
      </c>
      <c r="B875" s="98" t="str">
        <f t="shared" si="88"/>
        <v/>
      </c>
      <c r="C875" s="99"/>
      <c r="D875" s="100"/>
      <c r="E875" s="100"/>
      <c r="F875" s="57"/>
      <c r="G875" s="58">
        <f t="shared" si="89"/>
        <v>0</v>
      </c>
      <c r="H875" s="58">
        <f>IF(E875="",0,IFERROR(VLOOKUP(E875,档案费管理台账!$D$4:$H$1000,5,0),0))</f>
        <v>0</v>
      </c>
      <c r="I875" s="57"/>
      <c r="J875" s="57"/>
      <c r="K875" s="57"/>
      <c r="L875" s="57"/>
      <c r="M875" s="58" t="str">
        <f t="shared" si="90"/>
        <v/>
      </c>
      <c r="N875" s="102"/>
    </row>
    <row r="876" spans="1:14">
      <c r="A876" s="97" t="str">
        <f t="shared" ref="A876:A939" si="91">IF(C876="","",ROW()-42)</f>
        <v/>
      </c>
      <c r="B876" s="98" t="str">
        <f t="shared" si="88"/>
        <v/>
      </c>
      <c r="C876" s="99"/>
      <c r="D876" s="100"/>
      <c r="E876" s="100"/>
      <c r="F876" s="57"/>
      <c r="G876" s="58">
        <f t="shared" si="89"/>
        <v>0</v>
      </c>
      <c r="H876" s="58">
        <f>IF(E876="",0,IFERROR(VLOOKUP(E876,档案费管理台账!$D$4:$H$1000,5,0),0))</f>
        <v>0</v>
      </c>
      <c r="I876" s="57"/>
      <c r="J876" s="57"/>
      <c r="K876" s="57"/>
      <c r="L876" s="57"/>
      <c r="M876" s="58" t="str">
        <f t="shared" si="90"/>
        <v/>
      </c>
      <c r="N876" s="102"/>
    </row>
    <row r="877" spans="1:14">
      <c r="A877" s="97" t="str">
        <f t="shared" si="91"/>
        <v/>
      </c>
      <c r="B877" s="98" t="str">
        <f t="shared" ref="B877:B940" si="92">IF(C877="","",MONTH(C877)&amp;"月")</f>
        <v/>
      </c>
      <c r="C877" s="99"/>
      <c r="D877" s="100"/>
      <c r="E877" s="100"/>
      <c r="F877" s="57"/>
      <c r="G877" s="58">
        <f t="shared" ref="G877:G940" si="93">IF(F877="",0,F877*$K$41)</f>
        <v>0</v>
      </c>
      <c r="H877" s="58">
        <f>IF(E877="",0,IFERROR(VLOOKUP(E877,档案费管理台账!$D$4:$H$1000,5,0),0))</f>
        <v>0</v>
      </c>
      <c r="I877" s="57"/>
      <c r="J877" s="57"/>
      <c r="K877" s="57"/>
      <c r="L877" s="57"/>
      <c r="M877" s="58" t="str">
        <f t="shared" ref="M877:M940" si="94">IF(C877="","",ROUND(M876+G877-I877-J877-K877-L877-H877,2))</f>
        <v/>
      </c>
      <c r="N877" s="102"/>
    </row>
    <row r="878" spans="1:14">
      <c r="A878" s="97" t="str">
        <f t="shared" si="91"/>
        <v/>
      </c>
      <c r="B878" s="98" t="str">
        <f t="shared" si="92"/>
        <v/>
      </c>
      <c r="C878" s="99"/>
      <c r="D878" s="100"/>
      <c r="E878" s="100"/>
      <c r="F878" s="57"/>
      <c r="G878" s="58">
        <f t="shared" si="93"/>
        <v>0</v>
      </c>
      <c r="H878" s="58">
        <f>IF(E878="",0,IFERROR(VLOOKUP(E878,档案费管理台账!$D$4:$H$1000,5,0),0))</f>
        <v>0</v>
      </c>
      <c r="I878" s="57"/>
      <c r="J878" s="57"/>
      <c r="K878" s="57"/>
      <c r="L878" s="57"/>
      <c r="M878" s="58" t="str">
        <f t="shared" si="94"/>
        <v/>
      </c>
      <c r="N878" s="102"/>
    </row>
    <row r="879" spans="1:14">
      <c r="A879" s="97" t="str">
        <f t="shared" si="91"/>
        <v/>
      </c>
      <c r="B879" s="98" t="str">
        <f t="shared" si="92"/>
        <v/>
      </c>
      <c r="C879" s="99"/>
      <c r="D879" s="100"/>
      <c r="E879" s="100"/>
      <c r="F879" s="57"/>
      <c r="G879" s="58">
        <f t="shared" si="93"/>
        <v>0</v>
      </c>
      <c r="H879" s="58">
        <f>IF(E879="",0,IFERROR(VLOOKUP(E879,档案费管理台账!$D$4:$H$1000,5,0),0))</f>
        <v>0</v>
      </c>
      <c r="I879" s="57"/>
      <c r="J879" s="57"/>
      <c r="K879" s="57"/>
      <c r="L879" s="57"/>
      <c r="M879" s="58" t="str">
        <f t="shared" si="94"/>
        <v/>
      </c>
      <c r="N879" s="102"/>
    </row>
    <row r="880" spans="1:14">
      <c r="A880" s="97" t="str">
        <f t="shared" si="91"/>
        <v/>
      </c>
      <c r="B880" s="98" t="str">
        <f t="shared" si="92"/>
        <v/>
      </c>
      <c r="C880" s="99"/>
      <c r="D880" s="100"/>
      <c r="E880" s="100"/>
      <c r="F880" s="57"/>
      <c r="G880" s="58">
        <f t="shared" si="93"/>
        <v>0</v>
      </c>
      <c r="H880" s="58">
        <f>IF(E880="",0,IFERROR(VLOOKUP(E880,档案费管理台账!$D$4:$H$1000,5,0),0))</f>
        <v>0</v>
      </c>
      <c r="I880" s="57"/>
      <c r="J880" s="57"/>
      <c r="K880" s="57"/>
      <c r="L880" s="57"/>
      <c r="M880" s="58" t="str">
        <f t="shared" si="94"/>
        <v/>
      </c>
      <c r="N880" s="102"/>
    </row>
    <row r="881" spans="1:14">
      <c r="A881" s="97" t="str">
        <f t="shared" si="91"/>
        <v/>
      </c>
      <c r="B881" s="98" t="str">
        <f t="shared" si="92"/>
        <v/>
      </c>
      <c r="C881" s="99"/>
      <c r="D881" s="100"/>
      <c r="E881" s="100"/>
      <c r="F881" s="57"/>
      <c r="G881" s="58">
        <f t="shared" si="93"/>
        <v>0</v>
      </c>
      <c r="H881" s="58">
        <f>IF(E881="",0,IFERROR(VLOOKUP(E881,档案费管理台账!$D$4:$H$1000,5,0),0))</f>
        <v>0</v>
      </c>
      <c r="I881" s="57"/>
      <c r="J881" s="57"/>
      <c r="K881" s="57"/>
      <c r="L881" s="57"/>
      <c r="M881" s="58" t="str">
        <f t="shared" si="94"/>
        <v/>
      </c>
      <c r="N881" s="102"/>
    </row>
    <row r="882" spans="1:14">
      <c r="A882" s="97" t="str">
        <f t="shared" si="91"/>
        <v/>
      </c>
      <c r="B882" s="98" t="str">
        <f t="shared" si="92"/>
        <v/>
      </c>
      <c r="C882" s="99"/>
      <c r="D882" s="100"/>
      <c r="E882" s="100"/>
      <c r="F882" s="57"/>
      <c r="G882" s="58">
        <f t="shared" si="93"/>
        <v>0</v>
      </c>
      <c r="H882" s="58">
        <f>IF(E882="",0,IFERROR(VLOOKUP(E882,档案费管理台账!$D$4:$H$1000,5,0),0))</f>
        <v>0</v>
      </c>
      <c r="I882" s="57"/>
      <c r="J882" s="57"/>
      <c r="K882" s="57"/>
      <c r="L882" s="57"/>
      <c r="M882" s="58" t="str">
        <f t="shared" si="94"/>
        <v/>
      </c>
      <c r="N882" s="102"/>
    </row>
    <row r="883" spans="1:14">
      <c r="A883" s="97" t="str">
        <f t="shared" si="91"/>
        <v/>
      </c>
      <c r="B883" s="98" t="str">
        <f t="shared" si="92"/>
        <v/>
      </c>
      <c r="C883" s="99"/>
      <c r="D883" s="100"/>
      <c r="E883" s="100"/>
      <c r="F883" s="57"/>
      <c r="G883" s="58">
        <f t="shared" si="93"/>
        <v>0</v>
      </c>
      <c r="H883" s="58">
        <f>IF(E883="",0,IFERROR(VLOOKUP(E883,档案费管理台账!$D$4:$H$1000,5,0),0))</f>
        <v>0</v>
      </c>
      <c r="I883" s="57"/>
      <c r="J883" s="57"/>
      <c r="K883" s="57"/>
      <c r="L883" s="57"/>
      <c r="M883" s="58" t="str">
        <f t="shared" si="94"/>
        <v/>
      </c>
      <c r="N883" s="102"/>
    </row>
    <row r="884" spans="1:14">
      <c r="A884" s="97" t="str">
        <f t="shared" si="91"/>
        <v/>
      </c>
      <c r="B884" s="98" t="str">
        <f t="shared" si="92"/>
        <v/>
      </c>
      <c r="C884" s="99"/>
      <c r="D884" s="100"/>
      <c r="E884" s="100"/>
      <c r="F884" s="57"/>
      <c r="G884" s="58">
        <f t="shared" si="93"/>
        <v>0</v>
      </c>
      <c r="H884" s="58">
        <f>IF(E884="",0,IFERROR(VLOOKUP(E884,档案费管理台账!$D$4:$H$1000,5,0),0))</f>
        <v>0</v>
      </c>
      <c r="I884" s="57"/>
      <c r="J884" s="57"/>
      <c r="K884" s="57"/>
      <c r="L884" s="57"/>
      <c r="M884" s="58" t="str">
        <f t="shared" si="94"/>
        <v/>
      </c>
      <c r="N884" s="102"/>
    </row>
    <row r="885" spans="1:14">
      <c r="A885" s="97" t="str">
        <f t="shared" si="91"/>
        <v/>
      </c>
      <c r="B885" s="98" t="str">
        <f t="shared" si="92"/>
        <v/>
      </c>
      <c r="C885" s="99"/>
      <c r="D885" s="100"/>
      <c r="E885" s="100"/>
      <c r="F885" s="57"/>
      <c r="G885" s="58">
        <f t="shared" si="93"/>
        <v>0</v>
      </c>
      <c r="H885" s="58">
        <f>IF(E885="",0,IFERROR(VLOOKUP(E885,档案费管理台账!$D$4:$H$1000,5,0),0))</f>
        <v>0</v>
      </c>
      <c r="I885" s="57"/>
      <c r="J885" s="57"/>
      <c r="K885" s="57"/>
      <c r="L885" s="57"/>
      <c r="M885" s="58" t="str">
        <f t="shared" si="94"/>
        <v/>
      </c>
      <c r="N885" s="102"/>
    </row>
    <row r="886" spans="1:14">
      <c r="A886" s="97" t="str">
        <f t="shared" si="91"/>
        <v/>
      </c>
      <c r="B886" s="98" t="str">
        <f t="shared" si="92"/>
        <v/>
      </c>
      <c r="C886" s="99"/>
      <c r="D886" s="100"/>
      <c r="E886" s="100"/>
      <c r="F886" s="57"/>
      <c r="G886" s="58">
        <f t="shared" si="93"/>
        <v>0</v>
      </c>
      <c r="H886" s="58">
        <f>IF(E886="",0,IFERROR(VLOOKUP(E886,档案费管理台账!$D$4:$H$1000,5,0),0))</f>
        <v>0</v>
      </c>
      <c r="I886" s="57"/>
      <c r="J886" s="57"/>
      <c r="K886" s="57"/>
      <c r="L886" s="57"/>
      <c r="M886" s="58" t="str">
        <f t="shared" si="94"/>
        <v/>
      </c>
      <c r="N886" s="102"/>
    </row>
    <row r="887" spans="1:14">
      <c r="A887" s="97" t="str">
        <f t="shared" si="91"/>
        <v/>
      </c>
      <c r="B887" s="98" t="str">
        <f t="shared" si="92"/>
        <v/>
      </c>
      <c r="C887" s="99"/>
      <c r="D887" s="100"/>
      <c r="E887" s="100"/>
      <c r="F887" s="57"/>
      <c r="G887" s="58">
        <f t="shared" si="93"/>
        <v>0</v>
      </c>
      <c r="H887" s="58">
        <f>IF(E887="",0,IFERROR(VLOOKUP(E887,档案费管理台账!$D$4:$H$1000,5,0),0))</f>
        <v>0</v>
      </c>
      <c r="I887" s="57"/>
      <c r="J887" s="57"/>
      <c r="K887" s="57"/>
      <c r="L887" s="57"/>
      <c r="M887" s="58" t="str">
        <f t="shared" si="94"/>
        <v/>
      </c>
      <c r="N887" s="102"/>
    </row>
    <row r="888" spans="1:14">
      <c r="A888" s="97" t="str">
        <f t="shared" si="91"/>
        <v/>
      </c>
      <c r="B888" s="98" t="str">
        <f t="shared" si="92"/>
        <v/>
      </c>
      <c r="C888" s="99"/>
      <c r="D888" s="100"/>
      <c r="E888" s="100"/>
      <c r="F888" s="57"/>
      <c r="G888" s="58">
        <f t="shared" si="93"/>
        <v>0</v>
      </c>
      <c r="H888" s="58">
        <f>IF(E888="",0,IFERROR(VLOOKUP(E888,档案费管理台账!$D$4:$H$1000,5,0),0))</f>
        <v>0</v>
      </c>
      <c r="I888" s="57"/>
      <c r="J888" s="57"/>
      <c r="K888" s="57"/>
      <c r="L888" s="57"/>
      <c r="M888" s="58" t="str">
        <f t="shared" si="94"/>
        <v/>
      </c>
      <c r="N888" s="102"/>
    </row>
    <row r="889" spans="1:14">
      <c r="A889" s="97" t="str">
        <f t="shared" si="91"/>
        <v/>
      </c>
      <c r="B889" s="98" t="str">
        <f t="shared" si="92"/>
        <v/>
      </c>
      <c r="C889" s="99"/>
      <c r="D889" s="100"/>
      <c r="E889" s="100"/>
      <c r="F889" s="57"/>
      <c r="G889" s="58">
        <f t="shared" si="93"/>
        <v>0</v>
      </c>
      <c r="H889" s="58">
        <f>IF(E889="",0,IFERROR(VLOOKUP(E889,档案费管理台账!$D$4:$H$1000,5,0),0))</f>
        <v>0</v>
      </c>
      <c r="I889" s="57"/>
      <c r="J889" s="57"/>
      <c r="K889" s="57"/>
      <c r="L889" s="57"/>
      <c r="M889" s="58" t="str">
        <f t="shared" si="94"/>
        <v/>
      </c>
      <c r="N889" s="102"/>
    </row>
    <row r="890" spans="1:14">
      <c r="A890" s="97" t="str">
        <f t="shared" si="91"/>
        <v/>
      </c>
      <c r="B890" s="98" t="str">
        <f t="shared" si="92"/>
        <v/>
      </c>
      <c r="C890" s="99"/>
      <c r="D890" s="100"/>
      <c r="E890" s="100"/>
      <c r="F890" s="57"/>
      <c r="G890" s="58">
        <f t="shared" si="93"/>
        <v>0</v>
      </c>
      <c r="H890" s="58">
        <f>IF(E890="",0,IFERROR(VLOOKUP(E890,档案费管理台账!$D$4:$H$1000,5,0),0))</f>
        <v>0</v>
      </c>
      <c r="I890" s="57"/>
      <c r="J890" s="57"/>
      <c r="K890" s="57"/>
      <c r="L890" s="57"/>
      <c r="M890" s="58" t="str">
        <f t="shared" si="94"/>
        <v/>
      </c>
      <c r="N890" s="102"/>
    </row>
    <row r="891" spans="1:14">
      <c r="A891" s="97" t="str">
        <f t="shared" si="91"/>
        <v/>
      </c>
      <c r="B891" s="98" t="str">
        <f t="shared" si="92"/>
        <v/>
      </c>
      <c r="C891" s="99"/>
      <c r="D891" s="100"/>
      <c r="E891" s="100"/>
      <c r="F891" s="57"/>
      <c r="G891" s="58">
        <f t="shared" si="93"/>
        <v>0</v>
      </c>
      <c r="H891" s="58">
        <f>IF(E891="",0,IFERROR(VLOOKUP(E891,档案费管理台账!$D$4:$H$1000,5,0),0))</f>
        <v>0</v>
      </c>
      <c r="I891" s="57"/>
      <c r="J891" s="57"/>
      <c r="K891" s="57"/>
      <c r="L891" s="57"/>
      <c r="M891" s="58" t="str">
        <f t="shared" si="94"/>
        <v/>
      </c>
      <c r="N891" s="102"/>
    </row>
    <row r="892" spans="1:14">
      <c r="A892" s="97" t="str">
        <f t="shared" si="91"/>
        <v/>
      </c>
      <c r="B892" s="98" t="str">
        <f t="shared" si="92"/>
        <v/>
      </c>
      <c r="C892" s="99"/>
      <c r="D892" s="100"/>
      <c r="E892" s="100"/>
      <c r="F892" s="57"/>
      <c r="G892" s="58">
        <f t="shared" si="93"/>
        <v>0</v>
      </c>
      <c r="H892" s="58">
        <f>IF(E892="",0,IFERROR(VLOOKUP(E892,档案费管理台账!$D$4:$H$1000,5,0),0))</f>
        <v>0</v>
      </c>
      <c r="I892" s="57"/>
      <c r="J892" s="57"/>
      <c r="K892" s="57"/>
      <c r="L892" s="57"/>
      <c r="M892" s="58" t="str">
        <f t="shared" si="94"/>
        <v/>
      </c>
      <c r="N892" s="102"/>
    </row>
    <row r="893" spans="1:14">
      <c r="A893" s="97" t="str">
        <f t="shared" si="91"/>
        <v/>
      </c>
      <c r="B893" s="98" t="str">
        <f t="shared" si="92"/>
        <v/>
      </c>
      <c r="C893" s="99"/>
      <c r="D893" s="100"/>
      <c r="E893" s="100"/>
      <c r="F893" s="57"/>
      <c r="G893" s="58">
        <f t="shared" si="93"/>
        <v>0</v>
      </c>
      <c r="H893" s="58">
        <f>IF(E893="",0,IFERROR(VLOOKUP(E893,档案费管理台账!$D$4:$H$1000,5,0),0))</f>
        <v>0</v>
      </c>
      <c r="I893" s="57"/>
      <c r="J893" s="57"/>
      <c r="K893" s="57"/>
      <c r="L893" s="57"/>
      <c r="M893" s="58" t="str">
        <f t="shared" si="94"/>
        <v/>
      </c>
      <c r="N893" s="102"/>
    </row>
    <row r="894" spans="1:14">
      <c r="A894" s="97" t="str">
        <f t="shared" si="91"/>
        <v/>
      </c>
      <c r="B894" s="98" t="str">
        <f t="shared" si="92"/>
        <v/>
      </c>
      <c r="C894" s="99"/>
      <c r="D894" s="100"/>
      <c r="E894" s="100"/>
      <c r="F894" s="57"/>
      <c r="G894" s="58">
        <f t="shared" si="93"/>
        <v>0</v>
      </c>
      <c r="H894" s="58">
        <f>IF(E894="",0,IFERROR(VLOOKUP(E894,档案费管理台账!$D$4:$H$1000,5,0),0))</f>
        <v>0</v>
      </c>
      <c r="I894" s="57"/>
      <c r="J894" s="57"/>
      <c r="K894" s="57"/>
      <c r="L894" s="57"/>
      <c r="M894" s="58" t="str">
        <f t="shared" si="94"/>
        <v/>
      </c>
      <c r="N894" s="102"/>
    </row>
    <row r="895" spans="1:14">
      <c r="A895" s="97" t="str">
        <f t="shared" si="91"/>
        <v/>
      </c>
      <c r="B895" s="98" t="str">
        <f t="shared" si="92"/>
        <v/>
      </c>
      <c r="C895" s="99"/>
      <c r="D895" s="100"/>
      <c r="E895" s="100"/>
      <c r="F895" s="57"/>
      <c r="G895" s="58">
        <f t="shared" si="93"/>
        <v>0</v>
      </c>
      <c r="H895" s="58">
        <f>IF(E895="",0,IFERROR(VLOOKUP(E895,档案费管理台账!$D$4:$H$1000,5,0),0))</f>
        <v>0</v>
      </c>
      <c r="I895" s="57"/>
      <c r="J895" s="57"/>
      <c r="K895" s="57"/>
      <c r="L895" s="57"/>
      <c r="M895" s="58" t="str">
        <f t="shared" si="94"/>
        <v/>
      </c>
      <c r="N895" s="102"/>
    </row>
    <row r="896" spans="1:14">
      <c r="A896" s="97" t="str">
        <f t="shared" si="91"/>
        <v/>
      </c>
      <c r="B896" s="98" t="str">
        <f t="shared" si="92"/>
        <v/>
      </c>
      <c r="C896" s="99"/>
      <c r="D896" s="100"/>
      <c r="E896" s="100"/>
      <c r="F896" s="57"/>
      <c r="G896" s="58">
        <f t="shared" si="93"/>
        <v>0</v>
      </c>
      <c r="H896" s="58">
        <f>IF(E896="",0,IFERROR(VLOOKUP(E896,档案费管理台账!$D$4:$H$1000,5,0),0))</f>
        <v>0</v>
      </c>
      <c r="I896" s="57"/>
      <c r="J896" s="57"/>
      <c r="K896" s="57"/>
      <c r="L896" s="57"/>
      <c r="M896" s="58" t="str">
        <f t="shared" si="94"/>
        <v/>
      </c>
      <c r="N896" s="102"/>
    </row>
    <row r="897" spans="1:14">
      <c r="A897" s="97" t="str">
        <f t="shared" si="91"/>
        <v/>
      </c>
      <c r="B897" s="98" t="str">
        <f t="shared" si="92"/>
        <v/>
      </c>
      <c r="C897" s="99"/>
      <c r="D897" s="100"/>
      <c r="E897" s="100"/>
      <c r="F897" s="57"/>
      <c r="G897" s="58">
        <f t="shared" si="93"/>
        <v>0</v>
      </c>
      <c r="H897" s="58">
        <f>IF(E897="",0,IFERROR(VLOOKUP(E897,档案费管理台账!$D$4:$H$1000,5,0),0))</f>
        <v>0</v>
      </c>
      <c r="I897" s="57"/>
      <c r="J897" s="57"/>
      <c r="K897" s="57"/>
      <c r="L897" s="57"/>
      <c r="M897" s="58" t="str">
        <f t="shared" si="94"/>
        <v/>
      </c>
      <c r="N897" s="102"/>
    </row>
    <row r="898" spans="1:14">
      <c r="A898" s="97" t="str">
        <f t="shared" si="91"/>
        <v/>
      </c>
      <c r="B898" s="98" t="str">
        <f t="shared" si="92"/>
        <v/>
      </c>
      <c r="C898" s="99"/>
      <c r="D898" s="100"/>
      <c r="E898" s="100"/>
      <c r="F898" s="57"/>
      <c r="G898" s="58">
        <f t="shared" si="93"/>
        <v>0</v>
      </c>
      <c r="H898" s="58">
        <f>IF(E898="",0,IFERROR(VLOOKUP(E898,档案费管理台账!$D$4:$H$1000,5,0),0))</f>
        <v>0</v>
      </c>
      <c r="I898" s="57"/>
      <c r="J898" s="57"/>
      <c r="K898" s="57"/>
      <c r="L898" s="57"/>
      <c r="M898" s="58" t="str">
        <f t="shared" si="94"/>
        <v/>
      </c>
      <c r="N898" s="102"/>
    </row>
    <row r="899" spans="1:14">
      <c r="A899" s="97" t="str">
        <f t="shared" si="91"/>
        <v/>
      </c>
      <c r="B899" s="98" t="str">
        <f t="shared" si="92"/>
        <v/>
      </c>
      <c r="C899" s="99"/>
      <c r="D899" s="100"/>
      <c r="E899" s="100"/>
      <c r="F899" s="57"/>
      <c r="G899" s="58">
        <f t="shared" si="93"/>
        <v>0</v>
      </c>
      <c r="H899" s="58">
        <f>IF(E899="",0,IFERROR(VLOOKUP(E899,档案费管理台账!$D$4:$H$1000,5,0),0))</f>
        <v>0</v>
      </c>
      <c r="I899" s="57"/>
      <c r="J899" s="57"/>
      <c r="K899" s="57"/>
      <c r="L899" s="57"/>
      <c r="M899" s="58" t="str">
        <f t="shared" si="94"/>
        <v/>
      </c>
      <c r="N899" s="102"/>
    </row>
    <row r="900" spans="1:14">
      <c r="A900" s="97" t="str">
        <f t="shared" si="91"/>
        <v/>
      </c>
      <c r="B900" s="98" t="str">
        <f t="shared" si="92"/>
        <v/>
      </c>
      <c r="C900" s="99"/>
      <c r="D900" s="100"/>
      <c r="E900" s="100"/>
      <c r="F900" s="57"/>
      <c r="G900" s="58">
        <f t="shared" si="93"/>
        <v>0</v>
      </c>
      <c r="H900" s="58">
        <f>IF(E900="",0,IFERROR(VLOOKUP(E900,档案费管理台账!$D$4:$H$1000,5,0),0))</f>
        <v>0</v>
      </c>
      <c r="I900" s="57"/>
      <c r="J900" s="57"/>
      <c r="K900" s="57"/>
      <c r="L900" s="57"/>
      <c r="M900" s="58" t="str">
        <f t="shared" si="94"/>
        <v/>
      </c>
      <c r="N900" s="102"/>
    </row>
    <row r="901" spans="1:14">
      <c r="A901" s="97" t="str">
        <f t="shared" si="91"/>
        <v/>
      </c>
      <c r="B901" s="98" t="str">
        <f t="shared" si="92"/>
        <v/>
      </c>
      <c r="C901" s="99"/>
      <c r="D901" s="100"/>
      <c r="E901" s="100"/>
      <c r="F901" s="57"/>
      <c r="G901" s="58">
        <f t="shared" si="93"/>
        <v>0</v>
      </c>
      <c r="H901" s="58">
        <f>IF(E901="",0,IFERROR(VLOOKUP(E901,档案费管理台账!$D$4:$H$1000,5,0),0))</f>
        <v>0</v>
      </c>
      <c r="I901" s="57"/>
      <c r="J901" s="57"/>
      <c r="K901" s="57"/>
      <c r="L901" s="57"/>
      <c r="M901" s="58" t="str">
        <f t="shared" si="94"/>
        <v/>
      </c>
      <c r="N901" s="102"/>
    </row>
    <row r="902" spans="1:14">
      <c r="A902" s="97" t="str">
        <f t="shared" si="91"/>
        <v/>
      </c>
      <c r="B902" s="98" t="str">
        <f t="shared" si="92"/>
        <v/>
      </c>
      <c r="C902" s="99"/>
      <c r="D902" s="100"/>
      <c r="E902" s="100"/>
      <c r="F902" s="57"/>
      <c r="G902" s="58">
        <f t="shared" si="93"/>
        <v>0</v>
      </c>
      <c r="H902" s="58">
        <f>IF(E902="",0,IFERROR(VLOOKUP(E902,档案费管理台账!$D$4:$H$1000,5,0),0))</f>
        <v>0</v>
      </c>
      <c r="I902" s="57"/>
      <c r="J902" s="57"/>
      <c r="K902" s="57"/>
      <c r="L902" s="57"/>
      <c r="M902" s="58" t="str">
        <f t="shared" si="94"/>
        <v/>
      </c>
      <c r="N902" s="102"/>
    </row>
    <row r="903" spans="1:14">
      <c r="A903" s="97" t="str">
        <f t="shared" si="91"/>
        <v/>
      </c>
      <c r="B903" s="98" t="str">
        <f t="shared" si="92"/>
        <v/>
      </c>
      <c r="C903" s="99"/>
      <c r="D903" s="100"/>
      <c r="E903" s="100"/>
      <c r="F903" s="57"/>
      <c r="G903" s="58">
        <f t="shared" si="93"/>
        <v>0</v>
      </c>
      <c r="H903" s="58">
        <f>IF(E903="",0,IFERROR(VLOOKUP(E903,档案费管理台账!$D$4:$H$1000,5,0),0))</f>
        <v>0</v>
      </c>
      <c r="I903" s="57"/>
      <c r="J903" s="57"/>
      <c r="K903" s="57"/>
      <c r="L903" s="57"/>
      <c r="M903" s="58" t="str">
        <f t="shared" si="94"/>
        <v/>
      </c>
      <c r="N903" s="102"/>
    </row>
    <row r="904" spans="1:14">
      <c r="A904" s="97" t="str">
        <f t="shared" si="91"/>
        <v/>
      </c>
      <c r="B904" s="98" t="str">
        <f t="shared" si="92"/>
        <v/>
      </c>
      <c r="C904" s="99"/>
      <c r="D904" s="100"/>
      <c r="E904" s="100"/>
      <c r="F904" s="57"/>
      <c r="G904" s="58">
        <f t="shared" si="93"/>
        <v>0</v>
      </c>
      <c r="H904" s="58">
        <f>IF(E904="",0,IFERROR(VLOOKUP(E904,档案费管理台账!$D$4:$H$1000,5,0),0))</f>
        <v>0</v>
      </c>
      <c r="I904" s="57"/>
      <c r="J904" s="57"/>
      <c r="K904" s="57"/>
      <c r="L904" s="57"/>
      <c r="M904" s="58" t="str">
        <f t="shared" si="94"/>
        <v/>
      </c>
      <c r="N904" s="102"/>
    </row>
    <row r="905" spans="1:14">
      <c r="A905" s="97" t="str">
        <f t="shared" si="91"/>
        <v/>
      </c>
      <c r="B905" s="98" t="str">
        <f t="shared" si="92"/>
        <v/>
      </c>
      <c r="C905" s="99"/>
      <c r="D905" s="100"/>
      <c r="E905" s="100"/>
      <c r="F905" s="57"/>
      <c r="G905" s="58">
        <f t="shared" si="93"/>
        <v>0</v>
      </c>
      <c r="H905" s="58">
        <f>IF(E905="",0,IFERROR(VLOOKUP(E905,档案费管理台账!$D$4:$H$1000,5,0),0))</f>
        <v>0</v>
      </c>
      <c r="I905" s="57"/>
      <c r="J905" s="57"/>
      <c r="K905" s="57"/>
      <c r="L905" s="57"/>
      <c r="M905" s="58" t="str">
        <f t="shared" si="94"/>
        <v/>
      </c>
      <c r="N905" s="102"/>
    </row>
    <row r="906" spans="1:14">
      <c r="A906" s="97" t="str">
        <f t="shared" si="91"/>
        <v/>
      </c>
      <c r="B906" s="98" t="str">
        <f t="shared" si="92"/>
        <v/>
      </c>
      <c r="C906" s="99"/>
      <c r="D906" s="100"/>
      <c r="E906" s="100"/>
      <c r="F906" s="57"/>
      <c r="G906" s="58">
        <f t="shared" si="93"/>
        <v>0</v>
      </c>
      <c r="H906" s="58">
        <f>IF(E906="",0,IFERROR(VLOOKUP(E906,档案费管理台账!$D$4:$H$1000,5,0),0))</f>
        <v>0</v>
      </c>
      <c r="I906" s="57"/>
      <c r="J906" s="57"/>
      <c r="K906" s="57"/>
      <c r="L906" s="57"/>
      <c r="M906" s="58" t="str">
        <f t="shared" si="94"/>
        <v/>
      </c>
      <c r="N906" s="102"/>
    </row>
    <row r="907" spans="1:14">
      <c r="A907" s="97" t="str">
        <f t="shared" si="91"/>
        <v/>
      </c>
      <c r="B907" s="98" t="str">
        <f t="shared" si="92"/>
        <v/>
      </c>
      <c r="C907" s="99"/>
      <c r="D907" s="100"/>
      <c r="E907" s="100"/>
      <c r="F907" s="57"/>
      <c r="G907" s="58">
        <f t="shared" si="93"/>
        <v>0</v>
      </c>
      <c r="H907" s="58">
        <f>IF(E907="",0,IFERROR(VLOOKUP(E907,档案费管理台账!$D$4:$H$1000,5,0),0))</f>
        <v>0</v>
      </c>
      <c r="I907" s="57"/>
      <c r="J907" s="57"/>
      <c r="K907" s="57"/>
      <c r="L907" s="57"/>
      <c r="M907" s="58" t="str">
        <f t="shared" si="94"/>
        <v/>
      </c>
      <c r="N907" s="102"/>
    </row>
    <row r="908" spans="1:14">
      <c r="A908" s="97" t="str">
        <f t="shared" si="91"/>
        <v/>
      </c>
      <c r="B908" s="98" t="str">
        <f t="shared" si="92"/>
        <v/>
      </c>
      <c r="C908" s="99"/>
      <c r="D908" s="100"/>
      <c r="E908" s="100"/>
      <c r="F908" s="57"/>
      <c r="G908" s="58">
        <f t="shared" si="93"/>
        <v>0</v>
      </c>
      <c r="H908" s="58">
        <f>IF(E908="",0,IFERROR(VLOOKUP(E908,档案费管理台账!$D$4:$H$1000,5,0),0))</f>
        <v>0</v>
      </c>
      <c r="I908" s="57"/>
      <c r="J908" s="57"/>
      <c r="K908" s="57"/>
      <c r="L908" s="57"/>
      <c r="M908" s="58" t="str">
        <f t="shared" si="94"/>
        <v/>
      </c>
      <c r="N908" s="102"/>
    </row>
    <row r="909" spans="1:14">
      <c r="A909" s="97" t="str">
        <f t="shared" si="91"/>
        <v/>
      </c>
      <c r="B909" s="98" t="str">
        <f t="shared" si="92"/>
        <v/>
      </c>
      <c r="C909" s="99"/>
      <c r="D909" s="100"/>
      <c r="E909" s="100"/>
      <c r="F909" s="57"/>
      <c r="G909" s="58">
        <f t="shared" si="93"/>
        <v>0</v>
      </c>
      <c r="H909" s="58">
        <f>IF(E909="",0,IFERROR(VLOOKUP(E909,档案费管理台账!$D$4:$H$1000,5,0),0))</f>
        <v>0</v>
      </c>
      <c r="I909" s="57"/>
      <c r="J909" s="57"/>
      <c r="K909" s="57"/>
      <c r="L909" s="57"/>
      <c r="M909" s="58" t="str">
        <f t="shared" si="94"/>
        <v/>
      </c>
      <c r="N909" s="102"/>
    </row>
    <row r="910" spans="1:14">
      <c r="A910" s="97" t="str">
        <f t="shared" si="91"/>
        <v/>
      </c>
      <c r="B910" s="98" t="str">
        <f t="shared" si="92"/>
        <v/>
      </c>
      <c r="C910" s="99"/>
      <c r="D910" s="100"/>
      <c r="E910" s="100"/>
      <c r="F910" s="57"/>
      <c r="G910" s="58">
        <f t="shared" si="93"/>
        <v>0</v>
      </c>
      <c r="H910" s="58">
        <f>IF(E910="",0,IFERROR(VLOOKUP(E910,档案费管理台账!$D$4:$H$1000,5,0),0))</f>
        <v>0</v>
      </c>
      <c r="I910" s="57"/>
      <c r="J910" s="57"/>
      <c r="K910" s="57"/>
      <c r="L910" s="57"/>
      <c r="M910" s="58" t="str">
        <f t="shared" si="94"/>
        <v/>
      </c>
      <c r="N910" s="102"/>
    </row>
    <row r="911" spans="1:14">
      <c r="A911" s="97" t="str">
        <f t="shared" si="91"/>
        <v/>
      </c>
      <c r="B911" s="98" t="str">
        <f t="shared" si="92"/>
        <v/>
      </c>
      <c r="C911" s="99"/>
      <c r="D911" s="100"/>
      <c r="E911" s="100"/>
      <c r="F911" s="57"/>
      <c r="G911" s="58">
        <f t="shared" si="93"/>
        <v>0</v>
      </c>
      <c r="H911" s="58">
        <f>IF(E911="",0,IFERROR(VLOOKUP(E911,档案费管理台账!$D$4:$H$1000,5,0),0))</f>
        <v>0</v>
      </c>
      <c r="I911" s="57"/>
      <c r="J911" s="57"/>
      <c r="K911" s="57"/>
      <c r="L911" s="57"/>
      <c r="M911" s="58" t="str">
        <f t="shared" si="94"/>
        <v/>
      </c>
      <c r="N911" s="102"/>
    </row>
    <row r="912" spans="1:14">
      <c r="A912" s="97" t="str">
        <f t="shared" si="91"/>
        <v/>
      </c>
      <c r="B912" s="98" t="str">
        <f t="shared" si="92"/>
        <v/>
      </c>
      <c r="C912" s="99"/>
      <c r="D912" s="100"/>
      <c r="E912" s="100"/>
      <c r="F912" s="57"/>
      <c r="G912" s="58">
        <f t="shared" si="93"/>
        <v>0</v>
      </c>
      <c r="H912" s="58">
        <f>IF(E912="",0,IFERROR(VLOOKUP(E912,档案费管理台账!$D$4:$H$1000,5,0),0))</f>
        <v>0</v>
      </c>
      <c r="I912" s="57"/>
      <c r="J912" s="57"/>
      <c r="K912" s="57"/>
      <c r="L912" s="57"/>
      <c r="M912" s="58" t="str">
        <f t="shared" si="94"/>
        <v/>
      </c>
      <c r="N912" s="102"/>
    </row>
    <row r="913" spans="1:14">
      <c r="A913" s="97" t="str">
        <f t="shared" si="91"/>
        <v/>
      </c>
      <c r="B913" s="98" t="str">
        <f t="shared" si="92"/>
        <v/>
      </c>
      <c r="C913" s="99"/>
      <c r="D913" s="100"/>
      <c r="E913" s="100"/>
      <c r="F913" s="57"/>
      <c r="G913" s="58">
        <f t="shared" si="93"/>
        <v>0</v>
      </c>
      <c r="H913" s="58">
        <f>IF(E913="",0,IFERROR(VLOOKUP(E913,档案费管理台账!$D$4:$H$1000,5,0),0))</f>
        <v>0</v>
      </c>
      <c r="I913" s="57"/>
      <c r="J913" s="57"/>
      <c r="K913" s="57"/>
      <c r="L913" s="57"/>
      <c r="M913" s="58" t="str">
        <f t="shared" si="94"/>
        <v/>
      </c>
      <c r="N913" s="102"/>
    </row>
    <row r="914" spans="1:14">
      <c r="A914" s="97" t="str">
        <f t="shared" si="91"/>
        <v/>
      </c>
      <c r="B914" s="98" t="str">
        <f t="shared" si="92"/>
        <v/>
      </c>
      <c r="C914" s="99"/>
      <c r="D914" s="100"/>
      <c r="E914" s="100"/>
      <c r="F914" s="57"/>
      <c r="G914" s="58">
        <f t="shared" si="93"/>
        <v>0</v>
      </c>
      <c r="H914" s="58">
        <f>IF(E914="",0,IFERROR(VLOOKUP(E914,档案费管理台账!$D$4:$H$1000,5,0),0))</f>
        <v>0</v>
      </c>
      <c r="I914" s="57"/>
      <c r="J914" s="57"/>
      <c r="K914" s="57"/>
      <c r="L914" s="57"/>
      <c r="M914" s="58" t="str">
        <f t="shared" si="94"/>
        <v/>
      </c>
      <c r="N914" s="102"/>
    </row>
    <row r="915" spans="1:14">
      <c r="A915" s="97" t="str">
        <f t="shared" si="91"/>
        <v/>
      </c>
      <c r="B915" s="98" t="str">
        <f t="shared" si="92"/>
        <v/>
      </c>
      <c r="C915" s="99"/>
      <c r="D915" s="100"/>
      <c r="E915" s="100"/>
      <c r="F915" s="57"/>
      <c r="G915" s="58">
        <f t="shared" si="93"/>
        <v>0</v>
      </c>
      <c r="H915" s="58">
        <f>IF(E915="",0,IFERROR(VLOOKUP(E915,档案费管理台账!$D$4:$H$1000,5,0),0))</f>
        <v>0</v>
      </c>
      <c r="I915" s="57"/>
      <c r="J915" s="57"/>
      <c r="K915" s="57"/>
      <c r="L915" s="57"/>
      <c r="M915" s="58" t="str">
        <f t="shared" si="94"/>
        <v/>
      </c>
      <c r="N915" s="102"/>
    </row>
    <row r="916" spans="1:14">
      <c r="A916" s="97" t="str">
        <f t="shared" si="91"/>
        <v/>
      </c>
      <c r="B916" s="98" t="str">
        <f t="shared" si="92"/>
        <v/>
      </c>
      <c r="C916" s="99"/>
      <c r="D916" s="100"/>
      <c r="E916" s="100"/>
      <c r="F916" s="57"/>
      <c r="G916" s="58">
        <f t="shared" si="93"/>
        <v>0</v>
      </c>
      <c r="H916" s="58">
        <f>IF(E916="",0,IFERROR(VLOOKUP(E916,档案费管理台账!$D$4:$H$1000,5,0),0))</f>
        <v>0</v>
      </c>
      <c r="I916" s="57"/>
      <c r="J916" s="57"/>
      <c r="K916" s="57"/>
      <c r="L916" s="57"/>
      <c r="M916" s="58" t="str">
        <f t="shared" si="94"/>
        <v/>
      </c>
      <c r="N916" s="102"/>
    </row>
    <row r="917" spans="1:14">
      <c r="A917" s="97" t="str">
        <f t="shared" si="91"/>
        <v/>
      </c>
      <c r="B917" s="98" t="str">
        <f t="shared" si="92"/>
        <v/>
      </c>
      <c r="C917" s="99"/>
      <c r="D917" s="100"/>
      <c r="E917" s="100"/>
      <c r="F917" s="57"/>
      <c r="G917" s="58">
        <f t="shared" si="93"/>
        <v>0</v>
      </c>
      <c r="H917" s="58">
        <f>IF(E917="",0,IFERROR(VLOOKUP(E917,档案费管理台账!$D$4:$H$1000,5,0),0))</f>
        <v>0</v>
      </c>
      <c r="I917" s="57"/>
      <c r="J917" s="57"/>
      <c r="K917" s="57"/>
      <c r="L917" s="57"/>
      <c r="M917" s="58" t="str">
        <f t="shared" si="94"/>
        <v/>
      </c>
      <c r="N917" s="102"/>
    </row>
    <row r="918" spans="1:14">
      <c r="A918" s="97" t="str">
        <f t="shared" si="91"/>
        <v/>
      </c>
      <c r="B918" s="98" t="str">
        <f t="shared" si="92"/>
        <v/>
      </c>
      <c r="C918" s="99"/>
      <c r="D918" s="100"/>
      <c r="E918" s="100"/>
      <c r="F918" s="57"/>
      <c r="G918" s="58">
        <f t="shared" si="93"/>
        <v>0</v>
      </c>
      <c r="H918" s="58">
        <f>IF(E918="",0,IFERROR(VLOOKUP(E918,档案费管理台账!$D$4:$H$1000,5,0),0))</f>
        <v>0</v>
      </c>
      <c r="I918" s="57"/>
      <c r="J918" s="57"/>
      <c r="K918" s="57"/>
      <c r="L918" s="57"/>
      <c r="M918" s="58" t="str">
        <f t="shared" si="94"/>
        <v/>
      </c>
      <c r="N918" s="102"/>
    </row>
    <row r="919" spans="1:14">
      <c r="A919" s="97" t="str">
        <f t="shared" si="91"/>
        <v/>
      </c>
      <c r="B919" s="98" t="str">
        <f t="shared" si="92"/>
        <v/>
      </c>
      <c r="C919" s="99"/>
      <c r="D919" s="100"/>
      <c r="E919" s="100"/>
      <c r="F919" s="57"/>
      <c r="G919" s="58">
        <f t="shared" si="93"/>
        <v>0</v>
      </c>
      <c r="H919" s="58">
        <f>IF(E919="",0,IFERROR(VLOOKUP(E919,档案费管理台账!$D$4:$H$1000,5,0),0))</f>
        <v>0</v>
      </c>
      <c r="I919" s="57"/>
      <c r="J919" s="57"/>
      <c r="K919" s="57"/>
      <c r="L919" s="57"/>
      <c r="M919" s="58" t="str">
        <f t="shared" si="94"/>
        <v/>
      </c>
      <c r="N919" s="102"/>
    </row>
    <row r="920" spans="1:14">
      <c r="A920" s="97" t="str">
        <f t="shared" si="91"/>
        <v/>
      </c>
      <c r="B920" s="98" t="str">
        <f t="shared" si="92"/>
        <v/>
      </c>
      <c r="C920" s="99"/>
      <c r="D920" s="100"/>
      <c r="E920" s="100"/>
      <c r="F920" s="57"/>
      <c r="G920" s="58">
        <f t="shared" si="93"/>
        <v>0</v>
      </c>
      <c r="H920" s="58">
        <f>IF(E920="",0,IFERROR(VLOOKUP(E920,档案费管理台账!$D$4:$H$1000,5,0),0))</f>
        <v>0</v>
      </c>
      <c r="I920" s="57"/>
      <c r="J920" s="57"/>
      <c r="K920" s="57"/>
      <c r="L920" s="57"/>
      <c r="M920" s="58" t="str">
        <f t="shared" si="94"/>
        <v/>
      </c>
      <c r="N920" s="102"/>
    </row>
    <row r="921" spans="1:14">
      <c r="A921" s="97" t="str">
        <f t="shared" si="91"/>
        <v/>
      </c>
      <c r="B921" s="98" t="str">
        <f t="shared" si="92"/>
        <v/>
      </c>
      <c r="C921" s="99"/>
      <c r="D921" s="100"/>
      <c r="E921" s="100"/>
      <c r="F921" s="57"/>
      <c r="G921" s="58">
        <f t="shared" si="93"/>
        <v>0</v>
      </c>
      <c r="H921" s="58">
        <f>IF(E921="",0,IFERROR(VLOOKUP(E921,档案费管理台账!$D$4:$H$1000,5,0),0))</f>
        <v>0</v>
      </c>
      <c r="I921" s="57"/>
      <c r="J921" s="57"/>
      <c r="K921" s="57"/>
      <c r="L921" s="57"/>
      <c r="M921" s="58" t="str">
        <f t="shared" si="94"/>
        <v/>
      </c>
      <c r="N921" s="102"/>
    </row>
    <row r="922" spans="1:14">
      <c r="A922" s="97" t="str">
        <f t="shared" si="91"/>
        <v/>
      </c>
      <c r="B922" s="98" t="str">
        <f t="shared" si="92"/>
        <v/>
      </c>
      <c r="C922" s="99"/>
      <c r="D922" s="100"/>
      <c r="E922" s="100"/>
      <c r="F922" s="57"/>
      <c r="G922" s="58">
        <f t="shared" si="93"/>
        <v>0</v>
      </c>
      <c r="H922" s="58">
        <f>IF(E922="",0,IFERROR(VLOOKUP(E922,档案费管理台账!$D$4:$H$1000,5,0),0))</f>
        <v>0</v>
      </c>
      <c r="I922" s="57"/>
      <c r="J922" s="57"/>
      <c r="K922" s="57"/>
      <c r="L922" s="57"/>
      <c r="M922" s="58" t="str">
        <f t="shared" si="94"/>
        <v/>
      </c>
      <c r="N922" s="102"/>
    </row>
    <row r="923" spans="1:14">
      <c r="A923" s="97" t="str">
        <f t="shared" si="91"/>
        <v/>
      </c>
      <c r="B923" s="98" t="str">
        <f t="shared" si="92"/>
        <v/>
      </c>
      <c r="C923" s="99"/>
      <c r="D923" s="100"/>
      <c r="E923" s="100"/>
      <c r="F923" s="57"/>
      <c r="G923" s="58">
        <f t="shared" si="93"/>
        <v>0</v>
      </c>
      <c r="H923" s="58">
        <f>IF(E923="",0,IFERROR(VLOOKUP(E923,档案费管理台账!$D$4:$H$1000,5,0),0))</f>
        <v>0</v>
      </c>
      <c r="I923" s="57"/>
      <c r="J923" s="57"/>
      <c r="K923" s="57"/>
      <c r="L923" s="57"/>
      <c r="M923" s="58" t="str">
        <f t="shared" si="94"/>
        <v/>
      </c>
      <c r="N923" s="102"/>
    </row>
    <row r="924" spans="1:14">
      <c r="A924" s="97" t="str">
        <f t="shared" si="91"/>
        <v/>
      </c>
      <c r="B924" s="98" t="str">
        <f t="shared" si="92"/>
        <v/>
      </c>
      <c r="C924" s="99"/>
      <c r="D924" s="100"/>
      <c r="E924" s="100"/>
      <c r="F924" s="57"/>
      <c r="G924" s="58">
        <f t="shared" si="93"/>
        <v>0</v>
      </c>
      <c r="H924" s="58">
        <f>IF(E924="",0,IFERROR(VLOOKUP(E924,档案费管理台账!$D$4:$H$1000,5,0),0))</f>
        <v>0</v>
      </c>
      <c r="I924" s="57"/>
      <c r="J924" s="57"/>
      <c r="K924" s="57"/>
      <c r="L924" s="57"/>
      <c r="M924" s="58" t="str">
        <f t="shared" si="94"/>
        <v/>
      </c>
      <c r="N924" s="102"/>
    </row>
    <row r="925" spans="1:14">
      <c r="A925" s="97" t="str">
        <f t="shared" si="91"/>
        <v/>
      </c>
      <c r="B925" s="98" t="str">
        <f t="shared" si="92"/>
        <v/>
      </c>
      <c r="C925" s="99"/>
      <c r="D925" s="100"/>
      <c r="E925" s="100"/>
      <c r="F925" s="57"/>
      <c r="G925" s="58">
        <f t="shared" si="93"/>
        <v>0</v>
      </c>
      <c r="H925" s="58">
        <f>IF(E925="",0,IFERROR(VLOOKUP(E925,档案费管理台账!$D$4:$H$1000,5,0),0))</f>
        <v>0</v>
      </c>
      <c r="I925" s="57"/>
      <c r="J925" s="57"/>
      <c r="K925" s="57"/>
      <c r="L925" s="57"/>
      <c r="M925" s="58" t="str">
        <f t="shared" si="94"/>
        <v/>
      </c>
      <c r="N925" s="102"/>
    </row>
    <row r="926" spans="1:14">
      <c r="A926" s="97" t="str">
        <f t="shared" si="91"/>
        <v/>
      </c>
      <c r="B926" s="98" t="str">
        <f t="shared" si="92"/>
        <v/>
      </c>
      <c r="C926" s="99"/>
      <c r="D926" s="100"/>
      <c r="E926" s="100"/>
      <c r="F926" s="57"/>
      <c r="G926" s="58">
        <f t="shared" si="93"/>
        <v>0</v>
      </c>
      <c r="H926" s="58">
        <f>IF(E926="",0,IFERROR(VLOOKUP(E926,档案费管理台账!$D$4:$H$1000,5,0),0))</f>
        <v>0</v>
      </c>
      <c r="I926" s="57"/>
      <c r="J926" s="57"/>
      <c r="K926" s="57"/>
      <c r="L926" s="57"/>
      <c r="M926" s="58" t="str">
        <f t="shared" si="94"/>
        <v/>
      </c>
      <c r="N926" s="102"/>
    </row>
    <row r="927" spans="1:14">
      <c r="A927" s="97" t="str">
        <f t="shared" si="91"/>
        <v/>
      </c>
      <c r="B927" s="98" t="str">
        <f t="shared" si="92"/>
        <v/>
      </c>
      <c r="C927" s="99"/>
      <c r="D927" s="100"/>
      <c r="E927" s="100"/>
      <c r="F927" s="57"/>
      <c r="G927" s="58">
        <f t="shared" si="93"/>
        <v>0</v>
      </c>
      <c r="H927" s="58">
        <f>IF(E927="",0,IFERROR(VLOOKUP(E927,档案费管理台账!$D$4:$H$1000,5,0),0))</f>
        <v>0</v>
      </c>
      <c r="I927" s="57"/>
      <c r="J927" s="57"/>
      <c r="K927" s="57"/>
      <c r="L927" s="57"/>
      <c r="M927" s="58" t="str">
        <f t="shared" si="94"/>
        <v/>
      </c>
      <c r="N927" s="102"/>
    </row>
    <row r="928" spans="1:14">
      <c r="A928" s="97" t="str">
        <f t="shared" si="91"/>
        <v/>
      </c>
      <c r="B928" s="98" t="str">
        <f t="shared" si="92"/>
        <v/>
      </c>
      <c r="C928" s="99"/>
      <c r="D928" s="100"/>
      <c r="E928" s="100"/>
      <c r="F928" s="57"/>
      <c r="G928" s="58">
        <f t="shared" si="93"/>
        <v>0</v>
      </c>
      <c r="H928" s="58">
        <f>IF(E928="",0,IFERROR(VLOOKUP(E928,档案费管理台账!$D$4:$H$1000,5,0),0))</f>
        <v>0</v>
      </c>
      <c r="I928" s="57"/>
      <c r="J928" s="57"/>
      <c r="K928" s="57"/>
      <c r="L928" s="57"/>
      <c r="M928" s="58" t="str">
        <f t="shared" si="94"/>
        <v/>
      </c>
      <c r="N928" s="102"/>
    </row>
    <row r="929" spans="1:14">
      <c r="A929" s="97" t="str">
        <f t="shared" si="91"/>
        <v/>
      </c>
      <c r="B929" s="98" t="str">
        <f t="shared" si="92"/>
        <v/>
      </c>
      <c r="C929" s="99"/>
      <c r="D929" s="100"/>
      <c r="E929" s="100"/>
      <c r="F929" s="57"/>
      <c r="G929" s="58">
        <f t="shared" si="93"/>
        <v>0</v>
      </c>
      <c r="H929" s="58">
        <f>IF(E929="",0,IFERROR(VLOOKUP(E929,档案费管理台账!$D$4:$H$1000,5,0),0))</f>
        <v>0</v>
      </c>
      <c r="I929" s="57"/>
      <c r="J929" s="57"/>
      <c r="K929" s="57"/>
      <c r="L929" s="57"/>
      <c r="M929" s="58" t="str">
        <f t="shared" si="94"/>
        <v/>
      </c>
      <c r="N929" s="102"/>
    </row>
    <row r="930" spans="1:14">
      <c r="A930" s="97" t="str">
        <f t="shared" si="91"/>
        <v/>
      </c>
      <c r="B930" s="98" t="str">
        <f t="shared" si="92"/>
        <v/>
      </c>
      <c r="C930" s="99"/>
      <c r="D930" s="100"/>
      <c r="E930" s="100"/>
      <c r="F930" s="57"/>
      <c r="G930" s="58">
        <f t="shared" si="93"/>
        <v>0</v>
      </c>
      <c r="H930" s="58">
        <f>IF(E930="",0,IFERROR(VLOOKUP(E930,档案费管理台账!$D$4:$H$1000,5,0),0))</f>
        <v>0</v>
      </c>
      <c r="I930" s="57"/>
      <c r="J930" s="57"/>
      <c r="K930" s="57"/>
      <c r="L930" s="57"/>
      <c r="M930" s="58" t="str">
        <f t="shared" si="94"/>
        <v/>
      </c>
      <c r="N930" s="102"/>
    </row>
    <row r="931" spans="1:14">
      <c r="A931" s="97" t="str">
        <f t="shared" si="91"/>
        <v/>
      </c>
      <c r="B931" s="98" t="str">
        <f t="shared" si="92"/>
        <v/>
      </c>
      <c r="C931" s="99"/>
      <c r="D931" s="100"/>
      <c r="E931" s="100"/>
      <c r="F931" s="57"/>
      <c r="G931" s="58">
        <f t="shared" si="93"/>
        <v>0</v>
      </c>
      <c r="H931" s="58">
        <f>IF(E931="",0,IFERROR(VLOOKUP(E931,档案费管理台账!$D$4:$H$1000,5,0),0))</f>
        <v>0</v>
      </c>
      <c r="I931" s="57"/>
      <c r="J931" s="57"/>
      <c r="K931" s="57"/>
      <c r="L931" s="57"/>
      <c r="M931" s="58" t="str">
        <f t="shared" si="94"/>
        <v/>
      </c>
      <c r="N931" s="102"/>
    </row>
    <row r="932" spans="1:14">
      <c r="A932" s="97" t="str">
        <f t="shared" si="91"/>
        <v/>
      </c>
      <c r="B932" s="98" t="str">
        <f t="shared" si="92"/>
        <v/>
      </c>
      <c r="C932" s="99"/>
      <c r="D932" s="100"/>
      <c r="E932" s="100"/>
      <c r="F932" s="57"/>
      <c r="G932" s="58">
        <f t="shared" si="93"/>
        <v>0</v>
      </c>
      <c r="H932" s="58">
        <f>IF(E932="",0,IFERROR(VLOOKUP(E932,档案费管理台账!$D$4:$H$1000,5,0),0))</f>
        <v>0</v>
      </c>
      <c r="I932" s="57"/>
      <c r="J932" s="57"/>
      <c r="K932" s="57"/>
      <c r="L932" s="57"/>
      <c r="M932" s="58" t="str">
        <f t="shared" si="94"/>
        <v/>
      </c>
      <c r="N932" s="102"/>
    </row>
    <row r="933" spans="1:14">
      <c r="A933" s="97" t="str">
        <f t="shared" si="91"/>
        <v/>
      </c>
      <c r="B933" s="98" t="str">
        <f t="shared" si="92"/>
        <v/>
      </c>
      <c r="C933" s="99"/>
      <c r="D933" s="100"/>
      <c r="E933" s="100"/>
      <c r="F933" s="57"/>
      <c r="G933" s="58">
        <f t="shared" si="93"/>
        <v>0</v>
      </c>
      <c r="H933" s="58">
        <f>IF(E933="",0,IFERROR(VLOOKUP(E933,档案费管理台账!$D$4:$H$1000,5,0),0))</f>
        <v>0</v>
      </c>
      <c r="I933" s="57"/>
      <c r="J933" s="57"/>
      <c r="K933" s="57"/>
      <c r="L933" s="57"/>
      <c r="M933" s="58" t="str">
        <f t="shared" si="94"/>
        <v/>
      </c>
      <c r="N933" s="102"/>
    </row>
    <row r="934" spans="1:14">
      <c r="A934" s="97" t="str">
        <f t="shared" si="91"/>
        <v/>
      </c>
      <c r="B934" s="98" t="str">
        <f t="shared" si="92"/>
        <v/>
      </c>
      <c r="C934" s="99"/>
      <c r="D934" s="100"/>
      <c r="E934" s="100"/>
      <c r="F934" s="57"/>
      <c r="G934" s="58">
        <f t="shared" si="93"/>
        <v>0</v>
      </c>
      <c r="H934" s="58">
        <f>IF(E934="",0,IFERROR(VLOOKUP(E934,档案费管理台账!$D$4:$H$1000,5,0),0))</f>
        <v>0</v>
      </c>
      <c r="I934" s="57"/>
      <c r="J934" s="57"/>
      <c r="K934" s="57"/>
      <c r="L934" s="57"/>
      <c r="M934" s="58" t="str">
        <f t="shared" si="94"/>
        <v/>
      </c>
      <c r="N934" s="102"/>
    </row>
    <row r="935" spans="1:14">
      <c r="A935" s="97" t="str">
        <f t="shared" si="91"/>
        <v/>
      </c>
      <c r="B935" s="98" t="str">
        <f t="shared" si="92"/>
        <v/>
      </c>
      <c r="C935" s="99"/>
      <c r="D935" s="100"/>
      <c r="E935" s="100"/>
      <c r="F935" s="57"/>
      <c r="G935" s="58">
        <f t="shared" si="93"/>
        <v>0</v>
      </c>
      <c r="H935" s="58">
        <f>IF(E935="",0,IFERROR(VLOOKUP(E935,档案费管理台账!$D$4:$H$1000,5,0),0))</f>
        <v>0</v>
      </c>
      <c r="I935" s="57"/>
      <c r="J935" s="57"/>
      <c r="K935" s="57"/>
      <c r="L935" s="57"/>
      <c r="M935" s="58" t="str">
        <f t="shared" si="94"/>
        <v/>
      </c>
      <c r="N935" s="102"/>
    </row>
    <row r="936" spans="1:14">
      <c r="A936" s="97" t="str">
        <f t="shared" si="91"/>
        <v/>
      </c>
      <c r="B936" s="98" t="str">
        <f t="shared" si="92"/>
        <v/>
      </c>
      <c r="C936" s="99"/>
      <c r="D936" s="100"/>
      <c r="E936" s="100"/>
      <c r="F936" s="57"/>
      <c r="G936" s="58">
        <f t="shared" si="93"/>
        <v>0</v>
      </c>
      <c r="H936" s="58">
        <f>IF(E936="",0,IFERROR(VLOOKUP(E936,档案费管理台账!$D$4:$H$1000,5,0),0))</f>
        <v>0</v>
      </c>
      <c r="I936" s="57"/>
      <c r="J936" s="57"/>
      <c r="K936" s="57"/>
      <c r="L936" s="57"/>
      <c r="M936" s="58" t="str">
        <f t="shared" si="94"/>
        <v/>
      </c>
      <c r="N936" s="102"/>
    </row>
    <row r="937" spans="1:14">
      <c r="A937" s="97" t="str">
        <f t="shared" si="91"/>
        <v/>
      </c>
      <c r="B937" s="98" t="str">
        <f t="shared" si="92"/>
        <v/>
      </c>
      <c r="C937" s="99"/>
      <c r="D937" s="100"/>
      <c r="E937" s="100"/>
      <c r="F937" s="57"/>
      <c r="G937" s="58">
        <f t="shared" si="93"/>
        <v>0</v>
      </c>
      <c r="H937" s="58">
        <f>IF(E937="",0,IFERROR(VLOOKUP(E937,档案费管理台账!$D$4:$H$1000,5,0),0))</f>
        <v>0</v>
      </c>
      <c r="I937" s="57"/>
      <c r="J937" s="57"/>
      <c r="K937" s="57"/>
      <c r="L937" s="57"/>
      <c r="M937" s="58" t="str">
        <f t="shared" si="94"/>
        <v/>
      </c>
      <c r="N937" s="102"/>
    </row>
    <row r="938" spans="1:14">
      <c r="A938" s="97" t="str">
        <f t="shared" si="91"/>
        <v/>
      </c>
      <c r="B938" s="98" t="str">
        <f t="shared" si="92"/>
        <v/>
      </c>
      <c r="C938" s="99"/>
      <c r="D938" s="100"/>
      <c r="E938" s="100"/>
      <c r="F938" s="57"/>
      <c r="G938" s="58">
        <f t="shared" si="93"/>
        <v>0</v>
      </c>
      <c r="H938" s="58">
        <f>IF(E938="",0,IFERROR(VLOOKUP(E938,档案费管理台账!$D$4:$H$1000,5,0),0))</f>
        <v>0</v>
      </c>
      <c r="I938" s="57"/>
      <c r="J938" s="57"/>
      <c r="K938" s="57"/>
      <c r="L938" s="57"/>
      <c r="M938" s="58" t="str">
        <f t="shared" si="94"/>
        <v/>
      </c>
      <c r="N938" s="102"/>
    </row>
    <row r="939" spans="1:14">
      <c r="A939" s="97" t="str">
        <f t="shared" si="91"/>
        <v/>
      </c>
      <c r="B939" s="98" t="str">
        <f t="shared" si="92"/>
        <v/>
      </c>
      <c r="C939" s="99"/>
      <c r="D939" s="100"/>
      <c r="E939" s="100"/>
      <c r="F939" s="57"/>
      <c r="G939" s="58">
        <f t="shared" si="93"/>
        <v>0</v>
      </c>
      <c r="H939" s="58">
        <f>IF(E939="",0,IFERROR(VLOOKUP(E939,档案费管理台账!$D$4:$H$1000,5,0),0))</f>
        <v>0</v>
      </c>
      <c r="I939" s="57"/>
      <c r="J939" s="57"/>
      <c r="K939" s="57"/>
      <c r="L939" s="57"/>
      <c r="M939" s="58" t="str">
        <f t="shared" si="94"/>
        <v/>
      </c>
      <c r="N939" s="102"/>
    </row>
    <row r="940" spans="1:14">
      <c r="A940" s="97" t="str">
        <f t="shared" ref="A940:A1000" si="95">IF(C940="","",ROW()-42)</f>
        <v/>
      </c>
      <c r="B940" s="98" t="str">
        <f t="shared" si="92"/>
        <v/>
      </c>
      <c r="C940" s="99"/>
      <c r="D940" s="100"/>
      <c r="E940" s="100"/>
      <c r="F940" s="57"/>
      <c r="G940" s="58">
        <f t="shared" si="93"/>
        <v>0</v>
      </c>
      <c r="H940" s="58">
        <f>IF(E940="",0,IFERROR(VLOOKUP(E940,档案费管理台账!$D$4:$H$1000,5,0),0))</f>
        <v>0</v>
      </c>
      <c r="I940" s="57"/>
      <c r="J940" s="57"/>
      <c r="K940" s="57"/>
      <c r="L940" s="57"/>
      <c r="M940" s="58" t="str">
        <f t="shared" si="94"/>
        <v/>
      </c>
      <c r="N940" s="102"/>
    </row>
    <row r="941" spans="1:14">
      <c r="A941" s="97" t="str">
        <f t="shared" si="95"/>
        <v/>
      </c>
      <c r="B941" s="98" t="str">
        <f t="shared" ref="B941:B1000" si="96">IF(C941="","",MONTH(C941)&amp;"月")</f>
        <v/>
      </c>
      <c r="C941" s="99"/>
      <c r="D941" s="100"/>
      <c r="E941" s="100"/>
      <c r="F941" s="57"/>
      <c r="G941" s="58">
        <f t="shared" ref="G941:G1000" si="97">IF(F941="",0,F941*$K$41)</f>
        <v>0</v>
      </c>
      <c r="H941" s="58">
        <f>IF(E941="",0,IFERROR(VLOOKUP(E941,档案费管理台账!$D$4:$H$1000,5,0),0))</f>
        <v>0</v>
      </c>
      <c r="I941" s="57"/>
      <c r="J941" s="57"/>
      <c r="K941" s="57"/>
      <c r="L941" s="57"/>
      <c r="M941" s="58" t="str">
        <f t="shared" ref="M941:M1000" si="98">IF(C941="","",ROUND(M940+G941-I941-J941-K941-L941-H941,2))</f>
        <v/>
      </c>
      <c r="N941" s="102"/>
    </row>
    <row r="942" spans="1:14">
      <c r="A942" s="97" t="str">
        <f t="shared" si="95"/>
        <v/>
      </c>
      <c r="B942" s="98" t="str">
        <f t="shared" si="96"/>
        <v/>
      </c>
      <c r="C942" s="99"/>
      <c r="D942" s="100"/>
      <c r="E942" s="100"/>
      <c r="F942" s="57"/>
      <c r="G942" s="58">
        <f t="shared" si="97"/>
        <v>0</v>
      </c>
      <c r="H942" s="58">
        <f>IF(E942="",0,IFERROR(VLOOKUP(E942,档案费管理台账!$D$4:$H$1000,5,0),0))</f>
        <v>0</v>
      </c>
      <c r="I942" s="57"/>
      <c r="J942" s="57"/>
      <c r="K942" s="57"/>
      <c r="L942" s="57"/>
      <c r="M942" s="58" t="str">
        <f t="shared" si="98"/>
        <v/>
      </c>
      <c r="N942" s="102"/>
    </row>
    <row r="943" spans="1:14">
      <c r="A943" s="97" t="str">
        <f t="shared" si="95"/>
        <v/>
      </c>
      <c r="B943" s="98" t="str">
        <f t="shared" si="96"/>
        <v/>
      </c>
      <c r="C943" s="99"/>
      <c r="D943" s="100"/>
      <c r="E943" s="100"/>
      <c r="F943" s="57"/>
      <c r="G943" s="58">
        <f t="shared" si="97"/>
        <v>0</v>
      </c>
      <c r="H943" s="58">
        <f>IF(E943="",0,IFERROR(VLOOKUP(E943,档案费管理台账!$D$4:$H$1000,5,0),0))</f>
        <v>0</v>
      </c>
      <c r="I943" s="57"/>
      <c r="J943" s="57"/>
      <c r="K943" s="57"/>
      <c r="L943" s="57"/>
      <c r="M943" s="58" t="str">
        <f t="shared" si="98"/>
        <v/>
      </c>
      <c r="N943" s="102"/>
    </row>
    <row r="944" spans="1:14">
      <c r="A944" s="97" t="str">
        <f t="shared" si="95"/>
        <v/>
      </c>
      <c r="B944" s="98" t="str">
        <f t="shared" si="96"/>
        <v/>
      </c>
      <c r="C944" s="99"/>
      <c r="D944" s="100"/>
      <c r="E944" s="100"/>
      <c r="F944" s="57"/>
      <c r="G944" s="58">
        <f t="shared" si="97"/>
        <v>0</v>
      </c>
      <c r="H944" s="58">
        <f>IF(E944="",0,IFERROR(VLOOKUP(E944,档案费管理台账!$D$4:$H$1000,5,0),0))</f>
        <v>0</v>
      </c>
      <c r="I944" s="57"/>
      <c r="J944" s="57"/>
      <c r="K944" s="57"/>
      <c r="L944" s="57"/>
      <c r="M944" s="58" t="str">
        <f t="shared" si="98"/>
        <v/>
      </c>
      <c r="N944" s="102"/>
    </row>
    <row r="945" spans="1:14">
      <c r="A945" s="97" t="str">
        <f t="shared" si="95"/>
        <v/>
      </c>
      <c r="B945" s="98" t="str">
        <f t="shared" si="96"/>
        <v/>
      </c>
      <c r="C945" s="99"/>
      <c r="D945" s="100"/>
      <c r="E945" s="100"/>
      <c r="F945" s="57"/>
      <c r="G945" s="58">
        <f t="shared" si="97"/>
        <v>0</v>
      </c>
      <c r="H945" s="58">
        <f>IF(E945="",0,IFERROR(VLOOKUP(E945,档案费管理台账!$D$4:$H$1000,5,0),0))</f>
        <v>0</v>
      </c>
      <c r="I945" s="57"/>
      <c r="J945" s="57"/>
      <c r="K945" s="57"/>
      <c r="L945" s="57"/>
      <c r="M945" s="58" t="str">
        <f t="shared" si="98"/>
        <v/>
      </c>
      <c r="N945" s="102"/>
    </row>
    <row r="946" spans="1:14">
      <c r="A946" s="97" t="str">
        <f t="shared" si="95"/>
        <v/>
      </c>
      <c r="B946" s="98" t="str">
        <f t="shared" si="96"/>
        <v/>
      </c>
      <c r="C946" s="99"/>
      <c r="D946" s="100"/>
      <c r="E946" s="100"/>
      <c r="F946" s="57"/>
      <c r="G946" s="58">
        <f t="shared" si="97"/>
        <v>0</v>
      </c>
      <c r="H946" s="58">
        <f>IF(E946="",0,IFERROR(VLOOKUP(E946,档案费管理台账!$D$4:$H$1000,5,0),0))</f>
        <v>0</v>
      </c>
      <c r="I946" s="57"/>
      <c r="J946" s="57"/>
      <c r="K946" s="57"/>
      <c r="L946" s="57"/>
      <c r="M946" s="58" t="str">
        <f t="shared" si="98"/>
        <v/>
      </c>
      <c r="N946" s="102"/>
    </row>
    <row r="947" spans="1:14">
      <c r="A947" s="97" t="str">
        <f t="shared" si="95"/>
        <v/>
      </c>
      <c r="B947" s="98" t="str">
        <f t="shared" si="96"/>
        <v/>
      </c>
      <c r="C947" s="99"/>
      <c r="D947" s="100"/>
      <c r="E947" s="100"/>
      <c r="F947" s="57"/>
      <c r="G947" s="58">
        <f t="shared" si="97"/>
        <v>0</v>
      </c>
      <c r="H947" s="58">
        <f>IF(E947="",0,IFERROR(VLOOKUP(E947,档案费管理台账!$D$4:$H$1000,5,0),0))</f>
        <v>0</v>
      </c>
      <c r="I947" s="57"/>
      <c r="J947" s="57"/>
      <c r="K947" s="57"/>
      <c r="L947" s="57"/>
      <c r="M947" s="58" t="str">
        <f t="shared" si="98"/>
        <v/>
      </c>
      <c r="N947" s="102"/>
    </row>
    <row r="948" spans="1:14">
      <c r="A948" s="97" t="str">
        <f t="shared" si="95"/>
        <v/>
      </c>
      <c r="B948" s="98" t="str">
        <f t="shared" si="96"/>
        <v/>
      </c>
      <c r="C948" s="99"/>
      <c r="D948" s="100"/>
      <c r="E948" s="100"/>
      <c r="F948" s="57"/>
      <c r="G948" s="58">
        <f t="shared" si="97"/>
        <v>0</v>
      </c>
      <c r="H948" s="58">
        <f>IF(E948="",0,IFERROR(VLOOKUP(E948,档案费管理台账!$D$4:$H$1000,5,0),0))</f>
        <v>0</v>
      </c>
      <c r="I948" s="57"/>
      <c r="J948" s="57"/>
      <c r="K948" s="57"/>
      <c r="L948" s="57"/>
      <c r="M948" s="58" t="str">
        <f t="shared" si="98"/>
        <v/>
      </c>
      <c r="N948" s="102"/>
    </row>
    <row r="949" spans="1:14">
      <c r="A949" s="97" t="str">
        <f t="shared" si="95"/>
        <v/>
      </c>
      <c r="B949" s="98" t="str">
        <f t="shared" si="96"/>
        <v/>
      </c>
      <c r="C949" s="99"/>
      <c r="D949" s="100"/>
      <c r="E949" s="100"/>
      <c r="F949" s="57"/>
      <c r="G949" s="58">
        <f t="shared" si="97"/>
        <v>0</v>
      </c>
      <c r="H949" s="58">
        <f>IF(E949="",0,IFERROR(VLOOKUP(E949,档案费管理台账!$D$4:$H$1000,5,0),0))</f>
        <v>0</v>
      </c>
      <c r="I949" s="57"/>
      <c r="J949" s="57"/>
      <c r="K949" s="57"/>
      <c r="L949" s="57"/>
      <c r="M949" s="58" t="str">
        <f t="shared" si="98"/>
        <v/>
      </c>
      <c r="N949" s="102"/>
    </row>
    <row r="950" spans="1:14">
      <c r="A950" s="97" t="str">
        <f t="shared" si="95"/>
        <v/>
      </c>
      <c r="B950" s="98" t="str">
        <f t="shared" si="96"/>
        <v/>
      </c>
      <c r="C950" s="99"/>
      <c r="D950" s="100"/>
      <c r="E950" s="100"/>
      <c r="F950" s="57"/>
      <c r="G950" s="58">
        <f t="shared" si="97"/>
        <v>0</v>
      </c>
      <c r="H950" s="58">
        <f>IF(E950="",0,IFERROR(VLOOKUP(E950,档案费管理台账!$D$4:$H$1000,5,0),0))</f>
        <v>0</v>
      </c>
      <c r="I950" s="57"/>
      <c r="J950" s="57"/>
      <c r="K950" s="57"/>
      <c r="L950" s="57"/>
      <c r="M950" s="58" t="str">
        <f t="shared" si="98"/>
        <v/>
      </c>
      <c r="N950" s="102"/>
    </row>
    <row r="951" spans="1:14">
      <c r="A951" s="97" t="str">
        <f t="shared" si="95"/>
        <v/>
      </c>
      <c r="B951" s="98" t="str">
        <f t="shared" si="96"/>
        <v/>
      </c>
      <c r="C951" s="99"/>
      <c r="D951" s="100"/>
      <c r="E951" s="100"/>
      <c r="F951" s="57"/>
      <c r="G951" s="58">
        <f t="shared" si="97"/>
        <v>0</v>
      </c>
      <c r="H951" s="58">
        <f>IF(E951="",0,IFERROR(VLOOKUP(E951,档案费管理台账!$D$4:$H$1000,5,0),0))</f>
        <v>0</v>
      </c>
      <c r="I951" s="57"/>
      <c r="J951" s="57"/>
      <c r="K951" s="57"/>
      <c r="L951" s="57"/>
      <c r="M951" s="58" t="str">
        <f t="shared" si="98"/>
        <v/>
      </c>
      <c r="N951" s="102"/>
    </row>
    <row r="952" spans="1:14">
      <c r="A952" s="97" t="str">
        <f t="shared" si="95"/>
        <v/>
      </c>
      <c r="B952" s="98" t="str">
        <f t="shared" si="96"/>
        <v/>
      </c>
      <c r="C952" s="99"/>
      <c r="D952" s="100"/>
      <c r="E952" s="100"/>
      <c r="F952" s="57"/>
      <c r="G952" s="58">
        <f t="shared" si="97"/>
        <v>0</v>
      </c>
      <c r="H952" s="58">
        <f>IF(E952="",0,IFERROR(VLOOKUP(E952,档案费管理台账!$D$4:$H$1000,5,0),0))</f>
        <v>0</v>
      </c>
      <c r="I952" s="57"/>
      <c r="J952" s="57"/>
      <c r="K952" s="57"/>
      <c r="L952" s="57"/>
      <c r="M952" s="58" t="str">
        <f t="shared" si="98"/>
        <v/>
      </c>
      <c r="N952" s="102"/>
    </row>
    <row r="953" spans="1:14">
      <c r="A953" s="97" t="str">
        <f t="shared" si="95"/>
        <v/>
      </c>
      <c r="B953" s="98" t="str">
        <f t="shared" si="96"/>
        <v/>
      </c>
      <c r="C953" s="99"/>
      <c r="D953" s="100"/>
      <c r="E953" s="100"/>
      <c r="F953" s="57"/>
      <c r="G953" s="58">
        <f t="shared" si="97"/>
        <v>0</v>
      </c>
      <c r="H953" s="58">
        <f>IF(E953="",0,IFERROR(VLOOKUP(E953,档案费管理台账!$D$4:$H$1000,5,0),0))</f>
        <v>0</v>
      </c>
      <c r="I953" s="57"/>
      <c r="J953" s="57"/>
      <c r="K953" s="57"/>
      <c r="L953" s="57"/>
      <c r="M953" s="58" t="str">
        <f t="shared" si="98"/>
        <v/>
      </c>
      <c r="N953" s="102"/>
    </row>
    <row r="954" spans="1:14">
      <c r="A954" s="97" t="str">
        <f t="shared" si="95"/>
        <v/>
      </c>
      <c r="B954" s="98" t="str">
        <f t="shared" si="96"/>
        <v/>
      </c>
      <c r="C954" s="99"/>
      <c r="D954" s="100"/>
      <c r="E954" s="100"/>
      <c r="F954" s="57"/>
      <c r="G954" s="58">
        <f t="shared" si="97"/>
        <v>0</v>
      </c>
      <c r="H954" s="58">
        <f>IF(E954="",0,IFERROR(VLOOKUP(E954,档案费管理台账!$D$4:$H$1000,5,0),0))</f>
        <v>0</v>
      </c>
      <c r="I954" s="57"/>
      <c r="J954" s="57"/>
      <c r="K954" s="57"/>
      <c r="L954" s="57"/>
      <c r="M954" s="58" t="str">
        <f t="shared" si="98"/>
        <v/>
      </c>
      <c r="N954" s="102"/>
    </row>
    <row r="955" spans="1:14">
      <c r="A955" s="97" t="str">
        <f t="shared" si="95"/>
        <v/>
      </c>
      <c r="B955" s="98" t="str">
        <f t="shared" si="96"/>
        <v/>
      </c>
      <c r="C955" s="99"/>
      <c r="D955" s="100"/>
      <c r="E955" s="100"/>
      <c r="F955" s="57"/>
      <c r="G955" s="58">
        <f t="shared" si="97"/>
        <v>0</v>
      </c>
      <c r="H955" s="58">
        <f>IF(E955="",0,IFERROR(VLOOKUP(E955,档案费管理台账!$D$4:$H$1000,5,0),0))</f>
        <v>0</v>
      </c>
      <c r="I955" s="57"/>
      <c r="J955" s="57"/>
      <c r="K955" s="57"/>
      <c r="L955" s="57"/>
      <c r="M955" s="58" t="str">
        <f t="shared" si="98"/>
        <v/>
      </c>
      <c r="N955" s="102"/>
    </row>
    <row r="956" spans="1:14">
      <c r="A956" s="97" t="str">
        <f t="shared" si="95"/>
        <v/>
      </c>
      <c r="B956" s="98" t="str">
        <f t="shared" si="96"/>
        <v/>
      </c>
      <c r="C956" s="99"/>
      <c r="D956" s="100"/>
      <c r="E956" s="100"/>
      <c r="F956" s="57"/>
      <c r="G956" s="58">
        <f t="shared" si="97"/>
        <v>0</v>
      </c>
      <c r="H956" s="58">
        <f>IF(E956="",0,IFERROR(VLOOKUP(E956,档案费管理台账!$D$4:$H$1000,5,0),0))</f>
        <v>0</v>
      </c>
      <c r="I956" s="57"/>
      <c r="J956" s="57"/>
      <c r="K956" s="57"/>
      <c r="L956" s="57"/>
      <c r="M956" s="58" t="str">
        <f t="shared" si="98"/>
        <v/>
      </c>
      <c r="N956" s="102"/>
    </row>
    <row r="957" spans="1:14">
      <c r="A957" s="97" t="str">
        <f t="shared" si="95"/>
        <v/>
      </c>
      <c r="B957" s="98" t="str">
        <f t="shared" si="96"/>
        <v/>
      </c>
      <c r="C957" s="99"/>
      <c r="D957" s="100"/>
      <c r="E957" s="100"/>
      <c r="F957" s="57"/>
      <c r="G957" s="58">
        <f t="shared" si="97"/>
        <v>0</v>
      </c>
      <c r="H957" s="58">
        <f>IF(E957="",0,IFERROR(VLOOKUP(E957,档案费管理台账!$D$4:$H$1000,5,0),0))</f>
        <v>0</v>
      </c>
      <c r="I957" s="57"/>
      <c r="J957" s="57"/>
      <c r="K957" s="57"/>
      <c r="L957" s="57"/>
      <c r="M957" s="58" t="str">
        <f t="shared" si="98"/>
        <v/>
      </c>
      <c r="N957" s="102"/>
    </row>
    <row r="958" spans="1:14">
      <c r="A958" s="97" t="str">
        <f t="shared" si="95"/>
        <v/>
      </c>
      <c r="B958" s="98" t="str">
        <f t="shared" si="96"/>
        <v/>
      </c>
      <c r="C958" s="99"/>
      <c r="D958" s="100"/>
      <c r="E958" s="100"/>
      <c r="F958" s="57"/>
      <c r="G958" s="58">
        <f t="shared" si="97"/>
        <v>0</v>
      </c>
      <c r="H958" s="58">
        <f>IF(E958="",0,IFERROR(VLOOKUP(E958,档案费管理台账!$D$4:$H$1000,5,0),0))</f>
        <v>0</v>
      </c>
      <c r="I958" s="57"/>
      <c r="J958" s="57"/>
      <c r="K958" s="57"/>
      <c r="L958" s="57"/>
      <c r="M958" s="58" t="str">
        <f t="shared" si="98"/>
        <v/>
      </c>
      <c r="N958" s="102"/>
    </row>
    <row r="959" spans="1:14">
      <c r="A959" s="97" t="str">
        <f t="shared" si="95"/>
        <v/>
      </c>
      <c r="B959" s="98" t="str">
        <f t="shared" si="96"/>
        <v/>
      </c>
      <c r="C959" s="99"/>
      <c r="D959" s="100"/>
      <c r="E959" s="100"/>
      <c r="F959" s="57"/>
      <c r="G959" s="58">
        <f t="shared" si="97"/>
        <v>0</v>
      </c>
      <c r="H959" s="58">
        <f>IF(E959="",0,IFERROR(VLOOKUP(E959,档案费管理台账!$D$4:$H$1000,5,0),0))</f>
        <v>0</v>
      </c>
      <c r="I959" s="57"/>
      <c r="J959" s="57"/>
      <c r="K959" s="57"/>
      <c r="L959" s="57"/>
      <c r="M959" s="58" t="str">
        <f t="shared" si="98"/>
        <v/>
      </c>
      <c r="N959" s="102"/>
    </row>
    <row r="960" spans="1:14">
      <c r="A960" s="97" t="str">
        <f t="shared" si="95"/>
        <v/>
      </c>
      <c r="B960" s="98" t="str">
        <f t="shared" si="96"/>
        <v/>
      </c>
      <c r="C960" s="99"/>
      <c r="D960" s="100"/>
      <c r="E960" s="100"/>
      <c r="F960" s="57"/>
      <c r="G960" s="58">
        <f t="shared" si="97"/>
        <v>0</v>
      </c>
      <c r="H960" s="58">
        <f>IF(E960="",0,IFERROR(VLOOKUP(E960,档案费管理台账!$D$4:$H$1000,5,0),0))</f>
        <v>0</v>
      </c>
      <c r="I960" s="57"/>
      <c r="J960" s="57"/>
      <c r="K960" s="57"/>
      <c r="L960" s="57"/>
      <c r="M960" s="58" t="str">
        <f t="shared" si="98"/>
        <v/>
      </c>
      <c r="N960" s="102"/>
    </row>
    <row r="961" spans="1:14">
      <c r="A961" s="97" t="str">
        <f t="shared" si="95"/>
        <v/>
      </c>
      <c r="B961" s="98" t="str">
        <f t="shared" si="96"/>
        <v/>
      </c>
      <c r="C961" s="99"/>
      <c r="D961" s="100"/>
      <c r="E961" s="100"/>
      <c r="F961" s="57"/>
      <c r="G961" s="58">
        <f t="shared" si="97"/>
        <v>0</v>
      </c>
      <c r="H961" s="58">
        <f>IF(E961="",0,IFERROR(VLOOKUP(E961,档案费管理台账!$D$4:$H$1000,5,0),0))</f>
        <v>0</v>
      </c>
      <c r="I961" s="57"/>
      <c r="J961" s="57"/>
      <c r="K961" s="57"/>
      <c r="L961" s="57"/>
      <c r="M961" s="58" t="str">
        <f t="shared" si="98"/>
        <v/>
      </c>
      <c r="N961" s="102"/>
    </row>
    <row r="962" spans="1:14">
      <c r="A962" s="97" t="str">
        <f t="shared" si="95"/>
        <v/>
      </c>
      <c r="B962" s="98" t="str">
        <f t="shared" si="96"/>
        <v/>
      </c>
      <c r="C962" s="99"/>
      <c r="D962" s="100"/>
      <c r="E962" s="100"/>
      <c r="F962" s="57"/>
      <c r="G962" s="58">
        <f t="shared" si="97"/>
        <v>0</v>
      </c>
      <c r="H962" s="58">
        <f>IF(E962="",0,IFERROR(VLOOKUP(E962,档案费管理台账!$D$4:$H$1000,5,0),0))</f>
        <v>0</v>
      </c>
      <c r="I962" s="57"/>
      <c r="J962" s="57"/>
      <c r="K962" s="57"/>
      <c r="L962" s="57"/>
      <c r="M962" s="58" t="str">
        <f t="shared" si="98"/>
        <v/>
      </c>
      <c r="N962" s="102"/>
    </row>
    <row r="963" spans="1:14">
      <c r="A963" s="97" t="str">
        <f t="shared" si="95"/>
        <v/>
      </c>
      <c r="B963" s="98" t="str">
        <f t="shared" si="96"/>
        <v/>
      </c>
      <c r="C963" s="99"/>
      <c r="D963" s="100"/>
      <c r="E963" s="100"/>
      <c r="F963" s="57"/>
      <c r="G963" s="58">
        <f t="shared" si="97"/>
        <v>0</v>
      </c>
      <c r="H963" s="58">
        <f>IF(E963="",0,IFERROR(VLOOKUP(E963,档案费管理台账!$D$4:$H$1000,5,0),0))</f>
        <v>0</v>
      </c>
      <c r="I963" s="57"/>
      <c r="J963" s="57"/>
      <c r="K963" s="57"/>
      <c r="L963" s="57"/>
      <c r="M963" s="58" t="str">
        <f t="shared" si="98"/>
        <v/>
      </c>
      <c r="N963" s="102"/>
    </row>
    <row r="964" spans="1:14">
      <c r="A964" s="97" t="str">
        <f t="shared" si="95"/>
        <v/>
      </c>
      <c r="B964" s="98" t="str">
        <f t="shared" si="96"/>
        <v/>
      </c>
      <c r="C964" s="99"/>
      <c r="D964" s="100"/>
      <c r="E964" s="100"/>
      <c r="F964" s="57"/>
      <c r="G964" s="58">
        <f t="shared" si="97"/>
        <v>0</v>
      </c>
      <c r="H964" s="58">
        <f>IF(E964="",0,IFERROR(VLOOKUP(E964,档案费管理台账!$D$4:$H$1000,5,0),0))</f>
        <v>0</v>
      </c>
      <c r="I964" s="57"/>
      <c r="J964" s="57"/>
      <c r="K964" s="57"/>
      <c r="L964" s="57"/>
      <c r="M964" s="58" t="str">
        <f t="shared" si="98"/>
        <v/>
      </c>
      <c r="N964" s="102"/>
    </row>
    <row r="965" spans="1:14">
      <c r="A965" s="97" t="str">
        <f t="shared" si="95"/>
        <v/>
      </c>
      <c r="B965" s="98" t="str">
        <f t="shared" si="96"/>
        <v/>
      </c>
      <c r="C965" s="99"/>
      <c r="D965" s="100"/>
      <c r="E965" s="100"/>
      <c r="F965" s="57"/>
      <c r="G965" s="58">
        <f t="shared" si="97"/>
        <v>0</v>
      </c>
      <c r="H965" s="58">
        <f>IF(E965="",0,IFERROR(VLOOKUP(E965,档案费管理台账!$D$4:$H$1000,5,0),0))</f>
        <v>0</v>
      </c>
      <c r="I965" s="57"/>
      <c r="J965" s="57"/>
      <c r="K965" s="57"/>
      <c r="L965" s="57"/>
      <c r="M965" s="58" t="str">
        <f t="shared" si="98"/>
        <v/>
      </c>
      <c r="N965" s="102"/>
    </row>
    <row r="966" spans="1:14">
      <c r="A966" s="97" t="str">
        <f t="shared" si="95"/>
        <v/>
      </c>
      <c r="B966" s="98" t="str">
        <f t="shared" si="96"/>
        <v/>
      </c>
      <c r="C966" s="99"/>
      <c r="D966" s="100"/>
      <c r="E966" s="100"/>
      <c r="F966" s="57"/>
      <c r="G966" s="58">
        <f t="shared" si="97"/>
        <v>0</v>
      </c>
      <c r="H966" s="58">
        <f>IF(E966="",0,IFERROR(VLOOKUP(E966,档案费管理台账!$D$4:$H$1000,5,0),0))</f>
        <v>0</v>
      </c>
      <c r="I966" s="57"/>
      <c r="J966" s="57"/>
      <c r="K966" s="57"/>
      <c r="L966" s="57"/>
      <c r="M966" s="58" t="str">
        <f t="shared" si="98"/>
        <v/>
      </c>
      <c r="N966" s="102"/>
    </row>
    <row r="967" spans="1:14">
      <c r="A967" s="97" t="str">
        <f t="shared" si="95"/>
        <v/>
      </c>
      <c r="B967" s="98" t="str">
        <f t="shared" si="96"/>
        <v/>
      </c>
      <c r="C967" s="99"/>
      <c r="D967" s="100"/>
      <c r="E967" s="100"/>
      <c r="F967" s="57"/>
      <c r="G967" s="58">
        <f t="shared" si="97"/>
        <v>0</v>
      </c>
      <c r="H967" s="58">
        <f>IF(E967="",0,IFERROR(VLOOKUP(E967,档案费管理台账!$D$4:$H$1000,5,0),0))</f>
        <v>0</v>
      </c>
      <c r="I967" s="57"/>
      <c r="J967" s="57"/>
      <c r="K967" s="57"/>
      <c r="L967" s="57"/>
      <c r="M967" s="58" t="str">
        <f t="shared" si="98"/>
        <v/>
      </c>
      <c r="N967" s="102"/>
    </row>
    <row r="968" spans="1:14">
      <c r="A968" s="97" t="str">
        <f t="shared" si="95"/>
        <v/>
      </c>
      <c r="B968" s="98" t="str">
        <f t="shared" si="96"/>
        <v/>
      </c>
      <c r="C968" s="99"/>
      <c r="D968" s="100"/>
      <c r="E968" s="100"/>
      <c r="F968" s="57"/>
      <c r="G968" s="58">
        <f t="shared" si="97"/>
        <v>0</v>
      </c>
      <c r="H968" s="58">
        <f>IF(E968="",0,IFERROR(VLOOKUP(E968,档案费管理台账!$D$4:$H$1000,5,0),0))</f>
        <v>0</v>
      </c>
      <c r="I968" s="57"/>
      <c r="J968" s="57"/>
      <c r="K968" s="57"/>
      <c r="L968" s="57"/>
      <c r="M968" s="58" t="str">
        <f t="shared" si="98"/>
        <v/>
      </c>
      <c r="N968" s="102"/>
    </row>
    <row r="969" spans="1:14">
      <c r="A969" s="97" t="str">
        <f t="shared" si="95"/>
        <v/>
      </c>
      <c r="B969" s="98" t="str">
        <f t="shared" si="96"/>
        <v/>
      </c>
      <c r="C969" s="99"/>
      <c r="D969" s="100"/>
      <c r="E969" s="100"/>
      <c r="F969" s="57"/>
      <c r="G969" s="58">
        <f t="shared" si="97"/>
        <v>0</v>
      </c>
      <c r="H969" s="58">
        <f>IF(E969="",0,IFERROR(VLOOKUP(E969,档案费管理台账!$D$4:$H$1000,5,0),0))</f>
        <v>0</v>
      </c>
      <c r="I969" s="57"/>
      <c r="J969" s="57"/>
      <c r="K969" s="57"/>
      <c r="L969" s="57"/>
      <c r="M969" s="58" t="str">
        <f t="shared" si="98"/>
        <v/>
      </c>
      <c r="N969" s="102"/>
    </row>
    <row r="970" spans="1:14">
      <c r="A970" s="97" t="str">
        <f t="shared" si="95"/>
        <v/>
      </c>
      <c r="B970" s="98" t="str">
        <f t="shared" si="96"/>
        <v/>
      </c>
      <c r="C970" s="99"/>
      <c r="D970" s="100"/>
      <c r="E970" s="100"/>
      <c r="F970" s="57"/>
      <c r="G970" s="58">
        <f t="shared" si="97"/>
        <v>0</v>
      </c>
      <c r="H970" s="58">
        <f>IF(E970="",0,IFERROR(VLOOKUP(E970,档案费管理台账!$D$4:$H$1000,5,0),0))</f>
        <v>0</v>
      </c>
      <c r="I970" s="57"/>
      <c r="J970" s="57"/>
      <c r="K970" s="57"/>
      <c r="L970" s="57"/>
      <c r="M970" s="58" t="str">
        <f t="shared" si="98"/>
        <v/>
      </c>
      <c r="N970" s="102"/>
    </row>
    <row r="971" spans="1:14">
      <c r="A971" s="97" t="str">
        <f t="shared" si="95"/>
        <v/>
      </c>
      <c r="B971" s="98" t="str">
        <f t="shared" si="96"/>
        <v/>
      </c>
      <c r="C971" s="99"/>
      <c r="D971" s="100"/>
      <c r="E971" s="100"/>
      <c r="F971" s="57"/>
      <c r="G971" s="58">
        <f t="shared" si="97"/>
        <v>0</v>
      </c>
      <c r="H971" s="58">
        <f>IF(E971="",0,IFERROR(VLOOKUP(E971,档案费管理台账!$D$4:$H$1000,5,0),0))</f>
        <v>0</v>
      </c>
      <c r="I971" s="57"/>
      <c r="J971" s="57"/>
      <c r="K971" s="57"/>
      <c r="L971" s="57"/>
      <c r="M971" s="58" t="str">
        <f t="shared" si="98"/>
        <v/>
      </c>
      <c r="N971" s="102"/>
    </row>
    <row r="972" spans="1:14">
      <c r="A972" s="97" t="str">
        <f t="shared" si="95"/>
        <v/>
      </c>
      <c r="B972" s="98" t="str">
        <f t="shared" si="96"/>
        <v/>
      </c>
      <c r="C972" s="99"/>
      <c r="D972" s="100"/>
      <c r="E972" s="100"/>
      <c r="F972" s="57"/>
      <c r="G972" s="58">
        <f t="shared" si="97"/>
        <v>0</v>
      </c>
      <c r="H972" s="58">
        <f>IF(E972="",0,IFERROR(VLOOKUP(E972,档案费管理台账!$D$4:$H$1000,5,0),0))</f>
        <v>0</v>
      </c>
      <c r="I972" s="57"/>
      <c r="J972" s="57"/>
      <c r="K972" s="57"/>
      <c r="L972" s="57"/>
      <c r="M972" s="58" t="str">
        <f t="shared" si="98"/>
        <v/>
      </c>
      <c r="N972" s="102"/>
    </row>
    <row r="973" spans="1:14">
      <c r="A973" s="97" t="str">
        <f t="shared" si="95"/>
        <v/>
      </c>
      <c r="B973" s="98" t="str">
        <f t="shared" si="96"/>
        <v/>
      </c>
      <c r="C973" s="99"/>
      <c r="D973" s="100"/>
      <c r="E973" s="100"/>
      <c r="F973" s="57"/>
      <c r="G973" s="58">
        <f t="shared" si="97"/>
        <v>0</v>
      </c>
      <c r="H973" s="58">
        <f>IF(E973="",0,IFERROR(VLOOKUP(E973,档案费管理台账!$D$4:$H$1000,5,0),0))</f>
        <v>0</v>
      </c>
      <c r="I973" s="57"/>
      <c r="J973" s="57"/>
      <c r="K973" s="57"/>
      <c r="L973" s="57"/>
      <c r="M973" s="58" t="str">
        <f t="shared" si="98"/>
        <v/>
      </c>
      <c r="N973" s="102"/>
    </row>
    <row r="974" spans="1:14">
      <c r="A974" s="97" t="str">
        <f t="shared" si="95"/>
        <v/>
      </c>
      <c r="B974" s="98" t="str">
        <f t="shared" si="96"/>
        <v/>
      </c>
      <c r="C974" s="99"/>
      <c r="D974" s="100"/>
      <c r="E974" s="100"/>
      <c r="F974" s="57"/>
      <c r="G974" s="58">
        <f t="shared" si="97"/>
        <v>0</v>
      </c>
      <c r="H974" s="58">
        <f>IF(E974="",0,IFERROR(VLOOKUP(E974,档案费管理台账!$D$4:$H$1000,5,0),0))</f>
        <v>0</v>
      </c>
      <c r="I974" s="57"/>
      <c r="J974" s="57"/>
      <c r="K974" s="57"/>
      <c r="L974" s="57"/>
      <c r="M974" s="58" t="str">
        <f t="shared" si="98"/>
        <v/>
      </c>
      <c r="N974" s="102"/>
    </row>
    <row r="975" spans="1:14">
      <c r="A975" s="97" t="str">
        <f t="shared" si="95"/>
        <v/>
      </c>
      <c r="B975" s="98" t="str">
        <f t="shared" si="96"/>
        <v/>
      </c>
      <c r="C975" s="99"/>
      <c r="D975" s="100"/>
      <c r="E975" s="100"/>
      <c r="F975" s="57"/>
      <c r="G975" s="58">
        <f t="shared" si="97"/>
        <v>0</v>
      </c>
      <c r="H975" s="58">
        <f>IF(E975="",0,IFERROR(VLOOKUP(E975,档案费管理台账!$D$4:$H$1000,5,0),0))</f>
        <v>0</v>
      </c>
      <c r="I975" s="57"/>
      <c r="J975" s="57"/>
      <c r="K975" s="57"/>
      <c r="L975" s="57"/>
      <c r="M975" s="58" t="str">
        <f t="shared" si="98"/>
        <v/>
      </c>
      <c r="N975" s="102"/>
    </row>
    <row r="976" spans="1:14">
      <c r="A976" s="97" t="str">
        <f t="shared" si="95"/>
        <v/>
      </c>
      <c r="B976" s="98" t="str">
        <f t="shared" si="96"/>
        <v/>
      </c>
      <c r="C976" s="99"/>
      <c r="D976" s="100"/>
      <c r="E976" s="100"/>
      <c r="F976" s="57"/>
      <c r="G976" s="58">
        <f t="shared" si="97"/>
        <v>0</v>
      </c>
      <c r="H976" s="58">
        <f>IF(E976="",0,IFERROR(VLOOKUP(E976,档案费管理台账!$D$4:$H$1000,5,0),0))</f>
        <v>0</v>
      </c>
      <c r="I976" s="57"/>
      <c r="J976" s="57"/>
      <c r="K976" s="57"/>
      <c r="L976" s="57"/>
      <c r="M976" s="58" t="str">
        <f t="shared" si="98"/>
        <v/>
      </c>
      <c r="N976" s="102"/>
    </row>
    <row r="977" spans="1:14">
      <c r="A977" s="97" t="str">
        <f t="shared" si="95"/>
        <v/>
      </c>
      <c r="B977" s="98" t="str">
        <f t="shared" si="96"/>
        <v/>
      </c>
      <c r="C977" s="99"/>
      <c r="D977" s="100"/>
      <c r="E977" s="100"/>
      <c r="F977" s="57"/>
      <c r="G977" s="58">
        <f t="shared" si="97"/>
        <v>0</v>
      </c>
      <c r="H977" s="58">
        <f>IF(E977="",0,IFERROR(VLOOKUP(E977,档案费管理台账!$D$4:$H$1000,5,0),0))</f>
        <v>0</v>
      </c>
      <c r="I977" s="57"/>
      <c r="J977" s="57"/>
      <c r="K977" s="57"/>
      <c r="L977" s="57"/>
      <c r="M977" s="58" t="str">
        <f t="shared" si="98"/>
        <v/>
      </c>
      <c r="N977" s="102"/>
    </row>
    <row r="978" spans="1:14">
      <c r="A978" s="97" t="str">
        <f t="shared" si="95"/>
        <v/>
      </c>
      <c r="B978" s="98" t="str">
        <f t="shared" si="96"/>
        <v/>
      </c>
      <c r="C978" s="99"/>
      <c r="D978" s="100"/>
      <c r="E978" s="100"/>
      <c r="F978" s="57"/>
      <c r="G978" s="58">
        <f t="shared" si="97"/>
        <v>0</v>
      </c>
      <c r="H978" s="58">
        <f>IF(E978="",0,IFERROR(VLOOKUP(E978,档案费管理台账!$D$4:$H$1000,5,0),0))</f>
        <v>0</v>
      </c>
      <c r="I978" s="57"/>
      <c r="J978" s="57"/>
      <c r="K978" s="57"/>
      <c r="L978" s="57"/>
      <c r="M978" s="58" t="str">
        <f t="shared" si="98"/>
        <v/>
      </c>
      <c r="N978" s="102"/>
    </row>
    <row r="979" spans="1:14">
      <c r="A979" s="97" t="str">
        <f t="shared" si="95"/>
        <v/>
      </c>
      <c r="B979" s="98" t="str">
        <f t="shared" si="96"/>
        <v/>
      </c>
      <c r="C979" s="99"/>
      <c r="D979" s="100"/>
      <c r="E979" s="100"/>
      <c r="F979" s="57"/>
      <c r="G979" s="58">
        <f t="shared" si="97"/>
        <v>0</v>
      </c>
      <c r="H979" s="58">
        <f>IF(E979="",0,IFERROR(VLOOKUP(E979,档案费管理台账!$D$4:$H$1000,5,0),0))</f>
        <v>0</v>
      </c>
      <c r="I979" s="57"/>
      <c r="J979" s="57"/>
      <c r="K979" s="57"/>
      <c r="L979" s="57"/>
      <c r="M979" s="58" t="str">
        <f t="shared" si="98"/>
        <v/>
      </c>
      <c r="N979" s="102"/>
    </row>
    <row r="980" spans="1:14">
      <c r="A980" s="97" t="str">
        <f t="shared" si="95"/>
        <v/>
      </c>
      <c r="B980" s="98" t="str">
        <f t="shared" si="96"/>
        <v/>
      </c>
      <c r="C980" s="99"/>
      <c r="D980" s="100"/>
      <c r="E980" s="100"/>
      <c r="F980" s="57"/>
      <c r="G980" s="58">
        <f t="shared" si="97"/>
        <v>0</v>
      </c>
      <c r="H980" s="58">
        <f>IF(E980="",0,IFERROR(VLOOKUP(E980,档案费管理台账!$D$4:$H$1000,5,0),0))</f>
        <v>0</v>
      </c>
      <c r="I980" s="57"/>
      <c r="J980" s="57"/>
      <c r="K980" s="57"/>
      <c r="L980" s="57"/>
      <c r="M980" s="58" t="str">
        <f t="shared" si="98"/>
        <v/>
      </c>
      <c r="N980" s="102"/>
    </row>
    <row r="981" spans="1:14">
      <c r="A981" s="97" t="str">
        <f t="shared" si="95"/>
        <v/>
      </c>
      <c r="B981" s="98" t="str">
        <f t="shared" si="96"/>
        <v/>
      </c>
      <c r="C981" s="99"/>
      <c r="D981" s="100"/>
      <c r="E981" s="100"/>
      <c r="F981" s="57"/>
      <c r="G981" s="58">
        <f t="shared" si="97"/>
        <v>0</v>
      </c>
      <c r="H981" s="58">
        <f>IF(E981="",0,IFERROR(VLOOKUP(E981,档案费管理台账!$D$4:$H$1000,5,0),0))</f>
        <v>0</v>
      </c>
      <c r="I981" s="57"/>
      <c r="J981" s="57"/>
      <c r="K981" s="57"/>
      <c r="L981" s="57"/>
      <c r="M981" s="58" t="str">
        <f t="shared" si="98"/>
        <v/>
      </c>
      <c r="N981" s="102"/>
    </row>
    <row r="982" spans="1:14">
      <c r="A982" s="97" t="str">
        <f t="shared" si="95"/>
        <v/>
      </c>
      <c r="B982" s="98" t="str">
        <f t="shared" si="96"/>
        <v/>
      </c>
      <c r="C982" s="99"/>
      <c r="D982" s="100"/>
      <c r="E982" s="100"/>
      <c r="F982" s="57"/>
      <c r="G982" s="58">
        <f t="shared" si="97"/>
        <v>0</v>
      </c>
      <c r="H982" s="58">
        <f>IF(E982="",0,IFERROR(VLOOKUP(E982,档案费管理台账!$D$4:$H$1000,5,0),0))</f>
        <v>0</v>
      </c>
      <c r="I982" s="57"/>
      <c r="J982" s="57"/>
      <c r="K982" s="57"/>
      <c r="L982" s="57"/>
      <c r="M982" s="58" t="str">
        <f t="shared" si="98"/>
        <v/>
      </c>
      <c r="N982" s="102"/>
    </row>
    <row r="983" spans="1:14">
      <c r="A983" s="97" t="str">
        <f t="shared" si="95"/>
        <v/>
      </c>
      <c r="B983" s="98" t="str">
        <f t="shared" si="96"/>
        <v/>
      </c>
      <c r="C983" s="99"/>
      <c r="D983" s="100"/>
      <c r="E983" s="100"/>
      <c r="F983" s="57"/>
      <c r="G983" s="58">
        <f t="shared" si="97"/>
        <v>0</v>
      </c>
      <c r="H983" s="58">
        <f>IF(E983="",0,IFERROR(VLOOKUP(E983,档案费管理台账!$D$4:$H$1000,5,0),0))</f>
        <v>0</v>
      </c>
      <c r="I983" s="57"/>
      <c r="J983" s="57"/>
      <c r="K983" s="57"/>
      <c r="L983" s="57"/>
      <c r="M983" s="58" t="str">
        <f t="shared" si="98"/>
        <v/>
      </c>
      <c r="N983" s="102"/>
    </row>
    <row r="984" spans="1:14">
      <c r="A984" s="97" t="str">
        <f t="shared" si="95"/>
        <v/>
      </c>
      <c r="B984" s="98" t="str">
        <f t="shared" si="96"/>
        <v/>
      </c>
      <c r="C984" s="99"/>
      <c r="D984" s="100"/>
      <c r="E984" s="100"/>
      <c r="F984" s="57"/>
      <c r="G984" s="58">
        <f t="shared" si="97"/>
        <v>0</v>
      </c>
      <c r="H984" s="58">
        <f>IF(E984="",0,IFERROR(VLOOKUP(E984,档案费管理台账!$D$4:$H$1000,5,0),0))</f>
        <v>0</v>
      </c>
      <c r="I984" s="57"/>
      <c r="J984" s="57"/>
      <c r="K984" s="57"/>
      <c r="L984" s="57"/>
      <c r="M984" s="58" t="str">
        <f t="shared" si="98"/>
        <v/>
      </c>
      <c r="N984" s="102"/>
    </row>
    <row r="985" spans="1:14">
      <c r="A985" s="97" t="str">
        <f t="shared" si="95"/>
        <v/>
      </c>
      <c r="B985" s="98" t="str">
        <f t="shared" si="96"/>
        <v/>
      </c>
      <c r="C985" s="99"/>
      <c r="D985" s="100"/>
      <c r="E985" s="100"/>
      <c r="F985" s="57"/>
      <c r="G985" s="58">
        <f t="shared" si="97"/>
        <v>0</v>
      </c>
      <c r="H985" s="58">
        <f>IF(E985="",0,IFERROR(VLOOKUP(E985,档案费管理台账!$D$4:$H$1000,5,0),0))</f>
        <v>0</v>
      </c>
      <c r="I985" s="57"/>
      <c r="J985" s="57"/>
      <c r="K985" s="57"/>
      <c r="L985" s="57"/>
      <c r="M985" s="58" t="str">
        <f t="shared" si="98"/>
        <v/>
      </c>
      <c r="N985" s="102"/>
    </row>
    <row r="986" spans="1:14">
      <c r="A986" s="97" t="str">
        <f t="shared" si="95"/>
        <v/>
      </c>
      <c r="B986" s="98" t="str">
        <f t="shared" si="96"/>
        <v/>
      </c>
      <c r="C986" s="99"/>
      <c r="D986" s="100"/>
      <c r="E986" s="100"/>
      <c r="F986" s="57"/>
      <c r="G986" s="58">
        <f t="shared" si="97"/>
        <v>0</v>
      </c>
      <c r="H986" s="58">
        <f>IF(E986="",0,IFERROR(VLOOKUP(E986,档案费管理台账!$D$4:$H$1000,5,0),0))</f>
        <v>0</v>
      </c>
      <c r="I986" s="57"/>
      <c r="J986" s="57"/>
      <c r="K986" s="57"/>
      <c r="L986" s="57"/>
      <c r="M986" s="58" t="str">
        <f t="shared" si="98"/>
        <v/>
      </c>
      <c r="N986" s="102"/>
    </row>
    <row r="987" spans="1:14">
      <c r="A987" s="97" t="str">
        <f t="shared" si="95"/>
        <v/>
      </c>
      <c r="B987" s="98" t="str">
        <f t="shared" si="96"/>
        <v/>
      </c>
      <c r="C987" s="99"/>
      <c r="D987" s="100"/>
      <c r="E987" s="100"/>
      <c r="F987" s="57"/>
      <c r="G987" s="58">
        <f t="shared" si="97"/>
        <v>0</v>
      </c>
      <c r="H987" s="58">
        <f>IF(E987="",0,IFERROR(VLOOKUP(E987,档案费管理台账!$D$4:$H$1000,5,0),0))</f>
        <v>0</v>
      </c>
      <c r="I987" s="57"/>
      <c r="J987" s="57"/>
      <c r="K987" s="57"/>
      <c r="L987" s="57"/>
      <c r="M987" s="58" t="str">
        <f t="shared" si="98"/>
        <v/>
      </c>
      <c r="N987" s="102"/>
    </row>
    <row r="988" spans="1:14">
      <c r="A988" s="97" t="str">
        <f t="shared" si="95"/>
        <v/>
      </c>
      <c r="B988" s="98" t="str">
        <f t="shared" si="96"/>
        <v/>
      </c>
      <c r="C988" s="99"/>
      <c r="D988" s="100"/>
      <c r="E988" s="100"/>
      <c r="F988" s="57"/>
      <c r="G988" s="58">
        <f t="shared" si="97"/>
        <v>0</v>
      </c>
      <c r="H988" s="58">
        <f>IF(E988="",0,IFERROR(VLOOKUP(E988,档案费管理台账!$D$4:$H$1000,5,0),0))</f>
        <v>0</v>
      </c>
      <c r="I988" s="57"/>
      <c r="J988" s="57"/>
      <c r="K988" s="57"/>
      <c r="L988" s="57"/>
      <c r="M988" s="58" t="str">
        <f t="shared" si="98"/>
        <v/>
      </c>
      <c r="N988" s="102"/>
    </row>
    <row r="989" spans="1:14">
      <c r="A989" s="97" t="str">
        <f t="shared" si="95"/>
        <v/>
      </c>
      <c r="B989" s="98" t="str">
        <f t="shared" si="96"/>
        <v/>
      </c>
      <c r="C989" s="99"/>
      <c r="D989" s="100"/>
      <c r="E989" s="100"/>
      <c r="F989" s="57"/>
      <c r="G989" s="58">
        <f t="shared" si="97"/>
        <v>0</v>
      </c>
      <c r="H989" s="58">
        <f>IF(E989="",0,IFERROR(VLOOKUP(E989,档案费管理台账!$D$4:$H$1000,5,0),0))</f>
        <v>0</v>
      </c>
      <c r="I989" s="57"/>
      <c r="J989" s="57"/>
      <c r="K989" s="57"/>
      <c r="L989" s="57"/>
      <c r="M989" s="58" t="str">
        <f t="shared" si="98"/>
        <v/>
      </c>
      <c r="N989" s="102"/>
    </row>
    <row r="990" spans="1:14">
      <c r="A990" s="97" t="str">
        <f t="shared" si="95"/>
        <v/>
      </c>
      <c r="B990" s="98" t="str">
        <f t="shared" si="96"/>
        <v/>
      </c>
      <c r="C990" s="99"/>
      <c r="D990" s="100"/>
      <c r="E990" s="100"/>
      <c r="F990" s="57"/>
      <c r="G990" s="58">
        <f t="shared" si="97"/>
        <v>0</v>
      </c>
      <c r="H990" s="58">
        <f>IF(E990="",0,IFERROR(VLOOKUP(E990,档案费管理台账!$D$4:$H$1000,5,0),0))</f>
        <v>0</v>
      </c>
      <c r="I990" s="57"/>
      <c r="J990" s="57"/>
      <c r="K990" s="57"/>
      <c r="L990" s="57"/>
      <c r="M990" s="58" t="str">
        <f t="shared" si="98"/>
        <v/>
      </c>
      <c r="N990" s="102"/>
    </row>
    <row r="991" spans="1:14">
      <c r="A991" s="97" t="str">
        <f t="shared" si="95"/>
        <v/>
      </c>
      <c r="B991" s="98" t="str">
        <f t="shared" si="96"/>
        <v/>
      </c>
      <c r="C991" s="99"/>
      <c r="D991" s="100"/>
      <c r="E991" s="100"/>
      <c r="F991" s="57"/>
      <c r="G991" s="58">
        <f t="shared" si="97"/>
        <v>0</v>
      </c>
      <c r="H991" s="58">
        <f>IF(E991="",0,IFERROR(VLOOKUP(E991,档案费管理台账!$D$4:$H$1000,5,0),0))</f>
        <v>0</v>
      </c>
      <c r="I991" s="57"/>
      <c r="J991" s="57"/>
      <c r="K991" s="57"/>
      <c r="L991" s="57"/>
      <c r="M991" s="58" t="str">
        <f t="shared" si="98"/>
        <v/>
      </c>
      <c r="N991" s="102"/>
    </row>
    <row r="992" spans="1:14">
      <c r="A992" s="97" t="str">
        <f t="shared" si="95"/>
        <v/>
      </c>
      <c r="B992" s="98" t="str">
        <f t="shared" si="96"/>
        <v/>
      </c>
      <c r="C992" s="99"/>
      <c r="D992" s="100"/>
      <c r="E992" s="100"/>
      <c r="F992" s="57"/>
      <c r="G992" s="58">
        <f t="shared" si="97"/>
        <v>0</v>
      </c>
      <c r="H992" s="58">
        <f>IF(E992="",0,IFERROR(VLOOKUP(E992,档案费管理台账!$D$4:$H$1000,5,0),0))</f>
        <v>0</v>
      </c>
      <c r="I992" s="57"/>
      <c r="J992" s="57"/>
      <c r="K992" s="57"/>
      <c r="L992" s="57"/>
      <c r="M992" s="58" t="str">
        <f t="shared" si="98"/>
        <v/>
      </c>
      <c r="N992" s="102"/>
    </row>
    <row r="993" spans="1:14">
      <c r="A993" s="97" t="str">
        <f t="shared" si="95"/>
        <v/>
      </c>
      <c r="B993" s="98" t="str">
        <f t="shared" si="96"/>
        <v/>
      </c>
      <c r="C993" s="99"/>
      <c r="D993" s="100"/>
      <c r="E993" s="100"/>
      <c r="F993" s="57"/>
      <c r="G993" s="58">
        <f t="shared" si="97"/>
        <v>0</v>
      </c>
      <c r="H993" s="58">
        <f>IF(E993="",0,IFERROR(VLOOKUP(E993,档案费管理台账!$D$4:$H$1000,5,0),0))</f>
        <v>0</v>
      </c>
      <c r="I993" s="57"/>
      <c r="J993" s="57"/>
      <c r="K993" s="57"/>
      <c r="L993" s="57"/>
      <c r="M993" s="58" t="str">
        <f t="shared" si="98"/>
        <v/>
      </c>
      <c r="N993" s="102"/>
    </row>
    <row r="994" spans="1:14">
      <c r="A994" s="97" t="str">
        <f t="shared" si="95"/>
        <v/>
      </c>
      <c r="B994" s="98" t="str">
        <f t="shared" si="96"/>
        <v/>
      </c>
      <c r="C994" s="99"/>
      <c r="D994" s="100"/>
      <c r="E994" s="100"/>
      <c r="F994" s="57"/>
      <c r="G994" s="58">
        <f t="shared" si="97"/>
        <v>0</v>
      </c>
      <c r="H994" s="58">
        <f>IF(E994="",0,IFERROR(VLOOKUP(E994,档案费管理台账!$D$4:$H$1000,5,0),0))</f>
        <v>0</v>
      </c>
      <c r="I994" s="57"/>
      <c r="J994" s="57"/>
      <c r="K994" s="57"/>
      <c r="L994" s="57"/>
      <c r="M994" s="58" t="str">
        <f t="shared" si="98"/>
        <v/>
      </c>
      <c r="N994" s="102"/>
    </row>
    <row r="995" spans="1:14">
      <c r="A995" s="97" t="str">
        <f t="shared" si="95"/>
        <v/>
      </c>
      <c r="B995" s="98" t="str">
        <f t="shared" si="96"/>
        <v/>
      </c>
      <c r="C995" s="99"/>
      <c r="D995" s="100"/>
      <c r="E995" s="100"/>
      <c r="F995" s="57"/>
      <c r="G995" s="58">
        <f t="shared" si="97"/>
        <v>0</v>
      </c>
      <c r="H995" s="58">
        <f>IF(E995="",0,IFERROR(VLOOKUP(E995,档案费管理台账!$D$4:$H$1000,5,0),0))</f>
        <v>0</v>
      </c>
      <c r="I995" s="57"/>
      <c r="J995" s="57"/>
      <c r="K995" s="57"/>
      <c r="L995" s="57"/>
      <c r="M995" s="58" t="str">
        <f t="shared" si="98"/>
        <v/>
      </c>
      <c r="N995" s="102"/>
    </row>
    <row r="996" spans="1:14">
      <c r="A996" s="97" t="str">
        <f t="shared" si="95"/>
        <v/>
      </c>
      <c r="B996" s="98" t="str">
        <f t="shared" si="96"/>
        <v/>
      </c>
      <c r="C996" s="99"/>
      <c r="D996" s="100"/>
      <c r="E996" s="100"/>
      <c r="F996" s="57"/>
      <c r="G996" s="58">
        <f t="shared" si="97"/>
        <v>0</v>
      </c>
      <c r="H996" s="58">
        <f>IF(E996="",0,IFERROR(VLOOKUP(E996,档案费管理台账!$D$4:$H$1000,5,0),0))</f>
        <v>0</v>
      </c>
      <c r="I996" s="57"/>
      <c r="J996" s="57"/>
      <c r="K996" s="57"/>
      <c r="L996" s="57"/>
      <c r="M996" s="58" t="str">
        <f t="shared" si="98"/>
        <v/>
      </c>
      <c r="N996" s="102"/>
    </row>
    <row r="997" spans="1:14">
      <c r="A997" s="97" t="str">
        <f t="shared" si="95"/>
        <v/>
      </c>
      <c r="B997" s="98" t="str">
        <f t="shared" si="96"/>
        <v/>
      </c>
      <c r="C997" s="99"/>
      <c r="D997" s="100"/>
      <c r="E997" s="100"/>
      <c r="F997" s="57"/>
      <c r="G997" s="58">
        <f t="shared" si="97"/>
        <v>0</v>
      </c>
      <c r="H997" s="58">
        <f>IF(E997="",0,IFERROR(VLOOKUP(E997,档案费管理台账!$D$4:$H$1000,5,0),0))</f>
        <v>0</v>
      </c>
      <c r="I997" s="57"/>
      <c r="J997" s="57"/>
      <c r="K997" s="57"/>
      <c r="L997" s="57"/>
      <c r="M997" s="58" t="str">
        <f t="shared" si="98"/>
        <v/>
      </c>
      <c r="N997" s="102"/>
    </row>
    <row r="998" spans="1:14">
      <c r="A998" s="97" t="str">
        <f t="shared" si="95"/>
        <v/>
      </c>
      <c r="B998" s="98" t="str">
        <f t="shared" si="96"/>
        <v/>
      </c>
      <c r="C998" s="99"/>
      <c r="D998" s="100"/>
      <c r="E998" s="100"/>
      <c r="F998" s="57"/>
      <c r="G998" s="58">
        <f t="shared" si="97"/>
        <v>0</v>
      </c>
      <c r="H998" s="58">
        <f>IF(E998="",0,IFERROR(VLOOKUP(E998,档案费管理台账!$D$4:$H$1000,5,0),0))</f>
        <v>0</v>
      </c>
      <c r="I998" s="57"/>
      <c r="J998" s="57"/>
      <c r="K998" s="57"/>
      <c r="L998" s="57"/>
      <c r="M998" s="58" t="str">
        <f t="shared" si="98"/>
        <v/>
      </c>
      <c r="N998" s="102"/>
    </row>
    <row r="999" spans="1:14">
      <c r="A999" s="97" t="str">
        <f t="shared" si="95"/>
        <v/>
      </c>
      <c r="B999" s="98" t="str">
        <f t="shared" si="96"/>
        <v/>
      </c>
      <c r="C999" s="99"/>
      <c r="D999" s="100"/>
      <c r="E999" s="100"/>
      <c r="F999" s="57"/>
      <c r="G999" s="58">
        <f t="shared" si="97"/>
        <v>0</v>
      </c>
      <c r="H999" s="58">
        <f>IF(E999="",0,IFERROR(VLOOKUP(E999,档案费管理台账!$D$4:$H$1000,5,0),0))</f>
        <v>0</v>
      </c>
      <c r="I999" s="57"/>
      <c r="J999" s="57"/>
      <c r="K999" s="57"/>
      <c r="L999" s="57"/>
      <c r="M999" s="58" t="str">
        <f t="shared" si="98"/>
        <v/>
      </c>
      <c r="N999" s="102"/>
    </row>
    <row r="1000" spans="1:14">
      <c r="A1000" s="97" t="str">
        <f t="shared" si="95"/>
        <v/>
      </c>
      <c r="B1000" s="98" t="str">
        <f t="shared" si="96"/>
        <v/>
      </c>
      <c r="C1000" s="99"/>
      <c r="D1000" s="100"/>
      <c r="E1000" s="100"/>
      <c r="F1000" s="57"/>
      <c r="G1000" s="58">
        <f t="shared" si="97"/>
        <v>0</v>
      </c>
      <c r="H1000" s="58">
        <f>IF(E1000="",0,IFERROR(VLOOKUP(E1000,档案费管理台账!$D$4:$H$1000,5,0),0))</f>
        <v>0</v>
      </c>
      <c r="I1000" s="57"/>
      <c r="J1000" s="57"/>
      <c r="K1000" s="57"/>
      <c r="L1000" s="57"/>
      <c r="M1000" s="58" t="str">
        <f t="shared" si="98"/>
        <v/>
      </c>
      <c r="N1000" s="102"/>
    </row>
  </sheetData>
  <mergeCells count="39">
    <mergeCell ref="D1:F1"/>
    <mergeCell ref="G1:H1"/>
    <mergeCell ref="J1:K1"/>
    <mergeCell ref="L1:O1"/>
    <mergeCell ref="H3:Q3"/>
    <mergeCell ref="A5:T5"/>
    <mergeCell ref="H6:O6"/>
    <mergeCell ref="P6:S6"/>
    <mergeCell ref="J7:K7"/>
    <mergeCell ref="L7:M7"/>
    <mergeCell ref="P7:Q7"/>
    <mergeCell ref="A23:Y23"/>
    <mergeCell ref="D24:G24"/>
    <mergeCell ref="H24:N24"/>
    <mergeCell ref="O24:S24"/>
    <mergeCell ref="A41:I41"/>
    <mergeCell ref="A6:A8"/>
    <mergeCell ref="A24:A25"/>
    <mergeCell ref="B6:B8"/>
    <mergeCell ref="B24:B25"/>
    <mergeCell ref="C6:C8"/>
    <mergeCell ref="C24:C25"/>
    <mergeCell ref="D6:D8"/>
    <mergeCell ref="E6:E8"/>
    <mergeCell ref="F6:F8"/>
    <mergeCell ref="G6:G8"/>
    <mergeCell ref="R7:R8"/>
    <mergeCell ref="S7:S8"/>
    <mergeCell ref="T6:T8"/>
    <mergeCell ref="T24:T25"/>
    <mergeCell ref="U6:U8"/>
    <mergeCell ref="U24:U25"/>
    <mergeCell ref="V24:V25"/>
    <mergeCell ref="W24:W25"/>
    <mergeCell ref="X24:X25"/>
    <mergeCell ref="Y24:Y25"/>
    <mergeCell ref="Z24:Z25"/>
    <mergeCell ref="AA24:AA25"/>
    <mergeCell ref="AB24:AB25"/>
  </mergeCells>
  <hyperlinks>
    <hyperlink ref="C1" location="项目管理台账!A1" display="返回"/>
  </hyperlinks>
  <pageMargins left="0.75" right="0.75" top="1" bottom="1" header="0.5" footer="0.5"/>
  <headerFooter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7"/>
  <dimension ref="A1:AD1000"/>
  <sheetViews>
    <sheetView showGridLines="0" workbookViewId="0">
      <pane ySplit="1" topLeftCell="A2" activePane="bottomLeft" state="frozen"/>
      <selection/>
      <selection pane="bottomLeft" activeCell="B1" sqref="B1"/>
    </sheetView>
  </sheetViews>
  <sheetFormatPr defaultColWidth="9" defaultRowHeight="14.4"/>
  <cols>
    <col min="1" max="1" width="7.46296296296296" customWidth="1"/>
    <col min="2" max="2" width="11.7962962962963" style="29" customWidth="1"/>
    <col min="3" max="3" width="12.2037037037037" style="29" customWidth="1"/>
    <col min="4" max="4" width="20.0648148148148" style="132" customWidth="1"/>
    <col min="5" max="5" width="14.3333333333333" customWidth="1"/>
    <col min="6" max="6" width="13.6018518518519" customWidth="1"/>
    <col min="7" max="7" width="12.7962962962963" customWidth="1"/>
    <col min="8" max="8" width="12.537037037037" customWidth="1"/>
    <col min="9" max="9" width="13.3333333333333" customWidth="1"/>
    <col min="10" max="10" width="13.2037037037037" customWidth="1"/>
    <col min="11" max="11" width="14.2037037037037" customWidth="1"/>
    <col min="12" max="12" width="12.6018518518519" customWidth="1"/>
    <col min="13" max="13" width="11.537037037037" customWidth="1"/>
    <col min="18" max="18" width="10" customWidth="1"/>
    <col min="19" max="19" width="8.7962962962963" customWidth="1"/>
    <col min="20" max="20" width="12.0648148148148" customWidth="1"/>
    <col min="21" max="21" width="5.2037037037037" customWidth="1"/>
    <col min="23" max="23" width="9" style="29"/>
    <col min="24" max="24" width="9.60185185185185" customWidth="1"/>
    <col min="26" max="26" width="4.53703703703704" style="30" customWidth="1"/>
    <col min="27" max="27" width="10.0648148148148" customWidth="1"/>
    <col min="28" max="28" width="11.462962962963" style="29" customWidth="1"/>
  </cols>
  <sheetData>
    <row r="1" ht="28.95" spans="1:28">
      <c r="A1" s="31" t="s">
        <v>209</v>
      </c>
      <c r="B1" s="32"/>
      <c r="C1" s="33" t="s">
        <v>118</v>
      </c>
      <c r="D1" s="34" t="s">
        <v>210</v>
      </c>
      <c r="E1" s="34"/>
      <c r="F1" s="34"/>
      <c r="G1" s="35" t="s">
        <v>82</v>
      </c>
      <c r="H1" s="35"/>
      <c r="I1" s="36" t="s">
        <v>120</v>
      </c>
      <c r="J1" s="37" t="s">
        <v>0</v>
      </c>
      <c r="K1" s="37"/>
      <c r="L1" s="38" t="s">
        <v>121</v>
      </c>
      <c r="M1" s="38"/>
      <c r="N1" s="38"/>
      <c r="O1" s="38"/>
    </row>
    <row r="2" ht="15.15"/>
    <row r="3" spans="1:28">
      <c r="H3" s="39" t="s">
        <v>122</v>
      </c>
      <c r="I3" s="39"/>
      <c r="J3" s="39"/>
      <c r="K3" s="39"/>
      <c r="L3" s="39"/>
      <c r="M3" s="39"/>
      <c r="N3" s="39"/>
      <c r="O3" s="39"/>
      <c r="P3" s="39"/>
      <c r="Q3" s="39"/>
    </row>
    <row r="4" spans="1:28">
      <c r="H4" s="40"/>
      <c r="I4" s="40"/>
      <c r="J4" s="40"/>
      <c r="K4" s="40"/>
      <c r="L4" s="40"/>
      <c r="M4" s="40"/>
      <c r="N4" s="40"/>
      <c r="O4" s="40"/>
      <c r="P4" s="40">
        <v>0.05</v>
      </c>
      <c r="Q4" s="40">
        <v>0.05</v>
      </c>
    </row>
    <row r="5" spans="1:28">
      <c r="A5" s="41" t="s">
        <v>123</v>
      </c>
      <c r="B5" s="41"/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</row>
    <row r="6" s="27" customFormat="1" spans="1:28">
      <c r="A6" s="42" t="s">
        <v>124</v>
      </c>
      <c r="B6" s="43" t="s">
        <v>125</v>
      </c>
      <c r="C6" s="43" t="s">
        <v>126</v>
      </c>
      <c r="D6" s="42" t="s">
        <v>127</v>
      </c>
      <c r="E6" s="42" t="s">
        <v>128</v>
      </c>
      <c r="F6" s="42" t="s">
        <v>129</v>
      </c>
      <c r="G6" s="42" t="s">
        <v>130</v>
      </c>
      <c r="H6" s="44" t="s">
        <v>131</v>
      </c>
      <c r="I6" s="44"/>
      <c r="J6" s="44"/>
      <c r="K6" s="44"/>
      <c r="L6" s="44"/>
      <c r="M6" s="44"/>
      <c r="N6" s="44"/>
      <c r="O6" s="44"/>
      <c r="P6" s="45" t="s">
        <v>132</v>
      </c>
      <c r="Q6" s="45"/>
      <c r="R6" s="45"/>
      <c r="S6" s="45"/>
      <c r="T6" s="42" t="s">
        <v>133</v>
      </c>
      <c r="U6" s="46" t="s">
        <v>134</v>
      </c>
      <c r="W6" s="47"/>
      <c r="Z6" s="48"/>
      <c r="AB6" s="47"/>
    </row>
    <row r="7" s="27" customFormat="1" ht="28.8" spans="1:28">
      <c r="A7" s="42"/>
      <c r="B7" s="43"/>
      <c r="C7" s="43"/>
      <c r="D7" s="42"/>
      <c r="E7" s="42"/>
      <c r="F7" s="42"/>
      <c r="G7" s="42"/>
      <c r="H7" s="49" t="s">
        <v>135</v>
      </c>
      <c r="I7" s="49" t="s">
        <v>135</v>
      </c>
      <c r="J7" s="49" t="s">
        <v>136</v>
      </c>
      <c r="K7" s="49"/>
      <c r="L7" s="49" t="s">
        <v>137</v>
      </c>
      <c r="M7" s="49"/>
      <c r="N7" s="49" t="s">
        <v>138</v>
      </c>
      <c r="O7" s="49" t="s">
        <v>139</v>
      </c>
      <c r="P7" s="42" t="s">
        <v>140</v>
      </c>
      <c r="Q7" s="42"/>
      <c r="R7" s="46" t="s">
        <v>141</v>
      </c>
      <c r="S7" s="46" t="s">
        <v>142</v>
      </c>
      <c r="T7" s="42"/>
      <c r="U7" s="46"/>
      <c r="W7" s="47"/>
      <c r="Z7" s="48"/>
      <c r="AB7" s="47"/>
    </row>
    <row r="8" s="27" customFormat="1" ht="28.8" spans="1:28">
      <c r="A8" s="42"/>
      <c r="B8" s="43"/>
      <c r="C8" s="43"/>
      <c r="D8" s="42"/>
      <c r="E8" s="42"/>
      <c r="F8" s="42"/>
      <c r="G8" s="42"/>
      <c r="H8" s="50" t="s">
        <v>143</v>
      </c>
      <c r="I8" s="50" t="s">
        <v>144</v>
      </c>
      <c r="J8" s="50" t="s">
        <v>145</v>
      </c>
      <c r="K8" s="50" t="s">
        <v>146</v>
      </c>
      <c r="L8" s="50" t="s">
        <v>147</v>
      </c>
      <c r="M8" s="50" t="s">
        <v>148</v>
      </c>
      <c r="N8" s="50" t="s">
        <v>149</v>
      </c>
      <c r="O8" s="50" t="s">
        <v>150</v>
      </c>
      <c r="P8" s="51" t="s">
        <v>151</v>
      </c>
      <c r="Q8" s="51" t="s">
        <v>152</v>
      </c>
      <c r="R8" s="46"/>
      <c r="S8" s="46"/>
      <c r="T8" s="42"/>
      <c r="U8" s="46"/>
      <c r="W8" s="47"/>
      <c r="Z8" s="48"/>
      <c r="AB8" s="47"/>
    </row>
    <row r="9" s="27" customFormat="1" spans="1:28">
      <c r="A9" s="52" t="s">
        <v>153</v>
      </c>
      <c r="B9" s="53"/>
      <c r="C9" s="53"/>
      <c r="D9" s="52"/>
      <c r="E9" s="52"/>
      <c r="F9" s="52"/>
      <c r="G9" s="52"/>
      <c r="H9" s="54">
        <f>(20%-1%-3%)*1</f>
        <v>0.16</v>
      </c>
      <c r="I9" s="54">
        <v>0.08</v>
      </c>
      <c r="J9" s="55">
        <f>10%-1%</f>
        <v>0.09</v>
      </c>
      <c r="K9" s="54">
        <f>2%</f>
        <v>0.02</v>
      </c>
      <c r="L9" s="55">
        <v>0.005</v>
      </c>
      <c r="M9" s="55">
        <v>0.005</v>
      </c>
      <c r="N9" s="55">
        <f>(0.5%-0.1%)-0.08%+0.08%</f>
        <v>0.004</v>
      </c>
      <c r="O9" s="55">
        <f>0.8%</f>
        <v>0.008</v>
      </c>
      <c r="P9" s="54">
        <v>0.05</v>
      </c>
      <c r="Q9" s="54">
        <v>0.05</v>
      </c>
      <c r="R9" s="56"/>
      <c r="S9" s="56"/>
      <c r="T9" s="52"/>
      <c r="U9" s="39"/>
      <c r="W9" s="47"/>
      <c r="Z9" s="48"/>
      <c r="AB9" s="47"/>
    </row>
    <row r="10" spans="1:28">
      <c r="A10" s="39" t="s">
        <v>154</v>
      </c>
      <c r="B10" s="57">
        <v>6326</v>
      </c>
      <c r="C10" s="57">
        <v>6326</v>
      </c>
      <c r="D10" s="133">
        <v>6326</v>
      </c>
      <c r="E10" s="57">
        <v>6326</v>
      </c>
      <c r="F10" s="57">
        <v>6326</v>
      </c>
      <c r="G10" s="57">
        <v>0</v>
      </c>
      <c r="H10" s="58">
        <f>ROUND(B10*$H$9,2)</f>
        <v>1012.16</v>
      </c>
      <c r="I10" s="58">
        <f>ROUND(B10*$I$9,2)</f>
        <v>506.08</v>
      </c>
      <c r="J10" s="58">
        <f>ROUND(C10*$J$9,2)</f>
        <v>569.34</v>
      </c>
      <c r="K10" s="58">
        <f>IF(OR(C10="",C10=0),0,ROUND(C10*$K$9+3,2))</f>
        <v>129.52</v>
      </c>
      <c r="L10" s="58">
        <f>ROUND(D10*$L$9,2)</f>
        <v>31.63</v>
      </c>
      <c r="M10" s="58">
        <f>ROUND(D10*$M$9,2)</f>
        <v>31.63</v>
      </c>
      <c r="N10" s="58">
        <f>ROUND(E10*$N$9,2)</f>
        <v>25.3</v>
      </c>
      <c r="O10" s="58">
        <f>ROUND(F10*$O$9,2)</f>
        <v>50.61</v>
      </c>
      <c r="P10" s="58">
        <f>ROUND(G10*$P$9,0)</f>
        <v>0</v>
      </c>
      <c r="Q10" s="58">
        <f>ROUND(G10*$Q$9,0)</f>
        <v>0</v>
      </c>
      <c r="R10" s="58">
        <f>H10+J10+L10+N10+O10+P10</f>
        <v>1689.04</v>
      </c>
      <c r="S10" s="58">
        <f>I10+K10+M10+Q10</f>
        <v>667.23</v>
      </c>
      <c r="T10" s="58">
        <f>R10+S10</f>
        <v>2356.27</v>
      </c>
      <c r="U10" s="59"/>
      <c r="V10" t="s">
        <v>154</v>
      </c>
    </row>
    <row r="11" spans="1:28">
      <c r="A11" s="39" t="s">
        <v>155</v>
      </c>
      <c r="B11" s="57">
        <f>B10</f>
        <v>6326</v>
      </c>
      <c r="C11" s="57">
        <f t="shared" ref="C11:G21" si="0">C10</f>
        <v>6326</v>
      </c>
      <c r="D11" s="133">
        <f t="shared" si="0"/>
        <v>6326</v>
      </c>
      <c r="E11" s="57">
        <f t="shared" si="0"/>
        <v>6326</v>
      </c>
      <c r="F11" s="57">
        <f t="shared" si="0"/>
        <v>6326</v>
      </c>
      <c r="G11" s="57">
        <f t="shared" si="0"/>
        <v>0</v>
      </c>
      <c r="H11" s="58">
        <f t="shared" ref="H11:H21" si="1">ROUND(B11*$H$9,2)</f>
        <v>1012.16</v>
      </c>
      <c r="I11" s="58">
        <f t="shared" ref="I11:I21" si="2">ROUND(B11*$I$9,2)</f>
        <v>506.08</v>
      </c>
      <c r="J11" s="58">
        <f t="shared" ref="J11:J21" si="3">ROUND(C11*$J$9,2)</f>
        <v>569.34</v>
      </c>
      <c r="K11" s="58">
        <f t="shared" ref="K11:K21" si="4">IF(OR(C11="",C11=0),0,ROUND(C11*$K$9+3,2))</f>
        <v>129.52</v>
      </c>
      <c r="L11" s="58">
        <f t="shared" ref="L11:L21" si="5">ROUND(D11*$L$9,2)</f>
        <v>31.63</v>
      </c>
      <c r="M11" s="58">
        <f t="shared" ref="M11:M21" si="6">ROUND(D11*$M$9,2)</f>
        <v>31.63</v>
      </c>
      <c r="N11" s="58">
        <f t="shared" ref="N11:N21" si="7">ROUND(E11*$N$9,2)</f>
        <v>25.3</v>
      </c>
      <c r="O11" s="58">
        <f t="shared" ref="O11:O21" si="8">ROUND(F11*$O$9,2)</f>
        <v>50.61</v>
      </c>
      <c r="P11" s="58">
        <f t="shared" ref="P11:P15" si="9">ROUND(G11*$P$9,0)</f>
        <v>0</v>
      </c>
      <c r="Q11" s="58">
        <f t="shared" ref="Q11:Q15" si="10">ROUND(G11*$Q$9,0)</f>
        <v>0</v>
      </c>
      <c r="R11" s="58">
        <f t="shared" ref="R11:R21" si="11">H11+J11+L11+N11+O11+P11</f>
        <v>1689.04</v>
      </c>
      <c r="S11" s="58">
        <f t="shared" ref="S11:S21" si="12">I11+K11+M11+Q11</f>
        <v>667.23</v>
      </c>
      <c r="T11" s="58">
        <f t="shared" ref="T11:T21" si="13">R11+S11</f>
        <v>2356.27</v>
      </c>
      <c r="U11" s="59"/>
      <c r="V11" t="s">
        <v>155</v>
      </c>
    </row>
    <row r="12" spans="1:28">
      <c r="A12" s="39" t="s">
        <v>156</v>
      </c>
      <c r="B12" s="57">
        <f t="shared" ref="B12:F21" si="14">B11</f>
        <v>6326</v>
      </c>
      <c r="C12" s="57">
        <f t="shared" si="0"/>
        <v>6326</v>
      </c>
      <c r="D12" s="133">
        <f t="shared" si="0"/>
        <v>6326</v>
      </c>
      <c r="E12" s="57">
        <f t="shared" si="0"/>
        <v>6326</v>
      </c>
      <c r="F12" s="57">
        <f t="shared" si="0"/>
        <v>6326</v>
      </c>
      <c r="G12" s="57">
        <f t="shared" si="0"/>
        <v>0</v>
      </c>
      <c r="H12" s="58">
        <f t="shared" si="1"/>
        <v>1012.16</v>
      </c>
      <c r="I12" s="58">
        <f t="shared" si="2"/>
        <v>506.08</v>
      </c>
      <c r="J12" s="58">
        <f t="shared" si="3"/>
        <v>569.34</v>
      </c>
      <c r="K12" s="58">
        <f t="shared" si="4"/>
        <v>129.52</v>
      </c>
      <c r="L12" s="58">
        <f t="shared" si="5"/>
        <v>31.63</v>
      </c>
      <c r="M12" s="58">
        <f t="shared" si="6"/>
        <v>31.63</v>
      </c>
      <c r="N12" s="58">
        <f t="shared" si="7"/>
        <v>25.3</v>
      </c>
      <c r="O12" s="58">
        <f t="shared" si="8"/>
        <v>50.61</v>
      </c>
      <c r="P12" s="58">
        <f t="shared" si="9"/>
        <v>0</v>
      </c>
      <c r="Q12" s="58">
        <f t="shared" si="10"/>
        <v>0</v>
      </c>
      <c r="R12" s="58">
        <f t="shared" si="11"/>
        <v>1689.04</v>
      </c>
      <c r="S12" s="58">
        <f t="shared" si="12"/>
        <v>667.23</v>
      </c>
      <c r="T12" s="58">
        <f t="shared" si="13"/>
        <v>2356.27</v>
      </c>
      <c r="U12" s="59"/>
      <c r="V12" t="s">
        <v>156</v>
      </c>
    </row>
    <row r="13" spans="1:28">
      <c r="A13" s="39" t="s">
        <v>157</v>
      </c>
      <c r="B13" s="57">
        <f t="shared" si="14"/>
        <v>6326</v>
      </c>
      <c r="C13" s="57">
        <f t="shared" si="0"/>
        <v>6326</v>
      </c>
      <c r="D13" s="133">
        <f t="shared" si="0"/>
        <v>6326</v>
      </c>
      <c r="E13" s="57">
        <f t="shared" si="0"/>
        <v>6326</v>
      </c>
      <c r="F13" s="57">
        <f t="shared" si="0"/>
        <v>6326</v>
      </c>
      <c r="G13" s="57">
        <f t="shared" si="0"/>
        <v>0</v>
      </c>
      <c r="H13" s="58">
        <f t="shared" si="1"/>
        <v>1012.16</v>
      </c>
      <c r="I13" s="58">
        <f t="shared" si="2"/>
        <v>506.08</v>
      </c>
      <c r="J13" s="58">
        <f t="shared" si="3"/>
        <v>569.34</v>
      </c>
      <c r="K13" s="58">
        <f t="shared" si="4"/>
        <v>129.52</v>
      </c>
      <c r="L13" s="58">
        <f t="shared" si="5"/>
        <v>31.63</v>
      </c>
      <c r="M13" s="58">
        <f t="shared" si="6"/>
        <v>31.63</v>
      </c>
      <c r="N13" s="58">
        <f t="shared" si="7"/>
        <v>25.3</v>
      </c>
      <c r="O13" s="58">
        <f t="shared" si="8"/>
        <v>50.61</v>
      </c>
      <c r="P13" s="58">
        <f t="shared" si="9"/>
        <v>0</v>
      </c>
      <c r="Q13" s="58">
        <f t="shared" si="10"/>
        <v>0</v>
      </c>
      <c r="R13" s="58">
        <f t="shared" si="11"/>
        <v>1689.04</v>
      </c>
      <c r="S13" s="58">
        <f t="shared" si="12"/>
        <v>667.23</v>
      </c>
      <c r="T13" s="58">
        <f t="shared" si="13"/>
        <v>2356.27</v>
      </c>
      <c r="U13" s="59"/>
      <c r="V13" t="s">
        <v>157</v>
      </c>
    </row>
    <row r="14" spans="1:28">
      <c r="A14" s="39" t="s">
        <v>158</v>
      </c>
      <c r="B14" s="57">
        <f t="shared" si="14"/>
        <v>6326</v>
      </c>
      <c r="C14" s="57">
        <f t="shared" si="0"/>
        <v>6326</v>
      </c>
      <c r="D14" s="133">
        <f t="shared" si="0"/>
        <v>6326</v>
      </c>
      <c r="E14" s="57">
        <f t="shared" si="0"/>
        <v>6326</v>
      </c>
      <c r="F14" s="57">
        <f t="shared" si="0"/>
        <v>6326</v>
      </c>
      <c r="G14" s="57">
        <f t="shared" si="0"/>
        <v>0</v>
      </c>
      <c r="H14" s="58">
        <f t="shared" si="1"/>
        <v>1012.16</v>
      </c>
      <c r="I14" s="58">
        <f t="shared" si="2"/>
        <v>506.08</v>
      </c>
      <c r="J14" s="58">
        <f t="shared" si="3"/>
        <v>569.34</v>
      </c>
      <c r="K14" s="58">
        <f t="shared" si="4"/>
        <v>129.52</v>
      </c>
      <c r="L14" s="58">
        <f t="shared" si="5"/>
        <v>31.63</v>
      </c>
      <c r="M14" s="58">
        <f t="shared" si="6"/>
        <v>31.63</v>
      </c>
      <c r="N14" s="58">
        <f t="shared" si="7"/>
        <v>25.3</v>
      </c>
      <c r="O14" s="58">
        <f t="shared" si="8"/>
        <v>50.61</v>
      </c>
      <c r="P14" s="58">
        <f t="shared" si="9"/>
        <v>0</v>
      </c>
      <c r="Q14" s="58">
        <f t="shared" si="10"/>
        <v>0</v>
      </c>
      <c r="R14" s="58">
        <f t="shared" si="11"/>
        <v>1689.04</v>
      </c>
      <c r="S14" s="58">
        <f t="shared" si="12"/>
        <v>667.23</v>
      </c>
      <c r="T14" s="58">
        <f t="shared" si="13"/>
        <v>2356.27</v>
      </c>
      <c r="U14" s="59"/>
      <c r="V14" t="s">
        <v>158</v>
      </c>
    </row>
    <row r="15" spans="1:28">
      <c r="A15" s="39" t="s">
        <v>159</v>
      </c>
      <c r="B15" s="57">
        <f t="shared" si="14"/>
        <v>6326</v>
      </c>
      <c r="C15" s="57">
        <f t="shared" si="0"/>
        <v>6326</v>
      </c>
      <c r="D15" s="133">
        <f t="shared" si="0"/>
        <v>6326</v>
      </c>
      <c r="E15" s="57">
        <f t="shared" si="0"/>
        <v>6326</v>
      </c>
      <c r="F15" s="57">
        <f t="shared" si="0"/>
        <v>6326</v>
      </c>
      <c r="G15" s="57">
        <f t="shared" si="0"/>
        <v>0</v>
      </c>
      <c r="H15" s="58">
        <f t="shared" si="1"/>
        <v>1012.16</v>
      </c>
      <c r="I15" s="58">
        <f t="shared" si="2"/>
        <v>506.08</v>
      </c>
      <c r="J15" s="58">
        <f t="shared" si="3"/>
        <v>569.34</v>
      </c>
      <c r="K15" s="58">
        <f t="shared" si="4"/>
        <v>129.52</v>
      </c>
      <c r="L15" s="58">
        <f t="shared" si="5"/>
        <v>31.63</v>
      </c>
      <c r="M15" s="58">
        <f t="shared" si="6"/>
        <v>31.63</v>
      </c>
      <c r="N15" s="58">
        <f t="shared" si="7"/>
        <v>25.3</v>
      </c>
      <c r="O15" s="58">
        <f t="shared" si="8"/>
        <v>50.61</v>
      </c>
      <c r="P15" s="58">
        <f t="shared" si="9"/>
        <v>0</v>
      </c>
      <c r="Q15" s="58">
        <f t="shared" si="10"/>
        <v>0</v>
      </c>
      <c r="R15" s="58">
        <f t="shared" si="11"/>
        <v>1689.04</v>
      </c>
      <c r="S15" s="58">
        <f t="shared" si="12"/>
        <v>667.23</v>
      </c>
      <c r="T15" s="58">
        <f t="shared" si="13"/>
        <v>2356.27</v>
      </c>
      <c r="U15" s="59"/>
      <c r="V15" t="s">
        <v>159</v>
      </c>
    </row>
    <row r="16" spans="1:28">
      <c r="A16" s="39" t="s">
        <v>160</v>
      </c>
      <c r="B16" s="57">
        <v>6326</v>
      </c>
      <c r="C16" s="57">
        <v>6326</v>
      </c>
      <c r="D16" s="133">
        <v>6326</v>
      </c>
      <c r="E16" s="57">
        <v>6326</v>
      </c>
      <c r="F16" s="57">
        <v>6326</v>
      </c>
      <c r="G16" s="57">
        <f t="shared" si="0"/>
        <v>0</v>
      </c>
      <c r="H16" s="58">
        <f t="shared" si="1"/>
        <v>1012.16</v>
      </c>
      <c r="I16" s="58">
        <f t="shared" si="2"/>
        <v>506.08</v>
      </c>
      <c r="J16" s="58">
        <f t="shared" si="3"/>
        <v>569.34</v>
      </c>
      <c r="K16" s="58">
        <f t="shared" si="4"/>
        <v>129.52</v>
      </c>
      <c r="L16" s="58">
        <f t="shared" si="5"/>
        <v>31.63</v>
      </c>
      <c r="M16" s="58">
        <f t="shared" si="6"/>
        <v>31.63</v>
      </c>
      <c r="N16" s="58">
        <f t="shared" si="7"/>
        <v>25.3</v>
      </c>
      <c r="O16" s="58">
        <f t="shared" si="8"/>
        <v>50.61</v>
      </c>
      <c r="P16" s="58">
        <f>ROUND(G16*$P$4,0)</f>
        <v>0</v>
      </c>
      <c r="Q16" s="58">
        <f>ROUND(G16*$Q$4,0)</f>
        <v>0</v>
      </c>
      <c r="R16" s="58">
        <f t="shared" si="11"/>
        <v>1689.04</v>
      </c>
      <c r="S16" s="58">
        <f t="shared" si="12"/>
        <v>667.23</v>
      </c>
      <c r="T16" s="58">
        <f t="shared" si="13"/>
        <v>2356.27</v>
      </c>
      <c r="U16" s="59"/>
      <c r="V16" t="s">
        <v>160</v>
      </c>
    </row>
    <row r="17" spans="1:30">
      <c r="A17" s="39" t="s">
        <v>161</v>
      </c>
      <c r="B17" s="57">
        <f t="shared" si="14"/>
        <v>6326</v>
      </c>
      <c r="C17" s="57">
        <f t="shared" si="14"/>
        <v>6326</v>
      </c>
      <c r="D17" s="133">
        <f t="shared" si="14"/>
        <v>6326</v>
      </c>
      <c r="E17" s="57">
        <f t="shared" si="14"/>
        <v>6326</v>
      </c>
      <c r="F17" s="57">
        <f t="shared" si="14"/>
        <v>6326</v>
      </c>
      <c r="G17" s="57">
        <f t="shared" si="0"/>
        <v>0</v>
      </c>
      <c r="H17" s="58">
        <f t="shared" si="1"/>
        <v>1012.16</v>
      </c>
      <c r="I17" s="58">
        <f t="shared" si="2"/>
        <v>506.08</v>
      </c>
      <c r="J17" s="58">
        <f t="shared" si="3"/>
        <v>569.34</v>
      </c>
      <c r="K17" s="58">
        <f t="shared" si="4"/>
        <v>129.52</v>
      </c>
      <c r="L17" s="58">
        <f t="shared" si="5"/>
        <v>31.63</v>
      </c>
      <c r="M17" s="58">
        <f t="shared" si="6"/>
        <v>31.63</v>
      </c>
      <c r="N17" s="58">
        <f t="shared" si="7"/>
        <v>25.3</v>
      </c>
      <c r="O17" s="58">
        <f t="shared" si="8"/>
        <v>50.61</v>
      </c>
      <c r="P17" s="58">
        <f t="shared" ref="P17:P21" si="15">ROUND(G17*$P$4,0)</f>
        <v>0</v>
      </c>
      <c r="Q17" s="58">
        <f t="shared" ref="Q17:Q21" si="16">ROUND(G17*$Q$4,0)</f>
        <v>0</v>
      </c>
      <c r="R17" s="58">
        <f t="shared" si="11"/>
        <v>1689.04</v>
      </c>
      <c r="S17" s="58">
        <f t="shared" si="12"/>
        <v>667.23</v>
      </c>
      <c r="T17" s="58">
        <f t="shared" si="13"/>
        <v>2356.27</v>
      </c>
      <c r="U17" s="59"/>
      <c r="V17" t="s">
        <v>161</v>
      </c>
    </row>
    <row r="18" spans="1:30">
      <c r="A18" s="39" t="s">
        <v>162</v>
      </c>
      <c r="B18" s="57">
        <v>6326</v>
      </c>
      <c r="C18" s="57">
        <v>6326</v>
      </c>
      <c r="D18" s="133">
        <v>6326</v>
      </c>
      <c r="E18" s="57">
        <v>6326</v>
      </c>
      <c r="F18" s="57">
        <v>6326</v>
      </c>
      <c r="G18" s="57">
        <f t="shared" si="0"/>
        <v>0</v>
      </c>
      <c r="H18" s="58">
        <f t="shared" si="1"/>
        <v>1012.16</v>
      </c>
      <c r="I18" s="58">
        <f t="shared" si="2"/>
        <v>506.08</v>
      </c>
      <c r="J18" s="58">
        <f t="shared" si="3"/>
        <v>569.34</v>
      </c>
      <c r="K18" s="58">
        <f t="shared" si="4"/>
        <v>129.52</v>
      </c>
      <c r="L18" s="58">
        <f t="shared" si="5"/>
        <v>31.63</v>
      </c>
      <c r="M18" s="58">
        <f t="shared" si="6"/>
        <v>31.63</v>
      </c>
      <c r="N18" s="58">
        <f t="shared" si="7"/>
        <v>25.3</v>
      </c>
      <c r="O18" s="58">
        <f t="shared" si="8"/>
        <v>50.61</v>
      </c>
      <c r="P18" s="58">
        <f t="shared" si="15"/>
        <v>0</v>
      </c>
      <c r="Q18" s="58">
        <f t="shared" si="16"/>
        <v>0</v>
      </c>
      <c r="R18" s="58">
        <f t="shared" si="11"/>
        <v>1689.04</v>
      </c>
      <c r="S18" s="58">
        <f t="shared" si="12"/>
        <v>667.23</v>
      </c>
      <c r="T18" s="58">
        <f t="shared" si="13"/>
        <v>2356.27</v>
      </c>
      <c r="U18" s="59"/>
      <c r="V18" t="s">
        <v>162</v>
      </c>
    </row>
    <row r="19" spans="1:30">
      <c r="A19" s="39" t="s">
        <v>163</v>
      </c>
      <c r="B19" s="57">
        <f t="shared" si="14"/>
        <v>6326</v>
      </c>
      <c r="C19" s="57">
        <f t="shared" si="14"/>
        <v>6326</v>
      </c>
      <c r="D19" s="133">
        <f t="shared" si="14"/>
        <v>6326</v>
      </c>
      <c r="E19" s="57">
        <f t="shared" si="14"/>
        <v>6326</v>
      </c>
      <c r="F19" s="57">
        <f t="shared" si="14"/>
        <v>6326</v>
      </c>
      <c r="G19" s="57">
        <f t="shared" si="0"/>
        <v>0</v>
      </c>
      <c r="H19" s="58">
        <f t="shared" si="1"/>
        <v>1012.16</v>
      </c>
      <c r="I19" s="58">
        <f t="shared" si="2"/>
        <v>506.08</v>
      </c>
      <c r="J19" s="58">
        <f t="shared" si="3"/>
        <v>569.34</v>
      </c>
      <c r="K19" s="58">
        <f t="shared" si="4"/>
        <v>129.52</v>
      </c>
      <c r="L19" s="58">
        <f t="shared" si="5"/>
        <v>31.63</v>
      </c>
      <c r="M19" s="58">
        <f t="shared" si="6"/>
        <v>31.63</v>
      </c>
      <c r="N19" s="58">
        <f t="shared" si="7"/>
        <v>25.3</v>
      </c>
      <c r="O19" s="58">
        <f t="shared" si="8"/>
        <v>50.61</v>
      </c>
      <c r="P19" s="58">
        <f t="shared" si="15"/>
        <v>0</v>
      </c>
      <c r="Q19" s="58">
        <f t="shared" si="16"/>
        <v>0</v>
      </c>
      <c r="R19" s="58">
        <f t="shared" si="11"/>
        <v>1689.04</v>
      </c>
      <c r="S19" s="58">
        <f t="shared" si="12"/>
        <v>667.23</v>
      </c>
      <c r="T19" s="58">
        <f t="shared" si="13"/>
        <v>2356.27</v>
      </c>
      <c r="U19" s="59"/>
      <c r="V19" t="s">
        <v>163</v>
      </c>
    </row>
    <row r="20" spans="1:30">
      <c r="A20" s="39" t="s">
        <v>164</v>
      </c>
      <c r="B20" s="57">
        <v>6326</v>
      </c>
      <c r="C20" s="57">
        <v>6326</v>
      </c>
      <c r="D20" s="133">
        <v>6326</v>
      </c>
      <c r="E20" s="57">
        <v>6326</v>
      </c>
      <c r="F20" s="57">
        <v>6326</v>
      </c>
      <c r="G20" s="57"/>
      <c r="H20" s="58">
        <f t="shared" si="1"/>
        <v>1012.16</v>
      </c>
      <c r="I20" s="58">
        <f t="shared" si="2"/>
        <v>506.08</v>
      </c>
      <c r="J20" s="58">
        <f t="shared" si="3"/>
        <v>569.34</v>
      </c>
      <c r="K20" s="58">
        <f t="shared" si="4"/>
        <v>129.52</v>
      </c>
      <c r="L20" s="58">
        <f t="shared" si="5"/>
        <v>31.63</v>
      </c>
      <c r="M20" s="58">
        <f t="shared" si="6"/>
        <v>31.63</v>
      </c>
      <c r="N20" s="58">
        <f t="shared" si="7"/>
        <v>25.3</v>
      </c>
      <c r="O20" s="58">
        <f t="shared" si="8"/>
        <v>50.61</v>
      </c>
      <c r="P20" s="58">
        <f t="shared" si="15"/>
        <v>0</v>
      </c>
      <c r="Q20" s="58">
        <f t="shared" si="16"/>
        <v>0</v>
      </c>
      <c r="R20" s="58">
        <f t="shared" si="11"/>
        <v>1689.04</v>
      </c>
      <c r="S20" s="58">
        <f t="shared" si="12"/>
        <v>667.23</v>
      </c>
      <c r="T20" s="58">
        <f t="shared" si="13"/>
        <v>2356.27</v>
      </c>
      <c r="U20" s="59"/>
      <c r="V20" t="s">
        <v>164</v>
      </c>
    </row>
    <row r="21" spans="1:30">
      <c r="A21" s="39" t="s">
        <v>165</v>
      </c>
      <c r="B21" s="57">
        <f t="shared" si="14"/>
        <v>6326</v>
      </c>
      <c r="C21" s="57">
        <f t="shared" si="0"/>
        <v>6326</v>
      </c>
      <c r="D21" s="133">
        <f t="shared" si="0"/>
        <v>6326</v>
      </c>
      <c r="E21" s="57">
        <f t="shared" si="0"/>
        <v>6326</v>
      </c>
      <c r="F21" s="57">
        <f t="shared" si="0"/>
        <v>6326</v>
      </c>
      <c r="G21" s="57">
        <f t="shared" si="0"/>
        <v>0</v>
      </c>
      <c r="H21" s="58">
        <f t="shared" si="1"/>
        <v>1012.16</v>
      </c>
      <c r="I21" s="58">
        <f t="shared" si="2"/>
        <v>506.08</v>
      </c>
      <c r="J21" s="58">
        <f t="shared" si="3"/>
        <v>569.34</v>
      </c>
      <c r="K21" s="58">
        <f t="shared" si="4"/>
        <v>129.52</v>
      </c>
      <c r="L21" s="58">
        <f t="shared" si="5"/>
        <v>31.63</v>
      </c>
      <c r="M21" s="58">
        <f t="shared" si="6"/>
        <v>31.63</v>
      </c>
      <c r="N21" s="58">
        <f t="shared" si="7"/>
        <v>25.3</v>
      </c>
      <c r="O21" s="58">
        <f t="shared" si="8"/>
        <v>50.61</v>
      </c>
      <c r="P21" s="58">
        <f t="shared" si="15"/>
        <v>0</v>
      </c>
      <c r="Q21" s="58">
        <f t="shared" si="16"/>
        <v>0</v>
      </c>
      <c r="R21" s="58">
        <f t="shared" si="11"/>
        <v>1689.04</v>
      </c>
      <c r="S21" s="58">
        <f t="shared" si="12"/>
        <v>667.23</v>
      </c>
      <c r="T21" s="58">
        <f t="shared" si="13"/>
        <v>2356.27</v>
      </c>
      <c r="U21" s="59"/>
      <c r="V21" t="s">
        <v>165</v>
      </c>
    </row>
    <row r="22" spans="1:30">
      <c r="T22" s="60">
        <f>SUM(T11:T21)</f>
        <v>25918.97</v>
      </c>
    </row>
    <row r="23" spans="1:30">
      <c r="A23" s="41" t="s">
        <v>166</v>
      </c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</row>
    <row r="24" s="27" customFormat="1" ht="28.05" customHeight="1" spans="1:30">
      <c r="A24" s="61" t="s">
        <v>124</v>
      </c>
      <c r="B24" s="62" t="s">
        <v>167</v>
      </c>
      <c r="C24" s="62" t="s">
        <v>168</v>
      </c>
      <c r="D24" s="63" t="s">
        <v>169</v>
      </c>
      <c r="E24" s="63"/>
      <c r="F24" s="63"/>
      <c r="G24" s="63"/>
      <c r="H24" s="63" t="s">
        <v>170</v>
      </c>
      <c r="I24" s="63"/>
      <c r="J24" s="63"/>
      <c r="K24" s="63"/>
      <c r="L24" s="63"/>
      <c r="M24" s="63"/>
      <c r="N24" s="63"/>
      <c r="O24" s="63" t="s">
        <v>171</v>
      </c>
      <c r="P24" s="63"/>
      <c r="Q24" s="63"/>
      <c r="R24" s="63"/>
      <c r="S24" s="63"/>
      <c r="T24" s="64" t="s">
        <v>172</v>
      </c>
      <c r="U24" s="61" t="s">
        <v>173</v>
      </c>
      <c r="V24" s="64" t="s">
        <v>79</v>
      </c>
      <c r="W24" s="65" t="s">
        <v>174</v>
      </c>
      <c r="X24" s="64" t="s">
        <v>175</v>
      </c>
      <c r="Y24" s="63" t="s">
        <v>176</v>
      </c>
      <c r="Z24" s="66" t="s">
        <v>134</v>
      </c>
      <c r="AA24" s="46" t="s">
        <v>177</v>
      </c>
      <c r="AB24" s="67" t="s">
        <v>178</v>
      </c>
    </row>
    <row r="25" s="28" customFormat="1" ht="28.8" spans="1:30">
      <c r="A25" s="68"/>
      <c r="B25" s="69"/>
      <c r="C25" s="69"/>
      <c r="D25" s="46" t="s">
        <v>179</v>
      </c>
      <c r="E25" s="46" t="s">
        <v>180</v>
      </c>
      <c r="F25" s="46" t="s">
        <v>137</v>
      </c>
      <c r="G25" s="46" t="s">
        <v>140</v>
      </c>
      <c r="H25" s="46" t="s">
        <v>181</v>
      </c>
      <c r="I25" s="46" t="s">
        <v>182</v>
      </c>
      <c r="J25" s="46" t="s">
        <v>183</v>
      </c>
      <c r="K25" s="46" t="s">
        <v>184</v>
      </c>
      <c r="L25" s="46" t="s">
        <v>185</v>
      </c>
      <c r="M25" s="46" t="s">
        <v>186</v>
      </c>
      <c r="N25" s="46" t="s">
        <v>187</v>
      </c>
      <c r="O25" s="46" t="s">
        <v>188</v>
      </c>
      <c r="P25" s="46" t="s">
        <v>189</v>
      </c>
      <c r="Q25" s="46" t="s">
        <v>190</v>
      </c>
      <c r="R25" s="46" t="s">
        <v>191</v>
      </c>
      <c r="S25" s="46" t="s">
        <v>192</v>
      </c>
      <c r="T25" s="70"/>
      <c r="U25" s="68"/>
      <c r="V25" s="70"/>
      <c r="W25" s="71"/>
      <c r="X25" s="70"/>
      <c r="Y25" s="63"/>
      <c r="Z25" s="66"/>
      <c r="AA25" s="46"/>
      <c r="AB25" s="67"/>
    </row>
    <row r="26" spans="1:30">
      <c r="A26" s="72" t="s">
        <v>154</v>
      </c>
      <c r="B26" s="58">
        <f>IF(SUMIF($B$43:$B$1000,A26,$G$43:$G$1000)-R10-SUMIF($B$43:$B$1000,A26,$K$43:$K$1000)&lt;SUM(D26:G26),SUM(D26:G26),SUMIF($B$43:$B$1000,A26,$G$43:$G$1000)-R10-SUMIF($B$43:$B$1000,A26,$K$43:$K$1000))</f>
        <v>667.23</v>
      </c>
      <c r="C26" s="73">
        <v>60000</v>
      </c>
      <c r="D26" s="134">
        <f>I10</f>
        <v>506.08</v>
      </c>
      <c r="E26" s="58">
        <f>K10</f>
        <v>129.52</v>
      </c>
      <c r="F26" s="58">
        <f>M10</f>
        <v>31.63</v>
      </c>
      <c r="G26" s="58">
        <f>Q10</f>
        <v>0</v>
      </c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8"/>
      <c r="T26" s="58">
        <f>IF(B26-SUM(C26:S26)&lt;=0,0,B26-SUM(C26:S26))</f>
        <v>0</v>
      </c>
      <c r="U26" s="138" t="str">
        <f t="shared" ref="U26:U37" si="17">IF(T26=0,"",IF(T26&lt;=36000,1,(IF(T26&lt;=144000,2,IF(T26&lt;=300000,3,IF(T26&lt;=420000,4,IF(T26&lt;=660000,5,IF(T26&lt;=960000,6,7))))))))</f>
        <v/>
      </c>
      <c r="V26" s="75">
        <f t="shared" ref="V26:V37" si="18">IF(U26=1,T26*3%,IF(U26=2,T26*10%-2520,IF(U26=3,T26*20%-16920,IF(U26=4,T26*25%-31920,IF(U26=5,T26*30%-52930,IF(U26=6,T26*35%-85920,IF(U26=7,T26*45%-181920,0)))))))</f>
        <v>0</v>
      </c>
      <c r="W26" s="75">
        <f>IF(ROUND(V26,2)&lt;0,0,ROUND(V26,2))</f>
        <v>0</v>
      </c>
      <c r="X26" s="76"/>
      <c r="Y26" s="77" t="str">
        <f>IF(W26=0,"",W26=X26)</f>
        <v/>
      </c>
      <c r="Z26" s="59"/>
      <c r="AA26" s="78">
        <f>IF(SUMIF($B$43:$B$1000,A26,$G$43:$G$1000)-R10&lt;0,0,SUMIF($B$43:$B$1000,A26,$G$43:$G$1000)-R10)</f>
        <v>0</v>
      </c>
      <c r="AB26" s="79">
        <f>B26-D26-E26-F26-G26-W26-SUMIF($B:$B,A26,$H:$H)+M43</f>
        <v>2.48689957516035e-14</v>
      </c>
      <c r="AC26" t="s">
        <v>154</v>
      </c>
      <c r="AD26" t="b">
        <f>AB26=SUMIF($B:$B,A26,$L:$L)</f>
        <v>0</v>
      </c>
    </row>
    <row r="27" spans="1:30">
      <c r="A27" s="72" t="s">
        <v>155</v>
      </c>
      <c r="B27" s="58">
        <f t="shared" ref="B27:B37" si="19">IF(SUMIF($B$43:$B$1000,A27,$G$43:$G$1000)-R11-SUMIF($B$43:$B$1000,A27,$K$43:$K$1000)&lt;SUM(D27:G27),SUM(D27:G27),SUMIF($B$43:$B$1000,A27,$G$43:$G$1000)-R11-SUMIF($B$43:$B$1000,A27,$K$43:$K$1000))</f>
        <v>667.23</v>
      </c>
      <c r="C27" s="73"/>
      <c r="D27" s="134">
        <f t="shared" ref="D27:D37" si="20">I11</f>
        <v>506.08</v>
      </c>
      <c r="E27" s="58">
        <f t="shared" ref="E27:E37" si="21">K11</f>
        <v>129.52</v>
      </c>
      <c r="F27" s="58">
        <f t="shared" ref="F27:F37" si="22">M11</f>
        <v>31.63</v>
      </c>
      <c r="G27" s="58">
        <f t="shared" ref="G27:G37" si="23">Q11</f>
        <v>0</v>
      </c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8"/>
      <c r="T27" s="58">
        <f>IF(SUM($B$26:B27)-SUM($C$26:S27)&lt;=0,0,SUM($B$26:B27)-SUM($C$26:S27))</f>
        <v>0</v>
      </c>
      <c r="U27" s="138" t="str">
        <f t="shared" si="17"/>
        <v/>
      </c>
      <c r="V27" s="75">
        <f t="shared" si="18"/>
        <v>0</v>
      </c>
      <c r="W27" s="75">
        <f>IF(ROUND(V27-SUM($X$26:X26),2)&lt;0,0,ROUND(V27-SUM($X$26:X26),2))</f>
        <v>0</v>
      </c>
      <c r="X27" s="76"/>
      <c r="Y27" s="77" t="str">
        <f t="shared" ref="Y27:Y38" si="24">IF(W27=0,"",W27=X27)</f>
        <v/>
      </c>
      <c r="Z27" s="59"/>
      <c r="AA27" s="78">
        <f t="shared" ref="AA27:AA37" si="25">IF(SUMIF($B$43:$B$1000,A27,$G$43:$G$1000)-R11&lt;0,0,SUMIF($B$43:$B$1000,A27,$G$43:$G$1000)-R11)</f>
        <v>0</v>
      </c>
      <c r="AB27" s="79">
        <f>B27-D27-E27-F27-G27-W27-SUMIF($B:$B,A27,$H:$H)</f>
        <v>2.48689957516035e-14</v>
      </c>
      <c r="AC27" t="s">
        <v>155</v>
      </c>
      <c r="AD27" t="b">
        <f t="shared" ref="AD27:AD37" si="26">AB27=SUMIF($B:$B,A27,$L:$L)</f>
        <v>0</v>
      </c>
    </row>
    <row r="28" spans="1:30">
      <c r="A28" s="72" t="s">
        <v>156</v>
      </c>
      <c r="B28" s="58">
        <f t="shared" si="19"/>
        <v>667.23</v>
      </c>
      <c r="C28" s="73"/>
      <c r="D28" s="134">
        <f t="shared" si="20"/>
        <v>506.08</v>
      </c>
      <c r="E28" s="58">
        <f t="shared" si="21"/>
        <v>129.52</v>
      </c>
      <c r="F28" s="58">
        <f t="shared" si="22"/>
        <v>31.63</v>
      </c>
      <c r="G28" s="58">
        <f t="shared" si="23"/>
        <v>0</v>
      </c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8"/>
      <c r="T28" s="58">
        <f>IF(SUM($B$26:B28)-SUM($C$26:S28)&lt;=0,0,SUM($B$26:B28)-SUM($C$26:S28))</f>
        <v>0</v>
      </c>
      <c r="U28" s="138" t="str">
        <f t="shared" si="17"/>
        <v/>
      </c>
      <c r="V28" s="75">
        <f t="shared" si="18"/>
        <v>0</v>
      </c>
      <c r="W28" s="75">
        <f>IF(ROUND(V28-SUM($X$26:X27),2)&lt;0,0,ROUND(V28-SUM($X$26:X27),2))</f>
        <v>0</v>
      </c>
      <c r="X28" s="76"/>
      <c r="Y28" s="77" t="str">
        <f t="shared" si="24"/>
        <v/>
      </c>
      <c r="Z28" s="59"/>
      <c r="AA28" s="78">
        <f t="shared" si="25"/>
        <v>0</v>
      </c>
      <c r="AB28" s="79">
        <f t="shared" ref="AB28:AB37" si="27">B28-D28-E28-F28-G28-W28-SUMIF($B:$B,A28,$H:$H)</f>
        <v>2.48689957516035e-14</v>
      </c>
      <c r="AC28" t="s">
        <v>156</v>
      </c>
      <c r="AD28" t="b">
        <f t="shared" si="26"/>
        <v>0</v>
      </c>
    </row>
    <row r="29" spans="1:30">
      <c r="A29" s="72" t="s">
        <v>157</v>
      </c>
      <c r="B29" s="58">
        <f t="shared" si="19"/>
        <v>667.23</v>
      </c>
      <c r="C29" s="73"/>
      <c r="D29" s="134">
        <f t="shared" si="20"/>
        <v>506.08</v>
      </c>
      <c r="E29" s="58">
        <f t="shared" si="21"/>
        <v>129.52</v>
      </c>
      <c r="F29" s="58">
        <f t="shared" si="22"/>
        <v>31.63</v>
      </c>
      <c r="G29" s="58">
        <f t="shared" si="23"/>
        <v>0</v>
      </c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8"/>
      <c r="T29" s="58">
        <f>IF(SUM($B$26:B29)-SUM($C$26:S29)&lt;=0,0,SUM($B$26:B29)-SUM($C$26:S29))</f>
        <v>0</v>
      </c>
      <c r="U29" s="138" t="str">
        <f t="shared" si="17"/>
        <v/>
      </c>
      <c r="V29" s="75">
        <f t="shared" si="18"/>
        <v>0</v>
      </c>
      <c r="W29" s="75">
        <f>IF(ROUND(V29-SUM($X$26:X28),2)&lt;0,0,ROUND(V29-SUM($X$26:X28),2))</f>
        <v>0</v>
      </c>
      <c r="X29" s="76"/>
      <c r="Y29" s="77" t="str">
        <f t="shared" si="24"/>
        <v/>
      </c>
      <c r="Z29" s="59"/>
      <c r="AA29" s="78">
        <f t="shared" si="25"/>
        <v>0</v>
      </c>
      <c r="AB29" s="79">
        <f t="shared" si="27"/>
        <v>2.48689957516035e-14</v>
      </c>
      <c r="AC29" t="s">
        <v>157</v>
      </c>
      <c r="AD29" t="b">
        <f t="shared" si="26"/>
        <v>0</v>
      </c>
    </row>
    <row r="30" spans="1:30">
      <c r="A30" s="72" t="s">
        <v>158</v>
      </c>
      <c r="B30" s="58">
        <f t="shared" si="19"/>
        <v>667.23</v>
      </c>
      <c r="C30" s="73"/>
      <c r="D30" s="134">
        <f t="shared" si="20"/>
        <v>506.08</v>
      </c>
      <c r="E30" s="58">
        <f t="shared" si="21"/>
        <v>129.52</v>
      </c>
      <c r="F30" s="58">
        <f t="shared" si="22"/>
        <v>31.63</v>
      </c>
      <c r="G30" s="58">
        <f t="shared" si="23"/>
        <v>0</v>
      </c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8"/>
      <c r="T30" s="58">
        <f>IF(SUM($B$26:B30)-SUM($C$26:S30)&lt;=0,0,SUM($B$26:B30)-SUM($C$26:S30))</f>
        <v>0</v>
      </c>
      <c r="U30" s="138" t="str">
        <f t="shared" si="17"/>
        <v/>
      </c>
      <c r="V30" s="75">
        <f t="shared" si="18"/>
        <v>0</v>
      </c>
      <c r="W30" s="75">
        <f>IF(ROUND(V30-SUM($X$26:X29),2)&lt;0,0,ROUND(V30-SUM($X$26:X29),2))</f>
        <v>0</v>
      </c>
      <c r="X30" s="76"/>
      <c r="Y30" s="77" t="str">
        <f t="shared" si="24"/>
        <v/>
      </c>
      <c r="Z30" s="59"/>
      <c r="AA30" s="78">
        <f t="shared" si="25"/>
        <v>0</v>
      </c>
      <c r="AB30" s="79">
        <f t="shared" si="27"/>
        <v>2.48689957516035e-14</v>
      </c>
      <c r="AC30" t="s">
        <v>158</v>
      </c>
      <c r="AD30" t="b">
        <f t="shared" si="26"/>
        <v>0</v>
      </c>
    </row>
    <row r="31" spans="1:30">
      <c r="A31" s="72" t="s">
        <v>159</v>
      </c>
      <c r="B31" s="58">
        <f t="shared" si="19"/>
        <v>667.23</v>
      </c>
      <c r="C31" s="73"/>
      <c r="D31" s="134">
        <f t="shared" si="20"/>
        <v>506.08</v>
      </c>
      <c r="E31" s="58">
        <f t="shared" si="21"/>
        <v>129.52</v>
      </c>
      <c r="F31" s="58">
        <f t="shared" si="22"/>
        <v>31.63</v>
      </c>
      <c r="G31" s="58">
        <f t="shared" si="23"/>
        <v>0</v>
      </c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8"/>
      <c r="T31" s="58">
        <f>IF(SUM($B$26:B31)-SUM($C$26:S31)&lt;=0,0,SUM($B$26:B31)-SUM($C$26:S31))</f>
        <v>0</v>
      </c>
      <c r="U31" s="138" t="str">
        <f t="shared" si="17"/>
        <v/>
      </c>
      <c r="V31" s="75">
        <f t="shared" si="18"/>
        <v>0</v>
      </c>
      <c r="W31" s="75">
        <f>IF(ROUND(V31-SUM($X$26:X30),2)&lt;0,0,ROUND(V31-SUM($X$26:X30),2))</f>
        <v>0</v>
      </c>
      <c r="X31" s="76"/>
      <c r="Y31" s="77" t="str">
        <f t="shared" si="24"/>
        <v/>
      </c>
      <c r="Z31" s="59"/>
      <c r="AA31" s="78">
        <f t="shared" si="25"/>
        <v>0</v>
      </c>
      <c r="AB31" s="79">
        <f t="shared" si="27"/>
        <v>2.48689957516035e-14</v>
      </c>
      <c r="AC31" t="s">
        <v>159</v>
      </c>
      <c r="AD31" t="b">
        <f t="shared" si="26"/>
        <v>0</v>
      </c>
    </row>
    <row r="32" spans="1:30">
      <c r="A32" s="72" t="s">
        <v>160</v>
      </c>
      <c r="B32" s="58">
        <f t="shared" si="19"/>
        <v>667.23</v>
      </c>
      <c r="C32" s="73"/>
      <c r="D32" s="134">
        <f t="shared" si="20"/>
        <v>506.08</v>
      </c>
      <c r="E32" s="58">
        <f t="shared" si="21"/>
        <v>129.52</v>
      </c>
      <c r="F32" s="58">
        <f t="shared" si="22"/>
        <v>31.63</v>
      </c>
      <c r="G32" s="58">
        <f t="shared" si="23"/>
        <v>0</v>
      </c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8"/>
      <c r="T32" s="58">
        <f>IF(SUM($B$26:B32)-SUM($C$26:S32)&lt;=0,0,SUM($B$26:B32)-SUM($C$26:S32))</f>
        <v>0</v>
      </c>
      <c r="U32" s="138" t="str">
        <f t="shared" si="17"/>
        <v/>
      </c>
      <c r="V32" s="75">
        <f t="shared" si="18"/>
        <v>0</v>
      </c>
      <c r="W32" s="75">
        <f>IF(ROUND(V32-SUM($X$26:X31),2)&lt;0,0,ROUND(V32-SUM($X$26:X31),2))</f>
        <v>0</v>
      </c>
      <c r="X32" s="76"/>
      <c r="Y32" s="77" t="str">
        <f t="shared" si="24"/>
        <v/>
      </c>
      <c r="Z32" s="59"/>
      <c r="AA32" s="78">
        <f t="shared" si="25"/>
        <v>0</v>
      </c>
      <c r="AB32" s="79">
        <f t="shared" si="27"/>
        <v>2.48689957516035e-14</v>
      </c>
      <c r="AC32" t="s">
        <v>160</v>
      </c>
      <c r="AD32" t="b">
        <f t="shared" si="26"/>
        <v>0</v>
      </c>
    </row>
    <row r="33" spans="1:30">
      <c r="A33" s="72" t="s">
        <v>161</v>
      </c>
      <c r="B33" s="58">
        <f t="shared" si="19"/>
        <v>667.23</v>
      </c>
      <c r="C33" s="73"/>
      <c r="D33" s="134">
        <f t="shared" si="20"/>
        <v>506.08</v>
      </c>
      <c r="E33" s="58">
        <f t="shared" si="21"/>
        <v>129.52</v>
      </c>
      <c r="F33" s="58">
        <f t="shared" si="22"/>
        <v>31.63</v>
      </c>
      <c r="G33" s="58">
        <f t="shared" si="23"/>
        <v>0</v>
      </c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8"/>
      <c r="T33" s="58">
        <f>IF(SUM($B$26:B33)-SUM($C$26:S33)&lt;=0,0,SUM($B$26:B33)-SUM($C$26:S33))</f>
        <v>0</v>
      </c>
      <c r="U33" s="138" t="str">
        <f t="shared" si="17"/>
        <v/>
      </c>
      <c r="V33" s="75">
        <f t="shared" si="18"/>
        <v>0</v>
      </c>
      <c r="W33" s="75">
        <f>IF(ROUND(V33-SUM($X$26:X32),2)&lt;0,0,ROUND(V33-SUM($X$26:X32),2))</f>
        <v>0</v>
      </c>
      <c r="X33" s="76"/>
      <c r="Y33" s="77" t="str">
        <f t="shared" si="24"/>
        <v/>
      </c>
      <c r="Z33" s="59"/>
      <c r="AA33" s="78">
        <f t="shared" si="25"/>
        <v>0</v>
      </c>
      <c r="AB33" s="79">
        <f t="shared" si="27"/>
        <v>2.48689957516035e-14</v>
      </c>
      <c r="AC33" t="s">
        <v>161</v>
      </c>
      <c r="AD33" t="b">
        <f t="shared" si="26"/>
        <v>0</v>
      </c>
    </row>
    <row r="34" spans="1:30">
      <c r="A34" s="72" t="s">
        <v>162</v>
      </c>
      <c r="B34" s="58">
        <f t="shared" si="19"/>
        <v>667.23</v>
      </c>
      <c r="C34" s="73"/>
      <c r="D34" s="134">
        <f t="shared" si="20"/>
        <v>506.08</v>
      </c>
      <c r="E34" s="58">
        <f t="shared" si="21"/>
        <v>129.52</v>
      </c>
      <c r="F34" s="58">
        <f t="shared" si="22"/>
        <v>31.63</v>
      </c>
      <c r="G34" s="58">
        <f t="shared" si="23"/>
        <v>0</v>
      </c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8"/>
      <c r="T34" s="58">
        <f>IF(SUM($B$26:B34)-SUM($C$26:S34)&lt;=0,0,SUM($B$26:B34)-SUM($C$26:S34))</f>
        <v>0</v>
      </c>
      <c r="U34" s="138" t="str">
        <f t="shared" si="17"/>
        <v/>
      </c>
      <c r="V34" s="75">
        <f t="shared" si="18"/>
        <v>0</v>
      </c>
      <c r="W34" s="75">
        <f>IF(ROUND(V34-SUM($X$26:X33),2)&lt;0,0,ROUND(V34-SUM($X$26:X33),2))</f>
        <v>0</v>
      </c>
      <c r="X34" s="76"/>
      <c r="Y34" s="77" t="str">
        <f t="shared" si="24"/>
        <v/>
      </c>
      <c r="Z34" s="59"/>
      <c r="AA34" s="78">
        <f t="shared" si="25"/>
        <v>0</v>
      </c>
      <c r="AB34" s="79">
        <f t="shared" si="27"/>
        <v>2.48689957516035e-14</v>
      </c>
      <c r="AC34" t="s">
        <v>162</v>
      </c>
      <c r="AD34" t="b">
        <f t="shared" si="26"/>
        <v>0</v>
      </c>
    </row>
    <row r="35" spans="1:30">
      <c r="A35" s="72" t="s">
        <v>163</v>
      </c>
      <c r="B35" s="58">
        <f t="shared" si="19"/>
        <v>667.23</v>
      </c>
      <c r="C35" s="73"/>
      <c r="D35" s="134">
        <f t="shared" si="20"/>
        <v>506.08</v>
      </c>
      <c r="E35" s="58">
        <f t="shared" si="21"/>
        <v>129.52</v>
      </c>
      <c r="F35" s="58">
        <f t="shared" si="22"/>
        <v>31.63</v>
      </c>
      <c r="G35" s="58">
        <f t="shared" si="23"/>
        <v>0</v>
      </c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8"/>
      <c r="T35" s="58">
        <f>IF(SUM($B$26:B35)-SUM($C$26:S35)&lt;=0,0,SUM($B$26:B35)-SUM($C$26:S35))</f>
        <v>0</v>
      </c>
      <c r="U35" s="138" t="str">
        <f t="shared" si="17"/>
        <v/>
      </c>
      <c r="V35" s="75">
        <f t="shared" si="18"/>
        <v>0</v>
      </c>
      <c r="W35" s="75">
        <f>IF(ROUND(V35-SUM($X$26:X34),2)&lt;0,0,ROUND(V35-SUM($X$26:X34),2))</f>
        <v>0</v>
      </c>
      <c r="X35" s="76"/>
      <c r="Y35" s="77" t="str">
        <f t="shared" si="24"/>
        <v/>
      </c>
      <c r="Z35" s="59"/>
      <c r="AA35" s="78">
        <f t="shared" si="25"/>
        <v>0</v>
      </c>
      <c r="AB35" s="79">
        <f t="shared" si="27"/>
        <v>2.48689957516035e-14</v>
      </c>
      <c r="AC35" t="s">
        <v>163</v>
      </c>
      <c r="AD35" t="b">
        <f t="shared" si="26"/>
        <v>0</v>
      </c>
    </row>
    <row r="36" spans="1:30">
      <c r="A36" s="72" t="s">
        <v>164</v>
      </c>
      <c r="B36" s="58">
        <f t="shared" si="19"/>
        <v>667.23</v>
      </c>
      <c r="C36" s="73"/>
      <c r="D36" s="134">
        <f t="shared" si="20"/>
        <v>506.08</v>
      </c>
      <c r="E36" s="58">
        <f t="shared" si="21"/>
        <v>129.52</v>
      </c>
      <c r="F36" s="58">
        <f t="shared" si="22"/>
        <v>31.63</v>
      </c>
      <c r="G36" s="58">
        <f t="shared" si="23"/>
        <v>0</v>
      </c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  <c r="S36" s="58"/>
      <c r="T36" s="58">
        <f>IF(SUM($B$26:B36)-SUM($C$26:S36)&lt;=0,0,SUM($B$26:B36)-SUM($C$26:S36))</f>
        <v>0</v>
      </c>
      <c r="U36" s="138" t="str">
        <f t="shared" si="17"/>
        <v/>
      </c>
      <c r="V36" s="75">
        <f t="shared" si="18"/>
        <v>0</v>
      </c>
      <c r="W36" s="75">
        <f>IF(ROUND(V36-SUM($X$26:X35),2)&lt;0,0,ROUND(V36-SUM($X$26:X35),2))</f>
        <v>0</v>
      </c>
      <c r="X36" s="76"/>
      <c r="Y36" s="77" t="str">
        <f t="shared" si="24"/>
        <v/>
      </c>
      <c r="Z36" s="59"/>
      <c r="AA36" s="78">
        <f t="shared" si="25"/>
        <v>0</v>
      </c>
      <c r="AB36" s="79">
        <f t="shared" si="27"/>
        <v>2.48689957516035e-14</v>
      </c>
      <c r="AC36" t="s">
        <v>164</v>
      </c>
      <c r="AD36" t="b">
        <f t="shared" si="26"/>
        <v>0</v>
      </c>
    </row>
    <row r="37" spans="1:30">
      <c r="A37" s="72" t="s">
        <v>165</v>
      </c>
      <c r="B37" s="58">
        <f t="shared" si="19"/>
        <v>667.23</v>
      </c>
      <c r="C37" s="73"/>
      <c r="D37" s="134">
        <f t="shared" si="20"/>
        <v>506.08</v>
      </c>
      <c r="E37" s="58">
        <f t="shared" si="21"/>
        <v>129.52</v>
      </c>
      <c r="F37" s="58">
        <f t="shared" si="22"/>
        <v>31.63</v>
      </c>
      <c r="G37" s="58">
        <f t="shared" si="23"/>
        <v>0</v>
      </c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  <c r="S37" s="58"/>
      <c r="T37" s="58">
        <f>IF(SUM($B$26:B37)-SUM($C$26:S37)&lt;=0,0,SUM($B$26:B37)-SUM($C$26:S37))</f>
        <v>0</v>
      </c>
      <c r="U37" s="138" t="str">
        <f t="shared" si="17"/>
        <v/>
      </c>
      <c r="V37" s="75">
        <f t="shared" si="18"/>
        <v>0</v>
      </c>
      <c r="W37" s="75">
        <f>IF(ROUND(V37-SUM($X$26:X36),2)&lt;0,0,ROUND(V37-SUM($X$26:X36),2))</f>
        <v>0</v>
      </c>
      <c r="X37" s="76"/>
      <c r="Y37" s="77" t="str">
        <f t="shared" si="24"/>
        <v/>
      </c>
      <c r="Z37" s="59"/>
      <c r="AA37" s="78">
        <f t="shared" si="25"/>
        <v>0</v>
      </c>
      <c r="AB37" s="79">
        <f t="shared" si="27"/>
        <v>2.48689957516035e-14</v>
      </c>
      <c r="AC37" t="s">
        <v>165</v>
      </c>
      <c r="AD37" t="b">
        <f t="shared" si="26"/>
        <v>0</v>
      </c>
    </row>
    <row r="38" spans="1:30">
      <c r="A38" s="72" t="s">
        <v>103</v>
      </c>
      <c r="B38" s="58">
        <f>SUM(B26:B37)+B39</f>
        <v>8006.76</v>
      </c>
      <c r="C38" s="58">
        <f>SUM(C26:C37)</f>
        <v>60000</v>
      </c>
      <c r="D38" s="134">
        <f t="shared" ref="D38:W38" si="28">SUM(D26:D37)</f>
        <v>6072.96</v>
      </c>
      <c r="E38" s="58">
        <f t="shared" si="28"/>
        <v>1554.24</v>
      </c>
      <c r="F38" s="58">
        <f t="shared" si="28"/>
        <v>379.56</v>
      </c>
      <c r="G38" s="58">
        <f t="shared" si="28"/>
        <v>0</v>
      </c>
      <c r="H38" s="58">
        <f t="shared" si="28"/>
        <v>0</v>
      </c>
      <c r="I38" s="58">
        <f t="shared" si="28"/>
        <v>0</v>
      </c>
      <c r="J38" s="58">
        <f t="shared" si="28"/>
        <v>0</v>
      </c>
      <c r="K38" s="58">
        <f t="shared" si="28"/>
        <v>0</v>
      </c>
      <c r="L38" s="58">
        <f t="shared" si="28"/>
        <v>0</v>
      </c>
      <c r="M38" s="58">
        <f t="shared" si="28"/>
        <v>0</v>
      </c>
      <c r="N38" s="58">
        <f t="shared" si="28"/>
        <v>0</v>
      </c>
      <c r="O38" s="58">
        <f t="shared" si="28"/>
        <v>0</v>
      </c>
      <c r="P38" s="58">
        <f t="shared" si="28"/>
        <v>0</v>
      </c>
      <c r="Q38" s="58">
        <f t="shared" si="28"/>
        <v>0</v>
      </c>
      <c r="R38" s="58">
        <f t="shared" si="28"/>
        <v>0</v>
      </c>
      <c r="S38" s="58">
        <f t="shared" si="28"/>
        <v>0</v>
      </c>
      <c r="T38" s="58"/>
      <c r="U38" s="103"/>
      <c r="V38" s="58">
        <f t="shared" si="28"/>
        <v>0</v>
      </c>
      <c r="W38" s="58">
        <f t="shared" si="28"/>
        <v>0</v>
      </c>
      <c r="X38" s="58">
        <f>SUM(X26:X37)+X39</f>
        <v>0</v>
      </c>
      <c r="Y38" s="77" t="str">
        <f t="shared" si="24"/>
        <v/>
      </c>
      <c r="Z38" s="81"/>
      <c r="AA38" s="82">
        <f>SUM(AA26:AA37)</f>
        <v>0</v>
      </c>
      <c r="AB38" s="79">
        <f>SUM(AB26:AB37)</f>
        <v>2.98427949019242e-13</v>
      </c>
    </row>
    <row r="39" spans="1:30">
      <c r="A39" s="72" t="s">
        <v>193</v>
      </c>
      <c r="B39" s="73"/>
      <c r="C39" s="83"/>
      <c r="D39" s="135"/>
      <c r="E39" s="84"/>
      <c r="F39" s="84"/>
      <c r="G39" s="84"/>
      <c r="H39" s="84"/>
      <c r="I39" s="84" t="b">
        <f>I40=T22</f>
        <v>0</v>
      </c>
      <c r="J39" s="84" t="b">
        <f>J40=(X38+X39)</f>
        <v>1</v>
      </c>
      <c r="K39" s="84"/>
      <c r="L39" s="84"/>
      <c r="M39" s="84"/>
      <c r="N39" s="84"/>
      <c r="O39" s="84"/>
      <c r="P39" s="84"/>
      <c r="Q39" s="84"/>
      <c r="R39" s="84"/>
      <c r="S39" s="84"/>
      <c r="T39" s="84"/>
      <c r="X39" s="85"/>
    </row>
    <row r="40" s="29" customFormat="1" spans="1:30">
      <c r="A40" s="86" t="s">
        <v>194</v>
      </c>
      <c r="B40" s="73">
        <f>G40-SUM(R10:R21)-K40</f>
        <v>-20268.48</v>
      </c>
      <c r="C40" s="83"/>
      <c r="D40" s="136"/>
      <c r="E40" s="83"/>
      <c r="F40" s="87">
        <f>SUM(F44:F1000)</f>
        <v>0</v>
      </c>
      <c r="G40" s="87">
        <f t="shared" ref="G40:L40" si="29">SUM(G44:G1000)</f>
        <v>0</v>
      </c>
      <c r="H40" s="87">
        <f t="shared" si="29"/>
        <v>0</v>
      </c>
      <c r="I40" s="87">
        <f t="shared" si="29"/>
        <v>0</v>
      </c>
      <c r="J40" s="87">
        <f t="shared" si="29"/>
        <v>0</v>
      </c>
      <c r="K40" s="87">
        <f t="shared" si="29"/>
        <v>0</v>
      </c>
      <c r="L40" s="87">
        <f t="shared" si="29"/>
        <v>0</v>
      </c>
      <c r="M40" s="83">
        <f>G40-H40-I40-J40-K40-L40+M43</f>
        <v>0</v>
      </c>
      <c r="N40" s="83"/>
      <c r="O40" s="83"/>
      <c r="P40" s="83"/>
      <c r="Q40" s="83"/>
      <c r="R40" s="83"/>
      <c r="S40" s="83"/>
      <c r="T40" s="83"/>
      <c r="W40" s="88" t="s">
        <v>195</v>
      </c>
      <c r="X40" s="89">
        <f>IF((B38-B39)=0,0,V37/(B38-B39))</f>
        <v>0</v>
      </c>
      <c r="Z40" s="90"/>
    </row>
    <row r="41" spans="1:30">
      <c r="A41" s="41" t="s">
        <v>196</v>
      </c>
      <c r="B41" s="41"/>
      <c r="C41" s="41"/>
      <c r="D41" s="41"/>
      <c r="E41" s="41"/>
      <c r="F41" s="41"/>
      <c r="G41" s="41"/>
      <c r="H41" s="41"/>
      <c r="I41" s="41"/>
      <c r="J41" s="91" t="s">
        <v>197</v>
      </c>
      <c r="K41" s="92">
        <v>0.85</v>
      </c>
      <c r="L41" s="93" t="s">
        <v>198</v>
      </c>
      <c r="M41" s="86" t="e">
        <f>SUMIF([1]档案费管理台账!$E$4:$E$1000,G1,[1]档案费管理台账!$H$4:$H$1000)+SUMIF(档案费管理台账!$E$4:$E$1000,G1,档案费管理台账!$H$4:$H$1000)</f>
        <v>#VALUE!</v>
      </c>
      <c r="N41" s="84" t="e">
        <f>M41=SUM(H43:H1000)+SUM([1]汪佳慧!H43:H1000)</f>
        <v>#VALUE!</v>
      </c>
      <c r="O41" s="84"/>
      <c r="P41" s="84"/>
      <c r="Q41" s="84"/>
      <c r="R41" s="84"/>
      <c r="S41" s="84"/>
      <c r="T41" s="84"/>
    </row>
    <row r="42" s="27" customFormat="1" spans="1:30">
      <c r="A42" s="63" t="s">
        <v>4</v>
      </c>
      <c r="B42" s="67" t="s">
        <v>124</v>
      </c>
      <c r="C42" s="67" t="s">
        <v>199</v>
      </c>
      <c r="D42" s="46" t="s">
        <v>200</v>
      </c>
      <c r="E42" s="63" t="s">
        <v>7</v>
      </c>
      <c r="F42" s="63" t="s">
        <v>201</v>
      </c>
      <c r="G42" s="63" t="s">
        <v>202</v>
      </c>
      <c r="H42" s="63" t="s">
        <v>11</v>
      </c>
      <c r="I42" s="63" t="s">
        <v>203</v>
      </c>
      <c r="J42" s="63" t="s">
        <v>204</v>
      </c>
      <c r="K42" s="63" t="s">
        <v>205</v>
      </c>
      <c r="L42" s="63" t="s">
        <v>206</v>
      </c>
      <c r="M42" s="63" t="s">
        <v>207</v>
      </c>
      <c r="N42" s="94" t="s">
        <v>77</v>
      </c>
      <c r="O42" s="95"/>
      <c r="P42" s="95"/>
      <c r="Q42" s="95"/>
      <c r="R42" s="95"/>
      <c r="S42" s="95"/>
      <c r="T42" s="95"/>
      <c r="U42" s="95"/>
      <c r="V42" s="95"/>
      <c r="W42" s="96"/>
      <c r="Z42" s="48"/>
      <c r="AB42" s="47"/>
    </row>
    <row r="43" spans="1:30">
      <c r="A43" s="97">
        <f>IF(D43="","",ROW()-42)</f>
        <v>1</v>
      </c>
      <c r="B43" s="98" t="str">
        <f t="shared" ref="B43:B107" si="30">IF(C43="","",MONTH(C43)&amp;"月")</f>
        <v>1月</v>
      </c>
      <c r="C43" s="99">
        <v>45292</v>
      </c>
      <c r="D43" s="137" t="s">
        <v>208</v>
      </c>
      <c r="E43" s="100"/>
      <c r="F43" s="57"/>
      <c r="G43" s="58"/>
      <c r="H43" s="58"/>
      <c r="I43" s="57"/>
      <c r="J43" s="57"/>
      <c r="K43" s="57"/>
      <c r="L43" s="57"/>
      <c r="M43" s="101"/>
      <c r="N43" s="102"/>
      <c r="O43" s="84"/>
      <c r="P43" s="84"/>
      <c r="Q43" s="84"/>
      <c r="R43" s="84"/>
      <c r="S43" s="84"/>
      <c r="T43" s="84"/>
      <c r="U43" s="84"/>
      <c r="V43" s="84"/>
      <c r="W43" s="83"/>
    </row>
    <row r="44" spans="1:30">
      <c r="A44" s="97" t="str">
        <f>IF(C44="","",ROW()-42)</f>
        <v/>
      </c>
      <c r="B44" s="98" t="str">
        <f t="shared" si="30"/>
        <v/>
      </c>
      <c r="C44" s="141"/>
      <c r="D44" s="137"/>
      <c r="E44" s="100"/>
      <c r="F44" s="57"/>
      <c r="G44" s="58">
        <f t="shared" ref="G44" si="31">IF(F44="",0,F44*$K$41)</f>
        <v>0</v>
      </c>
      <c r="H44" s="58">
        <f>IF(E44="",0,IFERROR(VLOOKUP(E44,档案费管理台账!$D$4:$H$1000,5,0),0))</f>
        <v>0</v>
      </c>
      <c r="I44" s="57"/>
      <c r="J44" s="57"/>
      <c r="K44" s="57"/>
      <c r="L44" s="57"/>
      <c r="M44" s="58" t="str">
        <f>IF(C44="","",ROUND(M43+G44-I44-J44-K44-L44-H44,2))</f>
        <v/>
      </c>
      <c r="N44" s="102"/>
      <c r="O44" s="84"/>
      <c r="P44" s="84"/>
      <c r="Q44" s="84"/>
      <c r="R44" s="84"/>
      <c r="S44" s="84"/>
      <c r="T44" s="84"/>
      <c r="U44" s="84"/>
      <c r="V44" s="84"/>
      <c r="W44" s="83"/>
    </row>
    <row r="45" spans="1:30">
      <c r="A45" s="97" t="str">
        <f t="shared" ref="A45:A108" si="32">IF(C45="","",ROW()-42)</f>
        <v/>
      </c>
      <c r="B45" s="98" t="str">
        <f t="shared" si="30"/>
        <v/>
      </c>
      <c r="C45" s="99"/>
      <c r="D45" s="137"/>
      <c r="E45" s="100"/>
      <c r="F45" s="57"/>
      <c r="G45" s="58">
        <f t="shared" ref="G45:G108" si="33">IF(F45="",0,F45*$K$41)</f>
        <v>0</v>
      </c>
      <c r="H45" s="58">
        <f>IF(E45="",0,IFERROR(VLOOKUP(E45,档案费管理台账!$D$4:$H$1000,5,0),0))</f>
        <v>0</v>
      </c>
      <c r="I45" s="57"/>
      <c r="J45" s="57"/>
      <c r="K45" s="57"/>
      <c r="L45" s="57"/>
      <c r="M45" s="58" t="str">
        <f t="shared" ref="M45:M108" si="34">IF(C45="","",ROUND(M44+G45-I45-J45-K45-L45-H45,2))</f>
        <v/>
      </c>
      <c r="N45" s="102"/>
      <c r="O45" s="84"/>
      <c r="P45" s="84"/>
      <c r="Q45" s="84"/>
      <c r="R45" s="84"/>
      <c r="S45" s="84"/>
      <c r="T45" s="84"/>
      <c r="U45" s="84"/>
      <c r="V45" s="84"/>
      <c r="W45" s="83"/>
    </row>
    <row r="46" spans="1:30">
      <c r="A46" s="97" t="str">
        <f t="shared" si="32"/>
        <v/>
      </c>
      <c r="B46" s="98" t="str">
        <f t="shared" si="30"/>
        <v/>
      </c>
      <c r="C46" s="99"/>
      <c r="D46" s="137"/>
      <c r="E46" s="100"/>
      <c r="F46" s="57"/>
      <c r="G46" s="58">
        <f t="shared" si="33"/>
        <v>0</v>
      </c>
      <c r="H46" s="58">
        <f>IF(E46="",0,IFERROR(VLOOKUP(E46,档案费管理台账!$D$4:$H$1000,5,0),0))</f>
        <v>0</v>
      </c>
      <c r="I46" s="57"/>
      <c r="J46" s="57"/>
      <c r="K46" s="57"/>
      <c r="L46" s="57"/>
      <c r="M46" s="58" t="str">
        <f t="shared" si="34"/>
        <v/>
      </c>
      <c r="N46" s="102"/>
      <c r="O46" s="84"/>
      <c r="P46" s="84"/>
      <c r="Q46" s="84"/>
      <c r="R46" s="84"/>
      <c r="S46" s="84"/>
      <c r="T46" s="84"/>
      <c r="U46" s="84"/>
      <c r="V46" s="84"/>
      <c r="W46" s="83"/>
    </row>
    <row r="47" spans="1:30">
      <c r="A47" s="97" t="str">
        <f t="shared" si="32"/>
        <v/>
      </c>
      <c r="B47" s="98" t="str">
        <f t="shared" si="30"/>
        <v/>
      </c>
      <c r="C47" s="99"/>
      <c r="D47" s="137"/>
      <c r="E47" s="100"/>
      <c r="F47" s="57"/>
      <c r="G47" s="58">
        <f t="shared" si="33"/>
        <v>0</v>
      </c>
      <c r="H47" s="58">
        <f>IF(E47="",0,IFERROR(VLOOKUP(E47,档案费管理台账!$D$4:$H$1000,5,0),0))</f>
        <v>0</v>
      </c>
      <c r="I47" s="57"/>
      <c r="J47" s="57"/>
      <c r="K47" s="57"/>
      <c r="L47" s="57"/>
      <c r="M47" s="58" t="str">
        <f t="shared" si="34"/>
        <v/>
      </c>
      <c r="N47" s="102"/>
      <c r="O47" s="84"/>
      <c r="P47" s="84"/>
      <c r="Q47" s="84"/>
      <c r="R47" s="84"/>
      <c r="S47" s="84"/>
      <c r="T47" s="84"/>
      <c r="U47" s="84"/>
      <c r="V47" s="84"/>
      <c r="W47" s="83"/>
    </row>
    <row r="48" spans="1:30">
      <c r="A48" s="97" t="str">
        <f t="shared" si="32"/>
        <v/>
      </c>
      <c r="B48" s="98" t="str">
        <f t="shared" si="30"/>
        <v/>
      </c>
      <c r="C48" s="99"/>
      <c r="D48" s="137"/>
      <c r="E48" s="100"/>
      <c r="F48" s="57"/>
      <c r="G48" s="58">
        <f t="shared" si="33"/>
        <v>0</v>
      </c>
      <c r="H48" s="58">
        <f>IF(E48="",0,IFERROR(VLOOKUP(E48,档案费管理台账!$D$4:$H$1000,5,0),0))</f>
        <v>0</v>
      </c>
      <c r="I48" s="57"/>
      <c r="J48" s="57"/>
      <c r="K48" s="57"/>
      <c r="L48" s="57"/>
      <c r="M48" s="58" t="str">
        <f t="shared" si="34"/>
        <v/>
      </c>
      <c r="N48" s="102"/>
      <c r="O48" s="84"/>
      <c r="P48" s="84"/>
      <c r="Q48" s="84"/>
      <c r="R48" s="84"/>
      <c r="S48" s="84"/>
      <c r="T48" s="84"/>
      <c r="U48" s="84"/>
      <c r="V48" s="84"/>
      <c r="W48" s="83"/>
    </row>
    <row r="49" spans="1:23">
      <c r="A49" s="97" t="str">
        <f t="shared" si="32"/>
        <v/>
      </c>
      <c r="B49" s="98" t="str">
        <f t="shared" si="30"/>
        <v/>
      </c>
      <c r="C49" s="99"/>
      <c r="D49" s="137"/>
      <c r="E49" s="100"/>
      <c r="F49" s="57"/>
      <c r="G49" s="58">
        <f t="shared" si="33"/>
        <v>0</v>
      </c>
      <c r="H49" s="58">
        <f>IF(E49="",0,IFERROR(VLOOKUP(E49,档案费管理台账!$D$4:$H$1000,5,0),0))</f>
        <v>0</v>
      </c>
      <c r="I49" s="57"/>
      <c r="J49" s="57"/>
      <c r="K49" s="57"/>
      <c r="L49" s="57"/>
      <c r="M49" s="58" t="str">
        <f t="shared" si="34"/>
        <v/>
      </c>
      <c r="N49" s="102"/>
      <c r="O49" s="84"/>
      <c r="P49" s="84"/>
      <c r="Q49" s="84"/>
      <c r="R49" s="84"/>
      <c r="S49" s="84"/>
      <c r="T49" s="84"/>
      <c r="U49" s="84"/>
      <c r="V49" s="84"/>
      <c r="W49" s="83"/>
    </row>
    <row r="50" spans="1:23">
      <c r="A50" s="97" t="str">
        <f t="shared" si="32"/>
        <v/>
      </c>
      <c r="B50" s="98" t="str">
        <f t="shared" si="30"/>
        <v/>
      </c>
      <c r="C50" s="99"/>
      <c r="D50" s="137"/>
      <c r="E50" s="100"/>
      <c r="F50" s="57"/>
      <c r="G50" s="58">
        <f t="shared" si="33"/>
        <v>0</v>
      </c>
      <c r="H50" s="58">
        <f>IF(E50="",0,IFERROR(VLOOKUP(E50,档案费管理台账!$D$4:$H$1000,5,0),0))</f>
        <v>0</v>
      </c>
      <c r="I50" s="57"/>
      <c r="J50" s="57"/>
      <c r="K50" s="57"/>
      <c r="L50" s="57"/>
      <c r="M50" s="58" t="str">
        <f t="shared" si="34"/>
        <v/>
      </c>
      <c r="N50" s="102"/>
      <c r="O50" s="84"/>
      <c r="P50" s="84"/>
      <c r="Q50" s="84"/>
      <c r="R50" s="84"/>
      <c r="S50" s="84"/>
      <c r="T50" s="84"/>
      <c r="U50" s="84"/>
      <c r="V50" s="84"/>
      <c r="W50" s="83"/>
    </row>
    <row r="51" spans="1:23">
      <c r="A51" s="97" t="str">
        <f t="shared" si="32"/>
        <v/>
      </c>
      <c r="B51" s="98" t="str">
        <f t="shared" si="30"/>
        <v/>
      </c>
      <c r="C51" s="99"/>
      <c r="D51" s="137"/>
      <c r="E51" s="100"/>
      <c r="F51" s="57"/>
      <c r="G51" s="58">
        <f t="shared" si="33"/>
        <v>0</v>
      </c>
      <c r="H51" s="58">
        <f>IF(E51="",0,IFERROR(VLOOKUP(E51,档案费管理台账!$D$4:$H$1000,5,0),0))</f>
        <v>0</v>
      </c>
      <c r="I51" s="57"/>
      <c r="J51" s="57"/>
      <c r="K51" s="57"/>
      <c r="L51" s="57"/>
      <c r="M51" s="58" t="str">
        <f t="shared" si="34"/>
        <v/>
      </c>
      <c r="N51" s="102"/>
      <c r="O51" s="84"/>
      <c r="P51" s="84"/>
      <c r="Q51" s="84"/>
      <c r="R51" s="84"/>
      <c r="S51" s="84"/>
      <c r="T51" s="84"/>
      <c r="U51" s="84"/>
      <c r="V51" s="84"/>
      <c r="W51" s="83"/>
    </row>
    <row r="52" spans="1:23">
      <c r="A52" s="97" t="str">
        <f t="shared" si="32"/>
        <v/>
      </c>
      <c r="B52" s="98" t="str">
        <f t="shared" si="30"/>
        <v/>
      </c>
      <c r="C52" s="99"/>
      <c r="D52" s="137"/>
      <c r="E52" s="100"/>
      <c r="F52" s="57"/>
      <c r="G52" s="58">
        <f t="shared" si="33"/>
        <v>0</v>
      </c>
      <c r="H52" s="58">
        <f>IF(E52="",0,IFERROR(VLOOKUP(E52,档案费管理台账!$D$4:$H$1000,5,0),0))</f>
        <v>0</v>
      </c>
      <c r="I52" s="57"/>
      <c r="J52" s="57"/>
      <c r="K52" s="57"/>
      <c r="L52" s="57"/>
      <c r="M52" s="58" t="str">
        <f t="shared" si="34"/>
        <v/>
      </c>
      <c r="N52" s="102"/>
    </row>
    <row r="53" spans="1:23">
      <c r="A53" s="97" t="str">
        <f t="shared" si="32"/>
        <v/>
      </c>
      <c r="B53" s="98" t="str">
        <f t="shared" si="30"/>
        <v/>
      </c>
      <c r="C53" s="99"/>
      <c r="D53" s="137"/>
      <c r="E53" s="100"/>
      <c r="F53" s="57"/>
      <c r="G53" s="58">
        <f t="shared" si="33"/>
        <v>0</v>
      </c>
      <c r="H53" s="58">
        <f>IF(E53="",0,IFERROR(VLOOKUP(E53,档案费管理台账!$D$4:$H$1000,5,0),0))</f>
        <v>0</v>
      </c>
      <c r="I53" s="57"/>
      <c r="J53" s="57"/>
      <c r="K53" s="57"/>
      <c r="L53" s="57"/>
      <c r="M53" s="58" t="str">
        <f t="shared" si="34"/>
        <v/>
      </c>
      <c r="N53" s="102"/>
    </row>
    <row r="54" spans="1:23">
      <c r="A54" s="97" t="str">
        <f t="shared" si="32"/>
        <v/>
      </c>
      <c r="B54" s="98" t="str">
        <f t="shared" si="30"/>
        <v/>
      </c>
      <c r="C54" s="99"/>
      <c r="D54" s="137"/>
      <c r="E54" s="100"/>
      <c r="F54" s="57"/>
      <c r="G54" s="58">
        <f t="shared" si="33"/>
        <v>0</v>
      </c>
      <c r="H54" s="58">
        <f>IF(E54="",0,IFERROR(VLOOKUP(E54,档案费管理台账!$D$4:$H$1000,5,0),0))</f>
        <v>0</v>
      </c>
      <c r="I54" s="57"/>
      <c r="J54" s="57"/>
      <c r="K54" s="57"/>
      <c r="L54" s="57"/>
      <c r="M54" s="58" t="str">
        <f t="shared" si="34"/>
        <v/>
      </c>
      <c r="N54" s="102"/>
    </row>
    <row r="55" spans="1:23">
      <c r="A55" s="97" t="str">
        <f t="shared" si="32"/>
        <v/>
      </c>
      <c r="B55" s="98" t="str">
        <f t="shared" si="30"/>
        <v/>
      </c>
      <c r="C55" s="99"/>
      <c r="D55" s="137"/>
      <c r="E55" s="100"/>
      <c r="F55" s="57"/>
      <c r="G55" s="58">
        <f t="shared" si="33"/>
        <v>0</v>
      </c>
      <c r="H55" s="58">
        <f>IF(E55="",0,IFERROR(VLOOKUP(E55,档案费管理台账!$D$4:$H$1000,5,0),0))</f>
        <v>0</v>
      </c>
      <c r="I55" s="57"/>
      <c r="J55" s="57"/>
      <c r="K55" s="57"/>
      <c r="L55" s="57"/>
      <c r="M55" s="58" t="str">
        <f t="shared" si="34"/>
        <v/>
      </c>
      <c r="N55" s="102"/>
    </row>
    <row r="56" spans="1:23">
      <c r="A56" s="97" t="str">
        <f t="shared" si="32"/>
        <v/>
      </c>
      <c r="B56" s="98" t="str">
        <f t="shared" si="30"/>
        <v/>
      </c>
      <c r="C56" s="99"/>
      <c r="D56" s="137"/>
      <c r="E56" s="100"/>
      <c r="F56" s="57"/>
      <c r="G56" s="58">
        <f t="shared" si="33"/>
        <v>0</v>
      </c>
      <c r="H56" s="58">
        <f>IF(E56="",0,IFERROR(VLOOKUP(E56,档案费管理台账!$D$4:$H$1000,5,0),0))</f>
        <v>0</v>
      </c>
      <c r="I56" s="57"/>
      <c r="J56" s="57"/>
      <c r="K56" s="57"/>
      <c r="L56" s="57"/>
      <c r="M56" s="58" t="str">
        <f t="shared" si="34"/>
        <v/>
      </c>
      <c r="N56" s="102"/>
    </row>
    <row r="57" spans="1:23">
      <c r="A57" s="97" t="str">
        <f t="shared" si="32"/>
        <v/>
      </c>
      <c r="B57" s="98" t="str">
        <f t="shared" si="30"/>
        <v/>
      </c>
      <c r="C57" s="99"/>
      <c r="D57" s="137"/>
      <c r="E57" s="100"/>
      <c r="F57" s="57"/>
      <c r="G57" s="58">
        <f t="shared" si="33"/>
        <v>0</v>
      </c>
      <c r="H57" s="58">
        <f>IF(E57="",0,IFERROR(VLOOKUP(E57,档案费管理台账!$D$4:$H$1000,5,0),0))</f>
        <v>0</v>
      </c>
      <c r="I57" s="57"/>
      <c r="J57" s="57"/>
      <c r="K57" s="57"/>
      <c r="L57" s="57"/>
      <c r="M57" s="58" t="str">
        <f t="shared" si="34"/>
        <v/>
      </c>
      <c r="N57" s="102"/>
    </row>
    <row r="58" spans="1:23">
      <c r="A58" s="97" t="str">
        <f t="shared" si="32"/>
        <v/>
      </c>
      <c r="B58" s="98" t="str">
        <f t="shared" si="30"/>
        <v/>
      </c>
      <c r="C58" s="99"/>
      <c r="D58" s="137"/>
      <c r="E58" s="100"/>
      <c r="F58" s="57"/>
      <c r="G58" s="58">
        <f t="shared" si="33"/>
        <v>0</v>
      </c>
      <c r="H58" s="58">
        <f>IF(E58="",0,IFERROR(VLOOKUP(E58,档案费管理台账!$D$4:$H$1000,5,0),0))</f>
        <v>0</v>
      </c>
      <c r="I58" s="57"/>
      <c r="J58" s="57"/>
      <c r="K58" s="57"/>
      <c r="L58" s="57"/>
      <c r="M58" s="58" t="str">
        <f t="shared" si="34"/>
        <v/>
      </c>
      <c r="N58" s="102"/>
    </row>
    <row r="59" spans="1:23">
      <c r="A59" s="97" t="str">
        <f t="shared" si="32"/>
        <v/>
      </c>
      <c r="B59" s="98" t="str">
        <f t="shared" si="30"/>
        <v/>
      </c>
      <c r="C59" s="99"/>
      <c r="D59" s="137"/>
      <c r="E59" s="100"/>
      <c r="F59" s="57"/>
      <c r="G59" s="58">
        <f t="shared" si="33"/>
        <v>0</v>
      </c>
      <c r="H59" s="58">
        <f>IF(E59="",0,IFERROR(VLOOKUP(E59,档案费管理台账!$D$4:$H$1000,5,0),0))</f>
        <v>0</v>
      </c>
      <c r="I59" s="57"/>
      <c r="J59" s="57"/>
      <c r="K59" s="57"/>
      <c r="L59" s="57"/>
      <c r="M59" s="58" t="str">
        <f t="shared" si="34"/>
        <v/>
      </c>
      <c r="N59" s="102"/>
    </row>
    <row r="60" spans="1:23">
      <c r="A60" s="97" t="str">
        <f t="shared" si="32"/>
        <v/>
      </c>
      <c r="B60" s="98" t="str">
        <f t="shared" si="30"/>
        <v/>
      </c>
      <c r="C60" s="99"/>
      <c r="D60" s="137"/>
      <c r="E60" s="100"/>
      <c r="F60" s="57"/>
      <c r="G60" s="58">
        <f t="shared" si="33"/>
        <v>0</v>
      </c>
      <c r="H60" s="58">
        <f>IF(E60="",0,IFERROR(VLOOKUP(E60,档案费管理台账!$D$4:$H$1000,5,0),0))</f>
        <v>0</v>
      </c>
      <c r="I60" s="57"/>
      <c r="J60" s="57"/>
      <c r="K60" s="57"/>
      <c r="L60" s="57"/>
      <c r="M60" s="58" t="str">
        <f t="shared" si="34"/>
        <v/>
      </c>
      <c r="N60" s="102"/>
    </row>
    <row r="61" spans="1:23">
      <c r="A61" s="97" t="str">
        <f t="shared" si="32"/>
        <v/>
      </c>
      <c r="B61" s="98" t="str">
        <f t="shared" si="30"/>
        <v/>
      </c>
      <c r="C61" s="99"/>
      <c r="D61" s="137"/>
      <c r="E61" s="100"/>
      <c r="F61" s="57"/>
      <c r="G61" s="58">
        <f t="shared" si="33"/>
        <v>0</v>
      </c>
      <c r="H61" s="58">
        <f>IF(E61="",0,IFERROR(VLOOKUP(E61,档案费管理台账!$D$4:$H$1000,5,0),0))</f>
        <v>0</v>
      </c>
      <c r="I61" s="57"/>
      <c r="J61" s="57"/>
      <c r="K61" s="57"/>
      <c r="L61" s="57"/>
      <c r="M61" s="58" t="str">
        <f t="shared" si="34"/>
        <v/>
      </c>
      <c r="N61" s="102"/>
    </row>
    <row r="62" spans="1:23">
      <c r="A62" s="97" t="str">
        <f t="shared" si="32"/>
        <v/>
      </c>
      <c r="B62" s="98" t="str">
        <f t="shared" si="30"/>
        <v/>
      </c>
      <c r="C62" s="99"/>
      <c r="D62" s="137"/>
      <c r="E62" s="100"/>
      <c r="F62" s="57"/>
      <c r="G62" s="58">
        <f t="shared" si="33"/>
        <v>0</v>
      </c>
      <c r="H62" s="58">
        <f>IF(E62="",0,IFERROR(VLOOKUP(E62,档案费管理台账!$D$4:$H$1000,5,0),0))</f>
        <v>0</v>
      </c>
      <c r="I62" s="57"/>
      <c r="J62" s="57"/>
      <c r="K62" s="57"/>
      <c r="L62" s="57"/>
      <c r="M62" s="58" t="str">
        <f t="shared" si="34"/>
        <v/>
      </c>
      <c r="N62" s="102"/>
    </row>
    <row r="63" spans="1:23">
      <c r="A63" s="97" t="str">
        <f t="shared" si="32"/>
        <v/>
      </c>
      <c r="B63" s="98" t="str">
        <f t="shared" si="30"/>
        <v/>
      </c>
      <c r="C63" s="99"/>
      <c r="D63" s="137"/>
      <c r="E63" s="100"/>
      <c r="F63" s="57"/>
      <c r="G63" s="58">
        <f t="shared" si="33"/>
        <v>0</v>
      </c>
      <c r="H63" s="58">
        <f>IF(E63="",0,IFERROR(VLOOKUP(E63,档案费管理台账!$D$4:$H$1000,5,0),0))</f>
        <v>0</v>
      </c>
      <c r="I63" s="57"/>
      <c r="J63" s="57"/>
      <c r="K63" s="57"/>
      <c r="L63" s="57"/>
      <c r="M63" s="58" t="str">
        <f t="shared" si="34"/>
        <v/>
      </c>
      <c r="N63" s="102"/>
    </row>
    <row r="64" spans="1:23">
      <c r="A64" s="97" t="str">
        <f t="shared" si="32"/>
        <v/>
      </c>
      <c r="B64" s="98" t="str">
        <f t="shared" si="30"/>
        <v/>
      </c>
      <c r="C64" s="99"/>
      <c r="D64" s="137"/>
      <c r="E64" s="100"/>
      <c r="F64" s="57"/>
      <c r="G64" s="58">
        <f t="shared" si="33"/>
        <v>0</v>
      </c>
      <c r="H64" s="58">
        <f>IF(E64="",0,IFERROR(VLOOKUP(E64,档案费管理台账!$D$4:$H$1000,5,0),0))</f>
        <v>0</v>
      </c>
      <c r="I64" s="57"/>
      <c r="J64" s="57"/>
      <c r="K64" s="57"/>
      <c r="L64" s="57"/>
      <c r="M64" s="58" t="str">
        <f t="shared" si="34"/>
        <v/>
      </c>
      <c r="N64" s="102"/>
    </row>
    <row r="65" spans="1:14">
      <c r="A65" s="97" t="str">
        <f t="shared" si="32"/>
        <v/>
      </c>
      <c r="B65" s="98" t="str">
        <f t="shared" si="30"/>
        <v/>
      </c>
      <c r="C65" s="99"/>
      <c r="D65" s="137"/>
      <c r="E65" s="100"/>
      <c r="F65" s="57"/>
      <c r="G65" s="58">
        <f t="shared" si="33"/>
        <v>0</v>
      </c>
      <c r="H65" s="58">
        <f>IF(E65="",0,IFERROR(VLOOKUP(E65,档案费管理台账!$D$4:$H$1000,5,0),0))</f>
        <v>0</v>
      </c>
      <c r="I65" s="57"/>
      <c r="J65" s="57"/>
      <c r="K65" s="57"/>
      <c r="L65" s="57"/>
      <c r="M65" s="58" t="str">
        <f t="shared" si="34"/>
        <v/>
      </c>
      <c r="N65" s="102"/>
    </row>
    <row r="66" spans="1:14">
      <c r="A66" s="97" t="str">
        <f t="shared" si="32"/>
        <v/>
      </c>
      <c r="B66" s="98" t="str">
        <f t="shared" si="30"/>
        <v/>
      </c>
      <c r="C66" s="99"/>
      <c r="D66" s="137"/>
      <c r="E66" s="100"/>
      <c r="F66" s="57"/>
      <c r="G66" s="58">
        <f t="shared" si="33"/>
        <v>0</v>
      </c>
      <c r="H66" s="58">
        <f>IF(E66="",0,IFERROR(VLOOKUP(E66,档案费管理台账!$D$4:$H$1000,5,0),0))</f>
        <v>0</v>
      </c>
      <c r="I66" s="57"/>
      <c r="J66" s="57"/>
      <c r="K66" s="57"/>
      <c r="L66" s="57"/>
      <c r="M66" s="58" t="str">
        <f t="shared" si="34"/>
        <v/>
      </c>
      <c r="N66" s="102"/>
    </row>
    <row r="67" spans="1:14">
      <c r="A67" s="97" t="str">
        <f t="shared" si="32"/>
        <v/>
      </c>
      <c r="B67" s="98" t="str">
        <f t="shared" si="30"/>
        <v/>
      </c>
      <c r="C67" s="99"/>
      <c r="D67" s="137"/>
      <c r="E67" s="100"/>
      <c r="F67" s="57"/>
      <c r="G67" s="58">
        <f t="shared" si="33"/>
        <v>0</v>
      </c>
      <c r="H67" s="58">
        <f>IF(E67="",0,IFERROR(VLOOKUP(E67,档案费管理台账!$D$4:$H$1000,5,0),0))</f>
        <v>0</v>
      </c>
      <c r="I67" s="57"/>
      <c r="J67" s="57"/>
      <c r="K67" s="57"/>
      <c r="L67" s="57"/>
      <c r="M67" s="58" t="str">
        <f t="shared" si="34"/>
        <v/>
      </c>
      <c r="N67" s="102"/>
    </row>
    <row r="68" spans="1:14">
      <c r="A68" s="97" t="str">
        <f t="shared" si="32"/>
        <v/>
      </c>
      <c r="B68" s="98" t="str">
        <f t="shared" si="30"/>
        <v/>
      </c>
      <c r="C68" s="99"/>
      <c r="D68" s="137"/>
      <c r="E68" s="100"/>
      <c r="F68" s="57"/>
      <c r="G68" s="58">
        <f t="shared" si="33"/>
        <v>0</v>
      </c>
      <c r="H68" s="58">
        <f>IF(E68="",0,IFERROR(VLOOKUP(E68,档案费管理台账!$D$4:$H$1000,5,0),0))</f>
        <v>0</v>
      </c>
      <c r="I68" s="57"/>
      <c r="J68" s="57"/>
      <c r="K68" s="57"/>
      <c r="L68" s="57"/>
      <c r="M68" s="58" t="str">
        <f t="shared" si="34"/>
        <v/>
      </c>
      <c r="N68" s="102"/>
    </row>
    <row r="69" spans="1:14">
      <c r="A69" s="97" t="str">
        <f t="shared" si="32"/>
        <v/>
      </c>
      <c r="B69" s="98" t="str">
        <f t="shared" si="30"/>
        <v/>
      </c>
      <c r="C69" s="99"/>
      <c r="D69" s="137"/>
      <c r="E69" s="100"/>
      <c r="F69" s="57"/>
      <c r="G69" s="58">
        <f t="shared" si="33"/>
        <v>0</v>
      </c>
      <c r="H69" s="58">
        <f>IF(E69="",0,IFERROR(VLOOKUP(E69,档案费管理台账!$D$4:$H$1000,5,0),0))</f>
        <v>0</v>
      </c>
      <c r="I69" s="57"/>
      <c r="J69" s="57"/>
      <c r="K69" s="57"/>
      <c r="L69" s="57"/>
      <c r="M69" s="58" t="str">
        <f t="shared" si="34"/>
        <v/>
      </c>
      <c r="N69" s="102"/>
    </row>
    <row r="70" spans="1:14">
      <c r="A70" s="97" t="str">
        <f t="shared" si="32"/>
        <v/>
      </c>
      <c r="B70" s="98" t="str">
        <f t="shared" si="30"/>
        <v/>
      </c>
      <c r="C70" s="99"/>
      <c r="D70" s="137"/>
      <c r="E70" s="100"/>
      <c r="F70" s="57"/>
      <c r="G70" s="58">
        <f t="shared" si="33"/>
        <v>0</v>
      </c>
      <c r="H70" s="58">
        <f>IF(E70="",0,IFERROR(VLOOKUP(E70,档案费管理台账!$D$4:$H$1000,5,0),0))</f>
        <v>0</v>
      </c>
      <c r="I70" s="57"/>
      <c r="J70" s="57"/>
      <c r="K70" s="57"/>
      <c r="L70" s="57"/>
      <c r="M70" s="58" t="str">
        <f t="shared" si="34"/>
        <v/>
      </c>
      <c r="N70" s="102"/>
    </row>
    <row r="71" spans="1:14">
      <c r="A71" s="97" t="str">
        <f t="shared" si="32"/>
        <v/>
      </c>
      <c r="B71" s="98" t="str">
        <f t="shared" si="30"/>
        <v/>
      </c>
      <c r="C71" s="99"/>
      <c r="D71" s="137"/>
      <c r="E71" s="100"/>
      <c r="F71" s="57"/>
      <c r="G71" s="58">
        <f t="shared" si="33"/>
        <v>0</v>
      </c>
      <c r="H71" s="58">
        <f>IF(E71="",0,IFERROR(VLOOKUP(E71,档案费管理台账!$D$4:$H$1000,5,0),0))</f>
        <v>0</v>
      </c>
      <c r="I71" s="57"/>
      <c r="J71" s="57"/>
      <c r="K71" s="57"/>
      <c r="L71" s="57"/>
      <c r="M71" s="58" t="str">
        <f t="shared" si="34"/>
        <v/>
      </c>
      <c r="N71" s="102"/>
    </row>
    <row r="72" spans="1:14">
      <c r="A72" s="97" t="str">
        <f t="shared" si="32"/>
        <v/>
      </c>
      <c r="B72" s="98" t="str">
        <f t="shared" si="30"/>
        <v/>
      </c>
      <c r="C72" s="99"/>
      <c r="D72" s="137"/>
      <c r="E72" s="100"/>
      <c r="F72" s="57"/>
      <c r="G72" s="58">
        <f t="shared" si="33"/>
        <v>0</v>
      </c>
      <c r="H72" s="58">
        <f>IF(E72="",0,IFERROR(VLOOKUP(E72,档案费管理台账!$D$4:$H$1000,5,0),0))</f>
        <v>0</v>
      </c>
      <c r="I72" s="57"/>
      <c r="J72" s="57"/>
      <c r="K72" s="57"/>
      <c r="L72" s="57"/>
      <c r="M72" s="58" t="str">
        <f t="shared" si="34"/>
        <v/>
      </c>
      <c r="N72" s="102"/>
    </row>
    <row r="73" spans="1:14">
      <c r="A73" s="97" t="str">
        <f t="shared" si="32"/>
        <v/>
      </c>
      <c r="B73" s="98" t="str">
        <f t="shared" si="30"/>
        <v/>
      </c>
      <c r="C73" s="99"/>
      <c r="D73" s="137"/>
      <c r="E73" s="100"/>
      <c r="F73" s="57"/>
      <c r="G73" s="58">
        <f t="shared" si="33"/>
        <v>0</v>
      </c>
      <c r="H73" s="58">
        <f>IF(E73="",0,IFERROR(VLOOKUP(E73,档案费管理台账!$D$4:$H$1000,5,0),0))</f>
        <v>0</v>
      </c>
      <c r="I73" s="57"/>
      <c r="J73" s="57"/>
      <c r="K73" s="57"/>
      <c r="L73" s="57"/>
      <c r="M73" s="58" t="str">
        <f t="shared" si="34"/>
        <v/>
      </c>
      <c r="N73" s="102"/>
    </row>
    <row r="74" spans="1:14">
      <c r="A74" s="97" t="str">
        <f t="shared" si="32"/>
        <v/>
      </c>
      <c r="B74" s="98" t="str">
        <f t="shared" si="30"/>
        <v/>
      </c>
      <c r="C74" s="99"/>
      <c r="D74" s="137"/>
      <c r="E74" s="100"/>
      <c r="F74" s="57"/>
      <c r="G74" s="58">
        <f t="shared" si="33"/>
        <v>0</v>
      </c>
      <c r="H74" s="58">
        <f>IF(E74="",0,IFERROR(VLOOKUP(E74,档案费管理台账!$D$4:$H$1000,5,0),0))</f>
        <v>0</v>
      </c>
      <c r="I74" s="57"/>
      <c r="J74" s="57"/>
      <c r="K74" s="57"/>
      <c r="L74" s="57"/>
      <c r="M74" s="58" t="str">
        <f t="shared" si="34"/>
        <v/>
      </c>
      <c r="N74" s="102"/>
    </row>
    <row r="75" spans="1:14">
      <c r="A75" s="97" t="str">
        <f t="shared" si="32"/>
        <v/>
      </c>
      <c r="B75" s="98" t="str">
        <f t="shared" si="30"/>
        <v/>
      </c>
      <c r="C75" s="99"/>
      <c r="D75" s="137"/>
      <c r="E75" s="100"/>
      <c r="F75" s="57"/>
      <c r="G75" s="58">
        <f t="shared" si="33"/>
        <v>0</v>
      </c>
      <c r="H75" s="58">
        <f>IF(E75="",0,IFERROR(VLOOKUP(E75,档案费管理台账!$D$4:$H$1000,5,0),0))</f>
        <v>0</v>
      </c>
      <c r="I75" s="57"/>
      <c r="J75" s="57"/>
      <c r="K75" s="57"/>
      <c r="L75" s="57"/>
      <c r="M75" s="58" t="str">
        <f t="shared" si="34"/>
        <v/>
      </c>
      <c r="N75" s="102"/>
    </row>
    <row r="76" spans="1:14">
      <c r="A76" s="97" t="str">
        <f t="shared" si="32"/>
        <v/>
      </c>
      <c r="B76" s="98" t="str">
        <f t="shared" si="30"/>
        <v/>
      </c>
      <c r="C76" s="99"/>
      <c r="D76" s="137"/>
      <c r="E76" s="100"/>
      <c r="F76" s="57"/>
      <c r="G76" s="58">
        <f t="shared" si="33"/>
        <v>0</v>
      </c>
      <c r="H76" s="58">
        <f>IF(E76="",0,IFERROR(VLOOKUP(E76,档案费管理台账!$D$4:$H$1000,5,0),0))</f>
        <v>0</v>
      </c>
      <c r="I76" s="57"/>
      <c r="J76" s="57"/>
      <c r="K76" s="57"/>
      <c r="L76" s="57"/>
      <c r="M76" s="58" t="str">
        <f t="shared" si="34"/>
        <v/>
      </c>
      <c r="N76" s="102"/>
    </row>
    <row r="77" spans="1:14">
      <c r="A77" s="97" t="str">
        <f t="shared" si="32"/>
        <v/>
      </c>
      <c r="B77" s="98" t="str">
        <f t="shared" si="30"/>
        <v/>
      </c>
      <c r="C77" s="99"/>
      <c r="D77" s="137"/>
      <c r="E77" s="100"/>
      <c r="F77" s="57"/>
      <c r="G77" s="58">
        <f t="shared" si="33"/>
        <v>0</v>
      </c>
      <c r="H77" s="58">
        <f>IF(E77="",0,IFERROR(VLOOKUP(E77,档案费管理台账!$D$4:$H$1000,5,0),0))</f>
        <v>0</v>
      </c>
      <c r="I77" s="57"/>
      <c r="J77" s="57"/>
      <c r="K77" s="57"/>
      <c r="L77" s="57"/>
      <c r="M77" s="58" t="str">
        <f t="shared" si="34"/>
        <v/>
      </c>
      <c r="N77" s="102"/>
    </row>
    <row r="78" spans="1:14">
      <c r="A78" s="97" t="str">
        <f t="shared" si="32"/>
        <v/>
      </c>
      <c r="B78" s="98" t="str">
        <f t="shared" si="30"/>
        <v/>
      </c>
      <c r="C78" s="99"/>
      <c r="D78" s="137"/>
      <c r="E78" s="100"/>
      <c r="F78" s="57"/>
      <c r="G78" s="58">
        <f t="shared" si="33"/>
        <v>0</v>
      </c>
      <c r="H78" s="58">
        <f>IF(E78="",0,IFERROR(VLOOKUP(E78,档案费管理台账!$D$4:$H$1000,5,0),0))</f>
        <v>0</v>
      </c>
      <c r="I78" s="57"/>
      <c r="J78" s="57"/>
      <c r="K78" s="57"/>
      <c r="L78" s="57"/>
      <c r="M78" s="58" t="str">
        <f t="shared" si="34"/>
        <v/>
      </c>
      <c r="N78" s="102"/>
    </row>
    <row r="79" spans="1:14">
      <c r="A79" s="97" t="str">
        <f t="shared" si="32"/>
        <v/>
      </c>
      <c r="B79" s="98" t="str">
        <f t="shared" si="30"/>
        <v/>
      </c>
      <c r="C79" s="99"/>
      <c r="D79" s="137"/>
      <c r="E79" s="100"/>
      <c r="F79" s="57"/>
      <c r="G79" s="58">
        <f t="shared" si="33"/>
        <v>0</v>
      </c>
      <c r="H79" s="58">
        <f>IF(E79="",0,IFERROR(VLOOKUP(E79,档案费管理台账!$D$4:$H$1000,5,0),0))</f>
        <v>0</v>
      </c>
      <c r="I79" s="57"/>
      <c r="J79" s="57"/>
      <c r="K79" s="57"/>
      <c r="L79" s="57"/>
      <c r="M79" s="58" t="str">
        <f t="shared" si="34"/>
        <v/>
      </c>
      <c r="N79" s="102"/>
    </row>
    <row r="80" spans="1:14">
      <c r="A80" s="97" t="str">
        <f t="shared" si="32"/>
        <v/>
      </c>
      <c r="B80" s="98" t="str">
        <f t="shared" si="30"/>
        <v/>
      </c>
      <c r="C80" s="99"/>
      <c r="D80" s="137"/>
      <c r="E80" s="100"/>
      <c r="F80" s="57"/>
      <c r="G80" s="58">
        <f t="shared" si="33"/>
        <v>0</v>
      </c>
      <c r="H80" s="58">
        <f>IF(E80="",0,IFERROR(VLOOKUP(E80,档案费管理台账!$D$4:$H$1000,5,0),0))</f>
        <v>0</v>
      </c>
      <c r="I80" s="57"/>
      <c r="J80" s="57"/>
      <c r="K80" s="57"/>
      <c r="L80" s="57"/>
      <c r="M80" s="58" t="str">
        <f t="shared" si="34"/>
        <v/>
      </c>
      <c r="N80" s="102"/>
    </row>
    <row r="81" spans="1:14">
      <c r="A81" s="97" t="str">
        <f t="shared" si="32"/>
        <v/>
      </c>
      <c r="B81" s="98" t="str">
        <f t="shared" si="30"/>
        <v/>
      </c>
      <c r="C81" s="99"/>
      <c r="D81" s="137"/>
      <c r="E81" s="100"/>
      <c r="F81" s="57"/>
      <c r="G81" s="58">
        <f t="shared" si="33"/>
        <v>0</v>
      </c>
      <c r="H81" s="58">
        <f>IF(E81="",0,IFERROR(VLOOKUP(E81,档案费管理台账!$D$4:$H$1000,5,0),0))</f>
        <v>0</v>
      </c>
      <c r="I81" s="57"/>
      <c r="J81" s="57"/>
      <c r="K81" s="57"/>
      <c r="L81" s="57"/>
      <c r="M81" s="58" t="str">
        <f t="shared" si="34"/>
        <v/>
      </c>
      <c r="N81" s="102"/>
    </row>
    <row r="82" spans="1:14">
      <c r="A82" s="97" t="str">
        <f t="shared" si="32"/>
        <v/>
      </c>
      <c r="B82" s="98" t="str">
        <f t="shared" si="30"/>
        <v/>
      </c>
      <c r="C82" s="99"/>
      <c r="D82" s="137"/>
      <c r="E82" s="100"/>
      <c r="F82" s="57"/>
      <c r="G82" s="58">
        <f t="shared" si="33"/>
        <v>0</v>
      </c>
      <c r="H82" s="58">
        <f>IF(E82="",0,IFERROR(VLOOKUP(E82,档案费管理台账!$D$4:$H$1000,5,0),0))</f>
        <v>0</v>
      </c>
      <c r="I82" s="57"/>
      <c r="J82" s="57"/>
      <c r="K82" s="57"/>
      <c r="L82" s="57"/>
      <c r="M82" s="58" t="str">
        <f t="shared" si="34"/>
        <v/>
      </c>
      <c r="N82" s="102"/>
    </row>
    <row r="83" spans="1:14">
      <c r="A83" s="97" t="str">
        <f t="shared" si="32"/>
        <v/>
      </c>
      <c r="B83" s="98" t="str">
        <f t="shared" si="30"/>
        <v/>
      </c>
      <c r="C83" s="99"/>
      <c r="D83" s="137"/>
      <c r="E83" s="100"/>
      <c r="F83" s="57"/>
      <c r="G83" s="58">
        <f t="shared" si="33"/>
        <v>0</v>
      </c>
      <c r="H83" s="58">
        <f>IF(E83="",0,IFERROR(VLOOKUP(E83,档案费管理台账!$D$4:$H$1000,5,0),0))</f>
        <v>0</v>
      </c>
      <c r="I83" s="57"/>
      <c r="J83" s="57"/>
      <c r="K83" s="57"/>
      <c r="L83" s="57"/>
      <c r="M83" s="58" t="str">
        <f t="shared" si="34"/>
        <v/>
      </c>
      <c r="N83" s="102"/>
    </row>
    <row r="84" spans="1:14">
      <c r="A84" s="97" t="str">
        <f t="shared" si="32"/>
        <v/>
      </c>
      <c r="B84" s="98" t="str">
        <f t="shared" si="30"/>
        <v/>
      </c>
      <c r="C84" s="99"/>
      <c r="D84" s="137"/>
      <c r="E84" s="100"/>
      <c r="F84" s="57"/>
      <c r="G84" s="58">
        <f t="shared" si="33"/>
        <v>0</v>
      </c>
      <c r="H84" s="58">
        <f>IF(E84="",0,IFERROR(VLOOKUP(E84,档案费管理台账!$D$4:$H$1000,5,0),0))</f>
        <v>0</v>
      </c>
      <c r="I84" s="57"/>
      <c r="J84" s="57"/>
      <c r="K84" s="57"/>
      <c r="L84" s="57"/>
      <c r="M84" s="58" t="str">
        <f t="shared" si="34"/>
        <v/>
      </c>
      <c r="N84" s="102"/>
    </row>
    <row r="85" spans="1:14">
      <c r="A85" s="97" t="str">
        <f t="shared" si="32"/>
        <v/>
      </c>
      <c r="B85" s="98" t="str">
        <f t="shared" si="30"/>
        <v/>
      </c>
      <c r="C85" s="99"/>
      <c r="D85" s="137"/>
      <c r="E85" s="100"/>
      <c r="F85" s="57"/>
      <c r="G85" s="58">
        <f t="shared" si="33"/>
        <v>0</v>
      </c>
      <c r="H85" s="58">
        <f>IF(E85="",0,IFERROR(VLOOKUP(E85,档案费管理台账!$D$4:$H$1000,5,0),0))</f>
        <v>0</v>
      </c>
      <c r="I85" s="57"/>
      <c r="J85" s="57"/>
      <c r="K85" s="57"/>
      <c r="L85" s="57"/>
      <c r="M85" s="58" t="str">
        <f t="shared" si="34"/>
        <v/>
      </c>
      <c r="N85" s="102"/>
    </row>
    <row r="86" spans="1:14">
      <c r="A86" s="97" t="str">
        <f t="shared" si="32"/>
        <v/>
      </c>
      <c r="B86" s="98" t="str">
        <f t="shared" si="30"/>
        <v/>
      </c>
      <c r="C86" s="99"/>
      <c r="D86" s="137"/>
      <c r="E86" s="100"/>
      <c r="F86" s="57"/>
      <c r="G86" s="58">
        <f t="shared" si="33"/>
        <v>0</v>
      </c>
      <c r="H86" s="58">
        <f>IF(E86="",0,IFERROR(VLOOKUP(E86,档案费管理台账!$D$4:$H$1000,5,0),0))</f>
        <v>0</v>
      </c>
      <c r="I86" s="57"/>
      <c r="J86" s="57"/>
      <c r="K86" s="57"/>
      <c r="L86" s="57"/>
      <c r="M86" s="58" t="str">
        <f t="shared" si="34"/>
        <v/>
      </c>
      <c r="N86" s="102"/>
    </row>
    <row r="87" spans="1:14">
      <c r="A87" s="97" t="str">
        <f t="shared" si="32"/>
        <v/>
      </c>
      <c r="B87" s="98" t="str">
        <f t="shared" si="30"/>
        <v/>
      </c>
      <c r="C87" s="99"/>
      <c r="D87" s="137"/>
      <c r="E87" s="100"/>
      <c r="F87" s="57"/>
      <c r="G87" s="58">
        <f t="shared" si="33"/>
        <v>0</v>
      </c>
      <c r="H87" s="58">
        <f>IF(E87="",0,IFERROR(VLOOKUP(E87,档案费管理台账!$D$4:$H$1000,5,0),0))</f>
        <v>0</v>
      </c>
      <c r="I87" s="57"/>
      <c r="J87" s="57"/>
      <c r="K87" s="57"/>
      <c r="L87" s="57"/>
      <c r="M87" s="58" t="str">
        <f t="shared" si="34"/>
        <v/>
      </c>
      <c r="N87" s="102"/>
    </row>
    <row r="88" spans="1:14">
      <c r="A88" s="97" t="str">
        <f t="shared" si="32"/>
        <v/>
      </c>
      <c r="B88" s="98" t="str">
        <f t="shared" si="30"/>
        <v/>
      </c>
      <c r="C88" s="99"/>
      <c r="D88" s="137"/>
      <c r="E88" s="100"/>
      <c r="F88" s="57"/>
      <c r="G88" s="58">
        <f t="shared" si="33"/>
        <v>0</v>
      </c>
      <c r="H88" s="58">
        <f>IF(E88="",0,IFERROR(VLOOKUP(E88,档案费管理台账!$D$4:$H$1000,5,0),0))</f>
        <v>0</v>
      </c>
      <c r="I88" s="57"/>
      <c r="J88" s="57"/>
      <c r="K88" s="57"/>
      <c r="L88" s="57"/>
      <c r="M88" s="58" t="str">
        <f t="shared" si="34"/>
        <v/>
      </c>
      <c r="N88" s="102"/>
    </row>
    <row r="89" spans="1:14">
      <c r="A89" s="97" t="str">
        <f t="shared" si="32"/>
        <v/>
      </c>
      <c r="B89" s="98" t="str">
        <f t="shared" si="30"/>
        <v/>
      </c>
      <c r="C89" s="99"/>
      <c r="D89" s="137"/>
      <c r="E89" s="100"/>
      <c r="F89" s="57"/>
      <c r="G89" s="58">
        <f t="shared" si="33"/>
        <v>0</v>
      </c>
      <c r="H89" s="58">
        <f>IF(E89="",0,IFERROR(VLOOKUP(E89,档案费管理台账!$D$4:$H$1000,5,0),0))</f>
        <v>0</v>
      </c>
      <c r="I89" s="57"/>
      <c r="J89" s="57"/>
      <c r="K89" s="57"/>
      <c r="L89" s="57"/>
      <c r="M89" s="58" t="str">
        <f t="shared" si="34"/>
        <v/>
      </c>
      <c r="N89" s="102"/>
    </row>
    <row r="90" spans="1:14">
      <c r="A90" s="97" t="str">
        <f t="shared" si="32"/>
        <v/>
      </c>
      <c r="B90" s="98" t="str">
        <f t="shared" si="30"/>
        <v/>
      </c>
      <c r="C90" s="99"/>
      <c r="D90" s="137"/>
      <c r="E90" s="100"/>
      <c r="F90" s="57"/>
      <c r="G90" s="58">
        <f t="shared" si="33"/>
        <v>0</v>
      </c>
      <c r="H90" s="58">
        <f>IF(E90="",0,IFERROR(VLOOKUP(E90,档案费管理台账!$D$4:$H$1000,5,0),0))</f>
        <v>0</v>
      </c>
      <c r="I90" s="57"/>
      <c r="J90" s="57"/>
      <c r="K90" s="57"/>
      <c r="L90" s="57"/>
      <c r="M90" s="58" t="str">
        <f t="shared" si="34"/>
        <v/>
      </c>
      <c r="N90" s="102"/>
    </row>
    <row r="91" spans="1:14">
      <c r="A91" s="97" t="str">
        <f t="shared" si="32"/>
        <v/>
      </c>
      <c r="B91" s="98" t="str">
        <f t="shared" si="30"/>
        <v/>
      </c>
      <c r="C91" s="99"/>
      <c r="D91" s="137"/>
      <c r="E91" s="100"/>
      <c r="F91" s="57"/>
      <c r="G91" s="58">
        <f t="shared" si="33"/>
        <v>0</v>
      </c>
      <c r="H91" s="58">
        <f>IF(E91="",0,IFERROR(VLOOKUP(E91,档案费管理台账!$D$4:$H$1000,5,0),0))</f>
        <v>0</v>
      </c>
      <c r="I91" s="57"/>
      <c r="J91" s="57"/>
      <c r="K91" s="57"/>
      <c r="L91" s="57"/>
      <c r="M91" s="58" t="str">
        <f t="shared" si="34"/>
        <v/>
      </c>
      <c r="N91" s="102"/>
    </row>
    <row r="92" spans="1:14">
      <c r="A92" s="97" t="str">
        <f t="shared" si="32"/>
        <v/>
      </c>
      <c r="B92" s="98" t="str">
        <f t="shared" si="30"/>
        <v/>
      </c>
      <c r="C92" s="99"/>
      <c r="D92" s="137"/>
      <c r="E92" s="100"/>
      <c r="F92" s="57"/>
      <c r="G92" s="58">
        <f t="shared" si="33"/>
        <v>0</v>
      </c>
      <c r="H92" s="58">
        <f>IF(E92="",0,IFERROR(VLOOKUP(E92,档案费管理台账!$D$4:$H$1000,5,0),0))</f>
        <v>0</v>
      </c>
      <c r="I92" s="57"/>
      <c r="J92" s="57"/>
      <c r="K92" s="57"/>
      <c r="L92" s="57"/>
      <c r="M92" s="58" t="str">
        <f t="shared" si="34"/>
        <v/>
      </c>
      <c r="N92" s="102"/>
    </row>
    <row r="93" spans="1:14">
      <c r="A93" s="97" t="str">
        <f t="shared" si="32"/>
        <v/>
      </c>
      <c r="B93" s="98" t="str">
        <f t="shared" si="30"/>
        <v/>
      </c>
      <c r="C93" s="99"/>
      <c r="D93" s="137"/>
      <c r="E93" s="100"/>
      <c r="F93" s="57"/>
      <c r="G93" s="58">
        <f t="shared" si="33"/>
        <v>0</v>
      </c>
      <c r="H93" s="58">
        <f>IF(E93="",0,IFERROR(VLOOKUP(E93,档案费管理台账!$D$4:$H$1000,5,0),0))</f>
        <v>0</v>
      </c>
      <c r="I93" s="57"/>
      <c r="J93" s="57"/>
      <c r="K93" s="57"/>
      <c r="L93" s="57"/>
      <c r="M93" s="58" t="str">
        <f t="shared" si="34"/>
        <v/>
      </c>
      <c r="N93" s="102"/>
    </row>
    <row r="94" spans="1:14">
      <c r="A94" s="97" t="str">
        <f t="shared" si="32"/>
        <v/>
      </c>
      <c r="B94" s="98" t="str">
        <f t="shared" si="30"/>
        <v/>
      </c>
      <c r="C94" s="99"/>
      <c r="D94" s="137"/>
      <c r="E94" s="100"/>
      <c r="F94" s="57"/>
      <c r="G94" s="58">
        <f t="shared" si="33"/>
        <v>0</v>
      </c>
      <c r="H94" s="58">
        <f>IF(E94="",0,IFERROR(VLOOKUP(E94,档案费管理台账!$D$4:$H$1000,5,0),0))</f>
        <v>0</v>
      </c>
      <c r="I94" s="57"/>
      <c r="J94" s="57"/>
      <c r="K94" s="57"/>
      <c r="L94" s="57"/>
      <c r="M94" s="58" t="str">
        <f t="shared" si="34"/>
        <v/>
      </c>
      <c r="N94" s="102"/>
    </row>
    <row r="95" spans="1:14">
      <c r="A95" s="97" t="str">
        <f t="shared" si="32"/>
        <v/>
      </c>
      <c r="B95" s="98" t="str">
        <f t="shared" si="30"/>
        <v/>
      </c>
      <c r="C95" s="99"/>
      <c r="D95" s="137"/>
      <c r="E95" s="100"/>
      <c r="F95" s="57"/>
      <c r="G95" s="58">
        <f t="shared" si="33"/>
        <v>0</v>
      </c>
      <c r="H95" s="58">
        <f>IF(E95="",0,IFERROR(VLOOKUP(E95,档案费管理台账!$D$4:$H$1000,5,0),0))</f>
        <v>0</v>
      </c>
      <c r="I95" s="57"/>
      <c r="J95" s="57"/>
      <c r="K95" s="57"/>
      <c r="L95" s="57"/>
      <c r="M95" s="58" t="str">
        <f t="shared" si="34"/>
        <v/>
      </c>
      <c r="N95" s="102"/>
    </row>
    <row r="96" spans="1:14">
      <c r="A96" s="97" t="str">
        <f t="shared" si="32"/>
        <v/>
      </c>
      <c r="B96" s="98" t="str">
        <f t="shared" si="30"/>
        <v/>
      </c>
      <c r="C96" s="99"/>
      <c r="D96" s="137"/>
      <c r="E96" s="100"/>
      <c r="F96" s="57"/>
      <c r="G96" s="58">
        <f t="shared" si="33"/>
        <v>0</v>
      </c>
      <c r="H96" s="58">
        <f>IF(E96="",0,IFERROR(VLOOKUP(E96,档案费管理台账!$D$4:$H$1000,5,0),0))</f>
        <v>0</v>
      </c>
      <c r="I96" s="57"/>
      <c r="J96" s="57"/>
      <c r="K96" s="57"/>
      <c r="L96" s="57"/>
      <c r="M96" s="58" t="str">
        <f t="shared" si="34"/>
        <v/>
      </c>
      <c r="N96" s="102"/>
    </row>
    <row r="97" spans="1:14">
      <c r="A97" s="97" t="str">
        <f t="shared" si="32"/>
        <v/>
      </c>
      <c r="B97" s="98" t="str">
        <f t="shared" si="30"/>
        <v/>
      </c>
      <c r="C97" s="99"/>
      <c r="D97" s="137"/>
      <c r="E97" s="100"/>
      <c r="F97" s="57"/>
      <c r="G97" s="58">
        <f t="shared" si="33"/>
        <v>0</v>
      </c>
      <c r="H97" s="58">
        <f>IF(E97="",0,IFERROR(VLOOKUP(E97,档案费管理台账!$D$4:$H$1000,5,0),0))</f>
        <v>0</v>
      </c>
      <c r="I97" s="57"/>
      <c r="J97" s="57"/>
      <c r="K97" s="57"/>
      <c r="L97" s="57"/>
      <c r="M97" s="58" t="str">
        <f t="shared" si="34"/>
        <v/>
      </c>
      <c r="N97" s="102"/>
    </row>
    <row r="98" spans="1:14">
      <c r="A98" s="97" t="str">
        <f t="shared" si="32"/>
        <v/>
      </c>
      <c r="B98" s="98" t="str">
        <f t="shared" si="30"/>
        <v/>
      </c>
      <c r="C98" s="99"/>
      <c r="D98" s="137"/>
      <c r="E98" s="100"/>
      <c r="F98" s="57"/>
      <c r="G98" s="58">
        <f t="shared" si="33"/>
        <v>0</v>
      </c>
      <c r="H98" s="58">
        <f>IF(E98="",0,IFERROR(VLOOKUP(E98,档案费管理台账!$D$4:$H$1000,5,0),0))</f>
        <v>0</v>
      </c>
      <c r="I98" s="57"/>
      <c r="J98" s="57"/>
      <c r="K98" s="57"/>
      <c r="L98" s="57"/>
      <c r="M98" s="58" t="str">
        <f t="shared" si="34"/>
        <v/>
      </c>
      <c r="N98" s="102"/>
    </row>
    <row r="99" spans="1:14">
      <c r="A99" s="97" t="str">
        <f t="shared" si="32"/>
        <v/>
      </c>
      <c r="B99" s="98" t="str">
        <f t="shared" si="30"/>
        <v/>
      </c>
      <c r="C99" s="99"/>
      <c r="D99" s="137"/>
      <c r="E99" s="100"/>
      <c r="F99" s="57"/>
      <c r="G99" s="58">
        <f t="shared" si="33"/>
        <v>0</v>
      </c>
      <c r="H99" s="58">
        <f>IF(E99="",0,IFERROR(VLOOKUP(E99,档案费管理台账!$D$4:$H$1000,5,0),0))</f>
        <v>0</v>
      </c>
      <c r="I99" s="57"/>
      <c r="J99" s="57"/>
      <c r="K99" s="57"/>
      <c r="L99" s="57"/>
      <c r="M99" s="58" t="str">
        <f t="shared" si="34"/>
        <v/>
      </c>
      <c r="N99" s="102"/>
    </row>
    <row r="100" spans="1:14">
      <c r="A100" s="97" t="str">
        <f t="shared" si="32"/>
        <v/>
      </c>
      <c r="B100" s="98" t="str">
        <f t="shared" si="30"/>
        <v/>
      </c>
      <c r="C100" s="99"/>
      <c r="D100" s="137"/>
      <c r="E100" s="100"/>
      <c r="F100" s="57"/>
      <c r="G100" s="58">
        <f t="shared" si="33"/>
        <v>0</v>
      </c>
      <c r="H100" s="58">
        <f>IF(E100="",0,IFERROR(VLOOKUP(E100,档案费管理台账!$D$4:$H$1000,5,0),0))</f>
        <v>0</v>
      </c>
      <c r="I100" s="57"/>
      <c r="J100" s="57"/>
      <c r="K100" s="57"/>
      <c r="L100" s="57"/>
      <c r="M100" s="58" t="str">
        <f t="shared" si="34"/>
        <v/>
      </c>
      <c r="N100" s="102"/>
    </row>
    <row r="101" spans="1:14">
      <c r="A101" s="97" t="str">
        <f t="shared" si="32"/>
        <v/>
      </c>
      <c r="B101" s="98" t="str">
        <f t="shared" si="30"/>
        <v/>
      </c>
      <c r="C101" s="99"/>
      <c r="D101" s="137"/>
      <c r="E101" s="100"/>
      <c r="F101" s="57"/>
      <c r="G101" s="58">
        <f t="shared" si="33"/>
        <v>0</v>
      </c>
      <c r="H101" s="58">
        <f>IF(E101="",0,IFERROR(VLOOKUP(E101,档案费管理台账!$D$4:$H$1000,5,0),0))</f>
        <v>0</v>
      </c>
      <c r="I101" s="57"/>
      <c r="J101" s="57"/>
      <c r="K101" s="57"/>
      <c r="L101" s="57"/>
      <c r="M101" s="58" t="str">
        <f t="shared" si="34"/>
        <v/>
      </c>
      <c r="N101" s="102"/>
    </row>
    <row r="102" spans="1:14">
      <c r="A102" s="97" t="str">
        <f t="shared" si="32"/>
        <v/>
      </c>
      <c r="B102" s="98" t="str">
        <f t="shared" si="30"/>
        <v/>
      </c>
      <c r="C102" s="99"/>
      <c r="D102" s="137"/>
      <c r="E102" s="100"/>
      <c r="F102" s="57"/>
      <c r="G102" s="58">
        <f t="shared" si="33"/>
        <v>0</v>
      </c>
      <c r="H102" s="58">
        <f>IF(E102="",0,IFERROR(VLOOKUP(E102,档案费管理台账!$D$4:$H$1000,5,0),0))</f>
        <v>0</v>
      </c>
      <c r="I102" s="57"/>
      <c r="J102" s="57"/>
      <c r="K102" s="57"/>
      <c r="L102" s="57"/>
      <c r="M102" s="58" t="str">
        <f t="shared" si="34"/>
        <v/>
      </c>
      <c r="N102" s="102"/>
    </row>
    <row r="103" spans="1:14">
      <c r="A103" s="97" t="str">
        <f t="shared" si="32"/>
        <v/>
      </c>
      <c r="B103" s="98" t="str">
        <f t="shared" si="30"/>
        <v/>
      </c>
      <c r="C103" s="99"/>
      <c r="D103" s="137"/>
      <c r="E103" s="100"/>
      <c r="F103" s="57"/>
      <c r="G103" s="58">
        <f t="shared" si="33"/>
        <v>0</v>
      </c>
      <c r="H103" s="58">
        <f>IF(E103="",0,IFERROR(VLOOKUP(E103,档案费管理台账!$D$4:$H$1000,5,0),0))</f>
        <v>0</v>
      </c>
      <c r="I103" s="57"/>
      <c r="J103" s="57"/>
      <c r="K103" s="57"/>
      <c r="L103" s="57"/>
      <c r="M103" s="58" t="str">
        <f t="shared" si="34"/>
        <v/>
      </c>
      <c r="N103" s="102"/>
    </row>
    <row r="104" spans="1:14">
      <c r="A104" s="97" t="str">
        <f t="shared" si="32"/>
        <v/>
      </c>
      <c r="B104" s="98" t="str">
        <f t="shared" si="30"/>
        <v/>
      </c>
      <c r="C104" s="99"/>
      <c r="D104" s="137"/>
      <c r="E104" s="100"/>
      <c r="F104" s="57"/>
      <c r="G104" s="58">
        <f t="shared" si="33"/>
        <v>0</v>
      </c>
      <c r="H104" s="58">
        <f>IF(E104="",0,IFERROR(VLOOKUP(E104,档案费管理台账!$D$4:$H$1000,5,0),0))</f>
        <v>0</v>
      </c>
      <c r="I104" s="57"/>
      <c r="J104" s="57"/>
      <c r="K104" s="57"/>
      <c r="L104" s="57"/>
      <c r="M104" s="58" t="str">
        <f t="shared" si="34"/>
        <v/>
      </c>
      <c r="N104" s="102"/>
    </row>
    <row r="105" spans="1:14">
      <c r="A105" s="97" t="str">
        <f t="shared" si="32"/>
        <v/>
      </c>
      <c r="B105" s="98" t="str">
        <f t="shared" si="30"/>
        <v/>
      </c>
      <c r="C105" s="99"/>
      <c r="D105" s="137"/>
      <c r="E105" s="100"/>
      <c r="F105" s="57"/>
      <c r="G105" s="58">
        <f t="shared" si="33"/>
        <v>0</v>
      </c>
      <c r="H105" s="58">
        <f>IF(E105="",0,IFERROR(VLOOKUP(E105,档案费管理台账!$D$4:$H$1000,5,0),0))</f>
        <v>0</v>
      </c>
      <c r="I105" s="57"/>
      <c r="J105" s="57"/>
      <c r="K105" s="57"/>
      <c r="L105" s="57"/>
      <c r="M105" s="58" t="str">
        <f t="shared" si="34"/>
        <v/>
      </c>
      <c r="N105" s="102"/>
    </row>
    <row r="106" spans="1:14">
      <c r="A106" s="97" t="str">
        <f t="shared" si="32"/>
        <v/>
      </c>
      <c r="B106" s="98" t="str">
        <f t="shared" si="30"/>
        <v/>
      </c>
      <c r="C106" s="99"/>
      <c r="D106" s="137"/>
      <c r="E106" s="100"/>
      <c r="F106" s="57"/>
      <c r="G106" s="58">
        <f t="shared" si="33"/>
        <v>0</v>
      </c>
      <c r="H106" s="58">
        <f>IF(E106="",0,IFERROR(VLOOKUP(E106,档案费管理台账!$D$4:$H$1000,5,0),0))</f>
        <v>0</v>
      </c>
      <c r="I106" s="57"/>
      <c r="J106" s="57"/>
      <c r="K106" s="57"/>
      <c r="L106" s="57"/>
      <c r="M106" s="58" t="str">
        <f t="shared" si="34"/>
        <v/>
      </c>
      <c r="N106" s="102"/>
    </row>
    <row r="107" spans="1:14">
      <c r="A107" s="97" t="str">
        <f t="shared" si="32"/>
        <v/>
      </c>
      <c r="B107" s="98" t="str">
        <f t="shared" si="30"/>
        <v/>
      </c>
      <c r="C107" s="99"/>
      <c r="D107" s="137"/>
      <c r="E107" s="100"/>
      <c r="F107" s="57"/>
      <c r="G107" s="58">
        <f t="shared" si="33"/>
        <v>0</v>
      </c>
      <c r="H107" s="58">
        <f>IF(E107="",0,IFERROR(VLOOKUP(E107,档案费管理台账!$D$4:$H$1000,5,0),0))</f>
        <v>0</v>
      </c>
      <c r="I107" s="57"/>
      <c r="J107" s="57"/>
      <c r="K107" s="57"/>
      <c r="L107" s="57"/>
      <c r="M107" s="58" t="str">
        <f t="shared" si="34"/>
        <v/>
      </c>
      <c r="N107" s="102"/>
    </row>
    <row r="108" spans="1:14">
      <c r="A108" s="97" t="str">
        <f t="shared" si="32"/>
        <v/>
      </c>
      <c r="B108" s="98" t="str">
        <f t="shared" ref="B108:B171" si="35">IF(C108="","",MONTH(C108)&amp;"月")</f>
        <v/>
      </c>
      <c r="C108" s="99"/>
      <c r="D108" s="137"/>
      <c r="E108" s="100"/>
      <c r="F108" s="57"/>
      <c r="G108" s="58">
        <f t="shared" si="33"/>
        <v>0</v>
      </c>
      <c r="H108" s="58">
        <f>IF(E108="",0,IFERROR(VLOOKUP(E108,档案费管理台账!$D$4:$H$1000,5,0),0))</f>
        <v>0</v>
      </c>
      <c r="I108" s="57"/>
      <c r="J108" s="57"/>
      <c r="K108" s="57"/>
      <c r="L108" s="57"/>
      <c r="M108" s="58" t="str">
        <f t="shared" si="34"/>
        <v/>
      </c>
      <c r="N108" s="102"/>
    </row>
    <row r="109" spans="1:14">
      <c r="A109" s="97" t="str">
        <f t="shared" ref="A109:A172" si="36">IF(C109="","",ROW()-42)</f>
        <v/>
      </c>
      <c r="B109" s="98" t="str">
        <f t="shared" si="35"/>
        <v/>
      </c>
      <c r="C109" s="99"/>
      <c r="D109" s="137"/>
      <c r="E109" s="100"/>
      <c r="F109" s="57"/>
      <c r="G109" s="58">
        <f t="shared" ref="G109:G172" si="37">IF(F109="",0,F109*$K$41)</f>
        <v>0</v>
      </c>
      <c r="H109" s="58">
        <f>IF(E109="",0,IFERROR(VLOOKUP(E109,档案费管理台账!$D$4:$H$1000,5,0),0))</f>
        <v>0</v>
      </c>
      <c r="I109" s="57"/>
      <c r="J109" s="57"/>
      <c r="K109" s="57"/>
      <c r="L109" s="57"/>
      <c r="M109" s="58" t="str">
        <f t="shared" ref="M109:M172" si="38">IF(C109="","",ROUND(M108+G109-I109-J109-K109-L109-H109,2))</f>
        <v/>
      </c>
      <c r="N109" s="102"/>
    </row>
    <row r="110" spans="1:14">
      <c r="A110" s="97" t="str">
        <f t="shared" si="36"/>
        <v/>
      </c>
      <c r="B110" s="98" t="str">
        <f t="shared" si="35"/>
        <v/>
      </c>
      <c r="C110" s="99"/>
      <c r="D110" s="137"/>
      <c r="E110" s="100"/>
      <c r="F110" s="57"/>
      <c r="G110" s="58">
        <f t="shared" si="37"/>
        <v>0</v>
      </c>
      <c r="H110" s="58">
        <f>IF(E110="",0,IFERROR(VLOOKUP(E110,档案费管理台账!$D$4:$H$1000,5,0),0))</f>
        <v>0</v>
      </c>
      <c r="I110" s="57"/>
      <c r="J110" s="57"/>
      <c r="K110" s="57"/>
      <c r="L110" s="57"/>
      <c r="M110" s="58" t="str">
        <f t="shared" si="38"/>
        <v/>
      </c>
      <c r="N110" s="102"/>
    </row>
    <row r="111" spans="1:14">
      <c r="A111" s="97" t="str">
        <f t="shared" si="36"/>
        <v/>
      </c>
      <c r="B111" s="98" t="str">
        <f t="shared" si="35"/>
        <v/>
      </c>
      <c r="C111" s="99"/>
      <c r="D111" s="137"/>
      <c r="E111" s="100"/>
      <c r="F111" s="57"/>
      <c r="G111" s="58">
        <f t="shared" si="37"/>
        <v>0</v>
      </c>
      <c r="H111" s="58">
        <f>IF(E111="",0,IFERROR(VLOOKUP(E111,档案费管理台账!$D$4:$H$1000,5,0),0))</f>
        <v>0</v>
      </c>
      <c r="I111" s="57"/>
      <c r="J111" s="57"/>
      <c r="K111" s="57"/>
      <c r="L111" s="57"/>
      <c r="M111" s="58" t="str">
        <f t="shared" si="38"/>
        <v/>
      </c>
      <c r="N111" s="102"/>
    </row>
    <row r="112" spans="1:14">
      <c r="A112" s="97" t="str">
        <f t="shared" si="36"/>
        <v/>
      </c>
      <c r="B112" s="98" t="str">
        <f t="shared" si="35"/>
        <v/>
      </c>
      <c r="C112" s="99"/>
      <c r="D112" s="137"/>
      <c r="E112" s="100"/>
      <c r="F112" s="57"/>
      <c r="G112" s="58">
        <f t="shared" si="37"/>
        <v>0</v>
      </c>
      <c r="H112" s="58">
        <f>IF(E112="",0,IFERROR(VLOOKUP(E112,档案费管理台账!$D$4:$H$1000,5,0),0))</f>
        <v>0</v>
      </c>
      <c r="I112" s="57"/>
      <c r="J112" s="57"/>
      <c r="K112" s="57"/>
      <c r="L112" s="57"/>
      <c r="M112" s="58" t="str">
        <f t="shared" si="38"/>
        <v/>
      </c>
      <c r="N112" s="102"/>
    </row>
    <row r="113" spans="1:14">
      <c r="A113" s="97" t="str">
        <f t="shared" si="36"/>
        <v/>
      </c>
      <c r="B113" s="98" t="str">
        <f t="shared" si="35"/>
        <v/>
      </c>
      <c r="C113" s="99"/>
      <c r="D113" s="137"/>
      <c r="E113" s="100"/>
      <c r="F113" s="57"/>
      <c r="G113" s="58">
        <f t="shared" si="37"/>
        <v>0</v>
      </c>
      <c r="H113" s="58">
        <f>IF(E113="",0,IFERROR(VLOOKUP(E113,档案费管理台账!$D$4:$H$1000,5,0),0))</f>
        <v>0</v>
      </c>
      <c r="I113" s="57"/>
      <c r="J113" s="57"/>
      <c r="K113" s="57"/>
      <c r="L113" s="57"/>
      <c r="M113" s="58" t="str">
        <f t="shared" si="38"/>
        <v/>
      </c>
      <c r="N113" s="102"/>
    </row>
    <row r="114" spans="1:14">
      <c r="A114" s="97" t="str">
        <f t="shared" si="36"/>
        <v/>
      </c>
      <c r="B114" s="98" t="str">
        <f t="shared" si="35"/>
        <v/>
      </c>
      <c r="C114" s="99"/>
      <c r="D114" s="137"/>
      <c r="E114" s="100"/>
      <c r="F114" s="57"/>
      <c r="G114" s="58">
        <f t="shared" si="37"/>
        <v>0</v>
      </c>
      <c r="H114" s="58">
        <f>IF(E114="",0,IFERROR(VLOOKUP(E114,档案费管理台账!$D$4:$H$1000,5,0),0))</f>
        <v>0</v>
      </c>
      <c r="I114" s="57"/>
      <c r="J114" s="57"/>
      <c r="K114" s="57"/>
      <c r="L114" s="57"/>
      <c r="M114" s="58" t="str">
        <f t="shared" si="38"/>
        <v/>
      </c>
      <c r="N114" s="102"/>
    </row>
    <row r="115" spans="1:14">
      <c r="A115" s="97" t="str">
        <f t="shared" si="36"/>
        <v/>
      </c>
      <c r="B115" s="98" t="str">
        <f t="shared" si="35"/>
        <v/>
      </c>
      <c r="C115" s="99"/>
      <c r="D115" s="137"/>
      <c r="E115" s="100"/>
      <c r="F115" s="57"/>
      <c r="G115" s="58">
        <f t="shared" si="37"/>
        <v>0</v>
      </c>
      <c r="H115" s="58">
        <f>IF(E115="",0,IFERROR(VLOOKUP(E115,档案费管理台账!$D$4:$H$1000,5,0),0))</f>
        <v>0</v>
      </c>
      <c r="I115" s="57"/>
      <c r="J115" s="57"/>
      <c r="K115" s="57"/>
      <c r="L115" s="57"/>
      <c r="M115" s="58" t="str">
        <f t="shared" si="38"/>
        <v/>
      </c>
      <c r="N115" s="102"/>
    </row>
    <row r="116" spans="1:14">
      <c r="A116" s="97" t="str">
        <f t="shared" si="36"/>
        <v/>
      </c>
      <c r="B116" s="98" t="str">
        <f t="shared" si="35"/>
        <v/>
      </c>
      <c r="C116" s="99"/>
      <c r="D116" s="137"/>
      <c r="E116" s="100"/>
      <c r="F116" s="57"/>
      <c r="G116" s="58">
        <f t="shared" si="37"/>
        <v>0</v>
      </c>
      <c r="H116" s="58">
        <f>IF(E116="",0,IFERROR(VLOOKUP(E116,档案费管理台账!$D$4:$H$1000,5,0),0))</f>
        <v>0</v>
      </c>
      <c r="I116" s="57"/>
      <c r="J116" s="57"/>
      <c r="K116" s="57"/>
      <c r="L116" s="57"/>
      <c r="M116" s="58" t="str">
        <f t="shared" si="38"/>
        <v/>
      </c>
      <c r="N116" s="102"/>
    </row>
    <row r="117" spans="1:14">
      <c r="A117" s="97" t="str">
        <f t="shared" si="36"/>
        <v/>
      </c>
      <c r="B117" s="98" t="str">
        <f t="shared" si="35"/>
        <v/>
      </c>
      <c r="C117" s="99"/>
      <c r="D117" s="137"/>
      <c r="E117" s="100"/>
      <c r="F117" s="57"/>
      <c r="G117" s="58">
        <f t="shared" si="37"/>
        <v>0</v>
      </c>
      <c r="H117" s="58">
        <f>IF(E117="",0,IFERROR(VLOOKUP(E117,档案费管理台账!$D$4:$H$1000,5,0),0))</f>
        <v>0</v>
      </c>
      <c r="I117" s="57"/>
      <c r="J117" s="57"/>
      <c r="K117" s="57"/>
      <c r="L117" s="57"/>
      <c r="M117" s="58" t="str">
        <f t="shared" si="38"/>
        <v/>
      </c>
      <c r="N117" s="102"/>
    </row>
    <row r="118" spans="1:14">
      <c r="A118" s="97" t="str">
        <f t="shared" si="36"/>
        <v/>
      </c>
      <c r="B118" s="98" t="str">
        <f t="shared" si="35"/>
        <v/>
      </c>
      <c r="C118" s="99"/>
      <c r="D118" s="137"/>
      <c r="E118" s="100"/>
      <c r="F118" s="57"/>
      <c r="G118" s="58">
        <f t="shared" si="37"/>
        <v>0</v>
      </c>
      <c r="H118" s="58">
        <f>IF(E118="",0,IFERROR(VLOOKUP(E118,档案费管理台账!$D$4:$H$1000,5,0),0))</f>
        <v>0</v>
      </c>
      <c r="I118" s="57"/>
      <c r="J118" s="57"/>
      <c r="K118" s="57"/>
      <c r="L118" s="57"/>
      <c r="M118" s="58" t="str">
        <f t="shared" si="38"/>
        <v/>
      </c>
      <c r="N118" s="102"/>
    </row>
    <row r="119" spans="1:14">
      <c r="A119" s="97" t="str">
        <f t="shared" si="36"/>
        <v/>
      </c>
      <c r="B119" s="98" t="str">
        <f t="shared" si="35"/>
        <v/>
      </c>
      <c r="C119" s="99"/>
      <c r="D119" s="137"/>
      <c r="E119" s="100"/>
      <c r="F119" s="57"/>
      <c r="G119" s="58">
        <f t="shared" si="37"/>
        <v>0</v>
      </c>
      <c r="H119" s="58">
        <f>IF(E119="",0,IFERROR(VLOOKUP(E119,档案费管理台账!$D$4:$H$1000,5,0),0))</f>
        <v>0</v>
      </c>
      <c r="I119" s="57"/>
      <c r="J119" s="57"/>
      <c r="K119" s="57"/>
      <c r="L119" s="57"/>
      <c r="M119" s="58" t="str">
        <f t="shared" si="38"/>
        <v/>
      </c>
      <c r="N119" s="102"/>
    </row>
    <row r="120" spans="1:14">
      <c r="A120" s="97" t="str">
        <f t="shared" si="36"/>
        <v/>
      </c>
      <c r="B120" s="98" t="str">
        <f t="shared" si="35"/>
        <v/>
      </c>
      <c r="C120" s="99"/>
      <c r="D120" s="137"/>
      <c r="E120" s="100"/>
      <c r="F120" s="57"/>
      <c r="G120" s="58">
        <f t="shared" si="37"/>
        <v>0</v>
      </c>
      <c r="H120" s="58">
        <f>IF(E120="",0,IFERROR(VLOOKUP(E120,档案费管理台账!$D$4:$H$1000,5,0),0))</f>
        <v>0</v>
      </c>
      <c r="I120" s="57"/>
      <c r="J120" s="57"/>
      <c r="K120" s="57"/>
      <c r="L120" s="57"/>
      <c r="M120" s="58" t="str">
        <f t="shared" si="38"/>
        <v/>
      </c>
      <c r="N120" s="102"/>
    </row>
    <row r="121" spans="1:14">
      <c r="A121" s="97" t="str">
        <f t="shared" si="36"/>
        <v/>
      </c>
      <c r="B121" s="98" t="str">
        <f t="shared" si="35"/>
        <v/>
      </c>
      <c r="C121" s="99"/>
      <c r="D121" s="137"/>
      <c r="E121" s="100"/>
      <c r="F121" s="57"/>
      <c r="G121" s="58">
        <f t="shared" si="37"/>
        <v>0</v>
      </c>
      <c r="H121" s="58">
        <f>IF(E121="",0,IFERROR(VLOOKUP(E121,档案费管理台账!$D$4:$H$1000,5,0),0))</f>
        <v>0</v>
      </c>
      <c r="I121" s="57"/>
      <c r="J121" s="57"/>
      <c r="K121" s="57"/>
      <c r="L121" s="57"/>
      <c r="M121" s="58" t="str">
        <f t="shared" si="38"/>
        <v/>
      </c>
      <c r="N121" s="102"/>
    </row>
    <row r="122" spans="1:14">
      <c r="A122" s="97" t="str">
        <f t="shared" si="36"/>
        <v/>
      </c>
      <c r="B122" s="98" t="str">
        <f t="shared" si="35"/>
        <v/>
      </c>
      <c r="C122" s="99"/>
      <c r="D122" s="137"/>
      <c r="E122" s="100"/>
      <c r="F122" s="57"/>
      <c r="G122" s="58">
        <f t="shared" si="37"/>
        <v>0</v>
      </c>
      <c r="H122" s="58">
        <f>IF(E122="",0,IFERROR(VLOOKUP(E122,档案费管理台账!$D$4:$H$1000,5,0),0))</f>
        <v>0</v>
      </c>
      <c r="I122" s="57"/>
      <c r="J122" s="57"/>
      <c r="K122" s="57"/>
      <c r="L122" s="57"/>
      <c r="M122" s="58" t="str">
        <f t="shared" si="38"/>
        <v/>
      </c>
      <c r="N122" s="102"/>
    </row>
    <row r="123" spans="1:14">
      <c r="A123" s="97" t="str">
        <f t="shared" si="36"/>
        <v/>
      </c>
      <c r="B123" s="98" t="str">
        <f t="shared" si="35"/>
        <v/>
      </c>
      <c r="C123" s="99"/>
      <c r="D123" s="137"/>
      <c r="E123" s="100"/>
      <c r="F123" s="57"/>
      <c r="G123" s="58">
        <f t="shared" si="37"/>
        <v>0</v>
      </c>
      <c r="H123" s="58">
        <f>IF(E123="",0,IFERROR(VLOOKUP(E123,档案费管理台账!$D$4:$H$1000,5,0),0))</f>
        <v>0</v>
      </c>
      <c r="I123" s="57"/>
      <c r="J123" s="57"/>
      <c r="K123" s="57"/>
      <c r="L123" s="57"/>
      <c r="M123" s="58" t="str">
        <f t="shared" si="38"/>
        <v/>
      </c>
      <c r="N123" s="102"/>
    </row>
    <row r="124" spans="1:14">
      <c r="A124" s="97" t="str">
        <f t="shared" si="36"/>
        <v/>
      </c>
      <c r="B124" s="98" t="str">
        <f t="shared" si="35"/>
        <v/>
      </c>
      <c r="C124" s="99"/>
      <c r="D124" s="137"/>
      <c r="E124" s="100"/>
      <c r="F124" s="57"/>
      <c r="G124" s="58">
        <f t="shared" si="37"/>
        <v>0</v>
      </c>
      <c r="H124" s="58">
        <f>IF(E124="",0,IFERROR(VLOOKUP(E124,档案费管理台账!$D$4:$H$1000,5,0),0))</f>
        <v>0</v>
      </c>
      <c r="I124" s="57"/>
      <c r="J124" s="57"/>
      <c r="K124" s="57"/>
      <c r="L124" s="57"/>
      <c r="M124" s="58" t="str">
        <f t="shared" si="38"/>
        <v/>
      </c>
      <c r="N124" s="102"/>
    </row>
    <row r="125" spans="1:14">
      <c r="A125" s="97" t="str">
        <f t="shared" si="36"/>
        <v/>
      </c>
      <c r="B125" s="98" t="str">
        <f t="shared" si="35"/>
        <v/>
      </c>
      <c r="C125" s="99"/>
      <c r="D125" s="137"/>
      <c r="E125" s="100"/>
      <c r="F125" s="57"/>
      <c r="G125" s="58">
        <f t="shared" si="37"/>
        <v>0</v>
      </c>
      <c r="H125" s="58">
        <f>IF(E125="",0,IFERROR(VLOOKUP(E125,档案费管理台账!$D$4:$H$1000,5,0),0))</f>
        <v>0</v>
      </c>
      <c r="I125" s="57"/>
      <c r="J125" s="57"/>
      <c r="K125" s="57"/>
      <c r="L125" s="57"/>
      <c r="M125" s="58" t="str">
        <f t="shared" si="38"/>
        <v/>
      </c>
      <c r="N125" s="102"/>
    </row>
    <row r="126" spans="1:14">
      <c r="A126" s="97" t="str">
        <f t="shared" si="36"/>
        <v/>
      </c>
      <c r="B126" s="98" t="str">
        <f t="shared" si="35"/>
        <v/>
      </c>
      <c r="C126" s="99"/>
      <c r="D126" s="137"/>
      <c r="E126" s="100"/>
      <c r="F126" s="57"/>
      <c r="G126" s="58">
        <f t="shared" si="37"/>
        <v>0</v>
      </c>
      <c r="H126" s="58">
        <f>IF(E126="",0,IFERROR(VLOOKUP(E126,档案费管理台账!$D$4:$H$1000,5,0),0))</f>
        <v>0</v>
      </c>
      <c r="I126" s="57"/>
      <c r="J126" s="57"/>
      <c r="K126" s="57"/>
      <c r="L126" s="57"/>
      <c r="M126" s="58" t="str">
        <f t="shared" si="38"/>
        <v/>
      </c>
      <c r="N126" s="102"/>
    </row>
    <row r="127" spans="1:14">
      <c r="A127" s="97" t="str">
        <f t="shared" si="36"/>
        <v/>
      </c>
      <c r="B127" s="98" t="str">
        <f t="shared" si="35"/>
        <v/>
      </c>
      <c r="C127" s="99"/>
      <c r="D127" s="137"/>
      <c r="E127" s="100"/>
      <c r="F127" s="57"/>
      <c r="G127" s="58">
        <f t="shared" si="37"/>
        <v>0</v>
      </c>
      <c r="H127" s="58">
        <f>IF(E127="",0,IFERROR(VLOOKUP(E127,档案费管理台账!$D$4:$H$1000,5,0),0))</f>
        <v>0</v>
      </c>
      <c r="I127" s="57"/>
      <c r="J127" s="57"/>
      <c r="K127" s="57"/>
      <c r="L127" s="57"/>
      <c r="M127" s="58" t="str">
        <f t="shared" si="38"/>
        <v/>
      </c>
      <c r="N127" s="102"/>
    </row>
    <row r="128" spans="1:14">
      <c r="A128" s="97" t="str">
        <f t="shared" si="36"/>
        <v/>
      </c>
      <c r="B128" s="98" t="str">
        <f t="shared" si="35"/>
        <v/>
      </c>
      <c r="C128" s="99"/>
      <c r="D128" s="137"/>
      <c r="E128" s="100"/>
      <c r="F128" s="57"/>
      <c r="G128" s="58">
        <f t="shared" si="37"/>
        <v>0</v>
      </c>
      <c r="H128" s="58">
        <f>IF(E128="",0,IFERROR(VLOOKUP(E128,档案费管理台账!$D$4:$H$1000,5,0),0))</f>
        <v>0</v>
      </c>
      <c r="I128" s="57"/>
      <c r="J128" s="57"/>
      <c r="K128" s="57"/>
      <c r="L128" s="57"/>
      <c r="M128" s="58" t="str">
        <f t="shared" si="38"/>
        <v/>
      </c>
      <c r="N128" s="102"/>
    </row>
    <row r="129" spans="1:14">
      <c r="A129" s="97" t="str">
        <f t="shared" si="36"/>
        <v/>
      </c>
      <c r="B129" s="98" t="str">
        <f t="shared" si="35"/>
        <v/>
      </c>
      <c r="C129" s="99"/>
      <c r="D129" s="137"/>
      <c r="E129" s="100"/>
      <c r="F129" s="57"/>
      <c r="G129" s="58">
        <f t="shared" si="37"/>
        <v>0</v>
      </c>
      <c r="H129" s="58">
        <f>IF(E129="",0,IFERROR(VLOOKUP(E129,档案费管理台账!$D$4:$H$1000,5,0),0))</f>
        <v>0</v>
      </c>
      <c r="I129" s="57"/>
      <c r="J129" s="57"/>
      <c r="K129" s="57"/>
      <c r="L129" s="57"/>
      <c r="M129" s="58" t="str">
        <f t="shared" si="38"/>
        <v/>
      </c>
      <c r="N129" s="102"/>
    </row>
    <row r="130" spans="1:14">
      <c r="A130" s="97" t="str">
        <f t="shared" si="36"/>
        <v/>
      </c>
      <c r="B130" s="98" t="str">
        <f t="shared" si="35"/>
        <v/>
      </c>
      <c r="C130" s="99"/>
      <c r="D130" s="137"/>
      <c r="E130" s="100"/>
      <c r="F130" s="57"/>
      <c r="G130" s="58">
        <f t="shared" si="37"/>
        <v>0</v>
      </c>
      <c r="H130" s="58">
        <f>IF(E130="",0,IFERROR(VLOOKUP(E130,档案费管理台账!$D$4:$H$1000,5,0),0))</f>
        <v>0</v>
      </c>
      <c r="I130" s="57"/>
      <c r="J130" s="57"/>
      <c r="K130" s="57"/>
      <c r="L130" s="57"/>
      <c r="M130" s="58" t="str">
        <f t="shared" si="38"/>
        <v/>
      </c>
      <c r="N130" s="102"/>
    </row>
    <row r="131" spans="1:14">
      <c r="A131" s="97" t="str">
        <f t="shared" si="36"/>
        <v/>
      </c>
      <c r="B131" s="98" t="str">
        <f t="shared" si="35"/>
        <v/>
      </c>
      <c r="C131" s="99"/>
      <c r="D131" s="137"/>
      <c r="E131" s="100"/>
      <c r="F131" s="57"/>
      <c r="G131" s="58">
        <f t="shared" si="37"/>
        <v>0</v>
      </c>
      <c r="H131" s="58">
        <f>IF(E131="",0,IFERROR(VLOOKUP(E131,档案费管理台账!$D$4:$H$1000,5,0),0))</f>
        <v>0</v>
      </c>
      <c r="I131" s="57"/>
      <c r="J131" s="57"/>
      <c r="K131" s="57"/>
      <c r="L131" s="57"/>
      <c r="M131" s="58" t="str">
        <f t="shared" si="38"/>
        <v/>
      </c>
      <c r="N131" s="102"/>
    </row>
    <row r="132" spans="1:14">
      <c r="A132" s="97" t="str">
        <f t="shared" si="36"/>
        <v/>
      </c>
      <c r="B132" s="98" t="str">
        <f t="shared" si="35"/>
        <v/>
      </c>
      <c r="C132" s="99"/>
      <c r="D132" s="137"/>
      <c r="E132" s="100"/>
      <c r="F132" s="57"/>
      <c r="G132" s="58">
        <f t="shared" si="37"/>
        <v>0</v>
      </c>
      <c r="H132" s="58">
        <f>IF(E132="",0,IFERROR(VLOOKUP(E132,档案费管理台账!$D$4:$H$1000,5,0),0))</f>
        <v>0</v>
      </c>
      <c r="I132" s="57"/>
      <c r="J132" s="57"/>
      <c r="K132" s="57"/>
      <c r="L132" s="57"/>
      <c r="M132" s="58" t="str">
        <f t="shared" si="38"/>
        <v/>
      </c>
      <c r="N132" s="102"/>
    </row>
    <row r="133" spans="1:14">
      <c r="A133" s="97" t="str">
        <f t="shared" si="36"/>
        <v/>
      </c>
      <c r="B133" s="98" t="str">
        <f t="shared" si="35"/>
        <v/>
      </c>
      <c r="C133" s="99"/>
      <c r="D133" s="137"/>
      <c r="E133" s="100"/>
      <c r="F133" s="57"/>
      <c r="G133" s="58">
        <f t="shared" si="37"/>
        <v>0</v>
      </c>
      <c r="H133" s="58">
        <f>IF(E133="",0,IFERROR(VLOOKUP(E133,档案费管理台账!$D$4:$H$1000,5,0),0))</f>
        <v>0</v>
      </c>
      <c r="I133" s="57"/>
      <c r="J133" s="57"/>
      <c r="K133" s="57"/>
      <c r="L133" s="57"/>
      <c r="M133" s="58" t="str">
        <f t="shared" si="38"/>
        <v/>
      </c>
      <c r="N133" s="102"/>
    </row>
    <row r="134" spans="1:14">
      <c r="A134" s="97" t="str">
        <f t="shared" si="36"/>
        <v/>
      </c>
      <c r="B134" s="98" t="str">
        <f t="shared" si="35"/>
        <v/>
      </c>
      <c r="C134" s="99"/>
      <c r="D134" s="137"/>
      <c r="E134" s="100"/>
      <c r="F134" s="57"/>
      <c r="G134" s="58">
        <f t="shared" si="37"/>
        <v>0</v>
      </c>
      <c r="H134" s="58">
        <f>IF(E134="",0,IFERROR(VLOOKUP(E134,档案费管理台账!$D$4:$H$1000,5,0),0))</f>
        <v>0</v>
      </c>
      <c r="I134" s="57"/>
      <c r="J134" s="57"/>
      <c r="K134" s="57"/>
      <c r="L134" s="57"/>
      <c r="M134" s="58" t="str">
        <f t="shared" si="38"/>
        <v/>
      </c>
      <c r="N134" s="102"/>
    </row>
    <row r="135" spans="1:14">
      <c r="A135" s="97" t="str">
        <f t="shared" si="36"/>
        <v/>
      </c>
      <c r="B135" s="98" t="str">
        <f t="shared" si="35"/>
        <v/>
      </c>
      <c r="C135" s="99"/>
      <c r="D135" s="137"/>
      <c r="E135" s="100"/>
      <c r="F135" s="57"/>
      <c r="G135" s="58">
        <f t="shared" si="37"/>
        <v>0</v>
      </c>
      <c r="H135" s="58">
        <f>IF(E135="",0,IFERROR(VLOOKUP(E135,档案费管理台账!$D$4:$H$1000,5,0),0))</f>
        <v>0</v>
      </c>
      <c r="I135" s="57"/>
      <c r="J135" s="57"/>
      <c r="K135" s="57"/>
      <c r="L135" s="57"/>
      <c r="M135" s="58" t="str">
        <f t="shared" si="38"/>
        <v/>
      </c>
      <c r="N135" s="102"/>
    </row>
    <row r="136" spans="1:14">
      <c r="A136" s="97" t="str">
        <f t="shared" si="36"/>
        <v/>
      </c>
      <c r="B136" s="98" t="str">
        <f t="shared" si="35"/>
        <v/>
      </c>
      <c r="C136" s="99"/>
      <c r="D136" s="137"/>
      <c r="E136" s="100"/>
      <c r="F136" s="57"/>
      <c r="G136" s="58">
        <f t="shared" si="37"/>
        <v>0</v>
      </c>
      <c r="H136" s="58">
        <f>IF(E136="",0,IFERROR(VLOOKUP(E136,档案费管理台账!$D$4:$H$1000,5,0),0))</f>
        <v>0</v>
      </c>
      <c r="I136" s="57"/>
      <c r="J136" s="57"/>
      <c r="K136" s="57"/>
      <c r="L136" s="57"/>
      <c r="M136" s="58" t="str">
        <f t="shared" si="38"/>
        <v/>
      </c>
      <c r="N136" s="102"/>
    </row>
    <row r="137" spans="1:14">
      <c r="A137" s="97" t="str">
        <f t="shared" si="36"/>
        <v/>
      </c>
      <c r="B137" s="98" t="str">
        <f t="shared" si="35"/>
        <v/>
      </c>
      <c r="C137" s="99"/>
      <c r="D137" s="137"/>
      <c r="E137" s="100"/>
      <c r="F137" s="57"/>
      <c r="G137" s="58">
        <f t="shared" si="37"/>
        <v>0</v>
      </c>
      <c r="H137" s="58">
        <f>IF(E137="",0,IFERROR(VLOOKUP(E137,档案费管理台账!$D$4:$H$1000,5,0),0))</f>
        <v>0</v>
      </c>
      <c r="I137" s="57"/>
      <c r="J137" s="57"/>
      <c r="K137" s="57"/>
      <c r="L137" s="57"/>
      <c r="M137" s="58" t="str">
        <f t="shared" si="38"/>
        <v/>
      </c>
      <c r="N137" s="102"/>
    </row>
    <row r="138" spans="1:14">
      <c r="A138" s="97" t="str">
        <f t="shared" si="36"/>
        <v/>
      </c>
      <c r="B138" s="98" t="str">
        <f t="shared" si="35"/>
        <v/>
      </c>
      <c r="C138" s="99"/>
      <c r="D138" s="137"/>
      <c r="E138" s="100"/>
      <c r="F138" s="57"/>
      <c r="G138" s="58">
        <f t="shared" si="37"/>
        <v>0</v>
      </c>
      <c r="H138" s="58">
        <f>IF(E138="",0,IFERROR(VLOOKUP(E138,档案费管理台账!$D$4:$H$1000,5,0),0))</f>
        <v>0</v>
      </c>
      <c r="I138" s="57"/>
      <c r="J138" s="57"/>
      <c r="K138" s="57"/>
      <c r="L138" s="57"/>
      <c r="M138" s="58" t="str">
        <f t="shared" si="38"/>
        <v/>
      </c>
      <c r="N138" s="102"/>
    </row>
    <row r="139" spans="1:14">
      <c r="A139" s="97" t="str">
        <f t="shared" si="36"/>
        <v/>
      </c>
      <c r="B139" s="98" t="str">
        <f t="shared" si="35"/>
        <v/>
      </c>
      <c r="C139" s="99"/>
      <c r="D139" s="137"/>
      <c r="E139" s="100"/>
      <c r="F139" s="57"/>
      <c r="G139" s="58">
        <f t="shared" si="37"/>
        <v>0</v>
      </c>
      <c r="H139" s="58">
        <f>IF(E139="",0,IFERROR(VLOOKUP(E139,档案费管理台账!$D$4:$H$1000,5,0),0))</f>
        <v>0</v>
      </c>
      <c r="I139" s="57"/>
      <c r="J139" s="57"/>
      <c r="K139" s="57"/>
      <c r="L139" s="57"/>
      <c r="M139" s="58" t="str">
        <f t="shared" si="38"/>
        <v/>
      </c>
      <c r="N139" s="102"/>
    </row>
    <row r="140" spans="1:14">
      <c r="A140" s="97" t="str">
        <f t="shared" si="36"/>
        <v/>
      </c>
      <c r="B140" s="98" t="str">
        <f t="shared" si="35"/>
        <v/>
      </c>
      <c r="C140" s="99"/>
      <c r="D140" s="137"/>
      <c r="E140" s="100"/>
      <c r="F140" s="57"/>
      <c r="G140" s="58">
        <f t="shared" si="37"/>
        <v>0</v>
      </c>
      <c r="H140" s="58">
        <f>IF(E140="",0,IFERROR(VLOOKUP(E140,档案费管理台账!$D$4:$H$1000,5,0),0))</f>
        <v>0</v>
      </c>
      <c r="I140" s="57"/>
      <c r="J140" s="57"/>
      <c r="K140" s="57"/>
      <c r="L140" s="57"/>
      <c r="M140" s="58" t="str">
        <f t="shared" si="38"/>
        <v/>
      </c>
      <c r="N140" s="102"/>
    </row>
    <row r="141" spans="1:14">
      <c r="A141" s="97" t="str">
        <f t="shared" si="36"/>
        <v/>
      </c>
      <c r="B141" s="98" t="str">
        <f t="shared" si="35"/>
        <v/>
      </c>
      <c r="C141" s="99"/>
      <c r="D141" s="137"/>
      <c r="E141" s="100"/>
      <c r="F141" s="57"/>
      <c r="G141" s="58">
        <f t="shared" si="37"/>
        <v>0</v>
      </c>
      <c r="H141" s="58">
        <f>IF(E141="",0,IFERROR(VLOOKUP(E141,档案费管理台账!$D$4:$H$1000,5,0),0))</f>
        <v>0</v>
      </c>
      <c r="I141" s="57"/>
      <c r="J141" s="57"/>
      <c r="K141" s="57"/>
      <c r="L141" s="57"/>
      <c r="M141" s="58" t="str">
        <f t="shared" si="38"/>
        <v/>
      </c>
      <c r="N141" s="102"/>
    </row>
    <row r="142" spans="1:14">
      <c r="A142" s="97" t="str">
        <f t="shared" si="36"/>
        <v/>
      </c>
      <c r="B142" s="98" t="str">
        <f t="shared" si="35"/>
        <v/>
      </c>
      <c r="C142" s="99"/>
      <c r="D142" s="137"/>
      <c r="E142" s="100"/>
      <c r="F142" s="57"/>
      <c r="G142" s="58">
        <f t="shared" si="37"/>
        <v>0</v>
      </c>
      <c r="H142" s="58">
        <f>IF(E142="",0,IFERROR(VLOOKUP(E142,档案费管理台账!$D$4:$H$1000,5,0),0))</f>
        <v>0</v>
      </c>
      <c r="I142" s="57"/>
      <c r="J142" s="57"/>
      <c r="K142" s="57"/>
      <c r="L142" s="57"/>
      <c r="M142" s="58" t="str">
        <f t="shared" si="38"/>
        <v/>
      </c>
      <c r="N142" s="102"/>
    </row>
    <row r="143" spans="1:14">
      <c r="A143" s="97" t="str">
        <f t="shared" si="36"/>
        <v/>
      </c>
      <c r="B143" s="98" t="str">
        <f t="shared" si="35"/>
        <v/>
      </c>
      <c r="C143" s="99"/>
      <c r="D143" s="137"/>
      <c r="E143" s="100"/>
      <c r="F143" s="57"/>
      <c r="G143" s="58">
        <f t="shared" si="37"/>
        <v>0</v>
      </c>
      <c r="H143" s="58">
        <f>IF(E143="",0,IFERROR(VLOOKUP(E143,档案费管理台账!$D$4:$H$1000,5,0),0))</f>
        <v>0</v>
      </c>
      <c r="I143" s="57"/>
      <c r="J143" s="57"/>
      <c r="K143" s="57"/>
      <c r="L143" s="57"/>
      <c r="M143" s="58" t="str">
        <f t="shared" si="38"/>
        <v/>
      </c>
      <c r="N143" s="102"/>
    </row>
    <row r="144" spans="1:14">
      <c r="A144" s="97" t="str">
        <f t="shared" si="36"/>
        <v/>
      </c>
      <c r="B144" s="98" t="str">
        <f t="shared" si="35"/>
        <v/>
      </c>
      <c r="C144" s="99"/>
      <c r="D144" s="137"/>
      <c r="E144" s="100"/>
      <c r="F144" s="57"/>
      <c r="G144" s="58">
        <f t="shared" si="37"/>
        <v>0</v>
      </c>
      <c r="H144" s="58">
        <f>IF(E144="",0,IFERROR(VLOOKUP(E144,档案费管理台账!$D$4:$H$1000,5,0),0))</f>
        <v>0</v>
      </c>
      <c r="I144" s="57"/>
      <c r="J144" s="57"/>
      <c r="K144" s="57"/>
      <c r="L144" s="57"/>
      <c r="M144" s="58" t="str">
        <f t="shared" si="38"/>
        <v/>
      </c>
      <c r="N144" s="102"/>
    </row>
    <row r="145" spans="1:14">
      <c r="A145" s="97" t="str">
        <f t="shared" si="36"/>
        <v/>
      </c>
      <c r="B145" s="98" t="str">
        <f t="shared" si="35"/>
        <v/>
      </c>
      <c r="C145" s="99"/>
      <c r="D145" s="137"/>
      <c r="E145" s="100"/>
      <c r="F145" s="57"/>
      <c r="G145" s="58">
        <f t="shared" si="37"/>
        <v>0</v>
      </c>
      <c r="H145" s="58">
        <f>IF(E145="",0,IFERROR(VLOOKUP(E145,档案费管理台账!$D$4:$H$1000,5,0),0))</f>
        <v>0</v>
      </c>
      <c r="I145" s="57"/>
      <c r="J145" s="57"/>
      <c r="K145" s="57"/>
      <c r="L145" s="57"/>
      <c r="M145" s="58" t="str">
        <f t="shared" si="38"/>
        <v/>
      </c>
      <c r="N145" s="102"/>
    </row>
    <row r="146" spans="1:14">
      <c r="A146" s="97" t="str">
        <f t="shared" si="36"/>
        <v/>
      </c>
      <c r="B146" s="98" t="str">
        <f t="shared" si="35"/>
        <v/>
      </c>
      <c r="C146" s="99"/>
      <c r="D146" s="137"/>
      <c r="E146" s="100"/>
      <c r="F146" s="57"/>
      <c r="G146" s="58">
        <f t="shared" si="37"/>
        <v>0</v>
      </c>
      <c r="H146" s="58">
        <f>IF(E146="",0,IFERROR(VLOOKUP(E146,档案费管理台账!$D$4:$H$1000,5,0),0))</f>
        <v>0</v>
      </c>
      <c r="I146" s="57"/>
      <c r="J146" s="57"/>
      <c r="K146" s="57"/>
      <c r="L146" s="57"/>
      <c r="M146" s="58" t="str">
        <f t="shared" si="38"/>
        <v/>
      </c>
      <c r="N146" s="102"/>
    </row>
    <row r="147" spans="1:14">
      <c r="A147" s="97" t="str">
        <f t="shared" si="36"/>
        <v/>
      </c>
      <c r="B147" s="98" t="str">
        <f t="shared" si="35"/>
        <v/>
      </c>
      <c r="C147" s="99"/>
      <c r="D147" s="137"/>
      <c r="E147" s="100"/>
      <c r="F147" s="57"/>
      <c r="G147" s="58">
        <f t="shared" si="37"/>
        <v>0</v>
      </c>
      <c r="H147" s="58">
        <f>IF(E147="",0,IFERROR(VLOOKUP(E147,档案费管理台账!$D$4:$H$1000,5,0),0))</f>
        <v>0</v>
      </c>
      <c r="I147" s="57"/>
      <c r="J147" s="57"/>
      <c r="K147" s="57"/>
      <c r="L147" s="57"/>
      <c r="M147" s="58" t="str">
        <f t="shared" si="38"/>
        <v/>
      </c>
      <c r="N147" s="102"/>
    </row>
    <row r="148" spans="1:14">
      <c r="A148" s="97" t="str">
        <f t="shared" si="36"/>
        <v/>
      </c>
      <c r="B148" s="98" t="str">
        <f t="shared" si="35"/>
        <v/>
      </c>
      <c r="C148" s="99"/>
      <c r="D148" s="137"/>
      <c r="E148" s="100"/>
      <c r="F148" s="57"/>
      <c r="G148" s="58">
        <f t="shared" si="37"/>
        <v>0</v>
      </c>
      <c r="H148" s="58">
        <f>IF(E148="",0,IFERROR(VLOOKUP(E148,档案费管理台账!$D$4:$H$1000,5,0),0))</f>
        <v>0</v>
      </c>
      <c r="I148" s="57"/>
      <c r="J148" s="57"/>
      <c r="K148" s="57"/>
      <c r="L148" s="57"/>
      <c r="M148" s="58" t="str">
        <f t="shared" si="38"/>
        <v/>
      </c>
      <c r="N148" s="102"/>
    </row>
    <row r="149" spans="1:14">
      <c r="A149" s="97" t="str">
        <f t="shared" si="36"/>
        <v/>
      </c>
      <c r="B149" s="98" t="str">
        <f t="shared" si="35"/>
        <v/>
      </c>
      <c r="C149" s="99"/>
      <c r="D149" s="137"/>
      <c r="E149" s="100"/>
      <c r="F149" s="57"/>
      <c r="G149" s="58">
        <f t="shared" si="37"/>
        <v>0</v>
      </c>
      <c r="H149" s="58">
        <f>IF(E149="",0,IFERROR(VLOOKUP(E149,档案费管理台账!$D$4:$H$1000,5,0),0))</f>
        <v>0</v>
      </c>
      <c r="I149" s="57"/>
      <c r="J149" s="57"/>
      <c r="K149" s="57"/>
      <c r="L149" s="57"/>
      <c r="M149" s="58" t="str">
        <f t="shared" si="38"/>
        <v/>
      </c>
      <c r="N149" s="102"/>
    </row>
    <row r="150" spans="1:14">
      <c r="A150" s="97" t="str">
        <f t="shared" si="36"/>
        <v/>
      </c>
      <c r="B150" s="98" t="str">
        <f t="shared" si="35"/>
        <v/>
      </c>
      <c r="C150" s="99"/>
      <c r="D150" s="137"/>
      <c r="E150" s="100"/>
      <c r="F150" s="57"/>
      <c r="G150" s="58">
        <f t="shared" si="37"/>
        <v>0</v>
      </c>
      <c r="H150" s="58">
        <f>IF(E150="",0,IFERROR(VLOOKUP(E150,档案费管理台账!$D$4:$H$1000,5,0),0))</f>
        <v>0</v>
      </c>
      <c r="I150" s="57"/>
      <c r="J150" s="57"/>
      <c r="K150" s="57"/>
      <c r="L150" s="57"/>
      <c r="M150" s="58" t="str">
        <f t="shared" si="38"/>
        <v/>
      </c>
      <c r="N150" s="102"/>
    </row>
    <row r="151" spans="1:14">
      <c r="A151" s="97" t="str">
        <f t="shared" si="36"/>
        <v/>
      </c>
      <c r="B151" s="98" t="str">
        <f t="shared" si="35"/>
        <v/>
      </c>
      <c r="C151" s="99"/>
      <c r="D151" s="137"/>
      <c r="E151" s="100"/>
      <c r="F151" s="57"/>
      <c r="G151" s="58">
        <f t="shared" si="37"/>
        <v>0</v>
      </c>
      <c r="H151" s="58">
        <f>IF(E151="",0,IFERROR(VLOOKUP(E151,档案费管理台账!$D$4:$H$1000,5,0),0))</f>
        <v>0</v>
      </c>
      <c r="I151" s="57"/>
      <c r="J151" s="57"/>
      <c r="K151" s="57"/>
      <c r="L151" s="57"/>
      <c r="M151" s="58" t="str">
        <f t="shared" si="38"/>
        <v/>
      </c>
      <c r="N151" s="102"/>
    </row>
    <row r="152" spans="1:14">
      <c r="A152" s="97" t="str">
        <f t="shared" si="36"/>
        <v/>
      </c>
      <c r="B152" s="98" t="str">
        <f t="shared" si="35"/>
        <v/>
      </c>
      <c r="C152" s="99"/>
      <c r="D152" s="137"/>
      <c r="E152" s="100"/>
      <c r="F152" s="57"/>
      <c r="G152" s="58">
        <f t="shared" si="37"/>
        <v>0</v>
      </c>
      <c r="H152" s="58">
        <f>IF(E152="",0,IFERROR(VLOOKUP(E152,档案费管理台账!$D$4:$H$1000,5,0),0))</f>
        <v>0</v>
      </c>
      <c r="I152" s="57"/>
      <c r="J152" s="57"/>
      <c r="K152" s="57"/>
      <c r="L152" s="57"/>
      <c r="M152" s="58" t="str">
        <f t="shared" si="38"/>
        <v/>
      </c>
      <c r="N152" s="102"/>
    </row>
    <row r="153" spans="1:14">
      <c r="A153" s="97" t="str">
        <f t="shared" si="36"/>
        <v/>
      </c>
      <c r="B153" s="98" t="str">
        <f t="shared" si="35"/>
        <v/>
      </c>
      <c r="C153" s="99"/>
      <c r="D153" s="137"/>
      <c r="E153" s="100"/>
      <c r="F153" s="57"/>
      <c r="G153" s="58">
        <f t="shared" si="37"/>
        <v>0</v>
      </c>
      <c r="H153" s="58">
        <f>IF(E153="",0,IFERROR(VLOOKUP(E153,档案费管理台账!$D$4:$H$1000,5,0),0))</f>
        <v>0</v>
      </c>
      <c r="I153" s="57"/>
      <c r="J153" s="57"/>
      <c r="K153" s="57"/>
      <c r="L153" s="57"/>
      <c r="M153" s="58" t="str">
        <f t="shared" si="38"/>
        <v/>
      </c>
      <c r="N153" s="102"/>
    </row>
    <row r="154" spans="1:14">
      <c r="A154" s="97" t="str">
        <f t="shared" si="36"/>
        <v/>
      </c>
      <c r="B154" s="98" t="str">
        <f t="shared" si="35"/>
        <v/>
      </c>
      <c r="C154" s="99"/>
      <c r="D154" s="137"/>
      <c r="E154" s="100"/>
      <c r="F154" s="57"/>
      <c r="G154" s="58">
        <f t="shared" si="37"/>
        <v>0</v>
      </c>
      <c r="H154" s="58">
        <f>IF(E154="",0,IFERROR(VLOOKUP(E154,档案费管理台账!$D$4:$H$1000,5,0),0))</f>
        <v>0</v>
      </c>
      <c r="I154" s="57"/>
      <c r="J154" s="57"/>
      <c r="K154" s="57"/>
      <c r="L154" s="57"/>
      <c r="M154" s="58" t="str">
        <f t="shared" si="38"/>
        <v/>
      </c>
      <c r="N154" s="102"/>
    </row>
    <row r="155" spans="1:14">
      <c r="A155" s="97" t="str">
        <f t="shared" si="36"/>
        <v/>
      </c>
      <c r="B155" s="98" t="str">
        <f t="shared" si="35"/>
        <v/>
      </c>
      <c r="C155" s="99"/>
      <c r="D155" s="137"/>
      <c r="E155" s="100"/>
      <c r="F155" s="57"/>
      <c r="G155" s="58">
        <f t="shared" si="37"/>
        <v>0</v>
      </c>
      <c r="H155" s="58">
        <f>IF(E155="",0,IFERROR(VLOOKUP(E155,档案费管理台账!$D$4:$H$1000,5,0),0))</f>
        <v>0</v>
      </c>
      <c r="I155" s="57"/>
      <c r="J155" s="57"/>
      <c r="K155" s="57"/>
      <c r="L155" s="57"/>
      <c r="M155" s="58" t="str">
        <f t="shared" si="38"/>
        <v/>
      </c>
      <c r="N155" s="102"/>
    </row>
    <row r="156" spans="1:14">
      <c r="A156" s="97" t="str">
        <f t="shared" si="36"/>
        <v/>
      </c>
      <c r="B156" s="98" t="str">
        <f t="shared" si="35"/>
        <v/>
      </c>
      <c r="C156" s="99"/>
      <c r="D156" s="137"/>
      <c r="E156" s="100"/>
      <c r="F156" s="57"/>
      <c r="G156" s="58">
        <f t="shared" si="37"/>
        <v>0</v>
      </c>
      <c r="H156" s="58">
        <f>IF(E156="",0,IFERROR(VLOOKUP(E156,档案费管理台账!$D$4:$H$1000,5,0),0))</f>
        <v>0</v>
      </c>
      <c r="I156" s="57"/>
      <c r="J156" s="57"/>
      <c r="K156" s="57"/>
      <c r="L156" s="57"/>
      <c r="M156" s="58" t="str">
        <f t="shared" si="38"/>
        <v/>
      </c>
      <c r="N156" s="102"/>
    </row>
    <row r="157" spans="1:14">
      <c r="A157" s="97" t="str">
        <f t="shared" si="36"/>
        <v/>
      </c>
      <c r="B157" s="98" t="str">
        <f t="shared" si="35"/>
        <v/>
      </c>
      <c r="C157" s="99"/>
      <c r="D157" s="137"/>
      <c r="E157" s="100"/>
      <c r="F157" s="57"/>
      <c r="G157" s="58">
        <f t="shared" si="37"/>
        <v>0</v>
      </c>
      <c r="H157" s="58">
        <f>IF(E157="",0,IFERROR(VLOOKUP(E157,档案费管理台账!$D$4:$H$1000,5,0),0))</f>
        <v>0</v>
      </c>
      <c r="I157" s="57"/>
      <c r="J157" s="57"/>
      <c r="K157" s="57"/>
      <c r="L157" s="57"/>
      <c r="M157" s="58" t="str">
        <f t="shared" si="38"/>
        <v/>
      </c>
      <c r="N157" s="102"/>
    </row>
    <row r="158" spans="1:14">
      <c r="A158" s="97" t="str">
        <f t="shared" si="36"/>
        <v/>
      </c>
      <c r="B158" s="98" t="str">
        <f t="shared" si="35"/>
        <v/>
      </c>
      <c r="C158" s="99"/>
      <c r="D158" s="137"/>
      <c r="E158" s="100"/>
      <c r="F158" s="57"/>
      <c r="G158" s="58">
        <f t="shared" si="37"/>
        <v>0</v>
      </c>
      <c r="H158" s="58">
        <f>IF(E158="",0,IFERROR(VLOOKUP(E158,档案费管理台账!$D$4:$H$1000,5,0),0))</f>
        <v>0</v>
      </c>
      <c r="I158" s="57"/>
      <c r="J158" s="57"/>
      <c r="K158" s="57"/>
      <c r="L158" s="57"/>
      <c r="M158" s="58" t="str">
        <f t="shared" si="38"/>
        <v/>
      </c>
      <c r="N158" s="102"/>
    </row>
    <row r="159" spans="1:14">
      <c r="A159" s="97" t="str">
        <f t="shared" si="36"/>
        <v/>
      </c>
      <c r="B159" s="98" t="str">
        <f t="shared" si="35"/>
        <v/>
      </c>
      <c r="C159" s="99"/>
      <c r="D159" s="137"/>
      <c r="E159" s="100"/>
      <c r="F159" s="57"/>
      <c r="G159" s="58">
        <f t="shared" si="37"/>
        <v>0</v>
      </c>
      <c r="H159" s="58">
        <f>IF(E159="",0,IFERROR(VLOOKUP(E159,档案费管理台账!$D$4:$H$1000,5,0),0))</f>
        <v>0</v>
      </c>
      <c r="I159" s="57"/>
      <c r="J159" s="57"/>
      <c r="K159" s="57"/>
      <c r="L159" s="57"/>
      <c r="M159" s="58" t="str">
        <f t="shared" si="38"/>
        <v/>
      </c>
      <c r="N159" s="102"/>
    </row>
    <row r="160" spans="1:14">
      <c r="A160" s="97" t="str">
        <f t="shared" si="36"/>
        <v/>
      </c>
      <c r="B160" s="98" t="str">
        <f t="shared" si="35"/>
        <v/>
      </c>
      <c r="C160" s="99"/>
      <c r="D160" s="137"/>
      <c r="E160" s="100"/>
      <c r="F160" s="57"/>
      <c r="G160" s="58">
        <f t="shared" si="37"/>
        <v>0</v>
      </c>
      <c r="H160" s="58">
        <f>IF(E160="",0,IFERROR(VLOOKUP(E160,档案费管理台账!$D$4:$H$1000,5,0),0))</f>
        <v>0</v>
      </c>
      <c r="I160" s="57"/>
      <c r="J160" s="57"/>
      <c r="K160" s="57"/>
      <c r="L160" s="57"/>
      <c r="M160" s="58" t="str">
        <f t="shared" si="38"/>
        <v/>
      </c>
      <c r="N160" s="102"/>
    </row>
    <row r="161" spans="1:14">
      <c r="A161" s="97" t="str">
        <f t="shared" si="36"/>
        <v/>
      </c>
      <c r="B161" s="98" t="str">
        <f t="shared" si="35"/>
        <v/>
      </c>
      <c r="C161" s="99"/>
      <c r="D161" s="137"/>
      <c r="E161" s="100"/>
      <c r="F161" s="57"/>
      <c r="G161" s="58">
        <f t="shared" si="37"/>
        <v>0</v>
      </c>
      <c r="H161" s="58">
        <f>IF(E161="",0,IFERROR(VLOOKUP(E161,档案费管理台账!$D$4:$H$1000,5,0),0))</f>
        <v>0</v>
      </c>
      <c r="I161" s="57"/>
      <c r="J161" s="57"/>
      <c r="K161" s="57"/>
      <c r="L161" s="57"/>
      <c r="M161" s="58" t="str">
        <f t="shared" si="38"/>
        <v/>
      </c>
      <c r="N161" s="102"/>
    </row>
    <row r="162" spans="1:14">
      <c r="A162" s="97" t="str">
        <f t="shared" si="36"/>
        <v/>
      </c>
      <c r="B162" s="98" t="str">
        <f t="shared" si="35"/>
        <v/>
      </c>
      <c r="C162" s="99"/>
      <c r="D162" s="137"/>
      <c r="E162" s="100"/>
      <c r="F162" s="57"/>
      <c r="G162" s="58">
        <f t="shared" si="37"/>
        <v>0</v>
      </c>
      <c r="H162" s="58">
        <f>IF(E162="",0,IFERROR(VLOOKUP(E162,档案费管理台账!$D$4:$H$1000,5,0),0))</f>
        <v>0</v>
      </c>
      <c r="I162" s="57"/>
      <c r="J162" s="57"/>
      <c r="K162" s="57"/>
      <c r="L162" s="57"/>
      <c r="M162" s="58" t="str">
        <f t="shared" si="38"/>
        <v/>
      </c>
      <c r="N162" s="102"/>
    </row>
    <row r="163" spans="1:14">
      <c r="A163" s="97" t="str">
        <f t="shared" si="36"/>
        <v/>
      </c>
      <c r="B163" s="98" t="str">
        <f t="shared" si="35"/>
        <v/>
      </c>
      <c r="C163" s="99"/>
      <c r="D163" s="137"/>
      <c r="E163" s="100"/>
      <c r="F163" s="57"/>
      <c r="G163" s="58">
        <f t="shared" si="37"/>
        <v>0</v>
      </c>
      <c r="H163" s="58">
        <f>IF(E163="",0,IFERROR(VLOOKUP(E163,档案费管理台账!$D$4:$H$1000,5,0),0))</f>
        <v>0</v>
      </c>
      <c r="I163" s="57"/>
      <c r="J163" s="57"/>
      <c r="K163" s="57"/>
      <c r="L163" s="57"/>
      <c r="M163" s="58" t="str">
        <f t="shared" si="38"/>
        <v/>
      </c>
      <c r="N163" s="102"/>
    </row>
    <row r="164" spans="1:14">
      <c r="A164" s="97" t="str">
        <f t="shared" si="36"/>
        <v/>
      </c>
      <c r="B164" s="98" t="str">
        <f t="shared" si="35"/>
        <v/>
      </c>
      <c r="C164" s="99"/>
      <c r="D164" s="137"/>
      <c r="E164" s="100"/>
      <c r="F164" s="57"/>
      <c r="G164" s="58">
        <f t="shared" si="37"/>
        <v>0</v>
      </c>
      <c r="H164" s="58">
        <f>IF(E164="",0,IFERROR(VLOOKUP(E164,档案费管理台账!$D$4:$H$1000,5,0),0))</f>
        <v>0</v>
      </c>
      <c r="I164" s="57"/>
      <c r="J164" s="57"/>
      <c r="K164" s="57"/>
      <c r="L164" s="57"/>
      <c r="M164" s="58" t="str">
        <f t="shared" si="38"/>
        <v/>
      </c>
      <c r="N164" s="102"/>
    </row>
    <row r="165" spans="1:14">
      <c r="A165" s="97" t="str">
        <f t="shared" si="36"/>
        <v/>
      </c>
      <c r="B165" s="98" t="str">
        <f t="shared" si="35"/>
        <v/>
      </c>
      <c r="C165" s="99"/>
      <c r="D165" s="137"/>
      <c r="E165" s="100"/>
      <c r="F165" s="57"/>
      <c r="G165" s="58">
        <f t="shared" si="37"/>
        <v>0</v>
      </c>
      <c r="H165" s="58">
        <f>IF(E165="",0,IFERROR(VLOOKUP(E165,档案费管理台账!$D$4:$H$1000,5,0),0))</f>
        <v>0</v>
      </c>
      <c r="I165" s="57"/>
      <c r="J165" s="57"/>
      <c r="K165" s="57"/>
      <c r="L165" s="57"/>
      <c r="M165" s="58" t="str">
        <f t="shared" si="38"/>
        <v/>
      </c>
      <c r="N165" s="102"/>
    </row>
    <row r="166" spans="1:14">
      <c r="A166" s="97" t="str">
        <f t="shared" si="36"/>
        <v/>
      </c>
      <c r="B166" s="98" t="str">
        <f t="shared" si="35"/>
        <v/>
      </c>
      <c r="C166" s="99"/>
      <c r="D166" s="137"/>
      <c r="E166" s="100"/>
      <c r="F166" s="57"/>
      <c r="G166" s="58">
        <f t="shared" si="37"/>
        <v>0</v>
      </c>
      <c r="H166" s="58">
        <f>IF(E166="",0,IFERROR(VLOOKUP(E166,档案费管理台账!$D$4:$H$1000,5,0),0))</f>
        <v>0</v>
      </c>
      <c r="I166" s="57"/>
      <c r="J166" s="57"/>
      <c r="K166" s="57"/>
      <c r="L166" s="57"/>
      <c r="M166" s="58" t="str">
        <f t="shared" si="38"/>
        <v/>
      </c>
      <c r="N166" s="102"/>
    </row>
    <row r="167" spans="1:14">
      <c r="A167" s="97" t="str">
        <f t="shared" si="36"/>
        <v/>
      </c>
      <c r="B167" s="98" t="str">
        <f t="shared" si="35"/>
        <v/>
      </c>
      <c r="C167" s="99"/>
      <c r="D167" s="137"/>
      <c r="E167" s="100"/>
      <c r="F167" s="57"/>
      <c r="G167" s="58">
        <f t="shared" si="37"/>
        <v>0</v>
      </c>
      <c r="H167" s="58">
        <f>IF(E167="",0,IFERROR(VLOOKUP(E167,档案费管理台账!$D$4:$H$1000,5,0),0))</f>
        <v>0</v>
      </c>
      <c r="I167" s="57"/>
      <c r="J167" s="57"/>
      <c r="K167" s="57"/>
      <c r="L167" s="57"/>
      <c r="M167" s="58" t="str">
        <f t="shared" si="38"/>
        <v/>
      </c>
      <c r="N167" s="102"/>
    </row>
    <row r="168" spans="1:14">
      <c r="A168" s="97" t="str">
        <f t="shared" si="36"/>
        <v/>
      </c>
      <c r="B168" s="98" t="str">
        <f t="shared" si="35"/>
        <v/>
      </c>
      <c r="C168" s="99"/>
      <c r="D168" s="137"/>
      <c r="E168" s="100"/>
      <c r="F168" s="57"/>
      <c r="G168" s="58">
        <f t="shared" si="37"/>
        <v>0</v>
      </c>
      <c r="H168" s="58">
        <f>IF(E168="",0,IFERROR(VLOOKUP(E168,档案费管理台账!$D$4:$H$1000,5,0),0))</f>
        <v>0</v>
      </c>
      <c r="I168" s="57"/>
      <c r="J168" s="57"/>
      <c r="K168" s="57"/>
      <c r="L168" s="57"/>
      <c r="M168" s="58" t="str">
        <f t="shared" si="38"/>
        <v/>
      </c>
      <c r="N168" s="102"/>
    </row>
    <row r="169" spans="1:14">
      <c r="A169" s="97" t="str">
        <f t="shared" si="36"/>
        <v/>
      </c>
      <c r="B169" s="98" t="str">
        <f t="shared" si="35"/>
        <v/>
      </c>
      <c r="C169" s="99"/>
      <c r="D169" s="137"/>
      <c r="E169" s="100"/>
      <c r="F169" s="57"/>
      <c r="G169" s="58">
        <f t="shared" si="37"/>
        <v>0</v>
      </c>
      <c r="H169" s="58">
        <f>IF(E169="",0,IFERROR(VLOOKUP(E169,档案费管理台账!$D$4:$H$1000,5,0),0))</f>
        <v>0</v>
      </c>
      <c r="I169" s="57"/>
      <c r="J169" s="57"/>
      <c r="K169" s="57"/>
      <c r="L169" s="57"/>
      <c r="M169" s="58" t="str">
        <f t="shared" si="38"/>
        <v/>
      </c>
      <c r="N169" s="102"/>
    </row>
    <row r="170" spans="1:14">
      <c r="A170" s="97" t="str">
        <f t="shared" si="36"/>
        <v/>
      </c>
      <c r="B170" s="98" t="str">
        <f t="shared" si="35"/>
        <v/>
      </c>
      <c r="C170" s="99"/>
      <c r="D170" s="137"/>
      <c r="E170" s="100"/>
      <c r="F170" s="57"/>
      <c r="G170" s="58">
        <f t="shared" si="37"/>
        <v>0</v>
      </c>
      <c r="H170" s="58">
        <f>IF(E170="",0,IFERROR(VLOOKUP(E170,档案费管理台账!$D$4:$H$1000,5,0),0))</f>
        <v>0</v>
      </c>
      <c r="I170" s="57"/>
      <c r="J170" s="57"/>
      <c r="K170" s="57"/>
      <c r="L170" s="57"/>
      <c r="M170" s="58" t="str">
        <f t="shared" si="38"/>
        <v/>
      </c>
      <c r="N170" s="102"/>
    </row>
    <row r="171" spans="1:14">
      <c r="A171" s="97" t="str">
        <f t="shared" si="36"/>
        <v/>
      </c>
      <c r="B171" s="98" t="str">
        <f t="shared" si="35"/>
        <v/>
      </c>
      <c r="C171" s="99"/>
      <c r="D171" s="137"/>
      <c r="E171" s="100"/>
      <c r="F171" s="57"/>
      <c r="G171" s="58">
        <f t="shared" si="37"/>
        <v>0</v>
      </c>
      <c r="H171" s="58">
        <f>IF(E171="",0,IFERROR(VLOOKUP(E171,档案费管理台账!$D$4:$H$1000,5,0),0))</f>
        <v>0</v>
      </c>
      <c r="I171" s="57"/>
      <c r="J171" s="57"/>
      <c r="K171" s="57"/>
      <c r="L171" s="57"/>
      <c r="M171" s="58" t="str">
        <f t="shared" si="38"/>
        <v/>
      </c>
      <c r="N171" s="102"/>
    </row>
    <row r="172" spans="1:14">
      <c r="A172" s="97" t="str">
        <f t="shared" si="36"/>
        <v/>
      </c>
      <c r="B172" s="98" t="str">
        <f t="shared" ref="B172:B235" si="39">IF(C172="","",MONTH(C172)&amp;"月")</f>
        <v/>
      </c>
      <c r="C172" s="99"/>
      <c r="D172" s="137"/>
      <c r="E172" s="100"/>
      <c r="F172" s="57"/>
      <c r="G172" s="58">
        <f t="shared" si="37"/>
        <v>0</v>
      </c>
      <c r="H172" s="58">
        <f>IF(E172="",0,IFERROR(VLOOKUP(E172,档案费管理台账!$D$4:$H$1000,5,0),0))</f>
        <v>0</v>
      </c>
      <c r="I172" s="57"/>
      <c r="J172" s="57"/>
      <c r="K172" s="57"/>
      <c r="L172" s="57"/>
      <c r="M172" s="58" t="str">
        <f t="shared" si="38"/>
        <v/>
      </c>
      <c r="N172" s="102"/>
    </row>
    <row r="173" spans="1:14">
      <c r="A173" s="97" t="str">
        <f t="shared" ref="A173:A236" si="40">IF(C173="","",ROW()-42)</f>
        <v/>
      </c>
      <c r="B173" s="98" t="str">
        <f t="shared" si="39"/>
        <v/>
      </c>
      <c r="C173" s="99"/>
      <c r="D173" s="137"/>
      <c r="E173" s="100"/>
      <c r="F173" s="57"/>
      <c r="G173" s="58">
        <f t="shared" ref="G173:G236" si="41">IF(F173="",0,F173*$K$41)</f>
        <v>0</v>
      </c>
      <c r="H173" s="58">
        <f>IF(E173="",0,IFERROR(VLOOKUP(E173,档案费管理台账!$D$4:$H$1000,5,0),0))</f>
        <v>0</v>
      </c>
      <c r="I173" s="57"/>
      <c r="J173" s="57"/>
      <c r="K173" s="57"/>
      <c r="L173" s="57"/>
      <c r="M173" s="58" t="str">
        <f t="shared" ref="M173:M236" si="42">IF(C173="","",ROUND(M172+G173-I173-J173-K173-L173-H173,2))</f>
        <v/>
      </c>
      <c r="N173" s="102"/>
    </row>
    <row r="174" spans="1:14">
      <c r="A174" s="97" t="str">
        <f t="shared" si="40"/>
        <v/>
      </c>
      <c r="B174" s="98" t="str">
        <f t="shared" si="39"/>
        <v/>
      </c>
      <c r="C174" s="99"/>
      <c r="D174" s="137"/>
      <c r="E174" s="100"/>
      <c r="F174" s="57"/>
      <c r="G174" s="58">
        <f t="shared" si="41"/>
        <v>0</v>
      </c>
      <c r="H174" s="58">
        <f>IF(E174="",0,IFERROR(VLOOKUP(E174,档案费管理台账!$D$4:$H$1000,5,0),0))</f>
        <v>0</v>
      </c>
      <c r="I174" s="57"/>
      <c r="J174" s="57"/>
      <c r="K174" s="57"/>
      <c r="L174" s="57"/>
      <c r="M174" s="58" t="str">
        <f t="shared" si="42"/>
        <v/>
      </c>
      <c r="N174" s="102"/>
    </row>
    <row r="175" spans="1:14">
      <c r="A175" s="97" t="str">
        <f t="shared" si="40"/>
        <v/>
      </c>
      <c r="B175" s="98" t="str">
        <f t="shared" si="39"/>
        <v/>
      </c>
      <c r="C175" s="99"/>
      <c r="D175" s="137"/>
      <c r="E175" s="100"/>
      <c r="F175" s="57"/>
      <c r="G175" s="58">
        <f t="shared" si="41"/>
        <v>0</v>
      </c>
      <c r="H175" s="58">
        <f>IF(E175="",0,IFERROR(VLOOKUP(E175,档案费管理台账!$D$4:$H$1000,5,0),0))</f>
        <v>0</v>
      </c>
      <c r="I175" s="57"/>
      <c r="J175" s="57"/>
      <c r="K175" s="57"/>
      <c r="L175" s="57"/>
      <c r="M175" s="58" t="str">
        <f t="shared" si="42"/>
        <v/>
      </c>
      <c r="N175" s="102"/>
    </row>
    <row r="176" spans="1:14">
      <c r="A176" s="97" t="str">
        <f t="shared" si="40"/>
        <v/>
      </c>
      <c r="B176" s="98" t="str">
        <f t="shared" si="39"/>
        <v/>
      </c>
      <c r="C176" s="99"/>
      <c r="D176" s="137"/>
      <c r="E176" s="100"/>
      <c r="F176" s="57"/>
      <c r="G176" s="58">
        <f t="shared" si="41"/>
        <v>0</v>
      </c>
      <c r="H176" s="58">
        <f>IF(E176="",0,IFERROR(VLOOKUP(E176,档案费管理台账!$D$4:$H$1000,5,0),0))</f>
        <v>0</v>
      </c>
      <c r="I176" s="57"/>
      <c r="J176" s="57"/>
      <c r="K176" s="57"/>
      <c r="L176" s="57"/>
      <c r="M176" s="58" t="str">
        <f t="shared" si="42"/>
        <v/>
      </c>
      <c r="N176" s="102"/>
    </row>
    <row r="177" spans="1:14">
      <c r="A177" s="97" t="str">
        <f t="shared" si="40"/>
        <v/>
      </c>
      <c r="B177" s="98" t="str">
        <f t="shared" si="39"/>
        <v/>
      </c>
      <c r="C177" s="99"/>
      <c r="D177" s="137"/>
      <c r="E177" s="100"/>
      <c r="F177" s="57"/>
      <c r="G177" s="58">
        <f t="shared" si="41"/>
        <v>0</v>
      </c>
      <c r="H177" s="58">
        <f>IF(E177="",0,IFERROR(VLOOKUP(E177,档案费管理台账!$D$4:$H$1000,5,0),0))</f>
        <v>0</v>
      </c>
      <c r="I177" s="57"/>
      <c r="J177" s="57"/>
      <c r="K177" s="57"/>
      <c r="L177" s="57"/>
      <c r="M177" s="58" t="str">
        <f t="shared" si="42"/>
        <v/>
      </c>
      <c r="N177" s="102"/>
    </row>
    <row r="178" spans="1:14">
      <c r="A178" s="97" t="str">
        <f t="shared" si="40"/>
        <v/>
      </c>
      <c r="B178" s="98" t="str">
        <f t="shared" si="39"/>
        <v/>
      </c>
      <c r="C178" s="99"/>
      <c r="D178" s="137"/>
      <c r="E178" s="100"/>
      <c r="F178" s="57"/>
      <c r="G178" s="58">
        <f t="shared" si="41"/>
        <v>0</v>
      </c>
      <c r="H178" s="58">
        <f>IF(E178="",0,IFERROR(VLOOKUP(E178,档案费管理台账!$D$4:$H$1000,5,0),0))</f>
        <v>0</v>
      </c>
      <c r="I178" s="57"/>
      <c r="J178" s="57"/>
      <c r="K178" s="57"/>
      <c r="L178" s="57"/>
      <c r="M178" s="58" t="str">
        <f t="shared" si="42"/>
        <v/>
      </c>
      <c r="N178" s="102"/>
    </row>
    <row r="179" spans="1:14">
      <c r="A179" s="97" t="str">
        <f t="shared" si="40"/>
        <v/>
      </c>
      <c r="B179" s="98" t="str">
        <f t="shared" si="39"/>
        <v/>
      </c>
      <c r="C179" s="99"/>
      <c r="D179" s="137"/>
      <c r="E179" s="100"/>
      <c r="F179" s="57"/>
      <c r="G179" s="58">
        <f t="shared" si="41"/>
        <v>0</v>
      </c>
      <c r="H179" s="58">
        <f>IF(E179="",0,IFERROR(VLOOKUP(E179,档案费管理台账!$D$4:$H$1000,5,0),0))</f>
        <v>0</v>
      </c>
      <c r="I179" s="57"/>
      <c r="J179" s="57"/>
      <c r="K179" s="57"/>
      <c r="L179" s="57"/>
      <c r="M179" s="58" t="str">
        <f t="shared" si="42"/>
        <v/>
      </c>
      <c r="N179" s="102"/>
    </row>
    <row r="180" spans="1:14">
      <c r="A180" s="97" t="str">
        <f t="shared" si="40"/>
        <v/>
      </c>
      <c r="B180" s="98" t="str">
        <f t="shared" si="39"/>
        <v/>
      </c>
      <c r="C180" s="99"/>
      <c r="D180" s="137"/>
      <c r="E180" s="100"/>
      <c r="F180" s="57"/>
      <c r="G180" s="58">
        <f t="shared" si="41"/>
        <v>0</v>
      </c>
      <c r="H180" s="58">
        <f>IF(E180="",0,IFERROR(VLOOKUP(E180,档案费管理台账!$D$4:$H$1000,5,0),0))</f>
        <v>0</v>
      </c>
      <c r="I180" s="57"/>
      <c r="J180" s="57"/>
      <c r="K180" s="57"/>
      <c r="L180" s="57"/>
      <c r="M180" s="58" t="str">
        <f t="shared" si="42"/>
        <v/>
      </c>
      <c r="N180" s="102"/>
    </row>
    <row r="181" spans="1:14">
      <c r="A181" s="97" t="str">
        <f t="shared" si="40"/>
        <v/>
      </c>
      <c r="B181" s="98" t="str">
        <f t="shared" si="39"/>
        <v/>
      </c>
      <c r="C181" s="99"/>
      <c r="D181" s="137"/>
      <c r="E181" s="100"/>
      <c r="F181" s="57"/>
      <c r="G181" s="58">
        <f t="shared" si="41"/>
        <v>0</v>
      </c>
      <c r="H181" s="58">
        <f>IF(E181="",0,IFERROR(VLOOKUP(E181,档案费管理台账!$D$4:$H$1000,5,0),0))</f>
        <v>0</v>
      </c>
      <c r="I181" s="57"/>
      <c r="J181" s="57"/>
      <c r="K181" s="57"/>
      <c r="L181" s="57"/>
      <c r="M181" s="58" t="str">
        <f t="shared" si="42"/>
        <v/>
      </c>
      <c r="N181" s="102"/>
    </row>
    <row r="182" spans="1:14">
      <c r="A182" s="97" t="str">
        <f t="shared" si="40"/>
        <v/>
      </c>
      <c r="B182" s="98" t="str">
        <f t="shared" si="39"/>
        <v/>
      </c>
      <c r="C182" s="99"/>
      <c r="D182" s="137"/>
      <c r="E182" s="100"/>
      <c r="F182" s="57"/>
      <c r="G182" s="58">
        <f t="shared" si="41"/>
        <v>0</v>
      </c>
      <c r="H182" s="58">
        <f>IF(E182="",0,IFERROR(VLOOKUP(E182,档案费管理台账!$D$4:$H$1000,5,0),0))</f>
        <v>0</v>
      </c>
      <c r="I182" s="57"/>
      <c r="J182" s="57"/>
      <c r="K182" s="57"/>
      <c r="L182" s="57"/>
      <c r="M182" s="58" t="str">
        <f t="shared" si="42"/>
        <v/>
      </c>
      <c r="N182" s="102"/>
    </row>
    <row r="183" spans="1:14">
      <c r="A183" s="97" t="str">
        <f t="shared" si="40"/>
        <v/>
      </c>
      <c r="B183" s="98" t="str">
        <f t="shared" si="39"/>
        <v/>
      </c>
      <c r="C183" s="99"/>
      <c r="D183" s="137"/>
      <c r="E183" s="100"/>
      <c r="F183" s="57"/>
      <c r="G183" s="58">
        <f t="shared" si="41"/>
        <v>0</v>
      </c>
      <c r="H183" s="58">
        <f>IF(E183="",0,IFERROR(VLOOKUP(E183,档案费管理台账!$D$4:$H$1000,5,0),0))</f>
        <v>0</v>
      </c>
      <c r="I183" s="57"/>
      <c r="J183" s="57"/>
      <c r="K183" s="57"/>
      <c r="L183" s="57"/>
      <c r="M183" s="58" t="str">
        <f t="shared" si="42"/>
        <v/>
      </c>
      <c r="N183" s="102"/>
    </row>
    <row r="184" spans="1:14">
      <c r="A184" s="97" t="str">
        <f t="shared" si="40"/>
        <v/>
      </c>
      <c r="B184" s="98" t="str">
        <f t="shared" si="39"/>
        <v/>
      </c>
      <c r="C184" s="99"/>
      <c r="D184" s="137"/>
      <c r="E184" s="100"/>
      <c r="F184" s="57"/>
      <c r="G184" s="58">
        <f t="shared" si="41"/>
        <v>0</v>
      </c>
      <c r="H184" s="58">
        <f>IF(E184="",0,IFERROR(VLOOKUP(E184,档案费管理台账!$D$4:$H$1000,5,0),0))</f>
        <v>0</v>
      </c>
      <c r="I184" s="57"/>
      <c r="J184" s="57"/>
      <c r="K184" s="57"/>
      <c r="L184" s="57"/>
      <c r="M184" s="58" t="str">
        <f t="shared" si="42"/>
        <v/>
      </c>
      <c r="N184" s="102"/>
    </row>
    <row r="185" spans="1:14">
      <c r="A185" s="97" t="str">
        <f t="shared" si="40"/>
        <v/>
      </c>
      <c r="B185" s="98" t="str">
        <f t="shared" si="39"/>
        <v/>
      </c>
      <c r="C185" s="99"/>
      <c r="D185" s="137"/>
      <c r="E185" s="100"/>
      <c r="F185" s="57"/>
      <c r="G185" s="58">
        <f t="shared" si="41"/>
        <v>0</v>
      </c>
      <c r="H185" s="58">
        <f>IF(E185="",0,IFERROR(VLOOKUP(E185,档案费管理台账!$D$4:$H$1000,5,0),0))</f>
        <v>0</v>
      </c>
      <c r="I185" s="57"/>
      <c r="J185" s="57"/>
      <c r="K185" s="57"/>
      <c r="L185" s="57"/>
      <c r="M185" s="58" t="str">
        <f t="shared" si="42"/>
        <v/>
      </c>
      <c r="N185" s="102"/>
    </row>
    <row r="186" spans="1:14">
      <c r="A186" s="97" t="str">
        <f t="shared" si="40"/>
        <v/>
      </c>
      <c r="B186" s="98" t="str">
        <f t="shared" si="39"/>
        <v/>
      </c>
      <c r="C186" s="99"/>
      <c r="D186" s="137"/>
      <c r="E186" s="100"/>
      <c r="F186" s="57"/>
      <c r="G186" s="58">
        <f t="shared" si="41"/>
        <v>0</v>
      </c>
      <c r="H186" s="58">
        <f>IF(E186="",0,IFERROR(VLOOKUP(E186,档案费管理台账!$D$4:$H$1000,5,0),0))</f>
        <v>0</v>
      </c>
      <c r="I186" s="57"/>
      <c r="J186" s="57"/>
      <c r="K186" s="57"/>
      <c r="L186" s="57"/>
      <c r="M186" s="58" t="str">
        <f t="shared" si="42"/>
        <v/>
      </c>
      <c r="N186" s="102"/>
    </row>
    <row r="187" spans="1:14">
      <c r="A187" s="97" t="str">
        <f t="shared" si="40"/>
        <v/>
      </c>
      <c r="B187" s="98" t="str">
        <f t="shared" si="39"/>
        <v/>
      </c>
      <c r="C187" s="99"/>
      <c r="D187" s="137"/>
      <c r="E187" s="100"/>
      <c r="F187" s="57"/>
      <c r="G187" s="58">
        <f t="shared" si="41"/>
        <v>0</v>
      </c>
      <c r="H187" s="58">
        <f>IF(E187="",0,IFERROR(VLOOKUP(E187,档案费管理台账!$D$4:$H$1000,5,0),0))</f>
        <v>0</v>
      </c>
      <c r="I187" s="57"/>
      <c r="J187" s="57"/>
      <c r="K187" s="57"/>
      <c r="L187" s="57"/>
      <c r="M187" s="58" t="str">
        <f t="shared" si="42"/>
        <v/>
      </c>
      <c r="N187" s="102"/>
    </row>
    <row r="188" spans="1:14">
      <c r="A188" s="97" t="str">
        <f t="shared" si="40"/>
        <v/>
      </c>
      <c r="B188" s="98" t="str">
        <f t="shared" si="39"/>
        <v/>
      </c>
      <c r="C188" s="99"/>
      <c r="D188" s="137"/>
      <c r="E188" s="100"/>
      <c r="F188" s="57"/>
      <c r="G188" s="58">
        <f t="shared" si="41"/>
        <v>0</v>
      </c>
      <c r="H188" s="58">
        <f>IF(E188="",0,IFERROR(VLOOKUP(E188,档案费管理台账!$D$4:$H$1000,5,0),0))</f>
        <v>0</v>
      </c>
      <c r="I188" s="57"/>
      <c r="J188" s="57"/>
      <c r="K188" s="57"/>
      <c r="L188" s="57"/>
      <c r="M188" s="58" t="str">
        <f t="shared" si="42"/>
        <v/>
      </c>
      <c r="N188" s="102"/>
    </row>
    <row r="189" spans="1:14">
      <c r="A189" s="97" t="str">
        <f t="shared" si="40"/>
        <v/>
      </c>
      <c r="B189" s="98" t="str">
        <f t="shared" si="39"/>
        <v/>
      </c>
      <c r="C189" s="99"/>
      <c r="D189" s="137"/>
      <c r="E189" s="100"/>
      <c r="F189" s="57"/>
      <c r="G189" s="58">
        <f t="shared" si="41"/>
        <v>0</v>
      </c>
      <c r="H189" s="58">
        <f>IF(E189="",0,IFERROR(VLOOKUP(E189,档案费管理台账!$D$4:$H$1000,5,0),0))</f>
        <v>0</v>
      </c>
      <c r="I189" s="57"/>
      <c r="J189" s="57"/>
      <c r="K189" s="57"/>
      <c r="L189" s="57"/>
      <c r="M189" s="58" t="str">
        <f t="shared" si="42"/>
        <v/>
      </c>
      <c r="N189" s="102"/>
    </row>
    <row r="190" spans="1:14">
      <c r="A190" s="97" t="str">
        <f t="shared" si="40"/>
        <v/>
      </c>
      <c r="B190" s="98" t="str">
        <f t="shared" si="39"/>
        <v/>
      </c>
      <c r="C190" s="99"/>
      <c r="D190" s="137"/>
      <c r="E190" s="100"/>
      <c r="F190" s="57"/>
      <c r="G190" s="58">
        <f t="shared" si="41"/>
        <v>0</v>
      </c>
      <c r="H190" s="58">
        <f>IF(E190="",0,IFERROR(VLOOKUP(E190,档案费管理台账!$D$4:$H$1000,5,0),0))</f>
        <v>0</v>
      </c>
      <c r="I190" s="57"/>
      <c r="J190" s="57"/>
      <c r="K190" s="57"/>
      <c r="L190" s="57"/>
      <c r="M190" s="58" t="str">
        <f t="shared" si="42"/>
        <v/>
      </c>
      <c r="N190" s="102"/>
    </row>
    <row r="191" spans="1:14">
      <c r="A191" s="97" t="str">
        <f t="shared" si="40"/>
        <v/>
      </c>
      <c r="B191" s="98" t="str">
        <f t="shared" si="39"/>
        <v/>
      </c>
      <c r="C191" s="99"/>
      <c r="D191" s="137"/>
      <c r="E191" s="100"/>
      <c r="F191" s="57"/>
      <c r="G191" s="58">
        <f t="shared" si="41"/>
        <v>0</v>
      </c>
      <c r="H191" s="58">
        <f>IF(E191="",0,IFERROR(VLOOKUP(E191,档案费管理台账!$D$4:$H$1000,5,0),0))</f>
        <v>0</v>
      </c>
      <c r="I191" s="57"/>
      <c r="J191" s="57"/>
      <c r="K191" s="57"/>
      <c r="L191" s="57"/>
      <c r="M191" s="58" t="str">
        <f t="shared" si="42"/>
        <v/>
      </c>
      <c r="N191" s="102"/>
    </row>
    <row r="192" spans="1:14">
      <c r="A192" s="97" t="str">
        <f t="shared" si="40"/>
        <v/>
      </c>
      <c r="B192" s="98" t="str">
        <f t="shared" si="39"/>
        <v/>
      </c>
      <c r="C192" s="99"/>
      <c r="D192" s="137"/>
      <c r="E192" s="100"/>
      <c r="F192" s="57"/>
      <c r="G192" s="58">
        <f t="shared" si="41"/>
        <v>0</v>
      </c>
      <c r="H192" s="58">
        <f>IF(E192="",0,IFERROR(VLOOKUP(E192,档案费管理台账!$D$4:$H$1000,5,0),0))</f>
        <v>0</v>
      </c>
      <c r="I192" s="57"/>
      <c r="J192" s="57"/>
      <c r="K192" s="57"/>
      <c r="L192" s="57"/>
      <c r="M192" s="58" t="str">
        <f t="shared" si="42"/>
        <v/>
      </c>
      <c r="N192" s="102"/>
    </row>
    <row r="193" spans="1:14">
      <c r="A193" s="97" t="str">
        <f t="shared" si="40"/>
        <v/>
      </c>
      <c r="B193" s="98" t="str">
        <f t="shared" si="39"/>
        <v/>
      </c>
      <c r="C193" s="99"/>
      <c r="D193" s="137"/>
      <c r="E193" s="100"/>
      <c r="F193" s="57"/>
      <c r="G193" s="58">
        <f t="shared" si="41"/>
        <v>0</v>
      </c>
      <c r="H193" s="58">
        <f>IF(E193="",0,IFERROR(VLOOKUP(E193,档案费管理台账!$D$4:$H$1000,5,0),0))</f>
        <v>0</v>
      </c>
      <c r="I193" s="57"/>
      <c r="J193" s="57"/>
      <c r="K193" s="57"/>
      <c r="L193" s="57"/>
      <c r="M193" s="58" t="str">
        <f t="shared" si="42"/>
        <v/>
      </c>
      <c r="N193" s="102"/>
    </row>
    <row r="194" spans="1:14">
      <c r="A194" s="97" t="str">
        <f t="shared" si="40"/>
        <v/>
      </c>
      <c r="B194" s="98" t="str">
        <f t="shared" si="39"/>
        <v/>
      </c>
      <c r="C194" s="99"/>
      <c r="D194" s="137"/>
      <c r="E194" s="100"/>
      <c r="F194" s="57"/>
      <c r="G194" s="58">
        <f t="shared" si="41"/>
        <v>0</v>
      </c>
      <c r="H194" s="58">
        <f>IF(E194="",0,IFERROR(VLOOKUP(E194,档案费管理台账!$D$4:$H$1000,5,0),0))</f>
        <v>0</v>
      </c>
      <c r="I194" s="57"/>
      <c r="J194" s="57"/>
      <c r="K194" s="57"/>
      <c r="L194" s="57"/>
      <c r="M194" s="58" t="str">
        <f t="shared" si="42"/>
        <v/>
      </c>
      <c r="N194" s="102"/>
    </row>
    <row r="195" spans="1:14">
      <c r="A195" s="97" t="str">
        <f t="shared" si="40"/>
        <v/>
      </c>
      <c r="B195" s="98" t="str">
        <f t="shared" si="39"/>
        <v/>
      </c>
      <c r="C195" s="99"/>
      <c r="D195" s="137"/>
      <c r="E195" s="100"/>
      <c r="F195" s="57"/>
      <c r="G195" s="58">
        <f t="shared" si="41"/>
        <v>0</v>
      </c>
      <c r="H195" s="58">
        <f>IF(E195="",0,IFERROR(VLOOKUP(E195,档案费管理台账!$D$4:$H$1000,5,0),0))</f>
        <v>0</v>
      </c>
      <c r="I195" s="57"/>
      <c r="J195" s="57"/>
      <c r="K195" s="57"/>
      <c r="L195" s="57"/>
      <c r="M195" s="58" t="str">
        <f t="shared" si="42"/>
        <v/>
      </c>
      <c r="N195" s="102"/>
    </row>
    <row r="196" spans="1:14">
      <c r="A196" s="97" t="str">
        <f t="shared" si="40"/>
        <v/>
      </c>
      <c r="B196" s="98" t="str">
        <f t="shared" si="39"/>
        <v/>
      </c>
      <c r="C196" s="99"/>
      <c r="D196" s="137"/>
      <c r="E196" s="100"/>
      <c r="F196" s="57"/>
      <c r="G196" s="58">
        <f t="shared" si="41"/>
        <v>0</v>
      </c>
      <c r="H196" s="58">
        <f>IF(E196="",0,IFERROR(VLOOKUP(E196,档案费管理台账!$D$4:$H$1000,5,0),0))</f>
        <v>0</v>
      </c>
      <c r="I196" s="57"/>
      <c r="J196" s="57"/>
      <c r="K196" s="57"/>
      <c r="L196" s="57"/>
      <c r="M196" s="58" t="str">
        <f t="shared" si="42"/>
        <v/>
      </c>
      <c r="N196" s="102"/>
    </row>
    <row r="197" spans="1:14">
      <c r="A197" s="97" t="str">
        <f t="shared" si="40"/>
        <v/>
      </c>
      <c r="B197" s="98" t="str">
        <f t="shared" si="39"/>
        <v/>
      </c>
      <c r="C197" s="99"/>
      <c r="D197" s="137"/>
      <c r="E197" s="100"/>
      <c r="F197" s="57"/>
      <c r="G197" s="58">
        <f t="shared" si="41"/>
        <v>0</v>
      </c>
      <c r="H197" s="58">
        <f>IF(E197="",0,IFERROR(VLOOKUP(E197,档案费管理台账!$D$4:$H$1000,5,0),0))</f>
        <v>0</v>
      </c>
      <c r="I197" s="57"/>
      <c r="J197" s="57"/>
      <c r="K197" s="57"/>
      <c r="L197" s="57"/>
      <c r="M197" s="58" t="str">
        <f t="shared" si="42"/>
        <v/>
      </c>
      <c r="N197" s="102"/>
    </row>
    <row r="198" spans="1:14">
      <c r="A198" s="97" t="str">
        <f t="shared" si="40"/>
        <v/>
      </c>
      <c r="B198" s="98" t="str">
        <f t="shared" si="39"/>
        <v/>
      </c>
      <c r="C198" s="99"/>
      <c r="D198" s="137"/>
      <c r="E198" s="100"/>
      <c r="F198" s="57"/>
      <c r="G198" s="58">
        <f t="shared" si="41"/>
        <v>0</v>
      </c>
      <c r="H198" s="58">
        <f>IF(E198="",0,IFERROR(VLOOKUP(E198,档案费管理台账!$D$4:$H$1000,5,0),0))</f>
        <v>0</v>
      </c>
      <c r="I198" s="57"/>
      <c r="J198" s="57"/>
      <c r="K198" s="57"/>
      <c r="L198" s="57"/>
      <c r="M198" s="58" t="str">
        <f t="shared" si="42"/>
        <v/>
      </c>
      <c r="N198" s="102"/>
    </row>
    <row r="199" spans="1:14">
      <c r="A199" s="97" t="str">
        <f t="shared" si="40"/>
        <v/>
      </c>
      <c r="B199" s="98" t="str">
        <f t="shared" si="39"/>
        <v/>
      </c>
      <c r="C199" s="99"/>
      <c r="D199" s="137"/>
      <c r="E199" s="100"/>
      <c r="F199" s="57"/>
      <c r="G199" s="58">
        <f t="shared" si="41"/>
        <v>0</v>
      </c>
      <c r="H199" s="58">
        <f>IF(E199="",0,IFERROR(VLOOKUP(E199,档案费管理台账!$D$4:$H$1000,5,0),0))</f>
        <v>0</v>
      </c>
      <c r="I199" s="57"/>
      <c r="J199" s="57"/>
      <c r="K199" s="57"/>
      <c r="L199" s="57"/>
      <c r="M199" s="58" t="str">
        <f t="shared" si="42"/>
        <v/>
      </c>
      <c r="N199" s="102"/>
    </row>
    <row r="200" spans="1:14">
      <c r="A200" s="97" t="str">
        <f t="shared" si="40"/>
        <v/>
      </c>
      <c r="B200" s="98" t="str">
        <f t="shared" si="39"/>
        <v/>
      </c>
      <c r="C200" s="99"/>
      <c r="D200" s="137"/>
      <c r="E200" s="100"/>
      <c r="F200" s="57"/>
      <c r="G200" s="58">
        <f t="shared" si="41"/>
        <v>0</v>
      </c>
      <c r="H200" s="58">
        <f>IF(E200="",0,IFERROR(VLOOKUP(E200,档案费管理台账!$D$4:$H$1000,5,0),0))</f>
        <v>0</v>
      </c>
      <c r="I200" s="57"/>
      <c r="J200" s="57"/>
      <c r="K200" s="57"/>
      <c r="L200" s="57"/>
      <c r="M200" s="58" t="str">
        <f t="shared" si="42"/>
        <v/>
      </c>
      <c r="N200" s="102"/>
    </row>
    <row r="201" spans="1:14">
      <c r="A201" s="97" t="str">
        <f t="shared" si="40"/>
        <v/>
      </c>
      <c r="B201" s="98" t="str">
        <f t="shared" si="39"/>
        <v/>
      </c>
      <c r="C201" s="99"/>
      <c r="D201" s="137"/>
      <c r="E201" s="100"/>
      <c r="F201" s="57"/>
      <c r="G201" s="58">
        <f t="shared" si="41"/>
        <v>0</v>
      </c>
      <c r="H201" s="58">
        <f>IF(E201="",0,IFERROR(VLOOKUP(E201,档案费管理台账!$D$4:$H$1000,5,0),0))</f>
        <v>0</v>
      </c>
      <c r="I201" s="57"/>
      <c r="J201" s="57"/>
      <c r="K201" s="57"/>
      <c r="L201" s="57"/>
      <c r="M201" s="58" t="str">
        <f t="shared" si="42"/>
        <v/>
      </c>
      <c r="N201" s="102"/>
    </row>
    <row r="202" spans="1:14">
      <c r="A202" s="97" t="str">
        <f t="shared" si="40"/>
        <v/>
      </c>
      <c r="B202" s="98" t="str">
        <f t="shared" si="39"/>
        <v/>
      </c>
      <c r="C202" s="99"/>
      <c r="D202" s="137"/>
      <c r="E202" s="100"/>
      <c r="F202" s="57"/>
      <c r="G202" s="58">
        <f t="shared" si="41"/>
        <v>0</v>
      </c>
      <c r="H202" s="58">
        <f>IF(E202="",0,IFERROR(VLOOKUP(E202,档案费管理台账!$D$4:$H$1000,5,0),0))</f>
        <v>0</v>
      </c>
      <c r="I202" s="57"/>
      <c r="J202" s="57"/>
      <c r="K202" s="57"/>
      <c r="L202" s="57"/>
      <c r="M202" s="58" t="str">
        <f t="shared" si="42"/>
        <v/>
      </c>
      <c r="N202" s="102"/>
    </row>
    <row r="203" spans="1:14">
      <c r="A203" s="97" t="str">
        <f t="shared" si="40"/>
        <v/>
      </c>
      <c r="B203" s="98" t="str">
        <f t="shared" si="39"/>
        <v/>
      </c>
      <c r="C203" s="99"/>
      <c r="D203" s="137"/>
      <c r="E203" s="100"/>
      <c r="F203" s="57"/>
      <c r="G203" s="58">
        <f t="shared" si="41"/>
        <v>0</v>
      </c>
      <c r="H203" s="58">
        <f>IF(E203="",0,IFERROR(VLOOKUP(E203,档案费管理台账!$D$4:$H$1000,5,0),0))</f>
        <v>0</v>
      </c>
      <c r="I203" s="57"/>
      <c r="J203" s="57"/>
      <c r="K203" s="57"/>
      <c r="L203" s="57"/>
      <c r="M203" s="58" t="str">
        <f t="shared" si="42"/>
        <v/>
      </c>
      <c r="N203" s="102"/>
    </row>
    <row r="204" spans="1:14">
      <c r="A204" s="97" t="str">
        <f t="shared" si="40"/>
        <v/>
      </c>
      <c r="B204" s="98" t="str">
        <f t="shared" si="39"/>
        <v/>
      </c>
      <c r="C204" s="99"/>
      <c r="D204" s="137"/>
      <c r="E204" s="100"/>
      <c r="F204" s="57"/>
      <c r="G204" s="58">
        <f t="shared" si="41"/>
        <v>0</v>
      </c>
      <c r="H204" s="58">
        <f>IF(E204="",0,IFERROR(VLOOKUP(E204,档案费管理台账!$D$4:$H$1000,5,0),0))</f>
        <v>0</v>
      </c>
      <c r="I204" s="57"/>
      <c r="J204" s="57"/>
      <c r="K204" s="57"/>
      <c r="L204" s="57"/>
      <c r="M204" s="58" t="str">
        <f t="shared" si="42"/>
        <v/>
      </c>
      <c r="N204" s="102"/>
    </row>
    <row r="205" spans="1:14">
      <c r="A205" s="97" t="str">
        <f t="shared" si="40"/>
        <v/>
      </c>
      <c r="B205" s="98" t="str">
        <f t="shared" si="39"/>
        <v/>
      </c>
      <c r="C205" s="99"/>
      <c r="D205" s="137"/>
      <c r="E205" s="100"/>
      <c r="F205" s="57"/>
      <c r="G205" s="58">
        <f t="shared" si="41"/>
        <v>0</v>
      </c>
      <c r="H205" s="58">
        <f>IF(E205="",0,IFERROR(VLOOKUP(E205,档案费管理台账!$D$4:$H$1000,5,0),0))</f>
        <v>0</v>
      </c>
      <c r="I205" s="57"/>
      <c r="J205" s="57"/>
      <c r="K205" s="57"/>
      <c r="L205" s="57"/>
      <c r="M205" s="58" t="str">
        <f t="shared" si="42"/>
        <v/>
      </c>
      <c r="N205" s="102"/>
    </row>
    <row r="206" spans="1:14">
      <c r="A206" s="97" t="str">
        <f t="shared" si="40"/>
        <v/>
      </c>
      <c r="B206" s="98" t="str">
        <f t="shared" si="39"/>
        <v/>
      </c>
      <c r="C206" s="99"/>
      <c r="D206" s="137"/>
      <c r="E206" s="100"/>
      <c r="F206" s="57"/>
      <c r="G206" s="58">
        <f t="shared" si="41"/>
        <v>0</v>
      </c>
      <c r="H206" s="58">
        <f>IF(E206="",0,IFERROR(VLOOKUP(E206,档案费管理台账!$D$4:$H$1000,5,0),0))</f>
        <v>0</v>
      </c>
      <c r="I206" s="57"/>
      <c r="J206" s="57"/>
      <c r="K206" s="57"/>
      <c r="L206" s="57"/>
      <c r="M206" s="58" t="str">
        <f t="shared" si="42"/>
        <v/>
      </c>
      <c r="N206" s="102"/>
    </row>
    <row r="207" spans="1:14">
      <c r="A207" s="97" t="str">
        <f t="shared" si="40"/>
        <v/>
      </c>
      <c r="B207" s="98" t="str">
        <f t="shared" si="39"/>
        <v/>
      </c>
      <c r="C207" s="99"/>
      <c r="D207" s="137"/>
      <c r="E207" s="100"/>
      <c r="F207" s="57"/>
      <c r="G207" s="58">
        <f t="shared" si="41"/>
        <v>0</v>
      </c>
      <c r="H207" s="58">
        <f>IF(E207="",0,IFERROR(VLOOKUP(E207,档案费管理台账!$D$4:$H$1000,5,0),0))</f>
        <v>0</v>
      </c>
      <c r="I207" s="57"/>
      <c r="J207" s="57"/>
      <c r="K207" s="57"/>
      <c r="L207" s="57"/>
      <c r="M207" s="58" t="str">
        <f t="shared" si="42"/>
        <v/>
      </c>
      <c r="N207" s="102"/>
    </row>
    <row r="208" spans="1:14">
      <c r="A208" s="97" t="str">
        <f t="shared" si="40"/>
        <v/>
      </c>
      <c r="B208" s="98" t="str">
        <f t="shared" si="39"/>
        <v/>
      </c>
      <c r="C208" s="99"/>
      <c r="D208" s="137"/>
      <c r="E208" s="100"/>
      <c r="F208" s="57"/>
      <c r="G208" s="58">
        <f t="shared" si="41"/>
        <v>0</v>
      </c>
      <c r="H208" s="58">
        <f>IF(E208="",0,IFERROR(VLOOKUP(E208,档案费管理台账!$D$4:$H$1000,5,0),0))</f>
        <v>0</v>
      </c>
      <c r="I208" s="57"/>
      <c r="J208" s="57"/>
      <c r="K208" s="57"/>
      <c r="L208" s="57"/>
      <c r="M208" s="58" t="str">
        <f t="shared" si="42"/>
        <v/>
      </c>
      <c r="N208" s="102"/>
    </row>
    <row r="209" spans="1:14">
      <c r="A209" s="97" t="str">
        <f t="shared" si="40"/>
        <v/>
      </c>
      <c r="B209" s="98" t="str">
        <f t="shared" si="39"/>
        <v/>
      </c>
      <c r="C209" s="99"/>
      <c r="D209" s="137"/>
      <c r="E209" s="100"/>
      <c r="F209" s="57"/>
      <c r="G209" s="58">
        <f t="shared" si="41"/>
        <v>0</v>
      </c>
      <c r="H209" s="58">
        <f>IF(E209="",0,IFERROR(VLOOKUP(E209,档案费管理台账!$D$4:$H$1000,5,0),0))</f>
        <v>0</v>
      </c>
      <c r="I209" s="57"/>
      <c r="J209" s="57"/>
      <c r="K209" s="57"/>
      <c r="L209" s="57"/>
      <c r="M209" s="58" t="str">
        <f t="shared" si="42"/>
        <v/>
      </c>
      <c r="N209" s="102"/>
    </row>
    <row r="210" spans="1:14">
      <c r="A210" s="97" t="str">
        <f t="shared" si="40"/>
        <v/>
      </c>
      <c r="B210" s="98" t="str">
        <f t="shared" si="39"/>
        <v/>
      </c>
      <c r="C210" s="99"/>
      <c r="D210" s="137"/>
      <c r="E210" s="100"/>
      <c r="F210" s="57"/>
      <c r="G210" s="58">
        <f t="shared" si="41"/>
        <v>0</v>
      </c>
      <c r="H210" s="58">
        <f>IF(E210="",0,IFERROR(VLOOKUP(E210,档案费管理台账!$D$4:$H$1000,5,0),0))</f>
        <v>0</v>
      </c>
      <c r="I210" s="57"/>
      <c r="J210" s="57"/>
      <c r="K210" s="57"/>
      <c r="L210" s="57"/>
      <c r="M210" s="58" t="str">
        <f t="shared" si="42"/>
        <v/>
      </c>
      <c r="N210" s="102"/>
    </row>
    <row r="211" spans="1:14">
      <c r="A211" s="97" t="str">
        <f t="shared" si="40"/>
        <v/>
      </c>
      <c r="B211" s="98" t="str">
        <f t="shared" si="39"/>
        <v/>
      </c>
      <c r="C211" s="99"/>
      <c r="D211" s="137"/>
      <c r="E211" s="100"/>
      <c r="F211" s="57"/>
      <c r="G211" s="58">
        <f t="shared" si="41"/>
        <v>0</v>
      </c>
      <c r="H211" s="58">
        <f>IF(E211="",0,IFERROR(VLOOKUP(E211,档案费管理台账!$D$4:$H$1000,5,0),0))</f>
        <v>0</v>
      </c>
      <c r="I211" s="57"/>
      <c r="J211" s="57"/>
      <c r="K211" s="57"/>
      <c r="L211" s="57"/>
      <c r="M211" s="58" t="str">
        <f t="shared" si="42"/>
        <v/>
      </c>
      <c r="N211" s="102"/>
    </row>
    <row r="212" spans="1:14">
      <c r="A212" s="97" t="str">
        <f t="shared" si="40"/>
        <v/>
      </c>
      <c r="B212" s="98" t="str">
        <f t="shared" si="39"/>
        <v/>
      </c>
      <c r="C212" s="99"/>
      <c r="D212" s="137"/>
      <c r="E212" s="100"/>
      <c r="F212" s="57"/>
      <c r="G212" s="58">
        <f t="shared" si="41"/>
        <v>0</v>
      </c>
      <c r="H212" s="58">
        <f>IF(E212="",0,IFERROR(VLOOKUP(E212,档案费管理台账!$D$4:$H$1000,5,0),0))</f>
        <v>0</v>
      </c>
      <c r="I212" s="57"/>
      <c r="J212" s="57"/>
      <c r="K212" s="57"/>
      <c r="L212" s="57"/>
      <c r="M212" s="58" t="str">
        <f t="shared" si="42"/>
        <v/>
      </c>
      <c r="N212" s="102"/>
    </row>
    <row r="213" spans="1:14">
      <c r="A213" s="97" t="str">
        <f t="shared" si="40"/>
        <v/>
      </c>
      <c r="B213" s="98" t="str">
        <f t="shared" si="39"/>
        <v/>
      </c>
      <c r="C213" s="99"/>
      <c r="D213" s="137"/>
      <c r="E213" s="100"/>
      <c r="F213" s="57"/>
      <c r="G213" s="58">
        <f t="shared" si="41"/>
        <v>0</v>
      </c>
      <c r="H213" s="58">
        <f>IF(E213="",0,IFERROR(VLOOKUP(E213,档案费管理台账!$D$4:$H$1000,5,0),0))</f>
        <v>0</v>
      </c>
      <c r="I213" s="57"/>
      <c r="J213" s="57"/>
      <c r="K213" s="57"/>
      <c r="L213" s="57"/>
      <c r="M213" s="58" t="str">
        <f t="shared" si="42"/>
        <v/>
      </c>
      <c r="N213" s="102"/>
    </row>
    <row r="214" spans="1:14">
      <c r="A214" s="97" t="str">
        <f t="shared" si="40"/>
        <v/>
      </c>
      <c r="B214" s="98" t="str">
        <f t="shared" si="39"/>
        <v/>
      </c>
      <c r="C214" s="99"/>
      <c r="D214" s="137"/>
      <c r="E214" s="100"/>
      <c r="F214" s="57"/>
      <c r="G214" s="58">
        <f t="shared" si="41"/>
        <v>0</v>
      </c>
      <c r="H214" s="58">
        <f>IF(E214="",0,IFERROR(VLOOKUP(E214,档案费管理台账!$D$4:$H$1000,5,0),0))</f>
        <v>0</v>
      </c>
      <c r="I214" s="57"/>
      <c r="J214" s="57"/>
      <c r="K214" s="57"/>
      <c r="L214" s="57"/>
      <c r="M214" s="58" t="str">
        <f t="shared" si="42"/>
        <v/>
      </c>
      <c r="N214" s="102"/>
    </row>
    <row r="215" spans="1:14">
      <c r="A215" s="97" t="str">
        <f t="shared" si="40"/>
        <v/>
      </c>
      <c r="B215" s="98" t="str">
        <f t="shared" si="39"/>
        <v/>
      </c>
      <c r="C215" s="99"/>
      <c r="D215" s="137"/>
      <c r="E215" s="100"/>
      <c r="F215" s="57"/>
      <c r="G215" s="58">
        <f t="shared" si="41"/>
        <v>0</v>
      </c>
      <c r="H215" s="58">
        <f>IF(E215="",0,IFERROR(VLOOKUP(E215,档案费管理台账!$D$4:$H$1000,5,0),0))</f>
        <v>0</v>
      </c>
      <c r="I215" s="57"/>
      <c r="J215" s="57"/>
      <c r="K215" s="57"/>
      <c r="L215" s="57"/>
      <c r="M215" s="58" t="str">
        <f t="shared" si="42"/>
        <v/>
      </c>
      <c r="N215" s="102"/>
    </row>
    <row r="216" spans="1:14">
      <c r="A216" s="97" t="str">
        <f t="shared" si="40"/>
        <v/>
      </c>
      <c r="B216" s="98" t="str">
        <f t="shared" si="39"/>
        <v/>
      </c>
      <c r="C216" s="99"/>
      <c r="D216" s="137"/>
      <c r="E216" s="100"/>
      <c r="F216" s="57"/>
      <c r="G216" s="58">
        <f t="shared" si="41"/>
        <v>0</v>
      </c>
      <c r="H216" s="58">
        <f>IF(E216="",0,IFERROR(VLOOKUP(E216,档案费管理台账!$D$4:$H$1000,5,0),0))</f>
        <v>0</v>
      </c>
      <c r="I216" s="57"/>
      <c r="J216" s="57"/>
      <c r="K216" s="57"/>
      <c r="L216" s="57"/>
      <c r="M216" s="58" t="str">
        <f t="shared" si="42"/>
        <v/>
      </c>
      <c r="N216" s="102"/>
    </row>
    <row r="217" spans="1:14">
      <c r="A217" s="97" t="str">
        <f t="shared" si="40"/>
        <v/>
      </c>
      <c r="B217" s="98" t="str">
        <f t="shared" si="39"/>
        <v/>
      </c>
      <c r="C217" s="99"/>
      <c r="D217" s="137"/>
      <c r="E217" s="100"/>
      <c r="F217" s="57"/>
      <c r="G217" s="58">
        <f t="shared" si="41"/>
        <v>0</v>
      </c>
      <c r="H217" s="58">
        <f>IF(E217="",0,IFERROR(VLOOKUP(E217,档案费管理台账!$D$4:$H$1000,5,0),0))</f>
        <v>0</v>
      </c>
      <c r="I217" s="57"/>
      <c r="J217" s="57"/>
      <c r="K217" s="57"/>
      <c r="L217" s="57"/>
      <c r="M217" s="58" t="str">
        <f t="shared" si="42"/>
        <v/>
      </c>
      <c r="N217" s="102"/>
    </row>
    <row r="218" spans="1:14">
      <c r="A218" s="97" t="str">
        <f t="shared" si="40"/>
        <v/>
      </c>
      <c r="B218" s="98" t="str">
        <f t="shared" si="39"/>
        <v/>
      </c>
      <c r="C218" s="99"/>
      <c r="D218" s="137"/>
      <c r="E218" s="100"/>
      <c r="F218" s="57"/>
      <c r="G218" s="58">
        <f t="shared" si="41"/>
        <v>0</v>
      </c>
      <c r="H218" s="58">
        <f>IF(E218="",0,IFERROR(VLOOKUP(E218,档案费管理台账!$D$4:$H$1000,5,0),0))</f>
        <v>0</v>
      </c>
      <c r="I218" s="57"/>
      <c r="J218" s="57"/>
      <c r="K218" s="57"/>
      <c r="L218" s="57"/>
      <c r="M218" s="58" t="str">
        <f t="shared" si="42"/>
        <v/>
      </c>
      <c r="N218" s="102"/>
    </row>
    <row r="219" spans="1:14">
      <c r="A219" s="97" t="str">
        <f t="shared" si="40"/>
        <v/>
      </c>
      <c r="B219" s="98" t="str">
        <f t="shared" si="39"/>
        <v/>
      </c>
      <c r="C219" s="99"/>
      <c r="D219" s="137"/>
      <c r="E219" s="100"/>
      <c r="F219" s="57"/>
      <c r="G219" s="58">
        <f t="shared" si="41"/>
        <v>0</v>
      </c>
      <c r="H219" s="58">
        <f>IF(E219="",0,IFERROR(VLOOKUP(E219,档案费管理台账!$D$4:$H$1000,5,0),0))</f>
        <v>0</v>
      </c>
      <c r="I219" s="57"/>
      <c r="J219" s="57"/>
      <c r="K219" s="57"/>
      <c r="L219" s="57"/>
      <c r="M219" s="58" t="str">
        <f t="shared" si="42"/>
        <v/>
      </c>
      <c r="N219" s="102"/>
    </row>
    <row r="220" spans="1:14">
      <c r="A220" s="97" t="str">
        <f t="shared" si="40"/>
        <v/>
      </c>
      <c r="B220" s="98" t="str">
        <f t="shared" si="39"/>
        <v/>
      </c>
      <c r="C220" s="99"/>
      <c r="D220" s="137"/>
      <c r="E220" s="100"/>
      <c r="F220" s="57"/>
      <c r="G220" s="58">
        <f t="shared" si="41"/>
        <v>0</v>
      </c>
      <c r="H220" s="58">
        <f>IF(E220="",0,IFERROR(VLOOKUP(E220,档案费管理台账!$D$4:$H$1000,5,0),0))</f>
        <v>0</v>
      </c>
      <c r="I220" s="57"/>
      <c r="J220" s="57"/>
      <c r="K220" s="57"/>
      <c r="L220" s="57"/>
      <c r="M220" s="58" t="str">
        <f t="shared" si="42"/>
        <v/>
      </c>
      <c r="N220" s="102"/>
    </row>
    <row r="221" spans="1:14">
      <c r="A221" s="97" t="str">
        <f t="shared" si="40"/>
        <v/>
      </c>
      <c r="B221" s="98" t="str">
        <f t="shared" si="39"/>
        <v/>
      </c>
      <c r="C221" s="99"/>
      <c r="D221" s="137"/>
      <c r="E221" s="100"/>
      <c r="F221" s="57"/>
      <c r="G221" s="58">
        <f t="shared" si="41"/>
        <v>0</v>
      </c>
      <c r="H221" s="58">
        <f>IF(E221="",0,IFERROR(VLOOKUP(E221,档案费管理台账!$D$4:$H$1000,5,0),0))</f>
        <v>0</v>
      </c>
      <c r="I221" s="57"/>
      <c r="J221" s="57"/>
      <c r="K221" s="57"/>
      <c r="L221" s="57"/>
      <c r="M221" s="58" t="str">
        <f t="shared" si="42"/>
        <v/>
      </c>
      <c r="N221" s="102"/>
    </row>
    <row r="222" spans="1:14">
      <c r="A222" s="97" t="str">
        <f t="shared" si="40"/>
        <v/>
      </c>
      <c r="B222" s="98" t="str">
        <f t="shared" si="39"/>
        <v/>
      </c>
      <c r="C222" s="99"/>
      <c r="D222" s="137"/>
      <c r="E222" s="100"/>
      <c r="F222" s="57"/>
      <c r="G222" s="58">
        <f t="shared" si="41"/>
        <v>0</v>
      </c>
      <c r="H222" s="58">
        <f>IF(E222="",0,IFERROR(VLOOKUP(E222,档案费管理台账!$D$4:$H$1000,5,0),0))</f>
        <v>0</v>
      </c>
      <c r="I222" s="57"/>
      <c r="J222" s="57"/>
      <c r="K222" s="57"/>
      <c r="L222" s="57"/>
      <c r="M222" s="58" t="str">
        <f t="shared" si="42"/>
        <v/>
      </c>
      <c r="N222" s="102"/>
    </row>
    <row r="223" spans="1:14">
      <c r="A223" s="97" t="str">
        <f t="shared" si="40"/>
        <v/>
      </c>
      <c r="B223" s="98" t="str">
        <f t="shared" si="39"/>
        <v/>
      </c>
      <c r="C223" s="99"/>
      <c r="D223" s="137"/>
      <c r="E223" s="100"/>
      <c r="F223" s="57"/>
      <c r="G223" s="58">
        <f t="shared" si="41"/>
        <v>0</v>
      </c>
      <c r="H223" s="58">
        <f>IF(E223="",0,IFERROR(VLOOKUP(E223,档案费管理台账!$D$4:$H$1000,5,0),0))</f>
        <v>0</v>
      </c>
      <c r="I223" s="57"/>
      <c r="J223" s="57"/>
      <c r="K223" s="57"/>
      <c r="L223" s="57"/>
      <c r="M223" s="58" t="str">
        <f t="shared" si="42"/>
        <v/>
      </c>
      <c r="N223" s="102"/>
    </row>
    <row r="224" spans="1:14">
      <c r="A224" s="97" t="str">
        <f t="shared" si="40"/>
        <v/>
      </c>
      <c r="B224" s="98" t="str">
        <f t="shared" si="39"/>
        <v/>
      </c>
      <c r="C224" s="99"/>
      <c r="D224" s="137"/>
      <c r="E224" s="100"/>
      <c r="F224" s="57"/>
      <c r="G224" s="58">
        <f t="shared" si="41"/>
        <v>0</v>
      </c>
      <c r="H224" s="58">
        <f>IF(E224="",0,IFERROR(VLOOKUP(E224,档案费管理台账!$D$4:$H$1000,5,0),0))</f>
        <v>0</v>
      </c>
      <c r="I224" s="57"/>
      <c r="J224" s="57"/>
      <c r="K224" s="57"/>
      <c r="L224" s="57"/>
      <c r="M224" s="58" t="str">
        <f t="shared" si="42"/>
        <v/>
      </c>
      <c r="N224" s="102"/>
    </row>
    <row r="225" spans="1:14">
      <c r="A225" s="97" t="str">
        <f t="shared" si="40"/>
        <v/>
      </c>
      <c r="B225" s="98" t="str">
        <f t="shared" si="39"/>
        <v/>
      </c>
      <c r="C225" s="99"/>
      <c r="D225" s="137"/>
      <c r="E225" s="100"/>
      <c r="F225" s="57"/>
      <c r="G225" s="58">
        <f t="shared" si="41"/>
        <v>0</v>
      </c>
      <c r="H225" s="58">
        <f>IF(E225="",0,IFERROR(VLOOKUP(E225,档案费管理台账!$D$4:$H$1000,5,0),0))</f>
        <v>0</v>
      </c>
      <c r="I225" s="57"/>
      <c r="J225" s="57"/>
      <c r="K225" s="57"/>
      <c r="L225" s="57"/>
      <c r="M225" s="58" t="str">
        <f t="shared" si="42"/>
        <v/>
      </c>
      <c r="N225" s="102"/>
    </row>
    <row r="226" spans="1:14">
      <c r="A226" s="97" t="str">
        <f t="shared" si="40"/>
        <v/>
      </c>
      <c r="B226" s="98" t="str">
        <f t="shared" si="39"/>
        <v/>
      </c>
      <c r="C226" s="99"/>
      <c r="D226" s="137"/>
      <c r="E226" s="100"/>
      <c r="F226" s="57"/>
      <c r="G226" s="58">
        <f t="shared" si="41"/>
        <v>0</v>
      </c>
      <c r="H226" s="58">
        <f>IF(E226="",0,IFERROR(VLOOKUP(E226,档案费管理台账!$D$4:$H$1000,5,0),0))</f>
        <v>0</v>
      </c>
      <c r="I226" s="57"/>
      <c r="J226" s="57"/>
      <c r="K226" s="57"/>
      <c r="L226" s="57"/>
      <c r="M226" s="58" t="str">
        <f t="shared" si="42"/>
        <v/>
      </c>
      <c r="N226" s="102"/>
    </row>
    <row r="227" spans="1:14">
      <c r="A227" s="97" t="str">
        <f t="shared" si="40"/>
        <v/>
      </c>
      <c r="B227" s="98" t="str">
        <f t="shared" si="39"/>
        <v/>
      </c>
      <c r="C227" s="99"/>
      <c r="D227" s="137"/>
      <c r="E227" s="100"/>
      <c r="F227" s="57"/>
      <c r="G227" s="58">
        <f t="shared" si="41"/>
        <v>0</v>
      </c>
      <c r="H227" s="58">
        <f>IF(E227="",0,IFERROR(VLOOKUP(E227,档案费管理台账!$D$4:$H$1000,5,0),0))</f>
        <v>0</v>
      </c>
      <c r="I227" s="57"/>
      <c r="J227" s="57"/>
      <c r="K227" s="57"/>
      <c r="L227" s="57"/>
      <c r="M227" s="58" t="str">
        <f t="shared" si="42"/>
        <v/>
      </c>
      <c r="N227" s="102"/>
    </row>
    <row r="228" spans="1:14">
      <c r="A228" s="97" t="str">
        <f t="shared" si="40"/>
        <v/>
      </c>
      <c r="B228" s="98" t="str">
        <f t="shared" si="39"/>
        <v/>
      </c>
      <c r="C228" s="99"/>
      <c r="D228" s="137"/>
      <c r="E228" s="100"/>
      <c r="F228" s="57"/>
      <c r="G228" s="58">
        <f t="shared" si="41"/>
        <v>0</v>
      </c>
      <c r="H228" s="58">
        <f>IF(E228="",0,IFERROR(VLOOKUP(E228,档案费管理台账!$D$4:$H$1000,5,0),0))</f>
        <v>0</v>
      </c>
      <c r="I228" s="57"/>
      <c r="J228" s="57"/>
      <c r="K228" s="57"/>
      <c r="L228" s="57"/>
      <c r="M228" s="58" t="str">
        <f t="shared" si="42"/>
        <v/>
      </c>
      <c r="N228" s="102"/>
    </row>
    <row r="229" spans="1:14">
      <c r="A229" s="97" t="str">
        <f t="shared" si="40"/>
        <v/>
      </c>
      <c r="B229" s="98" t="str">
        <f t="shared" si="39"/>
        <v/>
      </c>
      <c r="C229" s="99"/>
      <c r="D229" s="137"/>
      <c r="E229" s="100"/>
      <c r="F229" s="57"/>
      <c r="G229" s="58">
        <f t="shared" si="41"/>
        <v>0</v>
      </c>
      <c r="H229" s="58">
        <f>IF(E229="",0,IFERROR(VLOOKUP(E229,档案费管理台账!$D$4:$H$1000,5,0),0))</f>
        <v>0</v>
      </c>
      <c r="I229" s="57"/>
      <c r="J229" s="57"/>
      <c r="K229" s="57"/>
      <c r="L229" s="57"/>
      <c r="M229" s="58" t="str">
        <f t="shared" si="42"/>
        <v/>
      </c>
      <c r="N229" s="102"/>
    </row>
    <row r="230" spans="1:14">
      <c r="A230" s="97" t="str">
        <f t="shared" si="40"/>
        <v/>
      </c>
      <c r="B230" s="98" t="str">
        <f t="shared" si="39"/>
        <v/>
      </c>
      <c r="C230" s="99"/>
      <c r="D230" s="137"/>
      <c r="E230" s="100"/>
      <c r="F230" s="57"/>
      <c r="G230" s="58">
        <f t="shared" si="41"/>
        <v>0</v>
      </c>
      <c r="H230" s="58">
        <f>IF(E230="",0,IFERROR(VLOOKUP(E230,档案费管理台账!$D$4:$H$1000,5,0),0))</f>
        <v>0</v>
      </c>
      <c r="I230" s="57"/>
      <c r="J230" s="57"/>
      <c r="K230" s="57"/>
      <c r="L230" s="57"/>
      <c r="M230" s="58" t="str">
        <f t="shared" si="42"/>
        <v/>
      </c>
      <c r="N230" s="102"/>
    </row>
    <row r="231" spans="1:14">
      <c r="A231" s="97" t="str">
        <f t="shared" si="40"/>
        <v/>
      </c>
      <c r="B231" s="98" t="str">
        <f t="shared" si="39"/>
        <v/>
      </c>
      <c r="C231" s="99"/>
      <c r="D231" s="137"/>
      <c r="E231" s="100"/>
      <c r="F231" s="57"/>
      <c r="G231" s="58">
        <f t="shared" si="41"/>
        <v>0</v>
      </c>
      <c r="H231" s="58">
        <f>IF(E231="",0,IFERROR(VLOOKUP(E231,档案费管理台账!$D$4:$H$1000,5,0),0))</f>
        <v>0</v>
      </c>
      <c r="I231" s="57"/>
      <c r="J231" s="57"/>
      <c r="K231" s="57"/>
      <c r="L231" s="57"/>
      <c r="M231" s="58" t="str">
        <f t="shared" si="42"/>
        <v/>
      </c>
      <c r="N231" s="102"/>
    </row>
    <row r="232" spans="1:14">
      <c r="A232" s="97" t="str">
        <f t="shared" si="40"/>
        <v/>
      </c>
      <c r="B232" s="98" t="str">
        <f t="shared" si="39"/>
        <v/>
      </c>
      <c r="C232" s="99"/>
      <c r="D232" s="137"/>
      <c r="E232" s="100"/>
      <c r="F232" s="57"/>
      <c r="G232" s="58">
        <f t="shared" si="41"/>
        <v>0</v>
      </c>
      <c r="H232" s="58">
        <f>IF(E232="",0,IFERROR(VLOOKUP(E232,档案费管理台账!$D$4:$H$1000,5,0),0))</f>
        <v>0</v>
      </c>
      <c r="I232" s="57"/>
      <c r="J232" s="57"/>
      <c r="K232" s="57"/>
      <c r="L232" s="57"/>
      <c r="M232" s="58" t="str">
        <f t="shared" si="42"/>
        <v/>
      </c>
      <c r="N232" s="102"/>
    </row>
    <row r="233" spans="1:14">
      <c r="A233" s="97" t="str">
        <f t="shared" si="40"/>
        <v/>
      </c>
      <c r="B233" s="98" t="str">
        <f t="shared" si="39"/>
        <v/>
      </c>
      <c r="C233" s="99"/>
      <c r="D233" s="137"/>
      <c r="E233" s="100"/>
      <c r="F233" s="57"/>
      <c r="G233" s="58">
        <f t="shared" si="41"/>
        <v>0</v>
      </c>
      <c r="H233" s="58">
        <f>IF(E233="",0,IFERROR(VLOOKUP(E233,档案费管理台账!$D$4:$H$1000,5,0),0))</f>
        <v>0</v>
      </c>
      <c r="I233" s="57"/>
      <c r="J233" s="57"/>
      <c r="K233" s="57"/>
      <c r="L233" s="57"/>
      <c r="M233" s="58" t="str">
        <f t="shared" si="42"/>
        <v/>
      </c>
      <c r="N233" s="102"/>
    </row>
    <row r="234" spans="1:14">
      <c r="A234" s="97" t="str">
        <f t="shared" si="40"/>
        <v/>
      </c>
      <c r="B234" s="98" t="str">
        <f t="shared" si="39"/>
        <v/>
      </c>
      <c r="C234" s="99"/>
      <c r="D234" s="137"/>
      <c r="E234" s="100"/>
      <c r="F234" s="57"/>
      <c r="G234" s="58">
        <f t="shared" si="41"/>
        <v>0</v>
      </c>
      <c r="H234" s="58">
        <f>IF(E234="",0,IFERROR(VLOOKUP(E234,档案费管理台账!$D$4:$H$1000,5,0),0))</f>
        <v>0</v>
      </c>
      <c r="I234" s="57"/>
      <c r="J234" s="57"/>
      <c r="K234" s="57"/>
      <c r="L234" s="57"/>
      <c r="M234" s="58" t="str">
        <f t="shared" si="42"/>
        <v/>
      </c>
      <c r="N234" s="102"/>
    </row>
    <row r="235" spans="1:14">
      <c r="A235" s="97" t="str">
        <f t="shared" si="40"/>
        <v/>
      </c>
      <c r="B235" s="98" t="str">
        <f t="shared" si="39"/>
        <v/>
      </c>
      <c r="C235" s="99"/>
      <c r="D235" s="137"/>
      <c r="E235" s="100"/>
      <c r="F235" s="57"/>
      <c r="G235" s="58">
        <f t="shared" si="41"/>
        <v>0</v>
      </c>
      <c r="H235" s="58">
        <f>IF(E235="",0,IFERROR(VLOOKUP(E235,档案费管理台账!$D$4:$H$1000,5,0),0))</f>
        <v>0</v>
      </c>
      <c r="I235" s="57"/>
      <c r="J235" s="57"/>
      <c r="K235" s="57"/>
      <c r="L235" s="57"/>
      <c r="M235" s="58" t="str">
        <f t="shared" si="42"/>
        <v/>
      </c>
      <c r="N235" s="102"/>
    </row>
    <row r="236" spans="1:14">
      <c r="A236" s="97" t="str">
        <f t="shared" si="40"/>
        <v/>
      </c>
      <c r="B236" s="98" t="str">
        <f t="shared" ref="B236:B299" si="43">IF(C236="","",MONTH(C236)&amp;"月")</f>
        <v/>
      </c>
      <c r="C236" s="99"/>
      <c r="D236" s="137"/>
      <c r="E236" s="100"/>
      <c r="F236" s="57"/>
      <c r="G236" s="58">
        <f t="shared" si="41"/>
        <v>0</v>
      </c>
      <c r="H236" s="58">
        <f>IF(E236="",0,IFERROR(VLOOKUP(E236,档案费管理台账!$D$4:$H$1000,5,0),0))</f>
        <v>0</v>
      </c>
      <c r="I236" s="57"/>
      <c r="J236" s="57"/>
      <c r="K236" s="57"/>
      <c r="L236" s="57"/>
      <c r="M236" s="58" t="str">
        <f t="shared" si="42"/>
        <v/>
      </c>
      <c r="N236" s="102"/>
    </row>
    <row r="237" spans="1:14">
      <c r="A237" s="97" t="str">
        <f t="shared" ref="A237:A300" si="44">IF(C237="","",ROW()-42)</f>
        <v/>
      </c>
      <c r="B237" s="98" t="str">
        <f t="shared" si="43"/>
        <v/>
      </c>
      <c r="C237" s="99"/>
      <c r="D237" s="137"/>
      <c r="E237" s="100"/>
      <c r="F237" s="57"/>
      <c r="G237" s="58">
        <f t="shared" ref="G237:G300" si="45">IF(F237="",0,F237*$K$41)</f>
        <v>0</v>
      </c>
      <c r="H237" s="58">
        <f>IF(E237="",0,IFERROR(VLOOKUP(E237,档案费管理台账!$D$4:$H$1000,5,0),0))</f>
        <v>0</v>
      </c>
      <c r="I237" s="57"/>
      <c r="J237" s="57"/>
      <c r="K237" s="57"/>
      <c r="L237" s="57"/>
      <c r="M237" s="58" t="str">
        <f t="shared" ref="M237:M300" si="46">IF(C237="","",ROUND(M236+G237-I237-J237-K237-L237-H237,2))</f>
        <v/>
      </c>
      <c r="N237" s="102"/>
    </row>
    <row r="238" spans="1:14">
      <c r="A238" s="97" t="str">
        <f t="shared" si="44"/>
        <v/>
      </c>
      <c r="B238" s="98" t="str">
        <f t="shared" si="43"/>
        <v/>
      </c>
      <c r="C238" s="99"/>
      <c r="D238" s="137"/>
      <c r="E238" s="100"/>
      <c r="F238" s="57"/>
      <c r="G238" s="58">
        <f t="shared" si="45"/>
        <v>0</v>
      </c>
      <c r="H238" s="58">
        <f>IF(E238="",0,IFERROR(VLOOKUP(E238,档案费管理台账!$D$4:$H$1000,5,0),0))</f>
        <v>0</v>
      </c>
      <c r="I238" s="57"/>
      <c r="J238" s="57"/>
      <c r="K238" s="57"/>
      <c r="L238" s="57"/>
      <c r="M238" s="58" t="str">
        <f t="shared" si="46"/>
        <v/>
      </c>
      <c r="N238" s="102"/>
    </row>
    <row r="239" spans="1:14">
      <c r="A239" s="97" t="str">
        <f t="shared" si="44"/>
        <v/>
      </c>
      <c r="B239" s="98" t="str">
        <f t="shared" si="43"/>
        <v/>
      </c>
      <c r="C239" s="99"/>
      <c r="D239" s="137"/>
      <c r="E239" s="100"/>
      <c r="F239" s="57"/>
      <c r="G239" s="58">
        <f t="shared" si="45"/>
        <v>0</v>
      </c>
      <c r="H239" s="58">
        <f>IF(E239="",0,IFERROR(VLOOKUP(E239,档案费管理台账!$D$4:$H$1000,5,0),0))</f>
        <v>0</v>
      </c>
      <c r="I239" s="57"/>
      <c r="J239" s="57"/>
      <c r="K239" s="57"/>
      <c r="L239" s="57"/>
      <c r="M239" s="58" t="str">
        <f t="shared" si="46"/>
        <v/>
      </c>
      <c r="N239" s="102"/>
    </row>
    <row r="240" spans="1:14">
      <c r="A240" s="97" t="str">
        <f t="shared" si="44"/>
        <v/>
      </c>
      <c r="B240" s="98" t="str">
        <f t="shared" si="43"/>
        <v/>
      </c>
      <c r="C240" s="99"/>
      <c r="D240" s="137"/>
      <c r="E240" s="100"/>
      <c r="F240" s="57"/>
      <c r="G240" s="58">
        <f t="shared" si="45"/>
        <v>0</v>
      </c>
      <c r="H240" s="58">
        <f>IF(E240="",0,IFERROR(VLOOKUP(E240,档案费管理台账!$D$4:$H$1000,5,0),0))</f>
        <v>0</v>
      </c>
      <c r="I240" s="57"/>
      <c r="J240" s="57"/>
      <c r="K240" s="57"/>
      <c r="L240" s="57"/>
      <c r="M240" s="58" t="str">
        <f t="shared" si="46"/>
        <v/>
      </c>
      <c r="N240" s="102"/>
    </row>
    <row r="241" spans="1:14">
      <c r="A241" s="97" t="str">
        <f t="shared" si="44"/>
        <v/>
      </c>
      <c r="B241" s="98" t="str">
        <f t="shared" si="43"/>
        <v/>
      </c>
      <c r="C241" s="99"/>
      <c r="D241" s="137"/>
      <c r="E241" s="100"/>
      <c r="F241" s="57"/>
      <c r="G241" s="58">
        <f t="shared" si="45"/>
        <v>0</v>
      </c>
      <c r="H241" s="58">
        <f>IF(E241="",0,IFERROR(VLOOKUP(E241,档案费管理台账!$D$4:$H$1000,5,0),0))</f>
        <v>0</v>
      </c>
      <c r="I241" s="57"/>
      <c r="J241" s="57"/>
      <c r="K241" s="57"/>
      <c r="L241" s="57"/>
      <c r="M241" s="58" t="str">
        <f t="shared" si="46"/>
        <v/>
      </c>
      <c r="N241" s="102"/>
    </row>
    <row r="242" spans="1:14">
      <c r="A242" s="97" t="str">
        <f t="shared" si="44"/>
        <v/>
      </c>
      <c r="B242" s="98" t="str">
        <f t="shared" si="43"/>
        <v/>
      </c>
      <c r="C242" s="99"/>
      <c r="D242" s="137"/>
      <c r="E242" s="100"/>
      <c r="F242" s="57"/>
      <c r="G242" s="58">
        <f t="shared" si="45"/>
        <v>0</v>
      </c>
      <c r="H242" s="58">
        <f>IF(E242="",0,IFERROR(VLOOKUP(E242,档案费管理台账!$D$4:$H$1000,5,0),0))</f>
        <v>0</v>
      </c>
      <c r="I242" s="57"/>
      <c r="J242" s="57"/>
      <c r="K242" s="57"/>
      <c r="L242" s="57"/>
      <c r="M242" s="58" t="str">
        <f t="shared" si="46"/>
        <v/>
      </c>
      <c r="N242" s="102"/>
    </row>
    <row r="243" spans="1:14">
      <c r="A243" s="97" t="str">
        <f t="shared" si="44"/>
        <v/>
      </c>
      <c r="B243" s="98" t="str">
        <f t="shared" si="43"/>
        <v/>
      </c>
      <c r="C243" s="99"/>
      <c r="D243" s="137"/>
      <c r="E243" s="100"/>
      <c r="F243" s="57"/>
      <c r="G243" s="58">
        <f t="shared" si="45"/>
        <v>0</v>
      </c>
      <c r="H243" s="58">
        <f>IF(E243="",0,IFERROR(VLOOKUP(E243,档案费管理台账!$D$4:$H$1000,5,0),0))</f>
        <v>0</v>
      </c>
      <c r="I243" s="57"/>
      <c r="J243" s="57"/>
      <c r="K243" s="57"/>
      <c r="L243" s="57"/>
      <c r="M243" s="58" t="str">
        <f t="shared" si="46"/>
        <v/>
      </c>
      <c r="N243" s="102"/>
    </row>
    <row r="244" spans="1:14">
      <c r="A244" s="97" t="str">
        <f t="shared" si="44"/>
        <v/>
      </c>
      <c r="B244" s="98" t="str">
        <f t="shared" si="43"/>
        <v/>
      </c>
      <c r="C244" s="99"/>
      <c r="D244" s="137"/>
      <c r="E244" s="100"/>
      <c r="F244" s="57"/>
      <c r="G244" s="58">
        <f t="shared" si="45"/>
        <v>0</v>
      </c>
      <c r="H244" s="58">
        <f>IF(E244="",0,IFERROR(VLOOKUP(E244,档案费管理台账!$D$4:$H$1000,5,0),0))</f>
        <v>0</v>
      </c>
      <c r="I244" s="57"/>
      <c r="J244" s="57"/>
      <c r="K244" s="57"/>
      <c r="L244" s="57"/>
      <c r="M244" s="58" t="str">
        <f t="shared" si="46"/>
        <v/>
      </c>
      <c r="N244" s="102"/>
    </row>
    <row r="245" spans="1:14">
      <c r="A245" s="97" t="str">
        <f t="shared" si="44"/>
        <v/>
      </c>
      <c r="B245" s="98" t="str">
        <f t="shared" si="43"/>
        <v/>
      </c>
      <c r="C245" s="99"/>
      <c r="D245" s="137"/>
      <c r="E245" s="100"/>
      <c r="F245" s="57"/>
      <c r="G245" s="58">
        <f t="shared" si="45"/>
        <v>0</v>
      </c>
      <c r="H245" s="58">
        <f>IF(E245="",0,IFERROR(VLOOKUP(E245,档案费管理台账!$D$4:$H$1000,5,0),0))</f>
        <v>0</v>
      </c>
      <c r="I245" s="57"/>
      <c r="J245" s="57"/>
      <c r="K245" s="57"/>
      <c r="L245" s="57"/>
      <c r="M245" s="58" t="str">
        <f t="shared" si="46"/>
        <v/>
      </c>
      <c r="N245" s="102"/>
    </row>
    <row r="246" spans="1:14">
      <c r="A246" s="97" t="str">
        <f t="shared" si="44"/>
        <v/>
      </c>
      <c r="B246" s="98" t="str">
        <f t="shared" si="43"/>
        <v/>
      </c>
      <c r="C246" s="99"/>
      <c r="D246" s="137"/>
      <c r="E246" s="100"/>
      <c r="F246" s="57"/>
      <c r="G246" s="58">
        <f t="shared" si="45"/>
        <v>0</v>
      </c>
      <c r="H246" s="58">
        <f>IF(E246="",0,IFERROR(VLOOKUP(E246,档案费管理台账!$D$4:$H$1000,5,0),0))</f>
        <v>0</v>
      </c>
      <c r="I246" s="57"/>
      <c r="J246" s="57"/>
      <c r="K246" s="57"/>
      <c r="L246" s="57"/>
      <c r="M246" s="58" t="str">
        <f t="shared" si="46"/>
        <v/>
      </c>
      <c r="N246" s="102"/>
    </row>
    <row r="247" spans="1:14">
      <c r="A247" s="97" t="str">
        <f t="shared" si="44"/>
        <v/>
      </c>
      <c r="B247" s="98" t="str">
        <f t="shared" si="43"/>
        <v/>
      </c>
      <c r="C247" s="99"/>
      <c r="D247" s="137"/>
      <c r="E247" s="100"/>
      <c r="F247" s="57"/>
      <c r="G247" s="58">
        <f t="shared" si="45"/>
        <v>0</v>
      </c>
      <c r="H247" s="58">
        <f>IF(E247="",0,IFERROR(VLOOKUP(E247,档案费管理台账!$D$4:$H$1000,5,0),0))</f>
        <v>0</v>
      </c>
      <c r="I247" s="57"/>
      <c r="J247" s="57"/>
      <c r="K247" s="57"/>
      <c r="L247" s="57"/>
      <c r="M247" s="58" t="str">
        <f t="shared" si="46"/>
        <v/>
      </c>
      <c r="N247" s="102"/>
    </row>
    <row r="248" spans="1:14">
      <c r="A248" s="97" t="str">
        <f t="shared" si="44"/>
        <v/>
      </c>
      <c r="B248" s="98" t="str">
        <f t="shared" si="43"/>
        <v/>
      </c>
      <c r="C248" s="99"/>
      <c r="D248" s="137"/>
      <c r="E248" s="100"/>
      <c r="F248" s="57"/>
      <c r="G248" s="58">
        <f t="shared" si="45"/>
        <v>0</v>
      </c>
      <c r="H248" s="58">
        <f>IF(E248="",0,IFERROR(VLOOKUP(E248,档案费管理台账!$D$4:$H$1000,5,0),0))</f>
        <v>0</v>
      </c>
      <c r="I248" s="57"/>
      <c r="J248" s="57"/>
      <c r="K248" s="57"/>
      <c r="L248" s="57"/>
      <c r="M248" s="58" t="str">
        <f t="shared" si="46"/>
        <v/>
      </c>
      <c r="N248" s="102"/>
    </row>
    <row r="249" spans="1:14">
      <c r="A249" s="97" t="str">
        <f t="shared" si="44"/>
        <v/>
      </c>
      <c r="B249" s="98" t="str">
        <f t="shared" si="43"/>
        <v/>
      </c>
      <c r="C249" s="99"/>
      <c r="D249" s="137"/>
      <c r="E249" s="100"/>
      <c r="F249" s="57"/>
      <c r="G249" s="58">
        <f t="shared" si="45"/>
        <v>0</v>
      </c>
      <c r="H249" s="58">
        <f>IF(E249="",0,IFERROR(VLOOKUP(E249,档案费管理台账!$D$4:$H$1000,5,0),0))</f>
        <v>0</v>
      </c>
      <c r="I249" s="57"/>
      <c r="J249" s="57"/>
      <c r="K249" s="57"/>
      <c r="L249" s="57"/>
      <c r="M249" s="58" t="str">
        <f t="shared" si="46"/>
        <v/>
      </c>
      <c r="N249" s="102"/>
    </row>
    <row r="250" spans="1:14">
      <c r="A250" s="97" t="str">
        <f t="shared" si="44"/>
        <v/>
      </c>
      <c r="B250" s="98" t="str">
        <f t="shared" si="43"/>
        <v/>
      </c>
      <c r="C250" s="99"/>
      <c r="D250" s="137"/>
      <c r="E250" s="100"/>
      <c r="F250" s="57"/>
      <c r="G250" s="58">
        <f t="shared" si="45"/>
        <v>0</v>
      </c>
      <c r="H250" s="58">
        <f>IF(E250="",0,IFERROR(VLOOKUP(E250,档案费管理台账!$D$4:$H$1000,5,0),0))</f>
        <v>0</v>
      </c>
      <c r="I250" s="57"/>
      <c r="J250" s="57"/>
      <c r="K250" s="57"/>
      <c r="L250" s="57"/>
      <c r="M250" s="58" t="str">
        <f t="shared" si="46"/>
        <v/>
      </c>
      <c r="N250" s="102"/>
    </row>
    <row r="251" spans="1:14">
      <c r="A251" s="97" t="str">
        <f t="shared" si="44"/>
        <v/>
      </c>
      <c r="B251" s="98" t="str">
        <f t="shared" si="43"/>
        <v/>
      </c>
      <c r="C251" s="99"/>
      <c r="D251" s="137"/>
      <c r="E251" s="100"/>
      <c r="F251" s="57"/>
      <c r="G251" s="58">
        <f t="shared" si="45"/>
        <v>0</v>
      </c>
      <c r="H251" s="58">
        <f>IF(E251="",0,IFERROR(VLOOKUP(E251,档案费管理台账!$D$4:$H$1000,5,0),0))</f>
        <v>0</v>
      </c>
      <c r="I251" s="57"/>
      <c r="J251" s="57"/>
      <c r="K251" s="57"/>
      <c r="L251" s="57"/>
      <c r="M251" s="58" t="str">
        <f t="shared" si="46"/>
        <v/>
      </c>
      <c r="N251" s="102"/>
    </row>
    <row r="252" spans="1:14">
      <c r="A252" s="97" t="str">
        <f t="shared" si="44"/>
        <v/>
      </c>
      <c r="B252" s="98" t="str">
        <f t="shared" si="43"/>
        <v/>
      </c>
      <c r="C252" s="99"/>
      <c r="D252" s="137"/>
      <c r="E252" s="100"/>
      <c r="F252" s="57"/>
      <c r="G252" s="58">
        <f t="shared" si="45"/>
        <v>0</v>
      </c>
      <c r="H252" s="58">
        <f>IF(E252="",0,IFERROR(VLOOKUP(E252,档案费管理台账!$D$4:$H$1000,5,0),0))</f>
        <v>0</v>
      </c>
      <c r="I252" s="57"/>
      <c r="J252" s="57"/>
      <c r="K252" s="57"/>
      <c r="L252" s="57"/>
      <c r="M252" s="58" t="str">
        <f t="shared" si="46"/>
        <v/>
      </c>
      <c r="N252" s="102"/>
    </row>
    <row r="253" spans="1:14">
      <c r="A253" s="97" t="str">
        <f t="shared" si="44"/>
        <v/>
      </c>
      <c r="B253" s="98" t="str">
        <f t="shared" si="43"/>
        <v/>
      </c>
      <c r="C253" s="99"/>
      <c r="D253" s="137"/>
      <c r="E253" s="100"/>
      <c r="F253" s="57"/>
      <c r="G253" s="58">
        <f t="shared" si="45"/>
        <v>0</v>
      </c>
      <c r="H253" s="58">
        <f>IF(E253="",0,IFERROR(VLOOKUP(E253,档案费管理台账!$D$4:$H$1000,5,0),0))</f>
        <v>0</v>
      </c>
      <c r="I253" s="57"/>
      <c r="J253" s="57"/>
      <c r="K253" s="57"/>
      <c r="L253" s="57"/>
      <c r="M253" s="58" t="str">
        <f t="shared" si="46"/>
        <v/>
      </c>
      <c r="N253" s="102"/>
    </row>
    <row r="254" spans="1:14">
      <c r="A254" s="97" t="str">
        <f t="shared" si="44"/>
        <v/>
      </c>
      <c r="B254" s="98" t="str">
        <f t="shared" si="43"/>
        <v/>
      </c>
      <c r="C254" s="99"/>
      <c r="D254" s="137"/>
      <c r="E254" s="100"/>
      <c r="F254" s="57"/>
      <c r="G254" s="58">
        <f t="shared" si="45"/>
        <v>0</v>
      </c>
      <c r="H254" s="58">
        <f>IF(E254="",0,IFERROR(VLOOKUP(E254,档案费管理台账!$D$4:$H$1000,5,0),0))</f>
        <v>0</v>
      </c>
      <c r="I254" s="57"/>
      <c r="J254" s="57"/>
      <c r="K254" s="57"/>
      <c r="L254" s="57"/>
      <c r="M254" s="58" t="str">
        <f t="shared" si="46"/>
        <v/>
      </c>
      <c r="N254" s="102"/>
    </row>
    <row r="255" spans="1:14">
      <c r="A255" s="97" t="str">
        <f t="shared" si="44"/>
        <v/>
      </c>
      <c r="B255" s="98" t="str">
        <f t="shared" si="43"/>
        <v/>
      </c>
      <c r="C255" s="99"/>
      <c r="D255" s="137"/>
      <c r="E255" s="100"/>
      <c r="F255" s="57"/>
      <c r="G255" s="58">
        <f t="shared" si="45"/>
        <v>0</v>
      </c>
      <c r="H255" s="58">
        <f>IF(E255="",0,IFERROR(VLOOKUP(E255,档案费管理台账!$D$4:$H$1000,5,0),0))</f>
        <v>0</v>
      </c>
      <c r="I255" s="57"/>
      <c r="J255" s="57"/>
      <c r="K255" s="57"/>
      <c r="L255" s="57"/>
      <c r="M255" s="58" t="str">
        <f t="shared" si="46"/>
        <v/>
      </c>
      <c r="N255" s="102"/>
    </row>
    <row r="256" spans="1:14">
      <c r="A256" s="97" t="str">
        <f t="shared" si="44"/>
        <v/>
      </c>
      <c r="B256" s="98" t="str">
        <f t="shared" si="43"/>
        <v/>
      </c>
      <c r="C256" s="99"/>
      <c r="D256" s="137"/>
      <c r="E256" s="100"/>
      <c r="F256" s="57"/>
      <c r="G256" s="58">
        <f t="shared" si="45"/>
        <v>0</v>
      </c>
      <c r="H256" s="58">
        <f>IF(E256="",0,IFERROR(VLOOKUP(E256,档案费管理台账!$D$4:$H$1000,5,0),0))</f>
        <v>0</v>
      </c>
      <c r="I256" s="57"/>
      <c r="J256" s="57"/>
      <c r="K256" s="57"/>
      <c r="L256" s="57"/>
      <c r="M256" s="58" t="str">
        <f t="shared" si="46"/>
        <v/>
      </c>
      <c r="N256" s="102"/>
    </row>
    <row r="257" spans="1:14">
      <c r="A257" s="97" t="str">
        <f t="shared" si="44"/>
        <v/>
      </c>
      <c r="B257" s="98" t="str">
        <f t="shared" si="43"/>
        <v/>
      </c>
      <c r="C257" s="99"/>
      <c r="D257" s="137"/>
      <c r="E257" s="100"/>
      <c r="F257" s="57"/>
      <c r="G257" s="58">
        <f t="shared" si="45"/>
        <v>0</v>
      </c>
      <c r="H257" s="58">
        <f>IF(E257="",0,IFERROR(VLOOKUP(E257,档案费管理台账!$D$4:$H$1000,5,0),0))</f>
        <v>0</v>
      </c>
      <c r="I257" s="57"/>
      <c r="J257" s="57"/>
      <c r="K257" s="57"/>
      <c r="L257" s="57"/>
      <c r="M257" s="58" t="str">
        <f t="shared" si="46"/>
        <v/>
      </c>
      <c r="N257" s="102"/>
    </row>
    <row r="258" spans="1:14">
      <c r="A258" s="97" t="str">
        <f t="shared" si="44"/>
        <v/>
      </c>
      <c r="B258" s="98" t="str">
        <f t="shared" si="43"/>
        <v/>
      </c>
      <c r="C258" s="99"/>
      <c r="D258" s="137"/>
      <c r="E258" s="100"/>
      <c r="F258" s="57"/>
      <c r="G258" s="58">
        <f t="shared" si="45"/>
        <v>0</v>
      </c>
      <c r="H258" s="58">
        <f>IF(E258="",0,IFERROR(VLOOKUP(E258,档案费管理台账!$D$4:$H$1000,5,0),0))</f>
        <v>0</v>
      </c>
      <c r="I258" s="57"/>
      <c r="J258" s="57"/>
      <c r="K258" s="57"/>
      <c r="L258" s="57"/>
      <c r="M258" s="58" t="str">
        <f t="shared" si="46"/>
        <v/>
      </c>
      <c r="N258" s="102"/>
    </row>
    <row r="259" spans="1:14">
      <c r="A259" s="97" t="str">
        <f t="shared" si="44"/>
        <v/>
      </c>
      <c r="B259" s="98" t="str">
        <f t="shared" si="43"/>
        <v/>
      </c>
      <c r="C259" s="99"/>
      <c r="D259" s="137"/>
      <c r="E259" s="100"/>
      <c r="F259" s="57"/>
      <c r="G259" s="58">
        <f t="shared" si="45"/>
        <v>0</v>
      </c>
      <c r="H259" s="58">
        <f>IF(E259="",0,IFERROR(VLOOKUP(E259,档案费管理台账!$D$4:$H$1000,5,0),0))</f>
        <v>0</v>
      </c>
      <c r="I259" s="57"/>
      <c r="J259" s="57"/>
      <c r="K259" s="57"/>
      <c r="L259" s="57"/>
      <c r="M259" s="58" t="str">
        <f t="shared" si="46"/>
        <v/>
      </c>
      <c r="N259" s="102"/>
    </row>
    <row r="260" spans="1:14">
      <c r="A260" s="97" t="str">
        <f t="shared" si="44"/>
        <v/>
      </c>
      <c r="B260" s="98" t="str">
        <f t="shared" si="43"/>
        <v/>
      </c>
      <c r="C260" s="99"/>
      <c r="D260" s="137"/>
      <c r="E260" s="100"/>
      <c r="F260" s="57"/>
      <c r="G260" s="58">
        <f t="shared" si="45"/>
        <v>0</v>
      </c>
      <c r="H260" s="58">
        <f>IF(E260="",0,IFERROR(VLOOKUP(E260,档案费管理台账!$D$4:$H$1000,5,0),0))</f>
        <v>0</v>
      </c>
      <c r="I260" s="57"/>
      <c r="J260" s="57"/>
      <c r="K260" s="57"/>
      <c r="L260" s="57"/>
      <c r="M260" s="58" t="str">
        <f t="shared" si="46"/>
        <v/>
      </c>
      <c r="N260" s="102"/>
    </row>
    <row r="261" spans="1:14">
      <c r="A261" s="97" t="str">
        <f t="shared" si="44"/>
        <v/>
      </c>
      <c r="B261" s="98" t="str">
        <f t="shared" si="43"/>
        <v/>
      </c>
      <c r="C261" s="99"/>
      <c r="D261" s="137"/>
      <c r="E261" s="100"/>
      <c r="F261" s="57"/>
      <c r="G261" s="58">
        <f t="shared" si="45"/>
        <v>0</v>
      </c>
      <c r="H261" s="58">
        <f>IF(E261="",0,IFERROR(VLOOKUP(E261,档案费管理台账!$D$4:$H$1000,5,0),0))</f>
        <v>0</v>
      </c>
      <c r="I261" s="57"/>
      <c r="J261" s="57"/>
      <c r="K261" s="57"/>
      <c r="L261" s="57"/>
      <c r="M261" s="58" t="str">
        <f t="shared" si="46"/>
        <v/>
      </c>
      <c r="N261" s="102"/>
    </row>
    <row r="262" spans="1:14">
      <c r="A262" s="97" t="str">
        <f t="shared" si="44"/>
        <v/>
      </c>
      <c r="B262" s="98" t="str">
        <f t="shared" si="43"/>
        <v/>
      </c>
      <c r="C262" s="99"/>
      <c r="D262" s="137"/>
      <c r="E262" s="100"/>
      <c r="F262" s="57"/>
      <c r="G262" s="58">
        <f t="shared" si="45"/>
        <v>0</v>
      </c>
      <c r="H262" s="58">
        <f>IF(E262="",0,IFERROR(VLOOKUP(E262,档案费管理台账!$D$4:$H$1000,5,0),0))</f>
        <v>0</v>
      </c>
      <c r="I262" s="57"/>
      <c r="J262" s="57"/>
      <c r="K262" s="57"/>
      <c r="L262" s="57"/>
      <c r="M262" s="58" t="str">
        <f t="shared" si="46"/>
        <v/>
      </c>
      <c r="N262" s="102"/>
    </row>
    <row r="263" spans="1:14">
      <c r="A263" s="97" t="str">
        <f t="shared" si="44"/>
        <v/>
      </c>
      <c r="B263" s="98" t="str">
        <f t="shared" si="43"/>
        <v/>
      </c>
      <c r="C263" s="99"/>
      <c r="D263" s="137"/>
      <c r="E263" s="100"/>
      <c r="F263" s="57"/>
      <c r="G263" s="58">
        <f t="shared" si="45"/>
        <v>0</v>
      </c>
      <c r="H263" s="58">
        <f>IF(E263="",0,IFERROR(VLOOKUP(E263,档案费管理台账!$D$4:$H$1000,5,0),0))</f>
        <v>0</v>
      </c>
      <c r="I263" s="57"/>
      <c r="J263" s="57"/>
      <c r="K263" s="57"/>
      <c r="L263" s="57"/>
      <c r="M263" s="58" t="str">
        <f t="shared" si="46"/>
        <v/>
      </c>
      <c r="N263" s="102"/>
    </row>
    <row r="264" spans="1:14">
      <c r="A264" s="97" t="str">
        <f t="shared" si="44"/>
        <v/>
      </c>
      <c r="B264" s="98" t="str">
        <f t="shared" si="43"/>
        <v/>
      </c>
      <c r="C264" s="99"/>
      <c r="D264" s="137"/>
      <c r="E264" s="100"/>
      <c r="F264" s="57"/>
      <c r="G264" s="58">
        <f t="shared" si="45"/>
        <v>0</v>
      </c>
      <c r="H264" s="58">
        <f>IF(E264="",0,IFERROR(VLOOKUP(E264,档案费管理台账!$D$4:$H$1000,5,0),0))</f>
        <v>0</v>
      </c>
      <c r="I264" s="57"/>
      <c r="J264" s="57"/>
      <c r="K264" s="57"/>
      <c r="L264" s="57"/>
      <c r="M264" s="58" t="str">
        <f t="shared" si="46"/>
        <v/>
      </c>
      <c r="N264" s="102"/>
    </row>
    <row r="265" spans="1:14">
      <c r="A265" s="97" t="str">
        <f t="shared" si="44"/>
        <v/>
      </c>
      <c r="B265" s="98" t="str">
        <f t="shared" si="43"/>
        <v/>
      </c>
      <c r="C265" s="99"/>
      <c r="D265" s="137"/>
      <c r="E265" s="100"/>
      <c r="F265" s="57"/>
      <c r="G265" s="58">
        <f t="shared" si="45"/>
        <v>0</v>
      </c>
      <c r="H265" s="58">
        <f>IF(E265="",0,IFERROR(VLOOKUP(E265,档案费管理台账!$D$4:$H$1000,5,0),0))</f>
        <v>0</v>
      </c>
      <c r="I265" s="57"/>
      <c r="J265" s="57"/>
      <c r="K265" s="57"/>
      <c r="L265" s="57"/>
      <c r="M265" s="58" t="str">
        <f t="shared" si="46"/>
        <v/>
      </c>
      <c r="N265" s="102"/>
    </row>
    <row r="266" spans="1:14">
      <c r="A266" s="97" t="str">
        <f t="shared" si="44"/>
        <v/>
      </c>
      <c r="B266" s="98" t="str">
        <f t="shared" si="43"/>
        <v/>
      </c>
      <c r="C266" s="99"/>
      <c r="D266" s="137"/>
      <c r="E266" s="100"/>
      <c r="F266" s="57"/>
      <c r="G266" s="58">
        <f t="shared" si="45"/>
        <v>0</v>
      </c>
      <c r="H266" s="58">
        <f>IF(E266="",0,IFERROR(VLOOKUP(E266,档案费管理台账!$D$4:$H$1000,5,0),0))</f>
        <v>0</v>
      </c>
      <c r="I266" s="57"/>
      <c r="J266" s="57"/>
      <c r="K266" s="57"/>
      <c r="L266" s="57"/>
      <c r="M266" s="58" t="str">
        <f t="shared" si="46"/>
        <v/>
      </c>
      <c r="N266" s="102"/>
    </row>
    <row r="267" spans="1:14">
      <c r="A267" s="97" t="str">
        <f t="shared" si="44"/>
        <v/>
      </c>
      <c r="B267" s="98" t="str">
        <f t="shared" si="43"/>
        <v/>
      </c>
      <c r="C267" s="99"/>
      <c r="D267" s="137"/>
      <c r="E267" s="100"/>
      <c r="F267" s="57"/>
      <c r="G267" s="58">
        <f t="shared" si="45"/>
        <v>0</v>
      </c>
      <c r="H267" s="58">
        <f>IF(E267="",0,IFERROR(VLOOKUP(E267,档案费管理台账!$D$4:$H$1000,5,0),0))</f>
        <v>0</v>
      </c>
      <c r="I267" s="57"/>
      <c r="J267" s="57"/>
      <c r="K267" s="57"/>
      <c r="L267" s="57"/>
      <c r="M267" s="58" t="str">
        <f t="shared" si="46"/>
        <v/>
      </c>
      <c r="N267" s="102"/>
    </row>
    <row r="268" spans="1:14">
      <c r="A268" s="97" t="str">
        <f t="shared" si="44"/>
        <v/>
      </c>
      <c r="B268" s="98" t="str">
        <f t="shared" si="43"/>
        <v/>
      </c>
      <c r="C268" s="99"/>
      <c r="D268" s="137"/>
      <c r="E268" s="100"/>
      <c r="F268" s="57"/>
      <c r="G268" s="58">
        <f t="shared" si="45"/>
        <v>0</v>
      </c>
      <c r="H268" s="58">
        <f>IF(E268="",0,IFERROR(VLOOKUP(E268,档案费管理台账!$D$4:$H$1000,5,0),0))</f>
        <v>0</v>
      </c>
      <c r="I268" s="57"/>
      <c r="J268" s="57"/>
      <c r="K268" s="57"/>
      <c r="L268" s="57"/>
      <c r="M268" s="58" t="str">
        <f t="shared" si="46"/>
        <v/>
      </c>
      <c r="N268" s="102"/>
    </row>
    <row r="269" spans="1:14">
      <c r="A269" s="97" t="str">
        <f t="shared" si="44"/>
        <v/>
      </c>
      <c r="B269" s="98" t="str">
        <f t="shared" si="43"/>
        <v/>
      </c>
      <c r="C269" s="99"/>
      <c r="D269" s="137"/>
      <c r="E269" s="100"/>
      <c r="F269" s="57"/>
      <c r="G269" s="58">
        <f t="shared" si="45"/>
        <v>0</v>
      </c>
      <c r="H269" s="58">
        <f>IF(E269="",0,IFERROR(VLOOKUP(E269,档案费管理台账!$D$4:$H$1000,5,0),0))</f>
        <v>0</v>
      </c>
      <c r="I269" s="57"/>
      <c r="J269" s="57"/>
      <c r="K269" s="57"/>
      <c r="L269" s="57"/>
      <c r="M269" s="58" t="str">
        <f t="shared" si="46"/>
        <v/>
      </c>
      <c r="N269" s="102"/>
    </row>
    <row r="270" spans="1:14">
      <c r="A270" s="97" t="str">
        <f t="shared" si="44"/>
        <v/>
      </c>
      <c r="B270" s="98" t="str">
        <f t="shared" si="43"/>
        <v/>
      </c>
      <c r="C270" s="99"/>
      <c r="D270" s="137"/>
      <c r="E270" s="100"/>
      <c r="F270" s="57"/>
      <c r="G270" s="58">
        <f t="shared" si="45"/>
        <v>0</v>
      </c>
      <c r="H270" s="58">
        <f>IF(E270="",0,IFERROR(VLOOKUP(E270,档案费管理台账!$D$4:$H$1000,5,0),0))</f>
        <v>0</v>
      </c>
      <c r="I270" s="57"/>
      <c r="J270" s="57"/>
      <c r="K270" s="57"/>
      <c r="L270" s="57"/>
      <c r="M270" s="58" t="str">
        <f t="shared" si="46"/>
        <v/>
      </c>
      <c r="N270" s="102"/>
    </row>
    <row r="271" spans="1:14">
      <c r="A271" s="97" t="str">
        <f t="shared" si="44"/>
        <v/>
      </c>
      <c r="B271" s="98" t="str">
        <f t="shared" si="43"/>
        <v/>
      </c>
      <c r="C271" s="99"/>
      <c r="D271" s="137"/>
      <c r="E271" s="100"/>
      <c r="F271" s="57"/>
      <c r="G271" s="58">
        <f t="shared" si="45"/>
        <v>0</v>
      </c>
      <c r="H271" s="58">
        <f>IF(E271="",0,IFERROR(VLOOKUP(E271,档案费管理台账!$D$4:$H$1000,5,0),0))</f>
        <v>0</v>
      </c>
      <c r="I271" s="57"/>
      <c r="J271" s="57"/>
      <c r="K271" s="57"/>
      <c r="L271" s="57"/>
      <c r="M271" s="58" t="str">
        <f t="shared" si="46"/>
        <v/>
      </c>
      <c r="N271" s="102"/>
    </row>
    <row r="272" spans="1:14">
      <c r="A272" s="97" t="str">
        <f t="shared" si="44"/>
        <v/>
      </c>
      <c r="B272" s="98" t="str">
        <f t="shared" si="43"/>
        <v/>
      </c>
      <c r="C272" s="99"/>
      <c r="D272" s="137"/>
      <c r="E272" s="100"/>
      <c r="F272" s="57"/>
      <c r="G272" s="58">
        <f t="shared" si="45"/>
        <v>0</v>
      </c>
      <c r="H272" s="58">
        <f>IF(E272="",0,IFERROR(VLOOKUP(E272,档案费管理台账!$D$4:$H$1000,5,0),0))</f>
        <v>0</v>
      </c>
      <c r="I272" s="57"/>
      <c r="J272" s="57"/>
      <c r="K272" s="57"/>
      <c r="L272" s="57"/>
      <c r="M272" s="58" t="str">
        <f t="shared" si="46"/>
        <v/>
      </c>
      <c r="N272" s="102"/>
    </row>
    <row r="273" spans="1:14">
      <c r="A273" s="97" t="str">
        <f t="shared" si="44"/>
        <v/>
      </c>
      <c r="B273" s="98" t="str">
        <f t="shared" si="43"/>
        <v/>
      </c>
      <c r="C273" s="99"/>
      <c r="D273" s="137"/>
      <c r="E273" s="100"/>
      <c r="F273" s="57"/>
      <c r="G273" s="58">
        <f t="shared" si="45"/>
        <v>0</v>
      </c>
      <c r="H273" s="58">
        <f>IF(E273="",0,IFERROR(VLOOKUP(E273,档案费管理台账!$D$4:$H$1000,5,0),0))</f>
        <v>0</v>
      </c>
      <c r="I273" s="57"/>
      <c r="J273" s="57"/>
      <c r="K273" s="57"/>
      <c r="L273" s="57"/>
      <c r="M273" s="58" t="str">
        <f t="shared" si="46"/>
        <v/>
      </c>
      <c r="N273" s="102"/>
    </row>
    <row r="274" spans="1:14">
      <c r="A274" s="97" t="str">
        <f t="shared" si="44"/>
        <v/>
      </c>
      <c r="B274" s="98" t="str">
        <f t="shared" si="43"/>
        <v/>
      </c>
      <c r="C274" s="99"/>
      <c r="D274" s="137"/>
      <c r="E274" s="100"/>
      <c r="F274" s="57"/>
      <c r="G274" s="58">
        <f t="shared" si="45"/>
        <v>0</v>
      </c>
      <c r="H274" s="58">
        <f>IF(E274="",0,IFERROR(VLOOKUP(E274,档案费管理台账!$D$4:$H$1000,5,0),0))</f>
        <v>0</v>
      </c>
      <c r="I274" s="57"/>
      <c r="J274" s="57"/>
      <c r="K274" s="57"/>
      <c r="L274" s="57"/>
      <c r="M274" s="58" t="str">
        <f t="shared" si="46"/>
        <v/>
      </c>
      <c r="N274" s="102"/>
    </row>
    <row r="275" spans="1:14">
      <c r="A275" s="97" t="str">
        <f t="shared" si="44"/>
        <v/>
      </c>
      <c r="B275" s="98" t="str">
        <f t="shared" si="43"/>
        <v/>
      </c>
      <c r="C275" s="99"/>
      <c r="D275" s="137"/>
      <c r="E275" s="100"/>
      <c r="F275" s="57"/>
      <c r="G275" s="58">
        <f t="shared" si="45"/>
        <v>0</v>
      </c>
      <c r="H275" s="58">
        <f>IF(E275="",0,IFERROR(VLOOKUP(E275,档案费管理台账!$D$4:$H$1000,5,0),0))</f>
        <v>0</v>
      </c>
      <c r="I275" s="57"/>
      <c r="J275" s="57"/>
      <c r="K275" s="57"/>
      <c r="L275" s="57"/>
      <c r="M275" s="58" t="str">
        <f t="shared" si="46"/>
        <v/>
      </c>
      <c r="N275" s="102"/>
    </row>
    <row r="276" spans="1:14">
      <c r="A276" s="97" t="str">
        <f t="shared" si="44"/>
        <v/>
      </c>
      <c r="B276" s="98" t="str">
        <f t="shared" si="43"/>
        <v/>
      </c>
      <c r="C276" s="99"/>
      <c r="D276" s="137"/>
      <c r="E276" s="100"/>
      <c r="F276" s="57"/>
      <c r="G276" s="58">
        <f t="shared" si="45"/>
        <v>0</v>
      </c>
      <c r="H276" s="58">
        <f>IF(E276="",0,IFERROR(VLOOKUP(E276,档案费管理台账!$D$4:$H$1000,5,0),0))</f>
        <v>0</v>
      </c>
      <c r="I276" s="57"/>
      <c r="J276" s="57"/>
      <c r="K276" s="57"/>
      <c r="L276" s="57"/>
      <c r="M276" s="58" t="str">
        <f t="shared" si="46"/>
        <v/>
      </c>
      <c r="N276" s="102"/>
    </row>
    <row r="277" spans="1:14">
      <c r="A277" s="97" t="str">
        <f t="shared" si="44"/>
        <v/>
      </c>
      <c r="B277" s="98" t="str">
        <f t="shared" si="43"/>
        <v/>
      </c>
      <c r="C277" s="99"/>
      <c r="D277" s="137"/>
      <c r="E277" s="100"/>
      <c r="F277" s="57"/>
      <c r="G277" s="58">
        <f t="shared" si="45"/>
        <v>0</v>
      </c>
      <c r="H277" s="58">
        <f>IF(E277="",0,IFERROR(VLOOKUP(E277,档案费管理台账!$D$4:$H$1000,5,0),0))</f>
        <v>0</v>
      </c>
      <c r="I277" s="57"/>
      <c r="J277" s="57"/>
      <c r="K277" s="57"/>
      <c r="L277" s="57"/>
      <c r="M277" s="58" t="str">
        <f t="shared" si="46"/>
        <v/>
      </c>
      <c r="N277" s="102"/>
    </row>
    <row r="278" spans="1:14">
      <c r="A278" s="97" t="str">
        <f t="shared" si="44"/>
        <v/>
      </c>
      <c r="B278" s="98" t="str">
        <f t="shared" si="43"/>
        <v/>
      </c>
      <c r="C278" s="99"/>
      <c r="D278" s="137"/>
      <c r="E278" s="100"/>
      <c r="F278" s="57"/>
      <c r="G278" s="58">
        <f t="shared" si="45"/>
        <v>0</v>
      </c>
      <c r="H278" s="58">
        <f>IF(E278="",0,IFERROR(VLOOKUP(E278,档案费管理台账!$D$4:$H$1000,5,0),0))</f>
        <v>0</v>
      </c>
      <c r="I278" s="57"/>
      <c r="J278" s="57"/>
      <c r="K278" s="57"/>
      <c r="L278" s="57"/>
      <c r="M278" s="58" t="str">
        <f t="shared" si="46"/>
        <v/>
      </c>
      <c r="N278" s="102"/>
    </row>
    <row r="279" spans="1:14">
      <c r="A279" s="97" t="str">
        <f t="shared" si="44"/>
        <v/>
      </c>
      <c r="B279" s="98" t="str">
        <f t="shared" si="43"/>
        <v/>
      </c>
      <c r="C279" s="99"/>
      <c r="D279" s="137"/>
      <c r="E279" s="100"/>
      <c r="F279" s="57"/>
      <c r="G279" s="58">
        <f t="shared" si="45"/>
        <v>0</v>
      </c>
      <c r="H279" s="58">
        <f>IF(E279="",0,IFERROR(VLOOKUP(E279,档案费管理台账!$D$4:$H$1000,5,0),0))</f>
        <v>0</v>
      </c>
      <c r="I279" s="57"/>
      <c r="J279" s="57"/>
      <c r="K279" s="57"/>
      <c r="L279" s="57"/>
      <c r="M279" s="58" t="str">
        <f t="shared" si="46"/>
        <v/>
      </c>
      <c r="N279" s="102"/>
    </row>
    <row r="280" spans="1:14">
      <c r="A280" s="97" t="str">
        <f t="shared" si="44"/>
        <v/>
      </c>
      <c r="B280" s="98" t="str">
        <f t="shared" si="43"/>
        <v/>
      </c>
      <c r="C280" s="99"/>
      <c r="D280" s="137"/>
      <c r="E280" s="100"/>
      <c r="F280" s="57"/>
      <c r="G280" s="58">
        <f t="shared" si="45"/>
        <v>0</v>
      </c>
      <c r="H280" s="58">
        <f>IF(E280="",0,IFERROR(VLOOKUP(E280,档案费管理台账!$D$4:$H$1000,5,0),0))</f>
        <v>0</v>
      </c>
      <c r="I280" s="57"/>
      <c r="J280" s="57"/>
      <c r="K280" s="57"/>
      <c r="L280" s="57"/>
      <c r="M280" s="58" t="str">
        <f t="shared" si="46"/>
        <v/>
      </c>
      <c r="N280" s="102"/>
    </row>
    <row r="281" spans="1:14">
      <c r="A281" s="97" t="str">
        <f t="shared" si="44"/>
        <v/>
      </c>
      <c r="B281" s="98" t="str">
        <f t="shared" si="43"/>
        <v/>
      </c>
      <c r="C281" s="99"/>
      <c r="D281" s="137"/>
      <c r="E281" s="100"/>
      <c r="F281" s="57"/>
      <c r="G281" s="58">
        <f t="shared" si="45"/>
        <v>0</v>
      </c>
      <c r="H281" s="58">
        <f>IF(E281="",0,IFERROR(VLOOKUP(E281,档案费管理台账!$D$4:$H$1000,5,0),0))</f>
        <v>0</v>
      </c>
      <c r="I281" s="57"/>
      <c r="J281" s="57"/>
      <c r="K281" s="57"/>
      <c r="L281" s="57"/>
      <c r="M281" s="58" t="str">
        <f t="shared" si="46"/>
        <v/>
      </c>
      <c r="N281" s="102"/>
    </row>
    <row r="282" spans="1:14">
      <c r="A282" s="97" t="str">
        <f t="shared" si="44"/>
        <v/>
      </c>
      <c r="B282" s="98" t="str">
        <f t="shared" si="43"/>
        <v/>
      </c>
      <c r="C282" s="99"/>
      <c r="D282" s="137"/>
      <c r="E282" s="100"/>
      <c r="F282" s="57"/>
      <c r="G282" s="58">
        <f t="shared" si="45"/>
        <v>0</v>
      </c>
      <c r="H282" s="58">
        <f>IF(E282="",0,IFERROR(VLOOKUP(E282,档案费管理台账!$D$4:$H$1000,5,0),0))</f>
        <v>0</v>
      </c>
      <c r="I282" s="57"/>
      <c r="J282" s="57"/>
      <c r="K282" s="57"/>
      <c r="L282" s="57"/>
      <c r="M282" s="58" t="str">
        <f t="shared" si="46"/>
        <v/>
      </c>
      <c r="N282" s="102"/>
    </row>
    <row r="283" spans="1:14">
      <c r="A283" s="97" t="str">
        <f t="shared" si="44"/>
        <v/>
      </c>
      <c r="B283" s="98" t="str">
        <f t="shared" si="43"/>
        <v/>
      </c>
      <c r="C283" s="99"/>
      <c r="D283" s="137"/>
      <c r="E283" s="100"/>
      <c r="F283" s="57"/>
      <c r="G283" s="58">
        <f t="shared" si="45"/>
        <v>0</v>
      </c>
      <c r="H283" s="58">
        <f>IF(E283="",0,IFERROR(VLOOKUP(E283,档案费管理台账!$D$4:$H$1000,5,0),0))</f>
        <v>0</v>
      </c>
      <c r="I283" s="57"/>
      <c r="J283" s="57"/>
      <c r="K283" s="57"/>
      <c r="L283" s="57"/>
      <c r="M283" s="58" t="str">
        <f t="shared" si="46"/>
        <v/>
      </c>
      <c r="N283" s="102"/>
    </row>
    <row r="284" spans="1:14">
      <c r="A284" s="97" t="str">
        <f t="shared" si="44"/>
        <v/>
      </c>
      <c r="B284" s="98" t="str">
        <f t="shared" si="43"/>
        <v/>
      </c>
      <c r="C284" s="99"/>
      <c r="D284" s="137"/>
      <c r="E284" s="100"/>
      <c r="F284" s="57"/>
      <c r="G284" s="58">
        <f t="shared" si="45"/>
        <v>0</v>
      </c>
      <c r="H284" s="58">
        <f>IF(E284="",0,IFERROR(VLOOKUP(E284,档案费管理台账!$D$4:$H$1000,5,0),0))</f>
        <v>0</v>
      </c>
      <c r="I284" s="57"/>
      <c r="J284" s="57"/>
      <c r="K284" s="57"/>
      <c r="L284" s="57"/>
      <c r="M284" s="58" t="str">
        <f t="shared" si="46"/>
        <v/>
      </c>
      <c r="N284" s="102"/>
    </row>
    <row r="285" spans="1:14">
      <c r="A285" s="97" t="str">
        <f t="shared" si="44"/>
        <v/>
      </c>
      <c r="B285" s="98" t="str">
        <f t="shared" si="43"/>
        <v/>
      </c>
      <c r="C285" s="99"/>
      <c r="D285" s="137"/>
      <c r="E285" s="100"/>
      <c r="F285" s="57"/>
      <c r="G285" s="58">
        <f t="shared" si="45"/>
        <v>0</v>
      </c>
      <c r="H285" s="58">
        <f>IF(E285="",0,IFERROR(VLOOKUP(E285,档案费管理台账!$D$4:$H$1000,5,0),0))</f>
        <v>0</v>
      </c>
      <c r="I285" s="57"/>
      <c r="J285" s="57"/>
      <c r="K285" s="57"/>
      <c r="L285" s="57"/>
      <c r="M285" s="58" t="str">
        <f t="shared" si="46"/>
        <v/>
      </c>
      <c r="N285" s="102"/>
    </row>
    <row r="286" spans="1:14">
      <c r="A286" s="97" t="str">
        <f t="shared" si="44"/>
        <v/>
      </c>
      <c r="B286" s="98" t="str">
        <f t="shared" si="43"/>
        <v/>
      </c>
      <c r="C286" s="99"/>
      <c r="D286" s="137"/>
      <c r="E286" s="100"/>
      <c r="F286" s="57"/>
      <c r="G286" s="58">
        <f t="shared" si="45"/>
        <v>0</v>
      </c>
      <c r="H286" s="58">
        <f>IF(E286="",0,IFERROR(VLOOKUP(E286,档案费管理台账!$D$4:$H$1000,5,0),0))</f>
        <v>0</v>
      </c>
      <c r="I286" s="57"/>
      <c r="J286" s="57"/>
      <c r="K286" s="57"/>
      <c r="L286" s="57"/>
      <c r="M286" s="58" t="str">
        <f t="shared" si="46"/>
        <v/>
      </c>
      <c r="N286" s="102"/>
    </row>
    <row r="287" spans="1:14">
      <c r="A287" s="97" t="str">
        <f t="shared" si="44"/>
        <v/>
      </c>
      <c r="B287" s="98" t="str">
        <f t="shared" si="43"/>
        <v/>
      </c>
      <c r="C287" s="99"/>
      <c r="D287" s="137"/>
      <c r="E287" s="100"/>
      <c r="F287" s="57"/>
      <c r="G287" s="58">
        <f t="shared" si="45"/>
        <v>0</v>
      </c>
      <c r="H287" s="58">
        <f>IF(E287="",0,IFERROR(VLOOKUP(E287,档案费管理台账!$D$4:$H$1000,5,0),0))</f>
        <v>0</v>
      </c>
      <c r="I287" s="57"/>
      <c r="J287" s="57"/>
      <c r="K287" s="57"/>
      <c r="L287" s="57"/>
      <c r="M287" s="58" t="str">
        <f t="shared" si="46"/>
        <v/>
      </c>
      <c r="N287" s="102"/>
    </row>
    <row r="288" spans="1:14">
      <c r="A288" s="97" t="str">
        <f t="shared" si="44"/>
        <v/>
      </c>
      <c r="B288" s="98" t="str">
        <f t="shared" si="43"/>
        <v/>
      </c>
      <c r="C288" s="99"/>
      <c r="D288" s="137"/>
      <c r="E288" s="100"/>
      <c r="F288" s="57"/>
      <c r="G288" s="58">
        <f t="shared" si="45"/>
        <v>0</v>
      </c>
      <c r="H288" s="58">
        <f>IF(E288="",0,IFERROR(VLOOKUP(E288,档案费管理台账!$D$4:$H$1000,5,0),0))</f>
        <v>0</v>
      </c>
      <c r="I288" s="57"/>
      <c r="J288" s="57"/>
      <c r="K288" s="57"/>
      <c r="L288" s="57"/>
      <c r="M288" s="58" t="str">
        <f t="shared" si="46"/>
        <v/>
      </c>
      <c r="N288" s="102"/>
    </row>
    <row r="289" spans="1:14">
      <c r="A289" s="97" t="str">
        <f t="shared" si="44"/>
        <v/>
      </c>
      <c r="B289" s="98" t="str">
        <f t="shared" si="43"/>
        <v/>
      </c>
      <c r="C289" s="99"/>
      <c r="D289" s="137"/>
      <c r="E289" s="100"/>
      <c r="F289" s="57"/>
      <c r="G289" s="58">
        <f t="shared" si="45"/>
        <v>0</v>
      </c>
      <c r="H289" s="58">
        <f>IF(E289="",0,IFERROR(VLOOKUP(E289,档案费管理台账!$D$4:$H$1000,5,0),0))</f>
        <v>0</v>
      </c>
      <c r="I289" s="57"/>
      <c r="J289" s="57"/>
      <c r="K289" s="57"/>
      <c r="L289" s="57"/>
      <c r="M289" s="58" t="str">
        <f t="shared" si="46"/>
        <v/>
      </c>
      <c r="N289" s="102"/>
    </row>
    <row r="290" spans="1:14">
      <c r="A290" s="97" t="str">
        <f t="shared" si="44"/>
        <v/>
      </c>
      <c r="B290" s="98" t="str">
        <f t="shared" si="43"/>
        <v/>
      </c>
      <c r="C290" s="99"/>
      <c r="D290" s="137"/>
      <c r="E290" s="100"/>
      <c r="F290" s="57"/>
      <c r="G290" s="58">
        <f t="shared" si="45"/>
        <v>0</v>
      </c>
      <c r="H290" s="58">
        <f>IF(E290="",0,IFERROR(VLOOKUP(E290,档案费管理台账!$D$4:$H$1000,5,0),0))</f>
        <v>0</v>
      </c>
      <c r="I290" s="57"/>
      <c r="J290" s="57"/>
      <c r="K290" s="57"/>
      <c r="L290" s="57"/>
      <c r="M290" s="58" t="str">
        <f t="shared" si="46"/>
        <v/>
      </c>
      <c r="N290" s="102"/>
    </row>
    <row r="291" spans="1:14">
      <c r="A291" s="97" t="str">
        <f t="shared" si="44"/>
        <v/>
      </c>
      <c r="B291" s="98" t="str">
        <f t="shared" si="43"/>
        <v/>
      </c>
      <c r="C291" s="99"/>
      <c r="D291" s="137"/>
      <c r="E291" s="100"/>
      <c r="F291" s="57"/>
      <c r="G291" s="58">
        <f t="shared" si="45"/>
        <v>0</v>
      </c>
      <c r="H291" s="58">
        <f>IF(E291="",0,IFERROR(VLOOKUP(E291,档案费管理台账!$D$4:$H$1000,5,0),0))</f>
        <v>0</v>
      </c>
      <c r="I291" s="57"/>
      <c r="J291" s="57"/>
      <c r="K291" s="57"/>
      <c r="L291" s="57"/>
      <c r="M291" s="58" t="str">
        <f t="shared" si="46"/>
        <v/>
      </c>
      <c r="N291" s="102"/>
    </row>
    <row r="292" spans="1:14">
      <c r="A292" s="97" t="str">
        <f t="shared" si="44"/>
        <v/>
      </c>
      <c r="B292" s="98" t="str">
        <f t="shared" si="43"/>
        <v/>
      </c>
      <c r="C292" s="99"/>
      <c r="D292" s="137"/>
      <c r="E292" s="100"/>
      <c r="F292" s="57"/>
      <c r="G292" s="58">
        <f t="shared" si="45"/>
        <v>0</v>
      </c>
      <c r="H292" s="58">
        <f>IF(E292="",0,IFERROR(VLOOKUP(E292,档案费管理台账!$D$4:$H$1000,5,0),0))</f>
        <v>0</v>
      </c>
      <c r="I292" s="57"/>
      <c r="J292" s="57"/>
      <c r="K292" s="57"/>
      <c r="L292" s="57"/>
      <c r="M292" s="58" t="str">
        <f t="shared" si="46"/>
        <v/>
      </c>
      <c r="N292" s="102"/>
    </row>
    <row r="293" spans="1:14">
      <c r="A293" s="97" t="str">
        <f t="shared" si="44"/>
        <v/>
      </c>
      <c r="B293" s="98" t="str">
        <f t="shared" si="43"/>
        <v/>
      </c>
      <c r="C293" s="99"/>
      <c r="D293" s="137"/>
      <c r="E293" s="100"/>
      <c r="F293" s="57"/>
      <c r="G293" s="58">
        <f t="shared" si="45"/>
        <v>0</v>
      </c>
      <c r="H293" s="58">
        <f>IF(E293="",0,IFERROR(VLOOKUP(E293,档案费管理台账!$D$4:$H$1000,5,0),0))</f>
        <v>0</v>
      </c>
      <c r="I293" s="57"/>
      <c r="J293" s="57"/>
      <c r="K293" s="57"/>
      <c r="L293" s="57"/>
      <c r="M293" s="58" t="str">
        <f t="shared" si="46"/>
        <v/>
      </c>
      <c r="N293" s="102"/>
    </row>
    <row r="294" spans="1:14">
      <c r="A294" s="97" t="str">
        <f t="shared" si="44"/>
        <v/>
      </c>
      <c r="B294" s="98" t="str">
        <f t="shared" si="43"/>
        <v/>
      </c>
      <c r="C294" s="99"/>
      <c r="D294" s="137"/>
      <c r="E294" s="100"/>
      <c r="F294" s="57"/>
      <c r="G294" s="58">
        <f t="shared" si="45"/>
        <v>0</v>
      </c>
      <c r="H294" s="58">
        <f>IF(E294="",0,IFERROR(VLOOKUP(E294,档案费管理台账!$D$4:$H$1000,5,0),0))</f>
        <v>0</v>
      </c>
      <c r="I294" s="57"/>
      <c r="J294" s="57"/>
      <c r="K294" s="57"/>
      <c r="L294" s="57"/>
      <c r="M294" s="58" t="str">
        <f t="shared" si="46"/>
        <v/>
      </c>
      <c r="N294" s="102"/>
    </row>
    <row r="295" spans="1:14">
      <c r="A295" s="97" t="str">
        <f t="shared" si="44"/>
        <v/>
      </c>
      <c r="B295" s="98" t="str">
        <f t="shared" si="43"/>
        <v/>
      </c>
      <c r="C295" s="99"/>
      <c r="D295" s="137"/>
      <c r="E295" s="100"/>
      <c r="F295" s="57"/>
      <c r="G295" s="58">
        <f t="shared" si="45"/>
        <v>0</v>
      </c>
      <c r="H295" s="58">
        <f>IF(E295="",0,IFERROR(VLOOKUP(E295,档案费管理台账!$D$4:$H$1000,5,0),0))</f>
        <v>0</v>
      </c>
      <c r="I295" s="57"/>
      <c r="J295" s="57"/>
      <c r="K295" s="57"/>
      <c r="L295" s="57"/>
      <c r="M295" s="58" t="str">
        <f t="shared" si="46"/>
        <v/>
      </c>
      <c r="N295" s="102"/>
    </row>
    <row r="296" spans="1:14">
      <c r="A296" s="97" t="str">
        <f t="shared" si="44"/>
        <v/>
      </c>
      <c r="B296" s="98" t="str">
        <f t="shared" si="43"/>
        <v/>
      </c>
      <c r="C296" s="99"/>
      <c r="D296" s="137"/>
      <c r="E296" s="100"/>
      <c r="F296" s="57"/>
      <c r="G296" s="58">
        <f t="shared" si="45"/>
        <v>0</v>
      </c>
      <c r="H296" s="58">
        <f>IF(E296="",0,IFERROR(VLOOKUP(E296,档案费管理台账!$D$4:$H$1000,5,0),0))</f>
        <v>0</v>
      </c>
      <c r="I296" s="57"/>
      <c r="J296" s="57"/>
      <c r="K296" s="57"/>
      <c r="L296" s="57"/>
      <c r="M296" s="58" t="str">
        <f t="shared" si="46"/>
        <v/>
      </c>
      <c r="N296" s="102"/>
    </row>
    <row r="297" spans="1:14">
      <c r="A297" s="97" t="str">
        <f t="shared" si="44"/>
        <v/>
      </c>
      <c r="B297" s="98" t="str">
        <f t="shared" si="43"/>
        <v/>
      </c>
      <c r="C297" s="99"/>
      <c r="D297" s="137"/>
      <c r="E297" s="100"/>
      <c r="F297" s="57"/>
      <c r="G297" s="58">
        <f t="shared" si="45"/>
        <v>0</v>
      </c>
      <c r="H297" s="58">
        <f>IF(E297="",0,IFERROR(VLOOKUP(E297,档案费管理台账!$D$4:$H$1000,5,0),0))</f>
        <v>0</v>
      </c>
      <c r="I297" s="57"/>
      <c r="J297" s="57"/>
      <c r="K297" s="57"/>
      <c r="L297" s="57"/>
      <c r="M297" s="58" t="str">
        <f t="shared" si="46"/>
        <v/>
      </c>
      <c r="N297" s="102"/>
    </row>
    <row r="298" spans="1:14">
      <c r="A298" s="97" t="str">
        <f t="shared" si="44"/>
        <v/>
      </c>
      <c r="B298" s="98" t="str">
        <f t="shared" si="43"/>
        <v/>
      </c>
      <c r="C298" s="99"/>
      <c r="D298" s="137"/>
      <c r="E298" s="100"/>
      <c r="F298" s="57"/>
      <c r="G298" s="58">
        <f t="shared" si="45"/>
        <v>0</v>
      </c>
      <c r="H298" s="58">
        <f>IF(E298="",0,IFERROR(VLOOKUP(E298,档案费管理台账!$D$4:$H$1000,5,0),0))</f>
        <v>0</v>
      </c>
      <c r="I298" s="57"/>
      <c r="J298" s="57"/>
      <c r="K298" s="57"/>
      <c r="L298" s="57"/>
      <c r="M298" s="58" t="str">
        <f t="shared" si="46"/>
        <v/>
      </c>
      <c r="N298" s="102"/>
    </row>
    <row r="299" spans="1:14">
      <c r="A299" s="97" t="str">
        <f t="shared" si="44"/>
        <v/>
      </c>
      <c r="B299" s="98" t="str">
        <f t="shared" si="43"/>
        <v/>
      </c>
      <c r="C299" s="99"/>
      <c r="D299" s="137"/>
      <c r="E299" s="100"/>
      <c r="F299" s="57"/>
      <c r="G299" s="58">
        <f t="shared" si="45"/>
        <v>0</v>
      </c>
      <c r="H299" s="58">
        <f>IF(E299="",0,IFERROR(VLOOKUP(E299,档案费管理台账!$D$4:$H$1000,5,0),0))</f>
        <v>0</v>
      </c>
      <c r="I299" s="57"/>
      <c r="J299" s="57"/>
      <c r="K299" s="57"/>
      <c r="L299" s="57"/>
      <c r="M299" s="58" t="str">
        <f t="shared" si="46"/>
        <v/>
      </c>
      <c r="N299" s="102"/>
    </row>
    <row r="300" spans="1:14">
      <c r="A300" s="97" t="str">
        <f t="shared" si="44"/>
        <v/>
      </c>
      <c r="B300" s="98" t="str">
        <f t="shared" ref="B300:B363" si="47">IF(C300="","",MONTH(C300)&amp;"月")</f>
        <v/>
      </c>
      <c r="C300" s="99"/>
      <c r="D300" s="137"/>
      <c r="E300" s="100"/>
      <c r="F300" s="57"/>
      <c r="G300" s="58">
        <f t="shared" si="45"/>
        <v>0</v>
      </c>
      <c r="H300" s="58">
        <f>IF(E300="",0,IFERROR(VLOOKUP(E300,档案费管理台账!$D$4:$H$1000,5,0),0))</f>
        <v>0</v>
      </c>
      <c r="I300" s="57"/>
      <c r="J300" s="57"/>
      <c r="K300" s="57"/>
      <c r="L300" s="57"/>
      <c r="M300" s="58" t="str">
        <f t="shared" si="46"/>
        <v/>
      </c>
      <c r="N300" s="102"/>
    </row>
    <row r="301" spans="1:14">
      <c r="A301" s="97" t="str">
        <f t="shared" ref="A301:A364" si="48">IF(C301="","",ROW()-42)</f>
        <v/>
      </c>
      <c r="B301" s="98" t="str">
        <f t="shared" si="47"/>
        <v/>
      </c>
      <c r="C301" s="99"/>
      <c r="D301" s="137"/>
      <c r="E301" s="100"/>
      <c r="F301" s="57"/>
      <c r="G301" s="58">
        <f t="shared" ref="G301:G364" si="49">IF(F301="",0,F301*$K$41)</f>
        <v>0</v>
      </c>
      <c r="H301" s="58">
        <f>IF(E301="",0,IFERROR(VLOOKUP(E301,档案费管理台账!$D$4:$H$1000,5,0),0))</f>
        <v>0</v>
      </c>
      <c r="I301" s="57"/>
      <c r="J301" s="57"/>
      <c r="K301" s="57"/>
      <c r="L301" s="57"/>
      <c r="M301" s="58" t="str">
        <f t="shared" ref="M301:M364" si="50">IF(C301="","",ROUND(M300+G301-I301-J301-K301-L301-H301,2))</f>
        <v/>
      </c>
      <c r="N301" s="102"/>
    </row>
    <row r="302" spans="1:14">
      <c r="A302" s="97" t="str">
        <f t="shared" si="48"/>
        <v/>
      </c>
      <c r="B302" s="98" t="str">
        <f t="shared" si="47"/>
        <v/>
      </c>
      <c r="C302" s="99"/>
      <c r="D302" s="137"/>
      <c r="E302" s="100"/>
      <c r="F302" s="57"/>
      <c r="G302" s="58">
        <f t="shared" si="49"/>
        <v>0</v>
      </c>
      <c r="H302" s="58">
        <f>IF(E302="",0,IFERROR(VLOOKUP(E302,档案费管理台账!$D$4:$H$1000,5,0),0))</f>
        <v>0</v>
      </c>
      <c r="I302" s="57"/>
      <c r="J302" s="57"/>
      <c r="K302" s="57"/>
      <c r="L302" s="57"/>
      <c r="M302" s="58" t="str">
        <f t="shared" si="50"/>
        <v/>
      </c>
      <c r="N302" s="102"/>
    </row>
    <row r="303" spans="1:14">
      <c r="A303" s="97" t="str">
        <f t="shared" si="48"/>
        <v/>
      </c>
      <c r="B303" s="98" t="str">
        <f t="shared" si="47"/>
        <v/>
      </c>
      <c r="C303" s="99"/>
      <c r="D303" s="137"/>
      <c r="E303" s="100"/>
      <c r="F303" s="57"/>
      <c r="G303" s="58">
        <f t="shared" si="49"/>
        <v>0</v>
      </c>
      <c r="H303" s="58">
        <f>IF(E303="",0,IFERROR(VLOOKUP(E303,档案费管理台账!$D$4:$H$1000,5,0),0))</f>
        <v>0</v>
      </c>
      <c r="I303" s="57"/>
      <c r="J303" s="57"/>
      <c r="K303" s="57"/>
      <c r="L303" s="57"/>
      <c r="M303" s="58" t="str">
        <f t="shared" si="50"/>
        <v/>
      </c>
      <c r="N303" s="102"/>
    </row>
    <row r="304" spans="1:14">
      <c r="A304" s="97" t="str">
        <f t="shared" si="48"/>
        <v/>
      </c>
      <c r="B304" s="98" t="str">
        <f t="shared" si="47"/>
        <v/>
      </c>
      <c r="C304" s="99"/>
      <c r="D304" s="137"/>
      <c r="E304" s="100"/>
      <c r="F304" s="57"/>
      <c r="G304" s="58">
        <f t="shared" si="49"/>
        <v>0</v>
      </c>
      <c r="H304" s="58">
        <f>IF(E304="",0,IFERROR(VLOOKUP(E304,档案费管理台账!$D$4:$H$1000,5,0),0))</f>
        <v>0</v>
      </c>
      <c r="I304" s="57"/>
      <c r="J304" s="57"/>
      <c r="K304" s="57"/>
      <c r="L304" s="57"/>
      <c r="M304" s="58" t="str">
        <f t="shared" si="50"/>
        <v/>
      </c>
      <c r="N304" s="102"/>
    </row>
    <row r="305" spans="1:14">
      <c r="A305" s="97" t="str">
        <f t="shared" si="48"/>
        <v/>
      </c>
      <c r="B305" s="98" t="str">
        <f t="shared" si="47"/>
        <v/>
      </c>
      <c r="C305" s="99"/>
      <c r="D305" s="137"/>
      <c r="E305" s="100"/>
      <c r="F305" s="57"/>
      <c r="G305" s="58">
        <f t="shared" si="49"/>
        <v>0</v>
      </c>
      <c r="H305" s="58">
        <f>IF(E305="",0,IFERROR(VLOOKUP(E305,档案费管理台账!$D$4:$H$1000,5,0),0))</f>
        <v>0</v>
      </c>
      <c r="I305" s="57"/>
      <c r="J305" s="57"/>
      <c r="K305" s="57"/>
      <c r="L305" s="57"/>
      <c r="M305" s="58" t="str">
        <f t="shared" si="50"/>
        <v/>
      </c>
      <c r="N305" s="102"/>
    </row>
    <row r="306" spans="1:14">
      <c r="A306" s="97" t="str">
        <f t="shared" si="48"/>
        <v/>
      </c>
      <c r="B306" s="98" t="str">
        <f t="shared" si="47"/>
        <v/>
      </c>
      <c r="C306" s="99"/>
      <c r="D306" s="137"/>
      <c r="E306" s="100"/>
      <c r="F306" s="57"/>
      <c r="G306" s="58">
        <f t="shared" si="49"/>
        <v>0</v>
      </c>
      <c r="H306" s="58">
        <f>IF(E306="",0,IFERROR(VLOOKUP(E306,档案费管理台账!$D$4:$H$1000,5,0),0))</f>
        <v>0</v>
      </c>
      <c r="I306" s="57"/>
      <c r="J306" s="57"/>
      <c r="K306" s="57"/>
      <c r="L306" s="57"/>
      <c r="M306" s="58" t="str">
        <f t="shared" si="50"/>
        <v/>
      </c>
      <c r="N306" s="102"/>
    </row>
    <row r="307" spans="1:14">
      <c r="A307" s="97" t="str">
        <f t="shared" si="48"/>
        <v/>
      </c>
      <c r="B307" s="98" t="str">
        <f t="shared" si="47"/>
        <v/>
      </c>
      <c r="C307" s="99"/>
      <c r="D307" s="137"/>
      <c r="E307" s="100"/>
      <c r="F307" s="57"/>
      <c r="G307" s="58">
        <f t="shared" si="49"/>
        <v>0</v>
      </c>
      <c r="H307" s="58">
        <f>IF(E307="",0,IFERROR(VLOOKUP(E307,档案费管理台账!$D$4:$H$1000,5,0),0))</f>
        <v>0</v>
      </c>
      <c r="I307" s="57"/>
      <c r="J307" s="57"/>
      <c r="K307" s="57"/>
      <c r="L307" s="57"/>
      <c r="M307" s="58" t="str">
        <f t="shared" si="50"/>
        <v/>
      </c>
      <c r="N307" s="102"/>
    </row>
    <row r="308" spans="1:14">
      <c r="A308" s="97" t="str">
        <f t="shared" si="48"/>
        <v/>
      </c>
      <c r="B308" s="98" t="str">
        <f t="shared" si="47"/>
        <v/>
      </c>
      <c r="C308" s="99"/>
      <c r="D308" s="137"/>
      <c r="E308" s="100"/>
      <c r="F308" s="57"/>
      <c r="G308" s="58">
        <f t="shared" si="49"/>
        <v>0</v>
      </c>
      <c r="H308" s="58">
        <f>IF(E308="",0,IFERROR(VLOOKUP(E308,档案费管理台账!$D$4:$H$1000,5,0),0))</f>
        <v>0</v>
      </c>
      <c r="I308" s="57"/>
      <c r="J308" s="57"/>
      <c r="K308" s="57"/>
      <c r="L308" s="57"/>
      <c r="M308" s="58" t="str">
        <f t="shared" si="50"/>
        <v/>
      </c>
      <c r="N308" s="102"/>
    </row>
    <row r="309" spans="1:14">
      <c r="A309" s="97" t="str">
        <f t="shared" si="48"/>
        <v/>
      </c>
      <c r="B309" s="98" t="str">
        <f t="shared" si="47"/>
        <v/>
      </c>
      <c r="C309" s="99"/>
      <c r="D309" s="137"/>
      <c r="E309" s="100"/>
      <c r="F309" s="57"/>
      <c r="G309" s="58">
        <f t="shared" si="49"/>
        <v>0</v>
      </c>
      <c r="H309" s="58">
        <f>IF(E309="",0,IFERROR(VLOOKUP(E309,档案费管理台账!$D$4:$H$1000,5,0),0))</f>
        <v>0</v>
      </c>
      <c r="I309" s="57"/>
      <c r="J309" s="57"/>
      <c r="K309" s="57"/>
      <c r="L309" s="57"/>
      <c r="M309" s="58" t="str">
        <f t="shared" si="50"/>
        <v/>
      </c>
      <c r="N309" s="102"/>
    </row>
    <row r="310" spans="1:14">
      <c r="A310" s="97" t="str">
        <f t="shared" si="48"/>
        <v/>
      </c>
      <c r="B310" s="98" t="str">
        <f t="shared" si="47"/>
        <v/>
      </c>
      <c r="C310" s="99"/>
      <c r="D310" s="137"/>
      <c r="E310" s="100"/>
      <c r="F310" s="57"/>
      <c r="G310" s="58">
        <f t="shared" si="49"/>
        <v>0</v>
      </c>
      <c r="H310" s="58">
        <f>IF(E310="",0,IFERROR(VLOOKUP(E310,档案费管理台账!$D$4:$H$1000,5,0),0))</f>
        <v>0</v>
      </c>
      <c r="I310" s="57"/>
      <c r="J310" s="57"/>
      <c r="K310" s="57"/>
      <c r="L310" s="57"/>
      <c r="M310" s="58" t="str">
        <f t="shared" si="50"/>
        <v/>
      </c>
      <c r="N310" s="102"/>
    </row>
    <row r="311" spans="1:14">
      <c r="A311" s="97" t="str">
        <f t="shared" si="48"/>
        <v/>
      </c>
      <c r="B311" s="98" t="str">
        <f t="shared" si="47"/>
        <v/>
      </c>
      <c r="C311" s="99"/>
      <c r="D311" s="137"/>
      <c r="E311" s="100"/>
      <c r="F311" s="57"/>
      <c r="G311" s="58">
        <f t="shared" si="49"/>
        <v>0</v>
      </c>
      <c r="H311" s="58">
        <f>IF(E311="",0,IFERROR(VLOOKUP(E311,档案费管理台账!$D$4:$H$1000,5,0),0))</f>
        <v>0</v>
      </c>
      <c r="I311" s="57"/>
      <c r="J311" s="57"/>
      <c r="K311" s="57"/>
      <c r="L311" s="57"/>
      <c r="M311" s="58" t="str">
        <f t="shared" si="50"/>
        <v/>
      </c>
      <c r="N311" s="102"/>
    </row>
    <row r="312" spans="1:14">
      <c r="A312" s="97" t="str">
        <f t="shared" si="48"/>
        <v/>
      </c>
      <c r="B312" s="98" t="str">
        <f t="shared" si="47"/>
        <v/>
      </c>
      <c r="C312" s="99"/>
      <c r="D312" s="137"/>
      <c r="E312" s="100"/>
      <c r="F312" s="57"/>
      <c r="G312" s="58">
        <f t="shared" si="49"/>
        <v>0</v>
      </c>
      <c r="H312" s="58">
        <f>IF(E312="",0,IFERROR(VLOOKUP(E312,档案费管理台账!$D$4:$H$1000,5,0),0))</f>
        <v>0</v>
      </c>
      <c r="I312" s="57"/>
      <c r="J312" s="57"/>
      <c r="K312" s="57"/>
      <c r="L312" s="57"/>
      <c r="M312" s="58" t="str">
        <f t="shared" si="50"/>
        <v/>
      </c>
      <c r="N312" s="102"/>
    </row>
    <row r="313" spans="1:14">
      <c r="A313" s="97" t="str">
        <f t="shared" si="48"/>
        <v/>
      </c>
      <c r="B313" s="98" t="str">
        <f t="shared" si="47"/>
        <v/>
      </c>
      <c r="C313" s="99"/>
      <c r="D313" s="137"/>
      <c r="E313" s="100"/>
      <c r="F313" s="57"/>
      <c r="G313" s="58">
        <f t="shared" si="49"/>
        <v>0</v>
      </c>
      <c r="H313" s="58">
        <f>IF(E313="",0,IFERROR(VLOOKUP(E313,档案费管理台账!$D$4:$H$1000,5,0),0))</f>
        <v>0</v>
      </c>
      <c r="I313" s="57"/>
      <c r="J313" s="57"/>
      <c r="K313" s="57"/>
      <c r="L313" s="57"/>
      <c r="M313" s="58" t="str">
        <f t="shared" si="50"/>
        <v/>
      </c>
      <c r="N313" s="102"/>
    </row>
    <row r="314" spans="1:14">
      <c r="A314" s="97" t="str">
        <f t="shared" si="48"/>
        <v/>
      </c>
      <c r="B314" s="98" t="str">
        <f t="shared" si="47"/>
        <v/>
      </c>
      <c r="C314" s="99"/>
      <c r="D314" s="137"/>
      <c r="E314" s="100"/>
      <c r="F314" s="57"/>
      <c r="G314" s="58">
        <f t="shared" si="49"/>
        <v>0</v>
      </c>
      <c r="H314" s="58">
        <f>IF(E314="",0,IFERROR(VLOOKUP(E314,档案费管理台账!$D$4:$H$1000,5,0),0))</f>
        <v>0</v>
      </c>
      <c r="I314" s="57"/>
      <c r="J314" s="57"/>
      <c r="K314" s="57"/>
      <c r="L314" s="57"/>
      <c r="M314" s="58" t="str">
        <f t="shared" si="50"/>
        <v/>
      </c>
      <c r="N314" s="102"/>
    </row>
    <row r="315" spans="1:14">
      <c r="A315" s="97" t="str">
        <f t="shared" si="48"/>
        <v/>
      </c>
      <c r="B315" s="98" t="str">
        <f t="shared" si="47"/>
        <v/>
      </c>
      <c r="C315" s="99"/>
      <c r="D315" s="137"/>
      <c r="E315" s="100"/>
      <c r="F315" s="57"/>
      <c r="G315" s="58">
        <f t="shared" si="49"/>
        <v>0</v>
      </c>
      <c r="H315" s="58">
        <f>IF(E315="",0,IFERROR(VLOOKUP(E315,档案费管理台账!$D$4:$H$1000,5,0),0))</f>
        <v>0</v>
      </c>
      <c r="I315" s="57"/>
      <c r="J315" s="57"/>
      <c r="K315" s="57"/>
      <c r="L315" s="57"/>
      <c r="M315" s="58" t="str">
        <f t="shared" si="50"/>
        <v/>
      </c>
      <c r="N315" s="102"/>
    </row>
    <row r="316" spans="1:14">
      <c r="A316" s="97" t="str">
        <f t="shared" si="48"/>
        <v/>
      </c>
      <c r="B316" s="98" t="str">
        <f t="shared" si="47"/>
        <v/>
      </c>
      <c r="C316" s="99"/>
      <c r="D316" s="137"/>
      <c r="E316" s="100"/>
      <c r="F316" s="57"/>
      <c r="G316" s="58">
        <f t="shared" si="49"/>
        <v>0</v>
      </c>
      <c r="H316" s="58">
        <f>IF(E316="",0,IFERROR(VLOOKUP(E316,档案费管理台账!$D$4:$H$1000,5,0),0))</f>
        <v>0</v>
      </c>
      <c r="I316" s="57"/>
      <c r="J316" s="57"/>
      <c r="K316" s="57"/>
      <c r="L316" s="57"/>
      <c r="M316" s="58" t="str">
        <f t="shared" si="50"/>
        <v/>
      </c>
      <c r="N316" s="102"/>
    </row>
    <row r="317" spans="1:14">
      <c r="A317" s="97" t="str">
        <f t="shared" si="48"/>
        <v/>
      </c>
      <c r="B317" s="98" t="str">
        <f t="shared" si="47"/>
        <v/>
      </c>
      <c r="C317" s="99"/>
      <c r="D317" s="137"/>
      <c r="E317" s="100"/>
      <c r="F317" s="57"/>
      <c r="G317" s="58">
        <f t="shared" si="49"/>
        <v>0</v>
      </c>
      <c r="H317" s="58">
        <f>IF(E317="",0,IFERROR(VLOOKUP(E317,档案费管理台账!$D$4:$H$1000,5,0),0))</f>
        <v>0</v>
      </c>
      <c r="I317" s="57"/>
      <c r="J317" s="57"/>
      <c r="K317" s="57"/>
      <c r="L317" s="57"/>
      <c r="M317" s="58" t="str">
        <f t="shared" si="50"/>
        <v/>
      </c>
      <c r="N317" s="102"/>
    </row>
    <row r="318" spans="1:14">
      <c r="A318" s="97" t="str">
        <f t="shared" si="48"/>
        <v/>
      </c>
      <c r="B318" s="98" t="str">
        <f t="shared" si="47"/>
        <v/>
      </c>
      <c r="C318" s="99"/>
      <c r="D318" s="137"/>
      <c r="E318" s="100"/>
      <c r="F318" s="57"/>
      <c r="G318" s="58">
        <f t="shared" si="49"/>
        <v>0</v>
      </c>
      <c r="H318" s="58">
        <f>IF(E318="",0,IFERROR(VLOOKUP(E318,档案费管理台账!$D$4:$H$1000,5,0),0))</f>
        <v>0</v>
      </c>
      <c r="I318" s="57"/>
      <c r="J318" s="57"/>
      <c r="K318" s="57"/>
      <c r="L318" s="57"/>
      <c r="M318" s="58" t="str">
        <f t="shared" si="50"/>
        <v/>
      </c>
      <c r="N318" s="102"/>
    </row>
    <row r="319" spans="1:14">
      <c r="A319" s="97" t="str">
        <f t="shared" si="48"/>
        <v/>
      </c>
      <c r="B319" s="98" t="str">
        <f t="shared" si="47"/>
        <v/>
      </c>
      <c r="C319" s="99"/>
      <c r="D319" s="137"/>
      <c r="E319" s="100"/>
      <c r="F319" s="57"/>
      <c r="G319" s="58">
        <f t="shared" si="49"/>
        <v>0</v>
      </c>
      <c r="H319" s="58">
        <f>IF(E319="",0,IFERROR(VLOOKUP(E319,档案费管理台账!$D$4:$H$1000,5,0),0))</f>
        <v>0</v>
      </c>
      <c r="I319" s="57"/>
      <c r="J319" s="57"/>
      <c r="K319" s="57"/>
      <c r="L319" s="57"/>
      <c r="M319" s="58" t="str">
        <f t="shared" si="50"/>
        <v/>
      </c>
      <c r="N319" s="102"/>
    </row>
    <row r="320" spans="1:14">
      <c r="A320" s="97" t="str">
        <f t="shared" si="48"/>
        <v/>
      </c>
      <c r="B320" s="98" t="str">
        <f t="shared" si="47"/>
        <v/>
      </c>
      <c r="C320" s="99"/>
      <c r="D320" s="137"/>
      <c r="E320" s="100"/>
      <c r="F320" s="57"/>
      <c r="G320" s="58">
        <f t="shared" si="49"/>
        <v>0</v>
      </c>
      <c r="H320" s="58">
        <f>IF(E320="",0,IFERROR(VLOOKUP(E320,档案费管理台账!$D$4:$H$1000,5,0),0))</f>
        <v>0</v>
      </c>
      <c r="I320" s="57"/>
      <c r="J320" s="57"/>
      <c r="K320" s="57"/>
      <c r="L320" s="57"/>
      <c r="M320" s="58" t="str">
        <f t="shared" si="50"/>
        <v/>
      </c>
      <c r="N320" s="102"/>
    </row>
    <row r="321" spans="1:14">
      <c r="A321" s="97" t="str">
        <f t="shared" si="48"/>
        <v/>
      </c>
      <c r="B321" s="98" t="str">
        <f t="shared" si="47"/>
        <v/>
      </c>
      <c r="C321" s="99"/>
      <c r="D321" s="137"/>
      <c r="E321" s="100"/>
      <c r="F321" s="57"/>
      <c r="G321" s="58">
        <f t="shared" si="49"/>
        <v>0</v>
      </c>
      <c r="H321" s="58">
        <f>IF(E321="",0,IFERROR(VLOOKUP(E321,档案费管理台账!$D$4:$H$1000,5,0),0))</f>
        <v>0</v>
      </c>
      <c r="I321" s="57"/>
      <c r="J321" s="57"/>
      <c r="K321" s="57"/>
      <c r="L321" s="57"/>
      <c r="M321" s="58" t="str">
        <f t="shared" si="50"/>
        <v/>
      </c>
      <c r="N321" s="102"/>
    </row>
    <row r="322" spans="1:14">
      <c r="A322" s="97" t="str">
        <f t="shared" si="48"/>
        <v/>
      </c>
      <c r="B322" s="98" t="str">
        <f t="shared" si="47"/>
        <v/>
      </c>
      <c r="C322" s="99"/>
      <c r="D322" s="137"/>
      <c r="E322" s="100"/>
      <c r="F322" s="57"/>
      <c r="G322" s="58">
        <f t="shared" si="49"/>
        <v>0</v>
      </c>
      <c r="H322" s="58">
        <f>IF(E322="",0,IFERROR(VLOOKUP(E322,档案费管理台账!$D$4:$H$1000,5,0),0))</f>
        <v>0</v>
      </c>
      <c r="I322" s="57"/>
      <c r="J322" s="57"/>
      <c r="K322" s="57"/>
      <c r="L322" s="57"/>
      <c r="M322" s="58" t="str">
        <f t="shared" si="50"/>
        <v/>
      </c>
      <c r="N322" s="102"/>
    </row>
    <row r="323" spans="1:14">
      <c r="A323" s="97" t="str">
        <f t="shared" si="48"/>
        <v/>
      </c>
      <c r="B323" s="98" t="str">
        <f t="shared" si="47"/>
        <v/>
      </c>
      <c r="C323" s="99"/>
      <c r="D323" s="137"/>
      <c r="E323" s="100"/>
      <c r="F323" s="57"/>
      <c r="G323" s="58">
        <f t="shared" si="49"/>
        <v>0</v>
      </c>
      <c r="H323" s="58">
        <f>IF(E323="",0,IFERROR(VLOOKUP(E323,档案费管理台账!$D$4:$H$1000,5,0),0))</f>
        <v>0</v>
      </c>
      <c r="I323" s="57"/>
      <c r="J323" s="57"/>
      <c r="K323" s="57"/>
      <c r="L323" s="57"/>
      <c r="M323" s="58" t="str">
        <f t="shared" si="50"/>
        <v/>
      </c>
      <c r="N323" s="102"/>
    </row>
    <row r="324" spans="1:14">
      <c r="A324" s="97" t="str">
        <f t="shared" si="48"/>
        <v/>
      </c>
      <c r="B324" s="98" t="str">
        <f t="shared" si="47"/>
        <v/>
      </c>
      <c r="C324" s="99"/>
      <c r="D324" s="137"/>
      <c r="E324" s="100"/>
      <c r="F324" s="57"/>
      <c r="G324" s="58">
        <f t="shared" si="49"/>
        <v>0</v>
      </c>
      <c r="H324" s="58">
        <f>IF(E324="",0,IFERROR(VLOOKUP(E324,档案费管理台账!$D$4:$H$1000,5,0),0))</f>
        <v>0</v>
      </c>
      <c r="I324" s="57"/>
      <c r="J324" s="57"/>
      <c r="K324" s="57"/>
      <c r="L324" s="57"/>
      <c r="M324" s="58" t="str">
        <f t="shared" si="50"/>
        <v/>
      </c>
      <c r="N324" s="102"/>
    </row>
    <row r="325" spans="1:14">
      <c r="A325" s="97" t="str">
        <f t="shared" si="48"/>
        <v/>
      </c>
      <c r="B325" s="98" t="str">
        <f t="shared" si="47"/>
        <v/>
      </c>
      <c r="C325" s="99"/>
      <c r="D325" s="137"/>
      <c r="E325" s="100"/>
      <c r="F325" s="57"/>
      <c r="G325" s="58">
        <f t="shared" si="49"/>
        <v>0</v>
      </c>
      <c r="H325" s="58">
        <f>IF(E325="",0,IFERROR(VLOOKUP(E325,档案费管理台账!$D$4:$H$1000,5,0),0))</f>
        <v>0</v>
      </c>
      <c r="I325" s="57"/>
      <c r="J325" s="57"/>
      <c r="K325" s="57"/>
      <c r="L325" s="57"/>
      <c r="M325" s="58" t="str">
        <f t="shared" si="50"/>
        <v/>
      </c>
      <c r="N325" s="102"/>
    </row>
    <row r="326" spans="1:14">
      <c r="A326" s="97" t="str">
        <f t="shared" si="48"/>
        <v/>
      </c>
      <c r="B326" s="98" t="str">
        <f t="shared" si="47"/>
        <v/>
      </c>
      <c r="C326" s="99"/>
      <c r="D326" s="137"/>
      <c r="E326" s="100"/>
      <c r="F326" s="57"/>
      <c r="G326" s="58">
        <f t="shared" si="49"/>
        <v>0</v>
      </c>
      <c r="H326" s="58">
        <f>IF(E326="",0,IFERROR(VLOOKUP(E326,档案费管理台账!$D$4:$H$1000,5,0),0))</f>
        <v>0</v>
      </c>
      <c r="I326" s="57"/>
      <c r="J326" s="57"/>
      <c r="K326" s="57"/>
      <c r="L326" s="57"/>
      <c r="M326" s="58" t="str">
        <f t="shared" si="50"/>
        <v/>
      </c>
      <c r="N326" s="102"/>
    </row>
    <row r="327" spans="1:14">
      <c r="A327" s="97" t="str">
        <f t="shared" si="48"/>
        <v/>
      </c>
      <c r="B327" s="98" t="str">
        <f t="shared" si="47"/>
        <v/>
      </c>
      <c r="C327" s="99"/>
      <c r="D327" s="137"/>
      <c r="E327" s="100"/>
      <c r="F327" s="57"/>
      <c r="G327" s="58">
        <f t="shared" si="49"/>
        <v>0</v>
      </c>
      <c r="H327" s="58">
        <f>IF(E327="",0,IFERROR(VLOOKUP(E327,档案费管理台账!$D$4:$H$1000,5,0),0))</f>
        <v>0</v>
      </c>
      <c r="I327" s="57"/>
      <c r="J327" s="57"/>
      <c r="K327" s="57"/>
      <c r="L327" s="57"/>
      <c r="M327" s="58" t="str">
        <f t="shared" si="50"/>
        <v/>
      </c>
      <c r="N327" s="102"/>
    </row>
    <row r="328" spans="1:14">
      <c r="A328" s="97" t="str">
        <f t="shared" si="48"/>
        <v/>
      </c>
      <c r="B328" s="98" t="str">
        <f t="shared" si="47"/>
        <v/>
      </c>
      <c r="C328" s="99"/>
      <c r="D328" s="137"/>
      <c r="E328" s="100"/>
      <c r="F328" s="57"/>
      <c r="G328" s="58">
        <f t="shared" si="49"/>
        <v>0</v>
      </c>
      <c r="H328" s="58">
        <f>IF(E328="",0,IFERROR(VLOOKUP(E328,档案费管理台账!$D$4:$H$1000,5,0),0))</f>
        <v>0</v>
      </c>
      <c r="I328" s="57"/>
      <c r="J328" s="57"/>
      <c r="K328" s="57"/>
      <c r="L328" s="57"/>
      <c r="M328" s="58" t="str">
        <f t="shared" si="50"/>
        <v/>
      </c>
      <c r="N328" s="102"/>
    </row>
    <row r="329" spans="1:14">
      <c r="A329" s="97" t="str">
        <f t="shared" si="48"/>
        <v/>
      </c>
      <c r="B329" s="98" t="str">
        <f t="shared" si="47"/>
        <v/>
      </c>
      <c r="C329" s="99"/>
      <c r="D329" s="137"/>
      <c r="E329" s="100"/>
      <c r="F329" s="57"/>
      <c r="G329" s="58">
        <f t="shared" si="49"/>
        <v>0</v>
      </c>
      <c r="H329" s="58">
        <f>IF(E329="",0,IFERROR(VLOOKUP(E329,档案费管理台账!$D$4:$H$1000,5,0),0))</f>
        <v>0</v>
      </c>
      <c r="I329" s="57"/>
      <c r="J329" s="57"/>
      <c r="K329" s="57"/>
      <c r="L329" s="57"/>
      <c r="M329" s="58" t="str">
        <f t="shared" si="50"/>
        <v/>
      </c>
      <c r="N329" s="102"/>
    </row>
    <row r="330" spans="1:14">
      <c r="A330" s="97" t="str">
        <f t="shared" si="48"/>
        <v/>
      </c>
      <c r="B330" s="98" t="str">
        <f t="shared" si="47"/>
        <v/>
      </c>
      <c r="C330" s="99"/>
      <c r="D330" s="137"/>
      <c r="E330" s="100"/>
      <c r="F330" s="57"/>
      <c r="G330" s="58">
        <f t="shared" si="49"/>
        <v>0</v>
      </c>
      <c r="H330" s="58">
        <f>IF(E330="",0,IFERROR(VLOOKUP(E330,档案费管理台账!$D$4:$H$1000,5,0),0))</f>
        <v>0</v>
      </c>
      <c r="I330" s="57"/>
      <c r="J330" s="57"/>
      <c r="K330" s="57"/>
      <c r="L330" s="57"/>
      <c r="M330" s="58" t="str">
        <f t="shared" si="50"/>
        <v/>
      </c>
      <c r="N330" s="102"/>
    </row>
    <row r="331" spans="1:14">
      <c r="A331" s="97" t="str">
        <f t="shared" si="48"/>
        <v/>
      </c>
      <c r="B331" s="98" t="str">
        <f t="shared" si="47"/>
        <v/>
      </c>
      <c r="C331" s="99"/>
      <c r="D331" s="137"/>
      <c r="E331" s="100"/>
      <c r="F331" s="57"/>
      <c r="G331" s="58">
        <f t="shared" si="49"/>
        <v>0</v>
      </c>
      <c r="H331" s="58">
        <f>IF(E331="",0,IFERROR(VLOOKUP(E331,档案费管理台账!$D$4:$H$1000,5,0),0))</f>
        <v>0</v>
      </c>
      <c r="I331" s="57"/>
      <c r="J331" s="57"/>
      <c r="K331" s="57"/>
      <c r="L331" s="57"/>
      <c r="M331" s="58" t="str">
        <f t="shared" si="50"/>
        <v/>
      </c>
      <c r="N331" s="102"/>
    </row>
    <row r="332" spans="1:14">
      <c r="A332" s="97" t="str">
        <f t="shared" si="48"/>
        <v/>
      </c>
      <c r="B332" s="98" t="str">
        <f t="shared" si="47"/>
        <v/>
      </c>
      <c r="C332" s="99"/>
      <c r="D332" s="137"/>
      <c r="E332" s="100"/>
      <c r="F332" s="57"/>
      <c r="G332" s="58">
        <f t="shared" si="49"/>
        <v>0</v>
      </c>
      <c r="H332" s="58">
        <f>IF(E332="",0,IFERROR(VLOOKUP(E332,档案费管理台账!$D$4:$H$1000,5,0),0))</f>
        <v>0</v>
      </c>
      <c r="I332" s="57"/>
      <c r="J332" s="57"/>
      <c r="K332" s="57"/>
      <c r="L332" s="57"/>
      <c r="M332" s="58" t="str">
        <f t="shared" si="50"/>
        <v/>
      </c>
      <c r="N332" s="102"/>
    </row>
    <row r="333" spans="1:14">
      <c r="A333" s="97" t="str">
        <f t="shared" si="48"/>
        <v/>
      </c>
      <c r="B333" s="98" t="str">
        <f t="shared" si="47"/>
        <v/>
      </c>
      <c r="C333" s="99"/>
      <c r="D333" s="137"/>
      <c r="E333" s="100"/>
      <c r="F333" s="57"/>
      <c r="G333" s="58">
        <f t="shared" si="49"/>
        <v>0</v>
      </c>
      <c r="H333" s="58">
        <f>IF(E333="",0,IFERROR(VLOOKUP(E333,档案费管理台账!$D$4:$H$1000,5,0),0))</f>
        <v>0</v>
      </c>
      <c r="I333" s="57"/>
      <c r="J333" s="57"/>
      <c r="K333" s="57"/>
      <c r="L333" s="57"/>
      <c r="M333" s="58" t="str">
        <f t="shared" si="50"/>
        <v/>
      </c>
      <c r="N333" s="102"/>
    </row>
    <row r="334" spans="1:14">
      <c r="A334" s="97" t="str">
        <f t="shared" si="48"/>
        <v/>
      </c>
      <c r="B334" s="98" t="str">
        <f t="shared" si="47"/>
        <v/>
      </c>
      <c r="C334" s="99"/>
      <c r="D334" s="137"/>
      <c r="E334" s="100"/>
      <c r="F334" s="57"/>
      <c r="G334" s="58">
        <f t="shared" si="49"/>
        <v>0</v>
      </c>
      <c r="H334" s="58">
        <f>IF(E334="",0,IFERROR(VLOOKUP(E334,档案费管理台账!$D$4:$H$1000,5,0),0))</f>
        <v>0</v>
      </c>
      <c r="I334" s="57"/>
      <c r="J334" s="57"/>
      <c r="K334" s="57"/>
      <c r="L334" s="57"/>
      <c r="M334" s="58" t="str">
        <f t="shared" si="50"/>
        <v/>
      </c>
      <c r="N334" s="102"/>
    </row>
    <row r="335" spans="1:14">
      <c r="A335" s="97" t="str">
        <f t="shared" si="48"/>
        <v/>
      </c>
      <c r="B335" s="98" t="str">
        <f t="shared" si="47"/>
        <v/>
      </c>
      <c r="C335" s="99"/>
      <c r="D335" s="137"/>
      <c r="E335" s="100"/>
      <c r="F335" s="57"/>
      <c r="G335" s="58">
        <f t="shared" si="49"/>
        <v>0</v>
      </c>
      <c r="H335" s="58">
        <f>IF(E335="",0,IFERROR(VLOOKUP(E335,档案费管理台账!$D$4:$H$1000,5,0),0))</f>
        <v>0</v>
      </c>
      <c r="I335" s="57"/>
      <c r="J335" s="57"/>
      <c r="K335" s="57"/>
      <c r="L335" s="57"/>
      <c r="M335" s="58" t="str">
        <f t="shared" si="50"/>
        <v/>
      </c>
      <c r="N335" s="102"/>
    </row>
    <row r="336" spans="1:14">
      <c r="A336" s="97" t="str">
        <f t="shared" si="48"/>
        <v/>
      </c>
      <c r="B336" s="98" t="str">
        <f t="shared" si="47"/>
        <v/>
      </c>
      <c r="C336" s="99"/>
      <c r="D336" s="137"/>
      <c r="E336" s="100"/>
      <c r="F336" s="57"/>
      <c r="G336" s="58">
        <f t="shared" si="49"/>
        <v>0</v>
      </c>
      <c r="H336" s="58">
        <f>IF(E336="",0,IFERROR(VLOOKUP(E336,档案费管理台账!$D$4:$H$1000,5,0),0))</f>
        <v>0</v>
      </c>
      <c r="I336" s="57"/>
      <c r="J336" s="57"/>
      <c r="K336" s="57"/>
      <c r="L336" s="57"/>
      <c r="M336" s="58" t="str">
        <f t="shared" si="50"/>
        <v/>
      </c>
      <c r="N336" s="102"/>
    </row>
    <row r="337" spans="1:14">
      <c r="A337" s="97" t="str">
        <f t="shared" si="48"/>
        <v/>
      </c>
      <c r="B337" s="98" t="str">
        <f t="shared" si="47"/>
        <v/>
      </c>
      <c r="C337" s="99"/>
      <c r="D337" s="137"/>
      <c r="E337" s="100"/>
      <c r="F337" s="57"/>
      <c r="G337" s="58">
        <f t="shared" si="49"/>
        <v>0</v>
      </c>
      <c r="H337" s="58">
        <f>IF(E337="",0,IFERROR(VLOOKUP(E337,档案费管理台账!$D$4:$H$1000,5,0),0))</f>
        <v>0</v>
      </c>
      <c r="I337" s="57"/>
      <c r="J337" s="57"/>
      <c r="K337" s="57"/>
      <c r="L337" s="57"/>
      <c r="M337" s="58" t="str">
        <f t="shared" si="50"/>
        <v/>
      </c>
      <c r="N337" s="102"/>
    </row>
    <row r="338" spans="1:14">
      <c r="A338" s="97" t="str">
        <f t="shared" si="48"/>
        <v/>
      </c>
      <c r="B338" s="98" t="str">
        <f t="shared" si="47"/>
        <v/>
      </c>
      <c r="C338" s="99"/>
      <c r="D338" s="137"/>
      <c r="E338" s="100"/>
      <c r="F338" s="57"/>
      <c r="G338" s="58">
        <f t="shared" si="49"/>
        <v>0</v>
      </c>
      <c r="H338" s="58">
        <f>IF(E338="",0,IFERROR(VLOOKUP(E338,档案费管理台账!$D$4:$H$1000,5,0),0))</f>
        <v>0</v>
      </c>
      <c r="I338" s="57"/>
      <c r="J338" s="57"/>
      <c r="K338" s="57"/>
      <c r="L338" s="57"/>
      <c r="M338" s="58" t="str">
        <f t="shared" si="50"/>
        <v/>
      </c>
      <c r="N338" s="102"/>
    </row>
    <row r="339" spans="1:14">
      <c r="A339" s="97" t="str">
        <f t="shared" si="48"/>
        <v/>
      </c>
      <c r="B339" s="98" t="str">
        <f t="shared" si="47"/>
        <v/>
      </c>
      <c r="C339" s="99"/>
      <c r="D339" s="137"/>
      <c r="E339" s="100"/>
      <c r="F339" s="57"/>
      <c r="G339" s="58">
        <f t="shared" si="49"/>
        <v>0</v>
      </c>
      <c r="H339" s="58">
        <f>IF(E339="",0,IFERROR(VLOOKUP(E339,档案费管理台账!$D$4:$H$1000,5,0),0))</f>
        <v>0</v>
      </c>
      <c r="I339" s="57"/>
      <c r="J339" s="57"/>
      <c r="K339" s="57"/>
      <c r="L339" s="57"/>
      <c r="M339" s="58" t="str">
        <f t="shared" si="50"/>
        <v/>
      </c>
      <c r="N339" s="102"/>
    </row>
    <row r="340" spans="1:14">
      <c r="A340" s="97" t="str">
        <f t="shared" si="48"/>
        <v/>
      </c>
      <c r="B340" s="98" t="str">
        <f t="shared" si="47"/>
        <v/>
      </c>
      <c r="C340" s="99"/>
      <c r="D340" s="137"/>
      <c r="E340" s="100"/>
      <c r="F340" s="57"/>
      <c r="G340" s="58">
        <f t="shared" si="49"/>
        <v>0</v>
      </c>
      <c r="H340" s="58">
        <f>IF(E340="",0,IFERROR(VLOOKUP(E340,档案费管理台账!$D$4:$H$1000,5,0),0))</f>
        <v>0</v>
      </c>
      <c r="I340" s="57"/>
      <c r="J340" s="57"/>
      <c r="K340" s="57"/>
      <c r="L340" s="57"/>
      <c r="M340" s="58" t="str">
        <f t="shared" si="50"/>
        <v/>
      </c>
      <c r="N340" s="102"/>
    </row>
    <row r="341" spans="1:14">
      <c r="A341" s="97" t="str">
        <f t="shared" si="48"/>
        <v/>
      </c>
      <c r="B341" s="98" t="str">
        <f t="shared" si="47"/>
        <v/>
      </c>
      <c r="C341" s="99"/>
      <c r="D341" s="137"/>
      <c r="E341" s="100"/>
      <c r="F341" s="57"/>
      <c r="G341" s="58">
        <f t="shared" si="49"/>
        <v>0</v>
      </c>
      <c r="H341" s="58">
        <f>IF(E341="",0,IFERROR(VLOOKUP(E341,档案费管理台账!$D$4:$H$1000,5,0),0))</f>
        <v>0</v>
      </c>
      <c r="I341" s="57"/>
      <c r="J341" s="57"/>
      <c r="K341" s="57"/>
      <c r="L341" s="57"/>
      <c r="M341" s="58" t="str">
        <f t="shared" si="50"/>
        <v/>
      </c>
      <c r="N341" s="102"/>
    </row>
    <row r="342" spans="1:14">
      <c r="A342" s="97" t="str">
        <f t="shared" si="48"/>
        <v/>
      </c>
      <c r="B342" s="98" t="str">
        <f t="shared" si="47"/>
        <v/>
      </c>
      <c r="C342" s="99"/>
      <c r="D342" s="137"/>
      <c r="E342" s="100"/>
      <c r="F342" s="57"/>
      <c r="G342" s="58">
        <f t="shared" si="49"/>
        <v>0</v>
      </c>
      <c r="H342" s="58">
        <f>IF(E342="",0,IFERROR(VLOOKUP(E342,档案费管理台账!$D$4:$H$1000,5,0),0))</f>
        <v>0</v>
      </c>
      <c r="I342" s="57"/>
      <c r="J342" s="57"/>
      <c r="K342" s="57"/>
      <c r="L342" s="57"/>
      <c r="M342" s="58" t="str">
        <f t="shared" si="50"/>
        <v/>
      </c>
      <c r="N342" s="102"/>
    </row>
    <row r="343" spans="1:14">
      <c r="A343" s="97" t="str">
        <f t="shared" si="48"/>
        <v/>
      </c>
      <c r="B343" s="98" t="str">
        <f t="shared" si="47"/>
        <v/>
      </c>
      <c r="C343" s="99"/>
      <c r="D343" s="137"/>
      <c r="E343" s="100"/>
      <c r="F343" s="57"/>
      <c r="G343" s="58">
        <f t="shared" si="49"/>
        <v>0</v>
      </c>
      <c r="H343" s="58">
        <f>IF(E343="",0,IFERROR(VLOOKUP(E343,档案费管理台账!$D$4:$H$1000,5,0),0))</f>
        <v>0</v>
      </c>
      <c r="I343" s="57"/>
      <c r="J343" s="57"/>
      <c r="K343" s="57"/>
      <c r="L343" s="57"/>
      <c r="M343" s="58" t="str">
        <f t="shared" si="50"/>
        <v/>
      </c>
      <c r="N343" s="102"/>
    </row>
    <row r="344" spans="1:14">
      <c r="A344" s="97" t="str">
        <f t="shared" si="48"/>
        <v/>
      </c>
      <c r="B344" s="98" t="str">
        <f t="shared" si="47"/>
        <v/>
      </c>
      <c r="C344" s="99"/>
      <c r="D344" s="137"/>
      <c r="E344" s="100"/>
      <c r="F344" s="57"/>
      <c r="G344" s="58">
        <f t="shared" si="49"/>
        <v>0</v>
      </c>
      <c r="H344" s="58">
        <f>IF(E344="",0,IFERROR(VLOOKUP(E344,档案费管理台账!$D$4:$H$1000,5,0),0))</f>
        <v>0</v>
      </c>
      <c r="I344" s="57"/>
      <c r="J344" s="57"/>
      <c r="K344" s="57"/>
      <c r="L344" s="57"/>
      <c r="M344" s="58" t="str">
        <f t="shared" si="50"/>
        <v/>
      </c>
      <c r="N344" s="102"/>
    </row>
    <row r="345" spans="1:14">
      <c r="A345" s="97" t="str">
        <f t="shared" si="48"/>
        <v/>
      </c>
      <c r="B345" s="98" t="str">
        <f t="shared" si="47"/>
        <v/>
      </c>
      <c r="C345" s="99"/>
      <c r="D345" s="137"/>
      <c r="E345" s="100"/>
      <c r="F345" s="57"/>
      <c r="G345" s="58">
        <f t="shared" si="49"/>
        <v>0</v>
      </c>
      <c r="H345" s="58">
        <f>IF(E345="",0,IFERROR(VLOOKUP(E345,档案费管理台账!$D$4:$H$1000,5,0),0))</f>
        <v>0</v>
      </c>
      <c r="I345" s="57"/>
      <c r="J345" s="57"/>
      <c r="K345" s="57"/>
      <c r="L345" s="57"/>
      <c r="M345" s="58" t="str">
        <f t="shared" si="50"/>
        <v/>
      </c>
      <c r="N345" s="102"/>
    </row>
    <row r="346" spans="1:14">
      <c r="A346" s="97" t="str">
        <f t="shared" si="48"/>
        <v/>
      </c>
      <c r="B346" s="98" t="str">
        <f t="shared" si="47"/>
        <v/>
      </c>
      <c r="C346" s="99"/>
      <c r="D346" s="137"/>
      <c r="E346" s="100"/>
      <c r="F346" s="57"/>
      <c r="G346" s="58">
        <f t="shared" si="49"/>
        <v>0</v>
      </c>
      <c r="H346" s="58">
        <f>IF(E346="",0,IFERROR(VLOOKUP(E346,档案费管理台账!$D$4:$H$1000,5,0),0))</f>
        <v>0</v>
      </c>
      <c r="I346" s="57"/>
      <c r="J346" s="57"/>
      <c r="K346" s="57"/>
      <c r="L346" s="57"/>
      <c r="M346" s="58" t="str">
        <f t="shared" si="50"/>
        <v/>
      </c>
      <c r="N346" s="102"/>
    </row>
    <row r="347" spans="1:14">
      <c r="A347" s="97" t="str">
        <f t="shared" si="48"/>
        <v/>
      </c>
      <c r="B347" s="98" t="str">
        <f t="shared" si="47"/>
        <v/>
      </c>
      <c r="C347" s="99"/>
      <c r="D347" s="137"/>
      <c r="E347" s="100"/>
      <c r="F347" s="57"/>
      <c r="G347" s="58">
        <f t="shared" si="49"/>
        <v>0</v>
      </c>
      <c r="H347" s="58">
        <f>IF(E347="",0,IFERROR(VLOOKUP(E347,档案费管理台账!$D$4:$H$1000,5,0),0))</f>
        <v>0</v>
      </c>
      <c r="I347" s="57"/>
      <c r="J347" s="57"/>
      <c r="K347" s="57"/>
      <c r="L347" s="57"/>
      <c r="M347" s="58" t="str">
        <f t="shared" si="50"/>
        <v/>
      </c>
      <c r="N347" s="102"/>
    </row>
    <row r="348" spans="1:14">
      <c r="A348" s="97" t="str">
        <f t="shared" si="48"/>
        <v/>
      </c>
      <c r="B348" s="98" t="str">
        <f t="shared" si="47"/>
        <v/>
      </c>
      <c r="C348" s="99"/>
      <c r="D348" s="137"/>
      <c r="E348" s="100"/>
      <c r="F348" s="57"/>
      <c r="G348" s="58">
        <f t="shared" si="49"/>
        <v>0</v>
      </c>
      <c r="H348" s="58">
        <f>IF(E348="",0,IFERROR(VLOOKUP(E348,档案费管理台账!$D$4:$H$1000,5,0),0))</f>
        <v>0</v>
      </c>
      <c r="I348" s="57"/>
      <c r="J348" s="57"/>
      <c r="K348" s="57"/>
      <c r="L348" s="57"/>
      <c r="M348" s="58" t="str">
        <f t="shared" si="50"/>
        <v/>
      </c>
      <c r="N348" s="102"/>
    </row>
    <row r="349" spans="1:14">
      <c r="A349" s="97" t="str">
        <f t="shared" si="48"/>
        <v/>
      </c>
      <c r="B349" s="98" t="str">
        <f t="shared" si="47"/>
        <v/>
      </c>
      <c r="C349" s="99"/>
      <c r="D349" s="137"/>
      <c r="E349" s="100"/>
      <c r="F349" s="57"/>
      <c r="G349" s="58">
        <f t="shared" si="49"/>
        <v>0</v>
      </c>
      <c r="H349" s="58">
        <f>IF(E349="",0,IFERROR(VLOOKUP(E349,档案费管理台账!$D$4:$H$1000,5,0),0))</f>
        <v>0</v>
      </c>
      <c r="I349" s="57"/>
      <c r="J349" s="57"/>
      <c r="K349" s="57"/>
      <c r="L349" s="57"/>
      <c r="M349" s="58" t="str">
        <f t="shared" si="50"/>
        <v/>
      </c>
      <c r="N349" s="102"/>
    </row>
    <row r="350" spans="1:14">
      <c r="A350" s="97" t="str">
        <f t="shared" si="48"/>
        <v/>
      </c>
      <c r="B350" s="98" t="str">
        <f t="shared" si="47"/>
        <v/>
      </c>
      <c r="C350" s="99"/>
      <c r="D350" s="137"/>
      <c r="E350" s="100"/>
      <c r="F350" s="57"/>
      <c r="G350" s="58">
        <f t="shared" si="49"/>
        <v>0</v>
      </c>
      <c r="H350" s="58">
        <f>IF(E350="",0,IFERROR(VLOOKUP(E350,档案费管理台账!$D$4:$H$1000,5,0),0))</f>
        <v>0</v>
      </c>
      <c r="I350" s="57"/>
      <c r="J350" s="57"/>
      <c r="K350" s="57"/>
      <c r="L350" s="57"/>
      <c r="M350" s="58" t="str">
        <f t="shared" si="50"/>
        <v/>
      </c>
      <c r="N350" s="102"/>
    </row>
    <row r="351" spans="1:14">
      <c r="A351" s="97" t="str">
        <f t="shared" si="48"/>
        <v/>
      </c>
      <c r="B351" s="98" t="str">
        <f t="shared" si="47"/>
        <v/>
      </c>
      <c r="C351" s="99"/>
      <c r="D351" s="137"/>
      <c r="E351" s="100"/>
      <c r="F351" s="57"/>
      <c r="G351" s="58">
        <f t="shared" si="49"/>
        <v>0</v>
      </c>
      <c r="H351" s="58">
        <f>IF(E351="",0,IFERROR(VLOOKUP(E351,档案费管理台账!$D$4:$H$1000,5,0),0))</f>
        <v>0</v>
      </c>
      <c r="I351" s="57"/>
      <c r="J351" s="57"/>
      <c r="K351" s="57"/>
      <c r="L351" s="57"/>
      <c r="M351" s="58" t="str">
        <f t="shared" si="50"/>
        <v/>
      </c>
      <c r="N351" s="102"/>
    </row>
    <row r="352" spans="1:14">
      <c r="A352" s="97" t="str">
        <f t="shared" si="48"/>
        <v/>
      </c>
      <c r="B352" s="98" t="str">
        <f t="shared" si="47"/>
        <v/>
      </c>
      <c r="C352" s="99"/>
      <c r="D352" s="137"/>
      <c r="E352" s="100"/>
      <c r="F352" s="57"/>
      <c r="G352" s="58">
        <f t="shared" si="49"/>
        <v>0</v>
      </c>
      <c r="H352" s="58">
        <f>IF(E352="",0,IFERROR(VLOOKUP(E352,档案费管理台账!$D$4:$H$1000,5,0),0))</f>
        <v>0</v>
      </c>
      <c r="I352" s="57"/>
      <c r="J352" s="57"/>
      <c r="K352" s="57"/>
      <c r="L352" s="57"/>
      <c r="M352" s="58" t="str">
        <f t="shared" si="50"/>
        <v/>
      </c>
      <c r="N352" s="102"/>
    </row>
    <row r="353" spans="1:14">
      <c r="A353" s="97" t="str">
        <f t="shared" si="48"/>
        <v/>
      </c>
      <c r="B353" s="98" t="str">
        <f t="shared" si="47"/>
        <v/>
      </c>
      <c r="C353" s="99"/>
      <c r="D353" s="137"/>
      <c r="E353" s="100"/>
      <c r="F353" s="57"/>
      <c r="G353" s="58">
        <f t="shared" si="49"/>
        <v>0</v>
      </c>
      <c r="H353" s="58">
        <f>IF(E353="",0,IFERROR(VLOOKUP(E353,档案费管理台账!$D$4:$H$1000,5,0),0))</f>
        <v>0</v>
      </c>
      <c r="I353" s="57"/>
      <c r="J353" s="57"/>
      <c r="K353" s="57"/>
      <c r="L353" s="57"/>
      <c r="M353" s="58" t="str">
        <f t="shared" si="50"/>
        <v/>
      </c>
      <c r="N353" s="102"/>
    </row>
    <row r="354" spans="1:14">
      <c r="A354" s="97" t="str">
        <f t="shared" si="48"/>
        <v/>
      </c>
      <c r="B354" s="98" t="str">
        <f t="shared" si="47"/>
        <v/>
      </c>
      <c r="C354" s="99"/>
      <c r="D354" s="137"/>
      <c r="E354" s="100"/>
      <c r="F354" s="57"/>
      <c r="G354" s="58">
        <f t="shared" si="49"/>
        <v>0</v>
      </c>
      <c r="H354" s="58">
        <f>IF(E354="",0,IFERROR(VLOOKUP(E354,档案费管理台账!$D$4:$H$1000,5,0),0))</f>
        <v>0</v>
      </c>
      <c r="I354" s="57"/>
      <c r="J354" s="57"/>
      <c r="K354" s="57"/>
      <c r="L354" s="57"/>
      <c r="M354" s="58" t="str">
        <f t="shared" si="50"/>
        <v/>
      </c>
      <c r="N354" s="102"/>
    </row>
    <row r="355" spans="1:14">
      <c r="A355" s="97" t="str">
        <f t="shared" si="48"/>
        <v/>
      </c>
      <c r="B355" s="98" t="str">
        <f t="shared" si="47"/>
        <v/>
      </c>
      <c r="C355" s="99"/>
      <c r="D355" s="137"/>
      <c r="E355" s="100"/>
      <c r="F355" s="57"/>
      <c r="G355" s="58">
        <f t="shared" si="49"/>
        <v>0</v>
      </c>
      <c r="H355" s="58">
        <f>IF(E355="",0,IFERROR(VLOOKUP(E355,档案费管理台账!$D$4:$H$1000,5,0),0))</f>
        <v>0</v>
      </c>
      <c r="I355" s="57"/>
      <c r="J355" s="57"/>
      <c r="K355" s="57"/>
      <c r="L355" s="57"/>
      <c r="M355" s="58" t="str">
        <f t="shared" si="50"/>
        <v/>
      </c>
      <c r="N355" s="102"/>
    </row>
    <row r="356" spans="1:14">
      <c r="A356" s="97" t="str">
        <f t="shared" si="48"/>
        <v/>
      </c>
      <c r="B356" s="98" t="str">
        <f t="shared" si="47"/>
        <v/>
      </c>
      <c r="C356" s="99"/>
      <c r="D356" s="137"/>
      <c r="E356" s="100"/>
      <c r="F356" s="57"/>
      <c r="G356" s="58">
        <f t="shared" si="49"/>
        <v>0</v>
      </c>
      <c r="H356" s="58">
        <f>IF(E356="",0,IFERROR(VLOOKUP(E356,档案费管理台账!$D$4:$H$1000,5,0),0))</f>
        <v>0</v>
      </c>
      <c r="I356" s="57"/>
      <c r="J356" s="57"/>
      <c r="K356" s="57"/>
      <c r="L356" s="57"/>
      <c r="M356" s="58" t="str">
        <f t="shared" si="50"/>
        <v/>
      </c>
      <c r="N356" s="102"/>
    </row>
    <row r="357" spans="1:14">
      <c r="A357" s="97" t="str">
        <f t="shared" si="48"/>
        <v/>
      </c>
      <c r="B357" s="98" t="str">
        <f t="shared" si="47"/>
        <v/>
      </c>
      <c r="C357" s="99"/>
      <c r="D357" s="137"/>
      <c r="E357" s="100"/>
      <c r="F357" s="57"/>
      <c r="G357" s="58">
        <f t="shared" si="49"/>
        <v>0</v>
      </c>
      <c r="H357" s="58">
        <f>IF(E357="",0,IFERROR(VLOOKUP(E357,档案费管理台账!$D$4:$H$1000,5,0),0))</f>
        <v>0</v>
      </c>
      <c r="I357" s="57"/>
      <c r="J357" s="57"/>
      <c r="K357" s="57"/>
      <c r="L357" s="57"/>
      <c r="M357" s="58" t="str">
        <f t="shared" si="50"/>
        <v/>
      </c>
      <c r="N357" s="102"/>
    </row>
    <row r="358" spans="1:14">
      <c r="A358" s="97" t="str">
        <f t="shared" si="48"/>
        <v/>
      </c>
      <c r="B358" s="98" t="str">
        <f t="shared" si="47"/>
        <v/>
      </c>
      <c r="C358" s="99"/>
      <c r="D358" s="137"/>
      <c r="E358" s="100"/>
      <c r="F358" s="57"/>
      <c r="G358" s="58">
        <f t="shared" si="49"/>
        <v>0</v>
      </c>
      <c r="H358" s="58">
        <f>IF(E358="",0,IFERROR(VLOOKUP(E358,档案费管理台账!$D$4:$H$1000,5,0),0))</f>
        <v>0</v>
      </c>
      <c r="I358" s="57"/>
      <c r="J358" s="57"/>
      <c r="K358" s="57"/>
      <c r="L358" s="57"/>
      <c r="M358" s="58" t="str">
        <f t="shared" si="50"/>
        <v/>
      </c>
      <c r="N358" s="102"/>
    </row>
    <row r="359" spans="1:14">
      <c r="A359" s="97" t="str">
        <f t="shared" si="48"/>
        <v/>
      </c>
      <c r="B359" s="98" t="str">
        <f t="shared" si="47"/>
        <v/>
      </c>
      <c r="C359" s="99"/>
      <c r="D359" s="137"/>
      <c r="E359" s="100"/>
      <c r="F359" s="57"/>
      <c r="G359" s="58">
        <f t="shared" si="49"/>
        <v>0</v>
      </c>
      <c r="H359" s="58">
        <f>IF(E359="",0,IFERROR(VLOOKUP(E359,档案费管理台账!$D$4:$H$1000,5,0),0))</f>
        <v>0</v>
      </c>
      <c r="I359" s="57"/>
      <c r="J359" s="57"/>
      <c r="K359" s="57"/>
      <c r="L359" s="57"/>
      <c r="M359" s="58" t="str">
        <f t="shared" si="50"/>
        <v/>
      </c>
      <c r="N359" s="102"/>
    </row>
    <row r="360" spans="1:14">
      <c r="A360" s="97" t="str">
        <f t="shared" si="48"/>
        <v/>
      </c>
      <c r="B360" s="98" t="str">
        <f t="shared" si="47"/>
        <v/>
      </c>
      <c r="C360" s="99"/>
      <c r="D360" s="137"/>
      <c r="E360" s="100"/>
      <c r="F360" s="57"/>
      <c r="G360" s="58">
        <f t="shared" si="49"/>
        <v>0</v>
      </c>
      <c r="H360" s="58">
        <f>IF(E360="",0,IFERROR(VLOOKUP(E360,档案费管理台账!$D$4:$H$1000,5,0),0))</f>
        <v>0</v>
      </c>
      <c r="I360" s="57"/>
      <c r="J360" s="57"/>
      <c r="K360" s="57"/>
      <c r="L360" s="57"/>
      <c r="M360" s="58" t="str">
        <f t="shared" si="50"/>
        <v/>
      </c>
      <c r="N360" s="102"/>
    </row>
    <row r="361" spans="1:14">
      <c r="A361" s="97" t="str">
        <f t="shared" si="48"/>
        <v/>
      </c>
      <c r="B361" s="98" t="str">
        <f t="shared" si="47"/>
        <v/>
      </c>
      <c r="C361" s="99"/>
      <c r="D361" s="137"/>
      <c r="E361" s="100"/>
      <c r="F361" s="57"/>
      <c r="G361" s="58">
        <f t="shared" si="49"/>
        <v>0</v>
      </c>
      <c r="H361" s="58">
        <f>IF(E361="",0,IFERROR(VLOOKUP(E361,档案费管理台账!$D$4:$H$1000,5,0),0))</f>
        <v>0</v>
      </c>
      <c r="I361" s="57"/>
      <c r="J361" s="57"/>
      <c r="K361" s="57"/>
      <c r="L361" s="57"/>
      <c r="M361" s="58" t="str">
        <f t="shared" si="50"/>
        <v/>
      </c>
      <c r="N361" s="102"/>
    </row>
    <row r="362" spans="1:14">
      <c r="A362" s="97" t="str">
        <f t="shared" si="48"/>
        <v/>
      </c>
      <c r="B362" s="98" t="str">
        <f t="shared" si="47"/>
        <v/>
      </c>
      <c r="C362" s="99"/>
      <c r="D362" s="137"/>
      <c r="E362" s="100"/>
      <c r="F362" s="57"/>
      <c r="G362" s="58">
        <f t="shared" si="49"/>
        <v>0</v>
      </c>
      <c r="H362" s="58">
        <f>IF(E362="",0,IFERROR(VLOOKUP(E362,档案费管理台账!$D$4:$H$1000,5,0),0))</f>
        <v>0</v>
      </c>
      <c r="I362" s="57"/>
      <c r="J362" s="57"/>
      <c r="K362" s="57"/>
      <c r="L362" s="57"/>
      <c r="M362" s="58" t="str">
        <f t="shared" si="50"/>
        <v/>
      </c>
      <c r="N362" s="102"/>
    </row>
    <row r="363" spans="1:14">
      <c r="A363" s="97" t="str">
        <f t="shared" si="48"/>
        <v/>
      </c>
      <c r="B363" s="98" t="str">
        <f t="shared" si="47"/>
        <v/>
      </c>
      <c r="C363" s="99"/>
      <c r="D363" s="137"/>
      <c r="E363" s="100"/>
      <c r="F363" s="57"/>
      <c r="G363" s="58">
        <f t="shared" si="49"/>
        <v>0</v>
      </c>
      <c r="H363" s="58">
        <f>IF(E363="",0,IFERROR(VLOOKUP(E363,档案费管理台账!$D$4:$H$1000,5,0),0))</f>
        <v>0</v>
      </c>
      <c r="I363" s="57"/>
      <c r="J363" s="57"/>
      <c r="K363" s="57"/>
      <c r="L363" s="57"/>
      <c r="M363" s="58" t="str">
        <f t="shared" si="50"/>
        <v/>
      </c>
      <c r="N363" s="102"/>
    </row>
    <row r="364" spans="1:14">
      <c r="A364" s="97" t="str">
        <f t="shared" si="48"/>
        <v/>
      </c>
      <c r="B364" s="98" t="str">
        <f t="shared" ref="B364:B427" si="51">IF(C364="","",MONTH(C364)&amp;"月")</f>
        <v/>
      </c>
      <c r="C364" s="99"/>
      <c r="D364" s="137"/>
      <c r="E364" s="100"/>
      <c r="F364" s="57"/>
      <c r="G364" s="58">
        <f t="shared" si="49"/>
        <v>0</v>
      </c>
      <c r="H364" s="58">
        <f>IF(E364="",0,IFERROR(VLOOKUP(E364,档案费管理台账!$D$4:$H$1000,5,0),0))</f>
        <v>0</v>
      </c>
      <c r="I364" s="57"/>
      <c r="J364" s="57"/>
      <c r="K364" s="57"/>
      <c r="L364" s="57"/>
      <c r="M364" s="58" t="str">
        <f t="shared" si="50"/>
        <v/>
      </c>
      <c r="N364" s="102"/>
    </row>
    <row r="365" spans="1:14">
      <c r="A365" s="97" t="str">
        <f t="shared" ref="A365:A428" si="52">IF(C365="","",ROW()-42)</f>
        <v/>
      </c>
      <c r="B365" s="98" t="str">
        <f t="shared" si="51"/>
        <v/>
      </c>
      <c r="C365" s="99"/>
      <c r="D365" s="137"/>
      <c r="E365" s="100"/>
      <c r="F365" s="57"/>
      <c r="G365" s="58">
        <f t="shared" ref="G365:G428" si="53">IF(F365="",0,F365*$K$41)</f>
        <v>0</v>
      </c>
      <c r="H365" s="58">
        <f>IF(E365="",0,IFERROR(VLOOKUP(E365,档案费管理台账!$D$4:$H$1000,5,0),0))</f>
        <v>0</v>
      </c>
      <c r="I365" s="57"/>
      <c r="J365" s="57"/>
      <c r="K365" s="57"/>
      <c r="L365" s="57"/>
      <c r="M365" s="58" t="str">
        <f t="shared" ref="M365:M428" si="54">IF(C365="","",ROUND(M364+G365-I365-J365-K365-L365-H365,2))</f>
        <v/>
      </c>
      <c r="N365" s="102"/>
    </row>
    <row r="366" spans="1:14">
      <c r="A366" s="97" t="str">
        <f t="shared" si="52"/>
        <v/>
      </c>
      <c r="B366" s="98" t="str">
        <f t="shared" si="51"/>
        <v/>
      </c>
      <c r="C366" s="99"/>
      <c r="D366" s="137"/>
      <c r="E366" s="100"/>
      <c r="F366" s="57"/>
      <c r="G366" s="58">
        <f t="shared" si="53"/>
        <v>0</v>
      </c>
      <c r="H366" s="58">
        <f>IF(E366="",0,IFERROR(VLOOKUP(E366,档案费管理台账!$D$4:$H$1000,5,0),0))</f>
        <v>0</v>
      </c>
      <c r="I366" s="57"/>
      <c r="J366" s="57"/>
      <c r="K366" s="57"/>
      <c r="L366" s="57"/>
      <c r="M366" s="58" t="str">
        <f t="shared" si="54"/>
        <v/>
      </c>
      <c r="N366" s="102"/>
    </row>
    <row r="367" spans="1:14">
      <c r="A367" s="97" t="str">
        <f t="shared" si="52"/>
        <v/>
      </c>
      <c r="B367" s="98" t="str">
        <f t="shared" si="51"/>
        <v/>
      </c>
      <c r="C367" s="99"/>
      <c r="D367" s="137"/>
      <c r="E367" s="100"/>
      <c r="F367" s="57"/>
      <c r="G367" s="58">
        <f t="shared" si="53"/>
        <v>0</v>
      </c>
      <c r="H367" s="58">
        <f>IF(E367="",0,IFERROR(VLOOKUP(E367,档案费管理台账!$D$4:$H$1000,5,0),0))</f>
        <v>0</v>
      </c>
      <c r="I367" s="57"/>
      <c r="J367" s="57"/>
      <c r="K367" s="57"/>
      <c r="L367" s="57"/>
      <c r="M367" s="58" t="str">
        <f t="shared" si="54"/>
        <v/>
      </c>
      <c r="N367" s="102"/>
    </row>
    <row r="368" spans="1:14">
      <c r="A368" s="97" t="str">
        <f t="shared" si="52"/>
        <v/>
      </c>
      <c r="B368" s="98" t="str">
        <f t="shared" si="51"/>
        <v/>
      </c>
      <c r="C368" s="99"/>
      <c r="D368" s="137"/>
      <c r="E368" s="100"/>
      <c r="F368" s="57"/>
      <c r="G368" s="58">
        <f t="shared" si="53"/>
        <v>0</v>
      </c>
      <c r="H368" s="58">
        <f>IF(E368="",0,IFERROR(VLOOKUP(E368,档案费管理台账!$D$4:$H$1000,5,0),0))</f>
        <v>0</v>
      </c>
      <c r="I368" s="57"/>
      <c r="J368" s="57"/>
      <c r="K368" s="57"/>
      <c r="L368" s="57"/>
      <c r="M368" s="58" t="str">
        <f t="shared" si="54"/>
        <v/>
      </c>
      <c r="N368" s="102"/>
    </row>
    <row r="369" spans="1:14">
      <c r="A369" s="97" t="str">
        <f t="shared" si="52"/>
        <v/>
      </c>
      <c r="B369" s="98" t="str">
        <f t="shared" si="51"/>
        <v/>
      </c>
      <c r="C369" s="99"/>
      <c r="D369" s="137"/>
      <c r="E369" s="100"/>
      <c r="F369" s="57"/>
      <c r="G369" s="58">
        <f t="shared" si="53"/>
        <v>0</v>
      </c>
      <c r="H369" s="58">
        <f>IF(E369="",0,IFERROR(VLOOKUP(E369,档案费管理台账!$D$4:$H$1000,5,0),0))</f>
        <v>0</v>
      </c>
      <c r="I369" s="57"/>
      <c r="J369" s="57"/>
      <c r="K369" s="57"/>
      <c r="L369" s="57"/>
      <c r="M369" s="58" t="str">
        <f t="shared" si="54"/>
        <v/>
      </c>
      <c r="N369" s="102"/>
    </row>
    <row r="370" spans="1:14">
      <c r="A370" s="97" t="str">
        <f t="shared" si="52"/>
        <v/>
      </c>
      <c r="B370" s="98" t="str">
        <f t="shared" si="51"/>
        <v/>
      </c>
      <c r="C370" s="99"/>
      <c r="D370" s="137"/>
      <c r="E370" s="100"/>
      <c r="F370" s="57"/>
      <c r="G370" s="58">
        <f t="shared" si="53"/>
        <v>0</v>
      </c>
      <c r="H370" s="58">
        <f>IF(E370="",0,IFERROR(VLOOKUP(E370,档案费管理台账!$D$4:$H$1000,5,0),0))</f>
        <v>0</v>
      </c>
      <c r="I370" s="57"/>
      <c r="J370" s="57"/>
      <c r="K370" s="57"/>
      <c r="L370" s="57"/>
      <c r="M370" s="58" t="str">
        <f t="shared" si="54"/>
        <v/>
      </c>
      <c r="N370" s="102"/>
    </row>
    <row r="371" spans="1:14">
      <c r="A371" s="97" t="str">
        <f t="shared" si="52"/>
        <v/>
      </c>
      <c r="B371" s="98" t="str">
        <f t="shared" si="51"/>
        <v/>
      </c>
      <c r="C371" s="99"/>
      <c r="D371" s="137"/>
      <c r="E371" s="100"/>
      <c r="F371" s="57"/>
      <c r="G371" s="58">
        <f t="shared" si="53"/>
        <v>0</v>
      </c>
      <c r="H371" s="58">
        <f>IF(E371="",0,IFERROR(VLOOKUP(E371,档案费管理台账!$D$4:$H$1000,5,0),0))</f>
        <v>0</v>
      </c>
      <c r="I371" s="57"/>
      <c r="J371" s="57"/>
      <c r="K371" s="57"/>
      <c r="L371" s="57"/>
      <c r="M371" s="58" t="str">
        <f t="shared" si="54"/>
        <v/>
      </c>
      <c r="N371" s="102"/>
    </row>
    <row r="372" spans="1:14">
      <c r="A372" s="97" t="str">
        <f t="shared" si="52"/>
        <v/>
      </c>
      <c r="B372" s="98" t="str">
        <f t="shared" si="51"/>
        <v/>
      </c>
      <c r="C372" s="99"/>
      <c r="D372" s="137"/>
      <c r="E372" s="100"/>
      <c r="F372" s="57"/>
      <c r="G372" s="58">
        <f t="shared" si="53"/>
        <v>0</v>
      </c>
      <c r="H372" s="58">
        <f>IF(E372="",0,IFERROR(VLOOKUP(E372,档案费管理台账!$D$4:$H$1000,5,0),0))</f>
        <v>0</v>
      </c>
      <c r="I372" s="57"/>
      <c r="J372" s="57"/>
      <c r="K372" s="57"/>
      <c r="L372" s="57"/>
      <c r="M372" s="58" t="str">
        <f t="shared" si="54"/>
        <v/>
      </c>
      <c r="N372" s="102"/>
    </row>
    <row r="373" spans="1:14">
      <c r="A373" s="97" t="str">
        <f t="shared" si="52"/>
        <v/>
      </c>
      <c r="B373" s="98" t="str">
        <f t="shared" si="51"/>
        <v/>
      </c>
      <c r="C373" s="99"/>
      <c r="D373" s="137"/>
      <c r="E373" s="100"/>
      <c r="F373" s="57"/>
      <c r="G373" s="58">
        <f t="shared" si="53"/>
        <v>0</v>
      </c>
      <c r="H373" s="58">
        <f>IF(E373="",0,IFERROR(VLOOKUP(E373,档案费管理台账!$D$4:$H$1000,5,0),0))</f>
        <v>0</v>
      </c>
      <c r="I373" s="57"/>
      <c r="J373" s="57"/>
      <c r="K373" s="57"/>
      <c r="L373" s="57"/>
      <c r="M373" s="58" t="str">
        <f t="shared" si="54"/>
        <v/>
      </c>
      <c r="N373" s="102"/>
    </row>
    <row r="374" spans="1:14">
      <c r="A374" s="97" t="str">
        <f t="shared" si="52"/>
        <v/>
      </c>
      <c r="B374" s="98" t="str">
        <f t="shared" si="51"/>
        <v/>
      </c>
      <c r="C374" s="99"/>
      <c r="D374" s="137"/>
      <c r="E374" s="100"/>
      <c r="F374" s="57"/>
      <c r="G374" s="58">
        <f t="shared" si="53"/>
        <v>0</v>
      </c>
      <c r="H374" s="58">
        <f>IF(E374="",0,IFERROR(VLOOKUP(E374,档案费管理台账!$D$4:$H$1000,5,0),0))</f>
        <v>0</v>
      </c>
      <c r="I374" s="57"/>
      <c r="J374" s="57"/>
      <c r="K374" s="57"/>
      <c r="L374" s="57"/>
      <c r="M374" s="58" t="str">
        <f t="shared" si="54"/>
        <v/>
      </c>
      <c r="N374" s="102"/>
    </row>
    <row r="375" spans="1:14">
      <c r="A375" s="97" t="str">
        <f t="shared" si="52"/>
        <v/>
      </c>
      <c r="B375" s="98" t="str">
        <f t="shared" si="51"/>
        <v/>
      </c>
      <c r="C375" s="99"/>
      <c r="D375" s="137"/>
      <c r="E375" s="100"/>
      <c r="F375" s="57"/>
      <c r="G375" s="58">
        <f t="shared" si="53"/>
        <v>0</v>
      </c>
      <c r="H375" s="58">
        <f>IF(E375="",0,IFERROR(VLOOKUP(E375,档案费管理台账!$D$4:$H$1000,5,0),0))</f>
        <v>0</v>
      </c>
      <c r="I375" s="57"/>
      <c r="J375" s="57"/>
      <c r="K375" s="57"/>
      <c r="L375" s="57"/>
      <c r="M375" s="58" t="str">
        <f t="shared" si="54"/>
        <v/>
      </c>
      <c r="N375" s="102"/>
    </row>
    <row r="376" spans="1:14">
      <c r="A376" s="97" t="str">
        <f t="shared" si="52"/>
        <v/>
      </c>
      <c r="B376" s="98" t="str">
        <f t="shared" si="51"/>
        <v/>
      </c>
      <c r="C376" s="99"/>
      <c r="D376" s="137"/>
      <c r="E376" s="100"/>
      <c r="F376" s="57"/>
      <c r="G376" s="58">
        <f t="shared" si="53"/>
        <v>0</v>
      </c>
      <c r="H376" s="58">
        <f>IF(E376="",0,IFERROR(VLOOKUP(E376,档案费管理台账!$D$4:$H$1000,5,0),0))</f>
        <v>0</v>
      </c>
      <c r="I376" s="57"/>
      <c r="J376" s="57"/>
      <c r="K376" s="57"/>
      <c r="L376" s="57"/>
      <c r="M376" s="58" t="str">
        <f t="shared" si="54"/>
        <v/>
      </c>
      <c r="N376" s="102"/>
    </row>
    <row r="377" spans="1:14">
      <c r="A377" s="97" t="str">
        <f t="shared" si="52"/>
        <v/>
      </c>
      <c r="B377" s="98" t="str">
        <f t="shared" si="51"/>
        <v/>
      </c>
      <c r="C377" s="99"/>
      <c r="D377" s="137"/>
      <c r="E377" s="100"/>
      <c r="F377" s="57"/>
      <c r="G377" s="58">
        <f t="shared" si="53"/>
        <v>0</v>
      </c>
      <c r="H377" s="58">
        <f>IF(E377="",0,IFERROR(VLOOKUP(E377,档案费管理台账!$D$4:$H$1000,5,0),0))</f>
        <v>0</v>
      </c>
      <c r="I377" s="57"/>
      <c r="J377" s="57"/>
      <c r="K377" s="57"/>
      <c r="L377" s="57"/>
      <c r="M377" s="58" t="str">
        <f t="shared" si="54"/>
        <v/>
      </c>
      <c r="N377" s="102"/>
    </row>
    <row r="378" spans="1:14">
      <c r="A378" s="97" t="str">
        <f t="shared" si="52"/>
        <v/>
      </c>
      <c r="B378" s="98" t="str">
        <f t="shared" si="51"/>
        <v/>
      </c>
      <c r="C378" s="99"/>
      <c r="D378" s="137"/>
      <c r="E378" s="100"/>
      <c r="F378" s="57"/>
      <c r="G378" s="58">
        <f t="shared" si="53"/>
        <v>0</v>
      </c>
      <c r="H378" s="58">
        <f>IF(E378="",0,IFERROR(VLOOKUP(E378,档案费管理台账!$D$4:$H$1000,5,0),0))</f>
        <v>0</v>
      </c>
      <c r="I378" s="57"/>
      <c r="J378" s="57"/>
      <c r="K378" s="57"/>
      <c r="L378" s="57"/>
      <c r="M378" s="58" t="str">
        <f t="shared" si="54"/>
        <v/>
      </c>
      <c r="N378" s="102"/>
    </row>
    <row r="379" spans="1:14">
      <c r="A379" s="97" t="str">
        <f t="shared" si="52"/>
        <v/>
      </c>
      <c r="B379" s="98" t="str">
        <f t="shared" si="51"/>
        <v/>
      </c>
      <c r="C379" s="99"/>
      <c r="D379" s="137"/>
      <c r="E379" s="100"/>
      <c r="F379" s="57"/>
      <c r="G379" s="58">
        <f t="shared" si="53"/>
        <v>0</v>
      </c>
      <c r="H379" s="58">
        <f>IF(E379="",0,IFERROR(VLOOKUP(E379,档案费管理台账!$D$4:$H$1000,5,0),0))</f>
        <v>0</v>
      </c>
      <c r="I379" s="57"/>
      <c r="J379" s="57"/>
      <c r="K379" s="57"/>
      <c r="L379" s="57"/>
      <c r="M379" s="58" t="str">
        <f t="shared" si="54"/>
        <v/>
      </c>
      <c r="N379" s="102"/>
    </row>
    <row r="380" spans="1:14">
      <c r="A380" s="97" t="str">
        <f t="shared" si="52"/>
        <v/>
      </c>
      <c r="B380" s="98" t="str">
        <f t="shared" si="51"/>
        <v/>
      </c>
      <c r="C380" s="99"/>
      <c r="D380" s="137"/>
      <c r="E380" s="100"/>
      <c r="F380" s="57"/>
      <c r="G380" s="58">
        <f t="shared" si="53"/>
        <v>0</v>
      </c>
      <c r="H380" s="58">
        <f>IF(E380="",0,IFERROR(VLOOKUP(E380,档案费管理台账!$D$4:$H$1000,5,0),0))</f>
        <v>0</v>
      </c>
      <c r="I380" s="57"/>
      <c r="J380" s="57"/>
      <c r="K380" s="57"/>
      <c r="L380" s="57"/>
      <c r="M380" s="58" t="str">
        <f t="shared" si="54"/>
        <v/>
      </c>
      <c r="N380" s="102"/>
    </row>
    <row r="381" spans="1:14">
      <c r="A381" s="97" t="str">
        <f t="shared" si="52"/>
        <v/>
      </c>
      <c r="B381" s="98" t="str">
        <f t="shared" si="51"/>
        <v/>
      </c>
      <c r="C381" s="99"/>
      <c r="D381" s="137"/>
      <c r="E381" s="100"/>
      <c r="F381" s="57"/>
      <c r="G381" s="58">
        <f t="shared" si="53"/>
        <v>0</v>
      </c>
      <c r="H381" s="58">
        <f>IF(E381="",0,IFERROR(VLOOKUP(E381,档案费管理台账!$D$4:$H$1000,5,0),0))</f>
        <v>0</v>
      </c>
      <c r="I381" s="57"/>
      <c r="J381" s="57"/>
      <c r="K381" s="57"/>
      <c r="L381" s="57"/>
      <c r="M381" s="58" t="str">
        <f t="shared" si="54"/>
        <v/>
      </c>
      <c r="N381" s="102"/>
    </row>
    <row r="382" spans="1:14">
      <c r="A382" s="97" t="str">
        <f t="shared" si="52"/>
        <v/>
      </c>
      <c r="B382" s="98" t="str">
        <f t="shared" si="51"/>
        <v/>
      </c>
      <c r="C382" s="99"/>
      <c r="D382" s="137"/>
      <c r="E382" s="100"/>
      <c r="F382" s="57"/>
      <c r="G382" s="58">
        <f t="shared" si="53"/>
        <v>0</v>
      </c>
      <c r="H382" s="58">
        <f>IF(E382="",0,IFERROR(VLOOKUP(E382,档案费管理台账!$D$4:$H$1000,5,0),0))</f>
        <v>0</v>
      </c>
      <c r="I382" s="57"/>
      <c r="J382" s="57"/>
      <c r="K382" s="57"/>
      <c r="L382" s="57"/>
      <c r="M382" s="58" t="str">
        <f t="shared" si="54"/>
        <v/>
      </c>
      <c r="N382" s="102"/>
    </row>
    <row r="383" spans="1:14">
      <c r="A383" s="97" t="str">
        <f t="shared" si="52"/>
        <v/>
      </c>
      <c r="B383" s="98" t="str">
        <f t="shared" si="51"/>
        <v/>
      </c>
      <c r="C383" s="99"/>
      <c r="D383" s="137"/>
      <c r="E383" s="100"/>
      <c r="F383" s="57"/>
      <c r="G383" s="58">
        <f t="shared" si="53"/>
        <v>0</v>
      </c>
      <c r="H383" s="58">
        <f>IF(E383="",0,IFERROR(VLOOKUP(E383,档案费管理台账!$D$4:$H$1000,5,0),0))</f>
        <v>0</v>
      </c>
      <c r="I383" s="57"/>
      <c r="J383" s="57"/>
      <c r="K383" s="57"/>
      <c r="L383" s="57"/>
      <c r="M383" s="58" t="str">
        <f t="shared" si="54"/>
        <v/>
      </c>
      <c r="N383" s="102"/>
    </row>
    <row r="384" spans="1:14">
      <c r="A384" s="97" t="str">
        <f t="shared" si="52"/>
        <v/>
      </c>
      <c r="B384" s="98" t="str">
        <f t="shared" si="51"/>
        <v/>
      </c>
      <c r="C384" s="99"/>
      <c r="D384" s="137"/>
      <c r="E384" s="100"/>
      <c r="F384" s="57"/>
      <c r="G384" s="58">
        <f t="shared" si="53"/>
        <v>0</v>
      </c>
      <c r="H384" s="58">
        <f>IF(E384="",0,IFERROR(VLOOKUP(E384,档案费管理台账!$D$4:$H$1000,5,0),0))</f>
        <v>0</v>
      </c>
      <c r="I384" s="57"/>
      <c r="J384" s="57"/>
      <c r="K384" s="57"/>
      <c r="L384" s="57"/>
      <c r="M384" s="58" t="str">
        <f t="shared" si="54"/>
        <v/>
      </c>
      <c r="N384" s="102"/>
    </row>
    <row r="385" spans="1:14">
      <c r="A385" s="97" t="str">
        <f t="shared" si="52"/>
        <v/>
      </c>
      <c r="B385" s="98" t="str">
        <f t="shared" si="51"/>
        <v/>
      </c>
      <c r="C385" s="99"/>
      <c r="D385" s="137"/>
      <c r="E385" s="100"/>
      <c r="F385" s="57"/>
      <c r="G385" s="58">
        <f t="shared" si="53"/>
        <v>0</v>
      </c>
      <c r="H385" s="58">
        <f>IF(E385="",0,IFERROR(VLOOKUP(E385,档案费管理台账!$D$4:$H$1000,5,0),0))</f>
        <v>0</v>
      </c>
      <c r="I385" s="57"/>
      <c r="J385" s="57"/>
      <c r="K385" s="57"/>
      <c r="L385" s="57"/>
      <c r="M385" s="58" t="str">
        <f t="shared" si="54"/>
        <v/>
      </c>
      <c r="N385" s="102"/>
    </row>
    <row r="386" spans="1:14">
      <c r="A386" s="97" t="str">
        <f t="shared" si="52"/>
        <v/>
      </c>
      <c r="B386" s="98" t="str">
        <f t="shared" si="51"/>
        <v/>
      </c>
      <c r="C386" s="99"/>
      <c r="D386" s="137"/>
      <c r="E386" s="100"/>
      <c r="F386" s="57"/>
      <c r="G386" s="58">
        <f t="shared" si="53"/>
        <v>0</v>
      </c>
      <c r="H386" s="58">
        <f>IF(E386="",0,IFERROR(VLOOKUP(E386,档案费管理台账!$D$4:$H$1000,5,0),0))</f>
        <v>0</v>
      </c>
      <c r="I386" s="57"/>
      <c r="J386" s="57"/>
      <c r="K386" s="57"/>
      <c r="L386" s="57"/>
      <c r="M386" s="58" t="str">
        <f t="shared" si="54"/>
        <v/>
      </c>
      <c r="N386" s="102"/>
    </row>
    <row r="387" spans="1:14">
      <c r="A387" s="97" t="str">
        <f t="shared" si="52"/>
        <v/>
      </c>
      <c r="B387" s="98" t="str">
        <f t="shared" si="51"/>
        <v/>
      </c>
      <c r="C387" s="99"/>
      <c r="D387" s="137"/>
      <c r="E387" s="100"/>
      <c r="F387" s="57"/>
      <c r="G387" s="58">
        <f t="shared" si="53"/>
        <v>0</v>
      </c>
      <c r="H387" s="58">
        <f>IF(E387="",0,IFERROR(VLOOKUP(E387,档案费管理台账!$D$4:$H$1000,5,0),0))</f>
        <v>0</v>
      </c>
      <c r="I387" s="57"/>
      <c r="J387" s="57"/>
      <c r="K387" s="57"/>
      <c r="L387" s="57"/>
      <c r="M387" s="58" t="str">
        <f t="shared" si="54"/>
        <v/>
      </c>
      <c r="N387" s="102"/>
    </row>
    <row r="388" spans="1:14">
      <c r="A388" s="97" t="str">
        <f t="shared" si="52"/>
        <v/>
      </c>
      <c r="B388" s="98" t="str">
        <f t="shared" si="51"/>
        <v/>
      </c>
      <c r="C388" s="99"/>
      <c r="D388" s="137"/>
      <c r="E388" s="100"/>
      <c r="F388" s="57"/>
      <c r="G388" s="58">
        <f t="shared" si="53"/>
        <v>0</v>
      </c>
      <c r="H388" s="58">
        <f>IF(E388="",0,IFERROR(VLOOKUP(E388,档案费管理台账!$D$4:$H$1000,5,0),0))</f>
        <v>0</v>
      </c>
      <c r="I388" s="57"/>
      <c r="J388" s="57"/>
      <c r="K388" s="57"/>
      <c r="L388" s="57"/>
      <c r="M388" s="58" t="str">
        <f t="shared" si="54"/>
        <v/>
      </c>
      <c r="N388" s="102"/>
    </row>
    <row r="389" spans="1:14">
      <c r="A389" s="97" t="str">
        <f t="shared" si="52"/>
        <v/>
      </c>
      <c r="B389" s="98" t="str">
        <f t="shared" si="51"/>
        <v/>
      </c>
      <c r="C389" s="99"/>
      <c r="D389" s="137"/>
      <c r="E389" s="100"/>
      <c r="F389" s="57"/>
      <c r="G389" s="58">
        <f t="shared" si="53"/>
        <v>0</v>
      </c>
      <c r="H389" s="58">
        <f>IF(E389="",0,IFERROR(VLOOKUP(E389,档案费管理台账!$D$4:$H$1000,5,0),0))</f>
        <v>0</v>
      </c>
      <c r="I389" s="57"/>
      <c r="J389" s="57"/>
      <c r="K389" s="57"/>
      <c r="L389" s="57"/>
      <c r="M389" s="58" t="str">
        <f t="shared" si="54"/>
        <v/>
      </c>
      <c r="N389" s="102"/>
    </row>
    <row r="390" spans="1:14">
      <c r="A390" s="97" t="str">
        <f t="shared" si="52"/>
        <v/>
      </c>
      <c r="B390" s="98" t="str">
        <f t="shared" si="51"/>
        <v/>
      </c>
      <c r="C390" s="99"/>
      <c r="D390" s="137"/>
      <c r="E390" s="100"/>
      <c r="F390" s="57"/>
      <c r="G390" s="58">
        <f t="shared" si="53"/>
        <v>0</v>
      </c>
      <c r="H390" s="58">
        <f>IF(E390="",0,IFERROR(VLOOKUP(E390,档案费管理台账!$D$4:$H$1000,5,0),0))</f>
        <v>0</v>
      </c>
      <c r="I390" s="57"/>
      <c r="J390" s="57"/>
      <c r="K390" s="57"/>
      <c r="L390" s="57"/>
      <c r="M390" s="58" t="str">
        <f t="shared" si="54"/>
        <v/>
      </c>
      <c r="N390" s="102"/>
    </row>
    <row r="391" spans="1:14">
      <c r="A391" s="97" t="str">
        <f t="shared" si="52"/>
        <v/>
      </c>
      <c r="B391" s="98" t="str">
        <f t="shared" si="51"/>
        <v/>
      </c>
      <c r="C391" s="99"/>
      <c r="D391" s="137"/>
      <c r="E391" s="100"/>
      <c r="F391" s="57"/>
      <c r="G391" s="58">
        <f t="shared" si="53"/>
        <v>0</v>
      </c>
      <c r="H391" s="58">
        <f>IF(E391="",0,IFERROR(VLOOKUP(E391,档案费管理台账!$D$4:$H$1000,5,0),0))</f>
        <v>0</v>
      </c>
      <c r="I391" s="57"/>
      <c r="J391" s="57"/>
      <c r="K391" s="57"/>
      <c r="L391" s="57"/>
      <c r="M391" s="58" t="str">
        <f t="shared" si="54"/>
        <v/>
      </c>
      <c r="N391" s="102"/>
    </row>
    <row r="392" spans="1:14">
      <c r="A392" s="97" t="str">
        <f t="shared" si="52"/>
        <v/>
      </c>
      <c r="B392" s="98" t="str">
        <f t="shared" si="51"/>
        <v/>
      </c>
      <c r="C392" s="99"/>
      <c r="D392" s="137"/>
      <c r="E392" s="100"/>
      <c r="F392" s="57"/>
      <c r="G392" s="58">
        <f t="shared" si="53"/>
        <v>0</v>
      </c>
      <c r="H392" s="58">
        <f>IF(E392="",0,IFERROR(VLOOKUP(E392,档案费管理台账!$D$4:$H$1000,5,0),0))</f>
        <v>0</v>
      </c>
      <c r="I392" s="57"/>
      <c r="J392" s="57"/>
      <c r="K392" s="57"/>
      <c r="L392" s="57"/>
      <c r="M392" s="58" t="str">
        <f t="shared" si="54"/>
        <v/>
      </c>
      <c r="N392" s="102"/>
    </row>
    <row r="393" spans="1:14">
      <c r="A393" s="97" t="str">
        <f t="shared" si="52"/>
        <v/>
      </c>
      <c r="B393" s="98" t="str">
        <f t="shared" si="51"/>
        <v/>
      </c>
      <c r="C393" s="99"/>
      <c r="D393" s="137"/>
      <c r="E393" s="100"/>
      <c r="F393" s="57"/>
      <c r="G393" s="58">
        <f t="shared" si="53"/>
        <v>0</v>
      </c>
      <c r="H393" s="58">
        <f>IF(E393="",0,IFERROR(VLOOKUP(E393,档案费管理台账!$D$4:$H$1000,5,0),0))</f>
        <v>0</v>
      </c>
      <c r="I393" s="57"/>
      <c r="J393" s="57"/>
      <c r="K393" s="57"/>
      <c r="L393" s="57"/>
      <c r="M393" s="58" t="str">
        <f t="shared" si="54"/>
        <v/>
      </c>
      <c r="N393" s="102"/>
    </row>
    <row r="394" spans="1:14">
      <c r="A394" s="97" t="str">
        <f t="shared" si="52"/>
        <v/>
      </c>
      <c r="B394" s="98" t="str">
        <f t="shared" si="51"/>
        <v/>
      </c>
      <c r="C394" s="99"/>
      <c r="D394" s="137"/>
      <c r="E394" s="100"/>
      <c r="F394" s="57"/>
      <c r="G394" s="58">
        <f t="shared" si="53"/>
        <v>0</v>
      </c>
      <c r="H394" s="58">
        <f>IF(E394="",0,IFERROR(VLOOKUP(E394,档案费管理台账!$D$4:$H$1000,5,0),0))</f>
        <v>0</v>
      </c>
      <c r="I394" s="57"/>
      <c r="J394" s="57"/>
      <c r="K394" s="57"/>
      <c r="L394" s="57"/>
      <c r="M394" s="58" t="str">
        <f t="shared" si="54"/>
        <v/>
      </c>
      <c r="N394" s="102"/>
    </row>
    <row r="395" spans="1:14">
      <c r="A395" s="97" t="str">
        <f t="shared" si="52"/>
        <v/>
      </c>
      <c r="B395" s="98" t="str">
        <f t="shared" si="51"/>
        <v/>
      </c>
      <c r="C395" s="99"/>
      <c r="D395" s="137"/>
      <c r="E395" s="100"/>
      <c r="F395" s="57"/>
      <c r="G395" s="58">
        <f t="shared" si="53"/>
        <v>0</v>
      </c>
      <c r="H395" s="58">
        <f>IF(E395="",0,IFERROR(VLOOKUP(E395,档案费管理台账!$D$4:$H$1000,5,0),0))</f>
        <v>0</v>
      </c>
      <c r="I395" s="57"/>
      <c r="J395" s="57"/>
      <c r="K395" s="57"/>
      <c r="L395" s="57"/>
      <c r="M395" s="58" t="str">
        <f t="shared" si="54"/>
        <v/>
      </c>
      <c r="N395" s="102"/>
    </row>
    <row r="396" spans="1:14">
      <c r="A396" s="97" t="str">
        <f t="shared" si="52"/>
        <v/>
      </c>
      <c r="B396" s="98" t="str">
        <f t="shared" si="51"/>
        <v/>
      </c>
      <c r="C396" s="99"/>
      <c r="D396" s="137"/>
      <c r="E396" s="100"/>
      <c r="F396" s="57"/>
      <c r="G396" s="58">
        <f t="shared" si="53"/>
        <v>0</v>
      </c>
      <c r="H396" s="58">
        <f>IF(E396="",0,IFERROR(VLOOKUP(E396,档案费管理台账!$D$4:$H$1000,5,0),0))</f>
        <v>0</v>
      </c>
      <c r="I396" s="57"/>
      <c r="J396" s="57"/>
      <c r="K396" s="57"/>
      <c r="L396" s="57"/>
      <c r="M396" s="58" t="str">
        <f t="shared" si="54"/>
        <v/>
      </c>
      <c r="N396" s="102"/>
    </row>
    <row r="397" spans="1:14">
      <c r="A397" s="97" t="str">
        <f t="shared" si="52"/>
        <v/>
      </c>
      <c r="B397" s="98" t="str">
        <f t="shared" si="51"/>
        <v/>
      </c>
      <c r="C397" s="99"/>
      <c r="D397" s="137"/>
      <c r="E397" s="100"/>
      <c r="F397" s="57"/>
      <c r="G397" s="58">
        <f t="shared" si="53"/>
        <v>0</v>
      </c>
      <c r="H397" s="58">
        <f>IF(E397="",0,IFERROR(VLOOKUP(E397,档案费管理台账!$D$4:$H$1000,5,0),0))</f>
        <v>0</v>
      </c>
      <c r="I397" s="57"/>
      <c r="J397" s="57"/>
      <c r="K397" s="57"/>
      <c r="L397" s="57"/>
      <c r="M397" s="58" t="str">
        <f t="shared" si="54"/>
        <v/>
      </c>
      <c r="N397" s="102"/>
    </row>
    <row r="398" spans="1:14">
      <c r="A398" s="97" t="str">
        <f t="shared" si="52"/>
        <v/>
      </c>
      <c r="B398" s="98" t="str">
        <f t="shared" si="51"/>
        <v/>
      </c>
      <c r="C398" s="99"/>
      <c r="D398" s="137"/>
      <c r="E398" s="100"/>
      <c r="F398" s="57"/>
      <c r="G398" s="58">
        <f t="shared" si="53"/>
        <v>0</v>
      </c>
      <c r="H398" s="58">
        <f>IF(E398="",0,IFERROR(VLOOKUP(E398,档案费管理台账!$D$4:$H$1000,5,0),0))</f>
        <v>0</v>
      </c>
      <c r="I398" s="57"/>
      <c r="J398" s="57"/>
      <c r="K398" s="57"/>
      <c r="L398" s="57"/>
      <c r="M398" s="58" t="str">
        <f t="shared" si="54"/>
        <v/>
      </c>
      <c r="N398" s="102"/>
    </row>
    <row r="399" spans="1:14">
      <c r="A399" s="97" t="str">
        <f t="shared" si="52"/>
        <v/>
      </c>
      <c r="B399" s="98" t="str">
        <f t="shared" si="51"/>
        <v/>
      </c>
      <c r="C399" s="99"/>
      <c r="D399" s="137"/>
      <c r="E399" s="100"/>
      <c r="F399" s="57"/>
      <c r="G399" s="58">
        <f t="shared" si="53"/>
        <v>0</v>
      </c>
      <c r="H399" s="58">
        <f>IF(E399="",0,IFERROR(VLOOKUP(E399,档案费管理台账!$D$4:$H$1000,5,0),0))</f>
        <v>0</v>
      </c>
      <c r="I399" s="57"/>
      <c r="J399" s="57"/>
      <c r="K399" s="57"/>
      <c r="L399" s="57"/>
      <c r="M399" s="58" t="str">
        <f t="shared" si="54"/>
        <v/>
      </c>
      <c r="N399" s="102"/>
    </row>
    <row r="400" spans="1:14">
      <c r="A400" s="97" t="str">
        <f t="shared" si="52"/>
        <v/>
      </c>
      <c r="B400" s="98" t="str">
        <f t="shared" si="51"/>
        <v/>
      </c>
      <c r="C400" s="99"/>
      <c r="D400" s="137"/>
      <c r="E400" s="100"/>
      <c r="F400" s="57"/>
      <c r="G400" s="58">
        <f t="shared" si="53"/>
        <v>0</v>
      </c>
      <c r="H400" s="58">
        <f>IF(E400="",0,IFERROR(VLOOKUP(E400,档案费管理台账!$D$4:$H$1000,5,0),0))</f>
        <v>0</v>
      </c>
      <c r="I400" s="57"/>
      <c r="J400" s="57"/>
      <c r="K400" s="57"/>
      <c r="L400" s="57"/>
      <c r="M400" s="58" t="str">
        <f t="shared" si="54"/>
        <v/>
      </c>
      <c r="N400" s="102"/>
    </row>
    <row r="401" spans="1:14">
      <c r="A401" s="97" t="str">
        <f t="shared" si="52"/>
        <v/>
      </c>
      <c r="B401" s="98" t="str">
        <f t="shared" si="51"/>
        <v/>
      </c>
      <c r="C401" s="99"/>
      <c r="D401" s="137"/>
      <c r="E401" s="100"/>
      <c r="F401" s="57"/>
      <c r="G401" s="58">
        <f t="shared" si="53"/>
        <v>0</v>
      </c>
      <c r="H401" s="58">
        <f>IF(E401="",0,IFERROR(VLOOKUP(E401,档案费管理台账!$D$4:$H$1000,5,0),0))</f>
        <v>0</v>
      </c>
      <c r="I401" s="57"/>
      <c r="J401" s="57"/>
      <c r="K401" s="57"/>
      <c r="L401" s="57"/>
      <c r="M401" s="58" t="str">
        <f t="shared" si="54"/>
        <v/>
      </c>
      <c r="N401" s="102"/>
    </row>
    <row r="402" spans="1:14">
      <c r="A402" s="97" t="str">
        <f t="shared" si="52"/>
        <v/>
      </c>
      <c r="B402" s="98" t="str">
        <f t="shared" si="51"/>
        <v/>
      </c>
      <c r="C402" s="99"/>
      <c r="D402" s="137"/>
      <c r="E402" s="100"/>
      <c r="F402" s="57"/>
      <c r="G402" s="58">
        <f t="shared" si="53"/>
        <v>0</v>
      </c>
      <c r="H402" s="58">
        <f>IF(E402="",0,IFERROR(VLOOKUP(E402,档案费管理台账!$D$4:$H$1000,5,0),0))</f>
        <v>0</v>
      </c>
      <c r="I402" s="57"/>
      <c r="J402" s="57"/>
      <c r="K402" s="57"/>
      <c r="L402" s="57"/>
      <c r="M402" s="58" t="str">
        <f t="shared" si="54"/>
        <v/>
      </c>
      <c r="N402" s="102"/>
    </row>
    <row r="403" spans="1:14">
      <c r="A403" s="97" t="str">
        <f t="shared" si="52"/>
        <v/>
      </c>
      <c r="B403" s="98" t="str">
        <f t="shared" si="51"/>
        <v/>
      </c>
      <c r="C403" s="99"/>
      <c r="D403" s="137"/>
      <c r="E403" s="100"/>
      <c r="F403" s="57"/>
      <c r="G403" s="58">
        <f t="shared" si="53"/>
        <v>0</v>
      </c>
      <c r="H403" s="58">
        <f>IF(E403="",0,IFERROR(VLOOKUP(E403,档案费管理台账!$D$4:$H$1000,5,0),0))</f>
        <v>0</v>
      </c>
      <c r="I403" s="57"/>
      <c r="J403" s="57"/>
      <c r="K403" s="57"/>
      <c r="L403" s="57"/>
      <c r="M403" s="58" t="str">
        <f t="shared" si="54"/>
        <v/>
      </c>
      <c r="N403" s="102"/>
    </row>
    <row r="404" spans="1:14">
      <c r="A404" s="97" t="str">
        <f t="shared" si="52"/>
        <v/>
      </c>
      <c r="B404" s="98" t="str">
        <f t="shared" si="51"/>
        <v/>
      </c>
      <c r="C404" s="99"/>
      <c r="D404" s="137"/>
      <c r="E404" s="100"/>
      <c r="F404" s="57"/>
      <c r="G404" s="58">
        <f t="shared" si="53"/>
        <v>0</v>
      </c>
      <c r="H404" s="58">
        <f>IF(E404="",0,IFERROR(VLOOKUP(E404,档案费管理台账!$D$4:$H$1000,5,0),0))</f>
        <v>0</v>
      </c>
      <c r="I404" s="57"/>
      <c r="J404" s="57"/>
      <c r="K404" s="57"/>
      <c r="L404" s="57"/>
      <c r="M404" s="58" t="str">
        <f t="shared" si="54"/>
        <v/>
      </c>
      <c r="N404" s="102"/>
    </row>
    <row r="405" spans="1:14">
      <c r="A405" s="97" t="str">
        <f t="shared" si="52"/>
        <v/>
      </c>
      <c r="B405" s="98" t="str">
        <f t="shared" si="51"/>
        <v/>
      </c>
      <c r="C405" s="99"/>
      <c r="D405" s="137"/>
      <c r="E405" s="100"/>
      <c r="F405" s="57"/>
      <c r="G405" s="58">
        <f t="shared" si="53"/>
        <v>0</v>
      </c>
      <c r="H405" s="58">
        <f>IF(E405="",0,IFERROR(VLOOKUP(E405,档案费管理台账!$D$4:$H$1000,5,0),0))</f>
        <v>0</v>
      </c>
      <c r="I405" s="57"/>
      <c r="J405" s="57"/>
      <c r="K405" s="57"/>
      <c r="L405" s="57"/>
      <c r="M405" s="58" t="str">
        <f t="shared" si="54"/>
        <v/>
      </c>
      <c r="N405" s="102"/>
    </row>
    <row r="406" spans="1:14">
      <c r="A406" s="97" t="str">
        <f t="shared" si="52"/>
        <v/>
      </c>
      <c r="B406" s="98" t="str">
        <f t="shared" si="51"/>
        <v/>
      </c>
      <c r="C406" s="99"/>
      <c r="D406" s="137"/>
      <c r="E406" s="100"/>
      <c r="F406" s="57"/>
      <c r="G406" s="58">
        <f t="shared" si="53"/>
        <v>0</v>
      </c>
      <c r="H406" s="58">
        <f>IF(E406="",0,IFERROR(VLOOKUP(E406,档案费管理台账!$D$4:$H$1000,5,0),0))</f>
        <v>0</v>
      </c>
      <c r="I406" s="57"/>
      <c r="J406" s="57"/>
      <c r="K406" s="57"/>
      <c r="L406" s="57"/>
      <c r="M406" s="58" t="str">
        <f t="shared" si="54"/>
        <v/>
      </c>
      <c r="N406" s="102"/>
    </row>
    <row r="407" spans="1:14">
      <c r="A407" s="97" t="str">
        <f t="shared" si="52"/>
        <v/>
      </c>
      <c r="B407" s="98" t="str">
        <f t="shared" si="51"/>
        <v/>
      </c>
      <c r="C407" s="99"/>
      <c r="D407" s="137"/>
      <c r="E407" s="100"/>
      <c r="F407" s="57"/>
      <c r="G407" s="58">
        <f t="shared" si="53"/>
        <v>0</v>
      </c>
      <c r="H407" s="58">
        <f>IF(E407="",0,IFERROR(VLOOKUP(E407,档案费管理台账!$D$4:$H$1000,5,0),0))</f>
        <v>0</v>
      </c>
      <c r="I407" s="57"/>
      <c r="J407" s="57"/>
      <c r="K407" s="57"/>
      <c r="L407" s="57"/>
      <c r="M407" s="58" t="str">
        <f t="shared" si="54"/>
        <v/>
      </c>
      <c r="N407" s="102"/>
    </row>
    <row r="408" spans="1:14">
      <c r="A408" s="97" t="str">
        <f t="shared" si="52"/>
        <v/>
      </c>
      <c r="B408" s="98" t="str">
        <f t="shared" si="51"/>
        <v/>
      </c>
      <c r="C408" s="99"/>
      <c r="D408" s="137"/>
      <c r="E408" s="100"/>
      <c r="F408" s="57"/>
      <c r="G408" s="58">
        <f t="shared" si="53"/>
        <v>0</v>
      </c>
      <c r="H408" s="58">
        <f>IF(E408="",0,IFERROR(VLOOKUP(E408,档案费管理台账!$D$4:$H$1000,5,0),0))</f>
        <v>0</v>
      </c>
      <c r="I408" s="57"/>
      <c r="J408" s="57"/>
      <c r="K408" s="57"/>
      <c r="L408" s="57"/>
      <c r="M408" s="58" t="str">
        <f t="shared" si="54"/>
        <v/>
      </c>
      <c r="N408" s="102"/>
    </row>
    <row r="409" spans="1:14">
      <c r="A409" s="97" t="str">
        <f t="shared" si="52"/>
        <v/>
      </c>
      <c r="B409" s="98" t="str">
        <f t="shared" si="51"/>
        <v/>
      </c>
      <c r="C409" s="99"/>
      <c r="D409" s="137"/>
      <c r="E409" s="100"/>
      <c r="F409" s="57"/>
      <c r="G409" s="58">
        <f t="shared" si="53"/>
        <v>0</v>
      </c>
      <c r="H409" s="58">
        <f>IF(E409="",0,IFERROR(VLOOKUP(E409,档案费管理台账!$D$4:$H$1000,5,0),0))</f>
        <v>0</v>
      </c>
      <c r="I409" s="57"/>
      <c r="J409" s="57"/>
      <c r="K409" s="57"/>
      <c r="L409" s="57"/>
      <c r="M409" s="58" t="str">
        <f t="shared" si="54"/>
        <v/>
      </c>
      <c r="N409" s="102"/>
    </row>
    <row r="410" spans="1:14">
      <c r="A410" s="97" t="str">
        <f t="shared" si="52"/>
        <v/>
      </c>
      <c r="B410" s="98" t="str">
        <f t="shared" si="51"/>
        <v/>
      </c>
      <c r="C410" s="99"/>
      <c r="D410" s="137"/>
      <c r="E410" s="100"/>
      <c r="F410" s="57"/>
      <c r="G410" s="58">
        <f t="shared" si="53"/>
        <v>0</v>
      </c>
      <c r="H410" s="58">
        <f>IF(E410="",0,IFERROR(VLOOKUP(E410,档案费管理台账!$D$4:$H$1000,5,0),0))</f>
        <v>0</v>
      </c>
      <c r="I410" s="57"/>
      <c r="J410" s="57"/>
      <c r="K410" s="57"/>
      <c r="L410" s="57"/>
      <c r="M410" s="58" t="str">
        <f t="shared" si="54"/>
        <v/>
      </c>
      <c r="N410" s="102"/>
    </row>
    <row r="411" spans="1:14">
      <c r="A411" s="97" t="str">
        <f t="shared" si="52"/>
        <v/>
      </c>
      <c r="B411" s="98" t="str">
        <f t="shared" si="51"/>
        <v/>
      </c>
      <c r="C411" s="99"/>
      <c r="D411" s="137"/>
      <c r="E411" s="100"/>
      <c r="F411" s="57"/>
      <c r="G411" s="58">
        <f t="shared" si="53"/>
        <v>0</v>
      </c>
      <c r="H411" s="58">
        <f>IF(E411="",0,IFERROR(VLOOKUP(E411,档案费管理台账!$D$4:$H$1000,5,0),0))</f>
        <v>0</v>
      </c>
      <c r="I411" s="57"/>
      <c r="J411" s="57"/>
      <c r="K411" s="57"/>
      <c r="L411" s="57"/>
      <c r="M411" s="58" t="str">
        <f t="shared" si="54"/>
        <v/>
      </c>
      <c r="N411" s="102"/>
    </row>
    <row r="412" spans="1:14">
      <c r="A412" s="97" t="str">
        <f t="shared" si="52"/>
        <v/>
      </c>
      <c r="B412" s="98" t="str">
        <f t="shared" si="51"/>
        <v/>
      </c>
      <c r="C412" s="99"/>
      <c r="D412" s="137"/>
      <c r="E412" s="100"/>
      <c r="F412" s="57"/>
      <c r="G412" s="58">
        <f t="shared" si="53"/>
        <v>0</v>
      </c>
      <c r="H412" s="58">
        <f>IF(E412="",0,IFERROR(VLOOKUP(E412,档案费管理台账!$D$4:$H$1000,5,0),0))</f>
        <v>0</v>
      </c>
      <c r="I412" s="57"/>
      <c r="J412" s="57"/>
      <c r="K412" s="57"/>
      <c r="L412" s="57"/>
      <c r="M412" s="58" t="str">
        <f t="shared" si="54"/>
        <v/>
      </c>
      <c r="N412" s="102"/>
    </row>
    <row r="413" spans="1:14">
      <c r="A413" s="97" t="str">
        <f t="shared" si="52"/>
        <v/>
      </c>
      <c r="B413" s="98" t="str">
        <f t="shared" si="51"/>
        <v/>
      </c>
      <c r="C413" s="99"/>
      <c r="D413" s="137"/>
      <c r="E413" s="100"/>
      <c r="F413" s="57"/>
      <c r="G413" s="58">
        <f t="shared" si="53"/>
        <v>0</v>
      </c>
      <c r="H413" s="58">
        <f>IF(E413="",0,IFERROR(VLOOKUP(E413,档案费管理台账!$D$4:$H$1000,5,0),0))</f>
        <v>0</v>
      </c>
      <c r="I413" s="57"/>
      <c r="J413" s="57"/>
      <c r="K413" s="57"/>
      <c r="L413" s="57"/>
      <c r="M413" s="58" t="str">
        <f t="shared" si="54"/>
        <v/>
      </c>
      <c r="N413" s="102"/>
    </row>
    <row r="414" spans="1:14">
      <c r="A414" s="97" t="str">
        <f t="shared" si="52"/>
        <v/>
      </c>
      <c r="B414" s="98" t="str">
        <f t="shared" si="51"/>
        <v/>
      </c>
      <c r="C414" s="99"/>
      <c r="D414" s="137"/>
      <c r="E414" s="100"/>
      <c r="F414" s="57"/>
      <c r="G414" s="58">
        <f t="shared" si="53"/>
        <v>0</v>
      </c>
      <c r="H414" s="58">
        <f>IF(E414="",0,IFERROR(VLOOKUP(E414,档案费管理台账!$D$4:$H$1000,5,0),0))</f>
        <v>0</v>
      </c>
      <c r="I414" s="57"/>
      <c r="J414" s="57"/>
      <c r="K414" s="57"/>
      <c r="L414" s="57"/>
      <c r="M414" s="58" t="str">
        <f t="shared" si="54"/>
        <v/>
      </c>
      <c r="N414" s="102"/>
    </row>
    <row r="415" spans="1:14">
      <c r="A415" s="97" t="str">
        <f t="shared" si="52"/>
        <v/>
      </c>
      <c r="B415" s="98" t="str">
        <f t="shared" si="51"/>
        <v/>
      </c>
      <c r="C415" s="99"/>
      <c r="D415" s="137"/>
      <c r="E415" s="100"/>
      <c r="F415" s="57"/>
      <c r="G415" s="58">
        <f t="shared" si="53"/>
        <v>0</v>
      </c>
      <c r="H415" s="58">
        <f>IF(E415="",0,IFERROR(VLOOKUP(E415,档案费管理台账!$D$4:$H$1000,5,0),0))</f>
        <v>0</v>
      </c>
      <c r="I415" s="57"/>
      <c r="J415" s="57"/>
      <c r="K415" s="57"/>
      <c r="L415" s="57"/>
      <c r="M415" s="58" t="str">
        <f t="shared" si="54"/>
        <v/>
      </c>
      <c r="N415" s="102"/>
    </row>
    <row r="416" spans="1:14">
      <c r="A416" s="97" t="str">
        <f t="shared" si="52"/>
        <v/>
      </c>
      <c r="B416" s="98" t="str">
        <f t="shared" si="51"/>
        <v/>
      </c>
      <c r="C416" s="99"/>
      <c r="D416" s="137"/>
      <c r="E416" s="100"/>
      <c r="F416" s="57"/>
      <c r="G416" s="58">
        <f t="shared" si="53"/>
        <v>0</v>
      </c>
      <c r="H416" s="58">
        <f>IF(E416="",0,IFERROR(VLOOKUP(E416,档案费管理台账!$D$4:$H$1000,5,0),0))</f>
        <v>0</v>
      </c>
      <c r="I416" s="57"/>
      <c r="J416" s="57"/>
      <c r="K416" s="57"/>
      <c r="L416" s="57"/>
      <c r="M416" s="58" t="str">
        <f t="shared" si="54"/>
        <v/>
      </c>
      <c r="N416" s="102"/>
    </row>
    <row r="417" spans="1:14">
      <c r="A417" s="97" t="str">
        <f t="shared" si="52"/>
        <v/>
      </c>
      <c r="B417" s="98" t="str">
        <f t="shared" si="51"/>
        <v/>
      </c>
      <c r="C417" s="99"/>
      <c r="D417" s="137"/>
      <c r="E417" s="100"/>
      <c r="F417" s="57"/>
      <c r="G417" s="58">
        <f t="shared" si="53"/>
        <v>0</v>
      </c>
      <c r="H417" s="58">
        <f>IF(E417="",0,IFERROR(VLOOKUP(E417,档案费管理台账!$D$4:$H$1000,5,0),0))</f>
        <v>0</v>
      </c>
      <c r="I417" s="57"/>
      <c r="J417" s="57"/>
      <c r="K417" s="57"/>
      <c r="L417" s="57"/>
      <c r="M417" s="58" t="str">
        <f t="shared" si="54"/>
        <v/>
      </c>
      <c r="N417" s="102"/>
    </row>
    <row r="418" spans="1:14">
      <c r="A418" s="97" t="str">
        <f t="shared" si="52"/>
        <v/>
      </c>
      <c r="B418" s="98" t="str">
        <f t="shared" si="51"/>
        <v/>
      </c>
      <c r="C418" s="99"/>
      <c r="D418" s="137"/>
      <c r="E418" s="100"/>
      <c r="F418" s="57"/>
      <c r="G418" s="58">
        <f t="shared" si="53"/>
        <v>0</v>
      </c>
      <c r="H418" s="58">
        <f>IF(E418="",0,IFERROR(VLOOKUP(E418,档案费管理台账!$D$4:$H$1000,5,0),0))</f>
        <v>0</v>
      </c>
      <c r="I418" s="57"/>
      <c r="J418" s="57"/>
      <c r="K418" s="57"/>
      <c r="L418" s="57"/>
      <c r="M418" s="58" t="str">
        <f t="shared" si="54"/>
        <v/>
      </c>
      <c r="N418" s="102"/>
    </row>
    <row r="419" spans="1:14">
      <c r="A419" s="97" t="str">
        <f t="shared" si="52"/>
        <v/>
      </c>
      <c r="B419" s="98" t="str">
        <f t="shared" si="51"/>
        <v/>
      </c>
      <c r="C419" s="99"/>
      <c r="D419" s="137"/>
      <c r="E419" s="100"/>
      <c r="F419" s="57"/>
      <c r="G419" s="58">
        <f t="shared" si="53"/>
        <v>0</v>
      </c>
      <c r="H419" s="58">
        <f>IF(E419="",0,IFERROR(VLOOKUP(E419,档案费管理台账!$D$4:$H$1000,5,0),0))</f>
        <v>0</v>
      </c>
      <c r="I419" s="57"/>
      <c r="J419" s="57"/>
      <c r="K419" s="57"/>
      <c r="L419" s="57"/>
      <c r="M419" s="58" t="str">
        <f t="shared" si="54"/>
        <v/>
      </c>
      <c r="N419" s="102"/>
    </row>
    <row r="420" spans="1:14">
      <c r="A420" s="97" t="str">
        <f t="shared" si="52"/>
        <v/>
      </c>
      <c r="B420" s="98" t="str">
        <f t="shared" si="51"/>
        <v/>
      </c>
      <c r="C420" s="99"/>
      <c r="D420" s="137"/>
      <c r="E420" s="100"/>
      <c r="F420" s="57"/>
      <c r="G420" s="58">
        <f t="shared" si="53"/>
        <v>0</v>
      </c>
      <c r="H420" s="58">
        <f>IF(E420="",0,IFERROR(VLOOKUP(E420,档案费管理台账!$D$4:$H$1000,5,0),0))</f>
        <v>0</v>
      </c>
      <c r="I420" s="57"/>
      <c r="J420" s="57"/>
      <c r="K420" s="57"/>
      <c r="L420" s="57"/>
      <c r="M420" s="58" t="str">
        <f t="shared" si="54"/>
        <v/>
      </c>
      <c r="N420" s="102"/>
    </row>
    <row r="421" spans="1:14">
      <c r="A421" s="97" t="str">
        <f t="shared" si="52"/>
        <v/>
      </c>
      <c r="B421" s="98" t="str">
        <f t="shared" si="51"/>
        <v/>
      </c>
      <c r="C421" s="99"/>
      <c r="D421" s="137"/>
      <c r="E421" s="100"/>
      <c r="F421" s="57"/>
      <c r="G421" s="58">
        <f t="shared" si="53"/>
        <v>0</v>
      </c>
      <c r="H421" s="58">
        <f>IF(E421="",0,IFERROR(VLOOKUP(E421,档案费管理台账!$D$4:$H$1000,5,0),0))</f>
        <v>0</v>
      </c>
      <c r="I421" s="57"/>
      <c r="J421" s="57"/>
      <c r="K421" s="57"/>
      <c r="L421" s="57"/>
      <c r="M421" s="58" t="str">
        <f t="shared" si="54"/>
        <v/>
      </c>
      <c r="N421" s="102"/>
    </row>
    <row r="422" spans="1:14">
      <c r="A422" s="97" t="str">
        <f t="shared" si="52"/>
        <v/>
      </c>
      <c r="B422" s="98" t="str">
        <f t="shared" si="51"/>
        <v/>
      </c>
      <c r="C422" s="99"/>
      <c r="D422" s="137"/>
      <c r="E422" s="100"/>
      <c r="F422" s="57"/>
      <c r="G422" s="58">
        <f t="shared" si="53"/>
        <v>0</v>
      </c>
      <c r="H422" s="58">
        <f>IF(E422="",0,IFERROR(VLOOKUP(E422,档案费管理台账!$D$4:$H$1000,5,0),0))</f>
        <v>0</v>
      </c>
      <c r="I422" s="57"/>
      <c r="J422" s="57"/>
      <c r="K422" s="57"/>
      <c r="L422" s="57"/>
      <c r="M422" s="58" t="str">
        <f t="shared" si="54"/>
        <v/>
      </c>
      <c r="N422" s="102"/>
    </row>
    <row r="423" spans="1:14">
      <c r="A423" s="97" t="str">
        <f t="shared" si="52"/>
        <v/>
      </c>
      <c r="B423" s="98" t="str">
        <f t="shared" si="51"/>
        <v/>
      </c>
      <c r="C423" s="99"/>
      <c r="D423" s="137"/>
      <c r="E423" s="100"/>
      <c r="F423" s="57"/>
      <c r="G423" s="58">
        <f t="shared" si="53"/>
        <v>0</v>
      </c>
      <c r="H423" s="58">
        <f>IF(E423="",0,IFERROR(VLOOKUP(E423,档案费管理台账!$D$4:$H$1000,5,0),0))</f>
        <v>0</v>
      </c>
      <c r="I423" s="57"/>
      <c r="J423" s="57"/>
      <c r="K423" s="57"/>
      <c r="L423" s="57"/>
      <c r="M423" s="58" t="str">
        <f t="shared" si="54"/>
        <v/>
      </c>
      <c r="N423" s="102"/>
    </row>
    <row r="424" spans="1:14">
      <c r="A424" s="97" t="str">
        <f t="shared" si="52"/>
        <v/>
      </c>
      <c r="B424" s="98" t="str">
        <f t="shared" si="51"/>
        <v/>
      </c>
      <c r="C424" s="99"/>
      <c r="D424" s="137"/>
      <c r="E424" s="100"/>
      <c r="F424" s="57"/>
      <c r="G424" s="58">
        <f t="shared" si="53"/>
        <v>0</v>
      </c>
      <c r="H424" s="58">
        <f>IF(E424="",0,IFERROR(VLOOKUP(E424,档案费管理台账!$D$4:$H$1000,5,0),0))</f>
        <v>0</v>
      </c>
      <c r="I424" s="57"/>
      <c r="J424" s="57"/>
      <c r="K424" s="57"/>
      <c r="L424" s="57"/>
      <c r="M424" s="58" t="str">
        <f t="shared" si="54"/>
        <v/>
      </c>
      <c r="N424" s="102"/>
    </row>
    <row r="425" spans="1:14">
      <c r="A425" s="97" t="str">
        <f t="shared" si="52"/>
        <v/>
      </c>
      <c r="B425" s="98" t="str">
        <f t="shared" si="51"/>
        <v/>
      </c>
      <c r="C425" s="99"/>
      <c r="D425" s="137"/>
      <c r="E425" s="100"/>
      <c r="F425" s="57"/>
      <c r="G425" s="58">
        <f t="shared" si="53"/>
        <v>0</v>
      </c>
      <c r="H425" s="58">
        <f>IF(E425="",0,IFERROR(VLOOKUP(E425,档案费管理台账!$D$4:$H$1000,5,0),0))</f>
        <v>0</v>
      </c>
      <c r="I425" s="57"/>
      <c r="J425" s="57"/>
      <c r="K425" s="57"/>
      <c r="L425" s="57"/>
      <c r="M425" s="58" t="str">
        <f t="shared" si="54"/>
        <v/>
      </c>
      <c r="N425" s="102"/>
    </row>
    <row r="426" spans="1:14">
      <c r="A426" s="97" t="str">
        <f t="shared" si="52"/>
        <v/>
      </c>
      <c r="B426" s="98" t="str">
        <f t="shared" si="51"/>
        <v/>
      </c>
      <c r="C426" s="99"/>
      <c r="D426" s="137"/>
      <c r="E426" s="100"/>
      <c r="F426" s="57"/>
      <c r="G426" s="58">
        <f t="shared" si="53"/>
        <v>0</v>
      </c>
      <c r="H426" s="58">
        <f>IF(E426="",0,IFERROR(VLOOKUP(E426,档案费管理台账!$D$4:$H$1000,5,0),0))</f>
        <v>0</v>
      </c>
      <c r="I426" s="57"/>
      <c r="J426" s="57"/>
      <c r="K426" s="57"/>
      <c r="L426" s="57"/>
      <c r="M426" s="58" t="str">
        <f t="shared" si="54"/>
        <v/>
      </c>
      <c r="N426" s="102"/>
    </row>
    <row r="427" spans="1:14">
      <c r="A427" s="97" t="str">
        <f t="shared" si="52"/>
        <v/>
      </c>
      <c r="B427" s="98" t="str">
        <f t="shared" si="51"/>
        <v/>
      </c>
      <c r="C427" s="99"/>
      <c r="D427" s="137"/>
      <c r="E427" s="100"/>
      <c r="F427" s="57"/>
      <c r="G427" s="58">
        <f t="shared" si="53"/>
        <v>0</v>
      </c>
      <c r="H427" s="58">
        <f>IF(E427="",0,IFERROR(VLOOKUP(E427,档案费管理台账!$D$4:$H$1000,5,0),0))</f>
        <v>0</v>
      </c>
      <c r="I427" s="57"/>
      <c r="J427" s="57"/>
      <c r="K427" s="57"/>
      <c r="L427" s="57"/>
      <c r="M427" s="58" t="str">
        <f t="shared" si="54"/>
        <v/>
      </c>
      <c r="N427" s="102"/>
    </row>
    <row r="428" spans="1:14">
      <c r="A428" s="97" t="str">
        <f t="shared" si="52"/>
        <v/>
      </c>
      <c r="B428" s="98" t="str">
        <f t="shared" ref="B428:B491" si="55">IF(C428="","",MONTH(C428)&amp;"月")</f>
        <v/>
      </c>
      <c r="C428" s="99"/>
      <c r="D428" s="137"/>
      <c r="E428" s="100"/>
      <c r="F428" s="57"/>
      <c r="G428" s="58">
        <f t="shared" si="53"/>
        <v>0</v>
      </c>
      <c r="H428" s="58">
        <f>IF(E428="",0,IFERROR(VLOOKUP(E428,档案费管理台账!$D$4:$H$1000,5,0),0))</f>
        <v>0</v>
      </c>
      <c r="I428" s="57"/>
      <c r="J428" s="57"/>
      <c r="K428" s="57"/>
      <c r="L428" s="57"/>
      <c r="M428" s="58" t="str">
        <f t="shared" si="54"/>
        <v/>
      </c>
      <c r="N428" s="102"/>
    </row>
    <row r="429" spans="1:14">
      <c r="A429" s="97" t="str">
        <f t="shared" ref="A429:A492" si="56">IF(C429="","",ROW()-42)</f>
        <v/>
      </c>
      <c r="B429" s="98" t="str">
        <f t="shared" si="55"/>
        <v/>
      </c>
      <c r="C429" s="99"/>
      <c r="D429" s="137"/>
      <c r="E429" s="100"/>
      <c r="F429" s="57"/>
      <c r="G429" s="58">
        <f t="shared" ref="G429:G492" si="57">IF(F429="",0,F429*$K$41)</f>
        <v>0</v>
      </c>
      <c r="H429" s="58">
        <f>IF(E429="",0,IFERROR(VLOOKUP(E429,档案费管理台账!$D$4:$H$1000,5,0),0))</f>
        <v>0</v>
      </c>
      <c r="I429" s="57"/>
      <c r="J429" s="57"/>
      <c r="K429" s="57"/>
      <c r="L429" s="57"/>
      <c r="M429" s="58" t="str">
        <f t="shared" ref="M429:M492" si="58">IF(C429="","",ROUND(M428+G429-I429-J429-K429-L429-H429,2))</f>
        <v/>
      </c>
      <c r="N429" s="102"/>
    </row>
    <row r="430" spans="1:14">
      <c r="A430" s="97" t="str">
        <f t="shared" si="56"/>
        <v/>
      </c>
      <c r="B430" s="98" t="str">
        <f t="shared" si="55"/>
        <v/>
      </c>
      <c r="C430" s="99"/>
      <c r="D430" s="137"/>
      <c r="E430" s="100"/>
      <c r="F430" s="57"/>
      <c r="G430" s="58">
        <f t="shared" si="57"/>
        <v>0</v>
      </c>
      <c r="H430" s="58">
        <f>IF(E430="",0,IFERROR(VLOOKUP(E430,档案费管理台账!$D$4:$H$1000,5,0),0))</f>
        <v>0</v>
      </c>
      <c r="I430" s="57"/>
      <c r="J430" s="57"/>
      <c r="K430" s="57"/>
      <c r="L430" s="57"/>
      <c r="M430" s="58" t="str">
        <f t="shared" si="58"/>
        <v/>
      </c>
      <c r="N430" s="102"/>
    </row>
    <row r="431" spans="1:14">
      <c r="A431" s="97" t="str">
        <f t="shared" si="56"/>
        <v/>
      </c>
      <c r="B431" s="98" t="str">
        <f t="shared" si="55"/>
        <v/>
      </c>
      <c r="C431" s="99"/>
      <c r="D431" s="137"/>
      <c r="E431" s="100"/>
      <c r="F431" s="57"/>
      <c r="G431" s="58">
        <f t="shared" si="57"/>
        <v>0</v>
      </c>
      <c r="H431" s="58">
        <f>IF(E431="",0,IFERROR(VLOOKUP(E431,档案费管理台账!$D$4:$H$1000,5,0),0))</f>
        <v>0</v>
      </c>
      <c r="I431" s="57"/>
      <c r="J431" s="57"/>
      <c r="K431" s="57"/>
      <c r="L431" s="57"/>
      <c r="M431" s="58" t="str">
        <f t="shared" si="58"/>
        <v/>
      </c>
      <c r="N431" s="102"/>
    </row>
    <row r="432" spans="1:14">
      <c r="A432" s="97" t="str">
        <f t="shared" si="56"/>
        <v/>
      </c>
      <c r="B432" s="98" t="str">
        <f t="shared" si="55"/>
        <v/>
      </c>
      <c r="C432" s="99"/>
      <c r="D432" s="137"/>
      <c r="E432" s="100"/>
      <c r="F432" s="57"/>
      <c r="G432" s="58">
        <f t="shared" si="57"/>
        <v>0</v>
      </c>
      <c r="H432" s="58">
        <f>IF(E432="",0,IFERROR(VLOOKUP(E432,档案费管理台账!$D$4:$H$1000,5,0),0))</f>
        <v>0</v>
      </c>
      <c r="I432" s="57"/>
      <c r="J432" s="57"/>
      <c r="K432" s="57"/>
      <c r="L432" s="57"/>
      <c r="M432" s="58" t="str">
        <f t="shared" si="58"/>
        <v/>
      </c>
      <c r="N432" s="102"/>
    </row>
    <row r="433" spans="1:14">
      <c r="A433" s="97" t="str">
        <f t="shared" si="56"/>
        <v/>
      </c>
      <c r="B433" s="98" t="str">
        <f t="shared" si="55"/>
        <v/>
      </c>
      <c r="C433" s="99"/>
      <c r="D433" s="137"/>
      <c r="E433" s="100"/>
      <c r="F433" s="57"/>
      <c r="G433" s="58">
        <f t="shared" si="57"/>
        <v>0</v>
      </c>
      <c r="H433" s="58">
        <f>IF(E433="",0,IFERROR(VLOOKUP(E433,档案费管理台账!$D$4:$H$1000,5,0),0))</f>
        <v>0</v>
      </c>
      <c r="I433" s="57"/>
      <c r="J433" s="57"/>
      <c r="K433" s="57"/>
      <c r="L433" s="57"/>
      <c r="M433" s="58" t="str">
        <f t="shared" si="58"/>
        <v/>
      </c>
      <c r="N433" s="102"/>
    </row>
    <row r="434" spans="1:14">
      <c r="A434" s="97" t="str">
        <f t="shared" si="56"/>
        <v/>
      </c>
      <c r="B434" s="98" t="str">
        <f t="shared" si="55"/>
        <v/>
      </c>
      <c r="C434" s="99"/>
      <c r="D434" s="137"/>
      <c r="E434" s="100"/>
      <c r="F434" s="57"/>
      <c r="G434" s="58">
        <f t="shared" si="57"/>
        <v>0</v>
      </c>
      <c r="H434" s="58">
        <f>IF(E434="",0,IFERROR(VLOOKUP(E434,档案费管理台账!$D$4:$H$1000,5,0),0))</f>
        <v>0</v>
      </c>
      <c r="I434" s="57"/>
      <c r="J434" s="57"/>
      <c r="K434" s="57"/>
      <c r="L434" s="57"/>
      <c r="M434" s="58" t="str">
        <f t="shared" si="58"/>
        <v/>
      </c>
      <c r="N434" s="102"/>
    </row>
    <row r="435" spans="1:14">
      <c r="A435" s="97" t="str">
        <f t="shared" si="56"/>
        <v/>
      </c>
      <c r="B435" s="98" t="str">
        <f t="shared" si="55"/>
        <v/>
      </c>
      <c r="C435" s="99"/>
      <c r="D435" s="137"/>
      <c r="E435" s="100"/>
      <c r="F435" s="57"/>
      <c r="G435" s="58">
        <f t="shared" si="57"/>
        <v>0</v>
      </c>
      <c r="H435" s="58">
        <f>IF(E435="",0,IFERROR(VLOOKUP(E435,档案费管理台账!$D$4:$H$1000,5,0),0))</f>
        <v>0</v>
      </c>
      <c r="I435" s="57"/>
      <c r="J435" s="57"/>
      <c r="K435" s="57"/>
      <c r="L435" s="57"/>
      <c r="M435" s="58" t="str">
        <f t="shared" si="58"/>
        <v/>
      </c>
      <c r="N435" s="102"/>
    </row>
    <row r="436" spans="1:14">
      <c r="A436" s="97" t="str">
        <f t="shared" si="56"/>
        <v/>
      </c>
      <c r="B436" s="98" t="str">
        <f t="shared" si="55"/>
        <v/>
      </c>
      <c r="C436" s="99"/>
      <c r="D436" s="137"/>
      <c r="E436" s="100"/>
      <c r="F436" s="57"/>
      <c r="G436" s="58">
        <f t="shared" si="57"/>
        <v>0</v>
      </c>
      <c r="H436" s="58">
        <f>IF(E436="",0,IFERROR(VLOOKUP(E436,档案费管理台账!$D$4:$H$1000,5,0),0))</f>
        <v>0</v>
      </c>
      <c r="I436" s="57"/>
      <c r="J436" s="57"/>
      <c r="K436" s="57"/>
      <c r="L436" s="57"/>
      <c r="M436" s="58" t="str">
        <f t="shared" si="58"/>
        <v/>
      </c>
      <c r="N436" s="102"/>
    </row>
    <row r="437" spans="1:14">
      <c r="A437" s="97" t="str">
        <f t="shared" si="56"/>
        <v/>
      </c>
      <c r="B437" s="98" t="str">
        <f t="shared" si="55"/>
        <v/>
      </c>
      <c r="C437" s="99"/>
      <c r="D437" s="137"/>
      <c r="E437" s="100"/>
      <c r="F437" s="57"/>
      <c r="G437" s="58">
        <f t="shared" si="57"/>
        <v>0</v>
      </c>
      <c r="H437" s="58">
        <f>IF(E437="",0,IFERROR(VLOOKUP(E437,档案费管理台账!$D$4:$H$1000,5,0),0))</f>
        <v>0</v>
      </c>
      <c r="I437" s="57"/>
      <c r="J437" s="57"/>
      <c r="K437" s="57"/>
      <c r="L437" s="57"/>
      <c r="M437" s="58" t="str">
        <f t="shared" si="58"/>
        <v/>
      </c>
      <c r="N437" s="102"/>
    </row>
    <row r="438" spans="1:14">
      <c r="A438" s="97" t="str">
        <f t="shared" si="56"/>
        <v/>
      </c>
      <c r="B438" s="98" t="str">
        <f t="shared" si="55"/>
        <v/>
      </c>
      <c r="C438" s="99"/>
      <c r="D438" s="137"/>
      <c r="E438" s="100"/>
      <c r="F438" s="57"/>
      <c r="G438" s="58">
        <f t="shared" si="57"/>
        <v>0</v>
      </c>
      <c r="H438" s="58">
        <f>IF(E438="",0,IFERROR(VLOOKUP(E438,档案费管理台账!$D$4:$H$1000,5,0),0))</f>
        <v>0</v>
      </c>
      <c r="I438" s="57"/>
      <c r="J438" s="57"/>
      <c r="K438" s="57"/>
      <c r="L438" s="57"/>
      <c r="M438" s="58" t="str">
        <f t="shared" si="58"/>
        <v/>
      </c>
      <c r="N438" s="102"/>
    </row>
    <row r="439" spans="1:14">
      <c r="A439" s="97" t="str">
        <f t="shared" si="56"/>
        <v/>
      </c>
      <c r="B439" s="98" t="str">
        <f t="shared" si="55"/>
        <v/>
      </c>
      <c r="C439" s="99"/>
      <c r="D439" s="137"/>
      <c r="E439" s="100"/>
      <c r="F439" s="57"/>
      <c r="G439" s="58">
        <f t="shared" si="57"/>
        <v>0</v>
      </c>
      <c r="H439" s="58">
        <f>IF(E439="",0,IFERROR(VLOOKUP(E439,档案费管理台账!$D$4:$H$1000,5,0),0))</f>
        <v>0</v>
      </c>
      <c r="I439" s="57"/>
      <c r="J439" s="57"/>
      <c r="K439" s="57"/>
      <c r="L439" s="57"/>
      <c r="M439" s="58" t="str">
        <f t="shared" si="58"/>
        <v/>
      </c>
      <c r="N439" s="102"/>
    </row>
    <row r="440" spans="1:14">
      <c r="A440" s="97" t="str">
        <f t="shared" si="56"/>
        <v/>
      </c>
      <c r="B440" s="98" t="str">
        <f t="shared" si="55"/>
        <v/>
      </c>
      <c r="C440" s="99"/>
      <c r="D440" s="137"/>
      <c r="E440" s="100"/>
      <c r="F440" s="57"/>
      <c r="G440" s="58">
        <f t="shared" si="57"/>
        <v>0</v>
      </c>
      <c r="H440" s="58">
        <f>IF(E440="",0,IFERROR(VLOOKUP(E440,档案费管理台账!$D$4:$H$1000,5,0),0))</f>
        <v>0</v>
      </c>
      <c r="I440" s="57"/>
      <c r="J440" s="57"/>
      <c r="K440" s="57"/>
      <c r="L440" s="57"/>
      <c r="M440" s="58" t="str">
        <f t="shared" si="58"/>
        <v/>
      </c>
      <c r="N440" s="102"/>
    </row>
    <row r="441" spans="1:14">
      <c r="A441" s="97" t="str">
        <f t="shared" si="56"/>
        <v/>
      </c>
      <c r="B441" s="98" t="str">
        <f t="shared" si="55"/>
        <v/>
      </c>
      <c r="C441" s="99"/>
      <c r="D441" s="137"/>
      <c r="E441" s="100"/>
      <c r="F441" s="57"/>
      <c r="G441" s="58">
        <f t="shared" si="57"/>
        <v>0</v>
      </c>
      <c r="H441" s="58">
        <f>IF(E441="",0,IFERROR(VLOOKUP(E441,档案费管理台账!$D$4:$H$1000,5,0),0))</f>
        <v>0</v>
      </c>
      <c r="I441" s="57"/>
      <c r="J441" s="57"/>
      <c r="K441" s="57"/>
      <c r="L441" s="57"/>
      <c r="M441" s="58" t="str">
        <f t="shared" si="58"/>
        <v/>
      </c>
      <c r="N441" s="102"/>
    </row>
    <row r="442" spans="1:14">
      <c r="A442" s="97" t="str">
        <f t="shared" si="56"/>
        <v/>
      </c>
      <c r="B442" s="98" t="str">
        <f t="shared" si="55"/>
        <v/>
      </c>
      <c r="C442" s="99"/>
      <c r="D442" s="137"/>
      <c r="E442" s="100"/>
      <c r="F442" s="57"/>
      <c r="G442" s="58">
        <f t="shared" si="57"/>
        <v>0</v>
      </c>
      <c r="H442" s="58">
        <f>IF(E442="",0,IFERROR(VLOOKUP(E442,档案费管理台账!$D$4:$H$1000,5,0),0))</f>
        <v>0</v>
      </c>
      <c r="I442" s="57"/>
      <c r="J442" s="57"/>
      <c r="K442" s="57"/>
      <c r="L442" s="57"/>
      <c r="M442" s="58" t="str">
        <f t="shared" si="58"/>
        <v/>
      </c>
      <c r="N442" s="102"/>
    </row>
    <row r="443" spans="1:14">
      <c r="A443" s="97" t="str">
        <f t="shared" si="56"/>
        <v/>
      </c>
      <c r="B443" s="98" t="str">
        <f t="shared" si="55"/>
        <v/>
      </c>
      <c r="C443" s="99"/>
      <c r="D443" s="137"/>
      <c r="E443" s="100"/>
      <c r="F443" s="57"/>
      <c r="G443" s="58">
        <f t="shared" si="57"/>
        <v>0</v>
      </c>
      <c r="H443" s="58">
        <f>IF(E443="",0,IFERROR(VLOOKUP(E443,档案费管理台账!$D$4:$H$1000,5,0),0))</f>
        <v>0</v>
      </c>
      <c r="I443" s="57"/>
      <c r="J443" s="57"/>
      <c r="K443" s="57"/>
      <c r="L443" s="57"/>
      <c r="M443" s="58" t="str">
        <f t="shared" si="58"/>
        <v/>
      </c>
      <c r="N443" s="102"/>
    </row>
    <row r="444" spans="1:14">
      <c r="A444" s="97" t="str">
        <f t="shared" si="56"/>
        <v/>
      </c>
      <c r="B444" s="98" t="str">
        <f t="shared" si="55"/>
        <v/>
      </c>
      <c r="C444" s="99"/>
      <c r="D444" s="137"/>
      <c r="E444" s="100"/>
      <c r="F444" s="57"/>
      <c r="G444" s="58">
        <f t="shared" si="57"/>
        <v>0</v>
      </c>
      <c r="H444" s="58">
        <f>IF(E444="",0,IFERROR(VLOOKUP(E444,档案费管理台账!$D$4:$H$1000,5,0),0))</f>
        <v>0</v>
      </c>
      <c r="I444" s="57"/>
      <c r="J444" s="57"/>
      <c r="K444" s="57"/>
      <c r="L444" s="57"/>
      <c r="M444" s="58" t="str">
        <f t="shared" si="58"/>
        <v/>
      </c>
      <c r="N444" s="102"/>
    </row>
    <row r="445" spans="1:14">
      <c r="A445" s="97" t="str">
        <f t="shared" si="56"/>
        <v/>
      </c>
      <c r="B445" s="98" t="str">
        <f t="shared" si="55"/>
        <v/>
      </c>
      <c r="C445" s="99"/>
      <c r="D445" s="137"/>
      <c r="E445" s="100"/>
      <c r="F445" s="57"/>
      <c r="G445" s="58">
        <f t="shared" si="57"/>
        <v>0</v>
      </c>
      <c r="H445" s="58">
        <f>IF(E445="",0,IFERROR(VLOOKUP(E445,档案费管理台账!$D$4:$H$1000,5,0),0))</f>
        <v>0</v>
      </c>
      <c r="I445" s="57"/>
      <c r="J445" s="57"/>
      <c r="K445" s="57"/>
      <c r="L445" s="57"/>
      <c r="M445" s="58" t="str">
        <f t="shared" si="58"/>
        <v/>
      </c>
      <c r="N445" s="102"/>
    </row>
    <row r="446" spans="1:14">
      <c r="A446" s="97" t="str">
        <f t="shared" si="56"/>
        <v/>
      </c>
      <c r="B446" s="98" t="str">
        <f t="shared" si="55"/>
        <v/>
      </c>
      <c r="C446" s="99"/>
      <c r="D446" s="137"/>
      <c r="E446" s="100"/>
      <c r="F446" s="57"/>
      <c r="G446" s="58">
        <f t="shared" si="57"/>
        <v>0</v>
      </c>
      <c r="H446" s="58">
        <f>IF(E446="",0,IFERROR(VLOOKUP(E446,档案费管理台账!$D$4:$H$1000,5,0),0))</f>
        <v>0</v>
      </c>
      <c r="I446" s="57"/>
      <c r="J446" s="57"/>
      <c r="K446" s="57"/>
      <c r="L446" s="57"/>
      <c r="M446" s="58" t="str">
        <f t="shared" si="58"/>
        <v/>
      </c>
      <c r="N446" s="102"/>
    </row>
    <row r="447" spans="1:14">
      <c r="A447" s="97" t="str">
        <f t="shared" si="56"/>
        <v/>
      </c>
      <c r="B447" s="98" t="str">
        <f t="shared" si="55"/>
        <v/>
      </c>
      <c r="C447" s="99"/>
      <c r="D447" s="137"/>
      <c r="E447" s="100"/>
      <c r="F447" s="57"/>
      <c r="G447" s="58">
        <f t="shared" si="57"/>
        <v>0</v>
      </c>
      <c r="H447" s="58">
        <f>IF(E447="",0,IFERROR(VLOOKUP(E447,档案费管理台账!$D$4:$H$1000,5,0),0))</f>
        <v>0</v>
      </c>
      <c r="I447" s="57"/>
      <c r="J447" s="57"/>
      <c r="K447" s="57"/>
      <c r="L447" s="57"/>
      <c r="M447" s="58" t="str">
        <f t="shared" si="58"/>
        <v/>
      </c>
      <c r="N447" s="102"/>
    </row>
    <row r="448" spans="1:14">
      <c r="A448" s="97" t="str">
        <f t="shared" si="56"/>
        <v/>
      </c>
      <c r="B448" s="98" t="str">
        <f t="shared" si="55"/>
        <v/>
      </c>
      <c r="C448" s="99"/>
      <c r="D448" s="137"/>
      <c r="E448" s="100"/>
      <c r="F448" s="57"/>
      <c r="G448" s="58">
        <f t="shared" si="57"/>
        <v>0</v>
      </c>
      <c r="H448" s="58">
        <f>IF(E448="",0,IFERROR(VLOOKUP(E448,档案费管理台账!$D$4:$H$1000,5,0),0))</f>
        <v>0</v>
      </c>
      <c r="I448" s="57"/>
      <c r="J448" s="57"/>
      <c r="K448" s="57"/>
      <c r="L448" s="57"/>
      <c r="M448" s="58" t="str">
        <f t="shared" si="58"/>
        <v/>
      </c>
      <c r="N448" s="102"/>
    </row>
    <row r="449" spans="1:14">
      <c r="A449" s="97" t="str">
        <f t="shared" si="56"/>
        <v/>
      </c>
      <c r="B449" s="98" t="str">
        <f t="shared" si="55"/>
        <v/>
      </c>
      <c r="C449" s="99"/>
      <c r="D449" s="137"/>
      <c r="E449" s="100"/>
      <c r="F449" s="57"/>
      <c r="G449" s="58">
        <f t="shared" si="57"/>
        <v>0</v>
      </c>
      <c r="H449" s="58">
        <f>IF(E449="",0,IFERROR(VLOOKUP(E449,档案费管理台账!$D$4:$H$1000,5,0),0))</f>
        <v>0</v>
      </c>
      <c r="I449" s="57"/>
      <c r="J449" s="57"/>
      <c r="K449" s="57"/>
      <c r="L449" s="57"/>
      <c r="M449" s="58" t="str">
        <f t="shared" si="58"/>
        <v/>
      </c>
      <c r="N449" s="102"/>
    </row>
    <row r="450" spans="1:14">
      <c r="A450" s="97" t="str">
        <f t="shared" si="56"/>
        <v/>
      </c>
      <c r="B450" s="98" t="str">
        <f t="shared" si="55"/>
        <v/>
      </c>
      <c r="C450" s="99"/>
      <c r="D450" s="137"/>
      <c r="E450" s="100"/>
      <c r="F450" s="57"/>
      <c r="G450" s="58">
        <f t="shared" si="57"/>
        <v>0</v>
      </c>
      <c r="H450" s="58">
        <f>IF(E450="",0,IFERROR(VLOOKUP(E450,档案费管理台账!$D$4:$H$1000,5,0),0))</f>
        <v>0</v>
      </c>
      <c r="I450" s="57"/>
      <c r="J450" s="57"/>
      <c r="K450" s="57"/>
      <c r="L450" s="57"/>
      <c r="M450" s="58" t="str">
        <f t="shared" si="58"/>
        <v/>
      </c>
      <c r="N450" s="102"/>
    </row>
    <row r="451" spans="1:14">
      <c r="A451" s="97" t="str">
        <f t="shared" si="56"/>
        <v/>
      </c>
      <c r="B451" s="98" t="str">
        <f t="shared" si="55"/>
        <v/>
      </c>
      <c r="C451" s="99"/>
      <c r="D451" s="137"/>
      <c r="E451" s="100"/>
      <c r="F451" s="57"/>
      <c r="G451" s="58">
        <f t="shared" si="57"/>
        <v>0</v>
      </c>
      <c r="H451" s="58">
        <f>IF(E451="",0,IFERROR(VLOOKUP(E451,档案费管理台账!$D$4:$H$1000,5,0),0))</f>
        <v>0</v>
      </c>
      <c r="I451" s="57"/>
      <c r="J451" s="57"/>
      <c r="K451" s="57"/>
      <c r="L451" s="57"/>
      <c r="M451" s="58" t="str">
        <f t="shared" si="58"/>
        <v/>
      </c>
      <c r="N451" s="102"/>
    </row>
    <row r="452" spans="1:14">
      <c r="A452" s="97" t="str">
        <f t="shared" si="56"/>
        <v/>
      </c>
      <c r="B452" s="98" t="str">
        <f t="shared" si="55"/>
        <v/>
      </c>
      <c r="C452" s="99"/>
      <c r="D452" s="137"/>
      <c r="E452" s="100"/>
      <c r="F452" s="57"/>
      <c r="G452" s="58">
        <f t="shared" si="57"/>
        <v>0</v>
      </c>
      <c r="H452" s="58">
        <f>IF(E452="",0,IFERROR(VLOOKUP(E452,档案费管理台账!$D$4:$H$1000,5,0),0))</f>
        <v>0</v>
      </c>
      <c r="I452" s="57"/>
      <c r="J452" s="57"/>
      <c r="K452" s="57"/>
      <c r="L452" s="57"/>
      <c r="M452" s="58" t="str">
        <f t="shared" si="58"/>
        <v/>
      </c>
      <c r="N452" s="102"/>
    </row>
    <row r="453" spans="1:14">
      <c r="A453" s="97" t="str">
        <f t="shared" si="56"/>
        <v/>
      </c>
      <c r="B453" s="98" t="str">
        <f t="shared" si="55"/>
        <v/>
      </c>
      <c r="C453" s="99"/>
      <c r="D453" s="137"/>
      <c r="E453" s="100"/>
      <c r="F453" s="57"/>
      <c r="G453" s="58">
        <f t="shared" si="57"/>
        <v>0</v>
      </c>
      <c r="H453" s="58">
        <f>IF(E453="",0,IFERROR(VLOOKUP(E453,档案费管理台账!$D$4:$H$1000,5,0),0))</f>
        <v>0</v>
      </c>
      <c r="I453" s="57"/>
      <c r="J453" s="57"/>
      <c r="K453" s="57"/>
      <c r="L453" s="57"/>
      <c r="M453" s="58" t="str">
        <f t="shared" si="58"/>
        <v/>
      </c>
      <c r="N453" s="102"/>
    </row>
    <row r="454" spans="1:14">
      <c r="A454" s="97" t="str">
        <f t="shared" si="56"/>
        <v/>
      </c>
      <c r="B454" s="98" t="str">
        <f t="shared" si="55"/>
        <v/>
      </c>
      <c r="C454" s="99"/>
      <c r="D454" s="137"/>
      <c r="E454" s="100"/>
      <c r="F454" s="57"/>
      <c r="G454" s="58">
        <f t="shared" si="57"/>
        <v>0</v>
      </c>
      <c r="H454" s="58">
        <f>IF(E454="",0,IFERROR(VLOOKUP(E454,档案费管理台账!$D$4:$H$1000,5,0),0))</f>
        <v>0</v>
      </c>
      <c r="I454" s="57"/>
      <c r="J454" s="57"/>
      <c r="K454" s="57"/>
      <c r="L454" s="57"/>
      <c r="M454" s="58" t="str">
        <f t="shared" si="58"/>
        <v/>
      </c>
      <c r="N454" s="102"/>
    </row>
    <row r="455" spans="1:14">
      <c r="A455" s="97" t="str">
        <f t="shared" si="56"/>
        <v/>
      </c>
      <c r="B455" s="98" t="str">
        <f t="shared" si="55"/>
        <v/>
      </c>
      <c r="C455" s="99"/>
      <c r="D455" s="137"/>
      <c r="E455" s="100"/>
      <c r="F455" s="57"/>
      <c r="G455" s="58">
        <f t="shared" si="57"/>
        <v>0</v>
      </c>
      <c r="H455" s="58">
        <f>IF(E455="",0,IFERROR(VLOOKUP(E455,档案费管理台账!$D$4:$H$1000,5,0),0))</f>
        <v>0</v>
      </c>
      <c r="I455" s="57"/>
      <c r="J455" s="57"/>
      <c r="K455" s="57"/>
      <c r="L455" s="57"/>
      <c r="M455" s="58" t="str">
        <f t="shared" si="58"/>
        <v/>
      </c>
      <c r="N455" s="102"/>
    </row>
    <row r="456" spans="1:14">
      <c r="A456" s="97" t="str">
        <f t="shared" si="56"/>
        <v/>
      </c>
      <c r="B456" s="98" t="str">
        <f t="shared" si="55"/>
        <v/>
      </c>
      <c r="C456" s="99"/>
      <c r="D456" s="137"/>
      <c r="E456" s="100"/>
      <c r="F456" s="57"/>
      <c r="G456" s="58">
        <f t="shared" si="57"/>
        <v>0</v>
      </c>
      <c r="H456" s="58">
        <f>IF(E456="",0,IFERROR(VLOOKUP(E456,档案费管理台账!$D$4:$H$1000,5,0),0))</f>
        <v>0</v>
      </c>
      <c r="I456" s="57"/>
      <c r="J456" s="57"/>
      <c r="K456" s="57"/>
      <c r="L456" s="57"/>
      <c r="M456" s="58" t="str">
        <f t="shared" si="58"/>
        <v/>
      </c>
      <c r="N456" s="102"/>
    </row>
    <row r="457" spans="1:14">
      <c r="A457" s="97" t="str">
        <f t="shared" si="56"/>
        <v/>
      </c>
      <c r="B457" s="98" t="str">
        <f t="shared" si="55"/>
        <v/>
      </c>
      <c r="C457" s="99"/>
      <c r="D457" s="137"/>
      <c r="E457" s="100"/>
      <c r="F457" s="57"/>
      <c r="G457" s="58">
        <f t="shared" si="57"/>
        <v>0</v>
      </c>
      <c r="H457" s="58">
        <f>IF(E457="",0,IFERROR(VLOOKUP(E457,档案费管理台账!$D$4:$H$1000,5,0),0))</f>
        <v>0</v>
      </c>
      <c r="I457" s="57"/>
      <c r="J457" s="57"/>
      <c r="K457" s="57"/>
      <c r="L457" s="57"/>
      <c r="M457" s="58" t="str">
        <f t="shared" si="58"/>
        <v/>
      </c>
      <c r="N457" s="102"/>
    </row>
    <row r="458" spans="1:14">
      <c r="A458" s="97" t="str">
        <f t="shared" si="56"/>
        <v/>
      </c>
      <c r="B458" s="98" t="str">
        <f t="shared" si="55"/>
        <v/>
      </c>
      <c r="C458" s="99"/>
      <c r="D458" s="137"/>
      <c r="E458" s="100"/>
      <c r="F458" s="57"/>
      <c r="G458" s="58">
        <f t="shared" si="57"/>
        <v>0</v>
      </c>
      <c r="H458" s="58">
        <f>IF(E458="",0,IFERROR(VLOOKUP(E458,档案费管理台账!$D$4:$H$1000,5,0),0))</f>
        <v>0</v>
      </c>
      <c r="I458" s="57"/>
      <c r="J458" s="57"/>
      <c r="K458" s="57"/>
      <c r="L458" s="57"/>
      <c r="M458" s="58" t="str">
        <f t="shared" si="58"/>
        <v/>
      </c>
      <c r="N458" s="102"/>
    </row>
    <row r="459" spans="1:14">
      <c r="A459" s="97" t="str">
        <f t="shared" si="56"/>
        <v/>
      </c>
      <c r="B459" s="98" t="str">
        <f t="shared" si="55"/>
        <v/>
      </c>
      <c r="C459" s="99"/>
      <c r="D459" s="137"/>
      <c r="E459" s="100"/>
      <c r="F459" s="57"/>
      <c r="G459" s="58">
        <f t="shared" si="57"/>
        <v>0</v>
      </c>
      <c r="H459" s="58">
        <f>IF(E459="",0,IFERROR(VLOOKUP(E459,档案费管理台账!$D$4:$H$1000,5,0),0))</f>
        <v>0</v>
      </c>
      <c r="I459" s="57"/>
      <c r="J459" s="57"/>
      <c r="K459" s="57"/>
      <c r="L459" s="57"/>
      <c r="M459" s="58" t="str">
        <f t="shared" si="58"/>
        <v/>
      </c>
      <c r="N459" s="102"/>
    </row>
    <row r="460" spans="1:14">
      <c r="A460" s="97" t="str">
        <f t="shared" si="56"/>
        <v/>
      </c>
      <c r="B460" s="98" t="str">
        <f t="shared" si="55"/>
        <v/>
      </c>
      <c r="C460" s="99"/>
      <c r="D460" s="137"/>
      <c r="E460" s="100"/>
      <c r="F460" s="57"/>
      <c r="G460" s="58">
        <f t="shared" si="57"/>
        <v>0</v>
      </c>
      <c r="H460" s="58">
        <f>IF(E460="",0,IFERROR(VLOOKUP(E460,档案费管理台账!$D$4:$H$1000,5,0),0))</f>
        <v>0</v>
      </c>
      <c r="I460" s="57"/>
      <c r="J460" s="57"/>
      <c r="K460" s="57"/>
      <c r="L460" s="57"/>
      <c r="M460" s="58" t="str">
        <f t="shared" si="58"/>
        <v/>
      </c>
      <c r="N460" s="102"/>
    </row>
    <row r="461" spans="1:14">
      <c r="A461" s="97" t="str">
        <f t="shared" si="56"/>
        <v/>
      </c>
      <c r="B461" s="98" t="str">
        <f t="shared" si="55"/>
        <v/>
      </c>
      <c r="C461" s="99"/>
      <c r="D461" s="137"/>
      <c r="E461" s="100"/>
      <c r="F461" s="57"/>
      <c r="G461" s="58">
        <f t="shared" si="57"/>
        <v>0</v>
      </c>
      <c r="H461" s="58">
        <f>IF(E461="",0,IFERROR(VLOOKUP(E461,档案费管理台账!$D$4:$H$1000,5,0),0))</f>
        <v>0</v>
      </c>
      <c r="I461" s="57"/>
      <c r="J461" s="57"/>
      <c r="K461" s="57"/>
      <c r="L461" s="57"/>
      <c r="M461" s="58" t="str">
        <f t="shared" si="58"/>
        <v/>
      </c>
      <c r="N461" s="102"/>
    </row>
    <row r="462" spans="1:14">
      <c r="A462" s="97" t="str">
        <f t="shared" si="56"/>
        <v/>
      </c>
      <c r="B462" s="98" t="str">
        <f t="shared" si="55"/>
        <v/>
      </c>
      <c r="C462" s="99"/>
      <c r="D462" s="137"/>
      <c r="E462" s="100"/>
      <c r="F462" s="57"/>
      <c r="G462" s="58">
        <f t="shared" si="57"/>
        <v>0</v>
      </c>
      <c r="H462" s="58">
        <f>IF(E462="",0,IFERROR(VLOOKUP(E462,档案费管理台账!$D$4:$H$1000,5,0),0))</f>
        <v>0</v>
      </c>
      <c r="I462" s="57"/>
      <c r="J462" s="57"/>
      <c r="K462" s="57"/>
      <c r="L462" s="57"/>
      <c r="M462" s="58" t="str">
        <f t="shared" si="58"/>
        <v/>
      </c>
      <c r="N462" s="102"/>
    </row>
    <row r="463" spans="1:14">
      <c r="A463" s="97" t="str">
        <f t="shared" si="56"/>
        <v/>
      </c>
      <c r="B463" s="98" t="str">
        <f t="shared" si="55"/>
        <v/>
      </c>
      <c r="C463" s="99"/>
      <c r="D463" s="137"/>
      <c r="E463" s="100"/>
      <c r="F463" s="57"/>
      <c r="G463" s="58">
        <f t="shared" si="57"/>
        <v>0</v>
      </c>
      <c r="H463" s="58">
        <f>IF(E463="",0,IFERROR(VLOOKUP(E463,档案费管理台账!$D$4:$H$1000,5,0),0))</f>
        <v>0</v>
      </c>
      <c r="I463" s="57"/>
      <c r="J463" s="57"/>
      <c r="K463" s="57"/>
      <c r="L463" s="57"/>
      <c r="M463" s="58" t="str">
        <f t="shared" si="58"/>
        <v/>
      </c>
      <c r="N463" s="102"/>
    </row>
    <row r="464" spans="1:14">
      <c r="A464" s="97" t="str">
        <f t="shared" si="56"/>
        <v/>
      </c>
      <c r="B464" s="98" t="str">
        <f t="shared" si="55"/>
        <v/>
      </c>
      <c r="C464" s="99"/>
      <c r="D464" s="137"/>
      <c r="E464" s="100"/>
      <c r="F464" s="57"/>
      <c r="G464" s="58">
        <f t="shared" si="57"/>
        <v>0</v>
      </c>
      <c r="H464" s="58">
        <f>IF(E464="",0,IFERROR(VLOOKUP(E464,档案费管理台账!$D$4:$H$1000,5,0),0))</f>
        <v>0</v>
      </c>
      <c r="I464" s="57"/>
      <c r="J464" s="57"/>
      <c r="K464" s="57"/>
      <c r="L464" s="57"/>
      <c r="M464" s="58" t="str">
        <f t="shared" si="58"/>
        <v/>
      </c>
      <c r="N464" s="102"/>
    </row>
    <row r="465" spans="1:14">
      <c r="A465" s="97" t="str">
        <f t="shared" si="56"/>
        <v/>
      </c>
      <c r="B465" s="98" t="str">
        <f t="shared" si="55"/>
        <v/>
      </c>
      <c r="C465" s="99"/>
      <c r="D465" s="137"/>
      <c r="E465" s="100"/>
      <c r="F465" s="57"/>
      <c r="G465" s="58">
        <f t="shared" si="57"/>
        <v>0</v>
      </c>
      <c r="H465" s="58">
        <f>IF(E465="",0,IFERROR(VLOOKUP(E465,档案费管理台账!$D$4:$H$1000,5,0),0))</f>
        <v>0</v>
      </c>
      <c r="I465" s="57"/>
      <c r="J465" s="57"/>
      <c r="K465" s="57"/>
      <c r="L465" s="57"/>
      <c r="M465" s="58" t="str">
        <f t="shared" si="58"/>
        <v/>
      </c>
      <c r="N465" s="102"/>
    </row>
    <row r="466" spans="1:14">
      <c r="A466" s="97" t="str">
        <f t="shared" si="56"/>
        <v/>
      </c>
      <c r="B466" s="98" t="str">
        <f t="shared" si="55"/>
        <v/>
      </c>
      <c r="C466" s="99"/>
      <c r="D466" s="137"/>
      <c r="E466" s="100"/>
      <c r="F466" s="57"/>
      <c r="G466" s="58">
        <f t="shared" si="57"/>
        <v>0</v>
      </c>
      <c r="H466" s="58">
        <f>IF(E466="",0,IFERROR(VLOOKUP(E466,档案费管理台账!$D$4:$H$1000,5,0),0))</f>
        <v>0</v>
      </c>
      <c r="I466" s="57"/>
      <c r="J466" s="57"/>
      <c r="K466" s="57"/>
      <c r="L466" s="57"/>
      <c r="M466" s="58" t="str">
        <f t="shared" si="58"/>
        <v/>
      </c>
      <c r="N466" s="102"/>
    </row>
    <row r="467" spans="1:14">
      <c r="A467" s="97" t="str">
        <f t="shared" si="56"/>
        <v/>
      </c>
      <c r="B467" s="98" t="str">
        <f t="shared" si="55"/>
        <v/>
      </c>
      <c r="C467" s="99"/>
      <c r="D467" s="137"/>
      <c r="E467" s="100"/>
      <c r="F467" s="57"/>
      <c r="G467" s="58">
        <f t="shared" si="57"/>
        <v>0</v>
      </c>
      <c r="H467" s="58">
        <f>IF(E467="",0,IFERROR(VLOOKUP(E467,档案费管理台账!$D$4:$H$1000,5,0),0))</f>
        <v>0</v>
      </c>
      <c r="I467" s="57"/>
      <c r="J467" s="57"/>
      <c r="K467" s="57"/>
      <c r="L467" s="57"/>
      <c r="M467" s="58" t="str">
        <f t="shared" si="58"/>
        <v/>
      </c>
      <c r="N467" s="102"/>
    </row>
    <row r="468" spans="1:14">
      <c r="A468" s="97" t="str">
        <f t="shared" si="56"/>
        <v/>
      </c>
      <c r="B468" s="98" t="str">
        <f t="shared" si="55"/>
        <v/>
      </c>
      <c r="C468" s="99"/>
      <c r="D468" s="137"/>
      <c r="E468" s="100"/>
      <c r="F468" s="57"/>
      <c r="G468" s="58">
        <f t="shared" si="57"/>
        <v>0</v>
      </c>
      <c r="H468" s="58">
        <f>IF(E468="",0,IFERROR(VLOOKUP(E468,档案费管理台账!$D$4:$H$1000,5,0),0))</f>
        <v>0</v>
      </c>
      <c r="I468" s="57"/>
      <c r="J468" s="57"/>
      <c r="K468" s="57"/>
      <c r="L468" s="57"/>
      <c r="M468" s="58" t="str">
        <f t="shared" si="58"/>
        <v/>
      </c>
      <c r="N468" s="102"/>
    </row>
    <row r="469" spans="1:14">
      <c r="A469" s="97" t="str">
        <f t="shared" si="56"/>
        <v/>
      </c>
      <c r="B469" s="98" t="str">
        <f t="shared" si="55"/>
        <v/>
      </c>
      <c r="C469" s="99"/>
      <c r="D469" s="137"/>
      <c r="E469" s="100"/>
      <c r="F469" s="57"/>
      <c r="G469" s="58">
        <f t="shared" si="57"/>
        <v>0</v>
      </c>
      <c r="H469" s="58">
        <f>IF(E469="",0,IFERROR(VLOOKUP(E469,档案费管理台账!$D$4:$H$1000,5,0),0))</f>
        <v>0</v>
      </c>
      <c r="I469" s="57"/>
      <c r="J469" s="57"/>
      <c r="K469" s="57"/>
      <c r="L469" s="57"/>
      <c r="M469" s="58" t="str">
        <f t="shared" si="58"/>
        <v/>
      </c>
      <c r="N469" s="102"/>
    </row>
    <row r="470" spans="1:14">
      <c r="A470" s="97" t="str">
        <f t="shared" si="56"/>
        <v/>
      </c>
      <c r="B470" s="98" t="str">
        <f t="shared" si="55"/>
        <v/>
      </c>
      <c r="C470" s="99"/>
      <c r="D470" s="137"/>
      <c r="E470" s="100"/>
      <c r="F470" s="57"/>
      <c r="G470" s="58">
        <f t="shared" si="57"/>
        <v>0</v>
      </c>
      <c r="H470" s="58">
        <f>IF(E470="",0,IFERROR(VLOOKUP(E470,档案费管理台账!$D$4:$H$1000,5,0),0))</f>
        <v>0</v>
      </c>
      <c r="I470" s="57"/>
      <c r="J470" s="57"/>
      <c r="K470" s="57"/>
      <c r="L470" s="57"/>
      <c r="M470" s="58" t="str">
        <f t="shared" si="58"/>
        <v/>
      </c>
      <c r="N470" s="102"/>
    </row>
    <row r="471" spans="1:14">
      <c r="A471" s="97" t="str">
        <f t="shared" si="56"/>
        <v/>
      </c>
      <c r="B471" s="98" t="str">
        <f t="shared" si="55"/>
        <v/>
      </c>
      <c r="C471" s="99"/>
      <c r="D471" s="137"/>
      <c r="E471" s="100"/>
      <c r="F471" s="57"/>
      <c r="G471" s="58">
        <f t="shared" si="57"/>
        <v>0</v>
      </c>
      <c r="H471" s="58">
        <f>IF(E471="",0,IFERROR(VLOOKUP(E471,档案费管理台账!$D$4:$H$1000,5,0),0))</f>
        <v>0</v>
      </c>
      <c r="I471" s="57"/>
      <c r="J471" s="57"/>
      <c r="K471" s="57"/>
      <c r="L471" s="57"/>
      <c r="M471" s="58" t="str">
        <f t="shared" si="58"/>
        <v/>
      </c>
      <c r="N471" s="102"/>
    </row>
    <row r="472" spans="1:14">
      <c r="A472" s="97" t="str">
        <f t="shared" si="56"/>
        <v/>
      </c>
      <c r="B472" s="98" t="str">
        <f t="shared" si="55"/>
        <v/>
      </c>
      <c r="C472" s="99"/>
      <c r="D472" s="137"/>
      <c r="E472" s="100"/>
      <c r="F472" s="57"/>
      <c r="G472" s="58">
        <f t="shared" si="57"/>
        <v>0</v>
      </c>
      <c r="H472" s="58">
        <f>IF(E472="",0,IFERROR(VLOOKUP(E472,档案费管理台账!$D$4:$H$1000,5,0),0))</f>
        <v>0</v>
      </c>
      <c r="I472" s="57"/>
      <c r="J472" s="57"/>
      <c r="K472" s="57"/>
      <c r="L472" s="57"/>
      <c r="M472" s="58" t="str">
        <f t="shared" si="58"/>
        <v/>
      </c>
      <c r="N472" s="102"/>
    </row>
    <row r="473" spans="1:14">
      <c r="A473" s="97" t="str">
        <f t="shared" si="56"/>
        <v/>
      </c>
      <c r="B473" s="98" t="str">
        <f t="shared" si="55"/>
        <v/>
      </c>
      <c r="C473" s="99"/>
      <c r="D473" s="137"/>
      <c r="E473" s="100"/>
      <c r="F473" s="57"/>
      <c r="G473" s="58">
        <f t="shared" si="57"/>
        <v>0</v>
      </c>
      <c r="H473" s="58">
        <f>IF(E473="",0,IFERROR(VLOOKUP(E473,档案费管理台账!$D$4:$H$1000,5,0),0))</f>
        <v>0</v>
      </c>
      <c r="I473" s="57"/>
      <c r="J473" s="57"/>
      <c r="K473" s="57"/>
      <c r="L473" s="57"/>
      <c r="M473" s="58" t="str">
        <f t="shared" si="58"/>
        <v/>
      </c>
      <c r="N473" s="102"/>
    </row>
    <row r="474" spans="1:14">
      <c r="A474" s="97" t="str">
        <f t="shared" si="56"/>
        <v/>
      </c>
      <c r="B474" s="98" t="str">
        <f t="shared" si="55"/>
        <v/>
      </c>
      <c r="C474" s="99"/>
      <c r="D474" s="137"/>
      <c r="E474" s="100"/>
      <c r="F474" s="57"/>
      <c r="G474" s="58">
        <f t="shared" si="57"/>
        <v>0</v>
      </c>
      <c r="H474" s="58">
        <f>IF(E474="",0,IFERROR(VLOOKUP(E474,档案费管理台账!$D$4:$H$1000,5,0),0))</f>
        <v>0</v>
      </c>
      <c r="I474" s="57"/>
      <c r="J474" s="57"/>
      <c r="K474" s="57"/>
      <c r="L474" s="57"/>
      <c r="M474" s="58" t="str">
        <f t="shared" si="58"/>
        <v/>
      </c>
      <c r="N474" s="102"/>
    </row>
    <row r="475" spans="1:14">
      <c r="A475" s="97" t="str">
        <f t="shared" si="56"/>
        <v/>
      </c>
      <c r="B475" s="98" t="str">
        <f t="shared" si="55"/>
        <v/>
      </c>
      <c r="C475" s="99"/>
      <c r="D475" s="137"/>
      <c r="E475" s="100"/>
      <c r="F475" s="57"/>
      <c r="G475" s="58">
        <f t="shared" si="57"/>
        <v>0</v>
      </c>
      <c r="H475" s="58">
        <f>IF(E475="",0,IFERROR(VLOOKUP(E475,档案费管理台账!$D$4:$H$1000,5,0),0))</f>
        <v>0</v>
      </c>
      <c r="I475" s="57"/>
      <c r="J475" s="57"/>
      <c r="K475" s="57"/>
      <c r="L475" s="57"/>
      <c r="M475" s="58" t="str">
        <f t="shared" si="58"/>
        <v/>
      </c>
      <c r="N475" s="102"/>
    </row>
    <row r="476" spans="1:14">
      <c r="A476" s="97" t="str">
        <f t="shared" si="56"/>
        <v/>
      </c>
      <c r="B476" s="98" t="str">
        <f t="shared" si="55"/>
        <v/>
      </c>
      <c r="C476" s="99"/>
      <c r="D476" s="137"/>
      <c r="E476" s="100"/>
      <c r="F476" s="57"/>
      <c r="G476" s="58">
        <f t="shared" si="57"/>
        <v>0</v>
      </c>
      <c r="H476" s="58">
        <f>IF(E476="",0,IFERROR(VLOOKUP(E476,档案费管理台账!$D$4:$H$1000,5,0),0))</f>
        <v>0</v>
      </c>
      <c r="I476" s="57"/>
      <c r="J476" s="57"/>
      <c r="K476" s="57"/>
      <c r="L476" s="57"/>
      <c r="M476" s="58" t="str">
        <f t="shared" si="58"/>
        <v/>
      </c>
      <c r="N476" s="102"/>
    </row>
    <row r="477" spans="1:14">
      <c r="A477" s="97" t="str">
        <f t="shared" si="56"/>
        <v/>
      </c>
      <c r="B477" s="98" t="str">
        <f t="shared" si="55"/>
        <v/>
      </c>
      <c r="C477" s="99"/>
      <c r="D477" s="137"/>
      <c r="E477" s="100"/>
      <c r="F477" s="57"/>
      <c r="G477" s="58">
        <f t="shared" si="57"/>
        <v>0</v>
      </c>
      <c r="H477" s="58">
        <f>IF(E477="",0,IFERROR(VLOOKUP(E477,档案费管理台账!$D$4:$H$1000,5,0),0))</f>
        <v>0</v>
      </c>
      <c r="I477" s="57"/>
      <c r="J477" s="57"/>
      <c r="K477" s="57"/>
      <c r="L477" s="57"/>
      <c r="M477" s="58" t="str">
        <f t="shared" si="58"/>
        <v/>
      </c>
      <c r="N477" s="102"/>
    </row>
    <row r="478" spans="1:14">
      <c r="A478" s="97" t="str">
        <f t="shared" si="56"/>
        <v/>
      </c>
      <c r="B478" s="98" t="str">
        <f t="shared" si="55"/>
        <v/>
      </c>
      <c r="C478" s="99"/>
      <c r="D478" s="137"/>
      <c r="E478" s="100"/>
      <c r="F478" s="57"/>
      <c r="G478" s="58">
        <f t="shared" si="57"/>
        <v>0</v>
      </c>
      <c r="H478" s="58">
        <f>IF(E478="",0,IFERROR(VLOOKUP(E478,档案费管理台账!$D$4:$H$1000,5,0),0))</f>
        <v>0</v>
      </c>
      <c r="I478" s="57"/>
      <c r="J478" s="57"/>
      <c r="K478" s="57"/>
      <c r="L478" s="57"/>
      <c r="M478" s="58" t="str">
        <f t="shared" si="58"/>
        <v/>
      </c>
      <c r="N478" s="102"/>
    </row>
    <row r="479" spans="1:14">
      <c r="A479" s="97" t="str">
        <f t="shared" si="56"/>
        <v/>
      </c>
      <c r="B479" s="98" t="str">
        <f t="shared" si="55"/>
        <v/>
      </c>
      <c r="C479" s="99"/>
      <c r="D479" s="137"/>
      <c r="E479" s="100"/>
      <c r="F479" s="57"/>
      <c r="G479" s="58">
        <f t="shared" si="57"/>
        <v>0</v>
      </c>
      <c r="H479" s="58">
        <f>IF(E479="",0,IFERROR(VLOOKUP(E479,档案费管理台账!$D$4:$H$1000,5,0),0))</f>
        <v>0</v>
      </c>
      <c r="I479" s="57"/>
      <c r="J479" s="57"/>
      <c r="K479" s="57"/>
      <c r="L479" s="57"/>
      <c r="M479" s="58" t="str">
        <f t="shared" si="58"/>
        <v/>
      </c>
      <c r="N479" s="102"/>
    </row>
    <row r="480" spans="1:14">
      <c r="A480" s="97" t="str">
        <f t="shared" si="56"/>
        <v/>
      </c>
      <c r="B480" s="98" t="str">
        <f t="shared" si="55"/>
        <v/>
      </c>
      <c r="C480" s="99"/>
      <c r="D480" s="137"/>
      <c r="E480" s="100"/>
      <c r="F480" s="57"/>
      <c r="G480" s="58">
        <f t="shared" si="57"/>
        <v>0</v>
      </c>
      <c r="H480" s="58">
        <f>IF(E480="",0,IFERROR(VLOOKUP(E480,档案费管理台账!$D$4:$H$1000,5,0),0))</f>
        <v>0</v>
      </c>
      <c r="I480" s="57"/>
      <c r="J480" s="57"/>
      <c r="K480" s="57"/>
      <c r="L480" s="57"/>
      <c r="M480" s="58" t="str">
        <f t="shared" si="58"/>
        <v/>
      </c>
      <c r="N480" s="102"/>
    </row>
    <row r="481" spans="1:14">
      <c r="A481" s="97" t="str">
        <f t="shared" si="56"/>
        <v/>
      </c>
      <c r="B481" s="98" t="str">
        <f t="shared" si="55"/>
        <v/>
      </c>
      <c r="C481" s="99"/>
      <c r="D481" s="137"/>
      <c r="E481" s="100"/>
      <c r="F481" s="57"/>
      <c r="G481" s="58">
        <f t="shared" si="57"/>
        <v>0</v>
      </c>
      <c r="H481" s="58">
        <f>IF(E481="",0,IFERROR(VLOOKUP(E481,档案费管理台账!$D$4:$H$1000,5,0),0))</f>
        <v>0</v>
      </c>
      <c r="I481" s="57"/>
      <c r="J481" s="57"/>
      <c r="K481" s="57"/>
      <c r="L481" s="57"/>
      <c r="M481" s="58" t="str">
        <f t="shared" si="58"/>
        <v/>
      </c>
      <c r="N481" s="102"/>
    </row>
    <row r="482" spans="1:14">
      <c r="A482" s="97" t="str">
        <f t="shared" si="56"/>
        <v/>
      </c>
      <c r="B482" s="98" t="str">
        <f t="shared" si="55"/>
        <v/>
      </c>
      <c r="C482" s="99"/>
      <c r="D482" s="137"/>
      <c r="E482" s="100"/>
      <c r="F482" s="57"/>
      <c r="G482" s="58">
        <f t="shared" si="57"/>
        <v>0</v>
      </c>
      <c r="H482" s="58">
        <f>IF(E482="",0,IFERROR(VLOOKUP(E482,档案费管理台账!$D$4:$H$1000,5,0),0))</f>
        <v>0</v>
      </c>
      <c r="I482" s="57"/>
      <c r="J482" s="57"/>
      <c r="K482" s="57"/>
      <c r="L482" s="57"/>
      <c r="M482" s="58" t="str">
        <f t="shared" si="58"/>
        <v/>
      </c>
      <c r="N482" s="102"/>
    </row>
    <row r="483" spans="1:14">
      <c r="A483" s="97" t="str">
        <f t="shared" si="56"/>
        <v/>
      </c>
      <c r="B483" s="98" t="str">
        <f t="shared" si="55"/>
        <v/>
      </c>
      <c r="C483" s="99"/>
      <c r="D483" s="137"/>
      <c r="E483" s="100"/>
      <c r="F483" s="57"/>
      <c r="G483" s="58">
        <f t="shared" si="57"/>
        <v>0</v>
      </c>
      <c r="H483" s="58">
        <f>IF(E483="",0,IFERROR(VLOOKUP(E483,档案费管理台账!$D$4:$H$1000,5,0),0))</f>
        <v>0</v>
      </c>
      <c r="I483" s="57"/>
      <c r="J483" s="57"/>
      <c r="K483" s="57"/>
      <c r="L483" s="57"/>
      <c r="M483" s="58" t="str">
        <f t="shared" si="58"/>
        <v/>
      </c>
      <c r="N483" s="102"/>
    </row>
    <row r="484" spans="1:14">
      <c r="A484" s="97" t="str">
        <f t="shared" si="56"/>
        <v/>
      </c>
      <c r="B484" s="98" t="str">
        <f t="shared" si="55"/>
        <v/>
      </c>
      <c r="C484" s="99"/>
      <c r="D484" s="137"/>
      <c r="E484" s="100"/>
      <c r="F484" s="57"/>
      <c r="G484" s="58">
        <f t="shared" si="57"/>
        <v>0</v>
      </c>
      <c r="H484" s="58">
        <f>IF(E484="",0,IFERROR(VLOOKUP(E484,档案费管理台账!$D$4:$H$1000,5,0),0))</f>
        <v>0</v>
      </c>
      <c r="I484" s="57"/>
      <c r="J484" s="57"/>
      <c r="K484" s="57"/>
      <c r="L484" s="57"/>
      <c r="M484" s="58" t="str">
        <f t="shared" si="58"/>
        <v/>
      </c>
      <c r="N484" s="102"/>
    </row>
    <row r="485" spans="1:14">
      <c r="A485" s="97" t="str">
        <f t="shared" si="56"/>
        <v/>
      </c>
      <c r="B485" s="98" t="str">
        <f t="shared" si="55"/>
        <v/>
      </c>
      <c r="C485" s="99"/>
      <c r="D485" s="137"/>
      <c r="E485" s="100"/>
      <c r="F485" s="57"/>
      <c r="G485" s="58">
        <f t="shared" si="57"/>
        <v>0</v>
      </c>
      <c r="H485" s="58">
        <f>IF(E485="",0,IFERROR(VLOOKUP(E485,档案费管理台账!$D$4:$H$1000,5,0),0))</f>
        <v>0</v>
      </c>
      <c r="I485" s="57"/>
      <c r="J485" s="57"/>
      <c r="K485" s="57"/>
      <c r="L485" s="57"/>
      <c r="M485" s="58" t="str">
        <f t="shared" si="58"/>
        <v/>
      </c>
      <c r="N485" s="102"/>
    </row>
    <row r="486" spans="1:14">
      <c r="A486" s="97" t="str">
        <f t="shared" si="56"/>
        <v/>
      </c>
      <c r="B486" s="98" t="str">
        <f t="shared" si="55"/>
        <v/>
      </c>
      <c r="C486" s="99"/>
      <c r="D486" s="137"/>
      <c r="E486" s="100"/>
      <c r="F486" s="57"/>
      <c r="G486" s="58">
        <f t="shared" si="57"/>
        <v>0</v>
      </c>
      <c r="H486" s="58">
        <f>IF(E486="",0,IFERROR(VLOOKUP(E486,档案费管理台账!$D$4:$H$1000,5,0),0))</f>
        <v>0</v>
      </c>
      <c r="I486" s="57"/>
      <c r="J486" s="57"/>
      <c r="K486" s="57"/>
      <c r="L486" s="57"/>
      <c r="M486" s="58" t="str">
        <f t="shared" si="58"/>
        <v/>
      </c>
      <c r="N486" s="102"/>
    </row>
    <row r="487" spans="1:14">
      <c r="A487" s="97" t="str">
        <f t="shared" si="56"/>
        <v/>
      </c>
      <c r="B487" s="98" t="str">
        <f t="shared" si="55"/>
        <v/>
      </c>
      <c r="C487" s="99"/>
      <c r="D487" s="137"/>
      <c r="E487" s="100"/>
      <c r="F487" s="57"/>
      <c r="G487" s="58">
        <f t="shared" si="57"/>
        <v>0</v>
      </c>
      <c r="H487" s="58">
        <f>IF(E487="",0,IFERROR(VLOOKUP(E487,档案费管理台账!$D$4:$H$1000,5,0),0))</f>
        <v>0</v>
      </c>
      <c r="I487" s="57"/>
      <c r="J487" s="57"/>
      <c r="K487" s="57"/>
      <c r="L487" s="57"/>
      <c r="M487" s="58" t="str">
        <f t="shared" si="58"/>
        <v/>
      </c>
      <c r="N487" s="102"/>
    </row>
    <row r="488" spans="1:14">
      <c r="A488" s="97" t="str">
        <f t="shared" si="56"/>
        <v/>
      </c>
      <c r="B488" s="98" t="str">
        <f t="shared" si="55"/>
        <v/>
      </c>
      <c r="C488" s="99"/>
      <c r="D488" s="137"/>
      <c r="E488" s="100"/>
      <c r="F488" s="57"/>
      <c r="G488" s="58">
        <f t="shared" si="57"/>
        <v>0</v>
      </c>
      <c r="H488" s="58">
        <f>IF(E488="",0,IFERROR(VLOOKUP(E488,档案费管理台账!$D$4:$H$1000,5,0),0))</f>
        <v>0</v>
      </c>
      <c r="I488" s="57"/>
      <c r="J488" s="57"/>
      <c r="K488" s="57"/>
      <c r="L488" s="57"/>
      <c r="M488" s="58" t="str">
        <f t="shared" si="58"/>
        <v/>
      </c>
      <c r="N488" s="102"/>
    </row>
    <row r="489" spans="1:14">
      <c r="A489" s="97" t="str">
        <f t="shared" si="56"/>
        <v/>
      </c>
      <c r="B489" s="98" t="str">
        <f t="shared" si="55"/>
        <v/>
      </c>
      <c r="C489" s="99"/>
      <c r="D489" s="137"/>
      <c r="E489" s="100"/>
      <c r="F489" s="57"/>
      <c r="G489" s="58">
        <f t="shared" si="57"/>
        <v>0</v>
      </c>
      <c r="H489" s="58">
        <f>IF(E489="",0,IFERROR(VLOOKUP(E489,档案费管理台账!$D$4:$H$1000,5,0),0))</f>
        <v>0</v>
      </c>
      <c r="I489" s="57"/>
      <c r="J489" s="57"/>
      <c r="K489" s="57"/>
      <c r="L489" s="57"/>
      <c r="M489" s="58" t="str">
        <f t="shared" si="58"/>
        <v/>
      </c>
      <c r="N489" s="102"/>
    </row>
    <row r="490" spans="1:14">
      <c r="A490" s="97" t="str">
        <f t="shared" si="56"/>
        <v/>
      </c>
      <c r="B490" s="98" t="str">
        <f t="shared" si="55"/>
        <v/>
      </c>
      <c r="C490" s="99"/>
      <c r="D490" s="137"/>
      <c r="E490" s="100"/>
      <c r="F490" s="57"/>
      <c r="G490" s="58">
        <f t="shared" si="57"/>
        <v>0</v>
      </c>
      <c r="H490" s="58">
        <f>IF(E490="",0,IFERROR(VLOOKUP(E490,档案费管理台账!$D$4:$H$1000,5,0),0))</f>
        <v>0</v>
      </c>
      <c r="I490" s="57"/>
      <c r="J490" s="57"/>
      <c r="K490" s="57"/>
      <c r="L490" s="57"/>
      <c r="M490" s="58" t="str">
        <f t="shared" si="58"/>
        <v/>
      </c>
      <c r="N490" s="102"/>
    </row>
    <row r="491" spans="1:14">
      <c r="A491" s="97" t="str">
        <f t="shared" si="56"/>
        <v/>
      </c>
      <c r="B491" s="98" t="str">
        <f t="shared" si="55"/>
        <v/>
      </c>
      <c r="C491" s="99"/>
      <c r="D491" s="137"/>
      <c r="E491" s="100"/>
      <c r="F491" s="57"/>
      <c r="G491" s="58">
        <f t="shared" si="57"/>
        <v>0</v>
      </c>
      <c r="H491" s="58">
        <f>IF(E491="",0,IFERROR(VLOOKUP(E491,档案费管理台账!$D$4:$H$1000,5,0),0))</f>
        <v>0</v>
      </c>
      <c r="I491" s="57"/>
      <c r="J491" s="57"/>
      <c r="K491" s="57"/>
      <c r="L491" s="57"/>
      <c r="M491" s="58" t="str">
        <f t="shared" si="58"/>
        <v/>
      </c>
      <c r="N491" s="102"/>
    </row>
    <row r="492" spans="1:14">
      <c r="A492" s="97" t="str">
        <f t="shared" si="56"/>
        <v/>
      </c>
      <c r="B492" s="98" t="str">
        <f t="shared" ref="B492:B555" si="59">IF(C492="","",MONTH(C492)&amp;"月")</f>
        <v/>
      </c>
      <c r="C492" s="99"/>
      <c r="D492" s="137"/>
      <c r="E492" s="100"/>
      <c r="F492" s="57"/>
      <c r="G492" s="58">
        <f t="shared" si="57"/>
        <v>0</v>
      </c>
      <c r="H492" s="58">
        <f>IF(E492="",0,IFERROR(VLOOKUP(E492,档案费管理台账!$D$4:$H$1000,5,0),0))</f>
        <v>0</v>
      </c>
      <c r="I492" s="57"/>
      <c r="J492" s="57"/>
      <c r="K492" s="57"/>
      <c r="L492" s="57"/>
      <c r="M492" s="58" t="str">
        <f t="shared" si="58"/>
        <v/>
      </c>
      <c r="N492" s="102"/>
    </row>
    <row r="493" spans="1:14">
      <c r="A493" s="97" t="str">
        <f t="shared" ref="A493:A556" si="60">IF(C493="","",ROW()-42)</f>
        <v/>
      </c>
      <c r="B493" s="98" t="str">
        <f t="shared" si="59"/>
        <v/>
      </c>
      <c r="C493" s="99"/>
      <c r="D493" s="137"/>
      <c r="E493" s="100"/>
      <c r="F493" s="57"/>
      <c r="G493" s="58">
        <f t="shared" ref="G493:G556" si="61">IF(F493="",0,F493*$K$41)</f>
        <v>0</v>
      </c>
      <c r="H493" s="58">
        <f>IF(E493="",0,IFERROR(VLOOKUP(E493,档案费管理台账!$D$4:$H$1000,5,0),0))</f>
        <v>0</v>
      </c>
      <c r="I493" s="57"/>
      <c r="J493" s="57"/>
      <c r="K493" s="57"/>
      <c r="L493" s="57"/>
      <c r="M493" s="58" t="str">
        <f t="shared" ref="M493:M556" si="62">IF(C493="","",ROUND(M492+G493-I493-J493-K493-L493-H493,2))</f>
        <v/>
      </c>
      <c r="N493" s="102"/>
    </row>
    <row r="494" spans="1:14">
      <c r="A494" s="97" t="str">
        <f t="shared" si="60"/>
        <v/>
      </c>
      <c r="B494" s="98" t="str">
        <f t="shared" si="59"/>
        <v/>
      </c>
      <c r="C494" s="99"/>
      <c r="D494" s="137"/>
      <c r="E494" s="100"/>
      <c r="F494" s="57"/>
      <c r="G494" s="58">
        <f t="shared" si="61"/>
        <v>0</v>
      </c>
      <c r="H494" s="58">
        <f>IF(E494="",0,IFERROR(VLOOKUP(E494,档案费管理台账!$D$4:$H$1000,5,0),0))</f>
        <v>0</v>
      </c>
      <c r="I494" s="57"/>
      <c r="J494" s="57"/>
      <c r="K494" s="57"/>
      <c r="L494" s="57"/>
      <c r="M494" s="58" t="str">
        <f t="shared" si="62"/>
        <v/>
      </c>
      <c r="N494" s="102"/>
    </row>
    <row r="495" spans="1:14">
      <c r="A495" s="97" t="str">
        <f t="shared" si="60"/>
        <v/>
      </c>
      <c r="B495" s="98" t="str">
        <f t="shared" si="59"/>
        <v/>
      </c>
      <c r="C495" s="99"/>
      <c r="D495" s="137"/>
      <c r="E495" s="100"/>
      <c r="F495" s="57"/>
      <c r="G495" s="58">
        <f t="shared" si="61"/>
        <v>0</v>
      </c>
      <c r="H495" s="58">
        <f>IF(E495="",0,IFERROR(VLOOKUP(E495,档案费管理台账!$D$4:$H$1000,5,0),0))</f>
        <v>0</v>
      </c>
      <c r="I495" s="57"/>
      <c r="J495" s="57"/>
      <c r="K495" s="57"/>
      <c r="L495" s="57"/>
      <c r="M495" s="58" t="str">
        <f t="shared" si="62"/>
        <v/>
      </c>
      <c r="N495" s="102"/>
    </row>
    <row r="496" spans="1:14">
      <c r="A496" s="97" t="str">
        <f t="shared" si="60"/>
        <v/>
      </c>
      <c r="B496" s="98" t="str">
        <f t="shared" si="59"/>
        <v/>
      </c>
      <c r="C496" s="99"/>
      <c r="D496" s="137"/>
      <c r="E496" s="100"/>
      <c r="F496" s="57"/>
      <c r="G496" s="58">
        <f t="shared" si="61"/>
        <v>0</v>
      </c>
      <c r="H496" s="58">
        <f>IF(E496="",0,IFERROR(VLOOKUP(E496,档案费管理台账!$D$4:$H$1000,5,0),0))</f>
        <v>0</v>
      </c>
      <c r="I496" s="57"/>
      <c r="J496" s="57"/>
      <c r="K496" s="57"/>
      <c r="L496" s="57"/>
      <c r="M496" s="58" t="str">
        <f t="shared" si="62"/>
        <v/>
      </c>
      <c r="N496" s="102"/>
    </row>
    <row r="497" spans="1:14">
      <c r="A497" s="97" t="str">
        <f t="shared" si="60"/>
        <v/>
      </c>
      <c r="B497" s="98" t="str">
        <f t="shared" si="59"/>
        <v/>
      </c>
      <c r="C497" s="99"/>
      <c r="D497" s="137"/>
      <c r="E497" s="100"/>
      <c r="F497" s="57"/>
      <c r="G497" s="58">
        <f t="shared" si="61"/>
        <v>0</v>
      </c>
      <c r="H497" s="58">
        <f>IF(E497="",0,IFERROR(VLOOKUP(E497,档案费管理台账!$D$4:$H$1000,5,0),0))</f>
        <v>0</v>
      </c>
      <c r="I497" s="57"/>
      <c r="J497" s="57"/>
      <c r="K497" s="57"/>
      <c r="L497" s="57"/>
      <c r="M497" s="58" t="str">
        <f t="shared" si="62"/>
        <v/>
      </c>
      <c r="N497" s="102"/>
    </row>
    <row r="498" spans="1:14">
      <c r="A498" s="97" t="str">
        <f t="shared" si="60"/>
        <v/>
      </c>
      <c r="B498" s="98" t="str">
        <f t="shared" si="59"/>
        <v/>
      </c>
      <c r="C498" s="99"/>
      <c r="D498" s="137"/>
      <c r="E498" s="100"/>
      <c r="F498" s="57"/>
      <c r="G498" s="58">
        <f t="shared" si="61"/>
        <v>0</v>
      </c>
      <c r="H498" s="58">
        <f>IF(E498="",0,IFERROR(VLOOKUP(E498,档案费管理台账!$D$4:$H$1000,5,0),0))</f>
        <v>0</v>
      </c>
      <c r="I498" s="57"/>
      <c r="J498" s="57"/>
      <c r="K498" s="57"/>
      <c r="L498" s="57"/>
      <c r="M498" s="58" t="str">
        <f t="shared" si="62"/>
        <v/>
      </c>
      <c r="N498" s="102"/>
    </row>
    <row r="499" spans="1:14">
      <c r="A499" s="97" t="str">
        <f t="shared" si="60"/>
        <v/>
      </c>
      <c r="B499" s="98" t="str">
        <f t="shared" si="59"/>
        <v/>
      </c>
      <c r="C499" s="99"/>
      <c r="D499" s="137"/>
      <c r="E499" s="100"/>
      <c r="F499" s="57"/>
      <c r="G499" s="58">
        <f t="shared" si="61"/>
        <v>0</v>
      </c>
      <c r="H499" s="58">
        <f>IF(E499="",0,IFERROR(VLOOKUP(E499,档案费管理台账!$D$4:$H$1000,5,0),0))</f>
        <v>0</v>
      </c>
      <c r="I499" s="57"/>
      <c r="J499" s="57"/>
      <c r="K499" s="57"/>
      <c r="L499" s="57"/>
      <c r="M499" s="58" t="str">
        <f t="shared" si="62"/>
        <v/>
      </c>
      <c r="N499" s="102"/>
    </row>
    <row r="500" spans="1:14">
      <c r="A500" s="97" t="str">
        <f t="shared" si="60"/>
        <v/>
      </c>
      <c r="B500" s="98" t="str">
        <f t="shared" si="59"/>
        <v/>
      </c>
      <c r="C500" s="99"/>
      <c r="D500" s="137"/>
      <c r="E500" s="100"/>
      <c r="F500" s="57"/>
      <c r="G500" s="58">
        <f t="shared" si="61"/>
        <v>0</v>
      </c>
      <c r="H500" s="58">
        <f>IF(E500="",0,IFERROR(VLOOKUP(E500,档案费管理台账!$D$4:$H$1000,5,0),0))</f>
        <v>0</v>
      </c>
      <c r="I500" s="57"/>
      <c r="J500" s="57"/>
      <c r="K500" s="57"/>
      <c r="L500" s="57"/>
      <c r="M500" s="58" t="str">
        <f t="shared" si="62"/>
        <v/>
      </c>
      <c r="N500" s="102"/>
    </row>
    <row r="501" spans="1:14">
      <c r="A501" s="97" t="str">
        <f t="shared" si="60"/>
        <v/>
      </c>
      <c r="B501" s="98" t="str">
        <f t="shared" si="59"/>
        <v/>
      </c>
      <c r="C501" s="99"/>
      <c r="D501" s="137"/>
      <c r="E501" s="100"/>
      <c r="F501" s="57"/>
      <c r="G501" s="58">
        <f t="shared" si="61"/>
        <v>0</v>
      </c>
      <c r="H501" s="58">
        <f>IF(E501="",0,IFERROR(VLOOKUP(E501,档案费管理台账!$D$4:$H$1000,5,0),0))</f>
        <v>0</v>
      </c>
      <c r="I501" s="57"/>
      <c r="J501" s="57"/>
      <c r="K501" s="57"/>
      <c r="L501" s="57"/>
      <c r="M501" s="58" t="str">
        <f t="shared" si="62"/>
        <v/>
      </c>
      <c r="N501" s="102"/>
    </row>
    <row r="502" spans="1:14">
      <c r="A502" s="97" t="str">
        <f t="shared" si="60"/>
        <v/>
      </c>
      <c r="B502" s="98" t="str">
        <f t="shared" si="59"/>
        <v/>
      </c>
      <c r="C502" s="99"/>
      <c r="D502" s="137"/>
      <c r="E502" s="100"/>
      <c r="F502" s="57"/>
      <c r="G502" s="58">
        <f t="shared" si="61"/>
        <v>0</v>
      </c>
      <c r="H502" s="58">
        <f>IF(E502="",0,IFERROR(VLOOKUP(E502,档案费管理台账!$D$4:$H$1000,5,0),0))</f>
        <v>0</v>
      </c>
      <c r="I502" s="57"/>
      <c r="J502" s="57"/>
      <c r="K502" s="57"/>
      <c r="L502" s="57"/>
      <c r="M502" s="58" t="str">
        <f t="shared" si="62"/>
        <v/>
      </c>
      <c r="N502" s="102"/>
    </row>
    <row r="503" spans="1:14">
      <c r="A503" s="97" t="str">
        <f t="shared" si="60"/>
        <v/>
      </c>
      <c r="B503" s="98" t="str">
        <f t="shared" si="59"/>
        <v/>
      </c>
      <c r="C503" s="99"/>
      <c r="D503" s="137"/>
      <c r="E503" s="100"/>
      <c r="F503" s="57"/>
      <c r="G503" s="58">
        <f t="shared" si="61"/>
        <v>0</v>
      </c>
      <c r="H503" s="58">
        <f>IF(E503="",0,IFERROR(VLOOKUP(E503,档案费管理台账!$D$4:$H$1000,5,0),0))</f>
        <v>0</v>
      </c>
      <c r="I503" s="57"/>
      <c r="J503" s="57"/>
      <c r="K503" s="57"/>
      <c r="L503" s="57"/>
      <c r="M503" s="58" t="str">
        <f t="shared" si="62"/>
        <v/>
      </c>
      <c r="N503" s="102"/>
    </row>
    <row r="504" spans="1:14">
      <c r="A504" s="97" t="str">
        <f t="shared" si="60"/>
        <v/>
      </c>
      <c r="B504" s="98" t="str">
        <f t="shared" si="59"/>
        <v/>
      </c>
      <c r="C504" s="99"/>
      <c r="D504" s="137"/>
      <c r="E504" s="100"/>
      <c r="F504" s="57"/>
      <c r="G504" s="58">
        <f t="shared" si="61"/>
        <v>0</v>
      </c>
      <c r="H504" s="58">
        <f>IF(E504="",0,IFERROR(VLOOKUP(E504,档案费管理台账!$D$4:$H$1000,5,0),0))</f>
        <v>0</v>
      </c>
      <c r="I504" s="57"/>
      <c r="J504" s="57"/>
      <c r="K504" s="57"/>
      <c r="L504" s="57"/>
      <c r="M504" s="58" t="str">
        <f t="shared" si="62"/>
        <v/>
      </c>
      <c r="N504" s="102"/>
    </row>
    <row r="505" spans="1:14">
      <c r="A505" s="97" t="str">
        <f t="shared" si="60"/>
        <v/>
      </c>
      <c r="B505" s="98" t="str">
        <f t="shared" si="59"/>
        <v/>
      </c>
      <c r="C505" s="99"/>
      <c r="D505" s="137"/>
      <c r="E505" s="100"/>
      <c r="F505" s="57"/>
      <c r="G505" s="58">
        <f t="shared" si="61"/>
        <v>0</v>
      </c>
      <c r="H505" s="58">
        <f>IF(E505="",0,IFERROR(VLOOKUP(E505,档案费管理台账!$D$4:$H$1000,5,0),0))</f>
        <v>0</v>
      </c>
      <c r="I505" s="57"/>
      <c r="J505" s="57"/>
      <c r="K505" s="57"/>
      <c r="L505" s="57"/>
      <c r="M505" s="58" t="str">
        <f t="shared" si="62"/>
        <v/>
      </c>
      <c r="N505" s="102"/>
    </row>
    <row r="506" spans="1:14">
      <c r="A506" s="97" t="str">
        <f t="shared" si="60"/>
        <v/>
      </c>
      <c r="B506" s="98" t="str">
        <f t="shared" si="59"/>
        <v/>
      </c>
      <c r="C506" s="99"/>
      <c r="D506" s="137"/>
      <c r="E506" s="100"/>
      <c r="F506" s="57"/>
      <c r="G506" s="58">
        <f t="shared" si="61"/>
        <v>0</v>
      </c>
      <c r="H506" s="58">
        <f>IF(E506="",0,IFERROR(VLOOKUP(E506,档案费管理台账!$D$4:$H$1000,5,0),0))</f>
        <v>0</v>
      </c>
      <c r="I506" s="57"/>
      <c r="J506" s="57"/>
      <c r="K506" s="57"/>
      <c r="L506" s="57"/>
      <c r="M506" s="58" t="str">
        <f t="shared" si="62"/>
        <v/>
      </c>
      <c r="N506" s="102"/>
    </row>
    <row r="507" spans="1:14">
      <c r="A507" s="97" t="str">
        <f t="shared" si="60"/>
        <v/>
      </c>
      <c r="B507" s="98" t="str">
        <f t="shared" si="59"/>
        <v/>
      </c>
      <c r="C507" s="99"/>
      <c r="D507" s="137"/>
      <c r="E507" s="100"/>
      <c r="F507" s="57"/>
      <c r="G507" s="58">
        <f t="shared" si="61"/>
        <v>0</v>
      </c>
      <c r="H507" s="58">
        <f>IF(E507="",0,IFERROR(VLOOKUP(E507,档案费管理台账!$D$4:$H$1000,5,0),0))</f>
        <v>0</v>
      </c>
      <c r="I507" s="57"/>
      <c r="J507" s="57"/>
      <c r="K507" s="57"/>
      <c r="L507" s="57"/>
      <c r="M507" s="58" t="str">
        <f t="shared" si="62"/>
        <v/>
      </c>
      <c r="N507" s="102"/>
    </row>
    <row r="508" spans="1:14">
      <c r="A508" s="97" t="str">
        <f t="shared" si="60"/>
        <v/>
      </c>
      <c r="B508" s="98" t="str">
        <f t="shared" si="59"/>
        <v/>
      </c>
      <c r="C508" s="99"/>
      <c r="D508" s="137"/>
      <c r="E508" s="100"/>
      <c r="F508" s="57"/>
      <c r="G508" s="58">
        <f t="shared" si="61"/>
        <v>0</v>
      </c>
      <c r="H508" s="58">
        <f>IF(E508="",0,IFERROR(VLOOKUP(E508,档案费管理台账!$D$4:$H$1000,5,0),0))</f>
        <v>0</v>
      </c>
      <c r="I508" s="57"/>
      <c r="J508" s="57"/>
      <c r="K508" s="57"/>
      <c r="L508" s="57"/>
      <c r="M508" s="58" t="str">
        <f t="shared" si="62"/>
        <v/>
      </c>
      <c r="N508" s="102"/>
    </row>
    <row r="509" spans="1:14">
      <c r="A509" s="97" t="str">
        <f t="shared" si="60"/>
        <v/>
      </c>
      <c r="B509" s="98" t="str">
        <f t="shared" si="59"/>
        <v/>
      </c>
      <c r="C509" s="99"/>
      <c r="D509" s="137"/>
      <c r="E509" s="100"/>
      <c r="F509" s="57"/>
      <c r="G509" s="58">
        <f t="shared" si="61"/>
        <v>0</v>
      </c>
      <c r="H509" s="58">
        <f>IF(E509="",0,IFERROR(VLOOKUP(E509,档案费管理台账!$D$4:$H$1000,5,0),0))</f>
        <v>0</v>
      </c>
      <c r="I509" s="57"/>
      <c r="J509" s="57"/>
      <c r="K509" s="57"/>
      <c r="L509" s="57"/>
      <c r="M509" s="58" t="str">
        <f t="shared" si="62"/>
        <v/>
      </c>
      <c r="N509" s="102"/>
    </row>
    <row r="510" spans="1:14">
      <c r="A510" s="97" t="str">
        <f t="shared" si="60"/>
        <v/>
      </c>
      <c r="B510" s="98" t="str">
        <f t="shared" si="59"/>
        <v/>
      </c>
      <c r="C510" s="99"/>
      <c r="D510" s="137"/>
      <c r="E510" s="100"/>
      <c r="F510" s="57"/>
      <c r="G510" s="58">
        <f t="shared" si="61"/>
        <v>0</v>
      </c>
      <c r="H510" s="58">
        <f>IF(E510="",0,IFERROR(VLOOKUP(E510,档案费管理台账!$D$4:$H$1000,5,0),0))</f>
        <v>0</v>
      </c>
      <c r="I510" s="57"/>
      <c r="J510" s="57"/>
      <c r="K510" s="57"/>
      <c r="L510" s="57"/>
      <c r="M510" s="58" t="str">
        <f t="shared" si="62"/>
        <v/>
      </c>
      <c r="N510" s="102"/>
    </row>
    <row r="511" spans="1:14">
      <c r="A511" s="97" t="str">
        <f t="shared" si="60"/>
        <v/>
      </c>
      <c r="B511" s="98" t="str">
        <f t="shared" si="59"/>
        <v/>
      </c>
      <c r="C511" s="99"/>
      <c r="D511" s="137"/>
      <c r="E511" s="100"/>
      <c r="F511" s="57"/>
      <c r="G511" s="58">
        <f t="shared" si="61"/>
        <v>0</v>
      </c>
      <c r="H511" s="58">
        <f>IF(E511="",0,IFERROR(VLOOKUP(E511,档案费管理台账!$D$4:$H$1000,5,0),0))</f>
        <v>0</v>
      </c>
      <c r="I511" s="57"/>
      <c r="J511" s="57"/>
      <c r="K511" s="57"/>
      <c r="L511" s="57"/>
      <c r="M511" s="58" t="str">
        <f t="shared" si="62"/>
        <v/>
      </c>
      <c r="N511" s="102"/>
    </row>
    <row r="512" spans="1:14">
      <c r="A512" s="97" t="str">
        <f t="shared" si="60"/>
        <v/>
      </c>
      <c r="B512" s="98" t="str">
        <f t="shared" si="59"/>
        <v/>
      </c>
      <c r="C512" s="99"/>
      <c r="D512" s="137"/>
      <c r="E512" s="100"/>
      <c r="F512" s="57"/>
      <c r="G512" s="58">
        <f t="shared" si="61"/>
        <v>0</v>
      </c>
      <c r="H512" s="58">
        <f>IF(E512="",0,IFERROR(VLOOKUP(E512,档案费管理台账!$D$4:$H$1000,5,0),0))</f>
        <v>0</v>
      </c>
      <c r="I512" s="57"/>
      <c r="J512" s="57"/>
      <c r="K512" s="57"/>
      <c r="L512" s="57"/>
      <c r="M512" s="58" t="str">
        <f t="shared" si="62"/>
        <v/>
      </c>
      <c r="N512" s="102"/>
    </row>
    <row r="513" spans="1:14">
      <c r="A513" s="97" t="str">
        <f t="shared" si="60"/>
        <v/>
      </c>
      <c r="B513" s="98" t="str">
        <f t="shared" si="59"/>
        <v/>
      </c>
      <c r="C513" s="99"/>
      <c r="D513" s="137"/>
      <c r="E513" s="100"/>
      <c r="F513" s="57"/>
      <c r="G513" s="58">
        <f t="shared" si="61"/>
        <v>0</v>
      </c>
      <c r="H513" s="58">
        <f>IF(E513="",0,IFERROR(VLOOKUP(E513,档案费管理台账!$D$4:$H$1000,5,0),0))</f>
        <v>0</v>
      </c>
      <c r="I513" s="57"/>
      <c r="J513" s="57"/>
      <c r="K513" s="57"/>
      <c r="L513" s="57"/>
      <c r="M513" s="58" t="str">
        <f t="shared" si="62"/>
        <v/>
      </c>
      <c r="N513" s="102"/>
    </row>
    <row r="514" spans="1:14">
      <c r="A514" s="97" t="str">
        <f t="shared" si="60"/>
        <v/>
      </c>
      <c r="B514" s="98" t="str">
        <f t="shared" si="59"/>
        <v/>
      </c>
      <c r="C514" s="99"/>
      <c r="D514" s="137"/>
      <c r="E514" s="100"/>
      <c r="F514" s="57"/>
      <c r="G514" s="58">
        <f t="shared" si="61"/>
        <v>0</v>
      </c>
      <c r="H514" s="58">
        <f>IF(E514="",0,IFERROR(VLOOKUP(E514,档案费管理台账!$D$4:$H$1000,5,0),0))</f>
        <v>0</v>
      </c>
      <c r="I514" s="57"/>
      <c r="J514" s="57"/>
      <c r="K514" s="57"/>
      <c r="L514" s="57"/>
      <c r="M514" s="58" t="str">
        <f t="shared" si="62"/>
        <v/>
      </c>
      <c r="N514" s="102"/>
    </row>
    <row r="515" spans="1:14">
      <c r="A515" s="97" t="str">
        <f t="shared" si="60"/>
        <v/>
      </c>
      <c r="B515" s="98" t="str">
        <f t="shared" si="59"/>
        <v/>
      </c>
      <c r="C515" s="99"/>
      <c r="D515" s="137"/>
      <c r="E515" s="100"/>
      <c r="F515" s="57"/>
      <c r="G515" s="58">
        <f t="shared" si="61"/>
        <v>0</v>
      </c>
      <c r="H515" s="58">
        <f>IF(E515="",0,IFERROR(VLOOKUP(E515,档案费管理台账!$D$4:$H$1000,5,0),0))</f>
        <v>0</v>
      </c>
      <c r="I515" s="57"/>
      <c r="J515" s="57"/>
      <c r="K515" s="57"/>
      <c r="L515" s="57"/>
      <c r="M515" s="58" t="str">
        <f t="shared" si="62"/>
        <v/>
      </c>
      <c r="N515" s="102"/>
    </row>
    <row r="516" spans="1:14">
      <c r="A516" s="97" t="str">
        <f t="shared" si="60"/>
        <v/>
      </c>
      <c r="B516" s="98" t="str">
        <f t="shared" si="59"/>
        <v/>
      </c>
      <c r="C516" s="99"/>
      <c r="D516" s="137"/>
      <c r="E516" s="100"/>
      <c r="F516" s="57"/>
      <c r="G516" s="58">
        <f t="shared" si="61"/>
        <v>0</v>
      </c>
      <c r="H516" s="58">
        <f>IF(E516="",0,IFERROR(VLOOKUP(E516,档案费管理台账!$D$4:$H$1000,5,0),0))</f>
        <v>0</v>
      </c>
      <c r="I516" s="57"/>
      <c r="J516" s="57"/>
      <c r="K516" s="57"/>
      <c r="L516" s="57"/>
      <c r="M516" s="58" t="str">
        <f t="shared" si="62"/>
        <v/>
      </c>
      <c r="N516" s="102"/>
    </row>
    <row r="517" spans="1:14">
      <c r="A517" s="97" t="str">
        <f t="shared" si="60"/>
        <v/>
      </c>
      <c r="B517" s="98" t="str">
        <f t="shared" si="59"/>
        <v/>
      </c>
      <c r="C517" s="99"/>
      <c r="D517" s="137"/>
      <c r="E517" s="100"/>
      <c r="F517" s="57"/>
      <c r="G517" s="58">
        <f t="shared" si="61"/>
        <v>0</v>
      </c>
      <c r="H517" s="58">
        <f>IF(E517="",0,IFERROR(VLOOKUP(E517,档案费管理台账!$D$4:$H$1000,5,0),0))</f>
        <v>0</v>
      </c>
      <c r="I517" s="57"/>
      <c r="J517" s="57"/>
      <c r="K517" s="57"/>
      <c r="L517" s="57"/>
      <c r="M517" s="58" t="str">
        <f t="shared" si="62"/>
        <v/>
      </c>
      <c r="N517" s="102"/>
    </row>
    <row r="518" spans="1:14">
      <c r="A518" s="97" t="str">
        <f t="shared" si="60"/>
        <v/>
      </c>
      <c r="B518" s="98" t="str">
        <f t="shared" si="59"/>
        <v/>
      </c>
      <c r="C518" s="99"/>
      <c r="D518" s="137"/>
      <c r="E518" s="100"/>
      <c r="F518" s="57"/>
      <c r="G518" s="58">
        <f t="shared" si="61"/>
        <v>0</v>
      </c>
      <c r="H518" s="58">
        <f>IF(E518="",0,IFERROR(VLOOKUP(E518,档案费管理台账!$D$4:$H$1000,5,0),0))</f>
        <v>0</v>
      </c>
      <c r="I518" s="57"/>
      <c r="J518" s="57"/>
      <c r="K518" s="57"/>
      <c r="L518" s="57"/>
      <c r="M518" s="58" t="str">
        <f t="shared" si="62"/>
        <v/>
      </c>
      <c r="N518" s="102"/>
    </row>
    <row r="519" spans="1:14">
      <c r="A519" s="97" t="str">
        <f t="shared" si="60"/>
        <v/>
      </c>
      <c r="B519" s="98" t="str">
        <f t="shared" si="59"/>
        <v/>
      </c>
      <c r="C519" s="99"/>
      <c r="D519" s="137"/>
      <c r="E519" s="100"/>
      <c r="F519" s="57"/>
      <c r="G519" s="58">
        <f t="shared" si="61"/>
        <v>0</v>
      </c>
      <c r="H519" s="58">
        <f>IF(E519="",0,IFERROR(VLOOKUP(E519,档案费管理台账!$D$4:$H$1000,5,0),0))</f>
        <v>0</v>
      </c>
      <c r="I519" s="57"/>
      <c r="J519" s="57"/>
      <c r="K519" s="57"/>
      <c r="L519" s="57"/>
      <c r="M519" s="58" t="str">
        <f t="shared" si="62"/>
        <v/>
      </c>
      <c r="N519" s="102"/>
    </row>
    <row r="520" spans="1:14">
      <c r="A520" s="97" t="str">
        <f t="shared" si="60"/>
        <v/>
      </c>
      <c r="B520" s="98" t="str">
        <f t="shared" si="59"/>
        <v/>
      </c>
      <c r="C520" s="99"/>
      <c r="D520" s="137"/>
      <c r="E520" s="100"/>
      <c r="F520" s="57"/>
      <c r="G520" s="58">
        <f t="shared" si="61"/>
        <v>0</v>
      </c>
      <c r="H520" s="58">
        <f>IF(E520="",0,IFERROR(VLOOKUP(E520,档案费管理台账!$D$4:$H$1000,5,0),0))</f>
        <v>0</v>
      </c>
      <c r="I520" s="57"/>
      <c r="J520" s="57"/>
      <c r="K520" s="57"/>
      <c r="L520" s="57"/>
      <c r="M520" s="58" t="str">
        <f t="shared" si="62"/>
        <v/>
      </c>
      <c r="N520" s="102"/>
    </row>
    <row r="521" spans="1:14">
      <c r="A521" s="97" t="str">
        <f t="shared" si="60"/>
        <v/>
      </c>
      <c r="B521" s="98" t="str">
        <f t="shared" si="59"/>
        <v/>
      </c>
      <c r="C521" s="99"/>
      <c r="D521" s="137"/>
      <c r="E521" s="100"/>
      <c r="F521" s="57"/>
      <c r="G521" s="58">
        <f t="shared" si="61"/>
        <v>0</v>
      </c>
      <c r="H521" s="58">
        <f>IF(E521="",0,IFERROR(VLOOKUP(E521,档案费管理台账!$D$4:$H$1000,5,0),0))</f>
        <v>0</v>
      </c>
      <c r="I521" s="57"/>
      <c r="J521" s="57"/>
      <c r="K521" s="57"/>
      <c r="L521" s="57"/>
      <c r="M521" s="58" t="str">
        <f t="shared" si="62"/>
        <v/>
      </c>
      <c r="N521" s="102"/>
    </row>
    <row r="522" spans="1:14">
      <c r="A522" s="97" t="str">
        <f t="shared" si="60"/>
        <v/>
      </c>
      <c r="B522" s="98" t="str">
        <f t="shared" si="59"/>
        <v/>
      </c>
      <c r="C522" s="99"/>
      <c r="D522" s="137"/>
      <c r="E522" s="100"/>
      <c r="F522" s="57"/>
      <c r="G522" s="58">
        <f t="shared" si="61"/>
        <v>0</v>
      </c>
      <c r="H522" s="58">
        <f>IF(E522="",0,IFERROR(VLOOKUP(E522,档案费管理台账!$D$4:$H$1000,5,0),0))</f>
        <v>0</v>
      </c>
      <c r="I522" s="57"/>
      <c r="J522" s="57"/>
      <c r="K522" s="57"/>
      <c r="L522" s="57"/>
      <c r="M522" s="58" t="str">
        <f t="shared" si="62"/>
        <v/>
      </c>
      <c r="N522" s="102"/>
    </row>
    <row r="523" spans="1:14">
      <c r="A523" s="97" t="str">
        <f t="shared" si="60"/>
        <v/>
      </c>
      <c r="B523" s="98" t="str">
        <f t="shared" si="59"/>
        <v/>
      </c>
      <c r="C523" s="99"/>
      <c r="D523" s="137"/>
      <c r="E523" s="100"/>
      <c r="F523" s="57"/>
      <c r="G523" s="58">
        <f t="shared" si="61"/>
        <v>0</v>
      </c>
      <c r="H523" s="58">
        <f>IF(E523="",0,IFERROR(VLOOKUP(E523,档案费管理台账!$D$4:$H$1000,5,0),0))</f>
        <v>0</v>
      </c>
      <c r="I523" s="57"/>
      <c r="J523" s="57"/>
      <c r="K523" s="57"/>
      <c r="L523" s="57"/>
      <c r="M523" s="58" t="str">
        <f t="shared" si="62"/>
        <v/>
      </c>
      <c r="N523" s="102"/>
    </row>
    <row r="524" spans="1:14">
      <c r="A524" s="97" t="str">
        <f t="shared" si="60"/>
        <v/>
      </c>
      <c r="B524" s="98" t="str">
        <f t="shared" si="59"/>
        <v/>
      </c>
      <c r="C524" s="99"/>
      <c r="D524" s="137"/>
      <c r="E524" s="100"/>
      <c r="F524" s="57"/>
      <c r="G524" s="58">
        <f t="shared" si="61"/>
        <v>0</v>
      </c>
      <c r="H524" s="58">
        <f>IF(E524="",0,IFERROR(VLOOKUP(E524,档案费管理台账!$D$4:$H$1000,5,0),0))</f>
        <v>0</v>
      </c>
      <c r="I524" s="57"/>
      <c r="J524" s="57"/>
      <c r="K524" s="57"/>
      <c r="L524" s="57"/>
      <c r="M524" s="58" t="str">
        <f t="shared" si="62"/>
        <v/>
      </c>
      <c r="N524" s="102"/>
    </row>
    <row r="525" spans="1:14">
      <c r="A525" s="97" t="str">
        <f t="shared" si="60"/>
        <v/>
      </c>
      <c r="B525" s="98" t="str">
        <f t="shared" si="59"/>
        <v/>
      </c>
      <c r="C525" s="99"/>
      <c r="D525" s="137"/>
      <c r="E525" s="100"/>
      <c r="F525" s="57"/>
      <c r="G525" s="58">
        <f t="shared" si="61"/>
        <v>0</v>
      </c>
      <c r="H525" s="58">
        <f>IF(E525="",0,IFERROR(VLOOKUP(E525,档案费管理台账!$D$4:$H$1000,5,0),0))</f>
        <v>0</v>
      </c>
      <c r="I525" s="57"/>
      <c r="J525" s="57"/>
      <c r="K525" s="57"/>
      <c r="L525" s="57"/>
      <c r="M525" s="58" t="str">
        <f t="shared" si="62"/>
        <v/>
      </c>
      <c r="N525" s="102"/>
    </row>
    <row r="526" spans="1:14">
      <c r="A526" s="97" t="str">
        <f t="shared" si="60"/>
        <v/>
      </c>
      <c r="B526" s="98" t="str">
        <f t="shared" si="59"/>
        <v/>
      </c>
      <c r="C526" s="99"/>
      <c r="D526" s="137"/>
      <c r="E526" s="100"/>
      <c r="F526" s="57"/>
      <c r="G526" s="58">
        <f t="shared" si="61"/>
        <v>0</v>
      </c>
      <c r="H526" s="58">
        <f>IF(E526="",0,IFERROR(VLOOKUP(E526,档案费管理台账!$D$4:$H$1000,5,0),0))</f>
        <v>0</v>
      </c>
      <c r="I526" s="57"/>
      <c r="J526" s="57"/>
      <c r="K526" s="57"/>
      <c r="L526" s="57"/>
      <c r="M526" s="58" t="str">
        <f t="shared" si="62"/>
        <v/>
      </c>
      <c r="N526" s="102"/>
    </row>
    <row r="527" spans="1:14">
      <c r="A527" s="97" t="str">
        <f t="shared" si="60"/>
        <v/>
      </c>
      <c r="B527" s="98" t="str">
        <f t="shared" si="59"/>
        <v/>
      </c>
      <c r="C527" s="99"/>
      <c r="D527" s="137"/>
      <c r="E527" s="100"/>
      <c r="F527" s="57"/>
      <c r="G527" s="58">
        <f t="shared" si="61"/>
        <v>0</v>
      </c>
      <c r="H527" s="58">
        <f>IF(E527="",0,IFERROR(VLOOKUP(E527,档案费管理台账!$D$4:$H$1000,5,0),0))</f>
        <v>0</v>
      </c>
      <c r="I527" s="57"/>
      <c r="J527" s="57"/>
      <c r="K527" s="57"/>
      <c r="L527" s="57"/>
      <c r="M527" s="58" t="str">
        <f t="shared" si="62"/>
        <v/>
      </c>
      <c r="N527" s="102"/>
    </row>
    <row r="528" spans="1:14">
      <c r="A528" s="97" t="str">
        <f t="shared" si="60"/>
        <v/>
      </c>
      <c r="B528" s="98" t="str">
        <f t="shared" si="59"/>
        <v/>
      </c>
      <c r="C528" s="99"/>
      <c r="D528" s="137"/>
      <c r="E528" s="100"/>
      <c r="F528" s="57"/>
      <c r="G528" s="58">
        <f t="shared" si="61"/>
        <v>0</v>
      </c>
      <c r="H528" s="58">
        <f>IF(E528="",0,IFERROR(VLOOKUP(E528,档案费管理台账!$D$4:$H$1000,5,0),0))</f>
        <v>0</v>
      </c>
      <c r="I528" s="57"/>
      <c r="J528" s="57"/>
      <c r="K528" s="57"/>
      <c r="L528" s="57"/>
      <c r="M528" s="58" t="str">
        <f t="shared" si="62"/>
        <v/>
      </c>
      <c r="N528" s="102"/>
    </row>
    <row r="529" spans="1:14">
      <c r="A529" s="97" t="str">
        <f t="shared" si="60"/>
        <v/>
      </c>
      <c r="B529" s="98" t="str">
        <f t="shared" si="59"/>
        <v/>
      </c>
      <c r="C529" s="99"/>
      <c r="D529" s="137"/>
      <c r="E529" s="100"/>
      <c r="F529" s="57"/>
      <c r="G529" s="58">
        <f t="shared" si="61"/>
        <v>0</v>
      </c>
      <c r="H529" s="58">
        <f>IF(E529="",0,IFERROR(VLOOKUP(E529,档案费管理台账!$D$4:$H$1000,5,0),0))</f>
        <v>0</v>
      </c>
      <c r="I529" s="57"/>
      <c r="J529" s="57"/>
      <c r="K529" s="57"/>
      <c r="L529" s="57"/>
      <c r="M529" s="58" t="str">
        <f t="shared" si="62"/>
        <v/>
      </c>
      <c r="N529" s="102"/>
    </row>
    <row r="530" spans="1:14">
      <c r="A530" s="97" t="str">
        <f t="shared" si="60"/>
        <v/>
      </c>
      <c r="B530" s="98" t="str">
        <f t="shared" si="59"/>
        <v/>
      </c>
      <c r="C530" s="99"/>
      <c r="D530" s="137"/>
      <c r="E530" s="100"/>
      <c r="F530" s="57"/>
      <c r="G530" s="58">
        <f t="shared" si="61"/>
        <v>0</v>
      </c>
      <c r="H530" s="58">
        <f>IF(E530="",0,IFERROR(VLOOKUP(E530,档案费管理台账!$D$4:$H$1000,5,0),0))</f>
        <v>0</v>
      </c>
      <c r="I530" s="57"/>
      <c r="J530" s="57"/>
      <c r="K530" s="57"/>
      <c r="L530" s="57"/>
      <c r="M530" s="58" t="str">
        <f t="shared" si="62"/>
        <v/>
      </c>
      <c r="N530" s="102"/>
    </row>
    <row r="531" spans="1:14">
      <c r="A531" s="97" t="str">
        <f t="shared" si="60"/>
        <v/>
      </c>
      <c r="B531" s="98" t="str">
        <f t="shared" si="59"/>
        <v/>
      </c>
      <c r="C531" s="99"/>
      <c r="D531" s="137"/>
      <c r="E531" s="100"/>
      <c r="F531" s="57"/>
      <c r="G531" s="58">
        <f t="shared" si="61"/>
        <v>0</v>
      </c>
      <c r="H531" s="58">
        <f>IF(E531="",0,IFERROR(VLOOKUP(E531,档案费管理台账!$D$4:$H$1000,5,0),0))</f>
        <v>0</v>
      </c>
      <c r="I531" s="57"/>
      <c r="J531" s="57"/>
      <c r="K531" s="57"/>
      <c r="L531" s="57"/>
      <c r="M531" s="58" t="str">
        <f t="shared" si="62"/>
        <v/>
      </c>
      <c r="N531" s="102"/>
    </row>
    <row r="532" spans="1:14">
      <c r="A532" s="97" t="str">
        <f t="shared" si="60"/>
        <v/>
      </c>
      <c r="B532" s="98" t="str">
        <f t="shared" si="59"/>
        <v/>
      </c>
      <c r="C532" s="99"/>
      <c r="D532" s="137"/>
      <c r="E532" s="100"/>
      <c r="F532" s="57"/>
      <c r="G532" s="58">
        <f t="shared" si="61"/>
        <v>0</v>
      </c>
      <c r="H532" s="58">
        <f>IF(E532="",0,IFERROR(VLOOKUP(E532,档案费管理台账!$D$4:$H$1000,5,0),0))</f>
        <v>0</v>
      </c>
      <c r="I532" s="57"/>
      <c r="J532" s="57"/>
      <c r="K532" s="57"/>
      <c r="L532" s="57"/>
      <c r="M532" s="58" t="str">
        <f t="shared" si="62"/>
        <v/>
      </c>
      <c r="N532" s="102"/>
    </row>
    <row r="533" spans="1:14">
      <c r="A533" s="97" t="str">
        <f t="shared" si="60"/>
        <v/>
      </c>
      <c r="B533" s="98" t="str">
        <f t="shared" si="59"/>
        <v/>
      </c>
      <c r="C533" s="99"/>
      <c r="D533" s="137"/>
      <c r="E533" s="100"/>
      <c r="F533" s="57"/>
      <c r="G533" s="58">
        <f t="shared" si="61"/>
        <v>0</v>
      </c>
      <c r="H533" s="58">
        <f>IF(E533="",0,IFERROR(VLOOKUP(E533,档案费管理台账!$D$4:$H$1000,5,0),0))</f>
        <v>0</v>
      </c>
      <c r="I533" s="57"/>
      <c r="J533" s="57"/>
      <c r="K533" s="57"/>
      <c r="L533" s="57"/>
      <c r="M533" s="58" t="str">
        <f t="shared" si="62"/>
        <v/>
      </c>
      <c r="N533" s="102"/>
    </row>
    <row r="534" spans="1:14">
      <c r="A534" s="97" t="str">
        <f t="shared" si="60"/>
        <v/>
      </c>
      <c r="B534" s="98" t="str">
        <f t="shared" si="59"/>
        <v/>
      </c>
      <c r="C534" s="99"/>
      <c r="D534" s="137"/>
      <c r="E534" s="100"/>
      <c r="F534" s="57"/>
      <c r="G534" s="58">
        <f t="shared" si="61"/>
        <v>0</v>
      </c>
      <c r="H534" s="58">
        <f>IF(E534="",0,IFERROR(VLOOKUP(E534,档案费管理台账!$D$4:$H$1000,5,0),0))</f>
        <v>0</v>
      </c>
      <c r="I534" s="57"/>
      <c r="J534" s="57"/>
      <c r="K534" s="57"/>
      <c r="L534" s="57"/>
      <c r="M534" s="58" t="str">
        <f t="shared" si="62"/>
        <v/>
      </c>
      <c r="N534" s="102"/>
    </row>
    <row r="535" spans="1:14">
      <c r="A535" s="97" t="str">
        <f t="shared" si="60"/>
        <v/>
      </c>
      <c r="B535" s="98" t="str">
        <f t="shared" si="59"/>
        <v/>
      </c>
      <c r="C535" s="99"/>
      <c r="D535" s="137"/>
      <c r="E535" s="100"/>
      <c r="F535" s="57"/>
      <c r="G535" s="58">
        <f t="shared" si="61"/>
        <v>0</v>
      </c>
      <c r="H535" s="58">
        <f>IF(E535="",0,IFERROR(VLOOKUP(E535,档案费管理台账!$D$4:$H$1000,5,0),0))</f>
        <v>0</v>
      </c>
      <c r="I535" s="57"/>
      <c r="J535" s="57"/>
      <c r="K535" s="57"/>
      <c r="L535" s="57"/>
      <c r="M535" s="58" t="str">
        <f t="shared" si="62"/>
        <v/>
      </c>
      <c r="N535" s="102"/>
    </row>
    <row r="536" spans="1:14">
      <c r="A536" s="97" t="str">
        <f t="shared" si="60"/>
        <v/>
      </c>
      <c r="B536" s="98" t="str">
        <f t="shared" si="59"/>
        <v/>
      </c>
      <c r="C536" s="99"/>
      <c r="D536" s="137"/>
      <c r="E536" s="100"/>
      <c r="F536" s="57"/>
      <c r="G536" s="58">
        <f t="shared" si="61"/>
        <v>0</v>
      </c>
      <c r="H536" s="58">
        <f>IF(E536="",0,IFERROR(VLOOKUP(E536,档案费管理台账!$D$4:$H$1000,5,0),0))</f>
        <v>0</v>
      </c>
      <c r="I536" s="57"/>
      <c r="J536" s="57"/>
      <c r="K536" s="57"/>
      <c r="L536" s="57"/>
      <c r="M536" s="58" t="str">
        <f t="shared" si="62"/>
        <v/>
      </c>
      <c r="N536" s="102"/>
    </row>
    <row r="537" spans="1:14">
      <c r="A537" s="97" t="str">
        <f t="shared" si="60"/>
        <v/>
      </c>
      <c r="B537" s="98" t="str">
        <f t="shared" si="59"/>
        <v/>
      </c>
      <c r="C537" s="99"/>
      <c r="D537" s="137"/>
      <c r="E537" s="100"/>
      <c r="F537" s="57"/>
      <c r="G537" s="58">
        <f t="shared" si="61"/>
        <v>0</v>
      </c>
      <c r="H537" s="58">
        <f>IF(E537="",0,IFERROR(VLOOKUP(E537,档案费管理台账!$D$4:$H$1000,5,0),0))</f>
        <v>0</v>
      </c>
      <c r="I537" s="57"/>
      <c r="J537" s="57"/>
      <c r="K537" s="57"/>
      <c r="L537" s="57"/>
      <c r="M537" s="58" t="str">
        <f t="shared" si="62"/>
        <v/>
      </c>
      <c r="N537" s="102"/>
    </row>
    <row r="538" spans="1:14">
      <c r="A538" s="97" t="str">
        <f t="shared" si="60"/>
        <v/>
      </c>
      <c r="B538" s="98" t="str">
        <f t="shared" si="59"/>
        <v/>
      </c>
      <c r="C538" s="99"/>
      <c r="D538" s="137"/>
      <c r="E538" s="100"/>
      <c r="F538" s="57"/>
      <c r="G538" s="58">
        <f t="shared" si="61"/>
        <v>0</v>
      </c>
      <c r="H538" s="58">
        <f>IF(E538="",0,IFERROR(VLOOKUP(E538,档案费管理台账!$D$4:$H$1000,5,0),0))</f>
        <v>0</v>
      </c>
      <c r="I538" s="57"/>
      <c r="J538" s="57"/>
      <c r="K538" s="57"/>
      <c r="L538" s="57"/>
      <c r="M538" s="58" t="str">
        <f t="shared" si="62"/>
        <v/>
      </c>
      <c r="N538" s="102"/>
    </row>
    <row r="539" spans="1:14">
      <c r="A539" s="97" t="str">
        <f t="shared" si="60"/>
        <v/>
      </c>
      <c r="B539" s="98" t="str">
        <f t="shared" si="59"/>
        <v/>
      </c>
      <c r="C539" s="99"/>
      <c r="D539" s="137"/>
      <c r="E539" s="100"/>
      <c r="F539" s="57"/>
      <c r="G539" s="58">
        <f t="shared" si="61"/>
        <v>0</v>
      </c>
      <c r="H539" s="58">
        <f>IF(E539="",0,IFERROR(VLOOKUP(E539,档案费管理台账!$D$4:$H$1000,5,0),0))</f>
        <v>0</v>
      </c>
      <c r="I539" s="57"/>
      <c r="J539" s="57"/>
      <c r="K539" s="57"/>
      <c r="L539" s="57"/>
      <c r="M539" s="58" t="str">
        <f t="shared" si="62"/>
        <v/>
      </c>
      <c r="N539" s="102"/>
    </row>
    <row r="540" spans="1:14">
      <c r="A540" s="97" t="str">
        <f t="shared" si="60"/>
        <v/>
      </c>
      <c r="B540" s="98" t="str">
        <f t="shared" si="59"/>
        <v/>
      </c>
      <c r="C540" s="99"/>
      <c r="D540" s="137"/>
      <c r="E540" s="100"/>
      <c r="F540" s="57"/>
      <c r="G540" s="58">
        <f t="shared" si="61"/>
        <v>0</v>
      </c>
      <c r="H540" s="58">
        <f>IF(E540="",0,IFERROR(VLOOKUP(E540,档案费管理台账!$D$4:$H$1000,5,0),0))</f>
        <v>0</v>
      </c>
      <c r="I540" s="57"/>
      <c r="J540" s="57"/>
      <c r="K540" s="57"/>
      <c r="L540" s="57"/>
      <c r="M540" s="58" t="str">
        <f t="shared" si="62"/>
        <v/>
      </c>
      <c r="N540" s="102"/>
    </row>
    <row r="541" spans="1:14">
      <c r="A541" s="97" t="str">
        <f t="shared" si="60"/>
        <v/>
      </c>
      <c r="B541" s="98" t="str">
        <f t="shared" si="59"/>
        <v/>
      </c>
      <c r="C541" s="99"/>
      <c r="D541" s="137"/>
      <c r="E541" s="100"/>
      <c r="F541" s="57"/>
      <c r="G541" s="58">
        <f t="shared" si="61"/>
        <v>0</v>
      </c>
      <c r="H541" s="58">
        <f>IF(E541="",0,IFERROR(VLOOKUP(E541,档案费管理台账!$D$4:$H$1000,5,0),0))</f>
        <v>0</v>
      </c>
      <c r="I541" s="57"/>
      <c r="J541" s="57"/>
      <c r="K541" s="57"/>
      <c r="L541" s="57"/>
      <c r="M541" s="58" t="str">
        <f t="shared" si="62"/>
        <v/>
      </c>
      <c r="N541" s="102"/>
    </row>
    <row r="542" spans="1:14">
      <c r="A542" s="97" t="str">
        <f t="shared" si="60"/>
        <v/>
      </c>
      <c r="B542" s="98" t="str">
        <f t="shared" si="59"/>
        <v/>
      </c>
      <c r="C542" s="99"/>
      <c r="D542" s="137"/>
      <c r="E542" s="100"/>
      <c r="F542" s="57"/>
      <c r="G542" s="58">
        <f t="shared" si="61"/>
        <v>0</v>
      </c>
      <c r="H542" s="58">
        <f>IF(E542="",0,IFERROR(VLOOKUP(E542,档案费管理台账!$D$4:$H$1000,5,0),0))</f>
        <v>0</v>
      </c>
      <c r="I542" s="57"/>
      <c r="J542" s="57"/>
      <c r="K542" s="57"/>
      <c r="L542" s="57"/>
      <c r="M542" s="58" t="str">
        <f t="shared" si="62"/>
        <v/>
      </c>
      <c r="N542" s="102"/>
    </row>
    <row r="543" spans="1:14">
      <c r="A543" s="97" t="str">
        <f t="shared" si="60"/>
        <v/>
      </c>
      <c r="B543" s="98" t="str">
        <f t="shared" si="59"/>
        <v/>
      </c>
      <c r="C543" s="99"/>
      <c r="D543" s="137"/>
      <c r="E543" s="100"/>
      <c r="F543" s="57"/>
      <c r="G543" s="58">
        <f t="shared" si="61"/>
        <v>0</v>
      </c>
      <c r="H543" s="58">
        <f>IF(E543="",0,IFERROR(VLOOKUP(E543,档案费管理台账!$D$4:$H$1000,5,0),0))</f>
        <v>0</v>
      </c>
      <c r="I543" s="57"/>
      <c r="J543" s="57"/>
      <c r="K543" s="57"/>
      <c r="L543" s="57"/>
      <c r="M543" s="58" t="str">
        <f t="shared" si="62"/>
        <v/>
      </c>
      <c r="N543" s="102"/>
    </row>
    <row r="544" spans="1:14">
      <c r="A544" s="97" t="str">
        <f t="shared" si="60"/>
        <v/>
      </c>
      <c r="B544" s="98" t="str">
        <f t="shared" si="59"/>
        <v/>
      </c>
      <c r="C544" s="99"/>
      <c r="D544" s="137"/>
      <c r="E544" s="100"/>
      <c r="F544" s="57"/>
      <c r="G544" s="58">
        <f t="shared" si="61"/>
        <v>0</v>
      </c>
      <c r="H544" s="58">
        <f>IF(E544="",0,IFERROR(VLOOKUP(E544,档案费管理台账!$D$4:$H$1000,5,0),0))</f>
        <v>0</v>
      </c>
      <c r="I544" s="57"/>
      <c r="J544" s="57"/>
      <c r="K544" s="57"/>
      <c r="L544" s="57"/>
      <c r="M544" s="58" t="str">
        <f t="shared" si="62"/>
        <v/>
      </c>
      <c r="N544" s="102"/>
    </row>
    <row r="545" spans="1:14">
      <c r="A545" s="97" t="str">
        <f t="shared" si="60"/>
        <v/>
      </c>
      <c r="B545" s="98" t="str">
        <f t="shared" si="59"/>
        <v/>
      </c>
      <c r="C545" s="99"/>
      <c r="D545" s="137"/>
      <c r="E545" s="100"/>
      <c r="F545" s="57"/>
      <c r="G545" s="58">
        <f t="shared" si="61"/>
        <v>0</v>
      </c>
      <c r="H545" s="58">
        <f>IF(E545="",0,IFERROR(VLOOKUP(E545,档案费管理台账!$D$4:$H$1000,5,0),0))</f>
        <v>0</v>
      </c>
      <c r="I545" s="57"/>
      <c r="J545" s="57"/>
      <c r="K545" s="57"/>
      <c r="L545" s="57"/>
      <c r="M545" s="58" t="str">
        <f t="shared" si="62"/>
        <v/>
      </c>
      <c r="N545" s="102"/>
    </row>
    <row r="546" spans="1:14">
      <c r="A546" s="97" t="str">
        <f t="shared" si="60"/>
        <v/>
      </c>
      <c r="B546" s="98" t="str">
        <f t="shared" si="59"/>
        <v/>
      </c>
      <c r="C546" s="99"/>
      <c r="D546" s="137"/>
      <c r="E546" s="100"/>
      <c r="F546" s="57"/>
      <c r="G546" s="58">
        <f t="shared" si="61"/>
        <v>0</v>
      </c>
      <c r="H546" s="58">
        <f>IF(E546="",0,IFERROR(VLOOKUP(E546,档案费管理台账!$D$4:$H$1000,5,0),0))</f>
        <v>0</v>
      </c>
      <c r="I546" s="57"/>
      <c r="J546" s="57"/>
      <c r="K546" s="57"/>
      <c r="L546" s="57"/>
      <c r="M546" s="58" t="str">
        <f t="shared" si="62"/>
        <v/>
      </c>
      <c r="N546" s="102"/>
    </row>
    <row r="547" spans="1:14">
      <c r="A547" s="97" t="str">
        <f t="shared" si="60"/>
        <v/>
      </c>
      <c r="B547" s="98" t="str">
        <f t="shared" si="59"/>
        <v/>
      </c>
      <c r="C547" s="99"/>
      <c r="D547" s="137"/>
      <c r="E547" s="100"/>
      <c r="F547" s="57"/>
      <c r="G547" s="58">
        <f t="shared" si="61"/>
        <v>0</v>
      </c>
      <c r="H547" s="58">
        <f>IF(E547="",0,IFERROR(VLOOKUP(E547,档案费管理台账!$D$4:$H$1000,5,0),0))</f>
        <v>0</v>
      </c>
      <c r="I547" s="57"/>
      <c r="J547" s="57"/>
      <c r="K547" s="57"/>
      <c r="L547" s="57"/>
      <c r="M547" s="58" t="str">
        <f t="shared" si="62"/>
        <v/>
      </c>
      <c r="N547" s="102"/>
    </row>
    <row r="548" spans="1:14">
      <c r="A548" s="97" t="str">
        <f t="shared" si="60"/>
        <v/>
      </c>
      <c r="B548" s="98" t="str">
        <f t="shared" si="59"/>
        <v/>
      </c>
      <c r="C548" s="99"/>
      <c r="D548" s="137"/>
      <c r="E548" s="100"/>
      <c r="F548" s="57"/>
      <c r="G548" s="58">
        <f t="shared" si="61"/>
        <v>0</v>
      </c>
      <c r="H548" s="58">
        <f>IF(E548="",0,IFERROR(VLOOKUP(E548,档案费管理台账!$D$4:$H$1000,5,0),0))</f>
        <v>0</v>
      </c>
      <c r="I548" s="57"/>
      <c r="J548" s="57"/>
      <c r="K548" s="57"/>
      <c r="L548" s="57"/>
      <c r="M548" s="58" t="str">
        <f t="shared" si="62"/>
        <v/>
      </c>
      <c r="N548" s="102"/>
    </row>
    <row r="549" spans="1:14">
      <c r="A549" s="97" t="str">
        <f t="shared" si="60"/>
        <v/>
      </c>
      <c r="B549" s="98" t="str">
        <f t="shared" si="59"/>
        <v/>
      </c>
      <c r="C549" s="99"/>
      <c r="D549" s="137"/>
      <c r="E549" s="100"/>
      <c r="F549" s="57"/>
      <c r="G549" s="58">
        <f t="shared" si="61"/>
        <v>0</v>
      </c>
      <c r="H549" s="58">
        <f>IF(E549="",0,IFERROR(VLOOKUP(E549,档案费管理台账!$D$4:$H$1000,5,0),0))</f>
        <v>0</v>
      </c>
      <c r="I549" s="57"/>
      <c r="J549" s="57"/>
      <c r="K549" s="57"/>
      <c r="L549" s="57"/>
      <c r="M549" s="58" t="str">
        <f t="shared" si="62"/>
        <v/>
      </c>
      <c r="N549" s="102"/>
    </row>
    <row r="550" spans="1:14">
      <c r="A550" s="97" t="str">
        <f t="shared" si="60"/>
        <v/>
      </c>
      <c r="B550" s="98" t="str">
        <f t="shared" si="59"/>
        <v/>
      </c>
      <c r="C550" s="99"/>
      <c r="D550" s="137"/>
      <c r="E550" s="100"/>
      <c r="F550" s="57"/>
      <c r="G550" s="58">
        <f t="shared" si="61"/>
        <v>0</v>
      </c>
      <c r="H550" s="58">
        <f>IF(E550="",0,IFERROR(VLOOKUP(E550,档案费管理台账!$D$4:$H$1000,5,0),0))</f>
        <v>0</v>
      </c>
      <c r="I550" s="57"/>
      <c r="J550" s="57"/>
      <c r="K550" s="57"/>
      <c r="L550" s="57"/>
      <c r="M550" s="58" t="str">
        <f t="shared" si="62"/>
        <v/>
      </c>
      <c r="N550" s="102"/>
    </row>
    <row r="551" spans="1:14">
      <c r="A551" s="97" t="str">
        <f t="shared" si="60"/>
        <v/>
      </c>
      <c r="B551" s="98" t="str">
        <f t="shared" si="59"/>
        <v/>
      </c>
      <c r="C551" s="99"/>
      <c r="D551" s="137"/>
      <c r="E551" s="100"/>
      <c r="F551" s="57"/>
      <c r="G551" s="58">
        <f t="shared" si="61"/>
        <v>0</v>
      </c>
      <c r="H551" s="58">
        <f>IF(E551="",0,IFERROR(VLOOKUP(E551,档案费管理台账!$D$4:$H$1000,5,0),0))</f>
        <v>0</v>
      </c>
      <c r="I551" s="57"/>
      <c r="J551" s="57"/>
      <c r="K551" s="57"/>
      <c r="L551" s="57"/>
      <c r="M551" s="58" t="str">
        <f t="shared" si="62"/>
        <v/>
      </c>
      <c r="N551" s="102"/>
    </row>
    <row r="552" spans="1:14">
      <c r="A552" s="97" t="str">
        <f t="shared" si="60"/>
        <v/>
      </c>
      <c r="B552" s="98" t="str">
        <f t="shared" si="59"/>
        <v/>
      </c>
      <c r="C552" s="99"/>
      <c r="D552" s="137"/>
      <c r="E552" s="100"/>
      <c r="F552" s="57"/>
      <c r="G552" s="58">
        <f t="shared" si="61"/>
        <v>0</v>
      </c>
      <c r="H552" s="58">
        <f>IF(E552="",0,IFERROR(VLOOKUP(E552,档案费管理台账!$D$4:$H$1000,5,0),0))</f>
        <v>0</v>
      </c>
      <c r="I552" s="57"/>
      <c r="J552" s="57"/>
      <c r="K552" s="57"/>
      <c r="L552" s="57"/>
      <c r="M552" s="58" t="str">
        <f t="shared" si="62"/>
        <v/>
      </c>
      <c r="N552" s="102"/>
    </row>
    <row r="553" spans="1:14">
      <c r="A553" s="97" t="str">
        <f t="shared" si="60"/>
        <v/>
      </c>
      <c r="B553" s="98" t="str">
        <f t="shared" si="59"/>
        <v/>
      </c>
      <c r="C553" s="99"/>
      <c r="D553" s="137"/>
      <c r="E553" s="100"/>
      <c r="F553" s="57"/>
      <c r="G553" s="58">
        <f t="shared" si="61"/>
        <v>0</v>
      </c>
      <c r="H553" s="58">
        <f>IF(E553="",0,IFERROR(VLOOKUP(E553,档案费管理台账!$D$4:$H$1000,5,0),0))</f>
        <v>0</v>
      </c>
      <c r="I553" s="57"/>
      <c r="J553" s="57"/>
      <c r="K553" s="57"/>
      <c r="L553" s="57"/>
      <c r="M553" s="58" t="str">
        <f t="shared" si="62"/>
        <v/>
      </c>
      <c r="N553" s="102"/>
    </row>
    <row r="554" spans="1:14">
      <c r="A554" s="97" t="str">
        <f t="shared" si="60"/>
        <v/>
      </c>
      <c r="B554" s="98" t="str">
        <f t="shared" si="59"/>
        <v/>
      </c>
      <c r="C554" s="99"/>
      <c r="D554" s="137"/>
      <c r="E554" s="100"/>
      <c r="F554" s="57"/>
      <c r="G554" s="58">
        <f t="shared" si="61"/>
        <v>0</v>
      </c>
      <c r="H554" s="58">
        <f>IF(E554="",0,IFERROR(VLOOKUP(E554,档案费管理台账!$D$4:$H$1000,5,0),0))</f>
        <v>0</v>
      </c>
      <c r="I554" s="57"/>
      <c r="J554" s="57"/>
      <c r="K554" s="57"/>
      <c r="L554" s="57"/>
      <c r="M554" s="58" t="str">
        <f t="shared" si="62"/>
        <v/>
      </c>
      <c r="N554" s="102"/>
    </row>
    <row r="555" spans="1:14">
      <c r="A555" s="97" t="str">
        <f t="shared" si="60"/>
        <v/>
      </c>
      <c r="B555" s="98" t="str">
        <f t="shared" si="59"/>
        <v/>
      </c>
      <c r="C555" s="99"/>
      <c r="D555" s="137"/>
      <c r="E555" s="100"/>
      <c r="F555" s="57"/>
      <c r="G555" s="58">
        <f t="shared" si="61"/>
        <v>0</v>
      </c>
      <c r="H555" s="58">
        <f>IF(E555="",0,IFERROR(VLOOKUP(E555,档案费管理台账!$D$4:$H$1000,5,0),0))</f>
        <v>0</v>
      </c>
      <c r="I555" s="57"/>
      <c r="J555" s="57"/>
      <c r="K555" s="57"/>
      <c r="L555" s="57"/>
      <c r="M555" s="58" t="str">
        <f t="shared" si="62"/>
        <v/>
      </c>
      <c r="N555" s="102"/>
    </row>
    <row r="556" spans="1:14">
      <c r="A556" s="97" t="str">
        <f t="shared" si="60"/>
        <v/>
      </c>
      <c r="B556" s="98" t="str">
        <f t="shared" ref="B556:B619" si="63">IF(C556="","",MONTH(C556)&amp;"月")</f>
        <v/>
      </c>
      <c r="C556" s="99"/>
      <c r="D556" s="137"/>
      <c r="E556" s="100"/>
      <c r="F556" s="57"/>
      <c r="G556" s="58">
        <f t="shared" si="61"/>
        <v>0</v>
      </c>
      <c r="H556" s="58">
        <f>IF(E556="",0,IFERROR(VLOOKUP(E556,档案费管理台账!$D$4:$H$1000,5,0),0))</f>
        <v>0</v>
      </c>
      <c r="I556" s="57"/>
      <c r="J556" s="57"/>
      <c r="K556" s="57"/>
      <c r="L556" s="57"/>
      <c r="M556" s="58" t="str">
        <f t="shared" si="62"/>
        <v/>
      </c>
      <c r="N556" s="102"/>
    </row>
    <row r="557" spans="1:14">
      <c r="A557" s="97" t="str">
        <f t="shared" ref="A557:A620" si="64">IF(C557="","",ROW()-42)</f>
        <v/>
      </c>
      <c r="B557" s="98" t="str">
        <f t="shared" si="63"/>
        <v/>
      </c>
      <c r="C557" s="99"/>
      <c r="D557" s="137"/>
      <c r="E557" s="100"/>
      <c r="F557" s="57"/>
      <c r="G557" s="58">
        <f t="shared" ref="G557:G620" si="65">IF(F557="",0,F557*$K$41)</f>
        <v>0</v>
      </c>
      <c r="H557" s="58">
        <f>IF(E557="",0,IFERROR(VLOOKUP(E557,档案费管理台账!$D$4:$H$1000,5,0),0))</f>
        <v>0</v>
      </c>
      <c r="I557" s="57"/>
      <c r="J557" s="57"/>
      <c r="K557" s="57"/>
      <c r="L557" s="57"/>
      <c r="M557" s="58" t="str">
        <f t="shared" ref="M557:M620" si="66">IF(C557="","",ROUND(M556+G557-I557-J557-K557-L557-H557,2))</f>
        <v/>
      </c>
      <c r="N557" s="102"/>
    </row>
    <row r="558" spans="1:14">
      <c r="A558" s="97" t="str">
        <f t="shared" si="64"/>
        <v/>
      </c>
      <c r="B558" s="98" t="str">
        <f t="shared" si="63"/>
        <v/>
      </c>
      <c r="C558" s="99"/>
      <c r="D558" s="137"/>
      <c r="E558" s="100"/>
      <c r="F558" s="57"/>
      <c r="G558" s="58">
        <f t="shared" si="65"/>
        <v>0</v>
      </c>
      <c r="H558" s="58">
        <f>IF(E558="",0,IFERROR(VLOOKUP(E558,档案费管理台账!$D$4:$H$1000,5,0),0))</f>
        <v>0</v>
      </c>
      <c r="I558" s="57"/>
      <c r="J558" s="57"/>
      <c r="K558" s="57"/>
      <c r="L558" s="57"/>
      <c r="M558" s="58" t="str">
        <f t="shared" si="66"/>
        <v/>
      </c>
      <c r="N558" s="102"/>
    </row>
    <row r="559" spans="1:14">
      <c r="A559" s="97" t="str">
        <f t="shared" si="64"/>
        <v/>
      </c>
      <c r="B559" s="98" t="str">
        <f t="shared" si="63"/>
        <v/>
      </c>
      <c r="C559" s="99"/>
      <c r="D559" s="137"/>
      <c r="E559" s="100"/>
      <c r="F559" s="57"/>
      <c r="G559" s="58">
        <f t="shared" si="65"/>
        <v>0</v>
      </c>
      <c r="H559" s="58">
        <f>IF(E559="",0,IFERROR(VLOOKUP(E559,档案费管理台账!$D$4:$H$1000,5,0),0))</f>
        <v>0</v>
      </c>
      <c r="I559" s="57"/>
      <c r="J559" s="57"/>
      <c r="K559" s="57"/>
      <c r="L559" s="57"/>
      <c r="M559" s="58" t="str">
        <f t="shared" si="66"/>
        <v/>
      </c>
      <c r="N559" s="102"/>
    </row>
    <row r="560" spans="1:14">
      <c r="A560" s="97" t="str">
        <f t="shared" si="64"/>
        <v/>
      </c>
      <c r="B560" s="98" t="str">
        <f t="shared" si="63"/>
        <v/>
      </c>
      <c r="C560" s="99"/>
      <c r="D560" s="137"/>
      <c r="E560" s="100"/>
      <c r="F560" s="57"/>
      <c r="G560" s="58">
        <f t="shared" si="65"/>
        <v>0</v>
      </c>
      <c r="H560" s="58">
        <f>IF(E560="",0,IFERROR(VLOOKUP(E560,档案费管理台账!$D$4:$H$1000,5,0),0))</f>
        <v>0</v>
      </c>
      <c r="I560" s="57"/>
      <c r="J560" s="57"/>
      <c r="K560" s="57"/>
      <c r="L560" s="57"/>
      <c r="M560" s="58" t="str">
        <f t="shared" si="66"/>
        <v/>
      </c>
      <c r="N560" s="102"/>
    </row>
    <row r="561" spans="1:14">
      <c r="A561" s="97" t="str">
        <f t="shared" si="64"/>
        <v/>
      </c>
      <c r="B561" s="98" t="str">
        <f t="shared" si="63"/>
        <v/>
      </c>
      <c r="C561" s="99"/>
      <c r="D561" s="137"/>
      <c r="E561" s="100"/>
      <c r="F561" s="57"/>
      <c r="G561" s="58">
        <f t="shared" si="65"/>
        <v>0</v>
      </c>
      <c r="H561" s="58">
        <f>IF(E561="",0,IFERROR(VLOOKUP(E561,档案费管理台账!$D$4:$H$1000,5,0),0))</f>
        <v>0</v>
      </c>
      <c r="I561" s="57"/>
      <c r="J561" s="57"/>
      <c r="K561" s="57"/>
      <c r="L561" s="57"/>
      <c r="M561" s="58" t="str">
        <f t="shared" si="66"/>
        <v/>
      </c>
      <c r="N561" s="102"/>
    </row>
    <row r="562" spans="1:14">
      <c r="A562" s="97" t="str">
        <f t="shared" si="64"/>
        <v/>
      </c>
      <c r="B562" s="98" t="str">
        <f t="shared" si="63"/>
        <v/>
      </c>
      <c r="C562" s="99"/>
      <c r="D562" s="137"/>
      <c r="E562" s="100"/>
      <c r="F562" s="57"/>
      <c r="G562" s="58">
        <f t="shared" si="65"/>
        <v>0</v>
      </c>
      <c r="H562" s="58">
        <f>IF(E562="",0,IFERROR(VLOOKUP(E562,档案费管理台账!$D$4:$H$1000,5,0),0))</f>
        <v>0</v>
      </c>
      <c r="I562" s="57"/>
      <c r="J562" s="57"/>
      <c r="K562" s="57"/>
      <c r="L562" s="57"/>
      <c r="M562" s="58" t="str">
        <f t="shared" si="66"/>
        <v/>
      </c>
      <c r="N562" s="102"/>
    </row>
    <row r="563" spans="1:14">
      <c r="A563" s="97" t="str">
        <f t="shared" si="64"/>
        <v/>
      </c>
      <c r="B563" s="98" t="str">
        <f t="shared" si="63"/>
        <v/>
      </c>
      <c r="C563" s="99"/>
      <c r="D563" s="137"/>
      <c r="E563" s="100"/>
      <c r="F563" s="57"/>
      <c r="G563" s="58">
        <f t="shared" si="65"/>
        <v>0</v>
      </c>
      <c r="H563" s="58">
        <f>IF(E563="",0,IFERROR(VLOOKUP(E563,档案费管理台账!$D$4:$H$1000,5,0),0))</f>
        <v>0</v>
      </c>
      <c r="I563" s="57"/>
      <c r="J563" s="57"/>
      <c r="K563" s="57"/>
      <c r="L563" s="57"/>
      <c r="M563" s="58" t="str">
        <f t="shared" si="66"/>
        <v/>
      </c>
      <c r="N563" s="102"/>
    </row>
    <row r="564" spans="1:14">
      <c r="A564" s="97" t="str">
        <f t="shared" si="64"/>
        <v/>
      </c>
      <c r="B564" s="98" t="str">
        <f t="shared" si="63"/>
        <v/>
      </c>
      <c r="C564" s="99"/>
      <c r="D564" s="137"/>
      <c r="E564" s="100"/>
      <c r="F564" s="57"/>
      <c r="G564" s="58">
        <f t="shared" si="65"/>
        <v>0</v>
      </c>
      <c r="H564" s="58">
        <f>IF(E564="",0,IFERROR(VLOOKUP(E564,档案费管理台账!$D$4:$H$1000,5,0),0))</f>
        <v>0</v>
      </c>
      <c r="I564" s="57"/>
      <c r="J564" s="57"/>
      <c r="K564" s="57"/>
      <c r="L564" s="57"/>
      <c r="M564" s="58" t="str">
        <f t="shared" si="66"/>
        <v/>
      </c>
      <c r="N564" s="102"/>
    </row>
    <row r="565" spans="1:14">
      <c r="A565" s="97" t="str">
        <f t="shared" si="64"/>
        <v/>
      </c>
      <c r="B565" s="98" t="str">
        <f t="shared" si="63"/>
        <v/>
      </c>
      <c r="C565" s="99"/>
      <c r="D565" s="137"/>
      <c r="E565" s="100"/>
      <c r="F565" s="57"/>
      <c r="G565" s="58">
        <f t="shared" si="65"/>
        <v>0</v>
      </c>
      <c r="H565" s="58">
        <f>IF(E565="",0,IFERROR(VLOOKUP(E565,档案费管理台账!$D$4:$H$1000,5,0),0))</f>
        <v>0</v>
      </c>
      <c r="I565" s="57"/>
      <c r="J565" s="57"/>
      <c r="K565" s="57"/>
      <c r="L565" s="57"/>
      <c r="M565" s="58" t="str">
        <f t="shared" si="66"/>
        <v/>
      </c>
      <c r="N565" s="102"/>
    </row>
    <row r="566" spans="1:14">
      <c r="A566" s="97" t="str">
        <f t="shared" si="64"/>
        <v/>
      </c>
      <c r="B566" s="98" t="str">
        <f t="shared" si="63"/>
        <v/>
      </c>
      <c r="C566" s="99"/>
      <c r="D566" s="137"/>
      <c r="E566" s="100"/>
      <c r="F566" s="57"/>
      <c r="G566" s="58">
        <f t="shared" si="65"/>
        <v>0</v>
      </c>
      <c r="H566" s="58">
        <f>IF(E566="",0,IFERROR(VLOOKUP(E566,档案费管理台账!$D$4:$H$1000,5,0),0))</f>
        <v>0</v>
      </c>
      <c r="I566" s="57"/>
      <c r="J566" s="57"/>
      <c r="K566" s="57"/>
      <c r="L566" s="57"/>
      <c r="M566" s="58" t="str">
        <f t="shared" si="66"/>
        <v/>
      </c>
      <c r="N566" s="102"/>
    </row>
    <row r="567" spans="1:14">
      <c r="A567" s="97" t="str">
        <f t="shared" si="64"/>
        <v/>
      </c>
      <c r="B567" s="98" t="str">
        <f t="shared" si="63"/>
        <v/>
      </c>
      <c r="C567" s="99"/>
      <c r="D567" s="137"/>
      <c r="E567" s="100"/>
      <c r="F567" s="57"/>
      <c r="G567" s="58">
        <f t="shared" si="65"/>
        <v>0</v>
      </c>
      <c r="H567" s="58">
        <f>IF(E567="",0,IFERROR(VLOOKUP(E567,档案费管理台账!$D$4:$H$1000,5,0),0))</f>
        <v>0</v>
      </c>
      <c r="I567" s="57"/>
      <c r="J567" s="57"/>
      <c r="K567" s="57"/>
      <c r="L567" s="57"/>
      <c r="M567" s="58" t="str">
        <f t="shared" si="66"/>
        <v/>
      </c>
      <c r="N567" s="102"/>
    </row>
    <row r="568" spans="1:14">
      <c r="A568" s="97" t="str">
        <f t="shared" si="64"/>
        <v/>
      </c>
      <c r="B568" s="98" t="str">
        <f t="shared" si="63"/>
        <v/>
      </c>
      <c r="C568" s="99"/>
      <c r="D568" s="137"/>
      <c r="E568" s="100"/>
      <c r="F568" s="57"/>
      <c r="G568" s="58">
        <f t="shared" si="65"/>
        <v>0</v>
      </c>
      <c r="H568" s="58">
        <f>IF(E568="",0,IFERROR(VLOOKUP(E568,档案费管理台账!$D$4:$H$1000,5,0),0))</f>
        <v>0</v>
      </c>
      <c r="I568" s="57"/>
      <c r="J568" s="57"/>
      <c r="K568" s="57"/>
      <c r="L568" s="57"/>
      <c r="M568" s="58" t="str">
        <f t="shared" si="66"/>
        <v/>
      </c>
      <c r="N568" s="102"/>
    </row>
    <row r="569" spans="1:14">
      <c r="A569" s="97" t="str">
        <f t="shared" si="64"/>
        <v/>
      </c>
      <c r="B569" s="98" t="str">
        <f t="shared" si="63"/>
        <v/>
      </c>
      <c r="C569" s="99"/>
      <c r="D569" s="137"/>
      <c r="E569" s="100"/>
      <c r="F569" s="57"/>
      <c r="G569" s="58">
        <f t="shared" si="65"/>
        <v>0</v>
      </c>
      <c r="H569" s="58">
        <f>IF(E569="",0,IFERROR(VLOOKUP(E569,档案费管理台账!$D$4:$H$1000,5,0),0))</f>
        <v>0</v>
      </c>
      <c r="I569" s="57"/>
      <c r="J569" s="57"/>
      <c r="K569" s="57"/>
      <c r="L569" s="57"/>
      <c r="M569" s="58" t="str">
        <f t="shared" si="66"/>
        <v/>
      </c>
      <c r="N569" s="102"/>
    </row>
    <row r="570" spans="1:14">
      <c r="A570" s="97" t="str">
        <f t="shared" si="64"/>
        <v/>
      </c>
      <c r="B570" s="98" t="str">
        <f t="shared" si="63"/>
        <v/>
      </c>
      <c r="C570" s="99"/>
      <c r="D570" s="137"/>
      <c r="E570" s="100"/>
      <c r="F570" s="57"/>
      <c r="G570" s="58">
        <f t="shared" si="65"/>
        <v>0</v>
      </c>
      <c r="H570" s="58">
        <f>IF(E570="",0,IFERROR(VLOOKUP(E570,档案费管理台账!$D$4:$H$1000,5,0),0))</f>
        <v>0</v>
      </c>
      <c r="I570" s="57"/>
      <c r="J570" s="57"/>
      <c r="K570" s="57"/>
      <c r="L570" s="57"/>
      <c r="M570" s="58" t="str">
        <f t="shared" si="66"/>
        <v/>
      </c>
      <c r="N570" s="102"/>
    </row>
    <row r="571" spans="1:14">
      <c r="A571" s="97" t="str">
        <f t="shared" si="64"/>
        <v/>
      </c>
      <c r="B571" s="98" t="str">
        <f t="shared" si="63"/>
        <v/>
      </c>
      <c r="C571" s="99"/>
      <c r="D571" s="137"/>
      <c r="E571" s="100"/>
      <c r="F571" s="57"/>
      <c r="G571" s="58">
        <f t="shared" si="65"/>
        <v>0</v>
      </c>
      <c r="H571" s="58">
        <f>IF(E571="",0,IFERROR(VLOOKUP(E571,档案费管理台账!$D$4:$H$1000,5,0),0))</f>
        <v>0</v>
      </c>
      <c r="I571" s="57"/>
      <c r="J571" s="57"/>
      <c r="K571" s="57"/>
      <c r="L571" s="57"/>
      <c r="M571" s="58" t="str">
        <f t="shared" si="66"/>
        <v/>
      </c>
      <c r="N571" s="102"/>
    </row>
    <row r="572" spans="1:14">
      <c r="A572" s="97" t="str">
        <f t="shared" si="64"/>
        <v/>
      </c>
      <c r="B572" s="98" t="str">
        <f t="shared" si="63"/>
        <v/>
      </c>
      <c r="C572" s="99"/>
      <c r="D572" s="137"/>
      <c r="E572" s="100"/>
      <c r="F572" s="57"/>
      <c r="G572" s="58">
        <f t="shared" si="65"/>
        <v>0</v>
      </c>
      <c r="H572" s="58">
        <f>IF(E572="",0,IFERROR(VLOOKUP(E572,档案费管理台账!$D$4:$H$1000,5,0),0))</f>
        <v>0</v>
      </c>
      <c r="I572" s="57"/>
      <c r="J572" s="57"/>
      <c r="K572" s="57"/>
      <c r="L572" s="57"/>
      <c r="M572" s="58" t="str">
        <f t="shared" si="66"/>
        <v/>
      </c>
      <c r="N572" s="102"/>
    </row>
    <row r="573" spans="1:14">
      <c r="A573" s="97" t="str">
        <f t="shared" si="64"/>
        <v/>
      </c>
      <c r="B573" s="98" t="str">
        <f t="shared" si="63"/>
        <v/>
      </c>
      <c r="C573" s="99"/>
      <c r="D573" s="137"/>
      <c r="E573" s="100"/>
      <c r="F573" s="57"/>
      <c r="G573" s="58">
        <f t="shared" si="65"/>
        <v>0</v>
      </c>
      <c r="H573" s="58">
        <f>IF(E573="",0,IFERROR(VLOOKUP(E573,档案费管理台账!$D$4:$H$1000,5,0),0))</f>
        <v>0</v>
      </c>
      <c r="I573" s="57"/>
      <c r="J573" s="57"/>
      <c r="K573" s="57"/>
      <c r="L573" s="57"/>
      <c r="M573" s="58" t="str">
        <f t="shared" si="66"/>
        <v/>
      </c>
      <c r="N573" s="102"/>
    </row>
    <row r="574" spans="1:14">
      <c r="A574" s="97" t="str">
        <f t="shared" si="64"/>
        <v/>
      </c>
      <c r="B574" s="98" t="str">
        <f t="shared" si="63"/>
        <v/>
      </c>
      <c r="C574" s="99"/>
      <c r="D574" s="137"/>
      <c r="E574" s="100"/>
      <c r="F574" s="57"/>
      <c r="G574" s="58">
        <f t="shared" si="65"/>
        <v>0</v>
      </c>
      <c r="H574" s="58">
        <f>IF(E574="",0,IFERROR(VLOOKUP(E574,档案费管理台账!$D$4:$H$1000,5,0),0))</f>
        <v>0</v>
      </c>
      <c r="I574" s="57"/>
      <c r="J574" s="57"/>
      <c r="K574" s="57"/>
      <c r="L574" s="57"/>
      <c r="M574" s="58" t="str">
        <f t="shared" si="66"/>
        <v/>
      </c>
      <c r="N574" s="102"/>
    </row>
    <row r="575" spans="1:14">
      <c r="A575" s="97" t="str">
        <f t="shared" si="64"/>
        <v/>
      </c>
      <c r="B575" s="98" t="str">
        <f t="shared" si="63"/>
        <v/>
      </c>
      <c r="C575" s="99"/>
      <c r="D575" s="137"/>
      <c r="E575" s="100"/>
      <c r="F575" s="57"/>
      <c r="G575" s="58">
        <f t="shared" si="65"/>
        <v>0</v>
      </c>
      <c r="H575" s="58">
        <f>IF(E575="",0,IFERROR(VLOOKUP(E575,档案费管理台账!$D$4:$H$1000,5,0),0))</f>
        <v>0</v>
      </c>
      <c r="I575" s="57"/>
      <c r="J575" s="57"/>
      <c r="K575" s="57"/>
      <c r="L575" s="57"/>
      <c r="M575" s="58" t="str">
        <f t="shared" si="66"/>
        <v/>
      </c>
      <c r="N575" s="102"/>
    </row>
    <row r="576" spans="1:14">
      <c r="A576" s="97" t="str">
        <f t="shared" si="64"/>
        <v/>
      </c>
      <c r="B576" s="98" t="str">
        <f t="shared" si="63"/>
        <v/>
      </c>
      <c r="C576" s="99"/>
      <c r="D576" s="137"/>
      <c r="E576" s="100"/>
      <c r="F576" s="57"/>
      <c r="G576" s="58">
        <f t="shared" si="65"/>
        <v>0</v>
      </c>
      <c r="H576" s="58">
        <f>IF(E576="",0,IFERROR(VLOOKUP(E576,档案费管理台账!$D$4:$H$1000,5,0),0))</f>
        <v>0</v>
      </c>
      <c r="I576" s="57"/>
      <c r="J576" s="57"/>
      <c r="K576" s="57"/>
      <c r="L576" s="57"/>
      <c r="M576" s="58" t="str">
        <f t="shared" si="66"/>
        <v/>
      </c>
      <c r="N576" s="102"/>
    </row>
    <row r="577" spans="1:14">
      <c r="A577" s="97" t="str">
        <f t="shared" si="64"/>
        <v/>
      </c>
      <c r="B577" s="98" t="str">
        <f t="shared" si="63"/>
        <v/>
      </c>
      <c r="C577" s="99"/>
      <c r="D577" s="137"/>
      <c r="E577" s="100"/>
      <c r="F577" s="57"/>
      <c r="G577" s="58">
        <f t="shared" si="65"/>
        <v>0</v>
      </c>
      <c r="H577" s="58">
        <f>IF(E577="",0,IFERROR(VLOOKUP(E577,档案费管理台账!$D$4:$H$1000,5,0),0))</f>
        <v>0</v>
      </c>
      <c r="I577" s="57"/>
      <c r="J577" s="57"/>
      <c r="K577" s="57"/>
      <c r="L577" s="57"/>
      <c r="M577" s="58" t="str">
        <f t="shared" si="66"/>
        <v/>
      </c>
      <c r="N577" s="102"/>
    </row>
    <row r="578" spans="1:14">
      <c r="A578" s="97" t="str">
        <f t="shared" si="64"/>
        <v/>
      </c>
      <c r="B578" s="98" t="str">
        <f t="shared" si="63"/>
        <v/>
      </c>
      <c r="C578" s="99"/>
      <c r="D578" s="137"/>
      <c r="E578" s="100"/>
      <c r="F578" s="57"/>
      <c r="G578" s="58">
        <f t="shared" si="65"/>
        <v>0</v>
      </c>
      <c r="H578" s="58">
        <f>IF(E578="",0,IFERROR(VLOOKUP(E578,档案费管理台账!$D$4:$H$1000,5,0),0))</f>
        <v>0</v>
      </c>
      <c r="I578" s="57"/>
      <c r="J578" s="57"/>
      <c r="K578" s="57"/>
      <c r="L578" s="57"/>
      <c r="M578" s="58" t="str">
        <f t="shared" si="66"/>
        <v/>
      </c>
      <c r="N578" s="102"/>
    </row>
    <row r="579" spans="1:14">
      <c r="A579" s="97" t="str">
        <f t="shared" si="64"/>
        <v/>
      </c>
      <c r="B579" s="98" t="str">
        <f t="shared" si="63"/>
        <v/>
      </c>
      <c r="C579" s="99"/>
      <c r="D579" s="137"/>
      <c r="E579" s="100"/>
      <c r="F579" s="57"/>
      <c r="G579" s="58">
        <f t="shared" si="65"/>
        <v>0</v>
      </c>
      <c r="H579" s="58">
        <f>IF(E579="",0,IFERROR(VLOOKUP(E579,档案费管理台账!$D$4:$H$1000,5,0),0))</f>
        <v>0</v>
      </c>
      <c r="I579" s="57"/>
      <c r="J579" s="57"/>
      <c r="K579" s="57"/>
      <c r="L579" s="57"/>
      <c r="M579" s="58" t="str">
        <f t="shared" si="66"/>
        <v/>
      </c>
      <c r="N579" s="102"/>
    </row>
    <row r="580" spans="1:14">
      <c r="A580" s="97" t="str">
        <f t="shared" si="64"/>
        <v/>
      </c>
      <c r="B580" s="98" t="str">
        <f t="shared" si="63"/>
        <v/>
      </c>
      <c r="C580" s="99"/>
      <c r="D580" s="137"/>
      <c r="E580" s="100"/>
      <c r="F580" s="57"/>
      <c r="G580" s="58">
        <f t="shared" si="65"/>
        <v>0</v>
      </c>
      <c r="H580" s="58">
        <f>IF(E580="",0,IFERROR(VLOOKUP(E580,档案费管理台账!$D$4:$H$1000,5,0),0))</f>
        <v>0</v>
      </c>
      <c r="I580" s="57"/>
      <c r="J580" s="57"/>
      <c r="K580" s="57"/>
      <c r="L580" s="57"/>
      <c r="M580" s="58" t="str">
        <f t="shared" si="66"/>
        <v/>
      </c>
      <c r="N580" s="102"/>
    </row>
    <row r="581" spans="1:14">
      <c r="A581" s="97" t="str">
        <f t="shared" si="64"/>
        <v/>
      </c>
      <c r="B581" s="98" t="str">
        <f t="shared" si="63"/>
        <v/>
      </c>
      <c r="C581" s="99"/>
      <c r="D581" s="137"/>
      <c r="E581" s="100"/>
      <c r="F581" s="57"/>
      <c r="G581" s="58">
        <f t="shared" si="65"/>
        <v>0</v>
      </c>
      <c r="H581" s="58">
        <f>IF(E581="",0,IFERROR(VLOOKUP(E581,档案费管理台账!$D$4:$H$1000,5,0),0))</f>
        <v>0</v>
      </c>
      <c r="I581" s="57"/>
      <c r="J581" s="57"/>
      <c r="K581" s="57"/>
      <c r="L581" s="57"/>
      <c r="M581" s="58" t="str">
        <f t="shared" si="66"/>
        <v/>
      </c>
      <c r="N581" s="102"/>
    </row>
    <row r="582" spans="1:14">
      <c r="A582" s="97" t="str">
        <f t="shared" si="64"/>
        <v/>
      </c>
      <c r="B582" s="98" t="str">
        <f t="shared" si="63"/>
        <v/>
      </c>
      <c r="C582" s="99"/>
      <c r="D582" s="137"/>
      <c r="E582" s="100"/>
      <c r="F582" s="57"/>
      <c r="G582" s="58">
        <f t="shared" si="65"/>
        <v>0</v>
      </c>
      <c r="H582" s="58">
        <f>IF(E582="",0,IFERROR(VLOOKUP(E582,档案费管理台账!$D$4:$H$1000,5,0),0))</f>
        <v>0</v>
      </c>
      <c r="I582" s="57"/>
      <c r="J582" s="57"/>
      <c r="K582" s="57"/>
      <c r="L582" s="57"/>
      <c r="M582" s="58" t="str">
        <f t="shared" si="66"/>
        <v/>
      </c>
      <c r="N582" s="102"/>
    </row>
    <row r="583" spans="1:14">
      <c r="A583" s="97" t="str">
        <f t="shared" si="64"/>
        <v/>
      </c>
      <c r="B583" s="98" t="str">
        <f t="shared" si="63"/>
        <v/>
      </c>
      <c r="C583" s="99"/>
      <c r="D583" s="137"/>
      <c r="E583" s="100"/>
      <c r="F583" s="57"/>
      <c r="G583" s="58">
        <f t="shared" si="65"/>
        <v>0</v>
      </c>
      <c r="H583" s="58">
        <f>IF(E583="",0,IFERROR(VLOOKUP(E583,档案费管理台账!$D$4:$H$1000,5,0),0))</f>
        <v>0</v>
      </c>
      <c r="I583" s="57"/>
      <c r="J583" s="57"/>
      <c r="K583" s="57"/>
      <c r="L583" s="57"/>
      <c r="M583" s="58" t="str">
        <f t="shared" si="66"/>
        <v/>
      </c>
      <c r="N583" s="102"/>
    </row>
    <row r="584" spans="1:14">
      <c r="A584" s="97" t="str">
        <f t="shared" si="64"/>
        <v/>
      </c>
      <c r="B584" s="98" t="str">
        <f t="shared" si="63"/>
        <v/>
      </c>
      <c r="C584" s="99"/>
      <c r="D584" s="137"/>
      <c r="E584" s="100"/>
      <c r="F584" s="57"/>
      <c r="G584" s="58">
        <f t="shared" si="65"/>
        <v>0</v>
      </c>
      <c r="H584" s="58">
        <f>IF(E584="",0,IFERROR(VLOOKUP(E584,档案费管理台账!$D$4:$H$1000,5,0),0))</f>
        <v>0</v>
      </c>
      <c r="I584" s="57"/>
      <c r="J584" s="57"/>
      <c r="K584" s="57"/>
      <c r="L584" s="57"/>
      <c r="M584" s="58" t="str">
        <f t="shared" si="66"/>
        <v/>
      </c>
      <c r="N584" s="102"/>
    </row>
    <row r="585" spans="1:14">
      <c r="A585" s="97" t="str">
        <f t="shared" si="64"/>
        <v/>
      </c>
      <c r="B585" s="98" t="str">
        <f t="shared" si="63"/>
        <v/>
      </c>
      <c r="C585" s="99"/>
      <c r="D585" s="137"/>
      <c r="E585" s="100"/>
      <c r="F585" s="57"/>
      <c r="G585" s="58">
        <f t="shared" si="65"/>
        <v>0</v>
      </c>
      <c r="H585" s="58">
        <f>IF(E585="",0,IFERROR(VLOOKUP(E585,档案费管理台账!$D$4:$H$1000,5,0),0))</f>
        <v>0</v>
      </c>
      <c r="I585" s="57"/>
      <c r="J585" s="57"/>
      <c r="K585" s="57"/>
      <c r="L585" s="57"/>
      <c r="M585" s="58" t="str">
        <f t="shared" si="66"/>
        <v/>
      </c>
      <c r="N585" s="102"/>
    </row>
    <row r="586" spans="1:14">
      <c r="A586" s="97" t="str">
        <f t="shared" si="64"/>
        <v/>
      </c>
      <c r="B586" s="98" t="str">
        <f t="shared" si="63"/>
        <v/>
      </c>
      <c r="C586" s="99"/>
      <c r="D586" s="137"/>
      <c r="E586" s="100"/>
      <c r="F586" s="57"/>
      <c r="G586" s="58">
        <f t="shared" si="65"/>
        <v>0</v>
      </c>
      <c r="H586" s="58">
        <f>IF(E586="",0,IFERROR(VLOOKUP(E586,档案费管理台账!$D$4:$H$1000,5,0),0))</f>
        <v>0</v>
      </c>
      <c r="I586" s="57"/>
      <c r="J586" s="57"/>
      <c r="K586" s="57"/>
      <c r="L586" s="57"/>
      <c r="M586" s="58" t="str">
        <f t="shared" si="66"/>
        <v/>
      </c>
      <c r="N586" s="102"/>
    </row>
    <row r="587" spans="1:14">
      <c r="A587" s="97" t="str">
        <f t="shared" si="64"/>
        <v/>
      </c>
      <c r="B587" s="98" t="str">
        <f t="shared" si="63"/>
        <v/>
      </c>
      <c r="C587" s="99"/>
      <c r="D587" s="137"/>
      <c r="E587" s="100"/>
      <c r="F587" s="57"/>
      <c r="G587" s="58">
        <f t="shared" si="65"/>
        <v>0</v>
      </c>
      <c r="H587" s="58">
        <f>IF(E587="",0,IFERROR(VLOOKUP(E587,档案费管理台账!$D$4:$H$1000,5,0),0))</f>
        <v>0</v>
      </c>
      <c r="I587" s="57"/>
      <c r="J587" s="57"/>
      <c r="K587" s="57"/>
      <c r="L587" s="57"/>
      <c r="M587" s="58" t="str">
        <f t="shared" si="66"/>
        <v/>
      </c>
      <c r="N587" s="102"/>
    </row>
    <row r="588" spans="1:14">
      <c r="A588" s="97" t="str">
        <f t="shared" si="64"/>
        <v/>
      </c>
      <c r="B588" s="98" t="str">
        <f t="shared" si="63"/>
        <v/>
      </c>
      <c r="C588" s="99"/>
      <c r="D588" s="137"/>
      <c r="E588" s="100"/>
      <c r="F588" s="57"/>
      <c r="G588" s="58">
        <f t="shared" si="65"/>
        <v>0</v>
      </c>
      <c r="H588" s="58">
        <f>IF(E588="",0,IFERROR(VLOOKUP(E588,档案费管理台账!$D$4:$H$1000,5,0),0))</f>
        <v>0</v>
      </c>
      <c r="I588" s="57"/>
      <c r="J588" s="57"/>
      <c r="K588" s="57"/>
      <c r="L588" s="57"/>
      <c r="M588" s="58" t="str">
        <f t="shared" si="66"/>
        <v/>
      </c>
      <c r="N588" s="102"/>
    </row>
    <row r="589" spans="1:14">
      <c r="A589" s="97" t="str">
        <f t="shared" si="64"/>
        <v/>
      </c>
      <c r="B589" s="98" t="str">
        <f t="shared" si="63"/>
        <v/>
      </c>
      <c r="C589" s="99"/>
      <c r="D589" s="137"/>
      <c r="E589" s="100"/>
      <c r="F589" s="57"/>
      <c r="G589" s="58">
        <f t="shared" si="65"/>
        <v>0</v>
      </c>
      <c r="H589" s="58">
        <f>IF(E589="",0,IFERROR(VLOOKUP(E589,档案费管理台账!$D$4:$H$1000,5,0),0))</f>
        <v>0</v>
      </c>
      <c r="I589" s="57"/>
      <c r="J589" s="57"/>
      <c r="K589" s="57"/>
      <c r="L589" s="57"/>
      <c r="M589" s="58" t="str">
        <f t="shared" si="66"/>
        <v/>
      </c>
      <c r="N589" s="102"/>
    </row>
    <row r="590" spans="1:14">
      <c r="A590" s="97" t="str">
        <f t="shared" si="64"/>
        <v/>
      </c>
      <c r="B590" s="98" t="str">
        <f t="shared" si="63"/>
        <v/>
      </c>
      <c r="C590" s="99"/>
      <c r="D590" s="137"/>
      <c r="E590" s="100"/>
      <c r="F590" s="57"/>
      <c r="G590" s="58">
        <f t="shared" si="65"/>
        <v>0</v>
      </c>
      <c r="H590" s="58">
        <f>IF(E590="",0,IFERROR(VLOOKUP(E590,档案费管理台账!$D$4:$H$1000,5,0),0))</f>
        <v>0</v>
      </c>
      <c r="I590" s="57"/>
      <c r="J590" s="57"/>
      <c r="K590" s="57"/>
      <c r="L590" s="57"/>
      <c r="M590" s="58" t="str">
        <f t="shared" si="66"/>
        <v/>
      </c>
      <c r="N590" s="102"/>
    </row>
    <row r="591" spans="1:14">
      <c r="A591" s="97" t="str">
        <f t="shared" si="64"/>
        <v/>
      </c>
      <c r="B591" s="98" t="str">
        <f t="shared" si="63"/>
        <v/>
      </c>
      <c r="C591" s="99"/>
      <c r="D591" s="137"/>
      <c r="E591" s="100"/>
      <c r="F591" s="57"/>
      <c r="G591" s="58">
        <f t="shared" si="65"/>
        <v>0</v>
      </c>
      <c r="H591" s="58">
        <f>IF(E591="",0,IFERROR(VLOOKUP(E591,档案费管理台账!$D$4:$H$1000,5,0),0))</f>
        <v>0</v>
      </c>
      <c r="I591" s="57"/>
      <c r="J591" s="57"/>
      <c r="K591" s="57"/>
      <c r="L591" s="57"/>
      <c r="M591" s="58" t="str">
        <f t="shared" si="66"/>
        <v/>
      </c>
      <c r="N591" s="102"/>
    </row>
    <row r="592" spans="1:14">
      <c r="A592" s="97" t="str">
        <f t="shared" si="64"/>
        <v/>
      </c>
      <c r="B592" s="98" t="str">
        <f t="shared" si="63"/>
        <v/>
      </c>
      <c r="C592" s="99"/>
      <c r="D592" s="137"/>
      <c r="E592" s="100"/>
      <c r="F592" s="57"/>
      <c r="G592" s="58">
        <f t="shared" si="65"/>
        <v>0</v>
      </c>
      <c r="H592" s="58">
        <f>IF(E592="",0,IFERROR(VLOOKUP(E592,档案费管理台账!$D$4:$H$1000,5,0),0))</f>
        <v>0</v>
      </c>
      <c r="I592" s="57"/>
      <c r="J592" s="57"/>
      <c r="K592" s="57"/>
      <c r="L592" s="57"/>
      <c r="M592" s="58" t="str">
        <f t="shared" si="66"/>
        <v/>
      </c>
      <c r="N592" s="102"/>
    </row>
    <row r="593" spans="1:14">
      <c r="A593" s="97" t="str">
        <f t="shared" si="64"/>
        <v/>
      </c>
      <c r="B593" s="98" t="str">
        <f t="shared" si="63"/>
        <v/>
      </c>
      <c r="C593" s="99"/>
      <c r="D593" s="137"/>
      <c r="E593" s="100"/>
      <c r="F593" s="57"/>
      <c r="G593" s="58">
        <f t="shared" si="65"/>
        <v>0</v>
      </c>
      <c r="H593" s="58">
        <f>IF(E593="",0,IFERROR(VLOOKUP(E593,档案费管理台账!$D$4:$H$1000,5,0),0))</f>
        <v>0</v>
      </c>
      <c r="I593" s="57"/>
      <c r="J593" s="57"/>
      <c r="K593" s="57"/>
      <c r="L593" s="57"/>
      <c r="M593" s="58" t="str">
        <f t="shared" si="66"/>
        <v/>
      </c>
      <c r="N593" s="102"/>
    </row>
    <row r="594" spans="1:14">
      <c r="A594" s="97" t="str">
        <f t="shared" si="64"/>
        <v/>
      </c>
      <c r="B594" s="98" t="str">
        <f t="shared" si="63"/>
        <v/>
      </c>
      <c r="C594" s="99"/>
      <c r="D594" s="137"/>
      <c r="E594" s="100"/>
      <c r="F594" s="57"/>
      <c r="G594" s="58">
        <f t="shared" si="65"/>
        <v>0</v>
      </c>
      <c r="H594" s="58">
        <f>IF(E594="",0,IFERROR(VLOOKUP(E594,档案费管理台账!$D$4:$H$1000,5,0),0))</f>
        <v>0</v>
      </c>
      <c r="I594" s="57"/>
      <c r="J594" s="57"/>
      <c r="K594" s="57"/>
      <c r="L594" s="57"/>
      <c r="M594" s="58" t="str">
        <f t="shared" si="66"/>
        <v/>
      </c>
      <c r="N594" s="102"/>
    </row>
    <row r="595" spans="1:14">
      <c r="A595" s="97" t="str">
        <f t="shared" si="64"/>
        <v/>
      </c>
      <c r="B595" s="98" t="str">
        <f t="shared" si="63"/>
        <v/>
      </c>
      <c r="C595" s="99"/>
      <c r="D595" s="137"/>
      <c r="E595" s="100"/>
      <c r="F595" s="57"/>
      <c r="G595" s="58">
        <f t="shared" si="65"/>
        <v>0</v>
      </c>
      <c r="H595" s="58">
        <f>IF(E595="",0,IFERROR(VLOOKUP(E595,档案费管理台账!$D$4:$H$1000,5,0),0))</f>
        <v>0</v>
      </c>
      <c r="I595" s="57"/>
      <c r="J595" s="57"/>
      <c r="K595" s="57"/>
      <c r="L595" s="57"/>
      <c r="M595" s="58" t="str">
        <f t="shared" si="66"/>
        <v/>
      </c>
      <c r="N595" s="102"/>
    </row>
    <row r="596" spans="1:14">
      <c r="A596" s="97" t="str">
        <f t="shared" si="64"/>
        <v/>
      </c>
      <c r="B596" s="98" t="str">
        <f t="shared" si="63"/>
        <v/>
      </c>
      <c r="C596" s="99"/>
      <c r="D596" s="137"/>
      <c r="E596" s="100"/>
      <c r="F596" s="57"/>
      <c r="G596" s="58">
        <f t="shared" si="65"/>
        <v>0</v>
      </c>
      <c r="H596" s="58">
        <f>IF(E596="",0,IFERROR(VLOOKUP(E596,档案费管理台账!$D$4:$H$1000,5,0),0))</f>
        <v>0</v>
      </c>
      <c r="I596" s="57"/>
      <c r="J596" s="57"/>
      <c r="K596" s="57"/>
      <c r="L596" s="57"/>
      <c r="M596" s="58" t="str">
        <f t="shared" si="66"/>
        <v/>
      </c>
      <c r="N596" s="102"/>
    </row>
    <row r="597" spans="1:14">
      <c r="A597" s="97" t="str">
        <f t="shared" si="64"/>
        <v/>
      </c>
      <c r="B597" s="98" t="str">
        <f t="shared" si="63"/>
        <v/>
      </c>
      <c r="C597" s="99"/>
      <c r="D597" s="137"/>
      <c r="E597" s="100"/>
      <c r="F597" s="57"/>
      <c r="G597" s="58">
        <f t="shared" si="65"/>
        <v>0</v>
      </c>
      <c r="H597" s="58">
        <f>IF(E597="",0,IFERROR(VLOOKUP(E597,档案费管理台账!$D$4:$H$1000,5,0),0))</f>
        <v>0</v>
      </c>
      <c r="I597" s="57"/>
      <c r="J597" s="57"/>
      <c r="K597" s="57"/>
      <c r="L597" s="57"/>
      <c r="M597" s="58" t="str">
        <f t="shared" si="66"/>
        <v/>
      </c>
      <c r="N597" s="102"/>
    </row>
    <row r="598" spans="1:14">
      <c r="A598" s="97" t="str">
        <f t="shared" si="64"/>
        <v/>
      </c>
      <c r="B598" s="98" t="str">
        <f t="shared" si="63"/>
        <v/>
      </c>
      <c r="C598" s="99"/>
      <c r="D598" s="137"/>
      <c r="E598" s="100"/>
      <c r="F598" s="57"/>
      <c r="G598" s="58">
        <f t="shared" si="65"/>
        <v>0</v>
      </c>
      <c r="H598" s="58">
        <f>IF(E598="",0,IFERROR(VLOOKUP(E598,档案费管理台账!$D$4:$H$1000,5,0),0))</f>
        <v>0</v>
      </c>
      <c r="I598" s="57"/>
      <c r="J598" s="57"/>
      <c r="K598" s="57"/>
      <c r="L598" s="57"/>
      <c r="M598" s="58" t="str">
        <f t="shared" si="66"/>
        <v/>
      </c>
      <c r="N598" s="102"/>
    </row>
    <row r="599" spans="1:14">
      <c r="A599" s="97" t="str">
        <f t="shared" si="64"/>
        <v/>
      </c>
      <c r="B599" s="98" t="str">
        <f t="shared" si="63"/>
        <v/>
      </c>
      <c r="C599" s="99"/>
      <c r="D599" s="137"/>
      <c r="E599" s="100"/>
      <c r="F599" s="57"/>
      <c r="G599" s="58">
        <f t="shared" si="65"/>
        <v>0</v>
      </c>
      <c r="H599" s="58">
        <f>IF(E599="",0,IFERROR(VLOOKUP(E599,档案费管理台账!$D$4:$H$1000,5,0),0))</f>
        <v>0</v>
      </c>
      <c r="I599" s="57"/>
      <c r="J599" s="57"/>
      <c r="K599" s="57"/>
      <c r="L599" s="57"/>
      <c r="M599" s="58" t="str">
        <f t="shared" si="66"/>
        <v/>
      </c>
      <c r="N599" s="102"/>
    </row>
    <row r="600" spans="1:14">
      <c r="A600" s="97" t="str">
        <f t="shared" si="64"/>
        <v/>
      </c>
      <c r="B600" s="98" t="str">
        <f t="shared" si="63"/>
        <v/>
      </c>
      <c r="C600" s="99"/>
      <c r="D600" s="137"/>
      <c r="E600" s="100"/>
      <c r="F600" s="57"/>
      <c r="G600" s="58">
        <f t="shared" si="65"/>
        <v>0</v>
      </c>
      <c r="H600" s="58">
        <f>IF(E600="",0,IFERROR(VLOOKUP(E600,档案费管理台账!$D$4:$H$1000,5,0),0))</f>
        <v>0</v>
      </c>
      <c r="I600" s="57"/>
      <c r="J600" s="57"/>
      <c r="K600" s="57"/>
      <c r="L600" s="57"/>
      <c r="M600" s="58" t="str">
        <f t="shared" si="66"/>
        <v/>
      </c>
      <c r="N600" s="102"/>
    </row>
    <row r="601" spans="1:14">
      <c r="A601" s="97" t="str">
        <f t="shared" si="64"/>
        <v/>
      </c>
      <c r="B601" s="98" t="str">
        <f t="shared" si="63"/>
        <v/>
      </c>
      <c r="C601" s="99"/>
      <c r="D601" s="137"/>
      <c r="E601" s="100"/>
      <c r="F601" s="57"/>
      <c r="G601" s="58">
        <f t="shared" si="65"/>
        <v>0</v>
      </c>
      <c r="H601" s="58">
        <f>IF(E601="",0,IFERROR(VLOOKUP(E601,档案费管理台账!$D$4:$H$1000,5,0),0))</f>
        <v>0</v>
      </c>
      <c r="I601" s="57"/>
      <c r="J601" s="57"/>
      <c r="K601" s="57"/>
      <c r="L601" s="57"/>
      <c r="M601" s="58" t="str">
        <f t="shared" si="66"/>
        <v/>
      </c>
      <c r="N601" s="102"/>
    </row>
    <row r="602" spans="1:14">
      <c r="A602" s="97" t="str">
        <f t="shared" si="64"/>
        <v/>
      </c>
      <c r="B602" s="98" t="str">
        <f t="shared" si="63"/>
        <v/>
      </c>
      <c r="C602" s="99"/>
      <c r="D602" s="137"/>
      <c r="E602" s="100"/>
      <c r="F602" s="57"/>
      <c r="G602" s="58">
        <f t="shared" si="65"/>
        <v>0</v>
      </c>
      <c r="H602" s="58">
        <f>IF(E602="",0,IFERROR(VLOOKUP(E602,档案费管理台账!$D$4:$H$1000,5,0),0))</f>
        <v>0</v>
      </c>
      <c r="I602" s="57"/>
      <c r="J602" s="57"/>
      <c r="K602" s="57"/>
      <c r="L602" s="57"/>
      <c r="M602" s="58" t="str">
        <f t="shared" si="66"/>
        <v/>
      </c>
      <c r="N602" s="102"/>
    </row>
    <row r="603" spans="1:14">
      <c r="A603" s="97" t="str">
        <f t="shared" si="64"/>
        <v/>
      </c>
      <c r="B603" s="98" t="str">
        <f t="shared" si="63"/>
        <v/>
      </c>
      <c r="C603" s="99"/>
      <c r="D603" s="137"/>
      <c r="E603" s="100"/>
      <c r="F603" s="57"/>
      <c r="G603" s="58">
        <f t="shared" si="65"/>
        <v>0</v>
      </c>
      <c r="H603" s="58">
        <f>IF(E603="",0,IFERROR(VLOOKUP(E603,档案费管理台账!$D$4:$H$1000,5,0),0))</f>
        <v>0</v>
      </c>
      <c r="I603" s="57"/>
      <c r="J603" s="57"/>
      <c r="K603" s="57"/>
      <c r="L603" s="57"/>
      <c r="M603" s="58" t="str">
        <f t="shared" si="66"/>
        <v/>
      </c>
      <c r="N603" s="102"/>
    </row>
    <row r="604" spans="1:14">
      <c r="A604" s="97" t="str">
        <f t="shared" si="64"/>
        <v/>
      </c>
      <c r="B604" s="98" t="str">
        <f t="shared" si="63"/>
        <v/>
      </c>
      <c r="C604" s="99"/>
      <c r="D604" s="137"/>
      <c r="E604" s="100"/>
      <c r="F604" s="57"/>
      <c r="G604" s="58">
        <f t="shared" si="65"/>
        <v>0</v>
      </c>
      <c r="H604" s="58">
        <f>IF(E604="",0,IFERROR(VLOOKUP(E604,档案费管理台账!$D$4:$H$1000,5,0),0))</f>
        <v>0</v>
      </c>
      <c r="I604" s="57"/>
      <c r="J604" s="57"/>
      <c r="K604" s="57"/>
      <c r="L604" s="57"/>
      <c r="M604" s="58" t="str">
        <f t="shared" si="66"/>
        <v/>
      </c>
      <c r="N604" s="102"/>
    </row>
    <row r="605" spans="1:14">
      <c r="A605" s="97" t="str">
        <f t="shared" si="64"/>
        <v/>
      </c>
      <c r="B605" s="98" t="str">
        <f t="shared" si="63"/>
        <v/>
      </c>
      <c r="C605" s="99"/>
      <c r="D605" s="137"/>
      <c r="E605" s="100"/>
      <c r="F605" s="57"/>
      <c r="G605" s="58">
        <f t="shared" si="65"/>
        <v>0</v>
      </c>
      <c r="H605" s="58">
        <f>IF(E605="",0,IFERROR(VLOOKUP(E605,档案费管理台账!$D$4:$H$1000,5,0),0))</f>
        <v>0</v>
      </c>
      <c r="I605" s="57"/>
      <c r="J605" s="57"/>
      <c r="K605" s="57"/>
      <c r="L605" s="57"/>
      <c r="M605" s="58" t="str">
        <f t="shared" si="66"/>
        <v/>
      </c>
      <c r="N605" s="102"/>
    </row>
    <row r="606" spans="1:14">
      <c r="A606" s="97" t="str">
        <f t="shared" si="64"/>
        <v/>
      </c>
      <c r="B606" s="98" t="str">
        <f t="shared" si="63"/>
        <v/>
      </c>
      <c r="C606" s="99"/>
      <c r="D606" s="137"/>
      <c r="E606" s="100"/>
      <c r="F606" s="57"/>
      <c r="G606" s="58">
        <f t="shared" si="65"/>
        <v>0</v>
      </c>
      <c r="H606" s="58">
        <f>IF(E606="",0,IFERROR(VLOOKUP(E606,档案费管理台账!$D$4:$H$1000,5,0),0))</f>
        <v>0</v>
      </c>
      <c r="I606" s="57"/>
      <c r="J606" s="57"/>
      <c r="K606" s="57"/>
      <c r="L606" s="57"/>
      <c r="M606" s="58" t="str">
        <f t="shared" si="66"/>
        <v/>
      </c>
      <c r="N606" s="102"/>
    </row>
    <row r="607" spans="1:14">
      <c r="A607" s="97" t="str">
        <f t="shared" si="64"/>
        <v/>
      </c>
      <c r="B607" s="98" t="str">
        <f t="shared" si="63"/>
        <v/>
      </c>
      <c r="C607" s="99"/>
      <c r="D607" s="137"/>
      <c r="E607" s="100"/>
      <c r="F607" s="57"/>
      <c r="G607" s="58">
        <f t="shared" si="65"/>
        <v>0</v>
      </c>
      <c r="H607" s="58">
        <f>IF(E607="",0,IFERROR(VLOOKUP(E607,档案费管理台账!$D$4:$H$1000,5,0),0))</f>
        <v>0</v>
      </c>
      <c r="I607" s="57"/>
      <c r="J607" s="57"/>
      <c r="K607" s="57"/>
      <c r="L607" s="57"/>
      <c r="M607" s="58" t="str">
        <f t="shared" si="66"/>
        <v/>
      </c>
      <c r="N607" s="102"/>
    </row>
    <row r="608" spans="1:14">
      <c r="A608" s="97" t="str">
        <f t="shared" si="64"/>
        <v/>
      </c>
      <c r="B608" s="98" t="str">
        <f t="shared" si="63"/>
        <v/>
      </c>
      <c r="C608" s="99"/>
      <c r="D608" s="137"/>
      <c r="E608" s="100"/>
      <c r="F608" s="57"/>
      <c r="G608" s="58">
        <f t="shared" si="65"/>
        <v>0</v>
      </c>
      <c r="H608" s="58">
        <f>IF(E608="",0,IFERROR(VLOOKUP(E608,档案费管理台账!$D$4:$H$1000,5,0),0))</f>
        <v>0</v>
      </c>
      <c r="I608" s="57"/>
      <c r="J608" s="57"/>
      <c r="K608" s="57"/>
      <c r="L608" s="57"/>
      <c r="M608" s="58" t="str">
        <f t="shared" si="66"/>
        <v/>
      </c>
      <c r="N608" s="102"/>
    </row>
    <row r="609" spans="1:14">
      <c r="A609" s="97" t="str">
        <f t="shared" si="64"/>
        <v/>
      </c>
      <c r="B609" s="98" t="str">
        <f t="shared" si="63"/>
        <v/>
      </c>
      <c r="C609" s="99"/>
      <c r="D609" s="137"/>
      <c r="E609" s="100"/>
      <c r="F609" s="57"/>
      <c r="G609" s="58">
        <f t="shared" si="65"/>
        <v>0</v>
      </c>
      <c r="H609" s="58">
        <f>IF(E609="",0,IFERROR(VLOOKUP(E609,档案费管理台账!$D$4:$H$1000,5,0),0))</f>
        <v>0</v>
      </c>
      <c r="I609" s="57"/>
      <c r="J609" s="57"/>
      <c r="K609" s="57"/>
      <c r="L609" s="57"/>
      <c r="M609" s="58" t="str">
        <f t="shared" si="66"/>
        <v/>
      </c>
      <c r="N609" s="102"/>
    </row>
    <row r="610" spans="1:14">
      <c r="A610" s="97" t="str">
        <f t="shared" si="64"/>
        <v/>
      </c>
      <c r="B610" s="98" t="str">
        <f t="shared" si="63"/>
        <v/>
      </c>
      <c r="C610" s="99"/>
      <c r="D610" s="137"/>
      <c r="E610" s="100"/>
      <c r="F610" s="57"/>
      <c r="G610" s="58">
        <f t="shared" si="65"/>
        <v>0</v>
      </c>
      <c r="H610" s="58">
        <f>IF(E610="",0,IFERROR(VLOOKUP(E610,档案费管理台账!$D$4:$H$1000,5,0),0))</f>
        <v>0</v>
      </c>
      <c r="I610" s="57"/>
      <c r="J610" s="57"/>
      <c r="K610" s="57"/>
      <c r="L610" s="57"/>
      <c r="M610" s="58" t="str">
        <f t="shared" si="66"/>
        <v/>
      </c>
      <c r="N610" s="102"/>
    </row>
    <row r="611" spans="1:14">
      <c r="A611" s="97" t="str">
        <f t="shared" si="64"/>
        <v/>
      </c>
      <c r="B611" s="98" t="str">
        <f t="shared" si="63"/>
        <v/>
      </c>
      <c r="C611" s="99"/>
      <c r="D611" s="137"/>
      <c r="E611" s="100"/>
      <c r="F611" s="57"/>
      <c r="G611" s="58">
        <f t="shared" si="65"/>
        <v>0</v>
      </c>
      <c r="H611" s="58">
        <f>IF(E611="",0,IFERROR(VLOOKUP(E611,档案费管理台账!$D$4:$H$1000,5,0),0))</f>
        <v>0</v>
      </c>
      <c r="I611" s="57"/>
      <c r="J611" s="57"/>
      <c r="K611" s="57"/>
      <c r="L611" s="57"/>
      <c r="M611" s="58" t="str">
        <f t="shared" si="66"/>
        <v/>
      </c>
      <c r="N611" s="102"/>
    </row>
    <row r="612" spans="1:14">
      <c r="A612" s="97" t="str">
        <f t="shared" si="64"/>
        <v/>
      </c>
      <c r="B612" s="98" t="str">
        <f t="shared" si="63"/>
        <v/>
      </c>
      <c r="C612" s="99"/>
      <c r="D612" s="137"/>
      <c r="E612" s="100"/>
      <c r="F612" s="57"/>
      <c r="G612" s="58">
        <f t="shared" si="65"/>
        <v>0</v>
      </c>
      <c r="H612" s="58">
        <f>IF(E612="",0,IFERROR(VLOOKUP(E612,档案费管理台账!$D$4:$H$1000,5,0),0))</f>
        <v>0</v>
      </c>
      <c r="I612" s="57"/>
      <c r="J612" s="57"/>
      <c r="K612" s="57"/>
      <c r="L612" s="57"/>
      <c r="M612" s="58" t="str">
        <f t="shared" si="66"/>
        <v/>
      </c>
      <c r="N612" s="102"/>
    </row>
    <row r="613" spans="1:14">
      <c r="A613" s="97" t="str">
        <f t="shared" si="64"/>
        <v/>
      </c>
      <c r="B613" s="98" t="str">
        <f t="shared" si="63"/>
        <v/>
      </c>
      <c r="C613" s="99"/>
      <c r="D613" s="137"/>
      <c r="E613" s="100"/>
      <c r="F613" s="57"/>
      <c r="G613" s="58">
        <f t="shared" si="65"/>
        <v>0</v>
      </c>
      <c r="H613" s="58">
        <f>IF(E613="",0,IFERROR(VLOOKUP(E613,档案费管理台账!$D$4:$H$1000,5,0),0))</f>
        <v>0</v>
      </c>
      <c r="I613" s="57"/>
      <c r="J613" s="57"/>
      <c r="K613" s="57"/>
      <c r="L613" s="57"/>
      <c r="M613" s="58" t="str">
        <f t="shared" si="66"/>
        <v/>
      </c>
      <c r="N613" s="102"/>
    </row>
    <row r="614" spans="1:14">
      <c r="A614" s="97" t="str">
        <f t="shared" si="64"/>
        <v/>
      </c>
      <c r="B614" s="98" t="str">
        <f t="shared" si="63"/>
        <v/>
      </c>
      <c r="C614" s="99"/>
      <c r="D614" s="137"/>
      <c r="E614" s="100"/>
      <c r="F614" s="57"/>
      <c r="G614" s="58">
        <f t="shared" si="65"/>
        <v>0</v>
      </c>
      <c r="H614" s="58">
        <f>IF(E614="",0,IFERROR(VLOOKUP(E614,档案费管理台账!$D$4:$H$1000,5,0),0))</f>
        <v>0</v>
      </c>
      <c r="I614" s="57"/>
      <c r="J614" s="57"/>
      <c r="K614" s="57"/>
      <c r="L614" s="57"/>
      <c r="M614" s="58" t="str">
        <f t="shared" si="66"/>
        <v/>
      </c>
      <c r="N614" s="102"/>
    </row>
    <row r="615" spans="1:14">
      <c r="A615" s="97" t="str">
        <f t="shared" si="64"/>
        <v/>
      </c>
      <c r="B615" s="98" t="str">
        <f t="shared" si="63"/>
        <v/>
      </c>
      <c r="C615" s="99"/>
      <c r="D615" s="137"/>
      <c r="E615" s="100"/>
      <c r="F615" s="57"/>
      <c r="G615" s="58">
        <f t="shared" si="65"/>
        <v>0</v>
      </c>
      <c r="H615" s="58">
        <f>IF(E615="",0,IFERROR(VLOOKUP(E615,档案费管理台账!$D$4:$H$1000,5,0),0))</f>
        <v>0</v>
      </c>
      <c r="I615" s="57"/>
      <c r="J615" s="57"/>
      <c r="K615" s="57"/>
      <c r="L615" s="57"/>
      <c r="M615" s="58" t="str">
        <f t="shared" si="66"/>
        <v/>
      </c>
      <c r="N615" s="102"/>
    </row>
    <row r="616" spans="1:14">
      <c r="A616" s="97" t="str">
        <f t="shared" si="64"/>
        <v/>
      </c>
      <c r="B616" s="98" t="str">
        <f t="shared" si="63"/>
        <v/>
      </c>
      <c r="C616" s="99"/>
      <c r="D616" s="137"/>
      <c r="E616" s="100"/>
      <c r="F616" s="57"/>
      <c r="G616" s="58">
        <f t="shared" si="65"/>
        <v>0</v>
      </c>
      <c r="H616" s="58">
        <f>IF(E616="",0,IFERROR(VLOOKUP(E616,档案费管理台账!$D$4:$H$1000,5,0),0))</f>
        <v>0</v>
      </c>
      <c r="I616" s="57"/>
      <c r="J616" s="57"/>
      <c r="K616" s="57"/>
      <c r="L616" s="57"/>
      <c r="M616" s="58" t="str">
        <f t="shared" si="66"/>
        <v/>
      </c>
      <c r="N616" s="102"/>
    </row>
    <row r="617" spans="1:14">
      <c r="A617" s="97" t="str">
        <f t="shared" si="64"/>
        <v/>
      </c>
      <c r="B617" s="98" t="str">
        <f t="shared" si="63"/>
        <v/>
      </c>
      <c r="C617" s="99"/>
      <c r="D617" s="137"/>
      <c r="E617" s="100"/>
      <c r="F617" s="57"/>
      <c r="G617" s="58">
        <f t="shared" si="65"/>
        <v>0</v>
      </c>
      <c r="H617" s="58">
        <f>IF(E617="",0,IFERROR(VLOOKUP(E617,档案费管理台账!$D$4:$H$1000,5,0),0))</f>
        <v>0</v>
      </c>
      <c r="I617" s="57"/>
      <c r="J617" s="57"/>
      <c r="K617" s="57"/>
      <c r="L617" s="57"/>
      <c r="M617" s="58" t="str">
        <f t="shared" si="66"/>
        <v/>
      </c>
      <c r="N617" s="102"/>
    </row>
    <row r="618" spans="1:14">
      <c r="A618" s="97" t="str">
        <f t="shared" si="64"/>
        <v/>
      </c>
      <c r="B618" s="98" t="str">
        <f t="shared" si="63"/>
        <v/>
      </c>
      <c r="C618" s="99"/>
      <c r="D618" s="137"/>
      <c r="E618" s="100"/>
      <c r="F618" s="57"/>
      <c r="G618" s="58">
        <f t="shared" si="65"/>
        <v>0</v>
      </c>
      <c r="H618" s="58">
        <f>IF(E618="",0,IFERROR(VLOOKUP(E618,档案费管理台账!$D$4:$H$1000,5,0),0))</f>
        <v>0</v>
      </c>
      <c r="I618" s="57"/>
      <c r="J618" s="57"/>
      <c r="K618" s="57"/>
      <c r="L618" s="57"/>
      <c r="M618" s="58" t="str">
        <f t="shared" si="66"/>
        <v/>
      </c>
      <c r="N618" s="102"/>
    </row>
    <row r="619" spans="1:14">
      <c r="A619" s="97" t="str">
        <f t="shared" si="64"/>
        <v/>
      </c>
      <c r="B619" s="98" t="str">
        <f t="shared" si="63"/>
        <v/>
      </c>
      <c r="C619" s="99"/>
      <c r="D619" s="137"/>
      <c r="E619" s="100"/>
      <c r="F619" s="57"/>
      <c r="G619" s="58">
        <f t="shared" si="65"/>
        <v>0</v>
      </c>
      <c r="H619" s="58">
        <f>IF(E619="",0,IFERROR(VLOOKUP(E619,档案费管理台账!$D$4:$H$1000,5,0),0))</f>
        <v>0</v>
      </c>
      <c r="I619" s="57"/>
      <c r="J619" s="57"/>
      <c r="K619" s="57"/>
      <c r="L619" s="57"/>
      <c r="M619" s="58" t="str">
        <f t="shared" si="66"/>
        <v/>
      </c>
      <c r="N619" s="102"/>
    </row>
    <row r="620" spans="1:14">
      <c r="A620" s="97" t="str">
        <f t="shared" si="64"/>
        <v/>
      </c>
      <c r="B620" s="98" t="str">
        <f t="shared" ref="B620:B683" si="67">IF(C620="","",MONTH(C620)&amp;"月")</f>
        <v/>
      </c>
      <c r="C620" s="99"/>
      <c r="D620" s="137"/>
      <c r="E620" s="100"/>
      <c r="F620" s="57"/>
      <c r="G620" s="58">
        <f t="shared" si="65"/>
        <v>0</v>
      </c>
      <c r="H620" s="58">
        <f>IF(E620="",0,IFERROR(VLOOKUP(E620,档案费管理台账!$D$4:$H$1000,5,0),0))</f>
        <v>0</v>
      </c>
      <c r="I620" s="57"/>
      <c r="J620" s="57"/>
      <c r="K620" s="57"/>
      <c r="L620" s="57"/>
      <c r="M620" s="58" t="str">
        <f t="shared" si="66"/>
        <v/>
      </c>
      <c r="N620" s="102"/>
    </row>
    <row r="621" spans="1:14">
      <c r="A621" s="97" t="str">
        <f t="shared" ref="A621:A684" si="68">IF(C621="","",ROW()-42)</f>
        <v/>
      </c>
      <c r="B621" s="98" t="str">
        <f t="shared" si="67"/>
        <v/>
      </c>
      <c r="C621" s="99"/>
      <c r="D621" s="137"/>
      <c r="E621" s="100"/>
      <c r="F621" s="57"/>
      <c r="G621" s="58">
        <f t="shared" ref="G621:G684" si="69">IF(F621="",0,F621*$K$41)</f>
        <v>0</v>
      </c>
      <c r="H621" s="58">
        <f>IF(E621="",0,IFERROR(VLOOKUP(E621,档案费管理台账!$D$4:$H$1000,5,0),0))</f>
        <v>0</v>
      </c>
      <c r="I621" s="57"/>
      <c r="J621" s="57"/>
      <c r="K621" s="57"/>
      <c r="L621" s="57"/>
      <c r="M621" s="58" t="str">
        <f t="shared" ref="M621:M684" si="70">IF(C621="","",ROUND(M620+G621-I621-J621-K621-L621-H621,2))</f>
        <v/>
      </c>
      <c r="N621" s="102"/>
    </row>
    <row r="622" spans="1:14">
      <c r="A622" s="97" t="str">
        <f t="shared" si="68"/>
        <v/>
      </c>
      <c r="B622" s="98" t="str">
        <f t="shared" si="67"/>
        <v/>
      </c>
      <c r="C622" s="99"/>
      <c r="D622" s="137"/>
      <c r="E622" s="100"/>
      <c r="F622" s="57"/>
      <c r="G622" s="58">
        <f t="shared" si="69"/>
        <v>0</v>
      </c>
      <c r="H622" s="58">
        <f>IF(E622="",0,IFERROR(VLOOKUP(E622,档案费管理台账!$D$4:$H$1000,5,0),0))</f>
        <v>0</v>
      </c>
      <c r="I622" s="57"/>
      <c r="J622" s="57"/>
      <c r="K622" s="57"/>
      <c r="L622" s="57"/>
      <c r="M622" s="58" t="str">
        <f t="shared" si="70"/>
        <v/>
      </c>
      <c r="N622" s="102"/>
    </row>
    <row r="623" spans="1:14">
      <c r="A623" s="97" t="str">
        <f t="shared" si="68"/>
        <v/>
      </c>
      <c r="B623" s="98" t="str">
        <f t="shared" si="67"/>
        <v/>
      </c>
      <c r="C623" s="99"/>
      <c r="D623" s="137"/>
      <c r="E623" s="100"/>
      <c r="F623" s="57"/>
      <c r="G623" s="58">
        <f t="shared" si="69"/>
        <v>0</v>
      </c>
      <c r="H623" s="58">
        <f>IF(E623="",0,IFERROR(VLOOKUP(E623,档案费管理台账!$D$4:$H$1000,5,0),0))</f>
        <v>0</v>
      </c>
      <c r="I623" s="57"/>
      <c r="J623" s="57"/>
      <c r="K623" s="57"/>
      <c r="L623" s="57"/>
      <c r="M623" s="58" t="str">
        <f t="shared" si="70"/>
        <v/>
      </c>
      <c r="N623" s="102"/>
    </row>
    <row r="624" spans="1:14">
      <c r="A624" s="97" t="str">
        <f t="shared" si="68"/>
        <v/>
      </c>
      <c r="B624" s="98" t="str">
        <f t="shared" si="67"/>
        <v/>
      </c>
      <c r="C624" s="99"/>
      <c r="D624" s="137"/>
      <c r="E624" s="100"/>
      <c r="F624" s="57"/>
      <c r="G624" s="58">
        <f t="shared" si="69"/>
        <v>0</v>
      </c>
      <c r="H624" s="58">
        <f>IF(E624="",0,IFERROR(VLOOKUP(E624,档案费管理台账!$D$4:$H$1000,5,0),0))</f>
        <v>0</v>
      </c>
      <c r="I624" s="57"/>
      <c r="J624" s="57"/>
      <c r="K624" s="57"/>
      <c r="L624" s="57"/>
      <c r="M624" s="58" t="str">
        <f t="shared" si="70"/>
        <v/>
      </c>
      <c r="N624" s="102"/>
    </row>
    <row r="625" spans="1:14">
      <c r="A625" s="97" t="str">
        <f t="shared" si="68"/>
        <v/>
      </c>
      <c r="B625" s="98" t="str">
        <f t="shared" si="67"/>
        <v/>
      </c>
      <c r="C625" s="99"/>
      <c r="D625" s="137"/>
      <c r="E625" s="100"/>
      <c r="F625" s="57"/>
      <c r="G625" s="58">
        <f t="shared" si="69"/>
        <v>0</v>
      </c>
      <c r="H625" s="58">
        <f>IF(E625="",0,IFERROR(VLOOKUP(E625,档案费管理台账!$D$4:$H$1000,5,0),0))</f>
        <v>0</v>
      </c>
      <c r="I625" s="57"/>
      <c r="J625" s="57"/>
      <c r="K625" s="57"/>
      <c r="L625" s="57"/>
      <c r="M625" s="58" t="str">
        <f t="shared" si="70"/>
        <v/>
      </c>
      <c r="N625" s="102"/>
    </row>
    <row r="626" spans="1:14">
      <c r="A626" s="97" t="str">
        <f t="shared" si="68"/>
        <v/>
      </c>
      <c r="B626" s="98" t="str">
        <f t="shared" si="67"/>
        <v/>
      </c>
      <c r="C626" s="99"/>
      <c r="D626" s="137"/>
      <c r="E626" s="100"/>
      <c r="F626" s="57"/>
      <c r="G626" s="58">
        <f t="shared" si="69"/>
        <v>0</v>
      </c>
      <c r="H626" s="58">
        <f>IF(E626="",0,IFERROR(VLOOKUP(E626,档案费管理台账!$D$4:$H$1000,5,0),0))</f>
        <v>0</v>
      </c>
      <c r="I626" s="57"/>
      <c r="J626" s="57"/>
      <c r="K626" s="57"/>
      <c r="L626" s="57"/>
      <c r="M626" s="58" t="str">
        <f t="shared" si="70"/>
        <v/>
      </c>
      <c r="N626" s="102"/>
    </row>
    <row r="627" spans="1:14">
      <c r="A627" s="97" t="str">
        <f t="shared" si="68"/>
        <v/>
      </c>
      <c r="B627" s="98" t="str">
        <f t="shared" si="67"/>
        <v/>
      </c>
      <c r="C627" s="99"/>
      <c r="D627" s="137"/>
      <c r="E627" s="100"/>
      <c r="F627" s="57"/>
      <c r="G627" s="58">
        <f t="shared" si="69"/>
        <v>0</v>
      </c>
      <c r="H627" s="58">
        <f>IF(E627="",0,IFERROR(VLOOKUP(E627,档案费管理台账!$D$4:$H$1000,5,0),0))</f>
        <v>0</v>
      </c>
      <c r="I627" s="57"/>
      <c r="J627" s="57"/>
      <c r="K627" s="57"/>
      <c r="L627" s="57"/>
      <c r="M627" s="58" t="str">
        <f t="shared" si="70"/>
        <v/>
      </c>
      <c r="N627" s="102"/>
    </row>
    <row r="628" spans="1:14">
      <c r="A628" s="97" t="str">
        <f t="shared" si="68"/>
        <v/>
      </c>
      <c r="B628" s="98" t="str">
        <f t="shared" si="67"/>
        <v/>
      </c>
      <c r="C628" s="99"/>
      <c r="D628" s="137"/>
      <c r="E628" s="100"/>
      <c r="F628" s="57"/>
      <c r="G628" s="58">
        <f t="shared" si="69"/>
        <v>0</v>
      </c>
      <c r="H628" s="58">
        <f>IF(E628="",0,IFERROR(VLOOKUP(E628,档案费管理台账!$D$4:$H$1000,5,0),0))</f>
        <v>0</v>
      </c>
      <c r="I628" s="57"/>
      <c r="J628" s="57"/>
      <c r="K628" s="57"/>
      <c r="L628" s="57"/>
      <c r="M628" s="58" t="str">
        <f t="shared" si="70"/>
        <v/>
      </c>
      <c r="N628" s="102"/>
    </row>
    <row r="629" spans="1:14">
      <c r="A629" s="97" t="str">
        <f t="shared" si="68"/>
        <v/>
      </c>
      <c r="B629" s="98" t="str">
        <f t="shared" si="67"/>
        <v/>
      </c>
      <c r="C629" s="99"/>
      <c r="D629" s="137"/>
      <c r="E629" s="100"/>
      <c r="F629" s="57"/>
      <c r="G629" s="58">
        <f t="shared" si="69"/>
        <v>0</v>
      </c>
      <c r="H629" s="58">
        <f>IF(E629="",0,IFERROR(VLOOKUP(E629,档案费管理台账!$D$4:$H$1000,5,0),0))</f>
        <v>0</v>
      </c>
      <c r="I629" s="57"/>
      <c r="J629" s="57"/>
      <c r="K629" s="57"/>
      <c r="L629" s="57"/>
      <c r="M629" s="58" t="str">
        <f t="shared" si="70"/>
        <v/>
      </c>
      <c r="N629" s="102"/>
    </row>
    <row r="630" spans="1:14">
      <c r="A630" s="97" t="str">
        <f t="shared" si="68"/>
        <v/>
      </c>
      <c r="B630" s="98" t="str">
        <f t="shared" si="67"/>
        <v/>
      </c>
      <c r="C630" s="99"/>
      <c r="D630" s="137"/>
      <c r="E630" s="100"/>
      <c r="F630" s="57"/>
      <c r="G630" s="58">
        <f t="shared" si="69"/>
        <v>0</v>
      </c>
      <c r="H630" s="58">
        <f>IF(E630="",0,IFERROR(VLOOKUP(E630,档案费管理台账!$D$4:$H$1000,5,0),0))</f>
        <v>0</v>
      </c>
      <c r="I630" s="57"/>
      <c r="J630" s="57"/>
      <c r="K630" s="57"/>
      <c r="L630" s="57"/>
      <c r="M630" s="58" t="str">
        <f t="shared" si="70"/>
        <v/>
      </c>
      <c r="N630" s="102"/>
    </row>
    <row r="631" spans="1:14">
      <c r="A631" s="97" t="str">
        <f t="shared" si="68"/>
        <v/>
      </c>
      <c r="B631" s="98" t="str">
        <f t="shared" si="67"/>
        <v/>
      </c>
      <c r="C631" s="99"/>
      <c r="D631" s="137"/>
      <c r="E631" s="100"/>
      <c r="F631" s="57"/>
      <c r="G631" s="58">
        <f t="shared" si="69"/>
        <v>0</v>
      </c>
      <c r="H631" s="58">
        <f>IF(E631="",0,IFERROR(VLOOKUP(E631,档案费管理台账!$D$4:$H$1000,5,0),0))</f>
        <v>0</v>
      </c>
      <c r="I631" s="57"/>
      <c r="J631" s="57"/>
      <c r="K631" s="57"/>
      <c r="L631" s="57"/>
      <c r="M631" s="58" t="str">
        <f t="shared" si="70"/>
        <v/>
      </c>
      <c r="N631" s="102"/>
    </row>
    <row r="632" spans="1:14">
      <c r="A632" s="97" t="str">
        <f t="shared" si="68"/>
        <v/>
      </c>
      <c r="B632" s="98" t="str">
        <f t="shared" si="67"/>
        <v/>
      </c>
      <c r="C632" s="99"/>
      <c r="D632" s="137"/>
      <c r="E632" s="100"/>
      <c r="F632" s="57"/>
      <c r="G632" s="58">
        <f t="shared" si="69"/>
        <v>0</v>
      </c>
      <c r="H632" s="58">
        <f>IF(E632="",0,IFERROR(VLOOKUP(E632,档案费管理台账!$D$4:$H$1000,5,0),0))</f>
        <v>0</v>
      </c>
      <c r="I632" s="57"/>
      <c r="J632" s="57"/>
      <c r="K632" s="57"/>
      <c r="L632" s="57"/>
      <c r="M632" s="58" t="str">
        <f t="shared" si="70"/>
        <v/>
      </c>
      <c r="N632" s="102"/>
    </row>
    <row r="633" spans="1:14">
      <c r="A633" s="97" t="str">
        <f t="shared" si="68"/>
        <v/>
      </c>
      <c r="B633" s="98" t="str">
        <f t="shared" si="67"/>
        <v/>
      </c>
      <c r="C633" s="99"/>
      <c r="D633" s="137"/>
      <c r="E633" s="100"/>
      <c r="F633" s="57"/>
      <c r="G633" s="58">
        <f t="shared" si="69"/>
        <v>0</v>
      </c>
      <c r="H633" s="58">
        <f>IF(E633="",0,IFERROR(VLOOKUP(E633,档案费管理台账!$D$4:$H$1000,5,0),0))</f>
        <v>0</v>
      </c>
      <c r="I633" s="57"/>
      <c r="J633" s="57"/>
      <c r="K633" s="57"/>
      <c r="L633" s="57"/>
      <c r="M633" s="58" t="str">
        <f t="shared" si="70"/>
        <v/>
      </c>
      <c r="N633" s="102"/>
    </row>
    <row r="634" spans="1:14">
      <c r="A634" s="97" t="str">
        <f t="shared" si="68"/>
        <v/>
      </c>
      <c r="B634" s="98" t="str">
        <f t="shared" si="67"/>
        <v/>
      </c>
      <c r="C634" s="99"/>
      <c r="D634" s="137"/>
      <c r="E634" s="100"/>
      <c r="F634" s="57"/>
      <c r="G634" s="58">
        <f t="shared" si="69"/>
        <v>0</v>
      </c>
      <c r="H634" s="58">
        <f>IF(E634="",0,IFERROR(VLOOKUP(E634,档案费管理台账!$D$4:$H$1000,5,0),0))</f>
        <v>0</v>
      </c>
      <c r="I634" s="57"/>
      <c r="J634" s="57"/>
      <c r="K634" s="57"/>
      <c r="L634" s="57"/>
      <c r="M634" s="58" t="str">
        <f t="shared" si="70"/>
        <v/>
      </c>
      <c r="N634" s="102"/>
    </row>
    <row r="635" spans="1:14">
      <c r="A635" s="97" t="str">
        <f t="shared" si="68"/>
        <v/>
      </c>
      <c r="B635" s="98" t="str">
        <f t="shared" si="67"/>
        <v/>
      </c>
      <c r="C635" s="99"/>
      <c r="D635" s="137"/>
      <c r="E635" s="100"/>
      <c r="F635" s="57"/>
      <c r="G635" s="58">
        <f t="shared" si="69"/>
        <v>0</v>
      </c>
      <c r="H635" s="58">
        <f>IF(E635="",0,IFERROR(VLOOKUP(E635,档案费管理台账!$D$4:$H$1000,5,0),0))</f>
        <v>0</v>
      </c>
      <c r="I635" s="57"/>
      <c r="J635" s="57"/>
      <c r="K635" s="57"/>
      <c r="L635" s="57"/>
      <c r="M635" s="58" t="str">
        <f t="shared" si="70"/>
        <v/>
      </c>
      <c r="N635" s="102"/>
    </row>
    <row r="636" spans="1:14">
      <c r="A636" s="97" t="str">
        <f t="shared" si="68"/>
        <v/>
      </c>
      <c r="B636" s="98" t="str">
        <f t="shared" si="67"/>
        <v/>
      </c>
      <c r="C636" s="99"/>
      <c r="D636" s="137"/>
      <c r="E636" s="100"/>
      <c r="F636" s="57"/>
      <c r="G636" s="58">
        <f t="shared" si="69"/>
        <v>0</v>
      </c>
      <c r="H636" s="58">
        <f>IF(E636="",0,IFERROR(VLOOKUP(E636,档案费管理台账!$D$4:$H$1000,5,0),0))</f>
        <v>0</v>
      </c>
      <c r="I636" s="57"/>
      <c r="J636" s="57"/>
      <c r="K636" s="57"/>
      <c r="L636" s="57"/>
      <c r="M636" s="58" t="str">
        <f t="shared" si="70"/>
        <v/>
      </c>
      <c r="N636" s="102"/>
    </row>
    <row r="637" spans="1:14">
      <c r="A637" s="97" t="str">
        <f t="shared" si="68"/>
        <v/>
      </c>
      <c r="B637" s="98" t="str">
        <f t="shared" si="67"/>
        <v/>
      </c>
      <c r="C637" s="99"/>
      <c r="D637" s="137"/>
      <c r="E637" s="100"/>
      <c r="F637" s="57"/>
      <c r="G637" s="58">
        <f t="shared" si="69"/>
        <v>0</v>
      </c>
      <c r="H637" s="58">
        <f>IF(E637="",0,IFERROR(VLOOKUP(E637,档案费管理台账!$D$4:$H$1000,5,0),0))</f>
        <v>0</v>
      </c>
      <c r="I637" s="57"/>
      <c r="J637" s="57"/>
      <c r="K637" s="57"/>
      <c r="L637" s="57"/>
      <c r="M637" s="58" t="str">
        <f t="shared" si="70"/>
        <v/>
      </c>
      <c r="N637" s="102"/>
    </row>
    <row r="638" spans="1:14">
      <c r="A638" s="97" t="str">
        <f t="shared" si="68"/>
        <v/>
      </c>
      <c r="B638" s="98" t="str">
        <f t="shared" si="67"/>
        <v/>
      </c>
      <c r="C638" s="99"/>
      <c r="D638" s="137"/>
      <c r="E638" s="100"/>
      <c r="F638" s="57"/>
      <c r="G638" s="58">
        <f t="shared" si="69"/>
        <v>0</v>
      </c>
      <c r="H638" s="58">
        <f>IF(E638="",0,IFERROR(VLOOKUP(E638,档案费管理台账!$D$4:$H$1000,5,0),0))</f>
        <v>0</v>
      </c>
      <c r="I638" s="57"/>
      <c r="J638" s="57"/>
      <c r="K638" s="57"/>
      <c r="L638" s="57"/>
      <c r="M638" s="58" t="str">
        <f t="shared" si="70"/>
        <v/>
      </c>
      <c r="N638" s="102"/>
    </row>
    <row r="639" spans="1:14">
      <c r="A639" s="97" t="str">
        <f t="shared" si="68"/>
        <v/>
      </c>
      <c r="B639" s="98" t="str">
        <f t="shared" si="67"/>
        <v/>
      </c>
      <c r="C639" s="99"/>
      <c r="D639" s="137"/>
      <c r="E639" s="100"/>
      <c r="F639" s="57"/>
      <c r="G639" s="58">
        <f t="shared" si="69"/>
        <v>0</v>
      </c>
      <c r="H639" s="58">
        <f>IF(E639="",0,IFERROR(VLOOKUP(E639,档案费管理台账!$D$4:$H$1000,5,0),0))</f>
        <v>0</v>
      </c>
      <c r="I639" s="57"/>
      <c r="J639" s="57"/>
      <c r="K639" s="57"/>
      <c r="L639" s="57"/>
      <c r="M639" s="58" t="str">
        <f t="shared" si="70"/>
        <v/>
      </c>
      <c r="N639" s="102"/>
    </row>
    <row r="640" spans="1:14">
      <c r="A640" s="97" t="str">
        <f t="shared" si="68"/>
        <v/>
      </c>
      <c r="B640" s="98" t="str">
        <f t="shared" si="67"/>
        <v/>
      </c>
      <c r="C640" s="99"/>
      <c r="D640" s="137"/>
      <c r="E640" s="100"/>
      <c r="F640" s="57"/>
      <c r="G640" s="58">
        <f t="shared" si="69"/>
        <v>0</v>
      </c>
      <c r="H640" s="58">
        <f>IF(E640="",0,IFERROR(VLOOKUP(E640,档案费管理台账!$D$4:$H$1000,5,0),0))</f>
        <v>0</v>
      </c>
      <c r="I640" s="57"/>
      <c r="J640" s="57"/>
      <c r="K640" s="57"/>
      <c r="L640" s="57"/>
      <c r="M640" s="58" t="str">
        <f t="shared" si="70"/>
        <v/>
      </c>
      <c r="N640" s="102"/>
    </row>
    <row r="641" spans="1:14">
      <c r="A641" s="97" t="str">
        <f t="shared" si="68"/>
        <v/>
      </c>
      <c r="B641" s="98" t="str">
        <f t="shared" si="67"/>
        <v/>
      </c>
      <c r="C641" s="99"/>
      <c r="D641" s="137"/>
      <c r="E641" s="100"/>
      <c r="F641" s="57"/>
      <c r="G641" s="58">
        <f t="shared" si="69"/>
        <v>0</v>
      </c>
      <c r="H641" s="58">
        <f>IF(E641="",0,IFERROR(VLOOKUP(E641,档案费管理台账!$D$4:$H$1000,5,0),0))</f>
        <v>0</v>
      </c>
      <c r="I641" s="57"/>
      <c r="J641" s="57"/>
      <c r="K641" s="57"/>
      <c r="L641" s="57"/>
      <c r="M641" s="58" t="str">
        <f t="shared" si="70"/>
        <v/>
      </c>
      <c r="N641" s="102"/>
    </row>
    <row r="642" spans="1:14">
      <c r="A642" s="97" t="str">
        <f t="shared" si="68"/>
        <v/>
      </c>
      <c r="B642" s="98" t="str">
        <f t="shared" si="67"/>
        <v/>
      </c>
      <c r="C642" s="99"/>
      <c r="D642" s="137"/>
      <c r="E642" s="100"/>
      <c r="F642" s="57"/>
      <c r="G642" s="58">
        <f t="shared" si="69"/>
        <v>0</v>
      </c>
      <c r="H642" s="58">
        <f>IF(E642="",0,IFERROR(VLOOKUP(E642,档案费管理台账!$D$4:$H$1000,5,0),0))</f>
        <v>0</v>
      </c>
      <c r="I642" s="57"/>
      <c r="J642" s="57"/>
      <c r="K642" s="57"/>
      <c r="L642" s="57"/>
      <c r="M642" s="58" t="str">
        <f t="shared" si="70"/>
        <v/>
      </c>
      <c r="N642" s="102"/>
    </row>
    <row r="643" spans="1:14">
      <c r="A643" s="97" t="str">
        <f t="shared" si="68"/>
        <v/>
      </c>
      <c r="B643" s="98" t="str">
        <f t="shared" si="67"/>
        <v/>
      </c>
      <c r="C643" s="99"/>
      <c r="D643" s="137"/>
      <c r="E643" s="100"/>
      <c r="F643" s="57"/>
      <c r="G643" s="58">
        <f t="shared" si="69"/>
        <v>0</v>
      </c>
      <c r="H643" s="58">
        <f>IF(E643="",0,IFERROR(VLOOKUP(E643,档案费管理台账!$D$4:$H$1000,5,0),0))</f>
        <v>0</v>
      </c>
      <c r="I643" s="57"/>
      <c r="J643" s="57"/>
      <c r="K643" s="57"/>
      <c r="L643" s="57"/>
      <c r="M643" s="58" t="str">
        <f t="shared" si="70"/>
        <v/>
      </c>
      <c r="N643" s="102"/>
    </row>
    <row r="644" spans="1:14">
      <c r="A644" s="97" t="str">
        <f t="shared" si="68"/>
        <v/>
      </c>
      <c r="B644" s="98" t="str">
        <f t="shared" si="67"/>
        <v/>
      </c>
      <c r="C644" s="99"/>
      <c r="D644" s="137"/>
      <c r="E644" s="100"/>
      <c r="F644" s="57"/>
      <c r="G644" s="58">
        <f t="shared" si="69"/>
        <v>0</v>
      </c>
      <c r="H644" s="58">
        <f>IF(E644="",0,IFERROR(VLOOKUP(E644,档案费管理台账!$D$4:$H$1000,5,0),0))</f>
        <v>0</v>
      </c>
      <c r="I644" s="57"/>
      <c r="J644" s="57"/>
      <c r="K644" s="57"/>
      <c r="L644" s="57"/>
      <c r="M644" s="58" t="str">
        <f t="shared" si="70"/>
        <v/>
      </c>
      <c r="N644" s="102"/>
    </row>
    <row r="645" spans="1:14">
      <c r="A645" s="97" t="str">
        <f t="shared" si="68"/>
        <v/>
      </c>
      <c r="B645" s="98" t="str">
        <f t="shared" si="67"/>
        <v/>
      </c>
      <c r="C645" s="99"/>
      <c r="D645" s="137"/>
      <c r="E645" s="100"/>
      <c r="F645" s="57"/>
      <c r="G645" s="58">
        <f t="shared" si="69"/>
        <v>0</v>
      </c>
      <c r="H645" s="58">
        <f>IF(E645="",0,IFERROR(VLOOKUP(E645,档案费管理台账!$D$4:$H$1000,5,0),0))</f>
        <v>0</v>
      </c>
      <c r="I645" s="57"/>
      <c r="J645" s="57"/>
      <c r="K645" s="57"/>
      <c r="L645" s="57"/>
      <c r="M645" s="58" t="str">
        <f t="shared" si="70"/>
        <v/>
      </c>
      <c r="N645" s="102"/>
    </row>
    <row r="646" spans="1:14">
      <c r="A646" s="97" t="str">
        <f t="shared" si="68"/>
        <v/>
      </c>
      <c r="B646" s="98" t="str">
        <f t="shared" si="67"/>
        <v/>
      </c>
      <c r="C646" s="99"/>
      <c r="D646" s="137"/>
      <c r="E646" s="100"/>
      <c r="F646" s="57"/>
      <c r="G646" s="58">
        <f t="shared" si="69"/>
        <v>0</v>
      </c>
      <c r="H646" s="58">
        <f>IF(E646="",0,IFERROR(VLOOKUP(E646,档案费管理台账!$D$4:$H$1000,5,0),0))</f>
        <v>0</v>
      </c>
      <c r="I646" s="57"/>
      <c r="J646" s="57"/>
      <c r="K646" s="57"/>
      <c r="L646" s="57"/>
      <c r="M646" s="58" t="str">
        <f t="shared" si="70"/>
        <v/>
      </c>
      <c r="N646" s="102"/>
    </row>
    <row r="647" spans="1:14">
      <c r="A647" s="97" t="str">
        <f t="shared" si="68"/>
        <v/>
      </c>
      <c r="B647" s="98" t="str">
        <f t="shared" si="67"/>
        <v/>
      </c>
      <c r="C647" s="99"/>
      <c r="D647" s="137"/>
      <c r="E647" s="100"/>
      <c r="F647" s="57"/>
      <c r="G647" s="58">
        <f t="shared" si="69"/>
        <v>0</v>
      </c>
      <c r="H647" s="58">
        <f>IF(E647="",0,IFERROR(VLOOKUP(E647,档案费管理台账!$D$4:$H$1000,5,0),0))</f>
        <v>0</v>
      </c>
      <c r="I647" s="57"/>
      <c r="J647" s="57"/>
      <c r="K647" s="57"/>
      <c r="L647" s="57"/>
      <c r="M647" s="58" t="str">
        <f t="shared" si="70"/>
        <v/>
      </c>
      <c r="N647" s="102"/>
    </row>
    <row r="648" spans="1:14">
      <c r="A648" s="97" t="str">
        <f t="shared" si="68"/>
        <v/>
      </c>
      <c r="B648" s="98" t="str">
        <f t="shared" si="67"/>
        <v/>
      </c>
      <c r="C648" s="99"/>
      <c r="D648" s="137"/>
      <c r="E648" s="100"/>
      <c r="F648" s="57"/>
      <c r="G648" s="58">
        <f t="shared" si="69"/>
        <v>0</v>
      </c>
      <c r="H648" s="58">
        <f>IF(E648="",0,IFERROR(VLOOKUP(E648,档案费管理台账!$D$4:$H$1000,5,0),0))</f>
        <v>0</v>
      </c>
      <c r="I648" s="57"/>
      <c r="J648" s="57"/>
      <c r="K648" s="57"/>
      <c r="L648" s="57"/>
      <c r="M648" s="58" t="str">
        <f t="shared" si="70"/>
        <v/>
      </c>
      <c r="N648" s="102"/>
    </row>
    <row r="649" spans="1:14">
      <c r="A649" s="97" t="str">
        <f t="shared" si="68"/>
        <v/>
      </c>
      <c r="B649" s="98" t="str">
        <f t="shared" si="67"/>
        <v/>
      </c>
      <c r="C649" s="99"/>
      <c r="D649" s="137"/>
      <c r="E649" s="100"/>
      <c r="F649" s="57"/>
      <c r="G649" s="58">
        <f t="shared" si="69"/>
        <v>0</v>
      </c>
      <c r="H649" s="58">
        <f>IF(E649="",0,IFERROR(VLOOKUP(E649,档案费管理台账!$D$4:$H$1000,5,0),0))</f>
        <v>0</v>
      </c>
      <c r="I649" s="57"/>
      <c r="J649" s="57"/>
      <c r="K649" s="57"/>
      <c r="L649" s="57"/>
      <c r="M649" s="58" t="str">
        <f t="shared" si="70"/>
        <v/>
      </c>
      <c r="N649" s="102"/>
    </row>
    <row r="650" spans="1:14">
      <c r="A650" s="97" t="str">
        <f t="shared" si="68"/>
        <v/>
      </c>
      <c r="B650" s="98" t="str">
        <f t="shared" si="67"/>
        <v/>
      </c>
      <c r="C650" s="99"/>
      <c r="D650" s="137"/>
      <c r="E650" s="100"/>
      <c r="F650" s="57"/>
      <c r="G650" s="58">
        <f t="shared" si="69"/>
        <v>0</v>
      </c>
      <c r="H650" s="58">
        <f>IF(E650="",0,IFERROR(VLOOKUP(E650,档案费管理台账!$D$4:$H$1000,5,0),0))</f>
        <v>0</v>
      </c>
      <c r="I650" s="57"/>
      <c r="J650" s="57"/>
      <c r="K650" s="57"/>
      <c r="L650" s="57"/>
      <c r="M650" s="58" t="str">
        <f t="shared" si="70"/>
        <v/>
      </c>
      <c r="N650" s="102"/>
    </row>
    <row r="651" spans="1:14">
      <c r="A651" s="97" t="str">
        <f t="shared" si="68"/>
        <v/>
      </c>
      <c r="B651" s="98" t="str">
        <f t="shared" si="67"/>
        <v/>
      </c>
      <c r="C651" s="99"/>
      <c r="D651" s="137"/>
      <c r="E651" s="100"/>
      <c r="F651" s="57"/>
      <c r="G651" s="58">
        <f t="shared" si="69"/>
        <v>0</v>
      </c>
      <c r="H651" s="58">
        <f>IF(E651="",0,IFERROR(VLOOKUP(E651,档案费管理台账!$D$4:$H$1000,5,0),0))</f>
        <v>0</v>
      </c>
      <c r="I651" s="57"/>
      <c r="J651" s="57"/>
      <c r="K651" s="57"/>
      <c r="L651" s="57"/>
      <c r="M651" s="58" t="str">
        <f t="shared" si="70"/>
        <v/>
      </c>
      <c r="N651" s="102"/>
    </row>
    <row r="652" spans="1:14">
      <c r="A652" s="97" t="str">
        <f t="shared" si="68"/>
        <v/>
      </c>
      <c r="B652" s="98" t="str">
        <f t="shared" si="67"/>
        <v/>
      </c>
      <c r="C652" s="99"/>
      <c r="D652" s="137"/>
      <c r="E652" s="100"/>
      <c r="F652" s="57"/>
      <c r="G652" s="58">
        <f t="shared" si="69"/>
        <v>0</v>
      </c>
      <c r="H652" s="58">
        <f>IF(E652="",0,IFERROR(VLOOKUP(E652,档案费管理台账!$D$4:$H$1000,5,0),0))</f>
        <v>0</v>
      </c>
      <c r="I652" s="57"/>
      <c r="J652" s="57"/>
      <c r="K652" s="57"/>
      <c r="L652" s="57"/>
      <c r="M652" s="58" t="str">
        <f t="shared" si="70"/>
        <v/>
      </c>
      <c r="N652" s="102"/>
    </row>
    <row r="653" spans="1:14">
      <c r="A653" s="97" t="str">
        <f t="shared" si="68"/>
        <v/>
      </c>
      <c r="B653" s="98" t="str">
        <f t="shared" si="67"/>
        <v/>
      </c>
      <c r="C653" s="99"/>
      <c r="D653" s="137"/>
      <c r="E653" s="100"/>
      <c r="F653" s="57"/>
      <c r="G653" s="58">
        <f t="shared" si="69"/>
        <v>0</v>
      </c>
      <c r="H653" s="58">
        <f>IF(E653="",0,IFERROR(VLOOKUP(E653,档案费管理台账!$D$4:$H$1000,5,0),0))</f>
        <v>0</v>
      </c>
      <c r="I653" s="57"/>
      <c r="J653" s="57"/>
      <c r="K653" s="57"/>
      <c r="L653" s="57"/>
      <c r="M653" s="58" t="str">
        <f t="shared" si="70"/>
        <v/>
      </c>
      <c r="N653" s="102"/>
    </row>
    <row r="654" spans="1:14">
      <c r="A654" s="97" t="str">
        <f t="shared" si="68"/>
        <v/>
      </c>
      <c r="B654" s="98" t="str">
        <f t="shared" si="67"/>
        <v/>
      </c>
      <c r="C654" s="99"/>
      <c r="D654" s="137"/>
      <c r="E654" s="100"/>
      <c r="F654" s="57"/>
      <c r="G654" s="58">
        <f t="shared" si="69"/>
        <v>0</v>
      </c>
      <c r="H654" s="58">
        <f>IF(E654="",0,IFERROR(VLOOKUP(E654,档案费管理台账!$D$4:$H$1000,5,0),0))</f>
        <v>0</v>
      </c>
      <c r="I654" s="57"/>
      <c r="J654" s="57"/>
      <c r="K654" s="57"/>
      <c r="L654" s="57"/>
      <c r="M654" s="58" t="str">
        <f t="shared" si="70"/>
        <v/>
      </c>
      <c r="N654" s="102"/>
    </row>
    <row r="655" spans="1:14">
      <c r="A655" s="97" t="str">
        <f t="shared" si="68"/>
        <v/>
      </c>
      <c r="B655" s="98" t="str">
        <f t="shared" si="67"/>
        <v/>
      </c>
      <c r="C655" s="99"/>
      <c r="D655" s="137"/>
      <c r="E655" s="100"/>
      <c r="F655" s="57"/>
      <c r="G655" s="58">
        <f t="shared" si="69"/>
        <v>0</v>
      </c>
      <c r="H655" s="58">
        <f>IF(E655="",0,IFERROR(VLOOKUP(E655,档案费管理台账!$D$4:$H$1000,5,0),0))</f>
        <v>0</v>
      </c>
      <c r="I655" s="57"/>
      <c r="J655" s="57"/>
      <c r="K655" s="57"/>
      <c r="L655" s="57"/>
      <c r="M655" s="58" t="str">
        <f t="shared" si="70"/>
        <v/>
      </c>
      <c r="N655" s="102"/>
    </row>
    <row r="656" spans="1:14">
      <c r="A656" s="97" t="str">
        <f t="shared" si="68"/>
        <v/>
      </c>
      <c r="B656" s="98" t="str">
        <f t="shared" si="67"/>
        <v/>
      </c>
      <c r="C656" s="99"/>
      <c r="D656" s="137"/>
      <c r="E656" s="100"/>
      <c r="F656" s="57"/>
      <c r="G656" s="58">
        <f t="shared" si="69"/>
        <v>0</v>
      </c>
      <c r="H656" s="58">
        <f>IF(E656="",0,IFERROR(VLOOKUP(E656,档案费管理台账!$D$4:$H$1000,5,0),0))</f>
        <v>0</v>
      </c>
      <c r="I656" s="57"/>
      <c r="J656" s="57"/>
      <c r="K656" s="57"/>
      <c r="L656" s="57"/>
      <c r="M656" s="58" t="str">
        <f t="shared" si="70"/>
        <v/>
      </c>
      <c r="N656" s="102"/>
    </row>
    <row r="657" spans="1:14">
      <c r="A657" s="97" t="str">
        <f t="shared" si="68"/>
        <v/>
      </c>
      <c r="B657" s="98" t="str">
        <f t="shared" si="67"/>
        <v/>
      </c>
      <c r="C657" s="99"/>
      <c r="D657" s="137"/>
      <c r="E657" s="100"/>
      <c r="F657" s="57"/>
      <c r="G657" s="58">
        <f t="shared" si="69"/>
        <v>0</v>
      </c>
      <c r="H657" s="58">
        <f>IF(E657="",0,IFERROR(VLOOKUP(E657,档案费管理台账!$D$4:$H$1000,5,0),0))</f>
        <v>0</v>
      </c>
      <c r="I657" s="57"/>
      <c r="J657" s="57"/>
      <c r="K657" s="57"/>
      <c r="L657" s="57"/>
      <c r="M657" s="58" t="str">
        <f t="shared" si="70"/>
        <v/>
      </c>
      <c r="N657" s="102"/>
    </row>
    <row r="658" spans="1:14">
      <c r="A658" s="97" t="str">
        <f t="shared" si="68"/>
        <v/>
      </c>
      <c r="B658" s="98" t="str">
        <f t="shared" si="67"/>
        <v/>
      </c>
      <c r="C658" s="99"/>
      <c r="D658" s="137"/>
      <c r="E658" s="100"/>
      <c r="F658" s="57"/>
      <c r="G658" s="58">
        <f t="shared" si="69"/>
        <v>0</v>
      </c>
      <c r="H658" s="58">
        <f>IF(E658="",0,IFERROR(VLOOKUP(E658,档案费管理台账!$D$4:$H$1000,5,0),0))</f>
        <v>0</v>
      </c>
      <c r="I658" s="57"/>
      <c r="J658" s="57"/>
      <c r="K658" s="57"/>
      <c r="L658" s="57"/>
      <c r="M658" s="58" t="str">
        <f t="shared" si="70"/>
        <v/>
      </c>
      <c r="N658" s="102"/>
    </row>
    <row r="659" spans="1:14">
      <c r="A659" s="97" t="str">
        <f t="shared" si="68"/>
        <v/>
      </c>
      <c r="B659" s="98" t="str">
        <f t="shared" si="67"/>
        <v/>
      </c>
      <c r="C659" s="99"/>
      <c r="D659" s="137"/>
      <c r="E659" s="100"/>
      <c r="F659" s="57"/>
      <c r="G659" s="58">
        <f t="shared" si="69"/>
        <v>0</v>
      </c>
      <c r="H659" s="58">
        <f>IF(E659="",0,IFERROR(VLOOKUP(E659,档案费管理台账!$D$4:$H$1000,5,0),0))</f>
        <v>0</v>
      </c>
      <c r="I659" s="57"/>
      <c r="J659" s="57"/>
      <c r="K659" s="57"/>
      <c r="L659" s="57"/>
      <c r="M659" s="58" t="str">
        <f t="shared" si="70"/>
        <v/>
      </c>
      <c r="N659" s="102"/>
    </row>
    <row r="660" spans="1:14">
      <c r="A660" s="97" t="str">
        <f t="shared" si="68"/>
        <v/>
      </c>
      <c r="B660" s="98" t="str">
        <f t="shared" si="67"/>
        <v/>
      </c>
      <c r="C660" s="99"/>
      <c r="D660" s="137"/>
      <c r="E660" s="100"/>
      <c r="F660" s="57"/>
      <c r="G660" s="58">
        <f t="shared" si="69"/>
        <v>0</v>
      </c>
      <c r="H660" s="58">
        <f>IF(E660="",0,IFERROR(VLOOKUP(E660,档案费管理台账!$D$4:$H$1000,5,0),0))</f>
        <v>0</v>
      </c>
      <c r="I660" s="57"/>
      <c r="J660" s="57"/>
      <c r="K660" s="57"/>
      <c r="L660" s="57"/>
      <c r="M660" s="58" t="str">
        <f t="shared" si="70"/>
        <v/>
      </c>
      <c r="N660" s="102"/>
    </row>
    <row r="661" spans="1:14">
      <c r="A661" s="97" t="str">
        <f t="shared" si="68"/>
        <v/>
      </c>
      <c r="B661" s="98" t="str">
        <f t="shared" si="67"/>
        <v/>
      </c>
      <c r="C661" s="99"/>
      <c r="D661" s="137"/>
      <c r="E661" s="100"/>
      <c r="F661" s="57"/>
      <c r="G661" s="58">
        <f t="shared" si="69"/>
        <v>0</v>
      </c>
      <c r="H661" s="58">
        <f>IF(E661="",0,IFERROR(VLOOKUP(E661,档案费管理台账!$D$4:$H$1000,5,0),0))</f>
        <v>0</v>
      </c>
      <c r="I661" s="57"/>
      <c r="J661" s="57"/>
      <c r="K661" s="57"/>
      <c r="L661" s="57"/>
      <c r="M661" s="58" t="str">
        <f t="shared" si="70"/>
        <v/>
      </c>
      <c r="N661" s="102"/>
    </row>
    <row r="662" spans="1:14">
      <c r="A662" s="97" t="str">
        <f t="shared" si="68"/>
        <v/>
      </c>
      <c r="B662" s="98" t="str">
        <f t="shared" si="67"/>
        <v/>
      </c>
      <c r="C662" s="99"/>
      <c r="D662" s="137"/>
      <c r="E662" s="100"/>
      <c r="F662" s="57"/>
      <c r="G662" s="58">
        <f t="shared" si="69"/>
        <v>0</v>
      </c>
      <c r="H662" s="58">
        <f>IF(E662="",0,IFERROR(VLOOKUP(E662,档案费管理台账!$D$4:$H$1000,5,0),0))</f>
        <v>0</v>
      </c>
      <c r="I662" s="57"/>
      <c r="J662" s="57"/>
      <c r="K662" s="57"/>
      <c r="L662" s="57"/>
      <c r="M662" s="58" t="str">
        <f t="shared" si="70"/>
        <v/>
      </c>
      <c r="N662" s="102"/>
    </row>
    <row r="663" spans="1:14">
      <c r="A663" s="97" t="str">
        <f t="shared" si="68"/>
        <v/>
      </c>
      <c r="B663" s="98" t="str">
        <f t="shared" si="67"/>
        <v/>
      </c>
      <c r="C663" s="99"/>
      <c r="D663" s="137"/>
      <c r="E663" s="100"/>
      <c r="F663" s="57"/>
      <c r="G663" s="58">
        <f t="shared" si="69"/>
        <v>0</v>
      </c>
      <c r="H663" s="58">
        <f>IF(E663="",0,IFERROR(VLOOKUP(E663,档案费管理台账!$D$4:$H$1000,5,0),0))</f>
        <v>0</v>
      </c>
      <c r="I663" s="57"/>
      <c r="J663" s="57"/>
      <c r="K663" s="57"/>
      <c r="L663" s="57"/>
      <c r="M663" s="58" t="str">
        <f t="shared" si="70"/>
        <v/>
      </c>
      <c r="N663" s="102"/>
    </row>
    <row r="664" spans="1:14">
      <c r="A664" s="97" t="str">
        <f t="shared" si="68"/>
        <v/>
      </c>
      <c r="B664" s="98" t="str">
        <f t="shared" si="67"/>
        <v/>
      </c>
      <c r="C664" s="99"/>
      <c r="D664" s="137"/>
      <c r="E664" s="100"/>
      <c r="F664" s="57"/>
      <c r="G664" s="58">
        <f t="shared" si="69"/>
        <v>0</v>
      </c>
      <c r="H664" s="58">
        <f>IF(E664="",0,IFERROR(VLOOKUP(E664,档案费管理台账!$D$4:$H$1000,5,0),0))</f>
        <v>0</v>
      </c>
      <c r="I664" s="57"/>
      <c r="J664" s="57"/>
      <c r="K664" s="57"/>
      <c r="L664" s="57"/>
      <c r="M664" s="58" t="str">
        <f t="shared" si="70"/>
        <v/>
      </c>
      <c r="N664" s="102"/>
    </row>
    <row r="665" spans="1:14">
      <c r="A665" s="97" t="str">
        <f t="shared" si="68"/>
        <v/>
      </c>
      <c r="B665" s="98" t="str">
        <f t="shared" si="67"/>
        <v/>
      </c>
      <c r="C665" s="99"/>
      <c r="D665" s="137"/>
      <c r="E665" s="100"/>
      <c r="F665" s="57"/>
      <c r="G665" s="58">
        <f t="shared" si="69"/>
        <v>0</v>
      </c>
      <c r="H665" s="58">
        <f>IF(E665="",0,IFERROR(VLOOKUP(E665,档案费管理台账!$D$4:$H$1000,5,0),0))</f>
        <v>0</v>
      </c>
      <c r="I665" s="57"/>
      <c r="J665" s="57"/>
      <c r="K665" s="57"/>
      <c r="L665" s="57"/>
      <c r="M665" s="58" t="str">
        <f t="shared" si="70"/>
        <v/>
      </c>
      <c r="N665" s="102"/>
    </row>
    <row r="666" spans="1:14">
      <c r="A666" s="97" t="str">
        <f t="shared" si="68"/>
        <v/>
      </c>
      <c r="B666" s="98" t="str">
        <f t="shared" si="67"/>
        <v/>
      </c>
      <c r="C666" s="99"/>
      <c r="D666" s="137"/>
      <c r="E666" s="100"/>
      <c r="F666" s="57"/>
      <c r="G666" s="58">
        <f t="shared" si="69"/>
        <v>0</v>
      </c>
      <c r="H666" s="58">
        <f>IF(E666="",0,IFERROR(VLOOKUP(E666,档案费管理台账!$D$4:$H$1000,5,0),0))</f>
        <v>0</v>
      </c>
      <c r="I666" s="57"/>
      <c r="J666" s="57"/>
      <c r="K666" s="57"/>
      <c r="L666" s="57"/>
      <c r="M666" s="58" t="str">
        <f t="shared" si="70"/>
        <v/>
      </c>
      <c r="N666" s="102"/>
    </row>
    <row r="667" spans="1:14">
      <c r="A667" s="97" t="str">
        <f t="shared" si="68"/>
        <v/>
      </c>
      <c r="B667" s="98" t="str">
        <f t="shared" si="67"/>
        <v/>
      </c>
      <c r="C667" s="99"/>
      <c r="D667" s="137"/>
      <c r="E667" s="100"/>
      <c r="F667" s="57"/>
      <c r="G667" s="58">
        <f t="shared" si="69"/>
        <v>0</v>
      </c>
      <c r="H667" s="58">
        <f>IF(E667="",0,IFERROR(VLOOKUP(E667,档案费管理台账!$D$4:$H$1000,5,0),0))</f>
        <v>0</v>
      </c>
      <c r="I667" s="57"/>
      <c r="J667" s="57"/>
      <c r="K667" s="57"/>
      <c r="L667" s="57"/>
      <c r="M667" s="58" t="str">
        <f t="shared" si="70"/>
        <v/>
      </c>
      <c r="N667" s="102"/>
    </row>
    <row r="668" spans="1:14">
      <c r="A668" s="97" t="str">
        <f t="shared" si="68"/>
        <v/>
      </c>
      <c r="B668" s="98" t="str">
        <f t="shared" si="67"/>
        <v/>
      </c>
      <c r="C668" s="99"/>
      <c r="D668" s="137"/>
      <c r="E668" s="100"/>
      <c r="F668" s="57"/>
      <c r="G668" s="58">
        <f t="shared" si="69"/>
        <v>0</v>
      </c>
      <c r="H668" s="58">
        <f>IF(E668="",0,IFERROR(VLOOKUP(E668,档案费管理台账!$D$4:$H$1000,5,0),0))</f>
        <v>0</v>
      </c>
      <c r="I668" s="57"/>
      <c r="J668" s="57"/>
      <c r="K668" s="57"/>
      <c r="L668" s="57"/>
      <c r="M668" s="58" t="str">
        <f t="shared" si="70"/>
        <v/>
      </c>
      <c r="N668" s="102"/>
    </row>
    <row r="669" spans="1:14">
      <c r="A669" s="97" t="str">
        <f t="shared" si="68"/>
        <v/>
      </c>
      <c r="B669" s="98" t="str">
        <f t="shared" si="67"/>
        <v/>
      </c>
      <c r="C669" s="99"/>
      <c r="D669" s="137"/>
      <c r="E669" s="100"/>
      <c r="F669" s="57"/>
      <c r="G669" s="58">
        <f t="shared" si="69"/>
        <v>0</v>
      </c>
      <c r="H669" s="58">
        <f>IF(E669="",0,IFERROR(VLOOKUP(E669,档案费管理台账!$D$4:$H$1000,5,0),0))</f>
        <v>0</v>
      </c>
      <c r="I669" s="57"/>
      <c r="J669" s="57"/>
      <c r="K669" s="57"/>
      <c r="L669" s="57"/>
      <c r="M669" s="58" t="str">
        <f t="shared" si="70"/>
        <v/>
      </c>
      <c r="N669" s="102"/>
    </row>
    <row r="670" spans="1:14">
      <c r="A670" s="97" t="str">
        <f t="shared" si="68"/>
        <v/>
      </c>
      <c r="B670" s="98" t="str">
        <f t="shared" si="67"/>
        <v/>
      </c>
      <c r="C670" s="99"/>
      <c r="D670" s="137"/>
      <c r="E670" s="100"/>
      <c r="F670" s="57"/>
      <c r="G670" s="58">
        <f t="shared" si="69"/>
        <v>0</v>
      </c>
      <c r="H670" s="58">
        <f>IF(E670="",0,IFERROR(VLOOKUP(E670,档案费管理台账!$D$4:$H$1000,5,0),0))</f>
        <v>0</v>
      </c>
      <c r="I670" s="57"/>
      <c r="J670" s="57"/>
      <c r="K670" s="57"/>
      <c r="L670" s="57"/>
      <c r="M670" s="58" t="str">
        <f t="shared" si="70"/>
        <v/>
      </c>
      <c r="N670" s="102"/>
    </row>
    <row r="671" spans="1:14">
      <c r="A671" s="97" t="str">
        <f t="shared" si="68"/>
        <v/>
      </c>
      <c r="B671" s="98" t="str">
        <f t="shared" si="67"/>
        <v/>
      </c>
      <c r="C671" s="99"/>
      <c r="D671" s="137"/>
      <c r="E671" s="100"/>
      <c r="F671" s="57"/>
      <c r="G671" s="58">
        <f t="shared" si="69"/>
        <v>0</v>
      </c>
      <c r="H671" s="58">
        <f>IF(E671="",0,IFERROR(VLOOKUP(E671,档案费管理台账!$D$4:$H$1000,5,0),0))</f>
        <v>0</v>
      </c>
      <c r="I671" s="57"/>
      <c r="J671" s="57"/>
      <c r="K671" s="57"/>
      <c r="L671" s="57"/>
      <c r="M671" s="58" t="str">
        <f t="shared" si="70"/>
        <v/>
      </c>
      <c r="N671" s="102"/>
    </row>
    <row r="672" spans="1:14">
      <c r="A672" s="97" t="str">
        <f t="shared" si="68"/>
        <v/>
      </c>
      <c r="B672" s="98" t="str">
        <f t="shared" si="67"/>
        <v/>
      </c>
      <c r="C672" s="99"/>
      <c r="D672" s="137"/>
      <c r="E672" s="100"/>
      <c r="F672" s="57"/>
      <c r="G672" s="58">
        <f t="shared" si="69"/>
        <v>0</v>
      </c>
      <c r="H672" s="58">
        <f>IF(E672="",0,IFERROR(VLOOKUP(E672,档案费管理台账!$D$4:$H$1000,5,0),0))</f>
        <v>0</v>
      </c>
      <c r="I672" s="57"/>
      <c r="J672" s="57"/>
      <c r="K672" s="57"/>
      <c r="L672" s="57"/>
      <c r="M672" s="58" t="str">
        <f t="shared" si="70"/>
        <v/>
      </c>
      <c r="N672" s="102"/>
    </row>
    <row r="673" spans="1:14">
      <c r="A673" s="97" t="str">
        <f t="shared" si="68"/>
        <v/>
      </c>
      <c r="B673" s="98" t="str">
        <f t="shared" si="67"/>
        <v/>
      </c>
      <c r="C673" s="99"/>
      <c r="D673" s="137"/>
      <c r="E673" s="100"/>
      <c r="F673" s="57"/>
      <c r="G673" s="58">
        <f t="shared" si="69"/>
        <v>0</v>
      </c>
      <c r="H673" s="58">
        <f>IF(E673="",0,IFERROR(VLOOKUP(E673,档案费管理台账!$D$4:$H$1000,5,0),0))</f>
        <v>0</v>
      </c>
      <c r="I673" s="57"/>
      <c r="J673" s="57"/>
      <c r="K673" s="57"/>
      <c r="L673" s="57"/>
      <c r="M673" s="58" t="str">
        <f t="shared" si="70"/>
        <v/>
      </c>
      <c r="N673" s="102"/>
    </row>
    <row r="674" spans="1:14">
      <c r="A674" s="97" t="str">
        <f t="shared" si="68"/>
        <v/>
      </c>
      <c r="B674" s="98" t="str">
        <f t="shared" si="67"/>
        <v/>
      </c>
      <c r="C674" s="99"/>
      <c r="D674" s="137"/>
      <c r="E674" s="100"/>
      <c r="F674" s="57"/>
      <c r="G674" s="58">
        <f t="shared" si="69"/>
        <v>0</v>
      </c>
      <c r="H674" s="58">
        <f>IF(E674="",0,IFERROR(VLOOKUP(E674,档案费管理台账!$D$4:$H$1000,5,0),0))</f>
        <v>0</v>
      </c>
      <c r="I674" s="57"/>
      <c r="J674" s="57"/>
      <c r="K674" s="57"/>
      <c r="L674" s="57"/>
      <c r="M674" s="58" t="str">
        <f t="shared" si="70"/>
        <v/>
      </c>
      <c r="N674" s="102"/>
    </row>
    <row r="675" spans="1:14">
      <c r="A675" s="97" t="str">
        <f t="shared" si="68"/>
        <v/>
      </c>
      <c r="B675" s="98" t="str">
        <f t="shared" si="67"/>
        <v/>
      </c>
      <c r="C675" s="99"/>
      <c r="D675" s="137"/>
      <c r="E675" s="100"/>
      <c r="F675" s="57"/>
      <c r="G675" s="58">
        <f t="shared" si="69"/>
        <v>0</v>
      </c>
      <c r="H675" s="58">
        <f>IF(E675="",0,IFERROR(VLOOKUP(E675,档案费管理台账!$D$4:$H$1000,5,0),0))</f>
        <v>0</v>
      </c>
      <c r="I675" s="57"/>
      <c r="J675" s="57"/>
      <c r="K675" s="57"/>
      <c r="L675" s="57"/>
      <c r="M675" s="58" t="str">
        <f t="shared" si="70"/>
        <v/>
      </c>
      <c r="N675" s="102"/>
    </row>
    <row r="676" spans="1:14">
      <c r="A676" s="97" t="str">
        <f t="shared" si="68"/>
        <v/>
      </c>
      <c r="B676" s="98" t="str">
        <f t="shared" si="67"/>
        <v/>
      </c>
      <c r="C676" s="99"/>
      <c r="D676" s="137"/>
      <c r="E676" s="100"/>
      <c r="F676" s="57"/>
      <c r="G676" s="58">
        <f t="shared" si="69"/>
        <v>0</v>
      </c>
      <c r="H676" s="58">
        <f>IF(E676="",0,IFERROR(VLOOKUP(E676,档案费管理台账!$D$4:$H$1000,5,0),0))</f>
        <v>0</v>
      </c>
      <c r="I676" s="57"/>
      <c r="J676" s="57"/>
      <c r="K676" s="57"/>
      <c r="L676" s="57"/>
      <c r="M676" s="58" t="str">
        <f t="shared" si="70"/>
        <v/>
      </c>
      <c r="N676" s="102"/>
    </row>
    <row r="677" spans="1:14">
      <c r="A677" s="97" t="str">
        <f t="shared" si="68"/>
        <v/>
      </c>
      <c r="B677" s="98" t="str">
        <f t="shared" si="67"/>
        <v/>
      </c>
      <c r="C677" s="99"/>
      <c r="D677" s="137"/>
      <c r="E677" s="100"/>
      <c r="F677" s="57"/>
      <c r="G677" s="58">
        <f t="shared" si="69"/>
        <v>0</v>
      </c>
      <c r="H677" s="58">
        <f>IF(E677="",0,IFERROR(VLOOKUP(E677,档案费管理台账!$D$4:$H$1000,5,0),0))</f>
        <v>0</v>
      </c>
      <c r="I677" s="57"/>
      <c r="J677" s="57"/>
      <c r="K677" s="57"/>
      <c r="L677" s="57"/>
      <c r="M677" s="58" t="str">
        <f t="shared" si="70"/>
        <v/>
      </c>
      <c r="N677" s="102"/>
    </row>
    <row r="678" spans="1:14">
      <c r="A678" s="97" t="str">
        <f t="shared" si="68"/>
        <v/>
      </c>
      <c r="B678" s="98" t="str">
        <f t="shared" si="67"/>
        <v/>
      </c>
      <c r="C678" s="99"/>
      <c r="D678" s="137"/>
      <c r="E678" s="100"/>
      <c r="F678" s="57"/>
      <c r="G678" s="58">
        <f t="shared" si="69"/>
        <v>0</v>
      </c>
      <c r="H678" s="58">
        <f>IF(E678="",0,IFERROR(VLOOKUP(E678,档案费管理台账!$D$4:$H$1000,5,0),0))</f>
        <v>0</v>
      </c>
      <c r="I678" s="57"/>
      <c r="J678" s="57"/>
      <c r="K678" s="57"/>
      <c r="L678" s="57"/>
      <c r="M678" s="58" t="str">
        <f t="shared" si="70"/>
        <v/>
      </c>
      <c r="N678" s="102"/>
    </row>
    <row r="679" spans="1:14">
      <c r="A679" s="97" t="str">
        <f t="shared" si="68"/>
        <v/>
      </c>
      <c r="B679" s="98" t="str">
        <f t="shared" si="67"/>
        <v/>
      </c>
      <c r="C679" s="99"/>
      <c r="D679" s="137"/>
      <c r="E679" s="100"/>
      <c r="F679" s="57"/>
      <c r="G679" s="58">
        <f t="shared" si="69"/>
        <v>0</v>
      </c>
      <c r="H679" s="58">
        <f>IF(E679="",0,IFERROR(VLOOKUP(E679,档案费管理台账!$D$4:$H$1000,5,0),0))</f>
        <v>0</v>
      </c>
      <c r="I679" s="57"/>
      <c r="J679" s="57"/>
      <c r="K679" s="57"/>
      <c r="L679" s="57"/>
      <c r="M679" s="58" t="str">
        <f t="shared" si="70"/>
        <v/>
      </c>
      <c r="N679" s="102"/>
    </row>
    <row r="680" spans="1:14">
      <c r="A680" s="97" t="str">
        <f t="shared" si="68"/>
        <v/>
      </c>
      <c r="B680" s="98" t="str">
        <f t="shared" si="67"/>
        <v/>
      </c>
      <c r="C680" s="99"/>
      <c r="D680" s="137"/>
      <c r="E680" s="100"/>
      <c r="F680" s="57"/>
      <c r="G680" s="58">
        <f t="shared" si="69"/>
        <v>0</v>
      </c>
      <c r="H680" s="58">
        <f>IF(E680="",0,IFERROR(VLOOKUP(E680,档案费管理台账!$D$4:$H$1000,5,0),0))</f>
        <v>0</v>
      </c>
      <c r="I680" s="57"/>
      <c r="J680" s="57"/>
      <c r="K680" s="57"/>
      <c r="L680" s="57"/>
      <c r="M680" s="58" t="str">
        <f t="shared" si="70"/>
        <v/>
      </c>
      <c r="N680" s="102"/>
    </row>
    <row r="681" spans="1:14">
      <c r="A681" s="97" t="str">
        <f t="shared" si="68"/>
        <v/>
      </c>
      <c r="B681" s="98" t="str">
        <f t="shared" si="67"/>
        <v/>
      </c>
      <c r="C681" s="99"/>
      <c r="D681" s="137"/>
      <c r="E681" s="100"/>
      <c r="F681" s="57"/>
      <c r="G681" s="58">
        <f t="shared" si="69"/>
        <v>0</v>
      </c>
      <c r="H681" s="58">
        <f>IF(E681="",0,IFERROR(VLOOKUP(E681,档案费管理台账!$D$4:$H$1000,5,0),0))</f>
        <v>0</v>
      </c>
      <c r="I681" s="57"/>
      <c r="J681" s="57"/>
      <c r="K681" s="57"/>
      <c r="L681" s="57"/>
      <c r="M681" s="58" t="str">
        <f t="shared" si="70"/>
        <v/>
      </c>
      <c r="N681" s="102"/>
    </row>
    <row r="682" spans="1:14">
      <c r="A682" s="97" t="str">
        <f t="shared" si="68"/>
        <v/>
      </c>
      <c r="B682" s="98" t="str">
        <f t="shared" si="67"/>
        <v/>
      </c>
      <c r="C682" s="99"/>
      <c r="D682" s="137"/>
      <c r="E682" s="100"/>
      <c r="F682" s="57"/>
      <c r="G682" s="58">
        <f t="shared" si="69"/>
        <v>0</v>
      </c>
      <c r="H682" s="58">
        <f>IF(E682="",0,IFERROR(VLOOKUP(E682,档案费管理台账!$D$4:$H$1000,5,0),0))</f>
        <v>0</v>
      </c>
      <c r="I682" s="57"/>
      <c r="J682" s="57"/>
      <c r="K682" s="57"/>
      <c r="L682" s="57"/>
      <c r="M682" s="58" t="str">
        <f t="shared" si="70"/>
        <v/>
      </c>
      <c r="N682" s="102"/>
    </row>
    <row r="683" spans="1:14">
      <c r="A683" s="97" t="str">
        <f t="shared" si="68"/>
        <v/>
      </c>
      <c r="B683" s="98" t="str">
        <f t="shared" si="67"/>
        <v/>
      </c>
      <c r="C683" s="99"/>
      <c r="D683" s="137"/>
      <c r="E683" s="100"/>
      <c r="F683" s="57"/>
      <c r="G683" s="58">
        <f t="shared" si="69"/>
        <v>0</v>
      </c>
      <c r="H683" s="58">
        <f>IF(E683="",0,IFERROR(VLOOKUP(E683,档案费管理台账!$D$4:$H$1000,5,0),0))</f>
        <v>0</v>
      </c>
      <c r="I683" s="57"/>
      <c r="J683" s="57"/>
      <c r="K683" s="57"/>
      <c r="L683" s="57"/>
      <c r="M683" s="58" t="str">
        <f t="shared" si="70"/>
        <v/>
      </c>
      <c r="N683" s="102"/>
    </row>
    <row r="684" spans="1:14">
      <c r="A684" s="97" t="str">
        <f t="shared" si="68"/>
        <v/>
      </c>
      <c r="B684" s="98" t="str">
        <f t="shared" ref="B684:B747" si="71">IF(C684="","",MONTH(C684)&amp;"月")</f>
        <v/>
      </c>
      <c r="C684" s="99"/>
      <c r="D684" s="137"/>
      <c r="E684" s="100"/>
      <c r="F684" s="57"/>
      <c r="G684" s="58">
        <f t="shared" si="69"/>
        <v>0</v>
      </c>
      <c r="H684" s="58">
        <f>IF(E684="",0,IFERROR(VLOOKUP(E684,档案费管理台账!$D$4:$H$1000,5,0),0))</f>
        <v>0</v>
      </c>
      <c r="I684" s="57"/>
      <c r="J684" s="57"/>
      <c r="K684" s="57"/>
      <c r="L684" s="57"/>
      <c r="M684" s="58" t="str">
        <f t="shared" si="70"/>
        <v/>
      </c>
      <c r="N684" s="102"/>
    </row>
    <row r="685" spans="1:14">
      <c r="A685" s="97" t="str">
        <f t="shared" ref="A685:A748" si="72">IF(C685="","",ROW()-42)</f>
        <v/>
      </c>
      <c r="B685" s="98" t="str">
        <f t="shared" si="71"/>
        <v/>
      </c>
      <c r="C685" s="99"/>
      <c r="D685" s="137"/>
      <c r="E685" s="100"/>
      <c r="F685" s="57"/>
      <c r="G685" s="58">
        <f t="shared" ref="G685:G748" si="73">IF(F685="",0,F685*$K$41)</f>
        <v>0</v>
      </c>
      <c r="H685" s="58">
        <f>IF(E685="",0,IFERROR(VLOOKUP(E685,档案费管理台账!$D$4:$H$1000,5,0),0))</f>
        <v>0</v>
      </c>
      <c r="I685" s="57"/>
      <c r="J685" s="57"/>
      <c r="K685" s="57"/>
      <c r="L685" s="57"/>
      <c r="M685" s="58" t="str">
        <f t="shared" ref="M685:M748" si="74">IF(C685="","",ROUND(M684+G685-I685-J685-K685-L685-H685,2))</f>
        <v/>
      </c>
      <c r="N685" s="102"/>
    </row>
    <row r="686" spans="1:14">
      <c r="A686" s="97" t="str">
        <f t="shared" si="72"/>
        <v/>
      </c>
      <c r="B686" s="98" t="str">
        <f t="shared" si="71"/>
        <v/>
      </c>
      <c r="C686" s="99"/>
      <c r="D686" s="137"/>
      <c r="E686" s="100"/>
      <c r="F686" s="57"/>
      <c r="G686" s="58">
        <f t="shared" si="73"/>
        <v>0</v>
      </c>
      <c r="H686" s="58">
        <f>IF(E686="",0,IFERROR(VLOOKUP(E686,档案费管理台账!$D$4:$H$1000,5,0),0))</f>
        <v>0</v>
      </c>
      <c r="I686" s="57"/>
      <c r="J686" s="57"/>
      <c r="K686" s="57"/>
      <c r="L686" s="57"/>
      <c r="M686" s="58" t="str">
        <f t="shared" si="74"/>
        <v/>
      </c>
      <c r="N686" s="102"/>
    </row>
    <row r="687" spans="1:14">
      <c r="A687" s="97" t="str">
        <f t="shared" si="72"/>
        <v/>
      </c>
      <c r="B687" s="98" t="str">
        <f t="shared" si="71"/>
        <v/>
      </c>
      <c r="C687" s="99"/>
      <c r="D687" s="137"/>
      <c r="E687" s="100"/>
      <c r="F687" s="57"/>
      <c r="G687" s="58">
        <f t="shared" si="73"/>
        <v>0</v>
      </c>
      <c r="H687" s="58">
        <f>IF(E687="",0,IFERROR(VLOOKUP(E687,档案费管理台账!$D$4:$H$1000,5,0),0))</f>
        <v>0</v>
      </c>
      <c r="I687" s="57"/>
      <c r="J687" s="57"/>
      <c r="K687" s="57"/>
      <c r="L687" s="57"/>
      <c r="M687" s="58" t="str">
        <f t="shared" si="74"/>
        <v/>
      </c>
      <c r="N687" s="102"/>
    </row>
    <row r="688" spans="1:14">
      <c r="A688" s="97" t="str">
        <f t="shared" si="72"/>
        <v/>
      </c>
      <c r="B688" s="98" t="str">
        <f t="shared" si="71"/>
        <v/>
      </c>
      <c r="C688" s="99"/>
      <c r="D688" s="137"/>
      <c r="E688" s="100"/>
      <c r="F688" s="57"/>
      <c r="G688" s="58">
        <f t="shared" si="73"/>
        <v>0</v>
      </c>
      <c r="H688" s="58">
        <f>IF(E688="",0,IFERROR(VLOOKUP(E688,档案费管理台账!$D$4:$H$1000,5,0),0))</f>
        <v>0</v>
      </c>
      <c r="I688" s="57"/>
      <c r="J688" s="57"/>
      <c r="K688" s="57"/>
      <c r="L688" s="57"/>
      <c r="M688" s="58" t="str">
        <f t="shared" si="74"/>
        <v/>
      </c>
      <c r="N688" s="102"/>
    </row>
    <row r="689" spans="1:14">
      <c r="A689" s="97" t="str">
        <f t="shared" si="72"/>
        <v/>
      </c>
      <c r="B689" s="98" t="str">
        <f t="shared" si="71"/>
        <v/>
      </c>
      <c r="C689" s="99"/>
      <c r="D689" s="137"/>
      <c r="E689" s="100"/>
      <c r="F689" s="57"/>
      <c r="G689" s="58">
        <f t="shared" si="73"/>
        <v>0</v>
      </c>
      <c r="H689" s="58">
        <f>IF(E689="",0,IFERROR(VLOOKUP(E689,档案费管理台账!$D$4:$H$1000,5,0),0))</f>
        <v>0</v>
      </c>
      <c r="I689" s="57"/>
      <c r="J689" s="57"/>
      <c r="K689" s="57"/>
      <c r="L689" s="57"/>
      <c r="M689" s="58" t="str">
        <f t="shared" si="74"/>
        <v/>
      </c>
      <c r="N689" s="102"/>
    </row>
    <row r="690" spans="1:14">
      <c r="A690" s="97" t="str">
        <f t="shared" si="72"/>
        <v/>
      </c>
      <c r="B690" s="98" t="str">
        <f t="shared" si="71"/>
        <v/>
      </c>
      <c r="C690" s="99"/>
      <c r="D690" s="137"/>
      <c r="E690" s="100"/>
      <c r="F690" s="57"/>
      <c r="G690" s="58">
        <f t="shared" si="73"/>
        <v>0</v>
      </c>
      <c r="H690" s="58">
        <f>IF(E690="",0,IFERROR(VLOOKUP(E690,档案费管理台账!$D$4:$H$1000,5,0),0))</f>
        <v>0</v>
      </c>
      <c r="I690" s="57"/>
      <c r="J690" s="57"/>
      <c r="K690" s="57"/>
      <c r="L690" s="57"/>
      <c r="M690" s="58" t="str">
        <f t="shared" si="74"/>
        <v/>
      </c>
      <c r="N690" s="102"/>
    </row>
    <row r="691" spans="1:14">
      <c r="A691" s="97" t="str">
        <f t="shared" si="72"/>
        <v/>
      </c>
      <c r="B691" s="98" t="str">
        <f t="shared" si="71"/>
        <v/>
      </c>
      <c r="C691" s="99"/>
      <c r="D691" s="137"/>
      <c r="E691" s="100"/>
      <c r="F691" s="57"/>
      <c r="G691" s="58">
        <f t="shared" si="73"/>
        <v>0</v>
      </c>
      <c r="H691" s="58">
        <f>IF(E691="",0,IFERROR(VLOOKUP(E691,档案费管理台账!$D$4:$H$1000,5,0),0))</f>
        <v>0</v>
      </c>
      <c r="I691" s="57"/>
      <c r="J691" s="57"/>
      <c r="K691" s="57"/>
      <c r="L691" s="57"/>
      <c r="M691" s="58" t="str">
        <f t="shared" si="74"/>
        <v/>
      </c>
      <c r="N691" s="102"/>
    </row>
    <row r="692" spans="1:14">
      <c r="A692" s="97" t="str">
        <f t="shared" si="72"/>
        <v/>
      </c>
      <c r="B692" s="98" t="str">
        <f t="shared" si="71"/>
        <v/>
      </c>
      <c r="C692" s="99"/>
      <c r="D692" s="137"/>
      <c r="E692" s="100"/>
      <c r="F692" s="57"/>
      <c r="G692" s="58">
        <f t="shared" si="73"/>
        <v>0</v>
      </c>
      <c r="H692" s="58">
        <f>IF(E692="",0,IFERROR(VLOOKUP(E692,档案费管理台账!$D$4:$H$1000,5,0),0))</f>
        <v>0</v>
      </c>
      <c r="I692" s="57"/>
      <c r="J692" s="57"/>
      <c r="K692" s="57"/>
      <c r="L692" s="57"/>
      <c r="M692" s="58" t="str">
        <f t="shared" si="74"/>
        <v/>
      </c>
      <c r="N692" s="102"/>
    </row>
    <row r="693" spans="1:14">
      <c r="A693" s="97" t="str">
        <f t="shared" si="72"/>
        <v/>
      </c>
      <c r="B693" s="98" t="str">
        <f t="shared" si="71"/>
        <v/>
      </c>
      <c r="C693" s="99"/>
      <c r="D693" s="137"/>
      <c r="E693" s="100"/>
      <c r="F693" s="57"/>
      <c r="G693" s="58">
        <f t="shared" si="73"/>
        <v>0</v>
      </c>
      <c r="H693" s="58">
        <f>IF(E693="",0,IFERROR(VLOOKUP(E693,档案费管理台账!$D$4:$H$1000,5,0),0))</f>
        <v>0</v>
      </c>
      <c r="I693" s="57"/>
      <c r="J693" s="57"/>
      <c r="K693" s="57"/>
      <c r="L693" s="57"/>
      <c r="M693" s="58" t="str">
        <f t="shared" si="74"/>
        <v/>
      </c>
      <c r="N693" s="102"/>
    </row>
    <row r="694" spans="1:14">
      <c r="A694" s="97" t="str">
        <f t="shared" si="72"/>
        <v/>
      </c>
      <c r="B694" s="98" t="str">
        <f t="shared" si="71"/>
        <v/>
      </c>
      <c r="C694" s="99"/>
      <c r="D694" s="137"/>
      <c r="E694" s="100"/>
      <c r="F694" s="57"/>
      <c r="G694" s="58">
        <f t="shared" si="73"/>
        <v>0</v>
      </c>
      <c r="H694" s="58">
        <f>IF(E694="",0,IFERROR(VLOOKUP(E694,档案费管理台账!$D$4:$H$1000,5,0),0))</f>
        <v>0</v>
      </c>
      <c r="I694" s="57"/>
      <c r="J694" s="57"/>
      <c r="K694" s="57"/>
      <c r="L694" s="57"/>
      <c r="M694" s="58" t="str">
        <f t="shared" si="74"/>
        <v/>
      </c>
      <c r="N694" s="102"/>
    </row>
    <row r="695" spans="1:14">
      <c r="A695" s="97" t="str">
        <f t="shared" si="72"/>
        <v/>
      </c>
      <c r="B695" s="98" t="str">
        <f t="shared" si="71"/>
        <v/>
      </c>
      <c r="C695" s="99"/>
      <c r="D695" s="137"/>
      <c r="E695" s="100"/>
      <c r="F695" s="57"/>
      <c r="G695" s="58">
        <f t="shared" si="73"/>
        <v>0</v>
      </c>
      <c r="H695" s="58">
        <f>IF(E695="",0,IFERROR(VLOOKUP(E695,档案费管理台账!$D$4:$H$1000,5,0),0))</f>
        <v>0</v>
      </c>
      <c r="I695" s="57"/>
      <c r="J695" s="57"/>
      <c r="K695" s="57"/>
      <c r="L695" s="57"/>
      <c r="M695" s="58" t="str">
        <f t="shared" si="74"/>
        <v/>
      </c>
      <c r="N695" s="102"/>
    </row>
    <row r="696" spans="1:14">
      <c r="A696" s="97" t="str">
        <f t="shared" si="72"/>
        <v/>
      </c>
      <c r="B696" s="98" t="str">
        <f t="shared" si="71"/>
        <v/>
      </c>
      <c r="C696" s="99"/>
      <c r="D696" s="137"/>
      <c r="E696" s="100"/>
      <c r="F696" s="57"/>
      <c r="G696" s="58">
        <f t="shared" si="73"/>
        <v>0</v>
      </c>
      <c r="H696" s="58">
        <f>IF(E696="",0,IFERROR(VLOOKUP(E696,档案费管理台账!$D$4:$H$1000,5,0),0))</f>
        <v>0</v>
      </c>
      <c r="I696" s="57"/>
      <c r="J696" s="57"/>
      <c r="K696" s="57"/>
      <c r="L696" s="57"/>
      <c r="M696" s="58" t="str">
        <f t="shared" si="74"/>
        <v/>
      </c>
      <c r="N696" s="102"/>
    </row>
    <row r="697" spans="1:14">
      <c r="A697" s="97" t="str">
        <f t="shared" si="72"/>
        <v/>
      </c>
      <c r="B697" s="98" t="str">
        <f t="shared" si="71"/>
        <v/>
      </c>
      <c r="C697" s="99"/>
      <c r="D697" s="137"/>
      <c r="E697" s="100"/>
      <c r="F697" s="57"/>
      <c r="G697" s="58">
        <f t="shared" si="73"/>
        <v>0</v>
      </c>
      <c r="H697" s="58">
        <f>IF(E697="",0,IFERROR(VLOOKUP(E697,档案费管理台账!$D$4:$H$1000,5,0),0))</f>
        <v>0</v>
      </c>
      <c r="I697" s="57"/>
      <c r="J697" s="57"/>
      <c r="K697" s="57"/>
      <c r="L697" s="57"/>
      <c r="M697" s="58" t="str">
        <f t="shared" si="74"/>
        <v/>
      </c>
      <c r="N697" s="102"/>
    </row>
    <row r="698" spans="1:14">
      <c r="A698" s="97" t="str">
        <f t="shared" si="72"/>
        <v/>
      </c>
      <c r="B698" s="98" t="str">
        <f t="shared" si="71"/>
        <v/>
      </c>
      <c r="C698" s="99"/>
      <c r="D698" s="137"/>
      <c r="E698" s="100"/>
      <c r="F698" s="57"/>
      <c r="G698" s="58">
        <f t="shared" si="73"/>
        <v>0</v>
      </c>
      <c r="H698" s="58">
        <f>IF(E698="",0,IFERROR(VLOOKUP(E698,档案费管理台账!$D$4:$H$1000,5,0),0))</f>
        <v>0</v>
      </c>
      <c r="I698" s="57"/>
      <c r="J698" s="57"/>
      <c r="K698" s="57"/>
      <c r="L698" s="57"/>
      <c r="M698" s="58" t="str">
        <f t="shared" si="74"/>
        <v/>
      </c>
      <c r="N698" s="102"/>
    </row>
    <row r="699" spans="1:14">
      <c r="A699" s="97" t="str">
        <f t="shared" si="72"/>
        <v/>
      </c>
      <c r="B699" s="98" t="str">
        <f t="shared" si="71"/>
        <v/>
      </c>
      <c r="C699" s="99"/>
      <c r="D699" s="137"/>
      <c r="E699" s="100"/>
      <c r="F699" s="57"/>
      <c r="G699" s="58">
        <f t="shared" si="73"/>
        <v>0</v>
      </c>
      <c r="H699" s="58">
        <f>IF(E699="",0,IFERROR(VLOOKUP(E699,档案费管理台账!$D$4:$H$1000,5,0),0))</f>
        <v>0</v>
      </c>
      <c r="I699" s="57"/>
      <c r="J699" s="57"/>
      <c r="K699" s="57"/>
      <c r="L699" s="57"/>
      <c r="M699" s="58" t="str">
        <f t="shared" si="74"/>
        <v/>
      </c>
      <c r="N699" s="102"/>
    </row>
    <row r="700" spans="1:14">
      <c r="A700" s="97" t="str">
        <f t="shared" si="72"/>
        <v/>
      </c>
      <c r="B700" s="98" t="str">
        <f t="shared" si="71"/>
        <v/>
      </c>
      <c r="C700" s="99"/>
      <c r="D700" s="137"/>
      <c r="E700" s="100"/>
      <c r="F700" s="57"/>
      <c r="G700" s="58">
        <f t="shared" si="73"/>
        <v>0</v>
      </c>
      <c r="H700" s="58">
        <f>IF(E700="",0,IFERROR(VLOOKUP(E700,档案费管理台账!$D$4:$H$1000,5,0),0))</f>
        <v>0</v>
      </c>
      <c r="I700" s="57"/>
      <c r="J700" s="57"/>
      <c r="K700" s="57"/>
      <c r="L700" s="57"/>
      <c r="M700" s="58" t="str">
        <f t="shared" si="74"/>
        <v/>
      </c>
      <c r="N700" s="102"/>
    </row>
    <row r="701" spans="1:14">
      <c r="A701" s="97" t="str">
        <f t="shared" si="72"/>
        <v/>
      </c>
      <c r="B701" s="98" t="str">
        <f t="shared" si="71"/>
        <v/>
      </c>
      <c r="C701" s="99"/>
      <c r="D701" s="137"/>
      <c r="E701" s="100"/>
      <c r="F701" s="57"/>
      <c r="G701" s="58">
        <f t="shared" si="73"/>
        <v>0</v>
      </c>
      <c r="H701" s="58">
        <f>IF(E701="",0,IFERROR(VLOOKUP(E701,档案费管理台账!$D$4:$H$1000,5,0),0))</f>
        <v>0</v>
      </c>
      <c r="I701" s="57"/>
      <c r="J701" s="57"/>
      <c r="K701" s="57"/>
      <c r="L701" s="57"/>
      <c r="M701" s="58" t="str">
        <f t="shared" si="74"/>
        <v/>
      </c>
      <c r="N701" s="102"/>
    </row>
    <row r="702" spans="1:14">
      <c r="A702" s="97" t="str">
        <f t="shared" si="72"/>
        <v/>
      </c>
      <c r="B702" s="98" t="str">
        <f t="shared" si="71"/>
        <v/>
      </c>
      <c r="C702" s="99"/>
      <c r="D702" s="137"/>
      <c r="E702" s="100"/>
      <c r="F702" s="57"/>
      <c r="G702" s="58">
        <f t="shared" si="73"/>
        <v>0</v>
      </c>
      <c r="H702" s="58">
        <f>IF(E702="",0,IFERROR(VLOOKUP(E702,档案费管理台账!$D$4:$H$1000,5,0),0))</f>
        <v>0</v>
      </c>
      <c r="I702" s="57"/>
      <c r="J702" s="57"/>
      <c r="K702" s="57"/>
      <c r="L702" s="57"/>
      <c r="M702" s="58" t="str">
        <f t="shared" si="74"/>
        <v/>
      </c>
      <c r="N702" s="102"/>
    </row>
    <row r="703" spans="1:14">
      <c r="A703" s="97" t="str">
        <f t="shared" si="72"/>
        <v/>
      </c>
      <c r="B703" s="98" t="str">
        <f t="shared" si="71"/>
        <v/>
      </c>
      <c r="C703" s="99"/>
      <c r="D703" s="137"/>
      <c r="E703" s="100"/>
      <c r="F703" s="57"/>
      <c r="G703" s="58">
        <f t="shared" si="73"/>
        <v>0</v>
      </c>
      <c r="H703" s="58">
        <f>IF(E703="",0,IFERROR(VLOOKUP(E703,档案费管理台账!$D$4:$H$1000,5,0),0))</f>
        <v>0</v>
      </c>
      <c r="I703" s="57"/>
      <c r="J703" s="57"/>
      <c r="K703" s="57"/>
      <c r="L703" s="57"/>
      <c r="M703" s="58" t="str">
        <f t="shared" si="74"/>
        <v/>
      </c>
      <c r="N703" s="102"/>
    </row>
    <row r="704" spans="1:14">
      <c r="A704" s="97" t="str">
        <f t="shared" si="72"/>
        <v/>
      </c>
      <c r="B704" s="98" t="str">
        <f t="shared" si="71"/>
        <v/>
      </c>
      <c r="C704" s="99"/>
      <c r="D704" s="137"/>
      <c r="E704" s="100"/>
      <c r="F704" s="57"/>
      <c r="G704" s="58">
        <f t="shared" si="73"/>
        <v>0</v>
      </c>
      <c r="H704" s="58">
        <f>IF(E704="",0,IFERROR(VLOOKUP(E704,档案费管理台账!$D$4:$H$1000,5,0),0))</f>
        <v>0</v>
      </c>
      <c r="I704" s="57"/>
      <c r="J704" s="57"/>
      <c r="K704" s="57"/>
      <c r="L704" s="57"/>
      <c r="M704" s="58" t="str">
        <f t="shared" si="74"/>
        <v/>
      </c>
      <c r="N704" s="102"/>
    </row>
    <row r="705" spans="1:14">
      <c r="A705" s="97" t="str">
        <f t="shared" si="72"/>
        <v/>
      </c>
      <c r="B705" s="98" t="str">
        <f t="shared" si="71"/>
        <v/>
      </c>
      <c r="C705" s="99"/>
      <c r="D705" s="137"/>
      <c r="E705" s="100"/>
      <c r="F705" s="57"/>
      <c r="G705" s="58">
        <f t="shared" si="73"/>
        <v>0</v>
      </c>
      <c r="H705" s="58">
        <f>IF(E705="",0,IFERROR(VLOOKUP(E705,档案费管理台账!$D$4:$H$1000,5,0),0))</f>
        <v>0</v>
      </c>
      <c r="I705" s="57"/>
      <c r="J705" s="57"/>
      <c r="K705" s="57"/>
      <c r="L705" s="57"/>
      <c r="M705" s="58" t="str">
        <f t="shared" si="74"/>
        <v/>
      </c>
      <c r="N705" s="102"/>
    </row>
    <row r="706" spans="1:14">
      <c r="A706" s="97" t="str">
        <f t="shared" si="72"/>
        <v/>
      </c>
      <c r="B706" s="98" t="str">
        <f t="shared" si="71"/>
        <v/>
      </c>
      <c r="C706" s="99"/>
      <c r="D706" s="137"/>
      <c r="E706" s="100"/>
      <c r="F706" s="57"/>
      <c r="G706" s="58">
        <f t="shared" si="73"/>
        <v>0</v>
      </c>
      <c r="H706" s="58">
        <f>IF(E706="",0,IFERROR(VLOOKUP(E706,档案费管理台账!$D$4:$H$1000,5,0),0))</f>
        <v>0</v>
      </c>
      <c r="I706" s="57"/>
      <c r="J706" s="57"/>
      <c r="K706" s="57"/>
      <c r="L706" s="57"/>
      <c r="M706" s="58" t="str">
        <f t="shared" si="74"/>
        <v/>
      </c>
      <c r="N706" s="102"/>
    </row>
    <row r="707" spans="1:14">
      <c r="A707" s="97" t="str">
        <f t="shared" si="72"/>
        <v/>
      </c>
      <c r="B707" s="98" t="str">
        <f t="shared" si="71"/>
        <v/>
      </c>
      <c r="C707" s="99"/>
      <c r="D707" s="137"/>
      <c r="E707" s="100"/>
      <c r="F707" s="57"/>
      <c r="G707" s="58">
        <f t="shared" si="73"/>
        <v>0</v>
      </c>
      <c r="H707" s="58">
        <f>IF(E707="",0,IFERROR(VLOOKUP(E707,档案费管理台账!$D$4:$H$1000,5,0),0))</f>
        <v>0</v>
      </c>
      <c r="I707" s="57"/>
      <c r="J707" s="57"/>
      <c r="K707" s="57"/>
      <c r="L707" s="57"/>
      <c r="M707" s="58" t="str">
        <f t="shared" si="74"/>
        <v/>
      </c>
      <c r="N707" s="102"/>
    </row>
    <row r="708" spans="1:14">
      <c r="A708" s="97" t="str">
        <f t="shared" si="72"/>
        <v/>
      </c>
      <c r="B708" s="98" t="str">
        <f t="shared" si="71"/>
        <v/>
      </c>
      <c r="C708" s="99"/>
      <c r="D708" s="137"/>
      <c r="E708" s="100"/>
      <c r="F708" s="57"/>
      <c r="G708" s="58">
        <f t="shared" si="73"/>
        <v>0</v>
      </c>
      <c r="H708" s="58">
        <f>IF(E708="",0,IFERROR(VLOOKUP(E708,档案费管理台账!$D$4:$H$1000,5,0),0))</f>
        <v>0</v>
      </c>
      <c r="I708" s="57"/>
      <c r="J708" s="57"/>
      <c r="K708" s="57"/>
      <c r="L708" s="57"/>
      <c r="M708" s="58" t="str">
        <f t="shared" si="74"/>
        <v/>
      </c>
      <c r="N708" s="102"/>
    </row>
    <row r="709" spans="1:14">
      <c r="A709" s="97" t="str">
        <f t="shared" si="72"/>
        <v/>
      </c>
      <c r="B709" s="98" t="str">
        <f t="shared" si="71"/>
        <v/>
      </c>
      <c r="C709" s="99"/>
      <c r="D709" s="137"/>
      <c r="E709" s="100"/>
      <c r="F709" s="57"/>
      <c r="G709" s="58">
        <f t="shared" si="73"/>
        <v>0</v>
      </c>
      <c r="H709" s="58">
        <f>IF(E709="",0,IFERROR(VLOOKUP(E709,档案费管理台账!$D$4:$H$1000,5,0),0))</f>
        <v>0</v>
      </c>
      <c r="I709" s="57"/>
      <c r="J709" s="57"/>
      <c r="K709" s="57"/>
      <c r="L709" s="57"/>
      <c r="M709" s="58" t="str">
        <f t="shared" si="74"/>
        <v/>
      </c>
      <c r="N709" s="102"/>
    </row>
    <row r="710" spans="1:14">
      <c r="A710" s="97" t="str">
        <f t="shared" si="72"/>
        <v/>
      </c>
      <c r="B710" s="98" t="str">
        <f t="shared" si="71"/>
        <v/>
      </c>
      <c r="C710" s="99"/>
      <c r="D710" s="137"/>
      <c r="E710" s="100"/>
      <c r="F710" s="57"/>
      <c r="G710" s="58">
        <f t="shared" si="73"/>
        <v>0</v>
      </c>
      <c r="H710" s="58">
        <f>IF(E710="",0,IFERROR(VLOOKUP(E710,档案费管理台账!$D$4:$H$1000,5,0),0))</f>
        <v>0</v>
      </c>
      <c r="I710" s="57"/>
      <c r="J710" s="57"/>
      <c r="K710" s="57"/>
      <c r="L710" s="57"/>
      <c r="M710" s="58" t="str">
        <f t="shared" si="74"/>
        <v/>
      </c>
      <c r="N710" s="102"/>
    </row>
    <row r="711" spans="1:14">
      <c r="A711" s="97" t="str">
        <f t="shared" si="72"/>
        <v/>
      </c>
      <c r="B711" s="98" t="str">
        <f t="shared" si="71"/>
        <v/>
      </c>
      <c r="C711" s="99"/>
      <c r="D711" s="137"/>
      <c r="E711" s="100"/>
      <c r="F711" s="57"/>
      <c r="G711" s="58">
        <f t="shared" si="73"/>
        <v>0</v>
      </c>
      <c r="H711" s="58">
        <f>IF(E711="",0,IFERROR(VLOOKUP(E711,档案费管理台账!$D$4:$H$1000,5,0),0))</f>
        <v>0</v>
      </c>
      <c r="I711" s="57"/>
      <c r="J711" s="57"/>
      <c r="K711" s="57"/>
      <c r="L711" s="57"/>
      <c r="M711" s="58" t="str">
        <f t="shared" si="74"/>
        <v/>
      </c>
      <c r="N711" s="102"/>
    </row>
    <row r="712" spans="1:14">
      <c r="A712" s="97" t="str">
        <f t="shared" si="72"/>
        <v/>
      </c>
      <c r="B712" s="98" t="str">
        <f t="shared" si="71"/>
        <v/>
      </c>
      <c r="C712" s="99"/>
      <c r="D712" s="137"/>
      <c r="E712" s="100"/>
      <c r="F712" s="57"/>
      <c r="G712" s="58">
        <f t="shared" si="73"/>
        <v>0</v>
      </c>
      <c r="H712" s="58">
        <f>IF(E712="",0,IFERROR(VLOOKUP(E712,档案费管理台账!$D$4:$H$1000,5,0),0))</f>
        <v>0</v>
      </c>
      <c r="I712" s="57"/>
      <c r="J712" s="57"/>
      <c r="K712" s="57"/>
      <c r="L712" s="57"/>
      <c r="M712" s="58" t="str">
        <f t="shared" si="74"/>
        <v/>
      </c>
      <c r="N712" s="102"/>
    </row>
    <row r="713" spans="1:14">
      <c r="A713" s="97" t="str">
        <f t="shared" si="72"/>
        <v/>
      </c>
      <c r="B713" s="98" t="str">
        <f t="shared" si="71"/>
        <v/>
      </c>
      <c r="C713" s="99"/>
      <c r="D713" s="137"/>
      <c r="E713" s="100"/>
      <c r="F713" s="57"/>
      <c r="G713" s="58">
        <f t="shared" si="73"/>
        <v>0</v>
      </c>
      <c r="H713" s="58">
        <f>IF(E713="",0,IFERROR(VLOOKUP(E713,档案费管理台账!$D$4:$H$1000,5,0),0))</f>
        <v>0</v>
      </c>
      <c r="I713" s="57"/>
      <c r="J713" s="57"/>
      <c r="K713" s="57"/>
      <c r="L713" s="57"/>
      <c r="M713" s="58" t="str">
        <f t="shared" si="74"/>
        <v/>
      </c>
      <c r="N713" s="102"/>
    </row>
    <row r="714" spans="1:14">
      <c r="A714" s="97" t="str">
        <f t="shared" si="72"/>
        <v/>
      </c>
      <c r="B714" s="98" t="str">
        <f t="shared" si="71"/>
        <v/>
      </c>
      <c r="C714" s="99"/>
      <c r="D714" s="137"/>
      <c r="E714" s="100"/>
      <c r="F714" s="57"/>
      <c r="G714" s="58">
        <f t="shared" si="73"/>
        <v>0</v>
      </c>
      <c r="H714" s="58">
        <f>IF(E714="",0,IFERROR(VLOOKUP(E714,档案费管理台账!$D$4:$H$1000,5,0),0))</f>
        <v>0</v>
      </c>
      <c r="I714" s="57"/>
      <c r="J714" s="57"/>
      <c r="K714" s="57"/>
      <c r="L714" s="57"/>
      <c r="M714" s="58" t="str">
        <f t="shared" si="74"/>
        <v/>
      </c>
      <c r="N714" s="102"/>
    </row>
    <row r="715" spans="1:14">
      <c r="A715" s="97" t="str">
        <f t="shared" si="72"/>
        <v/>
      </c>
      <c r="B715" s="98" t="str">
        <f t="shared" si="71"/>
        <v/>
      </c>
      <c r="C715" s="99"/>
      <c r="D715" s="137"/>
      <c r="E715" s="100"/>
      <c r="F715" s="57"/>
      <c r="G715" s="58">
        <f t="shared" si="73"/>
        <v>0</v>
      </c>
      <c r="H715" s="58">
        <f>IF(E715="",0,IFERROR(VLOOKUP(E715,档案费管理台账!$D$4:$H$1000,5,0),0))</f>
        <v>0</v>
      </c>
      <c r="I715" s="57"/>
      <c r="J715" s="57"/>
      <c r="K715" s="57"/>
      <c r="L715" s="57"/>
      <c r="M715" s="58" t="str">
        <f t="shared" si="74"/>
        <v/>
      </c>
      <c r="N715" s="102"/>
    </row>
    <row r="716" spans="1:14">
      <c r="A716" s="97" t="str">
        <f t="shared" si="72"/>
        <v/>
      </c>
      <c r="B716" s="98" t="str">
        <f t="shared" si="71"/>
        <v/>
      </c>
      <c r="C716" s="99"/>
      <c r="D716" s="137"/>
      <c r="E716" s="100"/>
      <c r="F716" s="57"/>
      <c r="G716" s="58">
        <f t="shared" si="73"/>
        <v>0</v>
      </c>
      <c r="H716" s="58">
        <f>IF(E716="",0,IFERROR(VLOOKUP(E716,档案费管理台账!$D$4:$H$1000,5,0),0))</f>
        <v>0</v>
      </c>
      <c r="I716" s="57"/>
      <c r="J716" s="57"/>
      <c r="K716" s="57"/>
      <c r="L716" s="57"/>
      <c r="M716" s="58" t="str">
        <f t="shared" si="74"/>
        <v/>
      </c>
      <c r="N716" s="102"/>
    </row>
    <row r="717" spans="1:14">
      <c r="A717" s="97" t="str">
        <f t="shared" si="72"/>
        <v/>
      </c>
      <c r="B717" s="98" t="str">
        <f t="shared" si="71"/>
        <v/>
      </c>
      <c r="C717" s="99"/>
      <c r="D717" s="137"/>
      <c r="E717" s="100"/>
      <c r="F717" s="57"/>
      <c r="G717" s="58">
        <f t="shared" si="73"/>
        <v>0</v>
      </c>
      <c r="H717" s="58">
        <f>IF(E717="",0,IFERROR(VLOOKUP(E717,档案费管理台账!$D$4:$H$1000,5,0),0))</f>
        <v>0</v>
      </c>
      <c r="I717" s="57"/>
      <c r="J717" s="57"/>
      <c r="K717" s="57"/>
      <c r="L717" s="57"/>
      <c r="M717" s="58" t="str">
        <f t="shared" si="74"/>
        <v/>
      </c>
      <c r="N717" s="102"/>
    </row>
    <row r="718" spans="1:14">
      <c r="A718" s="97" t="str">
        <f t="shared" si="72"/>
        <v/>
      </c>
      <c r="B718" s="98" t="str">
        <f t="shared" si="71"/>
        <v/>
      </c>
      <c r="C718" s="99"/>
      <c r="D718" s="137"/>
      <c r="E718" s="100"/>
      <c r="F718" s="57"/>
      <c r="G718" s="58">
        <f t="shared" si="73"/>
        <v>0</v>
      </c>
      <c r="H718" s="58">
        <f>IF(E718="",0,IFERROR(VLOOKUP(E718,档案费管理台账!$D$4:$H$1000,5,0),0))</f>
        <v>0</v>
      </c>
      <c r="I718" s="57"/>
      <c r="J718" s="57"/>
      <c r="K718" s="57"/>
      <c r="L718" s="57"/>
      <c r="M718" s="58" t="str">
        <f t="shared" si="74"/>
        <v/>
      </c>
      <c r="N718" s="102"/>
    </row>
    <row r="719" spans="1:14">
      <c r="A719" s="97" t="str">
        <f t="shared" si="72"/>
        <v/>
      </c>
      <c r="B719" s="98" t="str">
        <f t="shared" si="71"/>
        <v/>
      </c>
      <c r="C719" s="99"/>
      <c r="D719" s="137"/>
      <c r="E719" s="100"/>
      <c r="F719" s="57"/>
      <c r="G719" s="58">
        <f t="shared" si="73"/>
        <v>0</v>
      </c>
      <c r="H719" s="58">
        <f>IF(E719="",0,IFERROR(VLOOKUP(E719,档案费管理台账!$D$4:$H$1000,5,0),0))</f>
        <v>0</v>
      </c>
      <c r="I719" s="57"/>
      <c r="J719" s="57"/>
      <c r="K719" s="57"/>
      <c r="L719" s="57"/>
      <c r="M719" s="58" t="str">
        <f t="shared" si="74"/>
        <v/>
      </c>
      <c r="N719" s="102"/>
    </row>
    <row r="720" spans="1:14">
      <c r="A720" s="97" t="str">
        <f t="shared" si="72"/>
        <v/>
      </c>
      <c r="B720" s="98" t="str">
        <f t="shared" si="71"/>
        <v/>
      </c>
      <c r="C720" s="99"/>
      <c r="D720" s="137"/>
      <c r="E720" s="100"/>
      <c r="F720" s="57"/>
      <c r="G720" s="58">
        <f t="shared" si="73"/>
        <v>0</v>
      </c>
      <c r="H720" s="58">
        <f>IF(E720="",0,IFERROR(VLOOKUP(E720,档案费管理台账!$D$4:$H$1000,5,0),0))</f>
        <v>0</v>
      </c>
      <c r="I720" s="57"/>
      <c r="J720" s="57"/>
      <c r="K720" s="57"/>
      <c r="L720" s="57"/>
      <c r="M720" s="58" t="str">
        <f t="shared" si="74"/>
        <v/>
      </c>
      <c r="N720" s="102"/>
    </row>
    <row r="721" spans="1:14">
      <c r="A721" s="97" t="str">
        <f t="shared" si="72"/>
        <v/>
      </c>
      <c r="B721" s="98" t="str">
        <f t="shared" si="71"/>
        <v/>
      </c>
      <c r="C721" s="99"/>
      <c r="D721" s="137"/>
      <c r="E721" s="100"/>
      <c r="F721" s="57"/>
      <c r="G721" s="58">
        <f t="shared" si="73"/>
        <v>0</v>
      </c>
      <c r="H721" s="58">
        <f>IF(E721="",0,IFERROR(VLOOKUP(E721,档案费管理台账!$D$4:$H$1000,5,0),0))</f>
        <v>0</v>
      </c>
      <c r="I721" s="57"/>
      <c r="J721" s="57"/>
      <c r="K721" s="57"/>
      <c r="L721" s="57"/>
      <c r="M721" s="58" t="str">
        <f t="shared" si="74"/>
        <v/>
      </c>
      <c r="N721" s="102"/>
    </row>
    <row r="722" spans="1:14">
      <c r="A722" s="97" t="str">
        <f t="shared" si="72"/>
        <v/>
      </c>
      <c r="B722" s="98" t="str">
        <f t="shared" si="71"/>
        <v/>
      </c>
      <c r="C722" s="99"/>
      <c r="D722" s="137"/>
      <c r="E722" s="100"/>
      <c r="F722" s="57"/>
      <c r="G722" s="58">
        <f t="shared" si="73"/>
        <v>0</v>
      </c>
      <c r="H722" s="58">
        <f>IF(E722="",0,IFERROR(VLOOKUP(E722,档案费管理台账!$D$4:$H$1000,5,0),0))</f>
        <v>0</v>
      </c>
      <c r="I722" s="57"/>
      <c r="J722" s="57"/>
      <c r="K722" s="57"/>
      <c r="L722" s="57"/>
      <c r="M722" s="58" t="str">
        <f t="shared" si="74"/>
        <v/>
      </c>
      <c r="N722" s="102"/>
    </row>
    <row r="723" spans="1:14">
      <c r="A723" s="97" t="str">
        <f t="shared" si="72"/>
        <v/>
      </c>
      <c r="B723" s="98" t="str">
        <f t="shared" si="71"/>
        <v/>
      </c>
      <c r="C723" s="99"/>
      <c r="D723" s="137"/>
      <c r="E723" s="100"/>
      <c r="F723" s="57"/>
      <c r="G723" s="58">
        <f t="shared" si="73"/>
        <v>0</v>
      </c>
      <c r="H723" s="58">
        <f>IF(E723="",0,IFERROR(VLOOKUP(E723,档案费管理台账!$D$4:$H$1000,5,0),0))</f>
        <v>0</v>
      </c>
      <c r="I723" s="57"/>
      <c r="J723" s="57"/>
      <c r="K723" s="57"/>
      <c r="L723" s="57"/>
      <c r="M723" s="58" t="str">
        <f t="shared" si="74"/>
        <v/>
      </c>
      <c r="N723" s="102"/>
    </row>
    <row r="724" spans="1:14">
      <c r="A724" s="97" t="str">
        <f t="shared" si="72"/>
        <v/>
      </c>
      <c r="B724" s="98" t="str">
        <f t="shared" si="71"/>
        <v/>
      </c>
      <c r="C724" s="99"/>
      <c r="D724" s="137"/>
      <c r="E724" s="100"/>
      <c r="F724" s="57"/>
      <c r="G724" s="58">
        <f t="shared" si="73"/>
        <v>0</v>
      </c>
      <c r="H724" s="58">
        <f>IF(E724="",0,IFERROR(VLOOKUP(E724,档案费管理台账!$D$4:$H$1000,5,0),0))</f>
        <v>0</v>
      </c>
      <c r="I724" s="57"/>
      <c r="J724" s="57"/>
      <c r="K724" s="57"/>
      <c r="L724" s="57"/>
      <c r="M724" s="58" t="str">
        <f t="shared" si="74"/>
        <v/>
      </c>
      <c r="N724" s="102"/>
    </row>
    <row r="725" spans="1:14">
      <c r="A725" s="97" t="str">
        <f t="shared" si="72"/>
        <v/>
      </c>
      <c r="B725" s="98" t="str">
        <f t="shared" si="71"/>
        <v/>
      </c>
      <c r="C725" s="99"/>
      <c r="D725" s="137"/>
      <c r="E725" s="100"/>
      <c r="F725" s="57"/>
      <c r="G725" s="58">
        <f t="shared" si="73"/>
        <v>0</v>
      </c>
      <c r="H725" s="58">
        <f>IF(E725="",0,IFERROR(VLOOKUP(E725,档案费管理台账!$D$4:$H$1000,5,0),0))</f>
        <v>0</v>
      </c>
      <c r="I725" s="57"/>
      <c r="J725" s="57"/>
      <c r="K725" s="57"/>
      <c r="L725" s="57"/>
      <c r="M725" s="58" t="str">
        <f t="shared" si="74"/>
        <v/>
      </c>
      <c r="N725" s="102"/>
    </row>
    <row r="726" spans="1:14">
      <c r="A726" s="97" t="str">
        <f t="shared" si="72"/>
        <v/>
      </c>
      <c r="B726" s="98" t="str">
        <f t="shared" si="71"/>
        <v/>
      </c>
      <c r="C726" s="99"/>
      <c r="D726" s="137"/>
      <c r="E726" s="100"/>
      <c r="F726" s="57"/>
      <c r="G726" s="58">
        <f t="shared" si="73"/>
        <v>0</v>
      </c>
      <c r="H726" s="58">
        <f>IF(E726="",0,IFERROR(VLOOKUP(E726,档案费管理台账!$D$4:$H$1000,5,0),0))</f>
        <v>0</v>
      </c>
      <c r="I726" s="57"/>
      <c r="J726" s="57"/>
      <c r="K726" s="57"/>
      <c r="L726" s="57"/>
      <c r="M726" s="58" t="str">
        <f t="shared" si="74"/>
        <v/>
      </c>
      <c r="N726" s="102"/>
    </row>
    <row r="727" spans="1:14">
      <c r="A727" s="97" t="str">
        <f t="shared" si="72"/>
        <v/>
      </c>
      <c r="B727" s="98" t="str">
        <f t="shared" si="71"/>
        <v/>
      </c>
      <c r="C727" s="99"/>
      <c r="D727" s="137"/>
      <c r="E727" s="100"/>
      <c r="F727" s="57"/>
      <c r="G727" s="58">
        <f t="shared" si="73"/>
        <v>0</v>
      </c>
      <c r="H727" s="58">
        <f>IF(E727="",0,IFERROR(VLOOKUP(E727,档案费管理台账!$D$4:$H$1000,5,0),0))</f>
        <v>0</v>
      </c>
      <c r="I727" s="57"/>
      <c r="J727" s="57"/>
      <c r="K727" s="57"/>
      <c r="L727" s="57"/>
      <c r="M727" s="58" t="str">
        <f t="shared" si="74"/>
        <v/>
      </c>
      <c r="N727" s="102"/>
    </row>
    <row r="728" spans="1:14">
      <c r="A728" s="97" t="str">
        <f t="shared" si="72"/>
        <v/>
      </c>
      <c r="B728" s="98" t="str">
        <f t="shared" si="71"/>
        <v/>
      </c>
      <c r="C728" s="99"/>
      <c r="D728" s="137"/>
      <c r="E728" s="100"/>
      <c r="F728" s="57"/>
      <c r="G728" s="58">
        <f t="shared" si="73"/>
        <v>0</v>
      </c>
      <c r="H728" s="58">
        <f>IF(E728="",0,IFERROR(VLOOKUP(E728,档案费管理台账!$D$4:$H$1000,5,0),0))</f>
        <v>0</v>
      </c>
      <c r="I728" s="57"/>
      <c r="J728" s="57"/>
      <c r="K728" s="57"/>
      <c r="L728" s="57"/>
      <c r="M728" s="58" t="str">
        <f t="shared" si="74"/>
        <v/>
      </c>
      <c r="N728" s="102"/>
    </row>
    <row r="729" spans="1:14">
      <c r="A729" s="97" t="str">
        <f t="shared" si="72"/>
        <v/>
      </c>
      <c r="B729" s="98" t="str">
        <f t="shared" si="71"/>
        <v/>
      </c>
      <c r="C729" s="99"/>
      <c r="D729" s="137"/>
      <c r="E729" s="100"/>
      <c r="F729" s="57"/>
      <c r="G729" s="58">
        <f t="shared" si="73"/>
        <v>0</v>
      </c>
      <c r="H729" s="58">
        <f>IF(E729="",0,IFERROR(VLOOKUP(E729,档案费管理台账!$D$4:$H$1000,5,0),0))</f>
        <v>0</v>
      </c>
      <c r="I729" s="57"/>
      <c r="J729" s="57"/>
      <c r="K729" s="57"/>
      <c r="L729" s="57"/>
      <c r="M729" s="58" t="str">
        <f t="shared" si="74"/>
        <v/>
      </c>
      <c r="N729" s="102"/>
    </row>
    <row r="730" spans="1:14">
      <c r="A730" s="97" t="str">
        <f t="shared" si="72"/>
        <v/>
      </c>
      <c r="B730" s="98" t="str">
        <f t="shared" si="71"/>
        <v/>
      </c>
      <c r="C730" s="99"/>
      <c r="D730" s="137"/>
      <c r="E730" s="100"/>
      <c r="F730" s="57"/>
      <c r="G730" s="58">
        <f t="shared" si="73"/>
        <v>0</v>
      </c>
      <c r="H730" s="58">
        <f>IF(E730="",0,IFERROR(VLOOKUP(E730,档案费管理台账!$D$4:$H$1000,5,0),0))</f>
        <v>0</v>
      </c>
      <c r="I730" s="57"/>
      <c r="J730" s="57"/>
      <c r="K730" s="57"/>
      <c r="L730" s="57"/>
      <c r="M730" s="58" t="str">
        <f t="shared" si="74"/>
        <v/>
      </c>
      <c r="N730" s="102"/>
    </row>
    <row r="731" spans="1:14">
      <c r="A731" s="97" t="str">
        <f t="shared" si="72"/>
        <v/>
      </c>
      <c r="B731" s="98" t="str">
        <f t="shared" si="71"/>
        <v/>
      </c>
      <c r="C731" s="99"/>
      <c r="D731" s="137"/>
      <c r="E731" s="100"/>
      <c r="F731" s="57"/>
      <c r="G731" s="58">
        <f t="shared" si="73"/>
        <v>0</v>
      </c>
      <c r="H731" s="58">
        <f>IF(E731="",0,IFERROR(VLOOKUP(E731,档案费管理台账!$D$4:$H$1000,5,0),0))</f>
        <v>0</v>
      </c>
      <c r="I731" s="57"/>
      <c r="J731" s="57"/>
      <c r="K731" s="57"/>
      <c r="L731" s="57"/>
      <c r="M731" s="58" t="str">
        <f t="shared" si="74"/>
        <v/>
      </c>
      <c r="N731" s="102"/>
    </row>
    <row r="732" spans="1:14">
      <c r="A732" s="97" t="str">
        <f t="shared" si="72"/>
        <v/>
      </c>
      <c r="B732" s="98" t="str">
        <f t="shared" si="71"/>
        <v/>
      </c>
      <c r="C732" s="99"/>
      <c r="D732" s="137"/>
      <c r="E732" s="100"/>
      <c r="F732" s="57"/>
      <c r="G732" s="58">
        <f t="shared" si="73"/>
        <v>0</v>
      </c>
      <c r="H732" s="58">
        <f>IF(E732="",0,IFERROR(VLOOKUP(E732,档案费管理台账!$D$4:$H$1000,5,0),0))</f>
        <v>0</v>
      </c>
      <c r="I732" s="57"/>
      <c r="J732" s="57"/>
      <c r="K732" s="57"/>
      <c r="L732" s="57"/>
      <c r="M732" s="58" t="str">
        <f t="shared" si="74"/>
        <v/>
      </c>
      <c r="N732" s="102"/>
    </row>
    <row r="733" spans="1:14">
      <c r="A733" s="97" t="str">
        <f t="shared" si="72"/>
        <v/>
      </c>
      <c r="B733" s="98" t="str">
        <f t="shared" si="71"/>
        <v/>
      </c>
      <c r="C733" s="99"/>
      <c r="D733" s="137"/>
      <c r="E733" s="100"/>
      <c r="F733" s="57"/>
      <c r="G733" s="58">
        <f t="shared" si="73"/>
        <v>0</v>
      </c>
      <c r="H733" s="58">
        <f>IF(E733="",0,IFERROR(VLOOKUP(E733,档案费管理台账!$D$4:$H$1000,5,0),0))</f>
        <v>0</v>
      </c>
      <c r="I733" s="57"/>
      <c r="J733" s="57"/>
      <c r="K733" s="57"/>
      <c r="L733" s="57"/>
      <c r="M733" s="58" t="str">
        <f t="shared" si="74"/>
        <v/>
      </c>
      <c r="N733" s="102"/>
    </row>
    <row r="734" spans="1:14">
      <c r="A734" s="97" t="str">
        <f t="shared" si="72"/>
        <v/>
      </c>
      <c r="B734" s="98" t="str">
        <f t="shared" si="71"/>
        <v/>
      </c>
      <c r="C734" s="99"/>
      <c r="D734" s="137"/>
      <c r="E734" s="100"/>
      <c r="F734" s="57"/>
      <c r="G734" s="58">
        <f t="shared" si="73"/>
        <v>0</v>
      </c>
      <c r="H734" s="58">
        <f>IF(E734="",0,IFERROR(VLOOKUP(E734,档案费管理台账!$D$4:$H$1000,5,0),0))</f>
        <v>0</v>
      </c>
      <c r="I734" s="57"/>
      <c r="J734" s="57"/>
      <c r="K734" s="57"/>
      <c r="L734" s="57"/>
      <c r="M734" s="58" t="str">
        <f t="shared" si="74"/>
        <v/>
      </c>
      <c r="N734" s="102"/>
    </row>
    <row r="735" spans="1:14">
      <c r="A735" s="97" t="str">
        <f t="shared" si="72"/>
        <v/>
      </c>
      <c r="B735" s="98" t="str">
        <f t="shared" si="71"/>
        <v/>
      </c>
      <c r="C735" s="99"/>
      <c r="D735" s="137"/>
      <c r="E735" s="100"/>
      <c r="F735" s="57"/>
      <c r="G735" s="58">
        <f t="shared" si="73"/>
        <v>0</v>
      </c>
      <c r="H735" s="58">
        <f>IF(E735="",0,IFERROR(VLOOKUP(E735,档案费管理台账!$D$4:$H$1000,5,0),0))</f>
        <v>0</v>
      </c>
      <c r="I735" s="57"/>
      <c r="J735" s="57"/>
      <c r="K735" s="57"/>
      <c r="L735" s="57"/>
      <c r="M735" s="58" t="str">
        <f t="shared" si="74"/>
        <v/>
      </c>
      <c r="N735" s="102"/>
    </row>
    <row r="736" spans="1:14">
      <c r="A736" s="97" t="str">
        <f t="shared" si="72"/>
        <v/>
      </c>
      <c r="B736" s="98" t="str">
        <f t="shared" si="71"/>
        <v/>
      </c>
      <c r="C736" s="99"/>
      <c r="D736" s="137"/>
      <c r="E736" s="100"/>
      <c r="F736" s="57"/>
      <c r="G736" s="58">
        <f t="shared" si="73"/>
        <v>0</v>
      </c>
      <c r="H736" s="58">
        <f>IF(E736="",0,IFERROR(VLOOKUP(E736,档案费管理台账!$D$4:$H$1000,5,0),0))</f>
        <v>0</v>
      </c>
      <c r="I736" s="57"/>
      <c r="J736" s="57"/>
      <c r="K736" s="57"/>
      <c r="L736" s="57"/>
      <c r="M736" s="58" t="str">
        <f t="shared" si="74"/>
        <v/>
      </c>
      <c r="N736" s="102"/>
    </row>
    <row r="737" spans="1:14">
      <c r="A737" s="97" t="str">
        <f t="shared" si="72"/>
        <v/>
      </c>
      <c r="B737" s="98" t="str">
        <f t="shared" si="71"/>
        <v/>
      </c>
      <c r="C737" s="99"/>
      <c r="D737" s="137"/>
      <c r="E737" s="100"/>
      <c r="F737" s="57"/>
      <c r="G737" s="58">
        <f t="shared" si="73"/>
        <v>0</v>
      </c>
      <c r="H737" s="58">
        <f>IF(E737="",0,IFERROR(VLOOKUP(E737,档案费管理台账!$D$4:$H$1000,5,0),0))</f>
        <v>0</v>
      </c>
      <c r="I737" s="57"/>
      <c r="J737" s="57"/>
      <c r="K737" s="57"/>
      <c r="L737" s="57"/>
      <c r="M737" s="58" t="str">
        <f t="shared" si="74"/>
        <v/>
      </c>
      <c r="N737" s="102"/>
    </row>
    <row r="738" spans="1:14">
      <c r="A738" s="97" t="str">
        <f t="shared" si="72"/>
        <v/>
      </c>
      <c r="B738" s="98" t="str">
        <f t="shared" si="71"/>
        <v/>
      </c>
      <c r="C738" s="99"/>
      <c r="D738" s="137"/>
      <c r="E738" s="100"/>
      <c r="F738" s="57"/>
      <c r="G738" s="58">
        <f t="shared" si="73"/>
        <v>0</v>
      </c>
      <c r="H738" s="58">
        <f>IF(E738="",0,IFERROR(VLOOKUP(E738,档案费管理台账!$D$4:$H$1000,5,0),0))</f>
        <v>0</v>
      </c>
      <c r="I738" s="57"/>
      <c r="J738" s="57"/>
      <c r="K738" s="57"/>
      <c r="L738" s="57"/>
      <c r="M738" s="58" t="str">
        <f t="shared" si="74"/>
        <v/>
      </c>
      <c r="N738" s="102"/>
    </row>
    <row r="739" spans="1:14">
      <c r="A739" s="97" t="str">
        <f t="shared" si="72"/>
        <v/>
      </c>
      <c r="B739" s="98" t="str">
        <f t="shared" si="71"/>
        <v/>
      </c>
      <c r="C739" s="99"/>
      <c r="D739" s="137"/>
      <c r="E739" s="100"/>
      <c r="F739" s="57"/>
      <c r="G739" s="58">
        <f t="shared" si="73"/>
        <v>0</v>
      </c>
      <c r="H739" s="58">
        <f>IF(E739="",0,IFERROR(VLOOKUP(E739,档案费管理台账!$D$4:$H$1000,5,0),0))</f>
        <v>0</v>
      </c>
      <c r="I739" s="57"/>
      <c r="J739" s="57"/>
      <c r="K739" s="57"/>
      <c r="L739" s="57"/>
      <c r="M739" s="58" t="str">
        <f t="shared" si="74"/>
        <v/>
      </c>
      <c r="N739" s="102"/>
    </row>
    <row r="740" spans="1:14">
      <c r="A740" s="97" t="str">
        <f t="shared" si="72"/>
        <v/>
      </c>
      <c r="B740" s="98" t="str">
        <f t="shared" si="71"/>
        <v/>
      </c>
      <c r="C740" s="99"/>
      <c r="D740" s="137"/>
      <c r="E740" s="100"/>
      <c r="F740" s="57"/>
      <c r="G740" s="58">
        <f t="shared" si="73"/>
        <v>0</v>
      </c>
      <c r="H740" s="58">
        <f>IF(E740="",0,IFERROR(VLOOKUP(E740,档案费管理台账!$D$4:$H$1000,5,0),0))</f>
        <v>0</v>
      </c>
      <c r="I740" s="57"/>
      <c r="J740" s="57"/>
      <c r="K740" s="57"/>
      <c r="L740" s="57"/>
      <c r="M740" s="58" t="str">
        <f t="shared" si="74"/>
        <v/>
      </c>
      <c r="N740" s="102"/>
    </row>
    <row r="741" spans="1:14">
      <c r="A741" s="97" t="str">
        <f t="shared" si="72"/>
        <v/>
      </c>
      <c r="B741" s="98" t="str">
        <f t="shared" si="71"/>
        <v/>
      </c>
      <c r="C741" s="99"/>
      <c r="D741" s="137"/>
      <c r="E741" s="100"/>
      <c r="F741" s="57"/>
      <c r="G741" s="58">
        <f t="shared" si="73"/>
        <v>0</v>
      </c>
      <c r="H741" s="58">
        <f>IF(E741="",0,IFERROR(VLOOKUP(E741,档案费管理台账!$D$4:$H$1000,5,0),0))</f>
        <v>0</v>
      </c>
      <c r="I741" s="57"/>
      <c r="J741" s="57"/>
      <c r="K741" s="57"/>
      <c r="L741" s="57"/>
      <c r="M741" s="58" t="str">
        <f t="shared" si="74"/>
        <v/>
      </c>
      <c r="N741" s="102"/>
    </row>
    <row r="742" spans="1:14">
      <c r="A742" s="97" t="str">
        <f t="shared" si="72"/>
        <v/>
      </c>
      <c r="B742" s="98" t="str">
        <f t="shared" si="71"/>
        <v/>
      </c>
      <c r="C742" s="99"/>
      <c r="D742" s="137"/>
      <c r="E742" s="100"/>
      <c r="F742" s="57"/>
      <c r="G742" s="58">
        <f t="shared" si="73"/>
        <v>0</v>
      </c>
      <c r="H742" s="58">
        <f>IF(E742="",0,IFERROR(VLOOKUP(E742,档案费管理台账!$D$4:$H$1000,5,0),0))</f>
        <v>0</v>
      </c>
      <c r="I742" s="57"/>
      <c r="J742" s="57"/>
      <c r="K742" s="57"/>
      <c r="L742" s="57"/>
      <c r="M742" s="58" t="str">
        <f t="shared" si="74"/>
        <v/>
      </c>
      <c r="N742" s="102"/>
    </row>
    <row r="743" spans="1:14">
      <c r="A743" s="97" t="str">
        <f t="shared" si="72"/>
        <v/>
      </c>
      <c r="B743" s="98" t="str">
        <f t="shared" si="71"/>
        <v/>
      </c>
      <c r="C743" s="99"/>
      <c r="D743" s="137"/>
      <c r="E743" s="100"/>
      <c r="F743" s="57"/>
      <c r="G743" s="58">
        <f t="shared" si="73"/>
        <v>0</v>
      </c>
      <c r="H743" s="58">
        <f>IF(E743="",0,IFERROR(VLOOKUP(E743,档案费管理台账!$D$4:$H$1000,5,0),0))</f>
        <v>0</v>
      </c>
      <c r="I743" s="57"/>
      <c r="J743" s="57"/>
      <c r="K743" s="57"/>
      <c r="L743" s="57"/>
      <c r="M743" s="58" t="str">
        <f t="shared" si="74"/>
        <v/>
      </c>
      <c r="N743" s="102"/>
    </row>
    <row r="744" spans="1:14">
      <c r="A744" s="97" t="str">
        <f t="shared" si="72"/>
        <v/>
      </c>
      <c r="B744" s="98" t="str">
        <f t="shared" si="71"/>
        <v/>
      </c>
      <c r="C744" s="99"/>
      <c r="D744" s="137"/>
      <c r="E744" s="100"/>
      <c r="F744" s="57"/>
      <c r="G744" s="58">
        <f t="shared" si="73"/>
        <v>0</v>
      </c>
      <c r="H744" s="58">
        <f>IF(E744="",0,IFERROR(VLOOKUP(E744,档案费管理台账!$D$4:$H$1000,5,0),0))</f>
        <v>0</v>
      </c>
      <c r="I744" s="57"/>
      <c r="J744" s="57"/>
      <c r="K744" s="57"/>
      <c r="L744" s="57"/>
      <c r="M744" s="58" t="str">
        <f t="shared" si="74"/>
        <v/>
      </c>
      <c r="N744" s="102"/>
    </row>
    <row r="745" spans="1:14">
      <c r="A745" s="97" t="str">
        <f t="shared" si="72"/>
        <v/>
      </c>
      <c r="B745" s="98" t="str">
        <f t="shared" si="71"/>
        <v/>
      </c>
      <c r="C745" s="99"/>
      <c r="D745" s="137"/>
      <c r="E745" s="100"/>
      <c r="F745" s="57"/>
      <c r="G745" s="58">
        <f t="shared" si="73"/>
        <v>0</v>
      </c>
      <c r="H745" s="58">
        <f>IF(E745="",0,IFERROR(VLOOKUP(E745,档案费管理台账!$D$4:$H$1000,5,0),0))</f>
        <v>0</v>
      </c>
      <c r="I745" s="57"/>
      <c r="J745" s="57"/>
      <c r="K745" s="57"/>
      <c r="L745" s="57"/>
      <c r="M745" s="58" t="str">
        <f t="shared" si="74"/>
        <v/>
      </c>
      <c r="N745" s="102"/>
    </row>
    <row r="746" spans="1:14">
      <c r="A746" s="97" t="str">
        <f t="shared" si="72"/>
        <v/>
      </c>
      <c r="B746" s="98" t="str">
        <f t="shared" si="71"/>
        <v/>
      </c>
      <c r="C746" s="99"/>
      <c r="D746" s="137"/>
      <c r="E746" s="100"/>
      <c r="F746" s="57"/>
      <c r="G746" s="58">
        <f t="shared" si="73"/>
        <v>0</v>
      </c>
      <c r="H746" s="58">
        <f>IF(E746="",0,IFERROR(VLOOKUP(E746,档案费管理台账!$D$4:$H$1000,5,0),0))</f>
        <v>0</v>
      </c>
      <c r="I746" s="57"/>
      <c r="J746" s="57"/>
      <c r="K746" s="57"/>
      <c r="L746" s="57"/>
      <c r="M746" s="58" t="str">
        <f t="shared" si="74"/>
        <v/>
      </c>
      <c r="N746" s="102"/>
    </row>
    <row r="747" spans="1:14">
      <c r="A747" s="97" t="str">
        <f t="shared" si="72"/>
        <v/>
      </c>
      <c r="B747" s="98" t="str">
        <f t="shared" si="71"/>
        <v/>
      </c>
      <c r="C747" s="99"/>
      <c r="D747" s="137"/>
      <c r="E747" s="100"/>
      <c r="F747" s="57"/>
      <c r="G747" s="58">
        <f t="shared" si="73"/>
        <v>0</v>
      </c>
      <c r="H747" s="58">
        <f>IF(E747="",0,IFERROR(VLOOKUP(E747,档案费管理台账!$D$4:$H$1000,5,0),0))</f>
        <v>0</v>
      </c>
      <c r="I747" s="57"/>
      <c r="J747" s="57"/>
      <c r="K747" s="57"/>
      <c r="L747" s="57"/>
      <c r="M747" s="58" t="str">
        <f t="shared" si="74"/>
        <v/>
      </c>
      <c r="N747" s="102"/>
    </row>
    <row r="748" spans="1:14">
      <c r="A748" s="97" t="str">
        <f t="shared" si="72"/>
        <v/>
      </c>
      <c r="B748" s="98" t="str">
        <f t="shared" ref="B748:B811" si="75">IF(C748="","",MONTH(C748)&amp;"月")</f>
        <v/>
      </c>
      <c r="C748" s="99"/>
      <c r="D748" s="137"/>
      <c r="E748" s="100"/>
      <c r="F748" s="57"/>
      <c r="G748" s="58">
        <f t="shared" si="73"/>
        <v>0</v>
      </c>
      <c r="H748" s="58">
        <f>IF(E748="",0,IFERROR(VLOOKUP(E748,档案费管理台账!$D$4:$H$1000,5,0),0))</f>
        <v>0</v>
      </c>
      <c r="I748" s="57"/>
      <c r="J748" s="57"/>
      <c r="K748" s="57"/>
      <c r="L748" s="57"/>
      <c r="M748" s="58" t="str">
        <f t="shared" si="74"/>
        <v/>
      </c>
      <c r="N748" s="102"/>
    </row>
    <row r="749" spans="1:14">
      <c r="A749" s="97" t="str">
        <f t="shared" ref="A749:A812" si="76">IF(C749="","",ROW()-42)</f>
        <v/>
      </c>
      <c r="B749" s="98" t="str">
        <f t="shared" si="75"/>
        <v/>
      </c>
      <c r="C749" s="99"/>
      <c r="D749" s="137"/>
      <c r="E749" s="100"/>
      <c r="F749" s="57"/>
      <c r="G749" s="58">
        <f t="shared" ref="G749:G812" si="77">IF(F749="",0,F749*$K$41)</f>
        <v>0</v>
      </c>
      <c r="H749" s="58">
        <f>IF(E749="",0,IFERROR(VLOOKUP(E749,档案费管理台账!$D$4:$H$1000,5,0),0))</f>
        <v>0</v>
      </c>
      <c r="I749" s="57"/>
      <c r="J749" s="57"/>
      <c r="K749" s="57"/>
      <c r="L749" s="57"/>
      <c r="M749" s="58" t="str">
        <f t="shared" ref="M749:M812" si="78">IF(C749="","",ROUND(M748+G749-I749-J749-K749-L749-H749,2))</f>
        <v/>
      </c>
      <c r="N749" s="102"/>
    </row>
    <row r="750" spans="1:14">
      <c r="A750" s="97" t="str">
        <f t="shared" si="76"/>
        <v/>
      </c>
      <c r="B750" s="98" t="str">
        <f t="shared" si="75"/>
        <v/>
      </c>
      <c r="C750" s="99"/>
      <c r="D750" s="137"/>
      <c r="E750" s="100"/>
      <c r="F750" s="57"/>
      <c r="G750" s="58">
        <f t="shared" si="77"/>
        <v>0</v>
      </c>
      <c r="H750" s="58">
        <f>IF(E750="",0,IFERROR(VLOOKUP(E750,档案费管理台账!$D$4:$H$1000,5,0),0))</f>
        <v>0</v>
      </c>
      <c r="I750" s="57"/>
      <c r="J750" s="57"/>
      <c r="K750" s="57"/>
      <c r="L750" s="57"/>
      <c r="M750" s="58" t="str">
        <f t="shared" si="78"/>
        <v/>
      </c>
      <c r="N750" s="102"/>
    </row>
    <row r="751" spans="1:14">
      <c r="A751" s="97" t="str">
        <f t="shared" si="76"/>
        <v/>
      </c>
      <c r="B751" s="98" t="str">
        <f t="shared" si="75"/>
        <v/>
      </c>
      <c r="C751" s="99"/>
      <c r="D751" s="137"/>
      <c r="E751" s="100"/>
      <c r="F751" s="57"/>
      <c r="G751" s="58">
        <f t="shared" si="77"/>
        <v>0</v>
      </c>
      <c r="H751" s="58">
        <f>IF(E751="",0,IFERROR(VLOOKUP(E751,档案费管理台账!$D$4:$H$1000,5,0),0))</f>
        <v>0</v>
      </c>
      <c r="I751" s="57"/>
      <c r="J751" s="57"/>
      <c r="K751" s="57"/>
      <c r="L751" s="57"/>
      <c r="M751" s="58" t="str">
        <f t="shared" si="78"/>
        <v/>
      </c>
      <c r="N751" s="102"/>
    </row>
    <row r="752" spans="1:14">
      <c r="A752" s="97" t="str">
        <f t="shared" si="76"/>
        <v/>
      </c>
      <c r="B752" s="98" t="str">
        <f t="shared" si="75"/>
        <v/>
      </c>
      <c r="C752" s="99"/>
      <c r="D752" s="137"/>
      <c r="E752" s="100"/>
      <c r="F752" s="57"/>
      <c r="G752" s="58">
        <f t="shared" si="77"/>
        <v>0</v>
      </c>
      <c r="H752" s="58">
        <f>IF(E752="",0,IFERROR(VLOOKUP(E752,档案费管理台账!$D$4:$H$1000,5,0),0))</f>
        <v>0</v>
      </c>
      <c r="I752" s="57"/>
      <c r="J752" s="57"/>
      <c r="K752" s="57"/>
      <c r="L752" s="57"/>
      <c r="M752" s="58" t="str">
        <f t="shared" si="78"/>
        <v/>
      </c>
      <c r="N752" s="102"/>
    </row>
    <row r="753" spans="1:14">
      <c r="A753" s="97" t="str">
        <f t="shared" si="76"/>
        <v/>
      </c>
      <c r="B753" s="98" t="str">
        <f t="shared" si="75"/>
        <v/>
      </c>
      <c r="C753" s="99"/>
      <c r="D753" s="137"/>
      <c r="E753" s="100"/>
      <c r="F753" s="57"/>
      <c r="G753" s="58">
        <f t="shared" si="77"/>
        <v>0</v>
      </c>
      <c r="H753" s="58">
        <f>IF(E753="",0,IFERROR(VLOOKUP(E753,档案费管理台账!$D$4:$H$1000,5,0),0))</f>
        <v>0</v>
      </c>
      <c r="I753" s="57"/>
      <c r="J753" s="57"/>
      <c r="K753" s="57"/>
      <c r="L753" s="57"/>
      <c r="M753" s="58" t="str">
        <f t="shared" si="78"/>
        <v/>
      </c>
      <c r="N753" s="102"/>
    </row>
    <row r="754" spans="1:14">
      <c r="A754" s="97" t="str">
        <f t="shared" si="76"/>
        <v/>
      </c>
      <c r="B754" s="98" t="str">
        <f t="shared" si="75"/>
        <v/>
      </c>
      <c r="C754" s="99"/>
      <c r="D754" s="137"/>
      <c r="E754" s="100"/>
      <c r="F754" s="57"/>
      <c r="G754" s="58">
        <f t="shared" si="77"/>
        <v>0</v>
      </c>
      <c r="H754" s="58">
        <f>IF(E754="",0,IFERROR(VLOOKUP(E754,档案费管理台账!$D$4:$H$1000,5,0),0))</f>
        <v>0</v>
      </c>
      <c r="I754" s="57"/>
      <c r="J754" s="57"/>
      <c r="K754" s="57"/>
      <c r="L754" s="57"/>
      <c r="M754" s="58" t="str">
        <f t="shared" si="78"/>
        <v/>
      </c>
      <c r="N754" s="102"/>
    </row>
    <row r="755" spans="1:14">
      <c r="A755" s="97" t="str">
        <f t="shared" si="76"/>
        <v/>
      </c>
      <c r="B755" s="98" t="str">
        <f t="shared" si="75"/>
        <v/>
      </c>
      <c r="C755" s="99"/>
      <c r="D755" s="137"/>
      <c r="E755" s="100"/>
      <c r="F755" s="57"/>
      <c r="G755" s="58">
        <f t="shared" si="77"/>
        <v>0</v>
      </c>
      <c r="H755" s="58">
        <f>IF(E755="",0,IFERROR(VLOOKUP(E755,档案费管理台账!$D$4:$H$1000,5,0),0))</f>
        <v>0</v>
      </c>
      <c r="I755" s="57"/>
      <c r="J755" s="57"/>
      <c r="K755" s="57"/>
      <c r="L755" s="57"/>
      <c r="M755" s="58" t="str">
        <f t="shared" si="78"/>
        <v/>
      </c>
      <c r="N755" s="102"/>
    </row>
    <row r="756" spans="1:14">
      <c r="A756" s="97" t="str">
        <f t="shared" si="76"/>
        <v/>
      </c>
      <c r="B756" s="98" t="str">
        <f t="shared" si="75"/>
        <v/>
      </c>
      <c r="C756" s="99"/>
      <c r="D756" s="137"/>
      <c r="E756" s="100"/>
      <c r="F756" s="57"/>
      <c r="G756" s="58">
        <f t="shared" si="77"/>
        <v>0</v>
      </c>
      <c r="H756" s="58">
        <f>IF(E756="",0,IFERROR(VLOOKUP(E756,档案费管理台账!$D$4:$H$1000,5,0),0))</f>
        <v>0</v>
      </c>
      <c r="I756" s="57"/>
      <c r="J756" s="57"/>
      <c r="K756" s="57"/>
      <c r="L756" s="57"/>
      <c r="M756" s="58" t="str">
        <f t="shared" si="78"/>
        <v/>
      </c>
      <c r="N756" s="102"/>
    </row>
    <row r="757" spans="1:14">
      <c r="A757" s="97" t="str">
        <f t="shared" si="76"/>
        <v/>
      </c>
      <c r="B757" s="98" t="str">
        <f t="shared" si="75"/>
        <v/>
      </c>
      <c r="C757" s="99"/>
      <c r="D757" s="137"/>
      <c r="E757" s="100"/>
      <c r="F757" s="57"/>
      <c r="G757" s="58">
        <f t="shared" si="77"/>
        <v>0</v>
      </c>
      <c r="H757" s="58">
        <f>IF(E757="",0,IFERROR(VLOOKUP(E757,档案费管理台账!$D$4:$H$1000,5,0),0))</f>
        <v>0</v>
      </c>
      <c r="I757" s="57"/>
      <c r="J757" s="57"/>
      <c r="K757" s="57"/>
      <c r="L757" s="57"/>
      <c r="M757" s="58" t="str">
        <f t="shared" si="78"/>
        <v/>
      </c>
      <c r="N757" s="102"/>
    </row>
    <row r="758" spans="1:14">
      <c r="A758" s="97" t="str">
        <f t="shared" si="76"/>
        <v/>
      </c>
      <c r="B758" s="98" t="str">
        <f t="shared" si="75"/>
        <v/>
      </c>
      <c r="C758" s="99"/>
      <c r="D758" s="137"/>
      <c r="E758" s="100"/>
      <c r="F758" s="57"/>
      <c r="G758" s="58">
        <f t="shared" si="77"/>
        <v>0</v>
      </c>
      <c r="H758" s="58">
        <f>IF(E758="",0,IFERROR(VLOOKUP(E758,档案费管理台账!$D$4:$H$1000,5,0),0))</f>
        <v>0</v>
      </c>
      <c r="I758" s="57"/>
      <c r="J758" s="57"/>
      <c r="K758" s="57"/>
      <c r="L758" s="57"/>
      <c r="M758" s="58" t="str">
        <f t="shared" si="78"/>
        <v/>
      </c>
      <c r="N758" s="102"/>
    </row>
    <row r="759" spans="1:14">
      <c r="A759" s="97" t="str">
        <f t="shared" si="76"/>
        <v/>
      </c>
      <c r="B759" s="98" t="str">
        <f t="shared" si="75"/>
        <v/>
      </c>
      <c r="C759" s="99"/>
      <c r="D759" s="137"/>
      <c r="E759" s="100"/>
      <c r="F759" s="57"/>
      <c r="G759" s="58">
        <f t="shared" si="77"/>
        <v>0</v>
      </c>
      <c r="H759" s="58">
        <f>IF(E759="",0,IFERROR(VLOOKUP(E759,档案费管理台账!$D$4:$H$1000,5,0),0))</f>
        <v>0</v>
      </c>
      <c r="I759" s="57"/>
      <c r="J759" s="57"/>
      <c r="K759" s="57"/>
      <c r="L759" s="57"/>
      <c r="M759" s="58" t="str">
        <f t="shared" si="78"/>
        <v/>
      </c>
      <c r="N759" s="102"/>
    </row>
    <row r="760" spans="1:14">
      <c r="A760" s="97" t="str">
        <f t="shared" si="76"/>
        <v/>
      </c>
      <c r="B760" s="98" t="str">
        <f t="shared" si="75"/>
        <v/>
      </c>
      <c r="C760" s="99"/>
      <c r="D760" s="137"/>
      <c r="E760" s="100"/>
      <c r="F760" s="57"/>
      <c r="G760" s="58">
        <f t="shared" si="77"/>
        <v>0</v>
      </c>
      <c r="H760" s="58">
        <f>IF(E760="",0,IFERROR(VLOOKUP(E760,档案费管理台账!$D$4:$H$1000,5,0),0))</f>
        <v>0</v>
      </c>
      <c r="I760" s="57"/>
      <c r="J760" s="57"/>
      <c r="K760" s="57"/>
      <c r="L760" s="57"/>
      <c r="M760" s="58" t="str">
        <f t="shared" si="78"/>
        <v/>
      </c>
      <c r="N760" s="102"/>
    </row>
    <row r="761" spans="1:14">
      <c r="A761" s="97" t="str">
        <f t="shared" si="76"/>
        <v/>
      </c>
      <c r="B761" s="98" t="str">
        <f t="shared" si="75"/>
        <v/>
      </c>
      <c r="C761" s="99"/>
      <c r="D761" s="137"/>
      <c r="E761" s="100"/>
      <c r="F761" s="57"/>
      <c r="G761" s="58">
        <f t="shared" si="77"/>
        <v>0</v>
      </c>
      <c r="H761" s="58">
        <f>IF(E761="",0,IFERROR(VLOOKUP(E761,档案费管理台账!$D$4:$H$1000,5,0),0))</f>
        <v>0</v>
      </c>
      <c r="I761" s="57"/>
      <c r="J761" s="57"/>
      <c r="K761" s="57"/>
      <c r="L761" s="57"/>
      <c r="M761" s="58" t="str">
        <f t="shared" si="78"/>
        <v/>
      </c>
      <c r="N761" s="102"/>
    </row>
    <row r="762" spans="1:14">
      <c r="A762" s="97" t="str">
        <f t="shared" si="76"/>
        <v/>
      </c>
      <c r="B762" s="98" t="str">
        <f t="shared" si="75"/>
        <v/>
      </c>
      <c r="C762" s="99"/>
      <c r="D762" s="137"/>
      <c r="E762" s="100"/>
      <c r="F762" s="57"/>
      <c r="G762" s="58">
        <f t="shared" si="77"/>
        <v>0</v>
      </c>
      <c r="H762" s="58">
        <f>IF(E762="",0,IFERROR(VLOOKUP(E762,档案费管理台账!$D$4:$H$1000,5,0),0))</f>
        <v>0</v>
      </c>
      <c r="I762" s="57"/>
      <c r="J762" s="57"/>
      <c r="K762" s="57"/>
      <c r="L762" s="57"/>
      <c r="M762" s="58" t="str">
        <f t="shared" si="78"/>
        <v/>
      </c>
      <c r="N762" s="102"/>
    </row>
    <row r="763" spans="1:14">
      <c r="A763" s="97" t="str">
        <f t="shared" si="76"/>
        <v/>
      </c>
      <c r="B763" s="98" t="str">
        <f t="shared" si="75"/>
        <v/>
      </c>
      <c r="C763" s="99"/>
      <c r="D763" s="137"/>
      <c r="E763" s="100"/>
      <c r="F763" s="57"/>
      <c r="G763" s="58">
        <f t="shared" si="77"/>
        <v>0</v>
      </c>
      <c r="H763" s="58">
        <f>IF(E763="",0,IFERROR(VLOOKUP(E763,档案费管理台账!$D$4:$H$1000,5,0),0))</f>
        <v>0</v>
      </c>
      <c r="I763" s="57"/>
      <c r="J763" s="57"/>
      <c r="K763" s="57"/>
      <c r="L763" s="57"/>
      <c r="M763" s="58" t="str">
        <f t="shared" si="78"/>
        <v/>
      </c>
      <c r="N763" s="102"/>
    </row>
    <row r="764" spans="1:14">
      <c r="A764" s="97" t="str">
        <f t="shared" si="76"/>
        <v/>
      </c>
      <c r="B764" s="98" t="str">
        <f t="shared" si="75"/>
        <v/>
      </c>
      <c r="C764" s="99"/>
      <c r="D764" s="137"/>
      <c r="E764" s="100"/>
      <c r="F764" s="57"/>
      <c r="G764" s="58">
        <f t="shared" si="77"/>
        <v>0</v>
      </c>
      <c r="H764" s="58">
        <f>IF(E764="",0,IFERROR(VLOOKUP(E764,档案费管理台账!$D$4:$H$1000,5,0),0))</f>
        <v>0</v>
      </c>
      <c r="I764" s="57"/>
      <c r="J764" s="57"/>
      <c r="K764" s="57"/>
      <c r="L764" s="57"/>
      <c r="M764" s="58" t="str">
        <f t="shared" si="78"/>
        <v/>
      </c>
      <c r="N764" s="102"/>
    </row>
    <row r="765" spans="1:14">
      <c r="A765" s="97" t="str">
        <f t="shared" si="76"/>
        <v/>
      </c>
      <c r="B765" s="98" t="str">
        <f t="shared" si="75"/>
        <v/>
      </c>
      <c r="C765" s="99"/>
      <c r="D765" s="137"/>
      <c r="E765" s="100"/>
      <c r="F765" s="57"/>
      <c r="G765" s="58">
        <f t="shared" si="77"/>
        <v>0</v>
      </c>
      <c r="H765" s="58">
        <f>IF(E765="",0,IFERROR(VLOOKUP(E765,档案费管理台账!$D$4:$H$1000,5,0),0))</f>
        <v>0</v>
      </c>
      <c r="I765" s="57"/>
      <c r="J765" s="57"/>
      <c r="K765" s="57"/>
      <c r="L765" s="57"/>
      <c r="M765" s="58" t="str">
        <f t="shared" si="78"/>
        <v/>
      </c>
      <c r="N765" s="102"/>
    </row>
    <row r="766" spans="1:14">
      <c r="A766" s="97" t="str">
        <f t="shared" si="76"/>
        <v/>
      </c>
      <c r="B766" s="98" t="str">
        <f t="shared" si="75"/>
        <v/>
      </c>
      <c r="C766" s="99"/>
      <c r="D766" s="137"/>
      <c r="E766" s="100"/>
      <c r="F766" s="57"/>
      <c r="G766" s="58">
        <f t="shared" si="77"/>
        <v>0</v>
      </c>
      <c r="H766" s="58">
        <f>IF(E766="",0,IFERROR(VLOOKUP(E766,档案费管理台账!$D$4:$H$1000,5,0),0))</f>
        <v>0</v>
      </c>
      <c r="I766" s="57"/>
      <c r="J766" s="57"/>
      <c r="K766" s="57"/>
      <c r="L766" s="57"/>
      <c r="M766" s="58" t="str">
        <f t="shared" si="78"/>
        <v/>
      </c>
      <c r="N766" s="102"/>
    </row>
    <row r="767" spans="1:14">
      <c r="A767" s="97" t="str">
        <f t="shared" si="76"/>
        <v/>
      </c>
      <c r="B767" s="98" t="str">
        <f t="shared" si="75"/>
        <v/>
      </c>
      <c r="C767" s="99"/>
      <c r="D767" s="137"/>
      <c r="E767" s="100"/>
      <c r="F767" s="57"/>
      <c r="G767" s="58">
        <f t="shared" si="77"/>
        <v>0</v>
      </c>
      <c r="H767" s="58">
        <f>IF(E767="",0,IFERROR(VLOOKUP(E767,档案费管理台账!$D$4:$H$1000,5,0),0))</f>
        <v>0</v>
      </c>
      <c r="I767" s="57"/>
      <c r="J767" s="57"/>
      <c r="K767" s="57"/>
      <c r="L767" s="57"/>
      <c r="M767" s="58" t="str">
        <f t="shared" si="78"/>
        <v/>
      </c>
      <c r="N767" s="102"/>
    </row>
    <row r="768" spans="1:14">
      <c r="A768" s="97" t="str">
        <f t="shared" si="76"/>
        <v/>
      </c>
      <c r="B768" s="98" t="str">
        <f t="shared" si="75"/>
        <v/>
      </c>
      <c r="C768" s="99"/>
      <c r="D768" s="137"/>
      <c r="E768" s="100"/>
      <c r="F768" s="57"/>
      <c r="G768" s="58">
        <f t="shared" si="77"/>
        <v>0</v>
      </c>
      <c r="H768" s="58">
        <f>IF(E768="",0,IFERROR(VLOOKUP(E768,档案费管理台账!$D$4:$H$1000,5,0),0))</f>
        <v>0</v>
      </c>
      <c r="I768" s="57"/>
      <c r="J768" s="57"/>
      <c r="K768" s="57"/>
      <c r="L768" s="57"/>
      <c r="M768" s="58" t="str">
        <f t="shared" si="78"/>
        <v/>
      </c>
      <c r="N768" s="102"/>
    </row>
    <row r="769" spans="1:14">
      <c r="A769" s="97" t="str">
        <f t="shared" si="76"/>
        <v/>
      </c>
      <c r="B769" s="98" t="str">
        <f t="shared" si="75"/>
        <v/>
      </c>
      <c r="C769" s="99"/>
      <c r="D769" s="137"/>
      <c r="E769" s="100"/>
      <c r="F769" s="57"/>
      <c r="G769" s="58">
        <f t="shared" si="77"/>
        <v>0</v>
      </c>
      <c r="H769" s="58">
        <f>IF(E769="",0,IFERROR(VLOOKUP(E769,档案费管理台账!$D$4:$H$1000,5,0),0))</f>
        <v>0</v>
      </c>
      <c r="I769" s="57"/>
      <c r="J769" s="57"/>
      <c r="K769" s="57"/>
      <c r="L769" s="57"/>
      <c r="M769" s="58" t="str">
        <f t="shared" si="78"/>
        <v/>
      </c>
      <c r="N769" s="102"/>
    </row>
    <row r="770" spans="1:14">
      <c r="A770" s="97" t="str">
        <f t="shared" si="76"/>
        <v/>
      </c>
      <c r="B770" s="98" t="str">
        <f t="shared" si="75"/>
        <v/>
      </c>
      <c r="C770" s="99"/>
      <c r="D770" s="137"/>
      <c r="E770" s="100"/>
      <c r="F770" s="57"/>
      <c r="G770" s="58">
        <f t="shared" si="77"/>
        <v>0</v>
      </c>
      <c r="H770" s="58">
        <f>IF(E770="",0,IFERROR(VLOOKUP(E770,档案费管理台账!$D$4:$H$1000,5,0),0))</f>
        <v>0</v>
      </c>
      <c r="I770" s="57"/>
      <c r="J770" s="57"/>
      <c r="K770" s="57"/>
      <c r="L770" s="57"/>
      <c r="M770" s="58" t="str">
        <f t="shared" si="78"/>
        <v/>
      </c>
      <c r="N770" s="102"/>
    </row>
    <row r="771" spans="1:14">
      <c r="A771" s="97" t="str">
        <f t="shared" si="76"/>
        <v/>
      </c>
      <c r="B771" s="98" t="str">
        <f t="shared" si="75"/>
        <v/>
      </c>
      <c r="C771" s="99"/>
      <c r="D771" s="137"/>
      <c r="E771" s="100"/>
      <c r="F771" s="57"/>
      <c r="G771" s="58">
        <f t="shared" si="77"/>
        <v>0</v>
      </c>
      <c r="H771" s="58">
        <f>IF(E771="",0,IFERROR(VLOOKUP(E771,档案费管理台账!$D$4:$H$1000,5,0),0))</f>
        <v>0</v>
      </c>
      <c r="I771" s="57"/>
      <c r="J771" s="57"/>
      <c r="K771" s="57"/>
      <c r="L771" s="57"/>
      <c r="M771" s="58" t="str">
        <f t="shared" si="78"/>
        <v/>
      </c>
      <c r="N771" s="102"/>
    </row>
    <row r="772" spans="1:14">
      <c r="A772" s="97" t="str">
        <f t="shared" si="76"/>
        <v/>
      </c>
      <c r="B772" s="98" t="str">
        <f t="shared" si="75"/>
        <v/>
      </c>
      <c r="C772" s="99"/>
      <c r="D772" s="137"/>
      <c r="E772" s="100"/>
      <c r="F772" s="57"/>
      <c r="G772" s="58">
        <f t="shared" si="77"/>
        <v>0</v>
      </c>
      <c r="H772" s="58">
        <f>IF(E772="",0,IFERROR(VLOOKUP(E772,档案费管理台账!$D$4:$H$1000,5,0),0))</f>
        <v>0</v>
      </c>
      <c r="I772" s="57"/>
      <c r="J772" s="57"/>
      <c r="K772" s="57"/>
      <c r="L772" s="57"/>
      <c r="M772" s="58" t="str">
        <f t="shared" si="78"/>
        <v/>
      </c>
      <c r="N772" s="102"/>
    </row>
    <row r="773" spans="1:14">
      <c r="A773" s="97" t="str">
        <f t="shared" si="76"/>
        <v/>
      </c>
      <c r="B773" s="98" t="str">
        <f t="shared" si="75"/>
        <v/>
      </c>
      <c r="C773" s="99"/>
      <c r="D773" s="137"/>
      <c r="E773" s="100"/>
      <c r="F773" s="57"/>
      <c r="G773" s="58">
        <f t="shared" si="77"/>
        <v>0</v>
      </c>
      <c r="H773" s="58">
        <f>IF(E773="",0,IFERROR(VLOOKUP(E773,档案费管理台账!$D$4:$H$1000,5,0),0))</f>
        <v>0</v>
      </c>
      <c r="I773" s="57"/>
      <c r="J773" s="57"/>
      <c r="K773" s="57"/>
      <c r="L773" s="57"/>
      <c r="M773" s="58" t="str">
        <f t="shared" si="78"/>
        <v/>
      </c>
      <c r="N773" s="102"/>
    </row>
    <row r="774" spans="1:14">
      <c r="A774" s="97" t="str">
        <f t="shared" si="76"/>
        <v/>
      </c>
      <c r="B774" s="98" t="str">
        <f t="shared" si="75"/>
        <v/>
      </c>
      <c r="C774" s="99"/>
      <c r="D774" s="137"/>
      <c r="E774" s="100"/>
      <c r="F774" s="57"/>
      <c r="G774" s="58">
        <f t="shared" si="77"/>
        <v>0</v>
      </c>
      <c r="H774" s="58">
        <f>IF(E774="",0,IFERROR(VLOOKUP(E774,档案费管理台账!$D$4:$H$1000,5,0),0))</f>
        <v>0</v>
      </c>
      <c r="I774" s="57"/>
      <c r="J774" s="57"/>
      <c r="K774" s="57"/>
      <c r="L774" s="57"/>
      <c r="M774" s="58" t="str">
        <f t="shared" si="78"/>
        <v/>
      </c>
      <c r="N774" s="102"/>
    </row>
    <row r="775" spans="1:14">
      <c r="A775" s="97" t="str">
        <f t="shared" si="76"/>
        <v/>
      </c>
      <c r="B775" s="98" t="str">
        <f t="shared" si="75"/>
        <v/>
      </c>
      <c r="C775" s="99"/>
      <c r="D775" s="137"/>
      <c r="E775" s="100"/>
      <c r="F775" s="57"/>
      <c r="G775" s="58">
        <f t="shared" si="77"/>
        <v>0</v>
      </c>
      <c r="H775" s="58">
        <f>IF(E775="",0,IFERROR(VLOOKUP(E775,档案费管理台账!$D$4:$H$1000,5,0),0))</f>
        <v>0</v>
      </c>
      <c r="I775" s="57"/>
      <c r="J775" s="57"/>
      <c r="K775" s="57"/>
      <c r="L775" s="57"/>
      <c r="M775" s="58" t="str">
        <f t="shared" si="78"/>
        <v/>
      </c>
      <c r="N775" s="102"/>
    </row>
    <row r="776" spans="1:14">
      <c r="A776" s="97" t="str">
        <f t="shared" si="76"/>
        <v/>
      </c>
      <c r="B776" s="98" t="str">
        <f t="shared" si="75"/>
        <v/>
      </c>
      <c r="C776" s="99"/>
      <c r="D776" s="137"/>
      <c r="E776" s="100"/>
      <c r="F776" s="57"/>
      <c r="G776" s="58">
        <f t="shared" si="77"/>
        <v>0</v>
      </c>
      <c r="H776" s="58">
        <f>IF(E776="",0,IFERROR(VLOOKUP(E776,档案费管理台账!$D$4:$H$1000,5,0),0))</f>
        <v>0</v>
      </c>
      <c r="I776" s="57"/>
      <c r="J776" s="57"/>
      <c r="K776" s="57"/>
      <c r="L776" s="57"/>
      <c r="M776" s="58" t="str">
        <f t="shared" si="78"/>
        <v/>
      </c>
      <c r="N776" s="102"/>
    </row>
    <row r="777" spans="1:14">
      <c r="A777" s="97" t="str">
        <f t="shared" si="76"/>
        <v/>
      </c>
      <c r="B777" s="98" t="str">
        <f t="shared" si="75"/>
        <v/>
      </c>
      <c r="C777" s="99"/>
      <c r="D777" s="137"/>
      <c r="E777" s="100"/>
      <c r="F777" s="57"/>
      <c r="G777" s="58">
        <f t="shared" si="77"/>
        <v>0</v>
      </c>
      <c r="H777" s="58">
        <f>IF(E777="",0,IFERROR(VLOOKUP(E777,档案费管理台账!$D$4:$H$1000,5,0),0))</f>
        <v>0</v>
      </c>
      <c r="I777" s="57"/>
      <c r="J777" s="57"/>
      <c r="K777" s="57"/>
      <c r="L777" s="57"/>
      <c r="M777" s="58" t="str">
        <f t="shared" si="78"/>
        <v/>
      </c>
      <c r="N777" s="102"/>
    </row>
    <row r="778" spans="1:14">
      <c r="A778" s="97" t="str">
        <f t="shared" si="76"/>
        <v/>
      </c>
      <c r="B778" s="98" t="str">
        <f t="shared" si="75"/>
        <v/>
      </c>
      <c r="C778" s="99"/>
      <c r="D778" s="137"/>
      <c r="E778" s="100"/>
      <c r="F778" s="57"/>
      <c r="G778" s="58">
        <f t="shared" si="77"/>
        <v>0</v>
      </c>
      <c r="H778" s="58">
        <f>IF(E778="",0,IFERROR(VLOOKUP(E778,档案费管理台账!$D$4:$H$1000,5,0),0))</f>
        <v>0</v>
      </c>
      <c r="I778" s="57"/>
      <c r="J778" s="57"/>
      <c r="K778" s="57"/>
      <c r="L778" s="57"/>
      <c r="M778" s="58" t="str">
        <f t="shared" si="78"/>
        <v/>
      </c>
      <c r="N778" s="102"/>
    </row>
    <row r="779" spans="1:14">
      <c r="A779" s="97" t="str">
        <f t="shared" si="76"/>
        <v/>
      </c>
      <c r="B779" s="98" t="str">
        <f t="shared" si="75"/>
        <v/>
      </c>
      <c r="C779" s="99"/>
      <c r="D779" s="137"/>
      <c r="E779" s="100"/>
      <c r="F779" s="57"/>
      <c r="G779" s="58">
        <f t="shared" si="77"/>
        <v>0</v>
      </c>
      <c r="H779" s="58">
        <f>IF(E779="",0,IFERROR(VLOOKUP(E779,档案费管理台账!$D$4:$H$1000,5,0),0))</f>
        <v>0</v>
      </c>
      <c r="I779" s="57"/>
      <c r="J779" s="57"/>
      <c r="K779" s="57"/>
      <c r="L779" s="57"/>
      <c r="M779" s="58" t="str">
        <f t="shared" si="78"/>
        <v/>
      </c>
      <c r="N779" s="102"/>
    </row>
    <row r="780" spans="1:14">
      <c r="A780" s="97" t="str">
        <f t="shared" si="76"/>
        <v/>
      </c>
      <c r="B780" s="98" t="str">
        <f t="shared" si="75"/>
        <v/>
      </c>
      <c r="C780" s="99"/>
      <c r="D780" s="137"/>
      <c r="E780" s="100"/>
      <c r="F780" s="57"/>
      <c r="G780" s="58">
        <f t="shared" si="77"/>
        <v>0</v>
      </c>
      <c r="H780" s="58">
        <f>IF(E780="",0,IFERROR(VLOOKUP(E780,档案费管理台账!$D$4:$H$1000,5,0),0))</f>
        <v>0</v>
      </c>
      <c r="I780" s="57"/>
      <c r="J780" s="57"/>
      <c r="K780" s="57"/>
      <c r="L780" s="57"/>
      <c r="M780" s="58" t="str">
        <f t="shared" si="78"/>
        <v/>
      </c>
      <c r="N780" s="102"/>
    </row>
    <row r="781" spans="1:14">
      <c r="A781" s="97" t="str">
        <f t="shared" si="76"/>
        <v/>
      </c>
      <c r="B781" s="98" t="str">
        <f t="shared" si="75"/>
        <v/>
      </c>
      <c r="C781" s="99"/>
      <c r="D781" s="137"/>
      <c r="E781" s="100"/>
      <c r="F781" s="57"/>
      <c r="G781" s="58">
        <f t="shared" si="77"/>
        <v>0</v>
      </c>
      <c r="H781" s="58">
        <f>IF(E781="",0,IFERROR(VLOOKUP(E781,档案费管理台账!$D$4:$H$1000,5,0),0))</f>
        <v>0</v>
      </c>
      <c r="I781" s="57"/>
      <c r="J781" s="57"/>
      <c r="K781" s="57"/>
      <c r="L781" s="57"/>
      <c r="M781" s="58" t="str">
        <f t="shared" si="78"/>
        <v/>
      </c>
      <c r="N781" s="102"/>
    </row>
    <row r="782" spans="1:14">
      <c r="A782" s="97" t="str">
        <f t="shared" si="76"/>
        <v/>
      </c>
      <c r="B782" s="98" t="str">
        <f t="shared" si="75"/>
        <v/>
      </c>
      <c r="C782" s="99"/>
      <c r="D782" s="137"/>
      <c r="E782" s="100"/>
      <c r="F782" s="57"/>
      <c r="G782" s="58">
        <f t="shared" si="77"/>
        <v>0</v>
      </c>
      <c r="H782" s="58">
        <f>IF(E782="",0,IFERROR(VLOOKUP(E782,档案费管理台账!$D$4:$H$1000,5,0),0))</f>
        <v>0</v>
      </c>
      <c r="I782" s="57"/>
      <c r="J782" s="57"/>
      <c r="K782" s="57"/>
      <c r="L782" s="57"/>
      <c r="M782" s="58" t="str">
        <f t="shared" si="78"/>
        <v/>
      </c>
      <c r="N782" s="102"/>
    </row>
    <row r="783" spans="1:14">
      <c r="A783" s="97" t="str">
        <f t="shared" si="76"/>
        <v/>
      </c>
      <c r="B783" s="98" t="str">
        <f t="shared" si="75"/>
        <v/>
      </c>
      <c r="C783" s="99"/>
      <c r="D783" s="137"/>
      <c r="E783" s="100"/>
      <c r="F783" s="57"/>
      <c r="G783" s="58">
        <f t="shared" si="77"/>
        <v>0</v>
      </c>
      <c r="H783" s="58">
        <f>IF(E783="",0,IFERROR(VLOOKUP(E783,档案费管理台账!$D$4:$H$1000,5,0),0))</f>
        <v>0</v>
      </c>
      <c r="I783" s="57"/>
      <c r="J783" s="57"/>
      <c r="K783" s="57"/>
      <c r="L783" s="57"/>
      <c r="M783" s="58" t="str">
        <f t="shared" si="78"/>
        <v/>
      </c>
      <c r="N783" s="102"/>
    </row>
    <row r="784" spans="1:14">
      <c r="A784" s="97" t="str">
        <f t="shared" si="76"/>
        <v/>
      </c>
      <c r="B784" s="98" t="str">
        <f t="shared" si="75"/>
        <v/>
      </c>
      <c r="C784" s="99"/>
      <c r="D784" s="137"/>
      <c r="E784" s="100"/>
      <c r="F784" s="57"/>
      <c r="G784" s="58">
        <f t="shared" si="77"/>
        <v>0</v>
      </c>
      <c r="H784" s="58">
        <f>IF(E784="",0,IFERROR(VLOOKUP(E784,档案费管理台账!$D$4:$H$1000,5,0),0))</f>
        <v>0</v>
      </c>
      <c r="I784" s="57"/>
      <c r="J784" s="57"/>
      <c r="K784" s="57"/>
      <c r="L784" s="57"/>
      <c r="M784" s="58" t="str">
        <f t="shared" si="78"/>
        <v/>
      </c>
      <c r="N784" s="102"/>
    </row>
    <row r="785" spans="1:14">
      <c r="A785" s="97" t="str">
        <f t="shared" si="76"/>
        <v/>
      </c>
      <c r="B785" s="98" t="str">
        <f t="shared" si="75"/>
        <v/>
      </c>
      <c r="C785" s="99"/>
      <c r="D785" s="137"/>
      <c r="E785" s="100"/>
      <c r="F785" s="57"/>
      <c r="G785" s="58">
        <f t="shared" si="77"/>
        <v>0</v>
      </c>
      <c r="H785" s="58">
        <f>IF(E785="",0,IFERROR(VLOOKUP(E785,档案费管理台账!$D$4:$H$1000,5,0),0))</f>
        <v>0</v>
      </c>
      <c r="I785" s="57"/>
      <c r="J785" s="57"/>
      <c r="K785" s="57"/>
      <c r="L785" s="57"/>
      <c r="M785" s="58" t="str">
        <f t="shared" si="78"/>
        <v/>
      </c>
      <c r="N785" s="102"/>
    </row>
    <row r="786" spans="1:14">
      <c r="A786" s="97" t="str">
        <f t="shared" si="76"/>
        <v/>
      </c>
      <c r="B786" s="98" t="str">
        <f t="shared" si="75"/>
        <v/>
      </c>
      <c r="C786" s="99"/>
      <c r="D786" s="137"/>
      <c r="E786" s="100"/>
      <c r="F786" s="57"/>
      <c r="G786" s="58">
        <f t="shared" si="77"/>
        <v>0</v>
      </c>
      <c r="H786" s="58">
        <f>IF(E786="",0,IFERROR(VLOOKUP(E786,档案费管理台账!$D$4:$H$1000,5,0),0))</f>
        <v>0</v>
      </c>
      <c r="I786" s="57"/>
      <c r="J786" s="57"/>
      <c r="K786" s="57"/>
      <c r="L786" s="57"/>
      <c r="M786" s="58" t="str">
        <f t="shared" si="78"/>
        <v/>
      </c>
      <c r="N786" s="102"/>
    </row>
    <row r="787" spans="1:14">
      <c r="A787" s="97" t="str">
        <f t="shared" si="76"/>
        <v/>
      </c>
      <c r="B787" s="98" t="str">
        <f t="shared" si="75"/>
        <v/>
      </c>
      <c r="C787" s="99"/>
      <c r="D787" s="137"/>
      <c r="E787" s="100"/>
      <c r="F787" s="57"/>
      <c r="G787" s="58">
        <f t="shared" si="77"/>
        <v>0</v>
      </c>
      <c r="H787" s="58">
        <f>IF(E787="",0,IFERROR(VLOOKUP(E787,档案费管理台账!$D$4:$H$1000,5,0),0))</f>
        <v>0</v>
      </c>
      <c r="I787" s="57"/>
      <c r="J787" s="57"/>
      <c r="K787" s="57"/>
      <c r="L787" s="57"/>
      <c r="M787" s="58" t="str">
        <f t="shared" si="78"/>
        <v/>
      </c>
      <c r="N787" s="102"/>
    </row>
    <row r="788" spans="1:14">
      <c r="A788" s="97" t="str">
        <f t="shared" si="76"/>
        <v/>
      </c>
      <c r="B788" s="98" t="str">
        <f t="shared" si="75"/>
        <v/>
      </c>
      <c r="C788" s="99"/>
      <c r="D788" s="137"/>
      <c r="E788" s="100"/>
      <c r="F788" s="57"/>
      <c r="G788" s="58">
        <f t="shared" si="77"/>
        <v>0</v>
      </c>
      <c r="H788" s="58">
        <f>IF(E788="",0,IFERROR(VLOOKUP(E788,档案费管理台账!$D$4:$H$1000,5,0),0))</f>
        <v>0</v>
      </c>
      <c r="I788" s="57"/>
      <c r="J788" s="57"/>
      <c r="K788" s="57"/>
      <c r="L788" s="57"/>
      <c r="M788" s="58" t="str">
        <f t="shared" si="78"/>
        <v/>
      </c>
      <c r="N788" s="102"/>
    </row>
    <row r="789" spans="1:14">
      <c r="A789" s="97" t="str">
        <f t="shared" si="76"/>
        <v/>
      </c>
      <c r="B789" s="98" t="str">
        <f t="shared" si="75"/>
        <v/>
      </c>
      <c r="C789" s="99"/>
      <c r="D789" s="137"/>
      <c r="E789" s="100"/>
      <c r="F789" s="57"/>
      <c r="G789" s="58">
        <f t="shared" si="77"/>
        <v>0</v>
      </c>
      <c r="H789" s="58">
        <f>IF(E789="",0,IFERROR(VLOOKUP(E789,档案费管理台账!$D$4:$H$1000,5,0),0))</f>
        <v>0</v>
      </c>
      <c r="I789" s="57"/>
      <c r="J789" s="57"/>
      <c r="K789" s="57"/>
      <c r="L789" s="57"/>
      <c r="M789" s="58" t="str">
        <f t="shared" si="78"/>
        <v/>
      </c>
      <c r="N789" s="102"/>
    </row>
    <row r="790" spans="1:14">
      <c r="A790" s="97" t="str">
        <f t="shared" si="76"/>
        <v/>
      </c>
      <c r="B790" s="98" t="str">
        <f t="shared" si="75"/>
        <v/>
      </c>
      <c r="C790" s="99"/>
      <c r="D790" s="137"/>
      <c r="E790" s="100"/>
      <c r="F790" s="57"/>
      <c r="G790" s="58">
        <f t="shared" si="77"/>
        <v>0</v>
      </c>
      <c r="H790" s="58">
        <f>IF(E790="",0,IFERROR(VLOOKUP(E790,档案费管理台账!$D$4:$H$1000,5,0),0))</f>
        <v>0</v>
      </c>
      <c r="I790" s="57"/>
      <c r="J790" s="57"/>
      <c r="K790" s="57"/>
      <c r="L790" s="57"/>
      <c r="M790" s="58" t="str">
        <f t="shared" si="78"/>
        <v/>
      </c>
      <c r="N790" s="102"/>
    </row>
    <row r="791" spans="1:14">
      <c r="A791" s="97" t="str">
        <f t="shared" si="76"/>
        <v/>
      </c>
      <c r="B791" s="98" t="str">
        <f t="shared" si="75"/>
        <v/>
      </c>
      <c r="C791" s="99"/>
      <c r="D791" s="137"/>
      <c r="E791" s="100"/>
      <c r="F791" s="57"/>
      <c r="G791" s="58">
        <f t="shared" si="77"/>
        <v>0</v>
      </c>
      <c r="H791" s="58">
        <f>IF(E791="",0,IFERROR(VLOOKUP(E791,档案费管理台账!$D$4:$H$1000,5,0),0))</f>
        <v>0</v>
      </c>
      <c r="I791" s="57"/>
      <c r="J791" s="57"/>
      <c r="K791" s="57"/>
      <c r="L791" s="57"/>
      <c r="M791" s="58" t="str">
        <f t="shared" si="78"/>
        <v/>
      </c>
      <c r="N791" s="102"/>
    </row>
    <row r="792" spans="1:14">
      <c r="A792" s="97" t="str">
        <f t="shared" si="76"/>
        <v/>
      </c>
      <c r="B792" s="98" t="str">
        <f t="shared" si="75"/>
        <v/>
      </c>
      <c r="C792" s="99"/>
      <c r="D792" s="137"/>
      <c r="E792" s="100"/>
      <c r="F792" s="57"/>
      <c r="G792" s="58">
        <f t="shared" si="77"/>
        <v>0</v>
      </c>
      <c r="H792" s="58">
        <f>IF(E792="",0,IFERROR(VLOOKUP(E792,档案费管理台账!$D$4:$H$1000,5,0),0))</f>
        <v>0</v>
      </c>
      <c r="I792" s="57"/>
      <c r="J792" s="57"/>
      <c r="K792" s="57"/>
      <c r="L792" s="57"/>
      <c r="M792" s="58" t="str">
        <f t="shared" si="78"/>
        <v/>
      </c>
      <c r="N792" s="102"/>
    </row>
    <row r="793" spans="1:14">
      <c r="A793" s="97" t="str">
        <f t="shared" si="76"/>
        <v/>
      </c>
      <c r="B793" s="98" t="str">
        <f t="shared" si="75"/>
        <v/>
      </c>
      <c r="C793" s="99"/>
      <c r="D793" s="137"/>
      <c r="E793" s="100"/>
      <c r="F793" s="57"/>
      <c r="G793" s="58">
        <f t="shared" si="77"/>
        <v>0</v>
      </c>
      <c r="H793" s="58">
        <f>IF(E793="",0,IFERROR(VLOOKUP(E793,档案费管理台账!$D$4:$H$1000,5,0),0))</f>
        <v>0</v>
      </c>
      <c r="I793" s="57"/>
      <c r="J793" s="57"/>
      <c r="K793" s="57"/>
      <c r="L793" s="57"/>
      <c r="M793" s="58" t="str">
        <f t="shared" si="78"/>
        <v/>
      </c>
      <c r="N793" s="102"/>
    </row>
    <row r="794" spans="1:14">
      <c r="A794" s="97" t="str">
        <f t="shared" si="76"/>
        <v/>
      </c>
      <c r="B794" s="98" t="str">
        <f t="shared" si="75"/>
        <v/>
      </c>
      <c r="C794" s="99"/>
      <c r="D794" s="137"/>
      <c r="E794" s="100"/>
      <c r="F794" s="57"/>
      <c r="G794" s="58">
        <f t="shared" si="77"/>
        <v>0</v>
      </c>
      <c r="H794" s="58">
        <f>IF(E794="",0,IFERROR(VLOOKUP(E794,档案费管理台账!$D$4:$H$1000,5,0),0))</f>
        <v>0</v>
      </c>
      <c r="I794" s="57"/>
      <c r="J794" s="57"/>
      <c r="K794" s="57"/>
      <c r="L794" s="57"/>
      <c r="M794" s="58" t="str">
        <f t="shared" si="78"/>
        <v/>
      </c>
      <c r="N794" s="102"/>
    </row>
    <row r="795" spans="1:14">
      <c r="A795" s="97" t="str">
        <f t="shared" si="76"/>
        <v/>
      </c>
      <c r="B795" s="98" t="str">
        <f t="shared" si="75"/>
        <v/>
      </c>
      <c r="C795" s="99"/>
      <c r="D795" s="137"/>
      <c r="E795" s="100"/>
      <c r="F795" s="57"/>
      <c r="G795" s="58">
        <f t="shared" si="77"/>
        <v>0</v>
      </c>
      <c r="H795" s="58">
        <f>IF(E795="",0,IFERROR(VLOOKUP(E795,档案费管理台账!$D$4:$H$1000,5,0),0))</f>
        <v>0</v>
      </c>
      <c r="I795" s="57"/>
      <c r="J795" s="57"/>
      <c r="K795" s="57"/>
      <c r="L795" s="57"/>
      <c r="M795" s="58" t="str">
        <f t="shared" si="78"/>
        <v/>
      </c>
      <c r="N795" s="102"/>
    </row>
    <row r="796" spans="1:14">
      <c r="A796" s="97" t="str">
        <f t="shared" si="76"/>
        <v/>
      </c>
      <c r="B796" s="98" t="str">
        <f t="shared" si="75"/>
        <v/>
      </c>
      <c r="C796" s="99"/>
      <c r="D796" s="137"/>
      <c r="E796" s="100"/>
      <c r="F796" s="57"/>
      <c r="G796" s="58">
        <f t="shared" si="77"/>
        <v>0</v>
      </c>
      <c r="H796" s="58">
        <f>IF(E796="",0,IFERROR(VLOOKUP(E796,档案费管理台账!$D$4:$H$1000,5,0),0))</f>
        <v>0</v>
      </c>
      <c r="I796" s="57"/>
      <c r="J796" s="57"/>
      <c r="K796" s="57"/>
      <c r="L796" s="57"/>
      <c r="M796" s="58" t="str">
        <f t="shared" si="78"/>
        <v/>
      </c>
      <c r="N796" s="102"/>
    </row>
    <row r="797" spans="1:14">
      <c r="A797" s="97" t="str">
        <f t="shared" si="76"/>
        <v/>
      </c>
      <c r="B797" s="98" t="str">
        <f t="shared" si="75"/>
        <v/>
      </c>
      <c r="C797" s="99"/>
      <c r="D797" s="137"/>
      <c r="E797" s="100"/>
      <c r="F797" s="57"/>
      <c r="G797" s="58">
        <f t="shared" si="77"/>
        <v>0</v>
      </c>
      <c r="H797" s="58">
        <f>IF(E797="",0,IFERROR(VLOOKUP(E797,档案费管理台账!$D$4:$H$1000,5,0),0))</f>
        <v>0</v>
      </c>
      <c r="I797" s="57"/>
      <c r="J797" s="57"/>
      <c r="K797" s="57"/>
      <c r="L797" s="57"/>
      <c r="M797" s="58" t="str">
        <f t="shared" si="78"/>
        <v/>
      </c>
      <c r="N797" s="102"/>
    </row>
    <row r="798" spans="1:14">
      <c r="A798" s="97" t="str">
        <f t="shared" si="76"/>
        <v/>
      </c>
      <c r="B798" s="98" t="str">
        <f t="shared" si="75"/>
        <v/>
      </c>
      <c r="C798" s="99"/>
      <c r="D798" s="137"/>
      <c r="E798" s="100"/>
      <c r="F798" s="57"/>
      <c r="G798" s="58">
        <f t="shared" si="77"/>
        <v>0</v>
      </c>
      <c r="H798" s="58">
        <f>IF(E798="",0,IFERROR(VLOOKUP(E798,档案费管理台账!$D$4:$H$1000,5,0),0))</f>
        <v>0</v>
      </c>
      <c r="I798" s="57"/>
      <c r="J798" s="57"/>
      <c r="K798" s="57"/>
      <c r="L798" s="57"/>
      <c r="M798" s="58" t="str">
        <f t="shared" si="78"/>
        <v/>
      </c>
      <c r="N798" s="102"/>
    </row>
    <row r="799" spans="1:14">
      <c r="A799" s="97" t="str">
        <f t="shared" si="76"/>
        <v/>
      </c>
      <c r="B799" s="98" t="str">
        <f t="shared" si="75"/>
        <v/>
      </c>
      <c r="C799" s="99"/>
      <c r="D799" s="137"/>
      <c r="E799" s="100"/>
      <c r="F799" s="57"/>
      <c r="G799" s="58">
        <f t="shared" si="77"/>
        <v>0</v>
      </c>
      <c r="H799" s="58">
        <f>IF(E799="",0,IFERROR(VLOOKUP(E799,档案费管理台账!$D$4:$H$1000,5,0),0))</f>
        <v>0</v>
      </c>
      <c r="I799" s="57"/>
      <c r="J799" s="57"/>
      <c r="K799" s="57"/>
      <c r="L799" s="57"/>
      <c r="M799" s="58" t="str">
        <f t="shared" si="78"/>
        <v/>
      </c>
      <c r="N799" s="102"/>
    </row>
    <row r="800" spans="1:14">
      <c r="A800" s="97" t="str">
        <f t="shared" si="76"/>
        <v/>
      </c>
      <c r="B800" s="98" t="str">
        <f t="shared" si="75"/>
        <v/>
      </c>
      <c r="C800" s="99"/>
      <c r="D800" s="137"/>
      <c r="E800" s="100"/>
      <c r="F800" s="57"/>
      <c r="G800" s="58">
        <f t="shared" si="77"/>
        <v>0</v>
      </c>
      <c r="H800" s="58">
        <f>IF(E800="",0,IFERROR(VLOOKUP(E800,档案费管理台账!$D$4:$H$1000,5,0),0))</f>
        <v>0</v>
      </c>
      <c r="I800" s="57"/>
      <c r="J800" s="57"/>
      <c r="K800" s="57"/>
      <c r="L800" s="57"/>
      <c r="M800" s="58" t="str">
        <f t="shared" si="78"/>
        <v/>
      </c>
      <c r="N800" s="102"/>
    </row>
    <row r="801" spans="1:14">
      <c r="A801" s="97" t="str">
        <f t="shared" si="76"/>
        <v/>
      </c>
      <c r="B801" s="98" t="str">
        <f t="shared" si="75"/>
        <v/>
      </c>
      <c r="C801" s="99"/>
      <c r="D801" s="137"/>
      <c r="E801" s="100"/>
      <c r="F801" s="57"/>
      <c r="G801" s="58">
        <f t="shared" si="77"/>
        <v>0</v>
      </c>
      <c r="H801" s="58">
        <f>IF(E801="",0,IFERROR(VLOOKUP(E801,档案费管理台账!$D$4:$H$1000,5,0),0))</f>
        <v>0</v>
      </c>
      <c r="I801" s="57"/>
      <c r="J801" s="57"/>
      <c r="K801" s="57"/>
      <c r="L801" s="57"/>
      <c r="M801" s="58" t="str">
        <f t="shared" si="78"/>
        <v/>
      </c>
      <c r="N801" s="102"/>
    </row>
    <row r="802" spans="1:14">
      <c r="A802" s="97" t="str">
        <f t="shared" si="76"/>
        <v/>
      </c>
      <c r="B802" s="98" t="str">
        <f t="shared" si="75"/>
        <v/>
      </c>
      <c r="C802" s="99"/>
      <c r="D802" s="137"/>
      <c r="E802" s="100"/>
      <c r="F802" s="57"/>
      <c r="G802" s="58">
        <f t="shared" si="77"/>
        <v>0</v>
      </c>
      <c r="H802" s="58">
        <f>IF(E802="",0,IFERROR(VLOOKUP(E802,档案费管理台账!$D$4:$H$1000,5,0),0))</f>
        <v>0</v>
      </c>
      <c r="I802" s="57"/>
      <c r="J802" s="57"/>
      <c r="K802" s="57"/>
      <c r="L802" s="57"/>
      <c r="M802" s="58" t="str">
        <f t="shared" si="78"/>
        <v/>
      </c>
      <c r="N802" s="102"/>
    </row>
    <row r="803" spans="1:14">
      <c r="A803" s="97" t="str">
        <f t="shared" si="76"/>
        <v/>
      </c>
      <c r="B803" s="98" t="str">
        <f t="shared" si="75"/>
        <v/>
      </c>
      <c r="C803" s="99"/>
      <c r="D803" s="137"/>
      <c r="E803" s="100"/>
      <c r="F803" s="57"/>
      <c r="G803" s="58">
        <f t="shared" si="77"/>
        <v>0</v>
      </c>
      <c r="H803" s="58">
        <f>IF(E803="",0,IFERROR(VLOOKUP(E803,档案费管理台账!$D$4:$H$1000,5,0),0))</f>
        <v>0</v>
      </c>
      <c r="I803" s="57"/>
      <c r="J803" s="57"/>
      <c r="K803" s="57"/>
      <c r="L803" s="57"/>
      <c r="M803" s="58" t="str">
        <f t="shared" si="78"/>
        <v/>
      </c>
      <c r="N803" s="102"/>
    </row>
    <row r="804" spans="1:14">
      <c r="A804" s="97" t="str">
        <f t="shared" si="76"/>
        <v/>
      </c>
      <c r="B804" s="98" t="str">
        <f t="shared" si="75"/>
        <v/>
      </c>
      <c r="C804" s="99"/>
      <c r="D804" s="137"/>
      <c r="E804" s="100"/>
      <c r="F804" s="57"/>
      <c r="G804" s="58">
        <f t="shared" si="77"/>
        <v>0</v>
      </c>
      <c r="H804" s="58">
        <f>IF(E804="",0,IFERROR(VLOOKUP(E804,档案费管理台账!$D$4:$H$1000,5,0),0))</f>
        <v>0</v>
      </c>
      <c r="I804" s="57"/>
      <c r="J804" s="57"/>
      <c r="K804" s="57"/>
      <c r="L804" s="57"/>
      <c r="M804" s="58" t="str">
        <f t="shared" si="78"/>
        <v/>
      </c>
      <c r="N804" s="102"/>
    </row>
    <row r="805" spans="1:14">
      <c r="A805" s="97" t="str">
        <f t="shared" si="76"/>
        <v/>
      </c>
      <c r="B805" s="98" t="str">
        <f t="shared" si="75"/>
        <v/>
      </c>
      <c r="C805" s="99"/>
      <c r="D805" s="137"/>
      <c r="E805" s="100"/>
      <c r="F805" s="57"/>
      <c r="G805" s="58">
        <f t="shared" si="77"/>
        <v>0</v>
      </c>
      <c r="H805" s="58">
        <f>IF(E805="",0,IFERROR(VLOOKUP(E805,档案费管理台账!$D$4:$H$1000,5,0),0))</f>
        <v>0</v>
      </c>
      <c r="I805" s="57"/>
      <c r="J805" s="57"/>
      <c r="K805" s="57"/>
      <c r="L805" s="57"/>
      <c r="M805" s="58" t="str">
        <f t="shared" si="78"/>
        <v/>
      </c>
      <c r="N805" s="102"/>
    </row>
    <row r="806" spans="1:14">
      <c r="A806" s="97" t="str">
        <f t="shared" si="76"/>
        <v/>
      </c>
      <c r="B806" s="98" t="str">
        <f t="shared" si="75"/>
        <v/>
      </c>
      <c r="C806" s="99"/>
      <c r="D806" s="137"/>
      <c r="E806" s="100"/>
      <c r="F806" s="57"/>
      <c r="G806" s="58">
        <f t="shared" si="77"/>
        <v>0</v>
      </c>
      <c r="H806" s="58">
        <f>IF(E806="",0,IFERROR(VLOOKUP(E806,档案费管理台账!$D$4:$H$1000,5,0),0))</f>
        <v>0</v>
      </c>
      <c r="I806" s="57"/>
      <c r="J806" s="57"/>
      <c r="K806" s="57"/>
      <c r="L806" s="57"/>
      <c r="M806" s="58" t="str">
        <f t="shared" si="78"/>
        <v/>
      </c>
      <c r="N806" s="102"/>
    </row>
    <row r="807" spans="1:14">
      <c r="A807" s="97" t="str">
        <f t="shared" si="76"/>
        <v/>
      </c>
      <c r="B807" s="98" t="str">
        <f t="shared" si="75"/>
        <v/>
      </c>
      <c r="C807" s="99"/>
      <c r="D807" s="137"/>
      <c r="E807" s="100"/>
      <c r="F807" s="57"/>
      <c r="G807" s="58">
        <f t="shared" si="77"/>
        <v>0</v>
      </c>
      <c r="H807" s="58">
        <f>IF(E807="",0,IFERROR(VLOOKUP(E807,档案费管理台账!$D$4:$H$1000,5,0),0))</f>
        <v>0</v>
      </c>
      <c r="I807" s="57"/>
      <c r="J807" s="57"/>
      <c r="K807" s="57"/>
      <c r="L807" s="57"/>
      <c r="M807" s="58" t="str">
        <f t="shared" si="78"/>
        <v/>
      </c>
      <c r="N807" s="102"/>
    </row>
    <row r="808" spans="1:14">
      <c r="A808" s="97" t="str">
        <f t="shared" si="76"/>
        <v/>
      </c>
      <c r="B808" s="98" t="str">
        <f t="shared" si="75"/>
        <v/>
      </c>
      <c r="C808" s="99"/>
      <c r="D808" s="137"/>
      <c r="E808" s="100"/>
      <c r="F808" s="57"/>
      <c r="G808" s="58">
        <f t="shared" si="77"/>
        <v>0</v>
      </c>
      <c r="H808" s="58">
        <f>IF(E808="",0,IFERROR(VLOOKUP(E808,档案费管理台账!$D$4:$H$1000,5,0),0))</f>
        <v>0</v>
      </c>
      <c r="I808" s="57"/>
      <c r="J808" s="57"/>
      <c r="K808" s="57"/>
      <c r="L808" s="57"/>
      <c r="M808" s="58" t="str">
        <f t="shared" si="78"/>
        <v/>
      </c>
      <c r="N808" s="102"/>
    </row>
    <row r="809" spans="1:14">
      <c r="A809" s="97" t="str">
        <f t="shared" si="76"/>
        <v/>
      </c>
      <c r="B809" s="98" t="str">
        <f t="shared" si="75"/>
        <v/>
      </c>
      <c r="C809" s="99"/>
      <c r="D809" s="137"/>
      <c r="E809" s="100"/>
      <c r="F809" s="57"/>
      <c r="G809" s="58">
        <f t="shared" si="77"/>
        <v>0</v>
      </c>
      <c r="H809" s="58">
        <f>IF(E809="",0,IFERROR(VLOOKUP(E809,档案费管理台账!$D$4:$H$1000,5,0),0))</f>
        <v>0</v>
      </c>
      <c r="I809" s="57"/>
      <c r="J809" s="57"/>
      <c r="K809" s="57"/>
      <c r="L809" s="57"/>
      <c r="M809" s="58" t="str">
        <f t="shared" si="78"/>
        <v/>
      </c>
      <c r="N809" s="102"/>
    </row>
    <row r="810" spans="1:14">
      <c r="A810" s="97" t="str">
        <f t="shared" si="76"/>
        <v/>
      </c>
      <c r="B810" s="98" t="str">
        <f t="shared" si="75"/>
        <v/>
      </c>
      <c r="C810" s="99"/>
      <c r="D810" s="137"/>
      <c r="E810" s="100"/>
      <c r="F810" s="57"/>
      <c r="G810" s="58">
        <f t="shared" si="77"/>
        <v>0</v>
      </c>
      <c r="H810" s="58">
        <f>IF(E810="",0,IFERROR(VLOOKUP(E810,档案费管理台账!$D$4:$H$1000,5,0),0))</f>
        <v>0</v>
      </c>
      <c r="I810" s="57"/>
      <c r="J810" s="57"/>
      <c r="K810" s="57"/>
      <c r="L810" s="57"/>
      <c r="M810" s="58" t="str">
        <f t="shared" si="78"/>
        <v/>
      </c>
      <c r="N810" s="102"/>
    </row>
    <row r="811" spans="1:14">
      <c r="A811" s="97" t="str">
        <f t="shared" si="76"/>
        <v/>
      </c>
      <c r="B811" s="98" t="str">
        <f t="shared" si="75"/>
        <v/>
      </c>
      <c r="C811" s="99"/>
      <c r="D811" s="137"/>
      <c r="E811" s="100"/>
      <c r="F811" s="57"/>
      <c r="G811" s="58">
        <f t="shared" si="77"/>
        <v>0</v>
      </c>
      <c r="H811" s="58">
        <f>IF(E811="",0,IFERROR(VLOOKUP(E811,档案费管理台账!$D$4:$H$1000,5,0),0))</f>
        <v>0</v>
      </c>
      <c r="I811" s="57"/>
      <c r="J811" s="57"/>
      <c r="K811" s="57"/>
      <c r="L811" s="57"/>
      <c r="M811" s="58" t="str">
        <f t="shared" si="78"/>
        <v/>
      </c>
      <c r="N811" s="102"/>
    </row>
    <row r="812" spans="1:14">
      <c r="A812" s="97" t="str">
        <f t="shared" si="76"/>
        <v/>
      </c>
      <c r="B812" s="98" t="str">
        <f t="shared" ref="B812:B875" si="79">IF(C812="","",MONTH(C812)&amp;"月")</f>
        <v/>
      </c>
      <c r="C812" s="99"/>
      <c r="D812" s="137"/>
      <c r="E812" s="100"/>
      <c r="F812" s="57"/>
      <c r="G812" s="58">
        <f t="shared" si="77"/>
        <v>0</v>
      </c>
      <c r="H812" s="58">
        <f>IF(E812="",0,IFERROR(VLOOKUP(E812,档案费管理台账!$D$4:$H$1000,5,0),0))</f>
        <v>0</v>
      </c>
      <c r="I812" s="57"/>
      <c r="J812" s="57"/>
      <c r="K812" s="57"/>
      <c r="L812" s="57"/>
      <c r="M812" s="58" t="str">
        <f t="shared" si="78"/>
        <v/>
      </c>
      <c r="N812" s="102"/>
    </row>
    <row r="813" spans="1:14">
      <c r="A813" s="97" t="str">
        <f t="shared" ref="A813:A876" si="80">IF(C813="","",ROW()-42)</f>
        <v/>
      </c>
      <c r="B813" s="98" t="str">
        <f t="shared" si="79"/>
        <v/>
      </c>
      <c r="C813" s="99"/>
      <c r="D813" s="137"/>
      <c r="E813" s="100"/>
      <c r="F813" s="57"/>
      <c r="G813" s="58">
        <f t="shared" ref="G813:G876" si="81">IF(F813="",0,F813*$K$41)</f>
        <v>0</v>
      </c>
      <c r="H813" s="58">
        <f>IF(E813="",0,IFERROR(VLOOKUP(E813,档案费管理台账!$D$4:$H$1000,5,0),0))</f>
        <v>0</v>
      </c>
      <c r="I813" s="57"/>
      <c r="J813" s="57"/>
      <c r="K813" s="57"/>
      <c r="L813" s="57"/>
      <c r="M813" s="58" t="str">
        <f t="shared" ref="M813:M876" si="82">IF(C813="","",ROUND(M812+G813-I813-J813-K813-L813-H813,2))</f>
        <v/>
      </c>
      <c r="N813" s="102"/>
    </row>
    <row r="814" spans="1:14">
      <c r="A814" s="97" t="str">
        <f t="shared" si="80"/>
        <v/>
      </c>
      <c r="B814" s="98" t="str">
        <f t="shared" si="79"/>
        <v/>
      </c>
      <c r="C814" s="99"/>
      <c r="D814" s="137"/>
      <c r="E814" s="100"/>
      <c r="F814" s="57"/>
      <c r="G814" s="58">
        <f t="shared" si="81"/>
        <v>0</v>
      </c>
      <c r="H814" s="58">
        <f>IF(E814="",0,IFERROR(VLOOKUP(E814,档案费管理台账!$D$4:$H$1000,5,0),0))</f>
        <v>0</v>
      </c>
      <c r="I814" s="57"/>
      <c r="J814" s="57"/>
      <c r="K814" s="57"/>
      <c r="L814" s="57"/>
      <c r="M814" s="58" t="str">
        <f t="shared" si="82"/>
        <v/>
      </c>
      <c r="N814" s="102"/>
    </row>
    <row r="815" spans="1:14">
      <c r="A815" s="97" t="str">
        <f t="shared" si="80"/>
        <v/>
      </c>
      <c r="B815" s="98" t="str">
        <f t="shared" si="79"/>
        <v/>
      </c>
      <c r="C815" s="99"/>
      <c r="D815" s="137"/>
      <c r="E815" s="100"/>
      <c r="F815" s="57"/>
      <c r="G815" s="58">
        <f t="shared" si="81"/>
        <v>0</v>
      </c>
      <c r="H815" s="58">
        <f>IF(E815="",0,IFERROR(VLOOKUP(E815,档案费管理台账!$D$4:$H$1000,5,0),0))</f>
        <v>0</v>
      </c>
      <c r="I815" s="57"/>
      <c r="J815" s="57"/>
      <c r="K815" s="57"/>
      <c r="L815" s="57"/>
      <c r="M815" s="58" t="str">
        <f t="shared" si="82"/>
        <v/>
      </c>
      <c r="N815" s="102"/>
    </row>
    <row r="816" spans="1:14">
      <c r="A816" s="97" t="str">
        <f t="shared" si="80"/>
        <v/>
      </c>
      <c r="B816" s="98" t="str">
        <f t="shared" si="79"/>
        <v/>
      </c>
      <c r="C816" s="99"/>
      <c r="D816" s="137"/>
      <c r="E816" s="100"/>
      <c r="F816" s="57"/>
      <c r="G816" s="58">
        <f t="shared" si="81"/>
        <v>0</v>
      </c>
      <c r="H816" s="58">
        <f>IF(E816="",0,IFERROR(VLOOKUP(E816,档案费管理台账!$D$4:$H$1000,5,0),0))</f>
        <v>0</v>
      </c>
      <c r="I816" s="57"/>
      <c r="J816" s="57"/>
      <c r="K816" s="57"/>
      <c r="L816" s="57"/>
      <c r="M816" s="58" t="str">
        <f t="shared" si="82"/>
        <v/>
      </c>
      <c r="N816" s="102"/>
    </row>
    <row r="817" spans="1:14">
      <c r="A817" s="97" t="str">
        <f t="shared" si="80"/>
        <v/>
      </c>
      <c r="B817" s="98" t="str">
        <f t="shared" si="79"/>
        <v/>
      </c>
      <c r="C817" s="99"/>
      <c r="D817" s="137"/>
      <c r="E817" s="100"/>
      <c r="F817" s="57"/>
      <c r="G817" s="58">
        <f t="shared" si="81"/>
        <v>0</v>
      </c>
      <c r="H817" s="58">
        <f>IF(E817="",0,IFERROR(VLOOKUP(E817,档案费管理台账!$D$4:$H$1000,5,0),0))</f>
        <v>0</v>
      </c>
      <c r="I817" s="57"/>
      <c r="J817" s="57"/>
      <c r="K817" s="57"/>
      <c r="L817" s="57"/>
      <c r="M817" s="58" t="str">
        <f t="shared" si="82"/>
        <v/>
      </c>
      <c r="N817" s="102"/>
    </row>
    <row r="818" spans="1:14">
      <c r="A818" s="97" t="str">
        <f t="shared" si="80"/>
        <v/>
      </c>
      <c r="B818" s="98" t="str">
        <f t="shared" si="79"/>
        <v/>
      </c>
      <c r="C818" s="99"/>
      <c r="D818" s="137"/>
      <c r="E818" s="100"/>
      <c r="F818" s="57"/>
      <c r="G818" s="58">
        <f t="shared" si="81"/>
        <v>0</v>
      </c>
      <c r="H818" s="58">
        <f>IF(E818="",0,IFERROR(VLOOKUP(E818,档案费管理台账!$D$4:$H$1000,5,0),0))</f>
        <v>0</v>
      </c>
      <c r="I818" s="57"/>
      <c r="J818" s="57"/>
      <c r="K818" s="57"/>
      <c r="L818" s="57"/>
      <c r="M818" s="58" t="str">
        <f t="shared" si="82"/>
        <v/>
      </c>
      <c r="N818" s="102"/>
    </row>
    <row r="819" spans="1:14">
      <c r="A819" s="97" t="str">
        <f t="shared" si="80"/>
        <v/>
      </c>
      <c r="B819" s="98" t="str">
        <f t="shared" si="79"/>
        <v/>
      </c>
      <c r="C819" s="99"/>
      <c r="D819" s="137"/>
      <c r="E819" s="100"/>
      <c r="F819" s="57"/>
      <c r="G819" s="58">
        <f t="shared" si="81"/>
        <v>0</v>
      </c>
      <c r="H819" s="58">
        <f>IF(E819="",0,IFERROR(VLOOKUP(E819,档案费管理台账!$D$4:$H$1000,5,0),0))</f>
        <v>0</v>
      </c>
      <c r="I819" s="57"/>
      <c r="J819" s="57"/>
      <c r="K819" s="57"/>
      <c r="L819" s="57"/>
      <c r="M819" s="58" t="str">
        <f t="shared" si="82"/>
        <v/>
      </c>
      <c r="N819" s="102"/>
    </row>
    <row r="820" spans="1:14">
      <c r="A820" s="97" t="str">
        <f t="shared" si="80"/>
        <v/>
      </c>
      <c r="B820" s="98" t="str">
        <f t="shared" si="79"/>
        <v/>
      </c>
      <c r="C820" s="99"/>
      <c r="D820" s="137"/>
      <c r="E820" s="100"/>
      <c r="F820" s="57"/>
      <c r="G820" s="58">
        <f t="shared" si="81"/>
        <v>0</v>
      </c>
      <c r="H820" s="58">
        <f>IF(E820="",0,IFERROR(VLOOKUP(E820,档案费管理台账!$D$4:$H$1000,5,0),0))</f>
        <v>0</v>
      </c>
      <c r="I820" s="57"/>
      <c r="J820" s="57"/>
      <c r="K820" s="57"/>
      <c r="L820" s="57"/>
      <c r="M820" s="58" t="str">
        <f t="shared" si="82"/>
        <v/>
      </c>
      <c r="N820" s="102"/>
    </row>
    <row r="821" spans="1:14">
      <c r="A821" s="97" t="str">
        <f t="shared" si="80"/>
        <v/>
      </c>
      <c r="B821" s="98" t="str">
        <f t="shared" si="79"/>
        <v/>
      </c>
      <c r="C821" s="99"/>
      <c r="D821" s="137"/>
      <c r="E821" s="100"/>
      <c r="F821" s="57"/>
      <c r="G821" s="58">
        <f t="shared" si="81"/>
        <v>0</v>
      </c>
      <c r="H821" s="58">
        <f>IF(E821="",0,IFERROR(VLOOKUP(E821,档案费管理台账!$D$4:$H$1000,5,0),0))</f>
        <v>0</v>
      </c>
      <c r="I821" s="57"/>
      <c r="J821" s="57"/>
      <c r="K821" s="57"/>
      <c r="L821" s="57"/>
      <c r="M821" s="58" t="str">
        <f t="shared" si="82"/>
        <v/>
      </c>
      <c r="N821" s="102"/>
    </row>
    <row r="822" spans="1:14">
      <c r="A822" s="97" t="str">
        <f t="shared" si="80"/>
        <v/>
      </c>
      <c r="B822" s="98" t="str">
        <f t="shared" si="79"/>
        <v/>
      </c>
      <c r="C822" s="99"/>
      <c r="D822" s="137"/>
      <c r="E822" s="100"/>
      <c r="F822" s="57"/>
      <c r="G822" s="58">
        <f t="shared" si="81"/>
        <v>0</v>
      </c>
      <c r="H822" s="58">
        <f>IF(E822="",0,IFERROR(VLOOKUP(E822,档案费管理台账!$D$4:$H$1000,5,0),0))</f>
        <v>0</v>
      </c>
      <c r="I822" s="57"/>
      <c r="J822" s="57"/>
      <c r="K822" s="57"/>
      <c r="L822" s="57"/>
      <c r="M822" s="58" t="str">
        <f t="shared" si="82"/>
        <v/>
      </c>
      <c r="N822" s="102"/>
    </row>
    <row r="823" spans="1:14">
      <c r="A823" s="97" t="str">
        <f t="shared" si="80"/>
        <v/>
      </c>
      <c r="B823" s="98" t="str">
        <f t="shared" si="79"/>
        <v/>
      </c>
      <c r="C823" s="99"/>
      <c r="D823" s="137"/>
      <c r="E823" s="100"/>
      <c r="F823" s="57"/>
      <c r="G823" s="58">
        <f t="shared" si="81"/>
        <v>0</v>
      </c>
      <c r="H823" s="58">
        <f>IF(E823="",0,IFERROR(VLOOKUP(E823,档案费管理台账!$D$4:$H$1000,5,0),0))</f>
        <v>0</v>
      </c>
      <c r="I823" s="57"/>
      <c r="J823" s="57"/>
      <c r="K823" s="57"/>
      <c r="L823" s="57"/>
      <c r="M823" s="58" t="str">
        <f t="shared" si="82"/>
        <v/>
      </c>
      <c r="N823" s="102"/>
    </row>
    <row r="824" spans="1:14">
      <c r="A824" s="97" t="str">
        <f t="shared" si="80"/>
        <v/>
      </c>
      <c r="B824" s="98" t="str">
        <f t="shared" si="79"/>
        <v/>
      </c>
      <c r="C824" s="99"/>
      <c r="D824" s="137"/>
      <c r="E824" s="100"/>
      <c r="F824" s="57"/>
      <c r="G824" s="58">
        <f t="shared" si="81"/>
        <v>0</v>
      </c>
      <c r="H824" s="58">
        <f>IF(E824="",0,IFERROR(VLOOKUP(E824,档案费管理台账!$D$4:$H$1000,5,0),0))</f>
        <v>0</v>
      </c>
      <c r="I824" s="57"/>
      <c r="J824" s="57"/>
      <c r="K824" s="57"/>
      <c r="L824" s="57"/>
      <c r="M824" s="58" t="str">
        <f t="shared" si="82"/>
        <v/>
      </c>
      <c r="N824" s="102"/>
    </row>
    <row r="825" spans="1:14">
      <c r="A825" s="97" t="str">
        <f t="shared" si="80"/>
        <v/>
      </c>
      <c r="B825" s="98" t="str">
        <f t="shared" si="79"/>
        <v/>
      </c>
      <c r="C825" s="99"/>
      <c r="D825" s="137"/>
      <c r="E825" s="100"/>
      <c r="F825" s="57"/>
      <c r="G825" s="58">
        <f t="shared" si="81"/>
        <v>0</v>
      </c>
      <c r="H825" s="58">
        <f>IF(E825="",0,IFERROR(VLOOKUP(E825,档案费管理台账!$D$4:$H$1000,5,0),0))</f>
        <v>0</v>
      </c>
      <c r="I825" s="57"/>
      <c r="J825" s="57"/>
      <c r="K825" s="57"/>
      <c r="L825" s="57"/>
      <c r="M825" s="58" t="str">
        <f t="shared" si="82"/>
        <v/>
      </c>
      <c r="N825" s="102"/>
    </row>
    <row r="826" spans="1:14">
      <c r="A826" s="97" t="str">
        <f t="shared" si="80"/>
        <v/>
      </c>
      <c r="B826" s="98" t="str">
        <f t="shared" si="79"/>
        <v/>
      </c>
      <c r="C826" s="99"/>
      <c r="D826" s="137"/>
      <c r="E826" s="100"/>
      <c r="F826" s="57"/>
      <c r="G826" s="58">
        <f t="shared" si="81"/>
        <v>0</v>
      </c>
      <c r="H826" s="58">
        <f>IF(E826="",0,IFERROR(VLOOKUP(E826,档案费管理台账!$D$4:$H$1000,5,0),0))</f>
        <v>0</v>
      </c>
      <c r="I826" s="57"/>
      <c r="J826" s="57"/>
      <c r="K826" s="57"/>
      <c r="L826" s="57"/>
      <c r="M826" s="58" t="str">
        <f t="shared" si="82"/>
        <v/>
      </c>
      <c r="N826" s="102"/>
    </row>
    <row r="827" spans="1:14">
      <c r="A827" s="97" t="str">
        <f t="shared" si="80"/>
        <v/>
      </c>
      <c r="B827" s="98" t="str">
        <f t="shared" si="79"/>
        <v/>
      </c>
      <c r="C827" s="99"/>
      <c r="D827" s="137"/>
      <c r="E827" s="100"/>
      <c r="F827" s="57"/>
      <c r="G827" s="58">
        <f t="shared" si="81"/>
        <v>0</v>
      </c>
      <c r="H827" s="58">
        <f>IF(E827="",0,IFERROR(VLOOKUP(E827,档案费管理台账!$D$4:$H$1000,5,0),0))</f>
        <v>0</v>
      </c>
      <c r="I827" s="57"/>
      <c r="J827" s="57"/>
      <c r="K827" s="57"/>
      <c r="L827" s="57"/>
      <c r="M827" s="58" t="str">
        <f t="shared" si="82"/>
        <v/>
      </c>
      <c r="N827" s="102"/>
    </row>
    <row r="828" spans="1:14">
      <c r="A828" s="97" t="str">
        <f t="shared" si="80"/>
        <v/>
      </c>
      <c r="B828" s="98" t="str">
        <f t="shared" si="79"/>
        <v/>
      </c>
      <c r="C828" s="99"/>
      <c r="D828" s="137"/>
      <c r="E828" s="100"/>
      <c r="F828" s="57"/>
      <c r="G828" s="58">
        <f t="shared" si="81"/>
        <v>0</v>
      </c>
      <c r="H828" s="58">
        <f>IF(E828="",0,IFERROR(VLOOKUP(E828,档案费管理台账!$D$4:$H$1000,5,0),0))</f>
        <v>0</v>
      </c>
      <c r="I828" s="57"/>
      <c r="J828" s="57"/>
      <c r="K828" s="57"/>
      <c r="L828" s="57"/>
      <c r="M828" s="58" t="str">
        <f t="shared" si="82"/>
        <v/>
      </c>
      <c r="N828" s="102"/>
    </row>
    <row r="829" spans="1:14">
      <c r="A829" s="97" t="str">
        <f t="shared" si="80"/>
        <v/>
      </c>
      <c r="B829" s="98" t="str">
        <f t="shared" si="79"/>
        <v/>
      </c>
      <c r="C829" s="99"/>
      <c r="D829" s="137"/>
      <c r="E829" s="100"/>
      <c r="F829" s="57"/>
      <c r="G829" s="58">
        <f t="shared" si="81"/>
        <v>0</v>
      </c>
      <c r="H829" s="58">
        <f>IF(E829="",0,IFERROR(VLOOKUP(E829,档案费管理台账!$D$4:$H$1000,5,0),0))</f>
        <v>0</v>
      </c>
      <c r="I829" s="57"/>
      <c r="J829" s="57"/>
      <c r="K829" s="57"/>
      <c r="L829" s="57"/>
      <c r="M829" s="58" t="str">
        <f t="shared" si="82"/>
        <v/>
      </c>
      <c r="N829" s="102"/>
    </row>
    <row r="830" spans="1:14">
      <c r="A830" s="97" t="str">
        <f t="shared" si="80"/>
        <v/>
      </c>
      <c r="B830" s="98" t="str">
        <f t="shared" si="79"/>
        <v/>
      </c>
      <c r="C830" s="99"/>
      <c r="D830" s="137"/>
      <c r="E830" s="100"/>
      <c r="F830" s="57"/>
      <c r="G830" s="58">
        <f t="shared" si="81"/>
        <v>0</v>
      </c>
      <c r="H830" s="58">
        <f>IF(E830="",0,IFERROR(VLOOKUP(E830,档案费管理台账!$D$4:$H$1000,5,0),0))</f>
        <v>0</v>
      </c>
      <c r="I830" s="57"/>
      <c r="J830" s="57"/>
      <c r="K830" s="57"/>
      <c r="L830" s="57"/>
      <c r="M830" s="58" t="str">
        <f t="shared" si="82"/>
        <v/>
      </c>
      <c r="N830" s="102"/>
    </row>
    <row r="831" spans="1:14">
      <c r="A831" s="97" t="str">
        <f t="shared" si="80"/>
        <v/>
      </c>
      <c r="B831" s="98" t="str">
        <f t="shared" si="79"/>
        <v/>
      </c>
      <c r="C831" s="99"/>
      <c r="D831" s="137"/>
      <c r="E831" s="100"/>
      <c r="F831" s="57"/>
      <c r="G831" s="58">
        <f t="shared" si="81"/>
        <v>0</v>
      </c>
      <c r="H831" s="58">
        <f>IF(E831="",0,IFERROR(VLOOKUP(E831,档案费管理台账!$D$4:$H$1000,5,0),0))</f>
        <v>0</v>
      </c>
      <c r="I831" s="57"/>
      <c r="J831" s="57"/>
      <c r="K831" s="57"/>
      <c r="L831" s="57"/>
      <c r="M831" s="58" t="str">
        <f t="shared" si="82"/>
        <v/>
      </c>
      <c r="N831" s="102"/>
    </row>
    <row r="832" spans="1:14">
      <c r="A832" s="97" t="str">
        <f t="shared" si="80"/>
        <v/>
      </c>
      <c r="B832" s="98" t="str">
        <f t="shared" si="79"/>
        <v/>
      </c>
      <c r="C832" s="99"/>
      <c r="D832" s="137"/>
      <c r="E832" s="100"/>
      <c r="F832" s="57"/>
      <c r="G832" s="58">
        <f t="shared" si="81"/>
        <v>0</v>
      </c>
      <c r="H832" s="58">
        <f>IF(E832="",0,IFERROR(VLOOKUP(E832,档案费管理台账!$D$4:$H$1000,5,0),0))</f>
        <v>0</v>
      </c>
      <c r="I832" s="57"/>
      <c r="J832" s="57"/>
      <c r="K832" s="57"/>
      <c r="L832" s="57"/>
      <c r="M832" s="58" t="str">
        <f t="shared" si="82"/>
        <v/>
      </c>
      <c r="N832" s="102"/>
    </row>
    <row r="833" spans="1:14">
      <c r="A833" s="97" t="str">
        <f t="shared" si="80"/>
        <v/>
      </c>
      <c r="B833" s="98" t="str">
        <f t="shared" si="79"/>
        <v/>
      </c>
      <c r="C833" s="99"/>
      <c r="D833" s="137"/>
      <c r="E833" s="100"/>
      <c r="F833" s="57"/>
      <c r="G833" s="58">
        <f t="shared" si="81"/>
        <v>0</v>
      </c>
      <c r="H833" s="58">
        <f>IF(E833="",0,IFERROR(VLOOKUP(E833,档案费管理台账!$D$4:$H$1000,5,0),0))</f>
        <v>0</v>
      </c>
      <c r="I833" s="57"/>
      <c r="J833" s="57"/>
      <c r="K833" s="57"/>
      <c r="L833" s="57"/>
      <c r="M833" s="58" t="str">
        <f t="shared" si="82"/>
        <v/>
      </c>
      <c r="N833" s="102"/>
    </row>
    <row r="834" spans="1:14">
      <c r="A834" s="97" t="str">
        <f t="shared" si="80"/>
        <v/>
      </c>
      <c r="B834" s="98" t="str">
        <f t="shared" si="79"/>
        <v/>
      </c>
      <c r="C834" s="99"/>
      <c r="D834" s="137"/>
      <c r="E834" s="100"/>
      <c r="F834" s="57"/>
      <c r="G834" s="58">
        <f t="shared" si="81"/>
        <v>0</v>
      </c>
      <c r="H834" s="58">
        <f>IF(E834="",0,IFERROR(VLOOKUP(E834,档案费管理台账!$D$4:$H$1000,5,0),0))</f>
        <v>0</v>
      </c>
      <c r="I834" s="57"/>
      <c r="J834" s="57"/>
      <c r="K834" s="57"/>
      <c r="L834" s="57"/>
      <c r="M834" s="58" t="str">
        <f t="shared" si="82"/>
        <v/>
      </c>
      <c r="N834" s="102"/>
    </row>
    <row r="835" spans="1:14">
      <c r="A835" s="97" t="str">
        <f t="shared" si="80"/>
        <v/>
      </c>
      <c r="B835" s="98" t="str">
        <f t="shared" si="79"/>
        <v/>
      </c>
      <c r="C835" s="99"/>
      <c r="D835" s="137"/>
      <c r="E835" s="100"/>
      <c r="F835" s="57"/>
      <c r="G835" s="58">
        <f t="shared" si="81"/>
        <v>0</v>
      </c>
      <c r="H835" s="58">
        <f>IF(E835="",0,IFERROR(VLOOKUP(E835,档案费管理台账!$D$4:$H$1000,5,0),0))</f>
        <v>0</v>
      </c>
      <c r="I835" s="57"/>
      <c r="J835" s="57"/>
      <c r="K835" s="57"/>
      <c r="L835" s="57"/>
      <c r="M835" s="58" t="str">
        <f t="shared" si="82"/>
        <v/>
      </c>
      <c r="N835" s="102"/>
    </row>
    <row r="836" spans="1:14">
      <c r="A836" s="97" t="str">
        <f t="shared" si="80"/>
        <v/>
      </c>
      <c r="B836" s="98" t="str">
        <f t="shared" si="79"/>
        <v/>
      </c>
      <c r="C836" s="99"/>
      <c r="D836" s="137"/>
      <c r="E836" s="100"/>
      <c r="F836" s="57"/>
      <c r="G836" s="58">
        <f t="shared" si="81"/>
        <v>0</v>
      </c>
      <c r="H836" s="58">
        <f>IF(E836="",0,IFERROR(VLOOKUP(E836,档案费管理台账!$D$4:$H$1000,5,0),0))</f>
        <v>0</v>
      </c>
      <c r="I836" s="57"/>
      <c r="J836" s="57"/>
      <c r="K836" s="57"/>
      <c r="L836" s="57"/>
      <c r="M836" s="58" t="str">
        <f t="shared" si="82"/>
        <v/>
      </c>
      <c r="N836" s="102"/>
    </row>
    <row r="837" spans="1:14">
      <c r="A837" s="97" t="str">
        <f t="shared" si="80"/>
        <v/>
      </c>
      <c r="B837" s="98" t="str">
        <f t="shared" si="79"/>
        <v/>
      </c>
      <c r="C837" s="99"/>
      <c r="D837" s="137"/>
      <c r="E837" s="100"/>
      <c r="F837" s="57"/>
      <c r="G837" s="58">
        <f t="shared" si="81"/>
        <v>0</v>
      </c>
      <c r="H837" s="58">
        <f>IF(E837="",0,IFERROR(VLOOKUP(E837,档案费管理台账!$D$4:$H$1000,5,0),0))</f>
        <v>0</v>
      </c>
      <c r="I837" s="57"/>
      <c r="J837" s="57"/>
      <c r="K837" s="57"/>
      <c r="L837" s="57"/>
      <c r="M837" s="58" t="str">
        <f t="shared" si="82"/>
        <v/>
      </c>
      <c r="N837" s="102"/>
    </row>
    <row r="838" spans="1:14">
      <c r="A838" s="97" t="str">
        <f t="shared" si="80"/>
        <v/>
      </c>
      <c r="B838" s="98" t="str">
        <f t="shared" si="79"/>
        <v/>
      </c>
      <c r="C838" s="99"/>
      <c r="D838" s="137"/>
      <c r="E838" s="100"/>
      <c r="F838" s="57"/>
      <c r="G838" s="58">
        <f t="shared" si="81"/>
        <v>0</v>
      </c>
      <c r="H838" s="58">
        <f>IF(E838="",0,IFERROR(VLOOKUP(E838,档案费管理台账!$D$4:$H$1000,5,0),0))</f>
        <v>0</v>
      </c>
      <c r="I838" s="57"/>
      <c r="J838" s="57"/>
      <c r="K838" s="57"/>
      <c r="L838" s="57"/>
      <c r="M838" s="58" t="str">
        <f t="shared" si="82"/>
        <v/>
      </c>
      <c r="N838" s="102"/>
    </row>
    <row r="839" spans="1:14">
      <c r="A839" s="97" t="str">
        <f t="shared" si="80"/>
        <v/>
      </c>
      <c r="B839" s="98" t="str">
        <f t="shared" si="79"/>
        <v/>
      </c>
      <c r="C839" s="99"/>
      <c r="D839" s="137"/>
      <c r="E839" s="100"/>
      <c r="F839" s="57"/>
      <c r="G839" s="58">
        <f t="shared" si="81"/>
        <v>0</v>
      </c>
      <c r="H839" s="58">
        <f>IF(E839="",0,IFERROR(VLOOKUP(E839,档案费管理台账!$D$4:$H$1000,5,0),0))</f>
        <v>0</v>
      </c>
      <c r="I839" s="57"/>
      <c r="J839" s="57"/>
      <c r="K839" s="57"/>
      <c r="L839" s="57"/>
      <c r="M839" s="58" t="str">
        <f t="shared" si="82"/>
        <v/>
      </c>
      <c r="N839" s="102"/>
    </row>
    <row r="840" spans="1:14">
      <c r="A840" s="97" t="str">
        <f t="shared" si="80"/>
        <v/>
      </c>
      <c r="B840" s="98" t="str">
        <f t="shared" si="79"/>
        <v/>
      </c>
      <c r="C840" s="99"/>
      <c r="D840" s="137"/>
      <c r="E840" s="100"/>
      <c r="F840" s="57"/>
      <c r="G840" s="58">
        <f t="shared" si="81"/>
        <v>0</v>
      </c>
      <c r="H840" s="58">
        <f>IF(E840="",0,IFERROR(VLOOKUP(E840,档案费管理台账!$D$4:$H$1000,5,0),0))</f>
        <v>0</v>
      </c>
      <c r="I840" s="57"/>
      <c r="J840" s="57"/>
      <c r="K840" s="57"/>
      <c r="L840" s="57"/>
      <c r="M840" s="58" t="str">
        <f t="shared" si="82"/>
        <v/>
      </c>
      <c r="N840" s="102"/>
    </row>
    <row r="841" spans="1:14">
      <c r="A841" s="97" t="str">
        <f t="shared" si="80"/>
        <v/>
      </c>
      <c r="B841" s="98" t="str">
        <f t="shared" si="79"/>
        <v/>
      </c>
      <c r="C841" s="99"/>
      <c r="D841" s="137"/>
      <c r="E841" s="100"/>
      <c r="F841" s="57"/>
      <c r="G841" s="58">
        <f t="shared" si="81"/>
        <v>0</v>
      </c>
      <c r="H841" s="58">
        <f>IF(E841="",0,IFERROR(VLOOKUP(E841,档案费管理台账!$D$4:$H$1000,5,0),0))</f>
        <v>0</v>
      </c>
      <c r="I841" s="57"/>
      <c r="J841" s="57"/>
      <c r="K841" s="57"/>
      <c r="L841" s="57"/>
      <c r="M841" s="58" t="str">
        <f t="shared" si="82"/>
        <v/>
      </c>
      <c r="N841" s="102"/>
    </row>
    <row r="842" spans="1:14">
      <c r="A842" s="97" t="str">
        <f t="shared" si="80"/>
        <v/>
      </c>
      <c r="B842" s="98" t="str">
        <f t="shared" si="79"/>
        <v/>
      </c>
      <c r="C842" s="99"/>
      <c r="D842" s="137"/>
      <c r="E842" s="100"/>
      <c r="F842" s="57"/>
      <c r="G842" s="58">
        <f t="shared" si="81"/>
        <v>0</v>
      </c>
      <c r="H842" s="58">
        <f>IF(E842="",0,IFERROR(VLOOKUP(E842,档案费管理台账!$D$4:$H$1000,5,0),0))</f>
        <v>0</v>
      </c>
      <c r="I842" s="57"/>
      <c r="J842" s="57"/>
      <c r="K842" s="57"/>
      <c r="L842" s="57"/>
      <c r="M842" s="58" t="str">
        <f t="shared" si="82"/>
        <v/>
      </c>
      <c r="N842" s="102"/>
    </row>
    <row r="843" spans="1:14">
      <c r="A843" s="97" t="str">
        <f t="shared" si="80"/>
        <v/>
      </c>
      <c r="B843" s="98" t="str">
        <f t="shared" si="79"/>
        <v/>
      </c>
      <c r="C843" s="99"/>
      <c r="D843" s="137"/>
      <c r="E843" s="100"/>
      <c r="F843" s="57"/>
      <c r="G843" s="58">
        <f t="shared" si="81"/>
        <v>0</v>
      </c>
      <c r="H843" s="58">
        <f>IF(E843="",0,IFERROR(VLOOKUP(E843,档案费管理台账!$D$4:$H$1000,5,0),0))</f>
        <v>0</v>
      </c>
      <c r="I843" s="57"/>
      <c r="J843" s="57"/>
      <c r="K843" s="57"/>
      <c r="L843" s="57"/>
      <c r="M843" s="58" t="str">
        <f t="shared" si="82"/>
        <v/>
      </c>
      <c r="N843" s="102"/>
    </row>
    <row r="844" spans="1:14">
      <c r="A844" s="97" t="str">
        <f t="shared" si="80"/>
        <v/>
      </c>
      <c r="B844" s="98" t="str">
        <f t="shared" si="79"/>
        <v/>
      </c>
      <c r="C844" s="99"/>
      <c r="D844" s="137"/>
      <c r="E844" s="100"/>
      <c r="F844" s="57"/>
      <c r="G844" s="58">
        <f t="shared" si="81"/>
        <v>0</v>
      </c>
      <c r="H844" s="58">
        <f>IF(E844="",0,IFERROR(VLOOKUP(E844,档案费管理台账!$D$4:$H$1000,5,0),0))</f>
        <v>0</v>
      </c>
      <c r="I844" s="57"/>
      <c r="J844" s="57"/>
      <c r="K844" s="57"/>
      <c r="L844" s="57"/>
      <c r="M844" s="58" t="str">
        <f t="shared" si="82"/>
        <v/>
      </c>
      <c r="N844" s="102"/>
    </row>
    <row r="845" spans="1:14">
      <c r="A845" s="97" t="str">
        <f t="shared" si="80"/>
        <v/>
      </c>
      <c r="B845" s="98" t="str">
        <f t="shared" si="79"/>
        <v/>
      </c>
      <c r="C845" s="99"/>
      <c r="D845" s="137"/>
      <c r="E845" s="100"/>
      <c r="F845" s="57"/>
      <c r="G845" s="58">
        <f t="shared" si="81"/>
        <v>0</v>
      </c>
      <c r="H845" s="58">
        <f>IF(E845="",0,IFERROR(VLOOKUP(E845,档案费管理台账!$D$4:$H$1000,5,0),0))</f>
        <v>0</v>
      </c>
      <c r="I845" s="57"/>
      <c r="J845" s="57"/>
      <c r="K845" s="57"/>
      <c r="L845" s="57"/>
      <c r="M845" s="58" t="str">
        <f t="shared" si="82"/>
        <v/>
      </c>
      <c r="N845" s="102"/>
    </row>
    <row r="846" spans="1:14">
      <c r="A846" s="97" t="str">
        <f t="shared" si="80"/>
        <v/>
      </c>
      <c r="B846" s="98" t="str">
        <f t="shared" si="79"/>
        <v/>
      </c>
      <c r="C846" s="99"/>
      <c r="D846" s="137"/>
      <c r="E846" s="100"/>
      <c r="F846" s="57"/>
      <c r="G846" s="58">
        <f t="shared" si="81"/>
        <v>0</v>
      </c>
      <c r="H846" s="58">
        <f>IF(E846="",0,IFERROR(VLOOKUP(E846,档案费管理台账!$D$4:$H$1000,5,0),0))</f>
        <v>0</v>
      </c>
      <c r="I846" s="57"/>
      <c r="J846" s="57"/>
      <c r="K846" s="57"/>
      <c r="L846" s="57"/>
      <c r="M846" s="58" t="str">
        <f t="shared" si="82"/>
        <v/>
      </c>
      <c r="N846" s="102"/>
    </row>
    <row r="847" spans="1:14">
      <c r="A847" s="97" t="str">
        <f t="shared" si="80"/>
        <v/>
      </c>
      <c r="B847" s="98" t="str">
        <f t="shared" si="79"/>
        <v/>
      </c>
      <c r="C847" s="99"/>
      <c r="D847" s="137"/>
      <c r="E847" s="100"/>
      <c r="F847" s="57"/>
      <c r="G847" s="58">
        <f t="shared" si="81"/>
        <v>0</v>
      </c>
      <c r="H847" s="58">
        <f>IF(E847="",0,IFERROR(VLOOKUP(E847,档案费管理台账!$D$4:$H$1000,5,0),0))</f>
        <v>0</v>
      </c>
      <c r="I847" s="57"/>
      <c r="J847" s="57"/>
      <c r="K847" s="57"/>
      <c r="L847" s="57"/>
      <c r="M847" s="58" t="str">
        <f t="shared" si="82"/>
        <v/>
      </c>
      <c r="N847" s="102"/>
    </row>
    <row r="848" spans="1:14">
      <c r="A848" s="97" t="str">
        <f t="shared" si="80"/>
        <v/>
      </c>
      <c r="B848" s="98" t="str">
        <f t="shared" si="79"/>
        <v/>
      </c>
      <c r="C848" s="99"/>
      <c r="D848" s="137"/>
      <c r="E848" s="100"/>
      <c r="F848" s="57"/>
      <c r="G848" s="58">
        <f t="shared" si="81"/>
        <v>0</v>
      </c>
      <c r="H848" s="58">
        <f>IF(E848="",0,IFERROR(VLOOKUP(E848,档案费管理台账!$D$4:$H$1000,5,0),0))</f>
        <v>0</v>
      </c>
      <c r="I848" s="57"/>
      <c r="J848" s="57"/>
      <c r="K848" s="57"/>
      <c r="L848" s="57"/>
      <c r="M848" s="58" t="str">
        <f t="shared" si="82"/>
        <v/>
      </c>
      <c r="N848" s="102"/>
    </row>
    <row r="849" spans="1:14">
      <c r="A849" s="97" t="str">
        <f t="shared" si="80"/>
        <v/>
      </c>
      <c r="B849" s="98" t="str">
        <f t="shared" si="79"/>
        <v/>
      </c>
      <c r="C849" s="99"/>
      <c r="D849" s="137"/>
      <c r="E849" s="100"/>
      <c r="F849" s="57"/>
      <c r="G849" s="58">
        <f t="shared" si="81"/>
        <v>0</v>
      </c>
      <c r="H849" s="58">
        <f>IF(E849="",0,IFERROR(VLOOKUP(E849,档案费管理台账!$D$4:$H$1000,5,0),0))</f>
        <v>0</v>
      </c>
      <c r="I849" s="57"/>
      <c r="J849" s="57"/>
      <c r="K849" s="57"/>
      <c r="L849" s="57"/>
      <c r="M849" s="58" t="str">
        <f t="shared" si="82"/>
        <v/>
      </c>
      <c r="N849" s="102"/>
    </row>
    <row r="850" spans="1:14">
      <c r="A850" s="97" t="str">
        <f t="shared" si="80"/>
        <v/>
      </c>
      <c r="B850" s="98" t="str">
        <f t="shared" si="79"/>
        <v/>
      </c>
      <c r="C850" s="99"/>
      <c r="D850" s="137"/>
      <c r="E850" s="100"/>
      <c r="F850" s="57"/>
      <c r="G850" s="58">
        <f t="shared" si="81"/>
        <v>0</v>
      </c>
      <c r="H850" s="58">
        <f>IF(E850="",0,IFERROR(VLOOKUP(E850,档案费管理台账!$D$4:$H$1000,5,0),0))</f>
        <v>0</v>
      </c>
      <c r="I850" s="57"/>
      <c r="J850" s="57"/>
      <c r="K850" s="57"/>
      <c r="L850" s="57"/>
      <c r="M850" s="58" t="str">
        <f t="shared" si="82"/>
        <v/>
      </c>
      <c r="N850" s="102"/>
    </row>
    <row r="851" spans="1:14">
      <c r="A851" s="97" t="str">
        <f t="shared" si="80"/>
        <v/>
      </c>
      <c r="B851" s="98" t="str">
        <f t="shared" si="79"/>
        <v/>
      </c>
      <c r="C851" s="99"/>
      <c r="D851" s="137"/>
      <c r="E851" s="100"/>
      <c r="F851" s="57"/>
      <c r="G851" s="58">
        <f t="shared" si="81"/>
        <v>0</v>
      </c>
      <c r="H851" s="58">
        <f>IF(E851="",0,IFERROR(VLOOKUP(E851,档案费管理台账!$D$4:$H$1000,5,0),0))</f>
        <v>0</v>
      </c>
      <c r="I851" s="57"/>
      <c r="J851" s="57"/>
      <c r="K851" s="57"/>
      <c r="L851" s="57"/>
      <c r="M851" s="58" t="str">
        <f t="shared" si="82"/>
        <v/>
      </c>
      <c r="N851" s="102"/>
    </row>
    <row r="852" spans="1:14">
      <c r="A852" s="97" t="str">
        <f t="shared" si="80"/>
        <v/>
      </c>
      <c r="B852" s="98" t="str">
        <f t="shared" si="79"/>
        <v/>
      </c>
      <c r="C852" s="99"/>
      <c r="D852" s="137"/>
      <c r="E852" s="100"/>
      <c r="F852" s="57"/>
      <c r="G852" s="58">
        <f t="shared" si="81"/>
        <v>0</v>
      </c>
      <c r="H852" s="58">
        <f>IF(E852="",0,IFERROR(VLOOKUP(E852,档案费管理台账!$D$4:$H$1000,5,0),0))</f>
        <v>0</v>
      </c>
      <c r="I852" s="57"/>
      <c r="J852" s="57"/>
      <c r="K852" s="57"/>
      <c r="L852" s="57"/>
      <c r="M852" s="58" t="str">
        <f t="shared" si="82"/>
        <v/>
      </c>
      <c r="N852" s="102"/>
    </row>
    <row r="853" spans="1:14">
      <c r="A853" s="97" t="str">
        <f t="shared" si="80"/>
        <v/>
      </c>
      <c r="B853" s="98" t="str">
        <f t="shared" si="79"/>
        <v/>
      </c>
      <c r="C853" s="99"/>
      <c r="D853" s="137"/>
      <c r="E853" s="100"/>
      <c r="F853" s="57"/>
      <c r="G853" s="58">
        <f t="shared" si="81"/>
        <v>0</v>
      </c>
      <c r="H853" s="58">
        <f>IF(E853="",0,IFERROR(VLOOKUP(E853,档案费管理台账!$D$4:$H$1000,5,0),0))</f>
        <v>0</v>
      </c>
      <c r="I853" s="57"/>
      <c r="J853" s="57"/>
      <c r="K853" s="57"/>
      <c r="L853" s="57"/>
      <c r="M853" s="58" t="str">
        <f t="shared" si="82"/>
        <v/>
      </c>
      <c r="N853" s="102"/>
    </row>
    <row r="854" spans="1:14">
      <c r="A854" s="97" t="str">
        <f t="shared" si="80"/>
        <v/>
      </c>
      <c r="B854" s="98" t="str">
        <f t="shared" si="79"/>
        <v/>
      </c>
      <c r="C854" s="99"/>
      <c r="D854" s="137"/>
      <c r="E854" s="100"/>
      <c r="F854" s="57"/>
      <c r="G854" s="58">
        <f t="shared" si="81"/>
        <v>0</v>
      </c>
      <c r="H854" s="58">
        <f>IF(E854="",0,IFERROR(VLOOKUP(E854,档案费管理台账!$D$4:$H$1000,5,0),0))</f>
        <v>0</v>
      </c>
      <c r="I854" s="57"/>
      <c r="J854" s="57"/>
      <c r="K854" s="57"/>
      <c r="L854" s="57"/>
      <c r="M854" s="58" t="str">
        <f t="shared" si="82"/>
        <v/>
      </c>
      <c r="N854" s="102"/>
    </row>
    <row r="855" spans="1:14">
      <c r="A855" s="97" t="str">
        <f t="shared" si="80"/>
        <v/>
      </c>
      <c r="B855" s="98" t="str">
        <f t="shared" si="79"/>
        <v/>
      </c>
      <c r="C855" s="99"/>
      <c r="D855" s="137"/>
      <c r="E855" s="100"/>
      <c r="F855" s="57"/>
      <c r="G855" s="58">
        <f t="shared" si="81"/>
        <v>0</v>
      </c>
      <c r="H855" s="58">
        <f>IF(E855="",0,IFERROR(VLOOKUP(E855,档案费管理台账!$D$4:$H$1000,5,0),0))</f>
        <v>0</v>
      </c>
      <c r="I855" s="57"/>
      <c r="J855" s="57"/>
      <c r="K855" s="57"/>
      <c r="L855" s="57"/>
      <c r="M855" s="58" t="str">
        <f t="shared" si="82"/>
        <v/>
      </c>
      <c r="N855" s="102"/>
    </row>
    <row r="856" spans="1:14">
      <c r="A856" s="97" t="str">
        <f t="shared" si="80"/>
        <v/>
      </c>
      <c r="B856" s="98" t="str">
        <f t="shared" si="79"/>
        <v/>
      </c>
      <c r="C856" s="99"/>
      <c r="D856" s="137"/>
      <c r="E856" s="100"/>
      <c r="F856" s="57"/>
      <c r="G856" s="58">
        <f t="shared" si="81"/>
        <v>0</v>
      </c>
      <c r="H856" s="58">
        <f>IF(E856="",0,IFERROR(VLOOKUP(E856,档案费管理台账!$D$4:$H$1000,5,0),0))</f>
        <v>0</v>
      </c>
      <c r="I856" s="57"/>
      <c r="J856" s="57"/>
      <c r="K856" s="57"/>
      <c r="L856" s="57"/>
      <c r="M856" s="58" t="str">
        <f t="shared" si="82"/>
        <v/>
      </c>
      <c r="N856" s="102"/>
    </row>
    <row r="857" spans="1:14">
      <c r="A857" s="97" t="str">
        <f t="shared" si="80"/>
        <v/>
      </c>
      <c r="B857" s="98" t="str">
        <f t="shared" si="79"/>
        <v/>
      </c>
      <c r="C857" s="99"/>
      <c r="D857" s="137"/>
      <c r="E857" s="100"/>
      <c r="F857" s="57"/>
      <c r="G857" s="58">
        <f t="shared" si="81"/>
        <v>0</v>
      </c>
      <c r="H857" s="58">
        <f>IF(E857="",0,IFERROR(VLOOKUP(E857,档案费管理台账!$D$4:$H$1000,5,0),0))</f>
        <v>0</v>
      </c>
      <c r="I857" s="57"/>
      <c r="J857" s="57"/>
      <c r="K857" s="57"/>
      <c r="L857" s="57"/>
      <c r="M857" s="58" t="str">
        <f t="shared" si="82"/>
        <v/>
      </c>
      <c r="N857" s="102"/>
    </row>
    <row r="858" spans="1:14">
      <c r="A858" s="97" t="str">
        <f t="shared" si="80"/>
        <v/>
      </c>
      <c r="B858" s="98" t="str">
        <f t="shared" si="79"/>
        <v/>
      </c>
      <c r="C858" s="99"/>
      <c r="D858" s="137"/>
      <c r="E858" s="100"/>
      <c r="F858" s="57"/>
      <c r="G858" s="58">
        <f t="shared" si="81"/>
        <v>0</v>
      </c>
      <c r="H858" s="58">
        <f>IF(E858="",0,IFERROR(VLOOKUP(E858,档案费管理台账!$D$4:$H$1000,5,0),0))</f>
        <v>0</v>
      </c>
      <c r="I858" s="57"/>
      <c r="J858" s="57"/>
      <c r="K858" s="57"/>
      <c r="L858" s="57"/>
      <c r="M858" s="58" t="str">
        <f t="shared" si="82"/>
        <v/>
      </c>
      <c r="N858" s="102"/>
    </row>
    <row r="859" spans="1:14">
      <c r="A859" s="97" t="str">
        <f t="shared" si="80"/>
        <v/>
      </c>
      <c r="B859" s="98" t="str">
        <f t="shared" si="79"/>
        <v/>
      </c>
      <c r="C859" s="99"/>
      <c r="D859" s="137"/>
      <c r="E859" s="100"/>
      <c r="F859" s="57"/>
      <c r="G859" s="58">
        <f t="shared" si="81"/>
        <v>0</v>
      </c>
      <c r="H859" s="58">
        <f>IF(E859="",0,IFERROR(VLOOKUP(E859,档案费管理台账!$D$4:$H$1000,5,0),0))</f>
        <v>0</v>
      </c>
      <c r="I859" s="57"/>
      <c r="J859" s="57"/>
      <c r="K859" s="57"/>
      <c r="L859" s="57"/>
      <c r="M859" s="58" t="str">
        <f t="shared" si="82"/>
        <v/>
      </c>
      <c r="N859" s="102"/>
    </row>
    <row r="860" spans="1:14">
      <c r="A860" s="97" t="str">
        <f t="shared" si="80"/>
        <v/>
      </c>
      <c r="B860" s="98" t="str">
        <f t="shared" si="79"/>
        <v/>
      </c>
      <c r="C860" s="99"/>
      <c r="D860" s="137"/>
      <c r="E860" s="100"/>
      <c r="F860" s="57"/>
      <c r="G860" s="58">
        <f t="shared" si="81"/>
        <v>0</v>
      </c>
      <c r="H860" s="58">
        <f>IF(E860="",0,IFERROR(VLOOKUP(E860,档案费管理台账!$D$4:$H$1000,5,0),0))</f>
        <v>0</v>
      </c>
      <c r="I860" s="57"/>
      <c r="J860" s="57"/>
      <c r="K860" s="57"/>
      <c r="L860" s="57"/>
      <c r="M860" s="58" t="str">
        <f t="shared" si="82"/>
        <v/>
      </c>
      <c r="N860" s="102"/>
    </row>
    <row r="861" spans="1:14">
      <c r="A861" s="97" t="str">
        <f t="shared" si="80"/>
        <v/>
      </c>
      <c r="B861" s="98" t="str">
        <f t="shared" si="79"/>
        <v/>
      </c>
      <c r="C861" s="99"/>
      <c r="D861" s="137"/>
      <c r="E861" s="100"/>
      <c r="F861" s="57"/>
      <c r="G861" s="58">
        <f t="shared" si="81"/>
        <v>0</v>
      </c>
      <c r="H861" s="58">
        <f>IF(E861="",0,IFERROR(VLOOKUP(E861,档案费管理台账!$D$4:$H$1000,5,0),0))</f>
        <v>0</v>
      </c>
      <c r="I861" s="57"/>
      <c r="J861" s="57"/>
      <c r="K861" s="57"/>
      <c r="L861" s="57"/>
      <c r="M861" s="58" t="str">
        <f t="shared" si="82"/>
        <v/>
      </c>
      <c r="N861" s="102"/>
    </row>
    <row r="862" spans="1:14">
      <c r="A862" s="97" t="str">
        <f t="shared" si="80"/>
        <v/>
      </c>
      <c r="B862" s="98" t="str">
        <f t="shared" si="79"/>
        <v/>
      </c>
      <c r="C862" s="99"/>
      <c r="D862" s="137"/>
      <c r="E862" s="100"/>
      <c r="F862" s="57"/>
      <c r="G862" s="58">
        <f t="shared" si="81"/>
        <v>0</v>
      </c>
      <c r="H862" s="58">
        <f>IF(E862="",0,IFERROR(VLOOKUP(E862,档案费管理台账!$D$4:$H$1000,5,0),0))</f>
        <v>0</v>
      </c>
      <c r="I862" s="57"/>
      <c r="J862" s="57"/>
      <c r="K862" s="57"/>
      <c r="L862" s="57"/>
      <c r="M862" s="58" t="str">
        <f t="shared" si="82"/>
        <v/>
      </c>
      <c r="N862" s="102"/>
    </row>
    <row r="863" spans="1:14">
      <c r="A863" s="97" t="str">
        <f t="shared" si="80"/>
        <v/>
      </c>
      <c r="B863" s="98" t="str">
        <f t="shared" si="79"/>
        <v/>
      </c>
      <c r="C863" s="99"/>
      <c r="D863" s="137"/>
      <c r="E863" s="100"/>
      <c r="F863" s="57"/>
      <c r="G863" s="58">
        <f t="shared" si="81"/>
        <v>0</v>
      </c>
      <c r="H863" s="58">
        <f>IF(E863="",0,IFERROR(VLOOKUP(E863,档案费管理台账!$D$4:$H$1000,5,0),0))</f>
        <v>0</v>
      </c>
      <c r="I863" s="57"/>
      <c r="J863" s="57"/>
      <c r="K863" s="57"/>
      <c r="L863" s="57"/>
      <c r="M863" s="58" t="str">
        <f t="shared" si="82"/>
        <v/>
      </c>
      <c r="N863" s="102"/>
    </row>
    <row r="864" spans="1:14">
      <c r="A864" s="97" t="str">
        <f t="shared" si="80"/>
        <v/>
      </c>
      <c r="B864" s="98" t="str">
        <f t="shared" si="79"/>
        <v/>
      </c>
      <c r="C864" s="99"/>
      <c r="D864" s="137"/>
      <c r="E864" s="100"/>
      <c r="F864" s="57"/>
      <c r="G864" s="58">
        <f t="shared" si="81"/>
        <v>0</v>
      </c>
      <c r="H864" s="58">
        <f>IF(E864="",0,IFERROR(VLOOKUP(E864,档案费管理台账!$D$4:$H$1000,5,0),0))</f>
        <v>0</v>
      </c>
      <c r="I864" s="57"/>
      <c r="J864" s="57"/>
      <c r="K864" s="57"/>
      <c r="L864" s="57"/>
      <c r="M864" s="58" t="str">
        <f t="shared" si="82"/>
        <v/>
      </c>
      <c r="N864" s="102"/>
    </row>
    <row r="865" spans="1:14">
      <c r="A865" s="97" t="str">
        <f t="shared" si="80"/>
        <v/>
      </c>
      <c r="B865" s="98" t="str">
        <f t="shared" si="79"/>
        <v/>
      </c>
      <c r="C865" s="99"/>
      <c r="D865" s="137"/>
      <c r="E865" s="100"/>
      <c r="F865" s="57"/>
      <c r="G865" s="58">
        <f t="shared" si="81"/>
        <v>0</v>
      </c>
      <c r="H865" s="58">
        <f>IF(E865="",0,IFERROR(VLOOKUP(E865,档案费管理台账!$D$4:$H$1000,5,0),0))</f>
        <v>0</v>
      </c>
      <c r="I865" s="57"/>
      <c r="J865" s="57"/>
      <c r="K865" s="57"/>
      <c r="L865" s="57"/>
      <c r="M865" s="58" t="str">
        <f t="shared" si="82"/>
        <v/>
      </c>
      <c r="N865" s="102"/>
    </row>
    <row r="866" spans="1:14">
      <c r="A866" s="97" t="str">
        <f t="shared" si="80"/>
        <v/>
      </c>
      <c r="B866" s="98" t="str">
        <f t="shared" si="79"/>
        <v/>
      </c>
      <c r="C866" s="99"/>
      <c r="D866" s="137"/>
      <c r="E866" s="100"/>
      <c r="F866" s="57"/>
      <c r="G866" s="58">
        <f t="shared" si="81"/>
        <v>0</v>
      </c>
      <c r="H866" s="58">
        <f>IF(E866="",0,IFERROR(VLOOKUP(E866,档案费管理台账!$D$4:$H$1000,5,0),0))</f>
        <v>0</v>
      </c>
      <c r="I866" s="57"/>
      <c r="J866" s="57"/>
      <c r="K866" s="57"/>
      <c r="L866" s="57"/>
      <c r="M866" s="58" t="str">
        <f t="shared" si="82"/>
        <v/>
      </c>
      <c r="N866" s="102"/>
    </row>
    <row r="867" spans="1:14">
      <c r="A867" s="97" t="str">
        <f t="shared" si="80"/>
        <v/>
      </c>
      <c r="B867" s="98" t="str">
        <f t="shared" si="79"/>
        <v/>
      </c>
      <c r="C867" s="99"/>
      <c r="D867" s="137"/>
      <c r="E867" s="100"/>
      <c r="F867" s="57"/>
      <c r="G867" s="58">
        <f t="shared" si="81"/>
        <v>0</v>
      </c>
      <c r="H867" s="58">
        <f>IF(E867="",0,IFERROR(VLOOKUP(E867,档案费管理台账!$D$4:$H$1000,5,0),0))</f>
        <v>0</v>
      </c>
      <c r="I867" s="57"/>
      <c r="J867" s="57"/>
      <c r="K867" s="57"/>
      <c r="L867" s="57"/>
      <c r="M867" s="58" t="str">
        <f t="shared" si="82"/>
        <v/>
      </c>
      <c r="N867" s="102"/>
    </row>
    <row r="868" spans="1:14">
      <c r="A868" s="97" t="str">
        <f t="shared" si="80"/>
        <v/>
      </c>
      <c r="B868" s="98" t="str">
        <f t="shared" si="79"/>
        <v/>
      </c>
      <c r="C868" s="99"/>
      <c r="D868" s="137"/>
      <c r="E868" s="100"/>
      <c r="F868" s="57"/>
      <c r="G868" s="58">
        <f t="shared" si="81"/>
        <v>0</v>
      </c>
      <c r="H868" s="58">
        <f>IF(E868="",0,IFERROR(VLOOKUP(E868,档案费管理台账!$D$4:$H$1000,5,0),0))</f>
        <v>0</v>
      </c>
      <c r="I868" s="57"/>
      <c r="J868" s="57"/>
      <c r="K868" s="57"/>
      <c r="L868" s="57"/>
      <c r="M868" s="58" t="str">
        <f t="shared" si="82"/>
        <v/>
      </c>
      <c r="N868" s="102"/>
    </row>
    <row r="869" spans="1:14">
      <c r="A869" s="97" t="str">
        <f t="shared" si="80"/>
        <v/>
      </c>
      <c r="B869" s="98" t="str">
        <f t="shared" si="79"/>
        <v/>
      </c>
      <c r="C869" s="99"/>
      <c r="D869" s="137"/>
      <c r="E869" s="100"/>
      <c r="F869" s="57"/>
      <c r="G869" s="58">
        <f t="shared" si="81"/>
        <v>0</v>
      </c>
      <c r="H869" s="58">
        <f>IF(E869="",0,IFERROR(VLOOKUP(E869,档案费管理台账!$D$4:$H$1000,5,0),0))</f>
        <v>0</v>
      </c>
      <c r="I869" s="57"/>
      <c r="J869" s="57"/>
      <c r="K869" s="57"/>
      <c r="L869" s="57"/>
      <c r="M869" s="58" t="str">
        <f t="shared" si="82"/>
        <v/>
      </c>
      <c r="N869" s="102"/>
    </row>
    <row r="870" spans="1:14">
      <c r="A870" s="97" t="str">
        <f t="shared" si="80"/>
        <v/>
      </c>
      <c r="B870" s="98" t="str">
        <f t="shared" si="79"/>
        <v/>
      </c>
      <c r="C870" s="99"/>
      <c r="D870" s="137"/>
      <c r="E870" s="100"/>
      <c r="F870" s="57"/>
      <c r="G870" s="58">
        <f t="shared" si="81"/>
        <v>0</v>
      </c>
      <c r="H870" s="58">
        <f>IF(E870="",0,IFERROR(VLOOKUP(E870,档案费管理台账!$D$4:$H$1000,5,0),0))</f>
        <v>0</v>
      </c>
      <c r="I870" s="57"/>
      <c r="J870" s="57"/>
      <c r="K870" s="57"/>
      <c r="L870" s="57"/>
      <c r="M870" s="58" t="str">
        <f t="shared" si="82"/>
        <v/>
      </c>
      <c r="N870" s="102"/>
    </row>
    <row r="871" spans="1:14">
      <c r="A871" s="97" t="str">
        <f t="shared" si="80"/>
        <v/>
      </c>
      <c r="B871" s="98" t="str">
        <f t="shared" si="79"/>
        <v/>
      </c>
      <c r="C871" s="99"/>
      <c r="D871" s="137"/>
      <c r="E871" s="100"/>
      <c r="F871" s="57"/>
      <c r="G871" s="58">
        <f t="shared" si="81"/>
        <v>0</v>
      </c>
      <c r="H871" s="58">
        <f>IF(E871="",0,IFERROR(VLOOKUP(E871,档案费管理台账!$D$4:$H$1000,5,0),0))</f>
        <v>0</v>
      </c>
      <c r="I871" s="57"/>
      <c r="J871" s="57"/>
      <c r="K871" s="57"/>
      <c r="L871" s="57"/>
      <c r="M871" s="58" t="str">
        <f t="shared" si="82"/>
        <v/>
      </c>
      <c r="N871" s="102"/>
    </row>
    <row r="872" spans="1:14">
      <c r="A872" s="97" t="str">
        <f t="shared" si="80"/>
        <v/>
      </c>
      <c r="B872" s="98" t="str">
        <f t="shared" si="79"/>
        <v/>
      </c>
      <c r="C872" s="99"/>
      <c r="D872" s="137"/>
      <c r="E872" s="100"/>
      <c r="F872" s="57"/>
      <c r="G872" s="58">
        <f t="shared" si="81"/>
        <v>0</v>
      </c>
      <c r="H872" s="58">
        <f>IF(E872="",0,IFERROR(VLOOKUP(E872,档案费管理台账!$D$4:$H$1000,5,0),0))</f>
        <v>0</v>
      </c>
      <c r="I872" s="57"/>
      <c r="J872" s="57"/>
      <c r="K872" s="57"/>
      <c r="L872" s="57"/>
      <c r="M872" s="58" t="str">
        <f t="shared" si="82"/>
        <v/>
      </c>
      <c r="N872" s="102"/>
    </row>
    <row r="873" spans="1:14">
      <c r="A873" s="97" t="str">
        <f t="shared" si="80"/>
        <v/>
      </c>
      <c r="B873" s="98" t="str">
        <f t="shared" si="79"/>
        <v/>
      </c>
      <c r="C873" s="99"/>
      <c r="D873" s="137"/>
      <c r="E873" s="100"/>
      <c r="F873" s="57"/>
      <c r="G873" s="58">
        <f t="shared" si="81"/>
        <v>0</v>
      </c>
      <c r="H873" s="58">
        <f>IF(E873="",0,IFERROR(VLOOKUP(E873,档案费管理台账!$D$4:$H$1000,5,0),0))</f>
        <v>0</v>
      </c>
      <c r="I873" s="57"/>
      <c r="J873" s="57"/>
      <c r="K873" s="57"/>
      <c r="L873" s="57"/>
      <c r="M873" s="58" t="str">
        <f t="shared" si="82"/>
        <v/>
      </c>
      <c r="N873" s="102"/>
    </row>
    <row r="874" spans="1:14">
      <c r="A874" s="97" t="str">
        <f t="shared" si="80"/>
        <v/>
      </c>
      <c r="B874" s="98" t="str">
        <f t="shared" si="79"/>
        <v/>
      </c>
      <c r="C874" s="99"/>
      <c r="D874" s="137"/>
      <c r="E874" s="100"/>
      <c r="F874" s="57"/>
      <c r="G874" s="58">
        <f t="shared" si="81"/>
        <v>0</v>
      </c>
      <c r="H874" s="58">
        <f>IF(E874="",0,IFERROR(VLOOKUP(E874,档案费管理台账!$D$4:$H$1000,5,0),0))</f>
        <v>0</v>
      </c>
      <c r="I874" s="57"/>
      <c r="J874" s="57"/>
      <c r="K874" s="57"/>
      <c r="L874" s="57"/>
      <c r="M874" s="58" t="str">
        <f t="shared" si="82"/>
        <v/>
      </c>
      <c r="N874" s="102"/>
    </row>
    <row r="875" spans="1:14">
      <c r="A875" s="97" t="str">
        <f t="shared" si="80"/>
        <v/>
      </c>
      <c r="B875" s="98" t="str">
        <f t="shared" si="79"/>
        <v/>
      </c>
      <c r="C875" s="99"/>
      <c r="D875" s="137"/>
      <c r="E875" s="100"/>
      <c r="F875" s="57"/>
      <c r="G875" s="58">
        <f t="shared" si="81"/>
        <v>0</v>
      </c>
      <c r="H875" s="58">
        <f>IF(E875="",0,IFERROR(VLOOKUP(E875,档案费管理台账!$D$4:$H$1000,5,0),0))</f>
        <v>0</v>
      </c>
      <c r="I875" s="57"/>
      <c r="J875" s="57"/>
      <c r="K875" s="57"/>
      <c r="L875" s="57"/>
      <c r="M875" s="58" t="str">
        <f t="shared" si="82"/>
        <v/>
      </c>
      <c r="N875" s="102"/>
    </row>
    <row r="876" spans="1:14">
      <c r="A876" s="97" t="str">
        <f t="shared" si="80"/>
        <v/>
      </c>
      <c r="B876" s="98" t="str">
        <f t="shared" ref="B876:B939" si="83">IF(C876="","",MONTH(C876)&amp;"月")</f>
        <v/>
      </c>
      <c r="C876" s="99"/>
      <c r="D876" s="137"/>
      <c r="E876" s="100"/>
      <c r="F876" s="57"/>
      <c r="G876" s="58">
        <f t="shared" si="81"/>
        <v>0</v>
      </c>
      <c r="H876" s="58">
        <f>IF(E876="",0,IFERROR(VLOOKUP(E876,档案费管理台账!$D$4:$H$1000,5,0),0))</f>
        <v>0</v>
      </c>
      <c r="I876" s="57"/>
      <c r="J876" s="57"/>
      <c r="K876" s="57"/>
      <c r="L876" s="57"/>
      <c r="M876" s="58" t="str">
        <f t="shared" si="82"/>
        <v/>
      </c>
      <c r="N876" s="102"/>
    </row>
    <row r="877" spans="1:14">
      <c r="A877" s="97" t="str">
        <f t="shared" ref="A877:A940" si="84">IF(C877="","",ROW()-42)</f>
        <v/>
      </c>
      <c r="B877" s="98" t="str">
        <f t="shared" si="83"/>
        <v/>
      </c>
      <c r="C877" s="99"/>
      <c r="D877" s="137"/>
      <c r="E877" s="100"/>
      <c r="F877" s="57"/>
      <c r="G877" s="58">
        <f t="shared" ref="G877:G940" si="85">IF(F877="",0,F877*$K$41)</f>
        <v>0</v>
      </c>
      <c r="H877" s="58">
        <f>IF(E877="",0,IFERROR(VLOOKUP(E877,档案费管理台账!$D$4:$H$1000,5,0),0))</f>
        <v>0</v>
      </c>
      <c r="I877" s="57"/>
      <c r="J877" s="57"/>
      <c r="K877" s="57"/>
      <c r="L877" s="57"/>
      <c r="M877" s="58" t="str">
        <f t="shared" ref="M877:M940" si="86">IF(C877="","",ROUND(M876+G877-I877-J877-K877-L877-H877,2))</f>
        <v/>
      </c>
      <c r="N877" s="102"/>
    </row>
    <row r="878" spans="1:14">
      <c r="A878" s="97" t="str">
        <f t="shared" si="84"/>
        <v/>
      </c>
      <c r="B878" s="98" t="str">
        <f t="shared" si="83"/>
        <v/>
      </c>
      <c r="C878" s="99"/>
      <c r="D878" s="137"/>
      <c r="E878" s="100"/>
      <c r="F878" s="57"/>
      <c r="G878" s="58">
        <f t="shared" si="85"/>
        <v>0</v>
      </c>
      <c r="H878" s="58">
        <f>IF(E878="",0,IFERROR(VLOOKUP(E878,档案费管理台账!$D$4:$H$1000,5,0),0))</f>
        <v>0</v>
      </c>
      <c r="I878" s="57"/>
      <c r="J878" s="57"/>
      <c r="K878" s="57"/>
      <c r="L878" s="57"/>
      <c r="M878" s="58" t="str">
        <f t="shared" si="86"/>
        <v/>
      </c>
      <c r="N878" s="102"/>
    </row>
    <row r="879" spans="1:14">
      <c r="A879" s="97" t="str">
        <f t="shared" si="84"/>
        <v/>
      </c>
      <c r="B879" s="98" t="str">
        <f t="shared" si="83"/>
        <v/>
      </c>
      <c r="C879" s="99"/>
      <c r="D879" s="137"/>
      <c r="E879" s="100"/>
      <c r="F879" s="57"/>
      <c r="G879" s="58">
        <f t="shared" si="85"/>
        <v>0</v>
      </c>
      <c r="H879" s="58">
        <f>IF(E879="",0,IFERROR(VLOOKUP(E879,档案费管理台账!$D$4:$H$1000,5,0),0))</f>
        <v>0</v>
      </c>
      <c r="I879" s="57"/>
      <c r="J879" s="57"/>
      <c r="K879" s="57"/>
      <c r="L879" s="57"/>
      <c r="M879" s="58" t="str">
        <f t="shared" si="86"/>
        <v/>
      </c>
      <c r="N879" s="102"/>
    </row>
    <row r="880" spans="1:14">
      <c r="A880" s="97" t="str">
        <f t="shared" si="84"/>
        <v/>
      </c>
      <c r="B880" s="98" t="str">
        <f t="shared" si="83"/>
        <v/>
      </c>
      <c r="C880" s="99"/>
      <c r="D880" s="137"/>
      <c r="E880" s="100"/>
      <c r="F880" s="57"/>
      <c r="G880" s="58">
        <f t="shared" si="85"/>
        <v>0</v>
      </c>
      <c r="H880" s="58">
        <f>IF(E880="",0,IFERROR(VLOOKUP(E880,档案费管理台账!$D$4:$H$1000,5,0),0))</f>
        <v>0</v>
      </c>
      <c r="I880" s="57"/>
      <c r="J880" s="57"/>
      <c r="K880" s="57"/>
      <c r="L880" s="57"/>
      <c r="M880" s="58" t="str">
        <f t="shared" si="86"/>
        <v/>
      </c>
      <c r="N880" s="102"/>
    </row>
    <row r="881" spans="1:14">
      <c r="A881" s="97" t="str">
        <f t="shared" si="84"/>
        <v/>
      </c>
      <c r="B881" s="98" t="str">
        <f t="shared" si="83"/>
        <v/>
      </c>
      <c r="C881" s="99"/>
      <c r="D881" s="137"/>
      <c r="E881" s="100"/>
      <c r="F881" s="57"/>
      <c r="G881" s="58">
        <f t="shared" si="85"/>
        <v>0</v>
      </c>
      <c r="H881" s="58">
        <f>IF(E881="",0,IFERROR(VLOOKUP(E881,档案费管理台账!$D$4:$H$1000,5,0),0))</f>
        <v>0</v>
      </c>
      <c r="I881" s="57"/>
      <c r="J881" s="57"/>
      <c r="K881" s="57"/>
      <c r="L881" s="57"/>
      <c r="M881" s="58" t="str">
        <f t="shared" si="86"/>
        <v/>
      </c>
      <c r="N881" s="102"/>
    </row>
    <row r="882" spans="1:14">
      <c r="A882" s="97" t="str">
        <f t="shared" si="84"/>
        <v/>
      </c>
      <c r="B882" s="98" t="str">
        <f t="shared" si="83"/>
        <v/>
      </c>
      <c r="C882" s="99"/>
      <c r="D882" s="137"/>
      <c r="E882" s="100"/>
      <c r="F882" s="57"/>
      <c r="G882" s="58">
        <f t="shared" si="85"/>
        <v>0</v>
      </c>
      <c r="H882" s="58">
        <f>IF(E882="",0,IFERROR(VLOOKUP(E882,档案费管理台账!$D$4:$H$1000,5,0),0))</f>
        <v>0</v>
      </c>
      <c r="I882" s="57"/>
      <c r="J882" s="57"/>
      <c r="K882" s="57"/>
      <c r="L882" s="57"/>
      <c r="M882" s="58" t="str">
        <f t="shared" si="86"/>
        <v/>
      </c>
      <c r="N882" s="102"/>
    </row>
    <row r="883" spans="1:14">
      <c r="A883" s="97" t="str">
        <f t="shared" si="84"/>
        <v/>
      </c>
      <c r="B883" s="98" t="str">
        <f t="shared" si="83"/>
        <v/>
      </c>
      <c r="C883" s="99"/>
      <c r="D883" s="137"/>
      <c r="E883" s="100"/>
      <c r="F883" s="57"/>
      <c r="G883" s="58">
        <f t="shared" si="85"/>
        <v>0</v>
      </c>
      <c r="H883" s="58">
        <f>IF(E883="",0,IFERROR(VLOOKUP(E883,档案费管理台账!$D$4:$H$1000,5,0),0))</f>
        <v>0</v>
      </c>
      <c r="I883" s="57"/>
      <c r="J883" s="57"/>
      <c r="K883" s="57"/>
      <c r="L883" s="57"/>
      <c r="M883" s="58" t="str">
        <f t="shared" si="86"/>
        <v/>
      </c>
      <c r="N883" s="102"/>
    </row>
    <row r="884" spans="1:14">
      <c r="A884" s="97" t="str">
        <f t="shared" si="84"/>
        <v/>
      </c>
      <c r="B884" s="98" t="str">
        <f t="shared" si="83"/>
        <v/>
      </c>
      <c r="C884" s="99"/>
      <c r="D884" s="137"/>
      <c r="E884" s="100"/>
      <c r="F884" s="57"/>
      <c r="G884" s="58">
        <f t="shared" si="85"/>
        <v>0</v>
      </c>
      <c r="H884" s="58">
        <f>IF(E884="",0,IFERROR(VLOOKUP(E884,档案费管理台账!$D$4:$H$1000,5,0),0))</f>
        <v>0</v>
      </c>
      <c r="I884" s="57"/>
      <c r="J884" s="57"/>
      <c r="K884" s="57"/>
      <c r="L884" s="57"/>
      <c r="M884" s="58" t="str">
        <f t="shared" si="86"/>
        <v/>
      </c>
      <c r="N884" s="102"/>
    </row>
    <row r="885" spans="1:14">
      <c r="A885" s="97" t="str">
        <f t="shared" si="84"/>
        <v/>
      </c>
      <c r="B885" s="98" t="str">
        <f t="shared" si="83"/>
        <v/>
      </c>
      <c r="C885" s="99"/>
      <c r="D885" s="137"/>
      <c r="E885" s="100"/>
      <c r="F885" s="57"/>
      <c r="G885" s="58">
        <f t="shared" si="85"/>
        <v>0</v>
      </c>
      <c r="H885" s="58">
        <f>IF(E885="",0,IFERROR(VLOOKUP(E885,档案费管理台账!$D$4:$H$1000,5,0),0))</f>
        <v>0</v>
      </c>
      <c r="I885" s="57"/>
      <c r="J885" s="57"/>
      <c r="K885" s="57"/>
      <c r="L885" s="57"/>
      <c r="M885" s="58" t="str">
        <f t="shared" si="86"/>
        <v/>
      </c>
      <c r="N885" s="102"/>
    </row>
    <row r="886" spans="1:14">
      <c r="A886" s="97" t="str">
        <f t="shared" si="84"/>
        <v/>
      </c>
      <c r="B886" s="98" t="str">
        <f t="shared" si="83"/>
        <v/>
      </c>
      <c r="C886" s="99"/>
      <c r="D886" s="137"/>
      <c r="E886" s="100"/>
      <c r="F886" s="57"/>
      <c r="G886" s="58">
        <f t="shared" si="85"/>
        <v>0</v>
      </c>
      <c r="H886" s="58">
        <f>IF(E886="",0,IFERROR(VLOOKUP(E886,档案费管理台账!$D$4:$H$1000,5,0),0))</f>
        <v>0</v>
      </c>
      <c r="I886" s="57"/>
      <c r="J886" s="57"/>
      <c r="K886" s="57"/>
      <c r="L886" s="57"/>
      <c r="M886" s="58" t="str">
        <f t="shared" si="86"/>
        <v/>
      </c>
      <c r="N886" s="102"/>
    </row>
    <row r="887" spans="1:14">
      <c r="A887" s="97" t="str">
        <f t="shared" si="84"/>
        <v/>
      </c>
      <c r="B887" s="98" t="str">
        <f t="shared" si="83"/>
        <v/>
      </c>
      <c r="C887" s="99"/>
      <c r="D887" s="137"/>
      <c r="E887" s="100"/>
      <c r="F887" s="57"/>
      <c r="G887" s="58">
        <f t="shared" si="85"/>
        <v>0</v>
      </c>
      <c r="H887" s="58">
        <f>IF(E887="",0,IFERROR(VLOOKUP(E887,档案费管理台账!$D$4:$H$1000,5,0),0))</f>
        <v>0</v>
      </c>
      <c r="I887" s="57"/>
      <c r="J887" s="57"/>
      <c r="K887" s="57"/>
      <c r="L887" s="57"/>
      <c r="M887" s="58" t="str">
        <f t="shared" si="86"/>
        <v/>
      </c>
      <c r="N887" s="102"/>
    </row>
    <row r="888" spans="1:14">
      <c r="A888" s="97" t="str">
        <f t="shared" si="84"/>
        <v/>
      </c>
      <c r="B888" s="98" t="str">
        <f t="shared" si="83"/>
        <v/>
      </c>
      <c r="C888" s="99"/>
      <c r="D888" s="137"/>
      <c r="E888" s="100"/>
      <c r="F888" s="57"/>
      <c r="G888" s="58">
        <f t="shared" si="85"/>
        <v>0</v>
      </c>
      <c r="H888" s="58">
        <f>IF(E888="",0,IFERROR(VLOOKUP(E888,档案费管理台账!$D$4:$H$1000,5,0),0))</f>
        <v>0</v>
      </c>
      <c r="I888" s="57"/>
      <c r="J888" s="57"/>
      <c r="K888" s="57"/>
      <c r="L888" s="57"/>
      <c r="M888" s="58" t="str">
        <f t="shared" si="86"/>
        <v/>
      </c>
      <c r="N888" s="102"/>
    </row>
    <row r="889" spans="1:14">
      <c r="A889" s="97" t="str">
        <f t="shared" si="84"/>
        <v/>
      </c>
      <c r="B889" s="98" t="str">
        <f t="shared" si="83"/>
        <v/>
      </c>
      <c r="C889" s="99"/>
      <c r="D889" s="137"/>
      <c r="E889" s="100"/>
      <c r="F889" s="57"/>
      <c r="G889" s="58">
        <f t="shared" si="85"/>
        <v>0</v>
      </c>
      <c r="H889" s="58">
        <f>IF(E889="",0,IFERROR(VLOOKUP(E889,档案费管理台账!$D$4:$H$1000,5,0),0))</f>
        <v>0</v>
      </c>
      <c r="I889" s="57"/>
      <c r="J889" s="57"/>
      <c r="K889" s="57"/>
      <c r="L889" s="57"/>
      <c r="M889" s="58" t="str">
        <f t="shared" si="86"/>
        <v/>
      </c>
      <c r="N889" s="102"/>
    </row>
    <row r="890" spans="1:14">
      <c r="A890" s="97" t="str">
        <f t="shared" si="84"/>
        <v/>
      </c>
      <c r="B890" s="98" t="str">
        <f t="shared" si="83"/>
        <v/>
      </c>
      <c r="C890" s="99"/>
      <c r="D890" s="137"/>
      <c r="E890" s="100"/>
      <c r="F890" s="57"/>
      <c r="G890" s="58">
        <f t="shared" si="85"/>
        <v>0</v>
      </c>
      <c r="H890" s="58">
        <f>IF(E890="",0,IFERROR(VLOOKUP(E890,档案费管理台账!$D$4:$H$1000,5,0),0))</f>
        <v>0</v>
      </c>
      <c r="I890" s="57"/>
      <c r="J890" s="57"/>
      <c r="K890" s="57"/>
      <c r="L890" s="57"/>
      <c r="M890" s="58" t="str">
        <f t="shared" si="86"/>
        <v/>
      </c>
      <c r="N890" s="102"/>
    </row>
    <row r="891" spans="1:14">
      <c r="A891" s="97" t="str">
        <f t="shared" si="84"/>
        <v/>
      </c>
      <c r="B891" s="98" t="str">
        <f t="shared" si="83"/>
        <v/>
      </c>
      <c r="C891" s="99"/>
      <c r="D891" s="137"/>
      <c r="E891" s="100"/>
      <c r="F891" s="57"/>
      <c r="G891" s="58">
        <f t="shared" si="85"/>
        <v>0</v>
      </c>
      <c r="H891" s="58">
        <f>IF(E891="",0,IFERROR(VLOOKUP(E891,档案费管理台账!$D$4:$H$1000,5,0),0))</f>
        <v>0</v>
      </c>
      <c r="I891" s="57"/>
      <c r="J891" s="57"/>
      <c r="K891" s="57"/>
      <c r="L891" s="57"/>
      <c r="M891" s="58" t="str">
        <f t="shared" si="86"/>
        <v/>
      </c>
      <c r="N891" s="102"/>
    </row>
    <row r="892" spans="1:14">
      <c r="A892" s="97" t="str">
        <f t="shared" si="84"/>
        <v/>
      </c>
      <c r="B892" s="98" t="str">
        <f t="shared" si="83"/>
        <v/>
      </c>
      <c r="C892" s="99"/>
      <c r="D892" s="137"/>
      <c r="E892" s="100"/>
      <c r="F892" s="57"/>
      <c r="G892" s="58">
        <f t="shared" si="85"/>
        <v>0</v>
      </c>
      <c r="H892" s="58">
        <f>IF(E892="",0,IFERROR(VLOOKUP(E892,档案费管理台账!$D$4:$H$1000,5,0),0))</f>
        <v>0</v>
      </c>
      <c r="I892" s="57"/>
      <c r="J892" s="57"/>
      <c r="K892" s="57"/>
      <c r="L892" s="57"/>
      <c r="M892" s="58" t="str">
        <f t="shared" si="86"/>
        <v/>
      </c>
      <c r="N892" s="102"/>
    </row>
    <row r="893" spans="1:14">
      <c r="A893" s="97" t="str">
        <f t="shared" si="84"/>
        <v/>
      </c>
      <c r="B893" s="98" t="str">
        <f t="shared" si="83"/>
        <v/>
      </c>
      <c r="C893" s="99"/>
      <c r="D893" s="137"/>
      <c r="E893" s="100"/>
      <c r="F893" s="57"/>
      <c r="G893" s="58">
        <f t="shared" si="85"/>
        <v>0</v>
      </c>
      <c r="H893" s="58">
        <f>IF(E893="",0,IFERROR(VLOOKUP(E893,档案费管理台账!$D$4:$H$1000,5,0),0))</f>
        <v>0</v>
      </c>
      <c r="I893" s="57"/>
      <c r="J893" s="57"/>
      <c r="K893" s="57"/>
      <c r="L893" s="57"/>
      <c r="M893" s="58" t="str">
        <f t="shared" si="86"/>
        <v/>
      </c>
      <c r="N893" s="102"/>
    </row>
    <row r="894" spans="1:14">
      <c r="A894" s="97" t="str">
        <f t="shared" si="84"/>
        <v/>
      </c>
      <c r="B894" s="98" t="str">
        <f t="shared" si="83"/>
        <v/>
      </c>
      <c r="C894" s="99"/>
      <c r="D894" s="137"/>
      <c r="E894" s="100"/>
      <c r="F894" s="57"/>
      <c r="G894" s="58">
        <f t="shared" si="85"/>
        <v>0</v>
      </c>
      <c r="H894" s="58">
        <f>IF(E894="",0,IFERROR(VLOOKUP(E894,档案费管理台账!$D$4:$H$1000,5,0),0))</f>
        <v>0</v>
      </c>
      <c r="I894" s="57"/>
      <c r="J894" s="57"/>
      <c r="K894" s="57"/>
      <c r="L894" s="57"/>
      <c r="M894" s="58" t="str">
        <f t="shared" si="86"/>
        <v/>
      </c>
      <c r="N894" s="102"/>
    </row>
    <row r="895" spans="1:14">
      <c r="A895" s="97" t="str">
        <f t="shared" si="84"/>
        <v/>
      </c>
      <c r="B895" s="98" t="str">
        <f t="shared" si="83"/>
        <v/>
      </c>
      <c r="C895" s="99"/>
      <c r="D895" s="137"/>
      <c r="E895" s="100"/>
      <c r="F895" s="57"/>
      <c r="G895" s="58">
        <f t="shared" si="85"/>
        <v>0</v>
      </c>
      <c r="H895" s="58">
        <f>IF(E895="",0,IFERROR(VLOOKUP(E895,档案费管理台账!$D$4:$H$1000,5,0),0))</f>
        <v>0</v>
      </c>
      <c r="I895" s="57"/>
      <c r="J895" s="57"/>
      <c r="K895" s="57"/>
      <c r="L895" s="57"/>
      <c r="M895" s="58" t="str">
        <f t="shared" si="86"/>
        <v/>
      </c>
      <c r="N895" s="102"/>
    </row>
    <row r="896" spans="1:14">
      <c r="A896" s="97" t="str">
        <f t="shared" si="84"/>
        <v/>
      </c>
      <c r="B896" s="98" t="str">
        <f t="shared" si="83"/>
        <v/>
      </c>
      <c r="C896" s="99"/>
      <c r="D896" s="137"/>
      <c r="E896" s="100"/>
      <c r="F896" s="57"/>
      <c r="G896" s="58">
        <f t="shared" si="85"/>
        <v>0</v>
      </c>
      <c r="H896" s="58">
        <f>IF(E896="",0,IFERROR(VLOOKUP(E896,档案费管理台账!$D$4:$H$1000,5,0),0))</f>
        <v>0</v>
      </c>
      <c r="I896" s="57"/>
      <c r="J896" s="57"/>
      <c r="K896" s="57"/>
      <c r="L896" s="57"/>
      <c r="M896" s="58" t="str">
        <f t="shared" si="86"/>
        <v/>
      </c>
      <c r="N896" s="102"/>
    </row>
    <row r="897" spans="1:14">
      <c r="A897" s="97" t="str">
        <f t="shared" si="84"/>
        <v/>
      </c>
      <c r="B897" s="98" t="str">
        <f t="shared" si="83"/>
        <v/>
      </c>
      <c r="C897" s="99"/>
      <c r="D897" s="137"/>
      <c r="E897" s="100"/>
      <c r="F897" s="57"/>
      <c r="G897" s="58">
        <f t="shared" si="85"/>
        <v>0</v>
      </c>
      <c r="H897" s="58">
        <f>IF(E897="",0,IFERROR(VLOOKUP(E897,档案费管理台账!$D$4:$H$1000,5,0),0))</f>
        <v>0</v>
      </c>
      <c r="I897" s="57"/>
      <c r="J897" s="57"/>
      <c r="K897" s="57"/>
      <c r="L897" s="57"/>
      <c r="M897" s="58" t="str">
        <f t="shared" si="86"/>
        <v/>
      </c>
      <c r="N897" s="102"/>
    </row>
    <row r="898" spans="1:14">
      <c r="A898" s="97" t="str">
        <f t="shared" si="84"/>
        <v/>
      </c>
      <c r="B898" s="98" t="str">
        <f t="shared" si="83"/>
        <v/>
      </c>
      <c r="C898" s="99"/>
      <c r="D898" s="137"/>
      <c r="E898" s="100"/>
      <c r="F898" s="57"/>
      <c r="G898" s="58">
        <f t="shared" si="85"/>
        <v>0</v>
      </c>
      <c r="H898" s="58">
        <f>IF(E898="",0,IFERROR(VLOOKUP(E898,档案费管理台账!$D$4:$H$1000,5,0),0))</f>
        <v>0</v>
      </c>
      <c r="I898" s="57"/>
      <c r="J898" s="57"/>
      <c r="K898" s="57"/>
      <c r="L898" s="57"/>
      <c r="M898" s="58" t="str">
        <f t="shared" si="86"/>
        <v/>
      </c>
      <c r="N898" s="102"/>
    </row>
    <row r="899" spans="1:14">
      <c r="A899" s="97" t="str">
        <f t="shared" si="84"/>
        <v/>
      </c>
      <c r="B899" s="98" t="str">
        <f t="shared" si="83"/>
        <v/>
      </c>
      <c r="C899" s="99"/>
      <c r="D899" s="137"/>
      <c r="E899" s="100"/>
      <c r="F899" s="57"/>
      <c r="G899" s="58">
        <f t="shared" si="85"/>
        <v>0</v>
      </c>
      <c r="H899" s="58">
        <f>IF(E899="",0,IFERROR(VLOOKUP(E899,档案费管理台账!$D$4:$H$1000,5,0),0))</f>
        <v>0</v>
      </c>
      <c r="I899" s="57"/>
      <c r="J899" s="57"/>
      <c r="K899" s="57"/>
      <c r="L899" s="57"/>
      <c r="M899" s="58" t="str">
        <f t="shared" si="86"/>
        <v/>
      </c>
      <c r="N899" s="102"/>
    </row>
    <row r="900" spans="1:14">
      <c r="A900" s="97" t="str">
        <f t="shared" si="84"/>
        <v/>
      </c>
      <c r="B900" s="98" t="str">
        <f t="shared" si="83"/>
        <v/>
      </c>
      <c r="C900" s="99"/>
      <c r="D900" s="137"/>
      <c r="E900" s="100"/>
      <c r="F900" s="57"/>
      <c r="G900" s="58">
        <f t="shared" si="85"/>
        <v>0</v>
      </c>
      <c r="H900" s="58">
        <f>IF(E900="",0,IFERROR(VLOOKUP(E900,档案费管理台账!$D$4:$H$1000,5,0),0))</f>
        <v>0</v>
      </c>
      <c r="I900" s="57"/>
      <c r="J900" s="57"/>
      <c r="K900" s="57"/>
      <c r="L900" s="57"/>
      <c r="M900" s="58" t="str">
        <f t="shared" si="86"/>
        <v/>
      </c>
      <c r="N900" s="102"/>
    </row>
    <row r="901" spans="1:14">
      <c r="A901" s="97" t="str">
        <f t="shared" si="84"/>
        <v/>
      </c>
      <c r="B901" s="98" t="str">
        <f t="shared" si="83"/>
        <v/>
      </c>
      <c r="C901" s="99"/>
      <c r="D901" s="137"/>
      <c r="E901" s="100"/>
      <c r="F901" s="57"/>
      <c r="G901" s="58">
        <f t="shared" si="85"/>
        <v>0</v>
      </c>
      <c r="H901" s="58">
        <f>IF(E901="",0,IFERROR(VLOOKUP(E901,档案费管理台账!$D$4:$H$1000,5,0),0))</f>
        <v>0</v>
      </c>
      <c r="I901" s="57"/>
      <c r="J901" s="57"/>
      <c r="K901" s="57"/>
      <c r="L901" s="57"/>
      <c r="M901" s="58" t="str">
        <f t="shared" si="86"/>
        <v/>
      </c>
      <c r="N901" s="102"/>
    </row>
    <row r="902" spans="1:14">
      <c r="A902" s="97" t="str">
        <f t="shared" si="84"/>
        <v/>
      </c>
      <c r="B902" s="98" t="str">
        <f t="shared" si="83"/>
        <v/>
      </c>
      <c r="C902" s="99"/>
      <c r="D902" s="137"/>
      <c r="E902" s="100"/>
      <c r="F902" s="57"/>
      <c r="G902" s="58">
        <f t="shared" si="85"/>
        <v>0</v>
      </c>
      <c r="H902" s="58">
        <f>IF(E902="",0,IFERROR(VLOOKUP(E902,档案费管理台账!$D$4:$H$1000,5,0),0))</f>
        <v>0</v>
      </c>
      <c r="I902" s="57"/>
      <c r="J902" s="57"/>
      <c r="K902" s="57"/>
      <c r="L902" s="57"/>
      <c r="M902" s="58" t="str">
        <f t="shared" si="86"/>
        <v/>
      </c>
      <c r="N902" s="102"/>
    </row>
    <row r="903" spans="1:14">
      <c r="A903" s="97" t="str">
        <f t="shared" si="84"/>
        <v/>
      </c>
      <c r="B903" s="98" t="str">
        <f t="shared" si="83"/>
        <v/>
      </c>
      <c r="C903" s="99"/>
      <c r="D903" s="137"/>
      <c r="E903" s="100"/>
      <c r="F903" s="57"/>
      <c r="G903" s="58">
        <f t="shared" si="85"/>
        <v>0</v>
      </c>
      <c r="H903" s="58">
        <f>IF(E903="",0,IFERROR(VLOOKUP(E903,档案费管理台账!$D$4:$H$1000,5,0),0))</f>
        <v>0</v>
      </c>
      <c r="I903" s="57"/>
      <c r="J903" s="57"/>
      <c r="K903" s="57"/>
      <c r="L903" s="57"/>
      <c r="M903" s="58" t="str">
        <f t="shared" si="86"/>
        <v/>
      </c>
      <c r="N903" s="102"/>
    </row>
    <row r="904" spans="1:14">
      <c r="A904" s="97" t="str">
        <f t="shared" si="84"/>
        <v/>
      </c>
      <c r="B904" s="98" t="str">
        <f t="shared" si="83"/>
        <v/>
      </c>
      <c r="C904" s="99"/>
      <c r="D904" s="137"/>
      <c r="E904" s="100"/>
      <c r="F904" s="57"/>
      <c r="G904" s="58">
        <f t="shared" si="85"/>
        <v>0</v>
      </c>
      <c r="H904" s="58">
        <f>IF(E904="",0,IFERROR(VLOOKUP(E904,档案费管理台账!$D$4:$H$1000,5,0),0))</f>
        <v>0</v>
      </c>
      <c r="I904" s="57"/>
      <c r="J904" s="57"/>
      <c r="K904" s="57"/>
      <c r="L904" s="57"/>
      <c r="M904" s="58" t="str">
        <f t="shared" si="86"/>
        <v/>
      </c>
      <c r="N904" s="102"/>
    </row>
    <row r="905" spans="1:14">
      <c r="A905" s="97" t="str">
        <f t="shared" si="84"/>
        <v/>
      </c>
      <c r="B905" s="98" t="str">
        <f t="shared" si="83"/>
        <v/>
      </c>
      <c r="C905" s="99"/>
      <c r="D905" s="137"/>
      <c r="E905" s="100"/>
      <c r="F905" s="57"/>
      <c r="G905" s="58">
        <f t="shared" si="85"/>
        <v>0</v>
      </c>
      <c r="H905" s="58">
        <f>IF(E905="",0,IFERROR(VLOOKUP(E905,档案费管理台账!$D$4:$H$1000,5,0),0))</f>
        <v>0</v>
      </c>
      <c r="I905" s="57"/>
      <c r="J905" s="57"/>
      <c r="K905" s="57"/>
      <c r="L905" s="57"/>
      <c r="M905" s="58" t="str">
        <f t="shared" si="86"/>
        <v/>
      </c>
      <c r="N905" s="102"/>
    </row>
    <row r="906" spans="1:14">
      <c r="A906" s="97" t="str">
        <f t="shared" si="84"/>
        <v/>
      </c>
      <c r="B906" s="98" t="str">
        <f t="shared" si="83"/>
        <v/>
      </c>
      <c r="C906" s="99"/>
      <c r="D906" s="137"/>
      <c r="E906" s="100"/>
      <c r="F906" s="57"/>
      <c r="G906" s="58">
        <f t="shared" si="85"/>
        <v>0</v>
      </c>
      <c r="H906" s="58">
        <f>IF(E906="",0,IFERROR(VLOOKUP(E906,档案费管理台账!$D$4:$H$1000,5,0),0))</f>
        <v>0</v>
      </c>
      <c r="I906" s="57"/>
      <c r="J906" s="57"/>
      <c r="K906" s="57"/>
      <c r="L906" s="57"/>
      <c r="M906" s="58" t="str">
        <f t="shared" si="86"/>
        <v/>
      </c>
      <c r="N906" s="102"/>
    </row>
    <row r="907" spans="1:14">
      <c r="A907" s="97" t="str">
        <f t="shared" si="84"/>
        <v/>
      </c>
      <c r="B907" s="98" t="str">
        <f t="shared" si="83"/>
        <v/>
      </c>
      <c r="C907" s="99"/>
      <c r="D907" s="137"/>
      <c r="E907" s="100"/>
      <c r="F907" s="57"/>
      <c r="G907" s="58">
        <f t="shared" si="85"/>
        <v>0</v>
      </c>
      <c r="H907" s="58">
        <f>IF(E907="",0,IFERROR(VLOOKUP(E907,档案费管理台账!$D$4:$H$1000,5,0),0))</f>
        <v>0</v>
      </c>
      <c r="I907" s="57"/>
      <c r="J907" s="57"/>
      <c r="K907" s="57"/>
      <c r="L907" s="57"/>
      <c r="M907" s="58" t="str">
        <f t="shared" si="86"/>
        <v/>
      </c>
      <c r="N907" s="102"/>
    </row>
    <row r="908" spans="1:14">
      <c r="A908" s="97" t="str">
        <f t="shared" si="84"/>
        <v/>
      </c>
      <c r="B908" s="98" t="str">
        <f t="shared" si="83"/>
        <v/>
      </c>
      <c r="C908" s="99"/>
      <c r="D908" s="137"/>
      <c r="E908" s="100"/>
      <c r="F908" s="57"/>
      <c r="G908" s="58">
        <f t="shared" si="85"/>
        <v>0</v>
      </c>
      <c r="H908" s="58">
        <f>IF(E908="",0,IFERROR(VLOOKUP(E908,档案费管理台账!$D$4:$H$1000,5,0),0))</f>
        <v>0</v>
      </c>
      <c r="I908" s="57"/>
      <c r="J908" s="57"/>
      <c r="K908" s="57"/>
      <c r="L908" s="57"/>
      <c r="M908" s="58" t="str">
        <f t="shared" si="86"/>
        <v/>
      </c>
      <c r="N908" s="102"/>
    </row>
    <row r="909" spans="1:14">
      <c r="A909" s="97" t="str">
        <f t="shared" si="84"/>
        <v/>
      </c>
      <c r="B909" s="98" t="str">
        <f t="shared" si="83"/>
        <v/>
      </c>
      <c r="C909" s="99"/>
      <c r="D909" s="137"/>
      <c r="E909" s="100"/>
      <c r="F909" s="57"/>
      <c r="G909" s="58">
        <f t="shared" si="85"/>
        <v>0</v>
      </c>
      <c r="H909" s="58">
        <f>IF(E909="",0,IFERROR(VLOOKUP(E909,档案费管理台账!$D$4:$H$1000,5,0),0))</f>
        <v>0</v>
      </c>
      <c r="I909" s="57"/>
      <c r="J909" s="57"/>
      <c r="K909" s="57"/>
      <c r="L909" s="57"/>
      <c r="M909" s="58" t="str">
        <f t="shared" si="86"/>
        <v/>
      </c>
      <c r="N909" s="102"/>
    </row>
    <row r="910" spans="1:14">
      <c r="A910" s="97" t="str">
        <f t="shared" si="84"/>
        <v/>
      </c>
      <c r="B910" s="98" t="str">
        <f t="shared" si="83"/>
        <v/>
      </c>
      <c r="C910" s="99"/>
      <c r="D910" s="137"/>
      <c r="E910" s="100"/>
      <c r="F910" s="57"/>
      <c r="G910" s="58">
        <f t="shared" si="85"/>
        <v>0</v>
      </c>
      <c r="H910" s="58">
        <f>IF(E910="",0,IFERROR(VLOOKUP(E910,档案费管理台账!$D$4:$H$1000,5,0),0))</f>
        <v>0</v>
      </c>
      <c r="I910" s="57"/>
      <c r="J910" s="57"/>
      <c r="K910" s="57"/>
      <c r="L910" s="57"/>
      <c r="M910" s="58" t="str">
        <f t="shared" si="86"/>
        <v/>
      </c>
      <c r="N910" s="102"/>
    </row>
    <row r="911" spans="1:14">
      <c r="A911" s="97" t="str">
        <f t="shared" si="84"/>
        <v/>
      </c>
      <c r="B911" s="98" t="str">
        <f t="shared" si="83"/>
        <v/>
      </c>
      <c r="C911" s="99"/>
      <c r="D911" s="137"/>
      <c r="E911" s="100"/>
      <c r="F911" s="57"/>
      <c r="G911" s="58">
        <f t="shared" si="85"/>
        <v>0</v>
      </c>
      <c r="H911" s="58">
        <f>IF(E911="",0,IFERROR(VLOOKUP(E911,档案费管理台账!$D$4:$H$1000,5,0),0))</f>
        <v>0</v>
      </c>
      <c r="I911" s="57"/>
      <c r="J911" s="57"/>
      <c r="K911" s="57"/>
      <c r="L911" s="57"/>
      <c r="M911" s="58" t="str">
        <f t="shared" si="86"/>
        <v/>
      </c>
      <c r="N911" s="102"/>
    </row>
    <row r="912" spans="1:14">
      <c r="A912" s="97" t="str">
        <f t="shared" si="84"/>
        <v/>
      </c>
      <c r="B912" s="98" t="str">
        <f t="shared" si="83"/>
        <v/>
      </c>
      <c r="C912" s="99"/>
      <c r="D912" s="137"/>
      <c r="E912" s="100"/>
      <c r="F912" s="57"/>
      <c r="G912" s="58">
        <f t="shared" si="85"/>
        <v>0</v>
      </c>
      <c r="H912" s="58">
        <f>IF(E912="",0,IFERROR(VLOOKUP(E912,档案费管理台账!$D$4:$H$1000,5,0),0))</f>
        <v>0</v>
      </c>
      <c r="I912" s="57"/>
      <c r="J912" s="57"/>
      <c r="K912" s="57"/>
      <c r="L912" s="57"/>
      <c r="M912" s="58" t="str">
        <f t="shared" si="86"/>
        <v/>
      </c>
      <c r="N912" s="102"/>
    </row>
    <row r="913" spans="1:14">
      <c r="A913" s="97" t="str">
        <f t="shared" si="84"/>
        <v/>
      </c>
      <c r="B913" s="98" t="str">
        <f t="shared" si="83"/>
        <v/>
      </c>
      <c r="C913" s="99"/>
      <c r="D913" s="137"/>
      <c r="E913" s="100"/>
      <c r="F913" s="57"/>
      <c r="G913" s="58">
        <f t="shared" si="85"/>
        <v>0</v>
      </c>
      <c r="H913" s="58">
        <f>IF(E913="",0,IFERROR(VLOOKUP(E913,档案费管理台账!$D$4:$H$1000,5,0),0))</f>
        <v>0</v>
      </c>
      <c r="I913" s="57"/>
      <c r="J913" s="57"/>
      <c r="K913" s="57"/>
      <c r="L913" s="57"/>
      <c r="M913" s="58" t="str">
        <f t="shared" si="86"/>
        <v/>
      </c>
      <c r="N913" s="102"/>
    </row>
    <row r="914" spans="1:14">
      <c r="A914" s="97" t="str">
        <f t="shared" si="84"/>
        <v/>
      </c>
      <c r="B914" s="98" t="str">
        <f t="shared" si="83"/>
        <v/>
      </c>
      <c r="C914" s="99"/>
      <c r="D914" s="137"/>
      <c r="E914" s="100"/>
      <c r="F914" s="57"/>
      <c r="G914" s="58">
        <f t="shared" si="85"/>
        <v>0</v>
      </c>
      <c r="H914" s="58">
        <f>IF(E914="",0,IFERROR(VLOOKUP(E914,档案费管理台账!$D$4:$H$1000,5,0),0))</f>
        <v>0</v>
      </c>
      <c r="I914" s="57"/>
      <c r="J914" s="57"/>
      <c r="K914" s="57"/>
      <c r="L914" s="57"/>
      <c r="M914" s="58" t="str">
        <f t="shared" si="86"/>
        <v/>
      </c>
      <c r="N914" s="102"/>
    </row>
    <row r="915" spans="1:14">
      <c r="A915" s="97" t="str">
        <f t="shared" si="84"/>
        <v/>
      </c>
      <c r="B915" s="98" t="str">
        <f t="shared" si="83"/>
        <v/>
      </c>
      <c r="C915" s="99"/>
      <c r="D915" s="137"/>
      <c r="E915" s="100"/>
      <c r="F915" s="57"/>
      <c r="G915" s="58">
        <f t="shared" si="85"/>
        <v>0</v>
      </c>
      <c r="H915" s="58">
        <f>IF(E915="",0,IFERROR(VLOOKUP(E915,档案费管理台账!$D$4:$H$1000,5,0),0))</f>
        <v>0</v>
      </c>
      <c r="I915" s="57"/>
      <c r="J915" s="57"/>
      <c r="K915" s="57"/>
      <c r="L915" s="57"/>
      <c r="M915" s="58" t="str">
        <f t="shared" si="86"/>
        <v/>
      </c>
      <c r="N915" s="102"/>
    </row>
    <row r="916" spans="1:14">
      <c r="A916" s="97" t="str">
        <f t="shared" si="84"/>
        <v/>
      </c>
      <c r="B916" s="98" t="str">
        <f t="shared" si="83"/>
        <v/>
      </c>
      <c r="C916" s="99"/>
      <c r="D916" s="137"/>
      <c r="E916" s="100"/>
      <c r="F916" s="57"/>
      <c r="G916" s="58">
        <f t="shared" si="85"/>
        <v>0</v>
      </c>
      <c r="H916" s="58">
        <f>IF(E916="",0,IFERROR(VLOOKUP(E916,档案费管理台账!$D$4:$H$1000,5,0),0))</f>
        <v>0</v>
      </c>
      <c r="I916" s="57"/>
      <c r="J916" s="57"/>
      <c r="K916" s="57"/>
      <c r="L916" s="57"/>
      <c r="M916" s="58" t="str">
        <f t="shared" si="86"/>
        <v/>
      </c>
      <c r="N916" s="102"/>
    </row>
    <row r="917" spans="1:14">
      <c r="A917" s="97" t="str">
        <f t="shared" si="84"/>
        <v/>
      </c>
      <c r="B917" s="98" t="str">
        <f t="shared" si="83"/>
        <v/>
      </c>
      <c r="C917" s="99"/>
      <c r="D917" s="137"/>
      <c r="E917" s="100"/>
      <c r="F917" s="57"/>
      <c r="G917" s="58">
        <f t="shared" si="85"/>
        <v>0</v>
      </c>
      <c r="H917" s="58">
        <f>IF(E917="",0,IFERROR(VLOOKUP(E917,档案费管理台账!$D$4:$H$1000,5,0),0))</f>
        <v>0</v>
      </c>
      <c r="I917" s="57"/>
      <c r="J917" s="57"/>
      <c r="K917" s="57"/>
      <c r="L917" s="57"/>
      <c r="M917" s="58" t="str">
        <f t="shared" si="86"/>
        <v/>
      </c>
      <c r="N917" s="102"/>
    </row>
    <row r="918" spans="1:14">
      <c r="A918" s="97" t="str">
        <f t="shared" si="84"/>
        <v/>
      </c>
      <c r="B918" s="98" t="str">
        <f t="shared" si="83"/>
        <v/>
      </c>
      <c r="C918" s="99"/>
      <c r="D918" s="137"/>
      <c r="E918" s="100"/>
      <c r="F918" s="57"/>
      <c r="G918" s="58">
        <f t="shared" si="85"/>
        <v>0</v>
      </c>
      <c r="H918" s="58">
        <f>IF(E918="",0,IFERROR(VLOOKUP(E918,档案费管理台账!$D$4:$H$1000,5,0),0))</f>
        <v>0</v>
      </c>
      <c r="I918" s="57"/>
      <c r="J918" s="57"/>
      <c r="K918" s="57"/>
      <c r="L918" s="57"/>
      <c r="M918" s="58" t="str">
        <f t="shared" si="86"/>
        <v/>
      </c>
      <c r="N918" s="102"/>
    </row>
    <row r="919" spans="1:14">
      <c r="A919" s="97" t="str">
        <f t="shared" si="84"/>
        <v/>
      </c>
      <c r="B919" s="98" t="str">
        <f t="shared" si="83"/>
        <v/>
      </c>
      <c r="C919" s="99"/>
      <c r="D919" s="137"/>
      <c r="E919" s="100"/>
      <c r="F919" s="57"/>
      <c r="G919" s="58">
        <f t="shared" si="85"/>
        <v>0</v>
      </c>
      <c r="H919" s="58">
        <f>IF(E919="",0,IFERROR(VLOOKUP(E919,档案费管理台账!$D$4:$H$1000,5,0),0))</f>
        <v>0</v>
      </c>
      <c r="I919" s="57"/>
      <c r="J919" s="57"/>
      <c r="K919" s="57"/>
      <c r="L919" s="57"/>
      <c r="M919" s="58" t="str">
        <f t="shared" si="86"/>
        <v/>
      </c>
      <c r="N919" s="102"/>
    </row>
    <row r="920" spans="1:14">
      <c r="A920" s="97" t="str">
        <f t="shared" si="84"/>
        <v/>
      </c>
      <c r="B920" s="98" t="str">
        <f t="shared" si="83"/>
        <v/>
      </c>
      <c r="C920" s="99"/>
      <c r="D920" s="137"/>
      <c r="E920" s="100"/>
      <c r="F920" s="57"/>
      <c r="G920" s="58">
        <f t="shared" si="85"/>
        <v>0</v>
      </c>
      <c r="H920" s="58">
        <f>IF(E920="",0,IFERROR(VLOOKUP(E920,档案费管理台账!$D$4:$H$1000,5,0),0))</f>
        <v>0</v>
      </c>
      <c r="I920" s="57"/>
      <c r="J920" s="57"/>
      <c r="K920" s="57"/>
      <c r="L920" s="57"/>
      <c r="M920" s="58" t="str">
        <f t="shared" si="86"/>
        <v/>
      </c>
      <c r="N920" s="102"/>
    </row>
    <row r="921" spans="1:14">
      <c r="A921" s="97" t="str">
        <f t="shared" si="84"/>
        <v/>
      </c>
      <c r="B921" s="98" t="str">
        <f t="shared" si="83"/>
        <v/>
      </c>
      <c r="C921" s="99"/>
      <c r="D921" s="137"/>
      <c r="E921" s="100"/>
      <c r="F921" s="57"/>
      <c r="G921" s="58">
        <f t="shared" si="85"/>
        <v>0</v>
      </c>
      <c r="H921" s="58">
        <f>IF(E921="",0,IFERROR(VLOOKUP(E921,档案费管理台账!$D$4:$H$1000,5,0),0))</f>
        <v>0</v>
      </c>
      <c r="I921" s="57"/>
      <c r="J921" s="57"/>
      <c r="K921" s="57"/>
      <c r="L921" s="57"/>
      <c r="M921" s="58" t="str">
        <f t="shared" si="86"/>
        <v/>
      </c>
      <c r="N921" s="102"/>
    </row>
    <row r="922" spans="1:14">
      <c r="A922" s="97" t="str">
        <f t="shared" si="84"/>
        <v/>
      </c>
      <c r="B922" s="98" t="str">
        <f t="shared" si="83"/>
        <v/>
      </c>
      <c r="C922" s="99"/>
      <c r="D922" s="137"/>
      <c r="E922" s="100"/>
      <c r="F922" s="57"/>
      <c r="G922" s="58">
        <f t="shared" si="85"/>
        <v>0</v>
      </c>
      <c r="H922" s="58">
        <f>IF(E922="",0,IFERROR(VLOOKUP(E922,档案费管理台账!$D$4:$H$1000,5,0),0))</f>
        <v>0</v>
      </c>
      <c r="I922" s="57"/>
      <c r="J922" s="57"/>
      <c r="K922" s="57"/>
      <c r="L922" s="57"/>
      <c r="M922" s="58" t="str">
        <f t="shared" si="86"/>
        <v/>
      </c>
      <c r="N922" s="102"/>
    </row>
    <row r="923" spans="1:14">
      <c r="A923" s="97" t="str">
        <f t="shared" si="84"/>
        <v/>
      </c>
      <c r="B923" s="98" t="str">
        <f t="shared" si="83"/>
        <v/>
      </c>
      <c r="C923" s="99"/>
      <c r="D923" s="137"/>
      <c r="E923" s="100"/>
      <c r="F923" s="57"/>
      <c r="G923" s="58">
        <f t="shared" si="85"/>
        <v>0</v>
      </c>
      <c r="H923" s="58">
        <f>IF(E923="",0,IFERROR(VLOOKUP(E923,档案费管理台账!$D$4:$H$1000,5,0),0))</f>
        <v>0</v>
      </c>
      <c r="I923" s="57"/>
      <c r="J923" s="57"/>
      <c r="K923" s="57"/>
      <c r="L923" s="57"/>
      <c r="M923" s="58" t="str">
        <f t="shared" si="86"/>
        <v/>
      </c>
      <c r="N923" s="102"/>
    </row>
    <row r="924" spans="1:14">
      <c r="A924" s="97" t="str">
        <f t="shared" si="84"/>
        <v/>
      </c>
      <c r="B924" s="98" t="str">
        <f t="shared" si="83"/>
        <v/>
      </c>
      <c r="C924" s="99"/>
      <c r="D924" s="137"/>
      <c r="E924" s="100"/>
      <c r="F924" s="57"/>
      <c r="G924" s="58">
        <f t="shared" si="85"/>
        <v>0</v>
      </c>
      <c r="H924" s="58">
        <f>IF(E924="",0,IFERROR(VLOOKUP(E924,档案费管理台账!$D$4:$H$1000,5,0),0))</f>
        <v>0</v>
      </c>
      <c r="I924" s="57"/>
      <c r="J924" s="57"/>
      <c r="K924" s="57"/>
      <c r="L924" s="57"/>
      <c r="M924" s="58" t="str">
        <f t="shared" si="86"/>
        <v/>
      </c>
      <c r="N924" s="102"/>
    </row>
    <row r="925" spans="1:14">
      <c r="A925" s="97" t="str">
        <f t="shared" si="84"/>
        <v/>
      </c>
      <c r="B925" s="98" t="str">
        <f t="shared" si="83"/>
        <v/>
      </c>
      <c r="C925" s="99"/>
      <c r="D925" s="137"/>
      <c r="E925" s="100"/>
      <c r="F925" s="57"/>
      <c r="G925" s="58">
        <f t="shared" si="85"/>
        <v>0</v>
      </c>
      <c r="H925" s="58">
        <f>IF(E925="",0,IFERROR(VLOOKUP(E925,档案费管理台账!$D$4:$H$1000,5,0),0))</f>
        <v>0</v>
      </c>
      <c r="I925" s="57"/>
      <c r="J925" s="57"/>
      <c r="K925" s="57"/>
      <c r="L925" s="57"/>
      <c r="M925" s="58" t="str">
        <f t="shared" si="86"/>
        <v/>
      </c>
      <c r="N925" s="102"/>
    </row>
    <row r="926" spans="1:14">
      <c r="A926" s="97" t="str">
        <f t="shared" si="84"/>
        <v/>
      </c>
      <c r="B926" s="98" t="str">
        <f t="shared" si="83"/>
        <v/>
      </c>
      <c r="C926" s="99"/>
      <c r="D926" s="137"/>
      <c r="E926" s="100"/>
      <c r="F926" s="57"/>
      <c r="G926" s="58">
        <f t="shared" si="85"/>
        <v>0</v>
      </c>
      <c r="H926" s="58">
        <f>IF(E926="",0,IFERROR(VLOOKUP(E926,档案费管理台账!$D$4:$H$1000,5,0),0))</f>
        <v>0</v>
      </c>
      <c r="I926" s="57"/>
      <c r="J926" s="57"/>
      <c r="K926" s="57"/>
      <c r="L926" s="57"/>
      <c r="M926" s="58" t="str">
        <f t="shared" si="86"/>
        <v/>
      </c>
      <c r="N926" s="102"/>
    </row>
    <row r="927" spans="1:14">
      <c r="A927" s="97" t="str">
        <f t="shared" si="84"/>
        <v/>
      </c>
      <c r="B927" s="98" t="str">
        <f t="shared" si="83"/>
        <v/>
      </c>
      <c r="C927" s="99"/>
      <c r="D927" s="137"/>
      <c r="E927" s="100"/>
      <c r="F927" s="57"/>
      <c r="G927" s="58">
        <f t="shared" si="85"/>
        <v>0</v>
      </c>
      <c r="H927" s="58">
        <f>IF(E927="",0,IFERROR(VLOOKUP(E927,档案费管理台账!$D$4:$H$1000,5,0),0))</f>
        <v>0</v>
      </c>
      <c r="I927" s="57"/>
      <c r="J927" s="57"/>
      <c r="K927" s="57"/>
      <c r="L927" s="57"/>
      <c r="M927" s="58" t="str">
        <f t="shared" si="86"/>
        <v/>
      </c>
      <c r="N927" s="102"/>
    </row>
    <row r="928" spans="1:14">
      <c r="A928" s="97" t="str">
        <f t="shared" si="84"/>
        <v/>
      </c>
      <c r="B928" s="98" t="str">
        <f t="shared" si="83"/>
        <v/>
      </c>
      <c r="C928" s="99"/>
      <c r="D928" s="137"/>
      <c r="E928" s="100"/>
      <c r="F928" s="57"/>
      <c r="G928" s="58">
        <f t="shared" si="85"/>
        <v>0</v>
      </c>
      <c r="H928" s="58">
        <f>IF(E928="",0,IFERROR(VLOOKUP(E928,档案费管理台账!$D$4:$H$1000,5,0),0))</f>
        <v>0</v>
      </c>
      <c r="I928" s="57"/>
      <c r="J928" s="57"/>
      <c r="K928" s="57"/>
      <c r="L928" s="57"/>
      <c r="M928" s="58" t="str">
        <f t="shared" si="86"/>
        <v/>
      </c>
      <c r="N928" s="102"/>
    </row>
    <row r="929" spans="1:14">
      <c r="A929" s="97" t="str">
        <f t="shared" si="84"/>
        <v/>
      </c>
      <c r="B929" s="98" t="str">
        <f t="shared" si="83"/>
        <v/>
      </c>
      <c r="C929" s="99"/>
      <c r="D929" s="137"/>
      <c r="E929" s="100"/>
      <c r="F929" s="57"/>
      <c r="G929" s="58">
        <f t="shared" si="85"/>
        <v>0</v>
      </c>
      <c r="H929" s="58">
        <f>IF(E929="",0,IFERROR(VLOOKUP(E929,档案费管理台账!$D$4:$H$1000,5,0),0))</f>
        <v>0</v>
      </c>
      <c r="I929" s="57"/>
      <c r="J929" s="57"/>
      <c r="K929" s="57"/>
      <c r="L929" s="57"/>
      <c r="M929" s="58" t="str">
        <f t="shared" si="86"/>
        <v/>
      </c>
      <c r="N929" s="102"/>
    </row>
    <row r="930" spans="1:14">
      <c r="A930" s="97" t="str">
        <f t="shared" si="84"/>
        <v/>
      </c>
      <c r="B930" s="98" t="str">
        <f t="shared" si="83"/>
        <v/>
      </c>
      <c r="C930" s="99"/>
      <c r="D930" s="137"/>
      <c r="E930" s="100"/>
      <c r="F930" s="57"/>
      <c r="G930" s="58">
        <f t="shared" si="85"/>
        <v>0</v>
      </c>
      <c r="H930" s="58">
        <f>IF(E930="",0,IFERROR(VLOOKUP(E930,档案费管理台账!$D$4:$H$1000,5,0),0))</f>
        <v>0</v>
      </c>
      <c r="I930" s="57"/>
      <c r="J930" s="57"/>
      <c r="K930" s="57"/>
      <c r="L930" s="57"/>
      <c r="M930" s="58" t="str">
        <f t="shared" si="86"/>
        <v/>
      </c>
      <c r="N930" s="102"/>
    </row>
    <row r="931" spans="1:14">
      <c r="A931" s="97" t="str">
        <f t="shared" si="84"/>
        <v/>
      </c>
      <c r="B931" s="98" t="str">
        <f t="shared" si="83"/>
        <v/>
      </c>
      <c r="C931" s="99"/>
      <c r="D931" s="137"/>
      <c r="E931" s="100"/>
      <c r="F931" s="57"/>
      <c r="G931" s="58">
        <f t="shared" si="85"/>
        <v>0</v>
      </c>
      <c r="H931" s="58">
        <f>IF(E931="",0,IFERROR(VLOOKUP(E931,档案费管理台账!$D$4:$H$1000,5,0),0))</f>
        <v>0</v>
      </c>
      <c r="I931" s="57"/>
      <c r="J931" s="57"/>
      <c r="K931" s="57"/>
      <c r="L931" s="57"/>
      <c r="M931" s="58" t="str">
        <f t="shared" si="86"/>
        <v/>
      </c>
      <c r="N931" s="102"/>
    </row>
    <row r="932" spans="1:14">
      <c r="A932" s="97" t="str">
        <f t="shared" si="84"/>
        <v/>
      </c>
      <c r="B932" s="98" t="str">
        <f t="shared" si="83"/>
        <v/>
      </c>
      <c r="C932" s="99"/>
      <c r="D932" s="137"/>
      <c r="E932" s="100"/>
      <c r="F932" s="57"/>
      <c r="G932" s="58">
        <f t="shared" si="85"/>
        <v>0</v>
      </c>
      <c r="H932" s="58">
        <f>IF(E932="",0,IFERROR(VLOOKUP(E932,档案费管理台账!$D$4:$H$1000,5,0),0))</f>
        <v>0</v>
      </c>
      <c r="I932" s="57"/>
      <c r="J932" s="57"/>
      <c r="K932" s="57"/>
      <c r="L932" s="57"/>
      <c r="M932" s="58" t="str">
        <f t="shared" si="86"/>
        <v/>
      </c>
      <c r="N932" s="102"/>
    </row>
    <row r="933" spans="1:14">
      <c r="A933" s="97" t="str">
        <f t="shared" si="84"/>
        <v/>
      </c>
      <c r="B933" s="98" t="str">
        <f t="shared" si="83"/>
        <v/>
      </c>
      <c r="C933" s="99"/>
      <c r="D933" s="137"/>
      <c r="E933" s="100"/>
      <c r="F933" s="57"/>
      <c r="G933" s="58">
        <f t="shared" si="85"/>
        <v>0</v>
      </c>
      <c r="H933" s="58">
        <f>IF(E933="",0,IFERROR(VLOOKUP(E933,档案费管理台账!$D$4:$H$1000,5,0),0))</f>
        <v>0</v>
      </c>
      <c r="I933" s="57"/>
      <c r="J933" s="57"/>
      <c r="K933" s="57"/>
      <c r="L933" s="57"/>
      <c r="M933" s="58" t="str">
        <f t="shared" si="86"/>
        <v/>
      </c>
      <c r="N933" s="102"/>
    </row>
    <row r="934" spans="1:14">
      <c r="A934" s="97" t="str">
        <f t="shared" si="84"/>
        <v/>
      </c>
      <c r="B934" s="98" t="str">
        <f t="shared" si="83"/>
        <v/>
      </c>
      <c r="C934" s="99"/>
      <c r="D934" s="137"/>
      <c r="E934" s="100"/>
      <c r="F934" s="57"/>
      <c r="G934" s="58">
        <f t="shared" si="85"/>
        <v>0</v>
      </c>
      <c r="H934" s="58">
        <f>IF(E934="",0,IFERROR(VLOOKUP(E934,档案费管理台账!$D$4:$H$1000,5,0),0))</f>
        <v>0</v>
      </c>
      <c r="I934" s="57"/>
      <c r="J934" s="57"/>
      <c r="K934" s="57"/>
      <c r="L934" s="57"/>
      <c r="M934" s="58" t="str">
        <f t="shared" si="86"/>
        <v/>
      </c>
      <c r="N934" s="102"/>
    </row>
    <row r="935" spans="1:14">
      <c r="A935" s="97" t="str">
        <f t="shared" si="84"/>
        <v/>
      </c>
      <c r="B935" s="98" t="str">
        <f t="shared" si="83"/>
        <v/>
      </c>
      <c r="C935" s="99"/>
      <c r="D935" s="137"/>
      <c r="E935" s="100"/>
      <c r="F935" s="57"/>
      <c r="G935" s="58">
        <f t="shared" si="85"/>
        <v>0</v>
      </c>
      <c r="H935" s="58">
        <f>IF(E935="",0,IFERROR(VLOOKUP(E935,档案费管理台账!$D$4:$H$1000,5,0),0))</f>
        <v>0</v>
      </c>
      <c r="I935" s="57"/>
      <c r="J935" s="57"/>
      <c r="K935" s="57"/>
      <c r="L935" s="57"/>
      <c r="M935" s="58" t="str">
        <f t="shared" si="86"/>
        <v/>
      </c>
      <c r="N935" s="102"/>
    </row>
    <row r="936" spans="1:14">
      <c r="A936" s="97" t="str">
        <f t="shared" si="84"/>
        <v/>
      </c>
      <c r="B936" s="98" t="str">
        <f t="shared" si="83"/>
        <v/>
      </c>
      <c r="C936" s="99"/>
      <c r="D936" s="137"/>
      <c r="E936" s="100"/>
      <c r="F936" s="57"/>
      <c r="G936" s="58">
        <f t="shared" si="85"/>
        <v>0</v>
      </c>
      <c r="H936" s="58">
        <f>IF(E936="",0,IFERROR(VLOOKUP(E936,档案费管理台账!$D$4:$H$1000,5,0),0))</f>
        <v>0</v>
      </c>
      <c r="I936" s="57"/>
      <c r="J936" s="57"/>
      <c r="K936" s="57"/>
      <c r="L936" s="57"/>
      <c r="M936" s="58" t="str">
        <f t="shared" si="86"/>
        <v/>
      </c>
      <c r="N936" s="102"/>
    </row>
    <row r="937" spans="1:14">
      <c r="A937" s="97" t="str">
        <f t="shared" si="84"/>
        <v/>
      </c>
      <c r="B937" s="98" t="str">
        <f t="shared" si="83"/>
        <v/>
      </c>
      <c r="C937" s="99"/>
      <c r="D937" s="137"/>
      <c r="E937" s="100"/>
      <c r="F937" s="57"/>
      <c r="G937" s="58">
        <f t="shared" si="85"/>
        <v>0</v>
      </c>
      <c r="H937" s="58">
        <f>IF(E937="",0,IFERROR(VLOOKUP(E937,档案费管理台账!$D$4:$H$1000,5,0),0))</f>
        <v>0</v>
      </c>
      <c r="I937" s="57"/>
      <c r="J937" s="57"/>
      <c r="K937" s="57"/>
      <c r="L937" s="57"/>
      <c r="M937" s="58" t="str">
        <f t="shared" si="86"/>
        <v/>
      </c>
      <c r="N937" s="102"/>
    </row>
    <row r="938" spans="1:14">
      <c r="A938" s="97" t="str">
        <f t="shared" si="84"/>
        <v/>
      </c>
      <c r="B938" s="98" t="str">
        <f t="shared" si="83"/>
        <v/>
      </c>
      <c r="C938" s="99"/>
      <c r="D938" s="137"/>
      <c r="E938" s="100"/>
      <c r="F938" s="57"/>
      <c r="G938" s="58">
        <f t="shared" si="85"/>
        <v>0</v>
      </c>
      <c r="H938" s="58">
        <f>IF(E938="",0,IFERROR(VLOOKUP(E938,档案费管理台账!$D$4:$H$1000,5,0),0))</f>
        <v>0</v>
      </c>
      <c r="I938" s="57"/>
      <c r="J938" s="57"/>
      <c r="K938" s="57"/>
      <c r="L938" s="57"/>
      <c r="M938" s="58" t="str">
        <f t="shared" si="86"/>
        <v/>
      </c>
      <c r="N938" s="102"/>
    </row>
    <row r="939" spans="1:14">
      <c r="A939" s="97" t="str">
        <f t="shared" si="84"/>
        <v/>
      </c>
      <c r="B939" s="98" t="str">
        <f t="shared" si="83"/>
        <v/>
      </c>
      <c r="C939" s="99"/>
      <c r="D939" s="137"/>
      <c r="E939" s="100"/>
      <c r="F939" s="57"/>
      <c r="G939" s="58">
        <f t="shared" si="85"/>
        <v>0</v>
      </c>
      <c r="H939" s="58">
        <f>IF(E939="",0,IFERROR(VLOOKUP(E939,档案费管理台账!$D$4:$H$1000,5,0),0))</f>
        <v>0</v>
      </c>
      <c r="I939" s="57"/>
      <c r="J939" s="57"/>
      <c r="K939" s="57"/>
      <c r="L939" s="57"/>
      <c r="M939" s="58" t="str">
        <f t="shared" si="86"/>
        <v/>
      </c>
      <c r="N939" s="102"/>
    </row>
    <row r="940" spans="1:14">
      <c r="A940" s="97" t="str">
        <f t="shared" si="84"/>
        <v/>
      </c>
      <c r="B940" s="98" t="str">
        <f t="shared" ref="B940:B1000" si="87">IF(C940="","",MONTH(C940)&amp;"月")</f>
        <v/>
      </c>
      <c r="C940" s="99"/>
      <c r="D940" s="137"/>
      <c r="E940" s="100"/>
      <c r="F940" s="57"/>
      <c r="G940" s="58">
        <f t="shared" si="85"/>
        <v>0</v>
      </c>
      <c r="H940" s="58">
        <f>IF(E940="",0,IFERROR(VLOOKUP(E940,档案费管理台账!$D$4:$H$1000,5,0),0))</f>
        <v>0</v>
      </c>
      <c r="I940" s="57"/>
      <c r="J940" s="57"/>
      <c r="K940" s="57"/>
      <c r="L940" s="57"/>
      <c r="M940" s="58" t="str">
        <f t="shared" si="86"/>
        <v/>
      </c>
      <c r="N940" s="102"/>
    </row>
    <row r="941" spans="1:14">
      <c r="A941" s="97" t="str">
        <f t="shared" ref="A941:A1000" si="88">IF(C941="","",ROW()-42)</f>
        <v/>
      </c>
      <c r="B941" s="98" t="str">
        <f t="shared" si="87"/>
        <v/>
      </c>
      <c r="C941" s="99"/>
      <c r="D941" s="137"/>
      <c r="E941" s="100"/>
      <c r="F941" s="57"/>
      <c r="G941" s="58">
        <f t="shared" ref="G941:G1000" si="89">IF(F941="",0,F941*$K$41)</f>
        <v>0</v>
      </c>
      <c r="H941" s="58">
        <f>IF(E941="",0,IFERROR(VLOOKUP(E941,档案费管理台账!$D$4:$H$1000,5,0),0))</f>
        <v>0</v>
      </c>
      <c r="I941" s="57"/>
      <c r="J941" s="57"/>
      <c r="K941" s="57"/>
      <c r="L941" s="57"/>
      <c r="M941" s="58" t="str">
        <f t="shared" ref="M941:M1000" si="90">IF(C941="","",ROUND(M940+G941-I941-J941-K941-L941-H941,2))</f>
        <v/>
      </c>
      <c r="N941" s="102"/>
    </row>
    <row r="942" spans="1:14">
      <c r="A942" s="97" t="str">
        <f t="shared" si="88"/>
        <v/>
      </c>
      <c r="B942" s="98" t="str">
        <f t="shared" si="87"/>
        <v/>
      </c>
      <c r="C942" s="99"/>
      <c r="D942" s="137"/>
      <c r="E942" s="100"/>
      <c r="F942" s="57"/>
      <c r="G942" s="58">
        <f t="shared" si="89"/>
        <v>0</v>
      </c>
      <c r="H942" s="58">
        <f>IF(E942="",0,IFERROR(VLOOKUP(E942,档案费管理台账!$D$4:$H$1000,5,0),0))</f>
        <v>0</v>
      </c>
      <c r="I942" s="57"/>
      <c r="J942" s="57"/>
      <c r="K942" s="57"/>
      <c r="L942" s="57"/>
      <c r="M942" s="58" t="str">
        <f t="shared" si="90"/>
        <v/>
      </c>
      <c r="N942" s="102"/>
    </row>
    <row r="943" spans="1:14">
      <c r="A943" s="97" t="str">
        <f t="shared" si="88"/>
        <v/>
      </c>
      <c r="B943" s="98" t="str">
        <f t="shared" si="87"/>
        <v/>
      </c>
      <c r="C943" s="99"/>
      <c r="D943" s="137"/>
      <c r="E943" s="100"/>
      <c r="F943" s="57"/>
      <c r="G943" s="58">
        <f t="shared" si="89"/>
        <v>0</v>
      </c>
      <c r="H943" s="58">
        <f>IF(E943="",0,IFERROR(VLOOKUP(E943,档案费管理台账!$D$4:$H$1000,5,0),0))</f>
        <v>0</v>
      </c>
      <c r="I943" s="57"/>
      <c r="J943" s="57"/>
      <c r="K943" s="57"/>
      <c r="L943" s="57"/>
      <c r="M943" s="58" t="str">
        <f t="shared" si="90"/>
        <v/>
      </c>
      <c r="N943" s="102"/>
    </row>
    <row r="944" spans="1:14">
      <c r="A944" s="97" t="str">
        <f t="shared" si="88"/>
        <v/>
      </c>
      <c r="B944" s="98" t="str">
        <f t="shared" si="87"/>
        <v/>
      </c>
      <c r="C944" s="99"/>
      <c r="D944" s="137"/>
      <c r="E944" s="100"/>
      <c r="F944" s="57"/>
      <c r="G944" s="58">
        <f t="shared" si="89"/>
        <v>0</v>
      </c>
      <c r="H944" s="58">
        <f>IF(E944="",0,IFERROR(VLOOKUP(E944,档案费管理台账!$D$4:$H$1000,5,0),0))</f>
        <v>0</v>
      </c>
      <c r="I944" s="57"/>
      <c r="J944" s="57"/>
      <c r="K944" s="57"/>
      <c r="L944" s="57"/>
      <c r="M944" s="58" t="str">
        <f t="shared" si="90"/>
        <v/>
      </c>
      <c r="N944" s="102"/>
    </row>
    <row r="945" spans="1:14">
      <c r="A945" s="97" t="str">
        <f t="shared" si="88"/>
        <v/>
      </c>
      <c r="B945" s="98" t="str">
        <f t="shared" si="87"/>
        <v/>
      </c>
      <c r="C945" s="99"/>
      <c r="D945" s="137"/>
      <c r="E945" s="100"/>
      <c r="F945" s="57"/>
      <c r="G945" s="58">
        <f t="shared" si="89"/>
        <v>0</v>
      </c>
      <c r="H945" s="58">
        <f>IF(E945="",0,IFERROR(VLOOKUP(E945,档案费管理台账!$D$4:$H$1000,5,0),0))</f>
        <v>0</v>
      </c>
      <c r="I945" s="57"/>
      <c r="J945" s="57"/>
      <c r="K945" s="57"/>
      <c r="L945" s="57"/>
      <c r="M945" s="58" t="str">
        <f t="shared" si="90"/>
        <v/>
      </c>
      <c r="N945" s="102"/>
    </row>
    <row r="946" spans="1:14">
      <c r="A946" s="97" t="str">
        <f t="shared" si="88"/>
        <v/>
      </c>
      <c r="B946" s="98" t="str">
        <f t="shared" si="87"/>
        <v/>
      </c>
      <c r="C946" s="99"/>
      <c r="D946" s="137"/>
      <c r="E946" s="100"/>
      <c r="F946" s="57"/>
      <c r="G946" s="58">
        <f t="shared" si="89"/>
        <v>0</v>
      </c>
      <c r="H946" s="58">
        <f>IF(E946="",0,IFERROR(VLOOKUP(E946,档案费管理台账!$D$4:$H$1000,5,0),0))</f>
        <v>0</v>
      </c>
      <c r="I946" s="57"/>
      <c r="J946" s="57"/>
      <c r="K946" s="57"/>
      <c r="L946" s="57"/>
      <c r="M946" s="58" t="str">
        <f t="shared" si="90"/>
        <v/>
      </c>
      <c r="N946" s="102"/>
    </row>
    <row r="947" spans="1:14">
      <c r="A947" s="97" t="str">
        <f t="shared" si="88"/>
        <v/>
      </c>
      <c r="B947" s="98" t="str">
        <f t="shared" si="87"/>
        <v/>
      </c>
      <c r="C947" s="99"/>
      <c r="D947" s="137"/>
      <c r="E947" s="100"/>
      <c r="F947" s="57"/>
      <c r="G947" s="58">
        <f t="shared" si="89"/>
        <v>0</v>
      </c>
      <c r="H947" s="58">
        <f>IF(E947="",0,IFERROR(VLOOKUP(E947,档案费管理台账!$D$4:$H$1000,5,0),0))</f>
        <v>0</v>
      </c>
      <c r="I947" s="57"/>
      <c r="J947" s="57"/>
      <c r="K947" s="57"/>
      <c r="L947" s="57"/>
      <c r="M947" s="58" t="str">
        <f t="shared" si="90"/>
        <v/>
      </c>
      <c r="N947" s="102"/>
    </row>
    <row r="948" spans="1:14">
      <c r="A948" s="97" t="str">
        <f t="shared" si="88"/>
        <v/>
      </c>
      <c r="B948" s="98" t="str">
        <f t="shared" si="87"/>
        <v/>
      </c>
      <c r="C948" s="99"/>
      <c r="D948" s="137"/>
      <c r="E948" s="100"/>
      <c r="F948" s="57"/>
      <c r="G948" s="58">
        <f t="shared" si="89"/>
        <v>0</v>
      </c>
      <c r="H948" s="58">
        <f>IF(E948="",0,IFERROR(VLOOKUP(E948,档案费管理台账!$D$4:$H$1000,5,0),0))</f>
        <v>0</v>
      </c>
      <c r="I948" s="57"/>
      <c r="J948" s="57"/>
      <c r="K948" s="57"/>
      <c r="L948" s="57"/>
      <c r="M948" s="58" t="str">
        <f t="shared" si="90"/>
        <v/>
      </c>
      <c r="N948" s="102"/>
    </row>
    <row r="949" spans="1:14">
      <c r="A949" s="97" t="str">
        <f t="shared" si="88"/>
        <v/>
      </c>
      <c r="B949" s="98" t="str">
        <f t="shared" si="87"/>
        <v/>
      </c>
      <c r="C949" s="99"/>
      <c r="D949" s="137"/>
      <c r="E949" s="100"/>
      <c r="F949" s="57"/>
      <c r="G949" s="58">
        <f t="shared" si="89"/>
        <v>0</v>
      </c>
      <c r="H949" s="58">
        <f>IF(E949="",0,IFERROR(VLOOKUP(E949,档案费管理台账!$D$4:$H$1000,5,0),0))</f>
        <v>0</v>
      </c>
      <c r="I949" s="57"/>
      <c r="J949" s="57"/>
      <c r="K949" s="57"/>
      <c r="L949" s="57"/>
      <c r="M949" s="58" t="str">
        <f t="shared" si="90"/>
        <v/>
      </c>
      <c r="N949" s="102"/>
    </row>
    <row r="950" spans="1:14">
      <c r="A950" s="97" t="str">
        <f t="shared" si="88"/>
        <v/>
      </c>
      <c r="B950" s="98" t="str">
        <f t="shared" si="87"/>
        <v/>
      </c>
      <c r="C950" s="99"/>
      <c r="D950" s="137"/>
      <c r="E950" s="100"/>
      <c r="F950" s="57"/>
      <c r="G950" s="58">
        <f t="shared" si="89"/>
        <v>0</v>
      </c>
      <c r="H950" s="58">
        <f>IF(E950="",0,IFERROR(VLOOKUP(E950,档案费管理台账!$D$4:$H$1000,5,0),0))</f>
        <v>0</v>
      </c>
      <c r="I950" s="57"/>
      <c r="J950" s="57"/>
      <c r="K950" s="57"/>
      <c r="L950" s="57"/>
      <c r="M950" s="58" t="str">
        <f t="shared" si="90"/>
        <v/>
      </c>
      <c r="N950" s="102"/>
    </row>
    <row r="951" spans="1:14">
      <c r="A951" s="97" t="str">
        <f t="shared" si="88"/>
        <v/>
      </c>
      <c r="B951" s="98" t="str">
        <f t="shared" si="87"/>
        <v/>
      </c>
      <c r="C951" s="99"/>
      <c r="D951" s="137"/>
      <c r="E951" s="100"/>
      <c r="F951" s="57"/>
      <c r="G951" s="58">
        <f t="shared" si="89"/>
        <v>0</v>
      </c>
      <c r="H951" s="58">
        <f>IF(E951="",0,IFERROR(VLOOKUP(E951,档案费管理台账!$D$4:$H$1000,5,0),0))</f>
        <v>0</v>
      </c>
      <c r="I951" s="57"/>
      <c r="J951" s="57"/>
      <c r="K951" s="57"/>
      <c r="L951" s="57"/>
      <c r="M951" s="58" t="str">
        <f t="shared" si="90"/>
        <v/>
      </c>
      <c r="N951" s="102"/>
    </row>
    <row r="952" spans="1:14">
      <c r="A952" s="97" t="str">
        <f t="shared" si="88"/>
        <v/>
      </c>
      <c r="B952" s="98" t="str">
        <f t="shared" si="87"/>
        <v/>
      </c>
      <c r="C952" s="99"/>
      <c r="D952" s="137"/>
      <c r="E952" s="100"/>
      <c r="F952" s="57"/>
      <c r="G952" s="58">
        <f t="shared" si="89"/>
        <v>0</v>
      </c>
      <c r="H952" s="58">
        <f>IF(E952="",0,IFERROR(VLOOKUP(E952,档案费管理台账!$D$4:$H$1000,5,0),0))</f>
        <v>0</v>
      </c>
      <c r="I952" s="57"/>
      <c r="J952" s="57"/>
      <c r="K952" s="57"/>
      <c r="L952" s="57"/>
      <c r="M952" s="58" t="str">
        <f t="shared" si="90"/>
        <v/>
      </c>
      <c r="N952" s="102"/>
    </row>
    <row r="953" spans="1:14">
      <c r="A953" s="97" t="str">
        <f t="shared" si="88"/>
        <v/>
      </c>
      <c r="B953" s="98" t="str">
        <f t="shared" si="87"/>
        <v/>
      </c>
      <c r="C953" s="99"/>
      <c r="D953" s="137"/>
      <c r="E953" s="100"/>
      <c r="F953" s="57"/>
      <c r="G953" s="58">
        <f t="shared" si="89"/>
        <v>0</v>
      </c>
      <c r="H953" s="58">
        <f>IF(E953="",0,IFERROR(VLOOKUP(E953,档案费管理台账!$D$4:$H$1000,5,0),0))</f>
        <v>0</v>
      </c>
      <c r="I953" s="57"/>
      <c r="J953" s="57"/>
      <c r="K953" s="57"/>
      <c r="L953" s="57"/>
      <c r="M953" s="58" t="str">
        <f t="shared" si="90"/>
        <v/>
      </c>
      <c r="N953" s="102"/>
    </row>
    <row r="954" spans="1:14">
      <c r="A954" s="97" t="str">
        <f t="shared" si="88"/>
        <v/>
      </c>
      <c r="B954" s="98" t="str">
        <f t="shared" si="87"/>
        <v/>
      </c>
      <c r="C954" s="99"/>
      <c r="D954" s="137"/>
      <c r="E954" s="100"/>
      <c r="F954" s="57"/>
      <c r="G954" s="58">
        <f t="shared" si="89"/>
        <v>0</v>
      </c>
      <c r="H954" s="58">
        <f>IF(E954="",0,IFERROR(VLOOKUP(E954,档案费管理台账!$D$4:$H$1000,5,0),0))</f>
        <v>0</v>
      </c>
      <c r="I954" s="57"/>
      <c r="J954" s="57"/>
      <c r="K954" s="57"/>
      <c r="L954" s="57"/>
      <c r="M954" s="58" t="str">
        <f t="shared" si="90"/>
        <v/>
      </c>
      <c r="N954" s="102"/>
    </row>
    <row r="955" spans="1:14">
      <c r="A955" s="97" t="str">
        <f t="shared" si="88"/>
        <v/>
      </c>
      <c r="B955" s="98" t="str">
        <f t="shared" si="87"/>
        <v/>
      </c>
      <c r="C955" s="99"/>
      <c r="D955" s="137"/>
      <c r="E955" s="100"/>
      <c r="F955" s="57"/>
      <c r="G955" s="58">
        <f t="shared" si="89"/>
        <v>0</v>
      </c>
      <c r="H955" s="58">
        <f>IF(E955="",0,IFERROR(VLOOKUP(E955,档案费管理台账!$D$4:$H$1000,5,0),0))</f>
        <v>0</v>
      </c>
      <c r="I955" s="57"/>
      <c r="J955" s="57"/>
      <c r="K955" s="57"/>
      <c r="L955" s="57"/>
      <c r="M955" s="58" t="str">
        <f t="shared" si="90"/>
        <v/>
      </c>
      <c r="N955" s="102"/>
    </row>
    <row r="956" spans="1:14">
      <c r="A956" s="97" t="str">
        <f t="shared" si="88"/>
        <v/>
      </c>
      <c r="B956" s="98" t="str">
        <f t="shared" si="87"/>
        <v/>
      </c>
      <c r="C956" s="99"/>
      <c r="D956" s="137"/>
      <c r="E956" s="100"/>
      <c r="F956" s="57"/>
      <c r="G956" s="58">
        <f t="shared" si="89"/>
        <v>0</v>
      </c>
      <c r="H956" s="58">
        <f>IF(E956="",0,IFERROR(VLOOKUP(E956,档案费管理台账!$D$4:$H$1000,5,0),0))</f>
        <v>0</v>
      </c>
      <c r="I956" s="57"/>
      <c r="J956" s="57"/>
      <c r="K956" s="57"/>
      <c r="L956" s="57"/>
      <c r="M956" s="58" t="str">
        <f t="shared" si="90"/>
        <v/>
      </c>
      <c r="N956" s="102"/>
    </row>
    <row r="957" spans="1:14">
      <c r="A957" s="97" t="str">
        <f t="shared" si="88"/>
        <v/>
      </c>
      <c r="B957" s="98" t="str">
        <f t="shared" si="87"/>
        <v/>
      </c>
      <c r="C957" s="99"/>
      <c r="D957" s="137"/>
      <c r="E957" s="100"/>
      <c r="F957" s="57"/>
      <c r="G957" s="58">
        <f t="shared" si="89"/>
        <v>0</v>
      </c>
      <c r="H957" s="58">
        <f>IF(E957="",0,IFERROR(VLOOKUP(E957,档案费管理台账!$D$4:$H$1000,5,0),0))</f>
        <v>0</v>
      </c>
      <c r="I957" s="57"/>
      <c r="J957" s="57"/>
      <c r="K957" s="57"/>
      <c r="L957" s="57"/>
      <c r="M957" s="58" t="str">
        <f t="shared" si="90"/>
        <v/>
      </c>
      <c r="N957" s="102"/>
    </row>
    <row r="958" spans="1:14">
      <c r="A958" s="97" t="str">
        <f t="shared" si="88"/>
        <v/>
      </c>
      <c r="B958" s="98" t="str">
        <f t="shared" si="87"/>
        <v/>
      </c>
      <c r="C958" s="99"/>
      <c r="D958" s="137"/>
      <c r="E958" s="100"/>
      <c r="F958" s="57"/>
      <c r="G958" s="58">
        <f t="shared" si="89"/>
        <v>0</v>
      </c>
      <c r="H958" s="58">
        <f>IF(E958="",0,IFERROR(VLOOKUP(E958,档案费管理台账!$D$4:$H$1000,5,0),0))</f>
        <v>0</v>
      </c>
      <c r="I958" s="57"/>
      <c r="J958" s="57"/>
      <c r="K958" s="57"/>
      <c r="L958" s="57"/>
      <c r="M958" s="58" t="str">
        <f t="shared" si="90"/>
        <v/>
      </c>
      <c r="N958" s="102"/>
    </row>
    <row r="959" spans="1:14">
      <c r="A959" s="97" t="str">
        <f t="shared" si="88"/>
        <v/>
      </c>
      <c r="B959" s="98" t="str">
        <f t="shared" si="87"/>
        <v/>
      </c>
      <c r="C959" s="99"/>
      <c r="D959" s="137"/>
      <c r="E959" s="100"/>
      <c r="F959" s="57"/>
      <c r="G959" s="58">
        <f t="shared" si="89"/>
        <v>0</v>
      </c>
      <c r="H959" s="58">
        <f>IF(E959="",0,IFERROR(VLOOKUP(E959,档案费管理台账!$D$4:$H$1000,5,0),0))</f>
        <v>0</v>
      </c>
      <c r="I959" s="57"/>
      <c r="J959" s="57"/>
      <c r="K959" s="57"/>
      <c r="L959" s="57"/>
      <c r="M959" s="58" t="str">
        <f t="shared" si="90"/>
        <v/>
      </c>
      <c r="N959" s="102"/>
    </row>
    <row r="960" spans="1:14">
      <c r="A960" s="97" t="str">
        <f t="shared" si="88"/>
        <v/>
      </c>
      <c r="B960" s="98" t="str">
        <f t="shared" si="87"/>
        <v/>
      </c>
      <c r="C960" s="99"/>
      <c r="D960" s="137"/>
      <c r="E960" s="100"/>
      <c r="F960" s="57"/>
      <c r="G960" s="58">
        <f t="shared" si="89"/>
        <v>0</v>
      </c>
      <c r="H960" s="58">
        <f>IF(E960="",0,IFERROR(VLOOKUP(E960,档案费管理台账!$D$4:$H$1000,5,0),0))</f>
        <v>0</v>
      </c>
      <c r="I960" s="57"/>
      <c r="J960" s="57"/>
      <c r="K960" s="57"/>
      <c r="L960" s="57"/>
      <c r="M960" s="58" t="str">
        <f t="shared" si="90"/>
        <v/>
      </c>
      <c r="N960" s="102"/>
    </row>
    <row r="961" spans="1:14">
      <c r="A961" s="97" t="str">
        <f t="shared" si="88"/>
        <v/>
      </c>
      <c r="B961" s="98" t="str">
        <f t="shared" si="87"/>
        <v/>
      </c>
      <c r="C961" s="99"/>
      <c r="D961" s="137"/>
      <c r="E961" s="100"/>
      <c r="F961" s="57"/>
      <c r="G961" s="58">
        <f t="shared" si="89"/>
        <v>0</v>
      </c>
      <c r="H961" s="58">
        <f>IF(E961="",0,IFERROR(VLOOKUP(E961,档案费管理台账!$D$4:$H$1000,5,0),0))</f>
        <v>0</v>
      </c>
      <c r="I961" s="57"/>
      <c r="J961" s="57"/>
      <c r="K961" s="57"/>
      <c r="L961" s="57"/>
      <c r="M961" s="58" t="str">
        <f t="shared" si="90"/>
        <v/>
      </c>
      <c r="N961" s="102"/>
    </row>
    <row r="962" spans="1:14">
      <c r="A962" s="97" t="str">
        <f t="shared" si="88"/>
        <v/>
      </c>
      <c r="B962" s="98" t="str">
        <f t="shared" si="87"/>
        <v/>
      </c>
      <c r="C962" s="99"/>
      <c r="D962" s="137"/>
      <c r="E962" s="100"/>
      <c r="F962" s="57"/>
      <c r="G962" s="58">
        <f t="shared" si="89"/>
        <v>0</v>
      </c>
      <c r="H962" s="58">
        <f>IF(E962="",0,IFERROR(VLOOKUP(E962,档案费管理台账!$D$4:$H$1000,5,0),0))</f>
        <v>0</v>
      </c>
      <c r="I962" s="57"/>
      <c r="J962" s="57"/>
      <c r="K962" s="57"/>
      <c r="L962" s="57"/>
      <c r="M962" s="58" t="str">
        <f t="shared" si="90"/>
        <v/>
      </c>
      <c r="N962" s="102"/>
    </row>
    <row r="963" spans="1:14">
      <c r="A963" s="97" t="str">
        <f t="shared" si="88"/>
        <v/>
      </c>
      <c r="B963" s="98" t="str">
        <f t="shared" si="87"/>
        <v/>
      </c>
      <c r="C963" s="99"/>
      <c r="D963" s="137"/>
      <c r="E963" s="100"/>
      <c r="F963" s="57"/>
      <c r="G963" s="58">
        <f t="shared" si="89"/>
        <v>0</v>
      </c>
      <c r="H963" s="58">
        <f>IF(E963="",0,IFERROR(VLOOKUP(E963,档案费管理台账!$D$4:$H$1000,5,0),0))</f>
        <v>0</v>
      </c>
      <c r="I963" s="57"/>
      <c r="J963" s="57"/>
      <c r="K963" s="57"/>
      <c r="L963" s="57"/>
      <c r="M963" s="58" t="str">
        <f t="shared" si="90"/>
        <v/>
      </c>
      <c r="N963" s="102"/>
    </row>
    <row r="964" spans="1:14">
      <c r="A964" s="97" t="str">
        <f t="shared" si="88"/>
        <v/>
      </c>
      <c r="B964" s="98" t="str">
        <f t="shared" si="87"/>
        <v/>
      </c>
      <c r="C964" s="99"/>
      <c r="D964" s="137"/>
      <c r="E964" s="100"/>
      <c r="F964" s="57"/>
      <c r="G964" s="58">
        <f t="shared" si="89"/>
        <v>0</v>
      </c>
      <c r="H964" s="58">
        <f>IF(E964="",0,IFERROR(VLOOKUP(E964,档案费管理台账!$D$4:$H$1000,5,0),0))</f>
        <v>0</v>
      </c>
      <c r="I964" s="57"/>
      <c r="J964" s="57"/>
      <c r="K964" s="57"/>
      <c r="L964" s="57"/>
      <c r="M964" s="58" t="str">
        <f t="shared" si="90"/>
        <v/>
      </c>
      <c r="N964" s="102"/>
    </row>
    <row r="965" spans="1:14">
      <c r="A965" s="97" t="str">
        <f t="shared" si="88"/>
        <v/>
      </c>
      <c r="B965" s="98" t="str">
        <f t="shared" si="87"/>
        <v/>
      </c>
      <c r="C965" s="99"/>
      <c r="D965" s="137"/>
      <c r="E965" s="100"/>
      <c r="F965" s="57"/>
      <c r="G965" s="58">
        <f t="shared" si="89"/>
        <v>0</v>
      </c>
      <c r="H965" s="58">
        <f>IF(E965="",0,IFERROR(VLOOKUP(E965,档案费管理台账!$D$4:$H$1000,5,0),0))</f>
        <v>0</v>
      </c>
      <c r="I965" s="57"/>
      <c r="J965" s="57"/>
      <c r="K965" s="57"/>
      <c r="L965" s="57"/>
      <c r="M965" s="58" t="str">
        <f t="shared" si="90"/>
        <v/>
      </c>
      <c r="N965" s="102"/>
    </row>
    <row r="966" spans="1:14">
      <c r="A966" s="97" t="str">
        <f t="shared" si="88"/>
        <v/>
      </c>
      <c r="B966" s="98" t="str">
        <f t="shared" si="87"/>
        <v/>
      </c>
      <c r="C966" s="99"/>
      <c r="D966" s="137"/>
      <c r="E966" s="100"/>
      <c r="F966" s="57"/>
      <c r="G966" s="58">
        <f t="shared" si="89"/>
        <v>0</v>
      </c>
      <c r="H966" s="58">
        <f>IF(E966="",0,IFERROR(VLOOKUP(E966,档案费管理台账!$D$4:$H$1000,5,0),0))</f>
        <v>0</v>
      </c>
      <c r="I966" s="57"/>
      <c r="J966" s="57"/>
      <c r="K966" s="57"/>
      <c r="L966" s="57"/>
      <c r="M966" s="58" t="str">
        <f t="shared" si="90"/>
        <v/>
      </c>
      <c r="N966" s="102"/>
    </row>
    <row r="967" spans="1:14">
      <c r="A967" s="97" t="str">
        <f t="shared" si="88"/>
        <v/>
      </c>
      <c r="B967" s="98" t="str">
        <f t="shared" si="87"/>
        <v/>
      </c>
      <c r="C967" s="99"/>
      <c r="D967" s="137"/>
      <c r="E967" s="100"/>
      <c r="F967" s="57"/>
      <c r="G967" s="58">
        <f t="shared" si="89"/>
        <v>0</v>
      </c>
      <c r="H967" s="58">
        <f>IF(E967="",0,IFERROR(VLOOKUP(E967,档案费管理台账!$D$4:$H$1000,5,0),0))</f>
        <v>0</v>
      </c>
      <c r="I967" s="57"/>
      <c r="J967" s="57"/>
      <c r="K967" s="57"/>
      <c r="L967" s="57"/>
      <c r="M967" s="58" t="str">
        <f t="shared" si="90"/>
        <v/>
      </c>
      <c r="N967" s="102"/>
    </row>
    <row r="968" spans="1:14">
      <c r="A968" s="97" t="str">
        <f t="shared" si="88"/>
        <v/>
      </c>
      <c r="B968" s="98" t="str">
        <f t="shared" si="87"/>
        <v/>
      </c>
      <c r="C968" s="99"/>
      <c r="D968" s="137"/>
      <c r="E968" s="100"/>
      <c r="F968" s="57"/>
      <c r="G968" s="58">
        <f t="shared" si="89"/>
        <v>0</v>
      </c>
      <c r="H968" s="58">
        <f>IF(E968="",0,IFERROR(VLOOKUP(E968,档案费管理台账!$D$4:$H$1000,5,0),0))</f>
        <v>0</v>
      </c>
      <c r="I968" s="57"/>
      <c r="J968" s="57"/>
      <c r="K968" s="57"/>
      <c r="L968" s="57"/>
      <c r="M968" s="58" t="str">
        <f t="shared" si="90"/>
        <v/>
      </c>
      <c r="N968" s="102"/>
    </row>
    <row r="969" spans="1:14">
      <c r="A969" s="97" t="str">
        <f t="shared" si="88"/>
        <v/>
      </c>
      <c r="B969" s="98" t="str">
        <f t="shared" si="87"/>
        <v/>
      </c>
      <c r="C969" s="99"/>
      <c r="D969" s="137"/>
      <c r="E969" s="100"/>
      <c r="F969" s="57"/>
      <c r="G969" s="58">
        <f t="shared" si="89"/>
        <v>0</v>
      </c>
      <c r="H969" s="58">
        <f>IF(E969="",0,IFERROR(VLOOKUP(E969,档案费管理台账!$D$4:$H$1000,5,0),0))</f>
        <v>0</v>
      </c>
      <c r="I969" s="57"/>
      <c r="J969" s="57"/>
      <c r="K969" s="57"/>
      <c r="L969" s="57"/>
      <c r="M969" s="58" t="str">
        <f t="shared" si="90"/>
        <v/>
      </c>
      <c r="N969" s="102"/>
    </row>
    <row r="970" spans="1:14">
      <c r="A970" s="97" t="str">
        <f t="shared" si="88"/>
        <v/>
      </c>
      <c r="B970" s="98" t="str">
        <f t="shared" si="87"/>
        <v/>
      </c>
      <c r="C970" s="99"/>
      <c r="D970" s="137"/>
      <c r="E970" s="100"/>
      <c r="F970" s="57"/>
      <c r="G970" s="58">
        <f t="shared" si="89"/>
        <v>0</v>
      </c>
      <c r="H970" s="58">
        <f>IF(E970="",0,IFERROR(VLOOKUP(E970,档案费管理台账!$D$4:$H$1000,5,0),0))</f>
        <v>0</v>
      </c>
      <c r="I970" s="57"/>
      <c r="J970" s="57"/>
      <c r="K970" s="57"/>
      <c r="L970" s="57"/>
      <c r="M970" s="58" t="str">
        <f t="shared" si="90"/>
        <v/>
      </c>
      <c r="N970" s="102"/>
    </row>
    <row r="971" spans="1:14">
      <c r="A971" s="97" t="str">
        <f t="shared" si="88"/>
        <v/>
      </c>
      <c r="B971" s="98" t="str">
        <f t="shared" si="87"/>
        <v/>
      </c>
      <c r="C971" s="99"/>
      <c r="D971" s="137"/>
      <c r="E971" s="100"/>
      <c r="F971" s="57"/>
      <c r="G971" s="58">
        <f t="shared" si="89"/>
        <v>0</v>
      </c>
      <c r="H971" s="58">
        <f>IF(E971="",0,IFERROR(VLOOKUP(E971,档案费管理台账!$D$4:$H$1000,5,0),0))</f>
        <v>0</v>
      </c>
      <c r="I971" s="57"/>
      <c r="J971" s="57"/>
      <c r="K971" s="57"/>
      <c r="L971" s="57"/>
      <c r="M971" s="58" t="str">
        <f t="shared" si="90"/>
        <v/>
      </c>
      <c r="N971" s="102"/>
    </row>
    <row r="972" spans="1:14">
      <c r="A972" s="97" t="str">
        <f t="shared" si="88"/>
        <v/>
      </c>
      <c r="B972" s="98" t="str">
        <f t="shared" si="87"/>
        <v/>
      </c>
      <c r="C972" s="99"/>
      <c r="D972" s="137"/>
      <c r="E972" s="100"/>
      <c r="F972" s="57"/>
      <c r="G972" s="58">
        <f t="shared" si="89"/>
        <v>0</v>
      </c>
      <c r="H972" s="58">
        <f>IF(E972="",0,IFERROR(VLOOKUP(E972,档案费管理台账!$D$4:$H$1000,5,0),0))</f>
        <v>0</v>
      </c>
      <c r="I972" s="57"/>
      <c r="J972" s="57"/>
      <c r="K972" s="57"/>
      <c r="L972" s="57"/>
      <c r="M972" s="58" t="str">
        <f t="shared" si="90"/>
        <v/>
      </c>
      <c r="N972" s="102"/>
    </row>
    <row r="973" spans="1:14">
      <c r="A973" s="97" t="str">
        <f t="shared" si="88"/>
        <v/>
      </c>
      <c r="B973" s="98" t="str">
        <f t="shared" si="87"/>
        <v/>
      </c>
      <c r="C973" s="99"/>
      <c r="D973" s="137"/>
      <c r="E973" s="100"/>
      <c r="F973" s="57"/>
      <c r="G973" s="58">
        <f t="shared" si="89"/>
        <v>0</v>
      </c>
      <c r="H973" s="58">
        <f>IF(E973="",0,IFERROR(VLOOKUP(E973,档案费管理台账!$D$4:$H$1000,5,0),0))</f>
        <v>0</v>
      </c>
      <c r="I973" s="57"/>
      <c r="J973" s="57"/>
      <c r="K973" s="57"/>
      <c r="L973" s="57"/>
      <c r="M973" s="58" t="str">
        <f t="shared" si="90"/>
        <v/>
      </c>
      <c r="N973" s="102"/>
    </row>
    <row r="974" spans="1:14">
      <c r="A974" s="97" t="str">
        <f t="shared" si="88"/>
        <v/>
      </c>
      <c r="B974" s="98" t="str">
        <f t="shared" si="87"/>
        <v/>
      </c>
      <c r="C974" s="99"/>
      <c r="D974" s="137"/>
      <c r="E974" s="100"/>
      <c r="F974" s="57"/>
      <c r="G974" s="58">
        <f t="shared" si="89"/>
        <v>0</v>
      </c>
      <c r="H974" s="58">
        <f>IF(E974="",0,IFERROR(VLOOKUP(E974,档案费管理台账!$D$4:$H$1000,5,0),0))</f>
        <v>0</v>
      </c>
      <c r="I974" s="57"/>
      <c r="J974" s="57"/>
      <c r="K974" s="57"/>
      <c r="L974" s="57"/>
      <c r="M974" s="58" t="str">
        <f t="shared" si="90"/>
        <v/>
      </c>
      <c r="N974" s="102"/>
    </row>
    <row r="975" spans="1:14">
      <c r="A975" s="97" t="str">
        <f t="shared" si="88"/>
        <v/>
      </c>
      <c r="B975" s="98" t="str">
        <f t="shared" si="87"/>
        <v/>
      </c>
      <c r="C975" s="99"/>
      <c r="D975" s="137"/>
      <c r="E975" s="100"/>
      <c r="F975" s="57"/>
      <c r="G975" s="58">
        <f t="shared" si="89"/>
        <v>0</v>
      </c>
      <c r="H975" s="58">
        <f>IF(E975="",0,IFERROR(VLOOKUP(E975,档案费管理台账!$D$4:$H$1000,5,0),0))</f>
        <v>0</v>
      </c>
      <c r="I975" s="57"/>
      <c r="J975" s="57"/>
      <c r="K975" s="57"/>
      <c r="L975" s="57"/>
      <c r="M975" s="58" t="str">
        <f t="shared" si="90"/>
        <v/>
      </c>
      <c r="N975" s="102"/>
    </row>
    <row r="976" spans="1:14">
      <c r="A976" s="97" t="str">
        <f t="shared" si="88"/>
        <v/>
      </c>
      <c r="B976" s="98" t="str">
        <f t="shared" si="87"/>
        <v/>
      </c>
      <c r="C976" s="99"/>
      <c r="D976" s="137"/>
      <c r="E976" s="100"/>
      <c r="F976" s="57"/>
      <c r="G976" s="58">
        <f t="shared" si="89"/>
        <v>0</v>
      </c>
      <c r="H976" s="58">
        <f>IF(E976="",0,IFERROR(VLOOKUP(E976,档案费管理台账!$D$4:$H$1000,5,0),0))</f>
        <v>0</v>
      </c>
      <c r="I976" s="57"/>
      <c r="J976" s="57"/>
      <c r="K976" s="57"/>
      <c r="L976" s="57"/>
      <c r="M976" s="58" t="str">
        <f t="shared" si="90"/>
        <v/>
      </c>
      <c r="N976" s="102"/>
    </row>
    <row r="977" spans="1:14">
      <c r="A977" s="97" t="str">
        <f t="shared" si="88"/>
        <v/>
      </c>
      <c r="B977" s="98" t="str">
        <f t="shared" si="87"/>
        <v/>
      </c>
      <c r="C977" s="99"/>
      <c r="D977" s="137"/>
      <c r="E977" s="100"/>
      <c r="F977" s="57"/>
      <c r="G977" s="58">
        <f t="shared" si="89"/>
        <v>0</v>
      </c>
      <c r="H977" s="58">
        <f>IF(E977="",0,IFERROR(VLOOKUP(E977,档案费管理台账!$D$4:$H$1000,5,0),0))</f>
        <v>0</v>
      </c>
      <c r="I977" s="57"/>
      <c r="J977" s="57"/>
      <c r="K977" s="57"/>
      <c r="L977" s="57"/>
      <c r="M977" s="58" t="str">
        <f t="shared" si="90"/>
        <v/>
      </c>
      <c r="N977" s="102"/>
    </row>
    <row r="978" spans="1:14">
      <c r="A978" s="97" t="str">
        <f t="shared" si="88"/>
        <v/>
      </c>
      <c r="B978" s="98" t="str">
        <f t="shared" si="87"/>
        <v/>
      </c>
      <c r="C978" s="99"/>
      <c r="D978" s="137"/>
      <c r="E978" s="100"/>
      <c r="F978" s="57"/>
      <c r="G978" s="58">
        <f t="shared" si="89"/>
        <v>0</v>
      </c>
      <c r="H978" s="58">
        <f>IF(E978="",0,IFERROR(VLOOKUP(E978,档案费管理台账!$D$4:$H$1000,5,0),0))</f>
        <v>0</v>
      </c>
      <c r="I978" s="57"/>
      <c r="J978" s="57"/>
      <c r="K978" s="57"/>
      <c r="L978" s="57"/>
      <c r="M978" s="58" t="str">
        <f t="shared" si="90"/>
        <v/>
      </c>
      <c r="N978" s="102"/>
    </row>
    <row r="979" spans="1:14">
      <c r="A979" s="97" t="str">
        <f t="shared" si="88"/>
        <v/>
      </c>
      <c r="B979" s="98" t="str">
        <f t="shared" si="87"/>
        <v/>
      </c>
      <c r="C979" s="99"/>
      <c r="D979" s="137"/>
      <c r="E979" s="100"/>
      <c r="F979" s="57"/>
      <c r="G979" s="58">
        <f t="shared" si="89"/>
        <v>0</v>
      </c>
      <c r="H979" s="58">
        <f>IF(E979="",0,IFERROR(VLOOKUP(E979,档案费管理台账!$D$4:$H$1000,5,0),0))</f>
        <v>0</v>
      </c>
      <c r="I979" s="57"/>
      <c r="J979" s="57"/>
      <c r="K979" s="57"/>
      <c r="L979" s="57"/>
      <c r="M979" s="58" t="str">
        <f t="shared" si="90"/>
        <v/>
      </c>
      <c r="N979" s="102"/>
    </row>
    <row r="980" spans="1:14">
      <c r="A980" s="97" t="str">
        <f t="shared" si="88"/>
        <v/>
      </c>
      <c r="B980" s="98" t="str">
        <f t="shared" si="87"/>
        <v/>
      </c>
      <c r="C980" s="99"/>
      <c r="D980" s="137"/>
      <c r="E980" s="100"/>
      <c r="F980" s="57"/>
      <c r="G980" s="58">
        <f t="shared" si="89"/>
        <v>0</v>
      </c>
      <c r="H980" s="58">
        <f>IF(E980="",0,IFERROR(VLOOKUP(E980,档案费管理台账!$D$4:$H$1000,5,0),0))</f>
        <v>0</v>
      </c>
      <c r="I980" s="57"/>
      <c r="J980" s="57"/>
      <c r="K980" s="57"/>
      <c r="L980" s="57"/>
      <c r="M980" s="58" t="str">
        <f t="shared" si="90"/>
        <v/>
      </c>
      <c r="N980" s="102"/>
    </row>
    <row r="981" spans="1:14">
      <c r="A981" s="97" t="str">
        <f t="shared" si="88"/>
        <v/>
      </c>
      <c r="B981" s="98" t="str">
        <f t="shared" si="87"/>
        <v/>
      </c>
      <c r="C981" s="99"/>
      <c r="D981" s="137"/>
      <c r="E981" s="100"/>
      <c r="F981" s="57"/>
      <c r="G981" s="58">
        <f t="shared" si="89"/>
        <v>0</v>
      </c>
      <c r="H981" s="58">
        <f>IF(E981="",0,IFERROR(VLOOKUP(E981,档案费管理台账!$D$4:$H$1000,5,0),0))</f>
        <v>0</v>
      </c>
      <c r="I981" s="57"/>
      <c r="J981" s="57"/>
      <c r="K981" s="57"/>
      <c r="L981" s="57"/>
      <c r="M981" s="58" t="str">
        <f t="shared" si="90"/>
        <v/>
      </c>
      <c r="N981" s="102"/>
    </row>
    <row r="982" spans="1:14">
      <c r="A982" s="97" t="str">
        <f t="shared" si="88"/>
        <v/>
      </c>
      <c r="B982" s="98" t="str">
        <f t="shared" si="87"/>
        <v/>
      </c>
      <c r="C982" s="99"/>
      <c r="D982" s="137"/>
      <c r="E982" s="100"/>
      <c r="F982" s="57"/>
      <c r="G982" s="58">
        <f t="shared" si="89"/>
        <v>0</v>
      </c>
      <c r="H982" s="58">
        <f>IF(E982="",0,IFERROR(VLOOKUP(E982,档案费管理台账!$D$4:$H$1000,5,0),0))</f>
        <v>0</v>
      </c>
      <c r="I982" s="57"/>
      <c r="J982" s="57"/>
      <c r="K982" s="57"/>
      <c r="L982" s="57"/>
      <c r="M982" s="58" t="str">
        <f t="shared" si="90"/>
        <v/>
      </c>
      <c r="N982" s="102"/>
    </row>
    <row r="983" spans="1:14">
      <c r="A983" s="97" t="str">
        <f t="shared" si="88"/>
        <v/>
      </c>
      <c r="B983" s="98" t="str">
        <f t="shared" si="87"/>
        <v/>
      </c>
      <c r="C983" s="99"/>
      <c r="D983" s="137"/>
      <c r="E983" s="100"/>
      <c r="F983" s="57"/>
      <c r="G983" s="58">
        <f t="shared" si="89"/>
        <v>0</v>
      </c>
      <c r="H983" s="58">
        <f>IF(E983="",0,IFERROR(VLOOKUP(E983,档案费管理台账!$D$4:$H$1000,5,0),0))</f>
        <v>0</v>
      </c>
      <c r="I983" s="57"/>
      <c r="J983" s="57"/>
      <c r="K983" s="57"/>
      <c r="L983" s="57"/>
      <c r="M983" s="58" t="str">
        <f t="shared" si="90"/>
        <v/>
      </c>
      <c r="N983" s="102"/>
    </row>
    <row r="984" spans="1:14">
      <c r="A984" s="97" t="str">
        <f t="shared" si="88"/>
        <v/>
      </c>
      <c r="B984" s="98" t="str">
        <f t="shared" si="87"/>
        <v/>
      </c>
      <c r="C984" s="99"/>
      <c r="D984" s="137"/>
      <c r="E984" s="100"/>
      <c r="F984" s="57"/>
      <c r="G984" s="58">
        <f t="shared" si="89"/>
        <v>0</v>
      </c>
      <c r="H984" s="58">
        <f>IF(E984="",0,IFERROR(VLOOKUP(E984,档案费管理台账!$D$4:$H$1000,5,0),0))</f>
        <v>0</v>
      </c>
      <c r="I984" s="57"/>
      <c r="J984" s="57"/>
      <c r="K984" s="57"/>
      <c r="L984" s="57"/>
      <c r="M984" s="58" t="str">
        <f t="shared" si="90"/>
        <v/>
      </c>
      <c r="N984" s="102"/>
    </row>
    <row r="985" spans="1:14">
      <c r="A985" s="97" t="str">
        <f t="shared" si="88"/>
        <v/>
      </c>
      <c r="B985" s="98" t="str">
        <f t="shared" si="87"/>
        <v/>
      </c>
      <c r="C985" s="99"/>
      <c r="D985" s="137"/>
      <c r="E985" s="100"/>
      <c r="F985" s="57"/>
      <c r="G985" s="58">
        <f t="shared" si="89"/>
        <v>0</v>
      </c>
      <c r="H985" s="58">
        <f>IF(E985="",0,IFERROR(VLOOKUP(E985,档案费管理台账!$D$4:$H$1000,5,0),0))</f>
        <v>0</v>
      </c>
      <c r="I985" s="57"/>
      <c r="J985" s="57"/>
      <c r="K985" s="57"/>
      <c r="L985" s="57"/>
      <c r="M985" s="58" t="str">
        <f t="shared" si="90"/>
        <v/>
      </c>
      <c r="N985" s="102"/>
    </row>
    <row r="986" spans="1:14">
      <c r="A986" s="97" t="str">
        <f t="shared" si="88"/>
        <v/>
      </c>
      <c r="B986" s="98" t="str">
        <f t="shared" si="87"/>
        <v/>
      </c>
      <c r="C986" s="99"/>
      <c r="D986" s="137"/>
      <c r="E986" s="100"/>
      <c r="F986" s="57"/>
      <c r="G986" s="58">
        <f t="shared" si="89"/>
        <v>0</v>
      </c>
      <c r="H986" s="58">
        <f>IF(E986="",0,IFERROR(VLOOKUP(E986,档案费管理台账!$D$4:$H$1000,5,0),0))</f>
        <v>0</v>
      </c>
      <c r="I986" s="57"/>
      <c r="J986" s="57"/>
      <c r="K986" s="57"/>
      <c r="L986" s="57"/>
      <c r="M986" s="58" t="str">
        <f t="shared" si="90"/>
        <v/>
      </c>
      <c r="N986" s="102"/>
    </row>
    <row r="987" spans="1:14">
      <c r="A987" s="97" t="str">
        <f t="shared" si="88"/>
        <v/>
      </c>
      <c r="B987" s="98" t="str">
        <f t="shared" si="87"/>
        <v/>
      </c>
      <c r="C987" s="99"/>
      <c r="D987" s="137"/>
      <c r="E987" s="100"/>
      <c r="F987" s="57"/>
      <c r="G987" s="58">
        <f t="shared" si="89"/>
        <v>0</v>
      </c>
      <c r="H987" s="58">
        <f>IF(E987="",0,IFERROR(VLOOKUP(E987,档案费管理台账!$D$4:$H$1000,5,0),0))</f>
        <v>0</v>
      </c>
      <c r="I987" s="57"/>
      <c r="J987" s="57"/>
      <c r="K987" s="57"/>
      <c r="L987" s="57"/>
      <c r="M987" s="58" t="str">
        <f t="shared" si="90"/>
        <v/>
      </c>
      <c r="N987" s="102"/>
    </row>
    <row r="988" spans="1:14">
      <c r="A988" s="97" t="str">
        <f t="shared" si="88"/>
        <v/>
      </c>
      <c r="B988" s="98" t="str">
        <f t="shared" si="87"/>
        <v/>
      </c>
      <c r="C988" s="99"/>
      <c r="D988" s="137"/>
      <c r="E988" s="100"/>
      <c r="F988" s="57"/>
      <c r="G988" s="58">
        <f t="shared" si="89"/>
        <v>0</v>
      </c>
      <c r="H988" s="58">
        <f>IF(E988="",0,IFERROR(VLOOKUP(E988,档案费管理台账!$D$4:$H$1000,5,0),0))</f>
        <v>0</v>
      </c>
      <c r="I988" s="57"/>
      <c r="J988" s="57"/>
      <c r="K988" s="57"/>
      <c r="L988" s="57"/>
      <c r="M988" s="58" t="str">
        <f t="shared" si="90"/>
        <v/>
      </c>
      <c r="N988" s="102"/>
    </row>
    <row r="989" spans="1:14">
      <c r="A989" s="97" t="str">
        <f t="shared" si="88"/>
        <v/>
      </c>
      <c r="B989" s="98" t="str">
        <f t="shared" si="87"/>
        <v/>
      </c>
      <c r="C989" s="99"/>
      <c r="D989" s="137"/>
      <c r="E989" s="100"/>
      <c r="F989" s="57"/>
      <c r="G989" s="58">
        <f t="shared" si="89"/>
        <v>0</v>
      </c>
      <c r="H989" s="58">
        <f>IF(E989="",0,IFERROR(VLOOKUP(E989,档案费管理台账!$D$4:$H$1000,5,0),0))</f>
        <v>0</v>
      </c>
      <c r="I989" s="57"/>
      <c r="J989" s="57"/>
      <c r="K989" s="57"/>
      <c r="L989" s="57"/>
      <c r="M989" s="58" t="str">
        <f t="shared" si="90"/>
        <v/>
      </c>
      <c r="N989" s="102"/>
    </row>
    <row r="990" spans="1:14">
      <c r="A990" s="97" t="str">
        <f t="shared" si="88"/>
        <v/>
      </c>
      <c r="B990" s="98" t="str">
        <f t="shared" si="87"/>
        <v/>
      </c>
      <c r="C990" s="99"/>
      <c r="D990" s="137"/>
      <c r="E990" s="100"/>
      <c r="F990" s="57"/>
      <c r="G990" s="58">
        <f t="shared" si="89"/>
        <v>0</v>
      </c>
      <c r="H990" s="58">
        <f>IF(E990="",0,IFERROR(VLOOKUP(E990,档案费管理台账!$D$4:$H$1000,5,0),0))</f>
        <v>0</v>
      </c>
      <c r="I990" s="57"/>
      <c r="J990" s="57"/>
      <c r="K990" s="57"/>
      <c r="L990" s="57"/>
      <c r="M990" s="58" t="str">
        <f t="shared" si="90"/>
        <v/>
      </c>
      <c r="N990" s="102"/>
    </row>
    <row r="991" spans="1:14">
      <c r="A991" s="97" t="str">
        <f t="shared" si="88"/>
        <v/>
      </c>
      <c r="B991" s="98" t="str">
        <f t="shared" si="87"/>
        <v/>
      </c>
      <c r="C991" s="99"/>
      <c r="D991" s="137"/>
      <c r="E991" s="100"/>
      <c r="F991" s="57"/>
      <c r="G991" s="58">
        <f t="shared" si="89"/>
        <v>0</v>
      </c>
      <c r="H991" s="58">
        <f>IF(E991="",0,IFERROR(VLOOKUP(E991,档案费管理台账!$D$4:$H$1000,5,0),0))</f>
        <v>0</v>
      </c>
      <c r="I991" s="57"/>
      <c r="J991" s="57"/>
      <c r="K991" s="57"/>
      <c r="L991" s="57"/>
      <c r="M991" s="58" t="str">
        <f t="shared" si="90"/>
        <v/>
      </c>
      <c r="N991" s="102"/>
    </row>
    <row r="992" spans="1:14">
      <c r="A992" s="97" t="str">
        <f t="shared" si="88"/>
        <v/>
      </c>
      <c r="B992" s="98" t="str">
        <f t="shared" si="87"/>
        <v/>
      </c>
      <c r="C992" s="99"/>
      <c r="D992" s="137"/>
      <c r="E992" s="100"/>
      <c r="F992" s="57"/>
      <c r="G992" s="58">
        <f t="shared" si="89"/>
        <v>0</v>
      </c>
      <c r="H992" s="58">
        <f>IF(E992="",0,IFERROR(VLOOKUP(E992,档案费管理台账!$D$4:$H$1000,5,0),0))</f>
        <v>0</v>
      </c>
      <c r="I992" s="57"/>
      <c r="J992" s="57"/>
      <c r="K992" s="57"/>
      <c r="L992" s="57"/>
      <c r="M992" s="58" t="str">
        <f t="shared" si="90"/>
        <v/>
      </c>
      <c r="N992" s="102"/>
    </row>
    <row r="993" spans="1:14">
      <c r="A993" s="97" t="str">
        <f t="shared" si="88"/>
        <v/>
      </c>
      <c r="B993" s="98" t="str">
        <f t="shared" si="87"/>
        <v/>
      </c>
      <c r="C993" s="99"/>
      <c r="D993" s="137"/>
      <c r="E993" s="100"/>
      <c r="F993" s="57"/>
      <c r="G993" s="58">
        <f t="shared" si="89"/>
        <v>0</v>
      </c>
      <c r="H993" s="58">
        <f>IF(E993="",0,IFERROR(VLOOKUP(E993,档案费管理台账!$D$4:$H$1000,5,0),0))</f>
        <v>0</v>
      </c>
      <c r="I993" s="57"/>
      <c r="J993" s="57"/>
      <c r="K993" s="57"/>
      <c r="L993" s="57"/>
      <c r="M993" s="58" t="str">
        <f t="shared" si="90"/>
        <v/>
      </c>
      <c r="N993" s="102"/>
    </row>
    <row r="994" spans="1:14">
      <c r="A994" s="97" t="str">
        <f t="shared" si="88"/>
        <v/>
      </c>
      <c r="B994" s="98" t="str">
        <f t="shared" si="87"/>
        <v/>
      </c>
      <c r="C994" s="99"/>
      <c r="D994" s="137"/>
      <c r="E994" s="100"/>
      <c r="F994" s="57"/>
      <c r="G994" s="58">
        <f t="shared" si="89"/>
        <v>0</v>
      </c>
      <c r="H994" s="58">
        <f>IF(E994="",0,IFERROR(VLOOKUP(E994,档案费管理台账!$D$4:$H$1000,5,0),0))</f>
        <v>0</v>
      </c>
      <c r="I994" s="57"/>
      <c r="J994" s="57"/>
      <c r="K994" s="57"/>
      <c r="L994" s="57"/>
      <c r="M994" s="58" t="str">
        <f t="shared" si="90"/>
        <v/>
      </c>
      <c r="N994" s="102"/>
    </row>
    <row r="995" spans="1:14">
      <c r="A995" s="97" t="str">
        <f t="shared" si="88"/>
        <v/>
      </c>
      <c r="B995" s="98" t="str">
        <f t="shared" si="87"/>
        <v/>
      </c>
      <c r="C995" s="99"/>
      <c r="D995" s="137"/>
      <c r="E995" s="100"/>
      <c r="F995" s="57"/>
      <c r="G995" s="58">
        <f t="shared" si="89"/>
        <v>0</v>
      </c>
      <c r="H995" s="58">
        <f>IF(E995="",0,IFERROR(VLOOKUP(E995,档案费管理台账!$D$4:$H$1000,5,0),0))</f>
        <v>0</v>
      </c>
      <c r="I995" s="57"/>
      <c r="J995" s="57"/>
      <c r="K995" s="57"/>
      <c r="L995" s="57"/>
      <c r="M995" s="58" t="str">
        <f t="shared" si="90"/>
        <v/>
      </c>
      <c r="N995" s="102"/>
    </row>
    <row r="996" spans="1:14">
      <c r="A996" s="97" t="str">
        <f t="shared" si="88"/>
        <v/>
      </c>
      <c r="B996" s="98" t="str">
        <f t="shared" si="87"/>
        <v/>
      </c>
      <c r="C996" s="99"/>
      <c r="D996" s="137"/>
      <c r="E996" s="100"/>
      <c r="F996" s="57"/>
      <c r="G996" s="58">
        <f t="shared" si="89"/>
        <v>0</v>
      </c>
      <c r="H996" s="58">
        <f>IF(E996="",0,IFERROR(VLOOKUP(E996,档案费管理台账!$D$4:$H$1000,5,0),0))</f>
        <v>0</v>
      </c>
      <c r="I996" s="57"/>
      <c r="J996" s="57"/>
      <c r="K996" s="57"/>
      <c r="L996" s="57"/>
      <c r="M996" s="58" t="str">
        <f t="shared" si="90"/>
        <v/>
      </c>
      <c r="N996" s="102"/>
    </row>
    <row r="997" spans="1:14">
      <c r="A997" s="97" t="str">
        <f t="shared" si="88"/>
        <v/>
      </c>
      <c r="B997" s="98" t="str">
        <f t="shared" si="87"/>
        <v/>
      </c>
      <c r="C997" s="99"/>
      <c r="D997" s="137"/>
      <c r="E997" s="100"/>
      <c r="F997" s="57"/>
      <c r="G997" s="58">
        <f t="shared" si="89"/>
        <v>0</v>
      </c>
      <c r="H997" s="58">
        <f>IF(E997="",0,IFERROR(VLOOKUP(E997,档案费管理台账!$D$4:$H$1000,5,0),0))</f>
        <v>0</v>
      </c>
      <c r="I997" s="57"/>
      <c r="J997" s="57"/>
      <c r="K997" s="57"/>
      <c r="L997" s="57"/>
      <c r="M997" s="58" t="str">
        <f t="shared" si="90"/>
        <v/>
      </c>
      <c r="N997" s="102"/>
    </row>
    <row r="998" spans="1:14">
      <c r="A998" s="97" t="str">
        <f t="shared" si="88"/>
        <v/>
      </c>
      <c r="B998" s="98" t="str">
        <f t="shared" si="87"/>
        <v/>
      </c>
      <c r="C998" s="99"/>
      <c r="D998" s="137"/>
      <c r="E998" s="100"/>
      <c r="F998" s="57"/>
      <c r="G998" s="58">
        <f t="shared" si="89"/>
        <v>0</v>
      </c>
      <c r="H998" s="58">
        <f>IF(E998="",0,IFERROR(VLOOKUP(E998,档案费管理台账!$D$4:$H$1000,5,0),0))</f>
        <v>0</v>
      </c>
      <c r="I998" s="57"/>
      <c r="J998" s="57"/>
      <c r="K998" s="57"/>
      <c r="L998" s="57"/>
      <c r="M998" s="58" t="str">
        <f t="shared" si="90"/>
        <v/>
      </c>
      <c r="N998" s="102"/>
    </row>
    <row r="999" spans="1:14">
      <c r="A999" s="97" t="str">
        <f t="shared" si="88"/>
        <v/>
      </c>
      <c r="B999" s="98" t="str">
        <f t="shared" si="87"/>
        <v/>
      </c>
      <c r="C999" s="99"/>
      <c r="D999" s="137"/>
      <c r="E999" s="100"/>
      <c r="F999" s="57"/>
      <c r="G999" s="58">
        <f t="shared" si="89"/>
        <v>0</v>
      </c>
      <c r="H999" s="58">
        <f>IF(E999="",0,IFERROR(VLOOKUP(E999,档案费管理台账!$D$4:$H$1000,5,0),0))</f>
        <v>0</v>
      </c>
      <c r="I999" s="57"/>
      <c r="J999" s="57"/>
      <c r="K999" s="57"/>
      <c r="L999" s="57"/>
      <c r="M999" s="58" t="str">
        <f t="shared" si="90"/>
        <v/>
      </c>
      <c r="N999" s="102"/>
    </row>
    <row r="1000" spans="1:14">
      <c r="A1000" s="97" t="str">
        <f t="shared" si="88"/>
        <v/>
      </c>
      <c r="B1000" s="98" t="str">
        <f t="shared" si="87"/>
        <v/>
      </c>
      <c r="C1000" s="99"/>
      <c r="D1000" s="137"/>
      <c r="E1000" s="100"/>
      <c r="F1000" s="57"/>
      <c r="G1000" s="58">
        <f t="shared" si="89"/>
        <v>0</v>
      </c>
      <c r="H1000" s="58">
        <f>IF(E1000="",0,IFERROR(VLOOKUP(E1000,档案费管理台账!$D$4:$H$1000,5,0),0))</f>
        <v>0</v>
      </c>
      <c r="I1000" s="57"/>
      <c r="J1000" s="57"/>
      <c r="K1000" s="57"/>
      <c r="L1000" s="57"/>
      <c r="M1000" s="58" t="str">
        <f t="shared" si="90"/>
        <v/>
      </c>
      <c r="N1000" s="102"/>
    </row>
  </sheetData>
  <mergeCells count="39">
    <mergeCell ref="D1:F1"/>
    <mergeCell ref="G1:H1"/>
    <mergeCell ref="J1:K1"/>
    <mergeCell ref="L1:O1"/>
    <mergeCell ref="H3:Q3"/>
    <mergeCell ref="A5:T5"/>
    <mergeCell ref="H6:O6"/>
    <mergeCell ref="P6:S6"/>
    <mergeCell ref="J7:K7"/>
    <mergeCell ref="L7:M7"/>
    <mergeCell ref="P7:Q7"/>
    <mergeCell ref="A23:Y23"/>
    <mergeCell ref="D24:G24"/>
    <mergeCell ref="H24:N24"/>
    <mergeCell ref="O24:S24"/>
    <mergeCell ref="A41:I41"/>
    <mergeCell ref="A6:A8"/>
    <mergeCell ref="A24:A25"/>
    <mergeCell ref="B6:B8"/>
    <mergeCell ref="B24:B25"/>
    <mergeCell ref="C6:C8"/>
    <mergeCell ref="C24:C25"/>
    <mergeCell ref="D6:D8"/>
    <mergeCell ref="E6:E8"/>
    <mergeCell ref="F6:F8"/>
    <mergeCell ref="G6:G8"/>
    <mergeCell ref="R7:R8"/>
    <mergeCell ref="S7:S8"/>
    <mergeCell ref="T6:T8"/>
    <mergeCell ref="T24:T25"/>
    <mergeCell ref="U6:U8"/>
    <mergeCell ref="U24:U25"/>
    <mergeCell ref="V24:V25"/>
    <mergeCell ref="W24:W25"/>
    <mergeCell ref="X24:X25"/>
    <mergeCell ref="Y24:Y25"/>
    <mergeCell ref="Z24:Z25"/>
    <mergeCell ref="AA24:AA25"/>
    <mergeCell ref="AB24:AB25"/>
  </mergeCells>
  <hyperlinks>
    <hyperlink ref="C1" location="项目管理台账!A1" display="返回"/>
  </hyperlinks>
  <pageMargins left="0.7" right="0.7" top="0.75" bottom="0.75" header="0.3" footer="0.3"/>
  <pageSetup paperSize="9" orientation="portrait"/>
  <headerFooter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4"/>
  <dimension ref="A1:AD1000"/>
  <sheetViews>
    <sheetView showGridLines="0" workbookViewId="0">
      <pane ySplit="1" topLeftCell="A8" activePane="bottomLeft" state="frozen"/>
      <selection/>
      <selection pane="bottomLeft" activeCell="B1" sqref="B1"/>
    </sheetView>
  </sheetViews>
  <sheetFormatPr defaultColWidth="9" defaultRowHeight="14.4"/>
  <cols>
    <col min="1" max="1" width="7.46296296296296" customWidth="1"/>
    <col min="2" max="2" width="11.7962962962963" style="29" customWidth="1"/>
    <col min="3" max="3" width="12.2037037037037" style="29" customWidth="1"/>
    <col min="4" max="4" width="20.0648148148148" style="132" customWidth="1"/>
    <col min="5" max="5" width="14.9351851851852" customWidth="1"/>
    <col min="6" max="6" width="13.6018518518519" customWidth="1"/>
    <col min="7" max="7" width="12.7962962962963" customWidth="1"/>
    <col min="8" max="8" width="12.537037037037" customWidth="1"/>
    <col min="9" max="9" width="13.3333333333333" customWidth="1"/>
    <col min="10" max="10" width="13.2037037037037" customWidth="1"/>
    <col min="11" max="11" width="14.2037037037037" customWidth="1"/>
    <col min="12" max="12" width="12.6018518518519" customWidth="1"/>
    <col min="13" max="13" width="11.537037037037" customWidth="1"/>
    <col min="15" max="15" width="14.6018518518519" style="29" customWidth="1"/>
    <col min="18" max="18" width="10.3333333333333" customWidth="1"/>
    <col min="19" max="19" width="8.7962962962963" customWidth="1"/>
    <col min="20" max="20" width="11.462962962963" customWidth="1"/>
    <col min="21" max="21" width="5.2037037037037" customWidth="1"/>
    <col min="23" max="23" width="9" style="29"/>
    <col min="24" max="24" width="9.60185185185185" customWidth="1"/>
    <col min="26" max="26" width="4.53703703703704" style="30" customWidth="1"/>
    <col min="27" max="27" width="10.0648148148148" customWidth="1"/>
    <col min="28" max="28" width="9" style="29"/>
  </cols>
  <sheetData>
    <row r="1" ht="28.95" spans="1:28">
      <c r="A1" s="31" t="s">
        <v>209</v>
      </c>
      <c r="B1" s="32"/>
      <c r="C1" s="33" t="s">
        <v>118</v>
      </c>
      <c r="D1" s="34" t="s">
        <v>210</v>
      </c>
      <c r="E1" s="34"/>
      <c r="F1" s="34"/>
      <c r="G1" s="35" t="s">
        <v>83</v>
      </c>
      <c r="H1" s="35"/>
      <c r="I1" s="36" t="s">
        <v>120</v>
      </c>
      <c r="J1" s="37" t="s">
        <v>0</v>
      </c>
      <c r="K1" s="37"/>
      <c r="L1" s="38" t="s">
        <v>121</v>
      </c>
      <c r="M1" s="38"/>
      <c r="N1" s="38"/>
      <c r="O1" s="38"/>
    </row>
    <row r="2" ht="15.15"/>
    <row r="3" spans="1:28">
      <c r="H3" s="39" t="s">
        <v>122</v>
      </c>
      <c r="I3" s="39"/>
      <c r="J3" s="39"/>
      <c r="K3" s="39"/>
      <c r="L3" s="39"/>
      <c r="M3" s="39"/>
      <c r="N3" s="39"/>
      <c r="O3" s="39"/>
      <c r="P3" s="39"/>
      <c r="Q3" s="39"/>
    </row>
    <row r="4" spans="1:28">
      <c r="H4" s="40"/>
      <c r="I4" s="40"/>
      <c r="J4" s="40"/>
      <c r="K4" s="40"/>
      <c r="L4" s="40"/>
      <c r="M4" s="40"/>
      <c r="N4" s="40"/>
      <c r="O4" s="79"/>
      <c r="P4" s="40">
        <v>0.05</v>
      </c>
      <c r="Q4" s="40">
        <v>0.05</v>
      </c>
    </row>
    <row r="5" spans="1:28">
      <c r="A5" s="41" t="s">
        <v>123</v>
      </c>
      <c r="B5" s="41"/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</row>
    <row r="6" s="27" customFormat="1" spans="1:28">
      <c r="A6" s="42" t="s">
        <v>124</v>
      </c>
      <c r="B6" s="43" t="s">
        <v>125</v>
      </c>
      <c r="C6" s="43" t="s">
        <v>126</v>
      </c>
      <c r="D6" s="42" t="s">
        <v>127</v>
      </c>
      <c r="E6" s="42" t="s">
        <v>128</v>
      </c>
      <c r="F6" s="42" t="s">
        <v>129</v>
      </c>
      <c r="G6" s="42" t="s">
        <v>130</v>
      </c>
      <c r="H6" s="44" t="s">
        <v>131</v>
      </c>
      <c r="I6" s="44"/>
      <c r="J6" s="44"/>
      <c r="K6" s="44"/>
      <c r="L6" s="44"/>
      <c r="M6" s="44"/>
      <c r="N6" s="44"/>
      <c r="O6" s="44"/>
      <c r="P6" s="45" t="s">
        <v>132</v>
      </c>
      <c r="Q6" s="45"/>
      <c r="R6" s="45"/>
      <c r="S6" s="45"/>
      <c r="T6" s="42" t="s">
        <v>133</v>
      </c>
      <c r="U6" s="46" t="s">
        <v>134</v>
      </c>
      <c r="W6" s="47"/>
      <c r="Z6" s="48"/>
      <c r="AB6" s="47"/>
    </row>
    <row r="7" s="27" customFormat="1" ht="28.8" spans="1:28">
      <c r="A7" s="42"/>
      <c r="B7" s="43"/>
      <c r="C7" s="43"/>
      <c r="D7" s="42"/>
      <c r="E7" s="42"/>
      <c r="F7" s="42"/>
      <c r="G7" s="42"/>
      <c r="H7" s="49" t="s">
        <v>135</v>
      </c>
      <c r="I7" s="49" t="s">
        <v>135</v>
      </c>
      <c r="J7" s="49" t="s">
        <v>136</v>
      </c>
      <c r="K7" s="49"/>
      <c r="L7" s="49" t="s">
        <v>137</v>
      </c>
      <c r="M7" s="49"/>
      <c r="N7" s="49" t="s">
        <v>138</v>
      </c>
      <c r="O7" s="115" t="s">
        <v>139</v>
      </c>
      <c r="P7" s="42" t="s">
        <v>140</v>
      </c>
      <c r="Q7" s="42"/>
      <c r="R7" s="46" t="s">
        <v>141</v>
      </c>
      <c r="S7" s="46" t="s">
        <v>142</v>
      </c>
      <c r="T7" s="42"/>
      <c r="U7" s="46"/>
      <c r="W7" s="47"/>
      <c r="Z7" s="48"/>
      <c r="AB7" s="47"/>
    </row>
    <row r="8" s="27" customFormat="1" ht="28.8" spans="1:28">
      <c r="A8" s="42"/>
      <c r="B8" s="43"/>
      <c r="C8" s="43"/>
      <c r="D8" s="42"/>
      <c r="E8" s="42"/>
      <c r="F8" s="42"/>
      <c r="G8" s="42"/>
      <c r="H8" s="50" t="s">
        <v>143</v>
      </c>
      <c r="I8" s="50" t="s">
        <v>144</v>
      </c>
      <c r="J8" s="50" t="s">
        <v>145</v>
      </c>
      <c r="K8" s="50" t="s">
        <v>146</v>
      </c>
      <c r="L8" s="50" t="s">
        <v>147</v>
      </c>
      <c r="M8" s="50" t="s">
        <v>148</v>
      </c>
      <c r="N8" s="50" t="s">
        <v>149</v>
      </c>
      <c r="O8" s="43" t="s">
        <v>150</v>
      </c>
      <c r="P8" s="51" t="s">
        <v>151</v>
      </c>
      <c r="Q8" s="51" t="s">
        <v>152</v>
      </c>
      <c r="R8" s="46"/>
      <c r="S8" s="46"/>
      <c r="T8" s="42"/>
      <c r="U8" s="46"/>
      <c r="W8" s="47"/>
      <c r="Z8" s="48"/>
      <c r="AB8" s="47"/>
    </row>
    <row r="9" s="27" customFormat="1" spans="1:28">
      <c r="A9" s="52" t="s">
        <v>153</v>
      </c>
      <c r="B9" s="53"/>
      <c r="C9" s="53"/>
      <c r="D9" s="52"/>
      <c r="E9" s="52"/>
      <c r="F9" s="52"/>
      <c r="G9" s="52"/>
      <c r="H9" s="54">
        <f>(20%-1%-3%)*1</f>
        <v>0.16</v>
      </c>
      <c r="I9" s="54">
        <v>0.08</v>
      </c>
      <c r="J9" s="55">
        <f>10%-1%</f>
        <v>0.09</v>
      </c>
      <c r="K9" s="54">
        <f>2%</f>
        <v>0.02</v>
      </c>
      <c r="L9" s="55">
        <v>0.005</v>
      </c>
      <c r="M9" s="55">
        <v>0.005</v>
      </c>
      <c r="N9" s="55">
        <f>(0.5%-0.1%)-0.08%+0.08%</f>
        <v>0.004</v>
      </c>
      <c r="O9" s="139">
        <f>0.8%</f>
        <v>0.008</v>
      </c>
      <c r="P9" s="54">
        <v>0.05</v>
      </c>
      <c r="Q9" s="54">
        <v>0.05</v>
      </c>
      <c r="R9" s="56"/>
      <c r="S9" s="56"/>
      <c r="T9" s="52"/>
      <c r="U9" s="39"/>
      <c r="W9" s="47"/>
      <c r="Z9" s="48"/>
      <c r="AB9" s="47"/>
    </row>
    <row r="10" spans="1:28">
      <c r="A10" s="39" t="s">
        <v>154</v>
      </c>
      <c r="B10" s="57">
        <v>6326</v>
      </c>
      <c r="C10" s="57">
        <v>6326</v>
      </c>
      <c r="D10" s="133">
        <v>6326</v>
      </c>
      <c r="E10" s="57">
        <v>6326</v>
      </c>
      <c r="F10" s="57">
        <v>6326</v>
      </c>
      <c r="G10" s="57">
        <v>0</v>
      </c>
      <c r="H10" s="58">
        <f>ROUND(B10*$H$9,2)</f>
        <v>1012.16</v>
      </c>
      <c r="I10" s="58">
        <f>ROUND(B10*$I$9,2)</f>
        <v>506.08</v>
      </c>
      <c r="J10" s="58">
        <f>ROUND(C10*$J$9,2)</f>
        <v>569.34</v>
      </c>
      <c r="K10" s="58">
        <f>IF(OR(C10="",C10=0),0,ROUND(C10*$K$9+3,2))</f>
        <v>129.52</v>
      </c>
      <c r="L10" s="58">
        <f>ROUND(D10*$L$9,2)</f>
        <v>31.63</v>
      </c>
      <c r="M10" s="58">
        <f>ROUND(D10*$M$9,2)</f>
        <v>31.63</v>
      </c>
      <c r="N10" s="58">
        <f>ROUND(E10*$N$9,2)</f>
        <v>25.3</v>
      </c>
      <c r="O10" s="58">
        <f>ROUND(F10*$O$9,2)</f>
        <v>50.61</v>
      </c>
      <c r="P10" s="58">
        <f>ROUND(G10*$P$9,0)</f>
        <v>0</v>
      </c>
      <c r="Q10" s="58">
        <f>ROUND(G10*$Q$9,0)</f>
        <v>0</v>
      </c>
      <c r="R10" s="58">
        <f>H10+J10+L10+N10+O10+P10</f>
        <v>1689.04</v>
      </c>
      <c r="S10" s="58">
        <f>I10+K10+M10+Q10</f>
        <v>667.23</v>
      </c>
      <c r="T10" s="58">
        <f>R10+S10</f>
        <v>2356.27</v>
      </c>
      <c r="U10" s="59"/>
      <c r="V10" t="s">
        <v>154</v>
      </c>
    </row>
    <row r="11" spans="1:28">
      <c r="A11" s="39" t="s">
        <v>155</v>
      </c>
      <c r="B11" s="57">
        <f>B10</f>
        <v>6326</v>
      </c>
      <c r="C11" s="57">
        <f t="shared" ref="C11:G21" si="0">C10</f>
        <v>6326</v>
      </c>
      <c r="D11" s="133">
        <f t="shared" si="0"/>
        <v>6326</v>
      </c>
      <c r="E11" s="57">
        <f t="shared" si="0"/>
        <v>6326</v>
      </c>
      <c r="F11" s="57">
        <f t="shared" si="0"/>
        <v>6326</v>
      </c>
      <c r="G11" s="57">
        <f t="shared" si="0"/>
        <v>0</v>
      </c>
      <c r="H11" s="58">
        <f t="shared" ref="H11:H21" si="1">ROUND(B11*$H$9,2)</f>
        <v>1012.16</v>
      </c>
      <c r="I11" s="58">
        <f t="shared" ref="I11:I21" si="2">ROUND(B11*$I$9,2)</f>
        <v>506.08</v>
      </c>
      <c r="J11" s="58">
        <f t="shared" ref="J11:J21" si="3">ROUND(C11*$J$9,2)</f>
        <v>569.34</v>
      </c>
      <c r="K11" s="58">
        <f t="shared" ref="K11:K21" si="4">IF(OR(C11="",C11=0),0,ROUND(C11*$K$9+3,2))</f>
        <v>129.52</v>
      </c>
      <c r="L11" s="58">
        <f t="shared" ref="L11:L21" si="5">ROUND(D11*$L$9,2)</f>
        <v>31.63</v>
      </c>
      <c r="M11" s="58">
        <f t="shared" ref="M11:M21" si="6">ROUND(D11*$M$9,2)</f>
        <v>31.63</v>
      </c>
      <c r="N11" s="58">
        <f t="shared" ref="N11:N21" si="7">ROUND(E11*$N$9,2)</f>
        <v>25.3</v>
      </c>
      <c r="O11" s="58">
        <f t="shared" ref="O11:O21" si="8">ROUND(F11*$O$9,2)</f>
        <v>50.61</v>
      </c>
      <c r="P11" s="58">
        <f t="shared" ref="P11:P15" si="9">ROUND(G11*$P$9,0)</f>
        <v>0</v>
      </c>
      <c r="Q11" s="58">
        <f t="shared" ref="Q11:Q15" si="10">ROUND(G11*$Q$9,0)</f>
        <v>0</v>
      </c>
      <c r="R11" s="58">
        <f t="shared" ref="R11:R21" si="11">H11+J11+L11+N11+O11+P11</f>
        <v>1689.04</v>
      </c>
      <c r="S11" s="58">
        <f t="shared" ref="S11:S21" si="12">I11+K11+M11+Q11</f>
        <v>667.23</v>
      </c>
      <c r="T11" s="58">
        <f t="shared" ref="T11:T21" si="13">R11+S11</f>
        <v>2356.27</v>
      </c>
      <c r="U11" s="59"/>
      <c r="V11" t="s">
        <v>155</v>
      </c>
    </row>
    <row r="12" spans="1:28">
      <c r="A12" s="39" t="s">
        <v>156</v>
      </c>
      <c r="B12" s="57">
        <f t="shared" ref="B12:F21" si="14">B11</f>
        <v>6326</v>
      </c>
      <c r="C12" s="57">
        <f t="shared" si="0"/>
        <v>6326</v>
      </c>
      <c r="D12" s="133">
        <f t="shared" si="0"/>
        <v>6326</v>
      </c>
      <c r="E12" s="57">
        <f t="shared" si="0"/>
        <v>6326</v>
      </c>
      <c r="F12" s="57">
        <f t="shared" si="0"/>
        <v>6326</v>
      </c>
      <c r="G12" s="57">
        <f t="shared" si="0"/>
        <v>0</v>
      </c>
      <c r="H12" s="58">
        <f t="shared" si="1"/>
        <v>1012.16</v>
      </c>
      <c r="I12" s="58">
        <f t="shared" si="2"/>
        <v>506.08</v>
      </c>
      <c r="J12" s="58">
        <f t="shared" si="3"/>
        <v>569.34</v>
      </c>
      <c r="K12" s="58">
        <f t="shared" si="4"/>
        <v>129.52</v>
      </c>
      <c r="L12" s="58">
        <f t="shared" si="5"/>
        <v>31.63</v>
      </c>
      <c r="M12" s="58">
        <f t="shared" si="6"/>
        <v>31.63</v>
      </c>
      <c r="N12" s="58">
        <f t="shared" si="7"/>
        <v>25.3</v>
      </c>
      <c r="O12" s="58">
        <f t="shared" si="8"/>
        <v>50.61</v>
      </c>
      <c r="P12" s="58">
        <f t="shared" si="9"/>
        <v>0</v>
      </c>
      <c r="Q12" s="58">
        <f t="shared" si="10"/>
        <v>0</v>
      </c>
      <c r="R12" s="58">
        <f t="shared" si="11"/>
        <v>1689.04</v>
      </c>
      <c r="S12" s="58">
        <f t="shared" si="12"/>
        <v>667.23</v>
      </c>
      <c r="T12" s="58">
        <f t="shared" si="13"/>
        <v>2356.27</v>
      </c>
      <c r="U12" s="59"/>
      <c r="V12" t="s">
        <v>156</v>
      </c>
    </row>
    <row r="13" spans="1:28">
      <c r="A13" s="39" t="s">
        <v>157</v>
      </c>
      <c r="B13" s="57">
        <f t="shared" si="14"/>
        <v>6326</v>
      </c>
      <c r="C13" s="57">
        <f t="shared" si="0"/>
        <v>6326</v>
      </c>
      <c r="D13" s="133">
        <f t="shared" si="0"/>
        <v>6326</v>
      </c>
      <c r="E13" s="57">
        <f t="shared" si="0"/>
        <v>6326</v>
      </c>
      <c r="F13" s="57">
        <f t="shared" si="0"/>
        <v>6326</v>
      </c>
      <c r="G13" s="57">
        <f t="shared" si="0"/>
        <v>0</v>
      </c>
      <c r="H13" s="58">
        <f t="shared" si="1"/>
        <v>1012.16</v>
      </c>
      <c r="I13" s="58">
        <f t="shared" si="2"/>
        <v>506.08</v>
      </c>
      <c r="J13" s="58">
        <f t="shared" si="3"/>
        <v>569.34</v>
      </c>
      <c r="K13" s="58">
        <f t="shared" si="4"/>
        <v>129.52</v>
      </c>
      <c r="L13" s="58">
        <f t="shared" si="5"/>
        <v>31.63</v>
      </c>
      <c r="M13" s="58">
        <f t="shared" si="6"/>
        <v>31.63</v>
      </c>
      <c r="N13" s="58">
        <f t="shared" si="7"/>
        <v>25.3</v>
      </c>
      <c r="O13" s="58">
        <f t="shared" si="8"/>
        <v>50.61</v>
      </c>
      <c r="P13" s="58">
        <f t="shared" si="9"/>
        <v>0</v>
      </c>
      <c r="Q13" s="58">
        <f t="shared" si="10"/>
        <v>0</v>
      </c>
      <c r="R13" s="58">
        <f t="shared" si="11"/>
        <v>1689.04</v>
      </c>
      <c r="S13" s="58">
        <f t="shared" si="12"/>
        <v>667.23</v>
      </c>
      <c r="T13" s="58">
        <f t="shared" si="13"/>
        <v>2356.27</v>
      </c>
      <c r="U13" s="59"/>
      <c r="V13" t="s">
        <v>157</v>
      </c>
    </row>
    <row r="14" spans="1:28">
      <c r="A14" s="39" t="s">
        <v>158</v>
      </c>
      <c r="B14" s="57">
        <f t="shared" si="14"/>
        <v>6326</v>
      </c>
      <c r="C14" s="57">
        <f t="shared" si="0"/>
        <v>6326</v>
      </c>
      <c r="D14" s="133">
        <f t="shared" si="0"/>
        <v>6326</v>
      </c>
      <c r="E14" s="57">
        <f t="shared" si="0"/>
        <v>6326</v>
      </c>
      <c r="F14" s="57">
        <f t="shared" si="0"/>
        <v>6326</v>
      </c>
      <c r="G14" s="57">
        <f t="shared" si="0"/>
        <v>0</v>
      </c>
      <c r="H14" s="58">
        <f t="shared" si="1"/>
        <v>1012.16</v>
      </c>
      <c r="I14" s="58">
        <f t="shared" si="2"/>
        <v>506.08</v>
      </c>
      <c r="J14" s="58">
        <f t="shared" si="3"/>
        <v>569.34</v>
      </c>
      <c r="K14" s="58">
        <f t="shared" si="4"/>
        <v>129.52</v>
      </c>
      <c r="L14" s="58">
        <f t="shared" si="5"/>
        <v>31.63</v>
      </c>
      <c r="M14" s="58">
        <f t="shared" si="6"/>
        <v>31.63</v>
      </c>
      <c r="N14" s="58">
        <f t="shared" si="7"/>
        <v>25.3</v>
      </c>
      <c r="O14" s="58">
        <f t="shared" si="8"/>
        <v>50.61</v>
      </c>
      <c r="P14" s="58">
        <f t="shared" si="9"/>
        <v>0</v>
      </c>
      <c r="Q14" s="58">
        <f t="shared" si="10"/>
        <v>0</v>
      </c>
      <c r="R14" s="58">
        <f t="shared" si="11"/>
        <v>1689.04</v>
      </c>
      <c r="S14" s="58">
        <f t="shared" si="12"/>
        <v>667.23</v>
      </c>
      <c r="T14" s="58">
        <f t="shared" si="13"/>
        <v>2356.27</v>
      </c>
      <c r="U14" s="59"/>
      <c r="V14" t="s">
        <v>158</v>
      </c>
    </row>
    <row r="15" spans="1:28">
      <c r="A15" s="39" t="s">
        <v>159</v>
      </c>
      <c r="B15" s="57">
        <f t="shared" si="14"/>
        <v>6326</v>
      </c>
      <c r="C15" s="57">
        <f t="shared" si="0"/>
        <v>6326</v>
      </c>
      <c r="D15" s="133">
        <f t="shared" si="0"/>
        <v>6326</v>
      </c>
      <c r="E15" s="57">
        <f t="shared" si="0"/>
        <v>6326</v>
      </c>
      <c r="F15" s="57">
        <f t="shared" si="0"/>
        <v>6326</v>
      </c>
      <c r="G15" s="57">
        <f t="shared" si="0"/>
        <v>0</v>
      </c>
      <c r="H15" s="58">
        <f t="shared" si="1"/>
        <v>1012.16</v>
      </c>
      <c r="I15" s="58">
        <f t="shared" si="2"/>
        <v>506.08</v>
      </c>
      <c r="J15" s="58">
        <f t="shared" si="3"/>
        <v>569.34</v>
      </c>
      <c r="K15" s="58">
        <f t="shared" si="4"/>
        <v>129.52</v>
      </c>
      <c r="L15" s="58">
        <f t="shared" si="5"/>
        <v>31.63</v>
      </c>
      <c r="M15" s="58">
        <f t="shared" si="6"/>
        <v>31.63</v>
      </c>
      <c r="N15" s="58">
        <f t="shared" si="7"/>
        <v>25.3</v>
      </c>
      <c r="O15" s="58">
        <f t="shared" si="8"/>
        <v>50.61</v>
      </c>
      <c r="P15" s="58">
        <f t="shared" si="9"/>
        <v>0</v>
      </c>
      <c r="Q15" s="58">
        <f t="shared" si="10"/>
        <v>0</v>
      </c>
      <c r="R15" s="58">
        <f t="shared" si="11"/>
        <v>1689.04</v>
      </c>
      <c r="S15" s="58">
        <f t="shared" si="12"/>
        <v>667.23</v>
      </c>
      <c r="T15" s="58">
        <f t="shared" si="13"/>
        <v>2356.27</v>
      </c>
      <c r="U15" s="59"/>
      <c r="V15" t="s">
        <v>159</v>
      </c>
    </row>
    <row r="16" spans="1:28">
      <c r="A16" s="39" t="s">
        <v>160</v>
      </c>
      <c r="B16" s="57">
        <v>6326</v>
      </c>
      <c r="C16" s="57">
        <v>6326</v>
      </c>
      <c r="D16" s="133">
        <v>6326</v>
      </c>
      <c r="E16" s="57">
        <v>6326</v>
      </c>
      <c r="F16" s="57">
        <v>6326</v>
      </c>
      <c r="G16" s="57">
        <f t="shared" si="0"/>
        <v>0</v>
      </c>
      <c r="H16" s="58">
        <f t="shared" si="1"/>
        <v>1012.16</v>
      </c>
      <c r="I16" s="58">
        <f t="shared" si="2"/>
        <v>506.08</v>
      </c>
      <c r="J16" s="58">
        <f t="shared" si="3"/>
        <v>569.34</v>
      </c>
      <c r="K16" s="58">
        <f t="shared" si="4"/>
        <v>129.52</v>
      </c>
      <c r="L16" s="58">
        <f t="shared" si="5"/>
        <v>31.63</v>
      </c>
      <c r="M16" s="58">
        <f t="shared" si="6"/>
        <v>31.63</v>
      </c>
      <c r="N16" s="58">
        <f t="shared" si="7"/>
        <v>25.3</v>
      </c>
      <c r="O16" s="58">
        <f t="shared" si="8"/>
        <v>50.61</v>
      </c>
      <c r="P16" s="58">
        <f>ROUND(G16*$P$4,0)</f>
        <v>0</v>
      </c>
      <c r="Q16" s="58">
        <f>ROUND(G16*$Q$4,0)</f>
        <v>0</v>
      </c>
      <c r="R16" s="58">
        <f t="shared" si="11"/>
        <v>1689.04</v>
      </c>
      <c r="S16" s="58">
        <f t="shared" si="12"/>
        <v>667.23</v>
      </c>
      <c r="T16" s="58">
        <f t="shared" si="13"/>
        <v>2356.27</v>
      </c>
      <c r="U16" s="59"/>
      <c r="V16" t="s">
        <v>160</v>
      </c>
    </row>
    <row r="17" spans="1:30">
      <c r="A17" s="39" t="s">
        <v>161</v>
      </c>
      <c r="B17" s="57">
        <f t="shared" si="14"/>
        <v>6326</v>
      </c>
      <c r="C17" s="57">
        <f t="shared" si="14"/>
        <v>6326</v>
      </c>
      <c r="D17" s="133">
        <f t="shared" si="14"/>
        <v>6326</v>
      </c>
      <c r="E17" s="57">
        <f t="shared" si="14"/>
        <v>6326</v>
      </c>
      <c r="F17" s="57">
        <f t="shared" si="14"/>
        <v>6326</v>
      </c>
      <c r="G17" s="57">
        <f t="shared" si="0"/>
        <v>0</v>
      </c>
      <c r="H17" s="58">
        <f t="shared" si="1"/>
        <v>1012.16</v>
      </c>
      <c r="I17" s="58">
        <f t="shared" si="2"/>
        <v>506.08</v>
      </c>
      <c r="J17" s="58">
        <f t="shared" si="3"/>
        <v>569.34</v>
      </c>
      <c r="K17" s="58">
        <f t="shared" si="4"/>
        <v>129.52</v>
      </c>
      <c r="L17" s="58">
        <f t="shared" si="5"/>
        <v>31.63</v>
      </c>
      <c r="M17" s="58">
        <f t="shared" si="6"/>
        <v>31.63</v>
      </c>
      <c r="N17" s="58">
        <f t="shared" si="7"/>
        <v>25.3</v>
      </c>
      <c r="O17" s="58">
        <f t="shared" si="8"/>
        <v>50.61</v>
      </c>
      <c r="P17" s="58">
        <f t="shared" ref="P17:P21" si="15">ROUND(G17*$P$4,0)</f>
        <v>0</v>
      </c>
      <c r="Q17" s="58">
        <f t="shared" ref="Q17:Q21" si="16">ROUND(G17*$Q$4,0)</f>
        <v>0</v>
      </c>
      <c r="R17" s="58">
        <f t="shared" si="11"/>
        <v>1689.04</v>
      </c>
      <c r="S17" s="58">
        <f t="shared" si="12"/>
        <v>667.23</v>
      </c>
      <c r="T17" s="58">
        <f t="shared" si="13"/>
        <v>2356.27</v>
      </c>
      <c r="U17" s="59"/>
      <c r="V17" t="s">
        <v>161</v>
      </c>
    </row>
    <row r="18" spans="1:30">
      <c r="A18" s="39" t="s">
        <v>162</v>
      </c>
      <c r="B18" s="57">
        <v>6326</v>
      </c>
      <c r="C18" s="57">
        <v>6326</v>
      </c>
      <c r="D18" s="133">
        <v>6326</v>
      </c>
      <c r="E18" s="57">
        <v>6326</v>
      </c>
      <c r="F18" s="57">
        <v>6326</v>
      </c>
      <c r="G18" s="57">
        <f t="shared" si="0"/>
        <v>0</v>
      </c>
      <c r="H18" s="58">
        <f t="shared" si="1"/>
        <v>1012.16</v>
      </c>
      <c r="I18" s="58">
        <f t="shared" si="2"/>
        <v>506.08</v>
      </c>
      <c r="J18" s="58">
        <f t="shared" si="3"/>
        <v>569.34</v>
      </c>
      <c r="K18" s="58">
        <f t="shared" si="4"/>
        <v>129.52</v>
      </c>
      <c r="L18" s="58">
        <f t="shared" si="5"/>
        <v>31.63</v>
      </c>
      <c r="M18" s="58">
        <f t="shared" si="6"/>
        <v>31.63</v>
      </c>
      <c r="N18" s="58">
        <f t="shared" si="7"/>
        <v>25.3</v>
      </c>
      <c r="O18" s="58">
        <f t="shared" si="8"/>
        <v>50.61</v>
      </c>
      <c r="P18" s="58">
        <f t="shared" si="15"/>
        <v>0</v>
      </c>
      <c r="Q18" s="58">
        <f t="shared" si="16"/>
        <v>0</v>
      </c>
      <c r="R18" s="58">
        <f t="shared" si="11"/>
        <v>1689.04</v>
      </c>
      <c r="S18" s="58">
        <f t="shared" si="12"/>
        <v>667.23</v>
      </c>
      <c r="T18" s="58">
        <f t="shared" si="13"/>
        <v>2356.27</v>
      </c>
      <c r="U18" s="59"/>
      <c r="V18" t="s">
        <v>162</v>
      </c>
    </row>
    <row r="19" spans="1:30">
      <c r="A19" s="39" t="s">
        <v>163</v>
      </c>
      <c r="B19" s="57">
        <f t="shared" si="14"/>
        <v>6326</v>
      </c>
      <c r="C19" s="57">
        <f t="shared" si="14"/>
        <v>6326</v>
      </c>
      <c r="D19" s="133">
        <f t="shared" si="14"/>
        <v>6326</v>
      </c>
      <c r="E19" s="57">
        <f t="shared" si="14"/>
        <v>6326</v>
      </c>
      <c r="F19" s="57">
        <f t="shared" si="14"/>
        <v>6326</v>
      </c>
      <c r="G19" s="57">
        <f t="shared" si="0"/>
        <v>0</v>
      </c>
      <c r="H19" s="58">
        <f t="shared" si="1"/>
        <v>1012.16</v>
      </c>
      <c r="I19" s="58">
        <f t="shared" si="2"/>
        <v>506.08</v>
      </c>
      <c r="J19" s="58">
        <f t="shared" si="3"/>
        <v>569.34</v>
      </c>
      <c r="K19" s="58">
        <f t="shared" si="4"/>
        <v>129.52</v>
      </c>
      <c r="L19" s="58">
        <f t="shared" si="5"/>
        <v>31.63</v>
      </c>
      <c r="M19" s="58">
        <f t="shared" si="6"/>
        <v>31.63</v>
      </c>
      <c r="N19" s="58">
        <f t="shared" si="7"/>
        <v>25.3</v>
      </c>
      <c r="O19" s="58">
        <f t="shared" si="8"/>
        <v>50.61</v>
      </c>
      <c r="P19" s="58">
        <f t="shared" si="15"/>
        <v>0</v>
      </c>
      <c r="Q19" s="58">
        <f t="shared" si="16"/>
        <v>0</v>
      </c>
      <c r="R19" s="58">
        <f t="shared" si="11"/>
        <v>1689.04</v>
      </c>
      <c r="S19" s="58">
        <f t="shared" si="12"/>
        <v>667.23</v>
      </c>
      <c r="T19" s="58">
        <f t="shared" si="13"/>
        <v>2356.27</v>
      </c>
      <c r="U19" s="59"/>
      <c r="V19" t="s">
        <v>163</v>
      </c>
    </row>
    <row r="20" spans="1:30">
      <c r="A20" s="39" t="s">
        <v>164</v>
      </c>
      <c r="B20" s="57">
        <v>6326</v>
      </c>
      <c r="C20" s="57">
        <v>6326</v>
      </c>
      <c r="D20" s="133">
        <v>6326</v>
      </c>
      <c r="E20" s="57">
        <v>6326</v>
      </c>
      <c r="F20" s="57">
        <v>6326</v>
      </c>
      <c r="G20" s="57"/>
      <c r="H20" s="58">
        <f t="shared" si="1"/>
        <v>1012.16</v>
      </c>
      <c r="I20" s="58">
        <f t="shared" si="2"/>
        <v>506.08</v>
      </c>
      <c r="J20" s="58">
        <f t="shared" si="3"/>
        <v>569.34</v>
      </c>
      <c r="K20" s="58">
        <f t="shared" si="4"/>
        <v>129.52</v>
      </c>
      <c r="L20" s="58">
        <f t="shared" si="5"/>
        <v>31.63</v>
      </c>
      <c r="M20" s="58">
        <f t="shared" si="6"/>
        <v>31.63</v>
      </c>
      <c r="N20" s="58">
        <f t="shared" si="7"/>
        <v>25.3</v>
      </c>
      <c r="O20" s="58">
        <f t="shared" si="8"/>
        <v>50.61</v>
      </c>
      <c r="P20" s="58">
        <f t="shared" si="15"/>
        <v>0</v>
      </c>
      <c r="Q20" s="58">
        <f t="shared" si="16"/>
        <v>0</v>
      </c>
      <c r="R20" s="58">
        <f t="shared" si="11"/>
        <v>1689.04</v>
      </c>
      <c r="S20" s="58">
        <f t="shared" si="12"/>
        <v>667.23</v>
      </c>
      <c r="T20" s="58">
        <f t="shared" si="13"/>
        <v>2356.27</v>
      </c>
      <c r="U20" s="59"/>
      <c r="V20" t="s">
        <v>164</v>
      </c>
    </row>
    <row r="21" spans="1:30">
      <c r="A21" s="39" t="s">
        <v>165</v>
      </c>
      <c r="B21" s="57">
        <f t="shared" si="14"/>
        <v>6326</v>
      </c>
      <c r="C21" s="57">
        <f t="shared" si="0"/>
        <v>6326</v>
      </c>
      <c r="D21" s="133">
        <f t="shared" si="0"/>
        <v>6326</v>
      </c>
      <c r="E21" s="57">
        <f t="shared" si="0"/>
        <v>6326</v>
      </c>
      <c r="F21" s="57">
        <f t="shared" si="0"/>
        <v>6326</v>
      </c>
      <c r="G21" s="57">
        <f t="shared" si="0"/>
        <v>0</v>
      </c>
      <c r="H21" s="58">
        <f t="shared" si="1"/>
        <v>1012.16</v>
      </c>
      <c r="I21" s="58">
        <f t="shared" si="2"/>
        <v>506.08</v>
      </c>
      <c r="J21" s="58">
        <f t="shared" si="3"/>
        <v>569.34</v>
      </c>
      <c r="K21" s="58">
        <f t="shared" si="4"/>
        <v>129.52</v>
      </c>
      <c r="L21" s="58">
        <f t="shared" si="5"/>
        <v>31.63</v>
      </c>
      <c r="M21" s="58">
        <f t="shared" si="6"/>
        <v>31.63</v>
      </c>
      <c r="N21" s="58">
        <f t="shared" si="7"/>
        <v>25.3</v>
      </c>
      <c r="O21" s="58">
        <f t="shared" si="8"/>
        <v>50.61</v>
      </c>
      <c r="P21" s="58">
        <f t="shared" si="15"/>
        <v>0</v>
      </c>
      <c r="Q21" s="58">
        <f t="shared" si="16"/>
        <v>0</v>
      </c>
      <c r="R21" s="58">
        <f t="shared" si="11"/>
        <v>1689.04</v>
      </c>
      <c r="S21" s="58">
        <f t="shared" si="12"/>
        <v>667.23</v>
      </c>
      <c r="T21" s="58">
        <f t="shared" si="13"/>
        <v>2356.27</v>
      </c>
      <c r="U21" s="59"/>
      <c r="V21" t="s">
        <v>165</v>
      </c>
    </row>
    <row r="22" spans="1:30">
      <c r="T22" s="140">
        <f>SUM(T11:T21)</f>
        <v>25918.97</v>
      </c>
    </row>
    <row r="23" spans="1:30">
      <c r="A23" s="41" t="s">
        <v>166</v>
      </c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</row>
    <row r="24" s="27" customFormat="1" ht="28.05" customHeight="1" spans="1:30">
      <c r="A24" s="61" t="s">
        <v>124</v>
      </c>
      <c r="B24" s="62" t="s">
        <v>167</v>
      </c>
      <c r="C24" s="62" t="s">
        <v>168</v>
      </c>
      <c r="D24" s="63" t="s">
        <v>169</v>
      </c>
      <c r="E24" s="63"/>
      <c r="F24" s="63"/>
      <c r="G24" s="63"/>
      <c r="H24" s="63" t="s">
        <v>170</v>
      </c>
      <c r="I24" s="63"/>
      <c r="J24" s="63"/>
      <c r="K24" s="63"/>
      <c r="L24" s="63"/>
      <c r="M24" s="63"/>
      <c r="N24" s="63"/>
      <c r="O24" s="63" t="s">
        <v>171</v>
      </c>
      <c r="P24" s="63"/>
      <c r="Q24" s="63"/>
      <c r="R24" s="63"/>
      <c r="S24" s="63"/>
      <c r="T24" s="64" t="s">
        <v>172</v>
      </c>
      <c r="U24" s="61" t="s">
        <v>173</v>
      </c>
      <c r="V24" s="64" t="s">
        <v>79</v>
      </c>
      <c r="W24" s="65" t="s">
        <v>174</v>
      </c>
      <c r="X24" s="64" t="s">
        <v>175</v>
      </c>
      <c r="Y24" s="63" t="s">
        <v>176</v>
      </c>
      <c r="Z24" s="66" t="s">
        <v>134</v>
      </c>
      <c r="AA24" s="46" t="s">
        <v>177</v>
      </c>
      <c r="AB24" s="67" t="s">
        <v>178</v>
      </c>
    </row>
    <row r="25" s="28" customFormat="1" ht="28.8" spans="1:30">
      <c r="A25" s="68"/>
      <c r="B25" s="69"/>
      <c r="C25" s="69"/>
      <c r="D25" s="46" t="s">
        <v>179</v>
      </c>
      <c r="E25" s="46" t="s">
        <v>180</v>
      </c>
      <c r="F25" s="46" t="s">
        <v>137</v>
      </c>
      <c r="G25" s="46" t="s">
        <v>140</v>
      </c>
      <c r="H25" s="46" t="s">
        <v>181</v>
      </c>
      <c r="I25" s="46" t="s">
        <v>182</v>
      </c>
      <c r="J25" s="46" t="s">
        <v>183</v>
      </c>
      <c r="K25" s="46" t="s">
        <v>184</v>
      </c>
      <c r="L25" s="46" t="s">
        <v>185</v>
      </c>
      <c r="M25" s="46" t="s">
        <v>186</v>
      </c>
      <c r="N25" s="46" t="s">
        <v>187</v>
      </c>
      <c r="O25" s="115" t="s">
        <v>188</v>
      </c>
      <c r="P25" s="46" t="s">
        <v>189</v>
      </c>
      <c r="Q25" s="46" t="s">
        <v>190</v>
      </c>
      <c r="R25" s="46" t="s">
        <v>191</v>
      </c>
      <c r="S25" s="46" t="s">
        <v>192</v>
      </c>
      <c r="T25" s="70"/>
      <c r="U25" s="68"/>
      <c r="V25" s="70"/>
      <c r="W25" s="71"/>
      <c r="X25" s="70"/>
      <c r="Y25" s="63"/>
      <c r="Z25" s="66"/>
      <c r="AA25" s="46"/>
      <c r="AB25" s="67"/>
    </row>
    <row r="26" spans="1:30">
      <c r="A26" s="72" t="s">
        <v>154</v>
      </c>
      <c r="B26" s="58">
        <f>IF(SUMIF($B$43:$B$1000,A26,$G$43:$G$1000)-R10-SUMIF($B$43:$B$1000,A26,$K$43:$K$1000)&lt;SUM(D26:G26),SUM(D26:G26),SUMIF($B$43:$B$1000,A26,$G$43:$G$1000)-R10-SUMIF($B$43:$B$1000,A26,$K$43:$K$1000))</f>
        <v>667.23</v>
      </c>
      <c r="C26" s="73">
        <v>60000</v>
      </c>
      <c r="D26" s="134">
        <f>I10</f>
        <v>506.08</v>
      </c>
      <c r="E26" s="58">
        <f>K10</f>
        <v>129.52</v>
      </c>
      <c r="F26" s="58">
        <f>M10</f>
        <v>31.63</v>
      </c>
      <c r="G26" s="58">
        <f>Q10</f>
        <v>0</v>
      </c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8"/>
      <c r="T26" s="58">
        <f>IF(B26-SUM(C26:S26)&lt;=0,0,B26-SUM(C26:S26))</f>
        <v>0</v>
      </c>
      <c r="U26" s="74" t="str">
        <f t="shared" ref="U26:U37" si="17">IF(T26=0,"",IF(T26&lt;=36000,1,(IF(T26&lt;=144000,2,IF(T26&lt;=300000,3,IF(T26&lt;=420000,4,IF(T26&lt;=660000,5,IF(T26&lt;=960000,6,7))))))))</f>
        <v/>
      </c>
      <c r="V26" s="75">
        <f t="shared" ref="V26:V37" si="18">IF(U26=1,T26*3%,IF(U26=2,T26*10%-2520,IF(U26=3,T26*20%-16920,IF(U26=4,T26*25%-31920,IF(U26=5,T26*30%-52930,IF(U26=6,T26*35%-85920,IF(U26=7,T26*45%-181920,0)))))))</f>
        <v>0</v>
      </c>
      <c r="W26" s="75">
        <f>IF(ROUND(V26,2)&lt;0,0,ROUND(V26,2))</f>
        <v>0</v>
      </c>
      <c r="X26" s="76"/>
      <c r="Y26" s="77" t="str">
        <f>IF(W26=0,"",W26=X26)</f>
        <v/>
      </c>
      <c r="Z26" s="59"/>
      <c r="AA26" s="78">
        <f>IF(SUMIF($B$43:$B$1000,A26,$G$43:$G$1000)-R10&lt;0,0,SUMIF($B$43:$B$1000,A26,$G$43:$G$1000)-R10)</f>
        <v>0</v>
      </c>
      <c r="AB26" s="79">
        <f>B26-D26-E26-F26-G26-W26-SUMIF($B:$B,A26,$H:$H)+M43</f>
        <v>2.48689957516035e-14</v>
      </c>
      <c r="AC26" t="s">
        <v>154</v>
      </c>
      <c r="AD26" t="b">
        <f>AB26=SUMIF($B:$B,A26,$L:$L)</f>
        <v>0</v>
      </c>
    </row>
    <row r="27" spans="1:30">
      <c r="A27" s="72" t="s">
        <v>155</v>
      </c>
      <c r="B27" s="58">
        <f t="shared" ref="B27:B37" si="19">IF(SUMIF($B$43:$B$1000,A27,$G$43:$G$1000)-R11-SUMIF($B$43:$B$1000,A27,$K$43:$K$1000)&lt;SUM(D27:G27),SUM(D27:G27),SUMIF($B$43:$B$1000,A27,$G$43:$G$1000)-R11-SUMIF($B$43:$B$1000,A27,$K$43:$K$1000))</f>
        <v>667.23</v>
      </c>
      <c r="C27" s="73"/>
      <c r="D27" s="134">
        <f t="shared" ref="D27:D37" si="20">I11</f>
        <v>506.08</v>
      </c>
      <c r="E27" s="58">
        <f t="shared" ref="E27:E37" si="21">K11</f>
        <v>129.52</v>
      </c>
      <c r="F27" s="58">
        <f t="shared" ref="F27:F37" si="22">M11</f>
        <v>31.63</v>
      </c>
      <c r="G27" s="58">
        <f t="shared" ref="G27:G37" si="23">Q11</f>
        <v>0</v>
      </c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8"/>
      <c r="T27" s="58">
        <f>IF(SUM($B$26:B27)-SUM($C$26:S27)&lt;=0,0,SUM($B$26:B27)-SUM($C$26:S27))</f>
        <v>0</v>
      </c>
      <c r="U27" s="74" t="str">
        <f t="shared" si="17"/>
        <v/>
      </c>
      <c r="V27" s="75">
        <f t="shared" si="18"/>
        <v>0</v>
      </c>
      <c r="W27" s="75">
        <f>IF(ROUND(V27-SUM($X$26:X26),2)&lt;0,0,ROUND(V27-SUM($X$26:X26),2))</f>
        <v>0</v>
      </c>
      <c r="X27" s="76"/>
      <c r="Y27" s="77" t="str">
        <f t="shared" ref="Y27:Y38" si="24">IF(W27=0,"",W27=X27)</f>
        <v/>
      </c>
      <c r="Z27" s="59"/>
      <c r="AA27" s="78">
        <f t="shared" ref="AA27:AA37" si="25">IF(SUMIF($B$43:$B$1000,A27,$G$43:$G$1000)-R11&lt;0,0,SUMIF($B$43:$B$1000,A27,$G$43:$G$1000)-R11)</f>
        <v>0</v>
      </c>
      <c r="AB27" s="79">
        <f>B27-D27-E27-F27-G27-W27-SUMIF($B:$B,A27,$H:$H)</f>
        <v>2.48689957516035e-14</v>
      </c>
      <c r="AC27" t="s">
        <v>155</v>
      </c>
      <c r="AD27" t="b">
        <f t="shared" ref="AD27:AD37" si="26">AB27=SUMIF($B:$B,A27,$L:$L)</f>
        <v>0</v>
      </c>
    </row>
    <row r="28" spans="1:30">
      <c r="A28" s="72" t="s">
        <v>156</v>
      </c>
      <c r="B28" s="58">
        <f t="shared" si="19"/>
        <v>667.23</v>
      </c>
      <c r="C28" s="73"/>
      <c r="D28" s="134">
        <f t="shared" si="20"/>
        <v>506.08</v>
      </c>
      <c r="E28" s="58">
        <f t="shared" si="21"/>
        <v>129.52</v>
      </c>
      <c r="F28" s="58">
        <f t="shared" si="22"/>
        <v>31.63</v>
      </c>
      <c r="G28" s="58">
        <f t="shared" si="23"/>
        <v>0</v>
      </c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8"/>
      <c r="T28" s="58">
        <f>IF(SUM($B$26:B28)-SUM($C$26:S28)&lt;=0,0,SUM($B$26:B28)-SUM($C$26:S28))</f>
        <v>0</v>
      </c>
      <c r="U28" s="74" t="str">
        <f t="shared" si="17"/>
        <v/>
      </c>
      <c r="V28" s="75">
        <f t="shared" si="18"/>
        <v>0</v>
      </c>
      <c r="W28" s="75">
        <f>IF(ROUND(V28-SUM($X$26:X27),2)&lt;0,0,ROUND(V28-SUM($X$26:X27),2))</f>
        <v>0</v>
      </c>
      <c r="X28" s="76"/>
      <c r="Y28" s="77" t="str">
        <f t="shared" si="24"/>
        <v/>
      </c>
      <c r="Z28" s="59"/>
      <c r="AA28" s="78">
        <f t="shared" si="25"/>
        <v>0</v>
      </c>
      <c r="AB28" s="79">
        <f t="shared" ref="AB28:AB37" si="27">B28-D28-E28-F28-G28-W28-SUMIF($B:$B,A28,$H:$H)</f>
        <v>2.48689957516035e-14</v>
      </c>
      <c r="AC28" t="s">
        <v>156</v>
      </c>
      <c r="AD28" t="b">
        <f t="shared" si="26"/>
        <v>0</v>
      </c>
    </row>
    <row r="29" spans="1:30">
      <c r="A29" s="72" t="s">
        <v>157</v>
      </c>
      <c r="B29" s="58">
        <f t="shared" si="19"/>
        <v>667.23</v>
      </c>
      <c r="C29" s="73"/>
      <c r="D29" s="134">
        <f t="shared" si="20"/>
        <v>506.08</v>
      </c>
      <c r="E29" s="58">
        <f t="shared" si="21"/>
        <v>129.52</v>
      </c>
      <c r="F29" s="58">
        <f t="shared" si="22"/>
        <v>31.63</v>
      </c>
      <c r="G29" s="58">
        <f t="shared" si="23"/>
        <v>0</v>
      </c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8"/>
      <c r="T29" s="58">
        <f>IF(SUM($B$26:B29)-SUM($C$26:S29)&lt;=0,0,SUM($B$26:B29)-SUM($C$26:S29))</f>
        <v>0</v>
      </c>
      <c r="U29" s="74" t="str">
        <f t="shared" si="17"/>
        <v/>
      </c>
      <c r="V29" s="75">
        <f t="shared" si="18"/>
        <v>0</v>
      </c>
      <c r="W29" s="75">
        <f>IF(ROUND(V29-SUM($X$26:X28),2)&lt;0,0,ROUND(V29-SUM($X$26:X28),2))</f>
        <v>0</v>
      </c>
      <c r="X29" s="76"/>
      <c r="Y29" s="77" t="str">
        <f t="shared" si="24"/>
        <v/>
      </c>
      <c r="Z29" s="59"/>
      <c r="AA29" s="78">
        <f t="shared" si="25"/>
        <v>0</v>
      </c>
      <c r="AB29" s="79">
        <f t="shared" si="27"/>
        <v>2.48689957516035e-14</v>
      </c>
      <c r="AC29" t="s">
        <v>157</v>
      </c>
      <c r="AD29" t="b">
        <f t="shared" si="26"/>
        <v>0</v>
      </c>
    </row>
    <row r="30" spans="1:30">
      <c r="A30" s="72" t="s">
        <v>158</v>
      </c>
      <c r="B30" s="58">
        <f t="shared" si="19"/>
        <v>667.23</v>
      </c>
      <c r="C30" s="73"/>
      <c r="D30" s="134">
        <f t="shared" si="20"/>
        <v>506.08</v>
      </c>
      <c r="E30" s="58">
        <f t="shared" si="21"/>
        <v>129.52</v>
      </c>
      <c r="F30" s="58">
        <f t="shared" si="22"/>
        <v>31.63</v>
      </c>
      <c r="G30" s="58">
        <f t="shared" si="23"/>
        <v>0</v>
      </c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8"/>
      <c r="T30" s="58">
        <f>IF(SUM($B$26:B30)-SUM($C$26:S30)&lt;=0,0,SUM($B$26:B30)-SUM($C$26:S30))</f>
        <v>0</v>
      </c>
      <c r="U30" s="74" t="str">
        <f t="shared" si="17"/>
        <v/>
      </c>
      <c r="V30" s="75">
        <f t="shared" si="18"/>
        <v>0</v>
      </c>
      <c r="W30" s="75">
        <f>IF(ROUND(V30-SUM($X$26:X29),2)&lt;0,0,ROUND(V30-SUM($X$26:X29),2))</f>
        <v>0</v>
      </c>
      <c r="X30" s="76"/>
      <c r="Y30" s="77" t="str">
        <f t="shared" si="24"/>
        <v/>
      </c>
      <c r="Z30" s="59"/>
      <c r="AA30" s="78">
        <f t="shared" si="25"/>
        <v>0</v>
      </c>
      <c r="AB30" s="79">
        <f t="shared" si="27"/>
        <v>2.48689957516035e-14</v>
      </c>
      <c r="AC30" t="s">
        <v>158</v>
      </c>
      <c r="AD30" t="b">
        <f t="shared" si="26"/>
        <v>0</v>
      </c>
    </row>
    <row r="31" spans="1:30">
      <c r="A31" s="72" t="s">
        <v>159</v>
      </c>
      <c r="B31" s="58">
        <f t="shared" si="19"/>
        <v>667.23</v>
      </c>
      <c r="C31" s="73"/>
      <c r="D31" s="134">
        <f t="shared" si="20"/>
        <v>506.08</v>
      </c>
      <c r="E31" s="58">
        <f t="shared" si="21"/>
        <v>129.52</v>
      </c>
      <c r="F31" s="58">
        <f t="shared" si="22"/>
        <v>31.63</v>
      </c>
      <c r="G31" s="58">
        <f t="shared" si="23"/>
        <v>0</v>
      </c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8"/>
      <c r="T31" s="58">
        <f>IF(SUM($B$26:B31)-SUM($C$26:S31)&lt;=0,0,SUM($B$26:B31)-SUM($C$26:S31))</f>
        <v>0</v>
      </c>
      <c r="U31" s="74" t="str">
        <f t="shared" si="17"/>
        <v/>
      </c>
      <c r="V31" s="75">
        <f t="shared" si="18"/>
        <v>0</v>
      </c>
      <c r="W31" s="75">
        <f>IF(ROUND(V31-SUM($X$26:X30),2)&lt;0,0,ROUND(V31-SUM($X$26:X30),2))</f>
        <v>0</v>
      </c>
      <c r="X31" s="76"/>
      <c r="Y31" s="77" t="str">
        <f t="shared" si="24"/>
        <v/>
      </c>
      <c r="Z31" s="59"/>
      <c r="AA31" s="78">
        <f t="shared" si="25"/>
        <v>0</v>
      </c>
      <c r="AB31" s="79">
        <f t="shared" si="27"/>
        <v>2.48689957516035e-14</v>
      </c>
      <c r="AC31" t="s">
        <v>159</v>
      </c>
      <c r="AD31" t="b">
        <f t="shared" si="26"/>
        <v>0</v>
      </c>
    </row>
    <row r="32" spans="1:30">
      <c r="A32" s="72" t="s">
        <v>160</v>
      </c>
      <c r="B32" s="58">
        <f t="shared" si="19"/>
        <v>667.23</v>
      </c>
      <c r="C32" s="73"/>
      <c r="D32" s="134">
        <f t="shared" si="20"/>
        <v>506.08</v>
      </c>
      <c r="E32" s="58">
        <f t="shared" si="21"/>
        <v>129.52</v>
      </c>
      <c r="F32" s="58">
        <f t="shared" si="22"/>
        <v>31.63</v>
      </c>
      <c r="G32" s="58">
        <f t="shared" si="23"/>
        <v>0</v>
      </c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8"/>
      <c r="T32" s="58">
        <f>IF(SUM($B$26:B32)-SUM($C$26:S32)&lt;=0,0,SUM($B$26:B32)-SUM($C$26:S32))</f>
        <v>0</v>
      </c>
      <c r="U32" s="74" t="str">
        <f t="shared" si="17"/>
        <v/>
      </c>
      <c r="V32" s="75">
        <f t="shared" si="18"/>
        <v>0</v>
      </c>
      <c r="W32" s="75">
        <f>IF(ROUND(V32-SUM($X$26:X31),2)&lt;0,0,ROUND(V32-SUM($X$26:X31),2))</f>
        <v>0</v>
      </c>
      <c r="X32" s="76"/>
      <c r="Y32" s="77" t="str">
        <f t="shared" si="24"/>
        <v/>
      </c>
      <c r="Z32" s="59"/>
      <c r="AA32" s="78">
        <f t="shared" si="25"/>
        <v>0</v>
      </c>
      <c r="AB32" s="79">
        <f t="shared" si="27"/>
        <v>2.48689957516035e-14</v>
      </c>
      <c r="AC32" t="s">
        <v>160</v>
      </c>
      <c r="AD32" t="b">
        <f t="shared" si="26"/>
        <v>0</v>
      </c>
    </row>
    <row r="33" spans="1:30">
      <c r="A33" s="72" t="s">
        <v>161</v>
      </c>
      <c r="B33" s="58">
        <f t="shared" si="19"/>
        <v>667.23</v>
      </c>
      <c r="C33" s="73"/>
      <c r="D33" s="134">
        <f t="shared" si="20"/>
        <v>506.08</v>
      </c>
      <c r="E33" s="58">
        <f t="shared" si="21"/>
        <v>129.52</v>
      </c>
      <c r="F33" s="58">
        <f t="shared" si="22"/>
        <v>31.63</v>
      </c>
      <c r="G33" s="58">
        <f t="shared" si="23"/>
        <v>0</v>
      </c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8"/>
      <c r="T33" s="58">
        <f>IF(SUM($B$26:B33)-SUM($C$26:S33)&lt;=0,0,SUM($B$26:B33)-SUM($C$26:S33))</f>
        <v>0</v>
      </c>
      <c r="U33" s="74" t="str">
        <f t="shared" si="17"/>
        <v/>
      </c>
      <c r="V33" s="75">
        <f t="shared" si="18"/>
        <v>0</v>
      </c>
      <c r="W33" s="75">
        <f>IF(ROUND(V33-SUM($X$26:X32),2)&lt;0,0,ROUND(V33-SUM($X$26:X32),2))</f>
        <v>0</v>
      </c>
      <c r="X33" s="76"/>
      <c r="Y33" s="77" t="str">
        <f t="shared" si="24"/>
        <v/>
      </c>
      <c r="Z33" s="59"/>
      <c r="AA33" s="78">
        <f t="shared" si="25"/>
        <v>0</v>
      </c>
      <c r="AB33" s="79">
        <f t="shared" si="27"/>
        <v>2.48689957516035e-14</v>
      </c>
      <c r="AC33" t="s">
        <v>161</v>
      </c>
      <c r="AD33" t="b">
        <f t="shared" si="26"/>
        <v>0</v>
      </c>
    </row>
    <row r="34" spans="1:30">
      <c r="A34" s="72" t="s">
        <v>162</v>
      </c>
      <c r="B34" s="58">
        <f t="shared" si="19"/>
        <v>667.23</v>
      </c>
      <c r="C34" s="73"/>
      <c r="D34" s="134">
        <f t="shared" si="20"/>
        <v>506.08</v>
      </c>
      <c r="E34" s="58">
        <f t="shared" si="21"/>
        <v>129.52</v>
      </c>
      <c r="F34" s="58">
        <f t="shared" si="22"/>
        <v>31.63</v>
      </c>
      <c r="G34" s="58">
        <f t="shared" si="23"/>
        <v>0</v>
      </c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8"/>
      <c r="T34" s="58">
        <f>IF(SUM($B$26:B34)-SUM($C$26:S34)&lt;=0,0,SUM($B$26:B34)-SUM($C$26:S34))</f>
        <v>0</v>
      </c>
      <c r="U34" s="74" t="str">
        <f t="shared" si="17"/>
        <v/>
      </c>
      <c r="V34" s="75">
        <f t="shared" si="18"/>
        <v>0</v>
      </c>
      <c r="W34" s="75">
        <f>IF(ROUND(V34-SUM($X$26:X33),2)&lt;0,0,ROUND(V34-SUM($X$26:X33),2))</f>
        <v>0</v>
      </c>
      <c r="X34" s="76"/>
      <c r="Y34" s="77" t="str">
        <f t="shared" si="24"/>
        <v/>
      </c>
      <c r="Z34" s="59"/>
      <c r="AA34" s="78">
        <f t="shared" si="25"/>
        <v>0</v>
      </c>
      <c r="AB34" s="79">
        <f t="shared" si="27"/>
        <v>2.48689957516035e-14</v>
      </c>
      <c r="AC34" t="s">
        <v>162</v>
      </c>
      <c r="AD34" t="b">
        <f t="shared" si="26"/>
        <v>0</v>
      </c>
    </row>
    <row r="35" spans="1:30">
      <c r="A35" s="72" t="s">
        <v>163</v>
      </c>
      <c r="B35" s="58">
        <f t="shared" si="19"/>
        <v>667.23</v>
      </c>
      <c r="C35" s="73"/>
      <c r="D35" s="134">
        <f t="shared" si="20"/>
        <v>506.08</v>
      </c>
      <c r="E35" s="58">
        <f t="shared" si="21"/>
        <v>129.52</v>
      </c>
      <c r="F35" s="58">
        <f t="shared" si="22"/>
        <v>31.63</v>
      </c>
      <c r="G35" s="58">
        <f t="shared" si="23"/>
        <v>0</v>
      </c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8"/>
      <c r="T35" s="58">
        <f>IF(SUM($B$26:B35)-SUM($C$26:S35)&lt;=0,0,SUM($B$26:B35)-SUM($C$26:S35))</f>
        <v>0</v>
      </c>
      <c r="U35" s="74" t="str">
        <f t="shared" si="17"/>
        <v/>
      </c>
      <c r="V35" s="75">
        <f t="shared" si="18"/>
        <v>0</v>
      </c>
      <c r="W35" s="75">
        <f>IF(ROUND(V35-SUM($X$26:X34),2)&lt;0,0,ROUND(V35-SUM($X$26:X34),2))</f>
        <v>0</v>
      </c>
      <c r="X35" s="76"/>
      <c r="Y35" s="77" t="str">
        <f t="shared" si="24"/>
        <v/>
      </c>
      <c r="Z35" s="59"/>
      <c r="AA35" s="78">
        <f t="shared" si="25"/>
        <v>0</v>
      </c>
      <c r="AB35" s="79">
        <f t="shared" si="27"/>
        <v>2.48689957516035e-14</v>
      </c>
      <c r="AC35" t="s">
        <v>163</v>
      </c>
      <c r="AD35" t="b">
        <f t="shared" si="26"/>
        <v>0</v>
      </c>
    </row>
    <row r="36" spans="1:30">
      <c r="A36" s="72" t="s">
        <v>164</v>
      </c>
      <c r="B36" s="58">
        <f t="shared" si="19"/>
        <v>667.23</v>
      </c>
      <c r="C36" s="73"/>
      <c r="D36" s="134">
        <f t="shared" si="20"/>
        <v>506.08</v>
      </c>
      <c r="E36" s="58">
        <f t="shared" si="21"/>
        <v>129.52</v>
      </c>
      <c r="F36" s="58">
        <f t="shared" si="22"/>
        <v>31.63</v>
      </c>
      <c r="G36" s="58">
        <f t="shared" si="23"/>
        <v>0</v>
      </c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  <c r="S36" s="58"/>
      <c r="T36" s="58">
        <f>IF(SUM($B$26:B36)-SUM($C$26:S36)&lt;=0,0,SUM($B$26:B36)-SUM($C$26:S36))</f>
        <v>0</v>
      </c>
      <c r="U36" s="74" t="str">
        <f t="shared" si="17"/>
        <v/>
      </c>
      <c r="V36" s="75">
        <f t="shared" si="18"/>
        <v>0</v>
      </c>
      <c r="W36" s="75">
        <f>IF(ROUND(V36-SUM($X$26:X35),2)&lt;0,0,ROUND(V36-SUM($X$26:X35),2))</f>
        <v>0</v>
      </c>
      <c r="X36" s="76"/>
      <c r="Y36" s="77" t="str">
        <f t="shared" si="24"/>
        <v/>
      </c>
      <c r="Z36" s="59"/>
      <c r="AA36" s="78">
        <f t="shared" si="25"/>
        <v>0</v>
      </c>
      <c r="AB36" s="79">
        <f t="shared" si="27"/>
        <v>2.48689957516035e-14</v>
      </c>
      <c r="AC36" t="s">
        <v>164</v>
      </c>
      <c r="AD36" t="b">
        <f t="shared" si="26"/>
        <v>0</v>
      </c>
    </row>
    <row r="37" spans="1:30">
      <c r="A37" s="72" t="s">
        <v>165</v>
      </c>
      <c r="B37" s="58">
        <f t="shared" si="19"/>
        <v>667.23</v>
      </c>
      <c r="C37" s="73"/>
      <c r="D37" s="134">
        <f t="shared" si="20"/>
        <v>506.08</v>
      </c>
      <c r="E37" s="58">
        <f t="shared" si="21"/>
        <v>129.52</v>
      </c>
      <c r="F37" s="58">
        <f t="shared" si="22"/>
        <v>31.63</v>
      </c>
      <c r="G37" s="58">
        <f t="shared" si="23"/>
        <v>0</v>
      </c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  <c r="S37" s="58"/>
      <c r="T37" s="58">
        <f>IF(SUM($B$26:B37)-SUM($C$26:S37)&lt;=0,0,SUM($B$26:B37)-SUM($C$26:S37))</f>
        <v>0</v>
      </c>
      <c r="U37" s="74" t="str">
        <f t="shared" si="17"/>
        <v/>
      </c>
      <c r="V37" s="75">
        <f t="shared" si="18"/>
        <v>0</v>
      </c>
      <c r="W37" s="75">
        <f>IF(ROUND(V37-SUM($X$26:X36),2)&lt;0,0,ROUND(V37-SUM($X$26:X36),2))</f>
        <v>0</v>
      </c>
      <c r="X37" s="76"/>
      <c r="Y37" s="77" t="str">
        <f t="shared" si="24"/>
        <v/>
      </c>
      <c r="Z37" s="59"/>
      <c r="AA37" s="78">
        <f t="shared" si="25"/>
        <v>0</v>
      </c>
      <c r="AB37" s="79">
        <f t="shared" si="27"/>
        <v>2.48689957516035e-14</v>
      </c>
      <c r="AC37" t="s">
        <v>165</v>
      </c>
      <c r="AD37" t="b">
        <f t="shared" si="26"/>
        <v>0</v>
      </c>
    </row>
    <row r="38" spans="1:30">
      <c r="A38" s="72" t="s">
        <v>103</v>
      </c>
      <c r="B38" s="58">
        <f>SUM(B26:B37)+B39</f>
        <v>8006.76</v>
      </c>
      <c r="C38" s="58">
        <f>SUM(C26:C37)</f>
        <v>60000</v>
      </c>
      <c r="D38" s="134">
        <f t="shared" ref="D38:W38" si="28">SUM(D26:D37)</f>
        <v>6072.96</v>
      </c>
      <c r="E38" s="58">
        <f t="shared" si="28"/>
        <v>1554.24</v>
      </c>
      <c r="F38" s="58">
        <f t="shared" si="28"/>
        <v>379.56</v>
      </c>
      <c r="G38" s="58">
        <f t="shared" si="28"/>
        <v>0</v>
      </c>
      <c r="H38" s="58">
        <f t="shared" si="28"/>
        <v>0</v>
      </c>
      <c r="I38" s="58">
        <f t="shared" si="28"/>
        <v>0</v>
      </c>
      <c r="J38" s="58">
        <f t="shared" si="28"/>
        <v>0</v>
      </c>
      <c r="K38" s="58">
        <f t="shared" si="28"/>
        <v>0</v>
      </c>
      <c r="L38" s="58">
        <f t="shared" si="28"/>
        <v>0</v>
      </c>
      <c r="M38" s="58">
        <f t="shared" si="28"/>
        <v>0</v>
      </c>
      <c r="N38" s="58">
        <f t="shared" si="28"/>
        <v>0</v>
      </c>
      <c r="O38" s="58">
        <f t="shared" si="28"/>
        <v>0</v>
      </c>
      <c r="P38" s="58">
        <f t="shared" si="28"/>
        <v>0</v>
      </c>
      <c r="Q38" s="58">
        <f t="shared" si="28"/>
        <v>0</v>
      </c>
      <c r="R38" s="58">
        <f t="shared" si="28"/>
        <v>0</v>
      </c>
      <c r="S38" s="58">
        <f t="shared" si="28"/>
        <v>0</v>
      </c>
      <c r="T38" s="58"/>
      <c r="U38" s="80"/>
      <c r="V38" s="58">
        <f t="shared" si="28"/>
        <v>0</v>
      </c>
      <c r="W38" s="58">
        <f t="shared" si="28"/>
        <v>0</v>
      </c>
      <c r="X38" s="58">
        <f>SUM(X26:X37)+X39</f>
        <v>0</v>
      </c>
      <c r="Y38" s="77" t="str">
        <f t="shared" si="24"/>
        <v/>
      </c>
      <c r="Z38" s="81"/>
      <c r="AA38" s="82">
        <f>SUM(AA26:AA37)</f>
        <v>0</v>
      </c>
      <c r="AB38" s="79">
        <f>SUM(AB26:AB37)</f>
        <v>2.98427949019242e-13</v>
      </c>
    </row>
    <row r="39" spans="1:30">
      <c r="A39" s="72" t="s">
        <v>193</v>
      </c>
      <c r="B39" s="73"/>
      <c r="C39" s="83"/>
      <c r="D39" s="135"/>
      <c r="E39" s="84"/>
      <c r="F39" s="84"/>
      <c r="G39" s="84"/>
      <c r="H39" s="84"/>
      <c r="I39" s="84" t="b">
        <f>I40=T22</f>
        <v>0</v>
      </c>
      <c r="J39" s="84" t="b">
        <f>J40=(X38+X39)</f>
        <v>1</v>
      </c>
      <c r="K39" s="84"/>
      <c r="L39" s="84"/>
      <c r="M39" s="84"/>
      <c r="N39" s="84"/>
      <c r="O39" s="83"/>
      <c r="P39" s="84"/>
      <c r="Q39" s="84"/>
      <c r="R39" s="84"/>
      <c r="S39" s="84"/>
      <c r="T39" s="84"/>
      <c r="X39" s="85"/>
    </row>
    <row r="40" s="29" customFormat="1" spans="1:30">
      <c r="A40" s="86" t="s">
        <v>194</v>
      </c>
      <c r="B40" s="73">
        <f>G40-SUM(R10:R21)-K40</f>
        <v>-20268.48</v>
      </c>
      <c r="C40" s="83"/>
      <c r="D40" s="136"/>
      <c r="E40" s="83"/>
      <c r="F40" s="87">
        <f>SUM(F44:F1000)</f>
        <v>0</v>
      </c>
      <c r="G40" s="87">
        <f t="shared" ref="G40:L40" si="29">SUM(G44:G1000)</f>
        <v>0</v>
      </c>
      <c r="H40" s="87">
        <f t="shared" si="29"/>
        <v>0</v>
      </c>
      <c r="I40" s="87">
        <f t="shared" si="29"/>
        <v>0</v>
      </c>
      <c r="J40" s="87">
        <f t="shared" si="29"/>
        <v>0</v>
      </c>
      <c r="K40" s="87">
        <f t="shared" si="29"/>
        <v>0</v>
      </c>
      <c r="L40" s="87">
        <f t="shared" si="29"/>
        <v>0</v>
      </c>
      <c r="M40" s="83">
        <f>G40-H40-I40-J40-K40-L40+M43</f>
        <v>0</v>
      </c>
      <c r="N40" s="83"/>
      <c r="O40" s="83"/>
      <c r="P40" s="83"/>
      <c r="Q40" s="83"/>
      <c r="R40" s="83"/>
      <c r="S40" s="83"/>
      <c r="T40" s="83"/>
      <c r="W40" s="88" t="s">
        <v>195</v>
      </c>
      <c r="X40" s="89">
        <f>IF((B38-B39)=0,0,V37/(B38-B39))</f>
        <v>0</v>
      </c>
      <c r="Z40" s="90"/>
    </row>
    <row r="41" spans="1:30">
      <c r="A41" s="41" t="s">
        <v>196</v>
      </c>
      <c r="B41" s="41"/>
      <c r="C41" s="41"/>
      <c r="D41" s="41"/>
      <c r="E41" s="41"/>
      <c r="F41" s="41"/>
      <c r="G41" s="41"/>
      <c r="H41" s="41"/>
      <c r="I41" s="41"/>
      <c r="J41" s="91" t="s">
        <v>197</v>
      </c>
      <c r="K41" s="92">
        <v>0.85</v>
      </c>
      <c r="L41" s="93" t="s">
        <v>198</v>
      </c>
      <c r="M41" s="86">
        <f>SUMIF(档案费管理台账!$E$4:$E$1000,G1,档案费管理台账!$H$4:$H$1000)</f>
        <v>0</v>
      </c>
      <c r="N41" s="83" t="b">
        <f>M41=SUM(H43:H1000)</f>
        <v>1</v>
      </c>
      <c r="O41" s="83"/>
      <c r="P41" s="84"/>
      <c r="Q41" s="84"/>
      <c r="R41" s="84"/>
      <c r="S41" s="84"/>
      <c r="T41" s="84"/>
    </row>
    <row r="42" s="27" customFormat="1" spans="1:30">
      <c r="A42" s="63" t="s">
        <v>4</v>
      </c>
      <c r="B42" s="67" t="s">
        <v>124</v>
      </c>
      <c r="C42" s="67" t="s">
        <v>199</v>
      </c>
      <c r="D42" s="46" t="s">
        <v>200</v>
      </c>
      <c r="E42" s="63" t="s">
        <v>7</v>
      </c>
      <c r="F42" s="63" t="s">
        <v>201</v>
      </c>
      <c r="G42" s="63" t="s">
        <v>202</v>
      </c>
      <c r="H42" s="63" t="s">
        <v>11</v>
      </c>
      <c r="I42" s="63" t="s">
        <v>203</v>
      </c>
      <c r="J42" s="63" t="s">
        <v>204</v>
      </c>
      <c r="K42" s="63" t="s">
        <v>205</v>
      </c>
      <c r="L42" s="63" t="s">
        <v>206</v>
      </c>
      <c r="M42" s="63" t="s">
        <v>207</v>
      </c>
      <c r="N42" s="94" t="s">
        <v>77</v>
      </c>
      <c r="O42" s="96"/>
      <c r="P42" s="95"/>
      <c r="Q42" s="95"/>
      <c r="R42" s="95"/>
      <c r="S42" s="95"/>
      <c r="T42" s="95"/>
      <c r="U42" s="95"/>
      <c r="V42" s="95"/>
      <c r="W42" s="96"/>
      <c r="Z42" s="48"/>
      <c r="AB42" s="47"/>
    </row>
    <row r="43" spans="1:30">
      <c r="A43" s="97">
        <f>IF(D43="","",ROW()-42)</f>
        <v>1</v>
      </c>
      <c r="B43" s="98" t="str">
        <f t="shared" ref="B43:B107" si="30">IF(C43="","",MONTH(C43)&amp;"月")</f>
        <v>1月</v>
      </c>
      <c r="C43" s="99">
        <v>45292</v>
      </c>
      <c r="D43" s="137" t="s">
        <v>208</v>
      </c>
      <c r="E43" s="100"/>
      <c r="F43" s="57"/>
      <c r="G43" s="58"/>
      <c r="H43" s="58"/>
      <c r="I43" s="57"/>
      <c r="J43" s="57"/>
      <c r="K43" s="57"/>
      <c r="L43" s="57"/>
      <c r="M43" s="101"/>
      <c r="N43" s="102"/>
      <c r="O43" s="83"/>
      <c r="P43" s="84"/>
      <c r="Q43" s="84"/>
      <c r="R43" s="84"/>
      <c r="S43" s="84"/>
      <c r="T43" s="84"/>
      <c r="U43" s="84"/>
      <c r="V43" s="84"/>
      <c r="W43" s="83"/>
    </row>
    <row r="44" spans="1:30">
      <c r="A44" s="97" t="str">
        <f>IF(C44="","",ROW()-42)</f>
        <v/>
      </c>
      <c r="B44" s="98" t="str">
        <f t="shared" si="30"/>
        <v/>
      </c>
      <c r="C44" s="99"/>
      <c r="D44" s="137"/>
      <c r="E44" s="100"/>
      <c r="F44" s="57"/>
      <c r="G44" s="58">
        <f>IF(F44="",0,F44*$K$41)</f>
        <v>0</v>
      </c>
      <c r="H44" s="58">
        <f>IF(E44="",0,IFERROR(VLOOKUP(E44,档案费管理台账!$D$4:$H$1000,5,0),0))</f>
        <v>0</v>
      </c>
      <c r="I44" s="57"/>
      <c r="J44" s="57"/>
      <c r="K44" s="57"/>
      <c r="L44" s="57"/>
      <c r="M44" s="58" t="str">
        <f>IF(C44="","",ROUND(M43+G44-I44-J44-K44-L44-H44,2))</f>
        <v/>
      </c>
      <c r="N44" s="102"/>
      <c r="O44" s="83"/>
      <c r="P44" s="84"/>
      <c r="Q44" s="84"/>
      <c r="R44" s="84"/>
      <c r="S44" s="84"/>
      <c r="T44" s="84"/>
      <c r="U44" s="84"/>
      <c r="V44" s="84"/>
      <c r="W44" s="83"/>
    </row>
    <row r="45" spans="1:30">
      <c r="A45" s="97" t="str">
        <f t="shared" ref="A45:A108" si="31">IF(C45="","",ROW()-42)</f>
        <v/>
      </c>
      <c r="B45" s="98" t="str">
        <f t="shared" si="30"/>
        <v/>
      </c>
      <c r="C45" s="99"/>
      <c r="D45" s="137"/>
      <c r="E45" s="100"/>
      <c r="F45" s="57"/>
      <c r="G45" s="58">
        <f t="shared" ref="G45:G108" si="32">IF(F45="",0,F45*$K$41)</f>
        <v>0</v>
      </c>
      <c r="H45" s="58">
        <f>IF(E45="",0,IFERROR(VLOOKUP(E45,档案费管理台账!$D$4:$H$1000,5,0),0))</f>
        <v>0</v>
      </c>
      <c r="I45" s="57"/>
      <c r="J45" s="57"/>
      <c r="K45" s="57"/>
      <c r="L45" s="57"/>
      <c r="M45" s="58" t="str">
        <f t="shared" ref="M45:M108" si="33">IF(C45="","",ROUND(M44+G45-I45-J45-K45-L45-H45,2))</f>
        <v/>
      </c>
      <c r="N45" s="102"/>
      <c r="O45" s="83"/>
      <c r="P45" s="84"/>
      <c r="Q45" s="84"/>
      <c r="R45" s="84"/>
      <c r="S45" s="84"/>
      <c r="T45" s="84"/>
      <c r="U45" s="84"/>
      <c r="V45" s="84"/>
      <c r="W45" s="83"/>
    </row>
    <row r="46" spans="1:30">
      <c r="A46" s="97" t="str">
        <f t="shared" si="31"/>
        <v/>
      </c>
      <c r="B46" s="98" t="str">
        <f t="shared" si="30"/>
        <v/>
      </c>
      <c r="C46" s="99"/>
      <c r="D46" s="137"/>
      <c r="E46" s="100"/>
      <c r="F46" s="57"/>
      <c r="G46" s="58">
        <f t="shared" si="32"/>
        <v>0</v>
      </c>
      <c r="H46" s="58">
        <f>IF(E46="",0,IFERROR(VLOOKUP(E46,档案费管理台账!$D$4:$H$1000,5,0),0))</f>
        <v>0</v>
      </c>
      <c r="I46" s="57"/>
      <c r="J46" s="57"/>
      <c r="K46" s="57"/>
      <c r="L46" s="57"/>
      <c r="M46" s="58" t="str">
        <f t="shared" si="33"/>
        <v/>
      </c>
      <c r="N46" s="102"/>
      <c r="O46" s="83"/>
      <c r="P46" s="84"/>
      <c r="Q46" s="84"/>
      <c r="R46" s="84"/>
      <c r="S46" s="84"/>
      <c r="T46" s="84"/>
      <c r="U46" s="84"/>
      <c r="V46" s="84"/>
      <c r="W46" s="83"/>
    </row>
    <row r="47" spans="1:30">
      <c r="A47" s="97" t="str">
        <f t="shared" si="31"/>
        <v/>
      </c>
      <c r="B47" s="98" t="str">
        <f t="shared" si="30"/>
        <v/>
      </c>
      <c r="C47" s="99"/>
      <c r="D47" s="137"/>
      <c r="E47" s="100"/>
      <c r="F47" s="57"/>
      <c r="G47" s="58">
        <f t="shared" si="32"/>
        <v>0</v>
      </c>
      <c r="H47" s="58">
        <f>IF(E47="",0,IFERROR(VLOOKUP(E47,档案费管理台账!$D$4:$H$1000,5,0),0))</f>
        <v>0</v>
      </c>
      <c r="I47" s="57"/>
      <c r="J47" s="57"/>
      <c r="K47" s="57"/>
      <c r="L47" s="57"/>
      <c r="M47" s="58" t="str">
        <f t="shared" si="33"/>
        <v/>
      </c>
      <c r="N47" s="102"/>
      <c r="O47" s="83"/>
      <c r="P47" s="84"/>
      <c r="Q47" s="84"/>
      <c r="R47" s="84"/>
      <c r="S47" s="84"/>
      <c r="T47" s="84"/>
      <c r="U47" s="84"/>
      <c r="V47" s="84"/>
      <c r="W47" s="83"/>
    </row>
    <row r="48" spans="1:30">
      <c r="A48" s="97" t="str">
        <f t="shared" si="31"/>
        <v/>
      </c>
      <c r="B48" s="98" t="str">
        <f t="shared" si="30"/>
        <v/>
      </c>
      <c r="C48" s="99"/>
      <c r="D48" s="137"/>
      <c r="E48" s="100"/>
      <c r="F48" s="57"/>
      <c r="G48" s="58">
        <f t="shared" si="32"/>
        <v>0</v>
      </c>
      <c r="H48" s="58">
        <f>IF(E48="",0,IFERROR(VLOOKUP(E48,档案费管理台账!$D$4:$H$1000,5,0),0))</f>
        <v>0</v>
      </c>
      <c r="I48" s="57"/>
      <c r="J48" s="57"/>
      <c r="K48" s="57"/>
      <c r="L48" s="57"/>
      <c r="M48" s="58" t="str">
        <f t="shared" si="33"/>
        <v/>
      </c>
      <c r="N48" s="102"/>
      <c r="O48" s="83"/>
      <c r="P48" s="84"/>
      <c r="Q48" s="84"/>
      <c r="R48" s="84"/>
      <c r="S48" s="84"/>
      <c r="T48" s="84"/>
      <c r="U48" s="84"/>
      <c r="V48" s="84"/>
      <c r="W48" s="83"/>
    </row>
    <row r="49" spans="1:23">
      <c r="A49" s="97" t="str">
        <f t="shared" si="31"/>
        <v/>
      </c>
      <c r="B49" s="98" t="str">
        <f t="shared" si="30"/>
        <v/>
      </c>
      <c r="C49" s="99"/>
      <c r="D49" s="137"/>
      <c r="E49" s="100"/>
      <c r="F49" s="57"/>
      <c r="G49" s="58">
        <f t="shared" si="32"/>
        <v>0</v>
      </c>
      <c r="H49" s="58">
        <f>IF(E49="",0,IFERROR(VLOOKUP(E49,档案费管理台账!$D$4:$H$1000,5,0),0))</f>
        <v>0</v>
      </c>
      <c r="I49" s="57"/>
      <c r="J49" s="57"/>
      <c r="K49" s="57"/>
      <c r="L49" s="57"/>
      <c r="M49" s="58" t="str">
        <f t="shared" si="33"/>
        <v/>
      </c>
      <c r="N49" s="102"/>
      <c r="O49" s="83"/>
      <c r="P49" s="84"/>
      <c r="Q49" s="84"/>
      <c r="R49" s="84"/>
      <c r="S49" s="84"/>
      <c r="T49" s="84"/>
      <c r="U49" s="84"/>
      <c r="V49" s="84"/>
      <c r="W49" s="83"/>
    </row>
    <row r="50" spans="1:23">
      <c r="A50" s="97" t="str">
        <f t="shared" si="31"/>
        <v/>
      </c>
      <c r="B50" s="98" t="str">
        <f t="shared" si="30"/>
        <v/>
      </c>
      <c r="C50" s="99"/>
      <c r="D50" s="137"/>
      <c r="E50" s="100"/>
      <c r="F50" s="57"/>
      <c r="G50" s="58">
        <f t="shared" si="32"/>
        <v>0</v>
      </c>
      <c r="H50" s="58">
        <f>IF(E50="",0,IFERROR(VLOOKUP(E50,档案费管理台账!$D$4:$H$1000,5,0),0))</f>
        <v>0</v>
      </c>
      <c r="I50" s="57"/>
      <c r="J50" s="57"/>
      <c r="K50" s="57"/>
      <c r="L50" s="57"/>
      <c r="M50" s="58" t="str">
        <f t="shared" si="33"/>
        <v/>
      </c>
      <c r="N50" s="102"/>
      <c r="O50" s="83"/>
      <c r="P50" s="84"/>
      <c r="Q50" s="84"/>
      <c r="R50" s="84"/>
      <c r="S50" s="84"/>
      <c r="T50" s="84"/>
      <c r="U50" s="84"/>
      <c r="V50" s="84"/>
      <c r="W50" s="83"/>
    </row>
    <row r="51" spans="1:23">
      <c r="A51" s="97" t="str">
        <f t="shared" si="31"/>
        <v/>
      </c>
      <c r="B51" s="98" t="str">
        <f t="shared" si="30"/>
        <v/>
      </c>
      <c r="C51" s="99"/>
      <c r="D51" s="137"/>
      <c r="E51" s="100"/>
      <c r="F51" s="57"/>
      <c r="G51" s="58">
        <f t="shared" si="32"/>
        <v>0</v>
      </c>
      <c r="H51" s="58">
        <f>IF(E51="",0,IFERROR(VLOOKUP(E51,档案费管理台账!$D$4:$H$1000,5,0),0))</f>
        <v>0</v>
      </c>
      <c r="I51" s="57"/>
      <c r="J51" s="57"/>
      <c r="K51" s="57"/>
      <c r="L51" s="57"/>
      <c r="M51" s="58" t="str">
        <f t="shared" si="33"/>
        <v/>
      </c>
      <c r="N51" s="102"/>
      <c r="O51" s="83"/>
      <c r="P51" s="84"/>
      <c r="Q51" s="84"/>
      <c r="R51" s="84"/>
      <c r="S51" s="84"/>
      <c r="T51" s="84"/>
      <c r="U51" s="84"/>
      <c r="V51" s="84"/>
      <c r="W51" s="83"/>
    </row>
    <row r="52" spans="1:23">
      <c r="A52" s="97" t="str">
        <f t="shared" si="31"/>
        <v/>
      </c>
      <c r="B52" s="98" t="str">
        <f t="shared" si="30"/>
        <v/>
      </c>
      <c r="C52" s="99"/>
      <c r="D52" s="137"/>
      <c r="E52" s="100"/>
      <c r="F52" s="57"/>
      <c r="G52" s="58">
        <f t="shared" si="32"/>
        <v>0</v>
      </c>
      <c r="H52" s="58">
        <f>IF(E52="",0,IFERROR(VLOOKUP(E52,档案费管理台账!$D$4:$H$1000,5,0),0))</f>
        <v>0</v>
      </c>
      <c r="I52" s="57"/>
      <c r="J52" s="57"/>
      <c r="K52" s="57"/>
      <c r="L52" s="57"/>
      <c r="M52" s="58" t="str">
        <f t="shared" si="33"/>
        <v/>
      </c>
      <c r="N52" s="102"/>
    </row>
    <row r="53" spans="1:23">
      <c r="A53" s="97" t="str">
        <f t="shared" si="31"/>
        <v/>
      </c>
      <c r="B53" s="98" t="str">
        <f t="shared" si="30"/>
        <v/>
      </c>
      <c r="C53" s="99"/>
      <c r="D53" s="137"/>
      <c r="E53" s="100"/>
      <c r="F53" s="57"/>
      <c r="G53" s="58">
        <f t="shared" si="32"/>
        <v>0</v>
      </c>
      <c r="H53" s="58">
        <f>IF(E53="",0,IFERROR(VLOOKUP(E53,档案费管理台账!$D$4:$H$1000,5,0),0))</f>
        <v>0</v>
      </c>
      <c r="I53" s="57"/>
      <c r="J53" s="57"/>
      <c r="K53" s="57"/>
      <c r="L53" s="57"/>
      <c r="M53" s="58" t="str">
        <f t="shared" si="33"/>
        <v/>
      </c>
      <c r="N53" s="102"/>
    </row>
    <row r="54" spans="1:23">
      <c r="A54" s="97" t="str">
        <f t="shared" si="31"/>
        <v/>
      </c>
      <c r="B54" s="98" t="str">
        <f t="shared" si="30"/>
        <v/>
      </c>
      <c r="C54" s="99"/>
      <c r="D54" s="137"/>
      <c r="E54" s="100"/>
      <c r="F54" s="57"/>
      <c r="G54" s="58">
        <f t="shared" si="32"/>
        <v>0</v>
      </c>
      <c r="H54" s="58">
        <f>IF(E54="",0,IFERROR(VLOOKUP(E54,档案费管理台账!$D$4:$H$1000,5,0),0))</f>
        <v>0</v>
      </c>
      <c r="I54" s="57"/>
      <c r="J54" s="57"/>
      <c r="K54" s="57"/>
      <c r="L54" s="57"/>
      <c r="M54" s="58" t="str">
        <f t="shared" si="33"/>
        <v/>
      </c>
      <c r="N54" s="102"/>
    </row>
    <row r="55" spans="1:23">
      <c r="A55" s="97" t="str">
        <f t="shared" si="31"/>
        <v/>
      </c>
      <c r="B55" s="98" t="str">
        <f t="shared" si="30"/>
        <v/>
      </c>
      <c r="C55" s="99"/>
      <c r="D55" s="137"/>
      <c r="E55" s="100"/>
      <c r="F55" s="57"/>
      <c r="G55" s="58">
        <f t="shared" si="32"/>
        <v>0</v>
      </c>
      <c r="H55" s="58">
        <f>IF(E55="",0,IFERROR(VLOOKUP(E55,档案费管理台账!$D$4:$H$1000,5,0),0))</f>
        <v>0</v>
      </c>
      <c r="I55" s="57"/>
      <c r="J55" s="57"/>
      <c r="K55" s="57"/>
      <c r="L55" s="57"/>
      <c r="M55" s="58" t="str">
        <f t="shared" si="33"/>
        <v/>
      </c>
      <c r="N55" s="102"/>
    </row>
    <row r="56" spans="1:23">
      <c r="A56" s="97" t="str">
        <f t="shared" si="31"/>
        <v/>
      </c>
      <c r="B56" s="98" t="str">
        <f t="shared" si="30"/>
        <v/>
      </c>
      <c r="C56" s="141"/>
      <c r="D56" s="137"/>
      <c r="E56" s="100"/>
      <c r="F56" s="57"/>
      <c r="G56" s="58">
        <f t="shared" si="32"/>
        <v>0</v>
      </c>
      <c r="H56" s="58">
        <f>IF(E56="",0,IFERROR(VLOOKUP(E56,档案费管理台账!$D$4:$H$1000,5,0),0))</f>
        <v>0</v>
      </c>
      <c r="I56" s="57"/>
      <c r="J56" s="57"/>
      <c r="K56" s="57"/>
      <c r="L56" s="57"/>
      <c r="M56" s="58" t="str">
        <f t="shared" si="33"/>
        <v/>
      </c>
      <c r="N56" s="102"/>
    </row>
    <row r="57" spans="1:23">
      <c r="A57" s="97" t="str">
        <f t="shared" si="31"/>
        <v/>
      </c>
      <c r="B57" s="98" t="str">
        <f t="shared" si="30"/>
        <v/>
      </c>
      <c r="C57" s="141"/>
      <c r="D57" s="137"/>
      <c r="E57" s="100"/>
      <c r="F57" s="57"/>
      <c r="G57" s="58">
        <f t="shared" si="32"/>
        <v>0</v>
      </c>
      <c r="H57" s="58">
        <f>IF(E57="",0,IFERROR(VLOOKUP(E57,档案费管理台账!$D$4:$H$1000,5,0),0))</f>
        <v>0</v>
      </c>
      <c r="I57" s="57"/>
      <c r="J57" s="57"/>
      <c r="K57" s="57"/>
      <c r="L57" s="57"/>
      <c r="M57" s="58" t="str">
        <f t="shared" si="33"/>
        <v/>
      </c>
      <c r="N57" s="102"/>
    </row>
    <row r="58" spans="1:23">
      <c r="A58" s="97" t="str">
        <f t="shared" si="31"/>
        <v/>
      </c>
      <c r="B58" s="98" t="str">
        <f t="shared" si="30"/>
        <v/>
      </c>
      <c r="C58" s="99"/>
      <c r="D58" s="137"/>
      <c r="E58" s="100"/>
      <c r="F58" s="57"/>
      <c r="G58" s="58">
        <f t="shared" si="32"/>
        <v>0</v>
      </c>
      <c r="H58" s="58">
        <f>IF(E58="",0,IFERROR(VLOOKUP(E58,档案费管理台账!$D$4:$H$1000,5,0),0))</f>
        <v>0</v>
      </c>
      <c r="I58" s="57"/>
      <c r="J58" s="57"/>
      <c r="K58" s="57"/>
      <c r="L58" s="57"/>
      <c r="M58" s="58" t="str">
        <f t="shared" si="33"/>
        <v/>
      </c>
      <c r="N58" s="102"/>
    </row>
    <row r="59" spans="1:23">
      <c r="A59" s="97" t="str">
        <f t="shared" si="31"/>
        <v/>
      </c>
      <c r="B59" s="98" t="str">
        <f t="shared" si="30"/>
        <v/>
      </c>
      <c r="C59" s="99"/>
      <c r="D59" s="137"/>
      <c r="E59" s="100"/>
      <c r="F59" s="57"/>
      <c r="G59" s="58">
        <f t="shared" si="32"/>
        <v>0</v>
      </c>
      <c r="H59" s="58">
        <f>IF(E59="",0,IFERROR(VLOOKUP(E59,档案费管理台账!$D$4:$H$1000,5,0),0))</f>
        <v>0</v>
      </c>
      <c r="I59" s="57"/>
      <c r="J59" s="57"/>
      <c r="K59" s="57"/>
      <c r="L59" s="57"/>
      <c r="M59" s="58" t="str">
        <f t="shared" si="33"/>
        <v/>
      </c>
      <c r="N59" s="102"/>
    </row>
    <row r="60" spans="1:23">
      <c r="A60" s="97" t="str">
        <f t="shared" si="31"/>
        <v/>
      </c>
      <c r="B60" s="98" t="str">
        <f t="shared" si="30"/>
        <v/>
      </c>
      <c r="C60" s="99"/>
      <c r="D60" s="137"/>
      <c r="E60" s="100"/>
      <c r="F60" s="57"/>
      <c r="G60" s="58">
        <f t="shared" si="32"/>
        <v>0</v>
      </c>
      <c r="H60" s="58">
        <f>IF(E60="",0,IFERROR(VLOOKUP(E60,档案费管理台账!$D$4:$H$1000,5,0),0))</f>
        <v>0</v>
      </c>
      <c r="I60" s="57"/>
      <c r="J60" s="57"/>
      <c r="K60" s="57"/>
      <c r="L60" s="57"/>
      <c r="M60" s="58" t="str">
        <f t="shared" si="33"/>
        <v/>
      </c>
      <c r="N60" s="102"/>
    </row>
    <row r="61" spans="1:23">
      <c r="A61" s="97" t="str">
        <f t="shared" si="31"/>
        <v/>
      </c>
      <c r="B61" s="98" t="str">
        <f t="shared" si="30"/>
        <v/>
      </c>
      <c r="C61" s="99"/>
      <c r="D61" s="137"/>
      <c r="E61" s="100"/>
      <c r="F61" s="57"/>
      <c r="G61" s="58">
        <f t="shared" si="32"/>
        <v>0</v>
      </c>
      <c r="H61" s="58">
        <f>IF(E61="",0,IFERROR(VLOOKUP(E61,档案费管理台账!$D$4:$H$1000,5,0),0))</f>
        <v>0</v>
      </c>
      <c r="I61" s="57"/>
      <c r="J61" s="57"/>
      <c r="K61" s="57"/>
      <c r="L61" s="57"/>
      <c r="M61" s="58" t="str">
        <f t="shared" si="33"/>
        <v/>
      </c>
      <c r="N61" s="102"/>
    </row>
    <row r="62" spans="1:23">
      <c r="A62" s="97" t="str">
        <f t="shared" si="31"/>
        <v/>
      </c>
      <c r="B62" s="98" t="str">
        <f t="shared" si="30"/>
        <v/>
      </c>
      <c r="C62" s="99"/>
      <c r="D62" s="137"/>
      <c r="E62" s="100"/>
      <c r="F62" s="57"/>
      <c r="G62" s="58">
        <f t="shared" si="32"/>
        <v>0</v>
      </c>
      <c r="H62" s="58">
        <f>IF(E62="",0,IFERROR(VLOOKUP(E62,档案费管理台账!$D$4:$H$1000,5,0),0))</f>
        <v>0</v>
      </c>
      <c r="I62" s="57"/>
      <c r="J62" s="57"/>
      <c r="K62" s="57"/>
      <c r="L62" s="57"/>
      <c r="M62" s="58" t="str">
        <f t="shared" si="33"/>
        <v/>
      </c>
      <c r="N62" s="102"/>
    </row>
    <row r="63" spans="1:23">
      <c r="A63" s="97" t="str">
        <f t="shared" si="31"/>
        <v/>
      </c>
      <c r="B63" s="98" t="str">
        <f t="shared" si="30"/>
        <v/>
      </c>
      <c r="C63" s="99"/>
      <c r="D63" s="137"/>
      <c r="E63" s="100"/>
      <c r="F63" s="57"/>
      <c r="G63" s="58">
        <f t="shared" si="32"/>
        <v>0</v>
      </c>
      <c r="H63" s="58">
        <f>IF(E63="",0,IFERROR(VLOOKUP(E63,档案费管理台账!$D$4:$H$1000,5,0),0))</f>
        <v>0</v>
      </c>
      <c r="I63" s="57"/>
      <c r="J63" s="57"/>
      <c r="K63" s="57"/>
      <c r="L63" s="57"/>
      <c r="M63" s="58" t="str">
        <f t="shared" si="33"/>
        <v/>
      </c>
      <c r="N63" s="102"/>
    </row>
    <row r="64" spans="1:23">
      <c r="A64" s="97" t="str">
        <f t="shared" si="31"/>
        <v/>
      </c>
      <c r="B64" s="98" t="str">
        <f t="shared" si="30"/>
        <v/>
      </c>
      <c r="C64" s="99"/>
      <c r="D64" s="137"/>
      <c r="E64" s="100"/>
      <c r="F64" s="57"/>
      <c r="G64" s="58">
        <f t="shared" si="32"/>
        <v>0</v>
      </c>
      <c r="H64" s="58">
        <f>IF(E64="",0,IFERROR(VLOOKUP(E64,档案费管理台账!$D$4:$H$1000,5,0),0))</f>
        <v>0</v>
      </c>
      <c r="I64" s="57"/>
      <c r="J64" s="57"/>
      <c r="K64" s="57"/>
      <c r="L64" s="57"/>
      <c r="M64" s="58" t="str">
        <f t="shared" si="33"/>
        <v/>
      </c>
      <c r="N64" s="102"/>
    </row>
    <row r="65" spans="1:14">
      <c r="A65" s="97" t="str">
        <f t="shared" si="31"/>
        <v/>
      </c>
      <c r="B65" s="98" t="str">
        <f t="shared" si="30"/>
        <v/>
      </c>
      <c r="C65" s="99"/>
      <c r="D65" s="137"/>
      <c r="E65" s="100"/>
      <c r="F65" s="57"/>
      <c r="G65" s="58">
        <f t="shared" si="32"/>
        <v>0</v>
      </c>
      <c r="H65" s="58">
        <f>IF(E65="",0,IFERROR(VLOOKUP(E65,档案费管理台账!$D$4:$H$1000,5,0),0))</f>
        <v>0</v>
      </c>
      <c r="I65" s="57"/>
      <c r="J65" s="57"/>
      <c r="K65" s="57"/>
      <c r="L65" s="57"/>
      <c r="M65" s="58" t="str">
        <f t="shared" si="33"/>
        <v/>
      </c>
      <c r="N65" s="102"/>
    </row>
    <row r="66" spans="1:14">
      <c r="A66" s="97" t="str">
        <f t="shared" si="31"/>
        <v/>
      </c>
      <c r="B66" s="98" t="str">
        <f t="shared" si="30"/>
        <v/>
      </c>
      <c r="C66" s="99"/>
      <c r="D66" s="137"/>
      <c r="E66" s="100"/>
      <c r="F66" s="57"/>
      <c r="G66" s="58">
        <f t="shared" si="32"/>
        <v>0</v>
      </c>
      <c r="H66" s="58">
        <f>IF(E66="",0,IFERROR(VLOOKUP(E66,档案费管理台账!$D$4:$H$1000,5,0),0))</f>
        <v>0</v>
      </c>
      <c r="I66" s="57"/>
      <c r="J66" s="57"/>
      <c r="K66" s="57"/>
      <c r="L66" s="57"/>
      <c r="M66" s="58" t="str">
        <f t="shared" si="33"/>
        <v/>
      </c>
      <c r="N66" s="102"/>
    </row>
    <row r="67" spans="1:14">
      <c r="A67" s="97" t="str">
        <f t="shared" si="31"/>
        <v/>
      </c>
      <c r="B67" s="98" t="str">
        <f t="shared" si="30"/>
        <v/>
      </c>
      <c r="C67" s="99"/>
      <c r="D67" s="137"/>
      <c r="E67" s="100"/>
      <c r="F67" s="57"/>
      <c r="G67" s="58">
        <f t="shared" si="32"/>
        <v>0</v>
      </c>
      <c r="H67" s="58">
        <f>IF(E67="",0,IFERROR(VLOOKUP(E67,档案费管理台账!$D$4:$H$1000,5,0),0))</f>
        <v>0</v>
      </c>
      <c r="I67" s="57"/>
      <c r="J67" s="57"/>
      <c r="K67" s="57"/>
      <c r="L67" s="57"/>
      <c r="M67" s="58" t="str">
        <f t="shared" si="33"/>
        <v/>
      </c>
      <c r="N67" s="102"/>
    </row>
    <row r="68" spans="1:14">
      <c r="A68" s="97" t="str">
        <f t="shared" si="31"/>
        <v/>
      </c>
      <c r="B68" s="98" t="str">
        <f t="shared" si="30"/>
        <v/>
      </c>
      <c r="C68" s="99"/>
      <c r="D68" s="137"/>
      <c r="E68" s="100"/>
      <c r="F68" s="57"/>
      <c r="G68" s="58">
        <f t="shared" si="32"/>
        <v>0</v>
      </c>
      <c r="H68" s="58">
        <f>IF(E68="",0,IFERROR(VLOOKUP(E68,档案费管理台账!$D$4:$H$1000,5,0),0))</f>
        <v>0</v>
      </c>
      <c r="I68" s="57"/>
      <c r="J68" s="57"/>
      <c r="K68" s="57"/>
      <c r="L68" s="57"/>
      <c r="M68" s="58" t="str">
        <f t="shared" si="33"/>
        <v/>
      </c>
      <c r="N68" s="102"/>
    </row>
    <row r="69" spans="1:14">
      <c r="A69" s="97" t="str">
        <f t="shared" si="31"/>
        <v/>
      </c>
      <c r="B69" s="98" t="str">
        <f t="shared" si="30"/>
        <v/>
      </c>
      <c r="C69" s="99"/>
      <c r="D69" s="137"/>
      <c r="E69" s="100"/>
      <c r="F69" s="57"/>
      <c r="G69" s="58">
        <f t="shared" si="32"/>
        <v>0</v>
      </c>
      <c r="H69" s="58">
        <f>IF(E69="",0,IFERROR(VLOOKUP(E69,档案费管理台账!$D$4:$H$1000,5,0),0))</f>
        <v>0</v>
      </c>
      <c r="I69" s="57"/>
      <c r="J69" s="57"/>
      <c r="K69" s="57"/>
      <c r="L69" s="57"/>
      <c r="M69" s="58" t="str">
        <f t="shared" si="33"/>
        <v/>
      </c>
      <c r="N69" s="102"/>
    </row>
    <row r="70" spans="1:14">
      <c r="A70" s="97" t="str">
        <f t="shared" si="31"/>
        <v/>
      </c>
      <c r="B70" s="98" t="str">
        <f t="shared" si="30"/>
        <v/>
      </c>
      <c r="C70" s="99"/>
      <c r="D70" s="137"/>
      <c r="E70" s="100"/>
      <c r="F70" s="57"/>
      <c r="G70" s="58">
        <f t="shared" si="32"/>
        <v>0</v>
      </c>
      <c r="H70" s="58">
        <f>IF(E70="",0,IFERROR(VLOOKUP(E70,档案费管理台账!$D$4:$H$1000,5,0),0))</f>
        <v>0</v>
      </c>
      <c r="I70" s="57"/>
      <c r="J70" s="57"/>
      <c r="K70" s="57"/>
      <c r="L70" s="57"/>
      <c r="M70" s="58" t="str">
        <f t="shared" si="33"/>
        <v/>
      </c>
      <c r="N70" s="102"/>
    </row>
    <row r="71" spans="1:14">
      <c r="A71" s="97" t="str">
        <f t="shared" si="31"/>
        <v/>
      </c>
      <c r="B71" s="98" t="str">
        <f t="shared" si="30"/>
        <v/>
      </c>
      <c r="C71" s="99"/>
      <c r="D71" s="137"/>
      <c r="E71" s="100"/>
      <c r="F71" s="57"/>
      <c r="G71" s="58">
        <f t="shared" si="32"/>
        <v>0</v>
      </c>
      <c r="H71" s="58">
        <f>IF(E71="",0,IFERROR(VLOOKUP(E71,档案费管理台账!$D$4:$H$1000,5,0),0))</f>
        <v>0</v>
      </c>
      <c r="I71" s="57"/>
      <c r="J71" s="57"/>
      <c r="K71" s="57"/>
      <c r="L71" s="57"/>
      <c r="M71" s="58" t="str">
        <f t="shared" si="33"/>
        <v/>
      </c>
      <c r="N71" s="102"/>
    </row>
    <row r="72" spans="1:14">
      <c r="A72" s="97" t="str">
        <f t="shared" si="31"/>
        <v/>
      </c>
      <c r="B72" s="98" t="str">
        <f t="shared" si="30"/>
        <v/>
      </c>
      <c r="C72" s="99"/>
      <c r="D72" s="137"/>
      <c r="E72" s="100"/>
      <c r="F72" s="57"/>
      <c r="G72" s="58">
        <f t="shared" si="32"/>
        <v>0</v>
      </c>
      <c r="H72" s="58">
        <f>IF(E72="",0,IFERROR(VLOOKUP(E72,档案费管理台账!$D$4:$H$1000,5,0),0))</f>
        <v>0</v>
      </c>
      <c r="I72" s="57"/>
      <c r="J72" s="57"/>
      <c r="K72" s="57"/>
      <c r="L72" s="57"/>
      <c r="M72" s="58" t="str">
        <f t="shared" si="33"/>
        <v/>
      </c>
      <c r="N72" s="102"/>
    </row>
    <row r="73" spans="1:14">
      <c r="A73" s="97" t="str">
        <f t="shared" si="31"/>
        <v/>
      </c>
      <c r="B73" s="98" t="str">
        <f t="shared" si="30"/>
        <v/>
      </c>
      <c r="C73" s="99"/>
      <c r="D73" s="137"/>
      <c r="E73" s="100"/>
      <c r="F73" s="57"/>
      <c r="G73" s="58">
        <f t="shared" si="32"/>
        <v>0</v>
      </c>
      <c r="H73" s="58">
        <f>IF(E73="",0,IFERROR(VLOOKUP(E73,档案费管理台账!$D$4:$H$1000,5,0),0))</f>
        <v>0</v>
      </c>
      <c r="I73" s="57"/>
      <c r="J73" s="57"/>
      <c r="K73" s="57"/>
      <c r="L73" s="57"/>
      <c r="M73" s="58" t="str">
        <f t="shared" si="33"/>
        <v/>
      </c>
      <c r="N73" s="102"/>
    </row>
    <row r="74" spans="1:14">
      <c r="A74" s="97" t="str">
        <f t="shared" si="31"/>
        <v/>
      </c>
      <c r="B74" s="98" t="str">
        <f t="shared" si="30"/>
        <v/>
      </c>
      <c r="C74" s="99"/>
      <c r="D74" s="137"/>
      <c r="E74" s="100"/>
      <c r="F74" s="57"/>
      <c r="G74" s="58">
        <f t="shared" si="32"/>
        <v>0</v>
      </c>
      <c r="H74" s="58">
        <f>IF(E74="",0,IFERROR(VLOOKUP(E74,档案费管理台账!$D$4:$H$1000,5,0),0))</f>
        <v>0</v>
      </c>
      <c r="I74" s="57"/>
      <c r="J74" s="57"/>
      <c r="K74" s="57"/>
      <c r="L74" s="57"/>
      <c r="M74" s="58" t="str">
        <f t="shared" si="33"/>
        <v/>
      </c>
      <c r="N74" s="102"/>
    </row>
    <row r="75" spans="1:14">
      <c r="A75" s="97" t="str">
        <f t="shared" si="31"/>
        <v/>
      </c>
      <c r="B75" s="98" t="str">
        <f t="shared" si="30"/>
        <v/>
      </c>
      <c r="C75" s="99"/>
      <c r="D75" s="137"/>
      <c r="E75" s="100"/>
      <c r="F75" s="57"/>
      <c r="G75" s="58">
        <f t="shared" si="32"/>
        <v>0</v>
      </c>
      <c r="H75" s="58">
        <f>IF(E75="",0,IFERROR(VLOOKUP(E75,档案费管理台账!$D$4:$H$1000,5,0),0))</f>
        <v>0</v>
      </c>
      <c r="I75" s="57"/>
      <c r="J75" s="57"/>
      <c r="K75" s="57"/>
      <c r="L75" s="57"/>
      <c r="M75" s="58" t="str">
        <f t="shared" si="33"/>
        <v/>
      </c>
      <c r="N75" s="102"/>
    </row>
    <row r="76" spans="1:14">
      <c r="A76" s="97" t="str">
        <f t="shared" si="31"/>
        <v/>
      </c>
      <c r="B76" s="98" t="str">
        <f t="shared" si="30"/>
        <v/>
      </c>
      <c r="C76" s="99"/>
      <c r="D76" s="137"/>
      <c r="E76" s="100"/>
      <c r="F76" s="57"/>
      <c r="G76" s="58">
        <f t="shared" si="32"/>
        <v>0</v>
      </c>
      <c r="H76" s="58">
        <f>IF(E76="",0,IFERROR(VLOOKUP(E76,档案费管理台账!$D$4:$H$1000,5,0),0))</f>
        <v>0</v>
      </c>
      <c r="I76" s="57"/>
      <c r="J76" s="57"/>
      <c r="K76" s="57"/>
      <c r="L76" s="57"/>
      <c r="M76" s="58" t="str">
        <f t="shared" si="33"/>
        <v/>
      </c>
      <c r="N76" s="102"/>
    </row>
    <row r="77" spans="1:14">
      <c r="A77" s="97" t="str">
        <f t="shared" si="31"/>
        <v/>
      </c>
      <c r="B77" s="98" t="str">
        <f t="shared" si="30"/>
        <v/>
      </c>
      <c r="C77" s="99"/>
      <c r="D77" s="137"/>
      <c r="E77" s="100"/>
      <c r="F77" s="57"/>
      <c r="G77" s="58">
        <f t="shared" si="32"/>
        <v>0</v>
      </c>
      <c r="H77" s="58">
        <f>IF(E77="",0,IFERROR(VLOOKUP(E77,档案费管理台账!$D$4:$H$1000,5,0),0))</f>
        <v>0</v>
      </c>
      <c r="I77" s="57"/>
      <c r="J77" s="57"/>
      <c r="K77" s="57"/>
      <c r="L77" s="57"/>
      <c r="M77" s="58" t="str">
        <f t="shared" si="33"/>
        <v/>
      </c>
      <c r="N77" s="102"/>
    </row>
    <row r="78" spans="1:14">
      <c r="A78" s="97" t="str">
        <f t="shared" si="31"/>
        <v/>
      </c>
      <c r="B78" s="98" t="str">
        <f t="shared" si="30"/>
        <v/>
      </c>
      <c r="C78" s="99"/>
      <c r="D78" s="137"/>
      <c r="E78" s="100"/>
      <c r="F78" s="57"/>
      <c r="G78" s="58">
        <f t="shared" si="32"/>
        <v>0</v>
      </c>
      <c r="H78" s="58">
        <f>IF(E78="",0,IFERROR(VLOOKUP(E78,档案费管理台账!$D$4:$H$1000,5,0),0))</f>
        <v>0</v>
      </c>
      <c r="I78" s="57"/>
      <c r="J78" s="57"/>
      <c r="K78" s="57"/>
      <c r="L78" s="57"/>
      <c r="M78" s="58" t="str">
        <f t="shared" si="33"/>
        <v/>
      </c>
      <c r="N78" s="102"/>
    </row>
    <row r="79" spans="1:14">
      <c r="A79" s="97" t="str">
        <f t="shared" si="31"/>
        <v/>
      </c>
      <c r="B79" s="98" t="str">
        <f t="shared" si="30"/>
        <v/>
      </c>
      <c r="C79" s="99"/>
      <c r="D79" s="137"/>
      <c r="E79" s="100"/>
      <c r="F79" s="57"/>
      <c r="G79" s="58">
        <f t="shared" si="32"/>
        <v>0</v>
      </c>
      <c r="H79" s="58">
        <f>IF(E79="",0,IFERROR(VLOOKUP(E79,档案费管理台账!$D$4:$H$1000,5,0),0))</f>
        <v>0</v>
      </c>
      <c r="I79" s="57"/>
      <c r="J79" s="57"/>
      <c r="K79" s="57"/>
      <c r="L79" s="57"/>
      <c r="M79" s="58" t="str">
        <f t="shared" si="33"/>
        <v/>
      </c>
      <c r="N79" s="102"/>
    </row>
    <row r="80" spans="1:14">
      <c r="A80" s="97" t="str">
        <f t="shared" si="31"/>
        <v/>
      </c>
      <c r="B80" s="98" t="str">
        <f t="shared" si="30"/>
        <v/>
      </c>
      <c r="C80" s="99"/>
      <c r="D80" s="137"/>
      <c r="E80" s="100"/>
      <c r="F80" s="57"/>
      <c r="G80" s="58">
        <f t="shared" si="32"/>
        <v>0</v>
      </c>
      <c r="H80" s="58">
        <f>IF(E80="",0,IFERROR(VLOOKUP(E80,档案费管理台账!$D$4:$H$1000,5,0),0))</f>
        <v>0</v>
      </c>
      <c r="I80" s="57"/>
      <c r="J80" s="57"/>
      <c r="K80" s="57"/>
      <c r="L80" s="57"/>
      <c r="M80" s="58" t="str">
        <f t="shared" si="33"/>
        <v/>
      </c>
      <c r="N80" s="102"/>
    </row>
    <row r="81" spans="1:14">
      <c r="A81" s="97" t="str">
        <f t="shared" si="31"/>
        <v/>
      </c>
      <c r="B81" s="98" t="str">
        <f t="shared" si="30"/>
        <v/>
      </c>
      <c r="C81" s="99"/>
      <c r="D81" s="137"/>
      <c r="E81" s="100"/>
      <c r="F81" s="57"/>
      <c r="G81" s="58">
        <f t="shared" si="32"/>
        <v>0</v>
      </c>
      <c r="H81" s="58">
        <f>IF(E81="",0,IFERROR(VLOOKUP(E81,档案费管理台账!$D$4:$H$1000,5,0),0))</f>
        <v>0</v>
      </c>
      <c r="I81" s="57"/>
      <c r="J81" s="57"/>
      <c r="K81" s="57"/>
      <c r="L81" s="57"/>
      <c r="M81" s="58" t="str">
        <f t="shared" si="33"/>
        <v/>
      </c>
      <c r="N81" s="102"/>
    </row>
    <row r="82" spans="1:14">
      <c r="A82" s="97" t="str">
        <f t="shared" si="31"/>
        <v/>
      </c>
      <c r="B82" s="98" t="str">
        <f t="shared" si="30"/>
        <v/>
      </c>
      <c r="C82" s="99"/>
      <c r="D82" s="137"/>
      <c r="E82" s="100"/>
      <c r="F82" s="57"/>
      <c r="G82" s="58">
        <f t="shared" si="32"/>
        <v>0</v>
      </c>
      <c r="H82" s="58">
        <f>IF(E82="",0,IFERROR(VLOOKUP(E82,档案费管理台账!$D$4:$H$1000,5,0),0))</f>
        <v>0</v>
      </c>
      <c r="I82" s="57"/>
      <c r="J82" s="57"/>
      <c r="K82" s="57"/>
      <c r="L82" s="57"/>
      <c r="M82" s="58" t="str">
        <f t="shared" si="33"/>
        <v/>
      </c>
      <c r="N82" s="102"/>
    </row>
    <row r="83" spans="1:14">
      <c r="A83" s="97" t="str">
        <f t="shared" si="31"/>
        <v/>
      </c>
      <c r="B83" s="98" t="str">
        <f t="shared" si="30"/>
        <v/>
      </c>
      <c r="C83" s="99"/>
      <c r="D83" s="137"/>
      <c r="E83" s="100"/>
      <c r="F83" s="57"/>
      <c r="G83" s="58">
        <f t="shared" si="32"/>
        <v>0</v>
      </c>
      <c r="H83" s="58">
        <f>IF(E83="",0,IFERROR(VLOOKUP(E83,档案费管理台账!$D$4:$H$1000,5,0),0))</f>
        <v>0</v>
      </c>
      <c r="I83" s="57"/>
      <c r="J83" s="57"/>
      <c r="K83" s="57"/>
      <c r="L83" s="57"/>
      <c r="M83" s="58" t="str">
        <f t="shared" si="33"/>
        <v/>
      </c>
      <c r="N83" s="102"/>
    </row>
    <row r="84" spans="1:14">
      <c r="A84" s="97" t="str">
        <f t="shared" si="31"/>
        <v/>
      </c>
      <c r="B84" s="98" t="str">
        <f t="shared" si="30"/>
        <v/>
      </c>
      <c r="C84" s="99"/>
      <c r="D84" s="137"/>
      <c r="E84" s="100"/>
      <c r="F84" s="57"/>
      <c r="G84" s="58">
        <f t="shared" si="32"/>
        <v>0</v>
      </c>
      <c r="H84" s="58">
        <f>IF(E84="",0,IFERROR(VLOOKUP(E84,档案费管理台账!$D$4:$H$1000,5,0),0))</f>
        <v>0</v>
      </c>
      <c r="I84" s="57"/>
      <c r="J84" s="57"/>
      <c r="K84" s="57"/>
      <c r="L84" s="57"/>
      <c r="M84" s="58" t="str">
        <f t="shared" si="33"/>
        <v/>
      </c>
      <c r="N84" s="102"/>
    </row>
    <row r="85" spans="1:14">
      <c r="A85" s="97" t="str">
        <f t="shared" si="31"/>
        <v/>
      </c>
      <c r="B85" s="98" t="str">
        <f t="shared" si="30"/>
        <v/>
      </c>
      <c r="C85" s="99"/>
      <c r="D85" s="137"/>
      <c r="E85" s="100"/>
      <c r="F85" s="57"/>
      <c r="G85" s="58">
        <f t="shared" si="32"/>
        <v>0</v>
      </c>
      <c r="H85" s="58">
        <f>IF(E85="",0,IFERROR(VLOOKUP(E85,档案费管理台账!$D$4:$H$1000,5,0),0))</f>
        <v>0</v>
      </c>
      <c r="I85" s="57"/>
      <c r="J85" s="57"/>
      <c r="K85" s="57"/>
      <c r="L85" s="57"/>
      <c r="M85" s="58" t="str">
        <f t="shared" si="33"/>
        <v/>
      </c>
      <c r="N85" s="102"/>
    </row>
    <row r="86" spans="1:14">
      <c r="A86" s="97" t="str">
        <f t="shared" si="31"/>
        <v/>
      </c>
      <c r="B86" s="98" t="str">
        <f t="shared" si="30"/>
        <v/>
      </c>
      <c r="C86" s="99"/>
      <c r="D86" s="137"/>
      <c r="E86" s="100"/>
      <c r="F86" s="57"/>
      <c r="G86" s="58">
        <f t="shared" si="32"/>
        <v>0</v>
      </c>
      <c r="H86" s="58">
        <f>IF(E86="",0,IFERROR(VLOOKUP(E86,档案费管理台账!$D$4:$H$1000,5,0),0))</f>
        <v>0</v>
      </c>
      <c r="I86" s="57"/>
      <c r="J86" s="57"/>
      <c r="K86" s="57"/>
      <c r="L86" s="57"/>
      <c r="M86" s="58" t="str">
        <f t="shared" si="33"/>
        <v/>
      </c>
      <c r="N86" s="102"/>
    </row>
    <row r="87" spans="1:14">
      <c r="A87" s="97" t="str">
        <f t="shared" si="31"/>
        <v/>
      </c>
      <c r="B87" s="98" t="str">
        <f t="shared" si="30"/>
        <v/>
      </c>
      <c r="C87" s="99"/>
      <c r="D87" s="137"/>
      <c r="E87" s="100"/>
      <c r="F87" s="57"/>
      <c r="G87" s="58">
        <f t="shared" si="32"/>
        <v>0</v>
      </c>
      <c r="H87" s="58">
        <f>IF(E87="",0,IFERROR(VLOOKUP(E87,档案费管理台账!$D$4:$H$1000,5,0),0))</f>
        <v>0</v>
      </c>
      <c r="I87" s="57"/>
      <c r="J87" s="57"/>
      <c r="K87" s="57"/>
      <c r="L87" s="57"/>
      <c r="M87" s="58" t="str">
        <f t="shared" si="33"/>
        <v/>
      </c>
      <c r="N87" s="102"/>
    </row>
    <row r="88" spans="1:14">
      <c r="A88" s="97" t="str">
        <f t="shared" si="31"/>
        <v/>
      </c>
      <c r="B88" s="98" t="str">
        <f t="shared" si="30"/>
        <v/>
      </c>
      <c r="C88" s="99"/>
      <c r="D88" s="137"/>
      <c r="E88" s="100"/>
      <c r="F88" s="57"/>
      <c r="G88" s="58">
        <f t="shared" si="32"/>
        <v>0</v>
      </c>
      <c r="H88" s="58">
        <f>IF(E88="",0,IFERROR(VLOOKUP(E88,档案费管理台账!$D$4:$H$1000,5,0),0))</f>
        <v>0</v>
      </c>
      <c r="I88" s="57"/>
      <c r="J88" s="57"/>
      <c r="K88" s="57"/>
      <c r="L88" s="57"/>
      <c r="M88" s="58" t="str">
        <f t="shared" si="33"/>
        <v/>
      </c>
      <c r="N88" s="102"/>
    </row>
    <row r="89" spans="1:14">
      <c r="A89" s="97" t="str">
        <f t="shared" si="31"/>
        <v/>
      </c>
      <c r="B89" s="98" t="str">
        <f t="shared" si="30"/>
        <v/>
      </c>
      <c r="C89" s="99"/>
      <c r="D89" s="137"/>
      <c r="E89" s="100"/>
      <c r="F89" s="57"/>
      <c r="G89" s="58">
        <f t="shared" si="32"/>
        <v>0</v>
      </c>
      <c r="H89" s="58">
        <f>IF(E89="",0,IFERROR(VLOOKUP(E89,档案费管理台账!$D$4:$H$1000,5,0),0))</f>
        <v>0</v>
      </c>
      <c r="I89" s="57"/>
      <c r="J89" s="57"/>
      <c r="K89" s="57"/>
      <c r="L89" s="57"/>
      <c r="M89" s="58" t="str">
        <f t="shared" si="33"/>
        <v/>
      </c>
      <c r="N89" s="102"/>
    </row>
    <row r="90" spans="1:14">
      <c r="A90" s="97" t="str">
        <f t="shared" si="31"/>
        <v/>
      </c>
      <c r="B90" s="98" t="str">
        <f t="shared" si="30"/>
        <v/>
      </c>
      <c r="C90" s="99"/>
      <c r="D90" s="137"/>
      <c r="E90" s="100"/>
      <c r="F90" s="57"/>
      <c r="G90" s="58">
        <f t="shared" si="32"/>
        <v>0</v>
      </c>
      <c r="H90" s="58">
        <f>IF(E90="",0,IFERROR(VLOOKUP(E90,档案费管理台账!$D$4:$H$1000,5,0),0))</f>
        <v>0</v>
      </c>
      <c r="I90" s="57"/>
      <c r="J90" s="57"/>
      <c r="K90" s="57"/>
      <c r="L90" s="57"/>
      <c r="M90" s="58" t="str">
        <f t="shared" si="33"/>
        <v/>
      </c>
      <c r="N90" s="102"/>
    </row>
    <row r="91" spans="1:14">
      <c r="A91" s="97" t="str">
        <f t="shared" si="31"/>
        <v/>
      </c>
      <c r="B91" s="98" t="str">
        <f t="shared" si="30"/>
        <v/>
      </c>
      <c r="C91" s="99"/>
      <c r="D91" s="137"/>
      <c r="E91" s="100"/>
      <c r="F91" s="57"/>
      <c r="G91" s="58">
        <f t="shared" si="32"/>
        <v>0</v>
      </c>
      <c r="H91" s="58">
        <f>IF(E91="",0,IFERROR(VLOOKUP(E91,档案费管理台账!$D$4:$H$1000,5,0),0))</f>
        <v>0</v>
      </c>
      <c r="I91" s="57"/>
      <c r="J91" s="57"/>
      <c r="K91" s="57"/>
      <c r="L91" s="57"/>
      <c r="M91" s="58" t="str">
        <f t="shared" si="33"/>
        <v/>
      </c>
      <c r="N91" s="102"/>
    </row>
    <row r="92" spans="1:14">
      <c r="A92" s="97" t="str">
        <f t="shared" si="31"/>
        <v/>
      </c>
      <c r="B92" s="98" t="str">
        <f t="shared" si="30"/>
        <v/>
      </c>
      <c r="C92" s="99"/>
      <c r="D92" s="137"/>
      <c r="E92" s="100"/>
      <c r="F92" s="57"/>
      <c r="G92" s="58">
        <f t="shared" si="32"/>
        <v>0</v>
      </c>
      <c r="H92" s="58">
        <f>IF(E92="",0,IFERROR(VLOOKUP(E92,档案费管理台账!$D$4:$H$1000,5,0),0))</f>
        <v>0</v>
      </c>
      <c r="I92" s="57"/>
      <c r="J92" s="57"/>
      <c r="K92" s="57"/>
      <c r="L92" s="57"/>
      <c r="M92" s="58" t="str">
        <f t="shared" si="33"/>
        <v/>
      </c>
      <c r="N92" s="102"/>
    </row>
    <row r="93" spans="1:14">
      <c r="A93" s="97" t="str">
        <f t="shared" si="31"/>
        <v/>
      </c>
      <c r="B93" s="98" t="str">
        <f t="shared" si="30"/>
        <v/>
      </c>
      <c r="C93" s="99"/>
      <c r="D93" s="137"/>
      <c r="E93" s="100"/>
      <c r="F93" s="57"/>
      <c r="G93" s="58">
        <f t="shared" si="32"/>
        <v>0</v>
      </c>
      <c r="H93" s="58">
        <f>IF(E93="",0,IFERROR(VLOOKUP(E93,档案费管理台账!$D$4:$H$1000,5,0),0))</f>
        <v>0</v>
      </c>
      <c r="I93" s="57"/>
      <c r="J93" s="57"/>
      <c r="K93" s="57"/>
      <c r="L93" s="57"/>
      <c r="M93" s="58" t="str">
        <f t="shared" si="33"/>
        <v/>
      </c>
      <c r="N93" s="102"/>
    </row>
    <row r="94" spans="1:14">
      <c r="A94" s="97" t="str">
        <f t="shared" si="31"/>
        <v/>
      </c>
      <c r="B94" s="98" t="str">
        <f t="shared" si="30"/>
        <v/>
      </c>
      <c r="C94" s="99"/>
      <c r="D94" s="137"/>
      <c r="E94" s="100"/>
      <c r="F94" s="57"/>
      <c r="G94" s="58">
        <f t="shared" si="32"/>
        <v>0</v>
      </c>
      <c r="H94" s="58">
        <f>IF(E94="",0,IFERROR(VLOOKUP(E94,档案费管理台账!$D$4:$H$1000,5,0),0))</f>
        <v>0</v>
      </c>
      <c r="I94" s="57"/>
      <c r="J94" s="57"/>
      <c r="K94" s="57"/>
      <c r="L94" s="57"/>
      <c r="M94" s="58" t="str">
        <f t="shared" si="33"/>
        <v/>
      </c>
      <c r="N94" s="102"/>
    </row>
    <row r="95" spans="1:14">
      <c r="A95" s="97" t="str">
        <f t="shared" si="31"/>
        <v/>
      </c>
      <c r="B95" s="98" t="str">
        <f t="shared" si="30"/>
        <v/>
      </c>
      <c r="C95" s="99"/>
      <c r="D95" s="137"/>
      <c r="E95" s="100"/>
      <c r="F95" s="57"/>
      <c r="G95" s="58">
        <f t="shared" si="32"/>
        <v>0</v>
      </c>
      <c r="H95" s="58">
        <f>IF(E95="",0,IFERROR(VLOOKUP(E95,档案费管理台账!$D$4:$H$1000,5,0),0))</f>
        <v>0</v>
      </c>
      <c r="I95" s="57"/>
      <c r="J95" s="57"/>
      <c r="K95" s="57"/>
      <c r="L95" s="57"/>
      <c r="M95" s="58" t="str">
        <f t="shared" si="33"/>
        <v/>
      </c>
      <c r="N95" s="102"/>
    </row>
    <row r="96" spans="1:14">
      <c r="A96" s="97" t="str">
        <f t="shared" si="31"/>
        <v/>
      </c>
      <c r="B96" s="98" t="str">
        <f t="shared" si="30"/>
        <v/>
      </c>
      <c r="C96" s="99"/>
      <c r="D96" s="137"/>
      <c r="E96" s="100"/>
      <c r="F96" s="57"/>
      <c r="G96" s="58">
        <f t="shared" si="32"/>
        <v>0</v>
      </c>
      <c r="H96" s="58">
        <f>IF(E96="",0,IFERROR(VLOOKUP(E96,档案费管理台账!$D$4:$H$1000,5,0),0))</f>
        <v>0</v>
      </c>
      <c r="I96" s="57"/>
      <c r="J96" s="57"/>
      <c r="K96" s="57"/>
      <c r="L96" s="57"/>
      <c r="M96" s="58" t="str">
        <f t="shared" si="33"/>
        <v/>
      </c>
      <c r="N96" s="102"/>
    </row>
    <row r="97" spans="1:14">
      <c r="A97" s="97" t="str">
        <f t="shared" si="31"/>
        <v/>
      </c>
      <c r="B97" s="98" t="str">
        <f t="shared" si="30"/>
        <v/>
      </c>
      <c r="C97" s="99"/>
      <c r="D97" s="137"/>
      <c r="E97" s="100"/>
      <c r="F97" s="57"/>
      <c r="G97" s="58">
        <f t="shared" si="32"/>
        <v>0</v>
      </c>
      <c r="H97" s="58">
        <f>IF(E97="",0,IFERROR(VLOOKUP(E97,档案费管理台账!$D$4:$H$1000,5,0),0))</f>
        <v>0</v>
      </c>
      <c r="I97" s="57"/>
      <c r="J97" s="57"/>
      <c r="K97" s="57"/>
      <c r="L97" s="57"/>
      <c r="M97" s="58" t="str">
        <f t="shared" si="33"/>
        <v/>
      </c>
      <c r="N97" s="102"/>
    </row>
    <row r="98" spans="1:14">
      <c r="A98" s="97" t="str">
        <f t="shared" si="31"/>
        <v/>
      </c>
      <c r="B98" s="98" t="str">
        <f t="shared" si="30"/>
        <v/>
      </c>
      <c r="C98" s="99"/>
      <c r="D98" s="137"/>
      <c r="E98" s="100"/>
      <c r="F98" s="57"/>
      <c r="G98" s="58">
        <f t="shared" si="32"/>
        <v>0</v>
      </c>
      <c r="H98" s="58">
        <f>IF(E98="",0,IFERROR(VLOOKUP(E98,档案费管理台账!$D$4:$H$1000,5,0),0))</f>
        <v>0</v>
      </c>
      <c r="I98" s="57"/>
      <c r="J98" s="57"/>
      <c r="K98" s="57"/>
      <c r="L98" s="57"/>
      <c r="M98" s="58" t="str">
        <f t="shared" si="33"/>
        <v/>
      </c>
      <c r="N98" s="102"/>
    </row>
    <row r="99" spans="1:14">
      <c r="A99" s="97" t="str">
        <f t="shared" si="31"/>
        <v/>
      </c>
      <c r="B99" s="98" t="str">
        <f t="shared" si="30"/>
        <v/>
      </c>
      <c r="C99" s="99"/>
      <c r="D99" s="137"/>
      <c r="E99" s="100"/>
      <c r="F99" s="57"/>
      <c r="G99" s="58">
        <f t="shared" si="32"/>
        <v>0</v>
      </c>
      <c r="H99" s="58">
        <f>IF(E99="",0,IFERROR(VLOOKUP(E99,档案费管理台账!$D$4:$H$1000,5,0),0))</f>
        <v>0</v>
      </c>
      <c r="I99" s="57"/>
      <c r="J99" s="57"/>
      <c r="K99" s="57"/>
      <c r="L99" s="57"/>
      <c r="M99" s="58" t="str">
        <f t="shared" si="33"/>
        <v/>
      </c>
      <c r="N99" s="102"/>
    </row>
    <row r="100" spans="1:14">
      <c r="A100" s="97" t="str">
        <f t="shared" si="31"/>
        <v/>
      </c>
      <c r="B100" s="98" t="str">
        <f t="shared" si="30"/>
        <v/>
      </c>
      <c r="C100" s="99"/>
      <c r="D100" s="137"/>
      <c r="E100" s="100"/>
      <c r="F100" s="57"/>
      <c r="G100" s="58">
        <f t="shared" si="32"/>
        <v>0</v>
      </c>
      <c r="H100" s="58">
        <f>IF(E100="",0,IFERROR(VLOOKUP(E100,档案费管理台账!$D$4:$H$1000,5,0),0))</f>
        <v>0</v>
      </c>
      <c r="I100" s="57"/>
      <c r="J100" s="57"/>
      <c r="K100" s="57"/>
      <c r="L100" s="57"/>
      <c r="M100" s="58" t="str">
        <f t="shared" si="33"/>
        <v/>
      </c>
      <c r="N100" s="102"/>
    </row>
    <row r="101" spans="1:14">
      <c r="A101" s="97" t="str">
        <f t="shared" si="31"/>
        <v/>
      </c>
      <c r="B101" s="98" t="str">
        <f t="shared" si="30"/>
        <v/>
      </c>
      <c r="C101" s="99"/>
      <c r="D101" s="137"/>
      <c r="E101" s="100"/>
      <c r="F101" s="57"/>
      <c r="G101" s="58">
        <f t="shared" si="32"/>
        <v>0</v>
      </c>
      <c r="H101" s="58">
        <f>IF(E101="",0,IFERROR(VLOOKUP(E101,档案费管理台账!$D$4:$H$1000,5,0),0))</f>
        <v>0</v>
      </c>
      <c r="I101" s="57"/>
      <c r="J101" s="57"/>
      <c r="K101" s="57"/>
      <c r="L101" s="57"/>
      <c r="M101" s="58" t="str">
        <f t="shared" si="33"/>
        <v/>
      </c>
      <c r="N101" s="102"/>
    </row>
    <row r="102" spans="1:14">
      <c r="A102" s="97" t="str">
        <f t="shared" si="31"/>
        <v/>
      </c>
      <c r="B102" s="98" t="str">
        <f t="shared" si="30"/>
        <v/>
      </c>
      <c r="C102" s="99"/>
      <c r="D102" s="137"/>
      <c r="E102" s="100"/>
      <c r="F102" s="57"/>
      <c r="G102" s="58">
        <f t="shared" si="32"/>
        <v>0</v>
      </c>
      <c r="H102" s="58">
        <f>IF(E102="",0,IFERROR(VLOOKUP(E102,档案费管理台账!$D$4:$H$1000,5,0),0))</f>
        <v>0</v>
      </c>
      <c r="I102" s="57"/>
      <c r="J102" s="57"/>
      <c r="K102" s="57"/>
      <c r="L102" s="57"/>
      <c r="M102" s="58" t="str">
        <f t="shared" si="33"/>
        <v/>
      </c>
      <c r="N102" s="102"/>
    </row>
    <row r="103" spans="1:14">
      <c r="A103" s="97" t="str">
        <f t="shared" si="31"/>
        <v/>
      </c>
      <c r="B103" s="98" t="str">
        <f t="shared" si="30"/>
        <v/>
      </c>
      <c r="C103" s="99"/>
      <c r="D103" s="137"/>
      <c r="E103" s="100"/>
      <c r="F103" s="57"/>
      <c r="G103" s="58">
        <f t="shared" si="32"/>
        <v>0</v>
      </c>
      <c r="H103" s="58">
        <f>IF(E103="",0,IFERROR(VLOOKUP(E103,档案费管理台账!$D$4:$H$1000,5,0),0))</f>
        <v>0</v>
      </c>
      <c r="I103" s="57"/>
      <c r="J103" s="57"/>
      <c r="K103" s="57"/>
      <c r="L103" s="57"/>
      <c r="M103" s="58" t="str">
        <f t="shared" si="33"/>
        <v/>
      </c>
      <c r="N103" s="102"/>
    </row>
    <row r="104" spans="1:14">
      <c r="A104" s="97" t="str">
        <f t="shared" si="31"/>
        <v/>
      </c>
      <c r="B104" s="98" t="str">
        <f t="shared" si="30"/>
        <v/>
      </c>
      <c r="C104" s="99"/>
      <c r="D104" s="137"/>
      <c r="E104" s="100"/>
      <c r="F104" s="57"/>
      <c r="G104" s="58">
        <f t="shared" si="32"/>
        <v>0</v>
      </c>
      <c r="H104" s="58">
        <f>IF(E104="",0,IFERROR(VLOOKUP(E104,档案费管理台账!$D$4:$H$1000,5,0),0))</f>
        <v>0</v>
      </c>
      <c r="I104" s="57"/>
      <c r="J104" s="57"/>
      <c r="K104" s="57"/>
      <c r="L104" s="57"/>
      <c r="M104" s="58" t="str">
        <f t="shared" si="33"/>
        <v/>
      </c>
      <c r="N104" s="102"/>
    </row>
    <row r="105" spans="1:14">
      <c r="A105" s="97" t="str">
        <f t="shared" si="31"/>
        <v/>
      </c>
      <c r="B105" s="98" t="str">
        <f t="shared" si="30"/>
        <v/>
      </c>
      <c r="C105" s="99"/>
      <c r="D105" s="137"/>
      <c r="E105" s="100"/>
      <c r="F105" s="57"/>
      <c r="G105" s="58">
        <f t="shared" si="32"/>
        <v>0</v>
      </c>
      <c r="H105" s="58">
        <f>IF(E105="",0,IFERROR(VLOOKUP(E105,档案费管理台账!$D$4:$H$1000,5,0),0))</f>
        <v>0</v>
      </c>
      <c r="I105" s="57"/>
      <c r="J105" s="57"/>
      <c r="K105" s="57"/>
      <c r="L105" s="57"/>
      <c r="M105" s="58" t="str">
        <f t="shared" si="33"/>
        <v/>
      </c>
      <c r="N105" s="102"/>
    </row>
    <row r="106" spans="1:14">
      <c r="A106" s="97" t="str">
        <f t="shared" si="31"/>
        <v/>
      </c>
      <c r="B106" s="98" t="str">
        <f t="shared" si="30"/>
        <v/>
      </c>
      <c r="C106" s="99"/>
      <c r="D106" s="137"/>
      <c r="E106" s="100"/>
      <c r="F106" s="57"/>
      <c r="G106" s="58">
        <f t="shared" si="32"/>
        <v>0</v>
      </c>
      <c r="H106" s="58">
        <f>IF(E106="",0,IFERROR(VLOOKUP(E106,档案费管理台账!$D$4:$H$1000,5,0),0))</f>
        <v>0</v>
      </c>
      <c r="I106" s="57"/>
      <c r="J106" s="57"/>
      <c r="K106" s="57"/>
      <c r="L106" s="57"/>
      <c r="M106" s="58" t="str">
        <f t="shared" si="33"/>
        <v/>
      </c>
      <c r="N106" s="102"/>
    </row>
    <row r="107" spans="1:14">
      <c r="A107" s="97" t="str">
        <f t="shared" si="31"/>
        <v/>
      </c>
      <c r="B107" s="98" t="str">
        <f t="shared" si="30"/>
        <v/>
      </c>
      <c r="C107" s="99"/>
      <c r="D107" s="137"/>
      <c r="E107" s="100"/>
      <c r="F107" s="57"/>
      <c r="G107" s="58">
        <f t="shared" si="32"/>
        <v>0</v>
      </c>
      <c r="H107" s="58">
        <f>IF(E107="",0,IFERROR(VLOOKUP(E107,档案费管理台账!$D$4:$H$1000,5,0),0))</f>
        <v>0</v>
      </c>
      <c r="I107" s="57"/>
      <c r="J107" s="57"/>
      <c r="K107" s="57"/>
      <c r="L107" s="57"/>
      <c r="M107" s="58" t="str">
        <f t="shared" si="33"/>
        <v/>
      </c>
      <c r="N107" s="102"/>
    </row>
    <row r="108" spans="1:14">
      <c r="A108" s="97" t="str">
        <f t="shared" si="31"/>
        <v/>
      </c>
      <c r="B108" s="98" t="str">
        <f t="shared" ref="B108:B171" si="34">IF(C108="","",MONTH(C108)&amp;"月")</f>
        <v/>
      </c>
      <c r="C108" s="99"/>
      <c r="D108" s="137"/>
      <c r="E108" s="100"/>
      <c r="F108" s="57"/>
      <c r="G108" s="58">
        <f t="shared" si="32"/>
        <v>0</v>
      </c>
      <c r="H108" s="58">
        <f>IF(E108="",0,IFERROR(VLOOKUP(E108,档案费管理台账!$D$4:$H$1000,5,0),0))</f>
        <v>0</v>
      </c>
      <c r="I108" s="57"/>
      <c r="J108" s="57"/>
      <c r="K108" s="57"/>
      <c r="L108" s="57"/>
      <c r="M108" s="58" t="str">
        <f t="shared" si="33"/>
        <v/>
      </c>
      <c r="N108" s="102"/>
    </row>
    <row r="109" spans="1:14">
      <c r="A109" s="97" t="str">
        <f t="shared" ref="A109:A172" si="35">IF(C109="","",ROW()-42)</f>
        <v/>
      </c>
      <c r="B109" s="98" t="str">
        <f t="shared" si="34"/>
        <v/>
      </c>
      <c r="C109" s="99"/>
      <c r="D109" s="137"/>
      <c r="E109" s="100"/>
      <c r="F109" s="57"/>
      <c r="G109" s="58">
        <f t="shared" ref="G109:G172" si="36">IF(F109="",0,F109*$K$41)</f>
        <v>0</v>
      </c>
      <c r="H109" s="58">
        <f>IF(E109="",0,IFERROR(VLOOKUP(E109,档案费管理台账!$D$4:$H$1000,5,0),0))</f>
        <v>0</v>
      </c>
      <c r="I109" s="57"/>
      <c r="J109" s="57"/>
      <c r="K109" s="57"/>
      <c r="L109" s="57"/>
      <c r="M109" s="58" t="str">
        <f t="shared" ref="M109:M172" si="37">IF(C109="","",ROUND(M108+G109-I109-J109-K109-L109-H109,2))</f>
        <v/>
      </c>
      <c r="N109" s="102"/>
    </row>
    <row r="110" spans="1:14">
      <c r="A110" s="97" t="str">
        <f t="shared" si="35"/>
        <v/>
      </c>
      <c r="B110" s="98" t="str">
        <f t="shared" si="34"/>
        <v/>
      </c>
      <c r="C110" s="99"/>
      <c r="D110" s="137"/>
      <c r="E110" s="100"/>
      <c r="F110" s="57"/>
      <c r="G110" s="58">
        <f t="shared" si="36"/>
        <v>0</v>
      </c>
      <c r="H110" s="58">
        <f>IF(E110="",0,IFERROR(VLOOKUP(E110,档案费管理台账!$D$4:$H$1000,5,0),0))</f>
        <v>0</v>
      </c>
      <c r="I110" s="57"/>
      <c r="J110" s="57"/>
      <c r="K110" s="57"/>
      <c r="L110" s="57"/>
      <c r="M110" s="58" t="str">
        <f t="shared" si="37"/>
        <v/>
      </c>
      <c r="N110" s="102"/>
    </row>
    <row r="111" spans="1:14">
      <c r="A111" s="97" t="str">
        <f t="shared" si="35"/>
        <v/>
      </c>
      <c r="B111" s="98" t="str">
        <f t="shared" si="34"/>
        <v/>
      </c>
      <c r="C111" s="99"/>
      <c r="D111" s="137"/>
      <c r="E111" s="100"/>
      <c r="F111" s="57"/>
      <c r="G111" s="58">
        <f t="shared" si="36"/>
        <v>0</v>
      </c>
      <c r="H111" s="58">
        <f>IF(E111="",0,IFERROR(VLOOKUP(E111,档案费管理台账!$D$4:$H$1000,5,0),0))</f>
        <v>0</v>
      </c>
      <c r="I111" s="57"/>
      <c r="J111" s="57"/>
      <c r="K111" s="57"/>
      <c r="L111" s="57"/>
      <c r="M111" s="58" t="str">
        <f t="shared" si="37"/>
        <v/>
      </c>
      <c r="N111" s="102"/>
    </row>
    <row r="112" spans="1:14">
      <c r="A112" s="97" t="str">
        <f t="shared" si="35"/>
        <v/>
      </c>
      <c r="B112" s="98" t="str">
        <f t="shared" si="34"/>
        <v/>
      </c>
      <c r="C112" s="99"/>
      <c r="D112" s="137"/>
      <c r="E112" s="100"/>
      <c r="F112" s="57"/>
      <c r="G112" s="58">
        <f t="shared" si="36"/>
        <v>0</v>
      </c>
      <c r="H112" s="58">
        <f>IF(E112="",0,IFERROR(VLOOKUP(E112,档案费管理台账!$D$4:$H$1000,5,0),0))</f>
        <v>0</v>
      </c>
      <c r="I112" s="57"/>
      <c r="J112" s="57"/>
      <c r="K112" s="57"/>
      <c r="L112" s="57"/>
      <c r="M112" s="58" t="str">
        <f t="shared" si="37"/>
        <v/>
      </c>
      <c r="N112" s="102"/>
    </row>
    <row r="113" spans="1:14">
      <c r="A113" s="97" t="str">
        <f t="shared" si="35"/>
        <v/>
      </c>
      <c r="B113" s="98" t="str">
        <f t="shared" si="34"/>
        <v/>
      </c>
      <c r="C113" s="99"/>
      <c r="D113" s="137"/>
      <c r="E113" s="100"/>
      <c r="F113" s="57"/>
      <c r="G113" s="58">
        <f t="shared" si="36"/>
        <v>0</v>
      </c>
      <c r="H113" s="58">
        <f>IF(E113="",0,IFERROR(VLOOKUP(E113,档案费管理台账!$D$4:$H$1000,5,0),0))</f>
        <v>0</v>
      </c>
      <c r="I113" s="57"/>
      <c r="J113" s="57"/>
      <c r="K113" s="57"/>
      <c r="L113" s="57"/>
      <c r="M113" s="58" t="str">
        <f t="shared" si="37"/>
        <v/>
      </c>
      <c r="N113" s="102"/>
    </row>
    <row r="114" spans="1:14">
      <c r="A114" s="97" t="str">
        <f t="shared" si="35"/>
        <v/>
      </c>
      <c r="B114" s="98" t="str">
        <f t="shared" si="34"/>
        <v/>
      </c>
      <c r="C114" s="99"/>
      <c r="D114" s="137"/>
      <c r="E114" s="100"/>
      <c r="F114" s="57"/>
      <c r="G114" s="58">
        <f t="shared" si="36"/>
        <v>0</v>
      </c>
      <c r="H114" s="58">
        <f>IF(E114="",0,IFERROR(VLOOKUP(E114,档案费管理台账!$D$4:$H$1000,5,0),0))</f>
        <v>0</v>
      </c>
      <c r="I114" s="57"/>
      <c r="J114" s="57"/>
      <c r="K114" s="57"/>
      <c r="L114" s="57"/>
      <c r="M114" s="58" t="str">
        <f t="shared" si="37"/>
        <v/>
      </c>
      <c r="N114" s="102"/>
    </row>
    <row r="115" spans="1:14">
      <c r="A115" s="97" t="str">
        <f t="shared" si="35"/>
        <v/>
      </c>
      <c r="B115" s="98" t="str">
        <f t="shared" si="34"/>
        <v/>
      </c>
      <c r="C115" s="99"/>
      <c r="D115" s="137"/>
      <c r="E115" s="100"/>
      <c r="F115" s="57"/>
      <c r="G115" s="58">
        <f t="shared" si="36"/>
        <v>0</v>
      </c>
      <c r="H115" s="58">
        <f>IF(E115="",0,IFERROR(VLOOKUP(E115,档案费管理台账!$D$4:$H$1000,5,0),0))</f>
        <v>0</v>
      </c>
      <c r="I115" s="57"/>
      <c r="J115" s="57"/>
      <c r="K115" s="57"/>
      <c r="L115" s="57"/>
      <c r="M115" s="58" t="str">
        <f t="shared" si="37"/>
        <v/>
      </c>
      <c r="N115" s="102"/>
    </row>
    <row r="116" spans="1:14">
      <c r="A116" s="97" t="str">
        <f t="shared" si="35"/>
        <v/>
      </c>
      <c r="B116" s="98" t="str">
        <f t="shared" si="34"/>
        <v/>
      </c>
      <c r="C116" s="99"/>
      <c r="D116" s="137"/>
      <c r="E116" s="100"/>
      <c r="F116" s="57"/>
      <c r="G116" s="58">
        <f t="shared" si="36"/>
        <v>0</v>
      </c>
      <c r="H116" s="58">
        <f>IF(E116="",0,IFERROR(VLOOKUP(E116,档案费管理台账!$D$4:$H$1000,5,0),0))</f>
        <v>0</v>
      </c>
      <c r="I116" s="57"/>
      <c r="J116" s="57"/>
      <c r="K116" s="57"/>
      <c r="L116" s="57"/>
      <c r="M116" s="58" t="str">
        <f t="shared" si="37"/>
        <v/>
      </c>
      <c r="N116" s="102"/>
    </row>
    <row r="117" spans="1:14">
      <c r="A117" s="97" t="str">
        <f t="shared" si="35"/>
        <v/>
      </c>
      <c r="B117" s="98" t="str">
        <f t="shared" si="34"/>
        <v/>
      </c>
      <c r="C117" s="99"/>
      <c r="D117" s="137"/>
      <c r="E117" s="100"/>
      <c r="F117" s="57"/>
      <c r="G117" s="58">
        <f t="shared" si="36"/>
        <v>0</v>
      </c>
      <c r="H117" s="58">
        <f>IF(E117="",0,IFERROR(VLOOKUP(E117,档案费管理台账!$D$4:$H$1000,5,0),0))</f>
        <v>0</v>
      </c>
      <c r="I117" s="57"/>
      <c r="J117" s="57"/>
      <c r="K117" s="57"/>
      <c r="L117" s="57"/>
      <c r="M117" s="58" t="str">
        <f t="shared" si="37"/>
        <v/>
      </c>
      <c r="N117" s="102"/>
    </row>
    <row r="118" spans="1:14">
      <c r="A118" s="97" t="str">
        <f t="shared" si="35"/>
        <v/>
      </c>
      <c r="B118" s="98" t="str">
        <f t="shared" si="34"/>
        <v/>
      </c>
      <c r="C118" s="99"/>
      <c r="D118" s="137"/>
      <c r="E118" s="100"/>
      <c r="F118" s="57"/>
      <c r="G118" s="58">
        <f t="shared" si="36"/>
        <v>0</v>
      </c>
      <c r="H118" s="58">
        <f>IF(E118="",0,IFERROR(VLOOKUP(E118,档案费管理台账!$D$4:$H$1000,5,0),0))</f>
        <v>0</v>
      </c>
      <c r="I118" s="57"/>
      <c r="J118" s="57"/>
      <c r="K118" s="57"/>
      <c r="L118" s="57"/>
      <c r="M118" s="58" t="str">
        <f t="shared" si="37"/>
        <v/>
      </c>
      <c r="N118" s="102"/>
    </row>
    <row r="119" spans="1:14">
      <c r="A119" s="97" t="str">
        <f t="shared" si="35"/>
        <v/>
      </c>
      <c r="B119" s="98" t="str">
        <f t="shared" si="34"/>
        <v/>
      </c>
      <c r="C119" s="99"/>
      <c r="D119" s="137"/>
      <c r="E119" s="100"/>
      <c r="F119" s="57"/>
      <c r="G119" s="58">
        <f t="shared" si="36"/>
        <v>0</v>
      </c>
      <c r="H119" s="58">
        <f>IF(E119="",0,IFERROR(VLOOKUP(E119,档案费管理台账!$D$4:$H$1000,5,0),0))</f>
        <v>0</v>
      </c>
      <c r="I119" s="57"/>
      <c r="J119" s="57"/>
      <c r="K119" s="57"/>
      <c r="L119" s="57"/>
      <c r="M119" s="58" t="str">
        <f t="shared" si="37"/>
        <v/>
      </c>
      <c r="N119" s="102"/>
    </row>
    <row r="120" spans="1:14">
      <c r="A120" s="97" t="str">
        <f t="shared" si="35"/>
        <v/>
      </c>
      <c r="B120" s="98" t="str">
        <f t="shared" si="34"/>
        <v/>
      </c>
      <c r="C120" s="99"/>
      <c r="D120" s="137"/>
      <c r="E120" s="100"/>
      <c r="F120" s="57"/>
      <c r="G120" s="58">
        <f t="shared" si="36"/>
        <v>0</v>
      </c>
      <c r="H120" s="58">
        <f>IF(E120="",0,IFERROR(VLOOKUP(E120,档案费管理台账!$D$4:$H$1000,5,0),0))</f>
        <v>0</v>
      </c>
      <c r="I120" s="57"/>
      <c r="J120" s="57"/>
      <c r="K120" s="57"/>
      <c r="L120" s="57"/>
      <c r="M120" s="58" t="str">
        <f t="shared" si="37"/>
        <v/>
      </c>
      <c r="N120" s="102"/>
    </row>
    <row r="121" spans="1:14">
      <c r="A121" s="97" t="str">
        <f t="shared" si="35"/>
        <v/>
      </c>
      <c r="B121" s="98" t="str">
        <f t="shared" si="34"/>
        <v/>
      </c>
      <c r="C121" s="99"/>
      <c r="D121" s="137"/>
      <c r="E121" s="100"/>
      <c r="F121" s="57"/>
      <c r="G121" s="58">
        <f t="shared" si="36"/>
        <v>0</v>
      </c>
      <c r="H121" s="58">
        <f>IF(E121="",0,IFERROR(VLOOKUP(E121,档案费管理台账!$D$4:$H$1000,5,0),0))</f>
        <v>0</v>
      </c>
      <c r="I121" s="57"/>
      <c r="J121" s="57"/>
      <c r="K121" s="57"/>
      <c r="L121" s="57"/>
      <c r="M121" s="58" t="str">
        <f t="shared" si="37"/>
        <v/>
      </c>
      <c r="N121" s="102"/>
    </row>
    <row r="122" spans="1:14">
      <c r="A122" s="97" t="str">
        <f t="shared" si="35"/>
        <v/>
      </c>
      <c r="B122" s="98" t="str">
        <f t="shared" si="34"/>
        <v/>
      </c>
      <c r="C122" s="99"/>
      <c r="D122" s="137"/>
      <c r="E122" s="100"/>
      <c r="F122" s="57"/>
      <c r="G122" s="58">
        <f t="shared" si="36"/>
        <v>0</v>
      </c>
      <c r="H122" s="58">
        <f>IF(E122="",0,IFERROR(VLOOKUP(E122,档案费管理台账!$D$4:$H$1000,5,0),0))</f>
        <v>0</v>
      </c>
      <c r="I122" s="57"/>
      <c r="J122" s="57"/>
      <c r="K122" s="57"/>
      <c r="L122" s="57"/>
      <c r="M122" s="58" t="str">
        <f t="shared" si="37"/>
        <v/>
      </c>
      <c r="N122" s="102"/>
    </row>
    <row r="123" spans="1:14">
      <c r="A123" s="97" t="str">
        <f t="shared" si="35"/>
        <v/>
      </c>
      <c r="B123" s="98" t="str">
        <f t="shared" si="34"/>
        <v/>
      </c>
      <c r="C123" s="99"/>
      <c r="D123" s="137"/>
      <c r="E123" s="100"/>
      <c r="F123" s="57"/>
      <c r="G123" s="58">
        <f t="shared" si="36"/>
        <v>0</v>
      </c>
      <c r="H123" s="58">
        <f>IF(E123="",0,IFERROR(VLOOKUP(E123,档案费管理台账!$D$4:$H$1000,5,0),0))</f>
        <v>0</v>
      </c>
      <c r="I123" s="57"/>
      <c r="J123" s="57"/>
      <c r="K123" s="57"/>
      <c r="L123" s="57"/>
      <c r="M123" s="58" t="str">
        <f t="shared" si="37"/>
        <v/>
      </c>
      <c r="N123" s="102"/>
    </row>
    <row r="124" spans="1:14">
      <c r="A124" s="97" t="str">
        <f t="shared" si="35"/>
        <v/>
      </c>
      <c r="B124" s="98" t="str">
        <f t="shared" si="34"/>
        <v/>
      </c>
      <c r="C124" s="99"/>
      <c r="D124" s="137"/>
      <c r="E124" s="100"/>
      <c r="F124" s="57"/>
      <c r="G124" s="58">
        <f t="shared" si="36"/>
        <v>0</v>
      </c>
      <c r="H124" s="58">
        <f>IF(E124="",0,IFERROR(VLOOKUP(E124,档案费管理台账!$D$4:$H$1000,5,0),0))</f>
        <v>0</v>
      </c>
      <c r="I124" s="57"/>
      <c r="J124" s="57"/>
      <c r="K124" s="57"/>
      <c r="L124" s="57"/>
      <c r="M124" s="58" t="str">
        <f t="shared" si="37"/>
        <v/>
      </c>
      <c r="N124" s="102"/>
    </row>
    <row r="125" spans="1:14">
      <c r="A125" s="97" t="str">
        <f t="shared" si="35"/>
        <v/>
      </c>
      <c r="B125" s="98" t="str">
        <f t="shared" si="34"/>
        <v/>
      </c>
      <c r="C125" s="99"/>
      <c r="D125" s="137"/>
      <c r="E125" s="100"/>
      <c r="F125" s="57"/>
      <c r="G125" s="58">
        <f t="shared" si="36"/>
        <v>0</v>
      </c>
      <c r="H125" s="58">
        <f>IF(E125="",0,IFERROR(VLOOKUP(E125,档案费管理台账!$D$4:$H$1000,5,0),0))</f>
        <v>0</v>
      </c>
      <c r="I125" s="57"/>
      <c r="J125" s="57"/>
      <c r="K125" s="57"/>
      <c r="L125" s="57"/>
      <c r="M125" s="58" t="str">
        <f t="shared" si="37"/>
        <v/>
      </c>
      <c r="N125" s="102"/>
    </row>
    <row r="126" spans="1:14">
      <c r="A126" s="97" t="str">
        <f t="shared" si="35"/>
        <v/>
      </c>
      <c r="B126" s="98" t="str">
        <f t="shared" si="34"/>
        <v/>
      </c>
      <c r="C126" s="99"/>
      <c r="D126" s="137"/>
      <c r="E126" s="100"/>
      <c r="F126" s="57"/>
      <c r="G126" s="58">
        <f t="shared" si="36"/>
        <v>0</v>
      </c>
      <c r="H126" s="58">
        <f>IF(E126="",0,IFERROR(VLOOKUP(E126,档案费管理台账!$D$4:$H$1000,5,0),0))</f>
        <v>0</v>
      </c>
      <c r="I126" s="57"/>
      <c r="J126" s="57"/>
      <c r="K126" s="57"/>
      <c r="L126" s="57"/>
      <c r="M126" s="58" t="str">
        <f t="shared" si="37"/>
        <v/>
      </c>
      <c r="N126" s="102"/>
    </row>
    <row r="127" spans="1:14">
      <c r="A127" s="97" t="str">
        <f t="shared" si="35"/>
        <v/>
      </c>
      <c r="B127" s="98" t="str">
        <f t="shared" si="34"/>
        <v/>
      </c>
      <c r="C127" s="99"/>
      <c r="D127" s="137"/>
      <c r="E127" s="100"/>
      <c r="F127" s="57"/>
      <c r="G127" s="58">
        <f t="shared" si="36"/>
        <v>0</v>
      </c>
      <c r="H127" s="58">
        <f>IF(E127="",0,IFERROR(VLOOKUP(E127,档案费管理台账!$D$4:$H$1000,5,0),0))</f>
        <v>0</v>
      </c>
      <c r="I127" s="57"/>
      <c r="J127" s="57"/>
      <c r="K127" s="57"/>
      <c r="L127" s="57"/>
      <c r="M127" s="58" t="str">
        <f t="shared" si="37"/>
        <v/>
      </c>
      <c r="N127" s="102"/>
    </row>
    <row r="128" spans="1:14">
      <c r="A128" s="97" t="str">
        <f t="shared" si="35"/>
        <v/>
      </c>
      <c r="B128" s="98" t="str">
        <f t="shared" si="34"/>
        <v/>
      </c>
      <c r="C128" s="99"/>
      <c r="D128" s="137"/>
      <c r="E128" s="100"/>
      <c r="F128" s="57"/>
      <c r="G128" s="58">
        <f t="shared" si="36"/>
        <v>0</v>
      </c>
      <c r="H128" s="58">
        <f>IF(E128="",0,IFERROR(VLOOKUP(E128,档案费管理台账!$D$4:$H$1000,5,0),0))</f>
        <v>0</v>
      </c>
      <c r="I128" s="57"/>
      <c r="J128" s="57"/>
      <c r="K128" s="57"/>
      <c r="L128" s="57"/>
      <c r="M128" s="58" t="str">
        <f t="shared" si="37"/>
        <v/>
      </c>
      <c r="N128" s="102"/>
    </row>
    <row r="129" spans="1:14">
      <c r="A129" s="97" t="str">
        <f t="shared" si="35"/>
        <v/>
      </c>
      <c r="B129" s="98" t="str">
        <f t="shared" si="34"/>
        <v/>
      </c>
      <c r="C129" s="99"/>
      <c r="D129" s="137"/>
      <c r="E129" s="100"/>
      <c r="F129" s="57"/>
      <c r="G129" s="58">
        <f t="shared" si="36"/>
        <v>0</v>
      </c>
      <c r="H129" s="58">
        <f>IF(E129="",0,IFERROR(VLOOKUP(E129,档案费管理台账!$D$4:$H$1000,5,0),0))</f>
        <v>0</v>
      </c>
      <c r="I129" s="57"/>
      <c r="J129" s="57"/>
      <c r="K129" s="57"/>
      <c r="L129" s="57"/>
      <c r="M129" s="58" t="str">
        <f t="shared" si="37"/>
        <v/>
      </c>
      <c r="N129" s="102"/>
    </row>
    <row r="130" spans="1:14">
      <c r="A130" s="97" t="str">
        <f t="shared" si="35"/>
        <v/>
      </c>
      <c r="B130" s="98" t="str">
        <f t="shared" si="34"/>
        <v/>
      </c>
      <c r="C130" s="99"/>
      <c r="D130" s="137"/>
      <c r="E130" s="100"/>
      <c r="F130" s="57"/>
      <c r="G130" s="58">
        <f t="shared" si="36"/>
        <v>0</v>
      </c>
      <c r="H130" s="58">
        <f>IF(E130="",0,IFERROR(VLOOKUP(E130,档案费管理台账!$D$4:$H$1000,5,0),0))</f>
        <v>0</v>
      </c>
      <c r="I130" s="57"/>
      <c r="J130" s="57"/>
      <c r="K130" s="57"/>
      <c r="L130" s="57"/>
      <c r="M130" s="58" t="str">
        <f t="shared" si="37"/>
        <v/>
      </c>
      <c r="N130" s="102"/>
    </row>
    <row r="131" spans="1:14">
      <c r="A131" s="97" t="str">
        <f t="shared" si="35"/>
        <v/>
      </c>
      <c r="B131" s="98" t="str">
        <f t="shared" si="34"/>
        <v/>
      </c>
      <c r="C131" s="99"/>
      <c r="D131" s="137"/>
      <c r="E131" s="100"/>
      <c r="F131" s="57"/>
      <c r="G131" s="58">
        <f t="shared" si="36"/>
        <v>0</v>
      </c>
      <c r="H131" s="58">
        <f>IF(E131="",0,IFERROR(VLOOKUP(E131,档案费管理台账!$D$4:$H$1000,5,0),0))</f>
        <v>0</v>
      </c>
      <c r="I131" s="57"/>
      <c r="J131" s="57"/>
      <c r="K131" s="57"/>
      <c r="L131" s="57"/>
      <c r="M131" s="58" t="str">
        <f t="shared" si="37"/>
        <v/>
      </c>
      <c r="N131" s="102"/>
    </row>
    <row r="132" spans="1:14">
      <c r="A132" s="97" t="str">
        <f t="shared" si="35"/>
        <v/>
      </c>
      <c r="B132" s="98" t="str">
        <f t="shared" si="34"/>
        <v/>
      </c>
      <c r="C132" s="99"/>
      <c r="D132" s="137"/>
      <c r="E132" s="100"/>
      <c r="F132" s="57"/>
      <c r="G132" s="58">
        <f t="shared" si="36"/>
        <v>0</v>
      </c>
      <c r="H132" s="58">
        <f>IF(E132="",0,IFERROR(VLOOKUP(E132,档案费管理台账!$D$4:$H$1000,5,0),0))</f>
        <v>0</v>
      </c>
      <c r="I132" s="57"/>
      <c r="J132" s="57"/>
      <c r="K132" s="57"/>
      <c r="L132" s="57"/>
      <c r="M132" s="58" t="str">
        <f t="shared" si="37"/>
        <v/>
      </c>
      <c r="N132" s="102"/>
    </row>
    <row r="133" spans="1:14">
      <c r="A133" s="97" t="str">
        <f t="shared" si="35"/>
        <v/>
      </c>
      <c r="B133" s="98" t="str">
        <f t="shared" si="34"/>
        <v/>
      </c>
      <c r="C133" s="99"/>
      <c r="D133" s="137"/>
      <c r="E133" s="100"/>
      <c r="F133" s="57"/>
      <c r="G133" s="58">
        <f t="shared" si="36"/>
        <v>0</v>
      </c>
      <c r="H133" s="58">
        <f>IF(E133="",0,IFERROR(VLOOKUP(E133,档案费管理台账!$D$4:$H$1000,5,0),0))</f>
        <v>0</v>
      </c>
      <c r="I133" s="57"/>
      <c r="J133" s="57"/>
      <c r="K133" s="57"/>
      <c r="L133" s="57"/>
      <c r="M133" s="58" t="str">
        <f t="shared" si="37"/>
        <v/>
      </c>
      <c r="N133" s="102"/>
    </row>
    <row r="134" spans="1:14">
      <c r="A134" s="97" t="str">
        <f t="shared" si="35"/>
        <v/>
      </c>
      <c r="B134" s="98" t="str">
        <f t="shared" si="34"/>
        <v/>
      </c>
      <c r="C134" s="99"/>
      <c r="D134" s="137"/>
      <c r="E134" s="100"/>
      <c r="F134" s="57"/>
      <c r="G134" s="58">
        <f t="shared" si="36"/>
        <v>0</v>
      </c>
      <c r="H134" s="58">
        <f>IF(E134="",0,IFERROR(VLOOKUP(E134,档案费管理台账!$D$4:$H$1000,5,0),0))</f>
        <v>0</v>
      </c>
      <c r="I134" s="57"/>
      <c r="J134" s="57"/>
      <c r="K134" s="57"/>
      <c r="L134" s="57"/>
      <c r="M134" s="58" t="str">
        <f t="shared" si="37"/>
        <v/>
      </c>
      <c r="N134" s="102"/>
    </row>
    <row r="135" spans="1:14">
      <c r="A135" s="97" t="str">
        <f t="shared" si="35"/>
        <v/>
      </c>
      <c r="B135" s="98" t="str">
        <f t="shared" si="34"/>
        <v/>
      </c>
      <c r="C135" s="99"/>
      <c r="D135" s="137"/>
      <c r="E135" s="100"/>
      <c r="F135" s="57"/>
      <c r="G135" s="58">
        <f t="shared" si="36"/>
        <v>0</v>
      </c>
      <c r="H135" s="58">
        <f>IF(E135="",0,IFERROR(VLOOKUP(E135,档案费管理台账!$D$4:$H$1000,5,0),0))</f>
        <v>0</v>
      </c>
      <c r="I135" s="57"/>
      <c r="J135" s="57"/>
      <c r="K135" s="57"/>
      <c r="L135" s="57"/>
      <c r="M135" s="58" t="str">
        <f t="shared" si="37"/>
        <v/>
      </c>
      <c r="N135" s="102"/>
    </row>
    <row r="136" spans="1:14">
      <c r="A136" s="97" t="str">
        <f t="shared" si="35"/>
        <v/>
      </c>
      <c r="B136" s="98" t="str">
        <f t="shared" si="34"/>
        <v/>
      </c>
      <c r="C136" s="99"/>
      <c r="D136" s="137"/>
      <c r="E136" s="100"/>
      <c r="F136" s="57"/>
      <c r="G136" s="58">
        <f t="shared" si="36"/>
        <v>0</v>
      </c>
      <c r="H136" s="58">
        <f>IF(E136="",0,IFERROR(VLOOKUP(E136,档案费管理台账!$D$4:$H$1000,5,0),0))</f>
        <v>0</v>
      </c>
      <c r="I136" s="57"/>
      <c r="J136" s="57"/>
      <c r="K136" s="57"/>
      <c r="L136" s="57"/>
      <c r="M136" s="58" t="str">
        <f t="shared" si="37"/>
        <v/>
      </c>
      <c r="N136" s="102"/>
    </row>
    <row r="137" spans="1:14">
      <c r="A137" s="97" t="str">
        <f t="shared" si="35"/>
        <v/>
      </c>
      <c r="B137" s="98" t="str">
        <f t="shared" si="34"/>
        <v/>
      </c>
      <c r="C137" s="99"/>
      <c r="D137" s="137"/>
      <c r="E137" s="100"/>
      <c r="F137" s="57"/>
      <c r="G137" s="58">
        <f t="shared" si="36"/>
        <v>0</v>
      </c>
      <c r="H137" s="58">
        <f>IF(E137="",0,IFERROR(VLOOKUP(E137,档案费管理台账!$D$4:$H$1000,5,0),0))</f>
        <v>0</v>
      </c>
      <c r="I137" s="57"/>
      <c r="J137" s="57"/>
      <c r="K137" s="57"/>
      <c r="L137" s="57"/>
      <c r="M137" s="58" t="str">
        <f t="shared" si="37"/>
        <v/>
      </c>
      <c r="N137" s="102"/>
    </row>
    <row r="138" spans="1:14">
      <c r="A138" s="97" t="str">
        <f t="shared" si="35"/>
        <v/>
      </c>
      <c r="B138" s="98" t="str">
        <f t="shared" si="34"/>
        <v/>
      </c>
      <c r="C138" s="99"/>
      <c r="D138" s="137"/>
      <c r="E138" s="100"/>
      <c r="F138" s="57"/>
      <c r="G138" s="58">
        <f t="shared" si="36"/>
        <v>0</v>
      </c>
      <c r="H138" s="58">
        <f>IF(E138="",0,IFERROR(VLOOKUP(E138,档案费管理台账!$D$4:$H$1000,5,0),0))</f>
        <v>0</v>
      </c>
      <c r="I138" s="57"/>
      <c r="J138" s="57"/>
      <c r="K138" s="57"/>
      <c r="L138" s="57"/>
      <c r="M138" s="58" t="str">
        <f t="shared" si="37"/>
        <v/>
      </c>
      <c r="N138" s="102"/>
    </row>
    <row r="139" spans="1:14">
      <c r="A139" s="97" t="str">
        <f t="shared" si="35"/>
        <v/>
      </c>
      <c r="B139" s="98" t="str">
        <f t="shared" si="34"/>
        <v/>
      </c>
      <c r="C139" s="99"/>
      <c r="D139" s="137"/>
      <c r="E139" s="100"/>
      <c r="F139" s="57"/>
      <c r="G139" s="58">
        <f t="shared" si="36"/>
        <v>0</v>
      </c>
      <c r="H139" s="58">
        <f>IF(E139="",0,IFERROR(VLOOKUP(E139,档案费管理台账!$D$4:$H$1000,5,0),0))</f>
        <v>0</v>
      </c>
      <c r="I139" s="57"/>
      <c r="J139" s="57"/>
      <c r="K139" s="57"/>
      <c r="L139" s="57"/>
      <c r="M139" s="58" t="str">
        <f t="shared" si="37"/>
        <v/>
      </c>
      <c r="N139" s="102"/>
    </row>
    <row r="140" spans="1:14">
      <c r="A140" s="97" t="str">
        <f t="shared" si="35"/>
        <v/>
      </c>
      <c r="B140" s="98" t="str">
        <f t="shared" si="34"/>
        <v/>
      </c>
      <c r="C140" s="99"/>
      <c r="D140" s="137"/>
      <c r="E140" s="100"/>
      <c r="F140" s="57"/>
      <c r="G140" s="58">
        <f t="shared" si="36"/>
        <v>0</v>
      </c>
      <c r="H140" s="58">
        <f>IF(E140="",0,IFERROR(VLOOKUP(E140,档案费管理台账!$D$4:$H$1000,5,0),0))</f>
        <v>0</v>
      </c>
      <c r="I140" s="57"/>
      <c r="J140" s="57"/>
      <c r="K140" s="57"/>
      <c r="L140" s="57"/>
      <c r="M140" s="58" t="str">
        <f t="shared" si="37"/>
        <v/>
      </c>
      <c r="N140" s="102"/>
    </row>
    <row r="141" spans="1:14">
      <c r="A141" s="97" t="str">
        <f t="shared" si="35"/>
        <v/>
      </c>
      <c r="B141" s="98" t="str">
        <f t="shared" si="34"/>
        <v/>
      </c>
      <c r="C141" s="99"/>
      <c r="D141" s="137"/>
      <c r="E141" s="100"/>
      <c r="F141" s="57"/>
      <c r="G141" s="58">
        <f t="shared" si="36"/>
        <v>0</v>
      </c>
      <c r="H141" s="58">
        <f>IF(E141="",0,IFERROR(VLOOKUP(E141,档案费管理台账!$D$4:$H$1000,5,0),0))</f>
        <v>0</v>
      </c>
      <c r="I141" s="57"/>
      <c r="J141" s="57"/>
      <c r="K141" s="57"/>
      <c r="L141" s="57"/>
      <c r="M141" s="58" t="str">
        <f t="shared" si="37"/>
        <v/>
      </c>
      <c r="N141" s="102"/>
    </row>
    <row r="142" spans="1:14">
      <c r="A142" s="97" t="str">
        <f t="shared" si="35"/>
        <v/>
      </c>
      <c r="B142" s="98" t="str">
        <f t="shared" si="34"/>
        <v/>
      </c>
      <c r="C142" s="99"/>
      <c r="D142" s="137"/>
      <c r="E142" s="100"/>
      <c r="F142" s="57"/>
      <c r="G142" s="58">
        <f t="shared" si="36"/>
        <v>0</v>
      </c>
      <c r="H142" s="58">
        <f>IF(E142="",0,IFERROR(VLOOKUP(E142,档案费管理台账!$D$4:$H$1000,5,0),0))</f>
        <v>0</v>
      </c>
      <c r="I142" s="57"/>
      <c r="J142" s="57"/>
      <c r="K142" s="57"/>
      <c r="L142" s="57"/>
      <c r="M142" s="58" t="str">
        <f t="shared" si="37"/>
        <v/>
      </c>
      <c r="N142" s="102"/>
    </row>
    <row r="143" spans="1:14">
      <c r="A143" s="97" t="str">
        <f t="shared" si="35"/>
        <v/>
      </c>
      <c r="B143" s="98" t="str">
        <f t="shared" si="34"/>
        <v/>
      </c>
      <c r="C143" s="99"/>
      <c r="D143" s="137"/>
      <c r="E143" s="100"/>
      <c r="F143" s="57"/>
      <c r="G143" s="58">
        <f t="shared" si="36"/>
        <v>0</v>
      </c>
      <c r="H143" s="58">
        <f>IF(E143="",0,IFERROR(VLOOKUP(E143,档案费管理台账!$D$4:$H$1000,5,0),0))</f>
        <v>0</v>
      </c>
      <c r="I143" s="57"/>
      <c r="J143" s="57"/>
      <c r="K143" s="57"/>
      <c r="L143" s="57"/>
      <c r="M143" s="58" t="str">
        <f t="shared" si="37"/>
        <v/>
      </c>
      <c r="N143" s="102"/>
    </row>
    <row r="144" spans="1:14">
      <c r="A144" s="97" t="str">
        <f t="shared" si="35"/>
        <v/>
      </c>
      <c r="B144" s="98" t="str">
        <f t="shared" si="34"/>
        <v/>
      </c>
      <c r="C144" s="99"/>
      <c r="D144" s="137"/>
      <c r="E144" s="100"/>
      <c r="F144" s="57"/>
      <c r="G144" s="58">
        <f t="shared" si="36"/>
        <v>0</v>
      </c>
      <c r="H144" s="58">
        <f>IF(E144="",0,IFERROR(VLOOKUP(E144,档案费管理台账!$D$4:$H$1000,5,0),0))</f>
        <v>0</v>
      </c>
      <c r="I144" s="57"/>
      <c r="J144" s="57"/>
      <c r="K144" s="57"/>
      <c r="L144" s="57"/>
      <c r="M144" s="58" t="str">
        <f t="shared" si="37"/>
        <v/>
      </c>
      <c r="N144" s="102"/>
    </row>
    <row r="145" spans="1:14">
      <c r="A145" s="97" t="str">
        <f t="shared" si="35"/>
        <v/>
      </c>
      <c r="B145" s="98" t="str">
        <f t="shared" si="34"/>
        <v/>
      </c>
      <c r="C145" s="99"/>
      <c r="D145" s="137"/>
      <c r="E145" s="100"/>
      <c r="F145" s="57"/>
      <c r="G145" s="58">
        <f t="shared" si="36"/>
        <v>0</v>
      </c>
      <c r="H145" s="58">
        <f>IF(E145="",0,IFERROR(VLOOKUP(E145,档案费管理台账!$D$4:$H$1000,5,0),0))</f>
        <v>0</v>
      </c>
      <c r="I145" s="57"/>
      <c r="J145" s="57"/>
      <c r="K145" s="57"/>
      <c r="L145" s="57"/>
      <c r="M145" s="58" t="str">
        <f t="shared" si="37"/>
        <v/>
      </c>
      <c r="N145" s="102"/>
    </row>
    <row r="146" spans="1:14">
      <c r="A146" s="97" t="str">
        <f t="shared" si="35"/>
        <v/>
      </c>
      <c r="B146" s="98" t="str">
        <f t="shared" si="34"/>
        <v/>
      </c>
      <c r="C146" s="99"/>
      <c r="D146" s="137"/>
      <c r="E146" s="100"/>
      <c r="F146" s="57"/>
      <c r="G146" s="58">
        <f t="shared" si="36"/>
        <v>0</v>
      </c>
      <c r="H146" s="58">
        <f>IF(E146="",0,IFERROR(VLOOKUP(E146,档案费管理台账!$D$4:$H$1000,5,0),0))</f>
        <v>0</v>
      </c>
      <c r="I146" s="57"/>
      <c r="J146" s="57"/>
      <c r="K146" s="57"/>
      <c r="L146" s="57"/>
      <c r="M146" s="58" t="str">
        <f t="shared" si="37"/>
        <v/>
      </c>
      <c r="N146" s="102"/>
    </row>
    <row r="147" spans="1:14">
      <c r="A147" s="97" t="str">
        <f t="shared" si="35"/>
        <v/>
      </c>
      <c r="B147" s="98" t="str">
        <f t="shared" si="34"/>
        <v/>
      </c>
      <c r="C147" s="99"/>
      <c r="D147" s="137"/>
      <c r="E147" s="100"/>
      <c r="F147" s="57"/>
      <c r="G147" s="58">
        <f t="shared" si="36"/>
        <v>0</v>
      </c>
      <c r="H147" s="58">
        <f>IF(E147="",0,IFERROR(VLOOKUP(E147,档案费管理台账!$D$4:$H$1000,5,0),0))</f>
        <v>0</v>
      </c>
      <c r="I147" s="57"/>
      <c r="J147" s="57"/>
      <c r="K147" s="57"/>
      <c r="L147" s="57"/>
      <c r="M147" s="58" t="str">
        <f t="shared" si="37"/>
        <v/>
      </c>
      <c r="N147" s="102"/>
    </row>
    <row r="148" spans="1:14">
      <c r="A148" s="97" t="str">
        <f t="shared" si="35"/>
        <v/>
      </c>
      <c r="B148" s="98" t="str">
        <f t="shared" si="34"/>
        <v/>
      </c>
      <c r="C148" s="99"/>
      <c r="D148" s="137"/>
      <c r="E148" s="100"/>
      <c r="F148" s="57"/>
      <c r="G148" s="58">
        <f t="shared" si="36"/>
        <v>0</v>
      </c>
      <c r="H148" s="58">
        <f>IF(E148="",0,IFERROR(VLOOKUP(E148,档案费管理台账!$D$4:$H$1000,5,0),0))</f>
        <v>0</v>
      </c>
      <c r="I148" s="57"/>
      <c r="J148" s="57"/>
      <c r="K148" s="57"/>
      <c r="L148" s="57"/>
      <c r="M148" s="58" t="str">
        <f t="shared" si="37"/>
        <v/>
      </c>
      <c r="N148" s="102"/>
    </row>
    <row r="149" spans="1:14">
      <c r="A149" s="97" t="str">
        <f t="shared" si="35"/>
        <v/>
      </c>
      <c r="B149" s="98" t="str">
        <f t="shared" si="34"/>
        <v/>
      </c>
      <c r="C149" s="99"/>
      <c r="D149" s="137"/>
      <c r="E149" s="100"/>
      <c r="F149" s="57"/>
      <c r="G149" s="58">
        <f t="shared" si="36"/>
        <v>0</v>
      </c>
      <c r="H149" s="58">
        <f>IF(E149="",0,IFERROR(VLOOKUP(E149,档案费管理台账!$D$4:$H$1000,5,0),0))</f>
        <v>0</v>
      </c>
      <c r="I149" s="57"/>
      <c r="J149" s="57"/>
      <c r="K149" s="57"/>
      <c r="L149" s="57"/>
      <c r="M149" s="58" t="str">
        <f t="shared" si="37"/>
        <v/>
      </c>
      <c r="N149" s="102"/>
    </row>
    <row r="150" spans="1:14">
      <c r="A150" s="97" t="str">
        <f t="shared" si="35"/>
        <v/>
      </c>
      <c r="B150" s="98" t="str">
        <f t="shared" si="34"/>
        <v/>
      </c>
      <c r="C150" s="99"/>
      <c r="D150" s="137"/>
      <c r="E150" s="100"/>
      <c r="F150" s="57"/>
      <c r="G150" s="58">
        <f t="shared" si="36"/>
        <v>0</v>
      </c>
      <c r="H150" s="58">
        <f>IF(E150="",0,IFERROR(VLOOKUP(E150,档案费管理台账!$D$4:$H$1000,5,0),0))</f>
        <v>0</v>
      </c>
      <c r="I150" s="57"/>
      <c r="J150" s="57"/>
      <c r="K150" s="57"/>
      <c r="L150" s="57"/>
      <c r="M150" s="58" t="str">
        <f t="shared" si="37"/>
        <v/>
      </c>
      <c r="N150" s="102"/>
    </row>
    <row r="151" spans="1:14">
      <c r="A151" s="97" t="str">
        <f t="shared" si="35"/>
        <v/>
      </c>
      <c r="B151" s="98" t="str">
        <f t="shared" si="34"/>
        <v/>
      </c>
      <c r="C151" s="99"/>
      <c r="D151" s="137"/>
      <c r="E151" s="100"/>
      <c r="F151" s="57"/>
      <c r="G151" s="58">
        <f t="shared" si="36"/>
        <v>0</v>
      </c>
      <c r="H151" s="58">
        <f>IF(E151="",0,IFERROR(VLOOKUP(E151,档案费管理台账!$D$4:$H$1000,5,0),0))</f>
        <v>0</v>
      </c>
      <c r="I151" s="57"/>
      <c r="J151" s="57"/>
      <c r="K151" s="57"/>
      <c r="L151" s="57"/>
      <c r="M151" s="58" t="str">
        <f t="shared" si="37"/>
        <v/>
      </c>
      <c r="N151" s="102"/>
    </row>
    <row r="152" spans="1:14">
      <c r="A152" s="97" t="str">
        <f t="shared" si="35"/>
        <v/>
      </c>
      <c r="B152" s="98" t="str">
        <f t="shared" si="34"/>
        <v/>
      </c>
      <c r="C152" s="99"/>
      <c r="D152" s="137"/>
      <c r="E152" s="100"/>
      <c r="F152" s="57"/>
      <c r="G152" s="58">
        <f t="shared" si="36"/>
        <v>0</v>
      </c>
      <c r="H152" s="58">
        <f>IF(E152="",0,IFERROR(VLOOKUP(E152,档案费管理台账!$D$4:$H$1000,5,0),0))</f>
        <v>0</v>
      </c>
      <c r="I152" s="57"/>
      <c r="J152" s="57"/>
      <c r="K152" s="57"/>
      <c r="L152" s="57"/>
      <c r="M152" s="58" t="str">
        <f t="shared" si="37"/>
        <v/>
      </c>
      <c r="N152" s="102"/>
    </row>
    <row r="153" spans="1:14">
      <c r="A153" s="97" t="str">
        <f t="shared" si="35"/>
        <v/>
      </c>
      <c r="B153" s="98" t="str">
        <f t="shared" si="34"/>
        <v/>
      </c>
      <c r="C153" s="99"/>
      <c r="D153" s="137"/>
      <c r="E153" s="100"/>
      <c r="F153" s="57"/>
      <c r="G153" s="58">
        <f t="shared" si="36"/>
        <v>0</v>
      </c>
      <c r="H153" s="58">
        <f>IF(E153="",0,IFERROR(VLOOKUP(E153,档案费管理台账!$D$4:$H$1000,5,0),0))</f>
        <v>0</v>
      </c>
      <c r="I153" s="57"/>
      <c r="J153" s="57"/>
      <c r="K153" s="57"/>
      <c r="L153" s="57"/>
      <c r="M153" s="58" t="str">
        <f t="shared" si="37"/>
        <v/>
      </c>
      <c r="N153" s="102"/>
    </row>
    <row r="154" spans="1:14">
      <c r="A154" s="97" t="str">
        <f t="shared" si="35"/>
        <v/>
      </c>
      <c r="B154" s="98" t="str">
        <f t="shared" si="34"/>
        <v/>
      </c>
      <c r="C154" s="99"/>
      <c r="D154" s="137"/>
      <c r="E154" s="100"/>
      <c r="F154" s="57"/>
      <c r="G154" s="58">
        <f t="shared" si="36"/>
        <v>0</v>
      </c>
      <c r="H154" s="58">
        <f>IF(E154="",0,IFERROR(VLOOKUP(E154,档案费管理台账!$D$4:$H$1000,5,0),0))</f>
        <v>0</v>
      </c>
      <c r="I154" s="57"/>
      <c r="J154" s="57"/>
      <c r="K154" s="57"/>
      <c r="L154" s="57"/>
      <c r="M154" s="58" t="str">
        <f t="shared" si="37"/>
        <v/>
      </c>
      <c r="N154" s="102"/>
    </row>
    <row r="155" spans="1:14">
      <c r="A155" s="97" t="str">
        <f t="shared" si="35"/>
        <v/>
      </c>
      <c r="B155" s="98" t="str">
        <f t="shared" si="34"/>
        <v/>
      </c>
      <c r="C155" s="99"/>
      <c r="D155" s="137"/>
      <c r="E155" s="100"/>
      <c r="F155" s="57"/>
      <c r="G155" s="58">
        <f t="shared" si="36"/>
        <v>0</v>
      </c>
      <c r="H155" s="58">
        <f>IF(E155="",0,IFERROR(VLOOKUP(E155,档案费管理台账!$D$4:$H$1000,5,0),0))</f>
        <v>0</v>
      </c>
      <c r="I155" s="57"/>
      <c r="J155" s="57"/>
      <c r="K155" s="57"/>
      <c r="L155" s="57"/>
      <c r="M155" s="58" t="str">
        <f t="shared" si="37"/>
        <v/>
      </c>
      <c r="N155" s="102"/>
    </row>
    <row r="156" spans="1:14">
      <c r="A156" s="97" t="str">
        <f t="shared" si="35"/>
        <v/>
      </c>
      <c r="B156" s="98" t="str">
        <f t="shared" si="34"/>
        <v/>
      </c>
      <c r="C156" s="99"/>
      <c r="D156" s="137"/>
      <c r="E156" s="100"/>
      <c r="F156" s="57"/>
      <c r="G156" s="58">
        <f t="shared" si="36"/>
        <v>0</v>
      </c>
      <c r="H156" s="58">
        <f>IF(E156="",0,IFERROR(VLOOKUP(E156,档案费管理台账!$D$4:$H$1000,5,0),0))</f>
        <v>0</v>
      </c>
      <c r="I156" s="57"/>
      <c r="J156" s="57"/>
      <c r="K156" s="57"/>
      <c r="L156" s="57"/>
      <c r="M156" s="58" t="str">
        <f t="shared" si="37"/>
        <v/>
      </c>
      <c r="N156" s="102"/>
    </row>
    <row r="157" spans="1:14">
      <c r="A157" s="97" t="str">
        <f t="shared" si="35"/>
        <v/>
      </c>
      <c r="B157" s="98" t="str">
        <f t="shared" si="34"/>
        <v/>
      </c>
      <c r="C157" s="99"/>
      <c r="D157" s="137"/>
      <c r="E157" s="100"/>
      <c r="F157" s="57"/>
      <c r="G157" s="58">
        <f t="shared" si="36"/>
        <v>0</v>
      </c>
      <c r="H157" s="58">
        <f>IF(E157="",0,IFERROR(VLOOKUP(E157,档案费管理台账!$D$4:$H$1000,5,0),0))</f>
        <v>0</v>
      </c>
      <c r="I157" s="57"/>
      <c r="J157" s="57"/>
      <c r="K157" s="57"/>
      <c r="L157" s="57"/>
      <c r="M157" s="58" t="str">
        <f t="shared" si="37"/>
        <v/>
      </c>
      <c r="N157" s="102"/>
    </row>
    <row r="158" spans="1:14">
      <c r="A158" s="97" t="str">
        <f t="shared" si="35"/>
        <v/>
      </c>
      <c r="B158" s="98" t="str">
        <f t="shared" si="34"/>
        <v/>
      </c>
      <c r="C158" s="99"/>
      <c r="D158" s="137"/>
      <c r="E158" s="100"/>
      <c r="F158" s="57"/>
      <c r="G158" s="58">
        <f t="shared" si="36"/>
        <v>0</v>
      </c>
      <c r="H158" s="58">
        <f>IF(E158="",0,IFERROR(VLOOKUP(E158,档案费管理台账!$D$4:$H$1000,5,0),0))</f>
        <v>0</v>
      </c>
      <c r="I158" s="57"/>
      <c r="J158" s="57"/>
      <c r="K158" s="57"/>
      <c r="L158" s="57"/>
      <c r="M158" s="58" t="str">
        <f t="shared" si="37"/>
        <v/>
      </c>
      <c r="N158" s="102"/>
    </row>
    <row r="159" spans="1:14">
      <c r="A159" s="97" t="str">
        <f t="shared" si="35"/>
        <v/>
      </c>
      <c r="B159" s="98" t="str">
        <f t="shared" si="34"/>
        <v/>
      </c>
      <c r="C159" s="99"/>
      <c r="D159" s="137"/>
      <c r="E159" s="100"/>
      <c r="F159" s="57"/>
      <c r="G159" s="58">
        <f t="shared" si="36"/>
        <v>0</v>
      </c>
      <c r="H159" s="58">
        <f>IF(E159="",0,IFERROR(VLOOKUP(E159,档案费管理台账!$D$4:$H$1000,5,0),0))</f>
        <v>0</v>
      </c>
      <c r="I159" s="57"/>
      <c r="J159" s="57"/>
      <c r="K159" s="57"/>
      <c r="L159" s="57"/>
      <c r="M159" s="58" t="str">
        <f t="shared" si="37"/>
        <v/>
      </c>
      <c r="N159" s="102"/>
    </row>
    <row r="160" spans="1:14">
      <c r="A160" s="97" t="str">
        <f t="shared" si="35"/>
        <v/>
      </c>
      <c r="B160" s="98" t="str">
        <f t="shared" si="34"/>
        <v/>
      </c>
      <c r="C160" s="99"/>
      <c r="D160" s="137"/>
      <c r="E160" s="100"/>
      <c r="F160" s="57"/>
      <c r="G160" s="58">
        <f t="shared" si="36"/>
        <v>0</v>
      </c>
      <c r="H160" s="58">
        <f>IF(E160="",0,IFERROR(VLOOKUP(E160,档案费管理台账!$D$4:$H$1000,5,0),0))</f>
        <v>0</v>
      </c>
      <c r="I160" s="57"/>
      <c r="J160" s="57"/>
      <c r="K160" s="57"/>
      <c r="L160" s="57"/>
      <c r="M160" s="58" t="str">
        <f t="shared" si="37"/>
        <v/>
      </c>
      <c r="N160" s="102"/>
    </row>
    <row r="161" spans="1:14">
      <c r="A161" s="97" t="str">
        <f t="shared" si="35"/>
        <v/>
      </c>
      <c r="B161" s="98" t="str">
        <f t="shared" si="34"/>
        <v/>
      </c>
      <c r="C161" s="99"/>
      <c r="D161" s="137"/>
      <c r="E161" s="100"/>
      <c r="F161" s="57"/>
      <c r="G161" s="58">
        <f t="shared" si="36"/>
        <v>0</v>
      </c>
      <c r="H161" s="58">
        <f>IF(E161="",0,IFERROR(VLOOKUP(E161,档案费管理台账!$D$4:$H$1000,5,0),0))</f>
        <v>0</v>
      </c>
      <c r="I161" s="57"/>
      <c r="J161" s="57"/>
      <c r="K161" s="57"/>
      <c r="L161" s="57"/>
      <c r="M161" s="58" t="str">
        <f t="shared" si="37"/>
        <v/>
      </c>
      <c r="N161" s="102"/>
    </row>
    <row r="162" spans="1:14">
      <c r="A162" s="97" t="str">
        <f t="shared" si="35"/>
        <v/>
      </c>
      <c r="B162" s="98" t="str">
        <f t="shared" si="34"/>
        <v/>
      </c>
      <c r="C162" s="99"/>
      <c r="D162" s="137"/>
      <c r="E162" s="100"/>
      <c r="F162" s="57"/>
      <c r="G162" s="58">
        <f t="shared" si="36"/>
        <v>0</v>
      </c>
      <c r="H162" s="58">
        <f>IF(E162="",0,IFERROR(VLOOKUP(E162,档案费管理台账!$D$4:$H$1000,5,0),0))</f>
        <v>0</v>
      </c>
      <c r="I162" s="57"/>
      <c r="J162" s="57"/>
      <c r="K162" s="57"/>
      <c r="L162" s="57"/>
      <c r="M162" s="58" t="str">
        <f t="shared" si="37"/>
        <v/>
      </c>
      <c r="N162" s="102"/>
    </row>
    <row r="163" spans="1:14">
      <c r="A163" s="97" t="str">
        <f t="shared" si="35"/>
        <v/>
      </c>
      <c r="B163" s="98" t="str">
        <f t="shared" si="34"/>
        <v/>
      </c>
      <c r="C163" s="99"/>
      <c r="D163" s="137"/>
      <c r="E163" s="100"/>
      <c r="F163" s="57"/>
      <c r="G163" s="58">
        <f t="shared" si="36"/>
        <v>0</v>
      </c>
      <c r="H163" s="58">
        <f>IF(E163="",0,IFERROR(VLOOKUP(E163,档案费管理台账!$D$4:$H$1000,5,0),0))</f>
        <v>0</v>
      </c>
      <c r="I163" s="57"/>
      <c r="J163" s="57"/>
      <c r="K163" s="57"/>
      <c r="L163" s="57"/>
      <c r="M163" s="58" t="str">
        <f t="shared" si="37"/>
        <v/>
      </c>
      <c r="N163" s="102"/>
    </row>
    <row r="164" spans="1:14">
      <c r="A164" s="97" t="str">
        <f t="shared" si="35"/>
        <v/>
      </c>
      <c r="B164" s="98" t="str">
        <f t="shared" si="34"/>
        <v/>
      </c>
      <c r="C164" s="99"/>
      <c r="D164" s="137"/>
      <c r="E164" s="100"/>
      <c r="F164" s="57"/>
      <c r="G164" s="58">
        <f t="shared" si="36"/>
        <v>0</v>
      </c>
      <c r="H164" s="58">
        <f>IF(E164="",0,IFERROR(VLOOKUP(E164,档案费管理台账!$D$4:$H$1000,5,0),0))</f>
        <v>0</v>
      </c>
      <c r="I164" s="57"/>
      <c r="J164" s="57"/>
      <c r="K164" s="57"/>
      <c r="L164" s="57"/>
      <c r="M164" s="58" t="str">
        <f t="shared" si="37"/>
        <v/>
      </c>
      <c r="N164" s="102"/>
    </row>
    <row r="165" spans="1:14">
      <c r="A165" s="97" t="str">
        <f t="shared" si="35"/>
        <v/>
      </c>
      <c r="B165" s="98" t="str">
        <f t="shared" si="34"/>
        <v/>
      </c>
      <c r="C165" s="99"/>
      <c r="D165" s="137"/>
      <c r="E165" s="100"/>
      <c r="F165" s="57"/>
      <c r="G165" s="58">
        <f t="shared" si="36"/>
        <v>0</v>
      </c>
      <c r="H165" s="58">
        <f>IF(E165="",0,IFERROR(VLOOKUP(E165,档案费管理台账!$D$4:$H$1000,5,0),0))</f>
        <v>0</v>
      </c>
      <c r="I165" s="57"/>
      <c r="J165" s="57"/>
      <c r="K165" s="57"/>
      <c r="L165" s="57"/>
      <c r="M165" s="58" t="str">
        <f t="shared" si="37"/>
        <v/>
      </c>
      <c r="N165" s="102"/>
    </row>
    <row r="166" spans="1:14">
      <c r="A166" s="97" t="str">
        <f t="shared" si="35"/>
        <v/>
      </c>
      <c r="B166" s="98" t="str">
        <f t="shared" si="34"/>
        <v/>
      </c>
      <c r="C166" s="99"/>
      <c r="D166" s="137"/>
      <c r="E166" s="100"/>
      <c r="F166" s="57"/>
      <c r="G166" s="58">
        <f t="shared" si="36"/>
        <v>0</v>
      </c>
      <c r="H166" s="58">
        <f>IF(E166="",0,IFERROR(VLOOKUP(E166,档案费管理台账!$D$4:$H$1000,5,0),0))</f>
        <v>0</v>
      </c>
      <c r="I166" s="57"/>
      <c r="J166" s="57"/>
      <c r="K166" s="57"/>
      <c r="L166" s="57"/>
      <c r="M166" s="58" t="str">
        <f t="shared" si="37"/>
        <v/>
      </c>
      <c r="N166" s="102"/>
    </row>
    <row r="167" spans="1:14">
      <c r="A167" s="97" t="str">
        <f t="shared" si="35"/>
        <v/>
      </c>
      <c r="B167" s="98" t="str">
        <f t="shared" si="34"/>
        <v/>
      </c>
      <c r="C167" s="99"/>
      <c r="D167" s="137"/>
      <c r="E167" s="100"/>
      <c r="F167" s="57"/>
      <c r="G167" s="58">
        <f t="shared" si="36"/>
        <v>0</v>
      </c>
      <c r="H167" s="58">
        <f>IF(E167="",0,IFERROR(VLOOKUP(E167,档案费管理台账!$D$4:$H$1000,5,0),0))</f>
        <v>0</v>
      </c>
      <c r="I167" s="57"/>
      <c r="J167" s="57"/>
      <c r="K167" s="57"/>
      <c r="L167" s="57"/>
      <c r="M167" s="58" t="str">
        <f t="shared" si="37"/>
        <v/>
      </c>
      <c r="N167" s="102"/>
    </row>
    <row r="168" spans="1:14">
      <c r="A168" s="97" t="str">
        <f t="shared" si="35"/>
        <v/>
      </c>
      <c r="B168" s="98" t="str">
        <f t="shared" si="34"/>
        <v/>
      </c>
      <c r="C168" s="99"/>
      <c r="D168" s="137"/>
      <c r="E168" s="100"/>
      <c r="F168" s="57"/>
      <c r="G168" s="58">
        <f t="shared" si="36"/>
        <v>0</v>
      </c>
      <c r="H168" s="58">
        <f>IF(E168="",0,IFERROR(VLOOKUP(E168,档案费管理台账!$D$4:$H$1000,5,0),0))</f>
        <v>0</v>
      </c>
      <c r="I168" s="57"/>
      <c r="J168" s="57"/>
      <c r="K168" s="57"/>
      <c r="L168" s="57"/>
      <c r="M168" s="58" t="str">
        <f t="shared" si="37"/>
        <v/>
      </c>
      <c r="N168" s="102"/>
    </row>
    <row r="169" spans="1:14">
      <c r="A169" s="97" t="str">
        <f t="shared" si="35"/>
        <v/>
      </c>
      <c r="B169" s="98" t="str">
        <f t="shared" si="34"/>
        <v/>
      </c>
      <c r="C169" s="99"/>
      <c r="D169" s="137"/>
      <c r="E169" s="100"/>
      <c r="F169" s="57"/>
      <c r="G169" s="58">
        <f t="shared" si="36"/>
        <v>0</v>
      </c>
      <c r="H169" s="58">
        <f>IF(E169="",0,IFERROR(VLOOKUP(E169,档案费管理台账!$D$4:$H$1000,5,0),0))</f>
        <v>0</v>
      </c>
      <c r="I169" s="57"/>
      <c r="J169" s="57"/>
      <c r="K169" s="57"/>
      <c r="L169" s="57"/>
      <c r="M169" s="58" t="str">
        <f t="shared" si="37"/>
        <v/>
      </c>
      <c r="N169" s="102"/>
    </row>
    <row r="170" spans="1:14">
      <c r="A170" s="97" t="str">
        <f t="shared" si="35"/>
        <v/>
      </c>
      <c r="B170" s="98" t="str">
        <f t="shared" si="34"/>
        <v/>
      </c>
      <c r="C170" s="99"/>
      <c r="D170" s="137"/>
      <c r="E170" s="100"/>
      <c r="F170" s="57"/>
      <c r="G170" s="58">
        <f t="shared" si="36"/>
        <v>0</v>
      </c>
      <c r="H170" s="58">
        <f>IF(E170="",0,IFERROR(VLOOKUP(E170,档案费管理台账!$D$4:$H$1000,5,0),0))</f>
        <v>0</v>
      </c>
      <c r="I170" s="57"/>
      <c r="J170" s="57"/>
      <c r="K170" s="57"/>
      <c r="L170" s="57"/>
      <c r="M170" s="58" t="str">
        <f t="shared" si="37"/>
        <v/>
      </c>
      <c r="N170" s="102"/>
    </row>
    <row r="171" spans="1:14">
      <c r="A171" s="97" t="str">
        <f t="shared" si="35"/>
        <v/>
      </c>
      <c r="B171" s="98" t="str">
        <f t="shared" si="34"/>
        <v/>
      </c>
      <c r="C171" s="99"/>
      <c r="D171" s="137"/>
      <c r="E171" s="100"/>
      <c r="F171" s="57"/>
      <c r="G171" s="58">
        <f t="shared" si="36"/>
        <v>0</v>
      </c>
      <c r="H171" s="58">
        <f>IF(E171="",0,IFERROR(VLOOKUP(E171,档案费管理台账!$D$4:$H$1000,5,0),0))</f>
        <v>0</v>
      </c>
      <c r="I171" s="57"/>
      <c r="J171" s="57"/>
      <c r="K171" s="57"/>
      <c r="L171" s="57"/>
      <c r="M171" s="58" t="str">
        <f t="shared" si="37"/>
        <v/>
      </c>
      <c r="N171" s="102"/>
    </row>
    <row r="172" spans="1:14">
      <c r="A172" s="97" t="str">
        <f t="shared" si="35"/>
        <v/>
      </c>
      <c r="B172" s="98" t="str">
        <f t="shared" ref="B172:B235" si="38">IF(C172="","",MONTH(C172)&amp;"月")</f>
        <v/>
      </c>
      <c r="C172" s="99"/>
      <c r="D172" s="137"/>
      <c r="E172" s="100"/>
      <c r="F172" s="57"/>
      <c r="G172" s="58">
        <f t="shared" si="36"/>
        <v>0</v>
      </c>
      <c r="H172" s="58">
        <f>IF(E172="",0,IFERROR(VLOOKUP(E172,档案费管理台账!$D$4:$H$1000,5,0),0))</f>
        <v>0</v>
      </c>
      <c r="I172" s="57"/>
      <c r="J172" s="57"/>
      <c r="K172" s="57"/>
      <c r="L172" s="57"/>
      <c r="M172" s="58" t="str">
        <f t="shared" si="37"/>
        <v/>
      </c>
      <c r="N172" s="102"/>
    </row>
    <row r="173" spans="1:14">
      <c r="A173" s="97" t="str">
        <f t="shared" ref="A173:A236" si="39">IF(C173="","",ROW()-42)</f>
        <v/>
      </c>
      <c r="B173" s="98" t="str">
        <f t="shared" si="38"/>
        <v/>
      </c>
      <c r="C173" s="99"/>
      <c r="D173" s="137"/>
      <c r="E173" s="100"/>
      <c r="F173" s="57"/>
      <c r="G173" s="58">
        <f t="shared" ref="G173:G236" si="40">IF(F173="",0,F173*$K$41)</f>
        <v>0</v>
      </c>
      <c r="H173" s="58">
        <f>IF(E173="",0,IFERROR(VLOOKUP(E173,档案费管理台账!$D$4:$H$1000,5,0),0))</f>
        <v>0</v>
      </c>
      <c r="I173" s="57"/>
      <c r="J173" s="57"/>
      <c r="K173" s="57"/>
      <c r="L173" s="57"/>
      <c r="M173" s="58" t="str">
        <f t="shared" ref="M173:M236" si="41">IF(C173="","",ROUND(M172+G173-I173-J173-K173-L173-H173,2))</f>
        <v/>
      </c>
      <c r="N173" s="102"/>
    </row>
    <row r="174" spans="1:14">
      <c r="A174" s="97" t="str">
        <f t="shared" si="39"/>
        <v/>
      </c>
      <c r="B174" s="98" t="str">
        <f t="shared" si="38"/>
        <v/>
      </c>
      <c r="C174" s="99"/>
      <c r="D174" s="137"/>
      <c r="E174" s="100"/>
      <c r="F174" s="57"/>
      <c r="G174" s="58">
        <f t="shared" si="40"/>
        <v>0</v>
      </c>
      <c r="H174" s="58">
        <f>IF(E174="",0,IFERROR(VLOOKUP(E174,档案费管理台账!$D$4:$H$1000,5,0),0))</f>
        <v>0</v>
      </c>
      <c r="I174" s="57"/>
      <c r="J174" s="57"/>
      <c r="K174" s="57"/>
      <c r="L174" s="57"/>
      <c r="M174" s="58" t="str">
        <f t="shared" si="41"/>
        <v/>
      </c>
      <c r="N174" s="102"/>
    </row>
    <row r="175" spans="1:14">
      <c r="A175" s="97" t="str">
        <f t="shared" si="39"/>
        <v/>
      </c>
      <c r="B175" s="98" t="str">
        <f t="shared" si="38"/>
        <v/>
      </c>
      <c r="C175" s="99"/>
      <c r="D175" s="137"/>
      <c r="E175" s="100"/>
      <c r="F175" s="57"/>
      <c r="G175" s="58">
        <f t="shared" si="40"/>
        <v>0</v>
      </c>
      <c r="H175" s="58">
        <f>IF(E175="",0,IFERROR(VLOOKUP(E175,档案费管理台账!$D$4:$H$1000,5,0),0))</f>
        <v>0</v>
      </c>
      <c r="I175" s="57"/>
      <c r="J175" s="57"/>
      <c r="K175" s="57"/>
      <c r="L175" s="57"/>
      <c r="M175" s="58" t="str">
        <f t="shared" si="41"/>
        <v/>
      </c>
      <c r="N175" s="102"/>
    </row>
    <row r="176" spans="1:14">
      <c r="A176" s="97" t="str">
        <f t="shared" si="39"/>
        <v/>
      </c>
      <c r="B176" s="98" t="str">
        <f t="shared" si="38"/>
        <v/>
      </c>
      <c r="C176" s="99"/>
      <c r="D176" s="137"/>
      <c r="E176" s="100"/>
      <c r="F176" s="57"/>
      <c r="G176" s="58">
        <f t="shared" si="40"/>
        <v>0</v>
      </c>
      <c r="H176" s="58">
        <f>IF(E176="",0,IFERROR(VLOOKUP(E176,档案费管理台账!$D$4:$H$1000,5,0),0))</f>
        <v>0</v>
      </c>
      <c r="I176" s="57"/>
      <c r="J176" s="57"/>
      <c r="K176" s="57"/>
      <c r="L176" s="57"/>
      <c r="M176" s="58" t="str">
        <f t="shared" si="41"/>
        <v/>
      </c>
      <c r="N176" s="102"/>
    </row>
    <row r="177" spans="1:14">
      <c r="A177" s="97" t="str">
        <f t="shared" si="39"/>
        <v/>
      </c>
      <c r="B177" s="98" t="str">
        <f t="shared" si="38"/>
        <v/>
      </c>
      <c r="C177" s="99"/>
      <c r="D177" s="137"/>
      <c r="E177" s="100"/>
      <c r="F177" s="57"/>
      <c r="G177" s="58">
        <f t="shared" si="40"/>
        <v>0</v>
      </c>
      <c r="H177" s="58">
        <f>IF(E177="",0,IFERROR(VLOOKUP(E177,档案费管理台账!$D$4:$H$1000,5,0),0))</f>
        <v>0</v>
      </c>
      <c r="I177" s="57"/>
      <c r="J177" s="57"/>
      <c r="K177" s="57"/>
      <c r="L177" s="57"/>
      <c r="M177" s="58" t="str">
        <f t="shared" si="41"/>
        <v/>
      </c>
      <c r="N177" s="102"/>
    </row>
    <row r="178" spans="1:14">
      <c r="A178" s="97" t="str">
        <f t="shared" si="39"/>
        <v/>
      </c>
      <c r="B178" s="98" t="str">
        <f t="shared" si="38"/>
        <v/>
      </c>
      <c r="C178" s="99"/>
      <c r="D178" s="137"/>
      <c r="E178" s="100"/>
      <c r="F178" s="57"/>
      <c r="G178" s="58">
        <f t="shared" si="40"/>
        <v>0</v>
      </c>
      <c r="H178" s="58">
        <f>IF(E178="",0,IFERROR(VLOOKUP(E178,档案费管理台账!$D$4:$H$1000,5,0),0))</f>
        <v>0</v>
      </c>
      <c r="I178" s="57"/>
      <c r="J178" s="57"/>
      <c r="K178" s="57"/>
      <c r="L178" s="57"/>
      <c r="M178" s="58" t="str">
        <f t="shared" si="41"/>
        <v/>
      </c>
      <c r="N178" s="102"/>
    </row>
    <row r="179" spans="1:14">
      <c r="A179" s="97" t="str">
        <f t="shared" si="39"/>
        <v/>
      </c>
      <c r="B179" s="98" t="str">
        <f t="shared" si="38"/>
        <v/>
      </c>
      <c r="C179" s="99"/>
      <c r="D179" s="137"/>
      <c r="E179" s="100"/>
      <c r="F179" s="57"/>
      <c r="G179" s="58">
        <f t="shared" si="40"/>
        <v>0</v>
      </c>
      <c r="H179" s="58">
        <f>IF(E179="",0,IFERROR(VLOOKUP(E179,档案费管理台账!$D$4:$H$1000,5,0),0))</f>
        <v>0</v>
      </c>
      <c r="I179" s="57"/>
      <c r="J179" s="57"/>
      <c r="K179" s="57"/>
      <c r="L179" s="57"/>
      <c r="M179" s="58" t="str">
        <f t="shared" si="41"/>
        <v/>
      </c>
      <c r="N179" s="102"/>
    </row>
    <row r="180" spans="1:14">
      <c r="A180" s="97" t="str">
        <f t="shared" si="39"/>
        <v/>
      </c>
      <c r="B180" s="98" t="str">
        <f t="shared" si="38"/>
        <v/>
      </c>
      <c r="C180" s="99"/>
      <c r="D180" s="137"/>
      <c r="E180" s="100"/>
      <c r="F180" s="57"/>
      <c r="G180" s="58">
        <f t="shared" si="40"/>
        <v>0</v>
      </c>
      <c r="H180" s="58">
        <f>IF(E180="",0,IFERROR(VLOOKUP(E180,档案费管理台账!$D$4:$H$1000,5,0),0))</f>
        <v>0</v>
      </c>
      <c r="I180" s="57"/>
      <c r="J180" s="57"/>
      <c r="K180" s="57"/>
      <c r="L180" s="57"/>
      <c r="M180" s="58" t="str">
        <f t="shared" si="41"/>
        <v/>
      </c>
      <c r="N180" s="102"/>
    </row>
    <row r="181" spans="1:14">
      <c r="A181" s="97" t="str">
        <f t="shared" si="39"/>
        <v/>
      </c>
      <c r="B181" s="98" t="str">
        <f t="shared" si="38"/>
        <v/>
      </c>
      <c r="C181" s="99"/>
      <c r="D181" s="137"/>
      <c r="E181" s="100"/>
      <c r="F181" s="57"/>
      <c r="G181" s="58">
        <f t="shared" si="40"/>
        <v>0</v>
      </c>
      <c r="H181" s="58">
        <f>IF(E181="",0,IFERROR(VLOOKUP(E181,档案费管理台账!$D$4:$H$1000,5,0),0))</f>
        <v>0</v>
      </c>
      <c r="I181" s="57"/>
      <c r="J181" s="57"/>
      <c r="K181" s="57"/>
      <c r="L181" s="57"/>
      <c r="M181" s="58" t="str">
        <f t="shared" si="41"/>
        <v/>
      </c>
      <c r="N181" s="102"/>
    </row>
    <row r="182" spans="1:14">
      <c r="A182" s="97" t="str">
        <f t="shared" si="39"/>
        <v/>
      </c>
      <c r="B182" s="98" t="str">
        <f t="shared" si="38"/>
        <v/>
      </c>
      <c r="C182" s="99"/>
      <c r="D182" s="137"/>
      <c r="E182" s="100"/>
      <c r="F182" s="57"/>
      <c r="G182" s="58">
        <f t="shared" si="40"/>
        <v>0</v>
      </c>
      <c r="H182" s="58">
        <f>IF(E182="",0,IFERROR(VLOOKUP(E182,档案费管理台账!$D$4:$H$1000,5,0),0))</f>
        <v>0</v>
      </c>
      <c r="I182" s="57"/>
      <c r="J182" s="57"/>
      <c r="K182" s="57"/>
      <c r="L182" s="57"/>
      <c r="M182" s="58" t="str">
        <f t="shared" si="41"/>
        <v/>
      </c>
      <c r="N182" s="102"/>
    </row>
    <row r="183" spans="1:14">
      <c r="A183" s="97" t="str">
        <f t="shared" si="39"/>
        <v/>
      </c>
      <c r="B183" s="98" t="str">
        <f t="shared" si="38"/>
        <v/>
      </c>
      <c r="C183" s="99"/>
      <c r="D183" s="137"/>
      <c r="E183" s="100"/>
      <c r="F183" s="57"/>
      <c r="G183" s="58">
        <f t="shared" si="40"/>
        <v>0</v>
      </c>
      <c r="H183" s="58">
        <f>IF(E183="",0,IFERROR(VLOOKUP(E183,档案费管理台账!$D$4:$H$1000,5,0),0))</f>
        <v>0</v>
      </c>
      <c r="I183" s="57"/>
      <c r="J183" s="57"/>
      <c r="K183" s="57"/>
      <c r="L183" s="57"/>
      <c r="M183" s="58" t="str">
        <f t="shared" si="41"/>
        <v/>
      </c>
      <c r="N183" s="102"/>
    </row>
    <row r="184" spans="1:14">
      <c r="A184" s="97" t="str">
        <f t="shared" si="39"/>
        <v/>
      </c>
      <c r="B184" s="98" t="str">
        <f t="shared" si="38"/>
        <v/>
      </c>
      <c r="C184" s="99"/>
      <c r="D184" s="137"/>
      <c r="E184" s="100"/>
      <c r="F184" s="57"/>
      <c r="G184" s="58">
        <f t="shared" si="40"/>
        <v>0</v>
      </c>
      <c r="H184" s="58">
        <f>IF(E184="",0,IFERROR(VLOOKUP(E184,档案费管理台账!$D$4:$H$1000,5,0),0))</f>
        <v>0</v>
      </c>
      <c r="I184" s="57"/>
      <c r="J184" s="57"/>
      <c r="K184" s="57"/>
      <c r="L184" s="57"/>
      <c r="M184" s="58" t="str">
        <f t="shared" si="41"/>
        <v/>
      </c>
      <c r="N184" s="102"/>
    </row>
    <row r="185" spans="1:14">
      <c r="A185" s="97" t="str">
        <f t="shared" si="39"/>
        <v/>
      </c>
      <c r="B185" s="98" t="str">
        <f t="shared" si="38"/>
        <v/>
      </c>
      <c r="C185" s="99"/>
      <c r="D185" s="137"/>
      <c r="E185" s="100"/>
      <c r="F185" s="57"/>
      <c r="G185" s="58">
        <f t="shared" si="40"/>
        <v>0</v>
      </c>
      <c r="H185" s="58">
        <f>IF(E185="",0,IFERROR(VLOOKUP(E185,档案费管理台账!$D$4:$H$1000,5,0),0))</f>
        <v>0</v>
      </c>
      <c r="I185" s="57"/>
      <c r="J185" s="57"/>
      <c r="K185" s="57"/>
      <c r="L185" s="57"/>
      <c r="M185" s="58" t="str">
        <f t="shared" si="41"/>
        <v/>
      </c>
      <c r="N185" s="102"/>
    </row>
    <row r="186" spans="1:14">
      <c r="A186" s="97" t="str">
        <f t="shared" si="39"/>
        <v/>
      </c>
      <c r="B186" s="98" t="str">
        <f t="shared" si="38"/>
        <v/>
      </c>
      <c r="C186" s="99"/>
      <c r="D186" s="137"/>
      <c r="E186" s="100"/>
      <c r="F186" s="57"/>
      <c r="G186" s="58">
        <f t="shared" si="40"/>
        <v>0</v>
      </c>
      <c r="H186" s="58">
        <f>IF(E186="",0,IFERROR(VLOOKUP(E186,档案费管理台账!$D$4:$H$1000,5,0),0))</f>
        <v>0</v>
      </c>
      <c r="I186" s="57"/>
      <c r="J186" s="57"/>
      <c r="K186" s="57"/>
      <c r="L186" s="57"/>
      <c r="M186" s="58" t="str">
        <f t="shared" si="41"/>
        <v/>
      </c>
      <c r="N186" s="102"/>
    </row>
    <row r="187" spans="1:14">
      <c r="A187" s="97" t="str">
        <f t="shared" si="39"/>
        <v/>
      </c>
      <c r="B187" s="98" t="str">
        <f t="shared" si="38"/>
        <v/>
      </c>
      <c r="C187" s="99"/>
      <c r="D187" s="137"/>
      <c r="E187" s="100"/>
      <c r="F187" s="57"/>
      <c r="G187" s="58">
        <f t="shared" si="40"/>
        <v>0</v>
      </c>
      <c r="H187" s="58">
        <f>IF(E187="",0,IFERROR(VLOOKUP(E187,档案费管理台账!$D$4:$H$1000,5,0),0))</f>
        <v>0</v>
      </c>
      <c r="I187" s="57"/>
      <c r="J187" s="57"/>
      <c r="K187" s="57"/>
      <c r="L187" s="57"/>
      <c r="M187" s="58" t="str">
        <f t="shared" si="41"/>
        <v/>
      </c>
      <c r="N187" s="102"/>
    </row>
    <row r="188" spans="1:14">
      <c r="A188" s="97" t="str">
        <f t="shared" si="39"/>
        <v/>
      </c>
      <c r="B188" s="98" t="str">
        <f t="shared" si="38"/>
        <v/>
      </c>
      <c r="C188" s="99"/>
      <c r="D188" s="137"/>
      <c r="E188" s="100"/>
      <c r="F188" s="57"/>
      <c r="G188" s="58">
        <f t="shared" si="40"/>
        <v>0</v>
      </c>
      <c r="H188" s="58">
        <f>IF(E188="",0,IFERROR(VLOOKUP(E188,档案费管理台账!$D$4:$H$1000,5,0),0))</f>
        <v>0</v>
      </c>
      <c r="I188" s="57"/>
      <c r="J188" s="57"/>
      <c r="K188" s="57"/>
      <c r="L188" s="57"/>
      <c r="M188" s="58" t="str">
        <f t="shared" si="41"/>
        <v/>
      </c>
      <c r="N188" s="102"/>
    </row>
    <row r="189" spans="1:14">
      <c r="A189" s="97" t="str">
        <f t="shared" si="39"/>
        <v/>
      </c>
      <c r="B189" s="98" t="str">
        <f t="shared" si="38"/>
        <v/>
      </c>
      <c r="C189" s="99"/>
      <c r="D189" s="137"/>
      <c r="E189" s="100"/>
      <c r="F189" s="57"/>
      <c r="G189" s="58">
        <f t="shared" si="40"/>
        <v>0</v>
      </c>
      <c r="H189" s="58">
        <f>IF(E189="",0,IFERROR(VLOOKUP(E189,档案费管理台账!$D$4:$H$1000,5,0),0))</f>
        <v>0</v>
      </c>
      <c r="I189" s="57"/>
      <c r="J189" s="57"/>
      <c r="K189" s="57"/>
      <c r="L189" s="57"/>
      <c r="M189" s="58" t="str">
        <f t="shared" si="41"/>
        <v/>
      </c>
      <c r="N189" s="102"/>
    </row>
    <row r="190" spans="1:14">
      <c r="A190" s="97" t="str">
        <f t="shared" si="39"/>
        <v/>
      </c>
      <c r="B190" s="98" t="str">
        <f t="shared" si="38"/>
        <v/>
      </c>
      <c r="C190" s="99"/>
      <c r="D190" s="137"/>
      <c r="E190" s="100"/>
      <c r="F190" s="57"/>
      <c r="G190" s="58">
        <f t="shared" si="40"/>
        <v>0</v>
      </c>
      <c r="H190" s="58">
        <f>IF(E190="",0,IFERROR(VLOOKUP(E190,档案费管理台账!$D$4:$H$1000,5,0),0))</f>
        <v>0</v>
      </c>
      <c r="I190" s="57"/>
      <c r="J190" s="57"/>
      <c r="K190" s="57"/>
      <c r="L190" s="57"/>
      <c r="M190" s="58" t="str">
        <f t="shared" si="41"/>
        <v/>
      </c>
      <c r="N190" s="102"/>
    </row>
    <row r="191" spans="1:14">
      <c r="A191" s="97" t="str">
        <f t="shared" si="39"/>
        <v/>
      </c>
      <c r="B191" s="98" t="str">
        <f t="shared" si="38"/>
        <v/>
      </c>
      <c r="C191" s="99"/>
      <c r="D191" s="137"/>
      <c r="E191" s="100"/>
      <c r="F191" s="57"/>
      <c r="G191" s="58">
        <f t="shared" si="40"/>
        <v>0</v>
      </c>
      <c r="H191" s="58">
        <f>IF(E191="",0,IFERROR(VLOOKUP(E191,档案费管理台账!$D$4:$H$1000,5,0),0))</f>
        <v>0</v>
      </c>
      <c r="I191" s="57"/>
      <c r="J191" s="57"/>
      <c r="K191" s="57"/>
      <c r="L191" s="57"/>
      <c r="M191" s="58" t="str">
        <f t="shared" si="41"/>
        <v/>
      </c>
      <c r="N191" s="102"/>
    </row>
    <row r="192" spans="1:14">
      <c r="A192" s="97" t="str">
        <f t="shared" si="39"/>
        <v/>
      </c>
      <c r="B192" s="98" t="str">
        <f t="shared" si="38"/>
        <v/>
      </c>
      <c r="C192" s="99"/>
      <c r="D192" s="137"/>
      <c r="E192" s="100"/>
      <c r="F192" s="57"/>
      <c r="G192" s="58">
        <f t="shared" si="40"/>
        <v>0</v>
      </c>
      <c r="H192" s="58">
        <f>IF(E192="",0,IFERROR(VLOOKUP(E192,档案费管理台账!$D$4:$H$1000,5,0),0))</f>
        <v>0</v>
      </c>
      <c r="I192" s="57"/>
      <c r="J192" s="57"/>
      <c r="K192" s="57"/>
      <c r="L192" s="57"/>
      <c r="M192" s="58" t="str">
        <f t="shared" si="41"/>
        <v/>
      </c>
      <c r="N192" s="102"/>
    </row>
    <row r="193" spans="1:14">
      <c r="A193" s="97" t="str">
        <f t="shared" si="39"/>
        <v/>
      </c>
      <c r="B193" s="98" t="str">
        <f t="shared" si="38"/>
        <v/>
      </c>
      <c r="C193" s="99"/>
      <c r="D193" s="137"/>
      <c r="E193" s="100"/>
      <c r="F193" s="57"/>
      <c r="G193" s="58">
        <f t="shared" si="40"/>
        <v>0</v>
      </c>
      <c r="H193" s="58">
        <f>IF(E193="",0,IFERROR(VLOOKUP(E193,档案费管理台账!$D$4:$H$1000,5,0),0))</f>
        <v>0</v>
      </c>
      <c r="I193" s="57"/>
      <c r="J193" s="57"/>
      <c r="K193" s="57"/>
      <c r="L193" s="57"/>
      <c r="M193" s="58" t="str">
        <f t="shared" si="41"/>
        <v/>
      </c>
      <c r="N193" s="102"/>
    </row>
    <row r="194" spans="1:14">
      <c r="A194" s="97" t="str">
        <f t="shared" si="39"/>
        <v/>
      </c>
      <c r="B194" s="98" t="str">
        <f t="shared" si="38"/>
        <v/>
      </c>
      <c r="C194" s="99"/>
      <c r="D194" s="137"/>
      <c r="E194" s="100"/>
      <c r="F194" s="57"/>
      <c r="G194" s="58">
        <f t="shared" si="40"/>
        <v>0</v>
      </c>
      <c r="H194" s="58">
        <f>IF(E194="",0,IFERROR(VLOOKUP(E194,档案费管理台账!$D$4:$H$1000,5,0),0))</f>
        <v>0</v>
      </c>
      <c r="I194" s="57"/>
      <c r="J194" s="57"/>
      <c r="K194" s="57"/>
      <c r="L194" s="57"/>
      <c r="M194" s="58" t="str">
        <f t="shared" si="41"/>
        <v/>
      </c>
      <c r="N194" s="102"/>
    </row>
    <row r="195" spans="1:14">
      <c r="A195" s="97" t="str">
        <f t="shared" si="39"/>
        <v/>
      </c>
      <c r="B195" s="98" t="str">
        <f t="shared" si="38"/>
        <v/>
      </c>
      <c r="C195" s="99"/>
      <c r="D195" s="137"/>
      <c r="E195" s="100"/>
      <c r="F195" s="57"/>
      <c r="G195" s="58">
        <f t="shared" si="40"/>
        <v>0</v>
      </c>
      <c r="H195" s="58">
        <f>IF(E195="",0,IFERROR(VLOOKUP(E195,档案费管理台账!$D$4:$H$1000,5,0),0))</f>
        <v>0</v>
      </c>
      <c r="I195" s="57"/>
      <c r="J195" s="57"/>
      <c r="K195" s="57"/>
      <c r="L195" s="57"/>
      <c r="M195" s="58" t="str">
        <f t="shared" si="41"/>
        <v/>
      </c>
      <c r="N195" s="102"/>
    </row>
    <row r="196" spans="1:14">
      <c r="A196" s="97" t="str">
        <f t="shared" si="39"/>
        <v/>
      </c>
      <c r="B196" s="98" t="str">
        <f t="shared" si="38"/>
        <v/>
      </c>
      <c r="C196" s="99"/>
      <c r="D196" s="137"/>
      <c r="E196" s="100"/>
      <c r="F196" s="57"/>
      <c r="G196" s="58">
        <f t="shared" si="40"/>
        <v>0</v>
      </c>
      <c r="H196" s="58">
        <f>IF(E196="",0,IFERROR(VLOOKUP(E196,档案费管理台账!$D$4:$H$1000,5,0),0))</f>
        <v>0</v>
      </c>
      <c r="I196" s="57"/>
      <c r="J196" s="57"/>
      <c r="K196" s="57"/>
      <c r="L196" s="57"/>
      <c r="M196" s="58" t="str">
        <f t="shared" si="41"/>
        <v/>
      </c>
      <c r="N196" s="102"/>
    </row>
    <row r="197" spans="1:14">
      <c r="A197" s="97" t="str">
        <f t="shared" si="39"/>
        <v/>
      </c>
      <c r="B197" s="98" t="str">
        <f t="shared" si="38"/>
        <v/>
      </c>
      <c r="C197" s="99"/>
      <c r="D197" s="137"/>
      <c r="E197" s="100"/>
      <c r="F197" s="57"/>
      <c r="G197" s="58">
        <f t="shared" si="40"/>
        <v>0</v>
      </c>
      <c r="H197" s="58">
        <f>IF(E197="",0,IFERROR(VLOOKUP(E197,档案费管理台账!$D$4:$H$1000,5,0),0))</f>
        <v>0</v>
      </c>
      <c r="I197" s="57"/>
      <c r="J197" s="57"/>
      <c r="K197" s="57"/>
      <c r="L197" s="57"/>
      <c r="M197" s="58" t="str">
        <f t="shared" si="41"/>
        <v/>
      </c>
      <c r="N197" s="102"/>
    </row>
    <row r="198" spans="1:14">
      <c r="A198" s="97" t="str">
        <f t="shared" si="39"/>
        <v/>
      </c>
      <c r="B198" s="98" t="str">
        <f t="shared" si="38"/>
        <v/>
      </c>
      <c r="C198" s="99"/>
      <c r="D198" s="137"/>
      <c r="E198" s="100"/>
      <c r="F198" s="57"/>
      <c r="G198" s="58">
        <f t="shared" si="40"/>
        <v>0</v>
      </c>
      <c r="H198" s="58">
        <f>IF(E198="",0,IFERROR(VLOOKUP(E198,档案费管理台账!$D$4:$H$1000,5,0),0))</f>
        <v>0</v>
      </c>
      <c r="I198" s="57"/>
      <c r="J198" s="57"/>
      <c r="K198" s="57"/>
      <c r="L198" s="57"/>
      <c r="M198" s="58" t="str">
        <f t="shared" si="41"/>
        <v/>
      </c>
      <c r="N198" s="102"/>
    </row>
    <row r="199" spans="1:14">
      <c r="A199" s="97" t="str">
        <f t="shared" si="39"/>
        <v/>
      </c>
      <c r="B199" s="98" t="str">
        <f t="shared" si="38"/>
        <v/>
      </c>
      <c r="C199" s="99"/>
      <c r="D199" s="137"/>
      <c r="E199" s="100"/>
      <c r="F199" s="57"/>
      <c r="G199" s="58">
        <f t="shared" si="40"/>
        <v>0</v>
      </c>
      <c r="H199" s="58">
        <f>IF(E199="",0,IFERROR(VLOOKUP(E199,档案费管理台账!$D$4:$H$1000,5,0),0))</f>
        <v>0</v>
      </c>
      <c r="I199" s="57"/>
      <c r="J199" s="57"/>
      <c r="K199" s="57"/>
      <c r="L199" s="57"/>
      <c r="M199" s="58" t="str">
        <f t="shared" si="41"/>
        <v/>
      </c>
      <c r="N199" s="102"/>
    </row>
    <row r="200" spans="1:14">
      <c r="A200" s="97" t="str">
        <f t="shared" si="39"/>
        <v/>
      </c>
      <c r="B200" s="98" t="str">
        <f t="shared" si="38"/>
        <v/>
      </c>
      <c r="C200" s="99"/>
      <c r="D200" s="137"/>
      <c r="E200" s="100"/>
      <c r="F200" s="57"/>
      <c r="G200" s="58">
        <f t="shared" si="40"/>
        <v>0</v>
      </c>
      <c r="H200" s="58">
        <f>IF(E200="",0,IFERROR(VLOOKUP(E200,档案费管理台账!$D$4:$H$1000,5,0),0))</f>
        <v>0</v>
      </c>
      <c r="I200" s="57"/>
      <c r="J200" s="57"/>
      <c r="K200" s="57"/>
      <c r="L200" s="57"/>
      <c r="M200" s="58" t="str">
        <f t="shared" si="41"/>
        <v/>
      </c>
      <c r="N200" s="102"/>
    </row>
    <row r="201" spans="1:14">
      <c r="A201" s="97" t="str">
        <f t="shared" si="39"/>
        <v/>
      </c>
      <c r="B201" s="98" t="str">
        <f t="shared" si="38"/>
        <v/>
      </c>
      <c r="C201" s="99"/>
      <c r="D201" s="137"/>
      <c r="E201" s="100"/>
      <c r="F201" s="57"/>
      <c r="G201" s="58">
        <f t="shared" si="40"/>
        <v>0</v>
      </c>
      <c r="H201" s="58">
        <f>IF(E201="",0,IFERROR(VLOOKUP(E201,档案费管理台账!$D$4:$H$1000,5,0),0))</f>
        <v>0</v>
      </c>
      <c r="I201" s="57"/>
      <c r="J201" s="57"/>
      <c r="K201" s="57"/>
      <c r="L201" s="57"/>
      <c r="M201" s="58" t="str">
        <f t="shared" si="41"/>
        <v/>
      </c>
      <c r="N201" s="102"/>
    </row>
    <row r="202" spans="1:14">
      <c r="A202" s="97" t="str">
        <f t="shared" si="39"/>
        <v/>
      </c>
      <c r="B202" s="98" t="str">
        <f t="shared" si="38"/>
        <v/>
      </c>
      <c r="C202" s="99"/>
      <c r="D202" s="137"/>
      <c r="E202" s="100"/>
      <c r="F202" s="57"/>
      <c r="G202" s="58">
        <f t="shared" si="40"/>
        <v>0</v>
      </c>
      <c r="H202" s="58">
        <f>IF(E202="",0,IFERROR(VLOOKUP(E202,档案费管理台账!$D$4:$H$1000,5,0),0))</f>
        <v>0</v>
      </c>
      <c r="I202" s="57"/>
      <c r="J202" s="57"/>
      <c r="K202" s="57"/>
      <c r="L202" s="57"/>
      <c r="M202" s="58" t="str">
        <f t="shared" si="41"/>
        <v/>
      </c>
      <c r="N202" s="102"/>
    </row>
    <row r="203" spans="1:14">
      <c r="A203" s="97" t="str">
        <f t="shared" si="39"/>
        <v/>
      </c>
      <c r="B203" s="98" t="str">
        <f t="shared" si="38"/>
        <v/>
      </c>
      <c r="C203" s="99"/>
      <c r="D203" s="137"/>
      <c r="E203" s="100"/>
      <c r="F203" s="57"/>
      <c r="G203" s="58">
        <f t="shared" si="40"/>
        <v>0</v>
      </c>
      <c r="H203" s="58">
        <f>IF(E203="",0,IFERROR(VLOOKUP(E203,档案费管理台账!$D$4:$H$1000,5,0),0))</f>
        <v>0</v>
      </c>
      <c r="I203" s="57"/>
      <c r="J203" s="57"/>
      <c r="K203" s="57"/>
      <c r="L203" s="57"/>
      <c r="M203" s="58" t="str">
        <f t="shared" si="41"/>
        <v/>
      </c>
      <c r="N203" s="102"/>
    </row>
    <row r="204" spans="1:14">
      <c r="A204" s="97" t="str">
        <f t="shared" si="39"/>
        <v/>
      </c>
      <c r="B204" s="98" t="str">
        <f t="shared" si="38"/>
        <v/>
      </c>
      <c r="C204" s="99"/>
      <c r="D204" s="137"/>
      <c r="E204" s="100"/>
      <c r="F204" s="57"/>
      <c r="G204" s="58">
        <f t="shared" si="40"/>
        <v>0</v>
      </c>
      <c r="H204" s="58">
        <f>IF(E204="",0,IFERROR(VLOOKUP(E204,档案费管理台账!$D$4:$H$1000,5,0),0))</f>
        <v>0</v>
      </c>
      <c r="I204" s="57"/>
      <c r="J204" s="57"/>
      <c r="K204" s="57"/>
      <c r="L204" s="57"/>
      <c r="M204" s="58" t="str">
        <f t="shared" si="41"/>
        <v/>
      </c>
      <c r="N204" s="102"/>
    </row>
    <row r="205" spans="1:14">
      <c r="A205" s="97" t="str">
        <f t="shared" si="39"/>
        <v/>
      </c>
      <c r="B205" s="98" t="str">
        <f t="shared" si="38"/>
        <v/>
      </c>
      <c r="C205" s="99"/>
      <c r="D205" s="137"/>
      <c r="E205" s="100"/>
      <c r="F205" s="57"/>
      <c r="G205" s="58">
        <f t="shared" si="40"/>
        <v>0</v>
      </c>
      <c r="H205" s="58">
        <f>IF(E205="",0,IFERROR(VLOOKUP(E205,档案费管理台账!$D$4:$H$1000,5,0),0))</f>
        <v>0</v>
      </c>
      <c r="I205" s="57"/>
      <c r="J205" s="57"/>
      <c r="K205" s="57"/>
      <c r="L205" s="57"/>
      <c r="M205" s="58" t="str">
        <f t="shared" si="41"/>
        <v/>
      </c>
      <c r="N205" s="102"/>
    </row>
    <row r="206" spans="1:14">
      <c r="A206" s="97" t="str">
        <f t="shared" si="39"/>
        <v/>
      </c>
      <c r="B206" s="98" t="str">
        <f t="shared" si="38"/>
        <v/>
      </c>
      <c r="C206" s="99"/>
      <c r="D206" s="137"/>
      <c r="E206" s="100"/>
      <c r="F206" s="57"/>
      <c r="G206" s="58">
        <f t="shared" si="40"/>
        <v>0</v>
      </c>
      <c r="H206" s="58">
        <f>IF(E206="",0,IFERROR(VLOOKUP(E206,档案费管理台账!$D$4:$H$1000,5,0),0))</f>
        <v>0</v>
      </c>
      <c r="I206" s="57"/>
      <c r="J206" s="57"/>
      <c r="K206" s="57"/>
      <c r="L206" s="57"/>
      <c r="M206" s="58" t="str">
        <f t="shared" si="41"/>
        <v/>
      </c>
      <c r="N206" s="102"/>
    </row>
    <row r="207" spans="1:14">
      <c r="A207" s="97" t="str">
        <f t="shared" si="39"/>
        <v/>
      </c>
      <c r="B207" s="98" t="str">
        <f t="shared" si="38"/>
        <v/>
      </c>
      <c r="C207" s="99"/>
      <c r="D207" s="137"/>
      <c r="E207" s="100"/>
      <c r="F207" s="57"/>
      <c r="G207" s="58">
        <f t="shared" si="40"/>
        <v>0</v>
      </c>
      <c r="H207" s="58">
        <f>IF(E207="",0,IFERROR(VLOOKUP(E207,档案费管理台账!$D$4:$H$1000,5,0),0))</f>
        <v>0</v>
      </c>
      <c r="I207" s="57"/>
      <c r="J207" s="57"/>
      <c r="K207" s="57"/>
      <c r="L207" s="57"/>
      <c r="M207" s="58" t="str">
        <f t="shared" si="41"/>
        <v/>
      </c>
      <c r="N207" s="102"/>
    </row>
    <row r="208" spans="1:14">
      <c r="A208" s="97" t="str">
        <f t="shared" si="39"/>
        <v/>
      </c>
      <c r="B208" s="98" t="str">
        <f t="shared" si="38"/>
        <v/>
      </c>
      <c r="C208" s="99"/>
      <c r="D208" s="137"/>
      <c r="E208" s="100"/>
      <c r="F208" s="57"/>
      <c r="G208" s="58">
        <f t="shared" si="40"/>
        <v>0</v>
      </c>
      <c r="H208" s="58">
        <f>IF(E208="",0,IFERROR(VLOOKUP(E208,档案费管理台账!$D$4:$H$1000,5,0),0))</f>
        <v>0</v>
      </c>
      <c r="I208" s="57"/>
      <c r="J208" s="57"/>
      <c r="K208" s="57"/>
      <c r="L208" s="57"/>
      <c r="M208" s="58" t="str">
        <f t="shared" si="41"/>
        <v/>
      </c>
      <c r="N208" s="102"/>
    </row>
    <row r="209" spans="1:14">
      <c r="A209" s="97" t="str">
        <f t="shared" si="39"/>
        <v/>
      </c>
      <c r="B209" s="98" t="str">
        <f t="shared" si="38"/>
        <v/>
      </c>
      <c r="C209" s="99"/>
      <c r="D209" s="137"/>
      <c r="E209" s="100"/>
      <c r="F209" s="57"/>
      <c r="G209" s="58">
        <f t="shared" si="40"/>
        <v>0</v>
      </c>
      <c r="H209" s="58">
        <f>IF(E209="",0,IFERROR(VLOOKUP(E209,档案费管理台账!$D$4:$H$1000,5,0),0))</f>
        <v>0</v>
      </c>
      <c r="I209" s="57"/>
      <c r="J209" s="57"/>
      <c r="K209" s="57"/>
      <c r="L209" s="57"/>
      <c r="M209" s="58" t="str">
        <f t="shared" si="41"/>
        <v/>
      </c>
      <c r="N209" s="102"/>
    </row>
    <row r="210" spans="1:14">
      <c r="A210" s="97" t="str">
        <f t="shared" si="39"/>
        <v/>
      </c>
      <c r="B210" s="98" t="str">
        <f t="shared" si="38"/>
        <v/>
      </c>
      <c r="C210" s="99"/>
      <c r="D210" s="137"/>
      <c r="E210" s="100"/>
      <c r="F210" s="57"/>
      <c r="G210" s="58">
        <f t="shared" si="40"/>
        <v>0</v>
      </c>
      <c r="H210" s="58">
        <f>IF(E210="",0,IFERROR(VLOOKUP(E210,档案费管理台账!$D$4:$H$1000,5,0),0))</f>
        <v>0</v>
      </c>
      <c r="I210" s="57"/>
      <c r="J210" s="57"/>
      <c r="K210" s="57"/>
      <c r="L210" s="57"/>
      <c r="M210" s="58" t="str">
        <f t="shared" si="41"/>
        <v/>
      </c>
      <c r="N210" s="102"/>
    </row>
    <row r="211" spans="1:14">
      <c r="A211" s="97" t="str">
        <f t="shared" si="39"/>
        <v/>
      </c>
      <c r="B211" s="98" t="str">
        <f t="shared" si="38"/>
        <v/>
      </c>
      <c r="C211" s="99"/>
      <c r="D211" s="137"/>
      <c r="E211" s="100"/>
      <c r="F211" s="57"/>
      <c r="G211" s="58">
        <f t="shared" si="40"/>
        <v>0</v>
      </c>
      <c r="H211" s="58">
        <f>IF(E211="",0,IFERROR(VLOOKUP(E211,档案费管理台账!$D$4:$H$1000,5,0),0))</f>
        <v>0</v>
      </c>
      <c r="I211" s="57"/>
      <c r="J211" s="57"/>
      <c r="K211" s="57"/>
      <c r="L211" s="57"/>
      <c r="M211" s="58" t="str">
        <f t="shared" si="41"/>
        <v/>
      </c>
      <c r="N211" s="102"/>
    </row>
    <row r="212" spans="1:14">
      <c r="A212" s="97" t="str">
        <f t="shared" si="39"/>
        <v/>
      </c>
      <c r="B212" s="98" t="str">
        <f t="shared" si="38"/>
        <v/>
      </c>
      <c r="C212" s="99"/>
      <c r="D212" s="137"/>
      <c r="E212" s="100"/>
      <c r="F212" s="57"/>
      <c r="G212" s="58">
        <f t="shared" si="40"/>
        <v>0</v>
      </c>
      <c r="H212" s="58">
        <f>IF(E212="",0,IFERROR(VLOOKUP(E212,档案费管理台账!$D$4:$H$1000,5,0),0))</f>
        <v>0</v>
      </c>
      <c r="I212" s="57"/>
      <c r="J212" s="57"/>
      <c r="K212" s="57"/>
      <c r="L212" s="57"/>
      <c r="M212" s="58" t="str">
        <f t="shared" si="41"/>
        <v/>
      </c>
      <c r="N212" s="102"/>
    </row>
    <row r="213" spans="1:14">
      <c r="A213" s="97" t="str">
        <f t="shared" si="39"/>
        <v/>
      </c>
      <c r="B213" s="98" t="str">
        <f t="shared" si="38"/>
        <v/>
      </c>
      <c r="C213" s="99"/>
      <c r="D213" s="137"/>
      <c r="E213" s="100"/>
      <c r="F213" s="57"/>
      <c r="G213" s="58">
        <f t="shared" si="40"/>
        <v>0</v>
      </c>
      <c r="H213" s="58">
        <f>IF(E213="",0,IFERROR(VLOOKUP(E213,档案费管理台账!$D$4:$H$1000,5,0),0))</f>
        <v>0</v>
      </c>
      <c r="I213" s="57"/>
      <c r="J213" s="57"/>
      <c r="K213" s="57"/>
      <c r="L213" s="57"/>
      <c r="M213" s="58" t="str">
        <f t="shared" si="41"/>
        <v/>
      </c>
      <c r="N213" s="102"/>
    </row>
    <row r="214" spans="1:14">
      <c r="A214" s="97" t="str">
        <f t="shared" si="39"/>
        <v/>
      </c>
      <c r="B214" s="98" t="str">
        <f t="shared" si="38"/>
        <v/>
      </c>
      <c r="C214" s="99"/>
      <c r="D214" s="137"/>
      <c r="E214" s="100"/>
      <c r="F214" s="57"/>
      <c r="G214" s="58">
        <f t="shared" si="40"/>
        <v>0</v>
      </c>
      <c r="H214" s="58">
        <f>IF(E214="",0,IFERROR(VLOOKUP(E214,档案费管理台账!$D$4:$H$1000,5,0),0))</f>
        <v>0</v>
      </c>
      <c r="I214" s="57"/>
      <c r="J214" s="57"/>
      <c r="K214" s="57"/>
      <c r="L214" s="57"/>
      <c r="M214" s="58" t="str">
        <f t="shared" si="41"/>
        <v/>
      </c>
      <c r="N214" s="102"/>
    </row>
    <row r="215" spans="1:14">
      <c r="A215" s="97" t="str">
        <f t="shared" si="39"/>
        <v/>
      </c>
      <c r="B215" s="98" t="str">
        <f t="shared" si="38"/>
        <v/>
      </c>
      <c r="C215" s="99"/>
      <c r="D215" s="137"/>
      <c r="E215" s="100"/>
      <c r="F215" s="57"/>
      <c r="G215" s="58">
        <f t="shared" si="40"/>
        <v>0</v>
      </c>
      <c r="H215" s="58">
        <f>IF(E215="",0,IFERROR(VLOOKUP(E215,档案费管理台账!$D$4:$H$1000,5,0),0))</f>
        <v>0</v>
      </c>
      <c r="I215" s="57"/>
      <c r="J215" s="57"/>
      <c r="K215" s="57"/>
      <c r="L215" s="57"/>
      <c r="M215" s="58" t="str">
        <f t="shared" si="41"/>
        <v/>
      </c>
      <c r="N215" s="102"/>
    </row>
    <row r="216" spans="1:14">
      <c r="A216" s="97" t="str">
        <f t="shared" si="39"/>
        <v/>
      </c>
      <c r="B216" s="98" t="str">
        <f t="shared" si="38"/>
        <v/>
      </c>
      <c r="C216" s="99"/>
      <c r="D216" s="137"/>
      <c r="E216" s="100"/>
      <c r="F216" s="57"/>
      <c r="G216" s="58">
        <f t="shared" si="40"/>
        <v>0</v>
      </c>
      <c r="H216" s="58">
        <f>IF(E216="",0,IFERROR(VLOOKUP(E216,档案费管理台账!$D$4:$H$1000,5,0),0))</f>
        <v>0</v>
      </c>
      <c r="I216" s="57"/>
      <c r="J216" s="57"/>
      <c r="K216" s="57"/>
      <c r="L216" s="57"/>
      <c r="M216" s="58" t="str">
        <f t="shared" si="41"/>
        <v/>
      </c>
      <c r="N216" s="102"/>
    </row>
    <row r="217" spans="1:14">
      <c r="A217" s="97" t="str">
        <f t="shared" si="39"/>
        <v/>
      </c>
      <c r="B217" s="98" t="str">
        <f t="shared" si="38"/>
        <v/>
      </c>
      <c r="C217" s="99"/>
      <c r="D217" s="137"/>
      <c r="E217" s="100"/>
      <c r="F217" s="57"/>
      <c r="G217" s="58">
        <f t="shared" si="40"/>
        <v>0</v>
      </c>
      <c r="H217" s="58">
        <f>IF(E217="",0,IFERROR(VLOOKUP(E217,档案费管理台账!$D$4:$H$1000,5,0),0))</f>
        <v>0</v>
      </c>
      <c r="I217" s="57"/>
      <c r="J217" s="57"/>
      <c r="K217" s="57"/>
      <c r="L217" s="57"/>
      <c r="M217" s="58" t="str">
        <f t="shared" si="41"/>
        <v/>
      </c>
      <c r="N217" s="102"/>
    </row>
    <row r="218" spans="1:14">
      <c r="A218" s="97" t="str">
        <f t="shared" si="39"/>
        <v/>
      </c>
      <c r="B218" s="98" t="str">
        <f t="shared" si="38"/>
        <v/>
      </c>
      <c r="C218" s="99"/>
      <c r="D218" s="137"/>
      <c r="E218" s="100"/>
      <c r="F218" s="57"/>
      <c r="G218" s="58">
        <f t="shared" si="40"/>
        <v>0</v>
      </c>
      <c r="H218" s="58">
        <f>IF(E218="",0,IFERROR(VLOOKUP(E218,档案费管理台账!$D$4:$H$1000,5,0),0))</f>
        <v>0</v>
      </c>
      <c r="I218" s="57"/>
      <c r="J218" s="57"/>
      <c r="K218" s="57"/>
      <c r="L218" s="57"/>
      <c r="M218" s="58" t="str">
        <f t="shared" si="41"/>
        <v/>
      </c>
      <c r="N218" s="102"/>
    </row>
    <row r="219" spans="1:14">
      <c r="A219" s="97" t="str">
        <f t="shared" si="39"/>
        <v/>
      </c>
      <c r="B219" s="98" t="str">
        <f t="shared" si="38"/>
        <v/>
      </c>
      <c r="C219" s="99"/>
      <c r="D219" s="137"/>
      <c r="E219" s="100"/>
      <c r="F219" s="57"/>
      <c r="G219" s="58">
        <f t="shared" si="40"/>
        <v>0</v>
      </c>
      <c r="H219" s="58">
        <f>IF(E219="",0,IFERROR(VLOOKUP(E219,档案费管理台账!$D$4:$H$1000,5,0),0))</f>
        <v>0</v>
      </c>
      <c r="I219" s="57"/>
      <c r="J219" s="57"/>
      <c r="K219" s="57"/>
      <c r="L219" s="57"/>
      <c r="M219" s="58" t="str">
        <f t="shared" si="41"/>
        <v/>
      </c>
      <c r="N219" s="102"/>
    </row>
    <row r="220" spans="1:14">
      <c r="A220" s="97" t="str">
        <f t="shared" si="39"/>
        <v/>
      </c>
      <c r="B220" s="98" t="str">
        <f t="shared" si="38"/>
        <v/>
      </c>
      <c r="C220" s="99"/>
      <c r="D220" s="137"/>
      <c r="E220" s="100"/>
      <c r="F220" s="57"/>
      <c r="G220" s="58">
        <f t="shared" si="40"/>
        <v>0</v>
      </c>
      <c r="H220" s="58">
        <f>IF(E220="",0,IFERROR(VLOOKUP(E220,档案费管理台账!$D$4:$H$1000,5,0),0))</f>
        <v>0</v>
      </c>
      <c r="I220" s="57"/>
      <c r="J220" s="57"/>
      <c r="K220" s="57"/>
      <c r="L220" s="57"/>
      <c r="M220" s="58" t="str">
        <f t="shared" si="41"/>
        <v/>
      </c>
      <c r="N220" s="102"/>
    </row>
    <row r="221" spans="1:14">
      <c r="A221" s="97" t="str">
        <f t="shared" si="39"/>
        <v/>
      </c>
      <c r="B221" s="98" t="str">
        <f t="shared" si="38"/>
        <v/>
      </c>
      <c r="C221" s="99"/>
      <c r="D221" s="137"/>
      <c r="E221" s="100"/>
      <c r="F221" s="57"/>
      <c r="G221" s="58">
        <f t="shared" si="40"/>
        <v>0</v>
      </c>
      <c r="H221" s="58">
        <f>IF(E221="",0,IFERROR(VLOOKUP(E221,档案费管理台账!$D$4:$H$1000,5,0),0))</f>
        <v>0</v>
      </c>
      <c r="I221" s="57"/>
      <c r="J221" s="57"/>
      <c r="K221" s="57"/>
      <c r="L221" s="57"/>
      <c r="M221" s="58" t="str">
        <f t="shared" si="41"/>
        <v/>
      </c>
      <c r="N221" s="102"/>
    </row>
    <row r="222" spans="1:14">
      <c r="A222" s="97" t="str">
        <f t="shared" si="39"/>
        <v/>
      </c>
      <c r="B222" s="98" t="str">
        <f t="shared" si="38"/>
        <v/>
      </c>
      <c r="C222" s="99"/>
      <c r="D222" s="137"/>
      <c r="E222" s="100"/>
      <c r="F222" s="57"/>
      <c r="G222" s="58">
        <f t="shared" si="40"/>
        <v>0</v>
      </c>
      <c r="H222" s="58">
        <f>IF(E222="",0,IFERROR(VLOOKUP(E222,档案费管理台账!$D$4:$H$1000,5,0),0))</f>
        <v>0</v>
      </c>
      <c r="I222" s="57"/>
      <c r="J222" s="57"/>
      <c r="K222" s="57"/>
      <c r="L222" s="57"/>
      <c r="M222" s="58" t="str">
        <f t="shared" si="41"/>
        <v/>
      </c>
      <c r="N222" s="102"/>
    </row>
    <row r="223" spans="1:14">
      <c r="A223" s="97" t="str">
        <f t="shared" si="39"/>
        <v/>
      </c>
      <c r="B223" s="98" t="str">
        <f t="shared" si="38"/>
        <v/>
      </c>
      <c r="C223" s="99"/>
      <c r="D223" s="137"/>
      <c r="E223" s="100"/>
      <c r="F223" s="57"/>
      <c r="G223" s="58">
        <f t="shared" si="40"/>
        <v>0</v>
      </c>
      <c r="H223" s="58">
        <f>IF(E223="",0,IFERROR(VLOOKUP(E223,档案费管理台账!$D$4:$H$1000,5,0),0))</f>
        <v>0</v>
      </c>
      <c r="I223" s="57"/>
      <c r="J223" s="57"/>
      <c r="K223" s="57"/>
      <c r="L223" s="57"/>
      <c r="M223" s="58" t="str">
        <f t="shared" si="41"/>
        <v/>
      </c>
      <c r="N223" s="102"/>
    </row>
    <row r="224" spans="1:14">
      <c r="A224" s="97" t="str">
        <f t="shared" si="39"/>
        <v/>
      </c>
      <c r="B224" s="98" t="str">
        <f t="shared" si="38"/>
        <v/>
      </c>
      <c r="C224" s="99"/>
      <c r="D224" s="137"/>
      <c r="E224" s="100"/>
      <c r="F224" s="57"/>
      <c r="G224" s="58">
        <f t="shared" si="40"/>
        <v>0</v>
      </c>
      <c r="H224" s="58">
        <f>IF(E224="",0,IFERROR(VLOOKUP(E224,档案费管理台账!$D$4:$H$1000,5,0),0))</f>
        <v>0</v>
      </c>
      <c r="I224" s="57"/>
      <c r="J224" s="57"/>
      <c r="K224" s="57"/>
      <c r="L224" s="57"/>
      <c r="M224" s="58" t="str">
        <f t="shared" si="41"/>
        <v/>
      </c>
      <c r="N224" s="102"/>
    </row>
    <row r="225" spans="1:14">
      <c r="A225" s="97" t="str">
        <f t="shared" si="39"/>
        <v/>
      </c>
      <c r="B225" s="98" t="str">
        <f t="shared" si="38"/>
        <v/>
      </c>
      <c r="C225" s="99"/>
      <c r="D225" s="137"/>
      <c r="E225" s="100"/>
      <c r="F225" s="57"/>
      <c r="G225" s="58">
        <f t="shared" si="40"/>
        <v>0</v>
      </c>
      <c r="H225" s="58">
        <f>IF(E225="",0,IFERROR(VLOOKUP(E225,档案费管理台账!$D$4:$H$1000,5,0),0))</f>
        <v>0</v>
      </c>
      <c r="I225" s="57"/>
      <c r="J225" s="57"/>
      <c r="K225" s="57"/>
      <c r="L225" s="57"/>
      <c r="M225" s="58" t="str">
        <f t="shared" si="41"/>
        <v/>
      </c>
      <c r="N225" s="102"/>
    </row>
    <row r="226" spans="1:14">
      <c r="A226" s="97" t="str">
        <f t="shared" si="39"/>
        <v/>
      </c>
      <c r="B226" s="98" t="str">
        <f t="shared" si="38"/>
        <v/>
      </c>
      <c r="C226" s="99"/>
      <c r="D226" s="137"/>
      <c r="E226" s="100"/>
      <c r="F226" s="57"/>
      <c r="G226" s="58">
        <f t="shared" si="40"/>
        <v>0</v>
      </c>
      <c r="H226" s="58">
        <f>IF(E226="",0,IFERROR(VLOOKUP(E226,档案费管理台账!$D$4:$H$1000,5,0),0))</f>
        <v>0</v>
      </c>
      <c r="I226" s="57"/>
      <c r="J226" s="57"/>
      <c r="K226" s="57"/>
      <c r="L226" s="57"/>
      <c r="M226" s="58" t="str">
        <f t="shared" si="41"/>
        <v/>
      </c>
      <c r="N226" s="102"/>
    </row>
    <row r="227" spans="1:14">
      <c r="A227" s="97" t="str">
        <f t="shared" si="39"/>
        <v/>
      </c>
      <c r="B227" s="98" t="str">
        <f t="shared" si="38"/>
        <v/>
      </c>
      <c r="C227" s="99"/>
      <c r="D227" s="137"/>
      <c r="E227" s="100"/>
      <c r="F227" s="57"/>
      <c r="G227" s="58">
        <f t="shared" si="40"/>
        <v>0</v>
      </c>
      <c r="H227" s="58">
        <f>IF(E227="",0,IFERROR(VLOOKUP(E227,档案费管理台账!$D$4:$H$1000,5,0),0))</f>
        <v>0</v>
      </c>
      <c r="I227" s="57"/>
      <c r="J227" s="57"/>
      <c r="K227" s="57"/>
      <c r="L227" s="57"/>
      <c r="M227" s="58" t="str">
        <f t="shared" si="41"/>
        <v/>
      </c>
      <c r="N227" s="102"/>
    </row>
    <row r="228" spans="1:14">
      <c r="A228" s="97" t="str">
        <f t="shared" si="39"/>
        <v/>
      </c>
      <c r="B228" s="98" t="str">
        <f t="shared" si="38"/>
        <v/>
      </c>
      <c r="C228" s="99"/>
      <c r="D228" s="137"/>
      <c r="E228" s="100"/>
      <c r="F228" s="57"/>
      <c r="G228" s="58">
        <f t="shared" si="40"/>
        <v>0</v>
      </c>
      <c r="H228" s="58">
        <f>IF(E228="",0,IFERROR(VLOOKUP(E228,档案费管理台账!$D$4:$H$1000,5,0),0))</f>
        <v>0</v>
      </c>
      <c r="I228" s="57"/>
      <c r="J228" s="57"/>
      <c r="K228" s="57"/>
      <c r="L228" s="57"/>
      <c r="M228" s="58" t="str">
        <f t="shared" si="41"/>
        <v/>
      </c>
      <c r="N228" s="102"/>
    </row>
    <row r="229" spans="1:14">
      <c r="A229" s="97" t="str">
        <f t="shared" si="39"/>
        <v/>
      </c>
      <c r="B229" s="98" t="str">
        <f t="shared" si="38"/>
        <v/>
      </c>
      <c r="C229" s="99"/>
      <c r="D229" s="137"/>
      <c r="E229" s="100"/>
      <c r="F229" s="57"/>
      <c r="G229" s="58">
        <f t="shared" si="40"/>
        <v>0</v>
      </c>
      <c r="H229" s="58">
        <f>IF(E229="",0,IFERROR(VLOOKUP(E229,档案费管理台账!$D$4:$H$1000,5,0),0))</f>
        <v>0</v>
      </c>
      <c r="I229" s="57"/>
      <c r="J229" s="57"/>
      <c r="K229" s="57"/>
      <c r="L229" s="57"/>
      <c r="M229" s="58" t="str">
        <f t="shared" si="41"/>
        <v/>
      </c>
      <c r="N229" s="102"/>
    </row>
    <row r="230" spans="1:14">
      <c r="A230" s="97" t="str">
        <f t="shared" si="39"/>
        <v/>
      </c>
      <c r="B230" s="98" t="str">
        <f t="shared" si="38"/>
        <v/>
      </c>
      <c r="C230" s="99"/>
      <c r="D230" s="137"/>
      <c r="E230" s="100"/>
      <c r="F230" s="57"/>
      <c r="G230" s="58">
        <f t="shared" si="40"/>
        <v>0</v>
      </c>
      <c r="H230" s="58">
        <f>IF(E230="",0,IFERROR(VLOOKUP(E230,档案费管理台账!$D$4:$H$1000,5,0),0))</f>
        <v>0</v>
      </c>
      <c r="I230" s="57"/>
      <c r="J230" s="57"/>
      <c r="K230" s="57"/>
      <c r="L230" s="57"/>
      <c r="M230" s="58" t="str">
        <f t="shared" si="41"/>
        <v/>
      </c>
      <c r="N230" s="102"/>
    </row>
    <row r="231" spans="1:14">
      <c r="A231" s="97" t="str">
        <f t="shared" si="39"/>
        <v/>
      </c>
      <c r="B231" s="98" t="str">
        <f t="shared" si="38"/>
        <v/>
      </c>
      <c r="C231" s="99"/>
      <c r="D231" s="137"/>
      <c r="E231" s="100"/>
      <c r="F231" s="57"/>
      <c r="G231" s="58">
        <f t="shared" si="40"/>
        <v>0</v>
      </c>
      <c r="H231" s="58">
        <f>IF(E231="",0,IFERROR(VLOOKUP(E231,档案费管理台账!$D$4:$H$1000,5,0),0))</f>
        <v>0</v>
      </c>
      <c r="I231" s="57"/>
      <c r="J231" s="57"/>
      <c r="K231" s="57"/>
      <c r="L231" s="57"/>
      <c r="M231" s="58" t="str">
        <f t="shared" si="41"/>
        <v/>
      </c>
      <c r="N231" s="102"/>
    </row>
    <row r="232" spans="1:14">
      <c r="A232" s="97" t="str">
        <f t="shared" si="39"/>
        <v/>
      </c>
      <c r="B232" s="98" t="str">
        <f t="shared" si="38"/>
        <v/>
      </c>
      <c r="C232" s="99"/>
      <c r="D232" s="137"/>
      <c r="E232" s="100"/>
      <c r="F232" s="57"/>
      <c r="G232" s="58">
        <f t="shared" si="40"/>
        <v>0</v>
      </c>
      <c r="H232" s="58">
        <f>IF(E232="",0,IFERROR(VLOOKUP(E232,档案费管理台账!$D$4:$H$1000,5,0),0))</f>
        <v>0</v>
      </c>
      <c r="I232" s="57"/>
      <c r="J232" s="57"/>
      <c r="K232" s="57"/>
      <c r="L232" s="57"/>
      <c r="M232" s="58" t="str">
        <f t="shared" si="41"/>
        <v/>
      </c>
      <c r="N232" s="102"/>
    </row>
    <row r="233" spans="1:14">
      <c r="A233" s="97" t="str">
        <f t="shared" si="39"/>
        <v/>
      </c>
      <c r="B233" s="98" t="str">
        <f t="shared" si="38"/>
        <v/>
      </c>
      <c r="C233" s="99"/>
      <c r="D233" s="137"/>
      <c r="E233" s="100"/>
      <c r="F233" s="57"/>
      <c r="G233" s="58">
        <f t="shared" si="40"/>
        <v>0</v>
      </c>
      <c r="H233" s="58">
        <f>IF(E233="",0,IFERROR(VLOOKUP(E233,档案费管理台账!$D$4:$H$1000,5,0),0))</f>
        <v>0</v>
      </c>
      <c r="I233" s="57"/>
      <c r="J233" s="57"/>
      <c r="K233" s="57"/>
      <c r="L233" s="57"/>
      <c r="M233" s="58" t="str">
        <f t="shared" si="41"/>
        <v/>
      </c>
      <c r="N233" s="102"/>
    </row>
    <row r="234" spans="1:14">
      <c r="A234" s="97" t="str">
        <f t="shared" si="39"/>
        <v/>
      </c>
      <c r="B234" s="98" t="str">
        <f t="shared" si="38"/>
        <v/>
      </c>
      <c r="C234" s="99"/>
      <c r="D234" s="137"/>
      <c r="E234" s="100"/>
      <c r="F234" s="57"/>
      <c r="G234" s="58">
        <f t="shared" si="40"/>
        <v>0</v>
      </c>
      <c r="H234" s="58">
        <f>IF(E234="",0,IFERROR(VLOOKUP(E234,档案费管理台账!$D$4:$H$1000,5,0),0))</f>
        <v>0</v>
      </c>
      <c r="I234" s="57"/>
      <c r="J234" s="57"/>
      <c r="K234" s="57"/>
      <c r="L234" s="57"/>
      <c r="M234" s="58" t="str">
        <f t="shared" si="41"/>
        <v/>
      </c>
      <c r="N234" s="102"/>
    </row>
    <row r="235" spans="1:14">
      <c r="A235" s="97" t="str">
        <f t="shared" si="39"/>
        <v/>
      </c>
      <c r="B235" s="98" t="str">
        <f t="shared" si="38"/>
        <v/>
      </c>
      <c r="C235" s="99"/>
      <c r="D235" s="137"/>
      <c r="E235" s="100"/>
      <c r="F235" s="57"/>
      <c r="G235" s="58">
        <f t="shared" si="40"/>
        <v>0</v>
      </c>
      <c r="H235" s="58">
        <f>IF(E235="",0,IFERROR(VLOOKUP(E235,档案费管理台账!$D$4:$H$1000,5,0),0))</f>
        <v>0</v>
      </c>
      <c r="I235" s="57"/>
      <c r="J235" s="57"/>
      <c r="K235" s="57"/>
      <c r="L235" s="57"/>
      <c r="M235" s="58" t="str">
        <f t="shared" si="41"/>
        <v/>
      </c>
      <c r="N235" s="102"/>
    </row>
    <row r="236" spans="1:14">
      <c r="A236" s="97" t="str">
        <f t="shared" si="39"/>
        <v/>
      </c>
      <c r="B236" s="98" t="str">
        <f t="shared" ref="B236:B299" si="42">IF(C236="","",MONTH(C236)&amp;"月")</f>
        <v/>
      </c>
      <c r="C236" s="99"/>
      <c r="D236" s="137"/>
      <c r="E236" s="100"/>
      <c r="F236" s="57"/>
      <c r="G236" s="58">
        <f t="shared" si="40"/>
        <v>0</v>
      </c>
      <c r="H236" s="58">
        <f>IF(E236="",0,IFERROR(VLOOKUP(E236,档案费管理台账!$D$4:$H$1000,5,0),0))</f>
        <v>0</v>
      </c>
      <c r="I236" s="57"/>
      <c r="J236" s="57"/>
      <c r="K236" s="57"/>
      <c r="L236" s="57"/>
      <c r="M236" s="58" t="str">
        <f t="shared" si="41"/>
        <v/>
      </c>
      <c r="N236" s="102"/>
    </row>
    <row r="237" spans="1:14">
      <c r="A237" s="97" t="str">
        <f t="shared" ref="A237:A300" si="43">IF(C237="","",ROW()-42)</f>
        <v/>
      </c>
      <c r="B237" s="98" t="str">
        <f t="shared" si="42"/>
        <v/>
      </c>
      <c r="C237" s="99"/>
      <c r="D237" s="137"/>
      <c r="E237" s="100"/>
      <c r="F237" s="57"/>
      <c r="G237" s="58">
        <f t="shared" ref="G237:G300" si="44">IF(F237="",0,F237*$K$41)</f>
        <v>0</v>
      </c>
      <c r="H237" s="58">
        <f>IF(E237="",0,IFERROR(VLOOKUP(E237,档案费管理台账!$D$4:$H$1000,5,0),0))</f>
        <v>0</v>
      </c>
      <c r="I237" s="57"/>
      <c r="J237" s="57"/>
      <c r="K237" s="57"/>
      <c r="L237" s="57"/>
      <c r="M237" s="58" t="str">
        <f t="shared" ref="M237:M300" si="45">IF(C237="","",ROUND(M236+G237-I237-J237-K237-L237-H237,2))</f>
        <v/>
      </c>
      <c r="N237" s="102"/>
    </row>
    <row r="238" spans="1:14">
      <c r="A238" s="97" t="str">
        <f t="shared" si="43"/>
        <v/>
      </c>
      <c r="B238" s="98" t="str">
        <f t="shared" si="42"/>
        <v/>
      </c>
      <c r="C238" s="99"/>
      <c r="D238" s="137"/>
      <c r="E238" s="100"/>
      <c r="F238" s="57"/>
      <c r="G238" s="58">
        <f t="shared" si="44"/>
        <v>0</v>
      </c>
      <c r="H238" s="58">
        <f>IF(E238="",0,IFERROR(VLOOKUP(E238,档案费管理台账!$D$4:$H$1000,5,0),0))</f>
        <v>0</v>
      </c>
      <c r="I238" s="57"/>
      <c r="J238" s="57"/>
      <c r="K238" s="57"/>
      <c r="L238" s="57"/>
      <c r="M238" s="58" t="str">
        <f t="shared" si="45"/>
        <v/>
      </c>
      <c r="N238" s="102"/>
    </row>
    <row r="239" spans="1:14">
      <c r="A239" s="97" t="str">
        <f t="shared" si="43"/>
        <v/>
      </c>
      <c r="B239" s="98" t="str">
        <f t="shared" si="42"/>
        <v/>
      </c>
      <c r="C239" s="99"/>
      <c r="D239" s="137"/>
      <c r="E239" s="100"/>
      <c r="F239" s="57"/>
      <c r="G239" s="58">
        <f t="shared" si="44"/>
        <v>0</v>
      </c>
      <c r="H239" s="58">
        <f>IF(E239="",0,IFERROR(VLOOKUP(E239,档案费管理台账!$D$4:$H$1000,5,0),0))</f>
        <v>0</v>
      </c>
      <c r="I239" s="57"/>
      <c r="J239" s="57"/>
      <c r="K239" s="57"/>
      <c r="L239" s="57"/>
      <c r="M239" s="58" t="str">
        <f t="shared" si="45"/>
        <v/>
      </c>
      <c r="N239" s="102"/>
    </row>
    <row r="240" spans="1:14">
      <c r="A240" s="97" t="str">
        <f t="shared" si="43"/>
        <v/>
      </c>
      <c r="B240" s="98" t="str">
        <f t="shared" si="42"/>
        <v/>
      </c>
      <c r="C240" s="99"/>
      <c r="D240" s="137"/>
      <c r="E240" s="100"/>
      <c r="F240" s="57"/>
      <c r="G240" s="58">
        <f t="shared" si="44"/>
        <v>0</v>
      </c>
      <c r="H240" s="58">
        <f>IF(E240="",0,IFERROR(VLOOKUP(E240,档案费管理台账!$D$4:$H$1000,5,0),0))</f>
        <v>0</v>
      </c>
      <c r="I240" s="57"/>
      <c r="J240" s="57"/>
      <c r="K240" s="57"/>
      <c r="L240" s="57"/>
      <c r="M240" s="58" t="str">
        <f t="shared" si="45"/>
        <v/>
      </c>
      <c r="N240" s="102"/>
    </row>
    <row r="241" spans="1:14">
      <c r="A241" s="97" t="str">
        <f t="shared" si="43"/>
        <v/>
      </c>
      <c r="B241" s="98" t="str">
        <f t="shared" si="42"/>
        <v/>
      </c>
      <c r="C241" s="99"/>
      <c r="D241" s="137"/>
      <c r="E241" s="100"/>
      <c r="F241" s="57"/>
      <c r="G241" s="58">
        <f t="shared" si="44"/>
        <v>0</v>
      </c>
      <c r="H241" s="58">
        <f>IF(E241="",0,IFERROR(VLOOKUP(E241,档案费管理台账!$D$4:$H$1000,5,0),0))</f>
        <v>0</v>
      </c>
      <c r="I241" s="57"/>
      <c r="J241" s="57"/>
      <c r="K241" s="57"/>
      <c r="L241" s="57"/>
      <c r="M241" s="58" t="str">
        <f t="shared" si="45"/>
        <v/>
      </c>
      <c r="N241" s="102"/>
    </row>
    <row r="242" spans="1:14">
      <c r="A242" s="97" t="str">
        <f t="shared" si="43"/>
        <v/>
      </c>
      <c r="B242" s="98" t="str">
        <f t="shared" si="42"/>
        <v/>
      </c>
      <c r="C242" s="99"/>
      <c r="D242" s="137"/>
      <c r="E242" s="100"/>
      <c r="F242" s="57"/>
      <c r="G242" s="58">
        <f t="shared" si="44"/>
        <v>0</v>
      </c>
      <c r="H242" s="58">
        <f>IF(E242="",0,IFERROR(VLOOKUP(E242,档案费管理台账!$D$4:$H$1000,5,0),0))</f>
        <v>0</v>
      </c>
      <c r="I242" s="57"/>
      <c r="J242" s="57"/>
      <c r="K242" s="57"/>
      <c r="L242" s="57"/>
      <c r="M242" s="58" t="str">
        <f t="shared" si="45"/>
        <v/>
      </c>
      <c r="N242" s="102"/>
    </row>
    <row r="243" spans="1:14">
      <c r="A243" s="97" t="str">
        <f t="shared" si="43"/>
        <v/>
      </c>
      <c r="B243" s="98" t="str">
        <f t="shared" si="42"/>
        <v/>
      </c>
      <c r="C243" s="99"/>
      <c r="D243" s="137"/>
      <c r="E243" s="100"/>
      <c r="F243" s="57"/>
      <c r="G243" s="58">
        <f t="shared" si="44"/>
        <v>0</v>
      </c>
      <c r="H243" s="58">
        <f>IF(E243="",0,IFERROR(VLOOKUP(E243,档案费管理台账!$D$4:$H$1000,5,0),0))</f>
        <v>0</v>
      </c>
      <c r="I243" s="57"/>
      <c r="J243" s="57"/>
      <c r="K243" s="57"/>
      <c r="L243" s="57"/>
      <c r="M243" s="58" t="str">
        <f t="shared" si="45"/>
        <v/>
      </c>
      <c r="N243" s="102"/>
    </row>
    <row r="244" spans="1:14">
      <c r="A244" s="97" t="str">
        <f t="shared" si="43"/>
        <v/>
      </c>
      <c r="B244" s="98" t="str">
        <f t="shared" si="42"/>
        <v/>
      </c>
      <c r="C244" s="99"/>
      <c r="D244" s="137"/>
      <c r="E244" s="100"/>
      <c r="F244" s="57"/>
      <c r="G244" s="58">
        <f t="shared" si="44"/>
        <v>0</v>
      </c>
      <c r="H244" s="58">
        <f>IF(E244="",0,IFERROR(VLOOKUP(E244,档案费管理台账!$D$4:$H$1000,5,0),0))</f>
        <v>0</v>
      </c>
      <c r="I244" s="57"/>
      <c r="J244" s="57"/>
      <c r="K244" s="57"/>
      <c r="L244" s="57"/>
      <c r="M244" s="58" t="str">
        <f t="shared" si="45"/>
        <v/>
      </c>
      <c r="N244" s="102"/>
    </row>
    <row r="245" spans="1:14">
      <c r="A245" s="97" t="str">
        <f t="shared" si="43"/>
        <v/>
      </c>
      <c r="B245" s="98" t="str">
        <f t="shared" si="42"/>
        <v/>
      </c>
      <c r="C245" s="99"/>
      <c r="D245" s="137"/>
      <c r="E245" s="100"/>
      <c r="F245" s="57"/>
      <c r="G245" s="58">
        <f t="shared" si="44"/>
        <v>0</v>
      </c>
      <c r="H245" s="58">
        <f>IF(E245="",0,IFERROR(VLOOKUP(E245,档案费管理台账!$D$4:$H$1000,5,0),0))</f>
        <v>0</v>
      </c>
      <c r="I245" s="57"/>
      <c r="J245" s="57"/>
      <c r="K245" s="57"/>
      <c r="L245" s="57"/>
      <c r="M245" s="58" t="str">
        <f t="shared" si="45"/>
        <v/>
      </c>
      <c r="N245" s="102"/>
    </row>
    <row r="246" spans="1:14">
      <c r="A246" s="97" t="str">
        <f t="shared" si="43"/>
        <v/>
      </c>
      <c r="B246" s="98" t="str">
        <f t="shared" si="42"/>
        <v/>
      </c>
      <c r="C246" s="99"/>
      <c r="D246" s="137"/>
      <c r="E246" s="100"/>
      <c r="F246" s="57"/>
      <c r="G246" s="58">
        <f t="shared" si="44"/>
        <v>0</v>
      </c>
      <c r="H246" s="58">
        <f>IF(E246="",0,IFERROR(VLOOKUP(E246,档案费管理台账!$D$4:$H$1000,5,0),0))</f>
        <v>0</v>
      </c>
      <c r="I246" s="57"/>
      <c r="J246" s="57"/>
      <c r="K246" s="57"/>
      <c r="L246" s="57"/>
      <c r="M246" s="58" t="str">
        <f t="shared" si="45"/>
        <v/>
      </c>
      <c r="N246" s="102"/>
    </row>
    <row r="247" spans="1:14">
      <c r="A247" s="97" t="str">
        <f t="shared" si="43"/>
        <v/>
      </c>
      <c r="B247" s="98" t="str">
        <f t="shared" si="42"/>
        <v/>
      </c>
      <c r="C247" s="99"/>
      <c r="D247" s="137"/>
      <c r="E247" s="100"/>
      <c r="F247" s="57"/>
      <c r="G247" s="58">
        <f t="shared" si="44"/>
        <v>0</v>
      </c>
      <c r="H247" s="58">
        <f>IF(E247="",0,IFERROR(VLOOKUP(E247,档案费管理台账!$D$4:$H$1000,5,0),0))</f>
        <v>0</v>
      </c>
      <c r="I247" s="57"/>
      <c r="J247" s="57"/>
      <c r="K247" s="57"/>
      <c r="L247" s="57"/>
      <c r="M247" s="58" t="str">
        <f t="shared" si="45"/>
        <v/>
      </c>
      <c r="N247" s="102"/>
    </row>
    <row r="248" spans="1:14">
      <c r="A248" s="97" t="str">
        <f t="shared" si="43"/>
        <v/>
      </c>
      <c r="B248" s="98" t="str">
        <f t="shared" si="42"/>
        <v/>
      </c>
      <c r="C248" s="99"/>
      <c r="D248" s="137"/>
      <c r="E248" s="100"/>
      <c r="F248" s="57"/>
      <c r="G248" s="58">
        <f t="shared" si="44"/>
        <v>0</v>
      </c>
      <c r="H248" s="58">
        <f>IF(E248="",0,IFERROR(VLOOKUP(E248,档案费管理台账!$D$4:$H$1000,5,0),0))</f>
        <v>0</v>
      </c>
      <c r="I248" s="57"/>
      <c r="J248" s="57"/>
      <c r="K248" s="57"/>
      <c r="L248" s="57"/>
      <c r="M248" s="58" t="str">
        <f t="shared" si="45"/>
        <v/>
      </c>
      <c r="N248" s="102"/>
    </row>
    <row r="249" spans="1:14">
      <c r="A249" s="97" t="str">
        <f t="shared" si="43"/>
        <v/>
      </c>
      <c r="B249" s="98" t="str">
        <f t="shared" si="42"/>
        <v/>
      </c>
      <c r="C249" s="99"/>
      <c r="D249" s="137"/>
      <c r="E249" s="100"/>
      <c r="F249" s="57"/>
      <c r="G249" s="58">
        <f t="shared" si="44"/>
        <v>0</v>
      </c>
      <c r="H249" s="58">
        <f>IF(E249="",0,IFERROR(VLOOKUP(E249,档案费管理台账!$D$4:$H$1000,5,0),0))</f>
        <v>0</v>
      </c>
      <c r="I249" s="57"/>
      <c r="J249" s="57"/>
      <c r="K249" s="57"/>
      <c r="L249" s="57"/>
      <c r="M249" s="58" t="str">
        <f t="shared" si="45"/>
        <v/>
      </c>
      <c r="N249" s="102"/>
    </row>
    <row r="250" spans="1:14">
      <c r="A250" s="97" t="str">
        <f t="shared" si="43"/>
        <v/>
      </c>
      <c r="B250" s="98" t="str">
        <f t="shared" si="42"/>
        <v/>
      </c>
      <c r="C250" s="99"/>
      <c r="D250" s="137"/>
      <c r="E250" s="100"/>
      <c r="F250" s="57"/>
      <c r="G250" s="58">
        <f t="shared" si="44"/>
        <v>0</v>
      </c>
      <c r="H250" s="58">
        <f>IF(E250="",0,IFERROR(VLOOKUP(E250,档案费管理台账!$D$4:$H$1000,5,0),0))</f>
        <v>0</v>
      </c>
      <c r="I250" s="57"/>
      <c r="J250" s="57"/>
      <c r="K250" s="57"/>
      <c r="L250" s="57"/>
      <c r="M250" s="58" t="str">
        <f t="shared" si="45"/>
        <v/>
      </c>
      <c r="N250" s="102"/>
    </row>
    <row r="251" spans="1:14">
      <c r="A251" s="97" t="str">
        <f t="shared" si="43"/>
        <v/>
      </c>
      <c r="B251" s="98" t="str">
        <f t="shared" si="42"/>
        <v/>
      </c>
      <c r="C251" s="99"/>
      <c r="D251" s="137"/>
      <c r="E251" s="100"/>
      <c r="F251" s="57"/>
      <c r="G251" s="58">
        <f t="shared" si="44"/>
        <v>0</v>
      </c>
      <c r="H251" s="58">
        <f>IF(E251="",0,IFERROR(VLOOKUP(E251,档案费管理台账!$D$4:$H$1000,5,0),0))</f>
        <v>0</v>
      </c>
      <c r="I251" s="57"/>
      <c r="J251" s="57"/>
      <c r="K251" s="57"/>
      <c r="L251" s="57"/>
      <c r="M251" s="58" t="str">
        <f t="shared" si="45"/>
        <v/>
      </c>
      <c r="N251" s="102"/>
    </row>
    <row r="252" spans="1:14">
      <c r="A252" s="97" t="str">
        <f t="shared" si="43"/>
        <v/>
      </c>
      <c r="B252" s="98" t="str">
        <f t="shared" si="42"/>
        <v/>
      </c>
      <c r="C252" s="99"/>
      <c r="D252" s="137"/>
      <c r="E252" s="100"/>
      <c r="F252" s="57"/>
      <c r="G252" s="58">
        <f t="shared" si="44"/>
        <v>0</v>
      </c>
      <c r="H252" s="58">
        <f>IF(E252="",0,IFERROR(VLOOKUP(E252,档案费管理台账!$D$4:$H$1000,5,0),0))</f>
        <v>0</v>
      </c>
      <c r="I252" s="57"/>
      <c r="J252" s="57"/>
      <c r="K252" s="57"/>
      <c r="L252" s="57"/>
      <c r="M252" s="58" t="str">
        <f t="shared" si="45"/>
        <v/>
      </c>
      <c r="N252" s="102"/>
    </row>
    <row r="253" spans="1:14">
      <c r="A253" s="97" t="str">
        <f t="shared" si="43"/>
        <v/>
      </c>
      <c r="B253" s="98" t="str">
        <f t="shared" si="42"/>
        <v/>
      </c>
      <c r="C253" s="99"/>
      <c r="D253" s="137"/>
      <c r="E253" s="100"/>
      <c r="F253" s="57"/>
      <c r="G253" s="58">
        <f t="shared" si="44"/>
        <v>0</v>
      </c>
      <c r="H253" s="58">
        <f>IF(E253="",0,IFERROR(VLOOKUP(E253,档案费管理台账!$D$4:$H$1000,5,0),0))</f>
        <v>0</v>
      </c>
      <c r="I253" s="57"/>
      <c r="J253" s="57"/>
      <c r="K253" s="57"/>
      <c r="L253" s="57"/>
      <c r="M253" s="58" t="str">
        <f t="shared" si="45"/>
        <v/>
      </c>
      <c r="N253" s="102"/>
    </row>
    <row r="254" spans="1:14">
      <c r="A254" s="97" t="str">
        <f t="shared" si="43"/>
        <v/>
      </c>
      <c r="B254" s="98" t="str">
        <f t="shared" si="42"/>
        <v/>
      </c>
      <c r="C254" s="99"/>
      <c r="D254" s="137"/>
      <c r="E254" s="100"/>
      <c r="F254" s="57"/>
      <c r="G254" s="58">
        <f t="shared" si="44"/>
        <v>0</v>
      </c>
      <c r="H254" s="58">
        <f>IF(E254="",0,IFERROR(VLOOKUP(E254,档案费管理台账!$D$4:$H$1000,5,0),0))</f>
        <v>0</v>
      </c>
      <c r="I254" s="57"/>
      <c r="J254" s="57"/>
      <c r="K254" s="57"/>
      <c r="L254" s="57"/>
      <c r="M254" s="58" t="str">
        <f t="shared" si="45"/>
        <v/>
      </c>
      <c r="N254" s="102"/>
    </row>
    <row r="255" spans="1:14">
      <c r="A255" s="97" t="str">
        <f t="shared" si="43"/>
        <v/>
      </c>
      <c r="B255" s="98" t="str">
        <f t="shared" si="42"/>
        <v/>
      </c>
      <c r="C255" s="99"/>
      <c r="D255" s="137"/>
      <c r="E255" s="100"/>
      <c r="F255" s="57"/>
      <c r="G255" s="58">
        <f t="shared" si="44"/>
        <v>0</v>
      </c>
      <c r="H255" s="58">
        <f>IF(E255="",0,IFERROR(VLOOKUP(E255,档案费管理台账!$D$4:$H$1000,5,0),0))</f>
        <v>0</v>
      </c>
      <c r="I255" s="57"/>
      <c r="J255" s="57"/>
      <c r="K255" s="57"/>
      <c r="L255" s="57"/>
      <c r="M255" s="58" t="str">
        <f t="shared" si="45"/>
        <v/>
      </c>
      <c r="N255" s="102"/>
    </row>
    <row r="256" spans="1:14">
      <c r="A256" s="97" t="str">
        <f t="shared" si="43"/>
        <v/>
      </c>
      <c r="B256" s="98" t="str">
        <f t="shared" si="42"/>
        <v/>
      </c>
      <c r="C256" s="99"/>
      <c r="D256" s="137"/>
      <c r="E256" s="100"/>
      <c r="F256" s="57"/>
      <c r="G256" s="58">
        <f t="shared" si="44"/>
        <v>0</v>
      </c>
      <c r="H256" s="58">
        <f>IF(E256="",0,IFERROR(VLOOKUP(E256,档案费管理台账!$D$4:$H$1000,5,0),0))</f>
        <v>0</v>
      </c>
      <c r="I256" s="57"/>
      <c r="J256" s="57"/>
      <c r="K256" s="57"/>
      <c r="L256" s="57"/>
      <c r="M256" s="58" t="str">
        <f t="shared" si="45"/>
        <v/>
      </c>
      <c r="N256" s="102"/>
    </row>
    <row r="257" spans="1:14">
      <c r="A257" s="97" t="str">
        <f t="shared" si="43"/>
        <v/>
      </c>
      <c r="B257" s="98" t="str">
        <f t="shared" si="42"/>
        <v/>
      </c>
      <c r="C257" s="99"/>
      <c r="D257" s="137"/>
      <c r="E257" s="100"/>
      <c r="F257" s="57"/>
      <c r="G257" s="58">
        <f t="shared" si="44"/>
        <v>0</v>
      </c>
      <c r="H257" s="58">
        <f>IF(E257="",0,IFERROR(VLOOKUP(E257,档案费管理台账!$D$4:$H$1000,5,0),0))</f>
        <v>0</v>
      </c>
      <c r="I257" s="57"/>
      <c r="J257" s="57"/>
      <c r="K257" s="57"/>
      <c r="L257" s="57"/>
      <c r="M257" s="58" t="str">
        <f t="shared" si="45"/>
        <v/>
      </c>
      <c r="N257" s="102"/>
    </row>
    <row r="258" spans="1:14">
      <c r="A258" s="97" t="str">
        <f t="shared" si="43"/>
        <v/>
      </c>
      <c r="B258" s="98" t="str">
        <f t="shared" si="42"/>
        <v/>
      </c>
      <c r="C258" s="99"/>
      <c r="D258" s="137"/>
      <c r="E258" s="100"/>
      <c r="F258" s="57"/>
      <c r="G258" s="58">
        <f t="shared" si="44"/>
        <v>0</v>
      </c>
      <c r="H258" s="58">
        <f>IF(E258="",0,IFERROR(VLOOKUP(E258,档案费管理台账!$D$4:$H$1000,5,0),0))</f>
        <v>0</v>
      </c>
      <c r="I258" s="57"/>
      <c r="J258" s="57"/>
      <c r="K258" s="57"/>
      <c r="L258" s="57"/>
      <c r="M258" s="58" t="str">
        <f t="shared" si="45"/>
        <v/>
      </c>
      <c r="N258" s="102"/>
    </row>
    <row r="259" spans="1:14">
      <c r="A259" s="97" t="str">
        <f t="shared" si="43"/>
        <v/>
      </c>
      <c r="B259" s="98" t="str">
        <f t="shared" si="42"/>
        <v/>
      </c>
      <c r="C259" s="99"/>
      <c r="D259" s="137"/>
      <c r="E259" s="100"/>
      <c r="F259" s="57"/>
      <c r="G259" s="58">
        <f t="shared" si="44"/>
        <v>0</v>
      </c>
      <c r="H259" s="58">
        <f>IF(E259="",0,IFERROR(VLOOKUP(E259,档案费管理台账!$D$4:$H$1000,5,0),0))</f>
        <v>0</v>
      </c>
      <c r="I259" s="57"/>
      <c r="J259" s="57"/>
      <c r="K259" s="57"/>
      <c r="L259" s="57"/>
      <c r="M259" s="58" t="str">
        <f t="shared" si="45"/>
        <v/>
      </c>
      <c r="N259" s="102"/>
    </row>
    <row r="260" spans="1:14">
      <c r="A260" s="97" t="str">
        <f t="shared" si="43"/>
        <v/>
      </c>
      <c r="B260" s="98" t="str">
        <f t="shared" si="42"/>
        <v/>
      </c>
      <c r="C260" s="99"/>
      <c r="D260" s="137"/>
      <c r="E260" s="100"/>
      <c r="F260" s="57"/>
      <c r="G260" s="58">
        <f t="shared" si="44"/>
        <v>0</v>
      </c>
      <c r="H260" s="58">
        <f>IF(E260="",0,IFERROR(VLOOKUP(E260,档案费管理台账!$D$4:$H$1000,5,0),0))</f>
        <v>0</v>
      </c>
      <c r="I260" s="57"/>
      <c r="J260" s="57"/>
      <c r="K260" s="57"/>
      <c r="L260" s="57"/>
      <c r="M260" s="58" t="str">
        <f t="shared" si="45"/>
        <v/>
      </c>
      <c r="N260" s="102"/>
    </row>
    <row r="261" spans="1:14">
      <c r="A261" s="97" t="str">
        <f t="shared" si="43"/>
        <v/>
      </c>
      <c r="B261" s="98" t="str">
        <f t="shared" si="42"/>
        <v/>
      </c>
      <c r="C261" s="99"/>
      <c r="D261" s="137"/>
      <c r="E261" s="100"/>
      <c r="F261" s="57"/>
      <c r="G261" s="58">
        <f t="shared" si="44"/>
        <v>0</v>
      </c>
      <c r="H261" s="58">
        <f>IF(E261="",0,IFERROR(VLOOKUP(E261,档案费管理台账!$D$4:$H$1000,5,0),0))</f>
        <v>0</v>
      </c>
      <c r="I261" s="57"/>
      <c r="J261" s="57"/>
      <c r="K261" s="57"/>
      <c r="L261" s="57"/>
      <c r="M261" s="58" t="str">
        <f t="shared" si="45"/>
        <v/>
      </c>
      <c r="N261" s="102"/>
    </row>
    <row r="262" spans="1:14">
      <c r="A262" s="97" t="str">
        <f t="shared" si="43"/>
        <v/>
      </c>
      <c r="B262" s="98" t="str">
        <f t="shared" si="42"/>
        <v/>
      </c>
      <c r="C262" s="99"/>
      <c r="D262" s="137"/>
      <c r="E262" s="100"/>
      <c r="F262" s="57"/>
      <c r="G262" s="58">
        <f t="shared" si="44"/>
        <v>0</v>
      </c>
      <c r="H262" s="58">
        <f>IF(E262="",0,IFERROR(VLOOKUP(E262,档案费管理台账!$D$4:$H$1000,5,0),0))</f>
        <v>0</v>
      </c>
      <c r="I262" s="57"/>
      <c r="J262" s="57"/>
      <c r="K262" s="57"/>
      <c r="L262" s="57"/>
      <c r="M262" s="58" t="str">
        <f t="shared" si="45"/>
        <v/>
      </c>
      <c r="N262" s="102"/>
    </row>
    <row r="263" spans="1:14">
      <c r="A263" s="97" t="str">
        <f t="shared" si="43"/>
        <v/>
      </c>
      <c r="B263" s="98" t="str">
        <f t="shared" si="42"/>
        <v/>
      </c>
      <c r="C263" s="99"/>
      <c r="D263" s="137"/>
      <c r="E263" s="100"/>
      <c r="F263" s="57"/>
      <c r="G263" s="58">
        <f t="shared" si="44"/>
        <v>0</v>
      </c>
      <c r="H263" s="58">
        <f>IF(E263="",0,IFERROR(VLOOKUP(E263,档案费管理台账!$D$4:$H$1000,5,0),0))</f>
        <v>0</v>
      </c>
      <c r="I263" s="57"/>
      <c r="J263" s="57"/>
      <c r="K263" s="57"/>
      <c r="L263" s="57"/>
      <c r="M263" s="58" t="str">
        <f t="shared" si="45"/>
        <v/>
      </c>
      <c r="N263" s="102"/>
    </row>
    <row r="264" spans="1:14">
      <c r="A264" s="97" t="str">
        <f t="shared" si="43"/>
        <v/>
      </c>
      <c r="B264" s="98" t="str">
        <f t="shared" si="42"/>
        <v/>
      </c>
      <c r="C264" s="99"/>
      <c r="D264" s="137"/>
      <c r="E264" s="100"/>
      <c r="F264" s="57"/>
      <c r="G264" s="58">
        <f t="shared" si="44"/>
        <v>0</v>
      </c>
      <c r="H264" s="58">
        <f>IF(E264="",0,IFERROR(VLOOKUP(E264,档案费管理台账!$D$4:$H$1000,5,0),0))</f>
        <v>0</v>
      </c>
      <c r="I264" s="57"/>
      <c r="J264" s="57"/>
      <c r="K264" s="57"/>
      <c r="L264" s="57"/>
      <c r="M264" s="58" t="str">
        <f t="shared" si="45"/>
        <v/>
      </c>
      <c r="N264" s="102"/>
    </row>
    <row r="265" spans="1:14">
      <c r="A265" s="97" t="str">
        <f t="shared" si="43"/>
        <v/>
      </c>
      <c r="B265" s="98" t="str">
        <f t="shared" si="42"/>
        <v/>
      </c>
      <c r="C265" s="99"/>
      <c r="D265" s="137"/>
      <c r="E265" s="100"/>
      <c r="F265" s="57"/>
      <c r="G265" s="58">
        <f t="shared" si="44"/>
        <v>0</v>
      </c>
      <c r="H265" s="58">
        <f>IF(E265="",0,IFERROR(VLOOKUP(E265,档案费管理台账!$D$4:$H$1000,5,0),0))</f>
        <v>0</v>
      </c>
      <c r="I265" s="57"/>
      <c r="J265" s="57"/>
      <c r="K265" s="57"/>
      <c r="L265" s="57"/>
      <c r="M265" s="58" t="str">
        <f t="shared" si="45"/>
        <v/>
      </c>
      <c r="N265" s="102"/>
    </row>
    <row r="266" spans="1:14">
      <c r="A266" s="97" t="str">
        <f t="shared" si="43"/>
        <v/>
      </c>
      <c r="B266" s="98" t="str">
        <f t="shared" si="42"/>
        <v/>
      </c>
      <c r="C266" s="99"/>
      <c r="D266" s="137"/>
      <c r="E266" s="100"/>
      <c r="F266" s="57"/>
      <c r="G266" s="58">
        <f t="shared" si="44"/>
        <v>0</v>
      </c>
      <c r="H266" s="58">
        <f>IF(E266="",0,IFERROR(VLOOKUP(E266,档案费管理台账!$D$4:$H$1000,5,0),0))</f>
        <v>0</v>
      </c>
      <c r="I266" s="57"/>
      <c r="J266" s="57"/>
      <c r="K266" s="57"/>
      <c r="L266" s="57"/>
      <c r="M266" s="58" t="str">
        <f t="shared" si="45"/>
        <v/>
      </c>
      <c r="N266" s="102"/>
    </row>
    <row r="267" spans="1:14">
      <c r="A267" s="97" t="str">
        <f t="shared" si="43"/>
        <v/>
      </c>
      <c r="B267" s="98" t="str">
        <f t="shared" si="42"/>
        <v/>
      </c>
      <c r="C267" s="99"/>
      <c r="D267" s="137"/>
      <c r="E267" s="100"/>
      <c r="F267" s="57"/>
      <c r="G267" s="58">
        <f t="shared" si="44"/>
        <v>0</v>
      </c>
      <c r="H267" s="58">
        <f>IF(E267="",0,IFERROR(VLOOKUP(E267,档案费管理台账!$D$4:$H$1000,5,0),0))</f>
        <v>0</v>
      </c>
      <c r="I267" s="57"/>
      <c r="J267" s="57"/>
      <c r="K267" s="57"/>
      <c r="L267" s="57"/>
      <c r="M267" s="58" t="str">
        <f t="shared" si="45"/>
        <v/>
      </c>
      <c r="N267" s="102"/>
    </row>
    <row r="268" spans="1:14">
      <c r="A268" s="97" t="str">
        <f t="shared" si="43"/>
        <v/>
      </c>
      <c r="B268" s="98" t="str">
        <f t="shared" si="42"/>
        <v/>
      </c>
      <c r="C268" s="99"/>
      <c r="D268" s="137"/>
      <c r="E268" s="100"/>
      <c r="F268" s="57"/>
      <c r="G268" s="58">
        <f t="shared" si="44"/>
        <v>0</v>
      </c>
      <c r="H268" s="58">
        <f>IF(E268="",0,IFERROR(VLOOKUP(E268,档案费管理台账!$D$4:$H$1000,5,0),0))</f>
        <v>0</v>
      </c>
      <c r="I268" s="57"/>
      <c r="J268" s="57"/>
      <c r="K268" s="57"/>
      <c r="L268" s="57"/>
      <c r="M268" s="58" t="str">
        <f t="shared" si="45"/>
        <v/>
      </c>
      <c r="N268" s="102"/>
    </row>
    <row r="269" spans="1:14">
      <c r="A269" s="97" t="str">
        <f t="shared" si="43"/>
        <v/>
      </c>
      <c r="B269" s="98" t="str">
        <f t="shared" si="42"/>
        <v/>
      </c>
      <c r="C269" s="99"/>
      <c r="D269" s="137"/>
      <c r="E269" s="100"/>
      <c r="F269" s="57"/>
      <c r="G269" s="58">
        <f t="shared" si="44"/>
        <v>0</v>
      </c>
      <c r="H269" s="58">
        <f>IF(E269="",0,IFERROR(VLOOKUP(E269,档案费管理台账!$D$4:$H$1000,5,0),0))</f>
        <v>0</v>
      </c>
      <c r="I269" s="57"/>
      <c r="J269" s="57"/>
      <c r="K269" s="57"/>
      <c r="L269" s="57"/>
      <c r="M269" s="58" t="str">
        <f t="shared" si="45"/>
        <v/>
      </c>
      <c r="N269" s="102"/>
    </row>
    <row r="270" spans="1:14">
      <c r="A270" s="97" t="str">
        <f t="shared" si="43"/>
        <v/>
      </c>
      <c r="B270" s="98" t="str">
        <f t="shared" si="42"/>
        <v/>
      </c>
      <c r="C270" s="99"/>
      <c r="D270" s="137"/>
      <c r="E270" s="100"/>
      <c r="F270" s="57"/>
      <c r="G270" s="58">
        <f t="shared" si="44"/>
        <v>0</v>
      </c>
      <c r="H270" s="58">
        <f>IF(E270="",0,IFERROR(VLOOKUP(E270,档案费管理台账!$D$4:$H$1000,5,0),0))</f>
        <v>0</v>
      </c>
      <c r="I270" s="57"/>
      <c r="J270" s="57"/>
      <c r="K270" s="57"/>
      <c r="L270" s="57"/>
      <c r="M270" s="58" t="str">
        <f t="shared" si="45"/>
        <v/>
      </c>
      <c r="N270" s="102"/>
    </row>
    <row r="271" spans="1:14">
      <c r="A271" s="97" t="str">
        <f t="shared" si="43"/>
        <v/>
      </c>
      <c r="B271" s="98" t="str">
        <f t="shared" si="42"/>
        <v/>
      </c>
      <c r="C271" s="99"/>
      <c r="D271" s="137"/>
      <c r="E271" s="100"/>
      <c r="F271" s="57"/>
      <c r="G271" s="58">
        <f t="shared" si="44"/>
        <v>0</v>
      </c>
      <c r="H271" s="58">
        <f>IF(E271="",0,IFERROR(VLOOKUP(E271,档案费管理台账!$D$4:$H$1000,5,0),0))</f>
        <v>0</v>
      </c>
      <c r="I271" s="57"/>
      <c r="J271" s="57"/>
      <c r="K271" s="57"/>
      <c r="L271" s="57"/>
      <c r="M271" s="58" t="str">
        <f t="shared" si="45"/>
        <v/>
      </c>
      <c r="N271" s="102"/>
    </row>
    <row r="272" spans="1:14">
      <c r="A272" s="97" t="str">
        <f t="shared" si="43"/>
        <v/>
      </c>
      <c r="B272" s="98" t="str">
        <f t="shared" si="42"/>
        <v/>
      </c>
      <c r="C272" s="99"/>
      <c r="D272" s="137"/>
      <c r="E272" s="100"/>
      <c r="F272" s="57"/>
      <c r="G272" s="58">
        <f t="shared" si="44"/>
        <v>0</v>
      </c>
      <c r="H272" s="58">
        <f>IF(E272="",0,IFERROR(VLOOKUP(E272,档案费管理台账!$D$4:$H$1000,5,0),0))</f>
        <v>0</v>
      </c>
      <c r="I272" s="57"/>
      <c r="J272" s="57"/>
      <c r="K272" s="57"/>
      <c r="L272" s="57"/>
      <c r="M272" s="58" t="str">
        <f t="shared" si="45"/>
        <v/>
      </c>
      <c r="N272" s="102"/>
    </row>
    <row r="273" spans="1:14">
      <c r="A273" s="97" t="str">
        <f t="shared" si="43"/>
        <v/>
      </c>
      <c r="B273" s="98" t="str">
        <f t="shared" si="42"/>
        <v/>
      </c>
      <c r="C273" s="99"/>
      <c r="D273" s="137"/>
      <c r="E273" s="100"/>
      <c r="F273" s="57"/>
      <c r="G273" s="58">
        <f t="shared" si="44"/>
        <v>0</v>
      </c>
      <c r="H273" s="58">
        <f>IF(E273="",0,IFERROR(VLOOKUP(E273,档案费管理台账!$D$4:$H$1000,5,0),0))</f>
        <v>0</v>
      </c>
      <c r="I273" s="57"/>
      <c r="J273" s="57"/>
      <c r="K273" s="57"/>
      <c r="L273" s="57"/>
      <c r="M273" s="58" t="str">
        <f t="shared" si="45"/>
        <v/>
      </c>
      <c r="N273" s="102"/>
    </row>
    <row r="274" spans="1:14">
      <c r="A274" s="97" t="str">
        <f t="shared" si="43"/>
        <v/>
      </c>
      <c r="B274" s="98" t="str">
        <f t="shared" si="42"/>
        <v/>
      </c>
      <c r="C274" s="99"/>
      <c r="D274" s="137"/>
      <c r="E274" s="100"/>
      <c r="F274" s="57"/>
      <c r="G274" s="58">
        <f t="shared" si="44"/>
        <v>0</v>
      </c>
      <c r="H274" s="58">
        <f>IF(E274="",0,IFERROR(VLOOKUP(E274,档案费管理台账!$D$4:$H$1000,5,0),0))</f>
        <v>0</v>
      </c>
      <c r="I274" s="57"/>
      <c r="J274" s="57"/>
      <c r="K274" s="57"/>
      <c r="L274" s="57"/>
      <c r="M274" s="58" t="str">
        <f t="shared" si="45"/>
        <v/>
      </c>
      <c r="N274" s="102"/>
    </row>
    <row r="275" spans="1:14">
      <c r="A275" s="97" t="str">
        <f t="shared" si="43"/>
        <v/>
      </c>
      <c r="B275" s="98" t="str">
        <f t="shared" si="42"/>
        <v/>
      </c>
      <c r="C275" s="99"/>
      <c r="D275" s="137"/>
      <c r="E275" s="100"/>
      <c r="F275" s="57"/>
      <c r="G275" s="58">
        <f t="shared" si="44"/>
        <v>0</v>
      </c>
      <c r="H275" s="58">
        <f>IF(E275="",0,IFERROR(VLOOKUP(E275,档案费管理台账!$D$4:$H$1000,5,0),0))</f>
        <v>0</v>
      </c>
      <c r="I275" s="57"/>
      <c r="J275" s="57"/>
      <c r="K275" s="57"/>
      <c r="L275" s="57"/>
      <c r="M275" s="58" t="str">
        <f t="shared" si="45"/>
        <v/>
      </c>
      <c r="N275" s="102"/>
    </row>
    <row r="276" spans="1:14">
      <c r="A276" s="97" t="str">
        <f t="shared" si="43"/>
        <v/>
      </c>
      <c r="B276" s="98" t="str">
        <f t="shared" si="42"/>
        <v/>
      </c>
      <c r="C276" s="99"/>
      <c r="D276" s="137"/>
      <c r="E276" s="100"/>
      <c r="F276" s="57"/>
      <c r="G276" s="58">
        <f t="shared" si="44"/>
        <v>0</v>
      </c>
      <c r="H276" s="58">
        <f>IF(E276="",0,IFERROR(VLOOKUP(E276,档案费管理台账!$D$4:$H$1000,5,0),0))</f>
        <v>0</v>
      </c>
      <c r="I276" s="57"/>
      <c r="J276" s="57"/>
      <c r="K276" s="57"/>
      <c r="L276" s="57"/>
      <c r="M276" s="58" t="str">
        <f t="shared" si="45"/>
        <v/>
      </c>
      <c r="N276" s="102"/>
    </row>
    <row r="277" spans="1:14">
      <c r="A277" s="97" t="str">
        <f t="shared" si="43"/>
        <v/>
      </c>
      <c r="B277" s="98" t="str">
        <f t="shared" si="42"/>
        <v/>
      </c>
      <c r="C277" s="99"/>
      <c r="D277" s="137"/>
      <c r="E277" s="100"/>
      <c r="F277" s="57"/>
      <c r="G277" s="58">
        <f t="shared" si="44"/>
        <v>0</v>
      </c>
      <c r="H277" s="58">
        <f>IF(E277="",0,IFERROR(VLOOKUP(E277,档案费管理台账!$D$4:$H$1000,5,0),0))</f>
        <v>0</v>
      </c>
      <c r="I277" s="57"/>
      <c r="J277" s="57"/>
      <c r="K277" s="57"/>
      <c r="L277" s="57"/>
      <c r="M277" s="58" t="str">
        <f t="shared" si="45"/>
        <v/>
      </c>
      <c r="N277" s="102"/>
    </row>
    <row r="278" spans="1:14">
      <c r="A278" s="97" t="str">
        <f t="shared" si="43"/>
        <v/>
      </c>
      <c r="B278" s="98" t="str">
        <f t="shared" si="42"/>
        <v/>
      </c>
      <c r="C278" s="99"/>
      <c r="D278" s="137"/>
      <c r="E278" s="100"/>
      <c r="F278" s="57"/>
      <c r="G278" s="58">
        <f t="shared" si="44"/>
        <v>0</v>
      </c>
      <c r="H278" s="58">
        <f>IF(E278="",0,IFERROR(VLOOKUP(E278,档案费管理台账!$D$4:$H$1000,5,0),0))</f>
        <v>0</v>
      </c>
      <c r="I278" s="57"/>
      <c r="J278" s="57"/>
      <c r="K278" s="57"/>
      <c r="L278" s="57"/>
      <c r="M278" s="58" t="str">
        <f t="shared" si="45"/>
        <v/>
      </c>
      <c r="N278" s="102"/>
    </row>
    <row r="279" spans="1:14">
      <c r="A279" s="97" t="str">
        <f t="shared" si="43"/>
        <v/>
      </c>
      <c r="B279" s="98" t="str">
        <f t="shared" si="42"/>
        <v/>
      </c>
      <c r="C279" s="99"/>
      <c r="D279" s="137"/>
      <c r="E279" s="100"/>
      <c r="F279" s="57"/>
      <c r="G279" s="58">
        <f t="shared" si="44"/>
        <v>0</v>
      </c>
      <c r="H279" s="58">
        <f>IF(E279="",0,IFERROR(VLOOKUP(E279,档案费管理台账!$D$4:$H$1000,5,0),0))</f>
        <v>0</v>
      </c>
      <c r="I279" s="57"/>
      <c r="J279" s="57"/>
      <c r="K279" s="57"/>
      <c r="L279" s="57"/>
      <c r="M279" s="58" t="str">
        <f t="shared" si="45"/>
        <v/>
      </c>
      <c r="N279" s="102"/>
    </row>
    <row r="280" spans="1:14">
      <c r="A280" s="97" t="str">
        <f t="shared" si="43"/>
        <v/>
      </c>
      <c r="B280" s="98" t="str">
        <f t="shared" si="42"/>
        <v/>
      </c>
      <c r="C280" s="99"/>
      <c r="D280" s="137"/>
      <c r="E280" s="100"/>
      <c r="F280" s="57"/>
      <c r="G280" s="58">
        <f t="shared" si="44"/>
        <v>0</v>
      </c>
      <c r="H280" s="58">
        <f>IF(E280="",0,IFERROR(VLOOKUP(E280,档案费管理台账!$D$4:$H$1000,5,0),0))</f>
        <v>0</v>
      </c>
      <c r="I280" s="57"/>
      <c r="J280" s="57"/>
      <c r="K280" s="57"/>
      <c r="L280" s="57"/>
      <c r="M280" s="58" t="str">
        <f t="shared" si="45"/>
        <v/>
      </c>
      <c r="N280" s="102"/>
    </row>
    <row r="281" spans="1:14">
      <c r="A281" s="97" t="str">
        <f t="shared" si="43"/>
        <v/>
      </c>
      <c r="B281" s="98" t="str">
        <f t="shared" si="42"/>
        <v/>
      </c>
      <c r="C281" s="99"/>
      <c r="D281" s="137"/>
      <c r="E281" s="100"/>
      <c r="F281" s="57"/>
      <c r="G281" s="58">
        <f t="shared" si="44"/>
        <v>0</v>
      </c>
      <c r="H281" s="58">
        <f>IF(E281="",0,IFERROR(VLOOKUP(E281,档案费管理台账!$D$4:$H$1000,5,0),0))</f>
        <v>0</v>
      </c>
      <c r="I281" s="57"/>
      <c r="J281" s="57"/>
      <c r="K281" s="57"/>
      <c r="L281" s="57"/>
      <c r="M281" s="58" t="str">
        <f t="shared" si="45"/>
        <v/>
      </c>
      <c r="N281" s="102"/>
    </row>
    <row r="282" spans="1:14">
      <c r="A282" s="97" t="str">
        <f t="shared" si="43"/>
        <v/>
      </c>
      <c r="B282" s="98" t="str">
        <f t="shared" si="42"/>
        <v/>
      </c>
      <c r="C282" s="99"/>
      <c r="D282" s="137"/>
      <c r="E282" s="100"/>
      <c r="F282" s="57"/>
      <c r="G282" s="58">
        <f t="shared" si="44"/>
        <v>0</v>
      </c>
      <c r="H282" s="58">
        <f>IF(E282="",0,IFERROR(VLOOKUP(E282,档案费管理台账!$D$4:$H$1000,5,0),0))</f>
        <v>0</v>
      </c>
      <c r="I282" s="57"/>
      <c r="J282" s="57"/>
      <c r="K282" s="57"/>
      <c r="L282" s="57"/>
      <c r="M282" s="58" t="str">
        <f t="shared" si="45"/>
        <v/>
      </c>
      <c r="N282" s="102"/>
    </row>
    <row r="283" spans="1:14">
      <c r="A283" s="97" t="str">
        <f t="shared" si="43"/>
        <v/>
      </c>
      <c r="B283" s="98" t="str">
        <f t="shared" si="42"/>
        <v/>
      </c>
      <c r="C283" s="99"/>
      <c r="D283" s="137"/>
      <c r="E283" s="100"/>
      <c r="F283" s="57"/>
      <c r="G283" s="58">
        <f t="shared" si="44"/>
        <v>0</v>
      </c>
      <c r="H283" s="58">
        <f>IF(E283="",0,IFERROR(VLOOKUP(E283,档案费管理台账!$D$4:$H$1000,5,0),0))</f>
        <v>0</v>
      </c>
      <c r="I283" s="57"/>
      <c r="J283" s="57"/>
      <c r="K283" s="57"/>
      <c r="L283" s="57"/>
      <c r="M283" s="58" t="str">
        <f t="shared" si="45"/>
        <v/>
      </c>
      <c r="N283" s="102"/>
    </row>
    <row r="284" spans="1:14">
      <c r="A284" s="97" t="str">
        <f t="shared" si="43"/>
        <v/>
      </c>
      <c r="B284" s="98" t="str">
        <f t="shared" si="42"/>
        <v/>
      </c>
      <c r="C284" s="99"/>
      <c r="D284" s="137"/>
      <c r="E284" s="100"/>
      <c r="F284" s="57"/>
      <c r="G284" s="58">
        <f t="shared" si="44"/>
        <v>0</v>
      </c>
      <c r="H284" s="58">
        <f>IF(E284="",0,IFERROR(VLOOKUP(E284,档案费管理台账!$D$4:$H$1000,5,0),0))</f>
        <v>0</v>
      </c>
      <c r="I284" s="57"/>
      <c r="J284" s="57"/>
      <c r="K284" s="57"/>
      <c r="L284" s="57"/>
      <c r="M284" s="58" t="str">
        <f t="shared" si="45"/>
        <v/>
      </c>
      <c r="N284" s="102"/>
    </row>
    <row r="285" spans="1:14">
      <c r="A285" s="97" t="str">
        <f t="shared" si="43"/>
        <v/>
      </c>
      <c r="B285" s="98" t="str">
        <f t="shared" si="42"/>
        <v/>
      </c>
      <c r="C285" s="99"/>
      <c r="D285" s="137"/>
      <c r="E285" s="100"/>
      <c r="F285" s="57"/>
      <c r="G285" s="58">
        <f t="shared" si="44"/>
        <v>0</v>
      </c>
      <c r="H285" s="58">
        <f>IF(E285="",0,IFERROR(VLOOKUP(E285,档案费管理台账!$D$4:$H$1000,5,0),0))</f>
        <v>0</v>
      </c>
      <c r="I285" s="57"/>
      <c r="J285" s="57"/>
      <c r="K285" s="57"/>
      <c r="L285" s="57"/>
      <c r="M285" s="58" t="str">
        <f t="shared" si="45"/>
        <v/>
      </c>
      <c r="N285" s="102"/>
    </row>
    <row r="286" spans="1:14">
      <c r="A286" s="97" t="str">
        <f t="shared" si="43"/>
        <v/>
      </c>
      <c r="B286" s="98" t="str">
        <f t="shared" si="42"/>
        <v/>
      </c>
      <c r="C286" s="99"/>
      <c r="D286" s="137"/>
      <c r="E286" s="100"/>
      <c r="F286" s="57"/>
      <c r="G286" s="58">
        <f t="shared" si="44"/>
        <v>0</v>
      </c>
      <c r="H286" s="58">
        <f>IF(E286="",0,IFERROR(VLOOKUP(E286,档案费管理台账!$D$4:$H$1000,5,0),0))</f>
        <v>0</v>
      </c>
      <c r="I286" s="57"/>
      <c r="J286" s="57"/>
      <c r="K286" s="57"/>
      <c r="L286" s="57"/>
      <c r="M286" s="58" t="str">
        <f t="shared" si="45"/>
        <v/>
      </c>
      <c r="N286" s="102"/>
    </row>
    <row r="287" spans="1:14">
      <c r="A287" s="97" t="str">
        <f t="shared" si="43"/>
        <v/>
      </c>
      <c r="B287" s="98" t="str">
        <f t="shared" si="42"/>
        <v/>
      </c>
      <c r="C287" s="99"/>
      <c r="D287" s="137"/>
      <c r="E287" s="100"/>
      <c r="F287" s="57"/>
      <c r="G287" s="58">
        <f t="shared" si="44"/>
        <v>0</v>
      </c>
      <c r="H287" s="58">
        <f>IF(E287="",0,IFERROR(VLOOKUP(E287,档案费管理台账!$D$4:$H$1000,5,0),0))</f>
        <v>0</v>
      </c>
      <c r="I287" s="57"/>
      <c r="J287" s="57"/>
      <c r="K287" s="57"/>
      <c r="L287" s="57"/>
      <c r="M287" s="58" t="str">
        <f t="shared" si="45"/>
        <v/>
      </c>
      <c r="N287" s="102"/>
    </row>
    <row r="288" spans="1:14">
      <c r="A288" s="97" t="str">
        <f t="shared" si="43"/>
        <v/>
      </c>
      <c r="B288" s="98" t="str">
        <f t="shared" si="42"/>
        <v/>
      </c>
      <c r="C288" s="99"/>
      <c r="D288" s="137"/>
      <c r="E288" s="100"/>
      <c r="F288" s="57"/>
      <c r="G288" s="58">
        <f t="shared" si="44"/>
        <v>0</v>
      </c>
      <c r="H288" s="58">
        <f>IF(E288="",0,IFERROR(VLOOKUP(E288,档案费管理台账!$D$4:$H$1000,5,0),0))</f>
        <v>0</v>
      </c>
      <c r="I288" s="57"/>
      <c r="J288" s="57"/>
      <c r="K288" s="57"/>
      <c r="L288" s="57"/>
      <c r="M288" s="58" t="str">
        <f t="shared" si="45"/>
        <v/>
      </c>
      <c r="N288" s="102"/>
    </row>
    <row r="289" spans="1:14">
      <c r="A289" s="97" t="str">
        <f t="shared" si="43"/>
        <v/>
      </c>
      <c r="B289" s="98" t="str">
        <f t="shared" si="42"/>
        <v/>
      </c>
      <c r="C289" s="99"/>
      <c r="D289" s="137"/>
      <c r="E289" s="100"/>
      <c r="F289" s="57"/>
      <c r="G289" s="58">
        <f t="shared" si="44"/>
        <v>0</v>
      </c>
      <c r="H289" s="58">
        <f>IF(E289="",0,IFERROR(VLOOKUP(E289,档案费管理台账!$D$4:$H$1000,5,0),0))</f>
        <v>0</v>
      </c>
      <c r="I289" s="57"/>
      <c r="J289" s="57"/>
      <c r="K289" s="57"/>
      <c r="L289" s="57"/>
      <c r="M289" s="58" t="str">
        <f t="shared" si="45"/>
        <v/>
      </c>
      <c r="N289" s="102"/>
    </row>
    <row r="290" spans="1:14">
      <c r="A290" s="97" t="str">
        <f t="shared" si="43"/>
        <v/>
      </c>
      <c r="B290" s="98" t="str">
        <f t="shared" si="42"/>
        <v/>
      </c>
      <c r="C290" s="99"/>
      <c r="D290" s="137"/>
      <c r="E290" s="100"/>
      <c r="F290" s="57"/>
      <c r="G290" s="58">
        <f t="shared" si="44"/>
        <v>0</v>
      </c>
      <c r="H290" s="58">
        <f>IF(E290="",0,IFERROR(VLOOKUP(E290,档案费管理台账!$D$4:$H$1000,5,0),0))</f>
        <v>0</v>
      </c>
      <c r="I290" s="57"/>
      <c r="J290" s="57"/>
      <c r="K290" s="57"/>
      <c r="L290" s="57"/>
      <c r="M290" s="58" t="str">
        <f t="shared" si="45"/>
        <v/>
      </c>
      <c r="N290" s="102"/>
    </row>
    <row r="291" spans="1:14">
      <c r="A291" s="97" t="str">
        <f t="shared" si="43"/>
        <v/>
      </c>
      <c r="B291" s="98" t="str">
        <f t="shared" si="42"/>
        <v/>
      </c>
      <c r="C291" s="99"/>
      <c r="D291" s="137"/>
      <c r="E291" s="100"/>
      <c r="F291" s="57"/>
      <c r="G291" s="58">
        <f t="shared" si="44"/>
        <v>0</v>
      </c>
      <c r="H291" s="58">
        <f>IF(E291="",0,IFERROR(VLOOKUP(E291,档案费管理台账!$D$4:$H$1000,5,0),0))</f>
        <v>0</v>
      </c>
      <c r="I291" s="57"/>
      <c r="J291" s="57"/>
      <c r="K291" s="57"/>
      <c r="L291" s="57"/>
      <c r="M291" s="58" t="str">
        <f t="shared" si="45"/>
        <v/>
      </c>
      <c r="N291" s="102"/>
    </row>
    <row r="292" spans="1:14">
      <c r="A292" s="97" t="str">
        <f t="shared" si="43"/>
        <v/>
      </c>
      <c r="B292" s="98" t="str">
        <f t="shared" si="42"/>
        <v/>
      </c>
      <c r="C292" s="99"/>
      <c r="D292" s="137"/>
      <c r="E292" s="100"/>
      <c r="F292" s="57"/>
      <c r="G292" s="58">
        <f t="shared" si="44"/>
        <v>0</v>
      </c>
      <c r="H292" s="58">
        <f>IF(E292="",0,IFERROR(VLOOKUP(E292,档案费管理台账!$D$4:$H$1000,5,0),0))</f>
        <v>0</v>
      </c>
      <c r="I292" s="57"/>
      <c r="J292" s="57"/>
      <c r="K292" s="57"/>
      <c r="L292" s="57"/>
      <c r="M292" s="58" t="str">
        <f t="shared" si="45"/>
        <v/>
      </c>
      <c r="N292" s="102"/>
    </row>
    <row r="293" spans="1:14">
      <c r="A293" s="97" t="str">
        <f t="shared" si="43"/>
        <v/>
      </c>
      <c r="B293" s="98" t="str">
        <f t="shared" si="42"/>
        <v/>
      </c>
      <c r="C293" s="99"/>
      <c r="D293" s="137"/>
      <c r="E293" s="100"/>
      <c r="F293" s="57"/>
      <c r="G293" s="58">
        <f t="shared" si="44"/>
        <v>0</v>
      </c>
      <c r="H293" s="58">
        <f>IF(E293="",0,IFERROR(VLOOKUP(E293,档案费管理台账!$D$4:$H$1000,5,0),0))</f>
        <v>0</v>
      </c>
      <c r="I293" s="57"/>
      <c r="J293" s="57"/>
      <c r="K293" s="57"/>
      <c r="L293" s="57"/>
      <c r="M293" s="58" t="str">
        <f t="shared" si="45"/>
        <v/>
      </c>
      <c r="N293" s="102"/>
    </row>
    <row r="294" spans="1:14">
      <c r="A294" s="97" t="str">
        <f t="shared" si="43"/>
        <v/>
      </c>
      <c r="B294" s="98" t="str">
        <f t="shared" si="42"/>
        <v/>
      </c>
      <c r="C294" s="99"/>
      <c r="D294" s="137"/>
      <c r="E294" s="100"/>
      <c r="F294" s="57"/>
      <c r="G294" s="58">
        <f t="shared" si="44"/>
        <v>0</v>
      </c>
      <c r="H294" s="58">
        <f>IF(E294="",0,IFERROR(VLOOKUP(E294,档案费管理台账!$D$4:$H$1000,5,0),0))</f>
        <v>0</v>
      </c>
      <c r="I294" s="57"/>
      <c r="J294" s="57"/>
      <c r="K294" s="57"/>
      <c r="L294" s="57"/>
      <c r="M294" s="58" t="str">
        <f t="shared" si="45"/>
        <v/>
      </c>
      <c r="N294" s="102"/>
    </row>
    <row r="295" spans="1:14">
      <c r="A295" s="97" t="str">
        <f t="shared" si="43"/>
        <v/>
      </c>
      <c r="B295" s="98" t="str">
        <f t="shared" si="42"/>
        <v/>
      </c>
      <c r="C295" s="99"/>
      <c r="D295" s="137"/>
      <c r="E295" s="100"/>
      <c r="F295" s="57"/>
      <c r="G295" s="58">
        <f t="shared" si="44"/>
        <v>0</v>
      </c>
      <c r="H295" s="58">
        <f>IF(E295="",0,IFERROR(VLOOKUP(E295,档案费管理台账!$D$4:$H$1000,5,0),0))</f>
        <v>0</v>
      </c>
      <c r="I295" s="57"/>
      <c r="J295" s="57"/>
      <c r="K295" s="57"/>
      <c r="L295" s="57"/>
      <c r="M295" s="58" t="str">
        <f t="shared" si="45"/>
        <v/>
      </c>
      <c r="N295" s="102"/>
    </row>
    <row r="296" spans="1:14">
      <c r="A296" s="97" t="str">
        <f t="shared" si="43"/>
        <v/>
      </c>
      <c r="B296" s="98" t="str">
        <f t="shared" si="42"/>
        <v/>
      </c>
      <c r="C296" s="99"/>
      <c r="D296" s="137"/>
      <c r="E296" s="100"/>
      <c r="F296" s="57"/>
      <c r="G296" s="58">
        <f t="shared" si="44"/>
        <v>0</v>
      </c>
      <c r="H296" s="58">
        <f>IF(E296="",0,IFERROR(VLOOKUP(E296,档案费管理台账!$D$4:$H$1000,5,0),0))</f>
        <v>0</v>
      </c>
      <c r="I296" s="57"/>
      <c r="J296" s="57"/>
      <c r="K296" s="57"/>
      <c r="L296" s="57"/>
      <c r="M296" s="58" t="str">
        <f t="shared" si="45"/>
        <v/>
      </c>
      <c r="N296" s="102"/>
    </row>
    <row r="297" spans="1:14">
      <c r="A297" s="97" t="str">
        <f t="shared" si="43"/>
        <v/>
      </c>
      <c r="B297" s="98" t="str">
        <f t="shared" si="42"/>
        <v/>
      </c>
      <c r="C297" s="99"/>
      <c r="D297" s="137"/>
      <c r="E297" s="100"/>
      <c r="F297" s="57"/>
      <c r="G297" s="58">
        <f t="shared" si="44"/>
        <v>0</v>
      </c>
      <c r="H297" s="58">
        <f>IF(E297="",0,IFERROR(VLOOKUP(E297,档案费管理台账!$D$4:$H$1000,5,0),0))</f>
        <v>0</v>
      </c>
      <c r="I297" s="57"/>
      <c r="J297" s="57"/>
      <c r="K297" s="57"/>
      <c r="L297" s="57"/>
      <c r="M297" s="58" t="str">
        <f t="shared" si="45"/>
        <v/>
      </c>
      <c r="N297" s="102"/>
    </row>
    <row r="298" spans="1:14">
      <c r="A298" s="97" t="str">
        <f t="shared" si="43"/>
        <v/>
      </c>
      <c r="B298" s="98" t="str">
        <f t="shared" si="42"/>
        <v/>
      </c>
      <c r="C298" s="99"/>
      <c r="D298" s="137"/>
      <c r="E298" s="100"/>
      <c r="F298" s="57"/>
      <c r="G298" s="58">
        <f t="shared" si="44"/>
        <v>0</v>
      </c>
      <c r="H298" s="58">
        <f>IF(E298="",0,IFERROR(VLOOKUP(E298,档案费管理台账!$D$4:$H$1000,5,0),0))</f>
        <v>0</v>
      </c>
      <c r="I298" s="57"/>
      <c r="J298" s="57"/>
      <c r="K298" s="57"/>
      <c r="L298" s="57"/>
      <c r="M298" s="58" t="str">
        <f t="shared" si="45"/>
        <v/>
      </c>
      <c r="N298" s="102"/>
    </row>
    <row r="299" spans="1:14">
      <c r="A299" s="97" t="str">
        <f t="shared" si="43"/>
        <v/>
      </c>
      <c r="B299" s="98" t="str">
        <f t="shared" si="42"/>
        <v/>
      </c>
      <c r="C299" s="99"/>
      <c r="D299" s="137"/>
      <c r="E299" s="100"/>
      <c r="F299" s="57"/>
      <c r="G299" s="58">
        <f t="shared" si="44"/>
        <v>0</v>
      </c>
      <c r="H299" s="58">
        <f>IF(E299="",0,IFERROR(VLOOKUP(E299,档案费管理台账!$D$4:$H$1000,5,0),0))</f>
        <v>0</v>
      </c>
      <c r="I299" s="57"/>
      <c r="J299" s="57"/>
      <c r="K299" s="57"/>
      <c r="L299" s="57"/>
      <c r="M299" s="58" t="str">
        <f t="shared" si="45"/>
        <v/>
      </c>
      <c r="N299" s="102"/>
    </row>
    <row r="300" spans="1:14">
      <c r="A300" s="97" t="str">
        <f t="shared" si="43"/>
        <v/>
      </c>
      <c r="B300" s="98" t="str">
        <f t="shared" ref="B300:B363" si="46">IF(C300="","",MONTH(C300)&amp;"月")</f>
        <v/>
      </c>
      <c r="C300" s="99"/>
      <c r="D300" s="137"/>
      <c r="E300" s="100"/>
      <c r="F300" s="57"/>
      <c r="G300" s="58">
        <f t="shared" si="44"/>
        <v>0</v>
      </c>
      <c r="H300" s="58">
        <f>IF(E300="",0,IFERROR(VLOOKUP(E300,档案费管理台账!$D$4:$H$1000,5,0),0))</f>
        <v>0</v>
      </c>
      <c r="I300" s="57"/>
      <c r="J300" s="57"/>
      <c r="K300" s="57"/>
      <c r="L300" s="57"/>
      <c r="M300" s="58" t="str">
        <f t="shared" si="45"/>
        <v/>
      </c>
      <c r="N300" s="102"/>
    </row>
    <row r="301" spans="1:14">
      <c r="A301" s="97" t="str">
        <f t="shared" ref="A301:A364" si="47">IF(C301="","",ROW()-42)</f>
        <v/>
      </c>
      <c r="B301" s="98" t="str">
        <f t="shared" si="46"/>
        <v/>
      </c>
      <c r="C301" s="99"/>
      <c r="D301" s="137"/>
      <c r="E301" s="100"/>
      <c r="F301" s="57"/>
      <c r="G301" s="58">
        <f t="shared" ref="G301:G364" si="48">IF(F301="",0,F301*$K$41)</f>
        <v>0</v>
      </c>
      <c r="H301" s="58">
        <f>IF(E301="",0,IFERROR(VLOOKUP(E301,档案费管理台账!$D$4:$H$1000,5,0),0))</f>
        <v>0</v>
      </c>
      <c r="I301" s="57"/>
      <c r="J301" s="57"/>
      <c r="K301" s="57"/>
      <c r="L301" s="57"/>
      <c r="M301" s="58" t="str">
        <f t="shared" ref="M301:M364" si="49">IF(C301="","",ROUND(M300+G301-I301-J301-K301-L301-H301,2))</f>
        <v/>
      </c>
      <c r="N301" s="102"/>
    </row>
    <row r="302" spans="1:14">
      <c r="A302" s="97" t="str">
        <f t="shared" si="47"/>
        <v/>
      </c>
      <c r="B302" s="98" t="str">
        <f t="shared" si="46"/>
        <v/>
      </c>
      <c r="C302" s="99"/>
      <c r="D302" s="137"/>
      <c r="E302" s="100"/>
      <c r="F302" s="57"/>
      <c r="G302" s="58">
        <f t="shared" si="48"/>
        <v>0</v>
      </c>
      <c r="H302" s="58">
        <f>IF(E302="",0,IFERROR(VLOOKUP(E302,档案费管理台账!$D$4:$H$1000,5,0),0))</f>
        <v>0</v>
      </c>
      <c r="I302" s="57"/>
      <c r="J302" s="57"/>
      <c r="K302" s="57"/>
      <c r="L302" s="57"/>
      <c r="M302" s="58" t="str">
        <f t="shared" si="49"/>
        <v/>
      </c>
      <c r="N302" s="102"/>
    </row>
    <row r="303" spans="1:14">
      <c r="A303" s="97" t="str">
        <f t="shared" si="47"/>
        <v/>
      </c>
      <c r="B303" s="98" t="str">
        <f t="shared" si="46"/>
        <v/>
      </c>
      <c r="C303" s="99"/>
      <c r="D303" s="137"/>
      <c r="E303" s="100"/>
      <c r="F303" s="57"/>
      <c r="G303" s="58">
        <f t="shared" si="48"/>
        <v>0</v>
      </c>
      <c r="H303" s="58">
        <f>IF(E303="",0,IFERROR(VLOOKUP(E303,档案费管理台账!$D$4:$H$1000,5,0),0))</f>
        <v>0</v>
      </c>
      <c r="I303" s="57"/>
      <c r="J303" s="57"/>
      <c r="K303" s="57"/>
      <c r="L303" s="57"/>
      <c r="M303" s="58" t="str">
        <f t="shared" si="49"/>
        <v/>
      </c>
      <c r="N303" s="102"/>
    </row>
    <row r="304" spans="1:14">
      <c r="A304" s="97" t="str">
        <f t="shared" si="47"/>
        <v/>
      </c>
      <c r="B304" s="98" t="str">
        <f t="shared" si="46"/>
        <v/>
      </c>
      <c r="C304" s="99"/>
      <c r="D304" s="137"/>
      <c r="E304" s="100"/>
      <c r="F304" s="57"/>
      <c r="G304" s="58">
        <f t="shared" si="48"/>
        <v>0</v>
      </c>
      <c r="H304" s="58">
        <f>IF(E304="",0,IFERROR(VLOOKUP(E304,档案费管理台账!$D$4:$H$1000,5,0),0))</f>
        <v>0</v>
      </c>
      <c r="I304" s="57"/>
      <c r="J304" s="57"/>
      <c r="K304" s="57"/>
      <c r="L304" s="57"/>
      <c r="M304" s="58" t="str">
        <f t="shared" si="49"/>
        <v/>
      </c>
      <c r="N304" s="102"/>
    </row>
    <row r="305" spans="1:14">
      <c r="A305" s="97" t="str">
        <f t="shared" si="47"/>
        <v/>
      </c>
      <c r="B305" s="98" t="str">
        <f t="shared" si="46"/>
        <v/>
      </c>
      <c r="C305" s="99"/>
      <c r="D305" s="137"/>
      <c r="E305" s="100"/>
      <c r="F305" s="57"/>
      <c r="G305" s="58">
        <f t="shared" si="48"/>
        <v>0</v>
      </c>
      <c r="H305" s="58">
        <f>IF(E305="",0,IFERROR(VLOOKUP(E305,档案费管理台账!$D$4:$H$1000,5,0),0))</f>
        <v>0</v>
      </c>
      <c r="I305" s="57"/>
      <c r="J305" s="57"/>
      <c r="K305" s="57"/>
      <c r="L305" s="57"/>
      <c r="M305" s="58" t="str">
        <f t="shared" si="49"/>
        <v/>
      </c>
      <c r="N305" s="102"/>
    </row>
    <row r="306" spans="1:14">
      <c r="A306" s="97" t="str">
        <f t="shared" si="47"/>
        <v/>
      </c>
      <c r="B306" s="98" t="str">
        <f t="shared" si="46"/>
        <v/>
      </c>
      <c r="C306" s="99"/>
      <c r="D306" s="137"/>
      <c r="E306" s="100"/>
      <c r="F306" s="57"/>
      <c r="G306" s="58">
        <f t="shared" si="48"/>
        <v>0</v>
      </c>
      <c r="H306" s="58">
        <f>IF(E306="",0,IFERROR(VLOOKUP(E306,档案费管理台账!$D$4:$H$1000,5,0),0))</f>
        <v>0</v>
      </c>
      <c r="I306" s="57"/>
      <c r="J306" s="57"/>
      <c r="K306" s="57"/>
      <c r="L306" s="57"/>
      <c r="M306" s="58" t="str">
        <f t="shared" si="49"/>
        <v/>
      </c>
      <c r="N306" s="102"/>
    </row>
    <row r="307" spans="1:14">
      <c r="A307" s="97" t="str">
        <f t="shared" si="47"/>
        <v/>
      </c>
      <c r="B307" s="98" t="str">
        <f t="shared" si="46"/>
        <v/>
      </c>
      <c r="C307" s="99"/>
      <c r="D307" s="137"/>
      <c r="E307" s="100"/>
      <c r="F307" s="57"/>
      <c r="G307" s="58">
        <f t="shared" si="48"/>
        <v>0</v>
      </c>
      <c r="H307" s="58">
        <f>IF(E307="",0,IFERROR(VLOOKUP(E307,档案费管理台账!$D$4:$H$1000,5,0),0))</f>
        <v>0</v>
      </c>
      <c r="I307" s="57"/>
      <c r="J307" s="57"/>
      <c r="K307" s="57"/>
      <c r="L307" s="57"/>
      <c r="M307" s="58" t="str">
        <f t="shared" si="49"/>
        <v/>
      </c>
      <c r="N307" s="102"/>
    </row>
    <row r="308" spans="1:14">
      <c r="A308" s="97" t="str">
        <f t="shared" si="47"/>
        <v/>
      </c>
      <c r="B308" s="98" t="str">
        <f t="shared" si="46"/>
        <v/>
      </c>
      <c r="C308" s="99"/>
      <c r="D308" s="137"/>
      <c r="E308" s="100"/>
      <c r="F308" s="57"/>
      <c r="G308" s="58">
        <f t="shared" si="48"/>
        <v>0</v>
      </c>
      <c r="H308" s="58">
        <f>IF(E308="",0,IFERROR(VLOOKUP(E308,档案费管理台账!$D$4:$H$1000,5,0),0))</f>
        <v>0</v>
      </c>
      <c r="I308" s="57"/>
      <c r="J308" s="57"/>
      <c r="K308" s="57"/>
      <c r="L308" s="57"/>
      <c r="M308" s="58" t="str">
        <f t="shared" si="49"/>
        <v/>
      </c>
      <c r="N308" s="102"/>
    </row>
    <row r="309" spans="1:14">
      <c r="A309" s="97" t="str">
        <f t="shared" si="47"/>
        <v/>
      </c>
      <c r="B309" s="98" t="str">
        <f t="shared" si="46"/>
        <v/>
      </c>
      <c r="C309" s="99"/>
      <c r="D309" s="137"/>
      <c r="E309" s="100"/>
      <c r="F309" s="57"/>
      <c r="G309" s="58">
        <f t="shared" si="48"/>
        <v>0</v>
      </c>
      <c r="H309" s="58">
        <f>IF(E309="",0,IFERROR(VLOOKUP(E309,档案费管理台账!$D$4:$H$1000,5,0),0))</f>
        <v>0</v>
      </c>
      <c r="I309" s="57"/>
      <c r="J309" s="57"/>
      <c r="K309" s="57"/>
      <c r="L309" s="57"/>
      <c r="M309" s="58" t="str">
        <f t="shared" si="49"/>
        <v/>
      </c>
      <c r="N309" s="102"/>
    </row>
    <row r="310" spans="1:14">
      <c r="A310" s="97" t="str">
        <f t="shared" si="47"/>
        <v/>
      </c>
      <c r="B310" s="98" t="str">
        <f t="shared" si="46"/>
        <v/>
      </c>
      <c r="C310" s="99"/>
      <c r="D310" s="137"/>
      <c r="E310" s="100"/>
      <c r="F310" s="57"/>
      <c r="G310" s="58">
        <f t="shared" si="48"/>
        <v>0</v>
      </c>
      <c r="H310" s="58">
        <f>IF(E310="",0,IFERROR(VLOOKUP(E310,档案费管理台账!$D$4:$H$1000,5,0),0))</f>
        <v>0</v>
      </c>
      <c r="I310" s="57"/>
      <c r="J310" s="57"/>
      <c r="K310" s="57"/>
      <c r="L310" s="57"/>
      <c r="M310" s="58" t="str">
        <f t="shared" si="49"/>
        <v/>
      </c>
      <c r="N310" s="102"/>
    </row>
    <row r="311" spans="1:14">
      <c r="A311" s="97" t="str">
        <f t="shared" si="47"/>
        <v/>
      </c>
      <c r="B311" s="98" t="str">
        <f t="shared" si="46"/>
        <v/>
      </c>
      <c r="C311" s="99"/>
      <c r="D311" s="137"/>
      <c r="E311" s="100"/>
      <c r="F311" s="57"/>
      <c r="G311" s="58">
        <f t="shared" si="48"/>
        <v>0</v>
      </c>
      <c r="H311" s="58">
        <f>IF(E311="",0,IFERROR(VLOOKUP(E311,档案费管理台账!$D$4:$H$1000,5,0),0))</f>
        <v>0</v>
      </c>
      <c r="I311" s="57"/>
      <c r="J311" s="57"/>
      <c r="K311" s="57"/>
      <c r="L311" s="57"/>
      <c r="M311" s="58" t="str">
        <f t="shared" si="49"/>
        <v/>
      </c>
      <c r="N311" s="102"/>
    </row>
    <row r="312" spans="1:14">
      <c r="A312" s="97" t="str">
        <f t="shared" si="47"/>
        <v/>
      </c>
      <c r="B312" s="98" t="str">
        <f t="shared" si="46"/>
        <v/>
      </c>
      <c r="C312" s="99"/>
      <c r="D312" s="137"/>
      <c r="E312" s="100"/>
      <c r="F312" s="57"/>
      <c r="G312" s="58">
        <f t="shared" si="48"/>
        <v>0</v>
      </c>
      <c r="H312" s="58">
        <f>IF(E312="",0,IFERROR(VLOOKUP(E312,档案费管理台账!$D$4:$H$1000,5,0),0))</f>
        <v>0</v>
      </c>
      <c r="I312" s="57"/>
      <c r="J312" s="57"/>
      <c r="K312" s="57"/>
      <c r="L312" s="57"/>
      <c r="M312" s="58" t="str">
        <f t="shared" si="49"/>
        <v/>
      </c>
      <c r="N312" s="102"/>
    </row>
    <row r="313" spans="1:14">
      <c r="A313" s="97" t="str">
        <f t="shared" si="47"/>
        <v/>
      </c>
      <c r="B313" s="98" t="str">
        <f t="shared" si="46"/>
        <v/>
      </c>
      <c r="C313" s="99"/>
      <c r="D313" s="137"/>
      <c r="E313" s="100"/>
      <c r="F313" s="57"/>
      <c r="G313" s="58">
        <f t="shared" si="48"/>
        <v>0</v>
      </c>
      <c r="H313" s="58">
        <f>IF(E313="",0,IFERROR(VLOOKUP(E313,档案费管理台账!$D$4:$H$1000,5,0),0))</f>
        <v>0</v>
      </c>
      <c r="I313" s="57"/>
      <c r="J313" s="57"/>
      <c r="K313" s="57"/>
      <c r="L313" s="57"/>
      <c r="M313" s="58" t="str">
        <f t="shared" si="49"/>
        <v/>
      </c>
      <c r="N313" s="102"/>
    </row>
    <row r="314" spans="1:14">
      <c r="A314" s="97" t="str">
        <f t="shared" si="47"/>
        <v/>
      </c>
      <c r="B314" s="98" t="str">
        <f t="shared" si="46"/>
        <v/>
      </c>
      <c r="C314" s="99"/>
      <c r="D314" s="137"/>
      <c r="E314" s="100"/>
      <c r="F314" s="57"/>
      <c r="G314" s="58">
        <f t="shared" si="48"/>
        <v>0</v>
      </c>
      <c r="H314" s="58">
        <f>IF(E314="",0,IFERROR(VLOOKUP(E314,档案费管理台账!$D$4:$H$1000,5,0),0))</f>
        <v>0</v>
      </c>
      <c r="I314" s="57"/>
      <c r="J314" s="57"/>
      <c r="K314" s="57"/>
      <c r="L314" s="57"/>
      <c r="M314" s="58" t="str">
        <f t="shared" si="49"/>
        <v/>
      </c>
      <c r="N314" s="102"/>
    </row>
    <row r="315" spans="1:14">
      <c r="A315" s="97" t="str">
        <f t="shared" si="47"/>
        <v/>
      </c>
      <c r="B315" s="98" t="str">
        <f t="shared" si="46"/>
        <v/>
      </c>
      <c r="C315" s="99"/>
      <c r="D315" s="137"/>
      <c r="E315" s="100"/>
      <c r="F315" s="57"/>
      <c r="G315" s="58">
        <f t="shared" si="48"/>
        <v>0</v>
      </c>
      <c r="H315" s="58">
        <f>IF(E315="",0,IFERROR(VLOOKUP(E315,档案费管理台账!$D$4:$H$1000,5,0),0))</f>
        <v>0</v>
      </c>
      <c r="I315" s="57"/>
      <c r="J315" s="57"/>
      <c r="K315" s="57"/>
      <c r="L315" s="57"/>
      <c r="M315" s="58" t="str">
        <f t="shared" si="49"/>
        <v/>
      </c>
      <c r="N315" s="102"/>
    </row>
    <row r="316" spans="1:14">
      <c r="A316" s="97" t="str">
        <f t="shared" si="47"/>
        <v/>
      </c>
      <c r="B316" s="98" t="str">
        <f t="shared" si="46"/>
        <v/>
      </c>
      <c r="C316" s="99"/>
      <c r="D316" s="137"/>
      <c r="E316" s="100"/>
      <c r="F316" s="57"/>
      <c r="G316" s="58">
        <f t="shared" si="48"/>
        <v>0</v>
      </c>
      <c r="H316" s="58">
        <f>IF(E316="",0,IFERROR(VLOOKUP(E316,档案费管理台账!$D$4:$H$1000,5,0),0))</f>
        <v>0</v>
      </c>
      <c r="I316" s="57"/>
      <c r="J316" s="57"/>
      <c r="K316" s="57"/>
      <c r="L316" s="57"/>
      <c r="M316" s="58" t="str">
        <f t="shared" si="49"/>
        <v/>
      </c>
      <c r="N316" s="102"/>
    </row>
    <row r="317" spans="1:14">
      <c r="A317" s="97" t="str">
        <f t="shared" si="47"/>
        <v/>
      </c>
      <c r="B317" s="98" t="str">
        <f t="shared" si="46"/>
        <v/>
      </c>
      <c r="C317" s="99"/>
      <c r="D317" s="137"/>
      <c r="E317" s="100"/>
      <c r="F317" s="57"/>
      <c r="G317" s="58">
        <f t="shared" si="48"/>
        <v>0</v>
      </c>
      <c r="H317" s="58">
        <f>IF(E317="",0,IFERROR(VLOOKUP(E317,档案费管理台账!$D$4:$H$1000,5,0),0))</f>
        <v>0</v>
      </c>
      <c r="I317" s="57"/>
      <c r="J317" s="57"/>
      <c r="K317" s="57"/>
      <c r="L317" s="57"/>
      <c r="M317" s="58" t="str">
        <f t="shared" si="49"/>
        <v/>
      </c>
      <c r="N317" s="102"/>
    </row>
    <row r="318" spans="1:14">
      <c r="A318" s="97" t="str">
        <f t="shared" si="47"/>
        <v/>
      </c>
      <c r="B318" s="98" t="str">
        <f t="shared" si="46"/>
        <v/>
      </c>
      <c r="C318" s="99"/>
      <c r="D318" s="137"/>
      <c r="E318" s="100"/>
      <c r="F318" s="57"/>
      <c r="G318" s="58">
        <f t="shared" si="48"/>
        <v>0</v>
      </c>
      <c r="H318" s="58">
        <f>IF(E318="",0,IFERROR(VLOOKUP(E318,档案费管理台账!$D$4:$H$1000,5,0),0))</f>
        <v>0</v>
      </c>
      <c r="I318" s="57"/>
      <c r="J318" s="57"/>
      <c r="K318" s="57"/>
      <c r="L318" s="57"/>
      <c r="M318" s="58" t="str">
        <f t="shared" si="49"/>
        <v/>
      </c>
      <c r="N318" s="102"/>
    </row>
    <row r="319" spans="1:14">
      <c r="A319" s="97" t="str">
        <f t="shared" si="47"/>
        <v/>
      </c>
      <c r="B319" s="98" t="str">
        <f t="shared" si="46"/>
        <v/>
      </c>
      <c r="C319" s="99"/>
      <c r="D319" s="137"/>
      <c r="E319" s="100"/>
      <c r="F319" s="57"/>
      <c r="G319" s="58">
        <f t="shared" si="48"/>
        <v>0</v>
      </c>
      <c r="H319" s="58">
        <f>IF(E319="",0,IFERROR(VLOOKUP(E319,档案费管理台账!$D$4:$H$1000,5,0),0))</f>
        <v>0</v>
      </c>
      <c r="I319" s="57"/>
      <c r="J319" s="57"/>
      <c r="K319" s="57"/>
      <c r="L319" s="57"/>
      <c r="M319" s="58" t="str">
        <f t="shared" si="49"/>
        <v/>
      </c>
      <c r="N319" s="102"/>
    </row>
    <row r="320" spans="1:14">
      <c r="A320" s="97" t="str">
        <f t="shared" si="47"/>
        <v/>
      </c>
      <c r="B320" s="98" t="str">
        <f t="shared" si="46"/>
        <v/>
      </c>
      <c r="C320" s="99"/>
      <c r="D320" s="137"/>
      <c r="E320" s="100"/>
      <c r="F320" s="57"/>
      <c r="G320" s="58">
        <f t="shared" si="48"/>
        <v>0</v>
      </c>
      <c r="H320" s="58">
        <f>IF(E320="",0,IFERROR(VLOOKUP(E320,档案费管理台账!$D$4:$H$1000,5,0),0))</f>
        <v>0</v>
      </c>
      <c r="I320" s="57"/>
      <c r="J320" s="57"/>
      <c r="K320" s="57"/>
      <c r="L320" s="57"/>
      <c r="M320" s="58" t="str">
        <f t="shared" si="49"/>
        <v/>
      </c>
      <c r="N320" s="102"/>
    </row>
    <row r="321" spans="1:14">
      <c r="A321" s="97" t="str">
        <f t="shared" si="47"/>
        <v/>
      </c>
      <c r="B321" s="98" t="str">
        <f t="shared" si="46"/>
        <v/>
      </c>
      <c r="C321" s="99"/>
      <c r="D321" s="137"/>
      <c r="E321" s="100"/>
      <c r="F321" s="57"/>
      <c r="G321" s="58">
        <f t="shared" si="48"/>
        <v>0</v>
      </c>
      <c r="H321" s="58">
        <f>IF(E321="",0,IFERROR(VLOOKUP(E321,档案费管理台账!$D$4:$H$1000,5,0),0))</f>
        <v>0</v>
      </c>
      <c r="I321" s="57"/>
      <c r="J321" s="57"/>
      <c r="K321" s="57"/>
      <c r="L321" s="57"/>
      <c r="M321" s="58" t="str">
        <f t="shared" si="49"/>
        <v/>
      </c>
      <c r="N321" s="102"/>
    </row>
    <row r="322" spans="1:14">
      <c r="A322" s="97" t="str">
        <f t="shared" si="47"/>
        <v/>
      </c>
      <c r="B322" s="98" t="str">
        <f t="shared" si="46"/>
        <v/>
      </c>
      <c r="C322" s="99"/>
      <c r="D322" s="137"/>
      <c r="E322" s="100"/>
      <c r="F322" s="57"/>
      <c r="G322" s="58">
        <f t="shared" si="48"/>
        <v>0</v>
      </c>
      <c r="H322" s="58">
        <f>IF(E322="",0,IFERROR(VLOOKUP(E322,档案费管理台账!$D$4:$H$1000,5,0),0))</f>
        <v>0</v>
      </c>
      <c r="I322" s="57"/>
      <c r="J322" s="57"/>
      <c r="K322" s="57"/>
      <c r="L322" s="57"/>
      <c r="M322" s="58" t="str">
        <f t="shared" si="49"/>
        <v/>
      </c>
      <c r="N322" s="102"/>
    </row>
    <row r="323" spans="1:14">
      <c r="A323" s="97" t="str">
        <f t="shared" si="47"/>
        <v/>
      </c>
      <c r="B323" s="98" t="str">
        <f t="shared" si="46"/>
        <v/>
      </c>
      <c r="C323" s="99"/>
      <c r="D323" s="137"/>
      <c r="E323" s="100"/>
      <c r="F323" s="57"/>
      <c r="G323" s="58">
        <f t="shared" si="48"/>
        <v>0</v>
      </c>
      <c r="H323" s="58">
        <f>IF(E323="",0,IFERROR(VLOOKUP(E323,档案费管理台账!$D$4:$H$1000,5,0),0))</f>
        <v>0</v>
      </c>
      <c r="I323" s="57"/>
      <c r="J323" s="57"/>
      <c r="K323" s="57"/>
      <c r="L323" s="57"/>
      <c r="M323" s="58" t="str">
        <f t="shared" si="49"/>
        <v/>
      </c>
      <c r="N323" s="102"/>
    </row>
    <row r="324" spans="1:14">
      <c r="A324" s="97" t="str">
        <f t="shared" si="47"/>
        <v/>
      </c>
      <c r="B324" s="98" t="str">
        <f t="shared" si="46"/>
        <v/>
      </c>
      <c r="C324" s="99"/>
      <c r="D324" s="137"/>
      <c r="E324" s="100"/>
      <c r="F324" s="57"/>
      <c r="G324" s="58">
        <f t="shared" si="48"/>
        <v>0</v>
      </c>
      <c r="H324" s="58">
        <f>IF(E324="",0,IFERROR(VLOOKUP(E324,档案费管理台账!$D$4:$H$1000,5,0),0))</f>
        <v>0</v>
      </c>
      <c r="I324" s="57"/>
      <c r="J324" s="57"/>
      <c r="K324" s="57"/>
      <c r="L324" s="57"/>
      <c r="M324" s="58" t="str">
        <f t="shared" si="49"/>
        <v/>
      </c>
      <c r="N324" s="102"/>
    </row>
    <row r="325" spans="1:14">
      <c r="A325" s="97" t="str">
        <f t="shared" si="47"/>
        <v/>
      </c>
      <c r="B325" s="98" t="str">
        <f t="shared" si="46"/>
        <v/>
      </c>
      <c r="C325" s="99"/>
      <c r="D325" s="137"/>
      <c r="E325" s="100"/>
      <c r="F325" s="57"/>
      <c r="G325" s="58">
        <f t="shared" si="48"/>
        <v>0</v>
      </c>
      <c r="H325" s="58">
        <f>IF(E325="",0,IFERROR(VLOOKUP(E325,档案费管理台账!$D$4:$H$1000,5,0),0))</f>
        <v>0</v>
      </c>
      <c r="I325" s="57"/>
      <c r="J325" s="57"/>
      <c r="K325" s="57"/>
      <c r="L325" s="57"/>
      <c r="M325" s="58" t="str">
        <f t="shared" si="49"/>
        <v/>
      </c>
      <c r="N325" s="102"/>
    </row>
    <row r="326" spans="1:14">
      <c r="A326" s="97" t="str">
        <f t="shared" si="47"/>
        <v/>
      </c>
      <c r="B326" s="98" t="str">
        <f t="shared" si="46"/>
        <v/>
      </c>
      <c r="C326" s="99"/>
      <c r="D326" s="137"/>
      <c r="E326" s="100"/>
      <c r="F326" s="57"/>
      <c r="G326" s="58">
        <f t="shared" si="48"/>
        <v>0</v>
      </c>
      <c r="H326" s="58">
        <f>IF(E326="",0,IFERROR(VLOOKUP(E326,档案费管理台账!$D$4:$H$1000,5,0),0))</f>
        <v>0</v>
      </c>
      <c r="I326" s="57"/>
      <c r="J326" s="57"/>
      <c r="K326" s="57"/>
      <c r="L326" s="57"/>
      <c r="M326" s="58" t="str">
        <f t="shared" si="49"/>
        <v/>
      </c>
      <c r="N326" s="102"/>
    </row>
    <row r="327" spans="1:14">
      <c r="A327" s="97" t="str">
        <f t="shared" si="47"/>
        <v/>
      </c>
      <c r="B327" s="98" t="str">
        <f t="shared" si="46"/>
        <v/>
      </c>
      <c r="C327" s="99"/>
      <c r="D327" s="137"/>
      <c r="E327" s="100"/>
      <c r="F327" s="57"/>
      <c r="G327" s="58">
        <f t="shared" si="48"/>
        <v>0</v>
      </c>
      <c r="H327" s="58">
        <f>IF(E327="",0,IFERROR(VLOOKUP(E327,档案费管理台账!$D$4:$H$1000,5,0),0))</f>
        <v>0</v>
      </c>
      <c r="I327" s="57"/>
      <c r="J327" s="57"/>
      <c r="K327" s="57"/>
      <c r="L327" s="57"/>
      <c r="M327" s="58" t="str">
        <f t="shared" si="49"/>
        <v/>
      </c>
      <c r="N327" s="102"/>
    </row>
    <row r="328" spans="1:14">
      <c r="A328" s="97" t="str">
        <f t="shared" si="47"/>
        <v/>
      </c>
      <c r="B328" s="98" t="str">
        <f t="shared" si="46"/>
        <v/>
      </c>
      <c r="C328" s="99"/>
      <c r="D328" s="137"/>
      <c r="E328" s="100"/>
      <c r="F328" s="57"/>
      <c r="G328" s="58">
        <f t="shared" si="48"/>
        <v>0</v>
      </c>
      <c r="H328" s="58">
        <f>IF(E328="",0,IFERROR(VLOOKUP(E328,档案费管理台账!$D$4:$H$1000,5,0),0))</f>
        <v>0</v>
      </c>
      <c r="I328" s="57"/>
      <c r="J328" s="57"/>
      <c r="K328" s="57"/>
      <c r="L328" s="57"/>
      <c r="M328" s="58" t="str">
        <f t="shared" si="49"/>
        <v/>
      </c>
      <c r="N328" s="102"/>
    </row>
    <row r="329" spans="1:14">
      <c r="A329" s="97" t="str">
        <f t="shared" si="47"/>
        <v/>
      </c>
      <c r="B329" s="98" t="str">
        <f t="shared" si="46"/>
        <v/>
      </c>
      <c r="C329" s="99"/>
      <c r="D329" s="137"/>
      <c r="E329" s="100"/>
      <c r="F329" s="57"/>
      <c r="G329" s="58">
        <f t="shared" si="48"/>
        <v>0</v>
      </c>
      <c r="H329" s="58">
        <f>IF(E329="",0,IFERROR(VLOOKUP(E329,档案费管理台账!$D$4:$H$1000,5,0),0))</f>
        <v>0</v>
      </c>
      <c r="I329" s="57"/>
      <c r="J329" s="57"/>
      <c r="K329" s="57"/>
      <c r="L329" s="57"/>
      <c r="M329" s="58" t="str">
        <f t="shared" si="49"/>
        <v/>
      </c>
      <c r="N329" s="102"/>
    </row>
    <row r="330" spans="1:14">
      <c r="A330" s="97" t="str">
        <f t="shared" si="47"/>
        <v/>
      </c>
      <c r="B330" s="98" t="str">
        <f t="shared" si="46"/>
        <v/>
      </c>
      <c r="C330" s="99"/>
      <c r="D330" s="137"/>
      <c r="E330" s="100"/>
      <c r="F330" s="57"/>
      <c r="G330" s="58">
        <f t="shared" si="48"/>
        <v>0</v>
      </c>
      <c r="H330" s="58">
        <f>IF(E330="",0,IFERROR(VLOOKUP(E330,档案费管理台账!$D$4:$H$1000,5,0),0))</f>
        <v>0</v>
      </c>
      <c r="I330" s="57"/>
      <c r="J330" s="57"/>
      <c r="K330" s="57"/>
      <c r="L330" s="57"/>
      <c r="M330" s="58" t="str">
        <f t="shared" si="49"/>
        <v/>
      </c>
      <c r="N330" s="102"/>
    </row>
    <row r="331" spans="1:14">
      <c r="A331" s="97" t="str">
        <f t="shared" si="47"/>
        <v/>
      </c>
      <c r="B331" s="98" t="str">
        <f t="shared" si="46"/>
        <v/>
      </c>
      <c r="C331" s="99"/>
      <c r="D331" s="137"/>
      <c r="E331" s="100"/>
      <c r="F331" s="57"/>
      <c r="G331" s="58">
        <f t="shared" si="48"/>
        <v>0</v>
      </c>
      <c r="H331" s="58">
        <f>IF(E331="",0,IFERROR(VLOOKUP(E331,档案费管理台账!$D$4:$H$1000,5,0),0))</f>
        <v>0</v>
      </c>
      <c r="I331" s="57"/>
      <c r="J331" s="57"/>
      <c r="K331" s="57"/>
      <c r="L331" s="57"/>
      <c r="M331" s="58" t="str">
        <f t="shared" si="49"/>
        <v/>
      </c>
      <c r="N331" s="102"/>
    </row>
    <row r="332" spans="1:14">
      <c r="A332" s="97" t="str">
        <f t="shared" si="47"/>
        <v/>
      </c>
      <c r="B332" s="98" t="str">
        <f t="shared" si="46"/>
        <v/>
      </c>
      <c r="C332" s="99"/>
      <c r="D332" s="137"/>
      <c r="E332" s="100"/>
      <c r="F332" s="57"/>
      <c r="G332" s="58">
        <f t="shared" si="48"/>
        <v>0</v>
      </c>
      <c r="H332" s="58">
        <f>IF(E332="",0,IFERROR(VLOOKUP(E332,档案费管理台账!$D$4:$H$1000,5,0),0))</f>
        <v>0</v>
      </c>
      <c r="I332" s="57"/>
      <c r="J332" s="57"/>
      <c r="K332" s="57"/>
      <c r="L332" s="57"/>
      <c r="M332" s="58" t="str">
        <f t="shared" si="49"/>
        <v/>
      </c>
      <c r="N332" s="102"/>
    </row>
    <row r="333" spans="1:14">
      <c r="A333" s="97" t="str">
        <f t="shared" si="47"/>
        <v/>
      </c>
      <c r="B333" s="98" t="str">
        <f t="shared" si="46"/>
        <v/>
      </c>
      <c r="C333" s="99"/>
      <c r="D333" s="137"/>
      <c r="E333" s="100"/>
      <c r="F333" s="57"/>
      <c r="G333" s="58">
        <f t="shared" si="48"/>
        <v>0</v>
      </c>
      <c r="H333" s="58">
        <f>IF(E333="",0,IFERROR(VLOOKUP(E333,档案费管理台账!$D$4:$H$1000,5,0),0))</f>
        <v>0</v>
      </c>
      <c r="I333" s="57"/>
      <c r="J333" s="57"/>
      <c r="K333" s="57"/>
      <c r="L333" s="57"/>
      <c r="M333" s="58" t="str">
        <f t="shared" si="49"/>
        <v/>
      </c>
      <c r="N333" s="102"/>
    </row>
    <row r="334" spans="1:14">
      <c r="A334" s="97" t="str">
        <f t="shared" si="47"/>
        <v/>
      </c>
      <c r="B334" s="98" t="str">
        <f t="shared" si="46"/>
        <v/>
      </c>
      <c r="C334" s="99"/>
      <c r="D334" s="137"/>
      <c r="E334" s="100"/>
      <c r="F334" s="57"/>
      <c r="G334" s="58">
        <f t="shared" si="48"/>
        <v>0</v>
      </c>
      <c r="H334" s="58">
        <f>IF(E334="",0,IFERROR(VLOOKUP(E334,档案费管理台账!$D$4:$H$1000,5,0),0))</f>
        <v>0</v>
      </c>
      <c r="I334" s="57"/>
      <c r="J334" s="57"/>
      <c r="K334" s="57"/>
      <c r="L334" s="57"/>
      <c r="M334" s="58" t="str">
        <f t="shared" si="49"/>
        <v/>
      </c>
      <c r="N334" s="102"/>
    </row>
    <row r="335" spans="1:14">
      <c r="A335" s="97" t="str">
        <f t="shared" si="47"/>
        <v/>
      </c>
      <c r="B335" s="98" t="str">
        <f t="shared" si="46"/>
        <v/>
      </c>
      <c r="C335" s="99"/>
      <c r="D335" s="137"/>
      <c r="E335" s="100"/>
      <c r="F335" s="57"/>
      <c r="G335" s="58">
        <f t="shared" si="48"/>
        <v>0</v>
      </c>
      <c r="H335" s="58">
        <f>IF(E335="",0,IFERROR(VLOOKUP(E335,档案费管理台账!$D$4:$H$1000,5,0),0))</f>
        <v>0</v>
      </c>
      <c r="I335" s="57"/>
      <c r="J335" s="57"/>
      <c r="K335" s="57"/>
      <c r="L335" s="57"/>
      <c r="M335" s="58" t="str">
        <f t="shared" si="49"/>
        <v/>
      </c>
      <c r="N335" s="102"/>
    </row>
    <row r="336" spans="1:14">
      <c r="A336" s="97" t="str">
        <f t="shared" si="47"/>
        <v/>
      </c>
      <c r="B336" s="98" t="str">
        <f t="shared" si="46"/>
        <v/>
      </c>
      <c r="C336" s="99"/>
      <c r="D336" s="137"/>
      <c r="E336" s="100"/>
      <c r="F336" s="57"/>
      <c r="G336" s="58">
        <f t="shared" si="48"/>
        <v>0</v>
      </c>
      <c r="H336" s="58">
        <f>IF(E336="",0,IFERROR(VLOOKUP(E336,档案费管理台账!$D$4:$H$1000,5,0),0))</f>
        <v>0</v>
      </c>
      <c r="I336" s="57"/>
      <c r="J336" s="57"/>
      <c r="K336" s="57"/>
      <c r="L336" s="57"/>
      <c r="M336" s="58" t="str">
        <f t="shared" si="49"/>
        <v/>
      </c>
      <c r="N336" s="102"/>
    </row>
    <row r="337" spans="1:14">
      <c r="A337" s="97" t="str">
        <f t="shared" si="47"/>
        <v/>
      </c>
      <c r="B337" s="98" t="str">
        <f t="shared" si="46"/>
        <v/>
      </c>
      <c r="C337" s="99"/>
      <c r="D337" s="137"/>
      <c r="E337" s="100"/>
      <c r="F337" s="57"/>
      <c r="G337" s="58">
        <f t="shared" si="48"/>
        <v>0</v>
      </c>
      <c r="H337" s="58">
        <f>IF(E337="",0,IFERROR(VLOOKUP(E337,档案费管理台账!$D$4:$H$1000,5,0),0))</f>
        <v>0</v>
      </c>
      <c r="I337" s="57"/>
      <c r="J337" s="57"/>
      <c r="K337" s="57"/>
      <c r="L337" s="57"/>
      <c r="M337" s="58" t="str">
        <f t="shared" si="49"/>
        <v/>
      </c>
      <c r="N337" s="102"/>
    </row>
    <row r="338" spans="1:14">
      <c r="A338" s="97" t="str">
        <f t="shared" si="47"/>
        <v/>
      </c>
      <c r="B338" s="98" t="str">
        <f t="shared" si="46"/>
        <v/>
      </c>
      <c r="C338" s="99"/>
      <c r="D338" s="137"/>
      <c r="E338" s="100"/>
      <c r="F338" s="57"/>
      <c r="G338" s="58">
        <f t="shared" si="48"/>
        <v>0</v>
      </c>
      <c r="H338" s="58">
        <f>IF(E338="",0,IFERROR(VLOOKUP(E338,档案费管理台账!$D$4:$H$1000,5,0),0))</f>
        <v>0</v>
      </c>
      <c r="I338" s="57"/>
      <c r="J338" s="57"/>
      <c r="K338" s="57"/>
      <c r="L338" s="57"/>
      <c r="M338" s="58" t="str">
        <f t="shared" si="49"/>
        <v/>
      </c>
      <c r="N338" s="102"/>
    </row>
    <row r="339" spans="1:14">
      <c r="A339" s="97" t="str">
        <f t="shared" si="47"/>
        <v/>
      </c>
      <c r="B339" s="98" t="str">
        <f t="shared" si="46"/>
        <v/>
      </c>
      <c r="C339" s="99"/>
      <c r="D339" s="137"/>
      <c r="E339" s="100"/>
      <c r="F339" s="57"/>
      <c r="G339" s="58">
        <f t="shared" si="48"/>
        <v>0</v>
      </c>
      <c r="H339" s="58">
        <f>IF(E339="",0,IFERROR(VLOOKUP(E339,档案费管理台账!$D$4:$H$1000,5,0),0))</f>
        <v>0</v>
      </c>
      <c r="I339" s="57"/>
      <c r="J339" s="57"/>
      <c r="K339" s="57"/>
      <c r="L339" s="57"/>
      <c r="M339" s="58" t="str">
        <f t="shared" si="49"/>
        <v/>
      </c>
      <c r="N339" s="102"/>
    </row>
    <row r="340" spans="1:14">
      <c r="A340" s="97" t="str">
        <f t="shared" si="47"/>
        <v/>
      </c>
      <c r="B340" s="98" t="str">
        <f t="shared" si="46"/>
        <v/>
      </c>
      <c r="C340" s="99"/>
      <c r="D340" s="137"/>
      <c r="E340" s="100"/>
      <c r="F340" s="57"/>
      <c r="G340" s="58">
        <f t="shared" si="48"/>
        <v>0</v>
      </c>
      <c r="H340" s="58">
        <f>IF(E340="",0,IFERROR(VLOOKUP(E340,档案费管理台账!$D$4:$H$1000,5,0),0))</f>
        <v>0</v>
      </c>
      <c r="I340" s="57"/>
      <c r="J340" s="57"/>
      <c r="K340" s="57"/>
      <c r="L340" s="57"/>
      <c r="M340" s="58" t="str">
        <f t="shared" si="49"/>
        <v/>
      </c>
      <c r="N340" s="102"/>
    </row>
    <row r="341" spans="1:14">
      <c r="A341" s="97" t="str">
        <f t="shared" si="47"/>
        <v/>
      </c>
      <c r="B341" s="98" t="str">
        <f t="shared" si="46"/>
        <v/>
      </c>
      <c r="C341" s="99"/>
      <c r="D341" s="137"/>
      <c r="E341" s="100"/>
      <c r="F341" s="57"/>
      <c r="G341" s="58">
        <f t="shared" si="48"/>
        <v>0</v>
      </c>
      <c r="H341" s="58">
        <f>IF(E341="",0,IFERROR(VLOOKUP(E341,档案费管理台账!$D$4:$H$1000,5,0),0))</f>
        <v>0</v>
      </c>
      <c r="I341" s="57"/>
      <c r="J341" s="57"/>
      <c r="K341" s="57"/>
      <c r="L341" s="57"/>
      <c r="M341" s="58" t="str">
        <f t="shared" si="49"/>
        <v/>
      </c>
      <c r="N341" s="102"/>
    </row>
    <row r="342" spans="1:14">
      <c r="A342" s="97" t="str">
        <f t="shared" si="47"/>
        <v/>
      </c>
      <c r="B342" s="98" t="str">
        <f t="shared" si="46"/>
        <v/>
      </c>
      <c r="C342" s="99"/>
      <c r="D342" s="137"/>
      <c r="E342" s="100"/>
      <c r="F342" s="57"/>
      <c r="G342" s="58">
        <f t="shared" si="48"/>
        <v>0</v>
      </c>
      <c r="H342" s="58">
        <f>IF(E342="",0,IFERROR(VLOOKUP(E342,档案费管理台账!$D$4:$H$1000,5,0),0))</f>
        <v>0</v>
      </c>
      <c r="I342" s="57"/>
      <c r="J342" s="57"/>
      <c r="K342" s="57"/>
      <c r="L342" s="57"/>
      <c r="M342" s="58" t="str">
        <f t="shared" si="49"/>
        <v/>
      </c>
      <c r="N342" s="102"/>
    </row>
    <row r="343" spans="1:14">
      <c r="A343" s="97" t="str">
        <f t="shared" si="47"/>
        <v/>
      </c>
      <c r="B343" s="98" t="str">
        <f t="shared" si="46"/>
        <v/>
      </c>
      <c r="C343" s="99"/>
      <c r="D343" s="137"/>
      <c r="E343" s="100"/>
      <c r="F343" s="57"/>
      <c r="G343" s="58">
        <f t="shared" si="48"/>
        <v>0</v>
      </c>
      <c r="H343" s="58">
        <f>IF(E343="",0,IFERROR(VLOOKUP(E343,档案费管理台账!$D$4:$H$1000,5,0),0))</f>
        <v>0</v>
      </c>
      <c r="I343" s="57"/>
      <c r="J343" s="57"/>
      <c r="K343" s="57"/>
      <c r="L343" s="57"/>
      <c r="M343" s="58" t="str">
        <f t="shared" si="49"/>
        <v/>
      </c>
      <c r="N343" s="102"/>
    </row>
    <row r="344" spans="1:14">
      <c r="A344" s="97" t="str">
        <f t="shared" si="47"/>
        <v/>
      </c>
      <c r="B344" s="98" t="str">
        <f t="shared" si="46"/>
        <v/>
      </c>
      <c r="C344" s="99"/>
      <c r="D344" s="137"/>
      <c r="E344" s="100"/>
      <c r="F344" s="57"/>
      <c r="G344" s="58">
        <f t="shared" si="48"/>
        <v>0</v>
      </c>
      <c r="H344" s="58">
        <f>IF(E344="",0,IFERROR(VLOOKUP(E344,档案费管理台账!$D$4:$H$1000,5,0),0))</f>
        <v>0</v>
      </c>
      <c r="I344" s="57"/>
      <c r="J344" s="57"/>
      <c r="K344" s="57"/>
      <c r="L344" s="57"/>
      <c r="M344" s="58" t="str">
        <f t="shared" si="49"/>
        <v/>
      </c>
      <c r="N344" s="102"/>
    </row>
    <row r="345" spans="1:14">
      <c r="A345" s="97" t="str">
        <f t="shared" si="47"/>
        <v/>
      </c>
      <c r="B345" s="98" t="str">
        <f t="shared" si="46"/>
        <v/>
      </c>
      <c r="C345" s="99"/>
      <c r="D345" s="137"/>
      <c r="E345" s="100"/>
      <c r="F345" s="57"/>
      <c r="G345" s="58">
        <f t="shared" si="48"/>
        <v>0</v>
      </c>
      <c r="H345" s="58">
        <f>IF(E345="",0,IFERROR(VLOOKUP(E345,档案费管理台账!$D$4:$H$1000,5,0),0))</f>
        <v>0</v>
      </c>
      <c r="I345" s="57"/>
      <c r="J345" s="57"/>
      <c r="K345" s="57"/>
      <c r="L345" s="57"/>
      <c r="M345" s="58" t="str">
        <f t="shared" si="49"/>
        <v/>
      </c>
      <c r="N345" s="102"/>
    </row>
    <row r="346" spans="1:14">
      <c r="A346" s="97" t="str">
        <f t="shared" si="47"/>
        <v/>
      </c>
      <c r="B346" s="98" t="str">
        <f t="shared" si="46"/>
        <v/>
      </c>
      <c r="C346" s="99"/>
      <c r="D346" s="137"/>
      <c r="E346" s="100"/>
      <c r="F346" s="57"/>
      <c r="G346" s="58">
        <f t="shared" si="48"/>
        <v>0</v>
      </c>
      <c r="H346" s="58">
        <f>IF(E346="",0,IFERROR(VLOOKUP(E346,档案费管理台账!$D$4:$H$1000,5,0),0))</f>
        <v>0</v>
      </c>
      <c r="I346" s="57"/>
      <c r="J346" s="57"/>
      <c r="K346" s="57"/>
      <c r="L346" s="57"/>
      <c r="M346" s="58" t="str">
        <f t="shared" si="49"/>
        <v/>
      </c>
      <c r="N346" s="102"/>
    </row>
    <row r="347" spans="1:14">
      <c r="A347" s="97" t="str">
        <f t="shared" si="47"/>
        <v/>
      </c>
      <c r="B347" s="98" t="str">
        <f t="shared" si="46"/>
        <v/>
      </c>
      <c r="C347" s="99"/>
      <c r="D347" s="137"/>
      <c r="E347" s="100"/>
      <c r="F347" s="57"/>
      <c r="G347" s="58">
        <f t="shared" si="48"/>
        <v>0</v>
      </c>
      <c r="H347" s="58">
        <f>IF(E347="",0,IFERROR(VLOOKUP(E347,档案费管理台账!$D$4:$H$1000,5,0),0))</f>
        <v>0</v>
      </c>
      <c r="I347" s="57"/>
      <c r="J347" s="57"/>
      <c r="K347" s="57"/>
      <c r="L347" s="57"/>
      <c r="M347" s="58" t="str">
        <f t="shared" si="49"/>
        <v/>
      </c>
      <c r="N347" s="102"/>
    </row>
    <row r="348" spans="1:14">
      <c r="A348" s="97" t="str">
        <f t="shared" si="47"/>
        <v/>
      </c>
      <c r="B348" s="98" t="str">
        <f t="shared" si="46"/>
        <v/>
      </c>
      <c r="C348" s="99"/>
      <c r="D348" s="137"/>
      <c r="E348" s="100"/>
      <c r="F348" s="57"/>
      <c r="G348" s="58">
        <f t="shared" si="48"/>
        <v>0</v>
      </c>
      <c r="H348" s="58">
        <f>IF(E348="",0,IFERROR(VLOOKUP(E348,档案费管理台账!$D$4:$H$1000,5,0),0))</f>
        <v>0</v>
      </c>
      <c r="I348" s="57"/>
      <c r="J348" s="57"/>
      <c r="K348" s="57"/>
      <c r="L348" s="57"/>
      <c r="M348" s="58" t="str">
        <f t="shared" si="49"/>
        <v/>
      </c>
      <c r="N348" s="102"/>
    </row>
    <row r="349" spans="1:14">
      <c r="A349" s="97" t="str">
        <f t="shared" si="47"/>
        <v/>
      </c>
      <c r="B349" s="98" t="str">
        <f t="shared" si="46"/>
        <v/>
      </c>
      <c r="C349" s="99"/>
      <c r="D349" s="137"/>
      <c r="E349" s="100"/>
      <c r="F349" s="57"/>
      <c r="G349" s="58">
        <f t="shared" si="48"/>
        <v>0</v>
      </c>
      <c r="H349" s="58">
        <f>IF(E349="",0,IFERROR(VLOOKUP(E349,档案费管理台账!$D$4:$H$1000,5,0),0))</f>
        <v>0</v>
      </c>
      <c r="I349" s="57"/>
      <c r="J349" s="57"/>
      <c r="K349" s="57"/>
      <c r="L349" s="57"/>
      <c r="M349" s="58" t="str">
        <f t="shared" si="49"/>
        <v/>
      </c>
      <c r="N349" s="102"/>
    </row>
    <row r="350" spans="1:14">
      <c r="A350" s="97" t="str">
        <f t="shared" si="47"/>
        <v/>
      </c>
      <c r="B350" s="98" t="str">
        <f t="shared" si="46"/>
        <v/>
      </c>
      <c r="C350" s="99"/>
      <c r="D350" s="137"/>
      <c r="E350" s="100"/>
      <c r="F350" s="57"/>
      <c r="G350" s="58">
        <f t="shared" si="48"/>
        <v>0</v>
      </c>
      <c r="H350" s="58">
        <f>IF(E350="",0,IFERROR(VLOOKUP(E350,档案费管理台账!$D$4:$H$1000,5,0),0))</f>
        <v>0</v>
      </c>
      <c r="I350" s="57"/>
      <c r="J350" s="57"/>
      <c r="K350" s="57"/>
      <c r="L350" s="57"/>
      <c r="M350" s="58" t="str">
        <f t="shared" si="49"/>
        <v/>
      </c>
      <c r="N350" s="102"/>
    </row>
    <row r="351" spans="1:14">
      <c r="A351" s="97" t="str">
        <f t="shared" si="47"/>
        <v/>
      </c>
      <c r="B351" s="98" t="str">
        <f t="shared" si="46"/>
        <v/>
      </c>
      <c r="C351" s="99"/>
      <c r="D351" s="137"/>
      <c r="E351" s="100"/>
      <c r="F351" s="57"/>
      <c r="G351" s="58">
        <f t="shared" si="48"/>
        <v>0</v>
      </c>
      <c r="H351" s="58">
        <f>IF(E351="",0,IFERROR(VLOOKUP(E351,档案费管理台账!$D$4:$H$1000,5,0),0))</f>
        <v>0</v>
      </c>
      <c r="I351" s="57"/>
      <c r="J351" s="57"/>
      <c r="K351" s="57"/>
      <c r="L351" s="57"/>
      <c r="M351" s="58" t="str">
        <f t="shared" si="49"/>
        <v/>
      </c>
      <c r="N351" s="102"/>
    </row>
    <row r="352" spans="1:14">
      <c r="A352" s="97" t="str">
        <f t="shared" si="47"/>
        <v/>
      </c>
      <c r="B352" s="98" t="str">
        <f t="shared" si="46"/>
        <v/>
      </c>
      <c r="C352" s="99"/>
      <c r="D352" s="137"/>
      <c r="E352" s="100"/>
      <c r="F352" s="57"/>
      <c r="G352" s="58">
        <f t="shared" si="48"/>
        <v>0</v>
      </c>
      <c r="H352" s="58">
        <f>IF(E352="",0,IFERROR(VLOOKUP(E352,档案费管理台账!$D$4:$H$1000,5,0),0))</f>
        <v>0</v>
      </c>
      <c r="I352" s="57"/>
      <c r="J352" s="57"/>
      <c r="K352" s="57"/>
      <c r="L352" s="57"/>
      <c r="M352" s="58" t="str">
        <f t="shared" si="49"/>
        <v/>
      </c>
      <c r="N352" s="102"/>
    </row>
    <row r="353" spans="1:14">
      <c r="A353" s="97" t="str">
        <f t="shared" si="47"/>
        <v/>
      </c>
      <c r="B353" s="98" t="str">
        <f t="shared" si="46"/>
        <v/>
      </c>
      <c r="C353" s="99"/>
      <c r="D353" s="137"/>
      <c r="E353" s="100"/>
      <c r="F353" s="57"/>
      <c r="G353" s="58">
        <f t="shared" si="48"/>
        <v>0</v>
      </c>
      <c r="H353" s="58">
        <f>IF(E353="",0,IFERROR(VLOOKUP(E353,档案费管理台账!$D$4:$H$1000,5,0),0))</f>
        <v>0</v>
      </c>
      <c r="I353" s="57"/>
      <c r="J353" s="57"/>
      <c r="K353" s="57"/>
      <c r="L353" s="57"/>
      <c r="M353" s="58" t="str">
        <f t="shared" si="49"/>
        <v/>
      </c>
      <c r="N353" s="102"/>
    </row>
    <row r="354" spans="1:14">
      <c r="A354" s="97" t="str">
        <f t="shared" si="47"/>
        <v/>
      </c>
      <c r="B354" s="98" t="str">
        <f t="shared" si="46"/>
        <v/>
      </c>
      <c r="C354" s="99"/>
      <c r="D354" s="137"/>
      <c r="E354" s="100"/>
      <c r="F354" s="57"/>
      <c r="G354" s="58">
        <f t="shared" si="48"/>
        <v>0</v>
      </c>
      <c r="H354" s="58">
        <f>IF(E354="",0,IFERROR(VLOOKUP(E354,档案费管理台账!$D$4:$H$1000,5,0),0))</f>
        <v>0</v>
      </c>
      <c r="I354" s="57"/>
      <c r="J354" s="57"/>
      <c r="K354" s="57"/>
      <c r="L354" s="57"/>
      <c r="M354" s="58" t="str">
        <f t="shared" si="49"/>
        <v/>
      </c>
      <c r="N354" s="102"/>
    </row>
    <row r="355" spans="1:14">
      <c r="A355" s="97" t="str">
        <f t="shared" si="47"/>
        <v/>
      </c>
      <c r="B355" s="98" t="str">
        <f t="shared" si="46"/>
        <v/>
      </c>
      <c r="C355" s="99"/>
      <c r="D355" s="137"/>
      <c r="E355" s="100"/>
      <c r="F355" s="57"/>
      <c r="G355" s="58">
        <f t="shared" si="48"/>
        <v>0</v>
      </c>
      <c r="H355" s="58">
        <f>IF(E355="",0,IFERROR(VLOOKUP(E355,档案费管理台账!$D$4:$H$1000,5,0),0))</f>
        <v>0</v>
      </c>
      <c r="I355" s="57"/>
      <c r="J355" s="57"/>
      <c r="K355" s="57"/>
      <c r="L355" s="57"/>
      <c r="M355" s="58" t="str">
        <f t="shared" si="49"/>
        <v/>
      </c>
      <c r="N355" s="102"/>
    </row>
    <row r="356" spans="1:14">
      <c r="A356" s="97" t="str">
        <f t="shared" si="47"/>
        <v/>
      </c>
      <c r="B356" s="98" t="str">
        <f t="shared" si="46"/>
        <v/>
      </c>
      <c r="C356" s="99"/>
      <c r="D356" s="137"/>
      <c r="E356" s="100"/>
      <c r="F356" s="57"/>
      <c r="G356" s="58">
        <f t="shared" si="48"/>
        <v>0</v>
      </c>
      <c r="H356" s="58">
        <f>IF(E356="",0,IFERROR(VLOOKUP(E356,档案费管理台账!$D$4:$H$1000,5,0),0))</f>
        <v>0</v>
      </c>
      <c r="I356" s="57"/>
      <c r="J356" s="57"/>
      <c r="K356" s="57"/>
      <c r="L356" s="57"/>
      <c r="M356" s="58" t="str">
        <f t="shared" si="49"/>
        <v/>
      </c>
      <c r="N356" s="102"/>
    </row>
    <row r="357" spans="1:14">
      <c r="A357" s="97" t="str">
        <f t="shared" si="47"/>
        <v/>
      </c>
      <c r="B357" s="98" t="str">
        <f t="shared" si="46"/>
        <v/>
      </c>
      <c r="C357" s="99"/>
      <c r="D357" s="137"/>
      <c r="E357" s="100"/>
      <c r="F357" s="57"/>
      <c r="G357" s="58">
        <f t="shared" si="48"/>
        <v>0</v>
      </c>
      <c r="H357" s="58">
        <f>IF(E357="",0,IFERROR(VLOOKUP(E357,档案费管理台账!$D$4:$H$1000,5,0),0))</f>
        <v>0</v>
      </c>
      <c r="I357" s="57"/>
      <c r="J357" s="57"/>
      <c r="K357" s="57"/>
      <c r="L357" s="57"/>
      <c r="M357" s="58" t="str">
        <f t="shared" si="49"/>
        <v/>
      </c>
      <c r="N357" s="102"/>
    </row>
    <row r="358" spans="1:14">
      <c r="A358" s="97" t="str">
        <f t="shared" si="47"/>
        <v/>
      </c>
      <c r="B358" s="98" t="str">
        <f t="shared" si="46"/>
        <v/>
      </c>
      <c r="C358" s="99"/>
      <c r="D358" s="137"/>
      <c r="E358" s="100"/>
      <c r="F358" s="57"/>
      <c r="G358" s="58">
        <f t="shared" si="48"/>
        <v>0</v>
      </c>
      <c r="H358" s="58">
        <f>IF(E358="",0,IFERROR(VLOOKUP(E358,档案费管理台账!$D$4:$H$1000,5,0),0))</f>
        <v>0</v>
      </c>
      <c r="I358" s="57"/>
      <c r="J358" s="57"/>
      <c r="K358" s="57"/>
      <c r="L358" s="57"/>
      <c r="M358" s="58" t="str">
        <f t="shared" si="49"/>
        <v/>
      </c>
      <c r="N358" s="102"/>
    </row>
    <row r="359" spans="1:14">
      <c r="A359" s="97" t="str">
        <f t="shared" si="47"/>
        <v/>
      </c>
      <c r="B359" s="98" t="str">
        <f t="shared" si="46"/>
        <v/>
      </c>
      <c r="C359" s="99"/>
      <c r="D359" s="137"/>
      <c r="E359" s="100"/>
      <c r="F359" s="57"/>
      <c r="G359" s="58">
        <f t="shared" si="48"/>
        <v>0</v>
      </c>
      <c r="H359" s="58">
        <f>IF(E359="",0,IFERROR(VLOOKUP(E359,档案费管理台账!$D$4:$H$1000,5,0),0))</f>
        <v>0</v>
      </c>
      <c r="I359" s="57"/>
      <c r="J359" s="57"/>
      <c r="K359" s="57"/>
      <c r="L359" s="57"/>
      <c r="M359" s="58" t="str">
        <f t="shared" si="49"/>
        <v/>
      </c>
      <c r="N359" s="102"/>
    </row>
    <row r="360" spans="1:14">
      <c r="A360" s="97" t="str">
        <f t="shared" si="47"/>
        <v/>
      </c>
      <c r="B360" s="98" t="str">
        <f t="shared" si="46"/>
        <v/>
      </c>
      <c r="C360" s="99"/>
      <c r="D360" s="137"/>
      <c r="E360" s="100"/>
      <c r="F360" s="57"/>
      <c r="G360" s="58">
        <f t="shared" si="48"/>
        <v>0</v>
      </c>
      <c r="H360" s="58">
        <f>IF(E360="",0,IFERROR(VLOOKUP(E360,档案费管理台账!$D$4:$H$1000,5,0),0))</f>
        <v>0</v>
      </c>
      <c r="I360" s="57"/>
      <c r="J360" s="57"/>
      <c r="K360" s="57"/>
      <c r="L360" s="57"/>
      <c r="M360" s="58" t="str">
        <f t="shared" si="49"/>
        <v/>
      </c>
      <c r="N360" s="102"/>
    </row>
    <row r="361" spans="1:14">
      <c r="A361" s="97" t="str">
        <f t="shared" si="47"/>
        <v/>
      </c>
      <c r="B361" s="98" t="str">
        <f t="shared" si="46"/>
        <v/>
      </c>
      <c r="C361" s="99"/>
      <c r="D361" s="137"/>
      <c r="E361" s="100"/>
      <c r="F361" s="57"/>
      <c r="G361" s="58">
        <f t="shared" si="48"/>
        <v>0</v>
      </c>
      <c r="H361" s="58">
        <f>IF(E361="",0,IFERROR(VLOOKUP(E361,档案费管理台账!$D$4:$H$1000,5,0),0))</f>
        <v>0</v>
      </c>
      <c r="I361" s="57"/>
      <c r="J361" s="57"/>
      <c r="K361" s="57"/>
      <c r="L361" s="57"/>
      <c r="M361" s="58" t="str">
        <f t="shared" si="49"/>
        <v/>
      </c>
      <c r="N361" s="102"/>
    </row>
    <row r="362" spans="1:14">
      <c r="A362" s="97" t="str">
        <f t="shared" si="47"/>
        <v/>
      </c>
      <c r="B362" s="98" t="str">
        <f t="shared" si="46"/>
        <v/>
      </c>
      <c r="C362" s="99"/>
      <c r="D362" s="137"/>
      <c r="E362" s="100"/>
      <c r="F362" s="57"/>
      <c r="G362" s="58">
        <f t="shared" si="48"/>
        <v>0</v>
      </c>
      <c r="H362" s="58">
        <f>IF(E362="",0,IFERROR(VLOOKUP(E362,档案费管理台账!$D$4:$H$1000,5,0),0))</f>
        <v>0</v>
      </c>
      <c r="I362" s="57"/>
      <c r="J362" s="57"/>
      <c r="K362" s="57"/>
      <c r="L362" s="57"/>
      <c r="M362" s="58" t="str">
        <f t="shared" si="49"/>
        <v/>
      </c>
      <c r="N362" s="102"/>
    </row>
    <row r="363" spans="1:14">
      <c r="A363" s="97" t="str">
        <f t="shared" si="47"/>
        <v/>
      </c>
      <c r="B363" s="98" t="str">
        <f t="shared" si="46"/>
        <v/>
      </c>
      <c r="C363" s="99"/>
      <c r="D363" s="137"/>
      <c r="E363" s="100"/>
      <c r="F363" s="57"/>
      <c r="G363" s="58">
        <f t="shared" si="48"/>
        <v>0</v>
      </c>
      <c r="H363" s="58">
        <f>IF(E363="",0,IFERROR(VLOOKUP(E363,档案费管理台账!$D$4:$H$1000,5,0),0))</f>
        <v>0</v>
      </c>
      <c r="I363" s="57"/>
      <c r="J363" s="57"/>
      <c r="K363" s="57"/>
      <c r="L363" s="57"/>
      <c r="M363" s="58" t="str">
        <f t="shared" si="49"/>
        <v/>
      </c>
      <c r="N363" s="102"/>
    </row>
    <row r="364" spans="1:14">
      <c r="A364" s="97" t="str">
        <f t="shared" si="47"/>
        <v/>
      </c>
      <c r="B364" s="98" t="str">
        <f t="shared" ref="B364:B427" si="50">IF(C364="","",MONTH(C364)&amp;"月")</f>
        <v/>
      </c>
      <c r="C364" s="99"/>
      <c r="D364" s="137"/>
      <c r="E364" s="100"/>
      <c r="F364" s="57"/>
      <c r="G364" s="58">
        <f t="shared" si="48"/>
        <v>0</v>
      </c>
      <c r="H364" s="58">
        <f>IF(E364="",0,IFERROR(VLOOKUP(E364,档案费管理台账!$D$4:$H$1000,5,0),0))</f>
        <v>0</v>
      </c>
      <c r="I364" s="57"/>
      <c r="J364" s="57"/>
      <c r="K364" s="57"/>
      <c r="L364" s="57"/>
      <c r="M364" s="58" t="str">
        <f t="shared" si="49"/>
        <v/>
      </c>
      <c r="N364" s="102"/>
    </row>
    <row r="365" spans="1:14">
      <c r="A365" s="97" t="str">
        <f t="shared" ref="A365:A428" si="51">IF(C365="","",ROW()-42)</f>
        <v/>
      </c>
      <c r="B365" s="98" t="str">
        <f t="shared" si="50"/>
        <v/>
      </c>
      <c r="C365" s="99"/>
      <c r="D365" s="137"/>
      <c r="E365" s="100"/>
      <c r="F365" s="57"/>
      <c r="G365" s="58">
        <f t="shared" ref="G365:G428" si="52">IF(F365="",0,F365*$K$41)</f>
        <v>0</v>
      </c>
      <c r="H365" s="58">
        <f>IF(E365="",0,IFERROR(VLOOKUP(E365,档案费管理台账!$D$4:$H$1000,5,0),0))</f>
        <v>0</v>
      </c>
      <c r="I365" s="57"/>
      <c r="J365" s="57"/>
      <c r="K365" s="57"/>
      <c r="L365" s="57"/>
      <c r="M365" s="58" t="str">
        <f t="shared" ref="M365:M428" si="53">IF(C365="","",ROUND(M364+G365-I365-J365-K365-L365-H365,2))</f>
        <v/>
      </c>
      <c r="N365" s="102"/>
    </row>
    <row r="366" spans="1:14">
      <c r="A366" s="97" t="str">
        <f t="shared" si="51"/>
        <v/>
      </c>
      <c r="B366" s="98" t="str">
        <f t="shared" si="50"/>
        <v/>
      </c>
      <c r="C366" s="99"/>
      <c r="D366" s="137"/>
      <c r="E366" s="100"/>
      <c r="F366" s="57"/>
      <c r="G366" s="58">
        <f t="shared" si="52"/>
        <v>0</v>
      </c>
      <c r="H366" s="58">
        <f>IF(E366="",0,IFERROR(VLOOKUP(E366,档案费管理台账!$D$4:$H$1000,5,0),0))</f>
        <v>0</v>
      </c>
      <c r="I366" s="57"/>
      <c r="J366" s="57"/>
      <c r="K366" s="57"/>
      <c r="L366" s="57"/>
      <c r="M366" s="58" t="str">
        <f t="shared" si="53"/>
        <v/>
      </c>
      <c r="N366" s="102"/>
    </row>
    <row r="367" spans="1:14">
      <c r="A367" s="97" t="str">
        <f t="shared" si="51"/>
        <v/>
      </c>
      <c r="B367" s="98" t="str">
        <f t="shared" si="50"/>
        <v/>
      </c>
      <c r="C367" s="99"/>
      <c r="D367" s="137"/>
      <c r="E367" s="100"/>
      <c r="F367" s="57"/>
      <c r="G367" s="58">
        <f t="shared" si="52"/>
        <v>0</v>
      </c>
      <c r="H367" s="58">
        <f>IF(E367="",0,IFERROR(VLOOKUP(E367,档案费管理台账!$D$4:$H$1000,5,0),0))</f>
        <v>0</v>
      </c>
      <c r="I367" s="57"/>
      <c r="J367" s="57"/>
      <c r="K367" s="57"/>
      <c r="L367" s="57"/>
      <c r="M367" s="58" t="str">
        <f t="shared" si="53"/>
        <v/>
      </c>
      <c r="N367" s="102"/>
    </row>
    <row r="368" spans="1:14">
      <c r="A368" s="97" t="str">
        <f t="shared" si="51"/>
        <v/>
      </c>
      <c r="B368" s="98" t="str">
        <f t="shared" si="50"/>
        <v/>
      </c>
      <c r="C368" s="99"/>
      <c r="D368" s="137"/>
      <c r="E368" s="100"/>
      <c r="F368" s="57"/>
      <c r="G368" s="58">
        <f t="shared" si="52"/>
        <v>0</v>
      </c>
      <c r="H368" s="58">
        <f>IF(E368="",0,IFERROR(VLOOKUP(E368,档案费管理台账!$D$4:$H$1000,5,0),0))</f>
        <v>0</v>
      </c>
      <c r="I368" s="57"/>
      <c r="J368" s="57"/>
      <c r="K368" s="57"/>
      <c r="L368" s="57"/>
      <c r="M368" s="58" t="str">
        <f t="shared" si="53"/>
        <v/>
      </c>
      <c r="N368" s="102"/>
    </row>
    <row r="369" spans="1:14">
      <c r="A369" s="97" t="str">
        <f t="shared" si="51"/>
        <v/>
      </c>
      <c r="B369" s="98" t="str">
        <f t="shared" si="50"/>
        <v/>
      </c>
      <c r="C369" s="99"/>
      <c r="D369" s="137"/>
      <c r="E369" s="100"/>
      <c r="F369" s="57"/>
      <c r="G369" s="58">
        <f t="shared" si="52"/>
        <v>0</v>
      </c>
      <c r="H369" s="58">
        <f>IF(E369="",0,IFERROR(VLOOKUP(E369,档案费管理台账!$D$4:$H$1000,5,0),0))</f>
        <v>0</v>
      </c>
      <c r="I369" s="57"/>
      <c r="J369" s="57"/>
      <c r="K369" s="57"/>
      <c r="L369" s="57"/>
      <c r="M369" s="58" t="str">
        <f t="shared" si="53"/>
        <v/>
      </c>
      <c r="N369" s="102"/>
    </row>
    <row r="370" spans="1:14">
      <c r="A370" s="97" t="str">
        <f t="shared" si="51"/>
        <v/>
      </c>
      <c r="B370" s="98" t="str">
        <f t="shared" si="50"/>
        <v/>
      </c>
      <c r="C370" s="99"/>
      <c r="D370" s="137"/>
      <c r="E370" s="100"/>
      <c r="F370" s="57"/>
      <c r="G370" s="58">
        <f t="shared" si="52"/>
        <v>0</v>
      </c>
      <c r="H370" s="58">
        <f>IF(E370="",0,IFERROR(VLOOKUP(E370,档案费管理台账!$D$4:$H$1000,5,0),0))</f>
        <v>0</v>
      </c>
      <c r="I370" s="57"/>
      <c r="J370" s="57"/>
      <c r="K370" s="57"/>
      <c r="L370" s="57"/>
      <c r="M370" s="58" t="str">
        <f t="shared" si="53"/>
        <v/>
      </c>
      <c r="N370" s="102"/>
    </row>
    <row r="371" spans="1:14">
      <c r="A371" s="97" t="str">
        <f t="shared" si="51"/>
        <v/>
      </c>
      <c r="B371" s="98" t="str">
        <f t="shared" si="50"/>
        <v/>
      </c>
      <c r="C371" s="99"/>
      <c r="D371" s="137"/>
      <c r="E371" s="100"/>
      <c r="F371" s="57"/>
      <c r="G371" s="58">
        <f t="shared" si="52"/>
        <v>0</v>
      </c>
      <c r="H371" s="58">
        <f>IF(E371="",0,IFERROR(VLOOKUP(E371,档案费管理台账!$D$4:$H$1000,5,0),0))</f>
        <v>0</v>
      </c>
      <c r="I371" s="57"/>
      <c r="J371" s="57"/>
      <c r="K371" s="57"/>
      <c r="L371" s="57"/>
      <c r="M371" s="58" t="str">
        <f t="shared" si="53"/>
        <v/>
      </c>
      <c r="N371" s="102"/>
    </row>
    <row r="372" spans="1:14">
      <c r="A372" s="97" t="str">
        <f t="shared" si="51"/>
        <v/>
      </c>
      <c r="B372" s="98" t="str">
        <f t="shared" si="50"/>
        <v/>
      </c>
      <c r="C372" s="99"/>
      <c r="D372" s="137"/>
      <c r="E372" s="100"/>
      <c r="F372" s="57"/>
      <c r="G372" s="58">
        <f t="shared" si="52"/>
        <v>0</v>
      </c>
      <c r="H372" s="58">
        <f>IF(E372="",0,IFERROR(VLOOKUP(E372,档案费管理台账!$D$4:$H$1000,5,0),0))</f>
        <v>0</v>
      </c>
      <c r="I372" s="57"/>
      <c r="J372" s="57"/>
      <c r="K372" s="57"/>
      <c r="L372" s="57"/>
      <c r="M372" s="58" t="str">
        <f t="shared" si="53"/>
        <v/>
      </c>
      <c r="N372" s="102"/>
    </row>
    <row r="373" spans="1:14">
      <c r="A373" s="97" t="str">
        <f t="shared" si="51"/>
        <v/>
      </c>
      <c r="B373" s="98" t="str">
        <f t="shared" si="50"/>
        <v/>
      </c>
      <c r="C373" s="99"/>
      <c r="D373" s="137"/>
      <c r="E373" s="100"/>
      <c r="F373" s="57"/>
      <c r="G373" s="58">
        <f t="shared" si="52"/>
        <v>0</v>
      </c>
      <c r="H373" s="58">
        <f>IF(E373="",0,IFERROR(VLOOKUP(E373,档案费管理台账!$D$4:$H$1000,5,0),0))</f>
        <v>0</v>
      </c>
      <c r="I373" s="57"/>
      <c r="J373" s="57"/>
      <c r="K373" s="57"/>
      <c r="L373" s="57"/>
      <c r="M373" s="58" t="str">
        <f t="shared" si="53"/>
        <v/>
      </c>
      <c r="N373" s="102"/>
    </row>
    <row r="374" spans="1:14">
      <c r="A374" s="97" t="str">
        <f t="shared" si="51"/>
        <v/>
      </c>
      <c r="B374" s="98" t="str">
        <f t="shared" si="50"/>
        <v/>
      </c>
      <c r="C374" s="99"/>
      <c r="D374" s="137"/>
      <c r="E374" s="100"/>
      <c r="F374" s="57"/>
      <c r="G374" s="58">
        <f t="shared" si="52"/>
        <v>0</v>
      </c>
      <c r="H374" s="58">
        <f>IF(E374="",0,IFERROR(VLOOKUP(E374,档案费管理台账!$D$4:$H$1000,5,0),0))</f>
        <v>0</v>
      </c>
      <c r="I374" s="57"/>
      <c r="J374" s="57"/>
      <c r="K374" s="57"/>
      <c r="L374" s="57"/>
      <c r="M374" s="58" t="str">
        <f t="shared" si="53"/>
        <v/>
      </c>
      <c r="N374" s="102"/>
    </row>
    <row r="375" spans="1:14">
      <c r="A375" s="97" t="str">
        <f t="shared" si="51"/>
        <v/>
      </c>
      <c r="B375" s="98" t="str">
        <f t="shared" si="50"/>
        <v/>
      </c>
      <c r="C375" s="99"/>
      <c r="D375" s="137"/>
      <c r="E375" s="100"/>
      <c r="F375" s="57"/>
      <c r="G375" s="58">
        <f t="shared" si="52"/>
        <v>0</v>
      </c>
      <c r="H375" s="58">
        <f>IF(E375="",0,IFERROR(VLOOKUP(E375,档案费管理台账!$D$4:$H$1000,5,0),0))</f>
        <v>0</v>
      </c>
      <c r="I375" s="57"/>
      <c r="J375" s="57"/>
      <c r="K375" s="57"/>
      <c r="L375" s="57"/>
      <c r="M375" s="58" t="str">
        <f t="shared" si="53"/>
        <v/>
      </c>
      <c r="N375" s="102"/>
    </row>
    <row r="376" spans="1:14">
      <c r="A376" s="97" t="str">
        <f t="shared" si="51"/>
        <v/>
      </c>
      <c r="B376" s="98" t="str">
        <f t="shared" si="50"/>
        <v/>
      </c>
      <c r="C376" s="99"/>
      <c r="D376" s="137"/>
      <c r="E376" s="100"/>
      <c r="F376" s="57"/>
      <c r="G376" s="58">
        <f t="shared" si="52"/>
        <v>0</v>
      </c>
      <c r="H376" s="58">
        <f>IF(E376="",0,IFERROR(VLOOKUP(E376,档案费管理台账!$D$4:$H$1000,5,0),0))</f>
        <v>0</v>
      </c>
      <c r="I376" s="57"/>
      <c r="J376" s="57"/>
      <c r="K376" s="57"/>
      <c r="L376" s="57"/>
      <c r="M376" s="58" t="str">
        <f t="shared" si="53"/>
        <v/>
      </c>
      <c r="N376" s="102"/>
    </row>
    <row r="377" spans="1:14">
      <c r="A377" s="97" t="str">
        <f t="shared" si="51"/>
        <v/>
      </c>
      <c r="B377" s="98" t="str">
        <f t="shared" si="50"/>
        <v/>
      </c>
      <c r="C377" s="99"/>
      <c r="D377" s="137"/>
      <c r="E377" s="100"/>
      <c r="F377" s="57"/>
      <c r="G377" s="58">
        <f t="shared" si="52"/>
        <v>0</v>
      </c>
      <c r="H377" s="58">
        <f>IF(E377="",0,IFERROR(VLOOKUP(E377,档案费管理台账!$D$4:$H$1000,5,0),0))</f>
        <v>0</v>
      </c>
      <c r="I377" s="57"/>
      <c r="J377" s="57"/>
      <c r="K377" s="57"/>
      <c r="L377" s="57"/>
      <c r="M377" s="58" t="str">
        <f t="shared" si="53"/>
        <v/>
      </c>
      <c r="N377" s="102"/>
    </row>
    <row r="378" spans="1:14">
      <c r="A378" s="97" t="str">
        <f t="shared" si="51"/>
        <v/>
      </c>
      <c r="B378" s="98" t="str">
        <f t="shared" si="50"/>
        <v/>
      </c>
      <c r="C378" s="99"/>
      <c r="D378" s="137"/>
      <c r="E378" s="100"/>
      <c r="F378" s="57"/>
      <c r="G378" s="58">
        <f t="shared" si="52"/>
        <v>0</v>
      </c>
      <c r="H378" s="58">
        <f>IF(E378="",0,IFERROR(VLOOKUP(E378,档案费管理台账!$D$4:$H$1000,5,0),0))</f>
        <v>0</v>
      </c>
      <c r="I378" s="57"/>
      <c r="J378" s="57"/>
      <c r="K378" s="57"/>
      <c r="L378" s="57"/>
      <c r="M378" s="58" t="str">
        <f t="shared" si="53"/>
        <v/>
      </c>
      <c r="N378" s="102"/>
    </row>
    <row r="379" spans="1:14">
      <c r="A379" s="97" t="str">
        <f t="shared" si="51"/>
        <v/>
      </c>
      <c r="B379" s="98" t="str">
        <f t="shared" si="50"/>
        <v/>
      </c>
      <c r="C379" s="99"/>
      <c r="D379" s="137"/>
      <c r="E379" s="100"/>
      <c r="F379" s="57"/>
      <c r="G379" s="58">
        <f t="shared" si="52"/>
        <v>0</v>
      </c>
      <c r="H379" s="58">
        <f>IF(E379="",0,IFERROR(VLOOKUP(E379,档案费管理台账!$D$4:$H$1000,5,0),0))</f>
        <v>0</v>
      </c>
      <c r="I379" s="57"/>
      <c r="J379" s="57"/>
      <c r="K379" s="57"/>
      <c r="L379" s="57"/>
      <c r="M379" s="58" t="str">
        <f t="shared" si="53"/>
        <v/>
      </c>
      <c r="N379" s="102"/>
    </row>
    <row r="380" spans="1:14">
      <c r="A380" s="97" t="str">
        <f t="shared" si="51"/>
        <v/>
      </c>
      <c r="B380" s="98" t="str">
        <f t="shared" si="50"/>
        <v/>
      </c>
      <c r="C380" s="99"/>
      <c r="D380" s="137"/>
      <c r="E380" s="100"/>
      <c r="F380" s="57"/>
      <c r="G380" s="58">
        <f t="shared" si="52"/>
        <v>0</v>
      </c>
      <c r="H380" s="58">
        <f>IF(E380="",0,IFERROR(VLOOKUP(E380,档案费管理台账!$D$4:$H$1000,5,0),0))</f>
        <v>0</v>
      </c>
      <c r="I380" s="57"/>
      <c r="J380" s="57"/>
      <c r="K380" s="57"/>
      <c r="L380" s="57"/>
      <c r="M380" s="58" t="str">
        <f t="shared" si="53"/>
        <v/>
      </c>
      <c r="N380" s="102"/>
    </row>
    <row r="381" spans="1:14">
      <c r="A381" s="97" t="str">
        <f t="shared" si="51"/>
        <v/>
      </c>
      <c r="B381" s="98" t="str">
        <f t="shared" si="50"/>
        <v/>
      </c>
      <c r="C381" s="99"/>
      <c r="D381" s="137"/>
      <c r="E381" s="100"/>
      <c r="F381" s="57"/>
      <c r="G381" s="58">
        <f t="shared" si="52"/>
        <v>0</v>
      </c>
      <c r="H381" s="58">
        <f>IF(E381="",0,IFERROR(VLOOKUP(E381,档案费管理台账!$D$4:$H$1000,5,0),0))</f>
        <v>0</v>
      </c>
      <c r="I381" s="57"/>
      <c r="J381" s="57"/>
      <c r="K381" s="57"/>
      <c r="L381" s="57"/>
      <c r="M381" s="58" t="str">
        <f t="shared" si="53"/>
        <v/>
      </c>
      <c r="N381" s="102"/>
    </row>
    <row r="382" spans="1:14">
      <c r="A382" s="97" t="str">
        <f t="shared" si="51"/>
        <v/>
      </c>
      <c r="B382" s="98" t="str">
        <f t="shared" si="50"/>
        <v/>
      </c>
      <c r="C382" s="99"/>
      <c r="D382" s="137"/>
      <c r="E382" s="100"/>
      <c r="F382" s="57"/>
      <c r="G382" s="58">
        <f t="shared" si="52"/>
        <v>0</v>
      </c>
      <c r="H382" s="58">
        <f>IF(E382="",0,IFERROR(VLOOKUP(E382,档案费管理台账!$D$4:$H$1000,5,0),0))</f>
        <v>0</v>
      </c>
      <c r="I382" s="57"/>
      <c r="J382" s="57"/>
      <c r="K382" s="57"/>
      <c r="L382" s="57"/>
      <c r="M382" s="58" t="str">
        <f t="shared" si="53"/>
        <v/>
      </c>
      <c r="N382" s="102"/>
    </row>
    <row r="383" spans="1:14">
      <c r="A383" s="97" t="str">
        <f t="shared" si="51"/>
        <v/>
      </c>
      <c r="B383" s="98" t="str">
        <f t="shared" si="50"/>
        <v/>
      </c>
      <c r="C383" s="99"/>
      <c r="D383" s="137"/>
      <c r="E383" s="100"/>
      <c r="F383" s="57"/>
      <c r="G383" s="58">
        <f t="shared" si="52"/>
        <v>0</v>
      </c>
      <c r="H383" s="58">
        <f>IF(E383="",0,IFERROR(VLOOKUP(E383,档案费管理台账!$D$4:$H$1000,5,0),0))</f>
        <v>0</v>
      </c>
      <c r="I383" s="57"/>
      <c r="J383" s="57"/>
      <c r="K383" s="57"/>
      <c r="L383" s="57"/>
      <c r="M383" s="58" t="str">
        <f t="shared" si="53"/>
        <v/>
      </c>
      <c r="N383" s="102"/>
    </row>
    <row r="384" spans="1:14">
      <c r="A384" s="97" t="str">
        <f t="shared" si="51"/>
        <v/>
      </c>
      <c r="B384" s="98" t="str">
        <f t="shared" si="50"/>
        <v/>
      </c>
      <c r="C384" s="99"/>
      <c r="D384" s="137"/>
      <c r="E384" s="100"/>
      <c r="F384" s="57"/>
      <c r="G384" s="58">
        <f t="shared" si="52"/>
        <v>0</v>
      </c>
      <c r="H384" s="58">
        <f>IF(E384="",0,IFERROR(VLOOKUP(E384,档案费管理台账!$D$4:$H$1000,5,0),0))</f>
        <v>0</v>
      </c>
      <c r="I384" s="57"/>
      <c r="J384" s="57"/>
      <c r="K384" s="57"/>
      <c r="L384" s="57"/>
      <c r="M384" s="58" t="str">
        <f t="shared" si="53"/>
        <v/>
      </c>
      <c r="N384" s="102"/>
    </row>
    <row r="385" spans="1:14">
      <c r="A385" s="97" t="str">
        <f t="shared" si="51"/>
        <v/>
      </c>
      <c r="B385" s="98" t="str">
        <f t="shared" si="50"/>
        <v/>
      </c>
      <c r="C385" s="99"/>
      <c r="D385" s="137"/>
      <c r="E385" s="100"/>
      <c r="F385" s="57"/>
      <c r="G385" s="58">
        <f t="shared" si="52"/>
        <v>0</v>
      </c>
      <c r="H385" s="58">
        <f>IF(E385="",0,IFERROR(VLOOKUP(E385,档案费管理台账!$D$4:$H$1000,5,0),0))</f>
        <v>0</v>
      </c>
      <c r="I385" s="57"/>
      <c r="J385" s="57"/>
      <c r="K385" s="57"/>
      <c r="L385" s="57"/>
      <c r="M385" s="58" t="str">
        <f t="shared" si="53"/>
        <v/>
      </c>
      <c r="N385" s="102"/>
    </row>
    <row r="386" spans="1:14">
      <c r="A386" s="97" t="str">
        <f t="shared" si="51"/>
        <v/>
      </c>
      <c r="B386" s="98" t="str">
        <f t="shared" si="50"/>
        <v/>
      </c>
      <c r="C386" s="99"/>
      <c r="D386" s="137"/>
      <c r="E386" s="100"/>
      <c r="F386" s="57"/>
      <c r="G386" s="58">
        <f t="shared" si="52"/>
        <v>0</v>
      </c>
      <c r="H386" s="58">
        <f>IF(E386="",0,IFERROR(VLOOKUP(E386,档案费管理台账!$D$4:$H$1000,5,0),0))</f>
        <v>0</v>
      </c>
      <c r="I386" s="57"/>
      <c r="J386" s="57"/>
      <c r="K386" s="57"/>
      <c r="L386" s="57"/>
      <c r="M386" s="58" t="str">
        <f t="shared" si="53"/>
        <v/>
      </c>
      <c r="N386" s="102"/>
    </row>
    <row r="387" spans="1:14">
      <c r="A387" s="97" t="str">
        <f t="shared" si="51"/>
        <v/>
      </c>
      <c r="B387" s="98" t="str">
        <f t="shared" si="50"/>
        <v/>
      </c>
      <c r="C387" s="99"/>
      <c r="D387" s="137"/>
      <c r="E387" s="100"/>
      <c r="F387" s="57"/>
      <c r="G387" s="58">
        <f t="shared" si="52"/>
        <v>0</v>
      </c>
      <c r="H387" s="58">
        <f>IF(E387="",0,IFERROR(VLOOKUP(E387,档案费管理台账!$D$4:$H$1000,5,0),0))</f>
        <v>0</v>
      </c>
      <c r="I387" s="57"/>
      <c r="J387" s="57"/>
      <c r="K387" s="57"/>
      <c r="L387" s="57"/>
      <c r="M387" s="58" t="str">
        <f t="shared" si="53"/>
        <v/>
      </c>
      <c r="N387" s="102"/>
    </row>
    <row r="388" spans="1:14">
      <c r="A388" s="97" t="str">
        <f t="shared" si="51"/>
        <v/>
      </c>
      <c r="B388" s="98" t="str">
        <f t="shared" si="50"/>
        <v/>
      </c>
      <c r="C388" s="99"/>
      <c r="D388" s="137"/>
      <c r="E388" s="100"/>
      <c r="F388" s="57"/>
      <c r="G388" s="58">
        <f t="shared" si="52"/>
        <v>0</v>
      </c>
      <c r="H388" s="58">
        <f>IF(E388="",0,IFERROR(VLOOKUP(E388,档案费管理台账!$D$4:$H$1000,5,0),0))</f>
        <v>0</v>
      </c>
      <c r="I388" s="57"/>
      <c r="J388" s="57"/>
      <c r="K388" s="57"/>
      <c r="L388" s="57"/>
      <c r="M388" s="58" t="str">
        <f t="shared" si="53"/>
        <v/>
      </c>
      <c r="N388" s="102"/>
    </row>
    <row r="389" spans="1:14">
      <c r="A389" s="97" t="str">
        <f t="shared" si="51"/>
        <v/>
      </c>
      <c r="B389" s="98" t="str">
        <f t="shared" si="50"/>
        <v/>
      </c>
      <c r="C389" s="99"/>
      <c r="D389" s="137"/>
      <c r="E389" s="100"/>
      <c r="F389" s="57"/>
      <c r="G389" s="58">
        <f t="shared" si="52"/>
        <v>0</v>
      </c>
      <c r="H389" s="58">
        <f>IF(E389="",0,IFERROR(VLOOKUP(E389,档案费管理台账!$D$4:$H$1000,5,0),0))</f>
        <v>0</v>
      </c>
      <c r="I389" s="57"/>
      <c r="J389" s="57"/>
      <c r="K389" s="57"/>
      <c r="L389" s="57"/>
      <c r="M389" s="58" t="str">
        <f t="shared" si="53"/>
        <v/>
      </c>
      <c r="N389" s="102"/>
    </row>
    <row r="390" spans="1:14">
      <c r="A390" s="97" t="str">
        <f t="shared" si="51"/>
        <v/>
      </c>
      <c r="B390" s="98" t="str">
        <f t="shared" si="50"/>
        <v/>
      </c>
      <c r="C390" s="99"/>
      <c r="D390" s="137"/>
      <c r="E390" s="100"/>
      <c r="F390" s="57"/>
      <c r="G390" s="58">
        <f t="shared" si="52"/>
        <v>0</v>
      </c>
      <c r="H390" s="58">
        <f>IF(E390="",0,IFERROR(VLOOKUP(E390,档案费管理台账!$D$4:$H$1000,5,0),0))</f>
        <v>0</v>
      </c>
      <c r="I390" s="57"/>
      <c r="J390" s="57"/>
      <c r="K390" s="57"/>
      <c r="L390" s="57"/>
      <c r="M390" s="58" t="str">
        <f t="shared" si="53"/>
        <v/>
      </c>
      <c r="N390" s="102"/>
    </row>
    <row r="391" spans="1:14">
      <c r="A391" s="97" t="str">
        <f t="shared" si="51"/>
        <v/>
      </c>
      <c r="B391" s="98" t="str">
        <f t="shared" si="50"/>
        <v/>
      </c>
      <c r="C391" s="99"/>
      <c r="D391" s="137"/>
      <c r="E391" s="100"/>
      <c r="F391" s="57"/>
      <c r="G391" s="58">
        <f t="shared" si="52"/>
        <v>0</v>
      </c>
      <c r="H391" s="58">
        <f>IF(E391="",0,IFERROR(VLOOKUP(E391,档案费管理台账!$D$4:$H$1000,5,0),0))</f>
        <v>0</v>
      </c>
      <c r="I391" s="57"/>
      <c r="J391" s="57"/>
      <c r="K391" s="57"/>
      <c r="L391" s="57"/>
      <c r="M391" s="58" t="str">
        <f t="shared" si="53"/>
        <v/>
      </c>
      <c r="N391" s="102"/>
    </row>
    <row r="392" spans="1:14">
      <c r="A392" s="97" t="str">
        <f t="shared" si="51"/>
        <v/>
      </c>
      <c r="B392" s="98" t="str">
        <f t="shared" si="50"/>
        <v/>
      </c>
      <c r="C392" s="99"/>
      <c r="D392" s="137"/>
      <c r="E392" s="100"/>
      <c r="F392" s="57"/>
      <c r="G392" s="58">
        <f t="shared" si="52"/>
        <v>0</v>
      </c>
      <c r="H392" s="58">
        <f>IF(E392="",0,IFERROR(VLOOKUP(E392,档案费管理台账!$D$4:$H$1000,5,0),0))</f>
        <v>0</v>
      </c>
      <c r="I392" s="57"/>
      <c r="J392" s="57"/>
      <c r="K392" s="57"/>
      <c r="L392" s="57"/>
      <c r="M392" s="58" t="str">
        <f t="shared" si="53"/>
        <v/>
      </c>
      <c r="N392" s="102"/>
    </row>
    <row r="393" spans="1:14">
      <c r="A393" s="97" t="str">
        <f t="shared" si="51"/>
        <v/>
      </c>
      <c r="B393" s="98" t="str">
        <f t="shared" si="50"/>
        <v/>
      </c>
      <c r="C393" s="99"/>
      <c r="D393" s="137"/>
      <c r="E393" s="100"/>
      <c r="F393" s="57"/>
      <c r="G393" s="58">
        <f t="shared" si="52"/>
        <v>0</v>
      </c>
      <c r="H393" s="58">
        <f>IF(E393="",0,IFERROR(VLOOKUP(E393,档案费管理台账!$D$4:$H$1000,5,0),0))</f>
        <v>0</v>
      </c>
      <c r="I393" s="57"/>
      <c r="J393" s="57"/>
      <c r="K393" s="57"/>
      <c r="L393" s="57"/>
      <c r="M393" s="58" t="str">
        <f t="shared" si="53"/>
        <v/>
      </c>
      <c r="N393" s="102"/>
    </row>
    <row r="394" spans="1:14">
      <c r="A394" s="97" t="str">
        <f t="shared" si="51"/>
        <v/>
      </c>
      <c r="B394" s="98" t="str">
        <f t="shared" si="50"/>
        <v/>
      </c>
      <c r="C394" s="99"/>
      <c r="D394" s="137"/>
      <c r="E394" s="100"/>
      <c r="F394" s="57"/>
      <c r="G394" s="58">
        <f t="shared" si="52"/>
        <v>0</v>
      </c>
      <c r="H394" s="58">
        <f>IF(E394="",0,IFERROR(VLOOKUP(E394,档案费管理台账!$D$4:$H$1000,5,0),0))</f>
        <v>0</v>
      </c>
      <c r="I394" s="57"/>
      <c r="J394" s="57"/>
      <c r="K394" s="57"/>
      <c r="L394" s="57"/>
      <c r="M394" s="58" t="str">
        <f t="shared" si="53"/>
        <v/>
      </c>
      <c r="N394" s="102"/>
    </row>
    <row r="395" spans="1:14">
      <c r="A395" s="97" t="str">
        <f t="shared" si="51"/>
        <v/>
      </c>
      <c r="B395" s="98" t="str">
        <f t="shared" si="50"/>
        <v/>
      </c>
      <c r="C395" s="99"/>
      <c r="D395" s="137"/>
      <c r="E395" s="100"/>
      <c r="F395" s="57"/>
      <c r="G395" s="58">
        <f t="shared" si="52"/>
        <v>0</v>
      </c>
      <c r="H395" s="58">
        <f>IF(E395="",0,IFERROR(VLOOKUP(E395,档案费管理台账!$D$4:$H$1000,5,0),0))</f>
        <v>0</v>
      </c>
      <c r="I395" s="57"/>
      <c r="J395" s="57"/>
      <c r="K395" s="57"/>
      <c r="L395" s="57"/>
      <c r="M395" s="58" t="str">
        <f t="shared" si="53"/>
        <v/>
      </c>
      <c r="N395" s="102"/>
    </row>
    <row r="396" spans="1:14">
      <c r="A396" s="97" t="str">
        <f t="shared" si="51"/>
        <v/>
      </c>
      <c r="B396" s="98" t="str">
        <f t="shared" si="50"/>
        <v/>
      </c>
      <c r="C396" s="99"/>
      <c r="D396" s="137"/>
      <c r="E396" s="100"/>
      <c r="F396" s="57"/>
      <c r="G396" s="58">
        <f t="shared" si="52"/>
        <v>0</v>
      </c>
      <c r="H396" s="58">
        <f>IF(E396="",0,IFERROR(VLOOKUP(E396,档案费管理台账!$D$4:$H$1000,5,0),0))</f>
        <v>0</v>
      </c>
      <c r="I396" s="57"/>
      <c r="J396" s="57"/>
      <c r="K396" s="57"/>
      <c r="L396" s="57"/>
      <c r="M396" s="58" t="str">
        <f t="shared" si="53"/>
        <v/>
      </c>
      <c r="N396" s="102"/>
    </row>
    <row r="397" spans="1:14">
      <c r="A397" s="97" t="str">
        <f t="shared" si="51"/>
        <v/>
      </c>
      <c r="B397" s="98" t="str">
        <f t="shared" si="50"/>
        <v/>
      </c>
      <c r="C397" s="99"/>
      <c r="D397" s="137"/>
      <c r="E397" s="100"/>
      <c r="F397" s="57"/>
      <c r="G397" s="58">
        <f t="shared" si="52"/>
        <v>0</v>
      </c>
      <c r="H397" s="58">
        <f>IF(E397="",0,IFERROR(VLOOKUP(E397,档案费管理台账!$D$4:$H$1000,5,0),0))</f>
        <v>0</v>
      </c>
      <c r="I397" s="57"/>
      <c r="J397" s="57"/>
      <c r="K397" s="57"/>
      <c r="L397" s="57"/>
      <c r="M397" s="58" t="str">
        <f t="shared" si="53"/>
        <v/>
      </c>
      <c r="N397" s="102"/>
    </row>
    <row r="398" spans="1:14">
      <c r="A398" s="97" t="str">
        <f t="shared" si="51"/>
        <v/>
      </c>
      <c r="B398" s="98" t="str">
        <f t="shared" si="50"/>
        <v/>
      </c>
      <c r="C398" s="99"/>
      <c r="D398" s="137"/>
      <c r="E398" s="100"/>
      <c r="F398" s="57"/>
      <c r="G398" s="58">
        <f t="shared" si="52"/>
        <v>0</v>
      </c>
      <c r="H398" s="58">
        <f>IF(E398="",0,IFERROR(VLOOKUP(E398,档案费管理台账!$D$4:$H$1000,5,0),0))</f>
        <v>0</v>
      </c>
      <c r="I398" s="57"/>
      <c r="J398" s="57"/>
      <c r="K398" s="57"/>
      <c r="L398" s="57"/>
      <c r="M398" s="58" t="str">
        <f t="shared" si="53"/>
        <v/>
      </c>
      <c r="N398" s="102"/>
    </row>
    <row r="399" spans="1:14">
      <c r="A399" s="97" t="str">
        <f t="shared" si="51"/>
        <v/>
      </c>
      <c r="B399" s="98" t="str">
        <f t="shared" si="50"/>
        <v/>
      </c>
      <c r="C399" s="99"/>
      <c r="D399" s="137"/>
      <c r="E399" s="100"/>
      <c r="F399" s="57"/>
      <c r="G399" s="58">
        <f t="shared" si="52"/>
        <v>0</v>
      </c>
      <c r="H399" s="58">
        <f>IF(E399="",0,IFERROR(VLOOKUP(E399,档案费管理台账!$D$4:$H$1000,5,0),0))</f>
        <v>0</v>
      </c>
      <c r="I399" s="57"/>
      <c r="J399" s="57"/>
      <c r="K399" s="57"/>
      <c r="L399" s="57"/>
      <c r="M399" s="58" t="str">
        <f t="shared" si="53"/>
        <v/>
      </c>
      <c r="N399" s="102"/>
    </row>
    <row r="400" spans="1:14">
      <c r="A400" s="97" t="str">
        <f t="shared" si="51"/>
        <v/>
      </c>
      <c r="B400" s="98" t="str">
        <f t="shared" si="50"/>
        <v/>
      </c>
      <c r="C400" s="99"/>
      <c r="D400" s="137"/>
      <c r="E400" s="100"/>
      <c r="F400" s="57"/>
      <c r="G400" s="58">
        <f t="shared" si="52"/>
        <v>0</v>
      </c>
      <c r="H400" s="58">
        <f>IF(E400="",0,IFERROR(VLOOKUP(E400,档案费管理台账!$D$4:$H$1000,5,0),0))</f>
        <v>0</v>
      </c>
      <c r="I400" s="57"/>
      <c r="J400" s="57"/>
      <c r="K400" s="57"/>
      <c r="L400" s="57"/>
      <c r="M400" s="58" t="str">
        <f t="shared" si="53"/>
        <v/>
      </c>
      <c r="N400" s="102"/>
    </row>
    <row r="401" spans="1:14">
      <c r="A401" s="97" t="str">
        <f t="shared" si="51"/>
        <v/>
      </c>
      <c r="B401" s="98" t="str">
        <f t="shared" si="50"/>
        <v/>
      </c>
      <c r="C401" s="99"/>
      <c r="D401" s="137"/>
      <c r="E401" s="100"/>
      <c r="F401" s="57"/>
      <c r="G401" s="58">
        <f t="shared" si="52"/>
        <v>0</v>
      </c>
      <c r="H401" s="58">
        <f>IF(E401="",0,IFERROR(VLOOKUP(E401,档案费管理台账!$D$4:$H$1000,5,0),0))</f>
        <v>0</v>
      </c>
      <c r="I401" s="57"/>
      <c r="J401" s="57"/>
      <c r="K401" s="57"/>
      <c r="L401" s="57"/>
      <c r="M401" s="58" t="str">
        <f t="shared" si="53"/>
        <v/>
      </c>
      <c r="N401" s="102"/>
    </row>
    <row r="402" spans="1:14">
      <c r="A402" s="97" t="str">
        <f t="shared" si="51"/>
        <v/>
      </c>
      <c r="B402" s="98" t="str">
        <f t="shared" si="50"/>
        <v/>
      </c>
      <c r="C402" s="99"/>
      <c r="D402" s="137"/>
      <c r="E402" s="100"/>
      <c r="F402" s="57"/>
      <c r="G402" s="58">
        <f t="shared" si="52"/>
        <v>0</v>
      </c>
      <c r="H402" s="58">
        <f>IF(E402="",0,IFERROR(VLOOKUP(E402,档案费管理台账!$D$4:$H$1000,5,0),0))</f>
        <v>0</v>
      </c>
      <c r="I402" s="57"/>
      <c r="J402" s="57"/>
      <c r="K402" s="57"/>
      <c r="L402" s="57"/>
      <c r="M402" s="58" t="str">
        <f t="shared" si="53"/>
        <v/>
      </c>
      <c r="N402" s="102"/>
    </row>
    <row r="403" spans="1:14">
      <c r="A403" s="97" t="str">
        <f t="shared" si="51"/>
        <v/>
      </c>
      <c r="B403" s="98" t="str">
        <f t="shared" si="50"/>
        <v/>
      </c>
      <c r="C403" s="99"/>
      <c r="D403" s="137"/>
      <c r="E403" s="100"/>
      <c r="F403" s="57"/>
      <c r="G403" s="58">
        <f t="shared" si="52"/>
        <v>0</v>
      </c>
      <c r="H403" s="58">
        <f>IF(E403="",0,IFERROR(VLOOKUP(E403,档案费管理台账!$D$4:$H$1000,5,0),0))</f>
        <v>0</v>
      </c>
      <c r="I403" s="57"/>
      <c r="J403" s="57"/>
      <c r="K403" s="57"/>
      <c r="L403" s="57"/>
      <c r="M403" s="58" t="str">
        <f t="shared" si="53"/>
        <v/>
      </c>
      <c r="N403" s="102"/>
    </row>
    <row r="404" spans="1:14">
      <c r="A404" s="97" t="str">
        <f t="shared" si="51"/>
        <v/>
      </c>
      <c r="B404" s="98" t="str">
        <f t="shared" si="50"/>
        <v/>
      </c>
      <c r="C404" s="99"/>
      <c r="D404" s="137"/>
      <c r="E404" s="100"/>
      <c r="F404" s="57"/>
      <c r="G404" s="58">
        <f t="shared" si="52"/>
        <v>0</v>
      </c>
      <c r="H404" s="58">
        <f>IF(E404="",0,IFERROR(VLOOKUP(E404,档案费管理台账!$D$4:$H$1000,5,0),0))</f>
        <v>0</v>
      </c>
      <c r="I404" s="57"/>
      <c r="J404" s="57"/>
      <c r="K404" s="57"/>
      <c r="L404" s="57"/>
      <c r="M404" s="58" t="str">
        <f t="shared" si="53"/>
        <v/>
      </c>
      <c r="N404" s="102"/>
    </row>
    <row r="405" spans="1:14">
      <c r="A405" s="97" t="str">
        <f t="shared" si="51"/>
        <v/>
      </c>
      <c r="B405" s="98" t="str">
        <f t="shared" si="50"/>
        <v/>
      </c>
      <c r="C405" s="99"/>
      <c r="D405" s="137"/>
      <c r="E405" s="100"/>
      <c r="F405" s="57"/>
      <c r="G405" s="58">
        <f t="shared" si="52"/>
        <v>0</v>
      </c>
      <c r="H405" s="58">
        <f>IF(E405="",0,IFERROR(VLOOKUP(E405,档案费管理台账!$D$4:$H$1000,5,0),0))</f>
        <v>0</v>
      </c>
      <c r="I405" s="57"/>
      <c r="J405" s="57"/>
      <c r="K405" s="57"/>
      <c r="L405" s="57"/>
      <c r="M405" s="58" t="str">
        <f t="shared" si="53"/>
        <v/>
      </c>
      <c r="N405" s="102"/>
    </row>
    <row r="406" spans="1:14">
      <c r="A406" s="97" t="str">
        <f t="shared" si="51"/>
        <v/>
      </c>
      <c r="B406" s="98" t="str">
        <f t="shared" si="50"/>
        <v/>
      </c>
      <c r="C406" s="99"/>
      <c r="D406" s="137"/>
      <c r="E406" s="100"/>
      <c r="F406" s="57"/>
      <c r="G406" s="58">
        <f t="shared" si="52"/>
        <v>0</v>
      </c>
      <c r="H406" s="58">
        <f>IF(E406="",0,IFERROR(VLOOKUP(E406,档案费管理台账!$D$4:$H$1000,5,0),0))</f>
        <v>0</v>
      </c>
      <c r="I406" s="57"/>
      <c r="J406" s="57"/>
      <c r="K406" s="57"/>
      <c r="L406" s="57"/>
      <c r="M406" s="58" t="str">
        <f t="shared" si="53"/>
        <v/>
      </c>
      <c r="N406" s="102"/>
    </row>
    <row r="407" spans="1:14">
      <c r="A407" s="97" t="str">
        <f t="shared" si="51"/>
        <v/>
      </c>
      <c r="B407" s="98" t="str">
        <f t="shared" si="50"/>
        <v/>
      </c>
      <c r="C407" s="99"/>
      <c r="D407" s="137"/>
      <c r="E407" s="100"/>
      <c r="F407" s="57"/>
      <c r="G407" s="58">
        <f t="shared" si="52"/>
        <v>0</v>
      </c>
      <c r="H407" s="58">
        <f>IF(E407="",0,IFERROR(VLOOKUP(E407,档案费管理台账!$D$4:$H$1000,5,0),0))</f>
        <v>0</v>
      </c>
      <c r="I407" s="57"/>
      <c r="J407" s="57"/>
      <c r="K407" s="57"/>
      <c r="L407" s="57"/>
      <c r="M407" s="58" t="str">
        <f t="shared" si="53"/>
        <v/>
      </c>
      <c r="N407" s="102"/>
    </row>
    <row r="408" spans="1:14">
      <c r="A408" s="97" t="str">
        <f t="shared" si="51"/>
        <v/>
      </c>
      <c r="B408" s="98" t="str">
        <f t="shared" si="50"/>
        <v/>
      </c>
      <c r="C408" s="99"/>
      <c r="D408" s="137"/>
      <c r="E408" s="100"/>
      <c r="F408" s="57"/>
      <c r="G408" s="58">
        <f t="shared" si="52"/>
        <v>0</v>
      </c>
      <c r="H408" s="58">
        <f>IF(E408="",0,IFERROR(VLOOKUP(E408,档案费管理台账!$D$4:$H$1000,5,0),0))</f>
        <v>0</v>
      </c>
      <c r="I408" s="57"/>
      <c r="J408" s="57"/>
      <c r="K408" s="57"/>
      <c r="L408" s="57"/>
      <c r="M408" s="58" t="str">
        <f t="shared" si="53"/>
        <v/>
      </c>
      <c r="N408" s="102"/>
    </row>
    <row r="409" spans="1:14">
      <c r="A409" s="97" t="str">
        <f t="shared" si="51"/>
        <v/>
      </c>
      <c r="B409" s="98" t="str">
        <f t="shared" si="50"/>
        <v/>
      </c>
      <c r="C409" s="99"/>
      <c r="D409" s="137"/>
      <c r="E409" s="100"/>
      <c r="F409" s="57"/>
      <c r="G409" s="58">
        <f t="shared" si="52"/>
        <v>0</v>
      </c>
      <c r="H409" s="58">
        <f>IF(E409="",0,IFERROR(VLOOKUP(E409,档案费管理台账!$D$4:$H$1000,5,0),0))</f>
        <v>0</v>
      </c>
      <c r="I409" s="57"/>
      <c r="J409" s="57"/>
      <c r="K409" s="57"/>
      <c r="L409" s="57"/>
      <c r="M409" s="58" t="str">
        <f t="shared" si="53"/>
        <v/>
      </c>
      <c r="N409" s="102"/>
    </row>
    <row r="410" spans="1:14">
      <c r="A410" s="97" t="str">
        <f t="shared" si="51"/>
        <v/>
      </c>
      <c r="B410" s="98" t="str">
        <f t="shared" si="50"/>
        <v/>
      </c>
      <c r="C410" s="99"/>
      <c r="D410" s="137"/>
      <c r="E410" s="100"/>
      <c r="F410" s="57"/>
      <c r="G410" s="58">
        <f t="shared" si="52"/>
        <v>0</v>
      </c>
      <c r="H410" s="58">
        <f>IF(E410="",0,IFERROR(VLOOKUP(E410,档案费管理台账!$D$4:$H$1000,5,0),0))</f>
        <v>0</v>
      </c>
      <c r="I410" s="57"/>
      <c r="J410" s="57"/>
      <c r="K410" s="57"/>
      <c r="L410" s="57"/>
      <c r="M410" s="58" t="str">
        <f t="shared" si="53"/>
        <v/>
      </c>
      <c r="N410" s="102"/>
    </row>
    <row r="411" spans="1:14">
      <c r="A411" s="97" t="str">
        <f t="shared" si="51"/>
        <v/>
      </c>
      <c r="B411" s="98" t="str">
        <f t="shared" si="50"/>
        <v/>
      </c>
      <c r="C411" s="99"/>
      <c r="D411" s="137"/>
      <c r="E411" s="100"/>
      <c r="F411" s="57"/>
      <c r="G411" s="58">
        <f t="shared" si="52"/>
        <v>0</v>
      </c>
      <c r="H411" s="58">
        <f>IF(E411="",0,IFERROR(VLOOKUP(E411,档案费管理台账!$D$4:$H$1000,5,0),0))</f>
        <v>0</v>
      </c>
      <c r="I411" s="57"/>
      <c r="J411" s="57"/>
      <c r="K411" s="57"/>
      <c r="L411" s="57"/>
      <c r="M411" s="58" t="str">
        <f t="shared" si="53"/>
        <v/>
      </c>
      <c r="N411" s="102"/>
    </row>
    <row r="412" spans="1:14">
      <c r="A412" s="97" t="str">
        <f t="shared" si="51"/>
        <v/>
      </c>
      <c r="B412" s="98" t="str">
        <f t="shared" si="50"/>
        <v/>
      </c>
      <c r="C412" s="99"/>
      <c r="D412" s="137"/>
      <c r="E412" s="100"/>
      <c r="F412" s="57"/>
      <c r="G412" s="58">
        <f t="shared" si="52"/>
        <v>0</v>
      </c>
      <c r="H412" s="58">
        <f>IF(E412="",0,IFERROR(VLOOKUP(E412,档案费管理台账!$D$4:$H$1000,5,0),0))</f>
        <v>0</v>
      </c>
      <c r="I412" s="57"/>
      <c r="J412" s="57"/>
      <c r="K412" s="57"/>
      <c r="L412" s="57"/>
      <c r="M412" s="58" t="str">
        <f t="shared" si="53"/>
        <v/>
      </c>
      <c r="N412" s="102"/>
    </row>
    <row r="413" spans="1:14">
      <c r="A413" s="97" t="str">
        <f t="shared" si="51"/>
        <v/>
      </c>
      <c r="B413" s="98" t="str">
        <f t="shared" si="50"/>
        <v/>
      </c>
      <c r="C413" s="99"/>
      <c r="D413" s="137"/>
      <c r="E413" s="100"/>
      <c r="F413" s="57"/>
      <c r="G413" s="58">
        <f t="shared" si="52"/>
        <v>0</v>
      </c>
      <c r="H413" s="58">
        <f>IF(E413="",0,IFERROR(VLOOKUP(E413,档案费管理台账!$D$4:$H$1000,5,0),0))</f>
        <v>0</v>
      </c>
      <c r="I413" s="57"/>
      <c r="J413" s="57"/>
      <c r="K413" s="57"/>
      <c r="L413" s="57"/>
      <c r="M413" s="58" t="str">
        <f t="shared" si="53"/>
        <v/>
      </c>
      <c r="N413" s="102"/>
    </row>
    <row r="414" spans="1:14">
      <c r="A414" s="97" t="str">
        <f t="shared" si="51"/>
        <v/>
      </c>
      <c r="B414" s="98" t="str">
        <f t="shared" si="50"/>
        <v/>
      </c>
      <c r="C414" s="99"/>
      <c r="D414" s="137"/>
      <c r="E414" s="100"/>
      <c r="F414" s="57"/>
      <c r="G414" s="58">
        <f t="shared" si="52"/>
        <v>0</v>
      </c>
      <c r="H414" s="58">
        <f>IF(E414="",0,IFERROR(VLOOKUP(E414,档案费管理台账!$D$4:$H$1000,5,0),0))</f>
        <v>0</v>
      </c>
      <c r="I414" s="57"/>
      <c r="J414" s="57"/>
      <c r="K414" s="57"/>
      <c r="L414" s="57"/>
      <c r="M414" s="58" t="str">
        <f t="shared" si="53"/>
        <v/>
      </c>
      <c r="N414" s="102"/>
    </row>
    <row r="415" spans="1:14">
      <c r="A415" s="97" t="str">
        <f t="shared" si="51"/>
        <v/>
      </c>
      <c r="B415" s="98" t="str">
        <f t="shared" si="50"/>
        <v/>
      </c>
      <c r="C415" s="99"/>
      <c r="D415" s="137"/>
      <c r="E415" s="100"/>
      <c r="F415" s="57"/>
      <c r="G415" s="58">
        <f t="shared" si="52"/>
        <v>0</v>
      </c>
      <c r="H415" s="58">
        <f>IF(E415="",0,IFERROR(VLOOKUP(E415,档案费管理台账!$D$4:$H$1000,5,0),0))</f>
        <v>0</v>
      </c>
      <c r="I415" s="57"/>
      <c r="J415" s="57"/>
      <c r="K415" s="57"/>
      <c r="L415" s="57"/>
      <c r="M415" s="58" t="str">
        <f t="shared" si="53"/>
        <v/>
      </c>
      <c r="N415" s="102"/>
    </row>
    <row r="416" spans="1:14">
      <c r="A416" s="97" t="str">
        <f t="shared" si="51"/>
        <v/>
      </c>
      <c r="B416" s="98" t="str">
        <f t="shared" si="50"/>
        <v/>
      </c>
      <c r="C416" s="99"/>
      <c r="D416" s="137"/>
      <c r="E416" s="100"/>
      <c r="F416" s="57"/>
      <c r="G416" s="58">
        <f t="shared" si="52"/>
        <v>0</v>
      </c>
      <c r="H416" s="58">
        <f>IF(E416="",0,IFERROR(VLOOKUP(E416,档案费管理台账!$D$4:$H$1000,5,0),0))</f>
        <v>0</v>
      </c>
      <c r="I416" s="57"/>
      <c r="J416" s="57"/>
      <c r="K416" s="57"/>
      <c r="L416" s="57"/>
      <c r="M416" s="58" t="str">
        <f t="shared" si="53"/>
        <v/>
      </c>
      <c r="N416" s="102"/>
    </row>
    <row r="417" spans="1:14">
      <c r="A417" s="97" t="str">
        <f t="shared" si="51"/>
        <v/>
      </c>
      <c r="B417" s="98" t="str">
        <f t="shared" si="50"/>
        <v/>
      </c>
      <c r="C417" s="99"/>
      <c r="D417" s="137"/>
      <c r="E417" s="100"/>
      <c r="F417" s="57"/>
      <c r="G417" s="58">
        <f t="shared" si="52"/>
        <v>0</v>
      </c>
      <c r="H417" s="58">
        <f>IF(E417="",0,IFERROR(VLOOKUP(E417,档案费管理台账!$D$4:$H$1000,5,0),0))</f>
        <v>0</v>
      </c>
      <c r="I417" s="57"/>
      <c r="J417" s="57"/>
      <c r="K417" s="57"/>
      <c r="L417" s="57"/>
      <c r="M417" s="58" t="str">
        <f t="shared" si="53"/>
        <v/>
      </c>
      <c r="N417" s="102"/>
    </row>
    <row r="418" spans="1:14">
      <c r="A418" s="97" t="str">
        <f t="shared" si="51"/>
        <v/>
      </c>
      <c r="B418" s="98" t="str">
        <f t="shared" si="50"/>
        <v/>
      </c>
      <c r="C418" s="99"/>
      <c r="D418" s="137"/>
      <c r="E418" s="100"/>
      <c r="F418" s="57"/>
      <c r="G418" s="58">
        <f t="shared" si="52"/>
        <v>0</v>
      </c>
      <c r="H418" s="58">
        <f>IF(E418="",0,IFERROR(VLOOKUP(E418,档案费管理台账!$D$4:$H$1000,5,0),0))</f>
        <v>0</v>
      </c>
      <c r="I418" s="57"/>
      <c r="J418" s="57"/>
      <c r="K418" s="57"/>
      <c r="L418" s="57"/>
      <c r="M418" s="58" t="str">
        <f t="shared" si="53"/>
        <v/>
      </c>
      <c r="N418" s="102"/>
    </row>
    <row r="419" spans="1:14">
      <c r="A419" s="97" t="str">
        <f t="shared" si="51"/>
        <v/>
      </c>
      <c r="B419" s="98" t="str">
        <f t="shared" si="50"/>
        <v/>
      </c>
      <c r="C419" s="99"/>
      <c r="D419" s="137"/>
      <c r="E419" s="100"/>
      <c r="F419" s="57"/>
      <c r="G419" s="58">
        <f t="shared" si="52"/>
        <v>0</v>
      </c>
      <c r="H419" s="58">
        <f>IF(E419="",0,IFERROR(VLOOKUP(E419,档案费管理台账!$D$4:$H$1000,5,0),0))</f>
        <v>0</v>
      </c>
      <c r="I419" s="57"/>
      <c r="J419" s="57"/>
      <c r="K419" s="57"/>
      <c r="L419" s="57"/>
      <c r="M419" s="58" t="str">
        <f t="shared" si="53"/>
        <v/>
      </c>
      <c r="N419" s="102"/>
    </row>
    <row r="420" spans="1:14">
      <c r="A420" s="97" t="str">
        <f t="shared" si="51"/>
        <v/>
      </c>
      <c r="B420" s="98" t="str">
        <f t="shared" si="50"/>
        <v/>
      </c>
      <c r="C420" s="99"/>
      <c r="D420" s="137"/>
      <c r="E420" s="100"/>
      <c r="F420" s="57"/>
      <c r="G420" s="58">
        <f t="shared" si="52"/>
        <v>0</v>
      </c>
      <c r="H420" s="58">
        <f>IF(E420="",0,IFERROR(VLOOKUP(E420,档案费管理台账!$D$4:$H$1000,5,0),0))</f>
        <v>0</v>
      </c>
      <c r="I420" s="57"/>
      <c r="J420" s="57"/>
      <c r="K420" s="57"/>
      <c r="L420" s="57"/>
      <c r="M420" s="58" t="str">
        <f t="shared" si="53"/>
        <v/>
      </c>
      <c r="N420" s="102"/>
    </row>
    <row r="421" spans="1:14">
      <c r="A421" s="97" t="str">
        <f t="shared" si="51"/>
        <v/>
      </c>
      <c r="B421" s="98" t="str">
        <f t="shared" si="50"/>
        <v/>
      </c>
      <c r="C421" s="99"/>
      <c r="D421" s="137"/>
      <c r="E421" s="100"/>
      <c r="F421" s="57"/>
      <c r="G421" s="58">
        <f t="shared" si="52"/>
        <v>0</v>
      </c>
      <c r="H421" s="58">
        <f>IF(E421="",0,IFERROR(VLOOKUP(E421,档案费管理台账!$D$4:$H$1000,5,0),0))</f>
        <v>0</v>
      </c>
      <c r="I421" s="57"/>
      <c r="J421" s="57"/>
      <c r="K421" s="57"/>
      <c r="L421" s="57"/>
      <c r="M421" s="58" t="str">
        <f t="shared" si="53"/>
        <v/>
      </c>
      <c r="N421" s="102"/>
    </row>
    <row r="422" spans="1:14">
      <c r="A422" s="97" t="str">
        <f t="shared" si="51"/>
        <v/>
      </c>
      <c r="B422" s="98" t="str">
        <f t="shared" si="50"/>
        <v/>
      </c>
      <c r="C422" s="99"/>
      <c r="D422" s="137"/>
      <c r="E422" s="100"/>
      <c r="F422" s="57"/>
      <c r="G422" s="58">
        <f t="shared" si="52"/>
        <v>0</v>
      </c>
      <c r="H422" s="58">
        <f>IF(E422="",0,IFERROR(VLOOKUP(E422,档案费管理台账!$D$4:$H$1000,5,0),0))</f>
        <v>0</v>
      </c>
      <c r="I422" s="57"/>
      <c r="J422" s="57"/>
      <c r="K422" s="57"/>
      <c r="L422" s="57"/>
      <c r="M422" s="58" t="str">
        <f t="shared" si="53"/>
        <v/>
      </c>
      <c r="N422" s="102"/>
    </row>
    <row r="423" spans="1:14">
      <c r="A423" s="97" t="str">
        <f t="shared" si="51"/>
        <v/>
      </c>
      <c r="B423" s="98" t="str">
        <f t="shared" si="50"/>
        <v/>
      </c>
      <c r="C423" s="99"/>
      <c r="D423" s="137"/>
      <c r="E423" s="100"/>
      <c r="F423" s="57"/>
      <c r="G423" s="58">
        <f t="shared" si="52"/>
        <v>0</v>
      </c>
      <c r="H423" s="58">
        <f>IF(E423="",0,IFERROR(VLOOKUP(E423,档案费管理台账!$D$4:$H$1000,5,0),0))</f>
        <v>0</v>
      </c>
      <c r="I423" s="57"/>
      <c r="J423" s="57"/>
      <c r="K423" s="57"/>
      <c r="L423" s="57"/>
      <c r="M423" s="58" t="str">
        <f t="shared" si="53"/>
        <v/>
      </c>
      <c r="N423" s="102"/>
    </row>
    <row r="424" spans="1:14">
      <c r="A424" s="97" t="str">
        <f t="shared" si="51"/>
        <v/>
      </c>
      <c r="B424" s="98" t="str">
        <f t="shared" si="50"/>
        <v/>
      </c>
      <c r="C424" s="99"/>
      <c r="D424" s="137"/>
      <c r="E424" s="100"/>
      <c r="F424" s="57"/>
      <c r="G424" s="58">
        <f t="shared" si="52"/>
        <v>0</v>
      </c>
      <c r="H424" s="58">
        <f>IF(E424="",0,IFERROR(VLOOKUP(E424,档案费管理台账!$D$4:$H$1000,5,0),0))</f>
        <v>0</v>
      </c>
      <c r="I424" s="57"/>
      <c r="J424" s="57"/>
      <c r="K424" s="57"/>
      <c r="L424" s="57"/>
      <c r="M424" s="58" t="str">
        <f t="shared" si="53"/>
        <v/>
      </c>
      <c r="N424" s="102"/>
    </row>
    <row r="425" spans="1:14">
      <c r="A425" s="97" t="str">
        <f t="shared" si="51"/>
        <v/>
      </c>
      <c r="B425" s="98" t="str">
        <f t="shared" si="50"/>
        <v/>
      </c>
      <c r="C425" s="99"/>
      <c r="D425" s="137"/>
      <c r="E425" s="100"/>
      <c r="F425" s="57"/>
      <c r="G425" s="58">
        <f t="shared" si="52"/>
        <v>0</v>
      </c>
      <c r="H425" s="58">
        <f>IF(E425="",0,IFERROR(VLOOKUP(E425,档案费管理台账!$D$4:$H$1000,5,0),0))</f>
        <v>0</v>
      </c>
      <c r="I425" s="57"/>
      <c r="J425" s="57"/>
      <c r="K425" s="57"/>
      <c r="L425" s="57"/>
      <c r="M425" s="58" t="str">
        <f t="shared" si="53"/>
        <v/>
      </c>
      <c r="N425" s="102"/>
    </row>
    <row r="426" spans="1:14">
      <c r="A426" s="97" t="str">
        <f t="shared" si="51"/>
        <v/>
      </c>
      <c r="B426" s="98" t="str">
        <f t="shared" si="50"/>
        <v/>
      </c>
      <c r="C426" s="99"/>
      <c r="D426" s="137"/>
      <c r="E426" s="100"/>
      <c r="F426" s="57"/>
      <c r="G426" s="58">
        <f t="shared" si="52"/>
        <v>0</v>
      </c>
      <c r="H426" s="58">
        <f>IF(E426="",0,IFERROR(VLOOKUP(E426,档案费管理台账!$D$4:$H$1000,5,0),0))</f>
        <v>0</v>
      </c>
      <c r="I426" s="57"/>
      <c r="J426" s="57"/>
      <c r="K426" s="57"/>
      <c r="L426" s="57"/>
      <c r="M426" s="58" t="str">
        <f t="shared" si="53"/>
        <v/>
      </c>
      <c r="N426" s="102"/>
    </row>
    <row r="427" spans="1:14">
      <c r="A427" s="97" t="str">
        <f t="shared" si="51"/>
        <v/>
      </c>
      <c r="B427" s="98" t="str">
        <f t="shared" si="50"/>
        <v/>
      </c>
      <c r="C427" s="99"/>
      <c r="D427" s="137"/>
      <c r="E427" s="100"/>
      <c r="F427" s="57"/>
      <c r="G427" s="58">
        <f t="shared" si="52"/>
        <v>0</v>
      </c>
      <c r="H427" s="58">
        <f>IF(E427="",0,IFERROR(VLOOKUP(E427,档案费管理台账!$D$4:$H$1000,5,0),0))</f>
        <v>0</v>
      </c>
      <c r="I427" s="57"/>
      <c r="J427" s="57"/>
      <c r="K427" s="57"/>
      <c r="L427" s="57"/>
      <c r="M427" s="58" t="str">
        <f t="shared" si="53"/>
        <v/>
      </c>
      <c r="N427" s="102"/>
    </row>
    <row r="428" spans="1:14">
      <c r="A428" s="97" t="str">
        <f t="shared" si="51"/>
        <v/>
      </c>
      <c r="B428" s="98" t="str">
        <f t="shared" ref="B428:B491" si="54">IF(C428="","",MONTH(C428)&amp;"月")</f>
        <v/>
      </c>
      <c r="C428" s="99"/>
      <c r="D428" s="137"/>
      <c r="E428" s="100"/>
      <c r="F428" s="57"/>
      <c r="G428" s="58">
        <f t="shared" si="52"/>
        <v>0</v>
      </c>
      <c r="H428" s="58">
        <f>IF(E428="",0,IFERROR(VLOOKUP(E428,档案费管理台账!$D$4:$H$1000,5,0),0))</f>
        <v>0</v>
      </c>
      <c r="I428" s="57"/>
      <c r="J428" s="57"/>
      <c r="K428" s="57"/>
      <c r="L428" s="57"/>
      <c r="M428" s="58" t="str">
        <f t="shared" si="53"/>
        <v/>
      </c>
      <c r="N428" s="102"/>
    </row>
    <row r="429" spans="1:14">
      <c r="A429" s="97" t="str">
        <f t="shared" ref="A429:A492" si="55">IF(C429="","",ROW()-42)</f>
        <v/>
      </c>
      <c r="B429" s="98" t="str">
        <f t="shared" si="54"/>
        <v/>
      </c>
      <c r="C429" s="99"/>
      <c r="D429" s="137"/>
      <c r="E429" s="100"/>
      <c r="F429" s="57"/>
      <c r="G429" s="58">
        <f t="shared" ref="G429:G492" si="56">IF(F429="",0,F429*$K$41)</f>
        <v>0</v>
      </c>
      <c r="H429" s="58">
        <f>IF(E429="",0,IFERROR(VLOOKUP(E429,档案费管理台账!$D$4:$H$1000,5,0),0))</f>
        <v>0</v>
      </c>
      <c r="I429" s="57"/>
      <c r="J429" s="57"/>
      <c r="K429" s="57"/>
      <c r="L429" s="57"/>
      <c r="M429" s="58" t="str">
        <f t="shared" ref="M429:M492" si="57">IF(C429="","",ROUND(M428+G429-I429-J429-K429-L429-H429,2))</f>
        <v/>
      </c>
      <c r="N429" s="102"/>
    </row>
    <row r="430" spans="1:14">
      <c r="A430" s="97" t="str">
        <f t="shared" si="55"/>
        <v/>
      </c>
      <c r="B430" s="98" t="str">
        <f t="shared" si="54"/>
        <v/>
      </c>
      <c r="C430" s="99"/>
      <c r="D430" s="137"/>
      <c r="E430" s="100"/>
      <c r="F430" s="57"/>
      <c r="G430" s="58">
        <f t="shared" si="56"/>
        <v>0</v>
      </c>
      <c r="H430" s="58">
        <f>IF(E430="",0,IFERROR(VLOOKUP(E430,档案费管理台账!$D$4:$H$1000,5,0),0))</f>
        <v>0</v>
      </c>
      <c r="I430" s="57"/>
      <c r="J430" s="57"/>
      <c r="K430" s="57"/>
      <c r="L430" s="57"/>
      <c r="M430" s="58" t="str">
        <f t="shared" si="57"/>
        <v/>
      </c>
      <c r="N430" s="102"/>
    </row>
    <row r="431" spans="1:14">
      <c r="A431" s="97" t="str">
        <f t="shared" si="55"/>
        <v/>
      </c>
      <c r="B431" s="98" t="str">
        <f t="shared" si="54"/>
        <v/>
      </c>
      <c r="C431" s="99"/>
      <c r="D431" s="137"/>
      <c r="E431" s="100"/>
      <c r="F431" s="57"/>
      <c r="G431" s="58">
        <f t="shared" si="56"/>
        <v>0</v>
      </c>
      <c r="H431" s="58">
        <f>IF(E431="",0,IFERROR(VLOOKUP(E431,档案费管理台账!$D$4:$H$1000,5,0),0))</f>
        <v>0</v>
      </c>
      <c r="I431" s="57"/>
      <c r="J431" s="57"/>
      <c r="K431" s="57"/>
      <c r="L431" s="57"/>
      <c r="M431" s="58" t="str">
        <f t="shared" si="57"/>
        <v/>
      </c>
      <c r="N431" s="102"/>
    </row>
    <row r="432" spans="1:14">
      <c r="A432" s="97" t="str">
        <f t="shared" si="55"/>
        <v/>
      </c>
      <c r="B432" s="98" t="str">
        <f t="shared" si="54"/>
        <v/>
      </c>
      <c r="C432" s="99"/>
      <c r="D432" s="137"/>
      <c r="E432" s="100"/>
      <c r="F432" s="57"/>
      <c r="G432" s="58">
        <f t="shared" si="56"/>
        <v>0</v>
      </c>
      <c r="H432" s="58">
        <f>IF(E432="",0,IFERROR(VLOOKUP(E432,档案费管理台账!$D$4:$H$1000,5,0),0))</f>
        <v>0</v>
      </c>
      <c r="I432" s="57"/>
      <c r="J432" s="57"/>
      <c r="K432" s="57"/>
      <c r="L432" s="57"/>
      <c r="M432" s="58" t="str">
        <f t="shared" si="57"/>
        <v/>
      </c>
      <c r="N432" s="102"/>
    </row>
    <row r="433" spans="1:14">
      <c r="A433" s="97" t="str">
        <f t="shared" si="55"/>
        <v/>
      </c>
      <c r="B433" s="98" t="str">
        <f t="shared" si="54"/>
        <v/>
      </c>
      <c r="C433" s="99"/>
      <c r="D433" s="137"/>
      <c r="E433" s="100"/>
      <c r="F433" s="57"/>
      <c r="G433" s="58">
        <f t="shared" si="56"/>
        <v>0</v>
      </c>
      <c r="H433" s="58">
        <f>IF(E433="",0,IFERROR(VLOOKUP(E433,档案费管理台账!$D$4:$H$1000,5,0),0))</f>
        <v>0</v>
      </c>
      <c r="I433" s="57"/>
      <c r="J433" s="57"/>
      <c r="K433" s="57"/>
      <c r="L433" s="57"/>
      <c r="M433" s="58" t="str">
        <f t="shared" si="57"/>
        <v/>
      </c>
      <c r="N433" s="102"/>
    </row>
    <row r="434" spans="1:14">
      <c r="A434" s="97" t="str">
        <f t="shared" si="55"/>
        <v/>
      </c>
      <c r="B434" s="98" t="str">
        <f t="shared" si="54"/>
        <v/>
      </c>
      <c r="C434" s="99"/>
      <c r="D434" s="137"/>
      <c r="E434" s="100"/>
      <c r="F434" s="57"/>
      <c r="G434" s="58">
        <f t="shared" si="56"/>
        <v>0</v>
      </c>
      <c r="H434" s="58">
        <f>IF(E434="",0,IFERROR(VLOOKUP(E434,档案费管理台账!$D$4:$H$1000,5,0),0))</f>
        <v>0</v>
      </c>
      <c r="I434" s="57"/>
      <c r="J434" s="57"/>
      <c r="K434" s="57"/>
      <c r="L434" s="57"/>
      <c r="M434" s="58" t="str">
        <f t="shared" si="57"/>
        <v/>
      </c>
      <c r="N434" s="102"/>
    </row>
    <row r="435" spans="1:14">
      <c r="A435" s="97" t="str">
        <f t="shared" si="55"/>
        <v/>
      </c>
      <c r="B435" s="98" t="str">
        <f t="shared" si="54"/>
        <v/>
      </c>
      <c r="C435" s="99"/>
      <c r="D435" s="137"/>
      <c r="E435" s="100"/>
      <c r="F435" s="57"/>
      <c r="G435" s="58">
        <f t="shared" si="56"/>
        <v>0</v>
      </c>
      <c r="H435" s="58">
        <f>IF(E435="",0,IFERROR(VLOOKUP(E435,档案费管理台账!$D$4:$H$1000,5,0),0))</f>
        <v>0</v>
      </c>
      <c r="I435" s="57"/>
      <c r="J435" s="57"/>
      <c r="K435" s="57"/>
      <c r="L435" s="57"/>
      <c r="M435" s="58" t="str">
        <f t="shared" si="57"/>
        <v/>
      </c>
      <c r="N435" s="102"/>
    </row>
    <row r="436" spans="1:14">
      <c r="A436" s="97" t="str">
        <f t="shared" si="55"/>
        <v/>
      </c>
      <c r="B436" s="98" t="str">
        <f t="shared" si="54"/>
        <v/>
      </c>
      <c r="C436" s="99"/>
      <c r="D436" s="137"/>
      <c r="E436" s="100"/>
      <c r="F436" s="57"/>
      <c r="G436" s="58">
        <f t="shared" si="56"/>
        <v>0</v>
      </c>
      <c r="H436" s="58">
        <f>IF(E436="",0,IFERROR(VLOOKUP(E436,档案费管理台账!$D$4:$H$1000,5,0),0))</f>
        <v>0</v>
      </c>
      <c r="I436" s="57"/>
      <c r="J436" s="57"/>
      <c r="K436" s="57"/>
      <c r="L436" s="57"/>
      <c r="M436" s="58" t="str">
        <f t="shared" si="57"/>
        <v/>
      </c>
      <c r="N436" s="102"/>
    </row>
    <row r="437" spans="1:14">
      <c r="A437" s="97" t="str">
        <f t="shared" si="55"/>
        <v/>
      </c>
      <c r="B437" s="98" t="str">
        <f t="shared" si="54"/>
        <v/>
      </c>
      <c r="C437" s="99"/>
      <c r="D437" s="137"/>
      <c r="E437" s="100"/>
      <c r="F437" s="57"/>
      <c r="G437" s="58">
        <f t="shared" si="56"/>
        <v>0</v>
      </c>
      <c r="H437" s="58">
        <f>IF(E437="",0,IFERROR(VLOOKUP(E437,档案费管理台账!$D$4:$H$1000,5,0),0))</f>
        <v>0</v>
      </c>
      <c r="I437" s="57"/>
      <c r="J437" s="57"/>
      <c r="K437" s="57"/>
      <c r="L437" s="57"/>
      <c r="M437" s="58" t="str">
        <f t="shared" si="57"/>
        <v/>
      </c>
      <c r="N437" s="102"/>
    </row>
    <row r="438" spans="1:14">
      <c r="A438" s="97" t="str">
        <f t="shared" si="55"/>
        <v/>
      </c>
      <c r="B438" s="98" t="str">
        <f t="shared" si="54"/>
        <v/>
      </c>
      <c r="C438" s="99"/>
      <c r="D438" s="137"/>
      <c r="E438" s="100"/>
      <c r="F438" s="57"/>
      <c r="G438" s="58">
        <f t="shared" si="56"/>
        <v>0</v>
      </c>
      <c r="H438" s="58">
        <f>IF(E438="",0,IFERROR(VLOOKUP(E438,档案费管理台账!$D$4:$H$1000,5,0),0))</f>
        <v>0</v>
      </c>
      <c r="I438" s="57"/>
      <c r="J438" s="57"/>
      <c r="K438" s="57"/>
      <c r="L438" s="57"/>
      <c r="M438" s="58" t="str">
        <f t="shared" si="57"/>
        <v/>
      </c>
      <c r="N438" s="102"/>
    </row>
    <row r="439" spans="1:14">
      <c r="A439" s="97" t="str">
        <f t="shared" si="55"/>
        <v/>
      </c>
      <c r="B439" s="98" t="str">
        <f t="shared" si="54"/>
        <v/>
      </c>
      <c r="C439" s="99"/>
      <c r="D439" s="137"/>
      <c r="E439" s="100"/>
      <c r="F439" s="57"/>
      <c r="G439" s="58">
        <f t="shared" si="56"/>
        <v>0</v>
      </c>
      <c r="H439" s="58">
        <f>IF(E439="",0,IFERROR(VLOOKUP(E439,档案费管理台账!$D$4:$H$1000,5,0),0))</f>
        <v>0</v>
      </c>
      <c r="I439" s="57"/>
      <c r="J439" s="57"/>
      <c r="K439" s="57"/>
      <c r="L439" s="57"/>
      <c r="M439" s="58" t="str">
        <f t="shared" si="57"/>
        <v/>
      </c>
      <c r="N439" s="102"/>
    </row>
    <row r="440" spans="1:14">
      <c r="A440" s="97" t="str">
        <f t="shared" si="55"/>
        <v/>
      </c>
      <c r="B440" s="98" t="str">
        <f t="shared" si="54"/>
        <v/>
      </c>
      <c r="C440" s="99"/>
      <c r="D440" s="137"/>
      <c r="E440" s="100"/>
      <c r="F440" s="57"/>
      <c r="G440" s="58">
        <f t="shared" si="56"/>
        <v>0</v>
      </c>
      <c r="H440" s="58">
        <f>IF(E440="",0,IFERROR(VLOOKUP(E440,档案费管理台账!$D$4:$H$1000,5,0),0))</f>
        <v>0</v>
      </c>
      <c r="I440" s="57"/>
      <c r="J440" s="57"/>
      <c r="K440" s="57"/>
      <c r="L440" s="57"/>
      <c r="M440" s="58" t="str">
        <f t="shared" si="57"/>
        <v/>
      </c>
      <c r="N440" s="102"/>
    </row>
    <row r="441" spans="1:14">
      <c r="A441" s="97" t="str">
        <f t="shared" si="55"/>
        <v/>
      </c>
      <c r="B441" s="98" t="str">
        <f t="shared" si="54"/>
        <v/>
      </c>
      <c r="C441" s="99"/>
      <c r="D441" s="137"/>
      <c r="E441" s="100"/>
      <c r="F441" s="57"/>
      <c r="G441" s="58">
        <f t="shared" si="56"/>
        <v>0</v>
      </c>
      <c r="H441" s="58">
        <f>IF(E441="",0,IFERROR(VLOOKUP(E441,档案费管理台账!$D$4:$H$1000,5,0),0))</f>
        <v>0</v>
      </c>
      <c r="I441" s="57"/>
      <c r="J441" s="57"/>
      <c r="K441" s="57"/>
      <c r="L441" s="57"/>
      <c r="M441" s="58" t="str">
        <f t="shared" si="57"/>
        <v/>
      </c>
      <c r="N441" s="102"/>
    </row>
    <row r="442" spans="1:14">
      <c r="A442" s="97" t="str">
        <f t="shared" si="55"/>
        <v/>
      </c>
      <c r="B442" s="98" t="str">
        <f t="shared" si="54"/>
        <v/>
      </c>
      <c r="C442" s="99"/>
      <c r="D442" s="137"/>
      <c r="E442" s="100"/>
      <c r="F442" s="57"/>
      <c r="G442" s="58">
        <f t="shared" si="56"/>
        <v>0</v>
      </c>
      <c r="H442" s="58">
        <f>IF(E442="",0,IFERROR(VLOOKUP(E442,档案费管理台账!$D$4:$H$1000,5,0),0))</f>
        <v>0</v>
      </c>
      <c r="I442" s="57"/>
      <c r="J442" s="57"/>
      <c r="K442" s="57"/>
      <c r="L442" s="57"/>
      <c r="M442" s="58" t="str">
        <f t="shared" si="57"/>
        <v/>
      </c>
      <c r="N442" s="102"/>
    </row>
    <row r="443" spans="1:14">
      <c r="A443" s="97" t="str">
        <f t="shared" si="55"/>
        <v/>
      </c>
      <c r="B443" s="98" t="str">
        <f t="shared" si="54"/>
        <v/>
      </c>
      <c r="C443" s="99"/>
      <c r="D443" s="137"/>
      <c r="E443" s="100"/>
      <c r="F443" s="57"/>
      <c r="G443" s="58">
        <f t="shared" si="56"/>
        <v>0</v>
      </c>
      <c r="H443" s="58">
        <f>IF(E443="",0,IFERROR(VLOOKUP(E443,档案费管理台账!$D$4:$H$1000,5,0),0))</f>
        <v>0</v>
      </c>
      <c r="I443" s="57"/>
      <c r="J443" s="57"/>
      <c r="K443" s="57"/>
      <c r="L443" s="57"/>
      <c r="M443" s="58" t="str">
        <f t="shared" si="57"/>
        <v/>
      </c>
      <c r="N443" s="102"/>
    </row>
    <row r="444" spans="1:14">
      <c r="A444" s="97" t="str">
        <f t="shared" si="55"/>
        <v/>
      </c>
      <c r="B444" s="98" t="str">
        <f t="shared" si="54"/>
        <v/>
      </c>
      <c r="C444" s="99"/>
      <c r="D444" s="137"/>
      <c r="E444" s="100"/>
      <c r="F444" s="57"/>
      <c r="G444" s="58">
        <f t="shared" si="56"/>
        <v>0</v>
      </c>
      <c r="H444" s="58">
        <f>IF(E444="",0,IFERROR(VLOOKUP(E444,档案费管理台账!$D$4:$H$1000,5,0),0))</f>
        <v>0</v>
      </c>
      <c r="I444" s="57"/>
      <c r="J444" s="57"/>
      <c r="K444" s="57"/>
      <c r="L444" s="57"/>
      <c r="M444" s="58" t="str">
        <f t="shared" si="57"/>
        <v/>
      </c>
      <c r="N444" s="102"/>
    </row>
    <row r="445" spans="1:14">
      <c r="A445" s="97" t="str">
        <f t="shared" si="55"/>
        <v/>
      </c>
      <c r="B445" s="98" t="str">
        <f t="shared" si="54"/>
        <v/>
      </c>
      <c r="C445" s="99"/>
      <c r="D445" s="137"/>
      <c r="E445" s="100"/>
      <c r="F445" s="57"/>
      <c r="G445" s="58">
        <f t="shared" si="56"/>
        <v>0</v>
      </c>
      <c r="H445" s="58">
        <f>IF(E445="",0,IFERROR(VLOOKUP(E445,档案费管理台账!$D$4:$H$1000,5,0),0))</f>
        <v>0</v>
      </c>
      <c r="I445" s="57"/>
      <c r="J445" s="57"/>
      <c r="K445" s="57"/>
      <c r="L445" s="57"/>
      <c r="M445" s="58" t="str">
        <f t="shared" si="57"/>
        <v/>
      </c>
      <c r="N445" s="102"/>
    </row>
    <row r="446" spans="1:14">
      <c r="A446" s="97" t="str">
        <f t="shared" si="55"/>
        <v/>
      </c>
      <c r="B446" s="98" t="str">
        <f t="shared" si="54"/>
        <v/>
      </c>
      <c r="C446" s="99"/>
      <c r="D446" s="137"/>
      <c r="E446" s="100"/>
      <c r="F446" s="57"/>
      <c r="G446" s="58">
        <f t="shared" si="56"/>
        <v>0</v>
      </c>
      <c r="H446" s="58">
        <f>IF(E446="",0,IFERROR(VLOOKUP(E446,档案费管理台账!$D$4:$H$1000,5,0),0))</f>
        <v>0</v>
      </c>
      <c r="I446" s="57"/>
      <c r="J446" s="57"/>
      <c r="K446" s="57"/>
      <c r="L446" s="57"/>
      <c r="M446" s="58" t="str">
        <f t="shared" si="57"/>
        <v/>
      </c>
      <c r="N446" s="102"/>
    </row>
    <row r="447" spans="1:14">
      <c r="A447" s="97" t="str">
        <f t="shared" si="55"/>
        <v/>
      </c>
      <c r="B447" s="98" t="str">
        <f t="shared" si="54"/>
        <v/>
      </c>
      <c r="C447" s="99"/>
      <c r="D447" s="137"/>
      <c r="E447" s="100"/>
      <c r="F447" s="57"/>
      <c r="G447" s="58">
        <f t="shared" si="56"/>
        <v>0</v>
      </c>
      <c r="H447" s="58">
        <f>IF(E447="",0,IFERROR(VLOOKUP(E447,档案费管理台账!$D$4:$H$1000,5,0),0))</f>
        <v>0</v>
      </c>
      <c r="I447" s="57"/>
      <c r="J447" s="57"/>
      <c r="K447" s="57"/>
      <c r="L447" s="57"/>
      <c r="M447" s="58" t="str">
        <f t="shared" si="57"/>
        <v/>
      </c>
      <c r="N447" s="102"/>
    </row>
    <row r="448" spans="1:14">
      <c r="A448" s="97" t="str">
        <f t="shared" si="55"/>
        <v/>
      </c>
      <c r="B448" s="98" t="str">
        <f t="shared" si="54"/>
        <v/>
      </c>
      <c r="C448" s="99"/>
      <c r="D448" s="137"/>
      <c r="E448" s="100"/>
      <c r="F448" s="57"/>
      <c r="G448" s="58">
        <f t="shared" si="56"/>
        <v>0</v>
      </c>
      <c r="H448" s="58">
        <f>IF(E448="",0,IFERROR(VLOOKUP(E448,档案费管理台账!$D$4:$H$1000,5,0),0))</f>
        <v>0</v>
      </c>
      <c r="I448" s="57"/>
      <c r="J448" s="57"/>
      <c r="K448" s="57"/>
      <c r="L448" s="57"/>
      <c r="M448" s="58" t="str">
        <f t="shared" si="57"/>
        <v/>
      </c>
      <c r="N448" s="102"/>
    </row>
    <row r="449" spans="1:14">
      <c r="A449" s="97" t="str">
        <f t="shared" si="55"/>
        <v/>
      </c>
      <c r="B449" s="98" t="str">
        <f t="shared" si="54"/>
        <v/>
      </c>
      <c r="C449" s="99"/>
      <c r="D449" s="137"/>
      <c r="E449" s="100"/>
      <c r="F449" s="57"/>
      <c r="G449" s="58">
        <f t="shared" si="56"/>
        <v>0</v>
      </c>
      <c r="H449" s="58">
        <f>IF(E449="",0,IFERROR(VLOOKUP(E449,档案费管理台账!$D$4:$H$1000,5,0),0))</f>
        <v>0</v>
      </c>
      <c r="I449" s="57"/>
      <c r="J449" s="57"/>
      <c r="K449" s="57"/>
      <c r="L449" s="57"/>
      <c r="M449" s="58" t="str">
        <f t="shared" si="57"/>
        <v/>
      </c>
      <c r="N449" s="102"/>
    </row>
    <row r="450" spans="1:14">
      <c r="A450" s="97" t="str">
        <f t="shared" si="55"/>
        <v/>
      </c>
      <c r="B450" s="98" t="str">
        <f t="shared" si="54"/>
        <v/>
      </c>
      <c r="C450" s="99"/>
      <c r="D450" s="137"/>
      <c r="E450" s="100"/>
      <c r="F450" s="57"/>
      <c r="G450" s="58">
        <f t="shared" si="56"/>
        <v>0</v>
      </c>
      <c r="H450" s="58">
        <f>IF(E450="",0,IFERROR(VLOOKUP(E450,档案费管理台账!$D$4:$H$1000,5,0),0))</f>
        <v>0</v>
      </c>
      <c r="I450" s="57"/>
      <c r="J450" s="57"/>
      <c r="K450" s="57"/>
      <c r="L450" s="57"/>
      <c r="M450" s="58" t="str">
        <f t="shared" si="57"/>
        <v/>
      </c>
      <c r="N450" s="102"/>
    </row>
    <row r="451" spans="1:14">
      <c r="A451" s="97" t="str">
        <f t="shared" si="55"/>
        <v/>
      </c>
      <c r="B451" s="98" t="str">
        <f t="shared" si="54"/>
        <v/>
      </c>
      <c r="C451" s="99"/>
      <c r="D451" s="137"/>
      <c r="E451" s="100"/>
      <c r="F451" s="57"/>
      <c r="G451" s="58">
        <f t="shared" si="56"/>
        <v>0</v>
      </c>
      <c r="H451" s="58">
        <f>IF(E451="",0,IFERROR(VLOOKUP(E451,档案费管理台账!$D$4:$H$1000,5,0),0))</f>
        <v>0</v>
      </c>
      <c r="I451" s="57"/>
      <c r="J451" s="57"/>
      <c r="K451" s="57"/>
      <c r="L451" s="57"/>
      <c r="M451" s="58" t="str">
        <f t="shared" si="57"/>
        <v/>
      </c>
      <c r="N451" s="102"/>
    </row>
    <row r="452" spans="1:14">
      <c r="A452" s="97" t="str">
        <f t="shared" si="55"/>
        <v/>
      </c>
      <c r="B452" s="98" t="str">
        <f t="shared" si="54"/>
        <v/>
      </c>
      <c r="C452" s="99"/>
      <c r="D452" s="137"/>
      <c r="E452" s="100"/>
      <c r="F452" s="57"/>
      <c r="G452" s="58">
        <f t="shared" si="56"/>
        <v>0</v>
      </c>
      <c r="H452" s="58">
        <f>IF(E452="",0,IFERROR(VLOOKUP(E452,档案费管理台账!$D$4:$H$1000,5,0),0))</f>
        <v>0</v>
      </c>
      <c r="I452" s="57"/>
      <c r="J452" s="57"/>
      <c r="K452" s="57"/>
      <c r="L452" s="57"/>
      <c r="M452" s="58" t="str">
        <f t="shared" si="57"/>
        <v/>
      </c>
      <c r="N452" s="102"/>
    </row>
    <row r="453" spans="1:14">
      <c r="A453" s="97" t="str">
        <f t="shared" si="55"/>
        <v/>
      </c>
      <c r="B453" s="98" t="str">
        <f t="shared" si="54"/>
        <v/>
      </c>
      <c r="C453" s="99"/>
      <c r="D453" s="137"/>
      <c r="E453" s="100"/>
      <c r="F453" s="57"/>
      <c r="G453" s="58">
        <f t="shared" si="56"/>
        <v>0</v>
      </c>
      <c r="H453" s="58">
        <f>IF(E453="",0,IFERROR(VLOOKUP(E453,档案费管理台账!$D$4:$H$1000,5,0),0))</f>
        <v>0</v>
      </c>
      <c r="I453" s="57"/>
      <c r="J453" s="57"/>
      <c r="K453" s="57"/>
      <c r="L453" s="57"/>
      <c r="M453" s="58" t="str">
        <f t="shared" si="57"/>
        <v/>
      </c>
      <c r="N453" s="102"/>
    </row>
    <row r="454" spans="1:14">
      <c r="A454" s="97" t="str">
        <f t="shared" si="55"/>
        <v/>
      </c>
      <c r="B454" s="98" t="str">
        <f t="shared" si="54"/>
        <v/>
      </c>
      <c r="C454" s="99"/>
      <c r="D454" s="137"/>
      <c r="E454" s="100"/>
      <c r="F454" s="57"/>
      <c r="G454" s="58">
        <f t="shared" si="56"/>
        <v>0</v>
      </c>
      <c r="H454" s="58">
        <f>IF(E454="",0,IFERROR(VLOOKUP(E454,档案费管理台账!$D$4:$H$1000,5,0),0))</f>
        <v>0</v>
      </c>
      <c r="I454" s="57"/>
      <c r="J454" s="57"/>
      <c r="K454" s="57"/>
      <c r="L454" s="57"/>
      <c r="M454" s="58" t="str">
        <f t="shared" si="57"/>
        <v/>
      </c>
      <c r="N454" s="102"/>
    </row>
    <row r="455" spans="1:14">
      <c r="A455" s="97" t="str">
        <f t="shared" si="55"/>
        <v/>
      </c>
      <c r="B455" s="98" t="str">
        <f t="shared" si="54"/>
        <v/>
      </c>
      <c r="C455" s="99"/>
      <c r="D455" s="137"/>
      <c r="E455" s="100"/>
      <c r="F455" s="57"/>
      <c r="G455" s="58">
        <f t="shared" si="56"/>
        <v>0</v>
      </c>
      <c r="H455" s="58">
        <f>IF(E455="",0,IFERROR(VLOOKUP(E455,档案费管理台账!$D$4:$H$1000,5,0),0))</f>
        <v>0</v>
      </c>
      <c r="I455" s="57"/>
      <c r="J455" s="57"/>
      <c r="K455" s="57"/>
      <c r="L455" s="57"/>
      <c r="M455" s="58" t="str">
        <f t="shared" si="57"/>
        <v/>
      </c>
      <c r="N455" s="102"/>
    </row>
    <row r="456" spans="1:14">
      <c r="A456" s="97" t="str">
        <f t="shared" si="55"/>
        <v/>
      </c>
      <c r="B456" s="98" t="str">
        <f t="shared" si="54"/>
        <v/>
      </c>
      <c r="C456" s="99"/>
      <c r="D456" s="137"/>
      <c r="E456" s="100"/>
      <c r="F456" s="57"/>
      <c r="G456" s="58">
        <f t="shared" si="56"/>
        <v>0</v>
      </c>
      <c r="H456" s="58">
        <f>IF(E456="",0,IFERROR(VLOOKUP(E456,档案费管理台账!$D$4:$H$1000,5,0),0))</f>
        <v>0</v>
      </c>
      <c r="I456" s="57"/>
      <c r="J456" s="57"/>
      <c r="K456" s="57"/>
      <c r="L456" s="57"/>
      <c r="M456" s="58" t="str">
        <f t="shared" si="57"/>
        <v/>
      </c>
      <c r="N456" s="102"/>
    </row>
    <row r="457" spans="1:14">
      <c r="A457" s="97" t="str">
        <f t="shared" si="55"/>
        <v/>
      </c>
      <c r="B457" s="98" t="str">
        <f t="shared" si="54"/>
        <v/>
      </c>
      <c r="C457" s="99"/>
      <c r="D457" s="137"/>
      <c r="E457" s="100"/>
      <c r="F457" s="57"/>
      <c r="G457" s="58">
        <f t="shared" si="56"/>
        <v>0</v>
      </c>
      <c r="H457" s="58">
        <f>IF(E457="",0,IFERROR(VLOOKUP(E457,档案费管理台账!$D$4:$H$1000,5,0),0))</f>
        <v>0</v>
      </c>
      <c r="I457" s="57"/>
      <c r="J457" s="57"/>
      <c r="K457" s="57"/>
      <c r="L457" s="57"/>
      <c r="M457" s="58" t="str">
        <f t="shared" si="57"/>
        <v/>
      </c>
      <c r="N457" s="102"/>
    </row>
    <row r="458" spans="1:14">
      <c r="A458" s="97" t="str">
        <f t="shared" si="55"/>
        <v/>
      </c>
      <c r="B458" s="98" t="str">
        <f t="shared" si="54"/>
        <v/>
      </c>
      <c r="C458" s="99"/>
      <c r="D458" s="137"/>
      <c r="E458" s="100"/>
      <c r="F458" s="57"/>
      <c r="G458" s="58">
        <f t="shared" si="56"/>
        <v>0</v>
      </c>
      <c r="H458" s="58">
        <f>IF(E458="",0,IFERROR(VLOOKUP(E458,档案费管理台账!$D$4:$H$1000,5,0),0))</f>
        <v>0</v>
      </c>
      <c r="I458" s="57"/>
      <c r="J458" s="57"/>
      <c r="K458" s="57"/>
      <c r="L458" s="57"/>
      <c r="M458" s="58" t="str">
        <f t="shared" si="57"/>
        <v/>
      </c>
      <c r="N458" s="102"/>
    </row>
    <row r="459" spans="1:14">
      <c r="A459" s="97" t="str">
        <f t="shared" si="55"/>
        <v/>
      </c>
      <c r="B459" s="98" t="str">
        <f t="shared" si="54"/>
        <v/>
      </c>
      <c r="C459" s="99"/>
      <c r="D459" s="137"/>
      <c r="E459" s="100"/>
      <c r="F459" s="57"/>
      <c r="G459" s="58">
        <f t="shared" si="56"/>
        <v>0</v>
      </c>
      <c r="H459" s="58">
        <f>IF(E459="",0,IFERROR(VLOOKUP(E459,档案费管理台账!$D$4:$H$1000,5,0),0))</f>
        <v>0</v>
      </c>
      <c r="I459" s="57"/>
      <c r="J459" s="57"/>
      <c r="K459" s="57"/>
      <c r="L459" s="57"/>
      <c r="M459" s="58" t="str">
        <f t="shared" si="57"/>
        <v/>
      </c>
      <c r="N459" s="102"/>
    </row>
    <row r="460" spans="1:14">
      <c r="A460" s="97" t="str">
        <f t="shared" si="55"/>
        <v/>
      </c>
      <c r="B460" s="98" t="str">
        <f t="shared" si="54"/>
        <v/>
      </c>
      <c r="C460" s="99"/>
      <c r="D460" s="137"/>
      <c r="E460" s="100"/>
      <c r="F460" s="57"/>
      <c r="G460" s="58">
        <f t="shared" si="56"/>
        <v>0</v>
      </c>
      <c r="H460" s="58">
        <f>IF(E460="",0,IFERROR(VLOOKUP(E460,档案费管理台账!$D$4:$H$1000,5,0),0))</f>
        <v>0</v>
      </c>
      <c r="I460" s="57"/>
      <c r="J460" s="57"/>
      <c r="K460" s="57"/>
      <c r="L460" s="57"/>
      <c r="M460" s="58" t="str">
        <f t="shared" si="57"/>
        <v/>
      </c>
      <c r="N460" s="102"/>
    </row>
    <row r="461" spans="1:14">
      <c r="A461" s="97" t="str">
        <f t="shared" si="55"/>
        <v/>
      </c>
      <c r="B461" s="98" t="str">
        <f t="shared" si="54"/>
        <v/>
      </c>
      <c r="C461" s="99"/>
      <c r="D461" s="137"/>
      <c r="E461" s="100"/>
      <c r="F461" s="57"/>
      <c r="G461" s="58">
        <f t="shared" si="56"/>
        <v>0</v>
      </c>
      <c r="H461" s="58">
        <f>IF(E461="",0,IFERROR(VLOOKUP(E461,档案费管理台账!$D$4:$H$1000,5,0),0))</f>
        <v>0</v>
      </c>
      <c r="I461" s="57"/>
      <c r="J461" s="57"/>
      <c r="K461" s="57"/>
      <c r="L461" s="57"/>
      <c r="M461" s="58" t="str">
        <f t="shared" si="57"/>
        <v/>
      </c>
      <c r="N461" s="102"/>
    </row>
    <row r="462" spans="1:14">
      <c r="A462" s="97" t="str">
        <f t="shared" si="55"/>
        <v/>
      </c>
      <c r="B462" s="98" t="str">
        <f t="shared" si="54"/>
        <v/>
      </c>
      <c r="C462" s="99"/>
      <c r="D462" s="137"/>
      <c r="E462" s="100"/>
      <c r="F462" s="57"/>
      <c r="G462" s="58">
        <f t="shared" si="56"/>
        <v>0</v>
      </c>
      <c r="H462" s="58">
        <f>IF(E462="",0,IFERROR(VLOOKUP(E462,档案费管理台账!$D$4:$H$1000,5,0),0))</f>
        <v>0</v>
      </c>
      <c r="I462" s="57"/>
      <c r="J462" s="57"/>
      <c r="K462" s="57"/>
      <c r="L462" s="57"/>
      <c r="M462" s="58" t="str">
        <f t="shared" si="57"/>
        <v/>
      </c>
      <c r="N462" s="102"/>
    </row>
    <row r="463" spans="1:14">
      <c r="A463" s="97" t="str">
        <f t="shared" si="55"/>
        <v/>
      </c>
      <c r="B463" s="98" t="str">
        <f t="shared" si="54"/>
        <v/>
      </c>
      <c r="C463" s="99"/>
      <c r="D463" s="137"/>
      <c r="E463" s="100"/>
      <c r="F463" s="57"/>
      <c r="G463" s="58">
        <f t="shared" si="56"/>
        <v>0</v>
      </c>
      <c r="H463" s="58">
        <f>IF(E463="",0,IFERROR(VLOOKUP(E463,档案费管理台账!$D$4:$H$1000,5,0),0))</f>
        <v>0</v>
      </c>
      <c r="I463" s="57"/>
      <c r="J463" s="57"/>
      <c r="K463" s="57"/>
      <c r="L463" s="57"/>
      <c r="M463" s="58" t="str">
        <f t="shared" si="57"/>
        <v/>
      </c>
      <c r="N463" s="102"/>
    </row>
    <row r="464" spans="1:14">
      <c r="A464" s="97" t="str">
        <f t="shared" si="55"/>
        <v/>
      </c>
      <c r="B464" s="98" t="str">
        <f t="shared" si="54"/>
        <v/>
      </c>
      <c r="C464" s="99"/>
      <c r="D464" s="137"/>
      <c r="E464" s="100"/>
      <c r="F464" s="57"/>
      <c r="G464" s="58">
        <f t="shared" si="56"/>
        <v>0</v>
      </c>
      <c r="H464" s="58">
        <f>IF(E464="",0,IFERROR(VLOOKUP(E464,档案费管理台账!$D$4:$H$1000,5,0),0))</f>
        <v>0</v>
      </c>
      <c r="I464" s="57"/>
      <c r="J464" s="57"/>
      <c r="K464" s="57"/>
      <c r="L464" s="57"/>
      <c r="M464" s="58" t="str">
        <f t="shared" si="57"/>
        <v/>
      </c>
      <c r="N464" s="102"/>
    </row>
    <row r="465" spans="1:14">
      <c r="A465" s="97" t="str">
        <f t="shared" si="55"/>
        <v/>
      </c>
      <c r="B465" s="98" t="str">
        <f t="shared" si="54"/>
        <v/>
      </c>
      <c r="C465" s="99"/>
      <c r="D465" s="137"/>
      <c r="E465" s="100"/>
      <c r="F465" s="57"/>
      <c r="G465" s="58">
        <f t="shared" si="56"/>
        <v>0</v>
      </c>
      <c r="H465" s="58">
        <f>IF(E465="",0,IFERROR(VLOOKUP(E465,档案费管理台账!$D$4:$H$1000,5,0),0))</f>
        <v>0</v>
      </c>
      <c r="I465" s="57"/>
      <c r="J465" s="57"/>
      <c r="K465" s="57"/>
      <c r="L465" s="57"/>
      <c r="M465" s="58" t="str">
        <f t="shared" si="57"/>
        <v/>
      </c>
      <c r="N465" s="102"/>
    </row>
    <row r="466" spans="1:14">
      <c r="A466" s="97" t="str">
        <f t="shared" si="55"/>
        <v/>
      </c>
      <c r="B466" s="98" t="str">
        <f t="shared" si="54"/>
        <v/>
      </c>
      <c r="C466" s="99"/>
      <c r="D466" s="137"/>
      <c r="E466" s="100"/>
      <c r="F466" s="57"/>
      <c r="G466" s="58">
        <f t="shared" si="56"/>
        <v>0</v>
      </c>
      <c r="H466" s="58">
        <f>IF(E466="",0,IFERROR(VLOOKUP(E466,档案费管理台账!$D$4:$H$1000,5,0),0))</f>
        <v>0</v>
      </c>
      <c r="I466" s="57"/>
      <c r="J466" s="57"/>
      <c r="K466" s="57"/>
      <c r="L466" s="57"/>
      <c r="M466" s="58" t="str">
        <f t="shared" si="57"/>
        <v/>
      </c>
      <c r="N466" s="102"/>
    </row>
    <row r="467" spans="1:14">
      <c r="A467" s="97" t="str">
        <f t="shared" si="55"/>
        <v/>
      </c>
      <c r="B467" s="98" t="str">
        <f t="shared" si="54"/>
        <v/>
      </c>
      <c r="C467" s="99"/>
      <c r="D467" s="137"/>
      <c r="E467" s="100"/>
      <c r="F467" s="57"/>
      <c r="G467" s="58">
        <f t="shared" si="56"/>
        <v>0</v>
      </c>
      <c r="H467" s="58">
        <f>IF(E467="",0,IFERROR(VLOOKUP(E467,档案费管理台账!$D$4:$H$1000,5,0),0))</f>
        <v>0</v>
      </c>
      <c r="I467" s="57"/>
      <c r="J467" s="57"/>
      <c r="K467" s="57"/>
      <c r="L467" s="57"/>
      <c r="M467" s="58" t="str">
        <f t="shared" si="57"/>
        <v/>
      </c>
      <c r="N467" s="102"/>
    </row>
    <row r="468" spans="1:14">
      <c r="A468" s="97" t="str">
        <f t="shared" si="55"/>
        <v/>
      </c>
      <c r="B468" s="98" t="str">
        <f t="shared" si="54"/>
        <v/>
      </c>
      <c r="C468" s="99"/>
      <c r="D468" s="137"/>
      <c r="E468" s="100"/>
      <c r="F468" s="57"/>
      <c r="G468" s="58">
        <f t="shared" si="56"/>
        <v>0</v>
      </c>
      <c r="H468" s="58">
        <f>IF(E468="",0,IFERROR(VLOOKUP(E468,档案费管理台账!$D$4:$H$1000,5,0),0))</f>
        <v>0</v>
      </c>
      <c r="I468" s="57"/>
      <c r="J468" s="57"/>
      <c r="K468" s="57"/>
      <c r="L468" s="57"/>
      <c r="M468" s="58" t="str">
        <f t="shared" si="57"/>
        <v/>
      </c>
      <c r="N468" s="102"/>
    </row>
    <row r="469" spans="1:14">
      <c r="A469" s="97" t="str">
        <f t="shared" si="55"/>
        <v/>
      </c>
      <c r="B469" s="98" t="str">
        <f t="shared" si="54"/>
        <v/>
      </c>
      <c r="C469" s="99"/>
      <c r="D469" s="137"/>
      <c r="E469" s="100"/>
      <c r="F469" s="57"/>
      <c r="G469" s="58">
        <f t="shared" si="56"/>
        <v>0</v>
      </c>
      <c r="H469" s="58">
        <f>IF(E469="",0,IFERROR(VLOOKUP(E469,档案费管理台账!$D$4:$H$1000,5,0),0))</f>
        <v>0</v>
      </c>
      <c r="I469" s="57"/>
      <c r="J469" s="57"/>
      <c r="K469" s="57"/>
      <c r="L469" s="57"/>
      <c r="M469" s="58" t="str">
        <f t="shared" si="57"/>
        <v/>
      </c>
      <c r="N469" s="102"/>
    </row>
    <row r="470" spans="1:14">
      <c r="A470" s="97" t="str">
        <f t="shared" si="55"/>
        <v/>
      </c>
      <c r="B470" s="98" t="str">
        <f t="shared" si="54"/>
        <v/>
      </c>
      <c r="C470" s="99"/>
      <c r="D470" s="137"/>
      <c r="E470" s="100"/>
      <c r="F470" s="57"/>
      <c r="G470" s="58">
        <f t="shared" si="56"/>
        <v>0</v>
      </c>
      <c r="H470" s="58">
        <f>IF(E470="",0,IFERROR(VLOOKUP(E470,档案费管理台账!$D$4:$H$1000,5,0),0))</f>
        <v>0</v>
      </c>
      <c r="I470" s="57"/>
      <c r="J470" s="57"/>
      <c r="K470" s="57"/>
      <c r="L470" s="57"/>
      <c r="M470" s="58" t="str">
        <f t="shared" si="57"/>
        <v/>
      </c>
      <c r="N470" s="102"/>
    </row>
    <row r="471" spans="1:14">
      <c r="A471" s="97" t="str">
        <f t="shared" si="55"/>
        <v/>
      </c>
      <c r="B471" s="98" t="str">
        <f t="shared" si="54"/>
        <v/>
      </c>
      <c r="C471" s="99"/>
      <c r="D471" s="137"/>
      <c r="E471" s="100"/>
      <c r="F471" s="57"/>
      <c r="G471" s="58">
        <f t="shared" si="56"/>
        <v>0</v>
      </c>
      <c r="H471" s="58">
        <f>IF(E471="",0,IFERROR(VLOOKUP(E471,档案费管理台账!$D$4:$H$1000,5,0),0))</f>
        <v>0</v>
      </c>
      <c r="I471" s="57"/>
      <c r="J471" s="57"/>
      <c r="K471" s="57"/>
      <c r="L471" s="57"/>
      <c r="M471" s="58" t="str">
        <f t="shared" si="57"/>
        <v/>
      </c>
      <c r="N471" s="102"/>
    </row>
    <row r="472" spans="1:14">
      <c r="A472" s="97" t="str">
        <f t="shared" si="55"/>
        <v/>
      </c>
      <c r="B472" s="98" t="str">
        <f t="shared" si="54"/>
        <v/>
      </c>
      <c r="C472" s="99"/>
      <c r="D472" s="137"/>
      <c r="E472" s="100"/>
      <c r="F472" s="57"/>
      <c r="G472" s="58">
        <f t="shared" si="56"/>
        <v>0</v>
      </c>
      <c r="H472" s="58">
        <f>IF(E472="",0,IFERROR(VLOOKUP(E472,档案费管理台账!$D$4:$H$1000,5,0),0))</f>
        <v>0</v>
      </c>
      <c r="I472" s="57"/>
      <c r="J472" s="57"/>
      <c r="K472" s="57"/>
      <c r="L472" s="57"/>
      <c r="M472" s="58" t="str">
        <f t="shared" si="57"/>
        <v/>
      </c>
      <c r="N472" s="102"/>
    </row>
    <row r="473" spans="1:14">
      <c r="A473" s="97" t="str">
        <f t="shared" si="55"/>
        <v/>
      </c>
      <c r="B473" s="98" t="str">
        <f t="shared" si="54"/>
        <v/>
      </c>
      <c r="C473" s="99"/>
      <c r="D473" s="137"/>
      <c r="E473" s="100"/>
      <c r="F473" s="57"/>
      <c r="G473" s="58">
        <f t="shared" si="56"/>
        <v>0</v>
      </c>
      <c r="H473" s="58">
        <f>IF(E473="",0,IFERROR(VLOOKUP(E473,档案费管理台账!$D$4:$H$1000,5,0),0))</f>
        <v>0</v>
      </c>
      <c r="I473" s="57"/>
      <c r="J473" s="57"/>
      <c r="K473" s="57"/>
      <c r="L473" s="57"/>
      <c r="M473" s="58" t="str">
        <f t="shared" si="57"/>
        <v/>
      </c>
      <c r="N473" s="102"/>
    </row>
    <row r="474" spans="1:14">
      <c r="A474" s="97" t="str">
        <f t="shared" si="55"/>
        <v/>
      </c>
      <c r="B474" s="98" t="str">
        <f t="shared" si="54"/>
        <v/>
      </c>
      <c r="C474" s="99"/>
      <c r="D474" s="137"/>
      <c r="E474" s="100"/>
      <c r="F474" s="57"/>
      <c r="G474" s="58">
        <f t="shared" si="56"/>
        <v>0</v>
      </c>
      <c r="H474" s="58">
        <f>IF(E474="",0,IFERROR(VLOOKUP(E474,档案费管理台账!$D$4:$H$1000,5,0),0))</f>
        <v>0</v>
      </c>
      <c r="I474" s="57"/>
      <c r="J474" s="57"/>
      <c r="K474" s="57"/>
      <c r="L474" s="57"/>
      <c r="M474" s="58" t="str">
        <f t="shared" si="57"/>
        <v/>
      </c>
      <c r="N474" s="102"/>
    </row>
    <row r="475" spans="1:14">
      <c r="A475" s="97" t="str">
        <f t="shared" si="55"/>
        <v/>
      </c>
      <c r="B475" s="98" t="str">
        <f t="shared" si="54"/>
        <v/>
      </c>
      <c r="C475" s="99"/>
      <c r="D475" s="137"/>
      <c r="E475" s="100"/>
      <c r="F475" s="57"/>
      <c r="G475" s="58">
        <f t="shared" si="56"/>
        <v>0</v>
      </c>
      <c r="H475" s="58">
        <f>IF(E475="",0,IFERROR(VLOOKUP(E475,档案费管理台账!$D$4:$H$1000,5,0),0))</f>
        <v>0</v>
      </c>
      <c r="I475" s="57"/>
      <c r="J475" s="57"/>
      <c r="K475" s="57"/>
      <c r="L475" s="57"/>
      <c r="M475" s="58" t="str">
        <f t="shared" si="57"/>
        <v/>
      </c>
      <c r="N475" s="102"/>
    </row>
    <row r="476" spans="1:14">
      <c r="A476" s="97" t="str">
        <f t="shared" si="55"/>
        <v/>
      </c>
      <c r="B476" s="98" t="str">
        <f t="shared" si="54"/>
        <v/>
      </c>
      <c r="C476" s="99"/>
      <c r="D476" s="137"/>
      <c r="E476" s="100"/>
      <c r="F476" s="57"/>
      <c r="G476" s="58">
        <f t="shared" si="56"/>
        <v>0</v>
      </c>
      <c r="H476" s="58">
        <f>IF(E476="",0,IFERROR(VLOOKUP(E476,档案费管理台账!$D$4:$H$1000,5,0),0))</f>
        <v>0</v>
      </c>
      <c r="I476" s="57"/>
      <c r="J476" s="57"/>
      <c r="K476" s="57"/>
      <c r="L476" s="57"/>
      <c r="M476" s="58" t="str">
        <f t="shared" si="57"/>
        <v/>
      </c>
      <c r="N476" s="102"/>
    </row>
    <row r="477" spans="1:14">
      <c r="A477" s="97" t="str">
        <f t="shared" si="55"/>
        <v/>
      </c>
      <c r="B477" s="98" t="str">
        <f t="shared" si="54"/>
        <v/>
      </c>
      <c r="C477" s="99"/>
      <c r="D477" s="137"/>
      <c r="E477" s="100"/>
      <c r="F477" s="57"/>
      <c r="G477" s="58">
        <f t="shared" si="56"/>
        <v>0</v>
      </c>
      <c r="H477" s="58">
        <f>IF(E477="",0,IFERROR(VLOOKUP(E477,档案费管理台账!$D$4:$H$1000,5,0),0))</f>
        <v>0</v>
      </c>
      <c r="I477" s="57"/>
      <c r="J477" s="57"/>
      <c r="K477" s="57"/>
      <c r="L477" s="57"/>
      <c r="M477" s="58" t="str">
        <f t="shared" si="57"/>
        <v/>
      </c>
      <c r="N477" s="102"/>
    </row>
    <row r="478" spans="1:14">
      <c r="A478" s="97" t="str">
        <f t="shared" si="55"/>
        <v/>
      </c>
      <c r="B478" s="98" t="str">
        <f t="shared" si="54"/>
        <v/>
      </c>
      <c r="C478" s="99"/>
      <c r="D478" s="137"/>
      <c r="E478" s="100"/>
      <c r="F478" s="57"/>
      <c r="G478" s="58">
        <f t="shared" si="56"/>
        <v>0</v>
      </c>
      <c r="H478" s="58">
        <f>IF(E478="",0,IFERROR(VLOOKUP(E478,档案费管理台账!$D$4:$H$1000,5,0),0))</f>
        <v>0</v>
      </c>
      <c r="I478" s="57"/>
      <c r="J478" s="57"/>
      <c r="K478" s="57"/>
      <c r="L478" s="57"/>
      <c r="M478" s="58" t="str">
        <f t="shared" si="57"/>
        <v/>
      </c>
      <c r="N478" s="102"/>
    </row>
    <row r="479" spans="1:14">
      <c r="A479" s="97" t="str">
        <f t="shared" si="55"/>
        <v/>
      </c>
      <c r="B479" s="98" t="str">
        <f t="shared" si="54"/>
        <v/>
      </c>
      <c r="C479" s="99"/>
      <c r="D479" s="137"/>
      <c r="E479" s="100"/>
      <c r="F479" s="57"/>
      <c r="G479" s="58">
        <f t="shared" si="56"/>
        <v>0</v>
      </c>
      <c r="H479" s="58">
        <f>IF(E479="",0,IFERROR(VLOOKUP(E479,档案费管理台账!$D$4:$H$1000,5,0),0))</f>
        <v>0</v>
      </c>
      <c r="I479" s="57"/>
      <c r="J479" s="57"/>
      <c r="K479" s="57"/>
      <c r="L479" s="57"/>
      <c r="M479" s="58" t="str">
        <f t="shared" si="57"/>
        <v/>
      </c>
      <c r="N479" s="102"/>
    </row>
    <row r="480" spans="1:14">
      <c r="A480" s="97" t="str">
        <f t="shared" si="55"/>
        <v/>
      </c>
      <c r="B480" s="98" t="str">
        <f t="shared" si="54"/>
        <v/>
      </c>
      <c r="C480" s="99"/>
      <c r="D480" s="137"/>
      <c r="E480" s="100"/>
      <c r="F480" s="57"/>
      <c r="G480" s="58">
        <f t="shared" si="56"/>
        <v>0</v>
      </c>
      <c r="H480" s="58">
        <f>IF(E480="",0,IFERROR(VLOOKUP(E480,档案费管理台账!$D$4:$H$1000,5,0),0))</f>
        <v>0</v>
      </c>
      <c r="I480" s="57"/>
      <c r="J480" s="57"/>
      <c r="K480" s="57"/>
      <c r="L480" s="57"/>
      <c r="M480" s="58" t="str">
        <f t="shared" si="57"/>
        <v/>
      </c>
      <c r="N480" s="102"/>
    </row>
    <row r="481" spans="1:14">
      <c r="A481" s="97" t="str">
        <f t="shared" si="55"/>
        <v/>
      </c>
      <c r="B481" s="98" t="str">
        <f t="shared" si="54"/>
        <v/>
      </c>
      <c r="C481" s="99"/>
      <c r="D481" s="137"/>
      <c r="E481" s="100"/>
      <c r="F481" s="57"/>
      <c r="G481" s="58">
        <f t="shared" si="56"/>
        <v>0</v>
      </c>
      <c r="H481" s="58">
        <f>IF(E481="",0,IFERROR(VLOOKUP(E481,档案费管理台账!$D$4:$H$1000,5,0),0))</f>
        <v>0</v>
      </c>
      <c r="I481" s="57"/>
      <c r="J481" s="57"/>
      <c r="K481" s="57"/>
      <c r="L481" s="57"/>
      <c r="M481" s="58" t="str">
        <f t="shared" si="57"/>
        <v/>
      </c>
      <c r="N481" s="102"/>
    </row>
    <row r="482" spans="1:14">
      <c r="A482" s="97" t="str">
        <f t="shared" si="55"/>
        <v/>
      </c>
      <c r="B482" s="98" t="str">
        <f t="shared" si="54"/>
        <v/>
      </c>
      <c r="C482" s="99"/>
      <c r="D482" s="137"/>
      <c r="E482" s="100"/>
      <c r="F482" s="57"/>
      <c r="G482" s="58">
        <f t="shared" si="56"/>
        <v>0</v>
      </c>
      <c r="H482" s="58">
        <f>IF(E482="",0,IFERROR(VLOOKUP(E482,档案费管理台账!$D$4:$H$1000,5,0),0))</f>
        <v>0</v>
      </c>
      <c r="I482" s="57"/>
      <c r="J482" s="57"/>
      <c r="K482" s="57"/>
      <c r="L482" s="57"/>
      <c r="M482" s="58" t="str">
        <f t="shared" si="57"/>
        <v/>
      </c>
      <c r="N482" s="102"/>
    </row>
    <row r="483" spans="1:14">
      <c r="A483" s="97" t="str">
        <f t="shared" si="55"/>
        <v/>
      </c>
      <c r="B483" s="98" t="str">
        <f t="shared" si="54"/>
        <v/>
      </c>
      <c r="C483" s="99"/>
      <c r="D483" s="137"/>
      <c r="E483" s="100"/>
      <c r="F483" s="57"/>
      <c r="G483" s="58">
        <f t="shared" si="56"/>
        <v>0</v>
      </c>
      <c r="H483" s="58">
        <f>IF(E483="",0,IFERROR(VLOOKUP(E483,档案费管理台账!$D$4:$H$1000,5,0),0))</f>
        <v>0</v>
      </c>
      <c r="I483" s="57"/>
      <c r="J483" s="57"/>
      <c r="K483" s="57"/>
      <c r="L483" s="57"/>
      <c r="M483" s="58" t="str">
        <f t="shared" si="57"/>
        <v/>
      </c>
      <c r="N483" s="102"/>
    </row>
    <row r="484" spans="1:14">
      <c r="A484" s="97" t="str">
        <f t="shared" si="55"/>
        <v/>
      </c>
      <c r="B484" s="98" t="str">
        <f t="shared" si="54"/>
        <v/>
      </c>
      <c r="C484" s="99"/>
      <c r="D484" s="137"/>
      <c r="E484" s="100"/>
      <c r="F484" s="57"/>
      <c r="G484" s="58">
        <f t="shared" si="56"/>
        <v>0</v>
      </c>
      <c r="H484" s="58">
        <f>IF(E484="",0,IFERROR(VLOOKUP(E484,档案费管理台账!$D$4:$H$1000,5,0),0))</f>
        <v>0</v>
      </c>
      <c r="I484" s="57"/>
      <c r="J484" s="57"/>
      <c r="K484" s="57"/>
      <c r="L484" s="57"/>
      <c r="M484" s="58" t="str">
        <f t="shared" si="57"/>
        <v/>
      </c>
      <c r="N484" s="102"/>
    </row>
    <row r="485" spans="1:14">
      <c r="A485" s="97" t="str">
        <f t="shared" si="55"/>
        <v/>
      </c>
      <c r="B485" s="98" t="str">
        <f t="shared" si="54"/>
        <v/>
      </c>
      <c r="C485" s="99"/>
      <c r="D485" s="137"/>
      <c r="E485" s="100"/>
      <c r="F485" s="57"/>
      <c r="G485" s="58">
        <f t="shared" si="56"/>
        <v>0</v>
      </c>
      <c r="H485" s="58">
        <f>IF(E485="",0,IFERROR(VLOOKUP(E485,档案费管理台账!$D$4:$H$1000,5,0),0))</f>
        <v>0</v>
      </c>
      <c r="I485" s="57"/>
      <c r="J485" s="57"/>
      <c r="K485" s="57"/>
      <c r="L485" s="57"/>
      <c r="M485" s="58" t="str">
        <f t="shared" si="57"/>
        <v/>
      </c>
      <c r="N485" s="102"/>
    </row>
    <row r="486" spans="1:14">
      <c r="A486" s="97" t="str">
        <f t="shared" si="55"/>
        <v/>
      </c>
      <c r="B486" s="98" t="str">
        <f t="shared" si="54"/>
        <v/>
      </c>
      <c r="C486" s="99"/>
      <c r="D486" s="137"/>
      <c r="E486" s="100"/>
      <c r="F486" s="57"/>
      <c r="G486" s="58">
        <f t="shared" si="56"/>
        <v>0</v>
      </c>
      <c r="H486" s="58">
        <f>IF(E486="",0,IFERROR(VLOOKUP(E486,档案费管理台账!$D$4:$H$1000,5,0),0))</f>
        <v>0</v>
      </c>
      <c r="I486" s="57"/>
      <c r="J486" s="57"/>
      <c r="K486" s="57"/>
      <c r="L486" s="57"/>
      <c r="M486" s="58" t="str">
        <f t="shared" si="57"/>
        <v/>
      </c>
      <c r="N486" s="102"/>
    </row>
    <row r="487" spans="1:14">
      <c r="A487" s="97" t="str">
        <f t="shared" si="55"/>
        <v/>
      </c>
      <c r="B487" s="98" t="str">
        <f t="shared" si="54"/>
        <v/>
      </c>
      <c r="C487" s="99"/>
      <c r="D487" s="137"/>
      <c r="E487" s="100"/>
      <c r="F487" s="57"/>
      <c r="G487" s="58">
        <f t="shared" si="56"/>
        <v>0</v>
      </c>
      <c r="H487" s="58">
        <f>IF(E487="",0,IFERROR(VLOOKUP(E487,档案费管理台账!$D$4:$H$1000,5,0),0))</f>
        <v>0</v>
      </c>
      <c r="I487" s="57"/>
      <c r="J487" s="57"/>
      <c r="K487" s="57"/>
      <c r="L487" s="57"/>
      <c r="M487" s="58" t="str">
        <f t="shared" si="57"/>
        <v/>
      </c>
      <c r="N487" s="102"/>
    </row>
    <row r="488" spans="1:14">
      <c r="A488" s="97" t="str">
        <f t="shared" si="55"/>
        <v/>
      </c>
      <c r="B488" s="98" t="str">
        <f t="shared" si="54"/>
        <v/>
      </c>
      <c r="C488" s="99"/>
      <c r="D488" s="137"/>
      <c r="E488" s="100"/>
      <c r="F488" s="57"/>
      <c r="G488" s="58">
        <f t="shared" si="56"/>
        <v>0</v>
      </c>
      <c r="H488" s="58">
        <f>IF(E488="",0,IFERROR(VLOOKUP(E488,档案费管理台账!$D$4:$H$1000,5,0),0))</f>
        <v>0</v>
      </c>
      <c r="I488" s="57"/>
      <c r="J488" s="57"/>
      <c r="K488" s="57"/>
      <c r="L488" s="57"/>
      <c r="M488" s="58" t="str">
        <f t="shared" si="57"/>
        <v/>
      </c>
      <c r="N488" s="102"/>
    </row>
    <row r="489" spans="1:14">
      <c r="A489" s="97" t="str">
        <f t="shared" si="55"/>
        <v/>
      </c>
      <c r="B489" s="98" t="str">
        <f t="shared" si="54"/>
        <v/>
      </c>
      <c r="C489" s="99"/>
      <c r="D489" s="137"/>
      <c r="E489" s="100"/>
      <c r="F489" s="57"/>
      <c r="G489" s="58">
        <f t="shared" si="56"/>
        <v>0</v>
      </c>
      <c r="H489" s="58">
        <f>IF(E489="",0,IFERROR(VLOOKUP(E489,档案费管理台账!$D$4:$H$1000,5,0),0))</f>
        <v>0</v>
      </c>
      <c r="I489" s="57"/>
      <c r="J489" s="57"/>
      <c r="K489" s="57"/>
      <c r="L489" s="57"/>
      <c r="M489" s="58" t="str">
        <f t="shared" si="57"/>
        <v/>
      </c>
      <c r="N489" s="102"/>
    </row>
    <row r="490" spans="1:14">
      <c r="A490" s="97" t="str">
        <f t="shared" si="55"/>
        <v/>
      </c>
      <c r="B490" s="98" t="str">
        <f t="shared" si="54"/>
        <v/>
      </c>
      <c r="C490" s="99"/>
      <c r="D490" s="137"/>
      <c r="E490" s="100"/>
      <c r="F490" s="57"/>
      <c r="G490" s="58">
        <f t="shared" si="56"/>
        <v>0</v>
      </c>
      <c r="H490" s="58">
        <f>IF(E490="",0,IFERROR(VLOOKUP(E490,档案费管理台账!$D$4:$H$1000,5,0),0))</f>
        <v>0</v>
      </c>
      <c r="I490" s="57"/>
      <c r="J490" s="57"/>
      <c r="K490" s="57"/>
      <c r="L490" s="57"/>
      <c r="M490" s="58" t="str">
        <f t="shared" si="57"/>
        <v/>
      </c>
      <c r="N490" s="102"/>
    </row>
    <row r="491" spans="1:14">
      <c r="A491" s="97" t="str">
        <f t="shared" si="55"/>
        <v/>
      </c>
      <c r="B491" s="98" t="str">
        <f t="shared" si="54"/>
        <v/>
      </c>
      <c r="C491" s="99"/>
      <c r="D491" s="137"/>
      <c r="E491" s="100"/>
      <c r="F491" s="57"/>
      <c r="G491" s="58">
        <f t="shared" si="56"/>
        <v>0</v>
      </c>
      <c r="H491" s="58">
        <f>IF(E491="",0,IFERROR(VLOOKUP(E491,档案费管理台账!$D$4:$H$1000,5,0),0))</f>
        <v>0</v>
      </c>
      <c r="I491" s="57"/>
      <c r="J491" s="57"/>
      <c r="K491" s="57"/>
      <c r="L491" s="57"/>
      <c r="M491" s="58" t="str">
        <f t="shared" si="57"/>
        <v/>
      </c>
      <c r="N491" s="102"/>
    </row>
    <row r="492" spans="1:14">
      <c r="A492" s="97" t="str">
        <f t="shared" si="55"/>
        <v/>
      </c>
      <c r="B492" s="98" t="str">
        <f t="shared" ref="B492:B555" si="58">IF(C492="","",MONTH(C492)&amp;"月")</f>
        <v/>
      </c>
      <c r="C492" s="99"/>
      <c r="D492" s="137"/>
      <c r="E492" s="100"/>
      <c r="F492" s="57"/>
      <c r="G492" s="58">
        <f t="shared" si="56"/>
        <v>0</v>
      </c>
      <c r="H492" s="58">
        <f>IF(E492="",0,IFERROR(VLOOKUP(E492,档案费管理台账!$D$4:$H$1000,5,0),0))</f>
        <v>0</v>
      </c>
      <c r="I492" s="57"/>
      <c r="J492" s="57"/>
      <c r="K492" s="57"/>
      <c r="L492" s="57"/>
      <c r="M492" s="58" t="str">
        <f t="shared" si="57"/>
        <v/>
      </c>
      <c r="N492" s="102"/>
    </row>
    <row r="493" spans="1:14">
      <c r="A493" s="97" t="str">
        <f t="shared" ref="A493:A556" si="59">IF(C493="","",ROW()-42)</f>
        <v/>
      </c>
      <c r="B493" s="98" t="str">
        <f t="shared" si="58"/>
        <v/>
      </c>
      <c r="C493" s="99"/>
      <c r="D493" s="137"/>
      <c r="E493" s="100"/>
      <c r="F493" s="57"/>
      <c r="G493" s="58">
        <f t="shared" ref="G493:G556" si="60">IF(F493="",0,F493*$K$41)</f>
        <v>0</v>
      </c>
      <c r="H493" s="58">
        <f>IF(E493="",0,IFERROR(VLOOKUP(E493,档案费管理台账!$D$4:$H$1000,5,0),0))</f>
        <v>0</v>
      </c>
      <c r="I493" s="57"/>
      <c r="J493" s="57"/>
      <c r="K493" s="57"/>
      <c r="L493" s="57"/>
      <c r="M493" s="58" t="str">
        <f t="shared" ref="M493:M556" si="61">IF(C493="","",ROUND(M492+G493-I493-J493-K493-L493-H493,2))</f>
        <v/>
      </c>
      <c r="N493" s="102"/>
    </row>
    <row r="494" spans="1:14">
      <c r="A494" s="97" t="str">
        <f t="shared" si="59"/>
        <v/>
      </c>
      <c r="B494" s="98" t="str">
        <f t="shared" si="58"/>
        <v/>
      </c>
      <c r="C494" s="99"/>
      <c r="D494" s="137"/>
      <c r="E494" s="100"/>
      <c r="F494" s="57"/>
      <c r="G494" s="58">
        <f t="shared" si="60"/>
        <v>0</v>
      </c>
      <c r="H494" s="58">
        <f>IF(E494="",0,IFERROR(VLOOKUP(E494,档案费管理台账!$D$4:$H$1000,5,0),0))</f>
        <v>0</v>
      </c>
      <c r="I494" s="57"/>
      <c r="J494" s="57"/>
      <c r="K494" s="57"/>
      <c r="L494" s="57"/>
      <c r="M494" s="58" t="str">
        <f t="shared" si="61"/>
        <v/>
      </c>
      <c r="N494" s="102"/>
    </row>
    <row r="495" spans="1:14">
      <c r="A495" s="97" t="str">
        <f t="shared" si="59"/>
        <v/>
      </c>
      <c r="B495" s="98" t="str">
        <f t="shared" si="58"/>
        <v/>
      </c>
      <c r="C495" s="99"/>
      <c r="D495" s="137"/>
      <c r="E495" s="100"/>
      <c r="F495" s="57"/>
      <c r="G495" s="58">
        <f t="shared" si="60"/>
        <v>0</v>
      </c>
      <c r="H495" s="58">
        <f>IF(E495="",0,IFERROR(VLOOKUP(E495,档案费管理台账!$D$4:$H$1000,5,0),0))</f>
        <v>0</v>
      </c>
      <c r="I495" s="57"/>
      <c r="J495" s="57"/>
      <c r="K495" s="57"/>
      <c r="L495" s="57"/>
      <c r="M495" s="58" t="str">
        <f t="shared" si="61"/>
        <v/>
      </c>
      <c r="N495" s="102"/>
    </row>
    <row r="496" spans="1:14">
      <c r="A496" s="97" t="str">
        <f t="shared" si="59"/>
        <v/>
      </c>
      <c r="B496" s="98" t="str">
        <f t="shared" si="58"/>
        <v/>
      </c>
      <c r="C496" s="99"/>
      <c r="D496" s="137"/>
      <c r="E496" s="100"/>
      <c r="F496" s="57"/>
      <c r="G496" s="58">
        <f t="shared" si="60"/>
        <v>0</v>
      </c>
      <c r="H496" s="58">
        <f>IF(E496="",0,IFERROR(VLOOKUP(E496,档案费管理台账!$D$4:$H$1000,5,0),0))</f>
        <v>0</v>
      </c>
      <c r="I496" s="57"/>
      <c r="J496" s="57"/>
      <c r="K496" s="57"/>
      <c r="L496" s="57"/>
      <c r="M496" s="58" t="str">
        <f t="shared" si="61"/>
        <v/>
      </c>
      <c r="N496" s="102"/>
    </row>
    <row r="497" spans="1:14">
      <c r="A497" s="97" t="str">
        <f t="shared" si="59"/>
        <v/>
      </c>
      <c r="B497" s="98" t="str">
        <f t="shared" si="58"/>
        <v/>
      </c>
      <c r="C497" s="99"/>
      <c r="D497" s="137"/>
      <c r="E497" s="100"/>
      <c r="F497" s="57"/>
      <c r="G497" s="58">
        <f t="shared" si="60"/>
        <v>0</v>
      </c>
      <c r="H497" s="58">
        <f>IF(E497="",0,IFERROR(VLOOKUP(E497,档案费管理台账!$D$4:$H$1000,5,0),0))</f>
        <v>0</v>
      </c>
      <c r="I497" s="57"/>
      <c r="J497" s="57"/>
      <c r="K497" s="57"/>
      <c r="L497" s="57"/>
      <c r="M497" s="58" t="str">
        <f t="shared" si="61"/>
        <v/>
      </c>
      <c r="N497" s="102"/>
    </row>
    <row r="498" spans="1:14">
      <c r="A498" s="97" t="str">
        <f t="shared" si="59"/>
        <v/>
      </c>
      <c r="B498" s="98" t="str">
        <f t="shared" si="58"/>
        <v/>
      </c>
      <c r="C498" s="99"/>
      <c r="D498" s="137"/>
      <c r="E498" s="100"/>
      <c r="F498" s="57"/>
      <c r="G498" s="58">
        <f t="shared" si="60"/>
        <v>0</v>
      </c>
      <c r="H498" s="58">
        <f>IF(E498="",0,IFERROR(VLOOKUP(E498,档案费管理台账!$D$4:$H$1000,5,0),0))</f>
        <v>0</v>
      </c>
      <c r="I498" s="57"/>
      <c r="J498" s="57"/>
      <c r="K498" s="57"/>
      <c r="L498" s="57"/>
      <c r="M498" s="58" t="str">
        <f t="shared" si="61"/>
        <v/>
      </c>
      <c r="N498" s="102"/>
    </row>
    <row r="499" spans="1:14">
      <c r="A499" s="97" t="str">
        <f t="shared" si="59"/>
        <v/>
      </c>
      <c r="B499" s="98" t="str">
        <f t="shared" si="58"/>
        <v/>
      </c>
      <c r="C499" s="99"/>
      <c r="D499" s="137"/>
      <c r="E499" s="100"/>
      <c r="F499" s="57"/>
      <c r="G499" s="58">
        <f t="shared" si="60"/>
        <v>0</v>
      </c>
      <c r="H499" s="58">
        <f>IF(E499="",0,IFERROR(VLOOKUP(E499,档案费管理台账!$D$4:$H$1000,5,0),0))</f>
        <v>0</v>
      </c>
      <c r="I499" s="57"/>
      <c r="J499" s="57"/>
      <c r="K499" s="57"/>
      <c r="L499" s="57"/>
      <c r="M499" s="58" t="str">
        <f t="shared" si="61"/>
        <v/>
      </c>
      <c r="N499" s="102"/>
    </row>
    <row r="500" spans="1:14">
      <c r="A500" s="97" t="str">
        <f t="shared" si="59"/>
        <v/>
      </c>
      <c r="B500" s="98" t="str">
        <f t="shared" si="58"/>
        <v/>
      </c>
      <c r="C500" s="99"/>
      <c r="D500" s="137"/>
      <c r="E500" s="100"/>
      <c r="F500" s="57"/>
      <c r="G500" s="58">
        <f t="shared" si="60"/>
        <v>0</v>
      </c>
      <c r="H500" s="58">
        <f>IF(E500="",0,IFERROR(VLOOKUP(E500,档案费管理台账!$D$4:$H$1000,5,0),0))</f>
        <v>0</v>
      </c>
      <c r="I500" s="57"/>
      <c r="J500" s="57"/>
      <c r="K500" s="57"/>
      <c r="L500" s="57"/>
      <c r="M500" s="58" t="str">
        <f t="shared" si="61"/>
        <v/>
      </c>
      <c r="N500" s="102"/>
    </row>
    <row r="501" spans="1:14">
      <c r="A501" s="97" t="str">
        <f t="shared" si="59"/>
        <v/>
      </c>
      <c r="B501" s="98" t="str">
        <f t="shared" si="58"/>
        <v/>
      </c>
      <c r="C501" s="99"/>
      <c r="D501" s="137"/>
      <c r="E501" s="100"/>
      <c r="F501" s="57"/>
      <c r="G501" s="58">
        <f t="shared" si="60"/>
        <v>0</v>
      </c>
      <c r="H501" s="58">
        <f>IF(E501="",0,IFERROR(VLOOKUP(E501,档案费管理台账!$D$4:$H$1000,5,0),0))</f>
        <v>0</v>
      </c>
      <c r="I501" s="57"/>
      <c r="J501" s="57"/>
      <c r="K501" s="57"/>
      <c r="L501" s="57"/>
      <c r="M501" s="58" t="str">
        <f t="shared" si="61"/>
        <v/>
      </c>
      <c r="N501" s="102"/>
    </row>
    <row r="502" spans="1:14">
      <c r="A502" s="97" t="str">
        <f t="shared" si="59"/>
        <v/>
      </c>
      <c r="B502" s="98" t="str">
        <f t="shared" si="58"/>
        <v/>
      </c>
      <c r="C502" s="99"/>
      <c r="D502" s="137"/>
      <c r="E502" s="100"/>
      <c r="F502" s="57"/>
      <c r="G502" s="58">
        <f t="shared" si="60"/>
        <v>0</v>
      </c>
      <c r="H502" s="58">
        <f>IF(E502="",0,IFERROR(VLOOKUP(E502,档案费管理台账!$D$4:$H$1000,5,0),0))</f>
        <v>0</v>
      </c>
      <c r="I502" s="57"/>
      <c r="J502" s="57"/>
      <c r="K502" s="57"/>
      <c r="L502" s="57"/>
      <c r="M502" s="58" t="str">
        <f t="shared" si="61"/>
        <v/>
      </c>
      <c r="N502" s="102"/>
    </row>
    <row r="503" spans="1:14">
      <c r="A503" s="97" t="str">
        <f t="shared" si="59"/>
        <v/>
      </c>
      <c r="B503" s="98" t="str">
        <f t="shared" si="58"/>
        <v/>
      </c>
      <c r="C503" s="99"/>
      <c r="D503" s="137"/>
      <c r="E503" s="100"/>
      <c r="F503" s="57"/>
      <c r="G503" s="58">
        <f t="shared" si="60"/>
        <v>0</v>
      </c>
      <c r="H503" s="58">
        <f>IF(E503="",0,IFERROR(VLOOKUP(E503,档案费管理台账!$D$4:$H$1000,5,0),0))</f>
        <v>0</v>
      </c>
      <c r="I503" s="57"/>
      <c r="J503" s="57"/>
      <c r="K503" s="57"/>
      <c r="L503" s="57"/>
      <c r="M503" s="58" t="str">
        <f t="shared" si="61"/>
        <v/>
      </c>
      <c r="N503" s="102"/>
    </row>
    <row r="504" spans="1:14">
      <c r="A504" s="97" t="str">
        <f t="shared" si="59"/>
        <v/>
      </c>
      <c r="B504" s="98" t="str">
        <f t="shared" si="58"/>
        <v/>
      </c>
      <c r="C504" s="99"/>
      <c r="D504" s="137"/>
      <c r="E504" s="100"/>
      <c r="F504" s="57"/>
      <c r="G504" s="58">
        <f t="shared" si="60"/>
        <v>0</v>
      </c>
      <c r="H504" s="58">
        <f>IF(E504="",0,IFERROR(VLOOKUP(E504,档案费管理台账!$D$4:$H$1000,5,0),0))</f>
        <v>0</v>
      </c>
      <c r="I504" s="57"/>
      <c r="J504" s="57"/>
      <c r="K504" s="57"/>
      <c r="L504" s="57"/>
      <c r="M504" s="58" t="str">
        <f t="shared" si="61"/>
        <v/>
      </c>
      <c r="N504" s="102"/>
    </row>
    <row r="505" spans="1:14">
      <c r="A505" s="97" t="str">
        <f t="shared" si="59"/>
        <v/>
      </c>
      <c r="B505" s="98" t="str">
        <f t="shared" si="58"/>
        <v/>
      </c>
      <c r="C505" s="99"/>
      <c r="D505" s="137"/>
      <c r="E505" s="100"/>
      <c r="F505" s="57"/>
      <c r="G505" s="58">
        <f t="shared" si="60"/>
        <v>0</v>
      </c>
      <c r="H505" s="58">
        <f>IF(E505="",0,IFERROR(VLOOKUP(E505,档案费管理台账!$D$4:$H$1000,5,0),0))</f>
        <v>0</v>
      </c>
      <c r="I505" s="57"/>
      <c r="J505" s="57"/>
      <c r="K505" s="57"/>
      <c r="L505" s="57"/>
      <c r="M505" s="58" t="str">
        <f t="shared" si="61"/>
        <v/>
      </c>
      <c r="N505" s="102"/>
    </row>
    <row r="506" spans="1:14">
      <c r="A506" s="97" t="str">
        <f t="shared" si="59"/>
        <v/>
      </c>
      <c r="B506" s="98" t="str">
        <f t="shared" si="58"/>
        <v/>
      </c>
      <c r="C506" s="99"/>
      <c r="D506" s="137"/>
      <c r="E506" s="100"/>
      <c r="F506" s="57"/>
      <c r="G506" s="58">
        <f t="shared" si="60"/>
        <v>0</v>
      </c>
      <c r="H506" s="58">
        <f>IF(E506="",0,IFERROR(VLOOKUP(E506,档案费管理台账!$D$4:$H$1000,5,0),0))</f>
        <v>0</v>
      </c>
      <c r="I506" s="57"/>
      <c r="J506" s="57"/>
      <c r="K506" s="57"/>
      <c r="L506" s="57"/>
      <c r="M506" s="58" t="str">
        <f t="shared" si="61"/>
        <v/>
      </c>
      <c r="N506" s="102"/>
    </row>
    <row r="507" spans="1:14">
      <c r="A507" s="97" t="str">
        <f t="shared" si="59"/>
        <v/>
      </c>
      <c r="B507" s="98" t="str">
        <f t="shared" si="58"/>
        <v/>
      </c>
      <c r="C507" s="99"/>
      <c r="D507" s="137"/>
      <c r="E507" s="100"/>
      <c r="F507" s="57"/>
      <c r="G507" s="58">
        <f t="shared" si="60"/>
        <v>0</v>
      </c>
      <c r="H507" s="58">
        <f>IF(E507="",0,IFERROR(VLOOKUP(E507,档案费管理台账!$D$4:$H$1000,5,0),0))</f>
        <v>0</v>
      </c>
      <c r="I507" s="57"/>
      <c r="J507" s="57"/>
      <c r="K507" s="57"/>
      <c r="L507" s="57"/>
      <c r="M507" s="58" t="str">
        <f t="shared" si="61"/>
        <v/>
      </c>
      <c r="N507" s="102"/>
    </row>
    <row r="508" spans="1:14">
      <c r="A508" s="97" t="str">
        <f t="shared" si="59"/>
        <v/>
      </c>
      <c r="B508" s="98" t="str">
        <f t="shared" si="58"/>
        <v/>
      </c>
      <c r="C508" s="99"/>
      <c r="D508" s="137"/>
      <c r="E508" s="100"/>
      <c r="F508" s="57"/>
      <c r="G508" s="58">
        <f t="shared" si="60"/>
        <v>0</v>
      </c>
      <c r="H508" s="58">
        <f>IF(E508="",0,IFERROR(VLOOKUP(E508,档案费管理台账!$D$4:$H$1000,5,0),0))</f>
        <v>0</v>
      </c>
      <c r="I508" s="57"/>
      <c r="J508" s="57"/>
      <c r="K508" s="57"/>
      <c r="L508" s="57"/>
      <c r="M508" s="58" t="str">
        <f t="shared" si="61"/>
        <v/>
      </c>
      <c r="N508" s="102"/>
    </row>
    <row r="509" spans="1:14">
      <c r="A509" s="97" t="str">
        <f t="shared" si="59"/>
        <v/>
      </c>
      <c r="B509" s="98" t="str">
        <f t="shared" si="58"/>
        <v/>
      </c>
      <c r="C509" s="99"/>
      <c r="D509" s="137"/>
      <c r="E509" s="100"/>
      <c r="F509" s="57"/>
      <c r="G509" s="58">
        <f t="shared" si="60"/>
        <v>0</v>
      </c>
      <c r="H509" s="58">
        <f>IF(E509="",0,IFERROR(VLOOKUP(E509,档案费管理台账!$D$4:$H$1000,5,0),0))</f>
        <v>0</v>
      </c>
      <c r="I509" s="57"/>
      <c r="J509" s="57"/>
      <c r="K509" s="57"/>
      <c r="L509" s="57"/>
      <c r="M509" s="58" t="str">
        <f t="shared" si="61"/>
        <v/>
      </c>
      <c r="N509" s="102"/>
    </row>
    <row r="510" spans="1:14">
      <c r="A510" s="97" t="str">
        <f t="shared" si="59"/>
        <v/>
      </c>
      <c r="B510" s="98" t="str">
        <f t="shared" si="58"/>
        <v/>
      </c>
      <c r="C510" s="99"/>
      <c r="D510" s="137"/>
      <c r="E510" s="100"/>
      <c r="F510" s="57"/>
      <c r="G510" s="58">
        <f t="shared" si="60"/>
        <v>0</v>
      </c>
      <c r="H510" s="58">
        <f>IF(E510="",0,IFERROR(VLOOKUP(E510,档案费管理台账!$D$4:$H$1000,5,0),0))</f>
        <v>0</v>
      </c>
      <c r="I510" s="57"/>
      <c r="J510" s="57"/>
      <c r="K510" s="57"/>
      <c r="L510" s="57"/>
      <c r="M510" s="58" t="str">
        <f t="shared" si="61"/>
        <v/>
      </c>
      <c r="N510" s="102"/>
    </row>
    <row r="511" spans="1:14">
      <c r="A511" s="97" t="str">
        <f t="shared" si="59"/>
        <v/>
      </c>
      <c r="B511" s="98" t="str">
        <f t="shared" si="58"/>
        <v/>
      </c>
      <c r="C511" s="99"/>
      <c r="D511" s="137"/>
      <c r="E511" s="100"/>
      <c r="F511" s="57"/>
      <c r="G511" s="58">
        <f t="shared" si="60"/>
        <v>0</v>
      </c>
      <c r="H511" s="58">
        <f>IF(E511="",0,IFERROR(VLOOKUP(E511,档案费管理台账!$D$4:$H$1000,5,0),0))</f>
        <v>0</v>
      </c>
      <c r="I511" s="57"/>
      <c r="J511" s="57"/>
      <c r="K511" s="57"/>
      <c r="L511" s="57"/>
      <c r="M511" s="58" t="str">
        <f t="shared" si="61"/>
        <v/>
      </c>
      <c r="N511" s="102"/>
    </row>
    <row r="512" spans="1:14">
      <c r="A512" s="97" t="str">
        <f t="shared" si="59"/>
        <v/>
      </c>
      <c r="B512" s="98" t="str">
        <f t="shared" si="58"/>
        <v/>
      </c>
      <c r="C512" s="99"/>
      <c r="D512" s="137"/>
      <c r="E512" s="100"/>
      <c r="F512" s="57"/>
      <c r="G512" s="58">
        <f t="shared" si="60"/>
        <v>0</v>
      </c>
      <c r="H512" s="58">
        <f>IF(E512="",0,IFERROR(VLOOKUP(E512,档案费管理台账!$D$4:$H$1000,5,0),0))</f>
        <v>0</v>
      </c>
      <c r="I512" s="57"/>
      <c r="J512" s="57"/>
      <c r="K512" s="57"/>
      <c r="L512" s="57"/>
      <c r="M512" s="58" t="str">
        <f t="shared" si="61"/>
        <v/>
      </c>
      <c r="N512" s="102"/>
    </row>
    <row r="513" spans="1:14">
      <c r="A513" s="97" t="str">
        <f t="shared" si="59"/>
        <v/>
      </c>
      <c r="B513" s="98" t="str">
        <f t="shared" si="58"/>
        <v/>
      </c>
      <c r="C513" s="99"/>
      <c r="D513" s="137"/>
      <c r="E513" s="100"/>
      <c r="F513" s="57"/>
      <c r="G513" s="58">
        <f t="shared" si="60"/>
        <v>0</v>
      </c>
      <c r="H513" s="58">
        <f>IF(E513="",0,IFERROR(VLOOKUP(E513,档案费管理台账!$D$4:$H$1000,5,0),0))</f>
        <v>0</v>
      </c>
      <c r="I513" s="57"/>
      <c r="J513" s="57"/>
      <c r="K513" s="57"/>
      <c r="L513" s="57"/>
      <c r="M513" s="58" t="str">
        <f t="shared" si="61"/>
        <v/>
      </c>
      <c r="N513" s="102"/>
    </row>
    <row r="514" spans="1:14">
      <c r="A514" s="97" t="str">
        <f t="shared" si="59"/>
        <v/>
      </c>
      <c r="B514" s="98" t="str">
        <f t="shared" si="58"/>
        <v/>
      </c>
      <c r="C514" s="99"/>
      <c r="D514" s="137"/>
      <c r="E514" s="100"/>
      <c r="F514" s="57"/>
      <c r="G514" s="58">
        <f t="shared" si="60"/>
        <v>0</v>
      </c>
      <c r="H514" s="58">
        <f>IF(E514="",0,IFERROR(VLOOKUP(E514,档案费管理台账!$D$4:$H$1000,5,0),0))</f>
        <v>0</v>
      </c>
      <c r="I514" s="57"/>
      <c r="J514" s="57"/>
      <c r="K514" s="57"/>
      <c r="L514" s="57"/>
      <c r="M514" s="58" t="str">
        <f t="shared" si="61"/>
        <v/>
      </c>
      <c r="N514" s="102"/>
    </row>
    <row r="515" spans="1:14">
      <c r="A515" s="97" t="str">
        <f t="shared" si="59"/>
        <v/>
      </c>
      <c r="B515" s="98" t="str">
        <f t="shared" si="58"/>
        <v/>
      </c>
      <c r="C515" s="99"/>
      <c r="D515" s="137"/>
      <c r="E515" s="100"/>
      <c r="F515" s="57"/>
      <c r="G515" s="58">
        <f t="shared" si="60"/>
        <v>0</v>
      </c>
      <c r="H515" s="58">
        <f>IF(E515="",0,IFERROR(VLOOKUP(E515,档案费管理台账!$D$4:$H$1000,5,0),0))</f>
        <v>0</v>
      </c>
      <c r="I515" s="57"/>
      <c r="J515" s="57"/>
      <c r="K515" s="57"/>
      <c r="L515" s="57"/>
      <c r="M515" s="58" t="str">
        <f t="shared" si="61"/>
        <v/>
      </c>
      <c r="N515" s="102"/>
    </row>
    <row r="516" spans="1:14">
      <c r="A516" s="97" t="str">
        <f t="shared" si="59"/>
        <v/>
      </c>
      <c r="B516" s="98" t="str">
        <f t="shared" si="58"/>
        <v/>
      </c>
      <c r="C516" s="99"/>
      <c r="D516" s="137"/>
      <c r="E516" s="100"/>
      <c r="F516" s="57"/>
      <c r="G516" s="58">
        <f t="shared" si="60"/>
        <v>0</v>
      </c>
      <c r="H516" s="58">
        <f>IF(E516="",0,IFERROR(VLOOKUP(E516,档案费管理台账!$D$4:$H$1000,5,0),0))</f>
        <v>0</v>
      </c>
      <c r="I516" s="57"/>
      <c r="J516" s="57"/>
      <c r="K516" s="57"/>
      <c r="L516" s="57"/>
      <c r="M516" s="58" t="str">
        <f t="shared" si="61"/>
        <v/>
      </c>
      <c r="N516" s="102"/>
    </row>
    <row r="517" spans="1:14">
      <c r="A517" s="97" t="str">
        <f t="shared" si="59"/>
        <v/>
      </c>
      <c r="B517" s="98" t="str">
        <f t="shared" si="58"/>
        <v/>
      </c>
      <c r="C517" s="99"/>
      <c r="D517" s="137"/>
      <c r="E517" s="100"/>
      <c r="F517" s="57"/>
      <c r="G517" s="58">
        <f t="shared" si="60"/>
        <v>0</v>
      </c>
      <c r="H517" s="58">
        <f>IF(E517="",0,IFERROR(VLOOKUP(E517,档案费管理台账!$D$4:$H$1000,5,0),0))</f>
        <v>0</v>
      </c>
      <c r="I517" s="57"/>
      <c r="J517" s="57"/>
      <c r="K517" s="57"/>
      <c r="L517" s="57"/>
      <c r="M517" s="58" t="str">
        <f t="shared" si="61"/>
        <v/>
      </c>
      <c r="N517" s="102"/>
    </row>
    <row r="518" spans="1:14">
      <c r="A518" s="97" t="str">
        <f t="shared" si="59"/>
        <v/>
      </c>
      <c r="B518" s="98" t="str">
        <f t="shared" si="58"/>
        <v/>
      </c>
      <c r="C518" s="99"/>
      <c r="D518" s="137"/>
      <c r="E518" s="100"/>
      <c r="F518" s="57"/>
      <c r="G518" s="58">
        <f t="shared" si="60"/>
        <v>0</v>
      </c>
      <c r="H518" s="58">
        <f>IF(E518="",0,IFERROR(VLOOKUP(E518,档案费管理台账!$D$4:$H$1000,5,0),0))</f>
        <v>0</v>
      </c>
      <c r="I518" s="57"/>
      <c r="J518" s="57"/>
      <c r="K518" s="57"/>
      <c r="L518" s="57"/>
      <c r="M518" s="58" t="str">
        <f t="shared" si="61"/>
        <v/>
      </c>
      <c r="N518" s="102"/>
    </row>
    <row r="519" spans="1:14">
      <c r="A519" s="97" t="str">
        <f t="shared" si="59"/>
        <v/>
      </c>
      <c r="B519" s="98" t="str">
        <f t="shared" si="58"/>
        <v/>
      </c>
      <c r="C519" s="99"/>
      <c r="D519" s="137"/>
      <c r="E519" s="100"/>
      <c r="F519" s="57"/>
      <c r="G519" s="58">
        <f t="shared" si="60"/>
        <v>0</v>
      </c>
      <c r="H519" s="58">
        <f>IF(E519="",0,IFERROR(VLOOKUP(E519,档案费管理台账!$D$4:$H$1000,5,0),0))</f>
        <v>0</v>
      </c>
      <c r="I519" s="57"/>
      <c r="J519" s="57"/>
      <c r="K519" s="57"/>
      <c r="L519" s="57"/>
      <c r="M519" s="58" t="str">
        <f t="shared" si="61"/>
        <v/>
      </c>
      <c r="N519" s="102"/>
    </row>
    <row r="520" spans="1:14">
      <c r="A520" s="97" t="str">
        <f t="shared" si="59"/>
        <v/>
      </c>
      <c r="B520" s="98" t="str">
        <f t="shared" si="58"/>
        <v/>
      </c>
      <c r="C520" s="99"/>
      <c r="D520" s="137"/>
      <c r="E520" s="100"/>
      <c r="F520" s="57"/>
      <c r="G520" s="58">
        <f t="shared" si="60"/>
        <v>0</v>
      </c>
      <c r="H520" s="58">
        <f>IF(E520="",0,IFERROR(VLOOKUP(E520,档案费管理台账!$D$4:$H$1000,5,0),0))</f>
        <v>0</v>
      </c>
      <c r="I520" s="57"/>
      <c r="J520" s="57"/>
      <c r="K520" s="57"/>
      <c r="L520" s="57"/>
      <c r="M520" s="58" t="str">
        <f t="shared" si="61"/>
        <v/>
      </c>
      <c r="N520" s="102"/>
    </row>
    <row r="521" spans="1:14">
      <c r="A521" s="97" t="str">
        <f t="shared" si="59"/>
        <v/>
      </c>
      <c r="B521" s="98" t="str">
        <f t="shared" si="58"/>
        <v/>
      </c>
      <c r="C521" s="99"/>
      <c r="D521" s="137"/>
      <c r="E521" s="100"/>
      <c r="F521" s="57"/>
      <c r="G521" s="58">
        <f t="shared" si="60"/>
        <v>0</v>
      </c>
      <c r="H521" s="58">
        <f>IF(E521="",0,IFERROR(VLOOKUP(E521,档案费管理台账!$D$4:$H$1000,5,0),0))</f>
        <v>0</v>
      </c>
      <c r="I521" s="57"/>
      <c r="J521" s="57"/>
      <c r="K521" s="57"/>
      <c r="L521" s="57"/>
      <c r="M521" s="58" t="str">
        <f t="shared" si="61"/>
        <v/>
      </c>
      <c r="N521" s="102"/>
    </row>
    <row r="522" spans="1:14">
      <c r="A522" s="97" t="str">
        <f t="shared" si="59"/>
        <v/>
      </c>
      <c r="B522" s="98" t="str">
        <f t="shared" si="58"/>
        <v/>
      </c>
      <c r="C522" s="99"/>
      <c r="D522" s="137"/>
      <c r="E522" s="100"/>
      <c r="F522" s="57"/>
      <c r="G522" s="58">
        <f t="shared" si="60"/>
        <v>0</v>
      </c>
      <c r="H522" s="58">
        <f>IF(E522="",0,IFERROR(VLOOKUP(E522,档案费管理台账!$D$4:$H$1000,5,0),0))</f>
        <v>0</v>
      </c>
      <c r="I522" s="57"/>
      <c r="J522" s="57"/>
      <c r="K522" s="57"/>
      <c r="L522" s="57"/>
      <c r="M522" s="58" t="str">
        <f t="shared" si="61"/>
        <v/>
      </c>
      <c r="N522" s="102"/>
    </row>
    <row r="523" spans="1:14">
      <c r="A523" s="97" t="str">
        <f t="shared" si="59"/>
        <v/>
      </c>
      <c r="B523" s="98" t="str">
        <f t="shared" si="58"/>
        <v/>
      </c>
      <c r="C523" s="99"/>
      <c r="D523" s="137"/>
      <c r="E523" s="100"/>
      <c r="F523" s="57"/>
      <c r="G523" s="58">
        <f t="shared" si="60"/>
        <v>0</v>
      </c>
      <c r="H523" s="58">
        <f>IF(E523="",0,IFERROR(VLOOKUP(E523,档案费管理台账!$D$4:$H$1000,5,0),0))</f>
        <v>0</v>
      </c>
      <c r="I523" s="57"/>
      <c r="J523" s="57"/>
      <c r="K523" s="57"/>
      <c r="L523" s="57"/>
      <c r="M523" s="58" t="str">
        <f t="shared" si="61"/>
        <v/>
      </c>
      <c r="N523" s="102"/>
    </row>
    <row r="524" spans="1:14">
      <c r="A524" s="97" t="str">
        <f t="shared" si="59"/>
        <v/>
      </c>
      <c r="B524" s="98" t="str">
        <f t="shared" si="58"/>
        <v/>
      </c>
      <c r="C524" s="99"/>
      <c r="D524" s="137"/>
      <c r="E524" s="100"/>
      <c r="F524" s="57"/>
      <c r="G524" s="58">
        <f t="shared" si="60"/>
        <v>0</v>
      </c>
      <c r="H524" s="58">
        <f>IF(E524="",0,IFERROR(VLOOKUP(E524,档案费管理台账!$D$4:$H$1000,5,0),0))</f>
        <v>0</v>
      </c>
      <c r="I524" s="57"/>
      <c r="J524" s="57"/>
      <c r="K524" s="57"/>
      <c r="L524" s="57"/>
      <c r="M524" s="58" t="str">
        <f t="shared" si="61"/>
        <v/>
      </c>
      <c r="N524" s="102"/>
    </row>
    <row r="525" spans="1:14">
      <c r="A525" s="97" t="str">
        <f t="shared" si="59"/>
        <v/>
      </c>
      <c r="B525" s="98" t="str">
        <f t="shared" si="58"/>
        <v/>
      </c>
      <c r="C525" s="99"/>
      <c r="D525" s="137"/>
      <c r="E525" s="100"/>
      <c r="F525" s="57"/>
      <c r="G525" s="58">
        <f t="shared" si="60"/>
        <v>0</v>
      </c>
      <c r="H525" s="58">
        <f>IF(E525="",0,IFERROR(VLOOKUP(E525,档案费管理台账!$D$4:$H$1000,5,0),0))</f>
        <v>0</v>
      </c>
      <c r="I525" s="57"/>
      <c r="J525" s="57"/>
      <c r="K525" s="57"/>
      <c r="L525" s="57"/>
      <c r="M525" s="58" t="str">
        <f t="shared" si="61"/>
        <v/>
      </c>
      <c r="N525" s="102"/>
    </row>
    <row r="526" spans="1:14">
      <c r="A526" s="97" t="str">
        <f t="shared" si="59"/>
        <v/>
      </c>
      <c r="B526" s="98" t="str">
        <f t="shared" si="58"/>
        <v/>
      </c>
      <c r="C526" s="99"/>
      <c r="D526" s="137"/>
      <c r="E526" s="100"/>
      <c r="F526" s="57"/>
      <c r="G526" s="58">
        <f t="shared" si="60"/>
        <v>0</v>
      </c>
      <c r="H526" s="58">
        <f>IF(E526="",0,IFERROR(VLOOKUP(E526,档案费管理台账!$D$4:$H$1000,5,0),0))</f>
        <v>0</v>
      </c>
      <c r="I526" s="57"/>
      <c r="J526" s="57"/>
      <c r="K526" s="57"/>
      <c r="L526" s="57"/>
      <c r="M526" s="58" t="str">
        <f t="shared" si="61"/>
        <v/>
      </c>
      <c r="N526" s="102"/>
    </row>
    <row r="527" spans="1:14">
      <c r="A527" s="97" t="str">
        <f t="shared" si="59"/>
        <v/>
      </c>
      <c r="B527" s="98" t="str">
        <f t="shared" si="58"/>
        <v/>
      </c>
      <c r="C527" s="99"/>
      <c r="D527" s="137"/>
      <c r="E527" s="100"/>
      <c r="F527" s="57"/>
      <c r="G527" s="58">
        <f t="shared" si="60"/>
        <v>0</v>
      </c>
      <c r="H527" s="58">
        <f>IF(E527="",0,IFERROR(VLOOKUP(E527,档案费管理台账!$D$4:$H$1000,5,0),0))</f>
        <v>0</v>
      </c>
      <c r="I527" s="57"/>
      <c r="J527" s="57"/>
      <c r="K527" s="57"/>
      <c r="L527" s="57"/>
      <c r="M527" s="58" t="str">
        <f t="shared" si="61"/>
        <v/>
      </c>
      <c r="N527" s="102"/>
    </row>
    <row r="528" spans="1:14">
      <c r="A528" s="97" t="str">
        <f t="shared" si="59"/>
        <v/>
      </c>
      <c r="B528" s="98" t="str">
        <f t="shared" si="58"/>
        <v/>
      </c>
      <c r="C528" s="99"/>
      <c r="D528" s="137"/>
      <c r="E528" s="100"/>
      <c r="F528" s="57"/>
      <c r="G528" s="58">
        <f t="shared" si="60"/>
        <v>0</v>
      </c>
      <c r="H528" s="58">
        <f>IF(E528="",0,IFERROR(VLOOKUP(E528,档案费管理台账!$D$4:$H$1000,5,0),0))</f>
        <v>0</v>
      </c>
      <c r="I528" s="57"/>
      <c r="J528" s="57"/>
      <c r="K528" s="57"/>
      <c r="L528" s="57"/>
      <c r="M528" s="58" t="str">
        <f t="shared" si="61"/>
        <v/>
      </c>
      <c r="N528" s="102"/>
    </row>
    <row r="529" spans="1:14">
      <c r="A529" s="97" t="str">
        <f t="shared" si="59"/>
        <v/>
      </c>
      <c r="B529" s="98" t="str">
        <f t="shared" si="58"/>
        <v/>
      </c>
      <c r="C529" s="99"/>
      <c r="D529" s="137"/>
      <c r="E529" s="100"/>
      <c r="F529" s="57"/>
      <c r="G529" s="58">
        <f t="shared" si="60"/>
        <v>0</v>
      </c>
      <c r="H529" s="58">
        <f>IF(E529="",0,IFERROR(VLOOKUP(E529,档案费管理台账!$D$4:$H$1000,5,0),0))</f>
        <v>0</v>
      </c>
      <c r="I529" s="57"/>
      <c r="J529" s="57"/>
      <c r="K529" s="57"/>
      <c r="L529" s="57"/>
      <c r="M529" s="58" t="str">
        <f t="shared" si="61"/>
        <v/>
      </c>
      <c r="N529" s="102"/>
    </row>
    <row r="530" spans="1:14">
      <c r="A530" s="97" t="str">
        <f t="shared" si="59"/>
        <v/>
      </c>
      <c r="B530" s="98" t="str">
        <f t="shared" si="58"/>
        <v/>
      </c>
      <c r="C530" s="99"/>
      <c r="D530" s="137"/>
      <c r="E530" s="100"/>
      <c r="F530" s="57"/>
      <c r="G530" s="58">
        <f t="shared" si="60"/>
        <v>0</v>
      </c>
      <c r="H530" s="58">
        <f>IF(E530="",0,IFERROR(VLOOKUP(E530,档案费管理台账!$D$4:$H$1000,5,0),0))</f>
        <v>0</v>
      </c>
      <c r="I530" s="57"/>
      <c r="J530" s="57"/>
      <c r="K530" s="57"/>
      <c r="L530" s="57"/>
      <c r="M530" s="58" t="str">
        <f t="shared" si="61"/>
        <v/>
      </c>
      <c r="N530" s="102"/>
    </row>
    <row r="531" spans="1:14">
      <c r="A531" s="97" t="str">
        <f t="shared" si="59"/>
        <v/>
      </c>
      <c r="B531" s="98" t="str">
        <f t="shared" si="58"/>
        <v/>
      </c>
      <c r="C531" s="99"/>
      <c r="D531" s="137"/>
      <c r="E531" s="100"/>
      <c r="F531" s="57"/>
      <c r="G531" s="58">
        <f t="shared" si="60"/>
        <v>0</v>
      </c>
      <c r="H531" s="58">
        <f>IF(E531="",0,IFERROR(VLOOKUP(E531,档案费管理台账!$D$4:$H$1000,5,0),0))</f>
        <v>0</v>
      </c>
      <c r="I531" s="57"/>
      <c r="J531" s="57"/>
      <c r="K531" s="57"/>
      <c r="L531" s="57"/>
      <c r="M531" s="58" t="str">
        <f t="shared" si="61"/>
        <v/>
      </c>
      <c r="N531" s="102"/>
    </row>
    <row r="532" spans="1:14">
      <c r="A532" s="97" t="str">
        <f t="shared" si="59"/>
        <v/>
      </c>
      <c r="B532" s="98" t="str">
        <f t="shared" si="58"/>
        <v/>
      </c>
      <c r="C532" s="99"/>
      <c r="D532" s="137"/>
      <c r="E532" s="100"/>
      <c r="F532" s="57"/>
      <c r="G532" s="58">
        <f t="shared" si="60"/>
        <v>0</v>
      </c>
      <c r="H532" s="58">
        <f>IF(E532="",0,IFERROR(VLOOKUP(E532,档案费管理台账!$D$4:$H$1000,5,0),0))</f>
        <v>0</v>
      </c>
      <c r="I532" s="57"/>
      <c r="J532" s="57"/>
      <c r="K532" s="57"/>
      <c r="L532" s="57"/>
      <c r="M532" s="58" t="str">
        <f t="shared" si="61"/>
        <v/>
      </c>
      <c r="N532" s="102"/>
    </row>
    <row r="533" spans="1:14">
      <c r="A533" s="97" t="str">
        <f t="shared" si="59"/>
        <v/>
      </c>
      <c r="B533" s="98" t="str">
        <f t="shared" si="58"/>
        <v/>
      </c>
      <c r="C533" s="99"/>
      <c r="D533" s="137"/>
      <c r="E533" s="100"/>
      <c r="F533" s="57"/>
      <c r="G533" s="58">
        <f t="shared" si="60"/>
        <v>0</v>
      </c>
      <c r="H533" s="58">
        <f>IF(E533="",0,IFERROR(VLOOKUP(E533,档案费管理台账!$D$4:$H$1000,5,0),0))</f>
        <v>0</v>
      </c>
      <c r="I533" s="57"/>
      <c r="J533" s="57"/>
      <c r="K533" s="57"/>
      <c r="L533" s="57"/>
      <c r="M533" s="58" t="str">
        <f t="shared" si="61"/>
        <v/>
      </c>
      <c r="N533" s="102"/>
    </row>
    <row r="534" spans="1:14">
      <c r="A534" s="97" t="str">
        <f t="shared" si="59"/>
        <v/>
      </c>
      <c r="B534" s="98" t="str">
        <f t="shared" si="58"/>
        <v/>
      </c>
      <c r="C534" s="99"/>
      <c r="D534" s="137"/>
      <c r="E534" s="100"/>
      <c r="F534" s="57"/>
      <c r="G534" s="58">
        <f t="shared" si="60"/>
        <v>0</v>
      </c>
      <c r="H534" s="58">
        <f>IF(E534="",0,IFERROR(VLOOKUP(E534,档案费管理台账!$D$4:$H$1000,5,0),0))</f>
        <v>0</v>
      </c>
      <c r="I534" s="57"/>
      <c r="J534" s="57"/>
      <c r="K534" s="57"/>
      <c r="L534" s="57"/>
      <c r="M534" s="58" t="str">
        <f t="shared" si="61"/>
        <v/>
      </c>
      <c r="N534" s="102"/>
    </row>
    <row r="535" spans="1:14">
      <c r="A535" s="97" t="str">
        <f t="shared" si="59"/>
        <v/>
      </c>
      <c r="B535" s="98" t="str">
        <f t="shared" si="58"/>
        <v/>
      </c>
      <c r="C535" s="99"/>
      <c r="D535" s="137"/>
      <c r="E535" s="100"/>
      <c r="F535" s="57"/>
      <c r="G535" s="58">
        <f t="shared" si="60"/>
        <v>0</v>
      </c>
      <c r="H535" s="58">
        <f>IF(E535="",0,IFERROR(VLOOKUP(E535,档案费管理台账!$D$4:$H$1000,5,0),0))</f>
        <v>0</v>
      </c>
      <c r="I535" s="57"/>
      <c r="J535" s="57"/>
      <c r="K535" s="57"/>
      <c r="L535" s="57"/>
      <c r="M535" s="58" t="str">
        <f t="shared" si="61"/>
        <v/>
      </c>
      <c r="N535" s="102"/>
    </row>
    <row r="536" spans="1:14">
      <c r="A536" s="97" t="str">
        <f t="shared" si="59"/>
        <v/>
      </c>
      <c r="B536" s="98" t="str">
        <f t="shared" si="58"/>
        <v/>
      </c>
      <c r="C536" s="99"/>
      <c r="D536" s="137"/>
      <c r="E536" s="100"/>
      <c r="F536" s="57"/>
      <c r="G536" s="58">
        <f t="shared" si="60"/>
        <v>0</v>
      </c>
      <c r="H536" s="58">
        <f>IF(E536="",0,IFERROR(VLOOKUP(E536,档案费管理台账!$D$4:$H$1000,5,0),0))</f>
        <v>0</v>
      </c>
      <c r="I536" s="57"/>
      <c r="J536" s="57"/>
      <c r="K536" s="57"/>
      <c r="L536" s="57"/>
      <c r="M536" s="58" t="str">
        <f t="shared" si="61"/>
        <v/>
      </c>
      <c r="N536" s="102"/>
    </row>
    <row r="537" spans="1:14">
      <c r="A537" s="97" t="str">
        <f t="shared" si="59"/>
        <v/>
      </c>
      <c r="B537" s="98" t="str">
        <f t="shared" si="58"/>
        <v/>
      </c>
      <c r="C537" s="99"/>
      <c r="D537" s="137"/>
      <c r="E537" s="100"/>
      <c r="F537" s="57"/>
      <c r="G537" s="58">
        <f t="shared" si="60"/>
        <v>0</v>
      </c>
      <c r="H537" s="58">
        <f>IF(E537="",0,IFERROR(VLOOKUP(E537,档案费管理台账!$D$4:$H$1000,5,0),0))</f>
        <v>0</v>
      </c>
      <c r="I537" s="57"/>
      <c r="J537" s="57"/>
      <c r="K537" s="57"/>
      <c r="L537" s="57"/>
      <c r="M537" s="58" t="str">
        <f t="shared" si="61"/>
        <v/>
      </c>
      <c r="N537" s="102"/>
    </row>
    <row r="538" spans="1:14">
      <c r="A538" s="97" t="str">
        <f t="shared" si="59"/>
        <v/>
      </c>
      <c r="B538" s="98" t="str">
        <f t="shared" si="58"/>
        <v/>
      </c>
      <c r="C538" s="99"/>
      <c r="D538" s="137"/>
      <c r="E538" s="100"/>
      <c r="F538" s="57"/>
      <c r="G538" s="58">
        <f t="shared" si="60"/>
        <v>0</v>
      </c>
      <c r="H538" s="58">
        <f>IF(E538="",0,IFERROR(VLOOKUP(E538,档案费管理台账!$D$4:$H$1000,5,0),0))</f>
        <v>0</v>
      </c>
      <c r="I538" s="57"/>
      <c r="J538" s="57"/>
      <c r="K538" s="57"/>
      <c r="L538" s="57"/>
      <c r="M538" s="58" t="str">
        <f t="shared" si="61"/>
        <v/>
      </c>
      <c r="N538" s="102"/>
    </row>
    <row r="539" spans="1:14">
      <c r="A539" s="97" t="str">
        <f t="shared" si="59"/>
        <v/>
      </c>
      <c r="B539" s="98" t="str">
        <f t="shared" si="58"/>
        <v/>
      </c>
      <c r="C539" s="99"/>
      <c r="D539" s="137"/>
      <c r="E539" s="100"/>
      <c r="F539" s="57"/>
      <c r="G539" s="58">
        <f t="shared" si="60"/>
        <v>0</v>
      </c>
      <c r="H539" s="58">
        <f>IF(E539="",0,IFERROR(VLOOKUP(E539,档案费管理台账!$D$4:$H$1000,5,0),0))</f>
        <v>0</v>
      </c>
      <c r="I539" s="57"/>
      <c r="J539" s="57"/>
      <c r="K539" s="57"/>
      <c r="L539" s="57"/>
      <c r="M539" s="58" t="str">
        <f t="shared" si="61"/>
        <v/>
      </c>
      <c r="N539" s="102"/>
    </row>
    <row r="540" spans="1:14">
      <c r="A540" s="97" t="str">
        <f t="shared" si="59"/>
        <v/>
      </c>
      <c r="B540" s="98" t="str">
        <f t="shared" si="58"/>
        <v/>
      </c>
      <c r="C540" s="99"/>
      <c r="D540" s="137"/>
      <c r="E540" s="100"/>
      <c r="F540" s="57"/>
      <c r="G540" s="58">
        <f t="shared" si="60"/>
        <v>0</v>
      </c>
      <c r="H540" s="58">
        <f>IF(E540="",0,IFERROR(VLOOKUP(E540,档案费管理台账!$D$4:$H$1000,5,0),0))</f>
        <v>0</v>
      </c>
      <c r="I540" s="57"/>
      <c r="J540" s="57"/>
      <c r="K540" s="57"/>
      <c r="L540" s="57"/>
      <c r="M540" s="58" t="str">
        <f t="shared" si="61"/>
        <v/>
      </c>
      <c r="N540" s="102"/>
    </row>
    <row r="541" spans="1:14">
      <c r="A541" s="97" t="str">
        <f t="shared" si="59"/>
        <v/>
      </c>
      <c r="B541" s="98" t="str">
        <f t="shared" si="58"/>
        <v/>
      </c>
      <c r="C541" s="99"/>
      <c r="D541" s="137"/>
      <c r="E541" s="100"/>
      <c r="F541" s="57"/>
      <c r="G541" s="58">
        <f t="shared" si="60"/>
        <v>0</v>
      </c>
      <c r="H541" s="58">
        <f>IF(E541="",0,IFERROR(VLOOKUP(E541,档案费管理台账!$D$4:$H$1000,5,0),0))</f>
        <v>0</v>
      </c>
      <c r="I541" s="57"/>
      <c r="J541" s="57"/>
      <c r="K541" s="57"/>
      <c r="L541" s="57"/>
      <c r="M541" s="58" t="str">
        <f t="shared" si="61"/>
        <v/>
      </c>
      <c r="N541" s="102"/>
    </row>
    <row r="542" spans="1:14">
      <c r="A542" s="97" t="str">
        <f t="shared" si="59"/>
        <v/>
      </c>
      <c r="B542" s="98" t="str">
        <f t="shared" si="58"/>
        <v/>
      </c>
      <c r="C542" s="99"/>
      <c r="D542" s="137"/>
      <c r="E542" s="100"/>
      <c r="F542" s="57"/>
      <c r="G542" s="58">
        <f t="shared" si="60"/>
        <v>0</v>
      </c>
      <c r="H542" s="58">
        <f>IF(E542="",0,IFERROR(VLOOKUP(E542,档案费管理台账!$D$4:$H$1000,5,0),0))</f>
        <v>0</v>
      </c>
      <c r="I542" s="57"/>
      <c r="J542" s="57"/>
      <c r="K542" s="57"/>
      <c r="L542" s="57"/>
      <c r="M542" s="58" t="str">
        <f t="shared" si="61"/>
        <v/>
      </c>
      <c r="N542" s="102"/>
    </row>
    <row r="543" spans="1:14">
      <c r="A543" s="97" t="str">
        <f t="shared" si="59"/>
        <v/>
      </c>
      <c r="B543" s="98" t="str">
        <f t="shared" si="58"/>
        <v/>
      </c>
      <c r="C543" s="99"/>
      <c r="D543" s="137"/>
      <c r="E543" s="100"/>
      <c r="F543" s="57"/>
      <c r="G543" s="58">
        <f t="shared" si="60"/>
        <v>0</v>
      </c>
      <c r="H543" s="58">
        <f>IF(E543="",0,IFERROR(VLOOKUP(E543,档案费管理台账!$D$4:$H$1000,5,0),0))</f>
        <v>0</v>
      </c>
      <c r="I543" s="57"/>
      <c r="J543" s="57"/>
      <c r="K543" s="57"/>
      <c r="L543" s="57"/>
      <c r="M543" s="58" t="str">
        <f t="shared" si="61"/>
        <v/>
      </c>
      <c r="N543" s="102"/>
    </row>
    <row r="544" spans="1:14">
      <c r="A544" s="97" t="str">
        <f t="shared" si="59"/>
        <v/>
      </c>
      <c r="B544" s="98" t="str">
        <f t="shared" si="58"/>
        <v/>
      </c>
      <c r="C544" s="99"/>
      <c r="D544" s="137"/>
      <c r="E544" s="100"/>
      <c r="F544" s="57"/>
      <c r="G544" s="58">
        <f t="shared" si="60"/>
        <v>0</v>
      </c>
      <c r="H544" s="58">
        <f>IF(E544="",0,IFERROR(VLOOKUP(E544,档案费管理台账!$D$4:$H$1000,5,0),0))</f>
        <v>0</v>
      </c>
      <c r="I544" s="57"/>
      <c r="J544" s="57"/>
      <c r="K544" s="57"/>
      <c r="L544" s="57"/>
      <c r="M544" s="58" t="str">
        <f t="shared" si="61"/>
        <v/>
      </c>
      <c r="N544" s="102"/>
    </row>
    <row r="545" spans="1:14">
      <c r="A545" s="97" t="str">
        <f t="shared" si="59"/>
        <v/>
      </c>
      <c r="B545" s="98" t="str">
        <f t="shared" si="58"/>
        <v/>
      </c>
      <c r="C545" s="99"/>
      <c r="D545" s="137"/>
      <c r="E545" s="100"/>
      <c r="F545" s="57"/>
      <c r="G545" s="58">
        <f t="shared" si="60"/>
        <v>0</v>
      </c>
      <c r="H545" s="58">
        <f>IF(E545="",0,IFERROR(VLOOKUP(E545,档案费管理台账!$D$4:$H$1000,5,0),0))</f>
        <v>0</v>
      </c>
      <c r="I545" s="57"/>
      <c r="J545" s="57"/>
      <c r="K545" s="57"/>
      <c r="L545" s="57"/>
      <c r="M545" s="58" t="str">
        <f t="shared" si="61"/>
        <v/>
      </c>
      <c r="N545" s="102"/>
    </row>
    <row r="546" spans="1:14">
      <c r="A546" s="97" t="str">
        <f t="shared" si="59"/>
        <v/>
      </c>
      <c r="B546" s="98" t="str">
        <f t="shared" si="58"/>
        <v/>
      </c>
      <c r="C546" s="99"/>
      <c r="D546" s="137"/>
      <c r="E546" s="100"/>
      <c r="F546" s="57"/>
      <c r="G546" s="58">
        <f t="shared" si="60"/>
        <v>0</v>
      </c>
      <c r="H546" s="58">
        <f>IF(E546="",0,IFERROR(VLOOKUP(E546,档案费管理台账!$D$4:$H$1000,5,0),0))</f>
        <v>0</v>
      </c>
      <c r="I546" s="57"/>
      <c r="J546" s="57"/>
      <c r="K546" s="57"/>
      <c r="L546" s="57"/>
      <c r="M546" s="58" t="str">
        <f t="shared" si="61"/>
        <v/>
      </c>
      <c r="N546" s="102"/>
    </row>
    <row r="547" spans="1:14">
      <c r="A547" s="97" t="str">
        <f t="shared" si="59"/>
        <v/>
      </c>
      <c r="B547" s="98" t="str">
        <f t="shared" si="58"/>
        <v/>
      </c>
      <c r="C547" s="99"/>
      <c r="D547" s="137"/>
      <c r="E547" s="100"/>
      <c r="F547" s="57"/>
      <c r="G547" s="58">
        <f t="shared" si="60"/>
        <v>0</v>
      </c>
      <c r="H547" s="58">
        <f>IF(E547="",0,IFERROR(VLOOKUP(E547,档案费管理台账!$D$4:$H$1000,5,0),0))</f>
        <v>0</v>
      </c>
      <c r="I547" s="57"/>
      <c r="J547" s="57"/>
      <c r="K547" s="57"/>
      <c r="L547" s="57"/>
      <c r="M547" s="58" t="str">
        <f t="shared" si="61"/>
        <v/>
      </c>
      <c r="N547" s="102"/>
    </row>
    <row r="548" spans="1:14">
      <c r="A548" s="97" t="str">
        <f t="shared" si="59"/>
        <v/>
      </c>
      <c r="B548" s="98" t="str">
        <f t="shared" si="58"/>
        <v/>
      </c>
      <c r="C548" s="99"/>
      <c r="D548" s="137"/>
      <c r="E548" s="100"/>
      <c r="F548" s="57"/>
      <c r="G548" s="58">
        <f t="shared" si="60"/>
        <v>0</v>
      </c>
      <c r="H548" s="58">
        <f>IF(E548="",0,IFERROR(VLOOKUP(E548,档案费管理台账!$D$4:$H$1000,5,0),0))</f>
        <v>0</v>
      </c>
      <c r="I548" s="57"/>
      <c r="J548" s="57"/>
      <c r="K548" s="57"/>
      <c r="L548" s="57"/>
      <c r="M548" s="58" t="str">
        <f t="shared" si="61"/>
        <v/>
      </c>
      <c r="N548" s="102"/>
    </row>
    <row r="549" spans="1:14">
      <c r="A549" s="97" t="str">
        <f t="shared" si="59"/>
        <v/>
      </c>
      <c r="B549" s="98" t="str">
        <f t="shared" si="58"/>
        <v/>
      </c>
      <c r="C549" s="99"/>
      <c r="D549" s="137"/>
      <c r="E549" s="100"/>
      <c r="F549" s="57"/>
      <c r="G549" s="58">
        <f t="shared" si="60"/>
        <v>0</v>
      </c>
      <c r="H549" s="58">
        <f>IF(E549="",0,IFERROR(VLOOKUP(E549,档案费管理台账!$D$4:$H$1000,5,0),0))</f>
        <v>0</v>
      </c>
      <c r="I549" s="57"/>
      <c r="J549" s="57"/>
      <c r="K549" s="57"/>
      <c r="L549" s="57"/>
      <c r="M549" s="58" t="str">
        <f t="shared" si="61"/>
        <v/>
      </c>
      <c r="N549" s="102"/>
    </row>
    <row r="550" spans="1:14">
      <c r="A550" s="97" t="str">
        <f t="shared" si="59"/>
        <v/>
      </c>
      <c r="B550" s="98" t="str">
        <f t="shared" si="58"/>
        <v/>
      </c>
      <c r="C550" s="99"/>
      <c r="D550" s="137"/>
      <c r="E550" s="100"/>
      <c r="F550" s="57"/>
      <c r="G550" s="58">
        <f t="shared" si="60"/>
        <v>0</v>
      </c>
      <c r="H550" s="58">
        <f>IF(E550="",0,IFERROR(VLOOKUP(E550,档案费管理台账!$D$4:$H$1000,5,0),0))</f>
        <v>0</v>
      </c>
      <c r="I550" s="57"/>
      <c r="J550" s="57"/>
      <c r="K550" s="57"/>
      <c r="L550" s="57"/>
      <c r="M550" s="58" t="str">
        <f t="shared" si="61"/>
        <v/>
      </c>
      <c r="N550" s="102"/>
    </row>
    <row r="551" spans="1:14">
      <c r="A551" s="97" t="str">
        <f t="shared" si="59"/>
        <v/>
      </c>
      <c r="B551" s="98" t="str">
        <f t="shared" si="58"/>
        <v/>
      </c>
      <c r="C551" s="99"/>
      <c r="D551" s="137"/>
      <c r="E551" s="100"/>
      <c r="F551" s="57"/>
      <c r="G551" s="58">
        <f t="shared" si="60"/>
        <v>0</v>
      </c>
      <c r="H551" s="58">
        <f>IF(E551="",0,IFERROR(VLOOKUP(E551,档案费管理台账!$D$4:$H$1000,5,0),0))</f>
        <v>0</v>
      </c>
      <c r="I551" s="57"/>
      <c r="J551" s="57"/>
      <c r="K551" s="57"/>
      <c r="L551" s="57"/>
      <c r="M551" s="58" t="str">
        <f t="shared" si="61"/>
        <v/>
      </c>
      <c r="N551" s="102"/>
    </row>
    <row r="552" spans="1:14">
      <c r="A552" s="97" t="str">
        <f t="shared" si="59"/>
        <v/>
      </c>
      <c r="B552" s="98" t="str">
        <f t="shared" si="58"/>
        <v/>
      </c>
      <c r="C552" s="99"/>
      <c r="D552" s="137"/>
      <c r="E552" s="100"/>
      <c r="F552" s="57"/>
      <c r="G552" s="58">
        <f t="shared" si="60"/>
        <v>0</v>
      </c>
      <c r="H552" s="58">
        <f>IF(E552="",0,IFERROR(VLOOKUP(E552,档案费管理台账!$D$4:$H$1000,5,0),0))</f>
        <v>0</v>
      </c>
      <c r="I552" s="57"/>
      <c r="J552" s="57"/>
      <c r="K552" s="57"/>
      <c r="L552" s="57"/>
      <c r="M552" s="58" t="str">
        <f t="shared" si="61"/>
        <v/>
      </c>
      <c r="N552" s="102"/>
    </row>
    <row r="553" spans="1:14">
      <c r="A553" s="97" t="str">
        <f t="shared" si="59"/>
        <v/>
      </c>
      <c r="B553" s="98" t="str">
        <f t="shared" si="58"/>
        <v/>
      </c>
      <c r="C553" s="99"/>
      <c r="D553" s="137"/>
      <c r="E553" s="100"/>
      <c r="F553" s="57"/>
      <c r="G553" s="58">
        <f t="shared" si="60"/>
        <v>0</v>
      </c>
      <c r="H553" s="58">
        <f>IF(E553="",0,IFERROR(VLOOKUP(E553,档案费管理台账!$D$4:$H$1000,5,0),0))</f>
        <v>0</v>
      </c>
      <c r="I553" s="57"/>
      <c r="J553" s="57"/>
      <c r="K553" s="57"/>
      <c r="L553" s="57"/>
      <c r="M553" s="58" t="str">
        <f t="shared" si="61"/>
        <v/>
      </c>
      <c r="N553" s="102"/>
    </row>
    <row r="554" spans="1:14">
      <c r="A554" s="97" t="str">
        <f t="shared" si="59"/>
        <v/>
      </c>
      <c r="B554" s="98" t="str">
        <f t="shared" si="58"/>
        <v/>
      </c>
      <c r="C554" s="99"/>
      <c r="D554" s="137"/>
      <c r="E554" s="100"/>
      <c r="F554" s="57"/>
      <c r="G554" s="58">
        <f t="shared" si="60"/>
        <v>0</v>
      </c>
      <c r="H554" s="58">
        <f>IF(E554="",0,IFERROR(VLOOKUP(E554,档案费管理台账!$D$4:$H$1000,5,0),0))</f>
        <v>0</v>
      </c>
      <c r="I554" s="57"/>
      <c r="J554" s="57"/>
      <c r="K554" s="57"/>
      <c r="L554" s="57"/>
      <c r="M554" s="58" t="str">
        <f t="shared" si="61"/>
        <v/>
      </c>
      <c r="N554" s="102"/>
    </row>
    <row r="555" spans="1:14">
      <c r="A555" s="97" t="str">
        <f t="shared" si="59"/>
        <v/>
      </c>
      <c r="B555" s="98" t="str">
        <f t="shared" si="58"/>
        <v/>
      </c>
      <c r="C555" s="99"/>
      <c r="D555" s="137"/>
      <c r="E555" s="100"/>
      <c r="F555" s="57"/>
      <c r="G555" s="58">
        <f t="shared" si="60"/>
        <v>0</v>
      </c>
      <c r="H555" s="58">
        <f>IF(E555="",0,IFERROR(VLOOKUP(E555,档案费管理台账!$D$4:$H$1000,5,0),0))</f>
        <v>0</v>
      </c>
      <c r="I555" s="57"/>
      <c r="J555" s="57"/>
      <c r="K555" s="57"/>
      <c r="L555" s="57"/>
      <c r="M555" s="58" t="str">
        <f t="shared" si="61"/>
        <v/>
      </c>
      <c r="N555" s="102"/>
    </row>
    <row r="556" spans="1:14">
      <c r="A556" s="97" t="str">
        <f t="shared" si="59"/>
        <v/>
      </c>
      <c r="B556" s="98" t="str">
        <f t="shared" ref="B556:B619" si="62">IF(C556="","",MONTH(C556)&amp;"月")</f>
        <v/>
      </c>
      <c r="C556" s="99"/>
      <c r="D556" s="137"/>
      <c r="E556" s="100"/>
      <c r="F556" s="57"/>
      <c r="G556" s="58">
        <f t="shared" si="60"/>
        <v>0</v>
      </c>
      <c r="H556" s="58">
        <f>IF(E556="",0,IFERROR(VLOOKUP(E556,档案费管理台账!$D$4:$H$1000,5,0),0))</f>
        <v>0</v>
      </c>
      <c r="I556" s="57"/>
      <c r="J556" s="57"/>
      <c r="K556" s="57"/>
      <c r="L556" s="57"/>
      <c r="M556" s="58" t="str">
        <f t="shared" si="61"/>
        <v/>
      </c>
      <c r="N556" s="102"/>
    </row>
    <row r="557" spans="1:14">
      <c r="A557" s="97" t="str">
        <f t="shared" ref="A557:A620" si="63">IF(C557="","",ROW()-42)</f>
        <v/>
      </c>
      <c r="B557" s="98" t="str">
        <f t="shared" si="62"/>
        <v/>
      </c>
      <c r="C557" s="99"/>
      <c r="D557" s="137"/>
      <c r="E557" s="100"/>
      <c r="F557" s="57"/>
      <c r="G557" s="58">
        <f t="shared" ref="G557:G620" si="64">IF(F557="",0,F557*$K$41)</f>
        <v>0</v>
      </c>
      <c r="H557" s="58">
        <f>IF(E557="",0,IFERROR(VLOOKUP(E557,档案费管理台账!$D$4:$H$1000,5,0),0))</f>
        <v>0</v>
      </c>
      <c r="I557" s="57"/>
      <c r="J557" s="57"/>
      <c r="K557" s="57"/>
      <c r="L557" s="57"/>
      <c r="M557" s="58" t="str">
        <f t="shared" ref="M557:M620" si="65">IF(C557="","",ROUND(M556+G557-I557-J557-K557-L557-H557,2))</f>
        <v/>
      </c>
      <c r="N557" s="102"/>
    </row>
    <row r="558" spans="1:14">
      <c r="A558" s="97" t="str">
        <f t="shared" si="63"/>
        <v/>
      </c>
      <c r="B558" s="98" t="str">
        <f t="shared" si="62"/>
        <v/>
      </c>
      <c r="C558" s="99"/>
      <c r="D558" s="137"/>
      <c r="E558" s="100"/>
      <c r="F558" s="57"/>
      <c r="G558" s="58">
        <f t="shared" si="64"/>
        <v>0</v>
      </c>
      <c r="H558" s="58">
        <f>IF(E558="",0,IFERROR(VLOOKUP(E558,档案费管理台账!$D$4:$H$1000,5,0),0))</f>
        <v>0</v>
      </c>
      <c r="I558" s="57"/>
      <c r="J558" s="57"/>
      <c r="K558" s="57"/>
      <c r="L558" s="57"/>
      <c r="M558" s="58" t="str">
        <f t="shared" si="65"/>
        <v/>
      </c>
      <c r="N558" s="102"/>
    </row>
    <row r="559" spans="1:14">
      <c r="A559" s="97" t="str">
        <f t="shared" si="63"/>
        <v/>
      </c>
      <c r="B559" s="98" t="str">
        <f t="shared" si="62"/>
        <v/>
      </c>
      <c r="C559" s="99"/>
      <c r="D559" s="137"/>
      <c r="E559" s="100"/>
      <c r="F559" s="57"/>
      <c r="G559" s="58">
        <f t="shared" si="64"/>
        <v>0</v>
      </c>
      <c r="H559" s="58">
        <f>IF(E559="",0,IFERROR(VLOOKUP(E559,档案费管理台账!$D$4:$H$1000,5,0),0))</f>
        <v>0</v>
      </c>
      <c r="I559" s="57"/>
      <c r="J559" s="57"/>
      <c r="K559" s="57"/>
      <c r="L559" s="57"/>
      <c r="M559" s="58" t="str">
        <f t="shared" si="65"/>
        <v/>
      </c>
      <c r="N559" s="102"/>
    </row>
    <row r="560" spans="1:14">
      <c r="A560" s="97" t="str">
        <f t="shared" si="63"/>
        <v/>
      </c>
      <c r="B560" s="98" t="str">
        <f t="shared" si="62"/>
        <v/>
      </c>
      <c r="C560" s="99"/>
      <c r="D560" s="137"/>
      <c r="E560" s="100"/>
      <c r="F560" s="57"/>
      <c r="G560" s="58">
        <f t="shared" si="64"/>
        <v>0</v>
      </c>
      <c r="H560" s="58">
        <f>IF(E560="",0,IFERROR(VLOOKUP(E560,档案费管理台账!$D$4:$H$1000,5,0),0))</f>
        <v>0</v>
      </c>
      <c r="I560" s="57"/>
      <c r="J560" s="57"/>
      <c r="K560" s="57"/>
      <c r="L560" s="57"/>
      <c r="M560" s="58" t="str">
        <f t="shared" si="65"/>
        <v/>
      </c>
      <c r="N560" s="102"/>
    </row>
    <row r="561" spans="1:14">
      <c r="A561" s="97" t="str">
        <f t="shared" si="63"/>
        <v/>
      </c>
      <c r="B561" s="98" t="str">
        <f t="shared" si="62"/>
        <v/>
      </c>
      <c r="C561" s="99"/>
      <c r="D561" s="137"/>
      <c r="E561" s="100"/>
      <c r="F561" s="57"/>
      <c r="G561" s="58">
        <f t="shared" si="64"/>
        <v>0</v>
      </c>
      <c r="H561" s="58">
        <f>IF(E561="",0,IFERROR(VLOOKUP(E561,档案费管理台账!$D$4:$H$1000,5,0),0))</f>
        <v>0</v>
      </c>
      <c r="I561" s="57"/>
      <c r="J561" s="57"/>
      <c r="K561" s="57"/>
      <c r="L561" s="57"/>
      <c r="M561" s="58" t="str">
        <f t="shared" si="65"/>
        <v/>
      </c>
      <c r="N561" s="102"/>
    </row>
    <row r="562" spans="1:14">
      <c r="A562" s="97" t="str">
        <f t="shared" si="63"/>
        <v/>
      </c>
      <c r="B562" s="98" t="str">
        <f t="shared" si="62"/>
        <v/>
      </c>
      <c r="C562" s="99"/>
      <c r="D562" s="137"/>
      <c r="E562" s="100"/>
      <c r="F562" s="57"/>
      <c r="G562" s="58">
        <f t="shared" si="64"/>
        <v>0</v>
      </c>
      <c r="H562" s="58">
        <f>IF(E562="",0,IFERROR(VLOOKUP(E562,档案费管理台账!$D$4:$H$1000,5,0),0))</f>
        <v>0</v>
      </c>
      <c r="I562" s="57"/>
      <c r="J562" s="57"/>
      <c r="K562" s="57"/>
      <c r="L562" s="57"/>
      <c r="M562" s="58" t="str">
        <f t="shared" si="65"/>
        <v/>
      </c>
      <c r="N562" s="102"/>
    </row>
    <row r="563" spans="1:14">
      <c r="A563" s="97" t="str">
        <f t="shared" si="63"/>
        <v/>
      </c>
      <c r="B563" s="98" t="str">
        <f t="shared" si="62"/>
        <v/>
      </c>
      <c r="C563" s="99"/>
      <c r="D563" s="137"/>
      <c r="E563" s="100"/>
      <c r="F563" s="57"/>
      <c r="G563" s="58">
        <f t="shared" si="64"/>
        <v>0</v>
      </c>
      <c r="H563" s="58">
        <f>IF(E563="",0,IFERROR(VLOOKUP(E563,档案费管理台账!$D$4:$H$1000,5,0),0))</f>
        <v>0</v>
      </c>
      <c r="I563" s="57"/>
      <c r="J563" s="57"/>
      <c r="K563" s="57"/>
      <c r="L563" s="57"/>
      <c r="M563" s="58" t="str">
        <f t="shared" si="65"/>
        <v/>
      </c>
      <c r="N563" s="102"/>
    </row>
    <row r="564" spans="1:14">
      <c r="A564" s="97" t="str">
        <f t="shared" si="63"/>
        <v/>
      </c>
      <c r="B564" s="98" t="str">
        <f t="shared" si="62"/>
        <v/>
      </c>
      <c r="C564" s="99"/>
      <c r="D564" s="137"/>
      <c r="E564" s="100"/>
      <c r="F564" s="57"/>
      <c r="G564" s="58">
        <f t="shared" si="64"/>
        <v>0</v>
      </c>
      <c r="H564" s="58">
        <f>IF(E564="",0,IFERROR(VLOOKUP(E564,档案费管理台账!$D$4:$H$1000,5,0),0))</f>
        <v>0</v>
      </c>
      <c r="I564" s="57"/>
      <c r="J564" s="57"/>
      <c r="K564" s="57"/>
      <c r="L564" s="57"/>
      <c r="M564" s="58" t="str">
        <f t="shared" si="65"/>
        <v/>
      </c>
      <c r="N564" s="102"/>
    </row>
    <row r="565" spans="1:14">
      <c r="A565" s="97" t="str">
        <f t="shared" si="63"/>
        <v/>
      </c>
      <c r="B565" s="98" t="str">
        <f t="shared" si="62"/>
        <v/>
      </c>
      <c r="C565" s="99"/>
      <c r="D565" s="137"/>
      <c r="E565" s="100"/>
      <c r="F565" s="57"/>
      <c r="G565" s="58">
        <f t="shared" si="64"/>
        <v>0</v>
      </c>
      <c r="H565" s="58">
        <f>IF(E565="",0,IFERROR(VLOOKUP(E565,档案费管理台账!$D$4:$H$1000,5,0),0))</f>
        <v>0</v>
      </c>
      <c r="I565" s="57"/>
      <c r="J565" s="57"/>
      <c r="K565" s="57"/>
      <c r="L565" s="57"/>
      <c r="M565" s="58" t="str">
        <f t="shared" si="65"/>
        <v/>
      </c>
      <c r="N565" s="102"/>
    </row>
    <row r="566" spans="1:14">
      <c r="A566" s="97" t="str">
        <f t="shared" si="63"/>
        <v/>
      </c>
      <c r="B566" s="98" t="str">
        <f t="shared" si="62"/>
        <v/>
      </c>
      <c r="C566" s="99"/>
      <c r="D566" s="137"/>
      <c r="E566" s="100"/>
      <c r="F566" s="57"/>
      <c r="G566" s="58">
        <f t="shared" si="64"/>
        <v>0</v>
      </c>
      <c r="H566" s="58">
        <f>IF(E566="",0,IFERROR(VLOOKUP(E566,档案费管理台账!$D$4:$H$1000,5,0),0))</f>
        <v>0</v>
      </c>
      <c r="I566" s="57"/>
      <c r="J566" s="57"/>
      <c r="K566" s="57"/>
      <c r="L566" s="57"/>
      <c r="M566" s="58" t="str">
        <f t="shared" si="65"/>
        <v/>
      </c>
      <c r="N566" s="102"/>
    </row>
    <row r="567" spans="1:14">
      <c r="A567" s="97" t="str">
        <f t="shared" si="63"/>
        <v/>
      </c>
      <c r="B567" s="98" t="str">
        <f t="shared" si="62"/>
        <v/>
      </c>
      <c r="C567" s="99"/>
      <c r="D567" s="137"/>
      <c r="E567" s="100"/>
      <c r="F567" s="57"/>
      <c r="G567" s="58">
        <f t="shared" si="64"/>
        <v>0</v>
      </c>
      <c r="H567" s="58">
        <f>IF(E567="",0,IFERROR(VLOOKUP(E567,档案费管理台账!$D$4:$H$1000,5,0),0))</f>
        <v>0</v>
      </c>
      <c r="I567" s="57"/>
      <c r="J567" s="57"/>
      <c r="K567" s="57"/>
      <c r="L567" s="57"/>
      <c r="M567" s="58" t="str">
        <f t="shared" si="65"/>
        <v/>
      </c>
      <c r="N567" s="102"/>
    </row>
    <row r="568" spans="1:14">
      <c r="A568" s="97" t="str">
        <f t="shared" si="63"/>
        <v/>
      </c>
      <c r="B568" s="98" t="str">
        <f t="shared" si="62"/>
        <v/>
      </c>
      <c r="C568" s="99"/>
      <c r="D568" s="137"/>
      <c r="E568" s="100"/>
      <c r="F568" s="57"/>
      <c r="G568" s="58">
        <f t="shared" si="64"/>
        <v>0</v>
      </c>
      <c r="H568" s="58">
        <f>IF(E568="",0,IFERROR(VLOOKUP(E568,档案费管理台账!$D$4:$H$1000,5,0),0))</f>
        <v>0</v>
      </c>
      <c r="I568" s="57"/>
      <c r="J568" s="57"/>
      <c r="K568" s="57"/>
      <c r="L568" s="57"/>
      <c r="M568" s="58" t="str">
        <f t="shared" si="65"/>
        <v/>
      </c>
      <c r="N568" s="102"/>
    </row>
    <row r="569" spans="1:14">
      <c r="A569" s="97" t="str">
        <f t="shared" si="63"/>
        <v/>
      </c>
      <c r="B569" s="98" t="str">
        <f t="shared" si="62"/>
        <v/>
      </c>
      <c r="C569" s="99"/>
      <c r="D569" s="137"/>
      <c r="E569" s="100"/>
      <c r="F569" s="57"/>
      <c r="G569" s="58">
        <f t="shared" si="64"/>
        <v>0</v>
      </c>
      <c r="H569" s="58">
        <f>IF(E569="",0,IFERROR(VLOOKUP(E569,档案费管理台账!$D$4:$H$1000,5,0),0))</f>
        <v>0</v>
      </c>
      <c r="I569" s="57"/>
      <c r="J569" s="57"/>
      <c r="K569" s="57"/>
      <c r="L569" s="57"/>
      <c r="M569" s="58" t="str">
        <f t="shared" si="65"/>
        <v/>
      </c>
      <c r="N569" s="102"/>
    </row>
    <row r="570" spans="1:14">
      <c r="A570" s="97" t="str">
        <f t="shared" si="63"/>
        <v/>
      </c>
      <c r="B570" s="98" t="str">
        <f t="shared" si="62"/>
        <v/>
      </c>
      <c r="C570" s="99"/>
      <c r="D570" s="137"/>
      <c r="E570" s="100"/>
      <c r="F570" s="57"/>
      <c r="G570" s="58">
        <f t="shared" si="64"/>
        <v>0</v>
      </c>
      <c r="H570" s="58">
        <f>IF(E570="",0,IFERROR(VLOOKUP(E570,档案费管理台账!$D$4:$H$1000,5,0),0))</f>
        <v>0</v>
      </c>
      <c r="I570" s="57"/>
      <c r="J570" s="57"/>
      <c r="K570" s="57"/>
      <c r="L570" s="57"/>
      <c r="M570" s="58" t="str">
        <f t="shared" si="65"/>
        <v/>
      </c>
      <c r="N570" s="102"/>
    </row>
    <row r="571" spans="1:14">
      <c r="A571" s="97" t="str">
        <f t="shared" si="63"/>
        <v/>
      </c>
      <c r="B571" s="98" t="str">
        <f t="shared" si="62"/>
        <v/>
      </c>
      <c r="C571" s="99"/>
      <c r="D571" s="137"/>
      <c r="E571" s="100"/>
      <c r="F571" s="57"/>
      <c r="G571" s="58">
        <f t="shared" si="64"/>
        <v>0</v>
      </c>
      <c r="H571" s="58">
        <f>IF(E571="",0,IFERROR(VLOOKUP(E571,档案费管理台账!$D$4:$H$1000,5,0),0))</f>
        <v>0</v>
      </c>
      <c r="I571" s="57"/>
      <c r="J571" s="57"/>
      <c r="K571" s="57"/>
      <c r="L571" s="57"/>
      <c r="M571" s="58" t="str">
        <f t="shared" si="65"/>
        <v/>
      </c>
      <c r="N571" s="102"/>
    </row>
    <row r="572" spans="1:14">
      <c r="A572" s="97" t="str">
        <f t="shared" si="63"/>
        <v/>
      </c>
      <c r="B572" s="98" t="str">
        <f t="shared" si="62"/>
        <v/>
      </c>
      <c r="C572" s="99"/>
      <c r="D572" s="137"/>
      <c r="E572" s="100"/>
      <c r="F572" s="57"/>
      <c r="G572" s="58">
        <f t="shared" si="64"/>
        <v>0</v>
      </c>
      <c r="H572" s="58">
        <f>IF(E572="",0,IFERROR(VLOOKUP(E572,档案费管理台账!$D$4:$H$1000,5,0),0))</f>
        <v>0</v>
      </c>
      <c r="I572" s="57"/>
      <c r="J572" s="57"/>
      <c r="K572" s="57"/>
      <c r="L572" s="57"/>
      <c r="M572" s="58" t="str">
        <f t="shared" si="65"/>
        <v/>
      </c>
      <c r="N572" s="102"/>
    </row>
    <row r="573" spans="1:14">
      <c r="A573" s="97" t="str">
        <f t="shared" si="63"/>
        <v/>
      </c>
      <c r="B573" s="98" t="str">
        <f t="shared" si="62"/>
        <v/>
      </c>
      <c r="C573" s="99"/>
      <c r="D573" s="137"/>
      <c r="E573" s="100"/>
      <c r="F573" s="57"/>
      <c r="G573" s="58">
        <f t="shared" si="64"/>
        <v>0</v>
      </c>
      <c r="H573" s="58">
        <f>IF(E573="",0,IFERROR(VLOOKUP(E573,档案费管理台账!$D$4:$H$1000,5,0),0))</f>
        <v>0</v>
      </c>
      <c r="I573" s="57"/>
      <c r="J573" s="57"/>
      <c r="K573" s="57"/>
      <c r="L573" s="57"/>
      <c r="M573" s="58" t="str">
        <f t="shared" si="65"/>
        <v/>
      </c>
      <c r="N573" s="102"/>
    </row>
    <row r="574" spans="1:14">
      <c r="A574" s="97" t="str">
        <f t="shared" si="63"/>
        <v/>
      </c>
      <c r="B574" s="98" t="str">
        <f t="shared" si="62"/>
        <v/>
      </c>
      <c r="C574" s="99"/>
      <c r="D574" s="137"/>
      <c r="E574" s="100"/>
      <c r="F574" s="57"/>
      <c r="G574" s="58">
        <f t="shared" si="64"/>
        <v>0</v>
      </c>
      <c r="H574" s="58">
        <f>IF(E574="",0,IFERROR(VLOOKUP(E574,档案费管理台账!$D$4:$H$1000,5,0),0))</f>
        <v>0</v>
      </c>
      <c r="I574" s="57"/>
      <c r="J574" s="57"/>
      <c r="K574" s="57"/>
      <c r="L574" s="57"/>
      <c r="M574" s="58" t="str">
        <f t="shared" si="65"/>
        <v/>
      </c>
      <c r="N574" s="102"/>
    </row>
    <row r="575" spans="1:14">
      <c r="A575" s="97" t="str">
        <f t="shared" si="63"/>
        <v/>
      </c>
      <c r="B575" s="98" t="str">
        <f t="shared" si="62"/>
        <v/>
      </c>
      <c r="C575" s="99"/>
      <c r="D575" s="137"/>
      <c r="E575" s="100"/>
      <c r="F575" s="57"/>
      <c r="G575" s="58">
        <f t="shared" si="64"/>
        <v>0</v>
      </c>
      <c r="H575" s="58">
        <f>IF(E575="",0,IFERROR(VLOOKUP(E575,档案费管理台账!$D$4:$H$1000,5,0),0))</f>
        <v>0</v>
      </c>
      <c r="I575" s="57"/>
      <c r="J575" s="57"/>
      <c r="K575" s="57"/>
      <c r="L575" s="57"/>
      <c r="M575" s="58" t="str">
        <f t="shared" si="65"/>
        <v/>
      </c>
      <c r="N575" s="102"/>
    </row>
    <row r="576" spans="1:14">
      <c r="A576" s="97" t="str">
        <f t="shared" si="63"/>
        <v/>
      </c>
      <c r="B576" s="98" t="str">
        <f t="shared" si="62"/>
        <v/>
      </c>
      <c r="C576" s="99"/>
      <c r="D576" s="137"/>
      <c r="E576" s="100"/>
      <c r="F576" s="57"/>
      <c r="G576" s="58">
        <f t="shared" si="64"/>
        <v>0</v>
      </c>
      <c r="H576" s="58">
        <f>IF(E576="",0,IFERROR(VLOOKUP(E576,档案费管理台账!$D$4:$H$1000,5,0),0))</f>
        <v>0</v>
      </c>
      <c r="I576" s="57"/>
      <c r="J576" s="57"/>
      <c r="K576" s="57"/>
      <c r="L576" s="57"/>
      <c r="M576" s="58" t="str">
        <f t="shared" si="65"/>
        <v/>
      </c>
      <c r="N576" s="102"/>
    </row>
    <row r="577" spans="1:14">
      <c r="A577" s="97" t="str">
        <f t="shared" si="63"/>
        <v/>
      </c>
      <c r="B577" s="98" t="str">
        <f t="shared" si="62"/>
        <v/>
      </c>
      <c r="C577" s="99"/>
      <c r="D577" s="137"/>
      <c r="E577" s="100"/>
      <c r="F577" s="57"/>
      <c r="G577" s="58">
        <f t="shared" si="64"/>
        <v>0</v>
      </c>
      <c r="H577" s="58">
        <f>IF(E577="",0,IFERROR(VLOOKUP(E577,档案费管理台账!$D$4:$H$1000,5,0),0))</f>
        <v>0</v>
      </c>
      <c r="I577" s="57"/>
      <c r="J577" s="57"/>
      <c r="K577" s="57"/>
      <c r="L577" s="57"/>
      <c r="M577" s="58" t="str">
        <f t="shared" si="65"/>
        <v/>
      </c>
      <c r="N577" s="102"/>
    </row>
    <row r="578" spans="1:14">
      <c r="A578" s="97" t="str">
        <f t="shared" si="63"/>
        <v/>
      </c>
      <c r="B578" s="98" t="str">
        <f t="shared" si="62"/>
        <v/>
      </c>
      <c r="C578" s="99"/>
      <c r="D578" s="137"/>
      <c r="E578" s="100"/>
      <c r="F578" s="57"/>
      <c r="G578" s="58">
        <f t="shared" si="64"/>
        <v>0</v>
      </c>
      <c r="H578" s="58">
        <f>IF(E578="",0,IFERROR(VLOOKUP(E578,档案费管理台账!$D$4:$H$1000,5,0),0))</f>
        <v>0</v>
      </c>
      <c r="I578" s="57"/>
      <c r="J578" s="57"/>
      <c r="K578" s="57"/>
      <c r="L578" s="57"/>
      <c r="M578" s="58" t="str">
        <f t="shared" si="65"/>
        <v/>
      </c>
      <c r="N578" s="102"/>
    </row>
    <row r="579" spans="1:14">
      <c r="A579" s="97" t="str">
        <f t="shared" si="63"/>
        <v/>
      </c>
      <c r="B579" s="98" t="str">
        <f t="shared" si="62"/>
        <v/>
      </c>
      <c r="C579" s="99"/>
      <c r="D579" s="137"/>
      <c r="E579" s="100"/>
      <c r="F579" s="57"/>
      <c r="G579" s="58">
        <f t="shared" si="64"/>
        <v>0</v>
      </c>
      <c r="H579" s="58">
        <f>IF(E579="",0,IFERROR(VLOOKUP(E579,档案费管理台账!$D$4:$H$1000,5,0),0))</f>
        <v>0</v>
      </c>
      <c r="I579" s="57"/>
      <c r="J579" s="57"/>
      <c r="K579" s="57"/>
      <c r="L579" s="57"/>
      <c r="M579" s="58" t="str">
        <f t="shared" si="65"/>
        <v/>
      </c>
      <c r="N579" s="102"/>
    </row>
    <row r="580" spans="1:14">
      <c r="A580" s="97" t="str">
        <f t="shared" si="63"/>
        <v/>
      </c>
      <c r="B580" s="98" t="str">
        <f t="shared" si="62"/>
        <v/>
      </c>
      <c r="C580" s="99"/>
      <c r="D580" s="137"/>
      <c r="E580" s="100"/>
      <c r="F580" s="57"/>
      <c r="G580" s="58">
        <f t="shared" si="64"/>
        <v>0</v>
      </c>
      <c r="H580" s="58">
        <f>IF(E580="",0,IFERROR(VLOOKUP(E580,档案费管理台账!$D$4:$H$1000,5,0),0))</f>
        <v>0</v>
      </c>
      <c r="I580" s="57"/>
      <c r="J580" s="57"/>
      <c r="K580" s="57"/>
      <c r="L580" s="57"/>
      <c r="M580" s="58" t="str">
        <f t="shared" si="65"/>
        <v/>
      </c>
      <c r="N580" s="102"/>
    </row>
    <row r="581" spans="1:14">
      <c r="A581" s="97" t="str">
        <f t="shared" si="63"/>
        <v/>
      </c>
      <c r="B581" s="98" t="str">
        <f t="shared" si="62"/>
        <v/>
      </c>
      <c r="C581" s="99"/>
      <c r="D581" s="137"/>
      <c r="E581" s="100"/>
      <c r="F581" s="57"/>
      <c r="G581" s="58">
        <f t="shared" si="64"/>
        <v>0</v>
      </c>
      <c r="H581" s="58">
        <f>IF(E581="",0,IFERROR(VLOOKUP(E581,档案费管理台账!$D$4:$H$1000,5,0),0))</f>
        <v>0</v>
      </c>
      <c r="I581" s="57"/>
      <c r="J581" s="57"/>
      <c r="K581" s="57"/>
      <c r="L581" s="57"/>
      <c r="M581" s="58" t="str">
        <f t="shared" si="65"/>
        <v/>
      </c>
      <c r="N581" s="102"/>
    </row>
    <row r="582" spans="1:14">
      <c r="A582" s="97" t="str">
        <f t="shared" si="63"/>
        <v/>
      </c>
      <c r="B582" s="98" t="str">
        <f t="shared" si="62"/>
        <v/>
      </c>
      <c r="C582" s="99"/>
      <c r="D582" s="137"/>
      <c r="E582" s="100"/>
      <c r="F582" s="57"/>
      <c r="G582" s="58">
        <f t="shared" si="64"/>
        <v>0</v>
      </c>
      <c r="H582" s="58">
        <f>IF(E582="",0,IFERROR(VLOOKUP(E582,档案费管理台账!$D$4:$H$1000,5,0),0))</f>
        <v>0</v>
      </c>
      <c r="I582" s="57"/>
      <c r="J582" s="57"/>
      <c r="K582" s="57"/>
      <c r="L582" s="57"/>
      <c r="M582" s="58" t="str">
        <f t="shared" si="65"/>
        <v/>
      </c>
      <c r="N582" s="102"/>
    </row>
    <row r="583" spans="1:14">
      <c r="A583" s="97" t="str">
        <f t="shared" si="63"/>
        <v/>
      </c>
      <c r="B583" s="98" t="str">
        <f t="shared" si="62"/>
        <v/>
      </c>
      <c r="C583" s="99"/>
      <c r="D583" s="137"/>
      <c r="E583" s="100"/>
      <c r="F583" s="57"/>
      <c r="G583" s="58">
        <f t="shared" si="64"/>
        <v>0</v>
      </c>
      <c r="H583" s="58">
        <f>IF(E583="",0,IFERROR(VLOOKUP(E583,档案费管理台账!$D$4:$H$1000,5,0),0))</f>
        <v>0</v>
      </c>
      <c r="I583" s="57"/>
      <c r="J583" s="57"/>
      <c r="K583" s="57"/>
      <c r="L583" s="57"/>
      <c r="M583" s="58" t="str">
        <f t="shared" si="65"/>
        <v/>
      </c>
      <c r="N583" s="102"/>
    </row>
    <row r="584" spans="1:14">
      <c r="A584" s="97" t="str">
        <f t="shared" si="63"/>
        <v/>
      </c>
      <c r="B584" s="98" t="str">
        <f t="shared" si="62"/>
        <v/>
      </c>
      <c r="C584" s="99"/>
      <c r="D584" s="137"/>
      <c r="E584" s="100"/>
      <c r="F584" s="57"/>
      <c r="G584" s="58">
        <f t="shared" si="64"/>
        <v>0</v>
      </c>
      <c r="H584" s="58">
        <f>IF(E584="",0,IFERROR(VLOOKUP(E584,档案费管理台账!$D$4:$H$1000,5,0),0))</f>
        <v>0</v>
      </c>
      <c r="I584" s="57"/>
      <c r="J584" s="57"/>
      <c r="K584" s="57"/>
      <c r="L584" s="57"/>
      <c r="M584" s="58" t="str">
        <f t="shared" si="65"/>
        <v/>
      </c>
      <c r="N584" s="102"/>
    </row>
    <row r="585" spans="1:14">
      <c r="A585" s="97" t="str">
        <f t="shared" si="63"/>
        <v/>
      </c>
      <c r="B585" s="98" t="str">
        <f t="shared" si="62"/>
        <v/>
      </c>
      <c r="C585" s="99"/>
      <c r="D585" s="137"/>
      <c r="E585" s="100"/>
      <c r="F585" s="57"/>
      <c r="G585" s="58">
        <f t="shared" si="64"/>
        <v>0</v>
      </c>
      <c r="H585" s="58">
        <f>IF(E585="",0,IFERROR(VLOOKUP(E585,档案费管理台账!$D$4:$H$1000,5,0),0))</f>
        <v>0</v>
      </c>
      <c r="I585" s="57"/>
      <c r="J585" s="57"/>
      <c r="K585" s="57"/>
      <c r="L585" s="57"/>
      <c r="M585" s="58" t="str">
        <f t="shared" si="65"/>
        <v/>
      </c>
      <c r="N585" s="102"/>
    </row>
    <row r="586" spans="1:14">
      <c r="A586" s="97" t="str">
        <f t="shared" si="63"/>
        <v/>
      </c>
      <c r="B586" s="98" t="str">
        <f t="shared" si="62"/>
        <v/>
      </c>
      <c r="C586" s="99"/>
      <c r="D586" s="137"/>
      <c r="E586" s="100"/>
      <c r="F586" s="57"/>
      <c r="G586" s="58">
        <f t="shared" si="64"/>
        <v>0</v>
      </c>
      <c r="H586" s="58">
        <f>IF(E586="",0,IFERROR(VLOOKUP(E586,档案费管理台账!$D$4:$H$1000,5,0),0))</f>
        <v>0</v>
      </c>
      <c r="I586" s="57"/>
      <c r="J586" s="57"/>
      <c r="K586" s="57"/>
      <c r="L586" s="57"/>
      <c r="M586" s="58" t="str">
        <f t="shared" si="65"/>
        <v/>
      </c>
      <c r="N586" s="102"/>
    </row>
    <row r="587" spans="1:14">
      <c r="A587" s="97" t="str">
        <f t="shared" si="63"/>
        <v/>
      </c>
      <c r="B587" s="98" t="str">
        <f t="shared" si="62"/>
        <v/>
      </c>
      <c r="C587" s="99"/>
      <c r="D587" s="137"/>
      <c r="E587" s="100"/>
      <c r="F587" s="57"/>
      <c r="G587" s="58">
        <f t="shared" si="64"/>
        <v>0</v>
      </c>
      <c r="H587" s="58">
        <f>IF(E587="",0,IFERROR(VLOOKUP(E587,档案费管理台账!$D$4:$H$1000,5,0),0))</f>
        <v>0</v>
      </c>
      <c r="I587" s="57"/>
      <c r="J587" s="57"/>
      <c r="K587" s="57"/>
      <c r="L587" s="57"/>
      <c r="M587" s="58" t="str">
        <f t="shared" si="65"/>
        <v/>
      </c>
      <c r="N587" s="102"/>
    </row>
    <row r="588" spans="1:14">
      <c r="A588" s="97" t="str">
        <f t="shared" si="63"/>
        <v/>
      </c>
      <c r="B588" s="98" t="str">
        <f t="shared" si="62"/>
        <v/>
      </c>
      <c r="C588" s="99"/>
      <c r="D588" s="137"/>
      <c r="E588" s="100"/>
      <c r="F588" s="57"/>
      <c r="G588" s="58">
        <f t="shared" si="64"/>
        <v>0</v>
      </c>
      <c r="H588" s="58">
        <f>IF(E588="",0,IFERROR(VLOOKUP(E588,档案费管理台账!$D$4:$H$1000,5,0),0))</f>
        <v>0</v>
      </c>
      <c r="I588" s="57"/>
      <c r="J588" s="57"/>
      <c r="K588" s="57"/>
      <c r="L588" s="57"/>
      <c r="M588" s="58" t="str">
        <f t="shared" si="65"/>
        <v/>
      </c>
      <c r="N588" s="102"/>
    </row>
    <row r="589" spans="1:14">
      <c r="A589" s="97" t="str">
        <f t="shared" si="63"/>
        <v/>
      </c>
      <c r="B589" s="98" t="str">
        <f t="shared" si="62"/>
        <v/>
      </c>
      <c r="C589" s="99"/>
      <c r="D589" s="137"/>
      <c r="E589" s="100"/>
      <c r="F589" s="57"/>
      <c r="G589" s="58">
        <f t="shared" si="64"/>
        <v>0</v>
      </c>
      <c r="H589" s="58">
        <f>IF(E589="",0,IFERROR(VLOOKUP(E589,档案费管理台账!$D$4:$H$1000,5,0),0))</f>
        <v>0</v>
      </c>
      <c r="I589" s="57"/>
      <c r="J589" s="57"/>
      <c r="K589" s="57"/>
      <c r="L589" s="57"/>
      <c r="M589" s="58" t="str">
        <f t="shared" si="65"/>
        <v/>
      </c>
      <c r="N589" s="102"/>
    </row>
    <row r="590" spans="1:14">
      <c r="A590" s="97" t="str">
        <f t="shared" si="63"/>
        <v/>
      </c>
      <c r="B590" s="98" t="str">
        <f t="shared" si="62"/>
        <v/>
      </c>
      <c r="C590" s="99"/>
      <c r="D590" s="137"/>
      <c r="E590" s="100"/>
      <c r="F590" s="57"/>
      <c r="G590" s="58">
        <f t="shared" si="64"/>
        <v>0</v>
      </c>
      <c r="H590" s="58">
        <f>IF(E590="",0,IFERROR(VLOOKUP(E590,档案费管理台账!$D$4:$H$1000,5,0),0))</f>
        <v>0</v>
      </c>
      <c r="I590" s="57"/>
      <c r="J590" s="57"/>
      <c r="K590" s="57"/>
      <c r="L590" s="57"/>
      <c r="M590" s="58" t="str">
        <f t="shared" si="65"/>
        <v/>
      </c>
      <c r="N590" s="102"/>
    </row>
    <row r="591" spans="1:14">
      <c r="A591" s="97" t="str">
        <f t="shared" si="63"/>
        <v/>
      </c>
      <c r="B591" s="98" t="str">
        <f t="shared" si="62"/>
        <v/>
      </c>
      <c r="C591" s="99"/>
      <c r="D591" s="137"/>
      <c r="E591" s="100"/>
      <c r="F591" s="57"/>
      <c r="G591" s="58">
        <f t="shared" si="64"/>
        <v>0</v>
      </c>
      <c r="H591" s="58">
        <f>IF(E591="",0,IFERROR(VLOOKUP(E591,档案费管理台账!$D$4:$H$1000,5,0),0))</f>
        <v>0</v>
      </c>
      <c r="I591" s="57"/>
      <c r="J591" s="57"/>
      <c r="K591" s="57"/>
      <c r="L591" s="57"/>
      <c r="M591" s="58" t="str">
        <f t="shared" si="65"/>
        <v/>
      </c>
      <c r="N591" s="102"/>
    </row>
    <row r="592" spans="1:14">
      <c r="A592" s="97" t="str">
        <f t="shared" si="63"/>
        <v/>
      </c>
      <c r="B592" s="98" t="str">
        <f t="shared" si="62"/>
        <v/>
      </c>
      <c r="C592" s="99"/>
      <c r="D592" s="137"/>
      <c r="E592" s="100"/>
      <c r="F592" s="57"/>
      <c r="G592" s="58">
        <f t="shared" si="64"/>
        <v>0</v>
      </c>
      <c r="H592" s="58">
        <f>IF(E592="",0,IFERROR(VLOOKUP(E592,档案费管理台账!$D$4:$H$1000,5,0),0))</f>
        <v>0</v>
      </c>
      <c r="I592" s="57"/>
      <c r="J592" s="57"/>
      <c r="K592" s="57"/>
      <c r="L592" s="57"/>
      <c r="M592" s="58" t="str">
        <f t="shared" si="65"/>
        <v/>
      </c>
      <c r="N592" s="102"/>
    </row>
    <row r="593" spans="1:14">
      <c r="A593" s="97" t="str">
        <f t="shared" si="63"/>
        <v/>
      </c>
      <c r="B593" s="98" t="str">
        <f t="shared" si="62"/>
        <v/>
      </c>
      <c r="C593" s="99"/>
      <c r="D593" s="137"/>
      <c r="E593" s="100"/>
      <c r="F593" s="57"/>
      <c r="G593" s="58">
        <f t="shared" si="64"/>
        <v>0</v>
      </c>
      <c r="H593" s="58">
        <f>IF(E593="",0,IFERROR(VLOOKUP(E593,档案费管理台账!$D$4:$H$1000,5,0),0))</f>
        <v>0</v>
      </c>
      <c r="I593" s="57"/>
      <c r="J593" s="57"/>
      <c r="K593" s="57"/>
      <c r="L593" s="57"/>
      <c r="M593" s="58" t="str">
        <f t="shared" si="65"/>
        <v/>
      </c>
      <c r="N593" s="102"/>
    </row>
    <row r="594" spans="1:14">
      <c r="A594" s="97" t="str">
        <f t="shared" si="63"/>
        <v/>
      </c>
      <c r="B594" s="98" t="str">
        <f t="shared" si="62"/>
        <v/>
      </c>
      <c r="C594" s="99"/>
      <c r="D594" s="137"/>
      <c r="E594" s="100"/>
      <c r="F594" s="57"/>
      <c r="G594" s="58">
        <f t="shared" si="64"/>
        <v>0</v>
      </c>
      <c r="H594" s="58">
        <f>IF(E594="",0,IFERROR(VLOOKUP(E594,档案费管理台账!$D$4:$H$1000,5,0),0))</f>
        <v>0</v>
      </c>
      <c r="I594" s="57"/>
      <c r="J594" s="57"/>
      <c r="K594" s="57"/>
      <c r="L594" s="57"/>
      <c r="M594" s="58" t="str">
        <f t="shared" si="65"/>
        <v/>
      </c>
      <c r="N594" s="102"/>
    </row>
    <row r="595" spans="1:14">
      <c r="A595" s="97" t="str">
        <f t="shared" si="63"/>
        <v/>
      </c>
      <c r="B595" s="98" t="str">
        <f t="shared" si="62"/>
        <v/>
      </c>
      <c r="C595" s="99"/>
      <c r="D595" s="137"/>
      <c r="E595" s="100"/>
      <c r="F595" s="57"/>
      <c r="G595" s="58">
        <f t="shared" si="64"/>
        <v>0</v>
      </c>
      <c r="H595" s="58">
        <f>IF(E595="",0,IFERROR(VLOOKUP(E595,档案费管理台账!$D$4:$H$1000,5,0),0))</f>
        <v>0</v>
      </c>
      <c r="I595" s="57"/>
      <c r="J595" s="57"/>
      <c r="K595" s="57"/>
      <c r="L595" s="57"/>
      <c r="M595" s="58" t="str">
        <f t="shared" si="65"/>
        <v/>
      </c>
      <c r="N595" s="102"/>
    </row>
    <row r="596" spans="1:14">
      <c r="A596" s="97" t="str">
        <f t="shared" si="63"/>
        <v/>
      </c>
      <c r="B596" s="98" t="str">
        <f t="shared" si="62"/>
        <v/>
      </c>
      <c r="C596" s="99"/>
      <c r="D596" s="137"/>
      <c r="E596" s="100"/>
      <c r="F596" s="57"/>
      <c r="G596" s="58">
        <f t="shared" si="64"/>
        <v>0</v>
      </c>
      <c r="H596" s="58">
        <f>IF(E596="",0,IFERROR(VLOOKUP(E596,档案费管理台账!$D$4:$H$1000,5,0),0))</f>
        <v>0</v>
      </c>
      <c r="I596" s="57"/>
      <c r="J596" s="57"/>
      <c r="K596" s="57"/>
      <c r="L596" s="57"/>
      <c r="M596" s="58" t="str">
        <f t="shared" si="65"/>
        <v/>
      </c>
      <c r="N596" s="102"/>
    </row>
    <row r="597" spans="1:14">
      <c r="A597" s="97" t="str">
        <f t="shared" si="63"/>
        <v/>
      </c>
      <c r="B597" s="98" t="str">
        <f t="shared" si="62"/>
        <v/>
      </c>
      <c r="C597" s="99"/>
      <c r="D597" s="137"/>
      <c r="E597" s="100"/>
      <c r="F597" s="57"/>
      <c r="G597" s="58">
        <f t="shared" si="64"/>
        <v>0</v>
      </c>
      <c r="H597" s="58">
        <f>IF(E597="",0,IFERROR(VLOOKUP(E597,档案费管理台账!$D$4:$H$1000,5,0),0))</f>
        <v>0</v>
      </c>
      <c r="I597" s="57"/>
      <c r="J597" s="57"/>
      <c r="K597" s="57"/>
      <c r="L597" s="57"/>
      <c r="M597" s="58" t="str">
        <f t="shared" si="65"/>
        <v/>
      </c>
      <c r="N597" s="102"/>
    </row>
    <row r="598" spans="1:14">
      <c r="A598" s="97" t="str">
        <f t="shared" si="63"/>
        <v/>
      </c>
      <c r="B598" s="98" t="str">
        <f t="shared" si="62"/>
        <v/>
      </c>
      <c r="C598" s="99"/>
      <c r="D598" s="137"/>
      <c r="E598" s="100"/>
      <c r="F598" s="57"/>
      <c r="G598" s="58">
        <f t="shared" si="64"/>
        <v>0</v>
      </c>
      <c r="H598" s="58">
        <f>IF(E598="",0,IFERROR(VLOOKUP(E598,档案费管理台账!$D$4:$H$1000,5,0),0))</f>
        <v>0</v>
      </c>
      <c r="I598" s="57"/>
      <c r="J598" s="57"/>
      <c r="K598" s="57"/>
      <c r="L598" s="57"/>
      <c r="M598" s="58" t="str">
        <f t="shared" si="65"/>
        <v/>
      </c>
      <c r="N598" s="102"/>
    </row>
    <row r="599" spans="1:14">
      <c r="A599" s="97" t="str">
        <f t="shared" si="63"/>
        <v/>
      </c>
      <c r="B599" s="98" t="str">
        <f t="shared" si="62"/>
        <v/>
      </c>
      <c r="C599" s="99"/>
      <c r="D599" s="137"/>
      <c r="E599" s="100"/>
      <c r="F599" s="57"/>
      <c r="G599" s="58">
        <f t="shared" si="64"/>
        <v>0</v>
      </c>
      <c r="H599" s="58">
        <f>IF(E599="",0,IFERROR(VLOOKUP(E599,档案费管理台账!$D$4:$H$1000,5,0),0))</f>
        <v>0</v>
      </c>
      <c r="I599" s="57"/>
      <c r="J599" s="57"/>
      <c r="K599" s="57"/>
      <c r="L599" s="57"/>
      <c r="M599" s="58" t="str">
        <f t="shared" si="65"/>
        <v/>
      </c>
      <c r="N599" s="102"/>
    </row>
    <row r="600" spans="1:14">
      <c r="A600" s="97" t="str">
        <f t="shared" si="63"/>
        <v/>
      </c>
      <c r="B600" s="98" t="str">
        <f t="shared" si="62"/>
        <v/>
      </c>
      <c r="C600" s="99"/>
      <c r="D600" s="137"/>
      <c r="E600" s="100"/>
      <c r="F600" s="57"/>
      <c r="G600" s="58">
        <f t="shared" si="64"/>
        <v>0</v>
      </c>
      <c r="H600" s="58">
        <f>IF(E600="",0,IFERROR(VLOOKUP(E600,档案费管理台账!$D$4:$H$1000,5,0),0))</f>
        <v>0</v>
      </c>
      <c r="I600" s="57"/>
      <c r="J600" s="57"/>
      <c r="K600" s="57"/>
      <c r="L600" s="57"/>
      <c r="M600" s="58" t="str">
        <f t="shared" si="65"/>
        <v/>
      </c>
      <c r="N600" s="102"/>
    </row>
    <row r="601" spans="1:14">
      <c r="A601" s="97" t="str">
        <f t="shared" si="63"/>
        <v/>
      </c>
      <c r="B601" s="98" t="str">
        <f t="shared" si="62"/>
        <v/>
      </c>
      <c r="C601" s="99"/>
      <c r="D601" s="137"/>
      <c r="E601" s="100"/>
      <c r="F601" s="57"/>
      <c r="G601" s="58">
        <f t="shared" si="64"/>
        <v>0</v>
      </c>
      <c r="H601" s="58">
        <f>IF(E601="",0,IFERROR(VLOOKUP(E601,档案费管理台账!$D$4:$H$1000,5,0),0))</f>
        <v>0</v>
      </c>
      <c r="I601" s="57"/>
      <c r="J601" s="57"/>
      <c r="K601" s="57"/>
      <c r="L601" s="57"/>
      <c r="M601" s="58" t="str">
        <f t="shared" si="65"/>
        <v/>
      </c>
      <c r="N601" s="102"/>
    </row>
    <row r="602" spans="1:14">
      <c r="A602" s="97" t="str">
        <f t="shared" si="63"/>
        <v/>
      </c>
      <c r="B602" s="98" t="str">
        <f t="shared" si="62"/>
        <v/>
      </c>
      <c r="C602" s="99"/>
      <c r="D602" s="137"/>
      <c r="E602" s="100"/>
      <c r="F602" s="57"/>
      <c r="G602" s="58">
        <f t="shared" si="64"/>
        <v>0</v>
      </c>
      <c r="H602" s="58">
        <f>IF(E602="",0,IFERROR(VLOOKUP(E602,档案费管理台账!$D$4:$H$1000,5,0),0))</f>
        <v>0</v>
      </c>
      <c r="I602" s="57"/>
      <c r="J602" s="57"/>
      <c r="K602" s="57"/>
      <c r="L602" s="57"/>
      <c r="M602" s="58" t="str">
        <f t="shared" si="65"/>
        <v/>
      </c>
      <c r="N602" s="102"/>
    </row>
    <row r="603" spans="1:14">
      <c r="A603" s="97" t="str">
        <f t="shared" si="63"/>
        <v/>
      </c>
      <c r="B603" s="98" t="str">
        <f t="shared" si="62"/>
        <v/>
      </c>
      <c r="C603" s="99"/>
      <c r="D603" s="137"/>
      <c r="E603" s="100"/>
      <c r="F603" s="57"/>
      <c r="G603" s="58">
        <f t="shared" si="64"/>
        <v>0</v>
      </c>
      <c r="H603" s="58">
        <f>IF(E603="",0,IFERROR(VLOOKUP(E603,档案费管理台账!$D$4:$H$1000,5,0),0))</f>
        <v>0</v>
      </c>
      <c r="I603" s="57"/>
      <c r="J603" s="57"/>
      <c r="K603" s="57"/>
      <c r="L603" s="57"/>
      <c r="M603" s="58" t="str">
        <f t="shared" si="65"/>
        <v/>
      </c>
      <c r="N603" s="102"/>
    </row>
    <row r="604" spans="1:14">
      <c r="A604" s="97" t="str">
        <f t="shared" si="63"/>
        <v/>
      </c>
      <c r="B604" s="98" t="str">
        <f t="shared" si="62"/>
        <v/>
      </c>
      <c r="C604" s="99"/>
      <c r="D604" s="137"/>
      <c r="E604" s="100"/>
      <c r="F604" s="57"/>
      <c r="G604" s="58">
        <f t="shared" si="64"/>
        <v>0</v>
      </c>
      <c r="H604" s="58">
        <f>IF(E604="",0,IFERROR(VLOOKUP(E604,档案费管理台账!$D$4:$H$1000,5,0),0))</f>
        <v>0</v>
      </c>
      <c r="I604" s="57"/>
      <c r="J604" s="57"/>
      <c r="K604" s="57"/>
      <c r="L604" s="57"/>
      <c r="M604" s="58" t="str">
        <f t="shared" si="65"/>
        <v/>
      </c>
      <c r="N604" s="102"/>
    </row>
    <row r="605" spans="1:14">
      <c r="A605" s="97" t="str">
        <f t="shared" si="63"/>
        <v/>
      </c>
      <c r="B605" s="98" t="str">
        <f t="shared" si="62"/>
        <v/>
      </c>
      <c r="C605" s="99"/>
      <c r="D605" s="137"/>
      <c r="E605" s="100"/>
      <c r="F605" s="57"/>
      <c r="G605" s="58">
        <f t="shared" si="64"/>
        <v>0</v>
      </c>
      <c r="H605" s="58">
        <f>IF(E605="",0,IFERROR(VLOOKUP(E605,档案费管理台账!$D$4:$H$1000,5,0),0))</f>
        <v>0</v>
      </c>
      <c r="I605" s="57"/>
      <c r="J605" s="57"/>
      <c r="K605" s="57"/>
      <c r="L605" s="57"/>
      <c r="M605" s="58" t="str">
        <f t="shared" si="65"/>
        <v/>
      </c>
      <c r="N605" s="102"/>
    </row>
    <row r="606" spans="1:14">
      <c r="A606" s="97" t="str">
        <f t="shared" si="63"/>
        <v/>
      </c>
      <c r="B606" s="98" t="str">
        <f t="shared" si="62"/>
        <v/>
      </c>
      <c r="C606" s="99"/>
      <c r="D606" s="137"/>
      <c r="E606" s="100"/>
      <c r="F606" s="57"/>
      <c r="G606" s="58">
        <f t="shared" si="64"/>
        <v>0</v>
      </c>
      <c r="H606" s="58">
        <f>IF(E606="",0,IFERROR(VLOOKUP(E606,档案费管理台账!$D$4:$H$1000,5,0),0))</f>
        <v>0</v>
      </c>
      <c r="I606" s="57"/>
      <c r="J606" s="57"/>
      <c r="K606" s="57"/>
      <c r="L606" s="57"/>
      <c r="M606" s="58" t="str">
        <f t="shared" si="65"/>
        <v/>
      </c>
      <c r="N606" s="102"/>
    </row>
    <row r="607" spans="1:14">
      <c r="A607" s="97" t="str">
        <f t="shared" si="63"/>
        <v/>
      </c>
      <c r="B607" s="98" t="str">
        <f t="shared" si="62"/>
        <v/>
      </c>
      <c r="C607" s="99"/>
      <c r="D607" s="137"/>
      <c r="E607" s="100"/>
      <c r="F607" s="57"/>
      <c r="G607" s="58">
        <f t="shared" si="64"/>
        <v>0</v>
      </c>
      <c r="H607" s="58">
        <f>IF(E607="",0,IFERROR(VLOOKUP(E607,档案费管理台账!$D$4:$H$1000,5,0),0))</f>
        <v>0</v>
      </c>
      <c r="I607" s="57"/>
      <c r="J607" s="57"/>
      <c r="K607" s="57"/>
      <c r="L607" s="57"/>
      <c r="M607" s="58" t="str">
        <f t="shared" si="65"/>
        <v/>
      </c>
      <c r="N607" s="102"/>
    </row>
    <row r="608" spans="1:14">
      <c r="A608" s="97" t="str">
        <f t="shared" si="63"/>
        <v/>
      </c>
      <c r="B608" s="98" t="str">
        <f t="shared" si="62"/>
        <v/>
      </c>
      <c r="C608" s="99"/>
      <c r="D608" s="137"/>
      <c r="E608" s="100"/>
      <c r="F608" s="57"/>
      <c r="G608" s="58">
        <f t="shared" si="64"/>
        <v>0</v>
      </c>
      <c r="H608" s="58">
        <f>IF(E608="",0,IFERROR(VLOOKUP(E608,档案费管理台账!$D$4:$H$1000,5,0),0))</f>
        <v>0</v>
      </c>
      <c r="I608" s="57"/>
      <c r="J608" s="57"/>
      <c r="K608" s="57"/>
      <c r="L608" s="57"/>
      <c r="M608" s="58" t="str">
        <f t="shared" si="65"/>
        <v/>
      </c>
      <c r="N608" s="102"/>
    </row>
    <row r="609" spans="1:14">
      <c r="A609" s="97" t="str">
        <f t="shared" si="63"/>
        <v/>
      </c>
      <c r="B609" s="98" t="str">
        <f t="shared" si="62"/>
        <v/>
      </c>
      <c r="C609" s="99"/>
      <c r="D609" s="137"/>
      <c r="E609" s="100"/>
      <c r="F609" s="57"/>
      <c r="G609" s="58">
        <f t="shared" si="64"/>
        <v>0</v>
      </c>
      <c r="H609" s="58">
        <f>IF(E609="",0,IFERROR(VLOOKUP(E609,档案费管理台账!$D$4:$H$1000,5,0),0))</f>
        <v>0</v>
      </c>
      <c r="I609" s="57"/>
      <c r="J609" s="57"/>
      <c r="K609" s="57"/>
      <c r="L609" s="57"/>
      <c r="M609" s="58" t="str">
        <f t="shared" si="65"/>
        <v/>
      </c>
      <c r="N609" s="102"/>
    </row>
    <row r="610" spans="1:14">
      <c r="A610" s="97" t="str">
        <f t="shared" si="63"/>
        <v/>
      </c>
      <c r="B610" s="98" t="str">
        <f t="shared" si="62"/>
        <v/>
      </c>
      <c r="C610" s="99"/>
      <c r="D610" s="137"/>
      <c r="E610" s="100"/>
      <c r="F610" s="57"/>
      <c r="G610" s="58">
        <f t="shared" si="64"/>
        <v>0</v>
      </c>
      <c r="H610" s="58">
        <f>IF(E610="",0,IFERROR(VLOOKUP(E610,档案费管理台账!$D$4:$H$1000,5,0),0))</f>
        <v>0</v>
      </c>
      <c r="I610" s="57"/>
      <c r="J610" s="57"/>
      <c r="K610" s="57"/>
      <c r="L610" s="57"/>
      <c r="M610" s="58" t="str">
        <f t="shared" si="65"/>
        <v/>
      </c>
      <c r="N610" s="102"/>
    </row>
    <row r="611" spans="1:14">
      <c r="A611" s="97" t="str">
        <f t="shared" si="63"/>
        <v/>
      </c>
      <c r="B611" s="98" t="str">
        <f t="shared" si="62"/>
        <v/>
      </c>
      <c r="C611" s="99"/>
      <c r="D611" s="137"/>
      <c r="E611" s="100"/>
      <c r="F611" s="57"/>
      <c r="G611" s="58">
        <f t="shared" si="64"/>
        <v>0</v>
      </c>
      <c r="H611" s="58">
        <f>IF(E611="",0,IFERROR(VLOOKUP(E611,档案费管理台账!$D$4:$H$1000,5,0),0))</f>
        <v>0</v>
      </c>
      <c r="I611" s="57"/>
      <c r="J611" s="57"/>
      <c r="K611" s="57"/>
      <c r="L611" s="57"/>
      <c r="M611" s="58" t="str">
        <f t="shared" si="65"/>
        <v/>
      </c>
      <c r="N611" s="102"/>
    </row>
    <row r="612" spans="1:14">
      <c r="A612" s="97" t="str">
        <f t="shared" si="63"/>
        <v/>
      </c>
      <c r="B612" s="98" t="str">
        <f t="shared" si="62"/>
        <v/>
      </c>
      <c r="C612" s="99"/>
      <c r="D612" s="137"/>
      <c r="E612" s="100"/>
      <c r="F612" s="57"/>
      <c r="G612" s="58">
        <f t="shared" si="64"/>
        <v>0</v>
      </c>
      <c r="H612" s="58">
        <f>IF(E612="",0,IFERROR(VLOOKUP(E612,档案费管理台账!$D$4:$H$1000,5,0),0))</f>
        <v>0</v>
      </c>
      <c r="I612" s="57"/>
      <c r="J612" s="57"/>
      <c r="K612" s="57"/>
      <c r="L612" s="57"/>
      <c r="M612" s="58" t="str">
        <f t="shared" si="65"/>
        <v/>
      </c>
      <c r="N612" s="102"/>
    </row>
    <row r="613" spans="1:14">
      <c r="A613" s="97" t="str">
        <f t="shared" si="63"/>
        <v/>
      </c>
      <c r="B613" s="98" t="str">
        <f t="shared" si="62"/>
        <v/>
      </c>
      <c r="C613" s="99"/>
      <c r="D613" s="137"/>
      <c r="E613" s="100"/>
      <c r="F613" s="57"/>
      <c r="G613" s="58">
        <f t="shared" si="64"/>
        <v>0</v>
      </c>
      <c r="H613" s="58">
        <f>IF(E613="",0,IFERROR(VLOOKUP(E613,档案费管理台账!$D$4:$H$1000,5,0),0))</f>
        <v>0</v>
      </c>
      <c r="I613" s="57"/>
      <c r="J613" s="57"/>
      <c r="K613" s="57"/>
      <c r="L613" s="57"/>
      <c r="M613" s="58" t="str">
        <f t="shared" si="65"/>
        <v/>
      </c>
      <c r="N613" s="102"/>
    </row>
    <row r="614" spans="1:14">
      <c r="A614" s="97" t="str">
        <f t="shared" si="63"/>
        <v/>
      </c>
      <c r="B614" s="98" t="str">
        <f t="shared" si="62"/>
        <v/>
      </c>
      <c r="C614" s="99"/>
      <c r="D614" s="137"/>
      <c r="E614" s="100"/>
      <c r="F614" s="57"/>
      <c r="G614" s="58">
        <f t="shared" si="64"/>
        <v>0</v>
      </c>
      <c r="H614" s="58">
        <f>IF(E614="",0,IFERROR(VLOOKUP(E614,档案费管理台账!$D$4:$H$1000,5,0),0))</f>
        <v>0</v>
      </c>
      <c r="I614" s="57"/>
      <c r="J614" s="57"/>
      <c r="K614" s="57"/>
      <c r="L614" s="57"/>
      <c r="M614" s="58" t="str">
        <f t="shared" si="65"/>
        <v/>
      </c>
      <c r="N614" s="102"/>
    </row>
    <row r="615" spans="1:14">
      <c r="A615" s="97" t="str">
        <f t="shared" si="63"/>
        <v/>
      </c>
      <c r="B615" s="98" t="str">
        <f t="shared" si="62"/>
        <v/>
      </c>
      <c r="C615" s="99"/>
      <c r="D615" s="137"/>
      <c r="E615" s="100"/>
      <c r="F615" s="57"/>
      <c r="G615" s="58">
        <f t="shared" si="64"/>
        <v>0</v>
      </c>
      <c r="H615" s="58">
        <f>IF(E615="",0,IFERROR(VLOOKUP(E615,档案费管理台账!$D$4:$H$1000,5,0),0))</f>
        <v>0</v>
      </c>
      <c r="I615" s="57"/>
      <c r="J615" s="57"/>
      <c r="K615" s="57"/>
      <c r="L615" s="57"/>
      <c r="M615" s="58" t="str">
        <f t="shared" si="65"/>
        <v/>
      </c>
      <c r="N615" s="102"/>
    </row>
    <row r="616" spans="1:14">
      <c r="A616" s="97" t="str">
        <f t="shared" si="63"/>
        <v/>
      </c>
      <c r="B616" s="98" t="str">
        <f t="shared" si="62"/>
        <v/>
      </c>
      <c r="C616" s="99"/>
      <c r="D616" s="137"/>
      <c r="E616" s="100"/>
      <c r="F616" s="57"/>
      <c r="G616" s="58">
        <f t="shared" si="64"/>
        <v>0</v>
      </c>
      <c r="H616" s="58">
        <f>IF(E616="",0,IFERROR(VLOOKUP(E616,档案费管理台账!$D$4:$H$1000,5,0),0))</f>
        <v>0</v>
      </c>
      <c r="I616" s="57"/>
      <c r="J616" s="57"/>
      <c r="K616" s="57"/>
      <c r="L616" s="57"/>
      <c r="M616" s="58" t="str">
        <f t="shared" si="65"/>
        <v/>
      </c>
      <c r="N616" s="102"/>
    </row>
    <row r="617" spans="1:14">
      <c r="A617" s="97" t="str">
        <f t="shared" si="63"/>
        <v/>
      </c>
      <c r="B617" s="98" t="str">
        <f t="shared" si="62"/>
        <v/>
      </c>
      <c r="C617" s="99"/>
      <c r="D617" s="137"/>
      <c r="E617" s="100"/>
      <c r="F617" s="57"/>
      <c r="G617" s="58">
        <f t="shared" si="64"/>
        <v>0</v>
      </c>
      <c r="H617" s="58">
        <f>IF(E617="",0,IFERROR(VLOOKUP(E617,档案费管理台账!$D$4:$H$1000,5,0),0))</f>
        <v>0</v>
      </c>
      <c r="I617" s="57"/>
      <c r="J617" s="57"/>
      <c r="K617" s="57"/>
      <c r="L617" s="57"/>
      <c r="M617" s="58" t="str">
        <f t="shared" si="65"/>
        <v/>
      </c>
      <c r="N617" s="102"/>
    </row>
    <row r="618" spans="1:14">
      <c r="A618" s="97" t="str">
        <f t="shared" si="63"/>
        <v/>
      </c>
      <c r="B618" s="98" t="str">
        <f t="shared" si="62"/>
        <v/>
      </c>
      <c r="C618" s="99"/>
      <c r="D618" s="137"/>
      <c r="E618" s="100"/>
      <c r="F618" s="57"/>
      <c r="G618" s="58">
        <f t="shared" si="64"/>
        <v>0</v>
      </c>
      <c r="H618" s="58">
        <f>IF(E618="",0,IFERROR(VLOOKUP(E618,档案费管理台账!$D$4:$H$1000,5,0),0))</f>
        <v>0</v>
      </c>
      <c r="I618" s="57"/>
      <c r="J618" s="57"/>
      <c r="K618" s="57"/>
      <c r="L618" s="57"/>
      <c r="M618" s="58" t="str">
        <f t="shared" si="65"/>
        <v/>
      </c>
      <c r="N618" s="102"/>
    </row>
    <row r="619" spans="1:14">
      <c r="A619" s="97" t="str">
        <f t="shared" si="63"/>
        <v/>
      </c>
      <c r="B619" s="98" t="str">
        <f t="shared" si="62"/>
        <v/>
      </c>
      <c r="C619" s="99"/>
      <c r="D619" s="137"/>
      <c r="E619" s="100"/>
      <c r="F619" s="57"/>
      <c r="G619" s="58">
        <f t="shared" si="64"/>
        <v>0</v>
      </c>
      <c r="H619" s="58">
        <f>IF(E619="",0,IFERROR(VLOOKUP(E619,档案费管理台账!$D$4:$H$1000,5,0),0))</f>
        <v>0</v>
      </c>
      <c r="I619" s="57"/>
      <c r="J619" s="57"/>
      <c r="K619" s="57"/>
      <c r="L619" s="57"/>
      <c r="M619" s="58" t="str">
        <f t="shared" si="65"/>
        <v/>
      </c>
      <c r="N619" s="102"/>
    </row>
    <row r="620" spans="1:14">
      <c r="A620" s="97" t="str">
        <f t="shared" si="63"/>
        <v/>
      </c>
      <c r="B620" s="98" t="str">
        <f t="shared" ref="B620:B683" si="66">IF(C620="","",MONTH(C620)&amp;"月")</f>
        <v/>
      </c>
      <c r="C620" s="99"/>
      <c r="D620" s="137"/>
      <c r="E620" s="100"/>
      <c r="F620" s="57"/>
      <c r="G620" s="58">
        <f t="shared" si="64"/>
        <v>0</v>
      </c>
      <c r="H620" s="58">
        <f>IF(E620="",0,IFERROR(VLOOKUP(E620,档案费管理台账!$D$4:$H$1000,5,0),0))</f>
        <v>0</v>
      </c>
      <c r="I620" s="57"/>
      <c r="J620" s="57"/>
      <c r="K620" s="57"/>
      <c r="L620" s="57"/>
      <c r="M620" s="58" t="str">
        <f t="shared" si="65"/>
        <v/>
      </c>
      <c r="N620" s="102"/>
    </row>
    <row r="621" spans="1:14">
      <c r="A621" s="97" t="str">
        <f t="shared" ref="A621:A684" si="67">IF(C621="","",ROW()-42)</f>
        <v/>
      </c>
      <c r="B621" s="98" t="str">
        <f t="shared" si="66"/>
        <v/>
      </c>
      <c r="C621" s="99"/>
      <c r="D621" s="137"/>
      <c r="E621" s="100"/>
      <c r="F621" s="57"/>
      <c r="G621" s="58">
        <f t="shared" ref="G621:G684" si="68">IF(F621="",0,F621*$K$41)</f>
        <v>0</v>
      </c>
      <c r="H621" s="58">
        <f>IF(E621="",0,IFERROR(VLOOKUP(E621,档案费管理台账!$D$4:$H$1000,5,0),0))</f>
        <v>0</v>
      </c>
      <c r="I621" s="57"/>
      <c r="J621" s="57"/>
      <c r="K621" s="57"/>
      <c r="L621" s="57"/>
      <c r="M621" s="58" t="str">
        <f t="shared" ref="M621:M684" si="69">IF(C621="","",ROUND(M620+G621-I621-J621-K621-L621-H621,2))</f>
        <v/>
      </c>
      <c r="N621" s="102"/>
    </row>
    <row r="622" spans="1:14">
      <c r="A622" s="97" t="str">
        <f t="shared" si="67"/>
        <v/>
      </c>
      <c r="B622" s="98" t="str">
        <f t="shared" si="66"/>
        <v/>
      </c>
      <c r="C622" s="99"/>
      <c r="D622" s="137"/>
      <c r="E622" s="100"/>
      <c r="F622" s="57"/>
      <c r="G622" s="58">
        <f t="shared" si="68"/>
        <v>0</v>
      </c>
      <c r="H622" s="58">
        <f>IF(E622="",0,IFERROR(VLOOKUP(E622,档案费管理台账!$D$4:$H$1000,5,0),0))</f>
        <v>0</v>
      </c>
      <c r="I622" s="57"/>
      <c r="J622" s="57"/>
      <c r="K622" s="57"/>
      <c r="L622" s="57"/>
      <c r="M622" s="58" t="str">
        <f t="shared" si="69"/>
        <v/>
      </c>
      <c r="N622" s="102"/>
    </row>
    <row r="623" spans="1:14">
      <c r="A623" s="97" t="str">
        <f t="shared" si="67"/>
        <v/>
      </c>
      <c r="B623" s="98" t="str">
        <f t="shared" si="66"/>
        <v/>
      </c>
      <c r="C623" s="99"/>
      <c r="D623" s="137"/>
      <c r="E623" s="100"/>
      <c r="F623" s="57"/>
      <c r="G623" s="58">
        <f t="shared" si="68"/>
        <v>0</v>
      </c>
      <c r="H623" s="58">
        <f>IF(E623="",0,IFERROR(VLOOKUP(E623,档案费管理台账!$D$4:$H$1000,5,0),0))</f>
        <v>0</v>
      </c>
      <c r="I623" s="57"/>
      <c r="J623" s="57"/>
      <c r="K623" s="57"/>
      <c r="L623" s="57"/>
      <c r="M623" s="58" t="str">
        <f t="shared" si="69"/>
        <v/>
      </c>
      <c r="N623" s="102"/>
    </row>
    <row r="624" spans="1:14">
      <c r="A624" s="97" t="str">
        <f t="shared" si="67"/>
        <v/>
      </c>
      <c r="B624" s="98" t="str">
        <f t="shared" si="66"/>
        <v/>
      </c>
      <c r="C624" s="99"/>
      <c r="D624" s="137"/>
      <c r="E624" s="100"/>
      <c r="F624" s="57"/>
      <c r="G624" s="58">
        <f t="shared" si="68"/>
        <v>0</v>
      </c>
      <c r="H624" s="58">
        <f>IF(E624="",0,IFERROR(VLOOKUP(E624,档案费管理台账!$D$4:$H$1000,5,0),0))</f>
        <v>0</v>
      </c>
      <c r="I624" s="57"/>
      <c r="J624" s="57"/>
      <c r="K624" s="57"/>
      <c r="L624" s="57"/>
      <c r="M624" s="58" t="str">
        <f t="shared" si="69"/>
        <v/>
      </c>
      <c r="N624" s="102"/>
    </row>
    <row r="625" spans="1:14">
      <c r="A625" s="97" t="str">
        <f t="shared" si="67"/>
        <v/>
      </c>
      <c r="B625" s="98" t="str">
        <f t="shared" si="66"/>
        <v/>
      </c>
      <c r="C625" s="99"/>
      <c r="D625" s="137"/>
      <c r="E625" s="100"/>
      <c r="F625" s="57"/>
      <c r="G625" s="58">
        <f t="shared" si="68"/>
        <v>0</v>
      </c>
      <c r="H625" s="58">
        <f>IF(E625="",0,IFERROR(VLOOKUP(E625,档案费管理台账!$D$4:$H$1000,5,0),0))</f>
        <v>0</v>
      </c>
      <c r="I625" s="57"/>
      <c r="J625" s="57"/>
      <c r="K625" s="57"/>
      <c r="L625" s="57"/>
      <c r="M625" s="58" t="str">
        <f t="shared" si="69"/>
        <v/>
      </c>
      <c r="N625" s="102"/>
    </row>
    <row r="626" spans="1:14">
      <c r="A626" s="97" t="str">
        <f t="shared" si="67"/>
        <v/>
      </c>
      <c r="B626" s="98" t="str">
        <f t="shared" si="66"/>
        <v/>
      </c>
      <c r="C626" s="99"/>
      <c r="D626" s="137"/>
      <c r="E626" s="100"/>
      <c r="F626" s="57"/>
      <c r="G626" s="58">
        <f t="shared" si="68"/>
        <v>0</v>
      </c>
      <c r="H626" s="58">
        <f>IF(E626="",0,IFERROR(VLOOKUP(E626,档案费管理台账!$D$4:$H$1000,5,0),0))</f>
        <v>0</v>
      </c>
      <c r="I626" s="57"/>
      <c r="J626" s="57"/>
      <c r="K626" s="57"/>
      <c r="L626" s="57"/>
      <c r="M626" s="58" t="str">
        <f t="shared" si="69"/>
        <v/>
      </c>
      <c r="N626" s="102"/>
    </row>
    <row r="627" spans="1:14">
      <c r="A627" s="97" t="str">
        <f t="shared" si="67"/>
        <v/>
      </c>
      <c r="B627" s="98" t="str">
        <f t="shared" si="66"/>
        <v/>
      </c>
      <c r="C627" s="99"/>
      <c r="D627" s="137"/>
      <c r="E627" s="100"/>
      <c r="F627" s="57"/>
      <c r="G627" s="58">
        <f t="shared" si="68"/>
        <v>0</v>
      </c>
      <c r="H627" s="58">
        <f>IF(E627="",0,IFERROR(VLOOKUP(E627,档案费管理台账!$D$4:$H$1000,5,0),0))</f>
        <v>0</v>
      </c>
      <c r="I627" s="57"/>
      <c r="J627" s="57"/>
      <c r="K627" s="57"/>
      <c r="L627" s="57"/>
      <c r="M627" s="58" t="str">
        <f t="shared" si="69"/>
        <v/>
      </c>
      <c r="N627" s="102"/>
    </row>
    <row r="628" spans="1:14">
      <c r="A628" s="97" t="str">
        <f t="shared" si="67"/>
        <v/>
      </c>
      <c r="B628" s="98" t="str">
        <f t="shared" si="66"/>
        <v/>
      </c>
      <c r="C628" s="99"/>
      <c r="D628" s="137"/>
      <c r="E628" s="100"/>
      <c r="F628" s="57"/>
      <c r="G628" s="58">
        <f t="shared" si="68"/>
        <v>0</v>
      </c>
      <c r="H628" s="58">
        <f>IF(E628="",0,IFERROR(VLOOKUP(E628,档案费管理台账!$D$4:$H$1000,5,0),0))</f>
        <v>0</v>
      </c>
      <c r="I628" s="57"/>
      <c r="J628" s="57"/>
      <c r="K628" s="57"/>
      <c r="L628" s="57"/>
      <c r="M628" s="58" t="str">
        <f t="shared" si="69"/>
        <v/>
      </c>
      <c r="N628" s="102"/>
    </row>
    <row r="629" spans="1:14">
      <c r="A629" s="97" t="str">
        <f t="shared" si="67"/>
        <v/>
      </c>
      <c r="B629" s="98" t="str">
        <f t="shared" si="66"/>
        <v/>
      </c>
      <c r="C629" s="99"/>
      <c r="D629" s="137"/>
      <c r="E629" s="100"/>
      <c r="F629" s="57"/>
      <c r="G629" s="58">
        <f t="shared" si="68"/>
        <v>0</v>
      </c>
      <c r="H629" s="58">
        <f>IF(E629="",0,IFERROR(VLOOKUP(E629,档案费管理台账!$D$4:$H$1000,5,0),0))</f>
        <v>0</v>
      </c>
      <c r="I629" s="57"/>
      <c r="J629" s="57"/>
      <c r="K629" s="57"/>
      <c r="L629" s="57"/>
      <c r="M629" s="58" t="str">
        <f t="shared" si="69"/>
        <v/>
      </c>
      <c r="N629" s="102"/>
    </row>
    <row r="630" spans="1:14">
      <c r="A630" s="97" t="str">
        <f t="shared" si="67"/>
        <v/>
      </c>
      <c r="B630" s="98" t="str">
        <f t="shared" si="66"/>
        <v/>
      </c>
      <c r="C630" s="99"/>
      <c r="D630" s="137"/>
      <c r="E630" s="100"/>
      <c r="F630" s="57"/>
      <c r="G630" s="58">
        <f t="shared" si="68"/>
        <v>0</v>
      </c>
      <c r="H630" s="58">
        <f>IF(E630="",0,IFERROR(VLOOKUP(E630,档案费管理台账!$D$4:$H$1000,5,0),0))</f>
        <v>0</v>
      </c>
      <c r="I630" s="57"/>
      <c r="J630" s="57"/>
      <c r="K630" s="57"/>
      <c r="L630" s="57"/>
      <c r="M630" s="58" t="str">
        <f t="shared" si="69"/>
        <v/>
      </c>
      <c r="N630" s="102"/>
    </row>
    <row r="631" spans="1:14">
      <c r="A631" s="97" t="str">
        <f t="shared" si="67"/>
        <v/>
      </c>
      <c r="B631" s="98" t="str">
        <f t="shared" si="66"/>
        <v/>
      </c>
      <c r="C631" s="99"/>
      <c r="D631" s="137"/>
      <c r="E631" s="100"/>
      <c r="F631" s="57"/>
      <c r="G631" s="58">
        <f t="shared" si="68"/>
        <v>0</v>
      </c>
      <c r="H631" s="58">
        <f>IF(E631="",0,IFERROR(VLOOKUP(E631,档案费管理台账!$D$4:$H$1000,5,0),0))</f>
        <v>0</v>
      </c>
      <c r="I631" s="57"/>
      <c r="J631" s="57"/>
      <c r="K631" s="57"/>
      <c r="L631" s="57"/>
      <c r="M631" s="58" t="str">
        <f t="shared" si="69"/>
        <v/>
      </c>
      <c r="N631" s="102"/>
    </row>
    <row r="632" spans="1:14">
      <c r="A632" s="97" t="str">
        <f t="shared" si="67"/>
        <v/>
      </c>
      <c r="B632" s="98" t="str">
        <f t="shared" si="66"/>
        <v/>
      </c>
      <c r="C632" s="99"/>
      <c r="D632" s="137"/>
      <c r="E632" s="100"/>
      <c r="F632" s="57"/>
      <c r="G632" s="58">
        <f t="shared" si="68"/>
        <v>0</v>
      </c>
      <c r="H632" s="58">
        <f>IF(E632="",0,IFERROR(VLOOKUP(E632,档案费管理台账!$D$4:$H$1000,5,0),0))</f>
        <v>0</v>
      </c>
      <c r="I632" s="57"/>
      <c r="J632" s="57"/>
      <c r="K632" s="57"/>
      <c r="L632" s="57"/>
      <c r="M632" s="58" t="str">
        <f t="shared" si="69"/>
        <v/>
      </c>
      <c r="N632" s="102"/>
    </row>
    <row r="633" spans="1:14">
      <c r="A633" s="97" t="str">
        <f t="shared" si="67"/>
        <v/>
      </c>
      <c r="B633" s="98" t="str">
        <f t="shared" si="66"/>
        <v/>
      </c>
      <c r="C633" s="99"/>
      <c r="D633" s="137"/>
      <c r="E633" s="100"/>
      <c r="F633" s="57"/>
      <c r="G633" s="58">
        <f t="shared" si="68"/>
        <v>0</v>
      </c>
      <c r="H633" s="58">
        <f>IF(E633="",0,IFERROR(VLOOKUP(E633,档案费管理台账!$D$4:$H$1000,5,0),0))</f>
        <v>0</v>
      </c>
      <c r="I633" s="57"/>
      <c r="J633" s="57"/>
      <c r="K633" s="57"/>
      <c r="L633" s="57"/>
      <c r="M633" s="58" t="str">
        <f t="shared" si="69"/>
        <v/>
      </c>
      <c r="N633" s="102"/>
    </row>
    <row r="634" spans="1:14">
      <c r="A634" s="97" t="str">
        <f t="shared" si="67"/>
        <v/>
      </c>
      <c r="B634" s="98" t="str">
        <f t="shared" si="66"/>
        <v/>
      </c>
      <c r="C634" s="99"/>
      <c r="D634" s="137"/>
      <c r="E634" s="100"/>
      <c r="F634" s="57"/>
      <c r="G634" s="58">
        <f t="shared" si="68"/>
        <v>0</v>
      </c>
      <c r="H634" s="58">
        <f>IF(E634="",0,IFERROR(VLOOKUP(E634,档案费管理台账!$D$4:$H$1000,5,0),0))</f>
        <v>0</v>
      </c>
      <c r="I634" s="57"/>
      <c r="J634" s="57"/>
      <c r="K634" s="57"/>
      <c r="L634" s="57"/>
      <c r="M634" s="58" t="str">
        <f t="shared" si="69"/>
        <v/>
      </c>
      <c r="N634" s="102"/>
    </row>
    <row r="635" spans="1:14">
      <c r="A635" s="97" t="str">
        <f t="shared" si="67"/>
        <v/>
      </c>
      <c r="B635" s="98" t="str">
        <f t="shared" si="66"/>
        <v/>
      </c>
      <c r="C635" s="99"/>
      <c r="D635" s="137"/>
      <c r="E635" s="100"/>
      <c r="F635" s="57"/>
      <c r="G635" s="58">
        <f t="shared" si="68"/>
        <v>0</v>
      </c>
      <c r="H635" s="58">
        <f>IF(E635="",0,IFERROR(VLOOKUP(E635,档案费管理台账!$D$4:$H$1000,5,0),0))</f>
        <v>0</v>
      </c>
      <c r="I635" s="57"/>
      <c r="J635" s="57"/>
      <c r="K635" s="57"/>
      <c r="L635" s="57"/>
      <c r="M635" s="58" t="str">
        <f t="shared" si="69"/>
        <v/>
      </c>
      <c r="N635" s="102"/>
    </row>
    <row r="636" spans="1:14">
      <c r="A636" s="97" t="str">
        <f t="shared" si="67"/>
        <v/>
      </c>
      <c r="B636" s="98" t="str">
        <f t="shared" si="66"/>
        <v/>
      </c>
      <c r="C636" s="99"/>
      <c r="D636" s="137"/>
      <c r="E636" s="100"/>
      <c r="F636" s="57"/>
      <c r="G636" s="58">
        <f t="shared" si="68"/>
        <v>0</v>
      </c>
      <c r="H636" s="58">
        <f>IF(E636="",0,IFERROR(VLOOKUP(E636,档案费管理台账!$D$4:$H$1000,5,0),0))</f>
        <v>0</v>
      </c>
      <c r="I636" s="57"/>
      <c r="J636" s="57"/>
      <c r="K636" s="57"/>
      <c r="L636" s="57"/>
      <c r="M636" s="58" t="str">
        <f t="shared" si="69"/>
        <v/>
      </c>
      <c r="N636" s="102"/>
    </row>
    <row r="637" spans="1:14">
      <c r="A637" s="97" t="str">
        <f t="shared" si="67"/>
        <v/>
      </c>
      <c r="B637" s="98" t="str">
        <f t="shared" si="66"/>
        <v/>
      </c>
      <c r="C637" s="99"/>
      <c r="D637" s="137"/>
      <c r="E637" s="100"/>
      <c r="F637" s="57"/>
      <c r="G637" s="58">
        <f t="shared" si="68"/>
        <v>0</v>
      </c>
      <c r="H637" s="58">
        <f>IF(E637="",0,IFERROR(VLOOKUP(E637,档案费管理台账!$D$4:$H$1000,5,0),0))</f>
        <v>0</v>
      </c>
      <c r="I637" s="57"/>
      <c r="J637" s="57"/>
      <c r="K637" s="57"/>
      <c r="L637" s="57"/>
      <c r="M637" s="58" t="str">
        <f t="shared" si="69"/>
        <v/>
      </c>
      <c r="N637" s="102"/>
    </row>
    <row r="638" spans="1:14">
      <c r="A638" s="97" t="str">
        <f t="shared" si="67"/>
        <v/>
      </c>
      <c r="B638" s="98" t="str">
        <f t="shared" si="66"/>
        <v/>
      </c>
      <c r="C638" s="99"/>
      <c r="D638" s="137"/>
      <c r="E638" s="100"/>
      <c r="F638" s="57"/>
      <c r="G638" s="58">
        <f t="shared" si="68"/>
        <v>0</v>
      </c>
      <c r="H638" s="58">
        <f>IF(E638="",0,IFERROR(VLOOKUP(E638,档案费管理台账!$D$4:$H$1000,5,0),0))</f>
        <v>0</v>
      </c>
      <c r="I638" s="57"/>
      <c r="J638" s="57"/>
      <c r="K638" s="57"/>
      <c r="L638" s="57"/>
      <c r="M638" s="58" t="str">
        <f t="shared" si="69"/>
        <v/>
      </c>
      <c r="N638" s="102"/>
    </row>
    <row r="639" spans="1:14">
      <c r="A639" s="97" t="str">
        <f t="shared" si="67"/>
        <v/>
      </c>
      <c r="B639" s="98" t="str">
        <f t="shared" si="66"/>
        <v/>
      </c>
      <c r="C639" s="99"/>
      <c r="D639" s="137"/>
      <c r="E639" s="100"/>
      <c r="F639" s="57"/>
      <c r="G639" s="58">
        <f t="shared" si="68"/>
        <v>0</v>
      </c>
      <c r="H639" s="58">
        <f>IF(E639="",0,IFERROR(VLOOKUP(E639,档案费管理台账!$D$4:$H$1000,5,0),0))</f>
        <v>0</v>
      </c>
      <c r="I639" s="57"/>
      <c r="J639" s="57"/>
      <c r="K639" s="57"/>
      <c r="L639" s="57"/>
      <c r="M639" s="58" t="str">
        <f t="shared" si="69"/>
        <v/>
      </c>
      <c r="N639" s="102"/>
    </row>
    <row r="640" spans="1:14">
      <c r="A640" s="97" t="str">
        <f t="shared" si="67"/>
        <v/>
      </c>
      <c r="B640" s="98" t="str">
        <f t="shared" si="66"/>
        <v/>
      </c>
      <c r="C640" s="99"/>
      <c r="D640" s="137"/>
      <c r="E640" s="100"/>
      <c r="F640" s="57"/>
      <c r="G640" s="58">
        <f t="shared" si="68"/>
        <v>0</v>
      </c>
      <c r="H640" s="58">
        <f>IF(E640="",0,IFERROR(VLOOKUP(E640,档案费管理台账!$D$4:$H$1000,5,0),0))</f>
        <v>0</v>
      </c>
      <c r="I640" s="57"/>
      <c r="J640" s="57"/>
      <c r="K640" s="57"/>
      <c r="L640" s="57"/>
      <c r="M640" s="58" t="str">
        <f t="shared" si="69"/>
        <v/>
      </c>
      <c r="N640" s="102"/>
    </row>
    <row r="641" spans="1:14">
      <c r="A641" s="97" t="str">
        <f t="shared" si="67"/>
        <v/>
      </c>
      <c r="B641" s="98" t="str">
        <f t="shared" si="66"/>
        <v/>
      </c>
      <c r="C641" s="99"/>
      <c r="D641" s="137"/>
      <c r="E641" s="100"/>
      <c r="F641" s="57"/>
      <c r="G641" s="58">
        <f t="shared" si="68"/>
        <v>0</v>
      </c>
      <c r="H641" s="58">
        <f>IF(E641="",0,IFERROR(VLOOKUP(E641,档案费管理台账!$D$4:$H$1000,5,0),0))</f>
        <v>0</v>
      </c>
      <c r="I641" s="57"/>
      <c r="J641" s="57"/>
      <c r="K641" s="57"/>
      <c r="L641" s="57"/>
      <c r="M641" s="58" t="str">
        <f t="shared" si="69"/>
        <v/>
      </c>
      <c r="N641" s="102"/>
    </row>
    <row r="642" spans="1:14">
      <c r="A642" s="97" t="str">
        <f t="shared" si="67"/>
        <v/>
      </c>
      <c r="B642" s="98" t="str">
        <f t="shared" si="66"/>
        <v/>
      </c>
      <c r="C642" s="99"/>
      <c r="D642" s="137"/>
      <c r="E642" s="100"/>
      <c r="F642" s="57"/>
      <c r="G642" s="58">
        <f t="shared" si="68"/>
        <v>0</v>
      </c>
      <c r="H642" s="58">
        <f>IF(E642="",0,IFERROR(VLOOKUP(E642,档案费管理台账!$D$4:$H$1000,5,0),0))</f>
        <v>0</v>
      </c>
      <c r="I642" s="57"/>
      <c r="J642" s="57"/>
      <c r="K642" s="57"/>
      <c r="L642" s="57"/>
      <c r="M642" s="58" t="str">
        <f t="shared" si="69"/>
        <v/>
      </c>
      <c r="N642" s="102"/>
    </row>
    <row r="643" spans="1:14">
      <c r="A643" s="97" t="str">
        <f t="shared" si="67"/>
        <v/>
      </c>
      <c r="B643" s="98" t="str">
        <f t="shared" si="66"/>
        <v/>
      </c>
      <c r="C643" s="99"/>
      <c r="D643" s="137"/>
      <c r="E643" s="100"/>
      <c r="F643" s="57"/>
      <c r="G643" s="58">
        <f t="shared" si="68"/>
        <v>0</v>
      </c>
      <c r="H643" s="58">
        <f>IF(E643="",0,IFERROR(VLOOKUP(E643,档案费管理台账!$D$4:$H$1000,5,0),0))</f>
        <v>0</v>
      </c>
      <c r="I643" s="57"/>
      <c r="J643" s="57"/>
      <c r="K643" s="57"/>
      <c r="L643" s="57"/>
      <c r="M643" s="58" t="str">
        <f t="shared" si="69"/>
        <v/>
      </c>
      <c r="N643" s="102"/>
    </row>
    <row r="644" spans="1:14">
      <c r="A644" s="97" t="str">
        <f t="shared" si="67"/>
        <v/>
      </c>
      <c r="B644" s="98" t="str">
        <f t="shared" si="66"/>
        <v/>
      </c>
      <c r="C644" s="99"/>
      <c r="D644" s="137"/>
      <c r="E644" s="100"/>
      <c r="F644" s="57"/>
      <c r="G644" s="58">
        <f t="shared" si="68"/>
        <v>0</v>
      </c>
      <c r="H644" s="58">
        <f>IF(E644="",0,IFERROR(VLOOKUP(E644,档案费管理台账!$D$4:$H$1000,5,0),0))</f>
        <v>0</v>
      </c>
      <c r="I644" s="57"/>
      <c r="J644" s="57"/>
      <c r="K644" s="57"/>
      <c r="L644" s="57"/>
      <c r="M644" s="58" t="str">
        <f t="shared" si="69"/>
        <v/>
      </c>
      <c r="N644" s="102"/>
    </row>
    <row r="645" spans="1:14">
      <c r="A645" s="97" t="str">
        <f t="shared" si="67"/>
        <v/>
      </c>
      <c r="B645" s="98" t="str">
        <f t="shared" si="66"/>
        <v/>
      </c>
      <c r="C645" s="99"/>
      <c r="D645" s="137"/>
      <c r="E645" s="100"/>
      <c r="F645" s="57"/>
      <c r="G645" s="58">
        <f t="shared" si="68"/>
        <v>0</v>
      </c>
      <c r="H645" s="58">
        <f>IF(E645="",0,IFERROR(VLOOKUP(E645,档案费管理台账!$D$4:$H$1000,5,0),0))</f>
        <v>0</v>
      </c>
      <c r="I645" s="57"/>
      <c r="J645" s="57"/>
      <c r="K645" s="57"/>
      <c r="L645" s="57"/>
      <c r="M645" s="58" t="str">
        <f t="shared" si="69"/>
        <v/>
      </c>
      <c r="N645" s="102"/>
    </row>
    <row r="646" spans="1:14">
      <c r="A646" s="97" t="str">
        <f t="shared" si="67"/>
        <v/>
      </c>
      <c r="B646" s="98" t="str">
        <f t="shared" si="66"/>
        <v/>
      </c>
      <c r="C646" s="99"/>
      <c r="D646" s="137"/>
      <c r="E646" s="100"/>
      <c r="F646" s="57"/>
      <c r="G646" s="58">
        <f t="shared" si="68"/>
        <v>0</v>
      </c>
      <c r="H646" s="58">
        <f>IF(E646="",0,IFERROR(VLOOKUP(E646,档案费管理台账!$D$4:$H$1000,5,0),0))</f>
        <v>0</v>
      </c>
      <c r="I646" s="57"/>
      <c r="J646" s="57"/>
      <c r="K646" s="57"/>
      <c r="L646" s="57"/>
      <c r="M646" s="58" t="str">
        <f t="shared" si="69"/>
        <v/>
      </c>
      <c r="N646" s="102"/>
    </row>
    <row r="647" spans="1:14">
      <c r="A647" s="97" t="str">
        <f t="shared" si="67"/>
        <v/>
      </c>
      <c r="B647" s="98" t="str">
        <f t="shared" si="66"/>
        <v/>
      </c>
      <c r="C647" s="99"/>
      <c r="D647" s="137"/>
      <c r="E647" s="100"/>
      <c r="F647" s="57"/>
      <c r="G647" s="58">
        <f t="shared" si="68"/>
        <v>0</v>
      </c>
      <c r="H647" s="58">
        <f>IF(E647="",0,IFERROR(VLOOKUP(E647,档案费管理台账!$D$4:$H$1000,5,0),0))</f>
        <v>0</v>
      </c>
      <c r="I647" s="57"/>
      <c r="J647" s="57"/>
      <c r="K647" s="57"/>
      <c r="L647" s="57"/>
      <c r="M647" s="58" t="str">
        <f t="shared" si="69"/>
        <v/>
      </c>
      <c r="N647" s="102"/>
    </row>
    <row r="648" spans="1:14">
      <c r="A648" s="97" t="str">
        <f t="shared" si="67"/>
        <v/>
      </c>
      <c r="B648" s="98" t="str">
        <f t="shared" si="66"/>
        <v/>
      </c>
      <c r="C648" s="99"/>
      <c r="D648" s="137"/>
      <c r="E648" s="100"/>
      <c r="F648" s="57"/>
      <c r="G648" s="58">
        <f t="shared" si="68"/>
        <v>0</v>
      </c>
      <c r="H648" s="58">
        <f>IF(E648="",0,IFERROR(VLOOKUP(E648,档案费管理台账!$D$4:$H$1000,5,0),0))</f>
        <v>0</v>
      </c>
      <c r="I648" s="57"/>
      <c r="J648" s="57"/>
      <c r="K648" s="57"/>
      <c r="L648" s="57"/>
      <c r="M648" s="58" t="str">
        <f t="shared" si="69"/>
        <v/>
      </c>
      <c r="N648" s="102"/>
    </row>
    <row r="649" spans="1:14">
      <c r="A649" s="97" t="str">
        <f t="shared" si="67"/>
        <v/>
      </c>
      <c r="B649" s="98" t="str">
        <f t="shared" si="66"/>
        <v/>
      </c>
      <c r="C649" s="99"/>
      <c r="D649" s="137"/>
      <c r="E649" s="100"/>
      <c r="F649" s="57"/>
      <c r="G649" s="58">
        <f t="shared" si="68"/>
        <v>0</v>
      </c>
      <c r="H649" s="58">
        <f>IF(E649="",0,IFERROR(VLOOKUP(E649,档案费管理台账!$D$4:$H$1000,5,0),0))</f>
        <v>0</v>
      </c>
      <c r="I649" s="57"/>
      <c r="J649" s="57"/>
      <c r="K649" s="57"/>
      <c r="L649" s="57"/>
      <c r="M649" s="58" t="str">
        <f t="shared" si="69"/>
        <v/>
      </c>
      <c r="N649" s="102"/>
    </row>
    <row r="650" spans="1:14">
      <c r="A650" s="97" t="str">
        <f t="shared" si="67"/>
        <v/>
      </c>
      <c r="B650" s="98" t="str">
        <f t="shared" si="66"/>
        <v/>
      </c>
      <c r="C650" s="99"/>
      <c r="D650" s="137"/>
      <c r="E650" s="100"/>
      <c r="F650" s="57"/>
      <c r="G650" s="58">
        <f t="shared" si="68"/>
        <v>0</v>
      </c>
      <c r="H650" s="58">
        <f>IF(E650="",0,IFERROR(VLOOKUP(E650,档案费管理台账!$D$4:$H$1000,5,0),0))</f>
        <v>0</v>
      </c>
      <c r="I650" s="57"/>
      <c r="J650" s="57"/>
      <c r="K650" s="57"/>
      <c r="L650" s="57"/>
      <c r="M650" s="58" t="str">
        <f t="shared" si="69"/>
        <v/>
      </c>
      <c r="N650" s="102"/>
    </row>
    <row r="651" spans="1:14">
      <c r="A651" s="97" t="str">
        <f t="shared" si="67"/>
        <v/>
      </c>
      <c r="B651" s="98" t="str">
        <f t="shared" si="66"/>
        <v/>
      </c>
      <c r="C651" s="99"/>
      <c r="D651" s="137"/>
      <c r="E651" s="100"/>
      <c r="F651" s="57"/>
      <c r="G651" s="58">
        <f t="shared" si="68"/>
        <v>0</v>
      </c>
      <c r="H651" s="58">
        <f>IF(E651="",0,IFERROR(VLOOKUP(E651,档案费管理台账!$D$4:$H$1000,5,0),0))</f>
        <v>0</v>
      </c>
      <c r="I651" s="57"/>
      <c r="J651" s="57"/>
      <c r="K651" s="57"/>
      <c r="L651" s="57"/>
      <c r="M651" s="58" t="str">
        <f t="shared" si="69"/>
        <v/>
      </c>
      <c r="N651" s="102"/>
    </row>
    <row r="652" spans="1:14">
      <c r="A652" s="97" t="str">
        <f t="shared" si="67"/>
        <v/>
      </c>
      <c r="B652" s="98" t="str">
        <f t="shared" si="66"/>
        <v/>
      </c>
      <c r="C652" s="99"/>
      <c r="D652" s="137"/>
      <c r="E652" s="100"/>
      <c r="F652" s="57"/>
      <c r="G652" s="58">
        <f t="shared" si="68"/>
        <v>0</v>
      </c>
      <c r="H652" s="58">
        <f>IF(E652="",0,IFERROR(VLOOKUP(E652,档案费管理台账!$D$4:$H$1000,5,0),0))</f>
        <v>0</v>
      </c>
      <c r="I652" s="57"/>
      <c r="J652" s="57"/>
      <c r="K652" s="57"/>
      <c r="L652" s="57"/>
      <c r="M652" s="58" t="str">
        <f t="shared" si="69"/>
        <v/>
      </c>
      <c r="N652" s="102"/>
    </row>
    <row r="653" spans="1:14">
      <c r="A653" s="97" t="str">
        <f t="shared" si="67"/>
        <v/>
      </c>
      <c r="B653" s="98" t="str">
        <f t="shared" si="66"/>
        <v/>
      </c>
      <c r="C653" s="99"/>
      <c r="D653" s="137"/>
      <c r="E653" s="100"/>
      <c r="F653" s="57"/>
      <c r="G653" s="58">
        <f t="shared" si="68"/>
        <v>0</v>
      </c>
      <c r="H653" s="58">
        <f>IF(E653="",0,IFERROR(VLOOKUP(E653,档案费管理台账!$D$4:$H$1000,5,0),0))</f>
        <v>0</v>
      </c>
      <c r="I653" s="57"/>
      <c r="J653" s="57"/>
      <c r="K653" s="57"/>
      <c r="L653" s="57"/>
      <c r="M653" s="58" t="str">
        <f t="shared" si="69"/>
        <v/>
      </c>
      <c r="N653" s="102"/>
    </row>
    <row r="654" spans="1:14">
      <c r="A654" s="97" t="str">
        <f t="shared" si="67"/>
        <v/>
      </c>
      <c r="B654" s="98" t="str">
        <f t="shared" si="66"/>
        <v/>
      </c>
      <c r="C654" s="99"/>
      <c r="D654" s="137"/>
      <c r="E654" s="100"/>
      <c r="F654" s="57"/>
      <c r="G654" s="58">
        <f t="shared" si="68"/>
        <v>0</v>
      </c>
      <c r="H654" s="58">
        <f>IF(E654="",0,IFERROR(VLOOKUP(E654,档案费管理台账!$D$4:$H$1000,5,0),0))</f>
        <v>0</v>
      </c>
      <c r="I654" s="57"/>
      <c r="J654" s="57"/>
      <c r="K654" s="57"/>
      <c r="L654" s="57"/>
      <c r="M654" s="58" t="str">
        <f t="shared" si="69"/>
        <v/>
      </c>
      <c r="N654" s="102"/>
    </row>
    <row r="655" spans="1:14">
      <c r="A655" s="97" t="str">
        <f t="shared" si="67"/>
        <v/>
      </c>
      <c r="B655" s="98" t="str">
        <f t="shared" si="66"/>
        <v/>
      </c>
      <c r="C655" s="99"/>
      <c r="D655" s="137"/>
      <c r="E655" s="100"/>
      <c r="F655" s="57"/>
      <c r="G655" s="58">
        <f t="shared" si="68"/>
        <v>0</v>
      </c>
      <c r="H655" s="58">
        <f>IF(E655="",0,IFERROR(VLOOKUP(E655,档案费管理台账!$D$4:$H$1000,5,0),0))</f>
        <v>0</v>
      </c>
      <c r="I655" s="57"/>
      <c r="J655" s="57"/>
      <c r="K655" s="57"/>
      <c r="L655" s="57"/>
      <c r="M655" s="58" t="str">
        <f t="shared" si="69"/>
        <v/>
      </c>
      <c r="N655" s="102"/>
    </row>
    <row r="656" spans="1:14">
      <c r="A656" s="97" t="str">
        <f t="shared" si="67"/>
        <v/>
      </c>
      <c r="B656" s="98" t="str">
        <f t="shared" si="66"/>
        <v/>
      </c>
      <c r="C656" s="99"/>
      <c r="D656" s="137"/>
      <c r="E656" s="100"/>
      <c r="F656" s="57"/>
      <c r="G656" s="58">
        <f t="shared" si="68"/>
        <v>0</v>
      </c>
      <c r="H656" s="58">
        <f>IF(E656="",0,IFERROR(VLOOKUP(E656,档案费管理台账!$D$4:$H$1000,5,0),0))</f>
        <v>0</v>
      </c>
      <c r="I656" s="57"/>
      <c r="J656" s="57"/>
      <c r="K656" s="57"/>
      <c r="L656" s="57"/>
      <c r="M656" s="58" t="str">
        <f t="shared" si="69"/>
        <v/>
      </c>
      <c r="N656" s="102"/>
    </row>
    <row r="657" spans="1:14">
      <c r="A657" s="97" t="str">
        <f t="shared" si="67"/>
        <v/>
      </c>
      <c r="B657" s="98" t="str">
        <f t="shared" si="66"/>
        <v/>
      </c>
      <c r="C657" s="99"/>
      <c r="D657" s="137"/>
      <c r="E657" s="100"/>
      <c r="F657" s="57"/>
      <c r="G657" s="58">
        <f t="shared" si="68"/>
        <v>0</v>
      </c>
      <c r="H657" s="58">
        <f>IF(E657="",0,IFERROR(VLOOKUP(E657,档案费管理台账!$D$4:$H$1000,5,0),0))</f>
        <v>0</v>
      </c>
      <c r="I657" s="57"/>
      <c r="J657" s="57"/>
      <c r="K657" s="57"/>
      <c r="L657" s="57"/>
      <c r="M657" s="58" t="str">
        <f t="shared" si="69"/>
        <v/>
      </c>
      <c r="N657" s="102"/>
    </row>
    <row r="658" spans="1:14">
      <c r="A658" s="97" t="str">
        <f t="shared" si="67"/>
        <v/>
      </c>
      <c r="B658" s="98" t="str">
        <f t="shared" si="66"/>
        <v/>
      </c>
      <c r="C658" s="99"/>
      <c r="D658" s="137"/>
      <c r="E658" s="100"/>
      <c r="F658" s="57"/>
      <c r="G658" s="58">
        <f t="shared" si="68"/>
        <v>0</v>
      </c>
      <c r="H658" s="58">
        <f>IF(E658="",0,IFERROR(VLOOKUP(E658,档案费管理台账!$D$4:$H$1000,5,0),0))</f>
        <v>0</v>
      </c>
      <c r="I658" s="57"/>
      <c r="J658" s="57"/>
      <c r="K658" s="57"/>
      <c r="L658" s="57"/>
      <c r="M658" s="58" t="str">
        <f t="shared" si="69"/>
        <v/>
      </c>
      <c r="N658" s="102"/>
    </row>
    <row r="659" spans="1:14">
      <c r="A659" s="97" t="str">
        <f t="shared" si="67"/>
        <v/>
      </c>
      <c r="B659" s="98" t="str">
        <f t="shared" si="66"/>
        <v/>
      </c>
      <c r="C659" s="99"/>
      <c r="D659" s="137"/>
      <c r="E659" s="100"/>
      <c r="F659" s="57"/>
      <c r="G659" s="58">
        <f t="shared" si="68"/>
        <v>0</v>
      </c>
      <c r="H659" s="58">
        <f>IF(E659="",0,IFERROR(VLOOKUP(E659,档案费管理台账!$D$4:$H$1000,5,0),0))</f>
        <v>0</v>
      </c>
      <c r="I659" s="57"/>
      <c r="J659" s="57"/>
      <c r="K659" s="57"/>
      <c r="L659" s="57"/>
      <c r="M659" s="58" t="str">
        <f t="shared" si="69"/>
        <v/>
      </c>
      <c r="N659" s="102"/>
    </row>
    <row r="660" spans="1:14">
      <c r="A660" s="97" t="str">
        <f t="shared" si="67"/>
        <v/>
      </c>
      <c r="B660" s="98" t="str">
        <f t="shared" si="66"/>
        <v/>
      </c>
      <c r="C660" s="99"/>
      <c r="D660" s="137"/>
      <c r="E660" s="100"/>
      <c r="F660" s="57"/>
      <c r="G660" s="58">
        <f t="shared" si="68"/>
        <v>0</v>
      </c>
      <c r="H660" s="58">
        <f>IF(E660="",0,IFERROR(VLOOKUP(E660,档案费管理台账!$D$4:$H$1000,5,0),0))</f>
        <v>0</v>
      </c>
      <c r="I660" s="57"/>
      <c r="J660" s="57"/>
      <c r="K660" s="57"/>
      <c r="L660" s="57"/>
      <c r="M660" s="58" t="str">
        <f t="shared" si="69"/>
        <v/>
      </c>
      <c r="N660" s="102"/>
    </row>
    <row r="661" spans="1:14">
      <c r="A661" s="97" t="str">
        <f t="shared" si="67"/>
        <v/>
      </c>
      <c r="B661" s="98" t="str">
        <f t="shared" si="66"/>
        <v/>
      </c>
      <c r="C661" s="99"/>
      <c r="D661" s="137"/>
      <c r="E661" s="100"/>
      <c r="F661" s="57"/>
      <c r="G661" s="58">
        <f t="shared" si="68"/>
        <v>0</v>
      </c>
      <c r="H661" s="58">
        <f>IF(E661="",0,IFERROR(VLOOKUP(E661,档案费管理台账!$D$4:$H$1000,5,0),0))</f>
        <v>0</v>
      </c>
      <c r="I661" s="57"/>
      <c r="J661" s="57"/>
      <c r="K661" s="57"/>
      <c r="L661" s="57"/>
      <c r="M661" s="58" t="str">
        <f t="shared" si="69"/>
        <v/>
      </c>
      <c r="N661" s="102"/>
    </row>
    <row r="662" spans="1:14">
      <c r="A662" s="97" t="str">
        <f t="shared" si="67"/>
        <v/>
      </c>
      <c r="B662" s="98" t="str">
        <f t="shared" si="66"/>
        <v/>
      </c>
      <c r="C662" s="99"/>
      <c r="D662" s="137"/>
      <c r="E662" s="100"/>
      <c r="F662" s="57"/>
      <c r="G662" s="58">
        <f t="shared" si="68"/>
        <v>0</v>
      </c>
      <c r="H662" s="58">
        <f>IF(E662="",0,IFERROR(VLOOKUP(E662,档案费管理台账!$D$4:$H$1000,5,0),0))</f>
        <v>0</v>
      </c>
      <c r="I662" s="57"/>
      <c r="J662" s="57"/>
      <c r="K662" s="57"/>
      <c r="L662" s="57"/>
      <c r="M662" s="58" t="str">
        <f t="shared" si="69"/>
        <v/>
      </c>
      <c r="N662" s="102"/>
    </row>
    <row r="663" spans="1:14">
      <c r="A663" s="97" t="str">
        <f t="shared" si="67"/>
        <v/>
      </c>
      <c r="B663" s="98" t="str">
        <f t="shared" si="66"/>
        <v/>
      </c>
      <c r="C663" s="99"/>
      <c r="D663" s="137"/>
      <c r="E663" s="100"/>
      <c r="F663" s="57"/>
      <c r="G663" s="58">
        <f t="shared" si="68"/>
        <v>0</v>
      </c>
      <c r="H663" s="58">
        <f>IF(E663="",0,IFERROR(VLOOKUP(E663,档案费管理台账!$D$4:$H$1000,5,0),0))</f>
        <v>0</v>
      </c>
      <c r="I663" s="57"/>
      <c r="J663" s="57"/>
      <c r="K663" s="57"/>
      <c r="L663" s="57"/>
      <c r="M663" s="58" t="str">
        <f t="shared" si="69"/>
        <v/>
      </c>
      <c r="N663" s="102"/>
    </row>
    <row r="664" spans="1:14">
      <c r="A664" s="97" t="str">
        <f t="shared" si="67"/>
        <v/>
      </c>
      <c r="B664" s="98" t="str">
        <f t="shared" si="66"/>
        <v/>
      </c>
      <c r="C664" s="99"/>
      <c r="D664" s="137"/>
      <c r="E664" s="100"/>
      <c r="F664" s="57"/>
      <c r="G664" s="58">
        <f t="shared" si="68"/>
        <v>0</v>
      </c>
      <c r="H664" s="58">
        <f>IF(E664="",0,IFERROR(VLOOKUP(E664,档案费管理台账!$D$4:$H$1000,5,0),0))</f>
        <v>0</v>
      </c>
      <c r="I664" s="57"/>
      <c r="J664" s="57"/>
      <c r="K664" s="57"/>
      <c r="L664" s="57"/>
      <c r="M664" s="58" t="str">
        <f t="shared" si="69"/>
        <v/>
      </c>
      <c r="N664" s="102"/>
    </row>
    <row r="665" spans="1:14">
      <c r="A665" s="97" t="str">
        <f t="shared" si="67"/>
        <v/>
      </c>
      <c r="B665" s="98" t="str">
        <f t="shared" si="66"/>
        <v/>
      </c>
      <c r="C665" s="99"/>
      <c r="D665" s="137"/>
      <c r="E665" s="100"/>
      <c r="F665" s="57"/>
      <c r="G665" s="58">
        <f t="shared" si="68"/>
        <v>0</v>
      </c>
      <c r="H665" s="58">
        <f>IF(E665="",0,IFERROR(VLOOKUP(E665,档案费管理台账!$D$4:$H$1000,5,0),0))</f>
        <v>0</v>
      </c>
      <c r="I665" s="57"/>
      <c r="J665" s="57"/>
      <c r="K665" s="57"/>
      <c r="L665" s="57"/>
      <c r="M665" s="58" t="str">
        <f t="shared" si="69"/>
        <v/>
      </c>
      <c r="N665" s="102"/>
    </row>
    <row r="666" spans="1:14">
      <c r="A666" s="97" t="str">
        <f t="shared" si="67"/>
        <v/>
      </c>
      <c r="B666" s="98" t="str">
        <f t="shared" si="66"/>
        <v/>
      </c>
      <c r="C666" s="99"/>
      <c r="D666" s="137"/>
      <c r="E666" s="100"/>
      <c r="F666" s="57"/>
      <c r="G666" s="58">
        <f t="shared" si="68"/>
        <v>0</v>
      </c>
      <c r="H666" s="58">
        <f>IF(E666="",0,IFERROR(VLOOKUP(E666,档案费管理台账!$D$4:$H$1000,5,0),0))</f>
        <v>0</v>
      </c>
      <c r="I666" s="57"/>
      <c r="J666" s="57"/>
      <c r="K666" s="57"/>
      <c r="L666" s="57"/>
      <c r="M666" s="58" t="str">
        <f t="shared" si="69"/>
        <v/>
      </c>
      <c r="N666" s="102"/>
    </row>
    <row r="667" spans="1:14">
      <c r="A667" s="97" t="str">
        <f t="shared" si="67"/>
        <v/>
      </c>
      <c r="B667" s="98" t="str">
        <f t="shared" si="66"/>
        <v/>
      </c>
      <c r="C667" s="99"/>
      <c r="D667" s="137"/>
      <c r="E667" s="100"/>
      <c r="F667" s="57"/>
      <c r="G667" s="58">
        <f t="shared" si="68"/>
        <v>0</v>
      </c>
      <c r="H667" s="58">
        <f>IF(E667="",0,IFERROR(VLOOKUP(E667,档案费管理台账!$D$4:$H$1000,5,0),0))</f>
        <v>0</v>
      </c>
      <c r="I667" s="57"/>
      <c r="J667" s="57"/>
      <c r="K667" s="57"/>
      <c r="L667" s="57"/>
      <c r="M667" s="58" t="str">
        <f t="shared" si="69"/>
        <v/>
      </c>
      <c r="N667" s="102"/>
    </row>
    <row r="668" spans="1:14">
      <c r="A668" s="97" t="str">
        <f t="shared" si="67"/>
        <v/>
      </c>
      <c r="B668" s="98" t="str">
        <f t="shared" si="66"/>
        <v/>
      </c>
      <c r="C668" s="99"/>
      <c r="D668" s="137"/>
      <c r="E668" s="100"/>
      <c r="F668" s="57"/>
      <c r="G668" s="58">
        <f t="shared" si="68"/>
        <v>0</v>
      </c>
      <c r="H668" s="58">
        <f>IF(E668="",0,IFERROR(VLOOKUP(E668,档案费管理台账!$D$4:$H$1000,5,0),0))</f>
        <v>0</v>
      </c>
      <c r="I668" s="57"/>
      <c r="J668" s="57"/>
      <c r="K668" s="57"/>
      <c r="L668" s="57"/>
      <c r="M668" s="58" t="str">
        <f t="shared" si="69"/>
        <v/>
      </c>
      <c r="N668" s="102"/>
    </row>
    <row r="669" spans="1:14">
      <c r="A669" s="97" t="str">
        <f t="shared" si="67"/>
        <v/>
      </c>
      <c r="B669" s="98" t="str">
        <f t="shared" si="66"/>
        <v/>
      </c>
      <c r="C669" s="99"/>
      <c r="D669" s="137"/>
      <c r="E669" s="100"/>
      <c r="F669" s="57"/>
      <c r="G669" s="58">
        <f t="shared" si="68"/>
        <v>0</v>
      </c>
      <c r="H669" s="58">
        <f>IF(E669="",0,IFERROR(VLOOKUP(E669,档案费管理台账!$D$4:$H$1000,5,0),0))</f>
        <v>0</v>
      </c>
      <c r="I669" s="57"/>
      <c r="J669" s="57"/>
      <c r="K669" s="57"/>
      <c r="L669" s="57"/>
      <c r="M669" s="58" t="str">
        <f t="shared" si="69"/>
        <v/>
      </c>
      <c r="N669" s="102"/>
    </row>
    <row r="670" spans="1:14">
      <c r="A670" s="97" t="str">
        <f t="shared" si="67"/>
        <v/>
      </c>
      <c r="B670" s="98" t="str">
        <f t="shared" si="66"/>
        <v/>
      </c>
      <c r="C670" s="99"/>
      <c r="D670" s="137"/>
      <c r="E670" s="100"/>
      <c r="F670" s="57"/>
      <c r="G670" s="58">
        <f t="shared" si="68"/>
        <v>0</v>
      </c>
      <c r="H670" s="58">
        <f>IF(E670="",0,IFERROR(VLOOKUP(E670,档案费管理台账!$D$4:$H$1000,5,0),0))</f>
        <v>0</v>
      </c>
      <c r="I670" s="57"/>
      <c r="J670" s="57"/>
      <c r="K670" s="57"/>
      <c r="L670" s="57"/>
      <c r="M670" s="58" t="str">
        <f t="shared" si="69"/>
        <v/>
      </c>
      <c r="N670" s="102"/>
    </row>
    <row r="671" spans="1:14">
      <c r="A671" s="97" t="str">
        <f t="shared" si="67"/>
        <v/>
      </c>
      <c r="B671" s="98" t="str">
        <f t="shared" si="66"/>
        <v/>
      </c>
      <c r="C671" s="99"/>
      <c r="D671" s="137"/>
      <c r="E671" s="100"/>
      <c r="F671" s="57"/>
      <c r="G671" s="58">
        <f t="shared" si="68"/>
        <v>0</v>
      </c>
      <c r="H671" s="58">
        <f>IF(E671="",0,IFERROR(VLOOKUP(E671,档案费管理台账!$D$4:$H$1000,5,0),0))</f>
        <v>0</v>
      </c>
      <c r="I671" s="57"/>
      <c r="J671" s="57"/>
      <c r="K671" s="57"/>
      <c r="L671" s="57"/>
      <c r="M671" s="58" t="str">
        <f t="shared" si="69"/>
        <v/>
      </c>
      <c r="N671" s="102"/>
    </row>
    <row r="672" spans="1:14">
      <c r="A672" s="97" t="str">
        <f t="shared" si="67"/>
        <v/>
      </c>
      <c r="B672" s="98" t="str">
        <f t="shared" si="66"/>
        <v/>
      </c>
      <c r="C672" s="99"/>
      <c r="D672" s="137"/>
      <c r="E672" s="100"/>
      <c r="F672" s="57"/>
      <c r="G672" s="58">
        <f t="shared" si="68"/>
        <v>0</v>
      </c>
      <c r="H672" s="58">
        <f>IF(E672="",0,IFERROR(VLOOKUP(E672,档案费管理台账!$D$4:$H$1000,5,0),0))</f>
        <v>0</v>
      </c>
      <c r="I672" s="57"/>
      <c r="J672" s="57"/>
      <c r="K672" s="57"/>
      <c r="L672" s="57"/>
      <c r="M672" s="58" t="str">
        <f t="shared" si="69"/>
        <v/>
      </c>
      <c r="N672" s="102"/>
    </row>
    <row r="673" spans="1:14">
      <c r="A673" s="97" t="str">
        <f t="shared" si="67"/>
        <v/>
      </c>
      <c r="B673" s="98" t="str">
        <f t="shared" si="66"/>
        <v/>
      </c>
      <c r="C673" s="99"/>
      <c r="D673" s="137"/>
      <c r="E673" s="100"/>
      <c r="F673" s="57"/>
      <c r="G673" s="58">
        <f t="shared" si="68"/>
        <v>0</v>
      </c>
      <c r="H673" s="58">
        <f>IF(E673="",0,IFERROR(VLOOKUP(E673,档案费管理台账!$D$4:$H$1000,5,0),0))</f>
        <v>0</v>
      </c>
      <c r="I673" s="57"/>
      <c r="J673" s="57"/>
      <c r="K673" s="57"/>
      <c r="L673" s="57"/>
      <c r="M673" s="58" t="str">
        <f t="shared" si="69"/>
        <v/>
      </c>
      <c r="N673" s="102"/>
    </row>
    <row r="674" spans="1:14">
      <c r="A674" s="97" t="str">
        <f t="shared" si="67"/>
        <v/>
      </c>
      <c r="B674" s="98" t="str">
        <f t="shared" si="66"/>
        <v/>
      </c>
      <c r="C674" s="99"/>
      <c r="D674" s="137"/>
      <c r="E674" s="100"/>
      <c r="F674" s="57"/>
      <c r="G674" s="58">
        <f t="shared" si="68"/>
        <v>0</v>
      </c>
      <c r="H674" s="58">
        <f>IF(E674="",0,IFERROR(VLOOKUP(E674,档案费管理台账!$D$4:$H$1000,5,0),0))</f>
        <v>0</v>
      </c>
      <c r="I674" s="57"/>
      <c r="J674" s="57"/>
      <c r="K674" s="57"/>
      <c r="L674" s="57"/>
      <c r="M674" s="58" t="str">
        <f t="shared" si="69"/>
        <v/>
      </c>
      <c r="N674" s="102"/>
    </row>
    <row r="675" spans="1:14">
      <c r="A675" s="97" t="str">
        <f t="shared" si="67"/>
        <v/>
      </c>
      <c r="B675" s="98" t="str">
        <f t="shared" si="66"/>
        <v/>
      </c>
      <c r="C675" s="99"/>
      <c r="D675" s="137"/>
      <c r="E675" s="100"/>
      <c r="F675" s="57"/>
      <c r="G675" s="58">
        <f t="shared" si="68"/>
        <v>0</v>
      </c>
      <c r="H675" s="58">
        <f>IF(E675="",0,IFERROR(VLOOKUP(E675,档案费管理台账!$D$4:$H$1000,5,0),0))</f>
        <v>0</v>
      </c>
      <c r="I675" s="57"/>
      <c r="J675" s="57"/>
      <c r="K675" s="57"/>
      <c r="L675" s="57"/>
      <c r="M675" s="58" t="str">
        <f t="shared" si="69"/>
        <v/>
      </c>
      <c r="N675" s="102"/>
    </row>
    <row r="676" spans="1:14">
      <c r="A676" s="97" t="str">
        <f t="shared" si="67"/>
        <v/>
      </c>
      <c r="B676" s="98" t="str">
        <f t="shared" si="66"/>
        <v/>
      </c>
      <c r="C676" s="99"/>
      <c r="D676" s="137"/>
      <c r="E676" s="100"/>
      <c r="F676" s="57"/>
      <c r="G676" s="58">
        <f t="shared" si="68"/>
        <v>0</v>
      </c>
      <c r="H676" s="58">
        <f>IF(E676="",0,IFERROR(VLOOKUP(E676,档案费管理台账!$D$4:$H$1000,5,0),0))</f>
        <v>0</v>
      </c>
      <c r="I676" s="57"/>
      <c r="J676" s="57"/>
      <c r="K676" s="57"/>
      <c r="L676" s="57"/>
      <c r="M676" s="58" t="str">
        <f t="shared" si="69"/>
        <v/>
      </c>
      <c r="N676" s="102"/>
    </row>
    <row r="677" spans="1:14">
      <c r="A677" s="97" t="str">
        <f t="shared" si="67"/>
        <v/>
      </c>
      <c r="B677" s="98" t="str">
        <f t="shared" si="66"/>
        <v/>
      </c>
      <c r="C677" s="99"/>
      <c r="D677" s="137"/>
      <c r="E677" s="100"/>
      <c r="F677" s="57"/>
      <c r="G677" s="58">
        <f t="shared" si="68"/>
        <v>0</v>
      </c>
      <c r="H677" s="58">
        <f>IF(E677="",0,IFERROR(VLOOKUP(E677,档案费管理台账!$D$4:$H$1000,5,0),0))</f>
        <v>0</v>
      </c>
      <c r="I677" s="57"/>
      <c r="J677" s="57"/>
      <c r="K677" s="57"/>
      <c r="L677" s="57"/>
      <c r="M677" s="58" t="str">
        <f t="shared" si="69"/>
        <v/>
      </c>
      <c r="N677" s="102"/>
    </row>
    <row r="678" spans="1:14">
      <c r="A678" s="97" t="str">
        <f t="shared" si="67"/>
        <v/>
      </c>
      <c r="B678" s="98" t="str">
        <f t="shared" si="66"/>
        <v/>
      </c>
      <c r="C678" s="99"/>
      <c r="D678" s="137"/>
      <c r="E678" s="100"/>
      <c r="F678" s="57"/>
      <c r="G678" s="58">
        <f t="shared" si="68"/>
        <v>0</v>
      </c>
      <c r="H678" s="58">
        <f>IF(E678="",0,IFERROR(VLOOKUP(E678,档案费管理台账!$D$4:$H$1000,5,0),0))</f>
        <v>0</v>
      </c>
      <c r="I678" s="57"/>
      <c r="J678" s="57"/>
      <c r="K678" s="57"/>
      <c r="L678" s="57"/>
      <c r="M678" s="58" t="str">
        <f t="shared" si="69"/>
        <v/>
      </c>
      <c r="N678" s="102"/>
    </row>
    <row r="679" spans="1:14">
      <c r="A679" s="97" t="str">
        <f t="shared" si="67"/>
        <v/>
      </c>
      <c r="B679" s="98" t="str">
        <f t="shared" si="66"/>
        <v/>
      </c>
      <c r="C679" s="99"/>
      <c r="D679" s="137"/>
      <c r="E679" s="100"/>
      <c r="F679" s="57"/>
      <c r="G679" s="58">
        <f t="shared" si="68"/>
        <v>0</v>
      </c>
      <c r="H679" s="58">
        <f>IF(E679="",0,IFERROR(VLOOKUP(E679,档案费管理台账!$D$4:$H$1000,5,0),0))</f>
        <v>0</v>
      </c>
      <c r="I679" s="57"/>
      <c r="J679" s="57"/>
      <c r="K679" s="57"/>
      <c r="L679" s="57"/>
      <c r="M679" s="58" t="str">
        <f t="shared" si="69"/>
        <v/>
      </c>
      <c r="N679" s="102"/>
    </row>
    <row r="680" spans="1:14">
      <c r="A680" s="97" t="str">
        <f t="shared" si="67"/>
        <v/>
      </c>
      <c r="B680" s="98" t="str">
        <f t="shared" si="66"/>
        <v/>
      </c>
      <c r="C680" s="99"/>
      <c r="D680" s="137"/>
      <c r="E680" s="100"/>
      <c r="F680" s="57"/>
      <c r="G680" s="58">
        <f t="shared" si="68"/>
        <v>0</v>
      </c>
      <c r="H680" s="58">
        <f>IF(E680="",0,IFERROR(VLOOKUP(E680,档案费管理台账!$D$4:$H$1000,5,0),0))</f>
        <v>0</v>
      </c>
      <c r="I680" s="57"/>
      <c r="J680" s="57"/>
      <c r="K680" s="57"/>
      <c r="L680" s="57"/>
      <c r="M680" s="58" t="str">
        <f t="shared" si="69"/>
        <v/>
      </c>
      <c r="N680" s="102"/>
    </row>
    <row r="681" spans="1:14">
      <c r="A681" s="97" t="str">
        <f t="shared" si="67"/>
        <v/>
      </c>
      <c r="B681" s="98" t="str">
        <f t="shared" si="66"/>
        <v/>
      </c>
      <c r="C681" s="99"/>
      <c r="D681" s="137"/>
      <c r="E681" s="100"/>
      <c r="F681" s="57"/>
      <c r="G681" s="58">
        <f t="shared" si="68"/>
        <v>0</v>
      </c>
      <c r="H681" s="58">
        <f>IF(E681="",0,IFERROR(VLOOKUP(E681,档案费管理台账!$D$4:$H$1000,5,0),0))</f>
        <v>0</v>
      </c>
      <c r="I681" s="57"/>
      <c r="J681" s="57"/>
      <c r="K681" s="57"/>
      <c r="L681" s="57"/>
      <c r="M681" s="58" t="str">
        <f t="shared" si="69"/>
        <v/>
      </c>
      <c r="N681" s="102"/>
    </row>
    <row r="682" spans="1:14">
      <c r="A682" s="97" t="str">
        <f t="shared" si="67"/>
        <v/>
      </c>
      <c r="B682" s="98" t="str">
        <f t="shared" si="66"/>
        <v/>
      </c>
      <c r="C682" s="99"/>
      <c r="D682" s="137"/>
      <c r="E682" s="100"/>
      <c r="F682" s="57"/>
      <c r="G682" s="58">
        <f t="shared" si="68"/>
        <v>0</v>
      </c>
      <c r="H682" s="58">
        <f>IF(E682="",0,IFERROR(VLOOKUP(E682,档案费管理台账!$D$4:$H$1000,5,0),0))</f>
        <v>0</v>
      </c>
      <c r="I682" s="57"/>
      <c r="J682" s="57"/>
      <c r="K682" s="57"/>
      <c r="L682" s="57"/>
      <c r="M682" s="58" t="str">
        <f t="shared" si="69"/>
        <v/>
      </c>
      <c r="N682" s="102"/>
    </row>
    <row r="683" spans="1:14">
      <c r="A683" s="97" t="str">
        <f t="shared" si="67"/>
        <v/>
      </c>
      <c r="B683" s="98" t="str">
        <f t="shared" si="66"/>
        <v/>
      </c>
      <c r="C683" s="99"/>
      <c r="D683" s="137"/>
      <c r="E683" s="100"/>
      <c r="F683" s="57"/>
      <c r="G683" s="58">
        <f t="shared" si="68"/>
        <v>0</v>
      </c>
      <c r="H683" s="58">
        <f>IF(E683="",0,IFERROR(VLOOKUP(E683,档案费管理台账!$D$4:$H$1000,5,0),0))</f>
        <v>0</v>
      </c>
      <c r="I683" s="57"/>
      <c r="J683" s="57"/>
      <c r="K683" s="57"/>
      <c r="L683" s="57"/>
      <c r="M683" s="58" t="str">
        <f t="shared" si="69"/>
        <v/>
      </c>
      <c r="N683" s="102"/>
    </row>
    <row r="684" spans="1:14">
      <c r="A684" s="97" t="str">
        <f t="shared" si="67"/>
        <v/>
      </c>
      <c r="B684" s="98" t="str">
        <f t="shared" ref="B684:B747" si="70">IF(C684="","",MONTH(C684)&amp;"月")</f>
        <v/>
      </c>
      <c r="C684" s="99"/>
      <c r="D684" s="137"/>
      <c r="E684" s="100"/>
      <c r="F684" s="57"/>
      <c r="G684" s="58">
        <f t="shared" si="68"/>
        <v>0</v>
      </c>
      <c r="H684" s="58">
        <f>IF(E684="",0,IFERROR(VLOOKUP(E684,档案费管理台账!$D$4:$H$1000,5,0),0))</f>
        <v>0</v>
      </c>
      <c r="I684" s="57"/>
      <c r="J684" s="57"/>
      <c r="K684" s="57"/>
      <c r="L684" s="57"/>
      <c r="M684" s="58" t="str">
        <f t="shared" si="69"/>
        <v/>
      </c>
      <c r="N684" s="102"/>
    </row>
    <row r="685" spans="1:14">
      <c r="A685" s="97" t="str">
        <f t="shared" ref="A685:A748" si="71">IF(C685="","",ROW()-42)</f>
        <v/>
      </c>
      <c r="B685" s="98" t="str">
        <f t="shared" si="70"/>
        <v/>
      </c>
      <c r="C685" s="99"/>
      <c r="D685" s="137"/>
      <c r="E685" s="100"/>
      <c r="F685" s="57"/>
      <c r="G685" s="58">
        <f t="shared" ref="G685:G748" si="72">IF(F685="",0,F685*$K$41)</f>
        <v>0</v>
      </c>
      <c r="H685" s="58">
        <f>IF(E685="",0,IFERROR(VLOOKUP(E685,档案费管理台账!$D$4:$H$1000,5,0),0))</f>
        <v>0</v>
      </c>
      <c r="I685" s="57"/>
      <c r="J685" s="57"/>
      <c r="K685" s="57"/>
      <c r="L685" s="57"/>
      <c r="M685" s="58" t="str">
        <f t="shared" ref="M685:M748" si="73">IF(C685="","",ROUND(M684+G685-I685-J685-K685-L685-H685,2))</f>
        <v/>
      </c>
      <c r="N685" s="102"/>
    </row>
    <row r="686" spans="1:14">
      <c r="A686" s="97" t="str">
        <f t="shared" si="71"/>
        <v/>
      </c>
      <c r="B686" s="98" t="str">
        <f t="shared" si="70"/>
        <v/>
      </c>
      <c r="C686" s="99"/>
      <c r="D686" s="137"/>
      <c r="E686" s="100"/>
      <c r="F686" s="57"/>
      <c r="G686" s="58">
        <f t="shared" si="72"/>
        <v>0</v>
      </c>
      <c r="H686" s="58">
        <f>IF(E686="",0,IFERROR(VLOOKUP(E686,档案费管理台账!$D$4:$H$1000,5,0),0))</f>
        <v>0</v>
      </c>
      <c r="I686" s="57"/>
      <c r="J686" s="57"/>
      <c r="K686" s="57"/>
      <c r="L686" s="57"/>
      <c r="M686" s="58" t="str">
        <f t="shared" si="73"/>
        <v/>
      </c>
      <c r="N686" s="102"/>
    </row>
    <row r="687" spans="1:14">
      <c r="A687" s="97" t="str">
        <f t="shared" si="71"/>
        <v/>
      </c>
      <c r="B687" s="98" t="str">
        <f t="shared" si="70"/>
        <v/>
      </c>
      <c r="C687" s="99"/>
      <c r="D687" s="137"/>
      <c r="E687" s="100"/>
      <c r="F687" s="57"/>
      <c r="G687" s="58">
        <f t="shared" si="72"/>
        <v>0</v>
      </c>
      <c r="H687" s="58">
        <f>IF(E687="",0,IFERROR(VLOOKUP(E687,档案费管理台账!$D$4:$H$1000,5,0),0))</f>
        <v>0</v>
      </c>
      <c r="I687" s="57"/>
      <c r="J687" s="57"/>
      <c r="K687" s="57"/>
      <c r="L687" s="57"/>
      <c r="M687" s="58" t="str">
        <f t="shared" si="73"/>
        <v/>
      </c>
      <c r="N687" s="102"/>
    </row>
    <row r="688" spans="1:14">
      <c r="A688" s="97" t="str">
        <f t="shared" si="71"/>
        <v/>
      </c>
      <c r="B688" s="98" t="str">
        <f t="shared" si="70"/>
        <v/>
      </c>
      <c r="C688" s="99"/>
      <c r="D688" s="137"/>
      <c r="E688" s="100"/>
      <c r="F688" s="57"/>
      <c r="G688" s="58">
        <f t="shared" si="72"/>
        <v>0</v>
      </c>
      <c r="H688" s="58">
        <f>IF(E688="",0,IFERROR(VLOOKUP(E688,档案费管理台账!$D$4:$H$1000,5,0),0))</f>
        <v>0</v>
      </c>
      <c r="I688" s="57"/>
      <c r="J688" s="57"/>
      <c r="K688" s="57"/>
      <c r="L688" s="57"/>
      <c r="M688" s="58" t="str">
        <f t="shared" si="73"/>
        <v/>
      </c>
      <c r="N688" s="102"/>
    </row>
    <row r="689" spans="1:14">
      <c r="A689" s="97" t="str">
        <f t="shared" si="71"/>
        <v/>
      </c>
      <c r="B689" s="98" t="str">
        <f t="shared" si="70"/>
        <v/>
      </c>
      <c r="C689" s="99"/>
      <c r="D689" s="137"/>
      <c r="E689" s="100"/>
      <c r="F689" s="57"/>
      <c r="G689" s="58">
        <f t="shared" si="72"/>
        <v>0</v>
      </c>
      <c r="H689" s="58">
        <f>IF(E689="",0,IFERROR(VLOOKUP(E689,档案费管理台账!$D$4:$H$1000,5,0),0))</f>
        <v>0</v>
      </c>
      <c r="I689" s="57"/>
      <c r="J689" s="57"/>
      <c r="K689" s="57"/>
      <c r="L689" s="57"/>
      <c r="M689" s="58" t="str">
        <f t="shared" si="73"/>
        <v/>
      </c>
      <c r="N689" s="102"/>
    </row>
    <row r="690" spans="1:14">
      <c r="A690" s="97" t="str">
        <f t="shared" si="71"/>
        <v/>
      </c>
      <c r="B690" s="98" t="str">
        <f t="shared" si="70"/>
        <v/>
      </c>
      <c r="C690" s="99"/>
      <c r="D690" s="137"/>
      <c r="E690" s="100"/>
      <c r="F690" s="57"/>
      <c r="G690" s="58">
        <f t="shared" si="72"/>
        <v>0</v>
      </c>
      <c r="H690" s="58">
        <f>IF(E690="",0,IFERROR(VLOOKUP(E690,档案费管理台账!$D$4:$H$1000,5,0),0))</f>
        <v>0</v>
      </c>
      <c r="I690" s="57"/>
      <c r="J690" s="57"/>
      <c r="K690" s="57"/>
      <c r="L690" s="57"/>
      <c r="M690" s="58" t="str">
        <f t="shared" si="73"/>
        <v/>
      </c>
      <c r="N690" s="102"/>
    </row>
    <row r="691" spans="1:14">
      <c r="A691" s="97" t="str">
        <f t="shared" si="71"/>
        <v/>
      </c>
      <c r="B691" s="98" t="str">
        <f t="shared" si="70"/>
        <v/>
      </c>
      <c r="C691" s="99"/>
      <c r="D691" s="137"/>
      <c r="E691" s="100"/>
      <c r="F691" s="57"/>
      <c r="G691" s="58">
        <f t="shared" si="72"/>
        <v>0</v>
      </c>
      <c r="H691" s="58">
        <f>IF(E691="",0,IFERROR(VLOOKUP(E691,档案费管理台账!$D$4:$H$1000,5,0),0))</f>
        <v>0</v>
      </c>
      <c r="I691" s="57"/>
      <c r="J691" s="57"/>
      <c r="K691" s="57"/>
      <c r="L691" s="57"/>
      <c r="M691" s="58" t="str">
        <f t="shared" si="73"/>
        <v/>
      </c>
      <c r="N691" s="102"/>
    </row>
    <row r="692" spans="1:14">
      <c r="A692" s="97" t="str">
        <f t="shared" si="71"/>
        <v/>
      </c>
      <c r="B692" s="98" t="str">
        <f t="shared" si="70"/>
        <v/>
      </c>
      <c r="C692" s="99"/>
      <c r="D692" s="137"/>
      <c r="E692" s="100"/>
      <c r="F692" s="57"/>
      <c r="G692" s="58">
        <f t="shared" si="72"/>
        <v>0</v>
      </c>
      <c r="H692" s="58">
        <f>IF(E692="",0,IFERROR(VLOOKUP(E692,档案费管理台账!$D$4:$H$1000,5,0),0))</f>
        <v>0</v>
      </c>
      <c r="I692" s="57"/>
      <c r="J692" s="57"/>
      <c r="K692" s="57"/>
      <c r="L692" s="57"/>
      <c r="M692" s="58" t="str">
        <f t="shared" si="73"/>
        <v/>
      </c>
      <c r="N692" s="102"/>
    </row>
    <row r="693" spans="1:14">
      <c r="A693" s="97" t="str">
        <f t="shared" si="71"/>
        <v/>
      </c>
      <c r="B693" s="98" t="str">
        <f t="shared" si="70"/>
        <v/>
      </c>
      <c r="C693" s="99"/>
      <c r="D693" s="137"/>
      <c r="E693" s="100"/>
      <c r="F693" s="57"/>
      <c r="G693" s="58">
        <f t="shared" si="72"/>
        <v>0</v>
      </c>
      <c r="H693" s="58">
        <f>IF(E693="",0,IFERROR(VLOOKUP(E693,档案费管理台账!$D$4:$H$1000,5,0),0))</f>
        <v>0</v>
      </c>
      <c r="I693" s="57"/>
      <c r="J693" s="57"/>
      <c r="K693" s="57"/>
      <c r="L693" s="57"/>
      <c r="M693" s="58" t="str">
        <f t="shared" si="73"/>
        <v/>
      </c>
      <c r="N693" s="102"/>
    </row>
    <row r="694" spans="1:14">
      <c r="A694" s="97" t="str">
        <f t="shared" si="71"/>
        <v/>
      </c>
      <c r="B694" s="98" t="str">
        <f t="shared" si="70"/>
        <v/>
      </c>
      <c r="C694" s="99"/>
      <c r="D694" s="137"/>
      <c r="E694" s="100"/>
      <c r="F694" s="57"/>
      <c r="G694" s="58">
        <f t="shared" si="72"/>
        <v>0</v>
      </c>
      <c r="H694" s="58">
        <f>IF(E694="",0,IFERROR(VLOOKUP(E694,档案费管理台账!$D$4:$H$1000,5,0),0))</f>
        <v>0</v>
      </c>
      <c r="I694" s="57"/>
      <c r="J694" s="57"/>
      <c r="K694" s="57"/>
      <c r="L694" s="57"/>
      <c r="M694" s="58" t="str">
        <f t="shared" si="73"/>
        <v/>
      </c>
      <c r="N694" s="102"/>
    </row>
    <row r="695" spans="1:14">
      <c r="A695" s="97" t="str">
        <f t="shared" si="71"/>
        <v/>
      </c>
      <c r="B695" s="98" t="str">
        <f t="shared" si="70"/>
        <v/>
      </c>
      <c r="C695" s="99"/>
      <c r="D695" s="137"/>
      <c r="E695" s="100"/>
      <c r="F695" s="57"/>
      <c r="G695" s="58">
        <f t="shared" si="72"/>
        <v>0</v>
      </c>
      <c r="H695" s="58">
        <f>IF(E695="",0,IFERROR(VLOOKUP(E695,档案费管理台账!$D$4:$H$1000,5,0),0))</f>
        <v>0</v>
      </c>
      <c r="I695" s="57"/>
      <c r="J695" s="57"/>
      <c r="K695" s="57"/>
      <c r="L695" s="57"/>
      <c r="M695" s="58" t="str">
        <f t="shared" si="73"/>
        <v/>
      </c>
      <c r="N695" s="102"/>
    </row>
    <row r="696" spans="1:14">
      <c r="A696" s="97" t="str">
        <f t="shared" si="71"/>
        <v/>
      </c>
      <c r="B696" s="98" t="str">
        <f t="shared" si="70"/>
        <v/>
      </c>
      <c r="C696" s="99"/>
      <c r="D696" s="137"/>
      <c r="E696" s="100"/>
      <c r="F696" s="57"/>
      <c r="G696" s="58">
        <f t="shared" si="72"/>
        <v>0</v>
      </c>
      <c r="H696" s="58">
        <f>IF(E696="",0,IFERROR(VLOOKUP(E696,档案费管理台账!$D$4:$H$1000,5,0),0))</f>
        <v>0</v>
      </c>
      <c r="I696" s="57"/>
      <c r="J696" s="57"/>
      <c r="K696" s="57"/>
      <c r="L696" s="57"/>
      <c r="M696" s="58" t="str">
        <f t="shared" si="73"/>
        <v/>
      </c>
      <c r="N696" s="102"/>
    </row>
    <row r="697" spans="1:14">
      <c r="A697" s="97" t="str">
        <f t="shared" si="71"/>
        <v/>
      </c>
      <c r="B697" s="98" t="str">
        <f t="shared" si="70"/>
        <v/>
      </c>
      <c r="C697" s="99"/>
      <c r="D697" s="137"/>
      <c r="E697" s="100"/>
      <c r="F697" s="57"/>
      <c r="G697" s="58">
        <f t="shared" si="72"/>
        <v>0</v>
      </c>
      <c r="H697" s="58">
        <f>IF(E697="",0,IFERROR(VLOOKUP(E697,档案费管理台账!$D$4:$H$1000,5,0),0))</f>
        <v>0</v>
      </c>
      <c r="I697" s="57"/>
      <c r="J697" s="57"/>
      <c r="K697" s="57"/>
      <c r="L697" s="57"/>
      <c r="M697" s="58" t="str">
        <f t="shared" si="73"/>
        <v/>
      </c>
      <c r="N697" s="102"/>
    </row>
    <row r="698" spans="1:14">
      <c r="A698" s="97" t="str">
        <f t="shared" si="71"/>
        <v/>
      </c>
      <c r="B698" s="98" t="str">
        <f t="shared" si="70"/>
        <v/>
      </c>
      <c r="C698" s="99"/>
      <c r="D698" s="137"/>
      <c r="E698" s="100"/>
      <c r="F698" s="57"/>
      <c r="G698" s="58">
        <f t="shared" si="72"/>
        <v>0</v>
      </c>
      <c r="H698" s="58">
        <f>IF(E698="",0,IFERROR(VLOOKUP(E698,档案费管理台账!$D$4:$H$1000,5,0),0))</f>
        <v>0</v>
      </c>
      <c r="I698" s="57"/>
      <c r="J698" s="57"/>
      <c r="K698" s="57"/>
      <c r="L698" s="57"/>
      <c r="M698" s="58" t="str">
        <f t="shared" si="73"/>
        <v/>
      </c>
      <c r="N698" s="102"/>
    </row>
    <row r="699" spans="1:14">
      <c r="A699" s="97" t="str">
        <f t="shared" si="71"/>
        <v/>
      </c>
      <c r="B699" s="98" t="str">
        <f t="shared" si="70"/>
        <v/>
      </c>
      <c r="C699" s="99"/>
      <c r="D699" s="137"/>
      <c r="E699" s="100"/>
      <c r="F699" s="57"/>
      <c r="G699" s="58">
        <f t="shared" si="72"/>
        <v>0</v>
      </c>
      <c r="H699" s="58">
        <f>IF(E699="",0,IFERROR(VLOOKUP(E699,档案费管理台账!$D$4:$H$1000,5,0),0))</f>
        <v>0</v>
      </c>
      <c r="I699" s="57"/>
      <c r="J699" s="57"/>
      <c r="K699" s="57"/>
      <c r="L699" s="57"/>
      <c r="M699" s="58" t="str">
        <f t="shared" si="73"/>
        <v/>
      </c>
      <c r="N699" s="102"/>
    </row>
    <row r="700" spans="1:14">
      <c r="A700" s="97" t="str">
        <f t="shared" si="71"/>
        <v/>
      </c>
      <c r="B700" s="98" t="str">
        <f t="shared" si="70"/>
        <v/>
      </c>
      <c r="C700" s="99"/>
      <c r="D700" s="137"/>
      <c r="E700" s="100"/>
      <c r="F700" s="57"/>
      <c r="G700" s="58">
        <f t="shared" si="72"/>
        <v>0</v>
      </c>
      <c r="H700" s="58">
        <f>IF(E700="",0,IFERROR(VLOOKUP(E700,档案费管理台账!$D$4:$H$1000,5,0),0))</f>
        <v>0</v>
      </c>
      <c r="I700" s="57"/>
      <c r="J700" s="57"/>
      <c r="K700" s="57"/>
      <c r="L700" s="57"/>
      <c r="M700" s="58" t="str">
        <f t="shared" si="73"/>
        <v/>
      </c>
      <c r="N700" s="102"/>
    </row>
    <row r="701" spans="1:14">
      <c r="A701" s="97" t="str">
        <f t="shared" si="71"/>
        <v/>
      </c>
      <c r="B701" s="98" t="str">
        <f t="shared" si="70"/>
        <v/>
      </c>
      <c r="C701" s="99"/>
      <c r="D701" s="137"/>
      <c r="E701" s="100"/>
      <c r="F701" s="57"/>
      <c r="G701" s="58">
        <f t="shared" si="72"/>
        <v>0</v>
      </c>
      <c r="H701" s="58">
        <f>IF(E701="",0,IFERROR(VLOOKUP(E701,档案费管理台账!$D$4:$H$1000,5,0),0))</f>
        <v>0</v>
      </c>
      <c r="I701" s="57"/>
      <c r="J701" s="57"/>
      <c r="K701" s="57"/>
      <c r="L701" s="57"/>
      <c r="M701" s="58" t="str">
        <f t="shared" si="73"/>
        <v/>
      </c>
      <c r="N701" s="102"/>
    </row>
    <row r="702" spans="1:14">
      <c r="A702" s="97" t="str">
        <f t="shared" si="71"/>
        <v/>
      </c>
      <c r="B702" s="98" t="str">
        <f t="shared" si="70"/>
        <v/>
      </c>
      <c r="C702" s="99"/>
      <c r="D702" s="137"/>
      <c r="E702" s="100"/>
      <c r="F702" s="57"/>
      <c r="G702" s="58">
        <f t="shared" si="72"/>
        <v>0</v>
      </c>
      <c r="H702" s="58">
        <f>IF(E702="",0,IFERROR(VLOOKUP(E702,档案费管理台账!$D$4:$H$1000,5,0),0))</f>
        <v>0</v>
      </c>
      <c r="I702" s="57"/>
      <c r="J702" s="57"/>
      <c r="K702" s="57"/>
      <c r="L702" s="57"/>
      <c r="M702" s="58" t="str">
        <f t="shared" si="73"/>
        <v/>
      </c>
      <c r="N702" s="102"/>
    </row>
    <row r="703" spans="1:14">
      <c r="A703" s="97" t="str">
        <f t="shared" si="71"/>
        <v/>
      </c>
      <c r="B703" s="98" t="str">
        <f t="shared" si="70"/>
        <v/>
      </c>
      <c r="C703" s="99"/>
      <c r="D703" s="137"/>
      <c r="E703" s="100"/>
      <c r="F703" s="57"/>
      <c r="G703" s="58">
        <f t="shared" si="72"/>
        <v>0</v>
      </c>
      <c r="H703" s="58">
        <f>IF(E703="",0,IFERROR(VLOOKUP(E703,档案费管理台账!$D$4:$H$1000,5,0),0))</f>
        <v>0</v>
      </c>
      <c r="I703" s="57"/>
      <c r="J703" s="57"/>
      <c r="K703" s="57"/>
      <c r="L703" s="57"/>
      <c r="M703" s="58" t="str">
        <f t="shared" si="73"/>
        <v/>
      </c>
      <c r="N703" s="102"/>
    </row>
    <row r="704" spans="1:14">
      <c r="A704" s="97" t="str">
        <f t="shared" si="71"/>
        <v/>
      </c>
      <c r="B704" s="98" t="str">
        <f t="shared" si="70"/>
        <v/>
      </c>
      <c r="C704" s="99"/>
      <c r="D704" s="137"/>
      <c r="E704" s="100"/>
      <c r="F704" s="57"/>
      <c r="G704" s="58">
        <f t="shared" si="72"/>
        <v>0</v>
      </c>
      <c r="H704" s="58">
        <f>IF(E704="",0,IFERROR(VLOOKUP(E704,档案费管理台账!$D$4:$H$1000,5,0),0))</f>
        <v>0</v>
      </c>
      <c r="I704" s="57"/>
      <c r="J704" s="57"/>
      <c r="K704" s="57"/>
      <c r="L704" s="57"/>
      <c r="M704" s="58" t="str">
        <f t="shared" si="73"/>
        <v/>
      </c>
      <c r="N704" s="102"/>
    </row>
    <row r="705" spans="1:14">
      <c r="A705" s="97" t="str">
        <f t="shared" si="71"/>
        <v/>
      </c>
      <c r="B705" s="98" t="str">
        <f t="shared" si="70"/>
        <v/>
      </c>
      <c r="C705" s="99"/>
      <c r="D705" s="137"/>
      <c r="E705" s="100"/>
      <c r="F705" s="57"/>
      <c r="G705" s="58">
        <f t="shared" si="72"/>
        <v>0</v>
      </c>
      <c r="H705" s="58">
        <f>IF(E705="",0,IFERROR(VLOOKUP(E705,档案费管理台账!$D$4:$H$1000,5,0),0))</f>
        <v>0</v>
      </c>
      <c r="I705" s="57"/>
      <c r="J705" s="57"/>
      <c r="K705" s="57"/>
      <c r="L705" s="57"/>
      <c r="M705" s="58" t="str">
        <f t="shared" si="73"/>
        <v/>
      </c>
      <c r="N705" s="102"/>
    </row>
    <row r="706" spans="1:14">
      <c r="A706" s="97" t="str">
        <f t="shared" si="71"/>
        <v/>
      </c>
      <c r="B706" s="98" t="str">
        <f t="shared" si="70"/>
        <v/>
      </c>
      <c r="C706" s="99"/>
      <c r="D706" s="137"/>
      <c r="E706" s="100"/>
      <c r="F706" s="57"/>
      <c r="G706" s="58">
        <f t="shared" si="72"/>
        <v>0</v>
      </c>
      <c r="H706" s="58">
        <f>IF(E706="",0,IFERROR(VLOOKUP(E706,档案费管理台账!$D$4:$H$1000,5,0),0))</f>
        <v>0</v>
      </c>
      <c r="I706" s="57"/>
      <c r="J706" s="57"/>
      <c r="K706" s="57"/>
      <c r="L706" s="57"/>
      <c r="M706" s="58" t="str">
        <f t="shared" si="73"/>
        <v/>
      </c>
      <c r="N706" s="102"/>
    </row>
    <row r="707" spans="1:14">
      <c r="A707" s="97" t="str">
        <f t="shared" si="71"/>
        <v/>
      </c>
      <c r="B707" s="98" t="str">
        <f t="shared" si="70"/>
        <v/>
      </c>
      <c r="C707" s="99"/>
      <c r="D707" s="137"/>
      <c r="E707" s="100"/>
      <c r="F707" s="57"/>
      <c r="G707" s="58">
        <f t="shared" si="72"/>
        <v>0</v>
      </c>
      <c r="H707" s="58">
        <f>IF(E707="",0,IFERROR(VLOOKUP(E707,档案费管理台账!$D$4:$H$1000,5,0),0))</f>
        <v>0</v>
      </c>
      <c r="I707" s="57"/>
      <c r="J707" s="57"/>
      <c r="K707" s="57"/>
      <c r="L707" s="57"/>
      <c r="M707" s="58" t="str">
        <f t="shared" si="73"/>
        <v/>
      </c>
      <c r="N707" s="102"/>
    </row>
    <row r="708" spans="1:14">
      <c r="A708" s="97" t="str">
        <f t="shared" si="71"/>
        <v/>
      </c>
      <c r="B708" s="98" t="str">
        <f t="shared" si="70"/>
        <v/>
      </c>
      <c r="C708" s="99"/>
      <c r="D708" s="137"/>
      <c r="E708" s="100"/>
      <c r="F708" s="57"/>
      <c r="G708" s="58">
        <f t="shared" si="72"/>
        <v>0</v>
      </c>
      <c r="H708" s="58">
        <f>IF(E708="",0,IFERROR(VLOOKUP(E708,档案费管理台账!$D$4:$H$1000,5,0),0))</f>
        <v>0</v>
      </c>
      <c r="I708" s="57"/>
      <c r="J708" s="57"/>
      <c r="K708" s="57"/>
      <c r="L708" s="57"/>
      <c r="M708" s="58" t="str">
        <f t="shared" si="73"/>
        <v/>
      </c>
      <c r="N708" s="102"/>
    </row>
    <row r="709" spans="1:14">
      <c r="A709" s="97" t="str">
        <f t="shared" si="71"/>
        <v/>
      </c>
      <c r="B709" s="98" t="str">
        <f t="shared" si="70"/>
        <v/>
      </c>
      <c r="C709" s="99"/>
      <c r="D709" s="137"/>
      <c r="E709" s="100"/>
      <c r="F709" s="57"/>
      <c r="G709" s="58">
        <f t="shared" si="72"/>
        <v>0</v>
      </c>
      <c r="H709" s="58">
        <f>IF(E709="",0,IFERROR(VLOOKUP(E709,档案费管理台账!$D$4:$H$1000,5,0),0))</f>
        <v>0</v>
      </c>
      <c r="I709" s="57"/>
      <c r="J709" s="57"/>
      <c r="K709" s="57"/>
      <c r="L709" s="57"/>
      <c r="M709" s="58" t="str">
        <f t="shared" si="73"/>
        <v/>
      </c>
      <c r="N709" s="102"/>
    </row>
    <row r="710" spans="1:14">
      <c r="A710" s="97" t="str">
        <f t="shared" si="71"/>
        <v/>
      </c>
      <c r="B710" s="98" t="str">
        <f t="shared" si="70"/>
        <v/>
      </c>
      <c r="C710" s="99"/>
      <c r="D710" s="137"/>
      <c r="E710" s="100"/>
      <c r="F710" s="57"/>
      <c r="G710" s="58">
        <f t="shared" si="72"/>
        <v>0</v>
      </c>
      <c r="H710" s="58">
        <f>IF(E710="",0,IFERROR(VLOOKUP(E710,档案费管理台账!$D$4:$H$1000,5,0),0))</f>
        <v>0</v>
      </c>
      <c r="I710" s="57"/>
      <c r="J710" s="57"/>
      <c r="K710" s="57"/>
      <c r="L710" s="57"/>
      <c r="M710" s="58" t="str">
        <f t="shared" si="73"/>
        <v/>
      </c>
      <c r="N710" s="102"/>
    </row>
    <row r="711" spans="1:14">
      <c r="A711" s="97" t="str">
        <f t="shared" si="71"/>
        <v/>
      </c>
      <c r="B711" s="98" t="str">
        <f t="shared" si="70"/>
        <v/>
      </c>
      <c r="C711" s="99"/>
      <c r="D711" s="137"/>
      <c r="E711" s="100"/>
      <c r="F711" s="57"/>
      <c r="G711" s="58">
        <f t="shared" si="72"/>
        <v>0</v>
      </c>
      <c r="H711" s="58">
        <f>IF(E711="",0,IFERROR(VLOOKUP(E711,档案费管理台账!$D$4:$H$1000,5,0),0))</f>
        <v>0</v>
      </c>
      <c r="I711" s="57"/>
      <c r="J711" s="57"/>
      <c r="K711" s="57"/>
      <c r="L711" s="57"/>
      <c r="M711" s="58" t="str">
        <f t="shared" si="73"/>
        <v/>
      </c>
      <c r="N711" s="102"/>
    </row>
    <row r="712" spans="1:14">
      <c r="A712" s="97" t="str">
        <f t="shared" si="71"/>
        <v/>
      </c>
      <c r="B712" s="98" t="str">
        <f t="shared" si="70"/>
        <v/>
      </c>
      <c r="C712" s="99"/>
      <c r="D712" s="137"/>
      <c r="E712" s="100"/>
      <c r="F712" s="57"/>
      <c r="G712" s="58">
        <f t="shared" si="72"/>
        <v>0</v>
      </c>
      <c r="H712" s="58">
        <f>IF(E712="",0,IFERROR(VLOOKUP(E712,档案费管理台账!$D$4:$H$1000,5,0),0))</f>
        <v>0</v>
      </c>
      <c r="I712" s="57"/>
      <c r="J712" s="57"/>
      <c r="K712" s="57"/>
      <c r="L712" s="57"/>
      <c r="M712" s="58" t="str">
        <f t="shared" si="73"/>
        <v/>
      </c>
      <c r="N712" s="102"/>
    </row>
    <row r="713" spans="1:14">
      <c r="A713" s="97" t="str">
        <f t="shared" si="71"/>
        <v/>
      </c>
      <c r="B713" s="98" t="str">
        <f t="shared" si="70"/>
        <v/>
      </c>
      <c r="C713" s="99"/>
      <c r="D713" s="137"/>
      <c r="E713" s="100"/>
      <c r="F713" s="57"/>
      <c r="G713" s="58">
        <f t="shared" si="72"/>
        <v>0</v>
      </c>
      <c r="H713" s="58">
        <f>IF(E713="",0,IFERROR(VLOOKUP(E713,档案费管理台账!$D$4:$H$1000,5,0),0))</f>
        <v>0</v>
      </c>
      <c r="I713" s="57"/>
      <c r="J713" s="57"/>
      <c r="K713" s="57"/>
      <c r="L713" s="57"/>
      <c r="M713" s="58" t="str">
        <f t="shared" si="73"/>
        <v/>
      </c>
      <c r="N713" s="102"/>
    </row>
    <row r="714" spans="1:14">
      <c r="A714" s="97" t="str">
        <f t="shared" si="71"/>
        <v/>
      </c>
      <c r="B714" s="98" t="str">
        <f t="shared" si="70"/>
        <v/>
      </c>
      <c r="C714" s="99"/>
      <c r="D714" s="137"/>
      <c r="E714" s="100"/>
      <c r="F714" s="57"/>
      <c r="G714" s="58">
        <f t="shared" si="72"/>
        <v>0</v>
      </c>
      <c r="H714" s="58">
        <f>IF(E714="",0,IFERROR(VLOOKUP(E714,档案费管理台账!$D$4:$H$1000,5,0),0))</f>
        <v>0</v>
      </c>
      <c r="I714" s="57"/>
      <c r="J714" s="57"/>
      <c r="K714" s="57"/>
      <c r="L714" s="57"/>
      <c r="M714" s="58" t="str">
        <f t="shared" si="73"/>
        <v/>
      </c>
      <c r="N714" s="102"/>
    </row>
    <row r="715" spans="1:14">
      <c r="A715" s="97" t="str">
        <f t="shared" si="71"/>
        <v/>
      </c>
      <c r="B715" s="98" t="str">
        <f t="shared" si="70"/>
        <v/>
      </c>
      <c r="C715" s="99"/>
      <c r="D715" s="137"/>
      <c r="E715" s="100"/>
      <c r="F715" s="57"/>
      <c r="G715" s="58">
        <f t="shared" si="72"/>
        <v>0</v>
      </c>
      <c r="H715" s="58">
        <f>IF(E715="",0,IFERROR(VLOOKUP(E715,档案费管理台账!$D$4:$H$1000,5,0),0))</f>
        <v>0</v>
      </c>
      <c r="I715" s="57"/>
      <c r="J715" s="57"/>
      <c r="K715" s="57"/>
      <c r="L715" s="57"/>
      <c r="M715" s="58" t="str">
        <f t="shared" si="73"/>
        <v/>
      </c>
      <c r="N715" s="102"/>
    </row>
    <row r="716" spans="1:14">
      <c r="A716" s="97" t="str">
        <f t="shared" si="71"/>
        <v/>
      </c>
      <c r="B716" s="98" t="str">
        <f t="shared" si="70"/>
        <v/>
      </c>
      <c r="C716" s="99"/>
      <c r="D716" s="137"/>
      <c r="E716" s="100"/>
      <c r="F716" s="57"/>
      <c r="G716" s="58">
        <f t="shared" si="72"/>
        <v>0</v>
      </c>
      <c r="H716" s="58">
        <f>IF(E716="",0,IFERROR(VLOOKUP(E716,档案费管理台账!$D$4:$H$1000,5,0),0))</f>
        <v>0</v>
      </c>
      <c r="I716" s="57"/>
      <c r="J716" s="57"/>
      <c r="K716" s="57"/>
      <c r="L716" s="57"/>
      <c r="M716" s="58" t="str">
        <f t="shared" si="73"/>
        <v/>
      </c>
      <c r="N716" s="102"/>
    </row>
    <row r="717" spans="1:14">
      <c r="A717" s="97" t="str">
        <f t="shared" si="71"/>
        <v/>
      </c>
      <c r="B717" s="98" t="str">
        <f t="shared" si="70"/>
        <v/>
      </c>
      <c r="C717" s="99"/>
      <c r="D717" s="137"/>
      <c r="E717" s="100"/>
      <c r="F717" s="57"/>
      <c r="G717" s="58">
        <f t="shared" si="72"/>
        <v>0</v>
      </c>
      <c r="H717" s="58">
        <f>IF(E717="",0,IFERROR(VLOOKUP(E717,档案费管理台账!$D$4:$H$1000,5,0),0))</f>
        <v>0</v>
      </c>
      <c r="I717" s="57"/>
      <c r="J717" s="57"/>
      <c r="K717" s="57"/>
      <c r="L717" s="57"/>
      <c r="M717" s="58" t="str">
        <f t="shared" si="73"/>
        <v/>
      </c>
      <c r="N717" s="102"/>
    </row>
    <row r="718" spans="1:14">
      <c r="A718" s="97" t="str">
        <f t="shared" si="71"/>
        <v/>
      </c>
      <c r="B718" s="98" t="str">
        <f t="shared" si="70"/>
        <v/>
      </c>
      <c r="C718" s="99"/>
      <c r="D718" s="137"/>
      <c r="E718" s="100"/>
      <c r="F718" s="57"/>
      <c r="G718" s="58">
        <f t="shared" si="72"/>
        <v>0</v>
      </c>
      <c r="H718" s="58">
        <f>IF(E718="",0,IFERROR(VLOOKUP(E718,档案费管理台账!$D$4:$H$1000,5,0),0))</f>
        <v>0</v>
      </c>
      <c r="I718" s="57"/>
      <c r="J718" s="57"/>
      <c r="K718" s="57"/>
      <c r="L718" s="57"/>
      <c r="M718" s="58" t="str">
        <f t="shared" si="73"/>
        <v/>
      </c>
      <c r="N718" s="102"/>
    </row>
    <row r="719" spans="1:14">
      <c r="A719" s="97" t="str">
        <f t="shared" si="71"/>
        <v/>
      </c>
      <c r="B719" s="98" t="str">
        <f t="shared" si="70"/>
        <v/>
      </c>
      <c r="C719" s="99"/>
      <c r="D719" s="137"/>
      <c r="E719" s="100"/>
      <c r="F719" s="57"/>
      <c r="G719" s="58">
        <f t="shared" si="72"/>
        <v>0</v>
      </c>
      <c r="H719" s="58">
        <f>IF(E719="",0,IFERROR(VLOOKUP(E719,档案费管理台账!$D$4:$H$1000,5,0),0))</f>
        <v>0</v>
      </c>
      <c r="I719" s="57"/>
      <c r="J719" s="57"/>
      <c r="K719" s="57"/>
      <c r="L719" s="57"/>
      <c r="M719" s="58" t="str">
        <f t="shared" si="73"/>
        <v/>
      </c>
      <c r="N719" s="102"/>
    </row>
    <row r="720" spans="1:14">
      <c r="A720" s="97" t="str">
        <f t="shared" si="71"/>
        <v/>
      </c>
      <c r="B720" s="98" t="str">
        <f t="shared" si="70"/>
        <v/>
      </c>
      <c r="C720" s="99"/>
      <c r="D720" s="137"/>
      <c r="E720" s="100"/>
      <c r="F720" s="57"/>
      <c r="G720" s="58">
        <f t="shared" si="72"/>
        <v>0</v>
      </c>
      <c r="H720" s="58">
        <f>IF(E720="",0,IFERROR(VLOOKUP(E720,档案费管理台账!$D$4:$H$1000,5,0),0))</f>
        <v>0</v>
      </c>
      <c r="I720" s="57"/>
      <c r="J720" s="57"/>
      <c r="K720" s="57"/>
      <c r="L720" s="57"/>
      <c r="M720" s="58" t="str">
        <f t="shared" si="73"/>
        <v/>
      </c>
      <c r="N720" s="102"/>
    </row>
    <row r="721" spans="1:14">
      <c r="A721" s="97" t="str">
        <f t="shared" si="71"/>
        <v/>
      </c>
      <c r="B721" s="98" t="str">
        <f t="shared" si="70"/>
        <v/>
      </c>
      <c r="C721" s="99"/>
      <c r="D721" s="137"/>
      <c r="E721" s="100"/>
      <c r="F721" s="57"/>
      <c r="G721" s="58">
        <f t="shared" si="72"/>
        <v>0</v>
      </c>
      <c r="H721" s="58">
        <f>IF(E721="",0,IFERROR(VLOOKUP(E721,档案费管理台账!$D$4:$H$1000,5,0),0))</f>
        <v>0</v>
      </c>
      <c r="I721" s="57"/>
      <c r="J721" s="57"/>
      <c r="K721" s="57"/>
      <c r="L721" s="57"/>
      <c r="M721" s="58" t="str">
        <f t="shared" si="73"/>
        <v/>
      </c>
      <c r="N721" s="102"/>
    </row>
    <row r="722" spans="1:14">
      <c r="A722" s="97" t="str">
        <f t="shared" si="71"/>
        <v/>
      </c>
      <c r="B722" s="98" t="str">
        <f t="shared" si="70"/>
        <v/>
      </c>
      <c r="C722" s="99"/>
      <c r="D722" s="137"/>
      <c r="E722" s="100"/>
      <c r="F722" s="57"/>
      <c r="G722" s="58">
        <f t="shared" si="72"/>
        <v>0</v>
      </c>
      <c r="H722" s="58">
        <f>IF(E722="",0,IFERROR(VLOOKUP(E722,档案费管理台账!$D$4:$H$1000,5,0),0))</f>
        <v>0</v>
      </c>
      <c r="I722" s="57"/>
      <c r="J722" s="57"/>
      <c r="K722" s="57"/>
      <c r="L722" s="57"/>
      <c r="M722" s="58" t="str">
        <f t="shared" si="73"/>
        <v/>
      </c>
      <c r="N722" s="102"/>
    </row>
    <row r="723" spans="1:14">
      <c r="A723" s="97" t="str">
        <f t="shared" si="71"/>
        <v/>
      </c>
      <c r="B723" s="98" t="str">
        <f t="shared" si="70"/>
        <v/>
      </c>
      <c r="C723" s="99"/>
      <c r="D723" s="137"/>
      <c r="E723" s="100"/>
      <c r="F723" s="57"/>
      <c r="G723" s="58">
        <f t="shared" si="72"/>
        <v>0</v>
      </c>
      <c r="H723" s="58">
        <f>IF(E723="",0,IFERROR(VLOOKUP(E723,档案费管理台账!$D$4:$H$1000,5,0),0))</f>
        <v>0</v>
      </c>
      <c r="I723" s="57"/>
      <c r="J723" s="57"/>
      <c r="K723" s="57"/>
      <c r="L723" s="57"/>
      <c r="M723" s="58" t="str">
        <f t="shared" si="73"/>
        <v/>
      </c>
      <c r="N723" s="102"/>
    </row>
    <row r="724" spans="1:14">
      <c r="A724" s="97" t="str">
        <f t="shared" si="71"/>
        <v/>
      </c>
      <c r="B724" s="98" t="str">
        <f t="shared" si="70"/>
        <v/>
      </c>
      <c r="C724" s="99"/>
      <c r="D724" s="137"/>
      <c r="E724" s="100"/>
      <c r="F724" s="57"/>
      <c r="G724" s="58">
        <f t="shared" si="72"/>
        <v>0</v>
      </c>
      <c r="H724" s="58">
        <f>IF(E724="",0,IFERROR(VLOOKUP(E724,档案费管理台账!$D$4:$H$1000,5,0),0))</f>
        <v>0</v>
      </c>
      <c r="I724" s="57"/>
      <c r="J724" s="57"/>
      <c r="K724" s="57"/>
      <c r="L724" s="57"/>
      <c r="M724" s="58" t="str">
        <f t="shared" si="73"/>
        <v/>
      </c>
      <c r="N724" s="102"/>
    </row>
    <row r="725" spans="1:14">
      <c r="A725" s="97" t="str">
        <f t="shared" si="71"/>
        <v/>
      </c>
      <c r="B725" s="98" t="str">
        <f t="shared" si="70"/>
        <v/>
      </c>
      <c r="C725" s="99"/>
      <c r="D725" s="137"/>
      <c r="E725" s="100"/>
      <c r="F725" s="57"/>
      <c r="G725" s="58">
        <f t="shared" si="72"/>
        <v>0</v>
      </c>
      <c r="H725" s="58">
        <f>IF(E725="",0,IFERROR(VLOOKUP(E725,档案费管理台账!$D$4:$H$1000,5,0),0))</f>
        <v>0</v>
      </c>
      <c r="I725" s="57"/>
      <c r="J725" s="57"/>
      <c r="K725" s="57"/>
      <c r="L725" s="57"/>
      <c r="M725" s="58" t="str">
        <f t="shared" si="73"/>
        <v/>
      </c>
      <c r="N725" s="102"/>
    </row>
    <row r="726" spans="1:14">
      <c r="A726" s="97" t="str">
        <f t="shared" si="71"/>
        <v/>
      </c>
      <c r="B726" s="98" t="str">
        <f t="shared" si="70"/>
        <v/>
      </c>
      <c r="C726" s="99"/>
      <c r="D726" s="137"/>
      <c r="E726" s="100"/>
      <c r="F726" s="57"/>
      <c r="G726" s="58">
        <f t="shared" si="72"/>
        <v>0</v>
      </c>
      <c r="H726" s="58">
        <f>IF(E726="",0,IFERROR(VLOOKUP(E726,档案费管理台账!$D$4:$H$1000,5,0),0))</f>
        <v>0</v>
      </c>
      <c r="I726" s="57"/>
      <c r="J726" s="57"/>
      <c r="K726" s="57"/>
      <c r="L726" s="57"/>
      <c r="M726" s="58" t="str">
        <f t="shared" si="73"/>
        <v/>
      </c>
      <c r="N726" s="102"/>
    </row>
    <row r="727" spans="1:14">
      <c r="A727" s="97" t="str">
        <f t="shared" si="71"/>
        <v/>
      </c>
      <c r="B727" s="98" t="str">
        <f t="shared" si="70"/>
        <v/>
      </c>
      <c r="C727" s="99"/>
      <c r="D727" s="137"/>
      <c r="E727" s="100"/>
      <c r="F727" s="57"/>
      <c r="G727" s="58">
        <f t="shared" si="72"/>
        <v>0</v>
      </c>
      <c r="H727" s="58">
        <f>IF(E727="",0,IFERROR(VLOOKUP(E727,档案费管理台账!$D$4:$H$1000,5,0),0))</f>
        <v>0</v>
      </c>
      <c r="I727" s="57"/>
      <c r="J727" s="57"/>
      <c r="K727" s="57"/>
      <c r="L727" s="57"/>
      <c r="M727" s="58" t="str">
        <f t="shared" si="73"/>
        <v/>
      </c>
      <c r="N727" s="102"/>
    </row>
    <row r="728" spans="1:14">
      <c r="A728" s="97" t="str">
        <f t="shared" si="71"/>
        <v/>
      </c>
      <c r="B728" s="98" t="str">
        <f t="shared" si="70"/>
        <v/>
      </c>
      <c r="C728" s="99"/>
      <c r="D728" s="137"/>
      <c r="E728" s="100"/>
      <c r="F728" s="57"/>
      <c r="G728" s="58">
        <f t="shared" si="72"/>
        <v>0</v>
      </c>
      <c r="H728" s="58">
        <f>IF(E728="",0,IFERROR(VLOOKUP(E728,档案费管理台账!$D$4:$H$1000,5,0),0))</f>
        <v>0</v>
      </c>
      <c r="I728" s="57"/>
      <c r="J728" s="57"/>
      <c r="K728" s="57"/>
      <c r="L728" s="57"/>
      <c r="M728" s="58" t="str">
        <f t="shared" si="73"/>
        <v/>
      </c>
      <c r="N728" s="102"/>
    </row>
    <row r="729" spans="1:14">
      <c r="A729" s="97" t="str">
        <f t="shared" si="71"/>
        <v/>
      </c>
      <c r="B729" s="98" t="str">
        <f t="shared" si="70"/>
        <v/>
      </c>
      <c r="C729" s="99"/>
      <c r="D729" s="137"/>
      <c r="E729" s="100"/>
      <c r="F729" s="57"/>
      <c r="G729" s="58">
        <f t="shared" si="72"/>
        <v>0</v>
      </c>
      <c r="H729" s="58">
        <f>IF(E729="",0,IFERROR(VLOOKUP(E729,档案费管理台账!$D$4:$H$1000,5,0),0))</f>
        <v>0</v>
      </c>
      <c r="I729" s="57"/>
      <c r="J729" s="57"/>
      <c r="K729" s="57"/>
      <c r="L729" s="57"/>
      <c r="M729" s="58" t="str">
        <f t="shared" si="73"/>
        <v/>
      </c>
      <c r="N729" s="102"/>
    </row>
    <row r="730" spans="1:14">
      <c r="A730" s="97" t="str">
        <f t="shared" si="71"/>
        <v/>
      </c>
      <c r="B730" s="98" t="str">
        <f t="shared" si="70"/>
        <v/>
      </c>
      <c r="C730" s="99"/>
      <c r="D730" s="137"/>
      <c r="E730" s="100"/>
      <c r="F730" s="57"/>
      <c r="G730" s="58">
        <f t="shared" si="72"/>
        <v>0</v>
      </c>
      <c r="H730" s="58">
        <f>IF(E730="",0,IFERROR(VLOOKUP(E730,档案费管理台账!$D$4:$H$1000,5,0),0))</f>
        <v>0</v>
      </c>
      <c r="I730" s="57"/>
      <c r="J730" s="57"/>
      <c r="K730" s="57"/>
      <c r="L730" s="57"/>
      <c r="M730" s="58" t="str">
        <f t="shared" si="73"/>
        <v/>
      </c>
      <c r="N730" s="102"/>
    </row>
    <row r="731" spans="1:14">
      <c r="A731" s="97" t="str">
        <f t="shared" si="71"/>
        <v/>
      </c>
      <c r="B731" s="98" t="str">
        <f t="shared" si="70"/>
        <v/>
      </c>
      <c r="C731" s="99"/>
      <c r="D731" s="137"/>
      <c r="E731" s="100"/>
      <c r="F731" s="57"/>
      <c r="G731" s="58">
        <f t="shared" si="72"/>
        <v>0</v>
      </c>
      <c r="H731" s="58">
        <f>IF(E731="",0,IFERROR(VLOOKUP(E731,档案费管理台账!$D$4:$H$1000,5,0),0))</f>
        <v>0</v>
      </c>
      <c r="I731" s="57"/>
      <c r="J731" s="57"/>
      <c r="K731" s="57"/>
      <c r="L731" s="57"/>
      <c r="M731" s="58" t="str">
        <f t="shared" si="73"/>
        <v/>
      </c>
      <c r="N731" s="102"/>
    </row>
    <row r="732" spans="1:14">
      <c r="A732" s="97" t="str">
        <f t="shared" si="71"/>
        <v/>
      </c>
      <c r="B732" s="98" t="str">
        <f t="shared" si="70"/>
        <v/>
      </c>
      <c r="C732" s="99"/>
      <c r="D732" s="137"/>
      <c r="E732" s="100"/>
      <c r="F732" s="57"/>
      <c r="G732" s="58">
        <f t="shared" si="72"/>
        <v>0</v>
      </c>
      <c r="H732" s="58">
        <f>IF(E732="",0,IFERROR(VLOOKUP(E732,档案费管理台账!$D$4:$H$1000,5,0),0))</f>
        <v>0</v>
      </c>
      <c r="I732" s="57"/>
      <c r="J732" s="57"/>
      <c r="K732" s="57"/>
      <c r="L732" s="57"/>
      <c r="M732" s="58" t="str">
        <f t="shared" si="73"/>
        <v/>
      </c>
      <c r="N732" s="102"/>
    </row>
    <row r="733" spans="1:14">
      <c r="A733" s="97" t="str">
        <f t="shared" si="71"/>
        <v/>
      </c>
      <c r="B733" s="98" t="str">
        <f t="shared" si="70"/>
        <v/>
      </c>
      <c r="C733" s="99"/>
      <c r="D733" s="137"/>
      <c r="E733" s="100"/>
      <c r="F733" s="57"/>
      <c r="G733" s="58">
        <f t="shared" si="72"/>
        <v>0</v>
      </c>
      <c r="H733" s="58">
        <f>IF(E733="",0,IFERROR(VLOOKUP(E733,档案费管理台账!$D$4:$H$1000,5,0),0))</f>
        <v>0</v>
      </c>
      <c r="I733" s="57"/>
      <c r="J733" s="57"/>
      <c r="K733" s="57"/>
      <c r="L733" s="57"/>
      <c r="M733" s="58" t="str">
        <f t="shared" si="73"/>
        <v/>
      </c>
      <c r="N733" s="102"/>
    </row>
    <row r="734" spans="1:14">
      <c r="A734" s="97" t="str">
        <f t="shared" si="71"/>
        <v/>
      </c>
      <c r="B734" s="98" t="str">
        <f t="shared" si="70"/>
        <v/>
      </c>
      <c r="C734" s="99"/>
      <c r="D734" s="137"/>
      <c r="E734" s="100"/>
      <c r="F734" s="57"/>
      <c r="G734" s="58">
        <f t="shared" si="72"/>
        <v>0</v>
      </c>
      <c r="H734" s="58">
        <f>IF(E734="",0,IFERROR(VLOOKUP(E734,档案费管理台账!$D$4:$H$1000,5,0),0))</f>
        <v>0</v>
      </c>
      <c r="I734" s="57"/>
      <c r="J734" s="57"/>
      <c r="K734" s="57"/>
      <c r="L734" s="57"/>
      <c r="M734" s="58" t="str">
        <f t="shared" si="73"/>
        <v/>
      </c>
      <c r="N734" s="102"/>
    </row>
    <row r="735" spans="1:14">
      <c r="A735" s="97" t="str">
        <f t="shared" si="71"/>
        <v/>
      </c>
      <c r="B735" s="98" t="str">
        <f t="shared" si="70"/>
        <v/>
      </c>
      <c r="C735" s="99"/>
      <c r="D735" s="137"/>
      <c r="E735" s="100"/>
      <c r="F735" s="57"/>
      <c r="G735" s="58">
        <f t="shared" si="72"/>
        <v>0</v>
      </c>
      <c r="H735" s="58">
        <f>IF(E735="",0,IFERROR(VLOOKUP(E735,档案费管理台账!$D$4:$H$1000,5,0),0))</f>
        <v>0</v>
      </c>
      <c r="I735" s="57"/>
      <c r="J735" s="57"/>
      <c r="K735" s="57"/>
      <c r="L735" s="57"/>
      <c r="M735" s="58" t="str">
        <f t="shared" si="73"/>
        <v/>
      </c>
      <c r="N735" s="102"/>
    </row>
    <row r="736" spans="1:14">
      <c r="A736" s="97" t="str">
        <f t="shared" si="71"/>
        <v/>
      </c>
      <c r="B736" s="98" t="str">
        <f t="shared" si="70"/>
        <v/>
      </c>
      <c r="C736" s="99"/>
      <c r="D736" s="137"/>
      <c r="E736" s="100"/>
      <c r="F736" s="57"/>
      <c r="G736" s="58">
        <f t="shared" si="72"/>
        <v>0</v>
      </c>
      <c r="H736" s="58">
        <f>IF(E736="",0,IFERROR(VLOOKUP(E736,档案费管理台账!$D$4:$H$1000,5,0),0))</f>
        <v>0</v>
      </c>
      <c r="I736" s="57"/>
      <c r="J736" s="57"/>
      <c r="K736" s="57"/>
      <c r="L736" s="57"/>
      <c r="M736" s="58" t="str">
        <f t="shared" si="73"/>
        <v/>
      </c>
      <c r="N736" s="102"/>
    </row>
    <row r="737" spans="1:14">
      <c r="A737" s="97" t="str">
        <f t="shared" si="71"/>
        <v/>
      </c>
      <c r="B737" s="98" t="str">
        <f t="shared" si="70"/>
        <v/>
      </c>
      <c r="C737" s="99"/>
      <c r="D737" s="137"/>
      <c r="E737" s="100"/>
      <c r="F737" s="57"/>
      <c r="G737" s="58">
        <f t="shared" si="72"/>
        <v>0</v>
      </c>
      <c r="H737" s="58">
        <f>IF(E737="",0,IFERROR(VLOOKUP(E737,档案费管理台账!$D$4:$H$1000,5,0),0))</f>
        <v>0</v>
      </c>
      <c r="I737" s="57"/>
      <c r="J737" s="57"/>
      <c r="K737" s="57"/>
      <c r="L737" s="57"/>
      <c r="M737" s="58" t="str">
        <f t="shared" si="73"/>
        <v/>
      </c>
      <c r="N737" s="102"/>
    </row>
    <row r="738" spans="1:14">
      <c r="A738" s="97" t="str">
        <f t="shared" si="71"/>
        <v/>
      </c>
      <c r="B738" s="98" t="str">
        <f t="shared" si="70"/>
        <v/>
      </c>
      <c r="C738" s="99"/>
      <c r="D738" s="137"/>
      <c r="E738" s="100"/>
      <c r="F738" s="57"/>
      <c r="G738" s="58">
        <f t="shared" si="72"/>
        <v>0</v>
      </c>
      <c r="H738" s="58">
        <f>IF(E738="",0,IFERROR(VLOOKUP(E738,档案费管理台账!$D$4:$H$1000,5,0),0))</f>
        <v>0</v>
      </c>
      <c r="I738" s="57"/>
      <c r="J738" s="57"/>
      <c r="K738" s="57"/>
      <c r="L738" s="57"/>
      <c r="M738" s="58" t="str">
        <f t="shared" si="73"/>
        <v/>
      </c>
      <c r="N738" s="102"/>
    </row>
    <row r="739" spans="1:14">
      <c r="A739" s="97" t="str">
        <f t="shared" si="71"/>
        <v/>
      </c>
      <c r="B739" s="98" t="str">
        <f t="shared" si="70"/>
        <v/>
      </c>
      <c r="C739" s="99"/>
      <c r="D739" s="137"/>
      <c r="E739" s="100"/>
      <c r="F739" s="57"/>
      <c r="G739" s="58">
        <f t="shared" si="72"/>
        <v>0</v>
      </c>
      <c r="H739" s="58">
        <f>IF(E739="",0,IFERROR(VLOOKUP(E739,档案费管理台账!$D$4:$H$1000,5,0),0))</f>
        <v>0</v>
      </c>
      <c r="I739" s="57"/>
      <c r="J739" s="57"/>
      <c r="K739" s="57"/>
      <c r="L739" s="57"/>
      <c r="M739" s="58" t="str">
        <f t="shared" si="73"/>
        <v/>
      </c>
      <c r="N739" s="102"/>
    </row>
    <row r="740" spans="1:14">
      <c r="A740" s="97" t="str">
        <f t="shared" si="71"/>
        <v/>
      </c>
      <c r="B740" s="98" t="str">
        <f t="shared" si="70"/>
        <v/>
      </c>
      <c r="C740" s="99"/>
      <c r="D740" s="137"/>
      <c r="E740" s="100"/>
      <c r="F740" s="57"/>
      <c r="G740" s="58">
        <f t="shared" si="72"/>
        <v>0</v>
      </c>
      <c r="H740" s="58">
        <f>IF(E740="",0,IFERROR(VLOOKUP(E740,档案费管理台账!$D$4:$H$1000,5,0),0))</f>
        <v>0</v>
      </c>
      <c r="I740" s="57"/>
      <c r="J740" s="57"/>
      <c r="K740" s="57"/>
      <c r="L740" s="57"/>
      <c r="M740" s="58" t="str">
        <f t="shared" si="73"/>
        <v/>
      </c>
      <c r="N740" s="102"/>
    </row>
    <row r="741" spans="1:14">
      <c r="A741" s="97" t="str">
        <f t="shared" si="71"/>
        <v/>
      </c>
      <c r="B741" s="98" t="str">
        <f t="shared" si="70"/>
        <v/>
      </c>
      <c r="C741" s="99"/>
      <c r="D741" s="137"/>
      <c r="E741" s="100"/>
      <c r="F741" s="57"/>
      <c r="G741" s="58">
        <f t="shared" si="72"/>
        <v>0</v>
      </c>
      <c r="H741" s="58">
        <f>IF(E741="",0,IFERROR(VLOOKUP(E741,档案费管理台账!$D$4:$H$1000,5,0),0))</f>
        <v>0</v>
      </c>
      <c r="I741" s="57"/>
      <c r="J741" s="57"/>
      <c r="K741" s="57"/>
      <c r="L741" s="57"/>
      <c r="M741" s="58" t="str">
        <f t="shared" si="73"/>
        <v/>
      </c>
      <c r="N741" s="102"/>
    </row>
    <row r="742" spans="1:14">
      <c r="A742" s="97" t="str">
        <f t="shared" si="71"/>
        <v/>
      </c>
      <c r="B742" s="98" t="str">
        <f t="shared" si="70"/>
        <v/>
      </c>
      <c r="C742" s="99"/>
      <c r="D742" s="137"/>
      <c r="E742" s="100"/>
      <c r="F742" s="57"/>
      <c r="G742" s="58">
        <f t="shared" si="72"/>
        <v>0</v>
      </c>
      <c r="H742" s="58">
        <f>IF(E742="",0,IFERROR(VLOOKUP(E742,档案费管理台账!$D$4:$H$1000,5,0),0))</f>
        <v>0</v>
      </c>
      <c r="I742" s="57"/>
      <c r="J742" s="57"/>
      <c r="K742" s="57"/>
      <c r="L742" s="57"/>
      <c r="M742" s="58" t="str">
        <f t="shared" si="73"/>
        <v/>
      </c>
      <c r="N742" s="102"/>
    </row>
    <row r="743" spans="1:14">
      <c r="A743" s="97" t="str">
        <f t="shared" si="71"/>
        <v/>
      </c>
      <c r="B743" s="98" t="str">
        <f t="shared" si="70"/>
        <v/>
      </c>
      <c r="C743" s="99"/>
      <c r="D743" s="137"/>
      <c r="E743" s="100"/>
      <c r="F743" s="57"/>
      <c r="G743" s="58">
        <f t="shared" si="72"/>
        <v>0</v>
      </c>
      <c r="H743" s="58">
        <f>IF(E743="",0,IFERROR(VLOOKUP(E743,档案费管理台账!$D$4:$H$1000,5,0),0))</f>
        <v>0</v>
      </c>
      <c r="I743" s="57"/>
      <c r="J743" s="57"/>
      <c r="K743" s="57"/>
      <c r="L743" s="57"/>
      <c r="M743" s="58" t="str">
        <f t="shared" si="73"/>
        <v/>
      </c>
      <c r="N743" s="102"/>
    </row>
    <row r="744" spans="1:14">
      <c r="A744" s="97" t="str">
        <f t="shared" si="71"/>
        <v/>
      </c>
      <c r="B744" s="98" t="str">
        <f t="shared" si="70"/>
        <v/>
      </c>
      <c r="C744" s="99"/>
      <c r="D744" s="137"/>
      <c r="E744" s="100"/>
      <c r="F744" s="57"/>
      <c r="G744" s="58">
        <f t="shared" si="72"/>
        <v>0</v>
      </c>
      <c r="H744" s="58">
        <f>IF(E744="",0,IFERROR(VLOOKUP(E744,档案费管理台账!$D$4:$H$1000,5,0),0))</f>
        <v>0</v>
      </c>
      <c r="I744" s="57"/>
      <c r="J744" s="57"/>
      <c r="K744" s="57"/>
      <c r="L744" s="57"/>
      <c r="M744" s="58" t="str">
        <f t="shared" si="73"/>
        <v/>
      </c>
      <c r="N744" s="102"/>
    </row>
    <row r="745" spans="1:14">
      <c r="A745" s="97" t="str">
        <f t="shared" si="71"/>
        <v/>
      </c>
      <c r="B745" s="98" t="str">
        <f t="shared" si="70"/>
        <v/>
      </c>
      <c r="C745" s="99"/>
      <c r="D745" s="137"/>
      <c r="E745" s="100"/>
      <c r="F745" s="57"/>
      <c r="G745" s="58">
        <f t="shared" si="72"/>
        <v>0</v>
      </c>
      <c r="H745" s="58">
        <f>IF(E745="",0,IFERROR(VLOOKUP(E745,档案费管理台账!$D$4:$H$1000,5,0),0))</f>
        <v>0</v>
      </c>
      <c r="I745" s="57"/>
      <c r="J745" s="57"/>
      <c r="K745" s="57"/>
      <c r="L745" s="57"/>
      <c r="M745" s="58" t="str">
        <f t="shared" si="73"/>
        <v/>
      </c>
      <c r="N745" s="102"/>
    </row>
    <row r="746" spans="1:14">
      <c r="A746" s="97" t="str">
        <f t="shared" si="71"/>
        <v/>
      </c>
      <c r="B746" s="98" t="str">
        <f t="shared" si="70"/>
        <v/>
      </c>
      <c r="C746" s="99"/>
      <c r="D746" s="137"/>
      <c r="E746" s="100"/>
      <c r="F746" s="57"/>
      <c r="G746" s="58">
        <f t="shared" si="72"/>
        <v>0</v>
      </c>
      <c r="H746" s="58">
        <f>IF(E746="",0,IFERROR(VLOOKUP(E746,档案费管理台账!$D$4:$H$1000,5,0),0))</f>
        <v>0</v>
      </c>
      <c r="I746" s="57"/>
      <c r="J746" s="57"/>
      <c r="K746" s="57"/>
      <c r="L746" s="57"/>
      <c r="M746" s="58" t="str">
        <f t="shared" si="73"/>
        <v/>
      </c>
      <c r="N746" s="102"/>
    </row>
    <row r="747" spans="1:14">
      <c r="A747" s="97" t="str">
        <f t="shared" si="71"/>
        <v/>
      </c>
      <c r="B747" s="98" t="str">
        <f t="shared" si="70"/>
        <v/>
      </c>
      <c r="C747" s="99"/>
      <c r="D747" s="137"/>
      <c r="E747" s="100"/>
      <c r="F747" s="57"/>
      <c r="G747" s="58">
        <f t="shared" si="72"/>
        <v>0</v>
      </c>
      <c r="H747" s="58">
        <f>IF(E747="",0,IFERROR(VLOOKUP(E747,档案费管理台账!$D$4:$H$1000,5,0),0))</f>
        <v>0</v>
      </c>
      <c r="I747" s="57"/>
      <c r="J747" s="57"/>
      <c r="K747" s="57"/>
      <c r="L747" s="57"/>
      <c r="M747" s="58" t="str">
        <f t="shared" si="73"/>
        <v/>
      </c>
      <c r="N747" s="102"/>
    </row>
    <row r="748" spans="1:14">
      <c r="A748" s="97" t="str">
        <f t="shared" si="71"/>
        <v/>
      </c>
      <c r="B748" s="98" t="str">
        <f t="shared" ref="B748:B811" si="74">IF(C748="","",MONTH(C748)&amp;"月")</f>
        <v/>
      </c>
      <c r="C748" s="99"/>
      <c r="D748" s="137"/>
      <c r="E748" s="100"/>
      <c r="F748" s="57"/>
      <c r="G748" s="58">
        <f t="shared" si="72"/>
        <v>0</v>
      </c>
      <c r="H748" s="58">
        <f>IF(E748="",0,IFERROR(VLOOKUP(E748,档案费管理台账!$D$4:$H$1000,5,0),0))</f>
        <v>0</v>
      </c>
      <c r="I748" s="57"/>
      <c r="J748" s="57"/>
      <c r="K748" s="57"/>
      <c r="L748" s="57"/>
      <c r="M748" s="58" t="str">
        <f t="shared" si="73"/>
        <v/>
      </c>
      <c r="N748" s="102"/>
    </row>
    <row r="749" spans="1:14">
      <c r="A749" s="97" t="str">
        <f t="shared" ref="A749:A812" si="75">IF(C749="","",ROW()-42)</f>
        <v/>
      </c>
      <c r="B749" s="98" t="str">
        <f t="shared" si="74"/>
        <v/>
      </c>
      <c r="C749" s="99"/>
      <c r="D749" s="137"/>
      <c r="E749" s="100"/>
      <c r="F749" s="57"/>
      <c r="G749" s="58">
        <f t="shared" ref="G749:G812" si="76">IF(F749="",0,F749*$K$41)</f>
        <v>0</v>
      </c>
      <c r="H749" s="58">
        <f>IF(E749="",0,IFERROR(VLOOKUP(E749,档案费管理台账!$D$4:$H$1000,5,0),0))</f>
        <v>0</v>
      </c>
      <c r="I749" s="57"/>
      <c r="J749" s="57"/>
      <c r="K749" s="57"/>
      <c r="L749" s="57"/>
      <c r="M749" s="58" t="str">
        <f t="shared" ref="M749:M812" si="77">IF(C749="","",ROUND(M748+G749-I749-J749-K749-L749-H749,2))</f>
        <v/>
      </c>
      <c r="N749" s="102"/>
    </row>
    <row r="750" spans="1:14">
      <c r="A750" s="97" t="str">
        <f t="shared" si="75"/>
        <v/>
      </c>
      <c r="B750" s="98" t="str">
        <f t="shared" si="74"/>
        <v/>
      </c>
      <c r="C750" s="99"/>
      <c r="D750" s="137"/>
      <c r="E750" s="100"/>
      <c r="F750" s="57"/>
      <c r="G750" s="58">
        <f t="shared" si="76"/>
        <v>0</v>
      </c>
      <c r="H750" s="58">
        <f>IF(E750="",0,IFERROR(VLOOKUP(E750,档案费管理台账!$D$4:$H$1000,5,0),0))</f>
        <v>0</v>
      </c>
      <c r="I750" s="57"/>
      <c r="J750" s="57"/>
      <c r="K750" s="57"/>
      <c r="L750" s="57"/>
      <c r="M750" s="58" t="str">
        <f t="shared" si="77"/>
        <v/>
      </c>
      <c r="N750" s="102"/>
    </row>
    <row r="751" spans="1:14">
      <c r="A751" s="97" t="str">
        <f t="shared" si="75"/>
        <v/>
      </c>
      <c r="B751" s="98" t="str">
        <f t="shared" si="74"/>
        <v/>
      </c>
      <c r="C751" s="99"/>
      <c r="D751" s="137"/>
      <c r="E751" s="100"/>
      <c r="F751" s="57"/>
      <c r="G751" s="58">
        <f t="shared" si="76"/>
        <v>0</v>
      </c>
      <c r="H751" s="58">
        <f>IF(E751="",0,IFERROR(VLOOKUP(E751,档案费管理台账!$D$4:$H$1000,5,0),0))</f>
        <v>0</v>
      </c>
      <c r="I751" s="57"/>
      <c r="J751" s="57"/>
      <c r="K751" s="57"/>
      <c r="L751" s="57"/>
      <c r="M751" s="58" t="str">
        <f t="shared" si="77"/>
        <v/>
      </c>
      <c r="N751" s="102"/>
    </row>
    <row r="752" spans="1:14">
      <c r="A752" s="97" t="str">
        <f t="shared" si="75"/>
        <v/>
      </c>
      <c r="B752" s="98" t="str">
        <f t="shared" si="74"/>
        <v/>
      </c>
      <c r="C752" s="99"/>
      <c r="D752" s="137"/>
      <c r="E752" s="100"/>
      <c r="F752" s="57"/>
      <c r="G752" s="58">
        <f t="shared" si="76"/>
        <v>0</v>
      </c>
      <c r="H752" s="58">
        <f>IF(E752="",0,IFERROR(VLOOKUP(E752,档案费管理台账!$D$4:$H$1000,5,0),0))</f>
        <v>0</v>
      </c>
      <c r="I752" s="57"/>
      <c r="J752" s="57"/>
      <c r="K752" s="57"/>
      <c r="L752" s="57"/>
      <c r="M752" s="58" t="str">
        <f t="shared" si="77"/>
        <v/>
      </c>
      <c r="N752" s="102"/>
    </row>
    <row r="753" spans="1:14">
      <c r="A753" s="97" t="str">
        <f t="shared" si="75"/>
        <v/>
      </c>
      <c r="B753" s="98" t="str">
        <f t="shared" si="74"/>
        <v/>
      </c>
      <c r="C753" s="99"/>
      <c r="D753" s="137"/>
      <c r="E753" s="100"/>
      <c r="F753" s="57"/>
      <c r="G753" s="58">
        <f t="shared" si="76"/>
        <v>0</v>
      </c>
      <c r="H753" s="58">
        <f>IF(E753="",0,IFERROR(VLOOKUP(E753,档案费管理台账!$D$4:$H$1000,5,0),0))</f>
        <v>0</v>
      </c>
      <c r="I753" s="57"/>
      <c r="J753" s="57"/>
      <c r="K753" s="57"/>
      <c r="L753" s="57"/>
      <c r="M753" s="58" t="str">
        <f t="shared" si="77"/>
        <v/>
      </c>
      <c r="N753" s="102"/>
    </row>
    <row r="754" spans="1:14">
      <c r="A754" s="97" t="str">
        <f t="shared" si="75"/>
        <v/>
      </c>
      <c r="B754" s="98" t="str">
        <f t="shared" si="74"/>
        <v/>
      </c>
      <c r="C754" s="99"/>
      <c r="D754" s="137"/>
      <c r="E754" s="100"/>
      <c r="F754" s="57"/>
      <c r="G754" s="58">
        <f t="shared" si="76"/>
        <v>0</v>
      </c>
      <c r="H754" s="58">
        <f>IF(E754="",0,IFERROR(VLOOKUP(E754,档案费管理台账!$D$4:$H$1000,5,0),0))</f>
        <v>0</v>
      </c>
      <c r="I754" s="57"/>
      <c r="J754" s="57"/>
      <c r="K754" s="57"/>
      <c r="L754" s="57"/>
      <c r="M754" s="58" t="str">
        <f t="shared" si="77"/>
        <v/>
      </c>
      <c r="N754" s="102"/>
    </row>
    <row r="755" spans="1:14">
      <c r="A755" s="97" t="str">
        <f t="shared" si="75"/>
        <v/>
      </c>
      <c r="B755" s="98" t="str">
        <f t="shared" si="74"/>
        <v/>
      </c>
      <c r="C755" s="99"/>
      <c r="D755" s="137"/>
      <c r="E755" s="100"/>
      <c r="F755" s="57"/>
      <c r="G755" s="58">
        <f t="shared" si="76"/>
        <v>0</v>
      </c>
      <c r="H755" s="58">
        <f>IF(E755="",0,IFERROR(VLOOKUP(E755,档案费管理台账!$D$4:$H$1000,5,0),0))</f>
        <v>0</v>
      </c>
      <c r="I755" s="57"/>
      <c r="J755" s="57"/>
      <c r="K755" s="57"/>
      <c r="L755" s="57"/>
      <c r="M755" s="58" t="str">
        <f t="shared" si="77"/>
        <v/>
      </c>
      <c r="N755" s="102"/>
    </row>
    <row r="756" spans="1:14">
      <c r="A756" s="97" t="str">
        <f t="shared" si="75"/>
        <v/>
      </c>
      <c r="B756" s="98" t="str">
        <f t="shared" si="74"/>
        <v/>
      </c>
      <c r="C756" s="99"/>
      <c r="D756" s="137"/>
      <c r="E756" s="100"/>
      <c r="F756" s="57"/>
      <c r="G756" s="58">
        <f t="shared" si="76"/>
        <v>0</v>
      </c>
      <c r="H756" s="58">
        <f>IF(E756="",0,IFERROR(VLOOKUP(E756,档案费管理台账!$D$4:$H$1000,5,0),0))</f>
        <v>0</v>
      </c>
      <c r="I756" s="57"/>
      <c r="J756" s="57"/>
      <c r="K756" s="57"/>
      <c r="L756" s="57"/>
      <c r="M756" s="58" t="str">
        <f t="shared" si="77"/>
        <v/>
      </c>
      <c r="N756" s="102"/>
    </row>
    <row r="757" spans="1:14">
      <c r="A757" s="97" t="str">
        <f t="shared" si="75"/>
        <v/>
      </c>
      <c r="B757" s="98" t="str">
        <f t="shared" si="74"/>
        <v/>
      </c>
      <c r="C757" s="99"/>
      <c r="D757" s="137"/>
      <c r="E757" s="100"/>
      <c r="F757" s="57"/>
      <c r="G757" s="58">
        <f t="shared" si="76"/>
        <v>0</v>
      </c>
      <c r="H757" s="58">
        <f>IF(E757="",0,IFERROR(VLOOKUP(E757,档案费管理台账!$D$4:$H$1000,5,0),0))</f>
        <v>0</v>
      </c>
      <c r="I757" s="57"/>
      <c r="J757" s="57"/>
      <c r="K757" s="57"/>
      <c r="L757" s="57"/>
      <c r="M757" s="58" t="str">
        <f t="shared" si="77"/>
        <v/>
      </c>
      <c r="N757" s="102"/>
    </row>
    <row r="758" spans="1:14">
      <c r="A758" s="97" t="str">
        <f t="shared" si="75"/>
        <v/>
      </c>
      <c r="B758" s="98" t="str">
        <f t="shared" si="74"/>
        <v/>
      </c>
      <c r="C758" s="99"/>
      <c r="D758" s="137"/>
      <c r="E758" s="100"/>
      <c r="F758" s="57"/>
      <c r="G758" s="58">
        <f t="shared" si="76"/>
        <v>0</v>
      </c>
      <c r="H758" s="58">
        <f>IF(E758="",0,IFERROR(VLOOKUP(E758,档案费管理台账!$D$4:$H$1000,5,0),0))</f>
        <v>0</v>
      </c>
      <c r="I758" s="57"/>
      <c r="J758" s="57"/>
      <c r="K758" s="57"/>
      <c r="L758" s="57"/>
      <c r="M758" s="58" t="str">
        <f t="shared" si="77"/>
        <v/>
      </c>
      <c r="N758" s="102"/>
    </row>
    <row r="759" spans="1:14">
      <c r="A759" s="97" t="str">
        <f t="shared" si="75"/>
        <v/>
      </c>
      <c r="B759" s="98" t="str">
        <f t="shared" si="74"/>
        <v/>
      </c>
      <c r="C759" s="99"/>
      <c r="D759" s="137"/>
      <c r="E759" s="100"/>
      <c r="F759" s="57"/>
      <c r="G759" s="58">
        <f t="shared" si="76"/>
        <v>0</v>
      </c>
      <c r="H759" s="58">
        <f>IF(E759="",0,IFERROR(VLOOKUP(E759,档案费管理台账!$D$4:$H$1000,5,0),0))</f>
        <v>0</v>
      </c>
      <c r="I759" s="57"/>
      <c r="J759" s="57"/>
      <c r="K759" s="57"/>
      <c r="L759" s="57"/>
      <c r="M759" s="58" t="str">
        <f t="shared" si="77"/>
        <v/>
      </c>
      <c r="N759" s="102"/>
    </row>
    <row r="760" spans="1:14">
      <c r="A760" s="97" t="str">
        <f t="shared" si="75"/>
        <v/>
      </c>
      <c r="B760" s="98" t="str">
        <f t="shared" si="74"/>
        <v/>
      </c>
      <c r="C760" s="99"/>
      <c r="D760" s="137"/>
      <c r="E760" s="100"/>
      <c r="F760" s="57"/>
      <c r="G760" s="58">
        <f t="shared" si="76"/>
        <v>0</v>
      </c>
      <c r="H760" s="58">
        <f>IF(E760="",0,IFERROR(VLOOKUP(E760,档案费管理台账!$D$4:$H$1000,5,0),0))</f>
        <v>0</v>
      </c>
      <c r="I760" s="57"/>
      <c r="J760" s="57"/>
      <c r="K760" s="57"/>
      <c r="L760" s="57"/>
      <c r="M760" s="58" t="str">
        <f t="shared" si="77"/>
        <v/>
      </c>
      <c r="N760" s="102"/>
    </row>
    <row r="761" spans="1:14">
      <c r="A761" s="97" t="str">
        <f t="shared" si="75"/>
        <v/>
      </c>
      <c r="B761" s="98" t="str">
        <f t="shared" si="74"/>
        <v/>
      </c>
      <c r="C761" s="99"/>
      <c r="D761" s="137"/>
      <c r="E761" s="100"/>
      <c r="F761" s="57"/>
      <c r="G761" s="58">
        <f t="shared" si="76"/>
        <v>0</v>
      </c>
      <c r="H761" s="58">
        <f>IF(E761="",0,IFERROR(VLOOKUP(E761,档案费管理台账!$D$4:$H$1000,5,0),0))</f>
        <v>0</v>
      </c>
      <c r="I761" s="57"/>
      <c r="J761" s="57"/>
      <c r="K761" s="57"/>
      <c r="L761" s="57"/>
      <c r="M761" s="58" t="str">
        <f t="shared" si="77"/>
        <v/>
      </c>
      <c r="N761" s="102"/>
    </row>
    <row r="762" spans="1:14">
      <c r="A762" s="97" t="str">
        <f t="shared" si="75"/>
        <v/>
      </c>
      <c r="B762" s="98" t="str">
        <f t="shared" si="74"/>
        <v/>
      </c>
      <c r="C762" s="99"/>
      <c r="D762" s="137"/>
      <c r="E762" s="100"/>
      <c r="F762" s="57"/>
      <c r="G762" s="58">
        <f t="shared" si="76"/>
        <v>0</v>
      </c>
      <c r="H762" s="58">
        <f>IF(E762="",0,IFERROR(VLOOKUP(E762,档案费管理台账!$D$4:$H$1000,5,0),0))</f>
        <v>0</v>
      </c>
      <c r="I762" s="57"/>
      <c r="J762" s="57"/>
      <c r="K762" s="57"/>
      <c r="L762" s="57"/>
      <c r="M762" s="58" t="str">
        <f t="shared" si="77"/>
        <v/>
      </c>
      <c r="N762" s="102"/>
    </row>
    <row r="763" spans="1:14">
      <c r="A763" s="97" t="str">
        <f t="shared" si="75"/>
        <v/>
      </c>
      <c r="B763" s="98" t="str">
        <f t="shared" si="74"/>
        <v/>
      </c>
      <c r="C763" s="99"/>
      <c r="D763" s="137"/>
      <c r="E763" s="100"/>
      <c r="F763" s="57"/>
      <c r="G763" s="58">
        <f t="shared" si="76"/>
        <v>0</v>
      </c>
      <c r="H763" s="58">
        <f>IF(E763="",0,IFERROR(VLOOKUP(E763,档案费管理台账!$D$4:$H$1000,5,0),0))</f>
        <v>0</v>
      </c>
      <c r="I763" s="57"/>
      <c r="J763" s="57"/>
      <c r="K763" s="57"/>
      <c r="L763" s="57"/>
      <c r="M763" s="58" t="str">
        <f t="shared" si="77"/>
        <v/>
      </c>
      <c r="N763" s="102"/>
    </row>
    <row r="764" spans="1:14">
      <c r="A764" s="97" t="str">
        <f t="shared" si="75"/>
        <v/>
      </c>
      <c r="B764" s="98" t="str">
        <f t="shared" si="74"/>
        <v/>
      </c>
      <c r="C764" s="99"/>
      <c r="D764" s="137"/>
      <c r="E764" s="100"/>
      <c r="F764" s="57"/>
      <c r="G764" s="58">
        <f t="shared" si="76"/>
        <v>0</v>
      </c>
      <c r="H764" s="58">
        <f>IF(E764="",0,IFERROR(VLOOKUP(E764,档案费管理台账!$D$4:$H$1000,5,0),0))</f>
        <v>0</v>
      </c>
      <c r="I764" s="57"/>
      <c r="J764" s="57"/>
      <c r="K764" s="57"/>
      <c r="L764" s="57"/>
      <c r="M764" s="58" t="str">
        <f t="shared" si="77"/>
        <v/>
      </c>
      <c r="N764" s="102"/>
    </row>
    <row r="765" spans="1:14">
      <c r="A765" s="97" t="str">
        <f t="shared" si="75"/>
        <v/>
      </c>
      <c r="B765" s="98" t="str">
        <f t="shared" si="74"/>
        <v/>
      </c>
      <c r="C765" s="99"/>
      <c r="D765" s="137"/>
      <c r="E765" s="100"/>
      <c r="F765" s="57"/>
      <c r="G765" s="58">
        <f t="shared" si="76"/>
        <v>0</v>
      </c>
      <c r="H765" s="58">
        <f>IF(E765="",0,IFERROR(VLOOKUP(E765,档案费管理台账!$D$4:$H$1000,5,0),0))</f>
        <v>0</v>
      </c>
      <c r="I765" s="57"/>
      <c r="J765" s="57"/>
      <c r="K765" s="57"/>
      <c r="L765" s="57"/>
      <c r="M765" s="58" t="str">
        <f t="shared" si="77"/>
        <v/>
      </c>
      <c r="N765" s="102"/>
    </row>
    <row r="766" spans="1:14">
      <c r="A766" s="97" t="str">
        <f t="shared" si="75"/>
        <v/>
      </c>
      <c r="B766" s="98" t="str">
        <f t="shared" si="74"/>
        <v/>
      </c>
      <c r="C766" s="99"/>
      <c r="D766" s="137"/>
      <c r="E766" s="100"/>
      <c r="F766" s="57"/>
      <c r="G766" s="58">
        <f t="shared" si="76"/>
        <v>0</v>
      </c>
      <c r="H766" s="58">
        <f>IF(E766="",0,IFERROR(VLOOKUP(E766,档案费管理台账!$D$4:$H$1000,5,0),0))</f>
        <v>0</v>
      </c>
      <c r="I766" s="57"/>
      <c r="J766" s="57"/>
      <c r="K766" s="57"/>
      <c r="L766" s="57"/>
      <c r="M766" s="58" t="str">
        <f t="shared" si="77"/>
        <v/>
      </c>
      <c r="N766" s="102"/>
    </row>
    <row r="767" spans="1:14">
      <c r="A767" s="97" t="str">
        <f t="shared" si="75"/>
        <v/>
      </c>
      <c r="B767" s="98" t="str">
        <f t="shared" si="74"/>
        <v/>
      </c>
      <c r="C767" s="99"/>
      <c r="D767" s="137"/>
      <c r="E767" s="100"/>
      <c r="F767" s="57"/>
      <c r="G767" s="58">
        <f t="shared" si="76"/>
        <v>0</v>
      </c>
      <c r="H767" s="58">
        <f>IF(E767="",0,IFERROR(VLOOKUP(E767,档案费管理台账!$D$4:$H$1000,5,0),0))</f>
        <v>0</v>
      </c>
      <c r="I767" s="57"/>
      <c r="J767" s="57"/>
      <c r="K767" s="57"/>
      <c r="L767" s="57"/>
      <c r="M767" s="58" t="str">
        <f t="shared" si="77"/>
        <v/>
      </c>
      <c r="N767" s="102"/>
    </row>
    <row r="768" spans="1:14">
      <c r="A768" s="97" t="str">
        <f t="shared" si="75"/>
        <v/>
      </c>
      <c r="B768" s="98" t="str">
        <f t="shared" si="74"/>
        <v/>
      </c>
      <c r="C768" s="99"/>
      <c r="D768" s="137"/>
      <c r="E768" s="100"/>
      <c r="F768" s="57"/>
      <c r="G768" s="58">
        <f t="shared" si="76"/>
        <v>0</v>
      </c>
      <c r="H768" s="58">
        <f>IF(E768="",0,IFERROR(VLOOKUP(E768,档案费管理台账!$D$4:$H$1000,5,0),0))</f>
        <v>0</v>
      </c>
      <c r="I768" s="57"/>
      <c r="J768" s="57"/>
      <c r="K768" s="57"/>
      <c r="L768" s="57"/>
      <c r="M768" s="58" t="str">
        <f t="shared" si="77"/>
        <v/>
      </c>
      <c r="N768" s="102"/>
    </row>
    <row r="769" spans="1:14">
      <c r="A769" s="97" t="str">
        <f t="shared" si="75"/>
        <v/>
      </c>
      <c r="B769" s="98" t="str">
        <f t="shared" si="74"/>
        <v/>
      </c>
      <c r="C769" s="99"/>
      <c r="D769" s="137"/>
      <c r="E769" s="100"/>
      <c r="F769" s="57"/>
      <c r="G769" s="58">
        <f t="shared" si="76"/>
        <v>0</v>
      </c>
      <c r="H769" s="58">
        <f>IF(E769="",0,IFERROR(VLOOKUP(E769,档案费管理台账!$D$4:$H$1000,5,0),0))</f>
        <v>0</v>
      </c>
      <c r="I769" s="57"/>
      <c r="J769" s="57"/>
      <c r="K769" s="57"/>
      <c r="L769" s="57"/>
      <c r="M769" s="58" t="str">
        <f t="shared" si="77"/>
        <v/>
      </c>
      <c r="N769" s="102"/>
    </row>
    <row r="770" spans="1:14">
      <c r="A770" s="97" t="str">
        <f t="shared" si="75"/>
        <v/>
      </c>
      <c r="B770" s="98" t="str">
        <f t="shared" si="74"/>
        <v/>
      </c>
      <c r="C770" s="99"/>
      <c r="D770" s="137"/>
      <c r="E770" s="100"/>
      <c r="F770" s="57"/>
      <c r="G770" s="58">
        <f t="shared" si="76"/>
        <v>0</v>
      </c>
      <c r="H770" s="58">
        <f>IF(E770="",0,IFERROR(VLOOKUP(E770,档案费管理台账!$D$4:$H$1000,5,0),0))</f>
        <v>0</v>
      </c>
      <c r="I770" s="57"/>
      <c r="J770" s="57"/>
      <c r="K770" s="57"/>
      <c r="L770" s="57"/>
      <c r="M770" s="58" t="str">
        <f t="shared" si="77"/>
        <v/>
      </c>
      <c r="N770" s="102"/>
    </row>
    <row r="771" spans="1:14">
      <c r="A771" s="97" t="str">
        <f t="shared" si="75"/>
        <v/>
      </c>
      <c r="B771" s="98" t="str">
        <f t="shared" si="74"/>
        <v/>
      </c>
      <c r="C771" s="99"/>
      <c r="D771" s="137"/>
      <c r="E771" s="100"/>
      <c r="F771" s="57"/>
      <c r="G771" s="58">
        <f t="shared" si="76"/>
        <v>0</v>
      </c>
      <c r="H771" s="58">
        <f>IF(E771="",0,IFERROR(VLOOKUP(E771,档案费管理台账!$D$4:$H$1000,5,0),0))</f>
        <v>0</v>
      </c>
      <c r="I771" s="57"/>
      <c r="J771" s="57"/>
      <c r="K771" s="57"/>
      <c r="L771" s="57"/>
      <c r="M771" s="58" t="str">
        <f t="shared" si="77"/>
        <v/>
      </c>
      <c r="N771" s="102"/>
    </row>
    <row r="772" spans="1:14">
      <c r="A772" s="97" t="str">
        <f t="shared" si="75"/>
        <v/>
      </c>
      <c r="B772" s="98" t="str">
        <f t="shared" si="74"/>
        <v/>
      </c>
      <c r="C772" s="99"/>
      <c r="D772" s="137"/>
      <c r="E772" s="100"/>
      <c r="F772" s="57"/>
      <c r="G772" s="58">
        <f t="shared" si="76"/>
        <v>0</v>
      </c>
      <c r="H772" s="58">
        <f>IF(E772="",0,IFERROR(VLOOKUP(E772,档案费管理台账!$D$4:$H$1000,5,0),0))</f>
        <v>0</v>
      </c>
      <c r="I772" s="57"/>
      <c r="J772" s="57"/>
      <c r="K772" s="57"/>
      <c r="L772" s="57"/>
      <c r="M772" s="58" t="str">
        <f t="shared" si="77"/>
        <v/>
      </c>
      <c r="N772" s="102"/>
    </row>
    <row r="773" spans="1:14">
      <c r="A773" s="97" t="str">
        <f t="shared" si="75"/>
        <v/>
      </c>
      <c r="B773" s="98" t="str">
        <f t="shared" si="74"/>
        <v/>
      </c>
      <c r="C773" s="99"/>
      <c r="D773" s="137"/>
      <c r="E773" s="100"/>
      <c r="F773" s="57"/>
      <c r="G773" s="58">
        <f t="shared" si="76"/>
        <v>0</v>
      </c>
      <c r="H773" s="58">
        <f>IF(E773="",0,IFERROR(VLOOKUP(E773,档案费管理台账!$D$4:$H$1000,5,0),0))</f>
        <v>0</v>
      </c>
      <c r="I773" s="57"/>
      <c r="J773" s="57"/>
      <c r="K773" s="57"/>
      <c r="L773" s="57"/>
      <c r="M773" s="58" t="str">
        <f t="shared" si="77"/>
        <v/>
      </c>
      <c r="N773" s="102"/>
    </row>
    <row r="774" spans="1:14">
      <c r="A774" s="97" t="str">
        <f t="shared" si="75"/>
        <v/>
      </c>
      <c r="B774" s="98" t="str">
        <f t="shared" si="74"/>
        <v/>
      </c>
      <c r="C774" s="99"/>
      <c r="D774" s="137"/>
      <c r="E774" s="100"/>
      <c r="F774" s="57"/>
      <c r="G774" s="58">
        <f t="shared" si="76"/>
        <v>0</v>
      </c>
      <c r="H774" s="58">
        <f>IF(E774="",0,IFERROR(VLOOKUP(E774,档案费管理台账!$D$4:$H$1000,5,0),0))</f>
        <v>0</v>
      </c>
      <c r="I774" s="57"/>
      <c r="J774" s="57"/>
      <c r="K774" s="57"/>
      <c r="L774" s="57"/>
      <c r="M774" s="58" t="str">
        <f t="shared" si="77"/>
        <v/>
      </c>
      <c r="N774" s="102"/>
    </row>
    <row r="775" spans="1:14">
      <c r="A775" s="97" t="str">
        <f t="shared" si="75"/>
        <v/>
      </c>
      <c r="B775" s="98" t="str">
        <f t="shared" si="74"/>
        <v/>
      </c>
      <c r="C775" s="99"/>
      <c r="D775" s="137"/>
      <c r="E775" s="100"/>
      <c r="F775" s="57"/>
      <c r="G775" s="58">
        <f t="shared" si="76"/>
        <v>0</v>
      </c>
      <c r="H775" s="58">
        <f>IF(E775="",0,IFERROR(VLOOKUP(E775,档案费管理台账!$D$4:$H$1000,5,0),0))</f>
        <v>0</v>
      </c>
      <c r="I775" s="57"/>
      <c r="J775" s="57"/>
      <c r="K775" s="57"/>
      <c r="L775" s="57"/>
      <c r="M775" s="58" t="str">
        <f t="shared" si="77"/>
        <v/>
      </c>
      <c r="N775" s="102"/>
    </row>
    <row r="776" spans="1:14">
      <c r="A776" s="97" t="str">
        <f t="shared" si="75"/>
        <v/>
      </c>
      <c r="B776" s="98" t="str">
        <f t="shared" si="74"/>
        <v/>
      </c>
      <c r="C776" s="99"/>
      <c r="D776" s="137"/>
      <c r="E776" s="100"/>
      <c r="F776" s="57"/>
      <c r="G776" s="58">
        <f t="shared" si="76"/>
        <v>0</v>
      </c>
      <c r="H776" s="58">
        <f>IF(E776="",0,IFERROR(VLOOKUP(E776,档案费管理台账!$D$4:$H$1000,5,0),0))</f>
        <v>0</v>
      </c>
      <c r="I776" s="57"/>
      <c r="J776" s="57"/>
      <c r="K776" s="57"/>
      <c r="L776" s="57"/>
      <c r="M776" s="58" t="str">
        <f t="shared" si="77"/>
        <v/>
      </c>
      <c r="N776" s="102"/>
    </row>
    <row r="777" spans="1:14">
      <c r="A777" s="97" t="str">
        <f t="shared" si="75"/>
        <v/>
      </c>
      <c r="B777" s="98" t="str">
        <f t="shared" si="74"/>
        <v/>
      </c>
      <c r="C777" s="99"/>
      <c r="D777" s="137"/>
      <c r="E777" s="100"/>
      <c r="F777" s="57"/>
      <c r="G777" s="58">
        <f t="shared" si="76"/>
        <v>0</v>
      </c>
      <c r="H777" s="58">
        <f>IF(E777="",0,IFERROR(VLOOKUP(E777,档案费管理台账!$D$4:$H$1000,5,0),0))</f>
        <v>0</v>
      </c>
      <c r="I777" s="57"/>
      <c r="J777" s="57"/>
      <c r="K777" s="57"/>
      <c r="L777" s="57"/>
      <c r="M777" s="58" t="str">
        <f t="shared" si="77"/>
        <v/>
      </c>
      <c r="N777" s="102"/>
    </row>
    <row r="778" spans="1:14">
      <c r="A778" s="97" t="str">
        <f t="shared" si="75"/>
        <v/>
      </c>
      <c r="B778" s="98" t="str">
        <f t="shared" si="74"/>
        <v/>
      </c>
      <c r="C778" s="99"/>
      <c r="D778" s="137"/>
      <c r="E778" s="100"/>
      <c r="F778" s="57"/>
      <c r="G778" s="58">
        <f t="shared" si="76"/>
        <v>0</v>
      </c>
      <c r="H778" s="58">
        <f>IF(E778="",0,IFERROR(VLOOKUP(E778,档案费管理台账!$D$4:$H$1000,5,0),0))</f>
        <v>0</v>
      </c>
      <c r="I778" s="57"/>
      <c r="J778" s="57"/>
      <c r="K778" s="57"/>
      <c r="L778" s="57"/>
      <c r="M778" s="58" t="str">
        <f t="shared" si="77"/>
        <v/>
      </c>
      <c r="N778" s="102"/>
    </row>
    <row r="779" spans="1:14">
      <c r="A779" s="97" t="str">
        <f t="shared" si="75"/>
        <v/>
      </c>
      <c r="B779" s="98" t="str">
        <f t="shared" si="74"/>
        <v/>
      </c>
      <c r="C779" s="99"/>
      <c r="D779" s="137"/>
      <c r="E779" s="100"/>
      <c r="F779" s="57"/>
      <c r="G779" s="58">
        <f t="shared" si="76"/>
        <v>0</v>
      </c>
      <c r="H779" s="58">
        <f>IF(E779="",0,IFERROR(VLOOKUP(E779,档案费管理台账!$D$4:$H$1000,5,0),0))</f>
        <v>0</v>
      </c>
      <c r="I779" s="57"/>
      <c r="J779" s="57"/>
      <c r="K779" s="57"/>
      <c r="L779" s="57"/>
      <c r="M779" s="58" t="str">
        <f t="shared" si="77"/>
        <v/>
      </c>
      <c r="N779" s="102"/>
    </row>
    <row r="780" spans="1:14">
      <c r="A780" s="97" t="str">
        <f t="shared" si="75"/>
        <v/>
      </c>
      <c r="B780" s="98" t="str">
        <f t="shared" si="74"/>
        <v/>
      </c>
      <c r="C780" s="99"/>
      <c r="D780" s="137"/>
      <c r="E780" s="100"/>
      <c r="F780" s="57"/>
      <c r="G780" s="58">
        <f t="shared" si="76"/>
        <v>0</v>
      </c>
      <c r="H780" s="58">
        <f>IF(E780="",0,IFERROR(VLOOKUP(E780,档案费管理台账!$D$4:$H$1000,5,0),0))</f>
        <v>0</v>
      </c>
      <c r="I780" s="57"/>
      <c r="J780" s="57"/>
      <c r="K780" s="57"/>
      <c r="L780" s="57"/>
      <c r="M780" s="58" t="str">
        <f t="shared" si="77"/>
        <v/>
      </c>
      <c r="N780" s="102"/>
    </row>
    <row r="781" spans="1:14">
      <c r="A781" s="97" t="str">
        <f t="shared" si="75"/>
        <v/>
      </c>
      <c r="B781" s="98" t="str">
        <f t="shared" si="74"/>
        <v/>
      </c>
      <c r="C781" s="99"/>
      <c r="D781" s="137"/>
      <c r="E781" s="100"/>
      <c r="F781" s="57"/>
      <c r="G781" s="58">
        <f t="shared" si="76"/>
        <v>0</v>
      </c>
      <c r="H781" s="58">
        <f>IF(E781="",0,IFERROR(VLOOKUP(E781,档案费管理台账!$D$4:$H$1000,5,0),0))</f>
        <v>0</v>
      </c>
      <c r="I781" s="57"/>
      <c r="J781" s="57"/>
      <c r="K781" s="57"/>
      <c r="L781" s="57"/>
      <c r="M781" s="58" t="str">
        <f t="shared" si="77"/>
        <v/>
      </c>
      <c r="N781" s="102"/>
    </row>
    <row r="782" spans="1:14">
      <c r="A782" s="97" t="str">
        <f t="shared" si="75"/>
        <v/>
      </c>
      <c r="B782" s="98" t="str">
        <f t="shared" si="74"/>
        <v/>
      </c>
      <c r="C782" s="99"/>
      <c r="D782" s="137"/>
      <c r="E782" s="100"/>
      <c r="F782" s="57"/>
      <c r="G782" s="58">
        <f t="shared" si="76"/>
        <v>0</v>
      </c>
      <c r="H782" s="58">
        <f>IF(E782="",0,IFERROR(VLOOKUP(E782,档案费管理台账!$D$4:$H$1000,5,0),0))</f>
        <v>0</v>
      </c>
      <c r="I782" s="57"/>
      <c r="J782" s="57"/>
      <c r="K782" s="57"/>
      <c r="L782" s="57"/>
      <c r="M782" s="58" t="str">
        <f t="shared" si="77"/>
        <v/>
      </c>
      <c r="N782" s="102"/>
    </row>
    <row r="783" spans="1:14">
      <c r="A783" s="97" t="str">
        <f t="shared" si="75"/>
        <v/>
      </c>
      <c r="B783" s="98" t="str">
        <f t="shared" si="74"/>
        <v/>
      </c>
      <c r="C783" s="99"/>
      <c r="D783" s="137"/>
      <c r="E783" s="100"/>
      <c r="F783" s="57"/>
      <c r="G783" s="58">
        <f t="shared" si="76"/>
        <v>0</v>
      </c>
      <c r="H783" s="58">
        <f>IF(E783="",0,IFERROR(VLOOKUP(E783,档案费管理台账!$D$4:$H$1000,5,0),0))</f>
        <v>0</v>
      </c>
      <c r="I783" s="57"/>
      <c r="J783" s="57"/>
      <c r="K783" s="57"/>
      <c r="L783" s="57"/>
      <c r="M783" s="58" t="str">
        <f t="shared" si="77"/>
        <v/>
      </c>
      <c r="N783" s="102"/>
    </row>
    <row r="784" spans="1:14">
      <c r="A784" s="97" t="str">
        <f t="shared" si="75"/>
        <v/>
      </c>
      <c r="B784" s="98" t="str">
        <f t="shared" si="74"/>
        <v/>
      </c>
      <c r="C784" s="99"/>
      <c r="D784" s="137"/>
      <c r="E784" s="100"/>
      <c r="F784" s="57"/>
      <c r="G784" s="58">
        <f t="shared" si="76"/>
        <v>0</v>
      </c>
      <c r="H784" s="58">
        <f>IF(E784="",0,IFERROR(VLOOKUP(E784,档案费管理台账!$D$4:$H$1000,5,0),0))</f>
        <v>0</v>
      </c>
      <c r="I784" s="57"/>
      <c r="J784" s="57"/>
      <c r="K784" s="57"/>
      <c r="L784" s="57"/>
      <c r="M784" s="58" t="str">
        <f t="shared" si="77"/>
        <v/>
      </c>
      <c r="N784" s="102"/>
    </row>
    <row r="785" spans="1:14">
      <c r="A785" s="97" t="str">
        <f t="shared" si="75"/>
        <v/>
      </c>
      <c r="B785" s="98" t="str">
        <f t="shared" si="74"/>
        <v/>
      </c>
      <c r="C785" s="99"/>
      <c r="D785" s="137"/>
      <c r="E785" s="100"/>
      <c r="F785" s="57"/>
      <c r="G785" s="58">
        <f t="shared" si="76"/>
        <v>0</v>
      </c>
      <c r="H785" s="58">
        <f>IF(E785="",0,IFERROR(VLOOKUP(E785,档案费管理台账!$D$4:$H$1000,5,0),0))</f>
        <v>0</v>
      </c>
      <c r="I785" s="57"/>
      <c r="J785" s="57"/>
      <c r="K785" s="57"/>
      <c r="L785" s="57"/>
      <c r="M785" s="58" t="str">
        <f t="shared" si="77"/>
        <v/>
      </c>
      <c r="N785" s="102"/>
    </row>
    <row r="786" spans="1:14">
      <c r="A786" s="97" t="str">
        <f t="shared" si="75"/>
        <v/>
      </c>
      <c r="B786" s="98" t="str">
        <f t="shared" si="74"/>
        <v/>
      </c>
      <c r="C786" s="99"/>
      <c r="D786" s="137"/>
      <c r="E786" s="100"/>
      <c r="F786" s="57"/>
      <c r="G786" s="58">
        <f t="shared" si="76"/>
        <v>0</v>
      </c>
      <c r="H786" s="58">
        <f>IF(E786="",0,IFERROR(VLOOKUP(E786,档案费管理台账!$D$4:$H$1000,5,0),0))</f>
        <v>0</v>
      </c>
      <c r="I786" s="57"/>
      <c r="J786" s="57"/>
      <c r="K786" s="57"/>
      <c r="L786" s="57"/>
      <c r="M786" s="58" t="str">
        <f t="shared" si="77"/>
        <v/>
      </c>
      <c r="N786" s="102"/>
    </row>
    <row r="787" spans="1:14">
      <c r="A787" s="97" t="str">
        <f t="shared" si="75"/>
        <v/>
      </c>
      <c r="B787" s="98" t="str">
        <f t="shared" si="74"/>
        <v/>
      </c>
      <c r="C787" s="99"/>
      <c r="D787" s="137"/>
      <c r="E787" s="100"/>
      <c r="F787" s="57"/>
      <c r="G787" s="58">
        <f t="shared" si="76"/>
        <v>0</v>
      </c>
      <c r="H787" s="58">
        <f>IF(E787="",0,IFERROR(VLOOKUP(E787,档案费管理台账!$D$4:$H$1000,5,0),0))</f>
        <v>0</v>
      </c>
      <c r="I787" s="57"/>
      <c r="J787" s="57"/>
      <c r="K787" s="57"/>
      <c r="L787" s="57"/>
      <c r="M787" s="58" t="str">
        <f t="shared" si="77"/>
        <v/>
      </c>
      <c r="N787" s="102"/>
    </row>
    <row r="788" spans="1:14">
      <c r="A788" s="97" t="str">
        <f t="shared" si="75"/>
        <v/>
      </c>
      <c r="B788" s="98" t="str">
        <f t="shared" si="74"/>
        <v/>
      </c>
      <c r="C788" s="99"/>
      <c r="D788" s="137"/>
      <c r="E788" s="100"/>
      <c r="F788" s="57"/>
      <c r="G788" s="58">
        <f t="shared" si="76"/>
        <v>0</v>
      </c>
      <c r="H788" s="58">
        <f>IF(E788="",0,IFERROR(VLOOKUP(E788,档案费管理台账!$D$4:$H$1000,5,0),0))</f>
        <v>0</v>
      </c>
      <c r="I788" s="57"/>
      <c r="J788" s="57"/>
      <c r="K788" s="57"/>
      <c r="L788" s="57"/>
      <c r="M788" s="58" t="str">
        <f t="shared" si="77"/>
        <v/>
      </c>
      <c r="N788" s="102"/>
    </row>
    <row r="789" spans="1:14">
      <c r="A789" s="97" t="str">
        <f t="shared" si="75"/>
        <v/>
      </c>
      <c r="B789" s="98" t="str">
        <f t="shared" si="74"/>
        <v/>
      </c>
      <c r="C789" s="99"/>
      <c r="D789" s="137"/>
      <c r="E789" s="100"/>
      <c r="F789" s="57"/>
      <c r="G789" s="58">
        <f t="shared" si="76"/>
        <v>0</v>
      </c>
      <c r="H789" s="58">
        <f>IF(E789="",0,IFERROR(VLOOKUP(E789,档案费管理台账!$D$4:$H$1000,5,0),0))</f>
        <v>0</v>
      </c>
      <c r="I789" s="57"/>
      <c r="J789" s="57"/>
      <c r="K789" s="57"/>
      <c r="L789" s="57"/>
      <c r="M789" s="58" t="str">
        <f t="shared" si="77"/>
        <v/>
      </c>
      <c r="N789" s="102"/>
    </row>
    <row r="790" spans="1:14">
      <c r="A790" s="97" t="str">
        <f t="shared" si="75"/>
        <v/>
      </c>
      <c r="B790" s="98" t="str">
        <f t="shared" si="74"/>
        <v/>
      </c>
      <c r="C790" s="99"/>
      <c r="D790" s="137"/>
      <c r="E790" s="100"/>
      <c r="F790" s="57"/>
      <c r="G790" s="58">
        <f t="shared" si="76"/>
        <v>0</v>
      </c>
      <c r="H790" s="58">
        <f>IF(E790="",0,IFERROR(VLOOKUP(E790,档案费管理台账!$D$4:$H$1000,5,0),0))</f>
        <v>0</v>
      </c>
      <c r="I790" s="57"/>
      <c r="J790" s="57"/>
      <c r="K790" s="57"/>
      <c r="L790" s="57"/>
      <c r="M790" s="58" t="str">
        <f t="shared" si="77"/>
        <v/>
      </c>
      <c r="N790" s="102"/>
    </row>
    <row r="791" spans="1:14">
      <c r="A791" s="97" t="str">
        <f t="shared" si="75"/>
        <v/>
      </c>
      <c r="B791" s="98" t="str">
        <f t="shared" si="74"/>
        <v/>
      </c>
      <c r="C791" s="99"/>
      <c r="D791" s="137"/>
      <c r="E791" s="100"/>
      <c r="F791" s="57"/>
      <c r="G791" s="58">
        <f t="shared" si="76"/>
        <v>0</v>
      </c>
      <c r="H791" s="58">
        <f>IF(E791="",0,IFERROR(VLOOKUP(E791,档案费管理台账!$D$4:$H$1000,5,0),0))</f>
        <v>0</v>
      </c>
      <c r="I791" s="57"/>
      <c r="J791" s="57"/>
      <c r="K791" s="57"/>
      <c r="L791" s="57"/>
      <c r="M791" s="58" t="str">
        <f t="shared" si="77"/>
        <v/>
      </c>
      <c r="N791" s="102"/>
    </row>
    <row r="792" spans="1:14">
      <c r="A792" s="97" t="str">
        <f t="shared" si="75"/>
        <v/>
      </c>
      <c r="B792" s="98" t="str">
        <f t="shared" si="74"/>
        <v/>
      </c>
      <c r="C792" s="99"/>
      <c r="D792" s="137"/>
      <c r="E792" s="100"/>
      <c r="F792" s="57"/>
      <c r="G792" s="58">
        <f t="shared" si="76"/>
        <v>0</v>
      </c>
      <c r="H792" s="58">
        <f>IF(E792="",0,IFERROR(VLOOKUP(E792,档案费管理台账!$D$4:$H$1000,5,0),0))</f>
        <v>0</v>
      </c>
      <c r="I792" s="57"/>
      <c r="J792" s="57"/>
      <c r="K792" s="57"/>
      <c r="L792" s="57"/>
      <c r="M792" s="58" t="str">
        <f t="shared" si="77"/>
        <v/>
      </c>
      <c r="N792" s="102"/>
    </row>
    <row r="793" spans="1:14">
      <c r="A793" s="97" t="str">
        <f t="shared" si="75"/>
        <v/>
      </c>
      <c r="B793" s="98" t="str">
        <f t="shared" si="74"/>
        <v/>
      </c>
      <c r="C793" s="99"/>
      <c r="D793" s="137"/>
      <c r="E793" s="100"/>
      <c r="F793" s="57"/>
      <c r="G793" s="58">
        <f t="shared" si="76"/>
        <v>0</v>
      </c>
      <c r="H793" s="58">
        <f>IF(E793="",0,IFERROR(VLOOKUP(E793,档案费管理台账!$D$4:$H$1000,5,0),0))</f>
        <v>0</v>
      </c>
      <c r="I793" s="57"/>
      <c r="J793" s="57"/>
      <c r="K793" s="57"/>
      <c r="L793" s="57"/>
      <c r="M793" s="58" t="str">
        <f t="shared" si="77"/>
        <v/>
      </c>
      <c r="N793" s="102"/>
    </row>
    <row r="794" spans="1:14">
      <c r="A794" s="97" t="str">
        <f t="shared" si="75"/>
        <v/>
      </c>
      <c r="B794" s="98" t="str">
        <f t="shared" si="74"/>
        <v/>
      </c>
      <c r="C794" s="99"/>
      <c r="D794" s="137"/>
      <c r="E794" s="100"/>
      <c r="F794" s="57"/>
      <c r="G794" s="58">
        <f t="shared" si="76"/>
        <v>0</v>
      </c>
      <c r="H794" s="58">
        <f>IF(E794="",0,IFERROR(VLOOKUP(E794,档案费管理台账!$D$4:$H$1000,5,0),0))</f>
        <v>0</v>
      </c>
      <c r="I794" s="57"/>
      <c r="J794" s="57"/>
      <c r="K794" s="57"/>
      <c r="L794" s="57"/>
      <c r="M794" s="58" t="str">
        <f t="shared" si="77"/>
        <v/>
      </c>
      <c r="N794" s="102"/>
    </row>
    <row r="795" spans="1:14">
      <c r="A795" s="97" t="str">
        <f t="shared" si="75"/>
        <v/>
      </c>
      <c r="B795" s="98" t="str">
        <f t="shared" si="74"/>
        <v/>
      </c>
      <c r="C795" s="99"/>
      <c r="D795" s="137"/>
      <c r="E795" s="100"/>
      <c r="F795" s="57"/>
      <c r="G795" s="58">
        <f t="shared" si="76"/>
        <v>0</v>
      </c>
      <c r="H795" s="58">
        <f>IF(E795="",0,IFERROR(VLOOKUP(E795,档案费管理台账!$D$4:$H$1000,5,0),0))</f>
        <v>0</v>
      </c>
      <c r="I795" s="57"/>
      <c r="J795" s="57"/>
      <c r="K795" s="57"/>
      <c r="L795" s="57"/>
      <c r="M795" s="58" t="str">
        <f t="shared" si="77"/>
        <v/>
      </c>
      <c r="N795" s="102"/>
    </row>
    <row r="796" spans="1:14">
      <c r="A796" s="97" t="str">
        <f t="shared" si="75"/>
        <v/>
      </c>
      <c r="B796" s="98" t="str">
        <f t="shared" si="74"/>
        <v/>
      </c>
      <c r="C796" s="99"/>
      <c r="D796" s="137"/>
      <c r="E796" s="100"/>
      <c r="F796" s="57"/>
      <c r="G796" s="58">
        <f t="shared" si="76"/>
        <v>0</v>
      </c>
      <c r="H796" s="58">
        <f>IF(E796="",0,IFERROR(VLOOKUP(E796,档案费管理台账!$D$4:$H$1000,5,0),0))</f>
        <v>0</v>
      </c>
      <c r="I796" s="57"/>
      <c r="J796" s="57"/>
      <c r="K796" s="57"/>
      <c r="L796" s="57"/>
      <c r="M796" s="58" t="str">
        <f t="shared" si="77"/>
        <v/>
      </c>
      <c r="N796" s="102"/>
    </row>
    <row r="797" spans="1:14">
      <c r="A797" s="97" t="str">
        <f t="shared" si="75"/>
        <v/>
      </c>
      <c r="B797" s="98" t="str">
        <f t="shared" si="74"/>
        <v/>
      </c>
      <c r="C797" s="99"/>
      <c r="D797" s="137"/>
      <c r="E797" s="100"/>
      <c r="F797" s="57"/>
      <c r="G797" s="58">
        <f t="shared" si="76"/>
        <v>0</v>
      </c>
      <c r="H797" s="58">
        <f>IF(E797="",0,IFERROR(VLOOKUP(E797,档案费管理台账!$D$4:$H$1000,5,0),0))</f>
        <v>0</v>
      </c>
      <c r="I797" s="57"/>
      <c r="J797" s="57"/>
      <c r="K797" s="57"/>
      <c r="L797" s="57"/>
      <c r="M797" s="58" t="str">
        <f t="shared" si="77"/>
        <v/>
      </c>
      <c r="N797" s="102"/>
    </row>
    <row r="798" spans="1:14">
      <c r="A798" s="97" t="str">
        <f t="shared" si="75"/>
        <v/>
      </c>
      <c r="B798" s="98" t="str">
        <f t="shared" si="74"/>
        <v/>
      </c>
      <c r="C798" s="99"/>
      <c r="D798" s="137"/>
      <c r="E798" s="100"/>
      <c r="F798" s="57"/>
      <c r="G798" s="58">
        <f t="shared" si="76"/>
        <v>0</v>
      </c>
      <c r="H798" s="58">
        <f>IF(E798="",0,IFERROR(VLOOKUP(E798,档案费管理台账!$D$4:$H$1000,5,0),0))</f>
        <v>0</v>
      </c>
      <c r="I798" s="57"/>
      <c r="J798" s="57"/>
      <c r="K798" s="57"/>
      <c r="L798" s="57"/>
      <c r="M798" s="58" t="str">
        <f t="shared" si="77"/>
        <v/>
      </c>
      <c r="N798" s="102"/>
    </row>
    <row r="799" spans="1:14">
      <c r="A799" s="97" t="str">
        <f t="shared" si="75"/>
        <v/>
      </c>
      <c r="B799" s="98" t="str">
        <f t="shared" si="74"/>
        <v/>
      </c>
      <c r="C799" s="99"/>
      <c r="D799" s="137"/>
      <c r="E799" s="100"/>
      <c r="F799" s="57"/>
      <c r="G799" s="58">
        <f t="shared" si="76"/>
        <v>0</v>
      </c>
      <c r="H799" s="58">
        <f>IF(E799="",0,IFERROR(VLOOKUP(E799,档案费管理台账!$D$4:$H$1000,5,0),0))</f>
        <v>0</v>
      </c>
      <c r="I799" s="57"/>
      <c r="J799" s="57"/>
      <c r="K799" s="57"/>
      <c r="L799" s="57"/>
      <c r="M799" s="58" t="str">
        <f t="shared" si="77"/>
        <v/>
      </c>
      <c r="N799" s="102"/>
    </row>
    <row r="800" spans="1:14">
      <c r="A800" s="97" t="str">
        <f t="shared" si="75"/>
        <v/>
      </c>
      <c r="B800" s="98" t="str">
        <f t="shared" si="74"/>
        <v/>
      </c>
      <c r="C800" s="99"/>
      <c r="D800" s="137"/>
      <c r="E800" s="100"/>
      <c r="F800" s="57"/>
      <c r="G800" s="58">
        <f t="shared" si="76"/>
        <v>0</v>
      </c>
      <c r="H800" s="58">
        <f>IF(E800="",0,IFERROR(VLOOKUP(E800,档案费管理台账!$D$4:$H$1000,5,0),0))</f>
        <v>0</v>
      </c>
      <c r="I800" s="57"/>
      <c r="J800" s="57"/>
      <c r="K800" s="57"/>
      <c r="L800" s="57"/>
      <c r="M800" s="58" t="str">
        <f t="shared" si="77"/>
        <v/>
      </c>
      <c r="N800" s="102"/>
    </row>
    <row r="801" spans="1:14">
      <c r="A801" s="97" t="str">
        <f t="shared" si="75"/>
        <v/>
      </c>
      <c r="B801" s="98" t="str">
        <f t="shared" si="74"/>
        <v/>
      </c>
      <c r="C801" s="99"/>
      <c r="D801" s="137"/>
      <c r="E801" s="100"/>
      <c r="F801" s="57"/>
      <c r="G801" s="58">
        <f t="shared" si="76"/>
        <v>0</v>
      </c>
      <c r="H801" s="58">
        <f>IF(E801="",0,IFERROR(VLOOKUP(E801,档案费管理台账!$D$4:$H$1000,5,0),0))</f>
        <v>0</v>
      </c>
      <c r="I801" s="57"/>
      <c r="J801" s="57"/>
      <c r="K801" s="57"/>
      <c r="L801" s="57"/>
      <c r="M801" s="58" t="str">
        <f t="shared" si="77"/>
        <v/>
      </c>
      <c r="N801" s="102"/>
    </row>
    <row r="802" spans="1:14">
      <c r="A802" s="97" t="str">
        <f t="shared" si="75"/>
        <v/>
      </c>
      <c r="B802" s="98" t="str">
        <f t="shared" si="74"/>
        <v/>
      </c>
      <c r="C802" s="99"/>
      <c r="D802" s="137"/>
      <c r="E802" s="100"/>
      <c r="F802" s="57"/>
      <c r="G802" s="58">
        <f t="shared" si="76"/>
        <v>0</v>
      </c>
      <c r="H802" s="58">
        <f>IF(E802="",0,IFERROR(VLOOKUP(E802,档案费管理台账!$D$4:$H$1000,5,0),0))</f>
        <v>0</v>
      </c>
      <c r="I802" s="57"/>
      <c r="J802" s="57"/>
      <c r="K802" s="57"/>
      <c r="L802" s="57"/>
      <c r="M802" s="58" t="str">
        <f t="shared" si="77"/>
        <v/>
      </c>
      <c r="N802" s="102"/>
    </row>
    <row r="803" spans="1:14">
      <c r="A803" s="97" t="str">
        <f t="shared" si="75"/>
        <v/>
      </c>
      <c r="B803" s="98" t="str">
        <f t="shared" si="74"/>
        <v/>
      </c>
      <c r="C803" s="99"/>
      <c r="D803" s="137"/>
      <c r="E803" s="100"/>
      <c r="F803" s="57"/>
      <c r="G803" s="58">
        <f t="shared" si="76"/>
        <v>0</v>
      </c>
      <c r="H803" s="58">
        <f>IF(E803="",0,IFERROR(VLOOKUP(E803,档案费管理台账!$D$4:$H$1000,5,0),0))</f>
        <v>0</v>
      </c>
      <c r="I803" s="57"/>
      <c r="J803" s="57"/>
      <c r="K803" s="57"/>
      <c r="L803" s="57"/>
      <c r="M803" s="58" t="str">
        <f t="shared" si="77"/>
        <v/>
      </c>
      <c r="N803" s="102"/>
    </row>
    <row r="804" spans="1:14">
      <c r="A804" s="97" t="str">
        <f t="shared" si="75"/>
        <v/>
      </c>
      <c r="B804" s="98" t="str">
        <f t="shared" si="74"/>
        <v/>
      </c>
      <c r="C804" s="99"/>
      <c r="D804" s="137"/>
      <c r="E804" s="100"/>
      <c r="F804" s="57"/>
      <c r="G804" s="58">
        <f t="shared" si="76"/>
        <v>0</v>
      </c>
      <c r="H804" s="58">
        <f>IF(E804="",0,IFERROR(VLOOKUP(E804,档案费管理台账!$D$4:$H$1000,5,0),0))</f>
        <v>0</v>
      </c>
      <c r="I804" s="57"/>
      <c r="J804" s="57"/>
      <c r="K804" s="57"/>
      <c r="L804" s="57"/>
      <c r="M804" s="58" t="str">
        <f t="shared" si="77"/>
        <v/>
      </c>
      <c r="N804" s="102"/>
    </row>
    <row r="805" spans="1:14">
      <c r="A805" s="97" t="str">
        <f t="shared" si="75"/>
        <v/>
      </c>
      <c r="B805" s="98" t="str">
        <f t="shared" si="74"/>
        <v/>
      </c>
      <c r="C805" s="99"/>
      <c r="D805" s="137"/>
      <c r="E805" s="100"/>
      <c r="F805" s="57"/>
      <c r="G805" s="58">
        <f t="shared" si="76"/>
        <v>0</v>
      </c>
      <c r="H805" s="58">
        <f>IF(E805="",0,IFERROR(VLOOKUP(E805,档案费管理台账!$D$4:$H$1000,5,0),0))</f>
        <v>0</v>
      </c>
      <c r="I805" s="57"/>
      <c r="J805" s="57"/>
      <c r="K805" s="57"/>
      <c r="L805" s="57"/>
      <c r="M805" s="58" t="str">
        <f t="shared" si="77"/>
        <v/>
      </c>
      <c r="N805" s="102"/>
    </row>
    <row r="806" spans="1:14">
      <c r="A806" s="97" t="str">
        <f t="shared" si="75"/>
        <v/>
      </c>
      <c r="B806" s="98" t="str">
        <f t="shared" si="74"/>
        <v/>
      </c>
      <c r="C806" s="99"/>
      <c r="D806" s="137"/>
      <c r="E806" s="100"/>
      <c r="F806" s="57"/>
      <c r="G806" s="58">
        <f t="shared" si="76"/>
        <v>0</v>
      </c>
      <c r="H806" s="58">
        <f>IF(E806="",0,IFERROR(VLOOKUP(E806,档案费管理台账!$D$4:$H$1000,5,0),0))</f>
        <v>0</v>
      </c>
      <c r="I806" s="57"/>
      <c r="J806" s="57"/>
      <c r="K806" s="57"/>
      <c r="L806" s="57"/>
      <c r="M806" s="58" t="str">
        <f t="shared" si="77"/>
        <v/>
      </c>
      <c r="N806" s="102"/>
    </row>
    <row r="807" spans="1:14">
      <c r="A807" s="97" t="str">
        <f t="shared" si="75"/>
        <v/>
      </c>
      <c r="B807" s="98" t="str">
        <f t="shared" si="74"/>
        <v/>
      </c>
      <c r="C807" s="99"/>
      <c r="D807" s="137"/>
      <c r="E807" s="100"/>
      <c r="F807" s="57"/>
      <c r="G807" s="58">
        <f t="shared" si="76"/>
        <v>0</v>
      </c>
      <c r="H807" s="58">
        <f>IF(E807="",0,IFERROR(VLOOKUP(E807,档案费管理台账!$D$4:$H$1000,5,0),0))</f>
        <v>0</v>
      </c>
      <c r="I807" s="57"/>
      <c r="J807" s="57"/>
      <c r="K807" s="57"/>
      <c r="L807" s="57"/>
      <c r="M807" s="58" t="str">
        <f t="shared" si="77"/>
        <v/>
      </c>
      <c r="N807" s="102"/>
    </row>
    <row r="808" spans="1:14">
      <c r="A808" s="97" t="str">
        <f t="shared" si="75"/>
        <v/>
      </c>
      <c r="B808" s="98" t="str">
        <f t="shared" si="74"/>
        <v/>
      </c>
      <c r="C808" s="99"/>
      <c r="D808" s="137"/>
      <c r="E808" s="100"/>
      <c r="F808" s="57"/>
      <c r="G808" s="58">
        <f t="shared" si="76"/>
        <v>0</v>
      </c>
      <c r="H808" s="58">
        <f>IF(E808="",0,IFERROR(VLOOKUP(E808,档案费管理台账!$D$4:$H$1000,5,0),0))</f>
        <v>0</v>
      </c>
      <c r="I808" s="57"/>
      <c r="J808" s="57"/>
      <c r="K808" s="57"/>
      <c r="L808" s="57"/>
      <c r="M808" s="58" t="str">
        <f t="shared" si="77"/>
        <v/>
      </c>
      <c r="N808" s="102"/>
    </row>
    <row r="809" spans="1:14">
      <c r="A809" s="97" t="str">
        <f t="shared" si="75"/>
        <v/>
      </c>
      <c r="B809" s="98" t="str">
        <f t="shared" si="74"/>
        <v/>
      </c>
      <c r="C809" s="99"/>
      <c r="D809" s="137"/>
      <c r="E809" s="100"/>
      <c r="F809" s="57"/>
      <c r="G809" s="58">
        <f t="shared" si="76"/>
        <v>0</v>
      </c>
      <c r="H809" s="58">
        <f>IF(E809="",0,IFERROR(VLOOKUP(E809,档案费管理台账!$D$4:$H$1000,5,0),0))</f>
        <v>0</v>
      </c>
      <c r="I809" s="57"/>
      <c r="J809" s="57"/>
      <c r="K809" s="57"/>
      <c r="L809" s="57"/>
      <c r="M809" s="58" t="str">
        <f t="shared" si="77"/>
        <v/>
      </c>
      <c r="N809" s="102"/>
    </row>
    <row r="810" spans="1:14">
      <c r="A810" s="97" t="str">
        <f t="shared" si="75"/>
        <v/>
      </c>
      <c r="B810" s="98" t="str">
        <f t="shared" si="74"/>
        <v/>
      </c>
      <c r="C810" s="99"/>
      <c r="D810" s="137"/>
      <c r="E810" s="100"/>
      <c r="F810" s="57"/>
      <c r="G810" s="58">
        <f t="shared" si="76"/>
        <v>0</v>
      </c>
      <c r="H810" s="58">
        <f>IF(E810="",0,IFERROR(VLOOKUP(E810,档案费管理台账!$D$4:$H$1000,5,0),0))</f>
        <v>0</v>
      </c>
      <c r="I810" s="57"/>
      <c r="J810" s="57"/>
      <c r="K810" s="57"/>
      <c r="L810" s="57"/>
      <c r="M810" s="58" t="str">
        <f t="shared" si="77"/>
        <v/>
      </c>
      <c r="N810" s="102"/>
    </row>
    <row r="811" spans="1:14">
      <c r="A811" s="97" t="str">
        <f t="shared" si="75"/>
        <v/>
      </c>
      <c r="B811" s="98" t="str">
        <f t="shared" si="74"/>
        <v/>
      </c>
      <c r="C811" s="99"/>
      <c r="D811" s="137"/>
      <c r="E811" s="100"/>
      <c r="F811" s="57"/>
      <c r="G811" s="58">
        <f t="shared" si="76"/>
        <v>0</v>
      </c>
      <c r="H811" s="58">
        <f>IF(E811="",0,IFERROR(VLOOKUP(E811,档案费管理台账!$D$4:$H$1000,5,0),0))</f>
        <v>0</v>
      </c>
      <c r="I811" s="57"/>
      <c r="J811" s="57"/>
      <c r="K811" s="57"/>
      <c r="L811" s="57"/>
      <c r="M811" s="58" t="str">
        <f t="shared" si="77"/>
        <v/>
      </c>
      <c r="N811" s="102"/>
    </row>
    <row r="812" spans="1:14">
      <c r="A812" s="97" t="str">
        <f t="shared" si="75"/>
        <v/>
      </c>
      <c r="B812" s="98" t="str">
        <f t="shared" ref="B812:B875" si="78">IF(C812="","",MONTH(C812)&amp;"月")</f>
        <v/>
      </c>
      <c r="C812" s="99"/>
      <c r="D812" s="137"/>
      <c r="E812" s="100"/>
      <c r="F812" s="57"/>
      <c r="G812" s="58">
        <f t="shared" si="76"/>
        <v>0</v>
      </c>
      <c r="H812" s="58">
        <f>IF(E812="",0,IFERROR(VLOOKUP(E812,档案费管理台账!$D$4:$H$1000,5,0),0))</f>
        <v>0</v>
      </c>
      <c r="I812" s="57"/>
      <c r="J812" s="57"/>
      <c r="K812" s="57"/>
      <c r="L812" s="57"/>
      <c r="M812" s="58" t="str">
        <f t="shared" si="77"/>
        <v/>
      </c>
      <c r="N812" s="102"/>
    </row>
    <row r="813" spans="1:14">
      <c r="A813" s="97" t="str">
        <f t="shared" ref="A813:A876" si="79">IF(C813="","",ROW()-42)</f>
        <v/>
      </c>
      <c r="B813" s="98" t="str">
        <f t="shared" si="78"/>
        <v/>
      </c>
      <c r="C813" s="99"/>
      <c r="D813" s="137"/>
      <c r="E813" s="100"/>
      <c r="F813" s="57"/>
      <c r="G813" s="58">
        <f t="shared" ref="G813:G876" si="80">IF(F813="",0,F813*$K$41)</f>
        <v>0</v>
      </c>
      <c r="H813" s="58">
        <f>IF(E813="",0,IFERROR(VLOOKUP(E813,档案费管理台账!$D$4:$H$1000,5,0),0))</f>
        <v>0</v>
      </c>
      <c r="I813" s="57"/>
      <c r="J813" s="57"/>
      <c r="K813" s="57"/>
      <c r="L813" s="57"/>
      <c r="M813" s="58" t="str">
        <f t="shared" ref="M813:M876" si="81">IF(C813="","",ROUND(M812+G813-I813-J813-K813-L813-H813,2))</f>
        <v/>
      </c>
      <c r="N813" s="102"/>
    </row>
    <row r="814" spans="1:14">
      <c r="A814" s="97" t="str">
        <f t="shared" si="79"/>
        <v/>
      </c>
      <c r="B814" s="98" t="str">
        <f t="shared" si="78"/>
        <v/>
      </c>
      <c r="C814" s="99"/>
      <c r="D814" s="137"/>
      <c r="E814" s="100"/>
      <c r="F814" s="57"/>
      <c r="G814" s="58">
        <f t="shared" si="80"/>
        <v>0</v>
      </c>
      <c r="H814" s="58">
        <f>IF(E814="",0,IFERROR(VLOOKUP(E814,档案费管理台账!$D$4:$H$1000,5,0),0))</f>
        <v>0</v>
      </c>
      <c r="I814" s="57"/>
      <c r="J814" s="57"/>
      <c r="K814" s="57"/>
      <c r="L814" s="57"/>
      <c r="M814" s="58" t="str">
        <f t="shared" si="81"/>
        <v/>
      </c>
      <c r="N814" s="102"/>
    </row>
    <row r="815" spans="1:14">
      <c r="A815" s="97" t="str">
        <f t="shared" si="79"/>
        <v/>
      </c>
      <c r="B815" s="98" t="str">
        <f t="shared" si="78"/>
        <v/>
      </c>
      <c r="C815" s="99"/>
      <c r="D815" s="137"/>
      <c r="E815" s="100"/>
      <c r="F815" s="57"/>
      <c r="G815" s="58">
        <f t="shared" si="80"/>
        <v>0</v>
      </c>
      <c r="H815" s="58">
        <f>IF(E815="",0,IFERROR(VLOOKUP(E815,档案费管理台账!$D$4:$H$1000,5,0),0))</f>
        <v>0</v>
      </c>
      <c r="I815" s="57"/>
      <c r="J815" s="57"/>
      <c r="K815" s="57"/>
      <c r="L815" s="57"/>
      <c r="M815" s="58" t="str">
        <f t="shared" si="81"/>
        <v/>
      </c>
      <c r="N815" s="102"/>
    </row>
    <row r="816" spans="1:14">
      <c r="A816" s="97" t="str">
        <f t="shared" si="79"/>
        <v/>
      </c>
      <c r="B816" s="98" t="str">
        <f t="shared" si="78"/>
        <v/>
      </c>
      <c r="C816" s="99"/>
      <c r="D816" s="137"/>
      <c r="E816" s="100"/>
      <c r="F816" s="57"/>
      <c r="G816" s="58">
        <f t="shared" si="80"/>
        <v>0</v>
      </c>
      <c r="H816" s="58">
        <f>IF(E816="",0,IFERROR(VLOOKUP(E816,档案费管理台账!$D$4:$H$1000,5,0),0))</f>
        <v>0</v>
      </c>
      <c r="I816" s="57"/>
      <c r="J816" s="57"/>
      <c r="K816" s="57"/>
      <c r="L816" s="57"/>
      <c r="M816" s="58" t="str">
        <f t="shared" si="81"/>
        <v/>
      </c>
      <c r="N816" s="102"/>
    </row>
    <row r="817" spans="1:14">
      <c r="A817" s="97" t="str">
        <f t="shared" si="79"/>
        <v/>
      </c>
      <c r="B817" s="98" t="str">
        <f t="shared" si="78"/>
        <v/>
      </c>
      <c r="C817" s="99"/>
      <c r="D817" s="137"/>
      <c r="E817" s="100"/>
      <c r="F817" s="57"/>
      <c r="G817" s="58">
        <f t="shared" si="80"/>
        <v>0</v>
      </c>
      <c r="H817" s="58">
        <f>IF(E817="",0,IFERROR(VLOOKUP(E817,档案费管理台账!$D$4:$H$1000,5,0),0))</f>
        <v>0</v>
      </c>
      <c r="I817" s="57"/>
      <c r="J817" s="57"/>
      <c r="K817" s="57"/>
      <c r="L817" s="57"/>
      <c r="M817" s="58" t="str">
        <f t="shared" si="81"/>
        <v/>
      </c>
      <c r="N817" s="102"/>
    </row>
    <row r="818" spans="1:14">
      <c r="A818" s="97" t="str">
        <f t="shared" si="79"/>
        <v/>
      </c>
      <c r="B818" s="98" t="str">
        <f t="shared" si="78"/>
        <v/>
      </c>
      <c r="C818" s="99"/>
      <c r="D818" s="137"/>
      <c r="E818" s="100"/>
      <c r="F818" s="57"/>
      <c r="G818" s="58">
        <f t="shared" si="80"/>
        <v>0</v>
      </c>
      <c r="H818" s="58">
        <f>IF(E818="",0,IFERROR(VLOOKUP(E818,档案费管理台账!$D$4:$H$1000,5,0),0))</f>
        <v>0</v>
      </c>
      <c r="I818" s="57"/>
      <c r="J818" s="57"/>
      <c r="K818" s="57"/>
      <c r="L818" s="57"/>
      <c r="M818" s="58" t="str">
        <f t="shared" si="81"/>
        <v/>
      </c>
      <c r="N818" s="102"/>
    </row>
    <row r="819" spans="1:14">
      <c r="A819" s="97" t="str">
        <f t="shared" si="79"/>
        <v/>
      </c>
      <c r="B819" s="98" t="str">
        <f t="shared" si="78"/>
        <v/>
      </c>
      <c r="C819" s="99"/>
      <c r="D819" s="137"/>
      <c r="E819" s="100"/>
      <c r="F819" s="57"/>
      <c r="G819" s="58">
        <f t="shared" si="80"/>
        <v>0</v>
      </c>
      <c r="H819" s="58">
        <f>IF(E819="",0,IFERROR(VLOOKUP(E819,档案费管理台账!$D$4:$H$1000,5,0),0))</f>
        <v>0</v>
      </c>
      <c r="I819" s="57"/>
      <c r="J819" s="57"/>
      <c r="K819" s="57"/>
      <c r="L819" s="57"/>
      <c r="M819" s="58" t="str">
        <f t="shared" si="81"/>
        <v/>
      </c>
      <c r="N819" s="102"/>
    </row>
    <row r="820" spans="1:14">
      <c r="A820" s="97" t="str">
        <f t="shared" si="79"/>
        <v/>
      </c>
      <c r="B820" s="98" t="str">
        <f t="shared" si="78"/>
        <v/>
      </c>
      <c r="C820" s="99"/>
      <c r="D820" s="137"/>
      <c r="E820" s="100"/>
      <c r="F820" s="57"/>
      <c r="G820" s="58">
        <f t="shared" si="80"/>
        <v>0</v>
      </c>
      <c r="H820" s="58">
        <f>IF(E820="",0,IFERROR(VLOOKUP(E820,档案费管理台账!$D$4:$H$1000,5,0),0))</f>
        <v>0</v>
      </c>
      <c r="I820" s="57"/>
      <c r="J820" s="57"/>
      <c r="K820" s="57"/>
      <c r="L820" s="57"/>
      <c r="M820" s="58" t="str">
        <f t="shared" si="81"/>
        <v/>
      </c>
      <c r="N820" s="102"/>
    </row>
    <row r="821" spans="1:14">
      <c r="A821" s="97" t="str">
        <f t="shared" si="79"/>
        <v/>
      </c>
      <c r="B821" s="98" t="str">
        <f t="shared" si="78"/>
        <v/>
      </c>
      <c r="C821" s="99"/>
      <c r="D821" s="137"/>
      <c r="E821" s="100"/>
      <c r="F821" s="57"/>
      <c r="G821" s="58">
        <f t="shared" si="80"/>
        <v>0</v>
      </c>
      <c r="H821" s="58">
        <f>IF(E821="",0,IFERROR(VLOOKUP(E821,档案费管理台账!$D$4:$H$1000,5,0),0))</f>
        <v>0</v>
      </c>
      <c r="I821" s="57"/>
      <c r="J821" s="57"/>
      <c r="K821" s="57"/>
      <c r="L821" s="57"/>
      <c r="M821" s="58" t="str">
        <f t="shared" si="81"/>
        <v/>
      </c>
      <c r="N821" s="102"/>
    </row>
    <row r="822" spans="1:14">
      <c r="A822" s="97" t="str">
        <f t="shared" si="79"/>
        <v/>
      </c>
      <c r="B822" s="98" t="str">
        <f t="shared" si="78"/>
        <v/>
      </c>
      <c r="C822" s="99"/>
      <c r="D822" s="137"/>
      <c r="E822" s="100"/>
      <c r="F822" s="57"/>
      <c r="G822" s="58">
        <f t="shared" si="80"/>
        <v>0</v>
      </c>
      <c r="H822" s="58">
        <f>IF(E822="",0,IFERROR(VLOOKUP(E822,档案费管理台账!$D$4:$H$1000,5,0),0))</f>
        <v>0</v>
      </c>
      <c r="I822" s="57"/>
      <c r="J822" s="57"/>
      <c r="K822" s="57"/>
      <c r="L822" s="57"/>
      <c r="M822" s="58" t="str">
        <f t="shared" si="81"/>
        <v/>
      </c>
      <c r="N822" s="102"/>
    </row>
    <row r="823" spans="1:14">
      <c r="A823" s="97" t="str">
        <f t="shared" si="79"/>
        <v/>
      </c>
      <c r="B823" s="98" t="str">
        <f t="shared" si="78"/>
        <v/>
      </c>
      <c r="C823" s="99"/>
      <c r="D823" s="137"/>
      <c r="E823" s="100"/>
      <c r="F823" s="57"/>
      <c r="G823" s="58">
        <f t="shared" si="80"/>
        <v>0</v>
      </c>
      <c r="H823" s="58">
        <f>IF(E823="",0,IFERROR(VLOOKUP(E823,档案费管理台账!$D$4:$H$1000,5,0),0))</f>
        <v>0</v>
      </c>
      <c r="I823" s="57"/>
      <c r="J823" s="57"/>
      <c r="K823" s="57"/>
      <c r="L823" s="57"/>
      <c r="M823" s="58" t="str">
        <f t="shared" si="81"/>
        <v/>
      </c>
      <c r="N823" s="102"/>
    </row>
    <row r="824" spans="1:14">
      <c r="A824" s="97" t="str">
        <f t="shared" si="79"/>
        <v/>
      </c>
      <c r="B824" s="98" t="str">
        <f t="shared" si="78"/>
        <v/>
      </c>
      <c r="C824" s="99"/>
      <c r="D824" s="137"/>
      <c r="E824" s="100"/>
      <c r="F824" s="57"/>
      <c r="G824" s="58">
        <f t="shared" si="80"/>
        <v>0</v>
      </c>
      <c r="H824" s="58">
        <f>IF(E824="",0,IFERROR(VLOOKUP(E824,档案费管理台账!$D$4:$H$1000,5,0),0))</f>
        <v>0</v>
      </c>
      <c r="I824" s="57"/>
      <c r="J824" s="57"/>
      <c r="K824" s="57"/>
      <c r="L824" s="57"/>
      <c r="M824" s="58" t="str">
        <f t="shared" si="81"/>
        <v/>
      </c>
      <c r="N824" s="102"/>
    </row>
    <row r="825" spans="1:14">
      <c r="A825" s="97" t="str">
        <f t="shared" si="79"/>
        <v/>
      </c>
      <c r="B825" s="98" t="str">
        <f t="shared" si="78"/>
        <v/>
      </c>
      <c r="C825" s="99"/>
      <c r="D825" s="137"/>
      <c r="E825" s="100"/>
      <c r="F825" s="57"/>
      <c r="G825" s="58">
        <f t="shared" si="80"/>
        <v>0</v>
      </c>
      <c r="H825" s="58">
        <f>IF(E825="",0,IFERROR(VLOOKUP(E825,档案费管理台账!$D$4:$H$1000,5,0),0))</f>
        <v>0</v>
      </c>
      <c r="I825" s="57"/>
      <c r="J825" s="57"/>
      <c r="K825" s="57"/>
      <c r="L825" s="57"/>
      <c r="M825" s="58" t="str">
        <f t="shared" si="81"/>
        <v/>
      </c>
      <c r="N825" s="102"/>
    </row>
    <row r="826" spans="1:14">
      <c r="A826" s="97" t="str">
        <f t="shared" si="79"/>
        <v/>
      </c>
      <c r="B826" s="98" t="str">
        <f t="shared" si="78"/>
        <v/>
      </c>
      <c r="C826" s="99"/>
      <c r="D826" s="137"/>
      <c r="E826" s="100"/>
      <c r="F826" s="57"/>
      <c r="G826" s="58">
        <f t="shared" si="80"/>
        <v>0</v>
      </c>
      <c r="H826" s="58">
        <f>IF(E826="",0,IFERROR(VLOOKUP(E826,档案费管理台账!$D$4:$H$1000,5,0),0))</f>
        <v>0</v>
      </c>
      <c r="I826" s="57"/>
      <c r="J826" s="57"/>
      <c r="K826" s="57"/>
      <c r="L826" s="57"/>
      <c r="M826" s="58" t="str">
        <f t="shared" si="81"/>
        <v/>
      </c>
      <c r="N826" s="102"/>
    </row>
    <row r="827" spans="1:14">
      <c r="A827" s="97" t="str">
        <f t="shared" si="79"/>
        <v/>
      </c>
      <c r="B827" s="98" t="str">
        <f t="shared" si="78"/>
        <v/>
      </c>
      <c r="C827" s="99"/>
      <c r="D827" s="137"/>
      <c r="E827" s="100"/>
      <c r="F827" s="57"/>
      <c r="G827" s="58">
        <f t="shared" si="80"/>
        <v>0</v>
      </c>
      <c r="H827" s="58">
        <f>IF(E827="",0,IFERROR(VLOOKUP(E827,档案费管理台账!$D$4:$H$1000,5,0),0))</f>
        <v>0</v>
      </c>
      <c r="I827" s="57"/>
      <c r="J827" s="57"/>
      <c r="K827" s="57"/>
      <c r="L827" s="57"/>
      <c r="M827" s="58" t="str">
        <f t="shared" si="81"/>
        <v/>
      </c>
      <c r="N827" s="102"/>
    </row>
    <row r="828" spans="1:14">
      <c r="A828" s="97" t="str">
        <f t="shared" si="79"/>
        <v/>
      </c>
      <c r="B828" s="98" t="str">
        <f t="shared" si="78"/>
        <v/>
      </c>
      <c r="C828" s="99"/>
      <c r="D828" s="137"/>
      <c r="E828" s="100"/>
      <c r="F828" s="57"/>
      <c r="G828" s="58">
        <f t="shared" si="80"/>
        <v>0</v>
      </c>
      <c r="H828" s="58">
        <f>IF(E828="",0,IFERROR(VLOOKUP(E828,档案费管理台账!$D$4:$H$1000,5,0),0))</f>
        <v>0</v>
      </c>
      <c r="I828" s="57"/>
      <c r="J828" s="57"/>
      <c r="K828" s="57"/>
      <c r="L828" s="57"/>
      <c r="M828" s="58" t="str">
        <f t="shared" si="81"/>
        <v/>
      </c>
      <c r="N828" s="102"/>
    </row>
    <row r="829" spans="1:14">
      <c r="A829" s="97" t="str">
        <f t="shared" si="79"/>
        <v/>
      </c>
      <c r="B829" s="98" t="str">
        <f t="shared" si="78"/>
        <v/>
      </c>
      <c r="C829" s="99"/>
      <c r="D829" s="137"/>
      <c r="E829" s="100"/>
      <c r="F829" s="57"/>
      <c r="G829" s="58">
        <f t="shared" si="80"/>
        <v>0</v>
      </c>
      <c r="H829" s="58">
        <f>IF(E829="",0,IFERROR(VLOOKUP(E829,档案费管理台账!$D$4:$H$1000,5,0),0))</f>
        <v>0</v>
      </c>
      <c r="I829" s="57"/>
      <c r="J829" s="57"/>
      <c r="K829" s="57"/>
      <c r="L829" s="57"/>
      <c r="M829" s="58" t="str">
        <f t="shared" si="81"/>
        <v/>
      </c>
      <c r="N829" s="102"/>
    </row>
    <row r="830" spans="1:14">
      <c r="A830" s="97" t="str">
        <f t="shared" si="79"/>
        <v/>
      </c>
      <c r="B830" s="98" t="str">
        <f t="shared" si="78"/>
        <v/>
      </c>
      <c r="C830" s="99"/>
      <c r="D830" s="137"/>
      <c r="E830" s="100"/>
      <c r="F830" s="57"/>
      <c r="G830" s="58">
        <f t="shared" si="80"/>
        <v>0</v>
      </c>
      <c r="H830" s="58">
        <f>IF(E830="",0,IFERROR(VLOOKUP(E830,档案费管理台账!$D$4:$H$1000,5,0),0))</f>
        <v>0</v>
      </c>
      <c r="I830" s="57"/>
      <c r="J830" s="57"/>
      <c r="K830" s="57"/>
      <c r="L830" s="57"/>
      <c r="M830" s="58" t="str">
        <f t="shared" si="81"/>
        <v/>
      </c>
      <c r="N830" s="102"/>
    </row>
    <row r="831" spans="1:14">
      <c r="A831" s="97" t="str">
        <f t="shared" si="79"/>
        <v/>
      </c>
      <c r="B831" s="98" t="str">
        <f t="shared" si="78"/>
        <v/>
      </c>
      <c r="C831" s="99"/>
      <c r="D831" s="137"/>
      <c r="E831" s="100"/>
      <c r="F831" s="57"/>
      <c r="G831" s="58">
        <f t="shared" si="80"/>
        <v>0</v>
      </c>
      <c r="H831" s="58">
        <f>IF(E831="",0,IFERROR(VLOOKUP(E831,档案费管理台账!$D$4:$H$1000,5,0),0))</f>
        <v>0</v>
      </c>
      <c r="I831" s="57"/>
      <c r="J831" s="57"/>
      <c r="K831" s="57"/>
      <c r="L831" s="57"/>
      <c r="M831" s="58" t="str">
        <f t="shared" si="81"/>
        <v/>
      </c>
      <c r="N831" s="102"/>
    </row>
    <row r="832" spans="1:14">
      <c r="A832" s="97" t="str">
        <f t="shared" si="79"/>
        <v/>
      </c>
      <c r="B832" s="98" t="str">
        <f t="shared" si="78"/>
        <v/>
      </c>
      <c r="C832" s="99"/>
      <c r="D832" s="137"/>
      <c r="E832" s="100"/>
      <c r="F832" s="57"/>
      <c r="G832" s="58">
        <f t="shared" si="80"/>
        <v>0</v>
      </c>
      <c r="H832" s="58">
        <f>IF(E832="",0,IFERROR(VLOOKUP(E832,档案费管理台账!$D$4:$H$1000,5,0),0))</f>
        <v>0</v>
      </c>
      <c r="I832" s="57"/>
      <c r="J832" s="57"/>
      <c r="K832" s="57"/>
      <c r="L832" s="57"/>
      <c r="M832" s="58" t="str">
        <f t="shared" si="81"/>
        <v/>
      </c>
      <c r="N832" s="102"/>
    </row>
    <row r="833" spans="1:14">
      <c r="A833" s="97" t="str">
        <f t="shared" si="79"/>
        <v/>
      </c>
      <c r="B833" s="98" t="str">
        <f t="shared" si="78"/>
        <v/>
      </c>
      <c r="C833" s="99"/>
      <c r="D833" s="137"/>
      <c r="E833" s="100"/>
      <c r="F833" s="57"/>
      <c r="G833" s="58">
        <f t="shared" si="80"/>
        <v>0</v>
      </c>
      <c r="H833" s="58">
        <f>IF(E833="",0,IFERROR(VLOOKUP(E833,档案费管理台账!$D$4:$H$1000,5,0),0))</f>
        <v>0</v>
      </c>
      <c r="I833" s="57"/>
      <c r="J833" s="57"/>
      <c r="K833" s="57"/>
      <c r="L833" s="57"/>
      <c r="M833" s="58" t="str">
        <f t="shared" si="81"/>
        <v/>
      </c>
      <c r="N833" s="102"/>
    </row>
    <row r="834" spans="1:14">
      <c r="A834" s="97" t="str">
        <f t="shared" si="79"/>
        <v/>
      </c>
      <c r="B834" s="98" t="str">
        <f t="shared" si="78"/>
        <v/>
      </c>
      <c r="C834" s="99"/>
      <c r="D834" s="137"/>
      <c r="E834" s="100"/>
      <c r="F834" s="57"/>
      <c r="G834" s="58">
        <f t="shared" si="80"/>
        <v>0</v>
      </c>
      <c r="H834" s="58">
        <f>IF(E834="",0,IFERROR(VLOOKUP(E834,档案费管理台账!$D$4:$H$1000,5,0),0))</f>
        <v>0</v>
      </c>
      <c r="I834" s="57"/>
      <c r="J834" s="57"/>
      <c r="K834" s="57"/>
      <c r="L834" s="57"/>
      <c r="M834" s="58" t="str">
        <f t="shared" si="81"/>
        <v/>
      </c>
      <c r="N834" s="102"/>
    </row>
    <row r="835" spans="1:14">
      <c r="A835" s="97" t="str">
        <f t="shared" si="79"/>
        <v/>
      </c>
      <c r="B835" s="98" t="str">
        <f t="shared" si="78"/>
        <v/>
      </c>
      <c r="C835" s="99"/>
      <c r="D835" s="137"/>
      <c r="E835" s="100"/>
      <c r="F835" s="57"/>
      <c r="G835" s="58">
        <f t="shared" si="80"/>
        <v>0</v>
      </c>
      <c r="H835" s="58">
        <f>IF(E835="",0,IFERROR(VLOOKUP(E835,档案费管理台账!$D$4:$H$1000,5,0),0))</f>
        <v>0</v>
      </c>
      <c r="I835" s="57"/>
      <c r="J835" s="57"/>
      <c r="K835" s="57"/>
      <c r="L835" s="57"/>
      <c r="M835" s="58" t="str">
        <f t="shared" si="81"/>
        <v/>
      </c>
      <c r="N835" s="102"/>
    </row>
    <row r="836" spans="1:14">
      <c r="A836" s="97" t="str">
        <f t="shared" si="79"/>
        <v/>
      </c>
      <c r="B836" s="98" t="str">
        <f t="shared" si="78"/>
        <v/>
      </c>
      <c r="C836" s="99"/>
      <c r="D836" s="137"/>
      <c r="E836" s="100"/>
      <c r="F836" s="57"/>
      <c r="G836" s="58">
        <f t="shared" si="80"/>
        <v>0</v>
      </c>
      <c r="H836" s="58">
        <f>IF(E836="",0,IFERROR(VLOOKUP(E836,档案费管理台账!$D$4:$H$1000,5,0),0))</f>
        <v>0</v>
      </c>
      <c r="I836" s="57"/>
      <c r="J836" s="57"/>
      <c r="K836" s="57"/>
      <c r="L836" s="57"/>
      <c r="M836" s="58" t="str">
        <f t="shared" si="81"/>
        <v/>
      </c>
      <c r="N836" s="102"/>
    </row>
    <row r="837" spans="1:14">
      <c r="A837" s="97" t="str">
        <f t="shared" si="79"/>
        <v/>
      </c>
      <c r="B837" s="98" t="str">
        <f t="shared" si="78"/>
        <v/>
      </c>
      <c r="C837" s="99"/>
      <c r="D837" s="137"/>
      <c r="E837" s="100"/>
      <c r="F837" s="57"/>
      <c r="G837" s="58">
        <f t="shared" si="80"/>
        <v>0</v>
      </c>
      <c r="H837" s="58">
        <f>IF(E837="",0,IFERROR(VLOOKUP(E837,档案费管理台账!$D$4:$H$1000,5,0),0))</f>
        <v>0</v>
      </c>
      <c r="I837" s="57"/>
      <c r="J837" s="57"/>
      <c r="K837" s="57"/>
      <c r="L837" s="57"/>
      <c r="M837" s="58" t="str">
        <f t="shared" si="81"/>
        <v/>
      </c>
      <c r="N837" s="102"/>
    </row>
    <row r="838" spans="1:14">
      <c r="A838" s="97" t="str">
        <f t="shared" si="79"/>
        <v/>
      </c>
      <c r="B838" s="98" t="str">
        <f t="shared" si="78"/>
        <v/>
      </c>
      <c r="C838" s="99"/>
      <c r="D838" s="137"/>
      <c r="E838" s="100"/>
      <c r="F838" s="57"/>
      <c r="G838" s="58">
        <f t="shared" si="80"/>
        <v>0</v>
      </c>
      <c r="H838" s="58">
        <f>IF(E838="",0,IFERROR(VLOOKUP(E838,档案费管理台账!$D$4:$H$1000,5,0),0))</f>
        <v>0</v>
      </c>
      <c r="I838" s="57"/>
      <c r="J838" s="57"/>
      <c r="K838" s="57"/>
      <c r="L838" s="57"/>
      <c r="M838" s="58" t="str">
        <f t="shared" si="81"/>
        <v/>
      </c>
      <c r="N838" s="102"/>
    </row>
    <row r="839" spans="1:14">
      <c r="A839" s="97" t="str">
        <f t="shared" si="79"/>
        <v/>
      </c>
      <c r="B839" s="98" t="str">
        <f t="shared" si="78"/>
        <v/>
      </c>
      <c r="C839" s="99"/>
      <c r="D839" s="137"/>
      <c r="E839" s="100"/>
      <c r="F839" s="57"/>
      <c r="G839" s="58">
        <f t="shared" si="80"/>
        <v>0</v>
      </c>
      <c r="H839" s="58">
        <f>IF(E839="",0,IFERROR(VLOOKUP(E839,档案费管理台账!$D$4:$H$1000,5,0),0))</f>
        <v>0</v>
      </c>
      <c r="I839" s="57"/>
      <c r="J839" s="57"/>
      <c r="K839" s="57"/>
      <c r="L839" s="57"/>
      <c r="M839" s="58" t="str">
        <f t="shared" si="81"/>
        <v/>
      </c>
      <c r="N839" s="102"/>
    </row>
    <row r="840" spans="1:14">
      <c r="A840" s="97" t="str">
        <f t="shared" si="79"/>
        <v/>
      </c>
      <c r="B840" s="98" t="str">
        <f t="shared" si="78"/>
        <v/>
      </c>
      <c r="C840" s="99"/>
      <c r="D840" s="137"/>
      <c r="E840" s="100"/>
      <c r="F840" s="57"/>
      <c r="G840" s="58">
        <f t="shared" si="80"/>
        <v>0</v>
      </c>
      <c r="H840" s="58">
        <f>IF(E840="",0,IFERROR(VLOOKUP(E840,档案费管理台账!$D$4:$H$1000,5,0),0))</f>
        <v>0</v>
      </c>
      <c r="I840" s="57"/>
      <c r="J840" s="57"/>
      <c r="K840" s="57"/>
      <c r="L840" s="57"/>
      <c r="M840" s="58" t="str">
        <f t="shared" si="81"/>
        <v/>
      </c>
      <c r="N840" s="102"/>
    </row>
    <row r="841" spans="1:14">
      <c r="A841" s="97" t="str">
        <f t="shared" si="79"/>
        <v/>
      </c>
      <c r="B841" s="98" t="str">
        <f t="shared" si="78"/>
        <v/>
      </c>
      <c r="C841" s="99"/>
      <c r="D841" s="137"/>
      <c r="E841" s="100"/>
      <c r="F841" s="57"/>
      <c r="G841" s="58">
        <f t="shared" si="80"/>
        <v>0</v>
      </c>
      <c r="H841" s="58">
        <f>IF(E841="",0,IFERROR(VLOOKUP(E841,档案费管理台账!$D$4:$H$1000,5,0),0))</f>
        <v>0</v>
      </c>
      <c r="I841" s="57"/>
      <c r="J841" s="57"/>
      <c r="K841" s="57"/>
      <c r="L841" s="57"/>
      <c r="M841" s="58" t="str">
        <f t="shared" si="81"/>
        <v/>
      </c>
      <c r="N841" s="102"/>
    </row>
    <row r="842" spans="1:14">
      <c r="A842" s="97" t="str">
        <f t="shared" si="79"/>
        <v/>
      </c>
      <c r="B842" s="98" t="str">
        <f t="shared" si="78"/>
        <v/>
      </c>
      <c r="C842" s="99"/>
      <c r="D842" s="137"/>
      <c r="E842" s="100"/>
      <c r="F842" s="57"/>
      <c r="G842" s="58">
        <f t="shared" si="80"/>
        <v>0</v>
      </c>
      <c r="H842" s="58">
        <f>IF(E842="",0,IFERROR(VLOOKUP(E842,档案费管理台账!$D$4:$H$1000,5,0),0))</f>
        <v>0</v>
      </c>
      <c r="I842" s="57"/>
      <c r="J842" s="57"/>
      <c r="K842" s="57"/>
      <c r="L842" s="57"/>
      <c r="M842" s="58" t="str">
        <f t="shared" si="81"/>
        <v/>
      </c>
      <c r="N842" s="102"/>
    </row>
    <row r="843" spans="1:14">
      <c r="A843" s="97" t="str">
        <f t="shared" si="79"/>
        <v/>
      </c>
      <c r="B843" s="98" t="str">
        <f t="shared" si="78"/>
        <v/>
      </c>
      <c r="C843" s="99"/>
      <c r="D843" s="137"/>
      <c r="E843" s="100"/>
      <c r="F843" s="57"/>
      <c r="G843" s="58">
        <f t="shared" si="80"/>
        <v>0</v>
      </c>
      <c r="H843" s="58">
        <f>IF(E843="",0,IFERROR(VLOOKUP(E843,档案费管理台账!$D$4:$H$1000,5,0),0))</f>
        <v>0</v>
      </c>
      <c r="I843" s="57"/>
      <c r="J843" s="57"/>
      <c r="K843" s="57"/>
      <c r="L843" s="57"/>
      <c r="M843" s="58" t="str">
        <f t="shared" si="81"/>
        <v/>
      </c>
      <c r="N843" s="102"/>
    </row>
    <row r="844" spans="1:14">
      <c r="A844" s="97" t="str">
        <f t="shared" si="79"/>
        <v/>
      </c>
      <c r="B844" s="98" t="str">
        <f t="shared" si="78"/>
        <v/>
      </c>
      <c r="C844" s="99"/>
      <c r="D844" s="137"/>
      <c r="E844" s="100"/>
      <c r="F844" s="57"/>
      <c r="G844" s="58">
        <f t="shared" si="80"/>
        <v>0</v>
      </c>
      <c r="H844" s="58">
        <f>IF(E844="",0,IFERROR(VLOOKUP(E844,档案费管理台账!$D$4:$H$1000,5,0),0))</f>
        <v>0</v>
      </c>
      <c r="I844" s="57"/>
      <c r="J844" s="57"/>
      <c r="K844" s="57"/>
      <c r="L844" s="57"/>
      <c r="M844" s="58" t="str">
        <f t="shared" si="81"/>
        <v/>
      </c>
      <c r="N844" s="102"/>
    </row>
    <row r="845" spans="1:14">
      <c r="A845" s="97" t="str">
        <f t="shared" si="79"/>
        <v/>
      </c>
      <c r="B845" s="98" t="str">
        <f t="shared" si="78"/>
        <v/>
      </c>
      <c r="C845" s="99"/>
      <c r="D845" s="137"/>
      <c r="E845" s="100"/>
      <c r="F845" s="57"/>
      <c r="G845" s="58">
        <f t="shared" si="80"/>
        <v>0</v>
      </c>
      <c r="H845" s="58">
        <f>IF(E845="",0,IFERROR(VLOOKUP(E845,档案费管理台账!$D$4:$H$1000,5,0),0))</f>
        <v>0</v>
      </c>
      <c r="I845" s="57"/>
      <c r="J845" s="57"/>
      <c r="K845" s="57"/>
      <c r="L845" s="57"/>
      <c r="M845" s="58" t="str">
        <f t="shared" si="81"/>
        <v/>
      </c>
      <c r="N845" s="102"/>
    </row>
    <row r="846" spans="1:14">
      <c r="A846" s="97" t="str">
        <f t="shared" si="79"/>
        <v/>
      </c>
      <c r="B846" s="98" t="str">
        <f t="shared" si="78"/>
        <v/>
      </c>
      <c r="C846" s="99"/>
      <c r="D846" s="137"/>
      <c r="E846" s="100"/>
      <c r="F846" s="57"/>
      <c r="G846" s="58">
        <f t="shared" si="80"/>
        <v>0</v>
      </c>
      <c r="H846" s="58">
        <f>IF(E846="",0,IFERROR(VLOOKUP(E846,档案费管理台账!$D$4:$H$1000,5,0),0))</f>
        <v>0</v>
      </c>
      <c r="I846" s="57"/>
      <c r="J846" s="57"/>
      <c r="K846" s="57"/>
      <c r="L846" s="57"/>
      <c r="M846" s="58" t="str">
        <f t="shared" si="81"/>
        <v/>
      </c>
      <c r="N846" s="102"/>
    </row>
    <row r="847" spans="1:14">
      <c r="A847" s="97" t="str">
        <f t="shared" si="79"/>
        <v/>
      </c>
      <c r="B847" s="98" t="str">
        <f t="shared" si="78"/>
        <v/>
      </c>
      <c r="C847" s="99"/>
      <c r="D847" s="137"/>
      <c r="E847" s="100"/>
      <c r="F847" s="57"/>
      <c r="G847" s="58">
        <f t="shared" si="80"/>
        <v>0</v>
      </c>
      <c r="H847" s="58">
        <f>IF(E847="",0,IFERROR(VLOOKUP(E847,档案费管理台账!$D$4:$H$1000,5,0),0))</f>
        <v>0</v>
      </c>
      <c r="I847" s="57"/>
      <c r="J847" s="57"/>
      <c r="K847" s="57"/>
      <c r="L847" s="57"/>
      <c r="M847" s="58" t="str">
        <f t="shared" si="81"/>
        <v/>
      </c>
      <c r="N847" s="102"/>
    </row>
    <row r="848" spans="1:14">
      <c r="A848" s="97" t="str">
        <f t="shared" si="79"/>
        <v/>
      </c>
      <c r="B848" s="98" t="str">
        <f t="shared" si="78"/>
        <v/>
      </c>
      <c r="C848" s="99"/>
      <c r="D848" s="137"/>
      <c r="E848" s="100"/>
      <c r="F848" s="57"/>
      <c r="G848" s="58">
        <f t="shared" si="80"/>
        <v>0</v>
      </c>
      <c r="H848" s="58">
        <f>IF(E848="",0,IFERROR(VLOOKUP(E848,档案费管理台账!$D$4:$H$1000,5,0),0))</f>
        <v>0</v>
      </c>
      <c r="I848" s="57"/>
      <c r="J848" s="57"/>
      <c r="K848" s="57"/>
      <c r="L848" s="57"/>
      <c r="M848" s="58" t="str">
        <f t="shared" si="81"/>
        <v/>
      </c>
      <c r="N848" s="102"/>
    </row>
    <row r="849" spans="1:14">
      <c r="A849" s="97" t="str">
        <f t="shared" si="79"/>
        <v/>
      </c>
      <c r="B849" s="98" t="str">
        <f t="shared" si="78"/>
        <v/>
      </c>
      <c r="C849" s="99"/>
      <c r="D849" s="137"/>
      <c r="E849" s="100"/>
      <c r="F849" s="57"/>
      <c r="G849" s="58">
        <f t="shared" si="80"/>
        <v>0</v>
      </c>
      <c r="H849" s="58">
        <f>IF(E849="",0,IFERROR(VLOOKUP(E849,档案费管理台账!$D$4:$H$1000,5,0),0))</f>
        <v>0</v>
      </c>
      <c r="I849" s="57"/>
      <c r="J849" s="57"/>
      <c r="K849" s="57"/>
      <c r="L849" s="57"/>
      <c r="M849" s="58" t="str">
        <f t="shared" si="81"/>
        <v/>
      </c>
      <c r="N849" s="102"/>
    </row>
    <row r="850" spans="1:14">
      <c r="A850" s="97" t="str">
        <f t="shared" si="79"/>
        <v/>
      </c>
      <c r="B850" s="98" t="str">
        <f t="shared" si="78"/>
        <v/>
      </c>
      <c r="C850" s="99"/>
      <c r="D850" s="137"/>
      <c r="E850" s="100"/>
      <c r="F850" s="57"/>
      <c r="G850" s="58">
        <f t="shared" si="80"/>
        <v>0</v>
      </c>
      <c r="H850" s="58">
        <f>IF(E850="",0,IFERROR(VLOOKUP(E850,档案费管理台账!$D$4:$H$1000,5,0),0))</f>
        <v>0</v>
      </c>
      <c r="I850" s="57"/>
      <c r="J850" s="57"/>
      <c r="K850" s="57"/>
      <c r="L850" s="57"/>
      <c r="M850" s="58" t="str">
        <f t="shared" si="81"/>
        <v/>
      </c>
      <c r="N850" s="102"/>
    </row>
    <row r="851" spans="1:14">
      <c r="A851" s="97" t="str">
        <f t="shared" si="79"/>
        <v/>
      </c>
      <c r="B851" s="98" t="str">
        <f t="shared" si="78"/>
        <v/>
      </c>
      <c r="C851" s="99"/>
      <c r="D851" s="137"/>
      <c r="E851" s="100"/>
      <c r="F851" s="57"/>
      <c r="G851" s="58">
        <f t="shared" si="80"/>
        <v>0</v>
      </c>
      <c r="H851" s="58">
        <f>IF(E851="",0,IFERROR(VLOOKUP(E851,档案费管理台账!$D$4:$H$1000,5,0),0))</f>
        <v>0</v>
      </c>
      <c r="I851" s="57"/>
      <c r="J851" s="57"/>
      <c r="K851" s="57"/>
      <c r="L851" s="57"/>
      <c r="M851" s="58" t="str">
        <f t="shared" si="81"/>
        <v/>
      </c>
      <c r="N851" s="102"/>
    </row>
    <row r="852" spans="1:14">
      <c r="A852" s="97" t="str">
        <f t="shared" si="79"/>
        <v/>
      </c>
      <c r="B852" s="98" t="str">
        <f t="shared" si="78"/>
        <v/>
      </c>
      <c r="C852" s="99"/>
      <c r="D852" s="137"/>
      <c r="E852" s="100"/>
      <c r="F852" s="57"/>
      <c r="G852" s="58">
        <f t="shared" si="80"/>
        <v>0</v>
      </c>
      <c r="H852" s="58">
        <f>IF(E852="",0,IFERROR(VLOOKUP(E852,档案费管理台账!$D$4:$H$1000,5,0),0))</f>
        <v>0</v>
      </c>
      <c r="I852" s="57"/>
      <c r="J852" s="57"/>
      <c r="K852" s="57"/>
      <c r="L852" s="57"/>
      <c r="M852" s="58" t="str">
        <f t="shared" si="81"/>
        <v/>
      </c>
      <c r="N852" s="102"/>
    </row>
    <row r="853" spans="1:14">
      <c r="A853" s="97" t="str">
        <f t="shared" si="79"/>
        <v/>
      </c>
      <c r="B853" s="98" t="str">
        <f t="shared" si="78"/>
        <v/>
      </c>
      <c r="C853" s="99"/>
      <c r="D853" s="137"/>
      <c r="E853" s="100"/>
      <c r="F853" s="57"/>
      <c r="G853" s="58">
        <f t="shared" si="80"/>
        <v>0</v>
      </c>
      <c r="H853" s="58">
        <f>IF(E853="",0,IFERROR(VLOOKUP(E853,档案费管理台账!$D$4:$H$1000,5,0),0))</f>
        <v>0</v>
      </c>
      <c r="I853" s="57"/>
      <c r="J853" s="57"/>
      <c r="K853" s="57"/>
      <c r="L853" s="57"/>
      <c r="M853" s="58" t="str">
        <f t="shared" si="81"/>
        <v/>
      </c>
      <c r="N853" s="102"/>
    </row>
    <row r="854" spans="1:14">
      <c r="A854" s="97" t="str">
        <f t="shared" si="79"/>
        <v/>
      </c>
      <c r="B854" s="98" t="str">
        <f t="shared" si="78"/>
        <v/>
      </c>
      <c r="C854" s="99"/>
      <c r="D854" s="137"/>
      <c r="E854" s="100"/>
      <c r="F854" s="57"/>
      <c r="G854" s="58">
        <f t="shared" si="80"/>
        <v>0</v>
      </c>
      <c r="H854" s="58">
        <f>IF(E854="",0,IFERROR(VLOOKUP(E854,档案费管理台账!$D$4:$H$1000,5,0),0))</f>
        <v>0</v>
      </c>
      <c r="I854" s="57"/>
      <c r="J854" s="57"/>
      <c r="K854" s="57"/>
      <c r="L854" s="57"/>
      <c r="M854" s="58" t="str">
        <f t="shared" si="81"/>
        <v/>
      </c>
      <c r="N854" s="102"/>
    </row>
    <row r="855" spans="1:14">
      <c r="A855" s="97" t="str">
        <f t="shared" si="79"/>
        <v/>
      </c>
      <c r="B855" s="98" t="str">
        <f t="shared" si="78"/>
        <v/>
      </c>
      <c r="C855" s="99"/>
      <c r="D855" s="137"/>
      <c r="E855" s="100"/>
      <c r="F855" s="57"/>
      <c r="G855" s="58">
        <f t="shared" si="80"/>
        <v>0</v>
      </c>
      <c r="H855" s="58">
        <f>IF(E855="",0,IFERROR(VLOOKUP(E855,档案费管理台账!$D$4:$H$1000,5,0),0))</f>
        <v>0</v>
      </c>
      <c r="I855" s="57"/>
      <c r="J855" s="57"/>
      <c r="K855" s="57"/>
      <c r="L855" s="57"/>
      <c r="M855" s="58" t="str">
        <f t="shared" si="81"/>
        <v/>
      </c>
      <c r="N855" s="102"/>
    </row>
    <row r="856" spans="1:14">
      <c r="A856" s="97" t="str">
        <f t="shared" si="79"/>
        <v/>
      </c>
      <c r="B856" s="98" t="str">
        <f t="shared" si="78"/>
        <v/>
      </c>
      <c r="C856" s="99"/>
      <c r="D856" s="137"/>
      <c r="E856" s="100"/>
      <c r="F856" s="57"/>
      <c r="G856" s="58">
        <f t="shared" si="80"/>
        <v>0</v>
      </c>
      <c r="H856" s="58">
        <f>IF(E856="",0,IFERROR(VLOOKUP(E856,档案费管理台账!$D$4:$H$1000,5,0),0))</f>
        <v>0</v>
      </c>
      <c r="I856" s="57"/>
      <c r="J856" s="57"/>
      <c r="K856" s="57"/>
      <c r="L856" s="57"/>
      <c r="M856" s="58" t="str">
        <f t="shared" si="81"/>
        <v/>
      </c>
      <c r="N856" s="102"/>
    </row>
    <row r="857" spans="1:14">
      <c r="A857" s="97" t="str">
        <f t="shared" si="79"/>
        <v/>
      </c>
      <c r="B857" s="98" t="str">
        <f t="shared" si="78"/>
        <v/>
      </c>
      <c r="C857" s="99"/>
      <c r="D857" s="137"/>
      <c r="E857" s="100"/>
      <c r="F857" s="57"/>
      <c r="G857" s="58">
        <f t="shared" si="80"/>
        <v>0</v>
      </c>
      <c r="H857" s="58">
        <f>IF(E857="",0,IFERROR(VLOOKUP(E857,档案费管理台账!$D$4:$H$1000,5,0),0))</f>
        <v>0</v>
      </c>
      <c r="I857" s="57"/>
      <c r="J857" s="57"/>
      <c r="K857" s="57"/>
      <c r="L857" s="57"/>
      <c r="M857" s="58" t="str">
        <f t="shared" si="81"/>
        <v/>
      </c>
      <c r="N857" s="102"/>
    </row>
    <row r="858" spans="1:14">
      <c r="A858" s="97" t="str">
        <f t="shared" si="79"/>
        <v/>
      </c>
      <c r="B858" s="98" t="str">
        <f t="shared" si="78"/>
        <v/>
      </c>
      <c r="C858" s="99"/>
      <c r="D858" s="137"/>
      <c r="E858" s="100"/>
      <c r="F858" s="57"/>
      <c r="G858" s="58">
        <f t="shared" si="80"/>
        <v>0</v>
      </c>
      <c r="H858" s="58">
        <f>IF(E858="",0,IFERROR(VLOOKUP(E858,档案费管理台账!$D$4:$H$1000,5,0),0))</f>
        <v>0</v>
      </c>
      <c r="I858" s="57"/>
      <c r="J858" s="57"/>
      <c r="K858" s="57"/>
      <c r="L858" s="57"/>
      <c r="M858" s="58" t="str">
        <f t="shared" si="81"/>
        <v/>
      </c>
      <c r="N858" s="102"/>
    </row>
    <row r="859" spans="1:14">
      <c r="A859" s="97" t="str">
        <f t="shared" si="79"/>
        <v/>
      </c>
      <c r="B859" s="98" t="str">
        <f t="shared" si="78"/>
        <v/>
      </c>
      <c r="C859" s="99"/>
      <c r="D859" s="137"/>
      <c r="E859" s="100"/>
      <c r="F859" s="57"/>
      <c r="G859" s="58">
        <f t="shared" si="80"/>
        <v>0</v>
      </c>
      <c r="H859" s="58">
        <f>IF(E859="",0,IFERROR(VLOOKUP(E859,档案费管理台账!$D$4:$H$1000,5,0),0))</f>
        <v>0</v>
      </c>
      <c r="I859" s="57"/>
      <c r="J859" s="57"/>
      <c r="K859" s="57"/>
      <c r="L859" s="57"/>
      <c r="M859" s="58" t="str">
        <f t="shared" si="81"/>
        <v/>
      </c>
      <c r="N859" s="102"/>
    </row>
    <row r="860" spans="1:14">
      <c r="A860" s="97" t="str">
        <f t="shared" si="79"/>
        <v/>
      </c>
      <c r="B860" s="98" t="str">
        <f t="shared" si="78"/>
        <v/>
      </c>
      <c r="C860" s="99"/>
      <c r="D860" s="137"/>
      <c r="E860" s="100"/>
      <c r="F860" s="57"/>
      <c r="G860" s="58">
        <f t="shared" si="80"/>
        <v>0</v>
      </c>
      <c r="H860" s="58">
        <f>IF(E860="",0,IFERROR(VLOOKUP(E860,档案费管理台账!$D$4:$H$1000,5,0),0))</f>
        <v>0</v>
      </c>
      <c r="I860" s="57"/>
      <c r="J860" s="57"/>
      <c r="K860" s="57"/>
      <c r="L860" s="57"/>
      <c r="M860" s="58" t="str">
        <f t="shared" si="81"/>
        <v/>
      </c>
      <c r="N860" s="102"/>
    </row>
    <row r="861" spans="1:14">
      <c r="A861" s="97" t="str">
        <f t="shared" si="79"/>
        <v/>
      </c>
      <c r="B861" s="98" t="str">
        <f t="shared" si="78"/>
        <v/>
      </c>
      <c r="C861" s="99"/>
      <c r="D861" s="137"/>
      <c r="E861" s="100"/>
      <c r="F861" s="57"/>
      <c r="G861" s="58">
        <f t="shared" si="80"/>
        <v>0</v>
      </c>
      <c r="H861" s="58">
        <f>IF(E861="",0,IFERROR(VLOOKUP(E861,档案费管理台账!$D$4:$H$1000,5,0),0))</f>
        <v>0</v>
      </c>
      <c r="I861" s="57"/>
      <c r="J861" s="57"/>
      <c r="K861" s="57"/>
      <c r="L861" s="57"/>
      <c r="M861" s="58" t="str">
        <f t="shared" si="81"/>
        <v/>
      </c>
      <c r="N861" s="102"/>
    </row>
    <row r="862" spans="1:14">
      <c r="A862" s="97" t="str">
        <f t="shared" si="79"/>
        <v/>
      </c>
      <c r="B862" s="98" t="str">
        <f t="shared" si="78"/>
        <v/>
      </c>
      <c r="C862" s="99"/>
      <c r="D862" s="137"/>
      <c r="E862" s="100"/>
      <c r="F862" s="57"/>
      <c r="G862" s="58">
        <f t="shared" si="80"/>
        <v>0</v>
      </c>
      <c r="H862" s="58">
        <f>IF(E862="",0,IFERROR(VLOOKUP(E862,档案费管理台账!$D$4:$H$1000,5,0),0))</f>
        <v>0</v>
      </c>
      <c r="I862" s="57"/>
      <c r="J862" s="57"/>
      <c r="K862" s="57"/>
      <c r="L862" s="57"/>
      <c r="M862" s="58" t="str">
        <f t="shared" si="81"/>
        <v/>
      </c>
      <c r="N862" s="102"/>
    </row>
    <row r="863" spans="1:14">
      <c r="A863" s="97" t="str">
        <f t="shared" si="79"/>
        <v/>
      </c>
      <c r="B863" s="98" t="str">
        <f t="shared" si="78"/>
        <v/>
      </c>
      <c r="C863" s="99"/>
      <c r="D863" s="137"/>
      <c r="E863" s="100"/>
      <c r="F863" s="57"/>
      <c r="G863" s="58">
        <f t="shared" si="80"/>
        <v>0</v>
      </c>
      <c r="H863" s="58">
        <f>IF(E863="",0,IFERROR(VLOOKUP(E863,档案费管理台账!$D$4:$H$1000,5,0),0))</f>
        <v>0</v>
      </c>
      <c r="I863" s="57"/>
      <c r="J863" s="57"/>
      <c r="K863" s="57"/>
      <c r="L863" s="57"/>
      <c r="M863" s="58" t="str">
        <f t="shared" si="81"/>
        <v/>
      </c>
      <c r="N863" s="102"/>
    </row>
    <row r="864" spans="1:14">
      <c r="A864" s="97" t="str">
        <f t="shared" si="79"/>
        <v/>
      </c>
      <c r="B864" s="98" t="str">
        <f t="shared" si="78"/>
        <v/>
      </c>
      <c r="C864" s="99"/>
      <c r="D864" s="137"/>
      <c r="E864" s="100"/>
      <c r="F864" s="57"/>
      <c r="G864" s="58">
        <f t="shared" si="80"/>
        <v>0</v>
      </c>
      <c r="H864" s="58">
        <f>IF(E864="",0,IFERROR(VLOOKUP(E864,档案费管理台账!$D$4:$H$1000,5,0),0))</f>
        <v>0</v>
      </c>
      <c r="I864" s="57"/>
      <c r="J864" s="57"/>
      <c r="K864" s="57"/>
      <c r="L864" s="57"/>
      <c r="M864" s="58" t="str">
        <f t="shared" si="81"/>
        <v/>
      </c>
      <c r="N864" s="102"/>
    </row>
    <row r="865" spans="1:14">
      <c r="A865" s="97" t="str">
        <f t="shared" si="79"/>
        <v/>
      </c>
      <c r="B865" s="98" t="str">
        <f t="shared" si="78"/>
        <v/>
      </c>
      <c r="C865" s="99"/>
      <c r="D865" s="137"/>
      <c r="E865" s="100"/>
      <c r="F865" s="57"/>
      <c r="G865" s="58">
        <f t="shared" si="80"/>
        <v>0</v>
      </c>
      <c r="H865" s="58">
        <f>IF(E865="",0,IFERROR(VLOOKUP(E865,档案费管理台账!$D$4:$H$1000,5,0),0))</f>
        <v>0</v>
      </c>
      <c r="I865" s="57"/>
      <c r="J865" s="57"/>
      <c r="K865" s="57"/>
      <c r="L865" s="57"/>
      <c r="M865" s="58" t="str">
        <f t="shared" si="81"/>
        <v/>
      </c>
      <c r="N865" s="102"/>
    </row>
    <row r="866" spans="1:14">
      <c r="A866" s="97" t="str">
        <f t="shared" si="79"/>
        <v/>
      </c>
      <c r="B866" s="98" t="str">
        <f t="shared" si="78"/>
        <v/>
      </c>
      <c r="C866" s="99"/>
      <c r="D866" s="137"/>
      <c r="E866" s="100"/>
      <c r="F866" s="57"/>
      <c r="G866" s="58">
        <f t="shared" si="80"/>
        <v>0</v>
      </c>
      <c r="H866" s="58">
        <f>IF(E866="",0,IFERROR(VLOOKUP(E866,档案费管理台账!$D$4:$H$1000,5,0),0))</f>
        <v>0</v>
      </c>
      <c r="I866" s="57"/>
      <c r="J866" s="57"/>
      <c r="K866" s="57"/>
      <c r="L866" s="57"/>
      <c r="M866" s="58" t="str">
        <f t="shared" si="81"/>
        <v/>
      </c>
      <c r="N866" s="102"/>
    </row>
    <row r="867" spans="1:14">
      <c r="A867" s="97" t="str">
        <f t="shared" si="79"/>
        <v/>
      </c>
      <c r="B867" s="98" t="str">
        <f t="shared" si="78"/>
        <v/>
      </c>
      <c r="C867" s="99"/>
      <c r="D867" s="137"/>
      <c r="E867" s="100"/>
      <c r="F867" s="57"/>
      <c r="G867" s="58">
        <f t="shared" si="80"/>
        <v>0</v>
      </c>
      <c r="H867" s="58">
        <f>IF(E867="",0,IFERROR(VLOOKUP(E867,档案费管理台账!$D$4:$H$1000,5,0),0))</f>
        <v>0</v>
      </c>
      <c r="I867" s="57"/>
      <c r="J867" s="57"/>
      <c r="K867" s="57"/>
      <c r="L867" s="57"/>
      <c r="M867" s="58" t="str">
        <f t="shared" si="81"/>
        <v/>
      </c>
      <c r="N867" s="102"/>
    </row>
    <row r="868" spans="1:14">
      <c r="A868" s="97" t="str">
        <f t="shared" si="79"/>
        <v/>
      </c>
      <c r="B868" s="98" t="str">
        <f t="shared" si="78"/>
        <v/>
      </c>
      <c r="C868" s="99"/>
      <c r="D868" s="137"/>
      <c r="E868" s="100"/>
      <c r="F868" s="57"/>
      <c r="G868" s="58">
        <f t="shared" si="80"/>
        <v>0</v>
      </c>
      <c r="H868" s="58">
        <f>IF(E868="",0,IFERROR(VLOOKUP(E868,档案费管理台账!$D$4:$H$1000,5,0),0))</f>
        <v>0</v>
      </c>
      <c r="I868" s="57"/>
      <c r="J868" s="57"/>
      <c r="K868" s="57"/>
      <c r="L868" s="57"/>
      <c r="M868" s="58" t="str">
        <f t="shared" si="81"/>
        <v/>
      </c>
      <c r="N868" s="102"/>
    </row>
    <row r="869" spans="1:14">
      <c r="A869" s="97" t="str">
        <f t="shared" si="79"/>
        <v/>
      </c>
      <c r="B869" s="98" t="str">
        <f t="shared" si="78"/>
        <v/>
      </c>
      <c r="C869" s="99"/>
      <c r="D869" s="137"/>
      <c r="E869" s="100"/>
      <c r="F869" s="57"/>
      <c r="G869" s="58">
        <f t="shared" si="80"/>
        <v>0</v>
      </c>
      <c r="H869" s="58">
        <f>IF(E869="",0,IFERROR(VLOOKUP(E869,档案费管理台账!$D$4:$H$1000,5,0),0))</f>
        <v>0</v>
      </c>
      <c r="I869" s="57"/>
      <c r="J869" s="57"/>
      <c r="K869" s="57"/>
      <c r="L869" s="57"/>
      <c r="M869" s="58" t="str">
        <f t="shared" si="81"/>
        <v/>
      </c>
      <c r="N869" s="102"/>
    </row>
    <row r="870" spans="1:14">
      <c r="A870" s="97" t="str">
        <f t="shared" si="79"/>
        <v/>
      </c>
      <c r="B870" s="98" t="str">
        <f t="shared" si="78"/>
        <v/>
      </c>
      <c r="C870" s="99"/>
      <c r="D870" s="137"/>
      <c r="E870" s="100"/>
      <c r="F870" s="57"/>
      <c r="G870" s="58">
        <f t="shared" si="80"/>
        <v>0</v>
      </c>
      <c r="H870" s="58">
        <f>IF(E870="",0,IFERROR(VLOOKUP(E870,档案费管理台账!$D$4:$H$1000,5,0),0))</f>
        <v>0</v>
      </c>
      <c r="I870" s="57"/>
      <c r="J870" s="57"/>
      <c r="K870" s="57"/>
      <c r="L870" s="57"/>
      <c r="M870" s="58" t="str">
        <f t="shared" si="81"/>
        <v/>
      </c>
      <c r="N870" s="102"/>
    </row>
    <row r="871" spans="1:14">
      <c r="A871" s="97" t="str">
        <f t="shared" si="79"/>
        <v/>
      </c>
      <c r="B871" s="98" t="str">
        <f t="shared" si="78"/>
        <v/>
      </c>
      <c r="C871" s="99"/>
      <c r="D871" s="137"/>
      <c r="E871" s="100"/>
      <c r="F871" s="57"/>
      <c r="G871" s="58">
        <f t="shared" si="80"/>
        <v>0</v>
      </c>
      <c r="H871" s="58">
        <f>IF(E871="",0,IFERROR(VLOOKUP(E871,档案费管理台账!$D$4:$H$1000,5,0),0))</f>
        <v>0</v>
      </c>
      <c r="I871" s="57"/>
      <c r="J871" s="57"/>
      <c r="K871" s="57"/>
      <c r="L871" s="57"/>
      <c r="M871" s="58" t="str">
        <f t="shared" si="81"/>
        <v/>
      </c>
      <c r="N871" s="102"/>
    </row>
    <row r="872" spans="1:14">
      <c r="A872" s="97" t="str">
        <f t="shared" si="79"/>
        <v/>
      </c>
      <c r="B872" s="98" t="str">
        <f t="shared" si="78"/>
        <v/>
      </c>
      <c r="C872" s="99"/>
      <c r="D872" s="137"/>
      <c r="E872" s="100"/>
      <c r="F872" s="57"/>
      <c r="G872" s="58">
        <f t="shared" si="80"/>
        <v>0</v>
      </c>
      <c r="H872" s="58">
        <f>IF(E872="",0,IFERROR(VLOOKUP(E872,档案费管理台账!$D$4:$H$1000,5,0),0))</f>
        <v>0</v>
      </c>
      <c r="I872" s="57"/>
      <c r="J872" s="57"/>
      <c r="K872" s="57"/>
      <c r="L872" s="57"/>
      <c r="M872" s="58" t="str">
        <f t="shared" si="81"/>
        <v/>
      </c>
      <c r="N872" s="102"/>
    </row>
    <row r="873" spans="1:14">
      <c r="A873" s="97" t="str">
        <f t="shared" si="79"/>
        <v/>
      </c>
      <c r="B873" s="98" t="str">
        <f t="shared" si="78"/>
        <v/>
      </c>
      <c r="C873" s="99"/>
      <c r="D873" s="137"/>
      <c r="E873" s="100"/>
      <c r="F873" s="57"/>
      <c r="G873" s="58">
        <f t="shared" si="80"/>
        <v>0</v>
      </c>
      <c r="H873" s="58">
        <f>IF(E873="",0,IFERROR(VLOOKUP(E873,档案费管理台账!$D$4:$H$1000,5,0),0))</f>
        <v>0</v>
      </c>
      <c r="I873" s="57"/>
      <c r="J873" s="57"/>
      <c r="K873" s="57"/>
      <c r="L873" s="57"/>
      <c r="M873" s="58" t="str">
        <f t="shared" si="81"/>
        <v/>
      </c>
      <c r="N873" s="102"/>
    </row>
    <row r="874" spans="1:14">
      <c r="A874" s="97" t="str">
        <f t="shared" si="79"/>
        <v/>
      </c>
      <c r="B874" s="98" t="str">
        <f t="shared" si="78"/>
        <v/>
      </c>
      <c r="C874" s="99"/>
      <c r="D874" s="137"/>
      <c r="E874" s="100"/>
      <c r="F874" s="57"/>
      <c r="G874" s="58">
        <f t="shared" si="80"/>
        <v>0</v>
      </c>
      <c r="H874" s="58">
        <f>IF(E874="",0,IFERROR(VLOOKUP(E874,档案费管理台账!$D$4:$H$1000,5,0),0))</f>
        <v>0</v>
      </c>
      <c r="I874" s="57"/>
      <c r="J874" s="57"/>
      <c r="K874" s="57"/>
      <c r="L874" s="57"/>
      <c r="M874" s="58" t="str">
        <f t="shared" si="81"/>
        <v/>
      </c>
      <c r="N874" s="102"/>
    </row>
    <row r="875" spans="1:14">
      <c r="A875" s="97" t="str">
        <f t="shared" si="79"/>
        <v/>
      </c>
      <c r="B875" s="98" t="str">
        <f t="shared" si="78"/>
        <v/>
      </c>
      <c r="C875" s="99"/>
      <c r="D875" s="137"/>
      <c r="E875" s="100"/>
      <c r="F875" s="57"/>
      <c r="G875" s="58">
        <f t="shared" si="80"/>
        <v>0</v>
      </c>
      <c r="H875" s="58">
        <f>IF(E875="",0,IFERROR(VLOOKUP(E875,档案费管理台账!$D$4:$H$1000,5,0),0))</f>
        <v>0</v>
      </c>
      <c r="I875" s="57"/>
      <c r="J875" s="57"/>
      <c r="K875" s="57"/>
      <c r="L875" s="57"/>
      <c r="M875" s="58" t="str">
        <f t="shared" si="81"/>
        <v/>
      </c>
      <c r="N875" s="102"/>
    </row>
    <row r="876" spans="1:14">
      <c r="A876" s="97" t="str">
        <f t="shared" si="79"/>
        <v/>
      </c>
      <c r="B876" s="98" t="str">
        <f t="shared" ref="B876:B939" si="82">IF(C876="","",MONTH(C876)&amp;"月")</f>
        <v/>
      </c>
      <c r="C876" s="99"/>
      <c r="D876" s="137"/>
      <c r="E876" s="100"/>
      <c r="F876" s="57"/>
      <c r="G876" s="58">
        <f t="shared" si="80"/>
        <v>0</v>
      </c>
      <c r="H876" s="58">
        <f>IF(E876="",0,IFERROR(VLOOKUP(E876,档案费管理台账!$D$4:$H$1000,5,0),0))</f>
        <v>0</v>
      </c>
      <c r="I876" s="57"/>
      <c r="J876" s="57"/>
      <c r="K876" s="57"/>
      <c r="L876" s="57"/>
      <c r="M876" s="58" t="str">
        <f t="shared" si="81"/>
        <v/>
      </c>
      <c r="N876" s="102"/>
    </row>
    <row r="877" spans="1:14">
      <c r="A877" s="97" t="str">
        <f t="shared" ref="A877:A940" si="83">IF(C877="","",ROW()-42)</f>
        <v/>
      </c>
      <c r="B877" s="98" t="str">
        <f t="shared" si="82"/>
        <v/>
      </c>
      <c r="C877" s="99"/>
      <c r="D877" s="137"/>
      <c r="E877" s="100"/>
      <c r="F877" s="57"/>
      <c r="G877" s="58">
        <f t="shared" ref="G877:G940" si="84">IF(F877="",0,F877*$K$41)</f>
        <v>0</v>
      </c>
      <c r="H877" s="58">
        <f>IF(E877="",0,IFERROR(VLOOKUP(E877,档案费管理台账!$D$4:$H$1000,5,0),0))</f>
        <v>0</v>
      </c>
      <c r="I877" s="57"/>
      <c r="J877" s="57"/>
      <c r="K877" s="57"/>
      <c r="L877" s="57"/>
      <c r="M877" s="58" t="str">
        <f t="shared" ref="M877:M940" si="85">IF(C877="","",ROUND(M876+G877-I877-J877-K877-L877-H877,2))</f>
        <v/>
      </c>
      <c r="N877" s="102"/>
    </row>
    <row r="878" spans="1:14">
      <c r="A878" s="97" t="str">
        <f t="shared" si="83"/>
        <v/>
      </c>
      <c r="B878" s="98" t="str">
        <f t="shared" si="82"/>
        <v/>
      </c>
      <c r="C878" s="99"/>
      <c r="D878" s="137"/>
      <c r="E878" s="100"/>
      <c r="F878" s="57"/>
      <c r="G878" s="58">
        <f t="shared" si="84"/>
        <v>0</v>
      </c>
      <c r="H878" s="58">
        <f>IF(E878="",0,IFERROR(VLOOKUP(E878,档案费管理台账!$D$4:$H$1000,5,0),0))</f>
        <v>0</v>
      </c>
      <c r="I878" s="57"/>
      <c r="J878" s="57"/>
      <c r="K878" s="57"/>
      <c r="L878" s="57"/>
      <c r="M878" s="58" t="str">
        <f t="shared" si="85"/>
        <v/>
      </c>
      <c r="N878" s="102"/>
    </row>
    <row r="879" spans="1:14">
      <c r="A879" s="97" t="str">
        <f t="shared" si="83"/>
        <v/>
      </c>
      <c r="B879" s="98" t="str">
        <f t="shared" si="82"/>
        <v/>
      </c>
      <c r="C879" s="99"/>
      <c r="D879" s="137"/>
      <c r="E879" s="100"/>
      <c r="F879" s="57"/>
      <c r="G879" s="58">
        <f t="shared" si="84"/>
        <v>0</v>
      </c>
      <c r="H879" s="58">
        <f>IF(E879="",0,IFERROR(VLOOKUP(E879,档案费管理台账!$D$4:$H$1000,5,0),0))</f>
        <v>0</v>
      </c>
      <c r="I879" s="57"/>
      <c r="J879" s="57"/>
      <c r="K879" s="57"/>
      <c r="L879" s="57"/>
      <c r="M879" s="58" t="str">
        <f t="shared" si="85"/>
        <v/>
      </c>
      <c r="N879" s="102"/>
    </row>
    <row r="880" spans="1:14">
      <c r="A880" s="97" t="str">
        <f t="shared" si="83"/>
        <v/>
      </c>
      <c r="B880" s="98" t="str">
        <f t="shared" si="82"/>
        <v/>
      </c>
      <c r="C880" s="99"/>
      <c r="D880" s="137"/>
      <c r="E880" s="100"/>
      <c r="F880" s="57"/>
      <c r="G880" s="58">
        <f t="shared" si="84"/>
        <v>0</v>
      </c>
      <c r="H880" s="58">
        <f>IF(E880="",0,IFERROR(VLOOKUP(E880,档案费管理台账!$D$4:$H$1000,5,0),0))</f>
        <v>0</v>
      </c>
      <c r="I880" s="57"/>
      <c r="J880" s="57"/>
      <c r="K880" s="57"/>
      <c r="L880" s="57"/>
      <c r="M880" s="58" t="str">
        <f t="shared" si="85"/>
        <v/>
      </c>
      <c r="N880" s="102"/>
    </row>
    <row r="881" spans="1:14">
      <c r="A881" s="97" t="str">
        <f t="shared" si="83"/>
        <v/>
      </c>
      <c r="B881" s="98" t="str">
        <f t="shared" si="82"/>
        <v/>
      </c>
      <c r="C881" s="99"/>
      <c r="D881" s="137"/>
      <c r="E881" s="100"/>
      <c r="F881" s="57"/>
      <c r="G881" s="58">
        <f t="shared" si="84"/>
        <v>0</v>
      </c>
      <c r="H881" s="58">
        <f>IF(E881="",0,IFERROR(VLOOKUP(E881,档案费管理台账!$D$4:$H$1000,5,0),0))</f>
        <v>0</v>
      </c>
      <c r="I881" s="57"/>
      <c r="J881" s="57"/>
      <c r="K881" s="57"/>
      <c r="L881" s="57"/>
      <c r="M881" s="58" t="str">
        <f t="shared" si="85"/>
        <v/>
      </c>
      <c r="N881" s="102"/>
    </row>
    <row r="882" spans="1:14">
      <c r="A882" s="97" t="str">
        <f t="shared" si="83"/>
        <v/>
      </c>
      <c r="B882" s="98" t="str">
        <f t="shared" si="82"/>
        <v/>
      </c>
      <c r="C882" s="99"/>
      <c r="D882" s="137"/>
      <c r="E882" s="100"/>
      <c r="F882" s="57"/>
      <c r="G882" s="58">
        <f t="shared" si="84"/>
        <v>0</v>
      </c>
      <c r="H882" s="58">
        <f>IF(E882="",0,IFERROR(VLOOKUP(E882,档案费管理台账!$D$4:$H$1000,5,0),0))</f>
        <v>0</v>
      </c>
      <c r="I882" s="57"/>
      <c r="J882" s="57"/>
      <c r="K882" s="57"/>
      <c r="L882" s="57"/>
      <c r="M882" s="58" t="str">
        <f t="shared" si="85"/>
        <v/>
      </c>
      <c r="N882" s="102"/>
    </row>
    <row r="883" spans="1:14">
      <c r="A883" s="97" t="str">
        <f t="shared" si="83"/>
        <v/>
      </c>
      <c r="B883" s="98" t="str">
        <f t="shared" si="82"/>
        <v/>
      </c>
      <c r="C883" s="99"/>
      <c r="D883" s="137"/>
      <c r="E883" s="100"/>
      <c r="F883" s="57"/>
      <c r="G883" s="58">
        <f t="shared" si="84"/>
        <v>0</v>
      </c>
      <c r="H883" s="58">
        <f>IF(E883="",0,IFERROR(VLOOKUP(E883,档案费管理台账!$D$4:$H$1000,5,0),0))</f>
        <v>0</v>
      </c>
      <c r="I883" s="57"/>
      <c r="J883" s="57"/>
      <c r="K883" s="57"/>
      <c r="L883" s="57"/>
      <c r="M883" s="58" t="str">
        <f t="shared" si="85"/>
        <v/>
      </c>
      <c r="N883" s="102"/>
    </row>
    <row r="884" spans="1:14">
      <c r="A884" s="97" t="str">
        <f t="shared" si="83"/>
        <v/>
      </c>
      <c r="B884" s="98" t="str">
        <f t="shared" si="82"/>
        <v/>
      </c>
      <c r="C884" s="99"/>
      <c r="D884" s="137"/>
      <c r="E884" s="100"/>
      <c r="F884" s="57"/>
      <c r="G884" s="58">
        <f t="shared" si="84"/>
        <v>0</v>
      </c>
      <c r="H884" s="58">
        <f>IF(E884="",0,IFERROR(VLOOKUP(E884,档案费管理台账!$D$4:$H$1000,5,0),0))</f>
        <v>0</v>
      </c>
      <c r="I884" s="57"/>
      <c r="J884" s="57"/>
      <c r="K884" s="57"/>
      <c r="L884" s="57"/>
      <c r="M884" s="58" t="str">
        <f t="shared" si="85"/>
        <v/>
      </c>
      <c r="N884" s="102"/>
    </row>
    <row r="885" spans="1:14">
      <c r="A885" s="97" t="str">
        <f t="shared" si="83"/>
        <v/>
      </c>
      <c r="B885" s="98" t="str">
        <f t="shared" si="82"/>
        <v/>
      </c>
      <c r="C885" s="99"/>
      <c r="D885" s="137"/>
      <c r="E885" s="100"/>
      <c r="F885" s="57"/>
      <c r="G885" s="58">
        <f t="shared" si="84"/>
        <v>0</v>
      </c>
      <c r="H885" s="58">
        <f>IF(E885="",0,IFERROR(VLOOKUP(E885,档案费管理台账!$D$4:$H$1000,5,0),0))</f>
        <v>0</v>
      </c>
      <c r="I885" s="57"/>
      <c r="J885" s="57"/>
      <c r="K885" s="57"/>
      <c r="L885" s="57"/>
      <c r="M885" s="58" t="str">
        <f t="shared" si="85"/>
        <v/>
      </c>
      <c r="N885" s="102"/>
    </row>
    <row r="886" spans="1:14">
      <c r="A886" s="97" t="str">
        <f t="shared" si="83"/>
        <v/>
      </c>
      <c r="B886" s="98" t="str">
        <f t="shared" si="82"/>
        <v/>
      </c>
      <c r="C886" s="99"/>
      <c r="D886" s="137"/>
      <c r="E886" s="100"/>
      <c r="F886" s="57"/>
      <c r="G886" s="58">
        <f t="shared" si="84"/>
        <v>0</v>
      </c>
      <c r="H886" s="58">
        <f>IF(E886="",0,IFERROR(VLOOKUP(E886,档案费管理台账!$D$4:$H$1000,5,0),0))</f>
        <v>0</v>
      </c>
      <c r="I886" s="57"/>
      <c r="J886" s="57"/>
      <c r="K886" s="57"/>
      <c r="L886" s="57"/>
      <c r="M886" s="58" t="str">
        <f t="shared" si="85"/>
        <v/>
      </c>
      <c r="N886" s="102"/>
    </row>
    <row r="887" spans="1:14">
      <c r="A887" s="97" t="str">
        <f t="shared" si="83"/>
        <v/>
      </c>
      <c r="B887" s="98" t="str">
        <f t="shared" si="82"/>
        <v/>
      </c>
      <c r="C887" s="99"/>
      <c r="D887" s="137"/>
      <c r="E887" s="100"/>
      <c r="F887" s="57"/>
      <c r="G887" s="58">
        <f t="shared" si="84"/>
        <v>0</v>
      </c>
      <c r="H887" s="58">
        <f>IF(E887="",0,IFERROR(VLOOKUP(E887,档案费管理台账!$D$4:$H$1000,5,0),0))</f>
        <v>0</v>
      </c>
      <c r="I887" s="57"/>
      <c r="J887" s="57"/>
      <c r="K887" s="57"/>
      <c r="L887" s="57"/>
      <c r="M887" s="58" t="str">
        <f t="shared" si="85"/>
        <v/>
      </c>
      <c r="N887" s="102"/>
    </row>
    <row r="888" spans="1:14">
      <c r="A888" s="97" t="str">
        <f t="shared" si="83"/>
        <v/>
      </c>
      <c r="B888" s="98" t="str">
        <f t="shared" si="82"/>
        <v/>
      </c>
      <c r="C888" s="99"/>
      <c r="D888" s="137"/>
      <c r="E888" s="100"/>
      <c r="F888" s="57"/>
      <c r="G888" s="58">
        <f t="shared" si="84"/>
        <v>0</v>
      </c>
      <c r="H888" s="58">
        <f>IF(E888="",0,IFERROR(VLOOKUP(E888,档案费管理台账!$D$4:$H$1000,5,0),0))</f>
        <v>0</v>
      </c>
      <c r="I888" s="57"/>
      <c r="J888" s="57"/>
      <c r="K888" s="57"/>
      <c r="L888" s="57"/>
      <c r="M888" s="58" t="str">
        <f t="shared" si="85"/>
        <v/>
      </c>
      <c r="N888" s="102"/>
    </row>
    <row r="889" spans="1:14">
      <c r="A889" s="97" t="str">
        <f t="shared" si="83"/>
        <v/>
      </c>
      <c r="B889" s="98" t="str">
        <f t="shared" si="82"/>
        <v/>
      </c>
      <c r="C889" s="99"/>
      <c r="D889" s="137"/>
      <c r="E889" s="100"/>
      <c r="F889" s="57"/>
      <c r="G889" s="58">
        <f t="shared" si="84"/>
        <v>0</v>
      </c>
      <c r="H889" s="58">
        <f>IF(E889="",0,IFERROR(VLOOKUP(E889,档案费管理台账!$D$4:$H$1000,5,0),0))</f>
        <v>0</v>
      </c>
      <c r="I889" s="57"/>
      <c r="J889" s="57"/>
      <c r="K889" s="57"/>
      <c r="L889" s="57"/>
      <c r="M889" s="58" t="str">
        <f t="shared" si="85"/>
        <v/>
      </c>
      <c r="N889" s="102"/>
    </row>
    <row r="890" spans="1:14">
      <c r="A890" s="97" t="str">
        <f t="shared" si="83"/>
        <v/>
      </c>
      <c r="B890" s="98" t="str">
        <f t="shared" si="82"/>
        <v/>
      </c>
      <c r="C890" s="99"/>
      <c r="D890" s="137"/>
      <c r="E890" s="100"/>
      <c r="F890" s="57"/>
      <c r="G890" s="58">
        <f t="shared" si="84"/>
        <v>0</v>
      </c>
      <c r="H890" s="58">
        <f>IF(E890="",0,IFERROR(VLOOKUP(E890,档案费管理台账!$D$4:$H$1000,5,0),0))</f>
        <v>0</v>
      </c>
      <c r="I890" s="57"/>
      <c r="J890" s="57"/>
      <c r="K890" s="57"/>
      <c r="L890" s="57"/>
      <c r="M890" s="58" t="str">
        <f t="shared" si="85"/>
        <v/>
      </c>
      <c r="N890" s="102"/>
    </row>
    <row r="891" spans="1:14">
      <c r="A891" s="97" t="str">
        <f t="shared" si="83"/>
        <v/>
      </c>
      <c r="B891" s="98" t="str">
        <f t="shared" si="82"/>
        <v/>
      </c>
      <c r="C891" s="99"/>
      <c r="D891" s="137"/>
      <c r="E891" s="100"/>
      <c r="F891" s="57"/>
      <c r="G891" s="58">
        <f t="shared" si="84"/>
        <v>0</v>
      </c>
      <c r="H891" s="58">
        <f>IF(E891="",0,IFERROR(VLOOKUP(E891,档案费管理台账!$D$4:$H$1000,5,0),0))</f>
        <v>0</v>
      </c>
      <c r="I891" s="57"/>
      <c r="J891" s="57"/>
      <c r="K891" s="57"/>
      <c r="L891" s="57"/>
      <c r="M891" s="58" t="str">
        <f t="shared" si="85"/>
        <v/>
      </c>
      <c r="N891" s="102"/>
    </row>
    <row r="892" spans="1:14">
      <c r="A892" s="97" t="str">
        <f t="shared" si="83"/>
        <v/>
      </c>
      <c r="B892" s="98" t="str">
        <f t="shared" si="82"/>
        <v/>
      </c>
      <c r="C892" s="99"/>
      <c r="D892" s="137"/>
      <c r="E892" s="100"/>
      <c r="F892" s="57"/>
      <c r="G892" s="58">
        <f t="shared" si="84"/>
        <v>0</v>
      </c>
      <c r="H892" s="58">
        <f>IF(E892="",0,IFERROR(VLOOKUP(E892,档案费管理台账!$D$4:$H$1000,5,0),0))</f>
        <v>0</v>
      </c>
      <c r="I892" s="57"/>
      <c r="J892" s="57"/>
      <c r="K892" s="57"/>
      <c r="L892" s="57"/>
      <c r="M892" s="58" t="str">
        <f t="shared" si="85"/>
        <v/>
      </c>
      <c r="N892" s="102"/>
    </row>
    <row r="893" spans="1:14">
      <c r="A893" s="97" t="str">
        <f t="shared" si="83"/>
        <v/>
      </c>
      <c r="B893" s="98" t="str">
        <f t="shared" si="82"/>
        <v/>
      </c>
      <c r="C893" s="99"/>
      <c r="D893" s="137"/>
      <c r="E893" s="100"/>
      <c r="F893" s="57"/>
      <c r="G893" s="58">
        <f t="shared" si="84"/>
        <v>0</v>
      </c>
      <c r="H893" s="58">
        <f>IF(E893="",0,IFERROR(VLOOKUP(E893,档案费管理台账!$D$4:$H$1000,5,0),0))</f>
        <v>0</v>
      </c>
      <c r="I893" s="57"/>
      <c r="J893" s="57"/>
      <c r="K893" s="57"/>
      <c r="L893" s="57"/>
      <c r="M893" s="58" t="str">
        <f t="shared" si="85"/>
        <v/>
      </c>
      <c r="N893" s="102"/>
    </row>
    <row r="894" spans="1:14">
      <c r="A894" s="97" t="str">
        <f t="shared" si="83"/>
        <v/>
      </c>
      <c r="B894" s="98" t="str">
        <f t="shared" si="82"/>
        <v/>
      </c>
      <c r="C894" s="99"/>
      <c r="D894" s="137"/>
      <c r="E894" s="100"/>
      <c r="F894" s="57"/>
      <c r="G894" s="58">
        <f t="shared" si="84"/>
        <v>0</v>
      </c>
      <c r="H894" s="58">
        <f>IF(E894="",0,IFERROR(VLOOKUP(E894,档案费管理台账!$D$4:$H$1000,5,0),0))</f>
        <v>0</v>
      </c>
      <c r="I894" s="57"/>
      <c r="J894" s="57"/>
      <c r="K894" s="57"/>
      <c r="L894" s="57"/>
      <c r="M894" s="58" t="str">
        <f t="shared" si="85"/>
        <v/>
      </c>
      <c r="N894" s="102"/>
    </row>
    <row r="895" spans="1:14">
      <c r="A895" s="97" t="str">
        <f t="shared" si="83"/>
        <v/>
      </c>
      <c r="B895" s="98" t="str">
        <f t="shared" si="82"/>
        <v/>
      </c>
      <c r="C895" s="99"/>
      <c r="D895" s="137"/>
      <c r="E895" s="100"/>
      <c r="F895" s="57"/>
      <c r="G895" s="58">
        <f t="shared" si="84"/>
        <v>0</v>
      </c>
      <c r="H895" s="58">
        <f>IF(E895="",0,IFERROR(VLOOKUP(E895,档案费管理台账!$D$4:$H$1000,5,0),0))</f>
        <v>0</v>
      </c>
      <c r="I895" s="57"/>
      <c r="J895" s="57"/>
      <c r="K895" s="57"/>
      <c r="L895" s="57"/>
      <c r="M895" s="58" t="str">
        <f t="shared" si="85"/>
        <v/>
      </c>
      <c r="N895" s="102"/>
    </row>
    <row r="896" spans="1:14">
      <c r="A896" s="97" t="str">
        <f t="shared" si="83"/>
        <v/>
      </c>
      <c r="B896" s="98" t="str">
        <f t="shared" si="82"/>
        <v/>
      </c>
      <c r="C896" s="99"/>
      <c r="D896" s="137"/>
      <c r="E896" s="100"/>
      <c r="F896" s="57"/>
      <c r="G896" s="58">
        <f t="shared" si="84"/>
        <v>0</v>
      </c>
      <c r="H896" s="58">
        <f>IF(E896="",0,IFERROR(VLOOKUP(E896,档案费管理台账!$D$4:$H$1000,5,0),0))</f>
        <v>0</v>
      </c>
      <c r="I896" s="57"/>
      <c r="J896" s="57"/>
      <c r="K896" s="57"/>
      <c r="L896" s="57"/>
      <c r="M896" s="58" t="str">
        <f t="shared" si="85"/>
        <v/>
      </c>
      <c r="N896" s="102"/>
    </row>
    <row r="897" spans="1:14">
      <c r="A897" s="97" t="str">
        <f t="shared" si="83"/>
        <v/>
      </c>
      <c r="B897" s="98" t="str">
        <f t="shared" si="82"/>
        <v/>
      </c>
      <c r="C897" s="99"/>
      <c r="D897" s="137"/>
      <c r="E897" s="100"/>
      <c r="F897" s="57"/>
      <c r="G897" s="58">
        <f t="shared" si="84"/>
        <v>0</v>
      </c>
      <c r="H897" s="58">
        <f>IF(E897="",0,IFERROR(VLOOKUP(E897,档案费管理台账!$D$4:$H$1000,5,0),0))</f>
        <v>0</v>
      </c>
      <c r="I897" s="57"/>
      <c r="J897" s="57"/>
      <c r="K897" s="57"/>
      <c r="L897" s="57"/>
      <c r="M897" s="58" t="str">
        <f t="shared" si="85"/>
        <v/>
      </c>
      <c r="N897" s="102"/>
    </row>
    <row r="898" spans="1:14">
      <c r="A898" s="97" t="str">
        <f t="shared" si="83"/>
        <v/>
      </c>
      <c r="B898" s="98" t="str">
        <f t="shared" si="82"/>
        <v/>
      </c>
      <c r="C898" s="99"/>
      <c r="D898" s="137"/>
      <c r="E898" s="100"/>
      <c r="F898" s="57"/>
      <c r="G898" s="58">
        <f t="shared" si="84"/>
        <v>0</v>
      </c>
      <c r="H898" s="58">
        <f>IF(E898="",0,IFERROR(VLOOKUP(E898,档案费管理台账!$D$4:$H$1000,5,0),0))</f>
        <v>0</v>
      </c>
      <c r="I898" s="57"/>
      <c r="J898" s="57"/>
      <c r="K898" s="57"/>
      <c r="L898" s="57"/>
      <c r="M898" s="58" t="str">
        <f t="shared" si="85"/>
        <v/>
      </c>
      <c r="N898" s="102"/>
    </row>
    <row r="899" spans="1:14">
      <c r="A899" s="97" t="str">
        <f t="shared" si="83"/>
        <v/>
      </c>
      <c r="B899" s="98" t="str">
        <f t="shared" si="82"/>
        <v/>
      </c>
      <c r="C899" s="99"/>
      <c r="D899" s="137"/>
      <c r="E899" s="100"/>
      <c r="F899" s="57"/>
      <c r="G899" s="58">
        <f t="shared" si="84"/>
        <v>0</v>
      </c>
      <c r="H899" s="58">
        <f>IF(E899="",0,IFERROR(VLOOKUP(E899,档案费管理台账!$D$4:$H$1000,5,0),0))</f>
        <v>0</v>
      </c>
      <c r="I899" s="57"/>
      <c r="J899" s="57"/>
      <c r="K899" s="57"/>
      <c r="L899" s="57"/>
      <c r="M899" s="58" t="str">
        <f t="shared" si="85"/>
        <v/>
      </c>
      <c r="N899" s="102"/>
    </row>
    <row r="900" spans="1:14">
      <c r="A900" s="97" t="str">
        <f t="shared" si="83"/>
        <v/>
      </c>
      <c r="B900" s="98" t="str">
        <f t="shared" si="82"/>
        <v/>
      </c>
      <c r="C900" s="99"/>
      <c r="D900" s="137"/>
      <c r="E900" s="100"/>
      <c r="F900" s="57"/>
      <c r="G900" s="58">
        <f t="shared" si="84"/>
        <v>0</v>
      </c>
      <c r="H900" s="58">
        <f>IF(E900="",0,IFERROR(VLOOKUP(E900,档案费管理台账!$D$4:$H$1000,5,0),0))</f>
        <v>0</v>
      </c>
      <c r="I900" s="57"/>
      <c r="J900" s="57"/>
      <c r="K900" s="57"/>
      <c r="L900" s="57"/>
      <c r="M900" s="58" t="str">
        <f t="shared" si="85"/>
        <v/>
      </c>
      <c r="N900" s="102"/>
    </row>
    <row r="901" spans="1:14">
      <c r="A901" s="97" t="str">
        <f t="shared" si="83"/>
        <v/>
      </c>
      <c r="B901" s="98" t="str">
        <f t="shared" si="82"/>
        <v/>
      </c>
      <c r="C901" s="99"/>
      <c r="D901" s="137"/>
      <c r="E901" s="100"/>
      <c r="F901" s="57"/>
      <c r="G901" s="58">
        <f t="shared" si="84"/>
        <v>0</v>
      </c>
      <c r="H901" s="58">
        <f>IF(E901="",0,IFERROR(VLOOKUP(E901,档案费管理台账!$D$4:$H$1000,5,0),0))</f>
        <v>0</v>
      </c>
      <c r="I901" s="57"/>
      <c r="J901" s="57"/>
      <c r="K901" s="57"/>
      <c r="L901" s="57"/>
      <c r="M901" s="58" t="str">
        <f t="shared" si="85"/>
        <v/>
      </c>
      <c r="N901" s="102"/>
    </row>
    <row r="902" spans="1:14">
      <c r="A902" s="97" t="str">
        <f t="shared" si="83"/>
        <v/>
      </c>
      <c r="B902" s="98" t="str">
        <f t="shared" si="82"/>
        <v/>
      </c>
      <c r="C902" s="99"/>
      <c r="D902" s="137"/>
      <c r="E902" s="100"/>
      <c r="F902" s="57"/>
      <c r="G902" s="58">
        <f t="shared" si="84"/>
        <v>0</v>
      </c>
      <c r="H902" s="58">
        <f>IF(E902="",0,IFERROR(VLOOKUP(E902,档案费管理台账!$D$4:$H$1000,5,0),0))</f>
        <v>0</v>
      </c>
      <c r="I902" s="57"/>
      <c r="J902" s="57"/>
      <c r="K902" s="57"/>
      <c r="L902" s="57"/>
      <c r="M902" s="58" t="str">
        <f t="shared" si="85"/>
        <v/>
      </c>
      <c r="N902" s="102"/>
    </row>
    <row r="903" spans="1:14">
      <c r="A903" s="97" t="str">
        <f t="shared" si="83"/>
        <v/>
      </c>
      <c r="B903" s="98" t="str">
        <f t="shared" si="82"/>
        <v/>
      </c>
      <c r="C903" s="99"/>
      <c r="D903" s="137"/>
      <c r="E903" s="100"/>
      <c r="F903" s="57"/>
      <c r="G903" s="58">
        <f t="shared" si="84"/>
        <v>0</v>
      </c>
      <c r="H903" s="58">
        <f>IF(E903="",0,IFERROR(VLOOKUP(E903,档案费管理台账!$D$4:$H$1000,5,0),0))</f>
        <v>0</v>
      </c>
      <c r="I903" s="57"/>
      <c r="J903" s="57"/>
      <c r="K903" s="57"/>
      <c r="L903" s="57"/>
      <c r="M903" s="58" t="str">
        <f t="shared" si="85"/>
        <v/>
      </c>
      <c r="N903" s="102"/>
    </row>
    <row r="904" spans="1:14">
      <c r="A904" s="97" t="str">
        <f t="shared" si="83"/>
        <v/>
      </c>
      <c r="B904" s="98" t="str">
        <f t="shared" si="82"/>
        <v/>
      </c>
      <c r="C904" s="99"/>
      <c r="D904" s="137"/>
      <c r="E904" s="100"/>
      <c r="F904" s="57"/>
      <c r="G904" s="58">
        <f t="shared" si="84"/>
        <v>0</v>
      </c>
      <c r="H904" s="58">
        <f>IF(E904="",0,IFERROR(VLOOKUP(E904,档案费管理台账!$D$4:$H$1000,5,0),0))</f>
        <v>0</v>
      </c>
      <c r="I904" s="57"/>
      <c r="J904" s="57"/>
      <c r="K904" s="57"/>
      <c r="L904" s="57"/>
      <c r="M904" s="58" t="str">
        <f t="shared" si="85"/>
        <v/>
      </c>
      <c r="N904" s="102"/>
    </row>
    <row r="905" spans="1:14">
      <c r="A905" s="97" t="str">
        <f t="shared" si="83"/>
        <v/>
      </c>
      <c r="B905" s="98" t="str">
        <f t="shared" si="82"/>
        <v/>
      </c>
      <c r="C905" s="99"/>
      <c r="D905" s="137"/>
      <c r="E905" s="100"/>
      <c r="F905" s="57"/>
      <c r="G905" s="58">
        <f t="shared" si="84"/>
        <v>0</v>
      </c>
      <c r="H905" s="58">
        <f>IF(E905="",0,IFERROR(VLOOKUP(E905,档案费管理台账!$D$4:$H$1000,5,0),0))</f>
        <v>0</v>
      </c>
      <c r="I905" s="57"/>
      <c r="J905" s="57"/>
      <c r="K905" s="57"/>
      <c r="L905" s="57"/>
      <c r="M905" s="58" t="str">
        <f t="shared" si="85"/>
        <v/>
      </c>
      <c r="N905" s="102"/>
    </row>
    <row r="906" spans="1:14">
      <c r="A906" s="97" t="str">
        <f t="shared" si="83"/>
        <v/>
      </c>
      <c r="B906" s="98" t="str">
        <f t="shared" si="82"/>
        <v/>
      </c>
      <c r="C906" s="99"/>
      <c r="D906" s="137"/>
      <c r="E906" s="100"/>
      <c r="F906" s="57"/>
      <c r="G906" s="58">
        <f t="shared" si="84"/>
        <v>0</v>
      </c>
      <c r="H906" s="58">
        <f>IF(E906="",0,IFERROR(VLOOKUP(E906,档案费管理台账!$D$4:$H$1000,5,0),0))</f>
        <v>0</v>
      </c>
      <c r="I906" s="57"/>
      <c r="J906" s="57"/>
      <c r="K906" s="57"/>
      <c r="L906" s="57"/>
      <c r="M906" s="58" t="str">
        <f t="shared" si="85"/>
        <v/>
      </c>
      <c r="N906" s="102"/>
    </row>
    <row r="907" spans="1:14">
      <c r="A907" s="97" t="str">
        <f t="shared" si="83"/>
        <v/>
      </c>
      <c r="B907" s="98" t="str">
        <f t="shared" si="82"/>
        <v/>
      </c>
      <c r="C907" s="99"/>
      <c r="D907" s="137"/>
      <c r="E907" s="100"/>
      <c r="F907" s="57"/>
      <c r="G907" s="58">
        <f t="shared" si="84"/>
        <v>0</v>
      </c>
      <c r="H907" s="58">
        <f>IF(E907="",0,IFERROR(VLOOKUP(E907,档案费管理台账!$D$4:$H$1000,5,0),0))</f>
        <v>0</v>
      </c>
      <c r="I907" s="57"/>
      <c r="J907" s="57"/>
      <c r="K907" s="57"/>
      <c r="L907" s="57"/>
      <c r="M907" s="58" t="str">
        <f t="shared" si="85"/>
        <v/>
      </c>
      <c r="N907" s="102"/>
    </row>
    <row r="908" spans="1:14">
      <c r="A908" s="97" t="str">
        <f t="shared" si="83"/>
        <v/>
      </c>
      <c r="B908" s="98" t="str">
        <f t="shared" si="82"/>
        <v/>
      </c>
      <c r="C908" s="99"/>
      <c r="D908" s="137"/>
      <c r="E908" s="100"/>
      <c r="F908" s="57"/>
      <c r="G908" s="58">
        <f t="shared" si="84"/>
        <v>0</v>
      </c>
      <c r="H908" s="58">
        <f>IF(E908="",0,IFERROR(VLOOKUP(E908,档案费管理台账!$D$4:$H$1000,5,0),0))</f>
        <v>0</v>
      </c>
      <c r="I908" s="57"/>
      <c r="J908" s="57"/>
      <c r="K908" s="57"/>
      <c r="L908" s="57"/>
      <c r="M908" s="58" t="str">
        <f t="shared" si="85"/>
        <v/>
      </c>
      <c r="N908" s="102"/>
    </row>
    <row r="909" spans="1:14">
      <c r="A909" s="97" t="str">
        <f t="shared" si="83"/>
        <v/>
      </c>
      <c r="B909" s="98" t="str">
        <f t="shared" si="82"/>
        <v/>
      </c>
      <c r="C909" s="99"/>
      <c r="D909" s="137"/>
      <c r="E909" s="100"/>
      <c r="F909" s="57"/>
      <c r="G909" s="58">
        <f t="shared" si="84"/>
        <v>0</v>
      </c>
      <c r="H909" s="58">
        <f>IF(E909="",0,IFERROR(VLOOKUP(E909,档案费管理台账!$D$4:$H$1000,5,0),0))</f>
        <v>0</v>
      </c>
      <c r="I909" s="57"/>
      <c r="J909" s="57"/>
      <c r="K909" s="57"/>
      <c r="L909" s="57"/>
      <c r="M909" s="58" t="str">
        <f t="shared" si="85"/>
        <v/>
      </c>
      <c r="N909" s="102"/>
    </row>
    <row r="910" spans="1:14">
      <c r="A910" s="97" t="str">
        <f t="shared" si="83"/>
        <v/>
      </c>
      <c r="B910" s="98" t="str">
        <f t="shared" si="82"/>
        <v/>
      </c>
      <c r="C910" s="99"/>
      <c r="D910" s="137"/>
      <c r="E910" s="100"/>
      <c r="F910" s="57"/>
      <c r="G910" s="58">
        <f t="shared" si="84"/>
        <v>0</v>
      </c>
      <c r="H910" s="58">
        <f>IF(E910="",0,IFERROR(VLOOKUP(E910,档案费管理台账!$D$4:$H$1000,5,0),0))</f>
        <v>0</v>
      </c>
      <c r="I910" s="57"/>
      <c r="J910" s="57"/>
      <c r="K910" s="57"/>
      <c r="L910" s="57"/>
      <c r="M910" s="58" t="str">
        <f t="shared" si="85"/>
        <v/>
      </c>
      <c r="N910" s="102"/>
    </row>
    <row r="911" spans="1:14">
      <c r="A911" s="97" t="str">
        <f t="shared" si="83"/>
        <v/>
      </c>
      <c r="B911" s="98" t="str">
        <f t="shared" si="82"/>
        <v/>
      </c>
      <c r="C911" s="99"/>
      <c r="D911" s="137"/>
      <c r="E911" s="100"/>
      <c r="F911" s="57"/>
      <c r="G911" s="58">
        <f t="shared" si="84"/>
        <v>0</v>
      </c>
      <c r="H911" s="58">
        <f>IF(E911="",0,IFERROR(VLOOKUP(E911,档案费管理台账!$D$4:$H$1000,5,0),0))</f>
        <v>0</v>
      </c>
      <c r="I911" s="57"/>
      <c r="J911" s="57"/>
      <c r="K911" s="57"/>
      <c r="L911" s="57"/>
      <c r="M911" s="58" t="str">
        <f t="shared" si="85"/>
        <v/>
      </c>
      <c r="N911" s="102"/>
    </row>
    <row r="912" spans="1:14">
      <c r="A912" s="97" t="str">
        <f t="shared" si="83"/>
        <v/>
      </c>
      <c r="B912" s="98" t="str">
        <f t="shared" si="82"/>
        <v/>
      </c>
      <c r="C912" s="99"/>
      <c r="D912" s="137"/>
      <c r="E912" s="100"/>
      <c r="F912" s="57"/>
      <c r="G912" s="58">
        <f t="shared" si="84"/>
        <v>0</v>
      </c>
      <c r="H912" s="58">
        <f>IF(E912="",0,IFERROR(VLOOKUP(E912,档案费管理台账!$D$4:$H$1000,5,0),0))</f>
        <v>0</v>
      </c>
      <c r="I912" s="57"/>
      <c r="J912" s="57"/>
      <c r="K912" s="57"/>
      <c r="L912" s="57"/>
      <c r="M912" s="58" t="str">
        <f t="shared" si="85"/>
        <v/>
      </c>
      <c r="N912" s="102"/>
    </row>
    <row r="913" spans="1:14">
      <c r="A913" s="97" t="str">
        <f t="shared" si="83"/>
        <v/>
      </c>
      <c r="B913" s="98" t="str">
        <f t="shared" si="82"/>
        <v/>
      </c>
      <c r="C913" s="99"/>
      <c r="D913" s="137"/>
      <c r="E913" s="100"/>
      <c r="F913" s="57"/>
      <c r="G913" s="58">
        <f t="shared" si="84"/>
        <v>0</v>
      </c>
      <c r="H913" s="58">
        <f>IF(E913="",0,IFERROR(VLOOKUP(E913,档案费管理台账!$D$4:$H$1000,5,0),0))</f>
        <v>0</v>
      </c>
      <c r="I913" s="57"/>
      <c r="J913" s="57"/>
      <c r="K913" s="57"/>
      <c r="L913" s="57"/>
      <c r="M913" s="58" t="str">
        <f t="shared" si="85"/>
        <v/>
      </c>
      <c r="N913" s="102"/>
    </row>
    <row r="914" spans="1:14">
      <c r="A914" s="97" t="str">
        <f t="shared" si="83"/>
        <v/>
      </c>
      <c r="B914" s="98" t="str">
        <f t="shared" si="82"/>
        <v/>
      </c>
      <c r="C914" s="99"/>
      <c r="D914" s="137"/>
      <c r="E914" s="100"/>
      <c r="F914" s="57"/>
      <c r="G914" s="58">
        <f t="shared" si="84"/>
        <v>0</v>
      </c>
      <c r="H914" s="58">
        <f>IF(E914="",0,IFERROR(VLOOKUP(E914,档案费管理台账!$D$4:$H$1000,5,0),0))</f>
        <v>0</v>
      </c>
      <c r="I914" s="57"/>
      <c r="J914" s="57"/>
      <c r="K914" s="57"/>
      <c r="L914" s="57"/>
      <c r="M914" s="58" t="str">
        <f t="shared" si="85"/>
        <v/>
      </c>
      <c r="N914" s="102"/>
    </row>
    <row r="915" spans="1:14">
      <c r="A915" s="97" t="str">
        <f t="shared" si="83"/>
        <v/>
      </c>
      <c r="B915" s="98" t="str">
        <f t="shared" si="82"/>
        <v/>
      </c>
      <c r="C915" s="99"/>
      <c r="D915" s="137"/>
      <c r="E915" s="100"/>
      <c r="F915" s="57"/>
      <c r="G915" s="58">
        <f t="shared" si="84"/>
        <v>0</v>
      </c>
      <c r="H915" s="58">
        <f>IF(E915="",0,IFERROR(VLOOKUP(E915,档案费管理台账!$D$4:$H$1000,5,0),0))</f>
        <v>0</v>
      </c>
      <c r="I915" s="57"/>
      <c r="J915" s="57"/>
      <c r="K915" s="57"/>
      <c r="L915" s="57"/>
      <c r="M915" s="58" t="str">
        <f t="shared" si="85"/>
        <v/>
      </c>
      <c r="N915" s="102"/>
    </row>
    <row r="916" spans="1:14">
      <c r="A916" s="97" t="str">
        <f t="shared" si="83"/>
        <v/>
      </c>
      <c r="B916" s="98" t="str">
        <f t="shared" si="82"/>
        <v/>
      </c>
      <c r="C916" s="99"/>
      <c r="D916" s="137"/>
      <c r="E916" s="100"/>
      <c r="F916" s="57"/>
      <c r="G916" s="58">
        <f t="shared" si="84"/>
        <v>0</v>
      </c>
      <c r="H916" s="58">
        <f>IF(E916="",0,IFERROR(VLOOKUP(E916,档案费管理台账!$D$4:$H$1000,5,0),0))</f>
        <v>0</v>
      </c>
      <c r="I916" s="57"/>
      <c r="J916" s="57"/>
      <c r="K916" s="57"/>
      <c r="L916" s="57"/>
      <c r="M916" s="58" t="str">
        <f t="shared" si="85"/>
        <v/>
      </c>
      <c r="N916" s="102"/>
    </row>
    <row r="917" spans="1:14">
      <c r="A917" s="97" t="str">
        <f t="shared" si="83"/>
        <v/>
      </c>
      <c r="B917" s="98" t="str">
        <f t="shared" si="82"/>
        <v/>
      </c>
      <c r="C917" s="99"/>
      <c r="D917" s="137"/>
      <c r="E917" s="100"/>
      <c r="F917" s="57"/>
      <c r="G917" s="58">
        <f t="shared" si="84"/>
        <v>0</v>
      </c>
      <c r="H917" s="58">
        <f>IF(E917="",0,IFERROR(VLOOKUP(E917,档案费管理台账!$D$4:$H$1000,5,0),0))</f>
        <v>0</v>
      </c>
      <c r="I917" s="57"/>
      <c r="J917" s="57"/>
      <c r="K917" s="57"/>
      <c r="L917" s="57"/>
      <c r="M917" s="58" t="str">
        <f t="shared" si="85"/>
        <v/>
      </c>
      <c r="N917" s="102"/>
    </row>
    <row r="918" spans="1:14">
      <c r="A918" s="97" t="str">
        <f t="shared" si="83"/>
        <v/>
      </c>
      <c r="B918" s="98" t="str">
        <f t="shared" si="82"/>
        <v/>
      </c>
      <c r="C918" s="99"/>
      <c r="D918" s="137"/>
      <c r="E918" s="100"/>
      <c r="F918" s="57"/>
      <c r="G918" s="58">
        <f t="shared" si="84"/>
        <v>0</v>
      </c>
      <c r="H918" s="58">
        <f>IF(E918="",0,IFERROR(VLOOKUP(E918,档案费管理台账!$D$4:$H$1000,5,0),0))</f>
        <v>0</v>
      </c>
      <c r="I918" s="57"/>
      <c r="J918" s="57"/>
      <c r="K918" s="57"/>
      <c r="L918" s="57"/>
      <c r="M918" s="58" t="str">
        <f t="shared" si="85"/>
        <v/>
      </c>
      <c r="N918" s="102"/>
    </row>
    <row r="919" spans="1:14">
      <c r="A919" s="97" t="str">
        <f t="shared" si="83"/>
        <v/>
      </c>
      <c r="B919" s="98" t="str">
        <f t="shared" si="82"/>
        <v/>
      </c>
      <c r="C919" s="99"/>
      <c r="D919" s="137"/>
      <c r="E919" s="100"/>
      <c r="F919" s="57"/>
      <c r="G919" s="58">
        <f t="shared" si="84"/>
        <v>0</v>
      </c>
      <c r="H919" s="58">
        <f>IF(E919="",0,IFERROR(VLOOKUP(E919,档案费管理台账!$D$4:$H$1000,5,0),0))</f>
        <v>0</v>
      </c>
      <c r="I919" s="57"/>
      <c r="J919" s="57"/>
      <c r="K919" s="57"/>
      <c r="L919" s="57"/>
      <c r="M919" s="58" t="str">
        <f t="shared" si="85"/>
        <v/>
      </c>
      <c r="N919" s="102"/>
    </row>
    <row r="920" spans="1:14">
      <c r="A920" s="97" t="str">
        <f t="shared" si="83"/>
        <v/>
      </c>
      <c r="B920" s="98" t="str">
        <f t="shared" si="82"/>
        <v/>
      </c>
      <c r="C920" s="99"/>
      <c r="D920" s="137"/>
      <c r="E920" s="100"/>
      <c r="F920" s="57"/>
      <c r="G920" s="58">
        <f t="shared" si="84"/>
        <v>0</v>
      </c>
      <c r="H920" s="58">
        <f>IF(E920="",0,IFERROR(VLOOKUP(E920,档案费管理台账!$D$4:$H$1000,5,0),0))</f>
        <v>0</v>
      </c>
      <c r="I920" s="57"/>
      <c r="J920" s="57"/>
      <c r="K920" s="57"/>
      <c r="L920" s="57"/>
      <c r="M920" s="58" t="str">
        <f t="shared" si="85"/>
        <v/>
      </c>
      <c r="N920" s="102"/>
    </row>
    <row r="921" spans="1:14">
      <c r="A921" s="97" t="str">
        <f t="shared" si="83"/>
        <v/>
      </c>
      <c r="B921" s="98" t="str">
        <f t="shared" si="82"/>
        <v/>
      </c>
      <c r="C921" s="99"/>
      <c r="D921" s="137"/>
      <c r="E921" s="100"/>
      <c r="F921" s="57"/>
      <c r="G921" s="58">
        <f t="shared" si="84"/>
        <v>0</v>
      </c>
      <c r="H921" s="58">
        <f>IF(E921="",0,IFERROR(VLOOKUP(E921,档案费管理台账!$D$4:$H$1000,5,0),0))</f>
        <v>0</v>
      </c>
      <c r="I921" s="57"/>
      <c r="J921" s="57"/>
      <c r="K921" s="57"/>
      <c r="L921" s="57"/>
      <c r="M921" s="58" t="str">
        <f t="shared" si="85"/>
        <v/>
      </c>
      <c r="N921" s="102"/>
    </row>
    <row r="922" spans="1:14">
      <c r="A922" s="97" t="str">
        <f t="shared" si="83"/>
        <v/>
      </c>
      <c r="B922" s="98" t="str">
        <f t="shared" si="82"/>
        <v/>
      </c>
      <c r="C922" s="99"/>
      <c r="D922" s="137"/>
      <c r="E922" s="100"/>
      <c r="F922" s="57"/>
      <c r="G922" s="58">
        <f t="shared" si="84"/>
        <v>0</v>
      </c>
      <c r="H922" s="58">
        <f>IF(E922="",0,IFERROR(VLOOKUP(E922,档案费管理台账!$D$4:$H$1000,5,0),0))</f>
        <v>0</v>
      </c>
      <c r="I922" s="57"/>
      <c r="J922" s="57"/>
      <c r="K922" s="57"/>
      <c r="L922" s="57"/>
      <c r="M922" s="58" t="str">
        <f t="shared" si="85"/>
        <v/>
      </c>
      <c r="N922" s="102"/>
    </row>
    <row r="923" spans="1:14">
      <c r="A923" s="97" t="str">
        <f t="shared" si="83"/>
        <v/>
      </c>
      <c r="B923" s="98" t="str">
        <f t="shared" si="82"/>
        <v/>
      </c>
      <c r="C923" s="99"/>
      <c r="D923" s="137"/>
      <c r="E923" s="100"/>
      <c r="F923" s="57"/>
      <c r="G923" s="58">
        <f t="shared" si="84"/>
        <v>0</v>
      </c>
      <c r="H923" s="58">
        <f>IF(E923="",0,IFERROR(VLOOKUP(E923,档案费管理台账!$D$4:$H$1000,5,0),0))</f>
        <v>0</v>
      </c>
      <c r="I923" s="57"/>
      <c r="J923" s="57"/>
      <c r="K923" s="57"/>
      <c r="L923" s="57"/>
      <c r="M923" s="58" t="str">
        <f t="shared" si="85"/>
        <v/>
      </c>
      <c r="N923" s="102"/>
    </row>
    <row r="924" spans="1:14">
      <c r="A924" s="97" t="str">
        <f t="shared" si="83"/>
        <v/>
      </c>
      <c r="B924" s="98" t="str">
        <f t="shared" si="82"/>
        <v/>
      </c>
      <c r="C924" s="99"/>
      <c r="D924" s="137"/>
      <c r="E924" s="100"/>
      <c r="F924" s="57"/>
      <c r="G924" s="58">
        <f t="shared" si="84"/>
        <v>0</v>
      </c>
      <c r="H924" s="58">
        <f>IF(E924="",0,IFERROR(VLOOKUP(E924,档案费管理台账!$D$4:$H$1000,5,0),0))</f>
        <v>0</v>
      </c>
      <c r="I924" s="57"/>
      <c r="J924" s="57"/>
      <c r="K924" s="57"/>
      <c r="L924" s="57"/>
      <c r="M924" s="58" t="str">
        <f t="shared" si="85"/>
        <v/>
      </c>
      <c r="N924" s="102"/>
    </row>
    <row r="925" spans="1:14">
      <c r="A925" s="97" t="str">
        <f t="shared" si="83"/>
        <v/>
      </c>
      <c r="B925" s="98" t="str">
        <f t="shared" si="82"/>
        <v/>
      </c>
      <c r="C925" s="99"/>
      <c r="D925" s="137"/>
      <c r="E925" s="100"/>
      <c r="F925" s="57"/>
      <c r="G925" s="58">
        <f t="shared" si="84"/>
        <v>0</v>
      </c>
      <c r="H925" s="58">
        <f>IF(E925="",0,IFERROR(VLOOKUP(E925,档案费管理台账!$D$4:$H$1000,5,0),0))</f>
        <v>0</v>
      </c>
      <c r="I925" s="57"/>
      <c r="J925" s="57"/>
      <c r="K925" s="57"/>
      <c r="L925" s="57"/>
      <c r="M925" s="58" t="str">
        <f t="shared" si="85"/>
        <v/>
      </c>
      <c r="N925" s="102"/>
    </row>
    <row r="926" spans="1:14">
      <c r="A926" s="97" t="str">
        <f t="shared" si="83"/>
        <v/>
      </c>
      <c r="B926" s="98" t="str">
        <f t="shared" si="82"/>
        <v/>
      </c>
      <c r="C926" s="99"/>
      <c r="D926" s="137"/>
      <c r="E926" s="100"/>
      <c r="F926" s="57"/>
      <c r="G926" s="58">
        <f t="shared" si="84"/>
        <v>0</v>
      </c>
      <c r="H926" s="58">
        <f>IF(E926="",0,IFERROR(VLOOKUP(E926,档案费管理台账!$D$4:$H$1000,5,0),0))</f>
        <v>0</v>
      </c>
      <c r="I926" s="57"/>
      <c r="J926" s="57"/>
      <c r="K926" s="57"/>
      <c r="L926" s="57"/>
      <c r="M926" s="58" t="str">
        <f t="shared" si="85"/>
        <v/>
      </c>
      <c r="N926" s="102"/>
    </row>
    <row r="927" spans="1:14">
      <c r="A927" s="97" t="str">
        <f t="shared" si="83"/>
        <v/>
      </c>
      <c r="B927" s="98" t="str">
        <f t="shared" si="82"/>
        <v/>
      </c>
      <c r="C927" s="99"/>
      <c r="D927" s="137"/>
      <c r="E927" s="100"/>
      <c r="F927" s="57"/>
      <c r="G927" s="58">
        <f t="shared" si="84"/>
        <v>0</v>
      </c>
      <c r="H927" s="58">
        <f>IF(E927="",0,IFERROR(VLOOKUP(E927,档案费管理台账!$D$4:$H$1000,5,0),0))</f>
        <v>0</v>
      </c>
      <c r="I927" s="57"/>
      <c r="J927" s="57"/>
      <c r="K927" s="57"/>
      <c r="L927" s="57"/>
      <c r="M927" s="58" t="str">
        <f t="shared" si="85"/>
        <v/>
      </c>
      <c r="N927" s="102"/>
    </row>
    <row r="928" spans="1:14">
      <c r="A928" s="97" t="str">
        <f t="shared" si="83"/>
        <v/>
      </c>
      <c r="B928" s="98" t="str">
        <f t="shared" si="82"/>
        <v/>
      </c>
      <c r="C928" s="99"/>
      <c r="D928" s="137"/>
      <c r="E928" s="100"/>
      <c r="F928" s="57"/>
      <c r="G928" s="58">
        <f t="shared" si="84"/>
        <v>0</v>
      </c>
      <c r="H928" s="58">
        <f>IF(E928="",0,IFERROR(VLOOKUP(E928,档案费管理台账!$D$4:$H$1000,5,0),0))</f>
        <v>0</v>
      </c>
      <c r="I928" s="57"/>
      <c r="J928" s="57"/>
      <c r="K928" s="57"/>
      <c r="L928" s="57"/>
      <c r="M928" s="58" t="str">
        <f t="shared" si="85"/>
        <v/>
      </c>
      <c r="N928" s="102"/>
    </row>
    <row r="929" spans="1:14">
      <c r="A929" s="97" t="str">
        <f t="shared" si="83"/>
        <v/>
      </c>
      <c r="B929" s="98" t="str">
        <f t="shared" si="82"/>
        <v/>
      </c>
      <c r="C929" s="99"/>
      <c r="D929" s="137"/>
      <c r="E929" s="100"/>
      <c r="F929" s="57"/>
      <c r="G929" s="58">
        <f t="shared" si="84"/>
        <v>0</v>
      </c>
      <c r="H929" s="58">
        <f>IF(E929="",0,IFERROR(VLOOKUP(E929,档案费管理台账!$D$4:$H$1000,5,0),0))</f>
        <v>0</v>
      </c>
      <c r="I929" s="57"/>
      <c r="J929" s="57"/>
      <c r="K929" s="57"/>
      <c r="L929" s="57"/>
      <c r="M929" s="58" t="str">
        <f t="shared" si="85"/>
        <v/>
      </c>
      <c r="N929" s="102"/>
    </row>
    <row r="930" spans="1:14">
      <c r="A930" s="97" t="str">
        <f t="shared" si="83"/>
        <v/>
      </c>
      <c r="B930" s="98" t="str">
        <f t="shared" si="82"/>
        <v/>
      </c>
      <c r="C930" s="99"/>
      <c r="D930" s="137"/>
      <c r="E930" s="100"/>
      <c r="F930" s="57"/>
      <c r="G930" s="58">
        <f t="shared" si="84"/>
        <v>0</v>
      </c>
      <c r="H930" s="58">
        <f>IF(E930="",0,IFERROR(VLOOKUP(E930,档案费管理台账!$D$4:$H$1000,5,0),0))</f>
        <v>0</v>
      </c>
      <c r="I930" s="57"/>
      <c r="J930" s="57"/>
      <c r="K930" s="57"/>
      <c r="L930" s="57"/>
      <c r="M930" s="58" t="str">
        <f t="shared" si="85"/>
        <v/>
      </c>
      <c r="N930" s="102"/>
    </row>
    <row r="931" spans="1:14">
      <c r="A931" s="97" t="str">
        <f t="shared" si="83"/>
        <v/>
      </c>
      <c r="B931" s="98" t="str">
        <f t="shared" si="82"/>
        <v/>
      </c>
      <c r="C931" s="99"/>
      <c r="D931" s="137"/>
      <c r="E931" s="100"/>
      <c r="F931" s="57"/>
      <c r="G931" s="58">
        <f t="shared" si="84"/>
        <v>0</v>
      </c>
      <c r="H931" s="58">
        <f>IF(E931="",0,IFERROR(VLOOKUP(E931,档案费管理台账!$D$4:$H$1000,5,0),0))</f>
        <v>0</v>
      </c>
      <c r="I931" s="57"/>
      <c r="J931" s="57"/>
      <c r="K931" s="57"/>
      <c r="L931" s="57"/>
      <c r="M931" s="58" t="str">
        <f t="shared" si="85"/>
        <v/>
      </c>
      <c r="N931" s="102"/>
    </row>
    <row r="932" spans="1:14">
      <c r="A932" s="97" t="str">
        <f t="shared" si="83"/>
        <v/>
      </c>
      <c r="B932" s="98" t="str">
        <f t="shared" si="82"/>
        <v/>
      </c>
      <c r="C932" s="99"/>
      <c r="D932" s="137"/>
      <c r="E932" s="100"/>
      <c r="F932" s="57"/>
      <c r="G932" s="58">
        <f t="shared" si="84"/>
        <v>0</v>
      </c>
      <c r="H932" s="58">
        <f>IF(E932="",0,IFERROR(VLOOKUP(E932,档案费管理台账!$D$4:$H$1000,5,0),0))</f>
        <v>0</v>
      </c>
      <c r="I932" s="57"/>
      <c r="J932" s="57"/>
      <c r="K932" s="57"/>
      <c r="L932" s="57"/>
      <c r="M932" s="58" t="str">
        <f t="shared" si="85"/>
        <v/>
      </c>
      <c r="N932" s="102"/>
    </row>
    <row r="933" spans="1:14">
      <c r="A933" s="97" t="str">
        <f t="shared" si="83"/>
        <v/>
      </c>
      <c r="B933" s="98" t="str">
        <f t="shared" si="82"/>
        <v/>
      </c>
      <c r="C933" s="99"/>
      <c r="D933" s="137"/>
      <c r="E933" s="100"/>
      <c r="F933" s="57"/>
      <c r="G933" s="58">
        <f t="shared" si="84"/>
        <v>0</v>
      </c>
      <c r="H933" s="58">
        <f>IF(E933="",0,IFERROR(VLOOKUP(E933,档案费管理台账!$D$4:$H$1000,5,0),0))</f>
        <v>0</v>
      </c>
      <c r="I933" s="57"/>
      <c r="J933" s="57"/>
      <c r="K933" s="57"/>
      <c r="L933" s="57"/>
      <c r="M933" s="58" t="str">
        <f t="shared" si="85"/>
        <v/>
      </c>
      <c r="N933" s="102"/>
    </row>
    <row r="934" spans="1:14">
      <c r="A934" s="97" t="str">
        <f t="shared" si="83"/>
        <v/>
      </c>
      <c r="B934" s="98" t="str">
        <f t="shared" si="82"/>
        <v/>
      </c>
      <c r="C934" s="99"/>
      <c r="D934" s="137"/>
      <c r="E934" s="100"/>
      <c r="F934" s="57"/>
      <c r="G934" s="58">
        <f t="shared" si="84"/>
        <v>0</v>
      </c>
      <c r="H934" s="58">
        <f>IF(E934="",0,IFERROR(VLOOKUP(E934,档案费管理台账!$D$4:$H$1000,5,0),0))</f>
        <v>0</v>
      </c>
      <c r="I934" s="57"/>
      <c r="J934" s="57"/>
      <c r="K934" s="57"/>
      <c r="L934" s="57"/>
      <c r="M934" s="58" t="str">
        <f t="shared" si="85"/>
        <v/>
      </c>
      <c r="N934" s="102"/>
    </row>
    <row r="935" spans="1:14">
      <c r="A935" s="97" t="str">
        <f t="shared" si="83"/>
        <v/>
      </c>
      <c r="B935" s="98" t="str">
        <f t="shared" si="82"/>
        <v/>
      </c>
      <c r="C935" s="99"/>
      <c r="D935" s="137"/>
      <c r="E935" s="100"/>
      <c r="F935" s="57"/>
      <c r="G935" s="58">
        <f t="shared" si="84"/>
        <v>0</v>
      </c>
      <c r="H935" s="58">
        <f>IF(E935="",0,IFERROR(VLOOKUP(E935,档案费管理台账!$D$4:$H$1000,5,0),0))</f>
        <v>0</v>
      </c>
      <c r="I935" s="57"/>
      <c r="J935" s="57"/>
      <c r="K935" s="57"/>
      <c r="L935" s="57"/>
      <c r="M935" s="58" t="str">
        <f t="shared" si="85"/>
        <v/>
      </c>
      <c r="N935" s="102"/>
    </row>
    <row r="936" spans="1:14">
      <c r="A936" s="97" t="str">
        <f t="shared" si="83"/>
        <v/>
      </c>
      <c r="B936" s="98" t="str">
        <f t="shared" si="82"/>
        <v/>
      </c>
      <c r="C936" s="99"/>
      <c r="D936" s="137"/>
      <c r="E936" s="100"/>
      <c r="F936" s="57"/>
      <c r="G936" s="58">
        <f t="shared" si="84"/>
        <v>0</v>
      </c>
      <c r="H936" s="58">
        <f>IF(E936="",0,IFERROR(VLOOKUP(E936,档案费管理台账!$D$4:$H$1000,5,0),0))</f>
        <v>0</v>
      </c>
      <c r="I936" s="57"/>
      <c r="J936" s="57"/>
      <c r="K936" s="57"/>
      <c r="L936" s="57"/>
      <c r="M936" s="58" t="str">
        <f t="shared" si="85"/>
        <v/>
      </c>
      <c r="N936" s="102"/>
    </row>
    <row r="937" spans="1:14">
      <c r="A937" s="97" t="str">
        <f t="shared" si="83"/>
        <v/>
      </c>
      <c r="B937" s="98" t="str">
        <f t="shared" si="82"/>
        <v/>
      </c>
      <c r="C937" s="99"/>
      <c r="D937" s="137"/>
      <c r="E937" s="100"/>
      <c r="F937" s="57"/>
      <c r="G937" s="58">
        <f t="shared" si="84"/>
        <v>0</v>
      </c>
      <c r="H937" s="58">
        <f>IF(E937="",0,IFERROR(VLOOKUP(E937,档案费管理台账!$D$4:$H$1000,5,0),0))</f>
        <v>0</v>
      </c>
      <c r="I937" s="57"/>
      <c r="J937" s="57"/>
      <c r="K937" s="57"/>
      <c r="L937" s="57"/>
      <c r="M937" s="58" t="str">
        <f t="shared" si="85"/>
        <v/>
      </c>
      <c r="N937" s="102"/>
    </row>
    <row r="938" spans="1:14">
      <c r="A938" s="97" t="str">
        <f t="shared" si="83"/>
        <v/>
      </c>
      <c r="B938" s="98" t="str">
        <f t="shared" si="82"/>
        <v/>
      </c>
      <c r="C938" s="99"/>
      <c r="D938" s="137"/>
      <c r="E938" s="100"/>
      <c r="F938" s="57"/>
      <c r="G938" s="58">
        <f t="shared" si="84"/>
        <v>0</v>
      </c>
      <c r="H938" s="58">
        <f>IF(E938="",0,IFERROR(VLOOKUP(E938,档案费管理台账!$D$4:$H$1000,5,0),0))</f>
        <v>0</v>
      </c>
      <c r="I938" s="57"/>
      <c r="J938" s="57"/>
      <c r="K938" s="57"/>
      <c r="L938" s="57"/>
      <c r="M938" s="58" t="str">
        <f t="shared" si="85"/>
        <v/>
      </c>
      <c r="N938" s="102"/>
    </row>
    <row r="939" spans="1:14">
      <c r="A939" s="97" t="str">
        <f t="shared" si="83"/>
        <v/>
      </c>
      <c r="B939" s="98" t="str">
        <f t="shared" si="82"/>
        <v/>
      </c>
      <c r="C939" s="99"/>
      <c r="D939" s="137"/>
      <c r="E939" s="100"/>
      <c r="F939" s="57"/>
      <c r="G939" s="58">
        <f t="shared" si="84"/>
        <v>0</v>
      </c>
      <c r="H939" s="58">
        <f>IF(E939="",0,IFERROR(VLOOKUP(E939,档案费管理台账!$D$4:$H$1000,5,0),0))</f>
        <v>0</v>
      </c>
      <c r="I939" s="57"/>
      <c r="J939" s="57"/>
      <c r="K939" s="57"/>
      <c r="L939" s="57"/>
      <c r="M939" s="58" t="str">
        <f t="shared" si="85"/>
        <v/>
      </c>
      <c r="N939" s="102"/>
    </row>
    <row r="940" spans="1:14">
      <c r="A940" s="97" t="str">
        <f t="shared" si="83"/>
        <v/>
      </c>
      <c r="B940" s="98" t="str">
        <f t="shared" ref="B940:B1000" si="86">IF(C940="","",MONTH(C940)&amp;"月")</f>
        <v/>
      </c>
      <c r="C940" s="99"/>
      <c r="D940" s="137"/>
      <c r="E940" s="100"/>
      <c r="F940" s="57"/>
      <c r="G940" s="58">
        <f t="shared" si="84"/>
        <v>0</v>
      </c>
      <c r="H940" s="58">
        <f>IF(E940="",0,IFERROR(VLOOKUP(E940,档案费管理台账!$D$4:$H$1000,5,0),0))</f>
        <v>0</v>
      </c>
      <c r="I940" s="57"/>
      <c r="J940" s="57"/>
      <c r="K940" s="57"/>
      <c r="L940" s="57"/>
      <c r="M940" s="58" t="str">
        <f t="shared" si="85"/>
        <v/>
      </c>
      <c r="N940" s="102"/>
    </row>
    <row r="941" spans="1:14">
      <c r="A941" s="97" t="str">
        <f t="shared" ref="A941:A1000" si="87">IF(C941="","",ROW()-42)</f>
        <v/>
      </c>
      <c r="B941" s="98" t="str">
        <f t="shared" si="86"/>
        <v/>
      </c>
      <c r="C941" s="99"/>
      <c r="D941" s="137"/>
      <c r="E941" s="100"/>
      <c r="F941" s="57"/>
      <c r="G941" s="58">
        <f t="shared" ref="G941:G1000" si="88">IF(F941="",0,F941*$K$41)</f>
        <v>0</v>
      </c>
      <c r="H941" s="58">
        <f>IF(E941="",0,IFERROR(VLOOKUP(E941,档案费管理台账!$D$4:$H$1000,5,0),0))</f>
        <v>0</v>
      </c>
      <c r="I941" s="57"/>
      <c r="J941" s="57"/>
      <c r="K941" s="57"/>
      <c r="L941" s="57"/>
      <c r="M941" s="58" t="str">
        <f t="shared" ref="M941:M1000" si="89">IF(C941="","",ROUND(M940+G941-I941-J941-K941-L941-H941,2))</f>
        <v/>
      </c>
      <c r="N941" s="102"/>
    </row>
    <row r="942" spans="1:14">
      <c r="A942" s="97" t="str">
        <f t="shared" si="87"/>
        <v/>
      </c>
      <c r="B942" s="98" t="str">
        <f t="shared" si="86"/>
        <v/>
      </c>
      <c r="C942" s="99"/>
      <c r="D942" s="137"/>
      <c r="E942" s="100"/>
      <c r="F942" s="57"/>
      <c r="G942" s="58">
        <f t="shared" si="88"/>
        <v>0</v>
      </c>
      <c r="H942" s="58">
        <f>IF(E942="",0,IFERROR(VLOOKUP(E942,档案费管理台账!$D$4:$H$1000,5,0),0))</f>
        <v>0</v>
      </c>
      <c r="I942" s="57"/>
      <c r="J942" s="57"/>
      <c r="K942" s="57"/>
      <c r="L942" s="57"/>
      <c r="M942" s="58" t="str">
        <f t="shared" si="89"/>
        <v/>
      </c>
      <c r="N942" s="102"/>
    </row>
    <row r="943" spans="1:14">
      <c r="A943" s="97" t="str">
        <f t="shared" si="87"/>
        <v/>
      </c>
      <c r="B943" s="98" t="str">
        <f t="shared" si="86"/>
        <v/>
      </c>
      <c r="C943" s="99"/>
      <c r="D943" s="137"/>
      <c r="E943" s="100"/>
      <c r="F943" s="57"/>
      <c r="G943" s="58">
        <f t="shared" si="88"/>
        <v>0</v>
      </c>
      <c r="H943" s="58">
        <f>IF(E943="",0,IFERROR(VLOOKUP(E943,档案费管理台账!$D$4:$H$1000,5,0),0))</f>
        <v>0</v>
      </c>
      <c r="I943" s="57"/>
      <c r="J943" s="57"/>
      <c r="K943" s="57"/>
      <c r="L943" s="57"/>
      <c r="M943" s="58" t="str">
        <f t="shared" si="89"/>
        <v/>
      </c>
      <c r="N943" s="102"/>
    </row>
    <row r="944" spans="1:14">
      <c r="A944" s="97" t="str">
        <f t="shared" si="87"/>
        <v/>
      </c>
      <c r="B944" s="98" t="str">
        <f t="shared" si="86"/>
        <v/>
      </c>
      <c r="C944" s="99"/>
      <c r="D944" s="137"/>
      <c r="E944" s="100"/>
      <c r="F944" s="57"/>
      <c r="G944" s="58">
        <f t="shared" si="88"/>
        <v>0</v>
      </c>
      <c r="H944" s="58">
        <f>IF(E944="",0,IFERROR(VLOOKUP(E944,档案费管理台账!$D$4:$H$1000,5,0),0))</f>
        <v>0</v>
      </c>
      <c r="I944" s="57"/>
      <c r="J944" s="57"/>
      <c r="K944" s="57"/>
      <c r="L944" s="57"/>
      <c r="M944" s="58" t="str">
        <f t="shared" si="89"/>
        <v/>
      </c>
      <c r="N944" s="102"/>
    </row>
    <row r="945" spans="1:14">
      <c r="A945" s="97" t="str">
        <f t="shared" si="87"/>
        <v/>
      </c>
      <c r="B945" s="98" t="str">
        <f t="shared" si="86"/>
        <v/>
      </c>
      <c r="C945" s="99"/>
      <c r="D945" s="137"/>
      <c r="E945" s="100"/>
      <c r="F945" s="57"/>
      <c r="G945" s="58">
        <f t="shared" si="88"/>
        <v>0</v>
      </c>
      <c r="H945" s="58">
        <f>IF(E945="",0,IFERROR(VLOOKUP(E945,档案费管理台账!$D$4:$H$1000,5,0),0))</f>
        <v>0</v>
      </c>
      <c r="I945" s="57"/>
      <c r="J945" s="57"/>
      <c r="K945" s="57"/>
      <c r="L945" s="57"/>
      <c r="M945" s="58" t="str">
        <f t="shared" si="89"/>
        <v/>
      </c>
      <c r="N945" s="102"/>
    </row>
    <row r="946" spans="1:14">
      <c r="A946" s="97" t="str">
        <f t="shared" si="87"/>
        <v/>
      </c>
      <c r="B946" s="98" t="str">
        <f t="shared" si="86"/>
        <v/>
      </c>
      <c r="C946" s="99"/>
      <c r="D946" s="137"/>
      <c r="E946" s="100"/>
      <c r="F946" s="57"/>
      <c r="G946" s="58">
        <f t="shared" si="88"/>
        <v>0</v>
      </c>
      <c r="H946" s="58">
        <f>IF(E946="",0,IFERROR(VLOOKUP(E946,档案费管理台账!$D$4:$H$1000,5,0),0))</f>
        <v>0</v>
      </c>
      <c r="I946" s="57"/>
      <c r="J946" s="57"/>
      <c r="K946" s="57"/>
      <c r="L946" s="57"/>
      <c r="M946" s="58" t="str">
        <f t="shared" si="89"/>
        <v/>
      </c>
      <c r="N946" s="102"/>
    </row>
    <row r="947" spans="1:14">
      <c r="A947" s="97" t="str">
        <f t="shared" si="87"/>
        <v/>
      </c>
      <c r="B947" s="98" t="str">
        <f t="shared" si="86"/>
        <v/>
      </c>
      <c r="C947" s="99"/>
      <c r="D947" s="137"/>
      <c r="E947" s="100"/>
      <c r="F947" s="57"/>
      <c r="G947" s="58">
        <f t="shared" si="88"/>
        <v>0</v>
      </c>
      <c r="H947" s="58">
        <f>IF(E947="",0,IFERROR(VLOOKUP(E947,档案费管理台账!$D$4:$H$1000,5,0),0))</f>
        <v>0</v>
      </c>
      <c r="I947" s="57"/>
      <c r="J947" s="57"/>
      <c r="K947" s="57"/>
      <c r="L947" s="57"/>
      <c r="M947" s="58" t="str">
        <f t="shared" si="89"/>
        <v/>
      </c>
      <c r="N947" s="102"/>
    </row>
    <row r="948" spans="1:14">
      <c r="A948" s="97" t="str">
        <f t="shared" si="87"/>
        <v/>
      </c>
      <c r="B948" s="98" t="str">
        <f t="shared" si="86"/>
        <v/>
      </c>
      <c r="C948" s="99"/>
      <c r="D948" s="137"/>
      <c r="E948" s="100"/>
      <c r="F948" s="57"/>
      <c r="G948" s="58">
        <f t="shared" si="88"/>
        <v>0</v>
      </c>
      <c r="H948" s="58">
        <f>IF(E948="",0,IFERROR(VLOOKUP(E948,档案费管理台账!$D$4:$H$1000,5,0),0))</f>
        <v>0</v>
      </c>
      <c r="I948" s="57"/>
      <c r="J948" s="57"/>
      <c r="K948" s="57"/>
      <c r="L948" s="57"/>
      <c r="M948" s="58" t="str">
        <f t="shared" si="89"/>
        <v/>
      </c>
      <c r="N948" s="102"/>
    </row>
    <row r="949" spans="1:14">
      <c r="A949" s="97" t="str">
        <f t="shared" si="87"/>
        <v/>
      </c>
      <c r="B949" s="98" t="str">
        <f t="shared" si="86"/>
        <v/>
      </c>
      <c r="C949" s="99"/>
      <c r="D949" s="137"/>
      <c r="E949" s="100"/>
      <c r="F949" s="57"/>
      <c r="G949" s="58">
        <f t="shared" si="88"/>
        <v>0</v>
      </c>
      <c r="H949" s="58">
        <f>IF(E949="",0,IFERROR(VLOOKUP(E949,档案费管理台账!$D$4:$H$1000,5,0),0))</f>
        <v>0</v>
      </c>
      <c r="I949" s="57"/>
      <c r="J949" s="57"/>
      <c r="K949" s="57"/>
      <c r="L949" s="57"/>
      <c r="M949" s="58" t="str">
        <f t="shared" si="89"/>
        <v/>
      </c>
      <c r="N949" s="102"/>
    </row>
    <row r="950" spans="1:14">
      <c r="A950" s="97" t="str">
        <f t="shared" si="87"/>
        <v/>
      </c>
      <c r="B950" s="98" t="str">
        <f t="shared" si="86"/>
        <v/>
      </c>
      <c r="C950" s="99"/>
      <c r="D950" s="137"/>
      <c r="E950" s="100"/>
      <c r="F950" s="57"/>
      <c r="G950" s="58">
        <f t="shared" si="88"/>
        <v>0</v>
      </c>
      <c r="H950" s="58">
        <f>IF(E950="",0,IFERROR(VLOOKUP(E950,档案费管理台账!$D$4:$H$1000,5,0),0))</f>
        <v>0</v>
      </c>
      <c r="I950" s="57"/>
      <c r="J950" s="57"/>
      <c r="K950" s="57"/>
      <c r="L950" s="57"/>
      <c r="M950" s="58" t="str">
        <f t="shared" si="89"/>
        <v/>
      </c>
      <c r="N950" s="102"/>
    </row>
    <row r="951" spans="1:14">
      <c r="A951" s="97" t="str">
        <f t="shared" si="87"/>
        <v/>
      </c>
      <c r="B951" s="98" t="str">
        <f t="shared" si="86"/>
        <v/>
      </c>
      <c r="C951" s="99"/>
      <c r="D951" s="137"/>
      <c r="E951" s="100"/>
      <c r="F951" s="57"/>
      <c r="G951" s="58">
        <f t="shared" si="88"/>
        <v>0</v>
      </c>
      <c r="H951" s="58">
        <f>IF(E951="",0,IFERROR(VLOOKUP(E951,档案费管理台账!$D$4:$H$1000,5,0),0))</f>
        <v>0</v>
      </c>
      <c r="I951" s="57"/>
      <c r="J951" s="57"/>
      <c r="K951" s="57"/>
      <c r="L951" s="57"/>
      <c r="M951" s="58" t="str">
        <f t="shared" si="89"/>
        <v/>
      </c>
      <c r="N951" s="102"/>
    </row>
    <row r="952" spans="1:14">
      <c r="A952" s="97" t="str">
        <f t="shared" si="87"/>
        <v/>
      </c>
      <c r="B952" s="98" t="str">
        <f t="shared" si="86"/>
        <v/>
      </c>
      <c r="C952" s="99"/>
      <c r="D952" s="137"/>
      <c r="E952" s="100"/>
      <c r="F952" s="57"/>
      <c r="G952" s="58">
        <f t="shared" si="88"/>
        <v>0</v>
      </c>
      <c r="H952" s="58">
        <f>IF(E952="",0,IFERROR(VLOOKUP(E952,档案费管理台账!$D$4:$H$1000,5,0),0))</f>
        <v>0</v>
      </c>
      <c r="I952" s="57"/>
      <c r="J952" s="57"/>
      <c r="K952" s="57"/>
      <c r="L952" s="57"/>
      <c r="M952" s="58" t="str">
        <f t="shared" si="89"/>
        <v/>
      </c>
      <c r="N952" s="102"/>
    </row>
    <row r="953" spans="1:14">
      <c r="A953" s="97" t="str">
        <f t="shared" si="87"/>
        <v/>
      </c>
      <c r="B953" s="98" t="str">
        <f t="shared" si="86"/>
        <v/>
      </c>
      <c r="C953" s="99"/>
      <c r="D953" s="137"/>
      <c r="E953" s="100"/>
      <c r="F953" s="57"/>
      <c r="G953" s="58">
        <f t="shared" si="88"/>
        <v>0</v>
      </c>
      <c r="H953" s="58">
        <f>IF(E953="",0,IFERROR(VLOOKUP(E953,档案费管理台账!$D$4:$H$1000,5,0),0))</f>
        <v>0</v>
      </c>
      <c r="I953" s="57"/>
      <c r="J953" s="57"/>
      <c r="K953" s="57"/>
      <c r="L953" s="57"/>
      <c r="M953" s="58" t="str">
        <f t="shared" si="89"/>
        <v/>
      </c>
      <c r="N953" s="102"/>
    </row>
    <row r="954" spans="1:14">
      <c r="A954" s="97" t="str">
        <f t="shared" si="87"/>
        <v/>
      </c>
      <c r="B954" s="98" t="str">
        <f t="shared" si="86"/>
        <v/>
      </c>
      <c r="C954" s="99"/>
      <c r="D954" s="137"/>
      <c r="E954" s="100"/>
      <c r="F954" s="57"/>
      <c r="G954" s="58">
        <f t="shared" si="88"/>
        <v>0</v>
      </c>
      <c r="H954" s="58">
        <f>IF(E954="",0,IFERROR(VLOOKUP(E954,档案费管理台账!$D$4:$H$1000,5,0),0))</f>
        <v>0</v>
      </c>
      <c r="I954" s="57"/>
      <c r="J954" s="57"/>
      <c r="K954" s="57"/>
      <c r="L954" s="57"/>
      <c r="M954" s="58" t="str">
        <f t="shared" si="89"/>
        <v/>
      </c>
      <c r="N954" s="102"/>
    </row>
    <row r="955" spans="1:14">
      <c r="A955" s="97" t="str">
        <f t="shared" si="87"/>
        <v/>
      </c>
      <c r="B955" s="98" t="str">
        <f t="shared" si="86"/>
        <v/>
      </c>
      <c r="C955" s="99"/>
      <c r="D955" s="137"/>
      <c r="E955" s="100"/>
      <c r="F955" s="57"/>
      <c r="G955" s="58">
        <f t="shared" si="88"/>
        <v>0</v>
      </c>
      <c r="H955" s="58">
        <f>IF(E955="",0,IFERROR(VLOOKUP(E955,档案费管理台账!$D$4:$H$1000,5,0),0))</f>
        <v>0</v>
      </c>
      <c r="I955" s="57"/>
      <c r="J955" s="57"/>
      <c r="K955" s="57"/>
      <c r="L955" s="57"/>
      <c r="M955" s="58" t="str">
        <f t="shared" si="89"/>
        <v/>
      </c>
      <c r="N955" s="102"/>
    </row>
    <row r="956" spans="1:14">
      <c r="A956" s="97" t="str">
        <f t="shared" si="87"/>
        <v/>
      </c>
      <c r="B956" s="98" t="str">
        <f t="shared" si="86"/>
        <v/>
      </c>
      <c r="C956" s="99"/>
      <c r="D956" s="137"/>
      <c r="E956" s="100"/>
      <c r="F956" s="57"/>
      <c r="G956" s="58">
        <f t="shared" si="88"/>
        <v>0</v>
      </c>
      <c r="H956" s="58">
        <f>IF(E956="",0,IFERROR(VLOOKUP(E956,档案费管理台账!$D$4:$H$1000,5,0),0))</f>
        <v>0</v>
      </c>
      <c r="I956" s="57"/>
      <c r="J956" s="57"/>
      <c r="K956" s="57"/>
      <c r="L956" s="57"/>
      <c r="M956" s="58" t="str">
        <f t="shared" si="89"/>
        <v/>
      </c>
      <c r="N956" s="102"/>
    </row>
    <row r="957" spans="1:14">
      <c r="A957" s="97" t="str">
        <f t="shared" si="87"/>
        <v/>
      </c>
      <c r="B957" s="98" t="str">
        <f t="shared" si="86"/>
        <v/>
      </c>
      <c r="C957" s="99"/>
      <c r="D957" s="137"/>
      <c r="E957" s="100"/>
      <c r="F957" s="57"/>
      <c r="G957" s="58">
        <f t="shared" si="88"/>
        <v>0</v>
      </c>
      <c r="H957" s="58">
        <f>IF(E957="",0,IFERROR(VLOOKUP(E957,档案费管理台账!$D$4:$H$1000,5,0),0))</f>
        <v>0</v>
      </c>
      <c r="I957" s="57"/>
      <c r="J957" s="57"/>
      <c r="K957" s="57"/>
      <c r="L957" s="57"/>
      <c r="M957" s="58" t="str">
        <f t="shared" si="89"/>
        <v/>
      </c>
      <c r="N957" s="102"/>
    </row>
    <row r="958" spans="1:14">
      <c r="A958" s="97" t="str">
        <f t="shared" si="87"/>
        <v/>
      </c>
      <c r="B958" s="98" t="str">
        <f t="shared" si="86"/>
        <v/>
      </c>
      <c r="C958" s="99"/>
      <c r="D958" s="137"/>
      <c r="E958" s="100"/>
      <c r="F958" s="57"/>
      <c r="G958" s="58">
        <f t="shared" si="88"/>
        <v>0</v>
      </c>
      <c r="H958" s="58">
        <f>IF(E958="",0,IFERROR(VLOOKUP(E958,档案费管理台账!$D$4:$H$1000,5,0),0))</f>
        <v>0</v>
      </c>
      <c r="I958" s="57"/>
      <c r="J958" s="57"/>
      <c r="K958" s="57"/>
      <c r="L958" s="57"/>
      <c r="M958" s="58" t="str">
        <f t="shared" si="89"/>
        <v/>
      </c>
      <c r="N958" s="102"/>
    </row>
    <row r="959" spans="1:14">
      <c r="A959" s="97" t="str">
        <f t="shared" si="87"/>
        <v/>
      </c>
      <c r="B959" s="98" t="str">
        <f t="shared" si="86"/>
        <v/>
      </c>
      <c r="C959" s="99"/>
      <c r="D959" s="137"/>
      <c r="E959" s="100"/>
      <c r="F959" s="57"/>
      <c r="G959" s="58">
        <f t="shared" si="88"/>
        <v>0</v>
      </c>
      <c r="H959" s="58">
        <f>IF(E959="",0,IFERROR(VLOOKUP(E959,档案费管理台账!$D$4:$H$1000,5,0),0))</f>
        <v>0</v>
      </c>
      <c r="I959" s="57"/>
      <c r="J959" s="57"/>
      <c r="K959" s="57"/>
      <c r="L959" s="57"/>
      <c r="M959" s="58" t="str">
        <f t="shared" si="89"/>
        <v/>
      </c>
      <c r="N959" s="102"/>
    </row>
    <row r="960" spans="1:14">
      <c r="A960" s="97" t="str">
        <f t="shared" si="87"/>
        <v/>
      </c>
      <c r="B960" s="98" t="str">
        <f t="shared" si="86"/>
        <v/>
      </c>
      <c r="C960" s="99"/>
      <c r="D960" s="137"/>
      <c r="E960" s="100"/>
      <c r="F960" s="57"/>
      <c r="G960" s="58">
        <f t="shared" si="88"/>
        <v>0</v>
      </c>
      <c r="H960" s="58">
        <f>IF(E960="",0,IFERROR(VLOOKUP(E960,档案费管理台账!$D$4:$H$1000,5,0),0))</f>
        <v>0</v>
      </c>
      <c r="I960" s="57"/>
      <c r="J960" s="57"/>
      <c r="K960" s="57"/>
      <c r="L960" s="57"/>
      <c r="M960" s="58" t="str">
        <f t="shared" si="89"/>
        <v/>
      </c>
      <c r="N960" s="102"/>
    </row>
    <row r="961" spans="1:14">
      <c r="A961" s="97" t="str">
        <f t="shared" si="87"/>
        <v/>
      </c>
      <c r="B961" s="98" t="str">
        <f t="shared" si="86"/>
        <v/>
      </c>
      <c r="C961" s="99"/>
      <c r="D961" s="137"/>
      <c r="E961" s="100"/>
      <c r="F961" s="57"/>
      <c r="G961" s="58">
        <f t="shared" si="88"/>
        <v>0</v>
      </c>
      <c r="H961" s="58">
        <f>IF(E961="",0,IFERROR(VLOOKUP(E961,档案费管理台账!$D$4:$H$1000,5,0),0))</f>
        <v>0</v>
      </c>
      <c r="I961" s="57"/>
      <c r="J961" s="57"/>
      <c r="K961" s="57"/>
      <c r="L961" s="57"/>
      <c r="M961" s="58" t="str">
        <f t="shared" si="89"/>
        <v/>
      </c>
      <c r="N961" s="102"/>
    </row>
    <row r="962" spans="1:14">
      <c r="A962" s="97" t="str">
        <f t="shared" si="87"/>
        <v/>
      </c>
      <c r="B962" s="98" t="str">
        <f t="shared" si="86"/>
        <v/>
      </c>
      <c r="C962" s="99"/>
      <c r="D962" s="137"/>
      <c r="E962" s="100"/>
      <c r="F962" s="57"/>
      <c r="G962" s="58">
        <f t="shared" si="88"/>
        <v>0</v>
      </c>
      <c r="H962" s="58">
        <f>IF(E962="",0,IFERROR(VLOOKUP(E962,档案费管理台账!$D$4:$H$1000,5,0),0))</f>
        <v>0</v>
      </c>
      <c r="I962" s="57"/>
      <c r="J962" s="57"/>
      <c r="K962" s="57"/>
      <c r="L962" s="57"/>
      <c r="M962" s="58" t="str">
        <f t="shared" si="89"/>
        <v/>
      </c>
      <c r="N962" s="102"/>
    </row>
    <row r="963" spans="1:14">
      <c r="A963" s="97" t="str">
        <f t="shared" si="87"/>
        <v/>
      </c>
      <c r="B963" s="98" t="str">
        <f t="shared" si="86"/>
        <v/>
      </c>
      <c r="C963" s="99"/>
      <c r="D963" s="137"/>
      <c r="E963" s="100"/>
      <c r="F963" s="57"/>
      <c r="G963" s="58">
        <f t="shared" si="88"/>
        <v>0</v>
      </c>
      <c r="H963" s="58">
        <f>IF(E963="",0,IFERROR(VLOOKUP(E963,档案费管理台账!$D$4:$H$1000,5,0),0))</f>
        <v>0</v>
      </c>
      <c r="I963" s="57"/>
      <c r="J963" s="57"/>
      <c r="K963" s="57"/>
      <c r="L963" s="57"/>
      <c r="M963" s="58" t="str">
        <f t="shared" si="89"/>
        <v/>
      </c>
      <c r="N963" s="102"/>
    </row>
    <row r="964" spans="1:14">
      <c r="A964" s="97" t="str">
        <f t="shared" si="87"/>
        <v/>
      </c>
      <c r="B964" s="98" t="str">
        <f t="shared" si="86"/>
        <v/>
      </c>
      <c r="C964" s="99"/>
      <c r="D964" s="137"/>
      <c r="E964" s="100"/>
      <c r="F964" s="57"/>
      <c r="G964" s="58">
        <f t="shared" si="88"/>
        <v>0</v>
      </c>
      <c r="H964" s="58">
        <f>IF(E964="",0,IFERROR(VLOOKUP(E964,档案费管理台账!$D$4:$H$1000,5,0),0))</f>
        <v>0</v>
      </c>
      <c r="I964" s="57"/>
      <c r="J964" s="57"/>
      <c r="K964" s="57"/>
      <c r="L964" s="57"/>
      <c r="M964" s="58" t="str">
        <f t="shared" si="89"/>
        <v/>
      </c>
      <c r="N964" s="102"/>
    </row>
    <row r="965" spans="1:14">
      <c r="A965" s="97" t="str">
        <f t="shared" si="87"/>
        <v/>
      </c>
      <c r="B965" s="98" t="str">
        <f t="shared" si="86"/>
        <v/>
      </c>
      <c r="C965" s="99"/>
      <c r="D965" s="137"/>
      <c r="E965" s="100"/>
      <c r="F965" s="57"/>
      <c r="G965" s="58">
        <f t="shared" si="88"/>
        <v>0</v>
      </c>
      <c r="H965" s="58">
        <f>IF(E965="",0,IFERROR(VLOOKUP(E965,档案费管理台账!$D$4:$H$1000,5,0),0))</f>
        <v>0</v>
      </c>
      <c r="I965" s="57"/>
      <c r="J965" s="57"/>
      <c r="K965" s="57"/>
      <c r="L965" s="57"/>
      <c r="M965" s="58" t="str">
        <f t="shared" si="89"/>
        <v/>
      </c>
      <c r="N965" s="102"/>
    </row>
    <row r="966" spans="1:14">
      <c r="A966" s="97" t="str">
        <f t="shared" si="87"/>
        <v/>
      </c>
      <c r="B966" s="98" t="str">
        <f t="shared" si="86"/>
        <v/>
      </c>
      <c r="C966" s="99"/>
      <c r="D966" s="137"/>
      <c r="E966" s="100"/>
      <c r="F966" s="57"/>
      <c r="G966" s="58">
        <f t="shared" si="88"/>
        <v>0</v>
      </c>
      <c r="H966" s="58">
        <f>IF(E966="",0,IFERROR(VLOOKUP(E966,档案费管理台账!$D$4:$H$1000,5,0),0))</f>
        <v>0</v>
      </c>
      <c r="I966" s="57"/>
      <c r="J966" s="57"/>
      <c r="K966" s="57"/>
      <c r="L966" s="57"/>
      <c r="M966" s="58" t="str">
        <f t="shared" si="89"/>
        <v/>
      </c>
      <c r="N966" s="102"/>
    </row>
    <row r="967" spans="1:14">
      <c r="A967" s="97" t="str">
        <f t="shared" si="87"/>
        <v/>
      </c>
      <c r="B967" s="98" t="str">
        <f t="shared" si="86"/>
        <v/>
      </c>
      <c r="C967" s="99"/>
      <c r="D967" s="137"/>
      <c r="E967" s="100"/>
      <c r="F967" s="57"/>
      <c r="G967" s="58">
        <f t="shared" si="88"/>
        <v>0</v>
      </c>
      <c r="H967" s="58">
        <f>IF(E967="",0,IFERROR(VLOOKUP(E967,档案费管理台账!$D$4:$H$1000,5,0),0))</f>
        <v>0</v>
      </c>
      <c r="I967" s="57"/>
      <c r="J967" s="57"/>
      <c r="K967" s="57"/>
      <c r="L967" s="57"/>
      <c r="M967" s="58" t="str">
        <f t="shared" si="89"/>
        <v/>
      </c>
      <c r="N967" s="102"/>
    </row>
    <row r="968" spans="1:14">
      <c r="A968" s="97" t="str">
        <f t="shared" si="87"/>
        <v/>
      </c>
      <c r="B968" s="98" t="str">
        <f t="shared" si="86"/>
        <v/>
      </c>
      <c r="C968" s="99"/>
      <c r="D968" s="137"/>
      <c r="E968" s="100"/>
      <c r="F968" s="57"/>
      <c r="G968" s="58">
        <f t="shared" si="88"/>
        <v>0</v>
      </c>
      <c r="H968" s="58">
        <f>IF(E968="",0,IFERROR(VLOOKUP(E968,档案费管理台账!$D$4:$H$1000,5,0),0))</f>
        <v>0</v>
      </c>
      <c r="I968" s="57"/>
      <c r="J968" s="57"/>
      <c r="K968" s="57"/>
      <c r="L968" s="57"/>
      <c r="M968" s="58" t="str">
        <f t="shared" si="89"/>
        <v/>
      </c>
      <c r="N968" s="102"/>
    </row>
    <row r="969" spans="1:14">
      <c r="A969" s="97" t="str">
        <f t="shared" si="87"/>
        <v/>
      </c>
      <c r="B969" s="98" t="str">
        <f t="shared" si="86"/>
        <v/>
      </c>
      <c r="C969" s="99"/>
      <c r="D969" s="137"/>
      <c r="E969" s="100"/>
      <c r="F969" s="57"/>
      <c r="G969" s="58">
        <f t="shared" si="88"/>
        <v>0</v>
      </c>
      <c r="H969" s="58">
        <f>IF(E969="",0,IFERROR(VLOOKUP(E969,档案费管理台账!$D$4:$H$1000,5,0),0))</f>
        <v>0</v>
      </c>
      <c r="I969" s="57"/>
      <c r="J969" s="57"/>
      <c r="K969" s="57"/>
      <c r="L969" s="57"/>
      <c r="M969" s="58" t="str">
        <f t="shared" si="89"/>
        <v/>
      </c>
      <c r="N969" s="102"/>
    </row>
    <row r="970" spans="1:14">
      <c r="A970" s="97" t="str">
        <f t="shared" si="87"/>
        <v/>
      </c>
      <c r="B970" s="98" t="str">
        <f t="shared" si="86"/>
        <v/>
      </c>
      <c r="C970" s="99"/>
      <c r="D970" s="137"/>
      <c r="E970" s="100"/>
      <c r="F970" s="57"/>
      <c r="G970" s="58">
        <f t="shared" si="88"/>
        <v>0</v>
      </c>
      <c r="H970" s="58">
        <f>IF(E970="",0,IFERROR(VLOOKUP(E970,档案费管理台账!$D$4:$H$1000,5,0),0))</f>
        <v>0</v>
      </c>
      <c r="I970" s="57"/>
      <c r="J970" s="57"/>
      <c r="K970" s="57"/>
      <c r="L970" s="57"/>
      <c r="M970" s="58" t="str">
        <f t="shared" si="89"/>
        <v/>
      </c>
      <c r="N970" s="102"/>
    </row>
    <row r="971" spans="1:14">
      <c r="A971" s="97" t="str">
        <f t="shared" si="87"/>
        <v/>
      </c>
      <c r="B971" s="98" t="str">
        <f t="shared" si="86"/>
        <v/>
      </c>
      <c r="C971" s="99"/>
      <c r="D971" s="137"/>
      <c r="E971" s="100"/>
      <c r="F971" s="57"/>
      <c r="G971" s="58">
        <f t="shared" si="88"/>
        <v>0</v>
      </c>
      <c r="H971" s="58">
        <f>IF(E971="",0,IFERROR(VLOOKUP(E971,档案费管理台账!$D$4:$H$1000,5,0),0))</f>
        <v>0</v>
      </c>
      <c r="I971" s="57"/>
      <c r="J971" s="57"/>
      <c r="K971" s="57"/>
      <c r="L971" s="57"/>
      <c r="M971" s="58" t="str">
        <f t="shared" si="89"/>
        <v/>
      </c>
      <c r="N971" s="102"/>
    </row>
    <row r="972" spans="1:14">
      <c r="A972" s="97" t="str">
        <f t="shared" si="87"/>
        <v/>
      </c>
      <c r="B972" s="98" t="str">
        <f t="shared" si="86"/>
        <v/>
      </c>
      <c r="C972" s="99"/>
      <c r="D972" s="137"/>
      <c r="E972" s="100"/>
      <c r="F972" s="57"/>
      <c r="G972" s="58">
        <f t="shared" si="88"/>
        <v>0</v>
      </c>
      <c r="H972" s="58">
        <f>IF(E972="",0,IFERROR(VLOOKUP(E972,档案费管理台账!$D$4:$H$1000,5,0),0))</f>
        <v>0</v>
      </c>
      <c r="I972" s="57"/>
      <c r="J972" s="57"/>
      <c r="K972" s="57"/>
      <c r="L972" s="57"/>
      <c r="M972" s="58" t="str">
        <f t="shared" si="89"/>
        <v/>
      </c>
      <c r="N972" s="102"/>
    </row>
    <row r="973" spans="1:14">
      <c r="A973" s="97" t="str">
        <f t="shared" si="87"/>
        <v/>
      </c>
      <c r="B973" s="98" t="str">
        <f t="shared" si="86"/>
        <v/>
      </c>
      <c r="C973" s="99"/>
      <c r="D973" s="137"/>
      <c r="E973" s="100"/>
      <c r="F973" s="57"/>
      <c r="G973" s="58">
        <f t="shared" si="88"/>
        <v>0</v>
      </c>
      <c r="H973" s="58">
        <f>IF(E973="",0,IFERROR(VLOOKUP(E973,档案费管理台账!$D$4:$H$1000,5,0),0))</f>
        <v>0</v>
      </c>
      <c r="I973" s="57"/>
      <c r="J973" s="57"/>
      <c r="K973" s="57"/>
      <c r="L973" s="57"/>
      <c r="M973" s="58" t="str">
        <f t="shared" si="89"/>
        <v/>
      </c>
      <c r="N973" s="102"/>
    </row>
    <row r="974" spans="1:14">
      <c r="A974" s="97" t="str">
        <f t="shared" si="87"/>
        <v/>
      </c>
      <c r="B974" s="98" t="str">
        <f t="shared" si="86"/>
        <v/>
      </c>
      <c r="C974" s="99"/>
      <c r="D974" s="137"/>
      <c r="E974" s="100"/>
      <c r="F974" s="57"/>
      <c r="G974" s="58">
        <f t="shared" si="88"/>
        <v>0</v>
      </c>
      <c r="H974" s="58">
        <f>IF(E974="",0,IFERROR(VLOOKUP(E974,档案费管理台账!$D$4:$H$1000,5,0),0))</f>
        <v>0</v>
      </c>
      <c r="I974" s="57"/>
      <c r="J974" s="57"/>
      <c r="K974" s="57"/>
      <c r="L974" s="57"/>
      <c r="M974" s="58" t="str">
        <f t="shared" si="89"/>
        <v/>
      </c>
      <c r="N974" s="102"/>
    </row>
    <row r="975" spans="1:14">
      <c r="A975" s="97" t="str">
        <f t="shared" si="87"/>
        <v/>
      </c>
      <c r="B975" s="98" t="str">
        <f t="shared" si="86"/>
        <v/>
      </c>
      <c r="C975" s="99"/>
      <c r="D975" s="137"/>
      <c r="E975" s="100"/>
      <c r="F975" s="57"/>
      <c r="G975" s="58">
        <f t="shared" si="88"/>
        <v>0</v>
      </c>
      <c r="H975" s="58">
        <f>IF(E975="",0,IFERROR(VLOOKUP(E975,档案费管理台账!$D$4:$H$1000,5,0),0))</f>
        <v>0</v>
      </c>
      <c r="I975" s="57"/>
      <c r="J975" s="57"/>
      <c r="K975" s="57"/>
      <c r="L975" s="57"/>
      <c r="M975" s="58" t="str">
        <f t="shared" si="89"/>
        <v/>
      </c>
      <c r="N975" s="102"/>
    </row>
    <row r="976" spans="1:14">
      <c r="A976" s="97" t="str">
        <f t="shared" si="87"/>
        <v/>
      </c>
      <c r="B976" s="98" t="str">
        <f t="shared" si="86"/>
        <v/>
      </c>
      <c r="C976" s="99"/>
      <c r="D976" s="137"/>
      <c r="E976" s="100"/>
      <c r="F976" s="57"/>
      <c r="G976" s="58">
        <f t="shared" si="88"/>
        <v>0</v>
      </c>
      <c r="H976" s="58">
        <f>IF(E976="",0,IFERROR(VLOOKUP(E976,档案费管理台账!$D$4:$H$1000,5,0),0))</f>
        <v>0</v>
      </c>
      <c r="I976" s="57"/>
      <c r="J976" s="57"/>
      <c r="K976" s="57"/>
      <c r="L976" s="57"/>
      <c r="M976" s="58" t="str">
        <f t="shared" si="89"/>
        <v/>
      </c>
      <c r="N976" s="102"/>
    </row>
    <row r="977" spans="1:14">
      <c r="A977" s="97" t="str">
        <f t="shared" si="87"/>
        <v/>
      </c>
      <c r="B977" s="98" t="str">
        <f t="shared" si="86"/>
        <v/>
      </c>
      <c r="C977" s="99"/>
      <c r="D977" s="137"/>
      <c r="E977" s="100"/>
      <c r="F977" s="57"/>
      <c r="G977" s="58">
        <f t="shared" si="88"/>
        <v>0</v>
      </c>
      <c r="H977" s="58">
        <f>IF(E977="",0,IFERROR(VLOOKUP(E977,档案费管理台账!$D$4:$H$1000,5,0),0))</f>
        <v>0</v>
      </c>
      <c r="I977" s="57"/>
      <c r="J977" s="57"/>
      <c r="K977" s="57"/>
      <c r="L977" s="57"/>
      <c r="M977" s="58" t="str">
        <f t="shared" si="89"/>
        <v/>
      </c>
      <c r="N977" s="102"/>
    </row>
    <row r="978" spans="1:14">
      <c r="A978" s="97" t="str">
        <f t="shared" si="87"/>
        <v/>
      </c>
      <c r="B978" s="98" t="str">
        <f t="shared" si="86"/>
        <v/>
      </c>
      <c r="C978" s="99"/>
      <c r="D978" s="137"/>
      <c r="E978" s="100"/>
      <c r="F978" s="57"/>
      <c r="G978" s="58">
        <f t="shared" si="88"/>
        <v>0</v>
      </c>
      <c r="H978" s="58">
        <f>IF(E978="",0,IFERROR(VLOOKUP(E978,档案费管理台账!$D$4:$H$1000,5,0),0))</f>
        <v>0</v>
      </c>
      <c r="I978" s="57"/>
      <c r="J978" s="57"/>
      <c r="K978" s="57"/>
      <c r="L978" s="57"/>
      <c r="M978" s="58" t="str">
        <f t="shared" si="89"/>
        <v/>
      </c>
      <c r="N978" s="102"/>
    </row>
    <row r="979" spans="1:14">
      <c r="A979" s="97" t="str">
        <f t="shared" si="87"/>
        <v/>
      </c>
      <c r="B979" s="98" t="str">
        <f t="shared" si="86"/>
        <v/>
      </c>
      <c r="C979" s="99"/>
      <c r="D979" s="137"/>
      <c r="E979" s="100"/>
      <c r="F979" s="57"/>
      <c r="G979" s="58">
        <f t="shared" si="88"/>
        <v>0</v>
      </c>
      <c r="H979" s="58">
        <f>IF(E979="",0,IFERROR(VLOOKUP(E979,档案费管理台账!$D$4:$H$1000,5,0),0))</f>
        <v>0</v>
      </c>
      <c r="I979" s="57"/>
      <c r="J979" s="57"/>
      <c r="K979" s="57"/>
      <c r="L979" s="57"/>
      <c r="M979" s="58" t="str">
        <f t="shared" si="89"/>
        <v/>
      </c>
      <c r="N979" s="102"/>
    </row>
    <row r="980" spans="1:14">
      <c r="A980" s="97" t="str">
        <f t="shared" si="87"/>
        <v/>
      </c>
      <c r="B980" s="98" t="str">
        <f t="shared" si="86"/>
        <v/>
      </c>
      <c r="C980" s="99"/>
      <c r="D980" s="137"/>
      <c r="E980" s="100"/>
      <c r="F980" s="57"/>
      <c r="G980" s="58">
        <f t="shared" si="88"/>
        <v>0</v>
      </c>
      <c r="H980" s="58">
        <f>IF(E980="",0,IFERROR(VLOOKUP(E980,档案费管理台账!$D$4:$H$1000,5,0),0))</f>
        <v>0</v>
      </c>
      <c r="I980" s="57"/>
      <c r="J980" s="57"/>
      <c r="K980" s="57"/>
      <c r="L980" s="57"/>
      <c r="M980" s="58" t="str">
        <f t="shared" si="89"/>
        <v/>
      </c>
      <c r="N980" s="102"/>
    </row>
    <row r="981" spans="1:14">
      <c r="A981" s="97" t="str">
        <f t="shared" si="87"/>
        <v/>
      </c>
      <c r="B981" s="98" t="str">
        <f t="shared" si="86"/>
        <v/>
      </c>
      <c r="C981" s="99"/>
      <c r="D981" s="137"/>
      <c r="E981" s="100"/>
      <c r="F981" s="57"/>
      <c r="G981" s="58">
        <f t="shared" si="88"/>
        <v>0</v>
      </c>
      <c r="H981" s="58">
        <f>IF(E981="",0,IFERROR(VLOOKUP(E981,档案费管理台账!$D$4:$H$1000,5,0),0))</f>
        <v>0</v>
      </c>
      <c r="I981" s="57"/>
      <c r="J981" s="57"/>
      <c r="K981" s="57"/>
      <c r="L981" s="57"/>
      <c r="M981" s="58" t="str">
        <f t="shared" si="89"/>
        <v/>
      </c>
      <c r="N981" s="102"/>
    </row>
    <row r="982" spans="1:14">
      <c r="A982" s="97" t="str">
        <f t="shared" si="87"/>
        <v/>
      </c>
      <c r="B982" s="98" t="str">
        <f t="shared" si="86"/>
        <v/>
      </c>
      <c r="C982" s="99"/>
      <c r="D982" s="137"/>
      <c r="E982" s="100"/>
      <c r="F982" s="57"/>
      <c r="G982" s="58">
        <f t="shared" si="88"/>
        <v>0</v>
      </c>
      <c r="H982" s="58">
        <f>IF(E982="",0,IFERROR(VLOOKUP(E982,档案费管理台账!$D$4:$H$1000,5,0),0))</f>
        <v>0</v>
      </c>
      <c r="I982" s="57"/>
      <c r="J982" s="57"/>
      <c r="K982" s="57"/>
      <c r="L982" s="57"/>
      <c r="M982" s="58" t="str">
        <f t="shared" si="89"/>
        <v/>
      </c>
      <c r="N982" s="102"/>
    </row>
    <row r="983" spans="1:14">
      <c r="A983" s="97" t="str">
        <f t="shared" si="87"/>
        <v/>
      </c>
      <c r="B983" s="98" t="str">
        <f t="shared" si="86"/>
        <v/>
      </c>
      <c r="C983" s="99"/>
      <c r="D983" s="137"/>
      <c r="E983" s="100"/>
      <c r="F983" s="57"/>
      <c r="G983" s="58">
        <f t="shared" si="88"/>
        <v>0</v>
      </c>
      <c r="H983" s="58">
        <f>IF(E983="",0,IFERROR(VLOOKUP(E983,档案费管理台账!$D$4:$H$1000,5,0),0))</f>
        <v>0</v>
      </c>
      <c r="I983" s="57"/>
      <c r="J983" s="57"/>
      <c r="K983" s="57"/>
      <c r="L983" s="57"/>
      <c r="M983" s="58" t="str">
        <f t="shared" si="89"/>
        <v/>
      </c>
      <c r="N983" s="102"/>
    </row>
    <row r="984" spans="1:14">
      <c r="A984" s="97" t="str">
        <f t="shared" si="87"/>
        <v/>
      </c>
      <c r="B984" s="98" t="str">
        <f t="shared" si="86"/>
        <v/>
      </c>
      <c r="C984" s="99"/>
      <c r="D984" s="137"/>
      <c r="E984" s="100"/>
      <c r="F984" s="57"/>
      <c r="G984" s="58">
        <f t="shared" si="88"/>
        <v>0</v>
      </c>
      <c r="H984" s="58">
        <f>IF(E984="",0,IFERROR(VLOOKUP(E984,档案费管理台账!$D$4:$H$1000,5,0),0))</f>
        <v>0</v>
      </c>
      <c r="I984" s="57"/>
      <c r="J984" s="57"/>
      <c r="K984" s="57"/>
      <c r="L984" s="57"/>
      <c r="M984" s="58" t="str">
        <f t="shared" si="89"/>
        <v/>
      </c>
      <c r="N984" s="102"/>
    </row>
    <row r="985" spans="1:14">
      <c r="A985" s="97" t="str">
        <f t="shared" si="87"/>
        <v/>
      </c>
      <c r="B985" s="98" t="str">
        <f t="shared" si="86"/>
        <v/>
      </c>
      <c r="C985" s="99"/>
      <c r="D985" s="137"/>
      <c r="E985" s="100"/>
      <c r="F985" s="57"/>
      <c r="G985" s="58">
        <f t="shared" si="88"/>
        <v>0</v>
      </c>
      <c r="H985" s="58">
        <f>IF(E985="",0,IFERROR(VLOOKUP(E985,档案费管理台账!$D$4:$H$1000,5,0),0))</f>
        <v>0</v>
      </c>
      <c r="I985" s="57"/>
      <c r="J985" s="57"/>
      <c r="K985" s="57"/>
      <c r="L985" s="57"/>
      <c r="M985" s="58" t="str">
        <f t="shared" si="89"/>
        <v/>
      </c>
      <c r="N985" s="102"/>
    </row>
    <row r="986" spans="1:14">
      <c r="A986" s="97" t="str">
        <f t="shared" si="87"/>
        <v/>
      </c>
      <c r="B986" s="98" t="str">
        <f t="shared" si="86"/>
        <v/>
      </c>
      <c r="C986" s="99"/>
      <c r="D986" s="137"/>
      <c r="E986" s="100"/>
      <c r="F986" s="57"/>
      <c r="G986" s="58">
        <f t="shared" si="88"/>
        <v>0</v>
      </c>
      <c r="H986" s="58">
        <f>IF(E986="",0,IFERROR(VLOOKUP(E986,档案费管理台账!$D$4:$H$1000,5,0),0))</f>
        <v>0</v>
      </c>
      <c r="I986" s="57"/>
      <c r="J986" s="57"/>
      <c r="K986" s="57"/>
      <c r="L986" s="57"/>
      <c r="M986" s="58" t="str">
        <f t="shared" si="89"/>
        <v/>
      </c>
      <c r="N986" s="102"/>
    </row>
    <row r="987" spans="1:14">
      <c r="A987" s="97" t="str">
        <f t="shared" si="87"/>
        <v/>
      </c>
      <c r="B987" s="98" t="str">
        <f t="shared" si="86"/>
        <v/>
      </c>
      <c r="C987" s="99"/>
      <c r="D987" s="137"/>
      <c r="E987" s="100"/>
      <c r="F987" s="57"/>
      <c r="G987" s="58">
        <f t="shared" si="88"/>
        <v>0</v>
      </c>
      <c r="H987" s="58">
        <f>IF(E987="",0,IFERROR(VLOOKUP(E987,档案费管理台账!$D$4:$H$1000,5,0),0))</f>
        <v>0</v>
      </c>
      <c r="I987" s="57"/>
      <c r="J987" s="57"/>
      <c r="K987" s="57"/>
      <c r="L987" s="57"/>
      <c r="M987" s="58" t="str">
        <f t="shared" si="89"/>
        <v/>
      </c>
      <c r="N987" s="102"/>
    </row>
    <row r="988" spans="1:14">
      <c r="A988" s="97" t="str">
        <f t="shared" si="87"/>
        <v/>
      </c>
      <c r="B988" s="98" t="str">
        <f t="shared" si="86"/>
        <v/>
      </c>
      <c r="C988" s="99"/>
      <c r="D988" s="137"/>
      <c r="E988" s="100"/>
      <c r="F988" s="57"/>
      <c r="G988" s="58">
        <f t="shared" si="88"/>
        <v>0</v>
      </c>
      <c r="H988" s="58">
        <f>IF(E988="",0,IFERROR(VLOOKUP(E988,档案费管理台账!$D$4:$H$1000,5,0),0))</f>
        <v>0</v>
      </c>
      <c r="I988" s="57"/>
      <c r="J988" s="57"/>
      <c r="K988" s="57"/>
      <c r="L988" s="57"/>
      <c r="M988" s="58" t="str">
        <f t="shared" si="89"/>
        <v/>
      </c>
      <c r="N988" s="102"/>
    </row>
    <row r="989" spans="1:14">
      <c r="A989" s="97" t="str">
        <f t="shared" si="87"/>
        <v/>
      </c>
      <c r="B989" s="98" t="str">
        <f t="shared" si="86"/>
        <v/>
      </c>
      <c r="C989" s="99"/>
      <c r="D989" s="137"/>
      <c r="E989" s="100"/>
      <c r="F989" s="57"/>
      <c r="G989" s="58">
        <f t="shared" si="88"/>
        <v>0</v>
      </c>
      <c r="H989" s="58">
        <f>IF(E989="",0,IFERROR(VLOOKUP(E989,档案费管理台账!$D$4:$H$1000,5,0),0))</f>
        <v>0</v>
      </c>
      <c r="I989" s="57"/>
      <c r="J989" s="57"/>
      <c r="K989" s="57"/>
      <c r="L989" s="57"/>
      <c r="M989" s="58" t="str">
        <f t="shared" si="89"/>
        <v/>
      </c>
      <c r="N989" s="102"/>
    </row>
    <row r="990" spans="1:14">
      <c r="A990" s="97" t="str">
        <f t="shared" si="87"/>
        <v/>
      </c>
      <c r="B990" s="98" t="str">
        <f t="shared" si="86"/>
        <v/>
      </c>
      <c r="C990" s="99"/>
      <c r="D990" s="137"/>
      <c r="E990" s="100"/>
      <c r="F990" s="57"/>
      <c r="G990" s="58">
        <f t="shared" si="88"/>
        <v>0</v>
      </c>
      <c r="H990" s="58">
        <f>IF(E990="",0,IFERROR(VLOOKUP(E990,档案费管理台账!$D$4:$H$1000,5,0),0))</f>
        <v>0</v>
      </c>
      <c r="I990" s="57"/>
      <c r="J990" s="57"/>
      <c r="K990" s="57"/>
      <c r="L990" s="57"/>
      <c r="M990" s="58" t="str">
        <f t="shared" si="89"/>
        <v/>
      </c>
      <c r="N990" s="102"/>
    </row>
    <row r="991" spans="1:14">
      <c r="A991" s="97" t="str">
        <f t="shared" si="87"/>
        <v/>
      </c>
      <c r="B991" s="98" t="str">
        <f t="shared" si="86"/>
        <v/>
      </c>
      <c r="C991" s="99"/>
      <c r="D991" s="137"/>
      <c r="E991" s="100"/>
      <c r="F991" s="57"/>
      <c r="G991" s="58">
        <f t="shared" si="88"/>
        <v>0</v>
      </c>
      <c r="H991" s="58">
        <f>IF(E991="",0,IFERROR(VLOOKUP(E991,档案费管理台账!$D$4:$H$1000,5,0),0))</f>
        <v>0</v>
      </c>
      <c r="I991" s="57"/>
      <c r="J991" s="57"/>
      <c r="K991" s="57"/>
      <c r="L991" s="57"/>
      <c r="M991" s="58" t="str">
        <f t="shared" si="89"/>
        <v/>
      </c>
      <c r="N991" s="102"/>
    </row>
    <row r="992" spans="1:14">
      <c r="A992" s="97" t="str">
        <f t="shared" si="87"/>
        <v/>
      </c>
      <c r="B992" s="98" t="str">
        <f t="shared" si="86"/>
        <v/>
      </c>
      <c r="C992" s="99"/>
      <c r="D992" s="137"/>
      <c r="E992" s="100"/>
      <c r="F992" s="57"/>
      <c r="G992" s="58">
        <f t="shared" si="88"/>
        <v>0</v>
      </c>
      <c r="H992" s="58">
        <f>IF(E992="",0,IFERROR(VLOOKUP(E992,档案费管理台账!$D$4:$H$1000,5,0),0))</f>
        <v>0</v>
      </c>
      <c r="I992" s="57"/>
      <c r="J992" s="57"/>
      <c r="K992" s="57"/>
      <c r="L992" s="57"/>
      <c r="M992" s="58" t="str">
        <f t="shared" si="89"/>
        <v/>
      </c>
      <c r="N992" s="102"/>
    </row>
    <row r="993" spans="1:14">
      <c r="A993" s="97" t="str">
        <f t="shared" si="87"/>
        <v/>
      </c>
      <c r="B993" s="98" t="str">
        <f t="shared" si="86"/>
        <v/>
      </c>
      <c r="C993" s="99"/>
      <c r="D993" s="137"/>
      <c r="E993" s="100"/>
      <c r="F993" s="57"/>
      <c r="G993" s="58">
        <f t="shared" si="88"/>
        <v>0</v>
      </c>
      <c r="H993" s="58">
        <f>IF(E993="",0,IFERROR(VLOOKUP(E993,档案费管理台账!$D$4:$H$1000,5,0),0))</f>
        <v>0</v>
      </c>
      <c r="I993" s="57"/>
      <c r="J993" s="57"/>
      <c r="K993" s="57"/>
      <c r="L993" s="57"/>
      <c r="M993" s="58" t="str">
        <f t="shared" si="89"/>
        <v/>
      </c>
      <c r="N993" s="102"/>
    </row>
    <row r="994" spans="1:14">
      <c r="A994" s="97" t="str">
        <f t="shared" si="87"/>
        <v/>
      </c>
      <c r="B994" s="98" t="str">
        <f t="shared" si="86"/>
        <v/>
      </c>
      <c r="C994" s="99"/>
      <c r="D994" s="137"/>
      <c r="E994" s="100"/>
      <c r="F994" s="57"/>
      <c r="G994" s="58">
        <f t="shared" si="88"/>
        <v>0</v>
      </c>
      <c r="H994" s="58">
        <f>IF(E994="",0,IFERROR(VLOOKUP(E994,档案费管理台账!$D$4:$H$1000,5,0),0))</f>
        <v>0</v>
      </c>
      <c r="I994" s="57"/>
      <c r="J994" s="57"/>
      <c r="K994" s="57"/>
      <c r="L994" s="57"/>
      <c r="M994" s="58" t="str">
        <f t="shared" si="89"/>
        <v/>
      </c>
      <c r="N994" s="102"/>
    </row>
    <row r="995" spans="1:14">
      <c r="A995" s="97" t="str">
        <f t="shared" si="87"/>
        <v/>
      </c>
      <c r="B995" s="98" t="str">
        <f t="shared" si="86"/>
        <v/>
      </c>
      <c r="C995" s="99"/>
      <c r="D995" s="137"/>
      <c r="E995" s="100"/>
      <c r="F995" s="57"/>
      <c r="G995" s="58">
        <f t="shared" si="88"/>
        <v>0</v>
      </c>
      <c r="H995" s="58">
        <f>IF(E995="",0,IFERROR(VLOOKUP(E995,档案费管理台账!$D$4:$H$1000,5,0),0))</f>
        <v>0</v>
      </c>
      <c r="I995" s="57"/>
      <c r="J995" s="57"/>
      <c r="K995" s="57"/>
      <c r="L995" s="57"/>
      <c r="M995" s="58" t="str">
        <f t="shared" si="89"/>
        <v/>
      </c>
      <c r="N995" s="102"/>
    </row>
    <row r="996" spans="1:14">
      <c r="A996" s="97" t="str">
        <f t="shared" si="87"/>
        <v/>
      </c>
      <c r="B996" s="98" t="str">
        <f t="shared" si="86"/>
        <v/>
      </c>
      <c r="C996" s="99"/>
      <c r="D996" s="137"/>
      <c r="E996" s="100"/>
      <c r="F996" s="57"/>
      <c r="G996" s="58">
        <f t="shared" si="88"/>
        <v>0</v>
      </c>
      <c r="H996" s="58">
        <f>IF(E996="",0,IFERROR(VLOOKUP(E996,档案费管理台账!$D$4:$H$1000,5,0),0))</f>
        <v>0</v>
      </c>
      <c r="I996" s="57"/>
      <c r="J996" s="57"/>
      <c r="K996" s="57"/>
      <c r="L996" s="57"/>
      <c r="M996" s="58" t="str">
        <f t="shared" si="89"/>
        <v/>
      </c>
      <c r="N996" s="102"/>
    </row>
    <row r="997" spans="1:14">
      <c r="A997" s="97" t="str">
        <f t="shared" si="87"/>
        <v/>
      </c>
      <c r="B997" s="98" t="str">
        <f t="shared" si="86"/>
        <v/>
      </c>
      <c r="C997" s="99"/>
      <c r="D997" s="137"/>
      <c r="E997" s="100"/>
      <c r="F997" s="57"/>
      <c r="G997" s="58">
        <f t="shared" si="88"/>
        <v>0</v>
      </c>
      <c r="H997" s="58">
        <f>IF(E997="",0,IFERROR(VLOOKUP(E997,档案费管理台账!$D$4:$H$1000,5,0),0))</f>
        <v>0</v>
      </c>
      <c r="I997" s="57"/>
      <c r="J997" s="57"/>
      <c r="K997" s="57"/>
      <c r="L997" s="57"/>
      <c r="M997" s="58" t="str">
        <f t="shared" si="89"/>
        <v/>
      </c>
      <c r="N997" s="102"/>
    </row>
    <row r="998" spans="1:14">
      <c r="A998" s="97" t="str">
        <f t="shared" si="87"/>
        <v/>
      </c>
      <c r="B998" s="98" t="str">
        <f t="shared" si="86"/>
        <v/>
      </c>
      <c r="C998" s="99"/>
      <c r="D998" s="137"/>
      <c r="E998" s="100"/>
      <c r="F998" s="57"/>
      <c r="G998" s="58">
        <f t="shared" si="88"/>
        <v>0</v>
      </c>
      <c r="H998" s="58">
        <f>IF(E998="",0,IFERROR(VLOOKUP(E998,档案费管理台账!$D$4:$H$1000,5,0),0))</f>
        <v>0</v>
      </c>
      <c r="I998" s="57"/>
      <c r="J998" s="57"/>
      <c r="K998" s="57"/>
      <c r="L998" s="57"/>
      <c r="M998" s="58" t="str">
        <f t="shared" si="89"/>
        <v/>
      </c>
      <c r="N998" s="102"/>
    </row>
    <row r="999" spans="1:14">
      <c r="A999" s="97" t="str">
        <f t="shared" si="87"/>
        <v/>
      </c>
      <c r="B999" s="98" t="str">
        <f t="shared" si="86"/>
        <v/>
      </c>
      <c r="C999" s="99"/>
      <c r="D999" s="137"/>
      <c r="E999" s="100"/>
      <c r="F999" s="57"/>
      <c r="G999" s="58">
        <f t="shared" si="88"/>
        <v>0</v>
      </c>
      <c r="H999" s="58">
        <f>IF(E999="",0,IFERROR(VLOOKUP(E999,档案费管理台账!$D$4:$H$1000,5,0),0))</f>
        <v>0</v>
      </c>
      <c r="I999" s="57"/>
      <c r="J999" s="57"/>
      <c r="K999" s="57"/>
      <c r="L999" s="57"/>
      <c r="M999" s="58" t="str">
        <f t="shared" si="89"/>
        <v/>
      </c>
      <c r="N999" s="102"/>
    </row>
    <row r="1000" spans="1:14">
      <c r="A1000" s="97" t="str">
        <f t="shared" si="87"/>
        <v/>
      </c>
      <c r="B1000" s="98" t="str">
        <f t="shared" si="86"/>
        <v/>
      </c>
      <c r="C1000" s="99"/>
      <c r="D1000" s="137"/>
      <c r="E1000" s="100"/>
      <c r="F1000" s="57"/>
      <c r="G1000" s="58">
        <f t="shared" si="88"/>
        <v>0</v>
      </c>
      <c r="H1000" s="58">
        <f>IF(E1000="",0,IFERROR(VLOOKUP(E1000,档案费管理台账!$D$4:$H$1000,5,0),0))</f>
        <v>0</v>
      </c>
      <c r="I1000" s="57"/>
      <c r="J1000" s="57"/>
      <c r="K1000" s="57"/>
      <c r="L1000" s="57"/>
      <c r="M1000" s="58" t="str">
        <f t="shared" si="89"/>
        <v/>
      </c>
      <c r="N1000" s="102"/>
    </row>
  </sheetData>
  <mergeCells count="39">
    <mergeCell ref="D1:F1"/>
    <mergeCell ref="G1:H1"/>
    <mergeCell ref="J1:K1"/>
    <mergeCell ref="L1:O1"/>
    <mergeCell ref="H3:Q3"/>
    <mergeCell ref="A5:T5"/>
    <mergeCell ref="H6:O6"/>
    <mergeCell ref="P6:S6"/>
    <mergeCell ref="J7:K7"/>
    <mergeCell ref="L7:M7"/>
    <mergeCell ref="P7:Q7"/>
    <mergeCell ref="A23:Y23"/>
    <mergeCell ref="D24:G24"/>
    <mergeCell ref="H24:N24"/>
    <mergeCell ref="O24:S24"/>
    <mergeCell ref="A41:I41"/>
    <mergeCell ref="A6:A8"/>
    <mergeCell ref="A24:A25"/>
    <mergeCell ref="B6:B8"/>
    <mergeCell ref="B24:B25"/>
    <mergeCell ref="C6:C8"/>
    <mergeCell ref="C24:C25"/>
    <mergeCell ref="D6:D8"/>
    <mergeCell ref="E6:E8"/>
    <mergeCell ref="F6:F8"/>
    <mergeCell ref="G6:G8"/>
    <mergeCell ref="R7:R8"/>
    <mergeCell ref="S7:S8"/>
    <mergeCell ref="T6:T8"/>
    <mergeCell ref="T24:T25"/>
    <mergeCell ref="U6:U8"/>
    <mergeCell ref="U24:U25"/>
    <mergeCell ref="V24:V25"/>
    <mergeCell ref="W24:W25"/>
    <mergeCell ref="X24:X25"/>
    <mergeCell ref="Y24:Y25"/>
    <mergeCell ref="Z24:Z25"/>
    <mergeCell ref="AA24:AA25"/>
    <mergeCell ref="AB24:AB25"/>
  </mergeCells>
  <hyperlinks>
    <hyperlink ref="C1" location="项目管理台账!A1" display="返回"/>
  </hyperlinks>
  <pageMargins left="0.7" right="0.7" top="0.75" bottom="0.75" header="0.3" footer="0.3"/>
  <pageSetup paperSize="9" orientation="portrait"/>
  <headerFooter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3"/>
  <dimension ref="A1:AD1000"/>
  <sheetViews>
    <sheetView showGridLines="0" workbookViewId="0">
      <pane ySplit="1" topLeftCell="A2" activePane="bottomLeft" state="frozen"/>
      <selection/>
      <selection pane="bottomLeft" activeCell="B1" sqref="B1"/>
    </sheetView>
  </sheetViews>
  <sheetFormatPr defaultColWidth="9" defaultRowHeight="14.4"/>
  <cols>
    <col min="1" max="1" width="7.46296296296296" customWidth="1"/>
    <col min="2" max="2" width="11.7962962962963" style="29" customWidth="1"/>
    <col min="3" max="3" width="12.2037037037037" style="29" customWidth="1"/>
    <col min="4" max="4" width="20.0648148148148" style="132" customWidth="1"/>
    <col min="5" max="5" width="15.462962962963" customWidth="1"/>
    <col min="6" max="6" width="13.6018518518519" customWidth="1"/>
    <col min="7" max="7" width="12.7962962962963" customWidth="1"/>
    <col min="8" max="8" width="12.537037037037" customWidth="1"/>
    <col min="9" max="9" width="13.3333333333333" customWidth="1"/>
    <col min="10" max="10" width="13.2037037037037" customWidth="1"/>
    <col min="11" max="11" width="14.2037037037037" customWidth="1"/>
    <col min="12" max="12" width="12.6018518518519" customWidth="1"/>
    <col min="13" max="13" width="11.537037037037" customWidth="1"/>
    <col min="18" max="19" width="10.3333333333333" customWidth="1"/>
    <col min="20" max="20" width="11.462962962963" customWidth="1"/>
    <col min="21" max="21" width="5.2037037037037" customWidth="1"/>
    <col min="23" max="23" width="9" style="29"/>
    <col min="24" max="24" width="9.60185185185185" customWidth="1"/>
    <col min="26" max="26" width="4.53703703703704" style="30" customWidth="1"/>
    <col min="27" max="27" width="11.3333333333333" customWidth="1"/>
    <col min="28" max="28" width="12" style="29" customWidth="1"/>
  </cols>
  <sheetData>
    <row r="1" ht="28.95" spans="1:28">
      <c r="A1" s="31" t="s">
        <v>209</v>
      </c>
      <c r="B1" s="32"/>
      <c r="C1" s="33" t="s">
        <v>118</v>
      </c>
      <c r="D1" s="34" t="s">
        <v>210</v>
      </c>
      <c r="E1" s="34"/>
      <c r="F1" s="34"/>
      <c r="G1" s="35" t="s">
        <v>97</v>
      </c>
      <c r="H1" s="35"/>
      <c r="I1" s="36" t="s">
        <v>120</v>
      </c>
      <c r="J1" s="37" t="s">
        <v>0</v>
      </c>
      <c r="K1" s="37"/>
      <c r="L1" s="38" t="s">
        <v>121</v>
      </c>
      <c r="M1" s="38"/>
      <c r="N1" s="38"/>
      <c r="O1" s="38"/>
    </row>
    <row r="2" ht="15.15"/>
    <row r="3" spans="1:28">
      <c r="H3" s="39" t="s">
        <v>122</v>
      </c>
      <c r="I3" s="39"/>
      <c r="J3" s="39"/>
      <c r="K3" s="39"/>
      <c r="L3" s="39"/>
      <c r="M3" s="39"/>
      <c r="N3" s="39"/>
      <c r="O3" s="39"/>
      <c r="P3" s="39"/>
      <c r="Q3" s="39"/>
    </row>
    <row r="4" spans="1:28">
      <c r="H4" s="40"/>
      <c r="I4" s="40"/>
      <c r="J4" s="40"/>
      <c r="K4" s="40"/>
      <c r="L4" s="40"/>
      <c r="M4" s="40"/>
      <c r="N4" s="40"/>
      <c r="O4" s="40"/>
      <c r="P4" s="40">
        <v>0.05</v>
      </c>
      <c r="Q4" s="40">
        <v>0.05</v>
      </c>
    </row>
    <row r="5" spans="1:28">
      <c r="A5" s="41" t="s">
        <v>123</v>
      </c>
      <c r="B5" s="41"/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</row>
    <row r="6" s="27" customFormat="1" spans="1:28">
      <c r="A6" s="42" t="s">
        <v>124</v>
      </c>
      <c r="B6" s="43" t="s">
        <v>125</v>
      </c>
      <c r="C6" s="43" t="s">
        <v>126</v>
      </c>
      <c r="D6" s="42" t="s">
        <v>127</v>
      </c>
      <c r="E6" s="42" t="s">
        <v>128</v>
      </c>
      <c r="F6" s="42" t="s">
        <v>129</v>
      </c>
      <c r="G6" s="42" t="s">
        <v>130</v>
      </c>
      <c r="H6" s="44" t="s">
        <v>131</v>
      </c>
      <c r="I6" s="44"/>
      <c r="J6" s="44"/>
      <c r="K6" s="44"/>
      <c r="L6" s="44"/>
      <c r="M6" s="44"/>
      <c r="N6" s="44"/>
      <c r="O6" s="44"/>
      <c r="P6" s="45" t="s">
        <v>132</v>
      </c>
      <c r="Q6" s="45"/>
      <c r="R6" s="45"/>
      <c r="S6" s="45"/>
      <c r="T6" s="42" t="s">
        <v>133</v>
      </c>
      <c r="U6" s="46" t="s">
        <v>134</v>
      </c>
      <c r="W6" s="47"/>
      <c r="Z6" s="48"/>
      <c r="AB6" s="47"/>
    </row>
    <row r="7" s="27" customFormat="1" ht="28.8" spans="1:28">
      <c r="A7" s="42"/>
      <c r="B7" s="43"/>
      <c r="C7" s="43"/>
      <c r="D7" s="42"/>
      <c r="E7" s="42"/>
      <c r="F7" s="42"/>
      <c r="G7" s="42"/>
      <c r="H7" s="49" t="s">
        <v>135</v>
      </c>
      <c r="I7" s="49" t="s">
        <v>135</v>
      </c>
      <c r="J7" s="49" t="s">
        <v>136</v>
      </c>
      <c r="K7" s="49"/>
      <c r="L7" s="49" t="s">
        <v>137</v>
      </c>
      <c r="M7" s="49"/>
      <c r="N7" s="49" t="s">
        <v>138</v>
      </c>
      <c r="O7" s="49" t="s">
        <v>139</v>
      </c>
      <c r="P7" s="42" t="s">
        <v>140</v>
      </c>
      <c r="Q7" s="42"/>
      <c r="R7" s="46" t="s">
        <v>141</v>
      </c>
      <c r="S7" s="46" t="s">
        <v>142</v>
      </c>
      <c r="T7" s="42"/>
      <c r="U7" s="46"/>
      <c r="W7" s="47"/>
      <c r="Z7" s="48"/>
      <c r="AB7" s="47"/>
    </row>
    <row r="8" s="27" customFormat="1" ht="28.8" spans="1:28">
      <c r="A8" s="42"/>
      <c r="B8" s="43"/>
      <c r="C8" s="43"/>
      <c r="D8" s="42"/>
      <c r="E8" s="42"/>
      <c r="F8" s="42"/>
      <c r="G8" s="42"/>
      <c r="H8" s="50" t="s">
        <v>143</v>
      </c>
      <c r="I8" s="50" t="s">
        <v>144</v>
      </c>
      <c r="J8" s="50" t="s">
        <v>145</v>
      </c>
      <c r="K8" s="50" t="s">
        <v>146</v>
      </c>
      <c r="L8" s="50" t="s">
        <v>147</v>
      </c>
      <c r="M8" s="50" t="s">
        <v>148</v>
      </c>
      <c r="N8" s="50" t="s">
        <v>149</v>
      </c>
      <c r="O8" s="50" t="s">
        <v>150</v>
      </c>
      <c r="P8" s="51" t="s">
        <v>151</v>
      </c>
      <c r="Q8" s="51" t="s">
        <v>152</v>
      </c>
      <c r="R8" s="46"/>
      <c r="S8" s="46"/>
      <c r="T8" s="42"/>
      <c r="U8" s="46"/>
      <c r="W8" s="47"/>
      <c r="Z8" s="48"/>
      <c r="AB8" s="47"/>
    </row>
    <row r="9" s="27" customFormat="1" spans="1:28">
      <c r="A9" s="52" t="s">
        <v>153</v>
      </c>
      <c r="B9" s="53"/>
      <c r="C9" s="53"/>
      <c r="D9" s="52"/>
      <c r="E9" s="52"/>
      <c r="F9" s="52"/>
      <c r="G9" s="52"/>
      <c r="H9" s="54">
        <f>(20%-1%-3%)*1</f>
        <v>0.16</v>
      </c>
      <c r="I9" s="54">
        <v>0.08</v>
      </c>
      <c r="J9" s="55">
        <f>10%-1%</f>
        <v>0.09</v>
      </c>
      <c r="K9" s="54">
        <f>2%</f>
        <v>0.02</v>
      </c>
      <c r="L9" s="55">
        <v>0.005</v>
      </c>
      <c r="M9" s="55">
        <v>0.005</v>
      </c>
      <c r="N9" s="55">
        <f>(0.5%-0.1%)-0.08%+0.08%</f>
        <v>0.004</v>
      </c>
      <c r="O9" s="55">
        <f>0.8%</f>
        <v>0.008</v>
      </c>
      <c r="P9" s="54">
        <v>0.05</v>
      </c>
      <c r="Q9" s="54">
        <v>0.05</v>
      </c>
      <c r="R9" s="56"/>
      <c r="S9" s="56"/>
      <c r="T9" s="52"/>
      <c r="U9" s="39"/>
      <c r="W9" s="47"/>
      <c r="Z9" s="48"/>
      <c r="AB9" s="47"/>
    </row>
    <row r="10" spans="1:28">
      <c r="A10" s="39" t="s">
        <v>154</v>
      </c>
      <c r="B10" s="57">
        <v>6326</v>
      </c>
      <c r="C10" s="57">
        <v>6326</v>
      </c>
      <c r="D10" s="133">
        <v>6326</v>
      </c>
      <c r="E10" s="57">
        <v>6326</v>
      </c>
      <c r="F10" s="57">
        <v>6326</v>
      </c>
      <c r="G10" s="57"/>
      <c r="H10" s="58">
        <f>ROUND(B10*$H$9,2)</f>
        <v>1012.16</v>
      </c>
      <c r="I10" s="58">
        <f>ROUND(B10*$I$9,2)</f>
        <v>506.08</v>
      </c>
      <c r="J10" s="58">
        <f>ROUND(C10*$J$9,2)</f>
        <v>569.34</v>
      </c>
      <c r="K10" s="58">
        <f>IF(OR(C10="",C10=0),0,ROUND(C10*$K$9+3,2))</f>
        <v>129.52</v>
      </c>
      <c r="L10" s="58">
        <f>ROUND(D10*$L$9,2)</f>
        <v>31.63</v>
      </c>
      <c r="M10" s="58">
        <f>ROUND(D10*$M$9,2)</f>
        <v>31.63</v>
      </c>
      <c r="N10" s="58">
        <f>ROUND(E10*$N$9,2)</f>
        <v>25.3</v>
      </c>
      <c r="O10" s="58">
        <f>ROUND(F10*$O$9,2)</f>
        <v>50.61</v>
      </c>
      <c r="P10" s="58">
        <f>ROUND(G10*$P$9,0)</f>
        <v>0</v>
      </c>
      <c r="Q10" s="58">
        <f>ROUND(G10*$Q$9,0)</f>
        <v>0</v>
      </c>
      <c r="R10" s="58">
        <f>H10+J10+L10+N10+O10+P10</f>
        <v>1689.04</v>
      </c>
      <c r="S10" s="58">
        <f>I10+K10+M10+Q10</f>
        <v>667.23</v>
      </c>
      <c r="T10" s="58">
        <f>R10+S10</f>
        <v>2356.27</v>
      </c>
      <c r="U10" s="59"/>
      <c r="V10" t="s">
        <v>154</v>
      </c>
    </row>
    <row r="11" spans="1:28">
      <c r="A11" s="39" t="s">
        <v>155</v>
      </c>
      <c r="B11" s="57">
        <f>B10</f>
        <v>6326</v>
      </c>
      <c r="C11" s="57">
        <f t="shared" ref="C11:G21" si="0">C10</f>
        <v>6326</v>
      </c>
      <c r="D11" s="133">
        <f t="shared" si="0"/>
        <v>6326</v>
      </c>
      <c r="E11" s="57">
        <f t="shared" si="0"/>
        <v>6326</v>
      </c>
      <c r="F11" s="57">
        <f t="shared" si="0"/>
        <v>6326</v>
      </c>
      <c r="G11" s="57">
        <f t="shared" si="0"/>
        <v>0</v>
      </c>
      <c r="H11" s="58">
        <f t="shared" ref="H11:H21" si="1">ROUND(B11*$H$9,2)</f>
        <v>1012.16</v>
      </c>
      <c r="I11" s="58">
        <f t="shared" ref="I11:I21" si="2">ROUND(B11*$I$9,2)</f>
        <v>506.08</v>
      </c>
      <c r="J11" s="58">
        <f t="shared" ref="J11:J21" si="3">ROUND(C11*$J$9,2)</f>
        <v>569.34</v>
      </c>
      <c r="K11" s="58">
        <f t="shared" ref="K11:K21" si="4">IF(OR(C11="",C11=0),0,ROUND(C11*$K$9+3,2))</f>
        <v>129.52</v>
      </c>
      <c r="L11" s="58">
        <f t="shared" ref="L11:L21" si="5">ROUND(D11*$L$9,2)</f>
        <v>31.63</v>
      </c>
      <c r="M11" s="58">
        <f t="shared" ref="M11:M21" si="6">ROUND(D11*$M$9,2)</f>
        <v>31.63</v>
      </c>
      <c r="N11" s="58">
        <f t="shared" ref="N11:N21" si="7">ROUND(E11*$N$9,2)</f>
        <v>25.3</v>
      </c>
      <c r="O11" s="58">
        <f t="shared" ref="O11:O21" si="8">ROUND(F11*$O$9,2)</f>
        <v>50.61</v>
      </c>
      <c r="P11" s="58">
        <f t="shared" ref="P11:P15" si="9">ROUND(G11*$P$9,0)</f>
        <v>0</v>
      </c>
      <c r="Q11" s="58">
        <f t="shared" ref="Q11:Q15" si="10">ROUND(G11*$Q$9,0)</f>
        <v>0</v>
      </c>
      <c r="R11" s="58">
        <f t="shared" ref="R11:R21" si="11">H11+J11+L11+N11+O11+P11</f>
        <v>1689.04</v>
      </c>
      <c r="S11" s="58">
        <f t="shared" ref="S11:S21" si="12">I11+K11+M11+Q11</f>
        <v>667.23</v>
      </c>
      <c r="T11" s="58">
        <f t="shared" ref="T11:T21" si="13">R11+S11</f>
        <v>2356.27</v>
      </c>
      <c r="U11" s="59"/>
      <c r="V11" t="s">
        <v>155</v>
      </c>
    </row>
    <row r="12" spans="1:28">
      <c r="A12" s="39" t="s">
        <v>156</v>
      </c>
      <c r="B12" s="57">
        <f t="shared" ref="B12:B21" si="14">B11</f>
        <v>6326</v>
      </c>
      <c r="C12" s="57">
        <f t="shared" si="0"/>
        <v>6326</v>
      </c>
      <c r="D12" s="133">
        <f t="shared" si="0"/>
        <v>6326</v>
      </c>
      <c r="E12" s="57">
        <f t="shared" si="0"/>
        <v>6326</v>
      </c>
      <c r="F12" s="57">
        <f t="shared" si="0"/>
        <v>6326</v>
      </c>
      <c r="G12" s="57">
        <f t="shared" si="0"/>
        <v>0</v>
      </c>
      <c r="H12" s="58">
        <f t="shared" si="1"/>
        <v>1012.16</v>
      </c>
      <c r="I12" s="58">
        <f t="shared" si="2"/>
        <v>506.08</v>
      </c>
      <c r="J12" s="58">
        <f t="shared" si="3"/>
        <v>569.34</v>
      </c>
      <c r="K12" s="58">
        <f t="shared" si="4"/>
        <v>129.52</v>
      </c>
      <c r="L12" s="58">
        <f t="shared" si="5"/>
        <v>31.63</v>
      </c>
      <c r="M12" s="58">
        <f t="shared" si="6"/>
        <v>31.63</v>
      </c>
      <c r="N12" s="58">
        <f t="shared" si="7"/>
        <v>25.3</v>
      </c>
      <c r="O12" s="58">
        <f t="shared" si="8"/>
        <v>50.61</v>
      </c>
      <c r="P12" s="58">
        <f t="shared" si="9"/>
        <v>0</v>
      </c>
      <c r="Q12" s="58">
        <f t="shared" si="10"/>
        <v>0</v>
      </c>
      <c r="R12" s="58">
        <f t="shared" si="11"/>
        <v>1689.04</v>
      </c>
      <c r="S12" s="58">
        <f t="shared" si="12"/>
        <v>667.23</v>
      </c>
      <c r="T12" s="58">
        <f t="shared" si="13"/>
        <v>2356.27</v>
      </c>
      <c r="U12" s="59"/>
      <c r="V12" t="s">
        <v>156</v>
      </c>
    </row>
    <row r="13" spans="1:28">
      <c r="A13" s="39" t="s">
        <v>157</v>
      </c>
      <c r="B13" s="57">
        <f t="shared" si="14"/>
        <v>6326</v>
      </c>
      <c r="C13" s="57">
        <f t="shared" si="0"/>
        <v>6326</v>
      </c>
      <c r="D13" s="133">
        <f t="shared" si="0"/>
        <v>6326</v>
      </c>
      <c r="E13" s="57">
        <f t="shared" si="0"/>
        <v>6326</v>
      </c>
      <c r="F13" s="57">
        <f t="shared" si="0"/>
        <v>6326</v>
      </c>
      <c r="G13" s="57">
        <f t="shared" si="0"/>
        <v>0</v>
      </c>
      <c r="H13" s="58">
        <f t="shared" si="1"/>
        <v>1012.16</v>
      </c>
      <c r="I13" s="58">
        <f t="shared" si="2"/>
        <v>506.08</v>
      </c>
      <c r="J13" s="58">
        <f t="shared" si="3"/>
        <v>569.34</v>
      </c>
      <c r="K13" s="58">
        <f t="shared" si="4"/>
        <v>129.52</v>
      </c>
      <c r="L13" s="58">
        <f t="shared" si="5"/>
        <v>31.63</v>
      </c>
      <c r="M13" s="58">
        <f t="shared" si="6"/>
        <v>31.63</v>
      </c>
      <c r="N13" s="58">
        <f t="shared" si="7"/>
        <v>25.3</v>
      </c>
      <c r="O13" s="58">
        <f t="shared" si="8"/>
        <v>50.61</v>
      </c>
      <c r="P13" s="58">
        <f t="shared" si="9"/>
        <v>0</v>
      </c>
      <c r="Q13" s="58">
        <f t="shared" si="10"/>
        <v>0</v>
      </c>
      <c r="R13" s="58">
        <f t="shared" si="11"/>
        <v>1689.04</v>
      </c>
      <c r="S13" s="58">
        <f t="shared" si="12"/>
        <v>667.23</v>
      </c>
      <c r="T13" s="58">
        <f t="shared" si="13"/>
        <v>2356.27</v>
      </c>
      <c r="U13" s="59"/>
      <c r="V13" t="s">
        <v>157</v>
      </c>
    </row>
    <row r="14" spans="1:28">
      <c r="A14" s="39" t="s">
        <v>158</v>
      </c>
      <c r="B14" s="57">
        <f t="shared" si="14"/>
        <v>6326</v>
      </c>
      <c r="C14" s="57">
        <f t="shared" si="0"/>
        <v>6326</v>
      </c>
      <c r="D14" s="133">
        <f t="shared" si="0"/>
        <v>6326</v>
      </c>
      <c r="E14" s="57">
        <f t="shared" si="0"/>
        <v>6326</v>
      </c>
      <c r="F14" s="57">
        <f t="shared" si="0"/>
        <v>6326</v>
      </c>
      <c r="G14" s="57">
        <f t="shared" si="0"/>
        <v>0</v>
      </c>
      <c r="H14" s="58">
        <f t="shared" si="1"/>
        <v>1012.16</v>
      </c>
      <c r="I14" s="58">
        <f t="shared" si="2"/>
        <v>506.08</v>
      </c>
      <c r="J14" s="58">
        <f t="shared" si="3"/>
        <v>569.34</v>
      </c>
      <c r="K14" s="58">
        <f t="shared" si="4"/>
        <v>129.52</v>
      </c>
      <c r="L14" s="58">
        <f t="shared" si="5"/>
        <v>31.63</v>
      </c>
      <c r="M14" s="58">
        <f t="shared" si="6"/>
        <v>31.63</v>
      </c>
      <c r="N14" s="58">
        <f t="shared" si="7"/>
        <v>25.3</v>
      </c>
      <c r="O14" s="58">
        <f t="shared" si="8"/>
        <v>50.61</v>
      </c>
      <c r="P14" s="58">
        <f t="shared" si="9"/>
        <v>0</v>
      </c>
      <c r="Q14" s="58">
        <f t="shared" si="10"/>
        <v>0</v>
      </c>
      <c r="R14" s="58">
        <f t="shared" si="11"/>
        <v>1689.04</v>
      </c>
      <c r="S14" s="58">
        <f t="shared" si="12"/>
        <v>667.23</v>
      </c>
      <c r="T14" s="58">
        <f t="shared" si="13"/>
        <v>2356.27</v>
      </c>
      <c r="U14" s="59"/>
      <c r="V14" t="s">
        <v>158</v>
      </c>
    </row>
    <row r="15" spans="1:28">
      <c r="A15" s="39" t="s">
        <v>159</v>
      </c>
      <c r="B15" s="57">
        <f t="shared" si="14"/>
        <v>6326</v>
      </c>
      <c r="C15" s="57">
        <f t="shared" si="0"/>
        <v>6326</v>
      </c>
      <c r="D15" s="133">
        <f t="shared" si="0"/>
        <v>6326</v>
      </c>
      <c r="E15" s="57">
        <f t="shared" si="0"/>
        <v>6326</v>
      </c>
      <c r="F15" s="57">
        <f t="shared" si="0"/>
        <v>6326</v>
      </c>
      <c r="G15" s="57">
        <f t="shared" si="0"/>
        <v>0</v>
      </c>
      <c r="H15" s="58">
        <f t="shared" si="1"/>
        <v>1012.16</v>
      </c>
      <c r="I15" s="58">
        <f t="shared" si="2"/>
        <v>506.08</v>
      </c>
      <c r="J15" s="58">
        <f t="shared" si="3"/>
        <v>569.34</v>
      </c>
      <c r="K15" s="58">
        <f t="shared" si="4"/>
        <v>129.52</v>
      </c>
      <c r="L15" s="58">
        <f t="shared" si="5"/>
        <v>31.63</v>
      </c>
      <c r="M15" s="58">
        <f t="shared" si="6"/>
        <v>31.63</v>
      </c>
      <c r="N15" s="58">
        <f t="shared" si="7"/>
        <v>25.3</v>
      </c>
      <c r="O15" s="58">
        <f t="shared" si="8"/>
        <v>50.61</v>
      </c>
      <c r="P15" s="58">
        <f t="shared" si="9"/>
        <v>0</v>
      </c>
      <c r="Q15" s="58">
        <f t="shared" si="10"/>
        <v>0</v>
      </c>
      <c r="R15" s="58">
        <f t="shared" si="11"/>
        <v>1689.04</v>
      </c>
      <c r="S15" s="58">
        <f t="shared" si="12"/>
        <v>667.23</v>
      </c>
      <c r="T15" s="58">
        <f t="shared" si="13"/>
        <v>2356.27</v>
      </c>
      <c r="U15" s="59"/>
      <c r="V15" t="s">
        <v>159</v>
      </c>
    </row>
    <row r="16" spans="1:28">
      <c r="A16" s="39" t="s">
        <v>160</v>
      </c>
      <c r="B16" s="57">
        <f t="shared" si="14"/>
        <v>6326</v>
      </c>
      <c r="C16" s="57">
        <f t="shared" si="0"/>
        <v>6326</v>
      </c>
      <c r="D16" s="133">
        <f t="shared" si="0"/>
        <v>6326</v>
      </c>
      <c r="E16" s="57">
        <f t="shared" si="0"/>
        <v>6326</v>
      </c>
      <c r="F16" s="57">
        <f t="shared" si="0"/>
        <v>6326</v>
      </c>
      <c r="G16" s="57">
        <f t="shared" si="0"/>
        <v>0</v>
      </c>
      <c r="H16" s="58">
        <f t="shared" si="1"/>
        <v>1012.16</v>
      </c>
      <c r="I16" s="58">
        <f t="shared" si="2"/>
        <v>506.08</v>
      </c>
      <c r="J16" s="58">
        <f t="shared" si="3"/>
        <v>569.34</v>
      </c>
      <c r="K16" s="58">
        <f t="shared" si="4"/>
        <v>129.52</v>
      </c>
      <c r="L16" s="58">
        <f t="shared" si="5"/>
        <v>31.63</v>
      </c>
      <c r="M16" s="58">
        <f t="shared" si="6"/>
        <v>31.63</v>
      </c>
      <c r="N16" s="58">
        <f t="shared" si="7"/>
        <v>25.3</v>
      </c>
      <c r="O16" s="58">
        <f t="shared" si="8"/>
        <v>50.61</v>
      </c>
      <c r="P16" s="58">
        <f>ROUND(G16*$P$4,0)</f>
        <v>0</v>
      </c>
      <c r="Q16" s="58">
        <f>ROUND(G16*$Q$4,0)</f>
        <v>0</v>
      </c>
      <c r="R16" s="58">
        <f t="shared" si="11"/>
        <v>1689.04</v>
      </c>
      <c r="S16" s="58">
        <f t="shared" si="12"/>
        <v>667.23</v>
      </c>
      <c r="T16" s="58">
        <f t="shared" si="13"/>
        <v>2356.27</v>
      </c>
      <c r="U16" s="59"/>
      <c r="V16" t="s">
        <v>160</v>
      </c>
    </row>
    <row r="17" spans="1:30">
      <c r="A17" s="39" t="s">
        <v>161</v>
      </c>
      <c r="B17" s="57">
        <f t="shared" si="14"/>
        <v>6326</v>
      </c>
      <c r="C17" s="57">
        <f t="shared" si="0"/>
        <v>6326</v>
      </c>
      <c r="D17" s="133">
        <f t="shared" si="0"/>
        <v>6326</v>
      </c>
      <c r="E17" s="57">
        <f t="shared" si="0"/>
        <v>6326</v>
      </c>
      <c r="F17" s="57">
        <f t="shared" si="0"/>
        <v>6326</v>
      </c>
      <c r="G17" s="57">
        <f t="shared" si="0"/>
        <v>0</v>
      </c>
      <c r="H17" s="58">
        <f t="shared" si="1"/>
        <v>1012.16</v>
      </c>
      <c r="I17" s="58">
        <f t="shared" si="2"/>
        <v>506.08</v>
      </c>
      <c r="J17" s="58">
        <f t="shared" si="3"/>
        <v>569.34</v>
      </c>
      <c r="K17" s="58">
        <f t="shared" si="4"/>
        <v>129.52</v>
      </c>
      <c r="L17" s="58">
        <f t="shared" si="5"/>
        <v>31.63</v>
      </c>
      <c r="M17" s="58">
        <f t="shared" si="6"/>
        <v>31.63</v>
      </c>
      <c r="N17" s="58">
        <f t="shared" si="7"/>
        <v>25.3</v>
      </c>
      <c r="O17" s="58">
        <f t="shared" si="8"/>
        <v>50.61</v>
      </c>
      <c r="P17" s="58">
        <f t="shared" ref="P17:P21" si="15">ROUND(G17*$P$4,0)</f>
        <v>0</v>
      </c>
      <c r="Q17" s="58">
        <f t="shared" ref="Q17:Q21" si="16">ROUND(G17*$Q$4,0)</f>
        <v>0</v>
      </c>
      <c r="R17" s="58">
        <f t="shared" si="11"/>
        <v>1689.04</v>
      </c>
      <c r="S17" s="58">
        <f t="shared" si="12"/>
        <v>667.23</v>
      </c>
      <c r="T17" s="58">
        <f t="shared" si="13"/>
        <v>2356.27</v>
      </c>
      <c r="U17" s="59"/>
      <c r="V17" t="s">
        <v>161</v>
      </c>
    </row>
    <row r="18" spans="1:30">
      <c r="A18" s="39" t="s">
        <v>162</v>
      </c>
      <c r="B18" s="57">
        <f t="shared" si="14"/>
        <v>6326</v>
      </c>
      <c r="C18" s="57">
        <f t="shared" si="0"/>
        <v>6326</v>
      </c>
      <c r="D18" s="133">
        <f t="shared" si="0"/>
        <v>6326</v>
      </c>
      <c r="E18" s="57">
        <f t="shared" si="0"/>
        <v>6326</v>
      </c>
      <c r="F18" s="57">
        <f t="shared" si="0"/>
        <v>6326</v>
      </c>
      <c r="G18" s="57">
        <f t="shared" si="0"/>
        <v>0</v>
      </c>
      <c r="H18" s="58">
        <f t="shared" si="1"/>
        <v>1012.16</v>
      </c>
      <c r="I18" s="58">
        <f t="shared" si="2"/>
        <v>506.08</v>
      </c>
      <c r="J18" s="58">
        <f t="shared" si="3"/>
        <v>569.34</v>
      </c>
      <c r="K18" s="58">
        <f t="shared" si="4"/>
        <v>129.52</v>
      </c>
      <c r="L18" s="58">
        <f t="shared" si="5"/>
        <v>31.63</v>
      </c>
      <c r="M18" s="58">
        <f t="shared" si="6"/>
        <v>31.63</v>
      </c>
      <c r="N18" s="58">
        <f t="shared" si="7"/>
        <v>25.3</v>
      </c>
      <c r="O18" s="58">
        <f t="shared" si="8"/>
        <v>50.61</v>
      </c>
      <c r="P18" s="58">
        <f t="shared" si="15"/>
        <v>0</v>
      </c>
      <c r="Q18" s="58">
        <f t="shared" si="16"/>
        <v>0</v>
      </c>
      <c r="R18" s="58">
        <f t="shared" si="11"/>
        <v>1689.04</v>
      </c>
      <c r="S18" s="58">
        <f t="shared" si="12"/>
        <v>667.23</v>
      </c>
      <c r="T18" s="58">
        <f t="shared" si="13"/>
        <v>2356.27</v>
      </c>
      <c r="U18" s="59"/>
      <c r="V18" t="s">
        <v>162</v>
      </c>
    </row>
    <row r="19" spans="1:30">
      <c r="A19" s="39" t="s">
        <v>163</v>
      </c>
      <c r="B19" s="57">
        <f t="shared" si="14"/>
        <v>6326</v>
      </c>
      <c r="C19" s="57">
        <f t="shared" si="0"/>
        <v>6326</v>
      </c>
      <c r="D19" s="133">
        <f t="shared" si="0"/>
        <v>6326</v>
      </c>
      <c r="E19" s="57">
        <f t="shared" si="0"/>
        <v>6326</v>
      </c>
      <c r="F19" s="57">
        <f t="shared" si="0"/>
        <v>6326</v>
      </c>
      <c r="G19" s="57">
        <f t="shared" si="0"/>
        <v>0</v>
      </c>
      <c r="H19" s="58">
        <f t="shared" si="1"/>
        <v>1012.16</v>
      </c>
      <c r="I19" s="58">
        <f t="shared" si="2"/>
        <v>506.08</v>
      </c>
      <c r="J19" s="58">
        <f t="shared" si="3"/>
        <v>569.34</v>
      </c>
      <c r="K19" s="58">
        <f t="shared" si="4"/>
        <v>129.52</v>
      </c>
      <c r="L19" s="58">
        <f t="shared" si="5"/>
        <v>31.63</v>
      </c>
      <c r="M19" s="58">
        <f t="shared" si="6"/>
        <v>31.63</v>
      </c>
      <c r="N19" s="58">
        <f t="shared" si="7"/>
        <v>25.3</v>
      </c>
      <c r="O19" s="58">
        <f t="shared" si="8"/>
        <v>50.61</v>
      </c>
      <c r="P19" s="58">
        <f t="shared" si="15"/>
        <v>0</v>
      </c>
      <c r="Q19" s="58">
        <f t="shared" si="16"/>
        <v>0</v>
      </c>
      <c r="R19" s="58">
        <f t="shared" si="11"/>
        <v>1689.04</v>
      </c>
      <c r="S19" s="58">
        <f t="shared" si="12"/>
        <v>667.23</v>
      </c>
      <c r="T19" s="58">
        <f t="shared" si="13"/>
        <v>2356.27</v>
      </c>
      <c r="U19" s="59"/>
      <c r="V19" t="s">
        <v>163</v>
      </c>
    </row>
    <row r="20" spans="1:30">
      <c r="A20" s="39" t="s">
        <v>164</v>
      </c>
      <c r="B20" s="57">
        <v>6326</v>
      </c>
      <c r="C20" s="57">
        <v>6326</v>
      </c>
      <c r="D20" s="133">
        <v>6326</v>
      </c>
      <c r="E20" s="57">
        <v>6326</v>
      </c>
      <c r="F20" s="57">
        <v>6326</v>
      </c>
      <c r="G20" s="57"/>
      <c r="H20" s="58">
        <f t="shared" si="1"/>
        <v>1012.16</v>
      </c>
      <c r="I20" s="58">
        <f t="shared" si="2"/>
        <v>506.08</v>
      </c>
      <c r="J20" s="58">
        <f t="shared" si="3"/>
        <v>569.34</v>
      </c>
      <c r="K20" s="58">
        <f t="shared" si="4"/>
        <v>129.52</v>
      </c>
      <c r="L20" s="58">
        <f t="shared" si="5"/>
        <v>31.63</v>
      </c>
      <c r="M20" s="58">
        <f t="shared" si="6"/>
        <v>31.63</v>
      </c>
      <c r="N20" s="58">
        <f t="shared" si="7"/>
        <v>25.3</v>
      </c>
      <c r="O20" s="58">
        <f t="shared" si="8"/>
        <v>50.61</v>
      </c>
      <c r="P20" s="58">
        <f t="shared" si="15"/>
        <v>0</v>
      </c>
      <c r="Q20" s="58">
        <f t="shared" si="16"/>
        <v>0</v>
      </c>
      <c r="R20" s="58">
        <f t="shared" si="11"/>
        <v>1689.04</v>
      </c>
      <c r="S20" s="58">
        <f t="shared" si="12"/>
        <v>667.23</v>
      </c>
      <c r="T20" s="58">
        <f t="shared" si="13"/>
        <v>2356.27</v>
      </c>
      <c r="U20" s="59"/>
      <c r="V20" t="s">
        <v>164</v>
      </c>
    </row>
    <row r="21" spans="1:30">
      <c r="A21" s="39" t="s">
        <v>165</v>
      </c>
      <c r="B21" s="57">
        <f t="shared" si="14"/>
        <v>6326</v>
      </c>
      <c r="C21" s="57">
        <f t="shared" si="0"/>
        <v>6326</v>
      </c>
      <c r="D21" s="133">
        <f t="shared" si="0"/>
        <v>6326</v>
      </c>
      <c r="E21" s="57">
        <f t="shared" si="0"/>
        <v>6326</v>
      </c>
      <c r="F21" s="57">
        <f t="shared" si="0"/>
        <v>6326</v>
      </c>
      <c r="G21" s="57"/>
      <c r="H21" s="58">
        <f t="shared" si="1"/>
        <v>1012.16</v>
      </c>
      <c r="I21" s="58">
        <f t="shared" si="2"/>
        <v>506.08</v>
      </c>
      <c r="J21" s="58">
        <f t="shared" si="3"/>
        <v>569.34</v>
      </c>
      <c r="K21" s="58">
        <f t="shared" si="4"/>
        <v>129.52</v>
      </c>
      <c r="L21" s="58">
        <f t="shared" si="5"/>
        <v>31.63</v>
      </c>
      <c r="M21" s="58">
        <f t="shared" si="6"/>
        <v>31.63</v>
      </c>
      <c r="N21" s="58">
        <f t="shared" si="7"/>
        <v>25.3</v>
      </c>
      <c r="O21" s="58">
        <f t="shared" si="8"/>
        <v>50.61</v>
      </c>
      <c r="P21" s="58">
        <f t="shared" si="15"/>
        <v>0</v>
      </c>
      <c r="Q21" s="58">
        <f t="shared" si="16"/>
        <v>0</v>
      </c>
      <c r="R21" s="58">
        <f t="shared" si="11"/>
        <v>1689.04</v>
      </c>
      <c r="S21" s="58">
        <f t="shared" si="12"/>
        <v>667.23</v>
      </c>
      <c r="T21" s="58">
        <f t="shared" si="13"/>
        <v>2356.27</v>
      </c>
      <c r="U21" s="59"/>
      <c r="V21" t="s">
        <v>165</v>
      </c>
    </row>
    <row r="22" spans="1:30">
      <c r="T22" s="60">
        <f>SUM(T11:T21)</f>
        <v>25918.97</v>
      </c>
    </row>
    <row r="23" spans="1:30">
      <c r="A23" s="41" t="s">
        <v>166</v>
      </c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</row>
    <row r="24" s="27" customFormat="1" ht="28.05" customHeight="1" spans="1:30">
      <c r="A24" s="61" t="s">
        <v>124</v>
      </c>
      <c r="B24" s="62" t="s">
        <v>167</v>
      </c>
      <c r="C24" s="62" t="s">
        <v>168</v>
      </c>
      <c r="D24" s="63" t="s">
        <v>169</v>
      </c>
      <c r="E24" s="63"/>
      <c r="F24" s="63"/>
      <c r="G24" s="63"/>
      <c r="H24" s="63" t="s">
        <v>170</v>
      </c>
      <c r="I24" s="63"/>
      <c r="J24" s="63"/>
      <c r="K24" s="63"/>
      <c r="L24" s="63"/>
      <c r="M24" s="63"/>
      <c r="N24" s="63"/>
      <c r="O24" s="63" t="s">
        <v>171</v>
      </c>
      <c r="P24" s="63"/>
      <c r="Q24" s="63"/>
      <c r="R24" s="63"/>
      <c r="S24" s="63"/>
      <c r="T24" s="64" t="s">
        <v>172</v>
      </c>
      <c r="U24" s="61" t="s">
        <v>173</v>
      </c>
      <c r="V24" s="64" t="s">
        <v>79</v>
      </c>
      <c r="W24" s="65" t="s">
        <v>174</v>
      </c>
      <c r="X24" s="64" t="s">
        <v>175</v>
      </c>
      <c r="Y24" s="63" t="s">
        <v>176</v>
      </c>
      <c r="Z24" s="66" t="s">
        <v>134</v>
      </c>
      <c r="AA24" s="46" t="s">
        <v>177</v>
      </c>
      <c r="AB24" s="67" t="s">
        <v>178</v>
      </c>
    </row>
    <row r="25" s="28" customFormat="1" ht="28.8" spans="1:30">
      <c r="A25" s="68"/>
      <c r="B25" s="69"/>
      <c r="C25" s="69"/>
      <c r="D25" s="46" t="s">
        <v>179</v>
      </c>
      <c r="E25" s="46" t="s">
        <v>180</v>
      </c>
      <c r="F25" s="46" t="s">
        <v>137</v>
      </c>
      <c r="G25" s="46" t="s">
        <v>140</v>
      </c>
      <c r="H25" s="46" t="s">
        <v>181</v>
      </c>
      <c r="I25" s="46" t="s">
        <v>182</v>
      </c>
      <c r="J25" s="46" t="s">
        <v>183</v>
      </c>
      <c r="K25" s="46" t="s">
        <v>184</v>
      </c>
      <c r="L25" s="46" t="s">
        <v>185</v>
      </c>
      <c r="M25" s="46" t="s">
        <v>186</v>
      </c>
      <c r="N25" s="46" t="s">
        <v>187</v>
      </c>
      <c r="O25" s="46" t="s">
        <v>188</v>
      </c>
      <c r="P25" s="46" t="s">
        <v>189</v>
      </c>
      <c r="Q25" s="46" t="s">
        <v>190</v>
      </c>
      <c r="R25" s="46" t="s">
        <v>191</v>
      </c>
      <c r="S25" s="46" t="s">
        <v>192</v>
      </c>
      <c r="T25" s="70"/>
      <c r="U25" s="68"/>
      <c r="V25" s="70"/>
      <c r="W25" s="71"/>
      <c r="X25" s="70"/>
      <c r="Y25" s="63"/>
      <c r="Z25" s="66"/>
      <c r="AA25" s="46"/>
      <c r="AB25" s="67"/>
    </row>
    <row r="26" spans="1:30">
      <c r="A26" s="72" t="s">
        <v>154</v>
      </c>
      <c r="B26" s="58">
        <f>IF(SUMIF($B$43:$B$1000,A26,$G$43:$G$1000)-R10-SUMIF($B$43:$B$1000,A26,$K$43:$K$1000)&lt;SUM(D26:G26),SUM(D26:G26),SUMIF($B$43:$B$1000,A26,$G$43:$G$1000)-R10-SUMIF($B$43:$B$1000,A26,$K$43:$K$1000))</f>
        <v>667.23</v>
      </c>
      <c r="C26" s="73">
        <v>5000</v>
      </c>
      <c r="D26" s="134">
        <f>I10</f>
        <v>506.08</v>
      </c>
      <c r="E26" s="58">
        <f>K10</f>
        <v>129.52</v>
      </c>
      <c r="F26" s="58">
        <f>M10</f>
        <v>31.63</v>
      </c>
      <c r="G26" s="58">
        <f>Q10</f>
        <v>0</v>
      </c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8">
        <f>ROUND(B26*30%,2)</f>
        <v>200.17</v>
      </c>
      <c r="T26" s="58">
        <f>IF(B26-SUM(C26:S26)&lt;=0,0,B26-SUM(C26:S26))</f>
        <v>0</v>
      </c>
      <c r="U26" s="138" t="str">
        <f t="shared" ref="U26:U37" si="17">IF(T26=0,"",IF(T26&lt;=36000,1,(IF(T26&lt;=144000,2,IF(T26&lt;=300000,3,IF(T26&lt;=420000,4,IF(T26&lt;=660000,5,IF(T26&lt;=960000,6,7))))))))</f>
        <v/>
      </c>
      <c r="V26" s="75">
        <f t="shared" ref="V26:V37" si="18">IF(U26=1,T26*3%,IF(U26=2,T26*10%-2520,IF(U26=3,T26*20%-16920,IF(U26=4,T26*25%-31920,IF(U26=5,T26*30%-52930,IF(U26=6,T26*35%-85920,IF(U26=7,T26*45%-181920,0)))))))</f>
        <v>0</v>
      </c>
      <c r="W26" s="75">
        <f>IF(ROUND(V26,2)&lt;0,0,ROUND(V26,2))</f>
        <v>0</v>
      </c>
      <c r="X26" s="76"/>
      <c r="Y26" s="77" t="str">
        <f>IF(W26=0,"",W26=X26)</f>
        <v/>
      </c>
      <c r="Z26" s="59"/>
      <c r="AA26" s="78">
        <f>IF(SUMIF($B$43:$B$1000,A26,$G$43:$G$1000)-R10&lt;0,0,SUMIF($B$43:$B$1000,A26,$G$43:$G$1000)-R10)</f>
        <v>0</v>
      </c>
      <c r="AB26" s="79">
        <f>B26-D26-E26-F26-G26-W26-SUMIF($B:$B,A26,$H:$H)+M43</f>
        <v>2.48689957516035e-14</v>
      </c>
      <c r="AC26" t="s">
        <v>154</v>
      </c>
      <c r="AD26" t="b">
        <f>AB26=SUMIF($B:$B,A26,$L:$L)</f>
        <v>0</v>
      </c>
    </row>
    <row r="27" spans="1:30">
      <c r="A27" s="72" t="s">
        <v>155</v>
      </c>
      <c r="B27" s="58">
        <f t="shared" ref="B27:B37" si="19">IF(SUMIF($B$43:$B$1000,A27,$G$43:$G$1000)-R11-SUMIF($B$43:$B$1000,A27,$K$43:$K$1000)&lt;SUM(D27:G27),SUM(D27:G27),SUMIF($B$43:$B$1000,A27,$G$43:$G$1000)-R11-SUMIF($B$43:$B$1000,A27,$K$43:$K$1000))</f>
        <v>667.23</v>
      </c>
      <c r="C27" s="73">
        <v>5000</v>
      </c>
      <c r="D27" s="134">
        <f t="shared" ref="D27:D37" si="20">I11</f>
        <v>506.08</v>
      </c>
      <c r="E27" s="58">
        <f t="shared" ref="E27:E37" si="21">K11</f>
        <v>129.52</v>
      </c>
      <c r="F27" s="58">
        <f t="shared" ref="F27:F37" si="22">M11</f>
        <v>31.63</v>
      </c>
      <c r="G27" s="58">
        <f t="shared" ref="G27:G37" si="23">Q11</f>
        <v>0</v>
      </c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8">
        <f t="shared" ref="S27:S37" si="24">ROUND(B27*30%,2)</f>
        <v>200.17</v>
      </c>
      <c r="T27" s="58">
        <f>IF(SUM($B$26:B27)-SUM($C$26:S27)&lt;=0,0,SUM($B$26:B27)-SUM($C$26:S27))</f>
        <v>0</v>
      </c>
      <c r="U27" s="138" t="str">
        <f t="shared" si="17"/>
        <v/>
      </c>
      <c r="V27" s="75">
        <f t="shared" si="18"/>
        <v>0</v>
      </c>
      <c r="W27" s="75">
        <f>IF(ROUND(V27-SUM($X$26:X26),2)&lt;0,0,ROUND(V27-SUM($X$26:X26),2))</f>
        <v>0</v>
      </c>
      <c r="X27" s="76"/>
      <c r="Y27" s="77" t="str">
        <f t="shared" ref="Y27:Y38" si="25">IF(W27=0,"",W27=X27)</f>
        <v/>
      </c>
      <c r="Z27" s="59"/>
      <c r="AA27" s="78">
        <f t="shared" ref="AA27:AA37" si="26">IF(SUMIF($B$43:$B$1000,A27,$G$43:$G$1000)-R11&lt;0,0,SUMIF($B$43:$B$1000,A27,$G$43:$G$1000)-R11)</f>
        <v>0</v>
      </c>
      <c r="AB27" s="79">
        <f>B27-D27-E27-F27-G27-W27-SUMIF($B:$B,A27,$H:$H)</f>
        <v>2.48689957516035e-14</v>
      </c>
      <c r="AC27" t="s">
        <v>155</v>
      </c>
      <c r="AD27" t="b">
        <f t="shared" ref="AD27:AD37" si="27">AB27=SUMIF($B:$B,A27,$L:$L)</f>
        <v>0</v>
      </c>
    </row>
    <row r="28" spans="1:30">
      <c r="A28" s="72" t="s">
        <v>156</v>
      </c>
      <c r="B28" s="58">
        <f t="shared" si="19"/>
        <v>667.23</v>
      </c>
      <c r="C28" s="73">
        <v>5000</v>
      </c>
      <c r="D28" s="134">
        <f t="shared" si="20"/>
        <v>506.08</v>
      </c>
      <c r="E28" s="58">
        <f t="shared" si="21"/>
        <v>129.52</v>
      </c>
      <c r="F28" s="58">
        <f t="shared" si="22"/>
        <v>31.63</v>
      </c>
      <c r="G28" s="58">
        <f t="shared" si="23"/>
        <v>0</v>
      </c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8">
        <f t="shared" si="24"/>
        <v>200.17</v>
      </c>
      <c r="T28" s="58">
        <f>IF(SUM($B$26:B28)-SUM($C$26:S28)&lt;=0,0,SUM($B$26:B28)-SUM($C$26:S28))</f>
        <v>0</v>
      </c>
      <c r="U28" s="138" t="str">
        <f t="shared" si="17"/>
        <v/>
      </c>
      <c r="V28" s="75">
        <f t="shared" si="18"/>
        <v>0</v>
      </c>
      <c r="W28" s="75">
        <f>IF(ROUND(V28-SUM($X$26:X27),2)&lt;0,0,ROUND(V28-SUM($X$26:X27),2))</f>
        <v>0</v>
      </c>
      <c r="X28" s="76"/>
      <c r="Y28" s="77" t="str">
        <f t="shared" si="25"/>
        <v/>
      </c>
      <c r="Z28" s="59"/>
      <c r="AA28" s="78">
        <f t="shared" si="26"/>
        <v>0</v>
      </c>
      <c r="AB28" s="79">
        <f t="shared" ref="AB28:AB37" si="28">B28-D28-E28-F28-G28-W28-SUMIF($B:$B,A28,$H:$H)</f>
        <v>2.48689957516035e-14</v>
      </c>
      <c r="AC28" t="s">
        <v>156</v>
      </c>
      <c r="AD28" t="b">
        <f t="shared" si="27"/>
        <v>0</v>
      </c>
    </row>
    <row r="29" spans="1:30">
      <c r="A29" s="72" t="s">
        <v>157</v>
      </c>
      <c r="B29" s="58">
        <f t="shared" si="19"/>
        <v>667.23</v>
      </c>
      <c r="C29" s="73">
        <v>5000</v>
      </c>
      <c r="D29" s="134">
        <f t="shared" si="20"/>
        <v>506.08</v>
      </c>
      <c r="E29" s="58">
        <f t="shared" si="21"/>
        <v>129.52</v>
      </c>
      <c r="F29" s="58">
        <f t="shared" si="22"/>
        <v>31.63</v>
      </c>
      <c r="G29" s="58">
        <f t="shared" si="23"/>
        <v>0</v>
      </c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8">
        <f t="shared" si="24"/>
        <v>200.17</v>
      </c>
      <c r="T29" s="58">
        <f>IF(SUM($B$26:B29)-SUM($C$26:S29)&lt;=0,0,SUM($B$26:B29)-SUM($C$26:S29))</f>
        <v>0</v>
      </c>
      <c r="U29" s="138" t="str">
        <f t="shared" si="17"/>
        <v/>
      </c>
      <c r="V29" s="75">
        <f t="shared" si="18"/>
        <v>0</v>
      </c>
      <c r="W29" s="75">
        <f>IF(ROUND(V29-SUM($X$26:X28),2)&lt;0,0,ROUND(V29-SUM($X$26:X28),2))</f>
        <v>0</v>
      </c>
      <c r="X29" s="76"/>
      <c r="Y29" s="77" t="str">
        <f t="shared" si="25"/>
        <v/>
      </c>
      <c r="Z29" s="59"/>
      <c r="AA29" s="78">
        <f t="shared" si="26"/>
        <v>0</v>
      </c>
      <c r="AB29" s="79">
        <f t="shared" si="28"/>
        <v>2.48689957516035e-14</v>
      </c>
      <c r="AC29" t="s">
        <v>157</v>
      </c>
      <c r="AD29" t="b">
        <f t="shared" si="27"/>
        <v>0</v>
      </c>
    </row>
    <row r="30" spans="1:30">
      <c r="A30" s="72" t="s">
        <v>158</v>
      </c>
      <c r="B30" s="58">
        <f t="shared" si="19"/>
        <v>667.23</v>
      </c>
      <c r="C30" s="73">
        <v>5000</v>
      </c>
      <c r="D30" s="134">
        <f t="shared" si="20"/>
        <v>506.08</v>
      </c>
      <c r="E30" s="58">
        <f t="shared" si="21"/>
        <v>129.52</v>
      </c>
      <c r="F30" s="58">
        <f t="shared" si="22"/>
        <v>31.63</v>
      </c>
      <c r="G30" s="58">
        <f t="shared" si="23"/>
        <v>0</v>
      </c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8">
        <f t="shared" si="24"/>
        <v>200.17</v>
      </c>
      <c r="T30" s="58">
        <f>IF(SUM($B$26:B30)-SUM($C$26:S30)&lt;=0,0,SUM($B$26:B30)-SUM($C$26:S30))</f>
        <v>0</v>
      </c>
      <c r="U30" s="138" t="str">
        <f t="shared" si="17"/>
        <v/>
      </c>
      <c r="V30" s="75">
        <f t="shared" si="18"/>
        <v>0</v>
      </c>
      <c r="W30" s="75">
        <f>IF(ROUND(V30-SUM($X$26:X29),2)&lt;0,0,ROUND(V30-SUM($X$26:X29),2))</f>
        <v>0</v>
      </c>
      <c r="X30" s="76"/>
      <c r="Y30" s="77" t="str">
        <f t="shared" si="25"/>
        <v/>
      </c>
      <c r="Z30" s="59"/>
      <c r="AA30" s="78">
        <f t="shared" si="26"/>
        <v>0</v>
      </c>
      <c r="AB30" s="79">
        <f t="shared" si="28"/>
        <v>2.48689957516035e-14</v>
      </c>
      <c r="AC30" t="s">
        <v>158</v>
      </c>
      <c r="AD30" t="b">
        <f t="shared" si="27"/>
        <v>0</v>
      </c>
    </row>
    <row r="31" spans="1:30">
      <c r="A31" s="72" t="s">
        <v>159</v>
      </c>
      <c r="B31" s="58">
        <f t="shared" si="19"/>
        <v>667.23</v>
      </c>
      <c r="C31" s="73">
        <v>5000</v>
      </c>
      <c r="D31" s="134">
        <f t="shared" si="20"/>
        <v>506.08</v>
      </c>
      <c r="E31" s="58">
        <f t="shared" si="21"/>
        <v>129.52</v>
      </c>
      <c r="F31" s="58">
        <f t="shared" si="22"/>
        <v>31.63</v>
      </c>
      <c r="G31" s="58">
        <f t="shared" si="23"/>
        <v>0</v>
      </c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8">
        <f t="shared" si="24"/>
        <v>200.17</v>
      </c>
      <c r="T31" s="58">
        <f>IF(SUM($B$26:B31)-SUM($C$26:S31)&lt;=0,0,SUM($B$26:B31)-SUM($C$26:S31))</f>
        <v>0</v>
      </c>
      <c r="U31" s="138" t="str">
        <f t="shared" si="17"/>
        <v/>
      </c>
      <c r="V31" s="75">
        <f t="shared" si="18"/>
        <v>0</v>
      </c>
      <c r="W31" s="75">
        <f>IF(ROUND(V31-SUM($X$26:X30),2)&lt;0,0,ROUND(V31-SUM($X$26:X30),2))</f>
        <v>0</v>
      </c>
      <c r="X31" s="76"/>
      <c r="Y31" s="77" t="str">
        <f t="shared" si="25"/>
        <v/>
      </c>
      <c r="Z31" s="59"/>
      <c r="AA31" s="78">
        <f t="shared" si="26"/>
        <v>0</v>
      </c>
      <c r="AB31" s="79">
        <f t="shared" si="28"/>
        <v>2.48689957516035e-14</v>
      </c>
      <c r="AC31" t="s">
        <v>159</v>
      </c>
      <c r="AD31" t="b">
        <f t="shared" si="27"/>
        <v>0</v>
      </c>
    </row>
    <row r="32" spans="1:30">
      <c r="A32" s="72" t="s">
        <v>160</v>
      </c>
      <c r="B32" s="58">
        <f t="shared" si="19"/>
        <v>667.23</v>
      </c>
      <c r="C32" s="73">
        <v>5000</v>
      </c>
      <c r="D32" s="134">
        <f t="shared" si="20"/>
        <v>506.08</v>
      </c>
      <c r="E32" s="58">
        <f t="shared" si="21"/>
        <v>129.52</v>
      </c>
      <c r="F32" s="58">
        <f t="shared" si="22"/>
        <v>31.63</v>
      </c>
      <c r="G32" s="58">
        <f t="shared" si="23"/>
        <v>0</v>
      </c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8">
        <f t="shared" si="24"/>
        <v>200.17</v>
      </c>
      <c r="T32" s="58">
        <f>IF(SUM($B$26:B32)-SUM($C$26:S32)&lt;=0,0,SUM($B$26:B32)-SUM($C$26:S32))</f>
        <v>0</v>
      </c>
      <c r="U32" s="138" t="str">
        <f t="shared" si="17"/>
        <v/>
      </c>
      <c r="V32" s="75">
        <f t="shared" si="18"/>
        <v>0</v>
      </c>
      <c r="W32" s="75">
        <f>IF(ROUND(V32-SUM($X$26:X31),2)&lt;0,0,ROUND(V32-SUM($X$26:X31),2))</f>
        <v>0</v>
      </c>
      <c r="X32" s="76"/>
      <c r="Y32" s="77" t="str">
        <f t="shared" si="25"/>
        <v/>
      </c>
      <c r="Z32" s="59"/>
      <c r="AA32" s="78">
        <f t="shared" si="26"/>
        <v>0</v>
      </c>
      <c r="AB32" s="79">
        <f t="shared" si="28"/>
        <v>2.48689957516035e-14</v>
      </c>
      <c r="AC32" t="s">
        <v>160</v>
      </c>
      <c r="AD32" t="b">
        <f t="shared" si="27"/>
        <v>0</v>
      </c>
    </row>
    <row r="33" spans="1:30">
      <c r="A33" s="72" t="s">
        <v>161</v>
      </c>
      <c r="B33" s="58">
        <f t="shared" si="19"/>
        <v>667.23</v>
      </c>
      <c r="C33" s="73">
        <v>5000</v>
      </c>
      <c r="D33" s="134">
        <f t="shared" si="20"/>
        <v>506.08</v>
      </c>
      <c r="E33" s="58">
        <f t="shared" si="21"/>
        <v>129.52</v>
      </c>
      <c r="F33" s="58">
        <f t="shared" si="22"/>
        <v>31.63</v>
      </c>
      <c r="G33" s="58">
        <f t="shared" si="23"/>
        <v>0</v>
      </c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8">
        <f t="shared" si="24"/>
        <v>200.17</v>
      </c>
      <c r="T33" s="58">
        <f>IF(SUM($B$26:B33)-SUM($C$26:S33)&lt;=0,0,SUM($B$26:B33)-SUM($C$26:S33))</f>
        <v>0</v>
      </c>
      <c r="U33" s="138" t="str">
        <f t="shared" si="17"/>
        <v/>
      </c>
      <c r="V33" s="75">
        <f t="shared" si="18"/>
        <v>0</v>
      </c>
      <c r="W33" s="75">
        <f>IF(ROUND(V33-SUM($X$26:X32),2)&lt;0,0,ROUND(V33-SUM($X$26:X32),2))</f>
        <v>0</v>
      </c>
      <c r="X33" s="76"/>
      <c r="Y33" s="77" t="str">
        <f t="shared" si="25"/>
        <v/>
      </c>
      <c r="Z33" s="59"/>
      <c r="AA33" s="78">
        <f t="shared" si="26"/>
        <v>0</v>
      </c>
      <c r="AB33" s="79">
        <f t="shared" si="28"/>
        <v>2.48689957516035e-14</v>
      </c>
      <c r="AC33" t="s">
        <v>161</v>
      </c>
      <c r="AD33" t="b">
        <f t="shared" si="27"/>
        <v>0</v>
      </c>
    </row>
    <row r="34" spans="1:30">
      <c r="A34" s="72" t="s">
        <v>162</v>
      </c>
      <c r="B34" s="58">
        <f t="shared" si="19"/>
        <v>667.23</v>
      </c>
      <c r="C34" s="73">
        <v>5000</v>
      </c>
      <c r="D34" s="134">
        <f t="shared" si="20"/>
        <v>506.08</v>
      </c>
      <c r="E34" s="58">
        <f t="shared" si="21"/>
        <v>129.52</v>
      </c>
      <c r="F34" s="58">
        <f t="shared" si="22"/>
        <v>31.63</v>
      </c>
      <c r="G34" s="58">
        <f t="shared" si="23"/>
        <v>0</v>
      </c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8">
        <f t="shared" si="24"/>
        <v>200.17</v>
      </c>
      <c r="T34" s="58">
        <f>IF(SUM($B$26:B34)-SUM($C$26:S34)&lt;=0,0,SUM($B$26:B34)-SUM($C$26:S34))</f>
        <v>0</v>
      </c>
      <c r="U34" s="138" t="str">
        <f t="shared" si="17"/>
        <v/>
      </c>
      <c r="V34" s="75">
        <f t="shared" si="18"/>
        <v>0</v>
      </c>
      <c r="W34" s="75">
        <f>IF(ROUND(V34-SUM($X$26:X33),2)&lt;0,0,ROUND(V34-SUM($X$26:X33),2))</f>
        <v>0</v>
      </c>
      <c r="X34" s="76"/>
      <c r="Y34" s="77" t="str">
        <f t="shared" si="25"/>
        <v/>
      </c>
      <c r="Z34" s="59"/>
      <c r="AA34" s="78">
        <f t="shared" si="26"/>
        <v>0</v>
      </c>
      <c r="AB34" s="79">
        <f t="shared" si="28"/>
        <v>2.48689957516035e-14</v>
      </c>
      <c r="AC34" t="s">
        <v>162</v>
      </c>
      <c r="AD34" t="b">
        <f t="shared" si="27"/>
        <v>0</v>
      </c>
    </row>
    <row r="35" spans="1:30">
      <c r="A35" s="72" t="s">
        <v>163</v>
      </c>
      <c r="B35" s="58">
        <f t="shared" si="19"/>
        <v>667.23</v>
      </c>
      <c r="C35" s="73">
        <v>5000</v>
      </c>
      <c r="D35" s="134">
        <f t="shared" si="20"/>
        <v>506.08</v>
      </c>
      <c r="E35" s="58">
        <f t="shared" si="21"/>
        <v>129.52</v>
      </c>
      <c r="F35" s="58">
        <f t="shared" si="22"/>
        <v>31.63</v>
      </c>
      <c r="G35" s="58">
        <f t="shared" si="23"/>
        <v>0</v>
      </c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8">
        <f t="shared" si="24"/>
        <v>200.17</v>
      </c>
      <c r="T35" s="58">
        <f>IF(SUM($B$26:B35)-SUM($C$26:S35)&lt;=0,0,SUM($B$26:B35)-SUM($C$26:S35))</f>
        <v>0</v>
      </c>
      <c r="U35" s="138" t="str">
        <f t="shared" si="17"/>
        <v/>
      </c>
      <c r="V35" s="75">
        <f t="shared" si="18"/>
        <v>0</v>
      </c>
      <c r="W35" s="75">
        <f>IF(ROUND(V35-SUM($X$26:X34),2)&lt;0,0,ROUND(V35-SUM($X$26:X34),2))</f>
        <v>0</v>
      </c>
      <c r="X35" s="76"/>
      <c r="Y35" s="77" t="str">
        <f t="shared" si="25"/>
        <v/>
      </c>
      <c r="Z35" s="59"/>
      <c r="AA35" s="78">
        <f t="shared" si="26"/>
        <v>0</v>
      </c>
      <c r="AB35" s="79">
        <f t="shared" si="28"/>
        <v>2.48689957516035e-14</v>
      </c>
      <c r="AC35" t="s">
        <v>163</v>
      </c>
      <c r="AD35" t="b">
        <f t="shared" si="27"/>
        <v>0</v>
      </c>
    </row>
    <row r="36" spans="1:30">
      <c r="A36" s="72" t="s">
        <v>164</v>
      </c>
      <c r="B36" s="58">
        <f t="shared" si="19"/>
        <v>667.23</v>
      </c>
      <c r="C36" s="73">
        <v>5000</v>
      </c>
      <c r="D36" s="134">
        <f t="shared" si="20"/>
        <v>506.08</v>
      </c>
      <c r="E36" s="58">
        <f t="shared" si="21"/>
        <v>129.52</v>
      </c>
      <c r="F36" s="58">
        <f t="shared" si="22"/>
        <v>31.63</v>
      </c>
      <c r="G36" s="58">
        <f t="shared" si="23"/>
        <v>0</v>
      </c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  <c r="S36" s="58">
        <f t="shared" si="24"/>
        <v>200.17</v>
      </c>
      <c r="T36" s="58">
        <f>IF(SUM($B$26:B36)-SUM($C$26:S36)&lt;=0,0,SUM($B$26:B36)-SUM($C$26:S36))</f>
        <v>0</v>
      </c>
      <c r="U36" s="138" t="str">
        <f t="shared" si="17"/>
        <v/>
      </c>
      <c r="V36" s="75">
        <f t="shared" si="18"/>
        <v>0</v>
      </c>
      <c r="W36" s="75">
        <f>IF(ROUND(V36-SUM($X$26:X35),2)&lt;0,0,ROUND(V36-SUM($X$26:X35),2))</f>
        <v>0</v>
      </c>
      <c r="X36" s="76"/>
      <c r="Y36" s="77" t="str">
        <f t="shared" si="25"/>
        <v/>
      </c>
      <c r="Z36" s="59"/>
      <c r="AA36" s="78">
        <f t="shared" si="26"/>
        <v>0</v>
      </c>
      <c r="AB36" s="79">
        <f t="shared" si="28"/>
        <v>2.48689957516035e-14</v>
      </c>
      <c r="AC36" t="s">
        <v>164</v>
      </c>
      <c r="AD36" t="b">
        <f t="shared" si="27"/>
        <v>0</v>
      </c>
    </row>
    <row r="37" spans="1:30">
      <c r="A37" s="72" t="s">
        <v>165</v>
      </c>
      <c r="B37" s="58">
        <f t="shared" si="19"/>
        <v>667.23</v>
      </c>
      <c r="C37" s="73">
        <v>5000</v>
      </c>
      <c r="D37" s="134">
        <f t="shared" si="20"/>
        <v>506.08</v>
      </c>
      <c r="E37" s="58">
        <f t="shared" si="21"/>
        <v>129.52</v>
      </c>
      <c r="F37" s="58">
        <f t="shared" si="22"/>
        <v>31.63</v>
      </c>
      <c r="G37" s="58">
        <f t="shared" si="23"/>
        <v>0</v>
      </c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  <c r="S37" s="58">
        <f t="shared" si="24"/>
        <v>200.17</v>
      </c>
      <c r="T37" s="58">
        <f>IF(SUM($B$26:B37)-SUM($C$26:S37)&lt;=0,0,SUM($B$26:B37)-SUM($C$26:S37))</f>
        <v>0</v>
      </c>
      <c r="U37" s="138" t="str">
        <f t="shared" si="17"/>
        <v/>
      </c>
      <c r="V37" s="75">
        <f t="shared" si="18"/>
        <v>0</v>
      </c>
      <c r="W37" s="75">
        <f>IF(ROUND(V37-SUM($X$26:X36),2)&lt;0,0,ROUND(V37-SUM($X$26:X36),2))</f>
        <v>0</v>
      </c>
      <c r="X37" s="76"/>
      <c r="Y37" s="77" t="str">
        <f t="shared" si="25"/>
        <v/>
      </c>
      <c r="Z37" s="59"/>
      <c r="AA37" s="78">
        <f t="shared" si="26"/>
        <v>0</v>
      </c>
      <c r="AB37" s="79">
        <f t="shared" si="28"/>
        <v>2.48689957516035e-14</v>
      </c>
      <c r="AC37" t="s">
        <v>165</v>
      </c>
      <c r="AD37" t="b">
        <f t="shared" si="27"/>
        <v>0</v>
      </c>
    </row>
    <row r="38" spans="1:30">
      <c r="A38" s="72" t="s">
        <v>103</v>
      </c>
      <c r="B38" s="58">
        <f>SUM(B26:B37)+B39</f>
        <v>8006.76</v>
      </c>
      <c r="C38" s="58">
        <f>SUM(C26:C37)</f>
        <v>60000</v>
      </c>
      <c r="D38" s="134">
        <f t="shared" ref="D38:W38" si="29">SUM(D26:D37)</f>
        <v>6072.96</v>
      </c>
      <c r="E38" s="58">
        <f t="shared" si="29"/>
        <v>1554.24</v>
      </c>
      <c r="F38" s="58">
        <f t="shared" si="29"/>
        <v>379.56</v>
      </c>
      <c r="G38" s="58">
        <f t="shared" si="29"/>
        <v>0</v>
      </c>
      <c r="H38" s="58">
        <f t="shared" si="29"/>
        <v>0</v>
      </c>
      <c r="I38" s="58">
        <f t="shared" si="29"/>
        <v>0</v>
      </c>
      <c r="J38" s="58">
        <f t="shared" si="29"/>
        <v>0</v>
      </c>
      <c r="K38" s="58">
        <f t="shared" si="29"/>
        <v>0</v>
      </c>
      <c r="L38" s="58">
        <f t="shared" si="29"/>
        <v>0</v>
      </c>
      <c r="M38" s="58">
        <f t="shared" si="29"/>
        <v>0</v>
      </c>
      <c r="N38" s="58">
        <f t="shared" si="29"/>
        <v>0</v>
      </c>
      <c r="O38" s="58">
        <f t="shared" si="29"/>
        <v>0</v>
      </c>
      <c r="P38" s="58">
        <f t="shared" si="29"/>
        <v>0</v>
      </c>
      <c r="Q38" s="58">
        <f t="shared" si="29"/>
        <v>0</v>
      </c>
      <c r="R38" s="58">
        <f t="shared" si="29"/>
        <v>0</v>
      </c>
      <c r="S38" s="58">
        <f t="shared" si="29"/>
        <v>2402.04</v>
      </c>
      <c r="T38" s="58"/>
      <c r="U38" s="103"/>
      <c r="V38" s="58">
        <f t="shared" si="29"/>
        <v>0</v>
      </c>
      <c r="W38" s="58">
        <f t="shared" si="29"/>
        <v>0</v>
      </c>
      <c r="X38" s="58">
        <f>SUM(X26:X37)+X39</f>
        <v>0</v>
      </c>
      <c r="Y38" s="77" t="str">
        <f t="shared" si="25"/>
        <v/>
      </c>
      <c r="Z38" s="81"/>
      <c r="AA38" s="82">
        <f>SUM(AA26:AA37)</f>
        <v>0</v>
      </c>
      <c r="AB38" s="79">
        <f>SUM(AB26:AB37)</f>
        <v>2.98427949019242e-13</v>
      </c>
    </row>
    <row r="39" spans="1:30">
      <c r="A39" s="72" t="s">
        <v>193</v>
      </c>
      <c r="B39" s="73"/>
      <c r="C39" s="83"/>
      <c r="D39" s="135"/>
      <c r="E39" s="84"/>
      <c r="F39" s="84"/>
      <c r="G39" s="84"/>
      <c r="H39" s="84"/>
      <c r="I39" s="84" t="b">
        <f>I40=T22</f>
        <v>0</v>
      </c>
      <c r="J39" s="84" t="b">
        <f>J40=(X38+X39)</f>
        <v>1</v>
      </c>
      <c r="K39" s="84"/>
      <c r="L39" s="84"/>
      <c r="M39" s="84"/>
      <c r="N39" s="84"/>
      <c r="O39" s="84"/>
      <c r="P39" s="84"/>
      <c r="Q39" s="84"/>
      <c r="R39" s="84"/>
      <c r="S39" s="84"/>
      <c r="T39" s="84"/>
      <c r="X39" s="85"/>
    </row>
    <row r="40" s="29" customFormat="1" spans="1:30">
      <c r="A40" s="86" t="s">
        <v>194</v>
      </c>
      <c r="B40" s="73">
        <f>G40-SUM(R10:R21)-K40</f>
        <v>-20268.48</v>
      </c>
      <c r="C40" s="83"/>
      <c r="D40" s="136"/>
      <c r="E40" s="83"/>
      <c r="F40" s="87">
        <f>SUM(F44:F1000)</f>
        <v>0</v>
      </c>
      <c r="G40" s="87">
        <f t="shared" ref="G40:L40" si="30">SUM(G44:G1000)</f>
        <v>0</v>
      </c>
      <c r="H40" s="87">
        <f t="shared" si="30"/>
        <v>0</v>
      </c>
      <c r="I40" s="87">
        <f t="shared" si="30"/>
        <v>0</v>
      </c>
      <c r="J40" s="87">
        <f t="shared" si="30"/>
        <v>0</v>
      </c>
      <c r="K40" s="87">
        <f t="shared" si="30"/>
        <v>0</v>
      </c>
      <c r="L40" s="87">
        <f t="shared" si="30"/>
        <v>0</v>
      </c>
      <c r="M40" s="83">
        <f>G40-H40-I40-J40-K40-L40</f>
        <v>0</v>
      </c>
      <c r="N40" s="83"/>
      <c r="O40" s="83"/>
      <c r="P40" s="83"/>
      <c r="Q40" s="83"/>
      <c r="R40" s="83"/>
      <c r="S40" s="83"/>
      <c r="T40" s="83"/>
      <c r="W40" s="88" t="s">
        <v>195</v>
      </c>
      <c r="X40" s="89">
        <f>IF((B38-B39)=0,0,V37/(B38-B39))</f>
        <v>0</v>
      </c>
      <c r="Z40" s="90"/>
    </row>
    <row r="41" spans="1:30">
      <c r="A41" s="41" t="s">
        <v>196</v>
      </c>
      <c r="B41" s="41"/>
      <c r="C41" s="41"/>
      <c r="D41" s="41"/>
      <c r="E41" s="41"/>
      <c r="F41" s="41"/>
      <c r="G41" s="41"/>
      <c r="H41" s="41"/>
      <c r="I41" s="41"/>
      <c r="J41" s="91" t="s">
        <v>197</v>
      </c>
      <c r="K41" s="92">
        <v>0.85</v>
      </c>
      <c r="L41" s="93" t="s">
        <v>198</v>
      </c>
      <c r="M41" s="86" t="e">
        <f>SUMIF([1]档案费管理台账!$E$4:$E$1000,G1,[1]档案费管理台账!$H$4:$H$1000)+SUMIF(档案费管理台账!$E$4:$E$1000,G1,档案费管理台账!$H$4:$H$1000)</f>
        <v>#VALUE!</v>
      </c>
      <c r="N41" s="84" t="e">
        <f>M41=SUM(H43:H1000)+SUM([1]张芳芳!H43:H1000)</f>
        <v>#VALUE!</v>
      </c>
      <c r="O41" s="84"/>
      <c r="P41" s="84"/>
      <c r="Q41" s="84"/>
      <c r="R41" s="84"/>
      <c r="S41" s="84"/>
      <c r="T41" s="84"/>
    </row>
    <row r="42" s="27" customFormat="1" spans="1:30">
      <c r="A42" s="63" t="s">
        <v>4</v>
      </c>
      <c r="B42" s="67" t="s">
        <v>124</v>
      </c>
      <c r="C42" s="67" t="s">
        <v>199</v>
      </c>
      <c r="D42" s="46" t="s">
        <v>200</v>
      </c>
      <c r="E42" s="63" t="s">
        <v>7</v>
      </c>
      <c r="F42" s="63" t="s">
        <v>201</v>
      </c>
      <c r="G42" s="63" t="s">
        <v>202</v>
      </c>
      <c r="H42" s="63" t="s">
        <v>11</v>
      </c>
      <c r="I42" s="63" t="s">
        <v>203</v>
      </c>
      <c r="J42" s="63" t="s">
        <v>204</v>
      </c>
      <c r="K42" s="63" t="s">
        <v>205</v>
      </c>
      <c r="L42" s="63" t="s">
        <v>206</v>
      </c>
      <c r="M42" s="63" t="s">
        <v>207</v>
      </c>
      <c r="N42" s="94" t="s">
        <v>77</v>
      </c>
      <c r="O42" s="95"/>
      <c r="P42" s="95"/>
      <c r="Q42" s="95"/>
      <c r="R42" s="95"/>
      <c r="S42" s="95"/>
      <c r="T42" s="95"/>
      <c r="U42" s="95"/>
      <c r="V42" s="95"/>
      <c r="W42" s="96"/>
      <c r="Z42" s="48"/>
      <c r="AB42" s="47"/>
    </row>
    <row r="43" spans="1:30">
      <c r="A43" s="97">
        <f>IF(D43="","",ROW()-42)</f>
        <v>1</v>
      </c>
      <c r="B43" s="98" t="str">
        <f t="shared" ref="B43:B107" si="31">IF(C43="","",MONTH(C43)&amp;"月")</f>
        <v>1月</v>
      </c>
      <c r="C43" s="99">
        <v>45292</v>
      </c>
      <c r="D43" s="137" t="s">
        <v>208</v>
      </c>
      <c r="E43" s="100"/>
      <c r="F43" s="57"/>
      <c r="G43" s="58"/>
      <c r="H43" s="58"/>
      <c r="I43" s="57"/>
      <c r="J43" s="57"/>
      <c r="K43" s="57"/>
      <c r="L43" s="57"/>
      <c r="M43" s="101"/>
      <c r="N43" s="102"/>
      <c r="O43" s="84"/>
      <c r="P43" s="84"/>
      <c r="Q43" s="84"/>
      <c r="R43" s="84"/>
      <c r="S43" s="84"/>
      <c r="T43" s="84"/>
      <c r="U43" s="84"/>
      <c r="V43" s="84"/>
      <c r="W43" s="83"/>
    </row>
    <row r="44" spans="1:30">
      <c r="A44" s="97" t="str">
        <f>IF(C44="","",ROW()-42)</f>
        <v/>
      </c>
      <c r="B44" s="98" t="str">
        <f t="shared" si="31"/>
        <v/>
      </c>
      <c r="C44" s="99"/>
      <c r="D44" s="137"/>
      <c r="E44" s="100"/>
      <c r="F44" s="57"/>
      <c r="G44" s="58">
        <f>IF(F44="",0,F44*$K$41)</f>
        <v>0</v>
      </c>
      <c r="H44" s="58">
        <f>IF(E44="",0,IFERROR(VLOOKUP(E44,档案费管理台账!$D$4:$H$1000,5,0),0))</f>
        <v>0</v>
      </c>
      <c r="I44" s="57"/>
      <c r="J44" s="57"/>
      <c r="K44" s="57"/>
      <c r="L44" s="57"/>
      <c r="M44" s="58" t="str">
        <f>IF(C44="","",ROUND(M43+G44-I44-J44-K44-L44-H44,2))</f>
        <v/>
      </c>
      <c r="N44" s="102"/>
      <c r="O44" s="84"/>
      <c r="P44" s="84"/>
      <c r="Q44" s="84"/>
      <c r="R44" s="84"/>
      <c r="S44" s="84"/>
      <c r="T44" s="84"/>
      <c r="U44" s="84"/>
      <c r="V44" s="84"/>
      <c r="W44" s="83"/>
    </row>
    <row r="45" spans="1:30">
      <c r="A45" s="97" t="str">
        <f t="shared" ref="A45:A108" si="32">IF(C45="","",ROW()-42)</f>
        <v/>
      </c>
      <c r="B45" s="98" t="str">
        <f t="shared" si="31"/>
        <v/>
      </c>
      <c r="C45" s="99"/>
      <c r="D45" s="137"/>
      <c r="E45" s="100"/>
      <c r="F45" s="57"/>
      <c r="G45" s="58">
        <f t="shared" ref="G45:G108" si="33">IF(F45="",0,F45*$K$41)</f>
        <v>0</v>
      </c>
      <c r="H45" s="58">
        <f>IF(E45="",0,IFERROR(VLOOKUP(E45,档案费管理台账!$D$4:$H$1000,5,0),0))</f>
        <v>0</v>
      </c>
      <c r="I45" s="57"/>
      <c r="J45" s="57"/>
      <c r="K45" s="57"/>
      <c r="L45" s="57"/>
      <c r="M45" s="58" t="str">
        <f t="shared" ref="M45:M108" si="34">IF(C45="","",ROUND(M44+G45-I45-J45-K45-L45-H45,2))</f>
        <v/>
      </c>
      <c r="N45" s="102"/>
      <c r="O45" s="84"/>
      <c r="P45" s="84"/>
      <c r="Q45" s="84"/>
      <c r="R45" s="84"/>
      <c r="S45" s="84"/>
      <c r="T45" s="84"/>
      <c r="U45" s="84"/>
      <c r="V45" s="84"/>
      <c r="W45" s="83"/>
    </row>
    <row r="46" spans="1:30">
      <c r="A46" s="97" t="str">
        <f t="shared" si="32"/>
        <v/>
      </c>
      <c r="B46" s="98" t="str">
        <f t="shared" si="31"/>
        <v/>
      </c>
      <c r="C46" s="99"/>
      <c r="D46" s="137"/>
      <c r="E46" s="100"/>
      <c r="F46" s="57"/>
      <c r="G46" s="58">
        <f t="shared" si="33"/>
        <v>0</v>
      </c>
      <c r="H46" s="58">
        <f>IF(E46="",0,IFERROR(VLOOKUP(E46,档案费管理台账!$D$4:$H$1000,5,0),0))</f>
        <v>0</v>
      </c>
      <c r="I46" s="57"/>
      <c r="J46" s="57"/>
      <c r="K46" s="57"/>
      <c r="L46" s="57"/>
      <c r="M46" s="58" t="str">
        <f t="shared" si="34"/>
        <v/>
      </c>
      <c r="N46" s="102"/>
      <c r="O46" s="84"/>
      <c r="P46" s="84"/>
      <c r="Q46" s="84"/>
      <c r="R46" s="84"/>
      <c r="S46" s="84"/>
      <c r="T46" s="84"/>
      <c r="U46" s="84"/>
      <c r="V46" s="84"/>
      <c r="W46" s="83"/>
    </row>
    <row r="47" spans="1:30">
      <c r="A47" s="97" t="str">
        <f t="shared" si="32"/>
        <v/>
      </c>
      <c r="B47" s="98" t="str">
        <f t="shared" si="31"/>
        <v/>
      </c>
      <c r="C47" s="99"/>
      <c r="D47" s="137"/>
      <c r="E47" s="100"/>
      <c r="F47" s="57"/>
      <c r="G47" s="58">
        <f t="shared" si="33"/>
        <v>0</v>
      </c>
      <c r="H47" s="58">
        <f>IF(E47="",0,IFERROR(VLOOKUP(E47,档案费管理台账!$D$4:$H$1000,5,0),0))</f>
        <v>0</v>
      </c>
      <c r="I47" s="57"/>
      <c r="J47" s="57"/>
      <c r="K47" s="57"/>
      <c r="L47" s="57"/>
      <c r="M47" s="58" t="str">
        <f t="shared" si="34"/>
        <v/>
      </c>
      <c r="N47" s="102"/>
      <c r="O47" s="84"/>
      <c r="P47" s="84"/>
      <c r="Q47" s="84"/>
      <c r="R47" s="84"/>
      <c r="S47" s="84"/>
      <c r="T47" s="84"/>
      <c r="U47" s="84"/>
      <c r="V47" s="84"/>
      <c r="W47" s="83"/>
    </row>
    <row r="48" spans="1:30">
      <c r="A48" s="97" t="str">
        <f t="shared" si="32"/>
        <v/>
      </c>
      <c r="B48" s="98" t="str">
        <f t="shared" si="31"/>
        <v/>
      </c>
      <c r="C48" s="99"/>
      <c r="D48" s="137"/>
      <c r="E48" s="100"/>
      <c r="F48" s="57"/>
      <c r="G48" s="58">
        <f t="shared" si="33"/>
        <v>0</v>
      </c>
      <c r="H48" s="58">
        <f>IF(E48="",0,IFERROR(VLOOKUP(E48,档案费管理台账!$D$4:$H$1000,5,0),0))</f>
        <v>0</v>
      </c>
      <c r="I48" s="57"/>
      <c r="J48" s="57"/>
      <c r="K48" s="57"/>
      <c r="L48" s="57"/>
      <c r="M48" s="58" t="str">
        <f t="shared" si="34"/>
        <v/>
      </c>
      <c r="N48" s="102"/>
      <c r="O48" s="84"/>
      <c r="P48" s="84"/>
      <c r="Q48" s="84"/>
      <c r="R48" s="84"/>
      <c r="S48" s="84"/>
      <c r="T48" s="84"/>
      <c r="U48" s="84"/>
      <c r="V48" s="84"/>
      <c r="W48" s="83"/>
    </row>
    <row r="49" spans="1:23">
      <c r="A49" s="97" t="str">
        <f t="shared" si="32"/>
        <v/>
      </c>
      <c r="B49" s="98" t="str">
        <f t="shared" si="31"/>
        <v/>
      </c>
      <c r="C49" s="99"/>
      <c r="D49" s="137"/>
      <c r="E49" s="100"/>
      <c r="F49" s="57"/>
      <c r="G49" s="58">
        <f t="shared" si="33"/>
        <v>0</v>
      </c>
      <c r="H49" s="58">
        <f>IF(E49="",0,IFERROR(VLOOKUP(E49,档案费管理台账!$D$4:$H$1000,5,0),0))</f>
        <v>0</v>
      </c>
      <c r="I49" s="57"/>
      <c r="J49" s="57"/>
      <c r="K49" s="57"/>
      <c r="L49" s="57"/>
      <c r="M49" s="58" t="str">
        <f t="shared" si="34"/>
        <v/>
      </c>
      <c r="N49" s="102"/>
      <c r="O49" s="84"/>
      <c r="P49" s="84"/>
      <c r="Q49" s="84"/>
      <c r="R49" s="84"/>
      <c r="S49" s="84"/>
      <c r="T49" s="84"/>
      <c r="U49" s="84"/>
      <c r="V49" s="84"/>
      <c r="W49" s="83"/>
    </row>
    <row r="50" spans="1:23">
      <c r="A50" s="97" t="str">
        <f t="shared" si="32"/>
        <v/>
      </c>
      <c r="B50" s="98" t="str">
        <f t="shared" si="31"/>
        <v/>
      </c>
      <c r="C50" s="99"/>
      <c r="D50" s="137"/>
      <c r="E50" s="100"/>
      <c r="F50" s="57"/>
      <c r="G50" s="58">
        <f t="shared" si="33"/>
        <v>0</v>
      </c>
      <c r="H50" s="58">
        <f>IF(E50="",0,IFERROR(VLOOKUP(E50,档案费管理台账!$D$4:$H$1000,5,0),0))</f>
        <v>0</v>
      </c>
      <c r="I50" s="57"/>
      <c r="J50" s="57"/>
      <c r="K50" s="57"/>
      <c r="L50" s="57"/>
      <c r="M50" s="58" t="str">
        <f t="shared" si="34"/>
        <v/>
      </c>
      <c r="N50" s="102"/>
      <c r="O50" s="84"/>
      <c r="P50" s="84"/>
      <c r="Q50" s="84"/>
      <c r="R50" s="84"/>
      <c r="S50" s="84"/>
      <c r="T50" s="84"/>
      <c r="U50" s="84"/>
      <c r="V50" s="84"/>
      <c r="W50" s="83"/>
    </row>
    <row r="51" spans="1:23">
      <c r="A51" s="97" t="str">
        <f t="shared" si="32"/>
        <v/>
      </c>
      <c r="B51" s="98" t="str">
        <f t="shared" si="31"/>
        <v/>
      </c>
      <c r="C51" s="99"/>
      <c r="D51" s="137"/>
      <c r="E51" s="100"/>
      <c r="F51" s="57"/>
      <c r="G51" s="58">
        <f t="shared" si="33"/>
        <v>0</v>
      </c>
      <c r="H51" s="58">
        <f>IF(E51="",0,IFERROR(VLOOKUP(E51,档案费管理台账!$D$4:$H$1000,5,0),0))</f>
        <v>0</v>
      </c>
      <c r="I51" s="57"/>
      <c r="J51" s="57"/>
      <c r="K51" s="57"/>
      <c r="L51" s="57"/>
      <c r="M51" s="58" t="str">
        <f t="shared" si="34"/>
        <v/>
      </c>
      <c r="N51" s="102"/>
      <c r="O51" s="84"/>
      <c r="P51" s="84"/>
      <c r="Q51" s="84"/>
      <c r="R51" s="84"/>
      <c r="S51" s="84"/>
      <c r="T51" s="84"/>
      <c r="U51" s="84"/>
      <c r="V51" s="84"/>
      <c r="W51" s="83"/>
    </row>
    <row r="52" spans="1:23">
      <c r="A52" s="97" t="str">
        <f t="shared" si="32"/>
        <v/>
      </c>
      <c r="B52" s="98" t="str">
        <f t="shared" si="31"/>
        <v/>
      </c>
      <c r="C52" s="99"/>
      <c r="D52" s="137"/>
      <c r="E52" s="100"/>
      <c r="F52" s="57"/>
      <c r="G52" s="58">
        <f t="shared" si="33"/>
        <v>0</v>
      </c>
      <c r="H52" s="58">
        <f>IF(E52="",0,IFERROR(VLOOKUP(E52,档案费管理台账!$D$4:$H$1000,5,0),0))</f>
        <v>0</v>
      </c>
      <c r="I52" s="57"/>
      <c r="J52" s="57"/>
      <c r="K52" s="57"/>
      <c r="L52" s="57"/>
      <c r="M52" s="58" t="str">
        <f t="shared" si="34"/>
        <v/>
      </c>
      <c r="N52" s="102"/>
    </row>
    <row r="53" spans="1:23">
      <c r="A53" s="97" t="str">
        <f t="shared" si="32"/>
        <v/>
      </c>
      <c r="B53" s="98" t="str">
        <f t="shared" si="31"/>
        <v/>
      </c>
      <c r="C53" s="99"/>
      <c r="D53" s="137"/>
      <c r="E53" s="100"/>
      <c r="F53" s="57"/>
      <c r="G53" s="58">
        <f t="shared" si="33"/>
        <v>0</v>
      </c>
      <c r="H53" s="58">
        <f>IF(E53="",0,IFERROR(VLOOKUP(E53,档案费管理台账!$D$4:$H$1000,5,0),0))</f>
        <v>0</v>
      </c>
      <c r="I53" s="57"/>
      <c r="J53" s="57"/>
      <c r="K53" s="57"/>
      <c r="L53" s="57"/>
      <c r="M53" s="58" t="str">
        <f t="shared" si="34"/>
        <v/>
      </c>
      <c r="N53" s="102"/>
    </row>
    <row r="54" spans="1:23">
      <c r="A54" s="97" t="str">
        <f t="shared" si="32"/>
        <v/>
      </c>
      <c r="B54" s="98" t="str">
        <f t="shared" si="31"/>
        <v/>
      </c>
      <c r="C54" s="99"/>
      <c r="D54" s="137"/>
      <c r="E54" s="100"/>
      <c r="F54" s="57"/>
      <c r="G54" s="58">
        <f t="shared" si="33"/>
        <v>0</v>
      </c>
      <c r="H54" s="58">
        <f>IF(E54="",0,IFERROR(VLOOKUP(E54,档案费管理台账!$D$4:$H$1000,5,0),0))</f>
        <v>0</v>
      </c>
      <c r="I54" s="57"/>
      <c r="J54" s="57"/>
      <c r="K54" s="57"/>
      <c r="L54" s="57"/>
      <c r="M54" s="58" t="str">
        <f t="shared" si="34"/>
        <v/>
      </c>
      <c r="N54" s="102"/>
    </row>
    <row r="55" spans="1:23">
      <c r="A55" s="97" t="str">
        <f t="shared" si="32"/>
        <v/>
      </c>
      <c r="B55" s="98" t="str">
        <f t="shared" si="31"/>
        <v/>
      </c>
      <c r="C55" s="99"/>
      <c r="D55" s="137"/>
      <c r="E55" s="100"/>
      <c r="F55" s="57"/>
      <c r="G55" s="58">
        <f t="shared" si="33"/>
        <v>0</v>
      </c>
      <c r="H55" s="58">
        <f>IF(E55="",0,IFERROR(VLOOKUP(E55,档案费管理台账!$D$4:$H$1000,5,0),0))</f>
        <v>0</v>
      </c>
      <c r="I55" s="57"/>
      <c r="J55" s="57"/>
      <c r="K55" s="57"/>
      <c r="L55" s="57"/>
      <c r="M55" s="58" t="str">
        <f t="shared" si="34"/>
        <v/>
      </c>
      <c r="N55" s="102"/>
    </row>
    <row r="56" spans="1:23">
      <c r="A56" s="97" t="str">
        <f t="shared" si="32"/>
        <v/>
      </c>
      <c r="B56" s="98" t="str">
        <f t="shared" si="31"/>
        <v/>
      </c>
      <c r="C56" s="99"/>
      <c r="D56" s="137"/>
      <c r="E56" s="100"/>
      <c r="F56" s="57"/>
      <c r="G56" s="58">
        <f t="shared" si="33"/>
        <v>0</v>
      </c>
      <c r="H56" s="58">
        <f>IF(E56="",0,IFERROR(VLOOKUP(E56,档案费管理台账!$D$4:$H$1000,5,0),0))</f>
        <v>0</v>
      </c>
      <c r="I56" s="57"/>
      <c r="J56" s="57"/>
      <c r="K56" s="57"/>
      <c r="L56" s="57"/>
      <c r="M56" s="58" t="str">
        <f t="shared" si="34"/>
        <v/>
      </c>
      <c r="N56" s="102"/>
    </row>
    <row r="57" spans="1:23">
      <c r="A57" s="97" t="str">
        <f t="shared" si="32"/>
        <v/>
      </c>
      <c r="B57" s="98" t="str">
        <f t="shared" si="31"/>
        <v/>
      </c>
      <c r="C57" s="99"/>
      <c r="D57" s="137"/>
      <c r="E57" s="100"/>
      <c r="F57" s="57"/>
      <c r="G57" s="58">
        <f t="shared" si="33"/>
        <v>0</v>
      </c>
      <c r="H57" s="58">
        <f>IF(E57="",0,IFERROR(VLOOKUP(E57,档案费管理台账!$D$4:$H$1000,5,0),0))</f>
        <v>0</v>
      </c>
      <c r="I57" s="57"/>
      <c r="J57" s="57"/>
      <c r="K57" s="57"/>
      <c r="L57" s="57"/>
      <c r="M57" s="58" t="str">
        <f t="shared" si="34"/>
        <v/>
      </c>
      <c r="N57" s="102"/>
    </row>
    <row r="58" spans="1:23">
      <c r="A58" s="97" t="str">
        <f t="shared" si="32"/>
        <v/>
      </c>
      <c r="B58" s="98" t="str">
        <f t="shared" si="31"/>
        <v/>
      </c>
      <c r="C58" s="99"/>
      <c r="D58" s="137"/>
      <c r="E58" s="100"/>
      <c r="F58" s="57"/>
      <c r="G58" s="58">
        <f t="shared" si="33"/>
        <v>0</v>
      </c>
      <c r="H58" s="58">
        <f>IF(E58="",0,IFERROR(VLOOKUP(E58,档案费管理台账!$D$4:$H$1000,5,0),0))</f>
        <v>0</v>
      </c>
      <c r="I58" s="57"/>
      <c r="J58" s="57"/>
      <c r="K58" s="57"/>
      <c r="L58" s="57"/>
      <c r="M58" s="58" t="str">
        <f t="shared" si="34"/>
        <v/>
      </c>
      <c r="N58" s="102"/>
    </row>
    <row r="59" spans="1:23">
      <c r="A59" s="97" t="str">
        <f t="shared" si="32"/>
        <v/>
      </c>
      <c r="B59" s="98" t="str">
        <f t="shared" si="31"/>
        <v/>
      </c>
      <c r="C59" s="99"/>
      <c r="D59" s="137"/>
      <c r="E59" s="100"/>
      <c r="F59" s="57"/>
      <c r="G59" s="58">
        <f t="shared" si="33"/>
        <v>0</v>
      </c>
      <c r="H59" s="58">
        <f>IF(E59="",0,IFERROR(VLOOKUP(E59,档案费管理台账!$D$4:$H$1000,5,0),0))</f>
        <v>0</v>
      </c>
      <c r="I59" s="57"/>
      <c r="J59" s="57"/>
      <c r="K59" s="57"/>
      <c r="L59" s="57"/>
      <c r="M59" s="58" t="str">
        <f t="shared" si="34"/>
        <v/>
      </c>
      <c r="N59" s="102"/>
    </row>
    <row r="60" spans="1:23">
      <c r="A60" s="97" t="str">
        <f t="shared" si="32"/>
        <v/>
      </c>
      <c r="B60" s="98" t="str">
        <f t="shared" si="31"/>
        <v/>
      </c>
      <c r="C60" s="99"/>
      <c r="D60" s="137"/>
      <c r="E60" s="100"/>
      <c r="F60" s="57"/>
      <c r="G60" s="58">
        <f t="shared" si="33"/>
        <v>0</v>
      </c>
      <c r="H60" s="58">
        <f>IF(E60="",0,IFERROR(VLOOKUP(E60,档案费管理台账!$D$4:$H$1000,5,0),0))</f>
        <v>0</v>
      </c>
      <c r="I60" s="57"/>
      <c r="J60" s="57"/>
      <c r="K60" s="57"/>
      <c r="L60" s="57"/>
      <c r="M60" s="58" t="str">
        <f t="shared" si="34"/>
        <v/>
      </c>
      <c r="N60" s="102"/>
    </row>
    <row r="61" spans="1:23">
      <c r="A61" s="97" t="str">
        <f t="shared" si="32"/>
        <v/>
      </c>
      <c r="B61" s="98" t="str">
        <f t="shared" si="31"/>
        <v/>
      </c>
      <c r="C61" s="99"/>
      <c r="D61" s="137"/>
      <c r="E61" s="100"/>
      <c r="F61" s="57"/>
      <c r="G61" s="58">
        <f t="shared" si="33"/>
        <v>0</v>
      </c>
      <c r="H61" s="58">
        <f>IF(E61="",0,IFERROR(VLOOKUP(E61,档案费管理台账!$D$4:$H$1000,5,0),0))</f>
        <v>0</v>
      </c>
      <c r="I61" s="57"/>
      <c r="J61" s="57"/>
      <c r="K61" s="57"/>
      <c r="L61" s="57"/>
      <c r="M61" s="58" t="str">
        <f t="shared" si="34"/>
        <v/>
      </c>
      <c r="N61" s="102"/>
    </row>
    <row r="62" spans="1:23">
      <c r="A62" s="97" t="str">
        <f t="shared" si="32"/>
        <v/>
      </c>
      <c r="B62" s="98" t="str">
        <f t="shared" si="31"/>
        <v/>
      </c>
      <c r="C62" s="99"/>
      <c r="D62" s="137"/>
      <c r="E62" s="100"/>
      <c r="F62" s="57"/>
      <c r="G62" s="58">
        <f t="shared" si="33"/>
        <v>0</v>
      </c>
      <c r="H62" s="58">
        <f>IF(E62="",0,IFERROR(VLOOKUP(E62,档案费管理台账!$D$4:$H$1000,5,0),0))</f>
        <v>0</v>
      </c>
      <c r="I62" s="57"/>
      <c r="J62" s="57"/>
      <c r="K62" s="57"/>
      <c r="L62" s="57"/>
      <c r="M62" s="58" t="str">
        <f t="shared" si="34"/>
        <v/>
      </c>
      <c r="N62" s="102"/>
    </row>
    <row r="63" spans="1:23">
      <c r="A63" s="97" t="str">
        <f t="shared" si="32"/>
        <v/>
      </c>
      <c r="B63" s="98" t="str">
        <f t="shared" si="31"/>
        <v/>
      </c>
      <c r="C63" s="99"/>
      <c r="D63" s="137"/>
      <c r="E63" s="100"/>
      <c r="F63" s="57"/>
      <c r="G63" s="58">
        <f t="shared" si="33"/>
        <v>0</v>
      </c>
      <c r="H63" s="58">
        <f>IF(E63="",0,IFERROR(VLOOKUP(E63,档案费管理台账!$D$4:$H$1000,5,0),0))</f>
        <v>0</v>
      </c>
      <c r="I63" s="57"/>
      <c r="J63" s="57"/>
      <c r="K63" s="57"/>
      <c r="L63" s="57"/>
      <c r="M63" s="58" t="str">
        <f t="shared" si="34"/>
        <v/>
      </c>
      <c r="N63" s="102"/>
    </row>
    <row r="64" spans="1:23">
      <c r="A64" s="97" t="str">
        <f t="shared" si="32"/>
        <v/>
      </c>
      <c r="B64" s="98" t="str">
        <f t="shared" si="31"/>
        <v/>
      </c>
      <c r="C64" s="99"/>
      <c r="D64" s="137"/>
      <c r="E64" s="100"/>
      <c r="F64" s="57"/>
      <c r="G64" s="58">
        <f t="shared" si="33"/>
        <v>0</v>
      </c>
      <c r="H64" s="58">
        <f>IF(E64="",0,IFERROR(VLOOKUP(E64,档案费管理台账!$D$4:$H$1000,5,0),0))</f>
        <v>0</v>
      </c>
      <c r="I64" s="57"/>
      <c r="J64" s="57"/>
      <c r="K64" s="57"/>
      <c r="L64" s="57"/>
      <c r="M64" s="58" t="str">
        <f t="shared" si="34"/>
        <v/>
      </c>
      <c r="N64" s="102"/>
    </row>
    <row r="65" spans="1:14">
      <c r="A65" s="97" t="str">
        <f t="shared" si="32"/>
        <v/>
      </c>
      <c r="B65" s="98" t="str">
        <f t="shared" si="31"/>
        <v/>
      </c>
      <c r="C65" s="99"/>
      <c r="D65" s="137"/>
      <c r="E65" s="100"/>
      <c r="F65" s="57"/>
      <c r="G65" s="58">
        <f t="shared" si="33"/>
        <v>0</v>
      </c>
      <c r="H65" s="58">
        <f>IF(E65="",0,IFERROR(VLOOKUP(E65,档案费管理台账!$D$4:$H$1000,5,0),0))</f>
        <v>0</v>
      </c>
      <c r="I65" s="57"/>
      <c r="J65" s="57"/>
      <c r="K65" s="57"/>
      <c r="L65" s="57"/>
      <c r="M65" s="58" t="str">
        <f t="shared" si="34"/>
        <v/>
      </c>
      <c r="N65" s="102"/>
    </row>
    <row r="66" spans="1:14">
      <c r="A66" s="97" t="str">
        <f t="shared" si="32"/>
        <v/>
      </c>
      <c r="B66" s="98" t="str">
        <f t="shared" si="31"/>
        <v/>
      </c>
      <c r="C66" s="99"/>
      <c r="D66" s="137"/>
      <c r="E66" s="100"/>
      <c r="F66" s="57"/>
      <c r="G66" s="58">
        <f t="shared" si="33"/>
        <v>0</v>
      </c>
      <c r="H66" s="58">
        <f>IF(E66="",0,IFERROR(VLOOKUP(E66,档案费管理台账!$D$4:$H$1000,5,0),0))</f>
        <v>0</v>
      </c>
      <c r="I66" s="57"/>
      <c r="J66" s="57"/>
      <c r="K66" s="57"/>
      <c r="L66" s="57"/>
      <c r="M66" s="58" t="str">
        <f t="shared" si="34"/>
        <v/>
      </c>
      <c r="N66" s="102"/>
    </row>
    <row r="67" spans="1:14">
      <c r="A67" s="97" t="str">
        <f t="shared" si="32"/>
        <v/>
      </c>
      <c r="B67" s="98" t="str">
        <f t="shared" si="31"/>
        <v/>
      </c>
      <c r="C67" s="99"/>
      <c r="D67" s="137"/>
      <c r="E67" s="100"/>
      <c r="F67" s="57"/>
      <c r="G67" s="58">
        <f t="shared" si="33"/>
        <v>0</v>
      </c>
      <c r="H67" s="58">
        <f>IF(E67="",0,IFERROR(VLOOKUP(E67,档案费管理台账!$D$4:$H$1000,5,0),0))</f>
        <v>0</v>
      </c>
      <c r="I67" s="57"/>
      <c r="J67" s="57"/>
      <c r="K67" s="57"/>
      <c r="L67" s="57"/>
      <c r="M67" s="58" t="str">
        <f t="shared" si="34"/>
        <v/>
      </c>
      <c r="N67" s="102"/>
    </row>
    <row r="68" spans="1:14">
      <c r="A68" s="97" t="str">
        <f t="shared" si="32"/>
        <v/>
      </c>
      <c r="B68" s="98" t="str">
        <f t="shared" si="31"/>
        <v/>
      </c>
      <c r="C68" s="99"/>
      <c r="D68" s="137"/>
      <c r="E68" s="100"/>
      <c r="F68" s="57"/>
      <c r="G68" s="58">
        <f t="shared" si="33"/>
        <v>0</v>
      </c>
      <c r="H68" s="58">
        <f>IF(E68="",0,IFERROR(VLOOKUP(E68,档案费管理台账!$D$4:$H$1000,5,0),0))</f>
        <v>0</v>
      </c>
      <c r="I68" s="57"/>
      <c r="J68" s="57"/>
      <c r="K68" s="57"/>
      <c r="L68" s="57"/>
      <c r="M68" s="58" t="str">
        <f t="shared" si="34"/>
        <v/>
      </c>
      <c r="N68" s="102"/>
    </row>
    <row r="69" spans="1:14">
      <c r="A69" s="97" t="str">
        <f t="shared" si="32"/>
        <v/>
      </c>
      <c r="B69" s="98" t="str">
        <f t="shared" si="31"/>
        <v/>
      </c>
      <c r="C69" s="99"/>
      <c r="D69" s="137"/>
      <c r="E69" s="100"/>
      <c r="F69" s="57"/>
      <c r="G69" s="58">
        <f t="shared" si="33"/>
        <v>0</v>
      </c>
      <c r="H69" s="58">
        <f>IF(E69="",0,IFERROR(VLOOKUP(E69,档案费管理台账!$D$4:$H$1000,5,0),0))</f>
        <v>0</v>
      </c>
      <c r="I69" s="57"/>
      <c r="J69" s="57"/>
      <c r="K69" s="57"/>
      <c r="L69" s="57"/>
      <c r="M69" s="58" t="str">
        <f t="shared" si="34"/>
        <v/>
      </c>
      <c r="N69" s="102"/>
    </row>
    <row r="70" spans="1:14">
      <c r="A70" s="97" t="str">
        <f t="shared" si="32"/>
        <v/>
      </c>
      <c r="B70" s="98" t="str">
        <f t="shared" si="31"/>
        <v/>
      </c>
      <c r="C70" s="99"/>
      <c r="D70" s="137"/>
      <c r="E70" s="100"/>
      <c r="F70" s="57"/>
      <c r="G70" s="58">
        <f t="shared" si="33"/>
        <v>0</v>
      </c>
      <c r="H70" s="58">
        <f>IF(E70="",0,IFERROR(VLOOKUP(E70,档案费管理台账!$D$4:$H$1000,5,0),0))</f>
        <v>0</v>
      </c>
      <c r="I70" s="57"/>
      <c r="J70" s="57"/>
      <c r="K70" s="57"/>
      <c r="L70" s="57"/>
      <c r="M70" s="58" t="str">
        <f t="shared" si="34"/>
        <v/>
      </c>
      <c r="N70" s="102"/>
    </row>
    <row r="71" spans="1:14">
      <c r="A71" s="97" t="str">
        <f t="shared" si="32"/>
        <v/>
      </c>
      <c r="B71" s="98" t="str">
        <f t="shared" si="31"/>
        <v/>
      </c>
      <c r="C71" s="99"/>
      <c r="D71" s="137"/>
      <c r="E71" s="100"/>
      <c r="F71" s="57"/>
      <c r="G71" s="58">
        <f t="shared" si="33"/>
        <v>0</v>
      </c>
      <c r="H71" s="58">
        <f>IF(E71="",0,IFERROR(VLOOKUP(E71,档案费管理台账!$D$4:$H$1000,5,0),0))</f>
        <v>0</v>
      </c>
      <c r="I71" s="57"/>
      <c r="J71" s="57"/>
      <c r="K71" s="57"/>
      <c r="L71" s="57"/>
      <c r="M71" s="58" t="str">
        <f t="shared" si="34"/>
        <v/>
      </c>
      <c r="N71" s="102"/>
    </row>
    <row r="72" spans="1:14">
      <c r="A72" s="97" t="str">
        <f t="shared" si="32"/>
        <v/>
      </c>
      <c r="B72" s="98" t="str">
        <f t="shared" si="31"/>
        <v/>
      </c>
      <c r="C72" s="99"/>
      <c r="D72" s="137"/>
      <c r="E72" s="100"/>
      <c r="F72" s="57"/>
      <c r="G72" s="58">
        <f t="shared" si="33"/>
        <v>0</v>
      </c>
      <c r="H72" s="58">
        <f>IF(E72="",0,IFERROR(VLOOKUP(E72,档案费管理台账!$D$4:$H$1000,5,0),0))</f>
        <v>0</v>
      </c>
      <c r="I72" s="57"/>
      <c r="J72" s="57"/>
      <c r="K72" s="57"/>
      <c r="L72" s="57"/>
      <c r="M72" s="58" t="str">
        <f t="shared" si="34"/>
        <v/>
      </c>
      <c r="N72" s="102"/>
    </row>
    <row r="73" spans="1:14">
      <c r="A73" s="97" t="str">
        <f t="shared" si="32"/>
        <v/>
      </c>
      <c r="B73" s="98" t="str">
        <f t="shared" si="31"/>
        <v/>
      </c>
      <c r="C73" s="99"/>
      <c r="D73" s="137"/>
      <c r="E73" s="100"/>
      <c r="F73" s="57"/>
      <c r="G73" s="58">
        <f t="shared" si="33"/>
        <v>0</v>
      </c>
      <c r="H73" s="58">
        <f>IF(E73="",0,IFERROR(VLOOKUP(E73,档案费管理台账!$D$4:$H$1000,5,0),0))</f>
        <v>0</v>
      </c>
      <c r="I73" s="57"/>
      <c r="J73" s="57"/>
      <c r="K73" s="57"/>
      <c r="L73" s="57"/>
      <c r="M73" s="58" t="str">
        <f t="shared" si="34"/>
        <v/>
      </c>
      <c r="N73" s="102"/>
    </row>
    <row r="74" spans="1:14">
      <c r="A74" s="97" t="str">
        <f t="shared" si="32"/>
        <v/>
      </c>
      <c r="B74" s="98" t="str">
        <f t="shared" si="31"/>
        <v/>
      </c>
      <c r="C74" s="99"/>
      <c r="D74" s="137"/>
      <c r="E74" s="100"/>
      <c r="F74" s="57"/>
      <c r="G74" s="58">
        <f t="shared" si="33"/>
        <v>0</v>
      </c>
      <c r="H74" s="58">
        <f>IF(E74="",0,IFERROR(VLOOKUP(E74,档案费管理台账!$D$4:$H$1000,5,0),0))</f>
        <v>0</v>
      </c>
      <c r="I74" s="57"/>
      <c r="J74" s="57"/>
      <c r="K74" s="57"/>
      <c r="L74" s="57"/>
      <c r="M74" s="58" t="str">
        <f t="shared" si="34"/>
        <v/>
      </c>
      <c r="N74" s="102"/>
    </row>
    <row r="75" spans="1:14">
      <c r="A75" s="97" t="str">
        <f t="shared" si="32"/>
        <v/>
      </c>
      <c r="B75" s="98" t="str">
        <f t="shared" si="31"/>
        <v/>
      </c>
      <c r="C75" s="99"/>
      <c r="D75" s="137"/>
      <c r="E75" s="100"/>
      <c r="F75" s="57"/>
      <c r="G75" s="58">
        <f t="shared" si="33"/>
        <v>0</v>
      </c>
      <c r="H75" s="58">
        <f>IF(E75="",0,IFERROR(VLOOKUP(E75,档案费管理台账!$D$4:$H$1000,5,0),0))</f>
        <v>0</v>
      </c>
      <c r="I75" s="57"/>
      <c r="J75" s="57"/>
      <c r="K75" s="57"/>
      <c r="L75" s="57"/>
      <c r="M75" s="58" t="str">
        <f t="shared" si="34"/>
        <v/>
      </c>
      <c r="N75" s="102"/>
    </row>
    <row r="76" spans="1:14">
      <c r="A76" s="97" t="str">
        <f t="shared" si="32"/>
        <v/>
      </c>
      <c r="B76" s="98" t="str">
        <f t="shared" si="31"/>
        <v/>
      </c>
      <c r="C76" s="99"/>
      <c r="D76" s="137"/>
      <c r="E76" s="100"/>
      <c r="F76" s="57"/>
      <c r="G76" s="58">
        <f t="shared" si="33"/>
        <v>0</v>
      </c>
      <c r="H76" s="58">
        <f>IF(E76="",0,IFERROR(VLOOKUP(E76,档案费管理台账!$D$4:$H$1000,5,0),0))</f>
        <v>0</v>
      </c>
      <c r="I76" s="57"/>
      <c r="J76" s="57"/>
      <c r="K76" s="57"/>
      <c r="L76" s="57"/>
      <c r="M76" s="58" t="str">
        <f t="shared" si="34"/>
        <v/>
      </c>
      <c r="N76" s="102"/>
    </row>
    <row r="77" spans="1:14">
      <c r="A77" s="97" t="str">
        <f t="shared" si="32"/>
        <v/>
      </c>
      <c r="B77" s="98" t="str">
        <f t="shared" si="31"/>
        <v/>
      </c>
      <c r="C77" s="99"/>
      <c r="D77" s="137"/>
      <c r="E77" s="100"/>
      <c r="F77" s="57"/>
      <c r="G77" s="58">
        <f t="shared" si="33"/>
        <v>0</v>
      </c>
      <c r="H77" s="58">
        <f>IF(E77="",0,IFERROR(VLOOKUP(E77,档案费管理台账!$D$4:$H$1000,5,0),0))</f>
        <v>0</v>
      </c>
      <c r="I77" s="57"/>
      <c r="J77" s="57"/>
      <c r="K77" s="57"/>
      <c r="L77" s="57"/>
      <c r="M77" s="58" t="str">
        <f t="shared" si="34"/>
        <v/>
      </c>
      <c r="N77" s="102"/>
    </row>
    <row r="78" spans="1:14">
      <c r="A78" s="97" t="str">
        <f t="shared" si="32"/>
        <v/>
      </c>
      <c r="B78" s="98" t="str">
        <f t="shared" si="31"/>
        <v/>
      </c>
      <c r="C78" s="99"/>
      <c r="D78" s="137"/>
      <c r="E78" s="100"/>
      <c r="F78" s="57"/>
      <c r="G78" s="58">
        <f t="shared" si="33"/>
        <v>0</v>
      </c>
      <c r="H78" s="58">
        <f>IF(E78="",0,IFERROR(VLOOKUP(E78,档案费管理台账!$D$4:$H$1000,5,0),0))</f>
        <v>0</v>
      </c>
      <c r="I78" s="57"/>
      <c r="J78" s="57"/>
      <c r="K78" s="57"/>
      <c r="L78" s="57"/>
      <c r="M78" s="58" t="str">
        <f t="shared" si="34"/>
        <v/>
      </c>
      <c r="N78" s="102"/>
    </row>
    <row r="79" spans="1:14">
      <c r="A79" s="97" t="str">
        <f t="shared" si="32"/>
        <v/>
      </c>
      <c r="B79" s="98" t="str">
        <f t="shared" si="31"/>
        <v/>
      </c>
      <c r="C79" s="99"/>
      <c r="D79" s="137"/>
      <c r="E79" s="100"/>
      <c r="F79" s="57"/>
      <c r="G79" s="58">
        <f t="shared" si="33"/>
        <v>0</v>
      </c>
      <c r="H79" s="58">
        <f>IF(E79="",0,IFERROR(VLOOKUP(E79,档案费管理台账!$D$4:$H$1000,5,0),0))</f>
        <v>0</v>
      </c>
      <c r="I79" s="57"/>
      <c r="J79" s="57"/>
      <c r="K79" s="57"/>
      <c r="L79" s="57"/>
      <c r="M79" s="58" t="str">
        <f t="shared" si="34"/>
        <v/>
      </c>
      <c r="N79" s="102"/>
    </row>
    <row r="80" spans="1:14">
      <c r="A80" s="97" t="str">
        <f t="shared" si="32"/>
        <v/>
      </c>
      <c r="B80" s="98" t="str">
        <f t="shared" si="31"/>
        <v/>
      </c>
      <c r="C80" s="99"/>
      <c r="D80" s="137"/>
      <c r="E80" s="100"/>
      <c r="F80" s="57"/>
      <c r="G80" s="58">
        <f t="shared" si="33"/>
        <v>0</v>
      </c>
      <c r="H80" s="58">
        <f>IF(E80="",0,IFERROR(VLOOKUP(E80,档案费管理台账!$D$4:$H$1000,5,0),0))</f>
        <v>0</v>
      </c>
      <c r="I80" s="57"/>
      <c r="J80" s="57"/>
      <c r="K80" s="57"/>
      <c r="L80" s="57"/>
      <c r="M80" s="58" t="str">
        <f t="shared" si="34"/>
        <v/>
      </c>
      <c r="N80" s="102"/>
    </row>
    <row r="81" spans="1:14">
      <c r="A81" s="97" t="str">
        <f t="shared" si="32"/>
        <v/>
      </c>
      <c r="B81" s="98" t="str">
        <f t="shared" si="31"/>
        <v/>
      </c>
      <c r="C81" s="99"/>
      <c r="D81" s="137"/>
      <c r="E81" s="100"/>
      <c r="F81" s="57"/>
      <c r="G81" s="58">
        <f t="shared" si="33"/>
        <v>0</v>
      </c>
      <c r="H81" s="58">
        <f>IF(E81="",0,IFERROR(VLOOKUP(E81,档案费管理台账!$D$4:$H$1000,5,0),0))</f>
        <v>0</v>
      </c>
      <c r="I81" s="57"/>
      <c r="J81" s="57"/>
      <c r="K81" s="57"/>
      <c r="L81" s="57"/>
      <c r="M81" s="58" t="str">
        <f t="shared" si="34"/>
        <v/>
      </c>
      <c r="N81" s="102"/>
    </row>
    <row r="82" spans="1:14">
      <c r="A82" s="97" t="str">
        <f t="shared" si="32"/>
        <v/>
      </c>
      <c r="B82" s="98" t="str">
        <f t="shared" si="31"/>
        <v/>
      </c>
      <c r="C82" s="99"/>
      <c r="D82" s="137"/>
      <c r="E82" s="100"/>
      <c r="F82" s="57"/>
      <c r="G82" s="58">
        <f t="shared" si="33"/>
        <v>0</v>
      </c>
      <c r="H82" s="58">
        <f>IF(E82="",0,IFERROR(VLOOKUP(E82,档案费管理台账!$D$4:$H$1000,5,0),0))</f>
        <v>0</v>
      </c>
      <c r="I82" s="57"/>
      <c r="J82" s="57"/>
      <c r="K82" s="57"/>
      <c r="L82" s="57"/>
      <c r="M82" s="58" t="str">
        <f t="shared" si="34"/>
        <v/>
      </c>
      <c r="N82" s="102"/>
    </row>
    <row r="83" spans="1:14">
      <c r="A83" s="97" t="str">
        <f t="shared" si="32"/>
        <v/>
      </c>
      <c r="B83" s="98" t="str">
        <f t="shared" si="31"/>
        <v/>
      </c>
      <c r="C83" s="99"/>
      <c r="D83" s="137"/>
      <c r="E83" s="100"/>
      <c r="F83" s="57"/>
      <c r="G83" s="58">
        <f t="shared" si="33"/>
        <v>0</v>
      </c>
      <c r="H83" s="58">
        <f>IF(E83="",0,IFERROR(VLOOKUP(E83,档案费管理台账!$D$4:$H$1000,5,0),0))</f>
        <v>0</v>
      </c>
      <c r="I83" s="57"/>
      <c r="J83" s="57"/>
      <c r="K83" s="57"/>
      <c r="L83" s="57"/>
      <c r="M83" s="58" t="str">
        <f t="shared" si="34"/>
        <v/>
      </c>
      <c r="N83" s="102"/>
    </row>
    <row r="84" spans="1:14">
      <c r="A84" s="97" t="str">
        <f t="shared" si="32"/>
        <v/>
      </c>
      <c r="B84" s="98" t="str">
        <f t="shared" si="31"/>
        <v/>
      </c>
      <c r="C84" s="99"/>
      <c r="D84" s="137"/>
      <c r="E84" s="100"/>
      <c r="F84" s="57"/>
      <c r="G84" s="58">
        <f t="shared" si="33"/>
        <v>0</v>
      </c>
      <c r="H84" s="58">
        <f>IF(E84="",0,IFERROR(VLOOKUP(E84,档案费管理台账!$D$4:$H$1000,5,0),0))</f>
        <v>0</v>
      </c>
      <c r="I84" s="57"/>
      <c r="J84" s="57"/>
      <c r="K84" s="57"/>
      <c r="L84" s="57"/>
      <c r="M84" s="58" t="str">
        <f t="shared" si="34"/>
        <v/>
      </c>
      <c r="N84" s="102"/>
    </row>
    <row r="85" spans="1:14">
      <c r="A85" s="97" t="str">
        <f t="shared" si="32"/>
        <v/>
      </c>
      <c r="B85" s="98" t="str">
        <f t="shared" si="31"/>
        <v/>
      </c>
      <c r="C85" s="99"/>
      <c r="D85" s="137"/>
      <c r="E85" s="100"/>
      <c r="F85" s="57"/>
      <c r="G85" s="58">
        <f t="shared" si="33"/>
        <v>0</v>
      </c>
      <c r="H85" s="58">
        <f>IF(E85="",0,IFERROR(VLOOKUP(E85,档案费管理台账!$D$4:$H$1000,5,0),0))</f>
        <v>0</v>
      </c>
      <c r="I85" s="57"/>
      <c r="J85" s="57"/>
      <c r="K85" s="57"/>
      <c r="L85" s="57"/>
      <c r="M85" s="58" t="str">
        <f t="shared" si="34"/>
        <v/>
      </c>
      <c r="N85" s="102"/>
    </row>
    <row r="86" spans="1:14">
      <c r="A86" s="97" t="str">
        <f t="shared" si="32"/>
        <v/>
      </c>
      <c r="B86" s="98" t="str">
        <f t="shared" si="31"/>
        <v/>
      </c>
      <c r="C86" s="99"/>
      <c r="D86" s="137"/>
      <c r="E86" s="100"/>
      <c r="F86" s="57"/>
      <c r="G86" s="58">
        <f t="shared" si="33"/>
        <v>0</v>
      </c>
      <c r="H86" s="58">
        <f>IF(E86="",0,IFERROR(VLOOKUP(E86,档案费管理台账!$D$4:$H$1000,5,0),0))</f>
        <v>0</v>
      </c>
      <c r="I86" s="57"/>
      <c r="J86" s="57"/>
      <c r="K86" s="57"/>
      <c r="L86" s="57"/>
      <c r="M86" s="58" t="str">
        <f t="shared" si="34"/>
        <v/>
      </c>
      <c r="N86" s="102"/>
    </row>
    <row r="87" spans="1:14">
      <c r="A87" s="97" t="str">
        <f t="shared" si="32"/>
        <v/>
      </c>
      <c r="B87" s="98" t="str">
        <f t="shared" si="31"/>
        <v/>
      </c>
      <c r="C87" s="99"/>
      <c r="D87" s="137"/>
      <c r="E87" s="100"/>
      <c r="F87" s="57"/>
      <c r="G87" s="58">
        <f t="shared" si="33"/>
        <v>0</v>
      </c>
      <c r="H87" s="58">
        <f>IF(E87="",0,IFERROR(VLOOKUP(E87,档案费管理台账!$D$4:$H$1000,5,0),0))</f>
        <v>0</v>
      </c>
      <c r="I87" s="57"/>
      <c r="J87" s="57"/>
      <c r="K87" s="57"/>
      <c r="L87" s="57"/>
      <c r="M87" s="58" t="str">
        <f t="shared" si="34"/>
        <v/>
      </c>
      <c r="N87" s="102"/>
    </row>
    <row r="88" spans="1:14">
      <c r="A88" s="97" t="str">
        <f t="shared" si="32"/>
        <v/>
      </c>
      <c r="B88" s="98" t="str">
        <f t="shared" si="31"/>
        <v/>
      </c>
      <c r="C88" s="99"/>
      <c r="D88" s="137"/>
      <c r="E88" s="100"/>
      <c r="F88" s="57"/>
      <c r="G88" s="58">
        <f t="shared" si="33"/>
        <v>0</v>
      </c>
      <c r="H88" s="58">
        <f>IF(E88="",0,IFERROR(VLOOKUP(E88,档案费管理台账!$D$4:$H$1000,5,0),0))</f>
        <v>0</v>
      </c>
      <c r="I88" s="57"/>
      <c r="J88" s="57"/>
      <c r="K88" s="57"/>
      <c r="L88" s="57"/>
      <c r="M88" s="58" t="str">
        <f t="shared" si="34"/>
        <v/>
      </c>
      <c r="N88" s="102"/>
    </row>
    <row r="89" spans="1:14">
      <c r="A89" s="97" t="str">
        <f t="shared" si="32"/>
        <v/>
      </c>
      <c r="B89" s="98" t="str">
        <f t="shared" si="31"/>
        <v/>
      </c>
      <c r="C89" s="99"/>
      <c r="D89" s="137"/>
      <c r="E89" s="100"/>
      <c r="F89" s="57"/>
      <c r="G89" s="58">
        <f t="shared" si="33"/>
        <v>0</v>
      </c>
      <c r="H89" s="58">
        <f>IF(E89="",0,IFERROR(VLOOKUP(E89,档案费管理台账!$D$4:$H$1000,5,0),0))</f>
        <v>0</v>
      </c>
      <c r="I89" s="57"/>
      <c r="J89" s="57"/>
      <c r="K89" s="57"/>
      <c r="L89" s="57"/>
      <c r="M89" s="58" t="str">
        <f t="shared" si="34"/>
        <v/>
      </c>
      <c r="N89" s="102"/>
    </row>
    <row r="90" spans="1:14">
      <c r="A90" s="97" t="str">
        <f t="shared" si="32"/>
        <v/>
      </c>
      <c r="B90" s="98" t="str">
        <f t="shared" si="31"/>
        <v/>
      </c>
      <c r="C90" s="99"/>
      <c r="D90" s="137"/>
      <c r="E90" s="100"/>
      <c r="F90" s="57"/>
      <c r="G90" s="58">
        <f t="shared" si="33"/>
        <v>0</v>
      </c>
      <c r="H90" s="58">
        <f>IF(E90="",0,IFERROR(VLOOKUP(E90,档案费管理台账!$D$4:$H$1000,5,0),0))</f>
        <v>0</v>
      </c>
      <c r="I90" s="57"/>
      <c r="J90" s="57"/>
      <c r="K90" s="57"/>
      <c r="L90" s="57"/>
      <c r="M90" s="58" t="str">
        <f t="shared" si="34"/>
        <v/>
      </c>
      <c r="N90" s="102"/>
    </row>
    <row r="91" spans="1:14">
      <c r="A91" s="97" t="str">
        <f t="shared" si="32"/>
        <v/>
      </c>
      <c r="B91" s="98" t="str">
        <f t="shared" si="31"/>
        <v/>
      </c>
      <c r="C91" s="99"/>
      <c r="D91" s="137"/>
      <c r="E91" s="100"/>
      <c r="F91" s="57"/>
      <c r="G91" s="58">
        <f t="shared" si="33"/>
        <v>0</v>
      </c>
      <c r="H91" s="58">
        <f>IF(E91="",0,IFERROR(VLOOKUP(E91,档案费管理台账!$D$4:$H$1000,5,0),0))</f>
        <v>0</v>
      </c>
      <c r="I91" s="57"/>
      <c r="J91" s="57"/>
      <c r="K91" s="57"/>
      <c r="L91" s="57"/>
      <c r="M91" s="58" t="str">
        <f t="shared" si="34"/>
        <v/>
      </c>
      <c r="N91" s="102"/>
    </row>
    <row r="92" spans="1:14">
      <c r="A92" s="97" t="str">
        <f t="shared" si="32"/>
        <v/>
      </c>
      <c r="B92" s="98" t="str">
        <f t="shared" si="31"/>
        <v/>
      </c>
      <c r="C92" s="99"/>
      <c r="D92" s="137"/>
      <c r="E92" s="100"/>
      <c r="F92" s="57"/>
      <c r="G92" s="58">
        <f t="shared" si="33"/>
        <v>0</v>
      </c>
      <c r="H92" s="58">
        <f>IF(E92="",0,IFERROR(VLOOKUP(E92,档案费管理台账!$D$4:$H$1000,5,0),0))</f>
        <v>0</v>
      </c>
      <c r="I92" s="57"/>
      <c r="J92" s="57"/>
      <c r="K92" s="57"/>
      <c r="L92" s="57"/>
      <c r="M92" s="58" t="str">
        <f t="shared" si="34"/>
        <v/>
      </c>
      <c r="N92" s="102"/>
    </row>
    <row r="93" spans="1:14">
      <c r="A93" s="97" t="str">
        <f t="shared" si="32"/>
        <v/>
      </c>
      <c r="B93" s="98" t="str">
        <f t="shared" si="31"/>
        <v/>
      </c>
      <c r="C93" s="99"/>
      <c r="D93" s="137"/>
      <c r="E93" s="100"/>
      <c r="F93" s="57"/>
      <c r="G93" s="58">
        <f t="shared" si="33"/>
        <v>0</v>
      </c>
      <c r="H93" s="58">
        <f>IF(E93="",0,IFERROR(VLOOKUP(E93,档案费管理台账!$D$4:$H$1000,5,0),0))</f>
        <v>0</v>
      </c>
      <c r="I93" s="57"/>
      <c r="J93" s="57"/>
      <c r="K93" s="57"/>
      <c r="L93" s="57"/>
      <c r="M93" s="58" t="str">
        <f t="shared" si="34"/>
        <v/>
      </c>
      <c r="N93" s="102"/>
    </row>
    <row r="94" spans="1:14">
      <c r="A94" s="97" t="str">
        <f t="shared" si="32"/>
        <v/>
      </c>
      <c r="B94" s="98" t="str">
        <f t="shared" si="31"/>
        <v/>
      </c>
      <c r="C94" s="99"/>
      <c r="D94" s="137"/>
      <c r="E94" s="100"/>
      <c r="F94" s="57"/>
      <c r="G94" s="58">
        <f t="shared" si="33"/>
        <v>0</v>
      </c>
      <c r="H94" s="58">
        <f>IF(E94="",0,IFERROR(VLOOKUP(E94,档案费管理台账!$D$4:$H$1000,5,0),0))</f>
        <v>0</v>
      </c>
      <c r="I94" s="57"/>
      <c r="J94" s="57"/>
      <c r="K94" s="57"/>
      <c r="L94" s="57"/>
      <c r="M94" s="58" t="str">
        <f t="shared" si="34"/>
        <v/>
      </c>
      <c r="N94" s="102"/>
    </row>
    <row r="95" spans="1:14">
      <c r="A95" s="97" t="str">
        <f t="shared" si="32"/>
        <v/>
      </c>
      <c r="B95" s="98" t="str">
        <f t="shared" si="31"/>
        <v/>
      </c>
      <c r="C95" s="99"/>
      <c r="D95" s="137"/>
      <c r="E95" s="100"/>
      <c r="F95" s="57"/>
      <c r="G95" s="58">
        <f t="shared" si="33"/>
        <v>0</v>
      </c>
      <c r="H95" s="58">
        <f>IF(E95="",0,IFERROR(VLOOKUP(E95,档案费管理台账!$D$4:$H$1000,5,0),0))</f>
        <v>0</v>
      </c>
      <c r="I95" s="57"/>
      <c r="J95" s="57"/>
      <c r="K95" s="57"/>
      <c r="L95" s="57"/>
      <c r="M95" s="58" t="str">
        <f t="shared" si="34"/>
        <v/>
      </c>
      <c r="N95" s="102"/>
    </row>
    <row r="96" spans="1:14">
      <c r="A96" s="97" t="str">
        <f t="shared" si="32"/>
        <v/>
      </c>
      <c r="B96" s="98" t="str">
        <f t="shared" si="31"/>
        <v/>
      </c>
      <c r="C96" s="99"/>
      <c r="D96" s="137"/>
      <c r="E96" s="100"/>
      <c r="F96" s="57"/>
      <c r="G96" s="58">
        <f t="shared" si="33"/>
        <v>0</v>
      </c>
      <c r="H96" s="58">
        <f>IF(E96="",0,IFERROR(VLOOKUP(E96,档案费管理台账!$D$4:$H$1000,5,0),0))</f>
        <v>0</v>
      </c>
      <c r="I96" s="57"/>
      <c r="J96" s="57"/>
      <c r="K96" s="57"/>
      <c r="L96" s="57"/>
      <c r="M96" s="58" t="str">
        <f t="shared" si="34"/>
        <v/>
      </c>
      <c r="N96" s="102"/>
    </row>
    <row r="97" spans="1:14">
      <c r="A97" s="97" t="str">
        <f t="shared" si="32"/>
        <v/>
      </c>
      <c r="B97" s="98" t="str">
        <f t="shared" si="31"/>
        <v/>
      </c>
      <c r="C97" s="99"/>
      <c r="D97" s="137"/>
      <c r="E97" s="100"/>
      <c r="F97" s="57"/>
      <c r="G97" s="58">
        <f t="shared" si="33"/>
        <v>0</v>
      </c>
      <c r="H97" s="58">
        <f>IF(E97="",0,IFERROR(VLOOKUP(E97,档案费管理台账!$D$4:$H$1000,5,0),0))</f>
        <v>0</v>
      </c>
      <c r="I97" s="57"/>
      <c r="J97" s="57"/>
      <c r="K97" s="57"/>
      <c r="L97" s="57"/>
      <c r="M97" s="58" t="str">
        <f t="shared" si="34"/>
        <v/>
      </c>
      <c r="N97" s="102"/>
    </row>
    <row r="98" spans="1:14">
      <c r="A98" s="97" t="str">
        <f t="shared" si="32"/>
        <v/>
      </c>
      <c r="B98" s="98" t="str">
        <f t="shared" si="31"/>
        <v/>
      </c>
      <c r="C98" s="99"/>
      <c r="D98" s="137"/>
      <c r="E98" s="100"/>
      <c r="F98" s="57"/>
      <c r="G98" s="58">
        <f t="shared" si="33"/>
        <v>0</v>
      </c>
      <c r="H98" s="58">
        <f>IF(E98="",0,IFERROR(VLOOKUP(E98,档案费管理台账!$D$4:$H$1000,5,0),0))</f>
        <v>0</v>
      </c>
      <c r="I98" s="57"/>
      <c r="J98" s="57"/>
      <c r="K98" s="57"/>
      <c r="L98" s="57"/>
      <c r="M98" s="58" t="str">
        <f t="shared" si="34"/>
        <v/>
      </c>
      <c r="N98" s="102"/>
    </row>
    <row r="99" spans="1:14">
      <c r="A99" s="97" t="str">
        <f t="shared" si="32"/>
        <v/>
      </c>
      <c r="B99" s="98" t="str">
        <f t="shared" si="31"/>
        <v/>
      </c>
      <c r="C99" s="99"/>
      <c r="D99" s="137"/>
      <c r="E99" s="100"/>
      <c r="F99" s="57"/>
      <c r="G99" s="58">
        <f t="shared" si="33"/>
        <v>0</v>
      </c>
      <c r="H99" s="58">
        <f>IF(E99="",0,IFERROR(VLOOKUP(E99,档案费管理台账!$D$4:$H$1000,5,0),0))</f>
        <v>0</v>
      </c>
      <c r="I99" s="57"/>
      <c r="J99" s="57"/>
      <c r="K99" s="57"/>
      <c r="L99" s="57"/>
      <c r="M99" s="58" t="str">
        <f t="shared" si="34"/>
        <v/>
      </c>
      <c r="N99" s="102"/>
    </row>
    <row r="100" spans="1:14">
      <c r="A100" s="97" t="str">
        <f t="shared" si="32"/>
        <v/>
      </c>
      <c r="B100" s="98" t="str">
        <f t="shared" si="31"/>
        <v/>
      </c>
      <c r="C100" s="99"/>
      <c r="D100" s="137"/>
      <c r="E100" s="100"/>
      <c r="F100" s="57"/>
      <c r="G100" s="58">
        <f t="shared" si="33"/>
        <v>0</v>
      </c>
      <c r="H100" s="58">
        <f>IF(E100="",0,IFERROR(VLOOKUP(E100,档案费管理台账!$D$4:$H$1000,5,0),0))</f>
        <v>0</v>
      </c>
      <c r="I100" s="57"/>
      <c r="J100" s="57"/>
      <c r="K100" s="57"/>
      <c r="L100" s="57"/>
      <c r="M100" s="58" t="str">
        <f t="shared" si="34"/>
        <v/>
      </c>
      <c r="N100" s="102"/>
    </row>
    <row r="101" spans="1:14">
      <c r="A101" s="97" t="str">
        <f t="shared" si="32"/>
        <v/>
      </c>
      <c r="B101" s="98" t="str">
        <f t="shared" si="31"/>
        <v/>
      </c>
      <c r="C101" s="99"/>
      <c r="D101" s="137"/>
      <c r="E101" s="100"/>
      <c r="F101" s="57"/>
      <c r="G101" s="58">
        <f t="shared" si="33"/>
        <v>0</v>
      </c>
      <c r="H101" s="58">
        <f>IF(E101="",0,IFERROR(VLOOKUP(E101,档案费管理台账!$D$4:$H$1000,5,0),0))</f>
        <v>0</v>
      </c>
      <c r="I101" s="57"/>
      <c r="J101" s="57"/>
      <c r="K101" s="57"/>
      <c r="L101" s="57"/>
      <c r="M101" s="58" t="str">
        <f t="shared" si="34"/>
        <v/>
      </c>
      <c r="N101" s="102"/>
    </row>
    <row r="102" spans="1:14">
      <c r="A102" s="97" t="str">
        <f t="shared" si="32"/>
        <v/>
      </c>
      <c r="B102" s="98" t="str">
        <f t="shared" si="31"/>
        <v/>
      </c>
      <c r="C102" s="99"/>
      <c r="D102" s="137"/>
      <c r="E102" s="100"/>
      <c r="F102" s="57"/>
      <c r="G102" s="58">
        <f t="shared" si="33"/>
        <v>0</v>
      </c>
      <c r="H102" s="58">
        <f>IF(E102="",0,IFERROR(VLOOKUP(E102,档案费管理台账!$D$4:$H$1000,5,0),0))</f>
        <v>0</v>
      </c>
      <c r="I102" s="57"/>
      <c r="J102" s="57"/>
      <c r="K102" s="57"/>
      <c r="L102" s="57"/>
      <c r="M102" s="58" t="str">
        <f t="shared" si="34"/>
        <v/>
      </c>
      <c r="N102" s="102"/>
    </row>
    <row r="103" spans="1:14">
      <c r="A103" s="97" t="str">
        <f t="shared" si="32"/>
        <v/>
      </c>
      <c r="B103" s="98" t="str">
        <f t="shared" si="31"/>
        <v/>
      </c>
      <c r="C103" s="99"/>
      <c r="D103" s="137"/>
      <c r="E103" s="100"/>
      <c r="F103" s="57"/>
      <c r="G103" s="58">
        <f t="shared" si="33"/>
        <v>0</v>
      </c>
      <c r="H103" s="58">
        <f>IF(E103="",0,IFERROR(VLOOKUP(E103,档案费管理台账!$D$4:$H$1000,5,0),0))</f>
        <v>0</v>
      </c>
      <c r="I103" s="57"/>
      <c r="J103" s="57"/>
      <c r="K103" s="57"/>
      <c r="L103" s="57"/>
      <c r="M103" s="58" t="str">
        <f t="shared" si="34"/>
        <v/>
      </c>
      <c r="N103" s="102"/>
    </row>
    <row r="104" spans="1:14">
      <c r="A104" s="97" t="str">
        <f t="shared" si="32"/>
        <v/>
      </c>
      <c r="B104" s="98" t="str">
        <f t="shared" si="31"/>
        <v/>
      </c>
      <c r="C104" s="99"/>
      <c r="D104" s="137"/>
      <c r="E104" s="100"/>
      <c r="F104" s="57"/>
      <c r="G104" s="58">
        <f t="shared" si="33"/>
        <v>0</v>
      </c>
      <c r="H104" s="58">
        <f>IF(E104="",0,IFERROR(VLOOKUP(E104,档案费管理台账!$D$4:$H$1000,5,0),0))</f>
        <v>0</v>
      </c>
      <c r="I104" s="57"/>
      <c r="J104" s="57"/>
      <c r="K104" s="57"/>
      <c r="L104" s="57"/>
      <c r="M104" s="58" t="str">
        <f t="shared" si="34"/>
        <v/>
      </c>
      <c r="N104" s="102"/>
    </row>
    <row r="105" spans="1:14">
      <c r="A105" s="97" t="str">
        <f t="shared" si="32"/>
        <v/>
      </c>
      <c r="B105" s="98" t="str">
        <f t="shared" si="31"/>
        <v/>
      </c>
      <c r="C105" s="99"/>
      <c r="D105" s="137"/>
      <c r="E105" s="100"/>
      <c r="F105" s="57"/>
      <c r="G105" s="58">
        <f t="shared" si="33"/>
        <v>0</v>
      </c>
      <c r="H105" s="58">
        <f>IF(E105="",0,IFERROR(VLOOKUP(E105,档案费管理台账!$D$4:$H$1000,5,0),0))</f>
        <v>0</v>
      </c>
      <c r="I105" s="57"/>
      <c r="J105" s="57"/>
      <c r="K105" s="57"/>
      <c r="L105" s="57"/>
      <c r="M105" s="58" t="str">
        <f t="shared" si="34"/>
        <v/>
      </c>
      <c r="N105" s="102"/>
    </row>
    <row r="106" spans="1:14">
      <c r="A106" s="97" t="str">
        <f t="shared" si="32"/>
        <v/>
      </c>
      <c r="B106" s="98" t="str">
        <f t="shared" si="31"/>
        <v/>
      </c>
      <c r="C106" s="99"/>
      <c r="D106" s="137"/>
      <c r="E106" s="100"/>
      <c r="F106" s="57"/>
      <c r="G106" s="58">
        <f t="shared" si="33"/>
        <v>0</v>
      </c>
      <c r="H106" s="58">
        <f>IF(E106="",0,IFERROR(VLOOKUP(E106,档案费管理台账!$D$4:$H$1000,5,0),0))</f>
        <v>0</v>
      </c>
      <c r="I106" s="57"/>
      <c r="J106" s="57"/>
      <c r="K106" s="57"/>
      <c r="L106" s="57"/>
      <c r="M106" s="58" t="str">
        <f t="shared" si="34"/>
        <v/>
      </c>
      <c r="N106" s="102"/>
    </row>
    <row r="107" spans="1:14">
      <c r="A107" s="97" t="str">
        <f t="shared" si="32"/>
        <v/>
      </c>
      <c r="B107" s="98" t="str">
        <f t="shared" si="31"/>
        <v/>
      </c>
      <c r="C107" s="99"/>
      <c r="D107" s="137"/>
      <c r="E107" s="100"/>
      <c r="F107" s="57"/>
      <c r="G107" s="58">
        <f t="shared" si="33"/>
        <v>0</v>
      </c>
      <c r="H107" s="58">
        <f>IF(E107="",0,IFERROR(VLOOKUP(E107,档案费管理台账!$D$4:$H$1000,5,0),0))</f>
        <v>0</v>
      </c>
      <c r="I107" s="57"/>
      <c r="J107" s="57"/>
      <c r="K107" s="57"/>
      <c r="L107" s="57"/>
      <c r="M107" s="58" t="str">
        <f t="shared" si="34"/>
        <v/>
      </c>
      <c r="N107" s="102"/>
    </row>
    <row r="108" spans="1:14">
      <c r="A108" s="97" t="str">
        <f t="shared" si="32"/>
        <v/>
      </c>
      <c r="B108" s="98" t="str">
        <f t="shared" ref="B108:B171" si="35">IF(C108="","",MONTH(C108)&amp;"月")</f>
        <v/>
      </c>
      <c r="C108" s="99"/>
      <c r="D108" s="137"/>
      <c r="E108" s="100"/>
      <c r="F108" s="57"/>
      <c r="G108" s="58">
        <f t="shared" si="33"/>
        <v>0</v>
      </c>
      <c r="H108" s="58">
        <f>IF(E108="",0,IFERROR(VLOOKUP(E108,档案费管理台账!$D$4:$H$1000,5,0),0))</f>
        <v>0</v>
      </c>
      <c r="I108" s="57"/>
      <c r="J108" s="57"/>
      <c r="K108" s="57"/>
      <c r="L108" s="57"/>
      <c r="M108" s="58" t="str">
        <f t="shared" si="34"/>
        <v/>
      </c>
      <c r="N108" s="102"/>
    </row>
    <row r="109" spans="1:14">
      <c r="A109" s="97" t="str">
        <f t="shared" ref="A109:A172" si="36">IF(C109="","",ROW()-42)</f>
        <v/>
      </c>
      <c r="B109" s="98" t="str">
        <f t="shared" si="35"/>
        <v/>
      </c>
      <c r="C109" s="99"/>
      <c r="D109" s="137"/>
      <c r="E109" s="100"/>
      <c r="F109" s="57"/>
      <c r="G109" s="58">
        <f t="shared" ref="G109:G172" si="37">IF(F109="",0,F109*$K$41)</f>
        <v>0</v>
      </c>
      <c r="H109" s="58">
        <f>IF(E109="",0,IFERROR(VLOOKUP(E109,档案费管理台账!$D$4:$H$1000,5,0),0))</f>
        <v>0</v>
      </c>
      <c r="I109" s="57"/>
      <c r="J109" s="57"/>
      <c r="K109" s="57"/>
      <c r="L109" s="57"/>
      <c r="M109" s="58" t="str">
        <f t="shared" ref="M109:M172" si="38">IF(C109="","",ROUND(M108+G109-I109-J109-K109-L109-H109,2))</f>
        <v/>
      </c>
      <c r="N109" s="102"/>
    </row>
    <row r="110" spans="1:14">
      <c r="A110" s="97" t="str">
        <f t="shared" si="36"/>
        <v/>
      </c>
      <c r="B110" s="98" t="str">
        <f t="shared" si="35"/>
        <v/>
      </c>
      <c r="C110" s="99"/>
      <c r="D110" s="137"/>
      <c r="E110" s="100"/>
      <c r="F110" s="57"/>
      <c r="G110" s="58">
        <f t="shared" si="37"/>
        <v>0</v>
      </c>
      <c r="H110" s="58">
        <f>IF(E110="",0,IFERROR(VLOOKUP(E110,档案费管理台账!$D$4:$H$1000,5,0),0))</f>
        <v>0</v>
      </c>
      <c r="I110" s="57"/>
      <c r="J110" s="57"/>
      <c r="K110" s="57"/>
      <c r="L110" s="57"/>
      <c r="M110" s="58" t="str">
        <f t="shared" si="38"/>
        <v/>
      </c>
      <c r="N110" s="102"/>
    </row>
    <row r="111" spans="1:14">
      <c r="A111" s="97" t="str">
        <f t="shared" si="36"/>
        <v/>
      </c>
      <c r="B111" s="98" t="str">
        <f t="shared" si="35"/>
        <v/>
      </c>
      <c r="C111" s="99"/>
      <c r="D111" s="137"/>
      <c r="E111" s="100"/>
      <c r="F111" s="57"/>
      <c r="G111" s="58">
        <f t="shared" si="37"/>
        <v>0</v>
      </c>
      <c r="H111" s="58">
        <f>IF(E111="",0,IFERROR(VLOOKUP(E111,档案费管理台账!$D$4:$H$1000,5,0),0))</f>
        <v>0</v>
      </c>
      <c r="I111" s="57"/>
      <c r="J111" s="57"/>
      <c r="K111" s="57"/>
      <c r="L111" s="57"/>
      <c r="M111" s="58" t="str">
        <f t="shared" si="38"/>
        <v/>
      </c>
      <c r="N111" s="102"/>
    </row>
    <row r="112" spans="1:14">
      <c r="A112" s="97" t="str">
        <f t="shared" si="36"/>
        <v/>
      </c>
      <c r="B112" s="98" t="str">
        <f t="shared" si="35"/>
        <v/>
      </c>
      <c r="C112" s="99"/>
      <c r="D112" s="137"/>
      <c r="E112" s="100"/>
      <c r="F112" s="57"/>
      <c r="G112" s="58">
        <f t="shared" si="37"/>
        <v>0</v>
      </c>
      <c r="H112" s="58">
        <f>IF(E112="",0,IFERROR(VLOOKUP(E112,档案费管理台账!$D$4:$H$1000,5,0),0))</f>
        <v>0</v>
      </c>
      <c r="I112" s="57"/>
      <c r="J112" s="57"/>
      <c r="K112" s="57"/>
      <c r="L112" s="57"/>
      <c r="M112" s="58" t="str">
        <f t="shared" si="38"/>
        <v/>
      </c>
      <c r="N112" s="102"/>
    </row>
    <row r="113" spans="1:14">
      <c r="A113" s="97" t="str">
        <f t="shared" si="36"/>
        <v/>
      </c>
      <c r="B113" s="98" t="str">
        <f t="shared" si="35"/>
        <v/>
      </c>
      <c r="C113" s="99"/>
      <c r="D113" s="137"/>
      <c r="E113" s="100"/>
      <c r="F113" s="57"/>
      <c r="G113" s="58">
        <f t="shared" si="37"/>
        <v>0</v>
      </c>
      <c r="H113" s="58">
        <f>IF(E113="",0,IFERROR(VLOOKUP(E113,档案费管理台账!$D$4:$H$1000,5,0),0))</f>
        <v>0</v>
      </c>
      <c r="I113" s="57"/>
      <c r="J113" s="57"/>
      <c r="K113" s="57"/>
      <c r="L113" s="57"/>
      <c r="M113" s="58" t="str">
        <f t="shared" si="38"/>
        <v/>
      </c>
      <c r="N113" s="102"/>
    </row>
    <row r="114" spans="1:14">
      <c r="A114" s="97" t="str">
        <f t="shared" si="36"/>
        <v/>
      </c>
      <c r="B114" s="98" t="str">
        <f t="shared" si="35"/>
        <v/>
      </c>
      <c r="C114" s="99"/>
      <c r="D114" s="137"/>
      <c r="E114" s="100"/>
      <c r="F114" s="57"/>
      <c r="G114" s="58">
        <f t="shared" si="37"/>
        <v>0</v>
      </c>
      <c r="H114" s="58">
        <f>IF(E114="",0,IFERROR(VLOOKUP(E114,档案费管理台账!$D$4:$H$1000,5,0),0))</f>
        <v>0</v>
      </c>
      <c r="I114" s="57"/>
      <c r="J114" s="57"/>
      <c r="K114" s="57"/>
      <c r="L114" s="57"/>
      <c r="M114" s="58" t="str">
        <f t="shared" si="38"/>
        <v/>
      </c>
      <c r="N114" s="102"/>
    </row>
    <row r="115" spans="1:14">
      <c r="A115" s="97" t="str">
        <f t="shared" si="36"/>
        <v/>
      </c>
      <c r="B115" s="98" t="str">
        <f t="shared" si="35"/>
        <v/>
      </c>
      <c r="C115" s="99"/>
      <c r="D115" s="137"/>
      <c r="E115" s="100"/>
      <c r="F115" s="57"/>
      <c r="G115" s="58">
        <f t="shared" si="37"/>
        <v>0</v>
      </c>
      <c r="H115" s="58">
        <f>IF(E115="",0,IFERROR(VLOOKUP(E115,档案费管理台账!$D$4:$H$1000,5,0),0))</f>
        <v>0</v>
      </c>
      <c r="I115" s="57"/>
      <c r="J115" s="57"/>
      <c r="K115" s="57"/>
      <c r="L115" s="57"/>
      <c r="M115" s="58" t="str">
        <f t="shared" si="38"/>
        <v/>
      </c>
      <c r="N115" s="102"/>
    </row>
    <row r="116" spans="1:14">
      <c r="A116" s="97" t="str">
        <f t="shared" si="36"/>
        <v/>
      </c>
      <c r="B116" s="98" t="str">
        <f t="shared" si="35"/>
        <v/>
      </c>
      <c r="C116" s="99"/>
      <c r="D116" s="137"/>
      <c r="E116" s="100"/>
      <c r="F116" s="57"/>
      <c r="G116" s="58">
        <f t="shared" si="37"/>
        <v>0</v>
      </c>
      <c r="H116" s="58">
        <f>IF(E116="",0,IFERROR(VLOOKUP(E116,档案费管理台账!$D$4:$H$1000,5,0),0))</f>
        <v>0</v>
      </c>
      <c r="I116" s="57"/>
      <c r="J116" s="57"/>
      <c r="K116" s="57"/>
      <c r="L116" s="57"/>
      <c r="M116" s="58" t="str">
        <f t="shared" si="38"/>
        <v/>
      </c>
      <c r="N116" s="102"/>
    </row>
    <row r="117" spans="1:14">
      <c r="A117" s="97" t="str">
        <f t="shared" si="36"/>
        <v/>
      </c>
      <c r="B117" s="98" t="str">
        <f t="shared" si="35"/>
        <v/>
      </c>
      <c r="C117" s="99"/>
      <c r="D117" s="137"/>
      <c r="E117" s="100"/>
      <c r="F117" s="57"/>
      <c r="G117" s="58">
        <f t="shared" si="37"/>
        <v>0</v>
      </c>
      <c r="H117" s="58">
        <f>IF(E117="",0,IFERROR(VLOOKUP(E117,档案费管理台账!$D$4:$H$1000,5,0),0))</f>
        <v>0</v>
      </c>
      <c r="I117" s="57"/>
      <c r="J117" s="57"/>
      <c r="K117" s="57"/>
      <c r="L117" s="57"/>
      <c r="M117" s="58" t="str">
        <f t="shared" si="38"/>
        <v/>
      </c>
      <c r="N117" s="102"/>
    </row>
    <row r="118" spans="1:14">
      <c r="A118" s="97" t="str">
        <f t="shared" si="36"/>
        <v/>
      </c>
      <c r="B118" s="98" t="str">
        <f t="shared" si="35"/>
        <v/>
      </c>
      <c r="C118" s="99"/>
      <c r="D118" s="137"/>
      <c r="E118" s="100"/>
      <c r="F118" s="57"/>
      <c r="G118" s="58">
        <f t="shared" si="37"/>
        <v>0</v>
      </c>
      <c r="H118" s="58">
        <f>IF(E118="",0,IFERROR(VLOOKUP(E118,档案费管理台账!$D$4:$H$1000,5,0),0))</f>
        <v>0</v>
      </c>
      <c r="I118" s="57"/>
      <c r="J118" s="57"/>
      <c r="K118" s="57"/>
      <c r="L118" s="57"/>
      <c r="M118" s="58" t="str">
        <f t="shared" si="38"/>
        <v/>
      </c>
      <c r="N118" s="102"/>
    </row>
    <row r="119" spans="1:14">
      <c r="A119" s="97" t="str">
        <f t="shared" si="36"/>
        <v/>
      </c>
      <c r="B119" s="98" t="str">
        <f t="shared" si="35"/>
        <v/>
      </c>
      <c r="C119" s="99"/>
      <c r="D119" s="137"/>
      <c r="E119" s="100"/>
      <c r="F119" s="57"/>
      <c r="G119" s="58">
        <f t="shared" si="37"/>
        <v>0</v>
      </c>
      <c r="H119" s="58">
        <f>IF(E119="",0,IFERROR(VLOOKUP(E119,档案费管理台账!$D$4:$H$1000,5,0),0))</f>
        <v>0</v>
      </c>
      <c r="I119" s="57"/>
      <c r="J119" s="57"/>
      <c r="K119" s="57"/>
      <c r="L119" s="57"/>
      <c r="M119" s="58" t="str">
        <f t="shared" si="38"/>
        <v/>
      </c>
      <c r="N119" s="102"/>
    </row>
    <row r="120" spans="1:14">
      <c r="A120" s="97" t="str">
        <f t="shared" si="36"/>
        <v/>
      </c>
      <c r="B120" s="98" t="str">
        <f t="shared" si="35"/>
        <v/>
      </c>
      <c r="C120" s="99"/>
      <c r="D120" s="137"/>
      <c r="E120" s="100"/>
      <c r="F120" s="57"/>
      <c r="G120" s="58">
        <f t="shared" si="37"/>
        <v>0</v>
      </c>
      <c r="H120" s="58">
        <f>IF(E120="",0,IFERROR(VLOOKUP(E120,档案费管理台账!$D$4:$H$1000,5,0),0))</f>
        <v>0</v>
      </c>
      <c r="I120" s="57"/>
      <c r="J120" s="57"/>
      <c r="K120" s="57"/>
      <c r="L120" s="57"/>
      <c r="M120" s="58" t="str">
        <f t="shared" si="38"/>
        <v/>
      </c>
      <c r="N120" s="102"/>
    </row>
    <row r="121" spans="1:14">
      <c r="A121" s="97" t="str">
        <f t="shared" si="36"/>
        <v/>
      </c>
      <c r="B121" s="98" t="str">
        <f t="shared" si="35"/>
        <v/>
      </c>
      <c r="C121" s="99"/>
      <c r="D121" s="137"/>
      <c r="E121" s="100"/>
      <c r="F121" s="57"/>
      <c r="G121" s="58">
        <f t="shared" si="37"/>
        <v>0</v>
      </c>
      <c r="H121" s="58">
        <f>IF(E121="",0,IFERROR(VLOOKUP(E121,档案费管理台账!$D$4:$H$1000,5,0),0))</f>
        <v>0</v>
      </c>
      <c r="I121" s="57"/>
      <c r="J121" s="57"/>
      <c r="K121" s="57"/>
      <c r="L121" s="57"/>
      <c r="M121" s="58" t="str">
        <f t="shared" si="38"/>
        <v/>
      </c>
      <c r="N121" s="102"/>
    </row>
    <row r="122" spans="1:14">
      <c r="A122" s="97" t="str">
        <f t="shared" si="36"/>
        <v/>
      </c>
      <c r="B122" s="98" t="str">
        <f t="shared" si="35"/>
        <v/>
      </c>
      <c r="C122" s="99"/>
      <c r="D122" s="137"/>
      <c r="E122" s="100"/>
      <c r="F122" s="57"/>
      <c r="G122" s="58">
        <f t="shared" si="37"/>
        <v>0</v>
      </c>
      <c r="H122" s="58">
        <f>IF(E122="",0,IFERROR(VLOOKUP(E122,档案费管理台账!$D$4:$H$1000,5,0),0))</f>
        <v>0</v>
      </c>
      <c r="I122" s="57"/>
      <c r="J122" s="57"/>
      <c r="K122" s="57"/>
      <c r="L122" s="57"/>
      <c r="M122" s="58" t="str">
        <f t="shared" si="38"/>
        <v/>
      </c>
      <c r="N122" s="102"/>
    </row>
    <row r="123" spans="1:14">
      <c r="A123" s="97" t="str">
        <f t="shared" si="36"/>
        <v/>
      </c>
      <c r="B123" s="98" t="str">
        <f t="shared" si="35"/>
        <v/>
      </c>
      <c r="C123" s="99"/>
      <c r="D123" s="137"/>
      <c r="E123" s="100"/>
      <c r="F123" s="57"/>
      <c r="G123" s="58">
        <f t="shared" si="37"/>
        <v>0</v>
      </c>
      <c r="H123" s="58">
        <f>IF(E123="",0,IFERROR(VLOOKUP(E123,档案费管理台账!$D$4:$H$1000,5,0),0))</f>
        <v>0</v>
      </c>
      <c r="I123" s="57"/>
      <c r="J123" s="57"/>
      <c r="K123" s="57"/>
      <c r="L123" s="57"/>
      <c r="M123" s="58" t="str">
        <f t="shared" si="38"/>
        <v/>
      </c>
      <c r="N123" s="102"/>
    </row>
    <row r="124" spans="1:14">
      <c r="A124" s="97" t="str">
        <f t="shared" si="36"/>
        <v/>
      </c>
      <c r="B124" s="98" t="str">
        <f t="shared" si="35"/>
        <v/>
      </c>
      <c r="C124" s="99"/>
      <c r="D124" s="137"/>
      <c r="E124" s="100"/>
      <c r="F124" s="57"/>
      <c r="G124" s="58">
        <f t="shared" si="37"/>
        <v>0</v>
      </c>
      <c r="H124" s="58">
        <f>IF(E124="",0,IFERROR(VLOOKUP(E124,档案费管理台账!$D$4:$H$1000,5,0),0))</f>
        <v>0</v>
      </c>
      <c r="I124" s="57"/>
      <c r="J124" s="57"/>
      <c r="K124" s="57"/>
      <c r="L124" s="57"/>
      <c r="M124" s="58" t="str">
        <f t="shared" si="38"/>
        <v/>
      </c>
      <c r="N124" s="102"/>
    </row>
    <row r="125" spans="1:14">
      <c r="A125" s="97" t="str">
        <f t="shared" si="36"/>
        <v/>
      </c>
      <c r="B125" s="98" t="str">
        <f t="shared" si="35"/>
        <v/>
      </c>
      <c r="C125" s="99"/>
      <c r="D125" s="137"/>
      <c r="E125" s="100"/>
      <c r="F125" s="57"/>
      <c r="G125" s="58">
        <f t="shared" si="37"/>
        <v>0</v>
      </c>
      <c r="H125" s="58">
        <f>IF(E125="",0,IFERROR(VLOOKUP(E125,档案费管理台账!$D$4:$H$1000,5,0),0))</f>
        <v>0</v>
      </c>
      <c r="I125" s="57"/>
      <c r="J125" s="57"/>
      <c r="K125" s="57"/>
      <c r="L125" s="57"/>
      <c r="M125" s="58" t="str">
        <f t="shared" si="38"/>
        <v/>
      </c>
      <c r="N125" s="102"/>
    </row>
    <row r="126" spans="1:14">
      <c r="A126" s="97" t="str">
        <f t="shared" si="36"/>
        <v/>
      </c>
      <c r="B126" s="98" t="str">
        <f t="shared" si="35"/>
        <v/>
      </c>
      <c r="C126" s="99"/>
      <c r="D126" s="137"/>
      <c r="E126" s="100"/>
      <c r="F126" s="57"/>
      <c r="G126" s="58">
        <f t="shared" si="37"/>
        <v>0</v>
      </c>
      <c r="H126" s="58">
        <f>IF(E126="",0,IFERROR(VLOOKUP(E126,档案费管理台账!$D$4:$H$1000,5,0),0))</f>
        <v>0</v>
      </c>
      <c r="I126" s="57"/>
      <c r="J126" s="57"/>
      <c r="K126" s="57"/>
      <c r="L126" s="57"/>
      <c r="M126" s="58" t="str">
        <f t="shared" si="38"/>
        <v/>
      </c>
      <c r="N126" s="102"/>
    </row>
    <row r="127" spans="1:14">
      <c r="A127" s="97" t="str">
        <f t="shared" si="36"/>
        <v/>
      </c>
      <c r="B127" s="98" t="str">
        <f t="shared" si="35"/>
        <v/>
      </c>
      <c r="C127" s="99"/>
      <c r="D127" s="137"/>
      <c r="E127" s="100"/>
      <c r="F127" s="57"/>
      <c r="G127" s="58">
        <f t="shared" si="37"/>
        <v>0</v>
      </c>
      <c r="H127" s="58">
        <f>IF(E127="",0,IFERROR(VLOOKUP(E127,档案费管理台账!$D$4:$H$1000,5,0),0))</f>
        <v>0</v>
      </c>
      <c r="I127" s="57"/>
      <c r="J127" s="57"/>
      <c r="K127" s="57"/>
      <c r="L127" s="57"/>
      <c r="M127" s="58" t="str">
        <f t="shared" si="38"/>
        <v/>
      </c>
      <c r="N127" s="102"/>
    </row>
    <row r="128" spans="1:14">
      <c r="A128" s="97" t="str">
        <f t="shared" si="36"/>
        <v/>
      </c>
      <c r="B128" s="98" t="str">
        <f t="shared" si="35"/>
        <v/>
      </c>
      <c r="C128" s="99"/>
      <c r="D128" s="137"/>
      <c r="E128" s="100"/>
      <c r="F128" s="57"/>
      <c r="G128" s="58">
        <f t="shared" si="37"/>
        <v>0</v>
      </c>
      <c r="H128" s="58">
        <f>IF(E128="",0,IFERROR(VLOOKUP(E128,档案费管理台账!$D$4:$H$1000,5,0),0))</f>
        <v>0</v>
      </c>
      <c r="I128" s="57"/>
      <c r="J128" s="57"/>
      <c r="K128" s="57"/>
      <c r="L128" s="57"/>
      <c r="M128" s="58" t="str">
        <f t="shared" si="38"/>
        <v/>
      </c>
      <c r="N128" s="102"/>
    </row>
    <row r="129" spans="1:14">
      <c r="A129" s="97" t="str">
        <f t="shared" si="36"/>
        <v/>
      </c>
      <c r="B129" s="98" t="str">
        <f t="shared" si="35"/>
        <v/>
      </c>
      <c r="C129" s="99"/>
      <c r="D129" s="137"/>
      <c r="E129" s="100"/>
      <c r="F129" s="57"/>
      <c r="G129" s="58">
        <f t="shared" si="37"/>
        <v>0</v>
      </c>
      <c r="H129" s="58">
        <f>IF(E129="",0,IFERROR(VLOOKUP(E129,档案费管理台账!$D$4:$H$1000,5,0),0))</f>
        <v>0</v>
      </c>
      <c r="I129" s="57"/>
      <c r="J129" s="57"/>
      <c r="K129" s="57"/>
      <c r="L129" s="57"/>
      <c r="M129" s="58" t="str">
        <f t="shared" si="38"/>
        <v/>
      </c>
      <c r="N129" s="102"/>
    </row>
    <row r="130" spans="1:14">
      <c r="A130" s="97" t="str">
        <f t="shared" si="36"/>
        <v/>
      </c>
      <c r="B130" s="98" t="str">
        <f t="shared" si="35"/>
        <v/>
      </c>
      <c r="C130" s="99"/>
      <c r="D130" s="137"/>
      <c r="E130" s="100"/>
      <c r="F130" s="57"/>
      <c r="G130" s="58">
        <f t="shared" si="37"/>
        <v>0</v>
      </c>
      <c r="H130" s="58">
        <f>IF(E130="",0,IFERROR(VLOOKUP(E130,档案费管理台账!$D$4:$H$1000,5,0),0))</f>
        <v>0</v>
      </c>
      <c r="I130" s="57"/>
      <c r="J130" s="57"/>
      <c r="K130" s="57"/>
      <c r="L130" s="57"/>
      <c r="M130" s="58" t="str">
        <f t="shared" si="38"/>
        <v/>
      </c>
      <c r="N130" s="102"/>
    </row>
    <row r="131" spans="1:14">
      <c r="A131" s="97" t="str">
        <f t="shared" si="36"/>
        <v/>
      </c>
      <c r="B131" s="98" t="str">
        <f t="shared" si="35"/>
        <v/>
      </c>
      <c r="C131" s="99"/>
      <c r="D131" s="137"/>
      <c r="E131" s="100"/>
      <c r="F131" s="57"/>
      <c r="G131" s="58">
        <f t="shared" si="37"/>
        <v>0</v>
      </c>
      <c r="H131" s="58">
        <f>IF(E131="",0,IFERROR(VLOOKUP(E131,档案费管理台账!$D$4:$H$1000,5,0),0))</f>
        <v>0</v>
      </c>
      <c r="I131" s="57"/>
      <c r="J131" s="57"/>
      <c r="K131" s="57"/>
      <c r="L131" s="57"/>
      <c r="M131" s="58" t="str">
        <f t="shared" si="38"/>
        <v/>
      </c>
      <c r="N131" s="102"/>
    </row>
    <row r="132" spans="1:14">
      <c r="A132" s="97" t="str">
        <f t="shared" si="36"/>
        <v/>
      </c>
      <c r="B132" s="98" t="str">
        <f t="shared" si="35"/>
        <v/>
      </c>
      <c r="C132" s="99"/>
      <c r="D132" s="137"/>
      <c r="E132" s="100"/>
      <c r="F132" s="57"/>
      <c r="G132" s="58">
        <f t="shared" si="37"/>
        <v>0</v>
      </c>
      <c r="H132" s="58">
        <f>IF(E132="",0,IFERROR(VLOOKUP(E132,档案费管理台账!$D$4:$H$1000,5,0),0))</f>
        <v>0</v>
      </c>
      <c r="I132" s="57"/>
      <c r="J132" s="57"/>
      <c r="K132" s="57"/>
      <c r="L132" s="57"/>
      <c r="M132" s="58" t="str">
        <f t="shared" si="38"/>
        <v/>
      </c>
      <c r="N132" s="102"/>
    </row>
    <row r="133" spans="1:14">
      <c r="A133" s="97" t="str">
        <f t="shared" si="36"/>
        <v/>
      </c>
      <c r="B133" s="98" t="str">
        <f t="shared" si="35"/>
        <v/>
      </c>
      <c r="C133" s="99"/>
      <c r="D133" s="137"/>
      <c r="E133" s="100"/>
      <c r="F133" s="57"/>
      <c r="G133" s="58">
        <f t="shared" si="37"/>
        <v>0</v>
      </c>
      <c r="H133" s="58">
        <f>IF(E133="",0,IFERROR(VLOOKUP(E133,档案费管理台账!$D$4:$H$1000,5,0),0))</f>
        <v>0</v>
      </c>
      <c r="I133" s="57"/>
      <c r="J133" s="57"/>
      <c r="K133" s="57"/>
      <c r="L133" s="57"/>
      <c r="M133" s="58" t="str">
        <f t="shared" si="38"/>
        <v/>
      </c>
      <c r="N133" s="102"/>
    </row>
    <row r="134" spans="1:14">
      <c r="A134" s="97" t="str">
        <f t="shared" si="36"/>
        <v/>
      </c>
      <c r="B134" s="98" t="str">
        <f t="shared" si="35"/>
        <v/>
      </c>
      <c r="C134" s="99"/>
      <c r="D134" s="137"/>
      <c r="E134" s="100"/>
      <c r="F134" s="57"/>
      <c r="G134" s="58">
        <f t="shared" si="37"/>
        <v>0</v>
      </c>
      <c r="H134" s="58">
        <f>IF(E134="",0,IFERROR(VLOOKUP(E134,档案费管理台账!$D$4:$H$1000,5,0),0))</f>
        <v>0</v>
      </c>
      <c r="I134" s="57"/>
      <c r="J134" s="57"/>
      <c r="K134" s="57"/>
      <c r="L134" s="57"/>
      <c r="M134" s="58" t="str">
        <f t="shared" si="38"/>
        <v/>
      </c>
      <c r="N134" s="102"/>
    </row>
    <row r="135" spans="1:14">
      <c r="A135" s="97" t="str">
        <f t="shared" si="36"/>
        <v/>
      </c>
      <c r="B135" s="98" t="str">
        <f t="shared" si="35"/>
        <v/>
      </c>
      <c r="C135" s="99"/>
      <c r="D135" s="137"/>
      <c r="E135" s="100"/>
      <c r="F135" s="57"/>
      <c r="G135" s="58">
        <f t="shared" si="37"/>
        <v>0</v>
      </c>
      <c r="H135" s="58">
        <f>IF(E135="",0,IFERROR(VLOOKUP(E135,档案费管理台账!$D$4:$H$1000,5,0),0))</f>
        <v>0</v>
      </c>
      <c r="I135" s="57"/>
      <c r="J135" s="57"/>
      <c r="K135" s="57"/>
      <c r="L135" s="57"/>
      <c r="M135" s="58" t="str">
        <f t="shared" si="38"/>
        <v/>
      </c>
      <c r="N135" s="102"/>
    </row>
    <row r="136" spans="1:14">
      <c r="A136" s="97" t="str">
        <f t="shared" si="36"/>
        <v/>
      </c>
      <c r="B136" s="98" t="str">
        <f t="shared" si="35"/>
        <v/>
      </c>
      <c r="C136" s="99"/>
      <c r="D136" s="137"/>
      <c r="E136" s="100"/>
      <c r="F136" s="57"/>
      <c r="G136" s="58">
        <f t="shared" si="37"/>
        <v>0</v>
      </c>
      <c r="H136" s="58">
        <f>IF(E136="",0,IFERROR(VLOOKUP(E136,档案费管理台账!$D$4:$H$1000,5,0),0))</f>
        <v>0</v>
      </c>
      <c r="I136" s="57"/>
      <c r="J136" s="57"/>
      <c r="K136" s="57"/>
      <c r="L136" s="57"/>
      <c r="M136" s="58" t="str">
        <f t="shared" si="38"/>
        <v/>
      </c>
      <c r="N136" s="102"/>
    </row>
    <row r="137" spans="1:14">
      <c r="A137" s="97" t="str">
        <f t="shared" si="36"/>
        <v/>
      </c>
      <c r="B137" s="98" t="str">
        <f t="shared" si="35"/>
        <v/>
      </c>
      <c r="C137" s="99"/>
      <c r="D137" s="137"/>
      <c r="E137" s="100"/>
      <c r="F137" s="57"/>
      <c r="G137" s="58">
        <f t="shared" si="37"/>
        <v>0</v>
      </c>
      <c r="H137" s="58">
        <f>IF(E137="",0,IFERROR(VLOOKUP(E137,档案费管理台账!$D$4:$H$1000,5,0),0))</f>
        <v>0</v>
      </c>
      <c r="I137" s="57"/>
      <c r="J137" s="57"/>
      <c r="K137" s="57"/>
      <c r="L137" s="57"/>
      <c r="M137" s="58" t="str">
        <f t="shared" si="38"/>
        <v/>
      </c>
      <c r="N137" s="102"/>
    </row>
    <row r="138" spans="1:14">
      <c r="A138" s="97" t="str">
        <f t="shared" si="36"/>
        <v/>
      </c>
      <c r="B138" s="98" t="str">
        <f t="shared" si="35"/>
        <v/>
      </c>
      <c r="C138" s="99"/>
      <c r="D138" s="137"/>
      <c r="E138" s="100"/>
      <c r="F138" s="57"/>
      <c r="G138" s="58">
        <f t="shared" si="37"/>
        <v>0</v>
      </c>
      <c r="H138" s="58">
        <f>IF(E138="",0,IFERROR(VLOOKUP(E138,档案费管理台账!$D$4:$H$1000,5,0),0))</f>
        <v>0</v>
      </c>
      <c r="I138" s="57"/>
      <c r="J138" s="57"/>
      <c r="K138" s="57"/>
      <c r="L138" s="57"/>
      <c r="M138" s="58" t="str">
        <f t="shared" si="38"/>
        <v/>
      </c>
      <c r="N138" s="102"/>
    </row>
    <row r="139" spans="1:14">
      <c r="A139" s="97" t="str">
        <f t="shared" si="36"/>
        <v/>
      </c>
      <c r="B139" s="98" t="str">
        <f t="shared" si="35"/>
        <v/>
      </c>
      <c r="C139" s="99"/>
      <c r="D139" s="137"/>
      <c r="E139" s="100"/>
      <c r="F139" s="57"/>
      <c r="G139" s="58">
        <f t="shared" si="37"/>
        <v>0</v>
      </c>
      <c r="H139" s="58">
        <f>IF(E139="",0,IFERROR(VLOOKUP(E139,档案费管理台账!$D$4:$H$1000,5,0),0))</f>
        <v>0</v>
      </c>
      <c r="I139" s="57"/>
      <c r="J139" s="57"/>
      <c r="K139" s="57"/>
      <c r="L139" s="57"/>
      <c r="M139" s="58" t="str">
        <f t="shared" si="38"/>
        <v/>
      </c>
      <c r="N139" s="102"/>
    </row>
    <row r="140" spans="1:14">
      <c r="A140" s="97" t="str">
        <f t="shared" si="36"/>
        <v/>
      </c>
      <c r="B140" s="98" t="str">
        <f t="shared" si="35"/>
        <v/>
      </c>
      <c r="C140" s="99"/>
      <c r="D140" s="137"/>
      <c r="E140" s="100"/>
      <c r="F140" s="57"/>
      <c r="G140" s="58">
        <f t="shared" si="37"/>
        <v>0</v>
      </c>
      <c r="H140" s="58">
        <f>IF(E140="",0,IFERROR(VLOOKUP(E140,档案费管理台账!$D$4:$H$1000,5,0),0))</f>
        <v>0</v>
      </c>
      <c r="I140" s="57"/>
      <c r="J140" s="57"/>
      <c r="K140" s="57"/>
      <c r="L140" s="57"/>
      <c r="M140" s="58" t="str">
        <f t="shared" si="38"/>
        <v/>
      </c>
      <c r="N140" s="102"/>
    </row>
    <row r="141" spans="1:14">
      <c r="A141" s="97" t="str">
        <f t="shared" si="36"/>
        <v/>
      </c>
      <c r="B141" s="98" t="str">
        <f t="shared" si="35"/>
        <v/>
      </c>
      <c r="C141" s="99"/>
      <c r="D141" s="137"/>
      <c r="E141" s="100"/>
      <c r="F141" s="57"/>
      <c r="G141" s="58">
        <f t="shared" si="37"/>
        <v>0</v>
      </c>
      <c r="H141" s="58">
        <f>IF(E141="",0,IFERROR(VLOOKUP(E141,档案费管理台账!$D$4:$H$1000,5,0),0))</f>
        <v>0</v>
      </c>
      <c r="I141" s="57"/>
      <c r="J141" s="57"/>
      <c r="K141" s="57"/>
      <c r="L141" s="57"/>
      <c r="M141" s="58" t="str">
        <f t="shared" si="38"/>
        <v/>
      </c>
      <c r="N141" s="102"/>
    </row>
    <row r="142" spans="1:14">
      <c r="A142" s="97" t="str">
        <f t="shared" si="36"/>
        <v/>
      </c>
      <c r="B142" s="98" t="str">
        <f t="shared" si="35"/>
        <v/>
      </c>
      <c r="C142" s="99"/>
      <c r="D142" s="137"/>
      <c r="E142" s="100"/>
      <c r="F142" s="57"/>
      <c r="G142" s="58">
        <f t="shared" si="37"/>
        <v>0</v>
      </c>
      <c r="H142" s="58">
        <f>IF(E142="",0,IFERROR(VLOOKUP(E142,档案费管理台账!$D$4:$H$1000,5,0),0))</f>
        <v>0</v>
      </c>
      <c r="I142" s="57"/>
      <c r="J142" s="57"/>
      <c r="K142" s="57"/>
      <c r="L142" s="57"/>
      <c r="M142" s="58" t="str">
        <f t="shared" si="38"/>
        <v/>
      </c>
      <c r="N142" s="102"/>
    </row>
    <row r="143" spans="1:14">
      <c r="A143" s="97" t="str">
        <f t="shared" si="36"/>
        <v/>
      </c>
      <c r="B143" s="98" t="str">
        <f t="shared" si="35"/>
        <v/>
      </c>
      <c r="C143" s="99"/>
      <c r="D143" s="137"/>
      <c r="E143" s="100"/>
      <c r="F143" s="57"/>
      <c r="G143" s="58">
        <f t="shared" si="37"/>
        <v>0</v>
      </c>
      <c r="H143" s="58">
        <f>IF(E143="",0,IFERROR(VLOOKUP(E143,档案费管理台账!$D$4:$H$1000,5,0),0))</f>
        <v>0</v>
      </c>
      <c r="I143" s="57"/>
      <c r="J143" s="57"/>
      <c r="K143" s="57"/>
      <c r="L143" s="57"/>
      <c r="M143" s="58" t="str">
        <f t="shared" si="38"/>
        <v/>
      </c>
      <c r="N143" s="102"/>
    </row>
    <row r="144" spans="1:14">
      <c r="A144" s="97" t="str">
        <f t="shared" si="36"/>
        <v/>
      </c>
      <c r="B144" s="98" t="str">
        <f t="shared" si="35"/>
        <v/>
      </c>
      <c r="C144" s="99"/>
      <c r="D144" s="137"/>
      <c r="E144" s="100"/>
      <c r="F144" s="57"/>
      <c r="G144" s="58">
        <f t="shared" si="37"/>
        <v>0</v>
      </c>
      <c r="H144" s="58">
        <f>IF(E144="",0,IFERROR(VLOOKUP(E144,档案费管理台账!$D$4:$H$1000,5,0),0))</f>
        <v>0</v>
      </c>
      <c r="I144" s="57"/>
      <c r="J144" s="57"/>
      <c r="K144" s="57"/>
      <c r="L144" s="57"/>
      <c r="M144" s="58" t="str">
        <f t="shared" si="38"/>
        <v/>
      </c>
      <c r="N144" s="102"/>
    </row>
    <row r="145" spans="1:14">
      <c r="A145" s="97" t="str">
        <f t="shared" si="36"/>
        <v/>
      </c>
      <c r="B145" s="98" t="str">
        <f t="shared" si="35"/>
        <v/>
      </c>
      <c r="C145" s="99"/>
      <c r="D145" s="137"/>
      <c r="E145" s="100"/>
      <c r="F145" s="57"/>
      <c r="G145" s="58">
        <f t="shared" si="37"/>
        <v>0</v>
      </c>
      <c r="H145" s="58">
        <f>IF(E145="",0,IFERROR(VLOOKUP(E145,档案费管理台账!$D$4:$H$1000,5,0),0))</f>
        <v>0</v>
      </c>
      <c r="I145" s="57"/>
      <c r="J145" s="57"/>
      <c r="K145" s="57"/>
      <c r="L145" s="57"/>
      <c r="M145" s="58" t="str">
        <f t="shared" si="38"/>
        <v/>
      </c>
      <c r="N145" s="102"/>
    </row>
    <row r="146" spans="1:14">
      <c r="A146" s="97" t="str">
        <f t="shared" si="36"/>
        <v/>
      </c>
      <c r="B146" s="98" t="str">
        <f t="shared" si="35"/>
        <v/>
      </c>
      <c r="C146" s="99"/>
      <c r="D146" s="137"/>
      <c r="E146" s="100"/>
      <c r="F146" s="57"/>
      <c r="G146" s="58">
        <f t="shared" si="37"/>
        <v>0</v>
      </c>
      <c r="H146" s="58">
        <f>IF(E146="",0,IFERROR(VLOOKUP(E146,档案费管理台账!$D$4:$H$1000,5,0),0))</f>
        <v>0</v>
      </c>
      <c r="I146" s="57"/>
      <c r="J146" s="57"/>
      <c r="K146" s="57"/>
      <c r="L146" s="57"/>
      <c r="M146" s="58" t="str">
        <f t="shared" si="38"/>
        <v/>
      </c>
      <c r="N146" s="102"/>
    </row>
    <row r="147" spans="1:14">
      <c r="A147" s="97" t="str">
        <f t="shared" si="36"/>
        <v/>
      </c>
      <c r="B147" s="98" t="str">
        <f t="shared" si="35"/>
        <v/>
      </c>
      <c r="C147" s="99"/>
      <c r="D147" s="137"/>
      <c r="E147" s="100"/>
      <c r="F147" s="57"/>
      <c r="G147" s="58">
        <f t="shared" si="37"/>
        <v>0</v>
      </c>
      <c r="H147" s="58">
        <f>IF(E147="",0,IFERROR(VLOOKUP(E147,档案费管理台账!$D$4:$H$1000,5,0),0))</f>
        <v>0</v>
      </c>
      <c r="I147" s="57"/>
      <c r="J147" s="57"/>
      <c r="K147" s="57"/>
      <c r="L147" s="57"/>
      <c r="M147" s="58" t="str">
        <f t="shared" si="38"/>
        <v/>
      </c>
      <c r="N147" s="102"/>
    </row>
    <row r="148" spans="1:14">
      <c r="A148" s="97" t="str">
        <f t="shared" si="36"/>
        <v/>
      </c>
      <c r="B148" s="98" t="str">
        <f t="shared" si="35"/>
        <v/>
      </c>
      <c r="C148" s="99"/>
      <c r="D148" s="137"/>
      <c r="E148" s="100"/>
      <c r="F148" s="57"/>
      <c r="G148" s="58">
        <f t="shared" si="37"/>
        <v>0</v>
      </c>
      <c r="H148" s="58">
        <f>IF(E148="",0,IFERROR(VLOOKUP(E148,档案费管理台账!$D$4:$H$1000,5,0),0))</f>
        <v>0</v>
      </c>
      <c r="I148" s="57"/>
      <c r="J148" s="57"/>
      <c r="K148" s="57"/>
      <c r="L148" s="57"/>
      <c r="M148" s="58" t="str">
        <f t="shared" si="38"/>
        <v/>
      </c>
      <c r="N148" s="102"/>
    </row>
    <row r="149" spans="1:14">
      <c r="A149" s="97" t="str">
        <f t="shared" si="36"/>
        <v/>
      </c>
      <c r="B149" s="98" t="str">
        <f t="shared" si="35"/>
        <v/>
      </c>
      <c r="C149" s="99"/>
      <c r="D149" s="137"/>
      <c r="E149" s="100"/>
      <c r="F149" s="57"/>
      <c r="G149" s="58">
        <f t="shared" si="37"/>
        <v>0</v>
      </c>
      <c r="H149" s="58">
        <f>IF(E149="",0,IFERROR(VLOOKUP(E149,档案费管理台账!$D$4:$H$1000,5,0),0))</f>
        <v>0</v>
      </c>
      <c r="I149" s="57"/>
      <c r="J149" s="57"/>
      <c r="K149" s="57"/>
      <c r="L149" s="57"/>
      <c r="M149" s="58" t="str">
        <f t="shared" si="38"/>
        <v/>
      </c>
      <c r="N149" s="102"/>
    </row>
    <row r="150" spans="1:14">
      <c r="A150" s="97" t="str">
        <f t="shared" si="36"/>
        <v/>
      </c>
      <c r="B150" s="98" t="str">
        <f t="shared" si="35"/>
        <v/>
      </c>
      <c r="C150" s="99"/>
      <c r="D150" s="137"/>
      <c r="E150" s="100"/>
      <c r="F150" s="57"/>
      <c r="G150" s="58">
        <f t="shared" si="37"/>
        <v>0</v>
      </c>
      <c r="H150" s="58">
        <f>IF(E150="",0,IFERROR(VLOOKUP(E150,档案费管理台账!$D$4:$H$1000,5,0),0))</f>
        <v>0</v>
      </c>
      <c r="I150" s="57"/>
      <c r="J150" s="57"/>
      <c r="K150" s="57"/>
      <c r="L150" s="57"/>
      <c r="M150" s="58" t="str">
        <f t="shared" si="38"/>
        <v/>
      </c>
      <c r="N150" s="102"/>
    </row>
    <row r="151" spans="1:14">
      <c r="A151" s="97" t="str">
        <f t="shared" si="36"/>
        <v/>
      </c>
      <c r="B151" s="98" t="str">
        <f t="shared" si="35"/>
        <v/>
      </c>
      <c r="C151" s="99"/>
      <c r="D151" s="137"/>
      <c r="E151" s="100"/>
      <c r="F151" s="57"/>
      <c r="G151" s="58">
        <f t="shared" si="37"/>
        <v>0</v>
      </c>
      <c r="H151" s="58">
        <f>IF(E151="",0,IFERROR(VLOOKUP(E151,档案费管理台账!$D$4:$H$1000,5,0),0))</f>
        <v>0</v>
      </c>
      <c r="I151" s="57"/>
      <c r="J151" s="57"/>
      <c r="K151" s="57"/>
      <c r="L151" s="57"/>
      <c r="M151" s="58" t="str">
        <f t="shared" si="38"/>
        <v/>
      </c>
      <c r="N151" s="102"/>
    </row>
    <row r="152" spans="1:14">
      <c r="A152" s="97" t="str">
        <f t="shared" si="36"/>
        <v/>
      </c>
      <c r="B152" s="98" t="str">
        <f t="shared" si="35"/>
        <v/>
      </c>
      <c r="C152" s="99"/>
      <c r="D152" s="137"/>
      <c r="E152" s="100"/>
      <c r="F152" s="57"/>
      <c r="G152" s="58">
        <f t="shared" si="37"/>
        <v>0</v>
      </c>
      <c r="H152" s="58">
        <f>IF(E152="",0,IFERROR(VLOOKUP(E152,档案费管理台账!$D$4:$H$1000,5,0),0))</f>
        <v>0</v>
      </c>
      <c r="I152" s="57"/>
      <c r="J152" s="57"/>
      <c r="K152" s="57"/>
      <c r="L152" s="57"/>
      <c r="M152" s="58" t="str">
        <f t="shared" si="38"/>
        <v/>
      </c>
      <c r="N152" s="102"/>
    </row>
    <row r="153" spans="1:14">
      <c r="A153" s="97" t="str">
        <f t="shared" si="36"/>
        <v/>
      </c>
      <c r="B153" s="98" t="str">
        <f t="shared" si="35"/>
        <v/>
      </c>
      <c r="C153" s="99"/>
      <c r="D153" s="137"/>
      <c r="E153" s="100"/>
      <c r="F153" s="57"/>
      <c r="G153" s="58">
        <f t="shared" si="37"/>
        <v>0</v>
      </c>
      <c r="H153" s="58">
        <f>IF(E153="",0,IFERROR(VLOOKUP(E153,档案费管理台账!$D$4:$H$1000,5,0),0))</f>
        <v>0</v>
      </c>
      <c r="I153" s="57"/>
      <c r="J153" s="57"/>
      <c r="K153" s="57"/>
      <c r="L153" s="57"/>
      <c r="M153" s="58" t="str">
        <f t="shared" si="38"/>
        <v/>
      </c>
      <c r="N153" s="102"/>
    </row>
    <row r="154" spans="1:14">
      <c r="A154" s="97" t="str">
        <f t="shared" si="36"/>
        <v/>
      </c>
      <c r="B154" s="98" t="str">
        <f t="shared" si="35"/>
        <v/>
      </c>
      <c r="C154" s="99"/>
      <c r="D154" s="137"/>
      <c r="E154" s="100"/>
      <c r="F154" s="57"/>
      <c r="G154" s="58">
        <f t="shared" si="37"/>
        <v>0</v>
      </c>
      <c r="H154" s="58">
        <f>IF(E154="",0,IFERROR(VLOOKUP(E154,档案费管理台账!$D$4:$H$1000,5,0),0))</f>
        <v>0</v>
      </c>
      <c r="I154" s="57"/>
      <c r="J154" s="57"/>
      <c r="K154" s="57"/>
      <c r="L154" s="57"/>
      <c r="M154" s="58" t="str">
        <f t="shared" si="38"/>
        <v/>
      </c>
      <c r="N154" s="102"/>
    </row>
    <row r="155" spans="1:14">
      <c r="A155" s="97" t="str">
        <f t="shared" si="36"/>
        <v/>
      </c>
      <c r="B155" s="98" t="str">
        <f t="shared" si="35"/>
        <v/>
      </c>
      <c r="C155" s="99"/>
      <c r="D155" s="137"/>
      <c r="E155" s="100"/>
      <c r="F155" s="57"/>
      <c r="G155" s="58">
        <f t="shared" si="37"/>
        <v>0</v>
      </c>
      <c r="H155" s="58">
        <f>IF(E155="",0,IFERROR(VLOOKUP(E155,档案费管理台账!$D$4:$H$1000,5,0),0))</f>
        <v>0</v>
      </c>
      <c r="I155" s="57"/>
      <c r="J155" s="57"/>
      <c r="K155" s="57"/>
      <c r="L155" s="57"/>
      <c r="M155" s="58" t="str">
        <f t="shared" si="38"/>
        <v/>
      </c>
      <c r="N155" s="102"/>
    </row>
    <row r="156" spans="1:14">
      <c r="A156" s="97" t="str">
        <f t="shared" si="36"/>
        <v/>
      </c>
      <c r="B156" s="98" t="str">
        <f t="shared" si="35"/>
        <v/>
      </c>
      <c r="C156" s="99"/>
      <c r="D156" s="137"/>
      <c r="E156" s="100"/>
      <c r="F156" s="57"/>
      <c r="G156" s="58">
        <f t="shared" si="37"/>
        <v>0</v>
      </c>
      <c r="H156" s="58">
        <f>IF(E156="",0,IFERROR(VLOOKUP(E156,档案费管理台账!$D$4:$H$1000,5,0),0))</f>
        <v>0</v>
      </c>
      <c r="I156" s="57"/>
      <c r="J156" s="57"/>
      <c r="K156" s="57"/>
      <c r="L156" s="57"/>
      <c r="M156" s="58" t="str">
        <f t="shared" si="38"/>
        <v/>
      </c>
      <c r="N156" s="102"/>
    </row>
    <row r="157" spans="1:14">
      <c r="A157" s="97" t="str">
        <f t="shared" si="36"/>
        <v/>
      </c>
      <c r="B157" s="98" t="str">
        <f t="shared" si="35"/>
        <v/>
      </c>
      <c r="C157" s="99"/>
      <c r="D157" s="137"/>
      <c r="E157" s="100"/>
      <c r="F157" s="57"/>
      <c r="G157" s="58">
        <f t="shared" si="37"/>
        <v>0</v>
      </c>
      <c r="H157" s="58">
        <f>IF(E157="",0,IFERROR(VLOOKUP(E157,档案费管理台账!$D$4:$H$1000,5,0),0))</f>
        <v>0</v>
      </c>
      <c r="I157" s="57"/>
      <c r="J157" s="57"/>
      <c r="K157" s="57"/>
      <c r="L157" s="57"/>
      <c r="M157" s="58" t="str">
        <f t="shared" si="38"/>
        <v/>
      </c>
      <c r="N157" s="102"/>
    </row>
    <row r="158" spans="1:14">
      <c r="A158" s="97" t="str">
        <f t="shared" si="36"/>
        <v/>
      </c>
      <c r="B158" s="98" t="str">
        <f t="shared" si="35"/>
        <v/>
      </c>
      <c r="C158" s="99"/>
      <c r="D158" s="137"/>
      <c r="E158" s="100"/>
      <c r="F158" s="57"/>
      <c r="G158" s="58">
        <f t="shared" si="37"/>
        <v>0</v>
      </c>
      <c r="H158" s="58">
        <f>IF(E158="",0,IFERROR(VLOOKUP(E158,档案费管理台账!$D$4:$H$1000,5,0),0))</f>
        <v>0</v>
      </c>
      <c r="I158" s="57"/>
      <c r="J158" s="57"/>
      <c r="K158" s="57"/>
      <c r="L158" s="57"/>
      <c r="M158" s="58" t="str">
        <f t="shared" si="38"/>
        <v/>
      </c>
      <c r="N158" s="102"/>
    </row>
    <row r="159" spans="1:14">
      <c r="A159" s="97" t="str">
        <f t="shared" si="36"/>
        <v/>
      </c>
      <c r="B159" s="98" t="str">
        <f t="shared" si="35"/>
        <v/>
      </c>
      <c r="C159" s="99"/>
      <c r="D159" s="137"/>
      <c r="E159" s="100"/>
      <c r="F159" s="57"/>
      <c r="G159" s="58">
        <f t="shared" si="37"/>
        <v>0</v>
      </c>
      <c r="H159" s="58">
        <f>IF(E159="",0,IFERROR(VLOOKUP(E159,档案费管理台账!$D$4:$H$1000,5,0),0))</f>
        <v>0</v>
      </c>
      <c r="I159" s="57"/>
      <c r="J159" s="57"/>
      <c r="K159" s="57"/>
      <c r="L159" s="57"/>
      <c r="M159" s="58" t="str">
        <f t="shared" si="38"/>
        <v/>
      </c>
      <c r="N159" s="102"/>
    </row>
    <row r="160" spans="1:14">
      <c r="A160" s="97" t="str">
        <f t="shared" si="36"/>
        <v/>
      </c>
      <c r="B160" s="98" t="str">
        <f t="shared" si="35"/>
        <v/>
      </c>
      <c r="C160" s="99"/>
      <c r="D160" s="137"/>
      <c r="E160" s="100"/>
      <c r="F160" s="57"/>
      <c r="G160" s="58">
        <f t="shared" si="37"/>
        <v>0</v>
      </c>
      <c r="H160" s="58">
        <f>IF(E160="",0,IFERROR(VLOOKUP(E160,档案费管理台账!$D$4:$H$1000,5,0),0))</f>
        <v>0</v>
      </c>
      <c r="I160" s="57"/>
      <c r="J160" s="57"/>
      <c r="K160" s="57"/>
      <c r="L160" s="57"/>
      <c r="M160" s="58" t="str">
        <f t="shared" si="38"/>
        <v/>
      </c>
      <c r="N160" s="102"/>
    </row>
    <row r="161" spans="1:14">
      <c r="A161" s="97" t="str">
        <f t="shared" si="36"/>
        <v/>
      </c>
      <c r="B161" s="98" t="str">
        <f t="shared" si="35"/>
        <v/>
      </c>
      <c r="C161" s="99"/>
      <c r="D161" s="137"/>
      <c r="E161" s="100"/>
      <c r="F161" s="57"/>
      <c r="G161" s="58">
        <f t="shared" si="37"/>
        <v>0</v>
      </c>
      <c r="H161" s="58">
        <f>IF(E161="",0,IFERROR(VLOOKUP(E161,档案费管理台账!$D$4:$H$1000,5,0),0))</f>
        <v>0</v>
      </c>
      <c r="I161" s="57"/>
      <c r="J161" s="57"/>
      <c r="K161" s="57"/>
      <c r="L161" s="57"/>
      <c r="M161" s="58" t="str">
        <f t="shared" si="38"/>
        <v/>
      </c>
      <c r="N161" s="102"/>
    </row>
    <row r="162" spans="1:14">
      <c r="A162" s="97" t="str">
        <f t="shared" si="36"/>
        <v/>
      </c>
      <c r="B162" s="98" t="str">
        <f t="shared" si="35"/>
        <v/>
      </c>
      <c r="C162" s="99"/>
      <c r="D162" s="137"/>
      <c r="E162" s="100"/>
      <c r="F162" s="57"/>
      <c r="G162" s="58">
        <f t="shared" si="37"/>
        <v>0</v>
      </c>
      <c r="H162" s="58">
        <f>IF(E162="",0,IFERROR(VLOOKUP(E162,档案费管理台账!$D$4:$H$1000,5,0),0))</f>
        <v>0</v>
      </c>
      <c r="I162" s="57"/>
      <c r="J162" s="57"/>
      <c r="K162" s="57"/>
      <c r="L162" s="57"/>
      <c r="M162" s="58" t="str">
        <f t="shared" si="38"/>
        <v/>
      </c>
      <c r="N162" s="102"/>
    </row>
    <row r="163" spans="1:14">
      <c r="A163" s="97" t="str">
        <f t="shared" si="36"/>
        <v/>
      </c>
      <c r="B163" s="98" t="str">
        <f t="shared" si="35"/>
        <v/>
      </c>
      <c r="C163" s="99"/>
      <c r="D163" s="137"/>
      <c r="E163" s="100"/>
      <c r="F163" s="57"/>
      <c r="G163" s="58">
        <f t="shared" si="37"/>
        <v>0</v>
      </c>
      <c r="H163" s="58">
        <f>IF(E163="",0,IFERROR(VLOOKUP(E163,档案费管理台账!$D$4:$H$1000,5,0),0))</f>
        <v>0</v>
      </c>
      <c r="I163" s="57"/>
      <c r="J163" s="57"/>
      <c r="K163" s="57"/>
      <c r="L163" s="57"/>
      <c r="M163" s="58" t="str">
        <f t="shared" si="38"/>
        <v/>
      </c>
      <c r="N163" s="102"/>
    </row>
    <row r="164" spans="1:14">
      <c r="A164" s="97" t="str">
        <f t="shared" si="36"/>
        <v/>
      </c>
      <c r="B164" s="98" t="str">
        <f t="shared" si="35"/>
        <v/>
      </c>
      <c r="C164" s="99"/>
      <c r="D164" s="137"/>
      <c r="E164" s="100"/>
      <c r="F164" s="57"/>
      <c r="G164" s="58">
        <f t="shared" si="37"/>
        <v>0</v>
      </c>
      <c r="H164" s="58">
        <f>IF(E164="",0,IFERROR(VLOOKUP(E164,档案费管理台账!$D$4:$H$1000,5,0),0))</f>
        <v>0</v>
      </c>
      <c r="I164" s="57"/>
      <c r="J164" s="57"/>
      <c r="K164" s="57"/>
      <c r="L164" s="57"/>
      <c r="M164" s="58" t="str">
        <f t="shared" si="38"/>
        <v/>
      </c>
      <c r="N164" s="102"/>
    </row>
    <row r="165" spans="1:14">
      <c r="A165" s="97" t="str">
        <f t="shared" si="36"/>
        <v/>
      </c>
      <c r="B165" s="98" t="str">
        <f t="shared" si="35"/>
        <v/>
      </c>
      <c r="C165" s="99"/>
      <c r="D165" s="137"/>
      <c r="E165" s="100"/>
      <c r="F165" s="57"/>
      <c r="G165" s="58">
        <f t="shared" si="37"/>
        <v>0</v>
      </c>
      <c r="H165" s="58">
        <f>IF(E165="",0,IFERROR(VLOOKUP(E165,档案费管理台账!$D$4:$H$1000,5,0),0))</f>
        <v>0</v>
      </c>
      <c r="I165" s="57"/>
      <c r="J165" s="57"/>
      <c r="K165" s="57"/>
      <c r="L165" s="57"/>
      <c r="M165" s="58" t="str">
        <f t="shared" si="38"/>
        <v/>
      </c>
      <c r="N165" s="102"/>
    </row>
    <row r="166" spans="1:14">
      <c r="A166" s="97" t="str">
        <f t="shared" si="36"/>
        <v/>
      </c>
      <c r="B166" s="98" t="str">
        <f t="shared" si="35"/>
        <v/>
      </c>
      <c r="C166" s="99"/>
      <c r="D166" s="137"/>
      <c r="E166" s="100"/>
      <c r="F166" s="57"/>
      <c r="G166" s="58">
        <f t="shared" si="37"/>
        <v>0</v>
      </c>
      <c r="H166" s="58">
        <f>IF(E166="",0,IFERROR(VLOOKUP(E166,档案费管理台账!$D$4:$H$1000,5,0),0))</f>
        <v>0</v>
      </c>
      <c r="I166" s="57"/>
      <c r="J166" s="57"/>
      <c r="K166" s="57"/>
      <c r="L166" s="57"/>
      <c r="M166" s="58" t="str">
        <f t="shared" si="38"/>
        <v/>
      </c>
      <c r="N166" s="102"/>
    </row>
    <row r="167" spans="1:14">
      <c r="A167" s="97" t="str">
        <f t="shared" si="36"/>
        <v/>
      </c>
      <c r="B167" s="98" t="str">
        <f t="shared" si="35"/>
        <v/>
      </c>
      <c r="C167" s="99"/>
      <c r="D167" s="137"/>
      <c r="E167" s="100"/>
      <c r="F167" s="57"/>
      <c r="G167" s="58">
        <f t="shared" si="37"/>
        <v>0</v>
      </c>
      <c r="H167" s="58">
        <f>IF(E167="",0,IFERROR(VLOOKUP(E167,档案费管理台账!$D$4:$H$1000,5,0),0))</f>
        <v>0</v>
      </c>
      <c r="I167" s="57"/>
      <c r="J167" s="57"/>
      <c r="K167" s="57"/>
      <c r="L167" s="57"/>
      <c r="M167" s="58" t="str">
        <f t="shared" si="38"/>
        <v/>
      </c>
      <c r="N167" s="102"/>
    </row>
    <row r="168" spans="1:14">
      <c r="A168" s="97" t="str">
        <f t="shared" si="36"/>
        <v/>
      </c>
      <c r="B168" s="98" t="str">
        <f t="shared" si="35"/>
        <v/>
      </c>
      <c r="C168" s="99"/>
      <c r="D168" s="137"/>
      <c r="E168" s="100"/>
      <c r="F168" s="57"/>
      <c r="G168" s="58">
        <f t="shared" si="37"/>
        <v>0</v>
      </c>
      <c r="H168" s="58">
        <f>IF(E168="",0,IFERROR(VLOOKUP(E168,档案费管理台账!$D$4:$H$1000,5,0),0))</f>
        <v>0</v>
      </c>
      <c r="I168" s="57"/>
      <c r="J168" s="57"/>
      <c r="K168" s="57"/>
      <c r="L168" s="57"/>
      <c r="M168" s="58" t="str">
        <f t="shared" si="38"/>
        <v/>
      </c>
      <c r="N168" s="102"/>
    </row>
    <row r="169" spans="1:14">
      <c r="A169" s="97" t="str">
        <f t="shared" si="36"/>
        <v/>
      </c>
      <c r="B169" s="98" t="str">
        <f t="shared" si="35"/>
        <v/>
      </c>
      <c r="C169" s="99"/>
      <c r="D169" s="137"/>
      <c r="E169" s="100"/>
      <c r="F169" s="57"/>
      <c r="G169" s="58">
        <f t="shared" si="37"/>
        <v>0</v>
      </c>
      <c r="H169" s="58">
        <f>IF(E169="",0,IFERROR(VLOOKUP(E169,档案费管理台账!$D$4:$H$1000,5,0),0))</f>
        <v>0</v>
      </c>
      <c r="I169" s="57"/>
      <c r="J169" s="57"/>
      <c r="K169" s="57"/>
      <c r="L169" s="57"/>
      <c r="M169" s="58" t="str">
        <f t="shared" si="38"/>
        <v/>
      </c>
      <c r="N169" s="102"/>
    </row>
    <row r="170" spans="1:14">
      <c r="A170" s="97" t="str">
        <f t="shared" si="36"/>
        <v/>
      </c>
      <c r="B170" s="98" t="str">
        <f t="shared" si="35"/>
        <v/>
      </c>
      <c r="C170" s="99"/>
      <c r="D170" s="137"/>
      <c r="E170" s="100"/>
      <c r="F170" s="57"/>
      <c r="G170" s="58">
        <f t="shared" si="37"/>
        <v>0</v>
      </c>
      <c r="H170" s="58">
        <f>IF(E170="",0,IFERROR(VLOOKUP(E170,档案费管理台账!$D$4:$H$1000,5,0),0))</f>
        <v>0</v>
      </c>
      <c r="I170" s="57"/>
      <c r="J170" s="57"/>
      <c r="K170" s="57"/>
      <c r="L170" s="57"/>
      <c r="M170" s="58" t="str">
        <f t="shared" si="38"/>
        <v/>
      </c>
      <c r="N170" s="102"/>
    </row>
    <row r="171" spans="1:14">
      <c r="A171" s="97" t="str">
        <f t="shared" si="36"/>
        <v/>
      </c>
      <c r="B171" s="98" t="str">
        <f t="shared" si="35"/>
        <v/>
      </c>
      <c r="C171" s="99"/>
      <c r="D171" s="137"/>
      <c r="E171" s="100"/>
      <c r="F171" s="57"/>
      <c r="G171" s="58">
        <f t="shared" si="37"/>
        <v>0</v>
      </c>
      <c r="H171" s="58">
        <f>IF(E171="",0,IFERROR(VLOOKUP(E171,档案费管理台账!$D$4:$H$1000,5,0),0))</f>
        <v>0</v>
      </c>
      <c r="I171" s="57"/>
      <c r="J171" s="57"/>
      <c r="K171" s="57"/>
      <c r="L171" s="57"/>
      <c r="M171" s="58" t="str">
        <f t="shared" si="38"/>
        <v/>
      </c>
      <c r="N171" s="102"/>
    </row>
    <row r="172" spans="1:14">
      <c r="A172" s="97" t="str">
        <f t="shared" si="36"/>
        <v/>
      </c>
      <c r="B172" s="98" t="str">
        <f t="shared" ref="B172:B235" si="39">IF(C172="","",MONTH(C172)&amp;"月")</f>
        <v/>
      </c>
      <c r="C172" s="99"/>
      <c r="D172" s="137"/>
      <c r="E172" s="100"/>
      <c r="F172" s="57"/>
      <c r="G172" s="58">
        <f t="shared" si="37"/>
        <v>0</v>
      </c>
      <c r="H172" s="58">
        <f>IF(E172="",0,IFERROR(VLOOKUP(E172,档案费管理台账!$D$4:$H$1000,5,0),0))</f>
        <v>0</v>
      </c>
      <c r="I172" s="57"/>
      <c r="J172" s="57"/>
      <c r="K172" s="57"/>
      <c r="L172" s="57"/>
      <c r="M172" s="58" t="str">
        <f t="shared" si="38"/>
        <v/>
      </c>
      <c r="N172" s="102"/>
    </row>
    <row r="173" spans="1:14">
      <c r="A173" s="97" t="str">
        <f t="shared" ref="A173:A236" si="40">IF(C173="","",ROW()-42)</f>
        <v/>
      </c>
      <c r="B173" s="98" t="str">
        <f t="shared" si="39"/>
        <v/>
      </c>
      <c r="C173" s="99"/>
      <c r="D173" s="137"/>
      <c r="E173" s="100"/>
      <c r="F173" s="57"/>
      <c r="G173" s="58">
        <f t="shared" ref="G173:G236" si="41">IF(F173="",0,F173*$K$41)</f>
        <v>0</v>
      </c>
      <c r="H173" s="58">
        <f>IF(E173="",0,IFERROR(VLOOKUP(E173,档案费管理台账!$D$4:$H$1000,5,0),0))</f>
        <v>0</v>
      </c>
      <c r="I173" s="57"/>
      <c r="J173" s="57"/>
      <c r="K173" s="57"/>
      <c r="L173" s="57"/>
      <c r="M173" s="58" t="str">
        <f t="shared" ref="M173:M236" si="42">IF(C173="","",ROUND(M172+G173-I173-J173-K173-L173-H173,2))</f>
        <v/>
      </c>
      <c r="N173" s="102"/>
    </row>
    <row r="174" spans="1:14">
      <c r="A174" s="97" t="str">
        <f t="shared" si="40"/>
        <v/>
      </c>
      <c r="B174" s="98" t="str">
        <f t="shared" si="39"/>
        <v/>
      </c>
      <c r="C174" s="99"/>
      <c r="D174" s="137"/>
      <c r="E174" s="100"/>
      <c r="F174" s="57"/>
      <c r="G174" s="58">
        <f t="shared" si="41"/>
        <v>0</v>
      </c>
      <c r="H174" s="58">
        <f>IF(E174="",0,IFERROR(VLOOKUP(E174,档案费管理台账!$D$4:$H$1000,5,0),0))</f>
        <v>0</v>
      </c>
      <c r="I174" s="57"/>
      <c r="J174" s="57"/>
      <c r="K174" s="57"/>
      <c r="L174" s="57"/>
      <c r="M174" s="58" t="str">
        <f t="shared" si="42"/>
        <v/>
      </c>
      <c r="N174" s="102"/>
    </row>
    <row r="175" spans="1:14">
      <c r="A175" s="97" t="str">
        <f t="shared" si="40"/>
        <v/>
      </c>
      <c r="B175" s="98" t="str">
        <f t="shared" si="39"/>
        <v/>
      </c>
      <c r="C175" s="99"/>
      <c r="D175" s="137"/>
      <c r="E175" s="100"/>
      <c r="F175" s="57"/>
      <c r="G175" s="58">
        <f t="shared" si="41"/>
        <v>0</v>
      </c>
      <c r="H175" s="58">
        <f>IF(E175="",0,IFERROR(VLOOKUP(E175,档案费管理台账!$D$4:$H$1000,5,0),0))</f>
        <v>0</v>
      </c>
      <c r="I175" s="57"/>
      <c r="J175" s="57"/>
      <c r="K175" s="57"/>
      <c r="L175" s="57"/>
      <c r="M175" s="58" t="str">
        <f t="shared" si="42"/>
        <v/>
      </c>
      <c r="N175" s="102"/>
    </row>
    <row r="176" spans="1:14">
      <c r="A176" s="97" t="str">
        <f t="shared" si="40"/>
        <v/>
      </c>
      <c r="B176" s="98" t="str">
        <f t="shared" si="39"/>
        <v/>
      </c>
      <c r="C176" s="99"/>
      <c r="D176" s="137"/>
      <c r="E176" s="100"/>
      <c r="F176" s="57"/>
      <c r="G176" s="58">
        <f t="shared" si="41"/>
        <v>0</v>
      </c>
      <c r="H176" s="58">
        <f>IF(E176="",0,IFERROR(VLOOKUP(E176,档案费管理台账!$D$4:$H$1000,5,0),0))</f>
        <v>0</v>
      </c>
      <c r="I176" s="57"/>
      <c r="J176" s="57"/>
      <c r="K176" s="57"/>
      <c r="L176" s="57"/>
      <c r="M176" s="58" t="str">
        <f t="shared" si="42"/>
        <v/>
      </c>
      <c r="N176" s="102"/>
    </row>
    <row r="177" spans="1:14">
      <c r="A177" s="97" t="str">
        <f t="shared" si="40"/>
        <v/>
      </c>
      <c r="B177" s="98" t="str">
        <f t="shared" si="39"/>
        <v/>
      </c>
      <c r="C177" s="99"/>
      <c r="D177" s="137"/>
      <c r="E177" s="100"/>
      <c r="F177" s="57"/>
      <c r="G177" s="58">
        <f t="shared" si="41"/>
        <v>0</v>
      </c>
      <c r="H177" s="58">
        <f>IF(E177="",0,IFERROR(VLOOKUP(E177,档案费管理台账!$D$4:$H$1000,5,0),0))</f>
        <v>0</v>
      </c>
      <c r="I177" s="57"/>
      <c r="J177" s="57"/>
      <c r="K177" s="57"/>
      <c r="L177" s="57"/>
      <c r="M177" s="58" t="str">
        <f t="shared" si="42"/>
        <v/>
      </c>
      <c r="N177" s="102"/>
    </row>
    <row r="178" spans="1:14">
      <c r="A178" s="97" t="str">
        <f t="shared" si="40"/>
        <v/>
      </c>
      <c r="B178" s="98" t="str">
        <f t="shared" si="39"/>
        <v/>
      </c>
      <c r="C178" s="99"/>
      <c r="D178" s="137"/>
      <c r="E178" s="100"/>
      <c r="F178" s="57"/>
      <c r="G178" s="58">
        <f t="shared" si="41"/>
        <v>0</v>
      </c>
      <c r="H178" s="58">
        <f>IF(E178="",0,IFERROR(VLOOKUP(E178,档案费管理台账!$D$4:$H$1000,5,0),0))</f>
        <v>0</v>
      </c>
      <c r="I178" s="57"/>
      <c r="J178" s="57"/>
      <c r="K178" s="57"/>
      <c r="L178" s="57"/>
      <c r="M178" s="58" t="str">
        <f t="shared" si="42"/>
        <v/>
      </c>
      <c r="N178" s="102"/>
    </row>
    <row r="179" spans="1:14">
      <c r="A179" s="97" t="str">
        <f t="shared" si="40"/>
        <v/>
      </c>
      <c r="B179" s="98" t="str">
        <f t="shared" si="39"/>
        <v/>
      </c>
      <c r="C179" s="99"/>
      <c r="D179" s="137"/>
      <c r="E179" s="100"/>
      <c r="F179" s="57"/>
      <c r="G179" s="58">
        <f t="shared" si="41"/>
        <v>0</v>
      </c>
      <c r="H179" s="58">
        <f>IF(E179="",0,IFERROR(VLOOKUP(E179,档案费管理台账!$D$4:$H$1000,5,0),0))</f>
        <v>0</v>
      </c>
      <c r="I179" s="57"/>
      <c r="J179" s="57"/>
      <c r="K179" s="57"/>
      <c r="L179" s="57"/>
      <c r="M179" s="58" t="str">
        <f t="shared" si="42"/>
        <v/>
      </c>
      <c r="N179" s="102"/>
    </row>
    <row r="180" spans="1:14">
      <c r="A180" s="97" t="str">
        <f t="shared" si="40"/>
        <v/>
      </c>
      <c r="B180" s="98" t="str">
        <f t="shared" si="39"/>
        <v/>
      </c>
      <c r="C180" s="99"/>
      <c r="D180" s="137"/>
      <c r="E180" s="100"/>
      <c r="F180" s="57"/>
      <c r="G180" s="58">
        <f t="shared" si="41"/>
        <v>0</v>
      </c>
      <c r="H180" s="58">
        <f>IF(E180="",0,IFERROR(VLOOKUP(E180,档案费管理台账!$D$4:$H$1000,5,0),0))</f>
        <v>0</v>
      </c>
      <c r="I180" s="57"/>
      <c r="J180" s="57"/>
      <c r="K180" s="57"/>
      <c r="L180" s="57"/>
      <c r="M180" s="58" t="str">
        <f t="shared" si="42"/>
        <v/>
      </c>
      <c r="N180" s="102"/>
    </row>
    <row r="181" spans="1:14">
      <c r="A181" s="97" t="str">
        <f t="shared" si="40"/>
        <v/>
      </c>
      <c r="B181" s="98" t="str">
        <f t="shared" si="39"/>
        <v/>
      </c>
      <c r="C181" s="99"/>
      <c r="D181" s="137"/>
      <c r="E181" s="100"/>
      <c r="F181" s="57"/>
      <c r="G181" s="58">
        <f t="shared" si="41"/>
        <v>0</v>
      </c>
      <c r="H181" s="58">
        <f>IF(E181="",0,IFERROR(VLOOKUP(E181,档案费管理台账!$D$4:$H$1000,5,0),0))</f>
        <v>0</v>
      </c>
      <c r="I181" s="57"/>
      <c r="J181" s="57"/>
      <c r="K181" s="57"/>
      <c r="L181" s="57"/>
      <c r="M181" s="58" t="str">
        <f t="shared" si="42"/>
        <v/>
      </c>
      <c r="N181" s="102"/>
    </row>
    <row r="182" spans="1:14">
      <c r="A182" s="97" t="str">
        <f t="shared" si="40"/>
        <v/>
      </c>
      <c r="B182" s="98" t="str">
        <f t="shared" si="39"/>
        <v/>
      </c>
      <c r="C182" s="99"/>
      <c r="D182" s="137"/>
      <c r="E182" s="100"/>
      <c r="F182" s="57"/>
      <c r="G182" s="58">
        <f t="shared" si="41"/>
        <v>0</v>
      </c>
      <c r="H182" s="58">
        <f>IF(E182="",0,IFERROR(VLOOKUP(E182,档案费管理台账!$D$4:$H$1000,5,0),0))</f>
        <v>0</v>
      </c>
      <c r="I182" s="57"/>
      <c r="J182" s="57"/>
      <c r="K182" s="57"/>
      <c r="L182" s="57"/>
      <c r="M182" s="58" t="str">
        <f t="shared" si="42"/>
        <v/>
      </c>
      <c r="N182" s="102"/>
    </row>
    <row r="183" spans="1:14">
      <c r="A183" s="97" t="str">
        <f t="shared" si="40"/>
        <v/>
      </c>
      <c r="B183" s="98" t="str">
        <f t="shared" si="39"/>
        <v/>
      </c>
      <c r="C183" s="99"/>
      <c r="D183" s="137"/>
      <c r="E183" s="100"/>
      <c r="F183" s="57"/>
      <c r="G183" s="58">
        <f t="shared" si="41"/>
        <v>0</v>
      </c>
      <c r="H183" s="58">
        <f>IF(E183="",0,IFERROR(VLOOKUP(E183,档案费管理台账!$D$4:$H$1000,5,0),0))</f>
        <v>0</v>
      </c>
      <c r="I183" s="57"/>
      <c r="J183" s="57"/>
      <c r="K183" s="57"/>
      <c r="L183" s="57"/>
      <c r="M183" s="58" t="str">
        <f t="shared" si="42"/>
        <v/>
      </c>
      <c r="N183" s="102"/>
    </row>
    <row r="184" spans="1:14">
      <c r="A184" s="97" t="str">
        <f t="shared" si="40"/>
        <v/>
      </c>
      <c r="B184" s="98" t="str">
        <f t="shared" si="39"/>
        <v/>
      </c>
      <c r="C184" s="99"/>
      <c r="D184" s="137"/>
      <c r="E184" s="100"/>
      <c r="F184" s="57"/>
      <c r="G184" s="58">
        <f t="shared" si="41"/>
        <v>0</v>
      </c>
      <c r="H184" s="58">
        <f>IF(E184="",0,IFERROR(VLOOKUP(E184,档案费管理台账!$D$4:$H$1000,5,0),0))</f>
        <v>0</v>
      </c>
      <c r="I184" s="57"/>
      <c r="J184" s="57"/>
      <c r="K184" s="57"/>
      <c r="L184" s="57"/>
      <c r="M184" s="58" t="str">
        <f t="shared" si="42"/>
        <v/>
      </c>
      <c r="N184" s="102"/>
    </row>
    <row r="185" spans="1:14">
      <c r="A185" s="97" t="str">
        <f t="shared" si="40"/>
        <v/>
      </c>
      <c r="B185" s="98" t="str">
        <f t="shared" si="39"/>
        <v/>
      </c>
      <c r="C185" s="99"/>
      <c r="D185" s="137"/>
      <c r="E185" s="100"/>
      <c r="F185" s="57"/>
      <c r="G185" s="58">
        <f t="shared" si="41"/>
        <v>0</v>
      </c>
      <c r="H185" s="58">
        <f>IF(E185="",0,IFERROR(VLOOKUP(E185,档案费管理台账!$D$4:$H$1000,5,0),0))</f>
        <v>0</v>
      </c>
      <c r="I185" s="57"/>
      <c r="J185" s="57"/>
      <c r="K185" s="57"/>
      <c r="L185" s="57"/>
      <c r="M185" s="58" t="str">
        <f t="shared" si="42"/>
        <v/>
      </c>
      <c r="N185" s="102"/>
    </row>
    <row r="186" spans="1:14">
      <c r="A186" s="97" t="str">
        <f t="shared" si="40"/>
        <v/>
      </c>
      <c r="B186" s="98" t="str">
        <f t="shared" si="39"/>
        <v/>
      </c>
      <c r="C186" s="99"/>
      <c r="D186" s="137"/>
      <c r="E186" s="100"/>
      <c r="F186" s="57"/>
      <c r="G186" s="58">
        <f t="shared" si="41"/>
        <v>0</v>
      </c>
      <c r="H186" s="58">
        <f>IF(E186="",0,IFERROR(VLOOKUP(E186,档案费管理台账!$D$4:$H$1000,5,0),0))</f>
        <v>0</v>
      </c>
      <c r="I186" s="57"/>
      <c r="J186" s="57"/>
      <c r="K186" s="57"/>
      <c r="L186" s="57"/>
      <c r="M186" s="58" t="str">
        <f t="shared" si="42"/>
        <v/>
      </c>
      <c r="N186" s="102"/>
    </row>
    <row r="187" spans="1:14">
      <c r="A187" s="97" t="str">
        <f t="shared" si="40"/>
        <v/>
      </c>
      <c r="B187" s="98" t="str">
        <f t="shared" si="39"/>
        <v/>
      </c>
      <c r="C187" s="99"/>
      <c r="D187" s="137"/>
      <c r="E187" s="100"/>
      <c r="F187" s="57"/>
      <c r="G187" s="58">
        <f t="shared" si="41"/>
        <v>0</v>
      </c>
      <c r="H187" s="58">
        <f>IF(E187="",0,IFERROR(VLOOKUP(E187,档案费管理台账!$D$4:$H$1000,5,0),0))</f>
        <v>0</v>
      </c>
      <c r="I187" s="57"/>
      <c r="J187" s="57"/>
      <c r="K187" s="57"/>
      <c r="L187" s="57"/>
      <c r="M187" s="58" t="str">
        <f t="shared" si="42"/>
        <v/>
      </c>
      <c r="N187" s="102"/>
    </row>
    <row r="188" spans="1:14">
      <c r="A188" s="97" t="str">
        <f t="shared" si="40"/>
        <v/>
      </c>
      <c r="B188" s="98" t="str">
        <f t="shared" si="39"/>
        <v/>
      </c>
      <c r="C188" s="99"/>
      <c r="D188" s="137"/>
      <c r="E188" s="100"/>
      <c r="F188" s="57"/>
      <c r="G188" s="58">
        <f t="shared" si="41"/>
        <v>0</v>
      </c>
      <c r="H188" s="58">
        <f>IF(E188="",0,IFERROR(VLOOKUP(E188,档案费管理台账!$D$4:$H$1000,5,0),0))</f>
        <v>0</v>
      </c>
      <c r="I188" s="57"/>
      <c r="J188" s="57"/>
      <c r="K188" s="57"/>
      <c r="L188" s="57"/>
      <c r="M188" s="58" t="str">
        <f t="shared" si="42"/>
        <v/>
      </c>
      <c r="N188" s="102"/>
    </row>
    <row r="189" spans="1:14">
      <c r="A189" s="97" t="str">
        <f t="shared" si="40"/>
        <v/>
      </c>
      <c r="B189" s="98" t="str">
        <f t="shared" si="39"/>
        <v/>
      </c>
      <c r="C189" s="99"/>
      <c r="D189" s="137"/>
      <c r="E189" s="100"/>
      <c r="F189" s="57"/>
      <c r="G189" s="58">
        <f t="shared" si="41"/>
        <v>0</v>
      </c>
      <c r="H189" s="58">
        <f>IF(E189="",0,IFERROR(VLOOKUP(E189,档案费管理台账!$D$4:$H$1000,5,0),0))</f>
        <v>0</v>
      </c>
      <c r="I189" s="57"/>
      <c r="J189" s="57"/>
      <c r="K189" s="57"/>
      <c r="L189" s="57"/>
      <c r="M189" s="58" t="str">
        <f t="shared" si="42"/>
        <v/>
      </c>
      <c r="N189" s="102"/>
    </row>
    <row r="190" spans="1:14">
      <c r="A190" s="97" t="str">
        <f t="shared" si="40"/>
        <v/>
      </c>
      <c r="B190" s="98" t="str">
        <f t="shared" si="39"/>
        <v/>
      </c>
      <c r="C190" s="99"/>
      <c r="D190" s="137"/>
      <c r="E190" s="100"/>
      <c r="F190" s="57"/>
      <c r="G190" s="58">
        <f t="shared" si="41"/>
        <v>0</v>
      </c>
      <c r="H190" s="58">
        <f>IF(E190="",0,IFERROR(VLOOKUP(E190,档案费管理台账!$D$4:$H$1000,5,0),0))</f>
        <v>0</v>
      </c>
      <c r="I190" s="57"/>
      <c r="J190" s="57"/>
      <c r="K190" s="57"/>
      <c r="L190" s="57"/>
      <c r="M190" s="58" t="str">
        <f t="shared" si="42"/>
        <v/>
      </c>
      <c r="N190" s="102"/>
    </row>
    <row r="191" spans="1:14">
      <c r="A191" s="97" t="str">
        <f t="shared" si="40"/>
        <v/>
      </c>
      <c r="B191" s="98" t="str">
        <f t="shared" si="39"/>
        <v/>
      </c>
      <c r="C191" s="99"/>
      <c r="D191" s="137"/>
      <c r="E191" s="100"/>
      <c r="F191" s="57"/>
      <c r="G191" s="58">
        <f t="shared" si="41"/>
        <v>0</v>
      </c>
      <c r="H191" s="58">
        <f>IF(E191="",0,IFERROR(VLOOKUP(E191,档案费管理台账!$D$4:$H$1000,5,0),0))</f>
        <v>0</v>
      </c>
      <c r="I191" s="57"/>
      <c r="J191" s="57"/>
      <c r="K191" s="57"/>
      <c r="L191" s="57"/>
      <c r="M191" s="58" t="str">
        <f t="shared" si="42"/>
        <v/>
      </c>
      <c r="N191" s="102"/>
    </row>
    <row r="192" spans="1:14">
      <c r="A192" s="97" t="str">
        <f t="shared" si="40"/>
        <v/>
      </c>
      <c r="B192" s="98" t="str">
        <f t="shared" si="39"/>
        <v/>
      </c>
      <c r="C192" s="99"/>
      <c r="D192" s="137"/>
      <c r="E192" s="100"/>
      <c r="F192" s="57"/>
      <c r="G192" s="58">
        <f t="shared" si="41"/>
        <v>0</v>
      </c>
      <c r="H192" s="58">
        <f>IF(E192="",0,IFERROR(VLOOKUP(E192,档案费管理台账!$D$4:$H$1000,5,0),0))</f>
        <v>0</v>
      </c>
      <c r="I192" s="57"/>
      <c r="J192" s="57"/>
      <c r="K192" s="57"/>
      <c r="L192" s="57"/>
      <c r="M192" s="58" t="str">
        <f t="shared" si="42"/>
        <v/>
      </c>
      <c r="N192" s="102"/>
    </row>
    <row r="193" spans="1:14">
      <c r="A193" s="97" t="str">
        <f t="shared" si="40"/>
        <v/>
      </c>
      <c r="B193" s="98" t="str">
        <f t="shared" si="39"/>
        <v/>
      </c>
      <c r="C193" s="99"/>
      <c r="D193" s="137"/>
      <c r="E193" s="100"/>
      <c r="F193" s="57"/>
      <c r="G193" s="58">
        <f t="shared" si="41"/>
        <v>0</v>
      </c>
      <c r="H193" s="58">
        <f>IF(E193="",0,IFERROR(VLOOKUP(E193,档案费管理台账!$D$4:$H$1000,5,0),0))</f>
        <v>0</v>
      </c>
      <c r="I193" s="57"/>
      <c r="J193" s="57"/>
      <c r="K193" s="57"/>
      <c r="L193" s="57"/>
      <c r="M193" s="58" t="str">
        <f t="shared" si="42"/>
        <v/>
      </c>
      <c r="N193" s="102"/>
    </row>
    <row r="194" spans="1:14">
      <c r="A194" s="97" t="str">
        <f t="shared" si="40"/>
        <v/>
      </c>
      <c r="B194" s="98" t="str">
        <f t="shared" si="39"/>
        <v/>
      </c>
      <c r="C194" s="99"/>
      <c r="D194" s="137"/>
      <c r="E194" s="100"/>
      <c r="F194" s="57"/>
      <c r="G194" s="58">
        <f t="shared" si="41"/>
        <v>0</v>
      </c>
      <c r="H194" s="58">
        <f>IF(E194="",0,IFERROR(VLOOKUP(E194,档案费管理台账!$D$4:$H$1000,5,0),0))</f>
        <v>0</v>
      </c>
      <c r="I194" s="57"/>
      <c r="J194" s="57"/>
      <c r="K194" s="57"/>
      <c r="L194" s="57"/>
      <c r="M194" s="58" t="str">
        <f t="shared" si="42"/>
        <v/>
      </c>
      <c r="N194" s="102"/>
    </row>
    <row r="195" spans="1:14">
      <c r="A195" s="97" t="str">
        <f t="shared" si="40"/>
        <v/>
      </c>
      <c r="B195" s="98" t="str">
        <f t="shared" si="39"/>
        <v/>
      </c>
      <c r="C195" s="99"/>
      <c r="D195" s="137"/>
      <c r="E195" s="100"/>
      <c r="F195" s="57"/>
      <c r="G195" s="58">
        <f t="shared" si="41"/>
        <v>0</v>
      </c>
      <c r="H195" s="58">
        <f>IF(E195="",0,IFERROR(VLOOKUP(E195,档案费管理台账!$D$4:$H$1000,5,0),0))</f>
        <v>0</v>
      </c>
      <c r="I195" s="57"/>
      <c r="J195" s="57"/>
      <c r="K195" s="57"/>
      <c r="L195" s="57"/>
      <c r="M195" s="58" t="str">
        <f t="shared" si="42"/>
        <v/>
      </c>
      <c r="N195" s="102"/>
    </row>
    <row r="196" spans="1:14">
      <c r="A196" s="97" t="str">
        <f t="shared" si="40"/>
        <v/>
      </c>
      <c r="B196" s="98" t="str">
        <f t="shared" si="39"/>
        <v/>
      </c>
      <c r="C196" s="99"/>
      <c r="D196" s="137"/>
      <c r="E196" s="100"/>
      <c r="F196" s="57"/>
      <c r="G196" s="58">
        <f t="shared" si="41"/>
        <v>0</v>
      </c>
      <c r="H196" s="58">
        <f>IF(E196="",0,IFERROR(VLOOKUP(E196,档案费管理台账!$D$4:$H$1000,5,0),0))</f>
        <v>0</v>
      </c>
      <c r="I196" s="57"/>
      <c r="J196" s="57"/>
      <c r="K196" s="57"/>
      <c r="L196" s="57"/>
      <c r="M196" s="58" t="str">
        <f t="shared" si="42"/>
        <v/>
      </c>
      <c r="N196" s="102"/>
    </row>
    <row r="197" spans="1:14">
      <c r="A197" s="97" t="str">
        <f t="shared" si="40"/>
        <v/>
      </c>
      <c r="B197" s="98" t="str">
        <f t="shared" si="39"/>
        <v/>
      </c>
      <c r="C197" s="99"/>
      <c r="D197" s="137"/>
      <c r="E197" s="100"/>
      <c r="F197" s="57"/>
      <c r="G197" s="58">
        <f t="shared" si="41"/>
        <v>0</v>
      </c>
      <c r="H197" s="58">
        <f>IF(E197="",0,IFERROR(VLOOKUP(E197,档案费管理台账!$D$4:$H$1000,5,0),0))</f>
        <v>0</v>
      </c>
      <c r="I197" s="57"/>
      <c r="J197" s="57"/>
      <c r="K197" s="57"/>
      <c r="L197" s="57"/>
      <c r="M197" s="58" t="str">
        <f t="shared" si="42"/>
        <v/>
      </c>
      <c r="N197" s="102"/>
    </row>
    <row r="198" spans="1:14">
      <c r="A198" s="97" t="str">
        <f t="shared" si="40"/>
        <v/>
      </c>
      <c r="B198" s="98" t="str">
        <f t="shared" si="39"/>
        <v/>
      </c>
      <c r="C198" s="99"/>
      <c r="D198" s="137"/>
      <c r="E198" s="100"/>
      <c r="F198" s="57"/>
      <c r="G198" s="58">
        <f t="shared" si="41"/>
        <v>0</v>
      </c>
      <c r="H198" s="58">
        <f>IF(E198="",0,IFERROR(VLOOKUP(E198,档案费管理台账!$D$4:$H$1000,5,0),0))</f>
        <v>0</v>
      </c>
      <c r="I198" s="57"/>
      <c r="J198" s="57"/>
      <c r="K198" s="57"/>
      <c r="L198" s="57"/>
      <c r="M198" s="58" t="str">
        <f t="shared" si="42"/>
        <v/>
      </c>
      <c r="N198" s="102"/>
    </row>
    <row r="199" spans="1:14">
      <c r="A199" s="97" t="str">
        <f t="shared" si="40"/>
        <v/>
      </c>
      <c r="B199" s="98" t="str">
        <f t="shared" si="39"/>
        <v/>
      </c>
      <c r="C199" s="99"/>
      <c r="D199" s="137"/>
      <c r="E199" s="100"/>
      <c r="F199" s="57"/>
      <c r="G199" s="58">
        <f t="shared" si="41"/>
        <v>0</v>
      </c>
      <c r="H199" s="58">
        <f>IF(E199="",0,IFERROR(VLOOKUP(E199,档案费管理台账!$D$4:$H$1000,5,0),0))</f>
        <v>0</v>
      </c>
      <c r="I199" s="57"/>
      <c r="J199" s="57"/>
      <c r="K199" s="57"/>
      <c r="L199" s="57"/>
      <c r="M199" s="58" t="str">
        <f t="shared" si="42"/>
        <v/>
      </c>
      <c r="N199" s="102"/>
    </row>
    <row r="200" spans="1:14">
      <c r="A200" s="97" t="str">
        <f t="shared" si="40"/>
        <v/>
      </c>
      <c r="B200" s="98" t="str">
        <f t="shared" si="39"/>
        <v/>
      </c>
      <c r="C200" s="99"/>
      <c r="D200" s="137"/>
      <c r="E200" s="100"/>
      <c r="F200" s="57"/>
      <c r="G200" s="58">
        <f t="shared" si="41"/>
        <v>0</v>
      </c>
      <c r="H200" s="58">
        <f>IF(E200="",0,IFERROR(VLOOKUP(E200,档案费管理台账!$D$4:$H$1000,5,0),0))</f>
        <v>0</v>
      </c>
      <c r="I200" s="57"/>
      <c r="J200" s="57"/>
      <c r="K200" s="57"/>
      <c r="L200" s="57"/>
      <c r="M200" s="58" t="str">
        <f t="shared" si="42"/>
        <v/>
      </c>
      <c r="N200" s="102"/>
    </row>
    <row r="201" spans="1:14">
      <c r="A201" s="97" t="str">
        <f t="shared" si="40"/>
        <v/>
      </c>
      <c r="B201" s="98" t="str">
        <f t="shared" si="39"/>
        <v/>
      </c>
      <c r="C201" s="99"/>
      <c r="D201" s="137"/>
      <c r="E201" s="100"/>
      <c r="F201" s="57"/>
      <c r="G201" s="58">
        <f t="shared" si="41"/>
        <v>0</v>
      </c>
      <c r="H201" s="58">
        <f>IF(E201="",0,IFERROR(VLOOKUP(E201,档案费管理台账!$D$4:$H$1000,5,0),0))</f>
        <v>0</v>
      </c>
      <c r="I201" s="57"/>
      <c r="J201" s="57"/>
      <c r="K201" s="57"/>
      <c r="L201" s="57"/>
      <c r="M201" s="58" t="str">
        <f t="shared" si="42"/>
        <v/>
      </c>
      <c r="N201" s="102"/>
    </row>
    <row r="202" spans="1:14">
      <c r="A202" s="97" t="str">
        <f t="shared" si="40"/>
        <v/>
      </c>
      <c r="B202" s="98" t="str">
        <f t="shared" si="39"/>
        <v/>
      </c>
      <c r="C202" s="99"/>
      <c r="D202" s="137"/>
      <c r="E202" s="100"/>
      <c r="F202" s="57"/>
      <c r="G202" s="58">
        <f t="shared" si="41"/>
        <v>0</v>
      </c>
      <c r="H202" s="58">
        <f>IF(E202="",0,IFERROR(VLOOKUP(E202,档案费管理台账!$D$4:$H$1000,5,0),0))</f>
        <v>0</v>
      </c>
      <c r="I202" s="57"/>
      <c r="J202" s="57"/>
      <c r="K202" s="57"/>
      <c r="L202" s="57"/>
      <c r="M202" s="58" t="str">
        <f t="shared" si="42"/>
        <v/>
      </c>
      <c r="N202" s="102"/>
    </row>
    <row r="203" spans="1:14">
      <c r="A203" s="97" t="str">
        <f t="shared" si="40"/>
        <v/>
      </c>
      <c r="B203" s="98" t="str">
        <f t="shared" si="39"/>
        <v/>
      </c>
      <c r="C203" s="99"/>
      <c r="D203" s="137"/>
      <c r="E203" s="100"/>
      <c r="F203" s="57"/>
      <c r="G203" s="58">
        <f t="shared" si="41"/>
        <v>0</v>
      </c>
      <c r="H203" s="58">
        <f>IF(E203="",0,IFERROR(VLOOKUP(E203,档案费管理台账!$D$4:$H$1000,5,0),0))</f>
        <v>0</v>
      </c>
      <c r="I203" s="57"/>
      <c r="J203" s="57"/>
      <c r="K203" s="57"/>
      <c r="L203" s="57"/>
      <c r="M203" s="58" t="str">
        <f t="shared" si="42"/>
        <v/>
      </c>
      <c r="N203" s="102"/>
    </row>
    <row r="204" spans="1:14">
      <c r="A204" s="97" t="str">
        <f t="shared" si="40"/>
        <v/>
      </c>
      <c r="B204" s="98" t="str">
        <f t="shared" si="39"/>
        <v/>
      </c>
      <c r="C204" s="99"/>
      <c r="D204" s="137"/>
      <c r="E204" s="100"/>
      <c r="F204" s="57"/>
      <c r="G204" s="58">
        <f t="shared" si="41"/>
        <v>0</v>
      </c>
      <c r="H204" s="58">
        <f>IF(E204="",0,IFERROR(VLOOKUP(E204,档案费管理台账!$D$4:$H$1000,5,0),0))</f>
        <v>0</v>
      </c>
      <c r="I204" s="57"/>
      <c r="J204" s="57"/>
      <c r="K204" s="57"/>
      <c r="L204" s="57"/>
      <c r="M204" s="58" t="str">
        <f t="shared" si="42"/>
        <v/>
      </c>
      <c r="N204" s="102"/>
    </row>
    <row r="205" spans="1:14">
      <c r="A205" s="97" t="str">
        <f t="shared" si="40"/>
        <v/>
      </c>
      <c r="B205" s="98" t="str">
        <f t="shared" si="39"/>
        <v/>
      </c>
      <c r="C205" s="99"/>
      <c r="D205" s="137"/>
      <c r="E205" s="100"/>
      <c r="F205" s="57"/>
      <c r="G205" s="58">
        <f t="shared" si="41"/>
        <v>0</v>
      </c>
      <c r="H205" s="58">
        <f>IF(E205="",0,IFERROR(VLOOKUP(E205,档案费管理台账!$D$4:$H$1000,5,0),0))</f>
        <v>0</v>
      </c>
      <c r="I205" s="57"/>
      <c r="J205" s="57"/>
      <c r="K205" s="57"/>
      <c r="L205" s="57"/>
      <c r="M205" s="58" t="str">
        <f t="shared" si="42"/>
        <v/>
      </c>
      <c r="N205" s="102"/>
    </row>
    <row r="206" spans="1:14">
      <c r="A206" s="97" t="str">
        <f t="shared" si="40"/>
        <v/>
      </c>
      <c r="B206" s="98" t="str">
        <f t="shared" si="39"/>
        <v/>
      </c>
      <c r="C206" s="99"/>
      <c r="D206" s="137"/>
      <c r="E206" s="100"/>
      <c r="F206" s="57"/>
      <c r="G206" s="58">
        <f t="shared" si="41"/>
        <v>0</v>
      </c>
      <c r="H206" s="58">
        <f>IF(E206="",0,IFERROR(VLOOKUP(E206,档案费管理台账!$D$4:$H$1000,5,0),0))</f>
        <v>0</v>
      </c>
      <c r="I206" s="57"/>
      <c r="J206" s="57"/>
      <c r="K206" s="57"/>
      <c r="L206" s="57"/>
      <c r="M206" s="58" t="str">
        <f t="shared" si="42"/>
        <v/>
      </c>
      <c r="N206" s="102"/>
    </row>
    <row r="207" spans="1:14">
      <c r="A207" s="97" t="str">
        <f t="shared" si="40"/>
        <v/>
      </c>
      <c r="B207" s="98" t="str">
        <f t="shared" si="39"/>
        <v/>
      </c>
      <c r="C207" s="99"/>
      <c r="D207" s="137"/>
      <c r="E207" s="100"/>
      <c r="F207" s="57"/>
      <c r="G207" s="58">
        <f t="shared" si="41"/>
        <v>0</v>
      </c>
      <c r="H207" s="58">
        <f>IF(E207="",0,IFERROR(VLOOKUP(E207,档案费管理台账!$D$4:$H$1000,5,0),0))</f>
        <v>0</v>
      </c>
      <c r="I207" s="57"/>
      <c r="J207" s="57"/>
      <c r="K207" s="57"/>
      <c r="L207" s="57"/>
      <c r="M207" s="58" t="str">
        <f t="shared" si="42"/>
        <v/>
      </c>
      <c r="N207" s="102"/>
    </row>
    <row r="208" spans="1:14">
      <c r="A208" s="97" t="str">
        <f t="shared" si="40"/>
        <v/>
      </c>
      <c r="B208" s="98" t="str">
        <f t="shared" si="39"/>
        <v/>
      </c>
      <c r="C208" s="99"/>
      <c r="D208" s="137"/>
      <c r="E208" s="100"/>
      <c r="F208" s="57"/>
      <c r="G208" s="58">
        <f t="shared" si="41"/>
        <v>0</v>
      </c>
      <c r="H208" s="58">
        <f>IF(E208="",0,IFERROR(VLOOKUP(E208,档案费管理台账!$D$4:$H$1000,5,0),0))</f>
        <v>0</v>
      </c>
      <c r="I208" s="57"/>
      <c r="J208" s="57"/>
      <c r="K208" s="57"/>
      <c r="L208" s="57"/>
      <c r="M208" s="58" t="str">
        <f t="shared" si="42"/>
        <v/>
      </c>
      <c r="N208" s="102"/>
    </row>
    <row r="209" spans="1:14">
      <c r="A209" s="97" t="str">
        <f t="shared" si="40"/>
        <v/>
      </c>
      <c r="B209" s="98" t="str">
        <f t="shared" si="39"/>
        <v/>
      </c>
      <c r="C209" s="99"/>
      <c r="D209" s="137"/>
      <c r="E209" s="100"/>
      <c r="F209" s="57"/>
      <c r="G209" s="58">
        <f t="shared" si="41"/>
        <v>0</v>
      </c>
      <c r="H209" s="58">
        <f>IF(E209="",0,IFERROR(VLOOKUP(E209,档案费管理台账!$D$4:$H$1000,5,0),0))</f>
        <v>0</v>
      </c>
      <c r="I209" s="57"/>
      <c r="J209" s="57"/>
      <c r="K209" s="57"/>
      <c r="L209" s="57"/>
      <c r="M209" s="58" t="str">
        <f t="shared" si="42"/>
        <v/>
      </c>
      <c r="N209" s="102"/>
    </row>
    <row r="210" spans="1:14">
      <c r="A210" s="97" t="str">
        <f t="shared" si="40"/>
        <v/>
      </c>
      <c r="B210" s="98" t="str">
        <f t="shared" si="39"/>
        <v/>
      </c>
      <c r="C210" s="99"/>
      <c r="D210" s="137"/>
      <c r="E210" s="100"/>
      <c r="F210" s="57"/>
      <c r="G210" s="58">
        <f t="shared" si="41"/>
        <v>0</v>
      </c>
      <c r="H210" s="58">
        <f>IF(E210="",0,IFERROR(VLOOKUP(E210,档案费管理台账!$D$4:$H$1000,5,0),0))</f>
        <v>0</v>
      </c>
      <c r="I210" s="57"/>
      <c r="J210" s="57"/>
      <c r="K210" s="57"/>
      <c r="L210" s="57"/>
      <c r="M210" s="58" t="str">
        <f t="shared" si="42"/>
        <v/>
      </c>
      <c r="N210" s="102"/>
    </row>
    <row r="211" spans="1:14">
      <c r="A211" s="97" t="str">
        <f t="shared" si="40"/>
        <v/>
      </c>
      <c r="B211" s="98" t="str">
        <f t="shared" si="39"/>
        <v/>
      </c>
      <c r="C211" s="99"/>
      <c r="D211" s="137"/>
      <c r="E211" s="100"/>
      <c r="F211" s="57"/>
      <c r="G211" s="58">
        <f t="shared" si="41"/>
        <v>0</v>
      </c>
      <c r="H211" s="58">
        <f>IF(E211="",0,IFERROR(VLOOKUP(E211,档案费管理台账!$D$4:$H$1000,5,0),0))</f>
        <v>0</v>
      </c>
      <c r="I211" s="57"/>
      <c r="J211" s="57"/>
      <c r="K211" s="57"/>
      <c r="L211" s="57"/>
      <c r="M211" s="58" t="str">
        <f t="shared" si="42"/>
        <v/>
      </c>
      <c r="N211" s="102"/>
    </row>
    <row r="212" spans="1:14">
      <c r="A212" s="97" t="str">
        <f t="shared" si="40"/>
        <v/>
      </c>
      <c r="B212" s="98" t="str">
        <f t="shared" si="39"/>
        <v/>
      </c>
      <c r="C212" s="99"/>
      <c r="D212" s="137"/>
      <c r="E212" s="100"/>
      <c r="F212" s="57"/>
      <c r="G212" s="58">
        <f t="shared" si="41"/>
        <v>0</v>
      </c>
      <c r="H212" s="58">
        <f>IF(E212="",0,IFERROR(VLOOKUP(E212,档案费管理台账!$D$4:$H$1000,5,0),0))</f>
        <v>0</v>
      </c>
      <c r="I212" s="57"/>
      <c r="J212" s="57"/>
      <c r="K212" s="57"/>
      <c r="L212" s="57"/>
      <c r="M212" s="58" t="str">
        <f t="shared" si="42"/>
        <v/>
      </c>
      <c r="N212" s="102"/>
    </row>
    <row r="213" spans="1:14">
      <c r="A213" s="97" t="str">
        <f t="shared" si="40"/>
        <v/>
      </c>
      <c r="B213" s="98" t="str">
        <f t="shared" si="39"/>
        <v/>
      </c>
      <c r="C213" s="99"/>
      <c r="D213" s="137"/>
      <c r="E213" s="100"/>
      <c r="F213" s="57"/>
      <c r="G213" s="58">
        <f t="shared" si="41"/>
        <v>0</v>
      </c>
      <c r="H213" s="58">
        <f>IF(E213="",0,IFERROR(VLOOKUP(E213,档案费管理台账!$D$4:$H$1000,5,0),0))</f>
        <v>0</v>
      </c>
      <c r="I213" s="57"/>
      <c r="J213" s="57"/>
      <c r="K213" s="57"/>
      <c r="L213" s="57"/>
      <c r="M213" s="58" t="str">
        <f t="shared" si="42"/>
        <v/>
      </c>
      <c r="N213" s="102"/>
    </row>
    <row r="214" spans="1:14">
      <c r="A214" s="97" t="str">
        <f t="shared" si="40"/>
        <v/>
      </c>
      <c r="B214" s="98" t="str">
        <f t="shared" si="39"/>
        <v/>
      </c>
      <c r="C214" s="99"/>
      <c r="D214" s="137"/>
      <c r="E214" s="100"/>
      <c r="F214" s="57"/>
      <c r="G214" s="58">
        <f t="shared" si="41"/>
        <v>0</v>
      </c>
      <c r="H214" s="58">
        <f>IF(E214="",0,IFERROR(VLOOKUP(E214,档案费管理台账!$D$4:$H$1000,5,0),0))</f>
        <v>0</v>
      </c>
      <c r="I214" s="57"/>
      <c r="J214" s="57"/>
      <c r="K214" s="57"/>
      <c r="L214" s="57"/>
      <c r="M214" s="58" t="str">
        <f t="shared" si="42"/>
        <v/>
      </c>
      <c r="N214" s="102"/>
    </row>
    <row r="215" spans="1:14">
      <c r="A215" s="97" t="str">
        <f t="shared" si="40"/>
        <v/>
      </c>
      <c r="B215" s="98" t="str">
        <f t="shared" si="39"/>
        <v/>
      </c>
      <c r="C215" s="99"/>
      <c r="D215" s="137"/>
      <c r="E215" s="100"/>
      <c r="F215" s="57"/>
      <c r="G215" s="58">
        <f t="shared" si="41"/>
        <v>0</v>
      </c>
      <c r="H215" s="58">
        <f>IF(E215="",0,IFERROR(VLOOKUP(E215,档案费管理台账!$D$4:$H$1000,5,0),0))</f>
        <v>0</v>
      </c>
      <c r="I215" s="57"/>
      <c r="J215" s="57"/>
      <c r="K215" s="57"/>
      <c r="L215" s="57"/>
      <c r="M215" s="58" t="str">
        <f t="shared" si="42"/>
        <v/>
      </c>
      <c r="N215" s="102"/>
    </row>
    <row r="216" spans="1:14">
      <c r="A216" s="97" t="str">
        <f t="shared" si="40"/>
        <v/>
      </c>
      <c r="B216" s="98" t="str">
        <f t="shared" si="39"/>
        <v/>
      </c>
      <c r="C216" s="99"/>
      <c r="D216" s="137"/>
      <c r="E216" s="100"/>
      <c r="F216" s="57"/>
      <c r="G216" s="58">
        <f t="shared" si="41"/>
        <v>0</v>
      </c>
      <c r="H216" s="58">
        <f>IF(E216="",0,IFERROR(VLOOKUP(E216,档案费管理台账!$D$4:$H$1000,5,0),0))</f>
        <v>0</v>
      </c>
      <c r="I216" s="57"/>
      <c r="J216" s="57"/>
      <c r="K216" s="57"/>
      <c r="L216" s="57"/>
      <c r="M216" s="58" t="str">
        <f t="shared" si="42"/>
        <v/>
      </c>
      <c r="N216" s="102"/>
    </row>
    <row r="217" spans="1:14">
      <c r="A217" s="97" t="str">
        <f t="shared" si="40"/>
        <v/>
      </c>
      <c r="B217" s="98" t="str">
        <f t="shared" si="39"/>
        <v/>
      </c>
      <c r="C217" s="99"/>
      <c r="D217" s="137"/>
      <c r="E217" s="100"/>
      <c r="F217" s="57"/>
      <c r="G217" s="58">
        <f t="shared" si="41"/>
        <v>0</v>
      </c>
      <c r="H217" s="58">
        <f>IF(E217="",0,IFERROR(VLOOKUP(E217,档案费管理台账!$D$4:$H$1000,5,0),0))</f>
        <v>0</v>
      </c>
      <c r="I217" s="57"/>
      <c r="J217" s="57"/>
      <c r="K217" s="57"/>
      <c r="L217" s="57"/>
      <c r="M217" s="58" t="str">
        <f t="shared" si="42"/>
        <v/>
      </c>
      <c r="N217" s="102"/>
    </row>
    <row r="218" spans="1:14">
      <c r="A218" s="97" t="str">
        <f t="shared" si="40"/>
        <v/>
      </c>
      <c r="B218" s="98" t="str">
        <f t="shared" si="39"/>
        <v/>
      </c>
      <c r="C218" s="99"/>
      <c r="D218" s="137"/>
      <c r="E218" s="100"/>
      <c r="F218" s="57"/>
      <c r="G218" s="58">
        <f t="shared" si="41"/>
        <v>0</v>
      </c>
      <c r="H218" s="58">
        <f>IF(E218="",0,IFERROR(VLOOKUP(E218,档案费管理台账!$D$4:$H$1000,5,0),0))</f>
        <v>0</v>
      </c>
      <c r="I218" s="57"/>
      <c r="J218" s="57"/>
      <c r="K218" s="57"/>
      <c r="L218" s="57"/>
      <c r="M218" s="58" t="str">
        <f t="shared" si="42"/>
        <v/>
      </c>
      <c r="N218" s="102"/>
    </row>
    <row r="219" spans="1:14">
      <c r="A219" s="97" t="str">
        <f t="shared" si="40"/>
        <v/>
      </c>
      <c r="B219" s="98" t="str">
        <f t="shared" si="39"/>
        <v/>
      </c>
      <c r="C219" s="99"/>
      <c r="D219" s="137"/>
      <c r="E219" s="100"/>
      <c r="F219" s="57"/>
      <c r="G219" s="58">
        <f t="shared" si="41"/>
        <v>0</v>
      </c>
      <c r="H219" s="58">
        <f>IF(E219="",0,IFERROR(VLOOKUP(E219,档案费管理台账!$D$4:$H$1000,5,0),0))</f>
        <v>0</v>
      </c>
      <c r="I219" s="57"/>
      <c r="J219" s="57"/>
      <c r="K219" s="57"/>
      <c r="L219" s="57"/>
      <c r="M219" s="58" t="str">
        <f t="shared" si="42"/>
        <v/>
      </c>
      <c r="N219" s="102"/>
    </row>
    <row r="220" spans="1:14">
      <c r="A220" s="97" t="str">
        <f t="shared" si="40"/>
        <v/>
      </c>
      <c r="B220" s="98" t="str">
        <f t="shared" si="39"/>
        <v/>
      </c>
      <c r="C220" s="99"/>
      <c r="D220" s="137"/>
      <c r="E220" s="100"/>
      <c r="F220" s="57"/>
      <c r="G220" s="58">
        <f t="shared" si="41"/>
        <v>0</v>
      </c>
      <c r="H220" s="58">
        <f>IF(E220="",0,IFERROR(VLOOKUP(E220,档案费管理台账!$D$4:$H$1000,5,0),0))</f>
        <v>0</v>
      </c>
      <c r="I220" s="57"/>
      <c r="J220" s="57"/>
      <c r="K220" s="57"/>
      <c r="L220" s="57"/>
      <c r="M220" s="58" t="str">
        <f t="shared" si="42"/>
        <v/>
      </c>
      <c r="N220" s="102"/>
    </row>
    <row r="221" spans="1:14">
      <c r="A221" s="97" t="str">
        <f t="shared" si="40"/>
        <v/>
      </c>
      <c r="B221" s="98" t="str">
        <f t="shared" si="39"/>
        <v/>
      </c>
      <c r="C221" s="99"/>
      <c r="D221" s="137"/>
      <c r="E221" s="100"/>
      <c r="F221" s="57"/>
      <c r="G221" s="58">
        <f t="shared" si="41"/>
        <v>0</v>
      </c>
      <c r="H221" s="58">
        <f>IF(E221="",0,IFERROR(VLOOKUP(E221,档案费管理台账!$D$4:$H$1000,5,0),0))</f>
        <v>0</v>
      </c>
      <c r="I221" s="57"/>
      <c r="J221" s="57"/>
      <c r="K221" s="57"/>
      <c r="L221" s="57"/>
      <c r="M221" s="58" t="str">
        <f t="shared" si="42"/>
        <v/>
      </c>
      <c r="N221" s="102"/>
    </row>
    <row r="222" spans="1:14">
      <c r="A222" s="97" t="str">
        <f t="shared" si="40"/>
        <v/>
      </c>
      <c r="B222" s="98" t="str">
        <f t="shared" si="39"/>
        <v/>
      </c>
      <c r="C222" s="99"/>
      <c r="D222" s="137"/>
      <c r="E222" s="100"/>
      <c r="F222" s="57"/>
      <c r="G222" s="58">
        <f t="shared" si="41"/>
        <v>0</v>
      </c>
      <c r="H222" s="58">
        <f>IF(E222="",0,IFERROR(VLOOKUP(E222,档案费管理台账!$D$4:$H$1000,5,0),0))</f>
        <v>0</v>
      </c>
      <c r="I222" s="57"/>
      <c r="J222" s="57"/>
      <c r="K222" s="57"/>
      <c r="L222" s="57"/>
      <c r="M222" s="58" t="str">
        <f t="shared" si="42"/>
        <v/>
      </c>
      <c r="N222" s="102"/>
    </row>
    <row r="223" spans="1:14">
      <c r="A223" s="97" t="str">
        <f t="shared" si="40"/>
        <v/>
      </c>
      <c r="B223" s="98" t="str">
        <f t="shared" si="39"/>
        <v/>
      </c>
      <c r="C223" s="99"/>
      <c r="D223" s="137"/>
      <c r="E223" s="100"/>
      <c r="F223" s="57"/>
      <c r="G223" s="58">
        <f t="shared" si="41"/>
        <v>0</v>
      </c>
      <c r="H223" s="58">
        <f>IF(E223="",0,IFERROR(VLOOKUP(E223,档案费管理台账!$D$4:$H$1000,5,0),0))</f>
        <v>0</v>
      </c>
      <c r="I223" s="57"/>
      <c r="J223" s="57"/>
      <c r="K223" s="57"/>
      <c r="L223" s="57"/>
      <c r="M223" s="58" t="str">
        <f t="shared" si="42"/>
        <v/>
      </c>
      <c r="N223" s="102"/>
    </row>
    <row r="224" spans="1:14">
      <c r="A224" s="97" t="str">
        <f t="shared" si="40"/>
        <v/>
      </c>
      <c r="B224" s="98" t="str">
        <f t="shared" si="39"/>
        <v/>
      </c>
      <c r="C224" s="99"/>
      <c r="D224" s="137"/>
      <c r="E224" s="100"/>
      <c r="F224" s="57"/>
      <c r="G224" s="58">
        <f t="shared" si="41"/>
        <v>0</v>
      </c>
      <c r="H224" s="58">
        <f>IF(E224="",0,IFERROR(VLOOKUP(E224,档案费管理台账!$D$4:$H$1000,5,0),0))</f>
        <v>0</v>
      </c>
      <c r="I224" s="57"/>
      <c r="J224" s="57"/>
      <c r="K224" s="57"/>
      <c r="L224" s="57"/>
      <c r="M224" s="58" t="str">
        <f t="shared" si="42"/>
        <v/>
      </c>
      <c r="N224" s="102"/>
    </row>
    <row r="225" spans="1:14">
      <c r="A225" s="97" t="str">
        <f t="shared" si="40"/>
        <v/>
      </c>
      <c r="B225" s="98" t="str">
        <f t="shared" si="39"/>
        <v/>
      </c>
      <c r="C225" s="99"/>
      <c r="D225" s="137"/>
      <c r="E225" s="100"/>
      <c r="F225" s="57"/>
      <c r="G225" s="58">
        <f t="shared" si="41"/>
        <v>0</v>
      </c>
      <c r="H225" s="58">
        <f>IF(E225="",0,IFERROR(VLOOKUP(E225,档案费管理台账!$D$4:$H$1000,5,0),0))</f>
        <v>0</v>
      </c>
      <c r="I225" s="57"/>
      <c r="J225" s="57"/>
      <c r="K225" s="57"/>
      <c r="L225" s="57"/>
      <c r="M225" s="58" t="str">
        <f t="shared" si="42"/>
        <v/>
      </c>
      <c r="N225" s="102"/>
    </row>
    <row r="226" spans="1:14">
      <c r="A226" s="97" t="str">
        <f t="shared" si="40"/>
        <v/>
      </c>
      <c r="B226" s="98" t="str">
        <f t="shared" si="39"/>
        <v/>
      </c>
      <c r="C226" s="99"/>
      <c r="D226" s="137"/>
      <c r="E226" s="100"/>
      <c r="F226" s="57"/>
      <c r="G226" s="58">
        <f t="shared" si="41"/>
        <v>0</v>
      </c>
      <c r="H226" s="58">
        <f>IF(E226="",0,IFERROR(VLOOKUP(E226,档案费管理台账!$D$4:$H$1000,5,0),0))</f>
        <v>0</v>
      </c>
      <c r="I226" s="57"/>
      <c r="J226" s="57"/>
      <c r="K226" s="57"/>
      <c r="L226" s="57"/>
      <c r="M226" s="58" t="str">
        <f t="shared" si="42"/>
        <v/>
      </c>
      <c r="N226" s="102"/>
    </row>
    <row r="227" spans="1:14">
      <c r="A227" s="97" t="str">
        <f t="shared" si="40"/>
        <v/>
      </c>
      <c r="B227" s="98" t="str">
        <f t="shared" si="39"/>
        <v/>
      </c>
      <c r="C227" s="99"/>
      <c r="D227" s="137"/>
      <c r="E227" s="100"/>
      <c r="F227" s="57"/>
      <c r="G227" s="58">
        <f t="shared" si="41"/>
        <v>0</v>
      </c>
      <c r="H227" s="58">
        <f>IF(E227="",0,IFERROR(VLOOKUP(E227,档案费管理台账!$D$4:$H$1000,5,0),0))</f>
        <v>0</v>
      </c>
      <c r="I227" s="57"/>
      <c r="J227" s="57"/>
      <c r="K227" s="57"/>
      <c r="L227" s="57"/>
      <c r="M227" s="58" t="str">
        <f t="shared" si="42"/>
        <v/>
      </c>
      <c r="N227" s="102"/>
    </row>
    <row r="228" spans="1:14">
      <c r="A228" s="97" t="str">
        <f t="shared" si="40"/>
        <v/>
      </c>
      <c r="B228" s="98" t="str">
        <f t="shared" si="39"/>
        <v/>
      </c>
      <c r="C228" s="99"/>
      <c r="D228" s="137"/>
      <c r="E228" s="100"/>
      <c r="F228" s="57"/>
      <c r="G228" s="58">
        <f t="shared" si="41"/>
        <v>0</v>
      </c>
      <c r="H228" s="58">
        <f>IF(E228="",0,IFERROR(VLOOKUP(E228,档案费管理台账!$D$4:$H$1000,5,0),0))</f>
        <v>0</v>
      </c>
      <c r="I228" s="57"/>
      <c r="J228" s="57"/>
      <c r="K228" s="57"/>
      <c r="L228" s="57"/>
      <c r="M228" s="58" t="str">
        <f t="shared" si="42"/>
        <v/>
      </c>
      <c r="N228" s="102"/>
    </row>
    <row r="229" spans="1:14">
      <c r="A229" s="97" t="str">
        <f t="shared" si="40"/>
        <v/>
      </c>
      <c r="B229" s="98" t="str">
        <f t="shared" si="39"/>
        <v/>
      </c>
      <c r="C229" s="99"/>
      <c r="D229" s="137"/>
      <c r="E229" s="100"/>
      <c r="F229" s="57"/>
      <c r="G229" s="58">
        <f t="shared" si="41"/>
        <v>0</v>
      </c>
      <c r="H229" s="58">
        <f>IF(E229="",0,IFERROR(VLOOKUP(E229,档案费管理台账!$D$4:$H$1000,5,0),0))</f>
        <v>0</v>
      </c>
      <c r="I229" s="57"/>
      <c r="J229" s="57"/>
      <c r="K229" s="57"/>
      <c r="L229" s="57"/>
      <c r="M229" s="58" t="str">
        <f t="shared" si="42"/>
        <v/>
      </c>
      <c r="N229" s="102"/>
    </row>
    <row r="230" spans="1:14">
      <c r="A230" s="97" t="str">
        <f t="shared" si="40"/>
        <v/>
      </c>
      <c r="B230" s="98" t="str">
        <f t="shared" si="39"/>
        <v/>
      </c>
      <c r="C230" s="99"/>
      <c r="D230" s="137"/>
      <c r="E230" s="100"/>
      <c r="F230" s="57"/>
      <c r="G230" s="58">
        <f t="shared" si="41"/>
        <v>0</v>
      </c>
      <c r="H230" s="58">
        <f>IF(E230="",0,IFERROR(VLOOKUP(E230,档案费管理台账!$D$4:$H$1000,5,0),0))</f>
        <v>0</v>
      </c>
      <c r="I230" s="57"/>
      <c r="J230" s="57"/>
      <c r="K230" s="57"/>
      <c r="L230" s="57"/>
      <c r="M230" s="58" t="str">
        <f t="shared" si="42"/>
        <v/>
      </c>
      <c r="N230" s="102"/>
    </row>
    <row r="231" spans="1:14">
      <c r="A231" s="97" t="str">
        <f t="shared" si="40"/>
        <v/>
      </c>
      <c r="B231" s="98" t="str">
        <f t="shared" si="39"/>
        <v/>
      </c>
      <c r="C231" s="99"/>
      <c r="D231" s="137"/>
      <c r="E231" s="100"/>
      <c r="F231" s="57"/>
      <c r="G231" s="58">
        <f t="shared" si="41"/>
        <v>0</v>
      </c>
      <c r="H231" s="58">
        <f>IF(E231="",0,IFERROR(VLOOKUP(E231,档案费管理台账!$D$4:$H$1000,5,0),0))</f>
        <v>0</v>
      </c>
      <c r="I231" s="57"/>
      <c r="J231" s="57"/>
      <c r="K231" s="57"/>
      <c r="L231" s="57"/>
      <c r="M231" s="58" t="str">
        <f t="shared" si="42"/>
        <v/>
      </c>
      <c r="N231" s="102"/>
    </row>
    <row r="232" spans="1:14">
      <c r="A232" s="97" t="str">
        <f t="shared" si="40"/>
        <v/>
      </c>
      <c r="B232" s="98" t="str">
        <f t="shared" si="39"/>
        <v/>
      </c>
      <c r="C232" s="99"/>
      <c r="D232" s="137"/>
      <c r="E232" s="100"/>
      <c r="F232" s="57"/>
      <c r="G232" s="58">
        <f t="shared" si="41"/>
        <v>0</v>
      </c>
      <c r="H232" s="58">
        <f>IF(E232="",0,IFERROR(VLOOKUP(E232,档案费管理台账!$D$4:$H$1000,5,0),0))</f>
        <v>0</v>
      </c>
      <c r="I232" s="57"/>
      <c r="J232" s="57"/>
      <c r="K232" s="57"/>
      <c r="L232" s="57"/>
      <c r="M232" s="58" t="str">
        <f t="shared" si="42"/>
        <v/>
      </c>
      <c r="N232" s="102"/>
    </row>
    <row r="233" spans="1:14">
      <c r="A233" s="97" t="str">
        <f t="shared" si="40"/>
        <v/>
      </c>
      <c r="B233" s="98" t="str">
        <f t="shared" si="39"/>
        <v/>
      </c>
      <c r="C233" s="99"/>
      <c r="D233" s="137"/>
      <c r="E233" s="100"/>
      <c r="F233" s="57"/>
      <c r="G233" s="58">
        <f t="shared" si="41"/>
        <v>0</v>
      </c>
      <c r="H233" s="58">
        <f>IF(E233="",0,IFERROR(VLOOKUP(E233,档案费管理台账!$D$4:$H$1000,5,0),0))</f>
        <v>0</v>
      </c>
      <c r="I233" s="57"/>
      <c r="J233" s="57"/>
      <c r="K233" s="57"/>
      <c r="L233" s="57"/>
      <c r="M233" s="58" t="str">
        <f t="shared" si="42"/>
        <v/>
      </c>
      <c r="N233" s="102"/>
    </row>
    <row r="234" spans="1:14">
      <c r="A234" s="97" t="str">
        <f t="shared" si="40"/>
        <v/>
      </c>
      <c r="B234" s="98" t="str">
        <f t="shared" si="39"/>
        <v/>
      </c>
      <c r="C234" s="99"/>
      <c r="D234" s="137"/>
      <c r="E234" s="100"/>
      <c r="F234" s="57"/>
      <c r="G234" s="58">
        <f t="shared" si="41"/>
        <v>0</v>
      </c>
      <c r="H234" s="58">
        <f>IF(E234="",0,IFERROR(VLOOKUP(E234,档案费管理台账!$D$4:$H$1000,5,0),0))</f>
        <v>0</v>
      </c>
      <c r="I234" s="57"/>
      <c r="J234" s="57"/>
      <c r="K234" s="57"/>
      <c r="L234" s="57"/>
      <c r="M234" s="58" t="str">
        <f t="shared" si="42"/>
        <v/>
      </c>
      <c r="N234" s="102"/>
    </row>
    <row r="235" spans="1:14">
      <c r="A235" s="97" t="str">
        <f t="shared" si="40"/>
        <v/>
      </c>
      <c r="B235" s="98" t="str">
        <f t="shared" si="39"/>
        <v/>
      </c>
      <c r="C235" s="99"/>
      <c r="D235" s="137"/>
      <c r="E235" s="100"/>
      <c r="F235" s="57"/>
      <c r="G235" s="58">
        <f t="shared" si="41"/>
        <v>0</v>
      </c>
      <c r="H235" s="58">
        <f>IF(E235="",0,IFERROR(VLOOKUP(E235,档案费管理台账!$D$4:$H$1000,5,0),0))</f>
        <v>0</v>
      </c>
      <c r="I235" s="57"/>
      <c r="J235" s="57"/>
      <c r="K235" s="57"/>
      <c r="L235" s="57"/>
      <c r="M235" s="58" t="str">
        <f t="shared" si="42"/>
        <v/>
      </c>
      <c r="N235" s="102"/>
    </row>
    <row r="236" spans="1:14">
      <c r="A236" s="97" t="str">
        <f t="shared" si="40"/>
        <v/>
      </c>
      <c r="B236" s="98" t="str">
        <f t="shared" ref="B236:B299" si="43">IF(C236="","",MONTH(C236)&amp;"月")</f>
        <v/>
      </c>
      <c r="C236" s="99"/>
      <c r="D236" s="137"/>
      <c r="E236" s="100"/>
      <c r="F236" s="57"/>
      <c r="G236" s="58">
        <f t="shared" si="41"/>
        <v>0</v>
      </c>
      <c r="H236" s="58">
        <f>IF(E236="",0,IFERROR(VLOOKUP(E236,档案费管理台账!$D$4:$H$1000,5,0),0))</f>
        <v>0</v>
      </c>
      <c r="I236" s="57"/>
      <c r="J236" s="57"/>
      <c r="K236" s="57"/>
      <c r="L236" s="57"/>
      <c r="M236" s="58" t="str">
        <f t="shared" si="42"/>
        <v/>
      </c>
      <c r="N236" s="102"/>
    </row>
    <row r="237" spans="1:14">
      <c r="A237" s="97" t="str">
        <f t="shared" ref="A237:A300" si="44">IF(C237="","",ROW()-42)</f>
        <v/>
      </c>
      <c r="B237" s="98" t="str">
        <f t="shared" si="43"/>
        <v/>
      </c>
      <c r="C237" s="99"/>
      <c r="D237" s="137"/>
      <c r="E237" s="100"/>
      <c r="F237" s="57"/>
      <c r="G237" s="58">
        <f t="shared" ref="G237:G300" si="45">IF(F237="",0,F237*$K$41)</f>
        <v>0</v>
      </c>
      <c r="H237" s="58">
        <f>IF(E237="",0,IFERROR(VLOOKUP(E237,档案费管理台账!$D$4:$H$1000,5,0),0))</f>
        <v>0</v>
      </c>
      <c r="I237" s="57"/>
      <c r="J237" s="57"/>
      <c r="K237" s="57"/>
      <c r="L237" s="57"/>
      <c r="M237" s="58" t="str">
        <f t="shared" ref="M237:M300" si="46">IF(C237="","",ROUND(M236+G237-I237-J237-K237-L237-H237,2))</f>
        <v/>
      </c>
      <c r="N237" s="102"/>
    </row>
    <row r="238" spans="1:14">
      <c r="A238" s="97" t="str">
        <f t="shared" si="44"/>
        <v/>
      </c>
      <c r="B238" s="98" t="str">
        <f t="shared" si="43"/>
        <v/>
      </c>
      <c r="C238" s="99"/>
      <c r="D238" s="137"/>
      <c r="E238" s="100"/>
      <c r="F238" s="57"/>
      <c r="G238" s="58">
        <f t="shared" si="45"/>
        <v>0</v>
      </c>
      <c r="H238" s="58">
        <f>IF(E238="",0,IFERROR(VLOOKUP(E238,档案费管理台账!$D$4:$H$1000,5,0),0))</f>
        <v>0</v>
      </c>
      <c r="I238" s="57"/>
      <c r="J238" s="57"/>
      <c r="K238" s="57"/>
      <c r="L238" s="57"/>
      <c r="M238" s="58" t="str">
        <f t="shared" si="46"/>
        <v/>
      </c>
      <c r="N238" s="102"/>
    </row>
    <row r="239" spans="1:14">
      <c r="A239" s="97" t="str">
        <f t="shared" si="44"/>
        <v/>
      </c>
      <c r="B239" s="98" t="str">
        <f t="shared" si="43"/>
        <v/>
      </c>
      <c r="C239" s="99"/>
      <c r="D239" s="137"/>
      <c r="E239" s="100"/>
      <c r="F239" s="57"/>
      <c r="G239" s="58">
        <f t="shared" si="45"/>
        <v>0</v>
      </c>
      <c r="H239" s="58">
        <f>IF(E239="",0,IFERROR(VLOOKUP(E239,档案费管理台账!$D$4:$H$1000,5,0),0))</f>
        <v>0</v>
      </c>
      <c r="I239" s="57"/>
      <c r="J239" s="57"/>
      <c r="K239" s="57"/>
      <c r="L239" s="57"/>
      <c r="M239" s="58" t="str">
        <f t="shared" si="46"/>
        <v/>
      </c>
      <c r="N239" s="102"/>
    </row>
    <row r="240" spans="1:14">
      <c r="A240" s="97" t="str">
        <f t="shared" si="44"/>
        <v/>
      </c>
      <c r="B240" s="98" t="str">
        <f t="shared" si="43"/>
        <v/>
      </c>
      <c r="C240" s="99"/>
      <c r="D240" s="137"/>
      <c r="E240" s="100"/>
      <c r="F240" s="57"/>
      <c r="G240" s="58">
        <f t="shared" si="45"/>
        <v>0</v>
      </c>
      <c r="H240" s="58">
        <f>IF(E240="",0,IFERROR(VLOOKUP(E240,档案费管理台账!$D$4:$H$1000,5,0),0))</f>
        <v>0</v>
      </c>
      <c r="I240" s="57"/>
      <c r="J240" s="57"/>
      <c r="K240" s="57"/>
      <c r="L240" s="57"/>
      <c r="M240" s="58" t="str">
        <f t="shared" si="46"/>
        <v/>
      </c>
      <c r="N240" s="102"/>
    </row>
    <row r="241" spans="1:14">
      <c r="A241" s="97" t="str">
        <f t="shared" si="44"/>
        <v/>
      </c>
      <c r="B241" s="98" t="str">
        <f t="shared" si="43"/>
        <v/>
      </c>
      <c r="C241" s="99"/>
      <c r="D241" s="137"/>
      <c r="E241" s="100"/>
      <c r="F241" s="57"/>
      <c r="G241" s="58">
        <f t="shared" si="45"/>
        <v>0</v>
      </c>
      <c r="H241" s="58">
        <f>IF(E241="",0,IFERROR(VLOOKUP(E241,档案费管理台账!$D$4:$H$1000,5,0),0))</f>
        <v>0</v>
      </c>
      <c r="I241" s="57"/>
      <c r="J241" s="57"/>
      <c r="K241" s="57"/>
      <c r="L241" s="57"/>
      <c r="M241" s="58" t="str">
        <f t="shared" si="46"/>
        <v/>
      </c>
      <c r="N241" s="102"/>
    </row>
    <row r="242" spans="1:14">
      <c r="A242" s="97" t="str">
        <f t="shared" si="44"/>
        <v/>
      </c>
      <c r="B242" s="98" t="str">
        <f t="shared" si="43"/>
        <v/>
      </c>
      <c r="C242" s="99"/>
      <c r="D242" s="137"/>
      <c r="E242" s="100"/>
      <c r="F242" s="57"/>
      <c r="G242" s="58">
        <f t="shared" si="45"/>
        <v>0</v>
      </c>
      <c r="H242" s="58">
        <f>IF(E242="",0,IFERROR(VLOOKUP(E242,档案费管理台账!$D$4:$H$1000,5,0),0))</f>
        <v>0</v>
      </c>
      <c r="I242" s="57"/>
      <c r="J242" s="57"/>
      <c r="K242" s="57"/>
      <c r="L242" s="57"/>
      <c r="M242" s="58" t="str">
        <f t="shared" si="46"/>
        <v/>
      </c>
      <c r="N242" s="102"/>
    </row>
    <row r="243" spans="1:14">
      <c r="A243" s="97" t="str">
        <f t="shared" si="44"/>
        <v/>
      </c>
      <c r="B243" s="98" t="str">
        <f t="shared" si="43"/>
        <v/>
      </c>
      <c r="C243" s="99"/>
      <c r="D243" s="137"/>
      <c r="E243" s="100"/>
      <c r="F243" s="57"/>
      <c r="G243" s="58">
        <f t="shared" si="45"/>
        <v>0</v>
      </c>
      <c r="H243" s="58">
        <f>IF(E243="",0,IFERROR(VLOOKUP(E243,档案费管理台账!$D$4:$H$1000,5,0),0))</f>
        <v>0</v>
      </c>
      <c r="I243" s="57"/>
      <c r="J243" s="57"/>
      <c r="K243" s="57"/>
      <c r="L243" s="57"/>
      <c r="M243" s="58" t="str">
        <f t="shared" si="46"/>
        <v/>
      </c>
      <c r="N243" s="102"/>
    </row>
    <row r="244" spans="1:14">
      <c r="A244" s="97" t="str">
        <f t="shared" si="44"/>
        <v/>
      </c>
      <c r="B244" s="98" t="str">
        <f t="shared" si="43"/>
        <v/>
      </c>
      <c r="C244" s="99"/>
      <c r="D244" s="137"/>
      <c r="E244" s="100"/>
      <c r="F244" s="57"/>
      <c r="G244" s="58">
        <f t="shared" si="45"/>
        <v>0</v>
      </c>
      <c r="H244" s="58">
        <f>IF(E244="",0,IFERROR(VLOOKUP(E244,档案费管理台账!$D$4:$H$1000,5,0),0))</f>
        <v>0</v>
      </c>
      <c r="I244" s="57"/>
      <c r="J244" s="57"/>
      <c r="K244" s="57"/>
      <c r="L244" s="57"/>
      <c r="M244" s="58" t="str">
        <f t="shared" si="46"/>
        <v/>
      </c>
      <c r="N244" s="102"/>
    </row>
    <row r="245" spans="1:14">
      <c r="A245" s="97" t="str">
        <f t="shared" si="44"/>
        <v/>
      </c>
      <c r="B245" s="98" t="str">
        <f t="shared" si="43"/>
        <v/>
      </c>
      <c r="C245" s="99"/>
      <c r="D245" s="137"/>
      <c r="E245" s="100"/>
      <c r="F245" s="57"/>
      <c r="G245" s="58">
        <f t="shared" si="45"/>
        <v>0</v>
      </c>
      <c r="H245" s="58">
        <f>IF(E245="",0,IFERROR(VLOOKUP(E245,档案费管理台账!$D$4:$H$1000,5,0),0))</f>
        <v>0</v>
      </c>
      <c r="I245" s="57"/>
      <c r="J245" s="57"/>
      <c r="K245" s="57"/>
      <c r="L245" s="57"/>
      <c r="M245" s="58" t="str">
        <f t="shared" si="46"/>
        <v/>
      </c>
      <c r="N245" s="102"/>
    </row>
    <row r="246" spans="1:14">
      <c r="A246" s="97" t="str">
        <f t="shared" si="44"/>
        <v/>
      </c>
      <c r="B246" s="98" t="str">
        <f t="shared" si="43"/>
        <v/>
      </c>
      <c r="C246" s="99"/>
      <c r="D246" s="137"/>
      <c r="E246" s="100"/>
      <c r="F246" s="57"/>
      <c r="G246" s="58">
        <f t="shared" si="45"/>
        <v>0</v>
      </c>
      <c r="H246" s="58">
        <f>IF(E246="",0,IFERROR(VLOOKUP(E246,档案费管理台账!$D$4:$H$1000,5,0),0))</f>
        <v>0</v>
      </c>
      <c r="I246" s="57"/>
      <c r="J246" s="57"/>
      <c r="K246" s="57"/>
      <c r="L246" s="57"/>
      <c r="M246" s="58" t="str">
        <f t="shared" si="46"/>
        <v/>
      </c>
      <c r="N246" s="102"/>
    </row>
    <row r="247" spans="1:14">
      <c r="A247" s="97" t="str">
        <f t="shared" si="44"/>
        <v/>
      </c>
      <c r="B247" s="98" t="str">
        <f t="shared" si="43"/>
        <v/>
      </c>
      <c r="C247" s="99"/>
      <c r="D247" s="137"/>
      <c r="E247" s="100"/>
      <c r="F247" s="57"/>
      <c r="G247" s="58">
        <f t="shared" si="45"/>
        <v>0</v>
      </c>
      <c r="H247" s="58">
        <f>IF(E247="",0,IFERROR(VLOOKUP(E247,档案费管理台账!$D$4:$H$1000,5,0),0))</f>
        <v>0</v>
      </c>
      <c r="I247" s="57"/>
      <c r="J247" s="57"/>
      <c r="K247" s="57"/>
      <c r="L247" s="57"/>
      <c r="M247" s="58" t="str">
        <f t="shared" si="46"/>
        <v/>
      </c>
      <c r="N247" s="102"/>
    </row>
    <row r="248" spans="1:14">
      <c r="A248" s="97" t="str">
        <f t="shared" si="44"/>
        <v/>
      </c>
      <c r="B248" s="98" t="str">
        <f t="shared" si="43"/>
        <v/>
      </c>
      <c r="C248" s="99"/>
      <c r="D248" s="137"/>
      <c r="E248" s="100"/>
      <c r="F248" s="57"/>
      <c r="G248" s="58">
        <f t="shared" si="45"/>
        <v>0</v>
      </c>
      <c r="H248" s="58">
        <f>IF(E248="",0,IFERROR(VLOOKUP(E248,档案费管理台账!$D$4:$H$1000,5,0),0))</f>
        <v>0</v>
      </c>
      <c r="I248" s="57"/>
      <c r="J248" s="57"/>
      <c r="K248" s="57"/>
      <c r="L248" s="57"/>
      <c r="M248" s="58" t="str">
        <f t="shared" si="46"/>
        <v/>
      </c>
      <c r="N248" s="102"/>
    </row>
    <row r="249" spans="1:14">
      <c r="A249" s="97" t="str">
        <f t="shared" si="44"/>
        <v/>
      </c>
      <c r="B249" s="98" t="str">
        <f t="shared" si="43"/>
        <v/>
      </c>
      <c r="C249" s="99"/>
      <c r="D249" s="137"/>
      <c r="E249" s="100"/>
      <c r="F249" s="57"/>
      <c r="G249" s="58">
        <f t="shared" si="45"/>
        <v>0</v>
      </c>
      <c r="H249" s="58">
        <f>IF(E249="",0,IFERROR(VLOOKUP(E249,档案费管理台账!$D$4:$H$1000,5,0),0))</f>
        <v>0</v>
      </c>
      <c r="I249" s="57"/>
      <c r="J249" s="57"/>
      <c r="K249" s="57"/>
      <c r="L249" s="57"/>
      <c r="M249" s="58" t="str">
        <f t="shared" si="46"/>
        <v/>
      </c>
      <c r="N249" s="102"/>
    </row>
    <row r="250" spans="1:14">
      <c r="A250" s="97" t="str">
        <f t="shared" si="44"/>
        <v/>
      </c>
      <c r="B250" s="98" t="str">
        <f t="shared" si="43"/>
        <v/>
      </c>
      <c r="C250" s="99"/>
      <c r="D250" s="137"/>
      <c r="E250" s="100"/>
      <c r="F250" s="57"/>
      <c r="G250" s="58">
        <f t="shared" si="45"/>
        <v>0</v>
      </c>
      <c r="H250" s="58">
        <f>IF(E250="",0,IFERROR(VLOOKUP(E250,档案费管理台账!$D$4:$H$1000,5,0),0))</f>
        <v>0</v>
      </c>
      <c r="I250" s="57"/>
      <c r="J250" s="57"/>
      <c r="K250" s="57"/>
      <c r="L250" s="57"/>
      <c r="M250" s="58" t="str">
        <f t="shared" si="46"/>
        <v/>
      </c>
      <c r="N250" s="102"/>
    </row>
    <row r="251" spans="1:14">
      <c r="A251" s="97" t="str">
        <f t="shared" si="44"/>
        <v/>
      </c>
      <c r="B251" s="98" t="str">
        <f t="shared" si="43"/>
        <v/>
      </c>
      <c r="C251" s="99"/>
      <c r="D251" s="137"/>
      <c r="E251" s="100"/>
      <c r="F251" s="57"/>
      <c r="G251" s="58">
        <f t="shared" si="45"/>
        <v>0</v>
      </c>
      <c r="H251" s="58">
        <f>IF(E251="",0,IFERROR(VLOOKUP(E251,档案费管理台账!$D$4:$H$1000,5,0),0))</f>
        <v>0</v>
      </c>
      <c r="I251" s="57"/>
      <c r="J251" s="57"/>
      <c r="K251" s="57"/>
      <c r="L251" s="57"/>
      <c r="M251" s="58" t="str">
        <f t="shared" si="46"/>
        <v/>
      </c>
      <c r="N251" s="102"/>
    </row>
    <row r="252" spans="1:14">
      <c r="A252" s="97" t="str">
        <f t="shared" si="44"/>
        <v/>
      </c>
      <c r="B252" s="98" t="str">
        <f t="shared" si="43"/>
        <v/>
      </c>
      <c r="C252" s="99"/>
      <c r="D252" s="137"/>
      <c r="E252" s="100"/>
      <c r="F252" s="57"/>
      <c r="G252" s="58">
        <f t="shared" si="45"/>
        <v>0</v>
      </c>
      <c r="H252" s="58">
        <f>IF(E252="",0,IFERROR(VLOOKUP(E252,档案费管理台账!$D$4:$H$1000,5,0),0))</f>
        <v>0</v>
      </c>
      <c r="I252" s="57"/>
      <c r="J252" s="57"/>
      <c r="K252" s="57"/>
      <c r="L252" s="57"/>
      <c r="M252" s="58" t="str">
        <f t="shared" si="46"/>
        <v/>
      </c>
      <c r="N252" s="102"/>
    </row>
    <row r="253" spans="1:14">
      <c r="A253" s="97" t="str">
        <f t="shared" si="44"/>
        <v/>
      </c>
      <c r="B253" s="98" t="str">
        <f t="shared" si="43"/>
        <v/>
      </c>
      <c r="C253" s="99"/>
      <c r="D253" s="137"/>
      <c r="E253" s="100"/>
      <c r="F253" s="57"/>
      <c r="G253" s="58">
        <f t="shared" si="45"/>
        <v>0</v>
      </c>
      <c r="H253" s="58">
        <f>IF(E253="",0,IFERROR(VLOOKUP(E253,档案费管理台账!$D$4:$H$1000,5,0),0))</f>
        <v>0</v>
      </c>
      <c r="I253" s="57"/>
      <c r="J253" s="57"/>
      <c r="K253" s="57"/>
      <c r="L253" s="57"/>
      <c r="M253" s="58" t="str">
        <f t="shared" si="46"/>
        <v/>
      </c>
      <c r="N253" s="102"/>
    </row>
    <row r="254" spans="1:14">
      <c r="A254" s="97" t="str">
        <f t="shared" si="44"/>
        <v/>
      </c>
      <c r="B254" s="98" t="str">
        <f t="shared" si="43"/>
        <v/>
      </c>
      <c r="C254" s="99"/>
      <c r="D254" s="137"/>
      <c r="E254" s="100"/>
      <c r="F254" s="57"/>
      <c r="G254" s="58">
        <f t="shared" si="45"/>
        <v>0</v>
      </c>
      <c r="H254" s="58">
        <f>IF(E254="",0,IFERROR(VLOOKUP(E254,档案费管理台账!$D$4:$H$1000,5,0),0))</f>
        <v>0</v>
      </c>
      <c r="I254" s="57"/>
      <c r="J254" s="57"/>
      <c r="K254" s="57"/>
      <c r="L254" s="57"/>
      <c r="M254" s="58" t="str">
        <f t="shared" si="46"/>
        <v/>
      </c>
      <c r="N254" s="102"/>
    </row>
    <row r="255" spans="1:14">
      <c r="A255" s="97" t="str">
        <f t="shared" si="44"/>
        <v/>
      </c>
      <c r="B255" s="98" t="str">
        <f t="shared" si="43"/>
        <v/>
      </c>
      <c r="C255" s="99"/>
      <c r="D255" s="137"/>
      <c r="E255" s="100"/>
      <c r="F255" s="57"/>
      <c r="G255" s="58">
        <f t="shared" si="45"/>
        <v>0</v>
      </c>
      <c r="H255" s="58">
        <f>IF(E255="",0,IFERROR(VLOOKUP(E255,档案费管理台账!$D$4:$H$1000,5,0),0))</f>
        <v>0</v>
      </c>
      <c r="I255" s="57"/>
      <c r="J255" s="57"/>
      <c r="K255" s="57"/>
      <c r="L255" s="57"/>
      <c r="M255" s="58" t="str">
        <f t="shared" si="46"/>
        <v/>
      </c>
      <c r="N255" s="102"/>
    </row>
    <row r="256" spans="1:14">
      <c r="A256" s="97" t="str">
        <f t="shared" si="44"/>
        <v/>
      </c>
      <c r="B256" s="98" t="str">
        <f t="shared" si="43"/>
        <v/>
      </c>
      <c r="C256" s="99"/>
      <c r="D256" s="137"/>
      <c r="E256" s="100"/>
      <c r="F256" s="57"/>
      <c r="G256" s="58">
        <f t="shared" si="45"/>
        <v>0</v>
      </c>
      <c r="H256" s="58">
        <f>IF(E256="",0,IFERROR(VLOOKUP(E256,档案费管理台账!$D$4:$H$1000,5,0),0))</f>
        <v>0</v>
      </c>
      <c r="I256" s="57"/>
      <c r="J256" s="57"/>
      <c r="K256" s="57"/>
      <c r="L256" s="57"/>
      <c r="M256" s="58" t="str">
        <f t="shared" si="46"/>
        <v/>
      </c>
      <c r="N256" s="102"/>
    </row>
    <row r="257" spans="1:14">
      <c r="A257" s="97" t="str">
        <f t="shared" si="44"/>
        <v/>
      </c>
      <c r="B257" s="98" t="str">
        <f t="shared" si="43"/>
        <v/>
      </c>
      <c r="C257" s="99"/>
      <c r="D257" s="137"/>
      <c r="E257" s="100"/>
      <c r="F257" s="57"/>
      <c r="G257" s="58">
        <f t="shared" si="45"/>
        <v>0</v>
      </c>
      <c r="H257" s="58">
        <f>IF(E257="",0,IFERROR(VLOOKUP(E257,档案费管理台账!$D$4:$H$1000,5,0),0))</f>
        <v>0</v>
      </c>
      <c r="I257" s="57"/>
      <c r="J257" s="57"/>
      <c r="K257" s="57"/>
      <c r="L257" s="57"/>
      <c r="M257" s="58" t="str">
        <f t="shared" si="46"/>
        <v/>
      </c>
      <c r="N257" s="102"/>
    </row>
    <row r="258" spans="1:14">
      <c r="A258" s="97" t="str">
        <f t="shared" si="44"/>
        <v/>
      </c>
      <c r="B258" s="98" t="str">
        <f t="shared" si="43"/>
        <v/>
      </c>
      <c r="C258" s="99"/>
      <c r="D258" s="137"/>
      <c r="E258" s="100"/>
      <c r="F258" s="57"/>
      <c r="G258" s="58">
        <f t="shared" si="45"/>
        <v>0</v>
      </c>
      <c r="H258" s="58">
        <f>IF(E258="",0,IFERROR(VLOOKUP(E258,档案费管理台账!$D$4:$H$1000,5,0),0))</f>
        <v>0</v>
      </c>
      <c r="I258" s="57"/>
      <c r="J258" s="57"/>
      <c r="K258" s="57"/>
      <c r="L258" s="57"/>
      <c r="M258" s="58" t="str">
        <f t="shared" si="46"/>
        <v/>
      </c>
      <c r="N258" s="102"/>
    </row>
    <row r="259" spans="1:14">
      <c r="A259" s="97" t="str">
        <f t="shared" si="44"/>
        <v/>
      </c>
      <c r="B259" s="98" t="str">
        <f t="shared" si="43"/>
        <v/>
      </c>
      <c r="C259" s="99"/>
      <c r="D259" s="137"/>
      <c r="E259" s="100"/>
      <c r="F259" s="57"/>
      <c r="G259" s="58">
        <f t="shared" si="45"/>
        <v>0</v>
      </c>
      <c r="H259" s="58">
        <f>IF(E259="",0,IFERROR(VLOOKUP(E259,档案费管理台账!$D$4:$H$1000,5,0),0))</f>
        <v>0</v>
      </c>
      <c r="I259" s="57"/>
      <c r="J259" s="57"/>
      <c r="K259" s="57"/>
      <c r="L259" s="57"/>
      <c r="M259" s="58" t="str">
        <f t="shared" si="46"/>
        <v/>
      </c>
      <c r="N259" s="102"/>
    </row>
    <row r="260" spans="1:14">
      <c r="A260" s="97" t="str">
        <f t="shared" si="44"/>
        <v/>
      </c>
      <c r="B260" s="98" t="str">
        <f t="shared" si="43"/>
        <v/>
      </c>
      <c r="C260" s="99"/>
      <c r="D260" s="137"/>
      <c r="E260" s="100"/>
      <c r="F260" s="57"/>
      <c r="G260" s="58">
        <f t="shared" si="45"/>
        <v>0</v>
      </c>
      <c r="H260" s="58">
        <f>IF(E260="",0,IFERROR(VLOOKUP(E260,档案费管理台账!$D$4:$H$1000,5,0),0))</f>
        <v>0</v>
      </c>
      <c r="I260" s="57"/>
      <c r="J260" s="57"/>
      <c r="K260" s="57"/>
      <c r="L260" s="57"/>
      <c r="M260" s="58" t="str">
        <f t="shared" si="46"/>
        <v/>
      </c>
      <c r="N260" s="102"/>
    </row>
    <row r="261" spans="1:14">
      <c r="A261" s="97" t="str">
        <f t="shared" si="44"/>
        <v/>
      </c>
      <c r="B261" s="98" t="str">
        <f t="shared" si="43"/>
        <v/>
      </c>
      <c r="C261" s="99"/>
      <c r="D261" s="137"/>
      <c r="E261" s="100"/>
      <c r="F261" s="57"/>
      <c r="G261" s="58">
        <f t="shared" si="45"/>
        <v>0</v>
      </c>
      <c r="H261" s="58">
        <f>IF(E261="",0,IFERROR(VLOOKUP(E261,档案费管理台账!$D$4:$H$1000,5,0),0))</f>
        <v>0</v>
      </c>
      <c r="I261" s="57"/>
      <c r="J261" s="57"/>
      <c r="K261" s="57"/>
      <c r="L261" s="57"/>
      <c r="M261" s="58" t="str">
        <f t="shared" si="46"/>
        <v/>
      </c>
      <c r="N261" s="102"/>
    </row>
    <row r="262" spans="1:14">
      <c r="A262" s="97" t="str">
        <f t="shared" si="44"/>
        <v/>
      </c>
      <c r="B262" s="98" t="str">
        <f t="shared" si="43"/>
        <v/>
      </c>
      <c r="C262" s="99"/>
      <c r="D262" s="137"/>
      <c r="E262" s="100"/>
      <c r="F262" s="57"/>
      <c r="G262" s="58">
        <f t="shared" si="45"/>
        <v>0</v>
      </c>
      <c r="H262" s="58">
        <f>IF(E262="",0,IFERROR(VLOOKUP(E262,档案费管理台账!$D$4:$H$1000,5,0),0))</f>
        <v>0</v>
      </c>
      <c r="I262" s="57"/>
      <c r="J262" s="57"/>
      <c r="K262" s="57"/>
      <c r="L262" s="57"/>
      <c r="M262" s="58" t="str">
        <f t="shared" si="46"/>
        <v/>
      </c>
      <c r="N262" s="102"/>
    </row>
    <row r="263" spans="1:14">
      <c r="A263" s="97" t="str">
        <f t="shared" si="44"/>
        <v/>
      </c>
      <c r="B263" s="98" t="str">
        <f t="shared" si="43"/>
        <v/>
      </c>
      <c r="C263" s="99"/>
      <c r="D263" s="137"/>
      <c r="E263" s="100"/>
      <c r="F263" s="57"/>
      <c r="G263" s="58">
        <f t="shared" si="45"/>
        <v>0</v>
      </c>
      <c r="H263" s="58">
        <f>IF(E263="",0,IFERROR(VLOOKUP(E263,档案费管理台账!$D$4:$H$1000,5,0),0))</f>
        <v>0</v>
      </c>
      <c r="I263" s="57"/>
      <c r="J263" s="57"/>
      <c r="K263" s="57"/>
      <c r="L263" s="57"/>
      <c r="M263" s="58" t="str">
        <f t="shared" si="46"/>
        <v/>
      </c>
      <c r="N263" s="102"/>
    </row>
    <row r="264" spans="1:14">
      <c r="A264" s="97" t="str">
        <f t="shared" si="44"/>
        <v/>
      </c>
      <c r="B264" s="98" t="str">
        <f t="shared" si="43"/>
        <v/>
      </c>
      <c r="C264" s="99"/>
      <c r="D264" s="137"/>
      <c r="E264" s="100"/>
      <c r="F264" s="57"/>
      <c r="G264" s="58">
        <f t="shared" si="45"/>
        <v>0</v>
      </c>
      <c r="H264" s="58">
        <f>IF(E264="",0,IFERROR(VLOOKUP(E264,档案费管理台账!$D$4:$H$1000,5,0),0))</f>
        <v>0</v>
      </c>
      <c r="I264" s="57"/>
      <c r="J264" s="57"/>
      <c r="K264" s="57"/>
      <c r="L264" s="57"/>
      <c r="M264" s="58" t="str">
        <f t="shared" si="46"/>
        <v/>
      </c>
      <c r="N264" s="102"/>
    </row>
    <row r="265" spans="1:14">
      <c r="A265" s="97" t="str">
        <f t="shared" si="44"/>
        <v/>
      </c>
      <c r="B265" s="98" t="str">
        <f t="shared" si="43"/>
        <v/>
      </c>
      <c r="C265" s="99"/>
      <c r="D265" s="137"/>
      <c r="E265" s="100"/>
      <c r="F265" s="57"/>
      <c r="G265" s="58">
        <f t="shared" si="45"/>
        <v>0</v>
      </c>
      <c r="H265" s="58">
        <f>IF(E265="",0,IFERROR(VLOOKUP(E265,档案费管理台账!$D$4:$H$1000,5,0),0))</f>
        <v>0</v>
      </c>
      <c r="I265" s="57"/>
      <c r="J265" s="57"/>
      <c r="K265" s="57"/>
      <c r="L265" s="57"/>
      <c r="M265" s="58" t="str">
        <f t="shared" si="46"/>
        <v/>
      </c>
      <c r="N265" s="102"/>
    </row>
    <row r="266" spans="1:14">
      <c r="A266" s="97" t="str">
        <f t="shared" si="44"/>
        <v/>
      </c>
      <c r="B266" s="98" t="str">
        <f t="shared" si="43"/>
        <v/>
      </c>
      <c r="C266" s="99"/>
      <c r="D266" s="137"/>
      <c r="E266" s="100"/>
      <c r="F266" s="57"/>
      <c r="G266" s="58">
        <f t="shared" si="45"/>
        <v>0</v>
      </c>
      <c r="H266" s="58">
        <f>IF(E266="",0,IFERROR(VLOOKUP(E266,档案费管理台账!$D$4:$H$1000,5,0),0))</f>
        <v>0</v>
      </c>
      <c r="I266" s="57"/>
      <c r="J266" s="57"/>
      <c r="K266" s="57"/>
      <c r="L266" s="57"/>
      <c r="M266" s="58" t="str">
        <f t="shared" si="46"/>
        <v/>
      </c>
      <c r="N266" s="102"/>
    </row>
    <row r="267" spans="1:14">
      <c r="A267" s="97" t="str">
        <f t="shared" si="44"/>
        <v/>
      </c>
      <c r="B267" s="98" t="str">
        <f t="shared" si="43"/>
        <v/>
      </c>
      <c r="C267" s="99"/>
      <c r="D267" s="137"/>
      <c r="E267" s="100"/>
      <c r="F267" s="57"/>
      <c r="G267" s="58">
        <f t="shared" si="45"/>
        <v>0</v>
      </c>
      <c r="H267" s="58">
        <f>IF(E267="",0,IFERROR(VLOOKUP(E267,档案费管理台账!$D$4:$H$1000,5,0),0))</f>
        <v>0</v>
      </c>
      <c r="I267" s="57"/>
      <c r="J267" s="57"/>
      <c r="K267" s="57"/>
      <c r="L267" s="57"/>
      <c r="M267" s="58" t="str">
        <f t="shared" si="46"/>
        <v/>
      </c>
      <c r="N267" s="102"/>
    </row>
    <row r="268" spans="1:14">
      <c r="A268" s="97" t="str">
        <f t="shared" si="44"/>
        <v/>
      </c>
      <c r="B268" s="98" t="str">
        <f t="shared" si="43"/>
        <v/>
      </c>
      <c r="C268" s="99"/>
      <c r="D268" s="137"/>
      <c r="E268" s="100"/>
      <c r="F268" s="57"/>
      <c r="G268" s="58">
        <f t="shared" si="45"/>
        <v>0</v>
      </c>
      <c r="H268" s="58">
        <f>IF(E268="",0,IFERROR(VLOOKUP(E268,档案费管理台账!$D$4:$H$1000,5,0),0))</f>
        <v>0</v>
      </c>
      <c r="I268" s="57"/>
      <c r="J268" s="57"/>
      <c r="K268" s="57"/>
      <c r="L268" s="57"/>
      <c r="M268" s="58" t="str">
        <f t="shared" si="46"/>
        <v/>
      </c>
      <c r="N268" s="102"/>
    </row>
    <row r="269" spans="1:14">
      <c r="A269" s="97" t="str">
        <f t="shared" si="44"/>
        <v/>
      </c>
      <c r="B269" s="98" t="str">
        <f t="shared" si="43"/>
        <v/>
      </c>
      <c r="C269" s="99"/>
      <c r="D269" s="137"/>
      <c r="E269" s="100"/>
      <c r="F269" s="57"/>
      <c r="G269" s="58">
        <f t="shared" si="45"/>
        <v>0</v>
      </c>
      <c r="H269" s="58">
        <f>IF(E269="",0,IFERROR(VLOOKUP(E269,档案费管理台账!$D$4:$H$1000,5,0),0))</f>
        <v>0</v>
      </c>
      <c r="I269" s="57"/>
      <c r="J269" s="57"/>
      <c r="K269" s="57"/>
      <c r="L269" s="57"/>
      <c r="M269" s="58" t="str">
        <f t="shared" si="46"/>
        <v/>
      </c>
      <c r="N269" s="102"/>
    </row>
    <row r="270" spans="1:14">
      <c r="A270" s="97" t="str">
        <f t="shared" si="44"/>
        <v/>
      </c>
      <c r="B270" s="98" t="str">
        <f t="shared" si="43"/>
        <v/>
      </c>
      <c r="C270" s="99"/>
      <c r="D270" s="137"/>
      <c r="E270" s="100"/>
      <c r="F270" s="57"/>
      <c r="G270" s="58">
        <f t="shared" si="45"/>
        <v>0</v>
      </c>
      <c r="H270" s="58">
        <f>IF(E270="",0,IFERROR(VLOOKUP(E270,档案费管理台账!$D$4:$H$1000,5,0),0))</f>
        <v>0</v>
      </c>
      <c r="I270" s="57"/>
      <c r="J270" s="57"/>
      <c r="K270" s="57"/>
      <c r="L270" s="57"/>
      <c r="M270" s="58" t="str">
        <f t="shared" si="46"/>
        <v/>
      </c>
      <c r="N270" s="102"/>
    </row>
    <row r="271" spans="1:14">
      <c r="A271" s="97" t="str">
        <f t="shared" si="44"/>
        <v/>
      </c>
      <c r="B271" s="98" t="str">
        <f t="shared" si="43"/>
        <v/>
      </c>
      <c r="C271" s="99"/>
      <c r="D271" s="137"/>
      <c r="E271" s="100"/>
      <c r="F271" s="57"/>
      <c r="G271" s="58">
        <f t="shared" si="45"/>
        <v>0</v>
      </c>
      <c r="H271" s="58">
        <f>IF(E271="",0,IFERROR(VLOOKUP(E271,档案费管理台账!$D$4:$H$1000,5,0),0))</f>
        <v>0</v>
      </c>
      <c r="I271" s="57"/>
      <c r="J271" s="57"/>
      <c r="K271" s="57"/>
      <c r="L271" s="57"/>
      <c r="M271" s="58" t="str">
        <f t="shared" si="46"/>
        <v/>
      </c>
      <c r="N271" s="102"/>
    </row>
    <row r="272" spans="1:14">
      <c r="A272" s="97" t="str">
        <f t="shared" si="44"/>
        <v/>
      </c>
      <c r="B272" s="98" t="str">
        <f t="shared" si="43"/>
        <v/>
      </c>
      <c r="C272" s="99"/>
      <c r="D272" s="137"/>
      <c r="E272" s="100"/>
      <c r="F272" s="57"/>
      <c r="G272" s="58">
        <f t="shared" si="45"/>
        <v>0</v>
      </c>
      <c r="H272" s="58">
        <f>IF(E272="",0,IFERROR(VLOOKUP(E272,档案费管理台账!$D$4:$H$1000,5,0),0))</f>
        <v>0</v>
      </c>
      <c r="I272" s="57"/>
      <c r="J272" s="57"/>
      <c r="K272" s="57"/>
      <c r="L272" s="57"/>
      <c r="M272" s="58" t="str">
        <f t="shared" si="46"/>
        <v/>
      </c>
      <c r="N272" s="102"/>
    </row>
    <row r="273" spans="1:14">
      <c r="A273" s="97" t="str">
        <f t="shared" si="44"/>
        <v/>
      </c>
      <c r="B273" s="98" t="str">
        <f t="shared" si="43"/>
        <v/>
      </c>
      <c r="C273" s="99"/>
      <c r="D273" s="137"/>
      <c r="E273" s="100"/>
      <c r="F273" s="57"/>
      <c r="G273" s="58">
        <f t="shared" si="45"/>
        <v>0</v>
      </c>
      <c r="H273" s="58">
        <f>IF(E273="",0,IFERROR(VLOOKUP(E273,档案费管理台账!$D$4:$H$1000,5,0),0))</f>
        <v>0</v>
      </c>
      <c r="I273" s="57"/>
      <c r="J273" s="57"/>
      <c r="K273" s="57"/>
      <c r="L273" s="57"/>
      <c r="M273" s="58" t="str">
        <f t="shared" si="46"/>
        <v/>
      </c>
      <c r="N273" s="102"/>
    </row>
    <row r="274" spans="1:14">
      <c r="A274" s="97" t="str">
        <f t="shared" si="44"/>
        <v/>
      </c>
      <c r="B274" s="98" t="str">
        <f t="shared" si="43"/>
        <v/>
      </c>
      <c r="C274" s="99"/>
      <c r="D274" s="137"/>
      <c r="E274" s="100"/>
      <c r="F274" s="57"/>
      <c r="G274" s="58">
        <f t="shared" si="45"/>
        <v>0</v>
      </c>
      <c r="H274" s="58">
        <f>IF(E274="",0,IFERROR(VLOOKUP(E274,档案费管理台账!$D$4:$H$1000,5,0),0))</f>
        <v>0</v>
      </c>
      <c r="I274" s="57"/>
      <c r="J274" s="57"/>
      <c r="K274" s="57"/>
      <c r="L274" s="57"/>
      <c r="M274" s="58" t="str">
        <f t="shared" si="46"/>
        <v/>
      </c>
      <c r="N274" s="102"/>
    </row>
    <row r="275" spans="1:14">
      <c r="A275" s="97" t="str">
        <f t="shared" si="44"/>
        <v/>
      </c>
      <c r="B275" s="98" t="str">
        <f t="shared" si="43"/>
        <v/>
      </c>
      <c r="C275" s="99"/>
      <c r="D275" s="137"/>
      <c r="E275" s="100"/>
      <c r="F275" s="57"/>
      <c r="G275" s="58">
        <f t="shared" si="45"/>
        <v>0</v>
      </c>
      <c r="H275" s="58">
        <f>IF(E275="",0,IFERROR(VLOOKUP(E275,档案费管理台账!$D$4:$H$1000,5,0),0))</f>
        <v>0</v>
      </c>
      <c r="I275" s="57"/>
      <c r="J275" s="57"/>
      <c r="K275" s="57"/>
      <c r="L275" s="57"/>
      <c r="M275" s="58" t="str">
        <f t="shared" si="46"/>
        <v/>
      </c>
      <c r="N275" s="102"/>
    </row>
    <row r="276" spans="1:14">
      <c r="A276" s="97" t="str">
        <f t="shared" si="44"/>
        <v/>
      </c>
      <c r="B276" s="98" t="str">
        <f t="shared" si="43"/>
        <v/>
      </c>
      <c r="C276" s="99"/>
      <c r="D276" s="137"/>
      <c r="E276" s="100"/>
      <c r="F276" s="57"/>
      <c r="G276" s="58">
        <f t="shared" si="45"/>
        <v>0</v>
      </c>
      <c r="H276" s="58">
        <f>IF(E276="",0,IFERROR(VLOOKUP(E276,档案费管理台账!$D$4:$H$1000,5,0),0))</f>
        <v>0</v>
      </c>
      <c r="I276" s="57"/>
      <c r="J276" s="57"/>
      <c r="K276" s="57"/>
      <c r="L276" s="57"/>
      <c r="M276" s="58" t="str">
        <f t="shared" si="46"/>
        <v/>
      </c>
      <c r="N276" s="102"/>
    </row>
    <row r="277" spans="1:14">
      <c r="A277" s="97" t="str">
        <f t="shared" si="44"/>
        <v/>
      </c>
      <c r="B277" s="98" t="str">
        <f t="shared" si="43"/>
        <v/>
      </c>
      <c r="C277" s="99"/>
      <c r="D277" s="137"/>
      <c r="E277" s="100"/>
      <c r="F277" s="57"/>
      <c r="G277" s="58">
        <f t="shared" si="45"/>
        <v>0</v>
      </c>
      <c r="H277" s="58">
        <f>IF(E277="",0,IFERROR(VLOOKUP(E277,档案费管理台账!$D$4:$H$1000,5,0),0))</f>
        <v>0</v>
      </c>
      <c r="I277" s="57"/>
      <c r="J277" s="57"/>
      <c r="K277" s="57"/>
      <c r="L277" s="57"/>
      <c r="M277" s="58" t="str">
        <f t="shared" si="46"/>
        <v/>
      </c>
      <c r="N277" s="102"/>
    </row>
    <row r="278" spans="1:14">
      <c r="A278" s="97" t="str">
        <f t="shared" si="44"/>
        <v/>
      </c>
      <c r="B278" s="98" t="str">
        <f t="shared" si="43"/>
        <v/>
      </c>
      <c r="C278" s="99"/>
      <c r="D278" s="137"/>
      <c r="E278" s="100"/>
      <c r="F278" s="57"/>
      <c r="G278" s="58">
        <f t="shared" si="45"/>
        <v>0</v>
      </c>
      <c r="H278" s="58">
        <f>IF(E278="",0,IFERROR(VLOOKUP(E278,档案费管理台账!$D$4:$H$1000,5,0),0))</f>
        <v>0</v>
      </c>
      <c r="I278" s="57"/>
      <c r="J278" s="57"/>
      <c r="K278" s="57"/>
      <c r="L278" s="57"/>
      <c r="M278" s="58" t="str">
        <f t="shared" si="46"/>
        <v/>
      </c>
      <c r="N278" s="102"/>
    </row>
    <row r="279" spans="1:14">
      <c r="A279" s="97" t="str">
        <f t="shared" si="44"/>
        <v/>
      </c>
      <c r="B279" s="98" t="str">
        <f t="shared" si="43"/>
        <v/>
      </c>
      <c r="C279" s="99"/>
      <c r="D279" s="137"/>
      <c r="E279" s="100"/>
      <c r="F279" s="57"/>
      <c r="G279" s="58">
        <f t="shared" si="45"/>
        <v>0</v>
      </c>
      <c r="H279" s="58">
        <f>IF(E279="",0,IFERROR(VLOOKUP(E279,档案费管理台账!$D$4:$H$1000,5,0),0))</f>
        <v>0</v>
      </c>
      <c r="I279" s="57"/>
      <c r="J279" s="57"/>
      <c r="K279" s="57"/>
      <c r="L279" s="57"/>
      <c r="M279" s="58" t="str">
        <f t="shared" si="46"/>
        <v/>
      </c>
      <c r="N279" s="102"/>
    </row>
    <row r="280" spans="1:14">
      <c r="A280" s="97" t="str">
        <f t="shared" si="44"/>
        <v/>
      </c>
      <c r="B280" s="98" t="str">
        <f t="shared" si="43"/>
        <v/>
      </c>
      <c r="C280" s="99"/>
      <c r="D280" s="137"/>
      <c r="E280" s="100"/>
      <c r="F280" s="57"/>
      <c r="G280" s="58">
        <f t="shared" si="45"/>
        <v>0</v>
      </c>
      <c r="H280" s="58">
        <f>IF(E280="",0,IFERROR(VLOOKUP(E280,档案费管理台账!$D$4:$H$1000,5,0),0))</f>
        <v>0</v>
      </c>
      <c r="I280" s="57"/>
      <c r="J280" s="57"/>
      <c r="K280" s="57"/>
      <c r="L280" s="57"/>
      <c r="M280" s="58" t="str">
        <f t="shared" si="46"/>
        <v/>
      </c>
      <c r="N280" s="102"/>
    </row>
    <row r="281" spans="1:14">
      <c r="A281" s="97" t="str">
        <f t="shared" si="44"/>
        <v/>
      </c>
      <c r="B281" s="98" t="str">
        <f t="shared" si="43"/>
        <v/>
      </c>
      <c r="C281" s="99"/>
      <c r="D281" s="137"/>
      <c r="E281" s="100"/>
      <c r="F281" s="57"/>
      <c r="G281" s="58">
        <f t="shared" si="45"/>
        <v>0</v>
      </c>
      <c r="H281" s="58">
        <f>IF(E281="",0,IFERROR(VLOOKUP(E281,档案费管理台账!$D$4:$H$1000,5,0),0))</f>
        <v>0</v>
      </c>
      <c r="I281" s="57"/>
      <c r="J281" s="57"/>
      <c r="K281" s="57"/>
      <c r="L281" s="57"/>
      <c r="M281" s="58" t="str">
        <f t="shared" si="46"/>
        <v/>
      </c>
      <c r="N281" s="102"/>
    </row>
    <row r="282" spans="1:14">
      <c r="A282" s="97" t="str">
        <f t="shared" si="44"/>
        <v/>
      </c>
      <c r="B282" s="98" t="str">
        <f t="shared" si="43"/>
        <v/>
      </c>
      <c r="C282" s="99"/>
      <c r="D282" s="137"/>
      <c r="E282" s="100"/>
      <c r="F282" s="57"/>
      <c r="G282" s="58">
        <f t="shared" si="45"/>
        <v>0</v>
      </c>
      <c r="H282" s="58">
        <f>IF(E282="",0,IFERROR(VLOOKUP(E282,档案费管理台账!$D$4:$H$1000,5,0),0))</f>
        <v>0</v>
      </c>
      <c r="I282" s="57"/>
      <c r="J282" s="57"/>
      <c r="K282" s="57"/>
      <c r="L282" s="57"/>
      <c r="M282" s="58" t="str">
        <f t="shared" si="46"/>
        <v/>
      </c>
      <c r="N282" s="102"/>
    </row>
    <row r="283" spans="1:14">
      <c r="A283" s="97" t="str">
        <f t="shared" si="44"/>
        <v/>
      </c>
      <c r="B283" s="98" t="str">
        <f t="shared" si="43"/>
        <v/>
      </c>
      <c r="C283" s="99"/>
      <c r="D283" s="137"/>
      <c r="E283" s="100"/>
      <c r="F283" s="57"/>
      <c r="G283" s="58">
        <f t="shared" si="45"/>
        <v>0</v>
      </c>
      <c r="H283" s="58">
        <f>IF(E283="",0,IFERROR(VLOOKUP(E283,档案费管理台账!$D$4:$H$1000,5,0),0))</f>
        <v>0</v>
      </c>
      <c r="I283" s="57"/>
      <c r="J283" s="57"/>
      <c r="K283" s="57"/>
      <c r="L283" s="57"/>
      <c r="M283" s="58" t="str">
        <f t="shared" si="46"/>
        <v/>
      </c>
      <c r="N283" s="102"/>
    </row>
    <row r="284" spans="1:14">
      <c r="A284" s="97" t="str">
        <f t="shared" si="44"/>
        <v/>
      </c>
      <c r="B284" s="98" t="str">
        <f t="shared" si="43"/>
        <v/>
      </c>
      <c r="C284" s="99"/>
      <c r="D284" s="137"/>
      <c r="E284" s="100"/>
      <c r="F284" s="57"/>
      <c r="G284" s="58">
        <f t="shared" si="45"/>
        <v>0</v>
      </c>
      <c r="H284" s="58">
        <f>IF(E284="",0,IFERROR(VLOOKUP(E284,档案费管理台账!$D$4:$H$1000,5,0),0))</f>
        <v>0</v>
      </c>
      <c r="I284" s="57"/>
      <c r="J284" s="57"/>
      <c r="K284" s="57"/>
      <c r="L284" s="57"/>
      <c r="M284" s="58" t="str">
        <f t="shared" si="46"/>
        <v/>
      </c>
      <c r="N284" s="102"/>
    </row>
    <row r="285" spans="1:14">
      <c r="A285" s="97" t="str">
        <f t="shared" si="44"/>
        <v/>
      </c>
      <c r="B285" s="98" t="str">
        <f t="shared" si="43"/>
        <v/>
      </c>
      <c r="C285" s="99"/>
      <c r="D285" s="137"/>
      <c r="E285" s="100"/>
      <c r="F285" s="57"/>
      <c r="G285" s="58">
        <f t="shared" si="45"/>
        <v>0</v>
      </c>
      <c r="H285" s="58">
        <f>IF(E285="",0,IFERROR(VLOOKUP(E285,档案费管理台账!$D$4:$H$1000,5,0),0))</f>
        <v>0</v>
      </c>
      <c r="I285" s="57"/>
      <c r="J285" s="57"/>
      <c r="K285" s="57"/>
      <c r="L285" s="57"/>
      <c r="M285" s="58" t="str">
        <f t="shared" si="46"/>
        <v/>
      </c>
      <c r="N285" s="102"/>
    </row>
    <row r="286" spans="1:14">
      <c r="A286" s="97" t="str">
        <f t="shared" si="44"/>
        <v/>
      </c>
      <c r="B286" s="98" t="str">
        <f t="shared" si="43"/>
        <v/>
      </c>
      <c r="C286" s="99"/>
      <c r="D286" s="137"/>
      <c r="E286" s="100"/>
      <c r="F286" s="57"/>
      <c r="G286" s="58">
        <f t="shared" si="45"/>
        <v>0</v>
      </c>
      <c r="H286" s="58">
        <f>IF(E286="",0,IFERROR(VLOOKUP(E286,档案费管理台账!$D$4:$H$1000,5,0),0))</f>
        <v>0</v>
      </c>
      <c r="I286" s="57"/>
      <c r="J286" s="57"/>
      <c r="K286" s="57"/>
      <c r="L286" s="57"/>
      <c r="M286" s="58" t="str">
        <f t="shared" si="46"/>
        <v/>
      </c>
      <c r="N286" s="102"/>
    </row>
    <row r="287" spans="1:14">
      <c r="A287" s="97" t="str">
        <f t="shared" si="44"/>
        <v/>
      </c>
      <c r="B287" s="98" t="str">
        <f t="shared" si="43"/>
        <v/>
      </c>
      <c r="C287" s="99"/>
      <c r="D287" s="137"/>
      <c r="E287" s="100"/>
      <c r="F287" s="57"/>
      <c r="G287" s="58">
        <f t="shared" si="45"/>
        <v>0</v>
      </c>
      <c r="H287" s="58">
        <f>IF(E287="",0,IFERROR(VLOOKUP(E287,档案费管理台账!$D$4:$H$1000,5,0),0))</f>
        <v>0</v>
      </c>
      <c r="I287" s="57"/>
      <c r="J287" s="57"/>
      <c r="K287" s="57"/>
      <c r="L287" s="57"/>
      <c r="M287" s="58" t="str">
        <f t="shared" si="46"/>
        <v/>
      </c>
      <c r="N287" s="102"/>
    </row>
    <row r="288" spans="1:14">
      <c r="A288" s="97" t="str">
        <f t="shared" si="44"/>
        <v/>
      </c>
      <c r="B288" s="98" t="str">
        <f t="shared" si="43"/>
        <v/>
      </c>
      <c r="C288" s="99"/>
      <c r="D288" s="137"/>
      <c r="E288" s="100"/>
      <c r="F288" s="57"/>
      <c r="G288" s="58">
        <f t="shared" si="45"/>
        <v>0</v>
      </c>
      <c r="H288" s="58">
        <f>IF(E288="",0,IFERROR(VLOOKUP(E288,档案费管理台账!$D$4:$H$1000,5,0),0))</f>
        <v>0</v>
      </c>
      <c r="I288" s="57"/>
      <c r="J288" s="57"/>
      <c r="K288" s="57"/>
      <c r="L288" s="57"/>
      <c r="M288" s="58" t="str">
        <f t="shared" si="46"/>
        <v/>
      </c>
      <c r="N288" s="102"/>
    </row>
    <row r="289" spans="1:14">
      <c r="A289" s="97" t="str">
        <f t="shared" si="44"/>
        <v/>
      </c>
      <c r="B289" s="98" t="str">
        <f t="shared" si="43"/>
        <v/>
      </c>
      <c r="C289" s="99"/>
      <c r="D289" s="137"/>
      <c r="E289" s="100"/>
      <c r="F289" s="57"/>
      <c r="G289" s="58">
        <f t="shared" si="45"/>
        <v>0</v>
      </c>
      <c r="H289" s="58">
        <f>IF(E289="",0,IFERROR(VLOOKUP(E289,档案费管理台账!$D$4:$H$1000,5,0),0))</f>
        <v>0</v>
      </c>
      <c r="I289" s="57"/>
      <c r="J289" s="57"/>
      <c r="K289" s="57"/>
      <c r="L289" s="57"/>
      <c r="M289" s="58" t="str">
        <f t="shared" si="46"/>
        <v/>
      </c>
      <c r="N289" s="102"/>
    </row>
    <row r="290" spans="1:14">
      <c r="A290" s="97" t="str">
        <f t="shared" si="44"/>
        <v/>
      </c>
      <c r="B290" s="98" t="str">
        <f t="shared" si="43"/>
        <v/>
      </c>
      <c r="C290" s="99"/>
      <c r="D290" s="137"/>
      <c r="E290" s="100"/>
      <c r="F290" s="57"/>
      <c r="G290" s="58">
        <f t="shared" si="45"/>
        <v>0</v>
      </c>
      <c r="H290" s="58">
        <f>IF(E290="",0,IFERROR(VLOOKUP(E290,档案费管理台账!$D$4:$H$1000,5,0),0))</f>
        <v>0</v>
      </c>
      <c r="I290" s="57"/>
      <c r="J290" s="57"/>
      <c r="K290" s="57"/>
      <c r="L290" s="57"/>
      <c r="M290" s="58" t="str">
        <f t="shared" si="46"/>
        <v/>
      </c>
      <c r="N290" s="102"/>
    </row>
    <row r="291" spans="1:14">
      <c r="A291" s="97" t="str">
        <f t="shared" si="44"/>
        <v/>
      </c>
      <c r="B291" s="98" t="str">
        <f t="shared" si="43"/>
        <v/>
      </c>
      <c r="C291" s="99"/>
      <c r="D291" s="137"/>
      <c r="E291" s="100"/>
      <c r="F291" s="57"/>
      <c r="G291" s="58">
        <f t="shared" si="45"/>
        <v>0</v>
      </c>
      <c r="H291" s="58">
        <f>IF(E291="",0,IFERROR(VLOOKUP(E291,档案费管理台账!$D$4:$H$1000,5,0),0))</f>
        <v>0</v>
      </c>
      <c r="I291" s="57"/>
      <c r="J291" s="57"/>
      <c r="K291" s="57"/>
      <c r="L291" s="57"/>
      <c r="M291" s="58" t="str">
        <f t="shared" si="46"/>
        <v/>
      </c>
      <c r="N291" s="102"/>
    </row>
    <row r="292" spans="1:14">
      <c r="A292" s="97" t="str">
        <f t="shared" si="44"/>
        <v/>
      </c>
      <c r="B292" s="98" t="str">
        <f t="shared" si="43"/>
        <v/>
      </c>
      <c r="C292" s="99"/>
      <c r="D292" s="137"/>
      <c r="E292" s="100"/>
      <c r="F292" s="57"/>
      <c r="G292" s="58">
        <f t="shared" si="45"/>
        <v>0</v>
      </c>
      <c r="H292" s="58">
        <f>IF(E292="",0,IFERROR(VLOOKUP(E292,档案费管理台账!$D$4:$H$1000,5,0),0))</f>
        <v>0</v>
      </c>
      <c r="I292" s="57"/>
      <c r="J292" s="57"/>
      <c r="K292" s="57"/>
      <c r="L292" s="57"/>
      <c r="M292" s="58" t="str">
        <f t="shared" si="46"/>
        <v/>
      </c>
      <c r="N292" s="102"/>
    </row>
    <row r="293" spans="1:14">
      <c r="A293" s="97" t="str">
        <f t="shared" si="44"/>
        <v/>
      </c>
      <c r="B293" s="98" t="str">
        <f t="shared" si="43"/>
        <v/>
      </c>
      <c r="C293" s="99"/>
      <c r="D293" s="137"/>
      <c r="E293" s="100"/>
      <c r="F293" s="57"/>
      <c r="G293" s="58">
        <f t="shared" si="45"/>
        <v>0</v>
      </c>
      <c r="H293" s="58">
        <f>IF(E293="",0,IFERROR(VLOOKUP(E293,档案费管理台账!$D$4:$H$1000,5,0),0))</f>
        <v>0</v>
      </c>
      <c r="I293" s="57"/>
      <c r="J293" s="57"/>
      <c r="K293" s="57"/>
      <c r="L293" s="57"/>
      <c r="M293" s="58" t="str">
        <f t="shared" si="46"/>
        <v/>
      </c>
      <c r="N293" s="102"/>
    </row>
    <row r="294" spans="1:14">
      <c r="A294" s="97" t="str">
        <f t="shared" si="44"/>
        <v/>
      </c>
      <c r="B294" s="98" t="str">
        <f t="shared" si="43"/>
        <v/>
      </c>
      <c r="C294" s="99"/>
      <c r="D294" s="137"/>
      <c r="E294" s="100"/>
      <c r="F294" s="57"/>
      <c r="G294" s="58">
        <f t="shared" si="45"/>
        <v>0</v>
      </c>
      <c r="H294" s="58">
        <f>IF(E294="",0,IFERROR(VLOOKUP(E294,档案费管理台账!$D$4:$H$1000,5,0),0))</f>
        <v>0</v>
      </c>
      <c r="I294" s="57"/>
      <c r="J294" s="57"/>
      <c r="K294" s="57"/>
      <c r="L294" s="57"/>
      <c r="M294" s="58" t="str">
        <f t="shared" si="46"/>
        <v/>
      </c>
      <c r="N294" s="102"/>
    </row>
    <row r="295" spans="1:14">
      <c r="A295" s="97" t="str">
        <f t="shared" si="44"/>
        <v/>
      </c>
      <c r="B295" s="98" t="str">
        <f t="shared" si="43"/>
        <v/>
      </c>
      <c r="C295" s="99"/>
      <c r="D295" s="137"/>
      <c r="E295" s="100"/>
      <c r="F295" s="57"/>
      <c r="G295" s="58">
        <f t="shared" si="45"/>
        <v>0</v>
      </c>
      <c r="H295" s="58">
        <f>IF(E295="",0,IFERROR(VLOOKUP(E295,档案费管理台账!$D$4:$H$1000,5,0),0))</f>
        <v>0</v>
      </c>
      <c r="I295" s="57"/>
      <c r="J295" s="57"/>
      <c r="K295" s="57"/>
      <c r="L295" s="57"/>
      <c r="M295" s="58" t="str">
        <f t="shared" si="46"/>
        <v/>
      </c>
      <c r="N295" s="102"/>
    </row>
    <row r="296" spans="1:14">
      <c r="A296" s="97" t="str">
        <f t="shared" si="44"/>
        <v/>
      </c>
      <c r="B296" s="98" t="str">
        <f t="shared" si="43"/>
        <v/>
      </c>
      <c r="C296" s="99"/>
      <c r="D296" s="137"/>
      <c r="E296" s="100"/>
      <c r="F296" s="57"/>
      <c r="G296" s="58">
        <f t="shared" si="45"/>
        <v>0</v>
      </c>
      <c r="H296" s="58">
        <f>IF(E296="",0,IFERROR(VLOOKUP(E296,档案费管理台账!$D$4:$H$1000,5,0),0))</f>
        <v>0</v>
      </c>
      <c r="I296" s="57"/>
      <c r="J296" s="57"/>
      <c r="K296" s="57"/>
      <c r="L296" s="57"/>
      <c r="M296" s="58" t="str">
        <f t="shared" si="46"/>
        <v/>
      </c>
      <c r="N296" s="102"/>
    </row>
    <row r="297" spans="1:14">
      <c r="A297" s="97" t="str">
        <f t="shared" si="44"/>
        <v/>
      </c>
      <c r="B297" s="98" t="str">
        <f t="shared" si="43"/>
        <v/>
      </c>
      <c r="C297" s="99"/>
      <c r="D297" s="137"/>
      <c r="E297" s="100"/>
      <c r="F297" s="57"/>
      <c r="G297" s="58">
        <f t="shared" si="45"/>
        <v>0</v>
      </c>
      <c r="H297" s="58">
        <f>IF(E297="",0,IFERROR(VLOOKUP(E297,档案费管理台账!$D$4:$H$1000,5,0),0))</f>
        <v>0</v>
      </c>
      <c r="I297" s="57"/>
      <c r="J297" s="57"/>
      <c r="K297" s="57"/>
      <c r="L297" s="57"/>
      <c r="M297" s="58" t="str">
        <f t="shared" si="46"/>
        <v/>
      </c>
      <c r="N297" s="102"/>
    </row>
    <row r="298" spans="1:14">
      <c r="A298" s="97" t="str">
        <f t="shared" si="44"/>
        <v/>
      </c>
      <c r="B298" s="98" t="str">
        <f t="shared" si="43"/>
        <v/>
      </c>
      <c r="C298" s="99"/>
      <c r="D298" s="137"/>
      <c r="E298" s="100"/>
      <c r="F298" s="57"/>
      <c r="G298" s="58">
        <f t="shared" si="45"/>
        <v>0</v>
      </c>
      <c r="H298" s="58">
        <f>IF(E298="",0,IFERROR(VLOOKUP(E298,档案费管理台账!$D$4:$H$1000,5,0),0))</f>
        <v>0</v>
      </c>
      <c r="I298" s="57"/>
      <c r="J298" s="57"/>
      <c r="K298" s="57"/>
      <c r="L298" s="57"/>
      <c r="M298" s="58" t="str">
        <f t="shared" si="46"/>
        <v/>
      </c>
      <c r="N298" s="102"/>
    </row>
    <row r="299" spans="1:14">
      <c r="A299" s="97" t="str">
        <f t="shared" si="44"/>
        <v/>
      </c>
      <c r="B299" s="98" t="str">
        <f t="shared" si="43"/>
        <v/>
      </c>
      <c r="C299" s="99"/>
      <c r="D299" s="137"/>
      <c r="E299" s="100"/>
      <c r="F299" s="57"/>
      <c r="G299" s="58">
        <f t="shared" si="45"/>
        <v>0</v>
      </c>
      <c r="H299" s="58">
        <f>IF(E299="",0,IFERROR(VLOOKUP(E299,档案费管理台账!$D$4:$H$1000,5,0),0))</f>
        <v>0</v>
      </c>
      <c r="I299" s="57"/>
      <c r="J299" s="57"/>
      <c r="K299" s="57"/>
      <c r="L299" s="57"/>
      <c r="M299" s="58" t="str">
        <f t="shared" si="46"/>
        <v/>
      </c>
      <c r="N299" s="102"/>
    </row>
    <row r="300" spans="1:14">
      <c r="A300" s="97" t="str">
        <f t="shared" si="44"/>
        <v/>
      </c>
      <c r="B300" s="98" t="str">
        <f t="shared" ref="B300:B363" si="47">IF(C300="","",MONTH(C300)&amp;"月")</f>
        <v/>
      </c>
      <c r="C300" s="99"/>
      <c r="D300" s="137"/>
      <c r="E300" s="100"/>
      <c r="F300" s="57"/>
      <c r="G300" s="58">
        <f t="shared" si="45"/>
        <v>0</v>
      </c>
      <c r="H300" s="58">
        <f>IF(E300="",0,IFERROR(VLOOKUP(E300,档案费管理台账!$D$4:$H$1000,5,0),0))</f>
        <v>0</v>
      </c>
      <c r="I300" s="57"/>
      <c r="J300" s="57"/>
      <c r="K300" s="57"/>
      <c r="L300" s="57"/>
      <c r="M300" s="58" t="str">
        <f t="shared" si="46"/>
        <v/>
      </c>
      <c r="N300" s="102"/>
    </row>
    <row r="301" spans="1:14">
      <c r="A301" s="97" t="str">
        <f t="shared" ref="A301:A364" si="48">IF(C301="","",ROW()-42)</f>
        <v/>
      </c>
      <c r="B301" s="98" t="str">
        <f t="shared" si="47"/>
        <v/>
      </c>
      <c r="C301" s="99"/>
      <c r="D301" s="137"/>
      <c r="E301" s="100"/>
      <c r="F301" s="57"/>
      <c r="G301" s="58">
        <f t="shared" ref="G301:G364" si="49">IF(F301="",0,F301*$K$41)</f>
        <v>0</v>
      </c>
      <c r="H301" s="58">
        <f>IF(E301="",0,IFERROR(VLOOKUP(E301,档案费管理台账!$D$4:$H$1000,5,0),0))</f>
        <v>0</v>
      </c>
      <c r="I301" s="57"/>
      <c r="J301" s="57"/>
      <c r="K301" s="57"/>
      <c r="L301" s="57"/>
      <c r="M301" s="58" t="str">
        <f t="shared" ref="M301:M364" si="50">IF(C301="","",ROUND(M300+G301-I301-J301-K301-L301-H301,2))</f>
        <v/>
      </c>
      <c r="N301" s="102"/>
    </row>
    <row r="302" spans="1:14">
      <c r="A302" s="97" t="str">
        <f t="shared" si="48"/>
        <v/>
      </c>
      <c r="B302" s="98" t="str">
        <f t="shared" si="47"/>
        <v/>
      </c>
      <c r="C302" s="99"/>
      <c r="D302" s="137"/>
      <c r="E302" s="100"/>
      <c r="F302" s="57"/>
      <c r="G302" s="58">
        <f t="shared" si="49"/>
        <v>0</v>
      </c>
      <c r="H302" s="58">
        <f>IF(E302="",0,IFERROR(VLOOKUP(E302,档案费管理台账!$D$4:$H$1000,5,0),0))</f>
        <v>0</v>
      </c>
      <c r="I302" s="57"/>
      <c r="J302" s="57"/>
      <c r="K302" s="57"/>
      <c r="L302" s="57"/>
      <c r="M302" s="58" t="str">
        <f t="shared" si="50"/>
        <v/>
      </c>
      <c r="N302" s="102"/>
    </row>
    <row r="303" spans="1:14">
      <c r="A303" s="97" t="str">
        <f t="shared" si="48"/>
        <v/>
      </c>
      <c r="B303" s="98" t="str">
        <f t="shared" si="47"/>
        <v/>
      </c>
      <c r="C303" s="99"/>
      <c r="D303" s="137"/>
      <c r="E303" s="100"/>
      <c r="F303" s="57"/>
      <c r="G303" s="58">
        <f t="shared" si="49"/>
        <v>0</v>
      </c>
      <c r="H303" s="58">
        <f>IF(E303="",0,IFERROR(VLOOKUP(E303,档案费管理台账!$D$4:$H$1000,5,0),0))</f>
        <v>0</v>
      </c>
      <c r="I303" s="57"/>
      <c r="J303" s="57"/>
      <c r="K303" s="57"/>
      <c r="L303" s="57"/>
      <c r="M303" s="58" t="str">
        <f t="shared" si="50"/>
        <v/>
      </c>
      <c r="N303" s="102"/>
    </row>
    <row r="304" spans="1:14">
      <c r="A304" s="97" t="str">
        <f t="shared" si="48"/>
        <v/>
      </c>
      <c r="B304" s="98" t="str">
        <f t="shared" si="47"/>
        <v/>
      </c>
      <c r="C304" s="99"/>
      <c r="D304" s="137"/>
      <c r="E304" s="100"/>
      <c r="F304" s="57"/>
      <c r="G304" s="58">
        <f t="shared" si="49"/>
        <v>0</v>
      </c>
      <c r="H304" s="58">
        <f>IF(E304="",0,IFERROR(VLOOKUP(E304,档案费管理台账!$D$4:$H$1000,5,0),0))</f>
        <v>0</v>
      </c>
      <c r="I304" s="57"/>
      <c r="J304" s="57"/>
      <c r="K304" s="57"/>
      <c r="L304" s="57"/>
      <c r="M304" s="58" t="str">
        <f t="shared" si="50"/>
        <v/>
      </c>
      <c r="N304" s="102"/>
    </row>
    <row r="305" spans="1:14">
      <c r="A305" s="97" t="str">
        <f t="shared" si="48"/>
        <v/>
      </c>
      <c r="B305" s="98" t="str">
        <f t="shared" si="47"/>
        <v/>
      </c>
      <c r="C305" s="99"/>
      <c r="D305" s="137"/>
      <c r="E305" s="100"/>
      <c r="F305" s="57"/>
      <c r="G305" s="58">
        <f t="shared" si="49"/>
        <v>0</v>
      </c>
      <c r="H305" s="58">
        <f>IF(E305="",0,IFERROR(VLOOKUP(E305,档案费管理台账!$D$4:$H$1000,5,0),0))</f>
        <v>0</v>
      </c>
      <c r="I305" s="57"/>
      <c r="J305" s="57"/>
      <c r="K305" s="57"/>
      <c r="L305" s="57"/>
      <c r="M305" s="58" t="str">
        <f t="shared" si="50"/>
        <v/>
      </c>
      <c r="N305" s="102"/>
    </row>
    <row r="306" spans="1:14">
      <c r="A306" s="97" t="str">
        <f t="shared" si="48"/>
        <v/>
      </c>
      <c r="B306" s="98" t="str">
        <f t="shared" si="47"/>
        <v/>
      </c>
      <c r="C306" s="99"/>
      <c r="D306" s="137"/>
      <c r="E306" s="100"/>
      <c r="F306" s="57"/>
      <c r="G306" s="58">
        <f t="shared" si="49"/>
        <v>0</v>
      </c>
      <c r="H306" s="58">
        <f>IF(E306="",0,IFERROR(VLOOKUP(E306,档案费管理台账!$D$4:$H$1000,5,0),0))</f>
        <v>0</v>
      </c>
      <c r="I306" s="57"/>
      <c r="J306" s="57"/>
      <c r="K306" s="57"/>
      <c r="L306" s="57"/>
      <c r="M306" s="58" t="str">
        <f t="shared" si="50"/>
        <v/>
      </c>
      <c r="N306" s="102"/>
    </row>
    <row r="307" spans="1:14">
      <c r="A307" s="97" t="str">
        <f t="shared" si="48"/>
        <v/>
      </c>
      <c r="B307" s="98" t="str">
        <f t="shared" si="47"/>
        <v/>
      </c>
      <c r="C307" s="99"/>
      <c r="D307" s="137"/>
      <c r="E307" s="100"/>
      <c r="F307" s="57"/>
      <c r="G307" s="58">
        <f t="shared" si="49"/>
        <v>0</v>
      </c>
      <c r="H307" s="58">
        <f>IF(E307="",0,IFERROR(VLOOKUP(E307,档案费管理台账!$D$4:$H$1000,5,0),0))</f>
        <v>0</v>
      </c>
      <c r="I307" s="57"/>
      <c r="J307" s="57"/>
      <c r="K307" s="57"/>
      <c r="L307" s="57"/>
      <c r="M307" s="58" t="str">
        <f t="shared" si="50"/>
        <v/>
      </c>
      <c r="N307" s="102"/>
    </row>
    <row r="308" spans="1:14">
      <c r="A308" s="97" t="str">
        <f t="shared" si="48"/>
        <v/>
      </c>
      <c r="B308" s="98" t="str">
        <f t="shared" si="47"/>
        <v/>
      </c>
      <c r="C308" s="99"/>
      <c r="D308" s="137"/>
      <c r="E308" s="100"/>
      <c r="F308" s="57"/>
      <c r="G308" s="58">
        <f t="shared" si="49"/>
        <v>0</v>
      </c>
      <c r="H308" s="58">
        <f>IF(E308="",0,IFERROR(VLOOKUP(E308,档案费管理台账!$D$4:$H$1000,5,0),0))</f>
        <v>0</v>
      </c>
      <c r="I308" s="57"/>
      <c r="J308" s="57"/>
      <c r="K308" s="57"/>
      <c r="L308" s="57"/>
      <c r="M308" s="58" t="str">
        <f t="shared" si="50"/>
        <v/>
      </c>
      <c r="N308" s="102"/>
    </row>
    <row r="309" spans="1:14">
      <c r="A309" s="97" t="str">
        <f t="shared" si="48"/>
        <v/>
      </c>
      <c r="B309" s="98" t="str">
        <f t="shared" si="47"/>
        <v/>
      </c>
      <c r="C309" s="99"/>
      <c r="D309" s="137"/>
      <c r="E309" s="100"/>
      <c r="F309" s="57"/>
      <c r="G309" s="58">
        <f t="shared" si="49"/>
        <v>0</v>
      </c>
      <c r="H309" s="58">
        <f>IF(E309="",0,IFERROR(VLOOKUP(E309,档案费管理台账!$D$4:$H$1000,5,0),0))</f>
        <v>0</v>
      </c>
      <c r="I309" s="57"/>
      <c r="J309" s="57"/>
      <c r="K309" s="57"/>
      <c r="L309" s="57"/>
      <c r="M309" s="58" t="str">
        <f t="shared" si="50"/>
        <v/>
      </c>
      <c r="N309" s="102"/>
    </row>
    <row r="310" spans="1:14">
      <c r="A310" s="97" t="str">
        <f t="shared" si="48"/>
        <v/>
      </c>
      <c r="B310" s="98" t="str">
        <f t="shared" si="47"/>
        <v/>
      </c>
      <c r="C310" s="99"/>
      <c r="D310" s="137"/>
      <c r="E310" s="100"/>
      <c r="F310" s="57"/>
      <c r="G310" s="58">
        <f t="shared" si="49"/>
        <v>0</v>
      </c>
      <c r="H310" s="58">
        <f>IF(E310="",0,IFERROR(VLOOKUP(E310,档案费管理台账!$D$4:$H$1000,5,0),0))</f>
        <v>0</v>
      </c>
      <c r="I310" s="57"/>
      <c r="J310" s="57"/>
      <c r="K310" s="57"/>
      <c r="L310" s="57"/>
      <c r="M310" s="58" t="str">
        <f t="shared" si="50"/>
        <v/>
      </c>
      <c r="N310" s="102"/>
    </row>
    <row r="311" spans="1:14">
      <c r="A311" s="97" t="str">
        <f t="shared" si="48"/>
        <v/>
      </c>
      <c r="B311" s="98" t="str">
        <f t="shared" si="47"/>
        <v/>
      </c>
      <c r="C311" s="99"/>
      <c r="D311" s="137"/>
      <c r="E311" s="100"/>
      <c r="F311" s="57"/>
      <c r="G311" s="58">
        <f t="shared" si="49"/>
        <v>0</v>
      </c>
      <c r="H311" s="58">
        <f>IF(E311="",0,IFERROR(VLOOKUP(E311,档案费管理台账!$D$4:$H$1000,5,0),0))</f>
        <v>0</v>
      </c>
      <c r="I311" s="57"/>
      <c r="J311" s="57"/>
      <c r="K311" s="57"/>
      <c r="L311" s="57"/>
      <c r="M311" s="58" t="str">
        <f t="shared" si="50"/>
        <v/>
      </c>
      <c r="N311" s="102"/>
    </row>
    <row r="312" spans="1:14">
      <c r="A312" s="97" t="str">
        <f t="shared" si="48"/>
        <v/>
      </c>
      <c r="B312" s="98" t="str">
        <f t="shared" si="47"/>
        <v/>
      </c>
      <c r="C312" s="99"/>
      <c r="D312" s="137"/>
      <c r="E312" s="100"/>
      <c r="F312" s="57"/>
      <c r="G312" s="58">
        <f t="shared" si="49"/>
        <v>0</v>
      </c>
      <c r="H312" s="58">
        <f>IF(E312="",0,IFERROR(VLOOKUP(E312,档案费管理台账!$D$4:$H$1000,5,0),0))</f>
        <v>0</v>
      </c>
      <c r="I312" s="57"/>
      <c r="J312" s="57"/>
      <c r="K312" s="57"/>
      <c r="L312" s="57"/>
      <c r="M312" s="58" t="str">
        <f t="shared" si="50"/>
        <v/>
      </c>
      <c r="N312" s="102"/>
    </row>
    <row r="313" spans="1:14">
      <c r="A313" s="97" t="str">
        <f t="shared" si="48"/>
        <v/>
      </c>
      <c r="B313" s="98" t="str">
        <f t="shared" si="47"/>
        <v/>
      </c>
      <c r="C313" s="99"/>
      <c r="D313" s="137"/>
      <c r="E313" s="100"/>
      <c r="F313" s="57"/>
      <c r="G313" s="58">
        <f t="shared" si="49"/>
        <v>0</v>
      </c>
      <c r="H313" s="58">
        <f>IF(E313="",0,IFERROR(VLOOKUP(E313,档案费管理台账!$D$4:$H$1000,5,0),0))</f>
        <v>0</v>
      </c>
      <c r="I313" s="57"/>
      <c r="J313" s="57"/>
      <c r="K313" s="57"/>
      <c r="L313" s="57"/>
      <c r="M313" s="58" t="str">
        <f t="shared" si="50"/>
        <v/>
      </c>
      <c r="N313" s="102"/>
    </row>
    <row r="314" spans="1:14">
      <c r="A314" s="97" t="str">
        <f t="shared" si="48"/>
        <v/>
      </c>
      <c r="B314" s="98" t="str">
        <f t="shared" si="47"/>
        <v/>
      </c>
      <c r="C314" s="99"/>
      <c r="D314" s="137"/>
      <c r="E314" s="100"/>
      <c r="F314" s="57"/>
      <c r="G314" s="58">
        <f t="shared" si="49"/>
        <v>0</v>
      </c>
      <c r="H314" s="58">
        <f>IF(E314="",0,IFERROR(VLOOKUP(E314,档案费管理台账!$D$4:$H$1000,5,0),0))</f>
        <v>0</v>
      </c>
      <c r="I314" s="57"/>
      <c r="J314" s="57"/>
      <c r="K314" s="57"/>
      <c r="L314" s="57"/>
      <c r="M314" s="58" t="str">
        <f t="shared" si="50"/>
        <v/>
      </c>
      <c r="N314" s="102"/>
    </row>
    <row r="315" spans="1:14">
      <c r="A315" s="97" t="str">
        <f t="shared" si="48"/>
        <v/>
      </c>
      <c r="B315" s="98" t="str">
        <f t="shared" si="47"/>
        <v/>
      </c>
      <c r="C315" s="99"/>
      <c r="D315" s="137"/>
      <c r="E315" s="100"/>
      <c r="F315" s="57"/>
      <c r="G315" s="58">
        <f t="shared" si="49"/>
        <v>0</v>
      </c>
      <c r="H315" s="58">
        <f>IF(E315="",0,IFERROR(VLOOKUP(E315,档案费管理台账!$D$4:$H$1000,5,0),0))</f>
        <v>0</v>
      </c>
      <c r="I315" s="57"/>
      <c r="J315" s="57"/>
      <c r="K315" s="57"/>
      <c r="L315" s="57"/>
      <c r="M315" s="58" t="str">
        <f t="shared" si="50"/>
        <v/>
      </c>
      <c r="N315" s="102"/>
    </row>
    <row r="316" spans="1:14">
      <c r="A316" s="97" t="str">
        <f t="shared" si="48"/>
        <v/>
      </c>
      <c r="B316" s="98" t="str">
        <f t="shared" si="47"/>
        <v/>
      </c>
      <c r="C316" s="99"/>
      <c r="D316" s="137"/>
      <c r="E316" s="100"/>
      <c r="F316" s="57"/>
      <c r="G316" s="58">
        <f t="shared" si="49"/>
        <v>0</v>
      </c>
      <c r="H316" s="58">
        <f>IF(E316="",0,IFERROR(VLOOKUP(E316,档案费管理台账!$D$4:$H$1000,5,0),0))</f>
        <v>0</v>
      </c>
      <c r="I316" s="57"/>
      <c r="J316" s="57"/>
      <c r="K316" s="57"/>
      <c r="L316" s="57"/>
      <c r="M316" s="58" t="str">
        <f t="shared" si="50"/>
        <v/>
      </c>
      <c r="N316" s="102"/>
    </row>
    <row r="317" spans="1:14">
      <c r="A317" s="97" t="str">
        <f t="shared" si="48"/>
        <v/>
      </c>
      <c r="B317" s="98" t="str">
        <f t="shared" si="47"/>
        <v/>
      </c>
      <c r="C317" s="99"/>
      <c r="D317" s="137"/>
      <c r="E317" s="100"/>
      <c r="F317" s="57"/>
      <c r="G317" s="58">
        <f t="shared" si="49"/>
        <v>0</v>
      </c>
      <c r="H317" s="58">
        <f>IF(E317="",0,IFERROR(VLOOKUP(E317,档案费管理台账!$D$4:$H$1000,5,0),0))</f>
        <v>0</v>
      </c>
      <c r="I317" s="57"/>
      <c r="J317" s="57"/>
      <c r="K317" s="57"/>
      <c r="L317" s="57"/>
      <c r="M317" s="58" t="str">
        <f t="shared" si="50"/>
        <v/>
      </c>
      <c r="N317" s="102"/>
    </row>
    <row r="318" spans="1:14">
      <c r="A318" s="97" t="str">
        <f t="shared" si="48"/>
        <v/>
      </c>
      <c r="B318" s="98" t="str">
        <f t="shared" si="47"/>
        <v/>
      </c>
      <c r="C318" s="99"/>
      <c r="D318" s="137"/>
      <c r="E318" s="100"/>
      <c r="F318" s="57"/>
      <c r="G318" s="58">
        <f t="shared" si="49"/>
        <v>0</v>
      </c>
      <c r="H318" s="58">
        <f>IF(E318="",0,IFERROR(VLOOKUP(E318,档案费管理台账!$D$4:$H$1000,5,0),0))</f>
        <v>0</v>
      </c>
      <c r="I318" s="57"/>
      <c r="J318" s="57"/>
      <c r="K318" s="57"/>
      <c r="L318" s="57"/>
      <c r="M318" s="58" t="str">
        <f t="shared" si="50"/>
        <v/>
      </c>
      <c r="N318" s="102"/>
    </row>
    <row r="319" spans="1:14">
      <c r="A319" s="97" t="str">
        <f t="shared" si="48"/>
        <v/>
      </c>
      <c r="B319" s="98" t="str">
        <f t="shared" si="47"/>
        <v/>
      </c>
      <c r="C319" s="99"/>
      <c r="D319" s="137"/>
      <c r="E319" s="100"/>
      <c r="F319" s="57"/>
      <c r="G319" s="58">
        <f t="shared" si="49"/>
        <v>0</v>
      </c>
      <c r="H319" s="58">
        <f>IF(E319="",0,IFERROR(VLOOKUP(E319,档案费管理台账!$D$4:$H$1000,5,0),0))</f>
        <v>0</v>
      </c>
      <c r="I319" s="57"/>
      <c r="J319" s="57"/>
      <c r="K319" s="57"/>
      <c r="L319" s="57"/>
      <c r="M319" s="58" t="str">
        <f t="shared" si="50"/>
        <v/>
      </c>
      <c r="N319" s="102"/>
    </row>
    <row r="320" spans="1:14">
      <c r="A320" s="97" t="str">
        <f t="shared" si="48"/>
        <v/>
      </c>
      <c r="B320" s="98" t="str">
        <f t="shared" si="47"/>
        <v/>
      </c>
      <c r="C320" s="99"/>
      <c r="D320" s="137"/>
      <c r="E320" s="100"/>
      <c r="F320" s="57"/>
      <c r="G320" s="58">
        <f t="shared" si="49"/>
        <v>0</v>
      </c>
      <c r="H320" s="58">
        <f>IF(E320="",0,IFERROR(VLOOKUP(E320,档案费管理台账!$D$4:$H$1000,5,0),0))</f>
        <v>0</v>
      </c>
      <c r="I320" s="57"/>
      <c r="J320" s="57"/>
      <c r="K320" s="57"/>
      <c r="L320" s="57"/>
      <c r="M320" s="58" t="str">
        <f t="shared" si="50"/>
        <v/>
      </c>
      <c r="N320" s="102"/>
    </row>
    <row r="321" spans="1:14">
      <c r="A321" s="97" t="str">
        <f t="shared" si="48"/>
        <v/>
      </c>
      <c r="B321" s="98" t="str">
        <f t="shared" si="47"/>
        <v/>
      </c>
      <c r="C321" s="99"/>
      <c r="D321" s="137"/>
      <c r="E321" s="100"/>
      <c r="F321" s="57"/>
      <c r="G321" s="58">
        <f t="shared" si="49"/>
        <v>0</v>
      </c>
      <c r="H321" s="58">
        <f>IF(E321="",0,IFERROR(VLOOKUP(E321,档案费管理台账!$D$4:$H$1000,5,0),0))</f>
        <v>0</v>
      </c>
      <c r="I321" s="57"/>
      <c r="J321" s="57"/>
      <c r="K321" s="57"/>
      <c r="L321" s="57"/>
      <c r="M321" s="58" t="str">
        <f t="shared" si="50"/>
        <v/>
      </c>
      <c r="N321" s="102"/>
    </row>
    <row r="322" spans="1:14">
      <c r="A322" s="97" t="str">
        <f t="shared" si="48"/>
        <v/>
      </c>
      <c r="B322" s="98" t="str">
        <f t="shared" si="47"/>
        <v/>
      </c>
      <c r="C322" s="99"/>
      <c r="D322" s="137"/>
      <c r="E322" s="100"/>
      <c r="F322" s="57"/>
      <c r="G322" s="58">
        <f t="shared" si="49"/>
        <v>0</v>
      </c>
      <c r="H322" s="58">
        <f>IF(E322="",0,IFERROR(VLOOKUP(E322,档案费管理台账!$D$4:$H$1000,5,0),0))</f>
        <v>0</v>
      </c>
      <c r="I322" s="57"/>
      <c r="J322" s="57"/>
      <c r="K322" s="57"/>
      <c r="L322" s="57"/>
      <c r="M322" s="58" t="str">
        <f t="shared" si="50"/>
        <v/>
      </c>
      <c r="N322" s="102"/>
    </row>
    <row r="323" spans="1:14">
      <c r="A323" s="97" t="str">
        <f t="shared" si="48"/>
        <v/>
      </c>
      <c r="B323" s="98" t="str">
        <f t="shared" si="47"/>
        <v/>
      </c>
      <c r="C323" s="99"/>
      <c r="D323" s="137"/>
      <c r="E323" s="100"/>
      <c r="F323" s="57"/>
      <c r="G323" s="58">
        <f t="shared" si="49"/>
        <v>0</v>
      </c>
      <c r="H323" s="58">
        <f>IF(E323="",0,IFERROR(VLOOKUP(E323,档案费管理台账!$D$4:$H$1000,5,0),0))</f>
        <v>0</v>
      </c>
      <c r="I323" s="57"/>
      <c r="J323" s="57"/>
      <c r="K323" s="57"/>
      <c r="L323" s="57"/>
      <c r="M323" s="58" t="str">
        <f t="shared" si="50"/>
        <v/>
      </c>
      <c r="N323" s="102"/>
    </row>
    <row r="324" spans="1:14">
      <c r="A324" s="97" t="str">
        <f t="shared" si="48"/>
        <v/>
      </c>
      <c r="B324" s="98" t="str">
        <f t="shared" si="47"/>
        <v/>
      </c>
      <c r="C324" s="99"/>
      <c r="D324" s="137"/>
      <c r="E324" s="100"/>
      <c r="F324" s="57"/>
      <c r="G324" s="58">
        <f t="shared" si="49"/>
        <v>0</v>
      </c>
      <c r="H324" s="58">
        <f>IF(E324="",0,IFERROR(VLOOKUP(E324,档案费管理台账!$D$4:$H$1000,5,0),0))</f>
        <v>0</v>
      </c>
      <c r="I324" s="57"/>
      <c r="J324" s="57"/>
      <c r="K324" s="57"/>
      <c r="L324" s="57"/>
      <c r="M324" s="58" t="str">
        <f t="shared" si="50"/>
        <v/>
      </c>
      <c r="N324" s="102"/>
    </row>
    <row r="325" spans="1:14">
      <c r="A325" s="97" t="str">
        <f t="shared" si="48"/>
        <v/>
      </c>
      <c r="B325" s="98" t="str">
        <f t="shared" si="47"/>
        <v/>
      </c>
      <c r="C325" s="99"/>
      <c r="D325" s="137"/>
      <c r="E325" s="100"/>
      <c r="F325" s="57"/>
      <c r="G325" s="58">
        <f t="shared" si="49"/>
        <v>0</v>
      </c>
      <c r="H325" s="58">
        <f>IF(E325="",0,IFERROR(VLOOKUP(E325,档案费管理台账!$D$4:$H$1000,5,0),0))</f>
        <v>0</v>
      </c>
      <c r="I325" s="57"/>
      <c r="J325" s="57"/>
      <c r="K325" s="57"/>
      <c r="L325" s="57"/>
      <c r="M325" s="58" t="str">
        <f t="shared" si="50"/>
        <v/>
      </c>
      <c r="N325" s="102"/>
    </row>
    <row r="326" spans="1:14">
      <c r="A326" s="97" t="str">
        <f t="shared" si="48"/>
        <v/>
      </c>
      <c r="B326" s="98" t="str">
        <f t="shared" si="47"/>
        <v/>
      </c>
      <c r="C326" s="99"/>
      <c r="D326" s="137"/>
      <c r="E326" s="100"/>
      <c r="F326" s="57"/>
      <c r="G326" s="58">
        <f t="shared" si="49"/>
        <v>0</v>
      </c>
      <c r="H326" s="58">
        <f>IF(E326="",0,IFERROR(VLOOKUP(E326,档案费管理台账!$D$4:$H$1000,5,0),0))</f>
        <v>0</v>
      </c>
      <c r="I326" s="57"/>
      <c r="J326" s="57"/>
      <c r="K326" s="57"/>
      <c r="L326" s="57"/>
      <c r="M326" s="58" t="str">
        <f t="shared" si="50"/>
        <v/>
      </c>
      <c r="N326" s="102"/>
    </row>
    <row r="327" spans="1:14">
      <c r="A327" s="97" t="str">
        <f t="shared" si="48"/>
        <v/>
      </c>
      <c r="B327" s="98" t="str">
        <f t="shared" si="47"/>
        <v/>
      </c>
      <c r="C327" s="99"/>
      <c r="D327" s="137"/>
      <c r="E327" s="100"/>
      <c r="F327" s="57"/>
      <c r="G327" s="58">
        <f t="shared" si="49"/>
        <v>0</v>
      </c>
      <c r="H327" s="58">
        <f>IF(E327="",0,IFERROR(VLOOKUP(E327,档案费管理台账!$D$4:$H$1000,5,0),0))</f>
        <v>0</v>
      </c>
      <c r="I327" s="57"/>
      <c r="J327" s="57"/>
      <c r="K327" s="57"/>
      <c r="L327" s="57"/>
      <c r="M327" s="58" t="str">
        <f t="shared" si="50"/>
        <v/>
      </c>
      <c r="N327" s="102"/>
    </row>
    <row r="328" spans="1:14">
      <c r="A328" s="97" t="str">
        <f t="shared" si="48"/>
        <v/>
      </c>
      <c r="B328" s="98" t="str">
        <f t="shared" si="47"/>
        <v/>
      </c>
      <c r="C328" s="99"/>
      <c r="D328" s="137"/>
      <c r="E328" s="100"/>
      <c r="F328" s="57"/>
      <c r="G328" s="58">
        <f t="shared" si="49"/>
        <v>0</v>
      </c>
      <c r="H328" s="58">
        <f>IF(E328="",0,IFERROR(VLOOKUP(E328,档案费管理台账!$D$4:$H$1000,5,0),0))</f>
        <v>0</v>
      </c>
      <c r="I328" s="57"/>
      <c r="J328" s="57"/>
      <c r="K328" s="57"/>
      <c r="L328" s="57"/>
      <c r="M328" s="58" t="str">
        <f t="shared" si="50"/>
        <v/>
      </c>
      <c r="N328" s="102"/>
    </row>
    <row r="329" spans="1:14">
      <c r="A329" s="97" t="str">
        <f t="shared" si="48"/>
        <v/>
      </c>
      <c r="B329" s="98" t="str">
        <f t="shared" si="47"/>
        <v/>
      </c>
      <c r="C329" s="99"/>
      <c r="D329" s="137"/>
      <c r="E329" s="100"/>
      <c r="F329" s="57"/>
      <c r="G329" s="58">
        <f t="shared" si="49"/>
        <v>0</v>
      </c>
      <c r="H329" s="58">
        <f>IF(E329="",0,IFERROR(VLOOKUP(E329,档案费管理台账!$D$4:$H$1000,5,0),0))</f>
        <v>0</v>
      </c>
      <c r="I329" s="57"/>
      <c r="J329" s="57"/>
      <c r="K329" s="57"/>
      <c r="L329" s="57"/>
      <c r="M329" s="58" t="str">
        <f t="shared" si="50"/>
        <v/>
      </c>
      <c r="N329" s="102"/>
    </row>
    <row r="330" spans="1:14">
      <c r="A330" s="97" t="str">
        <f t="shared" si="48"/>
        <v/>
      </c>
      <c r="B330" s="98" t="str">
        <f t="shared" si="47"/>
        <v/>
      </c>
      <c r="C330" s="99"/>
      <c r="D330" s="137"/>
      <c r="E330" s="100"/>
      <c r="F330" s="57"/>
      <c r="G330" s="58">
        <f t="shared" si="49"/>
        <v>0</v>
      </c>
      <c r="H330" s="58">
        <f>IF(E330="",0,IFERROR(VLOOKUP(E330,档案费管理台账!$D$4:$H$1000,5,0),0))</f>
        <v>0</v>
      </c>
      <c r="I330" s="57"/>
      <c r="J330" s="57"/>
      <c r="K330" s="57"/>
      <c r="L330" s="57"/>
      <c r="M330" s="58" t="str">
        <f t="shared" si="50"/>
        <v/>
      </c>
      <c r="N330" s="102"/>
    </row>
    <row r="331" spans="1:14">
      <c r="A331" s="97" t="str">
        <f t="shared" si="48"/>
        <v/>
      </c>
      <c r="B331" s="98" t="str">
        <f t="shared" si="47"/>
        <v/>
      </c>
      <c r="C331" s="99"/>
      <c r="D331" s="137"/>
      <c r="E331" s="100"/>
      <c r="F331" s="57"/>
      <c r="G331" s="58">
        <f t="shared" si="49"/>
        <v>0</v>
      </c>
      <c r="H331" s="58">
        <f>IF(E331="",0,IFERROR(VLOOKUP(E331,档案费管理台账!$D$4:$H$1000,5,0),0))</f>
        <v>0</v>
      </c>
      <c r="I331" s="57"/>
      <c r="J331" s="57"/>
      <c r="K331" s="57"/>
      <c r="L331" s="57"/>
      <c r="M331" s="58" t="str">
        <f t="shared" si="50"/>
        <v/>
      </c>
      <c r="N331" s="102"/>
    </row>
    <row r="332" spans="1:14">
      <c r="A332" s="97" t="str">
        <f t="shared" si="48"/>
        <v/>
      </c>
      <c r="B332" s="98" t="str">
        <f t="shared" si="47"/>
        <v/>
      </c>
      <c r="C332" s="99"/>
      <c r="D332" s="137"/>
      <c r="E332" s="100"/>
      <c r="F332" s="57"/>
      <c r="G332" s="58">
        <f t="shared" si="49"/>
        <v>0</v>
      </c>
      <c r="H332" s="58">
        <f>IF(E332="",0,IFERROR(VLOOKUP(E332,档案费管理台账!$D$4:$H$1000,5,0),0))</f>
        <v>0</v>
      </c>
      <c r="I332" s="57"/>
      <c r="J332" s="57"/>
      <c r="K332" s="57"/>
      <c r="L332" s="57"/>
      <c r="M332" s="58" t="str">
        <f t="shared" si="50"/>
        <v/>
      </c>
      <c r="N332" s="102"/>
    </row>
    <row r="333" spans="1:14">
      <c r="A333" s="97" t="str">
        <f t="shared" si="48"/>
        <v/>
      </c>
      <c r="B333" s="98" t="str">
        <f t="shared" si="47"/>
        <v/>
      </c>
      <c r="C333" s="99"/>
      <c r="D333" s="137"/>
      <c r="E333" s="100"/>
      <c r="F333" s="57"/>
      <c r="G333" s="58">
        <f t="shared" si="49"/>
        <v>0</v>
      </c>
      <c r="H333" s="58">
        <f>IF(E333="",0,IFERROR(VLOOKUP(E333,档案费管理台账!$D$4:$H$1000,5,0),0))</f>
        <v>0</v>
      </c>
      <c r="I333" s="57"/>
      <c r="J333" s="57"/>
      <c r="K333" s="57"/>
      <c r="L333" s="57"/>
      <c r="M333" s="58" t="str">
        <f t="shared" si="50"/>
        <v/>
      </c>
      <c r="N333" s="102"/>
    </row>
    <row r="334" spans="1:14">
      <c r="A334" s="97" t="str">
        <f t="shared" si="48"/>
        <v/>
      </c>
      <c r="B334" s="98" t="str">
        <f t="shared" si="47"/>
        <v/>
      </c>
      <c r="C334" s="99"/>
      <c r="D334" s="137"/>
      <c r="E334" s="100"/>
      <c r="F334" s="57"/>
      <c r="G334" s="58">
        <f t="shared" si="49"/>
        <v>0</v>
      </c>
      <c r="H334" s="58">
        <f>IF(E334="",0,IFERROR(VLOOKUP(E334,档案费管理台账!$D$4:$H$1000,5,0),0))</f>
        <v>0</v>
      </c>
      <c r="I334" s="57"/>
      <c r="J334" s="57"/>
      <c r="K334" s="57"/>
      <c r="L334" s="57"/>
      <c r="M334" s="58" t="str">
        <f t="shared" si="50"/>
        <v/>
      </c>
      <c r="N334" s="102"/>
    </row>
    <row r="335" spans="1:14">
      <c r="A335" s="97" t="str">
        <f t="shared" si="48"/>
        <v/>
      </c>
      <c r="B335" s="98" t="str">
        <f t="shared" si="47"/>
        <v/>
      </c>
      <c r="C335" s="99"/>
      <c r="D335" s="137"/>
      <c r="E335" s="100"/>
      <c r="F335" s="57"/>
      <c r="G335" s="58">
        <f t="shared" si="49"/>
        <v>0</v>
      </c>
      <c r="H335" s="58">
        <f>IF(E335="",0,IFERROR(VLOOKUP(E335,档案费管理台账!$D$4:$H$1000,5,0),0))</f>
        <v>0</v>
      </c>
      <c r="I335" s="57"/>
      <c r="J335" s="57"/>
      <c r="K335" s="57"/>
      <c r="L335" s="57"/>
      <c r="M335" s="58" t="str">
        <f t="shared" si="50"/>
        <v/>
      </c>
      <c r="N335" s="102"/>
    </row>
    <row r="336" spans="1:14">
      <c r="A336" s="97" t="str">
        <f t="shared" si="48"/>
        <v/>
      </c>
      <c r="B336" s="98" t="str">
        <f t="shared" si="47"/>
        <v/>
      </c>
      <c r="C336" s="99"/>
      <c r="D336" s="137"/>
      <c r="E336" s="100"/>
      <c r="F336" s="57"/>
      <c r="G336" s="58">
        <f t="shared" si="49"/>
        <v>0</v>
      </c>
      <c r="H336" s="58">
        <f>IF(E336="",0,IFERROR(VLOOKUP(E336,档案费管理台账!$D$4:$H$1000,5,0),0))</f>
        <v>0</v>
      </c>
      <c r="I336" s="57"/>
      <c r="J336" s="57"/>
      <c r="K336" s="57"/>
      <c r="L336" s="57"/>
      <c r="M336" s="58" t="str">
        <f t="shared" si="50"/>
        <v/>
      </c>
      <c r="N336" s="102"/>
    </row>
    <row r="337" spans="1:14">
      <c r="A337" s="97" t="str">
        <f t="shared" si="48"/>
        <v/>
      </c>
      <c r="B337" s="98" t="str">
        <f t="shared" si="47"/>
        <v/>
      </c>
      <c r="C337" s="99"/>
      <c r="D337" s="137"/>
      <c r="E337" s="100"/>
      <c r="F337" s="57"/>
      <c r="G337" s="58">
        <f t="shared" si="49"/>
        <v>0</v>
      </c>
      <c r="H337" s="58">
        <f>IF(E337="",0,IFERROR(VLOOKUP(E337,档案费管理台账!$D$4:$H$1000,5,0),0))</f>
        <v>0</v>
      </c>
      <c r="I337" s="57"/>
      <c r="J337" s="57"/>
      <c r="K337" s="57"/>
      <c r="L337" s="57"/>
      <c r="M337" s="58" t="str">
        <f t="shared" si="50"/>
        <v/>
      </c>
      <c r="N337" s="102"/>
    </row>
    <row r="338" spans="1:14">
      <c r="A338" s="97" t="str">
        <f t="shared" si="48"/>
        <v/>
      </c>
      <c r="B338" s="98" t="str">
        <f t="shared" si="47"/>
        <v/>
      </c>
      <c r="C338" s="99"/>
      <c r="D338" s="137"/>
      <c r="E338" s="100"/>
      <c r="F338" s="57"/>
      <c r="G338" s="58">
        <f t="shared" si="49"/>
        <v>0</v>
      </c>
      <c r="H338" s="58">
        <f>IF(E338="",0,IFERROR(VLOOKUP(E338,档案费管理台账!$D$4:$H$1000,5,0),0))</f>
        <v>0</v>
      </c>
      <c r="I338" s="57"/>
      <c r="J338" s="57"/>
      <c r="K338" s="57"/>
      <c r="L338" s="57"/>
      <c r="M338" s="58" t="str">
        <f t="shared" si="50"/>
        <v/>
      </c>
      <c r="N338" s="102"/>
    </row>
    <row r="339" spans="1:14">
      <c r="A339" s="97" t="str">
        <f t="shared" si="48"/>
        <v/>
      </c>
      <c r="B339" s="98" t="str">
        <f t="shared" si="47"/>
        <v/>
      </c>
      <c r="C339" s="99"/>
      <c r="D339" s="137"/>
      <c r="E339" s="100"/>
      <c r="F339" s="57"/>
      <c r="G339" s="58">
        <f t="shared" si="49"/>
        <v>0</v>
      </c>
      <c r="H339" s="58">
        <f>IF(E339="",0,IFERROR(VLOOKUP(E339,档案费管理台账!$D$4:$H$1000,5,0),0))</f>
        <v>0</v>
      </c>
      <c r="I339" s="57"/>
      <c r="J339" s="57"/>
      <c r="K339" s="57"/>
      <c r="L339" s="57"/>
      <c r="M339" s="58" t="str">
        <f t="shared" si="50"/>
        <v/>
      </c>
      <c r="N339" s="102"/>
    </row>
    <row r="340" spans="1:14">
      <c r="A340" s="97" t="str">
        <f t="shared" si="48"/>
        <v/>
      </c>
      <c r="B340" s="98" t="str">
        <f t="shared" si="47"/>
        <v/>
      </c>
      <c r="C340" s="99"/>
      <c r="D340" s="137"/>
      <c r="E340" s="100"/>
      <c r="F340" s="57"/>
      <c r="G340" s="58">
        <f t="shared" si="49"/>
        <v>0</v>
      </c>
      <c r="H340" s="58">
        <f>IF(E340="",0,IFERROR(VLOOKUP(E340,档案费管理台账!$D$4:$H$1000,5,0),0))</f>
        <v>0</v>
      </c>
      <c r="I340" s="57"/>
      <c r="J340" s="57"/>
      <c r="K340" s="57"/>
      <c r="L340" s="57"/>
      <c r="M340" s="58" t="str">
        <f t="shared" si="50"/>
        <v/>
      </c>
      <c r="N340" s="102"/>
    </row>
    <row r="341" spans="1:14">
      <c r="A341" s="97" t="str">
        <f t="shared" si="48"/>
        <v/>
      </c>
      <c r="B341" s="98" t="str">
        <f t="shared" si="47"/>
        <v/>
      </c>
      <c r="C341" s="99"/>
      <c r="D341" s="137"/>
      <c r="E341" s="100"/>
      <c r="F341" s="57"/>
      <c r="G341" s="58">
        <f t="shared" si="49"/>
        <v>0</v>
      </c>
      <c r="H341" s="58">
        <f>IF(E341="",0,IFERROR(VLOOKUP(E341,档案费管理台账!$D$4:$H$1000,5,0),0))</f>
        <v>0</v>
      </c>
      <c r="I341" s="57"/>
      <c r="J341" s="57"/>
      <c r="K341" s="57"/>
      <c r="L341" s="57"/>
      <c r="M341" s="58" t="str">
        <f t="shared" si="50"/>
        <v/>
      </c>
      <c r="N341" s="102"/>
    </row>
    <row r="342" spans="1:14">
      <c r="A342" s="97" t="str">
        <f t="shared" si="48"/>
        <v/>
      </c>
      <c r="B342" s="98" t="str">
        <f t="shared" si="47"/>
        <v/>
      </c>
      <c r="C342" s="99"/>
      <c r="D342" s="137"/>
      <c r="E342" s="100"/>
      <c r="F342" s="57"/>
      <c r="G342" s="58">
        <f t="shared" si="49"/>
        <v>0</v>
      </c>
      <c r="H342" s="58">
        <f>IF(E342="",0,IFERROR(VLOOKUP(E342,档案费管理台账!$D$4:$H$1000,5,0),0))</f>
        <v>0</v>
      </c>
      <c r="I342" s="57"/>
      <c r="J342" s="57"/>
      <c r="K342" s="57"/>
      <c r="L342" s="57"/>
      <c r="M342" s="58" t="str">
        <f t="shared" si="50"/>
        <v/>
      </c>
      <c r="N342" s="102"/>
    </row>
    <row r="343" spans="1:14">
      <c r="A343" s="97" t="str">
        <f t="shared" si="48"/>
        <v/>
      </c>
      <c r="B343" s="98" t="str">
        <f t="shared" si="47"/>
        <v/>
      </c>
      <c r="C343" s="99"/>
      <c r="D343" s="137"/>
      <c r="E343" s="100"/>
      <c r="F343" s="57"/>
      <c r="G343" s="58">
        <f t="shared" si="49"/>
        <v>0</v>
      </c>
      <c r="H343" s="58">
        <f>IF(E343="",0,IFERROR(VLOOKUP(E343,档案费管理台账!$D$4:$H$1000,5,0),0))</f>
        <v>0</v>
      </c>
      <c r="I343" s="57"/>
      <c r="J343" s="57"/>
      <c r="K343" s="57"/>
      <c r="L343" s="57"/>
      <c r="M343" s="58" t="str">
        <f t="shared" si="50"/>
        <v/>
      </c>
      <c r="N343" s="102"/>
    </row>
    <row r="344" spans="1:14">
      <c r="A344" s="97" t="str">
        <f t="shared" si="48"/>
        <v/>
      </c>
      <c r="B344" s="98" t="str">
        <f t="shared" si="47"/>
        <v/>
      </c>
      <c r="C344" s="99"/>
      <c r="D344" s="137"/>
      <c r="E344" s="100"/>
      <c r="F344" s="57"/>
      <c r="G344" s="58">
        <f t="shared" si="49"/>
        <v>0</v>
      </c>
      <c r="H344" s="58">
        <f>IF(E344="",0,IFERROR(VLOOKUP(E344,档案费管理台账!$D$4:$H$1000,5,0),0))</f>
        <v>0</v>
      </c>
      <c r="I344" s="57"/>
      <c r="J344" s="57"/>
      <c r="K344" s="57"/>
      <c r="L344" s="57"/>
      <c r="M344" s="58" t="str">
        <f t="shared" si="50"/>
        <v/>
      </c>
      <c r="N344" s="102"/>
    </row>
    <row r="345" spans="1:14">
      <c r="A345" s="97" t="str">
        <f t="shared" si="48"/>
        <v/>
      </c>
      <c r="B345" s="98" t="str">
        <f t="shared" si="47"/>
        <v/>
      </c>
      <c r="C345" s="99"/>
      <c r="D345" s="137"/>
      <c r="E345" s="100"/>
      <c r="F345" s="57"/>
      <c r="G345" s="58">
        <f t="shared" si="49"/>
        <v>0</v>
      </c>
      <c r="H345" s="58">
        <f>IF(E345="",0,IFERROR(VLOOKUP(E345,档案费管理台账!$D$4:$H$1000,5,0),0))</f>
        <v>0</v>
      </c>
      <c r="I345" s="57"/>
      <c r="J345" s="57"/>
      <c r="K345" s="57"/>
      <c r="L345" s="57"/>
      <c r="M345" s="58" t="str">
        <f t="shared" si="50"/>
        <v/>
      </c>
      <c r="N345" s="102"/>
    </row>
    <row r="346" spans="1:14">
      <c r="A346" s="97" t="str">
        <f t="shared" si="48"/>
        <v/>
      </c>
      <c r="B346" s="98" t="str">
        <f t="shared" si="47"/>
        <v/>
      </c>
      <c r="C346" s="99"/>
      <c r="D346" s="137"/>
      <c r="E346" s="100"/>
      <c r="F346" s="57"/>
      <c r="G346" s="58">
        <f t="shared" si="49"/>
        <v>0</v>
      </c>
      <c r="H346" s="58">
        <f>IF(E346="",0,IFERROR(VLOOKUP(E346,档案费管理台账!$D$4:$H$1000,5,0),0))</f>
        <v>0</v>
      </c>
      <c r="I346" s="57"/>
      <c r="J346" s="57"/>
      <c r="K346" s="57"/>
      <c r="L346" s="57"/>
      <c r="M346" s="58" t="str">
        <f t="shared" si="50"/>
        <v/>
      </c>
      <c r="N346" s="102"/>
    </row>
    <row r="347" spans="1:14">
      <c r="A347" s="97" t="str">
        <f t="shared" si="48"/>
        <v/>
      </c>
      <c r="B347" s="98" t="str">
        <f t="shared" si="47"/>
        <v/>
      </c>
      <c r="C347" s="99"/>
      <c r="D347" s="137"/>
      <c r="E347" s="100"/>
      <c r="F347" s="57"/>
      <c r="G347" s="58">
        <f t="shared" si="49"/>
        <v>0</v>
      </c>
      <c r="H347" s="58">
        <f>IF(E347="",0,IFERROR(VLOOKUP(E347,档案费管理台账!$D$4:$H$1000,5,0),0))</f>
        <v>0</v>
      </c>
      <c r="I347" s="57"/>
      <c r="J347" s="57"/>
      <c r="K347" s="57"/>
      <c r="L347" s="57"/>
      <c r="M347" s="58" t="str">
        <f t="shared" si="50"/>
        <v/>
      </c>
      <c r="N347" s="102"/>
    </row>
    <row r="348" spans="1:14">
      <c r="A348" s="97" t="str">
        <f t="shared" si="48"/>
        <v/>
      </c>
      <c r="B348" s="98" t="str">
        <f t="shared" si="47"/>
        <v/>
      </c>
      <c r="C348" s="99"/>
      <c r="D348" s="137"/>
      <c r="E348" s="100"/>
      <c r="F348" s="57"/>
      <c r="G348" s="58">
        <f t="shared" si="49"/>
        <v>0</v>
      </c>
      <c r="H348" s="58">
        <f>IF(E348="",0,IFERROR(VLOOKUP(E348,档案费管理台账!$D$4:$H$1000,5,0),0))</f>
        <v>0</v>
      </c>
      <c r="I348" s="57"/>
      <c r="J348" s="57"/>
      <c r="K348" s="57"/>
      <c r="L348" s="57"/>
      <c r="M348" s="58" t="str">
        <f t="shared" si="50"/>
        <v/>
      </c>
      <c r="N348" s="102"/>
    </row>
    <row r="349" spans="1:14">
      <c r="A349" s="97" t="str">
        <f t="shared" si="48"/>
        <v/>
      </c>
      <c r="B349" s="98" t="str">
        <f t="shared" si="47"/>
        <v/>
      </c>
      <c r="C349" s="99"/>
      <c r="D349" s="137"/>
      <c r="E349" s="100"/>
      <c r="F349" s="57"/>
      <c r="G349" s="58">
        <f t="shared" si="49"/>
        <v>0</v>
      </c>
      <c r="H349" s="58">
        <f>IF(E349="",0,IFERROR(VLOOKUP(E349,档案费管理台账!$D$4:$H$1000,5,0),0))</f>
        <v>0</v>
      </c>
      <c r="I349" s="57"/>
      <c r="J349" s="57"/>
      <c r="K349" s="57"/>
      <c r="L349" s="57"/>
      <c r="M349" s="58" t="str">
        <f t="shared" si="50"/>
        <v/>
      </c>
      <c r="N349" s="102"/>
    </row>
    <row r="350" spans="1:14">
      <c r="A350" s="97" t="str">
        <f t="shared" si="48"/>
        <v/>
      </c>
      <c r="B350" s="98" t="str">
        <f t="shared" si="47"/>
        <v/>
      </c>
      <c r="C350" s="99"/>
      <c r="D350" s="137"/>
      <c r="E350" s="100"/>
      <c r="F350" s="57"/>
      <c r="G350" s="58">
        <f t="shared" si="49"/>
        <v>0</v>
      </c>
      <c r="H350" s="58">
        <f>IF(E350="",0,IFERROR(VLOOKUP(E350,档案费管理台账!$D$4:$H$1000,5,0),0))</f>
        <v>0</v>
      </c>
      <c r="I350" s="57"/>
      <c r="J350" s="57"/>
      <c r="K350" s="57"/>
      <c r="L350" s="57"/>
      <c r="M350" s="58" t="str">
        <f t="shared" si="50"/>
        <v/>
      </c>
      <c r="N350" s="102"/>
    </row>
    <row r="351" spans="1:14">
      <c r="A351" s="97" t="str">
        <f t="shared" si="48"/>
        <v/>
      </c>
      <c r="B351" s="98" t="str">
        <f t="shared" si="47"/>
        <v/>
      </c>
      <c r="C351" s="99"/>
      <c r="D351" s="137"/>
      <c r="E351" s="100"/>
      <c r="F351" s="57"/>
      <c r="G351" s="58">
        <f t="shared" si="49"/>
        <v>0</v>
      </c>
      <c r="H351" s="58">
        <f>IF(E351="",0,IFERROR(VLOOKUP(E351,档案费管理台账!$D$4:$H$1000,5,0),0))</f>
        <v>0</v>
      </c>
      <c r="I351" s="57"/>
      <c r="J351" s="57"/>
      <c r="K351" s="57"/>
      <c r="L351" s="57"/>
      <c r="M351" s="58" t="str">
        <f t="shared" si="50"/>
        <v/>
      </c>
      <c r="N351" s="102"/>
    </row>
    <row r="352" spans="1:14">
      <c r="A352" s="97" t="str">
        <f t="shared" si="48"/>
        <v/>
      </c>
      <c r="B352" s="98" t="str">
        <f t="shared" si="47"/>
        <v/>
      </c>
      <c r="C352" s="99"/>
      <c r="D352" s="137"/>
      <c r="E352" s="100"/>
      <c r="F352" s="57"/>
      <c r="G352" s="58">
        <f t="shared" si="49"/>
        <v>0</v>
      </c>
      <c r="H352" s="58">
        <f>IF(E352="",0,IFERROR(VLOOKUP(E352,档案费管理台账!$D$4:$H$1000,5,0),0))</f>
        <v>0</v>
      </c>
      <c r="I352" s="57"/>
      <c r="J352" s="57"/>
      <c r="K352" s="57"/>
      <c r="L352" s="57"/>
      <c r="M352" s="58" t="str">
        <f t="shared" si="50"/>
        <v/>
      </c>
      <c r="N352" s="102"/>
    </row>
    <row r="353" spans="1:14">
      <c r="A353" s="97" t="str">
        <f t="shared" si="48"/>
        <v/>
      </c>
      <c r="B353" s="98" t="str">
        <f t="shared" si="47"/>
        <v/>
      </c>
      <c r="C353" s="99"/>
      <c r="D353" s="137"/>
      <c r="E353" s="100"/>
      <c r="F353" s="57"/>
      <c r="G353" s="58">
        <f t="shared" si="49"/>
        <v>0</v>
      </c>
      <c r="H353" s="58">
        <f>IF(E353="",0,IFERROR(VLOOKUP(E353,档案费管理台账!$D$4:$H$1000,5,0),0))</f>
        <v>0</v>
      </c>
      <c r="I353" s="57"/>
      <c r="J353" s="57"/>
      <c r="K353" s="57"/>
      <c r="L353" s="57"/>
      <c r="M353" s="58" t="str">
        <f t="shared" si="50"/>
        <v/>
      </c>
      <c r="N353" s="102"/>
    </row>
    <row r="354" spans="1:14">
      <c r="A354" s="97" t="str">
        <f t="shared" si="48"/>
        <v/>
      </c>
      <c r="B354" s="98" t="str">
        <f t="shared" si="47"/>
        <v/>
      </c>
      <c r="C354" s="99"/>
      <c r="D354" s="137"/>
      <c r="E354" s="100"/>
      <c r="F354" s="57"/>
      <c r="G354" s="58">
        <f t="shared" si="49"/>
        <v>0</v>
      </c>
      <c r="H354" s="58">
        <f>IF(E354="",0,IFERROR(VLOOKUP(E354,档案费管理台账!$D$4:$H$1000,5,0),0))</f>
        <v>0</v>
      </c>
      <c r="I354" s="57"/>
      <c r="J354" s="57"/>
      <c r="K354" s="57"/>
      <c r="L354" s="57"/>
      <c r="M354" s="58" t="str">
        <f t="shared" si="50"/>
        <v/>
      </c>
      <c r="N354" s="102"/>
    </row>
    <row r="355" spans="1:14">
      <c r="A355" s="97" t="str">
        <f t="shared" si="48"/>
        <v/>
      </c>
      <c r="B355" s="98" t="str">
        <f t="shared" si="47"/>
        <v/>
      </c>
      <c r="C355" s="99"/>
      <c r="D355" s="137"/>
      <c r="E355" s="100"/>
      <c r="F355" s="57"/>
      <c r="G355" s="58">
        <f t="shared" si="49"/>
        <v>0</v>
      </c>
      <c r="H355" s="58">
        <f>IF(E355="",0,IFERROR(VLOOKUP(E355,档案费管理台账!$D$4:$H$1000,5,0),0))</f>
        <v>0</v>
      </c>
      <c r="I355" s="57"/>
      <c r="J355" s="57"/>
      <c r="K355" s="57"/>
      <c r="L355" s="57"/>
      <c r="M355" s="58" t="str">
        <f t="shared" si="50"/>
        <v/>
      </c>
      <c r="N355" s="102"/>
    </row>
    <row r="356" spans="1:14">
      <c r="A356" s="97" t="str">
        <f t="shared" si="48"/>
        <v/>
      </c>
      <c r="B356" s="98" t="str">
        <f t="shared" si="47"/>
        <v/>
      </c>
      <c r="C356" s="99"/>
      <c r="D356" s="137"/>
      <c r="E356" s="100"/>
      <c r="F356" s="57"/>
      <c r="G356" s="58">
        <f t="shared" si="49"/>
        <v>0</v>
      </c>
      <c r="H356" s="58">
        <f>IF(E356="",0,IFERROR(VLOOKUP(E356,档案费管理台账!$D$4:$H$1000,5,0),0))</f>
        <v>0</v>
      </c>
      <c r="I356" s="57"/>
      <c r="J356" s="57"/>
      <c r="K356" s="57"/>
      <c r="L356" s="57"/>
      <c r="M356" s="58" t="str">
        <f t="shared" si="50"/>
        <v/>
      </c>
      <c r="N356" s="102"/>
    </row>
    <row r="357" spans="1:14">
      <c r="A357" s="97" t="str">
        <f t="shared" si="48"/>
        <v/>
      </c>
      <c r="B357" s="98" t="str">
        <f t="shared" si="47"/>
        <v/>
      </c>
      <c r="C357" s="99"/>
      <c r="D357" s="137"/>
      <c r="E357" s="100"/>
      <c r="F357" s="57"/>
      <c r="G357" s="58">
        <f t="shared" si="49"/>
        <v>0</v>
      </c>
      <c r="H357" s="58">
        <f>IF(E357="",0,IFERROR(VLOOKUP(E357,档案费管理台账!$D$4:$H$1000,5,0),0))</f>
        <v>0</v>
      </c>
      <c r="I357" s="57"/>
      <c r="J357" s="57"/>
      <c r="K357" s="57"/>
      <c r="L357" s="57"/>
      <c r="M357" s="58" t="str">
        <f t="shared" si="50"/>
        <v/>
      </c>
      <c r="N357" s="102"/>
    </row>
    <row r="358" spans="1:14">
      <c r="A358" s="97" t="str">
        <f t="shared" si="48"/>
        <v/>
      </c>
      <c r="B358" s="98" t="str">
        <f t="shared" si="47"/>
        <v/>
      </c>
      <c r="C358" s="99"/>
      <c r="D358" s="137"/>
      <c r="E358" s="100"/>
      <c r="F358" s="57"/>
      <c r="G358" s="58">
        <f t="shared" si="49"/>
        <v>0</v>
      </c>
      <c r="H358" s="58">
        <f>IF(E358="",0,IFERROR(VLOOKUP(E358,档案费管理台账!$D$4:$H$1000,5,0),0))</f>
        <v>0</v>
      </c>
      <c r="I358" s="57"/>
      <c r="J358" s="57"/>
      <c r="K358" s="57"/>
      <c r="L358" s="57"/>
      <c r="M358" s="58" t="str">
        <f t="shared" si="50"/>
        <v/>
      </c>
      <c r="N358" s="102"/>
    </row>
    <row r="359" spans="1:14">
      <c r="A359" s="97" t="str">
        <f t="shared" si="48"/>
        <v/>
      </c>
      <c r="B359" s="98" t="str">
        <f t="shared" si="47"/>
        <v/>
      </c>
      <c r="C359" s="99"/>
      <c r="D359" s="137"/>
      <c r="E359" s="100"/>
      <c r="F359" s="57"/>
      <c r="G359" s="58">
        <f t="shared" si="49"/>
        <v>0</v>
      </c>
      <c r="H359" s="58">
        <f>IF(E359="",0,IFERROR(VLOOKUP(E359,档案费管理台账!$D$4:$H$1000,5,0),0))</f>
        <v>0</v>
      </c>
      <c r="I359" s="57"/>
      <c r="J359" s="57"/>
      <c r="K359" s="57"/>
      <c r="L359" s="57"/>
      <c r="M359" s="58" t="str">
        <f t="shared" si="50"/>
        <v/>
      </c>
      <c r="N359" s="102"/>
    </row>
    <row r="360" spans="1:14">
      <c r="A360" s="97" t="str">
        <f t="shared" si="48"/>
        <v/>
      </c>
      <c r="B360" s="98" t="str">
        <f t="shared" si="47"/>
        <v/>
      </c>
      <c r="C360" s="99"/>
      <c r="D360" s="137"/>
      <c r="E360" s="100"/>
      <c r="F360" s="57"/>
      <c r="G360" s="58">
        <f t="shared" si="49"/>
        <v>0</v>
      </c>
      <c r="H360" s="58">
        <f>IF(E360="",0,IFERROR(VLOOKUP(E360,档案费管理台账!$D$4:$H$1000,5,0),0))</f>
        <v>0</v>
      </c>
      <c r="I360" s="57"/>
      <c r="J360" s="57"/>
      <c r="K360" s="57"/>
      <c r="L360" s="57"/>
      <c r="M360" s="58" t="str">
        <f t="shared" si="50"/>
        <v/>
      </c>
      <c r="N360" s="102"/>
    </row>
    <row r="361" spans="1:14">
      <c r="A361" s="97" t="str">
        <f t="shared" si="48"/>
        <v/>
      </c>
      <c r="B361" s="98" t="str">
        <f t="shared" si="47"/>
        <v/>
      </c>
      <c r="C361" s="99"/>
      <c r="D361" s="137"/>
      <c r="E361" s="100"/>
      <c r="F361" s="57"/>
      <c r="G361" s="58">
        <f t="shared" si="49"/>
        <v>0</v>
      </c>
      <c r="H361" s="58">
        <f>IF(E361="",0,IFERROR(VLOOKUP(E361,档案费管理台账!$D$4:$H$1000,5,0),0))</f>
        <v>0</v>
      </c>
      <c r="I361" s="57"/>
      <c r="J361" s="57"/>
      <c r="K361" s="57"/>
      <c r="L361" s="57"/>
      <c r="M361" s="58" t="str">
        <f t="shared" si="50"/>
        <v/>
      </c>
      <c r="N361" s="102"/>
    </row>
    <row r="362" spans="1:14">
      <c r="A362" s="97" t="str">
        <f t="shared" si="48"/>
        <v/>
      </c>
      <c r="B362" s="98" t="str">
        <f t="shared" si="47"/>
        <v/>
      </c>
      <c r="C362" s="99"/>
      <c r="D362" s="137"/>
      <c r="E362" s="100"/>
      <c r="F362" s="57"/>
      <c r="G362" s="58">
        <f t="shared" si="49"/>
        <v>0</v>
      </c>
      <c r="H362" s="58">
        <f>IF(E362="",0,IFERROR(VLOOKUP(E362,档案费管理台账!$D$4:$H$1000,5,0),0))</f>
        <v>0</v>
      </c>
      <c r="I362" s="57"/>
      <c r="J362" s="57"/>
      <c r="K362" s="57"/>
      <c r="L362" s="57"/>
      <c r="M362" s="58" t="str">
        <f t="shared" si="50"/>
        <v/>
      </c>
      <c r="N362" s="102"/>
    </row>
    <row r="363" spans="1:14">
      <c r="A363" s="97" t="str">
        <f t="shared" si="48"/>
        <v/>
      </c>
      <c r="B363" s="98" t="str">
        <f t="shared" si="47"/>
        <v/>
      </c>
      <c r="C363" s="99"/>
      <c r="D363" s="137"/>
      <c r="E363" s="100"/>
      <c r="F363" s="57"/>
      <c r="G363" s="58">
        <f t="shared" si="49"/>
        <v>0</v>
      </c>
      <c r="H363" s="58">
        <f>IF(E363="",0,IFERROR(VLOOKUP(E363,档案费管理台账!$D$4:$H$1000,5,0),0))</f>
        <v>0</v>
      </c>
      <c r="I363" s="57"/>
      <c r="J363" s="57"/>
      <c r="K363" s="57"/>
      <c r="L363" s="57"/>
      <c r="M363" s="58" t="str">
        <f t="shared" si="50"/>
        <v/>
      </c>
      <c r="N363" s="102"/>
    </row>
    <row r="364" spans="1:14">
      <c r="A364" s="97" t="str">
        <f t="shared" si="48"/>
        <v/>
      </c>
      <c r="B364" s="98" t="str">
        <f t="shared" ref="B364:B427" si="51">IF(C364="","",MONTH(C364)&amp;"月")</f>
        <v/>
      </c>
      <c r="C364" s="99"/>
      <c r="D364" s="137"/>
      <c r="E364" s="100"/>
      <c r="F364" s="57"/>
      <c r="G364" s="58">
        <f t="shared" si="49"/>
        <v>0</v>
      </c>
      <c r="H364" s="58">
        <f>IF(E364="",0,IFERROR(VLOOKUP(E364,档案费管理台账!$D$4:$H$1000,5,0),0))</f>
        <v>0</v>
      </c>
      <c r="I364" s="57"/>
      <c r="J364" s="57"/>
      <c r="K364" s="57"/>
      <c r="L364" s="57"/>
      <c r="M364" s="58" t="str">
        <f t="shared" si="50"/>
        <v/>
      </c>
      <c r="N364" s="102"/>
    </row>
    <row r="365" spans="1:14">
      <c r="A365" s="97" t="str">
        <f t="shared" ref="A365:A428" si="52">IF(C365="","",ROW()-42)</f>
        <v/>
      </c>
      <c r="B365" s="98" t="str">
        <f t="shared" si="51"/>
        <v/>
      </c>
      <c r="C365" s="99"/>
      <c r="D365" s="137"/>
      <c r="E365" s="100"/>
      <c r="F365" s="57"/>
      <c r="G365" s="58">
        <f t="shared" ref="G365:G428" si="53">IF(F365="",0,F365*$K$41)</f>
        <v>0</v>
      </c>
      <c r="H365" s="58">
        <f>IF(E365="",0,IFERROR(VLOOKUP(E365,档案费管理台账!$D$4:$H$1000,5,0),0))</f>
        <v>0</v>
      </c>
      <c r="I365" s="57"/>
      <c r="J365" s="57"/>
      <c r="K365" s="57"/>
      <c r="L365" s="57"/>
      <c r="M365" s="58" t="str">
        <f t="shared" ref="M365:M428" si="54">IF(C365="","",ROUND(M364+G365-I365-J365-K365-L365-H365,2))</f>
        <v/>
      </c>
      <c r="N365" s="102"/>
    </row>
    <row r="366" spans="1:14">
      <c r="A366" s="97" t="str">
        <f t="shared" si="52"/>
        <v/>
      </c>
      <c r="B366" s="98" t="str">
        <f t="shared" si="51"/>
        <v/>
      </c>
      <c r="C366" s="99"/>
      <c r="D366" s="137"/>
      <c r="E366" s="100"/>
      <c r="F366" s="57"/>
      <c r="G366" s="58">
        <f t="shared" si="53"/>
        <v>0</v>
      </c>
      <c r="H366" s="58">
        <f>IF(E366="",0,IFERROR(VLOOKUP(E366,档案费管理台账!$D$4:$H$1000,5,0),0))</f>
        <v>0</v>
      </c>
      <c r="I366" s="57"/>
      <c r="J366" s="57"/>
      <c r="K366" s="57"/>
      <c r="L366" s="57"/>
      <c r="M366" s="58" t="str">
        <f t="shared" si="54"/>
        <v/>
      </c>
      <c r="N366" s="102"/>
    </row>
    <row r="367" spans="1:14">
      <c r="A367" s="97" t="str">
        <f t="shared" si="52"/>
        <v/>
      </c>
      <c r="B367" s="98" t="str">
        <f t="shared" si="51"/>
        <v/>
      </c>
      <c r="C367" s="99"/>
      <c r="D367" s="137"/>
      <c r="E367" s="100"/>
      <c r="F367" s="57"/>
      <c r="G367" s="58">
        <f t="shared" si="53"/>
        <v>0</v>
      </c>
      <c r="H367" s="58">
        <f>IF(E367="",0,IFERROR(VLOOKUP(E367,档案费管理台账!$D$4:$H$1000,5,0),0))</f>
        <v>0</v>
      </c>
      <c r="I367" s="57"/>
      <c r="J367" s="57"/>
      <c r="K367" s="57"/>
      <c r="L367" s="57"/>
      <c r="M367" s="58" t="str">
        <f t="shared" si="54"/>
        <v/>
      </c>
      <c r="N367" s="102"/>
    </row>
    <row r="368" spans="1:14">
      <c r="A368" s="97" t="str">
        <f t="shared" si="52"/>
        <v/>
      </c>
      <c r="B368" s="98" t="str">
        <f t="shared" si="51"/>
        <v/>
      </c>
      <c r="C368" s="99"/>
      <c r="D368" s="137"/>
      <c r="E368" s="100"/>
      <c r="F368" s="57"/>
      <c r="G368" s="58">
        <f t="shared" si="53"/>
        <v>0</v>
      </c>
      <c r="H368" s="58">
        <f>IF(E368="",0,IFERROR(VLOOKUP(E368,档案费管理台账!$D$4:$H$1000,5,0),0))</f>
        <v>0</v>
      </c>
      <c r="I368" s="57"/>
      <c r="J368" s="57"/>
      <c r="K368" s="57"/>
      <c r="L368" s="57"/>
      <c r="M368" s="58" t="str">
        <f t="shared" si="54"/>
        <v/>
      </c>
      <c r="N368" s="102"/>
    </row>
    <row r="369" spans="1:14">
      <c r="A369" s="97" t="str">
        <f t="shared" si="52"/>
        <v/>
      </c>
      <c r="B369" s="98" t="str">
        <f t="shared" si="51"/>
        <v/>
      </c>
      <c r="C369" s="99"/>
      <c r="D369" s="137"/>
      <c r="E369" s="100"/>
      <c r="F369" s="57"/>
      <c r="G369" s="58">
        <f t="shared" si="53"/>
        <v>0</v>
      </c>
      <c r="H369" s="58">
        <f>IF(E369="",0,IFERROR(VLOOKUP(E369,档案费管理台账!$D$4:$H$1000,5,0),0))</f>
        <v>0</v>
      </c>
      <c r="I369" s="57"/>
      <c r="J369" s="57"/>
      <c r="K369" s="57"/>
      <c r="L369" s="57"/>
      <c r="M369" s="58" t="str">
        <f t="shared" si="54"/>
        <v/>
      </c>
      <c r="N369" s="102"/>
    </row>
    <row r="370" spans="1:14">
      <c r="A370" s="97" t="str">
        <f t="shared" si="52"/>
        <v/>
      </c>
      <c r="B370" s="98" t="str">
        <f t="shared" si="51"/>
        <v/>
      </c>
      <c r="C370" s="99"/>
      <c r="D370" s="137"/>
      <c r="E370" s="100"/>
      <c r="F370" s="57"/>
      <c r="G370" s="58">
        <f t="shared" si="53"/>
        <v>0</v>
      </c>
      <c r="H370" s="58">
        <f>IF(E370="",0,IFERROR(VLOOKUP(E370,档案费管理台账!$D$4:$H$1000,5,0),0))</f>
        <v>0</v>
      </c>
      <c r="I370" s="57"/>
      <c r="J370" s="57"/>
      <c r="K370" s="57"/>
      <c r="L370" s="57"/>
      <c r="M370" s="58" t="str">
        <f t="shared" si="54"/>
        <v/>
      </c>
      <c r="N370" s="102"/>
    </row>
    <row r="371" spans="1:14">
      <c r="A371" s="97" t="str">
        <f t="shared" si="52"/>
        <v/>
      </c>
      <c r="B371" s="98" t="str">
        <f t="shared" si="51"/>
        <v/>
      </c>
      <c r="C371" s="99"/>
      <c r="D371" s="137"/>
      <c r="E371" s="100"/>
      <c r="F371" s="57"/>
      <c r="G371" s="58">
        <f t="shared" si="53"/>
        <v>0</v>
      </c>
      <c r="H371" s="58">
        <f>IF(E371="",0,IFERROR(VLOOKUP(E371,档案费管理台账!$D$4:$H$1000,5,0),0))</f>
        <v>0</v>
      </c>
      <c r="I371" s="57"/>
      <c r="J371" s="57"/>
      <c r="K371" s="57"/>
      <c r="L371" s="57"/>
      <c r="M371" s="58" t="str">
        <f t="shared" si="54"/>
        <v/>
      </c>
      <c r="N371" s="102"/>
    </row>
    <row r="372" spans="1:14">
      <c r="A372" s="97" t="str">
        <f t="shared" si="52"/>
        <v/>
      </c>
      <c r="B372" s="98" t="str">
        <f t="shared" si="51"/>
        <v/>
      </c>
      <c r="C372" s="99"/>
      <c r="D372" s="137"/>
      <c r="E372" s="100"/>
      <c r="F372" s="57"/>
      <c r="G372" s="58">
        <f t="shared" si="53"/>
        <v>0</v>
      </c>
      <c r="H372" s="58">
        <f>IF(E372="",0,IFERROR(VLOOKUP(E372,档案费管理台账!$D$4:$H$1000,5,0),0))</f>
        <v>0</v>
      </c>
      <c r="I372" s="57"/>
      <c r="J372" s="57"/>
      <c r="K372" s="57"/>
      <c r="L372" s="57"/>
      <c r="M372" s="58" t="str">
        <f t="shared" si="54"/>
        <v/>
      </c>
      <c r="N372" s="102"/>
    </row>
    <row r="373" spans="1:14">
      <c r="A373" s="97" t="str">
        <f t="shared" si="52"/>
        <v/>
      </c>
      <c r="B373" s="98" t="str">
        <f t="shared" si="51"/>
        <v/>
      </c>
      <c r="C373" s="99"/>
      <c r="D373" s="137"/>
      <c r="E373" s="100"/>
      <c r="F373" s="57"/>
      <c r="G373" s="58">
        <f t="shared" si="53"/>
        <v>0</v>
      </c>
      <c r="H373" s="58">
        <f>IF(E373="",0,IFERROR(VLOOKUP(E373,档案费管理台账!$D$4:$H$1000,5,0),0))</f>
        <v>0</v>
      </c>
      <c r="I373" s="57"/>
      <c r="J373" s="57"/>
      <c r="K373" s="57"/>
      <c r="L373" s="57"/>
      <c r="M373" s="58" t="str">
        <f t="shared" si="54"/>
        <v/>
      </c>
      <c r="N373" s="102"/>
    </row>
    <row r="374" spans="1:14">
      <c r="A374" s="97" t="str">
        <f t="shared" si="52"/>
        <v/>
      </c>
      <c r="B374" s="98" t="str">
        <f t="shared" si="51"/>
        <v/>
      </c>
      <c r="C374" s="99"/>
      <c r="D374" s="137"/>
      <c r="E374" s="100"/>
      <c r="F374" s="57"/>
      <c r="G374" s="58">
        <f t="shared" si="53"/>
        <v>0</v>
      </c>
      <c r="H374" s="58">
        <f>IF(E374="",0,IFERROR(VLOOKUP(E374,档案费管理台账!$D$4:$H$1000,5,0),0))</f>
        <v>0</v>
      </c>
      <c r="I374" s="57"/>
      <c r="J374" s="57"/>
      <c r="K374" s="57"/>
      <c r="L374" s="57"/>
      <c r="M374" s="58" t="str">
        <f t="shared" si="54"/>
        <v/>
      </c>
      <c r="N374" s="102"/>
    </row>
    <row r="375" spans="1:14">
      <c r="A375" s="97" t="str">
        <f t="shared" si="52"/>
        <v/>
      </c>
      <c r="B375" s="98" t="str">
        <f t="shared" si="51"/>
        <v/>
      </c>
      <c r="C375" s="99"/>
      <c r="D375" s="137"/>
      <c r="E375" s="100"/>
      <c r="F375" s="57"/>
      <c r="G375" s="58">
        <f t="shared" si="53"/>
        <v>0</v>
      </c>
      <c r="H375" s="58">
        <f>IF(E375="",0,IFERROR(VLOOKUP(E375,档案费管理台账!$D$4:$H$1000,5,0),0))</f>
        <v>0</v>
      </c>
      <c r="I375" s="57"/>
      <c r="J375" s="57"/>
      <c r="K375" s="57"/>
      <c r="L375" s="57"/>
      <c r="M375" s="58" t="str">
        <f t="shared" si="54"/>
        <v/>
      </c>
      <c r="N375" s="102"/>
    </row>
    <row r="376" spans="1:14">
      <c r="A376" s="97" t="str">
        <f t="shared" si="52"/>
        <v/>
      </c>
      <c r="B376" s="98" t="str">
        <f t="shared" si="51"/>
        <v/>
      </c>
      <c r="C376" s="99"/>
      <c r="D376" s="137"/>
      <c r="E376" s="100"/>
      <c r="F376" s="57"/>
      <c r="G376" s="58">
        <f t="shared" si="53"/>
        <v>0</v>
      </c>
      <c r="H376" s="58">
        <f>IF(E376="",0,IFERROR(VLOOKUP(E376,档案费管理台账!$D$4:$H$1000,5,0),0))</f>
        <v>0</v>
      </c>
      <c r="I376" s="57"/>
      <c r="J376" s="57"/>
      <c r="K376" s="57"/>
      <c r="L376" s="57"/>
      <c r="M376" s="58" t="str">
        <f t="shared" si="54"/>
        <v/>
      </c>
      <c r="N376" s="102"/>
    </row>
    <row r="377" spans="1:14">
      <c r="A377" s="97" t="str">
        <f t="shared" si="52"/>
        <v/>
      </c>
      <c r="B377" s="98" t="str">
        <f t="shared" si="51"/>
        <v/>
      </c>
      <c r="C377" s="99"/>
      <c r="D377" s="137"/>
      <c r="E377" s="100"/>
      <c r="F377" s="57"/>
      <c r="G377" s="58">
        <f t="shared" si="53"/>
        <v>0</v>
      </c>
      <c r="H377" s="58">
        <f>IF(E377="",0,IFERROR(VLOOKUP(E377,档案费管理台账!$D$4:$H$1000,5,0),0))</f>
        <v>0</v>
      </c>
      <c r="I377" s="57"/>
      <c r="J377" s="57"/>
      <c r="K377" s="57"/>
      <c r="L377" s="57"/>
      <c r="M377" s="58" t="str">
        <f t="shared" si="54"/>
        <v/>
      </c>
      <c r="N377" s="102"/>
    </row>
    <row r="378" spans="1:14">
      <c r="A378" s="97" t="str">
        <f t="shared" si="52"/>
        <v/>
      </c>
      <c r="B378" s="98" t="str">
        <f t="shared" si="51"/>
        <v/>
      </c>
      <c r="C378" s="99"/>
      <c r="D378" s="137"/>
      <c r="E378" s="100"/>
      <c r="F378" s="57"/>
      <c r="G378" s="58">
        <f t="shared" si="53"/>
        <v>0</v>
      </c>
      <c r="H378" s="58">
        <f>IF(E378="",0,IFERROR(VLOOKUP(E378,档案费管理台账!$D$4:$H$1000,5,0),0))</f>
        <v>0</v>
      </c>
      <c r="I378" s="57"/>
      <c r="J378" s="57"/>
      <c r="K378" s="57"/>
      <c r="L378" s="57"/>
      <c r="M378" s="58" t="str">
        <f t="shared" si="54"/>
        <v/>
      </c>
      <c r="N378" s="102"/>
    </row>
    <row r="379" spans="1:14">
      <c r="A379" s="97" t="str">
        <f t="shared" si="52"/>
        <v/>
      </c>
      <c r="B379" s="98" t="str">
        <f t="shared" si="51"/>
        <v/>
      </c>
      <c r="C379" s="99"/>
      <c r="D379" s="137"/>
      <c r="E379" s="100"/>
      <c r="F379" s="57"/>
      <c r="G379" s="58">
        <f t="shared" si="53"/>
        <v>0</v>
      </c>
      <c r="H379" s="58">
        <f>IF(E379="",0,IFERROR(VLOOKUP(E379,档案费管理台账!$D$4:$H$1000,5,0),0))</f>
        <v>0</v>
      </c>
      <c r="I379" s="57"/>
      <c r="J379" s="57"/>
      <c r="K379" s="57"/>
      <c r="L379" s="57"/>
      <c r="M379" s="58" t="str">
        <f t="shared" si="54"/>
        <v/>
      </c>
      <c r="N379" s="102"/>
    </row>
    <row r="380" spans="1:14">
      <c r="A380" s="97" t="str">
        <f t="shared" si="52"/>
        <v/>
      </c>
      <c r="B380" s="98" t="str">
        <f t="shared" si="51"/>
        <v/>
      </c>
      <c r="C380" s="99"/>
      <c r="D380" s="137"/>
      <c r="E380" s="100"/>
      <c r="F380" s="57"/>
      <c r="G380" s="58">
        <f t="shared" si="53"/>
        <v>0</v>
      </c>
      <c r="H380" s="58">
        <f>IF(E380="",0,IFERROR(VLOOKUP(E380,档案费管理台账!$D$4:$H$1000,5,0),0))</f>
        <v>0</v>
      </c>
      <c r="I380" s="57"/>
      <c r="J380" s="57"/>
      <c r="K380" s="57"/>
      <c r="L380" s="57"/>
      <c r="M380" s="58" t="str">
        <f t="shared" si="54"/>
        <v/>
      </c>
      <c r="N380" s="102"/>
    </row>
    <row r="381" spans="1:14">
      <c r="A381" s="97" t="str">
        <f t="shared" si="52"/>
        <v/>
      </c>
      <c r="B381" s="98" t="str">
        <f t="shared" si="51"/>
        <v/>
      </c>
      <c r="C381" s="99"/>
      <c r="D381" s="137"/>
      <c r="E381" s="100"/>
      <c r="F381" s="57"/>
      <c r="G381" s="58">
        <f t="shared" si="53"/>
        <v>0</v>
      </c>
      <c r="H381" s="58">
        <f>IF(E381="",0,IFERROR(VLOOKUP(E381,档案费管理台账!$D$4:$H$1000,5,0),0))</f>
        <v>0</v>
      </c>
      <c r="I381" s="57"/>
      <c r="J381" s="57"/>
      <c r="K381" s="57"/>
      <c r="L381" s="57"/>
      <c r="M381" s="58" t="str">
        <f t="shared" si="54"/>
        <v/>
      </c>
      <c r="N381" s="102"/>
    </row>
    <row r="382" spans="1:14">
      <c r="A382" s="97" t="str">
        <f t="shared" si="52"/>
        <v/>
      </c>
      <c r="B382" s="98" t="str">
        <f t="shared" si="51"/>
        <v/>
      </c>
      <c r="C382" s="99"/>
      <c r="D382" s="137"/>
      <c r="E382" s="100"/>
      <c r="F382" s="57"/>
      <c r="G382" s="58">
        <f t="shared" si="53"/>
        <v>0</v>
      </c>
      <c r="H382" s="58">
        <f>IF(E382="",0,IFERROR(VLOOKUP(E382,档案费管理台账!$D$4:$H$1000,5,0),0))</f>
        <v>0</v>
      </c>
      <c r="I382" s="57"/>
      <c r="J382" s="57"/>
      <c r="K382" s="57"/>
      <c r="L382" s="57"/>
      <c r="M382" s="58" t="str">
        <f t="shared" si="54"/>
        <v/>
      </c>
      <c r="N382" s="102"/>
    </row>
    <row r="383" spans="1:14">
      <c r="A383" s="97" t="str">
        <f t="shared" si="52"/>
        <v/>
      </c>
      <c r="B383" s="98" t="str">
        <f t="shared" si="51"/>
        <v/>
      </c>
      <c r="C383" s="99"/>
      <c r="D383" s="137"/>
      <c r="E383" s="100"/>
      <c r="F383" s="57"/>
      <c r="G383" s="58">
        <f t="shared" si="53"/>
        <v>0</v>
      </c>
      <c r="H383" s="58">
        <f>IF(E383="",0,IFERROR(VLOOKUP(E383,档案费管理台账!$D$4:$H$1000,5,0),0))</f>
        <v>0</v>
      </c>
      <c r="I383" s="57"/>
      <c r="J383" s="57"/>
      <c r="K383" s="57"/>
      <c r="L383" s="57"/>
      <c r="M383" s="58" t="str">
        <f t="shared" si="54"/>
        <v/>
      </c>
      <c r="N383" s="102"/>
    </row>
    <row r="384" spans="1:14">
      <c r="A384" s="97" t="str">
        <f t="shared" si="52"/>
        <v/>
      </c>
      <c r="B384" s="98" t="str">
        <f t="shared" si="51"/>
        <v/>
      </c>
      <c r="C384" s="99"/>
      <c r="D384" s="137"/>
      <c r="E384" s="100"/>
      <c r="F384" s="57"/>
      <c r="G384" s="58">
        <f t="shared" si="53"/>
        <v>0</v>
      </c>
      <c r="H384" s="58">
        <f>IF(E384="",0,IFERROR(VLOOKUP(E384,档案费管理台账!$D$4:$H$1000,5,0),0))</f>
        <v>0</v>
      </c>
      <c r="I384" s="57"/>
      <c r="J384" s="57"/>
      <c r="K384" s="57"/>
      <c r="L384" s="57"/>
      <c r="M384" s="58" t="str">
        <f t="shared" si="54"/>
        <v/>
      </c>
      <c r="N384" s="102"/>
    </row>
    <row r="385" spans="1:14">
      <c r="A385" s="97" t="str">
        <f t="shared" si="52"/>
        <v/>
      </c>
      <c r="B385" s="98" t="str">
        <f t="shared" si="51"/>
        <v/>
      </c>
      <c r="C385" s="99"/>
      <c r="D385" s="137"/>
      <c r="E385" s="100"/>
      <c r="F385" s="57"/>
      <c r="G385" s="58">
        <f t="shared" si="53"/>
        <v>0</v>
      </c>
      <c r="H385" s="58">
        <f>IF(E385="",0,IFERROR(VLOOKUP(E385,档案费管理台账!$D$4:$H$1000,5,0),0))</f>
        <v>0</v>
      </c>
      <c r="I385" s="57"/>
      <c r="J385" s="57"/>
      <c r="K385" s="57"/>
      <c r="L385" s="57"/>
      <c r="M385" s="58" t="str">
        <f t="shared" si="54"/>
        <v/>
      </c>
      <c r="N385" s="102"/>
    </row>
    <row r="386" spans="1:14">
      <c r="A386" s="97" t="str">
        <f t="shared" si="52"/>
        <v/>
      </c>
      <c r="B386" s="98" t="str">
        <f t="shared" si="51"/>
        <v/>
      </c>
      <c r="C386" s="99"/>
      <c r="D386" s="137"/>
      <c r="E386" s="100"/>
      <c r="F386" s="57"/>
      <c r="G386" s="58">
        <f t="shared" si="53"/>
        <v>0</v>
      </c>
      <c r="H386" s="58">
        <f>IF(E386="",0,IFERROR(VLOOKUP(E386,档案费管理台账!$D$4:$H$1000,5,0),0))</f>
        <v>0</v>
      </c>
      <c r="I386" s="57"/>
      <c r="J386" s="57"/>
      <c r="K386" s="57"/>
      <c r="L386" s="57"/>
      <c r="M386" s="58" t="str">
        <f t="shared" si="54"/>
        <v/>
      </c>
      <c r="N386" s="102"/>
    </row>
    <row r="387" spans="1:14">
      <c r="A387" s="97" t="str">
        <f t="shared" si="52"/>
        <v/>
      </c>
      <c r="B387" s="98" t="str">
        <f t="shared" si="51"/>
        <v/>
      </c>
      <c r="C387" s="99"/>
      <c r="D387" s="137"/>
      <c r="E387" s="100"/>
      <c r="F387" s="57"/>
      <c r="G387" s="58">
        <f t="shared" si="53"/>
        <v>0</v>
      </c>
      <c r="H387" s="58">
        <f>IF(E387="",0,IFERROR(VLOOKUP(E387,档案费管理台账!$D$4:$H$1000,5,0),0))</f>
        <v>0</v>
      </c>
      <c r="I387" s="57"/>
      <c r="J387" s="57"/>
      <c r="K387" s="57"/>
      <c r="L387" s="57"/>
      <c r="M387" s="58" t="str">
        <f t="shared" si="54"/>
        <v/>
      </c>
      <c r="N387" s="102"/>
    </row>
    <row r="388" spans="1:14">
      <c r="A388" s="97" t="str">
        <f t="shared" si="52"/>
        <v/>
      </c>
      <c r="B388" s="98" t="str">
        <f t="shared" si="51"/>
        <v/>
      </c>
      <c r="C388" s="99"/>
      <c r="D388" s="137"/>
      <c r="E388" s="100"/>
      <c r="F388" s="57"/>
      <c r="G388" s="58">
        <f t="shared" si="53"/>
        <v>0</v>
      </c>
      <c r="H388" s="58">
        <f>IF(E388="",0,IFERROR(VLOOKUP(E388,档案费管理台账!$D$4:$H$1000,5,0),0))</f>
        <v>0</v>
      </c>
      <c r="I388" s="57"/>
      <c r="J388" s="57"/>
      <c r="K388" s="57"/>
      <c r="L388" s="57"/>
      <c r="M388" s="58" t="str">
        <f t="shared" si="54"/>
        <v/>
      </c>
      <c r="N388" s="102"/>
    </row>
    <row r="389" spans="1:14">
      <c r="A389" s="97" t="str">
        <f t="shared" si="52"/>
        <v/>
      </c>
      <c r="B389" s="98" t="str">
        <f t="shared" si="51"/>
        <v/>
      </c>
      <c r="C389" s="99"/>
      <c r="D389" s="137"/>
      <c r="E389" s="100"/>
      <c r="F389" s="57"/>
      <c r="G389" s="58">
        <f t="shared" si="53"/>
        <v>0</v>
      </c>
      <c r="H389" s="58">
        <f>IF(E389="",0,IFERROR(VLOOKUP(E389,档案费管理台账!$D$4:$H$1000,5,0),0))</f>
        <v>0</v>
      </c>
      <c r="I389" s="57"/>
      <c r="J389" s="57"/>
      <c r="K389" s="57"/>
      <c r="L389" s="57"/>
      <c r="M389" s="58" t="str">
        <f t="shared" si="54"/>
        <v/>
      </c>
      <c r="N389" s="102"/>
    </row>
    <row r="390" spans="1:14">
      <c r="A390" s="97" t="str">
        <f t="shared" si="52"/>
        <v/>
      </c>
      <c r="B390" s="98" t="str">
        <f t="shared" si="51"/>
        <v/>
      </c>
      <c r="C390" s="99"/>
      <c r="D390" s="137"/>
      <c r="E390" s="100"/>
      <c r="F390" s="57"/>
      <c r="G390" s="58">
        <f t="shared" si="53"/>
        <v>0</v>
      </c>
      <c r="H390" s="58">
        <f>IF(E390="",0,IFERROR(VLOOKUP(E390,档案费管理台账!$D$4:$H$1000,5,0),0))</f>
        <v>0</v>
      </c>
      <c r="I390" s="57"/>
      <c r="J390" s="57"/>
      <c r="K390" s="57"/>
      <c r="L390" s="57"/>
      <c r="M390" s="58" t="str">
        <f t="shared" si="54"/>
        <v/>
      </c>
      <c r="N390" s="102"/>
    </row>
    <row r="391" spans="1:14">
      <c r="A391" s="97" t="str">
        <f t="shared" si="52"/>
        <v/>
      </c>
      <c r="B391" s="98" t="str">
        <f t="shared" si="51"/>
        <v/>
      </c>
      <c r="C391" s="99"/>
      <c r="D391" s="137"/>
      <c r="E391" s="100"/>
      <c r="F391" s="57"/>
      <c r="G391" s="58">
        <f t="shared" si="53"/>
        <v>0</v>
      </c>
      <c r="H391" s="58">
        <f>IF(E391="",0,IFERROR(VLOOKUP(E391,档案费管理台账!$D$4:$H$1000,5,0),0))</f>
        <v>0</v>
      </c>
      <c r="I391" s="57"/>
      <c r="J391" s="57"/>
      <c r="K391" s="57"/>
      <c r="L391" s="57"/>
      <c r="M391" s="58" t="str">
        <f t="shared" si="54"/>
        <v/>
      </c>
      <c r="N391" s="102"/>
    </row>
    <row r="392" spans="1:14">
      <c r="A392" s="97" t="str">
        <f t="shared" si="52"/>
        <v/>
      </c>
      <c r="B392" s="98" t="str">
        <f t="shared" si="51"/>
        <v/>
      </c>
      <c r="C392" s="99"/>
      <c r="D392" s="137"/>
      <c r="E392" s="100"/>
      <c r="F392" s="57"/>
      <c r="G392" s="58">
        <f t="shared" si="53"/>
        <v>0</v>
      </c>
      <c r="H392" s="58">
        <f>IF(E392="",0,IFERROR(VLOOKUP(E392,档案费管理台账!$D$4:$H$1000,5,0),0))</f>
        <v>0</v>
      </c>
      <c r="I392" s="57"/>
      <c r="J392" s="57"/>
      <c r="K392" s="57"/>
      <c r="L392" s="57"/>
      <c r="M392" s="58" t="str">
        <f t="shared" si="54"/>
        <v/>
      </c>
      <c r="N392" s="102"/>
    </row>
    <row r="393" spans="1:14">
      <c r="A393" s="97" t="str">
        <f t="shared" si="52"/>
        <v/>
      </c>
      <c r="B393" s="98" t="str">
        <f t="shared" si="51"/>
        <v/>
      </c>
      <c r="C393" s="99"/>
      <c r="D393" s="137"/>
      <c r="E393" s="100"/>
      <c r="F393" s="57"/>
      <c r="G393" s="58">
        <f t="shared" si="53"/>
        <v>0</v>
      </c>
      <c r="H393" s="58">
        <f>IF(E393="",0,IFERROR(VLOOKUP(E393,档案费管理台账!$D$4:$H$1000,5,0),0))</f>
        <v>0</v>
      </c>
      <c r="I393" s="57"/>
      <c r="J393" s="57"/>
      <c r="K393" s="57"/>
      <c r="L393" s="57"/>
      <c r="M393" s="58" t="str">
        <f t="shared" si="54"/>
        <v/>
      </c>
      <c r="N393" s="102"/>
    </row>
    <row r="394" spans="1:14">
      <c r="A394" s="97" t="str">
        <f t="shared" si="52"/>
        <v/>
      </c>
      <c r="B394" s="98" t="str">
        <f t="shared" si="51"/>
        <v/>
      </c>
      <c r="C394" s="99"/>
      <c r="D394" s="137"/>
      <c r="E394" s="100"/>
      <c r="F394" s="57"/>
      <c r="G394" s="58">
        <f t="shared" si="53"/>
        <v>0</v>
      </c>
      <c r="H394" s="58">
        <f>IF(E394="",0,IFERROR(VLOOKUP(E394,档案费管理台账!$D$4:$H$1000,5,0),0))</f>
        <v>0</v>
      </c>
      <c r="I394" s="57"/>
      <c r="J394" s="57"/>
      <c r="K394" s="57"/>
      <c r="L394" s="57"/>
      <c r="M394" s="58" t="str">
        <f t="shared" si="54"/>
        <v/>
      </c>
      <c r="N394" s="102"/>
    </row>
    <row r="395" spans="1:14">
      <c r="A395" s="97" t="str">
        <f t="shared" si="52"/>
        <v/>
      </c>
      <c r="B395" s="98" t="str">
        <f t="shared" si="51"/>
        <v/>
      </c>
      <c r="C395" s="99"/>
      <c r="D395" s="137"/>
      <c r="E395" s="100"/>
      <c r="F395" s="57"/>
      <c r="G395" s="58">
        <f t="shared" si="53"/>
        <v>0</v>
      </c>
      <c r="H395" s="58">
        <f>IF(E395="",0,IFERROR(VLOOKUP(E395,档案费管理台账!$D$4:$H$1000,5,0),0))</f>
        <v>0</v>
      </c>
      <c r="I395" s="57"/>
      <c r="J395" s="57"/>
      <c r="K395" s="57"/>
      <c r="L395" s="57"/>
      <c r="M395" s="58" t="str">
        <f t="shared" si="54"/>
        <v/>
      </c>
      <c r="N395" s="102"/>
    </row>
    <row r="396" spans="1:14">
      <c r="A396" s="97" t="str">
        <f t="shared" si="52"/>
        <v/>
      </c>
      <c r="B396" s="98" t="str">
        <f t="shared" si="51"/>
        <v/>
      </c>
      <c r="C396" s="99"/>
      <c r="D396" s="137"/>
      <c r="E396" s="100"/>
      <c r="F396" s="57"/>
      <c r="G396" s="58">
        <f t="shared" si="53"/>
        <v>0</v>
      </c>
      <c r="H396" s="58">
        <f>IF(E396="",0,IFERROR(VLOOKUP(E396,档案费管理台账!$D$4:$H$1000,5,0),0))</f>
        <v>0</v>
      </c>
      <c r="I396" s="57"/>
      <c r="J396" s="57"/>
      <c r="K396" s="57"/>
      <c r="L396" s="57"/>
      <c r="M396" s="58" t="str">
        <f t="shared" si="54"/>
        <v/>
      </c>
      <c r="N396" s="102"/>
    </row>
    <row r="397" spans="1:14">
      <c r="A397" s="97" t="str">
        <f t="shared" si="52"/>
        <v/>
      </c>
      <c r="B397" s="98" t="str">
        <f t="shared" si="51"/>
        <v/>
      </c>
      <c r="C397" s="99"/>
      <c r="D397" s="137"/>
      <c r="E397" s="100"/>
      <c r="F397" s="57"/>
      <c r="G397" s="58">
        <f t="shared" si="53"/>
        <v>0</v>
      </c>
      <c r="H397" s="58">
        <f>IF(E397="",0,IFERROR(VLOOKUP(E397,档案费管理台账!$D$4:$H$1000,5,0),0))</f>
        <v>0</v>
      </c>
      <c r="I397" s="57"/>
      <c r="J397" s="57"/>
      <c r="K397" s="57"/>
      <c r="L397" s="57"/>
      <c r="M397" s="58" t="str">
        <f t="shared" si="54"/>
        <v/>
      </c>
      <c r="N397" s="102"/>
    </row>
    <row r="398" spans="1:14">
      <c r="A398" s="97" t="str">
        <f t="shared" si="52"/>
        <v/>
      </c>
      <c r="B398" s="98" t="str">
        <f t="shared" si="51"/>
        <v/>
      </c>
      <c r="C398" s="99"/>
      <c r="D398" s="137"/>
      <c r="E398" s="100"/>
      <c r="F398" s="57"/>
      <c r="G398" s="58">
        <f t="shared" si="53"/>
        <v>0</v>
      </c>
      <c r="H398" s="58">
        <f>IF(E398="",0,IFERROR(VLOOKUP(E398,档案费管理台账!$D$4:$H$1000,5,0),0))</f>
        <v>0</v>
      </c>
      <c r="I398" s="57"/>
      <c r="J398" s="57"/>
      <c r="K398" s="57"/>
      <c r="L398" s="57"/>
      <c r="M398" s="58" t="str">
        <f t="shared" si="54"/>
        <v/>
      </c>
      <c r="N398" s="102"/>
    </row>
    <row r="399" spans="1:14">
      <c r="A399" s="97" t="str">
        <f t="shared" si="52"/>
        <v/>
      </c>
      <c r="B399" s="98" t="str">
        <f t="shared" si="51"/>
        <v/>
      </c>
      <c r="C399" s="99"/>
      <c r="D399" s="137"/>
      <c r="E399" s="100"/>
      <c r="F399" s="57"/>
      <c r="G399" s="58">
        <f t="shared" si="53"/>
        <v>0</v>
      </c>
      <c r="H399" s="58">
        <f>IF(E399="",0,IFERROR(VLOOKUP(E399,档案费管理台账!$D$4:$H$1000,5,0),0))</f>
        <v>0</v>
      </c>
      <c r="I399" s="57"/>
      <c r="J399" s="57"/>
      <c r="K399" s="57"/>
      <c r="L399" s="57"/>
      <c r="M399" s="58" t="str">
        <f t="shared" si="54"/>
        <v/>
      </c>
      <c r="N399" s="102"/>
    </row>
    <row r="400" spans="1:14">
      <c r="A400" s="97" t="str">
        <f t="shared" si="52"/>
        <v/>
      </c>
      <c r="B400" s="98" t="str">
        <f t="shared" si="51"/>
        <v/>
      </c>
      <c r="C400" s="99"/>
      <c r="D400" s="137"/>
      <c r="E400" s="100"/>
      <c r="F400" s="57"/>
      <c r="G400" s="58">
        <f t="shared" si="53"/>
        <v>0</v>
      </c>
      <c r="H400" s="58">
        <f>IF(E400="",0,IFERROR(VLOOKUP(E400,档案费管理台账!$D$4:$H$1000,5,0),0))</f>
        <v>0</v>
      </c>
      <c r="I400" s="57"/>
      <c r="J400" s="57"/>
      <c r="K400" s="57"/>
      <c r="L400" s="57"/>
      <c r="M400" s="58" t="str">
        <f t="shared" si="54"/>
        <v/>
      </c>
      <c r="N400" s="102"/>
    </row>
    <row r="401" spans="1:14">
      <c r="A401" s="97" t="str">
        <f t="shared" si="52"/>
        <v/>
      </c>
      <c r="B401" s="98" t="str">
        <f t="shared" si="51"/>
        <v/>
      </c>
      <c r="C401" s="99"/>
      <c r="D401" s="137"/>
      <c r="E401" s="100"/>
      <c r="F401" s="57"/>
      <c r="G401" s="58">
        <f t="shared" si="53"/>
        <v>0</v>
      </c>
      <c r="H401" s="58">
        <f>IF(E401="",0,IFERROR(VLOOKUP(E401,档案费管理台账!$D$4:$H$1000,5,0),0))</f>
        <v>0</v>
      </c>
      <c r="I401" s="57"/>
      <c r="J401" s="57"/>
      <c r="K401" s="57"/>
      <c r="L401" s="57"/>
      <c r="M401" s="58" t="str">
        <f t="shared" si="54"/>
        <v/>
      </c>
      <c r="N401" s="102"/>
    </row>
    <row r="402" spans="1:14">
      <c r="A402" s="97" t="str">
        <f t="shared" si="52"/>
        <v/>
      </c>
      <c r="B402" s="98" t="str">
        <f t="shared" si="51"/>
        <v/>
      </c>
      <c r="C402" s="99"/>
      <c r="D402" s="137"/>
      <c r="E402" s="100"/>
      <c r="F402" s="57"/>
      <c r="G402" s="58">
        <f t="shared" si="53"/>
        <v>0</v>
      </c>
      <c r="H402" s="58">
        <f>IF(E402="",0,IFERROR(VLOOKUP(E402,档案费管理台账!$D$4:$H$1000,5,0),0))</f>
        <v>0</v>
      </c>
      <c r="I402" s="57"/>
      <c r="J402" s="57"/>
      <c r="K402" s="57"/>
      <c r="L402" s="57"/>
      <c r="M402" s="58" t="str">
        <f t="shared" si="54"/>
        <v/>
      </c>
      <c r="N402" s="102"/>
    </row>
    <row r="403" spans="1:14">
      <c r="A403" s="97" t="str">
        <f t="shared" si="52"/>
        <v/>
      </c>
      <c r="B403" s="98" t="str">
        <f t="shared" si="51"/>
        <v/>
      </c>
      <c r="C403" s="99"/>
      <c r="D403" s="137"/>
      <c r="E403" s="100"/>
      <c r="F403" s="57"/>
      <c r="G403" s="58">
        <f t="shared" si="53"/>
        <v>0</v>
      </c>
      <c r="H403" s="58">
        <f>IF(E403="",0,IFERROR(VLOOKUP(E403,档案费管理台账!$D$4:$H$1000,5,0),0))</f>
        <v>0</v>
      </c>
      <c r="I403" s="57"/>
      <c r="J403" s="57"/>
      <c r="K403" s="57"/>
      <c r="L403" s="57"/>
      <c r="M403" s="58" t="str">
        <f t="shared" si="54"/>
        <v/>
      </c>
      <c r="N403" s="102"/>
    </row>
    <row r="404" spans="1:14">
      <c r="A404" s="97" t="str">
        <f t="shared" si="52"/>
        <v/>
      </c>
      <c r="B404" s="98" t="str">
        <f t="shared" si="51"/>
        <v/>
      </c>
      <c r="C404" s="99"/>
      <c r="D404" s="137"/>
      <c r="E404" s="100"/>
      <c r="F404" s="57"/>
      <c r="G404" s="58">
        <f t="shared" si="53"/>
        <v>0</v>
      </c>
      <c r="H404" s="58">
        <f>IF(E404="",0,IFERROR(VLOOKUP(E404,档案费管理台账!$D$4:$H$1000,5,0),0))</f>
        <v>0</v>
      </c>
      <c r="I404" s="57"/>
      <c r="J404" s="57"/>
      <c r="K404" s="57"/>
      <c r="L404" s="57"/>
      <c r="M404" s="58" t="str">
        <f t="shared" si="54"/>
        <v/>
      </c>
      <c r="N404" s="102"/>
    </row>
    <row r="405" spans="1:14">
      <c r="A405" s="97" t="str">
        <f t="shared" si="52"/>
        <v/>
      </c>
      <c r="B405" s="98" t="str">
        <f t="shared" si="51"/>
        <v/>
      </c>
      <c r="C405" s="99"/>
      <c r="D405" s="137"/>
      <c r="E405" s="100"/>
      <c r="F405" s="57"/>
      <c r="G405" s="58">
        <f t="shared" si="53"/>
        <v>0</v>
      </c>
      <c r="H405" s="58">
        <f>IF(E405="",0,IFERROR(VLOOKUP(E405,档案费管理台账!$D$4:$H$1000,5,0),0))</f>
        <v>0</v>
      </c>
      <c r="I405" s="57"/>
      <c r="J405" s="57"/>
      <c r="K405" s="57"/>
      <c r="L405" s="57"/>
      <c r="M405" s="58" t="str">
        <f t="shared" si="54"/>
        <v/>
      </c>
      <c r="N405" s="102"/>
    </row>
    <row r="406" spans="1:14">
      <c r="A406" s="97" t="str">
        <f t="shared" si="52"/>
        <v/>
      </c>
      <c r="B406" s="98" t="str">
        <f t="shared" si="51"/>
        <v/>
      </c>
      <c r="C406" s="99"/>
      <c r="D406" s="137"/>
      <c r="E406" s="100"/>
      <c r="F406" s="57"/>
      <c r="G406" s="58">
        <f t="shared" si="53"/>
        <v>0</v>
      </c>
      <c r="H406" s="58">
        <f>IF(E406="",0,IFERROR(VLOOKUP(E406,档案费管理台账!$D$4:$H$1000,5,0),0))</f>
        <v>0</v>
      </c>
      <c r="I406" s="57"/>
      <c r="J406" s="57"/>
      <c r="K406" s="57"/>
      <c r="L406" s="57"/>
      <c r="M406" s="58" t="str">
        <f t="shared" si="54"/>
        <v/>
      </c>
      <c r="N406" s="102"/>
    </row>
    <row r="407" spans="1:14">
      <c r="A407" s="97" t="str">
        <f t="shared" si="52"/>
        <v/>
      </c>
      <c r="B407" s="98" t="str">
        <f t="shared" si="51"/>
        <v/>
      </c>
      <c r="C407" s="99"/>
      <c r="D407" s="137"/>
      <c r="E407" s="100"/>
      <c r="F407" s="57"/>
      <c r="G407" s="58">
        <f t="shared" si="53"/>
        <v>0</v>
      </c>
      <c r="H407" s="58">
        <f>IF(E407="",0,IFERROR(VLOOKUP(E407,档案费管理台账!$D$4:$H$1000,5,0),0))</f>
        <v>0</v>
      </c>
      <c r="I407" s="57"/>
      <c r="J407" s="57"/>
      <c r="K407" s="57"/>
      <c r="L407" s="57"/>
      <c r="M407" s="58" t="str">
        <f t="shared" si="54"/>
        <v/>
      </c>
      <c r="N407" s="102"/>
    </row>
    <row r="408" spans="1:14">
      <c r="A408" s="97" t="str">
        <f t="shared" si="52"/>
        <v/>
      </c>
      <c r="B408" s="98" t="str">
        <f t="shared" si="51"/>
        <v/>
      </c>
      <c r="C408" s="99"/>
      <c r="D408" s="137"/>
      <c r="E408" s="100"/>
      <c r="F408" s="57"/>
      <c r="G408" s="58">
        <f t="shared" si="53"/>
        <v>0</v>
      </c>
      <c r="H408" s="58">
        <f>IF(E408="",0,IFERROR(VLOOKUP(E408,档案费管理台账!$D$4:$H$1000,5,0),0))</f>
        <v>0</v>
      </c>
      <c r="I408" s="57"/>
      <c r="J408" s="57"/>
      <c r="K408" s="57"/>
      <c r="L408" s="57"/>
      <c r="M408" s="58" t="str">
        <f t="shared" si="54"/>
        <v/>
      </c>
      <c r="N408" s="102"/>
    </row>
    <row r="409" spans="1:14">
      <c r="A409" s="97" t="str">
        <f t="shared" si="52"/>
        <v/>
      </c>
      <c r="B409" s="98" t="str">
        <f t="shared" si="51"/>
        <v/>
      </c>
      <c r="C409" s="99"/>
      <c r="D409" s="137"/>
      <c r="E409" s="100"/>
      <c r="F409" s="57"/>
      <c r="G409" s="58">
        <f t="shared" si="53"/>
        <v>0</v>
      </c>
      <c r="H409" s="58">
        <f>IF(E409="",0,IFERROR(VLOOKUP(E409,档案费管理台账!$D$4:$H$1000,5,0),0))</f>
        <v>0</v>
      </c>
      <c r="I409" s="57"/>
      <c r="J409" s="57"/>
      <c r="K409" s="57"/>
      <c r="L409" s="57"/>
      <c r="M409" s="58" t="str">
        <f t="shared" si="54"/>
        <v/>
      </c>
      <c r="N409" s="102"/>
    </row>
    <row r="410" spans="1:14">
      <c r="A410" s="97" t="str">
        <f t="shared" si="52"/>
        <v/>
      </c>
      <c r="B410" s="98" t="str">
        <f t="shared" si="51"/>
        <v/>
      </c>
      <c r="C410" s="99"/>
      <c r="D410" s="137"/>
      <c r="E410" s="100"/>
      <c r="F410" s="57"/>
      <c r="G410" s="58">
        <f t="shared" si="53"/>
        <v>0</v>
      </c>
      <c r="H410" s="58">
        <f>IF(E410="",0,IFERROR(VLOOKUP(E410,档案费管理台账!$D$4:$H$1000,5,0),0))</f>
        <v>0</v>
      </c>
      <c r="I410" s="57"/>
      <c r="J410" s="57"/>
      <c r="K410" s="57"/>
      <c r="L410" s="57"/>
      <c r="M410" s="58" t="str">
        <f t="shared" si="54"/>
        <v/>
      </c>
      <c r="N410" s="102"/>
    </row>
    <row r="411" spans="1:14">
      <c r="A411" s="97" t="str">
        <f t="shared" si="52"/>
        <v/>
      </c>
      <c r="B411" s="98" t="str">
        <f t="shared" si="51"/>
        <v/>
      </c>
      <c r="C411" s="99"/>
      <c r="D411" s="137"/>
      <c r="E411" s="100"/>
      <c r="F411" s="57"/>
      <c r="G411" s="58">
        <f t="shared" si="53"/>
        <v>0</v>
      </c>
      <c r="H411" s="58">
        <f>IF(E411="",0,IFERROR(VLOOKUP(E411,档案费管理台账!$D$4:$H$1000,5,0),0))</f>
        <v>0</v>
      </c>
      <c r="I411" s="57"/>
      <c r="J411" s="57"/>
      <c r="K411" s="57"/>
      <c r="L411" s="57"/>
      <c r="M411" s="58" t="str">
        <f t="shared" si="54"/>
        <v/>
      </c>
      <c r="N411" s="102"/>
    </row>
    <row r="412" spans="1:14">
      <c r="A412" s="97" t="str">
        <f t="shared" si="52"/>
        <v/>
      </c>
      <c r="B412" s="98" t="str">
        <f t="shared" si="51"/>
        <v/>
      </c>
      <c r="C412" s="99"/>
      <c r="D412" s="137"/>
      <c r="E412" s="100"/>
      <c r="F412" s="57"/>
      <c r="G412" s="58">
        <f t="shared" si="53"/>
        <v>0</v>
      </c>
      <c r="H412" s="58">
        <f>IF(E412="",0,IFERROR(VLOOKUP(E412,档案费管理台账!$D$4:$H$1000,5,0),0))</f>
        <v>0</v>
      </c>
      <c r="I412" s="57"/>
      <c r="J412" s="57"/>
      <c r="K412" s="57"/>
      <c r="L412" s="57"/>
      <c r="M412" s="58" t="str">
        <f t="shared" si="54"/>
        <v/>
      </c>
      <c r="N412" s="102"/>
    </row>
    <row r="413" spans="1:14">
      <c r="A413" s="97" t="str">
        <f t="shared" si="52"/>
        <v/>
      </c>
      <c r="B413" s="98" t="str">
        <f t="shared" si="51"/>
        <v/>
      </c>
      <c r="C413" s="99"/>
      <c r="D413" s="137"/>
      <c r="E413" s="100"/>
      <c r="F413" s="57"/>
      <c r="G413" s="58">
        <f t="shared" si="53"/>
        <v>0</v>
      </c>
      <c r="H413" s="58">
        <f>IF(E413="",0,IFERROR(VLOOKUP(E413,档案费管理台账!$D$4:$H$1000,5,0),0))</f>
        <v>0</v>
      </c>
      <c r="I413" s="57"/>
      <c r="J413" s="57"/>
      <c r="K413" s="57"/>
      <c r="L413" s="57"/>
      <c r="M413" s="58" t="str">
        <f t="shared" si="54"/>
        <v/>
      </c>
      <c r="N413" s="102"/>
    </row>
    <row r="414" spans="1:14">
      <c r="A414" s="97" t="str">
        <f t="shared" si="52"/>
        <v/>
      </c>
      <c r="B414" s="98" t="str">
        <f t="shared" si="51"/>
        <v/>
      </c>
      <c r="C414" s="99"/>
      <c r="D414" s="137"/>
      <c r="E414" s="100"/>
      <c r="F414" s="57"/>
      <c r="G414" s="58">
        <f t="shared" si="53"/>
        <v>0</v>
      </c>
      <c r="H414" s="58">
        <f>IF(E414="",0,IFERROR(VLOOKUP(E414,档案费管理台账!$D$4:$H$1000,5,0),0))</f>
        <v>0</v>
      </c>
      <c r="I414" s="57"/>
      <c r="J414" s="57"/>
      <c r="K414" s="57"/>
      <c r="L414" s="57"/>
      <c r="M414" s="58" t="str">
        <f t="shared" si="54"/>
        <v/>
      </c>
      <c r="N414" s="102"/>
    </row>
    <row r="415" spans="1:14">
      <c r="A415" s="97" t="str">
        <f t="shared" si="52"/>
        <v/>
      </c>
      <c r="B415" s="98" t="str">
        <f t="shared" si="51"/>
        <v/>
      </c>
      <c r="C415" s="99"/>
      <c r="D415" s="137"/>
      <c r="E415" s="100"/>
      <c r="F415" s="57"/>
      <c r="G415" s="58">
        <f t="shared" si="53"/>
        <v>0</v>
      </c>
      <c r="H415" s="58">
        <f>IF(E415="",0,IFERROR(VLOOKUP(E415,档案费管理台账!$D$4:$H$1000,5,0),0))</f>
        <v>0</v>
      </c>
      <c r="I415" s="57"/>
      <c r="J415" s="57"/>
      <c r="K415" s="57"/>
      <c r="L415" s="57"/>
      <c r="M415" s="58" t="str">
        <f t="shared" si="54"/>
        <v/>
      </c>
      <c r="N415" s="102"/>
    </row>
    <row r="416" spans="1:14">
      <c r="A416" s="97" t="str">
        <f t="shared" si="52"/>
        <v/>
      </c>
      <c r="B416" s="98" t="str">
        <f t="shared" si="51"/>
        <v/>
      </c>
      <c r="C416" s="99"/>
      <c r="D416" s="137"/>
      <c r="E416" s="100"/>
      <c r="F416" s="57"/>
      <c r="G416" s="58">
        <f t="shared" si="53"/>
        <v>0</v>
      </c>
      <c r="H416" s="58">
        <f>IF(E416="",0,IFERROR(VLOOKUP(E416,档案费管理台账!$D$4:$H$1000,5,0),0))</f>
        <v>0</v>
      </c>
      <c r="I416" s="57"/>
      <c r="J416" s="57"/>
      <c r="K416" s="57"/>
      <c r="L416" s="57"/>
      <c r="M416" s="58" t="str">
        <f t="shared" si="54"/>
        <v/>
      </c>
      <c r="N416" s="102"/>
    </row>
    <row r="417" spans="1:14">
      <c r="A417" s="97" t="str">
        <f t="shared" si="52"/>
        <v/>
      </c>
      <c r="B417" s="98" t="str">
        <f t="shared" si="51"/>
        <v/>
      </c>
      <c r="C417" s="99"/>
      <c r="D417" s="137"/>
      <c r="E417" s="100"/>
      <c r="F417" s="57"/>
      <c r="G417" s="58">
        <f t="shared" si="53"/>
        <v>0</v>
      </c>
      <c r="H417" s="58">
        <f>IF(E417="",0,IFERROR(VLOOKUP(E417,档案费管理台账!$D$4:$H$1000,5,0),0))</f>
        <v>0</v>
      </c>
      <c r="I417" s="57"/>
      <c r="J417" s="57"/>
      <c r="K417" s="57"/>
      <c r="L417" s="57"/>
      <c r="M417" s="58" t="str">
        <f t="shared" si="54"/>
        <v/>
      </c>
      <c r="N417" s="102"/>
    </row>
    <row r="418" spans="1:14">
      <c r="A418" s="97" t="str">
        <f t="shared" si="52"/>
        <v/>
      </c>
      <c r="B418" s="98" t="str">
        <f t="shared" si="51"/>
        <v/>
      </c>
      <c r="C418" s="99"/>
      <c r="D418" s="137"/>
      <c r="E418" s="100"/>
      <c r="F418" s="57"/>
      <c r="G418" s="58">
        <f t="shared" si="53"/>
        <v>0</v>
      </c>
      <c r="H418" s="58">
        <f>IF(E418="",0,IFERROR(VLOOKUP(E418,档案费管理台账!$D$4:$H$1000,5,0),0))</f>
        <v>0</v>
      </c>
      <c r="I418" s="57"/>
      <c r="J418" s="57"/>
      <c r="K418" s="57"/>
      <c r="L418" s="57"/>
      <c r="M418" s="58" t="str">
        <f t="shared" si="54"/>
        <v/>
      </c>
      <c r="N418" s="102"/>
    </row>
    <row r="419" spans="1:14">
      <c r="A419" s="97" t="str">
        <f t="shared" si="52"/>
        <v/>
      </c>
      <c r="B419" s="98" t="str">
        <f t="shared" si="51"/>
        <v/>
      </c>
      <c r="C419" s="99"/>
      <c r="D419" s="137"/>
      <c r="E419" s="100"/>
      <c r="F419" s="57"/>
      <c r="G419" s="58">
        <f t="shared" si="53"/>
        <v>0</v>
      </c>
      <c r="H419" s="58">
        <f>IF(E419="",0,IFERROR(VLOOKUP(E419,档案费管理台账!$D$4:$H$1000,5,0),0))</f>
        <v>0</v>
      </c>
      <c r="I419" s="57"/>
      <c r="J419" s="57"/>
      <c r="K419" s="57"/>
      <c r="L419" s="57"/>
      <c r="M419" s="58" t="str">
        <f t="shared" si="54"/>
        <v/>
      </c>
      <c r="N419" s="102"/>
    </row>
    <row r="420" spans="1:14">
      <c r="A420" s="97" t="str">
        <f t="shared" si="52"/>
        <v/>
      </c>
      <c r="B420" s="98" t="str">
        <f t="shared" si="51"/>
        <v/>
      </c>
      <c r="C420" s="99"/>
      <c r="D420" s="137"/>
      <c r="E420" s="100"/>
      <c r="F420" s="57"/>
      <c r="G420" s="58">
        <f t="shared" si="53"/>
        <v>0</v>
      </c>
      <c r="H420" s="58">
        <f>IF(E420="",0,IFERROR(VLOOKUP(E420,档案费管理台账!$D$4:$H$1000,5,0),0))</f>
        <v>0</v>
      </c>
      <c r="I420" s="57"/>
      <c r="J420" s="57"/>
      <c r="K420" s="57"/>
      <c r="L420" s="57"/>
      <c r="M420" s="58" t="str">
        <f t="shared" si="54"/>
        <v/>
      </c>
      <c r="N420" s="102"/>
    </row>
    <row r="421" spans="1:14">
      <c r="A421" s="97" t="str">
        <f t="shared" si="52"/>
        <v/>
      </c>
      <c r="B421" s="98" t="str">
        <f t="shared" si="51"/>
        <v/>
      </c>
      <c r="C421" s="99"/>
      <c r="D421" s="137"/>
      <c r="E421" s="100"/>
      <c r="F421" s="57"/>
      <c r="G421" s="58">
        <f t="shared" si="53"/>
        <v>0</v>
      </c>
      <c r="H421" s="58">
        <f>IF(E421="",0,IFERROR(VLOOKUP(E421,档案费管理台账!$D$4:$H$1000,5,0),0))</f>
        <v>0</v>
      </c>
      <c r="I421" s="57"/>
      <c r="J421" s="57"/>
      <c r="K421" s="57"/>
      <c r="L421" s="57"/>
      <c r="M421" s="58" t="str">
        <f t="shared" si="54"/>
        <v/>
      </c>
      <c r="N421" s="102"/>
    </row>
    <row r="422" spans="1:14">
      <c r="A422" s="97" t="str">
        <f t="shared" si="52"/>
        <v/>
      </c>
      <c r="B422" s="98" t="str">
        <f t="shared" si="51"/>
        <v/>
      </c>
      <c r="C422" s="99"/>
      <c r="D422" s="137"/>
      <c r="E422" s="100"/>
      <c r="F422" s="57"/>
      <c r="G422" s="58">
        <f t="shared" si="53"/>
        <v>0</v>
      </c>
      <c r="H422" s="58">
        <f>IF(E422="",0,IFERROR(VLOOKUP(E422,档案费管理台账!$D$4:$H$1000,5,0),0))</f>
        <v>0</v>
      </c>
      <c r="I422" s="57"/>
      <c r="J422" s="57"/>
      <c r="K422" s="57"/>
      <c r="L422" s="57"/>
      <c r="M422" s="58" t="str">
        <f t="shared" si="54"/>
        <v/>
      </c>
      <c r="N422" s="102"/>
    </row>
    <row r="423" spans="1:14">
      <c r="A423" s="97" t="str">
        <f t="shared" si="52"/>
        <v/>
      </c>
      <c r="B423" s="98" t="str">
        <f t="shared" si="51"/>
        <v/>
      </c>
      <c r="C423" s="99"/>
      <c r="D423" s="137"/>
      <c r="E423" s="100"/>
      <c r="F423" s="57"/>
      <c r="G423" s="58">
        <f t="shared" si="53"/>
        <v>0</v>
      </c>
      <c r="H423" s="58">
        <f>IF(E423="",0,IFERROR(VLOOKUP(E423,档案费管理台账!$D$4:$H$1000,5,0),0))</f>
        <v>0</v>
      </c>
      <c r="I423" s="57"/>
      <c r="J423" s="57"/>
      <c r="K423" s="57"/>
      <c r="L423" s="57"/>
      <c r="M423" s="58" t="str">
        <f t="shared" si="54"/>
        <v/>
      </c>
      <c r="N423" s="102"/>
    </row>
    <row r="424" spans="1:14">
      <c r="A424" s="97" t="str">
        <f t="shared" si="52"/>
        <v/>
      </c>
      <c r="B424" s="98" t="str">
        <f t="shared" si="51"/>
        <v/>
      </c>
      <c r="C424" s="99"/>
      <c r="D424" s="137"/>
      <c r="E424" s="100"/>
      <c r="F424" s="57"/>
      <c r="G424" s="58">
        <f t="shared" si="53"/>
        <v>0</v>
      </c>
      <c r="H424" s="58">
        <f>IF(E424="",0,IFERROR(VLOOKUP(E424,档案费管理台账!$D$4:$H$1000,5,0),0))</f>
        <v>0</v>
      </c>
      <c r="I424" s="57"/>
      <c r="J424" s="57"/>
      <c r="K424" s="57"/>
      <c r="L424" s="57"/>
      <c r="M424" s="58" t="str">
        <f t="shared" si="54"/>
        <v/>
      </c>
      <c r="N424" s="102"/>
    </row>
    <row r="425" spans="1:14">
      <c r="A425" s="97" t="str">
        <f t="shared" si="52"/>
        <v/>
      </c>
      <c r="B425" s="98" t="str">
        <f t="shared" si="51"/>
        <v/>
      </c>
      <c r="C425" s="99"/>
      <c r="D425" s="137"/>
      <c r="E425" s="100"/>
      <c r="F425" s="57"/>
      <c r="G425" s="58">
        <f t="shared" si="53"/>
        <v>0</v>
      </c>
      <c r="H425" s="58">
        <f>IF(E425="",0,IFERROR(VLOOKUP(E425,档案费管理台账!$D$4:$H$1000,5,0),0))</f>
        <v>0</v>
      </c>
      <c r="I425" s="57"/>
      <c r="J425" s="57"/>
      <c r="K425" s="57"/>
      <c r="L425" s="57"/>
      <c r="M425" s="58" t="str">
        <f t="shared" si="54"/>
        <v/>
      </c>
      <c r="N425" s="102"/>
    </row>
    <row r="426" spans="1:14">
      <c r="A426" s="97" t="str">
        <f t="shared" si="52"/>
        <v/>
      </c>
      <c r="B426" s="98" t="str">
        <f t="shared" si="51"/>
        <v/>
      </c>
      <c r="C426" s="99"/>
      <c r="D426" s="137"/>
      <c r="E426" s="100"/>
      <c r="F426" s="57"/>
      <c r="G426" s="58">
        <f t="shared" si="53"/>
        <v>0</v>
      </c>
      <c r="H426" s="58">
        <f>IF(E426="",0,IFERROR(VLOOKUP(E426,档案费管理台账!$D$4:$H$1000,5,0),0))</f>
        <v>0</v>
      </c>
      <c r="I426" s="57"/>
      <c r="J426" s="57"/>
      <c r="K426" s="57"/>
      <c r="L426" s="57"/>
      <c r="M426" s="58" t="str">
        <f t="shared" si="54"/>
        <v/>
      </c>
      <c r="N426" s="102"/>
    </row>
    <row r="427" spans="1:14">
      <c r="A427" s="97" t="str">
        <f t="shared" si="52"/>
        <v/>
      </c>
      <c r="B427" s="98" t="str">
        <f t="shared" si="51"/>
        <v/>
      </c>
      <c r="C427" s="99"/>
      <c r="D427" s="137"/>
      <c r="E427" s="100"/>
      <c r="F427" s="57"/>
      <c r="G427" s="58">
        <f t="shared" si="53"/>
        <v>0</v>
      </c>
      <c r="H427" s="58">
        <f>IF(E427="",0,IFERROR(VLOOKUP(E427,档案费管理台账!$D$4:$H$1000,5,0),0))</f>
        <v>0</v>
      </c>
      <c r="I427" s="57"/>
      <c r="J427" s="57"/>
      <c r="K427" s="57"/>
      <c r="L427" s="57"/>
      <c r="M427" s="58" t="str">
        <f t="shared" si="54"/>
        <v/>
      </c>
      <c r="N427" s="102"/>
    </row>
    <row r="428" spans="1:14">
      <c r="A428" s="97" t="str">
        <f t="shared" si="52"/>
        <v/>
      </c>
      <c r="B428" s="98" t="str">
        <f t="shared" ref="B428:B491" si="55">IF(C428="","",MONTH(C428)&amp;"月")</f>
        <v/>
      </c>
      <c r="C428" s="99"/>
      <c r="D428" s="137"/>
      <c r="E428" s="100"/>
      <c r="F428" s="57"/>
      <c r="G428" s="58">
        <f t="shared" si="53"/>
        <v>0</v>
      </c>
      <c r="H428" s="58">
        <f>IF(E428="",0,IFERROR(VLOOKUP(E428,档案费管理台账!$D$4:$H$1000,5,0),0))</f>
        <v>0</v>
      </c>
      <c r="I428" s="57"/>
      <c r="J428" s="57"/>
      <c r="K428" s="57"/>
      <c r="L428" s="57"/>
      <c r="M428" s="58" t="str">
        <f t="shared" si="54"/>
        <v/>
      </c>
      <c r="N428" s="102"/>
    </row>
    <row r="429" spans="1:14">
      <c r="A429" s="97" t="str">
        <f t="shared" ref="A429:A492" si="56">IF(C429="","",ROW()-42)</f>
        <v/>
      </c>
      <c r="B429" s="98" t="str">
        <f t="shared" si="55"/>
        <v/>
      </c>
      <c r="C429" s="99"/>
      <c r="D429" s="137"/>
      <c r="E429" s="100"/>
      <c r="F429" s="57"/>
      <c r="G429" s="58">
        <f t="shared" ref="G429:G492" si="57">IF(F429="",0,F429*$K$41)</f>
        <v>0</v>
      </c>
      <c r="H429" s="58">
        <f>IF(E429="",0,IFERROR(VLOOKUP(E429,档案费管理台账!$D$4:$H$1000,5,0),0))</f>
        <v>0</v>
      </c>
      <c r="I429" s="57"/>
      <c r="J429" s="57"/>
      <c r="K429" s="57"/>
      <c r="L429" s="57"/>
      <c r="M429" s="58" t="str">
        <f t="shared" ref="M429:M492" si="58">IF(C429="","",ROUND(M428+G429-I429-J429-K429-L429-H429,2))</f>
        <v/>
      </c>
      <c r="N429" s="102"/>
    </row>
    <row r="430" spans="1:14">
      <c r="A430" s="97" t="str">
        <f t="shared" si="56"/>
        <v/>
      </c>
      <c r="B430" s="98" t="str">
        <f t="shared" si="55"/>
        <v/>
      </c>
      <c r="C430" s="99"/>
      <c r="D430" s="137"/>
      <c r="E430" s="100"/>
      <c r="F430" s="57"/>
      <c r="G430" s="58">
        <f t="shared" si="57"/>
        <v>0</v>
      </c>
      <c r="H430" s="58">
        <f>IF(E430="",0,IFERROR(VLOOKUP(E430,档案费管理台账!$D$4:$H$1000,5,0),0))</f>
        <v>0</v>
      </c>
      <c r="I430" s="57"/>
      <c r="J430" s="57"/>
      <c r="K430" s="57"/>
      <c r="L430" s="57"/>
      <c r="M430" s="58" t="str">
        <f t="shared" si="58"/>
        <v/>
      </c>
      <c r="N430" s="102"/>
    </row>
    <row r="431" spans="1:14">
      <c r="A431" s="97" t="str">
        <f t="shared" si="56"/>
        <v/>
      </c>
      <c r="B431" s="98" t="str">
        <f t="shared" si="55"/>
        <v/>
      </c>
      <c r="C431" s="99"/>
      <c r="D431" s="137"/>
      <c r="E431" s="100"/>
      <c r="F431" s="57"/>
      <c r="G431" s="58">
        <f t="shared" si="57"/>
        <v>0</v>
      </c>
      <c r="H431" s="58">
        <f>IF(E431="",0,IFERROR(VLOOKUP(E431,档案费管理台账!$D$4:$H$1000,5,0),0))</f>
        <v>0</v>
      </c>
      <c r="I431" s="57"/>
      <c r="J431" s="57"/>
      <c r="K431" s="57"/>
      <c r="L431" s="57"/>
      <c r="M431" s="58" t="str">
        <f t="shared" si="58"/>
        <v/>
      </c>
      <c r="N431" s="102"/>
    </row>
    <row r="432" spans="1:14">
      <c r="A432" s="97" t="str">
        <f t="shared" si="56"/>
        <v/>
      </c>
      <c r="B432" s="98" t="str">
        <f t="shared" si="55"/>
        <v/>
      </c>
      <c r="C432" s="99"/>
      <c r="D432" s="137"/>
      <c r="E432" s="100"/>
      <c r="F432" s="57"/>
      <c r="G432" s="58">
        <f t="shared" si="57"/>
        <v>0</v>
      </c>
      <c r="H432" s="58">
        <f>IF(E432="",0,IFERROR(VLOOKUP(E432,档案费管理台账!$D$4:$H$1000,5,0),0))</f>
        <v>0</v>
      </c>
      <c r="I432" s="57"/>
      <c r="J432" s="57"/>
      <c r="K432" s="57"/>
      <c r="L432" s="57"/>
      <c r="M432" s="58" t="str">
        <f t="shared" si="58"/>
        <v/>
      </c>
      <c r="N432" s="102"/>
    </row>
    <row r="433" spans="1:14">
      <c r="A433" s="97" t="str">
        <f t="shared" si="56"/>
        <v/>
      </c>
      <c r="B433" s="98" t="str">
        <f t="shared" si="55"/>
        <v/>
      </c>
      <c r="C433" s="99"/>
      <c r="D433" s="137"/>
      <c r="E433" s="100"/>
      <c r="F433" s="57"/>
      <c r="G433" s="58">
        <f t="shared" si="57"/>
        <v>0</v>
      </c>
      <c r="H433" s="58">
        <f>IF(E433="",0,IFERROR(VLOOKUP(E433,档案费管理台账!$D$4:$H$1000,5,0),0))</f>
        <v>0</v>
      </c>
      <c r="I433" s="57"/>
      <c r="J433" s="57"/>
      <c r="K433" s="57"/>
      <c r="L433" s="57"/>
      <c r="M433" s="58" t="str">
        <f t="shared" si="58"/>
        <v/>
      </c>
      <c r="N433" s="102"/>
    </row>
    <row r="434" spans="1:14">
      <c r="A434" s="97" t="str">
        <f t="shared" si="56"/>
        <v/>
      </c>
      <c r="B434" s="98" t="str">
        <f t="shared" si="55"/>
        <v/>
      </c>
      <c r="C434" s="99"/>
      <c r="D434" s="137"/>
      <c r="E434" s="100"/>
      <c r="F434" s="57"/>
      <c r="G434" s="58">
        <f t="shared" si="57"/>
        <v>0</v>
      </c>
      <c r="H434" s="58">
        <f>IF(E434="",0,IFERROR(VLOOKUP(E434,档案费管理台账!$D$4:$H$1000,5,0),0))</f>
        <v>0</v>
      </c>
      <c r="I434" s="57"/>
      <c r="J434" s="57"/>
      <c r="K434" s="57"/>
      <c r="L434" s="57"/>
      <c r="M434" s="58" t="str">
        <f t="shared" si="58"/>
        <v/>
      </c>
      <c r="N434" s="102"/>
    </row>
    <row r="435" spans="1:14">
      <c r="A435" s="97" t="str">
        <f t="shared" si="56"/>
        <v/>
      </c>
      <c r="B435" s="98" t="str">
        <f t="shared" si="55"/>
        <v/>
      </c>
      <c r="C435" s="99"/>
      <c r="D435" s="137"/>
      <c r="E435" s="100"/>
      <c r="F435" s="57"/>
      <c r="G435" s="58">
        <f t="shared" si="57"/>
        <v>0</v>
      </c>
      <c r="H435" s="58">
        <f>IF(E435="",0,IFERROR(VLOOKUP(E435,档案费管理台账!$D$4:$H$1000,5,0),0))</f>
        <v>0</v>
      </c>
      <c r="I435" s="57"/>
      <c r="J435" s="57"/>
      <c r="K435" s="57"/>
      <c r="L435" s="57"/>
      <c r="M435" s="58" t="str">
        <f t="shared" si="58"/>
        <v/>
      </c>
      <c r="N435" s="102"/>
    </row>
    <row r="436" spans="1:14">
      <c r="A436" s="97" t="str">
        <f t="shared" si="56"/>
        <v/>
      </c>
      <c r="B436" s="98" t="str">
        <f t="shared" si="55"/>
        <v/>
      </c>
      <c r="C436" s="99"/>
      <c r="D436" s="137"/>
      <c r="E436" s="100"/>
      <c r="F436" s="57"/>
      <c r="G436" s="58">
        <f t="shared" si="57"/>
        <v>0</v>
      </c>
      <c r="H436" s="58">
        <f>IF(E436="",0,IFERROR(VLOOKUP(E436,档案费管理台账!$D$4:$H$1000,5,0),0))</f>
        <v>0</v>
      </c>
      <c r="I436" s="57"/>
      <c r="J436" s="57"/>
      <c r="K436" s="57"/>
      <c r="L436" s="57"/>
      <c r="M436" s="58" t="str">
        <f t="shared" si="58"/>
        <v/>
      </c>
      <c r="N436" s="102"/>
    </row>
    <row r="437" spans="1:14">
      <c r="A437" s="97" t="str">
        <f t="shared" si="56"/>
        <v/>
      </c>
      <c r="B437" s="98" t="str">
        <f t="shared" si="55"/>
        <v/>
      </c>
      <c r="C437" s="99"/>
      <c r="D437" s="137"/>
      <c r="E437" s="100"/>
      <c r="F437" s="57"/>
      <c r="G437" s="58">
        <f t="shared" si="57"/>
        <v>0</v>
      </c>
      <c r="H437" s="58">
        <f>IF(E437="",0,IFERROR(VLOOKUP(E437,档案费管理台账!$D$4:$H$1000,5,0),0))</f>
        <v>0</v>
      </c>
      <c r="I437" s="57"/>
      <c r="J437" s="57"/>
      <c r="K437" s="57"/>
      <c r="L437" s="57"/>
      <c r="M437" s="58" t="str">
        <f t="shared" si="58"/>
        <v/>
      </c>
      <c r="N437" s="102"/>
    </row>
    <row r="438" spans="1:14">
      <c r="A438" s="97" t="str">
        <f t="shared" si="56"/>
        <v/>
      </c>
      <c r="B438" s="98" t="str">
        <f t="shared" si="55"/>
        <v/>
      </c>
      <c r="C438" s="99"/>
      <c r="D438" s="137"/>
      <c r="E438" s="100"/>
      <c r="F438" s="57"/>
      <c r="G438" s="58">
        <f t="shared" si="57"/>
        <v>0</v>
      </c>
      <c r="H438" s="58">
        <f>IF(E438="",0,IFERROR(VLOOKUP(E438,档案费管理台账!$D$4:$H$1000,5,0),0))</f>
        <v>0</v>
      </c>
      <c r="I438" s="57"/>
      <c r="J438" s="57"/>
      <c r="K438" s="57"/>
      <c r="L438" s="57"/>
      <c r="M438" s="58" t="str">
        <f t="shared" si="58"/>
        <v/>
      </c>
      <c r="N438" s="102"/>
    </row>
    <row r="439" spans="1:14">
      <c r="A439" s="97" t="str">
        <f t="shared" si="56"/>
        <v/>
      </c>
      <c r="B439" s="98" t="str">
        <f t="shared" si="55"/>
        <v/>
      </c>
      <c r="C439" s="99"/>
      <c r="D439" s="137"/>
      <c r="E439" s="100"/>
      <c r="F439" s="57"/>
      <c r="G439" s="58">
        <f t="shared" si="57"/>
        <v>0</v>
      </c>
      <c r="H439" s="58">
        <f>IF(E439="",0,IFERROR(VLOOKUP(E439,档案费管理台账!$D$4:$H$1000,5,0),0))</f>
        <v>0</v>
      </c>
      <c r="I439" s="57"/>
      <c r="J439" s="57"/>
      <c r="K439" s="57"/>
      <c r="L439" s="57"/>
      <c r="M439" s="58" t="str">
        <f t="shared" si="58"/>
        <v/>
      </c>
      <c r="N439" s="102"/>
    </row>
    <row r="440" spans="1:14">
      <c r="A440" s="97" t="str">
        <f t="shared" si="56"/>
        <v/>
      </c>
      <c r="B440" s="98" t="str">
        <f t="shared" si="55"/>
        <v/>
      </c>
      <c r="C440" s="99"/>
      <c r="D440" s="137"/>
      <c r="E440" s="100"/>
      <c r="F440" s="57"/>
      <c r="G440" s="58">
        <f t="shared" si="57"/>
        <v>0</v>
      </c>
      <c r="H440" s="58">
        <f>IF(E440="",0,IFERROR(VLOOKUP(E440,档案费管理台账!$D$4:$H$1000,5,0),0))</f>
        <v>0</v>
      </c>
      <c r="I440" s="57"/>
      <c r="J440" s="57"/>
      <c r="K440" s="57"/>
      <c r="L440" s="57"/>
      <c r="M440" s="58" t="str">
        <f t="shared" si="58"/>
        <v/>
      </c>
      <c r="N440" s="102"/>
    </row>
    <row r="441" spans="1:14">
      <c r="A441" s="97" t="str">
        <f t="shared" si="56"/>
        <v/>
      </c>
      <c r="B441" s="98" t="str">
        <f t="shared" si="55"/>
        <v/>
      </c>
      <c r="C441" s="99"/>
      <c r="D441" s="137"/>
      <c r="E441" s="100"/>
      <c r="F441" s="57"/>
      <c r="G441" s="58">
        <f t="shared" si="57"/>
        <v>0</v>
      </c>
      <c r="H441" s="58">
        <f>IF(E441="",0,IFERROR(VLOOKUP(E441,档案费管理台账!$D$4:$H$1000,5,0),0))</f>
        <v>0</v>
      </c>
      <c r="I441" s="57"/>
      <c r="J441" s="57"/>
      <c r="K441" s="57"/>
      <c r="L441" s="57"/>
      <c r="M441" s="58" t="str">
        <f t="shared" si="58"/>
        <v/>
      </c>
      <c r="N441" s="102"/>
    </row>
    <row r="442" spans="1:14">
      <c r="A442" s="97" t="str">
        <f t="shared" si="56"/>
        <v/>
      </c>
      <c r="B442" s="98" t="str">
        <f t="shared" si="55"/>
        <v/>
      </c>
      <c r="C442" s="99"/>
      <c r="D442" s="137"/>
      <c r="E442" s="100"/>
      <c r="F442" s="57"/>
      <c r="G442" s="58">
        <f t="shared" si="57"/>
        <v>0</v>
      </c>
      <c r="H442" s="58">
        <f>IF(E442="",0,IFERROR(VLOOKUP(E442,档案费管理台账!$D$4:$H$1000,5,0),0))</f>
        <v>0</v>
      </c>
      <c r="I442" s="57"/>
      <c r="J442" s="57"/>
      <c r="K442" s="57"/>
      <c r="L442" s="57"/>
      <c r="M442" s="58" t="str">
        <f t="shared" si="58"/>
        <v/>
      </c>
      <c r="N442" s="102"/>
    </row>
    <row r="443" spans="1:14">
      <c r="A443" s="97" t="str">
        <f t="shared" si="56"/>
        <v/>
      </c>
      <c r="B443" s="98" t="str">
        <f t="shared" si="55"/>
        <v/>
      </c>
      <c r="C443" s="99"/>
      <c r="D443" s="137"/>
      <c r="E443" s="100"/>
      <c r="F443" s="57"/>
      <c r="G443" s="58">
        <f t="shared" si="57"/>
        <v>0</v>
      </c>
      <c r="H443" s="58">
        <f>IF(E443="",0,IFERROR(VLOOKUP(E443,档案费管理台账!$D$4:$H$1000,5,0),0))</f>
        <v>0</v>
      </c>
      <c r="I443" s="57"/>
      <c r="J443" s="57"/>
      <c r="K443" s="57"/>
      <c r="L443" s="57"/>
      <c r="M443" s="58" t="str">
        <f t="shared" si="58"/>
        <v/>
      </c>
      <c r="N443" s="102"/>
    </row>
    <row r="444" spans="1:14">
      <c r="A444" s="97" t="str">
        <f t="shared" si="56"/>
        <v/>
      </c>
      <c r="B444" s="98" t="str">
        <f t="shared" si="55"/>
        <v/>
      </c>
      <c r="C444" s="99"/>
      <c r="D444" s="137"/>
      <c r="E444" s="100"/>
      <c r="F444" s="57"/>
      <c r="G444" s="58">
        <f t="shared" si="57"/>
        <v>0</v>
      </c>
      <c r="H444" s="58">
        <f>IF(E444="",0,IFERROR(VLOOKUP(E444,档案费管理台账!$D$4:$H$1000,5,0),0))</f>
        <v>0</v>
      </c>
      <c r="I444" s="57"/>
      <c r="J444" s="57"/>
      <c r="K444" s="57"/>
      <c r="L444" s="57"/>
      <c r="M444" s="58" t="str">
        <f t="shared" si="58"/>
        <v/>
      </c>
      <c r="N444" s="102"/>
    </row>
    <row r="445" spans="1:14">
      <c r="A445" s="97" t="str">
        <f t="shared" si="56"/>
        <v/>
      </c>
      <c r="B445" s="98" t="str">
        <f t="shared" si="55"/>
        <v/>
      </c>
      <c r="C445" s="99"/>
      <c r="D445" s="137"/>
      <c r="E445" s="100"/>
      <c r="F445" s="57"/>
      <c r="G445" s="58">
        <f t="shared" si="57"/>
        <v>0</v>
      </c>
      <c r="H445" s="58">
        <f>IF(E445="",0,IFERROR(VLOOKUP(E445,档案费管理台账!$D$4:$H$1000,5,0),0))</f>
        <v>0</v>
      </c>
      <c r="I445" s="57"/>
      <c r="J445" s="57"/>
      <c r="K445" s="57"/>
      <c r="L445" s="57"/>
      <c r="M445" s="58" t="str">
        <f t="shared" si="58"/>
        <v/>
      </c>
      <c r="N445" s="102"/>
    </row>
    <row r="446" spans="1:14">
      <c r="A446" s="97" t="str">
        <f t="shared" si="56"/>
        <v/>
      </c>
      <c r="B446" s="98" t="str">
        <f t="shared" si="55"/>
        <v/>
      </c>
      <c r="C446" s="99"/>
      <c r="D446" s="137"/>
      <c r="E446" s="100"/>
      <c r="F446" s="57"/>
      <c r="G446" s="58">
        <f t="shared" si="57"/>
        <v>0</v>
      </c>
      <c r="H446" s="58">
        <f>IF(E446="",0,IFERROR(VLOOKUP(E446,档案费管理台账!$D$4:$H$1000,5,0),0))</f>
        <v>0</v>
      </c>
      <c r="I446" s="57"/>
      <c r="J446" s="57"/>
      <c r="K446" s="57"/>
      <c r="L446" s="57"/>
      <c r="M446" s="58" t="str">
        <f t="shared" si="58"/>
        <v/>
      </c>
      <c r="N446" s="102"/>
    </row>
    <row r="447" spans="1:14">
      <c r="A447" s="97" t="str">
        <f t="shared" si="56"/>
        <v/>
      </c>
      <c r="B447" s="98" t="str">
        <f t="shared" si="55"/>
        <v/>
      </c>
      <c r="C447" s="99"/>
      <c r="D447" s="137"/>
      <c r="E447" s="100"/>
      <c r="F447" s="57"/>
      <c r="G447" s="58">
        <f t="shared" si="57"/>
        <v>0</v>
      </c>
      <c r="H447" s="58">
        <f>IF(E447="",0,IFERROR(VLOOKUP(E447,档案费管理台账!$D$4:$H$1000,5,0),0))</f>
        <v>0</v>
      </c>
      <c r="I447" s="57"/>
      <c r="J447" s="57"/>
      <c r="K447" s="57"/>
      <c r="L447" s="57"/>
      <c r="M447" s="58" t="str">
        <f t="shared" si="58"/>
        <v/>
      </c>
      <c r="N447" s="102"/>
    </row>
    <row r="448" spans="1:14">
      <c r="A448" s="97" t="str">
        <f t="shared" si="56"/>
        <v/>
      </c>
      <c r="B448" s="98" t="str">
        <f t="shared" si="55"/>
        <v/>
      </c>
      <c r="C448" s="99"/>
      <c r="D448" s="137"/>
      <c r="E448" s="100"/>
      <c r="F448" s="57"/>
      <c r="G448" s="58">
        <f t="shared" si="57"/>
        <v>0</v>
      </c>
      <c r="H448" s="58">
        <f>IF(E448="",0,IFERROR(VLOOKUP(E448,档案费管理台账!$D$4:$H$1000,5,0),0))</f>
        <v>0</v>
      </c>
      <c r="I448" s="57"/>
      <c r="J448" s="57"/>
      <c r="K448" s="57"/>
      <c r="L448" s="57"/>
      <c r="M448" s="58" t="str">
        <f t="shared" si="58"/>
        <v/>
      </c>
      <c r="N448" s="102"/>
    </row>
    <row r="449" spans="1:14">
      <c r="A449" s="97" t="str">
        <f t="shared" si="56"/>
        <v/>
      </c>
      <c r="B449" s="98" t="str">
        <f t="shared" si="55"/>
        <v/>
      </c>
      <c r="C449" s="99"/>
      <c r="D449" s="137"/>
      <c r="E449" s="100"/>
      <c r="F449" s="57"/>
      <c r="G449" s="58">
        <f t="shared" si="57"/>
        <v>0</v>
      </c>
      <c r="H449" s="58">
        <f>IF(E449="",0,IFERROR(VLOOKUP(E449,档案费管理台账!$D$4:$H$1000,5,0),0))</f>
        <v>0</v>
      </c>
      <c r="I449" s="57"/>
      <c r="J449" s="57"/>
      <c r="K449" s="57"/>
      <c r="L449" s="57"/>
      <c r="M449" s="58" t="str">
        <f t="shared" si="58"/>
        <v/>
      </c>
      <c r="N449" s="102"/>
    </row>
    <row r="450" spans="1:14">
      <c r="A450" s="97" t="str">
        <f t="shared" si="56"/>
        <v/>
      </c>
      <c r="B450" s="98" t="str">
        <f t="shared" si="55"/>
        <v/>
      </c>
      <c r="C450" s="99"/>
      <c r="D450" s="137"/>
      <c r="E450" s="100"/>
      <c r="F450" s="57"/>
      <c r="G450" s="58">
        <f t="shared" si="57"/>
        <v>0</v>
      </c>
      <c r="H450" s="58">
        <f>IF(E450="",0,IFERROR(VLOOKUP(E450,档案费管理台账!$D$4:$H$1000,5,0),0))</f>
        <v>0</v>
      </c>
      <c r="I450" s="57"/>
      <c r="J450" s="57"/>
      <c r="K450" s="57"/>
      <c r="L450" s="57"/>
      <c r="M450" s="58" t="str">
        <f t="shared" si="58"/>
        <v/>
      </c>
      <c r="N450" s="102"/>
    </row>
    <row r="451" spans="1:14">
      <c r="A451" s="97" t="str">
        <f t="shared" si="56"/>
        <v/>
      </c>
      <c r="B451" s="98" t="str">
        <f t="shared" si="55"/>
        <v/>
      </c>
      <c r="C451" s="99"/>
      <c r="D451" s="137"/>
      <c r="E451" s="100"/>
      <c r="F451" s="57"/>
      <c r="G451" s="58">
        <f t="shared" si="57"/>
        <v>0</v>
      </c>
      <c r="H451" s="58">
        <f>IF(E451="",0,IFERROR(VLOOKUP(E451,档案费管理台账!$D$4:$H$1000,5,0),0))</f>
        <v>0</v>
      </c>
      <c r="I451" s="57"/>
      <c r="J451" s="57"/>
      <c r="K451" s="57"/>
      <c r="L451" s="57"/>
      <c r="M451" s="58" t="str">
        <f t="shared" si="58"/>
        <v/>
      </c>
      <c r="N451" s="102"/>
    </row>
    <row r="452" spans="1:14">
      <c r="A452" s="97" t="str">
        <f t="shared" si="56"/>
        <v/>
      </c>
      <c r="B452" s="98" t="str">
        <f t="shared" si="55"/>
        <v/>
      </c>
      <c r="C452" s="99"/>
      <c r="D452" s="137"/>
      <c r="E452" s="100"/>
      <c r="F452" s="57"/>
      <c r="G452" s="58">
        <f t="shared" si="57"/>
        <v>0</v>
      </c>
      <c r="H452" s="58">
        <f>IF(E452="",0,IFERROR(VLOOKUP(E452,档案费管理台账!$D$4:$H$1000,5,0),0))</f>
        <v>0</v>
      </c>
      <c r="I452" s="57"/>
      <c r="J452" s="57"/>
      <c r="K452" s="57"/>
      <c r="L452" s="57"/>
      <c r="M452" s="58" t="str">
        <f t="shared" si="58"/>
        <v/>
      </c>
      <c r="N452" s="102"/>
    </row>
    <row r="453" spans="1:14">
      <c r="A453" s="97" t="str">
        <f t="shared" si="56"/>
        <v/>
      </c>
      <c r="B453" s="98" t="str">
        <f t="shared" si="55"/>
        <v/>
      </c>
      <c r="C453" s="99"/>
      <c r="D453" s="137"/>
      <c r="E453" s="100"/>
      <c r="F453" s="57"/>
      <c r="G453" s="58">
        <f t="shared" si="57"/>
        <v>0</v>
      </c>
      <c r="H453" s="58">
        <f>IF(E453="",0,IFERROR(VLOOKUP(E453,档案费管理台账!$D$4:$H$1000,5,0),0))</f>
        <v>0</v>
      </c>
      <c r="I453" s="57"/>
      <c r="J453" s="57"/>
      <c r="K453" s="57"/>
      <c r="L453" s="57"/>
      <c r="M453" s="58" t="str">
        <f t="shared" si="58"/>
        <v/>
      </c>
      <c r="N453" s="102"/>
    </row>
    <row r="454" spans="1:14">
      <c r="A454" s="97" t="str">
        <f t="shared" si="56"/>
        <v/>
      </c>
      <c r="B454" s="98" t="str">
        <f t="shared" si="55"/>
        <v/>
      </c>
      <c r="C454" s="99"/>
      <c r="D454" s="137"/>
      <c r="E454" s="100"/>
      <c r="F454" s="57"/>
      <c r="G454" s="58">
        <f t="shared" si="57"/>
        <v>0</v>
      </c>
      <c r="H454" s="58">
        <f>IF(E454="",0,IFERROR(VLOOKUP(E454,档案费管理台账!$D$4:$H$1000,5,0),0))</f>
        <v>0</v>
      </c>
      <c r="I454" s="57"/>
      <c r="J454" s="57"/>
      <c r="K454" s="57"/>
      <c r="L454" s="57"/>
      <c r="M454" s="58" t="str">
        <f t="shared" si="58"/>
        <v/>
      </c>
      <c r="N454" s="102"/>
    </row>
    <row r="455" spans="1:14">
      <c r="A455" s="97" t="str">
        <f t="shared" si="56"/>
        <v/>
      </c>
      <c r="B455" s="98" t="str">
        <f t="shared" si="55"/>
        <v/>
      </c>
      <c r="C455" s="99"/>
      <c r="D455" s="137"/>
      <c r="E455" s="100"/>
      <c r="F455" s="57"/>
      <c r="G455" s="58">
        <f t="shared" si="57"/>
        <v>0</v>
      </c>
      <c r="H455" s="58">
        <f>IF(E455="",0,IFERROR(VLOOKUP(E455,档案费管理台账!$D$4:$H$1000,5,0),0))</f>
        <v>0</v>
      </c>
      <c r="I455" s="57"/>
      <c r="J455" s="57"/>
      <c r="K455" s="57"/>
      <c r="L455" s="57"/>
      <c r="M455" s="58" t="str">
        <f t="shared" si="58"/>
        <v/>
      </c>
      <c r="N455" s="102"/>
    </row>
    <row r="456" spans="1:14">
      <c r="A456" s="97" t="str">
        <f t="shared" si="56"/>
        <v/>
      </c>
      <c r="B456" s="98" t="str">
        <f t="shared" si="55"/>
        <v/>
      </c>
      <c r="C456" s="99"/>
      <c r="D456" s="137"/>
      <c r="E456" s="100"/>
      <c r="F456" s="57"/>
      <c r="G456" s="58">
        <f t="shared" si="57"/>
        <v>0</v>
      </c>
      <c r="H456" s="58">
        <f>IF(E456="",0,IFERROR(VLOOKUP(E456,档案费管理台账!$D$4:$H$1000,5,0),0))</f>
        <v>0</v>
      </c>
      <c r="I456" s="57"/>
      <c r="J456" s="57"/>
      <c r="K456" s="57"/>
      <c r="L456" s="57"/>
      <c r="M456" s="58" t="str">
        <f t="shared" si="58"/>
        <v/>
      </c>
      <c r="N456" s="102"/>
    </row>
    <row r="457" spans="1:14">
      <c r="A457" s="97" t="str">
        <f t="shared" si="56"/>
        <v/>
      </c>
      <c r="B457" s="98" t="str">
        <f t="shared" si="55"/>
        <v/>
      </c>
      <c r="C457" s="99"/>
      <c r="D457" s="137"/>
      <c r="E457" s="100"/>
      <c r="F457" s="57"/>
      <c r="G457" s="58">
        <f t="shared" si="57"/>
        <v>0</v>
      </c>
      <c r="H457" s="58">
        <f>IF(E457="",0,IFERROR(VLOOKUP(E457,档案费管理台账!$D$4:$H$1000,5,0),0))</f>
        <v>0</v>
      </c>
      <c r="I457" s="57"/>
      <c r="J457" s="57"/>
      <c r="K457" s="57"/>
      <c r="L457" s="57"/>
      <c r="M457" s="58" t="str">
        <f t="shared" si="58"/>
        <v/>
      </c>
      <c r="N457" s="102"/>
    </row>
    <row r="458" spans="1:14">
      <c r="A458" s="97" t="str">
        <f t="shared" si="56"/>
        <v/>
      </c>
      <c r="B458" s="98" t="str">
        <f t="shared" si="55"/>
        <v/>
      </c>
      <c r="C458" s="99"/>
      <c r="D458" s="137"/>
      <c r="E458" s="100"/>
      <c r="F458" s="57"/>
      <c r="G458" s="58">
        <f t="shared" si="57"/>
        <v>0</v>
      </c>
      <c r="H458" s="58">
        <f>IF(E458="",0,IFERROR(VLOOKUP(E458,档案费管理台账!$D$4:$H$1000,5,0),0))</f>
        <v>0</v>
      </c>
      <c r="I458" s="57"/>
      <c r="J458" s="57"/>
      <c r="K458" s="57"/>
      <c r="L458" s="57"/>
      <c r="M458" s="58" t="str">
        <f t="shared" si="58"/>
        <v/>
      </c>
      <c r="N458" s="102"/>
    </row>
    <row r="459" spans="1:14">
      <c r="A459" s="97" t="str">
        <f t="shared" si="56"/>
        <v/>
      </c>
      <c r="B459" s="98" t="str">
        <f t="shared" si="55"/>
        <v/>
      </c>
      <c r="C459" s="99"/>
      <c r="D459" s="137"/>
      <c r="E459" s="100"/>
      <c r="F459" s="57"/>
      <c r="G459" s="58">
        <f t="shared" si="57"/>
        <v>0</v>
      </c>
      <c r="H459" s="58">
        <f>IF(E459="",0,IFERROR(VLOOKUP(E459,档案费管理台账!$D$4:$H$1000,5,0),0))</f>
        <v>0</v>
      </c>
      <c r="I459" s="57"/>
      <c r="J459" s="57"/>
      <c r="K459" s="57"/>
      <c r="L459" s="57"/>
      <c r="M459" s="58" t="str">
        <f t="shared" si="58"/>
        <v/>
      </c>
      <c r="N459" s="102"/>
    </row>
    <row r="460" spans="1:14">
      <c r="A460" s="97" t="str">
        <f t="shared" si="56"/>
        <v/>
      </c>
      <c r="B460" s="98" t="str">
        <f t="shared" si="55"/>
        <v/>
      </c>
      <c r="C460" s="99"/>
      <c r="D460" s="137"/>
      <c r="E460" s="100"/>
      <c r="F460" s="57"/>
      <c r="G460" s="58">
        <f t="shared" si="57"/>
        <v>0</v>
      </c>
      <c r="H460" s="58">
        <f>IF(E460="",0,IFERROR(VLOOKUP(E460,档案费管理台账!$D$4:$H$1000,5,0),0))</f>
        <v>0</v>
      </c>
      <c r="I460" s="57"/>
      <c r="J460" s="57"/>
      <c r="K460" s="57"/>
      <c r="L460" s="57"/>
      <c r="M460" s="58" t="str">
        <f t="shared" si="58"/>
        <v/>
      </c>
      <c r="N460" s="102"/>
    </row>
    <row r="461" spans="1:14">
      <c r="A461" s="97" t="str">
        <f t="shared" si="56"/>
        <v/>
      </c>
      <c r="B461" s="98" t="str">
        <f t="shared" si="55"/>
        <v/>
      </c>
      <c r="C461" s="99"/>
      <c r="D461" s="137"/>
      <c r="E461" s="100"/>
      <c r="F461" s="57"/>
      <c r="G461" s="58">
        <f t="shared" si="57"/>
        <v>0</v>
      </c>
      <c r="H461" s="58">
        <f>IF(E461="",0,IFERROR(VLOOKUP(E461,档案费管理台账!$D$4:$H$1000,5,0),0))</f>
        <v>0</v>
      </c>
      <c r="I461" s="57"/>
      <c r="J461" s="57"/>
      <c r="K461" s="57"/>
      <c r="L461" s="57"/>
      <c r="M461" s="58" t="str">
        <f t="shared" si="58"/>
        <v/>
      </c>
      <c r="N461" s="102"/>
    </row>
    <row r="462" spans="1:14">
      <c r="A462" s="97" t="str">
        <f t="shared" si="56"/>
        <v/>
      </c>
      <c r="B462" s="98" t="str">
        <f t="shared" si="55"/>
        <v/>
      </c>
      <c r="C462" s="99"/>
      <c r="D462" s="137"/>
      <c r="E462" s="100"/>
      <c r="F462" s="57"/>
      <c r="G462" s="58">
        <f t="shared" si="57"/>
        <v>0</v>
      </c>
      <c r="H462" s="58">
        <f>IF(E462="",0,IFERROR(VLOOKUP(E462,档案费管理台账!$D$4:$H$1000,5,0),0))</f>
        <v>0</v>
      </c>
      <c r="I462" s="57"/>
      <c r="J462" s="57"/>
      <c r="K462" s="57"/>
      <c r="L462" s="57"/>
      <c r="M462" s="58" t="str">
        <f t="shared" si="58"/>
        <v/>
      </c>
      <c r="N462" s="102"/>
    </row>
    <row r="463" spans="1:14">
      <c r="A463" s="97" t="str">
        <f t="shared" si="56"/>
        <v/>
      </c>
      <c r="B463" s="98" t="str">
        <f t="shared" si="55"/>
        <v/>
      </c>
      <c r="C463" s="99"/>
      <c r="D463" s="137"/>
      <c r="E463" s="100"/>
      <c r="F463" s="57"/>
      <c r="G463" s="58">
        <f t="shared" si="57"/>
        <v>0</v>
      </c>
      <c r="H463" s="58">
        <f>IF(E463="",0,IFERROR(VLOOKUP(E463,档案费管理台账!$D$4:$H$1000,5,0),0))</f>
        <v>0</v>
      </c>
      <c r="I463" s="57"/>
      <c r="J463" s="57"/>
      <c r="K463" s="57"/>
      <c r="L463" s="57"/>
      <c r="M463" s="58" t="str">
        <f t="shared" si="58"/>
        <v/>
      </c>
      <c r="N463" s="102"/>
    </row>
    <row r="464" spans="1:14">
      <c r="A464" s="97" t="str">
        <f t="shared" si="56"/>
        <v/>
      </c>
      <c r="B464" s="98" t="str">
        <f t="shared" si="55"/>
        <v/>
      </c>
      <c r="C464" s="99"/>
      <c r="D464" s="137"/>
      <c r="E464" s="100"/>
      <c r="F464" s="57"/>
      <c r="G464" s="58">
        <f t="shared" si="57"/>
        <v>0</v>
      </c>
      <c r="H464" s="58">
        <f>IF(E464="",0,IFERROR(VLOOKUP(E464,档案费管理台账!$D$4:$H$1000,5,0),0))</f>
        <v>0</v>
      </c>
      <c r="I464" s="57"/>
      <c r="J464" s="57"/>
      <c r="K464" s="57"/>
      <c r="L464" s="57"/>
      <c r="M464" s="58" t="str">
        <f t="shared" si="58"/>
        <v/>
      </c>
      <c r="N464" s="102"/>
    </row>
    <row r="465" spans="1:14">
      <c r="A465" s="97" t="str">
        <f t="shared" si="56"/>
        <v/>
      </c>
      <c r="B465" s="98" t="str">
        <f t="shared" si="55"/>
        <v/>
      </c>
      <c r="C465" s="99"/>
      <c r="D465" s="137"/>
      <c r="E465" s="100"/>
      <c r="F465" s="57"/>
      <c r="G465" s="58">
        <f t="shared" si="57"/>
        <v>0</v>
      </c>
      <c r="H465" s="58">
        <f>IF(E465="",0,IFERROR(VLOOKUP(E465,档案费管理台账!$D$4:$H$1000,5,0),0))</f>
        <v>0</v>
      </c>
      <c r="I465" s="57"/>
      <c r="J465" s="57"/>
      <c r="K465" s="57"/>
      <c r="L465" s="57"/>
      <c r="M465" s="58" t="str">
        <f t="shared" si="58"/>
        <v/>
      </c>
      <c r="N465" s="102"/>
    </row>
    <row r="466" spans="1:14">
      <c r="A466" s="97" t="str">
        <f t="shared" si="56"/>
        <v/>
      </c>
      <c r="B466" s="98" t="str">
        <f t="shared" si="55"/>
        <v/>
      </c>
      <c r="C466" s="99"/>
      <c r="D466" s="137"/>
      <c r="E466" s="100"/>
      <c r="F466" s="57"/>
      <c r="G466" s="58">
        <f t="shared" si="57"/>
        <v>0</v>
      </c>
      <c r="H466" s="58">
        <f>IF(E466="",0,IFERROR(VLOOKUP(E466,档案费管理台账!$D$4:$H$1000,5,0),0))</f>
        <v>0</v>
      </c>
      <c r="I466" s="57"/>
      <c r="J466" s="57"/>
      <c r="K466" s="57"/>
      <c r="L466" s="57"/>
      <c r="M466" s="58" t="str">
        <f t="shared" si="58"/>
        <v/>
      </c>
      <c r="N466" s="102"/>
    </row>
    <row r="467" spans="1:14">
      <c r="A467" s="97" t="str">
        <f t="shared" si="56"/>
        <v/>
      </c>
      <c r="B467" s="98" t="str">
        <f t="shared" si="55"/>
        <v/>
      </c>
      <c r="C467" s="99"/>
      <c r="D467" s="137"/>
      <c r="E467" s="100"/>
      <c r="F467" s="57"/>
      <c r="G467" s="58">
        <f t="shared" si="57"/>
        <v>0</v>
      </c>
      <c r="H467" s="58">
        <f>IF(E467="",0,IFERROR(VLOOKUP(E467,档案费管理台账!$D$4:$H$1000,5,0),0))</f>
        <v>0</v>
      </c>
      <c r="I467" s="57"/>
      <c r="J467" s="57"/>
      <c r="K467" s="57"/>
      <c r="L467" s="57"/>
      <c r="M467" s="58" t="str">
        <f t="shared" si="58"/>
        <v/>
      </c>
      <c r="N467" s="102"/>
    </row>
    <row r="468" spans="1:14">
      <c r="A468" s="97" t="str">
        <f t="shared" si="56"/>
        <v/>
      </c>
      <c r="B468" s="98" t="str">
        <f t="shared" si="55"/>
        <v/>
      </c>
      <c r="C468" s="99"/>
      <c r="D468" s="137"/>
      <c r="E468" s="100"/>
      <c r="F468" s="57"/>
      <c r="G468" s="58">
        <f t="shared" si="57"/>
        <v>0</v>
      </c>
      <c r="H468" s="58">
        <f>IF(E468="",0,IFERROR(VLOOKUP(E468,档案费管理台账!$D$4:$H$1000,5,0),0))</f>
        <v>0</v>
      </c>
      <c r="I468" s="57"/>
      <c r="J468" s="57"/>
      <c r="K468" s="57"/>
      <c r="L468" s="57"/>
      <c r="M468" s="58" t="str">
        <f t="shared" si="58"/>
        <v/>
      </c>
      <c r="N468" s="102"/>
    </row>
    <row r="469" spans="1:14">
      <c r="A469" s="97" t="str">
        <f t="shared" si="56"/>
        <v/>
      </c>
      <c r="B469" s="98" t="str">
        <f t="shared" si="55"/>
        <v/>
      </c>
      <c r="C469" s="99"/>
      <c r="D469" s="137"/>
      <c r="E469" s="100"/>
      <c r="F469" s="57"/>
      <c r="G469" s="58">
        <f t="shared" si="57"/>
        <v>0</v>
      </c>
      <c r="H469" s="58">
        <f>IF(E469="",0,IFERROR(VLOOKUP(E469,档案费管理台账!$D$4:$H$1000,5,0),0))</f>
        <v>0</v>
      </c>
      <c r="I469" s="57"/>
      <c r="J469" s="57"/>
      <c r="K469" s="57"/>
      <c r="L469" s="57"/>
      <c r="M469" s="58" t="str">
        <f t="shared" si="58"/>
        <v/>
      </c>
      <c r="N469" s="102"/>
    </row>
    <row r="470" spans="1:14">
      <c r="A470" s="97" t="str">
        <f t="shared" si="56"/>
        <v/>
      </c>
      <c r="B470" s="98" t="str">
        <f t="shared" si="55"/>
        <v/>
      </c>
      <c r="C470" s="99"/>
      <c r="D470" s="137"/>
      <c r="E470" s="100"/>
      <c r="F470" s="57"/>
      <c r="G470" s="58">
        <f t="shared" si="57"/>
        <v>0</v>
      </c>
      <c r="H470" s="58">
        <f>IF(E470="",0,IFERROR(VLOOKUP(E470,档案费管理台账!$D$4:$H$1000,5,0),0))</f>
        <v>0</v>
      </c>
      <c r="I470" s="57"/>
      <c r="J470" s="57"/>
      <c r="K470" s="57"/>
      <c r="L470" s="57"/>
      <c r="M470" s="58" t="str">
        <f t="shared" si="58"/>
        <v/>
      </c>
      <c r="N470" s="102"/>
    </row>
    <row r="471" spans="1:14">
      <c r="A471" s="97" t="str">
        <f t="shared" si="56"/>
        <v/>
      </c>
      <c r="B471" s="98" t="str">
        <f t="shared" si="55"/>
        <v/>
      </c>
      <c r="C471" s="99"/>
      <c r="D471" s="137"/>
      <c r="E471" s="100"/>
      <c r="F471" s="57"/>
      <c r="G471" s="58">
        <f t="shared" si="57"/>
        <v>0</v>
      </c>
      <c r="H471" s="58">
        <f>IF(E471="",0,IFERROR(VLOOKUP(E471,档案费管理台账!$D$4:$H$1000,5,0),0))</f>
        <v>0</v>
      </c>
      <c r="I471" s="57"/>
      <c r="J471" s="57"/>
      <c r="K471" s="57"/>
      <c r="L471" s="57"/>
      <c r="M471" s="58" t="str">
        <f t="shared" si="58"/>
        <v/>
      </c>
      <c r="N471" s="102"/>
    </row>
    <row r="472" spans="1:14">
      <c r="A472" s="97" t="str">
        <f t="shared" si="56"/>
        <v/>
      </c>
      <c r="B472" s="98" t="str">
        <f t="shared" si="55"/>
        <v/>
      </c>
      <c r="C472" s="99"/>
      <c r="D472" s="137"/>
      <c r="E472" s="100"/>
      <c r="F472" s="57"/>
      <c r="G472" s="58">
        <f t="shared" si="57"/>
        <v>0</v>
      </c>
      <c r="H472" s="58">
        <f>IF(E472="",0,IFERROR(VLOOKUP(E472,档案费管理台账!$D$4:$H$1000,5,0),0))</f>
        <v>0</v>
      </c>
      <c r="I472" s="57"/>
      <c r="J472" s="57"/>
      <c r="K472" s="57"/>
      <c r="L472" s="57"/>
      <c r="M472" s="58" t="str">
        <f t="shared" si="58"/>
        <v/>
      </c>
      <c r="N472" s="102"/>
    </row>
    <row r="473" spans="1:14">
      <c r="A473" s="97" t="str">
        <f t="shared" si="56"/>
        <v/>
      </c>
      <c r="B473" s="98" t="str">
        <f t="shared" si="55"/>
        <v/>
      </c>
      <c r="C473" s="99"/>
      <c r="D473" s="137"/>
      <c r="E473" s="100"/>
      <c r="F473" s="57"/>
      <c r="G473" s="58">
        <f t="shared" si="57"/>
        <v>0</v>
      </c>
      <c r="H473" s="58">
        <f>IF(E473="",0,IFERROR(VLOOKUP(E473,档案费管理台账!$D$4:$H$1000,5,0),0))</f>
        <v>0</v>
      </c>
      <c r="I473" s="57"/>
      <c r="J473" s="57"/>
      <c r="K473" s="57"/>
      <c r="L473" s="57"/>
      <c r="M473" s="58" t="str">
        <f t="shared" si="58"/>
        <v/>
      </c>
      <c r="N473" s="102"/>
    </row>
    <row r="474" spans="1:14">
      <c r="A474" s="97" t="str">
        <f t="shared" si="56"/>
        <v/>
      </c>
      <c r="B474" s="98" t="str">
        <f t="shared" si="55"/>
        <v/>
      </c>
      <c r="C474" s="99"/>
      <c r="D474" s="137"/>
      <c r="E474" s="100"/>
      <c r="F474" s="57"/>
      <c r="G474" s="58">
        <f t="shared" si="57"/>
        <v>0</v>
      </c>
      <c r="H474" s="58">
        <f>IF(E474="",0,IFERROR(VLOOKUP(E474,档案费管理台账!$D$4:$H$1000,5,0),0))</f>
        <v>0</v>
      </c>
      <c r="I474" s="57"/>
      <c r="J474" s="57"/>
      <c r="K474" s="57"/>
      <c r="L474" s="57"/>
      <c r="M474" s="58" t="str">
        <f t="shared" si="58"/>
        <v/>
      </c>
      <c r="N474" s="102"/>
    </row>
    <row r="475" spans="1:14">
      <c r="A475" s="97" t="str">
        <f t="shared" si="56"/>
        <v/>
      </c>
      <c r="B475" s="98" t="str">
        <f t="shared" si="55"/>
        <v/>
      </c>
      <c r="C475" s="99"/>
      <c r="D475" s="137"/>
      <c r="E475" s="100"/>
      <c r="F475" s="57"/>
      <c r="G475" s="58">
        <f t="shared" si="57"/>
        <v>0</v>
      </c>
      <c r="H475" s="58">
        <f>IF(E475="",0,IFERROR(VLOOKUP(E475,档案费管理台账!$D$4:$H$1000,5,0),0))</f>
        <v>0</v>
      </c>
      <c r="I475" s="57"/>
      <c r="J475" s="57"/>
      <c r="K475" s="57"/>
      <c r="L475" s="57"/>
      <c r="M475" s="58" t="str">
        <f t="shared" si="58"/>
        <v/>
      </c>
      <c r="N475" s="102"/>
    </row>
    <row r="476" spans="1:14">
      <c r="A476" s="97" t="str">
        <f t="shared" si="56"/>
        <v/>
      </c>
      <c r="B476" s="98" t="str">
        <f t="shared" si="55"/>
        <v/>
      </c>
      <c r="C476" s="99"/>
      <c r="D476" s="137"/>
      <c r="E476" s="100"/>
      <c r="F476" s="57"/>
      <c r="G476" s="58">
        <f t="shared" si="57"/>
        <v>0</v>
      </c>
      <c r="H476" s="58">
        <f>IF(E476="",0,IFERROR(VLOOKUP(E476,档案费管理台账!$D$4:$H$1000,5,0),0))</f>
        <v>0</v>
      </c>
      <c r="I476" s="57"/>
      <c r="J476" s="57"/>
      <c r="K476" s="57"/>
      <c r="L476" s="57"/>
      <c r="M476" s="58" t="str">
        <f t="shared" si="58"/>
        <v/>
      </c>
      <c r="N476" s="102"/>
    </row>
    <row r="477" spans="1:14">
      <c r="A477" s="97" t="str">
        <f t="shared" si="56"/>
        <v/>
      </c>
      <c r="B477" s="98" t="str">
        <f t="shared" si="55"/>
        <v/>
      </c>
      <c r="C477" s="99"/>
      <c r="D477" s="137"/>
      <c r="E477" s="100"/>
      <c r="F477" s="57"/>
      <c r="G477" s="58">
        <f t="shared" si="57"/>
        <v>0</v>
      </c>
      <c r="H477" s="58">
        <f>IF(E477="",0,IFERROR(VLOOKUP(E477,档案费管理台账!$D$4:$H$1000,5,0),0))</f>
        <v>0</v>
      </c>
      <c r="I477" s="57"/>
      <c r="J477" s="57"/>
      <c r="K477" s="57"/>
      <c r="L477" s="57"/>
      <c r="M477" s="58" t="str">
        <f t="shared" si="58"/>
        <v/>
      </c>
      <c r="N477" s="102"/>
    </row>
    <row r="478" spans="1:14">
      <c r="A478" s="97" t="str">
        <f t="shared" si="56"/>
        <v/>
      </c>
      <c r="B478" s="98" t="str">
        <f t="shared" si="55"/>
        <v/>
      </c>
      <c r="C478" s="99"/>
      <c r="D478" s="137"/>
      <c r="E478" s="100"/>
      <c r="F478" s="57"/>
      <c r="G478" s="58">
        <f t="shared" si="57"/>
        <v>0</v>
      </c>
      <c r="H478" s="58">
        <f>IF(E478="",0,IFERROR(VLOOKUP(E478,档案费管理台账!$D$4:$H$1000,5,0),0))</f>
        <v>0</v>
      </c>
      <c r="I478" s="57"/>
      <c r="J478" s="57"/>
      <c r="K478" s="57"/>
      <c r="L478" s="57"/>
      <c r="M478" s="58" t="str">
        <f t="shared" si="58"/>
        <v/>
      </c>
      <c r="N478" s="102"/>
    </row>
    <row r="479" spans="1:14">
      <c r="A479" s="97" t="str">
        <f t="shared" si="56"/>
        <v/>
      </c>
      <c r="B479" s="98" t="str">
        <f t="shared" si="55"/>
        <v/>
      </c>
      <c r="C479" s="99"/>
      <c r="D479" s="137"/>
      <c r="E479" s="100"/>
      <c r="F479" s="57"/>
      <c r="G479" s="58">
        <f t="shared" si="57"/>
        <v>0</v>
      </c>
      <c r="H479" s="58">
        <f>IF(E479="",0,IFERROR(VLOOKUP(E479,档案费管理台账!$D$4:$H$1000,5,0),0))</f>
        <v>0</v>
      </c>
      <c r="I479" s="57"/>
      <c r="J479" s="57"/>
      <c r="K479" s="57"/>
      <c r="L479" s="57"/>
      <c r="M479" s="58" t="str">
        <f t="shared" si="58"/>
        <v/>
      </c>
      <c r="N479" s="102"/>
    </row>
    <row r="480" spans="1:14">
      <c r="A480" s="97" t="str">
        <f t="shared" si="56"/>
        <v/>
      </c>
      <c r="B480" s="98" t="str">
        <f t="shared" si="55"/>
        <v/>
      </c>
      <c r="C480" s="99"/>
      <c r="D480" s="137"/>
      <c r="E480" s="100"/>
      <c r="F480" s="57"/>
      <c r="G480" s="58">
        <f t="shared" si="57"/>
        <v>0</v>
      </c>
      <c r="H480" s="58">
        <f>IF(E480="",0,IFERROR(VLOOKUP(E480,档案费管理台账!$D$4:$H$1000,5,0),0))</f>
        <v>0</v>
      </c>
      <c r="I480" s="57"/>
      <c r="J480" s="57"/>
      <c r="K480" s="57"/>
      <c r="L480" s="57"/>
      <c r="M480" s="58" t="str">
        <f t="shared" si="58"/>
        <v/>
      </c>
      <c r="N480" s="102"/>
    </row>
    <row r="481" spans="1:14">
      <c r="A481" s="97" t="str">
        <f t="shared" si="56"/>
        <v/>
      </c>
      <c r="B481" s="98" t="str">
        <f t="shared" si="55"/>
        <v/>
      </c>
      <c r="C481" s="99"/>
      <c r="D481" s="137"/>
      <c r="E481" s="100"/>
      <c r="F481" s="57"/>
      <c r="G481" s="58">
        <f t="shared" si="57"/>
        <v>0</v>
      </c>
      <c r="H481" s="58">
        <f>IF(E481="",0,IFERROR(VLOOKUP(E481,档案费管理台账!$D$4:$H$1000,5,0),0))</f>
        <v>0</v>
      </c>
      <c r="I481" s="57"/>
      <c r="J481" s="57"/>
      <c r="K481" s="57"/>
      <c r="L481" s="57"/>
      <c r="M481" s="58" t="str">
        <f t="shared" si="58"/>
        <v/>
      </c>
      <c r="N481" s="102"/>
    </row>
    <row r="482" spans="1:14">
      <c r="A482" s="97" t="str">
        <f t="shared" si="56"/>
        <v/>
      </c>
      <c r="B482" s="98" t="str">
        <f t="shared" si="55"/>
        <v/>
      </c>
      <c r="C482" s="99"/>
      <c r="D482" s="137"/>
      <c r="E482" s="100"/>
      <c r="F482" s="57"/>
      <c r="G482" s="58">
        <f t="shared" si="57"/>
        <v>0</v>
      </c>
      <c r="H482" s="58">
        <f>IF(E482="",0,IFERROR(VLOOKUP(E482,档案费管理台账!$D$4:$H$1000,5,0),0))</f>
        <v>0</v>
      </c>
      <c r="I482" s="57"/>
      <c r="J482" s="57"/>
      <c r="K482" s="57"/>
      <c r="L482" s="57"/>
      <c r="M482" s="58" t="str">
        <f t="shared" si="58"/>
        <v/>
      </c>
      <c r="N482" s="102"/>
    </row>
    <row r="483" spans="1:14">
      <c r="A483" s="97" t="str">
        <f t="shared" si="56"/>
        <v/>
      </c>
      <c r="B483" s="98" t="str">
        <f t="shared" si="55"/>
        <v/>
      </c>
      <c r="C483" s="99"/>
      <c r="D483" s="137"/>
      <c r="E483" s="100"/>
      <c r="F483" s="57"/>
      <c r="G483" s="58">
        <f t="shared" si="57"/>
        <v>0</v>
      </c>
      <c r="H483" s="58">
        <f>IF(E483="",0,IFERROR(VLOOKUP(E483,档案费管理台账!$D$4:$H$1000,5,0),0))</f>
        <v>0</v>
      </c>
      <c r="I483" s="57"/>
      <c r="J483" s="57"/>
      <c r="K483" s="57"/>
      <c r="L483" s="57"/>
      <c r="M483" s="58" t="str">
        <f t="shared" si="58"/>
        <v/>
      </c>
      <c r="N483" s="102"/>
    </row>
    <row r="484" spans="1:14">
      <c r="A484" s="97" t="str">
        <f t="shared" si="56"/>
        <v/>
      </c>
      <c r="B484" s="98" t="str">
        <f t="shared" si="55"/>
        <v/>
      </c>
      <c r="C484" s="99"/>
      <c r="D484" s="137"/>
      <c r="E484" s="100"/>
      <c r="F484" s="57"/>
      <c r="G484" s="58">
        <f t="shared" si="57"/>
        <v>0</v>
      </c>
      <c r="H484" s="58">
        <f>IF(E484="",0,IFERROR(VLOOKUP(E484,档案费管理台账!$D$4:$H$1000,5,0),0))</f>
        <v>0</v>
      </c>
      <c r="I484" s="57"/>
      <c r="J484" s="57"/>
      <c r="K484" s="57"/>
      <c r="L484" s="57"/>
      <c r="M484" s="58" t="str">
        <f t="shared" si="58"/>
        <v/>
      </c>
      <c r="N484" s="102"/>
    </row>
    <row r="485" spans="1:14">
      <c r="A485" s="97" t="str">
        <f t="shared" si="56"/>
        <v/>
      </c>
      <c r="B485" s="98" t="str">
        <f t="shared" si="55"/>
        <v/>
      </c>
      <c r="C485" s="99"/>
      <c r="D485" s="137"/>
      <c r="E485" s="100"/>
      <c r="F485" s="57"/>
      <c r="G485" s="58">
        <f t="shared" si="57"/>
        <v>0</v>
      </c>
      <c r="H485" s="58">
        <f>IF(E485="",0,IFERROR(VLOOKUP(E485,档案费管理台账!$D$4:$H$1000,5,0),0))</f>
        <v>0</v>
      </c>
      <c r="I485" s="57"/>
      <c r="J485" s="57"/>
      <c r="K485" s="57"/>
      <c r="L485" s="57"/>
      <c r="M485" s="58" t="str">
        <f t="shared" si="58"/>
        <v/>
      </c>
      <c r="N485" s="102"/>
    </row>
    <row r="486" spans="1:14">
      <c r="A486" s="97" t="str">
        <f t="shared" si="56"/>
        <v/>
      </c>
      <c r="B486" s="98" t="str">
        <f t="shared" si="55"/>
        <v/>
      </c>
      <c r="C486" s="99"/>
      <c r="D486" s="137"/>
      <c r="E486" s="100"/>
      <c r="F486" s="57"/>
      <c r="G486" s="58">
        <f t="shared" si="57"/>
        <v>0</v>
      </c>
      <c r="H486" s="58">
        <f>IF(E486="",0,IFERROR(VLOOKUP(E486,档案费管理台账!$D$4:$H$1000,5,0),0))</f>
        <v>0</v>
      </c>
      <c r="I486" s="57"/>
      <c r="J486" s="57"/>
      <c r="K486" s="57"/>
      <c r="L486" s="57"/>
      <c r="M486" s="58" t="str">
        <f t="shared" si="58"/>
        <v/>
      </c>
      <c r="N486" s="102"/>
    </row>
    <row r="487" spans="1:14">
      <c r="A487" s="97" t="str">
        <f t="shared" si="56"/>
        <v/>
      </c>
      <c r="B487" s="98" t="str">
        <f t="shared" si="55"/>
        <v/>
      </c>
      <c r="C487" s="99"/>
      <c r="D487" s="137"/>
      <c r="E487" s="100"/>
      <c r="F487" s="57"/>
      <c r="G487" s="58">
        <f t="shared" si="57"/>
        <v>0</v>
      </c>
      <c r="H487" s="58">
        <f>IF(E487="",0,IFERROR(VLOOKUP(E487,档案费管理台账!$D$4:$H$1000,5,0),0))</f>
        <v>0</v>
      </c>
      <c r="I487" s="57"/>
      <c r="J487" s="57"/>
      <c r="K487" s="57"/>
      <c r="L487" s="57"/>
      <c r="M487" s="58" t="str">
        <f t="shared" si="58"/>
        <v/>
      </c>
      <c r="N487" s="102"/>
    </row>
    <row r="488" spans="1:14">
      <c r="A488" s="97" t="str">
        <f t="shared" si="56"/>
        <v/>
      </c>
      <c r="B488" s="98" t="str">
        <f t="shared" si="55"/>
        <v/>
      </c>
      <c r="C488" s="99"/>
      <c r="D488" s="137"/>
      <c r="E488" s="100"/>
      <c r="F488" s="57"/>
      <c r="G488" s="58">
        <f t="shared" si="57"/>
        <v>0</v>
      </c>
      <c r="H488" s="58">
        <f>IF(E488="",0,IFERROR(VLOOKUP(E488,档案费管理台账!$D$4:$H$1000,5,0),0))</f>
        <v>0</v>
      </c>
      <c r="I488" s="57"/>
      <c r="J488" s="57"/>
      <c r="K488" s="57"/>
      <c r="L488" s="57"/>
      <c r="M488" s="58" t="str">
        <f t="shared" si="58"/>
        <v/>
      </c>
      <c r="N488" s="102"/>
    </row>
    <row r="489" spans="1:14">
      <c r="A489" s="97" t="str">
        <f t="shared" si="56"/>
        <v/>
      </c>
      <c r="B489" s="98" t="str">
        <f t="shared" si="55"/>
        <v/>
      </c>
      <c r="C489" s="99"/>
      <c r="D489" s="137"/>
      <c r="E489" s="100"/>
      <c r="F489" s="57"/>
      <c r="G489" s="58">
        <f t="shared" si="57"/>
        <v>0</v>
      </c>
      <c r="H489" s="58">
        <f>IF(E489="",0,IFERROR(VLOOKUP(E489,档案费管理台账!$D$4:$H$1000,5,0),0))</f>
        <v>0</v>
      </c>
      <c r="I489" s="57"/>
      <c r="J489" s="57"/>
      <c r="K489" s="57"/>
      <c r="L489" s="57"/>
      <c r="M489" s="58" t="str">
        <f t="shared" si="58"/>
        <v/>
      </c>
      <c r="N489" s="102"/>
    </row>
    <row r="490" spans="1:14">
      <c r="A490" s="97" t="str">
        <f t="shared" si="56"/>
        <v/>
      </c>
      <c r="B490" s="98" t="str">
        <f t="shared" si="55"/>
        <v/>
      </c>
      <c r="C490" s="99"/>
      <c r="D490" s="137"/>
      <c r="E490" s="100"/>
      <c r="F490" s="57"/>
      <c r="G490" s="58">
        <f t="shared" si="57"/>
        <v>0</v>
      </c>
      <c r="H490" s="58">
        <f>IF(E490="",0,IFERROR(VLOOKUP(E490,档案费管理台账!$D$4:$H$1000,5,0),0))</f>
        <v>0</v>
      </c>
      <c r="I490" s="57"/>
      <c r="J490" s="57"/>
      <c r="K490" s="57"/>
      <c r="L490" s="57"/>
      <c r="M490" s="58" t="str">
        <f t="shared" si="58"/>
        <v/>
      </c>
      <c r="N490" s="102"/>
    </row>
    <row r="491" spans="1:14">
      <c r="A491" s="97" t="str">
        <f t="shared" si="56"/>
        <v/>
      </c>
      <c r="B491" s="98" t="str">
        <f t="shared" si="55"/>
        <v/>
      </c>
      <c r="C491" s="99"/>
      <c r="D491" s="137"/>
      <c r="E491" s="100"/>
      <c r="F491" s="57"/>
      <c r="G491" s="58">
        <f t="shared" si="57"/>
        <v>0</v>
      </c>
      <c r="H491" s="58">
        <f>IF(E491="",0,IFERROR(VLOOKUP(E491,档案费管理台账!$D$4:$H$1000,5,0),0))</f>
        <v>0</v>
      </c>
      <c r="I491" s="57"/>
      <c r="J491" s="57"/>
      <c r="K491" s="57"/>
      <c r="L491" s="57"/>
      <c r="M491" s="58" t="str">
        <f t="shared" si="58"/>
        <v/>
      </c>
      <c r="N491" s="102"/>
    </row>
    <row r="492" spans="1:14">
      <c r="A492" s="97" t="str">
        <f t="shared" si="56"/>
        <v/>
      </c>
      <c r="B492" s="98" t="str">
        <f t="shared" ref="B492:B555" si="59">IF(C492="","",MONTH(C492)&amp;"月")</f>
        <v/>
      </c>
      <c r="C492" s="99"/>
      <c r="D492" s="137"/>
      <c r="E492" s="100"/>
      <c r="F492" s="57"/>
      <c r="G492" s="58">
        <f t="shared" si="57"/>
        <v>0</v>
      </c>
      <c r="H492" s="58">
        <f>IF(E492="",0,IFERROR(VLOOKUP(E492,档案费管理台账!$D$4:$H$1000,5,0),0))</f>
        <v>0</v>
      </c>
      <c r="I492" s="57"/>
      <c r="J492" s="57"/>
      <c r="K492" s="57"/>
      <c r="L492" s="57"/>
      <c r="M492" s="58" t="str">
        <f t="shared" si="58"/>
        <v/>
      </c>
      <c r="N492" s="102"/>
    </row>
    <row r="493" spans="1:14">
      <c r="A493" s="97" t="str">
        <f t="shared" ref="A493:A556" si="60">IF(C493="","",ROW()-42)</f>
        <v/>
      </c>
      <c r="B493" s="98" t="str">
        <f t="shared" si="59"/>
        <v/>
      </c>
      <c r="C493" s="99"/>
      <c r="D493" s="137"/>
      <c r="E493" s="100"/>
      <c r="F493" s="57"/>
      <c r="G493" s="58">
        <f t="shared" ref="G493:G556" si="61">IF(F493="",0,F493*$K$41)</f>
        <v>0</v>
      </c>
      <c r="H493" s="58">
        <f>IF(E493="",0,IFERROR(VLOOKUP(E493,档案费管理台账!$D$4:$H$1000,5,0),0))</f>
        <v>0</v>
      </c>
      <c r="I493" s="57"/>
      <c r="J493" s="57"/>
      <c r="K493" s="57"/>
      <c r="L493" s="57"/>
      <c r="M493" s="58" t="str">
        <f t="shared" ref="M493:M556" si="62">IF(C493="","",ROUND(M492+G493-I493-J493-K493-L493-H493,2))</f>
        <v/>
      </c>
      <c r="N493" s="102"/>
    </row>
    <row r="494" spans="1:14">
      <c r="A494" s="97" t="str">
        <f t="shared" si="60"/>
        <v/>
      </c>
      <c r="B494" s="98" t="str">
        <f t="shared" si="59"/>
        <v/>
      </c>
      <c r="C494" s="99"/>
      <c r="D494" s="137"/>
      <c r="E494" s="100"/>
      <c r="F494" s="57"/>
      <c r="G494" s="58">
        <f t="shared" si="61"/>
        <v>0</v>
      </c>
      <c r="H494" s="58">
        <f>IF(E494="",0,IFERROR(VLOOKUP(E494,档案费管理台账!$D$4:$H$1000,5,0),0))</f>
        <v>0</v>
      </c>
      <c r="I494" s="57"/>
      <c r="J494" s="57"/>
      <c r="K494" s="57"/>
      <c r="L494" s="57"/>
      <c r="M494" s="58" t="str">
        <f t="shared" si="62"/>
        <v/>
      </c>
      <c r="N494" s="102"/>
    </row>
    <row r="495" spans="1:14">
      <c r="A495" s="97" t="str">
        <f t="shared" si="60"/>
        <v/>
      </c>
      <c r="B495" s="98" t="str">
        <f t="shared" si="59"/>
        <v/>
      </c>
      <c r="C495" s="99"/>
      <c r="D495" s="137"/>
      <c r="E495" s="100"/>
      <c r="F495" s="57"/>
      <c r="G495" s="58">
        <f t="shared" si="61"/>
        <v>0</v>
      </c>
      <c r="H495" s="58">
        <f>IF(E495="",0,IFERROR(VLOOKUP(E495,档案费管理台账!$D$4:$H$1000,5,0),0))</f>
        <v>0</v>
      </c>
      <c r="I495" s="57"/>
      <c r="J495" s="57"/>
      <c r="K495" s="57"/>
      <c r="L495" s="57"/>
      <c r="M495" s="58" t="str">
        <f t="shared" si="62"/>
        <v/>
      </c>
      <c r="N495" s="102"/>
    </row>
    <row r="496" spans="1:14">
      <c r="A496" s="97" t="str">
        <f t="shared" si="60"/>
        <v/>
      </c>
      <c r="B496" s="98" t="str">
        <f t="shared" si="59"/>
        <v/>
      </c>
      <c r="C496" s="99"/>
      <c r="D496" s="137"/>
      <c r="E496" s="100"/>
      <c r="F496" s="57"/>
      <c r="G496" s="58">
        <f t="shared" si="61"/>
        <v>0</v>
      </c>
      <c r="H496" s="58">
        <f>IF(E496="",0,IFERROR(VLOOKUP(E496,档案费管理台账!$D$4:$H$1000,5,0),0))</f>
        <v>0</v>
      </c>
      <c r="I496" s="57"/>
      <c r="J496" s="57"/>
      <c r="K496" s="57"/>
      <c r="L496" s="57"/>
      <c r="M496" s="58" t="str">
        <f t="shared" si="62"/>
        <v/>
      </c>
      <c r="N496" s="102"/>
    </row>
    <row r="497" spans="1:14">
      <c r="A497" s="97" t="str">
        <f t="shared" si="60"/>
        <v/>
      </c>
      <c r="B497" s="98" t="str">
        <f t="shared" si="59"/>
        <v/>
      </c>
      <c r="C497" s="99"/>
      <c r="D497" s="137"/>
      <c r="E497" s="100"/>
      <c r="F497" s="57"/>
      <c r="G497" s="58">
        <f t="shared" si="61"/>
        <v>0</v>
      </c>
      <c r="H497" s="58">
        <f>IF(E497="",0,IFERROR(VLOOKUP(E497,档案费管理台账!$D$4:$H$1000,5,0),0))</f>
        <v>0</v>
      </c>
      <c r="I497" s="57"/>
      <c r="J497" s="57"/>
      <c r="K497" s="57"/>
      <c r="L497" s="57"/>
      <c r="M497" s="58" t="str">
        <f t="shared" si="62"/>
        <v/>
      </c>
      <c r="N497" s="102"/>
    </row>
    <row r="498" spans="1:14">
      <c r="A498" s="97" t="str">
        <f t="shared" si="60"/>
        <v/>
      </c>
      <c r="B498" s="98" t="str">
        <f t="shared" si="59"/>
        <v/>
      </c>
      <c r="C498" s="99"/>
      <c r="D498" s="137"/>
      <c r="E498" s="100"/>
      <c r="F498" s="57"/>
      <c r="G498" s="58">
        <f t="shared" si="61"/>
        <v>0</v>
      </c>
      <c r="H498" s="58">
        <f>IF(E498="",0,IFERROR(VLOOKUP(E498,档案费管理台账!$D$4:$H$1000,5,0),0))</f>
        <v>0</v>
      </c>
      <c r="I498" s="57"/>
      <c r="J498" s="57"/>
      <c r="K498" s="57"/>
      <c r="L498" s="57"/>
      <c r="M498" s="58" t="str">
        <f t="shared" si="62"/>
        <v/>
      </c>
      <c r="N498" s="102"/>
    </row>
    <row r="499" spans="1:14">
      <c r="A499" s="97" t="str">
        <f t="shared" si="60"/>
        <v/>
      </c>
      <c r="B499" s="98" t="str">
        <f t="shared" si="59"/>
        <v/>
      </c>
      <c r="C499" s="99"/>
      <c r="D499" s="137"/>
      <c r="E499" s="100"/>
      <c r="F499" s="57"/>
      <c r="G499" s="58">
        <f t="shared" si="61"/>
        <v>0</v>
      </c>
      <c r="H499" s="58">
        <f>IF(E499="",0,IFERROR(VLOOKUP(E499,档案费管理台账!$D$4:$H$1000,5,0),0))</f>
        <v>0</v>
      </c>
      <c r="I499" s="57"/>
      <c r="J499" s="57"/>
      <c r="K499" s="57"/>
      <c r="L499" s="57"/>
      <c r="M499" s="58" t="str">
        <f t="shared" si="62"/>
        <v/>
      </c>
      <c r="N499" s="102"/>
    </row>
    <row r="500" spans="1:14">
      <c r="A500" s="97" t="str">
        <f t="shared" si="60"/>
        <v/>
      </c>
      <c r="B500" s="98" t="str">
        <f t="shared" si="59"/>
        <v/>
      </c>
      <c r="C500" s="99"/>
      <c r="D500" s="137"/>
      <c r="E500" s="100"/>
      <c r="F500" s="57"/>
      <c r="G500" s="58">
        <f t="shared" si="61"/>
        <v>0</v>
      </c>
      <c r="H500" s="58">
        <f>IF(E500="",0,IFERROR(VLOOKUP(E500,档案费管理台账!$D$4:$H$1000,5,0),0))</f>
        <v>0</v>
      </c>
      <c r="I500" s="57"/>
      <c r="J500" s="57"/>
      <c r="K500" s="57"/>
      <c r="L500" s="57"/>
      <c r="M500" s="58" t="str">
        <f t="shared" si="62"/>
        <v/>
      </c>
      <c r="N500" s="102"/>
    </row>
    <row r="501" spans="1:14">
      <c r="A501" s="97" t="str">
        <f t="shared" si="60"/>
        <v/>
      </c>
      <c r="B501" s="98" t="str">
        <f t="shared" si="59"/>
        <v/>
      </c>
      <c r="C501" s="99"/>
      <c r="D501" s="137"/>
      <c r="E501" s="100"/>
      <c r="F501" s="57"/>
      <c r="G501" s="58">
        <f t="shared" si="61"/>
        <v>0</v>
      </c>
      <c r="H501" s="58">
        <f>IF(E501="",0,IFERROR(VLOOKUP(E501,档案费管理台账!$D$4:$H$1000,5,0),0))</f>
        <v>0</v>
      </c>
      <c r="I501" s="57"/>
      <c r="J501" s="57"/>
      <c r="K501" s="57"/>
      <c r="L501" s="57"/>
      <c r="M501" s="58" t="str">
        <f t="shared" si="62"/>
        <v/>
      </c>
      <c r="N501" s="102"/>
    </row>
    <row r="502" spans="1:14">
      <c r="A502" s="97" t="str">
        <f t="shared" si="60"/>
        <v/>
      </c>
      <c r="B502" s="98" t="str">
        <f t="shared" si="59"/>
        <v/>
      </c>
      <c r="C502" s="99"/>
      <c r="D502" s="137"/>
      <c r="E502" s="100"/>
      <c r="F502" s="57"/>
      <c r="G502" s="58">
        <f t="shared" si="61"/>
        <v>0</v>
      </c>
      <c r="H502" s="58">
        <f>IF(E502="",0,IFERROR(VLOOKUP(E502,档案费管理台账!$D$4:$H$1000,5,0),0))</f>
        <v>0</v>
      </c>
      <c r="I502" s="57"/>
      <c r="J502" s="57"/>
      <c r="K502" s="57"/>
      <c r="L502" s="57"/>
      <c r="M502" s="58" t="str">
        <f t="shared" si="62"/>
        <v/>
      </c>
      <c r="N502" s="102"/>
    </row>
    <row r="503" spans="1:14">
      <c r="A503" s="97" t="str">
        <f t="shared" si="60"/>
        <v/>
      </c>
      <c r="B503" s="98" t="str">
        <f t="shared" si="59"/>
        <v/>
      </c>
      <c r="C503" s="99"/>
      <c r="D503" s="137"/>
      <c r="E503" s="100"/>
      <c r="F503" s="57"/>
      <c r="G503" s="58">
        <f t="shared" si="61"/>
        <v>0</v>
      </c>
      <c r="H503" s="58">
        <f>IF(E503="",0,IFERROR(VLOOKUP(E503,档案费管理台账!$D$4:$H$1000,5,0),0))</f>
        <v>0</v>
      </c>
      <c r="I503" s="57"/>
      <c r="J503" s="57"/>
      <c r="K503" s="57"/>
      <c r="L503" s="57"/>
      <c r="M503" s="58" t="str">
        <f t="shared" si="62"/>
        <v/>
      </c>
      <c r="N503" s="102"/>
    </row>
    <row r="504" spans="1:14">
      <c r="A504" s="97" t="str">
        <f t="shared" si="60"/>
        <v/>
      </c>
      <c r="B504" s="98" t="str">
        <f t="shared" si="59"/>
        <v/>
      </c>
      <c r="C504" s="99"/>
      <c r="D504" s="137"/>
      <c r="E504" s="100"/>
      <c r="F504" s="57"/>
      <c r="G504" s="58">
        <f t="shared" si="61"/>
        <v>0</v>
      </c>
      <c r="H504" s="58">
        <f>IF(E504="",0,IFERROR(VLOOKUP(E504,档案费管理台账!$D$4:$H$1000,5,0),0))</f>
        <v>0</v>
      </c>
      <c r="I504" s="57"/>
      <c r="J504" s="57"/>
      <c r="K504" s="57"/>
      <c r="L504" s="57"/>
      <c r="M504" s="58" t="str">
        <f t="shared" si="62"/>
        <v/>
      </c>
      <c r="N504" s="102"/>
    </row>
    <row r="505" spans="1:14">
      <c r="A505" s="97" t="str">
        <f t="shared" si="60"/>
        <v/>
      </c>
      <c r="B505" s="98" t="str">
        <f t="shared" si="59"/>
        <v/>
      </c>
      <c r="C505" s="99"/>
      <c r="D505" s="137"/>
      <c r="E505" s="100"/>
      <c r="F505" s="57"/>
      <c r="G505" s="58">
        <f t="shared" si="61"/>
        <v>0</v>
      </c>
      <c r="H505" s="58">
        <f>IF(E505="",0,IFERROR(VLOOKUP(E505,档案费管理台账!$D$4:$H$1000,5,0),0))</f>
        <v>0</v>
      </c>
      <c r="I505" s="57"/>
      <c r="J505" s="57"/>
      <c r="K505" s="57"/>
      <c r="L505" s="57"/>
      <c r="M505" s="58" t="str">
        <f t="shared" si="62"/>
        <v/>
      </c>
      <c r="N505" s="102"/>
    </row>
    <row r="506" spans="1:14">
      <c r="A506" s="97" t="str">
        <f t="shared" si="60"/>
        <v/>
      </c>
      <c r="B506" s="98" t="str">
        <f t="shared" si="59"/>
        <v/>
      </c>
      <c r="C506" s="99"/>
      <c r="D506" s="137"/>
      <c r="E506" s="100"/>
      <c r="F506" s="57"/>
      <c r="G506" s="58">
        <f t="shared" si="61"/>
        <v>0</v>
      </c>
      <c r="H506" s="58">
        <f>IF(E506="",0,IFERROR(VLOOKUP(E506,档案费管理台账!$D$4:$H$1000,5,0),0))</f>
        <v>0</v>
      </c>
      <c r="I506" s="57"/>
      <c r="J506" s="57"/>
      <c r="K506" s="57"/>
      <c r="L506" s="57"/>
      <c r="M506" s="58" t="str">
        <f t="shared" si="62"/>
        <v/>
      </c>
      <c r="N506" s="102"/>
    </row>
    <row r="507" spans="1:14">
      <c r="A507" s="97" t="str">
        <f t="shared" si="60"/>
        <v/>
      </c>
      <c r="B507" s="98" t="str">
        <f t="shared" si="59"/>
        <v/>
      </c>
      <c r="C507" s="99"/>
      <c r="D507" s="137"/>
      <c r="E507" s="100"/>
      <c r="F507" s="57"/>
      <c r="G507" s="58">
        <f t="shared" si="61"/>
        <v>0</v>
      </c>
      <c r="H507" s="58">
        <f>IF(E507="",0,IFERROR(VLOOKUP(E507,档案费管理台账!$D$4:$H$1000,5,0),0))</f>
        <v>0</v>
      </c>
      <c r="I507" s="57"/>
      <c r="J507" s="57"/>
      <c r="K507" s="57"/>
      <c r="L507" s="57"/>
      <c r="M507" s="58" t="str">
        <f t="shared" si="62"/>
        <v/>
      </c>
      <c r="N507" s="102"/>
    </row>
    <row r="508" spans="1:14">
      <c r="A508" s="97" t="str">
        <f t="shared" si="60"/>
        <v/>
      </c>
      <c r="B508" s="98" t="str">
        <f t="shared" si="59"/>
        <v/>
      </c>
      <c r="C508" s="99"/>
      <c r="D508" s="137"/>
      <c r="E508" s="100"/>
      <c r="F508" s="57"/>
      <c r="G508" s="58">
        <f t="shared" si="61"/>
        <v>0</v>
      </c>
      <c r="H508" s="58">
        <f>IF(E508="",0,IFERROR(VLOOKUP(E508,档案费管理台账!$D$4:$H$1000,5,0),0))</f>
        <v>0</v>
      </c>
      <c r="I508" s="57"/>
      <c r="J508" s="57"/>
      <c r="K508" s="57"/>
      <c r="L508" s="57"/>
      <c r="M508" s="58" t="str">
        <f t="shared" si="62"/>
        <v/>
      </c>
      <c r="N508" s="102"/>
    </row>
    <row r="509" spans="1:14">
      <c r="A509" s="97" t="str">
        <f t="shared" si="60"/>
        <v/>
      </c>
      <c r="B509" s="98" t="str">
        <f t="shared" si="59"/>
        <v/>
      </c>
      <c r="C509" s="99"/>
      <c r="D509" s="137"/>
      <c r="E509" s="100"/>
      <c r="F509" s="57"/>
      <c r="G509" s="58">
        <f t="shared" si="61"/>
        <v>0</v>
      </c>
      <c r="H509" s="58">
        <f>IF(E509="",0,IFERROR(VLOOKUP(E509,档案费管理台账!$D$4:$H$1000,5,0),0))</f>
        <v>0</v>
      </c>
      <c r="I509" s="57"/>
      <c r="J509" s="57"/>
      <c r="K509" s="57"/>
      <c r="L509" s="57"/>
      <c r="M509" s="58" t="str">
        <f t="shared" si="62"/>
        <v/>
      </c>
      <c r="N509" s="102"/>
    </row>
    <row r="510" spans="1:14">
      <c r="A510" s="97" t="str">
        <f t="shared" si="60"/>
        <v/>
      </c>
      <c r="B510" s="98" t="str">
        <f t="shared" si="59"/>
        <v/>
      </c>
      <c r="C510" s="99"/>
      <c r="D510" s="137"/>
      <c r="E510" s="100"/>
      <c r="F510" s="57"/>
      <c r="G510" s="58">
        <f t="shared" si="61"/>
        <v>0</v>
      </c>
      <c r="H510" s="58">
        <f>IF(E510="",0,IFERROR(VLOOKUP(E510,档案费管理台账!$D$4:$H$1000,5,0),0))</f>
        <v>0</v>
      </c>
      <c r="I510" s="57"/>
      <c r="J510" s="57"/>
      <c r="K510" s="57"/>
      <c r="L510" s="57"/>
      <c r="M510" s="58" t="str">
        <f t="shared" si="62"/>
        <v/>
      </c>
      <c r="N510" s="102"/>
    </row>
    <row r="511" spans="1:14">
      <c r="A511" s="97" t="str">
        <f t="shared" si="60"/>
        <v/>
      </c>
      <c r="B511" s="98" t="str">
        <f t="shared" si="59"/>
        <v/>
      </c>
      <c r="C511" s="99"/>
      <c r="D511" s="137"/>
      <c r="E511" s="100"/>
      <c r="F511" s="57"/>
      <c r="G511" s="58">
        <f t="shared" si="61"/>
        <v>0</v>
      </c>
      <c r="H511" s="58">
        <f>IF(E511="",0,IFERROR(VLOOKUP(E511,档案费管理台账!$D$4:$H$1000,5,0),0))</f>
        <v>0</v>
      </c>
      <c r="I511" s="57"/>
      <c r="J511" s="57"/>
      <c r="K511" s="57"/>
      <c r="L511" s="57"/>
      <c r="M511" s="58" t="str">
        <f t="shared" si="62"/>
        <v/>
      </c>
      <c r="N511" s="102"/>
    </row>
    <row r="512" spans="1:14">
      <c r="A512" s="97" t="str">
        <f t="shared" si="60"/>
        <v/>
      </c>
      <c r="B512" s="98" t="str">
        <f t="shared" si="59"/>
        <v/>
      </c>
      <c r="C512" s="99"/>
      <c r="D512" s="137"/>
      <c r="E512" s="100"/>
      <c r="F512" s="57"/>
      <c r="G512" s="58">
        <f t="shared" si="61"/>
        <v>0</v>
      </c>
      <c r="H512" s="58">
        <f>IF(E512="",0,IFERROR(VLOOKUP(E512,档案费管理台账!$D$4:$H$1000,5,0),0))</f>
        <v>0</v>
      </c>
      <c r="I512" s="57"/>
      <c r="J512" s="57"/>
      <c r="K512" s="57"/>
      <c r="L512" s="57"/>
      <c r="M512" s="58" t="str">
        <f t="shared" si="62"/>
        <v/>
      </c>
      <c r="N512" s="102"/>
    </row>
    <row r="513" spans="1:14">
      <c r="A513" s="97" t="str">
        <f t="shared" si="60"/>
        <v/>
      </c>
      <c r="B513" s="98" t="str">
        <f t="shared" si="59"/>
        <v/>
      </c>
      <c r="C513" s="99"/>
      <c r="D513" s="137"/>
      <c r="E513" s="100"/>
      <c r="F513" s="57"/>
      <c r="G513" s="58">
        <f t="shared" si="61"/>
        <v>0</v>
      </c>
      <c r="H513" s="58">
        <f>IF(E513="",0,IFERROR(VLOOKUP(E513,档案费管理台账!$D$4:$H$1000,5,0),0))</f>
        <v>0</v>
      </c>
      <c r="I513" s="57"/>
      <c r="J513" s="57"/>
      <c r="K513" s="57"/>
      <c r="L513" s="57"/>
      <c r="M513" s="58" t="str">
        <f t="shared" si="62"/>
        <v/>
      </c>
      <c r="N513" s="102"/>
    </row>
    <row r="514" spans="1:14">
      <c r="A514" s="97" t="str">
        <f t="shared" si="60"/>
        <v/>
      </c>
      <c r="B514" s="98" t="str">
        <f t="shared" si="59"/>
        <v/>
      </c>
      <c r="C514" s="99"/>
      <c r="D514" s="137"/>
      <c r="E514" s="100"/>
      <c r="F514" s="57"/>
      <c r="G514" s="58">
        <f t="shared" si="61"/>
        <v>0</v>
      </c>
      <c r="H514" s="58">
        <f>IF(E514="",0,IFERROR(VLOOKUP(E514,档案费管理台账!$D$4:$H$1000,5,0),0))</f>
        <v>0</v>
      </c>
      <c r="I514" s="57"/>
      <c r="J514" s="57"/>
      <c r="K514" s="57"/>
      <c r="L514" s="57"/>
      <c r="M514" s="58" t="str">
        <f t="shared" si="62"/>
        <v/>
      </c>
      <c r="N514" s="102"/>
    </row>
    <row r="515" spans="1:14">
      <c r="A515" s="97" t="str">
        <f t="shared" si="60"/>
        <v/>
      </c>
      <c r="B515" s="98" t="str">
        <f t="shared" si="59"/>
        <v/>
      </c>
      <c r="C515" s="99"/>
      <c r="D515" s="137"/>
      <c r="E515" s="100"/>
      <c r="F515" s="57"/>
      <c r="G515" s="58">
        <f t="shared" si="61"/>
        <v>0</v>
      </c>
      <c r="H515" s="58">
        <f>IF(E515="",0,IFERROR(VLOOKUP(E515,档案费管理台账!$D$4:$H$1000,5,0),0))</f>
        <v>0</v>
      </c>
      <c r="I515" s="57"/>
      <c r="J515" s="57"/>
      <c r="K515" s="57"/>
      <c r="L515" s="57"/>
      <c r="M515" s="58" t="str">
        <f t="shared" si="62"/>
        <v/>
      </c>
      <c r="N515" s="102"/>
    </row>
    <row r="516" spans="1:14">
      <c r="A516" s="97" t="str">
        <f t="shared" si="60"/>
        <v/>
      </c>
      <c r="B516" s="98" t="str">
        <f t="shared" si="59"/>
        <v/>
      </c>
      <c r="C516" s="99"/>
      <c r="D516" s="137"/>
      <c r="E516" s="100"/>
      <c r="F516" s="57"/>
      <c r="G516" s="58">
        <f t="shared" si="61"/>
        <v>0</v>
      </c>
      <c r="H516" s="58">
        <f>IF(E516="",0,IFERROR(VLOOKUP(E516,档案费管理台账!$D$4:$H$1000,5,0),0))</f>
        <v>0</v>
      </c>
      <c r="I516" s="57"/>
      <c r="J516" s="57"/>
      <c r="K516" s="57"/>
      <c r="L516" s="57"/>
      <c r="M516" s="58" t="str">
        <f t="shared" si="62"/>
        <v/>
      </c>
      <c r="N516" s="102"/>
    </row>
    <row r="517" spans="1:14">
      <c r="A517" s="97" t="str">
        <f t="shared" si="60"/>
        <v/>
      </c>
      <c r="B517" s="98" t="str">
        <f t="shared" si="59"/>
        <v/>
      </c>
      <c r="C517" s="99"/>
      <c r="D517" s="137"/>
      <c r="E517" s="100"/>
      <c r="F517" s="57"/>
      <c r="G517" s="58">
        <f t="shared" si="61"/>
        <v>0</v>
      </c>
      <c r="H517" s="58">
        <f>IF(E517="",0,IFERROR(VLOOKUP(E517,档案费管理台账!$D$4:$H$1000,5,0),0))</f>
        <v>0</v>
      </c>
      <c r="I517" s="57"/>
      <c r="J517" s="57"/>
      <c r="K517" s="57"/>
      <c r="L517" s="57"/>
      <c r="M517" s="58" t="str">
        <f t="shared" si="62"/>
        <v/>
      </c>
      <c r="N517" s="102"/>
    </row>
    <row r="518" spans="1:14">
      <c r="A518" s="97" t="str">
        <f t="shared" si="60"/>
        <v/>
      </c>
      <c r="B518" s="98" t="str">
        <f t="shared" si="59"/>
        <v/>
      </c>
      <c r="C518" s="99"/>
      <c r="D518" s="137"/>
      <c r="E518" s="100"/>
      <c r="F518" s="57"/>
      <c r="G518" s="58">
        <f t="shared" si="61"/>
        <v>0</v>
      </c>
      <c r="H518" s="58">
        <f>IF(E518="",0,IFERROR(VLOOKUP(E518,档案费管理台账!$D$4:$H$1000,5,0),0))</f>
        <v>0</v>
      </c>
      <c r="I518" s="57"/>
      <c r="J518" s="57"/>
      <c r="K518" s="57"/>
      <c r="L518" s="57"/>
      <c r="M518" s="58" t="str">
        <f t="shared" si="62"/>
        <v/>
      </c>
      <c r="N518" s="102"/>
    </row>
    <row r="519" spans="1:14">
      <c r="A519" s="97" t="str">
        <f t="shared" si="60"/>
        <v/>
      </c>
      <c r="B519" s="98" t="str">
        <f t="shared" si="59"/>
        <v/>
      </c>
      <c r="C519" s="99"/>
      <c r="D519" s="137"/>
      <c r="E519" s="100"/>
      <c r="F519" s="57"/>
      <c r="G519" s="58">
        <f t="shared" si="61"/>
        <v>0</v>
      </c>
      <c r="H519" s="58">
        <f>IF(E519="",0,IFERROR(VLOOKUP(E519,档案费管理台账!$D$4:$H$1000,5,0),0))</f>
        <v>0</v>
      </c>
      <c r="I519" s="57"/>
      <c r="J519" s="57"/>
      <c r="K519" s="57"/>
      <c r="L519" s="57"/>
      <c r="M519" s="58" t="str">
        <f t="shared" si="62"/>
        <v/>
      </c>
      <c r="N519" s="102"/>
    </row>
    <row r="520" spans="1:14">
      <c r="A520" s="97" t="str">
        <f t="shared" si="60"/>
        <v/>
      </c>
      <c r="B520" s="98" t="str">
        <f t="shared" si="59"/>
        <v/>
      </c>
      <c r="C520" s="99"/>
      <c r="D520" s="137"/>
      <c r="E520" s="100"/>
      <c r="F520" s="57"/>
      <c r="G520" s="58">
        <f t="shared" si="61"/>
        <v>0</v>
      </c>
      <c r="H520" s="58">
        <f>IF(E520="",0,IFERROR(VLOOKUP(E520,档案费管理台账!$D$4:$H$1000,5,0),0))</f>
        <v>0</v>
      </c>
      <c r="I520" s="57"/>
      <c r="J520" s="57"/>
      <c r="K520" s="57"/>
      <c r="L520" s="57"/>
      <c r="M520" s="58" t="str">
        <f t="shared" si="62"/>
        <v/>
      </c>
      <c r="N520" s="102"/>
    </row>
    <row r="521" spans="1:14">
      <c r="A521" s="97" t="str">
        <f t="shared" si="60"/>
        <v/>
      </c>
      <c r="B521" s="98" t="str">
        <f t="shared" si="59"/>
        <v/>
      </c>
      <c r="C521" s="99"/>
      <c r="D521" s="137"/>
      <c r="E521" s="100"/>
      <c r="F521" s="57"/>
      <c r="G521" s="58">
        <f t="shared" si="61"/>
        <v>0</v>
      </c>
      <c r="H521" s="58">
        <f>IF(E521="",0,IFERROR(VLOOKUP(E521,档案费管理台账!$D$4:$H$1000,5,0),0))</f>
        <v>0</v>
      </c>
      <c r="I521" s="57"/>
      <c r="J521" s="57"/>
      <c r="K521" s="57"/>
      <c r="L521" s="57"/>
      <c r="M521" s="58" t="str">
        <f t="shared" si="62"/>
        <v/>
      </c>
      <c r="N521" s="102"/>
    </row>
    <row r="522" spans="1:14">
      <c r="A522" s="97" t="str">
        <f t="shared" si="60"/>
        <v/>
      </c>
      <c r="B522" s="98" t="str">
        <f t="shared" si="59"/>
        <v/>
      </c>
      <c r="C522" s="99"/>
      <c r="D522" s="137"/>
      <c r="E522" s="100"/>
      <c r="F522" s="57"/>
      <c r="G522" s="58">
        <f t="shared" si="61"/>
        <v>0</v>
      </c>
      <c r="H522" s="58">
        <f>IF(E522="",0,IFERROR(VLOOKUP(E522,档案费管理台账!$D$4:$H$1000,5,0),0))</f>
        <v>0</v>
      </c>
      <c r="I522" s="57"/>
      <c r="J522" s="57"/>
      <c r="K522" s="57"/>
      <c r="L522" s="57"/>
      <c r="M522" s="58" t="str">
        <f t="shared" si="62"/>
        <v/>
      </c>
      <c r="N522" s="102"/>
    </row>
    <row r="523" spans="1:14">
      <c r="A523" s="97" t="str">
        <f t="shared" si="60"/>
        <v/>
      </c>
      <c r="B523" s="98" t="str">
        <f t="shared" si="59"/>
        <v/>
      </c>
      <c r="C523" s="99"/>
      <c r="D523" s="137"/>
      <c r="E523" s="100"/>
      <c r="F523" s="57"/>
      <c r="G523" s="58">
        <f t="shared" si="61"/>
        <v>0</v>
      </c>
      <c r="H523" s="58">
        <f>IF(E523="",0,IFERROR(VLOOKUP(E523,档案费管理台账!$D$4:$H$1000,5,0),0))</f>
        <v>0</v>
      </c>
      <c r="I523" s="57"/>
      <c r="J523" s="57"/>
      <c r="K523" s="57"/>
      <c r="L523" s="57"/>
      <c r="M523" s="58" t="str">
        <f t="shared" si="62"/>
        <v/>
      </c>
      <c r="N523" s="102"/>
    </row>
    <row r="524" spans="1:14">
      <c r="A524" s="97" t="str">
        <f t="shared" si="60"/>
        <v/>
      </c>
      <c r="B524" s="98" t="str">
        <f t="shared" si="59"/>
        <v/>
      </c>
      <c r="C524" s="99"/>
      <c r="D524" s="137"/>
      <c r="E524" s="100"/>
      <c r="F524" s="57"/>
      <c r="G524" s="58">
        <f t="shared" si="61"/>
        <v>0</v>
      </c>
      <c r="H524" s="58">
        <f>IF(E524="",0,IFERROR(VLOOKUP(E524,档案费管理台账!$D$4:$H$1000,5,0),0))</f>
        <v>0</v>
      </c>
      <c r="I524" s="57"/>
      <c r="J524" s="57"/>
      <c r="K524" s="57"/>
      <c r="L524" s="57"/>
      <c r="M524" s="58" t="str">
        <f t="shared" si="62"/>
        <v/>
      </c>
      <c r="N524" s="102"/>
    </row>
    <row r="525" spans="1:14">
      <c r="A525" s="97" t="str">
        <f t="shared" si="60"/>
        <v/>
      </c>
      <c r="B525" s="98" t="str">
        <f t="shared" si="59"/>
        <v/>
      </c>
      <c r="C525" s="99"/>
      <c r="D525" s="137"/>
      <c r="E525" s="100"/>
      <c r="F525" s="57"/>
      <c r="G525" s="58">
        <f t="shared" si="61"/>
        <v>0</v>
      </c>
      <c r="H525" s="58">
        <f>IF(E525="",0,IFERROR(VLOOKUP(E525,档案费管理台账!$D$4:$H$1000,5,0),0))</f>
        <v>0</v>
      </c>
      <c r="I525" s="57"/>
      <c r="J525" s="57"/>
      <c r="K525" s="57"/>
      <c r="L525" s="57"/>
      <c r="M525" s="58" t="str">
        <f t="shared" si="62"/>
        <v/>
      </c>
      <c r="N525" s="102"/>
    </row>
    <row r="526" spans="1:14">
      <c r="A526" s="97" t="str">
        <f t="shared" si="60"/>
        <v/>
      </c>
      <c r="B526" s="98" t="str">
        <f t="shared" si="59"/>
        <v/>
      </c>
      <c r="C526" s="99"/>
      <c r="D526" s="137"/>
      <c r="E526" s="100"/>
      <c r="F526" s="57"/>
      <c r="G526" s="58">
        <f t="shared" si="61"/>
        <v>0</v>
      </c>
      <c r="H526" s="58">
        <f>IF(E526="",0,IFERROR(VLOOKUP(E526,档案费管理台账!$D$4:$H$1000,5,0),0))</f>
        <v>0</v>
      </c>
      <c r="I526" s="57"/>
      <c r="J526" s="57"/>
      <c r="K526" s="57"/>
      <c r="L526" s="57"/>
      <c r="M526" s="58" t="str">
        <f t="shared" si="62"/>
        <v/>
      </c>
      <c r="N526" s="102"/>
    </row>
    <row r="527" spans="1:14">
      <c r="A527" s="97" t="str">
        <f t="shared" si="60"/>
        <v/>
      </c>
      <c r="B527" s="98" t="str">
        <f t="shared" si="59"/>
        <v/>
      </c>
      <c r="C527" s="99"/>
      <c r="D527" s="137"/>
      <c r="E527" s="100"/>
      <c r="F527" s="57"/>
      <c r="G527" s="58">
        <f t="shared" si="61"/>
        <v>0</v>
      </c>
      <c r="H527" s="58">
        <f>IF(E527="",0,IFERROR(VLOOKUP(E527,档案费管理台账!$D$4:$H$1000,5,0),0))</f>
        <v>0</v>
      </c>
      <c r="I527" s="57"/>
      <c r="J527" s="57"/>
      <c r="K527" s="57"/>
      <c r="L527" s="57"/>
      <c r="M527" s="58" t="str">
        <f t="shared" si="62"/>
        <v/>
      </c>
      <c r="N527" s="102"/>
    </row>
    <row r="528" spans="1:14">
      <c r="A528" s="97" t="str">
        <f t="shared" si="60"/>
        <v/>
      </c>
      <c r="B528" s="98" t="str">
        <f t="shared" si="59"/>
        <v/>
      </c>
      <c r="C528" s="99"/>
      <c r="D528" s="137"/>
      <c r="E528" s="100"/>
      <c r="F528" s="57"/>
      <c r="G528" s="58">
        <f t="shared" si="61"/>
        <v>0</v>
      </c>
      <c r="H528" s="58">
        <f>IF(E528="",0,IFERROR(VLOOKUP(E528,档案费管理台账!$D$4:$H$1000,5,0),0))</f>
        <v>0</v>
      </c>
      <c r="I528" s="57"/>
      <c r="J528" s="57"/>
      <c r="K528" s="57"/>
      <c r="L528" s="57"/>
      <c r="M528" s="58" t="str">
        <f t="shared" si="62"/>
        <v/>
      </c>
      <c r="N528" s="102"/>
    </row>
    <row r="529" spans="1:14">
      <c r="A529" s="97" t="str">
        <f t="shared" si="60"/>
        <v/>
      </c>
      <c r="B529" s="98" t="str">
        <f t="shared" si="59"/>
        <v/>
      </c>
      <c r="C529" s="99"/>
      <c r="D529" s="137"/>
      <c r="E529" s="100"/>
      <c r="F529" s="57"/>
      <c r="G529" s="58">
        <f t="shared" si="61"/>
        <v>0</v>
      </c>
      <c r="H529" s="58">
        <f>IF(E529="",0,IFERROR(VLOOKUP(E529,档案费管理台账!$D$4:$H$1000,5,0),0))</f>
        <v>0</v>
      </c>
      <c r="I529" s="57"/>
      <c r="J529" s="57"/>
      <c r="K529" s="57"/>
      <c r="L529" s="57"/>
      <c r="M529" s="58" t="str">
        <f t="shared" si="62"/>
        <v/>
      </c>
      <c r="N529" s="102"/>
    </row>
    <row r="530" spans="1:14">
      <c r="A530" s="97" t="str">
        <f t="shared" si="60"/>
        <v/>
      </c>
      <c r="B530" s="98" t="str">
        <f t="shared" si="59"/>
        <v/>
      </c>
      <c r="C530" s="99"/>
      <c r="D530" s="137"/>
      <c r="E530" s="100"/>
      <c r="F530" s="57"/>
      <c r="G530" s="58">
        <f t="shared" si="61"/>
        <v>0</v>
      </c>
      <c r="H530" s="58">
        <f>IF(E530="",0,IFERROR(VLOOKUP(E530,档案费管理台账!$D$4:$H$1000,5,0),0))</f>
        <v>0</v>
      </c>
      <c r="I530" s="57"/>
      <c r="J530" s="57"/>
      <c r="K530" s="57"/>
      <c r="L530" s="57"/>
      <c r="M530" s="58" t="str">
        <f t="shared" si="62"/>
        <v/>
      </c>
      <c r="N530" s="102"/>
    </row>
    <row r="531" spans="1:14">
      <c r="A531" s="97" t="str">
        <f t="shared" si="60"/>
        <v/>
      </c>
      <c r="B531" s="98" t="str">
        <f t="shared" si="59"/>
        <v/>
      </c>
      <c r="C531" s="99"/>
      <c r="D531" s="137"/>
      <c r="E531" s="100"/>
      <c r="F531" s="57"/>
      <c r="G531" s="58">
        <f t="shared" si="61"/>
        <v>0</v>
      </c>
      <c r="H531" s="58">
        <f>IF(E531="",0,IFERROR(VLOOKUP(E531,档案费管理台账!$D$4:$H$1000,5,0),0))</f>
        <v>0</v>
      </c>
      <c r="I531" s="57"/>
      <c r="J531" s="57"/>
      <c r="K531" s="57"/>
      <c r="L531" s="57"/>
      <c r="M531" s="58" t="str">
        <f t="shared" si="62"/>
        <v/>
      </c>
      <c r="N531" s="102"/>
    </row>
    <row r="532" spans="1:14">
      <c r="A532" s="97" t="str">
        <f t="shared" si="60"/>
        <v/>
      </c>
      <c r="B532" s="98" t="str">
        <f t="shared" si="59"/>
        <v/>
      </c>
      <c r="C532" s="99"/>
      <c r="D532" s="137"/>
      <c r="E532" s="100"/>
      <c r="F532" s="57"/>
      <c r="G532" s="58">
        <f t="shared" si="61"/>
        <v>0</v>
      </c>
      <c r="H532" s="58">
        <f>IF(E532="",0,IFERROR(VLOOKUP(E532,档案费管理台账!$D$4:$H$1000,5,0),0))</f>
        <v>0</v>
      </c>
      <c r="I532" s="57"/>
      <c r="J532" s="57"/>
      <c r="K532" s="57"/>
      <c r="L532" s="57"/>
      <c r="M532" s="58" t="str">
        <f t="shared" si="62"/>
        <v/>
      </c>
      <c r="N532" s="102"/>
    </row>
    <row r="533" spans="1:14">
      <c r="A533" s="97" t="str">
        <f t="shared" si="60"/>
        <v/>
      </c>
      <c r="B533" s="98" t="str">
        <f t="shared" si="59"/>
        <v/>
      </c>
      <c r="C533" s="99"/>
      <c r="D533" s="137"/>
      <c r="E533" s="100"/>
      <c r="F533" s="57"/>
      <c r="G533" s="58">
        <f t="shared" si="61"/>
        <v>0</v>
      </c>
      <c r="H533" s="58">
        <f>IF(E533="",0,IFERROR(VLOOKUP(E533,档案费管理台账!$D$4:$H$1000,5,0),0))</f>
        <v>0</v>
      </c>
      <c r="I533" s="57"/>
      <c r="J533" s="57"/>
      <c r="K533" s="57"/>
      <c r="L533" s="57"/>
      <c r="M533" s="58" t="str">
        <f t="shared" si="62"/>
        <v/>
      </c>
      <c r="N533" s="102"/>
    </row>
    <row r="534" spans="1:14">
      <c r="A534" s="97" t="str">
        <f t="shared" si="60"/>
        <v/>
      </c>
      <c r="B534" s="98" t="str">
        <f t="shared" si="59"/>
        <v/>
      </c>
      <c r="C534" s="99"/>
      <c r="D534" s="137"/>
      <c r="E534" s="100"/>
      <c r="F534" s="57"/>
      <c r="G534" s="58">
        <f t="shared" si="61"/>
        <v>0</v>
      </c>
      <c r="H534" s="58">
        <f>IF(E534="",0,IFERROR(VLOOKUP(E534,档案费管理台账!$D$4:$H$1000,5,0),0))</f>
        <v>0</v>
      </c>
      <c r="I534" s="57"/>
      <c r="J534" s="57"/>
      <c r="K534" s="57"/>
      <c r="L534" s="57"/>
      <c r="M534" s="58" t="str">
        <f t="shared" si="62"/>
        <v/>
      </c>
      <c r="N534" s="102"/>
    </row>
    <row r="535" spans="1:14">
      <c r="A535" s="97" t="str">
        <f t="shared" si="60"/>
        <v/>
      </c>
      <c r="B535" s="98" t="str">
        <f t="shared" si="59"/>
        <v/>
      </c>
      <c r="C535" s="99"/>
      <c r="D535" s="137"/>
      <c r="E535" s="100"/>
      <c r="F535" s="57"/>
      <c r="G535" s="58">
        <f t="shared" si="61"/>
        <v>0</v>
      </c>
      <c r="H535" s="58">
        <f>IF(E535="",0,IFERROR(VLOOKUP(E535,档案费管理台账!$D$4:$H$1000,5,0),0))</f>
        <v>0</v>
      </c>
      <c r="I535" s="57"/>
      <c r="J535" s="57"/>
      <c r="K535" s="57"/>
      <c r="L535" s="57"/>
      <c r="M535" s="58" t="str">
        <f t="shared" si="62"/>
        <v/>
      </c>
      <c r="N535" s="102"/>
    </row>
    <row r="536" spans="1:14">
      <c r="A536" s="97" t="str">
        <f t="shared" si="60"/>
        <v/>
      </c>
      <c r="B536" s="98" t="str">
        <f t="shared" si="59"/>
        <v/>
      </c>
      <c r="C536" s="99"/>
      <c r="D536" s="137"/>
      <c r="E536" s="100"/>
      <c r="F536" s="57"/>
      <c r="G536" s="58">
        <f t="shared" si="61"/>
        <v>0</v>
      </c>
      <c r="H536" s="58">
        <f>IF(E536="",0,IFERROR(VLOOKUP(E536,档案费管理台账!$D$4:$H$1000,5,0),0))</f>
        <v>0</v>
      </c>
      <c r="I536" s="57"/>
      <c r="J536" s="57"/>
      <c r="K536" s="57"/>
      <c r="L536" s="57"/>
      <c r="M536" s="58" t="str">
        <f t="shared" si="62"/>
        <v/>
      </c>
      <c r="N536" s="102"/>
    </row>
    <row r="537" spans="1:14">
      <c r="A537" s="97" t="str">
        <f t="shared" si="60"/>
        <v/>
      </c>
      <c r="B537" s="98" t="str">
        <f t="shared" si="59"/>
        <v/>
      </c>
      <c r="C537" s="99"/>
      <c r="D537" s="137"/>
      <c r="E537" s="100"/>
      <c r="F537" s="57"/>
      <c r="G537" s="58">
        <f t="shared" si="61"/>
        <v>0</v>
      </c>
      <c r="H537" s="58">
        <f>IF(E537="",0,IFERROR(VLOOKUP(E537,档案费管理台账!$D$4:$H$1000,5,0),0))</f>
        <v>0</v>
      </c>
      <c r="I537" s="57"/>
      <c r="J537" s="57"/>
      <c r="K537" s="57"/>
      <c r="L537" s="57"/>
      <c r="M537" s="58" t="str">
        <f t="shared" si="62"/>
        <v/>
      </c>
      <c r="N537" s="102"/>
    </row>
    <row r="538" spans="1:14">
      <c r="A538" s="97" t="str">
        <f t="shared" si="60"/>
        <v/>
      </c>
      <c r="B538" s="98" t="str">
        <f t="shared" si="59"/>
        <v/>
      </c>
      <c r="C538" s="99"/>
      <c r="D538" s="137"/>
      <c r="E538" s="100"/>
      <c r="F538" s="57"/>
      <c r="G538" s="58">
        <f t="shared" si="61"/>
        <v>0</v>
      </c>
      <c r="H538" s="58">
        <f>IF(E538="",0,IFERROR(VLOOKUP(E538,档案费管理台账!$D$4:$H$1000,5,0),0))</f>
        <v>0</v>
      </c>
      <c r="I538" s="57"/>
      <c r="J538" s="57"/>
      <c r="K538" s="57"/>
      <c r="L538" s="57"/>
      <c r="M538" s="58" t="str">
        <f t="shared" si="62"/>
        <v/>
      </c>
      <c r="N538" s="102"/>
    </row>
    <row r="539" spans="1:14">
      <c r="A539" s="97" t="str">
        <f t="shared" si="60"/>
        <v/>
      </c>
      <c r="B539" s="98" t="str">
        <f t="shared" si="59"/>
        <v/>
      </c>
      <c r="C539" s="99"/>
      <c r="D539" s="137"/>
      <c r="E539" s="100"/>
      <c r="F539" s="57"/>
      <c r="G539" s="58">
        <f t="shared" si="61"/>
        <v>0</v>
      </c>
      <c r="H539" s="58">
        <f>IF(E539="",0,IFERROR(VLOOKUP(E539,档案费管理台账!$D$4:$H$1000,5,0),0))</f>
        <v>0</v>
      </c>
      <c r="I539" s="57"/>
      <c r="J539" s="57"/>
      <c r="K539" s="57"/>
      <c r="L539" s="57"/>
      <c r="M539" s="58" t="str">
        <f t="shared" si="62"/>
        <v/>
      </c>
      <c r="N539" s="102"/>
    </row>
    <row r="540" spans="1:14">
      <c r="A540" s="97" t="str">
        <f t="shared" si="60"/>
        <v/>
      </c>
      <c r="B540" s="98" t="str">
        <f t="shared" si="59"/>
        <v/>
      </c>
      <c r="C540" s="99"/>
      <c r="D540" s="137"/>
      <c r="E540" s="100"/>
      <c r="F540" s="57"/>
      <c r="G540" s="58">
        <f t="shared" si="61"/>
        <v>0</v>
      </c>
      <c r="H540" s="58">
        <f>IF(E540="",0,IFERROR(VLOOKUP(E540,档案费管理台账!$D$4:$H$1000,5,0),0))</f>
        <v>0</v>
      </c>
      <c r="I540" s="57"/>
      <c r="J540" s="57"/>
      <c r="K540" s="57"/>
      <c r="L540" s="57"/>
      <c r="M540" s="58" t="str">
        <f t="shared" si="62"/>
        <v/>
      </c>
      <c r="N540" s="102"/>
    </row>
    <row r="541" spans="1:14">
      <c r="A541" s="97" t="str">
        <f t="shared" si="60"/>
        <v/>
      </c>
      <c r="B541" s="98" t="str">
        <f t="shared" si="59"/>
        <v/>
      </c>
      <c r="C541" s="99"/>
      <c r="D541" s="137"/>
      <c r="E541" s="100"/>
      <c r="F541" s="57"/>
      <c r="G541" s="58">
        <f t="shared" si="61"/>
        <v>0</v>
      </c>
      <c r="H541" s="58">
        <f>IF(E541="",0,IFERROR(VLOOKUP(E541,档案费管理台账!$D$4:$H$1000,5,0),0))</f>
        <v>0</v>
      </c>
      <c r="I541" s="57"/>
      <c r="J541" s="57"/>
      <c r="K541" s="57"/>
      <c r="L541" s="57"/>
      <c r="M541" s="58" t="str">
        <f t="shared" si="62"/>
        <v/>
      </c>
      <c r="N541" s="102"/>
    </row>
    <row r="542" spans="1:14">
      <c r="A542" s="97" t="str">
        <f t="shared" si="60"/>
        <v/>
      </c>
      <c r="B542" s="98" t="str">
        <f t="shared" si="59"/>
        <v/>
      </c>
      <c r="C542" s="99"/>
      <c r="D542" s="137"/>
      <c r="E542" s="100"/>
      <c r="F542" s="57"/>
      <c r="G542" s="58">
        <f t="shared" si="61"/>
        <v>0</v>
      </c>
      <c r="H542" s="58">
        <f>IF(E542="",0,IFERROR(VLOOKUP(E542,档案费管理台账!$D$4:$H$1000,5,0),0))</f>
        <v>0</v>
      </c>
      <c r="I542" s="57"/>
      <c r="J542" s="57"/>
      <c r="K542" s="57"/>
      <c r="L542" s="57"/>
      <c r="M542" s="58" t="str">
        <f t="shared" si="62"/>
        <v/>
      </c>
      <c r="N542" s="102"/>
    </row>
    <row r="543" spans="1:14">
      <c r="A543" s="97" t="str">
        <f t="shared" si="60"/>
        <v/>
      </c>
      <c r="B543" s="98" t="str">
        <f t="shared" si="59"/>
        <v/>
      </c>
      <c r="C543" s="99"/>
      <c r="D543" s="137"/>
      <c r="E543" s="100"/>
      <c r="F543" s="57"/>
      <c r="G543" s="58">
        <f t="shared" si="61"/>
        <v>0</v>
      </c>
      <c r="H543" s="58">
        <f>IF(E543="",0,IFERROR(VLOOKUP(E543,档案费管理台账!$D$4:$H$1000,5,0),0))</f>
        <v>0</v>
      </c>
      <c r="I543" s="57"/>
      <c r="J543" s="57"/>
      <c r="K543" s="57"/>
      <c r="L543" s="57"/>
      <c r="M543" s="58" t="str">
        <f t="shared" si="62"/>
        <v/>
      </c>
      <c r="N543" s="102"/>
    </row>
    <row r="544" spans="1:14">
      <c r="A544" s="97" t="str">
        <f t="shared" si="60"/>
        <v/>
      </c>
      <c r="B544" s="98" t="str">
        <f t="shared" si="59"/>
        <v/>
      </c>
      <c r="C544" s="99"/>
      <c r="D544" s="137"/>
      <c r="E544" s="100"/>
      <c r="F544" s="57"/>
      <c r="G544" s="58">
        <f t="shared" si="61"/>
        <v>0</v>
      </c>
      <c r="H544" s="58">
        <f>IF(E544="",0,IFERROR(VLOOKUP(E544,档案费管理台账!$D$4:$H$1000,5,0),0))</f>
        <v>0</v>
      </c>
      <c r="I544" s="57"/>
      <c r="J544" s="57"/>
      <c r="K544" s="57"/>
      <c r="L544" s="57"/>
      <c r="M544" s="58" t="str">
        <f t="shared" si="62"/>
        <v/>
      </c>
      <c r="N544" s="102"/>
    </row>
    <row r="545" spans="1:14">
      <c r="A545" s="97" t="str">
        <f t="shared" si="60"/>
        <v/>
      </c>
      <c r="B545" s="98" t="str">
        <f t="shared" si="59"/>
        <v/>
      </c>
      <c r="C545" s="99"/>
      <c r="D545" s="137"/>
      <c r="E545" s="100"/>
      <c r="F545" s="57"/>
      <c r="G545" s="58">
        <f t="shared" si="61"/>
        <v>0</v>
      </c>
      <c r="H545" s="58">
        <f>IF(E545="",0,IFERROR(VLOOKUP(E545,档案费管理台账!$D$4:$H$1000,5,0),0))</f>
        <v>0</v>
      </c>
      <c r="I545" s="57"/>
      <c r="J545" s="57"/>
      <c r="K545" s="57"/>
      <c r="L545" s="57"/>
      <c r="M545" s="58" t="str">
        <f t="shared" si="62"/>
        <v/>
      </c>
      <c r="N545" s="102"/>
    </row>
    <row r="546" spans="1:14">
      <c r="A546" s="97" t="str">
        <f t="shared" si="60"/>
        <v/>
      </c>
      <c r="B546" s="98" t="str">
        <f t="shared" si="59"/>
        <v/>
      </c>
      <c r="C546" s="99"/>
      <c r="D546" s="137"/>
      <c r="E546" s="100"/>
      <c r="F546" s="57"/>
      <c r="G546" s="58">
        <f t="shared" si="61"/>
        <v>0</v>
      </c>
      <c r="H546" s="58">
        <f>IF(E546="",0,IFERROR(VLOOKUP(E546,档案费管理台账!$D$4:$H$1000,5,0),0))</f>
        <v>0</v>
      </c>
      <c r="I546" s="57"/>
      <c r="J546" s="57"/>
      <c r="K546" s="57"/>
      <c r="L546" s="57"/>
      <c r="M546" s="58" t="str">
        <f t="shared" si="62"/>
        <v/>
      </c>
      <c r="N546" s="102"/>
    </row>
    <row r="547" spans="1:14">
      <c r="A547" s="97" t="str">
        <f t="shared" si="60"/>
        <v/>
      </c>
      <c r="B547" s="98" t="str">
        <f t="shared" si="59"/>
        <v/>
      </c>
      <c r="C547" s="99"/>
      <c r="D547" s="137"/>
      <c r="E547" s="100"/>
      <c r="F547" s="57"/>
      <c r="G547" s="58">
        <f t="shared" si="61"/>
        <v>0</v>
      </c>
      <c r="H547" s="58">
        <f>IF(E547="",0,IFERROR(VLOOKUP(E547,档案费管理台账!$D$4:$H$1000,5,0),0))</f>
        <v>0</v>
      </c>
      <c r="I547" s="57"/>
      <c r="J547" s="57"/>
      <c r="K547" s="57"/>
      <c r="L547" s="57"/>
      <c r="M547" s="58" t="str">
        <f t="shared" si="62"/>
        <v/>
      </c>
      <c r="N547" s="102"/>
    </row>
    <row r="548" spans="1:14">
      <c r="A548" s="97" t="str">
        <f t="shared" si="60"/>
        <v/>
      </c>
      <c r="B548" s="98" t="str">
        <f t="shared" si="59"/>
        <v/>
      </c>
      <c r="C548" s="99"/>
      <c r="D548" s="137"/>
      <c r="E548" s="100"/>
      <c r="F548" s="57"/>
      <c r="G548" s="58">
        <f t="shared" si="61"/>
        <v>0</v>
      </c>
      <c r="H548" s="58">
        <f>IF(E548="",0,IFERROR(VLOOKUP(E548,档案费管理台账!$D$4:$H$1000,5,0),0))</f>
        <v>0</v>
      </c>
      <c r="I548" s="57"/>
      <c r="J548" s="57"/>
      <c r="K548" s="57"/>
      <c r="L548" s="57"/>
      <c r="M548" s="58" t="str">
        <f t="shared" si="62"/>
        <v/>
      </c>
      <c r="N548" s="102"/>
    </row>
    <row r="549" spans="1:14">
      <c r="A549" s="97" t="str">
        <f t="shared" si="60"/>
        <v/>
      </c>
      <c r="B549" s="98" t="str">
        <f t="shared" si="59"/>
        <v/>
      </c>
      <c r="C549" s="99"/>
      <c r="D549" s="137"/>
      <c r="E549" s="100"/>
      <c r="F549" s="57"/>
      <c r="G549" s="58">
        <f t="shared" si="61"/>
        <v>0</v>
      </c>
      <c r="H549" s="58">
        <f>IF(E549="",0,IFERROR(VLOOKUP(E549,档案费管理台账!$D$4:$H$1000,5,0),0))</f>
        <v>0</v>
      </c>
      <c r="I549" s="57"/>
      <c r="J549" s="57"/>
      <c r="K549" s="57"/>
      <c r="L549" s="57"/>
      <c r="M549" s="58" t="str">
        <f t="shared" si="62"/>
        <v/>
      </c>
      <c r="N549" s="102"/>
    </row>
    <row r="550" spans="1:14">
      <c r="A550" s="97" t="str">
        <f t="shared" si="60"/>
        <v/>
      </c>
      <c r="B550" s="98" t="str">
        <f t="shared" si="59"/>
        <v/>
      </c>
      <c r="C550" s="99"/>
      <c r="D550" s="137"/>
      <c r="E550" s="100"/>
      <c r="F550" s="57"/>
      <c r="G550" s="58">
        <f t="shared" si="61"/>
        <v>0</v>
      </c>
      <c r="H550" s="58">
        <f>IF(E550="",0,IFERROR(VLOOKUP(E550,档案费管理台账!$D$4:$H$1000,5,0),0))</f>
        <v>0</v>
      </c>
      <c r="I550" s="57"/>
      <c r="J550" s="57"/>
      <c r="K550" s="57"/>
      <c r="L550" s="57"/>
      <c r="M550" s="58" t="str">
        <f t="shared" si="62"/>
        <v/>
      </c>
      <c r="N550" s="102"/>
    </row>
    <row r="551" spans="1:14">
      <c r="A551" s="97" t="str">
        <f t="shared" si="60"/>
        <v/>
      </c>
      <c r="B551" s="98" t="str">
        <f t="shared" si="59"/>
        <v/>
      </c>
      <c r="C551" s="99"/>
      <c r="D551" s="137"/>
      <c r="E551" s="100"/>
      <c r="F551" s="57"/>
      <c r="G551" s="58">
        <f t="shared" si="61"/>
        <v>0</v>
      </c>
      <c r="H551" s="58">
        <f>IF(E551="",0,IFERROR(VLOOKUP(E551,档案费管理台账!$D$4:$H$1000,5,0),0))</f>
        <v>0</v>
      </c>
      <c r="I551" s="57"/>
      <c r="J551" s="57"/>
      <c r="K551" s="57"/>
      <c r="L551" s="57"/>
      <c r="M551" s="58" t="str">
        <f t="shared" si="62"/>
        <v/>
      </c>
      <c r="N551" s="102"/>
    </row>
    <row r="552" spans="1:14">
      <c r="A552" s="97" t="str">
        <f t="shared" si="60"/>
        <v/>
      </c>
      <c r="B552" s="98" t="str">
        <f t="shared" si="59"/>
        <v/>
      </c>
      <c r="C552" s="99"/>
      <c r="D552" s="137"/>
      <c r="E552" s="100"/>
      <c r="F552" s="57"/>
      <c r="G552" s="58">
        <f t="shared" si="61"/>
        <v>0</v>
      </c>
      <c r="H552" s="58">
        <f>IF(E552="",0,IFERROR(VLOOKUP(E552,档案费管理台账!$D$4:$H$1000,5,0),0))</f>
        <v>0</v>
      </c>
      <c r="I552" s="57"/>
      <c r="J552" s="57"/>
      <c r="K552" s="57"/>
      <c r="L552" s="57"/>
      <c r="M552" s="58" t="str">
        <f t="shared" si="62"/>
        <v/>
      </c>
      <c r="N552" s="102"/>
    </row>
    <row r="553" spans="1:14">
      <c r="A553" s="97" t="str">
        <f t="shared" si="60"/>
        <v/>
      </c>
      <c r="B553" s="98" t="str">
        <f t="shared" si="59"/>
        <v/>
      </c>
      <c r="C553" s="99"/>
      <c r="D553" s="137"/>
      <c r="E553" s="100"/>
      <c r="F553" s="57"/>
      <c r="G553" s="58">
        <f t="shared" si="61"/>
        <v>0</v>
      </c>
      <c r="H553" s="58">
        <f>IF(E553="",0,IFERROR(VLOOKUP(E553,档案费管理台账!$D$4:$H$1000,5,0),0))</f>
        <v>0</v>
      </c>
      <c r="I553" s="57"/>
      <c r="J553" s="57"/>
      <c r="K553" s="57"/>
      <c r="L553" s="57"/>
      <c r="M553" s="58" t="str">
        <f t="shared" si="62"/>
        <v/>
      </c>
      <c r="N553" s="102"/>
    </row>
    <row r="554" spans="1:14">
      <c r="A554" s="97" t="str">
        <f t="shared" si="60"/>
        <v/>
      </c>
      <c r="B554" s="98" t="str">
        <f t="shared" si="59"/>
        <v/>
      </c>
      <c r="C554" s="99"/>
      <c r="D554" s="137"/>
      <c r="E554" s="100"/>
      <c r="F554" s="57"/>
      <c r="G554" s="58">
        <f t="shared" si="61"/>
        <v>0</v>
      </c>
      <c r="H554" s="58">
        <f>IF(E554="",0,IFERROR(VLOOKUP(E554,档案费管理台账!$D$4:$H$1000,5,0),0))</f>
        <v>0</v>
      </c>
      <c r="I554" s="57"/>
      <c r="J554" s="57"/>
      <c r="K554" s="57"/>
      <c r="L554" s="57"/>
      <c r="M554" s="58" t="str">
        <f t="shared" si="62"/>
        <v/>
      </c>
      <c r="N554" s="102"/>
    </row>
    <row r="555" spans="1:14">
      <c r="A555" s="97" t="str">
        <f t="shared" si="60"/>
        <v/>
      </c>
      <c r="B555" s="98" t="str">
        <f t="shared" si="59"/>
        <v/>
      </c>
      <c r="C555" s="99"/>
      <c r="D555" s="137"/>
      <c r="E555" s="100"/>
      <c r="F555" s="57"/>
      <c r="G555" s="58">
        <f t="shared" si="61"/>
        <v>0</v>
      </c>
      <c r="H555" s="58">
        <f>IF(E555="",0,IFERROR(VLOOKUP(E555,档案费管理台账!$D$4:$H$1000,5,0),0))</f>
        <v>0</v>
      </c>
      <c r="I555" s="57"/>
      <c r="J555" s="57"/>
      <c r="K555" s="57"/>
      <c r="L555" s="57"/>
      <c r="M555" s="58" t="str">
        <f t="shared" si="62"/>
        <v/>
      </c>
      <c r="N555" s="102"/>
    </row>
    <row r="556" spans="1:14">
      <c r="A556" s="97" t="str">
        <f t="shared" si="60"/>
        <v/>
      </c>
      <c r="B556" s="98" t="str">
        <f t="shared" ref="B556:B619" si="63">IF(C556="","",MONTH(C556)&amp;"月")</f>
        <v/>
      </c>
      <c r="C556" s="99"/>
      <c r="D556" s="137"/>
      <c r="E556" s="100"/>
      <c r="F556" s="57"/>
      <c r="G556" s="58">
        <f t="shared" si="61"/>
        <v>0</v>
      </c>
      <c r="H556" s="58">
        <f>IF(E556="",0,IFERROR(VLOOKUP(E556,档案费管理台账!$D$4:$H$1000,5,0),0))</f>
        <v>0</v>
      </c>
      <c r="I556" s="57"/>
      <c r="J556" s="57"/>
      <c r="K556" s="57"/>
      <c r="L556" s="57"/>
      <c r="M556" s="58" t="str">
        <f t="shared" si="62"/>
        <v/>
      </c>
      <c r="N556" s="102"/>
    </row>
    <row r="557" spans="1:14">
      <c r="A557" s="97" t="str">
        <f t="shared" ref="A557:A620" si="64">IF(C557="","",ROW()-42)</f>
        <v/>
      </c>
      <c r="B557" s="98" t="str">
        <f t="shared" si="63"/>
        <v/>
      </c>
      <c r="C557" s="99"/>
      <c r="D557" s="137"/>
      <c r="E557" s="100"/>
      <c r="F557" s="57"/>
      <c r="G557" s="58">
        <f t="shared" ref="G557:G620" si="65">IF(F557="",0,F557*$K$41)</f>
        <v>0</v>
      </c>
      <c r="H557" s="58">
        <f>IF(E557="",0,IFERROR(VLOOKUP(E557,档案费管理台账!$D$4:$H$1000,5,0),0))</f>
        <v>0</v>
      </c>
      <c r="I557" s="57"/>
      <c r="J557" s="57"/>
      <c r="K557" s="57"/>
      <c r="L557" s="57"/>
      <c r="M557" s="58" t="str">
        <f t="shared" ref="M557:M620" si="66">IF(C557="","",ROUND(M556+G557-I557-J557-K557-L557-H557,2))</f>
        <v/>
      </c>
      <c r="N557" s="102"/>
    </row>
    <row r="558" spans="1:14">
      <c r="A558" s="97" t="str">
        <f t="shared" si="64"/>
        <v/>
      </c>
      <c r="B558" s="98" t="str">
        <f t="shared" si="63"/>
        <v/>
      </c>
      <c r="C558" s="99"/>
      <c r="D558" s="137"/>
      <c r="E558" s="100"/>
      <c r="F558" s="57"/>
      <c r="G558" s="58">
        <f t="shared" si="65"/>
        <v>0</v>
      </c>
      <c r="H558" s="58">
        <f>IF(E558="",0,IFERROR(VLOOKUP(E558,档案费管理台账!$D$4:$H$1000,5,0),0))</f>
        <v>0</v>
      </c>
      <c r="I558" s="57"/>
      <c r="J558" s="57"/>
      <c r="K558" s="57"/>
      <c r="L558" s="57"/>
      <c r="M558" s="58" t="str">
        <f t="shared" si="66"/>
        <v/>
      </c>
      <c r="N558" s="102"/>
    </row>
    <row r="559" spans="1:14">
      <c r="A559" s="97" t="str">
        <f t="shared" si="64"/>
        <v/>
      </c>
      <c r="B559" s="98" t="str">
        <f t="shared" si="63"/>
        <v/>
      </c>
      <c r="C559" s="99"/>
      <c r="D559" s="137"/>
      <c r="E559" s="100"/>
      <c r="F559" s="57"/>
      <c r="G559" s="58">
        <f t="shared" si="65"/>
        <v>0</v>
      </c>
      <c r="H559" s="58">
        <f>IF(E559="",0,IFERROR(VLOOKUP(E559,档案费管理台账!$D$4:$H$1000,5,0),0))</f>
        <v>0</v>
      </c>
      <c r="I559" s="57"/>
      <c r="J559" s="57"/>
      <c r="K559" s="57"/>
      <c r="L559" s="57"/>
      <c r="M559" s="58" t="str">
        <f t="shared" si="66"/>
        <v/>
      </c>
      <c r="N559" s="102"/>
    </row>
    <row r="560" spans="1:14">
      <c r="A560" s="97" t="str">
        <f t="shared" si="64"/>
        <v/>
      </c>
      <c r="B560" s="98" t="str">
        <f t="shared" si="63"/>
        <v/>
      </c>
      <c r="C560" s="99"/>
      <c r="D560" s="137"/>
      <c r="E560" s="100"/>
      <c r="F560" s="57"/>
      <c r="G560" s="58">
        <f t="shared" si="65"/>
        <v>0</v>
      </c>
      <c r="H560" s="58">
        <f>IF(E560="",0,IFERROR(VLOOKUP(E560,档案费管理台账!$D$4:$H$1000,5,0),0))</f>
        <v>0</v>
      </c>
      <c r="I560" s="57"/>
      <c r="J560" s="57"/>
      <c r="K560" s="57"/>
      <c r="L560" s="57"/>
      <c r="M560" s="58" t="str">
        <f t="shared" si="66"/>
        <v/>
      </c>
      <c r="N560" s="102"/>
    </row>
    <row r="561" spans="1:14">
      <c r="A561" s="97" t="str">
        <f t="shared" si="64"/>
        <v/>
      </c>
      <c r="B561" s="98" t="str">
        <f t="shared" si="63"/>
        <v/>
      </c>
      <c r="C561" s="99"/>
      <c r="D561" s="137"/>
      <c r="E561" s="100"/>
      <c r="F561" s="57"/>
      <c r="G561" s="58">
        <f t="shared" si="65"/>
        <v>0</v>
      </c>
      <c r="H561" s="58">
        <f>IF(E561="",0,IFERROR(VLOOKUP(E561,档案费管理台账!$D$4:$H$1000,5,0),0))</f>
        <v>0</v>
      </c>
      <c r="I561" s="57"/>
      <c r="J561" s="57"/>
      <c r="K561" s="57"/>
      <c r="L561" s="57"/>
      <c r="M561" s="58" t="str">
        <f t="shared" si="66"/>
        <v/>
      </c>
      <c r="N561" s="102"/>
    </row>
    <row r="562" spans="1:14">
      <c r="A562" s="97" t="str">
        <f t="shared" si="64"/>
        <v/>
      </c>
      <c r="B562" s="98" t="str">
        <f t="shared" si="63"/>
        <v/>
      </c>
      <c r="C562" s="99"/>
      <c r="D562" s="137"/>
      <c r="E562" s="100"/>
      <c r="F562" s="57"/>
      <c r="G562" s="58">
        <f t="shared" si="65"/>
        <v>0</v>
      </c>
      <c r="H562" s="58">
        <f>IF(E562="",0,IFERROR(VLOOKUP(E562,档案费管理台账!$D$4:$H$1000,5,0),0))</f>
        <v>0</v>
      </c>
      <c r="I562" s="57"/>
      <c r="J562" s="57"/>
      <c r="K562" s="57"/>
      <c r="L562" s="57"/>
      <c r="M562" s="58" t="str">
        <f t="shared" si="66"/>
        <v/>
      </c>
      <c r="N562" s="102"/>
    </row>
    <row r="563" spans="1:14">
      <c r="A563" s="97" t="str">
        <f t="shared" si="64"/>
        <v/>
      </c>
      <c r="B563" s="98" t="str">
        <f t="shared" si="63"/>
        <v/>
      </c>
      <c r="C563" s="99"/>
      <c r="D563" s="137"/>
      <c r="E563" s="100"/>
      <c r="F563" s="57"/>
      <c r="G563" s="58">
        <f t="shared" si="65"/>
        <v>0</v>
      </c>
      <c r="H563" s="58">
        <f>IF(E563="",0,IFERROR(VLOOKUP(E563,档案费管理台账!$D$4:$H$1000,5,0),0))</f>
        <v>0</v>
      </c>
      <c r="I563" s="57"/>
      <c r="J563" s="57"/>
      <c r="K563" s="57"/>
      <c r="L563" s="57"/>
      <c r="M563" s="58" t="str">
        <f t="shared" si="66"/>
        <v/>
      </c>
      <c r="N563" s="102"/>
    </row>
    <row r="564" spans="1:14">
      <c r="A564" s="97" t="str">
        <f t="shared" si="64"/>
        <v/>
      </c>
      <c r="B564" s="98" t="str">
        <f t="shared" si="63"/>
        <v/>
      </c>
      <c r="C564" s="99"/>
      <c r="D564" s="137"/>
      <c r="E564" s="100"/>
      <c r="F564" s="57"/>
      <c r="G564" s="58">
        <f t="shared" si="65"/>
        <v>0</v>
      </c>
      <c r="H564" s="58">
        <f>IF(E564="",0,IFERROR(VLOOKUP(E564,档案费管理台账!$D$4:$H$1000,5,0),0))</f>
        <v>0</v>
      </c>
      <c r="I564" s="57"/>
      <c r="J564" s="57"/>
      <c r="K564" s="57"/>
      <c r="L564" s="57"/>
      <c r="M564" s="58" t="str">
        <f t="shared" si="66"/>
        <v/>
      </c>
      <c r="N564" s="102"/>
    </row>
    <row r="565" spans="1:14">
      <c r="A565" s="97" t="str">
        <f t="shared" si="64"/>
        <v/>
      </c>
      <c r="B565" s="98" t="str">
        <f t="shared" si="63"/>
        <v/>
      </c>
      <c r="C565" s="99"/>
      <c r="D565" s="137"/>
      <c r="E565" s="100"/>
      <c r="F565" s="57"/>
      <c r="G565" s="58">
        <f t="shared" si="65"/>
        <v>0</v>
      </c>
      <c r="H565" s="58">
        <f>IF(E565="",0,IFERROR(VLOOKUP(E565,档案费管理台账!$D$4:$H$1000,5,0),0))</f>
        <v>0</v>
      </c>
      <c r="I565" s="57"/>
      <c r="J565" s="57"/>
      <c r="K565" s="57"/>
      <c r="L565" s="57"/>
      <c r="M565" s="58" t="str">
        <f t="shared" si="66"/>
        <v/>
      </c>
      <c r="N565" s="102"/>
    </row>
    <row r="566" spans="1:14">
      <c r="A566" s="97" t="str">
        <f t="shared" si="64"/>
        <v/>
      </c>
      <c r="B566" s="98" t="str">
        <f t="shared" si="63"/>
        <v/>
      </c>
      <c r="C566" s="99"/>
      <c r="D566" s="137"/>
      <c r="E566" s="100"/>
      <c r="F566" s="57"/>
      <c r="G566" s="58">
        <f t="shared" si="65"/>
        <v>0</v>
      </c>
      <c r="H566" s="58">
        <f>IF(E566="",0,IFERROR(VLOOKUP(E566,档案费管理台账!$D$4:$H$1000,5,0),0))</f>
        <v>0</v>
      </c>
      <c r="I566" s="57"/>
      <c r="J566" s="57"/>
      <c r="K566" s="57"/>
      <c r="L566" s="57"/>
      <c r="M566" s="58" t="str">
        <f t="shared" si="66"/>
        <v/>
      </c>
      <c r="N566" s="102"/>
    </row>
    <row r="567" spans="1:14">
      <c r="A567" s="97" t="str">
        <f t="shared" si="64"/>
        <v/>
      </c>
      <c r="B567" s="98" t="str">
        <f t="shared" si="63"/>
        <v/>
      </c>
      <c r="C567" s="99"/>
      <c r="D567" s="137"/>
      <c r="E567" s="100"/>
      <c r="F567" s="57"/>
      <c r="G567" s="58">
        <f t="shared" si="65"/>
        <v>0</v>
      </c>
      <c r="H567" s="58">
        <f>IF(E567="",0,IFERROR(VLOOKUP(E567,档案费管理台账!$D$4:$H$1000,5,0),0))</f>
        <v>0</v>
      </c>
      <c r="I567" s="57"/>
      <c r="J567" s="57"/>
      <c r="K567" s="57"/>
      <c r="L567" s="57"/>
      <c r="M567" s="58" t="str">
        <f t="shared" si="66"/>
        <v/>
      </c>
      <c r="N567" s="102"/>
    </row>
    <row r="568" spans="1:14">
      <c r="A568" s="97" t="str">
        <f t="shared" si="64"/>
        <v/>
      </c>
      <c r="B568" s="98" t="str">
        <f t="shared" si="63"/>
        <v/>
      </c>
      <c r="C568" s="99"/>
      <c r="D568" s="137"/>
      <c r="E568" s="100"/>
      <c r="F568" s="57"/>
      <c r="G568" s="58">
        <f t="shared" si="65"/>
        <v>0</v>
      </c>
      <c r="H568" s="58">
        <f>IF(E568="",0,IFERROR(VLOOKUP(E568,档案费管理台账!$D$4:$H$1000,5,0),0))</f>
        <v>0</v>
      </c>
      <c r="I568" s="57"/>
      <c r="J568" s="57"/>
      <c r="K568" s="57"/>
      <c r="L568" s="57"/>
      <c r="M568" s="58" t="str">
        <f t="shared" si="66"/>
        <v/>
      </c>
      <c r="N568" s="102"/>
    </row>
    <row r="569" spans="1:14">
      <c r="A569" s="97" t="str">
        <f t="shared" si="64"/>
        <v/>
      </c>
      <c r="B569" s="98" t="str">
        <f t="shared" si="63"/>
        <v/>
      </c>
      <c r="C569" s="99"/>
      <c r="D569" s="137"/>
      <c r="E569" s="100"/>
      <c r="F569" s="57"/>
      <c r="G569" s="58">
        <f t="shared" si="65"/>
        <v>0</v>
      </c>
      <c r="H569" s="58">
        <f>IF(E569="",0,IFERROR(VLOOKUP(E569,档案费管理台账!$D$4:$H$1000,5,0),0))</f>
        <v>0</v>
      </c>
      <c r="I569" s="57"/>
      <c r="J569" s="57"/>
      <c r="K569" s="57"/>
      <c r="L569" s="57"/>
      <c r="M569" s="58" t="str">
        <f t="shared" si="66"/>
        <v/>
      </c>
      <c r="N569" s="102"/>
    </row>
    <row r="570" spans="1:14">
      <c r="A570" s="97" t="str">
        <f t="shared" si="64"/>
        <v/>
      </c>
      <c r="B570" s="98" t="str">
        <f t="shared" si="63"/>
        <v/>
      </c>
      <c r="C570" s="99"/>
      <c r="D570" s="137"/>
      <c r="E570" s="100"/>
      <c r="F570" s="57"/>
      <c r="G570" s="58">
        <f t="shared" si="65"/>
        <v>0</v>
      </c>
      <c r="H570" s="58">
        <f>IF(E570="",0,IFERROR(VLOOKUP(E570,档案费管理台账!$D$4:$H$1000,5,0),0))</f>
        <v>0</v>
      </c>
      <c r="I570" s="57"/>
      <c r="J570" s="57"/>
      <c r="K570" s="57"/>
      <c r="L570" s="57"/>
      <c r="M570" s="58" t="str">
        <f t="shared" si="66"/>
        <v/>
      </c>
      <c r="N570" s="102"/>
    </row>
    <row r="571" spans="1:14">
      <c r="A571" s="97" t="str">
        <f t="shared" si="64"/>
        <v/>
      </c>
      <c r="B571" s="98" t="str">
        <f t="shared" si="63"/>
        <v/>
      </c>
      <c r="C571" s="99"/>
      <c r="D571" s="137"/>
      <c r="E571" s="100"/>
      <c r="F571" s="57"/>
      <c r="G571" s="58">
        <f t="shared" si="65"/>
        <v>0</v>
      </c>
      <c r="H571" s="58">
        <f>IF(E571="",0,IFERROR(VLOOKUP(E571,档案费管理台账!$D$4:$H$1000,5,0),0))</f>
        <v>0</v>
      </c>
      <c r="I571" s="57"/>
      <c r="J571" s="57"/>
      <c r="K571" s="57"/>
      <c r="L571" s="57"/>
      <c r="M571" s="58" t="str">
        <f t="shared" si="66"/>
        <v/>
      </c>
      <c r="N571" s="102"/>
    </row>
    <row r="572" spans="1:14">
      <c r="A572" s="97" t="str">
        <f t="shared" si="64"/>
        <v/>
      </c>
      <c r="B572" s="98" t="str">
        <f t="shared" si="63"/>
        <v/>
      </c>
      <c r="C572" s="99"/>
      <c r="D572" s="137"/>
      <c r="E572" s="100"/>
      <c r="F572" s="57"/>
      <c r="G572" s="58">
        <f t="shared" si="65"/>
        <v>0</v>
      </c>
      <c r="H572" s="58">
        <f>IF(E572="",0,IFERROR(VLOOKUP(E572,档案费管理台账!$D$4:$H$1000,5,0),0))</f>
        <v>0</v>
      </c>
      <c r="I572" s="57"/>
      <c r="J572" s="57"/>
      <c r="K572" s="57"/>
      <c r="L572" s="57"/>
      <c r="M572" s="58" t="str">
        <f t="shared" si="66"/>
        <v/>
      </c>
      <c r="N572" s="102"/>
    </row>
    <row r="573" spans="1:14">
      <c r="A573" s="97" t="str">
        <f t="shared" si="64"/>
        <v/>
      </c>
      <c r="B573" s="98" t="str">
        <f t="shared" si="63"/>
        <v/>
      </c>
      <c r="C573" s="99"/>
      <c r="D573" s="137"/>
      <c r="E573" s="100"/>
      <c r="F573" s="57"/>
      <c r="G573" s="58">
        <f t="shared" si="65"/>
        <v>0</v>
      </c>
      <c r="H573" s="58">
        <f>IF(E573="",0,IFERROR(VLOOKUP(E573,档案费管理台账!$D$4:$H$1000,5,0),0))</f>
        <v>0</v>
      </c>
      <c r="I573" s="57"/>
      <c r="J573" s="57"/>
      <c r="K573" s="57"/>
      <c r="L573" s="57"/>
      <c r="M573" s="58" t="str">
        <f t="shared" si="66"/>
        <v/>
      </c>
      <c r="N573" s="102"/>
    </row>
    <row r="574" spans="1:14">
      <c r="A574" s="97" t="str">
        <f t="shared" si="64"/>
        <v/>
      </c>
      <c r="B574" s="98" t="str">
        <f t="shared" si="63"/>
        <v/>
      </c>
      <c r="C574" s="99"/>
      <c r="D574" s="137"/>
      <c r="E574" s="100"/>
      <c r="F574" s="57"/>
      <c r="G574" s="58">
        <f t="shared" si="65"/>
        <v>0</v>
      </c>
      <c r="H574" s="58">
        <f>IF(E574="",0,IFERROR(VLOOKUP(E574,档案费管理台账!$D$4:$H$1000,5,0),0))</f>
        <v>0</v>
      </c>
      <c r="I574" s="57"/>
      <c r="J574" s="57"/>
      <c r="K574" s="57"/>
      <c r="L574" s="57"/>
      <c r="M574" s="58" t="str">
        <f t="shared" si="66"/>
        <v/>
      </c>
      <c r="N574" s="102"/>
    </row>
    <row r="575" spans="1:14">
      <c r="A575" s="97" t="str">
        <f t="shared" si="64"/>
        <v/>
      </c>
      <c r="B575" s="98" t="str">
        <f t="shared" si="63"/>
        <v/>
      </c>
      <c r="C575" s="99"/>
      <c r="D575" s="137"/>
      <c r="E575" s="100"/>
      <c r="F575" s="57"/>
      <c r="G575" s="58">
        <f t="shared" si="65"/>
        <v>0</v>
      </c>
      <c r="H575" s="58">
        <f>IF(E575="",0,IFERROR(VLOOKUP(E575,档案费管理台账!$D$4:$H$1000,5,0),0))</f>
        <v>0</v>
      </c>
      <c r="I575" s="57"/>
      <c r="J575" s="57"/>
      <c r="K575" s="57"/>
      <c r="L575" s="57"/>
      <c r="M575" s="58" t="str">
        <f t="shared" si="66"/>
        <v/>
      </c>
      <c r="N575" s="102"/>
    </row>
    <row r="576" spans="1:14">
      <c r="A576" s="97" t="str">
        <f t="shared" si="64"/>
        <v/>
      </c>
      <c r="B576" s="98" t="str">
        <f t="shared" si="63"/>
        <v/>
      </c>
      <c r="C576" s="99"/>
      <c r="D576" s="137"/>
      <c r="E576" s="100"/>
      <c r="F576" s="57"/>
      <c r="G576" s="58">
        <f t="shared" si="65"/>
        <v>0</v>
      </c>
      <c r="H576" s="58">
        <f>IF(E576="",0,IFERROR(VLOOKUP(E576,档案费管理台账!$D$4:$H$1000,5,0),0))</f>
        <v>0</v>
      </c>
      <c r="I576" s="57"/>
      <c r="J576" s="57"/>
      <c r="K576" s="57"/>
      <c r="L576" s="57"/>
      <c r="M576" s="58" t="str">
        <f t="shared" si="66"/>
        <v/>
      </c>
      <c r="N576" s="102"/>
    </row>
    <row r="577" spans="1:14">
      <c r="A577" s="97" t="str">
        <f t="shared" si="64"/>
        <v/>
      </c>
      <c r="B577" s="98" t="str">
        <f t="shared" si="63"/>
        <v/>
      </c>
      <c r="C577" s="99"/>
      <c r="D577" s="137"/>
      <c r="E577" s="100"/>
      <c r="F577" s="57"/>
      <c r="G577" s="58">
        <f t="shared" si="65"/>
        <v>0</v>
      </c>
      <c r="H577" s="58">
        <f>IF(E577="",0,IFERROR(VLOOKUP(E577,档案费管理台账!$D$4:$H$1000,5,0),0))</f>
        <v>0</v>
      </c>
      <c r="I577" s="57"/>
      <c r="J577" s="57"/>
      <c r="K577" s="57"/>
      <c r="L577" s="57"/>
      <c r="M577" s="58" t="str">
        <f t="shared" si="66"/>
        <v/>
      </c>
      <c r="N577" s="102"/>
    </row>
    <row r="578" spans="1:14">
      <c r="A578" s="97" t="str">
        <f t="shared" si="64"/>
        <v/>
      </c>
      <c r="B578" s="98" t="str">
        <f t="shared" si="63"/>
        <v/>
      </c>
      <c r="C578" s="99"/>
      <c r="D578" s="137"/>
      <c r="E578" s="100"/>
      <c r="F578" s="57"/>
      <c r="G578" s="58">
        <f t="shared" si="65"/>
        <v>0</v>
      </c>
      <c r="H578" s="58">
        <f>IF(E578="",0,IFERROR(VLOOKUP(E578,档案费管理台账!$D$4:$H$1000,5,0),0))</f>
        <v>0</v>
      </c>
      <c r="I578" s="57"/>
      <c r="J578" s="57"/>
      <c r="K578" s="57"/>
      <c r="L578" s="57"/>
      <c r="M578" s="58" t="str">
        <f t="shared" si="66"/>
        <v/>
      </c>
      <c r="N578" s="102"/>
    </row>
    <row r="579" spans="1:14">
      <c r="A579" s="97" t="str">
        <f t="shared" si="64"/>
        <v/>
      </c>
      <c r="B579" s="98" t="str">
        <f t="shared" si="63"/>
        <v/>
      </c>
      <c r="C579" s="99"/>
      <c r="D579" s="137"/>
      <c r="E579" s="100"/>
      <c r="F579" s="57"/>
      <c r="G579" s="58">
        <f t="shared" si="65"/>
        <v>0</v>
      </c>
      <c r="H579" s="58">
        <f>IF(E579="",0,IFERROR(VLOOKUP(E579,档案费管理台账!$D$4:$H$1000,5,0),0))</f>
        <v>0</v>
      </c>
      <c r="I579" s="57"/>
      <c r="J579" s="57"/>
      <c r="K579" s="57"/>
      <c r="L579" s="57"/>
      <c r="M579" s="58" t="str">
        <f t="shared" si="66"/>
        <v/>
      </c>
      <c r="N579" s="102"/>
    </row>
    <row r="580" spans="1:14">
      <c r="A580" s="97" t="str">
        <f t="shared" si="64"/>
        <v/>
      </c>
      <c r="B580" s="98" t="str">
        <f t="shared" si="63"/>
        <v/>
      </c>
      <c r="C580" s="99"/>
      <c r="D580" s="137"/>
      <c r="E580" s="100"/>
      <c r="F580" s="57"/>
      <c r="G580" s="58">
        <f t="shared" si="65"/>
        <v>0</v>
      </c>
      <c r="H580" s="58">
        <f>IF(E580="",0,IFERROR(VLOOKUP(E580,档案费管理台账!$D$4:$H$1000,5,0),0))</f>
        <v>0</v>
      </c>
      <c r="I580" s="57"/>
      <c r="J580" s="57"/>
      <c r="K580" s="57"/>
      <c r="L580" s="57"/>
      <c r="M580" s="58" t="str">
        <f t="shared" si="66"/>
        <v/>
      </c>
      <c r="N580" s="102"/>
    </row>
    <row r="581" spans="1:14">
      <c r="A581" s="97" t="str">
        <f t="shared" si="64"/>
        <v/>
      </c>
      <c r="B581" s="98" t="str">
        <f t="shared" si="63"/>
        <v/>
      </c>
      <c r="C581" s="99"/>
      <c r="D581" s="137"/>
      <c r="E581" s="100"/>
      <c r="F581" s="57"/>
      <c r="G581" s="58">
        <f t="shared" si="65"/>
        <v>0</v>
      </c>
      <c r="H581" s="58">
        <f>IF(E581="",0,IFERROR(VLOOKUP(E581,档案费管理台账!$D$4:$H$1000,5,0),0))</f>
        <v>0</v>
      </c>
      <c r="I581" s="57"/>
      <c r="J581" s="57"/>
      <c r="K581" s="57"/>
      <c r="L581" s="57"/>
      <c r="M581" s="58" t="str">
        <f t="shared" si="66"/>
        <v/>
      </c>
      <c r="N581" s="102"/>
    </row>
    <row r="582" spans="1:14">
      <c r="A582" s="97" t="str">
        <f t="shared" si="64"/>
        <v/>
      </c>
      <c r="B582" s="98" t="str">
        <f t="shared" si="63"/>
        <v/>
      </c>
      <c r="C582" s="99"/>
      <c r="D582" s="137"/>
      <c r="E582" s="100"/>
      <c r="F582" s="57"/>
      <c r="G582" s="58">
        <f t="shared" si="65"/>
        <v>0</v>
      </c>
      <c r="H582" s="58">
        <f>IF(E582="",0,IFERROR(VLOOKUP(E582,档案费管理台账!$D$4:$H$1000,5,0),0))</f>
        <v>0</v>
      </c>
      <c r="I582" s="57"/>
      <c r="J582" s="57"/>
      <c r="K582" s="57"/>
      <c r="L582" s="57"/>
      <c r="M582" s="58" t="str">
        <f t="shared" si="66"/>
        <v/>
      </c>
      <c r="N582" s="102"/>
    </row>
    <row r="583" spans="1:14">
      <c r="A583" s="97" t="str">
        <f t="shared" si="64"/>
        <v/>
      </c>
      <c r="B583" s="98" t="str">
        <f t="shared" si="63"/>
        <v/>
      </c>
      <c r="C583" s="99"/>
      <c r="D583" s="137"/>
      <c r="E583" s="100"/>
      <c r="F583" s="57"/>
      <c r="G583" s="58">
        <f t="shared" si="65"/>
        <v>0</v>
      </c>
      <c r="H583" s="58">
        <f>IF(E583="",0,IFERROR(VLOOKUP(E583,档案费管理台账!$D$4:$H$1000,5,0),0))</f>
        <v>0</v>
      </c>
      <c r="I583" s="57"/>
      <c r="J583" s="57"/>
      <c r="K583" s="57"/>
      <c r="L583" s="57"/>
      <c r="M583" s="58" t="str">
        <f t="shared" si="66"/>
        <v/>
      </c>
      <c r="N583" s="102"/>
    </row>
    <row r="584" spans="1:14">
      <c r="A584" s="97" t="str">
        <f t="shared" si="64"/>
        <v/>
      </c>
      <c r="B584" s="98" t="str">
        <f t="shared" si="63"/>
        <v/>
      </c>
      <c r="C584" s="99"/>
      <c r="D584" s="137"/>
      <c r="E584" s="100"/>
      <c r="F584" s="57"/>
      <c r="G584" s="58">
        <f t="shared" si="65"/>
        <v>0</v>
      </c>
      <c r="H584" s="58">
        <f>IF(E584="",0,IFERROR(VLOOKUP(E584,档案费管理台账!$D$4:$H$1000,5,0),0))</f>
        <v>0</v>
      </c>
      <c r="I584" s="57"/>
      <c r="J584" s="57"/>
      <c r="K584" s="57"/>
      <c r="L584" s="57"/>
      <c r="M584" s="58" t="str">
        <f t="shared" si="66"/>
        <v/>
      </c>
      <c r="N584" s="102"/>
    </row>
    <row r="585" spans="1:14">
      <c r="A585" s="97" t="str">
        <f t="shared" si="64"/>
        <v/>
      </c>
      <c r="B585" s="98" t="str">
        <f t="shared" si="63"/>
        <v/>
      </c>
      <c r="C585" s="99"/>
      <c r="D585" s="137"/>
      <c r="E585" s="100"/>
      <c r="F585" s="57"/>
      <c r="G585" s="58">
        <f t="shared" si="65"/>
        <v>0</v>
      </c>
      <c r="H585" s="58">
        <f>IF(E585="",0,IFERROR(VLOOKUP(E585,档案费管理台账!$D$4:$H$1000,5,0),0))</f>
        <v>0</v>
      </c>
      <c r="I585" s="57"/>
      <c r="J585" s="57"/>
      <c r="K585" s="57"/>
      <c r="L585" s="57"/>
      <c r="M585" s="58" t="str">
        <f t="shared" si="66"/>
        <v/>
      </c>
      <c r="N585" s="102"/>
    </row>
    <row r="586" spans="1:14">
      <c r="A586" s="97" t="str">
        <f t="shared" si="64"/>
        <v/>
      </c>
      <c r="B586" s="98" t="str">
        <f t="shared" si="63"/>
        <v/>
      </c>
      <c r="C586" s="99"/>
      <c r="D586" s="137"/>
      <c r="E586" s="100"/>
      <c r="F586" s="57"/>
      <c r="G586" s="58">
        <f t="shared" si="65"/>
        <v>0</v>
      </c>
      <c r="H586" s="58">
        <f>IF(E586="",0,IFERROR(VLOOKUP(E586,档案费管理台账!$D$4:$H$1000,5,0),0))</f>
        <v>0</v>
      </c>
      <c r="I586" s="57"/>
      <c r="J586" s="57"/>
      <c r="K586" s="57"/>
      <c r="L586" s="57"/>
      <c r="M586" s="58" t="str">
        <f t="shared" si="66"/>
        <v/>
      </c>
      <c r="N586" s="102"/>
    </row>
    <row r="587" spans="1:14">
      <c r="A587" s="97" t="str">
        <f t="shared" si="64"/>
        <v/>
      </c>
      <c r="B587" s="98" t="str">
        <f t="shared" si="63"/>
        <v/>
      </c>
      <c r="C587" s="99"/>
      <c r="D587" s="137"/>
      <c r="E587" s="100"/>
      <c r="F587" s="57"/>
      <c r="G587" s="58">
        <f t="shared" si="65"/>
        <v>0</v>
      </c>
      <c r="H587" s="58">
        <f>IF(E587="",0,IFERROR(VLOOKUP(E587,档案费管理台账!$D$4:$H$1000,5,0),0))</f>
        <v>0</v>
      </c>
      <c r="I587" s="57"/>
      <c r="J587" s="57"/>
      <c r="K587" s="57"/>
      <c r="L587" s="57"/>
      <c r="M587" s="58" t="str">
        <f t="shared" si="66"/>
        <v/>
      </c>
      <c r="N587" s="102"/>
    </row>
    <row r="588" spans="1:14">
      <c r="A588" s="97" t="str">
        <f t="shared" si="64"/>
        <v/>
      </c>
      <c r="B588" s="98" t="str">
        <f t="shared" si="63"/>
        <v/>
      </c>
      <c r="C588" s="99"/>
      <c r="D588" s="137"/>
      <c r="E588" s="100"/>
      <c r="F588" s="57"/>
      <c r="G588" s="58">
        <f t="shared" si="65"/>
        <v>0</v>
      </c>
      <c r="H588" s="58">
        <f>IF(E588="",0,IFERROR(VLOOKUP(E588,档案费管理台账!$D$4:$H$1000,5,0),0))</f>
        <v>0</v>
      </c>
      <c r="I588" s="57"/>
      <c r="J588" s="57"/>
      <c r="K588" s="57"/>
      <c r="L588" s="57"/>
      <c r="M588" s="58" t="str">
        <f t="shared" si="66"/>
        <v/>
      </c>
      <c r="N588" s="102"/>
    </row>
    <row r="589" spans="1:14">
      <c r="A589" s="97" t="str">
        <f t="shared" si="64"/>
        <v/>
      </c>
      <c r="B589" s="98" t="str">
        <f t="shared" si="63"/>
        <v/>
      </c>
      <c r="C589" s="99"/>
      <c r="D589" s="137"/>
      <c r="E589" s="100"/>
      <c r="F589" s="57"/>
      <c r="G589" s="58">
        <f t="shared" si="65"/>
        <v>0</v>
      </c>
      <c r="H589" s="58">
        <f>IF(E589="",0,IFERROR(VLOOKUP(E589,档案费管理台账!$D$4:$H$1000,5,0),0))</f>
        <v>0</v>
      </c>
      <c r="I589" s="57"/>
      <c r="J589" s="57"/>
      <c r="K589" s="57"/>
      <c r="L589" s="57"/>
      <c r="M589" s="58" t="str">
        <f t="shared" si="66"/>
        <v/>
      </c>
      <c r="N589" s="102"/>
    </row>
    <row r="590" spans="1:14">
      <c r="A590" s="97" t="str">
        <f t="shared" si="64"/>
        <v/>
      </c>
      <c r="B590" s="98" t="str">
        <f t="shared" si="63"/>
        <v/>
      </c>
      <c r="C590" s="99"/>
      <c r="D590" s="137"/>
      <c r="E590" s="100"/>
      <c r="F590" s="57"/>
      <c r="G590" s="58">
        <f t="shared" si="65"/>
        <v>0</v>
      </c>
      <c r="H590" s="58">
        <f>IF(E590="",0,IFERROR(VLOOKUP(E590,档案费管理台账!$D$4:$H$1000,5,0),0))</f>
        <v>0</v>
      </c>
      <c r="I590" s="57"/>
      <c r="J590" s="57"/>
      <c r="K590" s="57"/>
      <c r="L590" s="57"/>
      <c r="M590" s="58" t="str">
        <f t="shared" si="66"/>
        <v/>
      </c>
      <c r="N590" s="102"/>
    </row>
    <row r="591" spans="1:14">
      <c r="A591" s="97" t="str">
        <f t="shared" si="64"/>
        <v/>
      </c>
      <c r="B591" s="98" t="str">
        <f t="shared" si="63"/>
        <v/>
      </c>
      <c r="C591" s="99"/>
      <c r="D591" s="137"/>
      <c r="E591" s="100"/>
      <c r="F591" s="57"/>
      <c r="G591" s="58">
        <f t="shared" si="65"/>
        <v>0</v>
      </c>
      <c r="H591" s="58">
        <f>IF(E591="",0,IFERROR(VLOOKUP(E591,档案费管理台账!$D$4:$H$1000,5,0),0))</f>
        <v>0</v>
      </c>
      <c r="I591" s="57"/>
      <c r="J591" s="57"/>
      <c r="K591" s="57"/>
      <c r="L591" s="57"/>
      <c r="M591" s="58" t="str">
        <f t="shared" si="66"/>
        <v/>
      </c>
      <c r="N591" s="102"/>
    </row>
    <row r="592" spans="1:14">
      <c r="A592" s="97" t="str">
        <f t="shared" si="64"/>
        <v/>
      </c>
      <c r="B592" s="98" t="str">
        <f t="shared" si="63"/>
        <v/>
      </c>
      <c r="C592" s="99"/>
      <c r="D592" s="137"/>
      <c r="E592" s="100"/>
      <c r="F592" s="57"/>
      <c r="G592" s="58">
        <f t="shared" si="65"/>
        <v>0</v>
      </c>
      <c r="H592" s="58">
        <f>IF(E592="",0,IFERROR(VLOOKUP(E592,档案费管理台账!$D$4:$H$1000,5,0),0))</f>
        <v>0</v>
      </c>
      <c r="I592" s="57"/>
      <c r="J592" s="57"/>
      <c r="K592" s="57"/>
      <c r="L592" s="57"/>
      <c r="M592" s="58" t="str">
        <f t="shared" si="66"/>
        <v/>
      </c>
      <c r="N592" s="102"/>
    </row>
    <row r="593" spans="1:14">
      <c r="A593" s="97" t="str">
        <f t="shared" si="64"/>
        <v/>
      </c>
      <c r="B593" s="98" t="str">
        <f t="shared" si="63"/>
        <v/>
      </c>
      <c r="C593" s="99"/>
      <c r="D593" s="137"/>
      <c r="E593" s="100"/>
      <c r="F593" s="57"/>
      <c r="G593" s="58">
        <f t="shared" si="65"/>
        <v>0</v>
      </c>
      <c r="H593" s="58">
        <f>IF(E593="",0,IFERROR(VLOOKUP(E593,档案费管理台账!$D$4:$H$1000,5,0),0))</f>
        <v>0</v>
      </c>
      <c r="I593" s="57"/>
      <c r="J593" s="57"/>
      <c r="K593" s="57"/>
      <c r="L593" s="57"/>
      <c r="M593" s="58" t="str">
        <f t="shared" si="66"/>
        <v/>
      </c>
      <c r="N593" s="102"/>
    </row>
    <row r="594" spans="1:14">
      <c r="A594" s="97" t="str">
        <f t="shared" si="64"/>
        <v/>
      </c>
      <c r="B594" s="98" t="str">
        <f t="shared" si="63"/>
        <v/>
      </c>
      <c r="C594" s="99"/>
      <c r="D594" s="137"/>
      <c r="E594" s="100"/>
      <c r="F594" s="57"/>
      <c r="G594" s="58">
        <f t="shared" si="65"/>
        <v>0</v>
      </c>
      <c r="H594" s="58">
        <f>IF(E594="",0,IFERROR(VLOOKUP(E594,档案费管理台账!$D$4:$H$1000,5,0),0))</f>
        <v>0</v>
      </c>
      <c r="I594" s="57"/>
      <c r="J594" s="57"/>
      <c r="K594" s="57"/>
      <c r="L594" s="57"/>
      <c r="M594" s="58" t="str">
        <f t="shared" si="66"/>
        <v/>
      </c>
      <c r="N594" s="102"/>
    </row>
    <row r="595" spans="1:14">
      <c r="A595" s="97" t="str">
        <f t="shared" si="64"/>
        <v/>
      </c>
      <c r="B595" s="98" t="str">
        <f t="shared" si="63"/>
        <v/>
      </c>
      <c r="C595" s="99"/>
      <c r="D595" s="137"/>
      <c r="E595" s="100"/>
      <c r="F595" s="57"/>
      <c r="G595" s="58">
        <f t="shared" si="65"/>
        <v>0</v>
      </c>
      <c r="H595" s="58">
        <f>IF(E595="",0,IFERROR(VLOOKUP(E595,档案费管理台账!$D$4:$H$1000,5,0),0))</f>
        <v>0</v>
      </c>
      <c r="I595" s="57"/>
      <c r="J595" s="57"/>
      <c r="K595" s="57"/>
      <c r="L595" s="57"/>
      <c r="M595" s="58" t="str">
        <f t="shared" si="66"/>
        <v/>
      </c>
      <c r="N595" s="102"/>
    </row>
    <row r="596" spans="1:14">
      <c r="A596" s="97" t="str">
        <f t="shared" si="64"/>
        <v/>
      </c>
      <c r="B596" s="98" t="str">
        <f t="shared" si="63"/>
        <v/>
      </c>
      <c r="C596" s="99"/>
      <c r="D596" s="137"/>
      <c r="E596" s="100"/>
      <c r="F596" s="57"/>
      <c r="G596" s="58">
        <f t="shared" si="65"/>
        <v>0</v>
      </c>
      <c r="H596" s="58">
        <f>IF(E596="",0,IFERROR(VLOOKUP(E596,档案费管理台账!$D$4:$H$1000,5,0),0))</f>
        <v>0</v>
      </c>
      <c r="I596" s="57"/>
      <c r="J596" s="57"/>
      <c r="K596" s="57"/>
      <c r="L596" s="57"/>
      <c r="M596" s="58" t="str">
        <f t="shared" si="66"/>
        <v/>
      </c>
      <c r="N596" s="102"/>
    </row>
    <row r="597" spans="1:14">
      <c r="A597" s="97" t="str">
        <f t="shared" si="64"/>
        <v/>
      </c>
      <c r="B597" s="98" t="str">
        <f t="shared" si="63"/>
        <v/>
      </c>
      <c r="C597" s="99"/>
      <c r="D597" s="137"/>
      <c r="E597" s="100"/>
      <c r="F597" s="57"/>
      <c r="G597" s="58">
        <f t="shared" si="65"/>
        <v>0</v>
      </c>
      <c r="H597" s="58">
        <f>IF(E597="",0,IFERROR(VLOOKUP(E597,档案费管理台账!$D$4:$H$1000,5,0),0))</f>
        <v>0</v>
      </c>
      <c r="I597" s="57"/>
      <c r="J597" s="57"/>
      <c r="K597" s="57"/>
      <c r="L597" s="57"/>
      <c r="M597" s="58" t="str">
        <f t="shared" si="66"/>
        <v/>
      </c>
      <c r="N597" s="102"/>
    </row>
    <row r="598" spans="1:14">
      <c r="A598" s="97" t="str">
        <f t="shared" si="64"/>
        <v/>
      </c>
      <c r="B598" s="98" t="str">
        <f t="shared" si="63"/>
        <v/>
      </c>
      <c r="C598" s="99"/>
      <c r="D598" s="137"/>
      <c r="E598" s="100"/>
      <c r="F598" s="57"/>
      <c r="G598" s="58">
        <f t="shared" si="65"/>
        <v>0</v>
      </c>
      <c r="H598" s="58">
        <f>IF(E598="",0,IFERROR(VLOOKUP(E598,档案费管理台账!$D$4:$H$1000,5,0),0))</f>
        <v>0</v>
      </c>
      <c r="I598" s="57"/>
      <c r="J598" s="57"/>
      <c r="K598" s="57"/>
      <c r="L598" s="57"/>
      <c r="M598" s="58" t="str">
        <f t="shared" si="66"/>
        <v/>
      </c>
      <c r="N598" s="102"/>
    </row>
    <row r="599" spans="1:14">
      <c r="A599" s="97" t="str">
        <f t="shared" si="64"/>
        <v/>
      </c>
      <c r="B599" s="98" t="str">
        <f t="shared" si="63"/>
        <v/>
      </c>
      <c r="C599" s="99"/>
      <c r="D599" s="137"/>
      <c r="E599" s="100"/>
      <c r="F599" s="57"/>
      <c r="G599" s="58">
        <f t="shared" si="65"/>
        <v>0</v>
      </c>
      <c r="H599" s="58">
        <f>IF(E599="",0,IFERROR(VLOOKUP(E599,档案费管理台账!$D$4:$H$1000,5,0),0))</f>
        <v>0</v>
      </c>
      <c r="I599" s="57"/>
      <c r="J599" s="57"/>
      <c r="K599" s="57"/>
      <c r="L599" s="57"/>
      <c r="M599" s="58" t="str">
        <f t="shared" si="66"/>
        <v/>
      </c>
      <c r="N599" s="102"/>
    </row>
    <row r="600" spans="1:14">
      <c r="A600" s="97" t="str">
        <f t="shared" si="64"/>
        <v/>
      </c>
      <c r="B600" s="98" t="str">
        <f t="shared" si="63"/>
        <v/>
      </c>
      <c r="C600" s="99"/>
      <c r="D600" s="137"/>
      <c r="E600" s="100"/>
      <c r="F600" s="57"/>
      <c r="G600" s="58">
        <f t="shared" si="65"/>
        <v>0</v>
      </c>
      <c r="H600" s="58">
        <f>IF(E600="",0,IFERROR(VLOOKUP(E600,档案费管理台账!$D$4:$H$1000,5,0),0))</f>
        <v>0</v>
      </c>
      <c r="I600" s="57"/>
      <c r="J600" s="57"/>
      <c r="K600" s="57"/>
      <c r="L600" s="57"/>
      <c r="M600" s="58" t="str">
        <f t="shared" si="66"/>
        <v/>
      </c>
      <c r="N600" s="102"/>
    </row>
    <row r="601" spans="1:14">
      <c r="A601" s="97" t="str">
        <f t="shared" si="64"/>
        <v/>
      </c>
      <c r="B601" s="98" t="str">
        <f t="shared" si="63"/>
        <v/>
      </c>
      <c r="C601" s="99"/>
      <c r="D601" s="137"/>
      <c r="E601" s="100"/>
      <c r="F601" s="57"/>
      <c r="G601" s="58">
        <f t="shared" si="65"/>
        <v>0</v>
      </c>
      <c r="H601" s="58">
        <f>IF(E601="",0,IFERROR(VLOOKUP(E601,档案费管理台账!$D$4:$H$1000,5,0),0))</f>
        <v>0</v>
      </c>
      <c r="I601" s="57"/>
      <c r="J601" s="57"/>
      <c r="K601" s="57"/>
      <c r="L601" s="57"/>
      <c r="M601" s="58" t="str">
        <f t="shared" si="66"/>
        <v/>
      </c>
      <c r="N601" s="102"/>
    </row>
    <row r="602" spans="1:14">
      <c r="A602" s="97" t="str">
        <f t="shared" si="64"/>
        <v/>
      </c>
      <c r="B602" s="98" t="str">
        <f t="shared" si="63"/>
        <v/>
      </c>
      <c r="C602" s="99"/>
      <c r="D602" s="137"/>
      <c r="E602" s="100"/>
      <c r="F602" s="57"/>
      <c r="G602" s="58">
        <f t="shared" si="65"/>
        <v>0</v>
      </c>
      <c r="H602" s="58">
        <f>IF(E602="",0,IFERROR(VLOOKUP(E602,档案费管理台账!$D$4:$H$1000,5,0),0))</f>
        <v>0</v>
      </c>
      <c r="I602" s="57"/>
      <c r="J602" s="57"/>
      <c r="K602" s="57"/>
      <c r="L602" s="57"/>
      <c r="M602" s="58" t="str">
        <f t="shared" si="66"/>
        <v/>
      </c>
      <c r="N602" s="102"/>
    </row>
    <row r="603" spans="1:14">
      <c r="A603" s="97" t="str">
        <f t="shared" si="64"/>
        <v/>
      </c>
      <c r="B603" s="98" t="str">
        <f t="shared" si="63"/>
        <v/>
      </c>
      <c r="C603" s="99"/>
      <c r="D603" s="137"/>
      <c r="E603" s="100"/>
      <c r="F603" s="57"/>
      <c r="G603" s="58">
        <f t="shared" si="65"/>
        <v>0</v>
      </c>
      <c r="H603" s="58">
        <f>IF(E603="",0,IFERROR(VLOOKUP(E603,档案费管理台账!$D$4:$H$1000,5,0),0))</f>
        <v>0</v>
      </c>
      <c r="I603" s="57"/>
      <c r="J603" s="57"/>
      <c r="K603" s="57"/>
      <c r="L603" s="57"/>
      <c r="M603" s="58" t="str">
        <f t="shared" si="66"/>
        <v/>
      </c>
      <c r="N603" s="102"/>
    </row>
    <row r="604" spans="1:14">
      <c r="A604" s="97" t="str">
        <f t="shared" si="64"/>
        <v/>
      </c>
      <c r="B604" s="98" t="str">
        <f t="shared" si="63"/>
        <v/>
      </c>
      <c r="C604" s="99"/>
      <c r="D604" s="137"/>
      <c r="E604" s="100"/>
      <c r="F604" s="57"/>
      <c r="G604" s="58">
        <f t="shared" si="65"/>
        <v>0</v>
      </c>
      <c r="H604" s="58">
        <f>IF(E604="",0,IFERROR(VLOOKUP(E604,档案费管理台账!$D$4:$H$1000,5,0),0))</f>
        <v>0</v>
      </c>
      <c r="I604" s="57"/>
      <c r="J604" s="57"/>
      <c r="K604" s="57"/>
      <c r="L604" s="57"/>
      <c r="M604" s="58" t="str">
        <f t="shared" si="66"/>
        <v/>
      </c>
      <c r="N604" s="102"/>
    </row>
    <row r="605" spans="1:14">
      <c r="A605" s="97" t="str">
        <f t="shared" si="64"/>
        <v/>
      </c>
      <c r="B605" s="98" t="str">
        <f t="shared" si="63"/>
        <v/>
      </c>
      <c r="C605" s="99"/>
      <c r="D605" s="137"/>
      <c r="E605" s="100"/>
      <c r="F605" s="57"/>
      <c r="G605" s="58">
        <f t="shared" si="65"/>
        <v>0</v>
      </c>
      <c r="H605" s="58">
        <f>IF(E605="",0,IFERROR(VLOOKUP(E605,档案费管理台账!$D$4:$H$1000,5,0),0))</f>
        <v>0</v>
      </c>
      <c r="I605" s="57"/>
      <c r="J605" s="57"/>
      <c r="K605" s="57"/>
      <c r="L605" s="57"/>
      <c r="M605" s="58" t="str">
        <f t="shared" si="66"/>
        <v/>
      </c>
      <c r="N605" s="102"/>
    </row>
    <row r="606" spans="1:14">
      <c r="A606" s="97" t="str">
        <f t="shared" si="64"/>
        <v/>
      </c>
      <c r="B606" s="98" t="str">
        <f t="shared" si="63"/>
        <v/>
      </c>
      <c r="C606" s="99"/>
      <c r="D606" s="137"/>
      <c r="E606" s="100"/>
      <c r="F606" s="57"/>
      <c r="G606" s="58">
        <f t="shared" si="65"/>
        <v>0</v>
      </c>
      <c r="H606" s="58">
        <f>IF(E606="",0,IFERROR(VLOOKUP(E606,档案费管理台账!$D$4:$H$1000,5,0),0))</f>
        <v>0</v>
      </c>
      <c r="I606" s="57"/>
      <c r="J606" s="57"/>
      <c r="K606" s="57"/>
      <c r="L606" s="57"/>
      <c r="M606" s="58" t="str">
        <f t="shared" si="66"/>
        <v/>
      </c>
      <c r="N606" s="102"/>
    </row>
    <row r="607" spans="1:14">
      <c r="A607" s="97" t="str">
        <f t="shared" si="64"/>
        <v/>
      </c>
      <c r="B607" s="98" t="str">
        <f t="shared" si="63"/>
        <v/>
      </c>
      <c r="C607" s="99"/>
      <c r="D607" s="137"/>
      <c r="E607" s="100"/>
      <c r="F607" s="57"/>
      <c r="G607" s="58">
        <f t="shared" si="65"/>
        <v>0</v>
      </c>
      <c r="H607" s="58">
        <f>IF(E607="",0,IFERROR(VLOOKUP(E607,档案费管理台账!$D$4:$H$1000,5,0),0))</f>
        <v>0</v>
      </c>
      <c r="I607" s="57"/>
      <c r="J607" s="57"/>
      <c r="K607" s="57"/>
      <c r="L607" s="57"/>
      <c r="M607" s="58" t="str">
        <f t="shared" si="66"/>
        <v/>
      </c>
      <c r="N607" s="102"/>
    </row>
    <row r="608" spans="1:14">
      <c r="A608" s="97" t="str">
        <f t="shared" si="64"/>
        <v/>
      </c>
      <c r="B608" s="98" t="str">
        <f t="shared" si="63"/>
        <v/>
      </c>
      <c r="C608" s="99"/>
      <c r="D608" s="137"/>
      <c r="E608" s="100"/>
      <c r="F608" s="57"/>
      <c r="G608" s="58">
        <f t="shared" si="65"/>
        <v>0</v>
      </c>
      <c r="H608" s="58">
        <f>IF(E608="",0,IFERROR(VLOOKUP(E608,档案费管理台账!$D$4:$H$1000,5,0),0))</f>
        <v>0</v>
      </c>
      <c r="I608" s="57"/>
      <c r="J608" s="57"/>
      <c r="K608" s="57"/>
      <c r="L608" s="57"/>
      <c r="M608" s="58" t="str">
        <f t="shared" si="66"/>
        <v/>
      </c>
      <c r="N608" s="102"/>
    </row>
    <row r="609" spans="1:14">
      <c r="A609" s="97" t="str">
        <f t="shared" si="64"/>
        <v/>
      </c>
      <c r="B609" s="98" t="str">
        <f t="shared" si="63"/>
        <v/>
      </c>
      <c r="C609" s="99"/>
      <c r="D609" s="137"/>
      <c r="E609" s="100"/>
      <c r="F609" s="57"/>
      <c r="G609" s="58">
        <f t="shared" si="65"/>
        <v>0</v>
      </c>
      <c r="H609" s="58">
        <f>IF(E609="",0,IFERROR(VLOOKUP(E609,档案费管理台账!$D$4:$H$1000,5,0),0))</f>
        <v>0</v>
      </c>
      <c r="I609" s="57"/>
      <c r="J609" s="57"/>
      <c r="K609" s="57"/>
      <c r="L609" s="57"/>
      <c r="M609" s="58" t="str">
        <f t="shared" si="66"/>
        <v/>
      </c>
      <c r="N609" s="102"/>
    </row>
    <row r="610" spans="1:14">
      <c r="A610" s="97" t="str">
        <f t="shared" si="64"/>
        <v/>
      </c>
      <c r="B610" s="98" t="str">
        <f t="shared" si="63"/>
        <v/>
      </c>
      <c r="C610" s="99"/>
      <c r="D610" s="137"/>
      <c r="E610" s="100"/>
      <c r="F610" s="57"/>
      <c r="G610" s="58">
        <f t="shared" si="65"/>
        <v>0</v>
      </c>
      <c r="H610" s="58">
        <f>IF(E610="",0,IFERROR(VLOOKUP(E610,档案费管理台账!$D$4:$H$1000,5,0),0))</f>
        <v>0</v>
      </c>
      <c r="I610" s="57"/>
      <c r="J610" s="57"/>
      <c r="K610" s="57"/>
      <c r="L610" s="57"/>
      <c r="M610" s="58" t="str">
        <f t="shared" si="66"/>
        <v/>
      </c>
      <c r="N610" s="102"/>
    </row>
    <row r="611" spans="1:14">
      <c r="A611" s="97" t="str">
        <f t="shared" si="64"/>
        <v/>
      </c>
      <c r="B611" s="98" t="str">
        <f t="shared" si="63"/>
        <v/>
      </c>
      <c r="C611" s="99"/>
      <c r="D611" s="137"/>
      <c r="E611" s="100"/>
      <c r="F611" s="57"/>
      <c r="G611" s="58">
        <f t="shared" si="65"/>
        <v>0</v>
      </c>
      <c r="H611" s="58">
        <f>IF(E611="",0,IFERROR(VLOOKUP(E611,档案费管理台账!$D$4:$H$1000,5,0),0))</f>
        <v>0</v>
      </c>
      <c r="I611" s="57"/>
      <c r="J611" s="57"/>
      <c r="K611" s="57"/>
      <c r="L611" s="57"/>
      <c r="M611" s="58" t="str">
        <f t="shared" si="66"/>
        <v/>
      </c>
      <c r="N611" s="102"/>
    </row>
    <row r="612" spans="1:14">
      <c r="A612" s="97" t="str">
        <f t="shared" si="64"/>
        <v/>
      </c>
      <c r="B612" s="98" t="str">
        <f t="shared" si="63"/>
        <v/>
      </c>
      <c r="C612" s="99"/>
      <c r="D612" s="137"/>
      <c r="E612" s="100"/>
      <c r="F612" s="57"/>
      <c r="G612" s="58">
        <f t="shared" si="65"/>
        <v>0</v>
      </c>
      <c r="H612" s="58">
        <f>IF(E612="",0,IFERROR(VLOOKUP(E612,档案费管理台账!$D$4:$H$1000,5,0),0))</f>
        <v>0</v>
      </c>
      <c r="I612" s="57"/>
      <c r="J612" s="57"/>
      <c r="K612" s="57"/>
      <c r="L612" s="57"/>
      <c r="M612" s="58" t="str">
        <f t="shared" si="66"/>
        <v/>
      </c>
      <c r="N612" s="102"/>
    </row>
    <row r="613" spans="1:14">
      <c r="A613" s="97" t="str">
        <f t="shared" si="64"/>
        <v/>
      </c>
      <c r="B613" s="98" t="str">
        <f t="shared" si="63"/>
        <v/>
      </c>
      <c r="C613" s="99"/>
      <c r="D613" s="137"/>
      <c r="E613" s="100"/>
      <c r="F613" s="57"/>
      <c r="G613" s="58">
        <f t="shared" si="65"/>
        <v>0</v>
      </c>
      <c r="H613" s="58">
        <f>IF(E613="",0,IFERROR(VLOOKUP(E613,档案费管理台账!$D$4:$H$1000,5,0),0))</f>
        <v>0</v>
      </c>
      <c r="I613" s="57"/>
      <c r="J613" s="57"/>
      <c r="K613" s="57"/>
      <c r="L613" s="57"/>
      <c r="M613" s="58" t="str">
        <f t="shared" si="66"/>
        <v/>
      </c>
      <c r="N613" s="102"/>
    </row>
    <row r="614" spans="1:14">
      <c r="A614" s="97" t="str">
        <f t="shared" si="64"/>
        <v/>
      </c>
      <c r="B614" s="98" t="str">
        <f t="shared" si="63"/>
        <v/>
      </c>
      <c r="C614" s="99"/>
      <c r="D614" s="137"/>
      <c r="E614" s="100"/>
      <c r="F614" s="57"/>
      <c r="G614" s="58">
        <f t="shared" si="65"/>
        <v>0</v>
      </c>
      <c r="H614" s="58">
        <f>IF(E614="",0,IFERROR(VLOOKUP(E614,档案费管理台账!$D$4:$H$1000,5,0),0))</f>
        <v>0</v>
      </c>
      <c r="I614" s="57"/>
      <c r="J614" s="57"/>
      <c r="K614" s="57"/>
      <c r="L614" s="57"/>
      <c r="M614" s="58" t="str">
        <f t="shared" si="66"/>
        <v/>
      </c>
      <c r="N614" s="102"/>
    </row>
    <row r="615" spans="1:14">
      <c r="A615" s="97" t="str">
        <f t="shared" si="64"/>
        <v/>
      </c>
      <c r="B615" s="98" t="str">
        <f t="shared" si="63"/>
        <v/>
      </c>
      <c r="C615" s="99"/>
      <c r="D615" s="137"/>
      <c r="E615" s="100"/>
      <c r="F615" s="57"/>
      <c r="G615" s="58">
        <f t="shared" si="65"/>
        <v>0</v>
      </c>
      <c r="H615" s="58">
        <f>IF(E615="",0,IFERROR(VLOOKUP(E615,档案费管理台账!$D$4:$H$1000,5,0),0))</f>
        <v>0</v>
      </c>
      <c r="I615" s="57"/>
      <c r="J615" s="57"/>
      <c r="K615" s="57"/>
      <c r="L615" s="57"/>
      <c r="M615" s="58" t="str">
        <f t="shared" si="66"/>
        <v/>
      </c>
      <c r="N615" s="102"/>
    </row>
    <row r="616" spans="1:14">
      <c r="A616" s="97" t="str">
        <f t="shared" si="64"/>
        <v/>
      </c>
      <c r="B616" s="98" t="str">
        <f t="shared" si="63"/>
        <v/>
      </c>
      <c r="C616" s="99"/>
      <c r="D616" s="137"/>
      <c r="E616" s="100"/>
      <c r="F616" s="57"/>
      <c r="G616" s="58">
        <f t="shared" si="65"/>
        <v>0</v>
      </c>
      <c r="H616" s="58">
        <f>IF(E616="",0,IFERROR(VLOOKUP(E616,档案费管理台账!$D$4:$H$1000,5,0),0))</f>
        <v>0</v>
      </c>
      <c r="I616" s="57"/>
      <c r="J616" s="57"/>
      <c r="K616" s="57"/>
      <c r="L616" s="57"/>
      <c r="M616" s="58" t="str">
        <f t="shared" si="66"/>
        <v/>
      </c>
      <c r="N616" s="102"/>
    </row>
    <row r="617" spans="1:14">
      <c r="A617" s="97" t="str">
        <f t="shared" si="64"/>
        <v/>
      </c>
      <c r="B617" s="98" t="str">
        <f t="shared" si="63"/>
        <v/>
      </c>
      <c r="C617" s="99"/>
      <c r="D617" s="137"/>
      <c r="E617" s="100"/>
      <c r="F617" s="57"/>
      <c r="G617" s="58">
        <f t="shared" si="65"/>
        <v>0</v>
      </c>
      <c r="H617" s="58">
        <f>IF(E617="",0,IFERROR(VLOOKUP(E617,档案费管理台账!$D$4:$H$1000,5,0),0))</f>
        <v>0</v>
      </c>
      <c r="I617" s="57"/>
      <c r="J617" s="57"/>
      <c r="K617" s="57"/>
      <c r="L617" s="57"/>
      <c r="M617" s="58" t="str">
        <f t="shared" si="66"/>
        <v/>
      </c>
      <c r="N617" s="102"/>
    </row>
    <row r="618" spans="1:14">
      <c r="A618" s="97" t="str">
        <f t="shared" si="64"/>
        <v/>
      </c>
      <c r="B618" s="98" t="str">
        <f t="shared" si="63"/>
        <v/>
      </c>
      <c r="C618" s="99"/>
      <c r="D618" s="137"/>
      <c r="E618" s="100"/>
      <c r="F618" s="57"/>
      <c r="G618" s="58">
        <f t="shared" si="65"/>
        <v>0</v>
      </c>
      <c r="H618" s="58">
        <f>IF(E618="",0,IFERROR(VLOOKUP(E618,档案费管理台账!$D$4:$H$1000,5,0),0))</f>
        <v>0</v>
      </c>
      <c r="I618" s="57"/>
      <c r="J618" s="57"/>
      <c r="K618" s="57"/>
      <c r="L618" s="57"/>
      <c r="M618" s="58" t="str">
        <f t="shared" si="66"/>
        <v/>
      </c>
      <c r="N618" s="102"/>
    </row>
    <row r="619" spans="1:14">
      <c r="A619" s="97" t="str">
        <f t="shared" si="64"/>
        <v/>
      </c>
      <c r="B619" s="98" t="str">
        <f t="shared" si="63"/>
        <v/>
      </c>
      <c r="C619" s="99"/>
      <c r="D619" s="137"/>
      <c r="E619" s="100"/>
      <c r="F619" s="57"/>
      <c r="G619" s="58">
        <f t="shared" si="65"/>
        <v>0</v>
      </c>
      <c r="H619" s="58">
        <f>IF(E619="",0,IFERROR(VLOOKUP(E619,档案费管理台账!$D$4:$H$1000,5,0),0))</f>
        <v>0</v>
      </c>
      <c r="I619" s="57"/>
      <c r="J619" s="57"/>
      <c r="K619" s="57"/>
      <c r="L619" s="57"/>
      <c r="M619" s="58" t="str">
        <f t="shared" si="66"/>
        <v/>
      </c>
      <c r="N619" s="102"/>
    </row>
    <row r="620" spans="1:14">
      <c r="A620" s="97" t="str">
        <f t="shared" si="64"/>
        <v/>
      </c>
      <c r="B620" s="98" t="str">
        <f t="shared" ref="B620:B683" si="67">IF(C620="","",MONTH(C620)&amp;"月")</f>
        <v/>
      </c>
      <c r="C620" s="99"/>
      <c r="D620" s="137"/>
      <c r="E620" s="100"/>
      <c r="F620" s="57"/>
      <c r="G620" s="58">
        <f t="shared" si="65"/>
        <v>0</v>
      </c>
      <c r="H620" s="58">
        <f>IF(E620="",0,IFERROR(VLOOKUP(E620,档案费管理台账!$D$4:$H$1000,5,0),0))</f>
        <v>0</v>
      </c>
      <c r="I620" s="57"/>
      <c r="J620" s="57"/>
      <c r="K620" s="57"/>
      <c r="L620" s="57"/>
      <c r="M620" s="58" t="str">
        <f t="shared" si="66"/>
        <v/>
      </c>
      <c r="N620" s="102"/>
    </row>
    <row r="621" spans="1:14">
      <c r="A621" s="97" t="str">
        <f t="shared" ref="A621:A684" si="68">IF(C621="","",ROW()-42)</f>
        <v/>
      </c>
      <c r="B621" s="98" t="str">
        <f t="shared" si="67"/>
        <v/>
      </c>
      <c r="C621" s="99"/>
      <c r="D621" s="137"/>
      <c r="E621" s="100"/>
      <c r="F621" s="57"/>
      <c r="G621" s="58">
        <f t="shared" ref="G621:G684" si="69">IF(F621="",0,F621*$K$41)</f>
        <v>0</v>
      </c>
      <c r="H621" s="58">
        <f>IF(E621="",0,IFERROR(VLOOKUP(E621,档案费管理台账!$D$4:$H$1000,5,0),0))</f>
        <v>0</v>
      </c>
      <c r="I621" s="57"/>
      <c r="J621" s="57"/>
      <c r="K621" s="57"/>
      <c r="L621" s="57"/>
      <c r="M621" s="58" t="str">
        <f t="shared" ref="M621:M684" si="70">IF(C621="","",ROUND(M620+G621-I621-J621-K621-L621-H621,2))</f>
        <v/>
      </c>
      <c r="N621" s="102"/>
    </row>
    <row r="622" spans="1:14">
      <c r="A622" s="97" t="str">
        <f t="shared" si="68"/>
        <v/>
      </c>
      <c r="B622" s="98" t="str">
        <f t="shared" si="67"/>
        <v/>
      </c>
      <c r="C622" s="99"/>
      <c r="D622" s="137"/>
      <c r="E622" s="100"/>
      <c r="F622" s="57"/>
      <c r="G622" s="58">
        <f t="shared" si="69"/>
        <v>0</v>
      </c>
      <c r="H622" s="58">
        <f>IF(E622="",0,IFERROR(VLOOKUP(E622,档案费管理台账!$D$4:$H$1000,5,0),0))</f>
        <v>0</v>
      </c>
      <c r="I622" s="57"/>
      <c r="J622" s="57"/>
      <c r="K622" s="57"/>
      <c r="L622" s="57"/>
      <c r="M622" s="58" t="str">
        <f t="shared" si="70"/>
        <v/>
      </c>
      <c r="N622" s="102"/>
    </row>
    <row r="623" spans="1:14">
      <c r="A623" s="97" t="str">
        <f t="shared" si="68"/>
        <v/>
      </c>
      <c r="B623" s="98" t="str">
        <f t="shared" si="67"/>
        <v/>
      </c>
      <c r="C623" s="99"/>
      <c r="D623" s="137"/>
      <c r="E623" s="100"/>
      <c r="F623" s="57"/>
      <c r="G623" s="58">
        <f t="shared" si="69"/>
        <v>0</v>
      </c>
      <c r="H623" s="58">
        <f>IF(E623="",0,IFERROR(VLOOKUP(E623,档案费管理台账!$D$4:$H$1000,5,0),0))</f>
        <v>0</v>
      </c>
      <c r="I623" s="57"/>
      <c r="J623" s="57"/>
      <c r="K623" s="57"/>
      <c r="L623" s="57"/>
      <c r="M623" s="58" t="str">
        <f t="shared" si="70"/>
        <v/>
      </c>
      <c r="N623" s="102"/>
    </row>
    <row r="624" spans="1:14">
      <c r="A624" s="97" t="str">
        <f t="shared" si="68"/>
        <v/>
      </c>
      <c r="B624" s="98" t="str">
        <f t="shared" si="67"/>
        <v/>
      </c>
      <c r="C624" s="99"/>
      <c r="D624" s="137"/>
      <c r="E624" s="100"/>
      <c r="F624" s="57"/>
      <c r="G624" s="58">
        <f t="shared" si="69"/>
        <v>0</v>
      </c>
      <c r="H624" s="58">
        <f>IF(E624="",0,IFERROR(VLOOKUP(E624,档案费管理台账!$D$4:$H$1000,5,0),0))</f>
        <v>0</v>
      </c>
      <c r="I624" s="57"/>
      <c r="J624" s="57"/>
      <c r="K624" s="57"/>
      <c r="L624" s="57"/>
      <c r="M624" s="58" t="str">
        <f t="shared" si="70"/>
        <v/>
      </c>
      <c r="N624" s="102"/>
    </row>
    <row r="625" spans="1:14">
      <c r="A625" s="97" t="str">
        <f t="shared" si="68"/>
        <v/>
      </c>
      <c r="B625" s="98" t="str">
        <f t="shared" si="67"/>
        <v/>
      </c>
      <c r="C625" s="99"/>
      <c r="D625" s="137"/>
      <c r="E625" s="100"/>
      <c r="F625" s="57"/>
      <c r="G625" s="58">
        <f t="shared" si="69"/>
        <v>0</v>
      </c>
      <c r="H625" s="58">
        <f>IF(E625="",0,IFERROR(VLOOKUP(E625,档案费管理台账!$D$4:$H$1000,5,0),0))</f>
        <v>0</v>
      </c>
      <c r="I625" s="57"/>
      <c r="J625" s="57"/>
      <c r="K625" s="57"/>
      <c r="L625" s="57"/>
      <c r="M625" s="58" t="str">
        <f t="shared" si="70"/>
        <v/>
      </c>
      <c r="N625" s="102"/>
    </row>
    <row r="626" spans="1:14">
      <c r="A626" s="97" t="str">
        <f t="shared" si="68"/>
        <v/>
      </c>
      <c r="B626" s="98" t="str">
        <f t="shared" si="67"/>
        <v/>
      </c>
      <c r="C626" s="99"/>
      <c r="D626" s="137"/>
      <c r="E626" s="100"/>
      <c r="F626" s="57"/>
      <c r="G626" s="58">
        <f t="shared" si="69"/>
        <v>0</v>
      </c>
      <c r="H626" s="58">
        <f>IF(E626="",0,IFERROR(VLOOKUP(E626,档案费管理台账!$D$4:$H$1000,5,0),0))</f>
        <v>0</v>
      </c>
      <c r="I626" s="57"/>
      <c r="J626" s="57"/>
      <c r="K626" s="57"/>
      <c r="L626" s="57"/>
      <c r="M626" s="58" t="str">
        <f t="shared" si="70"/>
        <v/>
      </c>
      <c r="N626" s="102"/>
    </row>
    <row r="627" spans="1:14">
      <c r="A627" s="97" t="str">
        <f t="shared" si="68"/>
        <v/>
      </c>
      <c r="B627" s="98" t="str">
        <f t="shared" si="67"/>
        <v/>
      </c>
      <c r="C627" s="99"/>
      <c r="D627" s="137"/>
      <c r="E627" s="100"/>
      <c r="F627" s="57"/>
      <c r="G627" s="58">
        <f t="shared" si="69"/>
        <v>0</v>
      </c>
      <c r="H627" s="58">
        <f>IF(E627="",0,IFERROR(VLOOKUP(E627,档案费管理台账!$D$4:$H$1000,5,0),0))</f>
        <v>0</v>
      </c>
      <c r="I627" s="57"/>
      <c r="J627" s="57"/>
      <c r="K627" s="57"/>
      <c r="L627" s="57"/>
      <c r="M627" s="58" t="str">
        <f t="shared" si="70"/>
        <v/>
      </c>
      <c r="N627" s="102"/>
    </row>
    <row r="628" spans="1:14">
      <c r="A628" s="97" t="str">
        <f t="shared" si="68"/>
        <v/>
      </c>
      <c r="B628" s="98" t="str">
        <f t="shared" si="67"/>
        <v/>
      </c>
      <c r="C628" s="99"/>
      <c r="D628" s="137"/>
      <c r="E628" s="100"/>
      <c r="F628" s="57"/>
      <c r="G628" s="58">
        <f t="shared" si="69"/>
        <v>0</v>
      </c>
      <c r="H628" s="58">
        <f>IF(E628="",0,IFERROR(VLOOKUP(E628,档案费管理台账!$D$4:$H$1000,5,0),0))</f>
        <v>0</v>
      </c>
      <c r="I628" s="57"/>
      <c r="J628" s="57"/>
      <c r="K628" s="57"/>
      <c r="L628" s="57"/>
      <c r="M628" s="58" t="str">
        <f t="shared" si="70"/>
        <v/>
      </c>
      <c r="N628" s="102"/>
    </row>
    <row r="629" spans="1:14">
      <c r="A629" s="97" t="str">
        <f t="shared" si="68"/>
        <v/>
      </c>
      <c r="B629" s="98" t="str">
        <f t="shared" si="67"/>
        <v/>
      </c>
      <c r="C629" s="99"/>
      <c r="D629" s="137"/>
      <c r="E629" s="100"/>
      <c r="F629" s="57"/>
      <c r="G629" s="58">
        <f t="shared" si="69"/>
        <v>0</v>
      </c>
      <c r="H629" s="58">
        <f>IF(E629="",0,IFERROR(VLOOKUP(E629,档案费管理台账!$D$4:$H$1000,5,0),0))</f>
        <v>0</v>
      </c>
      <c r="I629" s="57"/>
      <c r="J629" s="57"/>
      <c r="K629" s="57"/>
      <c r="L629" s="57"/>
      <c r="M629" s="58" t="str">
        <f t="shared" si="70"/>
        <v/>
      </c>
      <c r="N629" s="102"/>
    </row>
    <row r="630" spans="1:14">
      <c r="A630" s="97" t="str">
        <f t="shared" si="68"/>
        <v/>
      </c>
      <c r="B630" s="98" t="str">
        <f t="shared" si="67"/>
        <v/>
      </c>
      <c r="C630" s="99"/>
      <c r="D630" s="137"/>
      <c r="E630" s="100"/>
      <c r="F630" s="57"/>
      <c r="G630" s="58">
        <f t="shared" si="69"/>
        <v>0</v>
      </c>
      <c r="H630" s="58">
        <f>IF(E630="",0,IFERROR(VLOOKUP(E630,档案费管理台账!$D$4:$H$1000,5,0),0))</f>
        <v>0</v>
      </c>
      <c r="I630" s="57"/>
      <c r="J630" s="57"/>
      <c r="K630" s="57"/>
      <c r="L630" s="57"/>
      <c r="M630" s="58" t="str">
        <f t="shared" si="70"/>
        <v/>
      </c>
      <c r="N630" s="102"/>
    </row>
    <row r="631" spans="1:14">
      <c r="A631" s="97" t="str">
        <f t="shared" si="68"/>
        <v/>
      </c>
      <c r="B631" s="98" t="str">
        <f t="shared" si="67"/>
        <v/>
      </c>
      <c r="C631" s="99"/>
      <c r="D631" s="137"/>
      <c r="E631" s="100"/>
      <c r="F631" s="57"/>
      <c r="G631" s="58">
        <f t="shared" si="69"/>
        <v>0</v>
      </c>
      <c r="H631" s="58">
        <f>IF(E631="",0,IFERROR(VLOOKUP(E631,档案费管理台账!$D$4:$H$1000,5,0),0))</f>
        <v>0</v>
      </c>
      <c r="I631" s="57"/>
      <c r="J631" s="57"/>
      <c r="K631" s="57"/>
      <c r="L631" s="57"/>
      <c r="M631" s="58" t="str">
        <f t="shared" si="70"/>
        <v/>
      </c>
      <c r="N631" s="102"/>
    </row>
    <row r="632" spans="1:14">
      <c r="A632" s="97" t="str">
        <f t="shared" si="68"/>
        <v/>
      </c>
      <c r="B632" s="98" t="str">
        <f t="shared" si="67"/>
        <v/>
      </c>
      <c r="C632" s="99"/>
      <c r="D632" s="137"/>
      <c r="E632" s="100"/>
      <c r="F632" s="57"/>
      <c r="G632" s="58">
        <f t="shared" si="69"/>
        <v>0</v>
      </c>
      <c r="H632" s="58">
        <f>IF(E632="",0,IFERROR(VLOOKUP(E632,档案费管理台账!$D$4:$H$1000,5,0),0))</f>
        <v>0</v>
      </c>
      <c r="I632" s="57"/>
      <c r="J632" s="57"/>
      <c r="K632" s="57"/>
      <c r="L632" s="57"/>
      <c r="M632" s="58" t="str">
        <f t="shared" si="70"/>
        <v/>
      </c>
      <c r="N632" s="102"/>
    </row>
    <row r="633" spans="1:14">
      <c r="A633" s="97" t="str">
        <f t="shared" si="68"/>
        <v/>
      </c>
      <c r="B633" s="98" t="str">
        <f t="shared" si="67"/>
        <v/>
      </c>
      <c r="C633" s="99"/>
      <c r="D633" s="137"/>
      <c r="E633" s="100"/>
      <c r="F633" s="57"/>
      <c r="G633" s="58">
        <f t="shared" si="69"/>
        <v>0</v>
      </c>
      <c r="H633" s="58">
        <f>IF(E633="",0,IFERROR(VLOOKUP(E633,档案费管理台账!$D$4:$H$1000,5,0),0))</f>
        <v>0</v>
      </c>
      <c r="I633" s="57"/>
      <c r="J633" s="57"/>
      <c r="K633" s="57"/>
      <c r="L633" s="57"/>
      <c r="M633" s="58" t="str">
        <f t="shared" si="70"/>
        <v/>
      </c>
      <c r="N633" s="102"/>
    </row>
    <row r="634" spans="1:14">
      <c r="A634" s="97" t="str">
        <f t="shared" si="68"/>
        <v/>
      </c>
      <c r="B634" s="98" t="str">
        <f t="shared" si="67"/>
        <v/>
      </c>
      <c r="C634" s="99"/>
      <c r="D634" s="137"/>
      <c r="E634" s="100"/>
      <c r="F634" s="57"/>
      <c r="G634" s="58">
        <f t="shared" si="69"/>
        <v>0</v>
      </c>
      <c r="H634" s="58">
        <f>IF(E634="",0,IFERROR(VLOOKUP(E634,档案费管理台账!$D$4:$H$1000,5,0),0))</f>
        <v>0</v>
      </c>
      <c r="I634" s="57"/>
      <c r="J634" s="57"/>
      <c r="K634" s="57"/>
      <c r="L634" s="57"/>
      <c r="M634" s="58" t="str">
        <f t="shared" si="70"/>
        <v/>
      </c>
      <c r="N634" s="102"/>
    </row>
    <row r="635" spans="1:14">
      <c r="A635" s="97" t="str">
        <f t="shared" si="68"/>
        <v/>
      </c>
      <c r="B635" s="98" t="str">
        <f t="shared" si="67"/>
        <v/>
      </c>
      <c r="C635" s="99"/>
      <c r="D635" s="137"/>
      <c r="E635" s="100"/>
      <c r="F635" s="57"/>
      <c r="G635" s="58">
        <f t="shared" si="69"/>
        <v>0</v>
      </c>
      <c r="H635" s="58">
        <f>IF(E635="",0,IFERROR(VLOOKUP(E635,档案费管理台账!$D$4:$H$1000,5,0),0))</f>
        <v>0</v>
      </c>
      <c r="I635" s="57"/>
      <c r="J635" s="57"/>
      <c r="K635" s="57"/>
      <c r="L635" s="57"/>
      <c r="M635" s="58" t="str">
        <f t="shared" si="70"/>
        <v/>
      </c>
      <c r="N635" s="102"/>
    </row>
    <row r="636" spans="1:14">
      <c r="A636" s="97" t="str">
        <f t="shared" si="68"/>
        <v/>
      </c>
      <c r="B636" s="98" t="str">
        <f t="shared" si="67"/>
        <v/>
      </c>
      <c r="C636" s="99"/>
      <c r="D636" s="137"/>
      <c r="E636" s="100"/>
      <c r="F636" s="57"/>
      <c r="G636" s="58">
        <f t="shared" si="69"/>
        <v>0</v>
      </c>
      <c r="H636" s="58">
        <f>IF(E636="",0,IFERROR(VLOOKUP(E636,档案费管理台账!$D$4:$H$1000,5,0),0))</f>
        <v>0</v>
      </c>
      <c r="I636" s="57"/>
      <c r="J636" s="57"/>
      <c r="K636" s="57"/>
      <c r="L636" s="57"/>
      <c r="M636" s="58" t="str">
        <f t="shared" si="70"/>
        <v/>
      </c>
      <c r="N636" s="102"/>
    </row>
    <row r="637" spans="1:14">
      <c r="A637" s="97" t="str">
        <f t="shared" si="68"/>
        <v/>
      </c>
      <c r="B637" s="98" t="str">
        <f t="shared" si="67"/>
        <v/>
      </c>
      <c r="C637" s="99"/>
      <c r="D637" s="137"/>
      <c r="E637" s="100"/>
      <c r="F637" s="57"/>
      <c r="G637" s="58">
        <f t="shared" si="69"/>
        <v>0</v>
      </c>
      <c r="H637" s="58">
        <f>IF(E637="",0,IFERROR(VLOOKUP(E637,档案费管理台账!$D$4:$H$1000,5,0),0))</f>
        <v>0</v>
      </c>
      <c r="I637" s="57"/>
      <c r="J637" s="57"/>
      <c r="K637" s="57"/>
      <c r="L637" s="57"/>
      <c r="M637" s="58" t="str">
        <f t="shared" si="70"/>
        <v/>
      </c>
      <c r="N637" s="102"/>
    </row>
    <row r="638" spans="1:14">
      <c r="A638" s="97" t="str">
        <f t="shared" si="68"/>
        <v/>
      </c>
      <c r="B638" s="98" t="str">
        <f t="shared" si="67"/>
        <v/>
      </c>
      <c r="C638" s="99"/>
      <c r="D638" s="137"/>
      <c r="E638" s="100"/>
      <c r="F638" s="57"/>
      <c r="G638" s="58">
        <f t="shared" si="69"/>
        <v>0</v>
      </c>
      <c r="H638" s="58">
        <f>IF(E638="",0,IFERROR(VLOOKUP(E638,档案费管理台账!$D$4:$H$1000,5,0),0))</f>
        <v>0</v>
      </c>
      <c r="I638" s="57"/>
      <c r="J638" s="57"/>
      <c r="K638" s="57"/>
      <c r="L638" s="57"/>
      <c r="M638" s="58" t="str">
        <f t="shared" si="70"/>
        <v/>
      </c>
      <c r="N638" s="102"/>
    </row>
    <row r="639" spans="1:14">
      <c r="A639" s="97" t="str">
        <f t="shared" si="68"/>
        <v/>
      </c>
      <c r="B639" s="98" t="str">
        <f t="shared" si="67"/>
        <v/>
      </c>
      <c r="C639" s="99"/>
      <c r="D639" s="137"/>
      <c r="E639" s="100"/>
      <c r="F639" s="57"/>
      <c r="G639" s="58">
        <f t="shared" si="69"/>
        <v>0</v>
      </c>
      <c r="H639" s="58">
        <f>IF(E639="",0,IFERROR(VLOOKUP(E639,档案费管理台账!$D$4:$H$1000,5,0),0))</f>
        <v>0</v>
      </c>
      <c r="I639" s="57"/>
      <c r="J639" s="57"/>
      <c r="K639" s="57"/>
      <c r="L639" s="57"/>
      <c r="M639" s="58" t="str">
        <f t="shared" si="70"/>
        <v/>
      </c>
      <c r="N639" s="102"/>
    </row>
    <row r="640" spans="1:14">
      <c r="A640" s="97" t="str">
        <f t="shared" si="68"/>
        <v/>
      </c>
      <c r="B640" s="98" t="str">
        <f t="shared" si="67"/>
        <v/>
      </c>
      <c r="C640" s="99"/>
      <c r="D640" s="137"/>
      <c r="E640" s="100"/>
      <c r="F640" s="57"/>
      <c r="G640" s="58">
        <f t="shared" si="69"/>
        <v>0</v>
      </c>
      <c r="H640" s="58">
        <f>IF(E640="",0,IFERROR(VLOOKUP(E640,档案费管理台账!$D$4:$H$1000,5,0),0))</f>
        <v>0</v>
      </c>
      <c r="I640" s="57"/>
      <c r="J640" s="57"/>
      <c r="K640" s="57"/>
      <c r="L640" s="57"/>
      <c r="M640" s="58" t="str">
        <f t="shared" si="70"/>
        <v/>
      </c>
      <c r="N640" s="102"/>
    </row>
    <row r="641" spans="1:14">
      <c r="A641" s="97" t="str">
        <f t="shared" si="68"/>
        <v/>
      </c>
      <c r="B641" s="98" t="str">
        <f t="shared" si="67"/>
        <v/>
      </c>
      <c r="C641" s="99"/>
      <c r="D641" s="137"/>
      <c r="E641" s="100"/>
      <c r="F641" s="57"/>
      <c r="G641" s="58">
        <f t="shared" si="69"/>
        <v>0</v>
      </c>
      <c r="H641" s="58">
        <f>IF(E641="",0,IFERROR(VLOOKUP(E641,档案费管理台账!$D$4:$H$1000,5,0),0))</f>
        <v>0</v>
      </c>
      <c r="I641" s="57"/>
      <c r="J641" s="57"/>
      <c r="K641" s="57"/>
      <c r="L641" s="57"/>
      <c r="M641" s="58" t="str">
        <f t="shared" si="70"/>
        <v/>
      </c>
      <c r="N641" s="102"/>
    </row>
    <row r="642" spans="1:14">
      <c r="A642" s="97" t="str">
        <f t="shared" si="68"/>
        <v/>
      </c>
      <c r="B642" s="98" t="str">
        <f t="shared" si="67"/>
        <v/>
      </c>
      <c r="C642" s="99"/>
      <c r="D642" s="137"/>
      <c r="E642" s="100"/>
      <c r="F642" s="57"/>
      <c r="G642" s="58">
        <f t="shared" si="69"/>
        <v>0</v>
      </c>
      <c r="H642" s="58">
        <f>IF(E642="",0,IFERROR(VLOOKUP(E642,档案费管理台账!$D$4:$H$1000,5,0),0))</f>
        <v>0</v>
      </c>
      <c r="I642" s="57"/>
      <c r="J642" s="57"/>
      <c r="K642" s="57"/>
      <c r="L642" s="57"/>
      <c r="M642" s="58" t="str">
        <f t="shared" si="70"/>
        <v/>
      </c>
      <c r="N642" s="102"/>
    </row>
    <row r="643" spans="1:14">
      <c r="A643" s="97" t="str">
        <f t="shared" si="68"/>
        <v/>
      </c>
      <c r="B643" s="98" t="str">
        <f t="shared" si="67"/>
        <v/>
      </c>
      <c r="C643" s="99"/>
      <c r="D643" s="137"/>
      <c r="E643" s="100"/>
      <c r="F643" s="57"/>
      <c r="G643" s="58">
        <f t="shared" si="69"/>
        <v>0</v>
      </c>
      <c r="H643" s="58">
        <f>IF(E643="",0,IFERROR(VLOOKUP(E643,档案费管理台账!$D$4:$H$1000,5,0),0))</f>
        <v>0</v>
      </c>
      <c r="I643" s="57"/>
      <c r="J643" s="57"/>
      <c r="K643" s="57"/>
      <c r="L643" s="57"/>
      <c r="M643" s="58" t="str">
        <f t="shared" si="70"/>
        <v/>
      </c>
      <c r="N643" s="102"/>
    </row>
    <row r="644" spans="1:14">
      <c r="A644" s="97" t="str">
        <f t="shared" si="68"/>
        <v/>
      </c>
      <c r="B644" s="98" t="str">
        <f t="shared" si="67"/>
        <v/>
      </c>
      <c r="C644" s="99"/>
      <c r="D644" s="137"/>
      <c r="E644" s="100"/>
      <c r="F644" s="57"/>
      <c r="G644" s="58">
        <f t="shared" si="69"/>
        <v>0</v>
      </c>
      <c r="H644" s="58">
        <f>IF(E644="",0,IFERROR(VLOOKUP(E644,档案费管理台账!$D$4:$H$1000,5,0),0))</f>
        <v>0</v>
      </c>
      <c r="I644" s="57"/>
      <c r="J644" s="57"/>
      <c r="K644" s="57"/>
      <c r="L644" s="57"/>
      <c r="M644" s="58" t="str">
        <f t="shared" si="70"/>
        <v/>
      </c>
      <c r="N644" s="102"/>
    </row>
    <row r="645" spans="1:14">
      <c r="A645" s="97" t="str">
        <f t="shared" si="68"/>
        <v/>
      </c>
      <c r="B645" s="98" t="str">
        <f t="shared" si="67"/>
        <v/>
      </c>
      <c r="C645" s="99"/>
      <c r="D645" s="137"/>
      <c r="E645" s="100"/>
      <c r="F645" s="57"/>
      <c r="G645" s="58">
        <f t="shared" si="69"/>
        <v>0</v>
      </c>
      <c r="H645" s="58">
        <f>IF(E645="",0,IFERROR(VLOOKUP(E645,档案费管理台账!$D$4:$H$1000,5,0),0))</f>
        <v>0</v>
      </c>
      <c r="I645" s="57"/>
      <c r="J645" s="57"/>
      <c r="K645" s="57"/>
      <c r="L645" s="57"/>
      <c r="M645" s="58" t="str">
        <f t="shared" si="70"/>
        <v/>
      </c>
      <c r="N645" s="102"/>
    </row>
    <row r="646" spans="1:14">
      <c r="A646" s="97" t="str">
        <f t="shared" si="68"/>
        <v/>
      </c>
      <c r="B646" s="98" t="str">
        <f t="shared" si="67"/>
        <v/>
      </c>
      <c r="C646" s="99"/>
      <c r="D646" s="137"/>
      <c r="E646" s="100"/>
      <c r="F646" s="57"/>
      <c r="G646" s="58">
        <f t="shared" si="69"/>
        <v>0</v>
      </c>
      <c r="H646" s="58">
        <f>IF(E646="",0,IFERROR(VLOOKUP(E646,档案费管理台账!$D$4:$H$1000,5,0),0))</f>
        <v>0</v>
      </c>
      <c r="I646" s="57"/>
      <c r="J646" s="57"/>
      <c r="K646" s="57"/>
      <c r="L646" s="57"/>
      <c r="M646" s="58" t="str">
        <f t="shared" si="70"/>
        <v/>
      </c>
      <c r="N646" s="102"/>
    </row>
    <row r="647" spans="1:14">
      <c r="A647" s="97" t="str">
        <f t="shared" si="68"/>
        <v/>
      </c>
      <c r="B647" s="98" t="str">
        <f t="shared" si="67"/>
        <v/>
      </c>
      <c r="C647" s="99"/>
      <c r="D647" s="137"/>
      <c r="E647" s="100"/>
      <c r="F647" s="57"/>
      <c r="G647" s="58">
        <f t="shared" si="69"/>
        <v>0</v>
      </c>
      <c r="H647" s="58">
        <f>IF(E647="",0,IFERROR(VLOOKUP(E647,档案费管理台账!$D$4:$H$1000,5,0),0))</f>
        <v>0</v>
      </c>
      <c r="I647" s="57"/>
      <c r="J647" s="57"/>
      <c r="K647" s="57"/>
      <c r="L647" s="57"/>
      <c r="M647" s="58" t="str">
        <f t="shared" si="70"/>
        <v/>
      </c>
      <c r="N647" s="102"/>
    </row>
    <row r="648" spans="1:14">
      <c r="A648" s="97" t="str">
        <f t="shared" si="68"/>
        <v/>
      </c>
      <c r="B648" s="98" t="str">
        <f t="shared" si="67"/>
        <v/>
      </c>
      <c r="C648" s="99"/>
      <c r="D648" s="137"/>
      <c r="E648" s="100"/>
      <c r="F648" s="57"/>
      <c r="G648" s="58">
        <f t="shared" si="69"/>
        <v>0</v>
      </c>
      <c r="H648" s="58">
        <f>IF(E648="",0,IFERROR(VLOOKUP(E648,档案费管理台账!$D$4:$H$1000,5,0),0))</f>
        <v>0</v>
      </c>
      <c r="I648" s="57"/>
      <c r="J648" s="57"/>
      <c r="K648" s="57"/>
      <c r="L648" s="57"/>
      <c r="M648" s="58" t="str">
        <f t="shared" si="70"/>
        <v/>
      </c>
      <c r="N648" s="102"/>
    </row>
    <row r="649" spans="1:14">
      <c r="A649" s="97" t="str">
        <f t="shared" si="68"/>
        <v/>
      </c>
      <c r="B649" s="98" t="str">
        <f t="shared" si="67"/>
        <v/>
      </c>
      <c r="C649" s="99"/>
      <c r="D649" s="137"/>
      <c r="E649" s="100"/>
      <c r="F649" s="57"/>
      <c r="G649" s="58">
        <f t="shared" si="69"/>
        <v>0</v>
      </c>
      <c r="H649" s="58">
        <f>IF(E649="",0,IFERROR(VLOOKUP(E649,档案费管理台账!$D$4:$H$1000,5,0),0))</f>
        <v>0</v>
      </c>
      <c r="I649" s="57"/>
      <c r="J649" s="57"/>
      <c r="K649" s="57"/>
      <c r="L649" s="57"/>
      <c r="M649" s="58" t="str">
        <f t="shared" si="70"/>
        <v/>
      </c>
      <c r="N649" s="102"/>
    </row>
    <row r="650" spans="1:14">
      <c r="A650" s="97" t="str">
        <f t="shared" si="68"/>
        <v/>
      </c>
      <c r="B650" s="98" t="str">
        <f t="shared" si="67"/>
        <v/>
      </c>
      <c r="C650" s="99"/>
      <c r="D650" s="137"/>
      <c r="E650" s="100"/>
      <c r="F650" s="57"/>
      <c r="G650" s="58">
        <f t="shared" si="69"/>
        <v>0</v>
      </c>
      <c r="H650" s="58">
        <f>IF(E650="",0,IFERROR(VLOOKUP(E650,档案费管理台账!$D$4:$H$1000,5,0),0))</f>
        <v>0</v>
      </c>
      <c r="I650" s="57"/>
      <c r="J650" s="57"/>
      <c r="K650" s="57"/>
      <c r="L650" s="57"/>
      <c r="M650" s="58" t="str">
        <f t="shared" si="70"/>
        <v/>
      </c>
      <c r="N650" s="102"/>
    </row>
    <row r="651" spans="1:14">
      <c r="A651" s="97" t="str">
        <f t="shared" si="68"/>
        <v/>
      </c>
      <c r="B651" s="98" t="str">
        <f t="shared" si="67"/>
        <v/>
      </c>
      <c r="C651" s="99"/>
      <c r="D651" s="137"/>
      <c r="E651" s="100"/>
      <c r="F651" s="57"/>
      <c r="G651" s="58">
        <f t="shared" si="69"/>
        <v>0</v>
      </c>
      <c r="H651" s="58">
        <f>IF(E651="",0,IFERROR(VLOOKUP(E651,档案费管理台账!$D$4:$H$1000,5,0),0))</f>
        <v>0</v>
      </c>
      <c r="I651" s="57"/>
      <c r="J651" s="57"/>
      <c r="K651" s="57"/>
      <c r="L651" s="57"/>
      <c r="M651" s="58" t="str">
        <f t="shared" si="70"/>
        <v/>
      </c>
      <c r="N651" s="102"/>
    </row>
    <row r="652" spans="1:14">
      <c r="A652" s="97" t="str">
        <f t="shared" si="68"/>
        <v/>
      </c>
      <c r="B652" s="98" t="str">
        <f t="shared" si="67"/>
        <v/>
      </c>
      <c r="C652" s="99"/>
      <c r="D652" s="137"/>
      <c r="E652" s="100"/>
      <c r="F652" s="57"/>
      <c r="G652" s="58">
        <f t="shared" si="69"/>
        <v>0</v>
      </c>
      <c r="H652" s="58">
        <f>IF(E652="",0,IFERROR(VLOOKUP(E652,档案费管理台账!$D$4:$H$1000,5,0),0))</f>
        <v>0</v>
      </c>
      <c r="I652" s="57"/>
      <c r="J652" s="57"/>
      <c r="K652" s="57"/>
      <c r="L652" s="57"/>
      <c r="M652" s="58" t="str">
        <f t="shared" si="70"/>
        <v/>
      </c>
      <c r="N652" s="102"/>
    </row>
    <row r="653" spans="1:14">
      <c r="A653" s="97" t="str">
        <f t="shared" si="68"/>
        <v/>
      </c>
      <c r="B653" s="98" t="str">
        <f t="shared" si="67"/>
        <v/>
      </c>
      <c r="C653" s="99"/>
      <c r="D653" s="137"/>
      <c r="E653" s="100"/>
      <c r="F653" s="57"/>
      <c r="G653" s="58">
        <f t="shared" si="69"/>
        <v>0</v>
      </c>
      <c r="H653" s="58">
        <f>IF(E653="",0,IFERROR(VLOOKUP(E653,档案费管理台账!$D$4:$H$1000,5,0),0))</f>
        <v>0</v>
      </c>
      <c r="I653" s="57"/>
      <c r="J653" s="57"/>
      <c r="K653" s="57"/>
      <c r="L653" s="57"/>
      <c r="M653" s="58" t="str">
        <f t="shared" si="70"/>
        <v/>
      </c>
      <c r="N653" s="102"/>
    </row>
    <row r="654" spans="1:14">
      <c r="A654" s="97" t="str">
        <f t="shared" si="68"/>
        <v/>
      </c>
      <c r="B654" s="98" t="str">
        <f t="shared" si="67"/>
        <v/>
      </c>
      <c r="C654" s="99"/>
      <c r="D654" s="137"/>
      <c r="E654" s="100"/>
      <c r="F654" s="57"/>
      <c r="G654" s="58">
        <f t="shared" si="69"/>
        <v>0</v>
      </c>
      <c r="H654" s="58">
        <f>IF(E654="",0,IFERROR(VLOOKUP(E654,档案费管理台账!$D$4:$H$1000,5,0),0))</f>
        <v>0</v>
      </c>
      <c r="I654" s="57"/>
      <c r="J654" s="57"/>
      <c r="K654" s="57"/>
      <c r="L654" s="57"/>
      <c r="M654" s="58" t="str">
        <f t="shared" si="70"/>
        <v/>
      </c>
      <c r="N654" s="102"/>
    </row>
    <row r="655" spans="1:14">
      <c r="A655" s="97" t="str">
        <f t="shared" si="68"/>
        <v/>
      </c>
      <c r="B655" s="98" t="str">
        <f t="shared" si="67"/>
        <v/>
      </c>
      <c r="C655" s="99"/>
      <c r="D655" s="137"/>
      <c r="E655" s="100"/>
      <c r="F655" s="57"/>
      <c r="G655" s="58">
        <f t="shared" si="69"/>
        <v>0</v>
      </c>
      <c r="H655" s="58">
        <f>IF(E655="",0,IFERROR(VLOOKUP(E655,档案费管理台账!$D$4:$H$1000,5,0),0))</f>
        <v>0</v>
      </c>
      <c r="I655" s="57"/>
      <c r="J655" s="57"/>
      <c r="K655" s="57"/>
      <c r="L655" s="57"/>
      <c r="M655" s="58" t="str">
        <f t="shared" si="70"/>
        <v/>
      </c>
      <c r="N655" s="102"/>
    </row>
    <row r="656" spans="1:14">
      <c r="A656" s="97" t="str">
        <f t="shared" si="68"/>
        <v/>
      </c>
      <c r="B656" s="98" t="str">
        <f t="shared" si="67"/>
        <v/>
      </c>
      <c r="C656" s="99"/>
      <c r="D656" s="137"/>
      <c r="E656" s="100"/>
      <c r="F656" s="57"/>
      <c r="G656" s="58">
        <f t="shared" si="69"/>
        <v>0</v>
      </c>
      <c r="H656" s="58">
        <f>IF(E656="",0,IFERROR(VLOOKUP(E656,档案费管理台账!$D$4:$H$1000,5,0),0))</f>
        <v>0</v>
      </c>
      <c r="I656" s="57"/>
      <c r="J656" s="57"/>
      <c r="K656" s="57"/>
      <c r="L656" s="57"/>
      <c r="M656" s="58" t="str">
        <f t="shared" si="70"/>
        <v/>
      </c>
      <c r="N656" s="102"/>
    </row>
    <row r="657" spans="1:14">
      <c r="A657" s="97" t="str">
        <f t="shared" si="68"/>
        <v/>
      </c>
      <c r="B657" s="98" t="str">
        <f t="shared" si="67"/>
        <v/>
      </c>
      <c r="C657" s="99"/>
      <c r="D657" s="137"/>
      <c r="E657" s="100"/>
      <c r="F657" s="57"/>
      <c r="G657" s="58">
        <f t="shared" si="69"/>
        <v>0</v>
      </c>
      <c r="H657" s="58">
        <f>IF(E657="",0,IFERROR(VLOOKUP(E657,档案费管理台账!$D$4:$H$1000,5,0),0))</f>
        <v>0</v>
      </c>
      <c r="I657" s="57"/>
      <c r="J657" s="57"/>
      <c r="K657" s="57"/>
      <c r="L657" s="57"/>
      <c r="M657" s="58" t="str">
        <f t="shared" si="70"/>
        <v/>
      </c>
      <c r="N657" s="102"/>
    </row>
    <row r="658" spans="1:14">
      <c r="A658" s="97" t="str">
        <f t="shared" si="68"/>
        <v/>
      </c>
      <c r="B658" s="98" t="str">
        <f t="shared" si="67"/>
        <v/>
      </c>
      <c r="C658" s="99"/>
      <c r="D658" s="137"/>
      <c r="E658" s="100"/>
      <c r="F658" s="57"/>
      <c r="G658" s="58">
        <f t="shared" si="69"/>
        <v>0</v>
      </c>
      <c r="H658" s="58">
        <f>IF(E658="",0,IFERROR(VLOOKUP(E658,档案费管理台账!$D$4:$H$1000,5,0),0))</f>
        <v>0</v>
      </c>
      <c r="I658" s="57"/>
      <c r="J658" s="57"/>
      <c r="K658" s="57"/>
      <c r="L658" s="57"/>
      <c r="M658" s="58" t="str">
        <f t="shared" si="70"/>
        <v/>
      </c>
      <c r="N658" s="102"/>
    </row>
    <row r="659" spans="1:14">
      <c r="A659" s="97" t="str">
        <f t="shared" si="68"/>
        <v/>
      </c>
      <c r="B659" s="98" t="str">
        <f t="shared" si="67"/>
        <v/>
      </c>
      <c r="C659" s="99"/>
      <c r="D659" s="137"/>
      <c r="E659" s="100"/>
      <c r="F659" s="57"/>
      <c r="G659" s="58">
        <f t="shared" si="69"/>
        <v>0</v>
      </c>
      <c r="H659" s="58">
        <f>IF(E659="",0,IFERROR(VLOOKUP(E659,档案费管理台账!$D$4:$H$1000,5,0),0))</f>
        <v>0</v>
      </c>
      <c r="I659" s="57"/>
      <c r="J659" s="57"/>
      <c r="K659" s="57"/>
      <c r="L659" s="57"/>
      <c r="M659" s="58" t="str">
        <f t="shared" si="70"/>
        <v/>
      </c>
      <c r="N659" s="102"/>
    </row>
    <row r="660" spans="1:14">
      <c r="A660" s="97" t="str">
        <f t="shared" si="68"/>
        <v/>
      </c>
      <c r="B660" s="98" t="str">
        <f t="shared" si="67"/>
        <v/>
      </c>
      <c r="C660" s="99"/>
      <c r="D660" s="137"/>
      <c r="E660" s="100"/>
      <c r="F660" s="57"/>
      <c r="G660" s="58">
        <f t="shared" si="69"/>
        <v>0</v>
      </c>
      <c r="H660" s="58">
        <f>IF(E660="",0,IFERROR(VLOOKUP(E660,档案费管理台账!$D$4:$H$1000,5,0),0))</f>
        <v>0</v>
      </c>
      <c r="I660" s="57"/>
      <c r="J660" s="57"/>
      <c r="K660" s="57"/>
      <c r="L660" s="57"/>
      <c r="M660" s="58" t="str">
        <f t="shared" si="70"/>
        <v/>
      </c>
      <c r="N660" s="102"/>
    </row>
    <row r="661" spans="1:14">
      <c r="A661" s="97" t="str">
        <f t="shared" si="68"/>
        <v/>
      </c>
      <c r="B661" s="98" t="str">
        <f t="shared" si="67"/>
        <v/>
      </c>
      <c r="C661" s="99"/>
      <c r="D661" s="137"/>
      <c r="E661" s="100"/>
      <c r="F661" s="57"/>
      <c r="G661" s="58">
        <f t="shared" si="69"/>
        <v>0</v>
      </c>
      <c r="H661" s="58">
        <f>IF(E661="",0,IFERROR(VLOOKUP(E661,档案费管理台账!$D$4:$H$1000,5,0),0))</f>
        <v>0</v>
      </c>
      <c r="I661" s="57"/>
      <c r="J661" s="57"/>
      <c r="K661" s="57"/>
      <c r="L661" s="57"/>
      <c r="M661" s="58" t="str">
        <f t="shared" si="70"/>
        <v/>
      </c>
      <c r="N661" s="102"/>
    </row>
    <row r="662" spans="1:14">
      <c r="A662" s="97" t="str">
        <f t="shared" si="68"/>
        <v/>
      </c>
      <c r="B662" s="98" t="str">
        <f t="shared" si="67"/>
        <v/>
      </c>
      <c r="C662" s="99"/>
      <c r="D662" s="137"/>
      <c r="E662" s="100"/>
      <c r="F662" s="57"/>
      <c r="G662" s="58">
        <f t="shared" si="69"/>
        <v>0</v>
      </c>
      <c r="H662" s="58">
        <f>IF(E662="",0,IFERROR(VLOOKUP(E662,档案费管理台账!$D$4:$H$1000,5,0),0))</f>
        <v>0</v>
      </c>
      <c r="I662" s="57"/>
      <c r="J662" s="57"/>
      <c r="K662" s="57"/>
      <c r="L662" s="57"/>
      <c r="M662" s="58" t="str">
        <f t="shared" si="70"/>
        <v/>
      </c>
      <c r="N662" s="102"/>
    </row>
    <row r="663" spans="1:14">
      <c r="A663" s="97" t="str">
        <f t="shared" si="68"/>
        <v/>
      </c>
      <c r="B663" s="98" t="str">
        <f t="shared" si="67"/>
        <v/>
      </c>
      <c r="C663" s="99"/>
      <c r="D663" s="137"/>
      <c r="E663" s="100"/>
      <c r="F663" s="57"/>
      <c r="G663" s="58">
        <f t="shared" si="69"/>
        <v>0</v>
      </c>
      <c r="H663" s="58">
        <f>IF(E663="",0,IFERROR(VLOOKUP(E663,档案费管理台账!$D$4:$H$1000,5,0),0))</f>
        <v>0</v>
      </c>
      <c r="I663" s="57"/>
      <c r="J663" s="57"/>
      <c r="K663" s="57"/>
      <c r="L663" s="57"/>
      <c r="M663" s="58" t="str">
        <f t="shared" si="70"/>
        <v/>
      </c>
      <c r="N663" s="102"/>
    </row>
    <row r="664" spans="1:14">
      <c r="A664" s="97" t="str">
        <f t="shared" si="68"/>
        <v/>
      </c>
      <c r="B664" s="98" t="str">
        <f t="shared" si="67"/>
        <v/>
      </c>
      <c r="C664" s="99"/>
      <c r="D664" s="137"/>
      <c r="E664" s="100"/>
      <c r="F664" s="57"/>
      <c r="G664" s="58">
        <f t="shared" si="69"/>
        <v>0</v>
      </c>
      <c r="H664" s="58">
        <f>IF(E664="",0,IFERROR(VLOOKUP(E664,档案费管理台账!$D$4:$H$1000,5,0),0))</f>
        <v>0</v>
      </c>
      <c r="I664" s="57"/>
      <c r="J664" s="57"/>
      <c r="K664" s="57"/>
      <c r="L664" s="57"/>
      <c r="M664" s="58" t="str">
        <f t="shared" si="70"/>
        <v/>
      </c>
      <c r="N664" s="102"/>
    </row>
    <row r="665" spans="1:14">
      <c r="A665" s="97" t="str">
        <f t="shared" si="68"/>
        <v/>
      </c>
      <c r="B665" s="98" t="str">
        <f t="shared" si="67"/>
        <v/>
      </c>
      <c r="C665" s="99"/>
      <c r="D665" s="137"/>
      <c r="E665" s="100"/>
      <c r="F665" s="57"/>
      <c r="G665" s="58">
        <f t="shared" si="69"/>
        <v>0</v>
      </c>
      <c r="H665" s="58">
        <f>IF(E665="",0,IFERROR(VLOOKUP(E665,档案费管理台账!$D$4:$H$1000,5,0),0))</f>
        <v>0</v>
      </c>
      <c r="I665" s="57"/>
      <c r="J665" s="57"/>
      <c r="K665" s="57"/>
      <c r="L665" s="57"/>
      <c r="M665" s="58" t="str">
        <f t="shared" si="70"/>
        <v/>
      </c>
      <c r="N665" s="102"/>
    </row>
    <row r="666" spans="1:14">
      <c r="A666" s="97" t="str">
        <f t="shared" si="68"/>
        <v/>
      </c>
      <c r="B666" s="98" t="str">
        <f t="shared" si="67"/>
        <v/>
      </c>
      <c r="C666" s="99"/>
      <c r="D666" s="137"/>
      <c r="E666" s="100"/>
      <c r="F666" s="57"/>
      <c r="G666" s="58">
        <f t="shared" si="69"/>
        <v>0</v>
      </c>
      <c r="H666" s="58">
        <f>IF(E666="",0,IFERROR(VLOOKUP(E666,档案费管理台账!$D$4:$H$1000,5,0),0))</f>
        <v>0</v>
      </c>
      <c r="I666" s="57"/>
      <c r="J666" s="57"/>
      <c r="K666" s="57"/>
      <c r="L666" s="57"/>
      <c r="M666" s="58" t="str">
        <f t="shared" si="70"/>
        <v/>
      </c>
      <c r="N666" s="102"/>
    </row>
    <row r="667" spans="1:14">
      <c r="A667" s="97" t="str">
        <f t="shared" si="68"/>
        <v/>
      </c>
      <c r="B667" s="98" t="str">
        <f t="shared" si="67"/>
        <v/>
      </c>
      <c r="C667" s="99"/>
      <c r="D667" s="137"/>
      <c r="E667" s="100"/>
      <c r="F667" s="57"/>
      <c r="G667" s="58">
        <f t="shared" si="69"/>
        <v>0</v>
      </c>
      <c r="H667" s="58">
        <f>IF(E667="",0,IFERROR(VLOOKUP(E667,档案费管理台账!$D$4:$H$1000,5,0),0))</f>
        <v>0</v>
      </c>
      <c r="I667" s="57"/>
      <c r="J667" s="57"/>
      <c r="K667" s="57"/>
      <c r="L667" s="57"/>
      <c r="M667" s="58" t="str">
        <f t="shared" si="70"/>
        <v/>
      </c>
      <c r="N667" s="102"/>
    </row>
    <row r="668" spans="1:14">
      <c r="A668" s="97" t="str">
        <f t="shared" si="68"/>
        <v/>
      </c>
      <c r="B668" s="98" t="str">
        <f t="shared" si="67"/>
        <v/>
      </c>
      <c r="C668" s="99"/>
      <c r="D668" s="137"/>
      <c r="E668" s="100"/>
      <c r="F668" s="57"/>
      <c r="G668" s="58">
        <f t="shared" si="69"/>
        <v>0</v>
      </c>
      <c r="H668" s="58">
        <f>IF(E668="",0,IFERROR(VLOOKUP(E668,档案费管理台账!$D$4:$H$1000,5,0),0))</f>
        <v>0</v>
      </c>
      <c r="I668" s="57"/>
      <c r="J668" s="57"/>
      <c r="K668" s="57"/>
      <c r="L668" s="57"/>
      <c r="M668" s="58" t="str">
        <f t="shared" si="70"/>
        <v/>
      </c>
      <c r="N668" s="102"/>
    </row>
    <row r="669" spans="1:14">
      <c r="A669" s="97" t="str">
        <f t="shared" si="68"/>
        <v/>
      </c>
      <c r="B669" s="98" t="str">
        <f t="shared" si="67"/>
        <v/>
      </c>
      <c r="C669" s="99"/>
      <c r="D669" s="137"/>
      <c r="E669" s="100"/>
      <c r="F669" s="57"/>
      <c r="G669" s="58">
        <f t="shared" si="69"/>
        <v>0</v>
      </c>
      <c r="H669" s="58">
        <f>IF(E669="",0,IFERROR(VLOOKUP(E669,档案费管理台账!$D$4:$H$1000,5,0),0))</f>
        <v>0</v>
      </c>
      <c r="I669" s="57"/>
      <c r="J669" s="57"/>
      <c r="K669" s="57"/>
      <c r="L669" s="57"/>
      <c r="M669" s="58" t="str">
        <f t="shared" si="70"/>
        <v/>
      </c>
      <c r="N669" s="102"/>
    </row>
    <row r="670" spans="1:14">
      <c r="A670" s="97" t="str">
        <f t="shared" si="68"/>
        <v/>
      </c>
      <c r="B670" s="98" t="str">
        <f t="shared" si="67"/>
        <v/>
      </c>
      <c r="C670" s="99"/>
      <c r="D670" s="137"/>
      <c r="E670" s="100"/>
      <c r="F670" s="57"/>
      <c r="G670" s="58">
        <f t="shared" si="69"/>
        <v>0</v>
      </c>
      <c r="H670" s="58">
        <f>IF(E670="",0,IFERROR(VLOOKUP(E670,档案费管理台账!$D$4:$H$1000,5,0),0))</f>
        <v>0</v>
      </c>
      <c r="I670" s="57"/>
      <c r="J670" s="57"/>
      <c r="K670" s="57"/>
      <c r="L670" s="57"/>
      <c r="M670" s="58" t="str">
        <f t="shared" si="70"/>
        <v/>
      </c>
      <c r="N670" s="102"/>
    </row>
    <row r="671" spans="1:14">
      <c r="A671" s="97" t="str">
        <f t="shared" si="68"/>
        <v/>
      </c>
      <c r="B671" s="98" t="str">
        <f t="shared" si="67"/>
        <v/>
      </c>
      <c r="C671" s="99"/>
      <c r="D671" s="137"/>
      <c r="E671" s="100"/>
      <c r="F671" s="57"/>
      <c r="G671" s="58">
        <f t="shared" si="69"/>
        <v>0</v>
      </c>
      <c r="H671" s="58">
        <f>IF(E671="",0,IFERROR(VLOOKUP(E671,档案费管理台账!$D$4:$H$1000,5,0),0))</f>
        <v>0</v>
      </c>
      <c r="I671" s="57"/>
      <c r="J671" s="57"/>
      <c r="K671" s="57"/>
      <c r="L671" s="57"/>
      <c r="M671" s="58" t="str">
        <f t="shared" si="70"/>
        <v/>
      </c>
      <c r="N671" s="102"/>
    </row>
    <row r="672" spans="1:14">
      <c r="A672" s="97" t="str">
        <f t="shared" si="68"/>
        <v/>
      </c>
      <c r="B672" s="98" t="str">
        <f t="shared" si="67"/>
        <v/>
      </c>
      <c r="C672" s="99"/>
      <c r="D672" s="137"/>
      <c r="E672" s="100"/>
      <c r="F672" s="57"/>
      <c r="G672" s="58">
        <f t="shared" si="69"/>
        <v>0</v>
      </c>
      <c r="H672" s="58">
        <f>IF(E672="",0,IFERROR(VLOOKUP(E672,档案费管理台账!$D$4:$H$1000,5,0),0))</f>
        <v>0</v>
      </c>
      <c r="I672" s="57"/>
      <c r="J672" s="57"/>
      <c r="K672" s="57"/>
      <c r="L672" s="57"/>
      <c r="M672" s="58" t="str">
        <f t="shared" si="70"/>
        <v/>
      </c>
      <c r="N672" s="102"/>
    </row>
    <row r="673" spans="1:14">
      <c r="A673" s="97" t="str">
        <f t="shared" si="68"/>
        <v/>
      </c>
      <c r="B673" s="98" t="str">
        <f t="shared" si="67"/>
        <v/>
      </c>
      <c r="C673" s="99"/>
      <c r="D673" s="137"/>
      <c r="E673" s="100"/>
      <c r="F673" s="57"/>
      <c r="G673" s="58">
        <f t="shared" si="69"/>
        <v>0</v>
      </c>
      <c r="H673" s="58">
        <f>IF(E673="",0,IFERROR(VLOOKUP(E673,档案费管理台账!$D$4:$H$1000,5,0),0))</f>
        <v>0</v>
      </c>
      <c r="I673" s="57"/>
      <c r="J673" s="57"/>
      <c r="K673" s="57"/>
      <c r="L673" s="57"/>
      <c r="M673" s="58" t="str">
        <f t="shared" si="70"/>
        <v/>
      </c>
      <c r="N673" s="102"/>
    </row>
    <row r="674" spans="1:14">
      <c r="A674" s="97" t="str">
        <f t="shared" si="68"/>
        <v/>
      </c>
      <c r="B674" s="98" t="str">
        <f t="shared" si="67"/>
        <v/>
      </c>
      <c r="C674" s="99"/>
      <c r="D674" s="137"/>
      <c r="E674" s="100"/>
      <c r="F674" s="57"/>
      <c r="G674" s="58">
        <f t="shared" si="69"/>
        <v>0</v>
      </c>
      <c r="H674" s="58">
        <f>IF(E674="",0,IFERROR(VLOOKUP(E674,档案费管理台账!$D$4:$H$1000,5,0),0))</f>
        <v>0</v>
      </c>
      <c r="I674" s="57"/>
      <c r="J674" s="57"/>
      <c r="K674" s="57"/>
      <c r="L674" s="57"/>
      <c r="M674" s="58" t="str">
        <f t="shared" si="70"/>
        <v/>
      </c>
      <c r="N674" s="102"/>
    </row>
    <row r="675" spans="1:14">
      <c r="A675" s="97" t="str">
        <f t="shared" si="68"/>
        <v/>
      </c>
      <c r="B675" s="98" t="str">
        <f t="shared" si="67"/>
        <v/>
      </c>
      <c r="C675" s="99"/>
      <c r="D675" s="137"/>
      <c r="E675" s="100"/>
      <c r="F675" s="57"/>
      <c r="G675" s="58">
        <f t="shared" si="69"/>
        <v>0</v>
      </c>
      <c r="H675" s="58">
        <f>IF(E675="",0,IFERROR(VLOOKUP(E675,档案费管理台账!$D$4:$H$1000,5,0),0))</f>
        <v>0</v>
      </c>
      <c r="I675" s="57"/>
      <c r="J675" s="57"/>
      <c r="K675" s="57"/>
      <c r="L675" s="57"/>
      <c r="M675" s="58" t="str">
        <f t="shared" si="70"/>
        <v/>
      </c>
      <c r="N675" s="102"/>
    </row>
    <row r="676" spans="1:14">
      <c r="A676" s="97" t="str">
        <f t="shared" si="68"/>
        <v/>
      </c>
      <c r="B676" s="98" t="str">
        <f t="shared" si="67"/>
        <v/>
      </c>
      <c r="C676" s="99"/>
      <c r="D676" s="137"/>
      <c r="E676" s="100"/>
      <c r="F676" s="57"/>
      <c r="G676" s="58">
        <f t="shared" si="69"/>
        <v>0</v>
      </c>
      <c r="H676" s="58">
        <f>IF(E676="",0,IFERROR(VLOOKUP(E676,档案费管理台账!$D$4:$H$1000,5,0),0))</f>
        <v>0</v>
      </c>
      <c r="I676" s="57"/>
      <c r="J676" s="57"/>
      <c r="K676" s="57"/>
      <c r="L676" s="57"/>
      <c r="M676" s="58" t="str">
        <f t="shared" si="70"/>
        <v/>
      </c>
      <c r="N676" s="102"/>
    </row>
    <row r="677" spans="1:14">
      <c r="A677" s="97" t="str">
        <f t="shared" si="68"/>
        <v/>
      </c>
      <c r="B677" s="98" t="str">
        <f t="shared" si="67"/>
        <v/>
      </c>
      <c r="C677" s="99"/>
      <c r="D677" s="137"/>
      <c r="E677" s="100"/>
      <c r="F677" s="57"/>
      <c r="G677" s="58">
        <f t="shared" si="69"/>
        <v>0</v>
      </c>
      <c r="H677" s="58">
        <f>IF(E677="",0,IFERROR(VLOOKUP(E677,档案费管理台账!$D$4:$H$1000,5,0),0))</f>
        <v>0</v>
      </c>
      <c r="I677" s="57"/>
      <c r="J677" s="57"/>
      <c r="K677" s="57"/>
      <c r="L677" s="57"/>
      <c r="M677" s="58" t="str">
        <f t="shared" si="70"/>
        <v/>
      </c>
      <c r="N677" s="102"/>
    </row>
    <row r="678" spans="1:14">
      <c r="A678" s="97" t="str">
        <f t="shared" si="68"/>
        <v/>
      </c>
      <c r="B678" s="98" t="str">
        <f t="shared" si="67"/>
        <v/>
      </c>
      <c r="C678" s="99"/>
      <c r="D678" s="137"/>
      <c r="E678" s="100"/>
      <c r="F678" s="57"/>
      <c r="G678" s="58">
        <f t="shared" si="69"/>
        <v>0</v>
      </c>
      <c r="H678" s="58">
        <f>IF(E678="",0,IFERROR(VLOOKUP(E678,档案费管理台账!$D$4:$H$1000,5,0),0))</f>
        <v>0</v>
      </c>
      <c r="I678" s="57"/>
      <c r="J678" s="57"/>
      <c r="K678" s="57"/>
      <c r="L678" s="57"/>
      <c r="M678" s="58" t="str">
        <f t="shared" si="70"/>
        <v/>
      </c>
      <c r="N678" s="102"/>
    </row>
    <row r="679" spans="1:14">
      <c r="A679" s="97" t="str">
        <f t="shared" si="68"/>
        <v/>
      </c>
      <c r="B679" s="98" t="str">
        <f t="shared" si="67"/>
        <v/>
      </c>
      <c r="C679" s="99"/>
      <c r="D679" s="137"/>
      <c r="E679" s="100"/>
      <c r="F679" s="57"/>
      <c r="G679" s="58">
        <f t="shared" si="69"/>
        <v>0</v>
      </c>
      <c r="H679" s="58">
        <f>IF(E679="",0,IFERROR(VLOOKUP(E679,档案费管理台账!$D$4:$H$1000,5,0),0))</f>
        <v>0</v>
      </c>
      <c r="I679" s="57"/>
      <c r="J679" s="57"/>
      <c r="K679" s="57"/>
      <c r="L679" s="57"/>
      <c r="M679" s="58" t="str">
        <f t="shared" si="70"/>
        <v/>
      </c>
      <c r="N679" s="102"/>
    </row>
    <row r="680" spans="1:14">
      <c r="A680" s="97" t="str">
        <f t="shared" si="68"/>
        <v/>
      </c>
      <c r="B680" s="98" t="str">
        <f t="shared" si="67"/>
        <v/>
      </c>
      <c r="C680" s="99"/>
      <c r="D680" s="137"/>
      <c r="E680" s="100"/>
      <c r="F680" s="57"/>
      <c r="G680" s="58">
        <f t="shared" si="69"/>
        <v>0</v>
      </c>
      <c r="H680" s="58">
        <f>IF(E680="",0,IFERROR(VLOOKUP(E680,档案费管理台账!$D$4:$H$1000,5,0),0))</f>
        <v>0</v>
      </c>
      <c r="I680" s="57"/>
      <c r="J680" s="57"/>
      <c r="K680" s="57"/>
      <c r="L680" s="57"/>
      <c r="M680" s="58" t="str">
        <f t="shared" si="70"/>
        <v/>
      </c>
      <c r="N680" s="102"/>
    </row>
    <row r="681" spans="1:14">
      <c r="A681" s="97" t="str">
        <f t="shared" si="68"/>
        <v/>
      </c>
      <c r="B681" s="98" t="str">
        <f t="shared" si="67"/>
        <v/>
      </c>
      <c r="C681" s="99"/>
      <c r="D681" s="137"/>
      <c r="E681" s="100"/>
      <c r="F681" s="57"/>
      <c r="G681" s="58">
        <f t="shared" si="69"/>
        <v>0</v>
      </c>
      <c r="H681" s="58">
        <f>IF(E681="",0,IFERROR(VLOOKUP(E681,档案费管理台账!$D$4:$H$1000,5,0),0))</f>
        <v>0</v>
      </c>
      <c r="I681" s="57"/>
      <c r="J681" s="57"/>
      <c r="K681" s="57"/>
      <c r="L681" s="57"/>
      <c r="M681" s="58" t="str">
        <f t="shared" si="70"/>
        <v/>
      </c>
      <c r="N681" s="102"/>
    </row>
    <row r="682" spans="1:14">
      <c r="A682" s="97" t="str">
        <f t="shared" si="68"/>
        <v/>
      </c>
      <c r="B682" s="98" t="str">
        <f t="shared" si="67"/>
        <v/>
      </c>
      <c r="C682" s="99"/>
      <c r="D682" s="137"/>
      <c r="E682" s="100"/>
      <c r="F682" s="57"/>
      <c r="G682" s="58">
        <f t="shared" si="69"/>
        <v>0</v>
      </c>
      <c r="H682" s="58">
        <f>IF(E682="",0,IFERROR(VLOOKUP(E682,档案费管理台账!$D$4:$H$1000,5,0),0))</f>
        <v>0</v>
      </c>
      <c r="I682" s="57"/>
      <c r="J682" s="57"/>
      <c r="K682" s="57"/>
      <c r="L682" s="57"/>
      <c r="M682" s="58" t="str">
        <f t="shared" si="70"/>
        <v/>
      </c>
      <c r="N682" s="102"/>
    </row>
    <row r="683" spans="1:14">
      <c r="A683" s="97" t="str">
        <f t="shared" si="68"/>
        <v/>
      </c>
      <c r="B683" s="98" t="str">
        <f t="shared" si="67"/>
        <v/>
      </c>
      <c r="C683" s="99"/>
      <c r="D683" s="137"/>
      <c r="E683" s="100"/>
      <c r="F683" s="57"/>
      <c r="G683" s="58">
        <f t="shared" si="69"/>
        <v>0</v>
      </c>
      <c r="H683" s="58">
        <f>IF(E683="",0,IFERROR(VLOOKUP(E683,档案费管理台账!$D$4:$H$1000,5,0),0))</f>
        <v>0</v>
      </c>
      <c r="I683" s="57"/>
      <c r="J683" s="57"/>
      <c r="K683" s="57"/>
      <c r="L683" s="57"/>
      <c r="M683" s="58" t="str">
        <f t="shared" si="70"/>
        <v/>
      </c>
      <c r="N683" s="102"/>
    </row>
    <row r="684" spans="1:14">
      <c r="A684" s="97" t="str">
        <f t="shared" si="68"/>
        <v/>
      </c>
      <c r="B684" s="98" t="str">
        <f t="shared" ref="B684:B747" si="71">IF(C684="","",MONTH(C684)&amp;"月")</f>
        <v/>
      </c>
      <c r="C684" s="99"/>
      <c r="D684" s="137"/>
      <c r="E684" s="100"/>
      <c r="F684" s="57"/>
      <c r="G684" s="58">
        <f t="shared" si="69"/>
        <v>0</v>
      </c>
      <c r="H684" s="58">
        <f>IF(E684="",0,IFERROR(VLOOKUP(E684,档案费管理台账!$D$4:$H$1000,5,0),0))</f>
        <v>0</v>
      </c>
      <c r="I684" s="57"/>
      <c r="J684" s="57"/>
      <c r="K684" s="57"/>
      <c r="L684" s="57"/>
      <c r="M684" s="58" t="str">
        <f t="shared" si="70"/>
        <v/>
      </c>
      <c r="N684" s="102"/>
    </row>
    <row r="685" spans="1:14">
      <c r="A685" s="97" t="str">
        <f t="shared" ref="A685:A748" si="72">IF(C685="","",ROW()-42)</f>
        <v/>
      </c>
      <c r="B685" s="98" t="str">
        <f t="shared" si="71"/>
        <v/>
      </c>
      <c r="C685" s="99"/>
      <c r="D685" s="137"/>
      <c r="E685" s="100"/>
      <c r="F685" s="57"/>
      <c r="G685" s="58">
        <f t="shared" ref="G685:G748" si="73">IF(F685="",0,F685*$K$41)</f>
        <v>0</v>
      </c>
      <c r="H685" s="58">
        <f>IF(E685="",0,IFERROR(VLOOKUP(E685,档案费管理台账!$D$4:$H$1000,5,0),0))</f>
        <v>0</v>
      </c>
      <c r="I685" s="57"/>
      <c r="J685" s="57"/>
      <c r="K685" s="57"/>
      <c r="L685" s="57"/>
      <c r="M685" s="58" t="str">
        <f t="shared" ref="M685:M748" si="74">IF(C685="","",ROUND(M684+G685-I685-J685-K685-L685-H685,2))</f>
        <v/>
      </c>
      <c r="N685" s="102"/>
    </row>
    <row r="686" spans="1:14">
      <c r="A686" s="97" t="str">
        <f t="shared" si="72"/>
        <v/>
      </c>
      <c r="B686" s="98" t="str">
        <f t="shared" si="71"/>
        <v/>
      </c>
      <c r="C686" s="99"/>
      <c r="D686" s="137"/>
      <c r="E686" s="100"/>
      <c r="F686" s="57"/>
      <c r="G686" s="58">
        <f t="shared" si="73"/>
        <v>0</v>
      </c>
      <c r="H686" s="58">
        <f>IF(E686="",0,IFERROR(VLOOKUP(E686,档案费管理台账!$D$4:$H$1000,5,0),0))</f>
        <v>0</v>
      </c>
      <c r="I686" s="57"/>
      <c r="J686" s="57"/>
      <c r="K686" s="57"/>
      <c r="L686" s="57"/>
      <c r="M686" s="58" t="str">
        <f t="shared" si="74"/>
        <v/>
      </c>
      <c r="N686" s="102"/>
    </row>
    <row r="687" spans="1:14">
      <c r="A687" s="97" t="str">
        <f t="shared" si="72"/>
        <v/>
      </c>
      <c r="B687" s="98" t="str">
        <f t="shared" si="71"/>
        <v/>
      </c>
      <c r="C687" s="99"/>
      <c r="D687" s="137"/>
      <c r="E687" s="100"/>
      <c r="F687" s="57"/>
      <c r="G687" s="58">
        <f t="shared" si="73"/>
        <v>0</v>
      </c>
      <c r="H687" s="58">
        <f>IF(E687="",0,IFERROR(VLOOKUP(E687,档案费管理台账!$D$4:$H$1000,5,0),0))</f>
        <v>0</v>
      </c>
      <c r="I687" s="57"/>
      <c r="J687" s="57"/>
      <c r="K687" s="57"/>
      <c r="L687" s="57"/>
      <c r="M687" s="58" t="str">
        <f t="shared" si="74"/>
        <v/>
      </c>
      <c r="N687" s="102"/>
    </row>
    <row r="688" spans="1:14">
      <c r="A688" s="97" t="str">
        <f t="shared" si="72"/>
        <v/>
      </c>
      <c r="B688" s="98" t="str">
        <f t="shared" si="71"/>
        <v/>
      </c>
      <c r="C688" s="99"/>
      <c r="D688" s="137"/>
      <c r="E688" s="100"/>
      <c r="F688" s="57"/>
      <c r="G688" s="58">
        <f t="shared" si="73"/>
        <v>0</v>
      </c>
      <c r="H688" s="58">
        <f>IF(E688="",0,IFERROR(VLOOKUP(E688,档案费管理台账!$D$4:$H$1000,5,0),0))</f>
        <v>0</v>
      </c>
      <c r="I688" s="57"/>
      <c r="J688" s="57"/>
      <c r="K688" s="57"/>
      <c r="L688" s="57"/>
      <c r="M688" s="58" t="str">
        <f t="shared" si="74"/>
        <v/>
      </c>
      <c r="N688" s="102"/>
    </row>
    <row r="689" spans="1:14">
      <c r="A689" s="97" t="str">
        <f t="shared" si="72"/>
        <v/>
      </c>
      <c r="B689" s="98" t="str">
        <f t="shared" si="71"/>
        <v/>
      </c>
      <c r="C689" s="99"/>
      <c r="D689" s="137"/>
      <c r="E689" s="100"/>
      <c r="F689" s="57"/>
      <c r="G689" s="58">
        <f t="shared" si="73"/>
        <v>0</v>
      </c>
      <c r="H689" s="58">
        <f>IF(E689="",0,IFERROR(VLOOKUP(E689,档案费管理台账!$D$4:$H$1000,5,0),0))</f>
        <v>0</v>
      </c>
      <c r="I689" s="57"/>
      <c r="J689" s="57"/>
      <c r="K689" s="57"/>
      <c r="L689" s="57"/>
      <c r="M689" s="58" t="str">
        <f t="shared" si="74"/>
        <v/>
      </c>
      <c r="N689" s="102"/>
    </row>
    <row r="690" spans="1:14">
      <c r="A690" s="97" t="str">
        <f t="shared" si="72"/>
        <v/>
      </c>
      <c r="B690" s="98" t="str">
        <f t="shared" si="71"/>
        <v/>
      </c>
      <c r="C690" s="99"/>
      <c r="D690" s="137"/>
      <c r="E690" s="100"/>
      <c r="F690" s="57"/>
      <c r="G690" s="58">
        <f t="shared" si="73"/>
        <v>0</v>
      </c>
      <c r="H690" s="58">
        <f>IF(E690="",0,IFERROR(VLOOKUP(E690,档案费管理台账!$D$4:$H$1000,5,0),0))</f>
        <v>0</v>
      </c>
      <c r="I690" s="57"/>
      <c r="J690" s="57"/>
      <c r="K690" s="57"/>
      <c r="L690" s="57"/>
      <c r="M690" s="58" t="str">
        <f t="shared" si="74"/>
        <v/>
      </c>
      <c r="N690" s="102"/>
    </row>
    <row r="691" spans="1:14">
      <c r="A691" s="97" t="str">
        <f t="shared" si="72"/>
        <v/>
      </c>
      <c r="B691" s="98" t="str">
        <f t="shared" si="71"/>
        <v/>
      </c>
      <c r="C691" s="99"/>
      <c r="D691" s="137"/>
      <c r="E691" s="100"/>
      <c r="F691" s="57"/>
      <c r="G691" s="58">
        <f t="shared" si="73"/>
        <v>0</v>
      </c>
      <c r="H691" s="58">
        <f>IF(E691="",0,IFERROR(VLOOKUP(E691,档案费管理台账!$D$4:$H$1000,5,0),0))</f>
        <v>0</v>
      </c>
      <c r="I691" s="57"/>
      <c r="J691" s="57"/>
      <c r="K691" s="57"/>
      <c r="L691" s="57"/>
      <c r="M691" s="58" t="str">
        <f t="shared" si="74"/>
        <v/>
      </c>
      <c r="N691" s="102"/>
    </row>
    <row r="692" spans="1:14">
      <c r="A692" s="97" t="str">
        <f t="shared" si="72"/>
        <v/>
      </c>
      <c r="B692" s="98" t="str">
        <f t="shared" si="71"/>
        <v/>
      </c>
      <c r="C692" s="99"/>
      <c r="D692" s="137"/>
      <c r="E692" s="100"/>
      <c r="F692" s="57"/>
      <c r="G692" s="58">
        <f t="shared" si="73"/>
        <v>0</v>
      </c>
      <c r="H692" s="58">
        <f>IF(E692="",0,IFERROR(VLOOKUP(E692,档案费管理台账!$D$4:$H$1000,5,0),0))</f>
        <v>0</v>
      </c>
      <c r="I692" s="57"/>
      <c r="J692" s="57"/>
      <c r="K692" s="57"/>
      <c r="L692" s="57"/>
      <c r="M692" s="58" t="str">
        <f t="shared" si="74"/>
        <v/>
      </c>
      <c r="N692" s="102"/>
    </row>
    <row r="693" spans="1:14">
      <c r="A693" s="97" t="str">
        <f t="shared" si="72"/>
        <v/>
      </c>
      <c r="B693" s="98" t="str">
        <f t="shared" si="71"/>
        <v/>
      </c>
      <c r="C693" s="99"/>
      <c r="D693" s="137"/>
      <c r="E693" s="100"/>
      <c r="F693" s="57"/>
      <c r="G693" s="58">
        <f t="shared" si="73"/>
        <v>0</v>
      </c>
      <c r="H693" s="58">
        <f>IF(E693="",0,IFERROR(VLOOKUP(E693,档案费管理台账!$D$4:$H$1000,5,0),0))</f>
        <v>0</v>
      </c>
      <c r="I693" s="57"/>
      <c r="J693" s="57"/>
      <c r="K693" s="57"/>
      <c r="L693" s="57"/>
      <c r="M693" s="58" t="str">
        <f t="shared" si="74"/>
        <v/>
      </c>
      <c r="N693" s="102"/>
    </row>
    <row r="694" spans="1:14">
      <c r="A694" s="97" t="str">
        <f t="shared" si="72"/>
        <v/>
      </c>
      <c r="B694" s="98" t="str">
        <f t="shared" si="71"/>
        <v/>
      </c>
      <c r="C694" s="99"/>
      <c r="D694" s="137"/>
      <c r="E694" s="100"/>
      <c r="F694" s="57"/>
      <c r="G694" s="58">
        <f t="shared" si="73"/>
        <v>0</v>
      </c>
      <c r="H694" s="58">
        <f>IF(E694="",0,IFERROR(VLOOKUP(E694,档案费管理台账!$D$4:$H$1000,5,0),0))</f>
        <v>0</v>
      </c>
      <c r="I694" s="57"/>
      <c r="J694" s="57"/>
      <c r="K694" s="57"/>
      <c r="L694" s="57"/>
      <c r="M694" s="58" t="str">
        <f t="shared" si="74"/>
        <v/>
      </c>
      <c r="N694" s="102"/>
    </row>
    <row r="695" spans="1:14">
      <c r="A695" s="97" t="str">
        <f t="shared" si="72"/>
        <v/>
      </c>
      <c r="B695" s="98" t="str">
        <f t="shared" si="71"/>
        <v/>
      </c>
      <c r="C695" s="99"/>
      <c r="D695" s="137"/>
      <c r="E695" s="100"/>
      <c r="F695" s="57"/>
      <c r="G695" s="58">
        <f t="shared" si="73"/>
        <v>0</v>
      </c>
      <c r="H695" s="58">
        <f>IF(E695="",0,IFERROR(VLOOKUP(E695,档案费管理台账!$D$4:$H$1000,5,0),0))</f>
        <v>0</v>
      </c>
      <c r="I695" s="57"/>
      <c r="J695" s="57"/>
      <c r="K695" s="57"/>
      <c r="L695" s="57"/>
      <c r="M695" s="58" t="str">
        <f t="shared" si="74"/>
        <v/>
      </c>
      <c r="N695" s="102"/>
    </row>
    <row r="696" spans="1:14">
      <c r="A696" s="97" t="str">
        <f t="shared" si="72"/>
        <v/>
      </c>
      <c r="B696" s="98" t="str">
        <f t="shared" si="71"/>
        <v/>
      </c>
      <c r="C696" s="99"/>
      <c r="D696" s="137"/>
      <c r="E696" s="100"/>
      <c r="F696" s="57"/>
      <c r="G696" s="58">
        <f t="shared" si="73"/>
        <v>0</v>
      </c>
      <c r="H696" s="58">
        <f>IF(E696="",0,IFERROR(VLOOKUP(E696,档案费管理台账!$D$4:$H$1000,5,0),0))</f>
        <v>0</v>
      </c>
      <c r="I696" s="57"/>
      <c r="J696" s="57"/>
      <c r="K696" s="57"/>
      <c r="L696" s="57"/>
      <c r="M696" s="58" t="str">
        <f t="shared" si="74"/>
        <v/>
      </c>
      <c r="N696" s="102"/>
    </row>
    <row r="697" spans="1:14">
      <c r="A697" s="97" t="str">
        <f t="shared" si="72"/>
        <v/>
      </c>
      <c r="B697" s="98" t="str">
        <f t="shared" si="71"/>
        <v/>
      </c>
      <c r="C697" s="99"/>
      <c r="D697" s="137"/>
      <c r="E697" s="100"/>
      <c r="F697" s="57"/>
      <c r="G697" s="58">
        <f t="shared" si="73"/>
        <v>0</v>
      </c>
      <c r="H697" s="58">
        <f>IF(E697="",0,IFERROR(VLOOKUP(E697,档案费管理台账!$D$4:$H$1000,5,0),0))</f>
        <v>0</v>
      </c>
      <c r="I697" s="57"/>
      <c r="J697" s="57"/>
      <c r="K697" s="57"/>
      <c r="L697" s="57"/>
      <c r="M697" s="58" t="str">
        <f t="shared" si="74"/>
        <v/>
      </c>
      <c r="N697" s="102"/>
    </row>
    <row r="698" spans="1:14">
      <c r="A698" s="97" t="str">
        <f t="shared" si="72"/>
        <v/>
      </c>
      <c r="B698" s="98" t="str">
        <f t="shared" si="71"/>
        <v/>
      </c>
      <c r="C698" s="99"/>
      <c r="D698" s="137"/>
      <c r="E698" s="100"/>
      <c r="F698" s="57"/>
      <c r="G698" s="58">
        <f t="shared" si="73"/>
        <v>0</v>
      </c>
      <c r="H698" s="58">
        <f>IF(E698="",0,IFERROR(VLOOKUP(E698,档案费管理台账!$D$4:$H$1000,5,0),0))</f>
        <v>0</v>
      </c>
      <c r="I698" s="57"/>
      <c r="J698" s="57"/>
      <c r="K698" s="57"/>
      <c r="L698" s="57"/>
      <c r="M698" s="58" t="str">
        <f t="shared" si="74"/>
        <v/>
      </c>
      <c r="N698" s="102"/>
    </row>
    <row r="699" spans="1:14">
      <c r="A699" s="97" t="str">
        <f t="shared" si="72"/>
        <v/>
      </c>
      <c r="B699" s="98" t="str">
        <f t="shared" si="71"/>
        <v/>
      </c>
      <c r="C699" s="99"/>
      <c r="D699" s="137"/>
      <c r="E699" s="100"/>
      <c r="F699" s="57"/>
      <c r="G699" s="58">
        <f t="shared" si="73"/>
        <v>0</v>
      </c>
      <c r="H699" s="58">
        <f>IF(E699="",0,IFERROR(VLOOKUP(E699,档案费管理台账!$D$4:$H$1000,5,0),0))</f>
        <v>0</v>
      </c>
      <c r="I699" s="57"/>
      <c r="J699" s="57"/>
      <c r="K699" s="57"/>
      <c r="L699" s="57"/>
      <c r="M699" s="58" t="str">
        <f t="shared" si="74"/>
        <v/>
      </c>
      <c r="N699" s="102"/>
    </row>
    <row r="700" spans="1:14">
      <c r="A700" s="97" t="str">
        <f t="shared" si="72"/>
        <v/>
      </c>
      <c r="B700" s="98" t="str">
        <f t="shared" si="71"/>
        <v/>
      </c>
      <c r="C700" s="99"/>
      <c r="D700" s="137"/>
      <c r="E700" s="100"/>
      <c r="F700" s="57"/>
      <c r="G700" s="58">
        <f t="shared" si="73"/>
        <v>0</v>
      </c>
      <c r="H700" s="58">
        <f>IF(E700="",0,IFERROR(VLOOKUP(E700,档案费管理台账!$D$4:$H$1000,5,0),0))</f>
        <v>0</v>
      </c>
      <c r="I700" s="57"/>
      <c r="J700" s="57"/>
      <c r="K700" s="57"/>
      <c r="L700" s="57"/>
      <c r="M700" s="58" t="str">
        <f t="shared" si="74"/>
        <v/>
      </c>
      <c r="N700" s="102"/>
    </row>
    <row r="701" spans="1:14">
      <c r="A701" s="97" t="str">
        <f t="shared" si="72"/>
        <v/>
      </c>
      <c r="B701" s="98" t="str">
        <f t="shared" si="71"/>
        <v/>
      </c>
      <c r="C701" s="99"/>
      <c r="D701" s="137"/>
      <c r="E701" s="100"/>
      <c r="F701" s="57"/>
      <c r="G701" s="58">
        <f t="shared" si="73"/>
        <v>0</v>
      </c>
      <c r="H701" s="58">
        <f>IF(E701="",0,IFERROR(VLOOKUP(E701,档案费管理台账!$D$4:$H$1000,5,0),0))</f>
        <v>0</v>
      </c>
      <c r="I701" s="57"/>
      <c r="J701" s="57"/>
      <c r="K701" s="57"/>
      <c r="L701" s="57"/>
      <c r="M701" s="58" t="str">
        <f t="shared" si="74"/>
        <v/>
      </c>
      <c r="N701" s="102"/>
    </row>
    <row r="702" spans="1:14">
      <c r="A702" s="97" t="str">
        <f t="shared" si="72"/>
        <v/>
      </c>
      <c r="B702" s="98" t="str">
        <f t="shared" si="71"/>
        <v/>
      </c>
      <c r="C702" s="99"/>
      <c r="D702" s="137"/>
      <c r="E702" s="100"/>
      <c r="F702" s="57"/>
      <c r="G702" s="58">
        <f t="shared" si="73"/>
        <v>0</v>
      </c>
      <c r="H702" s="58">
        <f>IF(E702="",0,IFERROR(VLOOKUP(E702,档案费管理台账!$D$4:$H$1000,5,0),0))</f>
        <v>0</v>
      </c>
      <c r="I702" s="57"/>
      <c r="J702" s="57"/>
      <c r="K702" s="57"/>
      <c r="L702" s="57"/>
      <c r="M702" s="58" t="str">
        <f t="shared" si="74"/>
        <v/>
      </c>
      <c r="N702" s="102"/>
    </row>
    <row r="703" spans="1:14">
      <c r="A703" s="97" t="str">
        <f t="shared" si="72"/>
        <v/>
      </c>
      <c r="B703" s="98" t="str">
        <f t="shared" si="71"/>
        <v/>
      </c>
      <c r="C703" s="99"/>
      <c r="D703" s="137"/>
      <c r="E703" s="100"/>
      <c r="F703" s="57"/>
      <c r="G703" s="58">
        <f t="shared" si="73"/>
        <v>0</v>
      </c>
      <c r="H703" s="58">
        <f>IF(E703="",0,IFERROR(VLOOKUP(E703,档案费管理台账!$D$4:$H$1000,5,0),0))</f>
        <v>0</v>
      </c>
      <c r="I703" s="57"/>
      <c r="J703" s="57"/>
      <c r="K703" s="57"/>
      <c r="L703" s="57"/>
      <c r="M703" s="58" t="str">
        <f t="shared" si="74"/>
        <v/>
      </c>
      <c r="N703" s="102"/>
    </row>
    <row r="704" spans="1:14">
      <c r="A704" s="97" t="str">
        <f t="shared" si="72"/>
        <v/>
      </c>
      <c r="B704" s="98" t="str">
        <f t="shared" si="71"/>
        <v/>
      </c>
      <c r="C704" s="99"/>
      <c r="D704" s="137"/>
      <c r="E704" s="100"/>
      <c r="F704" s="57"/>
      <c r="G704" s="58">
        <f t="shared" si="73"/>
        <v>0</v>
      </c>
      <c r="H704" s="58">
        <f>IF(E704="",0,IFERROR(VLOOKUP(E704,档案费管理台账!$D$4:$H$1000,5,0),0))</f>
        <v>0</v>
      </c>
      <c r="I704" s="57"/>
      <c r="J704" s="57"/>
      <c r="K704" s="57"/>
      <c r="L704" s="57"/>
      <c r="M704" s="58" t="str">
        <f t="shared" si="74"/>
        <v/>
      </c>
      <c r="N704" s="102"/>
    </row>
    <row r="705" spans="1:14">
      <c r="A705" s="97" t="str">
        <f t="shared" si="72"/>
        <v/>
      </c>
      <c r="B705" s="98" t="str">
        <f t="shared" si="71"/>
        <v/>
      </c>
      <c r="C705" s="99"/>
      <c r="D705" s="137"/>
      <c r="E705" s="100"/>
      <c r="F705" s="57"/>
      <c r="G705" s="58">
        <f t="shared" si="73"/>
        <v>0</v>
      </c>
      <c r="H705" s="58">
        <f>IF(E705="",0,IFERROR(VLOOKUP(E705,档案费管理台账!$D$4:$H$1000,5,0),0))</f>
        <v>0</v>
      </c>
      <c r="I705" s="57"/>
      <c r="J705" s="57"/>
      <c r="K705" s="57"/>
      <c r="L705" s="57"/>
      <c r="M705" s="58" t="str">
        <f t="shared" si="74"/>
        <v/>
      </c>
      <c r="N705" s="102"/>
    </row>
    <row r="706" spans="1:14">
      <c r="A706" s="97" t="str">
        <f t="shared" si="72"/>
        <v/>
      </c>
      <c r="B706" s="98" t="str">
        <f t="shared" si="71"/>
        <v/>
      </c>
      <c r="C706" s="99"/>
      <c r="D706" s="137"/>
      <c r="E706" s="100"/>
      <c r="F706" s="57"/>
      <c r="G706" s="58">
        <f t="shared" si="73"/>
        <v>0</v>
      </c>
      <c r="H706" s="58">
        <f>IF(E706="",0,IFERROR(VLOOKUP(E706,档案费管理台账!$D$4:$H$1000,5,0),0))</f>
        <v>0</v>
      </c>
      <c r="I706" s="57"/>
      <c r="J706" s="57"/>
      <c r="K706" s="57"/>
      <c r="L706" s="57"/>
      <c r="M706" s="58" t="str">
        <f t="shared" si="74"/>
        <v/>
      </c>
      <c r="N706" s="102"/>
    </row>
    <row r="707" spans="1:14">
      <c r="A707" s="97" t="str">
        <f t="shared" si="72"/>
        <v/>
      </c>
      <c r="B707" s="98" t="str">
        <f t="shared" si="71"/>
        <v/>
      </c>
      <c r="C707" s="99"/>
      <c r="D707" s="137"/>
      <c r="E707" s="100"/>
      <c r="F707" s="57"/>
      <c r="G707" s="58">
        <f t="shared" si="73"/>
        <v>0</v>
      </c>
      <c r="H707" s="58">
        <f>IF(E707="",0,IFERROR(VLOOKUP(E707,档案费管理台账!$D$4:$H$1000,5,0),0))</f>
        <v>0</v>
      </c>
      <c r="I707" s="57"/>
      <c r="J707" s="57"/>
      <c r="K707" s="57"/>
      <c r="L707" s="57"/>
      <c r="M707" s="58" t="str">
        <f t="shared" si="74"/>
        <v/>
      </c>
      <c r="N707" s="102"/>
    </row>
    <row r="708" spans="1:14">
      <c r="A708" s="97" t="str">
        <f t="shared" si="72"/>
        <v/>
      </c>
      <c r="B708" s="98" t="str">
        <f t="shared" si="71"/>
        <v/>
      </c>
      <c r="C708" s="99"/>
      <c r="D708" s="137"/>
      <c r="E708" s="100"/>
      <c r="F708" s="57"/>
      <c r="G708" s="58">
        <f t="shared" si="73"/>
        <v>0</v>
      </c>
      <c r="H708" s="58">
        <f>IF(E708="",0,IFERROR(VLOOKUP(E708,档案费管理台账!$D$4:$H$1000,5,0),0))</f>
        <v>0</v>
      </c>
      <c r="I708" s="57"/>
      <c r="J708" s="57"/>
      <c r="K708" s="57"/>
      <c r="L708" s="57"/>
      <c r="M708" s="58" t="str">
        <f t="shared" si="74"/>
        <v/>
      </c>
      <c r="N708" s="102"/>
    </row>
    <row r="709" spans="1:14">
      <c r="A709" s="97" t="str">
        <f t="shared" si="72"/>
        <v/>
      </c>
      <c r="B709" s="98" t="str">
        <f t="shared" si="71"/>
        <v/>
      </c>
      <c r="C709" s="99"/>
      <c r="D709" s="137"/>
      <c r="E709" s="100"/>
      <c r="F709" s="57"/>
      <c r="G709" s="58">
        <f t="shared" si="73"/>
        <v>0</v>
      </c>
      <c r="H709" s="58">
        <f>IF(E709="",0,IFERROR(VLOOKUP(E709,档案费管理台账!$D$4:$H$1000,5,0),0))</f>
        <v>0</v>
      </c>
      <c r="I709" s="57"/>
      <c r="J709" s="57"/>
      <c r="K709" s="57"/>
      <c r="L709" s="57"/>
      <c r="M709" s="58" t="str">
        <f t="shared" si="74"/>
        <v/>
      </c>
      <c r="N709" s="102"/>
    </row>
    <row r="710" spans="1:14">
      <c r="A710" s="97" t="str">
        <f t="shared" si="72"/>
        <v/>
      </c>
      <c r="B710" s="98" t="str">
        <f t="shared" si="71"/>
        <v/>
      </c>
      <c r="C710" s="99"/>
      <c r="D710" s="137"/>
      <c r="E710" s="100"/>
      <c r="F710" s="57"/>
      <c r="G710" s="58">
        <f t="shared" si="73"/>
        <v>0</v>
      </c>
      <c r="H710" s="58">
        <f>IF(E710="",0,IFERROR(VLOOKUP(E710,档案费管理台账!$D$4:$H$1000,5,0),0))</f>
        <v>0</v>
      </c>
      <c r="I710" s="57"/>
      <c r="J710" s="57"/>
      <c r="K710" s="57"/>
      <c r="L710" s="57"/>
      <c r="M710" s="58" t="str">
        <f t="shared" si="74"/>
        <v/>
      </c>
      <c r="N710" s="102"/>
    </row>
    <row r="711" spans="1:14">
      <c r="A711" s="97" t="str">
        <f t="shared" si="72"/>
        <v/>
      </c>
      <c r="B711" s="98" t="str">
        <f t="shared" si="71"/>
        <v/>
      </c>
      <c r="C711" s="99"/>
      <c r="D711" s="137"/>
      <c r="E711" s="100"/>
      <c r="F711" s="57"/>
      <c r="G711" s="58">
        <f t="shared" si="73"/>
        <v>0</v>
      </c>
      <c r="H711" s="58">
        <f>IF(E711="",0,IFERROR(VLOOKUP(E711,档案费管理台账!$D$4:$H$1000,5,0),0))</f>
        <v>0</v>
      </c>
      <c r="I711" s="57"/>
      <c r="J711" s="57"/>
      <c r="K711" s="57"/>
      <c r="L711" s="57"/>
      <c r="M711" s="58" t="str">
        <f t="shared" si="74"/>
        <v/>
      </c>
      <c r="N711" s="102"/>
    </row>
    <row r="712" spans="1:14">
      <c r="A712" s="97" t="str">
        <f t="shared" si="72"/>
        <v/>
      </c>
      <c r="B712" s="98" t="str">
        <f t="shared" si="71"/>
        <v/>
      </c>
      <c r="C712" s="99"/>
      <c r="D712" s="137"/>
      <c r="E712" s="100"/>
      <c r="F712" s="57"/>
      <c r="G712" s="58">
        <f t="shared" si="73"/>
        <v>0</v>
      </c>
      <c r="H712" s="58">
        <f>IF(E712="",0,IFERROR(VLOOKUP(E712,档案费管理台账!$D$4:$H$1000,5,0),0))</f>
        <v>0</v>
      </c>
      <c r="I712" s="57"/>
      <c r="J712" s="57"/>
      <c r="K712" s="57"/>
      <c r="L712" s="57"/>
      <c r="M712" s="58" t="str">
        <f t="shared" si="74"/>
        <v/>
      </c>
      <c r="N712" s="102"/>
    </row>
    <row r="713" spans="1:14">
      <c r="A713" s="97" t="str">
        <f t="shared" si="72"/>
        <v/>
      </c>
      <c r="B713" s="98" t="str">
        <f t="shared" si="71"/>
        <v/>
      </c>
      <c r="C713" s="99"/>
      <c r="D713" s="137"/>
      <c r="E713" s="100"/>
      <c r="F713" s="57"/>
      <c r="G713" s="58">
        <f t="shared" si="73"/>
        <v>0</v>
      </c>
      <c r="H713" s="58">
        <f>IF(E713="",0,IFERROR(VLOOKUP(E713,档案费管理台账!$D$4:$H$1000,5,0),0))</f>
        <v>0</v>
      </c>
      <c r="I713" s="57"/>
      <c r="J713" s="57"/>
      <c r="K713" s="57"/>
      <c r="L713" s="57"/>
      <c r="M713" s="58" t="str">
        <f t="shared" si="74"/>
        <v/>
      </c>
      <c r="N713" s="102"/>
    </row>
    <row r="714" spans="1:14">
      <c r="A714" s="97" t="str">
        <f t="shared" si="72"/>
        <v/>
      </c>
      <c r="B714" s="98" t="str">
        <f t="shared" si="71"/>
        <v/>
      </c>
      <c r="C714" s="99"/>
      <c r="D714" s="137"/>
      <c r="E714" s="100"/>
      <c r="F714" s="57"/>
      <c r="G714" s="58">
        <f t="shared" si="73"/>
        <v>0</v>
      </c>
      <c r="H714" s="58">
        <f>IF(E714="",0,IFERROR(VLOOKUP(E714,档案费管理台账!$D$4:$H$1000,5,0),0))</f>
        <v>0</v>
      </c>
      <c r="I714" s="57"/>
      <c r="J714" s="57"/>
      <c r="K714" s="57"/>
      <c r="L714" s="57"/>
      <c r="M714" s="58" t="str">
        <f t="shared" si="74"/>
        <v/>
      </c>
      <c r="N714" s="102"/>
    </row>
    <row r="715" spans="1:14">
      <c r="A715" s="97" t="str">
        <f t="shared" si="72"/>
        <v/>
      </c>
      <c r="B715" s="98" t="str">
        <f t="shared" si="71"/>
        <v/>
      </c>
      <c r="C715" s="99"/>
      <c r="D715" s="137"/>
      <c r="E715" s="100"/>
      <c r="F715" s="57"/>
      <c r="G715" s="58">
        <f t="shared" si="73"/>
        <v>0</v>
      </c>
      <c r="H715" s="58">
        <f>IF(E715="",0,IFERROR(VLOOKUP(E715,档案费管理台账!$D$4:$H$1000,5,0),0))</f>
        <v>0</v>
      </c>
      <c r="I715" s="57"/>
      <c r="J715" s="57"/>
      <c r="K715" s="57"/>
      <c r="L715" s="57"/>
      <c r="M715" s="58" t="str">
        <f t="shared" si="74"/>
        <v/>
      </c>
      <c r="N715" s="102"/>
    </row>
    <row r="716" spans="1:14">
      <c r="A716" s="97" t="str">
        <f t="shared" si="72"/>
        <v/>
      </c>
      <c r="B716" s="98" t="str">
        <f t="shared" si="71"/>
        <v/>
      </c>
      <c r="C716" s="99"/>
      <c r="D716" s="137"/>
      <c r="E716" s="100"/>
      <c r="F716" s="57"/>
      <c r="G716" s="58">
        <f t="shared" si="73"/>
        <v>0</v>
      </c>
      <c r="H716" s="58">
        <f>IF(E716="",0,IFERROR(VLOOKUP(E716,档案费管理台账!$D$4:$H$1000,5,0),0))</f>
        <v>0</v>
      </c>
      <c r="I716" s="57"/>
      <c r="J716" s="57"/>
      <c r="K716" s="57"/>
      <c r="L716" s="57"/>
      <c r="M716" s="58" t="str">
        <f t="shared" si="74"/>
        <v/>
      </c>
      <c r="N716" s="102"/>
    </row>
    <row r="717" spans="1:14">
      <c r="A717" s="97" t="str">
        <f t="shared" si="72"/>
        <v/>
      </c>
      <c r="B717" s="98" t="str">
        <f t="shared" si="71"/>
        <v/>
      </c>
      <c r="C717" s="99"/>
      <c r="D717" s="137"/>
      <c r="E717" s="100"/>
      <c r="F717" s="57"/>
      <c r="G717" s="58">
        <f t="shared" si="73"/>
        <v>0</v>
      </c>
      <c r="H717" s="58">
        <f>IF(E717="",0,IFERROR(VLOOKUP(E717,档案费管理台账!$D$4:$H$1000,5,0),0))</f>
        <v>0</v>
      </c>
      <c r="I717" s="57"/>
      <c r="J717" s="57"/>
      <c r="K717" s="57"/>
      <c r="L717" s="57"/>
      <c r="M717" s="58" t="str">
        <f t="shared" si="74"/>
        <v/>
      </c>
      <c r="N717" s="102"/>
    </row>
    <row r="718" spans="1:14">
      <c r="A718" s="97" t="str">
        <f t="shared" si="72"/>
        <v/>
      </c>
      <c r="B718" s="98" t="str">
        <f t="shared" si="71"/>
        <v/>
      </c>
      <c r="C718" s="99"/>
      <c r="D718" s="137"/>
      <c r="E718" s="100"/>
      <c r="F718" s="57"/>
      <c r="G718" s="58">
        <f t="shared" si="73"/>
        <v>0</v>
      </c>
      <c r="H718" s="58">
        <f>IF(E718="",0,IFERROR(VLOOKUP(E718,档案费管理台账!$D$4:$H$1000,5,0),0))</f>
        <v>0</v>
      </c>
      <c r="I718" s="57"/>
      <c r="J718" s="57"/>
      <c r="K718" s="57"/>
      <c r="L718" s="57"/>
      <c r="M718" s="58" t="str">
        <f t="shared" si="74"/>
        <v/>
      </c>
      <c r="N718" s="102"/>
    </row>
    <row r="719" spans="1:14">
      <c r="A719" s="97" t="str">
        <f t="shared" si="72"/>
        <v/>
      </c>
      <c r="B719" s="98" t="str">
        <f t="shared" si="71"/>
        <v/>
      </c>
      <c r="C719" s="99"/>
      <c r="D719" s="137"/>
      <c r="E719" s="100"/>
      <c r="F719" s="57"/>
      <c r="G719" s="58">
        <f t="shared" si="73"/>
        <v>0</v>
      </c>
      <c r="H719" s="58">
        <f>IF(E719="",0,IFERROR(VLOOKUP(E719,档案费管理台账!$D$4:$H$1000,5,0),0))</f>
        <v>0</v>
      </c>
      <c r="I719" s="57"/>
      <c r="J719" s="57"/>
      <c r="K719" s="57"/>
      <c r="L719" s="57"/>
      <c r="M719" s="58" t="str">
        <f t="shared" si="74"/>
        <v/>
      </c>
      <c r="N719" s="102"/>
    </row>
    <row r="720" spans="1:14">
      <c r="A720" s="97" t="str">
        <f t="shared" si="72"/>
        <v/>
      </c>
      <c r="B720" s="98" t="str">
        <f t="shared" si="71"/>
        <v/>
      </c>
      <c r="C720" s="99"/>
      <c r="D720" s="137"/>
      <c r="E720" s="100"/>
      <c r="F720" s="57"/>
      <c r="G720" s="58">
        <f t="shared" si="73"/>
        <v>0</v>
      </c>
      <c r="H720" s="58">
        <f>IF(E720="",0,IFERROR(VLOOKUP(E720,档案费管理台账!$D$4:$H$1000,5,0),0))</f>
        <v>0</v>
      </c>
      <c r="I720" s="57"/>
      <c r="J720" s="57"/>
      <c r="K720" s="57"/>
      <c r="L720" s="57"/>
      <c r="M720" s="58" t="str">
        <f t="shared" si="74"/>
        <v/>
      </c>
      <c r="N720" s="102"/>
    </row>
    <row r="721" spans="1:14">
      <c r="A721" s="97" t="str">
        <f t="shared" si="72"/>
        <v/>
      </c>
      <c r="B721" s="98" t="str">
        <f t="shared" si="71"/>
        <v/>
      </c>
      <c r="C721" s="99"/>
      <c r="D721" s="137"/>
      <c r="E721" s="100"/>
      <c r="F721" s="57"/>
      <c r="G721" s="58">
        <f t="shared" si="73"/>
        <v>0</v>
      </c>
      <c r="H721" s="58">
        <f>IF(E721="",0,IFERROR(VLOOKUP(E721,档案费管理台账!$D$4:$H$1000,5,0),0))</f>
        <v>0</v>
      </c>
      <c r="I721" s="57"/>
      <c r="J721" s="57"/>
      <c r="K721" s="57"/>
      <c r="L721" s="57"/>
      <c r="M721" s="58" t="str">
        <f t="shared" si="74"/>
        <v/>
      </c>
      <c r="N721" s="102"/>
    </row>
    <row r="722" spans="1:14">
      <c r="A722" s="97" t="str">
        <f t="shared" si="72"/>
        <v/>
      </c>
      <c r="B722" s="98" t="str">
        <f t="shared" si="71"/>
        <v/>
      </c>
      <c r="C722" s="99"/>
      <c r="D722" s="137"/>
      <c r="E722" s="100"/>
      <c r="F722" s="57"/>
      <c r="G722" s="58">
        <f t="shared" si="73"/>
        <v>0</v>
      </c>
      <c r="H722" s="58">
        <f>IF(E722="",0,IFERROR(VLOOKUP(E722,档案费管理台账!$D$4:$H$1000,5,0),0))</f>
        <v>0</v>
      </c>
      <c r="I722" s="57"/>
      <c r="J722" s="57"/>
      <c r="K722" s="57"/>
      <c r="L722" s="57"/>
      <c r="M722" s="58" t="str">
        <f t="shared" si="74"/>
        <v/>
      </c>
      <c r="N722" s="102"/>
    </row>
    <row r="723" spans="1:14">
      <c r="A723" s="97" t="str">
        <f t="shared" si="72"/>
        <v/>
      </c>
      <c r="B723" s="98" t="str">
        <f t="shared" si="71"/>
        <v/>
      </c>
      <c r="C723" s="99"/>
      <c r="D723" s="137"/>
      <c r="E723" s="100"/>
      <c r="F723" s="57"/>
      <c r="G723" s="58">
        <f t="shared" si="73"/>
        <v>0</v>
      </c>
      <c r="H723" s="58">
        <f>IF(E723="",0,IFERROR(VLOOKUP(E723,档案费管理台账!$D$4:$H$1000,5,0),0))</f>
        <v>0</v>
      </c>
      <c r="I723" s="57"/>
      <c r="J723" s="57"/>
      <c r="K723" s="57"/>
      <c r="L723" s="57"/>
      <c r="M723" s="58" t="str">
        <f t="shared" si="74"/>
        <v/>
      </c>
      <c r="N723" s="102"/>
    </row>
    <row r="724" spans="1:14">
      <c r="A724" s="97" t="str">
        <f t="shared" si="72"/>
        <v/>
      </c>
      <c r="B724" s="98" t="str">
        <f t="shared" si="71"/>
        <v/>
      </c>
      <c r="C724" s="99"/>
      <c r="D724" s="137"/>
      <c r="E724" s="100"/>
      <c r="F724" s="57"/>
      <c r="G724" s="58">
        <f t="shared" si="73"/>
        <v>0</v>
      </c>
      <c r="H724" s="58">
        <f>IF(E724="",0,IFERROR(VLOOKUP(E724,档案费管理台账!$D$4:$H$1000,5,0),0))</f>
        <v>0</v>
      </c>
      <c r="I724" s="57"/>
      <c r="J724" s="57"/>
      <c r="K724" s="57"/>
      <c r="L724" s="57"/>
      <c r="M724" s="58" t="str">
        <f t="shared" si="74"/>
        <v/>
      </c>
      <c r="N724" s="102"/>
    </row>
    <row r="725" spans="1:14">
      <c r="A725" s="97" t="str">
        <f t="shared" si="72"/>
        <v/>
      </c>
      <c r="B725" s="98" t="str">
        <f t="shared" si="71"/>
        <v/>
      </c>
      <c r="C725" s="99"/>
      <c r="D725" s="137"/>
      <c r="E725" s="100"/>
      <c r="F725" s="57"/>
      <c r="G725" s="58">
        <f t="shared" si="73"/>
        <v>0</v>
      </c>
      <c r="H725" s="58">
        <f>IF(E725="",0,IFERROR(VLOOKUP(E725,档案费管理台账!$D$4:$H$1000,5,0),0))</f>
        <v>0</v>
      </c>
      <c r="I725" s="57"/>
      <c r="J725" s="57"/>
      <c r="K725" s="57"/>
      <c r="L725" s="57"/>
      <c r="M725" s="58" t="str">
        <f t="shared" si="74"/>
        <v/>
      </c>
      <c r="N725" s="102"/>
    </row>
    <row r="726" spans="1:14">
      <c r="A726" s="97" t="str">
        <f t="shared" si="72"/>
        <v/>
      </c>
      <c r="B726" s="98" t="str">
        <f t="shared" si="71"/>
        <v/>
      </c>
      <c r="C726" s="99"/>
      <c r="D726" s="137"/>
      <c r="E726" s="100"/>
      <c r="F726" s="57"/>
      <c r="G726" s="58">
        <f t="shared" si="73"/>
        <v>0</v>
      </c>
      <c r="H726" s="58">
        <f>IF(E726="",0,IFERROR(VLOOKUP(E726,档案费管理台账!$D$4:$H$1000,5,0),0))</f>
        <v>0</v>
      </c>
      <c r="I726" s="57"/>
      <c r="J726" s="57"/>
      <c r="K726" s="57"/>
      <c r="L726" s="57"/>
      <c r="M726" s="58" t="str">
        <f t="shared" si="74"/>
        <v/>
      </c>
      <c r="N726" s="102"/>
    </row>
    <row r="727" spans="1:14">
      <c r="A727" s="97" t="str">
        <f t="shared" si="72"/>
        <v/>
      </c>
      <c r="B727" s="98" t="str">
        <f t="shared" si="71"/>
        <v/>
      </c>
      <c r="C727" s="99"/>
      <c r="D727" s="137"/>
      <c r="E727" s="100"/>
      <c r="F727" s="57"/>
      <c r="G727" s="58">
        <f t="shared" si="73"/>
        <v>0</v>
      </c>
      <c r="H727" s="58">
        <f>IF(E727="",0,IFERROR(VLOOKUP(E727,档案费管理台账!$D$4:$H$1000,5,0),0))</f>
        <v>0</v>
      </c>
      <c r="I727" s="57"/>
      <c r="J727" s="57"/>
      <c r="K727" s="57"/>
      <c r="L727" s="57"/>
      <c r="M727" s="58" t="str">
        <f t="shared" si="74"/>
        <v/>
      </c>
      <c r="N727" s="102"/>
    </row>
    <row r="728" spans="1:14">
      <c r="A728" s="97" t="str">
        <f t="shared" si="72"/>
        <v/>
      </c>
      <c r="B728" s="98" t="str">
        <f t="shared" si="71"/>
        <v/>
      </c>
      <c r="C728" s="99"/>
      <c r="D728" s="137"/>
      <c r="E728" s="100"/>
      <c r="F728" s="57"/>
      <c r="G728" s="58">
        <f t="shared" si="73"/>
        <v>0</v>
      </c>
      <c r="H728" s="58">
        <f>IF(E728="",0,IFERROR(VLOOKUP(E728,档案费管理台账!$D$4:$H$1000,5,0),0))</f>
        <v>0</v>
      </c>
      <c r="I728" s="57"/>
      <c r="J728" s="57"/>
      <c r="K728" s="57"/>
      <c r="L728" s="57"/>
      <c r="M728" s="58" t="str">
        <f t="shared" si="74"/>
        <v/>
      </c>
      <c r="N728" s="102"/>
    </row>
    <row r="729" spans="1:14">
      <c r="A729" s="97" t="str">
        <f t="shared" si="72"/>
        <v/>
      </c>
      <c r="B729" s="98" t="str">
        <f t="shared" si="71"/>
        <v/>
      </c>
      <c r="C729" s="99"/>
      <c r="D729" s="137"/>
      <c r="E729" s="100"/>
      <c r="F729" s="57"/>
      <c r="G729" s="58">
        <f t="shared" si="73"/>
        <v>0</v>
      </c>
      <c r="H729" s="58">
        <f>IF(E729="",0,IFERROR(VLOOKUP(E729,档案费管理台账!$D$4:$H$1000,5,0),0))</f>
        <v>0</v>
      </c>
      <c r="I729" s="57"/>
      <c r="J729" s="57"/>
      <c r="K729" s="57"/>
      <c r="L729" s="57"/>
      <c r="M729" s="58" t="str">
        <f t="shared" si="74"/>
        <v/>
      </c>
      <c r="N729" s="102"/>
    </row>
    <row r="730" spans="1:14">
      <c r="A730" s="97" t="str">
        <f t="shared" si="72"/>
        <v/>
      </c>
      <c r="B730" s="98" t="str">
        <f t="shared" si="71"/>
        <v/>
      </c>
      <c r="C730" s="99"/>
      <c r="D730" s="137"/>
      <c r="E730" s="100"/>
      <c r="F730" s="57"/>
      <c r="G730" s="58">
        <f t="shared" si="73"/>
        <v>0</v>
      </c>
      <c r="H730" s="58">
        <f>IF(E730="",0,IFERROR(VLOOKUP(E730,档案费管理台账!$D$4:$H$1000,5,0),0))</f>
        <v>0</v>
      </c>
      <c r="I730" s="57"/>
      <c r="J730" s="57"/>
      <c r="K730" s="57"/>
      <c r="L730" s="57"/>
      <c r="M730" s="58" t="str">
        <f t="shared" si="74"/>
        <v/>
      </c>
      <c r="N730" s="102"/>
    </row>
    <row r="731" spans="1:14">
      <c r="A731" s="97" t="str">
        <f t="shared" si="72"/>
        <v/>
      </c>
      <c r="B731" s="98" t="str">
        <f t="shared" si="71"/>
        <v/>
      </c>
      <c r="C731" s="99"/>
      <c r="D731" s="137"/>
      <c r="E731" s="100"/>
      <c r="F731" s="57"/>
      <c r="G731" s="58">
        <f t="shared" si="73"/>
        <v>0</v>
      </c>
      <c r="H731" s="58">
        <f>IF(E731="",0,IFERROR(VLOOKUP(E731,档案费管理台账!$D$4:$H$1000,5,0),0))</f>
        <v>0</v>
      </c>
      <c r="I731" s="57"/>
      <c r="J731" s="57"/>
      <c r="K731" s="57"/>
      <c r="L731" s="57"/>
      <c r="M731" s="58" t="str">
        <f t="shared" si="74"/>
        <v/>
      </c>
      <c r="N731" s="102"/>
    </row>
    <row r="732" spans="1:14">
      <c r="A732" s="97" t="str">
        <f t="shared" si="72"/>
        <v/>
      </c>
      <c r="B732" s="98" t="str">
        <f t="shared" si="71"/>
        <v/>
      </c>
      <c r="C732" s="99"/>
      <c r="D732" s="137"/>
      <c r="E732" s="100"/>
      <c r="F732" s="57"/>
      <c r="G732" s="58">
        <f t="shared" si="73"/>
        <v>0</v>
      </c>
      <c r="H732" s="58">
        <f>IF(E732="",0,IFERROR(VLOOKUP(E732,档案费管理台账!$D$4:$H$1000,5,0),0))</f>
        <v>0</v>
      </c>
      <c r="I732" s="57"/>
      <c r="J732" s="57"/>
      <c r="K732" s="57"/>
      <c r="L732" s="57"/>
      <c r="M732" s="58" t="str">
        <f t="shared" si="74"/>
        <v/>
      </c>
      <c r="N732" s="102"/>
    </row>
    <row r="733" spans="1:14">
      <c r="A733" s="97" t="str">
        <f t="shared" si="72"/>
        <v/>
      </c>
      <c r="B733" s="98" t="str">
        <f t="shared" si="71"/>
        <v/>
      </c>
      <c r="C733" s="99"/>
      <c r="D733" s="137"/>
      <c r="E733" s="100"/>
      <c r="F733" s="57"/>
      <c r="G733" s="58">
        <f t="shared" si="73"/>
        <v>0</v>
      </c>
      <c r="H733" s="58">
        <f>IF(E733="",0,IFERROR(VLOOKUP(E733,档案费管理台账!$D$4:$H$1000,5,0),0))</f>
        <v>0</v>
      </c>
      <c r="I733" s="57"/>
      <c r="J733" s="57"/>
      <c r="K733" s="57"/>
      <c r="L733" s="57"/>
      <c r="M733" s="58" t="str">
        <f t="shared" si="74"/>
        <v/>
      </c>
      <c r="N733" s="102"/>
    </row>
    <row r="734" spans="1:14">
      <c r="A734" s="97" t="str">
        <f t="shared" si="72"/>
        <v/>
      </c>
      <c r="B734" s="98" t="str">
        <f t="shared" si="71"/>
        <v/>
      </c>
      <c r="C734" s="99"/>
      <c r="D734" s="137"/>
      <c r="E734" s="100"/>
      <c r="F734" s="57"/>
      <c r="G734" s="58">
        <f t="shared" si="73"/>
        <v>0</v>
      </c>
      <c r="H734" s="58">
        <f>IF(E734="",0,IFERROR(VLOOKUP(E734,档案费管理台账!$D$4:$H$1000,5,0),0))</f>
        <v>0</v>
      </c>
      <c r="I734" s="57"/>
      <c r="J734" s="57"/>
      <c r="K734" s="57"/>
      <c r="L734" s="57"/>
      <c r="M734" s="58" t="str">
        <f t="shared" si="74"/>
        <v/>
      </c>
      <c r="N734" s="102"/>
    </row>
    <row r="735" spans="1:14">
      <c r="A735" s="97" t="str">
        <f t="shared" si="72"/>
        <v/>
      </c>
      <c r="B735" s="98" t="str">
        <f t="shared" si="71"/>
        <v/>
      </c>
      <c r="C735" s="99"/>
      <c r="D735" s="137"/>
      <c r="E735" s="100"/>
      <c r="F735" s="57"/>
      <c r="G735" s="58">
        <f t="shared" si="73"/>
        <v>0</v>
      </c>
      <c r="H735" s="58">
        <f>IF(E735="",0,IFERROR(VLOOKUP(E735,档案费管理台账!$D$4:$H$1000,5,0),0))</f>
        <v>0</v>
      </c>
      <c r="I735" s="57"/>
      <c r="J735" s="57"/>
      <c r="K735" s="57"/>
      <c r="L735" s="57"/>
      <c r="M735" s="58" t="str">
        <f t="shared" si="74"/>
        <v/>
      </c>
      <c r="N735" s="102"/>
    </row>
    <row r="736" spans="1:14">
      <c r="A736" s="97" t="str">
        <f t="shared" si="72"/>
        <v/>
      </c>
      <c r="B736" s="98" t="str">
        <f t="shared" si="71"/>
        <v/>
      </c>
      <c r="C736" s="99"/>
      <c r="D736" s="137"/>
      <c r="E736" s="100"/>
      <c r="F736" s="57"/>
      <c r="G736" s="58">
        <f t="shared" si="73"/>
        <v>0</v>
      </c>
      <c r="H736" s="58">
        <f>IF(E736="",0,IFERROR(VLOOKUP(E736,档案费管理台账!$D$4:$H$1000,5,0),0))</f>
        <v>0</v>
      </c>
      <c r="I736" s="57"/>
      <c r="J736" s="57"/>
      <c r="K736" s="57"/>
      <c r="L736" s="57"/>
      <c r="M736" s="58" t="str">
        <f t="shared" si="74"/>
        <v/>
      </c>
      <c r="N736" s="102"/>
    </row>
    <row r="737" spans="1:14">
      <c r="A737" s="97" t="str">
        <f t="shared" si="72"/>
        <v/>
      </c>
      <c r="B737" s="98" t="str">
        <f t="shared" si="71"/>
        <v/>
      </c>
      <c r="C737" s="99"/>
      <c r="D737" s="137"/>
      <c r="E737" s="100"/>
      <c r="F737" s="57"/>
      <c r="G737" s="58">
        <f t="shared" si="73"/>
        <v>0</v>
      </c>
      <c r="H737" s="58">
        <f>IF(E737="",0,IFERROR(VLOOKUP(E737,档案费管理台账!$D$4:$H$1000,5,0),0))</f>
        <v>0</v>
      </c>
      <c r="I737" s="57"/>
      <c r="J737" s="57"/>
      <c r="K737" s="57"/>
      <c r="L737" s="57"/>
      <c r="M737" s="58" t="str">
        <f t="shared" si="74"/>
        <v/>
      </c>
      <c r="N737" s="102"/>
    </row>
    <row r="738" spans="1:14">
      <c r="A738" s="97" t="str">
        <f t="shared" si="72"/>
        <v/>
      </c>
      <c r="B738" s="98" t="str">
        <f t="shared" si="71"/>
        <v/>
      </c>
      <c r="C738" s="99"/>
      <c r="D738" s="137"/>
      <c r="E738" s="100"/>
      <c r="F738" s="57"/>
      <c r="G738" s="58">
        <f t="shared" si="73"/>
        <v>0</v>
      </c>
      <c r="H738" s="58">
        <f>IF(E738="",0,IFERROR(VLOOKUP(E738,档案费管理台账!$D$4:$H$1000,5,0),0))</f>
        <v>0</v>
      </c>
      <c r="I738" s="57"/>
      <c r="J738" s="57"/>
      <c r="K738" s="57"/>
      <c r="L738" s="57"/>
      <c r="M738" s="58" t="str">
        <f t="shared" si="74"/>
        <v/>
      </c>
      <c r="N738" s="102"/>
    </row>
    <row r="739" spans="1:14">
      <c r="A739" s="97" t="str">
        <f t="shared" si="72"/>
        <v/>
      </c>
      <c r="B739" s="98" t="str">
        <f t="shared" si="71"/>
        <v/>
      </c>
      <c r="C739" s="99"/>
      <c r="D739" s="137"/>
      <c r="E739" s="100"/>
      <c r="F739" s="57"/>
      <c r="G739" s="58">
        <f t="shared" si="73"/>
        <v>0</v>
      </c>
      <c r="H739" s="58">
        <f>IF(E739="",0,IFERROR(VLOOKUP(E739,档案费管理台账!$D$4:$H$1000,5,0),0))</f>
        <v>0</v>
      </c>
      <c r="I739" s="57"/>
      <c r="J739" s="57"/>
      <c r="K739" s="57"/>
      <c r="L739" s="57"/>
      <c r="M739" s="58" t="str">
        <f t="shared" si="74"/>
        <v/>
      </c>
      <c r="N739" s="102"/>
    </row>
    <row r="740" spans="1:14">
      <c r="A740" s="97" t="str">
        <f t="shared" si="72"/>
        <v/>
      </c>
      <c r="B740" s="98" t="str">
        <f t="shared" si="71"/>
        <v/>
      </c>
      <c r="C740" s="99"/>
      <c r="D740" s="137"/>
      <c r="E740" s="100"/>
      <c r="F740" s="57"/>
      <c r="G740" s="58">
        <f t="shared" si="73"/>
        <v>0</v>
      </c>
      <c r="H740" s="58">
        <f>IF(E740="",0,IFERROR(VLOOKUP(E740,档案费管理台账!$D$4:$H$1000,5,0),0))</f>
        <v>0</v>
      </c>
      <c r="I740" s="57"/>
      <c r="J740" s="57"/>
      <c r="K740" s="57"/>
      <c r="L740" s="57"/>
      <c r="M740" s="58" t="str">
        <f t="shared" si="74"/>
        <v/>
      </c>
      <c r="N740" s="102"/>
    </row>
    <row r="741" spans="1:14">
      <c r="A741" s="97" t="str">
        <f t="shared" si="72"/>
        <v/>
      </c>
      <c r="B741" s="98" t="str">
        <f t="shared" si="71"/>
        <v/>
      </c>
      <c r="C741" s="99"/>
      <c r="D741" s="137"/>
      <c r="E741" s="100"/>
      <c r="F741" s="57"/>
      <c r="G741" s="58">
        <f t="shared" si="73"/>
        <v>0</v>
      </c>
      <c r="H741" s="58">
        <f>IF(E741="",0,IFERROR(VLOOKUP(E741,档案费管理台账!$D$4:$H$1000,5,0),0))</f>
        <v>0</v>
      </c>
      <c r="I741" s="57"/>
      <c r="J741" s="57"/>
      <c r="K741" s="57"/>
      <c r="L741" s="57"/>
      <c r="M741" s="58" t="str">
        <f t="shared" si="74"/>
        <v/>
      </c>
      <c r="N741" s="102"/>
    </row>
    <row r="742" spans="1:14">
      <c r="A742" s="97" t="str">
        <f t="shared" si="72"/>
        <v/>
      </c>
      <c r="B742" s="98" t="str">
        <f t="shared" si="71"/>
        <v/>
      </c>
      <c r="C742" s="99"/>
      <c r="D742" s="137"/>
      <c r="E742" s="100"/>
      <c r="F742" s="57"/>
      <c r="G742" s="58">
        <f t="shared" si="73"/>
        <v>0</v>
      </c>
      <c r="H742" s="58">
        <f>IF(E742="",0,IFERROR(VLOOKUP(E742,档案费管理台账!$D$4:$H$1000,5,0),0))</f>
        <v>0</v>
      </c>
      <c r="I742" s="57"/>
      <c r="J742" s="57"/>
      <c r="K742" s="57"/>
      <c r="L742" s="57"/>
      <c r="M742" s="58" t="str">
        <f t="shared" si="74"/>
        <v/>
      </c>
      <c r="N742" s="102"/>
    </row>
    <row r="743" spans="1:14">
      <c r="A743" s="97" t="str">
        <f t="shared" si="72"/>
        <v/>
      </c>
      <c r="B743" s="98" t="str">
        <f t="shared" si="71"/>
        <v/>
      </c>
      <c r="C743" s="99"/>
      <c r="D743" s="137"/>
      <c r="E743" s="100"/>
      <c r="F743" s="57"/>
      <c r="G743" s="58">
        <f t="shared" si="73"/>
        <v>0</v>
      </c>
      <c r="H743" s="58">
        <f>IF(E743="",0,IFERROR(VLOOKUP(E743,档案费管理台账!$D$4:$H$1000,5,0),0))</f>
        <v>0</v>
      </c>
      <c r="I743" s="57"/>
      <c r="J743" s="57"/>
      <c r="K743" s="57"/>
      <c r="L743" s="57"/>
      <c r="M743" s="58" t="str">
        <f t="shared" si="74"/>
        <v/>
      </c>
      <c r="N743" s="102"/>
    </row>
    <row r="744" spans="1:14">
      <c r="A744" s="97" t="str">
        <f t="shared" si="72"/>
        <v/>
      </c>
      <c r="B744" s="98" t="str">
        <f t="shared" si="71"/>
        <v/>
      </c>
      <c r="C744" s="99"/>
      <c r="D744" s="137"/>
      <c r="E744" s="100"/>
      <c r="F744" s="57"/>
      <c r="G744" s="58">
        <f t="shared" si="73"/>
        <v>0</v>
      </c>
      <c r="H744" s="58">
        <f>IF(E744="",0,IFERROR(VLOOKUP(E744,档案费管理台账!$D$4:$H$1000,5,0),0))</f>
        <v>0</v>
      </c>
      <c r="I744" s="57"/>
      <c r="J744" s="57"/>
      <c r="K744" s="57"/>
      <c r="L744" s="57"/>
      <c r="M744" s="58" t="str">
        <f t="shared" si="74"/>
        <v/>
      </c>
      <c r="N744" s="102"/>
    </row>
    <row r="745" spans="1:14">
      <c r="A745" s="97" t="str">
        <f t="shared" si="72"/>
        <v/>
      </c>
      <c r="B745" s="98" t="str">
        <f t="shared" si="71"/>
        <v/>
      </c>
      <c r="C745" s="99"/>
      <c r="D745" s="137"/>
      <c r="E745" s="100"/>
      <c r="F745" s="57"/>
      <c r="G745" s="58">
        <f t="shared" si="73"/>
        <v>0</v>
      </c>
      <c r="H745" s="58">
        <f>IF(E745="",0,IFERROR(VLOOKUP(E745,档案费管理台账!$D$4:$H$1000,5,0),0))</f>
        <v>0</v>
      </c>
      <c r="I745" s="57"/>
      <c r="J745" s="57"/>
      <c r="K745" s="57"/>
      <c r="L745" s="57"/>
      <c r="M745" s="58" t="str">
        <f t="shared" si="74"/>
        <v/>
      </c>
      <c r="N745" s="102"/>
    </row>
    <row r="746" spans="1:14">
      <c r="A746" s="97" t="str">
        <f t="shared" si="72"/>
        <v/>
      </c>
      <c r="B746" s="98" t="str">
        <f t="shared" si="71"/>
        <v/>
      </c>
      <c r="C746" s="99"/>
      <c r="D746" s="137"/>
      <c r="E746" s="100"/>
      <c r="F746" s="57"/>
      <c r="G746" s="58">
        <f t="shared" si="73"/>
        <v>0</v>
      </c>
      <c r="H746" s="58">
        <f>IF(E746="",0,IFERROR(VLOOKUP(E746,档案费管理台账!$D$4:$H$1000,5,0),0))</f>
        <v>0</v>
      </c>
      <c r="I746" s="57"/>
      <c r="J746" s="57"/>
      <c r="K746" s="57"/>
      <c r="L746" s="57"/>
      <c r="M746" s="58" t="str">
        <f t="shared" si="74"/>
        <v/>
      </c>
      <c r="N746" s="102"/>
    </row>
    <row r="747" spans="1:14">
      <c r="A747" s="97" t="str">
        <f t="shared" si="72"/>
        <v/>
      </c>
      <c r="B747" s="98" t="str">
        <f t="shared" si="71"/>
        <v/>
      </c>
      <c r="C747" s="99"/>
      <c r="D747" s="137"/>
      <c r="E747" s="100"/>
      <c r="F747" s="57"/>
      <c r="G747" s="58">
        <f t="shared" si="73"/>
        <v>0</v>
      </c>
      <c r="H747" s="58">
        <f>IF(E747="",0,IFERROR(VLOOKUP(E747,档案费管理台账!$D$4:$H$1000,5,0),0))</f>
        <v>0</v>
      </c>
      <c r="I747" s="57"/>
      <c r="J747" s="57"/>
      <c r="K747" s="57"/>
      <c r="L747" s="57"/>
      <c r="M747" s="58" t="str">
        <f t="shared" si="74"/>
        <v/>
      </c>
      <c r="N747" s="102"/>
    </row>
    <row r="748" spans="1:14">
      <c r="A748" s="97" t="str">
        <f t="shared" si="72"/>
        <v/>
      </c>
      <c r="B748" s="98" t="str">
        <f t="shared" ref="B748:B811" si="75">IF(C748="","",MONTH(C748)&amp;"月")</f>
        <v/>
      </c>
      <c r="C748" s="99"/>
      <c r="D748" s="137"/>
      <c r="E748" s="100"/>
      <c r="F748" s="57"/>
      <c r="G748" s="58">
        <f t="shared" si="73"/>
        <v>0</v>
      </c>
      <c r="H748" s="58">
        <f>IF(E748="",0,IFERROR(VLOOKUP(E748,档案费管理台账!$D$4:$H$1000,5,0),0))</f>
        <v>0</v>
      </c>
      <c r="I748" s="57"/>
      <c r="J748" s="57"/>
      <c r="K748" s="57"/>
      <c r="L748" s="57"/>
      <c r="M748" s="58" t="str">
        <f t="shared" si="74"/>
        <v/>
      </c>
      <c r="N748" s="102"/>
    </row>
    <row r="749" spans="1:14">
      <c r="A749" s="97" t="str">
        <f t="shared" ref="A749:A812" si="76">IF(C749="","",ROW()-42)</f>
        <v/>
      </c>
      <c r="B749" s="98" t="str">
        <f t="shared" si="75"/>
        <v/>
      </c>
      <c r="C749" s="99"/>
      <c r="D749" s="137"/>
      <c r="E749" s="100"/>
      <c r="F749" s="57"/>
      <c r="G749" s="58">
        <f t="shared" ref="G749:G812" si="77">IF(F749="",0,F749*$K$41)</f>
        <v>0</v>
      </c>
      <c r="H749" s="58">
        <f>IF(E749="",0,IFERROR(VLOOKUP(E749,档案费管理台账!$D$4:$H$1000,5,0),0))</f>
        <v>0</v>
      </c>
      <c r="I749" s="57"/>
      <c r="J749" s="57"/>
      <c r="K749" s="57"/>
      <c r="L749" s="57"/>
      <c r="M749" s="58" t="str">
        <f t="shared" ref="M749:M812" si="78">IF(C749="","",ROUND(M748+G749-I749-J749-K749-L749-H749,2))</f>
        <v/>
      </c>
      <c r="N749" s="102"/>
    </row>
    <row r="750" spans="1:14">
      <c r="A750" s="97" t="str">
        <f t="shared" si="76"/>
        <v/>
      </c>
      <c r="B750" s="98" t="str">
        <f t="shared" si="75"/>
        <v/>
      </c>
      <c r="C750" s="99"/>
      <c r="D750" s="137"/>
      <c r="E750" s="100"/>
      <c r="F750" s="57"/>
      <c r="G750" s="58">
        <f t="shared" si="77"/>
        <v>0</v>
      </c>
      <c r="H750" s="58">
        <f>IF(E750="",0,IFERROR(VLOOKUP(E750,档案费管理台账!$D$4:$H$1000,5,0),0))</f>
        <v>0</v>
      </c>
      <c r="I750" s="57"/>
      <c r="J750" s="57"/>
      <c r="K750" s="57"/>
      <c r="L750" s="57"/>
      <c r="M750" s="58" t="str">
        <f t="shared" si="78"/>
        <v/>
      </c>
      <c r="N750" s="102"/>
    </row>
    <row r="751" spans="1:14">
      <c r="A751" s="97" t="str">
        <f t="shared" si="76"/>
        <v/>
      </c>
      <c r="B751" s="98" t="str">
        <f t="shared" si="75"/>
        <v/>
      </c>
      <c r="C751" s="99"/>
      <c r="D751" s="137"/>
      <c r="E751" s="100"/>
      <c r="F751" s="57"/>
      <c r="G751" s="58">
        <f t="shared" si="77"/>
        <v>0</v>
      </c>
      <c r="H751" s="58">
        <f>IF(E751="",0,IFERROR(VLOOKUP(E751,档案费管理台账!$D$4:$H$1000,5,0),0))</f>
        <v>0</v>
      </c>
      <c r="I751" s="57"/>
      <c r="J751" s="57"/>
      <c r="K751" s="57"/>
      <c r="L751" s="57"/>
      <c r="M751" s="58" t="str">
        <f t="shared" si="78"/>
        <v/>
      </c>
      <c r="N751" s="102"/>
    </row>
    <row r="752" spans="1:14">
      <c r="A752" s="97" t="str">
        <f t="shared" si="76"/>
        <v/>
      </c>
      <c r="B752" s="98" t="str">
        <f t="shared" si="75"/>
        <v/>
      </c>
      <c r="C752" s="99"/>
      <c r="D752" s="137"/>
      <c r="E752" s="100"/>
      <c r="F752" s="57"/>
      <c r="G752" s="58">
        <f t="shared" si="77"/>
        <v>0</v>
      </c>
      <c r="H752" s="58">
        <f>IF(E752="",0,IFERROR(VLOOKUP(E752,档案费管理台账!$D$4:$H$1000,5,0),0))</f>
        <v>0</v>
      </c>
      <c r="I752" s="57"/>
      <c r="J752" s="57"/>
      <c r="K752" s="57"/>
      <c r="L752" s="57"/>
      <c r="M752" s="58" t="str">
        <f t="shared" si="78"/>
        <v/>
      </c>
      <c r="N752" s="102"/>
    </row>
    <row r="753" spans="1:14">
      <c r="A753" s="97" t="str">
        <f t="shared" si="76"/>
        <v/>
      </c>
      <c r="B753" s="98" t="str">
        <f t="shared" si="75"/>
        <v/>
      </c>
      <c r="C753" s="99"/>
      <c r="D753" s="137"/>
      <c r="E753" s="100"/>
      <c r="F753" s="57"/>
      <c r="G753" s="58">
        <f t="shared" si="77"/>
        <v>0</v>
      </c>
      <c r="H753" s="58">
        <f>IF(E753="",0,IFERROR(VLOOKUP(E753,档案费管理台账!$D$4:$H$1000,5,0),0))</f>
        <v>0</v>
      </c>
      <c r="I753" s="57"/>
      <c r="J753" s="57"/>
      <c r="K753" s="57"/>
      <c r="L753" s="57"/>
      <c r="M753" s="58" t="str">
        <f t="shared" si="78"/>
        <v/>
      </c>
      <c r="N753" s="102"/>
    </row>
    <row r="754" spans="1:14">
      <c r="A754" s="97" t="str">
        <f t="shared" si="76"/>
        <v/>
      </c>
      <c r="B754" s="98" t="str">
        <f t="shared" si="75"/>
        <v/>
      </c>
      <c r="C754" s="99"/>
      <c r="D754" s="137"/>
      <c r="E754" s="100"/>
      <c r="F754" s="57"/>
      <c r="G754" s="58">
        <f t="shared" si="77"/>
        <v>0</v>
      </c>
      <c r="H754" s="58">
        <f>IF(E754="",0,IFERROR(VLOOKUP(E754,档案费管理台账!$D$4:$H$1000,5,0),0))</f>
        <v>0</v>
      </c>
      <c r="I754" s="57"/>
      <c r="J754" s="57"/>
      <c r="K754" s="57"/>
      <c r="L754" s="57"/>
      <c r="M754" s="58" t="str">
        <f t="shared" si="78"/>
        <v/>
      </c>
      <c r="N754" s="102"/>
    </row>
    <row r="755" spans="1:14">
      <c r="A755" s="97" t="str">
        <f t="shared" si="76"/>
        <v/>
      </c>
      <c r="B755" s="98" t="str">
        <f t="shared" si="75"/>
        <v/>
      </c>
      <c r="C755" s="99"/>
      <c r="D755" s="137"/>
      <c r="E755" s="100"/>
      <c r="F755" s="57"/>
      <c r="G755" s="58">
        <f t="shared" si="77"/>
        <v>0</v>
      </c>
      <c r="H755" s="58">
        <f>IF(E755="",0,IFERROR(VLOOKUP(E755,档案费管理台账!$D$4:$H$1000,5,0),0))</f>
        <v>0</v>
      </c>
      <c r="I755" s="57"/>
      <c r="J755" s="57"/>
      <c r="K755" s="57"/>
      <c r="L755" s="57"/>
      <c r="M755" s="58" t="str">
        <f t="shared" si="78"/>
        <v/>
      </c>
      <c r="N755" s="102"/>
    </row>
    <row r="756" spans="1:14">
      <c r="A756" s="97" t="str">
        <f t="shared" si="76"/>
        <v/>
      </c>
      <c r="B756" s="98" t="str">
        <f t="shared" si="75"/>
        <v/>
      </c>
      <c r="C756" s="99"/>
      <c r="D756" s="137"/>
      <c r="E756" s="100"/>
      <c r="F756" s="57"/>
      <c r="G756" s="58">
        <f t="shared" si="77"/>
        <v>0</v>
      </c>
      <c r="H756" s="58">
        <f>IF(E756="",0,IFERROR(VLOOKUP(E756,档案费管理台账!$D$4:$H$1000,5,0),0))</f>
        <v>0</v>
      </c>
      <c r="I756" s="57"/>
      <c r="J756" s="57"/>
      <c r="K756" s="57"/>
      <c r="L756" s="57"/>
      <c r="M756" s="58" t="str">
        <f t="shared" si="78"/>
        <v/>
      </c>
      <c r="N756" s="102"/>
    </row>
    <row r="757" spans="1:14">
      <c r="A757" s="97" t="str">
        <f t="shared" si="76"/>
        <v/>
      </c>
      <c r="B757" s="98" t="str">
        <f t="shared" si="75"/>
        <v/>
      </c>
      <c r="C757" s="99"/>
      <c r="D757" s="137"/>
      <c r="E757" s="100"/>
      <c r="F757" s="57"/>
      <c r="G757" s="58">
        <f t="shared" si="77"/>
        <v>0</v>
      </c>
      <c r="H757" s="58">
        <f>IF(E757="",0,IFERROR(VLOOKUP(E757,档案费管理台账!$D$4:$H$1000,5,0),0))</f>
        <v>0</v>
      </c>
      <c r="I757" s="57"/>
      <c r="J757" s="57"/>
      <c r="K757" s="57"/>
      <c r="L757" s="57"/>
      <c r="M757" s="58" t="str">
        <f t="shared" si="78"/>
        <v/>
      </c>
      <c r="N757" s="102"/>
    </row>
    <row r="758" spans="1:14">
      <c r="A758" s="97" t="str">
        <f t="shared" si="76"/>
        <v/>
      </c>
      <c r="B758" s="98" t="str">
        <f t="shared" si="75"/>
        <v/>
      </c>
      <c r="C758" s="99"/>
      <c r="D758" s="137"/>
      <c r="E758" s="100"/>
      <c r="F758" s="57"/>
      <c r="G758" s="58">
        <f t="shared" si="77"/>
        <v>0</v>
      </c>
      <c r="H758" s="58">
        <f>IF(E758="",0,IFERROR(VLOOKUP(E758,档案费管理台账!$D$4:$H$1000,5,0),0))</f>
        <v>0</v>
      </c>
      <c r="I758" s="57"/>
      <c r="J758" s="57"/>
      <c r="K758" s="57"/>
      <c r="L758" s="57"/>
      <c r="M758" s="58" t="str">
        <f t="shared" si="78"/>
        <v/>
      </c>
      <c r="N758" s="102"/>
    </row>
    <row r="759" spans="1:14">
      <c r="A759" s="97" t="str">
        <f t="shared" si="76"/>
        <v/>
      </c>
      <c r="B759" s="98" t="str">
        <f t="shared" si="75"/>
        <v/>
      </c>
      <c r="C759" s="99"/>
      <c r="D759" s="137"/>
      <c r="E759" s="100"/>
      <c r="F759" s="57"/>
      <c r="G759" s="58">
        <f t="shared" si="77"/>
        <v>0</v>
      </c>
      <c r="H759" s="58">
        <f>IF(E759="",0,IFERROR(VLOOKUP(E759,档案费管理台账!$D$4:$H$1000,5,0),0))</f>
        <v>0</v>
      </c>
      <c r="I759" s="57"/>
      <c r="J759" s="57"/>
      <c r="K759" s="57"/>
      <c r="L759" s="57"/>
      <c r="M759" s="58" t="str">
        <f t="shared" si="78"/>
        <v/>
      </c>
      <c r="N759" s="102"/>
    </row>
    <row r="760" spans="1:14">
      <c r="A760" s="97" t="str">
        <f t="shared" si="76"/>
        <v/>
      </c>
      <c r="B760" s="98" t="str">
        <f t="shared" si="75"/>
        <v/>
      </c>
      <c r="C760" s="99"/>
      <c r="D760" s="137"/>
      <c r="E760" s="100"/>
      <c r="F760" s="57"/>
      <c r="G760" s="58">
        <f t="shared" si="77"/>
        <v>0</v>
      </c>
      <c r="H760" s="58">
        <f>IF(E760="",0,IFERROR(VLOOKUP(E760,档案费管理台账!$D$4:$H$1000,5,0),0))</f>
        <v>0</v>
      </c>
      <c r="I760" s="57"/>
      <c r="J760" s="57"/>
      <c r="K760" s="57"/>
      <c r="L760" s="57"/>
      <c r="M760" s="58" t="str">
        <f t="shared" si="78"/>
        <v/>
      </c>
      <c r="N760" s="102"/>
    </row>
    <row r="761" spans="1:14">
      <c r="A761" s="97" t="str">
        <f t="shared" si="76"/>
        <v/>
      </c>
      <c r="B761" s="98" t="str">
        <f t="shared" si="75"/>
        <v/>
      </c>
      <c r="C761" s="99"/>
      <c r="D761" s="137"/>
      <c r="E761" s="100"/>
      <c r="F761" s="57"/>
      <c r="G761" s="58">
        <f t="shared" si="77"/>
        <v>0</v>
      </c>
      <c r="H761" s="58">
        <f>IF(E761="",0,IFERROR(VLOOKUP(E761,档案费管理台账!$D$4:$H$1000,5,0),0))</f>
        <v>0</v>
      </c>
      <c r="I761" s="57"/>
      <c r="J761" s="57"/>
      <c r="K761" s="57"/>
      <c r="L761" s="57"/>
      <c r="M761" s="58" t="str">
        <f t="shared" si="78"/>
        <v/>
      </c>
      <c r="N761" s="102"/>
    </row>
    <row r="762" spans="1:14">
      <c r="A762" s="97" t="str">
        <f t="shared" si="76"/>
        <v/>
      </c>
      <c r="B762" s="98" t="str">
        <f t="shared" si="75"/>
        <v/>
      </c>
      <c r="C762" s="99"/>
      <c r="D762" s="137"/>
      <c r="E762" s="100"/>
      <c r="F762" s="57"/>
      <c r="G762" s="58">
        <f t="shared" si="77"/>
        <v>0</v>
      </c>
      <c r="H762" s="58">
        <f>IF(E762="",0,IFERROR(VLOOKUP(E762,档案费管理台账!$D$4:$H$1000,5,0),0))</f>
        <v>0</v>
      </c>
      <c r="I762" s="57"/>
      <c r="J762" s="57"/>
      <c r="K762" s="57"/>
      <c r="L762" s="57"/>
      <c r="M762" s="58" t="str">
        <f t="shared" si="78"/>
        <v/>
      </c>
      <c r="N762" s="102"/>
    </row>
    <row r="763" spans="1:14">
      <c r="A763" s="97" t="str">
        <f t="shared" si="76"/>
        <v/>
      </c>
      <c r="B763" s="98" t="str">
        <f t="shared" si="75"/>
        <v/>
      </c>
      <c r="C763" s="99"/>
      <c r="D763" s="137"/>
      <c r="E763" s="100"/>
      <c r="F763" s="57"/>
      <c r="G763" s="58">
        <f t="shared" si="77"/>
        <v>0</v>
      </c>
      <c r="H763" s="58">
        <f>IF(E763="",0,IFERROR(VLOOKUP(E763,档案费管理台账!$D$4:$H$1000,5,0),0))</f>
        <v>0</v>
      </c>
      <c r="I763" s="57"/>
      <c r="J763" s="57"/>
      <c r="K763" s="57"/>
      <c r="L763" s="57"/>
      <c r="M763" s="58" t="str">
        <f t="shared" si="78"/>
        <v/>
      </c>
      <c r="N763" s="102"/>
    </row>
    <row r="764" spans="1:14">
      <c r="A764" s="97" t="str">
        <f t="shared" si="76"/>
        <v/>
      </c>
      <c r="B764" s="98" t="str">
        <f t="shared" si="75"/>
        <v/>
      </c>
      <c r="C764" s="99"/>
      <c r="D764" s="137"/>
      <c r="E764" s="100"/>
      <c r="F764" s="57"/>
      <c r="G764" s="58">
        <f t="shared" si="77"/>
        <v>0</v>
      </c>
      <c r="H764" s="58">
        <f>IF(E764="",0,IFERROR(VLOOKUP(E764,档案费管理台账!$D$4:$H$1000,5,0),0))</f>
        <v>0</v>
      </c>
      <c r="I764" s="57"/>
      <c r="J764" s="57"/>
      <c r="K764" s="57"/>
      <c r="L764" s="57"/>
      <c r="M764" s="58" t="str">
        <f t="shared" si="78"/>
        <v/>
      </c>
      <c r="N764" s="102"/>
    </row>
    <row r="765" spans="1:14">
      <c r="A765" s="97" t="str">
        <f t="shared" si="76"/>
        <v/>
      </c>
      <c r="B765" s="98" t="str">
        <f t="shared" si="75"/>
        <v/>
      </c>
      <c r="C765" s="99"/>
      <c r="D765" s="137"/>
      <c r="E765" s="100"/>
      <c r="F765" s="57"/>
      <c r="G765" s="58">
        <f t="shared" si="77"/>
        <v>0</v>
      </c>
      <c r="H765" s="58">
        <f>IF(E765="",0,IFERROR(VLOOKUP(E765,档案费管理台账!$D$4:$H$1000,5,0),0))</f>
        <v>0</v>
      </c>
      <c r="I765" s="57"/>
      <c r="J765" s="57"/>
      <c r="K765" s="57"/>
      <c r="L765" s="57"/>
      <c r="M765" s="58" t="str">
        <f t="shared" si="78"/>
        <v/>
      </c>
      <c r="N765" s="102"/>
    </row>
    <row r="766" spans="1:14">
      <c r="A766" s="97" t="str">
        <f t="shared" si="76"/>
        <v/>
      </c>
      <c r="B766" s="98" t="str">
        <f t="shared" si="75"/>
        <v/>
      </c>
      <c r="C766" s="99"/>
      <c r="D766" s="137"/>
      <c r="E766" s="100"/>
      <c r="F766" s="57"/>
      <c r="G766" s="58">
        <f t="shared" si="77"/>
        <v>0</v>
      </c>
      <c r="H766" s="58">
        <f>IF(E766="",0,IFERROR(VLOOKUP(E766,档案费管理台账!$D$4:$H$1000,5,0),0))</f>
        <v>0</v>
      </c>
      <c r="I766" s="57"/>
      <c r="J766" s="57"/>
      <c r="K766" s="57"/>
      <c r="L766" s="57"/>
      <c r="M766" s="58" t="str">
        <f t="shared" si="78"/>
        <v/>
      </c>
      <c r="N766" s="102"/>
    </row>
    <row r="767" spans="1:14">
      <c r="A767" s="97" t="str">
        <f t="shared" si="76"/>
        <v/>
      </c>
      <c r="B767" s="98" t="str">
        <f t="shared" si="75"/>
        <v/>
      </c>
      <c r="C767" s="99"/>
      <c r="D767" s="137"/>
      <c r="E767" s="100"/>
      <c r="F767" s="57"/>
      <c r="G767" s="58">
        <f t="shared" si="77"/>
        <v>0</v>
      </c>
      <c r="H767" s="58">
        <f>IF(E767="",0,IFERROR(VLOOKUP(E767,档案费管理台账!$D$4:$H$1000,5,0),0))</f>
        <v>0</v>
      </c>
      <c r="I767" s="57"/>
      <c r="J767" s="57"/>
      <c r="K767" s="57"/>
      <c r="L767" s="57"/>
      <c r="M767" s="58" t="str">
        <f t="shared" si="78"/>
        <v/>
      </c>
      <c r="N767" s="102"/>
    </row>
    <row r="768" spans="1:14">
      <c r="A768" s="97" t="str">
        <f t="shared" si="76"/>
        <v/>
      </c>
      <c r="B768" s="98" t="str">
        <f t="shared" si="75"/>
        <v/>
      </c>
      <c r="C768" s="99"/>
      <c r="D768" s="137"/>
      <c r="E768" s="100"/>
      <c r="F768" s="57"/>
      <c r="G768" s="58">
        <f t="shared" si="77"/>
        <v>0</v>
      </c>
      <c r="H768" s="58">
        <f>IF(E768="",0,IFERROR(VLOOKUP(E768,档案费管理台账!$D$4:$H$1000,5,0),0))</f>
        <v>0</v>
      </c>
      <c r="I768" s="57"/>
      <c r="J768" s="57"/>
      <c r="K768" s="57"/>
      <c r="L768" s="57"/>
      <c r="M768" s="58" t="str">
        <f t="shared" si="78"/>
        <v/>
      </c>
      <c r="N768" s="102"/>
    </row>
    <row r="769" spans="1:14">
      <c r="A769" s="97" t="str">
        <f t="shared" si="76"/>
        <v/>
      </c>
      <c r="B769" s="98" t="str">
        <f t="shared" si="75"/>
        <v/>
      </c>
      <c r="C769" s="99"/>
      <c r="D769" s="137"/>
      <c r="E769" s="100"/>
      <c r="F769" s="57"/>
      <c r="G769" s="58">
        <f t="shared" si="77"/>
        <v>0</v>
      </c>
      <c r="H769" s="58">
        <f>IF(E769="",0,IFERROR(VLOOKUP(E769,档案费管理台账!$D$4:$H$1000,5,0),0))</f>
        <v>0</v>
      </c>
      <c r="I769" s="57"/>
      <c r="J769" s="57"/>
      <c r="K769" s="57"/>
      <c r="L769" s="57"/>
      <c r="M769" s="58" t="str">
        <f t="shared" si="78"/>
        <v/>
      </c>
      <c r="N769" s="102"/>
    </row>
    <row r="770" spans="1:14">
      <c r="A770" s="97" t="str">
        <f t="shared" si="76"/>
        <v/>
      </c>
      <c r="B770" s="98" t="str">
        <f t="shared" si="75"/>
        <v/>
      </c>
      <c r="C770" s="99"/>
      <c r="D770" s="137"/>
      <c r="E770" s="100"/>
      <c r="F770" s="57"/>
      <c r="G770" s="58">
        <f t="shared" si="77"/>
        <v>0</v>
      </c>
      <c r="H770" s="58">
        <f>IF(E770="",0,IFERROR(VLOOKUP(E770,档案费管理台账!$D$4:$H$1000,5,0),0))</f>
        <v>0</v>
      </c>
      <c r="I770" s="57"/>
      <c r="J770" s="57"/>
      <c r="K770" s="57"/>
      <c r="L770" s="57"/>
      <c r="M770" s="58" t="str">
        <f t="shared" si="78"/>
        <v/>
      </c>
      <c r="N770" s="102"/>
    </row>
    <row r="771" spans="1:14">
      <c r="A771" s="97" t="str">
        <f t="shared" si="76"/>
        <v/>
      </c>
      <c r="B771" s="98" t="str">
        <f t="shared" si="75"/>
        <v/>
      </c>
      <c r="C771" s="99"/>
      <c r="D771" s="137"/>
      <c r="E771" s="100"/>
      <c r="F771" s="57"/>
      <c r="G771" s="58">
        <f t="shared" si="77"/>
        <v>0</v>
      </c>
      <c r="H771" s="58">
        <f>IF(E771="",0,IFERROR(VLOOKUP(E771,档案费管理台账!$D$4:$H$1000,5,0),0))</f>
        <v>0</v>
      </c>
      <c r="I771" s="57"/>
      <c r="J771" s="57"/>
      <c r="K771" s="57"/>
      <c r="L771" s="57"/>
      <c r="M771" s="58" t="str">
        <f t="shared" si="78"/>
        <v/>
      </c>
      <c r="N771" s="102"/>
    </row>
    <row r="772" spans="1:14">
      <c r="A772" s="97" t="str">
        <f t="shared" si="76"/>
        <v/>
      </c>
      <c r="B772" s="98" t="str">
        <f t="shared" si="75"/>
        <v/>
      </c>
      <c r="C772" s="99"/>
      <c r="D772" s="137"/>
      <c r="E772" s="100"/>
      <c r="F772" s="57"/>
      <c r="G772" s="58">
        <f t="shared" si="77"/>
        <v>0</v>
      </c>
      <c r="H772" s="58">
        <f>IF(E772="",0,IFERROR(VLOOKUP(E772,档案费管理台账!$D$4:$H$1000,5,0),0))</f>
        <v>0</v>
      </c>
      <c r="I772" s="57"/>
      <c r="J772" s="57"/>
      <c r="K772" s="57"/>
      <c r="L772" s="57"/>
      <c r="M772" s="58" t="str">
        <f t="shared" si="78"/>
        <v/>
      </c>
      <c r="N772" s="102"/>
    </row>
    <row r="773" spans="1:14">
      <c r="A773" s="97" t="str">
        <f t="shared" si="76"/>
        <v/>
      </c>
      <c r="B773" s="98" t="str">
        <f t="shared" si="75"/>
        <v/>
      </c>
      <c r="C773" s="99"/>
      <c r="D773" s="137"/>
      <c r="E773" s="100"/>
      <c r="F773" s="57"/>
      <c r="G773" s="58">
        <f t="shared" si="77"/>
        <v>0</v>
      </c>
      <c r="H773" s="58">
        <f>IF(E773="",0,IFERROR(VLOOKUP(E773,档案费管理台账!$D$4:$H$1000,5,0),0))</f>
        <v>0</v>
      </c>
      <c r="I773" s="57"/>
      <c r="J773" s="57"/>
      <c r="K773" s="57"/>
      <c r="L773" s="57"/>
      <c r="M773" s="58" t="str">
        <f t="shared" si="78"/>
        <v/>
      </c>
      <c r="N773" s="102"/>
    </row>
    <row r="774" spans="1:14">
      <c r="A774" s="97" t="str">
        <f t="shared" si="76"/>
        <v/>
      </c>
      <c r="B774" s="98" t="str">
        <f t="shared" si="75"/>
        <v/>
      </c>
      <c r="C774" s="99"/>
      <c r="D774" s="137"/>
      <c r="E774" s="100"/>
      <c r="F774" s="57"/>
      <c r="G774" s="58">
        <f t="shared" si="77"/>
        <v>0</v>
      </c>
      <c r="H774" s="58">
        <f>IF(E774="",0,IFERROR(VLOOKUP(E774,档案费管理台账!$D$4:$H$1000,5,0),0))</f>
        <v>0</v>
      </c>
      <c r="I774" s="57"/>
      <c r="J774" s="57"/>
      <c r="K774" s="57"/>
      <c r="L774" s="57"/>
      <c r="M774" s="58" t="str">
        <f t="shared" si="78"/>
        <v/>
      </c>
      <c r="N774" s="102"/>
    </row>
    <row r="775" spans="1:14">
      <c r="A775" s="97" t="str">
        <f t="shared" si="76"/>
        <v/>
      </c>
      <c r="B775" s="98" t="str">
        <f t="shared" si="75"/>
        <v/>
      </c>
      <c r="C775" s="99"/>
      <c r="D775" s="137"/>
      <c r="E775" s="100"/>
      <c r="F775" s="57"/>
      <c r="G775" s="58">
        <f t="shared" si="77"/>
        <v>0</v>
      </c>
      <c r="H775" s="58">
        <f>IF(E775="",0,IFERROR(VLOOKUP(E775,档案费管理台账!$D$4:$H$1000,5,0),0))</f>
        <v>0</v>
      </c>
      <c r="I775" s="57"/>
      <c r="J775" s="57"/>
      <c r="K775" s="57"/>
      <c r="L775" s="57"/>
      <c r="M775" s="58" t="str">
        <f t="shared" si="78"/>
        <v/>
      </c>
      <c r="N775" s="102"/>
    </row>
    <row r="776" spans="1:14">
      <c r="A776" s="97" t="str">
        <f t="shared" si="76"/>
        <v/>
      </c>
      <c r="B776" s="98" t="str">
        <f t="shared" si="75"/>
        <v/>
      </c>
      <c r="C776" s="99"/>
      <c r="D776" s="137"/>
      <c r="E776" s="100"/>
      <c r="F776" s="57"/>
      <c r="G776" s="58">
        <f t="shared" si="77"/>
        <v>0</v>
      </c>
      <c r="H776" s="58">
        <f>IF(E776="",0,IFERROR(VLOOKUP(E776,档案费管理台账!$D$4:$H$1000,5,0),0))</f>
        <v>0</v>
      </c>
      <c r="I776" s="57"/>
      <c r="J776" s="57"/>
      <c r="K776" s="57"/>
      <c r="L776" s="57"/>
      <c r="M776" s="58" t="str">
        <f t="shared" si="78"/>
        <v/>
      </c>
      <c r="N776" s="102"/>
    </row>
    <row r="777" spans="1:14">
      <c r="A777" s="97" t="str">
        <f t="shared" si="76"/>
        <v/>
      </c>
      <c r="B777" s="98" t="str">
        <f t="shared" si="75"/>
        <v/>
      </c>
      <c r="C777" s="99"/>
      <c r="D777" s="137"/>
      <c r="E777" s="100"/>
      <c r="F777" s="57"/>
      <c r="G777" s="58">
        <f t="shared" si="77"/>
        <v>0</v>
      </c>
      <c r="H777" s="58">
        <f>IF(E777="",0,IFERROR(VLOOKUP(E777,档案费管理台账!$D$4:$H$1000,5,0),0))</f>
        <v>0</v>
      </c>
      <c r="I777" s="57"/>
      <c r="J777" s="57"/>
      <c r="K777" s="57"/>
      <c r="L777" s="57"/>
      <c r="M777" s="58" t="str">
        <f t="shared" si="78"/>
        <v/>
      </c>
      <c r="N777" s="102"/>
    </row>
    <row r="778" spans="1:14">
      <c r="A778" s="97" t="str">
        <f t="shared" si="76"/>
        <v/>
      </c>
      <c r="B778" s="98" t="str">
        <f t="shared" si="75"/>
        <v/>
      </c>
      <c r="C778" s="99"/>
      <c r="D778" s="137"/>
      <c r="E778" s="100"/>
      <c r="F778" s="57"/>
      <c r="G778" s="58">
        <f t="shared" si="77"/>
        <v>0</v>
      </c>
      <c r="H778" s="58">
        <f>IF(E778="",0,IFERROR(VLOOKUP(E778,档案费管理台账!$D$4:$H$1000,5,0),0))</f>
        <v>0</v>
      </c>
      <c r="I778" s="57"/>
      <c r="J778" s="57"/>
      <c r="K778" s="57"/>
      <c r="L778" s="57"/>
      <c r="M778" s="58" t="str">
        <f t="shared" si="78"/>
        <v/>
      </c>
      <c r="N778" s="102"/>
    </row>
    <row r="779" spans="1:14">
      <c r="A779" s="97" t="str">
        <f t="shared" si="76"/>
        <v/>
      </c>
      <c r="B779" s="98" t="str">
        <f t="shared" si="75"/>
        <v/>
      </c>
      <c r="C779" s="99"/>
      <c r="D779" s="137"/>
      <c r="E779" s="100"/>
      <c r="F779" s="57"/>
      <c r="G779" s="58">
        <f t="shared" si="77"/>
        <v>0</v>
      </c>
      <c r="H779" s="58">
        <f>IF(E779="",0,IFERROR(VLOOKUP(E779,档案费管理台账!$D$4:$H$1000,5,0),0))</f>
        <v>0</v>
      </c>
      <c r="I779" s="57"/>
      <c r="J779" s="57"/>
      <c r="K779" s="57"/>
      <c r="L779" s="57"/>
      <c r="M779" s="58" t="str">
        <f t="shared" si="78"/>
        <v/>
      </c>
      <c r="N779" s="102"/>
    </row>
    <row r="780" spans="1:14">
      <c r="A780" s="97" t="str">
        <f t="shared" si="76"/>
        <v/>
      </c>
      <c r="B780" s="98" t="str">
        <f t="shared" si="75"/>
        <v/>
      </c>
      <c r="C780" s="99"/>
      <c r="D780" s="137"/>
      <c r="E780" s="100"/>
      <c r="F780" s="57"/>
      <c r="G780" s="58">
        <f t="shared" si="77"/>
        <v>0</v>
      </c>
      <c r="H780" s="58">
        <f>IF(E780="",0,IFERROR(VLOOKUP(E780,档案费管理台账!$D$4:$H$1000,5,0),0))</f>
        <v>0</v>
      </c>
      <c r="I780" s="57"/>
      <c r="J780" s="57"/>
      <c r="K780" s="57"/>
      <c r="L780" s="57"/>
      <c r="M780" s="58" t="str">
        <f t="shared" si="78"/>
        <v/>
      </c>
      <c r="N780" s="102"/>
    </row>
    <row r="781" spans="1:14">
      <c r="A781" s="97" t="str">
        <f t="shared" si="76"/>
        <v/>
      </c>
      <c r="B781" s="98" t="str">
        <f t="shared" si="75"/>
        <v/>
      </c>
      <c r="C781" s="99"/>
      <c r="D781" s="137"/>
      <c r="E781" s="100"/>
      <c r="F781" s="57"/>
      <c r="G781" s="58">
        <f t="shared" si="77"/>
        <v>0</v>
      </c>
      <c r="H781" s="58">
        <f>IF(E781="",0,IFERROR(VLOOKUP(E781,档案费管理台账!$D$4:$H$1000,5,0),0))</f>
        <v>0</v>
      </c>
      <c r="I781" s="57"/>
      <c r="J781" s="57"/>
      <c r="K781" s="57"/>
      <c r="L781" s="57"/>
      <c r="M781" s="58" t="str">
        <f t="shared" si="78"/>
        <v/>
      </c>
      <c r="N781" s="102"/>
    </row>
    <row r="782" spans="1:14">
      <c r="A782" s="97" t="str">
        <f t="shared" si="76"/>
        <v/>
      </c>
      <c r="B782" s="98" t="str">
        <f t="shared" si="75"/>
        <v/>
      </c>
      <c r="C782" s="99"/>
      <c r="D782" s="137"/>
      <c r="E782" s="100"/>
      <c r="F782" s="57"/>
      <c r="G782" s="58">
        <f t="shared" si="77"/>
        <v>0</v>
      </c>
      <c r="H782" s="58">
        <f>IF(E782="",0,IFERROR(VLOOKUP(E782,档案费管理台账!$D$4:$H$1000,5,0),0))</f>
        <v>0</v>
      </c>
      <c r="I782" s="57"/>
      <c r="J782" s="57"/>
      <c r="K782" s="57"/>
      <c r="L782" s="57"/>
      <c r="M782" s="58" t="str">
        <f t="shared" si="78"/>
        <v/>
      </c>
      <c r="N782" s="102"/>
    </row>
    <row r="783" spans="1:14">
      <c r="A783" s="97" t="str">
        <f t="shared" si="76"/>
        <v/>
      </c>
      <c r="B783" s="98" t="str">
        <f t="shared" si="75"/>
        <v/>
      </c>
      <c r="C783" s="99"/>
      <c r="D783" s="137"/>
      <c r="E783" s="100"/>
      <c r="F783" s="57"/>
      <c r="G783" s="58">
        <f t="shared" si="77"/>
        <v>0</v>
      </c>
      <c r="H783" s="58">
        <f>IF(E783="",0,IFERROR(VLOOKUP(E783,档案费管理台账!$D$4:$H$1000,5,0),0))</f>
        <v>0</v>
      </c>
      <c r="I783" s="57"/>
      <c r="J783" s="57"/>
      <c r="K783" s="57"/>
      <c r="L783" s="57"/>
      <c r="M783" s="58" t="str">
        <f t="shared" si="78"/>
        <v/>
      </c>
      <c r="N783" s="102"/>
    </row>
    <row r="784" spans="1:14">
      <c r="A784" s="97" t="str">
        <f t="shared" si="76"/>
        <v/>
      </c>
      <c r="B784" s="98" t="str">
        <f t="shared" si="75"/>
        <v/>
      </c>
      <c r="C784" s="99"/>
      <c r="D784" s="137"/>
      <c r="E784" s="100"/>
      <c r="F784" s="57"/>
      <c r="G784" s="58">
        <f t="shared" si="77"/>
        <v>0</v>
      </c>
      <c r="H784" s="58">
        <f>IF(E784="",0,IFERROR(VLOOKUP(E784,档案费管理台账!$D$4:$H$1000,5,0),0))</f>
        <v>0</v>
      </c>
      <c r="I784" s="57"/>
      <c r="J784" s="57"/>
      <c r="K784" s="57"/>
      <c r="L784" s="57"/>
      <c r="M784" s="58" t="str">
        <f t="shared" si="78"/>
        <v/>
      </c>
      <c r="N784" s="102"/>
    </row>
    <row r="785" spans="1:14">
      <c r="A785" s="97" t="str">
        <f t="shared" si="76"/>
        <v/>
      </c>
      <c r="B785" s="98" t="str">
        <f t="shared" si="75"/>
        <v/>
      </c>
      <c r="C785" s="99"/>
      <c r="D785" s="137"/>
      <c r="E785" s="100"/>
      <c r="F785" s="57"/>
      <c r="G785" s="58">
        <f t="shared" si="77"/>
        <v>0</v>
      </c>
      <c r="H785" s="58">
        <f>IF(E785="",0,IFERROR(VLOOKUP(E785,档案费管理台账!$D$4:$H$1000,5,0),0))</f>
        <v>0</v>
      </c>
      <c r="I785" s="57"/>
      <c r="J785" s="57"/>
      <c r="K785" s="57"/>
      <c r="L785" s="57"/>
      <c r="M785" s="58" t="str">
        <f t="shared" si="78"/>
        <v/>
      </c>
      <c r="N785" s="102"/>
    </row>
    <row r="786" spans="1:14">
      <c r="A786" s="97" t="str">
        <f t="shared" si="76"/>
        <v/>
      </c>
      <c r="B786" s="98" t="str">
        <f t="shared" si="75"/>
        <v/>
      </c>
      <c r="C786" s="99"/>
      <c r="D786" s="137"/>
      <c r="E786" s="100"/>
      <c r="F786" s="57"/>
      <c r="G786" s="58">
        <f t="shared" si="77"/>
        <v>0</v>
      </c>
      <c r="H786" s="58">
        <f>IF(E786="",0,IFERROR(VLOOKUP(E786,档案费管理台账!$D$4:$H$1000,5,0),0))</f>
        <v>0</v>
      </c>
      <c r="I786" s="57"/>
      <c r="J786" s="57"/>
      <c r="K786" s="57"/>
      <c r="L786" s="57"/>
      <c r="M786" s="58" t="str">
        <f t="shared" si="78"/>
        <v/>
      </c>
      <c r="N786" s="102"/>
    </row>
    <row r="787" spans="1:14">
      <c r="A787" s="97" t="str">
        <f t="shared" si="76"/>
        <v/>
      </c>
      <c r="B787" s="98" t="str">
        <f t="shared" si="75"/>
        <v/>
      </c>
      <c r="C787" s="99"/>
      <c r="D787" s="137"/>
      <c r="E787" s="100"/>
      <c r="F787" s="57"/>
      <c r="G787" s="58">
        <f t="shared" si="77"/>
        <v>0</v>
      </c>
      <c r="H787" s="58">
        <f>IF(E787="",0,IFERROR(VLOOKUP(E787,档案费管理台账!$D$4:$H$1000,5,0),0))</f>
        <v>0</v>
      </c>
      <c r="I787" s="57"/>
      <c r="J787" s="57"/>
      <c r="K787" s="57"/>
      <c r="L787" s="57"/>
      <c r="M787" s="58" t="str">
        <f t="shared" si="78"/>
        <v/>
      </c>
      <c r="N787" s="102"/>
    </row>
    <row r="788" spans="1:14">
      <c r="A788" s="97" t="str">
        <f t="shared" si="76"/>
        <v/>
      </c>
      <c r="B788" s="98" t="str">
        <f t="shared" si="75"/>
        <v/>
      </c>
      <c r="C788" s="99"/>
      <c r="D788" s="137"/>
      <c r="E788" s="100"/>
      <c r="F788" s="57"/>
      <c r="G788" s="58">
        <f t="shared" si="77"/>
        <v>0</v>
      </c>
      <c r="H788" s="58">
        <f>IF(E788="",0,IFERROR(VLOOKUP(E788,档案费管理台账!$D$4:$H$1000,5,0),0))</f>
        <v>0</v>
      </c>
      <c r="I788" s="57"/>
      <c r="J788" s="57"/>
      <c r="K788" s="57"/>
      <c r="L788" s="57"/>
      <c r="M788" s="58" t="str">
        <f t="shared" si="78"/>
        <v/>
      </c>
      <c r="N788" s="102"/>
    </row>
    <row r="789" spans="1:14">
      <c r="A789" s="97" t="str">
        <f t="shared" si="76"/>
        <v/>
      </c>
      <c r="B789" s="98" t="str">
        <f t="shared" si="75"/>
        <v/>
      </c>
      <c r="C789" s="99"/>
      <c r="D789" s="137"/>
      <c r="E789" s="100"/>
      <c r="F789" s="57"/>
      <c r="G789" s="58">
        <f t="shared" si="77"/>
        <v>0</v>
      </c>
      <c r="H789" s="58">
        <f>IF(E789="",0,IFERROR(VLOOKUP(E789,档案费管理台账!$D$4:$H$1000,5,0),0))</f>
        <v>0</v>
      </c>
      <c r="I789" s="57"/>
      <c r="J789" s="57"/>
      <c r="K789" s="57"/>
      <c r="L789" s="57"/>
      <c r="M789" s="58" t="str">
        <f t="shared" si="78"/>
        <v/>
      </c>
      <c r="N789" s="102"/>
    </row>
    <row r="790" spans="1:14">
      <c r="A790" s="97" t="str">
        <f t="shared" si="76"/>
        <v/>
      </c>
      <c r="B790" s="98" t="str">
        <f t="shared" si="75"/>
        <v/>
      </c>
      <c r="C790" s="99"/>
      <c r="D790" s="137"/>
      <c r="E790" s="100"/>
      <c r="F790" s="57"/>
      <c r="G790" s="58">
        <f t="shared" si="77"/>
        <v>0</v>
      </c>
      <c r="H790" s="58">
        <f>IF(E790="",0,IFERROR(VLOOKUP(E790,档案费管理台账!$D$4:$H$1000,5,0),0))</f>
        <v>0</v>
      </c>
      <c r="I790" s="57"/>
      <c r="J790" s="57"/>
      <c r="K790" s="57"/>
      <c r="L790" s="57"/>
      <c r="M790" s="58" t="str">
        <f t="shared" si="78"/>
        <v/>
      </c>
      <c r="N790" s="102"/>
    </row>
    <row r="791" spans="1:14">
      <c r="A791" s="97" t="str">
        <f t="shared" si="76"/>
        <v/>
      </c>
      <c r="B791" s="98" t="str">
        <f t="shared" si="75"/>
        <v/>
      </c>
      <c r="C791" s="99"/>
      <c r="D791" s="137"/>
      <c r="E791" s="100"/>
      <c r="F791" s="57"/>
      <c r="G791" s="58">
        <f t="shared" si="77"/>
        <v>0</v>
      </c>
      <c r="H791" s="58">
        <f>IF(E791="",0,IFERROR(VLOOKUP(E791,档案费管理台账!$D$4:$H$1000,5,0),0))</f>
        <v>0</v>
      </c>
      <c r="I791" s="57"/>
      <c r="J791" s="57"/>
      <c r="K791" s="57"/>
      <c r="L791" s="57"/>
      <c r="M791" s="58" t="str">
        <f t="shared" si="78"/>
        <v/>
      </c>
      <c r="N791" s="102"/>
    </row>
    <row r="792" spans="1:14">
      <c r="A792" s="97" t="str">
        <f t="shared" si="76"/>
        <v/>
      </c>
      <c r="B792" s="98" t="str">
        <f t="shared" si="75"/>
        <v/>
      </c>
      <c r="C792" s="99"/>
      <c r="D792" s="137"/>
      <c r="E792" s="100"/>
      <c r="F792" s="57"/>
      <c r="G792" s="58">
        <f t="shared" si="77"/>
        <v>0</v>
      </c>
      <c r="H792" s="58">
        <f>IF(E792="",0,IFERROR(VLOOKUP(E792,档案费管理台账!$D$4:$H$1000,5,0),0))</f>
        <v>0</v>
      </c>
      <c r="I792" s="57"/>
      <c r="J792" s="57"/>
      <c r="K792" s="57"/>
      <c r="L792" s="57"/>
      <c r="M792" s="58" t="str">
        <f t="shared" si="78"/>
        <v/>
      </c>
      <c r="N792" s="102"/>
    </row>
    <row r="793" spans="1:14">
      <c r="A793" s="97" t="str">
        <f t="shared" si="76"/>
        <v/>
      </c>
      <c r="B793" s="98" t="str">
        <f t="shared" si="75"/>
        <v/>
      </c>
      <c r="C793" s="99"/>
      <c r="D793" s="137"/>
      <c r="E793" s="100"/>
      <c r="F793" s="57"/>
      <c r="G793" s="58">
        <f t="shared" si="77"/>
        <v>0</v>
      </c>
      <c r="H793" s="58">
        <f>IF(E793="",0,IFERROR(VLOOKUP(E793,档案费管理台账!$D$4:$H$1000,5,0),0))</f>
        <v>0</v>
      </c>
      <c r="I793" s="57"/>
      <c r="J793" s="57"/>
      <c r="K793" s="57"/>
      <c r="L793" s="57"/>
      <c r="M793" s="58" t="str">
        <f t="shared" si="78"/>
        <v/>
      </c>
      <c r="N793" s="102"/>
    </row>
    <row r="794" spans="1:14">
      <c r="A794" s="97" t="str">
        <f t="shared" si="76"/>
        <v/>
      </c>
      <c r="B794" s="98" t="str">
        <f t="shared" si="75"/>
        <v/>
      </c>
      <c r="C794" s="99"/>
      <c r="D794" s="137"/>
      <c r="E794" s="100"/>
      <c r="F794" s="57"/>
      <c r="G794" s="58">
        <f t="shared" si="77"/>
        <v>0</v>
      </c>
      <c r="H794" s="58">
        <f>IF(E794="",0,IFERROR(VLOOKUP(E794,档案费管理台账!$D$4:$H$1000,5,0),0))</f>
        <v>0</v>
      </c>
      <c r="I794" s="57"/>
      <c r="J794" s="57"/>
      <c r="K794" s="57"/>
      <c r="L794" s="57"/>
      <c r="M794" s="58" t="str">
        <f t="shared" si="78"/>
        <v/>
      </c>
      <c r="N794" s="102"/>
    </row>
    <row r="795" spans="1:14">
      <c r="A795" s="97" t="str">
        <f t="shared" si="76"/>
        <v/>
      </c>
      <c r="B795" s="98" t="str">
        <f t="shared" si="75"/>
        <v/>
      </c>
      <c r="C795" s="99"/>
      <c r="D795" s="137"/>
      <c r="E795" s="100"/>
      <c r="F795" s="57"/>
      <c r="G795" s="58">
        <f t="shared" si="77"/>
        <v>0</v>
      </c>
      <c r="H795" s="58">
        <f>IF(E795="",0,IFERROR(VLOOKUP(E795,档案费管理台账!$D$4:$H$1000,5,0),0))</f>
        <v>0</v>
      </c>
      <c r="I795" s="57"/>
      <c r="J795" s="57"/>
      <c r="K795" s="57"/>
      <c r="L795" s="57"/>
      <c r="M795" s="58" t="str">
        <f t="shared" si="78"/>
        <v/>
      </c>
      <c r="N795" s="102"/>
    </row>
    <row r="796" spans="1:14">
      <c r="A796" s="97" t="str">
        <f t="shared" si="76"/>
        <v/>
      </c>
      <c r="B796" s="98" t="str">
        <f t="shared" si="75"/>
        <v/>
      </c>
      <c r="C796" s="99"/>
      <c r="D796" s="137"/>
      <c r="E796" s="100"/>
      <c r="F796" s="57"/>
      <c r="G796" s="58">
        <f t="shared" si="77"/>
        <v>0</v>
      </c>
      <c r="H796" s="58">
        <f>IF(E796="",0,IFERROR(VLOOKUP(E796,档案费管理台账!$D$4:$H$1000,5,0),0))</f>
        <v>0</v>
      </c>
      <c r="I796" s="57"/>
      <c r="J796" s="57"/>
      <c r="K796" s="57"/>
      <c r="L796" s="57"/>
      <c r="M796" s="58" t="str">
        <f t="shared" si="78"/>
        <v/>
      </c>
      <c r="N796" s="102"/>
    </row>
    <row r="797" spans="1:14">
      <c r="A797" s="97" t="str">
        <f t="shared" si="76"/>
        <v/>
      </c>
      <c r="B797" s="98" t="str">
        <f t="shared" si="75"/>
        <v/>
      </c>
      <c r="C797" s="99"/>
      <c r="D797" s="137"/>
      <c r="E797" s="100"/>
      <c r="F797" s="57"/>
      <c r="G797" s="58">
        <f t="shared" si="77"/>
        <v>0</v>
      </c>
      <c r="H797" s="58">
        <f>IF(E797="",0,IFERROR(VLOOKUP(E797,档案费管理台账!$D$4:$H$1000,5,0),0))</f>
        <v>0</v>
      </c>
      <c r="I797" s="57"/>
      <c r="J797" s="57"/>
      <c r="K797" s="57"/>
      <c r="L797" s="57"/>
      <c r="M797" s="58" t="str">
        <f t="shared" si="78"/>
        <v/>
      </c>
      <c r="N797" s="102"/>
    </row>
    <row r="798" spans="1:14">
      <c r="A798" s="97" t="str">
        <f t="shared" si="76"/>
        <v/>
      </c>
      <c r="B798" s="98" t="str">
        <f t="shared" si="75"/>
        <v/>
      </c>
      <c r="C798" s="99"/>
      <c r="D798" s="137"/>
      <c r="E798" s="100"/>
      <c r="F798" s="57"/>
      <c r="G798" s="58">
        <f t="shared" si="77"/>
        <v>0</v>
      </c>
      <c r="H798" s="58">
        <f>IF(E798="",0,IFERROR(VLOOKUP(E798,档案费管理台账!$D$4:$H$1000,5,0),0))</f>
        <v>0</v>
      </c>
      <c r="I798" s="57"/>
      <c r="J798" s="57"/>
      <c r="K798" s="57"/>
      <c r="L798" s="57"/>
      <c r="M798" s="58" t="str">
        <f t="shared" si="78"/>
        <v/>
      </c>
      <c r="N798" s="102"/>
    </row>
    <row r="799" spans="1:14">
      <c r="A799" s="97" t="str">
        <f t="shared" si="76"/>
        <v/>
      </c>
      <c r="B799" s="98" t="str">
        <f t="shared" si="75"/>
        <v/>
      </c>
      <c r="C799" s="99"/>
      <c r="D799" s="137"/>
      <c r="E799" s="100"/>
      <c r="F799" s="57"/>
      <c r="G799" s="58">
        <f t="shared" si="77"/>
        <v>0</v>
      </c>
      <c r="H799" s="58">
        <f>IF(E799="",0,IFERROR(VLOOKUP(E799,档案费管理台账!$D$4:$H$1000,5,0),0))</f>
        <v>0</v>
      </c>
      <c r="I799" s="57"/>
      <c r="J799" s="57"/>
      <c r="K799" s="57"/>
      <c r="L799" s="57"/>
      <c r="M799" s="58" t="str">
        <f t="shared" si="78"/>
        <v/>
      </c>
      <c r="N799" s="102"/>
    </row>
    <row r="800" spans="1:14">
      <c r="A800" s="97" t="str">
        <f t="shared" si="76"/>
        <v/>
      </c>
      <c r="B800" s="98" t="str">
        <f t="shared" si="75"/>
        <v/>
      </c>
      <c r="C800" s="99"/>
      <c r="D800" s="137"/>
      <c r="E800" s="100"/>
      <c r="F800" s="57"/>
      <c r="G800" s="58">
        <f t="shared" si="77"/>
        <v>0</v>
      </c>
      <c r="H800" s="58">
        <f>IF(E800="",0,IFERROR(VLOOKUP(E800,档案费管理台账!$D$4:$H$1000,5,0),0))</f>
        <v>0</v>
      </c>
      <c r="I800" s="57"/>
      <c r="J800" s="57"/>
      <c r="K800" s="57"/>
      <c r="L800" s="57"/>
      <c r="M800" s="58" t="str">
        <f t="shared" si="78"/>
        <v/>
      </c>
      <c r="N800" s="102"/>
    </row>
    <row r="801" spans="1:14">
      <c r="A801" s="97" t="str">
        <f t="shared" si="76"/>
        <v/>
      </c>
      <c r="B801" s="98" t="str">
        <f t="shared" si="75"/>
        <v/>
      </c>
      <c r="C801" s="99"/>
      <c r="D801" s="137"/>
      <c r="E801" s="100"/>
      <c r="F801" s="57"/>
      <c r="G801" s="58">
        <f t="shared" si="77"/>
        <v>0</v>
      </c>
      <c r="H801" s="58">
        <f>IF(E801="",0,IFERROR(VLOOKUP(E801,档案费管理台账!$D$4:$H$1000,5,0),0))</f>
        <v>0</v>
      </c>
      <c r="I801" s="57"/>
      <c r="J801" s="57"/>
      <c r="K801" s="57"/>
      <c r="L801" s="57"/>
      <c r="M801" s="58" t="str">
        <f t="shared" si="78"/>
        <v/>
      </c>
      <c r="N801" s="102"/>
    </row>
    <row r="802" spans="1:14">
      <c r="A802" s="97" t="str">
        <f t="shared" si="76"/>
        <v/>
      </c>
      <c r="B802" s="98" t="str">
        <f t="shared" si="75"/>
        <v/>
      </c>
      <c r="C802" s="99"/>
      <c r="D802" s="137"/>
      <c r="E802" s="100"/>
      <c r="F802" s="57"/>
      <c r="G802" s="58">
        <f t="shared" si="77"/>
        <v>0</v>
      </c>
      <c r="H802" s="58">
        <f>IF(E802="",0,IFERROR(VLOOKUP(E802,档案费管理台账!$D$4:$H$1000,5,0),0))</f>
        <v>0</v>
      </c>
      <c r="I802" s="57"/>
      <c r="J802" s="57"/>
      <c r="K802" s="57"/>
      <c r="L802" s="57"/>
      <c r="M802" s="58" t="str">
        <f t="shared" si="78"/>
        <v/>
      </c>
      <c r="N802" s="102"/>
    </row>
    <row r="803" spans="1:14">
      <c r="A803" s="97" t="str">
        <f t="shared" si="76"/>
        <v/>
      </c>
      <c r="B803" s="98" t="str">
        <f t="shared" si="75"/>
        <v/>
      </c>
      <c r="C803" s="99"/>
      <c r="D803" s="137"/>
      <c r="E803" s="100"/>
      <c r="F803" s="57"/>
      <c r="G803" s="58">
        <f t="shared" si="77"/>
        <v>0</v>
      </c>
      <c r="H803" s="58">
        <f>IF(E803="",0,IFERROR(VLOOKUP(E803,档案费管理台账!$D$4:$H$1000,5,0),0))</f>
        <v>0</v>
      </c>
      <c r="I803" s="57"/>
      <c r="J803" s="57"/>
      <c r="K803" s="57"/>
      <c r="L803" s="57"/>
      <c r="M803" s="58" t="str">
        <f t="shared" si="78"/>
        <v/>
      </c>
      <c r="N803" s="102"/>
    </row>
    <row r="804" spans="1:14">
      <c r="A804" s="97" t="str">
        <f t="shared" si="76"/>
        <v/>
      </c>
      <c r="B804" s="98" t="str">
        <f t="shared" si="75"/>
        <v/>
      </c>
      <c r="C804" s="99"/>
      <c r="D804" s="137"/>
      <c r="E804" s="100"/>
      <c r="F804" s="57"/>
      <c r="G804" s="58">
        <f t="shared" si="77"/>
        <v>0</v>
      </c>
      <c r="H804" s="58">
        <f>IF(E804="",0,IFERROR(VLOOKUP(E804,档案费管理台账!$D$4:$H$1000,5,0),0))</f>
        <v>0</v>
      </c>
      <c r="I804" s="57"/>
      <c r="J804" s="57"/>
      <c r="K804" s="57"/>
      <c r="L804" s="57"/>
      <c r="M804" s="58" t="str">
        <f t="shared" si="78"/>
        <v/>
      </c>
      <c r="N804" s="102"/>
    </row>
    <row r="805" spans="1:14">
      <c r="A805" s="97" t="str">
        <f t="shared" si="76"/>
        <v/>
      </c>
      <c r="B805" s="98" t="str">
        <f t="shared" si="75"/>
        <v/>
      </c>
      <c r="C805" s="99"/>
      <c r="D805" s="137"/>
      <c r="E805" s="100"/>
      <c r="F805" s="57"/>
      <c r="G805" s="58">
        <f t="shared" si="77"/>
        <v>0</v>
      </c>
      <c r="H805" s="58">
        <f>IF(E805="",0,IFERROR(VLOOKUP(E805,档案费管理台账!$D$4:$H$1000,5,0),0))</f>
        <v>0</v>
      </c>
      <c r="I805" s="57"/>
      <c r="J805" s="57"/>
      <c r="K805" s="57"/>
      <c r="L805" s="57"/>
      <c r="M805" s="58" t="str">
        <f t="shared" si="78"/>
        <v/>
      </c>
      <c r="N805" s="102"/>
    </row>
    <row r="806" spans="1:14">
      <c r="A806" s="97" t="str">
        <f t="shared" si="76"/>
        <v/>
      </c>
      <c r="B806" s="98" t="str">
        <f t="shared" si="75"/>
        <v/>
      </c>
      <c r="C806" s="99"/>
      <c r="D806" s="137"/>
      <c r="E806" s="100"/>
      <c r="F806" s="57"/>
      <c r="G806" s="58">
        <f t="shared" si="77"/>
        <v>0</v>
      </c>
      <c r="H806" s="58">
        <f>IF(E806="",0,IFERROR(VLOOKUP(E806,档案费管理台账!$D$4:$H$1000,5,0),0))</f>
        <v>0</v>
      </c>
      <c r="I806" s="57"/>
      <c r="J806" s="57"/>
      <c r="K806" s="57"/>
      <c r="L806" s="57"/>
      <c r="M806" s="58" t="str">
        <f t="shared" si="78"/>
        <v/>
      </c>
      <c r="N806" s="102"/>
    </row>
    <row r="807" spans="1:14">
      <c r="A807" s="97" t="str">
        <f t="shared" si="76"/>
        <v/>
      </c>
      <c r="B807" s="98" t="str">
        <f t="shared" si="75"/>
        <v/>
      </c>
      <c r="C807" s="99"/>
      <c r="D807" s="137"/>
      <c r="E807" s="100"/>
      <c r="F807" s="57"/>
      <c r="G807" s="58">
        <f t="shared" si="77"/>
        <v>0</v>
      </c>
      <c r="H807" s="58">
        <f>IF(E807="",0,IFERROR(VLOOKUP(E807,档案费管理台账!$D$4:$H$1000,5,0),0))</f>
        <v>0</v>
      </c>
      <c r="I807" s="57"/>
      <c r="J807" s="57"/>
      <c r="K807" s="57"/>
      <c r="L807" s="57"/>
      <c r="M807" s="58" t="str">
        <f t="shared" si="78"/>
        <v/>
      </c>
      <c r="N807" s="102"/>
    </row>
    <row r="808" spans="1:14">
      <c r="A808" s="97" t="str">
        <f t="shared" si="76"/>
        <v/>
      </c>
      <c r="B808" s="98" t="str">
        <f t="shared" si="75"/>
        <v/>
      </c>
      <c r="C808" s="99"/>
      <c r="D808" s="137"/>
      <c r="E808" s="100"/>
      <c r="F808" s="57"/>
      <c r="G808" s="58">
        <f t="shared" si="77"/>
        <v>0</v>
      </c>
      <c r="H808" s="58">
        <f>IF(E808="",0,IFERROR(VLOOKUP(E808,档案费管理台账!$D$4:$H$1000,5,0),0))</f>
        <v>0</v>
      </c>
      <c r="I808" s="57"/>
      <c r="J808" s="57"/>
      <c r="K808" s="57"/>
      <c r="L808" s="57"/>
      <c r="M808" s="58" t="str">
        <f t="shared" si="78"/>
        <v/>
      </c>
      <c r="N808" s="102"/>
    </row>
    <row r="809" spans="1:14">
      <c r="A809" s="97" t="str">
        <f t="shared" si="76"/>
        <v/>
      </c>
      <c r="B809" s="98" t="str">
        <f t="shared" si="75"/>
        <v/>
      </c>
      <c r="C809" s="99"/>
      <c r="D809" s="137"/>
      <c r="E809" s="100"/>
      <c r="F809" s="57"/>
      <c r="G809" s="58">
        <f t="shared" si="77"/>
        <v>0</v>
      </c>
      <c r="H809" s="58">
        <f>IF(E809="",0,IFERROR(VLOOKUP(E809,档案费管理台账!$D$4:$H$1000,5,0),0))</f>
        <v>0</v>
      </c>
      <c r="I809" s="57"/>
      <c r="J809" s="57"/>
      <c r="K809" s="57"/>
      <c r="L809" s="57"/>
      <c r="M809" s="58" t="str">
        <f t="shared" si="78"/>
        <v/>
      </c>
      <c r="N809" s="102"/>
    </row>
    <row r="810" spans="1:14">
      <c r="A810" s="97" t="str">
        <f t="shared" si="76"/>
        <v/>
      </c>
      <c r="B810" s="98" t="str">
        <f t="shared" si="75"/>
        <v/>
      </c>
      <c r="C810" s="99"/>
      <c r="D810" s="137"/>
      <c r="E810" s="100"/>
      <c r="F810" s="57"/>
      <c r="G810" s="58">
        <f t="shared" si="77"/>
        <v>0</v>
      </c>
      <c r="H810" s="58">
        <f>IF(E810="",0,IFERROR(VLOOKUP(E810,档案费管理台账!$D$4:$H$1000,5,0),0))</f>
        <v>0</v>
      </c>
      <c r="I810" s="57"/>
      <c r="J810" s="57"/>
      <c r="K810" s="57"/>
      <c r="L810" s="57"/>
      <c r="M810" s="58" t="str">
        <f t="shared" si="78"/>
        <v/>
      </c>
      <c r="N810" s="102"/>
    </row>
    <row r="811" spans="1:14">
      <c r="A811" s="97" t="str">
        <f t="shared" si="76"/>
        <v/>
      </c>
      <c r="B811" s="98" t="str">
        <f t="shared" si="75"/>
        <v/>
      </c>
      <c r="C811" s="99"/>
      <c r="D811" s="137"/>
      <c r="E811" s="100"/>
      <c r="F811" s="57"/>
      <c r="G811" s="58">
        <f t="shared" si="77"/>
        <v>0</v>
      </c>
      <c r="H811" s="58">
        <f>IF(E811="",0,IFERROR(VLOOKUP(E811,档案费管理台账!$D$4:$H$1000,5,0),0))</f>
        <v>0</v>
      </c>
      <c r="I811" s="57"/>
      <c r="J811" s="57"/>
      <c r="K811" s="57"/>
      <c r="L811" s="57"/>
      <c r="M811" s="58" t="str">
        <f t="shared" si="78"/>
        <v/>
      </c>
      <c r="N811" s="102"/>
    </row>
    <row r="812" spans="1:14">
      <c r="A812" s="97" t="str">
        <f t="shared" si="76"/>
        <v/>
      </c>
      <c r="B812" s="98" t="str">
        <f t="shared" ref="B812:B875" si="79">IF(C812="","",MONTH(C812)&amp;"月")</f>
        <v/>
      </c>
      <c r="C812" s="99"/>
      <c r="D812" s="137"/>
      <c r="E812" s="100"/>
      <c r="F812" s="57"/>
      <c r="G812" s="58">
        <f t="shared" si="77"/>
        <v>0</v>
      </c>
      <c r="H812" s="58">
        <f>IF(E812="",0,IFERROR(VLOOKUP(E812,档案费管理台账!$D$4:$H$1000,5,0),0))</f>
        <v>0</v>
      </c>
      <c r="I812" s="57"/>
      <c r="J812" s="57"/>
      <c r="K812" s="57"/>
      <c r="L812" s="57"/>
      <c r="M812" s="58" t="str">
        <f t="shared" si="78"/>
        <v/>
      </c>
      <c r="N812" s="102"/>
    </row>
    <row r="813" spans="1:14">
      <c r="A813" s="97" t="str">
        <f t="shared" ref="A813:A876" si="80">IF(C813="","",ROW()-42)</f>
        <v/>
      </c>
      <c r="B813" s="98" t="str">
        <f t="shared" si="79"/>
        <v/>
      </c>
      <c r="C813" s="99"/>
      <c r="D813" s="137"/>
      <c r="E813" s="100"/>
      <c r="F813" s="57"/>
      <c r="G813" s="58">
        <f t="shared" ref="G813:G876" si="81">IF(F813="",0,F813*$K$41)</f>
        <v>0</v>
      </c>
      <c r="H813" s="58">
        <f>IF(E813="",0,IFERROR(VLOOKUP(E813,档案费管理台账!$D$4:$H$1000,5,0),0))</f>
        <v>0</v>
      </c>
      <c r="I813" s="57"/>
      <c r="J813" s="57"/>
      <c r="K813" s="57"/>
      <c r="L813" s="57"/>
      <c r="M813" s="58" t="str">
        <f t="shared" ref="M813:M876" si="82">IF(C813="","",ROUND(M812+G813-I813-J813-K813-L813-H813,2))</f>
        <v/>
      </c>
      <c r="N813" s="102"/>
    </row>
    <row r="814" spans="1:14">
      <c r="A814" s="97" t="str">
        <f t="shared" si="80"/>
        <v/>
      </c>
      <c r="B814" s="98" t="str">
        <f t="shared" si="79"/>
        <v/>
      </c>
      <c r="C814" s="99"/>
      <c r="D814" s="137"/>
      <c r="E814" s="100"/>
      <c r="F814" s="57"/>
      <c r="G814" s="58">
        <f t="shared" si="81"/>
        <v>0</v>
      </c>
      <c r="H814" s="58">
        <f>IF(E814="",0,IFERROR(VLOOKUP(E814,档案费管理台账!$D$4:$H$1000,5,0),0))</f>
        <v>0</v>
      </c>
      <c r="I814" s="57"/>
      <c r="J814" s="57"/>
      <c r="K814" s="57"/>
      <c r="L814" s="57"/>
      <c r="M814" s="58" t="str">
        <f t="shared" si="82"/>
        <v/>
      </c>
      <c r="N814" s="102"/>
    </row>
    <row r="815" spans="1:14">
      <c r="A815" s="97" t="str">
        <f t="shared" si="80"/>
        <v/>
      </c>
      <c r="B815" s="98" t="str">
        <f t="shared" si="79"/>
        <v/>
      </c>
      <c r="C815" s="99"/>
      <c r="D815" s="137"/>
      <c r="E815" s="100"/>
      <c r="F815" s="57"/>
      <c r="G815" s="58">
        <f t="shared" si="81"/>
        <v>0</v>
      </c>
      <c r="H815" s="58">
        <f>IF(E815="",0,IFERROR(VLOOKUP(E815,档案费管理台账!$D$4:$H$1000,5,0),0))</f>
        <v>0</v>
      </c>
      <c r="I815" s="57"/>
      <c r="J815" s="57"/>
      <c r="K815" s="57"/>
      <c r="L815" s="57"/>
      <c r="M815" s="58" t="str">
        <f t="shared" si="82"/>
        <v/>
      </c>
      <c r="N815" s="102"/>
    </row>
    <row r="816" spans="1:14">
      <c r="A816" s="97" t="str">
        <f t="shared" si="80"/>
        <v/>
      </c>
      <c r="B816" s="98" t="str">
        <f t="shared" si="79"/>
        <v/>
      </c>
      <c r="C816" s="99"/>
      <c r="D816" s="137"/>
      <c r="E816" s="100"/>
      <c r="F816" s="57"/>
      <c r="G816" s="58">
        <f t="shared" si="81"/>
        <v>0</v>
      </c>
      <c r="H816" s="58">
        <f>IF(E816="",0,IFERROR(VLOOKUP(E816,档案费管理台账!$D$4:$H$1000,5,0),0))</f>
        <v>0</v>
      </c>
      <c r="I816" s="57"/>
      <c r="J816" s="57"/>
      <c r="K816" s="57"/>
      <c r="L816" s="57"/>
      <c r="M816" s="58" t="str">
        <f t="shared" si="82"/>
        <v/>
      </c>
      <c r="N816" s="102"/>
    </row>
    <row r="817" spans="1:14">
      <c r="A817" s="97" t="str">
        <f t="shared" si="80"/>
        <v/>
      </c>
      <c r="B817" s="98" t="str">
        <f t="shared" si="79"/>
        <v/>
      </c>
      <c r="C817" s="99"/>
      <c r="D817" s="137"/>
      <c r="E817" s="100"/>
      <c r="F817" s="57"/>
      <c r="G817" s="58">
        <f t="shared" si="81"/>
        <v>0</v>
      </c>
      <c r="H817" s="58">
        <f>IF(E817="",0,IFERROR(VLOOKUP(E817,档案费管理台账!$D$4:$H$1000,5,0),0))</f>
        <v>0</v>
      </c>
      <c r="I817" s="57"/>
      <c r="J817" s="57"/>
      <c r="K817" s="57"/>
      <c r="L817" s="57"/>
      <c r="M817" s="58" t="str">
        <f t="shared" si="82"/>
        <v/>
      </c>
      <c r="N817" s="102"/>
    </row>
    <row r="818" spans="1:14">
      <c r="A818" s="97" t="str">
        <f t="shared" si="80"/>
        <v/>
      </c>
      <c r="B818" s="98" t="str">
        <f t="shared" si="79"/>
        <v/>
      </c>
      <c r="C818" s="99"/>
      <c r="D818" s="137"/>
      <c r="E818" s="100"/>
      <c r="F818" s="57"/>
      <c r="G818" s="58">
        <f t="shared" si="81"/>
        <v>0</v>
      </c>
      <c r="H818" s="58">
        <f>IF(E818="",0,IFERROR(VLOOKUP(E818,档案费管理台账!$D$4:$H$1000,5,0),0))</f>
        <v>0</v>
      </c>
      <c r="I818" s="57"/>
      <c r="J818" s="57"/>
      <c r="K818" s="57"/>
      <c r="L818" s="57"/>
      <c r="M818" s="58" t="str">
        <f t="shared" si="82"/>
        <v/>
      </c>
      <c r="N818" s="102"/>
    </row>
    <row r="819" spans="1:14">
      <c r="A819" s="97" t="str">
        <f t="shared" si="80"/>
        <v/>
      </c>
      <c r="B819" s="98" t="str">
        <f t="shared" si="79"/>
        <v/>
      </c>
      <c r="C819" s="99"/>
      <c r="D819" s="137"/>
      <c r="E819" s="100"/>
      <c r="F819" s="57"/>
      <c r="G819" s="58">
        <f t="shared" si="81"/>
        <v>0</v>
      </c>
      <c r="H819" s="58">
        <f>IF(E819="",0,IFERROR(VLOOKUP(E819,档案费管理台账!$D$4:$H$1000,5,0),0))</f>
        <v>0</v>
      </c>
      <c r="I819" s="57"/>
      <c r="J819" s="57"/>
      <c r="K819" s="57"/>
      <c r="L819" s="57"/>
      <c r="M819" s="58" t="str">
        <f t="shared" si="82"/>
        <v/>
      </c>
      <c r="N819" s="102"/>
    </row>
    <row r="820" spans="1:14">
      <c r="A820" s="97" t="str">
        <f t="shared" si="80"/>
        <v/>
      </c>
      <c r="B820" s="98" t="str">
        <f t="shared" si="79"/>
        <v/>
      </c>
      <c r="C820" s="99"/>
      <c r="D820" s="137"/>
      <c r="E820" s="100"/>
      <c r="F820" s="57"/>
      <c r="G820" s="58">
        <f t="shared" si="81"/>
        <v>0</v>
      </c>
      <c r="H820" s="58">
        <f>IF(E820="",0,IFERROR(VLOOKUP(E820,档案费管理台账!$D$4:$H$1000,5,0),0))</f>
        <v>0</v>
      </c>
      <c r="I820" s="57"/>
      <c r="J820" s="57"/>
      <c r="K820" s="57"/>
      <c r="L820" s="57"/>
      <c r="M820" s="58" t="str">
        <f t="shared" si="82"/>
        <v/>
      </c>
      <c r="N820" s="102"/>
    </row>
    <row r="821" spans="1:14">
      <c r="A821" s="97" t="str">
        <f t="shared" si="80"/>
        <v/>
      </c>
      <c r="B821" s="98" t="str">
        <f t="shared" si="79"/>
        <v/>
      </c>
      <c r="C821" s="99"/>
      <c r="D821" s="137"/>
      <c r="E821" s="100"/>
      <c r="F821" s="57"/>
      <c r="G821" s="58">
        <f t="shared" si="81"/>
        <v>0</v>
      </c>
      <c r="H821" s="58">
        <f>IF(E821="",0,IFERROR(VLOOKUP(E821,档案费管理台账!$D$4:$H$1000,5,0),0))</f>
        <v>0</v>
      </c>
      <c r="I821" s="57"/>
      <c r="J821" s="57"/>
      <c r="K821" s="57"/>
      <c r="L821" s="57"/>
      <c r="M821" s="58" t="str">
        <f t="shared" si="82"/>
        <v/>
      </c>
      <c r="N821" s="102"/>
    </row>
    <row r="822" spans="1:14">
      <c r="A822" s="97" t="str">
        <f t="shared" si="80"/>
        <v/>
      </c>
      <c r="B822" s="98" t="str">
        <f t="shared" si="79"/>
        <v/>
      </c>
      <c r="C822" s="99"/>
      <c r="D822" s="137"/>
      <c r="E822" s="100"/>
      <c r="F822" s="57"/>
      <c r="G822" s="58">
        <f t="shared" si="81"/>
        <v>0</v>
      </c>
      <c r="H822" s="58">
        <f>IF(E822="",0,IFERROR(VLOOKUP(E822,档案费管理台账!$D$4:$H$1000,5,0),0))</f>
        <v>0</v>
      </c>
      <c r="I822" s="57"/>
      <c r="J822" s="57"/>
      <c r="K822" s="57"/>
      <c r="L822" s="57"/>
      <c r="M822" s="58" t="str">
        <f t="shared" si="82"/>
        <v/>
      </c>
      <c r="N822" s="102"/>
    </row>
    <row r="823" spans="1:14">
      <c r="A823" s="97" t="str">
        <f t="shared" si="80"/>
        <v/>
      </c>
      <c r="B823" s="98" t="str">
        <f t="shared" si="79"/>
        <v/>
      </c>
      <c r="C823" s="99"/>
      <c r="D823" s="137"/>
      <c r="E823" s="100"/>
      <c r="F823" s="57"/>
      <c r="G823" s="58">
        <f t="shared" si="81"/>
        <v>0</v>
      </c>
      <c r="H823" s="58">
        <f>IF(E823="",0,IFERROR(VLOOKUP(E823,档案费管理台账!$D$4:$H$1000,5,0),0))</f>
        <v>0</v>
      </c>
      <c r="I823" s="57"/>
      <c r="J823" s="57"/>
      <c r="K823" s="57"/>
      <c r="L823" s="57"/>
      <c r="M823" s="58" t="str">
        <f t="shared" si="82"/>
        <v/>
      </c>
      <c r="N823" s="102"/>
    </row>
    <row r="824" spans="1:14">
      <c r="A824" s="97" t="str">
        <f t="shared" si="80"/>
        <v/>
      </c>
      <c r="B824" s="98" t="str">
        <f t="shared" si="79"/>
        <v/>
      </c>
      <c r="C824" s="99"/>
      <c r="D824" s="137"/>
      <c r="E824" s="100"/>
      <c r="F824" s="57"/>
      <c r="G824" s="58">
        <f t="shared" si="81"/>
        <v>0</v>
      </c>
      <c r="H824" s="58">
        <f>IF(E824="",0,IFERROR(VLOOKUP(E824,档案费管理台账!$D$4:$H$1000,5,0),0))</f>
        <v>0</v>
      </c>
      <c r="I824" s="57"/>
      <c r="J824" s="57"/>
      <c r="K824" s="57"/>
      <c r="L824" s="57"/>
      <c r="M824" s="58" t="str">
        <f t="shared" si="82"/>
        <v/>
      </c>
      <c r="N824" s="102"/>
    </row>
    <row r="825" spans="1:14">
      <c r="A825" s="97" t="str">
        <f t="shared" si="80"/>
        <v/>
      </c>
      <c r="B825" s="98" t="str">
        <f t="shared" si="79"/>
        <v/>
      </c>
      <c r="C825" s="99"/>
      <c r="D825" s="137"/>
      <c r="E825" s="100"/>
      <c r="F825" s="57"/>
      <c r="G825" s="58">
        <f t="shared" si="81"/>
        <v>0</v>
      </c>
      <c r="H825" s="58">
        <f>IF(E825="",0,IFERROR(VLOOKUP(E825,档案费管理台账!$D$4:$H$1000,5,0),0))</f>
        <v>0</v>
      </c>
      <c r="I825" s="57"/>
      <c r="J825" s="57"/>
      <c r="K825" s="57"/>
      <c r="L825" s="57"/>
      <c r="M825" s="58" t="str">
        <f t="shared" si="82"/>
        <v/>
      </c>
      <c r="N825" s="102"/>
    </row>
    <row r="826" spans="1:14">
      <c r="A826" s="97" t="str">
        <f t="shared" si="80"/>
        <v/>
      </c>
      <c r="B826" s="98" t="str">
        <f t="shared" si="79"/>
        <v/>
      </c>
      <c r="C826" s="99"/>
      <c r="D826" s="137"/>
      <c r="E826" s="100"/>
      <c r="F826" s="57"/>
      <c r="G826" s="58">
        <f t="shared" si="81"/>
        <v>0</v>
      </c>
      <c r="H826" s="58">
        <f>IF(E826="",0,IFERROR(VLOOKUP(E826,档案费管理台账!$D$4:$H$1000,5,0),0))</f>
        <v>0</v>
      </c>
      <c r="I826" s="57"/>
      <c r="J826" s="57"/>
      <c r="K826" s="57"/>
      <c r="L826" s="57"/>
      <c r="M826" s="58" t="str">
        <f t="shared" si="82"/>
        <v/>
      </c>
      <c r="N826" s="102"/>
    </row>
    <row r="827" spans="1:14">
      <c r="A827" s="97" t="str">
        <f t="shared" si="80"/>
        <v/>
      </c>
      <c r="B827" s="98" t="str">
        <f t="shared" si="79"/>
        <v/>
      </c>
      <c r="C827" s="99"/>
      <c r="D827" s="137"/>
      <c r="E827" s="100"/>
      <c r="F827" s="57"/>
      <c r="G827" s="58">
        <f t="shared" si="81"/>
        <v>0</v>
      </c>
      <c r="H827" s="58">
        <f>IF(E827="",0,IFERROR(VLOOKUP(E827,档案费管理台账!$D$4:$H$1000,5,0),0))</f>
        <v>0</v>
      </c>
      <c r="I827" s="57"/>
      <c r="J827" s="57"/>
      <c r="K827" s="57"/>
      <c r="L827" s="57"/>
      <c r="M827" s="58" t="str">
        <f t="shared" si="82"/>
        <v/>
      </c>
      <c r="N827" s="102"/>
    </row>
    <row r="828" spans="1:14">
      <c r="A828" s="97" t="str">
        <f t="shared" si="80"/>
        <v/>
      </c>
      <c r="B828" s="98" t="str">
        <f t="shared" si="79"/>
        <v/>
      </c>
      <c r="C828" s="99"/>
      <c r="D828" s="137"/>
      <c r="E828" s="100"/>
      <c r="F828" s="57"/>
      <c r="G828" s="58">
        <f t="shared" si="81"/>
        <v>0</v>
      </c>
      <c r="H828" s="58">
        <f>IF(E828="",0,IFERROR(VLOOKUP(E828,档案费管理台账!$D$4:$H$1000,5,0),0))</f>
        <v>0</v>
      </c>
      <c r="I828" s="57"/>
      <c r="J828" s="57"/>
      <c r="K828" s="57"/>
      <c r="L828" s="57"/>
      <c r="M828" s="58" t="str">
        <f t="shared" si="82"/>
        <v/>
      </c>
      <c r="N828" s="102"/>
    </row>
    <row r="829" spans="1:14">
      <c r="A829" s="97" t="str">
        <f t="shared" si="80"/>
        <v/>
      </c>
      <c r="B829" s="98" t="str">
        <f t="shared" si="79"/>
        <v/>
      </c>
      <c r="C829" s="99"/>
      <c r="D829" s="137"/>
      <c r="E829" s="100"/>
      <c r="F829" s="57"/>
      <c r="G829" s="58">
        <f t="shared" si="81"/>
        <v>0</v>
      </c>
      <c r="H829" s="58">
        <f>IF(E829="",0,IFERROR(VLOOKUP(E829,档案费管理台账!$D$4:$H$1000,5,0),0))</f>
        <v>0</v>
      </c>
      <c r="I829" s="57"/>
      <c r="J829" s="57"/>
      <c r="K829" s="57"/>
      <c r="L829" s="57"/>
      <c r="M829" s="58" t="str">
        <f t="shared" si="82"/>
        <v/>
      </c>
      <c r="N829" s="102"/>
    </row>
    <row r="830" spans="1:14">
      <c r="A830" s="97" t="str">
        <f t="shared" si="80"/>
        <v/>
      </c>
      <c r="B830" s="98" t="str">
        <f t="shared" si="79"/>
        <v/>
      </c>
      <c r="C830" s="99"/>
      <c r="D830" s="137"/>
      <c r="E830" s="100"/>
      <c r="F830" s="57"/>
      <c r="G830" s="58">
        <f t="shared" si="81"/>
        <v>0</v>
      </c>
      <c r="H830" s="58">
        <f>IF(E830="",0,IFERROR(VLOOKUP(E830,档案费管理台账!$D$4:$H$1000,5,0),0))</f>
        <v>0</v>
      </c>
      <c r="I830" s="57"/>
      <c r="J830" s="57"/>
      <c r="K830" s="57"/>
      <c r="L830" s="57"/>
      <c r="M830" s="58" t="str">
        <f t="shared" si="82"/>
        <v/>
      </c>
      <c r="N830" s="102"/>
    </row>
    <row r="831" spans="1:14">
      <c r="A831" s="97" t="str">
        <f t="shared" si="80"/>
        <v/>
      </c>
      <c r="B831" s="98" t="str">
        <f t="shared" si="79"/>
        <v/>
      </c>
      <c r="C831" s="99"/>
      <c r="D831" s="137"/>
      <c r="E831" s="100"/>
      <c r="F831" s="57"/>
      <c r="G831" s="58">
        <f t="shared" si="81"/>
        <v>0</v>
      </c>
      <c r="H831" s="58">
        <f>IF(E831="",0,IFERROR(VLOOKUP(E831,档案费管理台账!$D$4:$H$1000,5,0),0))</f>
        <v>0</v>
      </c>
      <c r="I831" s="57"/>
      <c r="J831" s="57"/>
      <c r="K831" s="57"/>
      <c r="L831" s="57"/>
      <c r="M831" s="58" t="str">
        <f t="shared" si="82"/>
        <v/>
      </c>
      <c r="N831" s="102"/>
    </row>
    <row r="832" spans="1:14">
      <c r="A832" s="97" t="str">
        <f t="shared" si="80"/>
        <v/>
      </c>
      <c r="B832" s="98" t="str">
        <f t="shared" si="79"/>
        <v/>
      </c>
      <c r="C832" s="99"/>
      <c r="D832" s="137"/>
      <c r="E832" s="100"/>
      <c r="F832" s="57"/>
      <c r="G832" s="58">
        <f t="shared" si="81"/>
        <v>0</v>
      </c>
      <c r="H832" s="58">
        <f>IF(E832="",0,IFERROR(VLOOKUP(E832,档案费管理台账!$D$4:$H$1000,5,0),0))</f>
        <v>0</v>
      </c>
      <c r="I832" s="57"/>
      <c r="J832" s="57"/>
      <c r="K832" s="57"/>
      <c r="L832" s="57"/>
      <c r="M832" s="58" t="str">
        <f t="shared" si="82"/>
        <v/>
      </c>
      <c r="N832" s="102"/>
    </row>
    <row r="833" spans="1:14">
      <c r="A833" s="97" t="str">
        <f t="shared" si="80"/>
        <v/>
      </c>
      <c r="B833" s="98" t="str">
        <f t="shared" si="79"/>
        <v/>
      </c>
      <c r="C833" s="99"/>
      <c r="D833" s="137"/>
      <c r="E833" s="100"/>
      <c r="F833" s="57"/>
      <c r="G833" s="58">
        <f t="shared" si="81"/>
        <v>0</v>
      </c>
      <c r="H833" s="58">
        <f>IF(E833="",0,IFERROR(VLOOKUP(E833,档案费管理台账!$D$4:$H$1000,5,0),0))</f>
        <v>0</v>
      </c>
      <c r="I833" s="57"/>
      <c r="J833" s="57"/>
      <c r="K833" s="57"/>
      <c r="L833" s="57"/>
      <c r="M833" s="58" t="str">
        <f t="shared" si="82"/>
        <v/>
      </c>
      <c r="N833" s="102"/>
    </row>
    <row r="834" spans="1:14">
      <c r="A834" s="97" t="str">
        <f t="shared" si="80"/>
        <v/>
      </c>
      <c r="B834" s="98" t="str">
        <f t="shared" si="79"/>
        <v/>
      </c>
      <c r="C834" s="99"/>
      <c r="D834" s="137"/>
      <c r="E834" s="100"/>
      <c r="F834" s="57"/>
      <c r="G834" s="58">
        <f t="shared" si="81"/>
        <v>0</v>
      </c>
      <c r="H834" s="58">
        <f>IF(E834="",0,IFERROR(VLOOKUP(E834,档案费管理台账!$D$4:$H$1000,5,0),0))</f>
        <v>0</v>
      </c>
      <c r="I834" s="57"/>
      <c r="J834" s="57"/>
      <c r="K834" s="57"/>
      <c r="L834" s="57"/>
      <c r="M834" s="58" t="str">
        <f t="shared" si="82"/>
        <v/>
      </c>
      <c r="N834" s="102"/>
    </row>
    <row r="835" spans="1:14">
      <c r="A835" s="97" t="str">
        <f t="shared" si="80"/>
        <v/>
      </c>
      <c r="B835" s="98" t="str">
        <f t="shared" si="79"/>
        <v/>
      </c>
      <c r="C835" s="99"/>
      <c r="D835" s="137"/>
      <c r="E835" s="100"/>
      <c r="F835" s="57"/>
      <c r="G835" s="58">
        <f t="shared" si="81"/>
        <v>0</v>
      </c>
      <c r="H835" s="58">
        <f>IF(E835="",0,IFERROR(VLOOKUP(E835,档案费管理台账!$D$4:$H$1000,5,0),0))</f>
        <v>0</v>
      </c>
      <c r="I835" s="57"/>
      <c r="J835" s="57"/>
      <c r="K835" s="57"/>
      <c r="L835" s="57"/>
      <c r="M835" s="58" t="str">
        <f t="shared" si="82"/>
        <v/>
      </c>
      <c r="N835" s="102"/>
    </row>
    <row r="836" spans="1:14">
      <c r="A836" s="97" t="str">
        <f t="shared" si="80"/>
        <v/>
      </c>
      <c r="B836" s="98" t="str">
        <f t="shared" si="79"/>
        <v/>
      </c>
      <c r="C836" s="99"/>
      <c r="D836" s="137"/>
      <c r="E836" s="100"/>
      <c r="F836" s="57"/>
      <c r="G836" s="58">
        <f t="shared" si="81"/>
        <v>0</v>
      </c>
      <c r="H836" s="58">
        <f>IF(E836="",0,IFERROR(VLOOKUP(E836,档案费管理台账!$D$4:$H$1000,5,0),0))</f>
        <v>0</v>
      </c>
      <c r="I836" s="57"/>
      <c r="J836" s="57"/>
      <c r="K836" s="57"/>
      <c r="L836" s="57"/>
      <c r="M836" s="58" t="str">
        <f t="shared" si="82"/>
        <v/>
      </c>
      <c r="N836" s="102"/>
    </row>
    <row r="837" spans="1:14">
      <c r="A837" s="97" t="str">
        <f t="shared" si="80"/>
        <v/>
      </c>
      <c r="B837" s="98" t="str">
        <f t="shared" si="79"/>
        <v/>
      </c>
      <c r="C837" s="99"/>
      <c r="D837" s="137"/>
      <c r="E837" s="100"/>
      <c r="F837" s="57"/>
      <c r="G837" s="58">
        <f t="shared" si="81"/>
        <v>0</v>
      </c>
      <c r="H837" s="58">
        <f>IF(E837="",0,IFERROR(VLOOKUP(E837,档案费管理台账!$D$4:$H$1000,5,0),0))</f>
        <v>0</v>
      </c>
      <c r="I837" s="57"/>
      <c r="J837" s="57"/>
      <c r="K837" s="57"/>
      <c r="L837" s="57"/>
      <c r="M837" s="58" t="str">
        <f t="shared" si="82"/>
        <v/>
      </c>
      <c r="N837" s="102"/>
    </row>
    <row r="838" spans="1:14">
      <c r="A838" s="97" t="str">
        <f t="shared" si="80"/>
        <v/>
      </c>
      <c r="B838" s="98" t="str">
        <f t="shared" si="79"/>
        <v/>
      </c>
      <c r="C838" s="99"/>
      <c r="D838" s="137"/>
      <c r="E838" s="100"/>
      <c r="F838" s="57"/>
      <c r="G838" s="58">
        <f t="shared" si="81"/>
        <v>0</v>
      </c>
      <c r="H838" s="58">
        <f>IF(E838="",0,IFERROR(VLOOKUP(E838,档案费管理台账!$D$4:$H$1000,5,0),0))</f>
        <v>0</v>
      </c>
      <c r="I838" s="57"/>
      <c r="J838" s="57"/>
      <c r="K838" s="57"/>
      <c r="L838" s="57"/>
      <c r="M838" s="58" t="str">
        <f t="shared" si="82"/>
        <v/>
      </c>
      <c r="N838" s="102"/>
    </row>
    <row r="839" spans="1:14">
      <c r="A839" s="97" t="str">
        <f t="shared" si="80"/>
        <v/>
      </c>
      <c r="B839" s="98" t="str">
        <f t="shared" si="79"/>
        <v/>
      </c>
      <c r="C839" s="99"/>
      <c r="D839" s="137"/>
      <c r="E839" s="100"/>
      <c r="F839" s="57"/>
      <c r="G839" s="58">
        <f t="shared" si="81"/>
        <v>0</v>
      </c>
      <c r="H839" s="58">
        <f>IF(E839="",0,IFERROR(VLOOKUP(E839,档案费管理台账!$D$4:$H$1000,5,0),0))</f>
        <v>0</v>
      </c>
      <c r="I839" s="57"/>
      <c r="J839" s="57"/>
      <c r="K839" s="57"/>
      <c r="L839" s="57"/>
      <c r="M839" s="58" t="str">
        <f t="shared" si="82"/>
        <v/>
      </c>
      <c r="N839" s="102"/>
    </row>
    <row r="840" spans="1:14">
      <c r="A840" s="97" t="str">
        <f t="shared" si="80"/>
        <v/>
      </c>
      <c r="B840" s="98" t="str">
        <f t="shared" si="79"/>
        <v/>
      </c>
      <c r="C840" s="99"/>
      <c r="D840" s="137"/>
      <c r="E840" s="100"/>
      <c r="F840" s="57"/>
      <c r="G840" s="58">
        <f t="shared" si="81"/>
        <v>0</v>
      </c>
      <c r="H840" s="58">
        <f>IF(E840="",0,IFERROR(VLOOKUP(E840,档案费管理台账!$D$4:$H$1000,5,0),0))</f>
        <v>0</v>
      </c>
      <c r="I840" s="57"/>
      <c r="J840" s="57"/>
      <c r="K840" s="57"/>
      <c r="L840" s="57"/>
      <c r="M840" s="58" t="str">
        <f t="shared" si="82"/>
        <v/>
      </c>
      <c r="N840" s="102"/>
    </row>
    <row r="841" spans="1:14">
      <c r="A841" s="97" t="str">
        <f t="shared" si="80"/>
        <v/>
      </c>
      <c r="B841" s="98" t="str">
        <f t="shared" si="79"/>
        <v/>
      </c>
      <c r="C841" s="99"/>
      <c r="D841" s="137"/>
      <c r="E841" s="100"/>
      <c r="F841" s="57"/>
      <c r="G841" s="58">
        <f t="shared" si="81"/>
        <v>0</v>
      </c>
      <c r="H841" s="58">
        <f>IF(E841="",0,IFERROR(VLOOKUP(E841,档案费管理台账!$D$4:$H$1000,5,0),0))</f>
        <v>0</v>
      </c>
      <c r="I841" s="57"/>
      <c r="J841" s="57"/>
      <c r="K841" s="57"/>
      <c r="L841" s="57"/>
      <c r="M841" s="58" t="str">
        <f t="shared" si="82"/>
        <v/>
      </c>
      <c r="N841" s="102"/>
    </row>
    <row r="842" spans="1:14">
      <c r="A842" s="97" t="str">
        <f t="shared" si="80"/>
        <v/>
      </c>
      <c r="B842" s="98" t="str">
        <f t="shared" si="79"/>
        <v/>
      </c>
      <c r="C842" s="99"/>
      <c r="D842" s="137"/>
      <c r="E842" s="100"/>
      <c r="F842" s="57"/>
      <c r="G842" s="58">
        <f t="shared" si="81"/>
        <v>0</v>
      </c>
      <c r="H842" s="58">
        <f>IF(E842="",0,IFERROR(VLOOKUP(E842,档案费管理台账!$D$4:$H$1000,5,0),0))</f>
        <v>0</v>
      </c>
      <c r="I842" s="57"/>
      <c r="J842" s="57"/>
      <c r="K842" s="57"/>
      <c r="L842" s="57"/>
      <c r="M842" s="58" t="str">
        <f t="shared" si="82"/>
        <v/>
      </c>
      <c r="N842" s="102"/>
    </row>
    <row r="843" spans="1:14">
      <c r="A843" s="97" t="str">
        <f t="shared" si="80"/>
        <v/>
      </c>
      <c r="B843" s="98" t="str">
        <f t="shared" si="79"/>
        <v/>
      </c>
      <c r="C843" s="99"/>
      <c r="D843" s="137"/>
      <c r="E843" s="100"/>
      <c r="F843" s="57"/>
      <c r="G843" s="58">
        <f t="shared" si="81"/>
        <v>0</v>
      </c>
      <c r="H843" s="58">
        <f>IF(E843="",0,IFERROR(VLOOKUP(E843,档案费管理台账!$D$4:$H$1000,5,0),0))</f>
        <v>0</v>
      </c>
      <c r="I843" s="57"/>
      <c r="J843" s="57"/>
      <c r="K843" s="57"/>
      <c r="L843" s="57"/>
      <c r="M843" s="58" t="str">
        <f t="shared" si="82"/>
        <v/>
      </c>
      <c r="N843" s="102"/>
    </row>
    <row r="844" spans="1:14">
      <c r="A844" s="97" t="str">
        <f t="shared" si="80"/>
        <v/>
      </c>
      <c r="B844" s="98" t="str">
        <f t="shared" si="79"/>
        <v/>
      </c>
      <c r="C844" s="99"/>
      <c r="D844" s="137"/>
      <c r="E844" s="100"/>
      <c r="F844" s="57"/>
      <c r="G844" s="58">
        <f t="shared" si="81"/>
        <v>0</v>
      </c>
      <c r="H844" s="58">
        <f>IF(E844="",0,IFERROR(VLOOKUP(E844,档案费管理台账!$D$4:$H$1000,5,0),0))</f>
        <v>0</v>
      </c>
      <c r="I844" s="57"/>
      <c r="J844" s="57"/>
      <c r="K844" s="57"/>
      <c r="L844" s="57"/>
      <c r="M844" s="58" t="str">
        <f t="shared" si="82"/>
        <v/>
      </c>
      <c r="N844" s="102"/>
    </row>
    <row r="845" spans="1:14">
      <c r="A845" s="97" t="str">
        <f t="shared" si="80"/>
        <v/>
      </c>
      <c r="B845" s="98" t="str">
        <f t="shared" si="79"/>
        <v/>
      </c>
      <c r="C845" s="99"/>
      <c r="D845" s="137"/>
      <c r="E845" s="100"/>
      <c r="F845" s="57"/>
      <c r="G845" s="58">
        <f t="shared" si="81"/>
        <v>0</v>
      </c>
      <c r="H845" s="58">
        <f>IF(E845="",0,IFERROR(VLOOKUP(E845,档案费管理台账!$D$4:$H$1000,5,0),0))</f>
        <v>0</v>
      </c>
      <c r="I845" s="57"/>
      <c r="J845" s="57"/>
      <c r="K845" s="57"/>
      <c r="L845" s="57"/>
      <c r="M845" s="58" t="str">
        <f t="shared" si="82"/>
        <v/>
      </c>
      <c r="N845" s="102"/>
    </row>
    <row r="846" spans="1:14">
      <c r="A846" s="97" t="str">
        <f t="shared" si="80"/>
        <v/>
      </c>
      <c r="B846" s="98" t="str">
        <f t="shared" si="79"/>
        <v/>
      </c>
      <c r="C846" s="99"/>
      <c r="D846" s="137"/>
      <c r="E846" s="100"/>
      <c r="F846" s="57"/>
      <c r="G846" s="58">
        <f t="shared" si="81"/>
        <v>0</v>
      </c>
      <c r="H846" s="58">
        <f>IF(E846="",0,IFERROR(VLOOKUP(E846,档案费管理台账!$D$4:$H$1000,5,0),0))</f>
        <v>0</v>
      </c>
      <c r="I846" s="57"/>
      <c r="J846" s="57"/>
      <c r="K846" s="57"/>
      <c r="L846" s="57"/>
      <c r="M846" s="58" t="str">
        <f t="shared" si="82"/>
        <v/>
      </c>
      <c r="N846" s="102"/>
    </row>
    <row r="847" spans="1:14">
      <c r="A847" s="97" t="str">
        <f t="shared" si="80"/>
        <v/>
      </c>
      <c r="B847" s="98" t="str">
        <f t="shared" si="79"/>
        <v/>
      </c>
      <c r="C847" s="99"/>
      <c r="D847" s="137"/>
      <c r="E847" s="100"/>
      <c r="F847" s="57"/>
      <c r="G847" s="58">
        <f t="shared" si="81"/>
        <v>0</v>
      </c>
      <c r="H847" s="58">
        <f>IF(E847="",0,IFERROR(VLOOKUP(E847,档案费管理台账!$D$4:$H$1000,5,0),0))</f>
        <v>0</v>
      </c>
      <c r="I847" s="57"/>
      <c r="J847" s="57"/>
      <c r="K847" s="57"/>
      <c r="L847" s="57"/>
      <c r="M847" s="58" t="str">
        <f t="shared" si="82"/>
        <v/>
      </c>
      <c r="N847" s="102"/>
    </row>
    <row r="848" spans="1:14">
      <c r="A848" s="97" t="str">
        <f t="shared" si="80"/>
        <v/>
      </c>
      <c r="B848" s="98" t="str">
        <f t="shared" si="79"/>
        <v/>
      </c>
      <c r="C848" s="99"/>
      <c r="D848" s="137"/>
      <c r="E848" s="100"/>
      <c r="F848" s="57"/>
      <c r="G848" s="58">
        <f t="shared" si="81"/>
        <v>0</v>
      </c>
      <c r="H848" s="58">
        <f>IF(E848="",0,IFERROR(VLOOKUP(E848,档案费管理台账!$D$4:$H$1000,5,0),0))</f>
        <v>0</v>
      </c>
      <c r="I848" s="57"/>
      <c r="J848" s="57"/>
      <c r="K848" s="57"/>
      <c r="L848" s="57"/>
      <c r="M848" s="58" t="str">
        <f t="shared" si="82"/>
        <v/>
      </c>
      <c r="N848" s="102"/>
    </row>
    <row r="849" spans="1:14">
      <c r="A849" s="97" t="str">
        <f t="shared" si="80"/>
        <v/>
      </c>
      <c r="B849" s="98" t="str">
        <f t="shared" si="79"/>
        <v/>
      </c>
      <c r="C849" s="99"/>
      <c r="D849" s="137"/>
      <c r="E849" s="100"/>
      <c r="F849" s="57"/>
      <c r="G849" s="58">
        <f t="shared" si="81"/>
        <v>0</v>
      </c>
      <c r="H849" s="58">
        <f>IF(E849="",0,IFERROR(VLOOKUP(E849,档案费管理台账!$D$4:$H$1000,5,0),0))</f>
        <v>0</v>
      </c>
      <c r="I849" s="57"/>
      <c r="J849" s="57"/>
      <c r="K849" s="57"/>
      <c r="L849" s="57"/>
      <c r="M849" s="58" t="str">
        <f t="shared" si="82"/>
        <v/>
      </c>
      <c r="N849" s="102"/>
    </row>
    <row r="850" spans="1:14">
      <c r="A850" s="97" t="str">
        <f t="shared" si="80"/>
        <v/>
      </c>
      <c r="B850" s="98" t="str">
        <f t="shared" si="79"/>
        <v/>
      </c>
      <c r="C850" s="99"/>
      <c r="D850" s="137"/>
      <c r="E850" s="100"/>
      <c r="F850" s="57"/>
      <c r="G850" s="58">
        <f t="shared" si="81"/>
        <v>0</v>
      </c>
      <c r="H850" s="58">
        <f>IF(E850="",0,IFERROR(VLOOKUP(E850,档案费管理台账!$D$4:$H$1000,5,0),0))</f>
        <v>0</v>
      </c>
      <c r="I850" s="57"/>
      <c r="J850" s="57"/>
      <c r="K850" s="57"/>
      <c r="L850" s="57"/>
      <c r="M850" s="58" t="str">
        <f t="shared" si="82"/>
        <v/>
      </c>
      <c r="N850" s="102"/>
    </row>
    <row r="851" spans="1:14">
      <c r="A851" s="97" t="str">
        <f t="shared" si="80"/>
        <v/>
      </c>
      <c r="B851" s="98" t="str">
        <f t="shared" si="79"/>
        <v/>
      </c>
      <c r="C851" s="99"/>
      <c r="D851" s="137"/>
      <c r="E851" s="100"/>
      <c r="F851" s="57"/>
      <c r="G851" s="58">
        <f t="shared" si="81"/>
        <v>0</v>
      </c>
      <c r="H851" s="58">
        <f>IF(E851="",0,IFERROR(VLOOKUP(E851,档案费管理台账!$D$4:$H$1000,5,0),0))</f>
        <v>0</v>
      </c>
      <c r="I851" s="57"/>
      <c r="J851" s="57"/>
      <c r="K851" s="57"/>
      <c r="L851" s="57"/>
      <c r="M851" s="58" t="str">
        <f t="shared" si="82"/>
        <v/>
      </c>
      <c r="N851" s="102"/>
    </row>
    <row r="852" spans="1:14">
      <c r="A852" s="97" t="str">
        <f t="shared" si="80"/>
        <v/>
      </c>
      <c r="B852" s="98" t="str">
        <f t="shared" si="79"/>
        <v/>
      </c>
      <c r="C852" s="99"/>
      <c r="D852" s="137"/>
      <c r="E852" s="100"/>
      <c r="F852" s="57"/>
      <c r="G852" s="58">
        <f t="shared" si="81"/>
        <v>0</v>
      </c>
      <c r="H852" s="58">
        <f>IF(E852="",0,IFERROR(VLOOKUP(E852,档案费管理台账!$D$4:$H$1000,5,0),0))</f>
        <v>0</v>
      </c>
      <c r="I852" s="57"/>
      <c r="J852" s="57"/>
      <c r="K852" s="57"/>
      <c r="L852" s="57"/>
      <c r="M852" s="58" t="str">
        <f t="shared" si="82"/>
        <v/>
      </c>
      <c r="N852" s="102"/>
    </row>
    <row r="853" spans="1:14">
      <c r="A853" s="97" t="str">
        <f t="shared" si="80"/>
        <v/>
      </c>
      <c r="B853" s="98" t="str">
        <f t="shared" si="79"/>
        <v/>
      </c>
      <c r="C853" s="99"/>
      <c r="D853" s="137"/>
      <c r="E853" s="100"/>
      <c r="F853" s="57"/>
      <c r="G853" s="58">
        <f t="shared" si="81"/>
        <v>0</v>
      </c>
      <c r="H853" s="58">
        <f>IF(E853="",0,IFERROR(VLOOKUP(E853,档案费管理台账!$D$4:$H$1000,5,0),0))</f>
        <v>0</v>
      </c>
      <c r="I853" s="57"/>
      <c r="J853" s="57"/>
      <c r="K853" s="57"/>
      <c r="L853" s="57"/>
      <c r="M853" s="58" t="str">
        <f t="shared" si="82"/>
        <v/>
      </c>
      <c r="N853" s="102"/>
    </row>
    <row r="854" spans="1:14">
      <c r="A854" s="97" t="str">
        <f t="shared" si="80"/>
        <v/>
      </c>
      <c r="B854" s="98" t="str">
        <f t="shared" si="79"/>
        <v/>
      </c>
      <c r="C854" s="99"/>
      <c r="D854" s="137"/>
      <c r="E854" s="100"/>
      <c r="F854" s="57"/>
      <c r="G854" s="58">
        <f t="shared" si="81"/>
        <v>0</v>
      </c>
      <c r="H854" s="58">
        <f>IF(E854="",0,IFERROR(VLOOKUP(E854,档案费管理台账!$D$4:$H$1000,5,0),0))</f>
        <v>0</v>
      </c>
      <c r="I854" s="57"/>
      <c r="J854" s="57"/>
      <c r="K854" s="57"/>
      <c r="L854" s="57"/>
      <c r="M854" s="58" t="str">
        <f t="shared" si="82"/>
        <v/>
      </c>
      <c r="N854" s="102"/>
    </row>
    <row r="855" spans="1:14">
      <c r="A855" s="97" t="str">
        <f t="shared" si="80"/>
        <v/>
      </c>
      <c r="B855" s="98" t="str">
        <f t="shared" si="79"/>
        <v/>
      </c>
      <c r="C855" s="99"/>
      <c r="D855" s="137"/>
      <c r="E855" s="100"/>
      <c r="F855" s="57"/>
      <c r="G855" s="58">
        <f t="shared" si="81"/>
        <v>0</v>
      </c>
      <c r="H855" s="58">
        <f>IF(E855="",0,IFERROR(VLOOKUP(E855,档案费管理台账!$D$4:$H$1000,5,0),0))</f>
        <v>0</v>
      </c>
      <c r="I855" s="57"/>
      <c r="J855" s="57"/>
      <c r="K855" s="57"/>
      <c r="L855" s="57"/>
      <c r="M855" s="58" t="str">
        <f t="shared" si="82"/>
        <v/>
      </c>
      <c r="N855" s="102"/>
    </row>
    <row r="856" spans="1:14">
      <c r="A856" s="97" t="str">
        <f t="shared" si="80"/>
        <v/>
      </c>
      <c r="B856" s="98" t="str">
        <f t="shared" si="79"/>
        <v/>
      </c>
      <c r="C856" s="99"/>
      <c r="D856" s="137"/>
      <c r="E856" s="100"/>
      <c r="F856" s="57"/>
      <c r="G856" s="58">
        <f t="shared" si="81"/>
        <v>0</v>
      </c>
      <c r="H856" s="58">
        <f>IF(E856="",0,IFERROR(VLOOKUP(E856,档案费管理台账!$D$4:$H$1000,5,0),0))</f>
        <v>0</v>
      </c>
      <c r="I856" s="57"/>
      <c r="J856" s="57"/>
      <c r="K856" s="57"/>
      <c r="L856" s="57"/>
      <c r="M856" s="58" t="str">
        <f t="shared" si="82"/>
        <v/>
      </c>
      <c r="N856" s="102"/>
    </row>
    <row r="857" spans="1:14">
      <c r="A857" s="97" t="str">
        <f t="shared" si="80"/>
        <v/>
      </c>
      <c r="B857" s="98" t="str">
        <f t="shared" si="79"/>
        <v/>
      </c>
      <c r="C857" s="99"/>
      <c r="D857" s="137"/>
      <c r="E857" s="100"/>
      <c r="F857" s="57"/>
      <c r="G857" s="58">
        <f t="shared" si="81"/>
        <v>0</v>
      </c>
      <c r="H857" s="58">
        <f>IF(E857="",0,IFERROR(VLOOKUP(E857,档案费管理台账!$D$4:$H$1000,5,0),0))</f>
        <v>0</v>
      </c>
      <c r="I857" s="57"/>
      <c r="J857" s="57"/>
      <c r="K857" s="57"/>
      <c r="L857" s="57"/>
      <c r="M857" s="58" t="str">
        <f t="shared" si="82"/>
        <v/>
      </c>
      <c r="N857" s="102"/>
    </row>
    <row r="858" spans="1:14">
      <c r="A858" s="97" t="str">
        <f t="shared" si="80"/>
        <v/>
      </c>
      <c r="B858" s="98" t="str">
        <f t="shared" si="79"/>
        <v/>
      </c>
      <c r="C858" s="99"/>
      <c r="D858" s="137"/>
      <c r="E858" s="100"/>
      <c r="F858" s="57"/>
      <c r="G858" s="58">
        <f t="shared" si="81"/>
        <v>0</v>
      </c>
      <c r="H858" s="58">
        <f>IF(E858="",0,IFERROR(VLOOKUP(E858,档案费管理台账!$D$4:$H$1000,5,0),0))</f>
        <v>0</v>
      </c>
      <c r="I858" s="57"/>
      <c r="J858" s="57"/>
      <c r="K858" s="57"/>
      <c r="L858" s="57"/>
      <c r="M858" s="58" t="str">
        <f t="shared" si="82"/>
        <v/>
      </c>
      <c r="N858" s="102"/>
    </row>
    <row r="859" spans="1:14">
      <c r="A859" s="97" t="str">
        <f t="shared" si="80"/>
        <v/>
      </c>
      <c r="B859" s="98" t="str">
        <f t="shared" si="79"/>
        <v/>
      </c>
      <c r="C859" s="99"/>
      <c r="D859" s="137"/>
      <c r="E859" s="100"/>
      <c r="F859" s="57"/>
      <c r="G859" s="58">
        <f t="shared" si="81"/>
        <v>0</v>
      </c>
      <c r="H859" s="58">
        <f>IF(E859="",0,IFERROR(VLOOKUP(E859,档案费管理台账!$D$4:$H$1000,5,0),0))</f>
        <v>0</v>
      </c>
      <c r="I859" s="57"/>
      <c r="J859" s="57"/>
      <c r="K859" s="57"/>
      <c r="L859" s="57"/>
      <c r="M859" s="58" t="str">
        <f t="shared" si="82"/>
        <v/>
      </c>
      <c r="N859" s="102"/>
    </row>
    <row r="860" spans="1:14">
      <c r="A860" s="97" t="str">
        <f t="shared" si="80"/>
        <v/>
      </c>
      <c r="B860" s="98" t="str">
        <f t="shared" si="79"/>
        <v/>
      </c>
      <c r="C860" s="99"/>
      <c r="D860" s="137"/>
      <c r="E860" s="100"/>
      <c r="F860" s="57"/>
      <c r="G860" s="58">
        <f t="shared" si="81"/>
        <v>0</v>
      </c>
      <c r="H860" s="58">
        <f>IF(E860="",0,IFERROR(VLOOKUP(E860,档案费管理台账!$D$4:$H$1000,5,0),0))</f>
        <v>0</v>
      </c>
      <c r="I860" s="57"/>
      <c r="J860" s="57"/>
      <c r="K860" s="57"/>
      <c r="L860" s="57"/>
      <c r="M860" s="58" t="str">
        <f t="shared" si="82"/>
        <v/>
      </c>
      <c r="N860" s="102"/>
    </row>
    <row r="861" spans="1:14">
      <c r="A861" s="97" t="str">
        <f t="shared" si="80"/>
        <v/>
      </c>
      <c r="B861" s="98" t="str">
        <f t="shared" si="79"/>
        <v/>
      </c>
      <c r="C861" s="99"/>
      <c r="D861" s="137"/>
      <c r="E861" s="100"/>
      <c r="F861" s="57"/>
      <c r="G861" s="58">
        <f t="shared" si="81"/>
        <v>0</v>
      </c>
      <c r="H861" s="58">
        <f>IF(E861="",0,IFERROR(VLOOKUP(E861,档案费管理台账!$D$4:$H$1000,5,0),0))</f>
        <v>0</v>
      </c>
      <c r="I861" s="57"/>
      <c r="J861" s="57"/>
      <c r="K861" s="57"/>
      <c r="L861" s="57"/>
      <c r="M861" s="58" t="str">
        <f t="shared" si="82"/>
        <v/>
      </c>
      <c r="N861" s="102"/>
    </row>
    <row r="862" spans="1:14">
      <c r="A862" s="97" t="str">
        <f t="shared" si="80"/>
        <v/>
      </c>
      <c r="B862" s="98" t="str">
        <f t="shared" si="79"/>
        <v/>
      </c>
      <c r="C862" s="99"/>
      <c r="D862" s="137"/>
      <c r="E862" s="100"/>
      <c r="F862" s="57"/>
      <c r="G862" s="58">
        <f t="shared" si="81"/>
        <v>0</v>
      </c>
      <c r="H862" s="58">
        <f>IF(E862="",0,IFERROR(VLOOKUP(E862,档案费管理台账!$D$4:$H$1000,5,0),0))</f>
        <v>0</v>
      </c>
      <c r="I862" s="57"/>
      <c r="J862" s="57"/>
      <c r="K862" s="57"/>
      <c r="L862" s="57"/>
      <c r="M862" s="58" t="str">
        <f t="shared" si="82"/>
        <v/>
      </c>
      <c r="N862" s="102"/>
    </row>
    <row r="863" spans="1:14">
      <c r="A863" s="97" t="str">
        <f t="shared" si="80"/>
        <v/>
      </c>
      <c r="B863" s="98" t="str">
        <f t="shared" si="79"/>
        <v/>
      </c>
      <c r="C863" s="99"/>
      <c r="D863" s="137"/>
      <c r="E863" s="100"/>
      <c r="F863" s="57"/>
      <c r="G863" s="58">
        <f t="shared" si="81"/>
        <v>0</v>
      </c>
      <c r="H863" s="58">
        <f>IF(E863="",0,IFERROR(VLOOKUP(E863,档案费管理台账!$D$4:$H$1000,5,0),0))</f>
        <v>0</v>
      </c>
      <c r="I863" s="57"/>
      <c r="J863" s="57"/>
      <c r="K863" s="57"/>
      <c r="L863" s="57"/>
      <c r="M863" s="58" t="str">
        <f t="shared" si="82"/>
        <v/>
      </c>
      <c r="N863" s="102"/>
    </row>
    <row r="864" spans="1:14">
      <c r="A864" s="97" t="str">
        <f t="shared" si="80"/>
        <v/>
      </c>
      <c r="B864" s="98" t="str">
        <f t="shared" si="79"/>
        <v/>
      </c>
      <c r="C864" s="99"/>
      <c r="D864" s="137"/>
      <c r="E864" s="100"/>
      <c r="F864" s="57"/>
      <c r="G864" s="58">
        <f t="shared" si="81"/>
        <v>0</v>
      </c>
      <c r="H864" s="58">
        <f>IF(E864="",0,IFERROR(VLOOKUP(E864,档案费管理台账!$D$4:$H$1000,5,0),0))</f>
        <v>0</v>
      </c>
      <c r="I864" s="57"/>
      <c r="J864" s="57"/>
      <c r="K864" s="57"/>
      <c r="L864" s="57"/>
      <c r="M864" s="58" t="str">
        <f t="shared" si="82"/>
        <v/>
      </c>
      <c r="N864" s="102"/>
    </row>
    <row r="865" spans="1:14">
      <c r="A865" s="97" t="str">
        <f t="shared" si="80"/>
        <v/>
      </c>
      <c r="B865" s="98" t="str">
        <f t="shared" si="79"/>
        <v/>
      </c>
      <c r="C865" s="99"/>
      <c r="D865" s="137"/>
      <c r="E865" s="100"/>
      <c r="F865" s="57"/>
      <c r="G865" s="58">
        <f t="shared" si="81"/>
        <v>0</v>
      </c>
      <c r="H865" s="58">
        <f>IF(E865="",0,IFERROR(VLOOKUP(E865,档案费管理台账!$D$4:$H$1000,5,0),0))</f>
        <v>0</v>
      </c>
      <c r="I865" s="57"/>
      <c r="J865" s="57"/>
      <c r="K865" s="57"/>
      <c r="L865" s="57"/>
      <c r="M865" s="58" t="str">
        <f t="shared" si="82"/>
        <v/>
      </c>
      <c r="N865" s="102"/>
    </row>
    <row r="866" spans="1:14">
      <c r="A866" s="97" t="str">
        <f t="shared" si="80"/>
        <v/>
      </c>
      <c r="B866" s="98" t="str">
        <f t="shared" si="79"/>
        <v/>
      </c>
      <c r="C866" s="99"/>
      <c r="D866" s="137"/>
      <c r="E866" s="100"/>
      <c r="F866" s="57"/>
      <c r="G866" s="58">
        <f t="shared" si="81"/>
        <v>0</v>
      </c>
      <c r="H866" s="58">
        <f>IF(E866="",0,IFERROR(VLOOKUP(E866,档案费管理台账!$D$4:$H$1000,5,0),0))</f>
        <v>0</v>
      </c>
      <c r="I866" s="57"/>
      <c r="J866" s="57"/>
      <c r="K866" s="57"/>
      <c r="L866" s="57"/>
      <c r="M866" s="58" t="str">
        <f t="shared" si="82"/>
        <v/>
      </c>
      <c r="N866" s="102"/>
    </row>
    <row r="867" spans="1:14">
      <c r="A867" s="97" t="str">
        <f t="shared" si="80"/>
        <v/>
      </c>
      <c r="B867" s="98" t="str">
        <f t="shared" si="79"/>
        <v/>
      </c>
      <c r="C867" s="99"/>
      <c r="D867" s="137"/>
      <c r="E867" s="100"/>
      <c r="F867" s="57"/>
      <c r="G867" s="58">
        <f t="shared" si="81"/>
        <v>0</v>
      </c>
      <c r="H867" s="58">
        <f>IF(E867="",0,IFERROR(VLOOKUP(E867,档案费管理台账!$D$4:$H$1000,5,0),0))</f>
        <v>0</v>
      </c>
      <c r="I867" s="57"/>
      <c r="J867" s="57"/>
      <c r="K867" s="57"/>
      <c r="L867" s="57"/>
      <c r="M867" s="58" t="str">
        <f t="shared" si="82"/>
        <v/>
      </c>
      <c r="N867" s="102"/>
    </row>
    <row r="868" spans="1:14">
      <c r="A868" s="97" t="str">
        <f t="shared" si="80"/>
        <v/>
      </c>
      <c r="B868" s="98" t="str">
        <f t="shared" si="79"/>
        <v/>
      </c>
      <c r="C868" s="99"/>
      <c r="D868" s="137"/>
      <c r="E868" s="100"/>
      <c r="F868" s="57"/>
      <c r="G868" s="58">
        <f t="shared" si="81"/>
        <v>0</v>
      </c>
      <c r="H868" s="58">
        <f>IF(E868="",0,IFERROR(VLOOKUP(E868,档案费管理台账!$D$4:$H$1000,5,0),0))</f>
        <v>0</v>
      </c>
      <c r="I868" s="57"/>
      <c r="J868" s="57"/>
      <c r="K868" s="57"/>
      <c r="L868" s="57"/>
      <c r="M868" s="58" t="str">
        <f t="shared" si="82"/>
        <v/>
      </c>
      <c r="N868" s="102"/>
    </row>
    <row r="869" spans="1:14">
      <c r="A869" s="97" t="str">
        <f t="shared" si="80"/>
        <v/>
      </c>
      <c r="B869" s="98" t="str">
        <f t="shared" si="79"/>
        <v/>
      </c>
      <c r="C869" s="99"/>
      <c r="D869" s="137"/>
      <c r="E869" s="100"/>
      <c r="F869" s="57"/>
      <c r="G869" s="58">
        <f t="shared" si="81"/>
        <v>0</v>
      </c>
      <c r="H869" s="58">
        <f>IF(E869="",0,IFERROR(VLOOKUP(E869,档案费管理台账!$D$4:$H$1000,5,0),0))</f>
        <v>0</v>
      </c>
      <c r="I869" s="57"/>
      <c r="J869" s="57"/>
      <c r="K869" s="57"/>
      <c r="L869" s="57"/>
      <c r="M869" s="58" t="str">
        <f t="shared" si="82"/>
        <v/>
      </c>
      <c r="N869" s="102"/>
    </row>
    <row r="870" spans="1:14">
      <c r="A870" s="97" t="str">
        <f t="shared" si="80"/>
        <v/>
      </c>
      <c r="B870" s="98" t="str">
        <f t="shared" si="79"/>
        <v/>
      </c>
      <c r="C870" s="99"/>
      <c r="D870" s="137"/>
      <c r="E870" s="100"/>
      <c r="F870" s="57"/>
      <c r="G870" s="58">
        <f t="shared" si="81"/>
        <v>0</v>
      </c>
      <c r="H870" s="58">
        <f>IF(E870="",0,IFERROR(VLOOKUP(E870,档案费管理台账!$D$4:$H$1000,5,0),0))</f>
        <v>0</v>
      </c>
      <c r="I870" s="57"/>
      <c r="J870" s="57"/>
      <c r="K870" s="57"/>
      <c r="L870" s="57"/>
      <c r="M870" s="58" t="str">
        <f t="shared" si="82"/>
        <v/>
      </c>
      <c r="N870" s="102"/>
    </row>
    <row r="871" spans="1:14">
      <c r="A871" s="97" t="str">
        <f t="shared" si="80"/>
        <v/>
      </c>
      <c r="B871" s="98" t="str">
        <f t="shared" si="79"/>
        <v/>
      </c>
      <c r="C871" s="99"/>
      <c r="D871" s="137"/>
      <c r="E871" s="100"/>
      <c r="F871" s="57"/>
      <c r="G871" s="58">
        <f t="shared" si="81"/>
        <v>0</v>
      </c>
      <c r="H871" s="58">
        <f>IF(E871="",0,IFERROR(VLOOKUP(E871,档案费管理台账!$D$4:$H$1000,5,0),0))</f>
        <v>0</v>
      </c>
      <c r="I871" s="57"/>
      <c r="J871" s="57"/>
      <c r="K871" s="57"/>
      <c r="L871" s="57"/>
      <c r="M871" s="58" t="str">
        <f t="shared" si="82"/>
        <v/>
      </c>
      <c r="N871" s="102"/>
    </row>
    <row r="872" spans="1:14">
      <c r="A872" s="97" t="str">
        <f t="shared" si="80"/>
        <v/>
      </c>
      <c r="B872" s="98" t="str">
        <f t="shared" si="79"/>
        <v/>
      </c>
      <c r="C872" s="99"/>
      <c r="D872" s="137"/>
      <c r="E872" s="100"/>
      <c r="F872" s="57"/>
      <c r="G872" s="58">
        <f t="shared" si="81"/>
        <v>0</v>
      </c>
      <c r="H872" s="58">
        <f>IF(E872="",0,IFERROR(VLOOKUP(E872,档案费管理台账!$D$4:$H$1000,5,0),0))</f>
        <v>0</v>
      </c>
      <c r="I872" s="57"/>
      <c r="J872" s="57"/>
      <c r="K872" s="57"/>
      <c r="L872" s="57"/>
      <c r="M872" s="58" t="str">
        <f t="shared" si="82"/>
        <v/>
      </c>
      <c r="N872" s="102"/>
    </row>
    <row r="873" spans="1:14">
      <c r="A873" s="97" t="str">
        <f t="shared" si="80"/>
        <v/>
      </c>
      <c r="B873" s="98" t="str">
        <f t="shared" si="79"/>
        <v/>
      </c>
      <c r="C873" s="99"/>
      <c r="D873" s="137"/>
      <c r="E873" s="100"/>
      <c r="F873" s="57"/>
      <c r="G873" s="58">
        <f t="shared" si="81"/>
        <v>0</v>
      </c>
      <c r="H873" s="58">
        <f>IF(E873="",0,IFERROR(VLOOKUP(E873,档案费管理台账!$D$4:$H$1000,5,0),0))</f>
        <v>0</v>
      </c>
      <c r="I873" s="57"/>
      <c r="J873" s="57"/>
      <c r="K873" s="57"/>
      <c r="L873" s="57"/>
      <c r="M873" s="58" t="str">
        <f t="shared" si="82"/>
        <v/>
      </c>
      <c r="N873" s="102"/>
    </row>
    <row r="874" spans="1:14">
      <c r="A874" s="97" t="str">
        <f t="shared" si="80"/>
        <v/>
      </c>
      <c r="B874" s="98" t="str">
        <f t="shared" si="79"/>
        <v/>
      </c>
      <c r="C874" s="99"/>
      <c r="D874" s="137"/>
      <c r="E874" s="100"/>
      <c r="F874" s="57"/>
      <c r="G874" s="58">
        <f t="shared" si="81"/>
        <v>0</v>
      </c>
      <c r="H874" s="58">
        <f>IF(E874="",0,IFERROR(VLOOKUP(E874,档案费管理台账!$D$4:$H$1000,5,0),0))</f>
        <v>0</v>
      </c>
      <c r="I874" s="57"/>
      <c r="J874" s="57"/>
      <c r="K874" s="57"/>
      <c r="L874" s="57"/>
      <c r="M874" s="58" t="str">
        <f t="shared" si="82"/>
        <v/>
      </c>
      <c r="N874" s="102"/>
    </row>
    <row r="875" spans="1:14">
      <c r="A875" s="97" t="str">
        <f t="shared" si="80"/>
        <v/>
      </c>
      <c r="B875" s="98" t="str">
        <f t="shared" si="79"/>
        <v/>
      </c>
      <c r="C875" s="99"/>
      <c r="D875" s="137"/>
      <c r="E875" s="100"/>
      <c r="F875" s="57"/>
      <c r="G875" s="58">
        <f t="shared" si="81"/>
        <v>0</v>
      </c>
      <c r="H875" s="58">
        <f>IF(E875="",0,IFERROR(VLOOKUP(E875,档案费管理台账!$D$4:$H$1000,5,0),0))</f>
        <v>0</v>
      </c>
      <c r="I875" s="57"/>
      <c r="J875" s="57"/>
      <c r="K875" s="57"/>
      <c r="L875" s="57"/>
      <c r="M875" s="58" t="str">
        <f t="shared" si="82"/>
        <v/>
      </c>
      <c r="N875" s="102"/>
    </row>
    <row r="876" spans="1:14">
      <c r="A876" s="97" t="str">
        <f t="shared" si="80"/>
        <v/>
      </c>
      <c r="B876" s="98" t="str">
        <f t="shared" ref="B876:B939" si="83">IF(C876="","",MONTH(C876)&amp;"月")</f>
        <v/>
      </c>
      <c r="C876" s="99"/>
      <c r="D876" s="137"/>
      <c r="E876" s="100"/>
      <c r="F876" s="57"/>
      <c r="G876" s="58">
        <f t="shared" si="81"/>
        <v>0</v>
      </c>
      <c r="H876" s="58">
        <f>IF(E876="",0,IFERROR(VLOOKUP(E876,档案费管理台账!$D$4:$H$1000,5,0),0))</f>
        <v>0</v>
      </c>
      <c r="I876" s="57"/>
      <c r="J876" s="57"/>
      <c r="K876" s="57"/>
      <c r="L876" s="57"/>
      <c r="M876" s="58" t="str">
        <f t="shared" si="82"/>
        <v/>
      </c>
      <c r="N876" s="102"/>
    </row>
    <row r="877" spans="1:14">
      <c r="A877" s="97" t="str">
        <f t="shared" ref="A877:A940" si="84">IF(C877="","",ROW()-42)</f>
        <v/>
      </c>
      <c r="B877" s="98" t="str">
        <f t="shared" si="83"/>
        <v/>
      </c>
      <c r="C877" s="99"/>
      <c r="D877" s="137"/>
      <c r="E877" s="100"/>
      <c r="F877" s="57"/>
      <c r="G877" s="58">
        <f t="shared" ref="G877:G940" si="85">IF(F877="",0,F877*$K$41)</f>
        <v>0</v>
      </c>
      <c r="H877" s="58">
        <f>IF(E877="",0,IFERROR(VLOOKUP(E877,档案费管理台账!$D$4:$H$1000,5,0),0))</f>
        <v>0</v>
      </c>
      <c r="I877" s="57"/>
      <c r="J877" s="57"/>
      <c r="K877" s="57"/>
      <c r="L877" s="57"/>
      <c r="M877" s="58" t="str">
        <f t="shared" ref="M877:M940" si="86">IF(C877="","",ROUND(M876+G877-I877-J877-K877-L877-H877,2))</f>
        <v/>
      </c>
      <c r="N877" s="102"/>
    </row>
    <row r="878" spans="1:14">
      <c r="A878" s="97" t="str">
        <f t="shared" si="84"/>
        <v/>
      </c>
      <c r="B878" s="98" t="str">
        <f t="shared" si="83"/>
        <v/>
      </c>
      <c r="C878" s="99"/>
      <c r="D878" s="137"/>
      <c r="E878" s="100"/>
      <c r="F878" s="57"/>
      <c r="G878" s="58">
        <f t="shared" si="85"/>
        <v>0</v>
      </c>
      <c r="H878" s="58">
        <f>IF(E878="",0,IFERROR(VLOOKUP(E878,档案费管理台账!$D$4:$H$1000,5,0),0))</f>
        <v>0</v>
      </c>
      <c r="I878" s="57"/>
      <c r="J878" s="57"/>
      <c r="K878" s="57"/>
      <c r="L878" s="57"/>
      <c r="M878" s="58" t="str">
        <f t="shared" si="86"/>
        <v/>
      </c>
      <c r="N878" s="102"/>
    </row>
    <row r="879" spans="1:14">
      <c r="A879" s="97" t="str">
        <f t="shared" si="84"/>
        <v/>
      </c>
      <c r="B879" s="98" t="str">
        <f t="shared" si="83"/>
        <v/>
      </c>
      <c r="C879" s="99"/>
      <c r="D879" s="137"/>
      <c r="E879" s="100"/>
      <c r="F879" s="57"/>
      <c r="G879" s="58">
        <f t="shared" si="85"/>
        <v>0</v>
      </c>
      <c r="H879" s="58">
        <f>IF(E879="",0,IFERROR(VLOOKUP(E879,档案费管理台账!$D$4:$H$1000,5,0),0))</f>
        <v>0</v>
      </c>
      <c r="I879" s="57"/>
      <c r="J879" s="57"/>
      <c r="K879" s="57"/>
      <c r="L879" s="57"/>
      <c r="M879" s="58" t="str">
        <f t="shared" si="86"/>
        <v/>
      </c>
      <c r="N879" s="102"/>
    </row>
    <row r="880" spans="1:14">
      <c r="A880" s="97" t="str">
        <f t="shared" si="84"/>
        <v/>
      </c>
      <c r="B880" s="98" t="str">
        <f t="shared" si="83"/>
        <v/>
      </c>
      <c r="C880" s="99"/>
      <c r="D880" s="137"/>
      <c r="E880" s="100"/>
      <c r="F880" s="57"/>
      <c r="G880" s="58">
        <f t="shared" si="85"/>
        <v>0</v>
      </c>
      <c r="H880" s="58">
        <f>IF(E880="",0,IFERROR(VLOOKUP(E880,档案费管理台账!$D$4:$H$1000,5,0),0))</f>
        <v>0</v>
      </c>
      <c r="I880" s="57"/>
      <c r="J880" s="57"/>
      <c r="K880" s="57"/>
      <c r="L880" s="57"/>
      <c r="M880" s="58" t="str">
        <f t="shared" si="86"/>
        <v/>
      </c>
      <c r="N880" s="102"/>
    </row>
    <row r="881" spans="1:14">
      <c r="A881" s="97" t="str">
        <f t="shared" si="84"/>
        <v/>
      </c>
      <c r="B881" s="98" t="str">
        <f t="shared" si="83"/>
        <v/>
      </c>
      <c r="C881" s="99"/>
      <c r="D881" s="137"/>
      <c r="E881" s="100"/>
      <c r="F881" s="57"/>
      <c r="G881" s="58">
        <f t="shared" si="85"/>
        <v>0</v>
      </c>
      <c r="H881" s="58">
        <f>IF(E881="",0,IFERROR(VLOOKUP(E881,档案费管理台账!$D$4:$H$1000,5,0),0))</f>
        <v>0</v>
      </c>
      <c r="I881" s="57"/>
      <c r="J881" s="57"/>
      <c r="K881" s="57"/>
      <c r="L881" s="57"/>
      <c r="M881" s="58" t="str">
        <f t="shared" si="86"/>
        <v/>
      </c>
      <c r="N881" s="102"/>
    </row>
    <row r="882" spans="1:14">
      <c r="A882" s="97" t="str">
        <f t="shared" si="84"/>
        <v/>
      </c>
      <c r="B882" s="98" t="str">
        <f t="shared" si="83"/>
        <v/>
      </c>
      <c r="C882" s="99"/>
      <c r="D882" s="137"/>
      <c r="E882" s="100"/>
      <c r="F882" s="57"/>
      <c r="G882" s="58">
        <f t="shared" si="85"/>
        <v>0</v>
      </c>
      <c r="H882" s="58">
        <f>IF(E882="",0,IFERROR(VLOOKUP(E882,档案费管理台账!$D$4:$H$1000,5,0),0))</f>
        <v>0</v>
      </c>
      <c r="I882" s="57"/>
      <c r="J882" s="57"/>
      <c r="K882" s="57"/>
      <c r="L882" s="57"/>
      <c r="M882" s="58" t="str">
        <f t="shared" si="86"/>
        <v/>
      </c>
      <c r="N882" s="102"/>
    </row>
    <row r="883" spans="1:14">
      <c r="A883" s="97" t="str">
        <f t="shared" si="84"/>
        <v/>
      </c>
      <c r="B883" s="98" t="str">
        <f t="shared" si="83"/>
        <v/>
      </c>
      <c r="C883" s="99"/>
      <c r="D883" s="137"/>
      <c r="E883" s="100"/>
      <c r="F883" s="57"/>
      <c r="G883" s="58">
        <f t="shared" si="85"/>
        <v>0</v>
      </c>
      <c r="H883" s="58">
        <f>IF(E883="",0,IFERROR(VLOOKUP(E883,档案费管理台账!$D$4:$H$1000,5,0),0))</f>
        <v>0</v>
      </c>
      <c r="I883" s="57"/>
      <c r="J883" s="57"/>
      <c r="K883" s="57"/>
      <c r="L883" s="57"/>
      <c r="M883" s="58" t="str">
        <f t="shared" si="86"/>
        <v/>
      </c>
      <c r="N883" s="102"/>
    </row>
    <row r="884" spans="1:14">
      <c r="A884" s="97" t="str">
        <f t="shared" si="84"/>
        <v/>
      </c>
      <c r="B884" s="98" t="str">
        <f t="shared" si="83"/>
        <v/>
      </c>
      <c r="C884" s="99"/>
      <c r="D884" s="137"/>
      <c r="E884" s="100"/>
      <c r="F884" s="57"/>
      <c r="G884" s="58">
        <f t="shared" si="85"/>
        <v>0</v>
      </c>
      <c r="H884" s="58">
        <f>IF(E884="",0,IFERROR(VLOOKUP(E884,档案费管理台账!$D$4:$H$1000,5,0),0))</f>
        <v>0</v>
      </c>
      <c r="I884" s="57"/>
      <c r="J884" s="57"/>
      <c r="K884" s="57"/>
      <c r="L884" s="57"/>
      <c r="M884" s="58" t="str">
        <f t="shared" si="86"/>
        <v/>
      </c>
      <c r="N884" s="102"/>
    </row>
    <row r="885" spans="1:14">
      <c r="A885" s="97" t="str">
        <f t="shared" si="84"/>
        <v/>
      </c>
      <c r="B885" s="98" t="str">
        <f t="shared" si="83"/>
        <v/>
      </c>
      <c r="C885" s="99"/>
      <c r="D885" s="137"/>
      <c r="E885" s="100"/>
      <c r="F885" s="57"/>
      <c r="G885" s="58">
        <f t="shared" si="85"/>
        <v>0</v>
      </c>
      <c r="H885" s="58">
        <f>IF(E885="",0,IFERROR(VLOOKUP(E885,档案费管理台账!$D$4:$H$1000,5,0),0))</f>
        <v>0</v>
      </c>
      <c r="I885" s="57"/>
      <c r="J885" s="57"/>
      <c r="K885" s="57"/>
      <c r="L885" s="57"/>
      <c r="M885" s="58" t="str">
        <f t="shared" si="86"/>
        <v/>
      </c>
      <c r="N885" s="102"/>
    </row>
    <row r="886" spans="1:14">
      <c r="A886" s="97" t="str">
        <f t="shared" si="84"/>
        <v/>
      </c>
      <c r="B886" s="98" t="str">
        <f t="shared" si="83"/>
        <v/>
      </c>
      <c r="C886" s="99"/>
      <c r="D886" s="137"/>
      <c r="E886" s="100"/>
      <c r="F886" s="57"/>
      <c r="G886" s="58">
        <f t="shared" si="85"/>
        <v>0</v>
      </c>
      <c r="H886" s="58">
        <f>IF(E886="",0,IFERROR(VLOOKUP(E886,档案费管理台账!$D$4:$H$1000,5,0),0))</f>
        <v>0</v>
      </c>
      <c r="I886" s="57"/>
      <c r="J886" s="57"/>
      <c r="K886" s="57"/>
      <c r="L886" s="57"/>
      <c r="M886" s="58" t="str">
        <f t="shared" si="86"/>
        <v/>
      </c>
      <c r="N886" s="102"/>
    </row>
    <row r="887" spans="1:14">
      <c r="A887" s="97" t="str">
        <f t="shared" si="84"/>
        <v/>
      </c>
      <c r="B887" s="98" t="str">
        <f t="shared" si="83"/>
        <v/>
      </c>
      <c r="C887" s="99"/>
      <c r="D887" s="137"/>
      <c r="E887" s="100"/>
      <c r="F887" s="57"/>
      <c r="G887" s="58">
        <f t="shared" si="85"/>
        <v>0</v>
      </c>
      <c r="H887" s="58">
        <f>IF(E887="",0,IFERROR(VLOOKUP(E887,档案费管理台账!$D$4:$H$1000,5,0),0))</f>
        <v>0</v>
      </c>
      <c r="I887" s="57"/>
      <c r="J887" s="57"/>
      <c r="K887" s="57"/>
      <c r="L887" s="57"/>
      <c r="M887" s="58" t="str">
        <f t="shared" si="86"/>
        <v/>
      </c>
      <c r="N887" s="102"/>
    </row>
    <row r="888" spans="1:14">
      <c r="A888" s="97" t="str">
        <f t="shared" si="84"/>
        <v/>
      </c>
      <c r="B888" s="98" t="str">
        <f t="shared" si="83"/>
        <v/>
      </c>
      <c r="C888" s="99"/>
      <c r="D888" s="137"/>
      <c r="E888" s="100"/>
      <c r="F888" s="57"/>
      <c r="G888" s="58">
        <f t="shared" si="85"/>
        <v>0</v>
      </c>
      <c r="H888" s="58">
        <f>IF(E888="",0,IFERROR(VLOOKUP(E888,档案费管理台账!$D$4:$H$1000,5,0),0))</f>
        <v>0</v>
      </c>
      <c r="I888" s="57"/>
      <c r="J888" s="57"/>
      <c r="K888" s="57"/>
      <c r="L888" s="57"/>
      <c r="M888" s="58" t="str">
        <f t="shared" si="86"/>
        <v/>
      </c>
      <c r="N888" s="102"/>
    </row>
    <row r="889" spans="1:14">
      <c r="A889" s="97" t="str">
        <f t="shared" si="84"/>
        <v/>
      </c>
      <c r="B889" s="98" t="str">
        <f t="shared" si="83"/>
        <v/>
      </c>
      <c r="C889" s="99"/>
      <c r="D889" s="137"/>
      <c r="E889" s="100"/>
      <c r="F889" s="57"/>
      <c r="G889" s="58">
        <f t="shared" si="85"/>
        <v>0</v>
      </c>
      <c r="H889" s="58">
        <f>IF(E889="",0,IFERROR(VLOOKUP(E889,档案费管理台账!$D$4:$H$1000,5,0),0))</f>
        <v>0</v>
      </c>
      <c r="I889" s="57"/>
      <c r="J889" s="57"/>
      <c r="K889" s="57"/>
      <c r="L889" s="57"/>
      <c r="M889" s="58" t="str">
        <f t="shared" si="86"/>
        <v/>
      </c>
      <c r="N889" s="102"/>
    </row>
    <row r="890" spans="1:14">
      <c r="A890" s="97" t="str">
        <f t="shared" si="84"/>
        <v/>
      </c>
      <c r="B890" s="98" t="str">
        <f t="shared" si="83"/>
        <v/>
      </c>
      <c r="C890" s="99"/>
      <c r="D890" s="137"/>
      <c r="E890" s="100"/>
      <c r="F890" s="57"/>
      <c r="G890" s="58">
        <f t="shared" si="85"/>
        <v>0</v>
      </c>
      <c r="H890" s="58">
        <f>IF(E890="",0,IFERROR(VLOOKUP(E890,档案费管理台账!$D$4:$H$1000,5,0),0))</f>
        <v>0</v>
      </c>
      <c r="I890" s="57"/>
      <c r="J890" s="57"/>
      <c r="K890" s="57"/>
      <c r="L890" s="57"/>
      <c r="M890" s="58" t="str">
        <f t="shared" si="86"/>
        <v/>
      </c>
      <c r="N890" s="102"/>
    </row>
    <row r="891" spans="1:14">
      <c r="A891" s="97" t="str">
        <f t="shared" si="84"/>
        <v/>
      </c>
      <c r="B891" s="98" t="str">
        <f t="shared" si="83"/>
        <v/>
      </c>
      <c r="C891" s="99"/>
      <c r="D891" s="137"/>
      <c r="E891" s="100"/>
      <c r="F891" s="57"/>
      <c r="G891" s="58">
        <f t="shared" si="85"/>
        <v>0</v>
      </c>
      <c r="H891" s="58">
        <f>IF(E891="",0,IFERROR(VLOOKUP(E891,档案费管理台账!$D$4:$H$1000,5,0),0))</f>
        <v>0</v>
      </c>
      <c r="I891" s="57"/>
      <c r="J891" s="57"/>
      <c r="K891" s="57"/>
      <c r="L891" s="57"/>
      <c r="M891" s="58" t="str">
        <f t="shared" si="86"/>
        <v/>
      </c>
      <c r="N891" s="102"/>
    </row>
    <row r="892" spans="1:14">
      <c r="A892" s="97" t="str">
        <f t="shared" si="84"/>
        <v/>
      </c>
      <c r="B892" s="98" t="str">
        <f t="shared" si="83"/>
        <v/>
      </c>
      <c r="C892" s="99"/>
      <c r="D892" s="137"/>
      <c r="E892" s="100"/>
      <c r="F892" s="57"/>
      <c r="G892" s="58">
        <f t="shared" si="85"/>
        <v>0</v>
      </c>
      <c r="H892" s="58">
        <f>IF(E892="",0,IFERROR(VLOOKUP(E892,档案费管理台账!$D$4:$H$1000,5,0),0))</f>
        <v>0</v>
      </c>
      <c r="I892" s="57"/>
      <c r="J892" s="57"/>
      <c r="K892" s="57"/>
      <c r="L892" s="57"/>
      <c r="M892" s="58" t="str">
        <f t="shared" si="86"/>
        <v/>
      </c>
      <c r="N892" s="102"/>
    </row>
    <row r="893" spans="1:14">
      <c r="A893" s="97" t="str">
        <f t="shared" si="84"/>
        <v/>
      </c>
      <c r="B893" s="98" t="str">
        <f t="shared" si="83"/>
        <v/>
      </c>
      <c r="C893" s="99"/>
      <c r="D893" s="137"/>
      <c r="E893" s="100"/>
      <c r="F893" s="57"/>
      <c r="G893" s="58">
        <f t="shared" si="85"/>
        <v>0</v>
      </c>
      <c r="H893" s="58">
        <f>IF(E893="",0,IFERROR(VLOOKUP(E893,档案费管理台账!$D$4:$H$1000,5,0),0))</f>
        <v>0</v>
      </c>
      <c r="I893" s="57"/>
      <c r="J893" s="57"/>
      <c r="K893" s="57"/>
      <c r="L893" s="57"/>
      <c r="M893" s="58" t="str">
        <f t="shared" si="86"/>
        <v/>
      </c>
      <c r="N893" s="102"/>
    </row>
    <row r="894" spans="1:14">
      <c r="A894" s="97" t="str">
        <f t="shared" si="84"/>
        <v/>
      </c>
      <c r="B894" s="98" t="str">
        <f t="shared" si="83"/>
        <v/>
      </c>
      <c r="C894" s="99"/>
      <c r="D894" s="137"/>
      <c r="E894" s="100"/>
      <c r="F894" s="57"/>
      <c r="G894" s="58">
        <f t="shared" si="85"/>
        <v>0</v>
      </c>
      <c r="H894" s="58">
        <f>IF(E894="",0,IFERROR(VLOOKUP(E894,档案费管理台账!$D$4:$H$1000,5,0),0))</f>
        <v>0</v>
      </c>
      <c r="I894" s="57"/>
      <c r="J894" s="57"/>
      <c r="K894" s="57"/>
      <c r="L894" s="57"/>
      <c r="M894" s="58" t="str">
        <f t="shared" si="86"/>
        <v/>
      </c>
      <c r="N894" s="102"/>
    </row>
    <row r="895" spans="1:14">
      <c r="A895" s="97" t="str">
        <f t="shared" si="84"/>
        <v/>
      </c>
      <c r="B895" s="98" t="str">
        <f t="shared" si="83"/>
        <v/>
      </c>
      <c r="C895" s="99"/>
      <c r="D895" s="137"/>
      <c r="E895" s="100"/>
      <c r="F895" s="57"/>
      <c r="G895" s="58">
        <f t="shared" si="85"/>
        <v>0</v>
      </c>
      <c r="H895" s="58">
        <f>IF(E895="",0,IFERROR(VLOOKUP(E895,档案费管理台账!$D$4:$H$1000,5,0),0))</f>
        <v>0</v>
      </c>
      <c r="I895" s="57"/>
      <c r="J895" s="57"/>
      <c r="K895" s="57"/>
      <c r="L895" s="57"/>
      <c r="M895" s="58" t="str">
        <f t="shared" si="86"/>
        <v/>
      </c>
      <c r="N895" s="102"/>
    </row>
    <row r="896" spans="1:14">
      <c r="A896" s="97" t="str">
        <f t="shared" si="84"/>
        <v/>
      </c>
      <c r="B896" s="98" t="str">
        <f t="shared" si="83"/>
        <v/>
      </c>
      <c r="C896" s="99"/>
      <c r="D896" s="137"/>
      <c r="E896" s="100"/>
      <c r="F896" s="57"/>
      <c r="G896" s="58">
        <f t="shared" si="85"/>
        <v>0</v>
      </c>
      <c r="H896" s="58">
        <f>IF(E896="",0,IFERROR(VLOOKUP(E896,档案费管理台账!$D$4:$H$1000,5,0),0))</f>
        <v>0</v>
      </c>
      <c r="I896" s="57"/>
      <c r="J896" s="57"/>
      <c r="K896" s="57"/>
      <c r="L896" s="57"/>
      <c r="M896" s="58" t="str">
        <f t="shared" si="86"/>
        <v/>
      </c>
      <c r="N896" s="102"/>
    </row>
    <row r="897" spans="1:14">
      <c r="A897" s="97" t="str">
        <f t="shared" si="84"/>
        <v/>
      </c>
      <c r="B897" s="98" t="str">
        <f t="shared" si="83"/>
        <v/>
      </c>
      <c r="C897" s="99"/>
      <c r="D897" s="137"/>
      <c r="E897" s="100"/>
      <c r="F897" s="57"/>
      <c r="G897" s="58">
        <f t="shared" si="85"/>
        <v>0</v>
      </c>
      <c r="H897" s="58">
        <f>IF(E897="",0,IFERROR(VLOOKUP(E897,档案费管理台账!$D$4:$H$1000,5,0),0))</f>
        <v>0</v>
      </c>
      <c r="I897" s="57"/>
      <c r="J897" s="57"/>
      <c r="K897" s="57"/>
      <c r="L897" s="57"/>
      <c r="M897" s="58" t="str">
        <f t="shared" si="86"/>
        <v/>
      </c>
      <c r="N897" s="102"/>
    </row>
    <row r="898" spans="1:14">
      <c r="A898" s="97" t="str">
        <f t="shared" si="84"/>
        <v/>
      </c>
      <c r="B898" s="98" t="str">
        <f t="shared" si="83"/>
        <v/>
      </c>
      <c r="C898" s="99"/>
      <c r="D898" s="137"/>
      <c r="E898" s="100"/>
      <c r="F898" s="57"/>
      <c r="G898" s="58">
        <f t="shared" si="85"/>
        <v>0</v>
      </c>
      <c r="H898" s="58">
        <f>IF(E898="",0,IFERROR(VLOOKUP(E898,档案费管理台账!$D$4:$H$1000,5,0),0))</f>
        <v>0</v>
      </c>
      <c r="I898" s="57"/>
      <c r="J898" s="57"/>
      <c r="K898" s="57"/>
      <c r="L898" s="57"/>
      <c r="M898" s="58" t="str">
        <f t="shared" si="86"/>
        <v/>
      </c>
      <c r="N898" s="102"/>
    </row>
    <row r="899" spans="1:14">
      <c r="A899" s="97" t="str">
        <f t="shared" si="84"/>
        <v/>
      </c>
      <c r="B899" s="98" t="str">
        <f t="shared" si="83"/>
        <v/>
      </c>
      <c r="C899" s="99"/>
      <c r="D899" s="137"/>
      <c r="E899" s="100"/>
      <c r="F899" s="57"/>
      <c r="G899" s="58">
        <f t="shared" si="85"/>
        <v>0</v>
      </c>
      <c r="H899" s="58">
        <f>IF(E899="",0,IFERROR(VLOOKUP(E899,档案费管理台账!$D$4:$H$1000,5,0),0))</f>
        <v>0</v>
      </c>
      <c r="I899" s="57"/>
      <c r="J899" s="57"/>
      <c r="K899" s="57"/>
      <c r="L899" s="57"/>
      <c r="M899" s="58" t="str">
        <f t="shared" si="86"/>
        <v/>
      </c>
      <c r="N899" s="102"/>
    </row>
    <row r="900" spans="1:14">
      <c r="A900" s="97" t="str">
        <f t="shared" si="84"/>
        <v/>
      </c>
      <c r="B900" s="98" t="str">
        <f t="shared" si="83"/>
        <v/>
      </c>
      <c r="C900" s="99"/>
      <c r="D900" s="137"/>
      <c r="E900" s="100"/>
      <c r="F900" s="57"/>
      <c r="G900" s="58">
        <f t="shared" si="85"/>
        <v>0</v>
      </c>
      <c r="H900" s="58">
        <f>IF(E900="",0,IFERROR(VLOOKUP(E900,档案费管理台账!$D$4:$H$1000,5,0),0))</f>
        <v>0</v>
      </c>
      <c r="I900" s="57"/>
      <c r="J900" s="57"/>
      <c r="K900" s="57"/>
      <c r="L900" s="57"/>
      <c r="M900" s="58" t="str">
        <f t="shared" si="86"/>
        <v/>
      </c>
      <c r="N900" s="102"/>
    </row>
    <row r="901" spans="1:14">
      <c r="A901" s="97" t="str">
        <f t="shared" si="84"/>
        <v/>
      </c>
      <c r="B901" s="98" t="str">
        <f t="shared" si="83"/>
        <v/>
      </c>
      <c r="C901" s="99"/>
      <c r="D901" s="137"/>
      <c r="E901" s="100"/>
      <c r="F901" s="57"/>
      <c r="G901" s="58">
        <f t="shared" si="85"/>
        <v>0</v>
      </c>
      <c r="H901" s="58">
        <f>IF(E901="",0,IFERROR(VLOOKUP(E901,档案费管理台账!$D$4:$H$1000,5,0),0))</f>
        <v>0</v>
      </c>
      <c r="I901" s="57"/>
      <c r="J901" s="57"/>
      <c r="K901" s="57"/>
      <c r="L901" s="57"/>
      <c r="M901" s="58" t="str">
        <f t="shared" si="86"/>
        <v/>
      </c>
      <c r="N901" s="102"/>
    </row>
    <row r="902" spans="1:14">
      <c r="A902" s="97" t="str">
        <f t="shared" si="84"/>
        <v/>
      </c>
      <c r="B902" s="98" t="str">
        <f t="shared" si="83"/>
        <v/>
      </c>
      <c r="C902" s="99"/>
      <c r="D902" s="137"/>
      <c r="E902" s="100"/>
      <c r="F902" s="57"/>
      <c r="G902" s="58">
        <f t="shared" si="85"/>
        <v>0</v>
      </c>
      <c r="H902" s="58">
        <f>IF(E902="",0,IFERROR(VLOOKUP(E902,档案费管理台账!$D$4:$H$1000,5,0),0))</f>
        <v>0</v>
      </c>
      <c r="I902" s="57"/>
      <c r="J902" s="57"/>
      <c r="K902" s="57"/>
      <c r="L902" s="57"/>
      <c r="M902" s="58" t="str">
        <f t="shared" si="86"/>
        <v/>
      </c>
      <c r="N902" s="102"/>
    </row>
    <row r="903" spans="1:14">
      <c r="A903" s="97" t="str">
        <f t="shared" si="84"/>
        <v/>
      </c>
      <c r="B903" s="98" t="str">
        <f t="shared" si="83"/>
        <v/>
      </c>
      <c r="C903" s="99"/>
      <c r="D903" s="137"/>
      <c r="E903" s="100"/>
      <c r="F903" s="57"/>
      <c r="G903" s="58">
        <f t="shared" si="85"/>
        <v>0</v>
      </c>
      <c r="H903" s="58">
        <f>IF(E903="",0,IFERROR(VLOOKUP(E903,档案费管理台账!$D$4:$H$1000,5,0),0))</f>
        <v>0</v>
      </c>
      <c r="I903" s="57"/>
      <c r="J903" s="57"/>
      <c r="K903" s="57"/>
      <c r="L903" s="57"/>
      <c r="M903" s="58" t="str">
        <f t="shared" si="86"/>
        <v/>
      </c>
      <c r="N903" s="102"/>
    </row>
    <row r="904" spans="1:14">
      <c r="A904" s="97" t="str">
        <f t="shared" si="84"/>
        <v/>
      </c>
      <c r="B904" s="98" t="str">
        <f t="shared" si="83"/>
        <v/>
      </c>
      <c r="C904" s="99"/>
      <c r="D904" s="137"/>
      <c r="E904" s="100"/>
      <c r="F904" s="57"/>
      <c r="G904" s="58">
        <f t="shared" si="85"/>
        <v>0</v>
      </c>
      <c r="H904" s="58">
        <f>IF(E904="",0,IFERROR(VLOOKUP(E904,档案费管理台账!$D$4:$H$1000,5,0),0))</f>
        <v>0</v>
      </c>
      <c r="I904" s="57"/>
      <c r="J904" s="57"/>
      <c r="K904" s="57"/>
      <c r="L904" s="57"/>
      <c r="M904" s="58" t="str">
        <f t="shared" si="86"/>
        <v/>
      </c>
      <c r="N904" s="102"/>
    </row>
    <row r="905" spans="1:14">
      <c r="A905" s="97" t="str">
        <f t="shared" si="84"/>
        <v/>
      </c>
      <c r="B905" s="98" t="str">
        <f t="shared" si="83"/>
        <v/>
      </c>
      <c r="C905" s="99"/>
      <c r="D905" s="137"/>
      <c r="E905" s="100"/>
      <c r="F905" s="57"/>
      <c r="G905" s="58">
        <f t="shared" si="85"/>
        <v>0</v>
      </c>
      <c r="H905" s="58">
        <f>IF(E905="",0,IFERROR(VLOOKUP(E905,档案费管理台账!$D$4:$H$1000,5,0),0))</f>
        <v>0</v>
      </c>
      <c r="I905" s="57"/>
      <c r="J905" s="57"/>
      <c r="K905" s="57"/>
      <c r="L905" s="57"/>
      <c r="M905" s="58" t="str">
        <f t="shared" si="86"/>
        <v/>
      </c>
      <c r="N905" s="102"/>
    </row>
    <row r="906" spans="1:14">
      <c r="A906" s="97" t="str">
        <f t="shared" si="84"/>
        <v/>
      </c>
      <c r="B906" s="98" t="str">
        <f t="shared" si="83"/>
        <v/>
      </c>
      <c r="C906" s="99"/>
      <c r="D906" s="137"/>
      <c r="E906" s="100"/>
      <c r="F906" s="57"/>
      <c r="G906" s="58">
        <f t="shared" si="85"/>
        <v>0</v>
      </c>
      <c r="H906" s="58">
        <f>IF(E906="",0,IFERROR(VLOOKUP(E906,档案费管理台账!$D$4:$H$1000,5,0),0))</f>
        <v>0</v>
      </c>
      <c r="I906" s="57"/>
      <c r="J906" s="57"/>
      <c r="K906" s="57"/>
      <c r="L906" s="57"/>
      <c r="M906" s="58" t="str">
        <f t="shared" si="86"/>
        <v/>
      </c>
      <c r="N906" s="102"/>
    </row>
    <row r="907" spans="1:14">
      <c r="A907" s="97" t="str">
        <f t="shared" si="84"/>
        <v/>
      </c>
      <c r="B907" s="98" t="str">
        <f t="shared" si="83"/>
        <v/>
      </c>
      <c r="C907" s="99"/>
      <c r="D907" s="137"/>
      <c r="E907" s="100"/>
      <c r="F907" s="57"/>
      <c r="G907" s="58">
        <f t="shared" si="85"/>
        <v>0</v>
      </c>
      <c r="H907" s="58">
        <f>IF(E907="",0,IFERROR(VLOOKUP(E907,档案费管理台账!$D$4:$H$1000,5,0),0))</f>
        <v>0</v>
      </c>
      <c r="I907" s="57"/>
      <c r="J907" s="57"/>
      <c r="K907" s="57"/>
      <c r="L907" s="57"/>
      <c r="M907" s="58" t="str">
        <f t="shared" si="86"/>
        <v/>
      </c>
      <c r="N907" s="102"/>
    </row>
    <row r="908" spans="1:14">
      <c r="A908" s="97" t="str">
        <f t="shared" si="84"/>
        <v/>
      </c>
      <c r="B908" s="98" t="str">
        <f t="shared" si="83"/>
        <v/>
      </c>
      <c r="C908" s="99"/>
      <c r="D908" s="137"/>
      <c r="E908" s="100"/>
      <c r="F908" s="57"/>
      <c r="G908" s="58">
        <f t="shared" si="85"/>
        <v>0</v>
      </c>
      <c r="H908" s="58">
        <f>IF(E908="",0,IFERROR(VLOOKUP(E908,档案费管理台账!$D$4:$H$1000,5,0),0))</f>
        <v>0</v>
      </c>
      <c r="I908" s="57"/>
      <c r="J908" s="57"/>
      <c r="K908" s="57"/>
      <c r="L908" s="57"/>
      <c r="M908" s="58" t="str">
        <f t="shared" si="86"/>
        <v/>
      </c>
      <c r="N908" s="102"/>
    </row>
    <row r="909" spans="1:14">
      <c r="A909" s="97" t="str">
        <f t="shared" si="84"/>
        <v/>
      </c>
      <c r="B909" s="98" t="str">
        <f t="shared" si="83"/>
        <v/>
      </c>
      <c r="C909" s="99"/>
      <c r="D909" s="137"/>
      <c r="E909" s="100"/>
      <c r="F909" s="57"/>
      <c r="G909" s="58">
        <f t="shared" si="85"/>
        <v>0</v>
      </c>
      <c r="H909" s="58">
        <f>IF(E909="",0,IFERROR(VLOOKUP(E909,档案费管理台账!$D$4:$H$1000,5,0),0))</f>
        <v>0</v>
      </c>
      <c r="I909" s="57"/>
      <c r="J909" s="57"/>
      <c r="K909" s="57"/>
      <c r="L909" s="57"/>
      <c r="M909" s="58" t="str">
        <f t="shared" si="86"/>
        <v/>
      </c>
      <c r="N909" s="102"/>
    </row>
    <row r="910" spans="1:14">
      <c r="A910" s="97" t="str">
        <f t="shared" si="84"/>
        <v/>
      </c>
      <c r="B910" s="98" t="str">
        <f t="shared" si="83"/>
        <v/>
      </c>
      <c r="C910" s="99"/>
      <c r="D910" s="137"/>
      <c r="E910" s="100"/>
      <c r="F910" s="57"/>
      <c r="G910" s="58">
        <f t="shared" si="85"/>
        <v>0</v>
      </c>
      <c r="H910" s="58">
        <f>IF(E910="",0,IFERROR(VLOOKUP(E910,档案费管理台账!$D$4:$H$1000,5,0),0))</f>
        <v>0</v>
      </c>
      <c r="I910" s="57"/>
      <c r="J910" s="57"/>
      <c r="K910" s="57"/>
      <c r="L910" s="57"/>
      <c r="M910" s="58" t="str">
        <f t="shared" si="86"/>
        <v/>
      </c>
      <c r="N910" s="102"/>
    </row>
    <row r="911" spans="1:14">
      <c r="A911" s="97" t="str">
        <f t="shared" si="84"/>
        <v/>
      </c>
      <c r="B911" s="98" t="str">
        <f t="shared" si="83"/>
        <v/>
      </c>
      <c r="C911" s="99"/>
      <c r="D911" s="137"/>
      <c r="E911" s="100"/>
      <c r="F911" s="57"/>
      <c r="G911" s="58">
        <f t="shared" si="85"/>
        <v>0</v>
      </c>
      <c r="H911" s="58">
        <f>IF(E911="",0,IFERROR(VLOOKUP(E911,档案费管理台账!$D$4:$H$1000,5,0),0))</f>
        <v>0</v>
      </c>
      <c r="I911" s="57"/>
      <c r="J911" s="57"/>
      <c r="K911" s="57"/>
      <c r="L911" s="57"/>
      <c r="M911" s="58" t="str">
        <f t="shared" si="86"/>
        <v/>
      </c>
      <c r="N911" s="102"/>
    </row>
    <row r="912" spans="1:14">
      <c r="A912" s="97" t="str">
        <f t="shared" si="84"/>
        <v/>
      </c>
      <c r="B912" s="98" t="str">
        <f t="shared" si="83"/>
        <v/>
      </c>
      <c r="C912" s="99"/>
      <c r="D912" s="137"/>
      <c r="E912" s="100"/>
      <c r="F912" s="57"/>
      <c r="G912" s="58">
        <f t="shared" si="85"/>
        <v>0</v>
      </c>
      <c r="H912" s="58">
        <f>IF(E912="",0,IFERROR(VLOOKUP(E912,档案费管理台账!$D$4:$H$1000,5,0),0))</f>
        <v>0</v>
      </c>
      <c r="I912" s="57"/>
      <c r="J912" s="57"/>
      <c r="K912" s="57"/>
      <c r="L912" s="57"/>
      <c r="M912" s="58" t="str">
        <f t="shared" si="86"/>
        <v/>
      </c>
      <c r="N912" s="102"/>
    </row>
    <row r="913" spans="1:14">
      <c r="A913" s="97" t="str">
        <f t="shared" si="84"/>
        <v/>
      </c>
      <c r="B913" s="98" t="str">
        <f t="shared" si="83"/>
        <v/>
      </c>
      <c r="C913" s="99"/>
      <c r="D913" s="137"/>
      <c r="E913" s="100"/>
      <c r="F913" s="57"/>
      <c r="G913" s="58">
        <f t="shared" si="85"/>
        <v>0</v>
      </c>
      <c r="H913" s="58">
        <f>IF(E913="",0,IFERROR(VLOOKUP(E913,档案费管理台账!$D$4:$H$1000,5,0),0))</f>
        <v>0</v>
      </c>
      <c r="I913" s="57"/>
      <c r="J913" s="57"/>
      <c r="K913" s="57"/>
      <c r="L913" s="57"/>
      <c r="M913" s="58" t="str">
        <f t="shared" si="86"/>
        <v/>
      </c>
      <c r="N913" s="102"/>
    </row>
    <row r="914" spans="1:14">
      <c r="A914" s="97" t="str">
        <f t="shared" si="84"/>
        <v/>
      </c>
      <c r="B914" s="98" t="str">
        <f t="shared" si="83"/>
        <v/>
      </c>
      <c r="C914" s="99"/>
      <c r="D914" s="137"/>
      <c r="E914" s="100"/>
      <c r="F914" s="57"/>
      <c r="G914" s="58">
        <f t="shared" si="85"/>
        <v>0</v>
      </c>
      <c r="H914" s="58">
        <f>IF(E914="",0,IFERROR(VLOOKUP(E914,档案费管理台账!$D$4:$H$1000,5,0),0))</f>
        <v>0</v>
      </c>
      <c r="I914" s="57"/>
      <c r="J914" s="57"/>
      <c r="K914" s="57"/>
      <c r="L914" s="57"/>
      <c r="M914" s="58" t="str">
        <f t="shared" si="86"/>
        <v/>
      </c>
      <c r="N914" s="102"/>
    </row>
    <row r="915" spans="1:14">
      <c r="A915" s="97" t="str">
        <f t="shared" si="84"/>
        <v/>
      </c>
      <c r="B915" s="98" t="str">
        <f t="shared" si="83"/>
        <v/>
      </c>
      <c r="C915" s="99"/>
      <c r="D915" s="137"/>
      <c r="E915" s="100"/>
      <c r="F915" s="57"/>
      <c r="G915" s="58">
        <f t="shared" si="85"/>
        <v>0</v>
      </c>
      <c r="H915" s="58">
        <f>IF(E915="",0,IFERROR(VLOOKUP(E915,档案费管理台账!$D$4:$H$1000,5,0),0))</f>
        <v>0</v>
      </c>
      <c r="I915" s="57"/>
      <c r="J915" s="57"/>
      <c r="K915" s="57"/>
      <c r="L915" s="57"/>
      <c r="M915" s="58" t="str">
        <f t="shared" si="86"/>
        <v/>
      </c>
      <c r="N915" s="102"/>
    </row>
    <row r="916" spans="1:14">
      <c r="A916" s="97" t="str">
        <f t="shared" si="84"/>
        <v/>
      </c>
      <c r="B916" s="98" t="str">
        <f t="shared" si="83"/>
        <v/>
      </c>
      <c r="C916" s="99"/>
      <c r="D916" s="137"/>
      <c r="E916" s="100"/>
      <c r="F916" s="57"/>
      <c r="G916" s="58">
        <f t="shared" si="85"/>
        <v>0</v>
      </c>
      <c r="H916" s="58">
        <f>IF(E916="",0,IFERROR(VLOOKUP(E916,档案费管理台账!$D$4:$H$1000,5,0),0))</f>
        <v>0</v>
      </c>
      <c r="I916" s="57"/>
      <c r="J916" s="57"/>
      <c r="K916" s="57"/>
      <c r="L916" s="57"/>
      <c r="M916" s="58" t="str">
        <f t="shared" si="86"/>
        <v/>
      </c>
      <c r="N916" s="102"/>
    </row>
    <row r="917" spans="1:14">
      <c r="A917" s="97" t="str">
        <f t="shared" si="84"/>
        <v/>
      </c>
      <c r="B917" s="98" t="str">
        <f t="shared" si="83"/>
        <v/>
      </c>
      <c r="C917" s="99"/>
      <c r="D917" s="137"/>
      <c r="E917" s="100"/>
      <c r="F917" s="57"/>
      <c r="G917" s="58">
        <f t="shared" si="85"/>
        <v>0</v>
      </c>
      <c r="H917" s="58">
        <f>IF(E917="",0,IFERROR(VLOOKUP(E917,档案费管理台账!$D$4:$H$1000,5,0),0))</f>
        <v>0</v>
      </c>
      <c r="I917" s="57"/>
      <c r="J917" s="57"/>
      <c r="K917" s="57"/>
      <c r="L917" s="57"/>
      <c r="M917" s="58" t="str">
        <f t="shared" si="86"/>
        <v/>
      </c>
      <c r="N917" s="102"/>
    </row>
    <row r="918" spans="1:14">
      <c r="A918" s="97" t="str">
        <f t="shared" si="84"/>
        <v/>
      </c>
      <c r="B918" s="98" t="str">
        <f t="shared" si="83"/>
        <v/>
      </c>
      <c r="C918" s="99"/>
      <c r="D918" s="137"/>
      <c r="E918" s="100"/>
      <c r="F918" s="57"/>
      <c r="G918" s="58">
        <f t="shared" si="85"/>
        <v>0</v>
      </c>
      <c r="H918" s="58">
        <f>IF(E918="",0,IFERROR(VLOOKUP(E918,档案费管理台账!$D$4:$H$1000,5,0),0))</f>
        <v>0</v>
      </c>
      <c r="I918" s="57"/>
      <c r="J918" s="57"/>
      <c r="K918" s="57"/>
      <c r="L918" s="57"/>
      <c r="M918" s="58" t="str">
        <f t="shared" si="86"/>
        <v/>
      </c>
      <c r="N918" s="102"/>
    </row>
    <row r="919" spans="1:14">
      <c r="A919" s="97" t="str">
        <f t="shared" si="84"/>
        <v/>
      </c>
      <c r="B919" s="98" t="str">
        <f t="shared" si="83"/>
        <v/>
      </c>
      <c r="C919" s="99"/>
      <c r="D919" s="137"/>
      <c r="E919" s="100"/>
      <c r="F919" s="57"/>
      <c r="G919" s="58">
        <f t="shared" si="85"/>
        <v>0</v>
      </c>
      <c r="H919" s="58">
        <f>IF(E919="",0,IFERROR(VLOOKUP(E919,档案费管理台账!$D$4:$H$1000,5,0),0))</f>
        <v>0</v>
      </c>
      <c r="I919" s="57"/>
      <c r="J919" s="57"/>
      <c r="K919" s="57"/>
      <c r="L919" s="57"/>
      <c r="M919" s="58" t="str">
        <f t="shared" si="86"/>
        <v/>
      </c>
      <c r="N919" s="102"/>
    </row>
    <row r="920" spans="1:14">
      <c r="A920" s="97" t="str">
        <f t="shared" si="84"/>
        <v/>
      </c>
      <c r="B920" s="98" t="str">
        <f t="shared" si="83"/>
        <v/>
      </c>
      <c r="C920" s="99"/>
      <c r="D920" s="137"/>
      <c r="E920" s="100"/>
      <c r="F920" s="57"/>
      <c r="G920" s="58">
        <f t="shared" si="85"/>
        <v>0</v>
      </c>
      <c r="H920" s="58">
        <f>IF(E920="",0,IFERROR(VLOOKUP(E920,档案费管理台账!$D$4:$H$1000,5,0),0))</f>
        <v>0</v>
      </c>
      <c r="I920" s="57"/>
      <c r="J920" s="57"/>
      <c r="K920" s="57"/>
      <c r="L920" s="57"/>
      <c r="M920" s="58" t="str">
        <f t="shared" si="86"/>
        <v/>
      </c>
      <c r="N920" s="102"/>
    </row>
    <row r="921" spans="1:14">
      <c r="A921" s="97" t="str">
        <f t="shared" si="84"/>
        <v/>
      </c>
      <c r="B921" s="98" t="str">
        <f t="shared" si="83"/>
        <v/>
      </c>
      <c r="C921" s="99"/>
      <c r="D921" s="137"/>
      <c r="E921" s="100"/>
      <c r="F921" s="57"/>
      <c r="G921" s="58">
        <f t="shared" si="85"/>
        <v>0</v>
      </c>
      <c r="H921" s="58">
        <f>IF(E921="",0,IFERROR(VLOOKUP(E921,档案费管理台账!$D$4:$H$1000,5,0),0))</f>
        <v>0</v>
      </c>
      <c r="I921" s="57"/>
      <c r="J921" s="57"/>
      <c r="K921" s="57"/>
      <c r="L921" s="57"/>
      <c r="M921" s="58" t="str">
        <f t="shared" si="86"/>
        <v/>
      </c>
      <c r="N921" s="102"/>
    </row>
    <row r="922" spans="1:14">
      <c r="A922" s="97" t="str">
        <f t="shared" si="84"/>
        <v/>
      </c>
      <c r="B922" s="98" t="str">
        <f t="shared" si="83"/>
        <v/>
      </c>
      <c r="C922" s="99"/>
      <c r="D922" s="137"/>
      <c r="E922" s="100"/>
      <c r="F922" s="57"/>
      <c r="G922" s="58">
        <f t="shared" si="85"/>
        <v>0</v>
      </c>
      <c r="H922" s="58">
        <f>IF(E922="",0,IFERROR(VLOOKUP(E922,档案费管理台账!$D$4:$H$1000,5,0),0))</f>
        <v>0</v>
      </c>
      <c r="I922" s="57"/>
      <c r="J922" s="57"/>
      <c r="K922" s="57"/>
      <c r="L922" s="57"/>
      <c r="M922" s="58" t="str">
        <f t="shared" si="86"/>
        <v/>
      </c>
      <c r="N922" s="102"/>
    </row>
    <row r="923" spans="1:14">
      <c r="A923" s="97" t="str">
        <f t="shared" si="84"/>
        <v/>
      </c>
      <c r="B923" s="98" t="str">
        <f t="shared" si="83"/>
        <v/>
      </c>
      <c r="C923" s="99"/>
      <c r="D923" s="137"/>
      <c r="E923" s="100"/>
      <c r="F923" s="57"/>
      <c r="G923" s="58">
        <f t="shared" si="85"/>
        <v>0</v>
      </c>
      <c r="H923" s="58">
        <f>IF(E923="",0,IFERROR(VLOOKUP(E923,档案费管理台账!$D$4:$H$1000,5,0),0))</f>
        <v>0</v>
      </c>
      <c r="I923" s="57"/>
      <c r="J923" s="57"/>
      <c r="K923" s="57"/>
      <c r="L923" s="57"/>
      <c r="M923" s="58" t="str">
        <f t="shared" si="86"/>
        <v/>
      </c>
      <c r="N923" s="102"/>
    </row>
    <row r="924" spans="1:14">
      <c r="A924" s="97" t="str">
        <f t="shared" si="84"/>
        <v/>
      </c>
      <c r="B924" s="98" t="str">
        <f t="shared" si="83"/>
        <v/>
      </c>
      <c r="C924" s="99"/>
      <c r="D924" s="137"/>
      <c r="E924" s="100"/>
      <c r="F924" s="57"/>
      <c r="G924" s="58">
        <f t="shared" si="85"/>
        <v>0</v>
      </c>
      <c r="H924" s="58">
        <f>IF(E924="",0,IFERROR(VLOOKUP(E924,档案费管理台账!$D$4:$H$1000,5,0),0))</f>
        <v>0</v>
      </c>
      <c r="I924" s="57"/>
      <c r="J924" s="57"/>
      <c r="K924" s="57"/>
      <c r="L924" s="57"/>
      <c r="M924" s="58" t="str">
        <f t="shared" si="86"/>
        <v/>
      </c>
      <c r="N924" s="102"/>
    </row>
    <row r="925" spans="1:14">
      <c r="A925" s="97" t="str">
        <f t="shared" si="84"/>
        <v/>
      </c>
      <c r="B925" s="98" t="str">
        <f t="shared" si="83"/>
        <v/>
      </c>
      <c r="C925" s="99"/>
      <c r="D925" s="137"/>
      <c r="E925" s="100"/>
      <c r="F925" s="57"/>
      <c r="G925" s="58">
        <f t="shared" si="85"/>
        <v>0</v>
      </c>
      <c r="H925" s="58">
        <f>IF(E925="",0,IFERROR(VLOOKUP(E925,档案费管理台账!$D$4:$H$1000,5,0),0))</f>
        <v>0</v>
      </c>
      <c r="I925" s="57"/>
      <c r="J925" s="57"/>
      <c r="K925" s="57"/>
      <c r="L925" s="57"/>
      <c r="M925" s="58" t="str">
        <f t="shared" si="86"/>
        <v/>
      </c>
      <c r="N925" s="102"/>
    </row>
    <row r="926" spans="1:14">
      <c r="A926" s="97" t="str">
        <f t="shared" si="84"/>
        <v/>
      </c>
      <c r="B926" s="98" t="str">
        <f t="shared" si="83"/>
        <v/>
      </c>
      <c r="C926" s="99"/>
      <c r="D926" s="137"/>
      <c r="E926" s="100"/>
      <c r="F926" s="57"/>
      <c r="G926" s="58">
        <f t="shared" si="85"/>
        <v>0</v>
      </c>
      <c r="H926" s="58">
        <f>IF(E926="",0,IFERROR(VLOOKUP(E926,档案费管理台账!$D$4:$H$1000,5,0),0))</f>
        <v>0</v>
      </c>
      <c r="I926" s="57"/>
      <c r="J926" s="57"/>
      <c r="K926" s="57"/>
      <c r="L926" s="57"/>
      <c r="M926" s="58" t="str">
        <f t="shared" si="86"/>
        <v/>
      </c>
      <c r="N926" s="102"/>
    </row>
    <row r="927" spans="1:14">
      <c r="A927" s="97" t="str">
        <f t="shared" si="84"/>
        <v/>
      </c>
      <c r="B927" s="98" t="str">
        <f t="shared" si="83"/>
        <v/>
      </c>
      <c r="C927" s="99"/>
      <c r="D927" s="137"/>
      <c r="E927" s="100"/>
      <c r="F927" s="57"/>
      <c r="G927" s="58">
        <f t="shared" si="85"/>
        <v>0</v>
      </c>
      <c r="H927" s="58">
        <f>IF(E927="",0,IFERROR(VLOOKUP(E927,档案费管理台账!$D$4:$H$1000,5,0),0))</f>
        <v>0</v>
      </c>
      <c r="I927" s="57"/>
      <c r="J927" s="57"/>
      <c r="K927" s="57"/>
      <c r="L927" s="57"/>
      <c r="M927" s="58" t="str">
        <f t="shared" si="86"/>
        <v/>
      </c>
      <c r="N927" s="102"/>
    </row>
    <row r="928" spans="1:14">
      <c r="A928" s="97" t="str">
        <f t="shared" si="84"/>
        <v/>
      </c>
      <c r="B928" s="98" t="str">
        <f t="shared" si="83"/>
        <v/>
      </c>
      <c r="C928" s="99"/>
      <c r="D928" s="137"/>
      <c r="E928" s="100"/>
      <c r="F928" s="57"/>
      <c r="G928" s="58">
        <f t="shared" si="85"/>
        <v>0</v>
      </c>
      <c r="H928" s="58">
        <f>IF(E928="",0,IFERROR(VLOOKUP(E928,档案费管理台账!$D$4:$H$1000,5,0),0))</f>
        <v>0</v>
      </c>
      <c r="I928" s="57"/>
      <c r="J928" s="57"/>
      <c r="K928" s="57"/>
      <c r="L928" s="57"/>
      <c r="M928" s="58" t="str">
        <f t="shared" si="86"/>
        <v/>
      </c>
      <c r="N928" s="102"/>
    </row>
    <row r="929" spans="1:14">
      <c r="A929" s="97" t="str">
        <f t="shared" si="84"/>
        <v/>
      </c>
      <c r="B929" s="98" t="str">
        <f t="shared" si="83"/>
        <v/>
      </c>
      <c r="C929" s="99"/>
      <c r="D929" s="137"/>
      <c r="E929" s="100"/>
      <c r="F929" s="57"/>
      <c r="G929" s="58">
        <f t="shared" si="85"/>
        <v>0</v>
      </c>
      <c r="H929" s="58">
        <f>IF(E929="",0,IFERROR(VLOOKUP(E929,档案费管理台账!$D$4:$H$1000,5,0),0))</f>
        <v>0</v>
      </c>
      <c r="I929" s="57"/>
      <c r="J929" s="57"/>
      <c r="K929" s="57"/>
      <c r="L929" s="57"/>
      <c r="M929" s="58" t="str">
        <f t="shared" si="86"/>
        <v/>
      </c>
      <c r="N929" s="102"/>
    </row>
    <row r="930" spans="1:14">
      <c r="A930" s="97" t="str">
        <f t="shared" si="84"/>
        <v/>
      </c>
      <c r="B930" s="98" t="str">
        <f t="shared" si="83"/>
        <v/>
      </c>
      <c r="C930" s="99"/>
      <c r="D930" s="137"/>
      <c r="E930" s="100"/>
      <c r="F930" s="57"/>
      <c r="G930" s="58">
        <f t="shared" si="85"/>
        <v>0</v>
      </c>
      <c r="H930" s="58">
        <f>IF(E930="",0,IFERROR(VLOOKUP(E930,档案费管理台账!$D$4:$H$1000,5,0),0))</f>
        <v>0</v>
      </c>
      <c r="I930" s="57"/>
      <c r="J930" s="57"/>
      <c r="K930" s="57"/>
      <c r="L930" s="57"/>
      <c r="M930" s="58" t="str">
        <f t="shared" si="86"/>
        <v/>
      </c>
      <c r="N930" s="102"/>
    </row>
    <row r="931" spans="1:14">
      <c r="A931" s="97" t="str">
        <f t="shared" si="84"/>
        <v/>
      </c>
      <c r="B931" s="98" t="str">
        <f t="shared" si="83"/>
        <v/>
      </c>
      <c r="C931" s="99"/>
      <c r="D931" s="137"/>
      <c r="E931" s="100"/>
      <c r="F931" s="57"/>
      <c r="G931" s="58">
        <f t="shared" si="85"/>
        <v>0</v>
      </c>
      <c r="H931" s="58">
        <f>IF(E931="",0,IFERROR(VLOOKUP(E931,档案费管理台账!$D$4:$H$1000,5,0),0))</f>
        <v>0</v>
      </c>
      <c r="I931" s="57"/>
      <c r="J931" s="57"/>
      <c r="K931" s="57"/>
      <c r="L931" s="57"/>
      <c r="M931" s="58" t="str">
        <f t="shared" si="86"/>
        <v/>
      </c>
      <c r="N931" s="102"/>
    </row>
    <row r="932" spans="1:14">
      <c r="A932" s="97" t="str">
        <f t="shared" si="84"/>
        <v/>
      </c>
      <c r="B932" s="98" t="str">
        <f t="shared" si="83"/>
        <v/>
      </c>
      <c r="C932" s="99"/>
      <c r="D932" s="137"/>
      <c r="E932" s="100"/>
      <c r="F932" s="57"/>
      <c r="G932" s="58">
        <f t="shared" si="85"/>
        <v>0</v>
      </c>
      <c r="H932" s="58">
        <f>IF(E932="",0,IFERROR(VLOOKUP(E932,档案费管理台账!$D$4:$H$1000,5,0),0))</f>
        <v>0</v>
      </c>
      <c r="I932" s="57"/>
      <c r="J932" s="57"/>
      <c r="K932" s="57"/>
      <c r="L932" s="57"/>
      <c r="M932" s="58" t="str">
        <f t="shared" si="86"/>
        <v/>
      </c>
      <c r="N932" s="102"/>
    </row>
    <row r="933" spans="1:14">
      <c r="A933" s="97" t="str">
        <f t="shared" si="84"/>
        <v/>
      </c>
      <c r="B933" s="98" t="str">
        <f t="shared" si="83"/>
        <v/>
      </c>
      <c r="C933" s="99"/>
      <c r="D933" s="137"/>
      <c r="E933" s="100"/>
      <c r="F933" s="57"/>
      <c r="G933" s="58">
        <f t="shared" si="85"/>
        <v>0</v>
      </c>
      <c r="H933" s="58">
        <f>IF(E933="",0,IFERROR(VLOOKUP(E933,档案费管理台账!$D$4:$H$1000,5,0),0))</f>
        <v>0</v>
      </c>
      <c r="I933" s="57"/>
      <c r="J933" s="57"/>
      <c r="K933" s="57"/>
      <c r="L933" s="57"/>
      <c r="M933" s="58" t="str">
        <f t="shared" si="86"/>
        <v/>
      </c>
      <c r="N933" s="102"/>
    </row>
    <row r="934" spans="1:14">
      <c r="A934" s="97" t="str">
        <f t="shared" si="84"/>
        <v/>
      </c>
      <c r="B934" s="98" t="str">
        <f t="shared" si="83"/>
        <v/>
      </c>
      <c r="C934" s="99"/>
      <c r="D934" s="137"/>
      <c r="E934" s="100"/>
      <c r="F934" s="57"/>
      <c r="G934" s="58">
        <f t="shared" si="85"/>
        <v>0</v>
      </c>
      <c r="H934" s="58">
        <f>IF(E934="",0,IFERROR(VLOOKUP(E934,档案费管理台账!$D$4:$H$1000,5,0),0))</f>
        <v>0</v>
      </c>
      <c r="I934" s="57"/>
      <c r="J934" s="57"/>
      <c r="K934" s="57"/>
      <c r="L934" s="57"/>
      <c r="M934" s="58" t="str">
        <f t="shared" si="86"/>
        <v/>
      </c>
      <c r="N934" s="102"/>
    </row>
    <row r="935" spans="1:14">
      <c r="A935" s="97" t="str">
        <f t="shared" si="84"/>
        <v/>
      </c>
      <c r="B935" s="98" t="str">
        <f t="shared" si="83"/>
        <v/>
      </c>
      <c r="C935" s="99"/>
      <c r="D935" s="137"/>
      <c r="E935" s="100"/>
      <c r="F935" s="57"/>
      <c r="G935" s="58">
        <f t="shared" si="85"/>
        <v>0</v>
      </c>
      <c r="H935" s="58">
        <f>IF(E935="",0,IFERROR(VLOOKUP(E935,档案费管理台账!$D$4:$H$1000,5,0),0))</f>
        <v>0</v>
      </c>
      <c r="I935" s="57"/>
      <c r="J935" s="57"/>
      <c r="K935" s="57"/>
      <c r="L935" s="57"/>
      <c r="M935" s="58" t="str">
        <f t="shared" si="86"/>
        <v/>
      </c>
      <c r="N935" s="102"/>
    </row>
    <row r="936" spans="1:14">
      <c r="A936" s="97" t="str">
        <f t="shared" si="84"/>
        <v/>
      </c>
      <c r="B936" s="98" t="str">
        <f t="shared" si="83"/>
        <v/>
      </c>
      <c r="C936" s="99"/>
      <c r="D936" s="137"/>
      <c r="E936" s="100"/>
      <c r="F936" s="57"/>
      <c r="G936" s="58">
        <f t="shared" si="85"/>
        <v>0</v>
      </c>
      <c r="H936" s="58">
        <f>IF(E936="",0,IFERROR(VLOOKUP(E936,档案费管理台账!$D$4:$H$1000,5,0),0))</f>
        <v>0</v>
      </c>
      <c r="I936" s="57"/>
      <c r="J936" s="57"/>
      <c r="K936" s="57"/>
      <c r="L936" s="57"/>
      <c r="M936" s="58" t="str">
        <f t="shared" si="86"/>
        <v/>
      </c>
      <c r="N936" s="102"/>
    </row>
    <row r="937" spans="1:14">
      <c r="A937" s="97" t="str">
        <f t="shared" si="84"/>
        <v/>
      </c>
      <c r="B937" s="98" t="str">
        <f t="shared" si="83"/>
        <v/>
      </c>
      <c r="C937" s="99"/>
      <c r="D937" s="137"/>
      <c r="E937" s="100"/>
      <c r="F937" s="57"/>
      <c r="G937" s="58">
        <f t="shared" si="85"/>
        <v>0</v>
      </c>
      <c r="H937" s="58">
        <f>IF(E937="",0,IFERROR(VLOOKUP(E937,档案费管理台账!$D$4:$H$1000,5,0),0))</f>
        <v>0</v>
      </c>
      <c r="I937" s="57"/>
      <c r="J937" s="57"/>
      <c r="K937" s="57"/>
      <c r="L937" s="57"/>
      <c r="M937" s="58" t="str">
        <f t="shared" si="86"/>
        <v/>
      </c>
      <c r="N937" s="102"/>
    </row>
    <row r="938" spans="1:14">
      <c r="A938" s="97" t="str">
        <f t="shared" si="84"/>
        <v/>
      </c>
      <c r="B938" s="98" t="str">
        <f t="shared" si="83"/>
        <v/>
      </c>
      <c r="C938" s="99"/>
      <c r="D938" s="137"/>
      <c r="E938" s="100"/>
      <c r="F938" s="57"/>
      <c r="G938" s="58">
        <f t="shared" si="85"/>
        <v>0</v>
      </c>
      <c r="H938" s="58">
        <f>IF(E938="",0,IFERROR(VLOOKUP(E938,档案费管理台账!$D$4:$H$1000,5,0),0))</f>
        <v>0</v>
      </c>
      <c r="I938" s="57"/>
      <c r="J938" s="57"/>
      <c r="K938" s="57"/>
      <c r="L938" s="57"/>
      <c r="M938" s="58" t="str">
        <f t="shared" si="86"/>
        <v/>
      </c>
      <c r="N938" s="102"/>
    </row>
    <row r="939" spans="1:14">
      <c r="A939" s="97" t="str">
        <f t="shared" si="84"/>
        <v/>
      </c>
      <c r="B939" s="98" t="str">
        <f t="shared" si="83"/>
        <v/>
      </c>
      <c r="C939" s="99"/>
      <c r="D939" s="137"/>
      <c r="E939" s="100"/>
      <c r="F939" s="57"/>
      <c r="G939" s="58">
        <f t="shared" si="85"/>
        <v>0</v>
      </c>
      <c r="H939" s="58">
        <f>IF(E939="",0,IFERROR(VLOOKUP(E939,档案费管理台账!$D$4:$H$1000,5,0),0))</f>
        <v>0</v>
      </c>
      <c r="I939" s="57"/>
      <c r="J939" s="57"/>
      <c r="K939" s="57"/>
      <c r="L939" s="57"/>
      <c r="M939" s="58" t="str">
        <f t="shared" si="86"/>
        <v/>
      </c>
      <c r="N939" s="102"/>
    </row>
    <row r="940" spans="1:14">
      <c r="A940" s="97" t="str">
        <f t="shared" si="84"/>
        <v/>
      </c>
      <c r="B940" s="98" t="str">
        <f t="shared" ref="B940:B1000" si="87">IF(C940="","",MONTH(C940)&amp;"月")</f>
        <v/>
      </c>
      <c r="C940" s="99"/>
      <c r="D940" s="137"/>
      <c r="E940" s="100"/>
      <c r="F940" s="57"/>
      <c r="G940" s="58">
        <f t="shared" si="85"/>
        <v>0</v>
      </c>
      <c r="H940" s="58">
        <f>IF(E940="",0,IFERROR(VLOOKUP(E940,档案费管理台账!$D$4:$H$1000,5,0),0))</f>
        <v>0</v>
      </c>
      <c r="I940" s="57"/>
      <c r="J940" s="57"/>
      <c r="K940" s="57"/>
      <c r="L940" s="57"/>
      <c r="M940" s="58" t="str">
        <f t="shared" si="86"/>
        <v/>
      </c>
      <c r="N940" s="102"/>
    </row>
    <row r="941" spans="1:14">
      <c r="A941" s="97" t="str">
        <f t="shared" ref="A941:A1000" si="88">IF(C941="","",ROW()-42)</f>
        <v/>
      </c>
      <c r="B941" s="98" t="str">
        <f t="shared" si="87"/>
        <v/>
      </c>
      <c r="C941" s="99"/>
      <c r="D941" s="137"/>
      <c r="E941" s="100"/>
      <c r="F941" s="57"/>
      <c r="G941" s="58">
        <f t="shared" ref="G941:G1000" si="89">IF(F941="",0,F941*$K$41)</f>
        <v>0</v>
      </c>
      <c r="H941" s="58">
        <f>IF(E941="",0,IFERROR(VLOOKUP(E941,档案费管理台账!$D$4:$H$1000,5,0),0))</f>
        <v>0</v>
      </c>
      <c r="I941" s="57"/>
      <c r="J941" s="57"/>
      <c r="K941" s="57"/>
      <c r="L941" s="57"/>
      <c r="M941" s="58" t="str">
        <f t="shared" ref="M941:M1000" si="90">IF(C941="","",ROUND(M940+G941-I941-J941-K941-L941-H941,2))</f>
        <v/>
      </c>
      <c r="N941" s="102"/>
    </row>
    <row r="942" spans="1:14">
      <c r="A942" s="97" t="str">
        <f t="shared" si="88"/>
        <v/>
      </c>
      <c r="B942" s="98" t="str">
        <f t="shared" si="87"/>
        <v/>
      </c>
      <c r="C942" s="99"/>
      <c r="D942" s="137"/>
      <c r="E942" s="100"/>
      <c r="F942" s="57"/>
      <c r="G942" s="58">
        <f t="shared" si="89"/>
        <v>0</v>
      </c>
      <c r="H942" s="58">
        <f>IF(E942="",0,IFERROR(VLOOKUP(E942,档案费管理台账!$D$4:$H$1000,5,0),0))</f>
        <v>0</v>
      </c>
      <c r="I942" s="57"/>
      <c r="J942" s="57"/>
      <c r="K942" s="57"/>
      <c r="L942" s="57"/>
      <c r="M942" s="58" t="str">
        <f t="shared" si="90"/>
        <v/>
      </c>
      <c r="N942" s="102"/>
    </row>
    <row r="943" spans="1:14">
      <c r="A943" s="97" t="str">
        <f t="shared" si="88"/>
        <v/>
      </c>
      <c r="B943" s="98" t="str">
        <f t="shared" si="87"/>
        <v/>
      </c>
      <c r="C943" s="99"/>
      <c r="D943" s="137"/>
      <c r="E943" s="100"/>
      <c r="F943" s="57"/>
      <c r="G943" s="58">
        <f t="shared" si="89"/>
        <v>0</v>
      </c>
      <c r="H943" s="58">
        <f>IF(E943="",0,IFERROR(VLOOKUP(E943,档案费管理台账!$D$4:$H$1000,5,0),0))</f>
        <v>0</v>
      </c>
      <c r="I943" s="57"/>
      <c r="J943" s="57"/>
      <c r="K943" s="57"/>
      <c r="L943" s="57"/>
      <c r="M943" s="58" t="str">
        <f t="shared" si="90"/>
        <v/>
      </c>
      <c r="N943" s="102"/>
    </row>
    <row r="944" spans="1:14">
      <c r="A944" s="97" t="str">
        <f t="shared" si="88"/>
        <v/>
      </c>
      <c r="B944" s="98" t="str">
        <f t="shared" si="87"/>
        <v/>
      </c>
      <c r="C944" s="99"/>
      <c r="D944" s="137"/>
      <c r="E944" s="100"/>
      <c r="F944" s="57"/>
      <c r="G944" s="58">
        <f t="shared" si="89"/>
        <v>0</v>
      </c>
      <c r="H944" s="58">
        <f>IF(E944="",0,IFERROR(VLOOKUP(E944,档案费管理台账!$D$4:$H$1000,5,0),0))</f>
        <v>0</v>
      </c>
      <c r="I944" s="57"/>
      <c r="J944" s="57"/>
      <c r="K944" s="57"/>
      <c r="L944" s="57"/>
      <c r="M944" s="58" t="str">
        <f t="shared" si="90"/>
        <v/>
      </c>
      <c r="N944" s="102"/>
    </row>
    <row r="945" spans="1:14">
      <c r="A945" s="97" t="str">
        <f t="shared" si="88"/>
        <v/>
      </c>
      <c r="B945" s="98" t="str">
        <f t="shared" si="87"/>
        <v/>
      </c>
      <c r="C945" s="99"/>
      <c r="D945" s="137"/>
      <c r="E945" s="100"/>
      <c r="F945" s="57"/>
      <c r="G945" s="58">
        <f t="shared" si="89"/>
        <v>0</v>
      </c>
      <c r="H945" s="58">
        <f>IF(E945="",0,IFERROR(VLOOKUP(E945,档案费管理台账!$D$4:$H$1000,5,0),0))</f>
        <v>0</v>
      </c>
      <c r="I945" s="57"/>
      <c r="J945" s="57"/>
      <c r="K945" s="57"/>
      <c r="L945" s="57"/>
      <c r="M945" s="58" t="str">
        <f t="shared" si="90"/>
        <v/>
      </c>
      <c r="N945" s="102"/>
    </row>
    <row r="946" spans="1:14">
      <c r="A946" s="97" t="str">
        <f t="shared" si="88"/>
        <v/>
      </c>
      <c r="B946" s="98" t="str">
        <f t="shared" si="87"/>
        <v/>
      </c>
      <c r="C946" s="99"/>
      <c r="D946" s="137"/>
      <c r="E946" s="100"/>
      <c r="F946" s="57"/>
      <c r="G946" s="58">
        <f t="shared" si="89"/>
        <v>0</v>
      </c>
      <c r="H946" s="58">
        <f>IF(E946="",0,IFERROR(VLOOKUP(E946,档案费管理台账!$D$4:$H$1000,5,0),0))</f>
        <v>0</v>
      </c>
      <c r="I946" s="57"/>
      <c r="J946" s="57"/>
      <c r="K946" s="57"/>
      <c r="L946" s="57"/>
      <c r="M946" s="58" t="str">
        <f t="shared" si="90"/>
        <v/>
      </c>
      <c r="N946" s="102"/>
    </row>
    <row r="947" spans="1:14">
      <c r="A947" s="97" t="str">
        <f t="shared" si="88"/>
        <v/>
      </c>
      <c r="B947" s="98" t="str">
        <f t="shared" si="87"/>
        <v/>
      </c>
      <c r="C947" s="99"/>
      <c r="D947" s="137"/>
      <c r="E947" s="100"/>
      <c r="F947" s="57"/>
      <c r="G947" s="58">
        <f t="shared" si="89"/>
        <v>0</v>
      </c>
      <c r="H947" s="58">
        <f>IF(E947="",0,IFERROR(VLOOKUP(E947,档案费管理台账!$D$4:$H$1000,5,0),0))</f>
        <v>0</v>
      </c>
      <c r="I947" s="57"/>
      <c r="J947" s="57"/>
      <c r="K947" s="57"/>
      <c r="L947" s="57"/>
      <c r="M947" s="58" t="str">
        <f t="shared" si="90"/>
        <v/>
      </c>
      <c r="N947" s="102"/>
    </row>
    <row r="948" spans="1:14">
      <c r="A948" s="97" t="str">
        <f t="shared" si="88"/>
        <v/>
      </c>
      <c r="B948" s="98" t="str">
        <f t="shared" si="87"/>
        <v/>
      </c>
      <c r="C948" s="99"/>
      <c r="D948" s="137"/>
      <c r="E948" s="100"/>
      <c r="F948" s="57"/>
      <c r="G948" s="58">
        <f t="shared" si="89"/>
        <v>0</v>
      </c>
      <c r="H948" s="58">
        <f>IF(E948="",0,IFERROR(VLOOKUP(E948,档案费管理台账!$D$4:$H$1000,5,0),0))</f>
        <v>0</v>
      </c>
      <c r="I948" s="57"/>
      <c r="J948" s="57"/>
      <c r="K948" s="57"/>
      <c r="L948" s="57"/>
      <c r="M948" s="58" t="str">
        <f t="shared" si="90"/>
        <v/>
      </c>
      <c r="N948" s="102"/>
    </row>
    <row r="949" spans="1:14">
      <c r="A949" s="97" t="str">
        <f t="shared" si="88"/>
        <v/>
      </c>
      <c r="B949" s="98" t="str">
        <f t="shared" si="87"/>
        <v/>
      </c>
      <c r="C949" s="99"/>
      <c r="D949" s="137"/>
      <c r="E949" s="100"/>
      <c r="F949" s="57"/>
      <c r="G949" s="58">
        <f t="shared" si="89"/>
        <v>0</v>
      </c>
      <c r="H949" s="58">
        <f>IF(E949="",0,IFERROR(VLOOKUP(E949,档案费管理台账!$D$4:$H$1000,5,0),0))</f>
        <v>0</v>
      </c>
      <c r="I949" s="57"/>
      <c r="J949" s="57"/>
      <c r="K949" s="57"/>
      <c r="L949" s="57"/>
      <c r="M949" s="58" t="str">
        <f t="shared" si="90"/>
        <v/>
      </c>
      <c r="N949" s="102"/>
    </row>
    <row r="950" spans="1:14">
      <c r="A950" s="97" t="str">
        <f t="shared" si="88"/>
        <v/>
      </c>
      <c r="B950" s="98" t="str">
        <f t="shared" si="87"/>
        <v/>
      </c>
      <c r="C950" s="99"/>
      <c r="D950" s="137"/>
      <c r="E950" s="100"/>
      <c r="F950" s="57"/>
      <c r="G950" s="58">
        <f t="shared" si="89"/>
        <v>0</v>
      </c>
      <c r="H950" s="58">
        <f>IF(E950="",0,IFERROR(VLOOKUP(E950,档案费管理台账!$D$4:$H$1000,5,0),0))</f>
        <v>0</v>
      </c>
      <c r="I950" s="57"/>
      <c r="J950" s="57"/>
      <c r="K950" s="57"/>
      <c r="L950" s="57"/>
      <c r="M950" s="58" t="str">
        <f t="shared" si="90"/>
        <v/>
      </c>
      <c r="N950" s="102"/>
    </row>
    <row r="951" spans="1:14">
      <c r="A951" s="97" t="str">
        <f t="shared" si="88"/>
        <v/>
      </c>
      <c r="B951" s="98" t="str">
        <f t="shared" si="87"/>
        <v/>
      </c>
      <c r="C951" s="99"/>
      <c r="D951" s="137"/>
      <c r="E951" s="100"/>
      <c r="F951" s="57"/>
      <c r="G951" s="58">
        <f t="shared" si="89"/>
        <v>0</v>
      </c>
      <c r="H951" s="58">
        <f>IF(E951="",0,IFERROR(VLOOKUP(E951,档案费管理台账!$D$4:$H$1000,5,0),0))</f>
        <v>0</v>
      </c>
      <c r="I951" s="57"/>
      <c r="J951" s="57"/>
      <c r="K951" s="57"/>
      <c r="L951" s="57"/>
      <c r="M951" s="58" t="str">
        <f t="shared" si="90"/>
        <v/>
      </c>
      <c r="N951" s="102"/>
    </row>
    <row r="952" spans="1:14">
      <c r="A952" s="97" t="str">
        <f t="shared" si="88"/>
        <v/>
      </c>
      <c r="B952" s="98" t="str">
        <f t="shared" si="87"/>
        <v/>
      </c>
      <c r="C952" s="99"/>
      <c r="D952" s="137"/>
      <c r="E952" s="100"/>
      <c r="F952" s="57"/>
      <c r="G952" s="58">
        <f t="shared" si="89"/>
        <v>0</v>
      </c>
      <c r="H952" s="58">
        <f>IF(E952="",0,IFERROR(VLOOKUP(E952,档案费管理台账!$D$4:$H$1000,5,0),0))</f>
        <v>0</v>
      </c>
      <c r="I952" s="57"/>
      <c r="J952" s="57"/>
      <c r="K952" s="57"/>
      <c r="L952" s="57"/>
      <c r="M952" s="58" t="str">
        <f t="shared" si="90"/>
        <v/>
      </c>
      <c r="N952" s="102"/>
    </row>
    <row r="953" spans="1:14">
      <c r="A953" s="97" t="str">
        <f t="shared" si="88"/>
        <v/>
      </c>
      <c r="B953" s="98" t="str">
        <f t="shared" si="87"/>
        <v/>
      </c>
      <c r="C953" s="99"/>
      <c r="D953" s="137"/>
      <c r="E953" s="100"/>
      <c r="F953" s="57"/>
      <c r="G953" s="58">
        <f t="shared" si="89"/>
        <v>0</v>
      </c>
      <c r="H953" s="58">
        <f>IF(E953="",0,IFERROR(VLOOKUP(E953,档案费管理台账!$D$4:$H$1000,5,0),0))</f>
        <v>0</v>
      </c>
      <c r="I953" s="57"/>
      <c r="J953" s="57"/>
      <c r="K953" s="57"/>
      <c r="L953" s="57"/>
      <c r="M953" s="58" t="str">
        <f t="shared" si="90"/>
        <v/>
      </c>
      <c r="N953" s="102"/>
    </row>
    <row r="954" spans="1:14">
      <c r="A954" s="97" t="str">
        <f t="shared" si="88"/>
        <v/>
      </c>
      <c r="B954" s="98" t="str">
        <f t="shared" si="87"/>
        <v/>
      </c>
      <c r="C954" s="99"/>
      <c r="D954" s="137"/>
      <c r="E954" s="100"/>
      <c r="F954" s="57"/>
      <c r="G954" s="58">
        <f t="shared" si="89"/>
        <v>0</v>
      </c>
      <c r="H954" s="58">
        <f>IF(E954="",0,IFERROR(VLOOKUP(E954,档案费管理台账!$D$4:$H$1000,5,0),0))</f>
        <v>0</v>
      </c>
      <c r="I954" s="57"/>
      <c r="J954" s="57"/>
      <c r="K954" s="57"/>
      <c r="L954" s="57"/>
      <c r="M954" s="58" t="str">
        <f t="shared" si="90"/>
        <v/>
      </c>
      <c r="N954" s="102"/>
    </row>
    <row r="955" spans="1:14">
      <c r="A955" s="97" t="str">
        <f t="shared" si="88"/>
        <v/>
      </c>
      <c r="B955" s="98" t="str">
        <f t="shared" si="87"/>
        <v/>
      </c>
      <c r="C955" s="99"/>
      <c r="D955" s="137"/>
      <c r="E955" s="100"/>
      <c r="F955" s="57"/>
      <c r="G955" s="58">
        <f t="shared" si="89"/>
        <v>0</v>
      </c>
      <c r="H955" s="58">
        <f>IF(E955="",0,IFERROR(VLOOKUP(E955,档案费管理台账!$D$4:$H$1000,5,0),0))</f>
        <v>0</v>
      </c>
      <c r="I955" s="57"/>
      <c r="J955" s="57"/>
      <c r="K955" s="57"/>
      <c r="L955" s="57"/>
      <c r="M955" s="58" t="str">
        <f t="shared" si="90"/>
        <v/>
      </c>
      <c r="N955" s="102"/>
    </row>
    <row r="956" spans="1:14">
      <c r="A956" s="97" t="str">
        <f t="shared" si="88"/>
        <v/>
      </c>
      <c r="B956" s="98" t="str">
        <f t="shared" si="87"/>
        <v/>
      </c>
      <c r="C956" s="99"/>
      <c r="D956" s="137"/>
      <c r="E956" s="100"/>
      <c r="F956" s="57"/>
      <c r="G956" s="58">
        <f t="shared" si="89"/>
        <v>0</v>
      </c>
      <c r="H956" s="58">
        <f>IF(E956="",0,IFERROR(VLOOKUP(E956,档案费管理台账!$D$4:$H$1000,5,0),0))</f>
        <v>0</v>
      </c>
      <c r="I956" s="57"/>
      <c r="J956" s="57"/>
      <c r="K956" s="57"/>
      <c r="L956" s="57"/>
      <c r="M956" s="58" t="str">
        <f t="shared" si="90"/>
        <v/>
      </c>
      <c r="N956" s="102"/>
    </row>
    <row r="957" spans="1:14">
      <c r="A957" s="97" t="str">
        <f t="shared" si="88"/>
        <v/>
      </c>
      <c r="B957" s="98" t="str">
        <f t="shared" si="87"/>
        <v/>
      </c>
      <c r="C957" s="99"/>
      <c r="D957" s="137"/>
      <c r="E957" s="100"/>
      <c r="F957" s="57"/>
      <c r="G957" s="58">
        <f t="shared" si="89"/>
        <v>0</v>
      </c>
      <c r="H957" s="58">
        <f>IF(E957="",0,IFERROR(VLOOKUP(E957,档案费管理台账!$D$4:$H$1000,5,0),0))</f>
        <v>0</v>
      </c>
      <c r="I957" s="57"/>
      <c r="J957" s="57"/>
      <c r="K957" s="57"/>
      <c r="L957" s="57"/>
      <c r="M957" s="58" t="str">
        <f t="shared" si="90"/>
        <v/>
      </c>
      <c r="N957" s="102"/>
    </row>
    <row r="958" spans="1:14">
      <c r="A958" s="97" t="str">
        <f t="shared" si="88"/>
        <v/>
      </c>
      <c r="B958" s="98" t="str">
        <f t="shared" si="87"/>
        <v/>
      </c>
      <c r="C958" s="99"/>
      <c r="D958" s="137"/>
      <c r="E958" s="100"/>
      <c r="F958" s="57"/>
      <c r="G958" s="58">
        <f t="shared" si="89"/>
        <v>0</v>
      </c>
      <c r="H958" s="58">
        <f>IF(E958="",0,IFERROR(VLOOKUP(E958,档案费管理台账!$D$4:$H$1000,5,0),0))</f>
        <v>0</v>
      </c>
      <c r="I958" s="57"/>
      <c r="J958" s="57"/>
      <c r="K958" s="57"/>
      <c r="L958" s="57"/>
      <c r="M958" s="58" t="str">
        <f t="shared" si="90"/>
        <v/>
      </c>
      <c r="N958" s="102"/>
    </row>
    <row r="959" spans="1:14">
      <c r="A959" s="97" t="str">
        <f t="shared" si="88"/>
        <v/>
      </c>
      <c r="B959" s="98" t="str">
        <f t="shared" si="87"/>
        <v/>
      </c>
      <c r="C959" s="99"/>
      <c r="D959" s="137"/>
      <c r="E959" s="100"/>
      <c r="F959" s="57"/>
      <c r="G959" s="58">
        <f t="shared" si="89"/>
        <v>0</v>
      </c>
      <c r="H959" s="58">
        <f>IF(E959="",0,IFERROR(VLOOKUP(E959,档案费管理台账!$D$4:$H$1000,5,0),0))</f>
        <v>0</v>
      </c>
      <c r="I959" s="57"/>
      <c r="J959" s="57"/>
      <c r="K959" s="57"/>
      <c r="L959" s="57"/>
      <c r="M959" s="58" t="str">
        <f t="shared" si="90"/>
        <v/>
      </c>
      <c r="N959" s="102"/>
    </row>
    <row r="960" spans="1:14">
      <c r="A960" s="97" t="str">
        <f t="shared" si="88"/>
        <v/>
      </c>
      <c r="B960" s="98" t="str">
        <f t="shared" si="87"/>
        <v/>
      </c>
      <c r="C960" s="99"/>
      <c r="D960" s="137"/>
      <c r="E960" s="100"/>
      <c r="F960" s="57"/>
      <c r="G960" s="58">
        <f t="shared" si="89"/>
        <v>0</v>
      </c>
      <c r="H960" s="58">
        <f>IF(E960="",0,IFERROR(VLOOKUP(E960,档案费管理台账!$D$4:$H$1000,5,0),0))</f>
        <v>0</v>
      </c>
      <c r="I960" s="57"/>
      <c r="J960" s="57"/>
      <c r="K960" s="57"/>
      <c r="L960" s="57"/>
      <c r="M960" s="58" t="str">
        <f t="shared" si="90"/>
        <v/>
      </c>
      <c r="N960" s="102"/>
    </row>
    <row r="961" spans="1:14">
      <c r="A961" s="97" t="str">
        <f t="shared" si="88"/>
        <v/>
      </c>
      <c r="B961" s="98" t="str">
        <f t="shared" si="87"/>
        <v/>
      </c>
      <c r="C961" s="99"/>
      <c r="D961" s="137"/>
      <c r="E961" s="100"/>
      <c r="F961" s="57"/>
      <c r="G961" s="58">
        <f t="shared" si="89"/>
        <v>0</v>
      </c>
      <c r="H961" s="58">
        <f>IF(E961="",0,IFERROR(VLOOKUP(E961,档案费管理台账!$D$4:$H$1000,5,0),0))</f>
        <v>0</v>
      </c>
      <c r="I961" s="57"/>
      <c r="J961" s="57"/>
      <c r="K961" s="57"/>
      <c r="L961" s="57"/>
      <c r="M961" s="58" t="str">
        <f t="shared" si="90"/>
        <v/>
      </c>
      <c r="N961" s="102"/>
    </row>
    <row r="962" spans="1:14">
      <c r="A962" s="97" t="str">
        <f t="shared" si="88"/>
        <v/>
      </c>
      <c r="B962" s="98" t="str">
        <f t="shared" si="87"/>
        <v/>
      </c>
      <c r="C962" s="99"/>
      <c r="D962" s="137"/>
      <c r="E962" s="100"/>
      <c r="F962" s="57"/>
      <c r="G962" s="58">
        <f t="shared" si="89"/>
        <v>0</v>
      </c>
      <c r="H962" s="58">
        <f>IF(E962="",0,IFERROR(VLOOKUP(E962,档案费管理台账!$D$4:$H$1000,5,0),0))</f>
        <v>0</v>
      </c>
      <c r="I962" s="57"/>
      <c r="J962" s="57"/>
      <c r="K962" s="57"/>
      <c r="L962" s="57"/>
      <c r="M962" s="58" t="str">
        <f t="shared" si="90"/>
        <v/>
      </c>
      <c r="N962" s="102"/>
    </row>
    <row r="963" spans="1:14">
      <c r="A963" s="97" t="str">
        <f t="shared" si="88"/>
        <v/>
      </c>
      <c r="B963" s="98" t="str">
        <f t="shared" si="87"/>
        <v/>
      </c>
      <c r="C963" s="99"/>
      <c r="D963" s="137"/>
      <c r="E963" s="100"/>
      <c r="F963" s="57"/>
      <c r="G963" s="58">
        <f t="shared" si="89"/>
        <v>0</v>
      </c>
      <c r="H963" s="58">
        <f>IF(E963="",0,IFERROR(VLOOKUP(E963,档案费管理台账!$D$4:$H$1000,5,0),0))</f>
        <v>0</v>
      </c>
      <c r="I963" s="57"/>
      <c r="J963" s="57"/>
      <c r="K963" s="57"/>
      <c r="L963" s="57"/>
      <c r="M963" s="58" t="str">
        <f t="shared" si="90"/>
        <v/>
      </c>
      <c r="N963" s="102"/>
    </row>
    <row r="964" spans="1:14">
      <c r="A964" s="97" t="str">
        <f t="shared" si="88"/>
        <v/>
      </c>
      <c r="B964" s="98" t="str">
        <f t="shared" si="87"/>
        <v/>
      </c>
      <c r="C964" s="99"/>
      <c r="D964" s="137"/>
      <c r="E964" s="100"/>
      <c r="F964" s="57"/>
      <c r="G964" s="58">
        <f t="shared" si="89"/>
        <v>0</v>
      </c>
      <c r="H964" s="58">
        <f>IF(E964="",0,IFERROR(VLOOKUP(E964,档案费管理台账!$D$4:$H$1000,5,0),0))</f>
        <v>0</v>
      </c>
      <c r="I964" s="57"/>
      <c r="J964" s="57"/>
      <c r="K964" s="57"/>
      <c r="L964" s="57"/>
      <c r="M964" s="58" t="str">
        <f t="shared" si="90"/>
        <v/>
      </c>
      <c r="N964" s="102"/>
    </row>
    <row r="965" spans="1:14">
      <c r="A965" s="97" t="str">
        <f t="shared" si="88"/>
        <v/>
      </c>
      <c r="B965" s="98" t="str">
        <f t="shared" si="87"/>
        <v/>
      </c>
      <c r="C965" s="99"/>
      <c r="D965" s="137"/>
      <c r="E965" s="100"/>
      <c r="F965" s="57"/>
      <c r="G965" s="58">
        <f t="shared" si="89"/>
        <v>0</v>
      </c>
      <c r="H965" s="58">
        <f>IF(E965="",0,IFERROR(VLOOKUP(E965,档案费管理台账!$D$4:$H$1000,5,0),0))</f>
        <v>0</v>
      </c>
      <c r="I965" s="57"/>
      <c r="J965" s="57"/>
      <c r="K965" s="57"/>
      <c r="L965" s="57"/>
      <c r="M965" s="58" t="str">
        <f t="shared" si="90"/>
        <v/>
      </c>
      <c r="N965" s="102"/>
    </row>
    <row r="966" spans="1:14">
      <c r="A966" s="97" t="str">
        <f t="shared" si="88"/>
        <v/>
      </c>
      <c r="B966" s="98" t="str">
        <f t="shared" si="87"/>
        <v/>
      </c>
      <c r="C966" s="99"/>
      <c r="D966" s="137"/>
      <c r="E966" s="100"/>
      <c r="F966" s="57"/>
      <c r="G966" s="58">
        <f t="shared" si="89"/>
        <v>0</v>
      </c>
      <c r="H966" s="58">
        <f>IF(E966="",0,IFERROR(VLOOKUP(E966,档案费管理台账!$D$4:$H$1000,5,0),0))</f>
        <v>0</v>
      </c>
      <c r="I966" s="57"/>
      <c r="J966" s="57"/>
      <c r="K966" s="57"/>
      <c r="L966" s="57"/>
      <c r="M966" s="58" t="str">
        <f t="shared" si="90"/>
        <v/>
      </c>
      <c r="N966" s="102"/>
    </row>
    <row r="967" spans="1:14">
      <c r="A967" s="97" t="str">
        <f t="shared" si="88"/>
        <v/>
      </c>
      <c r="B967" s="98" t="str">
        <f t="shared" si="87"/>
        <v/>
      </c>
      <c r="C967" s="99"/>
      <c r="D967" s="137"/>
      <c r="E967" s="100"/>
      <c r="F967" s="57"/>
      <c r="G967" s="58">
        <f t="shared" si="89"/>
        <v>0</v>
      </c>
      <c r="H967" s="58">
        <f>IF(E967="",0,IFERROR(VLOOKUP(E967,档案费管理台账!$D$4:$H$1000,5,0),0))</f>
        <v>0</v>
      </c>
      <c r="I967" s="57"/>
      <c r="J967" s="57"/>
      <c r="K967" s="57"/>
      <c r="L967" s="57"/>
      <c r="M967" s="58" t="str">
        <f t="shared" si="90"/>
        <v/>
      </c>
      <c r="N967" s="102"/>
    </row>
    <row r="968" spans="1:14">
      <c r="A968" s="97" t="str">
        <f t="shared" si="88"/>
        <v/>
      </c>
      <c r="B968" s="98" t="str">
        <f t="shared" si="87"/>
        <v/>
      </c>
      <c r="C968" s="99"/>
      <c r="D968" s="137"/>
      <c r="E968" s="100"/>
      <c r="F968" s="57"/>
      <c r="G968" s="58">
        <f t="shared" si="89"/>
        <v>0</v>
      </c>
      <c r="H968" s="58">
        <f>IF(E968="",0,IFERROR(VLOOKUP(E968,档案费管理台账!$D$4:$H$1000,5,0),0))</f>
        <v>0</v>
      </c>
      <c r="I968" s="57"/>
      <c r="J968" s="57"/>
      <c r="K968" s="57"/>
      <c r="L968" s="57"/>
      <c r="M968" s="58" t="str">
        <f t="shared" si="90"/>
        <v/>
      </c>
      <c r="N968" s="102"/>
    </row>
    <row r="969" spans="1:14">
      <c r="A969" s="97" t="str">
        <f t="shared" si="88"/>
        <v/>
      </c>
      <c r="B969" s="98" t="str">
        <f t="shared" si="87"/>
        <v/>
      </c>
      <c r="C969" s="99"/>
      <c r="D969" s="137"/>
      <c r="E969" s="100"/>
      <c r="F969" s="57"/>
      <c r="G969" s="58">
        <f t="shared" si="89"/>
        <v>0</v>
      </c>
      <c r="H969" s="58">
        <f>IF(E969="",0,IFERROR(VLOOKUP(E969,档案费管理台账!$D$4:$H$1000,5,0),0))</f>
        <v>0</v>
      </c>
      <c r="I969" s="57"/>
      <c r="J969" s="57"/>
      <c r="K969" s="57"/>
      <c r="L969" s="57"/>
      <c r="M969" s="58" t="str">
        <f t="shared" si="90"/>
        <v/>
      </c>
      <c r="N969" s="102"/>
    </row>
    <row r="970" spans="1:14">
      <c r="A970" s="97" t="str">
        <f t="shared" si="88"/>
        <v/>
      </c>
      <c r="B970" s="98" t="str">
        <f t="shared" si="87"/>
        <v/>
      </c>
      <c r="C970" s="99"/>
      <c r="D970" s="137"/>
      <c r="E970" s="100"/>
      <c r="F970" s="57"/>
      <c r="G970" s="58">
        <f t="shared" si="89"/>
        <v>0</v>
      </c>
      <c r="H970" s="58">
        <f>IF(E970="",0,IFERROR(VLOOKUP(E970,档案费管理台账!$D$4:$H$1000,5,0),0))</f>
        <v>0</v>
      </c>
      <c r="I970" s="57"/>
      <c r="J970" s="57"/>
      <c r="K970" s="57"/>
      <c r="L970" s="57"/>
      <c r="M970" s="58" t="str">
        <f t="shared" si="90"/>
        <v/>
      </c>
      <c r="N970" s="102"/>
    </row>
    <row r="971" spans="1:14">
      <c r="A971" s="97" t="str">
        <f t="shared" si="88"/>
        <v/>
      </c>
      <c r="B971" s="98" t="str">
        <f t="shared" si="87"/>
        <v/>
      </c>
      <c r="C971" s="99"/>
      <c r="D971" s="137"/>
      <c r="E971" s="100"/>
      <c r="F971" s="57"/>
      <c r="G971" s="58">
        <f t="shared" si="89"/>
        <v>0</v>
      </c>
      <c r="H971" s="58">
        <f>IF(E971="",0,IFERROR(VLOOKUP(E971,档案费管理台账!$D$4:$H$1000,5,0),0))</f>
        <v>0</v>
      </c>
      <c r="I971" s="57"/>
      <c r="J971" s="57"/>
      <c r="K971" s="57"/>
      <c r="L971" s="57"/>
      <c r="M971" s="58" t="str">
        <f t="shared" si="90"/>
        <v/>
      </c>
      <c r="N971" s="102"/>
    </row>
    <row r="972" spans="1:14">
      <c r="A972" s="97" t="str">
        <f t="shared" si="88"/>
        <v/>
      </c>
      <c r="B972" s="98" t="str">
        <f t="shared" si="87"/>
        <v/>
      </c>
      <c r="C972" s="99"/>
      <c r="D972" s="137"/>
      <c r="E972" s="100"/>
      <c r="F972" s="57"/>
      <c r="G972" s="58">
        <f t="shared" si="89"/>
        <v>0</v>
      </c>
      <c r="H972" s="58">
        <f>IF(E972="",0,IFERROR(VLOOKUP(E972,档案费管理台账!$D$4:$H$1000,5,0),0))</f>
        <v>0</v>
      </c>
      <c r="I972" s="57"/>
      <c r="J972" s="57"/>
      <c r="K972" s="57"/>
      <c r="L972" s="57"/>
      <c r="M972" s="58" t="str">
        <f t="shared" si="90"/>
        <v/>
      </c>
      <c r="N972" s="102"/>
    </row>
    <row r="973" spans="1:14">
      <c r="A973" s="97" t="str">
        <f t="shared" si="88"/>
        <v/>
      </c>
      <c r="B973" s="98" t="str">
        <f t="shared" si="87"/>
        <v/>
      </c>
      <c r="C973" s="99"/>
      <c r="D973" s="137"/>
      <c r="E973" s="100"/>
      <c r="F973" s="57"/>
      <c r="G973" s="58">
        <f t="shared" si="89"/>
        <v>0</v>
      </c>
      <c r="H973" s="58">
        <f>IF(E973="",0,IFERROR(VLOOKUP(E973,档案费管理台账!$D$4:$H$1000,5,0),0))</f>
        <v>0</v>
      </c>
      <c r="I973" s="57"/>
      <c r="J973" s="57"/>
      <c r="K973" s="57"/>
      <c r="L973" s="57"/>
      <c r="M973" s="58" t="str">
        <f t="shared" si="90"/>
        <v/>
      </c>
      <c r="N973" s="102"/>
    </row>
    <row r="974" spans="1:14">
      <c r="A974" s="97" t="str">
        <f t="shared" si="88"/>
        <v/>
      </c>
      <c r="B974" s="98" t="str">
        <f t="shared" si="87"/>
        <v/>
      </c>
      <c r="C974" s="99"/>
      <c r="D974" s="137"/>
      <c r="E974" s="100"/>
      <c r="F974" s="57"/>
      <c r="G974" s="58">
        <f t="shared" si="89"/>
        <v>0</v>
      </c>
      <c r="H974" s="58">
        <f>IF(E974="",0,IFERROR(VLOOKUP(E974,档案费管理台账!$D$4:$H$1000,5,0),0))</f>
        <v>0</v>
      </c>
      <c r="I974" s="57"/>
      <c r="J974" s="57"/>
      <c r="K974" s="57"/>
      <c r="L974" s="57"/>
      <c r="M974" s="58" t="str">
        <f t="shared" si="90"/>
        <v/>
      </c>
      <c r="N974" s="102"/>
    </row>
    <row r="975" spans="1:14">
      <c r="A975" s="97" t="str">
        <f t="shared" si="88"/>
        <v/>
      </c>
      <c r="B975" s="98" t="str">
        <f t="shared" si="87"/>
        <v/>
      </c>
      <c r="C975" s="99"/>
      <c r="D975" s="137"/>
      <c r="E975" s="100"/>
      <c r="F975" s="57"/>
      <c r="G975" s="58">
        <f t="shared" si="89"/>
        <v>0</v>
      </c>
      <c r="H975" s="58">
        <f>IF(E975="",0,IFERROR(VLOOKUP(E975,档案费管理台账!$D$4:$H$1000,5,0),0))</f>
        <v>0</v>
      </c>
      <c r="I975" s="57"/>
      <c r="J975" s="57"/>
      <c r="K975" s="57"/>
      <c r="L975" s="57"/>
      <c r="M975" s="58" t="str">
        <f t="shared" si="90"/>
        <v/>
      </c>
      <c r="N975" s="102"/>
    </row>
    <row r="976" spans="1:14">
      <c r="A976" s="97" t="str">
        <f t="shared" si="88"/>
        <v/>
      </c>
      <c r="B976" s="98" t="str">
        <f t="shared" si="87"/>
        <v/>
      </c>
      <c r="C976" s="99"/>
      <c r="D976" s="137"/>
      <c r="E976" s="100"/>
      <c r="F976" s="57"/>
      <c r="G976" s="58">
        <f t="shared" si="89"/>
        <v>0</v>
      </c>
      <c r="H976" s="58">
        <f>IF(E976="",0,IFERROR(VLOOKUP(E976,档案费管理台账!$D$4:$H$1000,5,0),0))</f>
        <v>0</v>
      </c>
      <c r="I976" s="57"/>
      <c r="J976" s="57"/>
      <c r="K976" s="57"/>
      <c r="L976" s="57"/>
      <c r="M976" s="58" t="str">
        <f t="shared" si="90"/>
        <v/>
      </c>
      <c r="N976" s="102"/>
    </row>
    <row r="977" spans="1:14">
      <c r="A977" s="97" t="str">
        <f t="shared" si="88"/>
        <v/>
      </c>
      <c r="B977" s="98" t="str">
        <f t="shared" si="87"/>
        <v/>
      </c>
      <c r="C977" s="99"/>
      <c r="D977" s="137"/>
      <c r="E977" s="100"/>
      <c r="F977" s="57"/>
      <c r="G977" s="58">
        <f t="shared" si="89"/>
        <v>0</v>
      </c>
      <c r="H977" s="58">
        <f>IF(E977="",0,IFERROR(VLOOKUP(E977,档案费管理台账!$D$4:$H$1000,5,0),0))</f>
        <v>0</v>
      </c>
      <c r="I977" s="57"/>
      <c r="J977" s="57"/>
      <c r="K977" s="57"/>
      <c r="L977" s="57"/>
      <c r="M977" s="58" t="str">
        <f t="shared" si="90"/>
        <v/>
      </c>
      <c r="N977" s="102"/>
    </row>
    <row r="978" spans="1:14">
      <c r="A978" s="97" t="str">
        <f t="shared" si="88"/>
        <v/>
      </c>
      <c r="B978" s="98" t="str">
        <f t="shared" si="87"/>
        <v/>
      </c>
      <c r="C978" s="99"/>
      <c r="D978" s="137"/>
      <c r="E978" s="100"/>
      <c r="F978" s="57"/>
      <c r="G978" s="58">
        <f t="shared" si="89"/>
        <v>0</v>
      </c>
      <c r="H978" s="58">
        <f>IF(E978="",0,IFERROR(VLOOKUP(E978,档案费管理台账!$D$4:$H$1000,5,0),0))</f>
        <v>0</v>
      </c>
      <c r="I978" s="57"/>
      <c r="J978" s="57"/>
      <c r="K978" s="57"/>
      <c r="L978" s="57"/>
      <c r="M978" s="58" t="str">
        <f t="shared" si="90"/>
        <v/>
      </c>
      <c r="N978" s="102"/>
    </row>
    <row r="979" spans="1:14">
      <c r="A979" s="97" t="str">
        <f t="shared" si="88"/>
        <v/>
      </c>
      <c r="B979" s="98" t="str">
        <f t="shared" si="87"/>
        <v/>
      </c>
      <c r="C979" s="99"/>
      <c r="D979" s="137"/>
      <c r="E979" s="100"/>
      <c r="F979" s="57"/>
      <c r="G979" s="58">
        <f t="shared" si="89"/>
        <v>0</v>
      </c>
      <c r="H979" s="58">
        <f>IF(E979="",0,IFERROR(VLOOKUP(E979,档案费管理台账!$D$4:$H$1000,5,0),0))</f>
        <v>0</v>
      </c>
      <c r="I979" s="57"/>
      <c r="J979" s="57"/>
      <c r="K979" s="57"/>
      <c r="L979" s="57"/>
      <c r="M979" s="58" t="str">
        <f t="shared" si="90"/>
        <v/>
      </c>
      <c r="N979" s="102"/>
    </row>
    <row r="980" spans="1:14">
      <c r="A980" s="97" t="str">
        <f t="shared" si="88"/>
        <v/>
      </c>
      <c r="B980" s="98" t="str">
        <f t="shared" si="87"/>
        <v/>
      </c>
      <c r="C980" s="99"/>
      <c r="D980" s="137"/>
      <c r="E980" s="100"/>
      <c r="F980" s="57"/>
      <c r="G980" s="58">
        <f t="shared" si="89"/>
        <v>0</v>
      </c>
      <c r="H980" s="58">
        <f>IF(E980="",0,IFERROR(VLOOKUP(E980,档案费管理台账!$D$4:$H$1000,5,0),0))</f>
        <v>0</v>
      </c>
      <c r="I980" s="57"/>
      <c r="J980" s="57"/>
      <c r="K980" s="57"/>
      <c r="L980" s="57"/>
      <c r="M980" s="58" t="str">
        <f t="shared" si="90"/>
        <v/>
      </c>
      <c r="N980" s="102"/>
    </row>
    <row r="981" spans="1:14">
      <c r="A981" s="97" t="str">
        <f t="shared" si="88"/>
        <v/>
      </c>
      <c r="B981" s="98" t="str">
        <f t="shared" si="87"/>
        <v/>
      </c>
      <c r="C981" s="99"/>
      <c r="D981" s="137"/>
      <c r="E981" s="100"/>
      <c r="F981" s="57"/>
      <c r="G981" s="58">
        <f t="shared" si="89"/>
        <v>0</v>
      </c>
      <c r="H981" s="58">
        <f>IF(E981="",0,IFERROR(VLOOKUP(E981,档案费管理台账!$D$4:$H$1000,5,0),0))</f>
        <v>0</v>
      </c>
      <c r="I981" s="57"/>
      <c r="J981" s="57"/>
      <c r="K981" s="57"/>
      <c r="L981" s="57"/>
      <c r="M981" s="58" t="str">
        <f t="shared" si="90"/>
        <v/>
      </c>
      <c r="N981" s="102"/>
    </row>
    <row r="982" spans="1:14">
      <c r="A982" s="97" t="str">
        <f t="shared" si="88"/>
        <v/>
      </c>
      <c r="B982" s="98" t="str">
        <f t="shared" si="87"/>
        <v/>
      </c>
      <c r="C982" s="99"/>
      <c r="D982" s="137"/>
      <c r="E982" s="100"/>
      <c r="F982" s="57"/>
      <c r="G982" s="58">
        <f t="shared" si="89"/>
        <v>0</v>
      </c>
      <c r="H982" s="58">
        <f>IF(E982="",0,IFERROR(VLOOKUP(E982,档案费管理台账!$D$4:$H$1000,5,0),0))</f>
        <v>0</v>
      </c>
      <c r="I982" s="57"/>
      <c r="J982" s="57"/>
      <c r="K982" s="57"/>
      <c r="L982" s="57"/>
      <c r="M982" s="58" t="str">
        <f t="shared" si="90"/>
        <v/>
      </c>
      <c r="N982" s="102"/>
    </row>
    <row r="983" spans="1:14">
      <c r="A983" s="97" t="str">
        <f t="shared" si="88"/>
        <v/>
      </c>
      <c r="B983" s="98" t="str">
        <f t="shared" si="87"/>
        <v/>
      </c>
      <c r="C983" s="99"/>
      <c r="D983" s="137"/>
      <c r="E983" s="100"/>
      <c r="F983" s="57"/>
      <c r="G983" s="58">
        <f t="shared" si="89"/>
        <v>0</v>
      </c>
      <c r="H983" s="58">
        <f>IF(E983="",0,IFERROR(VLOOKUP(E983,档案费管理台账!$D$4:$H$1000,5,0),0))</f>
        <v>0</v>
      </c>
      <c r="I983" s="57"/>
      <c r="J983" s="57"/>
      <c r="K983" s="57"/>
      <c r="L983" s="57"/>
      <c r="M983" s="58" t="str">
        <f t="shared" si="90"/>
        <v/>
      </c>
      <c r="N983" s="102"/>
    </row>
    <row r="984" spans="1:14">
      <c r="A984" s="97" t="str">
        <f t="shared" si="88"/>
        <v/>
      </c>
      <c r="B984" s="98" t="str">
        <f t="shared" si="87"/>
        <v/>
      </c>
      <c r="C984" s="99"/>
      <c r="D984" s="137"/>
      <c r="E984" s="100"/>
      <c r="F984" s="57"/>
      <c r="G984" s="58">
        <f t="shared" si="89"/>
        <v>0</v>
      </c>
      <c r="H984" s="58">
        <f>IF(E984="",0,IFERROR(VLOOKUP(E984,档案费管理台账!$D$4:$H$1000,5,0),0))</f>
        <v>0</v>
      </c>
      <c r="I984" s="57"/>
      <c r="J984" s="57"/>
      <c r="K984" s="57"/>
      <c r="L984" s="57"/>
      <c r="M984" s="58" t="str">
        <f t="shared" si="90"/>
        <v/>
      </c>
      <c r="N984" s="102"/>
    </row>
    <row r="985" spans="1:14">
      <c r="A985" s="97" t="str">
        <f t="shared" si="88"/>
        <v/>
      </c>
      <c r="B985" s="98" t="str">
        <f t="shared" si="87"/>
        <v/>
      </c>
      <c r="C985" s="99"/>
      <c r="D985" s="137"/>
      <c r="E985" s="100"/>
      <c r="F985" s="57"/>
      <c r="G985" s="58">
        <f t="shared" si="89"/>
        <v>0</v>
      </c>
      <c r="H985" s="58">
        <f>IF(E985="",0,IFERROR(VLOOKUP(E985,档案费管理台账!$D$4:$H$1000,5,0),0))</f>
        <v>0</v>
      </c>
      <c r="I985" s="57"/>
      <c r="J985" s="57"/>
      <c r="K985" s="57"/>
      <c r="L985" s="57"/>
      <c r="M985" s="58" t="str">
        <f t="shared" si="90"/>
        <v/>
      </c>
      <c r="N985" s="102"/>
    </row>
    <row r="986" spans="1:14">
      <c r="A986" s="97" t="str">
        <f t="shared" si="88"/>
        <v/>
      </c>
      <c r="B986" s="98" t="str">
        <f t="shared" si="87"/>
        <v/>
      </c>
      <c r="C986" s="99"/>
      <c r="D986" s="137"/>
      <c r="E986" s="100"/>
      <c r="F986" s="57"/>
      <c r="G986" s="58">
        <f t="shared" si="89"/>
        <v>0</v>
      </c>
      <c r="H986" s="58">
        <f>IF(E986="",0,IFERROR(VLOOKUP(E986,档案费管理台账!$D$4:$H$1000,5,0),0))</f>
        <v>0</v>
      </c>
      <c r="I986" s="57"/>
      <c r="J986" s="57"/>
      <c r="K986" s="57"/>
      <c r="L986" s="57"/>
      <c r="M986" s="58" t="str">
        <f t="shared" si="90"/>
        <v/>
      </c>
      <c r="N986" s="102"/>
    </row>
    <row r="987" spans="1:14">
      <c r="A987" s="97" t="str">
        <f t="shared" si="88"/>
        <v/>
      </c>
      <c r="B987" s="98" t="str">
        <f t="shared" si="87"/>
        <v/>
      </c>
      <c r="C987" s="99"/>
      <c r="D987" s="137"/>
      <c r="E987" s="100"/>
      <c r="F987" s="57"/>
      <c r="G987" s="58">
        <f t="shared" si="89"/>
        <v>0</v>
      </c>
      <c r="H987" s="58">
        <f>IF(E987="",0,IFERROR(VLOOKUP(E987,档案费管理台账!$D$4:$H$1000,5,0),0))</f>
        <v>0</v>
      </c>
      <c r="I987" s="57"/>
      <c r="J987" s="57"/>
      <c r="K987" s="57"/>
      <c r="L987" s="57"/>
      <c r="M987" s="58" t="str">
        <f t="shared" si="90"/>
        <v/>
      </c>
      <c r="N987" s="102"/>
    </row>
    <row r="988" spans="1:14">
      <c r="A988" s="97" t="str">
        <f t="shared" si="88"/>
        <v/>
      </c>
      <c r="B988" s="98" t="str">
        <f t="shared" si="87"/>
        <v/>
      </c>
      <c r="C988" s="99"/>
      <c r="D988" s="137"/>
      <c r="E988" s="100"/>
      <c r="F988" s="57"/>
      <c r="G988" s="58">
        <f t="shared" si="89"/>
        <v>0</v>
      </c>
      <c r="H988" s="58">
        <f>IF(E988="",0,IFERROR(VLOOKUP(E988,档案费管理台账!$D$4:$H$1000,5,0),0))</f>
        <v>0</v>
      </c>
      <c r="I988" s="57"/>
      <c r="J988" s="57"/>
      <c r="K988" s="57"/>
      <c r="L988" s="57"/>
      <c r="M988" s="58" t="str">
        <f t="shared" si="90"/>
        <v/>
      </c>
      <c r="N988" s="102"/>
    </row>
    <row r="989" spans="1:14">
      <c r="A989" s="97" t="str">
        <f t="shared" si="88"/>
        <v/>
      </c>
      <c r="B989" s="98" t="str">
        <f t="shared" si="87"/>
        <v/>
      </c>
      <c r="C989" s="99"/>
      <c r="D989" s="137"/>
      <c r="E989" s="100"/>
      <c r="F989" s="57"/>
      <c r="G989" s="58">
        <f t="shared" si="89"/>
        <v>0</v>
      </c>
      <c r="H989" s="58">
        <f>IF(E989="",0,IFERROR(VLOOKUP(E989,档案费管理台账!$D$4:$H$1000,5,0),0))</f>
        <v>0</v>
      </c>
      <c r="I989" s="57"/>
      <c r="J989" s="57"/>
      <c r="K989" s="57"/>
      <c r="L989" s="57"/>
      <c r="M989" s="58" t="str">
        <f t="shared" si="90"/>
        <v/>
      </c>
      <c r="N989" s="102"/>
    </row>
    <row r="990" spans="1:14">
      <c r="A990" s="97" t="str">
        <f t="shared" si="88"/>
        <v/>
      </c>
      <c r="B990" s="98" t="str">
        <f t="shared" si="87"/>
        <v/>
      </c>
      <c r="C990" s="99"/>
      <c r="D990" s="137"/>
      <c r="E990" s="100"/>
      <c r="F990" s="57"/>
      <c r="G990" s="58">
        <f t="shared" si="89"/>
        <v>0</v>
      </c>
      <c r="H990" s="58">
        <f>IF(E990="",0,IFERROR(VLOOKUP(E990,档案费管理台账!$D$4:$H$1000,5,0),0))</f>
        <v>0</v>
      </c>
      <c r="I990" s="57"/>
      <c r="J990" s="57"/>
      <c r="K990" s="57"/>
      <c r="L990" s="57"/>
      <c r="M990" s="58" t="str">
        <f t="shared" si="90"/>
        <v/>
      </c>
      <c r="N990" s="102"/>
    </row>
    <row r="991" spans="1:14">
      <c r="A991" s="97" t="str">
        <f t="shared" si="88"/>
        <v/>
      </c>
      <c r="B991" s="98" t="str">
        <f t="shared" si="87"/>
        <v/>
      </c>
      <c r="C991" s="99"/>
      <c r="D991" s="137"/>
      <c r="E991" s="100"/>
      <c r="F991" s="57"/>
      <c r="G991" s="58">
        <f t="shared" si="89"/>
        <v>0</v>
      </c>
      <c r="H991" s="58">
        <f>IF(E991="",0,IFERROR(VLOOKUP(E991,档案费管理台账!$D$4:$H$1000,5,0),0))</f>
        <v>0</v>
      </c>
      <c r="I991" s="57"/>
      <c r="J991" s="57"/>
      <c r="K991" s="57"/>
      <c r="L991" s="57"/>
      <c r="M991" s="58" t="str">
        <f t="shared" si="90"/>
        <v/>
      </c>
      <c r="N991" s="102"/>
    </row>
    <row r="992" spans="1:14">
      <c r="A992" s="97" t="str">
        <f t="shared" si="88"/>
        <v/>
      </c>
      <c r="B992" s="98" t="str">
        <f t="shared" si="87"/>
        <v/>
      </c>
      <c r="C992" s="99"/>
      <c r="D992" s="137"/>
      <c r="E992" s="100"/>
      <c r="F992" s="57"/>
      <c r="G992" s="58">
        <f t="shared" si="89"/>
        <v>0</v>
      </c>
      <c r="H992" s="58">
        <f>IF(E992="",0,IFERROR(VLOOKUP(E992,档案费管理台账!$D$4:$H$1000,5,0),0))</f>
        <v>0</v>
      </c>
      <c r="I992" s="57"/>
      <c r="J992" s="57"/>
      <c r="K992" s="57"/>
      <c r="L992" s="57"/>
      <c r="M992" s="58" t="str">
        <f t="shared" si="90"/>
        <v/>
      </c>
      <c r="N992" s="102"/>
    </row>
    <row r="993" spans="1:14">
      <c r="A993" s="97" t="str">
        <f t="shared" si="88"/>
        <v/>
      </c>
      <c r="B993" s="98" t="str">
        <f t="shared" si="87"/>
        <v/>
      </c>
      <c r="C993" s="99"/>
      <c r="D993" s="137"/>
      <c r="E993" s="100"/>
      <c r="F993" s="57"/>
      <c r="G993" s="58">
        <f t="shared" si="89"/>
        <v>0</v>
      </c>
      <c r="H993" s="58">
        <f>IF(E993="",0,IFERROR(VLOOKUP(E993,档案费管理台账!$D$4:$H$1000,5,0),0))</f>
        <v>0</v>
      </c>
      <c r="I993" s="57"/>
      <c r="J993" s="57"/>
      <c r="K993" s="57"/>
      <c r="L993" s="57"/>
      <c r="M993" s="58" t="str">
        <f t="shared" si="90"/>
        <v/>
      </c>
      <c r="N993" s="102"/>
    </row>
    <row r="994" spans="1:14">
      <c r="A994" s="97" t="str">
        <f t="shared" si="88"/>
        <v/>
      </c>
      <c r="B994" s="98" t="str">
        <f t="shared" si="87"/>
        <v/>
      </c>
      <c r="C994" s="99"/>
      <c r="D994" s="137"/>
      <c r="E994" s="100"/>
      <c r="F994" s="57"/>
      <c r="G994" s="58">
        <f t="shared" si="89"/>
        <v>0</v>
      </c>
      <c r="H994" s="58">
        <f>IF(E994="",0,IFERROR(VLOOKUP(E994,档案费管理台账!$D$4:$H$1000,5,0),0))</f>
        <v>0</v>
      </c>
      <c r="I994" s="57"/>
      <c r="J994" s="57"/>
      <c r="K994" s="57"/>
      <c r="L994" s="57"/>
      <c r="M994" s="58" t="str">
        <f t="shared" si="90"/>
        <v/>
      </c>
      <c r="N994" s="102"/>
    </row>
    <row r="995" spans="1:14">
      <c r="A995" s="97" t="str">
        <f t="shared" si="88"/>
        <v/>
      </c>
      <c r="B995" s="98" t="str">
        <f t="shared" si="87"/>
        <v/>
      </c>
      <c r="C995" s="99"/>
      <c r="D995" s="137"/>
      <c r="E995" s="100"/>
      <c r="F995" s="57"/>
      <c r="G995" s="58">
        <f t="shared" si="89"/>
        <v>0</v>
      </c>
      <c r="H995" s="58">
        <f>IF(E995="",0,IFERROR(VLOOKUP(E995,档案费管理台账!$D$4:$H$1000,5,0),0))</f>
        <v>0</v>
      </c>
      <c r="I995" s="57"/>
      <c r="J995" s="57"/>
      <c r="K995" s="57"/>
      <c r="L995" s="57"/>
      <c r="M995" s="58" t="str">
        <f t="shared" si="90"/>
        <v/>
      </c>
      <c r="N995" s="102"/>
    </row>
    <row r="996" spans="1:14">
      <c r="A996" s="97" t="str">
        <f t="shared" si="88"/>
        <v/>
      </c>
      <c r="B996" s="98" t="str">
        <f t="shared" si="87"/>
        <v/>
      </c>
      <c r="C996" s="99"/>
      <c r="D996" s="137"/>
      <c r="E996" s="100"/>
      <c r="F996" s="57"/>
      <c r="G996" s="58">
        <f t="shared" si="89"/>
        <v>0</v>
      </c>
      <c r="H996" s="58">
        <f>IF(E996="",0,IFERROR(VLOOKUP(E996,档案费管理台账!$D$4:$H$1000,5,0),0))</f>
        <v>0</v>
      </c>
      <c r="I996" s="57"/>
      <c r="J996" s="57"/>
      <c r="K996" s="57"/>
      <c r="L996" s="57"/>
      <c r="M996" s="58" t="str">
        <f t="shared" si="90"/>
        <v/>
      </c>
      <c r="N996" s="102"/>
    </row>
    <row r="997" spans="1:14">
      <c r="A997" s="97" t="str">
        <f t="shared" si="88"/>
        <v/>
      </c>
      <c r="B997" s="98" t="str">
        <f t="shared" si="87"/>
        <v/>
      </c>
      <c r="C997" s="99"/>
      <c r="D997" s="137"/>
      <c r="E997" s="100"/>
      <c r="F997" s="57"/>
      <c r="G997" s="58">
        <f t="shared" si="89"/>
        <v>0</v>
      </c>
      <c r="H997" s="58">
        <f>IF(E997="",0,IFERROR(VLOOKUP(E997,档案费管理台账!$D$4:$H$1000,5,0),0))</f>
        <v>0</v>
      </c>
      <c r="I997" s="57"/>
      <c r="J997" s="57"/>
      <c r="K997" s="57"/>
      <c r="L997" s="57"/>
      <c r="M997" s="58" t="str">
        <f t="shared" si="90"/>
        <v/>
      </c>
      <c r="N997" s="102"/>
    </row>
    <row r="998" spans="1:14">
      <c r="A998" s="97" t="str">
        <f t="shared" si="88"/>
        <v/>
      </c>
      <c r="B998" s="98" t="str">
        <f t="shared" si="87"/>
        <v/>
      </c>
      <c r="C998" s="99"/>
      <c r="D998" s="137"/>
      <c r="E998" s="100"/>
      <c r="F998" s="57"/>
      <c r="G998" s="58">
        <f t="shared" si="89"/>
        <v>0</v>
      </c>
      <c r="H998" s="58">
        <f>IF(E998="",0,IFERROR(VLOOKUP(E998,档案费管理台账!$D$4:$H$1000,5,0),0))</f>
        <v>0</v>
      </c>
      <c r="I998" s="57"/>
      <c r="J998" s="57"/>
      <c r="K998" s="57"/>
      <c r="L998" s="57"/>
      <c r="M998" s="58" t="str">
        <f t="shared" si="90"/>
        <v/>
      </c>
      <c r="N998" s="102"/>
    </row>
    <row r="999" spans="1:14">
      <c r="A999" s="97" t="str">
        <f t="shared" si="88"/>
        <v/>
      </c>
      <c r="B999" s="98" t="str">
        <f t="shared" si="87"/>
        <v/>
      </c>
      <c r="C999" s="99"/>
      <c r="D999" s="137"/>
      <c r="E999" s="100"/>
      <c r="F999" s="57"/>
      <c r="G999" s="58">
        <f t="shared" si="89"/>
        <v>0</v>
      </c>
      <c r="H999" s="58">
        <f>IF(E999="",0,IFERROR(VLOOKUP(E999,档案费管理台账!$D$4:$H$1000,5,0),0))</f>
        <v>0</v>
      </c>
      <c r="I999" s="57"/>
      <c r="J999" s="57"/>
      <c r="K999" s="57"/>
      <c r="L999" s="57"/>
      <c r="M999" s="58" t="str">
        <f t="shared" si="90"/>
        <v/>
      </c>
      <c r="N999" s="102"/>
    </row>
    <row r="1000" spans="1:14">
      <c r="A1000" s="97" t="str">
        <f t="shared" si="88"/>
        <v/>
      </c>
      <c r="B1000" s="98" t="str">
        <f t="shared" si="87"/>
        <v/>
      </c>
      <c r="C1000" s="99"/>
      <c r="D1000" s="137"/>
      <c r="E1000" s="100"/>
      <c r="F1000" s="57"/>
      <c r="G1000" s="58">
        <f t="shared" si="89"/>
        <v>0</v>
      </c>
      <c r="H1000" s="58">
        <f>IF(E1000="",0,IFERROR(VLOOKUP(E1000,档案费管理台账!$D$4:$H$1000,5,0),0))</f>
        <v>0</v>
      </c>
      <c r="I1000" s="57"/>
      <c r="J1000" s="57"/>
      <c r="K1000" s="57"/>
      <c r="L1000" s="57"/>
      <c r="M1000" s="58" t="str">
        <f t="shared" si="90"/>
        <v/>
      </c>
      <c r="N1000" s="102"/>
    </row>
  </sheetData>
  <mergeCells count="39">
    <mergeCell ref="D1:F1"/>
    <mergeCell ref="G1:H1"/>
    <mergeCell ref="J1:K1"/>
    <mergeCell ref="L1:O1"/>
    <mergeCell ref="H3:Q3"/>
    <mergeCell ref="A5:T5"/>
    <mergeCell ref="H6:O6"/>
    <mergeCell ref="P6:S6"/>
    <mergeCell ref="J7:K7"/>
    <mergeCell ref="L7:M7"/>
    <mergeCell ref="P7:Q7"/>
    <mergeCell ref="A23:Y23"/>
    <mergeCell ref="D24:G24"/>
    <mergeCell ref="H24:N24"/>
    <mergeCell ref="O24:S24"/>
    <mergeCell ref="A41:I41"/>
    <mergeCell ref="A6:A8"/>
    <mergeCell ref="A24:A25"/>
    <mergeCell ref="B6:B8"/>
    <mergeCell ref="B24:B25"/>
    <mergeCell ref="C6:C8"/>
    <mergeCell ref="C24:C25"/>
    <mergeCell ref="D6:D8"/>
    <mergeCell ref="E6:E8"/>
    <mergeCell ref="F6:F8"/>
    <mergeCell ref="G6:G8"/>
    <mergeCell ref="R7:R8"/>
    <mergeCell ref="S7:S8"/>
    <mergeCell ref="T6:T8"/>
    <mergeCell ref="T24:T25"/>
    <mergeCell ref="U6:U8"/>
    <mergeCell ref="U24:U25"/>
    <mergeCell ref="V24:V25"/>
    <mergeCell ref="W24:W25"/>
    <mergeCell ref="X24:X25"/>
    <mergeCell ref="Y24:Y25"/>
    <mergeCell ref="Z24:Z25"/>
    <mergeCell ref="AA24:AA25"/>
    <mergeCell ref="AB24:AB25"/>
  </mergeCells>
  <hyperlinks>
    <hyperlink ref="C1" location="项目管理台账!A1" display="返回"/>
  </hyperlinks>
  <pageMargins left="0.7" right="0.7" top="0.75" bottom="0.75" header="0.3" footer="0.3"/>
  <pageSetup paperSize="9" orientation="portrait"/>
  <headerFooter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2"/>
  <dimension ref="A1:AD1000"/>
  <sheetViews>
    <sheetView showGridLines="0" workbookViewId="0">
      <pane ySplit="1" topLeftCell="A2" activePane="bottomLeft" state="frozen"/>
      <selection/>
      <selection pane="bottomLeft" activeCell="B1" sqref="B1"/>
    </sheetView>
  </sheetViews>
  <sheetFormatPr defaultColWidth="9" defaultRowHeight="14.4"/>
  <cols>
    <col min="1" max="1" width="7.46296296296296" customWidth="1"/>
    <col min="2" max="2" width="11.7962962962963" style="29" customWidth="1"/>
    <col min="3" max="3" width="12.2037037037037" style="29" customWidth="1"/>
    <col min="4" max="4" width="20.0648148148148" customWidth="1"/>
    <col min="5" max="5" width="14.0648148148148" customWidth="1"/>
    <col min="6" max="6" width="13.6018518518519" customWidth="1"/>
    <col min="7" max="7" width="12.7962962962963" customWidth="1"/>
    <col min="8" max="8" width="12.537037037037" customWidth="1"/>
    <col min="9" max="9" width="13.3333333333333" customWidth="1"/>
    <col min="10" max="10" width="13.2037037037037" customWidth="1"/>
    <col min="11" max="11" width="14.2037037037037" customWidth="1"/>
    <col min="12" max="12" width="12.6018518518519" customWidth="1"/>
    <col min="13" max="13" width="11.537037037037" customWidth="1"/>
    <col min="18" max="18" width="10.3333333333333" customWidth="1"/>
    <col min="19" max="19" width="8.7962962962963" customWidth="1"/>
    <col min="20" max="20" width="13.3333333333333" customWidth="1"/>
    <col min="21" max="21" width="5.2037037037037" customWidth="1"/>
    <col min="23" max="23" width="9" style="29"/>
    <col min="24" max="24" width="9.60185185185185" customWidth="1"/>
    <col min="26" max="26" width="4.53703703703704" style="30" customWidth="1"/>
    <col min="27" max="27" width="10.0648148148148" customWidth="1"/>
    <col min="28" max="28" width="13.3333333333333" style="29" customWidth="1"/>
  </cols>
  <sheetData>
    <row r="1" ht="28.95" spans="1:28">
      <c r="A1" s="31" t="s">
        <v>209</v>
      </c>
      <c r="B1" s="32"/>
      <c r="C1" s="33" t="s">
        <v>118</v>
      </c>
      <c r="D1" s="34" t="s">
        <v>210</v>
      </c>
      <c r="E1" s="34"/>
      <c r="F1" s="34"/>
      <c r="G1" s="35" t="s">
        <v>102</v>
      </c>
      <c r="H1" s="35"/>
      <c r="I1" s="36" t="s">
        <v>120</v>
      </c>
      <c r="J1" s="37" t="s">
        <v>0</v>
      </c>
      <c r="K1" s="37"/>
      <c r="L1" s="38" t="s">
        <v>121</v>
      </c>
      <c r="M1" s="38"/>
      <c r="N1" s="38"/>
      <c r="O1" s="38"/>
    </row>
    <row r="2" ht="15.15"/>
    <row r="3" spans="1:28">
      <c r="H3" s="39" t="s">
        <v>122</v>
      </c>
      <c r="I3" s="39"/>
      <c r="J3" s="39"/>
      <c r="K3" s="39"/>
      <c r="L3" s="39"/>
      <c r="M3" s="39"/>
      <c r="N3" s="39"/>
      <c r="O3" s="39"/>
      <c r="P3" s="39"/>
      <c r="Q3" s="39"/>
    </row>
    <row r="4" spans="1:28">
      <c r="H4" s="40"/>
      <c r="I4" s="40"/>
      <c r="J4" s="40"/>
      <c r="K4" s="40"/>
      <c r="L4" s="40"/>
      <c r="M4" s="40"/>
      <c r="N4" s="40"/>
      <c r="O4" s="40"/>
      <c r="P4" s="40">
        <v>0.05</v>
      </c>
      <c r="Q4" s="40">
        <v>0.05</v>
      </c>
    </row>
    <row r="5" spans="1:28">
      <c r="A5" s="41" t="s">
        <v>123</v>
      </c>
      <c r="B5" s="41"/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</row>
    <row r="6" s="27" customFormat="1" spans="1:28">
      <c r="A6" s="42" t="s">
        <v>124</v>
      </c>
      <c r="B6" s="43" t="s">
        <v>125</v>
      </c>
      <c r="C6" s="43" t="s">
        <v>126</v>
      </c>
      <c r="D6" s="42" t="s">
        <v>127</v>
      </c>
      <c r="E6" s="42" t="s">
        <v>128</v>
      </c>
      <c r="F6" s="42" t="s">
        <v>129</v>
      </c>
      <c r="G6" s="42" t="s">
        <v>130</v>
      </c>
      <c r="H6" s="44" t="s">
        <v>131</v>
      </c>
      <c r="I6" s="44"/>
      <c r="J6" s="44"/>
      <c r="K6" s="44"/>
      <c r="L6" s="44"/>
      <c r="M6" s="44"/>
      <c r="N6" s="44"/>
      <c r="O6" s="44"/>
      <c r="P6" s="45" t="s">
        <v>132</v>
      </c>
      <c r="Q6" s="45"/>
      <c r="R6" s="45"/>
      <c r="S6" s="45"/>
      <c r="T6" s="42" t="s">
        <v>133</v>
      </c>
      <c r="U6" s="46" t="s">
        <v>134</v>
      </c>
      <c r="W6" s="47"/>
      <c r="Z6" s="48"/>
      <c r="AB6" s="47"/>
    </row>
    <row r="7" s="27" customFormat="1" ht="28.8" spans="1:28">
      <c r="A7" s="42"/>
      <c r="B7" s="43"/>
      <c r="C7" s="43"/>
      <c r="D7" s="42"/>
      <c r="E7" s="42"/>
      <c r="F7" s="42"/>
      <c r="G7" s="42"/>
      <c r="H7" s="49" t="s">
        <v>135</v>
      </c>
      <c r="I7" s="49" t="s">
        <v>135</v>
      </c>
      <c r="J7" s="49" t="s">
        <v>136</v>
      </c>
      <c r="K7" s="49"/>
      <c r="L7" s="49" t="s">
        <v>137</v>
      </c>
      <c r="M7" s="49"/>
      <c r="N7" s="49" t="s">
        <v>138</v>
      </c>
      <c r="O7" s="49" t="s">
        <v>139</v>
      </c>
      <c r="P7" s="42" t="s">
        <v>140</v>
      </c>
      <c r="Q7" s="42"/>
      <c r="R7" s="46" t="s">
        <v>141</v>
      </c>
      <c r="S7" s="46" t="s">
        <v>142</v>
      </c>
      <c r="T7" s="42"/>
      <c r="U7" s="46"/>
      <c r="W7" s="47"/>
      <c r="Z7" s="48"/>
      <c r="AB7" s="47"/>
    </row>
    <row r="8" s="27" customFormat="1" ht="28.8" spans="1:28">
      <c r="A8" s="42"/>
      <c r="B8" s="43"/>
      <c r="C8" s="43"/>
      <c r="D8" s="42"/>
      <c r="E8" s="42"/>
      <c r="F8" s="42"/>
      <c r="G8" s="42"/>
      <c r="H8" s="50" t="s">
        <v>143</v>
      </c>
      <c r="I8" s="50" t="s">
        <v>144</v>
      </c>
      <c r="J8" s="50" t="s">
        <v>145</v>
      </c>
      <c r="K8" s="50" t="s">
        <v>146</v>
      </c>
      <c r="L8" s="50" t="s">
        <v>147</v>
      </c>
      <c r="M8" s="50" t="s">
        <v>148</v>
      </c>
      <c r="N8" s="50" t="s">
        <v>149</v>
      </c>
      <c r="O8" s="50" t="s">
        <v>150</v>
      </c>
      <c r="P8" s="51" t="s">
        <v>151</v>
      </c>
      <c r="Q8" s="51" t="s">
        <v>152</v>
      </c>
      <c r="R8" s="46"/>
      <c r="S8" s="46"/>
      <c r="T8" s="42"/>
      <c r="U8" s="46"/>
      <c r="W8" s="47"/>
      <c r="Z8" s="48"/>
      <c r="AB8" s="47"/>
    </row>
    <row r="9" s="27" customFormat="1" spans="1:28">
      <c r="A9" s="52" t="s">
        <v>153</v>
      </c>
      <c r="B9" s="53"/>
      <c r="C9" s="53"/>
      <c r="D9" s="52"/>
      <c r="E9" s="52"/>
      <c r="F9" s="52"/>
      <c r="G9" s="52"/>
      <c r="H9" s="54">
        <f>(20%-1%-3%)*1</f>
        <v>0.16</v>
      </c>
      <c r="I9" s="54">
        <v>0.08</v>
      </c>
      <c r="J9" s="55">
        <f>10%-1%</f>
        <v>0.09</v>
      </c>
      <c r="K9" s="54">
        <f>2%</f>
        <v>0.02</v>
      </c>
      <c r="L9" s="55">
        <v>0.005</v>
      </c>
      <c r="M9" s="55">
        <v>0.005</v>
      </c>
      <c r="N9" s="55">
        <f>(0.5%-0.1%)-0.08%+0.08%</f>
        <v>0.004</v>
      </c>
      <c r="O9" s="55">
        <f>0.8%</f>
        <v>0.008</v>
      </c>
      <c r="P9" s="54">
        <v>0.05</v>
      </c>
      <c r="Q9" s="54">
        <v>0.05</v>
      </c>
      <c r="R9" s="56"/>
      <c r="S9" s="56"/>
      <c r="T9" s="52"/>
      <c r="U9" s="39"/>
      <c r="W9" s="47"/>
      <c r="Z9" s="48"/>
      <c r="AB9" s="47"/>
    </row>
    <row r="10" spans="1:28">
      <c r="A10" s="39" t="s">
        <v>154</v>
      </c>
      <c r="B10" s="57">
        <v>6326</v>
      </c>
      <c r="C10" s="57">
        <v>6326</v>
      </c>
      <c r="D10" s="57">
        <v>6326</v>
      </c>
      <c r="E10" s="57">
        <v>6326</v>
      </c>
      <c r="F10" s="57">
        <v>6326</v>
      </c>
      <c r="G10" s="57">
        <v>0</v>
      </c>
      <c r="H10" s="58">
        <f>ROUND(B10*$H$9,2)</f>
        <v>1012.16</v>
      </c>
      <c r="I10" s="58">
        <f>ROUND(B10*$I$9,2)</f>
        <v>506.08</v>
      </c>
      <c r="J10" s="58">
        <f>ROUND(C10*$J$9,2)</f>
        <v>569.34</v>
      </c>
      <c r="K10" s="58">
        <f>IF(OR(C10="",C10=0),0,ROUND(C10*$K$9+3,2))</f>
        <v>129.52</v>
      </c>
      <c r="L10" s="58">
        <f>ROUND(D10*$L$9,2)</f>
        <v>31.63</v>
      </c>
      <c r="M10" s="58">
        <f>ROUND(D10*$M$9,2)</f>
        <v>31.63</v>
      </c>
      <c r="N10" s="58">
        <f>ROUND(E10*$N$9,2)</f>
        <v>25.3</v>
      </c>
      <c r="O10" s="58">
        <f>ROUND(F10*$O$9,2)</f>
        <v>50.61</v>
      </c>
      <c r="P10" s="58">
        <f>ROUND(G10*$P$9,0)</f>
        <v>0</v>
      </c>
      <c r="Q10" s="58">
        <f>ROUND(G10*$Q$9,0)</f>
        <v>0</v>
      </c>
      <c r="R10" s="58">
        <f>H10+J10+L10+N10+O10+P10</f>
        <v>1689.04</v>
      </c>
      <c r="S10" s="58">
        <f>I10+K10+M10+Q10</f>
        <v>667.23</v>
      </c>
      <c r="T10" s="58">
        <f>R10+S10</f>
        <v>2356.27</v>
      </c>
      <c r="U10" s="59"/>
      <c r="V10" t="s">
        <v>154</v>
      </c>
    </row>
    <row r="11" spans="1:28">
      <c r="A11" s="39" t="s">
        <v>155</v>
      </c>
      <c r="B11" s="57">
        <f>B10</f>
        <v>6326</v>
      </c>
      <c r="C11" s="57">
        <f t="shared" ref="C11:G21" si="0">C10</f>
        <v>6326</v>
      </c>
      <c r="D11" s="57">
        <f t="shared" si="0"/>
        <v>6326</v>
      </c>
      <c r="E11" s="57">
        <f t="shared" si="0"/>
        <v>6326</v>
      </c>
      <c r="F11" s="57">
        <f t="shared" si="0"/>
        <v>6326</v>
      </c>
      <c r="G11" s="57">
        <f t="shared" si="0"/>
        <v>0</v>
      </c>
      <c r="H11" s="58">
        <f t="shared" ref="H11:H21" si="1">ROUND(B11*$H$9,2)</f>
        <v>1012.16</v>
      </c>
      <c r="I11" s="58">
        <f t="shared" ref="I11:I21" si="2">ROUND(B11*$I$9,2)</f>
        <v>506.08</v>
      </c>
      <c r="J11" s="58">
        <f t="shared" ref="J11:J21" si="3">ROUND(C11*$J$9,2)</f>
        <v>569.34</v>
      </c>
      <c r="K11" s="58">
        <f t="shared" ref="K11:K21" si="4">IF(OR(C11="",C11=0),0,ROUND(C11*$K$9+3,2))</f>
        <v>129.52</v>
      </c>
      <c r="L11" s="58">
        <f t="shared" ref="L11:L21" si="5">ROUND(D11*$L$9,2)</f>
        <v>31.63</v>
      </c>
      <c r="M11" s="58">
        <f t="shared" ref="M11:M21" si="6">ROUND(D11*$M$9,2)</f>
        <v>31.63</v>
      </c>
      <c r="N11" s="58">
        <f t="shared" ref="N11:N21" si="7">ROUND(E11*$N$9,2)</f>
        <v>25.3</v>
      </c>
      <c r="O11" s="58">
        <f t="shared" ref="O11:O21" si="8">ROUND(F11*$O$9,2)</f>
        <v>50.61</v>
      </c>
      <c r="P11" s="58">
        <f t="shared" ref="P11:P15" si="9">ROUND(G11*$P$9,0)</f>
        <v>0</v>
      </c>
      <c r="Q11" s="58">
        <f t="shared" ref="Q11:Q15" si="10">ROUND(G11*$Q$9,0)</f>
        <v>0</v>
      </c>
      <c r="R11" s="58">
        <f t="shared" ref="R11:R21" si="11">H11+J11+L11+N11+O11+P11</f>
        <v>1689.04</v>
      </c>
      <c r="S11" s="58">
        <f t="shared" ref="S11:S21" si="12">I11+K11+M11+Q11</f>
        <v>667.23</v>
      </c>
      <c r="T11" s="58">
        <f t="shared" ref="T11:T21" si="13">R11+S11</f>
        <v>2356.27</v>
      </c>
      <c r="U11" s="59"/>
      <c r="V11" t="s">
        <v>155</v>
      </c>
    </row>
    <row r="12" spans="1:28">
      <c r="A12" s="39" t="s">
        <v>156</v>
      </c>
      <c r="B12" s="57">
        <f t="shared" ref="B12:F21" si="14">B11</f>
        <v>6326</v>
      </c>
      <c r="C12" s="57">
        <f t="shared" si="0"/>
        <v>6326</v>
      </c>
      <c r="D12" s="57">
        <f t="shared" si="0"/>
        <v>6326</v>
      </c>
      <c r="E12" s="57">
        <f t="shared" si="0"/>
        <v>6326</v>
      </c>
      <c r="F12" s="57">
        <f t="shared" si="0"/>
        <v>6326</v>
      </c>
      <c r="G12" s="57">
        <f t="shared" si="0"/>
        <v>0</v>
      </c>
      <c r="H12" s="58">
        <f t="shared" si="1"/>
        <v>1012.16</v>
      </c>
      <c r="I12" s="58">
        <f t="shared" si="2"/>
        <v>506.08</v>
      </c>
      <c r="J12" s="58">
        <f t="shared" si="3"/>
        <v>569.34</v>
      </c>
      <c r="K12" s="58">
        <f t="shared" si="4"/>
        <v>129.52</v>
      </c>
      <c r="L12" s="58">
        <f t="shared" si="5"/>
        <v>31.63</v>
      </c>
      <c r="M12" s="58">
        <f t="shared" si="6"/>
        <v>31.63</v>
      </c>
      <c r="N12" s="58">
        <f t="shared" si="7"/>
        <v>25.3</v>
      </c>
      <c r="O12" s="58">
        <f t="shared" si="8"/>
        <v>50.61</v>
      </c>
      <c r="P12" s="58">
        <f t="shared" si="9"/>
        <v>0</v>
      </c>
      <c r="Q12" s="58">
        <f t="shared" si="10"/>
        <v>0</v>
      </c>
      <c r="R12" s="58">
        <f t="shared" si="11"/>
        <v>1689.04</v>
      </c>
      <c r="S12" s="58">
        <f t="shared" si="12"/>
        <v>667.23</v>
      </c>
      <c r="T12" s="58">
        <f t="shared" si="13"/>
        <v>2356.27</v>
      </c>
      <c r="U12" s="59"/>
      <c r="V12" t="s">
        <v>156</v>
      </c>
    </row>
    <row r="13" spans="1:28">
      <c r="A13" s="39" t="s">
        <v>157</v>
      </c>
      <c r="B13" s="57">
        <f t="shared" si="14"/>
        <v>6326</v>
      </c>
      <c r="C13" s="57">
        <f t="shared" si="0"/>
        <v>6326</v>
      </c>
      <c r="D13" s="57">
        <f t="shared" si="0"/>
        <v>6326</v>
      </c>
      <c r="E13" s="57">
        <f t="shared" si="0"/>
        <v>6326</v>
      </c>
      <c r="F13" s="57">
        <f t="shared" si="0"/>
        <v>6326</v>
      </c>
      <c r="G13" s="57">
        <f t="shared" si="0"/>
        <v>0</v>
      </c>
      <c r="H13" s="58">
        <f t="shared" si="1"/>
        <v>1012.16</v>
      </c>
      <c r="I13" s="58">
        <f t="shared" si="2"/>
        <v>506.08</v>
      </c>
      <c r="J13" s="58">
        <f t="shared" si="3"/>
        <v>569.34</v>
      </c>
      <c r="K13" s="58">
        <f t="shared" si="4"/>
        <v>129.52</v>
      </c>
      <c r="L13" s="58">
        <f t="shared" si="5"/>
        <v>31.63</v>
      </c>
      <c r="M13" s="58">
        <f t="shared" si="6"/>
        <v>31.63</v>
      </c>
      <c r="N13" s="58">
        <f t="shared" si="7"/>
        <v>25.3</v>
      </c>
      <c r="O13" s="58">
        <f t="shared" si="8"/>
        <v>50.61</v>
      </c>
      <c r="P13" s="58">
        <f t="shared" si="9"/>
        <v>0</v>
      </c>
      <c r="Q13" s="58">
        <f t="shared" si="10"/>
        <v>0</v>
      </c>
      <c r="R13" s="58">
        <f t="shared" si="11"/>
        <v>1689.04</v>
      </c>
      <c r="S13" s="58">
        <f t="shared" si="12"/>
        <v>667.23</v>
      </c>
      <c r="T13" s="58">
        <f t="shared" si="13"/>
        <v>2356.27</v>
      </c>
      <c r="U13" s="59"/>
      <c r="V13" t="s">
        <v>157</v>
      </c>
    </row>
    <row r="14" spans="1:28">
      <c r="A14" s="39" t="s">
        <v>158</v>
      </c>
      <c r="B14" s="57">
        <f t="shared" si="14"/>
        <v>6326</v>
      </c>
      <c r="C14" s="57">
        <f t="shared" si="0"/>
        <v>6326</v>
      </c>
      <c r="D14" s="57">
        <f t="shared" si="0"/>
        <v>6326</v>
      </c>
      <c r="E14" s="57">
        <f t="shared" si="0"/>
        <v>6326</v>
      </c>
      <c r="F14" s="57">
        <f t="shared" si="0"/>
        <v>6326</v>
      </c>
      <c r="G14" s="57">
        <f t="shared" si="0"/>
        <v>0</v>
      </c>
      <c r="H14" s="58">
        <f t="shared" si="1"/>
        <v>1012.16</v>
      </c>
      <c r="I14" s="58">
        <f t="shared" si="2"/>
        <v>506.08</v>
      </c>
      <c r="J14" s="58">
        <f t="shared" si="3"/>
        <v>569.34</v>
      </c>
      <c r="K14" s="58">
        <f t="shared" si="4"/>
        <v>129.52</v>
      </c>
      <c r="L14" s="58">
        <f t="shared" si="5"/>
        <v>31.63</v>
      </c>
      <c r="M14" s="58">
        <f t="shared" si="6"/>
        <v>31.63</v>
      </c>
      <c r="N14" s="58">
        <f t="shared" si="7"/>
        <v>25.3</v>
      </c>
      <c r="O14" s="58">
        <f t="shared" si="8"/>
        <v>50.61</v>
      </c>
      <c r="P14" s="58">
        <f t="shared" si="9"/>
        <v>0</v>
      </c>
      <c r="Q14" s="58">
        <f t="shared" si="10"/>
        <v>0</v>
      </c>
      <c r="R14" s="58">
        <f t="shared" si="11"/>
        <v>1689.04</v>
      </c>
      <c r="S14" s="58">
        <f t="shared" si="12"/>
        <v>667.23</v>
      </c>
      <c r="T14" s="58">
        <f t="shared" si="13"/>
        <v>2356.27</v>
      </c>
      <c r="U14" s="59"/>
      <c r="V14" t="s">
        <v>158</v>
      </c>
    </row>
    <row r="15" spans="1:28">
      <c r="A15" s="39" t="s">
        <v>159</v>
      </c>
      <c r="B15" s="57">
        <f t="shared" si="14"/>
        <v>6326</v>
      </c>
      <c r="C15" s="57">
        <f t="shared" si="0"/>
        <v>6326</v>
      </c>
      <c r="D15" s="57">
        <f t="shared" si="0"/>
        <v>6326</v>
      </c>
      <c r="E15" s="57">
        <f t="shared" si="0"/>
        <v>6326</v>
      </c>
      <c r="F15" s="57">
        <f t="shared" si="0"/>
        <v>6326</v>
      </c>
      <c r="G15" s="57">
        <f t="shared" si="0"/>
        <v>0</v>
      </c>
      <c r="H15" s="58">
        <f t="shared" si="1"/>
        <v>1012.16</v>
      </c>
      <c r="I15" s="58">
        <f t="shared" si="2"/>
        <v>506.08</v>
      </c>
      <c r="J15" s="58">
        <f t="shared" si="3"/>
        <v>569.34</v>
      </c>
      <c r="K15" s="58">
        <f t="shared" si="4"/>
        <v>129.52</v>
      </c>
      <c r="L15" s="58">
        <f t="shared" si="5"/>
        <v>31.63</v>
      </c>
      <c r="M15" s="58">
        <f t="shared" si="6"/>
        <v>31.63</v>
      </c>
      <c r="N15" s="58">
        <f t="shared" si="7"/>
        <v>25.3</v>
      </c>
      <c r="O15" s="58">
        <f t="shared" si="8"/>
        <v>50.61</v>
      </c>
      <c r="P15" s="58">
        <f t="shared" si="9"/>
        <v>0</v>
      </c>
      <c r="Q15" s="58">
        <f t="shared" si="10"/>
        <v>0</v>
      </c>
      <c r="R15" s="58">
        <f t="shared" si="11"/>
        <v>1689.04</v>
      </c>
      <c r="S15" s="58">
        <f t="shared" si="12"/>
        <v>667.23</v>
      </c>
      <c r="T15" s="58">
        <f t="shared" si="13"/>
        <v>2356.27</v>
      </c>
      <c r="U15" s="59"/>
      <c r="V15" t="s">
        <v>159</v>
      </c>
    </row>
    <row r="16" spans="1:28">
      <c r="A16" s="39" t="s">
        <v>160</v>
      </c>
      <c r="B16" s="57">
        <v>6326</v>
      </c>
      <c r="C16" s="57">
        <v>6326</v>
      </c>
      <c r="D16" s="57">
        <v>6326</v>
      </c>
      <c r="E16" s="57">
        <v>6326</v>
      </c>
      <c r="F16" s="57">
        <v>6326</v>
      </c>
      <c r="G16" s="57">
        <f t="shared" si="0"/>
        <v>0</v>
      </c>
      <c r="H16" s="58">
        <f t="shared" si="1"/>
        <v>1012.16</v>
      </c>
      <c r="I16" s="58">
        <f t="shared" si="2"/>
        <v>506.08</v>
      </c>
      <c r="J16" s="58">
        <f t="shared" si="3"/>
        <v>569.34</v>
      </c>
      <c r="K16" s="58">
        <f t="shared" si="4"/>
        <v>129.52</v>
      </c>
      <c r="L16" s="58">
        <f t="shared" si="5"/>
        <v>31.63</v>
      </c>
      <c r="M16" s="58">
        <f t="shared" si="6"/>
        <v>31.63</v>
      </c>
      <c r="N16" s="58">
        <f t="shared" si="7"/>
        <v>25.3</v>
      </c>
      <c r="O16" s="58">
        <f t="shared" si="8"/>
        <v>50.61</v>
      </c>
      <c r="P16" s="58">
        <f>ROUND(G16*$P$4,0)</f>
        <v>0</v>
      </c>
      <c r="Q16" s="58">
        <f>ROUND(G16*$Q$4,0)</f>
        <v>0</v>
      </c>
      <c r="R16" s="58">
        <f t="shared" si="11"/>
        <v>1689.04</v>
      </c>
      <c r="S16" s="58">
        <f t="shared" si="12"/>
        <v>667.23</v>
      </c>
      <c r="T16" s="58">
        <f t="shared" si="13"/>
        <v>2356.27</v>
      </c>
      <c r="U16" s="59"/>
      <c r="V16" t="s">
        <v>160</v>
      </c>
    </row>
    <row r="17" spans="1:30">
      <c r="A17" s="39" t="s">
        <v>161</v>
      </c>
      <c r="B17" s="57">
        <f t="shared" si="14"/>
        <v>6326</v>
      </c>
      <c r="C17" s="57">
        <f t="shared" si="14"/>
        <v>6326</v>
      </c>
      <c r="D17" s="57">
        <f t="shared" si="14"/>
        <v>6326</v>
      </c>
      <c r="E17" s="57">
        <f t="shared" si="14"/>
        <v>6326</v>
      </c>
      <c r="F17" s="57">
        <f t="shared" si="14"/>
        <v>6326</v>
      </c>
      <c r="G17" s="57">
        <f t="shared" si="0"/>
        <v>0</v>
      </c>
      <c r="H17" s="58">
        <f t="shared" si="1"/>
        <v>1012.16</v>
      </c>
      <c r="I17" s="58">
        <f t="shared" si="2"/>
        <v>506.08</v>
      </c>
      <c r="J17" s="58">
        <f t="shared" si="3"/>
        <v>569.34</v>
      </c>
      <c r="K17" s="58">
        <f t="shared" si="4"/>
        <v>129.52</v>
      </c>
      <c r="L17" s="58">
        <f t="shared" si="5"/>
        <v>31.63</v>
      </c>
      <c r="M17" s="58">
        <f t="shared" si="6"/>
        <v>31.63</v>
      </c>
      <c r="N17" s="58">
        <f t="shared" si="7"/>
        <v>25.3</v>
      </c>
      <c r="O17" s="58">
        <f t="shared" si="8"/>
        <v>50.61</v>
      </c>
      <c r="P17" s="58">
        <f t="shared" ref="P17:P21" si="15">ROUND(G17*$P$4,0)</f>
        <v>0</v>
      </c>
      <c r="Q17" s="58">
        <f t="shared" ref="Q17:Q21" si="16">ROUND(G17*$Q$4,0)</f>
        <v>0</v>
      </c>
      <c r="R17" s="58">
        <f t="shared" si="11"/>
        <v>1689.04</v>
      </c>
      <c r="S17" s="58">
        <f t="shared" si="12"/>
        <v>667.23</v>
      </c>
      <c r="T17" s="58">
        <f t="shared" si="13"/>
        <v>2356.27</v>
      </c>
      <c r="U17" s="59"/>
      <c r="V17" t="s">
        <v>161</v>
      </c>
    </row>
    <row r="18" spans="1:30">
      <c r="A18" s="39" t="s">
        <v>162</v>
      </c>
      <c r="B18" s="57">
        <v>6326</v>
      </c>
      <c r="C18" s="57">
        <v>6326</v>
      </c>
      <c r="D18" s="57">
        <v>6326</v>
      </c>
      <c r="E18" s="57">
        <v>6326</v>
      </c>
      <c r="F18" s="57">
        <v>6326</v>
      </c>
      <c r="G18" s="57">
        <f t="shared" si="0"/>
        <v>0</v>
      </c>
      <c r="H18" s="58">
        <f t="shared" si="1"/>
        <v>1012.16</v>
      </c>
      <c r="I18" s="58">
        <f t="shared" si="2"/>
        <v>506.08</v>
      </c>
      <c r="J18" s="58">
        <f t="shared" si="3"/>
        <v>569.34</v>
      </c>
      <c r="K18" s="58">
        <f t="shared" si="4"/>
        <v>129.52</v>
      </c>
      <c r="L18" s="58">
        <f t="shared" si="5"/>
        <v>31.63</v>
      </c>
      <c r="M18" s="58">
        <f t="shared" si="6"/>
        <v>31.63</v>
      </c>
      <c r="N18" s="58">
        <f t="shared" si="7"/>
        <v>25.3</v>
      </c>
      <c r="O18" s="58">
        <f t="shared" si="8"/>
        <v>50.61</v>
      </c>
      <c r="P18" s="58">
        <f t="shared" si="15"/>
        <v>0</v>
      </c>
      <c r="Q18" s="58">
        <f t="shared" si="16"/>
        <v>0</v>
      </c>
      <c r="R18" s="58">
        <f t="shared" si="11"/>
        <v>1689.04</v>
      </c>
      <c r="S18" s="58">
        <f t="shared" si="12"/>
        <v>667.23</v>
      </c>
      <c r="T18" s="58">
        <f t="shared" si="13"/>
        <v>2356.27</v>
      </c>
      <c r="U18" s="59"/>
      <c r="V18" t="s">
        <v>162</v>
      </c>
    </row>
    <row r="19" spans="1:30">
      <c r="A19" s="39" t="s">
        <v>163</v>
      </c>
      <c r="B19" s="57">
        <f t="shared" si="14"/>
        <v>6326</v>
      </c>
      <c r="C19" s="57">
        <f t="shared" si="14"/>
        <v>6326</v>
      </c>
      <c r="D19" s="57">
        <f t="shared" si="14"/>
        <v>6326</v>
      </c>
      <c r="E19" s="57">
        <f t="shared" si="14"/>
        <v>6326</v>
      </c>
      <c r="F19" s="57">
        <f t="shared" si="14"/>
        <v>6326</v>
      </c>
      <c r="G19" s="57">
        <f t="shared" si="0"/>
        <v>0</v>
      </c>
      <c r="H19" s="58">
        <f t="shared" si="1"/>
        <v>1012.16</v>
      </c>
      <c r="I19" s="58">
        <f t="shared" si="2"/>
        <v>506.08</v>
      </c>
      <c r="J19" s="58">
        <f t="shared" si="3"/>
        <v>569.34</v>
      </c>
      <c r="K19" s="58">
        <f t="shared" si="4"/>
        <v>129.52</v>
      </c>
      <c r="L19" s="58">
        <f t="shared" si="5"/>
        <v>31.63</v>
      </c>
      <c r="M19" s="58">
        <f t="shared" si="6"/>
        <v>31.63</v>
      </c>
      <c r="N19" s="58">
        <f t="shared" si="7"/>
        <v>25.3</v>
      </c>
      <c r="O19" s="58">
        <f t="shared" si="8"/>
        <v>50.61</v>
      </c>
      <c r="P19" s="58">
        <f t="shared" si="15"/>
        <v>0</v>
      </c>
      <c r="Q19" s="58">
        <f t="shared" si="16"/>
        <v>0</v>
      </c>
      <c r="R19" s="58">
        <f t="shared" si="11"/>
        <v>1689.04</v>
      </c>
      <c r="S19" s="58">
        <f t="shared" si="12"/>
        <v>667.23</v>
      </c>
      <c r="T19" s="58">
        <f t="shared" si="13"/>
        <v>2356.27</v>
      </c>
      <c r="U19" s="59"/>
      <c r="V19" t="s">
        <v>163</v>
      </c>
    </row>
    <row r="20" spans="1:30">
      <c r="A20" s="39" t="s">
        <v>164</v>
      </c>
      <c r="B20" s="57">
        <v>6326</v>
      </c>
      <c r="C20" s="57">
        <v>6326</v>
      </c>
      <c r="D20" s="57">
        <v>6326</v>
      </c>
      <c r="E20" s="57">
        <v>6326</v>
      </c>
      <c r="F20" s="57">
        <v>6326</v>
      </c>
      <c r="G20" s="57"/>
      <c r="H20" s="58">
        <f t="shared" si="1"/>
        <v>1012.16</v>
      </c>
      <c r="I20" s="58">
        <f t="shared" si="2"/>
        <v>506.08</v>
      </c>
      <c r="J20" s="58">
        <f t="shared" si="3"/>
        <v>569.34</v>
      </c>
      <c r="K20" s="58">
        <f t="shared" si="4"/>
        <v>129.52</v>
      </c>
      <c r="L20" s="58">
        <f t="shared" si="5"/>
        <v>31.63</v>
      </c>
      <c r="M20" s="58">
        <f t="shared" si="6"/>
        <v>31.63</v>
      </c>
      <c r="N20" s="58">
        <f t="shared" si="7"/>
        <v>25.3</v>
      </c>
      <c r="O20" s="58">
        <f t="shared" si="8"/>
        <v>50.61</v>
      </c>
      <c r="P20" s="58">
        <f t="shared" si="15"/>
        <v>0</v>
      </c>
      <c r="Q20" s="58">
        <f t="shared" si="16"/>
        <v>0</v>
      </c>
      <c r="R20" s="58">
        <f t="shared" si="11"/>
        <v>1689.04</v>
      </c>
      <c r="S20" s="58">
        <f t="shared" si="12"/>
        <v>667.23</v>
      </c>
      <c r="T20" s="58">
        <f t="shared" si="13"/>
        <v>2356.27</v>
      </c>
      <c r="U20" s="59"/>
      <c r="V20" t="s">
        <v>164</v>
      </c>
    </row>
    <row r="21" spans="1:30">
      <c r="A21" s="39" t="s">
        <v>165</v>
      </c>
      <c r="B21" s="57">
        <f t="shared" si="14"/>
        <v>6326</v>
      </c>
      <c r="C21" s="57">
        <f t="shared" si="0"/>
        <v>6326</v>
      </c>
      <c r="D21" s="57">
        <f t="shared" si="0"/>
        <v>6326</v>
      </c>
      <c r="E21" s="57">
        <f t="shared" si="0"/>
        <v>6326</v>
      </c>
      <c r="F21" s="57">
        <f t="shared" si="0"/>
        <v>6326</v>
      </c>
      <c r="G21" s="57">
        <f t="shared" si="0"/>
        <v>0</v>
      </c>
      <c r="H21" s="58">
        <f t="shared" si="1"/>
        <v>1012.16</v>
      </c>
      <c r="I21" s="58">
        <f t="shared" si="2"/>
        <v>506.08</v>
      </c>
      <c r="J21" s="58">
        <f t="shared" si="3"/>
        <v>569.34</v>
      </c>
      <c r="K21" s="58">
        <f t="shared" si="4"/>
        <v>129.52</v>
      </c>
      <c r="L21" s="58">
        <f t="shared" si="5"/>
        <v>31.63</v>
      </c>
      <c r="M21" s="58">
        <f t="shared" si="6"/>
        <v>31.63</v>
      </c>
      <c r="N21" s="58">
        <f t="shared" si="7"/>
        <v>25.3</v>
      </c>
      <c r="O21" s="58">
        <f t="shared" si="8"/>
        <v>50.61</v>
      </c>
      <c r="P21" s="58">
        <f t="shared" si="15"/>
        <v>0</v>
      </c>
      <c r="Q21" s="58">
        <f t="shared" si="16"/>
        <v>0</v>
      </c>
      <c r="R21" s="58">
        <f t="shared" si="11"/>
        <v>1689.04</v>
      </c>
      <c r="S21" s="58">
        <f t="shared" si="12"/>
        <v>667.23</v>
      </c>
      <c r="T21" s="58">
        <f t="shared" si="13"/>
        <v>2356.27</v>
      </c>
      <c r="U21" s="59"/>
      <c r="V21" t="s">
        <v>165</v>
      </c>
    </row>
    <row r="22" spans="1:30">
      <c r="T22" s="60">
        <f>SUM(T11:T21)</f>
        <v>25918.97</v>
      </c>
    </row>
    <row r="23" spans="1:30">
      <c r="A23" s="41" t="s">
        <v>166</v>
      </c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</row>
    <row r="24" s="27" customFormat="1" ht="28.05" customHeight="1" spans="1:30">
      <c r="A24" s="61" t="s">
        <v>124</v>
      </c>
      <c r="B24" s="62" t="s">
        <v>167</v>
      </c>
      <c r="C24" s="62" t="s">
        <v>168</v>
      </c>
      <c r="D24" s="63" t="s">
        <v>169</v>
      </c>
      <c r="E24" s="63"/>
      <c r="F24" s="63"/>
      <c r="G24" s="63"/>
      <c r="H24" s="63" t="s">
        <v>170</v>
      </c>
      <c r="I24" s="63"/>
      <c r="J24" s="63"/>
      <c r="K24" s="63"/>
      <c r="L24" s="63"/>
      <c r="M24" s="63"/>
      <c r="N24" s="63"/>
      <c r="O24" s="63" t="s">
        <v>171</v>
      </c>
      <c r="P24" s="63"/>
      <c r="Q24" s="63"/>
      <c r="R24" s="63"/>
      <c r="S24" s="63"/>
      <c r="T24" s="64" t="s">
        <v>172</v>
      </c>
      <c r="U24" s="61" t="s">
        <v>173</v>
      </c>
      <c r="V24" s="64" t="s">
        <v>79</v>
      </c>
      <c r="W24" s="65" t="s">
        <v>174</v>
      </c>
      <c r="X24" s="64" t="s">
        <v>175</v>
      </c>
      <c r="Y24" s="63" t="s">
        <v>176</v>
      </c>
      <c r="Z24" s="66" t="s">
        <v>134</v>
      </c>
      <c r="AA24" s="46" t="s">
        <v>177</v>
      </c>
      <c r="AB24" s="67" t="s">
        <v>178</v>
      </c>
    </row>
    <row r="25" s="28" customFormat="1" ht="28.8" spans="1:30">
      <c r="A25" s="68"/>
      <c r="B25" s="69"/>
      <c r="C25" s="69"/>
      <c r="D25" s="46" t="s">
        <v>179</v>
      </c>
      <c r="E25" s="46" t="s">
        <v>180</v>
      </c>
      <c r="F25" s="46" t="s">
        <v>137</v>
      </c>
      <c r="G25" s="46" t="s">
        <v>140</v>
      </c>
      <c r="H25" s="46" t="s">
        <v>181</v>
      </c>
      <c r="I25" s="46" t="s">
        <v>182</v>
      </c>
      <c r="J25" s="46" t="s">
        <v>183</v>
      </c>
      <c r="K25" s="46" t="s">
        <v>184</v>
      </c>
      <c r="L25" s="46" t="s">
        <v>185</v>
      </c>
      <c r="M25" s="46" t="s">
        <v>186</v>
      </c>
      <c r="N25" s="46" t="s">
        <v>187</v>
      </c>
      <c r="O25" s="46" t="s">
        <v>188</v>
      </c>
      <c r="P25" s="46" t="s">
        <v>189</v>
      </c>
      <c r="Q25" s="46" t="s">
        <v>190</v>
      </c>
      <c r="R25" s="46" t="s">
        <v>191</v>
      </c>
      <c r="S25" s="46" t="s">
        <v>192</v>
      </c>
      <c r="T25" s="70"/>
      <c r="U25" s="68"/>
      <c r="V25" s="70"/>
      <c r="W25" s="71"/>
      <c r="X25" s="70"/>
      <c r="Y25" s="63"/>
      <c r="Z25" s="66"/>
      <c r="AA25" s="46"/>
      <c r="AB25" s="67"/>
    </row>
    <row r="26" spans="1:30">
      <c r="A26" s="72" t="s">
        <v>154</v>
      </c>
      <c r="B26" s="58">
        <f>IF(SUMIF($B$43:$B$1000,A26,$G$43:$G$1000)-R10-SUMIF($B$43:$B$1000,A26,$K$43:$K$1000)&lt;SUM(D26:G26),SUM(D26:G26),SUMIF($B$43:$B$1000,A26,$G$43:$G$1000)-R10-SUMIF($B$43:$B$1000,A26,$K$43:$K$1000))</f>
        <v>667.23</v>
      </c>
      <c r="C26" s="73">
        <v>60000</v>
      </c>
      <c r="D26" s="58">
        <f>I10</f>
        <v>506.08</v>
      </c>
      <c r="E26" s="58">
        <f>K10</f>
        <v>129.52</v>
      </c>
      <c r="F26" s="58">
        <f>M10</f>
        <v>31.63</v>
      </c>
      <c r="G26" s="58">
        <f>Q10</f>
        <v>0</v>
      </c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8">
        <f>ROUND(B26*30%,2)</f>
        <v>200.17</v>
      </c>
      <c r="T26" s="58">
        <f>IF(B26-SUM(C26:S26)&lt;=0,0,B26-SUM(C26:S26))</f>
        <v>0</v>
      </c>
      <c r="U26" s="74" t="str">
        <f t="shared" ref="U26:U37" si="17">IF(T26=0,"",IF(T26&lt;=36000,1,(IF(T26&lt;=144000,2,IF(T26&lt;=300000,3,IF(T26&lt;=420000,4,IF(T26&lt;=660000,5,IF(T26&lt;=960000,6,7))))))))</f>
        <v/>
      </c>
      <c r="V26" s="75">
        <f t="shared" ref="V26:V37" si="18">IF(U26=1,T26*3%,IF(U26=2,T26*10%-2520,IF(U26=3,T26*20%-16920,IF(U26=4,T26*25%-31920,IF(U26=5,T26*30%-52930,IF(U26=6,T26*35%-85920,IF(U26=7,T26*45%-181920,0)))))))</f>
        <v>0</v>
      </c>
      <c r="W26" s="75">
        <f>IF(ROUND(V26,2)&lt;0,0,ROUND(V26,2))</f>
        <v>0</v>
      </c>
      <c r="X26" s="76"/>
      <c r="Y26" s="77" t="str">
        <f>IF(W26=0,"",W26=X26)</f>
        <v/>
      </c>
      <c r="Z26" s="59"/>
      <c r="AA26" s="78">
        <f>IF(SUMIF($B$43:$B$1000,A26,$G$43:$G$1000)-R10&lt;0,0,SUMIF($B$43:$B$1000,A26,$G$43:$G$1000)-R10)</f>
        <v>0</v>
      </c>
      <c r="AB26" s="79">
        <f>B26-D26-E26-F26-G26-W26-SUMIF($B:$B,A26,$H:$H)+M43</f>
        <v>2.48689957516035e-14</v>
      </c>
      <c r="AC26" t="s">
        <v>154</v>
      </c>
      <c r="AD26" t="b">
        <f>AB26=SUMIF($B:$B,A26,$L:$L)</f>
        <v>0</v>
      </c>
    </row>
    <row r="27" spans="1:30">
      <c r="A27" s="72" t="s">
        <v>155</v>
      </c>
      <c r="B27" s="58">
        <f t="shared" ref="B27:B37" si="19">IF(SUMIF($B$43:$B$1000,A27,$G$43:$G$1000)-R11-SUMIF($B$43:$B$1000,A27,$K$43:$K$1000)&lt;SUM(D27:G27),SUM(D27:G27),SUMIF($B$43:$B$1000,A27,$G$43:$G$1000)-R11-SUMIF($B$43:$B$1000,A27,$K$43:$K$1000))</f>
        <v>667.23</v>
      </c>
      <c r="C27" s="73"/>
      <c r="D27" s="58">
        <f t="shared" ref="D27:D37" si="20">I11</f>
        <v>506.08</v>
      </c>
      <c r="E27" s="58">
        <f t="shared" ref="E27:E37" si="21">K11</f>
        <v>129.52</v>
      </c>
      <c r="F27" s="58">
        <f t="shared" ref="F27:F37" si="22">M11</f>
        <v>31.63</v>
      </c>
      <c r="G27" s="58">
        <f t="shared" ref="G27:G37" si="23">Q11</f>
        <v>0</v>
      </c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8">
        <f t="shared" ref="S27:S37" si="24">ROUND(B27*30%,2)</f>
        <v>200.17</v>
      </c>
      <c r="T27" s="58">
        <f>IF(SUM($B$26:B27)-SUM($C$26:S27)&lt;=0,0,SUM($B$26:B27)-SUM($C$26:S27))</f>
        <v>0</v>
      </c>
      <c r="U27" s="74" t="str">
        <f t="shared" si="17"/>
        <v/>
      </c>
      <c r="V27" s="75">
        <f t="shared" si="18"/>
        <v>0</v>
      </c>
      <c r="W27" s="75">
        <f>IF(ROUND(V27-SUM($X$26:X26),2)&lt;0,0,ROUND(V27-SUM($X$26:X26),2))</f>
        <v>0</v>
      </c>
      <c r="X27" s="76"/>
      <c r="Y27" s="77" t="str">
        <f t="shared" ref="Y27:Y38" si="25">IF(W27=0,"",W27=X27)</f>
        <v/>
      </c>
      <c r="Z27" s="59"/>
      <c r="AA27" s="78">
        <f t="shared" ref="AA27:AA37" si="26">IF(SUMIF($B$43:$B$1000,A27,$G$43:$G$1000)-R11&lt;0,0,SUMIF($B$43:$B$1000,A27,$G$43:$G$1000)-R11)</f>
        <v>0</v>
      </c>
      <c r="AB27" s="79">
        <f>B27-D27-E27-F27-G27-W27-SUMIF($B:$B,A27,$H:$H)</f>
        <v>2.48689957516035e-14</v>
      </c>
      <c r="AC27" t="s">
        <v>155</v>
      </c>
      <c r="AD27" t="b">
        <f t="shared" ref="AD27:AD37" si="27">AB27=SUMIF($B:$B,A27,$L:$L)</f>
        <v>0</v>
      </c>
    </row>
    <row r="28" spans="1:30">
      <c r="A28" s="72" t="s">
        <v>156</v>
      </c>
      <c r="B28" s="58">
        <f t="shared" si="19"/>
        <v>667.23</v>
      </c>
      <c r="C28" s="73"/>
      <c r="D28" s="58">
        <f t="shared" si="20"/>
        <v>506.08</v>
      </c>
      <c r="E28" s="58">
        <f t="shared" si="21"/>
        <v>129.52</v>
      </c>
      <c r="F28" s="58">
        <f t="shared" si="22"/>
        <v>31.63</v>
      </c>
      <c r="G28" s="58">
        <f t="shared" si="23"/>
        <v>0</v>
      </c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8">
        <f t="shared" si="24"/>
        <v>200.17</v>
      </c>
      <c r="T28" s="58">
        <f>IF(SUM($B$26:B28)-SUM($C$26:S28)&lt;=0,0,SUM($B$26:B28)-SUM($C$26:S28))</f>
        <v>0</v>
      </c>
      <c r="U28" s="74" t="str">
        <f t="shared" si="17"/>
        <v/>
      </c>
      <c r="V28" s="75">
        <f t="shared" si="18"/>
        <v>0</v>
      </c>
      <c r="W28" s="75">
        <f>IF(ROUND(V28-SUM($X$26:X27),2)&lt;0,0,ROUND(V28-SUM($X$26:X27),2))</f>
        <v>0</v>
      </c>
      <c r="X28" s="76"/>
      <c r="Y28" s="77" t="str">
        <f t="shared" si="25"/>
        <v/>
      </c>
      <c r="Z28" s="59"/>
      <c r="AA28" s="78">
        <f t="shared" si="26"/>
        <v>0</v>
      </c>
      <c r="AB28" s="79">
        <f t="shared" ref="AB28:AB37" si="28">B28-D28-E28-F28-G28-W28-SUMIF($B:$B,A28,$H:$H)</f>
        <v>2.48689957516035e-14</v>
      </c>
      <c r="AC28" t="s">
        <v>156</v>
      </c>
      <c r="AD28" t="b">
        <f t="shared" si="27"/>
        <v>0</v>
      </c>
    </row>
    <row r="29" spans="1:30">
      <c r="A29" s="72" t="s">
        <v>157</v>
      </c>
      <c r="B29" s="58">
        <f t="shared" si="19"/>
        <v>667.23</v>
      </c>
      <c r="C29" s="73"/>
      <c r="D29" s="58">
        <f t="shared" si="20"/>
        <v>506.08</v>
      </c>
      <c r="E29" s="58">
        <f t="shared" si="21"/>
        <v>129.52</v>
      </c>
      <c r="F29" s="58">
        <f t="shared" si="22"/>
        <v>31.63</v>
      </c>
      <c r="G29" s="58">
        <f t="shared" si="23"/>
        <v>0</v>
      </c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8">
        <f t="shared" si="24"/>
        <v>200.17</v>
      </c>
      <c r="T29" s="58">
        <f>IF(SUM($B$26:B29)-SUM($C$26:S29)&lt;=0,0,SUM($B$26:B29)-SUM($C$26:S29))</f>
        <v>0</v>
      </c>
      <c r="U29" s="74" t="str">
        <f t="shared" si="17"/>
        <v/>
      </c>
      <c r="V29" s="75">
        <f t="shared" si="18"/>
        <v>0</v>
      </c>
      <c r="W29" s="75">
        <f>IF(ROUND(V29-SUM($X$26:X28),2)&lt;0,0,ROUND(V29-SUM($X$26:X28),2))</f>
        <v>0</v>
      </c>
      <c r="X29" s="76"/>
      <c r="Y29" s="77" t="str">
        <f t="shared" si="25"/>
        <v/>
      </c>
      <c r="Z29" s="59"/>
      <c r="AA29" s="78">
        <f t="shared" si="26"/>
        <v>0</v>
      </c>
      <c r="AB29" s="79">
        <f t="shared" si="28"/>
        <v>2.48689957516035e-14</v>
      </c>
      <c r="AC29" t="s">
        <v>157</v>
      </c>
      <c r="AD29" t="b">
        <f t="shared" si="27"/>
        <v>0</v>
      </c>
    </row>
    <row r="30" spans="1:30">
      <c r="A30" s="72" t="s">
        <v>158</v>
      </c>
      <c r="B30" s="58">
        <f t="shared" si="19"/>
        <v>667.23</v>
      </c>
      <c r="C30" s="73"/>
      <c r="D30" s="58">
        <f t="shared" si="20"/>
        <v>506.08</v>
      </c>
      <c r="E30" s="58">
        <f t="shared" si="21"/>
        <v>129.52</v>
      </c>
      <c r="F30" s="58">
        <f t="shared" si="22"/>
        <v>31.63</v>
      </c>
      <c r="G30" s="58">
        <f t="shared" si="23"/>
        <v>0</v>
      </c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8">
        <f t="shared" si="24"/>
        <v>200.17</v>
      </c>
      <c r="T30" s="58">
        <f>IF(SUM($B$26:B30)-SUM($C$26:S30)&lt;=0,0,SUM($B$26:B30)-SUM($C$26:S30))</f>
        <v>0</v>
      </c>
      <c r="U30" s="74" t="str">
        <f t="shared" si="17"/>
        <v/>
      </c>
      <c r="V30" s="75">
        <f t="shared" si="18"/>
        <v>0</v>
      </c>
      <c r="W30" s="75">
        <f>IF(ROUND(V30-SUM($X$26:X29),2)&lt;0,0,ROUND(V30-SUM($X$26:X29),2))</f>
        <v>0</v>
      </c>
      <c r="X30" s="76"/>
      <c r="Y30" s="77" t="str">
        <f t="shared" si="25"/>
        <v/>
      </c>
      <c r="Z30" s="59"/>
      <c r="AA30" s="78">
        <f t="shared" si="26"/>
        <v>0</v>
      </c>
      <c r="AB30" s="79">
        <f t="shared" si="28"/>
        <v>2.48689957516035e-14</v>
      </c>
      <c r="AC30" t="s">
        <v>158</v>
      </c>
      <c r="AD30" t="b">
        <f t="shared" si="27"/>
        <v>0</v>
      </c>
    </row>
    <row r="31" spans="1:30">
      <c r="A31" s="72" t="s">
        <v>159</v>
      </c>
      <c r="B31" s="58">
        <f t="shared" si="19"/>
        <v>667.23</v>
      </c>
      <c r="C31" s="73"/>
      <c r="D31" s="58">
        <f t="shared" si="20"/>
        <v>506.08</v>
      </c>
      <c r="E31" s="58">
        <f t="shared" si="21"/>
        <v>129.52</v>
      </c>
      <c r="F31" s="58">
        <f t="shared" si="22"/>
        <v>31.63</v>
      </c>
      <c r="G31" s="58">
        <f t="shared" si="23"/>
        <v>0</v>
      </c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8">
        <f t="shared" si="24"/>
        <v>200.17</v>
      </c>
      <c r="T31" s="58">
        <f>IF(SUM($B$26:B31)-SUM($C$26:S31)&lt;=0,0,SUM($B$26:B31)-SUM($C$26:S31))</f>
        <v>0</v>
      </c>
      <c r="U31" s="74" t="str">
        <f t="shared" si="17"/>
        <v/>
      </c>
      <c r="V31" s="75">
        <f t="shared" si="18"/>
        <v>0</v>
      </c>
      <c r="W31" s="75">
        <f>IF(ROUND(V31-SUM($X$26:X30),2)&lt;0,0,ROUND(V31-SUM($X$26:X30),2))</f>
        <v>0</v>
      </c>
      <c r="X31" s="76"/>
      <c r="Y31" s="77" t="str">
        <f t="shared" si="25"/>
        <v/>
      </c>
      <c r="Z31" s="59"/>
      <c r="AA31" s="78">
        <f t="shared" si="26"/>
        <v>0</v>
      </c>
      <c r="AB31" s="79">
        <f t="shared" si="28"/>
        <v>2.48689957516035e-14</v>
      </c>
      <c r="AC31" t="s">
        <v>159</v>
      </c>
      <c r="AD31" t="b">
        <f t="shared" si="27"/>
        <v>0</v>
      </c>
    </row>
    <row r="32" spans="1:30">
      <c r="A32" s="72" t="s">
        <v>160</v>
      </c>
      <c r="B32" s="58">
        <f t="shared" si="19"/>
        <v>667.23</v>
      </c>
      <c r="C32" s="73"/>
      <c r="D32" s="58">
        <f t="shared" si="20"/>
        <v>506.08</v>
      </c>
      <c r="E32" s="58">
        <f t="shared" si="21"/>
        <v>129.52</v>
      </c>
      <c r="F32" s="58">
        <f t="shared" si="22"/>
        <v>31.63</v>
      </c>
      <c r="G32" s="58">
        <f t="shared" si="23"/>
        <v>0</v>
      </c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8">
        <f t="shared" si="24"/>
        <v>200.17</v>
      </c>
      <c r="T32" s="58">
        <f>IF(SUM($B$26:B32)-SUM($C$26:S32)&lt;=0,0,SUM($B$26:B32)-SUM($C$26:S32))</f>
        <v>0</v>
      </c>
      <c r="U32" s="74" t="str">
        <f t="shared" si="17"/>
        <v/>
      </c>
      <c r="V32" s="75">
        <f t="shared" si="18"/>
        <v>0</v>
      </c>
      <c r="W32" s="75">
        <f>IF(ROUND(V32-SUM($X$26:X31),2)&lt;0,0,ROUND(V32-SUM($X$26:X31),2))</f>
        <v>0</v>
      </c>
      <c r="X32" s="76"/>
      <c r="Y32" s="77" t="str">
        <f t="shared" si="25"/>
        <v/>
      </c>
      <c r="Z32" s="59"/>
      <c r="AA32" s="78">
        <f t="shared" si="26"/>
        <v>0</v>
      </c>
      <c r="AB32" s="79">
        <f t="shared" si="28"/>
        <v>2.48689957516035e-14</v>
      </c>
      <c r="AC32" t="s">
        <v>160</v>
      </c>
      <c r="AD32" t="b">
        <f t="shared" si="27"/>
        <v>0</v>
      </c>
    </row>
    <row r="33" spans="1:30">
      <c r="A33" s="72" t="s">
        <v>161</v>
      </c>
      <c r="B33" s="58">
        <f t="shared" si="19"/>
        <v>667.23</v>
      </c>
      <c r="C33" s="73"/>
      <c r="D33" s="58">
        <f t="shared" si="20"/>
        <v>506.08</v>
      </c>
      <c r="E33" s="58">
        <f t="shared" si="21"/>
        <v>129.52</v>
      </c>
      <c r="F33" s="58">
        <f t="shared" si="22"/>
        <v>31.63</v>
      </c>
      <c r="G33" s="58">
        <f t="shared" si="23"/>
        <v>0</v>
      </c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8">
        <f t="shared" si="24"/>
        <v>200.17</v>
      </c>
      <c r="T33" s="58">
        <f>IF(SUM($B$26:B33)-SUM($C$26:S33)&lt;=0,0,SUM($B$26:B33)-SUM($C$26:S33))</f>
        <v>0</v>
      </c>
      <c r="U33" s="74" t="str">
        <f t="shared" si="17"/>
        <v/>
      </c>
      <c r="V33" s="75">
        <f t="shared" si="18"/>
        <v>0</v>
      </c>
      <c r="W33" s="75">
        <f>IF(ROUND(V33-SUM($X$26:X32),2)&lt;0,0,ROUND(V33-SUM($X$26:X32),2))</f>
        <v>0</v>
      </c>
      <c r="X33" s="76"/>
      <c r="Y33" s="77" t="str">
        <f t="shared" si="25"/>
        <v/>
      </c>
      <c r="Z33" s="59"/>
      <c r="AA33" s="78">
        <f t="shared" si="26"/>
        <v>0</v>
      </c>
      <c r="AB33" s="79">
        <f t="shared" si="28"/>
        <v>2.48689957516035e-14</v>
      </c>
      <c r="AC33" t="s">
        <v>161</v>
      </c>
      <c r="AD33" t="b">
        <f t="shared" si="27"/>
        <v>0</v>
      </c>
    </row>
    <row r="34" spans="1:30">
      <c r="A34" s="72" t="s">
        <v>162</v>
      </c>
      <c r="B34" s="58">
        <f t="shared" si="19"/>
        <v>667.23</v>
      </c>
      <c r="C34" s="73"/>
      <c r="D34" s="58">
        <f t="shared" si="20"/>
        <v>506.08</v>
      </c>
      <c r="E34" s="58">
        <f t="shared" si="21"/>
        <v>129.52</v>
      </c>
      <c r="F34" s="58">
        <f t="shared" si="22"/>
        <v>31.63</v>
      </c>
      <c r="G34" s="58">
        <f t="shared" si="23"/>
        <v>0</v>
      </c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8">
        <f t="shared" si="24"/>
        <v>200.17</v>
      </c>
      <c r="T34" s="58">
        <f>IF(SUM($B$26:B34)-SUM($C$26:S34)&lt;=0,0,SUM($B$26:B34)-SUM($C$26:S34))</f>
        <v>0</v>
      </c>
      <c r="U34" s="74" t="str">
        <f t="shared" si="17"/>
        <v/>
      </c>
      <c r="V34" s="75">
        <f t="shared" si="18"/>
        <v>0</v>
      </c>
      <c r="W34" s="75">
        <f>IF(ROUND(V34-SUM($X$26:X33),2)&lt;0,0,ROUND(V34-SUM($X$26:X33),2))</f>
        <v>0</v>
      </c>
      <c r="X34" s="76"/>
      <c r="Y34" s="77" t="str">
        <f t="shared" si="25"/>
        <v/>
      </c>
      <c r="Z34" s="59"/>
      <c r="AA34" s="78">
        <f t="shared" si="26"/>
        <v>0</v>
      </c>
      <c r="AB34" s="79">
        <f t="shared" si="28"/>
        <v>2.48689957516035e-14</v>
      </c>
      <c r="AC34" t="s">
        <v>162</v>
      </c>
      <c r="AD34" t="b">
        <f t="shared" si="27"/>
        <v>0</v>
      </c>
    </row>
    <row r="35" spans="1:30">
      <c r="A35" s="72" t="s">
        <v>163</v>
      </c>
      <c r="B35" s="58">
        <f t="shared" si="19"/>
        <v>667.23</v>
      </c>
      <c r="C35" s="73"/>
      <c r="D35" s="58">
        <f t="shared" si="20"/>
        <v>506.08</v>
      </c>
      <c r="E35" s="58">
        <f t="shared" si="21"/>
        <v>129.52</v>
      </c>
      <c r="F35" s="58">
        <f t="shared" si="22"/>
        <v>31.63</v>
      </c>
      <c r="G35" s="58">
        <f t="shared" si="23"/>
        <v>0</v>
      </c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8">
        <f t="shared" si="24"/>
        <v>200.17</v>
      </c>
      <c r="T35" s="58">
        <f>IF(SUM($B$26:B35)-SUM($C$26:S35)&lt;=0,0,SUM($B$26:B35)-SUM($C$26:S35))</f>
        <v>0</v>
      </c>
      <c r="U35" s="74" t="str">
        <f t="shared" si="17"/>
        <v/>
      </c>
      <c r="V35" s="75">
        <f t="shared" si="18"/>
        <v>0</v>
      </c>
      <c r="W35" s="75">
        <f>IF(ROUND(V35-SUM($X$26:X34),2)&lt;0,0,ROUND(V35-SUM($X$26:X34),2))</f>
        <v>0</v>
      </c>
      <c r="X35" s="76"/>
      <c r="Y35" s="77" t="str">
        <f t="shared" si="25"/>
        <v/>
      </c>
      <c r="Z35" s="59"/>
      <c r="AA35" s="78">
        <f t="shared" si="26"/>
        <v>0</v>
      </c>
      <c r="AB35" s="79">
        <f t="shared" si="28"/>
        <v>2.48689957516035e-14</v>
      </c>
      <c r="AC35" t="s">
        <v>163</v>
      </c>
      <c r="AD35" t="b">
        <f t="shared" si="27"/>
        <v>0</v>
      </c>
    </row>
    <row r="36" spans="1:30">
      <c r="A36" s="72" t="s">
        <v>164</v>
      </c>
      <c r="B36" s="58">
        <f t="shared" si="19"/>
        <v>667.23</v>
      </c>
      <c r="C36" s="73"/>
      <c r="D36" s="58">
        <f t="shared" si="20"/>
        <v>506.08</v>
      </c>
      <c r="E36" s="58">
        <f t="shared" si="21"/>
        <v>129.52</v>
      </c>
      <c r="F36" s="58">
        <f t="shared" si="22"/>
        <v>31.63</v>
      </c>
      <c r="G36" s="58">
        <f t="shared" si="23"/>
        <v>0</v>
      </c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  <c r="S36" s="58">
        <f t="shared" si="24"/>
        <v>200.17</v>
      </c>
      <c r="T36" s="58">
        <f>IF(SUM($B$26:B36)-SUM($C$26:S36)&lt;=0,0,SUM($B$26:B36)-SUM($C$26:S36))</f>
        <v>0</v>
      </c>
      <c r="U36" s="74" t="str">
        <f t="shared" si="17"/>
        <v/>
      </c>
      <c r="V36" s="75">
        <f t="shared" si="18"/>
        <v>0</v>
      </c>
      <c r="W36" s="75">
        <f>IF(ROUND(V36-SUM($X$26:X35),2)&lt;0,0,ROUND(V36-SUM($X$26:X35),2))</f>
        <v>0</v>
      </c>
      <c r="X36" s="76"/>
      <c r="Y36" s="77" t="str">
        <f t="shared" si="25"/>
        <v/>
      </c>
      <c r="Z36" s="59"/>
      <c r="AA36" s="78">
        <f t="shared" si="26"/>
        <v>0</v>
      </c>
      <c r="AB36" s="79">
        <f t="shared" si="28"/>
        <v>2.48689957516035e-14</v>
      </c>
      <c r="AC36" t="s">
        <v>164</v>
      </c>
      <c r="AD36" t="b">
        <f t="shared" si="27"/>
        <v>0</v>
      </c>
    </row>
    <row r="37" spans="1:30">
      <c r="A37" s="72" t="s">
        <v>165</v>
      </c>
      <c r="B37" s="58">
        <f t="shared" si="19"/>
        <v>667.23</v>
      </c>
      <c r="C37" s="73"/>
      <c r="D37" s="58">
        <f t="shared" si="20"/>
        <v>506.08</v>
      </c>
      <c r="E37" s="58">
        <f t="shared" si="21"/>
        <v>129.52</v>
      </c>
      <c r="F37" s="58">
        <f t="shared" si="22"/>
        <v>31.63</v>
      </c>
      <c r="G37" s="58">
        <f t="shared" si="23"/>
        <v>0</v>
      </c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  <c r="S37" s="58">
        <f t="shared" si="24"/>
        <v>200.17</v>
      </c>
      <c r="T37" s="58">
        <f>IF(SUM($B$26:B37)-SUM($C$26:S37)&lt;=0,0,SUM($B$26:B37)-SUM($C$26:S37))</f>
        <v>0</v>
      </c>
      <c r="U37" s="74" t="str">
        <f t="shared" si="17"/>
        <v/>
      </c>
      <c r="V37" s="75">
        <f t="shared" si="18"/>
        <v>0</v>
      </c>
      <c r="W37" s="75">
        <f>IF(ROUND(V37-SUM($X$26:X36),2)&lt;0,0,ROUND(V37-SUM($X$26:X36),2))</f>
        <v>0</v>
      </c>
      <c r="X37" s="76"/>
      <c r="Y37" s="77" t="str">
        <f t="shared" si="25"/>
        <v/>
      </c>
      <c r="Z37" s="59"/>
      <c r="AA37" s="78">
        <f t="shared" si="26"/>
        <v>0</v>
      </c>
      <c r="AB37" s="79">
        <f t="shared" si="28"/>
        <v>2.48689957516035e-14</v>
      </c>
      <c r="AC37" t="s">
        <v>165</v>
      </c>
      <c r="AD37" t="b">
        <f t="shared" si="27"/>
        <v>0</v>
      </c>
    </row>
    <row r="38" spans="1:30">
      <c r="A38" s="72" t="s">
        <v>103</v>
      </c>
      <c r="B38" s="58">
        <f>SUM(B26:B37)+B39</f>
        <v>8006.76</v>
      </c>
      <c r="C38" s="58">
        <f>SUM(C26:C37)</f>
        <v>60000</v>
      </c>
      <c r="D38" s="58">
        <f t="shared" ref="D38:W38" si="29">SUM(D26:D37)</f>
        <v>6072.96</v>
      </c>
      <c r="E38" s="58">
        <f t="shared" si="29"/>
        <v>1554.24</v>
      </c>
      <c r="F38" s="58">
        <f t="shared" si="29"/>
        <v>379.56</v>
      </c>
      <c r="G38" s="58">
        <f t="shared" si="29"/>
        <v>0</v>
      </c>
      <c r="H38" s="58">
        <f t="shared" si="29"/>
        <v>0</v>
      </c>
      <c r="I38" s="58">
        <f t="shared" si="29"/>
        <v>0</v>
      </c>
      <c r="J38" s="58">
        <f t="shared" si="29"/>
        <v>0</v>
      </c>
      <c r="K38" s="58">
        <f t="shared" si="29"/>
        <v>0</v>
      </c>
      <c r="L38" s="58">
        <f t="shared" si="29"/>
        <v>0</v>
      </c>
      <c r="M38" s="58">
        <f t="shared" si="29"/>
        <v>0</v>
      </c>
      <c r="N38" s="58">
        <f t="shared" si="29"/>
        <v>0</v>
      </c>
      <c r="O38" s="58">
        <f t="shared" si="29"/>
        <v>0</v>
      </c>
      <c r="P38" s="58">
        <f t="shared" si="29"/>
        <v>0</v>
      </c>
      <c r="Q38" s="58">
        <f t="shared" si="29"/>
        <v>0</v>
      </c>
      <c r="R38" s="58">
        <f t="shared" si="29"/>
        <v>0</v>
      </c>
      <c r="S38" s="58">
        <f t="shared" si="29"/>
        <v>2402.04</v>
      </c>
      <c r="T38" s="58"/>
      <c r="U38" s="80"/>
      <c r="V38" s="58">
        <f t="shared" si="29"/>
        <v>0</v>
      </c>
      <c r="W38" s="58">
        <f t="shared" si="29"/>
        <v>0</v>
      </c>
      <c r="X38" s="58">
        <f>SUM(X26:X37)+X39</f>
        <v>0</v>
      </c>
      <c r="Y38" s="77" t="str">
        <f t="shared" si="25"/>
        <v/>
      </c>
      <c r="Z38" s="81"/>
      <c r="AA38" s="82">
        <f>SUM(AA26:AA37)</f>
        <v>0</v>
      </c>
      <c r="AB38" s="79">
        <f>SUM(AB26:AB37)</f>
        <v>2.98427949019242e-13</v>
      </c>
    </row>
    <row r="39" spans="1:30">
      <c r="A39" s="72" t="s">
        <v>193</v>
      </c>
      <c r="B39" s="73"/>
      <c r="C39" s="83"/>
      <c r="D39" s="84"/>
      <c r="E39" s="84"/>
      <c r="F39" s="84"/>
      <c r="G39" s="84"/>
      <c r="H39" s="84"/>
      <c r="I39" s="84" t="b">
        <f>I40=T22</f>
        <v>0</v>
      </c>
      <c r="J39" s="84" t="b">
        <f>J40=(X38+X39)</f>
        <v>1</v>
      </c>
      <c r="K39" s="84"/>
      <c r="L39" s="84"/>
      <c r="M39" s="84"/>
      <c r="N39" s="84"/>
      <c r="O39" s="84"/>
      <c r="P39" s="84"/>
      <c r="Q39" s="84"/>
      <c r="R39" s="84"/>
      <c r="S39" s="84"/>
      <c r="T39" s="84"/>
      <c r="U39" s="30"/>
      <c r="X39" s="85"/>
    </row>
    <row r="40" s="29" customFormat="1" spans="1:30">
      <c r="A40" s="86" t="s">
        <v>194</v>
      </c>
      <c r="B40" s="73">
        <f>G40-SUM(R10:R21)-K40</f>
        <v>-20268.48</v>
      </c>
      <c r="C40" s="83"/>
      <c r="D40" s="83"/>
      <c r="E40" s="83"/>
      <c r="F40" s="87">
        <f>SUM(F44:F1000)</f>
        <v>0</v>
      </c>
      <c r="G40" s="87">
        <f t="shared" ref="G40:L40" si="30">SUM(G44:G1000)</f>
        <v>0</v>
      </c>
      <c r="H40" s="87">
        <f t="shared" si="30"/>
        <v>0</v>
      </c>
      <c r="I40" s="87">
        <f t="shared" si="30"/>
        <v>0</v>
      </c>
      <c r="J40" s="87">
        <f t="shared" si="30"/>
        <v>0</v>
      </c>
      <c r="K40" s="87">
        <f t="shared" si="30"/>
        <v>0</v>
      </c>
      <c r="L40" s="87">
        <f t="shared" si="30"/>
        <v>0</v>
      </c>
      <c r="M40" s="83">
        <f>G40-H40-I40-J40-K40-L40+M43</f>
        <v>0</v>
      </c>
      <c r="N40" s="83"/>
      <c r="O40" s="83"/>
      <c r="P40" s="83"/>
      <c r="Q40" s="83"/>
      <c r="R40" s="83"/>
      <c r="S40" s="83"/>
      <c r="T40" s="83"/>
      <c r="W40" s="88" t="s">
        <v>195</v>
      </c>
      <c r="X40" s="89">
        <f>IF((B38-B39)=0,0,V37/(B38-B39))</f>
        <v>0</v>
      </c>
      <c r="Z40" s="90"/>
    </row>
    <row r="41" spans="1:30">
      <c r="A41" s="41" t="s">
        <v>196</v>
      </c>
      <c r="B41" s="41"/>
      <c r="C41" s="41"/>
      <c r="D41" s="41"/>
      <c r="E41" s="41"/>
      <c r="F41" s="41"/>
      <c r="G41" s="41"/>
      <c r="H41" s="41"/>
      <c r="I41" s="41"/>
      <c r="J41" s="91" t="s">
        <v>197</v>
      </c>
      <c r="K41" s="92">
        <v>0.85</v>
      </c>
      <c r="L41" s="93" t="s">
        <v>198</v>
      </c>
      <c r="M41" s="86">
        <f>SUMIF(档案费管理台账!$E$4:$E$1000,G1,档案费管理台账!$H$4:$H$1000)</f>
        <v>0</v>
      </c>
      <c r="N41" s="83" t="b">
        <f>M41=SUM(H43:H1000)</f>
        <v>1</v>
      </c>
      <c r="O41" s="84"/>
      <c r="P41" s="84"/>
      <c r="Q41" s="84"/>
      <c r="R41" s="84"/>
      <c r="S41" s="84"/>
      <c r="T41" s="84"/>
    </row>
    <row r="42" s="27" customFormat="1" spans="1:30">
      <c r="A42" s="63" t="s">
        <v>4</v>
      </c>
      <c r="B42" s="67" t="s">
        <v>124</v>
      </c>
      <c r="C42" s="67" t="s">
        <v>199</v>
      </c>
      <c r="D42" s="63" t="s">
        <v>200</v>
      </c>
      <c r="E42" s="63" t="s">
        <v>7</v>
      </c>
      <c r="F42" s="63" t="s">
        <v>201</v>
      </c>
      <c r="G42" s="63" t="s">
        <v>202</v>
      </c>
      <c r="H42" s="63" t="s">
        <v>11</v>
      </c>
      <c r="I42" s="63" t="s">
        <v>203</v>
      </c>
      <c r="J42" s="63" t="s">
        <v>204</v>
      </c>
      <c r="K42" s="63" t="s">
        <v>205</v>
      </c>
      <c r="L42" s="63" t="s">
        <v>206</v>
      </c>
      <c r="M42" s="63" t="s">
        <v>207</v>
      </c>
      <c r="N42" s="94" t="s">
        <v>77</v>
      </c>
      <c r="O42" s="95"/>
      <c r="P42" s="95"/>
      <c r="Q42" s="95"/>
      <c r="R42" s="95"/>
      <c r="S42" s="95"/>
      <c r="T42" s="95"/>
      <c r="U42" s="95"/>
      <c r="V42" s="95"/>
      <c r="W42" s="96"/>
      <c r="Z42" s="48"/>
      <c r="AB42" s="47"/>
    </row>
    <row r="43" spans="1:30">
      <c r="A43" s="97">
        <f>IF(D43="","",ROW()-42)</f>
        <v>1</v>
      </c>
      <c r="B43" s="98" t="str">
        <f t="shared" ref="B43:B107" si="31">IF(C43="","",MONTH(C43)&amp;"月")</f>
        <v>1月</v>
      </c>
      <c r="C43" s="99">
        <v>45292</v>
      </c>
      <c r="D43" s="100" t="s">
        <v>208</v>
      </c>
      <c r="E43" s="100"/>
      <c r="F43" s="57"/>
      <c r="G43" s="58"/>
      <c r="H43" s="58"/>
      <c r="I43" s="57"/>
      <c r="J43" s="57"/>
      <c r="K43" s="57"/>
      <c r="L43" s="57"/>
      <c r="M43" s="101"/>
      <c r="N43" s="102"/>
      <c r="O43" s="84"/>
      <c r="P43" s="84"/>
      <c r="Q43" s="84"/>
      <c r="R43" s="84"/>
      <c r="S43" s="84"/>
      <c r="T43" s="84"/>
      <c r="U43" s="84"/>
      <c r="V43" s="84"/>
      <c r="W43" s="83"/>
    </row>
    <row r="44" spans="1:30">
      <c r="A44" s="97" t="str">
        <f>IF(C44="","",ROW()-42)</f>
        <v/>
      </c>
      <c r="B44" s="98" t="str">
        <f t="shared" si="31"/>
        <v/>
      </c>
      <c r="C44" s="99"/>
      <c r="D44" s="100"/>
      <c r="E44" s="100"/>
      <c r="F44" s="57"/>
      <c r="G44" s="58">
        <f>IF(F44="",0,F44*$K$41)</f>
        <v>0</v>
      </c>
      <c r="H44" s="58">
        <f>IF(E44="",0,IFERROR(VLOOKUP(E44,档案费管理台账!$D$4:$H$1000,5,0),0))</f>
        <v>0</v>
      </c>
      <c r="I44" s="57"/>
      <c r="J44" s="57"/>
      <c r="K44" s="57"/>
      <c r="L44" s="57"/>
      <c r="M44" s="58" t="str">
        <f>IF(C44="","",ROUND(M43+G44-I44-J44-K44-L44-H44,2))</f>
        <v/>
      </c>
      <c r="N44" s="102"/>
      <c r="O44" s="84"/>
      <c r="P44" s="84"/>
      <c r="Q44" s="84"/>
      <c r="R44" s="84"/>
      <c r="S44" s="84"/>
      <c r="T44" s="84"/>
      <c r="U44" s="84"/>
      <c r="V44" s="84"/>
      <c r="W44" s="83"/>
    </row>
    <row r="45" spans="1:30">
      <c r="A45" s="97" t="str">
        <f t="shared" ref="A45:A108" si="32">IF(C45="","",ROW()-42)</f>
        <v/>
      </c>
      <c r="B45" s="98" t="str">
        <f t="shared" si="31"/>
        <v/>
      </c>
      <c r="C45" s="99"/>
      <c r="D45" s="100"/>
      <c r="E45" s="100"/>
      <c r="F45" s="57"/>
      <c r="G45" s="58">
        <f t="shared" ref="G45:G108" si="33">IF(F45="",0,F45*$K$41)</f>
        <v>0</v>
      </c>
      <c r="H45" s="58">
        <f>IF(E45="",0,IFERROR(VLOOKUP(E45,档案费管理台账!$D$4:$H$1000,5,0),0))</f>
        <v>0</v>
      </c>
      <c r="I45" s="57"/>
      <c r="J45" s="57"/>
      <c r="K45" s="57"/>
      <c r="L45" s="57"/>
      <c r="M45" s="58" t="str">
        <f t="shared" ref="M45:M108" si="34">IF(C45="","",ROUND(M44+G45-I45-J45-K45-L45-H45,2))</f>
        <v/>
      </c>
      <c r="N45" s="102"/>
      <c r="O45" s="84"/>
      <c r="P45" s="84"/>
      <c r="Q45" s="84"/>
      <c r="R45" s="84"/>
      <c r="S45" s="84"/>
      <c r="T45" s="84"/>
      <c r="U45" s="84"/>
      <c r="V45" s="84"/>
      <c r="W45" s="83"/>
    </row>
    <row r="46" spans="1:30">
      <c r="A46" s="97" t="str">
        <f t="shared" si="32"/>
        <v/>
      </c>
      <c r="B46" s="98" t="str">
        <f t="shared" si="31"/>
        <v/>
      </c>
      <c r="C46" s="99"/>
      <c r="D46" s="100"/>
      <c r="E46" s="100"/>
      <c r="F46" s="57"/>
      <c r="G46" s="58">
        <f t="shared" si="33"/>
        <v>0</v>
      </c>
      <c r="H46" s="58">
        <f>IF(E46="",0,IFERROR(VLOOKUP(E46,档案费管理台账!$D$4:$H$1000,5,0),0))</f>
        <v>0</v>
      </c>
      <c r="I46" s="57"/>
      <c r="J46" s="57"/>
      <c r="K46" s="57"/>
      <c r="L46" s="57"/>
      <c r="M46" s="58" t="str">
        <f t="shared" si="34"/>
        <v/>
      </c>
      <c r="N46" s="102"/>
      <c r="O46" s="84"/>
      <c r="P46" s="84"/>
      <c r="Q46" s="84"/>
      <c r="R46" s="84"/>
      <c r="S46" s="84"/>
      <c r="T46" s="84"/>
      <c r="U46" s="84"/>
      <c r="V46" s="84"/>
      <c r="W46" s="83"/>
    </row>
    <row r="47" spans="1:30">
      <c r="A47" s="97" t="str">
        <f t="shared" si="32"/>
        <v/>
      </c>
      <c r="B47" s="98" t="str">
        <f t="shared" si="31"/>
        <v/>
      </c>
      <c r="C47" s="99"/>
      <c r="D47" s="100"/>
      <c r="E47" s="100"/>
      <c r="F47" s="57"/>
      <c r="G47" s="58">
        <f t="shared" si="33"/>
        <v>0</v>
      </c>
      <c r="H47" s="58">
        <f>IF(E47="",0,IFERROR(VLOOKUP(E47,档案费管理台账!$D$4:$H$1000,5,0),0))</f>
        <v>0</v>
      </c>
      <c r="I47" s="57"/>
      <c r="J47" s="57"/>
      <c r="K47" s="57"/>
      <c r="L47" s="57"/>
      <c r="M47" s="58" t="str">
        <f t="shared" si="34"/>
        <v/>
      </c>
      <c r="N47" s="102"/>
      <c r="O47" s="84"/>
      <c r="P47" s="84"/>
      <c r="Q47" s="84"/>
      <c r="R47" s="84"/>
      <c r="S47" s="84"/>
      <c r="T47" s="84"/>
      <c r="U47" s="84"/>
      <c r="V47" s="84"/>
      <c r="W47" s="83"/>
    </row>
    <row r="48" spans="1:30">
      <c r="A48" s="97" t="str">
        <f t="shared" si="32"/>
        <v/>
      </c>
      <c r="B48" s="98" t="str">
        <f t="shared" si="31"/>
        <v/>
      </c>
      <c r="C48" s="99"/>
      <c r="D48" s="100"/>
      <c r="E48" s="100"/>
      <c r="F48" s="57"/>
      <c r="G48" s="58">
        <f t="shared" si="33"/>
        <v>0</v>
      </c>
      <c r="H48" s="58">
        <f>IF(E48="",0,IFERROR(VLOOKUP(E48,档案费管理台账!$D$4:$H$1000,5,0),0))</f>
        <v>0</v>
      </c>
      <c r="I48" s="57"/>
      <c r="J48" s="57"/>
      <c r="K48" s="57"/>
      <c r="L48" s="57"/>
      <c r="M48" s="58" t="str">
        <f t="shared" si="34"/>
        <v/>
      </c>
      <c r="N48" s="102"/>
      <c r="O48" s="84"/>
      <c r="P48" s="84"/>
      <c r="Q48" s="84"/>
      <c r="R48" s="84"/>
      <c r="S48" s="84"/>
      <c r="T48" s="84"/>
      <c r="U48" s="84"/>
      <c r="V48" s="84"/>
      <c r="W48" s="83"/>
    </row>
    <row r="49" spans="1:23">
      <c r="A49" s="97" t="str">
        <f t="shared" si="32"/>
        <v/>
      </c>
      <c r="B49" s="98" t="str">
        <f t="shared" si="31"/>
        <v/>
      </c>
      <c r="C49" s="99"/>
      <c r="D49" s="100"/>
      <c r="E49" s="100"/>
      <c r="F49" s="57"/>
      <c r="G49" s="58">
        <f t="shared" si="33"/>
        <v>0</v>
      </c>
      <c r="H49" s="58">
        <f>IF(E49="",0,IFERROR(VLOOKUP(E49,档案费管理台账!$D$4:$H$1000,5,0),0))</f>
        <v>0</v>
      </c>
      <c r="I49" s="57"/>
      <c r="J49" s="57"/>
      <c r="K49" s="57"/>
      <c r="L49" s="57"/>
      <c r="M49" s="58" t="str">
        <f t="shared" si="34"/>
        <v/>
      </c>
      <c r="N49" s="102"/>
      <c r="O49" s="84"/>
      <c r="P49" s="84"/>
      <c r="Q49" s="84"/>
      <c r="R49" s="84"/>
      <c r="S49" s="84"/>
      <c r="T49" s="84"/>
      <c r="U49" s="84"/>
      <c r="V49" s="84"/>
      <c r="W49" s="83"/>
    </row>
    <row r="50" spans="1:23">
      <c r="A50" s="97" t="str">
        <f t="shared" si="32"/>
        <v/>
      </c>
      <c r="B50" s="98" t="str">
        <f t="shared" si="31"/>
        <v/>
      </c>
      <c r="C50" s="99"/>
      <c r="D50" s="100"/>
      <c r="E50" s="100"/>
      <c r="F50" s="57"/>
      <c r="G50" s="58">
        <f t="shared" si="33"/>
        <v>0</v>
      </c>
      <c r="H50" s="58">
        <f>IF(E50="",0,IFERROR(VLOOKUP(E50,档案费管理台账!$D$4:$H$1000,5,0),0))</f>
        <v>0</v>
      </c>
      <c r="I50" s="57"/>
      <c r="J50" s="57"/>
      <c r="K50" s="57"/>
      <c r="L50" s="57"/>
      <c r="M50" s="58" t="str">
        <f t="shared" si="34"/>
        <v/>
      </c>
      <c r="N50" s="102"/>
      <c r="O50" s="84"/>
      <c r="P50" s="84"/>
      <c r="Q50" s="84"/>
      <c r="R50" s="84"/>
      <c r="S50" s="84"/>
      <c r="T50" s="84"/>
      <c r="U50" s="84"/>
      <c r="V50" s="84"/>
      <c r="W50" s="83"/>
    </row>
    <row r="51" spans="1:23">
      <c r="A51" s="97" t="str">
        <f t="shared" si="32"/>
        <v/>
      </c>
      <c r="B51" s="98" t="str">
        <f t="shared" si="31"/>
        <v/>
      </c>
      <c r="C51" s="99"/>
      <c r="D51" s="100"/>
      <c r="E51" s="100"/>
      <c r="F51" s="57"/>
      <c r="G51" s="58">
        <f t="shared" si="33"/>
        <v>0</v>
      </c>
      <c r="H51" s="58">
        <f>IF(E51="",0,IFERROR(VLOOKUP(E51,档案费管理台账!$D$4:$H$1000,5,0),0))</f>
        <v>0</v>
      </c>
      <c r="I51" s="57"/>
      <c r="J51" s="57"/>
      <c r="K51" s="57"/>
      <c r="L51" s="57"/>
      <c r="M51" s="58" t="str">
        <f t="shared" si="34"/>
        <v/>
      </c>
      <c r="N51" s="102"/>
      <c r="O51" s="84"/>
      <c r="P51" s="84"/>
      <c r="Q51" s="84"/>
      <c r="R51" s="84"/>
      <c r="S51" s="84"/>
      <c r="T51" s="84"/>
      <c r="U51" s="84"/>
      <c r="V51" s="84"/>
      <c r="W51" s="83"/>
    </row>
    <row r="52" spans="1:23">
      <c r="A52" s="97" t="str">
        <f t="shared" si="32"/>
        <v/>
      </c>
      <c r="B52" s="98" t="str">
        <f t="shared" si="31"/>
        <v/>
      </c>
      <c r="C52" s="99"/>
      <c r="D52" s="100"/>
      <c r="E52" s="100"/>
      <c r="F52" s="57"/>
      <c r="G52" s="58">
        <f t="shared" si="33"/>
        <v>0</v>
      </c>
      <c r="H52" s="58">
        <f>IF(E52="",0,IFERROR(VLOOKUP(E52,档案费管理台账!$D$4:$H$1000,5,0),0))</f>
        <v>0</v>
      </c>
      <c r="I52" s="57"/>
      <c r="J52" s="57"/>
      <c r="K52" s="57"/>
      <c r="L52" s="57"/>
      <c r="M52" s="58" t="str">
        <f t="shared" si="34"/>
        <v/>
      </c>
      <c r="N52" s="102"/>
    </row>
    <row r="53" spans="1:23">
      <c r="A53" s="97" t="str">
        <f t="shared" si="32"/>
        <v/>
      </c>
      <c r="B53" s="98" t="str">
        <f t="shared" si="31"/>
        <v/>
      </c>
      <c r="C53" s="99"/>
      <c r="D53" s="100"/>
      <c r="E53" s="100"/>
      <c r="F53" s="57"/>
      <c r="G53" s="58">
        <f t="shared" si="33"/>
        <v>0</v>
      </c>
      <c r="H53" s="58">
        <f>IF(E53="",0,IFERROR(VLOOKUP(E53,档案费管理台账!$D$4:$H$1000,5,0),0))</f>
        <v>0</v>
      </c>
      <c r="I53" s="57"/>
      <c r="J53" s="57"/>
      <c r="K53" s="57"/>
      <c r="L53" s="57"/>
      <c r="M53" s="58" t="str">
        <f t="shared" si="34"/>
        <v/>
      </c>
      <c r="N53" s="102"/>
    </row>
    <row r="54" spans="1:23">
      <c r="A54" s="97" t="str">
        <f t="shared" si="32"/>
        <v/>
      </c>
      <c r="B54" s="98" t="str">
        <f t="shared" si="31"/>
        <v/>
      </c>
      <c r="C54" s="99"/>
      <c r="D54" s="100"/>
      <c r="E54" s="100"/>
      <c r="F54" s="57"/>
      <c r="G54" s="58">
        <f t="shared" si="33"/>
        <v>0</v>
      </c>
      <c r="H54" s="58">
        <f>IF(E54="",0,IFERROR(VLOOKUP(E54,档案费管理台账!$D$4:$H$1000,5,0),0))</f>
        <v>0</v>
      </c>
      <c r="I54" s="57"/>
      <c r="J54" s="57"/>
      <c r="K54" s="57"/>
      <c r="L54" s="57"/>
      <c r="M54" s="58" t="str">
        <f t="shared" si="34"/>
        <v/>
      </c>
      <c r="N54" s="102"/>
    </row>
    <row r="55" spans="1:23">
      <c r="A55" s="97" t="str">
        <f t="shared" si="32"/>
        <v/>
      </c>
      <c r="B55" s="98" t="str">
        <f t="shared" si="31"/>
        <v/>
      </c>
      <c r="C55" s="99"/>
      <c r="D55" s="100"/>
      <c r="E55" s="100"/>
      <c r="F55" s="57"/>
      <c r="G55" s="58">
        <f t="shared" si="33"/>
        <v>0</v>
      </c>
      <c r="H55" s="58">
        <f>IF(E55="",0,IFERROR(VLOOKUP(E55,档案费管理台账!$D$4:$H$1000,5,0),0))</f>
        <v>0</v>
      </c>
      <c r="I55" s="57"/>
      <c r="J55" s="57"/>
      <c r="K55" s="57"/>
      <c r="L55" s="57"/>
      <c r="M55" s="58" t="str">
        <f t="shared" si="34"/>
        <v/>
      </c>
      <c r="N55" s="102"/>
    </row>
    <row r="56" spans="1:23">
      <c r="A56" s="97" t="str">
        <f t="shared" si="32"/>
        <v/>
      </c>
      <c r="B56" s="98" t="str">
        <f t="shared" si="31"/>
        <v/>
      </c>
      <c r="C56" s="99"/>
      <c r="D56" s="100"/>
      <c r="E56" s="100"/>
      <c r="F56" s="57"/>
      <c r="G56" s="58">
        <f t="shared" si="33"/>
        <v>0</v>
      </c>
      <c r="H56" s="58">
        <f>IF(E56="",0,IFERROR(VLOOKUP(E56,档案费管理台账!$D$4:$H$1000,5,0),0))</f>
        <v>0</v>
      </c>
      <c r="I56" s="57"/>
      <c r="J56" s="57"/>
      <c r="K56" s="57"/>
      <c r="L56" s="57"/>
      <c r="M56" s="58" t="str">
        <f t="shared" si="34"/>
        <v/>
      </c>
      <c r="N56" s="102"/>
    </row>
    <row r="57" spans="1:23">
      <c r="A57" s="97" t="str">
        <f t="shared" si="32"/>
        <v/>
      </c>
      <c r="B57" s="98" t="str">
        <f t="shared" si="31"/>
        <v/>
      </c>
      <c r="C57" s="99"/>
      <c r="D57" s="100"/>
      <c r="E57" s="100"/>
      <c r="F57" s="57"/>
      <c r="G57" s="58">
        <f t="shared" si="33"/>
        <v>0</v>
      </c>
      <c r="H57" s="58">
        <f>IF(E57="",0,IFERROR(VLOOKUP(E57,档案费管理台账!$D$4:$H$1000,5,0),0))</f>
        <v>0</v>
      </c>
      <c r="I57" s="57"/>
      <c r="J57" s="57"/>
      <c r="K57" s="57"/>
      <c r="L57" s="57"/>
      <c r="M57" s="58" t="str">
        <f t="shared" si="34"/>
        <v/>
      </c>
      <c r="N57" s="102"/>
    </row>
    <row r="58" spans="1:23">
      <c r="A58" s="97" t="str">
        <f t="shared" si="32"/>
        <v/>
      </c>
      <c r="B58" s="98" t="str">
        <f t="shared" si="31"/>
        <v/>
      </c>
      <c r="C58" s="99"/>
      <c r="D58" s="100"/>
      <c r="E58" s="100"/>
      <c r="F58" s="57"/>
      <c r="G58" s="58">
        <f t="shared" si="33"/>
        <v>0</v>
      </c>
      <c r="H58" s="58">
        <f>IF(E58="",0,IFERROR(VLOOKUP(E58,档案费管理台账!$D$4:$H$1000,5,0),0))</f>
        <v>0</v>
      </c>
      <c r="I58" s="57"/>
      <c r="J58" s="57"/>
      <c r="K58" s="57"/>
      <c r="L58" s="57"/>
      <c r="M58" s="58" t="str">
        <f t="shared" si="34"/>
        <v/>
      </c>
      <c r="N58" s="102"/>
    </row>
    <row r="59" spans="1:23">
      <c r="A59" s="97" t="str">
        <f t="shared" si="32"/>
        <v/>
      </c>
      <c r="B59" s="98" t="str">
        <f t="shared" si="31"/>
        <v/>
      </c>
      <c r="C59" s="99"/>
      <c r="D59" s="100"/>
      <c r="E59" s="100"/>
      <c r="F59" s="57"/>
      <c r="G59" s="58">
        <f t="shared" si="33"/>
        <v>0</v>
      </c>
      <c r="H59" s="58">
        <f>IF(E59="",0,IFERROR(VLOOKUP(E59,档案费管理台账!$D$4:$H$1000,5,0),0))</f>
        <v>0</v>
      </c>
      <c r="I59" s="57"/>
      <c r="J59" s="57"/>
      <c r="K59" s="57"/>
      <c r="L59" s="57"/>
      <c r="M59" s="58" t="str">
        <f t="shared" si="34"/>
        <v/>
      </c>
      <c r="N59" s="102"/>
    </row>
    <row r="60" spans="1:23">
      <c r="A60" s="97" t="str">
        <f t="shared" si="32"/>
        <v/>
      </c>
      <c r="B60" s="98" t="str">
        <f t="shared" si="31"/>
        <v/>
      </c>
      <c r="C60" s="99"/>
      <c r="D60" s="100"/>
      <c r="E60" s="100"/>
      <c r="F60" s="57"/>
      <c r="G60" s="58">
        <f t="shared" si="33"/>
        <v>0</v>
      </c>
      <c r="H60" s="58">
        <f>IF(E60="",0,IFERROR(VLOOKUP(E60,档案费管理台账!$D$4:$H$1000,5,0),0))</f>
        <v>0</v>
      </c>
      <c r="I60" s="57"/>
      <c r="J60" s="57"/>
      <c r="K60" s="57"/>
      <c r="L60" s="57"/>
      <c r="M60" s="58" t="str">
        <f t="shared" si="34"/>
        <v/>
      </c>
      <c r="N60" s="102"/>
    </row>
    <row r="61" spans="1:23">
      <c r="A61" s="97" t="str">
        <f t="shared" si="32"/>
        <v/>
      </c>
      <c r="B61" s="98" t="str">
        <f t="shared" si="31"/>
        <v/>
      </c>
      <c r="C61" s="99"/>
      <c r="D61" s="100"/>
      <c r="E61" s="100"/>
      <c r="F61" s="57"/>
      <c r="G61" s="58">
        <f t="shared" si="33"/>
        <v>0</v>
      </c>
      <c r="H61" s="58">
        <f>IF(E61="",0,IFERROR(VLOOKUP(E61,档案费管理台账!$D$4:$H$1000,5,0),0))</f>
        <v>0</v>
      </c>
      <c r="I61" s="57"/>
      <c r="J61" s="57"/>
      <c r="K61" s="57"/>
      <c r="L61" s="57"/>
      <c r="M61" s="58" t="str">
        <f t="shared" si="34"/>
        <v/>
      </c>
      <c r="N61" s="102"/>
    </row>
    <row r="62" spans="1:23">
      <c r="A62" s="97" t="str">
        <f t="shared" si="32"/>
        <v/>
      </c>
      <c r="B62" s="98" t="str">
        <f t="shared" si="31"/>
        <v/>
      </c>
      <c r="C62" s="99"/>
      <c r="D62" s="100"/>
      <c r="E62" s="100"/>
      <c r="F62" s="57"/>
      <c r="G62" s="58">
        <f t="shared" si="33"/>
        <v>0</v>
      </c>
      <c r="H62" s="58">
        <f>IF(E62="",0,IFERROR(VLOOKUP(E62,档案费管理台账!$D$4:$H$1000,5,0),0))</f>
        <v>0</v>
      </c>
      <c r="I62" s="57"/>
      <c r="J62" s="57"/>
      <c r="K62" s="57"/>
      <c r="L62" s="57"/>
      <c r="M62" s="58" t="str">
        <f t="shared" si="34"/>
        <v/>
      </c>
      <c r="N62" s="102"/>
    </row>
    <row r="63" spans="1:23">
      <c r="A63" s="97" t="str">
        <f t="shared" si="32"/>
        <v/>
      </c>
      <c r="B63" s="98" t="str">
        <f t="shared" si="31"/>
        <v/>
      </c>
      <c r="C63" s="99"/>
      <c r="D63" s="100"/>
      <c r="E63" s="100"/>
      <c r="F63" s="57"/>
      <c r="G63" s="58">
        <f t="shared" si="33"/>
        <v>0</v>
      </c>
      <c r="H63" s="58">
        <f>IF(E63="",0,IFERROR(VLOOKUP(E63,档案费管理台账!$D$4:$H$1000,5,0),0))</f>
        <v>0</v>
      </c>
      <c r="I63" s="57"/>
      <c r="J63" s="57"/>
      <c r="K63" s="57"/>
      <c r="L63" s="57"/>
      <c r="M63" s="58" t="str">
        <f t="shared" si="34"/>
        <v/>
      </c>
      <c r="N63" s="102"/>
    </row>
    <row r="64" spans="1:23">
      <c r="A64" s="97" t="str">
        <f t="shared" si="32"/>
        <v/>
      </c>
      <c r="B64" s="98" t="str">
        <f t="shared" si="31"/>
        <v/>
      </c>
      <c r="C64" s="99"/>
      <c r="D64" s="100"/>
      <c r="E64" s="100"/>
      <c r="F64" s="57"/>
      <c r="G64" s="58">
        <f t="shared" si="33"/>
        <v>0</v>
      </c>
      <c r="H64" s="58">
        <f>IF(E64="",0,IFERROR(VLOOKUP(E64,档案费管理台账!$D$4:$H$1000,5,0),0))</f>
        <v>0</v>
      </c>
      <c r="I64" s="57"/>
      <c r="J64" s="57"/>
      <c r="K64" s="57"/>
      <c r="L64" s="57"/>
      <c r="M64" s="58" t="str">
        <f t="shared" si="34"/>
        <v/>
      </c>
      <c r="N64" s="102"/>
    </row>
    <row r="65" spans="1:14">
      <c r="A65" s="97" t="str">
        <f t="shared" si="32"/>
        <v/>
      </c>
      <c r="B65" s="98" t="str">
        <f t="shared" si="31"/>
        <v/>
      </c>
      <c r="C65" s="99"/>
      <c r="D65" s="100"/>
      <c r="E65" s="100"/>
      <c r="F65" s="57"/>
      <c r="G65" s="58">
        <f t="shared" si="33"/>
        <v>0</v>
      </c>
      <c r="H65" s="58">
        <f>IF(E65="",0,IFERROR(VLOOKUP(E65,档案费管理台账!$D$4:$H$1000,5,0),0))</f>
        <v>0</v>
      </c>
      <c r="I65" s="57"/>
      <c r="J65" s="57"/>
      <c r="K65" s="57"/>
      <c r="L65" s="57"/>
      <c r="M65" s="58" t="str">
        <f t="shared" si="34"/>
        <v/>
      </c>
      <c r="N65" s="102"/>
    </row>
    <row r="66" spans="1:14">
      <c r="A66" s="97" t="str">
        <f t="shared" si="32"/>
        <v/>
      </c>
      <c r="B66" s="98" t="str">
        <f t="shared" si="31"/>
        <v/>
      </c>
      <c r="C66" s="99"/>
      <c r="D66" s="100"/>
      <c r="E66" s="100"/>
      <c r="F66" s="57"/>
      <c r="G66" s="58">
        <f t="shared" si="33"/>
        <v>0</v>
      </c>
      <c r="H66" s="58">
        <f>IF(E66="",0,IFERROR(VLOOKUP(E66,档案费管理台账!$D$4:$H$1000,5,0),0))</f>
        <v>0</v>
      </c>
      <c r="I66" s="57"/>
      <c r="J66" s="57"/>
      <c r="K66" s="57"/>
      <c r="L66" s="57"/>
      <c r="M66" s="58" t="str">
        <f t="shared" si="34"/>
        <v/>
      </c>
      <c r="N66" s="102"/>
    </row>
    <row r="67" spans="1:14">
      <c r="A67" s="97" t="str">
        <f t="shared" si="32"/>
        <v/>
      </c>
      <c r="B67" s="98" t="str">
        <f t="shared" si="31"/>
        <v/>
      </c>
      <c r="C67" s="99"/>
      <c r="D67" s="100"/>
      <c r="E67" s="100"/>
      <c r="F67" s="57"/>
      <c r="G67" s="58">
        <f t="shared" si="33"/>
        <v>0</v>
      </c>
      <c r="H67" s="58">
        <f>IF(E67="",0,IFERROR(VLOOKUP(E67,档案费管理台账!$D$4:$H$1000,5,0),0))</f>
        <v>0</v>
      </c>
      <c r="I67" s="57"/>
      <c r="J67" s="57"/>
      <c r="K67" s="57"/>
      <c r="L67" s="57"/>
      <c r="M67" s="58" t="str">
        <f t="shared" si="34"/>
        <v/>
      </c>
      <c r="N67" s="102"/>
    </row>
    <row r="68" spans="1:14">
      <c r="A68" s="97" t="str">
        <f t="shared" si="32"/>
        <v/>
      </c>
      <c r="B68" s="98" t="str">
        <f t="shared" si="31"/>
        <v/>
      </c>
      <c r="C68" s="99"/>
      <c r="D68" s="100"/>
      <c r="E68" s="100"/>
      <c r="F68" s="57"/>
      <c r="G68" s="58">
        <f t="shared" si="33"/>
        <v>0</v>
      </c>
      <c r="H68" s="58">
        <f>IF(E68="",0,IFERROR(VLOOKUP(E68,档案费管理台账!$D$4:$H$1000,5,0),0))</f>
        <v>0</v>
      </c>
      <c r="I68" s="57"/>
      <c r="J68" s="57"/>
      <c r="K68" s="57"/>
      <c r="L68" s="57"/>
      <c r="M68" s="58" t="str">
        <f t="shared" si="34"/>
        <v/>
      </c>
      <c r="N68" s="102"/>
    </row>
    <row r="69" spans="1:14">
      <c r="A69" s="97" t="str">
        <f t="shared" si="32"/>
        <v/>
      </c>
      <c r="B69" s="98" t="str">
        <f t="shared" si="31"/>
        <v/>
      </c>
      <c r="C69" s="99"/>
      <c r="D69" s="100"/>
      <c r="E69" s="100"/>
      <c r="F69" s="57"/>
      <c r="G69" s="58">
        <f t="shared" si="33"/>
        <v>0</v>
      </c>
      <c r="H69" s="58">
        <f>IF(E69="",0,IFERROR(VLOOKUP(E69,档案费管理台账!$D$4:$H$1000,5,0),0))</f>
        <v>0</v>
      </c>
      <c r="I69" s="57"/>
      <c r="J69" s="57"/>
      <c r="K69" s="57"/>
      <c r="L69" s="57"/>
      <c r="M69" s="58" t="str">
        <f t="shared" si="34"/>
        <v/>
      </c>
      <c r="N69" s="102"/>
    </row>
    <row r="70" spans="1:14">
      <c r="A70" s="97" t="str">
        <f t="shared" si="32"/>
        <v/>
      </c>
      <c r="B70" s="98" t="str">
        <f t="shared" si="31"/>
        <v/>
      </c>
      <c r="C70" s="99"/>
      <c r="D70" s="100"/>
      <c r="E70" s="100"/>
      <c r="F70" s="57"/>
      <c r="G70" s="58">
        <f t="shared" si="33"/>
        <v>0</v>
      </c>
      <c r="H70" s="58">
        <f>IF(E70="",0,IFERROR(VLOOKUP(E70,档案费管理台账!$D$4:$H$1000,5,0),0))</f>
        <v>0</v>
      </c>
      <c r="I70" s="57"/>
      <c r="J70" s="57"/>
      <c r="K70" s="57"/>
      <c r="L70" s="57"/>
      <c r="M70" s="58" t="str">
        <f t="shared" si="34"/>
        <v/>
      </c>
      <c r="N70" s="102"/>
    </row>
    <row r="71" spans="1:14">
      <c r="A71" s="97" t="str">
        <f t="shared" si="32"/>
        <v/>
      </c>
      <c r="B71" s="98" t="str">
        <f t="shared" si="31"/>
        <v/>
      </c>
      <c r="C71" s="99"/>
      <c r="D71" s="100"/>
      <c r="E71" s="100"/>
      <c r="F71" s="57"/>
      <c r="G71" s="58">
        <f t="shared" si="33"/>
        <v>0</v>
      </c>
      <c r="H71" s="58">
        <f>IF(E71="",0,IFERROR(VLOOKUP(E71,档案费管理台账!$D$4:$H$1000,5,0),0))</f>
        <v>0</v>
      </c>
      <c r="I71" s="57"/>
      <c r="J71" s="57"/>
      <c r="K71" s="57"/>
      <c r="L71" s="57"/>
      <c r="M71" s="58" t="str">
        <f t="shared" si="34"/>
        <v/>
      </c>
      <c r="N71" s="102"/>
    </row>
    <row r="72" spans="1:14">
      <c r="A72" s="97" t="str">
        <f t="shared" si="32"/>
        <v/>
      </c>
      <c r="B72" s="98" t="str">
        <f t="shared" si="31"/>
        <v/>
      </c>
      <c r="C72" s="99"/>
      <c r="D72" s="100"/>
      <c r="E72" s="100"/>
      <c r="F72" s="57"/>
      <c r="G72" s="58">
        <f t="shared" si="33"/>
        <v>0</v>
      </c>
      <c r="H72" s="58">
        <f>IF(E72="",0,IFERROR(VLOOKUP(E72,档案费管理台账!$D$4:$H$1000,5,0),0))</f>
        <v>0</v>
      </c>
      <c r="I72" s="57"/>
      <c r="J72" s="57"/>
      <c r="K72" s="57"/>
      <c r="L72" s="57"/>
      <c r="M72" s="58" t="str">
        <f t="shared" si="34"/>
        <v/>
      </c>
      <c r="N72" s="102"/>
    </row>
    <row r="73" spans="1:14">
      <c r="A73" s="97" t="str">
        <f t="shared" si="32"/>
        <v/>
      </c>
      <c r="B73" s="98" t="str">
        <f t="shared" si="31"/>
        <v/>
      </c>
      <c r="C73" s="99"/>
      <c r="D73" s="100"/>
      <c r="E73" s="100"/>
      <c r="F73" s="57"/>
      <c r="G73" s="58">
        <f t="shared" si="33"/>
        <v>0</v>
      </c>
      <c r="H73" s="58">
        <f>IF(E73="",0,IFERROR(VLOOKUP(E73,档案费管理台账!$D$4:$H$1000,5,0),0))</f>
        <v>0</v>
      </c>
      <c r="I73" s="57"/>
      <c r="J73" s="57"/>
      <c r="K73" s="57"/>
      <c r="L73" s="57"/>
      <c r="M73" s="58" t="str">
        <f t="shared" si="34"/>
        <v/>
      </c>
      <c r="N73" s="102"/>
    </row>
    <row r="74" spans="1:14">
      <c r="A74" s="97" t="str">
        <f t="shared" si="32"/>
        <v/>
      </c>
      <c r="B74" s="98" t="str">
        <f t="shared" si="31"/>
        <v/>
      </c>
      <c r="C74" s="99"/>
      <c r="D74" s="100"/>
      <c r="E74" s="100"/>
      <c r="F74" s="57"/>
      <c r="G74" s="58">
        <f t="shared" si="33"/>
        <v>0</v>
      </c>
      <c r="H74" s="58">
        <f>IF(E74="",0,IFERROR(VLOOKUP(E74,档案费管理台账!$D$4:$H$1000,5,0),0))</f>
        <v>0</v>
      </c>
      <c r="I74" s="57"/>
      <c r="J74" s="57"/>
      <c r="K74" s="57"/>
      <c r="L74" s="57"/>
      <c r="M74" s="58" t="str">
        <f t="shared" si="34"/>
        <v/>
      </c>
      <c r="N74" s="102"/>
    </row>
    <row r="75" spans="1:14">
      <c r="A75" s="97" t="str">
        <f t="shared" si="32"/>
        <v/>
      </c>
      <c r="B75" s="98" t="str">
        <f t="shared" si="31"/>
        <v/>
      </c>
      <c r="C75" s="99"/>
      <c r="D75" s="100"/>
      <c r="E75" s="100"/>
      <c r="F75" s="57"/>
      <c r="G75" s="58">
        <f t="shared" si="33"/>
        <v>0</v>
      </c>
      <c r="H75" s="58">
        <f>IF(E75="",0,IFERROR(VLOOKUP(E75,档案费管理台账!$D$4:$H$1000,5,0),0))</f>
        <v>0</v>
      </c>
      <c r="I75" s="57"/>
      <c r="J75" s="57"/>
      <c r="K75" s="57"/>
      <c r="L75" s="57"/>
      <c r="M75" s="58" t="str">
        <f t="shared" si="34"/>
        <v/>
      </c>
      <c r="N75" s="102"/>
    </row>
    <row r="76" spans="1:14">
      <c r="A76" s="97" t="str">
        <f t="shared" si="32"/>
        <v/>
      </c>
      <c r="B76" s="98" t="str">
        <f t="shared" si="31"/>
        <v/>
      </c>
      <c r="C76" s="99"/>
      <c r="D76" s="100"/>
      <c r="E76" s="100"/>
      <c r="F76" s="57"/>
      <c r="G76" s="58">
        <f t="shared" si="33"/>
        <v>0</v>
      </c>
      <c r="H76" s="58">
        <f>IF(E76="",0,IFERROR(VLOOKUP(E76,档案费管理台账!$D$4:$H$1000,5,0),0))</f>
        <v>0</v>
      </c>
      <c r="I76" s="57"/>
      <c r="J76" s="57"/>
      <c r="K76" s="57"/>
      <c r="L76" s="57"/>
      <c r="M76" s="58" t="str">
        <f t="shared" si="34"/>
        <v/>
      </c>
      <c r="N76" s="102"/>
    </row>
    <row r="77" spans="1:14">
      <c r="A77" s="97" t="str">
        <f t="shared" si="32"/>
        <v/>
      </c>
      <c r="B77" s="98" t="str">
        <f t="shared" si="31"/>
        <v/>
      </c>
      <c r="C77" s="99"/>
      <c r="D77" s="100"/>
      <c r="E77" s="100"/>
      <c r="F77" s="57"/>
      <c r="G77" s="58">
        <f t="shared" si="33"/>
        <v>0</v>
      </c>
      <c r="H77" s="58">
        <f>IF(E77="",0,IFERROR(VLOOKUP(E77,档案费管理台账!$D$4:$H$1000,5,0),0))</f>
        <v>0</v>
      </c>
      <c r="I77" s="57"/>
      <c r="J77" s="57"/>
      <c r="K77" s="57"/>
      <c r="L77" s="57"/>
      <c r="M77" s="58" t="str">
        <f t="shared" si="34"/>
        <v/>
      </c>
      <c r="N77" s="102"/>
    </row>
    <row r="78" spans="1:14">
      <c r="A78" s="97" t="str">
        <f t="shared" si="32"/>
        <v/>
      </c>
      <c r="B78" s="98" t="str">
        <f t="shared" si="31"/>
        <v/>
      </c>
      <c r="C78" s="99"/>
      <c r="D78" s="100"/>
      <c r="E78" s="100"/>
      <c r="F78" s="57"/>
      <c r="G78" s="58">
        <f t="shared" si="33"/>
        <v>0</v>
      </c>
      <c r="H78" s="58">
        <f>IF(E78="",0,IFERROR(VLOOKUP(E78,档案费管理台账!$D$4:$H$1000,5,0),0))</f>
        <v>0</v>
      </c>
      <c r="I78" s="57"/>
      <c r="J78" s="57"/>
      <c r="K78" s="57"/>
      <c r="L78" s="57"/>
      <c r="M78" s="58" t="str">
        <f t="shared" si="34"/>
        <v/>
      </c>
      <c r="N78" s="102"/>
    </row>
    <row r="79" spans="1:14">
      <c r="A79" s="97" t="str">
        <f t="shared" si="32"/>
        <v/>
      </c>
      <c r="B79" s="98" t="str">
        <f t="shared" si="31"/>
        <v/>
      </c>
      <c r="C79" s="99"/>
      <c r="D79" s="100"/>
      <c r="E79" s="100"/>
      <c r="F79" s="57"/>
      <c r="G79" s="58">
        <f t="shared" si="33"/>
        <v>0</v>
      </c>
      <c r="H79" s="58">
        <f>IF(E79="",0,IFERROR(VLOOKUP(E79,档案费管理台账!$D$4:$H$1000,5,0),0))</f>
        <v>0</v>
      </c>
      <c r="I79" s="57"/>
      <c r="J79" s="57"/>
      <c r="K79" s="57"/>
      <c r="L79" s="57"/>
      <c r="M79" s="58" t="str">
        <f t="shared" si="34"/>
        <v/>
      </c>
      <c r="N79" s="102"/>
    </row>
    <row r="80" spans="1:14">
      <c r="A80" s="97" t="str">
        <f t="shared" si="32"/>
        <v/>
      </c>
      <c r="B80" s="98" t="str">
        <f t="shared" si="31"/>
        <v/>
      </c>
      <c r="C80" s="99"/>
      <c r="D80" s="100"/>
      <c r="E80" s="100"/>
      <c r="F80" s="57"/>
      <c r="G80" s="58">
        <f t="shared" si="33"/>
        <v>0</v>
      </c>
      <c r="H80" s="58">
        <f>IF(E80="",0,IFERROR(VLOOKUP(E80,档案费管理台账!$D$4:$H$1000,5,0),0))</f>
        <v>0</v>
      </c>
      <c r="I80" s="57"/>
      <c r="J80" s="57"/>
      <c r="K80" s="57"/>
      <c r="L80" s="57"/>
      <c r="M80" s="58" t="str">
        <f t="shared" si="34"/>
        <v/>
      </c>
      <c r="N80" s="102"/>
    </row>
    <row r="81" spans="1:14">
      <c r="A81" s="97" t="str">
        <f t="shared" si="32"/>
        <v/>
      </c>
      <c r="B81" s="98" t="str">
        <f t="shared" si="31"/>
        <v/>
      </c>
      <c r="C81" s="99"/>
      <c r="D81" s="100"/>
      <c r="E81" s="100"/>
      <c r="F81" s="57"/>
      <c r="G81" s="58">
        <f t="shared" si="33"/>
        <v>0</v>
      </c>
      <c r="H81" s="58">
        <f>IF(E81="",0,IFERROR(VLOOKUP(E81,档案费管理台账!$D$4:$H$1000,5,0),0))</f>
        <v>0</v>
      </c>
      <c r="I81" s="57"/>
      <c r="J81" s="57"/>
      <c r="K81" s="57"/>
      <c r="L81" s="57"/>
      <c r="M81" s="58" t="str">
        <f t="shared" si="34"/>
        <v/>
      </c>
      <c r="N81" s="102"/>
    </row>
    <row r="82" spans="1:14">
      <c r="A82" s="97" t="str">
        <f t="shared" si="32"/>
        <v/>
      </c>
      <c r="B82" s="98" t="str">
        <f t="shared" si="31"/>
        <v/>
      </c>
      <c r="C82" s="99"/>
      <c r="D82" s="100"/>
      <c r="E82" s="100"/>
      <c r="F82" s="57"/>
      <c r="G82" s="58">
        <f t="shared" si="33"/>
        <v>0</v>
      </c>
      <c r="H82" s="58">
        <f>IF(E82="",0,IFERROR(VLOOKUP(E82,档案费管理台账!$D$4:$H$1000,5,0),0))</f>
        <v>0</v>
      </c>
      <c r="I82" s="57"/>
      <c r="J82" s="57"/>
      <c r="K82" s="57"/>
      <c r="L82" s="57"/>
      <c r="M82" s="58" t="str">
        <f t="shared" si="34"/>
        <v/>
      </c>
      <c r="N82" s="102"/>
    </row>
    <row r="83" spans="1:14">
      <c r="A83" s="97" t="str">
        <f t="shared" si="32"/>
        <v/>
      </c>
      <c r="B83" s="98" t="str">
        <f t="shared" si="31"/>
        <v/>
      </c>
      <c r="C83" s="99"/>
      <c r="D83" s="100"/>
      <c r="E83" s="100"/>
      <c r="F83" s="57"/>
      <c r="G83" s="58">
        <f t="shared" si="33"/>
        <v>0</v>
      </c>
      <c r="H83" s="58">
        <f>IF(E83="",0,IFERROR(VLOOKUP(E83,档案费管理台账!$D$4:$H$1000,5,0),0))</f>
        <v>0</v>
      </c>
      <c r="I83" s="57"/>
      <c r="J83" s="57"/>
      <c r="K83" s="57"/>
      <c r="L83" s="57"/>
      <c r="M83" s="58" t="str">
        <f t="shared" si="34"/>
        <v/>
      </c>
      <c r="N83" s="102"/>
    </row>
    <row r="84" spans="1:14">
      <c r="A84" s="97" t="str">
        <f t="shared" si="32"/>
        <v/>
      </c>
      <c r="B84" s="98" t="str">
        <f t="shared" si="31"/>
        <v/>
      </c>
      <c r="C84" s="99"/>
      <c r="D84" s="100"/>
      <c r="E84" s="100"/>
      <c r="F84" s="57"/>
      <c r="G84" s="58">
        <f t="shared" si="33"/>
        <v>0</v>
      </c>
      <c r="H84" s="58">
        <f>IF(E84="",0,IFERROR(VLOOKUP(E84,档案费管理台账!$D$4:$H$1000,5,0),0))</f>
        <v>0</v>
      </c>
      <c r="I84" s="57"/>
      <c r="J84" s="57"/>
      <c r="K84" s="57"/>
      <c r="L84" s="57"/>
      <c r="M84" s="58" t="str">
        <f t="shared" si="34"/>
        <v/>
      </c>
      <c r="N84" s="102"/>
    </row>
    <row r="85" spans="1:14">
      <c r="A85" s="97" t="str">
        <f t="shared" si="32"/>
        <v/>
      </c>
      <c r="B85" s="98" t="str">
        <f t="shared" si="31"/>
        <v/>
      </c>
      <c r="C85" s="99"/>
      <c r="D85" s="100"/>
      <c r="E85" s="100"/>
      <c r="F85" s="57"/>
      <c r="G85" s="58">
        <f t="shared" si="33"/>
        <v>0</v>
      </c>
      <c r="H85" s="58">
        <f>IF(E85="",0,IFERROR(VLOOKUP(E85,档案费管理台账!$D$4:$H$1000,5,0),0))</f>
        <v>0</v>
      </c>
      <c r="I85" s="57"/>
      <c r="J85" s="57"/>
      <c r="K85" s="57"/>
      <c r="L85" s="57"/>
      <c r="M85" s="58" t="str">
        <f t="shared" si="34"/>
        <v/>
      </c>
      <c r="N85" s="102"/>
    </row>
    <row r="86" spans="1:14">
      <c r="A86" s="97" t="str">
        <f t="shared" si="32"/>
        <v/>
      </c>
      <c r="B86" s="98" t="str">
        <f t="shared" si="31"/>
        <v/>
      </c>
      <c r="C86" s="99"/>
      <c r="D86" s="100"/>
      <c r="E86" s="100"/>
      <c r="F86" s="57"/>
      <c r="G86" s="58">
        <f t="shared" si="33"/>
        <v>0</v>
      </c>
      <c r="H86" s="58">
        <f>IF(E86="",0,IFERROR(VLOOKUP(E86,档案费管理台账!$D$4:$H$1000,5,0),0))</f>
        <v>0</v>
      </c>
      <c r="I86" s="57"/>
      <c r="J86" s="57"/>
      <c r="K86" s="57"/>
      <c r="L86" s="57"/>
      <c r="M86" s="58" t="str">
        <f t="shared" si="34"/>
        <v/>
      </c>
      <c r="N86" s="102"/>
    </row>
    <row r="87" spans="1:14">
      <c r="A87" s="97" t="str">
        <f t="shared" si="32"/>
        <v/>
      </c>
      <c r="B87" s="98" t="str">
        <f t="shared" si="31"/>
        <v/>
      </c>
      <c r="C87" s="99"/>
      <c r="D87" s="100"/>
      <c r="E87" s="100"/>
      <c r="F87" s="57"/>
      <c r="G87" s="58">
        <f t="shared" si="33"/>
        <v>0</v>
      </c>
      <c r="H87" s="58">
        <f>IF(E87="",0,IFERROR(VLOOKUP(E87,档案费管理台账!$D$4:$H$1000,5,0),0))</f>
        <v>0</v>
      </c>
      <c r="I87" s="57"/>
      <c r="J87" s="57"/>
      <c r="K87" s="57"/>
      <c r="L87" s="57"/>
      <c r="M87" s="58" t="str">
        <f t="shared" si="34"/>
        <v/>
      </c>
      <c r="N87" s="102"/>
    </row>
    <row r="88" spans="1:14">
      <c r="A88" s="97" t="str">
        <f t="shared" si="32"/>
        <v/>
      </c>
      <c r="B88" s="98" t="str">
        <f t="shared" si="31"/>
        <v/>
      </c>
      <c r="C88" s="99"/>
      <c r="D88" s="100"/>
      <c r="E88" s="100"/>
      <c r="F88" s="57"/>
      <c r="G88" s="58">
        <f t="shared" si="33"/>
        <v>0</v>
      </c>
      <c r="H88" s="58">
        <f>IF(E88="",0,IFERROR(VLOOKUP(E88,档案费管理台账!$D$4:$H$1000,5,0),0))</f>
        <v>0</v>
      </c>
      <c r="I88" s="57"/>
      <c r="J88" s="57"/>
      <c r="K88" s="57"/>
      <c r="L88" s="57"/>
      <c r="M88" s="58" t="str">
        <f t="shared" si="34"/>
        <v/>
      </c>
      <c r="N88" s="102"/>
    </row>
    <row r="89" spans="1:14">
      <c r="A89" s="97" t="str">
        <f t="shared" si="32"/>
        <v/>
      </c>
      <c r="B89" s="98" t="str">
        <f t="shared" si="31"/>
        <v/>
      </c>
      <c r="C89" s="99"/>
      <c r="D89" s="100"/>
      <c r="E89" s="100"/>
      <c r="F89" s="57"/>
      <c r="G89" s="58">
        <f t="shared" si="33"/>
        <v>0</v>
      </c>
      <c r="H89" s="58">
        <f>IF(E89="",0,IFERROR(VLOOKUP(E89,档案费管理台账!$D$4:$H$1000,5,0),0))</f>
        <v>0</v>
      </c>
      <c r="I89" s="57"/>
      <c r="J89" s="57"/>
      <c r="K89" s="57"/>
      <c r="L89" s="57"/>
      <c r="M89" s="58" t="str">
        <f t="shared" si="34"/>
        <v/>
      </c>
      <c r="N89" s="102"/>
    </row>
    <row r="90" spans="1:14">
      <c r="A90" s="97" t="str">
        <f t="shared" si="32"/>
        <v/>
      </c>
      <c r="B90" s="98" t="str">
        <f t="shared" si="31"/>
        <v/>
      </c>
      <c r="C90" s="99"/>
      <c r="D90" s="100"/>
      <c r="E90" s="100"/>
      <c r="F90" s="57"/>
      <c r="G90" s="58">
        <f t="shared" si="33"/>
        <v>0</v>
      </c>
      <c r="H90" s="58">
        <f>IF(E90="",0,IFERROR(VLOOKUP(E90,档案费管理台账!$D$4:$H$1000,5,0),0))</f>
        <v>0</v>
      </c>
      <c r="I90" s="57"/>
      <c r="J90" s="57"/>
      <c r="K90" s="57"/>
      <c r="L90" s="57"/>
      <c r="M90" s="58" t="str">
        <f t="shared" si="34"/>
        <v/>
      </c>
      <c r="N90" s="102"/>
    </row>
    <row r="91" spans="1:14">
      <c r="A91" s="97" t="str">
        <f t="shared" si="32"/>
        <v/>
      </c>
      <c r="B91" s="98" t="str">
        <f t="shared" si="31"/>
        <v/>
      </c>
      <c r="C91" s="99"/>
      <c r="D91" s="100"/>
      <c r="E91" s="100"/>
      <c r="F91" s="57"/>
      <c r="G91" s="58">
        <f t="shared" si="33"/>
        <v>0</v>
      </c>
      <c r="H91" s="58">
        <f>IF(E91="",0,IFERROR(VLOOKUP(E91,档案费管理台账!$D$4:$H$1000,5,0),0))</f>
        <v>0</v>
      </c>
      <c r="I91" s="57"/>
      <c r="J91" s="57"/>
      <c r="K91" s="57"/>
      <c r="L91" s="57"/>
      <c r="M91" s="58" t="str">
        <f t="shared" si="34"/>
        <v/>
      </c>
      <c r="N91" s="102"/>
    </row>
    <row r="92" spans="1:14">
      <c r="A92" s="97" t="str">
        <f t="shared" si="32"/>
        <v/>
      </c>
      <c r="B92" s="98" t="str">
        <f t="shared" si="31"/>
        <v/>
      </c>
      <c r="C92" s="99"/>
      <c r="D92" s="100"/>
      <c r="E92" s="100"/>
      <c r="F92" s="57"/>
      <c r="G92" s="58">
        <f t="shared" si="33"/>
        <v>0</v>
      </c>
      <c r="H92" s="58">
        <f>IF(E92="",0,IFERROR(VLOOKUP(E92,档案费管理台账!$D$4:$H$1000,5,0),0))</f>
        <v>0</v>
      </c>
      <c r="I92" s="57"/>
      <c r="J92" s="57"/>
      <c r="K92" s="57"/>
      <c r="L92" s="57"/>
      <c r="M92" s="58" t="str">
        <f t="shared" si="34"/>
        <v/>
      </c>
      <c r="N92" s="102"/>
    </row>
    <row r="93" spans="1:14">
      <c r="A93" s="97" t="str">
        <f t="shared" si="32"/>
        <v/>
      </c>
      <c r="B93" s="98" t="str">
        <f t="shared" si="31"/>
        <v/>
      </c>
      <c r="C93" s="99"/>
      <c r="D93" s="100"/>
      <c r="E93" s="100"/>
      <c r="F93" s="57"/>
      <c r="G93" s="58">
        <f t="shared" si="33"/>
        <v>0</v>
      </c>
      <c r="H93" s="58">
        <f>IF(E93="",0,IFERROR(VLOOKUP(E93,档案费管理台账!$D$4:$H$1000,5,0),0))</f>
        <v>0</v>
      </c>
      <c r="I93" s="57"/>
      <c r="J93" s="57"/>
      <c r="K93" s="57"/>
      <c r="L93" s="57"/>
      <c r="M93" s="58" t="str">
        <f t="shared" si="34"/>
        <v/>
      </c>
      <c r="N93" s="102"/>
    </row>
    <row r="94" spans="1:14">
      <c r="A94" s="97" t="str">
        <f t="shared" si="32"/>
        <v/>
      </c>
      <c r="B94" s="98" t="str">
        <f t="shared" si="31"/>
        <v/>
      </c>
      <c r="C94" s="99"/>
      <c r="D94" s="100"/>
      <c r="E94" s="100"/>
      <c r="F94" s="57"/>
      <c r="G94" s="58">
        <f t="shared" si="33"/>
        <v>0</v>
      </c>
      <c r="H94" s="58">
        <f>IF(E94="",0,IFERROR(VLOOKUP(E94,档案费管理台账!$D$4:$H$1000,5,0),0))</f>
        <v>0</v>
      </c>
      <c r="I94" s="57"/>
      <c r="J94" s="57"/>
      <c r="K94" s="57"/>
      <c r="L94" s="57"/>
      <c r="M94" s="58" t="str">
        <f t="shared" si="34"/>
        <v/>
      </c>
      <c r="N94" s="102"/>
    </row>
    <row r="95" spans="1:14">
      <c r="A95" s="97" t="str">
        <f t="shared" si="32"/>
        <v/>
      </c>
      <c r="B95" s="98" t="str">
        <f t="shared" si="31"/>
        <v/>
      </c>
      <c r="C95" s="99"/>
      <c r="D95" s="100"/>
      <c r="E95" s="100"/>
      <c r="F95" s="57"/>
      <c r="G95" s="58">
        <f t="shared" si="33"/>
        <v>0</v>
      </c>
      <c r="H95" s="58">
        <f>IF(E95="",0,IFERROR(VLOOKUP(E95,档案费管理台账!$D$4:$H$1000,5,0),0))</f>
        <v>0</v>
      </c>
      <c r="I95" s="57"/>
      <c r="J95" s="57"/>
      <c r="K95" s="57"/>
      <c r="L95" s="57"/>
      <c r="M95" s="58" t="str">
        <f t="shared" si="34"/>
        <v/>
      </c>
      <c r="N95" s="102"/>
    </row>
    <row r="96" spans="1:14">
      <c r="A96" s="97" t="str">
        <f t="shared" si="32"/>
        <v/>
      </c>
      <c r="B96" s="98" t="str">
        <f t="shared" si="31"/>
        <v/>
      </c>
      <c r="C96" s="99"/>
      <c r="D96" s="100"/>
      <c r="E96" s="100"/>
      <c r="F96" s="57"/>
      <c r="G96" s="58">
        <f t="shared" si="33"/>
        <v>0</v>
      </c>
      <c r="H96" s="58">
        <f>IF(E96="",0,IFERROR(VLOOKUP(E96,档案费管理台账!$D$4:$H$1000,5,0),0))</f>
        <v>0</v>
      </c>
      <c r="I96" s="57"/>
      <c r="J96" s="57"/>
      <c r="K96" s="57"/>
      <c r="L96" s="57"/>
      <c r="M96" s="58" t="str">
        <f t="shared" si="34"/>
        <v/>
      </c>
      <c r="N96" s="102"/>
    </row>
    <row r="97" spans="1:14">
      <c r="A97" s="97" t="str">
        <f t="shared" si="32"/>
        <v/>
      </c>
      <c r="B97" s="98" t="str">
        <f t="shared" si="31"/>
        <v/>
      </c>
      <c r="C97" s="99"/>
      <c r="D97" s="100"/>
      <c r="E97" s="100"/>
      <c r="F97" s="57"/>
      <c r="G97" s="58">
        <f t="shared" si="33"/>
        <v>0</v>
      </c>
      <c r="H97" s="58">
        <f>IF(E97="",0,IFERROR(VLOOKUP(E97,档案费管理台账!$D$4:$H$1000,5,0),0))</f>
        <v>0</v>
      </c>
      <c r="I97" s="57"/>
      <c r="J97" s="57"/>
      <c r="K97" s="57"/>
      <c r="L97" s="57"/>
      <c r="M97" s="58" t="str">
        <f t="shared" si="34"/>
        <v/>
      </c>
      <c r="N97" s="102"/>
    </row>
    <row r="98" spans="1:14">
      <c r="A98" s="97" t="str">
        <f t="shared" si="32"/>
        <v/>
      </c>
      <c r="B98" s="98" t="str">
        <f t="shared" si="31"/>
        <v/>
      </c>
      <c r="C98" s="99"/>
      <c r="D98" s="100"/>
      <c r="E98" s="100"/>
      <c r="F98" s="57"/>
      <c r="G98" s="58">
        <f t="shared" si="33"/>
        <v>0</v>
      </c>
      <c r="H98" s="58">
        <f>IF(E98="",0,IFERROR(VLOOKUP(E98,档案费管理台账!$D$4:$H$1000,5,0),0))</f>
        <v>0</v>
      </c>
      <c r="I98" s="57"/>
      <c r="J98" s="57"/>
      <c r="K98" s="57"/>
      <c r="L98" s="57"/>
      <c r="M98" s="58" t="str">
        <f t="shared" si="34"/>
        <v/>
      </c>
      <c r="N98" s="102"/>
    </row>
    <row r="99" spans="1:14">
      <c r="A99" s="97" t="str">
        <f t="shared" si="32"/>
        <v/>
      </c>
      <c r="B99" s="98" t="str">
        <f t="shared" si="31"/>
        <v/>
      </c>
      <c r="C99" s="99"/>
      <c r="D99" s="100"/>
      <c r="E99" s="100"/>
      <c r="F99" s="57"/>
      <c r="G99" s="58">
        <f t="shared" si="33"/>
        <v>0</v>
      </c>
      <c r="H99" s="58">
        <f>IF(E99="",0,IFERROR(VLOOKUP(E99,档案费管理台账!$D$4:$H$1000,5,0),0))</f>
        <v>0</v>
      </c>
      <c r="I99" s="57"/>
      <c r="J99" s="57"/>
      <c r="K99" s="57"/>
      <c r="L99" s="57"/>
      <c r="M99" s="58" t="str">
        <f t="shared" si="34"/>
        <v/>
      </c>
      <c r="N99" s="102"/>
    </row>
    <row r="100" spans="1:14">
      <c r="A100" s="97" t="str">
        <f t="shared" si="32"/>
        <v/>
      </c>
      <c r="B100" s="98" t="str">
        <f t="shared" si="31"/>
        <v/>
      </c>
      <c r="C100" s="99"/>
      <c r="D100" s="100"/>
      <c r="E100" s="100"/>
      <c r="F100" s="57"/>
      <c r="G100" s="58">
        <f t="shared" si="33"/>
        <v>0</v>
      </c>
      <c r="H100" s="58">
        <f>IF(E100="",0,IFERROR(VLOOKUP(E100,档案费管理台账!$D$4:$H$1000,5,0),0))</f>
        <v>0</v>
      </c>
      <c r="I100" s="57"/>
      <c r="J100" s="57"/>
      <c r="K100" s="57"/>
      <c r="L100" s="57"/>
      <c r="M100" s="58" t="str">
        <f t="shared" si="34"/>
        <v/>
      </c>
      <c r="N100" s="102"/>
    </row>
    <row r="101" spans="1:14">
      <c r="A101" s="97" t="str">
        <f t="shared" si="32"/>
        <v/>
      </c>
      <c r="B101" s="98" t="str">
        <f t="shared" si="31"/>
        <v/>
      </c>
      <c r="C101" s="99"/>
      <c r="D101" s="100"/>
      <c r="E101" s="100"/>
      <c r="F101" s="57"/>
      <c r="G101" s="58">
        <f t="shared" si="33"/>
        <v>0</v>
      </c>
      <c r="H101" s="58">
        <f>IF(E101="",0,IFERROR(VLOOKUP(E101,档案费管理台账!$D$4:$H$1000,5,0),0))</f>
        <v>0</v>
      </c>
      <c r="I101" s="57"/>
      <c r="J101" s="57"/>
      <c r="K101" s="57"/>
      <c r="L101" s="57"/>
      <c r="M101" s="58" t="str">
        <f t="shared" si="34"/>
        <v/>
      </c>
      <c r="N101" s="102"/>
    </row>
    <row r="102" spans="1:14">
      <c r="A102" s="97" t="str">
        <f t="shared" si="32"/>
        <v/>
      </c>
      <c r="B102" s="98" t="str">
        <f t="shared" si="31"/>
        <v/>
      </c>
      <c r="C102" s="99"/>
      <c r="D102" s="100"/>
      <c r="E102" s="100"/>
      <c r="F102" s="57"/>
      <c r="G102" s="58">
        <f t="shared" si="33"/>
        <v>0</v>
      </c>
      <c r="H102" s="58">
        <f>IF(E102="",0,IFERROR(VLOOKUP(E102,档案费管理台账!$D$4:$H$1000,5,0),0))</f>
        <v>0</v>
      </c>
      <c r="I102" s="57"/>
      <c r="J102" s="57"/>
      <c r="K102" s="57"/>
      <c r="L102" s="57"/>
      <c r="M102" s="58" t="str">
        <f t="shared" si="34"/>
        <v/>
      </c>
      <c r="N102" s="102"/>
    </row>
    <row r="103" spans="1:14">
      <c r="A103" s="97" t="str">
        <f t="shared" si="32"/>
        <v/>
      </c>
      <c r="B103" s="98" t="str">
        <f t="shared" si="31"/>
        <v/>
      </c>
      <c r="C103" s="99"/>
      <c r="D103" s="100"/>
      <c r="E103" s="100"/>
      <c r="F103" s="57"/>
      <c r="G103" s="58">
        <f t="shared" si="33"/>
        <v>0</v>
      </c>
      <c r="H103" s="58">
        <f>IF(E103="",0,IFERROR(VLOOKUP(E103,档案费管理台账!$D$4:$H$1000,5,0),0))</f>
        <v>0</v>
      </c>
      <c r="I103" s="57"/>
      <c r="J103" s="57"/>
      <c r="K103" s="57"/>
      <c r="L103" s="57"/>
      <c r="M103" s="58" t="str">
        <f t="shared" si="34"/>
        <v/>
      </c>
      <c r="N103" s="102"/>
    </row>
    <row r="104" spans="1:14">
      <c r="A104" s="97" t="str">
        <f t="shared" si="32"/>
        <v/>
      </c>
      <c r="B104" s="98" t="str">
        <f t="shared" si="31"/>
        <v/>
      </c>
      <c r="C104" s="99"/>
      <c r="D104" s="100"/>
      <c r="E104" s="100"/>
      <c r="F104" s="57"/>
      <c r="G104" s="58">
        <f t="shared" si="33"/>
        <v>0</v>
      </c>
      <c r="H104" s="58">
        <f>IF(E104="",0,IFERROR(VLOOKUP(E104,档案费管理台账!$D$4:$H$1000,5,0),0))</f>
        <v>0</v>
      </c>
      <c r="I104" s="57"/>
      <c r="J104" s="57"/>
      <c r="K104" s="57"/>
      <c r="L104" s="57"/>
      <c r="M104" s="58" t="str">
        <f t="shared" si="34"/>
        <v/>
      </c>
      <c r="N104" s="102"/>
    </row>
    <row r="105" spans="1:14">
      <c r="A105" s="97" t="str">
        <f t="shared" si="32"/>
        <v/>
      </c>
      <c r="B105" s="98" t="str">
        <f t="shared" si="31"/>
        <v/>
      </c>
      <c r="C105" s="99"/>
      <c r="D105" s="100"/>
      <c r="E105" s="100"/>
      <c r="F105" s="57"/>
      <c r="G105" s="58">
        <f t="shared" si="33"/>
        <v>0</v>
      </c>
      <c r="H105" s="58">
        <f>IF(E105="",0,IFERROR(VLOOKUP(E105,档案费管理台账!$D$4:$H$1000,5,0),0))</f>
        <v>0</v>
      </c>
      <c r="I105" s="57"/>
      <c r="J105" s="57"/>
      <c r="K105" s="57"/>
      <c r="L105" s="57"/>
      <c r="M105" s="58" t="str">
        <f t="shared" si="34"/>
        <v/>
      </c>
      <c r="N105" s="102"/>
    </row>
    <row r="106" spans="1:14">
      <c r="A106" s="97" t="str">
        <f t="shared" si="32"/>
        <v/>
      </c>
      <c r="B106" s="98" t="str">
        <f t="shared" si="31"/>
        <v/>
      </c>
      <c r="C106" s="99"/>
      <c r="D106" s="100"/>
      <c r="E106" s="100"/>
      <c r="F106" s="57"/>
      <c r="G106" s="58">
        <f t="shared" si="33"/>
        <v>0</v>
      </c>
      <c r="H106" s="58">
        <f>IF(E106="",0,IFERROR(VLOOKUP(E106,档案费管理台账!$D$4:$H$1000,5,0),0))</f>
        <v>0</v>
      </c>
      <c r="I106" s="57"/>
      <c r="J106" s="57"/>
      <c r="K106" s="57"/>
      <c r="L106" s="57"/>
      <c r="M106" s="58" t="str">
        <f t="shared" si="34"/>
        <v/>
      </c>
      <c r="N106" s="102"/>
    </row>
    <row r="107" spans="1:14">
      <c r="A107" s="97" t="str">
        <f t="shared" si="32"/>
        <v/>
      </c>
      <c r="B107" s="98" t="str">
        <f t="shared" si="31"/>
        <v/>
      </c>
      <c r="C107" s="99"/>
      <c r="D107" s="100"/>
      <c r="E107" s="100"/>
      <c r="F107" s="57"/>
      <c r="G107" s="58">
        <f t="shared" si="33"/>
        <v>0</v>
      </c>
      <c r="H107" s="58">
        <f>IF(E107="",0,IFERROR(VLOOKUP(E107,档案费管理台账!$D$4:$H$1000,5,0),0))</f>
        <v>0</v>
      </c>
      <c r="I107" s="57"/>
      <c r="J107" s="57"/>
      <c r="K107" s="57"/>
      <c r="L107" s="57"/>
      <c r="M107" s="58" t="str">
        <f t="shared" si="34"/>
        <v/>
      </c>
      <c r="N107" s="102"/>
    </row>
    <row r="108" spans="1:14">
      <c r="A108" s="97" t="str">
        <f t="shared" si="32"/>
        <v/>
      </c>
      <c r="B108" s="98" t="str">
        <f t="shared" ref="B108:B171" si="35">IF(C108="","",MONTH(C108)&amp;"月")</f>
        <v/>
      </c>
      <c r="C108" s="99"/>
      <c r="D108" s="100"/>
      <c r="E108" s="100"/>
      <c r="F108" s="57"/>
      <c r="G108" s="58">
        <f t="shared" si="33"/>
        <v>0</v>
      </c>
      <c r="H108" s="58">
        <f>IF(E108="",0,IFERROR(VLOOKUP(E108,档案费管理台账!$D$4:$H$1000,5,0),0))</f>
        <v>0</v>
      </c>
      <c r="I108" s="57"/>
      <c r="J108" s="57"/>
      <c r="K108" s="57"/>
      <c r="L108" s="57"/>
      <c r="M108" s="58" t="str">
        <f t="shared" si="34"/>
        <v/>
      </c>
      <c r="N108" s="102"/>
    </row>
    <row r="109" spans="1:14">
      <c r="A109" s="97" t="str">
        <f t="shared" ref="A109:A172" si="36">IF(C109="","",ROW()-42)</f>
        <v/>
      </c>
      <c r="B109" s="98" t="str">
        <f t="shared" si="35"/>
        <v/>
      </c>
      <c r="C109" s="99"/>
      <c r="D109" s="100"/>
      <c r="E109" s="100"/>
      <c r="F109" s="57"/>
      <c r="G109" s="58">
        <f t="shared" ref="G109:G172" si="37">IF(F109="",0,F109*$K$41)</f>
        <v>0</v>
      </c>
      <c r="H109" s="58">
        <f>IF(E109="",0,IFERROR(VLOOKUP(E109,档案费管理台账!$D$4:$H$1000,5,0),0))</f>
        <v>0</v>
      </c>
      <c r="I109" s="57"/>
      <c r="J109" s="57"/>
      <c r="K109" s="57"/>
      <c r="L109" s="57"/>
      <c r="M109" s="58" t="str">
        <f t="shared" ref="M109:M172" si="38">IF(C109="","",ROUND(M108+G109-I109-J109-K109-L109-H109,2))</f>
        <v/>
      </c>
      <c r="N109" s="102"/>
    </row>
    <row r="110" spans="1:14">
      <c r="A110" s="97" t="str">
        <f t="shared" si="36"/>
        <v/>
      </c>
      <c r="B110" s="98" t="str">
        <f t="shared" si="35"/>
        <v/>
      </c>
      <c r="C110" s="99"/>
      <c r="D110" s="100"/>
      <c r="E110" s="100"/>
      <c r="F110" s="57"/>
      <c r="G110" s="58">
        <f t="shared" si="37"/>
        <v>0</v>
      </c>
      <c r="H110" s="58">
        <f>IF(E110="",0,IFERROR(VLOOKUP(E110,档案费管理台账!$D$4:$H$1000,5,0),0))</f>
        <v>0</v>
      </c>
      <c r="I110" s="57"/>
      <c r="J110" s="57"/>
      <c r="K110" s="57"/>
      <c r="L110" s="57"/>
      <c r="M110" s="58" t="str">
        <f t="shared" si="38"/>
        <v/>
      </c>
      <c r="N110" s="102"/>
    </row>
    <row r="111" spans="1:14">
      <c r="A111" s="97" t="str">
        <f t="shared" si="36"/>
        <v/>
      </c>
      <c r="B111" s="98" t="str">
        <f t="shared" si="35"/>
        <v/>
      </c>
      <c r="C111" s="99"/>
      <c r="D111" s="100"/>
      <c r="E111" s="100"/>
      <c r="F111" s="57"/>
      <c r="G111" s="58">
        <f t="shared" si="37"/>
        <v>0</v>
      </c>
      <c r="H111" s="58">
        <f>IF(E111="",0,IFERROR(VLOOKUP(E111,档案费管理台账!$D$4:$H$1000,5,0),0))</f>
        <v>0</v>
      </c>
      <c r="I111" s="57"/>
      <c r="J111" s="57"/>
      <c r="K111" s="57"/>
      <c r="L111" s="57"/>
      <c r="M111" s="58" t="str">
        <f t="shared" si="38"/>
        <v/>
      </c>
      <c r="N111" s="102"/>
    </row>
    <row r="112" spans="1:14">
      <c r="A112" s="97" t="str">
        <f t="shared" si="36"/>
        <v/>
      </c>
      <c r="B112" s="98" t="str">
        <f t="shared" si="35"/>
        <v/>
      </c>
      <c r="C112" s="99"/>
      <c r="D112" s="100"/>
      <c r="E112" s="100"/>
      <c r="F112" s="57"/>
      <c r="G112" s="58">
        <f t="shared" si="37"/>
        <v>0</v>
      </c>
      <c r="H112" s="58">
        <f>IF(E112="",0,IFERROR(VLOOKUP(E112,档案费管理台账!$D$4:$H$1000,5,0),0))</f>
        <v>0</v>
      </c>
      <c r="I112" s="57"/>
      <c r="J112" s="57"/>
      <c r="K112" s="57"/>
      <c r="L112" s="57"/>
      <c r="M112" s="58" t="str">
        <f t="shared" si="38"/>
        <v/>
      </c>
      <c r="N112" s="102"/>
    </row>
    <row r="113" spans="1:14">
      <c r="A113" s="97" t="str">
        <f t="shared" si="36"/>
        <v/>
      </c>
      <c r="B113" s="98" t="str">
        <f t="shared" si="35"/>
        <v/>
      </c>
      <c r="C113" s="99"/>
      <c r="D113" s="100"/>
      <c r="E113" s="100"/>
      <c r="F113" s="57"/>
      <c r="G113" s="58">
        <f t="shared" si="37"/>
        <v>0</v>
      </c>
      <c r="H113" s="58">
        <f>IF(E113="",0,IFERROR(VLOOKUP(E113,档案费管理台账!$D$4:$H$1000,5,0),0))</f>
        <v>0</v>
      </c>
      <c r="I113" s="57"/>
      <c r="J113" s="57"/>
      <c r="K113" s="57"/>
      <c r="L113" s="57"/>
      <c r="M113" s="58" t="str">
        <f t="shared" si="38"/>
        <v/>
      </c>
      <c r="N113" s="102"/>
    </row>
    <row r="114" spans="1:14">
      <c r="A114" s="97" t="str">
        <f t="shared" si="36"/>
        <v/>
      </c>
      <c r="B114" s="98" t="str">
        <f t="shared" si="35"/>
        <v/>
      </c>
      <c r="C114" s="99"/>
      <c r="D114" s="100"/>
      <c r="E114" s="100"/>
      <c r="F114" s="57"/>
      <c r="G114" s="58">
        <f t="shared" si="37"/>
        <v>0</v>
      </c>
      <c r="H114" s="58">
        <f>IF(E114="",0,IFERROR(VLOOKUP(E114,档案费管理台账!$D$4:$H$1000,5,0),0))</f>
        <v>0</v>
      </c>
      <c r="I114" s="57"/>
      <c r="J114" s="57"/>
      <c r="K114" s="57"/>
      <c r="L114" s="57"/>
      <c r="M114" s="58" t="str">
        <f t="shared" si="38"/>
        <v/>
      </c>
      <c r="N114" s="102"/>
    </row>
    <row r="115" spans="1:14">
      <c r="A115" s="97" t="str">
        <f t="shared" si="36"/>
        <v/>
      </c>
      <c r="B115" s="98" t="str">
        <f t="shared" si="35"/>
        <v/>
      </c>
      <c r="C115" s="99"/>
      <c r="D115" s="100"/>
      <c r="E115" s="100"/>
      <c r="F115" s="57"/>
      <c r="G115" s="58">
        <f t="shared" si="37"/>
        <v>0</v>
      </c>
      <c r="H115" s="58">
        <f>IF(E115="",0,IFERROR(VLOOKUP(E115,档案费管理台账!$D$4:$H$1000,5,0),0))</f>
        <v>0</v>
      </c>
      <c r="I115" s="57"/>
      <c r="J115" s="57"/>
      <c r="K115" s="57"/>
      <c r="L115" s="57"/>
      <c r="M115" s="58" t="str">
        <f t="shared" si="38"/>
        <v/>
      </c>
      <c r="N115" s="102"/>
    </row>
    <row r="116" spans="1:14">
      <c r="A116" s="97" t="str">
        <f t="shared" si="36"/>
        <v/>
      </c>
      <c r="B116" s="98" t="str">
        <f t="shared" si="35"/>
        <v/>
      </c>
      <c r="C116" s="99"/>
      <c r="D116" s="100"/>
      <c r="E116" s="100"/>
      <c r="F116" s="57"/>
      <c r="G116" s="58">
        <f t="shared" si="37"/>
        <v>0</v>
      </c>
      <c r="H116" s="58">
        <f>IF(E116="",0,IFERROR(VLOOKUP(E116,档案费管理台账!$D$4:$H$1000,5,0),0))</f>
        <v>0</v>
      </c>
      <c r="I116" s="57"/>
      <c r="J116" s="57"/>
      <c r="K116" s="57"/>
      <c r="L116" s="57"/>
      <c r="M116" s="58" t="str">
        <f t="shared" si="38"/>
        <v/>
      </c>
      <c r="N116" s="102"/>
    </row>
    <row r="117" spans="1:14">
      <c r="A117" s="97" t="str">
        <f t="shared" si="36"/>
        <v/>
      </c>
      <c r="B117" s="98" t="str">
        <f t="shared" si="35"/>
        <v/>
      </c>
      <c r="C117" s="99"/>
      <c r="D117" s="100"/>
      <c r="E117" s="100"/>
      <c r="F117" s="57"/>
      <c r="G117" s="58">
        <f t="shared" si="37"/>
        <v>0</v>
      </c>
      <c r="H117" s="58">
        <f>IF(E117="",0,IFERROR(VLOOKUP(E117,档案费管理台账!$D$4:$H$1000,5,0),0))</f>
        <v>0</v>
      </c>
      <c r="I117" s="57"/>
      <c r="J117" s="57"/>
      <c r="K117" s="57"/>
      <c r="L117" s="57"/>
      <c r="M117" s="58" t="str">
        <f t="shared" si="38"/>
        <v/>
      </c>
      <c r="N117" s="102"/>
    </row>
    <row r="118" spans="1:14">
      <c r="A118" s="97" t="str">
        <f t="shared" si="36"/>
        <v/>
      </c>
      <c r="B118" s="98" t="str">
        <f t="shared" si="35"/>
        <v/>
      </c>
      <c r="C118" s="99"/>
      <c r="D118" s="100"/>
      <c r="E118" s="100"/>
      <c r="F118" s="57"/>
      <c r="G118" s="58">
        <f t="shared" si="37"/>
        <v>0</v>
      </c>
      <c r="H118" s="58">
        <f>IF(E118="",0,IFERROR(VLOOKUP(E118,档案费管理台账!$D$4:$H$1000,5,0),0))</f>
        <v>0</v>
      </c>
      <c r="I118" s="57"/>
      <c r="J118" s="57"/>
      <c r="K118" s="57"/>
      <c r="L118" s="57"/>
      <c r="M118" s="58" t="str">
        <f t="shared" si="38"/>
        <v/>
      </c>
      <c r="N118" s="102"/>
    </row>
    <row r="119" spans="1:14">
      <c r="A119" s="97" t="str">
        <f t="shared" si="36"/>
        <v/>
      </c>
      <c r="B119" s="98" t="str">
        <f t="shared" si="35"/>
        <v/>
      </c>
      <c r="C119" s="99"/>
      <c r="D119" s="100"/>
      <c r="E119" s="100"/>
      <c r="F119" s="57"/>
      <c r="G119" s="58">
        <f t="shared" si="37"/>
        <v>0</v>
      </c>
      <c r="H119" s="58">
        <f>IF(E119="",0,IFERROR(VLOOKUP(E119,档案费管理台账!$D$4:$H$1000,5,0),0))</f>
        <v>0</v>
      </c>
      <c r="I119" s="57"/>
      <c r="J119" s="57"/>
      <c r="K119" s="57"/>
      <c r="L119" s="57"/>
      <c r="M119" s="58" t="str">
        <f t="shared" si="38"/>
        <v/>
      </c>
      <c r="N119" s="102"/>
    </row>
    <row r="120" spans="1:14">
      <c r="A120" s="97" t="str">
        <f t="shared" si="36"/>
        <v/>
      </c>
      <c r="B120" s="98" t="str">
        <f t="shared" si="35"/>
        <v/>
      </c>
      <c r="C120" s="99"/>
      <c r="D120" s="100"/>
      <c r="E120" s="100"/>
      <c r="F120" s="57"/>
      <c r="G120" s="58">
        <f t="shared" si="37"/>
        <v>0</v>
      </c>
      <c r="H120" s="58">
        <f>IF(E120="",0,IFERROR(VLOOKUP(E120,档案费管理台账!$D$4:$H$1000,5,0),0))</f>
        <v>0</v>
      </c>
      <c r="I120" s="57"/>
      <c r="J120" s="57"/>
      <c r="K120" s="57"/>
      <c r="L120" s="57"/>
      <c r="M120" s="58" t="str">
        <f t="shared" si="38"/>
        <v/>
      </c>
      <c r="N120" s="102"/>
    </row>
    <row r="121" spans="1:14">
      <c r="A121" s="97" t="str">
        <f t="shared" si="36"/>
        <v/>
      </c>
      <c r="B121" s="98" t="str">
        <f t="shared" si="35"/>
        <v/>
      </c>
      <c r="C121" s="99"/>
      <c r="D121" s="100"/>
      <c r="E121" s="100"/>
      <c r="F121" s="57"/>
      <c r="G121" s="58">
        <f t="shared" si="37"/>
        <v>0</v>
      </c>
      <c r="H121" s="58">
        <f>IF(E121="",0,IFERROR(VLOOKUP(E121,档案费管理台账!$D$4:$H$1000,5,0),0))</f>
        <v>0</v>
      </c>
      <c r="I121" s="57"/>
      <c r="J121" s="57"/>
      <c r="K121" s="57"/>
      <c r="L121" s="57"/>
      <c r="M121" s="58" t="str">
        <f t="shared" si="38"/>
        <v/>
      </c>
      <c r="N121" s="102"/>
    </row>
    <row r="122" spans="1:14">
      <c r="A122" s="97" t="str">
        <f t="shared" si="36"/>
        <v/>
      </c>
      <c r="B122" s="98" t="str">
        <f t="shared" si="35"/>
        <v/>
      </c>
      <c r="C122" s="99"/>
      <c r="D122" s="100"/>
      <c r="E122" s="100"/>
      <c r="F122" s="57"/>
      <c r="G122" s="58">
        <f t="shared" si="37"/>
        <v>0</v>
      </c>
      <c r="H122" s="58">
        <f>IF(E122="",0,IFERROR(VLOOKUP(E122,档案费管理台账!$D$4:$H$1000,5,0),0))</f>
        <v>0</v>
      </c>
      <c r="I122" s="57"/>
      <c r="J122" s="57"/>
      <c r="K122" s="57"/>
      <c r="L122" s="57"/>
      <c r="M122" s="58" t="str">
        <f t="shared" si="38"/>
        <v/>
      </c>
      <c r="N122" s="102"/>
    </row>
    <row r="123" spans="1:14">
      <c r="A123" s="97" t="str">
        <f t="shared" si="36"/>
        <v/>
      </c>
      <c r="B123" s="98" t="str">
        <f t="shared" si="35"/>
        <v/>
      </c>
      <c r="C123" s="99"/>
      <c r="D123" s="100"/>
      <c r="E123" s="100"/>
      <c r="F123" s="57"/>
      <c r="G123" s="58">
        <f t="shared" si="37"/>
        <v>0</v>
      </c>
      <c r="H123" s="58">
        <f>IF(E123="",0,IFERROR(VLOOKUP(E123,档案费管理台账!$D$4:$H$1000,5,0),0))</f>
        <v>0</v>
      </c>
      <c r="I123" s="57"/>
      <c r="J123" s="57"/>
      <c r="K123" s="57"/>
      <c r="L123" s="57"/>
      <c r="M123" s="58" t="str">
        <f t="shared" si="38"/>
        <v/>
      </c>
      <c r="N123" s="102"/>
    </row>
    <row r="124" spans="1:14">
      <c r="A124" s="97" t="str">
        <f t="shared" si="36"/>
        <v/>
      </c>
      <c r="B124" s="98" t="str">
        <f t="shared" si="35"/>
        <v/>
      </c>
      <c r="C124" s="99"/>
      <c r="D124" s="100"/>
      <c r="E124" s="100"/>
      <c r="F124" s="57"/>
      <c r="G124" s="58">
        <f t="shared" si="37"/>
        <v>0</v>
      </c>
      <c r="H124" s="58">
        <f>IF(E124="",0,IFERROR(VLOOKUP(E124,档案费管理台账!$D$4:$H$1000,5,0),0))</f>
        <v>0</v>
      </c>
      <c r="I124" s="57"/>
      <c r="J124" s="57"/>
      <c r="K124" s="57"/>
      <c r="L124" s="57"/>
      <c r="M124" s="58" t="str">
        <f t="shared" si="38"/>
        <v/>
      </c>
      <c r="N124" s="102"/>
    </row>
    <row r="125" spans="1:14">
      <c r="A125" s="97" t="str">
        <f t="shared" si="36"/>
        <v/>
      </c>
      <c r="B125" s="98" t="str">
        <f t="shared" si="35"/>
        <v/>
      </c>
      <c r="C125" s="99"/>
      <c r="D125" s="100"/>
      <c r="E125" s="100"/>
      <c r="F125" s="57"/>
      <c r="G125" s="58">
        <f t="shared" si="37"/>
        <v>0</v>
      </c>
      <c r="H125" s="58">
        <f>IF(E125="",0,IFERROR(VLOOKUP(E125,档案费管理台账!$D$4:$H$1000,5,0),0))</f>
        <v>0</v>
      </c>
      <c r="I125" s="57"/>
      <c r="J125" s="57"/>
      <c r="K125" s="57"/>
      <c r="L125" s="57"/>
      <c r="M125" s="58" t="str">
        <f t="shared" si="38"/>
        <v/>
      </c>
      <c r="N125" s="102"/>
    </row>
    <row r="126" spans="1:14">
      <c r="A126" s="97" t="str">
        <f t="shared" si="36"/>
        <v/>
      </c>
      <c r="B126" s="98" t="str">
        <f t="shared" si="35"/>
        <v/>
      </c>
      <c r="C126" s="99"/>
      <c r="D126" s="100"/>
      <c r="E126" s="100"/>
      <c r="F126" s="57"/>
      <c r="G126" s="58">
        <f t="shared" si="37"/>
        <v>0</v>
      </c>
      <c r="H126" s="58">
        <f>IF(E126="",0,IFERROR(VLOOKUP(E126,档案费管理台账!$D$4:$H$1000,5,0),0))</f>
        <v>0</v>
      </c>
      <c r="I126" s="57"/>
      <c r="J126" s="57"/>
      <c r="K126" s="57"/>
      <c r="L126" s="57"/>
      <c r="M126" s="58" t="str">
        <f t="shared" si="38"/>
        <v/>
      </c>
      <c r="N126" s="102"/>
    </row>
    <row r="127" spans="1:14">
      <c r="A127" s="97" t="str">
        <f t="shared" si="36"/>
        <v/>
      </c>
      <c r="B127" s="98" t="str">
        <f t="shared" si="35"/>
        <v/>
      </c>
      <c r="C127" s="99"/>
      <c r="D127" s="100"/>
      <c r="E127" s="100"/>
      <c r="F127" s="57"/>
      <c r="G127" s="58">
        <f t="shared" si="37"/>
        <v>0</v>
      </c>
      <c r="H127" s="58">
        <f>IF(E127="",0,IFERROR(VLOOKUP(E127,档案费管理台账!$D$4:$H$1000,5,0),0))</f>
        <v>0</v>
      </c>
      <c r="I127" s="57"/>
      <c r="J127" s="57"/>
      <c r="K127" s="57"/>
      <c r="L127" s="57"/>
      <c r="M127" s="58" t="str">
        <f t="shared" si="38"/>
        <v/>
      </c>
      <c r="N127" s="102"/>
    </row>
    <row r="128" spans="1:14">
      <c r="A128" s="97" t="str">
        <f t="shared" si="36"/>
        <v/>
      </c>
      <c r="B128" s="98" t="str">
        <f t="shared" si="35"/>
        <v/>
      </c>
      <c r="C128" s="99"/>
      <c r="D128" s="100"/>
      <c r="E128" s="100"/>
      <c r="F128" s="57"/>
      <c r="G128" s="58">
        <f t="shared" si="37"/>
        <v>0</v>
      </c>
      <c r="H128" s="58">
        <f>IF(E128="",0,IFERROR(VLOOKUP(E128,档案费管理台账!$D$4:$H$1000,5,0),0))</f>
        <v>0</v>
      </c>
      <c r="I128" s="57"/>
      <c r="J128" s="57"/>
      <c r="K128" s="57"/>
      <c r="L128" s="57"/>
      <c r="M128" s="58" t="str">
        <f t="shared" si="38"/>
        <v/>
      </c>
      <c r="N128" s="102"/>
    </row>
    <row r="129" spans="1:14">
      <c r="A129" s="97" t="str">
        <f t="shared" si="36"/>
        <v/>
      </c>
      <c r="B129" s="98" t="str">
        <f t="shared" si="35"/>
        <v/>
      </c>
      <c r="C129" s="99"/>
      <c r="D129" s="100"/>
      <c r="E129" s="100"/>
      <c r="F129" s="57"/>
      <c r="G129" s="58">
        <f t="shared" si="37"/>
        <v>0</v>
      </c>
      <c r="H129" s="58">
        <f>IF(E129="",0,IFERROR(VLOOKUP(E129,档案费管理台账!$D$4:$H$1000,5,0),0))</f>
        <v>0</v>
      </c>
      <c r="I129" s="57"/>
      <c r="J129" s="57"/>
      <c r="K129" s="57"/>
      <c r="L129" s="57"/>
      <c r="M129" s="58" t="str">
        <f t="shared" si="38"/>
        <v/>
      </c>
      <c r="N129" s="102"/>
    </row>
    <row r="130" spans="1:14">
      <c r="A130" s="97" t="str">
        <f t="shared" si="36"/>
        <v/>
      </c>
      <c r="B130" s="98" t="str">
        <f t="shared" si="35"/>
        <v/>
      </c>
      <c r="C130" s="99"/>
      <c r="D130" s="100"/>
      <c r="E130" s="100"/>
      <c r="F130" s="57"/>
      <c r="G130" s="58">
        <f t="shared" si="37"/>
        <v>0</v>
      </c>
      <c r="H130" s="58">
        <f>IF(E130="",0,IFERROR(VLOOKUP(E130,档案费管理台账!$D$4:$H$1000,5,0),0))</f>
        <v>0</v>
      </c>
      <c r="I130" s="57"/>
      <c r="J130" s="57"/>
      <c r="K130" s="57"/>
      <c r="L130" s="57"/>
      <c r="M130" s="58" t="str">
        <f t="shared" si="38"/>
        <v/>
      </c>
      <c r="N130" s="102"/>
    </row>
    <row r="131" spans="1:14">
      <c r="A131" s="97" t="str">
        <f t="shared" si="36"/>
        <v/>
      </c>
      <c r="B131" s="98" t="str">
        <f t="shared" si="35"/>
        <v/>
      </c>
      <c r="C131" s="99"/>
      <c r="D131" s="100"/>
      <c r="E131" s="100"/>
      <c r="F131" s="57"/>
      <c r="G131" s="58">
        <f t="shared" si="37"/>
        <v>0</v>
      </c>
      <c r="H131" s="58">
        <f>IF(E131="",0,IFERROR(VLOOKUP(E131,档案费管理台账!$D$4:$H$1000,5,0),0))</f>
        <v>0</v>
      </c>
      <c r="I131" s="57"/>
      <c r="J131" s="57"/>
      <c r="K131" s="57"/>
      <c r="L131" s="57"/>
      <c r="M131" s="58" t="str">
        <f t="shared" si="38"/>
        <v/>
      </c>
      <c r="N131" s="102"/>
    </row>
    <row r="132" spans="1:14">
      <c r="A132" s="97" t="str">
        <f t="shared" si="36"/>
        <v/>
      </c>
      <c r="B132" s="98" t="str">
        <f t="shared" si="35"/>
        <v/>
      </c>
      <c r="C132" s="99"/>
      <c r="D132" s="100"/>
      <c r="E132" s="100"/>
      <c r="F132" s="57"/>
      <c r="G132" s="58">
        <f t="shared" si="37"/>
        <v>0</v>
      </c>
      <c r="H132" s="58">
        <f>IF(E132="",0,IFERROR(VLOOKUP(E132,档案费管理台账!$D$4:$H$1000,5,0),0))</f>
        <v>0</v>
      </c>
      <c r="I132" s="57"/>
      <c r="J132" s="57"/>
      <c r="K132" s="57"/>
      <c r="L132" s="57"/>
      <c r="M132" s="58" t="str">
        <f t="shared" si="38"/>
        <v/>
      </c>
      <c r="N132" s="102"/>
    </row>
    <row r="133" spans="1:14">
      <c r="A133" s="97" t="str">
        <f t="shared" si="36"/>
        <v/>
      </c>
      <c r="B133" s="98" t="str">
        <f t="shared" si="35"/>
        <v/>
      </c>
      <c r="C133" s="99"/>
      <c r="D133" s="100"/>
      <c r="E133" s="100"/>
      <c r="F133" s="57"/>
      <c r="G133" s="58">
        <f t="shared" si="37"/>
        <v>0</v>
      </c>
      <c r="H133" s="58">
        <f>IF(E133="",0,IFERROR(VLOOKUP(E133,档案费管理台账!$D$4:$H$1000,5,0),0))</f>
        <v>0</v>
      </c>
      <c r="I133" s="57"/>
      <c r="J133" s="57"/>
      <c r="K133" s="57"/>
      <c r="L133" s="57"/>
      <c r="M133" s="58" t="str">
        <f t="shared" si="38"/>
        <v/>
      </c>
      <c r="N133" s="102"/>
    </row>
    <row r="134" spans="1:14">
      <c r="A134" s="97" t="str">
        <f t="shared" si="36"/>
        <v/>
      </c>
      <c r="B134" s="98" t="str">
        <f t="shared" si="35"/>
        <v/>
      </c>
      <c r="C134" s="99"/>
      <c r="D134" s="100"/>
      <c r="E134" s="100"/>
      <c r="F134" s="57"/>
      <c r="G134" s="58">
        <f t="shared" si="37"/>
        <v>0</v>
      </c>
      <c r="H134" s="58">
        <f>IF(E134="",0,IFERROR(VLOOKUP(E134,档案费管理台账!$D$4:$H$1000,5,0),0))</f>
        <v>0</v>
      </c>
      <c r="I134" s="57"/>
      <c r="J134" s="57"/>
      <c r="K134" s="57"/>
      <c r="L134" s="57"/>
      <c r="M134" s="58" t="str">
        <f t="shared" si="38"/>
        <v/>
      </c>
      <c r="N134" s="102"/>
    </row>
    <row r="135" spans="1:14">
      <c r="A135" s="97" t="str">
        <f t="shared" si="36"/>
        <v/>
      </c>
      <c r="B135" s="98" t="str">
        <f t="shared" si="35"/>
        <v/>
      </c>
      <c r="C135" s="99"/>
      <c r="D135" s="100"/>
      <c r="E135" s="100"/>
      <c r="F135" s="57"/>
      <c r="G135" s="58">
        <f t="shared" si="37"/>
        <v>0</v>
      </c>
      <c r="H135" s="58">
        <f>IF(E135="",0,IFERROR(VLOOKUP(E135,档案费管理台账!$D$4:$H$1000,5,0),0))</f>
        <v>0</v>
      </c>
      <c r="I135" s="57"/>
      <c r="J135" s="57"/>
      <c r="K135" s="57"/>
      <c r="L135" s="57"/>
      <c r="M135" s="58" t="str">
        <f t="shared" si="38"/>
        <v/>
      </c>
      <c r="N135" s="102"/>
    </row>
    <row r="136" spans="1:14">
      <c r="A136" s="97" t="str">
        <f t="shared" si="36"/>
        <v/>
      </c>
      <c r="B136" s="98" t="str">
        <f t="shared" si="35"/>
        <v/>
      </c>
      <c r="C136" s="99"/>
      <c r="D136" s="100"/>
      <c r="E136" s="100"/>
      <c r="F136" s="57"/>
      <c r="G136" s="58">
        <f t="shared" si="37"/>
        <v>0</v>
      </c>
      <c r="H136" s="58">
        <f>IF(E136="",0,IFERROR(VLOOKUP(E136,档案费管理台账!$D$4:$H$1000,5,0),0))</f>
        <v>0</v>
      </c>
      <c r="I136" s="57"/>
      <c r="J136" s="57"/>
      <c r="K136" s="57"/>
      <c r="L136" s="57"/>
      <c r="M136" s="58" t="str">
        <f t="shared" si="38"/>
        <v/>
      </c>
      <c r="N136" s="102"/>
    </row>
    <row r="137" spans="1:14">
      <c r="A137" s="97" t="str">
        <f t="shared" si="36"/>
        <v/>
      </c>
      <c r="B137" s="98" t="str">
        <f t="shared" si="35"/>
        <v/>
      </c>
      <c r="C137" s="99"/>
      <c r="D137" s="100"/>
      <c r="E137" s="100"/>
      <c r="F137" s="57"/>
      <c r="G137" s="58">
        <f t="shared" si="37"/>
        <v>0</v>
      </c>
      <c r="H137" s="58">
        <f>IF(E137="",0,IFERROR(VLOOKUP(E137,档案费管理台账!$D$4:$H$1000,5,0),0))</f>
        <v>0</v>
      </c>
      <c r="I137" s="57"/>
      <c r="J137" s="57"/>
      <c r="K137" s="57"/>
      <c r="L137" s="57"/>
      <c r="M137" s="58" t="str">
        <f t="shared" si="38"/>
        <v/>
      </c>
      <c r="N137" s="102"/>
    </row>
    <row r="138" spans="1:14">
      <c r="A138" s="97" t="str">
        <f t="shared" si="36"/>
        <v/>
      </c>
      <c r="B138" s="98" t="str">
        <f t="shared" si="35"/>
        <v/>
      </c>
      <c r="C138" s="99"/>
      <c r="D138" s="100"/>
      <c r="E138" s="100"/>
      <c r="F138" s="57"/>
      <c r="G138" s="58">
        <f t="shared" si="37"/>
        <v>0</v>
      </c>
      <c r="H138" s="58">
        <f>IF(E138="",0,IFERROR(VLOOKUP(E138,档案费管理台账!$D$4:$H$1000,5,0),0))</f>
        <v>0</v>
      </c>
      <c r="I138" s="57"/>
      <c r="J138" s="57"/>
      <c r="K138" s="57"/>
      <c r="L138" s="57"/>
      <c r="M138" s="58" t="str">
        <f t="shared" si="38"/>
        <v/>
      </c>
      <c r="N138" s="102"/>
    </row>
    <row r="139" spans="1:14">
      <c r="A139" s="97" t="str">
        <f t="shared" si="36"/>
        <v/>
      </c>
      <c r="B139" s="98" t="str">
        <f t="shared" si="35"/>
        <v/>
      </c>
      <c r="C139" s="99"/>
      <c r="D139" s="100"/>
      <c r="E139" s="100"/>
      <c r="F139" s="57"/>
      <c r="G139" s="58">
        <f t="shared" si="37"/>
        <v>0</v>
      </c>
      <c r="H139" s="58">
        <f>IF(E139="",0,IFERROR(VLOOKUP(E139,档案费管理台账!$D$4:$H$1000,5,0),0))</f>
        <v>0</v>
      </c>
      <c r="I139" s="57"/>
      <c r="J139" s="57"/>
      <c r="K139" s="57"/>
      <c r="L139" s="57"/>
      <c r="M139" s="58" t="str">
        <f t="shared" si="38"/>
        <v/>
      </c>
      <c r="N139" s="102"/>
    </row>
    <row r="140" spans="1:14">
      <c r="A140" s="97" t="str">
        <f t="shared" si="36"/>
        <v/>
      </c>
      <c r="B140" s="98" t="str">
        <f t="shared" si="35"/>
        <v/>
      </c>
      <c r="C140" s="99"/>
      <c r="D140" s="100"/>
      <c r="E140" s="100"/>
      <c r="F140" s="57"/>
      <c r="G140" s="58">
        <f t="shared" si="37"/>
        <v>0</v>
      </c>
      <c r="H140" s="58">
        <f>IF(E140="",0,IFERROR(VLOOKUP(E140,档案费管理台账!$D$4:$H$1000,5,0),0))</f>
        <v>0</v>
      </c>
      <c r="I140" s="57"/>
      <c r="J140" s="57"/>
      <c r="K140" s="57"/>
      <c r="L140" s="57"/>
      <c r="M140" s="58" t="str">
        <f t="shared" si="38"/>
        <v/>
      </c>
      <c r="N140" s="102"/>
    </row>
    <row r="141" spans="1:14">
      <c r="A141" s="97" t="str">
        <f t="shared" si="36"/>
        <v/>
      </c>
      <c r="B141" s="98" t="str">
        <f t="shared" si="35"/>
        <v/>
      </c>
      <c r="C141" s="99"/>
      <c r="D141" s="100"/>
      <c r="E141" s="100"/>
      <c r="F141" s="57"/>
      <c r="G141" s="58">
        <f t="shared" si="37"/>
        <v>0</v>
      </c>
      <c r="H141" s="58">
        <f>IF(E141="",0,IFERROR(VLOOKUP(E141,档案费管理台账!$D$4:$H$1000,5,0),0))</f>
        <v>0</v>
      </c>
      <c r="I141" s="57"/>
      <c r="J141" s="57"/>
      <c r="K141" s="57"/>
      <c r="L141" s="57"/>
      <c r="M141" s="58" t="str">
        <f t="shared" si="38"/>
        <v/>
      </c>
      <c r="N141" s="102"/>
    </row>
    <row r="142" spans="1:14">
      <c r="A142" s="97" t="str">
        <f t="shared" si="36"/>
        <v/>
      </c>
      <c r="B142" s="98" t="str">
        <f t="shared" si="35"/>
        <v/>
      </c>
      <c r="C142" s="99"/>
      <c r="D142" s="100"/>
      <c r="E142" s="100"/>
      <c r="F142" s="57"/>
      <c r="G142" s="58">
        <f t="shared" si="37"/>
        <v>0</v>
      </c>
      <c r="H142" s="58">
        <f>IF(E142="",0,IFERROR(VLOOKUP(E142,档案费管理台账!$D$4:$H$1000,5,0),0))</f>
        <v>0</v>
      </c>
      <c r="I142" s="57"/>
      <c r="J142" s="57"/>
      <c r="K142" s="57"/>
      <c r="L142" s="57"/>
      <c r="M142" s="58" t="str">
        <f t="shared" si="38"/>
        <v/>
      </c>
      <c r="N142" s="102"/>
    </row>
    <row r="143" spans="1:14">
      <c r="A143" s="97" t="str">
        <f t="shared" si="36"/>
        <v/>
      </c>
      <c r="B143" s="98" t="str">
        <f t="shared" si="35"/>
        <v/>
      </c>
      <c r="C143" s="99"/>
      <c r="D143" s="100"/>
      <c r="E143" s="100"/>
      <c r="F143" s="57"/>
      <c r="G143" s="58">
        <f t="shared" si="37"/>
        <v>0</v>
      </c>
      <c r="H143" s="58">
        <f>IF(E143="",0,IFERROR(VLOOKUP(E143,档案费管理台账!$D$4:$H$1000,5,0),0))</f>
        <v>0</v>
      </c>
      <c r="I143" s="57"/>
      <c r="J143" s="57"/>
      <c r="K143" s="57"/>
      <c r="L143" s="57"/>
      <c r="M143" s="58" t="str">
        <f t="shared" si="38"/>
        <v/>
      </c>
      <c r="N143" s="102"/>
    </row>
    <row r="144" spans="1:14">
      <c r="A144" s="97" t="str">
        <f t="shared" si="36"/>
        <v/>
      </c>
      <c r="B144" s="98" t="str">
        <f t="shared" si="35"/>
        <v/>
      </c>
      <c r="C144" s="99"/>
      <c r="D144" s="100"/>
      <c r="E144" s="100"/>
      <c r="F144" s="57"/>
      <c r="G144" s="58">
        <f t="shared" si="37"/>
        <v>0</v>
      </c>
      <c r="H144" s="58">
        <f>IF(E144="",0,IFERROR(VLOOKUP(E144,档案费管理台账!$D$4:$H$1000,5,0),0))</f>
        <v>0</v>
      </c>
      <c r="I144" s="57"/>
      <c r="J144" s="57"/>
      <c r="K144" s="57"/>
      <c r="L144" s="57"/>
      <c r="M144" s="58" t="str">
        <f t="shared" si="38"/>
        <v/>
      </c>
      <c r="N144" s="102"/>
    </row>
    <row r="145" spans="1:14">
      <c r="A145" s="97" t="str">
        <f t="shared" si="36"/>
        <v/>
      </c>
      <c r="B145" s="98" t="str">
        <f t="shared" si="35"/>
        <v/>
      </c>
      <c r="C145" s="99"/>
      <c r="D145" s="100"/>
      <c r="E145" s="100"/>
      <c r="F145" s="57"/>
      <c r="G145" s="58">
        <f t="shared" si="37"/>
        <v>0</v>
      </c>
      <c r="H145" s="58">
        <f>IF(E145="",0,IFERROR(VLOOKUP(E145,档案费管理台账!$D$4:$H$1000,5,0),0))</f>
        <v>0</v>
      </c>
      <c r="I145" s="57"/>
      <c r="J145" s="57"/>
      <c r="K145" s="57"/>
      <c r="L145" s="57"/>
      <c r="M145" s="58" t="str">
        <f t="shared" si="38"/>
        <v/>
      </c>
      <c r="N145" s="102"/>
    </row>
    <row r="146" spans="1:14">
      <c r="A146" s="97" t="str">
        <f t="shared" si="36"/>
        <v/>
      </c>
      <c r="B146" s="98" t="str">
        <f t="shared" si="35"/>
        <v/>
      </c>
      <c r="C146" s="99"/>
      <c r="D146" s="100"/>
      <c r="E146" s="100"/>
      <c r="F146" s="57"/>
      <c r="G146" s="58">
        <f t="shared" si="37"/>
        <v>0</v>
      </c>
      <c r="H146" s="58">
        <f>IF(E146="",0,IFERROR(VLOOKUP(E146,档案费管理台账!$D$4:$H$1000,5,0),0))</f>
        <v>0</v>
      </c>
      <c r="I146" s="57"/>
      <c r="J146" s="57"/>
      <c r="K146" s="57"/>
      <c r="L146" s="57"/>
      <c r="M146" s="58" t="str">
        <f t="shared" si="38"/>
        <v/>
      </c>
      <c r="N146" s="102"/>
    </row>
    <row r="147" spans="1:14">
      <c r="A147" s="97" t="str">
        <f t="shared" si="36"/>
        <v/>
      </c>
      <c r="B147" s="98" t="str">
        <f t="shared" si="35"/>
        <v/>
      </c>
      <c r="C147" s="99"/>
      <c r="D147" s="100"/>
      <c r="E147" s="100"/>
      <c r="F147" s="57"/>
      <c r="G147" s="58">
        <f t="shared" si="37"/>
        <v>0</v>
      </c>
      <c r="H147" s="58">
        <f>IF(E147="",0,IFERROR(VLOOKUP(E147,档案费管理台账!$D$4:$H$1000,5,0),0))</f>
        <v>0</v>
      </c>
      <c r="I147" s="57"/>
      <c r="J147" s="57"/>
      <c r="K147" s="57"/>
      <c r="L147" s="57"/>
      <c r="M147" s="58" t="str">
        <f t="shared" si="38"/>
        <v/>
      </c>
      <c r="N147" s="102"/>
    </row>
    <row r="148" spans="1:14">
      <c r="A148" s="97" t="str">
        <f t="shared" si="36"/>
        <v/>
      </c>
      <c r="B148" s="98" t="str">
        <f t="shared" si="35"/>
        <v/>
      </c>
      <c r="C148" s="99"/>
      <c r="D148" s="100"/>
      <c r="E148" s="100"/>
      <c r="F148" s="57"/>
      <c r="G148" s="58">
        <f t="shared" si="37"/>
        <v>0</v>
      </c>
      <c r="H148" s="58">
        <f>IF(E148="",0,IFERROR(VLOOKUP(E148,档案费管理台账!$D$4:$H$1000,5,0),0))</f>
        <v>0</v>
      </c>
      <c r="I148" s="57"/>
      <c r="J148" s="57"/>
      <c r="K148" s="57"/>
      <c r="L148" s="57"/>
      <c r="M148" s="58" t="str">
        <f t="shared" si="38"/>
        <v/>
      </c>
      <c r="N148" s="102"/>
    </row>
    <row r="149" spans="1:14">
      <c r="A149" s="97" t="str">
        <f t="shared" si="36"/>
        <v/>
      </c>
      <c r="B149" s="98" t="str">
        <f t="shared" si="35"/>
        <v/>
      </c>
      <c r="C149" s="99"/>
      <c r="D149" s="100"/>
      <c r="E149" s="100"/>
      <c r="F149" s="57"/>
      <c r="G149" s="58">
        <f t="shared" si="37"/>
        <v>0</v>
      </c>
      <c r="H149" s="58">
        <f>IF(E149="",0,IFERROR(VLOOKUP(E149,档案费管理台账!$D$4:$H$1000,5,0),0))</f>
        <v>0</v>
      </c>
      <c r="I149" s="57"/>
      <c r="J149" s="57"/>
      <c r="K149" s="57"/>
      <c r="L149" s="57"/>
      <c r="M149" s="58" t="str">
        <f t="shared" si="38"/>
        <v/>
      </c>
      <c r="N149" s="102"/>
    </row>
    <row r="150" spans="1:14">
      <c r="A150" s="97" t="str">
        <f t="shared" si="36"/>
        <v/>
      </c>
      <c r="B150" s="98" t="str">
        <f t="shared" si="35"/>
        <v/>
      </c>
      <c r="C150" s="99"/>
      <c r="D150" s="100"/>
      <c r="E150" s="100"/>
      <c r="F150" s="57"/>
      <c r="G150" s="58">
        <f t="shared" si="37"/>
        <v>0</v>
      </c>
      <c r="H150" s="58">
        <f>IF(E150="",0,IFERROR(VLOOKUP(E150,档案费管理台账!$D$4:$H$1000,5,0),0))</f>
        <v>0</v>
      </c>
      <c r="I150" s="57"/>
      <c r="J150" s="57"/>
      <c r="K150" s="57"/>
      <c r="L150" s="57"/>
      <c r="M150" s="58" t="str">
        <f t="shared" si="38"/>
        <v/>
      </c>
      <c r="N150" s="102"/>
    </row>
    <row r="151" spans="1:14">
      <c r="A151" s="97" t="str">
        <f t="shared" si="36"/>
        <v/>
      </c>
      <c r="B151" s="98" t="str">
        <f t="shared" si="35"/>
        <v/>
      </c>
      <c r="C151" s="99"/>
      <c r="D151" s="100"/>
      <c r="E151" s="100"/>
      <c r="F151" s="57"/>
      <c r="G151" s="58">
        <f t="shared" si="37"/>
        <v>0</v>
      </c>
      <c r="H151" s="58">
        <f>IF(E151="",0,IFERROR(VLOOKUP(E151,档案费管理台账!$D$4:$H$1000,5,0),0))</f>
        <v>0</v>
      </c>
      <c r="I151" s="57"/>
      <c r="J151" s="57"/>
      <c r="K151" s="57"/>
      <c r="L151" s="57"/>
      <c r="M151" s="58" t="str">
        <f t="shared" si="38"/>
        <v/>
      </c>
      <c r="N151" s="102"/>
    </row>
    <row r="152" spans="1:14">
      <c r="A152" s="97" t="str">
        <f t="shared" si="36"/>
        <v/>
      </c>
      <c r="B152" s="98" t="str">
        <f t="shared" si="35"/>
        <v/>
      </c>
      <c r="C152" s="99"/>
      <c r="D152" s="100"/>
      <c r="E152" s="100"/>
      <c r="F152" s="57"/>
      <c r="G152" s="58">
        <f t="shared" si="37"/>
        <v>0</v>
      </c>
      <c r="H152" s="58">
        <f>IF(E152="",0,IFERROR(VLOOKUP(E152,档案费管理台账!$D$4:$H$1000,5,0),0))</f>
        <v>0</v>
      </c>
      <c r="I152" s="57"/>
      <c r="J152" s="57"/>
      <c r="K152" s="57"/>
      <c r="L152" s="57"/>
      <c r="M152" s="58" t="str">
        <f t="shared" si="38"/>
        <v/>
      </c>
      <c r="N152" s="102"/>
    </row>
    <row r="153" spans="1:14">
      <c r="A153" s="97" t="str">
        <f t="shared" si="36"/>
        <v/>
      </c>
      <c r="B153" s="98" t="str">
        <f t="shared" si="35"/>
        <v/>
      </c>
      <c r="C153" s="99"/>
      <c r="D153" s="100"/>
      <c r="E153" s="100"/>
      <c r="F153" s="57"/>
      <c r="G153" s="58">
        <f t="shared" si="37"/>
        <v>0</v>
      </c>
      <c r="H153" s="58">
        <f>IF(E153="",0,IFERROR(VLOOKUP(E153,档案费管理台账!$D$4:$H$1000,5,0),0))</f>
        <v>0</v>
      </c>
      <c r="I153" s="57"/>
      <c r="J153" s="57"/>
      <c r="K153" s="57"/>
      <c r="L153" s="57"/>
      <c r="M153" s="58" t="str">
        <f t="shared" si="38"/>
        <v/>
      </c>
      <c r="N153" s="102"/>
    </row>
    <row r="154" spans="1:14">
      <c r="A154" s="97" t="str">
        <f t="shared" si="36"/>
        <v/>
      </c>
      <c r="B154" s="98" t="str">
        <f t="shared" si="35"/>
        <v/>
      </c>
      <c r="C154" s="99"/>
      <c r="D154" s="100"/>
      <c r="E154" s="100"/>
      <c r="F154" s="57"/>
      <c r="G154" s="58">
        <f t="shared" si="37"/>
        <v>0</v>
      </c>
      <c r="H154" s="58">
        <f>IF(E154="",0,IFERROR(VLOOKUP(E154,档案费管理台账!$D$4:$H$1000,5,0),0))</f>
        <v>0</v>
      </c>
      <c r="I154" s="57"/>
      <c r="J154" s="57"/>
      <c r="K154" s="57"/>
      <c r="L154" s="57"/>
      <c r="M154" s="58" t="str">
        <f t="shared" si="38"/>
        <v/>
      </c>
      <c r="N154" s="102"/>
    </row>
    <row r="155" spans="1:14">
      <c r="A155" s="97" t="str">
        <f t="shared" si="36"/>
        <v/>
      </c>
      <c r="B155" s="98" t="str">
        <f t="shared" si="35"/>
        <v/>
      </c>
      <c r="C155" s="99"/>
      <c r="D155" s="100"/>
      <c r="E155" s="100"/>
      <c r="F155" s="57"/>
      <c r="G155" s="58">
        <f t="shared" si="37"/>
        <v>0</v>
      </c>
      <c r="H155" s="58">
        <f>IF(E155="",0,IFERROR(VLOOKUP(E155,档案费管理台账!$D$4:$H$1000,5,0),0))</f>
        <v>0</v>
      </c>
      <c r="I155" s="57"/>
      <c r="J155" s="57"/>
      <c r="K155" s="57"/>
      <c r="L155" s="57"/>
      <c r="M155" s="58" t="str">
        <f t="shared" si="38"/>
        <v/>
      </c>
      <c r="N155" s="102"/>
    </row>
    <row r="156" spans="1:14">
      <c r="A156" s="97" t="str">
        <f t="shared" si="36"/>
        <v/>
      </c>
      <c r="B156" s="98" t="str">
        <f t="shared" si="35"/>
        <v/>
      </c>
      <c r="C156" s="99"/>
      <c r="D156" s="100"/>
      <c r="E156" s="100"/>
      <c r="F156" s="57"/>
      <c r="G156" s="58">
        <f t="shared" si="37"/>
        <v>0</v>
      </c>
      <c r="H156" s="58">
        <f>IF(E156="",0,IFERROR(VLOOKUP(E156,档案费管理台账!$D$4:$H$1000,5,0),0))</f>
        <v>0</v>
      </c>
      <c r="I156" s="57"/>
      <c r="J156" s="57"/>
      <c r="K156" s="57"/>
      <c r="L156" s="57"/>
      <c r="M156" s="58" t="str">
        <f t="shared" si="38"/>
        <v/>
      </c>
      <c r="N156" s="102"/>
    </row>
    <row r="157" spans="1:14">
      <c r="A157" s="97" t="str">
        <f t="shared" si="36"/>
        <v/>
      </c>
      <c r="B157" s="98" t="str">
        <f t="shared" si="35"/>
        <v/>
      </c>
      <c r="C157" s="99"/>
      <c r="D157" s="100"/>
      <c r="E157" s="100"/>
      <c r="F157" s="57"/>
      <c r="G157" s="58">
        <f t="shared" si="37"/>
        <v>0</v>
      </c>
      <c r="H157" s="58">
        <f>IF(E157="",0,IFERROR(VLOOKUP(E157,档案费管理台账!$D$4:$H$1000,5,0),0))</f>
        <v>0</v>
      </c>
      <c r="I157" s="57"/>
      <c r="J157" s="57"/>
      <c r="K157" s="57"/>
      <c r="L157" s="57"/>
      <c r="M157" s="58" t="str">
        <f t="shared" si="38"/>
        <v/>
      </c>
      <c r="N157" s="102"/>
    </row>
    <row r="158" spans="1:14">
      <c r="A158" s="97" t="str">
        <f t="shared" si="36"/>
        <v/>
      </c>
      <c r="B158" s="98" t="str">
        <f t="shared" si="35"/>
        <v/>
      </c>
      <c r="C158" s="99"/>
      <c r="D158" s="100"/>
      <c r="E158" s="100"/>
      <c r="F158" s="57"/>
      <c r="G158" s="58">
        <f t="shared" si="37"/>
        <v>0</v>
      </c>
      <c r="H158" s="58">
        <f>IF(E158="",0,IFERROR(VLOOKUP(E158,档案费管理台账!$D$4:$H$1000,5,0),0))</f>
        <v>0</v>
      </c>
      <c r="I158" s="57"/>
      <c r="J158" s="57"/>
      <c r="K158" s="57"/>
      <c r="L158" s="57"/>
      <c r="M158" s="58" t="str">
        <f t="shared" si="38"/>
        <v/>
      </c>
      <c r="N158" s="102"/>
    </row>
    <row r="159" spans="1:14">
      <c r="A159" s="97" t="str">
        <f t="shared" si="36"/>
        <v/>
      </c>
      <c r="B159" s="98" t="str">
        <f t="shared" si="35"/>
        <v/>
      </c>
      <c r="C159" s="99"/>
      <c r="D159" s="100"/>
      <c r="E159" s="100"/>
      <c r="F159" s="57"/>
      <c r="G159" s="58">
        <f t="shared" si="37"/>
        <v>0</v>
      </c>
      <c r="H159" s="58">
        <f>IF(E159="",0,IFERROR(VLOOKUP(E159,档案费管理台账!$D$4:$H$1000,5,0),0))</f>
        <v>0</v>
      </c>
      <c r="I159" s="57"/>
      <c r="J159" s="57"/>
      <c r="K159" s="57"/>
      <c r="L159" s="57"/>
      <c r="M159" s="58" t="str">
        <f t="shared" si="38"/>
        <v/>
      </c>
      <c r="N159" s="102"/>
    </row>
    <row r="160" spans="1:14">
      <c r="A160" s="97" t="str">
        <f t="shared" si="36"/>
        <v/>
      </c>
      <c r="B160" s="98" t="str">
        <f t="shared" si="35"/>
        <v/>
      </c>
      <c r="C160" s="99"/>
      <c r="D160" s="100"/>
      <c r="E160" s="100"/>
      <c r="F160" s="57"/>
      <c r="G160" s="58">
        <f t="shared" si="37"/>
        <v>0</v>
      </c>
      <c r="H160" s="58">
        <f>IF(E160="",0,IFERROR(VLOOKUP(E160,档案费管理台账!$D$4:$H$1000,5,0),0))</f>
        <v>0</v>
      </c>
      <c r="I160" s="57"/>
      <c r="J160" s="57"/>
      <c r="K160" s="57"/>
      <c r="L160" s="57"/>
      <c r="M160" s="58" t="str">
        <f t="shared" si="38"/>
        <v/>
      </c>
      <c r="N160" s="102"/>
    </row>
    <row r="161" spans="1:14">
      <c r="A161" s="97" t="str">
        <f t="shared" si="36"/>
        <v/>
      </c>
      <c r="B161" s="98" t="str">
        <f t="shared" si="35"/>
        <v/>
      </c>
      <c r="C161" s="99"/>
      <c r="D161" s="100"/>
      <c r="E161" s="100"/>
      <c r="F161" s="57"/>
      <c r="G161" s="58">
        <f t="shared" si="37"/>
        <v>0</v>
      </c>
      <c r="H161" s="58">
        <f>IF(E161="",0,IFERROR(VLOOKUP(E161,档案费管理台账!$D$4:$H$1000,5,0),0))</f>
        <v>0</v>
      </c>
      <c r="I161" s="57"/>
      <c r="J161" s="57"/>
      <c r="K161" s="57"/>
      <c r="L161" s="57"/>
      <c r="M161" s="58" t="str">
        <f t="shared" si="38"/>
        <v/>
      </c>
      <c r="N161" s="102"/>
    </row>
    <row r="162" spans="1:14">
      <c r="A162" s="97" t="str">
        <f t="shared" si="36"/>
        <v/>
      </c>
      <c r="B162" s="98" t="str">
        <f t="shared" si="35"/>
        <v/>
      </c>
      <c r="C162" s="99"/>
      <c r="D162" s="100"/>
      <c r="E162" s="100"/>
      <c r="F162" s="57"/>
      <c r="G162" s="58">
        <f t="shared" si="37"/>
        <v>0</v>
      </c>
      <c r="H162" s="58">
        <f>IF(E162="",0,IFERROR(VLOOKUP(E162,档案费管理台账!$D$4:$H$1000,5,0),0))</f>
        <v>0</v>
      </c>
      <c r="I162" s="57"/>
      <c r="J162" s="57"/>
      <c r="K162" s="57"/>
      <c r="L162" s="57"/>
      <c r="M162" s="58" t="str">
        <f t="shared" si="38"/>
        <v/>
      </c>
      <c r="N162" s="102"/>
    </row>
    <row r="163" spans="1:14">
      <c r="A163" s="97" t="str">
        <f t="shared" si="36"/>
        <v/>
      </c>
      <c r="B163" s="98" t="str">
        <f t="shared" si="35"/>
        <v/>
      </c>
      <c r="C163" s="99"/>
      <c r="D163" s="100"/>
      <c r="E163" s="100"/>
      <c r="F163" s="57"/>
      <c r="G163" s="58">
        <f t="shared" si="37"/>
        <v>0</v>
      </c>
      <c r="H163" s="58">
        <f>IF(E163="",0,IFERROR(VLOOKUP(E163,档案费管理台账!$D$4:$H$1000,5,0),0))</f>
        <v>0</v>
      </c>
      <c r="I163" s="57"/>
      <c r="J163" s="57"/>
      <c r="K163" s="57"/>
      <c r="L163" s="57"/>
      <c r="M163" s="58" t="str">
        <f t="shared" si="38"/>
        <v/>
      </c>
      <c r="N163" s="102"/>
    </row>
    <row r="164" spans="1:14">
      <c r="A164" s="97" t="str">
        <f t="shared" si="36"/>
        <v/>
      </c>
      <c r="B164" s="98" t="str">
        <f t="shared" si="35"/>
        <v/>
      </c>
      <c r="C164" s="99"/>
      <c r="D164" s="100"/>
      <c r="E164" s="100"/>
      <c r="F164" s="57"/>
      <c r="G164" s="58">
        <f t="shared" si="37"/>
        <v>0</v>
      </c>
      <c r="H164" s="58">
        <f>IF(E164="",0,IFERROR(VLOOKUP(E164,档案费管理台账!$D$4:$H$1000,5,0),0))</f>
        <v>0</v>
      </c>
      <c r="I164" s="57"/>
      <c r="J164" s="57"/>
      <c r="K164" s="57"/>
      <c r="L164" s="57"/>
      <c r="M164" s="58" t="str">
        <f t="shared" si="38"/>
        <v/>
      </c>
      <c r="N164" s="102"/>
    </row>
    <row r="165" spans="1:14">
      <c r="A165" s="97" t="str">
        <f t="shared" si="36"/>
        <v/>
      </c>
      <c r="B165" s="98" t="str">
        <f t="shared" si="35"/>
        <v/>
      </c>
      <c r="C165" s="99"/>
      <c r="D165" s="100"/>
      <c r="E165" s="100"/>
      <c r="F165" s="57"/>
      <c r="G165" s="58">
        <f t="shared" si="37"/>
        <v>0</v>
      </c>
      <c r="H165" s="58">
        <f>IF(E165="",0,IFERROR(VLOOKUP(E165,档案费管理台账!$D$4:$H$1000,5,0),0))</f>
        <v>0</v>
      </c>
      <c r="I165" s="57"/>
      <c r="J165" s="57"/>
      <c r="K165" s="57"/>
      <c r="L165" s="57"/>
      <c r="M165" s="58" t="str">
        <f t="shared" si="38"/>
        <v/>
      </c>
      <c r="N165" s="102"/>
    </row>
    <row r="166" spans="1:14">
      <c r="A166" s="97" t="str">
        <f t="shared" si="36"/>
        <v/>
      </c>
      <c r="B166" s="98" t="str">
        <f t="shared" si="35"/>
        <v/>
      </c>
      <c r="C166" s="99"/>
      <c r="D166" s="100"/>
      <c r="E166" s="100"/>
      <c r="F166" s="57"/>
      <c r="G166" s="58">
        <f t="shared" si="37"/>
        <v>0</v>
      </c>
      <c r="H166" s="58">
        <f>IF(E166="",0,IFERROR(VLOOKUP(E166,档案费管理台账!$D$4:$H$1000,5,0),0))</f>
        <v>0</v>
      </c>
      <c r="I166" s="57"/>
      <c r="J166" s="57"/>
      <c r="K166" s="57"/>
      <c r="L166" s="57"/>
      <c r="M166" s="58" t="str">
        <f t="shared" si="38"/>
        <v/>
      </c>
      <c r="N166" s="102"/>
    </row>
    <row r="167" spans="1:14">
      <c r="A167" s="97" t="str">
        <f t="shared" si="36"/>
        <v/>
      </c>
      <c r="B167" s="98" t="str">
        <f t="shared" si="35"/>
        <v/>
      </c>
      <c r="C167" s="99"/>
      <c r="D167" s="100"/>
      <c r="E167" s="100"/>
      <c r="F167" s="57"/>
      <c r="G167" s="58">
        <f t="shared" si="37"/>
        <v>0</v>
      </c>
      <c r="H167" s="58">
        <f>IF(E167="",0,IFERROR(VLOOKUP(E167,档案费管理台账!$D$4:$H$1000,5,0),0))</f>
        <v>0</v>
      </c>
      <c r="I167" s="57"/>
      <c r="J167" s="57"/>
      <c r="K167" s="57"/>
      <c r="L167" s="57"/>
      <c r="M167" s="58" t="str">
        <f t="shared" si="38"/>
        <v/>
      </c>
      <c r="N167" s="102"/>
    </row>
    <row r="168" spans="1:14">
      <c r="A168" s="97" t="str">
        <f t="shared" si="36"/>
        <v/>
      </c>
      <c r="B168" s="98" t="str">
        <f t="shared" si="35"/>
        <v/>
      </c>
      <c r="C168" s="99"/>
      <c r="D168" s="100"/>
      <c r="E168" s="100"/>
      <c r="F168" s="57"/>
      <c r="G168" s="58">
        <f t="shared" si="37"/>
        <v>0</v>
      </c>
      <c r="H168" s="58">
        <f>IF(E168="",0,IFERROR(VLOOKUP(E168,档案费管理台账!$D$4:$H$1000,5,0),0))</f>
        <v>0</v>
      </c>
      <c r="I168" s="57"/>
      <c r="J168" s="57"/>
      <c r="K168" s="57"/>
      <c r="L168" s="57"/>
      <c r="M168" s="58" t="str">
        <f t="shared" si="38"/>
        <v/>
      </c>
      <c r="N168" s="102"/>
    </row>
    <row r="169" spans="1:14">
      <c r="A169" s="97" t="str">
        <f t="shared" si="36"/>
        <v/>
      </c>
      <c r="B169" s="98" t="str">
        <f t="shared" si="35"/>
        <v/>
      </c>
      <c r="C169" s="99"/>
      <c r="D169" s="100"/>
      <c r="E169" s="100"/>
      <c r="F169" s="57"/>
      <c r="G169" s="58">
        <f t="shared" si="37"/>
        <v>0</v>
      </c>
      <c r="H169" s="58">
        <f>IF(E169="",0,IFERROR(VLOOKUP(E169,档案费管理台账!$D$4:$H$1000,5,0),0))</f>
        <v>0</v>
      </c>
      <c r="I169" s="57"/>
      <c r="J169" s="57"/>
      <c r="K169" s="57"/>
      <c r="L169" s="57"/>
      <c r="M169" s="58" t="str">
        <f t="shared" si="38"/>
        <v/>
      </c>
      <c r="N169" s="102"/>
    </row>
    <row r="170" spans="1:14">
      <c r="A170" s="97" t="str">
        <f t="shared" si="36"/>
        <v/>
      </c>
      <c r="B170" s="98" t="str">
        <f t="shared" si="35"/>
        <v/>
      </c>
      <c r="C170" s="99"/>
      <c r="D170" s="100"/>
      <c r="E170" s="100"/>
      <c r="F170" s="57"/>
      <c r="G170" s="58">
        <f t="shared" si="37"/>
        <v>0</v>
      </c>
      <c r="H170" s="58">
        <f>IF(E170="",0,IFERROR(VLOOKUP(E170,档案费管理台账!$D$4:$H$1000,5,0),0))</f>
        <v>0</v>
      </c>
      <c r="I170" s="57"/>
      <c r="J170" s="57"/>
      <c r="K170" s="57"/>
      <c r="L170" s="57"/>
      <c r="M170" s="58" t="str">
        <f t="shared" si="38"/>
        <v/>
      </c>
      <c r="N170" s="102"/>
    </row>
    <row r="171" spans="1:14">
      <c r="A171" s="97" t="str">
        <f t="shared" si="36"/>
        <v/>
      </c>
      <c r="B171" s="98" t="str">
        <f t="shared" si="35"/>
        <v/>
      </c>
      <c r="C171" s="99"/>
      <c r="D171" s="100"/>
      <c r="E171" s="100"/>
      <c r="F171" s="57"/>
      <c r="G171" s="58">
        <f t="shared" si="37"/>
        <v>0</v>
      </c>
      <c r="H171" s="58">
        <f>IF(E171="",0,IFERROR(VLOOKUP(E171,档案费管理台账!$D$4:$H$1000,5,0),0))</f>
        <v>0</v>
      </c>
      <c r="I171" s="57"/>
      <c r="J171" s="57"/>
      <c r="K171" s="57"/>
      <c r="L171" s="57"/>
      <c r="M171" s="58" t="str">
        <f t="shared" si="38"/>
        <v/>
      </c>
      <c r="N171" s="102"/>
    </row>
    <row r="172" spans="1:14">
      <c r="A172" s="97" t="str">
        <f t="shared" si="36"/>
        <v/>
      </c>
      <c r="B172" s="98" t="str">
        <f t="shared" ref="B172:B235" si="39">IF(C172="","",MONTH(C172)&amp;"月")</f>
        <v/>
      </c>
      <c r="C172" s="99"/>
      <c r="D172" s="100"/>
      <c r="E172" s="100"/>
      <c r="F172" s="57"/>
      <c r="G172" s="58">
        <f t="shared" si="37"/>
        <v>0</v>
      </c>
      <c r="H172" s="58">
        <f>IF(E172="",0,IFERROR(VLOOKUP(E172,档案费管理台账!$D$4:$H$1000,5,0),0))</f>
        <v>0</v>
      </c>
      <c r="I172" s="57"/>
      <c r="J172" s="57"/>
      <c r="K172" s="57"/>
      <c r="L172" s="57"/>
      <c r="M172" s="58" t="str">
        <f t="shared" si="38"/>
        <v/>
      </c>
      <c r="N172" s="102"/>
    </row>
    <row r="173" spans="1:14">
      <c r="A173" s="97" t="str">
        <f t="shared" ref="A173:A236" si="40">IF(C173="","",ROW()-42)</f>
        <v/>
      </c>
      <c r="B173" s="98" t="str">
        <f t="shared" si="39"/>
        <v/>
      </c>
      <c r="C173" s="99"/>
      <c r="D173" s="100"/>
      <c r="E173" s="100"/>
      <c r="F173" s="57"/>
      <c r="G173" s="58">
        <f t="shared" ref="G173:G236" si="41">IF(F173="",0,F173*$K$41)</f>
        <v>0</v>
      </c>
      <c r="H173" s="58">
        <f>IF(E173="",0,IFERROR(VLOOKUP(E173,档案费管理台账!$D$4:$H$1000,5,0),0))</f>
        <v>0</v>
      </c>
      <c r="I173" s="57"/>
      <c r="J173" s="57"/>
      <c r="K173" s="57"/>
      <c r="L173" s="57"/>
      <c r="M173" s="58" t="str">
        <f t="shared" ref="M173:M236" si="42">IF(C173="","",ROUND(M172+G173-I173-J173-K173-L173-H173,2))</f>
        <v/>
      </c>
      <c r="N173" s="102"/>
    </row>
    <row r="174" spans="1:14">
      <c r="A174" s="97" t="str">
        <f t="shared" si="40"/>
        <v/>
      </c>
      <c r="B174" s="98" t="str">
        <f t="shared" si="39"/>
        <v/>
      </c>
      <c r="C174" s="99"/>
      <c r="D174" s="100"/>
      <c r="E174" s="100"/>
      <c r="F174" s="57"/>
      <c r="G174" s="58">
        <f t="shared" si="41"/>
        <v>0</v>
      </c>
      <c r="H174" s="58">
        <f>IF(E174="",0,IFERROR(VLOOKUP(E174,档案费管理台账!$D$4:$H$1000,5,0),0))</f>
        <v>0</v>
      </c>
      <c r="I174" s="57"/>
      <c r="J174" s="57"/>
      <c r="K174" s="57"/>
      <c r="L174" s="57"/>
      <c r="M174" s="58" t="str">
        <f t="shared" si="42"/>
        <v/>
      </c>
      <c r="N174" s="102"/>
    </row>
    <row r="175" spans="1:14">
      <c r="A175" s="97" t="str">
        <f t="shared" si="40"/>
        <v/>
      </c>
      <c r="B175" s="98" t="str">
        <f t="shared" si="39"/>
        <v/>
      </c>
      <c r="C175" s="99"/>
      <c r="D175" s="100"/>
      <c r="E175" s="100"/>
      <c r="F175" s="57"/>
      <c r="G175" s="58">
        <f t="shared" si="41"/>
        <v>0</v>
      </c>
      <c r="H175" s="58">
        <f>IF(E175="",0,IFERROR(VLOOKUP(E175,档案费管理台账!$D$4:$H$1000,5,0),0))</f>
        <v>0</v>
      </c>
      <c r="I175" s="57"/>
      <c r="J175" s="57"/>
      <c r="K175" s="57"/>
      <c r="L175" s="57"/>
      <c r="M175" s="58" t="str">
        <f t="shared" si="42"/>
        <v/>
      </c>
      <c r="N175" s="102"/>
    </row>
    <row r="176" spans="1:14">
      <c r="A176" s="97" t="str">
        <f t="shared" si="40"/>
        <v/>
      </c>
      <c r="B176" s="98" t="str">
        <f t="shared" si="39"/>
        <v/>
      </c>
      <c r="C176" s="99"/>
      <c r="D176" s="100"/>
      <c r="E176" s="100"/>
      <c r="F176" s="57"/>
      <c r="G176" s="58">
        <f t="shared" si="41"/>
        <v>0</v>
      </c>
      <c r="H176" s="58">
        <f>IF(E176="",0,IFERROR(VLOOKUP(E176,档案费管理台账!$D$4:$H$1000,5,0),0))</f>
        <v>0</v>
      </c>
      <c r="I176" s="57"/>
      <c r="J176" s="57"/>
      <c r="K176" s="57"/>
      <c r="L176" s="57"/>
      <c r="M176" s="58" t="str">
        <f t="shared" si="42"/>
        <v/>
      </c>
      <c r="N176" s="102"/>
    </row>
    <row r="177" spans="1:14">
      <c r="A177" s="97" t="str">
        <f t="shared" si="40"/>
        <v/>
      </c>
      <c r="B177" s="98" t="str">
        <f t="shared" si="39"/>
        <v/>
      </c>
      <c r="C177" s="99"/>
      <c r="D177" s="100"/>
      <c r="E177" s="100"/>
      <c r="F177" s="57"/>
      <c r="G177" s="58">
        <f t="shared" si="41"/>
        <v>0</v>
      </c>
      <c r="H177" s="58">
        <f>IF(E177="",0,IFERROR(VLOOKUP(E177,档案费管理台账!$D$4:$H$1000,5,0),0))</f>
        <v>0</v>
      </c>
      <c r="I177" s="57"/>
      <c r="J177" s="57"/>
      <c r="K177" s="57"/>
      <c r="L177" s="57"/>
      <c r="M177" s="58" t="str">
        <f t="shared" si="42"/>
        <v/>
      </c>
      <c r="N177" s="102"/>
    </row>
    <row r="178" spans="1:14">
      <c r="A178" s="97" t="str">
        <f t="shared" si="40"/>
        <v/>
      </c>
      <c r="B178" s="98" t="str">
        <f t="shared" si="39"/>
        <v/>
      </c>
      <c r="C178" s="99"/>
      <c r="D178" s="100"/>
      <c r="E178" s="100"/>
      <c r="F178" s="57"/>
      <c r="G178" s="58">
        <f t="shared" si="41"/>
        <v>0</v>
      </c>
      <c r="H178" s="58">
        <f>IF(E178="",0,IFERROR(VLOOKUP(E178,档案费管理台账!$D$4:$H$1000,5,0),0))</f>
        <v>0</v>
      </c>
      <c r="I178" s="57"/>
      <c r="J178" s="57"/>
      <c r="K178" s="57"/>
      <c r="L178" s="57"/>
      <c r="M178" s="58" t="str">
        <f t="shared" si="42"/>
        <v/>
      </c>
      <c r="N178" s="102"/>
    </row>
    <row r="179" spans="1:14">
      <c r="A179" s="97" t="str">
        <f t="shared" si="40"/>
        <v/>
      </c>
      <c r="B179" s="98" t="str">
        <f t="shared" si="39"/>
        <v/>
      </c>
      <c r="C179" s="99"/>
      <c r="D179" s="100"/>
      <c r="E179" s="100"/>
      <c r="F179" s="57"/>
      <c r="G179" s="58">
        <f t="shared" si="41"/>
        <v>0</v>
      </c>
      <c r="H179" s="58">
        <f>IF(E179="",0,IFERROR(VLOOKUP(E179,档案费管理台账!$D$4:$H$1000,5,0),0))</f>
        <v>0</v>
      </c>
      <c r="I179" s="57"/>
      <c r="J179" s="57"/>
      <c r="K179" s="57"/>
      <c r="L179" s="57"/>
      <c r="M179" s="58" t="str">
        <f t="shared" si="42"/>
        <v/>
      </c>
      <c r="N179" s="102"/>
    </row>
    <row r="180" spans="1:14">
      <c r="A180" s="97" t="str">
        <f t="shared" si="40"/>
        <v/>
      </c>
      <c r="B180" s="98" t="str">
        <f t="shared" si="39"/>
        <v/>
      </c>
      <c r="C180" s="99"/>
      <c r="D180" s="100"/>
      <c r="E180" s="100"/>
      <c r="F180" s="57"/>
      <c r="G180" s="58">
        <f t="shared" si="41"/>
        <v>0</v>
      </c>
      <c r="H180" s="58">
        <f>IF(E180="",0,IFERROR(VLOOKUP(E180,档案费管理台账!$D$4:$H$1000,5,0),0))</f>
        <v>0</v>
      </c>
      <c r="I180" s="57"/>
      <c r="J180" s="57"/>
      <c r="K180" s="57"/>
      <c r="L180" s="57"/>
      <c r="M180" s="58" t="str">
        <f t="shared" si="42"/>
        <v/>
      </c>
      <c r="N180" s="102"/>
    </row>
    <row r="181" spans="1:14">
      <c r="A181" s="97" t="str">
        <f t="shared" si="40"/>
        <v/>
      </c>
      <c r="B181" s="98" t="str">
        <f t="shared" si="39"/>
        <v/>
      </c>
      <c r="C181" s="99"/>
      <c r="D181" s="100"/>
      <c r="E181" s="100"/>
      <c r="F181" s="57"/>
      <c r="G181" s="58">
        <f t="shared" si="41"/>
        <v>0</v>
      </c>
      <c r="H181" s="58">
        <f>IF(E181="",0,IFERROR(VLOOKUP(E181,档案费管理台账!$D$4:$H$1000,5,0),0))</f>
        <v>0</v>
      </c>
      <c r="I181" s="57"/>
      <c r="J181" s="57"/>
      <c r="K181" s="57"/>
      <c r="L181" s="57"/>
      <c r="M181" s="58" t="str">
        <f t="shared" si="42"/>
        <v/>
      </c>
      <c r="N181" s="102"/>
    </row>
    <row r="182" spans="1:14">
      <c r="A182" s="97" t="str">
        <f t="shared" si="40"/>
        <v/>
      </c>
      <c r="B182" s="98" t="str">
        <f t="shared" si="39"/>
        <v/>
      </c>
      <c r="C182" s="99"/>
      <c r="D182" s="100"/>
      <c r="E182" s="100"/>
      <c r="F182" s="57"/>
      <c r="G182" s="58">
        <f t="shared" si="41"/>
        <v>0</v>
      </c>
      <c r="H182" s="58">
        <f>IF(E182="",0,IFERROR(VLOOKUP(E182,档案费管理台账!$D$4:$H$1000,5,0),0))</f>
        <v>0</v>
      </c>
      <c r="I182" s="57"/>
      <c r="J182" s="57"/>
      <c r="K182" s="57"/>
      <c r="L182" s="57"/>
      <c r="M182" s="58" t="str">
        <f t="shared" si="42"/>
        <v/>
      </c>
      <c r="N182" s="102"/>
    </row>
    <row r="183" spans="1:14">
      <c r="A183" s="97" t="str">
        <f t="shared" si="40"/>
        <v/>
      </c>
      <c r="B183" s="98" t="str">
        <f t="shared" si="39"/>
        <v/>
      </c>
      <c r="C183" s="99"/>
      <c r="D183" s="100"/>
      <c r="E183" s="100"/>
      <c r="F183" s="57"/>
      <c r="G183" s="58">
        <f t="shared" si="41"/>
        <v>0</v>
      </c>
      <c r="H183" s="58">
        <f>IF(E183="",0,IFERROR(VLOOKUP(E183,档案费管理台账!$D$4:$H$1000,5,0),0))</f>
        <v>0</v>
      </c>
      <c r="I183" s="57"/>
      <c r="J183" s="57"/>
      <c r="K183" s="57"/>
      <c r="L183" s="57"/>
      <c r="M183" s="58" t="str">
        <f t="shared" si="42"/>
        <v/>
      </c>
      <c r="N183" s="102"/>
    </row>
    <row r="184" spans="1:14">
      <c r="A184" s="97" t="str">
        <f t="shared" si="40"/>
        <v/>
      </c>
      <c r="B184" s="98" t="str">
        <f t="shared" si="39"/>
        <v/>
      </c>
      <c r="C184" s="99"/>
      <c r="D184" s="100"/>
      <c r="E184" s="100"/>
      <c r="F184" s="57"/>
      <c r="G184" s="58">
        <f t="shared" si="41"/>
        <v>0</v>
      </c>
      <c r="H184" s="58">
        <f>IF(E184="",0,IFERROR(VLOOKUP(E184,档案费管理台账!$D$4:$H$1000,5,0),0))</f>
        <v>0</v>
      </c>
      <c r="I184" s="57"/>
      <c r="J184" s="57"/>
      <c r="K184" s="57"/>
      <c r="L184" s="57"/>
      <c r="M184" s="58" t="str">
        <f t="shared" si="42"/>
        <v/>
      </c>
      <c r="N184" s="102"/>
    </row>
    <row r="185" spans="1:14">
      <c r="A185" s="97" t="str">
        <f t="shared" si="40"/>
        <v/>
      </c>
      <c r="B185" s="98" t="str">
        <f t="shared" si="39"/>
        <v/>
      </c>
      <c r="C185" s="99"/>
      <c r="D185" s="100"/>
      <c r="E185" s="100"/>
      <c r="F185" s="57"/>
      <c r="G185" s="58">
        <f t="shared" si="41"/>
        <v>0</v>
      </c>
      <c r="H185" s="58">
        <f>IF(E185="",0,IFERROR(VLOOKUP(E185,档案费管理台账!$D$4:$H$1000,5,0),0))</f>
        <v>0</v>
      </c>
      <c r="I185" s="57"/>
      <c r="J185" s="57"/>
      <c r="K185" s="57"/>
      <c r="L185" s="57"/>
      <c r="M185" s="58" t="str">
        <f t="shared" si="42"/>
        <v/>
      </c>
      <c r="N185" s="102"/>
    </row>
    <row r="186" spans="1:14">
      <c r="A186" s="97" t="str">
        <f t="shared" si="40"/>
        <v/>
      </c>
      <c r="B186" s="98" t="str">
        <f t="shared" si="39"/>
        <v/>
      </c>
      <c r="C186" s="99"/>
      <c r="D186" s="100"/>
      <c r="E186" s="100"/>
      <c r="F186" s="57"/>
      <c r="G186" s="58">
        <f t="shared" si="41"/>
        <v>0</v>
      </c>
      <c r="H186" s="58">
        <f>IF(E186="",0,IFERROR(VLOOKUP(E186,档案费管理台账!$D$4:$H$1000,5,0),0))</f>
        <v>0</v>
      </c>
      <c r="I186" s="57"/>
      <c r="J186" s="57"/>
      <c r="K186" s="57"/>
      <c r="L186" s="57"/>
      <c r="M186" s="58" t="str">
        <f t="shared" si="42"/>
        <v/>
      </c>
      <c r="N186" s="102"/>
    </row>
    <row r="187" spans="1:14">
      <c r="A187" s="97" t="str">
        <f t="shared" si="40"/>
        <v/>
      </c>
      <c r="B187" s="98" t="str">
        <f t="shared" si="39"/>
        <v/>
      </c>
      <c r="C187" s="99"/>
      <c r="D187" s="100"/>
      <c r="E187" s="100"/>
      <c r="F187" s="57"/>
      <c r="G187" s="58">
        <f t="shared" si="41"/>
        <v>0</v>
      </c>
      <c r="H187" s="58">
        <f>IF(E187="",0,IFERROR(VLOOKUP(E187,档案费管理台账!$D$4:$H$1000,5,0),0))</f>
        <v>0</v>
      </c>
      <c r="I187" s="57"/>
      <c r="J187" s="57"/>
      <c r="K187" s="57"/>
      <c r="L187" s="57"/>
      <c r="M187" s="58" t="str">
        <f t="shared" si="42"/>
        <v/>
      </c>
      <c r="N187" s="102"/>
    </row>
    <row r="188" spans="1:14">
      <c r="A188" s="97" t="str">
        <f t="shared" si="40"/>
        <v/>
      </c>
      <c r="B188" s="98" t="str">
        <f t="shared" si="39"/>
        <v/>
      </c>
      <c r="C188" s="99"/>
      <c r="D188" s="100"/>
      <c r="E188" s="100"/>
      <c r="F188" s="57"/>
      <c r="G188" s="58">
        <f t="shared" si="41"/>
        <v>0</v>
      </c>
      <c r="H188" s="58">
        <f>IF(E188="",0,IFERROR(VLOOKUP(E188,档案费管理台账!$D$4:$H$1000,5,0),0))</f>
        <v>0</v>
      </c>
      <c r="I188" s="57"/>
      <c r="J188" s="57"/>
      <c r="K188" s="57"/>
      <c r="L188" s="57"/>
      <c r="M188" s="58" t="str">
        <f t="shared" si="42"/>
        <v/>
      </c>
      <c r="N188" s="102"/>
    </row>
    <row r="189" spans="1:14">
      <c r="A189" s="97" t="str">
        <f t="shared" si="40"/>
        <v/>
      </c>
      <c r="B189" s="98" t="str">
        <f t="shared" si="39"/>
        <v/>
      </c>
      <c r="C189" s="99"/>
      <c r="D189" s="100"/>
      <c r="E189" s="100"/>
      <c r="F189" s="57"/>
      <c r="G189" s="58">
        <f t="shared" si="41"/>
        <v>0</v>
      </c>
      <c r="H189" s="58">
        <f>IF(E189="",0,IFERROR(VLOOKUP(E189,档案费管理台账!$D$4:$H$1000,5,0),0))</f>
        <v>0</v>
      </c>
      <c r="I189" s="57"/>
      <c r="J189" s="57"/>
      <c r="K189" s="57"/>
      <c r="L189" s="57"/>
      <c r="M189" s="58" t="str">
        <f t="shared" si="42"/>
        <v/>
      </c>
      <c r="N189" s="102"/>
    </row>
    <row r="190" spans="1:14">
      <c r="A190" s="97" t="str">
        <f t="shared" si="40"/>
        <v/>
      </c>
      <c r="B190" s="98" t="str">
        <f t="shared" si="39"/>
        <v/>
      </c>
      <c r="C190" s="99"/>
      <c r="D190" s="100"/>
      <c r="E190" s="100"/>
      <c r="F190" s="57"/>
      <c r="G190" s="58">
        <f t="shared" si="41"/>
        <v>0</v>
      </c>
      <c r="H190" s="58">
        <f>IF(E190="",0,IFERROR(VLOOKUP(E190,档案费管理台账!$D$4:$H$1000,5,0),0))</f>
        <v>0</v>
      </c>
      <c r="I190" s="57"/>
      <c r="J190" s="57"/>
      <c r="K190" s="57"/>
      <c r="L190" s="57"/>
      <c r="M190" s="58" t="str">
        <f t="shared" si="42"/>
        <v/>
      </c>
      <c r="N190" s="102"/>
    </row>
    <row r="191" spans="1:14">
      <c r="A191" s="97" t="str">
        <f t="shared" si="40"/>
        <v/>
      </c>
      <c r="B191" s="98" t="str">
        <f t="shared" si="39"/>
        <v/>
      </c>
      <c r="C191" s="99"/>
      <c r="D191" s="100"/>
      <c r="E191" s="100"/>
      <c r="F191" s="57"/>
      <c r="G191" s="58">
        <f t="shared" si="41"/>
        <v>0</v>
      </c>
      <c r="H191" s="58">
        <f>IF(E191="",0,IFERROR(VLOOKUP(E191,档案费管理台账!$D$4:$H$1000,5,0),0))</f>
        <v>0</v>
      </c>
      <c r="I191" s="57"/>
      <c r="J191" s="57"/>
      <c r="K191" s="57"/>
      <c r="L191" s="57"/>
      <c r="M191" s="58" t="str">
        <f t="shared" si="42"/>
        <v/>
      </c>
      <c r="N191" s="102"/>
    </row>
    <row r="192" spans="1:14">
      <c r="A192" s="97" t="str">
        <f t="shared" si="40"/>
        <v/>
      </c>
      <c r="B192" s="98" t="str">
        <f t="shared" si="39"/>
        <v/>
      </c>
      <c r="C192" s="99"/>
      <c r="D192" s="100"/>
      <c r="E192" s="100"/>
      <c r="F192" s="57"/>
      <c r="G192" s="58">
        <f t="shared" si="41"/>
        <v>0</v>
      </c>
      <c r="H192" s="58">
        <f>IF(E192="",0,IFERROR(VLOOKUP(E192,档案费管理台账!$D$4:$H$1000,5,0),0))</f>
        <v>0</v>
      </c>
      <c r="I192" s="57"/>
      <c r="J192" s="57"/>
      <c r="K192" s="57"/>
      <c r="L192" s="57"/>
      <c r="M192" s="58" t="str">
        <f t="shared" si="42"/>
        <v/>
      </c>
      <c r="N192" s="102"/>
    </row>
    <row r="193" spans="1:14">
      <c r="A193" s="97" t="str">
        <f t="shared" si="40"/>
        <v/>
      </c>
      <c r="B193" s="98" t="str">
        <f t="shared" si="39"/>
        <v/>
      </c>
      <c r="C193" s="99"/>
      <c r="D193" s="100"/>
      <c r="E193" s="100"/>
      <c r="F193" s="57"/>
      <c r="G193" s="58">
        <f t="shared" si="41"/>
        <v>0</v>
      </c>
      <c r="H193" s="58">
        <f>IF(E193="",0,IFERROR(VLOOKUP(E193,档案费管理台账!$D$4:$H$1000,5,0),0))</f>
        <v>0</v>
      </c>
      <c r="I193" s="57"/>
      <c r="J193" s="57"/>
      <c r="K193" s="57"/>
      <c r="L193" s="57"/>
      <c r="M193" s="58" t="str">
        <f t="shared" si="42"/>
        <v/>
      </c>
      <c r="N193" s="102"/>
    </row>
    <row r="194" spans="1:14">
      <c r="A194" s="97" t="str">
        <f t="shared" si="40"/>
        <v/>
      </c>
      <c r="B194" s="98" t="str">
        <f t="shared" si="39"/>
        <v/>
      </c>
      <c r="C194" s="99"/>
      <c r="D194" s="100"/>
      <c r="E194" s="100"/>
      <c r="F194" s="57"/>
      <c r="G194" s="58">
        <f t="shared" si="41"/>
        <v>0</v>
      </c>
      <c r="H194" s="58">
        <f>IF(E194="",0,IFERROR(VLOOKUP(E194,档案费管理台账!$D$4:$H$1000,5,0),0))</f>
        <v>0</v>
      </c>
      <c r="I194" s="57"/>
      <c r="J194" s="57"/>
      <c r="K194" s="57"/>
      <c r="L194" s="57"/>
      <c r="M194" s="58" t="str">
        <f t="shared" si="42"/>
        <v/>
      </c>
      <c r="N194" s="102"/>
    </row>
    <row r="195" spans="1:14">
      <c r="A195" s="97" t="str">
        <f t="shared" si="40"/>
        <v/>
      </c>
      <c r="B195" s="98" t="str">
        <f t="shared" si="39"/>
        <v/>
      </c>
      <c r="C195" s="99"/>
      <c r="D195" s="100"/>
      <c r="E195" s="100"/>
      <c r="F195" s="57"/>
      <c r="G195" s="58">
        <f t="shared" si="41"/>
        <v>0</v>
      </c>
      <c r="H195" s="58">
        <f>IF(E195="",0,IFERROR(VLOOKUP(E195,档案费管理台账!$D$4:$H$1000,5,0),0))</f>
        <v>0</v>
      </c>
      <c r="I195" s="57"/>
      <c r="J195" s="57"/>
      <c r="K195" s="57"/>
      <c r="L195" s="57"/>
      <c r="M195" s="58" t="str">
        <f t="shared" si="42"/>
        <v/>
      </c>
      <c r="N195" s="102"/>
    </row>
    <row r="196" spans="1:14">
      <c r="A196" s="97" t="str">
        <f t="shared" si="40"/>
        <v/>
      </c>
      <c r="B196" s="98" t="str">
        <f t="shared" si="39"/>
        <v/>
      </c>
      <c r="C196" s="99"/>
      <c r="D196" s="100"/>
      <c r="E196" s="100"/>
      <c r="F196" s="57"/>
      <c r="G196" s="58">
        <f t="shared" si="41"/>
        <v>0</v>
      </c>
      <c r="H196" s="58">
        <f>IF(E196="",0,IFERROR(VLOOKUP(E196,档案费管理台账!$D$4:$H$1000,5,0),0))</f>
        <v>0</v>
      </c>
      <c r="I196" s="57"/>
      <c r="J196" s="57"/>
      <c r="K196" s="57"/>
      <c r="L196" s="57"/>
      <c r="M196" s="58" t="str">
        <f t="shared" si="42"/>
        <v/>
      </c>
      <c r="N196" s="102"/>
    </row>
    <row r="197" spans="1:14">
      <c r="A197" s="97" t="str">
        <f t="shared" si="40"/>
        <v/>
      </c>
      <c r="B197" s="98" t="str">
        <f t="shared" si="39"/>
        <v/>
      </c>
      <c r="C197" s="99"/>
      <c r="D197" s="100"/>
      <c r="E197" s="100"/>
      <c r="F197" s="57"/>
      <c r="G197" s="58">
        <f t="shared" si="41"/>
        <v>0</v>
      </c>
      <c r="H197" s="58">
        <f>IF(E197="",0,IFERROR(VLOOKUP(E197,档案费管理台账!$D$4:$H$1000,5,0),0))</f>
        <v>0</v>
      </c>
      <c r="I197" s="57"/>
      <c r="J197" s="57"/>
      <c r="K197" s="57"/>
      <c r="L197" s="57"/>
      <c r="M197" s="58" t="str">
        <f t="shared" si="42"/>
        <v/>
      </c>
      <c r="N197" s="102"/>
    </row>
    <row r="198" spans="1:14">
      <c r="A198" s="97" t="str">
        <f t="shared" si="40"/>
        <v/>
      </c>
      <c r="B198" s="98" t="str">
        <f t="shared" si="39"/>
        <v/>
      </c>
      <c r="C198" s="99"/>
      <c r="D198" s="100"/>
      <c r="E198" s="100"/>
      <c r="F198" s="57"/>
      <c r="G198" s="58">
        <f t="shared" si="41"/>
        <v>0</v>
      </c>
      <c r="H198" s="58">
        <f>IF(E198="",0,IFERROR(VLOOKUP(E198,档案费管理台账!$D$4:$H$1000,5,0),0))</f>
        <v>0</v>
      </c>
      <c r="I198" s="57"/>
      <c r="J198" s="57"/>
      <c r="K198" s="57"/>
      <c r="L198" s="57"/>
      <c r="M198" s="58" t="str">
        <f t="shared" si="42"/>
        <v/>
      </c>
      <c r="N198" s="102"/>
    </row>
    <row r="199" spans="1:14">
      <c r="A199" s="97" t="str">
        <f t="shared" si="40"/>
        <v/>
      </c>
      <c r="B199" s="98" t="str">
        <f t="shared" si="39"/>
        <v/>
      </c>
      <c r="C199" s="99"/>
      <c r="D199" s="100"/>
      <c r="E199" s="100"/>
      <c r="F199" s="57"/>
      <c r="G199" s="58">
        <f t="shared" si="41"/>
        <v>0</v>
      </c>
      <c r="H199" s="58">
        <f>IF(E199="",0,IFERROR(VLOOKUP(E199,档案费管理台账!$D$4:$H$1000,5,0),0))</f>
        <v>0</v>
      </c>
      <c r="I199" s="57"/>
      <c r="J199" s="57"/>
      <c r="K199" s="57"/>
      <c r="L199" s="57"/>
      <c r="M199" s="58" t="str">
        <f t="shared" si="42"/>
        <v/>
      </c>
      <c r="N199" s="102"/>
    </row>
    <row r="200" spans="1:14">
      <c r="A200" s="97" t="str">
        <f t="shared" si="40"/>
        <v/>
      </c>
      <c r="B200" s="98" t="str">
        <f t="shared" si="39"/>
        <v/>
      </c>
      <c r="C200" s="99"/>
      <c r="D200" s="100"/>
      <c r="E200" s="100"/>
      <c r="F200" s="57"/>
      <c r="G200" s="58">
        <f t="shared" si="41"/>
        <v>0</v>
      </c>
      <c r="H200" s="58">
        <f>IF(E200="",0,IFERROR(VLOOKUP(E200,档案费管理台账!$D$4:$H$1000,5,0),0))</f>
        <v>0</v>
      </c>
      <c r="I200" s="57"/>
      <c r="J200" s="57"/>
      <c r="K200" s="57"/>
      <c r="L200" s="57"/>
      <c r="M200" s="58" t="str">
        <f t="shared" si="42"/>
        <v/>
      </c>
      <c r="N200" s="102"/>
    </row>
    <row r="201" spans="1:14">
      <c r="A201" s="97" t="str">
        <f t="shared" si="40"/>
        <v/>
      </c>
      <c r="B201" s="98" t="str">
        <f t="shared" si="39"/>
        <v/>
      </c>
      <c r="C201" s="99"/>
      <c r="D201" s="100"/>
      <c r="E201" s="100"/>
      <c r="F201" s="57"/>
      <c r="G201" s="58">
        <f t="shared" si="41"/>
        <v>0</v>
      </c>
      <c r="H201" s="58">
        <f>IF(E201="",0,IFERROR(VLOOKUP(E201,档案费管理台账!$D$4:$H$1000,5,0),0))</f>
        <v>0</v>
      </c>
      <c r="I201" s="57"/>
      <c r="J201" s="57"/>
      <c r="K201" s="57"/>
      <c r="L201" s="57"/>
      <c r="M201" s="58" t="str">
        <f t="shared" si="42"/>
        <v/>
      </c>
      <c r="N201" s="102"/>
    </row>
    <row r="202" spans="1:14">
      <c r="A202" s="97" t="str">
        <f t="shared" si="40"/>
        <v/>
      </c>
      <c r="B202" s="98" t="str">
        <f t="shared" si="39"/>
        <v/>
      </c>
      <c r="C202" s="99"/>
      <c r="D202" s="100"/>
      <c r="E202" s="100"/>
      <c r="F202" s="57"/>
      <c r="G202" s="58">
        <f t="shared" si="41"/>
        <v>0</v>
      </c>
      <c r="H202" s="58">
        <f>IF(E202="",0,IFERROR(VLOOKUP(E202,档案费管理台账!$D$4:$H$1000,5,0),0))</f>
        <v>0</v>
      </c>
      <c r="I202" s="57"/>
      <c r="J202" s="57"/>
      <c r="K202" s="57"/>
      <c r="L202" s="57"/>
      <c r="M202" s="58" t="str">
        <f t="shared" si="42"/>
        <v/>
      </c>
      <c r="N202" s="102"/>
    </row>
    <row r="203" spans="1:14">
      <c r="A203" s="97" t="str">
        <f t="shared" si="40"/>
        <v/>
      </c>
      <c r="B203" s="98" t="str">
        <f t="shared" si="39"/>
        <v/>
      </c>
      <c r="C203" s="99"/>
      <c r="D203" s="100"/>
      <c r="E203" s="100"/>
      <c r="F203" s="57"/>
      <c r="G203" s="58">
        <f t="shared" si="41"/>
        <v>0</v>
      </c>
      <c r="H203" s="58">
        <f>IF(E203="",0,IFERROR(VLOOKUP(E203,档案费管理台账!$D$4:$H$1000,5,0),0))</f>
        <v>0</v>
      </c>
      <c r="I203" s="57"/>
      <c r="J203" s="57"/>
      <c r="K203" s="57"/>
      <c r="L203" s="57"/>
      <c r="M203" s="58" t="str">
        <f t="shared" si="42"/>
        <v/>
      </c>
      <c r="N203" s="102"/>
    </row>
    <row r="204" spans="1:14">
      <c r="A204" s="97" t="str">
        <f t="shared" si="40"/>
        <v/>
      </c>
      <c r="B204" s="98" t="str">
        <f t="shared" si="39"/>
        <v/>
      </c>
      <c r="C204" s="99"/>
      <c r="D204" s="100"/>
      <c r="E204" s="100"/>
      <c r="F204" s="57"/>
      <c r="G204" s="58">
        <f t="shared" si="41"/>
        <v>0</v>
      </c>
      <c r="H204" s="58">
        <f>IF(E204="",0,IFERROR(VLOOKUP(E204,档案费管理台账!$D$4:$H$1000,5,0),0))</f>
        <v>0</v>
      </c>
      <c r="I204" s="57"/>
      <c r="J204" s="57"/>
      <c r="K204" s="57"/>
      <c r="L204" s="57"/>
      <c r="M204" s="58" t="str">
        <f t="shared" si="42"/>
        <v/>
      </c>
      <c r="N204" s="102"/>
    </row>
    <row r="205" spans="1:14">
      <c r="A205" s="97" t="str">
        <f t="shared" si="40"/>
        <v/>
      </c>
      <c r="B205" s="98" t="str">
        <f t="shared" si="39"/>
        <v/>
      </c>
      <c r="C205" s="99"/>
      <c r="D205" s="100"/>
      <c r="E205" s="100"/>
      <c r="F205" s="57"/>
      <c r="G205" s="58">
        <f t="shared" si="41"/>
        <v>0</v>
      </c>
      <c r="H205" s="58">
        <f>IF(E205="",0,IFERROR(VLOOKUP(E205,档案费管理台账!$D$4:$H$1000,5,0),0))</f>
        <v>0</v>
      </c>
      <c r="I205" s="57"/>
      <c r="J205" s="57"/>
      <c r="K205" s="57"/>
      <c r="L205" s="57"/>
      <c r="M205" s="58" t="str">
        <f t="shared" si="42"/>
        <v/>
      </c>
      <c r="N205" s="102"/>
    </row>
    <row r="206" spans="1:14">
      <c r="A206" s="97" t="str">
        <f t="shared" si="40"/>
        <v/>
      </c>
      <c r="B206" s="98" t="str">
        <f t="shared" si="39"/>
        <v/>
      </c>
      <c r="C206" s="99"/>
      <c r="D206" s="100"/>
      <c r="E206" s="100"/>
      <c r="F206" s="57"/>
      <c r="G206" s="58">
        <f t="shared" si="41"/>
        <v>0</v>
      </c>
      <c r="H206" s="58">
        <f>IF(E206="",0,IFERROR(VLOOKUP(E206,档案费管理台账!$D$4:$H$1000,5,0),0))</f>
        <v>0</v>
      </c>
      <c r="I206" s="57"/>
      <c r="J206" s="57"/>
      <c r="K206" s="57"/>
      <c r="L206" s="57"/>
      <c r="M206" s="58" t="str">
        <f t="shared" si="42"/>
        <v/>
      </c>
      <c r="N206" s="102"/>
    </row>
    <row r="207" spans="1:14">
      <c r="A207" s="97" t="str">
        <f t="shared" si="40"/>
        <v/>
      </c>
      <c r="B207" s="98" t="str">
        <f t="shared" si="39"/>
        <v/>
      </c>
      <c r="C207" s="99"/>
      <c r="D207" s="100"/>
      <c r="E207" s="100"/>
      <c r="F207" s="57"/>
      <c r="G207" s="58">
        <f t="shared" si="41"/>
        <v>0</v>
      </c>
      <c r="H207" s="58">
        <f>IF(E207="",0,IFERROR(VLOOKUP(E207,档案费管理台账!$D$4:$H$1000,5,0),0))</f>
        <v>0</v>
      </c>
      <c r="I207" s="57"/>
      <c r="J207" s="57"/>
      <c r="K207" s="57"/>
      <c r="L207" s="57"/>
      <c r="M207" s="58" t="str">
        <f t="shared" si="42"/>
        <v/>
      </c>
      <c r="N207" s="102"/>
    </row>
    <row r="208" spans="1:14">
      <c r="A208" s="97" t="str">
        <f t="shared" si="40"/>
        <v/>
      </c>
      <c r="B208" s="98" t="str">
        <f t="shared" si="39"/>
        <v/>
      </c>
      <c r="C208" s="99"/>
      <c r="D208" s="100"/>
      <c r="E208" s="100"/>
      <c r="F208" s="57"/>
      <c r="G208" s="58">
        <f t="shared" si="41"/>
        <v>0</v>
      </c>
      <c r="H208" s="58">
        <f>IF(E208="",0,IFERROR(VLOOKUP(E208,档案费管理台账!$D$4:$H$1000,5,0),0))</f>
        <v>0</v>
      </c>
      <c r="I208" s="57"/>
      <c r="J208" s="57"/>
      <c r="K208" s="57"/>
      <c r="L208" s="57"/>
      <c r="M208" s="58" t="str">
        <f t="shared" si="42"/>
        <v/>
      </c>
      <c r="N208" s="102"/>
    </row>
    <row r="209" spans="1:14">
      <c r="A209" s="97" t="str">
        <f t="shared" si="40"/>
        <v/>
      </c>
      <c r="B209" s="98" t="str">
        <f t="shared" si="39"/>
        <v/>
      </c>
      <c r="C209" s="99"/>
      <c r="D209" s="100"/>
      <c r="E209" s="100"/>
      <c r="F209" s="57"/>
      <c r="G209" s="58">
        <f t="shared" si="41"/>
        <v>0</v>
      </c>
      <c r="H209" s="58">
        <f>IF(E209="",0,IFERROR(VLOOKUP(E209,档案费管理台账!$D$4:$H$1000,5,0),0))</f>
        <v>0</v>
      </c>
      <c r="I209" s="57"/>
      <c r="J209" s="57"/>
      <c r="K209" s="57"/>
      <c r="L209" s="57"/>
      <c r="M209" s="58" t="str">
        <f t="shared" si="42"/>
        <v/>
      </c>
      <c r="N209" s="102"/>
    </row>
    <row r="210" spans="1:14">
      <c r="A210" s="97" t="str">
        <f t="shared" si="40"/>
        <v/>
      </c>
      <c r="B210" s="98" t="str">
        <f t="shared" si="39"/>
        <v/>
      </c>
      <c r="C210" s="99"/>
      <c r="D210" s="100"/>
      <c r="E210" s="100"/>
      <c r="F210" s="57"/>
      <c r="G210" s="58">
        <f t="shared" si="41"/>
        <v>0</v>
      </c>
      <c r="H210" s="58">
        <f>IF(E210="",0,IFERROR(VLOOKUP(E210,档案费管理台账!$D$4:$H$1000,5,0),0))</f>
        <v>0</v>
      </c>
      <c r="I210" s="57"/>
      <c r="J210" s="57"/>
      <c r="K210" s="57"/>
      <c r="L210" s="57"/>
      <c r="M210" s="58" t="str">
        <f t="shared" si="42"/>
        <v/>
      </c>
      <c r="N210" s="102"/>
    </row>
    <row r="211" spans="1:14">
      <c r="A211" s="97" t="str">
        <f t="shared" si="40"/>
        <v/>
      </c>
      <c r="B211" s="98" t="str">
        <f t="shared" si="39"/>
        <v/>
      </c>
      <c r="C211" s="99"/>
      <c r="D211" s="100"/>
      <c r="E211" s="100"/>
      <c r="F211" s="57"/>
      <c r="G211" s="58">
        <f t="shared" si="41"/>
        <v>0</v>
      </c>
      <c r="H211" s="58">
        <f>IF(E211="",0,IFERROR(VLOOKUP(E211,档案费管理台账!$D$4:$H$1000,5,0),0))</f>
        <v>0</v>
      </c>
      <c r="I211" s="57"/>
      <c r="J211" s="57"/>
      <c r="K211" s="57"/>
      <c r="L211" s="57"/>
      <c r="M211" s="58" t="str">
        <f t="shared" si="42"/>
        <v/>
      </c>
      <c r="N211" s="102"/>
    </row>
    <row r="212" spans="1:14">
      <c r="A212" s="97" t="str">
        <f t="shared" si="40"/>
        <v/>
      </c>
      <c r="B212" s="98" t="str">
        <f t="shared" si="39"/>
        <v/>
      </c>
      <c r="C212" s="99"/>
      <c r="D212" s="100"/>
      <c r="E212" s="100"/>
      <c r="F212" s="57"/>
      <c r="G212" s="58">
        <f t="shared" si="41"/>
        <v>0</v>
      </c>
      <c r="H212" s="58">
        <f>IF(E212="",0,IFERROR(VLOOKUP(E212,档案费管理台账!$D$4:$H$1000,5,0),0))</f>
        <v>0</v>
      </c>
      <c r="I212" s="57"/>
      <c r="J212" s="57"/>
      <c r="K212" s="57"/>
      <c r="L212" s="57"/>
      <c r="M212" s="58" t="str">
        <f t="shared" si="42"/>
        <v/>
      </c>
      <c r="N212" s="102"/>
    </row>
    <row r="213" spans="1:14">
      <c r="A213" s="97" t="str">
        <f t="shared" si="40"/>
        <v/>
      </c>
      <c r="B213" s="98" t="str">
        <f t="shared" si="39"/>
        <v/>
      </c>
      <c r="C213" s="99"/>
      <c r="D213" s="100"/>
      <c r="E213" s="100"/>
      <c r="F213" s="57"/>
      <c r="G213" s="58">
        <f t="shared" si="41"/>
        <v>0</v>
      </c>
      <c r="H213" s="58">
        <f>IF(E213="",0,IFERROR(VLOOKUP(E213,档案费管理台账!$D$4:$H$1000,5,0),0))</f>
        <v>0</v>
      </c>
      <c r="I213" s="57"/>
      <c r="J213" s="57"/>
      <c r="K213" s="57"/>
      <c r="L213" s="57"/>
      <c r="M213" s="58" t="str">
        <f t="shared" si="42"/>
        <v/>
      </c>
      <c r="N213" s="102"/>
    </row>
    <row r="214" spans="1:14">
      <c r="A214" s="97" t="str">
        <f t="shared" si="40"/>
        <v/>
      </c>
      <c r="B214" s="98" t="str">
        <f t="shared" si="39"/>
        <v/>
      </c>
      <c r="C214" s="99"/>
      <c r="D214" s="100"/>
      <c r="E214" s="100"/>
      <c r="F214" s="57"/>
      <c r="G214" s="58">
        <f t="shared" si="41"/>
        <v>0</v>
      </c>
      <c r="H214" s="58">
        <f>IF(E214="",0,IFERROR(VLOOKUP(E214,档案费管理台账!$D$4:$H$1000,5,0),0))</f>
        <v>0</v>
      </c>
      <c r="I214" s="57"/>
      <c r="J214" s="57"/>
      <c r="K214" s="57"/>
      <c r="L214" s="57"/>
      <c r="M214" s="58" t="str">
        <f t="shared" si="42"/>
        <v/>
      </c>
      <c r="N214" s="102"/>
    </row>
    <row r="215" spans="1:14">
      <c r="A215" s="97" t="str">
        <f t="shared" si="40"/>
        <v/>
      </c>
      <c r="B215" s="98" t="str">
        <f t="shared" si="39"/>
        <v/>
      </c>
      <c r="C215" s="99"/>
      <c r="D215" s="100"/>
      <c r="E215" s="100"/>
      <c r="F215" s="57"/>
      <c r="G215" s="58">
        <f t="shared" si="41"/>
        <v>0</v>
      </c>
      <c r="H215" s="58">
        <f>IF(E215="",0,IFERROR(VLOOKUP(E215,档案费管理台账!$D$4:$H$1000,5,0),0))</f>
        <v>0</v>
      </c>
      <c r="I215" s="57"/>
      <c r="J215" s="57"/>
      <c r="K215" s="57"/>
      <c r="L215" s="57"/>
      <c r="M215" s="58" t="str">
        <f t="shared" si="42"/>
        <v/>
      </c>
      <c r="N215" s="102"/>
    </row>
    <row r="216" spans="1:14">
      <c r="A216" s="97" t="str">
        <f t="shared" si="40"/>
        <v/>
      </c>
      <c r="B216" s="98" t="str">
        <f t="shared" si="39"/>
        <v/>
      </c>
      <c r="C216" s="99"/>
      <c r="D216" s="100"/>
      <c r="E216" s="100"/>
      <c r="F216" s="57"/>
      <c r="G216" s="58">
        <f t="shared" si="41"/>
        <v>0</v>
      </c>
      <c r="H216" s="58">
        <f>IF(E216="",0,IFERROR(VLOOKUP(E216,档案费管理台账!$D$4:$H$1000,5,0),0))</f>
        <v>0</v>
      </c>
      <c r="I216" s="57"/>
      <c r="J216" s="57"/>
      <c r="K216" s="57"/>
      <c r="L216" s="57"/>
      <c r="M216" s="58" t="str">
        <f t="shared" si="42"/>
        <v/>
      </c>
      <c r="N216" s="102"/>
    </row>
    <row r="217" spans="1:14">
      <c r="A217" s="97" t="str">
        <f t="shared" si="40"/>
        <v/>
      </c>
      <c r="B217" s="98" t="str">
        <f t="shared" si="39"/>
        <v/>
      </c>
      <c r="C217" s="99"/>
      <c r="D217" s="100"/>
      <c r="E217" s="100"/>
      <c r="F217" s="57"/>
      <c r="G217" s="58">
        <f t="shared" si="41"/>
        <v>0</v>
      </c>
      <c r="H217" s="58">
        <f>IF(E217="",0,IFERROR(VLOOKUP(E217,档案费管理台账!$D$4:$H$1000,5,0),0))</f>
        <v>0</v>
      </c>
      <c r="I217" s="57"/>
      <c r="J217" s="57"/>
      <c r="K217" s="57"/>
      <c r="L217" s="57"/>
      <c r="M217" s="58" t="str">
        <f t="shared" si="42"/>
        <v/>
      </c>
      <c r="N217" s="102"/>
    </row>
    <row r="218" spans="1:14">
      <c r="A218" s="97" t="str">
        <f t="shared" si="40"/>
        <v/>
      </c>
      <c r="B218" s="98" t="str">
        <f t="shared" si="39"/>
        <v/>
      </c>
      <c r="C218" s="99"/>
      <c r="D218" s="100"/>
      <c r="E218" s="100"/>
      <c r="F218" s="57"/>
      <c r="G218" s="58">
        <f t="shared" si="41"/>
        <v>0</v>
      </c>
      <c r="H218" s="58">
        <f>IF(E218="",0,IFERROR(VLOOKUP(E218,档案费管理台账!$D$4:$H$1000,5,0),0))</f>
        <v>0</v>
      </c>
      <c r="I218" s="57"/>
      <c r="J218" s="57"/>
      <c r="K218" s="57"/>
      <c r="L218" s="57"/>
      <c r="M218" s="58" t="str">
        <f t="shared" si="42"/>
        <v/>
      </c>
      <c r="N218" s="102"/>
    </row>
    <row r="219" spans="1:14">
      <c r="A219" s="97" t="str">
        <f t="shared" si="40"/>
        <v/>
      </c>
      <c r="B219" s="98" t="str">
        <f t="shared" si="39"/>
        <v/>
      </c>
      <c r="C219" s="99"/>
      <c r="D219" s="100"/>
      <c r="E219" s="100"/>
      <c r="F219" s="57"/>
      <c r="G219" s="58">
        <f t="shared" si="41"/>
        <v>0</v>
      </c>
      <c r="H219" s="58">
        <f>IF(E219="",0,IFERROR(VLOOKUP(E219,档案费管理台账!$D$4:$H$1000,5,0),0))</f>
        <v>0</v>
      </c>
      <c r="I219" s="57"/>
      <c r="J219" s="57"/>
      <c r="K219" s="57"/>
      <c r="L219" s="57"/>
      <c r="M219" s="58" t="str">
        <f t="shared" si="42"/>
        <v/>
      </c>
      <c r="N219" s="102"/>
    </row>
    <row r="220" spans="1:14">
      <c r="A220" s="97" t="str">
        <f t="shared" si="40"/>
        <v/>
      </c>
      <c r="B220" s="98" t="str">
        <f t="shared" si="39"/>
        <v/>
      </c>
      <c r="C220" s="99"/>
      <c r="D220" s="100"/>
      <c r="E220" s="100"/>
      <c r="F220" s="57"/>
      <c r="G220" s="58">
        <f t="shared" si="41"/>
        <v>0</v>
      </c>
      <c r="H220" s="58">
        <f>IF(E220="",0,IFERROR(VLOOKUP(E220,档案费管理台账!$D$4:$H$1000,5,0),0))</f>
        <v>0</v>
      </c>
      <c r="I220" s="57"/>
      <c r="J220" s="57"/>
      <c r="K220" s="57"/>
      <c r="L220" s="57"/>
      <c r="M220" s="58" t="str">
        <f t="shared" si="42"/>
        <v/>
      </c>
      <c r="N220" s="102"/>
    </row>
    <row r="221" spans="1:14">
      <c r="A221" s="97" t="str">
        <f t="shared" si="40"/>
        <v/>
      </c>
      <c r="B221" s="98" t="str">
        <f t="shared" si="39"/>
        <v/>
      </c>
      <c r="C221" s="99"/>
      <c r="D221" s="100"/>
      <c r="E221" s="100"/>
      <c r="F221" s="57"/>
      <c r="G221" s="58">
        <f t="shared" si="41"/>
        <v>0</v>
      </c>
      <c r="H221" s="58">
        <f>IF(E221="",0,IFERROR(VLOOKUP(E221,档案费管理台账!$D$4:$H$1000,5,0),0))</f>
        <v>0</v>
      </c>
      <c r="I221" s="57"/>
      <c r="J221" s="57"/>
      <c r="K221" s="57"/>
      <c r="L221" s="57"/>
      <c r="M221" s="58" t="str">
        <f t="shared" si="42"/>
        <v/>
      </c>
      <c r="N221" s="102"/>
    </row>
    <row r="222" spans="1:14">
      <c r="A222" s="97" t="str">
        <f t="shared" si="40"/>
        <v/>
      </c>
      <c r="B222" s="98" t="str">
        <f t="shared" si="39"/>
        <v/>
      </c>
      <c r="C222" s="99"/>
      <c r="D222" s="100"/>
      <c r="E222" s="100"/>
      <c r="F222" s="57"/>
      <c r="G222" s="58">
        <f t="shared" si="41"/>
        <v>0</v>
      </c>
      <c r="H222" s="58">
        <f>IF(E222="",0,IFERROR(VLOOKUP(E222,档案费管理台账!$D$4:$H$1000,5,0),0))</f>
        <v>0</v>
      </c>
      <c r="I222" s="57"/>
      <c r="J222" s="57"/>
      <c r="K222" s="57"/>
      <c r="L222" s="57"/>
      <c r="M222" s="58" t="str">
        <f t="shared" si="42"/>
        <v/>
      </c>
      <c r="N222" s="102"/>
    </row>
    <row r="223" spans="1:14">
      <c r="A223" s="97" t="str">
        <f t="shared" si="40"/>
        <v/>
      </c>
      <c r="B223" s="98" t="str">
        <f t="shared" si="39"/>
        <v/>
      </c>
      <c r="C223" s="99"/>
      <c r="D223" s="100"/>
      <c r="E223" s="100"/>
      <c r="F223" s="57"/>
      <c r="G223" s="58">
        <f t="shared" si="41"/>
        <v>0</v>
      </c>
      <c r="H223" s="58">
        <f>IF(E223="",0,IFERROR(VLOOKUP(E223,档案费管理台账!$D$4:$H$1000,5,0),0))</f>
        <v>0</v>
      </c>
      <c r="I223" s="57"/>
      <c r="J223" s="57"/>
      <c r="K223" s="57"/>
      <c r="L223" s="57"/>
      <c r="M223" s="58" t="str">
        <f t="shared" si="42"/>
        <v/>
      </c>
      <c r="N223" s="102"/>
    </row>
    <row r="224" spans="1:14">
      <c r="A224" s="97" t="str">
        <f t="shared" si="40"/>
        <v/>
      </c>
      <c r="B224" s="98" t="str">
        <f t="shared" si="39"/>
        <v/>
      </c>
      <c r="C224" s="99"/>
      <c r="D224" s="100"/>
      <c r="E224" s="100"/>
      <c r="F224" s="57"/>
      <c r="G224" s="58">
        <f t="shared" si="41"/>
        <v>0</v>
      </c>
      <c r="H224" s="58">
        <f>IF(E224="",0,IFERROR(VLOOKUP(E224,档案费管理台账!$D$4:$H$1000,5,0),0))</f>
        <v>0</v>
      </c>
      <c r="I224" s="57"/>
      <c r="J224" s="57"/>
      <c r="K224" s="57"/>
      <c r="L224" s="57"/>
      <c r="M224" s="58" t="str">
        <f t="shared" si="42"/>
        <v/>
      </c>
      <c r="N224" s="102"/>
    </row>
    <row r="225" spans="1:14">
      <c r="A225" s="97" t="str">
        <f t="shared" si="40"/>
        <v/>
      </c>
      <c r="B225" s="98" t="str">
        <f t="shared" si="39"/>
        <v/>
      </c>
      <c r="C225" s="99"/>
      <c r="D225" s="100"/>
      <c r="E225" s="100"/>
      <c r="F225" s="57"/>
      <c r="G225" s="58">
        <f t="shared" si="41"/>
        <v>0</v>
      </c>
      <c r="H225" s="58">
        <f>IF(E225="",0,IFERROR(VLOOKUP(E225,档案费管理台账!$D$4:$H$1000,5,0),0))</f>
        <v>0</v>
      </c>
      <c r="I225" s="57"/>
      <c r="J225" s="57"/>
      <c r="K225" s="57"/>
      <c r="L225" s="57"/>
      <c r="M225" s="58" t="str">
        <f t="shared" si="42"/>
        <v/>
      </c>
      <c r="N225" s="102"/>
    </row>
    <row r="226" spans="1:14">
      <c r="A226" s="97" t="str">
        <f t="shared" si="40"/>
        <v/>
      </c>
      <c r="B226" s="98" t="str">
        <f t="shared" si="39"/>
        <v/>
      </c>
      <c r="C226" s="99"/>
      <c r="D226" s="100"/>
      <c r="E226" s="100"/>
      <c r="F226" s="57"/>
      <c r="G226" s="58">
        <f t="shared" si="41"/>
        <v>0</v>
      </c>
      <c r="H226" s="58">
        <f>IF(E226="",0,IFERROR(VLOOKUP(E226,档案费管理台账!$D$4:$H$1000,5,0),0))</f>
        <v>0</v>
      </c>
      <c r="I226" s="57"/>
      <c r="J226" s="57"/>
      <c r="K226" s="57"/>
      <c r="L226" s="57"/>
      <c r="M226" s="58" t="str">
        <f t="shared" si="42"/>
        <v/>
      </c>
      <c r="N226" s="102"/>
    </row>
    <row r="227" spans="1:14">
      <c r="A227" s="97" t="str">
        <f t="shared" si="40"/>
        <v/>
      </c>
      <c r="B227" s="98" t="str">
        <f t="shared" si="39"/>
        <v/>
      </c>
      <c r="C227" s="99"/>
      <c r="D227" s="100"/>
      <c r="E227" s="100"/>
      <c r="F227" s="57"/>
      <c r="G227" s="58">
        <f t="shared" si="41"/>
        <v>0</v>
      </c>
      <c r="H227" s="58">
        <f>IF(E227="",0,IFERROR(VLOOKUP(E227,档案费管理台账!$D$4:$H$1000,5,0),0))</f>
        <v>0</v>
      </c>
      <c r="I227" s="57"/>
      <c r="J227" s="57"/>
      <c r="K227" s="57"/>
      <c r="L227" s="57"/>
      <c r="M227" s="58" t="str">
        <f t="shared" si="42"/>
        <v/>
      </c>
      <c r="N227" s="102"/>
    </row>
    <row r="228" spans="1:14">
      <c r="A228" s="97" t="str">
        <f t="shared" si="40"/>
        <v/>
      </c>
      <c r="B228" s="98" t="str">
        <f t="shared" si="39"/>
        <v/>
      </c>
      <c r="C228" s="99"/>
      <c r="D228" s="100"/>
      <c r="E228" s="100"/>
      <c r="F228" s="57"/>
      <c r="G228" s="58">
        <f t="shared" si="41"/>
        <v>0</v>
      </c>
      <c r="H228" s="58">
        <f>IF(E228="",0,IFERROR(VLOOKUP(E228,档案费管理台账!$D$4:$H$1000,5,0),0))</f>
        <v>0</v>
      </c>
      <c r="I228" s="57"/>
      <c r="J228" s="57"/>
      <c r="K228" s="57"/>
      <c r="L228" s="57"/>
      <c r="M228" s="58" t="str">
        <f t="shared" si="42"/>
        <v/>
      </c>
      <c r="N228" s="102"/>
    </row>
    <row r="229" spans="1:14">
      <c r="A229" s="97" t="str">
        <f t="shared" si="40"/>
        <v/>
      </c>
      <c r="B229" s="98" t="str">
        <f t="shared" si="39"/>
        <v/>
      </c>
      <c r="C229" s="99"/>
      <c r="D229" s="100"/>
      <c r="E229" s="100"/>
      <c r="F229" s="57"/>
      <c r="G229" s="58">
        <f t="shared" si="41"/>
        <v>0</v>
      </c>
      <c r="H229" s="58">
        <f>IF(E229="",0,IFERROR(VLOOKUP(E229,档案费管理台账!$D$4:$H$1000,5,0),0))</f>
        <v>0</v>
      </c>
      <c r="I229" s="57"/>
      <c r="J229" s="57"/>
      <c r="K229" s="57"/>
      <c r="L229" s="57"/>
      <c r="M229" s="58" t="str">
        <f t="shared" si="42"/>
        <v/>
      </c>
      <c r="N229" s="102"/>
    </row>
    <row r="230" spans="1:14">
      <c r="A230" s="97" t="str">
        <f t="shared" si="40"/>
        <v/>
      </c>
      <c r="B230" s="98" t="str">
        <f t="shared" si="39"/>
        <v/>
      </c>
      <c r="C230" s="99"/>
      <c r="D230" s="100"/>
      <c r="E230" s="100"/>
      <c r="F230" s="57"/>
      <c r="G230" s="58">
        <f t="shared" si="41"/>
        <v>0</v>
      </c>
      <c r="H230" s="58">
        <f>IF(E230="",0,IFERROR(VLOOKUP(E230,档案费管理台账!$D$4:$H$1000,5,0),0))</f>
        <v>0</v>
      </c>
      <c r="I230" s="57"/>
      <c r="J230" s="57"/>
      <c r="K230" s="57"/>
      <c r="L230" s="57"/>
      <c r="M230" s="58" t="str">
        <f t="shared" si="42"/>
        <v/>
      </c>
      <c r="N230" s="102"/>
    </row>
    <row r="231" spans="1:14">
      <c r="A231" s="97" t="str">
        <f t="shared" si="40"/>
        <v/>
      </c>
      <c r="B231" s="98" t="str">
        <f t="shared" si="39"/>
        <v/>
      </c>
      <c r="C231" s="99"/>
      <c r="D231" s="100"/>
      <c r="E231" s="100"/>
      <c r="F231" s="57"/>
      <c r="G231" s="58">
        <f t="shared" si="41"/>
        <v>0</v>
      </c>
      <c r="H231" s="58">
        <f>IF(E231="",0,IFERROR(VLOOKUP(E231,档案费管理台账!$D$4:$H$1000,5,0),0))</f>
        <v>0</v>
      </c>
      <c r="I231" s="57"/>
      <c r="J231" s="57"/>
      <c r="K231" s="57"/>
      <c r="L231" s="57"/>
      <c r="M231" s="58" t="str">
        <f t="shared" si="42"/>
        <v/>
      </c>
      <c r="N231" s="102"/>
    </row>
    <row r="232" spans="1:14">
      <c r="A232" s="97" t="str">
        <f t="shared" si="40"/>
        <v/>
      </c>
      <c r="B232" s="98" t="str">
        <f t="shared" si="39"/>
        <v/>
      </c>
      <c r="C232" s="99"/>
      <c r="D232" s="100"/>
      <c r="E232" s="100"/>
      <c r="F232" s="57"/>
      <c r="G232" s="58">
        <f t="shared" si="41"/>
        <v>0</v>
      </c>
      <c r="H232" s="58">
        <f>IF(E232="",0,IFERROR(VLOOKUP(E232,档案费管理台账!$D$4:$H$1000,5,0),0))</f>
        <v>0</v>
      </c>
      <c r="I232" s="57"/>
      <c r="J232" s="57"/>
      <c r="K232" s="57"/>
      <c r="L232" s="57"/>
      <c r="M232" s="58" t="str">
        <f t="shared" si="42"/>
        <v/>
      </c>
      <c r="N232" s="102"/>
    </row>
    <row r="233" spans="1:14">
      <c r="A233" s="97" t="str">
        <f t="shared" si="40"/>
        <v/>
      </c>
      <c r="B233" s="98" t="str">
        <f t="shared" si="39"/>
        <v/>
      </c>
      <c r="C233" s="99"/>
      <c r="D233" s="100"/>
      <c r="E233" s="100"/>
      <c r="F233" s="57"/>
      <c r="G233" s="58">
        <f t="shared" si="41"/>
        <v>0</v>
      </c>
      <c r="H233" s="58">
        <f>IF(E233="",0,IFERROR(VLOOKUP(E233,档案费管理台账!$D$4:$H$1000,5,0),0))</f>
        <v>0</v>
      </c>
      <c r="I233" s="57"/>
      <c r="J233" s="57"/>
      <c r="K233" s="57"/>
      <c r="L233" s="57"/>
      <c r="M233" s="58" t="str">
        <f t="shared" si="42"/>
        <v/>
      </c>
      <c r="N233" s="102"/>
    </row>
    <row r="234" spans="1:14">
      <c r="A234" s="97" t="str">
        <f t="shared" si="40"/>
        <v/>
      </c>
      <c r="B234" s="98" t="str">
        <f t="shared" si="39"/>
        <v/>
      </c>
      <c r="C234" s="99"/>
      <c r="D234" s="100"/>
      <c r="E234" s="100"/>
      <c r="F234" s="57"/>
      <c r="G234" s="58">
        <f t="shared" si="41"/>
        <v>0</v>
      </c>
      <c r="H234" s="58">
        <f>IF(E234="",0,IFERROR(VLOOKUP(E234,档案费管理台账!$D$4:$H$1000,5,0),0))</f>
        <v>0</v>
      </c>
      <c r="I234" s="57"/>
      <c r="J234" s="57"/>
      <c r="K234" s="57"/>
      <c r="L234" s="57"/>
      <c r="M234" s="58" t="str">
        <f t="shared" si="42"/>
        <v/>
      </c>
      <c r="N234" s="102"/>
    </row>
    <row r="235" spans="1:14">
      <c r="A235" s="97" t="str">
        <f t="shared" si="40"/>
        <v/>
      </c>
      <c r="B235" s="98" t="str">
        <f t="shared" si="39"/>
        <v/>
      </c>
      <c r="C235" s="99"/>
      <c r="D235" s="100"/>
      <c r="E235" s="100"/>
      <c r="F235" s="57"/>
      <c r="G235" s="58">
        <f t="shared" si="41"/>
        <v>0</v>
      </c>
      <c r="H235" s="58">
        <f>IF(E235="",0,IFERROR(VLOOKUP(E235,档案费管理台账!$D$4:$H$1000,5,0),0))</f>
        <v>0</v>
      </c>
      <c r="I235" s="57"/>
      <c r="J235" s="57"/>
      <c r="K235" s="57"/>
      <c r="L235" s="57"/>
      <c r="M235" s="58" t="str">
        <f t="shared" si="42"/>
        <v/>
      </c>
      <c r="N235" s="102"/>
    </row>
    <row r="236" spans="1:14">
      <c r="A236" s="97" t="str">
        <f t="shared" si="40"/>
        <v/>
      </c>
      <c r="B236" s="98" t="str">
        <f t="shared" ref="B236:B299" si="43">IF(C236="","",MONTH(C236)&amp;"月")</f>
        <v/>
      </c>
      <c r="C236" s="99"/>
      <c r="D236" s="100"/>
      <c r="E236" s="100"/>
      <c r="F236" s="57"/>
      <c r="G236" s="58">
        <f t="shared" si="41"/>
        <v>0</v>
      </c>
      <c r="H236" s="58">
        <f>IF(E236="",0,IFERROR(VLOOKUP(E236,档案费管理台账!$D$4:$H$1000,5,0),0))</f>
        <v>0</v>
      </c>
      <c r="I236" s="57"/>
      <c r="J236" s="57"/>
      <c r="K236" s="57"/>
      <c r="L236" s="57"/>
      <c r="M236" s="58" t="str">
        <f t="shared" si="42"/>
        <v/>
      </c>
      <c r="N236" s="102"/>
    </row>
    <row r="237" spans="1:14">
      <c r="A237" s="97" t="str">
        <f t="shared" ref="A237:A300" si="44">IF(C237="","",ROW()-42)</f>
        <v/>
      </c>
      <c r="B237" s="98" t="str">
        <f t="shared" si="43"/>
        <v/>
      </c>
      <c r="C237" s="99"/>
      <c r="D237" s="100"/>
      <c r="E237" s="100"/>
      <c r="F237" s="57"/>
      <c r="G237" s="58">
        <f t="shared" ref="G237:G300" si="45">IF(F237="",0,F237*$K$41)</f>
        <v>0</v>
      </c>
      <c r="H237" s="58">
        <f>IF(E237="",0,IFERROR(VLOOKUP(E237,档案费管理台账!$D$4:$H$1000,5,0),0))</f>
        <v>0</v>
      </c>
      <c r="I237" s="57"/>
      <c r="J237" s="57"/>
      <c r="K237" s="57"/>
      <c r="L237" s="57"/>
      <c r="M237" s="58" t="str">
        <f t="shared" ref="M237:M300" si="46">IF(C237="","",ROUND(M236+G237-I237-J237-K237-L237-H237,2))</f>
        <v/>
      </c>
      <c r="N237" s="102"/>
    </row>
    <row r="238" spans="1:14">
      <c r="A238" s="97" t="str">
        <f t="shared" si="44"/>
        <v/>
      </c>
      <c r="B238" s="98" t="str">
        <f t="shared" si="43"/>
        <v/>
      </c>
      <c r="C238" s="99"/>
      <c r="D238" s="100"/>
      <c r="E238" s="100"/>
      <c r="F238" s="57"/>
      <c r="G238" s="58">
        <f t="shared" si="45"/>
        <v>0</v>
      </c>
      <c r="H238" s="58">
        <f>IF(E238="",0,IFERROR(VLOOKUP(E238,档案费管理台账!$D$4:$H$1000,5,0),0))</f>
        <v>0</v>
      </c>
      <c r="I238" s="57"/>
      <c r="J238" s="57"/>
      <c r="K238" s="57"/>
      <c r="L238" s="57"/>
      <c r="M238" s="58" t="str">
        <f t="shared" si="46"/>
        <v/>
      </c>
      <c r="N238" s="102"/>
    </row>
    <row r="239" spans="1:14">
      <c r="A239" s="97" t="str">
        <f t="shared" si="44"/>
        <v/>
      </c>
      <c r="B239" s="98" t="str">
        <f t="shared" si="43"/>
        <v/>
      </c>
      <c r="C239" s="99"/>
      <c r="D239" s="100"/>
      <c r="E239" s="100"/>
      <c r="F239" s="57"/>
      <c r="G239" s="58">
        <f t="shared" si="45"/>
        <v>0</v>
      </c>
      <c r="H239" s="58">
        <f>IF(E239="",0,IFERROR(VLOOKUP(E239,档案费管理台账!$D$4:$H$1000,5,0),0))</f>
        <v>0</v>
      </c>
      <c r="I239" s="57"/>
      <c r="J239" s="57"/>
      <c r="K239" s="57"/>
      <c r="L239" s="57"/>
      <c r="M239" s="58" t="str">
        <f t="shared" si="46"/>
        <v/>
      </c>
      <c r="N239" s="102"/>
    </row>
    <row r="240" spans="1:14">
      <c r="A240" s="97" t="str">
        <f t="shared" si="44"/>
        <v/>
      </c>
      <c r="B240" s="98" t="str">
        <f t="shared" si="43"/>
        <v/>
      </c>
      <c r="C240" s="99"/>
      <c r="D240" s="100"/>
      <c r="E240" s="100"/>
      <c r="F240" s="57"/>
      <c r="G240" s="58">
        <f t="shared" si="45"/>
        <v>0</v>
      </c>
      <c r="H240" s="58">
        <f>IF(E240="",0,IFERROR(VLOOKUP(E240,档案费管理台账!$D$4:$H$1000,5,0),0))</f>
        <v>0</v>
      </c>
      <c r="I240" s="57"/>
      <c r="J240" s="57"/>
      <c r="K240" s="57"/>
      <c r="L240" s="57"/>
      <c r="M240" s="58" t="str">
        <f t="shared" si="46"/>
        <v/>
      </c>
      <c r="N240" s="102"/>
    </row>
    <row r="241" spans="1:14">
      <c r="A241" s="97" t="str">
        <f t="shared" si="44"/>
        <v/>
      </c>
      <c r="B241" s="98" t="str">
        <f t="shared" si="43"/>
        <v/>
      </c>
      <c r="C241" s="99"/>
      <c r="D241" s="100"/>
      <c r="E241" s="100"/>
      <c r="F241" s="57"/>
      <c r="G241" s="58">
        <f t="shared" si="45"/>
        <v>0</v>
      </c>
      <c r="H241" s="58">
        <f>IF(E241="",0,IFERROR(VLOOKUP(E241,档案费管理台账!$D$4:$H$1000,5,0),0))</f>
        <v>0</v>
      </c>
      <c r="I241" s="57"/>
      <c r="J241" s="57"/>
      <c r="K241" s="57"/>
      <c r="L241" s="57"/>
      <c r="M241" s="58" t="str">
        <f t="shared" si="46"/>
        <v/>
      </c>
      <c r="N241" s="102"/>
    </row>
    <row r="242" spans="1:14">
      <c r="A242" s="97" t="str">
        <f t="shared" si="44"/>
        <v/>
      </c>
      <c r="B242" s="98" t="str">
        <f t="shared" si="43"/>
        <v/>
      </c>
      <c r="C242" s="99"/>
      <c r="D242" s="100"/>
      <c r="E242" s="100"/>
      <c r="F242" s="57"/>
      <c r="G242" s="58">
        <f t="shared" si="45"/>
        <v>0</v>
      </c>
      <c r="H242" s="58">
        <f>IF(E242="",0,IFERROR(VLOOKUP(E242,档案费管理台账!$D$4:$H$1000,5,0),0))</f>
        <v>0</v>
      </c>
      <c r="I242" s="57"/>
      <c r="J242" s="57"/>
      <c r="K242" s="57"/>
      <c r="L242" s="57"/>
      <c r="M242" s="58" t="str">
        <f t="shared" si="46"/>
        <v/>
      </c>
      <c r="N242" s="102"/>
    </row>
    <row r="243" spans="1:14">
      <c r="A243" s="97" t="str">
        <f t="shared" si="44"/>
        <v/>
      </c>
      <c r="B243" s="98" t="str">
        <f t="shared" si="43"/>
        <v/>
      </c>
      <c r="C243" s="99"/>
      <c r="D243" s="100"/>
      <c r="E243" s="100"/>
      <c r="F243" s="57"/>
      <c r="G243" s="58">
        <f t="shared" si="45"/>
        <v>0</v>
      </c>
      <c r="H243" s="58">
        <f>IF(E243="",0,IFERROR(VLOOKUP(E243,档案费管理台账!$D$4:$H$1000,5,0),0))</f>
        <v>0</v>
      </c>
      <c r="I243" s="57"/>
      <c r="J243" s="57"/>
      <c r="K243" s="57"/>
      <c r="L243" s="57"/>
      <c r="M243" s="58" t="str">
        <f t="shared" si="46"/>
        <v/>
      </c>
      <c r="N243" s="102"/>
    </row>
    <row r="244" spans="1:14">
      <c r="A244" s="97" t="str">
        <f t="shared" si="44"/>
        <v/>
      </c>
      <c r="B244" s="98" t="str">
        <f t="shared" si="43"/>
        <v/>
      </c>
      <c r="C244" s="99"/>
      <c r="D244" s="100"/>
      <c r="E244" s="100"/>
      <c r="F244" s="57"/>
      <c r="G244" s="58">
        <f t="shared" si="45"/>
        <v>0</v>
      </c>
      <c r="H244" s="58">
        <f>IF(E244="",0,IFERROR(VLOOKUP(E244,档案费管理台账!$D$4:$H$1000,5,0),0))</f>
        <v>0</v>
      </c>
      <c r="I244" s="57"/>
      <c r="J244" s="57"/>
      <c r="K244" s="57"/>
      <c r="L244" s="57"/>
      <c r="M244" s="58" t="str">
        <f t="shared" si="46"/>
        <v/>
      </c>
      <c r="N244" s="102"/>
    </row>
    <row r="245" spans="1:14">
      <c r="A245" s="97" t="str">
        <f t="shared" si="44"/>
        <v/>
      </c>
      <c r="B245" s="98" t="str">
        <f t="shared" si="43"/>
        <v/>
      </c>
      <c r="C245" s="99"/>
      <c r="D245" s="100"/>
      <c r="E245" s="100"/>
      <c r="F245" s="57"/>
      <c r="G245" s="58">
        <f t="shared" si="45"/>
        <v>0</v>
      </c>
      <c r="H245" s="58">
        <f>IF(E245="",0,IFERROR(VLOOKUP(E245,档案费管理台账!$D$4:$H$1000,5,0),0))</f>
        <v>0</v>
      </c>
      <c r="I245" s="57"/>
      <c r="J245" s="57"/>
      <c r="K245" s="57"/>
      <c r="L245" s="57"/>
      <c r="M245" s="58" t="str">
        <f t="shared" si="46"/>
        <v/>
      </c>
      <c r="N245" s="102"/>
    </row>
    <row r="246" spans="1:14">
      <c r="A246" s="97" t="str">
        <f t="shared" si="44"/>
        <v/>
      </c>
      <c r="B246" s="98" t="str">
        <f t="shared" si="43"/>
        <v/>
      </c>
      <c r="C246" s="99"/>
      <c r="D246" s="100"/>
      <c r="E246" s="100"/>
      <c r="F246" s="57"/>
      <c r="G246" s="58">
        <f t="shared" si="45"/>
        <v>0</v>
      </c>
      <c r="H246" s="58">
        <f>IF(E246="",0,IFERROR(VLOOKUP(E246,档案费管理台账!$D$4:$H$1000,5,0),0))</f>
        <v>0</v>
      </c>
      <c r="I246" s="57"/>
      <c r="J246" s="57"/>
      <c r="K246" s="57"/>
      <c r="L246" s="57"/>
      <c r="M246" s="58" t="str">
        <f t="shared" si="46"/>
        <v/>
      </c>
      <c r="N246" s="102"/>
    </row>
    <row r="247" spans="1:14">
      <c r="A247" s="97" t="str">
        <f t="shared" si="44"/>
        <v/>
      </c>
      <c r="B247" s="98" t="str">
        <f t="shared" si="43"/>
        <v/>
      </c>
      <c r="C247" s="99"/>
      <c r="D247" s="100"/>
      <c r="E247" s="100"/>
      <c r="F247" s="57"/>
      <c r="G247" s="58">
        <f t="shared" si="45"/>
        <v>0</v>
      </c>
      <c r="H247" s="58">
        <f>IF(E247="",0,IFERROR(VLOOKUP(E247,档案费管理台账!$D$4:$H$1000,5,0),0))</f>
        <v>0</v>
      </c>
      <c r="I247" s="57"/>
      <c r="J247" s="57"/>
      <c r="K247" s="57"/>
      <c r="L247" s="57"/>
      <c r="M247" s="58" t="str">
        <f t="shared" si="46"/>
        <v/>
      </c>
      <c r="N247" s="102"/>
    </row>
    <row r="248" spans="1:14">
      <c r="A248" s="97" t="str">
        <f t="shared" si="44"/>
        <v/>
      </c>
      <c r="B248" s="98" t="str">
        <f t="shared" si="43"/>
        <v/>
      </c>
      <c r="C248" s="99"/>
      <c r="D248" s="100"/>
      <c r="E248" s="100"/>
      <c r="F248" s="57"/>
      <c r="G248" s="58">
        <f t="shared" si="45"/>
        <v>0</v>
      </c>
      <c r="H248" s="58">
        <f>IF(E248="",0,IFERROR(VLOOKUP(E248,档案费管理台账!$D$4:$H$1000,5,0),0))</f>
        <v>0</v>
      </c>
      <c r="I248" s="57"/>
      <c r="J248" s="57"/>
      <c r="K248" s="57"/>
      <c r="L248" s="57"/>
      <c r="M248" s="58" t="str">
        <f t="shared" si="46"/>
        <v/>
      </c>
      <c r="N248" s="102"/>
    </row>
    <row r="249" spans="1:14">
      <c r="A249" s="97" t="str">
        <f t="shared" si="44"/>
        <v/>
      </c>
      <c r="B249" s="98" t="str">
        <f t="shared" si="43"/>
        <v/>
      </c>
      <c r="C249" s="99"/>
      <c r="D249" s="100"/>
      <c r="E249" s="100"/>
      <c r="F249" s="57"/>
      <c r="G249" s="58">
        <f t="shared" si="45"/>
        <v>0</v>
      </c>
      <c r="H249" s="58">
        <f>IF(E249="",0,IFERROR(VLOOKUP(E249,档案费管理台账!$D$4:$H$1000,5,0),0))</f>
        <v>0</v>
      </c>
      <c r="I249" s="57"/>
      <c r="J249" s="57"/>
      <c r="K249" s="57"/>
      <c r="L249" s="57"/>
      <c r="M249" s="58" t="str">
        <f t="shared" si="46"/>
        <v/>
      </c>
      <c r="N249" s="102"/>
    </row>
    <row r="250" spans="1:14">
      <c r="A250" s="97" t="str">
        <f t="shared" si="44"/>
        <v/>
      </c>
      <c r="B250" s="98" t="str">
        <f t="shared" si="43"/>
        <v/>
      </c>
      <c r="C250" s="99"/>
      <c r="D250" s="100"/>
      <c r="E250" s="100"/>
      <c r="F250" s="57"/>
      <c r="G250" s="58">
        <f t="shared" si="45"/>
        <v>0</v>
      </c>
      <c r="H250" s="58">
        <f>IF(E250="",0,IFERROR(VLOOKUP(E250,档案费管理台账!$D$4:$H$1000,5,0),0))</f>
        <v>0</v>
      </c>
      <c r="I250" s="57"/>
      <c r="J250" s="57"/>
      <c r="K250" s="57"/>
      <c r="L250" s="57"/>
      <c r="M250" s="58" t="str">
        <f t="shared" si="46"/>
        <v/>
      </c>
      <c r="N250" s="102"/>
    </row>
    <row r="251" spans="1:14">
      <c r="A251" s="97" t="str">
        <f t="shared" si="44"/>
        <v/>
      </c>
      <c r="B251" s="98" t="str">
        <f t="shared" si="43"/>
        <v/>
      </c>
      <c r="C251" s="99"/>
      <c r="D251" s="100"/>
      <c r="E251" s="100"/>
      <c r="F251" s="57"/>
      <c r="G251" s="58">
        <f t="shared" si="45"/>
        <v>0</v>
      </c>
      <c r="H251" s="58">
        <f>IF(E251="",0,IFERROR(VLOOKUP(E251,档案费管理台账!$D$4:$H$1000,5,0),0))</f>
        <v>0</v>
      </c>
      <c r="I251" s="57"/>
      <c r="J251" s="57"/>
      <c r="K251" s="57"/>
      <c r="L251" s="57"/>
      <c r="M251" s="58" t="str">
        <f t="shared" si="46"/>
        <v/>
      </c>
      <c r="N251" s="102"/>
    </row>
    <row r="252" spans="1:14">
      <c r="A252" s="97" t="str">
        <f t="shared" si="44"/>
        <v/>
      </c>
      <c r="B252" s="98" t="str">
        <f t="shared" si="43"/>
        <v/>
      </c>
      <c r="C252" s="99"/>
      <c r="D252" s="100"/>
      <c r="E252" s="100"/>
      <c r="F252" s="57"/>
      <c r="G252" s="58">
        <f t="shared" si="45"/>
        <v>0</v>
      </c>
      <c r="H252" s="58">
        <f>IF(E252="",0,IFERROR(VLOOKUP(E252,档案费管理台账!$D$4:$H$1000,5,0),0))</f>
        <v>0</v>
      </c>
      <c r="I252" s="57"/>
      <c r="J252" s="57"/>
      <c r="K252" s="57"/>
      <c r="L252" s="57"/>
      <c r="M252" s="58" t="str">
        <f t="shared" si="46"/>
        <v/>
      </c>
      <c r="N252" s="102"/>
    </row>
    <row r="253" spans="1:14">
      <c r="A253" s="97" t="str">
        <f t="shared" si="44"/>
        <v/>
      </c>
      <c r="B253" s="98" t="str">
        <f t="shared" si="43"/>
        <v/>
      </c>
      <c r="C253" s="99"/>
      <c r="D253" s="100"/>
      <c r="E253" s="100"/>
      <c r="F253" s="57"/>
      <c r="G253" s="58">
        <f t="shared" si="45"/>
        <v>0</v>
      </c>
      <c r="H253" s="58">
        <f>IF(E253="",0,IFERROR(VLOOKUP(E253,档案费管理台账!$D$4:$H$1000,5,0),0))</f>
        <v>0</v>
      </c>
      <c r="I253" s="57"/>
      <c r="J253" s="57"/>
      <c r="K253" s="57"/>
      <c r="L253" s="57"/>
      <c r="M253" s="58" t="str">
        <f t="shared" si="46"/>
        <v/>
      </c>
      <c r="N253" s="102"/>
    </row>
    <row r="254" spans="1:14">
      <c r="A254" s="97" t="str">
        <f t="shared" si="44"/>
        <v/>
      </c>
      <c r="B254" s="98" t="str">
        <f t="shared" si="43"/>
        <v/>
      </c>
      <c r="C254" s="99"/>
      <c r="D254" s="100"/>
      <c r="E254" s="100"/>
      <c r="F254" s="57"/>
      <c r="G254" s="58">
        <f t="shared" si="45"/>
        <v>0</v>
      </c>
      <c r="H254" s="58">
        <f>IF(E254="",0,IFERROR(VLOOKUP(E254,档案费管理台账!$D$4:$H$1000,5,0),0))</f>
        <v>0</v>
      </c>
      <c r="I254" s="57"/>
      <c r="J254" s="57"/>
      <c r="K254" s="57"/>
      <c r="L254" s="57"/>
      <c r="M254" s="58" t="str">
        <f t="shared" si="46"/>
        <v/>
      </c>
      <c r="N254" s="102"/>
    </row>
    <row r="255" spans="1:14">
      <c r="A255" s="97" t="str">
        <f t="shared" si="44"/>
        <v/>
      </c>
      <c r="B255" s="98" t="str">
        <f t="shared" si="43"/>
        <v/>
      </c>
      <c r="C255" s="99"/>
      <c r="D255" s="100"/>
      <c r="E255" s="100"/>
      <c r="F255" s="57"/>
      <c r="G255" s="58">
        <f t="shared" si="45"/>
        <v>0</v>
      </c>
      <c r="H255" s="58">
        <f>IF(E255="",0,IFERROR(VLOOKUP(E255,档案费管理台账!$D$4:$H$1000,5,0),0))</f>
        <v>0</v>
      </c>
      <c r="I255" s="57"/>
      <c r="J255" s="57"/>
      <c r="K255" s="57"/>
      <c r="L255" s="57"/>
      <c r="M255" s="58" t="str">
        <f t="shared" si="46"/>
        <v/>
      </c>
      <c r="N255" s="102"/>
    </row>
    <row r="256" spans="1:14">
      <c r="A256" s="97" t="str">
        <f t="shared" si="44"/>
        <v/>
      </c>
      <c r="B256" s="98" t="str">
        <f t="shared" si="43"/>
        <v/>
      </c>
      <c r="C256" s="99"/>
      <c r="D256" s="100"/>
      <c r="E256" s="100"/>
      <c r="F256" s="57"/>
      <c r="G256" s="58">
        <f t="shared" si="45"/>
        <v>0</v>
      </c>
      <c r="H256" s="58">
        <f>IF(E256="",0,IFERROR(VLOOKUP(E256,档案费管理台账!$D$4:$H$1000,5,0),0))</f>
        <v>0</v>
      </c>
      <c r="I256" s="57"/>
      <c r="J256" s="57"/>
      <c r="K256" s="57"/>
      <c r="L256" s="57"/>
      <c r="M256" s="58" t="str">
        <f t="shared" si="46"/>
        <v/>
      </c>
      <c r="N256" s="102"/>
    </row>
    <row r="257" spans="1:14">
      <c r="A257" s="97" t="str">
        <f t="shared" si="44"/>
        <v/>
      </c>
      <c r="B257" s="98" t="str">
        <f t="shared" si="43"/>
        <v/>
      </c>
      <c r="C257" s="99"/>
      <c r="D257" s="100"/>
      <c r="E257" s="100"/>
      <c r="F257" s="57"/>
      <c r="G257" s="58">
        <f t="shared" si="45"/>
        <v>0</v>
      </c>
      <c r="H257" s="58">
        <f>IF(E257="",0,IFERROR(VLOOKUP(E257,档案费管理台账!$D$4:$H$1000,5,0),0))</f>
        <v>0</v>
      </c>
      <c r="I257" s="57"/>
      <c r="J257" s="57"/>
      <c r="K257" s="57"/>
      <c r="L257" s="57"/>
      <c r="M257" s="58" t="str">
        <f t="shared" si="46"/>
        <v/>
      </c>
      <c r="N257" s="102"/>
    </row>
    <row r="258" spans="1:14">
      <c r="A258" s="97" t="str">
        <f t="shared" si="44"/>
        <v/>
      </c>
      <c r="B258" s="98" t="str">
        <f t="shared" si="43"/>
        <v/>
      </c>
      <c r="C258" s="99"/>
      <c r="D258" s="100"/>
      <c r="E258" s="100"/>
      <c r="F258" s="57"/>
      <c r="G258" s="58">
        <f t="shared" si="45"/>
        <v>0</v>
      </c>
      <c r="H258" s="58">
        <f>IF(E258="",0,IFERROR(VLOOKUP(E258,档案费管理台账!$D$4:$H$1000,5,0),0))</f>
        <v>0</v>
      </c>
      <c r="I258" s="57"/>
      <c r="J258" s="57"/>
      <c r="K258" s="57"/>
      <c r="L258" s="57"/>
      <c r="M258" s="58" t="str">
        <f t="shared" si="46"/>
        <v/>
      </c>
      <c r="N258" s="102"/>
    </row>
    <row r="259" spans="1:14">
      <c r="A259" s="97" t="str">
        <f t="shared" si="44"/>
        <v/>
      </c>
      <c r="B259" s="98" t="str">
        <f t="shared" si="43"/>
        <v/>
      </c>
      <c r="C259" s="99"/>
      <c r="D259" s="100"/>
      <c r="E259" s="100"/>
      <c r="F259" s="57"/>
      <c r="G259" s="58">
        <f t="shared" si="45"/>
        <v>0</v>
      </c>
      <c r="H259" s="58">
        <f>IF(E259="",0,IFERROR(VLOOKUP(E259,档案费管理台账!$D$4:$H$1000,5,0),0))</f>
        <v>0</v>
      </c>
      <c r="I259" s="57"/>
      <c r="J259" s="57"/>
      <c r="K259" s="57"/>
      <c r="L259" s="57"/>
      <c r="M259" s="58" t="str">
        <f t="shared" si="46"/>
        <v/>
      </c>
      <c r="N259" s="102"/>
    </row>
    <row r="260" spans="1:14">
      <c r="A260" s="97" t="str">
        <f t="shared" si="44"/>
        <v/>
      </c>
      <c r="B260" s="98" t="str">
        <f t="shared" si="43"/>
        <v/>
      </c>
      <c r="C260" s="99"/>
      <c r="D260" s="100"/>
      <c r="E260" s="100"/>
      <c r="F260" s="57"/>
      <c r="G260" s="58">
        <f t="shared" si="45"/>
        <v>0</v>
      </c>
      <c r="H260" s="58">
        <f>IF(E260="",0,IFERROR(VLOOKUP(E260,档案费管理台账!$D$4:$H$1000,5,0),0))</f>
        <v>0</v>
      </c>
      <c r="I260" s="57"/>
      <c r="J260" s="57"/>
      <c r="K260" s="57"/>
      <c r="L260" s="57"/>
      <c r="M260" s="58" t="str">
        <f t="shared" si="46"/>
        <v/>
      </c>
      <c r="N260" s="102"/>
    </row>
    <row r="261" spans="1:14">
      <c r="A261" s="97" t="str">
        <f t="shared" si="44"/>
        <v/>
      </c>
      <c r="B261" s="98" t="str">
        <f t="shared" si="43"/>
        <v/>
      </c>
      <c r="C261" s="99"/>
      <c r="D261" s="100"/>
      <c r="E261" s="100"/>
      <c r="F261" s="57"/>
      <c r="G261" s="58">
        <f t="shared" si="45"/>
        <v>0</v>
      </c>
      <c r="H261" s="58">
        <f>IF(E261="",0,IFERROR(VLOOKUP(E261,档案费管理台账!$D$4:$H$1000,5,0),0))</f>
        <v>0</v>
      </c>
      <c r="I261" s="57"/>
      <c r="J261" s="57"/>
      <c r="K261" s="57"/>
      <c r="L261" s="57"/>
      <c r="M261" s="58" t="str">
        <f t="shared" si="46"/>
        <v/>
      </c>
      <c r="N261" s="102"/>
    </row>
    <row r="262" spans="1:14">
      <c r="A262" s="97" t="str">
        <f t="shared" si="44"/>
        <v/>
      </c>
      <c r="B262" s="98" t="str">
        <f t="shared" si="43"/>
        <v/>
      </c>
      <c r="C262" s="99"/>
      <c r="D262" s="100"/>
      <c r="E262" s="100"/>
      <c r="F262" s="57"/>
      <c r="G262" s="58">
        <f t="shared" si="45"/>
        <v>0</v>
      </c>
      <c r="H262" s="58">
        <f>IF(E262="",0,IFERROR(VLOOKUP(E262,档案费管理台账!$D$4:$H$1000,5,0),0))</f>
        <v>0</v>
      </c>
      <c r="I262" s="57"/>
      <c r="J262" s="57"/>
      <c r="K262" s="57"/>
      <c r="L262" s="57"/>
      <c r="M262" s="58" t="str">
        <f t="shared" si="46"/>
        <v/>
      </c>
      <c r="N262" s="102"/>
    </row>
    <row r="263" spans="1:14">
      <c r="A263" s="97" t="str">
        <f t="shared" si="44"/>
        <v/>
      </c>
      <c r="B263" s="98" t="str">
        <f t="shared" si="43"/>
        <v/>
      </c>
      <c r="C263" s="99"/>
      <c r="D263" s="100"/>
      <c r="E263" s="100"/>
      <c r="F263" s="57"/>
      <c r="G263" s="58">
        <f t="shared" si="45"/>
        <v>0</v>
      </c>
      <c r="H263" s="58">
        <f>IF(E263="",0,IFERROR(VLOOKUP(E263,档案费管理台账!$D$4:$H$1000,5,0),0))</f>
        <v>0</v>
      </c>
      <c r="I263" s="57"/>
      <c r="J263" s="57"/>
      <c r="K263" s="57"/>
      <c r="L263" s="57"/>
      <c r="M263" s="58" t="str">
        <f t="shared" si="46"/>
        <v/>
      </c>
      <c r="N263" s="102"/>
    </row>
    <row r="264" spans="1:14">
      <c r="A264" s="97" t="str">
        <f t="shared" si="44"/>
        <v/>
      </c>
      <c r="B264" s="98" t="str">
        <f t="shared" si="43"/>
        <v/>
      </c>
      <c r="C264" s="99"/>
      <c r="D264" s="100"/>
      <c r="E264" s="100"/>
      <c r="F264" s="57"/>
      <c r="G264" s="58">
        <f t="shared" si="45"/>
        <v>0</v>
      </c>
      <c r="H264" s="58">
        <f>IF(E264="",0,IFERROR(VLOOKUP(E264,档案费管理台账!$D$4:$H$1000,5,0),0))</f>
        <v>0</v>
      </c>
      <c r="I264" s="57"/>
      <c r="J264" s="57"/>
      <c r="K264" s="57"/>
      <c r="L264" s="57"/>
      <c r="M264" s="58" t="str">
        <f t="shared" si="46"/>
        <v/>
      </c>
      <c r="N264" s="102"/>
    </row>
    <row r="265" spans="1:14">
      <c r="A265" s="97" t="str">
        <f t="shared" si="44"/>
        <v/>
      </c>
      <c r="B265" s="98" t="str">
        <f t="shared" si="43"/>
        <v/>
      </c>
      <c r="C265" s="99"/>
      <c r="D265" s="100"/>
      <c r="E265" s="100"/>
      <c r="F265" s="57"/>
      <c r="G265" s="58">
        <f t="shared" si="45"/>
        <v>0</v>
      </c>
      <c r="H265" s="58">
        <f>IF(E265="",0,IFERROR(VLOOKUP(E265,档案费管理台账!$D$4:$H$1000,5,0),0))</f>
        <v>0</v>
      </c>
      <c r="I265" s="57"/>
      <c r="J265" s="57"/>
      <c r="K265" s="57"/>
      <c r="L265" s="57"/>
      <c r="M265" s="58" t="str">
        <f t="shared" si="46"/>
        <v/>
      </c>
      <c r="N265" s="102"/>
    </row>
    <row r="266" spans="1:14">
      <c r="A266" s="97" t="str">
        <f t="shared" si="44"/>
        <v/>
      </c>
      <c r="B266" s="98" t="str">
        <f t="shared" si="43"/>
        <v/>
      </c>
      <c r="C266" s="99"/>
      <c r="D266" s="100"/>
      <c r="E266" s="100"/>
      <c r="F266" s="57"/>
      <c r="G266" s="58">
        <f t="shared" si="45"/>
        <v>0</v>
      </c>
      <c r="H266" s="58">
        <f>IF(E266="",0,IFERROR(VLOOKUP(E266,档案费管理台账!$D$4:$H$1000,5,0),0))</f>
        <v>0</v>
      </c>
      <c r="I266" s="57"/>
      <c r="J266" s="57"/>
      <c r="K266" s="57"/>
      <c r="L266" s="57"/>
      <c r="M266" s="58" t="str">
        <f t="shared" si="46"/>
        <v/>
      </c>
      <c r="N266" s="102"/>
    </row>
    <row r="267" spans="1:14">
      <c r="A267" s="97" t="str">
        <f t="shared" si="44"/>
        <v/>
      </c>
      <c r="B267" s="98" t="str">
        <f t="shared" si="43"/>
        <v/>
      </c>
      <c r="C267" s="99"/>
      <c r="D267" s="100"/>
      <c r="E267" s="100"/>
      <c r="F267" s="57"/>
      <c r="G267" s="58">
        <f t="shared" si="45"/>
        <v>0</v>
      </c>
      <c r="H267" s="58">
        <f>IF(E267="",0,IFERROR(VLOOKUP(E267,档案费管理台账!$D$4:$H$1000,5,0),0))</f>
        <v>0</v>
      </c>
      <c r="I267" s="57"/>
      <c r="J267" s="57"/>
      <c r="K267" s="57"/>
      <c r="L267" s="57"/>
      <c r="M267" s="58" t="str">
        <f t="shared" si="46"/>
        <v/>
      </c>
      <c r="N267" s="102"/>
    </row>
    <row r="268" spans="1:14">
      <c r="A268" s="97" t="str">
        <f t="shared" si="44"/>
        <v/>
      </c>
      <c r="B268" s="98" t="str">
        <f t="shared" si="43"/>
        <v/>
      </c>
      <c r="C268" s="99"/>
      <c r="D268" s="100"/>
      <c r="E268" s="100"/>
      <c r="F268" s="57"/>
      <c r="G268" s="58">
        <f t="shared" si="45"/>
        <v>0</v>
      </c>
      <c r="H268" s="58">
        <f>IF(E268="",0,IFERROR(VLOOKUP(E268,档案费管理台账!$D$4:$H$1000,5,0),0))</f>
        <v>0</v>
      </c>
      <c r="I268" s="57"/>
      <c r="J268" s="57"/>
      <c r="K268" s="57"/>
      <c r="L268" s="57"/>
      <c r="M268" s="58" t="str">
        <f t="shared" si="46"/>
        <v/>
      </c>
      <c r="N268" s="102"/>
    </row>
    <row r="269" spans="1:14">
      <c r="A269" s="97" t="str">
        <f t="shared" si="44"/>
        <v/>
      </c>
      <c r="B269" s="98" t="str">
        <f t="shared" si="43"/>
        <v/>
      </c>
      <c r="C269" s="99"/>
      <c r="D269" s="100"/>
      <c r="E269" s="100"/>
      <c r="F269" s="57"/>
      <c r="G269" s="58">
        <f t="shared" si="45"/>
        <v>0</v>
      </c>
      <c r="H269" s="58">
        <f>IF(E269="",0,IFERROR(VLOOKUP(E269,档案费管理台账!$D$4:$H$1000,5,0),0))</f>
        <v>0</v>
      </c>
      <c r="I269" s="57"/>
      <c r="J269" s="57"/>
      <c r="K269" s="57"/>
      <c r="L269" s="57"/>
      <c r="M269" s="58" t="str">
        <f t="shared" si="46"/>
        <v/>
      </c>
      <c r="N269" s="102"/>
    </row>
    <row r="270" spans="1:14">
      <c r="A270" s="97" t="str">
        <f t="shared" si="44"/>
        <v/>
      </c>
      <c r="B270" s="98" t="str">
        <f t="shared" si="43"/>
        <v/>
      </c>
      <c r="C270" s="99"/>
      <c r="D270" s="100"/>
      <c r="E270" s="100"/>
      <c r="F270" s="57"/>
      <c r="G270" s="58">
        <f t="shared" si="45"/>
        <v>0</v>
      </c>
      <c r="H270" s="58">
        <f>IF(E270="",0,IFERROR(VLOOKUP(E270,档案费管理台账!$D$4:$H$1000,5,0),0))</f>
        <v>0</v>
      </c>
      <c r="I270" s="57"/>
      <c r="J270" s="57"/>
      <c r="K270" s="57"/>
      <c r="L270" s="57"/>
      <c r="M270" s="58" t="str">
        <f t="shared" si="46"/>
        <v/>
      </c>
      <c r="N270" s="102"/>
    </row>
    <row r="271" spans="1:14">
      <c r="A271" s="97" t="str">
        <f t="shared" si="44"/>
        <v/>
      </c>
      <c r="B271" s="98" t="str">
        <f t="shared" si="43"/>
        <v/>
      </c>
      <c r="C271" s="99"/>
      <c r="D271" s="100"/>
      <c r="E271" s="100"/>
      <c r="F271" s="57"/>
      <c r="G271" s="58">
        <f t="shared" si="45"/>
        <v>0</v>
      </c>
      <c r="H271" s="58">
        <f>IF(E271="",0,IFERROR(VLOOKUP(E271,档案费管理台账!$D$4:$H$1000,5,0),0))</f>
        <v>0</v>
      </c>
      <c r="I271" s="57"/>
      <c r="J271" s="57"/>
      <c r="K271" s="57"/>
      <c r="L271" s="57"/>
      <c r="M271" s="58" t="str">
        <f t="shared" si="46"/>
        <v/>
      </c>
      <c r="N271" s="102"/>
    </row>
    <row r="272" spans="1:14">
      <c r="A272" s="97" t="str">
        <f t="shared" si="44"/>
        <v/>
      </c>
      <c r="B272" s="98" t="str">
        <f t="shared" si="43"/>
        <v/>
      </c>
      <c r="C272" s="99"/>
      <c r="D272" s="100"/>
      <c r="E272" s="100"/>
      <c r="F272" s="57"/>
      <c r="G272" s="58">
        <f t="shared" si="45"/>
        <v>0</v>
      </c>
      <c r="H272" s="58">
        <f>IF(E272="",0,IFERROR(VLOOKUP(E272,档案费管理台账!$D$4:$H$1000,5,0),0))</f>
        <v>0</v>
      </c>
      <c r="I272" s="57"/>
      <c r="J272" s="57"/>
      <c r="K272" s="57"/>
      <c r="L272" s="57"/>
      <c r="M272" s="58" t="str">
        <f t="shared" si="46"/>
        <v/>
      </c>
      <c r="N272" s="102"/>
    </row>
    <row r="273" spans="1:14">
      <c r="A273" s="97" t="str">
        <f t="shared" si="44"/>
        <v/>
      </c>
      <c r="B273" s="98" t="str">
        <f t="shared" si="43"/>
        <v/>
      </c>
      <c r="C273" s="99"/>
      <c r="D273" s="100"/>
      <c r="E273" s="100"/>
      <c r="F273" s="57"/>
      <c r="G273" s="58">
        <f t="shared" si="45"/>
        <v>0</v>
      </c>
      <c r="H273" s="58">
        <f>IF(E273="",0,IFERROR(VLOOKUP(E273,档案费管理台账!$D$4:$H$1000,5,0),0))</f>
        <v>0</v>
      </c>
      <c r="I273" s="57"/>
      <c r="J273" s="57"/>
      <c r="K273" s="57"/>
      <c r="L273" s="57"/>
      <c r="M273" s="58" t="str">
        <f t="shared" si="46"/>
        <v/>
      </c>
      <c r="N273" s="102"/>
    </row>
    <row r="274" spans="1:14">
      <c r="A274" s="97" t="str">
        <f t="shared" si="44"/>
        <v/>
      </c>
      <c r="B274" s="98" t="str">
        <f t="shared" si="43"/>
        <v/>
      </c>
      <c r="C274" s="99"/>
      <c r="D274" s="100"/>
      <c r="E274" s="100"/>
      <c r="F274" s="57"/>
      <c r="G274" s="58">
        <f t="shared" si="45"/>
        <v>0</v>
      </c>
      <c r="H274" s="58">
        <f>IF(E274="",0,IFERROR(VLOOKUP(E274,档案费管理台账!$D$4:$H$1000,5,0),0))</f>
        <v>0</v>
      </c>
      <c r="I274" s="57"/>
      <c r="J274" s="57"/>
      <c r="K274" s="57"/>
      <c r="L274" s="57"/>
      <c r="M274" s="58" t="str">
        <f t="shared" si="46"/>
        <v/>
      </c>
      <c r="N274" s="102"/>
    </row>
    <row r="275" spans="1:14">
      <c r="A275" s="97" t="str">
        <f t="shared" si="44"/>
        <v/>
      </c>
      <c r="B275" s="98" t="str">
        <f t="shared" si="43"/>
        <v/>
      </c>
      <c r="C275" s="99"/>
      <c r="D275" s="100"/>
      <c r="E275" s="100"/>
      <c r="F275" s="57"/>
      <c r="G275" s="58">
        <f t="shared" si="45"/>
        <v>0</v>
      </c>
      <c r="H275" s="58">
        <f>IF(E275="",0,IFERROR(VLOOKUP(E275,档案费管理台账!$D$4:$H$1000,5,0),0))</f>
        <v>0</v>
      </c>
      <c r="I275" s="57"/>
      <c r="J275" s="57"/>
      <c r="K275" s="57"/>
      <c r="L275" s="57"/>
      <c r="M275" s="58" t="str">
        <f t="shared" si="46"/>
        <v/>
      </c>
      <c r="N275" s="102"/>
    </row>
    <row r="276" spans="1:14">
      <c r="A276" s="97" t="str">
        <f t="shared" si="44"/>
        <v/>
      </c>
      <c r="B276" s="98" t="str">
        <f t="shared" si="43"/>
        <v/>
      </c>
      <c r="C276" s="99"/>
      <c r="D276" s="100"/>
      <c r="E276" s="100"/>
      <c r="F276" s="57"/>
      <c r="G276" s="58">
        <f t="shared" si="45"/>
        <v>0</v>
      </c>
      <c r="H276" s="58">
        <f>IF(E276="",0,IFERROR(VLOOKUP(E276,档案费管理台账!$D$4:$H$1000,5,0),0))</f>
        <v>0</v>
      </c>
      <c r="I276" s="57"/>
      <c r="J276" s="57"/>
      <c r="K276" s="57"/>
      <c r="L276" s="57"/>
      <c r="M276" s="58" t="str">
        <f t="shared" si="46"/>
        <v/>
      </c>
      <c r="N276" s="102"/>
    </row>
    <row r="277" spans="1:14">
      <c r="A277" s="97" t="str">
        <f t="shared" si="44"/>
        <v/>
      </c>
      <c r="B277" s="98" t="str">
        <f t="shared" si="43"/>
        <v/>
      </c>
      <c r="C277" s="99"/>
      <c r="D277" s="100"/>
      <c r="E277" s="100"/>
      <c r="F277" s="57"/>
      <c r="G277" s="58">
        <f t="shared" si="45"/>
        <v>0</v>
      </c>
      <c r="H277" s="58">
        <f>IF(E277="",0,IFERROR(VLOOKUP(E277,档案费管理台账!$D$4:$H$1000,5,0),0))</f>
        <v>0</v>
      </c>
      <c r="I277" s="57"/>
      <c r="J277" s="57"/>
      <c r="K277" s="57"/>
      <c r="L277" s="57"/>
      <c r="M277" s="58" t="str">
        <f t="shared" si="46"/>
        <v/>
      </c>
      <c r="N277" s="102"/>
    </row>
    <row r="278" spans="1:14">
      <c r="A278" s="97" t="str">
        <f t="shared" si="44"/>
        <v/>
      </c>
      <c r="B278" s="98" t="str">
        <f t="shared" si="43"/>
        <v/>
      </c>
      <c r="C278" s="99"/>
      <c r="D278" s="100"/>
      <c r="E278" s="100"/>
      <c r="F278" s="57"/>
      <c r="G278" s="58">
        <f t="shared" si="45"/>
        <v>0</v>
      </c>
      <c r="H278" s="58">
        <f>IF(E278="",0,IFERROR(VLOOKUP(E278,档案费管理台账!$D$4:$H$1000,5,0),0))</f>
        <v>0</v>
      </c>
      <c r="I278" s="57"/>
      <c r="J278" s="57"/>
      <c r="K278" s="57"/>
      <c r="L278" s="57"/>
      <c r="M278" s="58" t="str">
        <f t="shared" si="46"/>
        <v/>
      </c>
      <c r="N278" s="102"/>
    </row>
    <row r="279" spans="1:14">
      <c r="A279" s="97" t="str">
        <f t="shared" si="44"/>
        <v/>
      </c>
      <c r="B279" s="98" t="str">
        <f t="shared" si="43"/>
        <v/>
      </c>
      <c r="C279" s="99"/>
      <c r="D279" s="100"/>
      <c r="E279" s="100"/>
      <c r="F279" s="57"/>
      <c r="G279" s="58">
        <f t="shared" si="45"/>
        <v>0</v>
      </c>
      <c r="H279" s="58">
        <f>IF(E279="",0,IFERROR(VLOOKUP(E279,档案费管理台账!$D$4:$H$1000,5,0),0))</f>
        <v>0</v>
      </c>
      <c r="I279" s="57"/>
      <c r="J279" s="57"/>
      <c r="K279" s="57"/>
      <c r="L279" s="57"/>
      <c r="M279" s="58" t="str">
        <f t="shared" si="46"/>
        <v/>
      </c>
      <c r="N279" s="102"/>
    </row>
    <row r="280" spans="1:14">
      <c r="A280" s="97" t="str">
        <f t="shared" si="44"/>
        <v/>
      </c>
      <c r="B280" s="98" t="str">
        <f t="shared" si="43"/>
        <v/>
      </c>
      <c r="C280" s="99"/>
      <c r="D280" s="100"/>
      <c r="E280" s="100"/>
      <c r="F280" s="57"/>
      <c r="G280" s="58">
        <f t="shared" si="45"/>
        <v>0</v>
      </c>
      <c r="H280" s="58">
        <f>IF(E280="",0,IFERROR(VLOOKUP(E280,档案费管理台账!$D$4:$H$1000,5,0),0))</f>
        <v>0</v>
      </c>
      <c r="I280" s="57"/>
      <c r="J280" s="57"/>
      <c r="K280" s="57"/>
      <c r="L280" s="57"/>
      <c r="M280" s="58" t="str">
        <f t="shared" si="46"/>
        <v/>
      </c>
      <c r="N280" s="102"/>
    </row>
    <row r="281" spans="1:14">
      <c r="A281" s="97" t="str">
        <f t="shared" si="44"/>
        <v/>
      </c>
      <c r="B281" s="98" t="str">
        <f t="shared" si="43"/>
        <v/>
      </c>
      <c r="C281" s="99"/>
      <c r="D281" s="100"/>
      <c r="E281" s="100"/>
      <c r="F281" s="57"/>
      <c r="G281" s="58">
        <f t="shared" si="45"/>
        <v>0</v>
      </c>
      <c r="H281" s="58">
        <f>IF(E281="",0,IFERROR(VLOOKUP(E281,档案费管理台账!$D$4:$H$1000,5,0),0))</f>
        <v>0</v>
      </c>
      <c r="I281" s="57"/>
      <c r="J281" s="57"/>
      <c r="K281" s="57"/>
      <c r="L281" s="57"/>
      <c r="M281" s="58" t="str">
        <f t="shared" si="46"/>
        <v/>
      </c>
      <c r="N281" s="102"/>
    </row>
    <row r="282" spans="1:14">
      <c r="A282" s="97" t="str">
        <f t="shared" si="44"/>
        <v/>
      </c>
      <c r="B282" s="98" t="str">
        <f t="shared" si="43"/>
        <v/>
      </c>
      <c r="C282" s="99"/>
      <c r="D282" s="100"/>
      <c r="E282" s="100"/>
      <c r="F282" s="57"/>
      <c r="G282" s="58">
        <f t="shared" si="45"/>
        <v>0</v>
      </c>
      <c r="H282" s="58">
        <f>IF(E282="",0,IFERROR(VLOOKUP(E282,档案费管理台账!$D$4:$H$1000,5,0),0))</f>
        <v>0</v>
      </c>
      <c r="I282" s="57"/>
      <c r="J282" s="57"/>
      <c r="K282" s="57"/>
      <c r="L282" s="57"/>
      <c r="M282" s="58" t="str">
        <f t="shared" si="46"/>
        <v/>
      </c>
      <c r="N282" s="102"/>
    </row>
    <row r="283" spans="1:14">
      <c r="A283" s="97" t="str">
        <f t="shared" si="44"/>
        <v/>
      </c>
      <c r="B283" s="98" t="str">
        <f t="shared" si="43"/>
        <v/>
      </c>
      <c r="C283" s="99"/>
      <c r="D283" s="100"/>
      <c r="E283" s="100"/>
      <c r="F283" s="57"/>
      <c r="G283" s="58">
        <f t="shared" si="45"/>
        <v>0</v>
      </c>
      <c r="H283" s="58">
        <f>IF(E283="",0,IFERROR(VLOOKUP(E283,档案费管理台账!$D$4:$H$1000,5,0),0))</f>
        <v>0</v>
      </c>
      <c r="I283" s="57"/>
      <c r="J283" s="57"/>
      <c r="K283" s="57"/>
      <c r="L283" s="57"/>
      <c r="M283" s="58" t="str">
        <f t="shared" si="46"/>
        <v/>
      </c>
      <c r="N283" s="102"/>
    </row>
    <row r="284" spans="1:14">
      <c r="A284" s="97" t="str">
        <f t="shared" si="44"/>
        <v/>
      </c>
      <c r="B284" s="98" t="str">
        <f t="shared" si="43"/>
        <v/>
      </c>
      <c r="C284" s="99"/>
      <c r="D284" s="100"/>
      <c r="E284" s="100"/>
      <c r="F284" s="57"/>
      <c r="G284" s="58">
        <f t="shared" si="45"/>
        <v>0</v>
      </c>
      <c r="H284" s="58">
        <f>IF(E284="",0,IFERROR(VLOOKUP(E284,档案费管理台账!$D$4:$H$1000,5,0),0))</f>
        <v>0</v>
      </c>
      <c r="I284" s="57"/>
      <c r="J284" s="57"/>
      <c r="K284" s="57"/>
      <c r="L284" s="57"/>
      <c r="M284" s="58" t="str">
        <f t="shared" si="46"/>
        <v/>
      </c>
      <c r="N284" s="102"/>
    </row>
    <row r="285" spans="1:14">
      <c r="A285" s="97" t="str">
        <f t="shared" si="44"/>
        <v/>
      </c>
      <c r="B285" s="98" t="str">
        <f t="shared" si="43"/>
        <v/>
      </c>
      <c r="C285" s="99"/>
      <c r="D285" s="100"/>
      <c r="E285" s="100"/>
      <c r="F285" s="57"/>
      <c r="G285" s="58">
        <f t="shared" si="45"/>
        <v>0</v>
      </c>
      <c r="H285" s="58">
        <f>IF(E285="",0,IFERROR(VLOOKUP(E285,档案费管理台账!$D$4:$H$1000,5,0),0))</f>
        <v>0</v>
      </c>
      <c r="I285" s="57"/>
      <c r="J285" s="57"/>
      <c r="K285" s="57"/>
      <c r="L285" s="57"/>
      <c r="M285" s="58" t="str">
        <f t="shared" si="46"/>
        <v/>
      </c>
      <c r="N285" s="102"/>
    </row>
    <row r="286" spans="1:14">
      <c r="A286" s="97" t="str">
        <f t="shared" si="44"/>
        <v/>
      </c>
      <c r="B286" s="98" t="str">
        <f t="shared" si="43"/>
        <v/>
      </c>
      <c r="C286" s="99"/>
      <c r="D286" s="100"/>
      <c r="E286" s="100"/>
      <c r="F286" s="57"/>
      <c r="G286" s="58">
        <f t="shared" si="45"/>
        <v>0</v>
      </c>
      <c r="H286" s="58">
        <f>IF(E286="",0,IFERROR(VLOOKUP(E286,档案费管理台账!$D$4:$H$1000,5,0),0))</f>
        <v>0</v>
      </c>
      <c r="I286" s="57"/>
      <c r="J286" s="57"/>
      <c r="K286" s="57"/>
      <c r="L286" s="57"/>
      <c r="M286" s="58" t="str">
        <f t="shared" si="46"/>
        <v/>
      </c>
      <c r="N286" s="102"/>
    </row>
    <row r="287" spans="1:14">
      <c r="A287" s="97" t="str">
        <f t="shared" si="44"/>
        <v/>
      </c>
      <c r="B287" s="98" t="str">
        <f t="shared" si="43"/>
        <v/>
      </c>
      <c r="C287" s="99"/>
      <c r="D287" s="100"/>
      <c r="E287" s="100"/>
      <c r="F287" s="57"/>
      <c r="G287" s="58">
        <f t="shared" si="45"/>
        <v>0</v>
      </c>
      <c r="H287" s="58">
        <f>IF(E287="",0,IFERROR(VLOOKUP(E287,档案费管理台账!$D$4:$H$1000,5,0),0))</f>
        <v>0</v>
      </c>
      <c r="I287" s="57"/>
      <c r="J287" s="57"/>
      <c r="K287" s="57"/>
      <c r="L287" s="57"/>
      <c r="M287" s="58" t="str">
        <f t="shared" si="46"/>
        <v/>
      </c>
      <c r="N287" s="102"/>
    </row>
    <row r="288" spans="1:14">
      <c r="A288" s="97" t="str">
        <f t="shared" si="44"/>
        <v/>
      </c>
      <c r="B288" s="98" t="str">
        <f t="shared" si="43"/>
        <v/>
      </c>
      <c r="C288" s="99"/>
      <c r="D288" s="100"/>
      <c r="E288" s="100"/>
      <c r="F288" s="57"/>
      <c r="G288" s="58">
        <f t="shared" si="45"/>
        <v>0</v>
      </c>
      <c r="H288" s="58">
        <f>IF(E288="",0,IFERROR(VLOOKUP(E288,档案费管理台账!$D$4:$H$1000,5,0),0))</f>
        <v>0</v>
      </c>
      <c r="I288" s="57"/>
      <c r="J288" s="57"/>
      <c r="K288" s="57"/>
      <c r="L288" s="57"/>
      <c r="M288" s="58" t="str">
        <f t="shared" si="46"/>
        <v/>
      </c>
      <c r="N288" s="102"/>
    </row>
    <row r="289" spans="1:14">
      <c r="A289" s="97" t="str">
        <f t="shared" si="44"/>
        <v/>
      </c>
      <c r="B289" s="98" t="str">
        <f t="shared" si="43"/>
        <v/>
      </c>
      <c r="C289" s="99"/>
      <c r="D289" s="100"/>
      <c r="E289" s="100"/>
      <c r="F289" s="57"/>
      <c r="G289" s="58">
        <f t="shared" si="45"/>
        <v>0</v>
      </c>
      <c r="H289" s="58">
        <f>IF(E289="",0,IFERROR(VLOOKUP(E289,档案费管理台账!$D$4:$H$1000,5,0),0))</f>
        <v>0</v>
      </c>
      <c r="I289" s="57"/>
      <c r="J289" s="57"/>
      <c r="K289" s="57"/>
      <c r="L289" s="57"/>
      <c r="M289" s="58" t="str">
        <f t="shared" si="46"/>
        <v/>
      </c>
      <c r="N289" s="102"/>
    </row>
    <row r="290" spans="1:14">
      <c r="A290" s="97" t="str">
        <f t="shared" si="44"/>
        <v/>
      </c>
      <c r="B290" s="98" t="str">
        <f t="shared" si="43"/>
        <v/>
      </c>
      <c r="C290" s="99"/>
      <c r="D290" s="100"/>
      <c r="E290" s="100"/>
      <c r="F290" s="57"/>
      <c r="G290" s="58">
        <f t="shared" si="45"/>
        <v>0</v>
      </c>
      <c r="H290" s="58">
        <f>IF(E290="",0,IFERROR(VLOOKUP(E290,档案费管理台账!$D$4:$H$1000,5,0),0))</f>
        <v>0</v>
      </c>
      <c r="I290" s="57"/>
      <c r="J290" s="57"/>
      <c r="K290" s="57"/>
      <c r="L290" s="57"/>
      <c r="M290" s="58" t="str">
        <f t="shared" si="46"/>
        <v/>
      </c>
      <c r="N290" s="102"/>
    </row>
    <row r="291" spans="1:14">
      <c r="A291" s="97" t="str">
        <f t="shared" si="44"/>
        <v/>
      </c>
      <c r="B291" s="98" t="str">
        <f t="shared" si="43"/>
        <v/>
      </c>
      <c r="C291" s="99"/>
      <c r="D291" s="100"/>
      <c r="E291" s="100"/>
      <c r="F291" s="57"/>
      <c r="G291" s="58">
        <f t="shared" si="45"/>
        <v>0</v>
      </c>
      <c r="H291" s="58">
        <f>IF(E291="",0,IFERROR(VLOOKUP(E291,档案费管理台账!$D$4:$H$1000,5,0),0))</f>
        <v>0</v>
      </c>
      <c r="I291" s="57"/>
      <c r="J291" s="57"/>
      <c r="K291" s="57"/>
      <c r="L291" s="57"/>
      <c r="M291" s="58" t="str">
        <f t="shared" si="46"/>
        <v/>
      </c>
      <c r="N291" s="102"/>
    </row>
    <row r="292" spans="1:14">
      <c r="A292" s="97" t="str">
        <f t="shared" si="44"/>
        <v/>
      </c>
      <c r="B292" s="98" t="str">
        <f t="shared" si="43"/>
        <v/>
      </c>
      <c r="C292" s="99"/>
      <c r="D292" s="100"/>
      <c r="E292" s="100"/>
      <c r="F292" s="57"/>
      <c r="G292" s="58">
        <f t="shared" si="45"/>
        <v>0</v>
      </c>
      <c r="H292" s="58">
        <f>IF(E292="",0,IFERROR(VLOOKUP(E292,档案费管理台账!$D$4:$H$1000,5,0),0))</f>
        <v>0</v>
      </c>
      <c r="I292" s="57"/>
      <c r="J292" s="57"/>
      <c r="K292" s="57"/>
      <c r="L292" s="57"/>
      <c r="M292" s="58" t="str">
        <f t="shared" si="46"/>
        <v/>
      </c>
      <c r="N292" s="102"/>
    </row>
    <row r="293" spans="1:14">
      <c r="A293" s="97" t="str">
        <f t="shared" si="44"/>
        <v/>
      </c>
      <c r="B293" s="98" t="str">
        <f t="shared" si="43"/>
        <v/>
      </c>
      <c r="C293" s="99"/>
      <c r="D293" s="100"/>
      <c r="E293" s="100"/>
      <c r="F293" s="57"/>
      <c r="G293" s="58">
        <f t="shared" si="45"/>
        <v>0</v>
      </c>
      <c r="H293" s="58">
        <f>IF(E293="",0,IFERROR(VLOOKUP(E293,档案费管理台账!$D$4:$H$1000,5,0),0))</f>
        <v>0</v>
      </c>
      <c r="I293" s="57"/>
      <c r="J293" s="57"/>
      <c r="K293" s="57"/>
      <c r="L293" s="57"/>
      <c r="M293" s="58" t="str">
        <f t="shared" si="46"/>
        <v/>
      </c>
      <c r="N293" s="102"/>
    </row>
    <row r="294" spans="1:14">
      <c r="A294" s="97" t="str">
        <f t="shared" si="44"/>
        <v/>
      </c>
      <c r="B294" s="98" t="str">
        <f t="shared" si="43"/>
        <v/>
      </c>
      <c r="C294" s="99"/>
      <c r="D294" s="100"/>
      <c r="E294" s="100"/>
      <c r="F294" s="57"/>
      <c r="G294" s="58">
        <f t="shared" si="45"/>
        <v>0</v>
      </c>
      <c r="H294" s="58">
        <f>IF(E294="",0,IFERROR(VLOOKUP(E294,档案费管理台账!$D$4:$H$1000,5,0),0))</f>
        <v>0</v>
      </c>
      <c r="I294" s="57"/>
      <c r="J294" s="57"/>
      <c r="K294" s="57"/>
      <c r="L294" s="57"/>
      <c r="M294" s="58" t="str">
        <f t="shared" si="46"/>
        <v/>
      </c>
      <c r="N294" s="102"/>
    </row>
    <row r="295" spans="1:14">
      <c r="A295" s="97" t="str">
        <f t="shared" si="44"/>
        <v/>
      </c>
      <c r="B295" s="98" t="str">
        <f t="shared" si="43"/>
        <v/>
      </c>
      <c r="C295" s="99"/>
      <c r="D295" s="100"/>
      <c r="E295" s="100"/>
      <c r="F295" s="57"/>
      <c r="G295" s="58">
        <f t="shared" si="45"/>
        <v>0</v>
      </c>
      <c r="H295" s="58">
        <f>IF(E295="",0,IFERROR(VLOOKUP(E295,档案费管理台账!$D$4:$H$1000,5,0),0))</f>
        <v>0</v>
      </c>
      <c r="I295" s="57"/>
      <c r="J295" s="57"/>
      <c r="K295" s="57"/>
      <c r="L295" s="57"/>
      <c r="M295" s="58" t="str">
        <f t="shared" si="46"/>
        <v/>
      </c>
      <c r="N295" s="102"/>
    </row>
    <row r="296" spans="1:14">
      <c r="A296" s="97" t="str">
        <f t="shared" si="44"/>
        <v/>
      </c>
      <c r="B296" s="98" t="str">
        <f t="shared" si="43"/>
        <v/>
      </c>
      <c r="C296" s="99"/>
      <c r="D296" s="100"/>
      <c r="E296" s="100"/>
      <c r="F296" s="57"/>
      <c r="G296" s="58">
        <f t="shared" si="45"/>
        <v>0</v>
      </c>
      <c r="H296" s="58">
        <f>IF(E296="",0,IFERROR(VLOOKUP(E296,档案费管理台账!$D$4:$H$1000,5,0),0))</f>
        <v>0</v>
      </c>
      <c r="I296" s="57"/>
      <c r="J296" s="57"/>
      <c r="K296" s="57"/>
      <c r="L296" s="57"/>
      <c r="M296" s="58" t="str">
        <f t="shared" si="46"/>
        <v/>
      </c>
      <c r="N296" s="102"/>
    </row>
    <row r="297" spans="1:14">
      <c r="A297" s="97" t="str">
        <f t="shared" si="44"/>
        <v/>
      </c>
      <c r="B297" s="98" t="str">
        <f t="shared" si="43"/>
        <v/>
      </c>
      <c r="C297" s="99"/>
      <c r="D297" s="100"/>
      <c r="E297" s="100"/>
      <c r="F297" s="57"/>
      <c r="G297" s="58">
        <f t="shared" si="45"/>
        <v>0</v>
      </c>
      <c r="H297" s="58">
        <f>IF(E297="",0,IFERROR(VLOOKUP(E297,档案费管理台账!$D$4:$H$1000,5,0),0))</f>
        <v>0</v>
      </c>
      <c r="I297" s="57"/>
      <c r="J297" s="57"/>
      <c r="K297" s="57"/>
      <c r="L297" s="57"/>
      <c r="M297" s="58" t="str">
        <f t="shared" si="46"/>
        <v/>
      </c>
      <c r="N297" s="102"/>
    </row>
    <row r="298" spans="1:14">
      <c r="A298" s="97" t="str">
        <f t="shared" si="44"/>
        <v/>
      </c>
      <c r="B298" s="98" t="str">
        <f t="shared" si="43"/>
        <v/>
      </c>
      <c r="C298" s="99"/>
      <c r="D298" s="100"/>
      <c r="E298" s="100"/>
      <c r="F298" s="57"/>
      <c r="G298" s="58">
        <f t="shared" si="45"/>
        <v>0</v>
      </c>
      <c r="H298" s="58">
        <f>IF(E298="",0,IFERROR(VLOOKUP(E298,档案费管理台账!$D$4:$H$1000,5,0),0))</f>
        <v>0</v>
      </c>
      <c r="I298" s="57"/>
      <c r="J298" s="57"/>
      <c r="K298" s="57"/>
      <c r="L298" s="57"/>
      <c r="M298" s="58" t="str">
        <f t="shared" si="46"/>
        <v/>
      </c>
      <c r="N298" s="102"/>
    </row>
    <row r="299" spans="1:14">
      <c r="A299" s="97" t="str">
        <f t="shared" si="44"/>
        <v/>
      </c>
      <c r="B299" s="98" t="str">
        <f t="shared" si="43"/>
        <v/>
      </c>
      <c r="C299" s="99"/>
      <c r="D299" s="100"/>
      <c r="E299" s="100"/>
      <c r="F299" s="57"/>
      <c r="G299" s="58">
        <f t="shared" si="45"/>
        <v>0</v>
      </c>
      <c r="H299" s="58">
        <f>IF(E299="",0,IFERROR(VLOOKUP(E299,档案费管理台账!$D$4:$H$1000,5,0),0))</f>
        <v>0</v>
      </c>
      <c r="I299" s="57"/>
      <c r="J299" s="57"/>
      <c r="K299" s="57"/>
      <c r="L299" s="57"/>
      <c r="M299" s="58" t="str">
        <f t="shared" si="46"/>
        <v/>
      </c>
      <c r="N299" s="102"/>
    </row>
    <row r="300" spans="1:14">
      <c r="A300" s="97" t="str">
        <f t="shared" si="44"/>
        <v/>
      </c>
      <c r="B300" s="98" t="str">
        <f t="shared" ref="B300:B363" si="47">IF(C300="","",MONTH(C300)&amp;"月")</f>
        <v/>
      </c>
      <c r="C300" s="99"/>
      <c r="D300" s="100"/>
      <c r="E300" s="100"/>
      <c r="F300" s="57"/>
      <c r="G300" s="58">
        <f t="shared" si="45"/>
        <v>0</v>
      </c>
      <c r="H300" s="58">
        <f>IF(E300="",0,IFERROR(VLOOKUP(E300,档案费管理台账!$D$4:$H$1000,5,0),0))</f>
        <v>0</v>
      </c>
      <c r="I300" s="57"/>
      <c r="J300" s="57"/>
      <c r="K300" s="57"/>
      <c r="L300" s="57"/>
      <c r="M300" s="58" t="str">
        <f t="shared" si="46"/>
        <v/>
      </c>
      <c r="N300" s="102"/>
    </row>
    <row r="301" spans="1:14">
      <c r="A301" s="97" t="str">
        <f t="shared" ref="A301:A364" si="48">IF(C301="","",ROW()-42)</f>
        <v/>
      </c>
      <c r="B301" s="98" t="str">
        <f t="shared" si="47"/>
        <v/>
      </c>
      <c r="C301" s="99"/>
      <c r="D301" s="100"/>
      <c r="E301" s="100"/>
      <c r="F301" s="57"/>
      <c r="G301" s="58">
        <f t="shared" ref="G301:G364" si="49">IF(F301="",0,F301*$K$41)</f>
        <v>0</v>
      </c>
      <c r="H301" s="58">
        <f>IF(E301="",0,IFERROR(VLOOKUP(E301,档案费管理台账!$D$4:$H$1000,5,0),0))</f>
        <v>0</v>
      </c>
      <c r="I301" s="57"/>
      <c r="J301" s="57"/>
      <c r="K301" s="57"/>
      <c r="L301" s="57"/>
      <c r="M301" s="58" t="str">
        <f t="shared" ref="M301:M364" si="50">IF(C301="","",ROUND(M300+G301-I301-J301-K301-L301-H301,2))</f>
        <v/>
      </c>
      <c r="N301" s="102"/>
    </row>
    <row r="302" spans="1:14">
      <c r="A302" s="97" t="str">
        <f t="shared" si="48"/>
        <v/>
      </c>
      <c r="B302" s="98" t="str">
        <f t="shared" si="47"/>
        <v/>
      </c>
      <c r="C302" s="99"/>
      <c r="D302" s="100"/>
      <c r="E302" s="100"/>
      <c r="F302" s="57"/>
      <c r="G302" s="58">
        <f t="shared" si="49"/>
        <v>0</v>
      </c>
      <c r="H302" s="58">
        <f>IF(E302="",0,IFERROR(VLOOKUP(E302,档案费管理台账!$D$4:$H$1000,5,0),0))</f>
        <v>0</v>
      </c>
      <c r="I302" s="57"/>
      <c r="J302" s="57"/>
      <c r="K302" s="57"/>
      <c r="L302" s="57"/>
      <c r="M302" s="58" t="str">
        <f t="shared" si="50"/>
        <v/>
      </c>
      <c r="N302" s="102"/>
    </row>
    <row r="303" spans="1:14">
      <c r="A303" s="97" t="str">
        <f t="shared" si="48"/>
        <v/>
      </c>
      <c r="B303" s="98" t="str">
        <f t="shared" si="47"/>
        <v/>
      </c>
      <c r="C303" s="99"/>
      <c r="D303" s="100"/>
      <c r="E303" s="100"/>
      <c r="F303" s="57"/>
      <c r="G303" s="58">
        <f t="shared" si="49"/>
        <v>0</v>
      </c>
      <c r="H303" s="58">
        <f>IF(E303="",0,IFERROR(VLOOKUP(E303,档案费管理台账!$D$4:$H$1000,5,0),0))</f>
        <v>0</v>
      </c>
      <c r="I303" s="57"/>
      <c r="J303" s="57"/>
      <c r="K303" s="57"/>
      <c r="L303" s="57"/>
      <c r="M303" s="58" t="str">
        <f t="shared" si="50"/>
        <v/>
      </c>
      <c r="N303" s="102"/>
    </row>
    <row r="304" spans="1:14">
      <c r="A304" s="97" t="str">
        <f t="shared" si="48"/>
        <v/>
      </c>
      <c r="B304" s="98" t="str">
        <f t="shared" si="47"/>
        <v/>
      </c>
      <c r="C304" s="99"/>
      <c r="D304" s="100"/>
      <c r="E304" s="100"/>
      <c r="F304" s="57"/>
      <c r="G304" s="58">
        <f t="shared" si="49"/>
        <v>0</v>
      </c>
      <c r="H304" s="58">
        <f>IF(E304="",0,IFERROR(VLOOKUP(E304,档案费管理台账!$D$4:$H$1000,5,0),0))</f>
        <v>0</v>
      </c>
      <c r="I304" s="57"/>
      <c r="J304" s="57"/>
      <c r="K304" s="57"/>
      <c r="L304" s="57"/>
      <c r="M304" s="58" t="str">
        <f t="shared" si="50"/>
        <v/>
      </c>
      <c r="N304" s="102"/>
    </row>
    <row r="305" spans="1:14">
      <c r="A305" s="97" t="str">
        <f t="shared" si="48"/>
        <v/>
      </c>
      <c r="B305" s="98" t="str">
        <f t="shared" si="47"/>
        <v/>
      </c>
      <c r="C305" s="99"/>
      <c r="D305" s="100"/>
      <c r="E305" s="100"/>
      <c r="F305" s="57"/>
      <c r="G305" s="58">
        <f t="shared" si="49"/>
        <v>0</v>
      </c>
      <c r="H305" s="58">
        <f>IF(E305="",0,IFERROR(VLOOKUP(E305,档案费管理台账!$D$4:$H$1000,5,0),0))</f>
        <v>0</v>
      </c>
      <c r="I305" s="57"/>
      <c r="J305" s="57"/>
      <c r="K305" s="57"/>
      <c r="L305" s="57"/>
      <c r="M305" s="58" t="str">
        <f t="shared" si="50"/>
        <v/>
      </c>
      <c r="N305" s="102"/>
    </row>
    <row r="306" spans="1:14">
      <c r="A306" s="97" t="str">
        <f t="shared" si="48"/>
        <v/>
      </c>
      <c r="B306" s="98" t="str">
        <f t="shared" si="47"/>
        <v/>
      </c>
      <c r="C306" s="99"/>
      <c r="D306" s="100"/>
      <c r="E306" s="100"/>
      <c r="F306" s="57"/>
      <c r="G306" s="58">
        <f t="shared" si="49"/>
        <v>0</v>
      </c>
      <c r="H306" s="58">
        <f>IF(E306="",0,IFERROR(VLOOKUP(E306,档案费管理台账!$D$4:$H$1000,5,0),0))</f>
        <v>0</v>
      </c>
      <c r="I306" s="57"/>
      <c r="J306" s="57"/>
      <c r="K306" s="57"/>
      <c r="L306" s="57"/>
      <c r="M306" s="58" t="str">
        <f t="shared" si="50"/>
        <v/>
      </c>
      <c r="N306" s="102"/>
    </row>
    <row r="307" spans="1:14">
      <c r="A307" s="97" t="str">
        <f t="shared" si="48"/>
        <v/>
      </c>
      <c r="B307" s="98" t="str">
        <f t="shared" si="47"/>
        <v/>
      </c>
      <c r="C307" s="99"/>
      <c r="D307" s="100"/>
      <c r="E307" s="100"/>
      <c r="F307" s="57"/>
      <c r="G307" s="58">
        <f t="shared" si="49"/>
        <v>0</v>
      </c>
      <c r="H307" s="58">
        <f>IF(E307="",0,IFERROR(VLOOKUP(E307,档案费管理台账!$D$4:$H$1000,5,0),0))</f>
        <v>0</v>
      </c>
      <c r="I307" s="57"/>
      <c r="J307" s="57"/>
      <c r="K307" s="57"/>
      <c r="L307" s="57"/>
      <c r="M307" s="58" t="str">
        <f t="shared" si="50"/>
        <v/>
      </c>
      <c r="N307" s="102"/>
    </row>
    <row r="308" spans="1:14">
      <c r="A308" s="97" t="str">
        <f t="shared" si="48"/>
        <v/>
      </c>
      <c r="B308" s="98" t="str">
        <f t="shared" si="47"/>
        <v/>
      </c>
      <c r="C308" s="99"/>
      <c r="D308" s="100"/>
      <c r="E308" s="100"/>
      <c r="F308" s="57"/>
      <c r="G308" s="58">
        <f t="shared" si="49"/>
        <v>0</v>
      </c>
      <c r="H308" s="58">
        <f>IF(E308="",0,IFERROR(VLOOKUP(E308,档案费管理台账!$D$4:$H$1000,5,0),0))</f>
        <v>0</v>
      </c>
      <c r="I308" s="57"/>
      <c r="J308" s="57"/>
      <c r="K308" s="57"/>
      <c r="L308" s="57"/>
      <c r="M308" s="58" t="str">
        <f t="shared" si="50"/>
        <v/>
      </c>
      <c r="N308" s="102"/>
    </row>
    <row r="309" spans="1:14">
      <c r="A309" s="97" t="str">
        <f t="shared" si="48"/>
        <v/>
      </c>
      <c r="B309" s="98" t="str">
        <f t="shared" si="47"/>
        <v/>
      </c>
      <c r="C309" s="99"/>
      <c r="D309" s="100"/>
      <c r="E309" s="100"/>
      <c r="F309" s="57"/>
      <c r="G309" s="58">
        <f t="shared" si="49"/>
        <v>0</v>
      </c>
      <c r="H309" s="58">
        <f>IF(E309="",0,IFERROR(VLOOKUP(E309,档案费管理台账!$D$4:$H$1000,5,0),0))</f>
        <v>0</v>
      </c>
      <c r="I309" s="57"/>
      <c r="J309" s="57"/>
      <c r="K309" s="57"/>
      <c r="L309" s="57"/>
      <c r="M309" s="58" t="str">
        <f t="shared" si="50"/>
        <v/>
      </c>
      <c r="N309" s="102"/>
    </row>
    <row r="310" spans="1:14">
      <c r="A310" s="97" t="str">
        <f t="shared" si="48"/>
        <v/>
      </c>
      <c r="B310" s="98" t="str">
        <f t="shared" si="47"/>
        <v/>
      </c>
      <c r="C310" s="99"/>
      <c r="D310" s="100"/>
      <c r="E310" s="100"/>
      <c r="F310" s="57"/>
      <c r="G310" s="58">
        <f t="shared" si="49"/>
        <v>0</v>
      </c>
      <c r="H310" s="58">
        <f>IF(E310="",0,IFERROR(VLOOKUP(E310,档案费管理台账!$D$4:$H$1000,5,0),0))</f>
        <v>0</v>
      </c>
      <c r="I310" s="57"/>
      <c r="J310" s="57"/>
      <c r="K310" s="57"/>
      <c r="L310" s="57"/>
      <c r="M310" s="58" t="str">
        <f t="shared" si="50"/>
        <v/>
      </c>
      <c r="N310" s="102"/>
    </row>
    <row r="311" spans="1:14">
      <c r="A311" s="97" t="str">
        <f t="shared" si="48"/>
        <v/>
      </c>
      <c r="B311" s="98" t="str">
        <f t="shared" si="47"/>
        <v/>
      </c>
      <c r="C311" s="99"/>
      <c r="D311" s="100"/>
      <c r="E311" s="100"/>
      <c r="F311" s="57"/>
      <c r="G311" s="58">
        <f t="shared" si="49"/>
        <v>0</v>
      </c>
      <c r="H311" s="58">
        <f>IF(E311="",0,IFERROR(VLOOKUP(E311,档案费管理台账!$D$4:$H$1000,5,0),0))</f>
        <v>0</v>
      </c>
      <c r="I311" s="57"/>
      <c r="J311" s="57"/>
      <c r="K311" s="57"/>
      <c r="L311" s="57"/>
      <c r="M311" s="58" t="str">
        <f t="shared" si="50"/>
        <v/>
      </c>
      <c r="N311" s="102"/>
    </row>
    <row r="312" spans="1:14">
      <c r="A312" s="97" t="str">
        <f t="shared" si="48"/>
        <v/>
      </c>
      <c r="B312" s="98" t="str">
        <f t="shared" si="47"/>
        <v/>
      </c>
      <c r="C312" s="99"/>
      <c r="D312" s="100"/>
      <c r="E312" s="100"/>
      <c r="F312" s="57"/>
      <c r="G312" s="58">
        <f t="shared" si="49"/>
        <v>0</v>
      </c>
      <c r="H312" s="58">
        <f>IF(E312="",0,IFERROR(VLOOKUP(E312,档案费管理台账!$D$4:$H$1000,5,0),0))</f>
        <v>0</v>
      </c>
      <c r="I312" s="57"/>
      <c r="J312" s="57"/>
      <c r="K312" s="57"/>
      <c r="L312" s="57"/>
      <c r="M312" s="58" t="str">
        <f t="shared" si="50"/>
        <v/>
      </c>
      <c r="N312" s="102"/>
    </row>
    <row r="313" spans="1:14">
      <c r="A313" s="97" t="str">
        <f t="shared" si="48"/>
        <v/>
      </c>
      <c r="B313" s="98" t="str">
        <f t="shared" si="47"/>
        <v/>
      </c>
      <c r="C313" s="99"/>
      <c r="D313" s="100"/>
      <c r="E313" s="100"/>
      <c r="F313" s="57"/>
      <c r="G313" s="58">
        <f t="shared" si="49"/>
        <v>0</v>
      </c>
      <c r="H313" s="58">
        <f>IF(E313="",0,IFERROR(VLOOKUP(E313,档案费管理台账!$D$4:$H$1000,5,0),0))</f>
        <v>0</v>
      </c>
      <c r="I313" s="57"/>
      <c r="J313" s="57"/>
      <c r="K313" s="57"/>
      <c r="L313" s="57"/>
      <c r="M313" s="58" t="str">
        <f t="shared" si="50"/>
        <v/>
      </c>
      <c r="N313" s="102"/>
    </row>
    <row r="314" spans="1:14">
      <c r="A314" s="97" t="str">
        <f t="shared" si="48"/>
        <v/>
      </c>
      <c r="B314" s="98" t="str">
        <f t="shared" si="47"/>
        <v/>
      </c>
      <c r="C314" s="99"/>
      <c r="D314" s="100"/>
      <c r="E314" s="100"/>
      <c r="F314" s="57"/>
      <c r="G314" s="58">
        <f t="shared" si="49"/>
        <v>0</v>
      </c>
      <c r="H314" s="58">
        <f>IF(E314="",0,IFERROR(VLOOKUP(E314,档案费管理台账!$D$4:$H$1000,5,0),0))</f>
        <v>0</v>
      </c>
      <c r="I314" s="57"/>
      <c r="J314" s="57"/>
      <c r="K314" s="57"/>
      <c r="L314" s="57"/>
      <c r="M314" s="58" t="str">
        <f t="shared" si="50"/>
        <v/>
      </c>
      <c r="N314" s="102"/>
    </row>
    <row r="315" spans="1:14">
      <c r="A315" s="97" t="str">
        <f t="shared" si="48"/>
        <v/>
      </c>
      <c r="B315" s="98" t="str">
        <f t="shared" si="47"/>
        <v/>
      </c>
      <c r="C315" s="99"/>
      <c r="D315" s="100"/>
      <c r="E315" s="100"/>
      <c r="F315" s="57"/>
      <c r="G315" s="58">
        <f t="shared" si="49"/>
        <v>0</v>
      </c>
      <c r="H315" s="58">
        <f>IF(E315="",0,IFERROR(VLOOKUP(E315,档案费管理台账!$D$4:$H$1000,5,0),0))</f>
        <v>0</v>
      </c>
      <c r="I315" s="57"/>
      <c r="J315" s="57"/>
      <c r="K315" s="57"/>
      <c r="L315" s="57"/>
      <c r="M315" s="58" t="str">
        <f t="shared" si="50"/>
        <v/>
      </c>
      <c r="N315" s="102"/>
    </row>
    <row r="316" spans="1:14">
      <c r="A316" s="97" t="str">
        <f t="shared" si="48"/>
        <v/>
      </c>
      <c r="B316" s="98" t="str">
        <f t="shared" si="47"/>
        <v/>
      </c>
      <c r="C316" s="99"/>
      <c r="D316" s="100"/>
      <c r="E316" s="100"/>
      <c r="F316" s="57"/>
      <c r="G316" s="58">
        <f t="shared" si="49"/>
        <v>0</v>
      </c>
      <c r="H316" s="58">
        <f>IF(E316="",0,IFERROR(VLOOKUP(E316,档案费管理台账!$D$4:$H$1000,5,0),0))</f>
        <v>0</v>
      </c>
      <c r="I316" s="57"/>
      <c r="J316" s="57"/>
      <c r="K316" s="57"/>
      <c r="L316" s="57"/>
      <c r="M316" s="58" t="str">
        <f t="shared" si="50"/>
        <v/>
      </c>
      <c r="N316" s="102"/>
    </row>
    <row r="317" spans="1:14">
      <c r="A317" s="97" t="str">
        <f t="shared" si="48"/>
        <v/>
      </c>
      <c r="B317" s="98" t="str">
        <f t="shared" si="47"/>
        <v/>
      </c>
      <c r="C317" s="99"/>
      <c r="D317" s="100"/>
      <c r="E317" s="100"/>
      <c r="F317" s="57"/>
      <c r="G317" s="58">
        <f t="shared" si="49"/>
        <v>0</v>
      </c>
      <c r="H317" s="58">
        <f>IF(E317="",0,IFERROR(VLOOKUP(E317,档案费管理台账!$D$4:$H$1000,5,0),0))</f>
        <v>0</v>
      </c>
      <c r="I317" s="57"/>
      <c r="J317" s="57"/>
      <c r="K317" s="57"/>
      <c r="L317" s="57"/>
      <c r="M317" s="58" t="str">
        <f t="shared" si="50"/>
        <v/>
      </c>
      <c r="N317" s="102"/>
    </row>
    <row r="318" spans="1:14">
      <c r="A318" s="97" t="str">
        <f t="shared" si="48"/>
        <v/>
      </c>
      <c r="B318" s="98" t="str">
        <f t="shared" si="47"/>
        <v/>
      </c>
      <c r="C318" s="99"/>
      <c r="D318" s="100"/>
      <c r="E318" s="100"/>
      <c r="F318" s="57"/>
      <c r="G318" s="58">
        <f t="shared" si="49"/>
        <v>0</v>
      </c>
      <c r="H318" s="58">
        <f>IF(E318="",0,IFERROR(VLOOKUP(E318,档案费管理台账!$D$4:$H$1000,5,0),0))</f>
        <v>0</v>
      </c>
      <c r="I318" s="57"/>
      <c r="J318" s="57"/>
      <c r="K318" s="57"/>
      <c r="L318" s="57"/>
      <c r="M318" s="58" t="str">
        <f t="shared" si="50"/>
        <v/>
      </c>
      <c r="N318" s="102"/>
    </row>
    <row r="319" spans="1:14">
      <c r="A319" s="97" t="str">
        <f t="shared" si="48"/>
        <v/>
      </c>
      <c r="B319" s="98" t="str">
        <f t="shared" si="47"/>
        <v/>
      </c>
      <c r="C319" s="99"/>
      <c r="D319" s="100"/>
      <c r="E319" s="100"/>
      <c r="F319" s="57"/>
      <c r="G319" s="58">
        <f t="shared" si="49"/>
        <v>0</v>
      </c>
      <c r="H319" s="58">
        <f>IF(E319="",0,IFERROR(VLOOKUP(E319,档案费管理台账!$D$4:$H$1000,5,0),0))</f>
        <v>0</v>
      </c>
      <c r="I319" s="57"/>
      <c r="J319" s="57"/>
      <c r="K319" s="57"/>
      <c r="L319" s="57"/>
      <c r="M319" s="58" t="str">
        <f t="shared" si="50"/>
        <v/>
      </c>
      <c r="N319" s="102"/>
    </row>
    <row r="320" spans="1:14">
      <c r="A320" s="97" t="str">
        <f t="shared" si="48"/>
        <v/>
      </c>
      <c r="B320" s="98" t="str">
        <f t="shared" si="47"/>
        <v/>
      </c>
      <c r="C320" s="99"/>
      <c r="D320" s="100"/>
      <c r="E320" s="100"/>
      <c r="F320" s="57"/>
      <c r="G320" s="58">
        <f t="shared" si="49"/>
        <v>0</v>
      </c>
      <c r="H320" s="58">
        <f>IF(E320="",0,IFERROR(VLOOKUP(E320,档案费管理台账!$D$4:$H$1000,5,0),0))</f>
        <v>0</v>
      </c>
      <c r="I320" s="57"/>
      <c r="J320" s="57"/>
      <c r="K320" s="57"/>
      <c r="L320" s="57"/>
      <c r="M320" s="58" t="str">
        <f t="shared" si="50"/>
        <v/>
      </c>
      <c r="N320" s="102"/>
    </row>
    <row r="321" spans="1:14">
      <c r="A321" s="97" t="str">
        <f t="shared" si="48"/>
        <v/>
      </c>
      <c r="B321" s="98" t="str">
        <f t="shared" si="47"/>
        <v/>
      </c>
      <c r="C321" s="99"/>
      <c r="D321" s="100"/>
      <c r="E321" s="100"/>
      <c r="F321" s="57"/>
      <c r="G321" s="58">
        <f t="shared" si="49"/>
        <v>0</v>
      </c>
      <c r="H321" s="58">
        <f>IF(E321="",0,IFERROR(VLOOKUP(E321,档案费管理台账!$D$4:$H$1000,5,0),0))</f>
        <v>0</v>
      </c>
      <c r="I321" s="57"/>
      <c r="J321" s="57"/>
      <c r="K321" s="57"/>
      <c r="L321" s="57"/>
      <c r="M321" s="58" t="str">
        <f t="shared" si="50"/>
        <v/>
      </c>
      <c r="N321" s="102"/>
    </row>
    <row r="322" spans="1:14">
      <c r="A322" s="97" t="str">
        <f t="shared" si="48"/>
        <v/>
      </c>
      <c r="B322" s="98" t="str">
        <f t="shared" si="47"/>
        <v/>
      </c>
      <c r="C322" s="99"/>
      <c r="D322" s="100"/>
      <c r="E322" s="100"/>
      <c r="F322" s="57"/>
      <c r="G322" s="58">
        <f t="shared" si="49"/>
        <v>0</v>
      </c>
      <c r="H322" s="58">
        <f>IF(E322="",0,IFERROR(VLOOKUP(E322,档案费管理台账!$D$4:$H$1000,5,0),0))</f>
        <v>0</v>
      </c>
      <c r="I322" s="57"/>
      <c r="J322" s="57"/>
      <c r="K322" s="57"/>
      <c r="L322" s="57"/>
      <c r="M322" s="58" t="str">
        <f t="shared" si="50"/>
        <v/>
      </c>
      <c r="N322" s="102"/>
    </row>
    <row r="323" spans="1:14">
      <c r="A323" s="97" t="str">
        <f t="shared" si="48"/>
        <v/>
      </c>
      <c r="B323" s="98" t="str">
        <f t="shared" si="47"/>
        <v/>
      </c>
      <c r="C323" s="99"/>
      <c r="D323" s="100"/>
      <c r="E323" s="100"/>
      <c r="F323" s="57"/>
      <c r="G323" s="58">
        <f t="shared" si="49"/>
        <v>0</v>
      </c>
      <c r="H323" s="58">
        <f>IF(E323="",0,IFERROR(VLOOKUP(E323,档案费管理台账!$D$4:$H$1000,5,0),0))</f>
        <v>0</v>
      </c>
      <c r="I323" s="57"/>
      <c r="J323" s="57"/>
      <c r="K323" s="57"/>
      <c r="L323" s="57"/>
      <c r="M323" s="58" t="str">
        <f t="shared" si="50"/>
        <v/>
      </c>
      <c r="N323" s="102"/>
    </row>
    <row r="324" spans="1:14">
      <c r="A324" s="97" t="str">
        <f t="shared" si="48"/>
        <v/>
      </c>
      <c r="B324" s="98" t="str">
        <f t="shared" si="47"/>
        <v/>
      </c>
      <c r="C324" s="99"/>
      <c r="D324" s="100"/>
      <c r="E324" s="100"/>
      <c r="F324" s="57"/>
      <c r="G324" s="58">
        <f t="shared" si="49"/>
        <v>0</v>
      </c>
      <c r="H324" s="58">
        <f>IF(E324="",0,IFERROR(VLOOKUP(E324,档案费管理台账!$D$4:$H$1000,5,0),0))</f>
        <v>0</v>
      </c>
      <c r="I324" s="57"/>
      <c r="J324" s="57"/>
      <c r="K324" s="57"/>
      <c r="L324" s="57"/>
      <c r="M324" s="58" t="str">
        <f t="shared" si="50"/>
        <v/>
      </c>
      <c r="N324" s="102"/>
    </row>
    <row r="325" spans="1:14">
      <c r="A325" s="97" t="str">
        <f t="shared" si="48"/>
        <v/>
      </c>
      <c r="B325" s="98" t="str">
        <f t="shared" si="47"/>
        <v/>
      </c>
      <c r="C325" s="99"/>
      <c r="D325" s="100"/>
      <c r="E325" s="100"/>
      <c r="F325" s="57"/>
      <c r="G325" s="58">
        <f t="shared" si="49"/>
        <v>0</v>
      </c>
      <c r="H325" s="58">
        <f>IF(E325="",0,IFERROR(VLOOKUP(E325,档案费管理台账!$D$4:$H$1000,5,0),0))</f>
        <v>0</v>
      </c>
      <c r="I325" s="57"/>
      <c r="J325" s="57"/>
      <c r="K325" s="57"/>
      <c r="L325" s="57"/>
      <c r="M325" s="58" t="str">
        <f t="shared" si="50"/>
        <v/>
      </c>
      <c r="N325" s="102"/>
    </row>
    <row r="326" spans="1:14">
      <c r="A326" s="97" t="str">
        <f t="shared" si="48"/>
        <v/>
      </c>
      <c r="B326" s="98" t="str">
        <f t="shared" si="47"/>
        <v/>
      </c>
      <c r="C326" s="99"/>
      <c r="D326" s="100"/>
      <c r="E326" s="100"/>
      <c r="F326" s="57"/>
      <c r="G326" s="58">
        <f t="shared" si="49"/>
        <v>0</v>
      </c>
      <c r="H326" s="58">
        <f>IF(E326="",0,IFERROR(VLOOKUP(E326,档案费管理台账!$D$4:$H$1000,5,0),0))</f>
        <v>0</v>
      </c>
      <c r="I326" s="57"/>
      <c r="J326" s="57"/>
      <c r="K326" s="57"/>
      <c r="L326" s="57"/>
      <c r="M326" s="58" t="str">
        <f t="shared" si="50"/>
        <v/>
      </c>
      <c r="N326" s="102"/>
    </row>
    <row r="327" spans="1:14">
      <c r="A327" s="97" t="str">
        <f t="shared" si="48"/>
        <v/>
      </c>
      <c r="B327" s="98" t="str">
        <f t="shared" si="47"/>
        <v/>
      </c>
      <c r="C327" s="99"/>
      <c r="D327" s="100"/>
      <c r="E327" s="100"/>
      <c r="F327" s="57"/>
      <c r="G327" s="58">
        <f t="shared" si="49"/>
        <v>0</v>
      </c>
      <c r="H327" s="58">
        <f>IF(E327="",0,IFERROR(VLOOKUP(E327,档案费管理台账!$D$4:$H$1000,5,0),0))</f>
        <v>0</v>
      </c>
      <c r="I327" s="57"/>
      <c r="J327" s="57"/>
      <c r="K327" s="57"/>
      <c r="L327" s="57"/>
      <c r="M327" s="58" t="str">
        <f t="shared" si="50"/>
        <v/>
      </c>
      <c r="N327" s="102"/>
    </row>
    <row r="328" spans="1:14">
      <c r="A328" s="97" t="str">
        <f t="shared" si="48"/>
        <v/>
      </c>
      <c r="B328" s="98" t="str">
        <f t="shared" si="47"/>
        <v/>
      </c>
      <c r="C328" s="99"/>
      <c r="D328" s="100"/>
      <c r="E328" s="100"/>
      <c r="F328" s="57"/>
      <c r="G328" s="58">
        <f t="shared" si="49"/>
        <v>0</v>
      </c>
      <c r="H328" s="58">
        <f>IF(E328="",0,IFERROR(VLOOKUP(E328,档案费管理台账!$D$4:$H$1000,5,0),0))</f>
        <v>0</v>
      </c>
      <c r="I328" s="57"/>
      <c r="J328" s="57"/>
      <c r="K328" s="57"/>
      <c r="L328" s="57"/>
      <c r="M328" s="58" t="str">
        <f t="shared" si="50"/>
        <v/>
      </c>
      <c r="N328" s="102"/>
    </row>
    <row r="329" spans="1:14">
      <c r="A329" s="97" t="str">
        <f t="shared" si="48"/>
        <v/>
      </c>
      <c r="B329" s="98" t="str">
        <f t="shared" si="47"/>
        <v/>
      </c>
      <c r="C329" s="99"/>
      <c r="D329" s="100"/>
      <c r="E329" s="100"/>
      <c r="F329" s="57"/>
      <c r="G329" s="58">
        <f t="shared" si="49"/>
        <v>0</v>
      </c>
      <c r="H329" s="58">
        <f>IF(E329="",0,IFERROR(VLOOKUP(E329,档案费管理台账!$D$4:$H$1000,5,0),0))</f>
        <v>0</v>
      </c>
      <c r="I329" s="57"/>
      <c r="J329" s="57"/>
      <c r="K329" s="57"/>
      <c r="L329" s="57"/>
      <c r="M329" s="58" t="str">
        <f t="shared" si="50"/>
        <v/>
      </c>
      <c r="N329" s="102"/>
    </row>
    <row r="330" spans="1:14">
      <c r="A330" s="97" t="str">
        <f t="shared" si="48"/>
        <v/>
      </c>
      <c r="B330" s="98" t="str">
        <f t="shared" si="47"/>
        <v/>
      </c>
      <c r="C330" s="99"/>
      <c r="D330" s="100"/>
      <c r="E330" s="100"/>
      <c r="F330" s="57"/>
      <c r="G330" s="58">
        <f t="shared" si="49"/>
        <v>0</v>
      </c>
      <c r="H330" s="58">
        <f>IF(E330="",0,IFERROR(VLOOKUP(E330,档案费管理台账!$D$4:$H$1000,5,0),0))</f>
        <v>0</v>
      </c>
      <c r="I330" s="57"/>
      <c r="J330" s="57"/>
      <c r="K330" s="57"/>
      <c r="L330" s="57"/>
      <c r="M330" s="58" t="str">
        <f t="shared" si="50"/>
        <v/>
      </c>
      <c r="N330" s="102"/>
    </row>
    <row r="331" spans="1:14">
      <c r="A331" s="97" t="str">
        <f t="shared" si="48"/>
        <v/>
      </c>
      <c r="B331" s="98" t="str">
        <f t="shared" si="47"/>
        <v/>
      </c>
      <c r="C331" s="99"/>
      <c r="D331" s="100"/>
      <c r="E331" s="100"/>
      <c r="F331" s="57"/>
      <c r="G331" s="58">
        <f t="shared" si="49"/>
        <v>0</v>
      </c>
      <c r="H331" s="58">
        <f>IF(E331="",0,IFERROR(VLOOKUP(E331,档案费管理台账!$D$4:$H$1000,5,0),0))</f>
        <v>0</v>
      </c>
      <c r="I331" s="57"/>
      <c r="J331" s="57"/>
      <c r="K331" s="57"/>
      <c r="L331" s="57"/>
      <c r="M331" s="58" t="str">
        <f t="shared" si="50"/>
        <v/>
      </c>
      <c r="N331" s="102"/>
    </row>
    <row r="332" spans="1:14">
      <c r="A332" s="97" t="str">
        <f t="shared" si="48"/>
        <v/>
      </c>
      <c r="B332" s="98" t="str">
        <f t="shared" si="47"/>
        <v/>
      </c>
      <c r="C332" s="99"/>
      <c r="D332" s="100"/>
      <c r="E332" s="100"/>
      <c r="F332" s="57"/>
      <c r="G332" s="58">
        <f t="shared" si="49"/>
        <v>0</v>
      </c>
      <c r="H332" s="58">
        <f>IF(E332="",0,IFERROR(VLOOKUP(E332,档案费管理台账!$D$4:$H$1000,5,0),0))</f>
        <v>0</v>
      </c>
      <c r="I332" s="57"/>
      <c r="J332" s="57"/>
      <c r="K332" s="57"/>
      <c r="L332" s="57"/>
      <c r="M332" s="58" t="str">
        <f t="shared" si="50"/>
        <v/>
      </c>
      <c r="N332" s="102"/>
    </row>
    <row r="333" spans="1:14">
      <c r="A333" s="97" t="str">
        <f t="shared" si="48"/>
        <v/>
      </c>
      <c r="B333" s="98" t="str">
        <f t="shared" si="47"/>
        <v/>
      </c>
      <c r="C333" s="99"/>
      <c r="D333" s="100"/>
      <c r="E333" s="100"/>
      <c r="F333" s="57"/>
      <c r="G333" s="58">
        <f t="shared" si="49"/>
        <v>0</v>
      </c>
      <c r="H333" s="58">
        <f>IF(E333="",0,IFERROR(VLOOKUP(E333,档案费管理台账!$D$4:$H$1000,5,0),0))</f>
        <v>0</v>
      </c>
      <c r="I333" s="57"/>
      <c r="J333" s="57"/>
      <c r="K333" s="57"/>
      <c r="L333" s="57"/>
      <c r="M333" s="58" t="str">
        <f t="shared" si="50"/>
        <v/>
      </c>
      <c r="N333" s="102"/>
    </row>
    <row r="334" spans="1:14">
      <c r="A334" s="97" t="str">
        <f t="shared" si="48"/>
        <v/>
      </c>
      <c r="B334" s="98" t="str">
        <f t="shared" si="47"/>
        <v/>
      </c>
      <c r="C334" s="99"/>
      <c r="D334" s="100"/>
      <c r="E334" s="100"/>
      <c r="F334" s="57"/>
      <c r="G334" s="58">
        <f t="shared" si="49"/>
        <v>0</v>
      </c>
      <c r="H334" s="58">
        <f>IF(E334="",0,IFERROR(VLOOKUP(E334,档案费管理台账!$D$4:$H$1000,5,0),0))</f>
        <v>0</v>
      </c>
      <c r="I334" s="57"/>
      <c r="J334" s="57"/>
      <c r="K334" s="57"/>
      <c r="L334" s="57"/>
      <c r="M334" s="58" t="str">
        <f t="shared" si="50"/>
        <v/>
      </c>
      <c r="N334" s="102"/>
    </row>
    <row r="335" spans="1:14">
      <c r="A335" s="97" t="str">
        <f t="shared" si="48"/>
        <v/>
      </c>
      <c r="B335" s="98" t="str">
        <f t="shared" si="47"/>
        <v/>
      </c>
      <c r="C335" s="99"/>
      <c r="D335" s="100"/>
      <c r="E335" s="100"/>
      <c r="F335" s="57"/>
      <c r="G335" s="58">
        <f t="shared" si="49"/>
        <v>0</v>
      </c>
      <c r="H335" s="58">
        <f>IF(E335="",0,IFERROR(VLOOKUP(E335,档案费管理台账!$D$4:$H$1000,5,0),0))</f>
        <v>0</v>
      </c>
      <c r="I335" s="57"/>
      <c r="J335" s="57"/>
      <c r="K335" s="57"/>
      <c r="L335" s="57"/>
      <c r="M335" s="58" t="str">
        <f t="shared" si="50"/>
        <v/>
      </c>
      <c r="N335" s="102"/>
    </row>
    <row r="336" spans="1:14">
      <c r="A336" s="97" t="str">
        <f t="shared" si="48"/>
        <v/>
      </c>
      <c r="B336" s="98" t="str">
        <f t="shared" si="47"/>
        <v/>
      </c>
      <c r="C336" s="99"/>
      <c r="D336" s="100"/>
      <c r="E336" s="100"/>
      <c r="F336" s="57"/>
      <c r="G336" s="58">
        <f t="shared" si="49"/>
        <v>0</v>
      </c>
      <c r="H336" s="58">
        <f>IF(E336="",0,IFERROR(VLOOKUP(E336,档案费管理台账!$D$4:$H$1000,5,0),0))</f>
        <v>0</v>
      </c>
      <c r="I336" s="57"/>
      <c r="J336" s="57"/>
      <c r="K336" s="57"/>
      <c r="L336" s="57"/>
      <c r="M336" s="58" t="str">
        <f t="shared" si="50"/>
        <v/>
      </c>
      <c r="N336" s="102"/>
    </row>
    <row r="337" spans="1:14">
      <c r="A337" s="97" t="str">
        <f t="shared" si="48"/>
        <v/>
      </c>
      <c r="B337" s="98" t="str">
        <f t="shared" si="47"/>
        <v/>
      </c>
      <c r="C337" s="99"/>
      <c r="D337" s="100"/>
      <c r="E337" s="100"/>
      <c r="F337" s="57"/>
      <c r="G337" s="58">
        <f t="shared" si="49"/>
        <v>0</v>
      </c>
      <c r="H337" s="58">
        <f>IF(E337="",0,IFERROR(VLOOKUP(E337,档案费管理台账!$D$4:$H$1000,5,0),0))</f>
        <v>0</v>
      </c>
      <c r="I337" s="57"/>
      <c r="J337" s="57"/>
      <c r="K337" s="57"/>
      <c r="L337" s="57"/>
      <c r="M337" s="58" t="str">
        <f t="shared" si="50"/>
        <v/>
      </c>
      <c r="N337" s="102"/>
    </row>
    <row r="338" spans="1:14">
      <c r="A338" s="97" t="str">
        <f t="shared" si="48"/>
        <v/>
      </c>
      <c r="B338" s="98" t="str">
        <f t="shared" si="47"/>
        <v/>
      </c>
      <c r="C338" s="99"/>
      <c r="D338" s="100"/>
      <c r="E338" s="100"/>
      <c r="F338" s="57"/>
      <c r="G338" s="58">
        <f t="shared" si="49"/>
        <v>0</v>
      </c>
      <c r="H338" s="58">
        <f>IF(E338="",0,IFERROR(VLOOKUP(E338,档案费管理台账!$D$4:$H$1000,5,0),0))</f>
        <v>0</v>
      </c>
      <c r="I338" s="57"/>
      <c r="J338" s="57"/>
      <c r="K338" s="57"/>
      <c r="L338" s="57"/>
      <c r="M338" s="58" t="str">
        <f t="shared" si="50"/>
        <v/>
      </c>
      <c r="N338" s="102"/>
    </row>
    <row r="339" spans="1:14">
      <c r="A339" s="97" t="str">
        <f t="shared" si="48"/>
        <v/>
      </c>
      <c r="B339" s="98" t="str">
        <f t="shared" si="47"/>
        <v/>
      </c>
      <c r="C339" s="99"/>
      <c r="D339" s="100"/>
      <c r="E339" s="100"/>
      <c r="F339" s="57"/>
      <c r="G339" s="58">
        <f t="shared" si="49"/>
        <v>0</v>
      </c>
      <c r="H339" s="58">
        <f>IF(E339="",0,IFERROR(VLOOKUP(E339,档案费管理台账!$D$4:$H$1000,5,0),0))</f>
        <v>0</v>
      </c>
      <c r="I339" s="57"/>
      <c r="J339" s="57"/>
      <c r="K339" s="57"/>
      <c r="L339" s="57"/>
      <c r="M339" s="58" t="str">
        <f t="shared" si="50"/>
        <v/>
      </c>
      <c r="N339" s="102"/>
    </row>
    <row r="340" spans="1:14">
      <c r="A340" s="97" t="str">
        <f t="shared" si="48"/>
        <v/>
      </c>
      <c r="B340" s="98" t="str">
        <f t="shared" si="47"/>
        <v/>
      </c>
      <c r="C340" s="99"/>
      <c r="D340" s="100"/>
      <c r="E340" s="100"/>
      <c r="F340" s="57"/>
      <c r="G340" s="58">
        <f t="shared" si="49"/>
        <v>0</v>
      </c>
      <c r="H340" s="58">
        <f>IF(E340="",0,IFERROR(VLOOKUP(E340,档案费管理台账!$D$4:$H$1000,5,0),0))</f>
        <v>0</v>
      </c>
      <c r="I340" s="57"/>
      <c r="J340" s="57"/>
      <c r="K340" s="57"/>
      <c r="L340" s="57"/>
      <c r="M340" s="58" t="str">
        <f t="shared" si="50"/>
        <v/>
      </c>
      <c r="N340" s="102"/>
    </row>
    <row r="341" spans="1:14">
      <c r="A341" s="97" t="str">
        <f t="shared" si="48"/>
        <v/>
      </c>
      <c r="B341" s="98" t="str">
        <f t="shared" si="47"/>
        <v/>
      </c>
      <c r="C341" s="99"/>
      <c r="D341" s="100"/>
      <c r="E341" s="100"/>
      <c r="F341" s="57"/>
      <c r="G341" s="58">
        <f t="shared" si="49"/>
        <v>0</v>
      </c>
      <c r="H341" s="58">
        <f>IF(E341="",0,IFERROR(VLOOKUP(E341,档案费管理台账!$D$4:$H$1000,5,0),0))</f>
        <v>0</v>
      </c>
      <c r="I341" s="57"/>
      <c r="J341" s="57"/>
      <c r="K341" s="57"/>
      <c r="L341" s="57"/>
      <c r="M341" s="58" t="str">
        <f t="shared" si="50"/>
        <v/>
      </c>
      <c r="N341" s="102"/>
    </row>
    <row r="342" spans="1:14">
      <c r="A342" s="97" t="str">
        <f t="shared" si="48"/>
        <v/>
      </c>
      <c r="B342" s="98" t="str">
        <f t="shared" si="47"/>
        <v/>
      </c>
      <c r="C342" s="99"/>
      <c r="D342" s="100"/>
      <c r="E342" s="100"/>
      <c r="F342" s="57"/>
      <c r="G342" s="58">
        <f t="shared" si="49"/>
        <v>0</v>
      </c>
      <c r="H342" s="58">
        <f>IF(E342="",0,IFERROR(VLOOKUP(E342,档案费管理台账!$D$4:$H$1000,5,0),0))</f>
        <v>0</v>
      </c>
      <c r="I342" s="57"/>
      <c r="J342" s="57"/>
      <c r="K342" s="57"/>
      <c r="L342" s="57"/>
      <c r="M342" s="58" t="str">
        <f t="shared" si="50"/>
        <v/>
      </c>
      <c r="N342" s="102"/>
    </row>
    <row r="343" spans="1:14">
      <c r="A343" s="97" t="str">
        <f t="shared" si="48"/>
        <v/>
      </c>
      <c r="B343" s="98" t="str">
        <f t="shared" si="47"/>
        <v/>
      </c>
      <c r="C343" s="99"/>
      <c r="D343" s="100"/>
      <c r="E343" s="100"/>
      <c r="F343" s="57"/>
      <c r="G343" s="58">
        <f t="shared" si="49"/>
        <v>0</v>
      </c>
      <c r="H343" s="58">
        <f>IF(E343="",0,IFERROR(VLOOKUP(E343,档案费管理台账!$D$4:$H$1000,5,0),0))</f>
        <v>0</v>
      </c>
      <c r="I343" s="57"/>
      <c r="J343" s="57"/>
      <c r="K343" s="57"/>
      <c r="L343" s="57"/>
      <c r="M343" s="58" t="str">
        <f t="shared" si="50"/>
        <v/>
      </c>
      <c r="N343" s="102"/>
    </row>
    <row r="344" spans="1:14">
      <c r="A344" s="97" t="str">
        <f t="shared" si="48"/>
        <v/>
      </c>
      <c r="B344" s="98" t="str">
        <f t="shared" si="47"/>
        <v/>
      </c>
      <c r="C344" s="99"/>
      <c r="D344" s="100"/>
      <c r="E344" s="100"/>
      <c r="F344" s="57"/>
      <c r="G344" s="58">
        <f t="shared" si="49"/>
        <v>0</v>
      </c>
      <c r="H344" s="58">
        <f>IF(E344="",0,IFERROR(VLOOKUP(E344,档案费管理台账!$D$4:$H$1000,5,0),0))</f>
        <v>0</v>
      </c>
      <c r="I344" s="57"/>
      <c r="J344" s="57"/>
      <c r="K344" s="57"/>
      <c r="L344" s="57"/>
      <c r="M344" s="58" t="str">
        <f t="shared" si="50"/>
        <v/>
      </c>
      <c r="N344" s="102"/>
    </row>
    <row r="345" spans="1:14">
      <c r="A345" s="97" t="str">
        <f t="shared" si="48"/>
        <v/>
      </c>
      <c r="B345" s="98" t="str">
        <f t="shared" si="47"/>
        <v/>
      </c>
      <c r="C345" s="99"/>
      <c r="D345" s="100"/>
      <c r="E345" s="100"/>
      <c r="F345" s="57"/>
      <c r="G345" s="58">
        <f t="shared" si="49"/>
        <v>0</v>
      </c>
      <c r="H345" s="58">
        <f>IF(E345="",0,IFERROR(VLOOKUP(E345,档案费管理台账!$D$4:$H$1000,5,0),0))</f>
        <v>0</v>
      </c>
      <c r="I345" s="57"/>
      <c r="J345" s="57"/>
      <c r="K345" s="57"/>
      <c r="L345" s="57"/>
      <c r="M345" s="58" t="str">
        <f t="shared" si="50"/>
        <v/>
      </c>
      <c r="N345" s="102"/>
    </row>
    <row r="346" spans="1:14">
      <c r="A346" s="97" t="str">
        <f t="shared" si="48"/>
        <v/>
      </c>
      <c r="B346" s="98" t="str">
        <f t="shared" si="47"/>
        <v/>
      </c>
      <c r="C346" s="99"/>
      <c r="D346" s="100"/>
      <c r="E346" s="100"/>
      <c r="F346" s="57"/>
      <c r="G346" s="58">
        <f t="shared" si="49"/>
        <v>0</v>
      </c>
      <c r="H346" s="58">
        <f>IF(E346="",0,IFERROR(VLOOKUP(E346,档案费管理台账!$D$4:$H$1000,5,0),0))</f>
        <v>0</v>
      </c>
      <c r="I346" s="57"/>
      <c r="J346" s="57"/>
      <c r="K346" s="57"/>
      <c r="L346" s="57"/>
      <c r="M346" s="58" t="str">
        <f t="shared" si="50"/>
        <v/>
      </c>
      <c r="N346" s="102"/>
    </row>
    <row r="347" spans="1:14">
      <c r="A347" s="97" t="str">
        <f t="shared" si="48"/>
        <v/>
      </c>
      <c r="B347" s="98" t="str">
        <f t="shared" si="47"/>
        <v/>
      </c>
      <c r="C347" s="99"/>
      <c r="D347" s="100"/>
      <c r="E347" s="100"/>
      <c r="F347" s="57"/>
      <c r="G347" s="58">
        <f t="shared" si="49"/>
        <v>0</v>
      </c>
      <c r="H347" s="58">
        <f>IF(E347="",0,IFERROR(VLOOKUP(E347,档案费管理台账!$D$4:$H$1000,5,0),0))</f>
        <v>0</v>
      </c>
      <c r="I347" s="57"/>
      <c r="J347" s="57"/>
      <c r="K347" s="57"/>
      <c r="L347" s="57"/>
      <c r="M347" s="58" t="str">
        <f t="shared" si="50"/>
        <v/>
      </c>
      <c r="N347" s="102"/>
    </row>
    <row r="348" spans="1:14">
      <c r="A348" s="97" t="str">
        <f t="shared" si="48"/>
        <v/>
      </c>
      <c r="B348" s="98" t="str">
        <f t="shared" si="47"/>
        <v/>
      </c>
      <c r="C348" s="99"/>
      <c r="D348" s="100"/>
      <c r="E348" s="100"/>
      <c r="F348" s="57"/>
      <c r="G348" s="58">
        <f t="shared" si="49"/>
        <v>0</v>
      </c>
      <c r="H348" s="58">
        <f>IF(E348="",0,IFERROR(VLOOKUP(E348,档案费管理台账!$D$4:$H$1000,5,0),0))</f>
        <v>0</v>
      </c>
      <c r="I348" s="57"/>
      <c r="J348" s="57"/>
      <c r="K348" s="57"/>
      <c r="L348" s="57"/>
      <c r="M348" s="58" t="str">
        <f t="shared" si="50"/>
        <v/>
      </c>
      <c r="N348" s="102"/>
    </row>
    <row r="349" spans="1:14">
      <c r="A349" s="97" t="str">
        <f t="shared" si="48"/>
        <v/>
      </c>
      <c r="B349" s="98" t="str">
        <f t="shared" si="47"/>
        <v/>
      </c>
      <c r="C349" s="99"/>
      <c r="D349" s="100"/>
      <c r="E349" s="100"/>
      <c r="F349" s="57"/>
      <c r="G349" s="58">
        <f t="shared" si="49"/>
        <v>0</v>
      </c>
      <c r="H349" s="58">
        <f>IF(E349="",0,IFERROR(VLOOKUP(E349,档案费管理台账!$D$4:$H$1000,5,0),0))</f>
        <v>0</v>
      </c>
      <c r="I349" s="57"/>
      <c r="J349" s="57"/>
      <c r="K349" s="57"/>
      <c r="L349" s="57"/>
      <c r="M349" s="58" t="str">
        <f t="shared" si="50"/>
        <v/>
      </c>
      <c r="N349" s="102"/>
    </row>
    <row r="350" spans="1:14">
      <c r="A350" s="97" t="str">
        <f t="shared" si="48"/>
        <v/>
      </c>
      <c r="B350" s="98" t="str">
        <f t="shared" si="47"/>
        <v/>
      </c>
      <c r="C350" s="99"/>
      <c r="D350" s="100"/>
      <c r="E350" s="100"/>
      <c r="F350" s="57"/>
      <c r="G350" s="58">
        <f t="shared" si="49"/>
        <v>0</v>
      </c>
      <c r="H350" s="58">
        <f>IF(E350="",0,IFERROR(VLOOKUP(E350,档案费管理台账!$D$4:$H$1000,5,0),0))</f>
        <v>0</v>
      </c>
      <c r="I350" s="57"/>
      <c r="J350" s="57"/>
      <c r="K350" s="57"/>
      <c r="L350" s="57"/>
      <c r="M350" s="58" t="str">
        <f t="shared" si="50"/>
        <v/>
      </c>
      <c r="N350" s="102"/>
    </row>
    <row r="351" spans="1:14">
      <c r="A351" s="97" t="str">
        <f t="shared" si="48"/>
        <v/>
      </c>
      <c r="B351" s="98" t="str">
        <f t="shared" si="47"/>
        <v/>
      </c>
      <c r="C351" s="99"/>
      <c r="D351" s="100"/>
      <c r="E351" s="100"/>
      <c r="F351" s="57"/>
      <c r="G351" s="58">
        <f t="shared" si="49"/>
        <v>0</v>
      </c>
      <c r="H351" s="58">
        <f>IF(E351="",0,IFERROR(VLOOKUP(E351,档案费管理台账!$D$4:$H$1000,5,0),0))</f>
        <v>0</v>
      </c>
      <c r="I351" s="57"/>
      <c r="J351" s="57"/>
      <c r="K351" s="57"/>
      <c r="L351" s="57"/>
      <c r="M351" s="58" t="str">
        <f t="shared" si="50"/>
        <v/>
      </c>
      <c r="N351" s="102"/>
    </row>
    <row r="352" spans="1:14">
      <c r="A352" s="97" t="str">
        <f t="shared" si="48"/>
        <v/>
      </c>
      <c r="B352" s="98" t="str">
        <f t="shared" si="47"/>
        <v/>
      </c>
      <c r="C352" s="99"/>
      <c r="D352" s="100"/>
      <c r="E352" s="100"/>
      <c r="F352" s="57"/>
      <c r="G352" s="58">
        <f t="shared" si="49"/>
        <v>0</v>
      </c>
      <c r="H352" s="58">
        <f>IF(E352="",0,IFERROR(VLOOKUP(E352,档案费管理台账!$D$4:$H$1000,5,0),0))</f>
        <v>0</v>
      </c>
      <c r="I352" s="57"/>
      <c r="J352" s="57"/>
      <c r="K352" s="57"/>
      <c r="L352" s="57"/>
      <c r="M352" s="58" t="str">
        <f t="shared" si="50"/>
        <v/>
      </c>
      <c r="N352" s="102"/>
    </row>
    <row r="353" spans="1:14">
      <c r="A353" s="97" t="str">
        <f t="shared" si="48"/>
        <v/>
      </c>
      <c r="B353" s="98" t="str">
        <f t="shared" si="47"/>
        <v/>
      </c>
      <c r="C353" s="99"/>
      <c r="D353" s="100"/>
      <c r="E353" s="100"/>
      <c r="F353" s="57"/>
      <c r="G353" s="58">
        <f t="shared" si="49"/>
        <v>0</v>
      </c>
      <c r="H353" s="58">
        <f>IF(E353="",0,IFERROR(VLOOKUP(E353,档案费管理台账!$D$4:$H$1000,5,0),0))</f>
        <v>0</v>
      </c>
      <c r="I353" s="57"/>
      <c r="J353" s="57"/>
      <c r="K353" s="57"/>
      <c r="L353" s="57"/>
      <c r="M353" s="58" t="str">
        <f t="shared" si="50"/>
        <v/>
      </c>
      <c r="N353" s="102"/>
    </row>
    <row r="354" spans="1:14">
      <c r="A354" s="97" t="str">
        <f t="shared" si="48"/>
        <v/>
      </c>
      <c r="B354" s="98" t="str">
        <f t="shared" si="47"/>
        <v/>
      </c>
      <c r="C354" s="99"/>
      <c r="D354" s="100"/>
      <c r="E354" s="100"/>
      <c r="F354" s="57"/>
      <c r="G354" s="58">
        <f t="shared" si="49"/>
        <v>0</v>
      </c>
      <c r="H354" s="58">
        <f>IF(E354="",0,IFERROR(VLOOKUP(E354,档案费管理台账!$D$4:$H$1000,5,0),0))</f>
        <v>0</v>
      </c>
      <c r="I354" s="57"/>
      <c r="J354" s="57"/>
      <c r="K354" s="57"/>
      <c r="L354" s="57"/>
      <c r="M354" s="58" t="str">
        <f t="shared" si="50"/>
        <v/>
      </c>
      <c r="N354" s="102"/>
    </row>
    <row r="355" spans="1:14">
      <c r="A355" s="97" t="str">
        <f t="shared" si="48"/>
        <v/>
      </c>
      <c r="B355" s="98" t="str">
        <f t="shared" si="47"/>
        <v/>
      </c>
      <c r="C355" s="99"/>
      <c r="D355" s="100"/>
      <c r="E355" s="100"/>
      <c r="F355" s="57"/>
      <c r="G355" s="58">
        <f t="shared" si="49"/>
        <v>0</v>
      </c>
      <c r="H355" s="58">
        <f>IF(E355="",0,IFERROR(VLOOKUP(E355,档案费管理台账!$D$4:$H$1000,5,0),0))</f>
        <v>0</v>
      </c>
      <c r="I355" s="57"/>
      <c r="J355" s="57"/>
      <c r="K355" s="57"/>
      <c r="L355" s="57"/>
      <c r="M355" s="58" t="str">
        <f t="shared" si="50"/>
        <v/>
      </c>
      <c r="N355" s="102"/>
    </row>
    <row r="356" spans="1:14">
      <c r="A356" s="97" t="str">
        <f t="shared" si="48"/>
        <v/>
      </c>
      <c r="B356" s="98" t="str">
        <f t="shared" si="47"/>
        <v/>
      </c>
      <c r="C356" s="99"/>
      <c r="D356" s="100"/>
      <c r="E356" s="100"/>
      <c r="F356" s="57"/>
      <c r="G356" s="58">
        <f t="shared" si="49"/>
        <v>0</v>
      </c>
      <c r="H356" s="58">
        <f>IF(E356="",0,IFERROR(VLOOKUP(E356,档案费管理台账!$D$4:$H$1000,5,0),0))</f>
        <v>0</v>
      </c>
      <c r="I356" s="57"/>
      <c r="J356" s="57"/>
      <c r="K356" s="57"/>
      <c r="L356" s="57"/>
      <c r="M356" s="58" t="str">
        <f t="shared" si="50"/>
        <v/>
      </c>
      <c r="N356" s="102"/>
    </row>
    <row r="357" spans="1:14">
      <c r="A357" s="97" t="str">
        <f t="shared" si="48"/>
        <v/>
      </c>
      <c r="B357" s="98" t="str">
        <f t="shared" si="47"/>
        <v/>
      </c>
      <c r="C357" s="99"/>
      <c r="D357" s="100"/>
      <c r="E357" s="100"/>
      <c r="F357" s="57"/>
      <c r="G357" s="58">
        <f t="shared" si="49"/>
        <v>0</v>
      </c>
      <c r="H357" s="58">
        <f>IF(E357="",0,IFERROR(VLOOKUP(E357,档案费管理台账!$D$4:$H$1000,5,0),0))</f>
        <v>0</v>
      </c>
      <c r="I357" s="57"/>
      <c r="J357" s="57"/>
      <c r="K357" s="57"/>
      <c r="L357" s="57"/>
      <c r="M357" s="58" t="str">
        <f t="shared" si="50"/>
        <v/>
      </c>
      <c r="N357" s="102"/>
    </row>
    <row r="358" spans="1:14">
      <c r="A358" s="97" t="str">
        <f t="shared" si="48"/>
        <v/>
      </c>
      <c r="B358" s="98" t="str">
        <f t="shared" si="47"/>
        <v/>
      </c>
      <c r="C358" s="99"/>
      <c r="D358" s="100"/>
      <c r="E358" s="100"/>
      <c r="F358" s="57"/>
      <c r="G358" s="58">
        <f t="shared" si="49"/>
        <v>0</v>
      </c>
      <c r="H358" s="58">
        <f>IF(E358="",0,IFERROR(VLOOKUP(E358,档案费管理台账!$D$4:$H$1000,5,0),0))</f>
        <v>0</v>
      </c>
      <c r="I358" s="57"/>
      <c r="J358" s="57"/>
      <c r="K358" s="57"/>
      <c r="L358" s="57"/>
      <c r="M358" s="58" t="str">
        <f t="shared" si="50"/>
        <v/>
      </c>
      <c r="N358" s="102"/>
    </row>
    <row r="359" spans="1:14">
      <c r="A359" s="97" t="str">
        <f t="shared" si="48"/>
        <v/>
      </c>
      <c r="B359" s="98" t="str">
        <f t="shared" si="47"/>
        <v/>
      </c>
      <c r="C359" s="99"/>
      <c r="D359" s="100"/>
      <c r="E359" s="100"/>
      <c r="F359" s="57"/>
      <c r="G359" s="58">
        <f t="shared" si="49"/>
        <v>0</v>
      </c>
      <c r="H359" s="58">
        <f>IF(E359="",0,IFERROR(VLOOKUP(E359,档案费管理台账!$D$4:$H$1000,5,0),0))</f>
        <v>0</v>
      </c>
      <c r="I359" s="57"/>
      <c r="J359" s="57"/>
      <c r="K359" s="57"/>
      <c r="L359" s="57"/>
      <c r="M359" s="58" t="str">
        <f t="shared" si="50"/>
        <v/>
      </c>
      <c r="N359" s="102"/>
    </row>
    <row r="360" spans="1:14">
      <c r="A360" s="97" t="str">
        <f t="shared" si="48"/>
        <v/>
      </c>
      <c r="B360" s="98" t="str">
        <f t="shared" si="47"/>
        <v/>
      </c>
      <c r="C360" s="99"/>
      <c r="D360" s="100"/>
      <c r="E360" s="100"/>
      <c r="F360" s="57"/>
      <c r="G360" s="58">
        <f t="shared" si="49"/>
        <v>0</v>
      </c>
      <c r="H360" s="58">
        <f>IF(E360="",0,IFERROR(VLOOKUP(E360,档案费管理台账!$D$4:$H$1000,5,0),0))</f>
        <v>0</v>
      </c>
      <c r="I360" s="57"/>
      <c r="J360" s="57"/>
      <c r="K360" s="57"/>
      <c r="L360" s="57"/>
      <c r="M360" s="58" t="str">
        <f t="shared" si="50"/>
        <v/>
      </c>
      <c r="N360" s="102"/>
    </row>
    <row r="361" spans="1:14">
      <c r="A361" s="97" t="str">
        <f t="shared" si="48"/>
        <v/>
      </c>
      <c r="B361" s="98" t="str">
        <f t="shared" si="47"/>
        <v/>
      </c>
      <c r="C361" s="99"/>
      <c r="D361" s="100"/>
      <c r="E361" s="100"/>
      <c r="F361" s="57"/>
      <c r="G361" s="58">
        <f t="shared" si="49"/>
        <v>0</v>
      </c>
      <c r="H361" s="58">
        <f>IF(E361="",0,IFERROR(VLOOKUP(E361,档案费管理台账!$D$4:$H$1000,5,0),0))</f>
        <v>0</v>
      </c>
      <c r="I361" s="57"/>
      <c r="J361" s="57"/>
      <c r="K361" s="57"/>
      <c r="L361" s="57"/>
      <c r="M361" s="58" t="str">
        <f t="shared" si="50"/>
        <v/>
      </c>
      <c r="N361" s="102"/>
    </row>
    <row r="362" spans="1:14">
      <c r="A362" s="97" t="str">
        <f t="shared" si="48"/>
        <v/>
      </c>
      <c r="B362" s="98" t="str">
        <f t="shared" si="47"/>
        <v/>
      </c>
      <c r="C362" s="99"/>
      <c r="D362" s="100"/>
      <c r="E362" s="100"/>
      <c r="F362" s="57"/>
      <c r="G362" s="58">
        <f t="shared" si="49"/>
        <v>0</v>
      </c>
      <c r="H362" s="58">
        <f>IF(E362="",0,IFERROR(VLOOKUP(E362,档案费管理台账!$D$4:$H$1000,5,0),0))</f>
        <v>0</v>
      </c>
      <c r="I362" s="57"/>
      <c r="J362" s="57"/>
      <c r="K362" s="57"/>
      <c r="L362" s="57"/>
      <c r="M362" s="58" t="str">
        <f t="shared" si="50"/>
        <v/>
      </c>
      <c r="N362" s="102"/>
    </row>
    <row r="363" spans="1:14">
      <c r="A363" s="97" t="str">
        <f t="shared" si="48"/>
        <v/>
      </c>
      <c r="B363" s="98" t="str">
        <f t="shared" si="47"/>
        <v/>
      </c>
      <c r="C363" s="99"/>
      <c r="D363" s="100"/>
      <c r="E363" s="100"/>
      <c r="F363" s="57"/>
      <c r="G363" s="58">
        <f t="shared" si="49"/>
        <v>0</v>
      </c>
      <c r="H363" s="58">
        <f>IF(E363="",0,IFERROR(VLOOKUP(E363,档案费管理台账!$D$4:$H$1000,5,0),0))</f>
        <v>0</v>
      </c>
      <c r="I363" s="57"/>
      <c r="J363" s="57"/>
      <c r="K363" s="57"/>
      <c r="L363" s="57"/>
      <c r="M363" s="58" t="str">
        <f t="shared" si="50"/>
        <v/>
      </c>
      <c r="N363" s="102"/>
    </row>
    <row r="364" spans="1:14">
      <c r="A364" s="97" t="str">
        <f t="shared" si="48"/>
        <v/>
      </c>
      <c r="B364" s="98" t="str">
        <f t="shared" ref="B364:B427" si="51">IF(C364="","",MONTH(C364)&amp;"月")</f>
        <v/>
      </c>
      <c r="C364" s="99"/>
      <c r="D364" s="100"/>
      <c r="E364" s="100"/>
      <c r="F364" s="57"/>
      <c r="G364" s="58">
        <f t="shared" si="49"/>
        <v>0</v>
      </c>
      <c r="H364" s="58">
        <f>IF(E364="",0,IFERROR(VLOOKUP(E364,档案费管理台账!$D$4:$H$1000,5,0),0))</f>
        <v>0</v>
      </c>
      <c r="I364" s="57"/>
      <c r="J364" s="57"/>
      <c r="K364" s="57"/>
      <c r="L364" s="57"/>
      <c r="M364" s="58" t="str">
        <f t="shared" si="50"/>
        <v/>
      </c>
      <c r="N364" s="102"/>
    </row>
    <row r="365" spans="1:14">
      <c r="A365" s="97" t="str">
        <f t="shared" ref="A365:A428" si="52">IF(C365="","",ROW()-42)</f>
        <v/>
      </c>
      <c r="B365" s="98" t="str">
        <f t="shared" si="51"/>
        <v/>
      </c>
      <c r="C365" s="99"/>
      <c r="D365" s="100"/>
      <c r="E365" s="100"/>
      <c r="F365" s="57"/>
      <c r="G365" s="58">
        <f t="shared" ref="G365:G428" si="53">IF(F365="",0,F365*$K$41)</f>
        <v>0</v>
      </c>
      <c r="H365" s="58">
        <f>IF(E365="",0,IFERROR(VLOOKUP(E365,档案费管理台账!$D$4:$H$1000,5,0),0))</f>
        <v>0</v>
      </c>
      <c r="I365" s="57"/>
      <c r="J365" s="57"/>
      <c r="K365" s="57"/>
      <c r="L365" s="57"/>
      <c r="M365" s="58" t="str">
        <f t="shared" ref="M365:M428" si="54">IF(C365="","",ROUND(M364+G365-I365-J365-K365-L365-H365,2))</f>
        <v/>
      </c>
      <c r="N365" s="102"/>
    </row>
    <row r="366" spans="1:14">
      <c r="A366" s="97" t="str">
        <f t="shared" si="52"/>
        <v/>
      </c>
      <c r="B366" s="98" t="str">
        <f t="shared" si="51"/>
        <v/>
      </c>
      <c r="C366" s="99"/>
      <c r="D366" s="100"/>
      <c r="E366" s="100"/>
      <c r="F366" s="57"/>
      <c r="G366" s="58">
        <f t="shared" si="53"/>
        <v>0</v>
      </c>
      <c r="H366" s="58">
        <f>IF(E366="",0,IFERROR(VLOOKUP(E366,档案费管理台账!$D$4:$H$1000,5,0),0))</f>
        <v>0</v>
      </c>
      <c r="I366" s="57"/>
      <c r="J366" s="57"/>
      <c r="K366" s="57"/>
      <c r="L366" s="57"/>
      <c r="M366" s="58" t="str">
        <f t="shared" si="54"/>
        <v/>
      </c>
      <c r="N366" s="102"/>
    </row>
    <row r="367" spans="1:14">
      <c r="A367" s="97" t="str">
        <f t="shared" si="52"/>
        <v/>
      </c>
      <c r="B367" s="98" t="str">
        <f t="shared" si="51"/>
        <v/>
      </c>
      <c r="C367" s="99"/>
      <c r="D367" s="100"/>
      <c r="E367" s="100"/>
      <c r="F367" s="57"/>
      <c r="G367" s="58">
        <f t="shared" si="53"/>
        <v>0</v>
      </c>
      <c r="H367" s="58">
        <f>IF(E367="",0,IFERROR(VLOOKUP(E367,档案费管理台账!$D$4:$H$1000,5,0),0))</f>
        <v>0</v>
      </c>
      <c r="I367" s="57"/>
      <c r="J367" s="57"/>
      <c r="K367" s="57"/>
      <c r="L367" s="57"/>
      <c r="M367" s="58" t="str">
        <f t="shared" si="54"/>
        <v/>
      </c>
      <c r="N367" s="102"/>
    </row>
    <row r="368" spans="1:14">
      <c r="A368" s="97" t="str">
        <f t="shared" si="52"/>
        <v/>
      </c>
      <c r="B368" s="98" t="str">
        <f t="shared" si="51"/>
        <v/>
      </c>
      <c r="C368" s="99"/>
      <c r="D368" s="100"/>
      <c r="E368" s="100"/>
      <c r="F368" s="57"/>
      <c r="G368" s="58">
        <f t="shared" si="53"/>
        <v>0</v>
      </c>
      <c r="H368" s="58">
        <f>IF(E368="",0,IFERROR(VLOOKUP(E368,档案费管理台账!$D$4:$H$1000,5,0),0))</f>
        <v>0</v>
      </c>
      <c r="I368" s="57"/>
      <c r="J368" s="57"/>
      <c r="K368" s="57"/>
      <c r="L368" s="57"/>
      <c r="M368" s="58" t="str">
        <f t="shared" si="54"/>
        <v/>
      </c>
      <c r="N368" s="102"/>
    </row>
    <row r="369" spans="1:14">
      <c r="A369" s="97" t="str">
        <f t="shared" si="52"/>
        <v/>
      </c>
      <c r="B369" s="98" t="str">
        <f t="shared" si="51"/>
        <v/>
      </c>
      <c r="C369" s="99"/>
      <c r="D369" s="100"/>
      <c r="E369" s="100"/>
      <c r="F369" s="57"/>
      <c r="G369" s="58">
        <f t="shared" si="53"/>
        <v>0</v>
      </c>
      <c r="H369" s="58">
        <f>IF(E369="",0,IFERROR(VLOOKUP(E369,档案费管理台账!$D$4:$H$1000,5,0),0))</f>
        <v>0</v>
      </c>
      <c r="I369" s="57"/>
      <c r="J369" s="57"/>
      <c r="K369" s="57"/>
      <c r="L369" s="57"/>
      <c r="M369" s="58" t="str">
        <f t="shared" si="54"/>
        <v/>
      </c>
      <c r="N369" s="102"/>
    </row>
    <row r="370" spans="1:14">
      <c r="A370" s="97" t="str">
        <f t="shared" si="52"/>
        <v/>
      </c>
      <c r="B370" s="98" t="str">
        <f t="shared" si="51"/>
        <v/>
      </c>
      <c r="C370" s="99"/>
      <c r="D370" s="100"/>
      <c r="E370" s="100"/>
      <c r="F370" s="57"/>
      <c r="G370" s="58">
        <f t="shared" si="53"/>
        <v>0</v>
      </c>
      <c r="H370" s="58">
        <f>IF(E370="",0,IFERROR(VLOOKUP(E370,档案费管理台账!$D$4:$H$1000,5,0),0))</f>
        <v>0</v>
      </c>
      <c r="I370" s="57"/>
      <c r="J370" s="57"/>
      <c r="K370" s="57"/>
      <c r="L370" s="57"/>
      <c r="M370" s="58" t="str">
        <f t="shared" si="54"/>
        <v/>
      </c>
      <c r="N370" s="102"/>
    </row>
    <row r="371" spans="1:14">
      <c r="A371" s="97" t="str">
        <f t="shared" si="52"/>
        <v/>
      </c>
      <c r="B371" s="98" t="str">
        <f t="shared" si="51"/>
        <v/>
      </c>
      <c r="C371" s="99"/>
      <c r="D371" s="100"/>
      <c r="E371" s="100"/>
      <c r="F371" s="57"/>
      <c r="G371" s="58">
        <f t="shared" si="53"/>
        <v>0</v>
      </c>
      <c r="H371" s="58">
        <f>IF(E371="",0,IFERROR(VLOOKUP(E371,档案费管理台账!$D$4:$H$1000,5,0),0))</f>
        <v>0</v>
      </c>
      <c r="I371" s="57"/>
      <c r="J371" s="57"/>
      <c r="K371" s="57"/>
      <c r="L371" s="57"/>
      <c r="M371" s="58" t="str">
        <f t="shared" si="54"/>
        <v/>
      </c>
      <c r="N371" s="102"/>
    </row>
    <row r="372" spans="1:14">
      <c r="A372" s="97" t="str">
        <f t="shared" si="52"/>
        <v/>
      </c>
      <c r="B372" s="98" t="str">
        <f t="shared" si="51"/>
        <v/>
      </c>
      <c r="C372" s="99"/>
      <c r="D372" s="100"/>
      <c r="E372" s="100"/>
      <c r="F372" s="57"/>
      <c r="G372" s="58">
        <f t="shared" si="53"/>
        <v>0</v>
      </c>
      <c r="H372" s="58">
        <f>IF(E372="",0,IFERROR(VLOOKUP(E372,档案费管理台账!$D$4:$H$1000,5,0),0))</f>
        <v>0</v>
      </c>
      <c r="I372" s="57"/>
      <c r="J372" s="57"/>
      <c r="K372" s="57"/>
      <c r="L372" s="57"/>
      <c r="M372" s="58" t="str">
        <f t="shared" si="54"/>
        <v/>
      </c>
      <c r="N372" s="102"/>
    </row>
    <row r="373" spans="1:14">
      <c r="A373" s="97" t="str">
        <f t="shared" si="52"/>
        <v/>
      </c>
      <c r="B373" s="98" t="str">
        <f t="shared" si="51"/>
        <v/>
      </c>
      <c r="C373" s="99"/>
      <c r="D373" s="100"/>
      <c r="E373" s="100"/>
      <c r="F373" s="57"/>
      <c r="G373" s="58">
        <f t="shared" si="53"/>
        <v>0</v>
      </c>
      <c r="H373" s="58">
        <f>IF(E373="",0,IFERROR(VLOOKUP(E373,档案费管理台账!$D$4:$H$1000,5,0),0))</f>
        <v>0</v>
      </c>
      <c r="I373" s="57"/>
      <c r="J373" s="57"/>
      <c r="K373" s="57"/>
      <c r="L373" s="57"/>
      <c r="M373" s="58" t="str">
        <f t="shared" si="54"/>
        <v/>
      </c>
      <c r="N373" s="102"/>
    </row>
    <row r="374" spans="1:14">
      <c r="A374" s="97" t="str">
        <f t="shared" si="52"/>
        <v/>
      </c>
      <c r="B374" s="98" t="str">
        <f t="shared" si="51"/>
        <v/>
      </c>
      <c r="C374" s="99"/>
      <c r="D374" s="100"/>
      <c r="E374" s="100"/>
      <c r="F374" s="57"/>
      <c r="G374" s="58">
        <f t="shared" si="53"/>
        <v>0</v>
      </c>
      <c r="H374" s="58">
        <f>IF(E374="",0,IFERROR(VLOOKUP(E374,档案费管理台账!$D$4:$H$1000,5,0),0))</f>
        <v>0</v>
      </c>
      <c r="I374" s="57"/>
      <c r="J374" s="57"/>
      <c r="K374" s="57"/>
      <c r="L374" s="57"/>
      <c r="M374" s="58" t="str">
        <f t="shared" si="54"/>
        <v/>
      </c>
      <c r="N374" s="102"/>
    </row>
    <row r="375" spans="1:14">
      <c r="A375" s="97" t="str">
        <f t="shared" si="52"/>
        <v/>
      </c>
      <c r="B375" s="98" t="str">
        <f t="shared" si="51"/>
        <v/>
      </c>
      <c r="C375" s="99"/>
      <c r="D375" s="100"/>
      <c r="E375" s="100"/>
      <c r="F375" s="57"/>
      <c r="G375" s="58">
        <f t="shared" si="53"/>
        <v>0</v>
      </c>
      <c r="H375" s="58">
        <f>IF(E375="",0,IFERROR(VLOOKUP(E375,档案费管理台账!$D$4:$H$1000,5,0),0))</f>
        <v>0</v>
      </c>
      <c r="I375" s="57"/>
      <c r="J375" s="57"/>
      <c r="K375" s="57"/>
      <c r="L375" s="57"/>
      <c r="M375" s="58" t="str">
        <f t="shared" si="54"/>
        <v/>
      </c>
      <c r="N375" s="102"/>
    </row>
    <row r="376" spans="1:14">
      <c r="A376" s="97" t="str">
        <f t="shared" si="52"/>
        <v/>
      </c>
      <c r="B376" s="98" t="str">
        <f t="shared" si="51"/>
        <v/>
      </c>
      <c r="C376" s="99"/>
      <c r="D376" s="100"/>
      <c r="E376" s="100"/>
      <c r="F376" s="57"/>
      <c r="G376" s="58">
        <f t="shared" si="53"/>
        <v>0</v>
      </c>
      <c r="H376" s="58">
        <f>IF(E376="",0,IFERROR(VLOOKUP(E376,档案费管理台账!$D$4:$H$1000,5,0),0))</f>
        <v>0</v>
      </c>
      <c r="I376" s="57"/>
      <c r="J376" s="57"/>
      <c r="K376" s="57"/>
      <c r="L376" s="57"/>
      <c r="M376" s="58" t="str">
        <f t="shared" si="54"/>
        <v/>
      </c>
      <c r="N376" s="102"/>
    </row>
    <row r="377" spans="1:14">
      <c r="A377" s="97" t="str">
        <f t="shared" si="52"/>
        <v/>
      </c>
      <c r="B377" s="98" t="str">
        <f t="shared" si="51"/>
        <v/>
      </c>
      <c r="C377" s="99"/>
      <c r="D377" s="100"/>
      <c r="E377" s="100"/>
      <c r="F377" s="57"/>
      <c r="G377" s="58">
        <f t="shared" si="53"/>
        <v>0</v>
      </c>
      <c r="H377" s="58">
        <f>IF(E377="",0,IFERROR(VLOOKUP(E377,档案费管理台账!$D$4:$H$1000,5,0),0))</f>
        <v>0</v>
      </c>
      <c r="I377" s="57"/>
      <c r="J377" s="57"/>
      <c r="K377" s="57"/>
      <c r="L377" s="57"/>
      <c r="M377" s="58" t="str">
        <f t="shared" si="54"/>
        <v/>
      </c>
      <c r="N377" s="102"/>
    </row>
    <row r="378" spans="1:14">
      <c r="A378" s="97" t="str">
        <f t="shared" si="52"/>
        <v/>
      </c>
      <c r="B378" s="98" t="str">
        <f t="shared" si="51"/>
        <v/>
      </c>
      <c r="C378" s="99"/>
      <c r="D378" s="100"/>
      <c r="E378" s="100"/>
      <c r="F378" s="57"/>
      <c r="G378" s="58">
        <f t="shared" si="53"/>
        <v>0</v>
      </c>
      <c r="H378" s="58">
        <f>IF(E378="",0,IFERROR(VLOOKUP(E378,档案费管理台账!$D$4:$H$1000,5,0),0))</f>
        <v>0</v>
      </c>
      <c r="I378" s="57"/>
      <c r="J378" s="57"/>
      <c r="K378" s="57"/>
      <c r="L378" s="57"/>
      <c r="M378" s="58" t="str">
        <f t="shared" si="54"/>
        <v/>
      </c>
      <c r="N378" s="102"/>
    </row>
    <row r="379" spans="1:14">
      <c r="A379" s="97" t="str">
        <f t="shared" si="52"/>
        <v/>
      </c>
      <c r="B379" s="98" t="str">
        <f t="shared" si="51"/>
        <v/>
      </c>
      <c r="C379" s="99"/>
      <c r="D379" s="100"/>
      <c r="E379" s="100"/>
      <c r="F379" s="57"/>
      <c r="G379" s="58">
        <f t="shared" si="53"/>
        <v>0</v>
      </c>
      <c r="H379" s="58">
        <f>IF(E379="",0,IFERROR(VLOOKUP(E379,档案费管理台账!$D$4:$H$1000,5,0),0))</f>
        <v>0</v>
      </c>
      <c r="I379" s="57"/>
      <c r="J379" s="57"/>
      <c r="K379" s="57"/>
      <c r="L379" s="57"/>
      <c r="M379" s="58" t="str">
        <f t="shared" si="54"/>
        <v/>
      </c>
      <c r="N379" s="102"/>
    </row>
    <row r="380" spans="1:14">
      <c r="A380" s="97" t="str">
        <f t="shared" si="52"/>
        <v/>
      </c>
      <c r="B380" s="98" t="str">
        <f t="shared" si="51"/>
        <v/>
      </c>
      <c r="C380" s="99"/>
      <c r="D380" s="100"/>
      <c r="E380" s="100"/>
      <c r="F380" s="57"/>
      <c r="G380" s="58">
        <f t="shared" si="53"/>
        <v>0</v>
      </c>
      <c r="H380" s="58">
        <f>IF(E380="",0,IFERROR(VLOOKUP(E380,档案费管理台账!$D$4:$H$1000,5,0),0))</f>
        <v>0</v>
      </c>
      <c r="I380" s="57"/>
      <c r="J380" s="57"/>
      <c r="K380" s="57"/>
      <c r="L380" s="57"/>
      <c r="M380" s="58" t="str">
        <f t="shared" si="54"/>
        <v/>
      </c>
      <c r="N380" s="102"/>
    </row>
    <row r="381" spans="1:14">
      <c r="A381" s="97" t="str">
        <f t="shared" si="52"/>
        <v/>
      </c>
      <c r="B381" s="98" t="str">
        <f t="shared" si="51"/>
        <v/>
      </c>
      <c r="C381" s="99"/>
      <c r="D381" s="100"/>
      <c r="E381" s="100"/>
      <c r="F381" s="57"/>
      <c r="G381" s="58">
        <f t="shared" si="53"/>
        <v>0</v>
      </c>
      <c r="H381" s="58">
        <f>IF(E381="",0,IFERROR(VLOOKUP(E381,档案费管理台账!$D$4:$H$1000,5,0),0))</f>
        <v>0</v>
      </c>
      <c r="I381" s="57"/>
      <c r="J381" s="57"/>
      <c r="K381" s="57"/>
      <c r="L381" s="57"/>
      <c r="M381" s="58" t="str">
        <f t="shared" si="54"/>
        <v/>
      </c>
      <c r="N381" s="102"/>
    </row>
    <row r="382" spans="1:14">
      <c r="A382" s="97" t="str">
        <f t="shared" si="52"/>
        <v/>
      </c>
      <c r="B382" s="98" t="str">
        <f t="shared" si="51"/>
        <v/>
      </c>
      <c r="C382" s="99"/>
      <c r="D382" s="100"/>
      <c r="E382" s="100"/>
      <c r="F382" s="57"/>
      <c r="G382" s="58">
        <f t="shared" si="53"/>
        <v>0</v>
      </c>
      <c r="H382" s="58">
        <f>IF(E382="",0,IFERROR(VLOOKUP(E382,档案费管理台账!$D$4:$H$1000,5,0),0))</f>
        <v>0</v>
      </c>
      <c r="I382" s="57"/>
      <c r="J382" s="57"/>
      <c r="K382" s="57"/>
      <c r="L382" s="57"/>
      <c r="M382" s="58" t="str">
        <f t="shared" si="54"/>
        <v/>
      </c>
      <c r="N382" s="102"/>
    </row>
    <row r="383" spans="1:14">
      <c r="A383" s="97" t="str">
        <f t="shared" si="52"/>
        <v/>
      </c>
      <c r="B383" s="98" t="str">
        <f t="shared" si="51"/>
        <v/>
      </c>
      <c r="C383" s="99"/>
      <c r="D383" s="100"/>
      <c r="E383" s="100"/>
      <c r="F383" s="57"/>
      <c r="G383" s="58">
        <f t="shared" si="53"/>
        <v>0</v>
      </c>
      <c r="H383" s="58">
        <f>IF(E383="",0,IFERROR(VLOOKUP(E383,档案费管理台账!$D$4:$H$1000,5,0),0))</f>
        <v>0</v>
      </c>
      <c r="I383" s="57"/>
      <c r="J383" s="57"/>
      <c r="K383" s="57"/>
      <c r="L383" s="57"/>
      <c r="M383" s="58" t="str">
        <f t="shared" si="54"/>
        <v/>
      </c>
      <c r="N383" s="102"/>
    </row>
    <row r="384" spans="1:14">
      <c r="A384" s="97" t="str">
        <f t="shared" si="52"/>
        <v/>
      </c>
      <c r="B384" s="98" t="str">
        <f t="shared" si="51"/>
        <v/>
      </c>
      <c r="C384" s="99"/>
      <c r="D384" s="100"/>
      <c r="E384" s="100"/>
      <c r="F384" s="57"/>
      <c r="G384" s="58">
        <f t="shared" si="53"/>
        <v>0</v>
      </c>
      <c r="H384" s="58">
        <f>IF(E384="",0,IFERROR(VLOOKUP(E384,档案费管理台账!$D$4:$H$1000,5,0),0))</f>
        <v>0</v>
      </c>
      <c r="I384" s="57"/>
      <c r="J384" s="57"/>
      <c r="K384" s="57"/>
      <c r="L384" s="57"/>
      <c r="M384" s="58" t="str">
        <f t="shared" si="54"/>
        <v/>
      </c>
      <c r="N384" s="102"/>
    </row>
    <row r="385" spans="1:14">
      <c r="A385" s="97" t="str">
        <f t="shared" si="52"/>
        <v/>
      </c>
      <c r="B385" s="98" t="str">
        <f t="shared" si="51"/>
        <v/>
      </c>
      <c r="C385" s="99"/>
      <c r="D385" s="100"/>
      <c r="E385" s="100"/>
      <c r="F385" s="57"/>
      <c r="G385" s="58">
        <f t="shared" si="53"/>
        <v>0</v>
      </c>
      <c r="H385" s="58">
        <f>IF(E385="",0,IFERROR(VLOOKUP(E385,档案费管理台账!$D$4:$H$1000,5,0),0))</f>
        <v>0</v>
      </c>
      <c r="I385" s="57"/>
      <c r="J385" s="57"/>
      <c r="K385" s="57"/>
      <c r="L385" s="57"/>
      <c r="M385" s="58" t="str">
        <f t="shared" si="54"/>
        <v/>
      </c>
      <c r="N385" s="102"/>
    </row>
    <row r="386" spans="1:14">
      <c r="A386" s="97" t="str">
        <f t="shared" si="52"/>
        <v/>
      </c>
      <c r="B386" s="98" t="str">
        <f t="shared" si="51"/>
        <v/>
      </c>
      <c r="C386" s="99"/>
      <c r="D386" s="100"/>
      <c r="E386" s="100"/>
      <c r="F386" s="57"/>
      <c r="G386" s="58">
        <f t="shared" si="53"/>
        <v>0</v>
      </c>
      <c r="H386" s="58">
        <f>IF(E386="",0,IFERROR(VLOOKUP(E386,档案费管理台账!$D$4:$H$1000,5,0),0))</f>
        <v>0</v>
      </c>
      <c r="I386" s="57"/>
      <c r="J386" s="57"/>
      <c r="K386" s="57"/>
      <c r="L386" s="57"/>
      <c r="M386" s="58" t="str">
        <f t="shared" si="54"/>
        <v/>
      </c>
      <c r="N386" s="102"/>
    </row>
    <row r="387" spans="1:14">
      <c r="A387" s="97" t="str">
        <f t="shared" si="52"/>
        <v/>
      </c>
      <c r="B387" s="98" t="str">
        <f t="shared" si="51"/>
        <v/>
      </c>
      <c r="C387" s="99"/>
      <c r="D387" s="100"/>
      <c r="E387" s="100"/>
      <c r="F387" s="57"/>
      <c r="G387" s="58">
        <f t="shared" si="53"/>
        <v>0</v>
      </c>
      <c r="H387" s="58">
        <f>IF(E387="",0,IFERROR(VLOOKUP(E387,档案费管理台账!$D$4:$H$1000,5,0),0))</f>
        <v>0</v>
      </c>
      <c r="I387" s="57"/>
      <c r="J387" s="57"/>
      <c r="K387" s="57"/>
      <c r="L387" s="57"/>
      <c r="M387" s="58" t="str">
        <f t="shared" si="54"/>
        <v/>
      </c>
      <c r="N387" s="102"/>
    </row>
    <row r="388" spans="1:14">
      <c r="A388" s="97" t="str">
        <f t="shared" si="52"/>
        <v/>
      </c>
      <c r="B388" s="98" t="str">
        <f t="shared" si="51"/>
        <v/>
      </c>
      <c r="C388" s="99"/>
      <c r="D388" s="100"/>
      <c r="E388" s="100"/>
      <c r="F388" s="57"/>
      <c r="G388" s="58">
        <f t="shared" si="53"/>
        <v>0</v>
      </c>
      <c r="H388" s="58">
        <f>IF(E388="",0,IFERROR(VLOOKUP(E388,档案费管理台账!$D$4:$H$1000,5,0),0))</f>
        <v>0</v>
      </c>
      <c r="I388" s="57"/>
      <c r="J388" s="57"/>
      <c r="K388" s="57"/>
      <c r="L388" s="57"/>
      <c r="M388" s="58" t="str">
        <f t="shared" si="54"/>
        <v/>
      </c>
      <c r="N388" s="102"/>
    </row>
    <row r="389" spans="1:14">
      <c r="A389" s="97" t="str">
        <f t="shared" si="52"/>
        <v/>
      </c>
      <c r="B389" s="98" t="str">
        <f t="shared" si="51"/>
        <v/>
      </c>
      <c r="C389" s="99"/>
      <c r="D389" s="100"/>
      <c r="E389" s="100"/>
      <c r="F389" s="57"/>
      <c r="G389" s="58">
        <f t="shared" si="53"/>
        <v>0</v>
      </c>
      <c r="H389" s="58">
        <f>IF(E389="",0,IFERROR(VLOOKUP(E389,档案费管理台账!$D$4:$H$1000,5,0),0))</f>
        <v>0</v>
      </c>
      <c r="I389" s="57"/>
      <c r="J389" s="57"/>
      <c r="K389" s="57"/>
      <c r="L389" s="57"/>
      <c r="M389" s="58" t="str">
        <f t="shared" si="54"/>
        <v/>
      </c>
      <c r="N389" s="102"/>
    </row>
    <row r="390" spans="1:14">
      <c r="A390" s="97" t="str">
        <f t="shared" si="52"/>
        <v/>
      </c>
      <c r="B390" s="98" t="str">
        <f t="shared" si="51"/>
        <v/>
      </c>
      <c r="C390" s="99"/>
      <c r="D390" s="100"/>
      <c r="E390" s="100"/>
      <c r="F390" s="57"/>
      <c r="G390" s="58">
        <f t="shared" si="53"/>
        <v>0</v>
      </c>
      <c r="H390" s="58">
        <f>IF(E390="",0,IFERROR(VLOOKUP(E390,档案费管理台账!$D$4:$H$1000,5,0),0))</f>
        <v>0</v>
      </c>
      <c r="I390" s="57"/>
      <c r="J390" s="57"/>
      <c r="K390" s="57"/>
      <c r="L390" s="57"/>
      <c r="M390" s="58" t="str">
        <f t="shared" si="54"/>
        <v/>
      </c>
      <c r="N390" s="102"/>
    </row>
    <row r="391" spans="1:14">
      <c r="A391" s="97" t="str">
        <f t="shared" si="52"/>
        <v/>
      </c>
      <c r="B391" s="98" t="str">
        <f t="shared" si="51"/>
        <v/>
      </c>
      <c r="C391" s="99"/>
      <c r="D391" s="100"/>
      <c r="E391" s="100"/>
      <c r="F391" s="57"/>
      <c r="G391" s="58">
        <f t="shared" si="53"/>
        <v>0</v>
      </c>
      <c r="H391" s="58">
        <f>IF(E391="",0,IFERROR(VLOOKUP(E391,档案费管理台账!$D$4:$H$1000,5,0),0))</f>
        <v>0</v>
      </c>
      <c r="I391" s="57"/>
      <c r="J391" s="57"/>
      <c r="K391" s="57"/>
      <c r="L391" s="57"/>
      <c r="M391" s="58" t="str">
        <f t="shared" si="54"/>
        <v/>
      </c>
      <c r="N391" s="102"/>
    </row>
    <row r="392" spans="1:14">
      <c r="A392" s="97" t="str">
        <f t="shared" si="52"/>
        <v/>
      </c>
      <c r="B392" s="98" t="str">
        <f t="shared" si="51"/>
        <v/>
      </c>
      <c r="C392" s="99"/>
      <c r="D392" s="100"/>
      <c r="E392" s="100"/>
      <c r="F392" s="57"/>
      <c r="G392" s="58">
        <f t="shared" si="53"/>
        <v>0</v>
      </c>
      <c r="H392" s="58">
        <f>IF(E392="",0,IFERROR(VLOOKUP(E392,档案费管理台账!$D$4:$H$1000,5,0),0))</f>
        <v>0</v>
      </c>
      <c r="I392" s="57"/>
      <c r="J392" s="57"/>
      <c r="K392" s="57"/>
      <c r="L392" s="57"/>
      <c r="M392" s="58" t="str">
        <f t="shared" si="54"/>
        <v/>
      </c>
      <c r="N392" s="102"/>
    </row>
    <row r="393" spans="1:14">
      <c r="A393" s="97" t="str">
        <f t="shared" si="52"/>
        <v/>
      </c>
      <c r="B393" s="98" t="str">
        <f t="shared" si="51"/>
        <v/>
      </c>
      <c r="C393" s="99"/>
      <c r="D393" s="100"/>
      <c r="E393" s="100"/>
      <c r="F393" s="57"/>
      <c r="G393" s="58">
        <f t="shared" si="53"/>
        <v>0</v>
      </c>
      <c r="H393" s="58">
        <f>IF(E393="",0,IFERROR(VLOOKUP(E393,档案费管理台账!$D$4:$H$1000,5,0),0))</f>
        <v>0</v>
      </c>
      <c r="I393" s="57"/>
      <c r="J393" s="57"/>
      <c r="K393" s="57"/>
      <c r="L393" s="57"/>
      <c r="M393" s="58" t="str">
        <f t="shared" si="54"/>
        <v/>
      </c>
      <c r="N393" s="102"/>
    </row>
    <row r="394" spans="1:14">
      <c r="A394" s="97" t="str">
        <f t="shared" si="52"/>
        <v/>
      </c>
      <c r="B394" s="98" t="str">
        <f t="shared" si="51"/>
        <v/>
      </c>
      <c r="C394" s="99"/>
      <c r="D394" s="100"/>
      <c r="E394" s="100"/>
      <c r="F394" s="57"/>
      <c r="G394" s="58">
        <f t="shared" si="53"/>
        <v>0</v>
      </c>
      <c r="H394" s="58">
        <f>IF(E394="",0,IFERROR(VLOOKUP(E394,档案费管理台账!$D$4:$H$1000,5,0),0))</f>
        <v>0</v>
      </c>
      <c r="I394" s="57"/>
      <c r="J394" s="57"/>
      <c r="K394" s="57"/>
      <c r="L394" s="57"/>
      <c r="M394" s="58" t="str">
        <f t="shared" si="54"/>
        <v/>
      </c>
      <c r="N394" s="102"/>
    </row>
    <row r="395" spans="1:14">
      <c r="A395" s="97" t="str">
        <f t="shared" si="52"/>
        <v/>
      </c>
      <c r="B395" s="98" t="str">
        <f t="shared" si="51"/>
        <v/>
      </c>
      <c r="C395" s="99"/>
      <c r="D395" s="100"/>
      <c r="E395" s="100"/>
      <c r="F395" s="57"/>
      <c r="G395" s="58">
        <f t="shared" si="53"/>
        <v>0</v>
      </c>
      <c r="H395" s="58">
        <f>IF(E395="",0,IFERROR(VLOOKUP(E395,档案费管理台账!$D$4:$H$1000,5,0),0))</f>
        <v>0</v>
      </c>
      <c r="I395" s="57"/>
      <c r="J395" s="57"/>
      <c r="K395" s="57"/>
      <c r="L395" s="57"/>
      <c r="M395" s="58" t="str">
        <f t="shared" si="54"/>
        <v/>
      </c>
      <c r="N395" s="102"/>
    </row>
    <row r="396" spans="1:14">
      <c r="A396" s="97" t="str">
        <f t="shared" si="52"/>
        <v/>
      </c>
      <c r="B396" s="98" t="str">
        <f t="shared" si="51"/>
        <v/>
      </c>
      <c r="C396" s="99"/>
      <c r="D396" s="100"/>
      <c r="E396" s="100"/>
      <c r="F396" s="57"/>
      <c r="G396" s="58">
        <f t="shared" si="53"/>
        <v>0</v>
      </c>
      <c r="H396" s="58">
        <f>IF(E396="",0,IFERROR(VLOOKUP(E396,档案费管理台账!$D$4:$H$1000,5,0),0))</f>
        <v>0</v>
      </c>
      <c r="I396" s="57"/>
      <c r="J396" s="57"/>
      <c r="K396" s="57"/>
      <c r="L396" s="57"/>
      <c r="M396" s="58" t="str">
        <f t="shared" si="54"/>
        <v/>
      </c>
      <c r="N396" s="102"/>
    </row>
    <row r="397" spans="1:14">
      <c r="A397" s="97" t="str">
        <f t="shared" si="52"/>
        <v/>
      </c>
      <c r="B397" s="98" t="str">
        <f t="shared" si="51"/>
        <v/>
      </c>
      <c r="C397" s="99"/>
      <c r="D397" s="100"/>
      <c r="E397" s="100"/>
      <c r="F397" s="57"/>
      <c r="G397" s="58">
        <f t="shared" si="53"/>
        <v>0</v>
      </c>
      <c r="H397" s="58">
        <f>IF(E397="",0,IFERROR(VLOOKUP(E397,档案费管理台账!$D$4:$H$1000,5,0),0))</f>
        <v>0</v>
      </c>
      <c r="I397" s="57"/>
      <c r="J397" s="57"/>
      <c r="K397" s="57"/>
      <c r="L397" s="57"/>
      <c r="M397" s="58" t="str">
        <f t="shared" si="54"/>
        <v/>
      </c>
      <c r="N397" s="102"/>
    </row>
    <row r="398" spans="1:14">
      <c r="A398" s="97" t="str">
        <f t="shared" si="52"/>
        <v/>
      </c>
      <c r="B398" s="98" t="str">
        <f t="shared" si="51"/>
        <v/>
      </c>
      <c r="C398" s="99"/>
      <c r="D398" s="100"/>
      <c r="E398" s="100"/>
      <c r="F398" s="57"/>
      <c r="G398" s="58">
        <f t="shared" si="53"/>
        <v>0</v>
      </c>
      <c r="H398" s="58">
        <f>IF(E398="",0,IFERROR(VLOOKUP(E398,档案费管理台账!$D$4:$H$1000,5,0),0))</f>
        <v>0</v>
      </c>
      <c r="I398" s="57"/>
      <c r="J398" s="57"/>
      <c r="K398" s="57"/>
      <c r="L398" s="57"/>
      <c r="M398" s="58" t="str">
        <f t="shared" si="54"/>
        <v/>
      </c>
      <c r="N398" s="102"/>
    </row>
    <row r="399" spans="1:14">
      <c r="A399" s="97" t="str">
        <f t="shared" si="52"/>
        <v/>
      </c>
      <c r="B399" s="98" t="str">
        <f t="shared" si="51"/>
        <v/>
      </c>
      <c r="C399" s="99"/>
      <c r="D399" s="100"/>
      <c r="E399" s="100"/>
      <c r="F399" s="57"/>
      <c r="G399" s="58">
        <f t="shared" si="53"/>
        <v>0</v>
      </c>
      <c r="H399" s="58">
        <f>IF(E399="",0,IFERROR(VLOOKUP(E399,档案费管理台账!$D$4:$H$1000,5,0),0))</f>
        <v>0</v>
      </c>
      <c r="I399" s="57"/>
      <c r="J399" s="57"/>
      <c r="K399" s="57"/>
      <c r="L399" s="57"/>
      <c r="M399" s="58" t="str">
        <f t="shared" si="54"/>
        <v/>
      </c>
      <c r="N399" s="102"/>
    </row>
    <row r="400" spans="1:14">
      <c r="A400" s="97" t="str">
        <f t="shared" si="52"/>
        <v/>
      </c>
      <c r="B400" s="98" t="str">
        <f t="shared" si="51"/>
        <v/>
      </c>
      <c r="C400" s="99"/>
      <c r="D400" s="100"/>
      <c r="E400" s="100"/>
      <c r="F400" s="57"/>
      <c r="G400" s="58">
        <f t="shared" si="53"/>
        <v>0</v>
      </c>
      <c r="H400" s="58">
        <f>IF(E400="",0,IFERROR(VLOOKUP(E400,档案费管理台账!$D$4:$H$1000,5,0),0))</f>
        <v>0</v>
      </c>
      <c r="I400" s="57"/>
      <c r="J400" s="57"/>
      <c r="K400" s="57"/>
      <c r="L400" s="57"/>
      <c r="M400" s="58" t="str">
        <f t="shared" si="54"/>
        <v/>
      </c>
      <c r="N400" s="102"/>
    </row>
    <row r="401" spans="1:14">
      <c r="A401" s="97" t="str">
        <f t="shared" si="52"/>
        <v/>
      </c>
      <c r="B401" s="98" t="str">
        <f t="shared" si="51"/>
        <v/>
      </c>
      <c r="C401" s="99"/>
      <c r="D401" s="100"/>
      <c r="E401" s="100"/>
      <c r="F401" s="57"/>
      <c r="G401" s="58">
        <f t="shared" si="53"/>
        <v>0</v>
      </c>
      <c r="H401" s="58">
        <f>IF(E401="",0,IFERROR(VLOOKUP(E401,档案费管理台账!$D$4:$H$1000,5,0),0))</f>
        <v>0</v>
      </c>
      <c r="I401" s="57"/>
      <c r="J401" s="57"/>
      <c r="K401" s="57"/>
      <c r="L401" s="57"/>
      <c r="M401" s="58" t="str">
        <f t="shared" si="54"/>
        <v/>
      </c>
      <c r="N401" s="102"/>
    </row>
    <row r="402" spans="1:14">
      <c r="A402" s="97" t="str">
        <f t="shared" si="52"/>
        <v/>
      </c>
      <c r="B402" s="98" t="str">
        <f t="shared" si="51"/>
        <v/>
      </c>
      <c r="C402" s="99"/>
      <c r="D402" s="100"/>
      <c r="E402" s="100"/>
      <c r="F402" s="57"/>
      <c r="G402" s="58">
        <f t="shared" si="53"/>
        <v>0</v>
      </c>
      <c r="H402" s="58">
        <f>IF(E402="",0,IFERROR(VLOOKUP(E402,档案费管理台账!$D$4:$H$1000,5,0),0))</f>
        <v>0</v>
      </c>
      <c r="I402" s="57"/>
      <c r="J402" s="57"/>
      <c r="K402" s="57"/>
      <c r="L402" s="57"/>
      <c r="M402" s="58" t="str">
        <f t="shared" si="54"/>
        <v/>
      </c>
      <c r="N402" s="102"/>
    </row>
    <row r="403" spans="1:14">
      <c r="A403" s="97" t="str">
        <f t="shared" si="52"/>
        <v/>
      </c>
      <c r="B403" s="98" t="str">
        <f t="shared" si="51"/>
        <v/>
      </c>
      <c r="C403" s="99"/>
      <c r="D403" s="100"/>
      <c r="E403" s="100"/>
      <c r="F403" s="57"/>
      <c r="G403" s="58">
        <f t="shared" si="53"/>
        <v>0</v>
      </c>
      <c r="H403" s="58">
        <f>IF(E403="",0,IFERROR(VLOOKUP(E403,档案费管理台账!$D$4:$H$1000,5,0),0))</f>
        <v>0</v>
      </c>
      <c r="I403" s="57"/>
      <c r="J403" s="57"/>
      <c r="K403" s="57"/>
      <c r="L403" s="57"/>
      <c r="M403" s="58" t="str">
        <f t="shared" si="54"/>
        <v/>
      </c>
      <c r="N403" s="102"/>
    </row>
    <row r="404" spans="1:14">
      <c r="A404" s="97" t="str">
        <f t="shared" si="52"/>
        <v/>
      </c>
      <c r="B404" s="98" t="str">
        <f t="shared" si="51"/>
        <v/>
      </c>
      <c r="C404" s="99"/>
      <c r="D404" s="100"/>
      <c r="E404" s="100"/>
      <c r="F404" s="57"/>
      <c r="G404" s="58">
        <f t="shared" si="53"/>
        <v>0</v>
      </c>
      <c r="H404" s="58">
        <f>IF(E404="",0,IFERROR(VLOOKUP(E404,档案费管理台账!$D$4:$H$1000,5,0),0))</f>
        <v>0</v>
      </c>
      <c r="I404" s="57"/>
      <c r="J404" s="57"/>
      <c r="K404" s="57"/>
      <c r="L404" s="57"/>
      <c r="M404" s="58" t="str">
        <f t="shared" si="54"/>
        <v/>
      </c>
      <c r="N404" s="102"/>
    </row>
    <row r="405" spans="1:14">
      <c r="A405" s="97" t="str">
        <f t="shared" si="52"/>
        <v/>
      </c>
      <c r="B405" s="98" t="str">
        <f t="shared" si="51"/>
        <v/>
      </c>
      <c r="C405" s="99"/>
      <c r="D405" s="100"/>
      <c r="E405" s="100"/>
      <c r="F405" s="57"/>
      <c r="G405" s="58">
        <f t="shared" si="53"/>
        <v>0</v>
      </c>
      <c r="H405" s="58">
        <f>IF(E405="",0,IFERROR(VLOOKUP(E405,档案费管理台账!$D$4:$H$1000,5,0),0))</f>
        <v>0</v>
      </c>
      <c r="I405" s="57"/>
      <c r="J405" s="57"/>
      <c r="K405" s="57"/>
      <c r="L405" s="57"/>
      <c r="M405" s="58" t="str">
        <f t="shared" si="54"/>
        <v/>
      </c>
      <c r="N405" s="102"/>
    </row>
    <row r="406" spans="1:14">
      <c r="A406" s="97" t="str">
        <f t="shared" si="52"/>
        <v/>
      </c>
      <c r="B406" s="98" t="str">
        <f t="shared" si="51"/>
        <v/>
      </c>
      <c r="C406" s="99"/>
      <c r="D406" s="100"/>
      <c r="E406" s="100"/>
      <c r="F406" s="57"/>
      <c r="G406" s="58">
        <f t="shared" si="53"/>
        <v>0</v>
      </c>
      <c r="H406" s="58">
        <f>IF(E406="",0,IFERROR(VLOOKUP(E406,档案费管理台账!$D$4:$H$1000,5,0),0))</f>
        <v>0</v>
      </c>
      <c r="I406" s="57"/>
      <c r="J406" s="57"/>
      <c r="K406" s="57"/>
      <c r="L406" s="57"/>
      <c r="M406" s="58" t="str">
        <f t="shared" si="54"/>
        <v/>
      </c>
      <c r="N406" s="102"/>
    </row>
    <row r="407" spans="1:14">
      <c r="A407" s="97" t="str">
        <f t="shared" si="52"/>
        <v/>
      </c>
      <c r="B407" s="98" t="str">
        <f t="shared" si="51"/>
        <v/>
      </c>
      <c r="C407" s="99"/>
      <c r="D407" s="100"/>
      <c r="E407" s="100"/>
      <c r="F407" s="57"/>
      <c r="G407" s="58">
        <f t="shared" si="53"/>
        <v>0</v>
      </c>
      <c r="H407" s="58">
        <f>IF(E407="",0,IFERROR(VLOOKUP(E407,档案费管理台账!$D$4:$H$1000,5,0),0))</f>
        <v>0</v>
      </c>
      <c r="I407" s="57"/>
      <c r="J407" s="57"/>
      <c r="K407" s="57"/>
      <c r="L407" s="57"/>
      <c r="M407" s="58" t="str">
        <f t="shared" si="54"/>
        <v/>
      </c>
      <c r="N407" s="102"/>
    </row>
    <row r="408" spans="1:14">
      <c r="A408" s="97" t="str">
        <f t="shared" si="52"/>
        <v/>
      </c>
      <c r="B408" s="98" t="str">
        <f t="shared" si="51"/>
        <v/>
      </c>
      <c r="C408" s="99"/>
      <c r="D408" s="100"/>
      <c r="E408" s="100"/>
      <c r="F408" s="57"/>
      <c r="G408" s="58">
        <f t="shared" si="53"/>
        <v>0</v>
      </c>
      <c r="H408" s="58">
        <f>IF(E408="",0,IFERROR(VLOOKUP(E408,档案费管理台账!$D$4:$H$1000,5,0),0))</f>
        <v>0</v>
      </c>
      <c r="I408" s="57"/>
      <c r="J408" s="57"/>
      <c r="K408" s="57"/>
      <c r="L408" s="57"/>
      <c r="M408" s="58" t="str">
        <f t="shared" si="54"/>
        <v/>
      </c>
      <c r="N408" s="102"/>
    </row>
    <row r="409" spans="1:14">
      <c r="A409" s="97" t="str">
        <f t="shared" si="52"/>
        <v/>
      </c>
      <c r="B409" s="98" t="str">
        <f t="shared" si="51"/>
        <v/>
      </c>
      <c r="C409" s="99"/>
      <c r="D409" s="100"/>
      <c r="E409" s="100"/>
      <c r="F409" s="57"/>
      <c r="G409" s="58">
        <f t="shared" si="53"/>
        <v>0</v>
      </c>
      <c r="H409" s="58">
        <f>IF(E409="",0,IFERROR(VLOOKUP(E409,档案费管理台账!$D$4:$H$1000,5,0),0))</f>
        <v>0</v>
      </c>
      <c r="I409" s="57"/>
      <c r="J409" s="57"/>
      <c r="K409" s="57"/>
      <c r="L409" s="57"/>
      <c r="M409" s="58" t="str">
        <f t="shared" si="54"/>
        <v/>
      </c>
      <c r="N409" s="102"/>
    </row>
    <row r="410" spans="1:14">
      <c r="A410" s="97" t="str">
        <f t="shared" si="52"/>
        <v/>
      </c>
      <c r="B410" s="98" t="str">
        <f t="shared" si="51"/>
        <v/>
      </c>
      <c r="C410" s="99"/>
      <c r="D410" s="100"/>
      <c r="E410" s="100"/>
      <c r="F410" s="57"/>
      <c r="G410" s="58">
        <f t="shared" si="53"/>
        <v>0</v>
      </c>
      <c r="H410" s="58">
        <f>IF(E410="",0,IFERROR(VLOOKUP(E410,档案费管理台账!$D$4:$H$1000,5,0),0))</f>
        <v>0</v>
      </c>
      <c r="I410" s="57"/>
      <c r="J410" s="57"/>
      <c r="K410" s="57"/>
      <c r="L410" s="57"/>
      <c r="M410" s="58" t="str">
        <f t="shared" si="54"/>
        <v/>
      </c>
      <c r="N410" s="102"/>
    </row>
    <row r="411" spans="1:14">
      <c r="A411" s="97" t="str">
        <f t="shared" si="52"/>
        <v/>
      </c>
      <c r="B411" s="98" t="str">
        <f t="shared" si="51"/>
        <v/>
      </c>
      <c r="C411" s="99"/>
      <c r="D411" s="100"/>
      <c r="E411" s="100"/>
      <c r="F411" s="57"/>
      <c r="G411" s="58">
        <f t="shared" si="53"/>
        <v>0</v>
      </c>
      <c r="H411" s="58">
        <f>IF(E411="",0,IFERROR(VLOOKUP(E411,档案费管理台账!$D$4:$H$1000,5,0),0))</f>
        <v>0</v>
      </c>
      <c r="I411" s="57"/>
      <c r="J411" s="57"/>
      <c r="K411" s="57"/>
      <c r="L411" s="57"/>
      <c r="M411" s="58" t="str">
        <f t="shared" si="54"/>
        <v/>
      </c>
      <c r="N411" s="102"/>
    </row>
    <row r="412" spans="1:14">
      <c r="A412" s="97" t="str">
        <f t="shared" si="52"/>
        <v/>
      </c>
      <c r="B412" s="98" t="str">
        <f t="shared" si="51"/>
        <v/>
      </c>
      <c r="C412" s="99"/>
      <c r="D412" s="100"/>
      <c r="E412" s="100"/>
      <c r="F412" s="57"/>
      <c r="G412" s="58">
        <f t="shared" si="53"/>
        <v>0</v>
      </c>
      <c r="H412" s="58">
        <f>IF(E412="",0,IFERROR(VLOOKUP(E412,档案费管理台账!$D$4:$H$1000,5,0),0))</f>
        <v>0</v>
      </c>
      <c r="I412" s="57"/>
      <c r="J412" s="57"/>
      <c r="K412" s="57"/>
      <c r="L412" s="57"/>
      <c r="M412" s="58" t="str">
        <f t="shared" si="54"/>
        <v/>
      </c>
      <c r="N412" s="102"/>
    </row>
    <row r="413" spans="1:14">
      <c r="A413" s="97" t="str">
        <f t="shared" si="52"/>
        <v/>
      </c>
      <c r="B413" s="98" t="str">
        <f t="shared" si="51"/>
        <v/>
      </c>
      <c r="C413" s="99"/>
      <c r="D413" s="100"/>
      <c r="E413" s="100"/>
      <c r="F413" s="57"/>
      <c r="G413" s="58">
        <f t="shared" si="53"/>
        <v>0</v>
      </c>
      <c r="H413" s="58">
        <f>IF(E413="",0,IFERROR(VLOOKUP(E413,档案费管理台账!$D$4:$H$1000,5,0),0))</f>
        <v>0</v>
      </c>
      <c r="I413" s="57"/>
      <c r="J413" s="57"/>
      <c r="K413" s="57"/>
      <c r="L413" s="57"/>
      <c r="M413" s="58" t="str">
        <f t="shared" si="54"/>
        <v/>
      </c>
      <c r="N413" s="102"/>
    </row>
    <row r="414" spans="1:14">
      <c r="A414" s="97" t="str">
        <f t="shared" si="52"/>
        <v/>
      </c>
      <c r="B414" s="98" t="str">
        <f t="shared" si="51"/>
        <v/>
      </c>
      <c r="C414" s="99"/>
      <c r="D414" s="100"/>
      <c r="E414" s="100"/>
      <c r="F414" s="57"/>
      <c r="G414" s="58">
        <f t="shared" si="53"/>
        <v>0</v>
      </c>
      <c r="H414" s="58">
        <f>IF(E414="",0,IFERROR(VLOOKUP(E414,档案费管理台账!$D$4:$H$1000,5,0),0))</f>
        <v>0</v>
      </c>
      <c r="I414" s="57"/>
      <c r="J414" s="57"/>
      <c r="K414" s="57"/>
      <c r="L414" s="57"/>
      <c r="M414" s="58" t="str">
        <f t="shared" si="54"/>
        <v/>
      </c>
      <c r="N414" s="102"/>
    </row>
    <row r="415" spans="1:14">
      <c r="A415" s="97" t="str">
        <f t="shared" si="52"/>
        <v/>
      </c>
      <c r="B415" s="98" t="str">
        <f t="shared" si="51"/>
        <v/>
      </c>
      <c r="C415" s="99"/>
      <c r="D415" s="100"/>
      <c r="E415" s="100"/>
      <c r="F415" s="57"/>
      <c r="G415" s="58">
        <f t="shared" si="53"/>
        <v>0</v>
      </c>
      <c r="H415" s="58">
        <f>IF(E415="",0,IFERROR(VLOOKUP(E415,档案费管理台账!$D$4:$H$1000,5,0),0))</f>
        <v>0</v>
      </c>
      <c r="I415" s="57"/>
      <c r="J415" s="57"/>
      <c r="K415" s="57"/>
      <c r="L415" s="57"/>
      <c r="M415" s="58" t="str">
        <f t="shared" si="54"/>
        <v/>
      </c>
      <c r="N415" s="102"/>
    </row>
    <row r="416" spans="1:14">
      <c r="A416" s="97" t="str">
        <f t="shared" si="52"/>
        <v/>
      </c>
      <c r="B416" s="98" t="str">
        <f t="shared" si="51"/>
        <v/>
      </c>
      <c r="C416" s="99"/>
      <c r="D416" s="100"/>
      <c r="E416" s="100"/>
      <c r="F416" s="57"/>
      <c r="G416" s="58">
        <f t="shared" si="53"/>
        <v>0</v>
      </c>
      <c r="H416" s="58">
        <f>IF(E416="",0,IFERROR(VLOOKUP(E416,档案费管理台账!$D$4:$H$1000,5,0),0))</f>
        <v>0</v>
      </c>
      <c r="I416" s="57"/>
      <c r="J416" s="57"/>
      <c r="K416" s="57"/>
      <c r="L416" s="57"/>
      <c r="M416" s="58" t="str">
        <f t="shared" si="54"/>
        <v/>
      </c>
      <c r="N416" s="102"/>
    </row>
    <row r="417" spans="1:14">
      <c r="A417" s="97" t="str">
        <f t="shared" si="52"/>
        <v/>
      </c>
      <c r="B417" s="98" t="str">
        <f t="shared" si="51"/>
        <v/>
      </c>
      <c r="C417" s="99"/>
      <c r="D417" s="100"/>
      <c r="E417" s="100"/>
      <c r="F417" s="57"/>
      <c r="G417" s="58">
        <f t="shared" si="53"/>
        <v>0</v>
      </c>
      <c r="H417" s="58">
        <f>IF(E417="",0,IFERROR(VLOOKUP(E417,档案费管理台账!$D$4:$H$1000,5,0),0))</f>
        <v>0</v>
      </c>
      <c r="I417" s="57"/>
      <c r="J417" s="57"/>
      <c r="K417" s="57"/>
      <c r="L417" s="57"/>
      <c r="M417" s="58" t="str">
        <f t="shared" si="54"/>
        <v/>
      </c>
      <c r="N417" s="102"/>
    </row>
    <row r="418" spans="1:14">
      <c r="A418" s="97" t="str">
        <f t="shared" si="52"/>
        <v/>
      </c>
      <c r="B418" s="98" t="str">
        <f t="shared" si="51"/>
        <v/>
      </c>
      <c r="C418" s="99"/>
      <c r="D418" s="100"/>
      <c r="E418" s="100"/>
      <c r="F418" s="57"/>
      <c r="G418" s="58">
        <f t="shared" si="53"/>
        <v>0</v>
      </c>
      <c r="H418" s="58">
        <f>IF(E418="",0,IFERROR(VLOOKUP(E418,档案费管理台账!$D$4:$H$1000,5,0),0))</f>
        <v>0</v>
      </c>
      <c r="I418" s="57"/>
      <c r="J418" s="57"/>
      <c r="K418" s="57"/>
      <c r="L418" s="57"/>
      <c r="M418" s="58" t="str">
        <f t="shared" si="54"/>
        <v/>
      </c>
      <c r="N418" s="102"/>
    </row>
    <row r="419" spans="1:14">
      <c r="A419" s="97" t="str">
        <f t="shared" si="52"/>
        <v/>
      </c>
      <c r="B419" s="98" t="str">
        <f t="shared" si="51"/>
        <v/>
      </c>
      <c r="C419" s="99"/>
      <c r="D419" s="100"/>
      <c r="E419" s="100"/>
      <c r="F419" s="57"/>
      <c r="G419" s="58">
        <f t="shared" si="53"/>
        <v>0</v>
      </c>
      <c r="H419" s="58">
        <f>IF(E419="",0,IFERROR(VLOOKUP(E419,档案费管理台账!$D$4:$H$1000,5,0),0))</f>
        <v>0</v>
      </c>
      <c r="I419" s="57"/>
      <c r="J419" s="57"/>
      <c r="K419" s="57"/>
      <c r="L419" s="57"/>
      <c r="M419" s="58" t="str">
        <f t="shared" si="54"/>
        <v/>
      </c>
      <c r="N419" s="102"/>
    </row>
    <row r="420" spans="1:14">
      <c r="A420" s="97" t="str">
        <f t="shared" si="52"/>
        <v/>
      </c>
      <c r="B420" s="98" t="str">
        <f t="shared" si="51"/>
        <v/>
      </c>
      <c r="C420" s="99"/>
      <c r="D420" s="100"/>
      <c r="E420" s="100"/>
      <c r="F420" s="57"/>
      <c r="G420" s="58">
        <f t="shared" si="53"/>
        <v>0</v>
      </c>
      <c r="H420" s="58">
        <f>IF(E420="",0,IFERROR(VLOOKUP(E420,档案费管理台账!$D$4:$H$1000,5,0),0))</f>
        <v>0</v>
      </c>
      <c r="I420" s="57"/>
      <c r="J420" s="57"/>
      <c r="K420" s="57"/>
      <c r="L420" s="57"/>
      <c r="M420" s="58" t="str">
        <f t="shared" si="54"/>
        <v/>
      </c>
      <c r="N420" s="102"/>
    </row>
    <row r="421" spans="1:14">
      <c r="A421" s="97" t="str">
        <f t="shared" si="52"/>
        <v/>
      </c>
      <c r="B421" s="98" t="str">
        <f t="shared" si="51"/>
        <v/>
      </c>
      <c r="C421" s="99"/>
      <c r="D421" s="100"/>
      <c r="E421" s="100"/>
      <c r="F421" s="57"/>
      <c r="G421" s="58">
        <f t="shared" si="53"/>
        <v>0</v>
      </c>
      <c r="H421" s="58">
        <f>IF(E421="",0,IFERROR(VLOOKUP(E421,档案费管理台账!$D$4:$H$1000,5,0),0))</f>
        <v>0</v>
      </c>
      <c r="I421" s="57"/>
      <c r="J421" s="57"/>
      <c r="K421" s="57"/>
      <c r="L421" s="57"/>
      <c r="M421" s="58" t="str">
        <f t="shared" si="54"/>
        <v/>
      </c>
      <c r="N421" s="102"/>
    </row>
    <row r="422" spans="1:14">
      <c r="A422" s="97" t="str">
        <f t="shared" si="52"/>
        <v/>
      </c>
      <c r="B422" s="98" t="str">
        <f t="shared" si="51"/>
        <v/>
      </c>
      <c r="C422" s="99"/>
      <c r="D422" s="100"/>
      <c r="E422" s="100"/>
      <c r="F422" s="57"/>
      <c r="G422" s="58">
        <f t="shared" si="53"/>
        <v>0</v>
      </c>
      <c r="H422" s="58">
        <f>IF(E422="",0,IFERROR(VLOOKUP(E422,档案费管理台账!$D$4:$H$1000,5,0),0))</f>
        <v>0</v>
      </c>
      <c r="I422" s="57"/>
      <c r="J422" s="57"/>
      <c r="K422" s="57"/>
      <c r="L422" s="57"/>
      <c r="M422" s="58" t="str">
        <f t="shared" si="54"/>
        <v/>
      </c>
      <c r="N422" s="102"/>
    </row>
    <row r="423" spans="1:14">
      <c r="A423" s="97" t="str">
        <f t="shared" si="52"/>
        <v/>
      </c>
      <c r="B423" s="98" t="str">
        <f t="shared" si="51"/>
        <v/>
      </c>
      <c r="C423" s="99"/>
      <c r="D423" s="100"/>
      <c r="E423" s="100"/>
      <c r="F423" s="57"/>
      <c r="G423" s="58">
        <f t="shared" si="53"/>
        <v>0</v>
      </c>
      <c r="H423" s="58">
        <f>IF(E423="",0,IFERROR(VLOOKUP(E423,档案费管理台账!$D$4:$H$1000,5,0),0))</f>
        <v>0</v>
      </c>
      <c r="I423" s="57"/>
      <c r="J423" s="57"/>
      <c r="K423" s="57"/>
      <c r="L423" s="57"/>
      <c r="M423" s="58" t="str">
        <f t="shared" si="54"/>
        <v/>
      </c>
      <c r="N423" s="102"/>
    </row>
    <row r="424" spans="1:14">
      <c r="A424" s="97" t="str">
        <f t="shared" si="52"/>
        <v/>
      </c>
      <c r="B424" s="98" t="str">
        <f t="shared" si="51"/>
        <v/>
      </c>
      <c r="C424" s="99"/>
      <c r="D424" s="100"/>
      <c r="E424" s="100"/>
      <c r="F424" s="57"/>
      <c r="G424" s="58">
        <f t="shared" si="53"/>
        <v>0</v>
      </c>
      <c r="H424" s="58">
        <f>IF(E424="",0,IFERROR(VLOOKUP(E424,档案费管理台账!$D$4:$H$1000,5,0),0))</f>
        <v>0</v>
      </c>
      <c r="I424" s="57"/>
      <c r="J424" s="57"/>
      <c r="K424" s="57"/>
      <c r="L424" s="57"/>
      <c r="M424" s="58" t="str">
        <f t="shared" si="54"/>
        <v/>
      </c>
      <c r="N424" s="102"/>
    </row>
    <row r="425" spans="1:14">
      <c r="A425" s="97" t="str">
        <f t="shared" si="52"/>
        <v/>
      </c>
      <c r="B425" s="98" t="str">
        <f t="shared" si="51"/>
        <v/>
      </c>
      <c r="C425" s="99"/>
      <c r="D425" s="100"/>
      <c r="E425" s="100"/>
      <c r="F425" s="57"/>
      <c r="G425" s="58">
        <f t="shared" si="53"/>
        <v>0</v>
      </c>
      <c r="H425" s="58">
        <f>IF(E425="",0,IFERROR(VLOOKUP(E425,档案费管理台账!$D$4:$H$1000,5,0),0))</f>
        <v>0</v>
      </c>
      <c r="I425" s="57"/>
      <c r="J425" s="57"/>
      <c r="K425" s="57"/>
      <c r="L425" s="57"/>
      <c r="M425" s="58" t="str">
        <f t="shared" si="54"/>
        <v/>
      </c>
      <c r="N425" s="102"/>
    </row>
    <row r="426" spans="1:14">
      <c r="A426" s="97" t="str">
        <f t="shared" si="52"/>
        <v/>
      </c>
      <c r="B426" s="98" t="str">
        <f t="shared" si="51"/>
        <v/>
      </c>
      <c r="C426" s="99"/>
      <c r="D426" s="100"/>
      <c r="E426" s="100"/>
      <c r="F426" s="57"/>
      <c r="G426" s="58">
        <f t="shared" si="53"/>
        <v>0</v>
      </c>
      <c r="H426" s="58">
        <f>IF(E426="",0,IFERROR(VLOOKUP(E426,档案费管理台账!$D$4:$H$1000,5,0),0))</f>
        <v>0</v>
      </c>
      <c r="I426" s="57"/>
      <c r="J426" s="57"/>
      <c r="K426" s="57"/>
      <c r="L426" s="57"/>
      <c r="M426" s="58" t="str">
        <f t="shared" si="54"/>
        <v/>
      </c>
      <c r="N426" s="102"/>
    </row>
    <row r="427" spans="1:14">
      <c r="A427" s="97" t="str">
        <f t="shared" si="52"/>
        <v/>
      </c>
      <c r="B427" s="98" t="str">
        <f t="shared" si="51"/>
        <v/>
      </c>
      <c r="C427" s="99"/>
      <c r="D427" s="100"/>
      <c r="E427" s="100"/>
      <c r="F427" s="57"/>
      <c r="G427" s="58">
        <f t="shared" si="53"/>
        <v>0</v>
      </c>
      <c r="H427" s="58">
        <f>IF(E427="",0,IFERROR(VLOOKUP(E427,档案费管理台账!$D$4:$H$1000,5,0),0))</f>
        <v>0</v>
      </c>
      <c r="I427" s="57"/>
      <c r="J427" s="57"/>
      <c r="K427" s="57"/>
      <c r="L427" s="57"/>
      <c r="M427" s="58" t="str">
        <f t="shared" si="54"/>
        <v/>
      </c>
      <c r="N427" s="102"/>
    </row>
    <row r="428" spans="1:14">
      <c r="A428" s="97" t="str">
        <f t="shared" si="52"/>
        <v/>
      </c>
      <c r="B428" s="98" t="str">
        <f t="shared" ref="B428:B491" si="55">IF(C428="","",MONTH(C428)&amp;"月")</f>
        <v/>
      </c>
      <c r="C428" s="99"/>
      <c r="D428" s="100"/>
      <c r="E428" s="100"/>
      <c r="F428" s="57"/>
      <c r="G428" s="58">
        <f t="shared" si="53"/>
        <v>0</v>
      </c>
      <c r="H428" s="58">
        <f>IF(E428="",0,IFERROR(VLOOKUP(E428,档案费管理台账!$D$4:$H$1000,5,0),0))</f>
        <v>0</v>
      </c>
      <c r="I428" s="57"/>
      <c r="J428" s="57"/>
      <c r="K428" s="57"/>
      <c r="L428" s="57"/>
      <c r="M428" s="58" t="str">
        <f t="shared" si="54"/>
        <v/>
      </c>
      <c r="N428" s="102"/>
    </row>
    <row r="429" spans="1:14">
      <c r="A429" s="97" t="str">
        <f t="shared" ref="A429:A492" si="56">IF(C429="","",ROW()-42)</f>
        <v/>
      </c>
      <c r="B429" s="98" t="str">
        <f t="shared" si="55"/>
        <v/>
      </c>
      <c r="C429" s="99"/>
      <c r="D429" s="100"/>
      <c r="E429" s="100"/>
      <c r="F429" s="57"/>
      <c r="G429" s="58">
        <f t="shared" ref="G429:G492" si="57">IF(F429="",0,F429*$K$41)</f>
        <v>0</v>
      </c>
      <c r="H429" s="58">
        <f>IF(E429="",0,IFERROR(VLOOKUP(E429,档案费管理台账!$D$4:$H$1000,5,0),0))</f>
        <v>0</v>
      </c>
      <c r="I429" s="57"/>
      <c r="J429" s="57"/>
      <c r="K429" s="57"/>
      <c r="L429" s="57"/>
      <c r="M429" s="58" t="str">
        <f t="shared" ref="M429:M492" si="58">IF(C429="","",ROUND(M428+G429-I429-J429-K429-L429-H429,2))</f>
        <v/>
      </c>
      <c r="N429" s="102"/>
    </row>
    <row r="430" spans="1:14">
      <c r="A430" s="97" t="str">
        <f t="shared" si="56"/>
        <v/>
      </c>
      <c r="B430" s="98" t="str">
        <f t="shared" si="55"/>
        <v/>
      </c>
      <c r="C430" s="99"/>
      <c r="D430" s="100"/>
      <c r="E430" s="100"/>
      <c r="F430" s="57"/>
      <c r="G430" s="58">
        <f t="shared" si="57"/>
        <v>0</v>
      </c>
      <c r="H430" s="58">
        <f>IF(E430="",0,IFERROR(VLOOKUP(E430,档案费管理台账!$D$4:$H$1000,5,0),0))</f>
        <v>0</v>
      </c>
      <c r="I430" s="57"/>
      <c r="J430" s="57"/>
      <c r="K430" s="57"/>
      <c r="L430" s="57"/>
      <c r="M430" s="58" t="str">
        <f t="shared" si="58"/>
        <v/>
      </c>
      <c r="N430" s="102"/>
    </row>
    <row r="431" spans="1:14">
      <c r="A431" s="97" t="str">
        <f t="shared" si="56"/>
        <v/>
      </c>
      <c r="B431" s="98" t="str">
        <f t="shared" si="55"/>
        <v/>
      </c>
      <c r="C431" s="99"/>
      <c r="D431" s="100"/>
      <c r="E431" s="100"/>
      <c r="F431" s="57"/>
      <c r="G431" s="58">
        <f t="shared" si="57"/>
        <v>0</v>
      </c>
      <c r="H431" s="58">
        <f>IF(E431="",0,IFERROR(VLOOKUP(E431,档案费管理台账!$D$4:$H$1000,5,0),0))</f>
        <v>0</v>
      </c>
      <c r="I431" s="57"/>
      <c r="J431" s="57"/>
      <c r="K431" s="57"/>
      <c r="L431" s="57"/>
      <c r="M431" s="58" t="str">
        <f t="shared" si="58"/>
        <v/>
      </c>
      <c r="N431" s="102"/>
    </row>
    <row r="432" spans="1:14">
      <c r="A432" s="97" t="str">
        <f t="shared" si="56"/>
        <v/>
      </c>
      <c r="B432" s="98" t="str">
        <f t="shared" si="55"/>
        <v/>
      </c>
      <c r="C432" s="99"/>
      <c r="D432" s="100"/>
      <c r="E432" s="100"/>
      <c r="F432" s="57"/>
      <c r="G432" s="58">
        <f t="shared" si="57"/>
        <v>0</v>
      </c>
      <c r="H432" s="58">
        <f>IF(E432="",0,IFERROR(VLOOKUP(E432,档案费管理台账!$D$4:$H$1000,5,0),0))</f>
        <v>0</v>
      </c>
      <c r="I432" s="57"/>
      <c r="J432" s="57"/>
      <c r="K432" s="57"/>
      <c r="L432" s="57"/>
      <c r="M432" s="58" t="str">
        <f t="shared" si="58"/>
        <v/>
      </c>
      <c r="N432" s="102"/>
    </row>
    <row r="433" spans="1:14">
      <c r="A433" s="97" t="str">
        <f t="shared" si="56"/>
        <v/>
      </c>
      <c r="B433" s="98" t="str">
        <f t="shared" si="55"/>
        <v/>
      </c>
      <c r="C433" s="99"/>
      <c r="D433" s="100"/>
      <c r="E433" s="100"/>
      <c r="F433" s="57"/>
      <c r="G433" s="58">
        <f t="shared" si="57"/>
        <v>0</v>
      </c>
      <c r="H433" s="58">
        <f>IF(E433="",0,IFERROR(VLOOKUP(E433,档案费管理台账!$D$4:$H$1000,5,0),0))</f>
        <v>0</v>
      </c>
      <c r="I433" s="57"/>
      <c r="J433" s="57"/>
      <c r="K433" s="57"/>
      <c r="L433" s="57"/>
      <c r="M433" s="58" t="str">
        <f t="shared" si="58"/>
        <v/>
      </c>
      <c r="N433" s="102"/>
    </row>
    <row r="434" spans="1:14">
      <c r="A434" s="97" t="str">
        <f t="shared" si="56"/>
        <v/>
      </c>
      <c r="B434" s="98" t="str">
        <f t="shared" si="55"/>
        <v/>
      </c>
      <c r="C434" s="99"/>
      <c r="D434" s="100"/>
      <c r="E434" s="100"/>
      <c r="F434" s="57"/>
      <c r="G434" s="58">
        <f t="shared" si="57"/>
        <v>0</v>
      </c>
      <c r="H434" s="58">
        <f>IF(E434="",0,IFERROR(VLOOKUP(E434,档案费管理台账!$D$4:$H$1000,5,0),0))</f>
        <v>0</v>
      </c>
      <c r="I434" s="57"/>
      <c r="J434" s="57"/>
      <c r="K434" s="57"/>
      <c r="L434" s="57"/>
      <c r="M434" s="58" t="str">
        <f t="shared" si="58"/>
        <v/>
      </c>
      <c r="N434" s="102"/>
    </row>
    <row r="435" spans="1:14">
      <c r="A435" s="97" t="str">
        <f t="shared" si="56"/>
        <v/>
      </c>
      <c r="B435" s="98" t="str">
        <f t="shared" si="55"/>
        <v/>
      </c>
      <c r="C435" s="99"/>
      <c r="D435" s="100"/>
      <c r="E435" s="100"/>
      <c r="F435" s="57"/>
      <c r="G435" s="58">
        <f t="shared" si="57"/>
        <v>0</v>
      </c>
      <c r="H435" s="58">
        <f>IF(E435="",0,IFERROR(VLOOKUP(E435,档案费管理台账!$D$4:$H$1000,5,0),0))</f>
        <v>0</v>
      </c>
      <c r="I435" s="57"/>
      <c r="J435" s="57"/>
      <c r="K435" s="57"/>
      <c r="L435" s="57"/>
      <c r="M435" s="58" t="str">
        <f t="shared" si="58"/>
        <v/>
      </c>
      <c r="N435" s="102"/>
    </row>
    <row r="436" spans="1:14">
      <c r="A436" s="97" t="str">
        <f t="shared" si="56"/>
        <v/>
      </c>
      <c r="B436" s="98" t="str">
        <f t="shared" si="55"/>
        <v/>
      </c>
      <c r="C436" s="99"/>
      <c r="D436" s="100"/>
      <c r="E436" s="100"/>
      <c r="F436" s="57"/>
      <c r="G436" s="58">
        <f t="shared" si="57"/>
        <v>0</v>
      </c>
      <c r="H436" s="58">
        <f>IF(E436="",0,IFERROR(VLOOKUP(E436,档案费管理台账!$D$4:$H$1000,5,0),0))</f>
        <v>0</v>
      </c>
      <c r="I436" s="57"/>
      <c r="J436" s="57"/>
      <c r="K436" s="57"/>
      <c r="L436" s="57"/>
      <c r="M436" s="58" t="str">
        <f t="shared" si="58"/>
        <v/>
      </c>
      <c r="N436" s="102"/>
    </row>
    <row r="437" spans="1:14">
      <c r="A437" s="97" t="str">
        <f t="shared" si="56"/>
        <v/>
      </c>
      <c r="B437" s="98" t="str">
        <f t="shared" si="55"/>
        <v/>
      </c>
      <c r="C437" s="99"/>
      <c r="D437" s="100"/>
      <c r="E437" s="100"/>
      <c r="F437" s="57"/>
      <c r="G437" s="58">
        <f t="shared" si="57"/>
        <v>0</v>
      </c>
      <c r="H437" s="58">
        <f>IF(E437="",0,IFERROR(VLOOKUP(E437,档案费管理台账!$D$4:$H$1000,5,0),0))</f>
        <v>0</v>
      </c>
      <c r="I437" s="57"/>
      <c r="J437" s="57"/>
      <c r="K437" s="57"/>
      <c r="L437" s="57"/>
      <c r="M437" s="58" t="str">
        <f t="shared" si="58"/>
        <v/>
      </c>
      <c r="N437" s="102"/>
    </row>
    <row r="438" spans="1:14">
      <c r="A438" s="97" t="str">
        <f t="shared" si="56"/>
        <v/>
      </c>
      <c r="B438" s="98" t="str">
        <f t="shared" si="55"/>
        <v/>
      </c>
      <c r="C438" s="99"/>
      <c r="D438" s="100"/>
      <c r="E438" s="100"/>
      <c r="F438" s="57"/>
      <c r="G438" s="58">
        <f t="shared" si="57"/>
        <v>0</v>
      </c>
      <c r="H438" s="58">
        <f>IF(E438="",0,IFERROR(VLOOKUP(E438,档案费管理台账!$D$4:$H$1000,5,0),0))</f>
        <v>0</v>
      </c>
      <c r="I438" s="57"/>
      <c r="J438" s="57"/>
      <c r="K438" s="57"/>
      <c r="L438" s="57"/>
      <c r="M438" s="58" t="str">
        <f t="shared" si="58"/>
        <v/>
      </c>
      <c r="N438" s="102"/>
    </row>
    <row r="439" spans="1:14">
      <c r="A439" s="97" t="str">
        <f t="shared" si="56"/>
        <v/>
      </c>
      <c r="B439" s="98" t="str">
        <f t="shared" si="55"/>
        <v/>
      </c>
      <c r="C439" s="99"/>
      <c r="D439" s="100"/>
      <c r="E439" s="100"/>
      <c r="F439" s="57"/>
      <c r="G439" s="58">
        <f t="shared" si="57"/>
        <v>0</v>
      </c>
      <c r="H439" s="58">
        <f>IF(E439="",0,IFERROR(VLOOKUP(E439,档案费管理台账!$D$4:$H$1000,5,0),0))</f>
        <v>0</v>
      </c>
      <c r="I439" s="57"/>
      <c r="J439" s="57"/>
      <c r="K439" s="57"/>
      <c r="L439" s="57"/>
      <c r="M439" s="58" t="str">
        <f t="shared" si="58"/>
        <v/>
      </c>
      <c r="N439" s="102"/>
    </row>
    <row r="440" spans="1:14">
      <c r="A440" s="97" t="str">
        <f t="shared" si="56"/>
        <v/>
      </c>
      <c r="B440" s="98" t="str">
        <f t="shared" si="55"/>
        <v/>
      </c>
      <c r="C440" s="99"/>
      <c r="D440" s="100"/>
      <c r="E440" s="100"/>
      <c r="F440" s="57"/>
      <c r="G440" s="58">
        <f t="shared" si="57"/>
        <v>0</v>
      </c>
      <c r="H440" s="58">
        <f>IF(E440="",0,IFERROR(VLOOKUP(E440,档案费管理台账!$D$4:$H$1000,5,0),0))</f>
        <v>0</v>
      </c>
      <c r="I440" s="57"/>
      <c r="J440" s="57"/>
      <c r="K440" s="57"/>
      <c r="L440" s="57"/>
      <c r="M440" s="58" t="str">
        <f t="shared" si="58"/>
        <v/>
      </c>
      <c r="N440" s="102"/>
    </row>
    <row r="441" spans="1:14">
      <c r="A441" s="97" t="str">
        <f t="shared" si="56"/>
        <v/>
      </c>
      <c r="B441" s="98" t="str">
        <f t="shared" si="55"/>
        <v/>
      </c>
      <c r="C441" s="99"/>
      <c r="D441" s="100"/>
      <c r="E441" s="100"/>
      <c r="F441" s="57"/>
      <c r="G441" s="58">
        <f t="shared" si="57"/>
        <v>0</v>
      </c>
      <c r="H441" s="58">
        <f>IF(E441="",0,IFERROR(VLOOKUP(E441,档案费管理台账!$D$4:$H$1000,5,0),0))</f>
        <v>0</v>
      </c>
      <c r="I441" s="57"/>
      <c r="J441" s="57"/>
      <c r="K441" s="57"/>
      <c r="L441" s="57"/>
      <c r="M441" s="58" t="str">
        <f t="shared" si="58"/>
        <v/>
      </c>
      <c r="N441" s="102"/>
    </row>
    <row r="442" spans="1:14">
      <c r="A442" s="97" t="str">
        <f t="shared" si="56"/>
        <v/>
      </c>
      <c r="B442" s="98" t="str">
        <f t="shared" si="55"/>
        <v/>
      </c>
      <c r="C442" s="99"/>
      <c r="D442" s="100"/>
      <c r="E442" s="100"/>
      <c r="F442" s="57"/>
      <c r="G442" s="58">
        <f t="shared" si="57"/>
        <v>0</v>
      </c>
      <c r="H442" s="58">
        <f>IF(E442="",0,IFERROR(VLOOKUP(E442,档案费管理台账!$D$4:$H$1000,5,0),0))</f>
        <v>0</v>
      </c>
      <c r="I442" s="57"/>
      <c r="J442" s="57"/>
      <c r="K442" s="57"/>
      <c r="L442" s="57"/>
      <c r="M442" s="58" t="str">
        <f t="shared" si="58"/>
        <v/>
      </c>
      <c r="N442" s="102"/>
    </row>
    <row r="443" spans="1:14">
      <c r="A443" s="97" t="str">
        <f t="shared" si="56"/>
        <v/>
      </c>
      <c r="B443" s="98" t="str">
        <f t="shared" si="55"/>
        <v/>
      </c>
      <c r="C443" s="99"/>
      <c r="D443" s="100"/>
      <c r="E443" s="100"/>
      <c r="F443" s="57"/>
      <c r="G443" s="58">
        <f t="shared" si="57"/>
        <v>0</v>
      </c>
      <c r="H443" s="58">
        <f>IF(E443="",0,IFERROR(VLOOKUP(E443,档案费管理台账!$D$4:$H$1000,5,0),0))</f>
        <v>0</v>
      </c>
      <c r="I443" s="57"/>
      <c r="J443" s="57"/>
      <c r="K443" s="57"/>
      <c r="L443" s="57"/>
      <c r="M443" s="58" t="str">
        <f t="shared" si="58"/>
        <v/>
      </c>
      <c r="N443" s="102"/>
    </row>
    <row r="444" spans="1:14">
      <c r="A444" s="97" t="str">
        <f t="shared" si="56"/>
        <v/>
      </c>
      <c r="B444" s="98" t="str">
        <f t="shared" si="55"/>
        <v/>
      </c>
      <c r="C444" s="99"/>
      <c r="D444" s="100"/>
      <c r="E444" s="100"/>
      <c r="F444" s="57"/>
      <c r="G444" s="58">
        <f t="shared" si="57"/>
        <v>0</v>
      </c>
      <c r="H444" s="58">
        <f>IF(E444="",0,IFERROR(VLOOKUP(E444,档案费管理台账!$D$4:$H$1000,5,0),0))</f>
        <v>0</v>
      </c>
      <c r="I444" s="57"/>
      <c r="J444" s="57"/>
      <c r="K444" s="57"/>
      <c r="L444" s="57"/>
      <c r="M444" s="58" t="str">
        <f t="shared" si="58"/>
        <v/>
      </c>
      <c r="N444" s="102"/>
    </row>
    <row r="445" spans="1:14">
      <c r="A445" s="97" t="str">
        <f t="shared" si="56"/>
        <v/>
      </c>
      <c r="B445" s="98" t="str">
        <f t="shared" si="55"/>
        <v/>
      </c>
      <c r="C445" s="99"/>
      <c r="D445" s="100"/>
      <c r="E445" s="100"/>
      <c r="F445" s="57"/>
      <c r="G445" s="58">
        <f t="shared" si="57"/>
        <v>0</v>
      </c>
      <c r="H445" s="58">
        <f>IF(E445="",0,IFERROR(VLOOKUP(E445,档案费管理台账!$D$4:$H$1000,5,0),0))</f>
        <v>0</v>
      </c>
      <c r="I445" s="57"/>
      <c r="J445" s="57"/>
      <c r="K445" s="57"/>
      <c r="L445" s="57"/>
      <c r="M445" s="58" t="str">
        <f t="shared" si="58"/>
        <v/>
      </c>
      <c r="N445" s="102"/>
    </row>
    <row r="446" spans="1:14">
      <c r="A446" s="97" t="str">
        <f t="shared" si="56"/>
        <v/>
      </c>
      <c r="B446" s="98" t="str">
        <f t="shared" si="55"/>
        <v/>
      </c>
      <c r="C446" s="99"/>
      <c r="D446" s="100"/>
      <c r="E446" s="100"/>
      <c r="F446" s="57"/>
      <c r="G446" s="58">
        <f t="shared" si="57"/>
        <v>0</v>
      </c>
      <c r="H446" s="58">
        <f>IF(E446="",0,IFERROR(VLOOKUP(E446,档案费管理台账!$D$4:$H$1000,5,0),0))</f>
        <v>0</v>
      </c>
      <c r="I446" s="57"/>
      <c r="J446" s="57"/>
      <c r="K446" s="57"/>
      <c r="L446" s="57"/>
      <c r="M446" s="58" t="str">
        <f t="shared" si="58"/>
        <v/>
      </c>
      <c r="N446" s="102"/>
    </row>
    <row r="447" spans="1:14">
      <c r="A447" s="97" t="str">
        <f t="shared" si="56"/>
        <v/>
      </c>
      <c r="B447" s="98" t="str">
        <f t="shared" si="55"/>
        <v/>
      </c>
      <c r="C447" s="99"/>
      <c r="D447" s="100"/>
      <c r="E447" s="100"/>
      <c r="F447" s="57"/>
      <c r="G447" s="58">
        <f t="shared" si="57"/>
        <v>0</v>
      </c>
      <c r="H447" s="58">
        <f>IF(E447="",0,IFERROR(VLOOKUP(E447,档案费管理台账!$D$4:$H$1000,5,0),0))</f>
        <v>0</v>
      </c>
      <c r="I447" s="57"/>
      <c r="J447" s="57"/>
      <c r="K447" s="57"/>
      <c r="L447" s="57"/>
      <c r="M447" s="58" t="str">
        <f t="shared" si="58"/>
        <v/>
      </c>
      <c r="N447" s="102"/>
    </row>
    <row r="448" spans="1:14">
      <c r="A448" s="97" t="str">
        <f t="shared" si="56"/>
        <v/>
      </c>
      <c r="B448" s="98" t="str">
        <f t="shared" si="55"/>
        <v/>
      </c>
      <c r="C448" s="99"/>
      <c r="D448" s="100"/>
      <c r="E448" s="100"/>
      <c r="F448" s="57"/>
      <c r="G448" s="58">
        <f t="shared" si="57"/>
        <v>0</v>
      </c>
      <c r="H448" s="58">
        <f>IF(E448="",0,IFERROR(VLOOKUP(E448,档案费管理台账!$D$4:$H$1000,5,0),0))</f>
        <v>0</v>
      </c>
      <c r="I448" s="57"/>
      <c r="J448" s="57"/>
      <c r="K448" s="57"/>
      <c r="L448" s="57"/>
      <c r="M448" s="58" t="str">
        <f t="shared" si="58"/>
        <v/>
      </c>
      <c r="N448" s="102"/>
    </row>
    <row r="449" spans="1:14">
      <c r="A449" s="97" t="str">
        <f t="shared" si="56"/>
        <v/>
      </c>
      <c r="B449" s="98" t="str">
        <f t="shared" si="55"/>
        <v/>
      </c>
      <c r="C449" s="99"/>
      <c r="D449" s="100"/>
      <c r="E449" s="100"/>
      <c r="F449" s="57"/>
      <c r="G449" s="58">
        <f t="shared" si="57"/>
        <v>0</v>
      </c>
      <c r="H449" s="58">
        <f>IF(E449="",0,IFERROR(VLOOKUP(E449,档案费管理台账!$D$4:$H$1000,5,0),0))</f>
        <v>0</v>
      </c>
      <c r="I449" s="57"/>
      <c r="J449" s="57"/>
      <c r="K449" s="57"/>
      <c r="L449" s="57"/>
      <c r="M449" s="58" t="str">
        <f t="shared" si="58"/>
        <v/>
      </c>
      <c r="N449" s="102"/>
    </row>
    <row r="450" spans="1:14">
      <c r="A450" s="97" t="str">
        <f t="shared" si="56"/>
        <v/>
      </c>
      <c r="B450" s="98" t="str">
        <f t="shared" si="55"/>
        <v/>
      </c>
      <c r="C450" s="99"/>
      <c r="D450" s="100"/>
      <c r="E450" s="100"/>
      <c r="F450" s="57"/>
      <c r="G450" s="58">
        <f t="shared" si="57"/>
        <v>0</v>
      </c>
      <c r="H450" s="58">
        <f>IF(E450="",0,IFERROR(VLOOKUP(E450,档案费管理台账!$D$4:$H$1000,5,0),0))</f>
        <v>0</v>
      </c>
      <c r="I450" s="57"/>
      <c r="J450" s="57"/>
      <c r="K450" s="57"/>
      <c r="L450" s="57"/>
      <c r="M450" s="58" t="str">
        <f t="shared" si="58"/>
        <v/>
      </c>
      <c r="N450" s="102"/>
    </row>
    <row r="451" spans="1:14">
      <c r="A451" s="97" t="str">
        <f t="shared" si="56"/>
        <v/>
      </c>
      <c r="B451" s="98" t="str">
        <f t="shared" si="55"/>
        <v/>
      </c>
      <c r="C451" s="99"/>
      <c r="D451" s="100"/>
      <c r="E451" s="100"/>
      <c r="F451" s="57"/>
      <c r="G451" s="58">
        <f t="shared" si="57"/>
        <v>0</v>
      </c>
      <c r="H451" s="58">
        <f>IF(E451="",0,IFERROR(VLOOKUP(E451,档案费管理台账!$D$4:$H$1000,5,0),0))</f>
        <v>0</v>
      </c>
      <c r="I451" s="57"/>
      <c r="J451" s="57"/>
      <c r="K451" s="57"/>
      <c r="L451" s="57"/>
      <c r="M451" s="58" t="str">
        <f t="shared" si="58"/>
        <v/>
      </c>
      <c r="N451" s="102"/>
    </row>
    <row r="452" spans="1:14">
      <c r="A452" s="97" t="str">
        <f t="shared" si="56"/>
        <v/>
      </c>
      <c r="B452" s="98" t="str">
        <f t="shared" si="55"/>
        <v/>
      </c>
      <c r="C452" s="99"/>
      <c r="D452" s="100"/>
      <c r="E452" s="100"/>
      <c r="F452" s="57"/>
      <c r="G452" s="58">
        <f t="shared" si="57"/>
        <v>0</v>
      </c>
      <c r="H452" s="58">
        <f>IF(E452="",0,IFERROR(VLOOKUP(E452,档案费管理台账!$D$4:$H$1000,5,0),0))</f>
        <v>0</v>
      </c>
      <c r="I452" s="57"/>
      <c r="J452" s="57"/>
      <c r="K452" s="57"/>
      <c r="L452" s="57"/>
      <c r="M452" s="58" t="str">
        <f t="shared" si="58"/>
        <v/>
      </c>
      <c r="N452" s="102"/>
    </row>
    <row r="453" spans="1:14">
      <c r="A453" s="97" t="str">
        <f t="shared" si="56"/>
        <v/>
      </c>
      <c r="B453" s="98" t="str">
        <f t="shared" si="55"/>
        <v/>
      </c>
      <c r="C453" s="99"/>
      <c r="D453" s="100"/>
      <c r="E453" s="100"/>
      <c r="F453" s="57"/>
      <c r="G453" s="58">
        <f t="shared" si="57"/>
        <v>0</v>
      </c>
      <c r="H453" s="58">
        <f>IF(E453="",0,IFERROR(VLOOKUP(E453,档案费管理台账!$D$4:$H$1000,5,0),0))</f>
        <v>0</v>
      </c>
      <c r="I453" s="57"/>
      <c r="J453" s="57"/>
      <c r="K453" s="57"/>
      <c r="L453" s="57"/>
      <c r="M453" s="58" t="str">
        <f t="shared" si="58"/>
        <v/>
      </c>
      <c r="N453" s="102"/>
    </row>
    <row r="454" spans="1:14">
      <c r="A454" s="97" t="str">
        <f t="shared" si="56"/>
        <v/>
      </c>
      <c r="B454" s="98" t="str">
        <f t="shared" si="55"/>
        <v/>
      </c>
      <c r="C454" s="99"/>
      <c r="D454" s="100"/>
      <c r="E454" s="100"/>
      <c r="F454" s="57"/>
      <c r="G454" s="58">
        <f t="shared" si="57"/>
        <v>0</v>
      </c>
      <c r="H454" s="58">
        <f>IF(E454="",0,IFERROR(VLOOKUP(E454,档案费管理台账!$D$4:$H$1000,5,0),0))</f>
        <v>0</v>
      </c>
      <c r="I454" s="57"/>
      <c r="J454" s="57"/>
      <c r="K454" s="57"/>
      <c r="L454" s="57"/>
      <c r="M454" s="58" t="str">
        <f t="shared" si="58"/>
        <v/>
      </c>
      <c r="N454" s="102"/>
    </row>
    <row r="455" spans="1:14">
      <c r="A455" s="97" t="str">
        <f t="shared" si="56"/>
        <v/>
      </c>
      <c r="B455" s="98" t="str">
        <f t="shared" si="55"/>
        <v/>
      </c>
      <c r="C455" s="99"/>
      <c r="D455" s="100"/>
      <c r="E455" s="100"/>
      <c r="F455" s="57"/>
      <c r="G455" s="58">
        <f t="shared" si="57"/>
        <v>0</v>
      </c>
      <c r="H455" s="58">
        <f>IF(E455="",0,IFERROR(VLOOKUP(E455,档案费管理台账!$D$4:$H$1000,5,0),0))</f>
        <v>0</v>
      </c>
      <c r="I455" s="57"/>
      <c r="J455" s="57"/>
      <c r="K455" s="57"/>
      <c r="L455" s="57"/>
      <c r="M455" s="58" t="str">
        <f t="shared" si="58"/>
        <v/>
      </c>
      <c r="N455" s="102"/>
    </row>
    <row r="456" spans="1:14">
      <c r="A456" s="97" t="str">
        <f t="shared" si="56"/>
        <v/>
      </c>
      <c r="B456" s="98" t="str">
        <f t="shared" si="55"/>
        <v/>
      </c>
      <c r="C456" s="99"/>
      <c r="D456" s="100"/>
      <c r="E456" s="100"/>
      <c r="F456" s="57"/>
      <c r="G456" s="58">
        <f t="shared" si="57"/>
        <v>0</v>
      </c>
      <c r="H456" s="58">
        <f>IF(E456="",0,IFERROR(VLOOKUP(E456,档案费管理台账!$D$4:$H$1000,5,0),0))</f>
        <v>0</v>
      </c>
      <c r="I456" s="57"/>
      <c r="J456" s="57"/>
      <c r="K456" s="57"/>
      <c r="L456" s="57"/>
      <c r="M456" s="58" t="str">
        <f t="shared" si="58"/>
        <v/>
      </c>
      <c r="N456" s="102"/>
    </row>
    <row r="457" spans="1:14">
      <c r="A457" s="97" t="str">
        <f t="shared" si="56"/>
        <v/>
      </c>
      <c r="B457" s="98" t="str">
        <f t="shared" si="55"/>
        <v/>
      </c>
      <c r="C457" s="99"/>
      <c r="D457" s="100"/>
      <c r="E457" s="100"/>
      <c r="F457" s="57"/>
      <c r="G457" s="58">
        <f t="shared" si="57"/>
        <v>0</v>
      </c>
      <c r="H457" s="58">
        <f>IF(E457="",0,IFERROR(VLOOKUP(E457,档案费管理台账!$D$4:$H$1000,5,0),0))</f>
        <v>0</v>
      </c>
      <c r="I457" s="57"/>
      <c r="J457" s="57"/>
      <c r="K457" s="57"/>
      <c r="L457" s="57"/>
      <c r="M457" s="58" t="str">
        <f t="shared" si="58"/>
        <v/>
      </c>
      <c r="N457" s="102"/>
    </row>
    <row r="458" spans="1:14">
      <c r="A458" s="97" t="str">
        <f t="shared" si="56"/>
        <v/>
      </c>
      <c r="B458" s="98" t="str">
        <f t="shared" si="55"/>
        <v/>
      </c>
      <c r="C458" s="99"/>
      <c r="D458" s="100"/>
      <c r="E458" s="100"/>
      <c r="F458" s="57"/>
      <c r="G458" s="58">
        <f t="shared" si="57"/>
        <v>0</v>
      </c>
      <c r="H458" s="58">
        <f>IF(E458="",0,IFERROR(VLOOKUP(E458,档案费管理台账!$D$4:$H$1000,5,0),0))</f>
        <v>0</v>
      </c>
      <c r="I458" s="57"/>
      <c r="J458" s="57"/>
      <c r="K458" s="57"/>
      <c r="L458" s="57"/>
      <c r="M458" s="58" t="str">
        <f t="shared" si="58"/>
        <v/>
      </c>
      <c r="N458" s="102"/>
    </row>
    <row r="459" spans="1:14">
      <c r="A459" s="97" t="str">
        <f t="shared" si="56"/>
        <v/>
      </c>
      <c r="B459" s="98" t="str">
        <f t="shared" si="55"/>
        <v/>
      </c>
      <c r="C459" s="99"/>
      <c r="D459" s="100"/>
      <c r="E459" s="100"/>
      <c r="F459" s="57"/>
      <c r="G459" s="58">
        <f t="shared" si="57"/>
        <v>0</v>
      </c>
      <c r="H459" s="58">
        <f>IF(E459="",0,IFERROR(VLOOKUP(E459,档案费管理台账!$D$4:$H$1000,5,0),0))</f>
        <v>0</v>
      </c>
      <c r="I459" s="57"/>
      <c r="J459" s="57"/>
      <c r="K459" s="57"/>
      <c r="L459" s="57"/>
      <c r="M459" s="58" t="str">
        <f t="shared" si="58"/>
        <v/>
      </c>
      <c r="N459" s="102"/>
    </row>
    <row r="460" spans="1:14">
      <c r="A460" s="97" t="str">
        <f t="shared" si="56"/>
        <v/>
      </c>
      <c r="B460" s="98" t="str">
        <f t="shared" si="55"/>
        <v/>
      </c>
      <c r="C460" s="99"/>
      <c r="D460" s="100"/>
      <c r="E460" s="100"/>
      <c r="F460" s="57"/>
      <c r="G460" s="58">
        <f t="shared" si="57"/>
        <v>0</v>
      </c>
      <c r="H460" s="58">
        <f>IF(E460="",0,IFERROR(VLOOKUP(E460,档案费管理台账!$D$4:$H$1000,5,0),0))</f>
        <v>0</v>
      </c>
      <c r="I460" s="57"/>
      <c r="J460" s="57"/>
      <c r="K460" s="57"/>
      <c r="L460" s="57"/>
      <c r="M460" s="58" t="str">
        <f t="shared" si="58"/>
        <v/>
      </c>
      <c r="N460" s="102"/>
    </row>
    <row r="461" spans="1:14">
      <c r="A461" s="97" t="str">
        <f t="shared" si="56"/>
        <v/>
      </c>
      <c r="B461" s="98" t="str">
        <f t="shared" si="55"/>
        <v/>
      </c>
      <c r="C461" s="99"/>
      <c r="D461" s="100"/>
      <c r="E461" s="100"/>
      <c r="F461" s="57"/>
      <c r="G461" s="58">
        <f t="shared" si="57"/>
        <v>0</v>
      </c>
      <c r="H461" s="58">
        <f>IF(E461="",0,IFERROR(VLOOKUP(E461,档案费管理台账!$D$4:$H$1000,5,0),0))</f>
        <v>0</v>
      </c>
      <c r="I461" s="57"/>
      <c r="J461" s="57"/>
      <c r="K461" s="57"/>
      <c r="L461" s="57"/>
      <c r="M461" s="58" t="str">
        <f t="shared" si="58"/>
        <v/>
      </c>
      <c r="N461" s="102"/>
    </row>
    <row r="462" spans="1:14">
      <c r="A462" s="97" t="str">
        <f t="shared" si="56"/>
        <v/>
      </c>
      <c r="B462" s="98" t="str">
        <f t="shared" si="55"/>
        <v/>
      </c>
      <c r="C462" s="99"/>
      <c r="D462" s="100"/>
      <c r="E462" s="100"/>
      <c r="F462" s="57"/>
      <c r="G462" s="58">
        <f t="shared" si="57"/>
        <v>0</v>
      </c>
      <c r="H462" s="58">
        <f>IF(E462="",0,IFERROR(VLOOKUP(E462,档案费管理台账!$D$4:$H$1000,5,0),0))</f>
        <v>0</v>
      </c>
      <c r="I462" s="57"/>
      <c r="J462" s="57"/>
      <c r="K462" s="57"/>
      <c r="L462" s="57"/>
      <c r="M462" s="58" t="str">
        <f t="shared" si="58"/>
        <v/>
      </c>
      <c r="N462" s="102"/>
    </row>
    <row r="463" spans="1:14">
      <c r="A463" s="97" t="str">
        <f t="shared" si="56"/>
        <v/>
      </c>
      <c r="B463" s="98" t="str">
        <f t="shared" si="55"/>
        <v/>
      </c>
      <c r="C463" s="99"/>
      <c r="D463" s="100"/>
      <c r="E463" s="100"/>
      <c r="F463" s="57"/>
      <c r="G463" s="58">
        <f t="shared" si="57"/>
        <v>0</v>
      </c>
      <c r="H463" s="58">
        <f>IF(E463="",0,IFERROR(VLOOKUP(E463,档案费管理台账!$D$4:$H$1000,5,0),0))</f>
        <v>0</v>
      </c>
      <c r="I463" s="57"/>
      <c r="J463" s="57"/>
      <c r="K463" s="57"/>
      <c r="L463" s="57"/>
      <c r="M463" s="58" t="str">
        <f t="shared" si="58"/>
        <v/>
      </c>
      <c r="N463" s="102"/>
    </row>
    <row r="464" spans="1:14">
      <c r="A464" s="97" t="str">
        <f t="shared" si="56"/>
        <v/>
      </c>
      <c r="B464" s="98" t="str">
        <f t="shared" si="55"/>
        <v/>
      </c>
      <c r="C464" s="99"/>
      <c r="D464" s="100"/>
      <c r="E464" s="100"/>
      <c r="F464" s="57"/>
      <c r="G464" s="58">
        <f t="shared" si="57"/>
        <v>0</v>
      </c>
      <c r="H464" s="58">
        <f>IF(E464="",0,IFERROR(VLOOKUP(E464,档案费管理台账!$D$4:$H$1000,5,0),0))</f>
        <v>0</v>
      </c>
      <c r="I464" s="57"/>
      <c r="J464" s="57"/>
      <c r="K464" s="57"/>
      <c r="L464" s="57"/>
      <c r="M464" s="58" t="str">
        <f t="shared" si="58"/>
        <v/>
      </c>
      <c r="N464" s="102"/>
    </row>
    <row r="465" spans="1:14">
      <c r="A465" s="97" t="str">
        <f t="shared" si="56"/>
        <v/>
      </c>
      <c r="B465" s="98" t="str">
        <f t="shared" si="55"/>
        <v/>
      </c>
      <c r="C465" s="99"/>
      <c r="D465" s="100"/>
      <c r="E465" s="100"/>
      <c r="F465" s="57"/>
      <c r="G465" s="58">
        <f t="shared" si="57"/>
        <v>0</v>
      </c>
      <c r="H465" s="58">
        <f>IF(E465="",0,IFERROR(VLOOKUP(E465,档案费管理台账!$D$4:$H$1000,5,0),0))</f>
        <v>0</v>
      </c>
      <c r="I465" s="57"/>
      <c r="J465" s="57"/>
      <c r="K465" s="57"/>
      <c r="L465" s="57"/>
      <c r="M465" s="58" t="str">
        <f t="shared" si="58"/>
        <v/>
      </c>
      <c r="N465" s="102"/>
    </row>
    <row r="466" spans="1:14">
      <c r="A466" s="97" t="str">
        <f t="shared" si="56"/>
        <v/>
      </c>
      <c r="B466" s="98" t="str">
        <f t="shared" si="55"/>
        <v/>
      </c>
      <c r="C466" s="99"/>
      <c r="D466" s="100"/>
      <c r="E466" s="100"/>
      <c r="F466" s="57"/>
      <c r="G466" s="58">
        <f t="shared" si="57"/>
        <v>0</v>
      </c>
      <c r="H466" s="58">
        <f>IF(E466="",0,IFERROR(VLOOKUP(E466,档案费管理台账!$D$4:$H$1000,5,0),0))</f>
        <v>0</v>
      </c>
      <c r="I466" s="57"/>
      <c r="J466" s="57"/>
      <c r="K466" s="57"/>
      <c r="L466" s="57"/>
      <c r="M466" s="58" t="str">
        <f t="shared" si="58"/>
        <v/>
      </c>
      <c r="N466" s="102"/>
    </row>
    <row r="467" spans="1:14">
      <c r="A467" s="97" t="str">
        <f t="shared" si="56"/>
        <v/>
      </c>
      <c r="B467" s="98" t="str">
        <f t="shared" si="55"/>
        <v/>
      </c>
      <c r="C467" s="99"/>
      <c r="D467" s="100"/>
      <c r="E467" s="100"/>
      <c r="F467" s="57"/>
      <c r="G467" s="58">
        <f t="shared" si="57"/>
        <v>0</v>
      </c>
      <c r="H467" s="58">
        <f>IF(E467="",0,IFERROR(VLOOKUP(E467,档案费管理台账!$D$4:$H$1000,5,0),0))</f>
        <v>0</v>
      </c>
      <c r="I467" s="57"/>
      <c r="J467" s="57"/>
      <c r="K467" s="57"/>
      <c r="L467" s="57"/>
      <c r="M467" s="58" t="str">
        <f t="shared" si="58"/>
        <v/>
      </c>
      <c r="N467" s="102"/>
    </row>
    <row r="468" spans="1:14">
      <c r="A468" s="97" t="str">
        <f t="shared" si="56"/>
        <v/>
      </c>
      <c r="B468" s="98" t="str">
        <f t="shared" si="55"/>
        <v/>
      </c>
      <c r="C468" s="99"/>
      <c r="D468" s="100"/>
      <c r="E468" s="100"/>
      <c r="F468" s="57"/>
      <c r="G468" s="58">
        <f t="shared" si="57"/>
        <v>0</v>
      </c>
      <c r="H468" s="58">
        <f>IF(E468="",0,IFERROR(VLOOKUP(E468,档案费管理台账!$D$4:$H$1000,5,0),0))</f>
        <v>0</v>
      </c>
      <c r="I468" s="57"/>
      <c r="J468" s="57"/>
      <c r="K468" s="57"/>
      <c r="L468" s="57"/>
      <c r="M468" s="58" t="str">
        <f t="shared" si="58"/>
        <v/>
      </c>
      <c r="N468" s="102"/>
    </row>
    <row r="469" spans="1:14">
      <c r="A469" s="97" t="str">
        <f t="shared" si="56"/>
        <v/>
      </c>
      <c r="B469" s="98" t="str">
        <f t="shared" si="55"/>
        <v/>
      </c>
      <c r="C469" s="99"/>
      <c r="D469" s="100"/>
      <c r="E469" s="100"/>
      <c r="F469" s="57"/>
      <c r="G469" s="58">
        <f t="shared" si="57"/>
        <v>0</v>
      </c>
      <c r="H469" s="58">
        <f>IF(E469="",0,IFERROR(VLOOKUP(E469,档案费管理台账!$D$4:$H$1000,5,0),0))</f>
        <v>0</v>
      </c>
      <c r="I469" s="57"/>
      <c r="J469" s="57"/>
      <c r="K469" s="57"/>
      <c r="L469" s="57"/>
      <c r="M469" s="58" t="str">
        <f t="shared" si="58"/>
        <v/>
      </c>
      <c r="N469" s="102"/>
    </row>
    <row r="470" spans="1:14">
      <c r="A470" s="97" t="str">
        <f t="shared" si="56"/>
        <v/>
      </c>
      <c r="B470" s="98" t="str">
        <f t="shared" si="55"/>
        <v/>
      </c>
      <c r="C470" s="99"/>
      <c r="D470" s="100"/>
      <c r="E470" s="100"/>
      <c r="F470" s="57"/>
      <c r="G470" s="58">
        <f t="shared" si="57"/>
        <v>0</v>
      </c>
      <c r="H470" s="58">
        <f>IF(E470="",0,IFERROR(VLOOKUP(E470,档案费管理台账!$D$4:$H$1000,5,0),0))</f>
        <v>0</v>
      </c>
      <c r="I470" s="57"/>
      <c r="J470" s="57"/>
      <c r="K470" s="57"/>
      <c r="L470" s="57"/>
      <c r="M470" s="58" t="str">
        <f t="shared" si="58"/>
        <v/>
      </c>
      <c r="N470" s="102"/>
    </row>
    <row r="471" spans="1:14">
      <c r="A471" s="97" t="str">
        <f t="shared" si="56"/>
        <v/>
      </c>
      <c r="B471" s="98" t="str">
        <f t="shared" si="55"/>
        <v/>
      </c>
      <c r="C471" s="99"/>
      <c r="D471" s="100"/>
      <c r="E471" s="100"/>
      <c r="F471" s="57"/>
      <c r="G471" s="58">
        <f t="shared" si="57"/>
        <v>0</v>
      </c>
      <c r="H471" s="58">
        <f>IF(E471="",0,IFERROR(VLOOKUP(E471,档案费管理台账!$D$4:$H$1000,5,0),0))</f>
        <v>0</v>
      </c>
      <c r="I471" s="57"/>
      <c r="J471" s="57"/>
      <c r="K471" s="57"/>
      <c r="L471" s="57"/>
      <c r="M471" s="58" t="str">
        <f t="shared" si="58"/>
        <v/>
      </c>
      <c r="N471" s="102"/>
    </row>
    <row r="472" spans="1:14">
      <c r="A472" s="97" t="str">
        <f t="shared" si="56"/>
        <v/>
      </c>
      <c r="B472" s="98" t="str">
        <f t="shared" si="55"/>
        <v/>
      </c>
      <c r="C472" s="99"/>
      <c r="D472" s="100"/>
      <c r="E472" s="100"/>
      <c r="F472" s="57"/>
      <c r="G472" s="58">
        <f t="shared" si="57"/>
        <v>0</v>
      </c>
      <c r="H472" s="58">
        <f>IF(E472="",0,IFERROR(VLOOKUP(E472,档案费管理台账!$D$4:$H$1000,5,0),0))</f>
        <v>0</v>
      </c>
      <c r="I472" s="57"/>
      <c r="J472" s="57"/>
      <c r="K472" s="57"/>
      <c r="L472" s="57"/>
      <c r="M472" s="58" t="str">
        <f t="shared" si="58"/>
        <v/>
      </c>
      <c r="N472" s="102"/>
    </row>
    <row r="473" spans="1:14">
      <c r="A473" s="97" t="str">
        <f t="shared" si="56"/>
        <v/>
      </c>
      <c r="B473" s="98" t="str">
        <f t="shared" si="55"/>
        <v/>
      </c>
      <c r="C473" s="99"/>
      <c r="D473" s="100"/>
      <c r="E473" s="100"/>
      <c r="F473" s="57"/>
      <c r="G473" s="58">
        <f t="shared" si="57"/>
        <v>0</v>
      </c>
      <c r="H473" s="58">
        <f>IF(E473="",0,IFERROR(VLOOKUP(E473,档案费管理台账!$D$4:$H$1000,5,0),0))</f>
        <v>0</v>
      </c>
      <c r="I473" s="57"/>
      <c r="J473" s="57"/>
      <c r="K473" s="57"/>
      <c r="L473" s="57"/>
      <c r="M473" s="58" t="str">
        <f t="shared" si="58"/>
        <v/>
      </c>
      <c r="N473" s="102"/>
    </row>
    <row r="474" spans="1:14">
      <c r="A474" s="97" t="str">
        <f t="shared" si="56"/>
        <v/>
      </c>
      <c r="B474" s="98" t="str">
        <f t="shared" si="55"/>
        <v/>
      </c>
      <c r="C474" s="99"/>
      <c r="D474" s="100"/>
      <c r="E474" s="100"/>
      <c r="F474" s="57"/>
      <c r="G474" s="58">
        <f t="shared" si="57"/>
        <v>0</v>
      </c>
      <c r="H474" s="58">
        <f>IF(E474="",0,IFERROR(VLOOKUP(E474,档案费管理台账!$D$4:$H$1000,5,0),0))</f>
        <v>0</v>
      </c>
      <c r="I474" s="57"/>
      <c r="J474" s="57"/>
      <c r="K474" s="57"/>
      <c r="L474" s="57"/>
      <c r="M474" s="58" t="str">
        <f t="shared" si="58"/>
        <v/>
      </c>
      <c r="N474" s="102"/>
    </row>
    <row r="475" spans="1:14">
      <c r="A475" s="97" t="str">
        <f t="shared" si="56"/>
        <v/>
      </c>
      <c r="B475" s="98" t="str">
        <f t="shared" si="55"/>
        <v/>
      </c>
      <c r="C475" s="99"/>
      <c r="D475" s="100"/>
      <c r="E475" s="100"/>
      <c r="F475" s="57"/>
      <c r="G475" s="58">
        <f t="shared" si="57"/>
        <v>0</v>
      </c>
      <c r="H475" s="58">
        <f>IF(E475="",0,IFERROR(VLOOKUP(E475,档案费管理台账!$D$4:$H$1000,5,0),0))</f>
        <v>0</v>
      </c>
      <c r="I475" s="57"/>
      <c r="J475" s="57"/>
      <c r="K475" s="57"/>
      <c r="L475" s="57"/>
      <c r="M475" s="58" t="str">
        <f t="shared" si="58"/>
        <v/>
      </c>
      <c r="N475" s="102"/>
    </row>
    <row r="476" spans="1:14">
      <c r="A476" s="97" t="str">
        <f t="shared" si="56"/>
        <v/>
      </c>
      <c r="B476" s="98" t="str">
        <f t="shared" si="55"/>
        <v/>
      </c>
      <c r="C476" s="99"/>
      <c r="D476" s="100"/>
      <c r="E476" s="100"/>
      <c r="F476" s="57"/>
      <c r="G476" s="58">
        <f t="shared" si="57"/>
        <v>0</v>
      </c>
      <c r="H476" s="58">
        <f>IF(E476="",0,IFERROR(VLOOKUP(E476,档案费管理台账!$D$4:$H$1000,5,0),0))</f>
        <v>0</v>
      </c>
      <c r="I476" s="57"/>
      <c r="J476" s="57"/>
      <c r="K476" s="57"/>
      <c r="L476" s="57"/>
      <c r="M476" s="58" t="str">
        <f t="shared" si="58"/>
        <v/>
      </c>
      <c r="N476" s="102"/>
    </row>
    <row r="477" spans="1:14">
      <c r="A477" s="97" t="str">
        <f t="shared" si="56"/>
        <v/>
      </c>
      <c r="B477" s="98" t="str">
        <f t="shared" si="55"/>
        <v/>
      </c>
      <c r="C477" s="99"/>
      <c r="D477" s="100"/>
      <c r="E477" s="100"/>
      <c r="F477" s="57"/>
      <c r="G477" s="58">
        <f t="shared" si="57"/>
        <v>0</v>
      </c>
      <c r="H477" s="58">
        <f>IF(E477="",0,IFERROR(VLOOKUP(E477,档案费管理台账!$D$4:$H$1000,5,0),0))</f>
        <v>0</v>
      </c>
      <c r="I477" s="57"/>
      <c r="J477" s="57"/>
      <c r="K477" s="57"/>
      <c r="L477" s="57"/>
      <c r="M477" s="58" t="str">
        <f t="shared" si="58"/>
        <v/>
      </c>
      <c r="N477" s="102"/>
    </row>
    <row r="478" spans="1:14">
      <c r="A478" s="97" t="str">
        <f t="shared" si="56"/>
        <v/>
      </c>
      <c r="B478" s="98" t="str">
        <f t="shared" si="55"/>
        <v/>
      </c>
      <c r="C478" s="99"/>
      <c r="D478" s="100"/>
      <c r="E478" s="100"/>
      <c r="F478" s="57"/>
      <c r="G478" s="58">
        <f t="shared" si="57"/>
        <v>0</v>
      </c>
      <c r="H478" s="58">
        <f>IF(E478="",0,IFERROR(VLOOKUP(E478,档案费管理台账!$D$4:$H$1000,5,0),0))</f>
        <v>0</v>
      </c>
      <c r="I478" s="57"/>
      <c r="J478" s="57"/>
      <c r="K478" s="57"/>
      <c r="L478" s="57"/>
      <c r="M478" s="58" t="str">
        <f t="shared" si="58"/>
        <v/>
      </c>
      <c r="N478" s="102"/>
    </row>
    <row r="479" spans="1:14">
      <c r="A479" s="97" t="str">
        <f t="shared" si="56"/>
        <v/>
      </c>
      <c r="B479" s="98" t="str">
        <f t="shared" si="55"/>
        <v/>
      </c>
      <c r="C479" s="99"/>
      <c r="D479" s="100"/>
      <c r="E479" s="100"/>
      <c r="F479" s="57"/>
      <c r="G479" s="58">
        <f t="shared" si="57"/>
        <v>0</v>
      </c>
      <c r="H479" s="58">
        <f>IF(E479="",0,IFERROR(VLOOKUP(E479,档案费管理台账!$D$4:$H$1000,5,0),0))</f>
        <v>0</v>
      </c>
      <c r="I479" s="57"/>
      <c r="J479" s="57"/>
      <c r="K479" s="57"/>
      <c r="L479" s="57"/>
      <c r="M479" s="58" t="str">
        <f t="shared" si="58"/>
        <v/>
      </c>
      <c r="N479" s="102"/>
    </row>
    <row r="480" spans="1:14">
      <c r="A480" s="97" t="str">
        <f t="shared" si="56"/>
        <v/>
      </c>
      <c r="B480" s="98" t="str">
        <f t="shared" si="55"/>
        <v/>
      </c>
      <c r="C480" s="99"/>
      <c r="D480" s="100"/>
      <c r="E480" s="100"/>
      <c r="F480" s="57"/>
      <c r="G480" s="58">
        <f t="shared" si="57"/>
        <v>0</v>
      </c>
      <c r="H480" s="58">
        <f>IF(E480="",0,IFERROR(VLOOKUP(E480,档案费管理台账!$D$4:$H$1000,5,0),0))</f>
        <v>0</v>
      </c>
      <c r="I480" s="57"/>
      <c r="J480" s="57"/>
      <c r="K480" s="57"/>
      <c r="L480" s="57"/>
      <c r="M480" s="58" t="str">
        <f t="shared" si="58"/>
        <v/>
      </c>
      <c r="N480" s="102"/>
    </row>
    <row r="481" spans="1:14">
      <c r="A481" s="97" t="str">
        <f t="shared" si="56"/>
        <v/>
      </c>
      <c r="B481" s="98" t="str">
        <f t="shared" si="55"/>
        <v/>
      </c>
      <c r="C481" s="99"/>
      <c r="D481" s="100"/>
      <c r="E481" s="100"/>
      <c r="F481" s="57"/>
      <c r="G481" s="58">
        <f t="shared" si="57"/>
        <v>0</v>
      </c>
      <c r="H481" s="58">
        <f>IF(E481="",0,IFERROR(VLOOKUP(E481,档案费管理台账!$D$4:$H$1000,5,0),0))</f>
        <v>0</v>
      </c>
      <c r="I481" s="57"/>
      <c r="J481" s="57"/>
      <c r="K481" s="57"/>
      <c r="L481" s="57"/>
      <c r="M481" s="58" t="str">
        <f t="shared" si="58"/>
        <v/>
      </c>
      <c r="N481" s="102"/>
    </row>
    <row r="482" spans="1:14">
      <c r="A482" s="97" t="str">
        <f t="shared" si="56"/>
        <v/>
      </c>
      <c r="B482" s="98" t="str">
        <f t="shared" si="55"/>
        <v/>
      </c>
      <c r="C482" s="99"/>
      <c r="D482" s="100"/>
      <c r="E482" s="100"/>
      <c r="F482" s="57"/>
      <c r="G482" s="58">
        <f t="shared" si="57"/>
        <v>0</v>
      </c>
      <c r="H482" s="58">
        <f>IF(E482="",0,IFERROR(VLOOKUP(E482,档案费管理台账!$D$4:$H$1000,5,0),0))</f>
        <v>0</v>
      </c>
      <c r="I482" s="57"/>
      <c r="J482" s="57"/>
      <c r="K482" s="57"/>
      <c r="L482" s="57"/>
      <c r="M482" s="58" t="str">
        <f t="shared" si="58"/>
        <v/>
      </c>
      <c r="N482" s="102"/>
    </row>
    <row r="483" spans="1:14">
      <c r="A483" s="97" t="str">
        <f t="shared" si="56"/>
        <v/>
      </c>
      <c r="B483" s="98" t="str">
        <f t="shared" si="55"/>
        <v/>
      </c>
      <c r="C483" s="99"/>
      <c r="D483" s="100"/>
      <c r="E483" s="100"/>
      <c r="F483" s="57"/>
      <c r="G483" s="58">
        <f t="shared" si="57"/>
        <v>0</v>
      </c>
      <c r="H483" s="58">
        <f>IF(E483="",0,IFERROR(VLOOKUP(E483,档案费管理台账!$D$4:$H$1000,5,0),0))</f>
        <v>0</v>
      </c>
      <c r="I483" s="57"/>
      <c r="J483" s="57"/>
      <c r="K483" s="57"/>
      <c r="L483" s="57"/>
      <c r="M483" s="58" t="str">
        <f t="shared" si="58"/>
        <v/>
      </c>
      <c r="N483" s="102"/>
    </row>
    <row r="484" spans="1:14">
      <c r="A484" s="97" t="str">
        <f t="shared" si="56"/>
        <v/>
      </c>
      <c r="B484" s="98" t="str">
        <f t="shared" si="55"/>
        <v/>
      </c>
      <c r="C484" s="99"/>
      <c r="D484" s="100"/>
      <c r="E484" s="100"/>
      <c r="F484" s="57"/>
      <c r="G484" s="58">
        <f t="shared" si="57"/>
        <v>0</v>
      </c>
      <c r="H484" s="58">
        <f>IF(E484="",0,IFERROR(VLOOKUP(E484,档案费管理台账!$D$4:$H$1000,5,0),0))</f>
        <v>0</v>
      </c>
      <c r="I484" s="57"/>
      <c r="J484" s="57"/>
      <c r="K484" s="57"/>
      <c r="L484" s="57"/>
      <c r="M484" s="58" t="str">
        <f t="shared" si="58"/>
        <v/>
      </c>
      <c r="N484" s="102"/>
    </row>
    <row r="485" spans="1:14">
      <c r="A485" s="97" t="str">
        <f t="shared" si="56"/>
        <v/>
      </c>
      <c r="B485" s="98" t="str">
        <f t="shared" si="55"/>
        <v/>
      </c>
      <c r="C485" s="99"/>
      <c r="D485" s="100"/>
      <c r="E485" s="100"/>
      <c r="F485" s="57"/>
      <c r="G485" s="58">
        <f t="shared" si="57"/>
        <v>0</v>
      </c>
      <c r="H485" s="58">
        <f>IF(E485="",0,IFERROR(VLOOKUP(E485,档案费管理台账!$D$4:$H$1000,5,0),0))</f>
        <v>0</v>
      </c>
      <c r="I485" s="57"/>
      <c r="J485" s="57"/>
      <c r="K485" s="57"/>
      <c r="L485" s="57"/>
      <c r="M485" s="58" t="str">
        <f t="shared" si="58"/>
        <v/>
      </c>
      <c r="N485" s="102"/>
    </row>
    <row r="486" spans="1:14">
      <c r="A486" s="97" t="str">
        <f t="shared" si="56"/>
        <v/>
      </c>
      <c r="B486" s="98" t="str">
        <f t="shared" si="55"/>
        <v/>
      </c>
      <c r="C486" s="99"/>
      <c r="D486" s="100"/>
      <c r="E486" s="100"/>
      <c r="F486" s="57"/>
      <c r="G486" s="58">
        <f t="shared" si="57"/>
        <v>0</v>
      </c>
      <c r="H486" s="58">
        <f>IF(E486="",0,IFERROR(VLOOKUP(E486,档案费管理台账!$D$4:$H$1000,5,0),0))</f>
        <v>0</v>
      </c>
      <c r="I486" s="57"/>
      <c r="J486" s="57"/>
      <c r="K486" s="57"/>
      <c r="L486" s="57"/>
      <c r="M486" s="58" t="str">
        <f t="shared" si="58"/>
        <v/>
      </c>
      <c r="N486" s="102"/>
    </row>
    <row r="487" spans="1:14">
      <c r="A487" s="97" t="str">
        <f t="shared" si="56"/>
        <v/>
      </c>
      <c r="B487" s="98" t="str">
        <f t="shared" si="55"/>
        <v/>
      </c>
      <c r="C487" s="99"/>
      <c r="D487" s="100"/>
      <c r="E487" s="100"/>
      <c r="F487" s="57"/>
      <c r="G487" s="58">
        <f t="shared" si="57"/>
        <v>0</v>
      </c>
      <c r="H487" s="58">
        <f>IF(E487="",0,IFERROR(VLOOKUP(E487,档案费管理台账!$D$4:$H$1000,5,0),0))</f>
        <v>0</v>
      </c>
      <c r="I487" s="57"/>
      <c r="J487" s="57"/>
      <c r="K487" s="57"/>
      <c r="L487" s="57"/>
      <c r="M487" s="58" t="str">
        <f t="shared" si="58"/>
        <v/>
      </c>
      <c r="N487" s="102"/>
    </row>
    <row r="488" spans="1:14">
      <c r="A488" s="97" t="str">
        <f t="shared" si="56"/>
        <v/>
      </c>
      <c r="B488" s="98" t="str">
        <f t="shared" si="55"/>
        <v/>
      </c>
      <c r="C488" s="99"/>
      <c r="D488" s="100"/>
      <c r="E488" s="100"/>
      <c r="F488" s="57"/>
      <c r="G488" s="58">
        <f t="shared" si="57"/>
        <v>0</v>
      </c>
      <c r="H488" s="58">
        <f>IF(E488="",0,IFERROR(VLOOKUP(E488,档案费管理台账!$D$4:$H$1000,5,0),0))</f>
        <v>0</v>
      </c>
      <c r="I488" s="57"/>
      <c r="J488" s="57"/>
      <c r="K488" s="57"/>
      <c r="L488" s="57"/>
      <c r="M488" s="58" t="str">
        <f t="shared" si="58"/>
        <v/>
      </c>
      <c r="N488" s="102"/>
    </row>
    <row r="489" spans="1:14">
      <c r="A489" s="97" t="str">
        <f t="shared" si="56"/>
        <v/>
      </c>
      <c r="B489" s="98" t="str">
        <f t="shared" si="55"/>
        <v/>
      </c>
      <c r="C489" s="99"/>
      <c r="D489" s="100"/>
      <c r="E489" s="100"/>
      <c r="F489" s="57"/>
      <c r="G489" s="58">
        <f t="shared" si="57"/>
        <v>0</v>
      </c>
      <c r="H489" s="58">
        <f>IF(E489="",0,IFERROR(VLOOKUP(E489,档案费管理台账!$D$4:$H$1000,5,0),0))</f>
        <v>0</v>
      </c>
      <c r="I489" s="57"/>
      <c r="J489" s="57"/>
      <c r="K489" s="57"/>
      <c r="L489" s="57"/>
      <c r="M489" s="58" t="str">
        <f t="shared" si="58"/>
        <v/>
      </c>
      <c r="N489" s="102"/>
    </row>
    <row r="490" spans="1:14">
      <c r="A490" s="97" t="str">
        <f t="shared" si="56"/>
        <v/>
      </c>
      <c r="B490" s="98" t="str">
        <f t="shared" si="55"/>
        <v/>
      </c>
      <c r="C490" s="99"/>
      <c r="D490" s="100"/>
      <c r="E490" s="100"/>
      <c r="F490" s="57"/>
      <c r="G490" s="58">
        <f t="shared" si="57"/>
        <v>0</v>
      </c>
      <c r="H490" s="58">
        <f>IF(E490="",0,IFERROR(VLOOKUP(E490,档案费管理台账!$D$4:$H$1000,5,0),0))</f>
        <v>0</v>
      </c>
      <c r="I490" s="57"/>
      <c r="J490" s="57"/>
      <c r="K490" s="57"/>
      <c r="L490" s="57"/>
      <c r="M490" s="58" t="str">
        <f t="shared" si="58"/>
        <v/>
      </c>
      <c r="N490" s="102"/>
    </row>
    <row r="491" spans="1:14">
      <c r="A491" s="97" t="str">
        <f t="shared" si="56"/>
        <v/>
      </c>
      <c r="B491" s="98" t="str">
        <f t="shared" si="55"/>
        <v/>
      </c>
      <c r="C491" s="99"/>
      <c r="D491" s="100"/>
      <c r="E491" s="100"/>
      <c r="F491" s="57"/>
      <c r="G491" s="58">
        <f t="shared" si="57"/>
        <v>0</v>
      </c>
      <c r="H491" s="58">
        <f>IF(E491="",0,IFERROR(VLOOKUP(E491,档案费管理台账!$D$4:$H$1000,5,0),0))</f>
        <v>0</v>
      </c>
      <c r="I491" s="57"/>
      <c r="J491" s="57"/>
      <c r="K491" s="57"/>
      <c r="L491" s="57"/>
      <c r="M491" s="58" t="str">
        <f t="shared" si="58"/>
        <v/>
      </c>
      <c r="N491" s="102"/>
    </row>
    <row r="492" spans="1:14">
      <c r="A492" s="97" t="str">
        <f t="shared" si="56"/>
        <v/>
      </c>
      <c r="B492" s="98" t="str">
        <f t="shared" ref="B492:B555" si="59">IF(C492="","",MONTH(C492)&amp;"月")</f>
        <v/>
      </c>
      <c r="C492" s="99"/>
      <c r="D492" s="100"/>
      <c r="E492" s="100"/>
      <c r="F492" s="57"/>
      <c r="G492" s="58">
        <f t="shared" si="57"/>
        <v>0</v>
      </c>
      <c r="H492" s="58">
        <f>IF(E492="",0,IFERROR(VLOOKUP(E492,档案费管理台账!$D$4:$H$1000,5,0),0))</f>
        <v>0</v>
      </c>
      <c r="I492" s="57"/>
      <c r="J492" s="57"/>
      <c r="K492" s="57"/>
      <c r="L492" s="57"/>
      <c r="M492" s="58" t="str">
        <f t="shared" si="58"/>
        <v/>
      </c>
      <c r="N492" s="102"/>
    </row>
    <row r="493" spans="1:14">
      <c r="A493" s="97" t="str">
        <f t="shared" ref="A493:A556" si="60">IF(C493="","",ROW()-42)</f>
        <v/>
      </c>
      <c r="B493" s="98" t="str">
        <f t="shared" si="59"/>
        <v/>
      </c>
      <c r="C493" s="99"/>
      <c r="D493" s="100"/>
      <c r="E493" s="100"/>
      <c r="F493" s="57"/>
      <c r="G493" s="58">
        <f t="shared" ref="G493:G556" si="61">IF(F493="",0,F493*$K$41)</f>
        <v>0</v>
      </c>
      <c r="H493" s="58">
        <f>IF(E493="",0,IFERROR(VLOOKUP(E493,档案费管理台账!$D$4:$H$1000,5,0),0))</f>
        <v>0</v>
      </c>
      <c r="I493" s="57"/>
      <c r="J493" s="57"/>
      <c r="K493" s="57"/>
      <c r="L493" s="57"/>
      <c r="M493" s="58" t="str">
        <f t="shared" ref="M493:M556" si="62">IF(C493="","",ROUND(M492+G493-I493-J493-K493-L493-H493,2))</f>
        <v/>
      </c>
      <c r="N493" s="102"/>
    </row>
    <row r="494" spans="1:14">
      <c r="A494" s="97" t="str">
        <f t="shared" si="60"/>
        <v/>
      </c>
      <c r="B494" s="98" t="str">
        <f t="shared" si="59"/>
        <v/>
      </c>
      <c r="C494" s="99"/>
      <c r="D494" s="100"/>
      <c r="E494" s="100"/>
      <c r="F494" s="57"/>
      <c r="G494" s="58">
        <f t="shared" si="61"/>
        <v>0</v>
      </c>
      <c r="H494" s="58">
        <f>IF(E494="",0,IFERROR(VLOOKUP(E494,档案费管理台账!$D$4:$H$1000,5,0),0))</f>
        <v>0</v>
      </c>
      <c r="I494" s="57"/>
      <c r="J494" s="57"/>
      <c r="K494" s="57"/>
      <c r="L494" s="57"/>
      <c r="M494" s="58" t="str">
        <f t="shared" si="62"/>
        <v/>
      </c>
      <c r="N494" s="102"/>
    </row>
    <row r="495" spans="1:14">
      <c r="A495" s="97" t="str">
        <f t="shared" si="60"/>
        <v/>
      </c>
      <c r="B495" s="98" t="str">
        <f t="shared" si="59"/>
        <v/>
      </c>
      <c r="C495" s="99"/>
      <c r="D495" s="100"/>
      <c r="E495" s="100"/>
      <c r="F495" s="57"/>
      <c r="G495" s="58">
        <f t="shared" si="61"/>
        <v>0</v>
      </c>
      <c r="H495" s="58">
        <f>IF(E495="",0,IFERROR(VLOOKUP(E495,档案费管理台账!$D$4:$H$1000,5,0),0))</f>
        <v>0</v>
      </c>
      <c r="I495" s="57"/>
      <c r="J495" s="57"/>
      <c r="K495" s="57"/>
      <c r="L495" s="57"/>
      <c r="M495" s="58" t="str">
        <f t="shared" si="62"/>
        <v/>
      </c>
      <c r="N495" s="102"/>
    </row>
    <row r="496" spans="1:14">
      <c r="A496" s="97" t="str">
        <f t="shared" si="60"/>
        <v/>
      </c>
      <c r="B496" s="98" t="str">
        <f t="shared" si="59"/>
        <v/>
      </c>
      <c r="C496" s="99"/>
      <c r="D496" s="100"/>
      <c r="E496" s="100"/>
      <c r="F496" s="57"/>
      <c r="G496" s="58">
        <f t="shared" si="61"/>
        <v>0</v>
      </c>
      <c r="H496" s="58">
        <f>IF(E496="",0,IFERROR(VLOOKUP(E496,档案费管理台账!$D$4:$H$1000,5,0),0))</f>
        <v>0</v>
      </c>
      <c r="I496" s="57"/>
      <c r="J496" s="57"/>
      <c r="K496" s="57"/>
      <c r="L496" s="57"/>
      <c r="M496" s="58" t="str">
        <f t="shared" si="62"/>
        <v/>
      </c>
      <c r="N496" s="102"/>
    </row>
    <row r="497" spans="1:14">
      <c r="A497" s="97" t="str">
        <f t="shared" si="60"/>
        <v/>
      </c>
      <c r="B497" s="98" t="str">
        <f t="shared" si="59"/>
        <v/>
      </c>
      <c r="C497" s="99"/>
      <c r="D497" s="100"/>
      <c r="E497" s="100"/>
      <c r="F497" s="57"/>
      <c r="G497" s="58">
        <f t="shared" si="61"/>
        <v>0</v>
      </c>
      <c r="H497" s="58">
        <f>IF(E497="",0,IFERROR(VLOOKUP(E497,档案费管理台账!$D$4:$H$1000,5,0),0))</f>
        <v>0</v>
      </c>
      <c r="I497" s="57"/>
      <c r="J497" s="57"/>
      <c r="K497" s="57"/>
      <c r="L497" s="57"/>
      <c r="M497" s="58" t="str">
        <f t="shared" si="62"/>
        <v/>
      </c>
      <c r="N497" s="102"/>
    </row>
    <row r="498" spans="1:14">
      <c r="A498" s="97" t="str">
        <f t="shared" si="60"/>
        <v/>
      </c>
      <c r="B498" s="98" t="str">
        <f t="shared" si="59"/>
        <v/>
      </c>
      <c r="C498" s="99"/>
      <c r="D498" s="100"/>
      <c r="E498" s="100"/>
      <c r="F498" s="57"/>
      <c r="G498" s="58">
        <f t="shared" si="61"/>
        <v>0</v>
      </c>
      <c r="H498" s="58">
        <f>IF(E498="",0,IFERROR(VLOOKUP(E498,档案费管理台账!$D$4:$H$1000,5,0),0))</f>
        <v>0</v>
      </c>
      <c r="I498" s="57"/>
      <c r="J498" s="57"/>
      <c r="K498" s="57"/>
      <c r="L498" s="57"/>
      <c r="M498" s="58" t="str">
        <f t="shared" si="62"/>
        <v/>
      </c>
      <c r="N498" s="102"/>
    </row>
    <row r="499" spans="1:14">
      <c r="A499" s="97" t="str">
        <f t="shared" si="60"/>
        <v/>
      </c>
      <c r="B499" s="98" t="str">
        <f t="shared" si="59"/>
        <v/>
      </c>
      <c r="C499" s="99"/>
      <c r="D499" s="100"/>
      <c r="E499" s="100"/>
      <c r="F499" s="57"/>
      <c r="G499" s="58">
        <f t="shared" si="61"/>
        <v>0</v>
      </c>
      <c r="H499" s="58">
        <f>IF(E499="",0,IFERROR(VLOOKUP(E499,档案费管理台账!$D$4:$H$1000,5,0),0))</f>
        <v>0</v>
      </c>
      <c r="I499" s="57"/>
      <c r="J499" s="57"/>
      <c r="K499" s="57"/>
      <c r="L499" s="57"/>
      <c r="M499" s="58" t="str">
        <f t="shared" si="62"/>
        <v/>
      </c>
      <c r="N499" s="102"/>
    </row>
    <row r="500" spans="1:14">
      <c r="A500" s="97" t="str">
        <f t="shared" si="60"/>
        <v/>
      </c>
      <c r="B500" s="98" t="str">
        <f t="shared" si="59"/>
        <v/>
      </c>
      <c r="C500" s="99"/>
      <c r="D500" s="100"/>
      <c r="E500" s="100"/>
      <c r="F500" s="57"/>
      <c r="G500" s="58">
        <f t="shared" si="61"/>
        <v>0</v>
      </c>
      <c r="H500" s="58">
        <f>IF(E500="",0,IFERROR(VLOOKUP(E500,档案费管理台账!$D$4:$H$1000,5,0),0))</f>
        <v>0</v>
      </c>
      <c r="I500" s="57"/>
      <c r="J500" s="57"/>
      <c r="K500" s="57"/>
      <c r="L500" s="57"/>
      <c r="M500" s="58" t="str">
        <f t="shared" si="62"/>
        <v/>
      </c>
      <c r="N500" s="102"/>
    </row>
    <row r="501" spans="1:14">
      <c r="A501" s="97" t="str">
        <f t="shared" si="60"/>
        <v/>
      </c>
      <c r="B501" s="98" t="str">
        <f t="shared" si="59"/>
        <v/>
      </c>
      <c r="C501" s="99"/>
      <c r="D501" s="100"/>
      <c r="E501" s="100"/>
      <c r="F501" s="57"/>
      <c r="G501" s="58">
        <f t="shared" si="61"/>
        <v>0</v>
      </c>
      <c r="H501" s="58">
        <f>IF(E501="",0,IFERROR(VLOOKUP(E501,档案费管理台账!$D$4:$H$1000,5,0),0))</f>
        <v>0</v>
      </c>
      <c r="I501" s="57"/>
      <c r="J501" s="57"/>
      <c r="K501" s="57"/>
      <c r="L501" s="57"/>
      <c r="M501" s="58" t="str">
        <f t="shared" si="62"/>
        <v/>
      </c>
      <c r="N501" s="102"/>
    </row>
    <row r="502" spans="1:14">
      <c r="A502" s="97" t="str">
        <f t="shared" si="60"/>
        <v/>
      </c>
      <c r="B502" s="98" t="str">
        <f t="shared" si="59"/>
        <v/>
      </c>
      <c r="C502" s="99"/>
      <c r="D502" s="100"/>
      <c r="E502" s="100"/>
      <c r="F502" s="57"/>
      <c r="G502" s="58">
        <f t="shared" si="61"/>
        <v>0</v>
      </c>
      <c r="H502" s="58">
        <f>IF(E502="",0,IFERROR(VLOOKUP(E502,档案费管理台账!$D$4:$H$1000,5,0),0))</f>
        <v>0</v>
      </c>
      <c r="I502" s="57"/>
      <c r="J502" s="57"/>
      <c r="K502" s="57"/>
      <c r="L502" s="57"/>
      <c r="M502" s="58" t="str">
        <f t="shared" si="62"/>
        <v/>
      </c>
      <c r="N502" s="102"/>
    </row>
    <row r="503" spans="1:14">
      <c r="A503" s="97" t="str">
        <f t="shared" si="60"/>
        <v/>
      </c>
      <c r="B503" s="98" t="str">
        <f t="shared" si="59"/>
        <v/>
      </c>
      <c r="C503" s="99"/>
      <c r="D503" s="100"/>
      <c r="E503" s="100"/>
      <c r="F503" s="57"/>
      <c r="G503" s="58">
        <f t="shared" si="61"/>
        <v>0</v>
      </c>
      <c r="H503" s="58">
        <f>IF(E503="",0,IFERROR(VLOOKUP(E503,档案费管理台账!$D$4:$H$1000,5,0),0))</f>
        <v>0</v>
      </c>
      <c r="I503" s="57"/>
      <c r="J503" s="57"/>
      <c r="K503" s="57"/>
      <c r="L503" s="57"/>
      <c r="M503" s="58" t="str">
        <f t="shared" si="62"/>
        <v/>
      </c>
      <c r="N503" s="102"/>
    </row>
    <row r="504" spans="1:14">
      <c r="A504" s="97" t="str">
        <f t="shared" si="60"/>
        <v/>
      </c>
      <c r="B504" s="98" t="str">
        <f t="shared" si="59"/>
        <v/>
      </c>
      <c r="C504" s="99"/>
      <c r="D504" s="100"/>
      <c r="E504" s="100"/>
      <c r="F504" s="57"/>
      <c r="G504" s="58">
        <f t="shared" si="61"/>
        <v>0</v>
      </c>
      <c r="H504" s="58">
        <f>IF(E504="",0,IFERROR(VLOOKUP(E504,档案费管理台账!$D$4:$H$1000,5,0),0))</f>
        <v>0</v>
      </c>
      <c r="I504" s="57"/>
      <c r="J504" s="57"/>
      <c r="K504" s="57"/>
      <c r="L504" s="57"/>
      <c r="M504" s="58" t="str">
        <f t="shared" si="62"/>
        <v/>
      </c>
      <c r="N504" s="102"/>
    </row>
    <row r="505" spans="1:14">
      <c r="A505" s="97" t="str">
        <f t="shared" si="60"/>
        <v/>
      </c>
      <c r="B505" s="98" t="str">
        <f t="shared" si="59"/>
        <v/>
      </c>
      <c r="C505" s="99"/>
      <c r="D505" s="100"/>
      <c r="E505" s="100"/>
      <c r="F505" s="57"/>
      <c r="G505" s="58">
        <f t="shared" si="61"/>
        <v>0</v>
      </c>
      <c r="H505" s="58">
        <f>IF(E505="",0,IFERROR(VLOOKUP(E505,档案费管理台账!$D$4:$H$1000,5,0),0))</f>
        <v>0</v>
      </c>
      <c r="I505" s="57"/>
      <c r="J505" s="57"/>
      <c r="K505" s="57"/>
      <c r="L505" s="57"/>
      <c r="M505" s="58" t="str">
        <f t="shared" si="62"/>
        <v/>
      </c>
      <c r="N505" s="102"/>
    </row>
    <row r="506" spans="1:14">
      <c r="A506" s="97" t="str">
        <f t="shared" si="60"/>
        <v/>
      </c>
      <c r="B506" s="98" t="str">
        <f t="shared" si="59"/>
        <v/>
      </c>
      <c r="C506" s="99"/>
      <c r="D506" s="100"/>
      <c r="E506" s="100"/>
      <c r="F506" s="57"/>
      <c r="G506" s="58">
        <f t="shared" si="61"/>
        <v>0</v>
      </c>
      <c r="H506" s="58">
        <f>IF(E506="",0,IFERROR(VLOOKUP(E506,档案费管理台账!$D$4:$H$1000,5,0),0))</f>
        <v>0</v>
      </c>
      <c r="I506" s="57"/>
      <c r="J506" s="57"/>
      <c r="K506" s="57"/>
      <c r="L506" s="57"/>
      <c r="M506" s="58" t="str">
        <f t="shared" si="62"/>
        <v/>
      </c>
      <c r="N506" s="102"/>
    </row>
    <row r="507" spans="1:14">
      <c r="A507" s="97" t="str">
        <f t="shared" si="60"/>
        <v/>
      </c>
      <c r="B507" s="98" t="str">
        <f t="shared" si="59"/>
        <v/>
      </c>
      <c r="C507" s="99"/>
      <c r="D507" s="100"/>
      <c r="E507" s="100"/>
      <c r="F507" s="57"/>
      <c r="G507" s="58">
        <f t="shared" si="61"/>
        <v>0</v>
      </c>
      <c r="H507" s="58">
        <f>IF(E507="",0,IFERROR(VLOOKUP(E507,档案费管理台账!$D$4:$H$1000,5,0),0))</f>
        <v>0</v>
      </c>
      <c r="I507" s="57"/>
      <c r="J507" s="57"/>
      <c r="K507" s="57"/>
      <c r="L507" s="57"/>
      <c r="M507" s="58" t="str">
        <f t="shared" si="62"/>
        <v/>
      </c>
      <c r="N507" s="102"/>
    </row>
    <row r="508" spans="1:14">
      <c r="A508" s="97" t="str">
        <f t="shared" si="60"/>
        <v/>
      </c>
      <c r="B508" s="98" t="str">
        <f t="shared" si="59"/>
        <v/>
      </c>
      <c r="C508" s="99"/>
      <c r="D508" s="100"/>
      <c r="E508" s="100"/>
      <c r="F508" s="57"/>
      <c r="G508" s="58">
        <f t="shared" si="61"/>
        <v>0</v>
      </c>
      <c r="H508" s="58">
        <f>IF(E508="",0,IFERROR(VLOOKUP(E508,档案费管理台账!$D$4:$H$1000,5,0),0))</f>
        <v>0</v>
      </c>
      <c r="I508" s="57"/>
      <c r="J508" s="57"/>
      <c r="K508" s="57"/>
      <c r="L508" s="57"/>
      <c r="M508" s="58" t="str">
        <f t="shared" si="62"/>
        <v/>
      </c>
      <c r="N508" s="102"/>
    </row>
    <row r="509" spans="1:14">
      <c r="A509" s="97" t="str">
        <f t="shared" si="60"/>
        <v/>
      </c>
      <c r="B509" s="98" t="str">
        <f t="shared" si="59"/>
        <v/>
      </c>
      <c r="C509" s="99"/>
      <c r="D509" s="100"/>
      <c r="E509" s="100"/>
      <c r="F509" s="57"/>
      <c r="G509" s="58">
        <f t="shared" si="61"/>
        <v>0</v>
      </c>
      <c r="H509" s="58">
        <f>IF(E509="",0,IFERROR(VLOOKUP(E509,档案费管理台账!$D$4:$H$1000,5,0),0))</f>
        <v>0</v>
      </c>
      <c r="I509" s="57"/>
      <c r="J509" s="57"/>
      <c r="K509" s="57"/>
      <c r="L509" s="57"/>
      <c r="M509" s="58" t="str">
        <f t="shared" si="62"/>
        <v/>
      </c>
      <c r="N509" s="102"/>
    </row>
    <row r="510" spans="1:14">
      <c r="A510" s="97" t="str">
        <f t="shared" si="60"/>
        <v/>
      </c>
      <c r="B510" s="98" t="str">
        <f t="shared" si="59"/>
        <v/>
      </c>
      <c r="C510" s="99"/>
      <c r="D510" s="100"/>
      <c r="E510" s="100"/>
      <c r="F510" s="57"/>
      <c r="G510" s="58">
        <f t="shared" si="61"/>
        <v>0</v>
      </c>
      <c r="H510" s="58">
        <f>IF(E510="",0,IFERROR(VLOOKUP(E510,档案费管理台账!$D$4:$H$1000,5,0),0))</f>
        <v>0</v>
      </c>
      <c r="I510" s="57"/>
      <c r="J510" s="57"/>
      <c r="K510" s="57"/>
      <c r="L510" s="57"/>
      <c r="M510" s="58" t="str">
        <f t="shared" si="62"/>
        <v/>
      </c>
      <c r="N510" s="102"/>
    </row>
    <row r="511" spans="1:14">
      <c r="A511" s="97" t="str">
        <f t="shared" si="60"/>
        <v/>
      </c>
      <c r="B511" s="98" t="str">
        <f t="shared" si="59"/>
        <v/>
      </c>
      <c r="C511" s="99"/>
      <c r="D511" s="100"/>
      <c r="E511" s="100"/>
      <c r="F511" s="57"/>
      <c r="G511" s="58">
        <f t="shared" si="61"/>
        <v>0</v>
      </c>
      <c r="H511" s="58">
        <f>IF(E511="",0,IFERROR(VLOOKUP(E511,档案费管理台账!$D$4:$H$1000,5,0),0))</f>
        <v>0</v>
      </c>
      <c r="I511" s="57"/>
      <c r="J511" s="57"/>
      <c r="K511" s="57"/>
      <c r="L511" s="57"/>
      <c r="M511" s="58" t="str">
        <f t="shared" si="62"/>
        <v/>
      </c>
      <c r="N511" s="102"/>
    </row>
    <row r="512" spans="1:14">
      <c r="A512" s="97" t="str">
        <f t="shared" si="60"/>
        <v/>
      </c>
      <c r="B512" s="98" t="str">
        <f t="shared" si="59"/>
        <v/>
      </c>
      <c r="C512" s="99"/>
      <c r="D512" s="100"/>
      <c r="E512" s="100"/>
      <c r="F512" s="57"/>
      <c r="G512" s="58">
        <f t="shared" si="61"/>
        <v>0</v>
      </c>
      <c r="H512" s="58">
        <f>IF(E512="",0,IFERROR(VLOOKUP(E512,档案费管理台账!$D$4:$H$1000,5,0),0))</f>
        <v>0</v>
      </c>
      <c r="I512" s="57"/>
      <c r="J512" s="57"/>
      <c r="K512" s="57"/>
      <c r="L512" s="57"/>
      <c r="M512" s="58" t="str">
        <f t="shared" si="62"/>
        <v/>
      </c>
      <c r="N512" s="102"/>
    </row>
    <row r="513" spans="1:14">
      <c r="A513" s="97" t="str">
        <f t="shared" si="60"/>
        <v/>
      </c>
      <c r="B513" s="98" t="str">
        <f t="shared" si="59"/>
        <v/>
      </c>
      <c r="C513" s="99"/>
      <c r="D513" s="100"/>
      <c r="E513" s="100"/>
      <c r="F513" s="57"/>
      <c r="G513" s="58">
        <f t="shared" si="61"/>
        <v>0</v>
      </c>
      <c r="H513" s="58">
        <f>IF(E513="",0,IFERROR(VLOOKUP(E513,档案费管理台账!$D$4:$H$1000,5,0),0))</f>
        <v>0</v>
      </c>
      <c r="I513" s="57"/>
      <c r="J513" s="57"/>
      <c r="K513" s="57"/>
      <c r="L513" s="57"/>
      <c r="M513" s="58" t="str">
        <f t="shared" si="62"/>
        <v/>
      </c>
      <c r="N513" s="102"/>
    </row>
    <row r="514" spans="1:14">
      <c r="A514" s="97" t="str">
        <f t="shared" si="60"/>
        <v/>
      </c>
      <c r="B514" s="98" t="str">
        <f t="shared" si="59"/>
        <v/>
      </c>
      <c r="C514" s="99"/>
      <c r="D514" s="100"/>
      <c r="E514" s="100"/>
      <c r="F514" s="57"/>
      <c r="G514" s="58">
        <f t="shared" si="61"/>
        <v>0</v>
      </c>
      <c r="H514" s="58">
        <f>IF(E514="",0,IFERROR(VLOOKUP(E514,档案费管理台账!$D$4:$H$1000,5,0),0))</f>
        <v>0</v>
      </c>
      <c r="I514" s="57"/>
      <c r="J514" s="57"/>
      <c r="K514" s="57"/>
      <c r="L514" s="57"/>
      <c r="M514" s="58" t="str">
        <f t="shared" si="62"/>
        <v/>
      </c>
      <c r="N514" s="102"/>
    </row>
    <row r="515" spans="1:14">
      <c r="A515" s="97" t="str">
        <f t="shared" si="60"/>
        <v/>
      </c>
      <c r="B515" s="98" t="str">
        <f t="shared" si="59"/>
        <v/>
      </c>
      <c r="C515" s="99"/>
      <c r="D515" s="100"/>
      <c r="E515" s="100"/>
      <c r="F515" s="57"/>
      <c r="G515" s="58">
        <f t="shared" si="61"/>
        <v>0</v>
      </c>
      <c r="H515" s="58">
        <f>IF(E515="",0,IFERROR(VLOOKUP(E515,档案费管理台账!$D$4:$H$1000,5,0),0))</f>
        <v>0</v>
      </c>
      <c r="I515" s="57"/>
      <c r="J515" s="57"/>
      <c r="K515" s="57"/>
      <c r="L515" s="57"/>
      <c r="M515" s="58" t="str">
        <f t="shared" si="62"/>
        <v/>
      </c>
      <c r="N515" s="102"/>
    </row>
    <row r="516" spans="1:14">
      <c r="A516" s="97" t="str">
        <f t="shared" si="60"/>
        <v/>
      </c>
      <c r="B516" s="98" t="str">
        <f t="shared" si="59"/>
        <v/>
      </c>
      <c r="C516" s="99"/>
      <c r="D516" s="100"/>
      <c r="E516" s="100"/>
      <c r="F516" s="57"/>
      <c r="G516" s="58">
        <f t="shared" si="61"/>
        <v>0</v>
      </c>
      <c r="H516" s="58">
        <f>IF(E516="",0,IFERROR(VLOOKUP(E516,档案费管理台账!$D$4:$H$1000,5,0),0))</f>
        <v>0</v>
      </c>
      <c r="I516" s="57"/>
      <c r="J516" s="57"/>
      <c r="K516" s="57"/>
      <c r="L516" s="57"/>
      <c r="M516" s="58" t="str">
        <f t="shared" si="62"/>
        <v/>
      </c>
      <c r="N516" s="102"/>
    </row>
    <row r="517" spans="1:14">
      <c r="A517" s="97" t="str">
        <f t="shared" si="60"/>
        <v/>
      </c>
      <c r="B517" s="98" t="str">
        <f t="shared" si="59"/>
        <v/>
      </c>
      <c r="C517" s="99"/>
      <c r="D517" s="100"/>
      <c r="E517" s="100"/>
      <c r="F517" s="57"/>
      <c r="G517" s="58">
        <f t="shared" si="61"/>
        <v>0</v>
      </c>
      <c r="H517" s="58">
        <f>IF(E517="",0,IFERROR(VLOOKUP(E517,档案费管理台账!$D$4:$H$1000,5,0),0))</f>
        <v>0</v>
      </c>
      <c r="I517" s="57"/>
      <c r="J517" s="57"/>
      <c r="K517" s="57"/>
      <c r="L517" s="57"/>
      <c r="M517" s="58" t="str">
        <f t="shared" si="62"/>
        <v/>
      </c>
      <c r="N517" s="102"/>
    </row>
    <row r="518" spans="1:14">
      <c r="A518" s="97" t="str">
        <f t="shared" si="60"/>
        <v/>
      </c>
      <c r="B518" s="98" t="str">
        <f t="shared" si="59"/>
        <v/>
      </c>
      <c r="C518" s="99"/>
      <c r="D518" s="100"/>
      <c r="E518" s="100"/>
      <c r="F518" s="57"/>
      <c r="G518" s="58">
        <f t="shared" si="61"/>
        <v>0</v>
      </c>
      <c r="H518" s="58">
        <f>IF(E518="",0,IFERROR(VLOOKUP(E518,档案费管理台账!$D$4:$H$1000,5,0),0))</f>
        <v>0</v>
      </c>
      <c r="I518" s="57"/>
      <c r="J518" s="57"/>
      <c r="K518" s="57"/>
      <c r="L518" s="57"/>
      <c r="M518" s="58" t="str">
        <f t="shared" si="62"/>
        <v/>
      </c>
      <c r="N518" s="102"/>
    </row>
    <row r="519" spans="1:14">
      <c r="A519" s="97" t="str">
        <f t="shared" si="60"/>
        <v/>
      </c>
      <c r="B519" s="98" t="str">
        <f t="shared" si="59"/>
        <v/>
      </c>
      <c r="C519" s="99"/>
      <c r="D519" s="100"/>
      <c r="E519" s="100"/>
      <c r="F519" s="57"/>
      <c r="G519" s="58">
        <f t="shared" si="61"/>
        <v>0</v>
      </c>
      <c r="H519" s="58">
        <f>IF(E519="",0,IFERROR(VLOOKUP(E519,档案费管理台账!$D$4:$H$1000,5,0),0))</f>
        <v>0</v>
      </c>
      <c r="I519" s="57"/>
      <c r="J519" s="57"/>
      <c r="K519" s="57"/>
      <c r="L519" s="57"/>
      <c r="M519" s="58" t="str">
        <f t="shared" si="62"/>
        <v/>
      </c>
      <c r="N519" s="102"/>
    </row>
    <row r="520" spans="1:14">
      <c r="A520" s="97" t="str">
        <f t="shared" si="60"/>
        <v/>
      </c>
      <c r="B520" s="98" t="str">
        <f t="shared" si="59"/>
        <v/>
      </c>
      <c r="C520" s="99"/>
      <c r="D520" s="100"/>
      <c r="E520" s="100"/>
      <c r="F520" s="57"/>
      <c r="G520" s="58">
        <f t="shared" si="61"/>
        <v>0</v>
      </c>
      <c r="H520" s="58">
        <f>IF(E520="",0,IFERROR(VLOOKUP(E520,档案费管理台账!$D$4:$H$1000,5,0),0))</f>
        <v>0</v>
      </c>
      <c r="I520" s="57"/>
      <c r="J520" s="57"/>
      <c r="K520" s="57"/>
      <c r="L520" s="57"/>
      <c r="M520" s="58" t="str">
        <f t="shared" si="62"/>
        <v/>
      </c>
      <c r="N520" s="102"/>
    </row>
    <row r="521" spans="1:14">
      <c r="A521" s="97" t="str">
        <f t="shared" si="60"/>
        <v/>
      </c>
      <c r="B521" s="98" t="str">
        <f t="shared" si="59"/>
        <v/>
      </c>
      <c r="C521" s="99"/>
      <c r="D521" s="100"/>
      <c r="E521" s="100"/>
      <c r="F521" s="57"/>
      <c r="G521" s="58">
        <f t="shared" si="61"/>
        <v>0</v>
      </c>
      <c r="H521" s="58">
        <f>IF(E521="",0,IFERROR(VLOOKUP(E521,档案费管理台账!$D$4:$H$1000,5,0),0))</f>
        <v>0</v>
      </c>
      <c r="I521" s="57"/>
      <c r="J521" s="57"/>
      <c r="K521" s="57"/>
      <c r="L521" s="57"/>
      <c r="M521" s="58" t="str">
        <f t="shared" si="62"/>
        <v/>
      </c>
      <c r="N521" s="102"/>
    </row>
    <row r="522" spans="1:14">
      <c r="A522" s="97" t="str">
        <f t="shared" si="60"/>
        <v/>
      </c>
      <c r="B522" s="98" t="str">
        <f t="shared" si="59"/>
        <v/>
      </c>
      <c r="C522" s="99"/>
      <c r="D522" s="100"/>
      <c r="E522" s="100"/>
      <c r="F522" s="57"/>
      <c r="G522" s="58">
        <f t="shared" si="61"/>
        <v>0</v>
      </c>
      <c r="H522" s="58">
        <f>IF(E522="",0,IFERROR(VLOOKUP(E522,档案费管理台账!$D$4:$H$1000,5,0),0))</f>
        <v>0</v>
      </c>
      <c r="I522" s="57"/>
      <c r="J522" s="57"/>
      <c r="K522" s="57"/>
      <c r="L522" s="57"/>
      <c r="M522" s="58" t="str">
        <f t="shared" si="62"/>
        <v/>
      </c>
      <c r="N522" s="102"/>
    </row>
    <row r="523" spans="1:14">
      <c r="A523" s="97" t="str">
        <f t="shared" si="60"/>
        <v/>
      </c>
      <c r="B523" s="98" t="str">
        <f t="shared" si="59"/>
        <v/>
      </c>
      <c r="C523" s="99"/>
      <c r="D523" s="100"/>
      <c r="E523" s="100"/>
      <c r="F523" s="57"/>
      <c r="G523" s="58">
        <f t="shared" si="61"/>
        <v>0</v>
      </c>
      <c r="H523" s="58">
        <f>IF(E523="",0,IFERROR(VLOOKUP(E523,档案费管理台账!$D$4:$H$1000,5,0),0))</f>
        <v>0</v>
      </c>
      <c r="I523" s="57"/>
      <c r="J523" s="57"/>
      <c r="K523" s="57"/>
      <c r="L523" s="57"/>
      <c r="M523" s="58" t="str">
        <f t="shared" si="62"/>
        <v/>
      </c>
      <c r="N523" s="102"/>
    </row>
    <row r="524" spans="1:14">
      <c r="A524" s="97" t="str">
        <f t="shared" si="60"/>
        <v/>
      </c>
      <c r="B524" s="98" t="str">
        <f t="shared" si="59"/>
        <v/>
      </c>
      <c r="C524" s="99"/>
      <c r="D524" s="100"/>
      <c r="E524" s="100"/>
      <c r="F524" s="57"/>
      <c r="G524" s="58">
        <f t="shared" si="61"/>
        <v>0</v>
      </c>
      <c r="H524" s="58">
        <f>IF(E524="",0,IFERROR(VLOOKUP(E524,档案费管理台账!$D$4:$H$1000,5,0),0))</f>
        <v>0</v>
      </c>
      <c r="I524" s="57"/>
      <c r="J524" s="57"/>
      <c r="K524" s="57"/>
      <c r="L524" s="57"/>
      <c r="M524" s="58" t="str">
        <f t="shared" si="62"/>
        <v/>
      </c>
      <c r="N524" s="102"/>
    </row>
    <row r="525" spans="1:14">
      <c r="A525" s="97" t="str">
        <f t="shared" si="60"/>
        <v/>
      </c>
      <c r="B525" s="98" t="str">
        <f t="shared" si="59"/>
        <v/>
      </c>
      <c r="C525" s="99"/>
      <c r="D525" s="100"/>
      <c r="E525" s="100"/>
      <c r="F525" s="57"/>
      <c r="G525" s="58">
        <f t="shared" si="61"/>
        <v>0</v>
      </c>
      <c r="H525" s="58">
        <f>IF(E525="",0,IFERROR(VLOOKUP(E525,档案费管理台账!$D$4:$H$1000,5,0),0))</f>
        <v>0</v>
      </c>
      <c r="I525" s="57"/>
      <c r="J525" s="57"/>
      <c r="K525" s="57"/>
      <c r="L525" s="57"/>
      <c r="M525" s="58" t="str">
        <f t="shared" si="62"/>
        <v/>
      </c>
      <c r="N525" s="102"/>
    </row>
    <row r="526" spans="1:14">
      <c r="A526" s="97" t="str">
        <f t="shared" si="60"/>
        <v/>
      </c>
      <c r="B526" s="98" t="str">
        <f t="shared" si="59"/>
        <v/>
      </c>
      <c r="C526" s="99"/>
      <c r="D526" s="100"/>
      <c r="E526" s="100"/>
      <c r="F526" s="57"/>
      <c r="G526" s="58">
        <f t="shared" si="61"/>
        <v>0</v>
      </c>
      <c r="H526" s="58">
        <f>IF(E526="",0,IFERROR(VLOOKUP(E526,档案费管理台账!$D$4:$H$1000,5,0),0))</f>
        <v>0</v>
      </c>
      <c r="I526" s="57"/>
      <c r="J526" s="57"/>
      <c r="K526" s="57"/>
      <c r="L526" s="57"/>
      <c r="M526" s="58" t="str">
        <f t="shared" si="62"/>
        <v/>
      </c>
      <c r="N526" s="102"/>
    </row>
    <row r="527" spans="1:14">
      <c r="A527" s="97" t="str">
        <f t="shared" si="60"/>
        <v/>
      </c>
      <c r="B527" s="98" t="str">
        <f t="shared" si="59"/>
        <v/>
      </c>
      <c r="C527" s="99"/>
      <c r="D527" s="100"/>
      <c r="E527" s="100"/>
      <c r="F527" s="57"/>
      <c r="G527" s="58">
        <f t="shared" si="61"/>
        <v>0</v>
      </c>
      <c r="H527" s="58">
        <f>IF(E527="",0,IFERROR(VLOOKUP(E527,档案费管理台账!$D$4:$H$1000,5,0),0))</f>
        <v>0</v>
      </c>
      <c r="I527" s="57"/>
      <c r="J527" s="57"/>
      <c r="K527" s="57"/>
      <c r="L527" s="57"/>
      <c r="M527" s="58" t="str">
        <f t="shared" si="62"/>
        <v/>
      </c>
      <c r="N527" s="102"/>
    </row>
    <row r="528" spans="1:14">
      <c r="A528" s="97" t="str">
        <f t="shared" si="60"/>
        <v/>
      </c>
      <c r="B528" s="98" t="str">
        <f t="shared" si="59"/>
        <v/>
      </c>
      <c r="C528" s="99"/>
      <c r="D528" s="100"/>
      <c r="E528" s="100"/>
      <c r="F528" s="57"/>
      <c r="G528" s="58">
        <f t="shared" si="61"/>
        <v>0</v>
      </c>
      <c r="H528" s="58">
        <f>IF(E528="",0,IFERROR(VLOOKUP(E528,档案费管理台账!$D$4:$H$1000,5,0),0))</f>
        <v>0</v>
      </c>
      <c r="I528" s="57"/>
      <c r="J528" s="57"/>
      <c r="K528" s="57"/>
      <c r="L528" s="57"/>
      <c r="M528" s="58" t="str">
        <f t="shared" si="62"/>
        <v/>
      </c>
      <c r="N528" s="102"/>
    </row>
    <row r="529" spans="1:14">
      <c r="A529" s="97" t="str">
        <f t="shared" si="60"/>
        <v/>
      </c>
      <c r="B529" s="98" t="str">
        <f t="shared" si="59"/>
        <v/>
      </c>
      <c r="C529" s="99"/>
      <c r="D529" s="100"/>
      <c r="E529" s="100"/>
      <c r="F529" s="57"/>
      <c r="G529" s="58">
        <f t="shared" si="61"/>
        <v>0</v>
      </c>
      <c r="H529" s="58">
        <f>IF(E529="",0,IFERROR(VLOOKUP(E529,档案费管理台账!$D$4:$H$1000,5,0),0))</f>
        <v>0</v>
      </c>
      <c r="I529" s="57"/>
      <c r="J529" s="57"/>
      <c r="K529" s="57"/>
      <c r="L529" s="57"/>
      <c r="M529" s="58" t="str">
        <f t="shared" si="62"/>
        <v/>
      </c>
      <c r="N529" s="102"/>
    </row>
    <row r="530" spans="1:14">
      <c r="A530" s="97" t="str">
        <f t="shared" si="60"/>
        <v/>
      </c>
      <c r="B530" s="98" t="str">
        <f t="shared" si="59"/>
        <v/>
      </c>
      <c r="C530" s="99"/>
      <c r="D530" s="100"/>
      <c r="E530" s="100"/>
      <c r="F530" s="57"/>
      <c r="G530" s="58">
        <f t="shared" si="61"/>
        <v>0</v>
      </c>
      <c r="H530" s="58">
        <f>IF(E530="",0,IFERROR(VLOOKUP(E530,档案费管理台账!$D$4:$H$1000,5,0),0))</f>
        <v>0</v>
      </c>
      <c r="I530" s="57"/>
      <c r="J530" s="57"/>
      <c r="K530" s="57"/>
      <c r="L530" s="57"/>
      <c r="M530" s="58" t="str">
        <f t="shared" si="62"/>
        <v/>
      </c>
      <c r="N530" s="102"/>
    </row>
    <row r="531" spans="1:14">
      <c r="A531" s="97" t="str">
        <f t="shared" si="60"/>
        <v/>
      </c>
      <c r="B531" s="98" t="str">
        <f t="shared" si="59"/>
        <v/>
      </c>
      <c r="C531" s="99"/>
      <c r="D531" s="100"/>
      <c r="E531" s="100"/>
      <c r="F531" s="57"/>
      <c r="G531" s="58">
        <f t="shared" si="61"/>
        <v>0</v>
      </c>
      <c r="H531" s="58">
        <f>IF(E531="",0,IFERROR(VLOOKUP(E531,档案费管理台账!$D$4:$H$1000,5,0),0))</f>
        <v>0</v>
      </c>
      <c r="I531" s="57"/>
      <c r="J531" s="57"/>
      <c r="K531" s="57"/>
      <c r="L531" s="57"/>
      <c r="M531" s="58" t="str">
        <f t="shared" si="62"/>
        <v/>
      </c>
      <c r="N531" s="102"/>
    </row>
    <row r="532" spans="1:14">
      <c r="A532" s="97" t="str">
        <f t="shared" si="60"/>
        <v/>
      </c>
      <c r="B532" s="98" t="str">
        <f t="shared" si="59"/>
        <v/>
      </c>
      <c r="C532" s="99"/>
      <c r="D532" s="100"/>
      <c r="E532" s="100"/>
      <c r="F532" s="57"/>
      <c r="G532" s="58">
        <f t="shared" si="61"/>
        <v>0</v>
      </c>
      <c r="H532" s="58">
        <f>IF(E532="",0,IFERROR(VLOOKUP(E532,档案费管理台账!$D$4:$H$1000,5,0),0))</f>
        <v>0</v>
      </c>
      <c r="I532" s="57"/>
      <c r="J532" s="57"/>
      <c r="K532" s="57"/>
      <c r="L532" s="57"/>
      <c r="M532" s="58" t="str">
        <f t="shared" si="62"/>
        <v/>
      </c>
      <c r="N532" s="102"/>
    </row>
    <row r="533" spans="1:14">
      <c r="A533" s="97" t="str">
        <f t="shared" si="60"/>
        <v/>
      </c>
      <c r="B533" s="98" t="str">
        <f t="shared" si="59"/>
        <v/>
      </c>
      <c r="C533" s="99"/>
      <c r="D533" s="100"/>
      <c r="E533" s="100"/>
      <c r="F533" s="57"/>
      <c r="G533" s="58">
        <f t="shared" si="61"/>
        <v>0</v>
      </c>
      <c r="H533" s="58">
        <f>IF(E533="",0,IFERROR(VLOOKUP(E533,档案费管理台账!$D$4:$H$1000,5,0),0))</f>
        <v>0</v>
      </c>
      <c r="I533" s="57"/>
      <c r="J533" s="57"/>
      <c r="K533" s="57"/>
      <c r="L533" s="57"/>
      <c r="M533" s="58" t="str">
        <f t="shared" si="62"/>
        <v/>
      </c>
      <c r="N533" s="102"/>
    </row>
    <row r="534" spans="1:14">
      <c r="A534" s="97" t="str">
        <f t="shared" si="60"/>
        <v/>
      </c>
      <c r="B534" s="98" t="str">
        <f t="shared" si="59"/>
        <v/>
      </c>
      <c r="C534" s="99"/>
      <c r="D534" s="100"/>
      <c r="E534" s="100"/>
      <c r="F534" s="57"/>
      <c r="G534" s="58">
        <f t="shared" si="61"/>
        <v>0</v>
      </c>
      <c r="H534" s="58">
        <f>IF(E534="",0,IFERROR(VLOOKUP(E534,档案费管理台账!$D$4:$H$1000,5,0),0))</f>
        <v>0</v>
      </c>
      <c r="I534" s="57"/>
      <c r="J534" s="57"/>
      <c r="K534" s="57"/>
      <c r="L534" s="57"/>
      <c r="M534" s="58" t="str">
        <f t="shared" si="62"/>
        <v/>
      </c>
      <c r="N534" s="102"/>
    </row>
    <row r="535" spans="1:14">
      <c r="A535" s="97" t="str">
        <f t="shared" si="60"/>
        <v/>
      </c>
      <c r="B535" s="98" t="str">
        <f t="shared" si="59"/>
        <v/>
      </c>
      <c r="C535" s="99"/>
      <c r="D535" s="100"/>
      <c r="E535" s="100"/>
      <c r="F535" s="57"/>
      <c r="G535" s="58">
        <f t="shared" si="61"/>
        <v>0</v>
      </c>
      <c r="H535" s="58">
        <f>IF(E535="",0,IFERROR(VLOOKUP(E535,档案费管理台账!$D$4:$H$1000,5,0),0))</f>
        <v>0</v>
      </c>
      <c r="I535" s="57"/>
      <c r="J535" s="57"/>
      <c r="K535" s="57"/>
      <c r="L535" s="57"/>
      <c r="M535" s="58" t="str">
        <f t="shared" si="62"/>
        <v/>
      </c>
      <c r="N535" s="102"/>
    </row>
    <row r="536" spans="1:14">
      <c r="A536" s="97" t="str">
        <f t="shared" si="60"/>
        <v/>
      </c>
      <c r="B536" s="98" t="str">
        <f t="shared" si="59"/>
        <v/>
      </c>
      <c r="C536" s="99"/>
      <c r="D536" s="100"/>
      <c r="E536" s="100"/>
      <c r="F536" s="57"/>
      <c r="G536" s="58">
        <f t="shared" si="61"/>
        <v>0</v>
      </c>
      <c r="H536" s="58">
        <f>IF(E536="",0,IFERROR(VLOOKUP(E536,档案费管理台账!$D$4:$H$1000,5,0),0))</f>
        <v>0</v>
      </c>
      <c r="I536" s="57"/>
      <c r="J536" s="57"/>
      <c r="K536" s="57"/>
      <c r="L536" s="57"/>
      <c r="M536" s="58" t="str">
        <f t="shared" si="62"/>
        <v/>
      </c>
      <c r="N536" s="102"/>
    </row>
    <row r="537" spans="1:14">
      <c r="A537" s="97" t="str">
        <f t="shared" si="60"/>
        <v/>
      </c>
      <c r="B537" s="98" t="str">
        <f t="shared" si="59"/>
        <v/>
      </c>
      <c r="C537" s="99"/>
      <c r="D537" s="100"/>
      <c r="E537" s="100"/>
      <c r="F537" s="57"/>
      <c r="G537" s="58">
        <f t="shared" si="61"/>
        <v>0</v>
      </c>
      <c r="H537" s="58">
        <f>IF(E537="",0,IFERROR(VLOOKUP(E537,档案费管理台账!$D$4:$H$1000,5,0),0))</f>
        <v>0</v>
      </c>
      <c r="I537" s="57"/>
      <c r="J537" s="57"/>
      <c r="K537" s="57"/>
      <c r="L537" s="57"/>
      <c r="M537" s="58" t="str">
        <f t="shared" si="62"/>
        <v/>
      </c>
      <c r="N537" s="102"/>
    </row>
    <row r="538" spans="1:14">
      <c r="A538" s="97" t="str">
        <f t="shared" si="60"/>
        <v/>
      </c>
      <c r="B538" s="98" t="str">
        <f t="shared" si="59"/>
        <v/>
      </c>
      <c r="C538" s="99"/>
      <c r="D538" s="100"/>
      <c r="E538" s="100"/>
      <c r="F538" s="57"/>
      <c r="G538" s="58">
        <f t="shared" si="61"/>
        <v>0</v>
      </c>
      <c r="H538" s="58">
        <f>IF(E538="",0,IFERROR(VLOOKUP(E538,档案费管理台账!$D$4:$H$1000,5,0),0))</f>
        <v>0</v>
      </c>
      <c r="I538" s="57"/>
      <c r="J538" s="57"/>
      <c r="K538" s="57"/>
      <c r="L538" s="57"/>
      <c r="M538" s="58" t="str">
        <f t="shared" si="62"/>
        <v/>
      </c>
      <c r="N538" s="102"/>
    </row>
    <row r="539" spans="1:14">
      <c r="A539" s="97" t="str">
        <f t="shared" si="60"/>
        <v/>
      </c>
      <c r="B539" s="98" t="str">
        <f t="shared" si="59"/>
        <v/>
      </c>
      <c r="C539" s="99"/>
      <c r="D539" s="100"/>
      <c r="E539" s="100"/>
      <c r="F539" s="57"/>
      <c r="G539" s="58">
        <f t="shared" si="61"/>
        <v>0</v>
      </c>
      <c r="H539" s="58">
        <f>IF(E539="",0,IFERROR(VLOOKUP(E539,档案费管理台账!$D$4:$H$1000,5,0),0))</f>
        <v>0</v>
      </c>
      <c r="I539" s="57"/>
      <c r="J539" s="57"/>
      <c r="K539" s="57"/>
      <c r="L539" s="57"/>
      <c r="M539" s="58" t="str">
        <f t="shared" si="62"/>
        <v/>
      </c>
      <c r="N539" s="102"/>
    </row>
    <row r="540" spans="1:14">
      <c r="A540" s="97" t="str">
        <f t="shared" si="60"/>
        <v/>
      </c>
      <c r="B540" s="98" t="str">
        <f t="shared" si="59"/>
        <v/>
      </c>
      <c r="C540" s="99"/>
      <c r="D540" s="100"/>
      <c r="E540" s="100"/>
      <c r="F540" s="57"/>
      <c r="G540" s="58">
        <f t="shared" si="61"/>
        <v>0</v>
      </c>
      <c r="H540" s="58">
        <f>IF(E540="",0,IFERROR(VLOOKUP(E540,档案费管理台账!$D$4:$H$1000,5,0),0))</f>
        <v>0</v>
      </c>
      <c r="I540" s="57"/>
      <c r="J540" s="57"/>
      <c r="K540" s="57"/>
      <c r="L540" s="57"/>
      <c r="M540" s="58" t="str">
        <f t="shared" si="62"/>
        <v/>
      </c>
      <c r="N540" s="102"/>
    </row>
    <row r="541" spans="1:14">
      <c r="A541" s="97" t="str">
        <f t="shared" si="60"/>
        <v/>
      </c>
      <c r="B541" s="98" t="str">
        <f t="shared" si="59"/>
        <v/>
      </c>
      <c r="C541" s="99"/>
      <c r="D541" s="100"/>
      <c r="E541" s="100"/>
      <c r="F541" s="57"/>
      <c r="G541" s="58">
        <f t="shared" si="61"/>
        <v>0</v>
      </c>
      <c r="H541" s="58">
        <f>IF(E541="",0,IFERROR(VLOOKUP(E541,档案费管理台账!$D$4:$H$1000,5,0),0))</f>
        <v>0</v>
      </c>
      <c r="I541" s="57"/>
      <c r="J541" s="57"/>
      <c r="K541" s="57"/>
      <c r="L541" s="57"/>
      <c r="M541" s="58" t="str">
        <f t="shared" si="62"/>
        <v/>
      </c>
      <c r="N541" s="102"/>
    </row>
    <row r="542" spans="1:14">
      <c r="A542" s="97" t="str">
        <f t="shared" si="60"/>
        <v/>
      </c>
      <c r="B542" s="98" t="str">
        <f t="shared" si="59"/>
        <v/>
      </c>
      <c r="C542" s="99"/>
      <c r="D542" s="100"/>
      <c r="E542" s="100"/>
      <c r="F542" s="57"/>
      <c r="G542" s="58">
        <f t="shared" si="61"/>
        <v>0</v>
      </c>
      <c r="H542" s="58">
        <f>IF(E542="",0,IFERROR(VLOOKUP(E542,档案费管理台账!$D$4:$H$1000,5,0),0))</f>
        <v>0</v>
      </c>
      <c r="I542" s="57"/>
      <c r="J542" s="57"/>
      <c r="K542" s="57"/>
      <c r="L542" s="57"/>
      <c r="M542" s="58" t="str">
        <f t="shared" si="62"/>
        <v/>
      </c>
      <c r="N542" s="102"/>
    </row>
    <row r="543" spans="1:14">
      <c r="A543" s="97" t="str">
        <f t="shared" si="60"/>
        <v/>
      </c>
      <c r="B543" s="98" t="str">
        <f t="shared" si="59"/>
        <v/>
      </c>
      <c r="C543" s="99"/>
      <c r="D543" s="100"/>
      <c r="E543" s="100"/>
      <c r="F543" s="57"/>
      <c r="G543" s="58">
        <f t="shared" si="61"/>
        <v>0</v>
      </c>
      <c r="H543" s="58">
        <f>IF(E543="",0,IFERROR(VLOOKUP(E543,档案费管理台账!$D$4:$H$1000,5,0),0))</f>
        <v>0</v>
      </c>
      <c r="I543" s="57"/>
      <c r="J543" s="57"/>
      <c r="K543" s="57"/>
      <c r="L543" s="57"/>
      <c r="M543" s="58" t="str">
        <f t="shared" si="62"/>
        <v/>
      </c>
      <c r="N543" s="102"/>
    </row>
    <row r="544" spans="1:14">
      <c r="A544" s="97" t="str">
        <f t="shared" si="60"/>
        <v/>
      </c>
      <c r="B544" s="98" t="str">
        <f t="shared" si="59"/>
        <v/>
      </c>
      <c r="C544" s="99"/>
      <c r="D544" s="100"/>
      <c r="E544" s="100"/>
      <c r="F544" s="57"/>
      <c r="G544" s="58">
        <f t="shared" si="61"/>
        <v>0</v>
      </c>
      <c r="H544" s="58">
        <f>IF(E544="",0,IFERROR(VLOOKUP(E544,档案费管理台账!$D$4:$H$1000,5,0),0))</f>
        <v>0</v>
      </c>
      <c r="I544" s="57"/>
      <c r="J544" s="57"/>
      <c r="K544" s="57"/>
      <c r="L544" s="57"/>
      <c r="M544" s="58" t="str">
        <f t="shared" si="62"/>
        <v/>
      </c>
      <c r="N544" s="102"/>
    </row>
    <row r="545" spans="1:14">
      <c r="A545" s="97" t="str">
        <f t="shared" si="60"/>
        <v/>
      </c>
      <c r="B545" s="98" t="str">
        <f t="shared" si="59"/>
        <v/>
      </c>
      <c r="C545" s="99"/>
      <c r="D545" s="100"/>
      <c r="E545" s="100"/>
      <c r="F545" s="57"/>
      <c r="G545" s="58">
        <f t="shared" si="61"/>
        <v>0</v>
      </c>
      <c r="H545" s="58">
        <f>IF(E545="",0,IFERROR(VLOOKUP(E545,档案费管理台账!$D$4:$H$1000,5,0),0))</f>
        <v>0</v>
      </c>
      <c r="I545" s="57"/>
      <c r="J545" s="57"/>
      <c r="K545" s="57"/>
      <c r="L545" s="57"/>
      <c r="M545" s="58" t="str">
        <f t="shared" si="62"/>
        <v/>
      </c>
      <c r="N545" s="102"/>
    </row>
    <row r="546" spans="1:14">
      <c r="A546" s="97" t="str">
        <f t="shared" si="60"/>
        <v/>
      </c>
      <c r="B546" s="98" t="str">
        <f t="shared" si="59"/>
        <v/>
      </c>
      <c r="C546" s="99"/>
      <c r="D546" s="100"/>
      <c r="E546" s="100"/>
      <c r="F546" s="57"/>
      <c r="G546" s="58">
        <f t="shared" si="61"/>
        <v>0</v>
      </c>
      <c r="H546" s="58">
        <f>IF(E546="",0,IFERROR(VLOOKUP(E546,档案费管理台账!$D$4:$H$1000,5,0),0))</f>
        <v>0</v>
      </c>
      <c r="I546" s="57"/>
      <c r="J546" s="57"/>
      <c r="K546" s="57"/>
      <c r="L546" s="57"/>
      <c r="M546" s="58" t="str">
        <f t="shared" si="62"/>
        <v/>
      </c>
      <c r="N546" s="102"/>
    </row>
    <row r="547" spans="1:14">
      <c r="A547" s="97" t="str">
        <f t="shared" si="60"/>
        <v/>
      </c>
      <c r="B547" s="98" t="str">
        <f t="shared" si="59"/>
        <v/>
      </c>
      <c r="C547" s="99"/>
      <c r="D547" s="100"/>
      <c r="E547" s="100"/>
      <c r="F547" s="57"/>
      <c r="G547" s="58">
        <f t="shared" si="61"/>
        <v>0</v>
      </c>
      <c r="H547" s="58">
        <f>IF(E547="",0,IFERROR(VLOOKUP(E547,档案费管理台账!$D$4:$H$1000,5,0),0))</f>
        <v>0</v>
      </c>
      <c r="I547" s="57"/>
      <c r="J547" s="57"/>
      <c r="K547" s="57"/>
      <c r="L547" s="57"/>
      <c r="M547" s="58" t="str">
        <f t="shared" si="62"/>
        <v/>
      </c>
      <c r="N547" s="102"/>
    </row>
    <row r="548" spans="1:14">
      <c r="A548" s="97" t="str">
        <f t="shared" si="60"/>
        <v/>
      </c>
      <c r="B548" s="98" t="str">
        <f t="shared" si="59"/>
        <v/>
      </c>
      <c r="C548" s="99"/>
      <c r="D548" s="100"/>
      <c r="E548" s="100"/>
      <c r="F548" s="57"/>
      <c r="G548" s="58">
        <f t="shared" si="61"/>
        <v>0</v>
      </c>
      <c r="H548" s="58">
        <f>IF(E548="",0,IFERROR(VLOOKUP(E548,档案费管理台账!$D$4:$H$1000,5,0),0))</f>
        <v>0</v>
      </c>
      <c r="I548" s="57"/>
      <c r="J548" s="57"/>
      <c r="K548" s="57"/>
      <c r="L548" s="57"/>
      <c r="M548" s="58" t="str">
        <f t="shared" si="62"/>
        <v/>
      </c>
      <c r="N548" s="102"/>
    </row>
    <row r="549" spans="1:14">
      <c r="A549" s="97" t="str">
        <f t="shared" si="60"/>
        <v/>
      </c>
      <c r="B549" s="98" t="str">
        <f t="shared" si="59"/>
        <v/>
      </c>
      <c r="C549" s="99"/>
      <c r="D549" s="100"/>
      <c r="E549" s="100"/>
      <c r="F549" s="57"/>
      <c r="G549" s="58">
        <f t="shared" si="61"/>
        <v>0</v>
      </c>
      <c r="H549" s="58">
        <f>IF(E549="",0,IFERROR(VLOOKUP(E549,档案费管理台账!$D$4:$H$1000,5,0),0))</f>
        <v>0</v>
      </c>
      <c r="I549" s="57"/>
      <c r="J549" s="57"/>
      <c r="K549" s="57"/>
      <c r="L549" s="57"/>
      <c r="M549" s="58" t="str">
        <f t="shared" si="62"/>
        <v/>
      </c>
      <c r="N549" s="102"/>
    </row>
    <row r="550" spans="1:14">
      <c r="A550" s="97" t="str">
        <f t="shared" si="60"/>
        <v/>
      </c>
      <c r="B550" s="98" t="str">
        <f t="shared" si="59"/>
        <v/>
      </c>
      <c r="C550" s="99"/>
      <c r="D550" s="100"/>
      <c r="E550" s="100"/>
      <c r="F550" s="57"/>
      <c r="G550" s="58">
        <f t="shared" si="61"/>
        <v>0</v>
      </c>
      <c r="H550" s="58">
        <f>IF(E550="",0,IFERROR(VLOOKUP(E550,档案费管理台账!$D$4:$H$1000,5,0),0))</f>
        <v>0</v>
      </c>
      <c r="I550" s="57"/>
      <c r="J550" s="57"/>
      <c r="K550" s="57"/>
      <c r="L550" s="57"/>
      <c r="M550" s="58" t="str">
        <f t="shared" si="62"/>
        <v/>
      </c>
      <c r="N550" s="102"/>
    </row>
    <row r="551" spans="1:14">
      <c r="A551" s="97" t="str">
        <f t="shared" si="60"/>
        <v/>
      </c>
      <c r="B551" s="98" t="str">
        <f t="shared" si="59"/>
        <v/>
      </c>
      <c r="C551" s="99"/>
      <c r="D551" s="100"/>
      <c r="E551" s="100"/>
      <c r="F551" s="57"/>
      <c r="G551" s="58">
        <f t="shared" si="61"/>
        <v>0</v>
      </c>
      <c r="H551" s="58">
        <f>IF(E551="",0,IFERROR(VLOOKUP(E551,档案费管理台账!$D$4:$H$1000,5,0),0))</f>
        <v>0</v>
      </c>
      <c r="I551" s="57"/>
      <c r="J551" s="57"/>
      <c r="K551" s="57"/>
      <c r="L551" s="57"/>
      <c r="M551" s="58" t="str">
        <f t="shared" si="62"/>
        <v/>
      </c>
      <c r="N551" s="102"/>
    </row>
    <row r="552" spans="1:14">
      <c r="A552" s="97" t="str">
        <f t="shared" si="60"/>
        <v/>
      </c>
      <c r="B552" s="98" t="str">
        <f t="shared" si="59"/>
        <v/>
      </c>
      <c r="C552" s="99"/>
      <c r="D552" s="100"/>
      <c r="E552" s="100"/>
      <c r="F552" s="57"/>
      <c r="G552" s="58">
        <f t="shared" si="61"/>
        <v>0</v>
      </c>
      <c r="H552" s="58">
        <f>IF(E552="",0,IFERROR(VLOOKUP(E552,档案费管理台账!$D$4:$H$1000,5,0),0))</f>
        <v>0</v>
      </c>
      <c r="I552" s="57"/>
      <c r="J552" s="57"/>
      <c r="K552" s="57"/>
      <c r="L552" s="57"/>
      <c r="M552" s="58" t="str">
        <f t="shared" si="62"/>
        <v/>
      </c>
      <c r="N552" s="102"/>
    </row>
    <row r="553" spans="1:14">
      <c r="A553" s="97" t="str">
        <f t="shared" si="60"/>
        <v/>
      </c>
      <c r="B553" s="98" t="str">
        <f t="shared" si="59"/>
        <v/>
      </c>
      <c r="C553" s="99"/>
      <c r="D553" s="100"/>
      <c r="E553" s="100"/>
      <c r="F553" s="57"/>
      <c r="G553" s="58">
        <f t="shared" si="61"/>
        <v>0</v>
      </c>
      <c r="H553" s="58">
        <f>IF(E553="",0,IFERROR(VLOOKUP(E553,档案费管理台账!$D$4:$H$1000,5,0),0))</f>
        <v>0</v>
      </c>
      <c r="I553" s="57"/>
      <c r="J553" s="57"/>
      <c r="K553" s="57"/>
      <c r="L553" s="57"/>
      <c r="M553" s="58" t="str">
        <f t="shared" si="62"/>
        <v/>
      </c>
      <c r="N553" s="102"/>
    </row>
    <row r="554" spans="1:14">
      <c r="A554" s="97" t="str">
        <f t="shared" si="60"/>
        <v/>
      </c>
      <c r="B554" s="98" t="str">
        <f t="shared" si="59"/>
        <v/>
      </c>
      <c r="C554" s="99"/>
      <c r="D554" s="100"/>
      <c r="E554" s="100"/>
      <c r="F554" s="57"/>
      <c r="G554" s="58">
        <f t="shared" si="61"/>
        <v>0</v>
      </c>
      <c r="H554" s="58">
        <f>IF(E554="",0,IFERROR(VLOOKUP(E554,档案费管理台账!$D$4:$H$1000,5,0),0))</f>
        <v>0</v>
      </c>
      <c r="I554" s="57"/>
      <c r="J554" s="57"/>
      <c r="K554" s="57"/>
      <c r="L554" s="57"/>
      <c r="M554" s="58" t="str">
        <f t="shared" si="62"/>
        <v/>
      </c>
      <c r="N554" s="102"/>
    </row>
    <row r="555" spans="1:14">
      <c r="A555" s="97" t="str">
        <f t="shared" si="60"/>
        <v/>
      </c>
      <c r="B555" s="98" t="str">
        <f t="shared" si="59"/>
        <v/>
      </c>
      <c r="C555" s="99"/>
      <c r="D555" s="100"/>
      <c r="E555" s="100"/>
      <c r="F555" s="57"/>
      <c r="G555" s="58">
        <f t="shared" si="61"/>
        <v>0</v>
      </c>
      <c r="H555" s="58">
        <f>IF(E555="",0,IFERROR(VLOOKUP(E555,档案费管理台账!$D$4:$H$1000,5,0),0))</f>
        <v>0</v>
      </c>
      <c r="I555" s="57"/>
      <c r="J555" s="57"/>
      <c r="K555" s="57"/>
      <c r="L555" s="57"/>
      <c r="M555" s="58" t="str">
        <f t="shared" si="62"/>
        <v/>
      </c>
      <c r="N555" s="102"/>
    </row>
    <row r="556" spans="1:14">
      <c r="A556" s="97" t="str">
        <f t="shared" si="60"/>
        <v/>
      </c>
      <c r="B556" s="98" t="str">
        <f t="shared" ref="B556:B619" si="63">IF(C556="","",MONTH(C556)&amp;"月")</f>
        <v/>
      </c>
      <c r="C556" s="99"/>
      <c r="D556" s="100"/>
      <c r="E556" s="100"/>
      <c r="F556" s="57"/>
      <c r="G556" s="58">
        <f t="shared" si="61"/>
        <v>0</v>
      </c>
      <c r="H556" s="58">
        <f>IF(E556="",0,IFERROR(VLOOKUP(E556,档案费管理台账!$D$4:$H$1000,5,0),0))</f>
        <v>0</v>
      </c>
      <c r="I556" s="57"/>
      <c r="J556" s="57"/>
      <c r="K556" s="57"/>
      <c r="L556" s="57"/>
      <c r="M556" s="58" t="str">
        <f t="shared" si="62"/>
        <v/>
      </c>
      <c r="N556" s="102"/>
    </row>
    <row r="557" spans="1:14">
      <c r="A557" s="97" t="str">
        <f t="shared" ref="A557:A620" si="64">IF(C557="","",ROW()-42)</f>
        <v/>
      </c>
      <c r="B557" s="98" t="str">
        <f t="shared" si="63"/>
        <v/>
      </c>
      <c r="C557" s="99"/>
      <c r="D557" s="100"/>
      <c r="E557" s="100"/>
      <c r="F557" s="57"/>
      <c r="G557" s="58">
        <f t="shared" ref="G557:G620" si="65">IF(F557="",0,F557*$K$41)</f>
        <v>0</v>
      </c>
      <c r="H557" s="58">
        <f>IF(E557="",0,IFERROR(VLOOKUP(E557,档案费管理台账!$D$4:$H$1000,5,0),0))</f>
        <v>0</v>
      </c>
      <c r="I557" s="57"/>
      <c r="J557" s="57"/>
      <c r="K557" s="57"/>
      <c r="L557" s="57"/>
      <c r="M557" s="58" t="str">
        <f t="shared" ref="M557:M620" si="66">IF(C557="","",ROUND(M556+G557-I557-J557-K557-L557-H557,2))</f>
        <v/>
      </c>
      <c r="N557" s="102"/>
    </row>
    <row r="558" spans="1:14">
      <c r="A558" s="97" t="str">
        <f t="shared" si="64"/>
        <v/>
      </c>
      <c r="B558" s="98" t="str">
        <f t="shared" si="63"/>
        <v/>
      </c>
      <c r="C558" s="99"/>
      <c r="D558" s="100"/>
      <c r="E558" s="100"/>
      <c r="F558" s="57"/>
      <c r="G558" s="58">
        <f t="shared" si="65"/>
        <v>0</v>
      </c>
      <c r="H558" s="58">
        <f>IF(E558="",0,IFERROR(VLOOKUP(E558,档案费管理台账!$D$4:$H$1000,5,0),0))</f>
        <v>0</v>
      </c>
      <c r="I558" s="57"/>
      <c r="J558" s="57"/>
      <c r="K558" s="57"/>
      <c r="L558" s="57"/>
      <c r="M558" s="58" t="str">
        <f t="shared" si="66"/>
        <v/>
      </c>
      <c r="N558" s="102"/>
    </row>
    <row r="559" spans="1:14">
      <c r="A559" s="97" t="str">
        <f t="shared" si="64"/>
        <v/>
      </c>
      <c r="B559" s="98" t="str">
        <f t="shared" si="63"/>
        <v/>
      </c>
      <c r="C559" s="99"/>
      <c r="D559" s="100"/>
      <c r="E559" s="100"/>
      <c r="F559" s="57"/>
      <c r="G559" s="58">
        <f t="shared" si="65"/>
        <v>0</v>
      </c>
      <c r="H559" s="58">
        <f>IF(E559="",0,IFERROR(VLOOKUP(E559,档案费管理台账!$D$4:$H$1000,5,0),0))</f>
        <v>0</v>
      </c>
      <c r="I559" s="57"/>
      <c r="J559" s="57"/>
      <c r="K559" s="57"/>
      <c r="L559" s="57"/>
      <c r="M559" s="58" t="str">
        <f t="shared" si="66"/>
        <v/>
      </c>
      <c r="N559" s="102"/>
    </row>
    <row r="560" spans="1:14">
      <c r="A560" s="97" t="str">
        <f t="shared" si="64"/>
        <v/>
      </c>
      <c r="B560" s="98" t="str">
        <f t="shared" si="63"/>
        <v/>
      </c>
      <c r="C560" s="99"/>
      <c r="D560" s="100"/>
      <c r="E560" s="100"/>
      <c r="F560" s="57"/>
      <c r="G560" s="58">
        <f t="shared" si="65"/>
        <v>0</v>
      </c>
      <c r="H560" s="58">
        <f>IF(E560="",0,IFERROR(VLOOKUP(E560,档案费管理台账!$D$4:$H$1000,5,0),0))</f>
        <v>0</v>
      </c>
      <c r="I560" s="57"/>
      <c r="J560" s="57"/>
      <c r="K560" s="57"/>
      <c r="L560" s="57"/>
      <c r="M560" s="58" t="str">
        <f t="shared" si="66"/>
        <v/>
      </c>
      <c r="N560" s="102"/>
    </row>
    <row r="561" spans="1:14">
      <c r="A561" s="97" t="str">
        <f t="shared" si="64"/>
        <v/>
      </c>
      <c r="B561" s="98" t="str">
        <f t="shared" si="63"/>
        <v/>
      </c>
      <c r="C561" s="99"/>
      <c r="D561" s="100"/>
      <c r="E561" s="100"/>
      <c r="F561" s="57"/>
      <c r="G561" s="58">
        <f t="shared" si="65"/>
        <v>0</v>
      </c>
      <c r="H561" s="58">
        <f>IF(E561="",0,IFERROR(VLOOKUP(E561,档案费管理台账!$D$4:$H$1000,5,0),0))</f>
        <v>0</v>
      </c>
      <c r="I561" s="57"/>
      <c r="J561" s="57"/>
      <c r="K561" s="57"/>
      <c r="L561" s="57"/>
      <c r="M561" s="58" t="str">
        <f t="shared" si="66"/>
        <v/>
      </c>
      <c r="N561" s="102"/>
    </row>
    <row r="562" spans="1:14">
      <c r="A562" s="97" t="str">
        <f t="shared" si="64"/>
        <v/>
      </c>
      <c r="B562" s="98" t="str">
        <f t="shared" si="63"/>
        <v/>
      </c>
      <c r="C562" s="99"/>
      <c r="D562" s="100"/>
      <c r="E562" s="100"/>
      <c r="F562" s="57"/>
      <c r="G562" s="58">
        <f t="shared" si="65"/>
        <v>0</v>
      </c>
      <c r="H562" s="58">
        <f>IF(E562="",0,IFERROR(VLOOKUP(E562,档案费管理台账!$D$4:$H$1000,5,0),0))</f>
        <v>0</v>
      </c>
      <c r="I562" s="57"/>
      <c r="J562" s="57"/>
      <c r="K562" s="57"/>
      <c r="L562" s="57"/>
      <c r="M562" s="58" t="str">
        <f t="shared" si="66"/>
        <v/>
      </c>
      <c r="N562" s="102"/>
    </row>
    <row r="563" spans="1:14">
      <c r="A563" s="97" t="str">
        <f t="shared" si="64"/>
        <v/>
      </c>
      <c r="B563" s="98" t="str">
        <f t="shared" si="63"/>
        <v/>
      </c>
      <c r="C563" s="99"/>
      <c r="D563" s="100"/>
      <c r="E563" s="100"/>
      <c r="F563" s="57"/>
      <c r="G563" s="58">
        <f t="shared" si="65"/>
        <v>0</v>
      </c>
      <c r="H563" s="58">
        <f>IF(E563="",0,IFERROR(VLOOKUP(E563,档案费管理台账!$D$4:$H$1000,5,0),0))</f>
        <v>0</v>
      </c>
      <c r="I563" s="57"/>
      <c r="J563" s="57"/>
      <c r="K563" s="57"/>
      <c r="L563" s="57"/>
      <c r="M563" s="58" t="str">
        <f t="shared" si="66"/>
        <v/>
      </c>
      <c r="N563" s="102"/>
    </row>
    <row r="564" spans="1:14">
      <c r="A564" s="97" t="str">
        <f t="shared" si="64"/>
        <v/>
      </c>
      <c r="B564" s="98" t="str">
        <f t="shared" si="63"/>
        <v/>
      </c>
      <c r="C564" s="99"/>
      <c r="D564" s="100"/>
      <c r="E564" s="100"/>
      <c r="F564" s="57"/>
      <c r="G564" s="58">
        <f t="shared" si="65"/>
        <v>0</v>
      </c>
      <c r="H564" s="58">
        <f>IF(E564="",0,IFERROR(VLOOKUP(E564,档案费管理台账!$D$4:$H$1000,5,0),0))</f>
        <v>0</v>
      </c>
      <c r="I564" s="57"/>
      <c r="J564" s="57"/>
      <c r="K564" s="57"/>
      <c r="L564" s="57"/>
      <c r="M564" s="58" t="str">
        <f t="shared" si="66"/>
        <v/>
      </c>
      <c r="N564" s="102"/>
    </row>
    <row r="565" spans="1:14">
      <c r="A565" s="97" t="str">
        <f t="shared" si="64"/>
        <v/>
      </c>
      <c r="B565" s="98" t="str">
        <f t="shared" si="63"/>
        <v/>
      </c>
      <c r="C565" s="99"/>
      <c r="D565" s="100"/>
      <c r="E565" s="100"/>
      <c r="F565" s="57"/>
      <c r="G565" s="58">
        <f t="shared" si="65"/>
        <v>0</v>
      </c>
      <c r="H565" s="58">
        <f>IF(E565="",0,IFERROR(VLOOKUP(E565,档案费管理台账!$D$4:$H$1000,5,0),0))</f>
        <v>0</v>
      </c>
      <c r="I565" s="57"/>
      <c r="J565" s="57"/>
      <c r="K565" s="57"/>
      <c r="L565" s="57"/>
      <c r="M565" s="58" t="str">
        <f t="shared" si="66"/>
        <v/>
      </c>
      <c r="N565" s="102"/>
    </row>
    <row r="566" spans="1:14">
      <c r="A566" s="97" t="str">
        <f t="shared" si="64"/>
        <v/>
      </c>
      <c r="B566" s="98" t="str">
        <f t="shared" si="63"/>
        <v/>
      </c>
      <c r="C566" s="99"/>
      <c r="D566" s="100"/>
      <c r="E566" s="100"/>
      <c r="F566" s="57"/>
      <c r="G566" s="58">
        <f t="shared" si="65"/>
        <v>0</v>
      </c>
      <c r="H566" s="58">
        <f>IF(E566="",0,IFERROR(VLOOKUP(E566,档案费管理台账!$D$4:$H$1000,5,0),0))</f>
        <v>0</v>
      </c>
      <c r="I566" s="57"/>
      <c r="J566" s="57"/>
      <c r="K566" s="57"/>
      <c r="L566" s="57"/>
      <c r="M566" s="58" t="str">
        <f t="shared" si="66"/>
        <v/>
      </c>
      <c r="N566" s="102"/>
    </row>
    <row r="567" spans="1:14">
      <c r="A567" s="97" t="str">
        <f t="shared" si="64"/>
        <v/>
      </c>
      <c r="B567" s="98" t="str">
        <f t="shared" si="63"/>
        <v/>
      </c>
      <c r="C567" s="99"/>
      <c r="D567" s="100"/>
      <c r="E567" s="100"/>
      <c r="F567" s="57"/>
      <c r="G567" s="58">
        <f t="shared" si="65"/>
        <v>0</v>
      </c>
      <c r="H567" s="58">
        <f>IF(E567="",0,IFERROR(VLOOKUP(E567,档案费管理台账!$D$4:$H$1000,5,0),0))</f>
        <v>0</v>
      </c>
      <c r="I567" s="57"/>
      <c r="J567" s="57"/>
      <c r="K567" s="57"/>
      <c r="L567" s="57"/>
      <c r="M567" s="58" t="str">
        <f t="shared" si="66"/>
        <v/>
      </c>
      <c r="N567" s="102"/>
    </row>
    <row r="568" spans="1:14">
      <c r="A568" s="97" t="str">
        <f t="shared" si="64"/>
        <v/>
      </c>
      <c r="B568" s="98" t="str">
        <f t="shared" si="63"/>
        <v/>
      </c>
      <c r="C568" s="99"/>
      <c r="D568" s="100"/>
      <c r="E568" s="100"/>
      <c r="F568" s="57"/>
      <c r="G568" s="58">
        <f t="shared" si="65"/>
        <v>0</v>
      </c>
      <c r="H568" s="58">
        <f>IF(E568="",0,IFERROR(VLOOKUP(E568,档案费管理台账!$D$4:$H$1000,5,0),0))</f>
        <v>0</v>
      </c>
      <c r="I568" s="57"/>
      <c r="J568" s="57"/>
      <c r="K568" s="57"/>
      <c r="L568" s="57"/>
      <c r="M568" s="58" t="str">
        <f t="shared" si="66"/>
        <v/>
      </c>
      <c r="N568" s="102"/>
    </row>
    <row r="569" spans="1:14">
      <c r="A569" s="97" t="str">
        <f t="shared" si="64"/>
        <v/>
      </c>
      <c r="B569" s="98" t="str">
        <f t="shared" si="63"/>
        <v/>
      </c>
      <c r="C569" s="99"/>
      <c r="D569" s="100"/>
      <c r="E569" s="100"/>
      <c r="F569" s="57"/>
      <c r="G569" s="58">
        <f t="shared" si="65"/>
        <v>0</v>
      </c>
      <c r="H569" s="58">
        <f>IF(E569="",0,IFERROR(VLOOKUP(E569,档案费管理台账!$D$4:$H$1000,5,0),0))</f>
        <v>0</v>
      </c>
      <c r="I569" s="57"/>
      <c r="J569" s="57"/>
      <c r="K569" s="57"/>
      <c r="L569" s="57"/>
      <c r="M569" s="58" t="str">
        <f t="shared" si="66"/>
        <v/>
      </c>
      <c r="N569" s="102"/>
    </row>
    <row r="570" spans="1:14">
      <c r="A570" s="97" t="str">
        <f t="shared" si="64"/>
        <v/>
      </c>
      <c r="B570" s="98" t="str">
        <f t="shared" si="63"/>
        <v/>
      </c>
      <c r="C570" s="99"/>
      <c r="D570" s="100"/>
      <c r="E570" s="100"/>
      <c r="F570" s="57"/>
      <c r="G570" s="58">
        <f t="shared" si="65"/>
        <v>0</v>
      </c>
      <c r="H570" s="58">
        <f>IF(E570="",0,IFERROR(VLOOKUP(E570,档案费管理台账!$D$4:$H$1000,5,0),0))</f>
        <v>0</v>
      </c>
      <c r="I570" s="57"/>
      <c r="J570" s="57"/>
      <c r="K570" s="57"/>
      <c r="L570" s="57"/>
      <c r="M570" s="58" t="str">
        <f t="shared" si="66"/>
        <v/>
      </c>
      <c r="N570" s="102"/>
    </row>
    <row r="571" spans="1:14">
      <c r="A571" s="97" t="str">
        <f t="shared" si="64"/>
        <v/>
      </c>
      <c r="B571" s="98" t="str">
        <f t="shared" si="63"/>
        <v/>
      </c>
      <c r="C571" s="99"/>
      <c r="D571" s="100"/>
      <c r="E571" s="100"/>
      <c r="F571" s="57"/>
      <c r="G571" s="58">
        <f t="shared" si="65"/>
        <v>0</v>
      </c>
      <c r="H571" s="58">
        <f>IF(E571="",0,IFERROR(VLOOKUP(E571,档案费管理台账!$D$4:$H$1000,5,0),0))</f>
        <v>0</v>
      </c>
      <c r="I571" s="57"/>
      <c r="J571" s="57"/>
      <c r="K571" s="57"/>
      <c r="L571" s="57"/>
      <c r="M571" s="58" t="str">
        <f t="shared" si="66"/>
        <v/>
      </c>
      <c r="N571" s="102"/>
    </row>
    <row r="572" spans="1:14">
      <c r="A572" s="97" t="str">
        <f t="shared" si="64"/>
        <v/>
      </c>
      <c r="B572" s="98" t="str">
        <f t="shared" si="63"/>
        <v/>
      </c>
      <c r="C572" s="99"/>
      <c r="D572" s="100"/>
      <c r="E572" s="100"/>
      <c r="F572" s="57"/>
      <c r="G572" s="58">
        <f t="shared" si="65"/>
        <v>0</v>
      </c>
      <c r="H572" s="58">
        <f>IF(E572="",0,IFERROR(VLOOKUP(E572,档案费管理台账!$D$4:$H$1000,5,0),0))</f>
        <v>0</v>
      </c>
      <c r="I572" s="57"/>
      <c r="J572" s="57"/>
      <c r="K572" s="57"/>
      <c r="L572" s="57"/>
      <c r="M572" s="58" t="str">
        <f t="shared" si="66"/>
        <v/>
      </c>
      <c r="N572" s="102"/>
    </row>
    <row r="573" spans="1:14">
      <c r="A573" s="97" t="str">
        <f t="shared" si="64"/>
        <v/>
      </c>
      <c r="B573" s="98" t="str">
        <f t="shared" si="63"/>
        <v/>
      </c>
      <c r="C573" s="99"/>
      <c r="D573" s="100"/>
      <c r="E573" s="100"/>
      <c r="F573" s="57"/>
      <c r="G573" s="58">
        <f t="shared" si="65"/>
        <v>0</v>
      </c>
      <c r="H573" s="58">
        <f>IF(E573="",0,IFERROR(VLOOKUP(E573,档案费管理台账!$D$4:$H$1000,5,0),0))</f>
        <v>0</v>
      </c>
      <c r="I573" s="57"/>
      <c r="J573" s="57"/>
      <c r="K573" s="57"/>
      <c r="L573" s="57"/>
      <c r="M573" s="58" t="str">
        <f t="shared" si="66"/>
        <v/>
      </c>
      <c r="N573" s="102"/>
    </row>
    <row r="574" spans="1:14">
      <c r="A574" s="97" t="str">
        <f t="shared" si="64"/>
        <v/>
      </c>
      <c r="B574" s="98" t="str">
        <f t="shared" si="63"/>
        <v/>
      </c>
      <c r="C574" s="99"/>
      <c r="D574" s="100"/>
      <c r="E574" s="100"/>
      <c r="F574" s="57"/>
      <c r="G574" s="58">
        <f t="shared" si="65"/>
        <v>0</v>
      </c>
      <c r="H574" s="58">
        <f>IF(E574="",0,IFERROR(VLOOKUP(E574,档案费管理台账!$D$4:$H$1000,5,0),0))</f>
        <v>0</v>
      </c>
      <c r="I574" s="57"/>
      <c r="J574" s="57"/>
      <c r="K574" s="57"/>
      <c r="L574" s="57"/>
      <c r="M574" s="58" t="str">
        <f t="shared" si="66"/>
        <v/>
      </c>
      <c r="N574" s="102"/>
    </row>
    <row r="575" spans="1:14">
      <c r="A575" s="97" t="str">
        <f t="shared" si="64"/>
        <v/>
      </c>
      <c r="B575" s="98" t="str">
        <f t="shared" si="63"/>
        <v/>
      </c>
      <c r="C575" s="99"/>
      <c r="D575" s="100"/>
      <c r="E575" s="100"/>
      <c r="F575" s="57"/>
      <c r="G575" s="58">
        <f t="shared" si="65"/>
        <v>0</v>
      </c>
      <c r="H575" s="58">
        <f>IF(E575="",0,IFERROR(VLOOKUP(E575,档案费管理台账!$D$4:$H$1000,5,0),0))</f>
        <v>0</v>
      </c>
      <c r="I575" s="57"/>
      <c r="J575" s="57"/>
      <c r="K575" s="57"/>
      <c r="L575" s="57"/>
      <c r="M575" s="58" t="str">
        <f t="shared" si="66"/>
        <v/>
      </c>
      <c r="N575" s="102"/>
    </row>
    <row r="576" spans="1:14">
      <c r="A576" s="97" t="str">
        <f t="shared" si="64"/>
        <v/>
      </c>
      <c r="B576" s="98" t="str">
        <f t="shared" si="63"/>
        <v/>
      </c>
      <c r="C576" s="99"/>
      <c r="D576" s="100"/>
      <c r="E576" s="100"/>
      <c r="F576" s="57"/>
      <c r="G576" s="58">
        <f t="shared" si="65"/>
        <v>0</v>
      </c>
      <c r="H576" s="58">
        <f>IF(E576="",0,IFERROR(VLOOKUP(E576,档案费管理台账!$D$4:$H$1000,5,0),0))</f>
        <v>0</v>
      </c>
      <c r="I576" s="57"/>
      <c r="J576" s="57"/>
      <c r="K576" s="57"/>
      <c r="L576" s="57"/>
      <c r="M576" s="58" t="str">
        <f t="shared" si="66"/>
        <v/>
      </c>
      <c r="N576" s="102"/>
    </row>
    <row r="577" spans="1:14">
      <c r="A577" s="97" t="str">
        <f t="shared" si="64"/>
        <v/>
      </c>
      <c r="B577" s="98" t="str">
        <f t="shared" si="63"/>
        <v/>
      </c>
      <c r="C577" s="99"/>
      <c r="D577" s="100"/>
      <c r="E577" s="100"/>
      <c r="F577" s="57"/>
      <c r="G577" s="58">
        <f t="shared" si="65"/>
        <v>0</v>
      </c>
      <c r="H577" s="58">
        <f>IF(E577="",0,IFERROR(VLOOKUP(E577,档案费管理台账!$D$4:$H$1000,5,0),0))</f>
        <v>0</v>
      </c>
      <c r="I577" s="57"/>
      <c r="J577" s="57"/>
      <c r="K577" s="57"/>
      <c r="L577" s="57"/>
      <c r="M577" s="58" t="str">
        <f t="shared" si="66"/>
        <v/>
      </c>
      <c r="N577" s="102"/>
    </row>
    <row r="578" spans="1:14">
      <c r="A578" s="97" t="str">
        <f t="shared" si="64"/>
        <v/>
      </c>
      <c r="B578" s="98" t="str">
        <f t="shared" si="63"/>
        <v/>
      </c>
      <c r="C578" s="99"/>
      <c r="D578" s="100"/>
      <c r="E578" s="100"/>
      <c r="F578" s="57"/>
      <c r="G578" s="58">
        <f t="shared" si="65"/>
        <v>0</v>
      </c>
      <c r="H578" s="58">
        <f>IF(E578="",0,IFERROR(VLOOKUP(E578,档案费管理台账!$D$4:$H$1000,5,0),0))</f>
        <v>0</v>
      </c>
      <c r="I578" s="57"/>
      <c r="J578" s="57"/>
      <c r="K578" s="57"/>
      <c r="L578" s="57"/>
      <c r="M578" s="58" t="str">
        <f t="shared" si="66"/>
        <v/>
      </c>
      <c r="N578" s="102"/>
    </row>
    <row r="579" spans="1:14">
      <c r="A579" s="97" t="str">
        <f t="shared" si="64"/>
        <v/>
      </c>
      <c r="B579" s="98" t="str">
        <f t="shared" si="63"/>
        <v/>
      </c>
      <c r="C579" s="99"/>
      <c r="D579" s="100"/>
      <c r="E579" s="100"/>
      <c r="F579" s="57"/>
      <c r="G579" s="58">
        <f t="shared" si="65"/>
        <v>0</v>
      </c>
      <c r="H579" s="58">
        <f>IF(E579="",0,IFERROR(VLOOKUP(E579,档案费管理台账!$D$4:$H$1000,5,0),0))</f>
        <v>0</v>
      </c>
      <c r="I579" s="57"/>
      <c r="J579" s="57"/>
      <c r="K579" s="57"/>
      <c r="L579" s="57"/>
      <c r="M579" s="58" t="str">
        <f t="shared" si="66"/>
        <v/>
      </c>
      <c r="N579" s="102"/>
    </row>
    <row r="580" spans="1:14">
      <c r="A580" s="97" t="str">
        <f t="shared" si="64"/>
        <v/>
      </c>
      <c r="B580" s="98" t="str">
        <f t="shared" si="63"/>
        <v/>
      </c>
      <c r="C580" s="99"/>
      <c r="D580" s="100"/>
      <c r="E580" s="100"/>
      <c r="F580" s="57"/>
      <c r="G580" s="58">
        <f t="shared" si="65"/>
        <v>0</v>
      </c>
      <c r="H580" s="58">
        <f>IF(E580="",0,IFERROR(VLOOKUP(E580,档案费管理台账!$D$4:$H$1000,5,0),0))</f>
        <v>0</v>
      </c>
      <c r="I580" s="57"/>
      <c r="J580" s="57"/>
      <c r="K580" s="57"/>
      <c r="L580" s="57"/>
      <c r="M580" s="58" t="str">
        <f t="shared" si="66"/>
        <v/>
      </c>
      <c r="N580" s="102"/>
    </row>
    <row r="581" spans="1:14">
      <c r="A581" s="97" t="str">
        <f t="shared" si="64"/>
        <v/>
      </c>
      <c r="B581" s="98" t="str">
        <f t="shared" si="63"/>
        <v/>
      </c>
      <c r="C581" s="99"/>
      <c r="D581" s="100"/>
      <c r="E581" s="100"/>
      <c r="F581" s="57"/>
      <c r="G581" s="58">
        <f t="shared" si="65"/>
        <v>0</v>
      </c>
      <c r="H581" s="58">
        <f>IF(E581="",0,IFERROR(VLOOKUP(E581,档案费管理台账!$D$4:$H$1000,5,0),0))</f>
        <v>0</v>
      </c>
      <c r="I581" s="57"/>
      <c r="J581" s="57"/>
      <c r="K581" s="57"/>
      <c r="L581" s="57"/>
      <c r="M581" s="58" t="str">
        <f t="shared" si="66"/>
        <v/>
      </c>
      <c r="N581" s="102"/>
    </row>
    <row r="582" spans="1:14">
      <c r="A582" s="97" t="str">
        <f t="shared" si="64"/>
        <v/>
      </c>
      <c r="B582" s="98" t="str">
        <f t="shared" si="63"/>
        <v/>
      </c>
      <c r="C582" s="99"/>
      <c r="D582" s="100"/>
      <c r="E582" s="100"/>
      <c r="F582" s="57"/>
      <c r="G582" s="58">
        <f t="shared" si="65"/>
        <v>0</v>
      </c>
      <c r="H582" s="58">
        <f>IF(E582="",0,IFERROR(VLOOKUP(E582,档案费管理台账!$D$4:$H$1000,5,0),0))</f>
        <v>0</v>
      </c>
      <c r="I582" s="57"/>
      <c r="J582" s="57"/>
      <c r="K582" s="57"/>
      <c r="L582" s="57"/>
      <c r="M582" s="58" t="str">
        <f t="shared" si="66"/>
        <v/>
      </c>
      <c r="N582" s="102"/>
    </row>
    <row r="583" spans="1:14">
      <c r="A583" s="97" t="str">
        <f t="shared" si="64"/>
        <v/>
      </c>
      <c r="B583" s="98" t="str">
        <f t="shared" si="63"/>
        <v/>
      </c>
      <c r="C583" s="99"/>
      <c r="D583" s="100"/>
      <c r="E583" s="100"/>
      <c r="F583" s="57"/>
      <c r="G583" s="58">
        <f t="shared" si="65"/>
        <v>0</v>
      </c>
      <c r="H583" s="58">
        <f>IF(E583="",0,IFERROR(VLOOKUP(E583,档案费管理台账!$D$4:$H$1000,5,0),0))</f>
        <v>0</v>
      </c>
      <c r="I583" s="57"/>
      <c r="J583" s="57"/>
      <c r="K583" s="57"/>
      <c r="L583" s="57"/>
      <c r="M583" s="58" t="str">
        <f t="shared" si="66"/>
        <v/>
      </c>
      <c r="N583" s="102"/>
    </row>
    <row r="584" spans="1:14">
      <c r="A584" s="97" t="str">
        <f t="shared" si="64"/>
        <v/>
      </c>
      <c r="B584" s="98" t="str">
        <f t="shared" si="63"/>
        <v/>
      </c>
      <c r="C584" s="99"/>
      <c r="D584" s="100"/>
      <c r="E584" s="100"/>
      <c r="F584" s="57"/>
      <c r="G584" s="58">
        <f t="shared" si="65"/>
        <v>0</v>
      </c>
      <c r="H584" s="58">
        <f>IF(E584="",0,IFERROR(VLOOKUP(E584,档案费管理台账!$D$4:$H$1000,5,0),0))</f>
        <v>0</v>
      </c>
      <c r="I584" s="57"/>
      <c r="J584" s="57"/>
      <c r="K584" s="57"/>
      <c r="L584" s="57"/>
      <c r="M584" s="58" t="str">
        <f t="shared" si="66"/>
        <v/>
      </c>
      <c r="N584" s="102"/>
    </row>
    <row r="585" spans="1:14">
      <c r="A585" s="97" t="str">
        <f t="shared" si="64"/>
        <v/>
      </c>
      <c r="B585" s="98" t="str">
        <f t="shared" si="63"/>
        <v/>
      </c>
      <c r="C585" s="99"/>
      <c r="D585" s="100"/>
      <c r="E585" s="100"/>
      <c r="F585" s="57"/>
      <c r="G585" s="58">
        <f t="shared" si="65"/>
        <v>0</v>
      </c>
      <c r="H585" s="58">
        <f>IF(E585="",0,IFERROR(VLOOKUP(E585,档案费管理台账!$D$4:$H$1000,5,0),0))</f>
        <v>0</v>
      </c>
      <c r="I585" s="57"/>
      <c r="J585" s="57"/>
      <c r="K585" s="57"/>
      <c r="L585" s="57"/>
      <c r="M585" s="58" t="str">
        <f t="shared" si="66"/>
        <v/>
      </c>
      <c r="N585" s="102"/>
    </row>
    <row r="586" spans="1:14">
      <c r="A586" s="97" t="str">
        <f t="shared" si="64"/>
        <v/>
      </c>
      <c r="B586" s="98" t="str">
        <f t="shared" si="63"/>
        <v/>
      </c>
      <c r="C586" s="99"/>
      <c r="D586" s="100"/>
      <c r="E586" s="100"/>
      <c r="F586" s="57"/>
      <c r="G586" s="58">
        <f t="shared" si="65"/>
        <v>0</v>
      </c>
      <c r="H586" s="58">
        <f>IF(E586="",0,IFERROR(VLOOKUP(E586,档案费管理台账!$D$4:$H$1000,5,0),0))</f>
        <v>0</v>
      </c>
      <c r="I586" s="57"/>
      <c r="J586" s="57"/>
      <c r="K586" s="57"/>
      <c r="L586" s="57"/>
      <c r="M586" s="58" t="str">
        <f t="shared" si="66"/>
        <v/>
      </c>
      <c r="N586" s="102"/>
    </row>
    <row r="587" spans="1:14">
      <c r="A587" s="97" t="str">
        <f t="shared" si="64"/>
        <v/>
      </c>
      <c r="B587" s="98" t="str">
        <f t="shared" si="63"/>
        <v/>
      </c>
      <c r="C587" s="99"/>
      <c r="D587" s="100"/>
      <c r="E587" s="100"/>
      <c r="F587" s="57"/>
      <c r="G587" s="58">
        <f t="shared" si="65"/>
        <v>0</v>
      </c>
      <c r="H587" s="58">
        <f>IF(E587="",0,IFERROR(VLOOKUP(E587,档案费管理台账!$D$4:$H$1000,5,0),0))</f>
        <v>0</v>
      </c>
      <c r="I587" s="57"/>
      <c r="J587" s="57"/>
      <c r="K587" s="57"/>
      <c r="L587" s="57"/>
      <c r="M587" s="58" t="str">
        <f t="shared" si="66"/>
        <v/>
      </c>
      <c r="N587" s="102"/>
    </row>
    <row r="588" spans="1:14">
      <c r="A588" s="97" t="str">
        <f t="shared" si="64"/>
        <v/>
      </c>
      <c r="B588" s="98" t="str">
        <f t="shared" si="63"/>
        <v/>
      </c>
      <c r="C588" s="99"/>
      <c r="D588" s="100"/>
      <c r="E588" s="100"/>
      <c r="F588" s="57"/>
      <c r="G588" s="58">
        <f t="shared" si="65"/>
        <v>0</v>
      </c>
      <c r="H588" s="58">
        <f>IF(E588="",0,IFERROR(VLOOKUP(E588,档案费管理台账!$D$4:$H$1000,5,0),0))</f>
        <v>0</v>
      </c>
      <c r="I588" s="57"/>
      <c r="J588" s="57"/>
      <c r="K588" s="57"/>
      <c r="L588" s="57"/>
      <c r="M588" s="58" t="str">
        <f t="shared" si="66"/>
        <v/>
      </c>
      <c r="N588" s="102"/>
    </row>
    <row r="589" spans="1:14">
      <c r="A589" s="97" t="str">
        <f t="shared" si="64"/>
        <v/>
      </c>
      <c r="B589" s="98" t="str">
        <f t="shared" si="63"/>
        <v/>
      </c>
      <c r="C589" s="99"/>
      <c r="D589" s="100"/>
      <c r="E589" s="100"/>
      <c r="F589" s="57"/>
      <c r="G589" s="58">
        <f t="shared" si="65"/>
        <v>0</v>
      </c>
      <c r="H589" s="58">
        <f>IF(E589="",0,IFERROR(VLOOKUP(E589,档案费管理台账!$D$4:$H$1000,5,0),0))</f>
        <v>0</v>
      </c>
      <c r="I589" s="57"/>
      <c r="J589" s="57"/>
      <c r="K589" s="57"/>
      <c r="L589" s="57"/>
      <c r="M589" s="58" t="str">
        <f t="shared" si="66"/>
        <v/>
      </c>
      <c r="N589" s="102"/>
    </row>
    <row r="590" spans="1:14">
      <c r="A590" s="97" t="str">
        <f t="shared" si="64"/>
        <v/>
      </c>
      <c r="B590" s="98" t="str">
        <f t="shared" si="63"/>
        <v/>
      </c>
      <c r="C590" s="99"/>
      <c r="D590" s="100"/>
      <c r="E590" s="100"/>
      <c r="F590" s="57"/>
      <c r="G590" s="58">
        <f t="shared" si="65"/>
        <v>0</v>
      </c>
      <c r="H590" s="58">
        <f>IF(E590="",0,IFERROR(VLOOKUP(E590,档案费管理台账!$D$4:$H$1000,5,0),0))</f>
        <v>0</v>
      </c>
      <c r="I590" s="57"/>
      <c r="J590" s="57"/>
      <c r="K590" s="57"/>
      <c r="L590" s="57"/>
      <c r="M590" s="58" t="str">
        <f t="shared" si="66"/>
        <v/>
      </c>
      <c r="N590" s="102"/>
    </row>
    <row r="591" spans="1:14">
      <c r="A591" s="97" t="str">
        <f t="shared" si="64"/>
        <v/>
      </c>
      <c r="B591" s="98" t="str">
        <f t="shared" si="63"/>
        <v/>
      </c>
      <c r="C591" s="99"/>
      <c r="D591" s="100"/>
      <c r="E591" s="100"/>
      <c r="F591" s="57"/>
      <c r="G591" s="58">
        <f t="shared" si="65"/>
        <v>0</v>
      </c>
      <c r="H591" s="58">
        <f>IF(E591="",0,IFERROR(VLOOKUP(E591,档案费管理台账!$D$4:$H$1000,5,0),0))</f>
        <v>0</v>
      </c>
      <c r="I591" s="57"/>
      <c r="J591" s="57"/>
      <c r="K591" s="57"/>
      <c r="L591" s="57"/>
      <c r="M591" s="58" t="str">
        <f t="shared" si="66"/>
        <v/>
      </c>
      <c r="N591" s="102"/>
    </row>
    <row r="592" spans="1:14">
      <c r="A592" s="97" t="str">
        <f t="shared" si="64"/>
        <v/>
      </c>
      <c r="B592" s="98" t="str">
        <f t="shared" si="63"/>
        <v/>
      </c>
      <c r="C592" s="99"/>
      <c r="D592" s="100"/>
      <c r="E592" s="100"/>
      <c r="F592" s="57"/>
      <c r="G592" s="58">
        <f t="shared" si="65"/>
        <v>0</v>
      </c>
      <c r="H592" s="58">
        <f>IF(E592="",0,IFERROR(VLOOKUP(E592,档案费管理台账!$D$4:$H$1000,5,0),0))</f>
        <v>0</v>
      </c>
      <c r="I592" s="57"/>
      <c r="J592" s="57"/>
      <c r="K592" s="57"/>
      <c r="L592" s="57"/>
      <c r="M592" s="58" t="str">
        <f t="shared" si="66"/>
        <v/>
      </c>
      <c r="N592" s="102"/>
    </row>
    <row r="593" spans="1:14">
      <c r="A593" s="97" t="str">
        <f t="shared" si="64"/>
        <v/>
      </c>
      <c r="B593" s="98" t="str">
        <f t="shared" si="63"/>
        <v/>
      </c>
      <c r="C593" s="99"/>
      <c r="D593" s="100"/>
      <c r="E593" s="100"/>
      <c r="F593" s="57"/>
      <c r="G593" s="58">
        <f t="shared" si="65"/>
        <v>0</v>
      </c>
      <c r="H593" s="58">
        <f>IF(E593="",0,IFERROR(VLOOKUP(E593,档案费管理台账!$D$4:$H$1000,5,0),0))</f>
        <v>0</v>
      </c>
      <c r="I593" s="57"/>
      <c r="J593" s="57"/>
      <c r="K593" s="57"/>
      <c r="L593" s="57"/>
      <c r="M593" s="58" t="str">
        <f t="shared" si="66"/>
        <v/>
      </c>
      <c r="N593" s="102"/>
    </row>
    <row r="594" spans="1:14">
      <c r="A594" s="97" t="str">
        <f t="shared" si="64"/>
        <v/>
      </c>
      <c r="B594" s="98" t="str">
        <f t="shared" si="63"/>
        <v/>
      </c>
      <c r="C594" s="99"/>
      <c r="D594" s="100"/>
      <c r="E594" s="100"/>
      <c r="F594" s="57"/>
      <c r="G594" s="58">
        <f t="shared" si="65"/>
        <v>0</v>
      </c>
      <c r="H594" s="58">
        <f>IF(E594="",0,IFERROR(VLOOKUP(E594,档案费管理台账!$D$4:$H$1000,5,0),0))</f>
        <v>0</v>
      </c>
      <c r="I594" s="57"/>
      <c r="J594" s="57"/>
      <c r="K594" s="57"/>
      <c r="L594" s="57"/>
      <c r="M594" s="58" t="str">
        <f t="shared" si="66"/>
        <v/>
      </c>
      <c r="N594" s="102"/>
    </row>
    <row r="595" spans="1:14">
      <c r="A595" s="97" t="str">
        <f t="shared" si="64"/>
        <v/>
      </c>
      <c r="B595" s="98" t="str">
        <f t="shared" si="63"/>
        <v/>
      </c>
      <c r="C595" s="99"/>
      <c r="D595" s="100"/>
      <c r="E595" s="100"/>
      <c r="F595" s="57"/>
      <c r="G595" s="58">
        <f t="shared" si="65"/>
        <v>0</v>
      </c>
      <c r="H595" s="58">
        <f>IF(E595="",0,IFERROR(VLOOKUP(E595,档案费管理台账!$D$4:$H$1000,5,0),0))</f>
        <v>0</v>
      </c>
      <c r="I595" s="57"/>
      <c r="J595" s="57"/>
      <c r="K595" s="57"/>
      <c r="L595" s="57"/>
      <c r="M595" s="58" t="str">
        <f t="shared" si="66"/>
        <v/>
      </c>
      <c r="N595" s="102"/>
    </row>
    <row r="596" spans="1:14">
      <c r="A596" s="97" t="str">
        <f t="shared" si="64"/>
        <v/>
      </c>
      <c r="B596" s="98" t="str">
        <f t="shared" si="63"/>
        <v/>
      </c>
      <c r="C596" s="99"/>
      <c r="D596" s="100"/>
      <c r="E596" s="100"/>
      <c r="F596" s="57"/>
      <c r="G596" s="58">
        <f t="shared" si="65"/>
        <v>0</v>
      </c>
      <c r="H596" s="58">
        <f>IF(E596="",0,IFERROR(VLOOKUP(E596,档案费管理台账!$D$4:$H$1000,5,0),0))</f>
        <v>0</v>
      </c>
      <c r="I596" s="57"/>
      <c r="J596" s="57"/>
      <c r="K596" s="57"/>
      <c r="L596" s="57"/>
      <c r="M596" s="58" t="str">
        <f t="shared" si="66"/>
        <v/>
      </c>
      <c r="N596" s="102"/>
    </row>
    <row r="597" spans="1:14">
      <c r="A597" s="97" t="str">
        <f t="shared" si="64"/>
        <v/>
      </c>
      <c r="B597" s="98" t="str">
        <f t="shared" si="63"/>
        <v/>
      </c>
      <c r="C597" s="99"/>
      <c r="D597" s="100"/>
      <c r="E597" s="100"/>
      <c r="F597" s="57"/>
      <c r="G597" s="58">
        <f t="shared" si="65"/>
        <v>0</v>
      </c>
      <c r="H597" s="58">
        <f>IF(E597="",0,IFERROR(VLOOKUP(E597,档案费管理台账!$D$4:$H$1000,5,0),0))</f>
        <v>0</v>
      </c>
      <c r="I597" s="57"/>
      <c r="J597" s="57"/>
      <c r="K597" s="57"/>
      <c r="L597" s="57"/>
      <c r="M597" s="58" t="str">
        <f t="shared" si="66"/>
        <v/>
      </c>
      <c r="N597" s="102"/>
    </row>
    <row r="598" spans="1:14">
      <c r="A598" s="97" t="str">
        <f t="shared" si="64"/>
        <v/>
      </c>
      <c r="B598" s="98" t="str">
        <f t="shared" si="63"/>
        <v/>
      </c>
      <c r="C598" s="99"/>
      <c r="D598" s="100"/>
      <c r="E598" s="100"/>
      <c r="F598" s="57"/>
      <c r="G598" s="58">
        <f t="shared" si="65"/>
        <v>0</v>
      </c>
      <c r="H598" s="58">
        <f>IF(E598="",0,IFERROR(VLOOKUP(E598,档案费管理台账!$D$4:$H$1000,5,0),0))</f>
        <v>0</v>
      </c>
      <c r="I598" s="57"/>
      <c r="J598" s="57"/>
      <c r="K598" s="57"/>
      <c r="L598" s="57"/>
      <c r="M598" s="58" t="str">
        <f t="shared" si="66"/>
        <v/>
      </c>
      <c r="N598" s="102"/>
    </row>
    <row r="599" spans="1:14">
      <c r="A599" s="97" t="str">
        <f t="shared" si="64"/>
        <v/>
      </c>
      <c r="B599" s="98" t="str">
        <f t="shared" si="63"/>
        <v/>
      </c>
      <c r="C599" s="99"/>
      <c r="D599" s="100"/>
      <c r="E599" s="100"/>
      <c r="F599" s="57"/>
      <c r="G599" s="58">
        <f t="shared" si="65"/>
        <v>0</v>
      </c>
      <c r="H599" s="58">
        <f>IF(E599="",0,IFERROR(VLOOKUP(E599,档案费管理台账!$D$4:$H$1000,5,0),0))</f>
        <v>0</v>
      </c>
      <c r="I599" s="57"/>
      <c r="J599" s="57"/>
      <c r="K599" s="57"/>
      <c r="L599" s="57"/>
      <c r="M599" s="58" t="str">
        <f t="shared" si="66"/>
        <v/>
      </c>
      <c r="N599" s="102"/>
    </row>
    <row r="600" spans="1:14">
      <c r="A600" s="97" t="str">
        <f t="shared" si="64"/>
        <v/>
      </c>
      <c r="B600" s="98" t="str">
        <f t="shared" si="63"/>
        <v/>
      </c>
      <c r="C600" s="99"/>
      <c r="D600" s="100"/>
      <c r="E600" s="100"/>
      <c r="F600" s="57"/>
      <c r="G600" s="58">
        <f t="shared" si="65"/>
        <v>0</v>
      </c>
      <c r="H600" s="58">
        <f>IF(E600="",0,IFERROR(VLOOKUP(E600,档案费管理台账!$D$4:$H$1000,5,0),0))</f>
        <v>0</v>
      </c>
      <c r="I600" s="57"/>
      <c r="J600" s="57"/>
      <c r="K600" s="57"/>
      <c r="L600" s="57"/>
      <c r="M600" s="58" t="str">
        <f t="shared" si="66"/>
        <v/>
      </c>
      <c r="N600" s="102"/>
    </row>
    <row r="601" spans="1:14">
      <c r="A601" s="97" t="str">
        <f t="shared" si="64"/>
        <v/>
      </c>
      <c r="B601" s="98" t="str">
        <f t="shared" si="63"/>
        <v/>
      </c>
      <c r="C601" s="99"/>
      <c r="D601" s="100"/>
      <c r="E601" s="100"/>
      <c r="F601" s="57"/>
      <c r="G601" s="58">
        <f t="shared" si="65"/>
        <v>0</v>
      </c>
      <c r="H601" s="58">
        <f>IF(E601="",0,IFERROR(VLOOKUP(E601,档案费管理台账!$D$4:$H$1000,5,0),0))</f>
        <v>0</v>
      </c>
      <c r="I601" s="57"/>
      <c r="J601" s="57"/>
      <c r="K601" s="57"/>
      <c r="L601" s="57"/>
      <c r="M601" s="58" t="str">
        <f t="shared" si="66"/>
        <v/>
      </c>
      <c r="N601" s="102"/>
    </row>
    <row r="602" spans="1:14">
      <c r="A602" s="97" t="str">
        <f t="shared" si="64"/>
        <v/>
      </c>
      <c r="B602" s="98" t="str">
        <f t="shared" si="63"/>
        <v/>
      </c>
      <c r="C602" s="99"/>
      <c r="D602" s="100"/>
      <c r="E602" s="100"/>
      <c r="F602" s="57"/>
      <c r="G602" s="58">
        <f t="shared" si="65"/>
        <v>0</v>
      </c>
      <c r="H602" s="58">
        <f>IF(E602="",0,IFERROR(VLOOKUP(E602,档案费管理台账!$D$4:$H$1000,5,0),0))</f>
        <v>0</v>
      </c>
      <c r="I602" s="57"/>
      <c r="J602" s="57"/>
      <c r="K602" s="57"/>
      <c r="L602" s="57"/>
      <c r="M602" s="58" t="str">
        <f t="shared" si="66"/>
        <v/>
      </c>
      <c r="N602" s="102"/>
    </row>
    <row r="603" spans="1:14">
      <c r="A603" s="97" t="str">
        <f t="shared" si="64"/>
        <v/>
      </c>
      <c r="B603" s="98" t="str">
        <f t="shared" si="63"/>
        <v/>
      </c>
      <c r="C603" s="99"/>
      <c r="D603" s="100"/>
      <c r="E603" s="100"/>
      <c r="F603" s="57"/>
      <c r="G603" s="58">
        <f t="shared" si="65"/>
        <v>0</v>
      </c>
      <c r="H603" s="58">
        <f>IF(E603="",0,IFERROR(VLOOKUP(E603,档案费管理台账!$D$4:$H$1000,5,0),0))</f>
        <v>0</v>
      </c>
      <c r="I603" s="57"/>
      <c r="J603" s="57"/>
      <c r="K603" s="57"/>
      <c r="L603" s="57"/>
      <c r="M603" s="58" t="str">
        <f t="shared" si="66"/>
        <v/>
      </c>
      <c r="N603" s="102"/>
    </row>
    <row r="604" spans="1:14">
      <c r="A604" s="97" t="str">
        <f t="shared" si="64"/>
        <v/>
      </c>
      <c r="B604" s="98" t="str">
        <f t="shared" si="63"/>
        <v/>
      </c>
      <c r="C604" s="99"/>
      <c r="D604" s="100"/>
      <c r="E604" s="100"/>
      <c r="F604" s="57"/>
      <c r="G604" s="58">
        <f t="shared" si="65"/>
        <v>0</v>
      </c>
      <c r="H604" s="58">
        <f>IF(E604="",0,IFERROR(VLOOKUP(E604,档案费管理台账!$D$4:$H$1000,5,0),0))</f>
        <v>0</v>
      </c>
      <c r="I604" s="57"/>
      <c r="J604" s="57"/>
      <c r="K604" s="57"/>
      <c r="L604" s="57"/>
      <c r="M604" s="58" t="str">
        <f t="shared" si="66"/>
        <v/>
      </c>
      <c r="N604" s="102"/>
    </row>
    <row r="605" spans="1:14">
      <c r="A605" s="97" t="str">
        <f t="shared" si="64"/>
        <v/>
      </c>
      <c r="B605" s="98" t="str">
        <f t="shared" si="63"/>
        <v/>
      </c>
      <c r="C605" s="99"/>
      <c r="D605" s="100"/>
      <c r="E605" s="100"/>
      <c r="F605" s="57"/>
      <c r="G605" s="58">
        <f t="shared" si="65"/>
        <v>0</v>
      </c>
      <c r="H605" s="58">
        <f>IF(E605="",0,IFERROR(VLOOKUP(E605,档案费管理台账!$D$4:$H$1000,5,0),0))</f>
        <v>0</v>
      </c>
      <c r="I605" s="57"/>
      <c r="J605" s="57"/>
      <c r="K605" s="57"/>
      <c r="L605" s="57"/>
      <c r="M605" s="58" t="str">
        <f t="shared" si="66"/>
        <v/>
      </c>
      <c r="N605" s="102"/>
    </row>
    <row r="606" spans="1:14">
      <c r="A606" s="97" t="str">
        <f t="shared" si="64"/>
        <v/>
      </c>
      <c r="B606" s="98" t="str">
        <f t="shared" si="63"/>
        <v/>
      </c>
      <c r="C606" s="99"/>
      <c r="D606" s="100"/>
      <c r="E606" s="100"/>
      <c r="F606" s="57"/>
      <c r="G606" s="58">
        <f t="shared" si="65"/>
        <v>0</v>
      </c>
      <c r="H606" s="58">
        <f>IF(E606="",0,IFERROR(VLOOKUP(E606,档案费管理台账!$D$4:$H$1000,5,0),0))</f>
        <v>0</v>
      </c>
      <c r="I606" s="57"/>
      <c r="J606" s="57"/>
      <c r="K606" s="57"/>
      <c r="L606" s="57"/>
      <c r="M606" s="58" t="str">
        <f t="shared" si="66"/>
        <v/>
      </c>
      <c r="N606" s="102"/>
    </row>
    <row r="607" spans="1:14">
      <c r="A607" s="97" t="str">
        <f t="shared" si="64"/>
        <v/>
      </c>
      <c r="B607" s="98" t="str">
        <f t="shared" si="63"/>
        <v/>
      </c>
      <c r="C607" s="99"/>
      <c r="D607" s="100"/>
      <c r="E607" s="100"/>
      <c r="F607" s="57"/>
      <c r="G607" s="58">
        <f t="shared" si="65"/>
        <v>0</v>
      </c>
      <c r="H607" s="58">
        <f>IF(E607="",0,IFERROR(VLOOKUP(E607,档案费管理台账!$D$4:$H$1000,5,0),0))</f>
        <v>0</v>
      </c>
      <c r="I607" s="57"/>
      <c r="J607" s="57"/>
      <c r="K607" s="57"/>
      <c r="L607" s="57"/>
      <c r="M607" s="58" t="str">
        <f t="shared" si="66"/>
        <v/>
      </c>
      <c r="N607" s="102"/>
    </row>
    <row r="608" spans="1:14">
      <c r="A608" s="97" t="str">
        <f t="shared" si="64"/>
        <v/>
      </c>
      <c r="B608" s="98" t="str">
        <f t="shared" si="63"/>
        <v/>
      </c>
      <c r="C608" s="99"/>
      <c r="D608" s="100"/>
      <c r="E608" s="100"/>
      <c r="F608" s="57"/>
      <c r="G608" s="58">
        <f t="shared" si="65"/>
        <v>0</v>
      </c>
      <c r="H608" s="58">
        <f>IF(E608="",0,IFERROR(VLOOKUP(E608,档案费管理台账!$D$4:$H$1000,5,0),0))</f>
        <v>0</v>
      </c>
      <c r="I608" s="57"/>
      <c r="J608" s="57"/>
      <c r="K608" s="57"/>
      <c r="L608" s="57"/>
      <c r="M608" s="58" t="str">
        <f t="shared" si="66"/>
        <v/>
      </c>
      <c r="N608" s="102"/>
    </row>
    <row r="609" spans="1:14">
      <c r="A609" s="97" t="str">
        <f t="shared" si="64"/>
        <v/>
      </c>
      <c r="B609" s="98" t="str">
        <f t="shared" si="63"/>
        <v/>
      </c>
      <c r="C609" s="99"/>
      <c r="D609" s="100"/>
      <c r="E609" s="100"/>
      <c r="F609" s="57"/>
      <c r="G609" s="58">
        <f t="shared" si="65"/>
        <v>0</v>
      </c>
      <c r="H609" s="58">
        <f>IF(E609="",0,IFERROR(VLOOKUP(E609,档案费管理台账!$D$4:$H$1000,5,0),0))</f>
        <v>0</v>
      </c>
      <c r="I609" s="57"/>
      <c r="J609" s="57"/>
      <c r="K609" s="57"/>
      <c r="L609" s="57"/>
      <c r="M609" s="58" t="str">
        <f t="shared" si="66"/>
        <v/>
      </c>
      <c r="N609" s="102"/>
    </row>
    <row r="610" spans="1:14">
      <c r="A610" s="97" t="str">
        <f t="shared" si="64"/>
        <v/>
      </c>
      <c r="B610" s="98" t="str">
        <f t="shared" si="63"/>
        <v/>
      </c>
      <c r="C610" s="99"/>
      <c r="D610" s="100"/>
      <c r="E610" s="100"/>
      <c r="F610" s="57"/>
      <c r="G610" s="58">
        <f t="shared" si="65"/>
        <v>0</v>
      </c>
      <c r="H610" s="58">
        <f>IF(E610="",0,IFERROR(VLOOKUP(E610,档案费管理台账!$D$4:$H$1000,5,0),0))</f>
        <v>0</v>
      </c>
      <c r="I610" s="57"/>
      <c r="J610" s="57"/>
      <c r="K610" s="57"/>
      <c r="L610" s="57"/>
      <c r="M610" s="58" t="str">
        <f t="shared" si="66"/>
        <v/>
      </c>
      <c r="N610" s="102"/>
    </row>
    <row r="611" spans="1:14">
      <c r="A611" s="97" t="str">
        <f t="shared" si="64"/>
        <v/>
      </c>
      <c r="B611" s="98" t="str">
        <f t="shared" si="63"/>
        <v/>
      </c>
      <c r="C611" s="99"/>
      <c r="D611" s="100"/>
      <c r="E611" s="100"/>
      <c r="F611" s="57"/>
      <c r="G611" s="58">
        <f t="shared" si="65"/>
        <v>0</v>
      </c>
      <c r="H611" s="58">
        <f>IF(E611="",0,IFERROR(VLOOKUP(E611,档案费管理台账!$D$4:$H$1000,5,0),0))</f>
        <v>0</v>
      </c>
      <c r="I611" s="57"/>
      <c r="J611" s="57"/>
      <c r="K611" s="57"/>
      <c r="L611" s="57"/>
      <c r="M611" s="58" t="str">
        <f t="shared" si="66"/>
        <v/>
      </c>
      <c r="N611" s="102"/>
    </row>
    <row r="612" spans="1:14">
      <c r="A612" s="97" t="str">
        <f t="shared" si="64"/>
        <v/>
      </c>
      <c r="B612" s="98" t="str">
        <f t="shared" si="63"/>
        <v/>
      </c>
      <c r="C612" s="99"/>
      <c r="D612" s="100"/>
      <c r="E612" s="100"/>
      <c r="F612" s="57"/>
      <c r="G612" s="58">
        <f t="shared" si="65"/>
        <v>0</v>
      </c>
      <c r="H612" s="58">
        <f>IF(E612="",0,IFERROR(VLOOKUP(E612,档案费管理台账!$D$4:$H$1000,5,0),0))</f>
        <v>0</v>
      </c>
      <c r="I612" s="57"/>
      <c r="J612" s="57"/>
      <c r="K612" s="57"/>
      <c r="L612" s="57"/>
      <c r="M612" s="58" t="str">
        <f t="shared" si="66"/>
        <v/>
      </c>
      <c r="N612" s="102"/>
    </row>
    <row r="613" spans="1:14">
      <c r="A613" s="97" t="str">
        <f t="shared" si="64"/>
        <v/>
      </c>
      <c r="B613" s="98" t="str">
        <f t="shared" si="63"/>
        <v/>
      </c>
      <c r="C613" s="99"/>
      <c r="D613" s="100"/>
      <c r="E613" s="100"/>
      <c r="F613" s="57"/>
      <c r="G613" s="58">
        <f t="shared" si="65"/>
        <v>0</v>
      </c>
      <c r="H613" s="58">
        <f>IF(E613="",0,IFERROR(VLOOKUP(E613,档案费管理台账!$D$4:$H$1000,5,0),0))</f>
        <v>0</v>
      </c>
      <c r="I613" s="57"/>
      <c r="J613" s="57"/>
      <c r="K613" s="57"/>
      <c r="L613" s="57"/>
      <c r="M613" s="58" t="str">
        <f t="shared" si="66"/>
        <v/>
      </c>
      <c r="N613" s="102"/>
    </row>
    <row r="614" spans="1:14">
      <c r="A614" s="97" t="str">
        <f t="shared" si="64"/>
        <v/>
      </c>
      <c r="B614" s="98" t="str">
        <f t="shared" si="63"/>
        <v/>
      </c>
      <c r="C614" s="99"/>
      <c r="D614" s="100"/>
      <c r="E614" s="100"/>
      <c r="F614" s="57"/>
      <c r="G614" s="58">
        <f t="shared" si="65"/>
        <v>0</v>
      </c>
      <c r="H614" s="58">
        <f>IF(E614="",0,IFERROR(VLOOKUP(E614,档案费管理台账!$D$4:$H$1000,5,0),0))</f>
        <v>0</v>
      </c>
      <c r="I614" s="57"/>
      <c r="J614" s="57"/>
      <c r="K614" s="57"/>
      <c r="L614" s="57"/>
      <c r="M614" s="58" t="str">
        <f t="shared" si="66"/>
        <v/>
      </c>
      <c r="N614" s="102"/>
    </row>
    <row r="615" spans="1:14">
      <c r="A615" s="97" t="str">
        <f t="shared" si="64"/>
        <v/>
      </c>
      <c r="B615" s="98" t="str">
        <f t="shared" si="63"/>
        <v/>
      </c>
      <c r="C615" s="99"/>
      <c r="D615" s="100"/>
      <c r="E615" s="100"/>
      <c r="F615" s="57"/>
      <c r="G615" s="58">
        <f t="shared" si="65"/>
        <v>0</v>
      </c>
      <c r="H615" s="58">
        <f>IF(E615="",0,IFERROR(VLOOKUP(E615,档案费管理台账!$D$4:$H$1000,5,0),0))</f>
        <v>0</v>
      </c>
      <c r="I615" s="57"/>
      <c r="J615" s="57"/>
      <c r="K615" s="57"/>
      <c r="L615" s="57"/>
      <c r="M615" s="58" t="str">
        <f t="shared" si="66"/>
        <v/>
      </c>
      <c r="N615" s="102"/>
    </row>
    <row r="616" spans="1:14">
      <c r="A616" s="97" t="str">
        <f t="shared" si="64"/>
        <v/>
      </c>
      <c r="B616" s="98" t="str">
        <f t="shared" si="63"/>
        <v/>
      </c>
      <c r="C616" s="99"/>
      <c r="D616" s="100"/>
      <c r="E616" s="100"/>
      <c r="F616" s="57"/>
      <c r="G616" s="58">
        <f t="shared" si="65"/>
        <v>0</v>
      </c>
      <c r="H616" s="58">
        <f>IF(E616="",0,IFERROR(VLOOKUP(E616,档案费管理台账!$D$4:$H$1000,5,0),0))</f>
        <v>0</v>
      </c>
      <c r="I616" s="57"/>
      <c r="J616" s="57"/>
      <c r="K616" s="57"/>
      <c r="L616" s="57"/>
      <c r="M616" s="58" t="str">
        <f t="shared" si="66"/>
        <v/>
      </c>
      <c r="N616" s="102"/>
    </row>
    <row r="617" spans="1:14">
      <c r="A617" s="97" t="str">
        <f t="shared" si="64"/>
        <v/>
      </c>
      <c r="B617" s="98" t="str">
        <f t="shared" si="63"/>
        <v/>
      </c>
      <c r="C617" s="99"/>
      <c r="D617" s="100"/>
      <c r="E617" s="100"/>
      <c r="F617" s="57"/>
      <c r="G617" s="58">
        <f t="shared" si="65"/>
        <v>0</v>
      </c>
      <c r="H617" s="58">
        <f>IF(E617="",0,IFERROR(VLOOKUP(E617,档案费管理台账!$D$4:$H$1000,5,0),0))</f>
        <v>0</v>
      </c>
      <c r="I617" s="57"/>
      <c r="J617" s="57"/>
      <c r="K617" s="57"/>
      <c r="L617" s="57"/>
      <c r="M617" s="58" t="str">
        <f t="shared" si="66"/>
        <v/>
      </c>
      <c r="N617" s="102"/>
    </row>
    <row r="618" spans="1:14">
      <c r="A618" s="97" t="str">
        <f t="shared" si="64"/>
        <v/>
      </c>
      <c r="B618" s="98" t="str">
        <f t="shared" si="63"/>
        <v/>
      </c>
      <c r="C618" s="99"/>
      <c r="D618" s="100"/>
      <c r="E618" s="100"/>
      <c r="F618" s="57"/>
      <c r="G618" s="58">
        <f t="shared" si="65"/>
        <v>0</v>
      </c>
      <c r="H618" s="58">
        <f>IF(E618="",0,IFERROR(VLOOKUP(E618,档案费管理台账!$D$4:$H$1000,5,0),0))</f>
        <v>0</v>
      </c>
      <c r="I618" s="57"/>
      <c r="J618" s="57"/>
      <c r="K618" s="57"/>
      <c r="L618" s="57"/>
      <c r="M618" s="58" t="str">
        <f t="shared" si="66"/>
        <v/>
      </c>
      <c r="N618" s="102"/>
    </row>
    <row r="619" spans="1:14">
      <c r="A619" s="97" t="str">
        <f t="shared" si="64"/>
        <v/>
      </c>
      <c r="B619" s="98" t="str">
        <f t="shared" si="63"/>
        <v/>
      </c>
      <c r="C619" s="99"/>
      <c r="D619" s="100"/>
      <c r="E619" s="100"/>
      <c r="F619" s="57"/>
      <c r="G619" s="58">
        <f t="shared" si="65"/>
        <v>0</v>
      </c>
      <c r="H619" s="58">
        <f>IF(E619="",0,IFERROR(VLOOKUP(E619,档案费管理台账!$D$4:$H$1000,5,0),0))</f>
        <v>0</v>
      </c>
      <c r="I619" s="57"/>
      <c r="J619" s="57"/>
      <c r="K619" s="57"/>
      <c r="L619" s="57"/>
      <c r="M619" s="58" t="str">
        <f t="shared" si="66"/>
        <v/>
      </c>
      <c r="N619" s="102"/>
    </row>
    <row r="620" spans="1:14">
      <c r="A620" s="97" t="str">
        <f t="shared" si="64"/>
        <v/>
      </c>
      <c r="B620" s="98" t="str">
        <f t="shared" ref="B620:B683" si="67">IF(C620="","",MONTH(C620)&amp;"月")</f>
        <v/>
      </c>
      <c r="C620" s="99"/>
      <c r="D620" s="100"/>
      <c r="E620" s="100"/>
      <c r="F620" s="57"/>
      <c r="G620" s="58">
        <f t="shared" si="65"/>
        <v>0</v>
      </c>
      <c r="H620" s="58">
        <f>IF(E620="",0,IFERROR(VLOOKUP(E620,档案费管理台账!$D$4:$H$1000,5,0),0))</f>
        <v>0</v>
      </c>
      <c r="I620" s="57"/>
      <c r="J620" s="57"/>
      <c r="K620" s="57"/>
      <c r="L620" s="57"/>
      <c r="M620" s="58" t="str">
        <f t="shared" si="66"/>
        <v/>
      </c>
      <c r="N620" s="102"/>
    </row>
    <row r="621" spans="1:14">
      <c r="A621" s="97" t="str">
        <f t="shared" ref="A621:A684" si="68">IF(C621="","",ROW()-42)</f>
        <v/>
      </c>
      <c r="B621" s="98" t="str">
        <f t="shared" si="67"/>
        <v/>
      </c>
      <c r="C621" s="99"/>
      <c r="D621" s="100"/>
      <c r="E621" s="100"/>
      <c r="F621" s="57"/>
      <c r="G621" s="58">
        <f t="shared" ref="G621:G684" si="69">IF(F621="",0,F621*$K$41)</f>
        <v>0</v>
      </c>
      <c r="H621" s="58">
        <f>IF(E621="",0,IFERROR(VLOOKUP(E621,档案费管理台账!$D$4:$H$1000,5,0),0))</f>
        <v>0</v>
      </c>
      <c r="I621" s="57"/>
      <c r="J621" s="57"/>
      <c r="K621" s="57"/>
      <c r="L621" s="57"/>
      <c r="M621" s="58" t="str">
        <f t="shared" ref="M621:M684" si="70">IF(C621="","",ROUND(M620+G621-I621-J621-K621-L621-H621,2))</f>
        <v/>
      </c>
      <c r="N621" s="102"/>
    </row>
    <row r="622" spans="1:14">
      <c r="A622" s="97" t="str">
        <f t="shared" si="68"/>
        <v/>
      </c>
      <c r="B622" s="98" t="str">
        <f t="shared" si="67"/>
        <v/>
      </c>
      <c r="C622" s="99"/>
      <c r="D622" s="100"/>
      <c r="E622" s="100"/>
      <c r="F622" s="57"/>
      <c r="G622" s="58">
        <f t="shared" si="69"/>
        <v>0</v>
      </c>
      <c r="H622" s="58">
        <f>IF(E622="",0,IFERROR(VLOOKUP(E622,档案费管理台账!$D$4:$H$1000,5,0),0))</f>
        <v>0</v>
      </c>
      <c r="I622" s="57"/>
      <c r="J622" s="57"/>
      <c r="K622" s="57"/>
      <c r="L622" s="57"/>
      <c r="M622" s="58" t="str">
        <f t="shared" si="70"/>
        <v/>
      </c>
      <c r="N622" s="102"/>
    </row>
    <row r="623" spans="1:14">
      <c r="A623" s="97" t="str">
        <f t="shared" si="68"/>
        <v/>
      </c>
      <c r="B623" s="98" t="str">
        <f t="shared" si="67"/>
        <v/>
      </c>
      <c r="C623" s="99"/>
      <c r="D623" s="100"/>
      <c r="E623" s="100"/>
      <c r="F623" s="57"/>
      <c r="G623" s="58">
        <f t="shared" si="69"/>
        <v>0</v>
      </c>
      <c r="H623" s="58">
        <f>IF(E623="",0,IFERROR(VLOOKUP(E623,档案费管理台账!$D$4:$H$1000,5,0),0))</f>
        <v>0</v>
      </c>
      <c r="I623" s="57"/>
      <c r="J623" s="57"/>
      <c r="K623" s="57"/>
      <c r="L623" s="57"/>
      <c r="M623" s="58" t="str">
        <f t="shared" si="70"/>
        <v/>
      </c>
      <c r="N623" s="102"/>
    </row>
    <row r="624" spans="1:14">
      <c r="A624" s="97" t="str">
        <f t="shared" si="68"/>
        <v/>
      </c>
      <c r="B624" s="98" t="str">
        <f t="shared" si="67"/>
        <v/>
      </c>
      <c r="C624" s="99"/>
      <c r="D624" s="100"/>
      <c r="E624" s="100"/>
      <c r="F624" s="57"/>
      <c r="G624" s="58">
        <f t="shared" si="69"/>
        <v>0</v>
      </c>
      <c r="H624" s="58">
        <f>IF(E624="",0,IFERROR(VLOOKUP(E624,档案费管理台账!$D$4:$H$1000,5,0),0))</f>
        <v>0</v>
      </c>
      <c r="I624" s="57"/>
      <c r="J624" s="57"/>
      <c r="K624" s="57"/>
      <c r="L624" s="57"/>
      <c r="M624" s="58" t="str">
        <f t="shared" si="70"/>
        <v/>
      </c>
      <c r="N624" s="102"/>
    </row>
    <row r="625" spans="1:14">
      <c r="A625" s="97" t="str">
        <f t="shared" si="68"/>
        <v/>
      </c>
      <c r="B625" s="98" t="str">
        <f t="shared" si="67"/>
        <v/>
      </c>
      <c r="C625" s="99"/>
      <c r="D625" s="100"/>
      <c r="E625" s="100"/>
      <c r="F625" s="57"/>
      <c r="G625" s="58">
        <f t="shared" si="69"/>
        <v>0</v>
      </c>
      <c r="H625" s="58">
        <f>IF(E625="",0,IFERROR(VLOOKUP(E625,档案费管理台账!$D$4:$H$1000,5,0),0))</f>
        <v>0</v>
      </c>
      <c r="I625" s="57"/>
      <c r="J625" s="57"/>
      <c r="K625" s="57"/>
      <c r="L625" s="57"/>
      <c r="M625" s="58" t="str">
        <f t="shared" si="70"/>
        <v/>
      </c>
      <c r="N625" s="102"/>
    </row>
    <row r="626" spans="1:14">
      <c r="A626" s="97" t="str">
        <f t="shared" si="68"/>
        <v/>
      </c>
      <c r="B626" s="98" t="str">
        <f t="shared" si="67"/>
        <v/>
      </c>
      <c r="C626" s="99"/>
      <c r="D626" s="100"/>
      <c r="E626" s="100"/>
      <c r="F626" s="57"/>
      <c r="G626" s="58">
        <f t="shared" si="69"/>
        <v>0</v>
      </c>
      <c r="H626" s="58">
        <f>IF(E626="",0,IFERROR(VLOOKUP(E626,档案费管理台账!$D$4:$H$1000,5,0),0))</f>
        <v>0</v>
      </c>
      <c r="I626" s="57"/>
      <c r="J626" s="57"/>
      <c r="K626" s="57"/>
      <c r="L626" s="57"/>
      <c r="M626" s="58" t="str">
        <f t="shared" si="70"/>
        <v/>
      </c>
      <c r="N626" s="102"/>
    </row>
    <row r="627" spans="1:14">
      <c r="A627" s="97" t="str">
        <f t="shared" si="68"/>
        <v/>
      </c>
      <c r="B627" s="98" t="str">
        <f t="shared" si="67"/>
        <v/>
      </c>
      <c r="C627" s="99"/>
      <c r="D627" s="100"/>
      <c r="E627" s="100"/>
      <c r="F627" s="57"/>
      <c r="G627" s="58">
        <f t="shared" si="69"/>
        <v>0</v>
      </c>
      <c r="H627" s="58">
        <f>IF(E627="",0,IFERROR(VLOOKUP(E627,档案费管理台账!$D$4:$H$1000,5,0),0))</f>
        <v>0</v>
      </c>
      <c r="I627" s="57"/>
      <c r="J627" s="57"/>
      <c r="K627" s="57"/>
      <c r="L627" s="57"/>
      <c r="M627" s="58" t="str">
        <f t="shared" si="70"/>
        <v/>
      </c>
      <c r="N627" s="102"/>
    </row>
    <row r="628" spans="1:14">
      <c r="A628" s="97" t="str">
        <f t="shared" si="68"/>
        <v/>
      </c>
      <c r="B628" s="98" t="str">
        <f t="shared" si="67"/>
        <v/>
      </c>
      <c r="C628" s="99"/>
      <c r="D628" s="100"/>
      <c r="E628" s="100"/>
      <c r="F628" s="57"/>
      <c r="G628" s="58">
        <f t="shared" si="69"/>
        <v>0</v>
      </c>
      <c r="H628" s="58">
        <f>IF(E628="",0,IFERROR(VLOOKUP(E628,档案费管理台账!$D$4:$H$1000,5,0),0))</f>
        <v>0</v>
      </c>
      <c r="I628" s="57"/>
      <c r="J628" s="57"/>
      <c r="K628" s="57"/>
      <c r="L628" s="57"/>
      <c r="M628" s="58" t="str">
        <f t="shared" si="70"/>
        <v/>
      </c>
      <c r="N628" s="102"/>
    </row>
    <row r="629" spans="1:14">
      <c r="A629" s="97" t="str">
        <f t="shared" si="68"/>
        <v/>
      </c>
      <c r="B629" s="98" t="str">
        <f t="shared" si="67"/>
        <v/>
      </c>
      <c r="C629" s="99"/>
      <c r="D629" s="100"/>
      <c r="E629" s="100"/>
      <c r="F629" s="57"/>
      <c r="G629" s="58">
        <f t="shared" si="69"/>
        <v>0</v>
      </c>
      <c r="H629" s="58">
        <f>IF(E629="",0,IFERROR(VLOOKUP(E629,档案费管理台账!$D$4:$H$1000,5,0),0))</f>
        <v>0</v>
      </c>
      <c r="I629" s="57"/>
      <c r="J629" s="57"/>
      <c r="K629" s="57"/>
      <c r="L629" s="57"/>
      <c r="M629" s="58" t="str">
        <f t="shared" si="70"/>
        <v/>
      </c>
      <c r="N629" s="102"/>
    </row>
    <row r="630" spans="1:14">
      <c r="A630" s="97" t="str">
        <f t="shared" si="68"/>
        <v/>
      </c>
      <c r="B630" s="98" t="str">
        <f t="shared" si="67"/>
        <v/>
      </c>
      <c r="C630" s="99"/>
      <c r="D630" s="100"/>
      <c r="E630" s="100"/>
      <c r="F630" s="57"/>
      <c r="G630" s="58">
        <f t="shared" si="69"/>
        <v>0</v>
      </c>
      <c r="H630" s="58">
        <f>IF(E630="",0,IFERROR(VLOOKUP(E630,档案费管理台账!$D$4:$H$1000,5,0),0))</f>
        <v>0</v>
      </c>
      <c r="I630" s="57"/>
      <c r="J630" s="57"/>
      <c r="K630" s="57"/>
      <c r="L630" s="57"/>
      <c r="M630" s="58" t="str">
        <f t="shared" si="70"/>
        <v/>
      </c>
      <c r="N630" s="102"/>
    </row>
    <row r="631" spans="1:14">
      <c r="A631" s="97" t="str">
        <f t="shared" si="68"/>
        <v/>
      </c>
      <c r="B631" s="98" t="str">
        <f t="shared" si="67"/>
        <v/>
      </c>
      <c r="C631" s="99"/>
      <c r="D631" s="100"/>
      <c r="E631" s="100"/>
      <c r="F631" s="57"/>
      <c r="G631" s="58">
        <f t="shared" si="69"/>
        <v>0</v>
      </c>
      <c r="H631" s="58">
        <f>IF(E631="",0,IFERROR(VLOOKUP(E631,档案费管理台账!$D$4:$H$1000,5,0),0))</f>
        <v>0</v>
      </c>
      <c r="I631" s="57"/>
      <c r="J631" s="57"/>
      <c r="K631" s="57"/>
      <c r="L631" s="57"/>
      <c r="M631" s="58" t="str">
        <f t="shared" si="70"/>
        <v/>
      </c>
      <c r="N631" s="102"/>
    </row>
    <row r="632" spans="1:14">
      <c r="A632" s="97" t="str">
        <f t="shared" si="68"/>
        <v/>
      </c>
      <c r="B632" s="98" t="str">
        <f t="shared" si="67"/>
        <v/>
      </c>
      <c r="C632" s="99"/>
      <c r="D632" s="100"/>
      <c r="E632" s="100"/>
      <c r="F632" s="57"/>
      <c r="G632" s="58">
        <f t="shared" si="69"/>
        <v>0</v>
      </c>
      <c r="H632" s="58">
        <f>IF(E632="",0,IFERROR(VLOOKUP(E632,档案费管理台账!$D$4:$H$1000,5,0),0))</f>
        <v>0</v>
      </c>
      <c r="I632" s="57"/>
      <c r="J632" s="57"/>
      <c r="K632" s="57"/>
      <c r="L632" s="57"/>
      <c r="M632" s="58" t="str">
        <f t="shared" si="70"/>
        <v/>
      </c>
      <c r="N632" s="102"/>
    </row>
    <row r="633" spans="1:14">
      <c r="A633" s="97" t="str">
        <f t="shared" si="68"/>
        <v/>
      </c>
      <c r="B633" s="98" t="str">
        <f t="shared" si="67"/>
        <v/>
      </c>
      <c r="C633" s="99"/>
      <c r="D633" s="100"/>
      <c r="E633" s="100"/>
      <c r="F633" s="57"/>
      <c r="G633" s="58">
        <f t="shared" si="69"/>
        <v>0</v>
      </c>
      <c r="H633" s="58">
        <f>IF(E633="",0,IFERROR(VLOOKUP(E633,档案费管理台账!$D$4:$H$1000,5,0),0))</f>
        <v>0</v>
      </c>
      <c r="I633" s="57"/>
      <c r="J633" s="57"/>
      <c r="K633" s="57"/>
      <c r="L633" s="57"/>
      <c r="M633" s="58" t="str">
        <f t="shared" si="70"/>
        <v/>
      </c>
      <c r="N633" s="102"/>
    </row>
    <row r="634" spans="1:14">
      <c r="A634" s="97" t="str">
        <f t="shared" si="68"/>
        <v/>
      </c>
      <c r="B634" s="98" t="str">
        <f t="shared" si="67"/>
        <v/>
      </c>
      <c r="C634" s="99"/>
      <c r="D634" s="100"/>
      <c r="E634" s="100"/>
      <c r="F634" s="57"/>
      <c r="G634" s="58">
        <f t="shared" si="69"/>
        <v>0</v>
      </c>
      <c r="H634" s="58">
        <f>IF(E634="",0,IFERROR(VLOOKUP(E634,档案费管理台账!$D$4:$H$1000,5,0),0))</f>
        <v>0</v>
      </c>
      <c r="I634" s="57"/>
      <c r="J634" s="57"/>
      <c r="K634" s="57"/>
      <c r="L634" s="57"/>
      <c r="M634" s="58" t="str">
        <f t="shared" si="70"/>
        <v/>
      </c>
      <c r="N634" s="102"/>
    </row>
    <row r="635" spans="1:14">
      <c r="A635" s="97" t="str">
        <f t="shared" si="68"/>
        <v/>
      </c>
      <c r="B635" s="98" t="str">
        <f t="shared" si="67"/>
        <v/>
      </c>
      <c r="C635" s="99"/>
      <c r="D635" s="100"/>
      <c r="E635" s="100"/>
      <c r="F635" s="57"/>
      <c r="G635" s="58">
        <f t="shared" si="69"/>
        <v>0</v>
      </c>
      <c r="H635" s="58">
        <f>IF(E635="",0,IFERROR(VLOOKUP(E635,档案费管理台账!$D$4:$H$1000,5,0),0))</f>
        <v>0</v>
      </c>
      <c r="I635" s="57"/>
      <c r="J635" s="57"/>
      <c r="K635" s="57"/>
      <c r="L635" s="57"/>
      <c r="M635" s="58" t="str">
        <f t="shared" si="70"/>
        <v/>
      </c>
      <c r="N635" s="102"/>
    </row>
    <row r="636" spans="1:14">
      <c r="A636" s="97" t="str">
        <f t="shared" si="68"/>
        <v/>
      </c>
      <c r="B636" s="98" t="str">
        <f t="shared" si="67"/>
        <v/>
      </c>
      <c r="C636" s="99"/>
      <c r="D636" s="100"/>
      <c r="E636" s="100"/>
      <c r="F636" s="57"/>
      <c r="G636" s="58">
        <f t="shared" si="69"/>
        <v>0</v>
      </c>
      <c r="H636" s="58">
        <f>IF(E636="",0,IFERROR(VLOOKUP(E636,档案费管理台账!$D$4:$H$1000,5,0),0))</f>
        <v>0</v>
      </c>
      <c r="I636" s="57"/>
      <c r="J636" s="57"/>
      <c r="K636" s="57"/>
      <c r="L636" s="57"/>
      <c r="M636" s="58" t="str">
        <f t="shared" si="70"/>
        <v/>
      </c>
      <c r="N636" s="102"/>
    </row>
    <row r="637" spans="1:14">
      <c r="A637" s="97" t="str">
        <f t="shared" si="68"/>
        <v/>
      </c>
      <c r="B637" s="98" t="str">
        <f t="shared" si="67"/>
        <v/>
      </c>
      <c r="C637" s="99"/>
      <c r="D637" s="100"/>
      <c r="E637" s="100"/>
      <c r="F637" s="57"/>
      <c r="G637" s="58">
        <f t="shared" si="69"/>
        <v>0</v>
      </c>
      <c r="H637" s="58">
        <f>IF(E637="",0,IFERROR(VLOOKUP(E637,档案费管理台账!$D$4:$H$1000,5,0),0))</f>
        <v>0</v>
      </c>
      <c r="I637" s="57"/>
      <c r="J637" s="57"/>
      <c r="K637" s="57"/>
      <c r="L637" s="57"/>
      <c r="M637" s="58" t="str">
        <f t="shared" si="70"/>
        <v/>
      </c>
      <c r="N637" s="102"/>
    </row>
    <row r="638" spans="1:14">
      <c r="A638" s="97" t="str">
        <f t="shared" si="68"/>
        <v/>
      </c>
      <c r="B638" s="98" t="str">
        <f t="shared" si="67"/>
        <v/>
      </c>
      <c r="C638" s="99"/>
      <c r="D638" s="100"/>
      <c r="E638" s="100"/>
      <c r="F638" s="57"/>
      <c r="G638" s="58">
        <f t="shared" si="69"/>
        <v>0</v>
      </c>
      <c r="H638" s="58">
        <f>IF(E638="",0,IFERROR(VLOOKUP(E638,档案费管理台账!$D$4:$H$1000,5,0),0))</f>
        <v>0</v>
      </c>
      <c r="I638" s="57"/>
      <c r="J638" s="57"/>
      <c r="K638" s="57"/>
      <c r="L638" s="57"/>
      <c r="M638" s="58" t="str">
        <f t="shared" si="70"/>
        <v/>
      </c>
      <c r="N638" s="102"/>
    </row>
    <row r="639" spans="1:14">
      <c r="A639" s="97" t="str">
        <f t="shared" si="68"/>
        <v/>
      </c>
      <c r="B639" s="98" t="str">
        <f t="shared" si="67"/>
        <v/>
      </c>
      <c r="C639" s="99"/>
      <c r="D639" s="100"/>
      <c r="E639" s="100"/>
      <c r="F639" s="57"/>
      <c r="G639" s="58">
        <f t="shared" si="69"/>
        <v>0</v>
      </c>
      <c r="H639" s="58">
        <f>IF(E639="",0,IFERROR(VLOOKUP(E639,档案费管理台账!$D$4:$H$1000,5,0),0))</f>
        <v>0</v>
      </c>
      <c r="I639" s="57"/>
      <c r="J639" s="57"/>
      <c r="K639" s="57"/>
      <c r="L639" s="57"/>
      <c r="M639" s="58" t="str">
        <f t="shared" si="70"/>
        <v/>
      </c>
      <c r="N639" s="102"/>
    </row>
    <row r="640" spans="1:14">
      <c r="A640" s="97" t="str">
        <f t="shared" si="68"/>
        <v/>
      </c>
      <c r="B640" s="98" t="str">
        <f t="shared" si="67"/>
        <v/>
      </c>
      <c r="C640" s="99"/>
      <c r="D640" s="100"/>
      <c r="E640" s="100"/>
      <c r="F640" s="57"/>
      <c r="G640" s="58">
        <f t="shared" si="69"/>
        <v>0</v>
      </c>
      <c r="H640" s="58">
        <f>IF(E640="",0,IFERROR(VLOOKUP(E640,档案费管理台账!$D$4:$H$1000,5,0),0))</f>
        <v>0</v>
      </c>
      <c r="I640" s="57"/>
      <c r="J640" s="57"/>
      <c r="K640" s="57"/>
      <c r="L640" s="57"/>
      <c r="M640" s="58" t="str">
        <f t="shared" si="70"/>
        <v/>
      </c>
      <c r="N640" s="102"/>
    </row>
    <row r="641" spans="1:14">
      <c r="A641" s="97" t="str">
        <f t="shared" si="68"/>
        <v/>
      </c>
      <c r="B641" s="98" t="str">
        <f t="shared" si="67"/>
        <v/>
      </c>
      <c r="C641" s="99"/>
      <c r="D641" s="100"/>
      <c r="E641" s="100"/>
      <c r="F641" s="57"/>
      <c r="G641" s="58">
        <f t="shared" si="69"/>
        <v>0</v>
      </c>
      <c r="H641" s="58">
        <f>IF(E641="",0,IFERROR(VLOOKUP(E641,档案费管理台账!$D$4:$H$1000,5,0),0))</f>
        <v>0</v>
      </c>
      <c r="I641" s="57"/>
      <c r="J641" s="57"/>
      <c r="K641" s="57"/>
      <c r="L641" s="57"/>
      <c r="M641" s="58" t="str">
        <f t="shared" si="70"/>
        <v/>
      </c>
      <c r="N641" s="102"/>
    </row>
    <row r="642" spans="1:14">
      <c r="A642" s="97" t="str">
        <f t="shared" si="68"/>
        <v/>
      </c>
      <c r="B642" s="98" t="str">
        <f t="shared" si="67"/>
        <v/>
      </c>
      <c r="C642" s="99"/>
      <c r="D642" s="100"/>
      <c r="E642" s="100"/>
      <c r="F642" s="57"/>
      <c r="G642" s="58">
        <f t="shared" si="69"/>
        <v>0</v>
      </c>
      <c r="H642" s="58">
        <f>IF(E642="",0,IFERROR(VLOOKUP(E642,档案费管理台账!$D$4:$H$1000,5,0),0))</f>
        <v>0</v>
      </c>
      <c r="I642" s="57"/>
      <c r="J642" s="57"/>
      <c r="K642" s="57"/>
      <c r="L642" s="57"/>
      <c r="M642" s="58" t="str">
        <f t="shared" si="70"/>
        <v/>
      </c>
      <c r="N642" s="102"/>
    </row>
    <row r="643" spans="1:14">
      <c r="A643" s="97" t="str">
        <f t="shared" si="68"/>
        <v/>
      </c>
      <c r="B643" s="98" t="str">
        <f t="shared" si="67"/>
        <v/>
      </c>
      <c r="C643" s="99"/>
      <c r="D643" s="100"/>
      <c r="E643" s="100"/>
      <c r="F643" s="57"/>
      <c r="G643" s="58">
        <f t="shared" si="69"/>
        <v>0</v>
      </c>
      <c r="H643" s="58">
        <f>IF(E643="",0,IFERROR(VLOOKUP(E643,档案费管理台账!$D$4:$H$1000,5,0),0))</f>
        <v>0</v>
      </c>
      <c r="I643" s="57"/>
      <c r="J643" s="57"/>
      <c r="K643" s="57"/>
      <c r="L643" s="57"/>
      <c r="M643" s="58" t="str">
        <f t="shared" si="70"/>
        <v/>
      </c>
      <c r="N643" s="102"/>
    </row>
    <row r="644" spans="1:14">
      <c r="A644" s="97" t="str">
        <f t="shared" si="68"/>
        <v/>
      </c>
      <c r="B644" s="98" t="str">
        <f t="shared" si="67"/>
        <v/>
      </c>
      <c r="C644" s="99"/>
      <c r="D644" s="100"/>
      <c r="E644" s="100"/>
      <c r="F644" s="57"/>
      <c r="G644" s="58">
        <f t="shared" si="69"/>
        <v>0</v>
      </c>
      <c r="H644" s="58">
        <f>IF(E644="",0,IFERROR(VLOOKUP(E644,档案费管理台账!$D$4:$H$1000,5,0),0))</f>
        <v>0</v>
      </c>
      <c r="I644" s="57"/>
      <c r="J644" s="57"/>
      <c r="K644" s="57"/>
      <c r="L644" s="57"/>
      <c r="M644" s="58" t="str">
        <f t="shared" si="70"/>
        <v/>
      </c>
      <c r="N644" s="102"/>
    </row>
    <row r="645" spans="1:14">
      <c r="A645" s="97" t="str">
        <f t="shared" si="68"/>
        <v/>
      </c>
      <c r="B645" s="98" t="str">
        <f t="shared" si="67"/>
        <v/>
      </c>
      <c r="C645" s="99"/>
      <c r="D645" s="100"/>
      <c r="E645" s="100"/>
      <c r="F645" s="57"/>
      <c r="G645" s="58">
        <f t="shared" si="69"/>
        <v>0</v>
      </c>
      <c r="H645" s="58">
        <f>IF(E645="",0,IFERROR(VLOOKUP(E645,档案费管理台账!$D$4:$H$1000,5,0),0))</f>
        <v>0</v>
      </c>
      <c r="I645" s="57"/>
      <c r="J645" s="57"/>
      <c r="K645" s="57"/>
      <c r="L645" s="57"/>
      <c r="M645" s="58" t="str">
        <f t="shared" si="70"/>
        <v/>
      </c>
      <c r="N645" s="102"/>
    </row>
    <row r="646" spans="1:14">
      <c r="A646" s="97" t="str">
        <f t="shared" si="68"/>
        <v/>
      </c>
      <c r="B646" s="98" t="str">
        <f t="shared" si="67"/>
        <v/>
      </c>
      <c r="C646" s="99"/>
      <c r="D646" s="100"/>
      <c r="E646" s="100"/>
      <c r="F646" s="57"/>
      <c r="G646" s="58">
        <f t="shared" si="69"/>
        <v>0</v>
      </c>
      <c r="H646" s="58">
        <f>IF(E646="",0,IFERROR(VLOOKUP(E646,档案费管理台账!$D$4:$H$1000,5,0),0))</f>
        <v>0</v>
      </c>
      <c r="I646" s="57"/>
      <c r="J646" s="57"/>
      <c r="K646" s="57"/>
      <c r="L646" s="57"/>
      <c r="M646" s="58" t="str">
        <f t="shared" si="70"/>
        <v/>
      </c>
      <c r="N646" s="102"/>
    </row>
    <row r="647" spans="1:14">
      <c r="A647" s="97" t="str">
        <f t="shared" si="68"/>
        <v/>
      </c>
      <c r="B647" s="98" t="str">
        <f t="shared" si="67"/>
        <v/>
      </c>
      <c r="C647" s="99"/>
      <c r="D647" s="100"/>
      <c r="E647" s="100"/>
      <c r="F647" s="57"/>
      <c r="G647" s="58">
        <f t="shared" si="69"/>
        <v>0</v>
      </c>
      <c r="H647" s="58">
        <f>IF(E647="",0,IFERROR(VLOOKUP(E647,档案费管理台账!$D$4:$H$1000,5,0),0))</f>
        <v>0</v>
      </c>
      <c r="I647" s="57"/>
      <c r="J647" s="57"/>
      <c r="K647" s="57"/>
      <c r="L647" s="57"/>
      <c r="M647" s="58" t="str">
        <f t="shared" si="70"/>
        <v/>
      </c>
      <c r="N647" s="102"/>
    </row>
    <row r="648" spans="1:14">
      <c r="A648" s="97" t="str">
        <f t="shared" si="68"/>
        <v/>
      </c>
      <c r="B648" s="98" t="str">
        <f t="shared" si="67"/>
        <v/>
      </c>
      <c r="C648" s="99"/>
      <c r="D648" s="100"/>
      <c r="E648" s="100"/>
      <c r="F648" s="57"/>
      <c r="G648" s="58">
        <f t="shared" si="69"/>
        <v>0</v>
      </c>
      <c r="H648" s="58">
        <f>IF(E648="",0,IFERROR(VLOOKUP(E648,档案费管理台账!$D$4:$H$1000,5,0),0))</f>
        <v>0</v>
      </c>
      <c r="I648" s="57"/>
      <c r="J648" s="57"/>
      <c r="K648" s="57"/>
      <c r="L648" s="57"/>
      <c r="M648" s="58" t="str">
        <f t="shared" si="70"/>
        <v/>
      </c>
      <c r="N648" s="102"/>
    </row>
    <row r="649" spans="1:14">
      <c r="A649" s="97" t="str">
        <f t="shared" si="68"/>
        <v/>
      </c>
      <c r="B649" s="98" t="str">
        <f t="shared" si="67"/>
        <v/>
      </c>
      <c r="C649" s="99"/>
      <c r="D649" s="100"/>
      <c r="E649" s="100"/>
      <c r="F649" s="57"/>
      <c r="G649" s="58">
        <f t="shared" si="69"/>
        <v>0</v>
      </c>
      <c r="H649" s="58">
        <f>IF(E649="",0,IFERROR(VLOOKUP(E649,档案费管理台账!$D$4:$H$1000,5,0),0))</f>
        <v>0</v>
      </c>
      <c r="I649" s="57"/>
      <c r="J649" s="57"/>
      <c r="K649" s="57"/>
      <c r="L649" s="57"/>
      <c r="M649" s="58" t="str">
        <f t="shared" si="70"/>
        <v/>
      </c>
      <c r="N649" s="102"/>
    </row>
    <row r="650" spans="1:14">
      <c r="A650" s="97" t="str">
        <f t="shared" si="68"/>
        <v/>
      </c>
      <c r="B650" s="98" t="str">
        <f t="shared" si="67"/>
        <v/>
      </c>
      <c r="C650" s="99"/>
      <c r="D650" s="100"/>
      <c r="E650" s="100"/>
      <c r="F650" s="57"/>
      <c r="G650" s="58">
        <f t="shared" si="69"/>
        <v>0</v>
      </c>
      <c r="H650" s="58">
        <f>IF(E650="",0,IFERROR(VLOOKUP(E650,档案费管理台账!$D$4:$H$1000,5,0),0))</f>
        <v>0</v>
      </c>
      <c r="I650" s="57"/>
      <c r="J650" s="57"/>
      <c r="K650" s="57"/>
      <c r="L650" s="57"/>
      <c r="M650" s="58" t="str">
        <f t="shared" si="70"/>
        <v/>
      </c>
      <c r="N650" s="102"/>
    </row>
    <row r="651" spans="1:14">
      <c r="A651" s="97" t="str">
        <f t="shared" si="68"/>
        <v/>
      </c>
      <c r="B651" s="98" t="str">
        <f t="shared" si="67"/>
        <v/>
      </c>
      <c r="C651" s="99"/>
      <c r="D651" s="100"/>
      <c r="E651" s="100"/>
      <c r="F651" s="57"/>
      <c r="G651" s="58">
        <f t="shared" si="69"/>
        <v>0</v>
      </c>
      <c r="H651" s="58">
        <f>IF(E651="",0,IFERROR(VLOOKUP(E651,档案费管理台账!$D$4:$H$1000,5,0),0))</f>
        <v>0</v>
      </c>
      <c r="I651" s="57"/>
      <c r="J651" s="57"/>
      <c r="K651" s="57"/>
      <c r="L651" s="57"/>
      <c r="M651" s="58" t="str">
        <f t="shared" si="70"/>
        <v/>
      </c>
      <c r="N651" s="102"/>
    </row>
    <row r="652" spans="1:14">
      <c r="A652" s="97" t="str">
        <f t="shared" si="68"/>
        <v/>
      </c>
      <c r="B652" s="98" t="str">
        <f t="shared" si="67"/>
        <v/>
      </c>
      <c r="C652" s="99"/>
      <c r="D652" s="100"/>
      <c r="E652" s="100"/>
      <c r="F652" s="57"/>
      <c r="G652" s="58">
        <f t="shared" si="69"/>
        <v>0</v>
      </c>
      <c r="H652" s="58">
        <f>IF(E652="",0,IFERROR(VLOOKUP(E652,档案费管理台账!$D$4:$H$1000,5,0),0))</f>
        <v>0</v>
      </c>
      <c r="I652" s="57"/>
      <c r="J652" s="57"/>
      <c r="K652" s="57"/>
      <c r="L652" s="57"/>
      <c r="M652" s="58" t="str">
        <f t="shared" si="70"/>
        <v/>
      </c>
      <c r="N652" s="102"/>
    </row>
    <row r="653" spans="1:14">
      <c r="A653" s="97" t="str">
        <f t="shared" si="68"/>
        <v/>
      </c>
      <c r="B653" s="98" t="str">
        <f t="shared" si="67"/>
        <v/>
      </c>
      <c r="C653" s="99"/>
      <c r="D653" s="100"/>
      <c r="E653" s="100"/>
      <c r="F653" s="57"/>
      <c r="G653" s="58">
        <f t="shared" si="69"/>
        <v>0</v>
      </c>
      <c r="H653" s="58">
        <f>IF(E653="",0,IFERROR(VLOOKUP(E653,档案费管理台账!$D$4:$H$1000,5,0),0))</f>
        <v>0</v>
      </c>
      <c r="I653" s="57"/>
      <c r="J653" s="57"/>
      <c r="K653" s="57"/>
      <c r="L653" s="57"/>
      <c r="M653" s="58" t="str">
        <f t="shared" si="70"/>
        <v/>
      </c>
      <c r="N653" s="102"/>
    </row>
    <row r="654" spans="1:14">
      <c r="A654" s="97" t="str">
        <f t="shared" si="68"/>
        <v/>
      </c>
      <c r="B654" s="98" t="str">
        <f t="shared" si="67"/>
        <v/>
      </c>
      <c r="C654" s="99"/>
      <c r="D654" s="100"/>
      <c r="E654" s="100"/>
      <c r="F654" s="57"/>
      <c r="G654" s="58">
        <f t="shared" si="69"/>
        <v>0</v>
      </c>
      <c r="H654" s="58">
        <f>IF(E654="",0,IFERROR(VLOOKUP(E654,档案费管理台账!$D$4:$H$1000,5,0),0))</f>
        <v>0</v>
      </c>
      <c r="I654" s="57"/>
      <c r="J654" s="57"/>
      <c r="K654" s="57"/>
      <c r="L654" s="57"/>
      <c r="M654" s="58" t="str">
        <f t="shared" si="70"/>
        <v/>
      </c>
      <c r="N654" s="102"/>
    </row>
    <row r="655" spans="1:14">
      <c r="A655" s="97" t="str">
        <f t="shared" si="68"/>
        <v/>
      </c>
      <c r="B655" s="98" t="str">
        <f t="shared" si="67"/>
        <v/>
      </c>
      <c r="C655" s="99"/>
      <c r="D655" s="100"/>
      <c r="E655" s="100"/>
      <c r="F655" s="57"/>
      <c r="G655" s="58">
        <f t="shared" si="69"/>
        <v>0</v>
      </c>
      <c r="H655" s="58">
        <f>IF(E655="",0,IFERROR(VLOOKUP(E655,档案费管理台账!$D$4:$H$1000,5,0),0))</f>
        <v>0</v>
      </c>
      <c r="I655" s="57"/>
      <c r="J655" s="57"/>
      <c r="K655" s="57"/>
      <c r="L655" s="57"/>
      <c r="M655" s="58" t="str">
        <f t="shared" si="70"/>
        <v/>
      </c>
      <c r="N655" s="102"/>
    </row>
    <row r="656" spans="1:14">
      <c r="A656" s="97" t="str">
        <f t="shared" si="68"/>
        <v/>
      </c>
      <c r="B656" s="98" t="str">
        <f t="shared" si="67"/>
        <v/>
      </c>
      <c r="C656" s="99"/>
      <c r="D656" s="100"/>
      <c r="E656" s="100"/>
      <c r="F656" s="57"/>
      <c r="G656" s="58">
        <f t="shared" si="69"/>
        <v>0</v>
      </c>
      <c r="H656" s="58">
        <f>IF(E656="",0,IFERROR(VLOOKUP(E656,档案费管理台账!$D$4:$H$1000,5,0),0))</f>
        <v>0</v>
      </c>
      <c r="I656" s="57"/>
      <c r="J656" s="57"/>
      <c r="K656" s="57"/>
      <c r="L656" s="57"/>
      <c r="M656" s="58" t="str">
        <f t="shared" si="70"/>
        <v/>
      </c>
      <c r="N656" s="102"/>
    </row>
    <row r="657" spans="1:14">
      <c r="A657" s="97" t="str">
        <f t="shared" si="68"/>
        <v/>
      </c>
      <c r="B657" s="98" t="str">
        <f t="shared" si="67"/>
        <v/>
      </c>
      <c r="C657" s="99"/>
      <c r="D657" s="100"/>
      <c r="E657" s="100"/>
      <c r="F657" s="57"/>
      <c r="G657" s="58">
        <f t="shared" si="69"/>
        <v>0</v>
      </c>
      <c r="H657" s="58">
        <f>IF(E657="",0,IFERROR(VLOOKUP(E657,档案费管理台账!$D$4:$H$1000,5,0),0))</f>
        <v>0</v>
      </c>
      <c r="I657" s="57"/>
      <c r="J657" s="57"/>
      <c r="K657" s="57"/>
      <c r="L657" s="57"/>
      <c r="M657" s="58" t="str">
        <f t="shared" si="70"/>
        <v/>
      </c>
      <c r="N657" s="102"/>
    </row>
    <row r="658" spans="1:14">
      <c r="A658" s="97" t="str">
        <f t="shared" si="68"/>
        <v/>
      </c>
      <c r="B658" s="98" t="str">
        <f t="shared" si="67"/>
        <v/>
      </c>
      <c r="C658" s="99"/>
      <c r="D658" s="100"/>
      <c r="E658" s="100"/>
      <c r="F658" s="57"/>
      <c r="G658" s="58">
        <f t="shared" si="69"/>
        <v>0</v>
      </c>
      <c r="H658" s="58">
        <f>IF(E658="",0,IFERROR(VLOOKUP(E658,档案费管理台账!$D$4:$H$1000,5,0),0))</f>
        <v>0</v>
      </c>
      <c r="I658" s="57"/>
      <c r="J658" s="57"/>
      <c r="K658" s="57"/>
      <c r="L658" s="57"/>
      <c r="M658" s="58" t="str">
        <f t="shared" si="70"/>
        <v/>
      </c>
      <c r="N658" s="102"/>
    </row>
    <row r="659" spans="1:14">
      <c r="A659" s="97" t="str">
        <f t="shared" si="68"/>
        <v/>
      </c>
      <c r="B659" s="98" t="str">
        <f t="shared" si="67"/>
        <v/>
      </c>
      <c r="C659" s="99"/>
      <c r="D659" s="100"/>
      <c r="E659" s="100"/>
      <c r="F659" s="57"/>
      <c r="G659" s="58">
        <f t="shared" si="69"/>
        <v>0</v>
      </c>
      <c r="H659" s="58">
        <f>IF(E659="",0,IFERROR(VLOOKUP(E659,档案费管理台账!$D$4:$H$1000,5,0),0))</f>
        <v>0</v>
      </c>
      <c r="I659" s="57"/>
      <c r="J659" s="57"/>
      <c r="K659" s="57"/>
      <c r="L659" s="57"/>
      <c r="M659" s="58" t="str">
        <f t="shared" si="70"/>
        <v/>
      </c>
      <c r="N659" s="102"/>
    </row>
    <row r="660" spans="1:14">
      <c r="A660" s="97" t="str">
        <f t="shared" si="68"/>
        <v/>
      </c>
      <c r="B660" s="98" t="str">
        <f t="shared" si="67"/>
        <v/>
      </c>
      <c r="C660" s="99"/>
      <c r="D660" s="100"/>
      <c r="E660" s="100"/>
      <c r="F660" s="57"/>
      <c r="G660" s="58">
        <f t="shared" si="69"/>
        <v>0</v>
      </c>
      <c r="H660" s="58">
        <f>IF(E660="",0,IFERROR(VLOOKUP(E660,档案费管理台账!$D$4:$H$1000,5,0),0))</f>
        <v>0</v>
      </c>
      <c r="I660" s="57"/>
      <c r="J660" s="57"/>
      <c r="K660" s="57"/>
      <c r="L660" s="57"/>
      <c r="M660" s="58" t="str">
        <f t="shared" si="70"/>
        <v/>
      </c>
      <c r="N660" s="102"/>
    </row>
    <row r="661" spans="1:14">
      <c r="A661" s="97" t="str">
        <f t="shared" si="68"/>
        <v/>
      </c>
      <c r="B661" s="98" t="str">
        <f t="shared" si="67"/>
        <v/>
      </c>
      <c r="C661" s="99"/>
      <c r="D661" s="100"/>
      <c r="E661" s="100"/>
      <c r="F661" s="57"/>
      <c r="G661" s="58">
        <f t="shared" si="69"/>
        <v>0</v>
      </c>
      <c r="H661" s="58">
        <f>IF(E661="",0,IFERROR(VLOOKUP(E661,档案费管理台账!$D$4:$H$1000,5,0),0))</f>
        <v>0</v>
      </c>
      <c r="I661" s="57"/>
      <c r="J661" s="57"/>
      <c r="K661" s="57"/>
      <c r="L661" s="57"/>
      <c r="M661" s="58" t="str">
        <f t="shared" si="70"/>
        <v/>
      </c>
      <c r="N661" s="102"/>
    </row>
    <row r="662" spans="1:14">
      <c r="A662" s="97" t="str">
        <f t="shared" si="68"/>
        <v/>
      </c>
      <c r="B662" s="98" t="str">
        <f t="shared" si="67"/>
        <v/>
      </c>
      <c r="C662" s="99"/>
      <c r="D662" s="100"/>
      <c r="E662" s="100"/>
      <c r="F662" s="57"/>
      <c r="G662" s="58">
        <f t="shared" si="69"/>
        <v>0</v>
      </c>
      <c r="H662" s="58">
        <f>IF(E662="",0,IFERROR(VLOOKUP(E662,档案费管理台账!$D$4:$H$1000,5,0),0))</f>
        <v>0</v>
      </c>
      <c r="I662" s="57"/>
      <c r="J662" s="57"/>
      <c r="K662" s="57"/>
      <c r="L662" s="57"/>
      <c r="M662" s="58" t="str">
        <f t="shared" si="70"/>
        <v/>
      </c>
      <c r="N662" s="102"/>
    </row>
    <row r="663" spans="1:14">
      <c r="A663" s="97" t="str">
        <f t="shared" si="68"/>
        <v/>
      </c>
      <c r="B663" s="98" t="str">
        <f t="shared" si="67"/>
        <v/>
      </c>
      <c r="C663" s="99"/>
      <c r="D663" s="100"/>
      <c r="E663" s="100"/>
      <c r="F663" s="57"/>
      <c r="G663" s="58">
        <f t="shared" si="69"/>
        <v>0</v>
      </c>
      <c r="H663" s="58">
        <f>IF(E663="",0,IFERROR(VLOOKUP(E663,档案费管理台账!$D$4:$H$1000,5,0),0))</f>
        <v>0</v>
      </c>
      <c r="I663" s="57"/>
      <c r="J663" s="57"/>
      <c r="K663" s="57"/>
      <c r="L663" s="57"/>
      <c r="M663" s="58" t="str">
        <f t="shared" si="70"/>
        <v/>
      </c>
      <c r="N663" s="102"/>
    </row>
    <row r="664" spans="1:14">
      <c r="A664" s="97" t="str">
        <f t="shared" si="68"/>
        <v/>
      </c>
      <c r="B664" s="98" t="str">
        <f t="shared" si="67"/>
        <v/>
      </c>
      <c r="C664" s="99"/>
      <c r="D664" s="100"/>
      <c r="E664" s="100"/>
      <c r="F664" s="57"/>
      <c r="G664" s="58">
        <f t="shared" si="69"/>
        <v>0</v>
      </c>
      <c r="H664" s="58">
        <f>IF(E664="",0,IFERROR(VLOOKUP(E664,档案费管理台账!$D$4:$H$1000,5,0),0))</f>
        <v>0</v>
      </c>
      <c r="I664" s="57"/>
      <c r="J664" s="57"/>
      <c r="K664" s="57"/>
      <c r="L664" s="57"/>
      <c r="M664" s="58" t="str">
        <f t="shared" si="70"/>
        <v/>
      </c>
      <c r="N664" s="102"/>
    </row>
    <row r="665" spans="1:14">
      <c r="A665" s="97" t="str">
        <f t="shared" si="68"/>
        <v/>
      </c>
      <c r="B665" s="98" t="str">
        <f t="shared" si="67"/>
        <v/>
      </c>
      <c r="C665" s="99"/>
      <c r="D665" s="100"/>
      <c r="E665" s="100"/>
      <c r="F665" s="57"/>
      <c r="G665" s="58">
        <f t="shared" si="69"/>
        <v>0</v>
      </c>
      <c r="H665" s="58">
        <f>IF(E665="",0,IFERROR(VLOOKUP(E665,档案费管理台账!$D$4:$H$1000,5,0),0))</f>
        <v>0</v>
      </c>
      <c r="I665" s="57"/>
      <c r="J665" s="57"/>
      <c r="K665" s="57"/>
      <c r="L665" s="57"/>
      <c r="M665" s="58" t="str">
        <f t="shared" si="70"/>
        <v/>
      </c>
      <c r="N665" s="102"/>
    </row>
    <row r="666" spans="1:14">
      <c r="A666" s="97" t="str">
        <f t="shared" si="68"/>
        <v/>
      </c>
      <c r="B666" s="98" t="str">
        <f t="shared" si="67"/>
        <v/>
      </c>
      <c r="C666" s="99"/>
      <c r="D666" s="100"/>
      <c r="E666" s="100"/>
      <c r="F666" s="57"/>
      <c r="G666" s="58">
        <f t="shared" si="69"/>
        <v>0</v>
      </c>
      <c r="H666" s="58">
        <f>IF(E666="",0,IFERROR(VLOOKUP(E666,档案费管理台账!$D$4:$H$1000,5,0),0))</f>
        <v>0</v>
      </c>
      <c r="I666" s="57"/>
      <c r="J666" s="57"/>
      <c r="K666" s="57"/>
      <c r="L666" s="57"/>
      <c r="M666" s="58" t="str">
        <f t="shared" si="70"/>
        <v/>
      </c>
      <c r="N666" s="102"/>
    </row>
    <row r="667" spans="1:14">
      <c r="A667" s="97" t="str">
        <f t="shared" si="68"/>
        <v/>
      </c>
      <c r="B667" s="98" t="str">
        <f t="shared" si="67"/>
        <v/>
      </c>
      <c r="C667" s="99"/>
      <c r="D667" s="100"/>
      <c r="E667" s="100"/>
      <c r="F667" s="57"/>
      <c r="G667" s="58">
        <f t="shared" si="69"/>
        <v>0</v>
      </c>
      <c r="H667" s="58">
        <f>IF(E667="",0,IFERROR(VLOOKUP(E667,档案费管理台账!$D$4:$H$1000,5,0),0))</f>
        <v>0</v>
      </c>
      <c r="I667" s="57"/>
      <c r="J667" s="57"/>
      <c r="K667" s="57"/>
      <c r="L667" s="57"/>
      <c r="M667" s="58" t="str">
        <f t="shared" si="70"/>
        <v/>
      </c>
      <c r="N667" s="102"/>
    </row>
    <row r="668" spans="1:14">
      <c r="A668" s="97" t="str">
        <f t="shared" si="68"/>
        <v/>
      </c>
      <c r="B668" s="98" t="str">
        <f t="shared" si="67"/>
        <v/>
      </c>
      <c r="C668" s="99"/>
      <c r="D668" s="100"/>
      <c r="E668" s="100"/>
      <c r="F668" s="57"/>
      <c r="G668" s="58">
        <f t="shared" si="69"/>
        <v>0</v>
      </c>
      <c r="H668" s="58">
        <f>IF(E668="",0,IFERROR(VLOOKUP(E668,档案费管理台账!$D$4:$H$1000,5,0),0))</f>
        <v>0</v>
      </c>
      <c r="I668" s="57"/>
      <c r="J668" s="57"/>
      <c r="K668" s="57"/>
      <c r="L668" s="57"/>
      <c r="M668" s="58" t="str">
        <f t="shared" si="70"/>
        <v/>
      </c>
      <c r="N668" s="102"/>
    </row>
    <row r="669" spans="1:14">
      <c r="A669" s="97" t="str">
        <f t="shared" si="68"/>
        <v/>
      </c>
      <c r="B669" s="98" t="str">
        <f t="shared" si="67"/>
        <v/>
      </c>
      <c r="C669" s="99"/>
      <c r="D669" s="100"/>
      <c r="E669" s="100"/>
      <c r="F669" s="57"/>
      <c r="G669" s="58">
        <f t="shared" si="69"/>
        <v>0</v>
      </c>
      <c r="H669" s="58">
        <f>IF(E669="",0,IFERROR(VLOOKUP(E669,档案费管理台账!$D$4:$H$1000,5,0),0))</f>
        <v>0</v>
      </c>
      <c r="I669" s="57"/>
      <c r="J669" s="57"/>
      <c r="K669" s="57"/>
      <c r="L669" s="57"/>
      <c r="M669" s="58" t="str">
        <f t="shared" si="70"/>
        <v/>
      </c>
      <c r="N669" s="102"/>
    </row>
    <row r="670" spans="1:14">
      <c r="A670" s="97" t="str">
        <f t="shared" si="68"/>
        <v/>
      </c>
      <c r="B670" s="98" t="str">
        <f t="shared" si="67"/>
        <v/>
      </c>
      <c r="C670" s="99"/>
      <c r="D670" s="100"/>
      <c r="E670" s="100"/>
      <c r="F670" s="57"/>
      <c r="G670" s="58">
        <f t="shared" si="69"/>
        <v>0</v>
      </c>
      <c r="H670" s="58">
        <f>IF(E670="",0,IFERROR(VLOOKUP(E670,档案费管理台账!$D$4:$H$1000,5,0),0))</f>
        <v>0</v>
      </c>
      <c r="I670" s="57"/>
      <c r="J670" s="57"/>
      <c r="K670" s="57"/>
      <c r="L670" s="57"/>
      <c r="M670" s="58" t="str">
        <f t="shared" si="70"/>
        <v/>
      </c>
      <c r="N670" s="102"/>
    </row>
    <row r="671" spans="1:14">
      <c r="A671" s="97" t="str">
        <f t="shared" si="68"/>
        <v/>
      </c>
      <c r="B671" s="98" t="str">
        <f t="shared" si="67"/>
        <v/>
      </c>
      <c r="C671" s="99"/>
      <c r="D671" s="100"/>
      <c r="E671" s="100"/>
      <c r="F671" s="57"/>
      <c r="G671" s="58">
        <f t="shared" si="69"/>
        <v>0</v>
      </c>
      <c r="H671" s="58">
        <f>IF(E671="",0,IFERROR(VLOOKUP(E671,档案费管理台账!$D$4:$H$1000,5,0),0))</f>
        <v>0</v>
      </c>
      <c r="I671" s="57"/>
      <c r="J671" s="57"/>
      <c r="K671" s="57"/>
      <c r="L671" s="57"/>
      <c r="M671" s="58" t="str">
        <f t="shared" si="70"/>
        <v/>
      </c>
      <c r="N671" s="102"/>
    </row>
    <row r="672" spans="1:14">
      <c r="A672" s="97" t="str">
        <f t="shared" si="68"/>
        <v/>
      </c>
      <c r="B672" s="98" t="str">
        <f t="shared" si="67"/>
        <v/>
      </c>
      <c r="C672" s="99"/>
      <c r="D672" s="100"/>
      <c r="E672" s="100"/>
      <c r="F672" s="57"/>
      <c r="G672" s="58">
        <f t="shared" si="69"/>
        <v>0</v>
      </c>
      <c r="H672" s="58">
        <f>IF(E672="",0,IFERROR(VLOOKUP(E672,档案费管理台账!$D$4:$H$1000,5,0),0))</f>
        <v>0</v>
      </c>
      <c r="I672" s="57"/>
      <c r="J672" s="57"/>
      <c r="K672" s="57"/>
      <c r="L672" s="57"/>
      <c r="M672" s="58" t="str">
        <f t="shared" si="70"/>
        <v/>
      </c>
      <c r="N672" s="102"/>
    </row>
    <row r="673" spans="1:14">
      <c r="A673" s="97" t="str">
        <f t="shared" si="68"/>
        <v/>
      </c>
      <c r="B673" s="98" t="str">
        <f t="shared" si="67"/>
        <v/>
      </c>
      <c r="C673" s="99"/>
      <c r="D673" s="100"/>
      <c r="E673" s="100"/>
      <c r="F673" s="57"/>
      <c r="G673" s="58">
        <f t="shared" si="69"/>
        <v>0</v>
      </c>
      <c r="H673" s="58">
        <f>IF(E673="",0,IFERROR(VLOOKUP(E673,档案费管理台账!$D$4:$H$1000,5,0),0))</f>
        <v>0</v>
      </c>
      <c r="I673" s="57"/>
      <c r="J673" s="57"/>
      <c r="K673" s="57"/>
      <c r="L673" s="57"/>
      <c r="M673" s="58" t="str">
        <f t="shared" si="70"/>
        <v/>
      </c>
      <c r="N673" s="102"/>
    </row>
    <row r="674" spans="1:14">
      <c r="A674" s="97" t="str">
        <f t="shared" si="68"/>
        <v/>
      </c>
      <c r="B674" s="98" t="str">
        <f t="shared" si="67"/>
        <v/>
      </c>
      <c r="C674" s="99"/>
      <c r="D674" s="100"/>
      <c r="E674" s="100"/>
      <c r="F674" s="57"/>
      <c r="G674" s="58">
        <f t="shared" si="69"/>
        <v>0</v>
      </c>
      <c r="H674" s="58">
        <f>IF(E674="",0,IFERROR(VLOOKUP(E674,档案费管理台账!$D$4:$H$1000,5,0),0))</f>
        <v>0</v>
      </c>
      <c r="I674" s="57"/>
      <c r="J674" s="57"/>
      <c r="K674" s="57"/>
      <c r="L674" s="57"/>
      <c r="M674" s="58" t="str">
        <f t="shared" si="70"/>
        <v/>
      </c>
      <c r="N674" s="102"/>
    </row>
    <row r="675" spans="1:14">
      <c r="A675" s="97" t="str">
        <f t="shared" si="68"/>
        <v/>
      </c>
      <c r="B675" s="98" t="str">
        <f t="shared" si="67"/>
        <v/>
      </c>
      <c r="C675" s="99"/>
      <c r="D675" s="100"/>
      <c r="E675" s="100"/>
      <c r="F675" s="57"/>
      <c r="G675" s="58">
        <f t="shared" si="69"/>
        <v>0</v>
      </c>
      <c r="H675" s="58">
        <f>IF(E675="",0,IFERROR(VLOOKUP(E675,档案费管理台账!$D$4:$H$1000,5,0),0))</f>
        <v>0</v>
      </c>
      <c r="I675" s="57"/>
      <c r="J675" s="57"/>
      <c r="K675" s="57"/>
      <c r="L675" s="57"/>
      <c r="M675" s="58" t="str">
        <f t="shared" si="70"/>
        <v/>
      </c>
      <c r="N675" s="102"/>
    </row>
    <row r="676" spans="1:14">
      <c r="A676" s="97" t="str">
        <f t="shared" si="68"/>
        <v/>
      </c>
      <c r="B676" s="98" t="str">
        <f t="shared" si="67"/>
        <v/>
      </c>
      <c r="C676" s="99"/>
      <c r="D676" s="100"/>
      <c r="E676" s="100"/>
      <c r="F676" s="57"/>
      <c r="G676" s="58">
        <f t="shared" si="69"/>
        <v>0</v>
      </c>
      <c r="H676" s="58">
        <f>IF(E676="",0,IFERROR(VLOOKUP(E676,档案费管理台账!$D$4:$H$1000,5,0),0))</f>
        <v>0</v>
      </c>
      <c r="I676" s="57"/>
      <c r="J676" s="57"/>
      <c r="K676" s="57"/>
      <c r="L676" s="57"/>
      <c r="M676" s="58" t="str">
        <f t="shared" si="70"/>
        <v/>
      </c>
      <c r="N676" s="102"/>
    </row>
    <row r="677" spans="1:14">
      <c r="A677" s="97" t="str">
        <f t="shared" si="68"/>
        <v/>
      </c>
      <c r="B677" s="98" t="str">
        <f t="shared" si="67"/>
        <v/>
      </c>
      <c r="C677" s="99"/>
      <c r="D677" s="100"/>
      <c r="E677" s="100"/>
      <c r="F677" s="57"/>
      <c r="G677" s="58">
        <f t="shared" si="69"/>
        <v>0</v>
      </c>
      <c r="H677" s="58">
        <f>IF(E677="",0,IFERROR(VLOOKUP(E677,档案费管理台账!$D$4:$H$1000,5,0),0))</f>
        <v>0</v>
      </c>
      <c r="I677" s="57"/>
      <c r="J677" s="57"/>
      <c r="K677" s="57"/>
      <c r="L677" s="57"/>
      <c r="M677" s="58" t="str">
        <f t="shared" si="70"/>
        <v/>
      </c>
      <c r="N677" s="102"/>
    </row>
    <row r="678" spans="1:14">
      <c r="A678" s="97" t="str">
        <f t="shared" si="68"/>
        <v/>
      </c>
      <c r="B678" s="98" t="str">
        <f t="shared" si="67"/>
        <v/>
      </c>
      <c r="C678" s="99"/>
      <c r="D678" s="100"/>
      <c r="E678" s="100"/>
      <c r="F678" s="57"/>
      <c r="G678" s="58">
        <f t="shared" si="69"/>
        <v>0</v>
      </c>
      <c r="H678" s="58">
        <f>IF(E678="",0,IFERROR(VLOOKUP(E678,档案费管理台账!$D$4:$H$1000,5,0),0))</f>
        <v>0</v>
      </c>
      <c r="I678" s="57"/>
      <c r="J678" s="57"/>
      <c r="K678" s="57"/>
      <c r="L678" s="57"/>
      <c r="M678" s="58" t="str">
        <f t="shared" si="70"/>
        <v/>
      </c>
      <c r="N678" s="102"/>
    </row>
    <row r="679" spans="1:14">
      <c r="A679" s="97" t="str">
        <f t="shared" si="68"/>
        <v/>
      </c>
      <c r="B679" s="98" t="str">
        <f t="shared" si="67"/>
        <v/>
      </c>
      <c r="C679" s="99"/>
      <c r="D679" s="100"/>
      <c r="E679" s="100"/>
      <c r="F679" s="57"/>
      <c r="G679" s="58">
        <f t="shared" si="69"/>
        <v>0</v>
      </c>
      <c r="H679" s="58">
        <f>IF(E679="",0,IFERROR(VLOOKUP(E679,档案费管理台账!$D$4:$H$1000,5,0),0))</f>
        <v>0</v>
      </c>
      <c r="I679" s="57"/>
      <c r="J679" s="57"/>
      <c r="K679" s="57"/>
      <c r="L679" s="57"/>
      <c r="M679" s="58" t="str">
        <f t="shared" si="70"/>
        <v/>
      </c>
      <c r="N679" s="102"/>
    </row>
    <row r="680" spans="1:14">
      <c r="A680" s="97" t="str">
        <f t="shared" si="68"/>
        <v/>
      </c>
      <c r="B680" s="98" t="str">
        <f t="shared" si="67"/>
        <v/>
      </c>
      <c r="C680" s="99"/>
      <c r="D680" s="100"/>
      <c r="E680" s="100"/>
      <c r="F680" s="57"/>
      <c r="G680" s="58">
        <f t="shared" si="69"/>
        <v>0</v>
      </c>
      <c r="H680" s="58">
        <f>IF(E680="",0,IFERROR(VLOOKUP(E680,档案费管理台账!$D$4:$H$1000,5,0),0))</f>
        <v>0</v>
      </c>
      <c r="I680" s="57"/>
      <c r="J680" s="57"/>
      <c r="K680" s="57"/>
      <c r="L680" s="57"/>
      <c r="M680" s="58" t="str">
        <f t="shared" si="70"/>
        <v/>
      </c>
      <c r="N680" s="102"/>
    </row>
    <row r="681" spans="1:14">
      <c r="A681" s="97" t="str">
        <f t="shared" si="68"/>
        <v/>
      </c>
      <c r="B681" s="98" t="str">
        <f t="shared" si="67"/>
        <v/>
      </c>
      <c r="C681" s="99"/>
      <c r="D681" s="100"/>
      <c r="E681" s="100"/>
      <c r="F681" s="57"/>
      <c r="G681" s="58">
        <f t="shared" si="69"/>
        <v>0</v>
      </c>
      <c r="H681" s="58">
        <f>IF(E681="",0,IFERROR(VLOOKUP(E681,档案费管理台账!$D$4:$H$1000,5,0),0))</f>
        <v>0</v>
      </c>
      <c r="I681" s="57"/>
      <c r="J681" s="57"/>
      <c r="K681" s="57"/>
      <c r="L681" s="57"/>
      <c r="M681" s="58" t="str">
        <f t="shared" si="70"/>
        <v/>
      </c>
      <c r="N681" s="102"/>
    </row>
    <row r="682" spans="1:14">
      <c r="A682" s="97" t="str">
        <f t="shared" si="68"/>
        <v/>
      </c>
      <c r="B682" s="98" t="str">
        <f t="shared" si="67"/>
        <v/>
      </c>
      <c r="C682" s="99"/>
      <c r="D682" s="100"/>
      <c r="E682" s="100"/>
      <c r="F682" s="57"/>
      <c r="G682" s="58">
        <f t="shared" si="69"/>
        <v>0</v>
      </c>
      <c r="H682" s="58">
        <f>IF(E682="",0,IFERROR(VLOOKUP(E682,档案费管理台账!$D$4:$H$1000,5,0),0))</f>
        <v>0</v>
      </c>
      <c r="I682" s="57"/>
      <c r="J682" s="57"/>
      <c r="K682" s="57"/>
      <c r="L682" s="57"/>
      <c r="M682" s="58" t="str">
        <f t="shared" si="70"/>
        <v/>
      </c>
      <c r="N682" s="102"/>
    </row>
    <row r="683" spans="1:14">
      <c r="A683" s="97" t="str">
        <f t="shared" si="68"/>
        <v/>
      </c>
      <c r="B683" s="98" t="str">
        <f t="shared" si="67"/>
        <v/>
      </c>
      <c r="C683" s="99"/>
      <c r="D683" s="100"/>
      <c r="E683" s="100"/>
      <c r="F683" s="57"/>
      <c r="G683" s="58">
        <f t="shared" si="69"/>
        <v>0</v>
      </c>
      <c r="H683" s="58">
        <f>IF(E683="",0,IFERROR(VLOOKUP(E683,档案费管理台账!$D$4:$H$1000,5,0),0))</f>
        <v>0</v>
      </c>
      <c r="I683" s="57"/>
      <c r="J683" s="57"/>
      <c r="K683" s="57"/>
      <c r="L683" s="57"/>
      <c r="M683" s="58" t="str">
        <f t="shared" si="70"/>
        <v/>
      </c>
      <c r="N683" s="102"/>
    </row>
    <row r="684" spans="1:14">
      <c r="A684" s="97" t="str">
        <f t="shared" si="68"/>
        <v/>
      </c>
      <c r="B684" s="98" t="str">
        <f t="shared" ref="B684:B747" si="71">IF(C684="","",MONTH(C684)&amp;"月")</f>
        <v/>
      </c>
      <c r="C684" s="99"/>
      <c r="D684" s="100"/>
      <c r="E684" s="100"/>
      <c r="F684" s="57"/>
      <c r="G684" s="58">
        <f t="shared" si="69"/>
        <v>0</v>
      </c>
      <c r="H684" s="58">
        <f>IF(E684="",0,IFERROR(VLOOKUP(E684,档案费管理台账!$D$4:$H$1000,5,0),0))</f>
        <v>0</v>
      </c>
      <c r="I684" s="57"/>
      <c r="J684" s="57"/>
      <c r="K684" s="57"/>
      <c r="L684" s="57"/>
      <c r="M684" s="58" t="str">
        <f t="shared" si="70"/>
        <v/>
      </c>
      <c r="N684" s="102"/>
    </row>
    <row r="685" spans="1:14">
      <c r="A685" s="97" t="str">
        <f t="shared" ref="A685:A748" si="72">IF(C685="","",ROW()-42)</f>
        <v/>
      </c>
      <c r="B685" s="98" t="str">
        <f t="shared" si="71"/>
        <v/>
      </c>
      <c r="C685" s="99"/>
      <c r="D685" s="100"/>
      <c r="E685" s="100"/>
      <c r="F685" s="57"/>
      <c r="G685" s="58">
        <f t="shared" ref="G685:G748" si="73">IF(F685="",0,F685*$K$41)</f>
        <v>0</v>
      </c>
      <c r="H685" s="58">
        <f>IF(E685="",0,IFERROR(VLOOKUP(E685,档案费管理台账!$D$4:$H$1000,5,0),0))</f>
        <v>0</v>
      </c>
      <c r="I685" s="57"/>
      <c r="J685" s="57"/>
      <c r="K685" s="57"/>
      <c r="L685" s="57"/>
      <c r="M685" s="58" t="str">
        <f t="shared" ref="M685:M748" si="74">IF(C685="","",ROUND(M684+G685-I685-J685-K685-L685-H685,2))</f>
        <v/>
      </c>
      <c r="N685" s="102"/>
    </row>
    <row r="686" spans="1:14">
      <c r="A686" s="97" t="str">
        <f t="shared" si="72"/>
        <v/>
      </c>
      <c r="B686" s="98" t="str">
        <f t="shared" si="71"/>
        <v/>
      </c>
      <c r="C686" s="99"/>
      <c r="D686" s="100"/>
      <c r="E686" s="100"/>
      <c r="F686" s="57"/>
      <c r="G686" s="58">
        <f t="shared" si="73"/>
        <v>0</v>
      </c>
      <c r="H686" s="58">
        <f>IF(E686="",0,IFERROR(VLOOKUP(E686,档案费管理台账!$D$4:$H$1000,5,0),0))</f>
        <v>0</v>
      </c>
      <c r="I686" s="57"/>
      <c r="J686" s="57"/>
      <c r="K686" s="57"/>
      <c r="L686" s="57"/>
      <c r="M686" s="58" t="str">
        <f t="shared" si="74"/>
        <v/>
      </c>
      <c r="N686" s="102"/>
    </row>
    <row r="687" spans="1:14">
      <c r="A687" s="97" t="str">
        <f t="shared" si="72"/>
        <v/>
      </c>
      <c r="B687" s="98" t="str">
        <f t="shared" si="71"/>
        <v/>
      </c>
      <c r="C687" s="99"/>
      <c r="D687" s="100"/>
      <c r="E687" s="100"/>
      <c r="F687" s="57"/>
      <c r="G687" s="58">
        <f t="shared" si="73"/>
        <v>0</v>
      </c>
      <c r="H687" s="58">
        <f>IF(E687="",0,IFERROR(VLOOKUP(E687,档案费管理台账!$D$4:$H$1000,5,0),0))</f>
        <v>0</v>
      </c>
      <c r="I687" s="57"/>
      <c r="J687" s="57"/>
      <c r="K687" s="57"/>
      <c r="L687" s="57"/>
      <c r="M687" s="58" t="str">
        <f t="shared" si="74"/>
        <v/>
      </c>
      <c r="N687" s="102"/>
    </row>
    <row r="688" spans="1:14">
      <c r="A688" s="97" t="str">
        <f t="shared" si="72"/>
        <v/>
      </c>
      <c r="B688" s="98" t="str">
        <f t="shared" si="71"/>
        <v/>
      </c>
      <c r="C688" s="99"/>
      <c r="D688" s="100"/>
      <c r="E688" s="100"/>
      <c r="F688" s="57"/>
      <c r="G688" s="58">
        <f t="shared" si="73"/>
        <v>0</v>
      </c>
      <c r="H688" s="58">
        <f>IF(E688="",0,IFERROR(VLOOKUP(E688,档案费管理台账!$D$4:$H$1000,5,0),0))</f>
        <v>0</v>
      </c>
      <c r="I688" s="57"/>
      <c r="J688" s="57"/>
      <c r="K688" s="57"/>
      <c r="L688" s="57"/>
      <c r="M688" s="58" t="str">
        <f t="shared" si="74"/>
        <v/>
      </c>
      <c r="N688" s="102"/>
    </row>
    <row r="689" spans="1:14">
      <c r="A689" s="97" t="str">
        <f t="shared" si="72"/>
        <v/>
      </c>
      <c r="B689" s="98" t="str">
        <f t="shared" si="71"/>
        <v/>
      </c>
      <c r="C689" s="99"/>
      <c r="D689" s="100"/>
      <c r="E689" s="100"/>
      <c r="F689" s="57"/>
      <c r="G689" s="58">
        <f t="shared" si="73"/>
        <v>0</v>
      </c>
      <c r="H689" s="58">
        <f>IF(E689="",0,IFERROR(VLOOKUP(E689,档案费管理台账!$D$4:$H$1000,5,0),0))</f>
        <v>0</v>
      </c>
      <c r="I689" s="57"/>
      <c r="J689" s="57"/>
      <c r="K689" s="57"/>
      <c r="L689" s="57"/>
      <c r="M689" s="58" t="str">
        <f t="shared" si="74"/>
        <v/>
      </c>
      <c r="N689" s="102"/>
    </row>
    <row r="690" spans="1:14">
      <c r="A690" s="97" t="str">
        <f t="shared" si="72"/>
        <v/>
      </c>
      <c r="B690" s="98" t="str">
        <f t="shared" si="71"/>
        <v/>
      </c>
      <c r="C690" s="99"/>
      <c r="D690" s="100"/>
      <c r="E690" s="100"/>
      <c r="F690" s="57"/>
      <c r="G690" s="58">
        <f t="shared" si="73"/>
        <v>0</v>
      </c>
      <c r="H690" s="58">
        <f>IF(E690="",0,IFERROR(VLOOKUP(E690,档案费管理台账!$D$4:$H$1000,5,0),0))</f>
        <v>0</v>
      </c>
      <c r="I690" s="57"/>
      <c r="J690" s="57"/>
      <c r="K690" s="57"/>
      <c r="L690" s="57"/>
      <c r="M690" s="58" t="str">
        <f t="shared" si="74"/>
        <v/>
      </c>
      <c r="N690" s="102"/>
    </row>
    <row r="691" spans="1:14">
      <c r="A691" s="97" t="str">
        <f t="shared" si="72"/>
        <v/>
      </c>
      <c r="B691" s="98" t="str">
        <f t="shared" si="71"/>
        <v/>
      </c>
      <c r="C691" s="99"/>
      <c r="D691" s="100"/>
      <c r="E691" s="100"/>
      <c r="F691" s="57"/>
      <c r="G691" s="58">
        <f t="shared" si="73"/>
        <v>0</v>
      </c>
      <c r="H691" s="58">
        <f>IF(E691="",0,IFERROR(VLOOKUP(E691,档案费管理台账!$D$4:$H$1000,5,0),0))</f>
        <v>0</v>
      </c>
      <c r="I691" s="57"/>
      <c r="J691" s="57"/>
      <c r="K691" s="57"/>
      <c r="L691" s="57"/>
      <c r="M691" s="58" t="str">
        <f t="shared" si="74"/>
        <v/>
      </c>
      <c r="N691" s="102"/>
    </row>
    <row r="692" spans="1:14">
      <c r="A692" s="97" t="str">
        <f t="shared" si="72"/>
        <v/>
      </c>
      <c r="B692" s="98" t="str">
        <f t="shared" si="71"/>
        <v/>
      </c>
      <c r="C692" s="99"/>
      <c r="D692" s="100"/>
      <c r="E692" s="100"/>
      <c r="F692" s="57"/>
      <c r="G692" s="58">
        <f t="shared" si="73"/>
        <v>0</v>
      </c>
      <c r="H692" s="58">
        <f>IF(E692="",0,IFERROR(VLOOKUP(E692,档案费管理台账!$D$4:$H$1000,5,0),0))</f>
        <v>0</v>
      </c>
      <c r="I692" s="57"/>
      <c r="J692" s="57"/>
      <c r="K692" s="57"/>
      <c r="L692" s="57"/>
      <c r="M692" s="58" t="str">
        <f t="shared" si="74"/>
        <v/>
      </c>
      <c r="N692" s="102"/>
    </row>
    <row r="693" spans="1:14">
      <c r="A693" s="97" t="str">
        <f t="shared" si="72"/>
        <v/>
      </c>
      <c r="B693" s="98" t="str">
        <f t="shared" si="71"/>
        <v/>
      </c>
      <c r="C693" s="99"/>
      <c r="D693" s="100"/>
      <c r="E693" s="100"/>
      <c r="F693" s="57"/>
      <c r="G693" s="58">
        <f t="shared" si="73"/>
        <v>0</v>
      </c>
      <c r="H693" s="58">
        <f>IF(E693="",0,IFERROR(VLOOKUP(E693,档案费管理台账!$D$4:$H$1000,5,0),0))</f>
        <v>0</v>
      </c>
      <c r="I693" s="57"/>
      <c r="J693" s="57"/>
      <c r="K693" s="57"/>
      <c r="L693" s="57"/>
      <c r="M693" s="58" t="str">
        <f t="shared" si="74"/>
        <v/>
      </c>
      <c r="N693" s="102"/>
    </row>
    <row r="694" spans="1:14">
      <c r="A694" s="97" t="str">
        <f t="shared" si="72"/>
        <v/>
      </c>
      <c r="B694" s="98" t="str">
        <f t="shared" si="71"/>
        <v/>
      </c>
      <c r="C694" s="99"/>
      <c r="D694" s="100"/>
      <c r="E694" s="100"/>
      <c r="F694" s="57"/>
      <c r="G694" s="58">
        <f t="shared" si="73"/>
        <v>0</v>
      </c>
      <c r="H694" s="58">
        <f>IF(E694="",0,IFERROR(VLOOKUP(E694,档案费管理台账!$D$4:$H$1000,5,0),0))</f>
        <v>0</v>
      </c>
      <c r="I694" s="57"/>
      <c r="J694" s="57"/>
      <c r="K694" s="57"/>
      <c r="L694" s="57"/>
      <c r="M694" s="58" t="str">
        <f t="shared" si="74"/>
        <v/>
      </c>
      <c r="N694" s="102"/>
    </row>
    <row r="695" spans="1:14">
      <c r="A695" s="97" t="str">
        <f t="shared" si="72"/>
        <v/>
      </c>
      <c r="B695" s="98" t="str">
        <f t="shared" si="71"/>
        <v/>
      </c>
      <c r="C695" s="99"/>
      <c r="D695" s="100"/>
      <c r="E695" s="100"/>
      <c r="F695" s="57"/>
      <c r="G695" s="58">
        <f t="shared" si="73"/>
        <v>0</v>
      </c>
      <c r="H695" s="58">
        <f>IF(E695="",0,IFERROR(VLOOKUP(E695,档案费管理台账!$D$4:$H$1000,5,0),0))</f>
        <v>0</v>
      </c>
      <c r="I695" s="57"/>
      <c r="J695" s="57"/>
      <c r="K695" s="57"/>
      <c r="L695" s="57"/>
      <c r="M695" s="58" t="str">
        <f t="shared" si="74"/>
        <v/>
      </c>
      <c r="N695" s="102"/>
    </row>
    <row r="696" spans="1:14">
      <c r="A696" s="97" t="str">
        <f t="shared" si="72"/>
        <v/>
      </c>
      <c r="B696" s="98" t="str">
        <f t="shared" si="71"/>
        <v/>
      </c>
      <c r="C696" s="99"/>
      <c r="D696" s="100"/>
      <c r="E696" s="100"/>
      <c r="F696" s="57"/>
      <c r="G696" s="58">
        <f t="shared" si="73"/>
        <v>0</v>
      </c>
      <c r="H696" s="58">
        <f>IF(E696="",0,IFERROR(VLOOKUP(E696,档案费管理台账!$D$4:$H$1000,5,0),0))</f>
        <v>0</v>
      </c>
      <c r="I696" s="57"/>
      <c r="J696" s="57"/>
      <c r="K696" s="57"/>
      <c r="L696" s="57"/>
      <c r="M696" s="58" t="str">
        <f t="shared" si="74"/>
        <v/>
      </c>
      <c r="N696" s="102"/>
    </row>
    <row r="697" spans="1:14">
      <c r="A697" s="97" t="str">
        <f t="shared" si="72"/>
        <v/>
      </c>
      <c r="B697" s="98" t="str">
        <f t="shared" si="71"/>
        <v/>
      </c>
      <c r="C697" s="99"/>
      <c r="D697" s="100"/>
      <c r="E697" s="100"/>
      <c r="F697" s="57"/>
      <c r="G697" s="58">
        <f t="shared" si="73"/>
        <v>0</v>
      </c>
      <c r="H697" s="58">
        <f>IF(E697="",0,IFERROR(VLOOKUP(E697,档案费管理台账!$D$4:$H$1000,5,0),0))</f>
        <v>0</v>
      </c>
      <c r="I697" s="57"/>
      <c r="J697" s="57"/>
      <c r="K697" s="57"/>
      <c r="L697" s="57"/>
      <c r="M697" s="58" t="str">
        <f t="shared" si="74"/>
        <v/>
      </c>
      <c r="N697" s="102"/>
    </row>
    <row r="698" spans="1:14">
      <c r="A698" s="97" t="str">
        <f t="shared" si="72"/>
        <v/>
      </c>
      <c r="B698" s="98" t="str">
        <f t="shared" si="71"/>
        <v/>
      </c>
      <c r="C698" s="99"/>
      <c r="D698" s="100"/>
      <c r="E698" s="100"/>
      <c r="F698" s="57"/>
      <c r="G698" s="58">
        <f t="shared" si="73"/>
        <v>0</v>
      </c>
      <c r="H698" s="58">
        <f>IF(E698="",0,IFERROR(VLOOKUP(E698,档案费管理台账!$D$4:$H$1000,5,0),0))</f>
        <v>0</v>
      </c>
      <c r="I698" s="57"/>
      <c r="J698" s="57"/>
      <c r="K698" s="57"/>
      <c r="L698" s="57"/>
      <c r="M698" s="58" t="str">
        <f t="shared" si="74"/>
        <v/>
      </c>
      <c r="N698" s="102"/>
    </row>
    <row r="699" spans="1:14">
      <c r="A699" s="97" t="str">
        <f t="shared" si="72"/>
        <v/>
      </c>
      <c r="B699" s="98" t="str">
        <f t="shared" si="71"/>
        <v/>
      </c>
      <c r="C699" s="99"/>
      <c r="D699" s="100"/>
      <c r="E699" s="100"/>
      <c r="F699" s="57"/>
      <c r="G699" s="58">
        <f t="shared" si="73"/>
        <v>0</v>
      </c>
      <c r="H699" s="58">
        <f>IF(E699="",0,IFERROR(VLOOKUP(E699,档案费管理台账!$D$4:$H$1000,5,0),0))</f>
        <v>0</v>
      </c>
      <c r="I699" s="57"/>
      <c r="J699" s="57"/>
      <c r="K699" s="57"/>
      <c r="L699" s="57"/>
      <c r="M699" s="58" t="str">
        <f t="shared" si="74"/>
        <v/>
      </c>
      <c r="N699" s="102"/>
    </row>
    <row r="700" spans="1:14">
      <c r="A700" s="97" t="str">
        <f t="shared" si="72"/>
        <v/>
      </c>
      <c r="B700" s="98" t="str">
        <f t="shared" si="71"/>
        <v/>
      </c>
      <c r="C700" s="99"/>
      <c r="D700" s="100"/>
      <c r="E700" s="100"/>
      <c r="F700" s="57"/>
      <c r="G700" s="58">
        <f t="shared" si="73"/>
        <v>0</v>
      </c>
      <c r="H700" s="58">
        <f>IF(E700="",0,IFERROR(VLOOKUP(E700,档案费管理台账!$D$4:$H$1000,5,0),0))</f>
        <v>0</v>
      </c>
      <c r="I700" s="57"/>
      <c r="J700" s="57"/>
      <c r="K700" s="57"/>
      <c r="L700" s="57"/>
      <c r="M700" s="58" t="str">
        <f t="shared" si="74"/>
        <v/>
      </c>
      <c r="N700" s="102"/>
    </row>
    <row r="701" spans="1:14">
      <c r="A701" s="97" t="str">
        <f t="shared" si="72"/>
        <v/>
      </c>
      <c r="B701" s="98" t="str">
        <f t="shared" si="71"/>
        <v/>
      </c>
      <c r="C701" s="99"/>
      <c r="D701" s="100"/>
      <c r="E701" s="100"/>
      <c r="F701" s="57"/>
      <c r="G701" s="58">
        <f t="shared" si="73"/>
        <v>0</v>
      </c>
      <c r="H701" s="58">
        <f>IF(E701="",0,IFERROR(VLOOKUP(E701,档案费管理台账!$D$4:$H$1000,5,0),0))</f>
        <v>0</v>
      </c>
      <c r="I701" s="57"/>
      <c r="J701" s="57"/>
      <c r="K701" s="57"/>
      <c r="L701" s="57"/>
      <c r="M701" s="58" t="str">
        <f t="shared" si="74"/>
        <v/>
      </c>
      <c r="N701" s="102"/>
    </row>
    <row r="702" spans="1:14">
      <c r="A702" s="97" t="str">
        <f t="shared" si="72"/>
        <v/>
      </c>
      <c r="B702" s="98" t="str">
        <f t="shared" si="71"/>
        <v/>
      </c>
      <c r="C702" s="99"/>
      <c r="D702" s="100"/>
      <c r="E702" s="100"/>
      <c r="F702" s="57"/>
      <c r="G702" s="58">
        <f t="shared" si="73"/>
        <v>0</v>
      </c>
      <c r="H702" s="58">
        <f>IF(E702="",0,IFERROR(VLOOKUP(E702,档案费管理台账!$D$4:$H$1000,5,0),0))</f>
        <v>0</v>
      </c>
      <c r="I702" s="57"/>
      <c r="J702" s="57"/>
      <c r="K702" s="57"/>
      <c r="L702" s="57"/>
      <c r="M702" s="58" t="str">
        <f t="shared" si="74"/>
        <v/>
      </c>
      <c r="N702" s="102"/>
    </row>
    <row r="703" spans="1:14">
      <c r="A703" s="97" t="str">
        <f t="shared" si="72"/>
        <v/>
      </c>
      <c r="B703" s="98" t="str">
        <f t="shared" si="71"/>
        <v/>
      </c>
      <c r="C703" s="99"/>
      <c r="D703" s="100"/>
      <c r="E703" s="100"/>
      <c r="F703" s="57"/>
      <c r="G703" s="58">
        <f t="shared" si="73"/>
        <v>0</v>
      </c>
      <c r="H703" s="58">
        <f>IF(E703="",0,IFERROR(VLOOKUP(E703,档案费管理台账!$D$4:$H$1000,5,0),0))</f>
        <v>0</v>
      </c>
      <c r="I703" s="57"/>
      <c r="J703" s="57"/>
      <c r="K703" s="57"/>
      <c r="L703" s="57"/>
      <c r="M703" s="58" t="str">
        <f t="shared" si="74"/>
        <v/>
      </c>
      <c r="N703" s="102"/>
    </row>
    <row r="704" spans="1:14">
      <c r="A704" s="97" t="str">
        <f t="shared" si="72"/>
        <v/>
      </c>
      <c r="B704" s="98" t="str">
        <f t="shared" si="71"/>
        <v/>
      </c>
      <c r="C704" s="99"/>
      <c r="D704" s="100"/>
      <c r="E704" s="100"/>
      <c r="F704" s="57"/>
      <c r="G704" s="58">
        <f t="shared" si="73"/>
        <v>0</v>
      </c>
      <c r="H704" s="58">
        <f>IF(E704="",0,IFERROR(VLOOKUP(E704,档案费管理台账!$D$4:$H$1000,5,0),0))</f>
        <v>0</v>
      </c>
      <c r="I704" s="57"/>
      <c r="J704" s="57"/>
      <c r="K704" s="57"/>
      <c r="L704" s="57"/>
      <c r="M704" s="58" t="str">
        <f t="shared" si="74"/>
        <v/>
      </c>
      <c r="N704" s="102"/>
    </row>
    <row r="705" spans="1:14">
      <c r="A705" s="97" t="str">
        <f t="shared" si="72"/>
        <v/>
      </c>
      <c r="B705" s="98" t="str">
        <f t="shared" si="71"/>
        <v/>
      </c>
      <c r="C705" s="99"/>
      <c r="D705" s="100"/>
      <c r="E705" s="100"/>
      <c r="F705" s="57"/>
      <c r="G705" s="58">
        <f t="shared" si="73"/>
        <v>0</v>
      </c>
      <c r="H705" s="58">
        <f>IF(E705="",0,IFERROR(VLOOKUP(E705,档案费管理台账!$D$4:$H$1000,5,0),0))</f>
        <v>0</v>
      </c>
      <c r="I705" s="57"/>
      <c r="J705" s="57"/>
      <c r="K705" s="57"/>
      <c r="L705" s="57"/>
      <c r="M705" s="58" t="str">
        <f t="shared" si="74"/>
        <v/>
      </c>
      <c r="N705" s="102"/>
    </row>
    <row r="706" spans="1:14">
      <c r="A706" s="97" t="str">
        <f t="shared" si="72"/>
        <v/>
      </c>
      <c r="B706" s="98" t="str">
        <f t="shared" si="71"/>
        <v/>
      </c>
      <c r="C706" s="99"/>
      <c r="D706" s="100"/>
      <c r="E706" s="100"/>
      <c r="F706" s="57"/>
      <c r="G706" s="58">
        <f t="shared" si="73"/>
        <v>0</v>
      </c>
      <c r="H706" s="58">
        <f>IF(E706="",0,IFERROR(VLOOKUP(E706,档案费管理台账!$D$4:$H$1000,5,0),0))</f>
        <v>0</v>
      </c>
      <c r="I706" s="57"/>
      <c r="J706" s="57"/>
      <c r="K706" s="57"/>
      <c r="L706" s="57"/>
      <c r="M706" s="58" t="str">
        <f t="shared" si="74"/>
        <v/>
      </c>
      <c r="N706" s="102"/>
    </row>
    <row r="707" spans="1:14">
      <c r="A707" s="97" t="str">
        <f t="shared" si="72"/>
        <v/>
      </c>
      <c r="B707" s="98" t="str">
        <f t="shared" si="71"/>
        <v/>
      </c>
      <c r="C707" s="99"/>
      <c r="D707" s="100"/>
      <c r="E707" s="100"/>
      <c r="F707" s="57"/>
      <c r="G707" s="58">
        <f t="shared" si="73"/>
        <v>0</v>
      </c>
      <c r="H707" s="58">
        <f>IF(E707="",0,IFERROR(VLOOKUP(E707,档案费管理台账!$D$4:$H$1000,5,0),0))</f>
        <v>0</v>
      </c>
      <c r="I707" s="57"/>
      <c r="J707" s="57"/>
      <c r="K707" s="57"/>
      <c r="L707" s="57"/>
      <c r="M707" s="58" t="str">
        <f t="shared" si="74"/>
        <v/>
      </c>
      <c r="N707" s="102"/>
    </row>
    <row r="708" spans="1:14">
      <c r="A708" s="97" t="str">
        <f t="shared" si="72"/>
        <v/>
      </c>
      <c r="B708" s="98" t="str">
        <f t="shared" si="71"/>
        <v/>
      </c>
      <c r="C708" s="99"/>
      <c r="D708" s="100"/>
      <c r="E708" s="100"/>
      <c r="F708" s="57"/>
      <c r="G708" s="58">
        <f t="shared" si="73"/>
        <v>0</v>
      </c>
      <c r="H708" s="58">
        <f>IF(E708="",0,IFERROR(VLOOKUP(E708,档案费管理台账!$D$4:$H$1000,5,0),0))</f>
        <v>0</v>
      </c>
      <c r="I708" s="57"/>
      <c r="J708" s="57"/>
      <c r="K708" s="57"/>
      <c r="L708" s="57"/>
      <c r="M708" s="58" t="str">
        <f t="shared" si="74"/>
        <v/>
      </c>
      <c r="N708" s="102"/>
    </row>
    <row r="709" spans="1:14">
      <c r="A709" s="97" t="str">
        <f t="shared" si="72"/>
        <v/>
      </c>
      <c r="B709" s="98" t="str">
        <f t="shared" si="71"/>
        <v/>
      </c>
      <c r="C709" s="99"/>
      <c r="D709" s="100"/>
      <c r="E709" s="100"/>
      <c r="F709" s="57"/>
      <c r="G709" s="58">
        <f t="shared" si="73"/>
        <v>0</v>
      </c>
      <c r="H709" s="58">
        <f>IF(E709="",0,IFERROR(VLOOKUP(E709,档案费管理台账!$D$4:$H$1000,5,0),0))</f>
        <v>0</v>
      </c>
      <c r="I709" s="57"/>
      <c r="J709" s="57"/>
      <c r="K709" s="57"/>
      <c r="L709" s="57"/>
      <c r="M709" s="58" t="str">
        <f t="shared" si="74"/>
        <v/>
      </c>
      <c r="N709" s="102"/>
    </row>
    <row r="710" spans="1:14">
      <c r="A710" s="97" t="str">
        <f t="shared" si="72"/>
        <v/>
      </c>
      <c r="B710" s="98" t="str">
        <f t="shared" si="71"/>
        <v/>
      </c>
      <c r="C710" s="99"/>
      <c r="D710" s="100"/>
      <c r="E710" s="100"/>
      <c r="F710" s="57"/>
      <c r="G710" s="58">
        <f t="shared" si="73"/>
        <v>0</v>
      </c>
      <c r="H710" s="58">
        <f>IF(E710="",0,IFERROR(VLOOKUP(E710,档案费管理台账!$D$4:$H$1000,5,0),0))</f>
        <v>0</v>
      </c>
      <c r="I710" s="57"/>
      <c r="J710" s="57"/>
      <c r="K710" s="57"/>
      <c r="L710" s="57"/>
      <c r="M710" s="58" t="str">
        <f t="shared" si="74"/>
        <v/>
      </c>
      <c r="N710" s="102"/>
    </row>
    <row r="711" spans="1:14">
      <c r="A711" s="97" t="str">
        <f t="shared" si="72"/>
        <v/>
      </c>
      <c r="B711" s="98" t="str">
        <f t="shared" si="71"/>
        <v/>
      </c>
      <c r="C711" s="99"/>
      <c r="D711" s="100"/>
      <c r="E711" s="100"/>
      <c r="F711" s="57"/>
      <c r="G711" s="58">
        <f t="shared" si="73"/>
        <v>0</v>
      </c>
      <c r="H711" s="58">
        <f>IF(E711="",0,IFERROR(VLOOKUP(E711,档案费管理台账!$D$4:$H$1000,5,0),0))</f>
        <v>0</v>
      </c>
      <c r="I711" s="57"/>
      <c r="J711" s="57"/>
      <c r="K711" s="57"/>
      <c r="L711" s="57"/>
      <c r="M711" s="58" t="str">
        <f t="shared" si="74"/>
        <v/>
      </c>
      <c r="N711" s="102"/>
    </row>
    <row r="712" spans="1:14">
      <c r="A712" s="97" t="str">
        <f t="shared" si="72"/>
        <v/>
      </c>
      <c r="B712" s="98" t="str">
        <f t="shared" si="71"/>
        <v/>
      </c>
      <c r="C712" s="99"/>
      <c r="D712" s="100"/>
      <c r="E712" s="100"/>
      <c r="F712" s="57"/>
      <c r="G712" s="58">
        <f t="shared" si="73"/>
        <v>0</v>
      </c>
      <c r="H712" s="58">
        <f>IF(E712="",0,IFERROR(VLOOKUP(E712,档案费管理台账!$D$4:$H$1000,5,0),0))</f>
        <v>0</v>
      </c>
      <c r="I712" s="57"/>
      <c r="J712" s="57"/>
      <c r="K712" s="57"/>
      <c r="L712" s="57"/>
      <c r="M712" s="58" t="str">
        <f t="shared" si="74"/>
        <v/>
      </c>
      <c r="N712" s="102"/>
    </row>
    <row r="713" spans="1:14">
      <c r="A713" s="97" t="str">
        <f t="shared" si="72"/>
        <v/>
      </c>
      <c r="B713" s="98" t="str">
        <f t="shared" si="71"/>
        <v/>
      </c>
      <c r="C713" s="99"/>
      <c r="D713" s="100"/>
      <c r="E713" s="100"/>
      <c r="F713" s="57"/>
      <c r="G713" s="58">
        <f t="shared" si="73"/>
        <v>0</v>
      </c>
      <c r="H713" s="58">
        <f>IF(E713="",0,IFERROR(VLOOKUP(E713,档案费管理台账!$D$4:$H$1000,5,0),0))</f>
        <v>0</v>
      </c>
      <c r="I713" s="57"/>
      <c r="J713" s="57"/>
      <c r="K713" s="57"/>
      <c r="L713" s="57"/>
      <c r="M713" s="58" t="str">
        <f t="shared" si="74"/>
        <v/>
      </c>
      <c r="N713" s="102"/>
    </row>
    <row r="714" spans="1:14">
      <c r="A714" s="97" t="str">
        <f t="shared" si="72"/>
        <v/>
      </c>
      <c r="B714" s="98" t="str">
        <f t="shared" si="71"/>
        <v/>
      </c>
      <c r="C714" s="99"/>
      <c r="D714" s="100"/>
      <c r="E714" s="100"/>
      <c r="F714" s="57"/>
      <c r="G714" s="58">
        <f t="shared" si="73"/>
        <v>0</v>
      </c>
      <c r="H714" s="58">
        <f>IF(E714="",0,IFERROR(VLOOKUP(E714,档案费管理台账!$D$4:$H$1000,5,0),0))</f>
        <v>0</v>
      </c>
      <c r="I714" s="57"/>
      <c r="J714" s="57"/>
      <c r="K714" s="57"/>
      <c r="L714" s="57"/>
      <c r="M714" s="58" t="str">
        <f t="shared" si="74"/>
        <v/>
      </c>
      <c r="N714" s="102"/>
    </row>
    <row r="715" spans="1:14">
      <c r="A715" s="97" t="str">
        <f t="shared" si="72"/>
        <v/>
      </c>
      <c r="B715" s="98" t="str">
        <f t="shared" si="71"/>
        <v/>
      </c>
      <c r="C715" s="99"/>
      <c r="D715" s="100"/>
      <c r="E715" s="100"/>
      <c r="F715" s="57"/>
      <c r="G715" s="58">
        <f t="shared" si="73"/>
        <v>0</v>
      </c>
      <c r="H715" s="58">
        <f>IF(E715="",0,IFERROR(VLOOKUP(E715,档案费管理台账!$D$4:$H$1000,5,0),0))</f>
        <v>0</v>
      </c>
      <c r="I715" s="57"/>
      <c r="J715" s="57"/>
      <c r="K715" s="57"/>
      <c r="L715" s="57"/>
      <c r="M715" s="58" t="str">
        <f t="shared" si="74"/>
        <v/>
      </c>
      <c r="N715" s="102"/>
    </row>
    <row r="716" spans="1:14">
      <c r="A716" s="97" t="str">
        <f t="shared" si="72"/>
        <v/>
      </c>
      <c r="B716" s="98" t="str">
        <f t="shared" si="71"/>
        <v/>
      </c>
      <c r="C716" s="99"/>
      <c r="D716" s="100"/>
      <c r="E716" s="100"/>
      <c r="F716" s="57"/>
      <c r="G716" s="58">
        <f t="shared" si="73"/>
        <v>0</v>
      </c>
      <c r="H716" s="58">
        <f>IF(E716="",0,IFERROR(VLOOKUP(E716,档案费管理台账!$D$4:$H$1000,5,0),0))</f>
        <v>0</v>
      </c>
      <c r="I716" s="57"/>
      <c r="J716" s="57"/>
      <c r="K716" s="57"/>
      <c r="L716" s="57"/>
      <c r="M716" s="58" t="str">
        <f t="shared" si="74"/>
        <v/>
      </c>
      <c r="N716" s="102"/>
    </row>
    <row r="717" spans="1:14">
      <c r="A717" s="97" t="str">
        <f t="shared" si="72"/>
        <v/>
      </c>
      <c r="B717" s="98" t="str">
        <f t="shared" si="71"/>
        <v/>
      </c>
      <c r="C717" s="99"/>
      <c r="D717" s="100"/>
      <c r="E717" s="100"/>
      <c r="F717" s="57"/>
      <c r="G717" s="58">
        <f t="shared" si="73"/>
        <v>0</v>
      </c>
      <c r="H717" s="58">
        <f>IF(E717="",0,IFERROR(VLOOKUP(E717,档案费管理台账!$D$4:$H$1000,5,0),0))</f>
        <v>0</v>
      </c>
      <c r="I717" s="57"/>
      <c r="J717" s="57"/>
      <c r="K717" s="57"/>
      <c r="L717" s="57"/>
      <c r="M717" s="58" t="str">
        <f t="shared" si="74"/>
        <v/>
      </c>
      <c r="N717" s="102"/>
    </row>
    <row r="718" spans="1:14">
      <c r="A718" s="97" t="str">
        <f t="shared" si="72"/>
        <v/>
      </c>
      <c r="B718" s="98" t="str">
        <f t="shared" si="71"/>
        <v/>
      </c>
      <c r="C718" s="99"/>
      <c r="D718" s="100"/>
      <c r="E718" s="100"/>
      <c r="F718" s="57"/>
      <c r="G718" s="58">
        <f t="shared" si="73"/>
        <v>0</v>
      </c>
      <c r="H718" s="58">
        <f>IF(E718="",0,IFERROR(VLOOKUP(E718,档案费管理台账!$D$4:$H$1000,5,0),0))</f>
        <v>0</v>
      </c>
      <c r="I718" s="57"/>
      <c r="J718" s="57"/>
      <c r="K718" s="57"/>
      <c r="L718" s="57"/>
      <c r="M718" s="58" t="str">
        <f t="shared" si="74"/>
        <v/>
      </c>
      <c r="N718" s="102"/>
    </row>
    <row r="719" spans="1:14">
      <c r="A719" s="97" t="str">
        <f t="shared" si="72"/>
        <v/>
      </c>
      <c r="B719" s="98" t="str">
        <f t="shared" si="71"/>
        <v/>
      </c>
      <c r="C719" s="99"/>
      <c r="D719" s="100"/>
      <c r="E719" s="100"/>
      <c r="F719" s="57"/>
      <c r="G719" s="58">
        <f t="shared" si="73"/>
        <v>0</v>
      </c>
      <c r="H719" s="58">
        <f>IF(E719="",0,IFERROR(VLOOKUP(E719,档案费管理台账!$D$4:$H$1000,5,0),0))</f>
        <v>0</v>
      </c>
      <c r="I719" s="57"/>
      <c r="J719" s="57"/>
      <c r="K719" s="57"/>
      <c r="L719" s="57"/>
      <c r="M719" s="58" t="str">
        <f t="shared" si="74"/>
        <v/>
      </c>
      <c r="N719" s="102"/>
    </row>
    <row r="720" spans="1:14">
      <c r="A720" s="97" t="str">
        <f t="shared" si="72"/>
        <v/>
      </c>
      <c r="B720" s="98" t="str">
        <f t="shared" si="71"/>
        <v/>
      </c>
      <c r="C720" s="99"/>
      <c r="D720" s="100"/>
      <c r="E720" s="100"/>
      <c r="F720" s="57"/>
      <c r="G720" s="58">
        <f t="shared" si="73"/>
        <v>0</v>
      </c>
      <c r="H720" s="58">
        <f>IF(E720="",0,IFERROR(VLOOKUP(E720,档案费管理台账!$D$4:$H$1000,5,0),0))</f>
        <v>0</v>
      </c>
      <c r="I720" s="57"/>
      <c r="J720" s="57"/>
      <c r="K720" s="57"/>
      <c r="L720" s="57"/>
      <c r="M720" s="58" t="str">
        <f t="shared" si="74"/>
        <v/>
      </c>
      <c r="N720" s="102"/>
    </row>
    <row r="721" spans="1:14">
      <c r="A721" s="97" t="str">
        <f t="shared" si="72"/>
        <v/>
      </c>
      <c r="B721" s="98" t="str">
        <f t="shared" si="71"/>
        <v/>
      </c>
      <c r="C721" s="99"/>
      <c r="D721" s="100"/>
      <c r="E721" s="100"/>
      <c r="F721" s="57"/>
      <c r="G721" s="58">
        <f t="shared" si="73"/>
        <v>0</v>
      </c>
      <c r="H721" s="58">
        <f>IF(E721="",0,IFERROR(VLOOKUP(E721,档案费管理台账!$D$4:$H$1000,5,0),0))</f>
        <v>0</v>
      </c>
      <c r="I721" s="57"/>
      <c r="J721" s="57"/>
      <c r="K721" s="57"/>
      <c r="L721" s="57"/>
      <c r="M721" s="58" t="str">
        <f t="shared" si="74"/>
        <v/>
      </c>
      <c r="N721" s="102"/>
    </row>
    <row r="722" spans="1:14">
      <c r="A722" s="97" t="str">
        <f t="shared" si="72"/>
        <v/>
      </c>
      <c r="B722" s="98" t="str">
        <f t="shared" si="71"/>
        <v/>
      </c>
      <c r="C722" s="99"/>
      <c r="D722" s="100"/>
      <c r="E722" s="100"/>
      <c r="F722" s="57"/>
      <c r="G722" s="58">
        <f t="shared" si="73"/>
        <v>0</v>
      </c>
      <c r="H722" s="58">
        <f>IF(E722="",0,IFERROR(VLOOKUP(E722,档案费管理台账!$D$4:$H$1000,5,0),0))</f>
        <v>0</v>
      </c>
      <c r="I722" s="57"/>
      <c r="J722" s="57"/>
      <c r="K722" s="57"/>
      <c r="L722" s="57"/>
      <c r="M722" s="58" t="str">
        <f t="shared" si="74"/>
        <v/>
      </c>
      <c r="N722" s="102"/>
    </row>
    <row r="723" spans="1:14">
      <c r="A723" s="97" t="str">
        <f t="shared" si="72"/>
        <v/>
      </c>
      <c r="B723" s="98" t="str">
        <f t="shared" si="71"/>
        <v/>
      </c>
      <c r="C723" s="99"/>
      <c r="D723" s="100"/>
      <c r="E723" s="100"/>
      <c r="F723" s="57"/>
      <c r="G723" s="58">
        <f t="shared" si="73"/>
        <v>0</v>
      </c>
      <c r="H723" s="58">
        <f>IF(E723="",0,IFERROR(VLOOKUP(E723,档案费管理台账!$D$4:$H$1000,5,0),0))</f>
        <v>0</v>
      </c>
      <c r="I723" s="57"/>
      <c r="J723" s="57"/>
      <c r="K723" s="57"/>
      <c r="L723" s="57"/>
      <c r="M723" s="58" t="str">
        <f t="shared" si="74"/>
        <v/>
      </c>
      <c r="N723" s="102"/>
    </row>
    <row r="724" spans="1:14">
      <c r="A724" s="97" t="str">
        <f t="shared" si="72"/>
        <v/>
      </c>
      <c r="B724" s="98" t="str">
        <f t="shared" si="71"/>
        <v/>
      </c>
      <c r="C724" s="99"/>
      <c r="D724" s="100"/>
      <c r="E724" s="100"/>
      <c r="F724" s="57"/>
      <c r="G724" s="58">
        <f t="shared" si="73"/>
        <v>0</v>
      </c>
      <c r="H724" s="58">
        <f>IF(E724="",0,IFERROR(VLOOKUP(E724,档案费管理台账!$D$4:$H$1000,5,0),0))</f>
        <v>0</v>
      </c>
      <c r="I724" s="57"/>
      <c r="J724" s="57"/>
      <c r="K724" s="57"/>
      <c r="L724" s="57"/>
      <c r="M724" s="58" t="str">
        <f t="shared" si="74"/>
        <v/>
      </c>
      <c r="N724" s="102"/>
    </row>
    <row r="725" spans="1:14">
      <c r="A725" s="97" t="str">
        <f t="shared" si="72"/>
        <v/>
      </c>
      <c r="B725" s="98" t="str">
        <f t="shared" si="71"/>
        <v/>
      </c>
      <c r="C725" s="99"/>
      <c r="D725" s="100"/>
      <c r="E725" s="100"/>
      <c r="F725" s="57"/>
      <c r="G725" s="58">
        <f t="shared" si="73"/>
        <v>0</v>
      </c>
      <c r="H725" s="58">
        <f>IF(E725="",0,IFERROR(VLOOKUP(E725,档案费管理台账!$D$4:$H$1000,5,0),0))</f>
        <v>0</v>
      </c>
      <c r="I725" s="57"/>
      <c r="J725" s="57"/>
      <c r="K725" s="57"/>
      <c r="L725" s="57"/>
      <c r="M725" s="58" t="str">
        <f t="shared" si="74"/>
        <v/>
      </c>
      <c r="N725" s="102"/>
    </row>
    <row r="726" spans="1:14">
      <c r="A726" s="97" t="str">
        <f t="shared" si="72"/>
        <v/>
      </c>
      <c r="B726" s="98" t="str">
        <f t="shared" si="71"/>
        <v/>
      </c>
      <c r="C726" s="99"/>
      <c r="D726" s="100"/>
      <c r="E726" s="100"/>
      <c r="F726" s="57"/>
      <c r="G726" s="58">
        <f t="shared" si="73"/>
        <v>0</v>
      </c>
      <c r="H726" s="58">
        <f>IF(E726="",0,IFERROR(VLOOKUP(E726,档案费管理台账!$D$4:$H$1000,5,0),0))</f>
        <v>0</v>
      </c>
      <c r="I726" s="57"/>
      <c r="J726" s="57"/>
      <c r="K726" s="57"/>
      <c r="L726" s="57"/>
      <c r="M726" s="58" t="str">
        <f t="shared" si="74"/>
        <v/>
      </c>
      <c r="N726" s="102"/>
    </row>
    <row r="727" spans="1:14">
      <c r="A727" s="97" t="str">
        <f t="shared" si="72"/>
        <v/>
      </c>
      <c r="B727" s="98" t="str">
        <f t="shared" si="71"/>
        <v/>
      </c>
      <c r="C727" s="99"/>
      <c r="D727" s="100"/>
      <c r="E727" s="100"/>
      <c r="F727" s="57"/>
      <c r="G727" s="58">
        <f t="shared" si="73"/>
        <v>0</v>
      </c>
      <c r="H727" s="58">
        <f>IF(E727="",0,IFERROR(VLOOKUP(E727,档案费管理台账!$D$4:$H$1000,5,0),0))</f>
        <v>0</v>
      </c>
      <c r="I727" s="57"/>
      <c r="J727" s="57"/>
      <c r="K727" s="57"/>
      <c r="L727" s="57"/>
      <c r="M727" s="58" t="str">
        <f t="shared" si="74"/>
        <v/>
      </c>
      <c r="N727" s="102"/>
    </row>
    <row r="728" spans="1:14">
      <c r="A728" s="97" t="str">
        <f t="shared" si="72"/>
        <v/>
      </c>
      <c r="B728" s="98" t="str">
        <f t="shared" si="71"/>
        <v/>
      </c>
      <c r="C728" s="99"/>
      <c r="D728" s="100"/>
      <c r="E728" s="100"/>
      <c r="F728" s="57"/>
      <c r="G728" s="58">
        <f t="shared" si="73"/>
        <v>0</v>
      </c>
      <c r="H728" s="58">
        <f>IF(E728="",0,IFERROR(VLOOKUP(E728,档案费管理台账!$D$4:$H$1000,5,0),0))</f>
        <v>0</v>
      </c>
      <c r="I728" s="57"/>
      <c r="J728" s="57"/>
      <c r="K728" s="57"/>
      <c r="L728" s="57"/>
      <c r="M728" s="58" t="str">
        <f t="shared" si="74"/>
        <v/>
      </c>
      <c r="N728" s="102"/>
    </row>
    <row r="729" spans="1:14">
      <c r="A729" s="97" t="str">
        <f t="shared" si="72"/>
        <v/>
      </c>
      <c r="B729" s="98" t="str">
        <f t="shared" si="71"/>
        <v/>
      </c>
      <c r="C729" s="99"/>
      <c r="D729" s="100"/>
      <c r="E729" s="100"/>
      <c r="F729" s="57"/>
      <c r="G729" s="58">
        <f t="shared" si="73"/>
        <v>0</v>
      </c>
      <c r="H729" s="58">
        <f>IF(E729="",0,IFERROR(VLOOKUP(E729,档案费管理台账!$D$4:$H$1000,5,0),0))</f>
        <v>0</v>
      </c>
      <c r="I729" s="57"/>
      <c r="J729" s="57"/>
      <c r="K729" s="57"/>
      <c r="L729" s="57"/>
      <c r="M729" s="58" t="str">
        <f t="shared" si="74"/>
        <v/>
      </c>
      <c r="N729" s="102"/>
    </row>
    <row r="730" spans="1:14">
      <c r="A730" s="97" t="str">
        <f t="shared" si="72"/>
        <v/>
      </c>
      <c r="B730" s="98" t="str">
        <f t="shared" si="71"/>
        <v/>
      </c>
      <c r="C730" s="99"/>
      <c r="D730" s="100"/>
      <c r="E730" s="100"/>
      <c r="F730" s="57"/>
      <c r="G730" s="58">
        <f t="shared" si="73"/>
        <v>0</v>
      </c>
      <c r="H730" s="58">
        <f>IF(E730="",0,IFERROR(VLOOKUP(E730,档案费管理台账!$D$4:$H$1000,5,0),0))</f>
        <v>0</v>
      </c>
      <c r="I730" s="57"/>
      <c r="J730" s="57"/>
      <c r="K730" s="57"/>
      <c r="L730" s="57"/>
      <c r="M730" s="58" t="str">
        <f t="shared" si="74"/>
        <v/>
      </c>
      <c r="N730" s="102"/>
    </row>
    <row r="731" spans="1:14">
      <c r="A731" s="97" t="str">
        <f t="shared" si="72"/>
        <v/>
      </c>
      <c r="B731" s="98" t="str">
        <f t="shared" si="71"/>
        <v/>
      </c>
      <c r="C731" s="99"/>
      <c r="D731" s="100"/>
      <c r="E731" s="100"/>
      <c r="F731" s="57"/>
      <c r="G731" s="58">
        <f t="shared" si="73"/>
        <v>0</v>
      </c>
      <c r="H731" s="58">
        <f>IF(E731="",0,IFERROR(VLOOKUP(E731,档案费管理台账!$D$4:$H$1000,5,0),0))</f>
        <v>0</v>
      </c>
      <c r="I731" s="57"/>
      <c r="J731" s="57"/>
      <c r="K731" s="57"/>
      <c r="L731" s="57"/>
      <c r="M731" s="58" t="str">
        <f t="shared" si="74"/>
        <v/>
      </c>
      <c r="N731" s="102"/>
    </row>
    <row r="732" spans="1:14">
      <c r="A732" s="97" t="str">
        <f t="shared" si="72"/>
        <v/>
      </c>
      <c r="B732" s="98" t="str">
        <f t="shared" si="71"/>
        <v/>
      </c>
      <c r="C732" s="99"/>
      <c r="D732" s="100"/>
      <c r="E732" s="100"/>
      <c r="F732" s="57"/>
      <c r="G732" s="58">
        <f t="shared" si="73"/>
        <v>0</v>
      </c>
      <c r="H732" s="58">
        <f>IF(E732="",0,IFERROR(VLOOKUP(E732,档案费管理台账!$D$4:$H$1000,5,0),0))</f>
        <v>0</v>
      </c>
      <c r="I732" s="57"/>
      <c r="J732" s="57"/>
      <c r="K732" s="57"/>
      <c r="L732" s="57"/>
      <c r="M732" s="58" t="str">
        <f t="shared" si="74"/>
        <v/>
      </c>
      <c r="N732" s="102"/>
    </row>
    <row r="733" spans="1:14">
      <c r="A733" s="97" t="str">
        <f t="shared" si="72"/>
        <v/>
      </c>
      <c r="B733" s="98" t="str">
        <f t="shared" si="71"/>
        <v/>
      </c>
      <c r="C733" s="99"/>
      <c r="D733" s="100"/>
      <c r="E733" s="100"/>
      <c r="F733" s="57"/>
      <c r="G733" s="58">
        <f t="shared" si="73"/>
        <v>0</v>
      </c>
      <c r="H733" s="58">
        <f>IF(E733="",0,IFERROR(VLOOKUP(E733,档案费管理台账!$D$4:$H$1000,5,0),0))</f>
        <v>0</v>
      </c>
      <c r="I733" s="57"/>
      <c r="J733" s="57"/>
      <c r="K733" s="57"/>
      <c r="L733" s="57"/>
      <c r="M733" s="58" t="str">
        <f t="shared" si="74"/>
        <v/>
      </c>
      <c r="N733" s="102"/>
    </row>
    <row r="734" spans="1:14">
      <c r="A734" s="97" t="str">
        <f t="shared" si="72"/>
        <v/>
      </c>
      <c r="B734" s="98" t="str">
        <f t="shared" si="71"/>
        <v/>
      </c>
      <c r="C734" s="99"/>
      <c r="D734" s="100"/>
      <c r="E734" s="100"/>
      <c r="F734" s="57"/>
      <c r="G734" s="58">
        <f t="shared" si="73"/>
        <v>0</v>
      </c>
      <c r="H734" s="58">
        <f>IF(E734="",0,IFERROR(VLOOKUP(E734,档案费管理台账!$D$4:$H$1000,5,0),0))</f>
        <v>0</v>
      </c>
      <c r="I734" s="57"/>
      <c r="J734" s="57"/>
      <c r="K734" s="57"/>
      <c r="L734" s="57"/>
      <c r="M734" s="58" t="str">
        <f t="shared" si="74"/>
        <v/>
      </c>
      <c r="N734" s="102"/>
    </row>
    <row r="735" spans="1:14">
      <c r="A735" s="97" t="str">
        <f t="shared" si="72"/>
        <v/>
      </c>
      <c r="B735" s="98" t="str">
        <f t="shared" si="71"/>
        <v/>
      </c>
      <c r="C735" s="99"/>
      <c r="D735" s="100"/>
      <c r="E735" s="100"/>
      <c r="F735" s="57"/>
      <c r="G735" s="58">
        <f t="shared" si="73"/>
        <v>0</v>
      </c>
      <c r="H735" s="58">
        <f>IF(E735="",0,IFERROR(VLOOKUP(E735,档案费管理台账!$D$4:$H$1000,5,0),0))</f>
        <v>0</v>
      </c>
      <c r="I735" s="57"/>
      <c r="J735" s="57"/>
      <c r="K735" s="57"/>
      <c r="L735" s="57"/>
      <c r="M735" s="58" t="str">
        <f t="shared" si="74"/>
        <v/>
      </c>
      <c r="N735" s="102"/>
    </row>
    <row r="736" spans="1:14">
      <c r="A736" s="97" t="str">
        <f t="shared" si="72"/>
        <v/>
      </c>
      <c r="B736" s="98" t="str">
        <f t="shared" si="71"/>
        <v/>
      </c>
      <c r="C736" s="99"/>
      <c r="D736" s="100"/>
      <c r="E736" s="100"/>
      <c r="F736" s="57"/>
      <c r="G736" s="58">
        <f t="shared" si="73"/>
        <v>0</v>
      </c>
      <c r="H736" s="58">
        <f>IF(E736="",0,IFERROR(VLOOKUP(E736,档案费管理台账!$D$4:$H$1000,5,0),0))</f>
        <v>0</v>
      </c>
      <c r="I736" s="57"/>
      <c r="J736" s="57"/>
      <c r="K736" s="57"/>
      <c r="L736" s="57"/>
      <c r="M736" s="58" t="str">
        <f t="shared" si="74"/>
        <v/>
      </c>
      <c r="N736" s="102"/>
    </row>
    <row r="737" spans="1:14">
      <c r="A737" s="97" t="str">
        <f t="shared" si="72"/>
        <v/>
      </c>
      <c r="B737" s="98" t="str">
        <f t="shared" si="71"/>
        <v/>
      </c>
      <c r="C737" s="99"/>
      <c r="D737" s="100"/>
      <c r="E737" s="100"/>
      <c r="F737" s="57"/>
      <c r="G737" s="58">
        <f t="shared" si="73"/>
        <v>0</v>
      </c>
      <c r="H737" s="58">
        <f>IF(E737="",0,IFERROR(VLOOKUP(E737,档案费管理台账!$D$4:$H$1000,5,0),0))</f>
        <v>0</v>
      </c>
      <c r="I737" s="57"/>
      <c r="J737" s="57"/>
      <c r="K737" s="57"/>
      <c r="L737" s="57"/>
      <c r="M737" s="58" t="str">
        <f t="shared" si="74"/>
        <v/>
      </c>
      <c r="N737" s="102"/>
    </row>
    <row r="738" spans="1:14">
      <c r="A738" s="97" t="str">
        <f t="shared" si="72"/>
        <v/>
      </c>
      <c r="B738" s="98" t="str">
        <f t="shared" si="71"/>
        <v/>
      </c>
      <c r="C738" s="99"/>
      <c r="D738" s="100"/>
      <c r="E738" s="100"/>
      <c r="F738" s="57"/>
      <c r="G738" s="58">
        <f t="shared" si="73"/>
        <v>0</v>
      </c>
      <c r="H738" s="58">
        <f>IF(E738="",0,IFERROR(VLOOKUP(E738,档案费管理台账!$D$4:$H$1000,5,0),0))</f>
        <v>0</v>
      </c>
      <c r="I738" s="57"/>
      <c r="J738" s="57"/>
      <c r="K738" s="57"/>
      <c r="L738" s="57"/>
      <c r="M738" s="58" t="str">
        <f t="shared" si="74"/>
        <v/>
      </c>
      <c r="N738" s="102"/>
    </row>
    <row r="739" spans="1:14">
      <c r="A739" s="97" t="str">
        <f t="shared" si="72"/>
        <v/>
      </c>
      <c r="B739" s="98" t="str">
        <f t="shared" si="71"/>
        <v/>
      </c>
      <c r="C739" s="99"/>
      <c r="D739" s="100"/>
      <c r="E739" s="100"/>
      <c r="F739" s="57"/>
      <c r="G739" s="58">
        <f t="shared" si="73"/>
        <v>0</v>
      </c>
      <c r="H739" s="58">
        <f>IF(E739="",0,IFERROR(VLOOKUP(E739,档案费管理台账!$D$4:$H$1000,5,0),0))</f>
        <v>0</v>
      </c>
      <c r="I739" s="57"/>
      <c r="J739" s="57"/>
      <c r="K739" s="57"/>
      <c r="L739" s="57"/>
      <c r="M739" s="58" t="str">
        <f t="shared" si="74"/>
        <v/>
      </c>
      <c r="N739" s="102"/>
    </row>
    <row r="740" spans="1:14">
      <c r="A740" s="97" t="str">
        <f t="shared" si="72"/>
        <v/>
      </c>
      <c r="B740" s="98" t="str">
        <f t="shared" si="71"/>
        <v/>
      </c>
      <c r="C740" s="99"/>
      <c r="D740" s="100"/>
      <c r="E740" s="100"/>
      <c r="F740" s="57"/>
      <c r="G740" s="58">
        <f t="shared" si="73"/>
        <v>0</v>
      </c>
      <c r="H740" s="58">
        <f>IF(E740="",0,IFERROR(VLOOKUP(E740,档案费管理台账!$D$4:$H$1000,5,0),0))</f>
        <v>0</v>
      </c>
      <c r="I740" s="57"/>
      <c r="J740" s="57"/>
      <c r="K740" s="57"/>
      <c r="L740" s="57"/>
      <c r="M740" s="58" t="str">
        <f t="shared" si="74"/>
        <v/>
      </c>
      <c r="N740" s="102"/>
    </row>
    <row r="741" spans="1:14">
      <c r="A741" s="97" t="str">
        <f t="shared" si="72"/>
        <v/>
      </c>
      <c r="B741" s="98" t="str">
        <f t="shared" si="71"/>
        <v/>
      </c>
      <c r="C741" s="99"/>
      <c r="D741" s="100"/>
      <c r="E741" s="100"/>
      <c r="F741" s="57"/>
      <c r="G741" s="58">
        <f t="shared" si="73"/>
        <v>0</v>
      </c>
      <c r="H741" s="58">
        <f>IF(E741="",0,IFERROR(VLOOKUP(E741,档案费管理台账!$D$4:$H$1000,5,0),0))</f>
        <v>0</v>
      </c>
      <c r="I741" s="57"/>
      <c r="J741" s="57"/>
      <c r="K741" s="57"/>
      <c r="L741" s="57"/>
      <c r="M741" s="58" t="str">
        <f t="shared" si="74"/>
        <v/>
      </c>
      <c r="N741" s="102"/>
    </row>
    <row r="742" spans="1:14">
      <c r="A742" s="97" t="str">
        <f t="shared" si="72"/>
        <v/>
      </c>
      <c r="B742" s="98" t="str">
        <f t="shared" si="71"/>
        <v/>
      </c>
      <c r="C742" s="99"/>
      <c r="D742" s="100"/>
      <c r="E742" s="100"/>
      <c r="F742" s="57"/>
      <c r="G742" s="58">
        <f t="shared" si="73"/>
        <v>0</v>
      </c>
      <c r="H742" s="58">
        <f>IF(E742="",0,IFERROR(VLOOKUP(E742,档案费管理台账!$D$4:$H$1000,5,0),0))</f>
        <v>0</v>
      </c>
      <c r="I742" s="57"/>
      <c r="J742" s="57"/>
      <c r="K742" s="57"/>
      <c r="L742" s="57"/>
      <c r="M742" s="58" t="str">
        <f t="shared" si="74"/>
        <v/>
      </c>
      <c r="N742" s="102"/>
    </row>
    <row r="743" spans="1:14">
      <c r="A743" s="97" t="str">
        <f t="shared" si="72"/>
        <v/>
      </c>
      <c r="B743" s="98" t="str">
        <f t="shared" si="71"/>
        <v/>
      </c>
      <c r="C743" s="99"/>
      <c r="D743" s="100"/>
      <c r="E743" s="100"/>
      <c r="F743" s="57"/>
      <c r="G743" s="58">
        <f t="shared" si="73"/>
        <v>0</v>
      </c>
      <c r="H743" s="58">
        <f>IF(E743="",0,IFERROR(VLOOKUP(E743,档案费管理台账!$D$4:$H$1000,5,0),0))</f>
        <v>0</v>
      </c>
      <c r="I743" s="57"/>
      <c r="J743" s="57"/>
      <c r="K743" s="57"/>
      <c r="L743" s="57"/>
      <c r="M743" s="58" t="str">
        <f t="shared" si="74"/>
        <v/>
      </c>
      <c r="N743" s="102"/>
    </row>
    <row r="744" spans="1:14">
      <c r="A744" s="97" t="str">
        <f t="shared" si="72"/>
        <v/>
      </c>
      <c r="B744" s="98" t="str">
        <f t="shared" si="71"/>
        <v/>
      </c>
      <c r="C744" s="99"/>
      <c r="D744" s="100"/>
      <c r="E744" s="100"/>
      <c r="F744" s="57"/>
      <c r="G744" s="58">
        <f t="shared" si="73"/>
        <v>0</v>
      </c>
      <c r="H744" s="58">
        <f>IF(E744="",0,IFERROR(VLOOKUP(E744,档案费管理台账!$D$4:$H$1000,5,0),0))</f>
        <v>0</v>
      </c>
      <c r="I744" s="57"/>
      <c r="J744" s="57"/>
      <c r="K744" s="57"/>
      <c r="L744" s="57"/>
      <c r="M744" s="58" t="str">
        <f t="shared" si="74"/>
        <v/>
      </c>
      <c r="N744" s="102"/>
    </row>
    <row r="745" spans="1:14">
      <c r="A745" s="97" t="str">
        <f t="shared" si="72"/>
        <v/>
      </c>
      <c r="B745" s="98" t="str">
        <f t="shared" si="71"/>
        <v/>
      </c>
      <c r="C745" s="99"/>
      <c r="D745" s="100"/>
      <c r="E745" s="100"/>
      <c r="F745" s="57"/>
      <c r="G745" s="58">
        <f t="shared" si="73"/>
        <v>0</v>
      </c>
      <c r="H745" s="58">
        <f>IF(E745="",0,IFERROR(VLOOKUP(E745,档案费管理台账!$D$4:$H$1000,5,0),0))</f>
        <v>0</v>
      </c>
      <c r="I745" s="57"/>
      <c r="J745" s="57"/>
      <c r="K745" s="57"/>
      <c r="L745" s="57"/>
      <c r="M745" s="58" t="str">
        <f t="shared" si="74"/>
        <v/>
      </c>
      <c r="N745" s="102"/>
    </row>
    <row r="746" spans="1:14">
      <c r="A746" s="97" t="str">
        <f t="shared" si="72"/>
        <v/>
      </c>
      <c r="B746" s="98" t="str">
        <f t="shared" si="71"/>
        <v/>
      </c>
      <c r="C746" s="99"/>
      <c r="D746" s="100"/>
      <c r="E746" s="100"/>
      <c r="F746" s="57"/>
      <c r="G746" s="58">
        <f t="shared" si="73"/>
        <v>0</v>
      </c>
      <c r="H746" s="58">
        <f>IF(E746="",0,IFERROR(VLOOKUP(E746,档案费管理台账!$D$4:$H$1000,5,0),0))</f>
        <v>0</v>
      </c>
      <c r="I746" s="57"/>
      <c r="J746" s="57"/>
      <c r="K746" s="57"/>
      <c r="L746" s="57"/>
      <c r="M746" s="58" t="str">
        <f t="shared" si="74"/>
        <v/>
      </c>
      <c r="N746" s="102"/>
    </row>
    <row r="747" spans="1:14">
      <c r="A747" s="97" t="str">
        <f t="shared" si="72"/>
        <v/>
      </c>
      <c r="B747" s="98" t="str">
        <f t="shared" si="71"/>
        <v/>
      </c>
      <c r="C747" s="99"/>
      <c r="D747" s="100"/>
      <c r="E747" s="100"/>
      <c r="F747" s="57"/>
      <c r="G747" s="58">
        <f t="shared" si="73"/>
        <v>0</v>
      </c>
      <c r="H747" s="58">
        <f>IF(E747="",0,IFERROR(VLOOKUP(E747,档案费管理台账!$D$4:$H$1000,5,0),0))</f>
        <v>0</v>
      </c>
      <c r="I747" s="57"/>
      <c r="J747" s="57"/>
      <c r="K747" s="57"/>
      <c r="L747" s="57"/>
      <c r="M747" s="58" t="str">
        <f t="shared" si="74"/>
        <v/>
      </c>
      <c r="N747" s="102"/>
    </row>
    <row r="748" spans="1:14">
      <c r="A748" s="97" t="str">
        <f t="shared" si="72"/>
        <v/>
      </c>
      <c r="B748" s="98" t="str">
        <f t="shared" ref="B748:B811" si="75">IF(C748="","",MONTH(C748)&amp;"月")</f>
        <v/>
      </c>
      <c r="C748" s="99"/>
      <c r="D748" s="100"/>
      <c r="E748" s="100"/>
      <c r="F748" s="57"/>
      <c r="G748" s="58">
        <f t="shared" si="73"/>
        <v>0</v>
      </c>
      <c r="H748" s="58">
        <f>IF(E748="",0,IFERROR(VLOOKUP(E748,档案费管理台账!$D$4:$H$1000,5,0),0))</f>
        <v>0</v>
      </c>
      <c r="I748" s="57"/>
      <c r="J748" s="57"/>
      <c r="K748" s="57"/>
      <c r="L748" s="57"/>
      <c r="M748" s="58" t="str">
        <f t="shared" si="74"/>
        <v/>
      </c>
      <c r="N748" s="102"/>
    </row>
    <row r="749" spans="1:14">
      <c r="A749" s="97" t="str">
        <f t="shared" ref="A749:A812" si="76">IF(C749="","",ROW()-42)</f>
        <v/>
      </c>
      <c r="B749" s="98" t="str">
        <f t="shared" si="75"/>
        <v/>
      </c>
      <c r="C749" s="99"/>
      <c r="D749" s="100"/>
      <c r="E749" s="100"/>
      <c r="F749" s="57"/>
      <c r="G749" s="58">
        <f t="shared" ref="G749:G812" si="77">IF(F749="",0,F749*$K$41)</f>
        <v>0</v>
      </c>
      <c r="H749" s="58">
        <f>IF(E749="",0,IFERROR(VLOOKUP(E749,档案费管理台账!$D$4:$H$1000,5,0),0))</f>
        <v>0</v>
      </c>
      <c r="I749" s="57"/>
      <c r="J749" s="57"/>
      <c r="K749" s="57"/>
      <c r="L749" s="57"/>
      <c r="M749" s="58" t="str">
        <f t="shared" ref="M749:M812" si="78">IF(C749="","",ROUND(M748+G749-I749-J749-K749-L749-H749,2))</f>
        <v/>
      </c>
      <c r="N749" s="102"/>
    </row>
    <row r="750" spans="1:14">
      <c r="A750" s="97" t="str">
        <f t="shared" si="76"/>
        <v/>
      </c>
      <c r="B750" s="98" t="str">
        <f t="shared" si="75"/>
        <v/>
      </c>
      <c r="C750" s="99"/>
      <c r="D750" s="100"/>
      <c r="E750" s="100"/>
      <c r="F750" s="57"/>
      <c r="G750" s="58">
        <f t="shared" si="77"/>
        <v>0</v>
      </c>
      <c r="H750" s="58">
        <f>IF(E750="",0,IFERROR(VLOOKUP(E750,档案费管理台账!$D$4:$H$1000,5,0),0))</f>
        <v>0</v>
      </c>
      <c r="I750" s="57"/>
      <c r="J750" s="57"/>
      <c r="K750" s="57"/>
      <c r="L750" s="57"/>
      <c r="M750" s="58" t="str">
        <f t="shared" si="78"/>
        <v/>
      </c>
      <c r="N750" s="102"/>
    </row>
    <row r="751" spans="1:14">
      <c r="A751" s="97" t="str">
        <f t="shared" si="76"/>
        <v/>
      </c>
      <c r="B751" s="98" t="str">
        <f t="shared" si="75"/>
        <v/>
      </c>
      <c r="C751" s="99"/>
      <c r="D751" s="100"/>
      <c r="E751" s="100"/>
      <c r="F751" s="57"/>
      <c r="G751" s="58">
        <f t="shared" si="77"/>
        <v>0</v>
      </c>
      <c r="H751" s="58">
        <f>IF(E751="",0,IFERROR(VLOOKUP(E751,档案费管理台账!$D$4:$H$1000,5,0),0))</f>
        <v>0</v>
      </c>
      <c r="I751" s="57"/>
      <c r="J751" s="57"/>
      <c r="K751" s="57"/>
      <c r="L751" s="57"/>
      <c r="M751" s="58" t="str">
        <f t="shared" si="78"/>
        <v/>
      </c>
      <c r="N751" s="102"/>
    </row>
    <row r="752" spans="1:14">
      <c r="A752" s="97" t="str">
        <f t="shared" si="76"/>
        <v/>
      </c>
      <c r="B752" s="98" t="str">
        <f t="shared" si="75"/>
        <v/>
      </c>
      <c r="C752" s="99"/>
      <c r="D752" s="100"/>
      <c r="E752" s="100"/>
      <c r="F752" s="57"/>
      <c r="G752" s="58">
        <f t="shared" si="77"/>
        <v>0</v>
      </c>
      <c r="H752" s="58">
        <f>IF(E752="",0,IFERROR(VLOOKUP(E752,档案费管理台账!$D$4:$H$1000,5,0),0))</f>
        <v>0</v>
      </c>
      <c r="I752" s="57"/>
      <c r="J752" s="57"/>
      <c r="K752" s="57"/>
      <c r="L752" s="57"/>
      <c r="M752" s="58" t="str">
        <f t="shared" si="78"/>
        <v/>
      </c>
      <c r="N752" s="102"/>
    </row>
    <row r="753" spans="1:14">
      <c r="A753" s="97" t="str">
        <f t="shared" si="76"/>
        <v/>
      </c>
      <c r="B753" s="98" t="str">
        <f t="shared" si="75"/>
        <v/>
      </c>
      <c r="C753" s="99"/>
      <c r="D753" s="100"/>
      <c r="E753" s="100"/>
      <c r="F753" s="57"/>
      <c r="G753" s="58">
        <f t="shared" si="77"/>
        <v>0</v>
      </c>
      <c r="H753" s="58">
        <f>IF(E753="",0,IFERROR(VLOOKUP(E753,档案费管理台账!$D$4:$H$1000,5,0),0))</f>
        <v>0</v>
      </c>
      <c r="I753" s="57"/>
      <c r="J753" s="57"/>
      <c r="K753" s="57"/>
      <c r="L753" s="57"/>
      <c r="M753" s="58" t="str">
        <f t="shared" si="78"/>
        <v/>
      </c>
      <c r="N753" s="102"/>
    </row>
    <row r="754" spans="1:14">
      <c r="A754" s="97" t="str">
        <f t="shared" si="76"/>
        <v/>
      </c>
      <c r="B754" s="98" t="str">
        <f t="shared" si="75"/>
        <v/>
      </c>
      <c r="C754" s="99"/>
      <c r="D754" s="100"/>
      <c r="E754" s="100"/>
      <c r="F754" s="57"/>
      <c r="G754" s="58">
        <f t="shared" si="77"/>
        <v>0</v>
      </c>
      <c r="H754" s="58">
        <f>IF(E754="",0,IFERROR(VLOOKUP(E754,档案费管理台账!$D$4:$H$1000,5,0),0))</f>
        <v>0</v>
      </c>
      <c r="I754" s="57"/>
      <c r="J754" s="57"/>
      <c r="K754" s="57"/>
      <c r="L754" s="57"/>
      <c r="M754" s="58" t="str">
        <f t="shared" si="78"/>
        <v/>
      </c>
      <c r="N754" s="102"/>
    </row>
    <row r="755" spans="1:14">
      <c r="A755" s="97" t="str">
        <f t="shared" si="76"/>
        <v/>
      </c>
      <c r="B755" s="98" t="str">
        <f t="shared" si="75"/>
        <v/>
      </c>
      <c r="C755" s="99"/>
      <c r="D755" s="100"/>
      <c r="E755" s="100"/>
      <c r="F755" s="57"/>
      <c r="G755" s="58">
        <f t="shared" si="77"/>
        <v>0</v>
      </c>
      <c r="H755" s="58">
        <f>IF(E755="",0,IFERROR(VLOOKUP(E755,档案费管理台账!$D$4:$H$1000,5,0),0))</f>
        <v>0</v>
      </c>
      <c r="I755" s="57"/>
      <c r="J755" s="57"/>
      <c r="K755" s="57"/>
      <c r="L755" s="57"/>
      <c r="M755" s="58" t="str">
        <f t="shared" si="78"/>
        <v/>
      </c>
      <c r="N755" s="102"/>
    </row>
    <row r="756" spans="1:14">
      <c r="A756" s="97" t="str">
        <f t="shared" si="76"/>
        <v/>
      </c>
      <c r="B756" s="98" t="str">
        <f t="shared" si="75"/>
        <v/>
      </c>
      <c r="C756" s="99"/>
      <c r="D756" s="100"/>
      <c r="E756" s="100"/>
      <c r="F756" s="57"/>
      <c r="G756" s="58">
        <f t="shared" si="77"/>
        <v>0</v>
      </c>
      <c r="H756" s="58">
        <f>IF(E756="",0,IFERROR(VLOOKUP(E756,档案费管理台账!$D$4:$H$1000,5,0),0))</f>
        <v>0</v>
      </c>
      <c r="I756" s="57"/>
      <c r="J756" s="57"/>
      <c r="K756" s="57"/>
      <c r="L756" s="57"/>
      <c r="M756" s="58" t="str">
        <f t="shared" si="78"/>
        <v/>
      </c>
      <c r="N756" s="102"/>
    </row>
    <row r="757" spans="1:14">
      <c r="A757" s="97" t="str">
        <f t="shared" si="76"/>
        <v/>
      </c>
      <c r="B757" s="98" t="str">
        <f t="shared" si="75"/>
        <v/>
      </c>
      <c r="C757" s="99"/>
      <c r="D757" s="100"/>
      <c r="E757" s="100"/>
      <c r="F757" s="57"/>
      <c r="G757" s="58">
        <f t="shared" si="77"/>
        <v>0</v>
      </c>
      <c r="H757" s="58">
        <f>IF(E757="",0,IFERROR(VLOOKUP(E757,档案费管理台账!$D$4:$H$1000,5,0),0))</f>
        <v>0</v>
      </c>
      <c r="I757" s="57"/>
      <c r="J757" s="57"/>
      <c r="K757" s="57"/>
      <c r="L757" s="57"/>
      <c r="M757" s="58" t="str">
        <f t="shared" si="78"/>
        <v/>
      </c>
      <c r="N757" s="102"/>
    </row>
    <row r="758" spans="1:14">
      <c r="A758" s="97" t="str">
        <f t="shared" si="76"/>
        <v/>
      </c>
      <c r="B758" s="98" t="str">
        <f t="shared" si="75"/>
        <v/>
      </c>
      <c r="C758" s="99"/>
      <c r="D758" s="100"/>
      <c r="E758" s="100"/>
      <c r="F758" s="57"/>
      <c r="G758" s="58">
        <f t="shared" si="77"/>
        <v>0</v>
      </c>
      <c r="H758" s="58">
        <f>IF(E758="",0,IFERROR(VLOOKUP(E758,档案费管理台账!$D$4:$H$1000,5,0),0))</f>
        <v>0</v>
      </c>
      <c r="I758" s="57"/>
      <c r="J758" s="57"/>
      <c r="K758" s="57"/>
      <c r="L758" s="57"/>
      <c r="M758" s="58" t="str">
        <f t="shared" si="78"/>
        <v/>
      </c>
      <c r="N758" s="102"/>
    </row>
    <row r="759" spans="1:14">
      <c r="A759" s="97" t="str">
        <f t="shared" si="76"/>
        <v/>
      </c>
      <c r="B759" s="98" t="str">
        <f t="shared" si="75"/>
        <v/>
      </c>
      <c r="C759" s="99"/>
      <c r="D759" s="100"/>
      <c r="E759" s="100"/>
      <c r="F759" s="57"/>
      <c r="G759" s="58">
        <f t="shared" si="77"/>
        <v>0</v>
      </c>
      <c r="H759" s="58">
        <f>IF(E759="",0,IFERROR(VLOOKUP(E759,档案费管理台账!$D$4:$H$1000,5,0),0))</f>
        <v>0</v>
      </c>
      <c r="I759" s="57"/>
      <c r="J759" s="57"/>
      <c r="K759" s="57"/>
      <c r="L759" s="57"/>
      <c r="M759" s="58" t="str">
        <f t="shared" si="78"/>
        <v/>
      </c>
      <c r="N759" s="102"/>
    </row>
    <row r="760" spans="1:14">
      <c r="A760" s="97" t="str">
        <f t="shared" si="76"/>
        <v/>
      </c>
      <c r="B760" s="98" t="str">
        <f t="shared" si="75"/>
        <v/>
      </c>
      <c r="C760" s="99"/>
      <c r="D760" s="100"/>
      <c r="E760" s="100"/>
      <c r="F760" s="57"/>
      <c r="G760" s="58">
        <f t="shared" si="77"/>
        <v>0</v>
      </c>
      <c r="H760" s="58">
        <f>IF(E760="",0,IFERROR(VLOOKUP(E760,档案费管理台账!$D$4:$H$1000,5,0),0))</f>
        <v>0</v>
      </c>
      <c r="I760" s="57"/>
      <c r="J760" s="57"/>
      <c r="K760" s="57"/>
      <c r="L760" s="57"/>
      <c r="M760" s="58" t="str">
        <f t="shared" si="78"/>
        <v/>
      </c>
      <c r="N760" s="102"/>
    </row>
    <row r="761" spans="1:14">
      <c r="A761" s="97" t="str">
        <f t="shared" si="76"/>
        <v/>
      </c>
      <c r="B761" s="98" t="str">
        <f t="shared" si="75"/>
        <v/>
      </c>
      <c r="C761" s="99"/>
      <c r="D761" s="100"/>
      <c r="E761" s="100"/>
      <c r="F761" s="57"/>
      <c r="G761" s="58">
        <f t="shared" si="77"/>
        <v>0</v>
      </c>
      <c r="H761" s="58">
        <f>IF(E761="",0,IFERROR(VLOOKUP(E761,档案费管理台账!$D$4:$H$1000,5,0),0))</f>
        <v>0</v>
      </c>
      <c r="I761" s="57"/>
      <c r="J761" s="57"/>
      <c r="K761" s="57"/>
      <c r="L761" s="57"/>
      <c r="M761" s="58" t="str">
        <f t="shared" si="78"/>
        <v/>
      </c>
      <c r="N761" s="102"/>
    </row>
    <row r="762" spans="1:14">
      <c r="A762" s="97" t="str">
        <f t="shared" si="76"/>
        <v/>
      </c>
      <c r="B762" s="98" t="str">
        <f t="shared" si="75"/>
        <v/>
      </c>
      <c r="C762" s="99"/>
      <c r="D762" s="100"/>
      <c r="E762" s="100"/>
      <c r="F762" s="57"/>
      <c r="G762" s="58">
        <f t="shared" si="77"/>
        <v>0</v>
      </c>
      <c r="H762" s="58">
        <f>IF(E762="",0,IFERROR(VLOOKUP(E762,档案费管理台账!$D$4:$H$1000,5,0),0))</f>
        <v>0</v>
      </c>
      <c r="I762" s="57"/>
      <c r="J762" s="57"/>
      <c r="K762" s="57"/>
      <c r="L762" s="57"/>
      <c r="M762" s="58" t="str">
        <f t="shared" si="78"/>
        <v/>
      </c>
      <c r="N762" s="102"/>
    </row>
    <row r="763" spans="1:14">
      <c r="A763" s="97" t="str">
        <f t="shared" si="76"/>
        <v/>
      </c>
      <c r="B763" s="98" t="str">
        <f t="shared" si="75"/>
        <v/>
      </c>
      <c r="C763" s="99"/>
      <c r="D763" s="100"/>
      <c r="E763" s="100"/>
      <c r="F763" s="57"/>
      <c r="G763" s="58">
        <f t="shared" si="77"/>
        <v>0</v>
      </c>
      <c r="H763" s="58">
        <f>IF(E763="",0,IFERROR(VLOOKUP(E763,档案费管理台账!$D$4:$H$1000,5,0),0))</f>
        <v>0</v>
      </c>
      <c r="I763" s="57"/>
      <c r="J763" s="57"/>
      <c r="K763" s="57"/>
      <c r="L763" s="57"/>
      <c r="M763" s="58" t="str">
        <f t="shared" si="78"/>
        <v/>
      </c>
      <c r="N763" s="102"/>
    </row>
    <row r="764" spans="1:14">
      <c r="A764" s="97" t="str">
        <f t="shared" si="76"/>
        <v/>
      </c>
      <c r="B764" s="98" t="str">
        <f t="shared" si="75"/>
        <v/>
      </c>
      <c r="C764" s="99"/>
      <c r="D764" s="100"/>
      <c r="E764" s="100"/>
      <c r="F764" s="57"/>
      <c r="G764" s="58">
        <f t="shared" si="77"/>
        <v>0</v>
      </c>
      <c r="H764" s="58">
        <f>IF(E764="",0,IFERROR(VLOOKUP(E764,档案费管理台账!$D$4:$H$1000,5,0),0))</f>
        <v>0</v>
      </c>
      <c r="I764" s="57"/>
      <c r="J764" s="57"/>
      <c r="K764" s="57"/>
      <c r="L764" s="57"/>
      <c r="M764" s="58" t="str">
        <f t="shared" si="78"/>
        <v/>
      </c>
      <c r="N764" s="102"/>
    </row>
    <row r="765" spans="1:14">
      <c r="A765" s="97" t="str">
        <f t="shared" si="76"/>
        <v/>
      </c>
      <c r="B765" s="98" t="str">
        <f t="shared" si="75"/>
        <v/>
      </c>
      <c r="C765" s="99"/>
      <c r="D765" s="100"/>
      <c r="E765" s="100"/>
      <c r="F765" s="57"/>
      <c r="G765" s="58">
        <f t="shared" si="77"/>
        <v>0</v>
      </c>
      <c r="H765" s="58">
        <f>IF(E765="",0,IFERROR(VLOOKUP(E765,档案费管理台账!$D$4:$H$1000,5,0),0))</f>
        <v>0</v>
      </c>
      <c r="I765" s="57"/>
      <c r="J765" s="57"/>
      <c r="K765" s="57"/>
      <c r="L765" s="57"/>
      <c r="M765" s="58" t="str">
        <f t="shared" si="78"/>
        <v/>
      </c>
      <c r="N765" s="102"/>
    </row>
    <row r="766" spans="1:14">
      <c r="A766" s="97" t="str">
        <f t="shared" si="76"/>
        <v/>
      </c>
      <c r="B766" s="98" t="str">
        <f t="shared" si="75"/>
        <v/>
      </c>
      <c r="C766" s="99"/>
      <c r="D766" s="100"/>
      <c r="E766" s="100"/>
      <c r="F766" s="57"/>
      <c r="G766" s="58">
        <f t="shared" si="77"/>
        <v>0</v>
      </c>
      <c r="H766" s="58">
        <f>IF(E766="",0,IFERROR(VLOOKUP(E766,档案费管理台账!$D$4:$H$1000,5,0),0))</f>
        <v>0</v>
      </c>
      <c r="I766" s="57"/>
      <c r="J766" s="57"/>
      <c r="K766" s="57"/>
      <c r="L766" s="57"/>
      <c r="M766" s="58" t="str">
        <f t="shared" si="78"/>
        <v/>
      </c>
      <c r="N766" s="102"/>
    </row>
    <row r="767" spans="1:14">
      <c r="A767" s="97" t="str">
        <f t="shared" si="76"/>
        <v/>
      </c>
      <c r="B767" s="98" t="str">
        <f t="shared" si="75"/>
        <v/>
      </c>
      <c r="C767" s="99"/>
      <c r="D767" s="100"/>
      <c r="E767" s="100"/>
      <c r="F767" s="57"/>
      <c r="G767" s="58">
        <f t="shared" si="77"/>
        <v>0</v>
      </c>
      <c r="H767" s="58">
        <f>IF(E767="",0,IFERROR(VLOOKUP(E767,档案费管理台账!$D$4:$H$1000,5,0),0))</f>
        <v>0</v>
      </c>
      <c r="I767" s="57"/>
      <c r="J767" s="57"/>
      <c r="K767" s="57"/>
      <c r="L767" s="57"/>
      <c r="M767" s="58" t="str">
        <f t="shared" si="78"/>
        <v/>
      </c>
      <c r="N767" s="102"/>
    </row>
    <row r="768" spans="1:14">
      <c r="A768" s="97" t="str">
        <f t="shared" si="76"/>
        <v/>
      </c>
      <c r="B768" s="98" t="str">
        <f t="shared" si="75"/>
        <v/>
      </c>
      <c r="C768" s="99"/>
      <c r="D768" s="100"/>
      <c r="E768" s="100"/>
      <c r="F768" s="57"/>
      <c r="G768" s="58">
        <f t="shared" si="77"/>
        <v>0</v>
      </c>
      <c r="H768" s="58">
        <f>IF(E768="",0,IFERROR(VLOOKUP(E768,档案费管理台账!$D$4:$H$1000,5,0),0))</f>
        <v>0</v>
      </c>
      <c r="I768" s="57"/>
      <c r="J768" s="57"/>
      <c r="K768" s="57"/>
      <c r="L768" s="57"/>
      <c r="M768" s="58" t="str">
        <f t="shared" si="78"/>
        <v/>
      </c>
      <c r="N768" s="102"/>
    </row>
    <row r="769" spans="1:14">
      <c r="A769" s="97" t="str">
        <f t="shared" si="76"/>
        <v/>
      </c>
      <c r="B769" s="98" t="str">
        <f t="shared" si="75"/>
        <v/>
      </c>
      <c r="C769" s="99"/>
      <c r="D769" s="100"/>
      <c r="E769" s="100"/>
      <c r="F769" s="57"/>
      <c r="G769" s="58">
        <f t="shared" si="77"/>
        <v>0</v>
      </c>
      <c r="H769" s="58">
        <f>IF(E769="",0,IFERROR(VLOOKUP(E769,档案费管理台账!$D$4:$H$1000,5,0),0))</f>
        <v>0</v>
      </c>
      <c r="I769" s="57"/>
      <c r="J769" s="57"/>
      <c r="K769" s="57"/>
      <c r="L769" s="57"/>
      <c r="M769" s="58" t="str">
        <f t="shared" si="78"/>
        <v/>
      </c>
      <c r="N769" s="102"/>
    </row>
    <row r="770" spans="1:14">
      <c r="A770" s="97" t="str">
        <f t="shared" si="76"/>
        <v/>
      </c>
      <c r="B770" s="98" t="str">
        <f t="shared" si="75"/>
        <v/>
      </c>
      <c r="C770" s="99"/>
      <c r="D770" s="100"/>
      <c r="E770" s="100"/>
      <c r="F770" s="57"/>
      <c r="G770" s="58">
        <f t="shared" si="77"/>
        <v>0</v>
      </c>
      <c r="H770" s="58">
        <f>IF(E770="",0,IFERROR(VLOOKUP(E770,档案费管理台账!$D$4:$H$1000,5,0),0))</f>
        <v>0</v>
      </c>
      <c r="I770" s="57"/>
      <c r="J770" s="57"/>
      <c r="K770" s="57"/>
      <c r="L770" s="57"/>
      <c r="M770" s="58" t="str">
        <f t="shared" si="78"/>
        <v/>
      </c>
      <c r="N770" s="102"/>
    </row>
    <row r="771" spans="1:14">
      <c r="A771" s="97" t="str">
        <f t="shared" si="76"/>
        <v/>
      </c>
      <c r="B771" s="98" t="str">
        <f t="shared" si="75"/>
        <v/>
      </c>
      <c r="C771" s="99"/>
      <c r="D771" s="100"/>
      <c r="E771" s="100"/>
      <c r="F771" s="57"/>
      <c r="G771" s="58">
        <f t="shared" si="77"/>
        <v>0</v>
      </c>
      <c r="H771" s="58">
        <f>IF(E771="",0,IFERROR(VLOOKUP(E771,档案费管理台账!$D$4:$H$1000,5,0),0))</f>
        <v>0</v>
      </c>
      <c r="I771" s="57"/>
      <c r="J771" s="57"/>
      <c r="K771" s="57"/>
      <c r="L771" s="57"/>
      <c r="M771" s="58" t="str">
        <f t="shared" si="78"/>
        <v/>
      </c>
      <c r="N771" s="102"/>
    </row>
    <row r="772" spans="1:14">
      <c r="A772" s="97" t="str">
        <f t="shared" si="76"/>
        <v/>
      </c>
      <c r="B772" s="98" t="str">
        <f t="shared" si="75"/>
        <v/>
      </c>
      <c r="C772" s="99"/>
      <c r="D772" s="100"/>
      <c r="E772" s="100"/>
      <c r="F772" s="57"/>
      <c r="G772" s="58">
        <f t="shared" si="77"/>
        <v>0</v>
      </c>
      <c r="H772" s="58">
        <f>IF(E772="",0,IFERROR(VLOOKUP(E772,档案费管理台账!$D$4:$H$1000,5,0),0))</f>
        <v>0</v>
      </c>
      <c r="I772" s="57"/>
      <c r="J772" s="57"/>
      <c r="K772" s="57"/>
      <c r="L772" s="57"/>
      <c r="M772" s="58" t="str">
        <f t="shared" si="78"/>
        <v/>
      </c>
      <c r="N772" s="102"/>
    </row>
    <row r="773" spans="1:14">
      <c r="A773" s="97" t="str">
        <f t="shared" si="76"/>
        <v/>
      </c>
      <c r="B773" s="98" t="str">
        <f t="shared" si="75"/>
        <v/>
      </c>
      <c r="C773" s="99"/>
      <c r="D773" s="100"/>
      <c r="E773" s="100"/>
      <c r="F773" s="57"/>
      <c r="G773" s="58">
        <f t="shared" si="77"/>
        <v>0</v>
      </c>
      <c r="H773" s="58">
        <f>IF(E773="",0,IFERROR(VLOOKUP(E773,档案费管理台账!$D$4:$H$1000,5,0),0))</f>
        <v>0</v>
      </c>
      <c r="I773" s="57"/>
      <c r="J773" s="57"/>
      <c r="K773" s="57"/>
      <c r="L773" s="57"/>
      <c r="M773" s="58" t="str">
        <f t="shared" si="78"/>
        <v/>
      </c>
      <c r="N773" s="102"/>
    </row>
    <row r="774" spans="1:14">
      <c r="A774" s="97" t="str">
        <f t="shared" si="76"/>
        <v/>
      </c>
      <c r="B774" s="98" t="str">
        <f t="shared" si="75"/>
        <v/>
      </c>
      <c r="C774" s="99"/>
      <c r="D774" s="100"/>
      <c r="E774" s="100"/>
      <c r="F774" s="57"/>
      <c r="G774" s="58">
        <f t="shared" si="77"/>
        <v>0</v>
      </c>
      <c r="H774" s="58">
        <f>IF(E774="",0,IFERROR(VLOOKUP(E774,档案费管理台账!$D$4:$H$1000,5,0),0))</f>
        <v>0</v>
      </c>
      <c r="I774" s="57"/>
      <c r="J774" s="57"/>
      <c r="K774" s="57"/>
      <c r="L774" s="57"/>
      <c r="M774" s="58" t="str">
        <f t="shared" si="78"/>
        <v/>
      </c>
      <c r="N774" s="102"/>
    </row>
    <row r="775" spans="1:14">
      <c r="A775" s="97" t="str">
        <f t="shared" si="76"/>
        <v/>
      </c>
      <c r="B775" s="98" t="str">
        <f t="shared" si="75"/>
        <v/>
      </c>
      <c r="C775" s="99"/>
      <c r="D775" s="100"/>
      <c r="E775" s="100"/>
      <c r="F775" s="57"/>
      <c r="G775" s="58">
        <f t="shared" si="77"/>
        <v>0</v>
      </c>
      <c r="H775" s="58">
        <f>IF(E775="",0,IFERROR(VLOOKUP(E775,档案费管理台账!$D$4:$H$1000,5,0),0))</f>
        <v>0</v>
      </c>
      <c r="I775" s="57"/>
      <c r="J775" s="57"/>
      <c r="K775" s="57"/>
      <c r="L775" s="57"/>
      <c r="M775" s="58" t="str">
        <f t="shared" si="78"/>
        <v/>
      </c>
      <c r="N775" s="102"/>
    </row>
    <row r="776" spans="1:14">
      <c r="A776" s="97" t="str">
        <f t="shared" si="76"/>
        <v/>
      </c>
      <c r="B776" s="98" t="str">
        <f t="shared" si="75"/>
        <v/>
      </c>
      <c r="C776" s="99"/>
      <c r="D776" s="100"/>
      <c r="E776" s="100"/>
      <c r="F776" s="57"/>
      <c r="G776" s="58">
        <f t="shared" si="77"/>
        <v>0</v>
      </c>
      <c r="H776" s="58">
        <f>IF(E776="",0,IFERROR(VLOOKUP(E776,档案费管理台账!$D$4:$H$1000,5,0),0))</f>
        <v>0</v>
      </c>
      <c r="I776" s="57"/>
      <c r="J776" s="57"/>
      <c r="K776" s="57"/>
      <c r="L776" s="57"/>
      <c r="M776" s="58" t="str">
        <f t="shared" si="78"/>
        <v/>
      </c>
      <c r="N776" s="102"/>
    </row>
    <row r="777" spans="1:14">
      <c r="A777" s="97" t="str">
        <f t="shared" si="76"/>
        <v/>
      </c>
      <c r="B777" s="98" t="str">
        <f t="shared" si="75"/>
        <v/>
      </c>
      <c r="C777" s="99"/>
      <c r="D777" s="100"/>
      <c r="E777" s="100"/>
      <c r="F777" s="57"/>
      <c r="G777" s="58">
        <f t="shared" si="77"/>
        <v>0</v>
      </c>
      <c r="H777" s="58">
        <f>IF(E777="",0,IFERROR(VLOOKUP(E777,档案费管理台账!$D$4:$H$1000,5,0),0))</f>
        <v>0</v>
      </c>
      <c r="I777" s="57"/>
      <c r="J777" s="57"/>
      <c r="K777" s="57"/>
      <c r="L777" s="57"/>
      <c r="M777" s="58" t="str">
        <f t="shared" si="78"/>
        <v/>
      </c>
      <c r="N777" s="102"/>
    </row>
    <row r="778" spans="1:14">
      <c r="A778" s="97" t="str">
        <f t="shared" si="76"/>
        <v/>
      </c>
      <c r="B778" s="98" t="str">
        <f t="shared" si="75"/>
        <v/>
      </c>
      <c r="C778" s="99"/>
      <c r="D778" s="100"/>
      <c r="E778" s="100"/>
      <c r="F778" s="57"/>
      <c r="G778" s="58">
        <f t="shared" si="77"/>
        <v>0</v>
      </c>
      <c r="H778" s="58">
        <f>IF(E778="",0,IFERROR(VLOOKUP(E778,档案费管理台账!$D$4:$H$1000,5,0),0))</f>
        <v>0</v>
      </c>
      <c r="I778" s="57"/>
      <c r="J778" s="57"/>
      <c r="K778" s="57"/>
      <c r="L778" s="57"/>
      <c r="M778" s="58" t="str">
        <f t="shared" si="78"/>
        <v/>
      </c>
      <c r="N778" s="102"/>
    </row>
    <row r="779" spans="1:14">
      <c r="A779" s="97" t="str">
        <f t="shared" si="76"/>
        <v/>
      </c>
      <c r="B779" s="98" t="str">
        <f t="shared" si="75"/>
        <v/>
      </c>
      <c r="C779" s="99"/>
      <c r="D779" s="100"/>
      <c r="E779" s="100"/>
      <c r="F779" s="57"/>
      <c r="G779" s="58">
        <f t="shared" si="77"/>
        <v>0</v>
      </c>
      <c r="H779" s="58">
        <f>IF(E779="",0,IFERROR(VLOOKUP(E779,档案费管理台账!$D$4:$H$1000,5,0),0))</f>
        <v>0</v>
      </c>
      <c r="I779" s="57"/>
      <c r="J779" s="57"/>
      <c r="K779" s="57"/>
      <c r="L779" s="57"/>
      <c r="M779" s="58" t="str">
        <f t="shared" si="78"/>
        <v/>
      </c>
      <c r="N779" s="102"/>
    </row>
    <row r="780" spans="1:14">
      <c r="A780" s="97" t="str">
        <f t="shared" si="76"/>
        <v/>
      </c>
      <c r="B780" s="98" t="str">
        <f t="shared" si="75"/>
        <v/>
      </c>
      <c r="C780" s="99"/>
      <c r="D780" s="100"/>
      <c r="E780" s="100"/>
      <c r="F780" s="57"/>
      <c r="G780" s="58">
        <f t="shared" si="77"/>
        <v>0</v>
      </c>
      <c r="H780" s="58">
        <f>IF(E780="",0,IFERROR(VLOOKUP(E780,档案费管理台账!$D$4:$H$1000,5,0),0))</f>
        <v>0</v>
      </c>
      <c r="I780" s="57"/>
      <c r="J780" s="57"/>
      <c r="K780" s="57"/>
      <c r="L780" s="57"/>
      <c r="M780" s="58" t="str">
        <f t="shared" si="78"/>
        <v/>
      </c>
      <c r="N780" s="102"/>
    </row>
    <row r="781" spans="1:14">
      <c r="A781" s="97" t="str">
        <f t="shared" si="76"/>
        <v/>
      </c>
      <c r="B781" s="98" t="str">
        <f t="shared" si="75"/>
        <v/>
      </c>
      <c r="C781" s="99"/>
      <c r="D781" s="100"/>
      <c r="E781" s="100"/>
      <c r="F781" s="57"/>
      <c r="G781" s="58">
        <f t="shared" si="77"/>
        <v>0</v>
      </c>
      <c r="H781" s="58">
        <f>IF(E781="",0,IFERROR(VLOOKUP(E781,档案费管理台账!$D$4:$H$1000,5,0),0))</f>
        <v>0</v>
      </c>
      <c r="I781" s="57"/>
      <c r="J781" s="57"/>
      <c r="K781" s="57"/>
      <c r="L781" s="57"/>
      <c r="M781" s="58" t="str">
        <f t="shared" si="78"/>
        <v/>
      </c>
      <c r="N781" s="102"/>
    </row>
    <row r="782" spans="1:14">
      <c r="A782" s="97" t="str">
        <f t="shared" si="76"/>
        <v/>
      </c>
      <c r="B782" s="98" t="str">
        <f t="shared" si="75"/>
        <v/>
      </c>
      <c r="C782" s="99"/>
      <c r="D782" s="100"/>
      <c r="E782" s="100"/>
      <c r="F782" s="57"/>
      <c r="G782" s="58">
        <f t="shared" si="77"/>
        <v>0</v>
      </c>
      <c r="H782" s="58">
        <f>IF(E782="",0,IFERROR(VLOOKUP(E782,档案费管理台账!$D$4:$H$1000,5,0),0))</f>
        <v>0</v>
      </c>
      <c r="I782" s="57"/>
      <c r="J782" s="57"/>
      <c r="K782" s="57"/>
      <c r="L782" s="57"/>
      <c r="M782" s="58" t="str">
        <f t="shared" si="78"/>
        <v/>
      </c>
      <c r="N782" s="102"/>
    </row>
    <row r="783" spans="1:14">
      <c r="A783" s="97" t="str">
        <f t="shared" si="76"/>
        <v/>
      </c>
      <c r="B783" s="98" t="str">
        <f t="shared" si="75"/>
        <v/>
      </c>
      <c r="C783" s="99"/>
      <c r="D783" s="100"/>
      <c r="E783" s="100"/>
      <c r="F783" s="57"/>
      <c r="G783" s="58">
        <f t="shared" si="77"/>
        <v>0</v>
      </c>
      <c r="H783" s="58">
        <f>IF(E783="",0,IFERROR(VLOOKUP(E783,档案费管理台账!$D$4:$H$1000,5,0),0))</f>
        <v>0</v>
      </c>
      <c r="I783" s="57"/>
      <c r="J783" s="57"/>
      <c r="K783" s="57"/>
      <c r="L783" s="57"/>
      <c r="M783" s="58" t="str">
        <f t="shared" si="78"/>
        <v/>
      </c>
      <c r="N783" s="102"/>
    </row>
    <row r="784" spans="1:14">
      <c r="A784" s="97" t="str">
        <f t="shared" si="76"/>
        <v/>
      </c>
      <c r="B784" s="98" t="str">
        <f t="shared" si="75"/>
        <v/>
      </c>
      <c r="C784" s="99"/>
      <c r="D784" s="100"/>
      <c r="E784" s="100"/>
      <c r="F784" s="57"/>
      <c r="G784" s="58">
        <f t="shared" si="77"/>
        <v>0</v>
      </c>
      <c r="H784" s="58">
        <f>IF(E784="",0,IFERROR(VLOOKUP(E784,档案费管理台账!$D$4:$H$1000,5,0),0))</f>
        <v>0</v>
      </c>
      <c r="I784" s="57"/>
      <c r="J784" s="57"/>
      <c r="K784" s="57"/>
      <c r="L784" s="57"/>
      <c r="M784" s="58" t="str">
        <f t="shared" si="78"/>
        <v/>
      </c>
      <c r="N784" s="102"/>
    </row>
    <row r="785" spans="1:14">
      <c r="A785" s="97" t="str">
        <f t="shared" si="76"/>
        <v/>
      </c>
      <c r="B785" s="98" t="str">
        <f t="shared" si="75"/>
        <v/>
      </c>
      <c r="C785" s="99"/>
      <c r="D785" s="100"/>
      <c r="E785" s="100"/>
      <c r="F785" s="57"/>
      <c r="G785" s="58">
        <f t="shared" si="77"/>
        <v>0</v>
      </c>
      <c r="H785" s="58">
        <f>IF(E785="",0,IFERROR(VLOOKUP(E785,档案费管理台账!$D$4:$H$1000,5,0),0))</f>
        <v>0</v>
      </c>
      <c r="I785" s="57"/>
      <c r="J785" s="57"/>
      <c r="K785" s="57"/>
      <c r="L785" s="57"/>
      <c r="M785" s="58" t="str">
        <f t="shared" si="78"/>
        <v/>
      </c>
      <c r="N785" s="102"/>
    </row>
    <row r="786" spans="1:14">
      <c r="A786" s="97" t="str">
        <f t="shared" si="76"/>
        <v/>
      </c>
      <c r="B786" s="98" t="str">
        <f t="shared" si="75"/>
        <v/>
      </c>
      <c r="C786" s="99"/>
      <c r="D786" s="100"/>
      <c r="E786" s="100"/>
      <c r="F786" s="57"/>
      <c r="G786" s="58">
        <f t="shared" si="77"/>
        <v>0</v>
      </c>
      <c r="H786" s="58">
        <f>IF(E786="",0,IFERROR(VLOOKUP(E786,档案费管理台账!$D$4:$H$1000,5,0),0))</f>
        <v>0</v>
      </c>
      <c r="I786" s="57"/>
      <c r="J786" s="57"/>
      <c r="K786" s="57"/>
      <c r="L786" s="57"/>
      <c r="M786" s="58" t="str">
        <f t="shared" si="78"/>
        <v/>
      </c>
      <c r="N786" s="102"/>
    </row>
    <row r="787" spans="1:14">
      <c r="A787" s="97" t="str">
        <f t="shared" si="76"/>
        <v/>
      </c>
      <c r="B787" s="98" t="str">
        <f t="shared" si="75"/>
        <v/>
      </c>
      <c r="C787" s="99"/>
      <c r="D787" s="100"/>
      <c r="E787" s="100"/>
      <c r="F787" s="57"/>
      <c r="G787" s="58">
        <f t="shared" si="77"/>
        <v>0</v>
      </c>
      <c r="H787" s="58">
        <f>IF(E787="",0,IFERROR(VLOOKUP(E787,档案费管理台账!$D$4:$H$1000,5,0),0))</f>
        <v>0</v>
      </c>
      <c r="I787" s="57"/>
      <c r="J787" s="57"/>
      <c r="K787" s="57"/>
      <c r="L787" s="57"/>
      <c r="M787" s="58" t="str">
        <f t="shared" si="78"/>
        <v/>
      </c>
      <c r="N787" s="102"/>
    </row>
    <row r="788" spans="1:14">
      <c r="A788" s="97" t="str">
        <f t="shared" si="76"/>
        <v/>
      </c>
      <c r="B788" s="98" t="str">
        <f t="shared" si="75"/>
        <v/>
      </c>
      <c r="C788" s="99"/>
      <c r="D788" s="100"/>
      <c r="E788" s="100"/>
      <c r="F788" s="57"/>
      <c r="G788" s="58">
        <f t="shared" si="77"/>
        <v>0</v>
      </c>
      <c r="H788" s="58">
        <f>IF(E788="",0,IFERROR(VLOOKUP(E788,档案费管理台账!$D$4:$H$1000,5,0),0))</f>
        <v>0</v>
      </c>
      <c r="I788" s="57"/>
      <c r="J788" s="57"/>
      <c r="K788" s="57"/>
      <c r="L788" s="57"/>
      <c r="M788" s="58" t="str">
        <f t="shared" si="78"/>
        <v/>
      </c>
      <c r="N788" s="102"/>
    </row>
    <row r="789" spans="1:14">
      <c r="A789" s="97" t="str">
        <f t="shared" si="76"/>
        <v/>
      </c>
      <c r="B789" s="98" t="str">
        <f t="shared" si="75"/>
        <v/>
      </c>
      <c r="C789" s="99"/>
      <c r="D789" s="100"/>
      <c r="E789" s="100"/>
      <c r="F789" s="57"/>
      <c r="G789" s="58">
        <f t="shared" si="77"/>
        <v>0</v>
      </c>
      <c r="H789" s="58">
        <f>IF(E789="",0,IFERROR(VLOOKUP(E789,档案费管理台账!$D$4:$H$1000,5,0),0))</f>
        <v>0</v>
      </c>
      <c r="I789" s="57"/>
      <c r="J789" s="57"/>
      <c r="K789" s="57"/>
      <c r="L789" s="57"/>
      <c r="M789" s="58" t="str">
        <f t="shared" si="78"/>
        <v/>
      </c>
      <c r="N789" s="102"/>
    </row>
    <row r="790" spans="1:14">
      <c r="A790" s="97" t="str">
        <f t="shared" si="76"/>
        <v/>
      </c>
      <c r="B790" s="98" t="str">
        <f t="shared" si="75"/>
        <v/>
      </c>
      <c r="C790" s="99"/>
      <c r="D790" s="100"/>
      <c r="E790" s="100"/>
      <c r="F790" s="57"/>
      <c r="G790" s="58">
        <f t="shared" si="77"/>
        <v>0</v>
      </c>
      <c r="H790" s="58">
        <f>IF(E790="",0,IFERROR(VLOOKUP(E790,档案费管理台账!$D$4:$H$1000,5,0),0))</f>
        <v>0</v>
      </c>
      <c r="I790" s="57"/>
      <c r="J790" s="57"/>
      <c r="K790" s="57"/>
      <c r="L790" s="57"/>
      <c r="M790" s="58" t="str">
        <f t="shared" si="78"/>
        <v/>
      </c>
      <c r="N790" s="102"/>
    </row>
    <row r="791" spans="1:14">
      <c r="A791" s="97" t="str">
        <f t="shared" si="76"/>
        <v/>
      </c>
      <c r="B791" s="98" t="str">
        <f t="shared" si="75"/>
        <v/>
      </c>
      <c r="C791" s="99"/>
      <c r="D791" s="100"/>
      <c r="E791" s="100"/>
      <c r="F791" s="57"/>
      <c r="G791" s="58">
        <f t="shared" si="77"/>
        <v>0</v>
      </c>
      <c r="H791" s="58">
        <f>IF(E791="",0,IFERROR(VLOOKUP(E791,档案费管理台账!$D$4:$H$1000,5,0),0))</f>
        <v>0</v>
      </c>
      <c r="I791" s="57"/>
      <c r="J791" s="57"/>
      <c r="K791" s="57"/>
      <c r="L791" s="57"/>
      <c r="M791" s="58" t="str">
        <f t="shared" si="78"/>
        <v/>
      </c>
      <c r="N791" s="102"/>
    </row>
    <row r="792" spans="1:14">
      <c r="A792" s="97" t="str">
        <f t="shared" si="76"/>
        <v/>
      </c>
      <c r="B792" s="98" t="str">
        <f t="shared" si="75"/>
        <v/>
      </c>
      <c r="C792" s="99"/>
      <c r="D792" s="100"/>
      <c r="E792" s="100"/>
      <c r="F792" s="57"/>
      <c r="G792" s="58">
        <f t="shared" si="77"/>
        <v>0</v>
      </c>
      <c r="H792" s="58">
        <f>IF(E792="",0,IFERROR(VLOOKUP(E792,档案费管理台账!$D$4:$H$1000,5,0),0))</f>
        <v>0</v>
      </c>
      <c r="I792" s="57"/>
      <c r="J792" s="57"/>
      <c r="K792" s="57"/>
      <c r="L792" s="57"/>
      <c r="M792" s="58" t="str">
        <f t="shared" si="78"/>
        <v/>
      </c>
      <c r="N792" s="102"/>
    </row>
    <row r="793" spans="1:14">
      <c r="A793" s="97" t="str">
        <f t="shared" si="76"/>
        <v/>
      </c>
      <c r="B793" s="98" t="str">
        <f t="shared" si="75"/>
        <v/>
      </c>
      <c r="C793" s="99"/>
      <c r="D793" s="100"/>
      <c r="E793" s="100"/>
      <c r="F793" s="57"/>
      <c r="G793" s="58">
        <f t="shared" si="77"/>
        <v>0</v>
      </c>
      <c r="H793" s="58">
        <f>IF(E793="",0,IFERROR(VLOOKUP(E793,档案费管理台账!$D$4:$H$1000,5,0),0))</f>
        <v>0</v>
      </c>
      <c r="I793" s="57"/>
      <c r="J793" s="57"/>
      <c r="K793" s="57"/>
      <c r="L793" s="57"/>
      <c r="M793" s="58" t="str">
        <f t="shared" si="78"/>
        <v/>
      </c>
      <c r="N793" s="102"/>
    </row>
    <row r="794" spans="1:14">
      <c r="A794" s="97" t="str">
        <f t="shared" si="76"/>
        <v/>
      </c>
      <c r="B794" s="98" t="str">
        <f t="shared" si="75"/>
        <v/>
      </c>
      <c r="C794" s="99"/>
      <c r="D794" s="100"/>
      <c r="E794" s="100"/>
      <c r="F794" s="57"/>
      <c r="G794" s="58">
        <f t="shared" si="77"/>
        <v>0</v>
      </c>
      <c r="H794" s="58">
        <f>IF(E794="",0,IFERROR(VLOOKUP(E794,档案费管理台账!$D$4:$H$1000,5,0),0))</f>
        <v>0</v>
      </c>
      <c r="I794" s="57"/>
      <c r="J794" s="57"/>
      <c r="K794" s="57"/>
      <c r="L794" s="57"/>
      <c r="M794" s="58" t="str">
        <f t="shared" si="78"/>
        <v/>
      </c>
      <c r="N794" s="102"/>
    </row>
    <row r="795" spans="1:14">
      <c r="A795" s="97" t="str">
        <f t="shared" si="76"/>
        <v/>
      </c>
      <c r="B795" s="98" t="str">
        <f t="shared" si="75"/>
        <v/>
      </c>
      <c r="C795" s="99"/>
      <c r="D795" s="100"/>
      <c r="E795" s="100"/>
      <c r="F795" s="57"/>
      <c r="G795" s="58">
        <f t="shared" si="77"/>
        <v>0</v>
      </c>
      <c r="H795" s="58">
        <f>IF(E795="",0,IFERROR(VLOOKUP(E795,档案费管理台账!$D$4:$H$1000,5,0),0))</f>
        <v>0</v>
      </c>
      <c r="I795" s="57"/>
      <c r="J795" s="57"/>
      <c r="K795" s="57"/>
      <c r="L795" s="57"/>
      <c r="M795" s="58" t="str">
        <f t="shared" si="78"/>
        <v/>
      </c>
      <c r="N795" s="102"/>
    </row>
    <row r="796" spans="1:14">
      <c r="A796" s="97" t="str">
        <f t="shared" si="76"/>
        <v/>
      </c>
      <c r="B796" s="98" t="str">
        <f t="shared" si="75"/>
        <v/>
      </c>
      <c r="C796" s="99"/>
      <c r="D796" s="100"/>
      <c r="E796" s="100"/>
      <c r="F796" s="57"/>
      <c r="G796" s="58">
        <f t="shared" si="77"/>
        <v>0</v>
      </c>
      <c r="H796" s="58">
        <f>IF(E796="",0,IFERROR(VLOOKUP(E796,档案费管理台账!$D$4:$H$1000,5,0),0))</f>
        <v>0</v>
      </c>
      <c r="I796" s="57"/>
      <c r="J796" s="57"/>
      <c r="K796" s="57"/>
      <c r="L796" s="57"/>
      <c r="M796" s="58" t="str">
        <f t="shared" si="78"/>
        <v/>
      </c>
      <c r="N796" s="102"/>
    </row>
    <row r="797" spans="1:14">
      <c r="A797" s="97" t="str">
        <f t="shared" si="76"/>
        <v/>
      </c>
      <c r="B797" s="98" t="str">
        <f t="shared" si="75"/>
        <v/>
      </c>
      <c r="C797" s="99"/>
      <c r="D797" s="100"/>
      <c r="E797" s="100"/>
      <c r="F797" s="57"/>
      <c r="G797" s="58">
        <f t="shared" si="77"/>
        <v>0</v>
      </c>
      <c r="H797" s="58">
        <f>IF(E797="",0,IFERROR(VLOOKUP(E797,档案费管理台账!$D$4:$H$1000,5,0),0))</f>
        <v>0</v>
      </c>
      <c r="I797" s="57"/>
      <c r="J797" s="57"/>
      <c r="K797" s="57"/>
      <c r="L797" s="57"/>
      <c r="M797" s="58" t="str">
        <f t="shared" si="78"/>
        <v/>
      </c>
      <c r="N797" s="102"/>
    </row>
    <row r="798" spans="1:14">
      <c r="A798" s="97" t="str">
        <f t="shared" si="76"/>
        <v/>
      </c>
      <c r="B798" s="98" t="str">
        <f t="shared" si="75"/>
        <v/>
      </c>
      <c r="C798" s="99"/>
      <c r="D798" s="100"/>
      <c r="E798" s="100"/>
      <c r="F798" s="57"/>
      <c r="G798" s="58">
        <f t="shared" si="77"/>
        <v>0</v>
      </c>
      <c r="H798" s="58">
        <f>IF(E798="",0,IFERROR(VLOOKUP(E798,档案费管理台账!$D$4:$H$1000,5,0),0))</f>
        <v>0</v>
      </c>
      <c r="I798" s="57"/>
      <c r="J798" s="57"/>
      <c r="K798" s="57"/>
      <c r="L798" s="57"/>
      <c r="M798" s="58" t="str">
        <f t="shared" si="78"/>
        <v/>
      </c>
      <c r="N798" s="102"/>
    </row>
    <row r="799" spans="1:14">
      <c r="A799" s="97" t="str">
        <f t="shared" si="76"/>
        <v/>
      </c>
      <c r="B799" s="98" t="str">
        <f t="shared" si="75"/>
        <v/>
      </c>
      <c r="C799" s="99"/>
      <c r="D799" s="100"/>
      <c r="E799" s="100"/>
      <c r="F799" s="57"/>
      <c r="G799" s="58">
        <f t="shared" si="77"/>
        <v>0</v>
      </c>
      <c r="H799" s="58">
        <f>IF(E799="",0,IFERROR(VLOOKUP(E799,档案费管理台账!$D$4:$H$1000,5,0),0))</f>
        <v>0</v>
      </c>
      <c r="I799" s="57"/>
      <c r="J799" s="57"/>
      <c r="K799" s="57"/>
      <c r="L799" s="57"/>
      <c r="M799" s="58" t="str">
        <f t="shared" si="78"/>
        <v/>
      </c>
      <c r="N799" s="102"/>
    </row>
    <row r="800" spans="1:14">
      <c r="A800" s="97" t="str">
        <f t="shared" si="76"/>
        <v/>
      </c>
      <c r="B800" s="98" t="str">
        <f t="shared" si="75"/>
        <v/>
      </c>
      <c r="C800" s="99"/>
      <c r="D800" s="100"/>
      <c r="E800" s="100"/>
      <c r="F800" s="57"/>
      <c r="G800" s="58">
        <f t="shared" si="77"/>
        <v>0</v>
      </c>
      <c r="H800" s="58">
        <f>IF(E800="",0,IFERROR(VLOOKUP(E800,档案费管理台账!$D$4:$H$1000,5,0),0))</f>
        <v>0</v>
      </c>
      <c r="I800" s="57"/>
      <c r="J800" s="57"/>
      <c r="K800" s="57"/>
      <c r="L800" s="57"/>
      <c r="M800" s="58" t="str">
        <f t="shared" si="78"/>
        <v/>
      </c>
      <c r="N800" s="102"/>
    </row>
    <row r="801" spans="1:14">
      <c r="A801" s="97" t="str">
        <f t="shared" si="76"/>
        <v/>
      </c>
      <c r="B801" s="98" t="str">
        <f t="shared" si="75"/>
        <v/>
      </c>
      <c r="C801" s="99"/>
      <c r="D801" s="100"/>
      <c r="E801" s="100"/>
      <c r="F801" s="57"/>
      <c r="G801" s="58">
        <f t="shared" si="77"/>
        <v>0</v>
      </c>
      <c r="H801" s="58">
        <f>IF(E801="",0,IFERROR(VLOOKUP(E801,档案费管理台账!$D$4:$H$1000,5,0),0))</f>
        <v>0</v>
      </c>
      <c r="I801" s="57"/>
      <c r="J801" s="57"/>
      <c r="K801" s="57"/>
      <c r="L801" s="57"/>
      <c r="M801" s="58" t="str">
        <f t="shared" si="78"/>
        <v/>
      </c>
      <c r="N801" s="102"/>
    </row>
    <row r="802" spans="1:14">
      <c r="A802" s="97" t="str">
        <f t="shared" si="76"/>
        <v/>
      </c>
      <c r="B802" s="98" t="str">
        <f t="shared" si="75"/>
        <v/>
      </c>
      <c r="C802" s="99"/>
      <c r="D802" s="100"/>
      <c r="E802" s="100"/>
      <c r="F802" s="57"/>
      <c r="G802" s="58">
        <f t="shared" si="77"/>
        <v>0</v>
      </c>
      <c r="H802" s="58">
        <f>IF(E802="",0,IFERROR(VLOOKUP(E802,档案费管理台账!$D$4:$H$1000,5,0),0))</f>
        <v>0</v>
      </c>
      <c r="I802" s="57"/>
      <c r="J802" s="57"/>
      <c r="K802" s="57"/>
      <c r="L802" s="57"/>
      <c r="M802" s="58" t="str">
        <f t="shared" si="78"/>
        <v/>
      </c>
      <c r="N802" s="102"/>
    </row>
    <row r="803" spans="1:14">
      <c r="A803" s="97" t="str">
        <f t="shared" si="76"/>
        <v/>
      </c>
      <c r="B803" s="98" t="str">
        <f t="shared" si="75"/>
        <v/>
      </c>
      <c r="C803" s="99"/>
      <c r="D803" s="100"/>
      <c r="E803" s="100"/>
      <c r="F803" s="57"/>
      <c r="G803" s="58">
        <f t="shared" si="77"/>
        <v>0</v>
      </c>
      <c r="H803" s="58">
        <f>IF(E803="",0,IFERROR(VLOOKUP(E803,档案费管理台账!$D$4:$H$1000,5,0),0))</f>
        <v>0</v>
      </c>
      <c r="I803" s="57"/>
      <c r="J803" s="57"/>
      <c r="K803" s="57"/>
      <c r="L803" s="57"/>
      <c r="M803" s="58" t="str">
        <f t="shared" si="78"/>
        <v/>
      </c>
      <c r="N803" s="102"/>
    </row>
    <row r="804" spans="1:14">
      <c r="A804" s="97" t="str">
        <f t="shared" si="76"/>
        <v/>
      </c>
      <c r="B804" s="98" t="str">
        <f t="shared" si="75"/>
        <v/>
      </c>
      <c r="C804" s="99"/>
      <c r="D804" s="100"/>
      <c r="E804" s="100"/>
      <c r="F804" s="57"/>
      <c r="G804" s="58">
        <f t="shared" si="77"/>
        <v>0</v>
      </c>
      <c r="H804" s="58">
        <f>IF(E804="",0,IFERROR(VLOOKUP(E804,档案费管理台账!$D$4:$H$1000,5,0),0))</f>
        <v>0</v>
      </c>
      <c r="I804" s="57"/>
      <c r="J804" s="57"/>
      <c r="K804" s="57"/>
      <c r="L804" s="57"/>
      <c r="M804" s="58" t="str">
        <f t="shared" si="78"/>
        <v/>
      </c>
      <c r="N804" s="102"/>
    </row>
    <row r="805" spans="1:14">
      <c r="A805" s="97" t="str">
        <f t="shared" si="76"/>
        <v/>
      </c>
      <c r="B805" s="98" t="str">
        <f t="shared" si="75"/>
        <v/>
      </c>
      <c r="C805" s="99"/>
      <c r="D805" s="100"/>
      <c r="E805" s="100"/>
      <c r="F805" s="57"/>
      <c r="G805" s="58">
        <f t="shared" si="77"/>
        <v>0</v>
      </c>
      <c r="H805" s="58">
        <f>IF(E805="",0,IFERROR(VLOOKUP(E805,档案费管理台账!$D$4:$H$1000,5,0),0))</f>
        <v>0</v>
      </c>
      <c r="I805" s="57"/>
      <c r="J805" s="57"/>
      <c r="K805" s="57"/>
      <c r="L805" s="57"/>
      <c r="M805" s="58" t="str">
        <f t="shared" si="78"/>
        <v/>
      </c>
      <c r="N805" s="102"/>
    </row>
    <row r="806" spans="1:14">
      <c r="A806" s="97" t="str">
        <f t="shared" si="76"/>
        <v/>
      </c>
      <c r="B806" s="98" t="str">
        <f t="shared" si="75"/>
        <v/>
      </c>
      <c r="C806" s="99"/>
      <c r="D806" s="100"/>
      <c r="E806" s="100"/>
      <c r="F806" s="57"/>
      <c r="G806" s="58">
        <f t="shared" si="77"/>
        <v>0</v>
      </c>
      <c r="H806" s="58">
        <f>IF(E806="",0,IFERROR(VLOOKUP(E806,档案费管理台账!$D$4:$H$1000,5,0),0))</f>
        <v>0</v>
      </c>
      <c r="I806" s="57"/>
      <c r="J806" s="57"/>
      <c r="K806" s="57"/>
      <c r="L806" s="57"/>
      <c r="M806" s="58" t="str">
        <f t="shared" si="78"/>
        <v/>
      </c>
      <c r="N806" s="102"/>
    </row>
    <row r="807" spans="1:14">
      <c r="A807" s="97" t="str">
        <f t="shared" si="76"/>
        <v/>
      </c>
      <c r="B807" s="98" t="str">
        <f t="shared" si="75"/>
        <v/>
      </c>
      <c r="C807" s="99"/>
      <c r="D807" s="100"/>
      <c r="E807" s="100"/>
      <c r="F807" s="57"/>
      <c r="G807" s="58">
        <f t="shared" si="77"/>
        <v>0</v>
      </c>
      <c r="H807" s="58">
        <f>IF(E807="",0,IFERROR(VLOOKUP(E807,档案费管理台账!$D$4:$H$1000,5,0),0))</f>
        <v>0</v>
      </c>
      <c r="I807" s="57"/>
      <c r="J807" s="57"/>
      <c r="K807" s="57"/>
      <c r="L807" s="57"/>
      <c r="M807" s="58" t="str">
        <f t="shared" si="78"/>
        <v/>
      </c>
      <c r="N807" s="102"/>
    </row>
    <row r="808" spans="1:14">
      <c r="A808" s="97" t="str">
        <f t="shared" si="76"/>
        <v/>
      </c>
      <c r="B808" s="98" t="str">
        <f t="shared" si="75"/>
        <v/>
      </c>
      <c r="C808" s="99"/>
      <c r="D808" s="100"/>
      <c r="E808" s="100"/>
      <c r="F808" s="57"/>
      <c r="G808" s="58">
        <f t="shared" si="77"/>
        <v>0</v>
      </c>
      <c r="H808" s="58">
        <f>IF(E808="",0,IFERROR(VLOOKUP(E808,档案费管理台账!$D$4:$H$1000,5,0),0))</f>
        <v>0</v>
      </c>
      <c r="I808" s="57"/>
      <c r="J808" s="57"/>
      <c r="K808" s="57"/>
      <c r="L808" s="57"/>
      <c r="M808" s="58" t="str">
        <f t="shared" si="78"/>
        <v/>
      </c>
      <c r="N808" s="102"/>
    </row>
    <row r="809" spans="1:14">
      <c r="A809" s="97" t="str">
        <f t="shared" si="76"/>
        <v/>
      </c>
      <c r="B809" s="98" t="str">
        <f t="shared" si="75"/>
        <v/>
      </c>
      <c r="C809" s="99"/>
      <c r="D809" s="100"/>
      <c r="E809" s="100"/>
      <c r="F809" s="57"/>
      <c r="G809" s="58">
        <f t="shared" si="77"/>
        <v>0</v>
      </c>
      <c r="H809" s="58">
        <f>IF(E809="",0,IFERROR(VLOOKUP(E809,档案费管理台账!$D$4:$H$1000,5,0),0))</f>
        <v>0</v>
      </c>
      <c r="I809" s="57"/>
      <c r="J809" s="57"/>
      <c r="K809" s="57"/>
      <c r="L809" s="57"/>
      <c r="M809" s="58" t="str">
        <f t="shared" si="78"/>
        <v/>
      </c>
      <c r="N809" s="102"/>
    </row>
    <row r="810" spans="1:14">
      <c r="A810" s="97" t="str">
        <f t="shared" si="76"/>
        <v/>
      </c>
      <c r="B810" s="98" t="str">
        <f t="shared" si="75"/>
        <v/>
      </c>
      <c r="C810" s="99"/>
      <c r="D810" s="100"/>
      <c r="E810" s="100"/>
      <c r="F810" s="57"/>
      <c r="G810" s="58">
        <f t="shared" si="77"/>
        <v>0</v>
      </c>
      <c r="H810" s="58">
        <f>IF(E810="",0,IFERROR(VLOOKUP(E810,档案费管理台账!$D$4:$H$1000,5,0),0))</f>
        <v>0</v>
      </c>
      <c r="I810" s="57"/>
      <c r="J810" s="57"/>
      <c r="K810" s="57"/>
      <c r="L810" s="57"/>
      <c r="M810" s="58" t="str">
        <f t="shared" si="78"/>
        <v/>
      </c>
      <c r="N810" s="102"/>
    </row>
    <row r="811" spans="1:14">
      <c r="A811" s="97" t="str">
        <f t="shared" si="76"/>
        <v/>
      </c>
      <c r="B811" s="98" t="str">
        <f t="shared" si="75"/>
        <v/>
      </c>
      <c r="C811" s="99"/>
      <c r="D811" s="100"/>
      <c r="E811" s="100"/>
      <c r="F811" s="57"/>
      <c r="G811" s="58">
        <f t="shared" si="77"/>
        <v>0</v>
      </c>
      <c r="H811" s="58">
        <f>IF(E811="",0,IFERROR(VLOOKUP(E811,档案费管理台账!$D$4:$H$1000,5,0),0))</f>
        <v>0</v>
      </c>
      <c r="I811" s="57"/>
      <c r="J811" s="57"/>
      <c r="K811" s="57"/>
      <c r="L811" s="57"/>
      <c r="M811" s="58" t="str">
        <f t="shared" si="78"/>
        <v/>
      </c>
      <c r="N811" s="102"/>
    </row>
    <row r="812" spans="1:14">
      <c r="A812" s="97" t="str">
        <f t="shared" si="76"/>
        <v/>
      </c>
      <c r="B812" s="98" t="str">
        <f t="shared" ref="B812:B875" si="79">IF(C812="","",MONTH(C812)&amp;"月")</f>
        <v/>
      </c>
      <c r="C812" s="99"/>
      <c r="D812" s="100"/>
      <c r="E812" s="100"/>
      <c r="F812" s="57"/>
      <c r="G812" s="58">
        <f t="shared" si="77"/>
        <v>0</v>
      </c>
      <c r="H812" s="58">
        <f>IF(E812="",0,IFERROR(VLOOKUP(E812,档案费管理台账!$D$4:$H$1000,5,0),0))</f>
        <v>0</v>
      </c>
      <c r="I812" s="57"/>
      <c r="J812" s="57"/>
      <c r="K812" s="57"/>
      <c r="L812" s="57"/>
      <c r="M812" s="58" t="str">
        <f t="shared" si="78"/>
        <v/>
      </c>
      <c r="N812" s="102"/>
    </row>
    <row r="813" spans="1:14">
      <c r="A813" s="97" t="str">
        <f t="shared" ref="A813:A876" si="80">IF(C813="","",ROW()-42)</f>
        <v/>
      </c>
      <c r="B813" s="98" t="str">
        <f t="shared" si="79"/>
        <v/>
      </c>
      <c r="C813" s="99"/>
      <c r="D813" s="100"/>
      <c r="E813" s="100"/>
      <c r="F813" s="57"/>
      <c r="G813" s="58">
        <f t="shared" ref="G813:G876" si="81">IF(F813="",0,F813*$K$41)</f>
        <v>0</v>
      </c>
      <c r="H813" s="58">
        <f>IF(E813="",0,IFERROR(VLOOKUP(E813,档案费管理台账!$D$4:$H$1000,5,0),0))</f>
        <v>0</v>
      </c>
      <c r="I813" s="57"/>
      <c r="J813" s="57"/>
      <c r="K813" s="57"/>
      <c r="L813" s="57"/>
      <c r="M813" s="58" t="str">
        <f t="shared" ref="M813:M876" si="82">IF(C813="","",ROUND(M812+G813-I813-J813-K813-L813-H813,2))</f>
        <v/>
      </c>
      <c r="N813" s="102"/>
    </row>
    <row r="814" spans="1:14">
      <c r="A814" s="97" t="str">
        <f t="shared" si="80"/>
        <v/>
      </c>
      <c r="B814" s="98" t="str">
        <f t="shared" si="79"/>
        <v/>
      </c>
      <c r="C814" s="99"/>
      <c r="D814" s="100"/>
      <c r="E814" s="100"/>
      <c r="F814" s="57"/>
      <c r="G814" s="58">
        <f t="shared" si="81"/>
        <v>0</v>
      </c>
      <c r="H814" s="58">
        <f>IF(E814="",0,IFERROR(VLOOKUP(E814,档案费管理台账!$D$4:$H$1000,5,0),0))</f>
        <v>0</v>
      </c>
      <c r="I814" s="57"/>
      <c r="J814" s="57"/>
      <c r="K814" s="57"/>
      <c r="L814" s="57"/>
      <c r="M814" s="58" t="str">
        <f t="shared" si="82"/>
        <v/>
      </c>
      <c r="N814" s="102"/>
    </row>
    <row r="815" spans="1:14">
      <c r="A815" s="97" t="str">
        <f t="shared" si="80"/>
        <v/>
      </c>
      <c r="B815" s="98" t="str">
        <f t="shared" si="79"/>
        <v/>
      </c>
      <c r="C815" s="99"/>
      <c r="D815" s="100"/>
      <c r="E815" s="100"/>
      <c r="F815" s="57"/>
      <c r="G815" s="58">
        <f t="shared" si="81"/>
        <v>0</v>
      </c>
      <c r="H815" s="58">
        <f>IF(E815="",0,IFERROR(VLOOKUP(E815,档案费管理台账!$D$4:$H$1000,5,0),0))</f>
        <v>0</v>
      </c>
      <c r="I815" s="57"/>
      <c r="J815" s="57"/>
      <c r="K815" s="57"/>
      <c r="L815" s="57"/>
      <c r="M815" s="58" t="str">
        <f t="shared" si="82"/>
        <v/>
      </c>
      <c r="N815" s="102"/>
    </row>
    <row r="816" spans="1:14">
      <c r="A816" s="97" t="str">
        <f t="shared" si="80"/>
        <v/>
      </c>
      <c r="B816" s="98" t="str">
        <f t="shared" si="79"/>
        <v/>
      </c>
      <c r="C816" s="99"/>
      <c r="D816" s="100"/>
      <c r="E816" s="100"/>
      <c r="F816" s="57"/>
      <c r="G816" s="58">
        <f t="shared" si="81"/>
        <v>0</v>
      </c>
      <c r="H816" s="58">
        <f>IF(E816="",0,IFERROR(VLOOKUP(E816,档案费管理台账!$D$4:$H$1000,5,0),0))</f>
        <v>0</v>
      </c>
      <c r="I816" s="57"/>
      <c r="J816" s="57"/>
      <c r="K816" s="57"/>
      <c r="L816" s="57"/>
      <c r="M816" s="58" t="str">
        <f t="shared" si="82"/>
        <v/>
      </c>
      <c r="N816" s="102"/>
    </row>
    <row r="817" spans="1:14">
      <c r="A817" s="97" t="str">
        <f t="shared" si="80"/>
        <v/>
      </c>
      <c r="B817" s="98" t="str">
        <f t="shared" si="79"/>
        <v/>
      </c>
      <c r="C817" s="99"/>
      <c r="D817" s="100"/>
      <c r="E817" s="100"/>
      <c r="F817" s="57"/>
      <c r="G817" s="58">
        <f t="shared" si="81"/>
        <v>0</v>
      </c>
      <c r="H817" s="58">
        <f>IF(E817="",0,IFERROR(VLOOKUP(E817,档案费管理台账!$D$4:$H$1000,5,0),0))</f>
        <v>0</v>
      </c>
      <c r="I817" s="57"/>
      <c r="J817" s="57"/>
      <c r="K817" s="57"/>
      <c r="L817" s="57"/>
      <c r="M817" s="58" t="str">
        <f t="shared" si="82"/>
        <v/>
      </c>
      <c r="N817" s="102"/>
    </row>
    <row r="818" spans="1:14">
      <c r="A818" s="97" t="str">
        <f t="shared" si="80"/>
        <v/>
      </c>
      <c r="B818" s="98" t="str">
        <f t="shared" si="79"/>
        <v/>
      </c>
      <c r="C818" s="99"/>
      <c r="D818" s="100"/>
      <c r="E818" s="100"/>
      <c r="F818" s="57"/>
      <c r="G818" s="58">
        <f t="shared" si="81"/>
        <v>0</v>
      </c>
      <c r="H818" s="58">
        <f>IF(E818="",0,IFERROR(VLOOKUP(E818,档案费管理台账!$D$4:$H$1000,5,0),0))</f>
        <v>0</v>
      </c>
      <c r="I818" s="57"/>
      <c r="J818" s="57"/>
      <c r="K818" s="57"/>
      <c r="L818" s="57"/>
      <c r="M818" s="58" t="str">
        <f t="shared" si="82"/>
        <v/>
      </c>
      <c r="N818" s="102"/>
    </row>
    <row r="819" spans="1:14">
      <c r="A819" s="97" t="str">
        <f t="shared" si="80"/>
        <v/>
      </c>
      <c r="B819" s="98" t="str">
        <f t="shared" si="79"/>
        <v/>
      </c>
      <c r="C819" s="99"/>
      <c r="D819" s="100"/>
      <c r="E819" s="100"/>
      <c r="F819" s="57"/>
      <c r="G819" s="58">
        <f t="shared" si="81"/>
        <v>0</v>
      </c>
      <c r="H819" s="58">
        <f>IF(E819="",0,IFERROR(VLOOKUP(E819,档案费管理台账!$D$4:$H$1000,5,0),0))</f>
        <v>0</v>
      </c>
      <c r="I819" s="57"/>
      <c r="J819" s="57"/>
      <c r="K819" s="57"/>
      <c r="L819" s="57"/>
      <c r="M819" s="58" t="str">
        <f t="shared" si="82"/>
        <v/>
      </c>
      <c r="N819" s="102"/>
    </row>
    <row r="820" spans="1:14">
      <c r="A820" s="97" t="str">
        <f t="shared" si="80"/>
        <v/>
      </c>
      <c r="B820" s="98" t="str">
        <f t="shared" si="79"/>
        <v/>
      </c>
      <c r="C820" s="99"/>
      <c r="D820" s="100"/>
      <c r="E820" s="100"/>
      <c r="F820" s="57"/>
      <c r="G820" s="58">
        <f t="shared" si="81"/>
        <v>0</v>
      </c>
      <c r="H820" s="58">
        <f>IF(E820="",0,IFERROR(VLOOKUP(E820,档案费管理台账!$D$4:$H$1000,5,0),0))</f>
        <v>0</v>
      </c>
      <c r="I820" s="57"/>
      <c r="J820" s="57"/>
      <c r="K820" s="57"/>
      <c r="L820" s="57"/>
      <c r="M820" s="58" t="str">
        <f t="shared" si="82"/>
        <v/>
      </c>
      <c r="N820" s="102"/>
    </row>
    <row r="821" spans="1:14">
      <c r="A821" s="97" t="str">
        <f t="shared" si="80"/>
        <v/>
      </c>
      <c r="B821" s="98" t="str">
        <f t="shared" si="79"/>
        <v/>
      </c>
      <c r="C821" s="99"/>
      <c r="D821" s="100"/>
      <c r="E821" s="100"/>
      <c r="F821" s="57"/>
      <c r="G821" s="58">
        <f t="shared" si="81"/>
        <v>0</v>
      </c>
      <c r="H821" s="58">
        <f>IF(E821="",0,IFERROR(VLOOKUP(E821,档案费管理台账!$D$4:$H$1000,5,0),0))</f>
        <v>0</v>
      </c>
      <c r="I821" s="57"/>
      <c r="J821" s="57"/>
      <c r="K821" s="57"/>
      <c r="L821" s="57"/>
      <c r="M821" s="58" t="str">
        <f t="shared" si="82"/>
        <v/>
      </c>
      <c r="N821" s="102"/>
    </row>
    <row r="822" spans="1:14">
      <c r="A822" s="97" t="str">
        <f t="shared" si="80"/>
        <v/>
      </c>
      <c r="B822" s="98" t="str">
        <f t="shared" si="79"/>
        <v/>
      </c>
      <c r="C822" s="99"/>
      <c r="D822" s="100"/>
      <c r="E822" s="100"/>
      <c r="F822" s="57"/>
      <c r="G822" s="58">
        <f t="shared" si="81"/>
        <v>0</v>
      </c>
      <c r="H822" s="58">
        <f>IF(E822="",0,IFERROR(VLOOKUP(E822,档案费管理台账!$D$4:$H$1000,5,0),0))</f>
        <v>0</v>
      </c>
      <c r="I822" s="57"/>
      <c r="J822" s="57"/>
      <c r="K822" s="57"/>
      <c r="L822" s="57"/>
      <c r="M822" s="58" t="str">
        <f t="shared" si="82"/>
        <v/>
      </c>
      <c r="N822" s="102"/>
    </row>
    <row r="823" spans="1:14">
      <c r="A823" s="97" t="str">
        <f t="shared" si="80"/>
        <v/>
      </c>
      <c r="B823" s="98" t="str">
        <f t="shared" si="79"/>
        <v/>
      </c>
      <c r="C823" s="99"/>
      <c r="D823" s="100"/>
      <c r="E823" s="100"/>
      <c r="F823" s="57"/>
      <c r="G823" s="58">
        <f t="shared" si="81"/>
        <v>0</v>
      </c>
      <c r="H823" s="58">
        <f>IF(E823="",0,IFERROR(VLOOKUP(E823,档案费管理台账!$D$4:$H$1000,5,0),0))</f>
        <v>0</v>
      </c>
      <c r="I823" s="57"/>
      <c r="J823" s="57"/>
      <c r="K823" s="57"/>
      <c r="L823" s="57"/>
      <c r="M823" s="58" t="str">
        <f t="shared" si="82"/>
        <v/>
      </c>
      <c r="N823" s="102"/>
    </row>
    <row r="824" spans="1:14">
      <c r="A824" s="97" t="str">
        <f t="shared" si="80"/>
        <v/>
      </c>
      <c r="B824" s="98" t="str">
        <f t="shared" si="79"/>
        <v/>
      </c>
      <c r="C824" s="99"/>
      <c r="D824" s="100"/>
      <c r="E824" s="100"/>
      <c r="F824" s="57"/>
      <c r="G824" s="58">
        <f t="shared" si="81"/>
        <v>0</v>
      </c>
      <c r="H824" s="58">
        <f>IF(E824="",0,IFERROR(VLOOKUP(E824,档案费管理台账!$D$4:$H$1000,5,0),0))</f>
        <v>0</v>
      </c>
      <c r="I824" s="57"/>
      <c r="J824" s="57"/>
      <c r="K824" s="57"/>
      <c r="L824" s="57"/>
      <c r="M824" s="58" t="str">
        <f t="shared" si="82"/>
        <v/>
      </c>
      <c r="N824" s="102"/>
    </row>
    <row r="825" spans="1:14">
      <c r="A825" s="97" t="str">
        <f t="shared" si="80"/>
        <v/>
      </c>
      <c r="B825" s="98" t="str">
        <f t="shared" si="79"/>
        <v/>
      </c>
      <c r="C825" s="99"/>
      <c r="D825" s="100"/>
      <c r="E825" s="100"/>
      <c r="F825" s="57"/>
      <c r="G825" s="58">
        <f t="shared" si="81"/>
        <v>0</v>
      </c>
      <c r="H825" s="58">
        <f>IF(E825="",0,IFERROR(VLOOKUP(E825,档案费管理台账!$D$4:$H$1000,5,0),0))</f>
        <v>0</v>
      </c>
      <c r="I825" s="57"/>
      <c r="J825" s="57"/>
      <c r="K825" s="57"/>
      <c r="L825" s="57"/>
      <c r="M825" s="58" t="str">
        <f t="shared" si="82"/>
        <v/>
      </c>
      <c r="N825" s="102"/>
    </row>
    <row r="826" spans="1:14">
      <c r="A826" s="97" t="str">
        <f t="shared" si="80"/>
        <v/>
      </c>
      <c r="B826" s="98" t="str">
        <f t="shared" si="79"/>
        <v/>
      </c>
      <c r="C826" s="99"/>
      <c r="D826" s="100"/>
      <c r="E826" s="100"/>
      <c r="F826" s="57"/>
      <c r="G826" s="58">
        <f t="shared" si="81"/>
        <v>0</v>
      </c>
      <c r="H826" s="58">
        <f>IF(E826="",0,IFERROR(VLOOKUP(E826,档案费管理台账!$D$4:$H$1000,5,0),0))</f>
        <v>0</v>
      </c>
      <c r="I826" s="57"/>
      <c r="J826" s="57"/>
      <c r="K826" s="57"/>
      <c r="L826" s="57"/>
      <c r="M826" s="58" t="str">
        <f t="shared" si="82"/>
        <v/>
      </c>
      <c r="N826" s="102"/>
    </row>
    <row r="827" spans="1:14">
      <c r="A827" s="97" t="str">
        <f t="shared" si="80"/>
        <v/>
      </c>
      <c r="B827" s="98" t="str">
        <f t="shared" si="79"/>
        <v/>
      </c>
      <c r="C827" s="99"/>
      <c r="D827" s="100"/>
      <c r="E827" s="100"/>
      <c r="F827" s="57"/>
      <c r="G827" s="58">
        <f t="shared" si="81"/>
        <v>0</v>
      </c>
      <c r="H827" s="58">
        <f>IF(E827="",0,IFERROR(VLOOKUP(E827,档案费管理台账!$D$4:$H$1000,5,0),0))</f>
        <v>0</v>
      </c>
      <c r="I827" s="57"/>
      <c r="J827" s="57"/>
      <c r="K827" s="57"/>
      <c r="L827" s="57"/>
      <c r="M827" s="58" t="str">
        <f t="shared" si="82"/>
        <v/>
      </c>
      <c r="N827" s="102"/>
    </row>
    <row r="828" spans="1:14">
      <c r="A828" s="97" t="str">
        <f t="shared" si="80"/>
        <v/>
      </c>
      <c r="B828" s="98" t="str">
        <f t="shared" si="79"/>
        <v/>
      </c>
      <c r="C828" s="99"/>
      <c r="D828" s="100"/>
      <c r="E828" s="100"/>
      <c r="F828" s="57"/>
      <c r="G828" s="58">
        <f t="shared" si="81"/>
        <v>0</v>
      </c>
      <c r="H828" s="58">
        <f>IF(E828="",0,IFERROR(VLOOKUP(E828,档案费管理台账!$D$4:$H$1000,5,0),0))</f>
        <v>0</v>
      </c>
      <c r="I828" s="57"/>
      <c r="J828" s="57"/>
      <c r="K828" s="57"/>
      <c r="L828" s="57"/>
      <c r="M828" s="58" t="str">
        <f t="shared" si="82"/>
        <v/>
      </c>
      <c r="N828" s="102"/>
    </row>
    <row r="829" spans="1:14">
      <c r="A829" s="97" t="str">
        <f t="shared" si="80"/>
        <v/>
      </c>
      <c r="B829" s="98" t="str">
        <f t="shared" si="79"/>
        <v/>
      </c>
      <c r="C829" s="99"/>
      <c r="D829" s="100"/>
      <c r="E829" s="100"/>
      <c r="F829" s="57"/>
      <c r="G829" s="58">
        <f t="shared" si="81"/>
        <v>0</v>
      </c>
      <c r="H829" s="58">
        <f>IF(E829="",0,IFERROR(VLOOKUP(E829,档案费管理台账!$D$4:$H$1000,5,0),0))</f>
        <v>0</v>
      </c>
      <c r="I829" s="57"/>
      <c r="J829" s="57"/>
      <c r="K829" s="57"/>
      <c r="L829" s="57"/>
      <c r="M829" s="58" t="str">
        <f t="shared" si="82"/>
        <v/>
      </c>
      <c r="N829" s="102"/>
    </row>
    <row r="830" spans="1:14">
      <c r="A830" s="97" t="str">
        <f t="shared" si="80"/>
        <v/>
      </c>
      <c r="B830" s="98" t="str">
        <f t="shared" si="79"/>
        <v/>
      </c>
      <c r="C830" s="99"/>
      <c r="D830" s="100"/>
      <c r="E830" s="100"/>
      <c r="F830" s="57"/>
      <c r="G830" s="58">
        <f t="shared" si="81"/>
        <v>0</v>
      </c>
      <c r="H830" s="58">
        <f>IF(E830="",0,IFERROR(VLOOKUP(E830,档案费管理台账!$D$4:$H$1000,5,0),0))</f>
        <v>0</v>
      </c>
      <c r="I830" s="57"/>
      <c r="J830" s="57"/>
      <c r="K830" s="57"/>
      <c r="L830" s="57"/>
      <c r="M830" s="58" t="str">
        <f t="shared" si="82"/>
        <v/>
      </c>
      <c r="N830" s="102"/>
    </row>
    <row r="831" spans="1:14">
      <c r="A831" s="97" t="str">
        <f t="shared" si="80"/>
        <v/>
      </c>
      <c r="B831" s="98" t="str">
        <f t="shared" si="79"/>
        <v/>
      </c>
      <c r="C831" s="99"/>
      <c r="D831" s="100"/>
      <c r="E831" s="100"/>
      <c r="F831" s="57"/>
      <c r="G831" s="58">
        <f t="shared" si="81"/>
        <v>0</v>
      </c>
      <c r="H831" s="58">
        <f>IF(E831="",0,IFERROR(VLOOKUP(E831,档案费管理台账!$D$4:$H$1000,5,0),0))</f>
        <v>0</v>
      </c>
      <c r="I831" s="57"/>
      <c r="J831" s="57"/>
      <c r="K831" s="57"/>
      <c r="L831" s="57"/>
      <c r="M831" s="58" t="str">
        <f t="shared" si="82"/>
        <v/>
      </c>
      <c r="N831" s="102"/>
    </row>
    <row r="832" spans="1:14">
      <c r="A832" s="97" t="str">
        <f t="shared" si="80"/>
        <v/>
      </c>
      <c r="B832" s="98" t="str">
        <f t="shared" si="79"/>
        <v/>
      </c>
      <c r="C832" s="99"/>
      <c r="D832" s="100"/>
      <c r="E832" s="100"/>
      <c r="F832" s="57"/>
      <c r="G832" s="58">
        <f t="shared" si="81"/>
        <v>0</v>
      </c>
      <c r="H832" s="58">
        <f>IF(E832="",0,IFERROR(VLOOKUP(E832,档案费管理台账!$D$4:$H$1000,5,0),0))</f>
        <v>0</v>
      </c>
      <c r="I832" s="57"/>
      <c r="J832" s="57"/>
      <c r="K832" s="57"/>
      <c r="L832" s="57"/>
      <c r="M832" s="58" t="str">
        <f t="shared" si="82"/>
        <v/>
      </c>
      <c r="N832" s="102"/>
    </row>
    <row r="833" spans="1:14">
      <c r="A833" s="97" t="str">
        <f t="shared" si="80"/>
        <v/>
      </c>
      <c r="B833" s="98" t="str">
        <f t="shared" si="79"/>
        <v/>
      </c>
      <c r="C833" s="99"/>
      <c r="D833" s="100"/>
      <c r="E833" s="100"/>
      <c r="F833" s="57"/>
      <c r="G833" s="58">
        <f t="shared" si="81"/>
        <v>0</v>
      </c>
      <c r="H833" s="58">
        <f>IF(E833="",0,IFERROR(VLOOKUP(E833,档案费管理台账!$D$4:$H$1000,5,0),0))</f>
        <v>0</v>
      </c>
      <c r="I833" s="57"/>
      <c r="J833" s="57"/>
      <c r="K833" s="57"/>
      <c r="L833" s="57"/>
      <c r="M833" s="58" t="str">
        <f t="shared" si="82"/>
        <v/>
      </c>
      <c r="N833" s="102"/>
    </row>
    <row r="834" spans="1:14">
      <c r="A834" s="97" t="str">
        <f t="shared" si="80"/>
        <v/>
      </c>
      <c r="B834" s="98" t="str">
        <f t="shared" si="79"/>
        <v/>
      </c>
      <c r="C834" s="99"/>
      <c r="D834" s="100"/>
      <c r="E834" s="100"/>
      <c r="F834" s="57"/>
      <c r="G834" s="58">
        <f t="shared" si="81"/>
        <v>0</v>
      </c>
      <c r="H834" s="58">
        <f>IF(E834="",0,IFERROR(VLOOKUP(E834,档案费管理台账!$D$4:$H$1000,5,0),0))</f>
        <v>0</v>
      </c>
      <c r="I834" s="57"/>
      <c r="J834" s="57"/>
      <c r="K834" s="57"/>
      <c r="L834" s="57"/>
      <c r="M834" s="58" t="str">
        <f t="shared" si="82"/>
        <v/>
      </c>
      <c r="N834" s="102"/>
    </row>
    <row r="835" spans="1:14">
      <c r="A835" s="97" t="str">
        <f t="shared" si="80"/>
        <v/>
      </c>
      <c r="B835" s="98" t="str">
        <f t="shared" si="79"/>
        <v/>
      </c>
      <c r="C835" s="99"/>
      <c r="D835" s="100"/>
      <c r="E835" s="100"/>
      <c r="F835" s="57"/>
      <c r="G835" s="58">
        <f t="shared" si="81"/>
        <v>0</v>
      </c>
      <c r="H835" s="58">
        <f>IF(E835="",0,IFERROR(VLOOKUP(E835,档案费管理台账!$D$4:$H$1000,5,0),0))</f>
        <v>0</v>
      </c>
      <c r="I835" s="57"/>
      <c r="J835" s="57"/>
      <c r="K835" s="57"/>
      <c r="L835" s="57"/>
      <c r="M835" s="58" t="str">
        <f t="shared" si="82"/>
        <v/>
      </c>
      <c r="N835" s="102"/>
    </row>
    <row r="836" spans="1:14">
      <c r="A836" s="97" t="str">
        <f t="shared" si="80"/>
        <v/>
      </c>
      <c r="B836" s="98" t="str">
        <f t="shared" si="79"/>
        <v/>
      </c>
      <c r="C836" s="99"/>
      <c r="D836" s="100"/>
      <c r="E836" s="100"/>
      <c r="F836" s="57"/>
      <c r="G836" s="58">
        <f t="shared" si="81"/>
        <v>0</v>
      </c>
      <c r="H836" s="58">
        <f>IF(E836="",0,IFERROR(VLOOKUP(E836,档案费管理台账!$D$4:$H$1000,5,0),0))</f>
        <v>0</v>
      </c>
      <c r="I836" s="57"/>
      <c r="J836" s="57"/>
      <c r="K836" s="57"/>
      <c r="L836" s="57"/>
      <c r="M836" s="58" t="str">
        <f t="shared" si="82"/>
        <v/>
      </c>
      <c r="N836" s="102"/>
    </row>
    <row r="837" spans="1:14">
      <c r="A837" s="97" t="str">
        <f t="shared" si="80"/>
        <v/>
      </c>
      <c r="B837" s="98" t="str">
        <f t="shared" si="79"/>
        <v/>
      </c>
      <c r="C837" s="99"/>
      <c r="D837" s="100"/>
      <c r="E837" s="100"/>
      <c r="F837" s="57"/>
      <c r="G837" s="58">
        <f t="shared" si="81"/>
        <v>0</v>
      </c>
      <c r="H837" s="58">
        <f>IF(E837="",0,IFERROR(VLOOKUP(E837,档案费管理台账!$D$4:$H$1000,5,0),0))</f>
        <v>0</v>
      </c>
      <c r="I837" s="57"/>
      <c r="J837" s="57"/>
      <c r="K837" s="57"/>
      <c r="L837" s="57"/>
      <c r="M837" s="58" t="str">
        <f t="shared" si="82"/>
        <v/>
      </c>
      <c r="N837" s="102"/>
    </row>
    <row r="838" spans="1:14">
      <c r="A838" s="97" t="str">
        <f t="shared" si="80"/>
        <v/>
      </c>
      <c r="B838" s="98" t="str">
        <f t="shared" si="79"/>
        <v/>
      </c>
      <c r="C838" s="99"/>
      <c r="D838" s="100"/>
      <c r="E838" s="100"/>
      <c r="F838" s="57"/>
      <c r="G838" s="58">
        <f t="shared" si="81"/>
        <v>0</v>
      </c>
      <c r="H838" s="58">
        <f>IF(E838="",0,IFERROR(VLOOKUP(E838,档案费管理台账!$D$4:$H$1000,5,0),0))</f>
        <v>0</v>
      </c>
      <c r="I838" s="57"/>
      <c r="J838" s="57"/>
      <c r="K838" s="57"/>
      <c r="L838" s="57"/>
      <c r="M838" s="58" t="str">
        <f t="shared" si="82"/>
        <v/>
      </c>
      <c r="N838" s="102"/>
    </row>
    <row r="839" spans="1:14">
      <c r="A839" s="97" t="str">
        <f t="shared" si="80"/>
        <v/>
      </c>
      <c r="B839" s="98" t="str">
        <f t="shared" si="79"/>
        <v/>
      </c>
      <c r="C839" s="99"/>
      <c r="D839" s="100"/>
      <c r="E839" s="100"/>
      <c r="F839" s="57"/>
      <c r="G839" s="58">
        <f t="shared" si="81"/>
        <v>0</v>
      </c>
      <c r="H839" s="58">
        <f>IF(E839="",0,IFERROR(VLOOKUP(E839,档案费管理台账!$D$4:$H$1000,5,0),0))</f>
        <v>0</v>
      </c>
      <c r="I839" s="57"/>
      <c r="J839" s="57"/>
      <c r="K839" s="57"/>
      <c r="L839" s="57"/>
      <c r="M839" s="58" t="str">
        <f t="shared" si="82"/>
        <v/>
      </c>
      <c r="N839" s="102"/>
    </row>
    <row r="840" spans="1:14">
      <c r="A840" s="97" t="str">
        <f t="shared" si="80"/>
        <v/>
      </c>
      <c r="B840" s="98" t="str">
        <f t="shared" si="79"/>
        <v/>
      </c>
      <c r="C840" s="99"/>
      <c r="D840" s="100"/>
      <c r="E840" s="100"/>
      <c r="F840" s="57"/>
      <c r="G840" s="58">
        <f t="shared" si="81"/>
        <v>0</v>
      </c>
      <c r="H840" s="58">
        <f>IF(E840="",0,IFERROR(VLOOKUP(E840,档案费管理台账!$D$4:$H$1000,5,0),0))</f>
        <v>0</v>
      </c>
      <c r="I840" s="57"/>
      <c r="J840" s="57"/>
      <c r="K840" s="57"/>
      <c r="L840" s="57"/>
      <c r="M840" s="58" t="str">
        <f t="shared" si="82"/>
        <v/>
      </c>
      <c r="N840" s="102"/>
    </row>
    <row r="841" spans="1:14">
      <c r="A841" s="97" t="str">
        <f t="shared" si="80"/>
        <v/>
      </c>
      <c r="B841" s="98" t="str">
        <f t="shared" si="79"/>
        <v/>
      </c>
      <c r="C841" s="99"/>
      <c r="D841" s="100"/>
      <c r="E841" s="100"/>
      <c r="F841" s="57"/>
      <c r="G841" s="58">
        <f t="shared" si="81"/>
        <v>0</v>
      </c>
      <c r="H841" s="58">
        <f>IF(E841="",0,IFERROR(VLOOKUP(E841,档案费管理台账!$D$4:$H$1000,5,0),0))</f>
        <v>0</v>
      </c>
      <c r="I841" s="57"/>
      <c r="J841" s="57"/>
      <c r="K841" s="57"/>
      <c r="L841" s="57"/>
      <c r="M841" s="58" t="str">
        <f t="shared" si="82"/>
        <v/>
      </c>
      <c r="N841" s="102"/>
    </row>
    <row r="842" spans="1:14">
      <c r="A842" s="97" t="str">
        <f t="shared" si="80"/>
        <v/>
      </c>
      <c r="B842" s="98" t="str">
        <f t="shared" si="79"/>
        <v/>
      </c>
      <c r="C842" s="99"/>
      <c r="D842" s="100"/>
      <c r="E842" s="100"/>
      <c r="F842" s="57"/>
      <c r="G842" s="58">
        <f t="shared" si="81"/>
        <v>0</v>
      </c>
      <c r="H842" s="58">
        <f>IF(E842="",0,IFERROR(VLOOKUP(E842,档案费管理台账!$D$4:$H$1000,5,0),0))</f>
        <v>0</v>
      </c>
      <c r="I842" s="57"/>
      <c r="J842" s="57"/>
      <c r="K842" s="57"/>
      <c r="L842" s="57"/>
      <c r="M842" s="58" t="str">
        <f t="shared" si="82"/>
        <v/>
      </c>
      <c r="N842" s="102"/>
    </row>
    <row r="843" spans="1:14">
      <c r="A843" s="97" t="str">
        <f t="shared" si="80"/>
        <v/>
      </c>
      <c r="B843" s="98" t="str">
        <f t="shared" si="79"/>
        <v/>
      </c>
      <c r="C843" s="99"/>
      <c r="D843" s="100"/>
      <c r="E843" s="100"/>
      <c r="F843" s="57"/>
      <c r="G843" s="58">
        <f t="shared" si="81"/>
        <v>0</v>
      </c>
      <c r="H843" s="58">
        <f>IF(E843="",0,IFERROR(VLOOKUP(E843,档案费管理台账!$D$4:$H$1000,5,0),0))</f>
        <v>0</v>
      </c>
      <c r="I843" s="57"/>
      <c r="J843" s="57"/>
      <c r="K843" s="57"/>
      <c r="L843" s="57"/>
      <c r="M843" s="58" t="str">
        <f t="shared" si="82"/>
        <v/>
      </c>
      <c r="N843" s="102"/>
    </row>
    <row r="844" spans="1:14">
      <c r="A844" s="97" t="str">
        <f t="shared" si="80"/>
        <v/>
      </c>
      <c r="B844" s="98" t="str">
        <f t="shared" si="79"/>
        <v/>
      </c>
      <c r="C844" s="99"/>
      <c r="D844" s="100"/>
      <c r="E844" s="100"/>
      <c r="F844" s="57"/>
      <c r="G844" s="58">
        <f t="shared" si="81"/>
        <v>0</v>
      </c>
      <c r="H844" s="58">
        <f>IF(E844="",0,IFERROR(VLOOKUP(E844,档案费管理台账!$D$4:$H$1000,5,0),0))</f>
        <v>0</v>
      </c>
      <c r="I844" s="57"/>
      <c r="J844" s="57"/>
      <c r="K844" s="57"/>
      <c r="L844" s="57"/>
      <c r="M844" s="58" t="str">
        <f t="shared" si="82"/>
        <v/>
      </c>
      <c r="N844" s="102"/>
    </row>
    <row r="845" spans="1:14">
      <c r="A845" s="97" t="str">
        <f t="shared" si="80"/>
        <v/>
      </c>
      <c r="B845" s="98" t="str">
        <f t="shared" si="79"/>
        <v/>
      </c>
      <c r="C845" s="99"/>
      <c r="D845" s="100"/>
      <c r="E845" s="100"/>
      <c r="F845" s="57"/>
      <c r="G845" s="58">
        <f t="shared" si="81"/>
        <v>0</v>
      </c>
      <c r="H845" s="58">
        <f>IF(E845="",0,IFERROR(VLOOKUP(E845,档案费管理台账!$D$4:$H$1000,5,0),0))</f>
        <v>0</v>
      </c>
      <c r="I845" s="57"/>
      <c r="J845" s="57"/>
      <c r="K845" s="57"/>
      <c r="L845" s="57"/>
      <c r="M845" s="58" t="str">
        <f t="shared" si="82"/>
        <v/>
      </c>
      <c r="N845" s="102"/>
    </row>
    <row r="846" spans="1:14">
      <c r="A846" s="97" t="str">
        <f t="shared" si="80"/>
        <v/>
      </c>
      <c r="B846" s="98" t="str">
        <f t="shared" si="79"/>
        <v/>
      </c>
      <c r="C846" s="99"/>
      <c r="D846" s="100"/>
      <c r="E846" s="100"/>
      <c r="F846" s="57"/>
      <c r="G846" s="58">
        <f t="shared" si="81"/>
        <v>0</v>
      </c>
      <c r="H846" s="58">
        <f>IF(E846="",0,IFERROR(VLOOKUP(E846,档案费管理台账!$D$4:$H$1000,5,0),0))</f>
        <v>0</v>
      </c>
      <c r="I846" s="57"/>
      <c r="J846" s="57"/>
      <c r="K846" s="57"/>
      <c r="L846" s="57"/>
      <c r="M846" s="58" t="str">
        <f t="shared" si="82"/>
        <v/>
      </c>
      <c r="N846" s="102"/>
    </row>
    <row r="847" spans="1:14">
      <c r="A847" s="97" t="str">
        <f t="shared" si="80"/>
        <v/>
      </c>
      <c r="B847" s="98" t="str">
        <f t="shared" si="79"/>
        <v/>
      </c>
      <c r="C847" s="99"/>
      <c r="D847" s="100"/>
      <c r="E847" s="100"/>
      <c r="F847" s="57"/>
      <c r="G847" s="58">
        <f t="shared" si="81"/>
        <v>0</v>
      </c>
      <c r="H847" s="58">
        <f>IF(E847="",0,IFERROR(VLOOKUP(E847,档案费管理台账!$D$4:$H$1000,5,0),0))</f>
        <v>0</v>
      </c>
      <c r="I847" s="57"/>
      <c r="J847" s="57"/>
      <c r="K847" s="57"/>
      <c r="L847" s="57"/>
      <c r="M847" s="58" t="str">
        <f t="shared" si="82"/>
        <v/>
      </c>
      <c r="N847" s="102"/>
    </row>
    <row r="848" spans="1:14">
      <c r="A848" s="97" t="str">
        <f t="shared" si="80"/>
        <v/>
      </c>
      <c r="B848" s="98" t="str">
        <f t="shared" si="79"/>
        <v/>
      </c>
      <c r="C848" s="99"/>
      <c r="D848" s="100"/>
      <c r="E848" s="100"/>
      <c r="F848" s="57"/>
      <c r="G848" s="58">
        <f t="shared" si="81"/>
        <v>0</v>
      </c>
      <c r="H848" s="58">
        <f>IF(E848="",0,IFERROR(VLOOKUP(E848,档案费管理台账!$D$4:$H$1000,5,0),0))</f>
        <v>0</v>
      </c>
      <c r="I848" s="57"/>
      <c r="J848" s="57"/>
      <c r="K848" s="57"/>
      <c r="L848" s="57"/>
      <c r="M848" s="58" t="str">
        <f t="shared" si="82"/>
        <v/>
      </c>
      <c r="N848" s="102"/>
    </row>
    <row r="849" spans="1:14">
      <c r="A849" s="97" t="str">
        <f t="shared" si="80"/>
        <v/>
      </c>
      <c r="B849" s="98" t="str">
        <f t="shared" si="79"/>
        <v/>
      </c>
      <c r="C849" s="99"/>
      <c r="D849" s="100"/>
      <c r="E849" s="100"/>
      <c r="F849" s="57"/>
      <c r="G849" s="58">
        <f t="shared" si="81"/>
        <v>0</v>
      </c>
      <c r="H849" s="58">
        <f>IF(E849="",0,IFERROR(VLOOKUP(E849,档案费管理台账!$D$4:$H$1000,5,0),0))</f>
        <v>0</v>
      </c>
      <c r="I849" s="57"/>
      <c r="J849" s="57"/>
      <c r="K849" s="57"/>
      <c r="L849" s="57"/>
      <c r="M849" s="58" t="str">
        <f t="shared" si="82"/>
        <v/>
      </c>
      <c r="N849" s="102"/>
    </row>
    <row r="850" spans="1:14">
      <c r="A850" s="97" t="str">
        <f t="shared" si="80"/>
        <v/>
      </c>
      <c r="B850" s="98" t="str">
        <f t="shared" si="79"/>
        <v/>
      </c>
      <c r="C850" s="99"/>
      <c r="D850" s="100"/>
      <c r="E850" s="100"/>
      <c r="F850" s="57"/>
      <c r="G850" s="58">
        <f t="shared" si="81"/>
        <v>0</v>
      </c>
      <c r="H850" s="58">
        <f>IF(E850="",0,IFERROR(VLOOKUP(E850,档案费管理台账!$D$4:$H$1000,5,0),0))</f>
        <v>0</v>
      </c>
      <c r="I850" s="57"/>
      <c r="J850" s="57"/>
      <c r="K850" s="57"/>
      <c r="L850" s="57"/>
      <c r="M850" s="58" t="str">
        <f t="shared" si="82"/>
        <v/>
      </c>
      <c r="N850" s="102"/>
    </row>
    <row r="851" spans="1:14">
      <c r="A851" s="97" t="str">
        <f t="shared" si="80"/>
        <v/>
      </c>
      <c r="B851" s="98" t="str">
        <f t="shared" si="79"/>
        <v/>
      </c>
      <c r="C851" s="99"/>
      <c r="D851" s="100"/>
      <c r="E851" s="100"/>
      <c r="F851" s="57"/>
      <c r="G851" s="58">
        <f t="shared" si="81"/>
        <v>0</v>
      </c>
      <c r="H851" s="58">
        <f>IF(E851="",0,IFERROR(VLOOKUP(E851,档案费管理台账!$D$4:$H$1000,5,0),0))</f>
        <v>0</v>
      </c>
      <c r="I851" s="57"/>
      <c r="J851" s="57"/>
      <c r="K851" s="57"/>
      <c r="L851" s="57"/>
      <c r="M851" s="58" t="str">
        <f t="shared" si="82"/>
        <v/>
      </c>
      <c r="N851" s="102"/>
    </row>
    <row r="852" spans="1:14">
      <c r="A852" s="97" t="str">
        <f t="shared" si="80"/>
        <v/>
      </c>
      <c r="B852" s="98" t="str">
        <f t="shared" si="79"/>
        <v/>
      </c>
      <c r="C852" s="99"/>
      <c r="D852" s="100"/>
      <c r="E852" s="100"/>
      <c r="F852" s="57"/>
      <c r="G852" s="58">
        <f t="shared" si="81"/>
        <v>0</v>
      </c>
      <c r="H852" s="58">
        <f>IF(E852="",0,IFERROR(VLOOKUP(E852,档案费管理台账!$D$4:$H$1000,5,0),0))</f>
        <v>0</v>
      </c>
      <c r="I852" s="57"/>
      <c r="J852" s="57"/>
      <c r="K852" s="57"/>
      <c r="L852" s="57"/>
      <c r="M852" s="58" t="str">
        <f t="shared" si="82"/>
        <v/>
      </c>
      <c r="N852" s="102"/>
    </row>
    <row r="853" spans="1:14">
      <c r="A853" s="97" t="str">
        <f t="shared" si="80"/>
        <v/>
      </c>
      <c r="B853" s="98" t="str">
        <f t="shared" si="79"/>
        <v/>
      </c>
      <c r="C853" s="99"/>
      <c r="D853" s="100"/>
      <c r="E853" s="100"/>
      <c r="F853" s="57"/>
      <c r="G853" s="58">
        <f t="shared" si="81"/>
        <v>0</v>
      </c>
      <c r="H853" s="58">
        <f>IF(E853="",0,IFERROR(VLOOKUP(E853,档案费管理台账!$D$4:$H$1000,5,0),0))</f>
        <v>0</v>
      </c>
      <c r="I853" s="57"/>
      <c r="J853" s="57"/>
      <c r="K853" s="57"/>
      <c r="L853" s="57"/>
      <c r="M853" s="58" t="str">
        <f t="shared" si="82"/>
        <v/>
      </c>
      <c r="N853" s="102"/>
    </row>
    <row r="854" spans="1:14">
      <c r="A854" s="97" t="str">
        <f t="shared" si="80"/>
        <v/>
      </c>
      <c r="B854" s="98" t="str">
        <f t="shared" si="79"/>
        <v/>
      </c>
      <c r="C854" s="99"/>
      <c r="D854" s="100"/>
      <c r="E854" s="100"/>
      <c r="F854" s="57"/>
      <c r="G854" s="58">
        <f t="shared" si="81"/>
        <v>0</v>
      </c>
      <c r="H854" s="58">
        <f>IF(E854="",0,IFERROR(VLOOKUP(E854,档案费管理台账!$D$4:$H$1000,5,0),0))</f>
        <v>0</v>
      </c>
      <c r="I854" s="57"/>
      <c r="J854" s="57"/>
      <c r="K854" s="57"/>
      <c r="L854" s="57"/>
      <c r="M854" s="58" t="str">
        <f t="shared" si="82"/>
        <v/>
      </c>
      <c r="N854" s="102"/>
    </row>
    <row r="855" spans="1:14">
      <c r="A855" s="97" t="str">
        <f t="shared" si="80"/>
        <v/>
      </c>
      <c r="B855" s="98" t="str">
        <f t="shared" si="79"/>
        <v/>
      </c>
      <c r="C855" s="99"/>
      <c r="D855" s="100"/>
      <c r="E855" s="100"/>
      <c r="F855" s="57"/>
      <c r="G855" s="58">
        <f t="shared" si="81"/>
        <v>0</v>
      </c>
      <c r="H855" s="58">
        <f>IF(E855="",0,IFERROR(VLOOKUP(E855,档案费管理台账!$D$4:$H$1000,5,0),0))</f>
        <v>0</v>
      </c>
      <c r="I855" s="57"/>
      <c r="J855" s="57"/>
      <c r="K855" s="57"/>
      <c r="L855" s="57"/>
      <c r="M855" s="58" t="str">
        <f t="shared" si="82"/>
        <v/>
      </c>
      <c r="N855" s="102"/>
    </row>
    <row r="856" spans="1:14">
      <c r="A856" s="97" t="str">
        <f t="shared" si="80"/>
        <v/>
      </c>
      <c r="B856" s="98" t="str">
        <f t="shared" si="79"/>
        <v/>
      </c>
      <c r="C856" s="99"/>
      <c r="D856" s="100"/>
      <c r="E856" s="100"/>
      <c r="F856" s="57"/>
      <c r="G856" s="58">
        <f t="shared" si="81"/>
        <v>0</v>
      </c>
      <c r="H856" s="58">
        <f>IF(E856="",0,IFERROR(VLOOKUP(E856,档案费管理台账!$D$4:$H$1000,5,0),0))</f>
        <v>0</v>
      </c>
      <c r="I856" s="57"/>
      <c r="J856" s="57"/>
      <c r="K856" s="57"/>
      <c r="L856" s="57"/>
      <c r="M856" s="58" t="str">
        <f t="shared" si="82"/>
        <v/>
      </c>
      <c r="N856" s="102"/>
    </row>
    <row r="857" spans="1:14">
      <c r="A857" s="97" t="str">
        <f t="shared" si="80"/>
        <v/>
      </c>
      <c r="B857" s="98" t="str">
        <f t="shared" si="79"/>
        <v/>
      </c>
      <c r="C857" s="99"/>
      <c r="D857" s="100"/>
      <c r="E857" s="100"/>
      <c r="F857" s="57"/>
      <c r="G857" s="58">
        <f t="shared" si="81"/>
        <v>0</v>
      </c>
      <c r="H857" s="58">
        <f>IF(E857="",0,IFERROR(VLOOKUP(E857,档案费管理台账!$D$4:$H$1000,5,0),0))</f>
        <v>0</v>
      </c>
      <c r="I857" s="57"/>
      <c r="J857" s="57"/>
      <c r="K857" s="57"/>
      <c r="L857" s="57"/>
      <c r="M857" s="58" t="str">
        <f t="shared" si="82"/>
        <v/>
      </c>
      <c r="N857" s="102"/>
    </row>
    <row r="858" spans="1:14">
      <c r="A858" s="97" t="str">
        <f t="shared" si="80"/>
        <v/>
      </c>
      <c r="B858" s="98" t="str">
        <f t="shared" si="79"/>
        <v/>
      </c>
      <c r="C858" s="99"/>
      <c r="D858" s="100"/>
      <c r="E858" s="100"/>
      <c r="F858" s="57"/>
      <c r="G858" s="58">
        <f t="shared" si="81"/>
        <v>0</v>
      </c>
      <c r="H858" s="58">
        <f>IF(E858="",0,IFERROR(VLOOKUP(E858,档案费管理台账!$D$4:$H$1000,5,0),0))</f>
        <v>0</v>
      </c>
      <c r="I858" s="57"/>
      <c r="J858" s="57"/>
      <c r="K858" s="57"/>
      <c r="L858" s="57"/>
      <c r="M858" s="58" t="str">
        <f t="shared" si="82"/>
        <v/>
      </c>
      <c r="N858" s="102"/>
    </row>
    <row r="859" spans="1:14">
      <c r="A859" s="97" t="str">
        <f t="shared" si="80"/>
        <v/>
      </c>
      <c r="B859" s="98" t="str">
        <f t="shared" si="79"/>
        <v/>
      </c>
      <c r="C859" s="99"/>
      <c r="D859" s="100"/>
      <c r="E859" s="100"/>
      <c r="F859" s="57"/>
      <c r="G859" s="58">
        <f t="shared" si="81"/>
        <v>0</v>
      </c>
      <c r="H859" s="58">
        <f>IF(E859="",0,IFERROR(VLOOKUP(E859,档案费管理台账!$D$4:$H$1000,5,0),0))</f>
        <v>0</v>
      </c>
      <c r="I859" s="57"/>
      <c r="J859" s="57"/>
      <c r="K859" s="57"/>
      <c r="L859" s="57"/>
      <c r="M859" s="58" t="str">
        <f t="shared" si="82"/>
        <v/>
      </c>
      <c r="N859" s="102"/>
    </row>
    <row r="860" spans="1:14">
      <c r="A860" s="97" t="str">
        <f t="shared" si="80"/>
        <v/>
      </c>
      <c r="B860" s="98" t="str">
        <f t="shared" si="79"/>
        <v/>
      </c>
      <c r="C860" s="99"/>
      <c r="D860" s="100"/>
      <c r="E860" s="100"/>
      <c r="F860" s="57"/>
      <c r="G860" s="58">
        <f t="shared" si="81"/>
        <v>0</v>
      </c>
      <c r="H860" s="58">
        <f>IF(E860="",0,IFERROR(VLOOKUP(E860,档案费管理台账!$D$4:$H$1000,5,0),0))</f>
        <v>0</v>
      </c>
      <c r="I860" s="57"/>
      <c r="J860" s="57"/>
      <c r="K860" s="57"/>
      <c r="L860" s="57"/>
      <c r="M860" s="58" t="str">
        <f t="shared" si="82"/>
        <v/>
      </c>
      <c r="N860" s="102"/>
    </row>
    <row r="861" spans="1:14">
      <c r="A861" s="97" t="str">
        <f t="shared" si="80"/>
        <v/>
      </c>
      <c r="B861" s="98" t="str">
        <f t="shared" si="79"/>
        <v/>
      </c>
      <c r="C861" s="99"/>
      <c r="D861" s="100"/>
      <c r="E861" s="100"/>
      <c r="F861" s="57"/>
      <c r="G861" s="58">
        <f t="shared" si="81"/>
        <v>0</v>
      </c>
      <c r="H861" s="58">
        <f>IF(E861="",0,IFERROR(VLOOKUP(E861,档案费管理台账!$D$4:$H$1000,5,0),0))</f>
        <v>0</v>
      </c>
      <c r="I861" s="57"/>
      <c r="J861" s="57"/>
      <c r="K861" s="57"/>
      <c r="L861" s="57"/>
      <c r="M861" s="58" t="str">
        <f t="shared" si="82"/>
        <v/>
      </c>
      <c r="N861" s="102"/>
    </row>
    <row r="862" spans="1:14">
      <c r="A862" s="97" t="str">
        <f t="shared" si="80"/>
        <v/>
      </c>
      <c r="B862" s="98" t="str">
        <f t="shared" si="79"/>
        <v/>
      </c>
      <c r="C862" s="99"/>
      <c r="D862" s="100"/>
      <c r="E862" s="100"/>
      <c r="F862" s="57"/>
      <c r="G862" s="58">
        <f t="shared" si="81"/>
        <v>0</v>
      </c>
      <c r="H862" s="58">
        <f>IF(E862="",0,IFERROR(VLOOKUP(E862,档案费管理台账!$D$4:$H$1000,5,0),0))</f>
        <v>0</v>
      </c>
      <c r="I862" s="57"/>
      <c r="J862" s="57"/>
      <c r="K862" s="57"/>
      <c r="L862" s="57"/>
      <c r="M862" s="58" t="str">
        <f t="shared" si="82"/>
        <v/>
      </c>
      <c r="N862" s="102"/>
    </row>
    <row r="863" spans="1:14">
      <c r="A863" s="97" t="str">
        <f t="shared" si="80"/>
        <v/>
      </c>
      <c r="B863" s="98" t="str">
        <f t="shared" si="79"/>
        <v/>
      </c>
      <c r="C863" s="99"/>
      <c r="D863" s="100"/>
      <c r="E863" s="100"/>
      <c r="F863" s="57"/>
      <c r="G863" s="58">
        <f t="shared" si="81"/>
        <v>0</v>
      </c>
      <c r="H863" s="58">
        <f>IF(E863="",0,IFERROR(VLOOKUP(E863,档案费管理台账!$D$4:$H$1000,5,0),0))</f>
        <v>0</v>
      </c>
      <c r="I863" s="57"/>
      <c r="J863" s="57"/>
      <c r="K863" s="57"/>
      <c r="L863" s="57"/>
      <c r="M863" s="58" t="str">
        <f t="shared" si="82"/>
        <v/>
      </c>
      <c r="N863" s="102"/>
    </row>
    <row r="864" spans="1:14">
      <c r="A864" s="97" t="str">
        <f t="shared" si="80"/>
        <v/>
      </c>
      <c r="B864" s="98" t="str">
        <f t="shared" si="79"/>
        <v/>
      </c>
      <c r="C864" s="99"/>
      <c r="D864" s="100"/>
      <c r="E864" s="100"/>
      <c r="F864" s="57"/>
      <c r="G864" s="58">
        <f t="shared" si="81"/>
        <v>0</v>
      </c>
      <c r="H864" s="58">
        <f>IF(E864="",0,IFERROR(VLOOKUP(E864,档案费管理台账!$D$4:$H$1000,5,0),0))</f>
        <v>0</v>
      </c>
      <c r="I864" s="57"/>
      <c r="J864" s="57"/>
      <c r="K864" s="57"/>
      <c r="L864" s="57"/>
      <c r="M864" s="58" t="str">
        <f t="shared" si="82"/>
        <v/>
      </c>
      <c r="N864" s="102"/>
    </row>
    <row r="865" spans="1:14">
      <c r="A865" s="97" t="str">
        <f t="shared" si="80"/>
        <v/>
      </c>
      <c r="B865" s="98" t="str">
        <f t="shared" si="79"/>
        <v/>
      </c>
      <c r="C865" s="99"/>
      <c r="D865" s="100"/>
      <c r="E865" s="100"/>
      <c r="F865" s="57"/>
      <c r="G865" s="58">
        <f t="shared" si="81"/>
        <v>0</v>
      </c>
      <c r="H865" s="58">
        <f>IF(E865="",0,IFERROR(VLOOKUP(E865,档案费管理台账!$D$4:$H$1000,5,0),0))</f>
        <v>0</v>
      </c>
      <c r="I865" s="57"/>
      <c r="J865" s="57"/>
      <c r="K865" s="57"/>
      <c r="L865" s="57"/>
      <c r="M865" s="58" t="str">
        <f t="shared" si="82"/>
        <v/>
      </c>
      <c r="N865" s="102"/>
    </row>
    <row r="866" spans="1:14">
      <c r="A866" s="97" t="str">
        <f t="shared" si="80"/>
        <v/>
      </c>
      <c r="B866" s="98" t="str">
        <f t="shared" si="79"/>
        <v/>
      </c>
      <c r="C866" s="99"/>
      <c r="D866" s="100"/>
      <c r="E866" s="100"/>
      <c r="F866" s="57"/>
      <c r="G866" s="58">
        <f t="shared" si="81"/>
        <v>0</v>
      </c>
      <c r="H866" s="58">
        <f>IF(E866="",0,IFERROR(VLOOKUP(E866,档案费管理台账!$D$4:$H$1000,5,0),0))</f>
        <v>0</v>
      </c>
      <c r="I866" s="57"/>
      <c r="J866" s="57"/>
      <c r="K866" s="57"/>
      <c r="L866" s="57"/>
      <c r="M866" s="58" t="str">
        <f t="shared" si="82"/>
        <v/>
      </c>
      <c r="N866" s="102"/>
    </row>
    <row r="867" spans="1:14">
      <c r="A867" s="97" t="str">
        <f t="shared" si="80"/>
        <v/>
      </c>
      <c r="B867" s="98" t="str">
        <f t="shared" si="79"/>
        <v/>
      </c>
      <c r="C867" s="99"/>
      <c r="D867" s="100"/>
      <c r="E867" s="100"/>
      <c r="F867" s="57"/>
      <c r="G867" s="58">
        <f t="shared" si="81"/>
        <v>0</v>
      </c>
      <c r="H867" s="58">
        <f>IF(E867="",0,IFERROR(VLOOKUP(E867,档案费管理台账!$D$4:$H$1000,5,0),0))</f>
        <v>0</v>
      </c>
      <c r="I867" s="57"/>
      <c r="J867" s="57"/>
      <c r="K867" s="57"/>
      <c r="L867" s="57"/>
      <c r="M867" s="58" t="str">
        <f t="shared" si="82"/>
        <v/>
      </c>
      <c r="N867" s="102"/>
    </row>
    <row r="868" spans="1:14">
      <c r="A868" s="97" t="str">
        <f t="shared" si="80"/>
        <v/>
      </c>
      <c r="B868" s="98" t="str">
        <f t="shared" si="79"/>
        <v/>
      </c>
      <c r="C868" s="99"/>
      <c r="D868" s="100"/>
      <c r="E868" s="100"/>
      <c r="F868" s="57"/>
      <c r="G868" s="58">
        <f t="shared" si="81"/>
        <v>0</v>
      </c>
      <c r="H868" s="58">
        <f>IF(E868="",0,IFERROR(VLOOKUP(E868,档案费管理台账!$D$4:$H$1000,5,0),0))</f>
        <v>0</v>
      </c>
      <c r="I868" s="57"/>
      <c r="J868" s="57"/>
      <c r="K868" s="57"/>
      <c r="L868" s="57"/>
      <c r="M868" s="58" t="str">
        <f t="shared" si="82"/>
        <v/>
      </c>
      <c r="N868" s="102"/>
    </row>
    <row r="869" spans="1:14">
      <c r="A869" s="97" t="str">
        <f t="shared" si="80"/>
        <v/>
      </c>
      <c r="B869" s="98" t="str">
        <f t="shared" si="79"/>
        <v/>
      </c>
      <c r="C869" s="99"/>
      <c r="D869" s="100"/>
      <c r="E869" s="100"/>
      <c r="F869" s="57"/>
      <c r="G869" s="58">
        <f t="shared" si="81"/>
        <v>0</v>
      </c>
      <c r="H869" s="58">
        <f>IF(E869="",0,IFERROR(VLOOKUP(E869,档案费管理台账!$D$4:$H$1000,5,0),0))</f>
        <v>0</v>
      </c>
      <c r="I869" s="57"/>
      <c r="J869" s="57"/>
      <c r="K869" s="57"/>
      <c r="L869" s="57"/>
      <c r="M869" s="58" t="str">
        <f t="shared" si="82"/>
        <v/>
      </c>
      <c r="N869" s="102"/>
    </row>
    <row r="870" spans="1:14">
      <c r="A870" s="97" t="str">
        <f t="shared" si="80"/>
        <v/>
      </c>
      <c r="B870" s="98" t="str">
        <f t="shared" si="79"/>
        <v/>
      </c>
      <c r="C870" s="99"/>
      <c r="D870" s="100"/>
      <c r="E870" s="100"/>
      <c r="F870" s="57"/>
      <c r="G870" s="58">
        <f t="shared" si="81"/>
        <v>0</v>
      </c>
      <c r="H870" s="58">
        <f>IF(E870="",0,IFERROR(VLOOKUP(E870,档案费管理台账!$D$4:$H$1000,5,0),0))</f>
        <v>0</v>
      </c>
      <c r="I870" s="57"/>
      <c r="J870" s="57"/>
      <c r="K870" s="57"/>
      <c r="L870" s="57"/>
      <c r="M870" s="58" t="str">
        <f t="shared" si="82"/>
        <v/>
      </c>
      <c r="N870" s="102"/>
    </row>
    <row r="871" spans="1:14">
      <c r="A871" s="97" t="str">
        <f t="shared" si="80"/>
        <v/>
      </c>
      <c r="B871" s="98" t="str">
        <f t="shared" si="79"/>
        <v/>
      </c>
      <c r="C871" s="99"/>
      <c r="D871" s="100"/>
      <c r="E871" s="100"/>
      <c r="F871" s="57"/>
      <c r="G871" s="58">
        <f t="shared" si="81"/>
        <v>0</v>
      </c>
      <c r="H871" s="58">
        <f>IF(E871="",0,IFERROR(VLOOKUP(E871,档案费管理台账!$D$4:$H$1000,5,0),0))</f>
        <v>0</v>
      </c>
      <c r="I871" s="57"/>
      <c r="J871" s="57"/>
      <c r="K871" s="57"/>
      <c r="L871" s="57"/>
      <c r="M871" s="58" t="str">
        <f t="shared" si="82"/>
        <v/>
      </c>
      <c r="N871" s="102"/>
    </row>
    <row r="872" spans="1:14">
      <c r="A872" s="97" t="str">
        <f t="shared" si="80"/>
        <v/>
      </c>
      <c r="B872" s="98" t="str">
        <f t="shared" si="79"/>
        <v/>
      </c>
      <c r="C872" s="99"/>
      <c r="D872" s="100"/>
      <c r="E872" s="100"/>
      <c r="F872" s="57"/>
      <c r="G872" s="58">
        <f t="shared" si="81"/>
        <v>0</v>
      </c>
      <c r="H872" s="58">
        <f>IF(E872="",0,IFERROR(VLOOKUP(E872,档案费管理台账!$D$4:$H$1000,5,0),0))</f>
        <v>0</v>
      </c>
      <c r="I872" s="57"/>
      <c r="J872" s="57"/>
      <c r="K872" s="57"/>
      <c r="L872" s="57"/>
      <c r="M872" s="58" t="str">
        <f t="shared" si="82"/>
        <v/>
      </c>
      <c r="N872" s="102"/>
    </row>
    <row r="873" spans="1:14">
      <c r="A873" s="97" t="str">
        <f t="shared" si="80"/>
        <v/>
      </c>
      <c r="B873" s="98" t="str">
        <f t="shared" si="79"/>
        <v/>
      </c>
      <c r="C873" s="99"/>
      <c r="D873" s="100"/>
      <c r="E873" s="100"/>
      <c r="F873" s="57"/>
      <c r="G873" s="58">
        <f t="shared" si="81"/>
        <v>0</v>
      </c>
      <c r="H873" s="58">
        <f>IF(E873="",0,IFERROR(VLOOKUP(E873,档案费管理台账!$D$4:$H$1000,5,0),0))</f>
        <v>0</v>
      </c>
      <c r="I873" s="57"/>
      <c r="J873" s="57"/>
      <c r="K873" s="57"/>
      <c r="L873" s="57"/>
      <c r="M873" s="58" t="str">
        <f t="shared" si="82"/>
        <v/>
      </c>
      <c r="N873" s="102"/>
    </row>
    <row r="874" spans="1:14">
      <c r="A874" s="97" t="str">
        <f t="shared" si="80"/>
        <v/>
      </c>
      <c r="B874" s="98" t="str">
        <f t="shared" si="79"/>
        <v/>
      </c>
      <c r="C874" s="99"/>
      <c r="D874" s="100"/>
      <c r="E874" s="100"/>
      <c r="F874" s="57"/>
      <c r="G874" s="58">
        <f t="shared" si="81"/>
        <v>0</v>
      </c>
      <c r="H874" s="58">
        <f>IF(E874="",0,IFERROR(VLOOKUP(E874,档案费管理台账!$D$4:$H$1000,5,0),0))</f>
        <v>0</v>
      </c>
      <c r="I874" s="57"/>
      <c r="J874" s="57"/>
      <c r="K874" s="57"/>
      <c r="L874" s="57"/>
      <c r="M874" s="58" t="str">
        <f t="shared" si="82"/>
        <v/>
      </c>
      <c r="N874" s="102"/>
    </row>
    <row r="875" spans="1:14">
      <c r="A875" s="97" t="str">
        <f t="shared" si="80"/>
        <v/>
      </c>
      <c r="B875" s="98" t="str">
        <f t="shared" si="79"/>
        <v/>
      </c>
      <c r="C875" s="99"/>
      <c r="D875" s="100"/>
      <c r="E875" s="100"/>
      <c r="F875" s="57"/>
      <c r="G875" s="58">
        <f t="shared" si="81"/>
        <v>0</v>
      </c>
      <c r="H875" s="58">
        <f>IF(E875="",0,IFERROR(VLOOKUP(E875,档案费管理台账!$D$4:$H$1000,5,0),0))</f>
        <v>0</v>
      </c>
      <c r="I875" s="57"/>
      <c r="J875" s="57"/>
      <c r="K875" s="57"/>
      <c r="L875" s="57"/>
      <c r="M875" s="58" t="str">
        <f t="shared" si="82"/>
        <v/>
      </c>
      <c r="N875" s="102"/>
    </row>
    <row r="876" spans="1:14">
      <c r="A876" s="97" t="str">
        <f t="shared" si="80"/>
        <v/>
      </c>
      <c r="B876" s="98" t="str">
        <f t="shared" ref="B876:B939" si="83">IF(C876="","",MONTH(C876)&amp;"月")</f>
        <v/>
      </c>
      <c r="C876" s="99"/>
      <c r="D876" s="100"/>
      <c r="E876" s="100"/>
      <c r="F876" s="57"/>
      <c r="G876" s="58">
        <f t="shared" si="81"/>
        <v>0</v>
      </c>
      <c r="H876" s="58">
        <f>IF(E876="",0,IFERROR(VLOOKUP(E876,档案费管理台账!$D$4:$H$1000,5,0),0))</f>
        <v>0</v>
      </c>
      <c r="I876" s="57"/>
      <c r="J876" s="57"/>
      <c r="K876" s="57"/>
      <c r="L876" s="57"/>
      <c r="M876" s="58" t="str">
        <f t="shared" si="82"/>
        <v/>
      </c>
      <c r="N876" s="102"/>
    </row>
    <row r="877" spans="1:14">
      <c r="A877" s="97" t="str">
        <f t="shared" ref="A877:A940" si="84">IF(C877="","",ROW()-42)</f>
        <v/>
      </c>
      <c r="B877" s="98" t="str">
        <f t="shared" si="83"/>
        <v/>
      </c>
      <c r="C877" s="99"/>
      <c r="D877" s="100"/>
      <c r="E877" s="100"/>
      <c r="F877" s="57"/>
      <c r="G877" s="58">
        <f t="shared" ref="G877:G940" si="85">IF(F877="",0,F877*$K$41)</f>
        <v>0</v>
      </c>
      <c r="H877" s="58">
        <f>IF(E877="",0,IFERROR(VLOOKUP(E877,档案费管理台账!$D$4:$H$1000,5,0),0))</f>
        <v>0</v>
      </c>
      <c r="I877" s="57"/>
      <c r="J877" s="57"/>
      <c r="K877" s="57"/>
      <c r="L877" s="57"/>
      <c r="M877" s="58" t="str">
        <f t="shared" ref="M877:M940" si="86">IF(C877="","",ROUND(M876+G877-I877-J877-K877-L877-H877,2))</f>
        <v/>
      </c>
      <c r="N877" s="102"/>
    </row>
    <row r="878" spans="1:14">
      <c r="A878" s="97" t="str">
        <f t="shared" si="84"/>
        <v/>
      </c>
      <c r="B878" s="98" t="str">
        <f t="shared" si="83"/>
        <v/>
      </c>
      <c r="C878" s="99"/>
      <c r="D878" s="100"/>
      <c r="E878" s="100"/>
      <c r="F878" s="57"/>
      <c r="G878" s="58">
        <f t="shared" si="85"/>
        <v>0</v>
      </c>
      <c r="H878" s="58">
        <f>IF(E878="",0,IFERROR(VLOOKUP(E878,档案费管理台账!$D$4:$H$1000,5,0),0))</f>
        <v>0</v>
      </c>
      <c r="I878" s="57"/>
      <c r="J878" s="57"/>
      <c r="K878" s="57"/>
      <c r="L878" s="57"/>
      <c r="M878" s="58" t="str">
        <f t="shared" si="86"/>
        <v/>
      </c>
      <c r="N878" s="102"/>
    </row>
    <row r="879" spans="1:14">
      <c r="A879" s="97" t="str">
        <f t="shared" si="84"/>
        <v/>
      </c>
      <c r="B879" s="98" t="str">
        <f t="shared" si="83"/>
        <v/>
      </c>
      <c r="C879" s="99"/>
      <c r="D879" s="100"/>
      <c r="E879" s="100"/>
      <c r="F879" s="57"/>
      <c r="G879" s="58">
        <f t="shared" si="85"/>
        <v>0</v>
      </c>
      <c r="H879" s="58">
        <f>IF(E879="",0,IFERROR(VLOOKUP(E879,档案费管理台账!$D$4:$H$1000,5,0),0))</f>
        <v>0</v>
      </c>
      <c r="I879" s="57"/>
      <c r="J879" s="57"/>
      <c r="K879" s="57"/>
      <c r="L879" s="57"/>
      <c r="M879" s="58" t="str">
        <f t="shared" si="86"/>
        <v/>
      </c>
      <c r="N879" s="102"/>
    </row>
    <row r="880" spans="1:14">
      <c r="A880" s="97" t="str">
        <f t="shared" si="84"/>
        <v/>
      </c>
      <c r="B880" s="98" t="str">
        <f t="shared" si="83"/>
        <v/>
      </c>
      <c r="C880" s="99"/>
      <c r="D880" s="100"/>
      <c r="E880" s="100"/>
      <c r="F880" s="57"/>
      <c r="G880" s="58">
        <f t="shared" si="85"/>
        <v>0</v>
      </c>
      <c r="H880" s="58">
        <f>IF(E880="",0,IFERROR(VLOOKUP(E880,档案费管理台账!$D$4:$H$1000,5,0),0))</f>
        <v>0</v>
      </c>
      <c r="I880" s="57"/>
      <c r="J880" s="57"/>
      <c r="K880" s="57"/>
      <c r="L880" s="57"/>
      <c r="M880" s="58" t="str">
        <f t="shared" si="86"/>
        <v/>
      </c>
      <c r="N880" s="102"/>
    </row>
    <row r="881" spans="1:14">
      <c r="A881" s="97" t="str">
        <f t="shared" si="84"/>
        <v/>
      </c>
      <c r="B881" s="98" t="str">
        <f t="shared" si="83"/>
        <v/>
      </c>
      <c r="C881" s="99"/>
      <c r="D881" s="100"/>
      <c r="E881" s="100"/>
      <c r="F881" s="57"/>
      <c r="G881" s="58">
        <f t="shared" si="85"/>
        <v>0</v>
      </c>
      <c r="H881" s="58">
        <f>IF(E881="",0,IFERROR(VLOOKUP(E881,档案费管理台账!$D$4:$H$1000,5,0),0))</f>
        <v>0</v>
      </c>
      <c r="I881" s="57"/>
      <c r="J881" s="57"/>
      <c r="K881" s="57"/>
      <c r="L881" s="57"/>
      <c r="M881" s="58" t="str">
        <f t="shared" si="86"/>
        <v/>
      </c>
      <c r="N881" s="102"/>
    </row>
    <row r="882" spans="1:14">
      <c r="A882" s="97" t="str">
        <f t="shared" si="84"/>
        <v/>
      </c>
      <c r="B882" s="98" t="str">
        <f t="shared" si="83"/>
        <v/>
      </c>
      <c r="C882" s="99"/>
      <c r="D882" s="100"/>
      <c r="E882" s="100"/>
      <c r="F882" s="57"/>
      <c r="G882" s="58">
        <f t="shared" si="85"/>
        <v>0</v>
      </c>
      <c r="H882" s="58">
        <f>IF(E882="",0,IFERROR(VLOOKUP(E882,档案费管理台账!$D$4:$H$1000,5,0),0))</f>
        <v>0</v>
      </c>
      <c r="I882" s="57"/>
      <c r="J882" s="57"/>
      <c r="K882" s="57"/>
      <c r="L882" s="57"/>
      <c r="M882" s="58" t="str">
        <f t="shared" si="86"/>
        <v/>
      </c>
      <c r="N882" s="102"/>
    </row>
    <row r="883" spans="1:14">
      <c r="A883" s="97" t="str">
        <f t="shared" si="84"/>
        <v/>
      </c>
      <c r="B883" s="98" t="str">
        <f t="shared" si="83"/>
        <v/>
      </c>
      <c r="C883" s="99"/>
      <c r="D883" s="100"/>
      <c r="E883" s="100"/>
      <c r="F883" s="57"/>
      <c r="G883" s="58">
        <f t="shared" si="85"/>
        <v>0</v>
      </c>
      <c r="H883" s="58">
        <f>IF(E883="",0,IFERROR(VLOOKUP(E883,档案费管理台账!$D$4:$H$1000,5,0),0))</f>
        <v>0</v>
      </c>
      <c r="I883" s="57"/>
      <c r="J883" s="57"/>
      <c r="K883" s="57"/>
      <c r="L883" s="57"/>
      <c r="M883" s="58" t="str">
        <f t="shared" si="86"/>
        <v/>
      </c>
      <c r="N883" s="102"/>
    </row>
    <row r="884" spans="1:14">
      <c r="A884" s="97" t="str">
        <f t="shared" si="84"/>
        <v/>
      </c>
      <c r="B884" s="98" t="str">
        <f t="shared" si="83"/>
        <v/>
      </c>
      <c r="C884" s="99"/>
      <c r="D884" s="100"/>
      <c r="E884" s="100"/>
      <c r="F884" s="57"/>
      <c r="G884" s="58">
        <f t="shared" si="85"/>
        <v>0</v>
      </c>
      <c r="H884" s="58">
        <f>IF(E884="",0,IFERROR(VLOOKUP(E884,档案费管理台账!$D$4:$H$1000,5,0),0))</f>
        <v>0</v>
      </c>
      <c r="I884" s="57"/>
      <c r="J884" s="57"/>
      <c r="K884" s="57"/>
      <c r="L884" s="57"/>
      <c r="M884" s="58" t="str">
        <f t="shared" si="86"/>
        <v/>
      </c>
      <c r="N884" s="102"/>
    </row>
    <row r="885" spans="1:14">
      <c r="A885" s="97" t="str">
        <f t="shared" si="84"/>
        <v/>
      </c>
      <c r="B885" s="98" t="str">
        <f t="shared" si="83"/>
        <v/>
      </c>
      <c r="C885" s="99"/>
      <c r="D885" s="100"/>
      <c r="E885" s="100"/>
      <c r="F885" s="57"/>
      <c r="G885" s="58">
        <f t="shared" si="85"/>
        <v>0</v>
      </c>
      <c r="H885" s="58">
        <f>IF(E885="",0,IFERROR(VLOOKUP(E885,档案费管理台账!$D$4:$H$1000,5,0),0))</f>
        <v>0</v>
      </c>
      <c r="I885" s="57"/>
      <c r="J885" s="57"/>
      <c r="K885" s="57"/>
      <c r="L885" s="57"/>
      <c r="M885" s="58" t="str">
        <f t="shared" si="86"/>
        <v/>
      </c>
      <c r="N885" s="102"/>
    </row>
    <row r="886" spans="1:14">
      <c r="A886" s="97" t="str">
        <f t="shared" si="84"/>
        <v/>
      </c>
      <c r="B886" s="98" t="str">
        <f t="shared" si="83"/>
        <v/>
      </c>
      <c r="C886" s="99"/>
      <c r="D886" s="100"/>
      <c r="E886" s="100"/>
      <c r="F886" s="57"/>
      <c r="G886" s="58">
        <f t="shared" si="85"/>
        <v>0</v>
      </c>
      <c r="H886" s="58">
        <f>IF(E886="",0,IFERROR(VLOOKUP(E886,档案费管理台账!$D$4:$H$1000,5,0),0))</f>
        <v>0</v>
      </c>
      <c r="I886" s="57"/>
      <c r="J886" s="57"/>
      <c r="K886" s="57"/>
      <c r="L886" s="57"/>
      <c r="M886" s="58" t="str">
        <f t="shared" si="86"/>
        <v/>
      </c>
      <c r="N886" s="102"/>
    </row>
    <row r="887" spans="1:14">
      <c r="A887" s="97" t="str">
        <f t="shared" si="84"/>
        <v/>
      </c>
      <c r="B887" s="98" t="str">
        <f t="shared" si="83"/>
        <v/>
      </c>
      <c r="C887" s="99"/>
      <c r="D887" s="100"/>
      <c r="E887" s="100"/>
      <c r="F887" s="57"/>
      <c r="G887" s="58">
        <f t="shared" si="85"/>
        <v>0</v>
      </c>
      <c r="H887" s="58">
        <f>IF(E887="",0,IFERROR(VLOOKUP(E887,档案费管理台账!$D$4:$H$1000,5,0),0))</f>
        <v>0</v>
      </c>
      <c r="I887" s="57"/>
      <c r="J887" s="57"/>
      <c r="K887" s="57"/>
      <c r="L887" s="57"/>
      <c r="M887" s="58" t="str">
        <f t="shared" si="86"/>
        <v/>
      </c>
      <c r="N887" s="102"/>
    </row>
    <row r="888" spans="1:14">
      <c r="A888" s="97" t="str">
        <f t="shared" si="84"/>
        <v/>
      </c>
      <c r="B888" s="98" t="str">
        <f t="shared" si="83"/>
        <v/>
      </c>
      <c r="C888" s="99"/>
      <c r="D888" s="100"/>
      <c r="E888" s="100"/>
      <c r="F888" s="57"/>
      <c r="G888" s="58">
        <f t="shared" si="85"/>
        <v>0</v>
      </c>
      <c r="H888" s="58">
        <f>IF(E888="",0,IFERROR(VLOOKUP(E888,档案费管理台账!$D$4:$H$1000,5,0),0))</f>
        <v>0</v>
      </c>
      <c r="I888" s="57"/>
      <c r="J888" s="57"/>
      <c r="K888" s="57"/>
      <c r="L888" s="57"/>
      <c r="M888" s="58" t="str">
        <f t="shared" si="86"/>
        <v/>
      </c>
      <c r="N888" s="102"/>
    </row>
    <row r="889" spans="1:14">
      <c r="A889" s="97" t="str">
        <f t="shared" si="84"/>
        <v/>
      </c>
      <c r="B889" s="98" t="str">
        <f t="shared" si="83"/>
        <v/>
      </c>
      <c r="C889" s="99"/>
      <c r="D889" s="100"/>
      <c r="E889" s="100"/>
      <c r="F889" s="57"/>
      <c r="G889" s="58">
        <f t="shared" si="85"/>
        <v>0</v>
      </c>
      <c r="H889" s="58">
        <f>IF(E889="",0,IFERROR(VLOOKUP(E889,档案费管理台账!$D$4:$H$1000,5,0),0))</f>
        <v>0</v>
      </c>
      <c r="I889" s="57"/>
      <c r="J889" s="57"/>
      <c r="K889" s="57"/>
      <c r="L889" s="57"/>
      <c r="M889" s="58" t="str">
        <f t="shared" si="86"/>
        <v/>
      </c>
      <c r="N889" s="102"/>
    </row>
    <row r="890" spans="1:14">
      <c r="A890" s="97" t="str">
        <f t="shared" si="84"/>
        <v/>
      </c>
      <c r="B890" s="98" t="str">
        <f t="shared" si="83"/>
        <v/>
      </c>
      <c r="C890" s="99"/>
      <c r="D890" s="100"/>
      <c r="E890" s="100"/>
      <c r="F890" s="57"/>
      <c r="G890" s="58">
        <f t="shared" si="85"/>
        <v>0</v>
      </c>
      <c r="H890" s="58">
        <f>IF(E890="",0,IFERROR(VLOOKUP(E890,档案费管理台账!$D$4:$H$1000,5,0),0))</f>
        <v>0</v>
      </c>
      <c r="I890" s="57"/>
      <c r="J890" s="57"/>
      <c r="K890" s="57"/>
      <c r="L890" s="57"/>
      <c r="M890" s="58" t="str">
        <f t="shared" si="86"/>
        <v/>
      </c>
      <c r="N890" s="102"/>
    </row>
    <row r="891" spans="1:14">
      <c r="A891" s="97" t="str">
        <f t="shared" si="84"/>
        <v/>
      </c>
      <c r="B891" s="98" t="str">
        <f t="shared" si="83"/>
        <v/>
      </c>
      <c r="C891" s="99"/>
      <c r="D891" s="100"/>
      <c r="E891" s="100"/>
      <c r="F891" s="57"/>
      <c r="G891" s="58">
        <f t="shared" si="85"/>
        <v>0</v>
      </c>
      <c r="H891" s="58">
        <f>IF(E891="",0,IFERROR(VLOOKUP(E891,档案费管理台账!$D$4:$H$1000,5,0),0))</f>
        <v>0</v>
      </c>
      <c r="I891" s="57"/>
      <c r="J891" s="57"/>
      <c r="K891" s="57"/>
      <c r="L891" s="57"/>
      <c r="M891" s="58" t="str">
        <f t="shared" si="86"/>
        <v/>
      </c>
      <c r="N891" s="102"/>
    </row>
    <row r="892" spans="1:14">
      <c r="A892" s="97" t="str">
        <f t="shared" si="84"/>
        <v/>
      </c>
      <c r="B892" s="98" t="str">
        <f t="shared" si="83"/>
        <v/>
      </c>
      <c r="C892" s="99"/>
      <c r="D892" s="100"/>
      <c r="E892" s="100"/>
      <c r="F892" s="57"/>
      <c r="G892" s="58">
        <f t="shared" si="85"/>
        <v>0</v>
      </c>
      <c r="H892" s="58">
        <f>IF(E892="",0,IFERROR(VLOOKUP(E892,档案费管理台账!$D$4:$H$1000,5,0),0))</f>
        <v>0</v>
      </c>
      <c r="I892" s="57"/>
      <c r="J892" s="57"/>
      <c r="K892" s="57"/>
      <c r="L892" s="57"/>
      <c r="M892" s="58" t="str">
        <f t="shared" si="86"/>
        <v/>
      </c>
      <c r="N892" s="102"/>
    </row>
    <row r="893" spans="1:14">
      <c r="A893" s="97" t="str">
        <f t="shared" si="84"/>
        <v/>
      </c>
      <c r="B893" s="98" t="str">
        <f t="shared" si="83"/>
        <v/>
      </c>
      <c r="C893" s="99"/>
      <c r="D893" s="100"/>
      <c r="E893" s="100"/>
      <c r="F893" s="57"/>
      <c r="G893" s="58">
        <f t="shared" si="85"/>
        <v>0</v>
      </c>
      <c r="H893" s="58">
        <f>IF(E893="",0,IFERROR(VLOOKUP(E893,档案费管理台账!$D$4:$H$1000,5,0),0))</f>
        <v>0</v>
      </c>
      <c r="I893" s="57"/>
      <c r="J893" s="57"/>
      <c r="K893" s="57"/>
      <c r="L893" s="57"/>
      <c r="M893" s="58" t="str">
        <f t="shared" si="86"/>
        <v/>
      </c>
      <c r="N893" s="102"/>
    </row>
    <row r="894" spans="1:14">
      <c r="A894" s="97" t="str">
        <f t="shared" si="84"/>
        <v/>
      </c>
      <c r="B894" s="98" t="str">
        <f t="shared" si="83"/>
        <v/>
      </c>
      <c r="C894" s="99"/>
      <c r="D894" s="100"/>
      <c r="E894" s="100"/>
      <c r="F894" s="57"/>
      <c r="G894" s="58">
        <f t="shared" si="85"/>
        <v>0</v>
      </c>
      <c r="H894" s="58">
        <f>IF(E894="",0,IFERROR(VLOOKUP(E894,档案费管理台账!$D$4:$H$1000,5,0),0))</f>
        <v>0</v>
      </c>
      <c r="I894" s="57"/>
      <c r="J894" s="57"/>
      <c r="K894" s="57"/>
      <c r="L894" s="57"/>
      <c r="M894" s="58" t="str">
        <f t="shared" si="86"/>
        <v/>
      </c>
      <c r="N894" s="102"/>
    </row>
    <row r="895" spans="1:14">
      <c r="A895" s="97" t="str">
        <f t="shared" si="84"/>
        <v/>
      </c>
      <c r="B895" s="98" t="str">
        <f t="shared" si="83"/>
        <v/>
      </c>
      <c r="C895" s="99"/>
      <c r="D895" s="100"/>
      <c r="E895" s="100"/>
      <c r="F895" s="57"/>
      <c r="G895" s="58">
        <f t="shared" si="85"/>
        <v>0</v>
      </c>
      <c r="H895" s="58">
        <f>IF(E895="",0,IFERROR(VLOOKUP(E895,档案费管理台账!$D$4:$H$1000,5,0),0))</f>
        <v>0</v>
      </c>
      <c r="I895" s="57"/>
      <c r="J895" s="57"/>
      <c r="K895" s="57"/>
      <c r="L895" s="57"/>
      <c r="M895" s="58" t="str">
        <f t="shared" si="86"/>
        <v/>
      </c>
      <c r="N895" s="102"/>
    </row>
    <row r="896" spans="1:14">
      <c r="A896" s="97" t="str">
        <f t="shared" si="84"/>
        <v/>
      </c>
      <c r="B896" s="98" t="str">
        <f t="shared" si="83"/>
        <v/>
      </c>
      <c r="C896" s="99"/>
      <c r="D896" s="100"/>
      <c r="E896" s="100"/>
      <c r="F896" s="57"/>
      <c r="G896" s="58">
        <f t="shared" si="85"/>
        <v>0</v>
      </c>
      <c r="H896" s="58">
        <f>IF(E896="",0,IFERROR(VLOOKUP(E896,档案费管理台账!$D$4:$H$1000,5,0),0))</f>
        <v>0</v>
      </c>
      <c r="I896" s="57"/>
      <c r="J896" s="57"/>
      <c r="K896" s="57"/>
      <c r="L896" s="57"/>
      <c r="M896" s="58" t="str">
        <f t="shared" si="86"/>
        <v/>
      </c>
      <c r="N896" s="102"/>
    </row>
    <row r="897" spans="1:14">
      <c r="A897" s="97" t="str">
        <f t="shared" si="84"/>
        <v/>
      </c>
      <c r="B897" s="98" t="str">
        <f t="shared" si="83"/>
        <v/>
      </c>
      <c r="C897" s="99"/>
      <c r="D897" s="100"/>
      <c r="E897" s="100"/>
      <c r="F897" s="57"/>
      <c r="G897" s="58">
        <f t="shared" si="85"/>
        <v>0</v>
      </c>
      <c r="H897" s="58">
        <f>IF(E897="",0,IFERROR(VLOOKUP(E897,档案费管理台账!$D$4:$H$1000,5,0),0))</f>
        <v>0</v>
      </c>
      <c r="I897" s="57"/>
      <c r="J897" s="57"/>
      <c r="K897" s="57"/>
      <c r="L897" s="57"/>
      <c r="M897" s="58" t="str">
        <f t="shared" si="86"/>
        <v/>
      </c>
      <c r="N897" s="102"/>
    </row>
    <row r="898" spans="1:14">
      <c r="A898" s="97" t="str">
        <f t="shared" si="84"/>
        <v/>
      </c>
      <c r="B898" s="98" t="str">
        <f t="shared" si="83"/>
        <v/>
      </c>
      <c r="C898" s="99"/>
      <c r="D898" s="100"/>
      <c r="E898" s="100"/>
      <c r="F898" s="57"/>
      <c r="G898" s="58">
        <f t="shared" si="85"/>
        <v>0</v>
      </c>
      <c r="H898" s="58">
        <f>IF(E898="",0,IFERROR(VLOOKUP(E898,档案费管理台账!$D$4:$H$1000,5,0),0))</f>
        <v>0</v>
      </c>
      <c r="I898" s="57"/>
      <c r="J898" s="57"/>
      <c r="K898" s="57"/>
      <c r="L898" s="57"/>
      <c r="M898" s="58" t="str">
        <f t="shared" si="86"/>
        <v/>
      </c>
      <c r="N898" s="102"/>
    </row>
    <row r="899" spans="1:14">
      <c r="A899" s="97" t="str">
        <f t="shared" si="84"/>
        <v/>
      </c>
      <c r="B899" s="98" t="str">
        <f t="shared" si="83"/>
        <v/>
      </c>
      <c r="C899" s="99"/>
      <c r="D899" s="100"/>
      <c r="E899" s="100"/>
      <c r="F899" s="57"/>
      <c r="G899" s="58">
        <f t="shared" si="85"/>
        <v>0</v>
      </c>
      <c r="H899" s="58">
        <f>IF(E899="",0,IFERROR(VLOOKUP(E899,档案费管理台账!$D$4:$H$1000,5,0),0))</f>
        <v>0</v>
      </c>
      <c r="I899" s="57"/>
      <c r="J899" s="57"/>
      <c r="K899" s="57"/>
      <c r="L899" s="57"/>
      <c r="M899" s="58" t="str">
        <f t="shared" si="86"/>
        <v/>
      </c>
      <c r="N899" s="102"/>
    </row>
    <row r="900" spans="1:14">
      <c r="A900" s="97" t="str">
        <f t="shared" si="84"/>
        <v/>
      </c>
      <c r="B900" s="98" t="str">
        <f t="shared" si="83"/>
        <v/>
      </c>
      <c r="C900" s="99"/>
      <c r="D900" s="100"/>
      <c r="E900" s="100"/>
      <c r="F900" s="57"/>
      <c r="G900" s="58">
        <f t="shared" si="85"/>
        <v>0</v>
      </c>
      <c r="H900" s="58">
        <f>IF(E900="",0,IFERROR(VLOOKUP(E900,档案费管理台账!$D$4:$H$1000,5,0),0))</f>
        <v>0</v>
      </c>
      <c r="I900" s="57"/>
      <c r="J900" s="57"/>
      <c r="K900" s="57"/>
      <c r="L900" s="57"/>
      <c r="M900" s="58" t="str">
        <f t="shared" si="86"/>
        <v/>
      </c>
      <c r="N900" s="102"/>
    </row>
    <row r="901" spans="1:14">
      <c r="A901" s="97" t="str">
        <f t="shared" si="84"/>
        <v/>
      </c>
      <c r="B901" s="98" t="str">
        <f t="shared" si="83"/>
        <v/>
      </c>
      <c r="C901" s="99"/>
      <c r="D901" s="100"/>
      <c r="E901" s="100"/>
      <c r="F901" s="57"/>
      <c r="G901" s="58">
        <f t="shared" si="85"/>
        <v>0</v>
      </c>
      <c r="H901" s="58">
        <f>IF(E901="",0,IFERROR(VLOOKUP(E901,档案费管理台账!$D$4:$H$1000,5,0),0))</f>
        <v>0</v>
      </c>
      <c r="I901" s="57"/>
      <c r="J901" s="57"/>
      <c r="K901" s="57"/>
      <c r="L901" s="57"/>
      <c r="M901" s="58" t="str">
        <f t="shared" si="86"/>
        <v/>
      </c>
      <c r="N901" s="102"/>
    </row>
    <row r="902" spans="1:14">
      <c r="A902" s="97" t="str">
        <f t="shared" si="84"/>
        <v/>
      </c>
      <c r="B902" s="98" t="str">
        <f t="shared" si="83"/>
        <v/>
      </c>
      <c r="C902" s="99"/>
      <c r="D902" s="100"/>
      <c r="E902" s="100"/>
      <c r="F902" s="57"/>
      <c r="G902" s="58">
        <f t="shared" si="85"/>
        <v>0</v>
      </c>
      <c r="H902" s="58">
        <f>IF(E902="",0,IFERROR(VLOOKUP(E902,档案费管理台账!$D$4:$H$1000,5,0),0))</f>
        <v>0</v>
      </c>
      <c r="I902" s="57"/>
      <c r="J902" s="57"/>
      <c r="K902" s="57"/>
      <c r="L902" s="57"/>
      <c r="M902" s="58" t="str">
        <f t="shared" si="86"/>
        <v/>
      </c>
      <c r="N902" s="102"/>
    </row>
    <row r="903" spans="1:14">
      <c r="A903" s="97" t="str">
        <f t="shared" si="84"/>
        <v/>
      </c>
      <c r="B903" s="98" t="str">
        <f t="shared" si="83"/>
        <v/>
      </c>
      <c r="C903" s="99"/>
      <c r="D903" s="100"/>
      <c r="E903" s="100"/>
      <c r="F903" s="57"/>
      <c r="G903" s="58">
        <f t="shared" si="85"/>
        <v>0</v>
      </c>
      <c r="H903" s="58">
        <f>IF(E903="",0,IFERROR(VLOOKUP(E903,档案费管理台账!$D$4:$H$1000,5,0),0))</f>
        <v>0</v>
      </c>
      <c r="I903" s="57"/>
      <c r="J903" s="57"/>
      <c r="K903" s="57"/>
      <c r="L903" s="57"/>
      <c r="M903" s="58" t="str">
        <f t="shared" si="86"/>
        <v/>
      </c>
      <c r="N903" s="102"/>
    </row>
    <row r="904" spans="1:14">
      <c r="A904" s="97" t="str">
        <f t="shared" si="84"/>
        <v/>
      </c>
      <c r="B904" s="98" t="str">
        <f t="shared" si="83"/>
        <v/>
      </c>
      <c r="C904" s="99"/>
      <c r="D904" s="100"/>
      <c r="E904" s="100"/>
      <c r="F904" s="57"/>
      <c r="G904" s="58">
        <f t="shared" si="85"/>
        <v>0</v>
      </c>
      <c r="H904" s="58">
        <f>IF(E904="",0,IFERROR(VLOOKUP(E904,档案费管理台账!$D$4:$H$1000,5,0),0))</f>
        <v>0</v>
      </c>
      <c r="I904" s="57"/>
      <c r="J904" s="57"/>
      <c r="K904" s="57"/>
      <c r="L904" s="57"/>
      <c r="M904" s="58" t="str">
        <f t="shared" si="86"/>
        <v/>
      </c>
      <c r="N904" s="102"/>
    </row>
    <row r="905" spans="1:14">
      <c r="A905" s="97" t="str">
        <f t="shared" si="84"/>
        <v/>
      </c>
      <c r="B905" s="98" t="str">
        <f t="shared" si="83"/>
        <v/>
      </c>
      <c r="C905" s="99"/>
      <c r="D905" s="100"/>
      <c r="E905" s="100"/>
      <c r="F905" s="57"/>
      <c r="G905" s="58">
        <f t="shared" si="85"/>
        <v>0</v>
      </c>
      <c r="H905" s="58">
        <f>IF(E905="",0,IFERROR(VLOOKUP(E905,档案费管理台账!$D$4:$H$1000,5,0),0))</f>
        <v>0</v>
      </c>
      <c r="I905" s="57"/>
      <c r="J905" s="57"/>
      <c r="K905" s="57"/>
      <c r="L905" s="57"/>
      <c r="M905" s="58" t="str">
        <f t="shared" si="86"/>
        <v/>
      </c>
      <c r="N905" s="102"/>
    </row>
    <row r="906" spans="1:14">
      <c r="A906" s="97" t="str">
        <f t="shared" si="84"/>
        <v/>
      </c>
      <c r="B906" s="98" t="str">
        <f t="shared" si="83"/>
        <v/>
      </c>
      <c r="C906" s="99"/>
      <c r="D906" s="100"/>
      <c r="E906" s="100"/>
      <c r="F906" s="57"/>
      <c r="G906" s="58">
        <f t="shared" si="85"/>
        <v>0</v>
      </c>
      <c r="H906" s="58">
        <f>IF(E906="",0,IFERROR(VLOOKUP(E906,档案费管理台账!$D$4:$H$1000,5,0),0))</f>
        <v>0</v>
      </c>
      <c r="I906" s="57"/>
      <c r="J906" s="57"/>
      <c r="K906" s="57"/>
      <c r="L906" s="57"/>
      <c r="M906" s="58" t="str">
        <f t="shared" si="86"/>
        <v/>
      </c>
      <c r="N906" s="102"/>
    </row>
    <row r="907" spans="1:14">
      <c r="A907" s="97" t="str">
        <f t="shared" si="84"/>
        <v/>
      </c>
      <c r="B907" s="98" t="str">
        <f t="shared" si="83"/>
        <v/>
      </c>
      <c r="C907" s="99"/>
      <c r="D907" s="100"/>
      <c r="E907" s="100"/>
      <c r="F907" s="57"/>
      <c r="G907" s="58">
        <f t="shared" si="85"/>
        <v>0</v>
      </c>
      <c r="H907" s="58">
        <f>IF(E907="",0,IFERROR(VLOOKUP(E907,档案费管理台账!$D$4:$H$1000,5,0),0))</f>
        <v>0</v>
      </c>
      <c r="I907" s="57"/>
      <c r="J907" s="57"/>
      <c r="K907" s="57"/>
      <c r="L907" s="57"/>
      <c r="M907" s="58" t="str">
        <f t="shared" si="86"/>
        <v/>
      </c>
      <c r="N907" s="102"/>
    </row>
    <row r="908" spans="1:14">
      <c r="A908" s="97" t="str">
        <f t="shared" si="84"/>
        <v/>
      </c>
      <c r="B908" s="98" t="str">
        <f t="shared" si="83"/>
        <v/>
      </c>
      <c r="C908" s="99"/>
      <c r="D908" s="100"/>
      <c r="E908" s="100"/>
      <c r="F908" s="57"/>
      <c r="G908" s="58">
        <f t="shared" si="85"/>
        <v>0</v>
      </c>
      <c r="H908" s="58">
        <f>IF(E908="",0,IFERROR(VLOOKUP(E908,档案费管理台账!$D$4:$H$1000,5,0),0))</f>
        <v>0</v>
      </c>
      <c r="I908" s="57"/>
      <c r="J908" s="57"/>
      <c r="K908" s="57"/>
      <c r="L908" s="57"/>
      <c r="M908" s="58" t="str">
        <f t="shared" si="86"/>
        <v/>
      </c>
      <c r="N908" s="102"/>
    </row>
    <row r="909" spans="1:14">
      <c r="A909" s="97" t="str">
        <f t="shared" si="84"/>
        <v/>
      </c>
      <c r="B909" s="98" t="str">
        <f t="shared" si="83"/>
        <v/>
      </c>
      <c r="C909" s="99"/>
      <c r="D909" s="100"/>
      <c r="E909" s="100"/>
      <c r="F909" s="57"/>
      <c r="G909" s="58">
        <f t="shared" si="85"/>
        <v>0</v>
      </c>
      <c r="H909" s="58">
        <f>IF(E909="",0,IFERROR(VLOOKUP(E909,档案费管理台账!$D$4:$H$1000,5,0),0))</f>
        <v>0</v>
      </c>
      <c r="I909" s="57"/>
      <c r="J909" s="57"/>
      <c r="K909" s="57"/>
      <c r="L909" s="57"/>
      <c r="M909" s="58" t="str">
        <f t="shared" si="86"/>
        <v/>
      </c>
      <c r="N909" s="102"/>
    </row>
    <row r="910" spans="1:14">
      <c r="A910" s="97" t="str">
        <f t="shared" si="84"/>
        <v/>
      </c>
      <c r="B910" s="98" t="str">
        <f t="shared" si="83"/>
        <v/>
      </c>
      <c r="C910" s="99"/>
      <c r="D910" s="100"/>
      <c r="E910" s="100"/>
      <c r="F910" s="57"/>
      <c r="G910" s="58">
        <f t="shared" si="85"/>
        <v>0</v>
      </c>
      <c r="H910" s="58">
        <f>IF(E910="",0,IFERROR(VLOOKUP(E910,档案费管理台账!$D$4:$H$1000,5,0),0))</f>
        <v>0</v>
      </c>
      <c r="I910" s="57"/>
      <c r="J910" s="57"/>
      <c r="K910" s="57"/>
      <c r="L910" s="57"/>
      <c r="M910" s="58" t="str">
        <f t="shared" si="86"/>
        <v/>
      </c>
      <c r="N910" s="102"/>
    </row>
    <row r="911" spans="1:14">
      <c r="A911" s="97" t="str">
        <f t="shared" si="84"/>
        <v/>
      </c>
      <c r="B911" s="98" t="str">
        <f t="shared" si="83"/>
        <v/>
      </c>
      <c r="C911" s="99"/>
      <c r="D911" s="100"/>
      <c r="E911" s="100"/>
      <c r="F911" s="57"/>
      <c r="G911" s="58">
        <f t="shared" si="85"/>
        <v>0</v>
      </c>
      <c r="H911" s="58">
        <f>IF(E911="",0,IFERROR(VLOOKUP(E911,档案费管理台账!$D$4:$H$1000,5,0),0))</f>
        <v>0</v>
      </c>
      <c r="I911" s="57"/>
      <c r="J911" s="57"/>
      <c r="K911" s="57"/>
      <c r="L911" s="57"/>
      <c r="M911" s="58" t="str">
        <f t="shared" si="86"/>
        <v/>
      </c>
      <c r="N911" s="102"/>
    </row>
    <row r="912" spans="1:14">
      <c r="A912" s="97" t="str">
        <f t="shared" si="84"/>
        <v/>
      </c>
      <c r="B912" s="98" t="str">
        <f t="shared" si="83"/>
        <v/>
      </c>
      <c r="C912" s="99"/>
      <c r="D912" s="100"/>
      <c r="E912" s="100"/>
      <c r="F912" s="57"/>
      <c r="G912" s="58">
        <f t="shared" si="85"/>
        <v>0</v>
      </c>
      <c r="H912" s="58">
        <f>IF(E912="",0,IFERROR(VLOOKUP(E912,档案费管理台账!$D$4:$H$1000,5,0),0))</f>
        <v>0</v>
      </c>
      <c r="I912" s="57"/>
      <c r="J912" s="57"/>
      <c r="K912" s="57"/>
      <c r="L912" s="57"/>
      <c r="M912" s="58" t="str">
        <f t="shared" si="86"/>
        <v/>
      </c>
      <c r="N912" s="102"/>
    </row>
    <row r="913" spans="1:14">
      <c r="A913" s="97" t="str">
        <f t="shared" si="84"/>
        <v/>
      </c>
      <c r="B913" s="98" t="str">
        <f t="shared" si="83"/>
        <v/>
      </c>
      <c r="C913" s="99"/>
      <c r="D913" s="100"/>
      <c r="E913" s="100"/>
      <c r="F913" s="57"/>
      <c r="G913" s="58">
        <f t="shared" si="85"/>
        <v>0</v>
      </c>
      <c r="H913" s="58">
        <f>IF(E913="",0,IFERROR(VLOOKUP(E913,档案费管理台账!$D$4:$H$1000,5,0),0))</f>
        <v>0</v>
      </c>
      <c r="I913" s="57"/>
      <c r="J913" s="57"/>
      <c r="K913" s="57"/>
      <c r="L913" s="57"/>
      <c r="M913" s="58" t="str">
        <f t="shared" si="86"/>
        <v/>
      </c>
      <c r="N913" s="102"/>
    </row>
    <row r="914" spans="1:14">
      <c r="A914" s="97" t="str">
        <f t="shared" si="84"/>
        <v/>
      </c>
      <c r="B914" s="98" t="str">
        <f t="shared" si="83"/>
        <v/>
      </c>
      <c r="C914" s="99"/>
      <c r="D914" s="100"/>
      <c r="E914" s="100"/>
      <c r="F914" s="57"/>
      <c r="G914" s="58">
        <f t="shared" si="85"/>
        <v>0</v>
      </c>
      <c r="H914" s="58">
        <f>IF(E914="",0,IFERROR(VLOOKUP(E914,档案费管理台账!$D$4:$H$1000,5,0),0))</f>
        <v>0</v>
      </c>
      <c r="I914" s="57"/>
      <c r="J914" s="57"/>
      <c r="K914" s="57"/>
      <c r="L914" s="57"/>
      <c r="M914" s="58" t="str">
        <f t="shared" si="86"/>
        <v/>
      </c>
      <c r="N914" s="102"/>
    </row>
    <row r="915" spans="1:14">
      <c r="A915" s="97" t="str">
        <f t="shared" si="84"/>
        <v/>
      </c>
      <c r="B915" s="98" t="str">
        <f t="shared" si="83"/>
        <v/>
      </c>
      <c r="C915" s="99"/>
      <c r="D915" s="100"/>
      <c r="E915" s="100"/>
      <c r="F915" s="57"/>
      <c r="G915" s="58">
        <f t="shared" si="85"/>
        <v>0</v>
      </c>
      <c r="H915" s="58">
        <f>IF(E915="",0,IFERROR(VLOOKUP(E915,档案费管理台账!$D$4:$H$1000,5,0),0))</f>
        <v>0</v>
      </c>
      <c r="I915" s="57"/>
      <c r="J915" s="57"/>
      <c r="K915" s="57"/>
      <c r="L915" s="57"/>
      <c r="M915" s="58" t="str">
        <f t="shared" si="86"/>
        <v/>
      </c>
      <c r="N915" s="102"/>
    </row>
    <row r="916" spans="1:14">
      <c r="A916" s="97" t="str">
        <f t="shared" si="84"/>
        <v/>
      </c>
      <c r="B916" s="98" t="str">
        <f t="shared" si="83"/>
        <v/>
      </c>
      <c r="C916" s="99"/>
      <c r="D916" s="100"/>
      <c r="E916" s="100"/>
      <c r="F916" s="57"/>
      <c r="G916" s="58">
        <f t="shared" si="85"/>
        <v>0</v>
      </c>
      <c r="H916" s="58">
        <f>IF(E916="",0,IFERROR(VLOOKUP(E916,档案费管理台账!$D$4:$H$1000,5,0),0))</f>
        <v>0</v>
      </c>
      <c r="I916" s="57"/>
      <c r="J916" s="57"/>
      <c r="K916" s="57"/>
      <c r="L916" s="57"/>
      <c r="M916" s="58" t="str">
        <f t="shared" si="86"/>
        <v/>
      </c>
      <c r="N916" s="102"/>
    </row>
    <row r="917" spans="1:14">
      <c r="A917" s="97" t="str">
        <f t="shared" si="84"/>
        <v/>
      </c>
      <c r="B917" s="98" t="str">
        <f t="shared" si="83"/>
        <v/>
      </c>
      <c r="C917" s="99"/>
      <c r="D917" s="100"/>
      <c r="E917" s="100"/>
      <c r="F917" s="57"/>
      <c r="G917" s="58">
        <f t="shared" si="85"/>
        <v>0</v>
      </c>
      <c r="H917" s="58">
        <f>IF(E917="",0,IFERROR(VLOOKUP(E917,档案费管理台账!$D$4:$H$1000,5,0),0))</f>
        <v>0</v>
      </c>
      <c r="I917" s="57"/>
      <c r="J917" s="57"/>
      <c r="K917" s="57"/>
      <c r="L917" s="57"/>
      <c r="M917" s="58" t="str">
        <f t="shared" si="86"/>
        <v/>
      </c>
      <c r="N917" s="102"/>
    </row>
    <row r="918" spans="1:14">
      <c r="A918" s="97" t="str">
        <f t="shared" si="84"/>
        <v/>
      </c>
      <c r="B918" s="98" t="str">
        <f t="shared" si="83"/>
        <v/>
      </c>
      <c r="C918" s="99"/>
      <c r="D918" s="100"/>
      <c r="E918" s="100"/>
      <c r="F918" s="57"/>
      <c r="G918" s="58">
        <f t="shared" si="85"/>
        <v>0</v>
      </c>
      <c r="H918" s="58">
        <f>IF(E918="",0,IFERROR(VLOOKUP(E918,档案费管理台账!$D$4:$H$1000,5,0),0))</f>
        <v>0</v>
      </c>
      <c r="I918" s="57"/>
      <c r="J918" s="57"/>
      <c r="K918" s="57"/>
      <c r="L918" s="57"/>
      <c r="M918" s="58" t="str">
        <f t="shared" si="86"/>
        <v/>
      </c>
      <c r="N918" s="102"/>
    </row>
    <row r="919" spans="1:14">
      <c r="A919" s="97" t="str">
        <f t="shared" si="84"/>
        <v/>
      </c>
      <c r="B919" s="98" t="str">
        <f t="shared" si="83"/>
        <v/>
      </c>
      <c r="C919" s="99"/>
      <c r="D919" s="100"/>
      <c r="E919" s="100"/>
      <c r="F919" s="57"/>
      <c r="G919" s="58">
        <f t="shared" si="85"/>
        <v>0</v>
      </c>
      <c r="H919" s="58">
        <f>IF(E919="",0,IFERROR(VLOOKUP(E919,档案费管理台账!$D$4:$H$1000,5,0),0))</f>
        <v>0</v>
      </c>
      <c r="I919" s="57"/>
      <c r="J919" s="57"/>
      <c r="K919" s="57"/>
      <c r="L919" s="57"/>
      <c r="M919" s="58" t="str">
        <f t="shared" si="86"/>
        <v/>
      </c>
      <c r="N919" s="102"/>
    </row>
    <row r="920" spans="1:14">
      <c r="A920" s="97" t="str">
        <f t="shared" si="84"/>
        <v/>
      </c>
      <c r="B920" s="98" t="str">
        <f t="shared" si="83"/>
        <v/>
      </c>
      <c r="C920" s="99"/>
      <c r="D920" s="100"/>
      <c r="E920" s="100"/>
      <c r="F920" s="57"/>
      <c r="G920" s="58">
        <f t="shared" si="85"/>
        <v>0</v>
      </c>
      <c r="H920" s="58">
        <f>IF(E920="",0,IFERROR(VLOOKUP(E920,档案费管理台账!$D$4:$H$1000,5,0),0))</f>
        <v>0</v>
      </c>
      <c r="I920" s="57"/>
      <c r="J920" s="57"/>
      <c r="K920" s="57"/>
      <c r="L920" s="57"/>
      <c r="M920" s="58" t="str">
        <f t="shared" si="86"/>
        <v/>
      </c>
      <c r="N920" s="102"/>
    </row>
    <row r="921" spans="1:14">
      <c r="A921" s="97" t="str">
        <f t="shared" si="84"/>
        <v/>
      </c>
      <c r="B921" s="98" t="str">
        <f t="shared" si="83"/>
        <v/>
      </c>
      <c r="C921" s="99"/>
      <c r="D921" s="100"/>
      <c r="E921" s="100"/>
      <c r="F921" s="57"/>
      <c r="G921" s="58">
        <f t="shared" si="85"/>
        <v>0</v>
      </c>
      <c r="H921" s="58">
        <f>IF(E921="",0,IFERROR(VLOOKUP(E921,档案费管理台账!$D$4:$H$1000,5,0),0))</f>
        <v>0</v>
      </c>
      <c r="I921" s="57"/>
      <c r="J921" s="57"/>
      <c r="K921" s="57"/>
      <c r="L921" s="57"/>
      <c r="M921" s="58" t="str">
        <f t="shared" si="86"/>
        <v/>
      </c>
      <c r="N921" s="102"/>
    </row>
    <row r="922" spans="1:14">
      <c r="A922" s="97" t="str">
        <f t="shared" si="84"/>
        <v/>
      </c>
      <c r="B922" s="98" t="str">
        <f t="shared" si="83"/>
        <v/>
      </c>
      <c r="C922" s="99"/>
      <c r="D922" s="100"/>
      <c r="E922" s="100"/>
      <c r="F922" s="57"/>
      <c r="G922" s="58">
        <f t="shared" si="85"/>
        <v>0</v>
      </c>
      <c r="H922" s="58">
        <f>IF(E922="",0,IFERROR(VLOOKUP(E922,档案费管理台账!$D$4:$H$1000,5,0),0))</f>
        <v>0</v>
      </c>
      <c r="I922" s="57"/>
      <c r="J922" s="57"/>
      <c r="K922" s="57"/>
      <c r="L922" s="57"/>
      <c r="M922" s="58" t="str">
        <f t="shared" si="86"/>
        <v/>
      </c>
      <c r="N922" s="102"/>
    </row>
    <row r="923" spans="1:14">
      <c r="A923" s="97" t="str">
        <f t="shared" si="84"/>
        <v/>
      </c>
      <c r="B923" s="98" t="str">
        <f t="shared" si="83"/>
        <v/>
      </c>
      <c r="C923" s="99"/>
      <c r="D923" s="100"/>
      <c r="E923" s="100"/>
      <c r="F923" s="57"/>
      <c r="G923" s="58">
        <f t="shared" si="85"/>
        <v>0</v>
      </c>
      <c r="H923" s="58">
        <f>IF(E923="",0,IFERROR(VLOOKUP(E923,档案费管理台账!$D$4:$H$1000,5,0),0))</f>
        <v>0</v>
      </c>
      <c r="I923" s="57"/>
      <c r="J923" s="57"/>
      <c r="K923" s="57"/>
      <c r="L923" s="57"/>
      <c r="M923" s="58" t="str">
        <f t="shared" si="86"/>
        <v/>
      </c>
      <c r="N923" s="102"/>
    </row>
    <row r="924" spans="1:14">
      <c r="A924" s="97" t="str">
        <f t="shared" si="84"/>
        <v/>
      </c>
      <c r="B924" s="98" t="str">
        <f t="shared" si="83"/>
        <v/>
      </c>
      <c r="C924" s="99"/>
      <c r="D924" s="100"/>
      <c r="E924" s="100"/>
      <c r="F924" s="57"/>
      <c r="G924" s="58">
        <f t="shared" si="85"/>
        <v>0</v>
      </c>
      <c r="H924" s="58">
        <f>IF(E924="",0,IFERROR(VLOOKUP(E924,档案费管理台账!$D$4:$H$1000,5,0),0))</f>
        <v>0</v>
      </c>
      <c r="I924" s="57"/>
      <c r="J924" s="57"/>
      <c r="K924" s="57"/>
      <c r="L924" s="57"/>
      <c r="M924" s="58" t="str">
        <f t="shared" si="86"/>
        <v/>
      </c>
      <c r="N924" s="102"/>
    </row>
    <row r="925" spans="1:14">
      <c r="A925" s="97" t="str">
        <f t="shared" si="84"/>
        <v/>
      </c>
      <c r="B925" s="98" t="str">
        <f t="shared" si="83"/>
        <v/>
      </c>
      <c r="C925" s="99"/>
      <c r="D925" s="100"/>
      <c r="E925" s="100"/>
      <c r="F925" s="57"/>
      <c r="G925" s="58">
        <f t="shared" si="85"/>
        <v>0</v>
      </c>
      <c r="H925" s="58">
        <f>IF(E925="",0,IFERROR(VLOOKUP(E925,档案费管理台账!$D$4:$H$1000,5,0),0))</f>
        <v>0</v>
      </c>
      <c r="I925" s="57"/>
      <c r="J925" s="57"/>
      <c r="K925" s="57"/>
      <c r="L925" s="57"/>
      <c r="M925" s="58" t="str">
        <f t="shared" si="86"/>
        <v/>
      </c>
      <c r="N925" s="102"/>
    </row>
    <row r="926" spans="1:14">
      <c r="A926" s="97" t="str">
        <f t="shared" si="84"/>
        <v/>
      </c>
      <c r="B926" s="98" t="str">
        <f t="shared" si="83"/>
        <v/>
      </c>
      <c r="C926" s="99"/>
      <c r="D926" s="100"/>
      <c r="E926" s="100"/>
      <c r="F926" s="57"/>
      <c r="G926" s="58">
        <f t="shared" si="85"/>
        <v>0</v>
      </c>
      <c r="H926" s="58">
        <f>IF(E926="",0,IFERROR(VLOOKUP(E926,档案费管理台账!$D$4:$H$1000,5,0),0))</f>
        <v>0</v>
      </c>
      <c r="I926" s="57"/>
      <c r="J926" s="57"/>
      <c r="K926" s="57"/>
      <c r="L926" s="57"/>
      <c r="M926" s="58" t="str">
        <f t="shared" si="86"/>
        <v/>
      </c>
      <c r="N926" s="102"/>
    </row>
    <row r="927" spans="1:14">
      <c r="A927" s="97" t="str">
        <f t="shared" si="84"/>
        <v/>
      </c>
      <c r="B927" s="98" t="str">
        <f t="shared" si="83"/>
        <v/>
      </c>
      <c r="C927" s="99"/>
      <c r="D927" s="100"/>
      <c r="E927" s="100"/>
      <c r="F927" s="57"/>
      <c r="G927" s="58">
        <f t="shared" si="85"/>
        <v>0</v>
      </c>
      <c r="H927" s="58">
        <f>IF(E927="",0,IFERROR(VLOOKUP(E927,档案费管理台账!$D$4:$H$1000,5,0),0))</f>
        <v>0</v>
      </c>
      <c r="I927" s="57"/>
      <c r="J927" s="57"/>
      <c r="K927" s="57"/>
      <c r="L927" s="57"/>
      <c r="M927" s="58" t="str">
        <f t="shared" si="86"/>
        <v/>
      </c>
      <c r="N927" s="102"/>
    </row>
    <row r="928" spans="1:14">
      <c r="A928" s="97" t="str">
        <f t="shared" si="84"/>
        <v/>
      </c>
      <c r="B928" s="98" t="str">
        <f t="shared" si="83"/>
        <v/>
      </c>
      <c r="C928" s="99"/>
      <c r="D928" s="100"/>
      <c r="E928" s="100"/>
      <c r="F928" s="57"/>
      <c r="G928" s="58">
        <f t="shared" si="85"/>
        <v>0</v>
      </c>
      <c r="H928" s="58">
        <f>IF(E928="",0,IFERROR(VLOOKUP(E928,档案费管理台账!$D$4:$H$1000,5,0),0))</f>
        <v>0</v>
      </c>
      <c r="I928" s="57"/>
      <c r="J928" s="57"/>
      <c r="K928" s="57"/>
      <c r="L928" s="57"/>
      <c r="M928" s="58" t="str">
        <f t="shared" si="86"/>
        <v/>
      </c>
      <c r="N928" s="102"/>
    </row>
    <row r="929" spans="1:14">
      <c r="A929" s="97" t="str">
        <f t="shared" si="84"/>
        <v/>
      </c>
      <c r="B929" s="98" t="str">
        <f t="shared" si="83"/>
        <v/>
      </c>
      <c r="C929" s="99"/>
      <c r="D929" s="100"/>
      <c r="E929" s="100"/>
      <c r="F929" s="57"/>
      <c r="G929" s="58">
        <f t="shared" si="85"/>
        <v>0</v>
      </c>
      <c r="H929" s="58">
        <f>IF(E929="",0,IFERROR(VLOOKUP(E929,档案费管理台账!$D$4:$H$1000,5,0),0))</f>
        <v>0</v>
      </c>
      <c r="I929" s="57"/>
      <c r="J929" s="57"/>
      <c r="K929" s="57"/>
      <c r="L929" s="57"/>
      <c r="M929" s="58" t="str">
        <f t="shared" si="86"/>
        <v/>
      </c>
      <c r="N929" s="102"/>
    </row>
    <row r="930" spans="1:14">
      <c r="A930" s="97" t="str">
        <f t="shared" si="84"/>
        <v/>
      </c>
      <c r="B930" s="98" t="str">
        <f t="shared" si="83"/>
        <v/>
      </c>
      <c r="C930" s="99"/>
      <c r="D930" s="100"/>
      <c r="E930" s="100"/>
      <c r="F930" s="57"/>
      <c r="G930" s="58">
        <f t="shared" si="85"/>
        <v>0</v>
      </c>
      <c r="H930" s="58">
        <f>IF(E930="",0,IFERROR(VLOOKUP(E930,档案费管理台账!$D$4:$H$1000,5,0),0))</f>
        <v>0</v>
      </c>
      <c r="I930" s="57"/>
      <c r="J930" s="57"/>
      <c r="K930" s="57"/>
      <c r="L930" s="57"/>
      <c r="M930" s="58" t="str">
        <f t="shared" si="86"/>
        <v/>
      </c>
      <c r="N930" s="102"/>
    </row>
    <row r="931" spans="1:14">
      <c r="A931" s="97" t="str">
        <f t="shared" si="84"/>
        <v/>
      </c>
      <c r="B931" s="98" t="str">
        <f t="shared" si="83"/>
        <v/>
      </c>
      <c r="C931" s="99"/>
      <c r="D931" s="100"/>
      <c r="E931" s="100"/>
      <c r="F931" s="57"/>
      <c r="G931" s="58">
        <f t="shared" si="85"/>
        <v>0</v>
      </c>
      <c r="H931" s="58">
        <f>IF(E931="",0,IFERROR(VLOOKUP(E931,档案费管理台账!$D$4:$H$1000,5,0),0))</f>
        <v>0</v>
      </c>
      <c r="I931" s="57"/>
      <c r="J931" s="57"/>
      <c r="K931" s="57"/>
      <c r="L931" s="57"/>
      <c r="M931" s="58" t="str">
        <f t="shared" si="86"/>
        <v/>
      </c>
      <c r="N931" s="102"/>
    </row>
    <row r="932" spans="1:14">
      <c r="A932" s="97" t="str">
        <f t="shared" si="84"/>
        <v/>
      </c>
      <c r="B932" s="98" t="str">
        <f t="shared" si="83"/>
        <v/>
      </c>
      <c r="C932" s="99"/>
      <c r="D932" s="100"/>
      <c r="E932" s="100"/>
      <c r="F932" s="57"/>
      <c r="G932" s="58">
        <f t="shared" si="85"/>
        <v>0</v>
      </c>
      <c r="H932" s="58">
        <f>IF(E932="",0,IFERROR(VLOOKUP(E932,档案费管理台账!$D$4:$H$1000,5,0),0))</f>
        <v>0</v>
      </c>
      <c r="I932" s="57"/>
      <c r="J932" s="57"/>
      <c r="K932" s="57"/>
      <c r="L932" s="57"/>
      <c r="M932" s="58" t="str">
        <f t="shared" si="86"/>
        <v/>
      </c>
      <c r="N932" s="102"/>
    </row>
    <row r="933" spans="1:14">
      <c r="A933" s="97" t="str">
        <f t="shared" si="84"/>
        <v/>
      </c>
      <c r="B933" s="98" t="str">
        <f t="shared" si="83"/>
        <v/>
      </c>
      <c r="C933" s="99"/>
      <c r="D933" s="100"/>
      <c r="E933" s="100"/>
      <c r="F933" s="57"/>
      <c r="G933" s="58">
        <f t="shared" si="85"/>
        <v>0</v>
      </c>
      <c r="H933" s="58">
        <f>IF(E933="",0,IFERROR(VLOOKUP(E933,档案费管理台账!$D$4:$H$1000,5,0),0))</f>
        <v>0</v>
      </c>
      <c r="I933" s="57"/>
      <c r="J933" s="57"/>
      <c r="K933" s="57"/>
      <c r="L933" s="57"/>
      <c r="M933" s="58" t="str">
        <f t="shared" si="86"/>
        <v/>
      </c>
      <c r="N933" s="102"/>
    </row>
    <row r="934" spans="1:14">
      <c r="A934" s="97" t="str">
        <f t="shared" si="84"/>
        <v/>
      </c>
      <c r="B934" s="98" t="str">
        <f t="shared" si="83"/>
        <v/>
      </c>
      <c r="C934" s="99"/>
      <c r="D934" s="100"/>
      <c r="E934" s="100"/>
      <c r="F934" s="57"/>
      <c r="G934" s="58">
        <f t="shared" si="85"/>
        <v>0</v>
      </c>
      <c r="H934" s="58">
        <f>IF(E934="",0,IFERROR(VLOOKUP(E934,档案费管理台账!$D$4:$H$1000,5,0),0))</f>
        <v>0</v>
      </c>
      <c r="I934" s="57"/>
      <c r="J934" s="57"/>
      <c r="K934" s="57"/>
      <c r="L934" s="57"/>
      <c r="M934" s="58" t="str">
        <f t="shared" si="86"/>
        <v/>
      </c>
      <c r="N934" s="102"/>
    </row>
    <row r="935" spans="1:14">
      <c r="A935" s="97" t="str">
        <f t="shared" si="84"/>
        <v/>
      </c>
      <c r="B935" s="98" t="str">
        <f t="shared" si="83"/>
        <v/>
      </c>
      <c r="C935" s="99"/>
      <c r="D935" s="100"/>
      <c r="E935" s="100"/>
      <c r="F935" s="57"/>
      <c r="G935" s="58">
        <f t="shared" si="85"/>
        <v>0</v>
      </c>
      <c r="H935" s="58">
        <f>IF(E935="",0,IFERROR(VLOOKUP(E935,档案费管理台账!$D$4:$H$1000,5,0),0))</f>
        <v>0</v>
      </c>
      <c r="I935" s="57"/>
      <c r="J935" s="57"/>
      <c r="K935" s="57"/>
      <c r="L935" s="57"/>
      <c r="M935" s="58" t="str">
        <f t="shared" si="86"/>
        <v/>
      </c>
      <c r="N935" s="102"/>
    </row>
    <row r="936" spans="1:14">
      <c r="A936" s="97" t="str">
        <f t="shared" si="84"/>
        <v/>
      </c>
      <c r="B936" s="98" t="str">
        <f t="shared" si="83"/>
        <v/>
      </c>
      <c r="C936" s="99"/>
      <c r="D936" s="100"/>
      <c r="E936" s="100"/>
      <c r="F936" s="57"/>
      <c r="G936" s="58">
        <f t="shared" si="85"/>
        <v>0</v>
      </c>
      <c r="H936" s="58">
        <f>IF(E936="",0,IFERROR(VLOOKUP(E936,档案费管理台账!$D$4:$H$1000,5,0),0))</f>
        <v>0</v>
      </c>
      <c r="I936" s="57"/>
      <c r="J936" s="57"/>
      <c r="K936" s="57"/>
      <c r="L936" s="57"/>
      <c r="M936" s="58" t="str">
        <f t="shared" si="86"/>
        <v/>
      </c>
      <c r="N936" s="102"/>
    </row>
    <row r="937" spans="1:14">
      <c r="A937" s="97" t="str">
        <f t="shared" si="84"/>
        <v/>
      </c>
      <c r="B937" s="98" t="str">
        <f t="shared" si="83"/>
        <v/>
      </c>
      <c r="C937" s="99"/>
      <c r="D937" s="100"/>
      <c r="E937" s="100"/>
      <c r="F937" s="57"/>
      <c r="G937" s="58">
        <f t="shared" si="85"/>
        <v>0</v>
      </c>
      <c r="H937" s="58">
        <f>IF(E937="",0,IFERROR(VLOOKUP(E937,档案费管理台账!$D$4:$H$1000,5,0),0))</f>
        <v>0</v>
      </c>
      <c r="I937" s="57"/>
      <c r="J937" s="57"/>
      <c r="K937" s="57"/>
      <c r="L937" s="57"/>
      <c r="M937" s="58" t="str">
        <f t="shared" si="86"/>
        <v/>
      </c>
      <c r="N937" s="102"/>
    </row>
    <row r="938" spans="1:14">
      <c r="A938" s="97" t="str">
        <f t="shared" si="84"/>
        <v/>
      </c>
      <c r="B938" s="98" t="str">
        <f t="shared" si="83"/>
        <v/>
      </c>
      <c r="C938" s="99"/>
      <c r="D938" s="100"/>
      <c r="E938" s="100"/>
      <c r="F938" s="57"/>
      <c r="G938" s="58">
        <f t="shared" si="85"/>
        <v>0</v>
      </c>
      <c r="H938" s="58">
        <f>IF(E938="",0,IFERROR(VLOOKUP(E938,档案费管理台账!$D$4:$H$1000,5,0),0))</f>
        <v>0</v>
      </c>
      <c r="I938" s="57"/>
      <c r="J938" s="57"/>
      <c r="K938" s="57"/>
      <c r="L938" s="57"/>
      <c r="M938" s="58" t="str">
        <f t="shared" si="86"/>
        <v/>
      </c>
      <c r="N938" s="102"/>
    </row>
    <row r="939" spans="1:14">
      <c r="A939" s="97" t="str">
        <f t="shared" si="84"/>
        <v/>
      </c>
      <c r="B939" s="98" t="str">
        <f t="shared" si="83"/>
        <v/>
      </c>
      <c r="C939" s="99"/>
      <c r="D939" s="100"/>
      <c r="E939" s="100"/>
      <c r="F939" s="57"/>
      <c r="G939" s="58">
        <f t="shared" si="85"/>
        <v>0</v>
      </c>
      <c r="H939" s="58">
        <f>IF(E939="",0,IFERROR(VLOOKUP(E939,档案费管理台账!$D$4:$H$1000,5,0),0))</f>
        <v>0</v>
      </c>
      <c r="I939" s="57"/>
      <c r="J939" s="57"/>
      <c r="K939" s="57"/>
      <c r="L939" s="57"/>
      <c r="M939" s="58" t="str">
        <f t="shared" si="86"/>
        <v/>
      </c>
      <c r="N939" s="102"/>
    </row>
    <row r="940" spans="1:14">
      <c r="A940" s="97" t="str">
        <f t="shared" si="84"/>
        <v/>
      </c>
      <c r="B940" s="98" t="str">
        <f t="shared" ref="B940:B1000" si="87">IF(C940="","",MONTH(C940)&amp;"月")</f>
        <v/>
      </c>
      <c r="C940" s="99"/>
      <c r="D940" s="100"/>
      <c r="E940" s="100"/>
      <c r="F940" s="57"/>
      <c r="G940" s="58">
        <f t="shared" si="85"/>
        <v>0</v>
      </c>
      <c r="H940" s="58">
        <f>IF(E940="",0,IFERROR(VLOOKUP(E940,档案费管理台账!$D$4:$H$1000,5,0),0))</f>
        <v>0</v>
      </c>
      <c r="I940" s="57"/>
      <c r="J940" s="57"/>
      <c r="K940" s="57"/>
      <c r="L940" s="57"/>
      <c r="M940" s="58" t="str">
        <f t="shared" si="86"/>
        <v/>
      </c>
      <c r="N940" s="102"/>
    </row>
    <row r="941" spans="1:14">
      <c r="A941" s="97" t="str">
        <f t="shared" ref="A941:A1000" si="88">IF(C941="","",ROW()-42)</f>
        <v/>
      </c>
      <c r="B941" s="98" t="str">
        <f t="shared" si="87"/>
        <v/>
      </c>
      <c r="C941" s="99"/>
      <c r="D941" s="100"/>
      <c r="E941" s="100"/>
      <c r="F941" s="57"/>
      <c r="G941" s="58">
        <f t="shared" ref="G941:G1000" si="89">IF(F941="",0,F941*$K$41)</f>
        <v>0</v>
      </c>
      <c r="H941" s="58">
        <f>IF(E941="",0,IFERROR(VLOOKUP(E941,档案费管理台账!$D$4:$H$1000,5,0),0))</f>
        <v>0</v>
      </c>
      <c r="I941" s="57"/>
      <c r="J941" s="57"/>
      <c r="K941" s="57"/>
      <c r="L941" s="57"/>
      <c r="M941" s="58" t="str">
        <f t="shared" ref="M941:M1000" si="90">IF(C941="","",ROUND(M940+G941-I941-J941-K941-L941-H941,2))</f>
        <v/>
      </c>
      <c r="N941" s="102"/>
    </row>
    <row r="942" spans="1:14">
      <c r="A942" s="97" t="str">
        <f t="shared" si="88"/>
        <v/>
      </c>
      <c r="B942" s="98" t="str">
        <f t="shared" si="87"/>
        <v/>
      </c>
      <c r="C942" s="99"/>
      <c r="D942" s="100"/>
      <c r="E942" s="100"/>
      <c r="F942" s="57"/>
      <c r="G942" s="58">
        <f t="shared" si="89"/>
        <v>0</v>
      </c>
      <c r="H942" s="58">
        <f>IF(E942="",0,IFERROR(VLOOKUP(E942,档案费管理台账!$D$4:$H$1000,5,0),0))</f>
        <v>0</v>
      </c>
      <c r="I942" s="57"/>
      <c r="J942" s="57"/>
      <c r="K942" s="57"/>
      <c r="L942" s="57"/>
      <c r="M942" s="58" t="str">
        <f t="shared" si="90"/>
        <v/>
      </c>
      <c r="N942" s="102"/>
    </row>
    <row r="943" spans="1:14">
      <c r="A943" s="97" t="str">
        <f t="shared" si="88"/>
        <v/>
      </c>
      <c r="B943" s="98" t="str">
        <f t="shared" si="87"/>
        <v/>
      </c>
      <c r="C943" s="99"/>
      <c r="D943" s="100"/>
      <c r="E943" s="100"/>
      <c r="F943" s="57"/>
      <c r="G943" s="58">
        <f t="shared" si="89"/>
        <v>0</v>
      </c>
      <c r="H943" s="58">
        <f>IF(E943="",0,IFERROR(VLOOKUP(E943,档案费管理台账!$D$4:$H$1000,5,0),0))</f>
        <v>0</v>
      </c>
      <c r="I943" s="57"/>
      <c r="J943" s="57"/>
      <c r="K943" s="57"/>
      <c r="L943" s="57"/>
      <c r="M943" s="58" t="str">
        <f t="shared" si="90"/>
        <v/>
      </c>
      <c r="N943" s="102"/>
    </row>
    <row r="944" spans="1:14">
      <c r="A944" s="97" t="str">
        <f t="shared" si="88"/>
        <v/>
      </c>
      <c r="B944" s="98" t="str">
        <f t="shared" si="87"/>
        <v/>
      </c>
      <c r="C944" s="99"/>
      <c r="D944" s="100"/>
      <c r="E944" s="100"/>
      <c r="F944" s="57"/>
      <c r="G944" s="58">
        <f t="shared" si="89"/>
        <v>0</v>
      </c>
      <c r="H944" s="58">
        <f>IF(E944="",0,IFERROR(VLOOKUP(E944,档案费管理台账!$D$4:$H$1000,5,0),0))</f>
        <v>0</v>
      </c>
      <c r="I944" s="57"/>
      <c r="J944" s="57"/>
      <c r="K944" s="57"/>
      <c r="L944" s="57"/>
      <c r="M944" s="58" t="str">
        <f t="shared" si="90"/>
        <v/>
      </c>
      <c r="N944" s="102"/>
    </row>
    <row r="945" spans="1:14">
      <c r="A945" s="97" t="str">
        <f t="shared" si="88"/>
        <v/>
      </c>
      <c r="B945" s="98" t="str">
        <f t="shared" si="87"/>
        <v/>
      </c>
      <c r="C945" s="99"/>
      <c r="D945" s="100"/>
      <c r="E945" s="100"/>
      <c r="F945" s="57"/>
      <c r="G945" s="58">
        <f t="shared" si="89"/>
        <v>0</v>
      </c>
      <c r="H945" s="58">
        <f>IF(E945="",0,IFERROR(VLOOKUP(E945,档案费管理台账!$D$4:$H$1000,5,0),0))</f>
        <v>0</v>
      </c>
      <c r="I945" s="57"/>
      <c r="J945" s="57"/>
      <c r="K945" s="57"/>
      <c r="L945" s="57"/>
      <c r="M945" s="58" t="str">
        <f t="shared" si="90"/>
        <v/>
      </c>
      <c r="N945" s="102"/>
    </row>
    <row r="946" spans="1:14">
      <c r="A946" s="97" t="str">
        <f t="shared" si="88"/>
        <v/>
      </c>
      <c r="B946" s="98" t="str">
        <f t="shared" si="87"/>
        <v/>
      </c>
      <c r="C946" s="99"/>
      <c r="D946" s="100"/>
      <c r="E946" s="100"/>
      <c r="F946" s="57"/>
      <c r="G946" s="58">
        <f t="shared" si="89"/>
        <v>0</v>
      </c>
      <c r="H946" s="58">
        <f>IF(E946="",0,IFERROR(VLOOKUP(E946,档案费管理台账!$D$4:$H$1000,5,0),0))</f>
        <v>0</v>
      </c>
      <c r="I946" s="57"/>
      <c r="J946" s="57"/>
      <c r="K946" s="57"/>
      <c r="L946" s="57"/>
      <c r="M946" s="58" t="str">
        <f t="shared" si="90"/>
        <v/>
      </c>
      <c r="N946" s="102"/>
    </row>
    <row r="947" spans="1:14">
      <c r="A947" s="97" t="str">
        <f t="shared" si="88"/>
        <v/>
      </c>
      <c r="B947" s="98" t="str">
        <f t="shared" si="87"/>
        <v/>
      </c>
      <c r="C947" s="99"/>
      <c r="D947" s="100"/>
      <c r="E947" s="100"/>
      <c r="F947" s="57"/>
      <c r="G947" s="58">
        <f t="shared" si="89"/>
        <v>0</v>
      </c>
      <c r="H947" s="58">
        <f>IF(E947="",0,IFERROR(VLOOKUP(E947,档案费管理台账!$D$4:$H$1000,5,0),0))</f>
        <v>0</v>
      </c>
      <c r="I947" s="57"/>
      <c r="J947" s="57"/>
      <c r="K947" s="57"/>
      <c r="L947" s="57"/>
      <c r="M947" s="58" t="str">
        <f t="shared" si="90"/>
        <v/>
      </c>
      <c r="N947" s="102"/>
    </row>
    <row r="948" spans="1:14">
      <c r="A948" s="97" t="str">
        <f t="shared" si="88"/>
        <v/>
      </c>
      <c r="B948" s="98" t="str">
        <f t="shared" si="87"/>
        <v/>
      </c>
      <c r="C948" s="99"/>
      <c r="D948" s="100"/>
      <c r="E948" s="100"/>
      <c r="F948" s="57"/>
      <c r="G948" s="58">
        <f t="shared" si="89"/>
        <v>0</v>
      </c>
      <c r="H948" s="58">
        <f>IF(E948="",0,IFERROR(VLOOKUP(E948,档案费管理台账!$D$4:$H$1000,5,0),0))</f>
        <v>0</v>
      </c>
      <c r="I948" s="57"/>
      <c r="J948" s="57"/>
      <c r="K948" s="57"/>
      <c r="L948" s="57"/>
      <c r="M948" s="58" t="str">
        <f t="shared" si="90"/>
        <v/>
      </c>
      <c r="N948" s="102"/>
    </row>
    <row r="949" spans="1:14">
      <c r="A949" s="97" t="str">
        <f t="shared" si="88"/>
        <v/>
      </c>
      <c r="B949" s="98" t="str">
        <f t="shared" si="87"/>
        <v/>
      </c>
      <c r="C949" s="99"/>
      <c r="D949" s="100"/>
      <c r="E949" s="100"/>
      <c r="F949" s="57"/>
      <c r="G949" s="58">
        <f t="shared" si="89"/>
        <v>0</v>
      </c>
      <c r="H949" s="58">
        <f>IF(E949="",0,IFERROR(VLOOKUP(E949,档案费管理台账!$D$4:$H$1000,5,0),0))</f>
        <v>0</v>
      </c>
      <c r="I949" s="57"/>
      <c r="J949" s="57"/>
      <c r="K949" s="57"/>
      <c r="L949" s="57"/>
      <c r="M949" s="58" t="str">
        <f t="shared" si="90"/>
        <v/>
      </c>
      <c r="N949" s="102"/>
    </row>
    <row r="950" spans="1:14">
      <c r="A950" s="97" t="str">
        <f t="shared" si="88"/>
        <v/>
      </c>
      <c r="B950" s="98" t="str">
        <f t="shared" si="87"/>
        <v/>
      </c>
      <c r="C950" s="99"/>
      <c r="D950" s="100"/>
      <c r="E950" s="100"/>
      <c r="F950" s="57"/>
      <c r="G950" s="58">
        <f t="shared" si="89"/>
        <v>0</v>
      </c>
      <c r="H950" s="58">
        <f>IF(E950="",0,IFERROR(VLOOKUP(E950,档案费管理台账!$D$4:$H$1000,5,0),0))</f>
        <v>0</v>
      </c>
      <c r="I950" s="57"/>
      <c r="J950" s="57"/>
      <c r="K950" s="57"/>
      <c r="L950" s="57"/>
      <c r="M950" s="58" t="str">
        <f t="shared" si="90"/>
        <v/>
      </c>
      <c r="N950" s="102"/>
    </row>
    <row r="951" spans="1:14">
      <c r="A951" s="97" t="str">
        <f t="shared" si="88"/>
        <v/>
      </c>
      <c r="B951" s="98" t="str">
        <f t="shared" si="87"/>
        <v/>
      </c>
      <c r="C951" s="99"/>
      <c r="D951" s="100"/>
      <c r="E951" s="100"/>
      <c r="F951" s="57"/>
      <c r="G951" s="58">
        <f t="shared" si="89"/>
        <v>0</v>
      </c>
      <c r="H951" s="58">
        <f>IF(E951="",0,IFERROR(VLOOKUP(E951,档案费管理台账!$D$4:$H$1000,5,0),0))</f>
        <v>0</v>
      </c>
      <c r="I951" s="57"/>
      <c r="J951" s="57"/>
      <c r="K951" s="57"/>
      <c r="L951" s="57"/>
      <c r="M951" s="58" t="str">
        <f t="shared" si="90"/>
        <v/>
      </c>
      <c r="N951" s="102"/>
    </row>
    <row r="952" spans="1:14">
      <c r="A952" s="97" t="str">
        <f t="shared" si="88"/>
        <v/>
      </c>
      <c r="B952" s="98" t="str">
        <f t="shared" si="87"/>
        <v/>
      </c>
      <c r="C952" s="99"/>
      <c r="D952" s="100"/>
      <c r="E952" s="100"/>
      <c r="F952" s="57"/>
      <c r="G952" s="58">
        <f t="shared" si="89"/>
        <v>0</v>
      </c>
      <c r="H952" s="58">
        <f>IF(E952="",0,IFERROR(VLOOKUP(E952,档案费管理台账!$D$4:$H$1000,5,0),0))</f>
        <v>0</v>
      </c>
      <c r="I952" s="57"/>
      <c r="J952" s="57"/>
      <c r="K952" s="57"/>
      <c r="L952" s="57"/>
      <c r="M952" s="58" t="str">
        <f t="shared" si="90"/>
        <v/>
      </c>
      <c r="N952" s="102"/>
    </row>
    <row r="953" spans="1:14">
      <c r="A953" s="97" t="str">
        <f t="shared" si="88"/>
        <v/>
      </c>
      <c r="B953" s="98" t="str">
        <f t="shared" si="87"/>
        <v/>
      </c>
      <c r="C953" s="99"/>
      <c r="D953" s="100"/>
      <c r="E953" s="100"/>
      <c r="F953" s="57"/>
      <c r="G953" s="58">
        <f t="shared" si="89"/>
        <v>0</v>
      </c>
      <c r="H953" s="58">
        <f>IF(E953="",0,IFERROR(VLOOKUP(E953,档案费管理台账!$D$4:$H$1000,5,0),0))</f>
        <v>0</v>
      </c>
      <c r="I953" s="57"/>
      <c r="J953" s="57"/>
      <c r="K953" s="57"/>
      <c r="L953" s="57"/>
      <c r="M953" s="58" t="str">
        <f t="shared" si="90"/>
        <v/>
      </c>
      <c r="N953" s="102"/>
    </row>
    <row r="954" spans="1:14">
      <c r="A954" s="97" t="str">
        <f t="shared" si="88"/>
        <v/>
      </c>
      <c r="B954" s="98" t="str">
        <f t="shared" si="87"/>
        <v/>
      </c>
      <c r="C954" s="99"/>
      <c r="D954" s="100"/>
      <c r="E954" s="100"/>
      <c r="F954" s="57"/>
      <c r="G954" s="58">
        <f t="shared" si="89"/>
        <v>0</v>
      </c>
      <c r="H954" s="58">
        <f>IF(E954="",0,IFERROR(VLOOKUP(E954,档案费管理台账!$D$4:$H$1000,5,0),0))</f>
        <v>0</v>
      </c>
      <c r="I954" s="57"/>
      <c r="J954" s="57"/>
      <c r="K954" s="57"/>
      <c r="L954" s="57"/>
      <c r="M954" s="58" t="str">
        <f t="shared" si="90"/>
        <v/>
      </c>
      <c r="N954" s="102"/>
    </row>
    <row r="955" spans="1:14">
      <c r="A955" s="97" t="str">
        <f t="shared" si="88"/>
        <v/>
      </c>
      <c r="B955" s="98" t="str">
        <f t="shared" si="87"/>
        <v/>
      </c>
      <c r="C955" s="99"/>
      <c r="D955" s="100"/>
      <c r="E955" s="100"/>
      <c r="F955" s="57"/>
      <c r="G955" s="58">
        <f t="shared" si="89"/>
        <v>0</v>
      </c>
      <c r="H955" s="58">
        <f>IF(E955="",0,IFERROR(VLOOKUP(E955,档案费管理台账!$D$4:$H$1000,5,0),0))</f>
        <v>0</v>
      </c>
      <c r="I955" s="57"/>
      <c r="J955" s="57"/>
      <c r="K955" s="57"/>
      <c r="L955" s="57"/>
      <c r="M955" s="58" t="str">
        <f t="shared" si="90"/>
        <v/>
      </c>
      <c r="N955" s="102"/>
    </row>
    <row r="956" spans="1:14">
      <c r="A956" s="97" t="str">
        <f t="shared" si="88"/>
        <v/>
      </c>
      <c r="B956" s="98" t="str">
        <f t="shared" si="87"/>
        <v/>
      </c>
      <c r="C956" s="99"/>
      <c r="D956" s="100"/>
      <c r="E956" s="100"/>
      <c r="F956" s="57"/>
      <c r="G956" s="58">
        <f t="shared" si="89"/>
        <v>0</v>
      </c>
      <c r="H956" s="58">
        <f>IF(E956="",0,IFERROR(VLOOKUP(E956,档案费管理台账!$D$4:$H$1000,5,0),0))</f>
        <v>0</v>
      </c>
      <c r="I956" s="57"/>
      <c r="J956" s="57"/>
      <c r="K956" s="57"/>
      <c r="L956" s="57"/>
      <c r="M956" s="58" t="str">
        <f t="shared" si="90"/>
        <v/>
      </c>
      <c r="N956" s="102"/>
    </row>
    <row r="957" spans="1:14">
      <c r="A957" s="97" t="str">
        <f t="shared" si="88"/>
        <v/>
      </c>
      <c r="B957" s="98" t="str">
        <f t="shared" si="87"/>
        <v/>
      </c>
      <c r="C957" s="99"/>
      <c r="D957" s="100"/>
      <c r="E957" s="100"/>
      <c r="F957" s="57"/>
      <c r="G957" s="58">
        <f t="shared" si="89"/>
        <v>0</v>
      </c>
      <c r="H957" s="58">
        <f>IF(E957="",0,IFERROR(VLOOKUP(E957,档案费管理台账!$D$4:$H$1000,5,0),0))</f>
        <v>0</v>
      </c>
      <c r="I957" s="57"/>
      <c r="J957" s="57"/>
      <c r="K957" s="57"/>
      <c r="L957" s="57"/>
      <c r="M957" s="58" t="str">
        <f t="shared" si="90"/>
        <v/>
      </c>
      <c r="N957" s="102"/>
    </row>
    <row r="958" spans="1:14">
      <c r="A958" s="97" t="str">
        <f t="shared" si="88"/>
        <v/>
      </c>
      <c r="B958" s="98" t="str">
        <f t="shared" si="87"/>
        <v/>
      </c>
      <c r="C958" s="99"/>
      <c r="D958" s="100"/>
      <c r="E958" s="100"/>
      <c r="F958" s="57"/>
      <c r="G958" s="58">
        <f t="shared" si="89"/>
        <v>0</v>
      </c>
      <c r="H958" s="58">
        <f>IF(E958="",0,IFERROR(VLOOKUP(E958,档案费管理台账!$D$4:$H$1000,5,0),0))</f>
        <v>0</v>
      </c>
      <c r="I958" s="57"/>
      <c r="J958" s="57"/>
      <c r="K958" s="57"/>
      <c r="L958" s="57"/>
      <c r="M958" s="58" t="str">
        <f t="shared" si="90"/>
        <v/>
      </c>
      <c r="N958" s="102"/>
    </row>
    <row r="959" spans="1:14">
      <c r="A959" s="97" t="str">
        <f t="shared" si="88"/>
        <v/>
      </c>
      <c r="B959" s="98" t="str">
        <f t="shared" si="87"/>
        <v/>
      </c>
      <c r="C959" s="99"/>
      <c r="D959" s="100"/>
      <c r="E959" s="100"/>
      <c r="F959" s="57"/>
      <c r="G959" s="58">
        <f t="shared" si="89"/>
        <v>0</v>
      </c>
      <c r="H959" s="58">
        <f>IF(E959="",0,IFERROR(VLOOKUP(E959,档案费管理台账!$D$4:$H$1000,5,0),0))</f>
        <v>0</v>
      </c>
      <c r="I959" s="57"/>
      <c r="J959" s="57"/>
      <c r="K959" s="57"/>
      <c r="L959" s="57"/>
      <c r="M959" s="58" t="str">
        <f t="shared" si="90"/>
        <v/>
      </c>
      <c r="N959" s="102"/>
    </row>
    <row r="960" spans="1:14">
      <c r="A960" s="97" t="str">
        <f t="shared" si="88"/>
        <v/>
      </c>
      <c r="B960" s="98" t="str">
        <f t="shared" si="87"/>
        <v/>
      </c>
      <c r="C960" s="99"/>
      <c r="D960" s="100"/>
      <c r="E960" s="100"/>
      <c r="F960" s="57"/>
      <c r="G960" s="58">
        <f t="shared" si="89"/>
        <v>0</v>
      </c>
      <c r="H960" s="58">
        <f>IF(E960="",0,IFERROR(VLOOKUP(E960,档案费管理台账!$D$4:$H$1000,5,0),0))</f>
        <v>0</v>
      </c>
      <c r="I960" s="57"/>
      <c r="J960" s="57"/>
      <c r="K960" s="57"/>
      <c r="L960" s="57"/>
      <c r="M960" s="58" t="str">
        <f t="shared" si="90"/>
        <v/>
      </c>
      <c r="N960" s="102"/>
    </row>
    <row r="961" spans="1:14">
      <c r="A961" s="97" t="str">
        <f t="shared" si="88"/>
        <v/>
      </c>
      <c r="B961" s="98" t="str">
        <f t="shared" si="87"/>
        <v/>
      </c>
      <c r="C961" s="99"/>
      <c r="D961" s="100"/>
      <c r="E961" s="100"/>
      <c r="F961" s="57"/>
      <c r="G961" s="58">
        <f t="shared" si="89"/>
        <v>0</v>
      </c>
      <c r="H961" s="58">
        <f>IF(E961="",0,IFERROR(VLOOKUP(E961,档案费管理台账!$D$4:$H$1000,5,0),0))</f>
        <v>0</v>
      </c>
      <c r="I961" s="57"/>
      <c r="J961" s="57"/>
      <c r="K961" s="57"/>
      <c r="L961" s="57"/>
      <c r="M961" s="58" t="str">
        <f t="shared" si="90"/>
        <v/>
      </c>
      <c r="N961" s="102"/>
    </row>
    <row r="962" spans="1:14">
      <c r="A962" s="97" t="str">
        <f t="shared" si="88"/>
        <v/>
      </c>
      <c r="B962" s="98" t="str">
        <f t="shared" si="87"/>
        <v/>
      </c>
      <c r="C962" s="99"/>
      <c r="D962" s="100"/>
      <c r="E962" s="100"/>
      <c r="F962" s="57"/>
      <c r="G962" s="58">
        <f t="shared" si="89"/>
        <v>0</v>
      </c>
      <c r="H962" s="58">
        <f>IF(E962="",0,IFERROR(VLOOKUP(E962,档案费管理台账!$D$4:$H$1000,5,0),0))</f>
        <v>0</v>
      </c>
      <c r="I962" s="57"/>
      <c r="J962" s="57"/>
      <c r="K962" s="57"/>
      <c r="L962" s="57"/>
      <c r="M962" s="58" t="str">
        <f t="shared" si="90"/>
        <v/>
      </c>
      <c r="N962" s="102"/>
    </row>
    <row r="963" spans="1:14">
      <c r="A963" s="97" t="str">
        <f t="shared" si="88"/>
        <v/>
      </c>
      <c r="B963" s="98" t="str">
        <f t="shared" si="87"/>
        <v/>
      </c>
      <c r="C963" s="99"/>
      <c r="D963" s="100"/>
      <c r="E963" s="100"/>
      <c r="F963" s="57"/>
      <c r="G963" s="58">
        <f t="shared" si="89"/>
        <v>0</v>
      </c>
      <c r="H963" s="58">
        <f>IF(E963="",0,IFERROR(VLOOKUP(E963,档案费管理台账!$D$4:$H$1000,5,0),0))</f>
        <v>0</v>
      </c>
      <c r="I963" s="57"/>
      <c r="J963" s="57"/>
      <c r="K963" s="57"/>
      <c r="L963" s="57"/>
      <c r="M963" s="58" t="str">
        <f t="shared" si="90"/>
        <v/>
      </c>
      <c r="N963" s="102"/>
    </row>
    <row r="964" spans="1:14">
      <c r="A964" s="97" t="str">
        <f t="shared" si="88"/>
        <v/>
      </c>
      <c r="B964" s="98" t="str">
        <f t="shared" si="87"/>
        <v/>
      </c>
      <c r="C964" s="99"/>
      <c r="D964" s="100"/>
      <c r="E964" s="100"/>
      <c r="F964" s="57"/>
      <c r="G964" s="58">
        <f t="shared" si="89"/>
        <v>0</v>
      </c>
      <c r="H964" s="58">
        <f>IF(E964="",0,IFERROR(VLOOKUP(E964,档案费管理台账!$D$4:$H$1000,5,0),0))</f>
        <v>0</v>
      </c>
      <c r="I964" s="57"/>
      <c r="J964" s="57"/>
      <c r="K964" s="57"/>
      <c r="L964" s="57"/>
      <c r="M964" s="58" t="str">
        <f t="shared" si="90"/>
        <v/>
      </c>
      <c r="N964" s="102"/>
    </row>
    <row r="965" spans="1:14">
      <c r="A965" s="97" t="str">
        <f t="shared" si="88"/>
        <v/>
      </c>
      <c r="B965" s="98" t="str">
        <f t="shared" si="87"/>
        <v/>
      </c>
      <c r="C965" s="99"/>
      <c r="D965" s="100"/>
      <c r="E965" s="100"/>
      <c r="F965" s="57"/>
      <c r="G965" s="58">
        <f t="shared" si="89"/>
        <v>0</v>
      </c>
      <c r="H965" s="58">
        <f>IF(E965="",0,IFERROR(VLOOKUP(E965,档案费管理台账!$D$4:$H$1000,5,0),0))</f>
        <v>0</v>
      </c>
      <c r="I965" s="57"/>
      <c r="J965" s="57"/>
      <c r="K965" s="57"/>
      <c r="L965" s="57"/>
      <c r="M965" s="58" t="str">
        <f t="shared" si="90"/>
        <v/>
      </c>
      <c r="N965" s="102"/>
    </row>
    <row r="966" spans="1:14">
      <c r="A966" s="97" t="str">
        <f t="shared" si="88"/>
        <v/>
      </c>
      <c r="B966" s="98" t="str">
        <f t="shared" si="87"/>
        <v/>
      </c>
      <c r="C966" s="99"/>
      <c r="D966" s="100"/>
      <c r="E966" s="100"/>
      <c r="F966" s="57"/>
      <c r="G966" s="58">
        <f t="shared" si="89"/>
        <v>0</v>
      </c>
      <c r="H966" s="58">
        <f>IF(E966="",0,IFERROR(VLOOKUP(E966,档案费管理台账!$D$4:$H$1000,5,0),0))</f>
        <v>0</v>
      </c>
      <c r="I966" s="57"/>
      <c r="J966" s="57"/>
      <c r="K966" s="57"/>
      <c r="L966" s="57"/>
      <c r="M966" s="58" t="str">
        <f t="shared" si="90"/>
        <v/>
      </c>
      <c r="N966" s="102"/>
    </row>
    <row r="967" spans="1:14">
      <c r="A967" s="97" t="str">
        <f t="shared" si="88"/>
        <v/>
      </c>
      <c r="B967" s="98" t="str">
        <f t="shared" si="87"/>
        <v/>
      </c>
      <c r="C967" s="99"/>
      <c r="D967" s="100"/>
      <c r="E967" s="100"/>
      <c r="F967" s="57"/>
      <c r="G967" s="58">
        <f t="shared" si="89"/>
        <v>0</v>
      </c>
      <c r="H967" s="58">
        <f>IF(E967="",0,IFERROR(VLOOKUP(E967,档案费管理台账!$D$4:$H$1000,5,0),0))</f>
        <v>0</v>
      </c>
      <c r="I967" s="57"/>
      <c r="J967" s="57"/>
      <c r="K967" s="57"/>
      <c r="L967" s="57"/>
      <c r="M967" s="58" t="str">
        <f t="shared" si="90"/>
        <v/>
      </c>
      <c r="N967" s="102"/>
    </row>
    <row r="968" spans="1:14">
      <c r="A968" s="97" t="str">
        <f t="shared" si="88"/>
        <v/>
      </c>
      <c r="B968" s="98" t="str">
        <f t="shared" si="87"/>
        <v/>
      </c>
      <c r="C968" s="99"/>
      <c r="D968" s="100"/>
      <c r="E968" s="100"/>
      <c r="F968" s="57"/>
      <c r="G968" s="58">
        <f t="shared" si="89"/>
        <v>0</v>
      </c>
      <c r="H968" s="58">
        <f>IF(E968="",0,IFERROR(VLOOKUP(E968,档案费管理台账!$D$4:$H$1000,5,0),0))</f>
        <v>0</v>
      </c>
      <c r="I968" s="57"/>
      <c r="J968" s="57"/>
      <c r="K968" s="57"/>
      <c r="L968" s="57"/>
      <c r="M968" s="58" t="str">
        <f t="shared" si="90"/>
        <v/>
      </c>
      <c r="N968" s="102"/>
    </row>
    <row r="969" spans="1:14">
      <c r="A969" s="97" t="str">
        <f t="shared" si="88"/>
        <v/>
      </c>
      <c r="B969" s="98" t="str">
        <f t="shared" si="87"/>
        <v/>
      </c>
      <c r="C969" s="99"/>
      <c r="D969" s="100"/>
      <c r="E969" s="100"/>
      <c r="F969" s="57"/>
      <c r="G969" s="58">
        <f t="shared" si="89"/>
        <v>0</v>
      </c>
      <c r="H969" s="58">
        <f>IF(E969="",0,IFERROR(VLOOKUP(E969,档案费管理台账!$D$4:$H$1000,5,0),0))</f>
        <v>0</v>
      </c>
      <c r="I969" s="57"/>
      <c r="J969" s="57"/>
      <c r="K969" s="57"/>
      <c r="L969" s="57"/>
      <c r="M969" s="58" t="str">
        <f t="shared" si="90"/>
        <v/>
      </c>
      <c r="N969" s="102"/>
    </row>
    <row r="970" spans="1:14">
      <c r="A970" s="97" t="str">
        <f t="shared" si="88"/>
        <v/>
      </c>
      <c r="B970" s="98" t="str">
        <f t="shared" si="87"/>
        <v/>
      </c>
      <c r="C970" s="99"/>
      <c r="D970" s="100"/>
      <c r="E970" s="100"/>
      <c r="F970" s="57"/>
      <c r="G970" s="58">
        <f t="shared" si="89"/>
        <v>0</v>
      </c>
      <c r="H970" s="58">
        <f>IF(E970="",0,IFERROR(VLOOKUP(E970,档案费管理台账!$D$4:$H$1000,5,0),0))</f>
        <v>0</v>
      </c>
      <c r="I970" s="57"/>
      <c r="J970" s="57"/>
      <c r="K970" s="57"/>
      <c r="L970" s="57"/>
      <c r="M970" s="58" t="str">
        <f t="shared" si="90"/>
        <v/>
      </c>
      <c r="N970" s="102"/>
    </row>
    <row r="971" spans="1:14">
      <c r="A971" s="97" t="str">
        <f t="shared" si="88"/>
        <v/>
      </c>
      <c r="B971" s="98" t="str">
        <f t="shared" si="87"/>
        <v/>
      </c>
      <c r="C971" s="99"/>
      <c r="D971" s="100"/>
      <c r="E971" s="100"/>
      <c r="F971" s="57"/>
      <c r="G971" s="58">
        <f t="shared" si="89"/>
        <v>0</v>
      </c>
      <c r="H971" s="58">
        <f>IF(E971="",0,IFERROR(VLOOKUP(E971,档案费管理台账!$D$4:$H$1000,5,0),0))</f>
        <v>0</v>
      </c>
      <c r="I971" s="57"/>
      <c r="J971" s="57"/>
      <c r="K971" s="57"/>
      <c r="L971" s="57"/>
      <c r="M971" s="58" t="str">
        <f t="shared" si="90"/>
        <v/>
      </c>
      <c r="N971" s="102"/>
    </row>
    <row r="972" spans="1:14">
      <c r="A972" s="97" t="str">
        <f t="shared" si="88"/>
        <v/>
      </c>
      <c r="B972" s="98" t="str">
        <f t="shared" si="87"/>
        <v/>
      </c>
      <c r="C972" s="99"/>
      <c r="D972" s="100"/>
      <c r="E972" s="100"/>
      <c r="F972" s="57"/>
      <c r="G972" s="58">
        <f t="shared" si="89"/>
        <v>0</v>
      </c>
      <c r="H972" s="58">
        <f>IF(E972="",0,IFERROR(VLOOKUP(E972,档案费管理台账!$D$4:$H$1000,5,0),0))</f>
        <v>0</v>
      </c>
      <c r="I972" s="57"/>
      <c r="J972" s="57"/>
      <c r="K972" s="57"/>
      <c r="L972" s="57"/>
      <c r="M972" s="58" t="str">
        <f t="shared" si="90"/>
        <v/>
      </c>
      <c r="N972" s="102"/>
    </row>
    <row r="973" spans="1:14">
      <c r="A973" s="97" t="str">
        <f t="shared" si="88"/>
        <v/>
      </c>
      <c r="B973" s="98" t="str">
        <f t="shared" si="87"/>
        <v/>
      </c>
      <c r="C973" s="99"/>
      <c r="D973" s="100"/>
      <c r="E973" s="100"/>
      <c r="F973" s="57"/>
      <c r="G973" s="58">
        <f t="shared" si="89"/>
        <v>0</v>
      </c>
      <c r="H973" s="58">
        <f>IF(E973="",0,IFERROR(VLOOKUP(E973,档案费管理台账!$D$4:$H$1000,5,0),0))</f>
        <v>0</v>
      </c>
      <c r="I973" s="57"/>
      <c r="J973" s="57"/>
      <c r="K973" s="57"/>
      <c r="L973" s="57"/>
      <c r="M973" s="58" t="str">
        <f t="shared" si="90"/>
        <v/>
      </c>
      <c r="N973" s="102"/>
    </row>
    <row r="974" spans="1:14">
      <c r="A974" s="97" t="str">
        <f t="shared" si="88"/>
        <v/>
      </c>
      <c r="B974" s="98" t="str">
        <f t="shared" si="87"/>
        <v/>
      </c>
      <c r="C974" s="99"/>
      <c r="D974" s="100"/>
      <c r="E974" s="100"/>
      <c r="F974" s="57"/>
      <c r="G974" s="58">
        <f t="shared" si="89"/>
        <v>0</v>
      </c>
      <c r="H974" s="58">
        <f>IF(E974="",0,IFERROR(VLOOKUP(E974,档案费管理台账!$D$4:$H$1000,5,0),0))</f>
        <v>0</v>
      </c>
      <c r="I974" s="57"/>
      <c r="J974" s="57"/>
      <c r="K974" s="57"/>
      <c r="L974" s="57"/>
      <c r="M974" s="58" t="str">
        <f t="shared" si="90"/>
        <v/>
      </c>
      <c r="N974" s="102"/>
    </row>
    <row r="975" spans="1:14">
      <c r="A975" s="97" t="str">
        <f t="shared" si="88"/>
        <v/>
      </c>
      <c r="B975" s="98" t="str">
        <f t="shared" si="87"/>
        <v/>
      </c>
      <c r="C975" s="99"/>
      <c r="D975" s="100"/>
      <c r="E975" s="100"/>
      <c r="F975" s="57"/>
      <c r="G975" s="58">
        <f t="shared" si="89"/>
        <v>0</v>
      </c>
      <c r="H975" s="58">
        <f>IF(E975="",0,IFERROR(VLOOKUP(E975,档案费管理台账!$D$4:$H$1000,5,0),0))</f>
        <v>0</v>
      </c>
      <c r="I975" s="57"/>
      <c r="J975" s="57"/>
      <c r="K975" s="57"/>
      <c r="L975" s="57"/>
      <c r="M975" s="58" t="str">
        <f t="shared" si="90"/>
        <v/>
      </c>
      <c r="N975" s="102"/>
    </row>
    <row r="976" spans="1:14">
      <c r="A976" s="97" t="str">
        <f t="shared" si="88"/>
        <v/>
      </c>
      <c r="B976" s="98" t="str">
        <f t="shared" si="87"/>
        <v/>
      </c>
      <c r="C976" s="99"/>
      <c r="D976" s="100"/>
      <c r="E976" s="100"/>
      <c r="F976" s="57"/>
      <c r="G976" s="58">
        <f t="shared" si="89"/>
        <v>0</v>
      </c>
      <c r="H976" s="58">
        <f>IF(E976="",0,IFERROR(VLOOKUP(E976,档案费管理台账!$D$4:$H$1000,5,0),0))</f>
        <v>0</v>
      </c>
      <c r="I976" s="57"/>
      <c r="J976" s="57"/>
      <c r="K976" s="57"/>
      <c r="L976" s="57"/>
      <c r="M976" s="58" t="str">
        <f t="shared" si="90"/>
        <v/>
      </c>
      <c r="N976" s="102"/>
    </row>
    <row r="977" spans="1:14">
      <c r="A977" s="97" t="str">
        <f t="shared" si="88"/>
        <v/>
      </c>
      <c r="B977" s="98" t="str">
        <f t="shared" si="87"/>
        <v/>
      </c>
      <c r="C977" s="99"/>
      <c r="D977" s="100"/>
      <c r="E977" s="100"/>
      <c r="F977" s="57"/>
      <c r="G977" s="58">
        <f t="shared" si="89"/>
        <v>0</v>
      </c>
      <c r="H977" s="58">
        <f>IF(E977="",0,IFERROR(VLOOKUP(E977,档案费管理台账!$D$4:$H$1000,5,0),0))</f>
        <v>0</v>
      </c>
      <c r="I977" s="57"/>
      <c r="J977" s="57"/>
      <c r="K977" s="57"/>
      <c r="L977" s="57"/>
      <c r="M977" s="58" t="str">
        <f t="shared" si="90"/>
        <v/>
      </c>
      <c r="N977" s="102"/>
    </row>
    <row r="978" spans="1:14">
      <c r="A978" s="97" t="str">
        <f t="shared" si="88"/>
        <v/>
      </c>
      <c r="B978" s="98" t="str">
        <f t="shared" si="87"/>
        <v/>
      </c>
      <c r="C978" s="99"/>
      <c r="D978" s="100"/>
      <c r="E978" s="100"/>
      <c r="F978" s="57"/>
      <c r="G978" s="58">
        <f t="shared" si="89"/>
        <v>0</v>
      </c>
      <c r="H978" s="58">
        <f>IF(E978="",0,IFERROR(VLOOKUP(E978,档案费管理台账!$D$4:$H$1000,5,0),0))</f>
        <v>0</v>
      </c>
      <c r="I978" s="57"/>
      <c r="J978" s="57"/>
      <c r="K978" s="57"/>
      <c r="L978" s="57"/>
      <c r="M978" s="58" t="str">
        <f t="shared" si="90"/>
        <v/>
      </c>
      <c r="N978" s="102"/>
    </row>
    <row r="979" spans="1:14">
      <c r="A979" s="97" t="str">
        <f t="shared" si="88"/>
        <v/>
      </c>
      <c r="B979" s="98" t="str">
        <f t="shared" si="87"/>
        <v/>
      </c>
      <c r="C979" s="99"/>
      <c r="D979" s="100"/>
      <c r="E979" s="100"/>
      <c r="F979" s="57"/>
      <c r="G979" s="58">
        <f t="shared" si="89"/>
        <v>0</v>
      </c>
      <c r="H979" s="58">
        <f>IF(E979="",0,IFERROR(VLOOKUP(E979,档案费管理台账!$D$4:$H$1000,5,0),0))</f>
        <v>0</v>
      </c>
      <c r="I979" s="57"/>
      <c r="J979" s="57"/>
      <c r="K979" s="57"/>
      <c r="L979" s="57"/>
      <c r="M979" s="58" t="str">
        <f t="shared" si="90"/>
        <v/>
      </c>
      <c r="N979" s="102"/>
    </row>
    <row r="980" spans="1:14">
      <c r="A980" s="97" t="str">
        <f t="shared" si="88"/>
        <v/>
      </c>
      <c r="B980" s="98" t="str">
        <f t="shared" si="87"/>
        <v/>
      </c>
      <c r="C980" s="99"/>
      <c r="D980" s="100"/>
      <c r="E980" s="100"/>
      <c r="F980" s="57"/>
      <c r="G980" s="58">
        <f t="shared" si="89"/>
        <v>0</v>
      </c>
      <c r="H980" s="58">
        <f>IF(E980="",0,IFERROR(VLOOKUP(E980,档案费管理台账!$D$4:$H$1000,5,0),0))</f>
        <v>0</v>
      </c>
      <c r="I980" s="57"/>
      <c r="J980" s="57"/>
      <c r="K980" s="57"/>
      <c r="L980" s="57"/>
      <c r="M980" s="58" t="str">
        <f t="shared" si="90"/>
        <v/>
      </c>
      <c r="N980" s="102"/>
    </row>
    <row r="981" spans="1:14">
      <c r="A981" s="97" t="str">
        <f t="shared" si="88"/>
        <v/>
      </c>
      <c r="B981" s="98" t="str">
        <f t="shared" si="87"/>
        <v/>
      </c>
      <c r="C981" s="99"/>
      <c r="D981" s="100"/>
      <c r="E981" s="100"/>
      <c r="F981" s="57"/>
      <c r="G981" s="58">
        <f t="shared" si="89"/>
        <v>0</v>
      </c>
      <c r="H981" s="58">
        <f>IF(E981="",0,IFERROR(VLOOKUP(E981,档案费管理台账!$D$4:$H$1000,5,0),0))</f>
        <v>0</v>
      </c>
      <c r="I981" s="57"/>
      <c r="J981" s="57"/>
      <c r="K981" s="57"/>
      <c r="L981" s="57"/>
      <c r="M981" s="58" t="str">
        <f t="shared" si="90"/>
        <v/>
      </c>
      <c r="N981" s="102"/>
    </row>
    <row r="982" spans="1:14">
      <c r="A982" s="97" t="str">
        <f t="shared" si="88"/>
        <v/>
      </c>
      <c r="B982" s="98" t="str">
        <f t="shared" si="87"/>
        <v/>
      </c>
      <c r="C982" s="99"/>
      <c r="D982" s="100"/>
      <c r="E982" s="100"/>
      <c r="F982" s="57"/>
      <c r="G982" s="58">
        <f t="shared" si="89"/>
        <v>0</v>
      </c>
      <c r="H982" s="58">
        <f>IF(E982="",0,IFERROR(VLOOKUP(E982,档案费管理台账!$D$4:$H$1000,5,0),0))</f>
        <v>0</v>
      </c>
      <c r="I982" s="57"/>
      <c r="J982" s="57"/>
      <c r="K982" s="57"/>
      <c r="L982" s="57"/>
      <c r="M982" s="58" t="str">
        <f t="shared" si="90"/>
        <v/>
      </c>
      <c r="N982" s="102"/>
    </row>
    <row r="983" spans="1:14">
      <c r="A983" s="97" t="str">
        <f t="shared" si="88"/>
        <v/>
      </c>
      <c r="B983" s="98" t="str">
        <f t="shared" si="87"/>
        <v/>
      </c>
      <c r="C983" s="99"/>
      <c r="D983" s="100"/>
      <c r="E983" s="100"/>
      <c r="F983" s="57"/>
      <c r="G983" s="58">
        <f t="shared" si="89"/>
        <v>0</v>
      </c>
      <c r="H983" s="58">
        <f>IF(E983="",0,IFERROR(VLOOKUP(E983,档案费管理台账!$D$4:$H$1000,5,0),0))</f>
        <v>0</v>
      </c>
      <c r="I983" s="57"/>
      <c r="J983" s="57"/>
      <c r="K983" s="57"/>
      <c r="L983" s="57"/>
      <c r="M983" s="58" t="str">
        <f t="shared" si="90"/>
        <v/>
      </c>
      <c r="N983" s="102"/>
    </row>
    <row r="984" spans="1:14">
      <c r="A984" s="97" t="str">
        <f t="shared" si="88"/>
        <v/>
      </c>
      <c r="B984" s="98" t="str">
        <f t="shared" si="87"/>
        <v/>
      </c>
      <c r="C984" s="99"/>
      <c r="D984" s="100"/>
      <c r="E984" s="100"/>
      <c r="F984" s="57"/>
      <c r="G984" s="58">
        <f t="shared" si="89"/>
        <v>0</v>
      </c>
      <c r="H984" s="58">
        <f>IF(E984="",0,IFERROR(VLOOKUP(E984,档案费管理台账!$D$4:$H$1000,5,0),0))</f>
        <v>0</v>
      </c>
      <c r="I984" s="57"/>
      <c r="J984" s="57"/>
      <c r="K984" s="57"/>
      <c r="L984" s="57"/>
      <c r="M984" s="58" t="str">
        <f t="shared" si="90"/>
        <v/>
      </c>
      <c r="N984" s="102"/>
    </row>
    <row r="985" spans="1:14">
      <c r="A985" s="97" t="str">
        <f t="shared" si="88"/>
        <v/>
      </c>
      <c r="B985" s="98" t="str">
        <f t="shared" si="87"/>
        <v/>
      </c>
      <c r="C985" s="99"/>
      <c r="D985" s="100"/>
      <c r="E985" s="100"/>
      <c r="F985" s="57"/>
      <c r="G985" s="58">
        <f t="shared" si="89"/>
        <v>0</v>
      </c>
      <c r="H985" s="58">
        <f>IF(E985="",0,IFERROR(VLOOKUP(E985,档案费管理台账!$D$4:$H$1000,5,0),0))</f>
        <v>0</v>
      </c>
      <c r="I985" s="57"/>
      <c r="J985" s="57"/>
      <c r="K985" s="57"/>
      <c r="L985" s="57"/>
      <c r="M985" s="58" t="str">
        <f t="shared" si="90"/>
        <v/>
      </c>
      <c r="N985" s="102"/>
    </row>
    <row r="986" spans="1:14">
      <c r="A986" s="97" t="str">
        <f t="shared" si="88"/>
        <v/>
      </c>
      <c r="B986" s="98" t="str">
        <f t="shared" si="87"/>
        <v/>
      </c>
      <c r="C986" s="99"/>
      <c r="D986" s="100"/>
      <c r="E986" s="100"/>
      <c r="F986" s="57"/>
      <c r="G986" s="58">
        <f t="shared" si="89"/>
        <v>0</v>
      </c>
      <c r="H986" s="58">
        <f>IF(E986="",0,IFERROR(VLOOKUP(E986,档案费管理台账!$D$4:$H$1000,5,0),0))</f>
        <v>0</v>
      </c>
      <c r="I986" s="57"/>
      <c r="J986" s="57"/>
      <c r="K986" s="57"/>
      <c r="L986" s="57"/>
      <c r="M986" s="58" t="str">
        <f t="shared" si="90"/>
        <v/>
      </c>
      <c r="N986" s="102"/>
    </row>
    <row r="987" spans="1:14">
      <c r="A987" s="97" t="str">
        <f t="shared" si="88"/>
        <v/>
      </c>
      <c r="B987" s="98" t="str">
        <f t="shared" si="87"/>
        <v/>
      </c>
      <c r="C987" s="99"/>
      <c r="D987" s="100"/>
      <c r="E987" s="100"/>
      <c r="F987" s="57"/>
      <c r="G987" s="58">
        <f t="shared" si="89"/>
        <v>0</v>
      </c>
      <c r="H987" s="58">
        <f>IF(E987="",0,IFERROR(VLOOKUP(E987,档案费管理台账!$D$4:$H$1000,5,0),0))</f>
        <v>0</v>
      </c>
      <c r="I987" s="57"/>
      <c r="J987" s="57"/>
      <c r="K987" s="57"/>
      <c r="L987" s="57"/>
      <c r="M987" s="58" t="str">
        <f t="shared" si="90"/>
        <v/>
      </c>
      <c r="N987" s="102"/>
    </row>
    <row r="988" spans="1:14">
      <c r="A988" s="97" t="str">
        <f t="shared" si="88"/>
        <v/>
      </c>
      <c r="B988" s="98" t="str">
        <f t="shared" si="87"/>
        <v/>
      </c>
      <c r="C988" s="99"/>
      <c r="D988" s="100"/>
      <c r="E988" s="100"/>
      <c r="F988" s="57"/>
      <c r="G988" s="58">
        <f t="shared" si="89"/>
        <v>0</v>
      </c>
      <c r="H988" s="58">
        <f>IF(E988="",0,IFERROR(VLOOKUP(E988,档案费管理台账!$D$4:$H$1000,5,0),0))</f>
        <v>0</v>
      </c>
      <c r="I988" s="57"/>
      <c r="J988" s="57"/>
      <c r="K988" s="57"/>
      <c r="L988" s="57"/>
      <c r="M988" s="58" t="str">
        <f t="shared" si="90"/>
        <v/>
      </c>
      <c r="N988" s="102"/>
    </row>
    <row r="989" spans="1:14">
      <c r="A989" s="97" t="str">
        <f t="shared" si="88"/>
        <v/>
      </c>
      <c r="B989" s="98" t="str">
        <f t="shared" si="87"/>
        <v/>
      </c>
      <c r="C989" s="99"/>
      <c r="D989" s="100"/>
      <c r="E989" s="100"/>
      <c r="F989" s="57"/>
      <c r="G989" s="58">
        <f t="shared" si="89"/>
        <v>0</v>
      </c>
      <c r="H989" s="58">
        <f>IF(E989="",0,IFERROR(VLOOKUP(E989,档案费管理台账!$D$4:$H$1000,5,0),0))</f>
        <v>0</v>
      </c>
      <c r="I989" s="57"/>
      <c r="J989" s="57"/>
      <c r="K989" s="57"/>
      <c r="L989" s="57"/>
      <c r="M989" s="58" t="str">
        <f t="shared" si="90"/>
        <v/>
      </c>
      <c r="N989" s="102"/>
    </row>
    <row r="990" spans="1:14">
      <c r="A990" s="97" t="str">
        <f t="shared" si="88"/>
        <v/>
      </c>
      <c r="B990" s="98" t="str">
        <f t="shared" si="87"/>
        <v/>
      </c>
      <c r="C990" s="99"/>
      <c r="D990" s="100"/>
      <c r="E990" s="100"/>
      <c r="F990" s="57"/>
      <c r="G990" s="58">
        <f t="shared" si="89"/>
        <v>0</v>
      </c>
      <c r="H990" s="58">
        <f>IF(E990="",0,IFERROR(VLOOKUP(E990,档案费管理台账!$D$4:$H$1000,5,0),0))</f>
        <v>0</v>
      </c>
      <c r="I990" s="57"/>
      <c r="J990" s="57"/>
      <c r="K990" s="57"/>
      <c r="L990" s="57"/>
      <c r="M990" s="58" t="str">
        <f t="shared" si="90"/>
        <v/>
      </c>
      <c r="N990" s="102"/>
    </row>
    <row r="991" spans="1:14">
      <c r="A991" s="97" t="str">
        <f t="shared" si="88"/>
        <v/>
      </c>
      <c r="B991" s="98" t="str">
        <f t="shared" si="87"/>
        <v/>
      </c>
      <c r="C991" s="99"/>
      <c r="D991" s="100"/>
      <c r="E991" s="100"/>
      <c r="F991" s="57"/>
      <c r="G991" s="58">
        <f t="shared" si="89"/>
        <v>0</v>
      </c>
      <c r="H991" s="58">
        <f>IF(E991="",0,IFERROR(VLOOKUP(E991,档案费管理台账!$D$4:$H$1000,5,0),0))</f>
        <v>0</v>
      </c>
      <c r="I991" s="57"/>
      <c r="J991" s="57"/>
      <c r="K991" s="57"/>
      <c r="L991" s="57"/>
      <c r="M991" s="58" t="str">
        <f t="shared" si="90"/>
        <v/>
      </c>
      <c r="N991" s="102"/>
    </row>
    <row r="992" spans="1:14">
      <c r="A992" s="97" t="str">
        <f t="shared" si="88"/>
        <v/>
      </c>
      <c r="B992" s="98" t="str">
        <f t="shared" si="87"/>
        <v/>
      </c>
      <c r="C992" s="99"/>
      <c r="D992" s="100"/>
      <c r="E992" s="100"/>
      <c r="F992" s="57"/>
      <c r="G992" s="58">
        <f t="shared" si="89"/>
        <v>0</v>
      </c>
      <c r="H992" s="58">
        <f>IF(E992="",0,IFERROR(VLOOKUP(E992,档案费管理台账!$D$4:$H$1000,5,0),0))</f>
        <v>0</v>
      </c>
      <c r="I992" s="57"/>
      <c r="J992" s="57"/>
      <c r="K992" s="57"/>
      <c r="L992" s="57"/>
      <c r="M992" s="58" t="str">
        <f t="shared" si="90"/>
        <v/>
      </c>
      <c r="N992" s="102"/>
    </row>
    <row r="993" spans="1:14">
      <c r="A993" s="97" t="str">
        <f t="shared" si="88"/>
        <v/>
      </c>
      <c r="B993" s="98" t="str">
        <f t="shared" si="87"/>
        <v/>
      </c>
      <c r="C993" s="99"/>
      <c r="D993" s="100"/>
      <c r="E993" s="100"/>
      <c r="F993" s="57"/>
      <c r="G993" s="58">
        <f t="shared" si="89"/>
        <v>0</v>
      </c>
      <c r="H993" s="58">
        <f>IF(E993="",0,IFERROR(VLOOKUP(E993,档案费管理台账!$D$4:$H$1000,5,0),0))</f>
        <v>0</v>
      </c>
      <c r="I993" s="57"/>
      <c r="J993" s="57"/>
      <c r="K993" s="57"/>
      <c r="L993" s="57"/>
      <c r="M993" s="58" t="str">
        <f t="shared" si="90"/>
        <v/>
      </c>
      <c r="N993" s="102"/>
    </row>
    <row r="994" spans="1:14">
      <c r="A994" s="97" t="str">
        <f t="shared" si="88"/>
        <v/>
      </c>
      <c r="B994" s="98" t="str">
        <f t="shared" si="87"/>
        <v/>
      </c>
      <c r="C994" s="99"/>
      <c r="D994" s="100"/>
      <c r="E994" s="100"/>
      <c r="F994" s="57"/>
      <c r="G994" s="58">
        <f t="shared" si="89"/>
        <v>0</v>
      </c>
      <c r="H994" s="58">
        <f>IF(E994="",0,IFERROR(VLOOKUP(E994,档案费管理台账!$D$4:$H$1000,5,0),0))</f>
        <v>0</v>
      </c>
      <c r="I994" s="57"/>
      <c r="J994" s="57"/>
      <c r="K994" s="57"/>
      <c r="L994" s="57"/>
      <c r="M994" s="58" t="str">
        <f t="shared" si="90"/>
        <v/>
      </c>
      <c r="N994" s="102"/>
    </row>
    <row r="995" spans="1:14">
      <c r="A995" s="97" t="str">
        <f t="shared" si="88"/>
        <v/>
      </c>
      <c r="B995" s="98" t="str">
        <f t="shared" si="87"/>
        <v/>
      </c>
      <c r="C995" s="99"/>
      <c r="D995" s="100"/>
      <c r="E995" s="100"/>
      <c r="F995" s="57"/>
      <c r="G995" s="58">
        <f t="shared" si="89"/>
        <v>0</v>
      </c>
      <c r="H995" s="58">
        <f>IF(E995="",0,IFERROR(VLOOKUP(E995,档案费管理台账!$D$4:$H$1000,5,0),0))</f>
        <v>0</v>
      </c>
      <c r="I995" s="57"/>
      <c r="J995" s="57"/>
      <c r="K995" s="57"/>
      <c r="L995" s="57"/>
      <c r="M995" s="58" t="str">
        <f t="shared" si="90"/>
        <v/>
      </c>
      <c r="N995" s="102"/>
    </row>
    <row r="996" spans="1:14">
      <c r="A996" s="97" t="str">
        <f t="shared" si="88"/>
        <v/>
      </c>
      <c r="B996" s="98" t="str">
        <f t="shared" si="87"/>
        <v/>
      </c>
      <c r="C996" s="99"/>
      <c r="D996" s="100"/>
      <c r="E996" s="100"/>
      <c r="F996" s="57"/>
      <c r="G996" s="58">
        <f t="shared" si="89"/>
        <v>0</v>
      </c>
      <c r="H996" s="58">
        <f>IF(E996="",0,IFERROR(VLOOKUP(E996,档案费管理台账!$D$4:$H$1000,5,0),0))</f>
        <v>0</v>
      </c>
      <c r="I996" s="57"/>
      <c r="J996" s="57"/>
      <c r="K996" s="57"/>
      <c r="L996" s="57"/>
      <c r="M996" s="58" t="str">
        <f t="shared" si="90"/>
        <v/>
      </c>
      <c r="N996" s="102"/>
    </row>
    <row r="997" spans="1:14">
      <c r="A997" s="97" t="str">
        <f t="shared" si="88"/>
        <v/>
      </c>
      <c r="B997" s="98" t="str">
        <f t="shared" si="87"/>
        <v/>
      </c>
      <c r="C997" s="99"/>
      <c r="D997" s="100"/>
      <c r="E997" s="100"/>
      <c r="F997" s="57"/>
      <c r="G997" s="58">
        <f t="shared" si="89"/>
        <v>0</v>
      </c>
      <c r="H997" s="58">
        <f>IF(E997="",0,IFERROR(VLOOKUP(E997,档案费管理台账!$D$4:$H$1000,5,0),0))</f>
        <v>0</v>
      </c>
      <c r="I997" s="57"/>
      <c r="J997" s="57"/>
      <c r="K997" s="57"/>
      <c r="L997" s="57"/>
      <c r="M997" s="58" t="str">
        <f t="shared" si="90"/>
        <v/>
      </c>
      <c r="N997" s="102"/>
    </row>
    <row r="998" spans="1:14">
      <c r="A998" s="97" t="str">
        <f t="shared" si="88"/>
        <v/>
      </c>
      <c r="B998" s="98" t="str">
        <f t="shared" si="87"/>
        <v/>
      </c>
      <c r="C998" s="99"/>
      <c r="D998" s="100"/>
      <c r="E998" s="100"/>
      <c r="F998" s="57"/>
      <c r="G998" s="58">
        <f t="shared" si="89"/>
        <v>0</v>
      </c>
      <c r="H998" s="58">
        <f>IF(E998="",0,IFERROR(VLOOKUP(E998,档案费管理台账!$D$4:$H$1000,5,0),0))</f>
        <v>0</v>
      </c>
      <c r="I998" s="57"/>
      <c r="J998" s="57"/>
      <c r="K998" s="57"/>
      <c r="L998" s="57"/>
      <c r="M998" s="58" t="str">
        <f t="shared" si="90"/>
        <v/>
      </c>
      <c r="N998" s="102"/>
    </row>
    <row r="999" spans="1:14">
      <c r="A999" s="97" t="str">
        <f t="shared" si="88"/>
        <v/>
      </c>
      <c r="B999" s="98" t="str">
        <f t="shared" si="87"/>
        <v/>
      </c>
      <c r="C999" s="99"/>
      <c r="D999" s="100"/>
      <c r="E999" s="100"/>
      <c r="F999" s="57"/>
      <c r="G999" s="58">
        <f t="shared" si="89"/>
        <v>0</v>
      </c>
      <c r="H999" s="58">
        <f>IF(E999="",0,IFERROR(VLOOKUP(E999,档案费管理台账!$D$4:$H$1000,5,0),0))</f>
        <v>0</v>
      </c>
      <c r="I999" s="57"/>
      <c r="J999" s="57"/>
      <c r="K999" s="57"/>
      <c r="L999" s="57"/>
      <c r="M999" s="58" t="str">
        <f t="shared" si="90"/>
        <v/>
      </c>
      <c r="N999" s="102"/>
    </row>
    <row r="1000" spans="1:14">
      <c r="A1000" s="97" t="str">
        <f t="shared" si="88"/>
        <v/>
      </c>
      <c r="B1000" s="98" t="str">
        <f t="shared" si="87"/>
        <v/>
      </c>
      <c r="C1000" s="99"/>
      <c r="D1000" s="100"/>
      <c r="E1000" s="100"/>
      <c r="F1000" s="57"/>
      <c r="G1000" s="58">
        <f t="shared" si="89"/>
        <v>0</v>
      </c>
      <c r="H1000" s="58">
        <f>IF(E1000="",0,IFERROR(VLOOKUP(E1000,档案费管理台账!$D$4:$H$1000,5,0),0))</f>
        <v>0</v>
      </c>
      <c r="I1000" s="57"/>
      <c r="J1000" s="57"/>
      <c r="K1000" s="57"/>
      <c r="L1000" s="57"/>
      <c r="M1000" s="58" t="str">
        <f t="shared" si="90"/>
        <v/>
      </c>
      <c r="N1000" s="102"/>
    </row>
  </sheetData>
  <mergeCells count="39">
    <mergeCell ref="D1:F1"/>
    <mergeCell ref="G1:H1"/>
    <mergeCell ref="J1:K1"/>
    <mergeCell ref="L1:O1"/>
    <mergeCell ref="H3:Q3"/>
    <mergeCell ref="A5:T5"/>
    <mergeCell ref="H6:O6"/>
    <mergeCell ref="P6:S6"/>
    <mergeCell ref="J7:K7"/>
    <mergeCell ref="L7:M7"/>
    <mergeCell ref="P7:Q7"/>
    <mergeCell ref="A23:Y23"/>
    <mergeCell ref="D24:G24"/>
    <mergeCell ref="H24:N24"/>
    <mergeCell ref="O24:S24"/>
    <mergeCell ref="A41:I41"/>
    <mergeCell ref="A6:A8"/>
    <mergeCell ref="A24:A25"/>
    <mergeCell ref="B6:B8"/>
    <mergeCell ref="B24:B25"/>
    <mergeCell ref="C6:C8"/>
    <mergeCell ref="C24:C25"/>
    <mergeCell ref="D6:D8"/>
    <mergeCell ref="E6:E8"/>
    <mergeCell ref="F6:F8"/>
    <mergeCell ref="G6:G8"/>
    <mergeCell ref="R7:R8"/>
    <mergeCell ref="S7:S8"/>
    <mergeCell ref="T6:T8"/>
    <mergeCell ref="T24:T25"/>
    <mergeCell ref="U6:U8"/>
    <mergeCell ref="U24:U25"/>
    <mergeCell ref="V24:V25"/>
    <mergeCell ref="W24:W25"/>
    <mergeCell ref="X24:X25"/>
    <mergeCell ref="Y24:Y25"/>
    <mergeCell ref="Z24:Z25"/>
    <mergeCell ref="AA24:AA25"/>
    <mergeCell ref="AB24:AB25"/>
  </mergeCells>
  <hyperlinks>
    <hyperlink ref="C1" location="项目管理台账!A1" display="返回"/>
  </hyperlinks>
  <pageMargins left="0.7" right="0.7" top="0.75" bottom="0.75" header="0.3" footer="0.3"/>
  <pageSetup paperSize="9" orientation="portrait"/>
  <headerFooter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:AD1000"/>
  <sheetViews>
    <sheetView showGridLines="0" workbookViewId="0">
      <pane ySplit="1" topLeftCell="A2" activePane="bottomLeft" state="frozen"/>
      <selection/>
      <selection pane="bottomLeft" activeCell="B1" sqref="B1"/>
    </sheetView>
  </sheetViews>
  <sheetFormatPr defaultColWidth="9" defaultRowHeight="14.4"/>
  <cols>
    <col min="1" max="1" width="7.46296296296296" customWidth="1"/>
    <col min="2" max="2" width="11.7962962962963" style="29" customWidth="1"/>
    <col min="3" max="3" width="12.2037037037037" style="29" customWidth="1"/>
    <col min="4" max="4" width="21.2037037037037" style="132" customWidth="1"/>
    <col min="5" max="5" width="15" customWidth="1"/>
    <col min="6" max="6" width="13.6018518518519" customWidth="1"/>
    <col min="7" max="7" width="12.7962962962963" customWidth="1"/>
    <col min="8" max="8" width="12.537037037037" customWidth="1"/>
    <col min="9" max="9" width="13.3333333333333" customWidth="1"/>
    <col min="10" max="10" width="13.2037037037037" customWidth="1"/>
    <col min="11" max="11" width="14.2037037037037" customWidth="1"/>
    <col min="12" max="12" width="12.6018518518519" customWidth="1"/>
    <col min="13" max="13" width="11.462962962963" customWidth="1"/>
    <col min="18" max="19" width="11.6018518518519" customWidth="1"/>
    <col min="20" max="20" width="12.537037037037" customWidth="1"/>
    <col min="21" max="21" width="5.2037037037037" style="30" customWidth="1"/>
    <col min="23" max="23" width="9" style="29"/>
    <col min="24" max="24" width="9.60185185185185" customWidth="1"/>
    <col min="26" max="26" width="4.53703703703704" style="30" customWidth="1"/>
    <col min="27" max="27" width="12" customWidth="1"/>
    <col min="28" max="28" width="12.462962962963" style="29" customWidth="1"/>
  </cols>
  <sheetData>
    <row r="1" ht="28.95" spans="1:28">
      <c r="A1" s="31" t="s">
        <v>209</v>
      </c>
      <c r="B1" s="105"/>
      <c r="C1" s="33" t="s">
        <v>118</v>
      </c>
      <c r="D1" s="34" t="s">
        <v>210</v>
      </c>
      <c r="E1" s="34"/>
      <c r="F1" s="34"/>
      <c r="G1" s="35" t="s">
        <v>88</v>
      </c>
      <c r="H1" s="35"/>
      <c r="I1" s="36" t="s">
        <v>120</v>
      </c>
      <c r="J1" s="37" t="s">
        <v>0</v>
      </c>
      <c r="K1" s="37"/>
      <c r="L1" s="38" t="s">
        <v>121</v>
      </c>
      <c r="M1" s="38"/>
      <c r="N1" s="38"/>
      <c r="O1" s="38"/>
    </row>
    <row r="2" ht="15.15"/>
    <row r="3" spans="1:28">
      <c r="H3" s="39" t="s">
        <v>122</v>
      </c>
      <c r="I3" s="39"/>
      <c r="J3" s="39"/>
      <c r="K3" s="39"/>
      <c r="L3" s="39"/>
      <c r="M3" s="39"/>
      <c r="N3" s="39"/>
      <c r="O3" s="39"/>
      <c r="P3" s="39"/>
      <c r="Q3" s="39"/>
    </row>
    <row r="4" spans="1:28">
      <c r="H4" s="40"/>
      <c r="I4" s="40"/>
      <c r="J4" s="40"/>
      <c r="K4" s="40"/>
      <c r="L4" s="40"/>
      <c r="M4" s="40"/>
      <c r="N4" s="40"/>
      <c r="O4" s="40"/>
      <c r="P4" s="40">
        <v>0.05</v>
      </c>
      <c r="Q4" s="40">
        <v>0.05</v>
      </c>
    </row>
    <row r="5" spans="1:28">
      <c r="A5" s="41" t="s">
        <v>123</v>
      </c>
      <c r="B5" s="41"/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</row>
    <row r="6" s="27" customFormat="1" spans="1:28">
      <c r="A6" s="42" t="s">
        <v>124</v>
      </c>
      <c r="B6" s="43" t="s">
        <v>125</v>
      </c>
      <c r="C6" s="43" t="s">
        <v>126</v>
      </c>
      <c r="D6" s="42" t="s">
        <v>127</v>
      </c>
      <c r="E6" s="42" t="s">
        <v>128</v>
      </c>
      <c r="F6" s="42" t="s">
        <v>129</v>
      </c>
      <c r="G6" s="42" t="s">
        <v>130</v>
      </c>
      <c r="H6" s="44" t="s">
        <v>131</v>
      </c>
      <c r="I6" s="44"/>
      <c r="J6" s="44"/>
      <c r="K6" s="44"/>
      <c r="L6" s="44"/>
      <c r="M6" s="44"/>
      <c r="N6" s="44"/>
      <c r="O6" s="44"/>
      <c r="P6" s="45" t="s">
        <v>132</v>
      </c>
      <c r="Q6" s="45"/>
      <c r="R6" s="45"/>
      <c r="S6" s="45"/>
      <c r="T6" s="42" t="s">
        <v>133</v>
      </c>
      <c r="U6" s="66" t="s">
        <v>134</v>
      </c>
      <c r="W6" s="47"/>
      <c r="Z6" s="48"/>
      <c r="AB6" s="47"/>
    </row>
    <row r="7" s="27" customFormat="1" ht="28.8" spans="1:28">
      <c r="A7" s="42"/>
      <c r="B7" s="43"/>
      <c r="C7" s="43"/>
      <c r="D7" s="42"/>
      <c r="E7" s="42"/>
      <c r="F7" s="42"/>
      <c r="G7" s="42"/>
      <c r="H7" s="49" t="s">
        <v>135</v>
      </c>
      <c r="I7" s="49" t="s">
        <v>135</v>
      </c>
      <c r="J7" s="49" t="s">
        <v>136</v>
      </c>
      <c r="K7" s="49"/>
      <c r="L7" s="49" t="s">
        <v>137</v>
      </c>
      <c r="M7" s="49"/>
      <c r="N7" s="49" t="s">
        <v>138</v>
      </c>
      <c r="O7" s="49" t="s">
        <v>139</v>
      </c>
      <c r="P7" s="42" t="s">
        <v>140</v>
      </c>
      <c r="Q7" s="42"/>
      <c r="R7" s="46" t="s">
        <v>141</v>
      </c>
      <c r="S7" s="46" t="s">
        <v>142</v>
      </c>
      <c r="T7" s="42"/>
      <c r="U7" s="66"/>
      <c r="W7" s="47"/>
      <c r="Z7" s="48"/>
      <c r="AB7" s="47"/>
    </row>
    <row r="8" s="27" customFormat="1" ht="28.8" spans="1:28">
      <c r="A8" s="42"/>
      <c r="B8" s="43"/>
      <c r="C8" s="43"/>
      <c r="D8" s="42"/>
      <c r="E8" s="42"/>
      <c r="F8" s="42"/>
      <c r="G8" s="42"/>
      <c r="H8" s="50" t="s">
        <v>143</v>
      </c>
      <c r="I8" s="50" t="s">
        <v>144</v>
      </c>
      <c r="J8" s="50" t="s">
        <v>145</v>
      </c>
      <c r="K8" s="50" t="s">
        <v>146</v>
      </c>
      <c r="L8" s="50" t="s">
        <v>147</v>
      </c>
      <c r="M8" s="50" t="s">
        <v>148</v>
      </c>
      <c r="N8" s="50" t="s">
        <v>149</v>
      </c>
      <c r="O8" s="50" t="s">
        <v>150</v>
      </c>
      <c r="P8" s="51" t="s">
        <v>151</v>
      </c>
      <c r="Q8" s="51" t="s">
        <v>152</v>
      </c>
      <c r="R8" s="46"/>
      <c r="S8" s="46"/>
      <c r="T8" s="42"/>
      <c r="U8" s="66"/>
      <c r="W8" s="47"/>
      <c r="Z8" s="48"/>
      <c r="AB8" s="47"/>
    </row>
    <row r="9" s="27" customFormat="1" spans="1:28">
      <c r="A9" s="52" t="s">
        <v>153</v>
      </c>
      <c r="B9" s="53"/>
      <c r="C9" s="53"/>
      <c r="D9" s="52"/>
      <c r="E9" s="52"/>
      <c r="F9" s="52"/>
      <c r="G9" s="52"/>
      <c r="H9" s="54">
        <f>(20%-1%-3%)*1</f>
        <v>0.16</v>
      </c>
      <c r="I9" s="54">
        <v>0.08</v>
      </c>
      <c r="J9" s="55">
        <f>10%-1%</f>
        <v>0.09</v>
      </c>
      <c r="K9" s="54">
        <f>2%</f>
        <v>0.02</v>
      </c>
      <c r="L9" s="55">
        <v>0.005</v>
      </c>
      <c r="M9" s="55">
        <v>0.005</v>
      </c>
      <c r="N9" s="55">
        <f>(0.5%-0.1%)-0.08%+0.08%</f>
        <v>0.004</v>
      </c>
      <c r="O9" s="55">
        <f>0.8%</f>
        <v>0.008</v>
      </c>
      <c r="P9" s="54">
        <v>0.05</v>
      </c>
      <c r="Q9" s="54">
        <v>0.05</v>
      </c>
      <c r="R9" s="56"/>
      <c r="S9" s="56"/>
      <c r="T9" s="52"/>
      <c r="U9" s="106"/>
      <c r="W9" s="47"/>
      <c r="Z9" s="48"/>
      <c r="AB9" s="47"/>
    </row>
    <row r="10" spans="1:28">
      <c r="A10" s="39" t="s">
        <v>154</v>
      </c>
      <c r="B10" s="57">
        <v>6326</v>
      </c>
      <c r="C10" s="57">
        <v>6326</v>
      </c>
      <c r="D10" s="57">
        <v>6326</v>
      </c>
      <c r="E10" s="57">
        <v>6326</v>
      </c>
      <c r="F10" s="57">
        <v>6326</v>
      </c>
      <c r="G10" s="57">
        <v>0</v>
      </c>
      <c r="H10" s="58">
        <f>ROUND(B10*$H$9,2)</f>
        <v>1012.16</v>
      </c>
      <c r="I10" s="58">
        <f>ROUND(B10*$I$9,2)</f>
        <v>506.08</v>
      </c>
      <c r="J10" s="58">
        <f>ROUND(C10*$J$9,2)</f>
        <v>569.34</v>
      </c>
      <c r="K10" s="58">
        <f>IF(OR(C10="",C10=0),0,ROUND(C10*$K$9+3,2))</f>
        <v>129.52</v>
      </c>
      <c r="L10" s="58">
        <f>ROUND(D10*$L$9,2)</f>
        <v>31.63</v>
      </c>
      <c r="M10" s="58">
        <f>ROUND(D10*$M$9,2)</f>
        <v>31.63</v>
      </c>
      <c r="N10" s="58">
        <f>ROUND(E10*$N$9,2)</f>
        <v>25.3</v>
      </c>
      <c r="O10" s="58">
        <f>ROUND(F10*$O$9,2)</f>
        <v>50.61</v>
      </c>
      <c r="P10" s="58">
        <f>ROUND(G10*$P$9,0)</f>
        <v>0</v>
      </c>
      <c r="Q10" s="58">
        <f>ROUND(G10*$Q$9,0)</f>
        <v>0</v>
      </c>
      <c r="R10" s="58">
        <f>H10+J10+L10+N10+O10+P10</f>
        <v>1689.04</v>
      </c>
      <c r="S10" s="58">
        <f>I10+K10+M10+Q10</f>
        <v>667.23</v>
      </c>
      <c r="T10" s="58">
        <f>R10+S10</f>
        <v>2356.27</v>
      </c>
      <c r="U10" s="59"/>
      <c r="V10" t="s">
        <v>154</v>
      </c>
    </row>
    <row r="11" spans="1:28">
      <c r="A11" s="39" t="s">
        <v>155</v>
      </c>
      <c r="B11" s="57">
        <f>B10</f>
        <v>6326</v>
      </c>
      <c r="C11" s="57">
        <f t="shared" ref="C11:G21" si="0">C10</f>
        <v>6326</v>
      </c>
      <c r="D11" s="133">
        <f t="shared" si="0"/>
        <v>6326</v>
      </c>
      <c r="E11" s="57">
        <f t="shared" si="0"/>
        <v>6326</v>
      </c>
      <c r="F11" s="57">
        <f t="shared" si="0"/>
        <v>6326</v>
      </c>
      <c r="G11" s="57">
        <f t="shared" si="0"/>
        <v>0</v>
      </c>
      <c r="H11" s="58">
        <f t="shared" ref="H11:H21" si="1">ROUND(B11*$H$9,2)</f>
        <v>1012.16</v>
      </c>
      <c r="I11" s="58">
        <f t="shared" ref="I11:I21" si="2">ROUND(B11*$I$9,2)</f>
        <v>506.08</v>
      </c>
      <c r="J11" s="58">
        <f t="shared" ref="J11:J21" si="3">ROUND(C11*$J$9,2)</f>
        <v>569.34</v>
      </c>
      <c r="K11" s="58">
        <f t="shared" ref="K11:K21" si="4">IF(OR(C11="",C11=0),0,ROUND(C11*$K$9+3,2))</f>
        <v>129.52</v>
      </c>
      <c r="L11" s="58">
        <f t="shared" ref="L11:L21" si="5">ROUND(D11*$L$9,2)</f>
        <v>31.63</v>
      </c>
      <c r="M11" s="58">
        <f t="shared" ref="M11:M21" si="6">ROUND(D11*$M$9,2)</f>
        <v>31.63</v>
      </c>
      <c r="N11" s="58">
        <f t="shared" ref="N11:N21" si="7">ROUND(E11*$N$9,2)</f>
        <v>25.3</v>
      </c>
      <c r="O11" s="58">
        <f t="shared" ref="O11:O21" si="8">ROUND(F11*$O$9,2)</f>
        <v>50.61</v>
      </c>
      <c r="P11" s="58">
        <f t="shared" ref="P11:P15" si="9">ROUND(G11*$P$9,0)</f>
        <v>0</v>
      </c>
      <c r="Q11" s="58">
        <f t="shared" ref="Q11:Q15" si="10">ROUND(G11*$Q$9,0)</f>
        <v>0</v>
      </c>
      <c r="R11" s="58">
        <f t="shared" ref="R11:R21" si="11">H11+J11+L11+N11+O11+P11</f>
        <v>1689.04</v>
      </c>
      <c r="S11" s="58">
        <f t="shared" ref="S11:S21" si="12">I11+K11+M11+Q11</f>
        <v>667.23</v>
      </c>
      <c r="T11" s="58">
        <f t="shared" ref="T11:T21" si="13">R11+S11</f>
        <v>2356.27</v>
      </c>
      <c r="U11" s="59"/>
      <c r="V11" t="s">
        <v>155</v>
      </c>
    </row>
    <row r="12" spans="1:28">
      <c r="A12" s="39" t="s">
        <v>156</v>
      </c>
      <c r="B12" s="57">
        <f t="shared" ref="B12:B21" si="14">B11</f>
        <v>6326</v>
      </c>
      <c r="C12" s="57">
        <f t="shared" si="0"/>
        <v>6326</v>
      </c>
      <c r="D12" s="133">
        <f t="shared" si="0"/>
        <v>6326</v>
      </c>
      <c r="E12" s="57">
        <f t="shared" si="0"/>
        <v>6326</v>
      </c>
      <c r="F12" s="57">
        <f t="shared" si="0"/>
        <v>6326</v>
      </c>
      <c r="G12" s="57">
        <f t="shared" si="0"/>
        <v>0</v>
      </c>
      <c r="H12" s="58">
        <f t="shared" si="1"/>
        <v>1012.16</v>
      </c>
      <c r="I12" s="58">
        <f t="shared" si="2"/>
        <v>506.08</v>
      </c>
      <c r="J12" s="58">
        <f t="shared" si="3"/>
        <v>569.34</v>
      </c>
      <c r="K12" s="58">
        <f t="shared" si="4"/>
        <v>129.52</v>
      </c>
      <c r="L12" s="58">
        <f t="shared" si="5"/>
        <v>31.63</v>
      </c>
      <c r="M12" s="58">
        <f t="shared" si="6"/>
        <v>31.63</v>
      </c>
      <c r="N12" s="58">
        <f t="shared" si="7"/>
        <v>25.3</v>
      </c>
      <c r="O12" s="58">
        <f t="shared" si="8"/>
        <v>50.61</v>
      </c>
      <c r="P12" s="58">
        <f t="shared" si="9"/>
        <v>0</v>
      </c>
      <c r="Q12" s="58">
        <f t="shared" si="10"/>
        <v>0</v>
      </c>
      <c r="R12" s="58">
        <f t="shared" si="11"/>
        <v>1689.04</v>
      </c>
      <c r="S12" s="58">
        <f t="shared" si="12"/>
        <v>667.23</v>
      </c>
      <c r="T12" s="58">
        <f t="shared" si="13"/>
        <v>2356.27</v>
      </c>
      <c r="U12" s="59"/>
      <c r="V12" t="s">
        <v>156</v>
      </c>
    </row>
    <row r="13" spans="1:28">
      <c r="A13" s="39" t="s">
        <v>157</v>
      </c>
      <c r="B13" s="57">
        <f t="shared" si="14"/>
        <v>6326</v>
      </c>
      <c r="C13" s="57">
        <f t="shared" si="0"/>
        <v>6326</v>
      </c>
      <c r="D13" s="133">
        <f t="shared" si="0"/>
        <v>6326</v>
      </c>
      <c r="E13" s="57">
        <f t="shared" si="0"/>
        <v>6326</v>
      </c>
      <c r="F13" s="57">
        <f t="shared" si="0"/>
        <v>6326</v>
      </c>
      <c r="G13" s="57">
        <f t="shared" si="0"/>
        <v>0</v>
      </c>
      <c r="H13" s="58">
        <f t="shared" si="1"/>
        <v>1012.16</v>
      </c>
      <c r="I13" s="58">
        <f t="shared" si="2"/>
        <v>506.08</v>
      </c>
      <c r="J13" s="58">
        <f t="shared" si="3"/>
        <v>569.34</v>
      </c>
      <c r="K13" s="58">
        <f t="shared" si="4"/>
        <v>129.52</v>
      </c>
      <c r="L13" s="58">
        <f t="shared" si="5"/>
        <v>31.63</v>
      </c>
      <c r="M13" s="58">
        <f t="shared" si="6"/>
        <v>31.63</v>
      </c>
      <c r="N13" s="58">
        <f t="shared" si="7"/>
        <v>25.3</v>
      </c>
      <c r="O13" s="58">
        <f t="shared" si="8"/>
        <v>50.61</v>
      </c>
      <c r="P13" s="58">
        <f t="shared" si="9"/>
        <v>0</v>
      </c>
      <c r="Q13" s="58">
        <f t="shared" si="10"/>
        <v>0</v>
      </c>
      <c r="R13" s="58">
        <f t="shared" si="11"/>
        <v>1689.04</v>
      </c>
      <c r="S13" s="58">
        <f t="shared" si="12"/>
        <v>667.23</v>
      </c>
      <c r="T13" s="58">
        <f t="shared" si="13"/>
        <v>2356.27</v>
      </c>
      <c r="U13" s="59"/>
      <c r="V13" t="s">
        <v>157</v>
      </c>
    </row>
    <row r="14" spans="1:28">
      <c r="A14" s="39" t="s">
        <v>158</v>
      </c>
      <c r="B14" s="57">
        <f t="shared" si="14"/>
        <v>6326</v>
      </c>
      <c r="C14" s="57">
        <f t="shared" si="0"/>
        <v>6326</v>
      </c>
      <c r="D14" s="133">
        <f t="shared" si="0"/>
        <v>6326</v>
      </c>
      <c r="E14" s="57">
        <f t="shared" si="0"/>
        <v>6326</v>
      </c>
      <c r="F14" s="57">
        <f t="shared" si="0"/>
        <v>6326</v>
      </c>
      <c r="G14" s="57">
        <f t="shared" si="0"/>
        <v>0</v>
      </c>
      <c r="H14" s="58">
        <f t="shared" si="1"/>
        <v>1012.16</v>
      </c>
      <c r="I14" s="58">
        <f t="shared" si="2"/>
        <v>506.08</v>
      </c>
      <c r="J14" s="58">
        <f t="shared" si="3"/>
        <v>569.34</v>
      </c>
      <c r="K14" s="58">
        <f t="shared" si="4"/>
        <v>129.52</v>
      </c>
      <c r="L14" s="58">
        <f t="shared" si="5"/>
        <v>31.63</v>
      </c>
      <c r="M14" s="58">
        <f t="shared" si="6"/>
        <v>31.63</v>
      </c>
      <c r="N14" s="58">
        <f t="shared" si="7"/>
        <v>25.3</v>
      </c>
      <c r="O14" s="58">
        <f t="shared" si="8"/>
        <v>50.61</v>
      </c>
      <c r="P14" s="58">
        <f t="shared" si="9"/>
        <v>0</v>
      </c>
      <c r="Q14" s="58">
        <f t="shared" si="10"/>
        <v>0</v>
      </c>
      <c r="R14" s="58">
        <f t="shared" si="11"/>
        <v>1689.04</v>
      </c>
      <c r="S14" s="58">
        <f t="shared" si="12"/>
        <v>667.23</v>
      </c>
      <c r="T14" s="58">
        <f t="shared" si="13"/>
        <v>2356.27</v>
      </c>
      <c r="U14" s="59"/>
      <c r="V14" t="s">
        <v>158</v>
      </c>
    </row>
    <row r="15" spans="1:28">
      <c r="A15" s="39" t="s">
        <v>159</v>
      </c>
      <c r="B15" s="57">
        <f t="shared" si="14"/>
        <v>6326</v>
      </c>
      <c r="C15" s="57">
        <f t="shared" si="0"/>
        <v>6326</v>
      </c>
      <c r="D15" s="133">
        <f t="shared" si="0"/>
        <v>6326</v>
      </c>
      <c r="E15" s="57">
        <f t="shared" si="0"/>
        <v>6326</v>
      </c>
      <c r="F15" s="57">
        <f t="shared" si="0"/>
        <v>6326</v>
      </c>
      <c r="G15" s="57">
        <f t="shared" si="0"/>
        <v>0</v>
      </c>
      <c r="H15" s="58">
        <f t="shared" si="1"/>
        <v>1012.16</v>
      </c>
      <c r="I15" s="58">
        <f t="shared" si="2"/>
        <v>506.08</v>
      </c>
      <c r="J15" s="58">
        <f t="shared" si="3"/>
        <v>569.34</v>
      </c>
      <c r="K15" s="58">
        <f t="shared" si="4"/>
        <v>129.52</v>
      </c>
      <c r="L15" s="58">
        <f t="shared" si="5"/>
        <v>31.63</v>
      </c>
      <c r="M15" s="58">
        <f t="shared" si="6"/>
        <v>31.63</v>
      </c>
      <c r="N15" s="58">
        <f t="shared" si="7"/>
        <v>25.3</v>
      </c>
      <c r="O15" s="58">
        <f t="shared" si="8"/>
        <v>50.61</v>
      </c>
      <c r="P15" s="58">
        <f t="shared" si="9"/>
        <v>0</v>
      </c>
      <c r="Q15" s="58">
        <f t="shared" si="10"/>
        <v>0</v>
      </c>
      <c r="R15" s="58">
        <f t="shared" si="11"/>
        <v>1689.04</v>
      </c>
      <c r="S15" s="58">
        <f t="shared" si="12"/>
        <v>667.23</v>
      </c>
      <c r="T15" s="58">
        <f t="shared" si="13"/>
        <v>2356.27</v>
      </c>
      <c r="U15" s="59"/>
      <c r="V15" t="s">
        <v>159</v>
      </c>
    </row>
    <row r="16" spans="1:28">
      <c r="A16" s="39" t="s">
        <v>160</v>
      </c>
      <c r="B16" s="57">
        <v>6326</v>
      </c>
      <c r="C16" s="57">
        <v>6326</v>
      </c>
      <c r="D16" s="57">
        <v>6326</v>
      </c>
      <c r="E16" s="57">
        <v>6326</v>
      </c>
      <c r="F16" s="57">
        <v>6326</v>
      </c>
      <c r="G16" s="57">
        <f t="shared" si="0"/>
        <v>0</v>
      </c>
      <c r="H16" s="58">
        <f t="shared" si="1"/>
        <v>1012.16</v>
      </c>
      <c r="I16" s="58">
        <f t="shared" si="2"/>
        <v>506.08</v>
      </c>
      <c r="J16" s="58">
        <f t="shared" si="3"/>
        <v>569.34</v>
      </c>
      <c r="K16" s="58">
        <f t="shared" si="4"/>
        <v>129.52</v>
      </c>
      <c r="L16" s="58">
        <f t="shared" si="5"/>
        <v>31.63</v>
      </c>
      <c r="M16" s="58">
        <f t="shared" si="6"/>
        <v>31.63</v>
      </c>
      <c r="N16" s="58">
        <f t="shared" si="7"/>
        <v>25.3</v>
      </c>
      <c r="O16" s="58">
        <f t="shared" si="8"/>
        <v>50.61</v>
      </c>
      <c r="P16" s="58">
        <f>ROUND(G16*$P$4,0)</f>
        <v>0</v>
      </c>
      <c r="Q16" s="58">
        <f>ROUND(G16*$Q$4,0)</f>
        <v>0</v>
      </c>
      <c r="R16" s="58">
        <f t="shared" si="11"/>
        <v>1689.04</v>
      </c>
      <c r="S16" s="58">
        <f t="shared" si="12"/>
        <v>667.23</v>
      </c>
      <c r="T16" s="58">
        <f t="shared" si="13"/>
        <v>2356.27</v>
      </c>
      <c r="U16" s="59"/>
      <c r="V16" t="s">
        <v>160</v>
      </c>
    </row>
    <row r="17" spans="1:30">
      <c r="A17" s="39" t="s">
        <v>161</v>
      </c>
      <c r="B17" s="57">
        <f t="shared" si="14"/>
        <v>6326</v>
      </c>
      <c r="C17" s="57">
        <f t="shared" si="0"/>
        <v>6326</v>
      </c>
      <c r="D17" s="133">
        <f t="shared" si="0"/>
        <v>6326</v>
      </c>
      <c r="E17" s="57">
        <f t="shared" si="0"/>
        <v>6326</v>
      </c>
      <c r="F17" s="57">
        <f t="shared" si="0"/>
        <v>6326</v>
      </c>
      <c r="G17" s="57">
        <f t="shared" si="0"/>
        <v>0</v>
      </c>
      <c r="H17" s="58">
        <f t="shared" si="1"/>
        <v>1012.16</v>
      </c>
      <c r="I17" s="58">
        <f t="shared" si="2"/>
        <v>506.08</v>
      </c>
      <c r="J17" s="58">
        <f t="shared" si="3"/>
        <v>569.34</v>
      </c>
      <c r="K17" s="58">
        <f t="shared" si="4"/>
        <v>129.52</v>
      </c>
      <c r="L17" s="58">
        <f t="shared" si="5"/>
        <v>31.63</v>
      </c>
      <c r="M17" s="58">
        <f t="shared" si="6"/>
        <v>31.63</v>
      </c>
      <c r="N17" s="58">
        <f t="shared" si="7"/>
        <v>25.3</v>
      </c>
      <c r="O17" s="58">
        <f t="shared" si="8"/>
        <v>50.61</v>
      </c>
      <c r="P17" s="58">
        <f t="shared" ref="P17:P21" si="15">ROUND(G17*$P$4,0)</f>
        <v>0</v>
      </c>
      <c r="Q17" s="58">
        <f t="shared" ref="Q17:Q21" si="16">ROUND(G17*$Q$4,0)</f>
        <v>0</v>
      </c>
      <c r="R17" s="58">
        <f t="shared" si="11"/>
        <v>1689.04</v>
      </c>
      <c r="S17" s="58">
        <f t="shared" si="12"/>
        <v>667.23</v>
      </c>
      <c r="T17" s="58">
        <f t="shared" si="13"/>
        <v>2356.27</v>
      </c>
      <c r="U17" s="59"/>
      <c r="V17" t="s">
        <v>161</v>
      </c>
    </row>
    <row r="18" spans="1:30">
      <c r="A18" s="39" t="s">
        <v>162</v>
      </c>
      <c r="B18" s="57">
        <f t="shared" si="14"/>
        <v>6326</v>
      </c>
      <c r="C18" s="57">
        <f t="shared" si="0"/>
        <v>6326</v>
      </c>
      <c r="D18" s="133">
        <f t="shared" si="0"/>
        <v>6326</v>
      </c>
      <c r="E18" s="57">
        <f t="shared" si="0"/>
        <v>6326</v>
      </c>
      <c r="F18" s="57">
        <f t="shared" si="0"/>
        <v>6326</v>
      </c>
      <c r="G18" s="57">
        <f t="shared" si="0"/>
        <v>0</v>
      </c>
      <c r="H18" s="58">
        <f t="shared" si="1"/>
        <v>1012.16</v>
      </c>
      <c r="I18" s="58">
        <f t="shared" si="2"/>
        <v>506.08</v>
      </c>
      <c r="J18" s="58">
        <f t="shared" si="3"/>
        <v>569.34</v>
      </c>
      <c r="K18" s="58">
        <f t="shared" si="4"/>
        <v>129.52</v>
      </c>
      <c r="L18" s="58">
        <f t="shared" si="5"/>
        <v>31.63</v>
      </c>
      <c r="M18" s="58">
        <f t="shared" si="6"/>
        <v>31.63</v>
      </c>
      <c r="N18" s="58">
        <f t="shared" si="7"/>
        <v>25.3</v>
      </c>
      <c r="O18" s="58">
        <f t="shared" si="8"/>
        <v>50.61</v>
      </c>
      <c r="P18" s="58">
        <f t="shared" si="15"/>
        <v>0</v>
      </c>
      <c r="Q18" s="58">
        <f t="shared" si="16"/>
        <v>0</v>
      </c>
      <c r="R18" s="58">
        <f t="shared" si="11"/>
        <v>1689.04</v>
      </c>
      <c r="S18" s="58">
        <f t="shared" si="12"/>
        <v>667.23</v>
      </c>
      <c r="T18" s="58">
        <f t="shared" si="13"/>
        <v>2356.27</v>
      </c>
      <c r="U18" s="59"/>
      <c r="V18" t="s">
        <v>162</v>
      </c>
    </row>
    <row r="19" spans="1:30">
      <c r="A19" s="39" t="s">
        <v>163</v>
      </c>
      <c r="B19" s="57">
        <f t="shared" si="14"/>
        <v>6326</v>
      </c>
      <c r="C19" s="57">
        <f t="shared" si="0"/>
        <v>6326</v>
      </c>
      <c r="D19" s="133">
        <f t="shared" si="0"/>
        <v>6326</v>
      </c>
      <c r="E19" s="57">
        <f t="shared" si="0"/>
        <v>6326</v>
      </c>
      <c r="F19" s="57">
        <f t="shared" si="0"/>
        <v>6326</v>
      </c>
      <c r="G19" s="57">
        <f t="shared" si="0"/>
        <v>0</v>
      </c>
      <c r="H19" s="58">
        <f t="shared" si="1"/>
        <v>1012.16</v>
      </c>
      <c r="I19" s="58">
        <f t="shared" si="2"/>
        <v>506.08</v>
      </c>
      <c r="J19" s="58">
        <f t="shared" si="3"/>
        <v>569.34</v>
      </c>
      <c r="K19" s="58">
        <f t="shared" si="4"/>
        <v>129.52</v>
      </c>
      <c r="L19" s="58">
        <f t="shared" si="5"/>
        <v>31.63</v>
      </c>
      <c r="M19" s="58">
        <f t="shared" si="6"/>
        <v>31.63</v>
      </c>
      <c r="N19" s="58">
        <f t="shared" si="7"/>
        <v>25.3</v>
      </c>
      <c r="O19" s="58">
        <f t="shared" si="8"/>
        <v>50.61</v>
      </c>
      <c r="P19" s="58">
        <f t="shared" si="15"/>
        <v>0</v>
      </c>
      <c r="Q19" s="58">
        <f t="shared" si="16"/>
        <v>0</v>
      </c>
      <c r="R19" s="58">
        <f t="shared" si="11"/>
        <v>1689.04</v>
      </c>
      <c r="S19" s="58">
        <f t="shared" si="12"/>
        <v>667.23</v>
      </c>
      <c r="T19" s="58">
        <f t="shared" si="13"/>
        <v>2356.27</v>
      </c>
      <c r="U19" s="59"/>
      <c r="V19" t="s">
        <v>163</v>
      </c>
    </row>
    <row r="20" spans="1:30">
      <c r="A20" s="39" t="s">
        <v>164</v>
      </c>
      <c r="B20" s="57">
        <f t="shared" si="14"/>
        <v>6326</v>
      </c>
      <c r="C20" s="57">
        <f t="shared" si="0"/>
        <v>6326</v>
      </c>
      <c r="D20" s="133">
        <f t="shared" si="0"/>
        <v>6326</v>
      </c>
      <c r="E20" s="57">
        <f t="shared" si="0"/>
        <v>6326</v>
      </c>
      <c r="F20" s="57">
        <f t="shared" si="0"/>
        <v>6326</v>
      </c>
      <c r="G20" s="57">
        <f t="shared" si="0"/>
        <v>0</v>
      </c>
      <c r="H20" s="58">
        <f t="shared" si="1"/>
        <v>1012.16</v>
      </c>
      <c r="I20" s="58">
        <f t="shared" si="2"/>
        <v>506.08</v>
      </c>
      <c r="J20" s="58">
        <f t="shared" si="3"/>
        <v>569.34</v>
      </c>
      <c r="K20" s="58">
        <f t="shared" si="4"/>
        <v>129.52</v>
      </c>
      <c r="L20" s="58">
        <f t="shared" si="5"/>
        <v>31.63</v>
      </c>
      <c r="M20" s="58">
        <f t="shared" si="6"/>
        <v>31.63</v>
      </c>
      <c r="N20" s="58">
        <f t="shared" si="7"/>
        <v>25.3</v>
      </c>
      <c r="O20" s="58">
        <f t="shared" si="8"/>
        <v>50.61</v>
      </c>
      <c r="P20" s="58">
        <f t="shared" si="15"/>
        <v>0</v>
      </c>
      <c r="Q20" s="58">
        <f t="shared" si="16"/>
        <v>0</v>
      </c>
      <c r="R20" s="58">
        <f t="shared" si="11"/>
        <v>1689.04</v>
      </c>
      <c r="S20" s="58">
        <f t="shared" si="12"/>
        <v>667.23</v>
      </c>
      <c r="T20" s="58">
        <f t="shared" si="13"/>
        <v>2356.27</v>
      </c>
      <c r="U20" s="59"/>
      <c r="V20" t="s">
        <v>164</v>
      </c>
    </row>
    <row r="21" spans="1:30">
      <c r="A21" s="39" t="s">
        <v>165</v>
      </c>
      <c r="B21" s="57">
        <f t="shared" si="14"/>
        <v>6326</v>
      </c>
      <c r="C21" s="57">
        <f t="shared" si="0"/>
        <v>6326</v>
      </c>
      <c r="D21" s="133">
        <f t="shared" si="0"/>
        <v>6326</v>
      </c>
      <c r="E21" s="57">
        <f t="shared" si="0"/>
        <v>6326</v>
      </c>
      <c r="F21" s="57">
        <f t="shared" si="0"/>
        <v>6326</v>
      </c>
      <c r="G21" s="57">
        <f t="shared" si="0"/>
        <v>0</v>
      </c>
      <c r="H21" s="58">
        <f t="shared" si="1"/>
        <v>1012.16</v>
      </c>
      <c r="I21" s="58">
        <f t="shared" si="2"/>
        <v>506.08</v>
      </c>
      <c r="J21" s="58">
        <f t="shared" si="3"/>
        <v>569.34</v>
      </c>
      <c r="K21" s="58">
        <f t="shared" si="4"/>
        <v>129.52</v>
      </c>
      <c r="L21" s="58">
        <f t="shared" si="5"/>
        <v>31.63</v>
      </c>
      <c r="M21" s="58">
        <f t="shared" si="6"/>
        <v>31.63</v>
      </c>
      <c r="N21" s="58">
        <f t="shared" si="7"/>
        <v>25.3</v>
      </c>
      <c r="O21" s="58">
        <f t="shared" si="8"/>
        <v>50.61</v>
      </c>
      <c r="P21" s="58">
        <f t="shared" si="15"/>
        <v>0</v>
      </c>
      <c r="Q21" s="58">
        <f t="shared" si="16"/>
        <v>0</v>
      </c>
      <c r="R21" s="58">
        <f t="shared" si="11"/>
        <v>1689.04</v>
      </c>
      <c r="S21" s="58">
        <f t="shared" si="12"/>
        <v>667.23</v>
      </c>
      <c r="T21" s="58">
        <f t="shared" si="13"/>
        <v>2356.27</v>
      </c>
      <c r="U21" s="59"/>
      <c r="V21" t="s">
        <v>165</v>
      </c>
    </row>
    <row r="22" spans="1:30">
      <c r="T22" s="60">
        <f>SUM(T11:T21)</f>
        <v>25918.97</v>
      </c>
    </row>
    <row r="23" spans="1:30">
      <c r="A23" s="41" t="s">
        <v>166</v>
      </c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</row>
    <row r="24" s="27" customFormat="1" ht="28.05" customHeight="1" spans="1:30">
      <c r="A24" s="61" t="s">
        <v>124</v>
      </c>
      <c r="B24" s="62" t="s">
        <v>167</v>
      </c>
      <c r="C24" s="62" t="s">
        <v>168</v>
      </c>
      <c r="D24" s="63" t="s">
        <v>169</v>
      </c>
      <c r="E24" s="63"/>
      <c r="F24" s="63"/>
      <c r="G24" s="63"/>
      <c r="H24" s="63" t="s">
        <v>170</v>
      </c>
      <c r="I24" s="63"/>
      <c r="J24" s="63"/>
      <c r="K24" s="63"/>
      <c r="L24" s="63"/>
      <c r="M24" s="63"/>
      <c r="N24" s="63"/>
      <c r="O24" s="63" t="s">
        <v>171</v>
      </c>
      <c r="P24" s="63"/>
      <c r="Q24" s="63"/>
      <c r="R24" s="63"/>
      <c r="S24" s="63"/>
      <c r="T24" s="64" t="s">
        <v>172</v>
      </c>
      <c r="U24" s="107" t="s">
        <v>173</v>
      </c>
      <c r="V24" s="64" t="s">
        <v>79</v>
      </c>
      <c r="W24" s="65" t="s">
        <v>174</v>
      </c>
      <c r="X24" s="64" t="s">
        <v>175</v>
      </c>
      <c r="Y24" s="63" t="s">
        <v>176</v>
      </c>
      <c r="Z24" s="66" t="s">
        <v>134</v>
      </c>
      <c r="AA24" s="46" t="s">
        <v>177</v>
      </c>
      <c r="AB24" s="67" t="s">
        <v>178</v>
      </c>
    </row>
    <row r="25" s="28" customFormat="1" ht="28.8" spans="1:30">
      <c r="A25" s="68"/>
      <c r="B25" s="69"/>
      <c r="C25" s="69"/>
      <c r="D25" s="46" t="s">
        <v>179</v>
      </c>
      <c r="E25" s="46" t="s">
        <v>180</v>
      </c>
      <c r="F25" s="46" t="s">
        <v>137</v>
      </c>
      <c r="G25" s="46" t="s">
        <v>140</v>
      </c>
      <c r="H25" s="46" t="s">
        <v>181</v>
      </c>
      <c r="I25" s="46" t="s">
        <v>182</v>
      </c>
      <c r="J25" s="46" t="s">
        <v>183</v>
      </c>
      <c r="K25" s="46" t="s">
        <v>184</v>
      </c>
      <c r="L25" s="46" t="s">
        <v>185</v>
      </c>
      <c r="M25" s="46" t="s">
        <v>186</v>
      </c>
      <c r="N25" s="46" t="s">
        <v>187</v>
      </c>
      <c r="O25" s="46" t="s">
        <v>188</v>
      </c>
      <c r="P25" s="46" t="s">
        <v>189</v>
      </c>
      <c r="Q25" s="46" t="s">
        <v>190</v>
      </c>
      <c r="R25" s="46" t="s">
        <v>191</v>
      </c>
      <c r="S25" s="46" t="s">
        <v>192</v>
      </c>
      <c r="T25" s="70"/>
      <c r="U25" s="108"/>
      <c r="V25" s="70"/>
      <c r="W25" s="71"/>
      <c r="X25" s="70"/>
      <c r="Y25" s="63"/>
      <c r="Z25" s="66"/>
      <c r="AA25" s="46"/>
      <c r="AB25" s="67"/>
    </row>
    <row r="26" spans="1:30">
      <c r="A26" s="72" t="s">
        <v>154</v>
      </c>
      <c r="B26" s="58">
        <f>IF(SUMIF($B$43:$B$1000,A26,$G$43:$G$1000)-R10-SUMIF($B$43:$B$1000,A26,$K$43:$K$1000)&lt;SUM(D26:G26),SUM(D26:G26),SUMIF($B$43:$B$1000,A26,$G$43:$G$1000)-R10-SUMIF($B$43:$B$1000,A26,$K$43:$K$1000))</f>
        <v>667.23</v>
      </c>
      <c r="C26" s="73">
        <v>60000</v>
      </c>
      <c r="D26" s="134">
        <f>I10</f>
        <v>506.08</v>
      </c>
      <c r="E26" s="58">
        <f>K10</f>
        <v>129.52</v>
      </c>
      <c r="F26" s="58">
        <f>M10</f>
        <v>31.63</v>
      </c>
      <c r="G26" s="58">
        <f>Q10</f>
        <v>0</v>
      </c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8">
        <f>ROUND(B26*30%,2)</f>
        <v>200.17</v>
      </c>
      <c r="T26" s="58">
        <f>IF(B26-SUM(C26:S26)&lt;=0,0,B26-SUM(C26:S26))</f>
        <v>0</v>
      </c>
      <c r="U26" s="74" t="str">
        <f t="shared" ref="U26:U37" si="17">IF(T26=0,"",IF(T26&lt;=36000,1,(IF(T26&lt;=144000,2,IF(T26&lt;=300000,3,IF(T26&lt;=420000,4,IF(T26&lt;=660000,5,IF(T26&lt;=960000,6,7))))))))</f>
        <v/>
      </c>
      <c r="V26" s="75">
        <f t="shared" ref="V26:V37" si="18">IF(U26=1,T26*3%,IF(U26=2,T26*10%-2520,IF(U26=3,T26*20%-16920,IF(U26=4,T26*25%-31920,IF(U26=5,T26*30%-52930,IF(U26=6,T26*35%-85920,IF(U26=7,T26*45%-181920,0)))))))</f>
        <v>0</v>
      </c>
      <c r="W26" s="75">
        <f>IF(ROUND(V26,2)&lt;0,0,ROUND(V26,2))</f>
        <v>0</v>
      </c>
      <c r="X26" s="76"/>
      <c r="Y26" s="77" t="str">
        <f>IF(W26=0,"",W26=X26)</f>
        <v/>
      </c>
      <c r="Z26" s="59"/>
      <c r="AA26" s="78">
        <f>IF(SUMIF($B$43:$B$1000,A26,$G$43:$G$1000)-R10&lt;0,0,SUMIF($B$43:$B$1000,A26,$G$43:$G$1000)-R10)</f>
        <v>0</v>
      </c>
      <c r="AB26" s="79">
        <f>B26-D26-E26-F26-G26-W26-SUMIF($B:$B,A26,$H:$H)+M43</f>
        <v>2.48689957516035e-14</v>
      </c>
      <c r="AC26" t="s">
        <v>154</v>
      </c>
      <c r="AD26" t="b">
        <f>AB26=SUMIF($B:$B,A26,$L:$L)</f>
        <v>0</v>
      </c>
    </row>
    <row r="27" spans="1:30">
      <c r="A27" s="72" t="s">
        <v>155</v>
      </c>
      <c r="B27" s="58">
        <f t="shared" ref="B27:B37" si="19">IF(SUMIF($B$43:$B$1000,A27,$G$43:$G$1000)-R11-SUMIF($B$43:$B$1000,A27,$K$43:$K$1000)&lt;SUM(D27:G27),SUM(D27:G27),SUMIF($B$43:$B$1000,A27,$G$43:$G$1000)-R11-SUMIF($B$43:$B$1000,A27,$K$43:$K$1000))</f>
        <v>667.23</v>
      </c>
      <c r="C27" s="73"/>
      <c r="D27" s="134">
        <f t="shared" ref="D27:D37" si="20">I11</f>
        <v>506.08</v>
      </c>
      <c r="E27" s="58">
        <f t="shared" ref="E27:E37" si="21">K11</f>
        <v>129.52</v>
      </c>
      <c r="F27" s="58">
        <f t="shared" ref="F27:F37" si="22">M11</f>
        <v>31.63</v>
      </c>
      <c r="G27" s="58">
        <f t="shared" ref="G27:G37" si="23">Q11</f>
        <v>0</v>
      </c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8">
        <f t="shared" ref="S27:S37" si="24">ROUND(B27*30%,2)</f>
        <v>200.17</v>
      </c>
      <c r="T27" s="58">
        <f>IF(SUM($B$26:B27)-SUM($C$26:S27)&lt;=0,0,SUM($B$26:B27)-SUM($C$26:S27))</f>
        <v>0</v>
      </c>
      <c r="U27" s="74" t="str">
        <f t="shared" si="17"/>
        <v/>
      </c>
      <c r="V27" s="75">
        <f t="shared" si="18"/>
        <v>0</v>
      </c>
      <c r="W27" s="75">
        <f t="shared" ref="W27:W37" si="25">IF(ROUND(V27,2)&lt;0,0,ROUND(V27,2))</f>
        <v>0</v>
      </c>
      <c r="X27" s="76"/>
      <c r="Y27" s="77" t="str">
        <f t="shared" ref="Y27:Y38" si="26">IF(W27=0,"",W27=X27)</f>
        <v/>
      </c>
      <c r="Z27" s="59"/>
      <c r="AA27" s="78">
        <f t="shared" ref="AA27:AA37" si="27">IF(SUMIF($B$43:$B$1000,A27,$G$43:$G$1000)-R11&lt;0,0,SUMIF($B$43:$B$1000,A27,$G$43:$G$1000)-R11)</f>
        <v>0</v>
      </c>
      <c r="AB27" s="79">
        <f>B27-D27-E27-F27-G27-W27-SUMIF($B:$B,A27,$H:$H)</f>
        <v>2.48689957516035e-14</v>
      </c>
      <c r="AC27" t="s">
        <v>155</v>
      </c>
      <c r="AD27" t="b">
        <f t="shared" ref="AD27:AD37" si="28">AB27=SUMIF($B:$B,A27,$L:$L)</f>
        <v>0</v>
      </c>
    </row>
    <row r="28" spans="1:30">
      <c r="A28" s="72" t="s">
        <v>156</v>
      </c>
      <c r="B28" s="58">
        <f t="shared" si="19"/>
        <v>667.23</v>
      </c>
      <c r="C28" s="73"/>
      <c r="D28" s="134">
        <f t="shared" si="20"/>
        <v>506.08</v>
      </c>
      <c r="E28" s="58">
        <f t="shared" si="21"/>
        <v>129.52</v>
      </c>
      <c r="F28" s="58">
        <f t="shared" si="22"/>
        <v>31.63</v>
      </c>
      <c r="G28" s="58">
        <f t="shared" si="23"/>
        <v>0</v>
      </c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8">
        <f t="shared" si="24"/>
        <v>200.17</v>
      </c>
      <c r="T28" s="58">
        <f>IF(SUM($B$26:B28)-SUM($C$26:S28)&lt;=0,0,SUM($B$26:B28)-SUM($C$26:S28))</f>
        <v>0</v>
      </c>
      <c r="U28" s="74" t="str">
        <f t="shared" si="17"/>
        <v/>
      </c>
      <c r="V28" s="75">
        <f t="shared" si="18"/>
        <v>0</v>
      </c>
      <c r="W28" s="75">
        <f t="shared" si="25"/>
        <v>0</v>
      </c>
      <c r="X28" s="76"/>
      <c r="Y28" s="77" t="str">
        <f t="shared" si="26"/>
        <v/>
      </c>
      <c r="Z28" s="59"/>
      <c r="AA28" s="78">
        <f t="shared" si="27"/>
        <v>0</v>
      </c>
      <c r="AB28" s="79">
        <f t="shared" ref="AB28:AB37" si="29">B28-D28-E28-F28-G28-W28-SUMIF($B:$B,A28,$H:$H)</f>
        <v>2.48689957516035e-14</v>
      </c>
      <c r="AC28" t="s">
        <v>156</v>
      </c>
      <c r="AD28" t="b">
        <f t="shared" si="28"/>
        <v>0</v>
      </c>
    </row>
    <row r="29" spans="1:30">
      <c r="A29" s="72" t="s">
        <v>157</v>
      </c>
      <c r="B29" s="58">
        <f t="shared" si="19"/>
        <v>667.23</v>
      </c>
      <c r="C29" s="73"/>
      <c r="D29" s="134">
        <f t="shared" si="20"/>
        <v>506.08</v>
      </c>
      <c r="E29" s="58">
        <f t="shared" si="21"/>
        <v>129.52</v>
      </c>
      <c r="F29" s="58">
        <f t="shared" si="22"/>
        <v>31.63</v>
      </c>
      <c r="G29" s="58">
        <f t="shared" si="23"/>
        <v>0</v>
      </c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8">
        <f t="shared" si="24"/>
        <v>200.17</v>
      </c>
      <c r="T29" s="58">
        <f>IF(SUM($B$26:B29)-SUM($C$26:S29)&lt;=0,0,SUM($B$26:B29)-SUM($C$26:S29))</f>
        <v>0</v>
      </c>
      <c r="U29" s="74" t="str">
        <f t="shared" si="17"/>
        <v/>
      </c>
      <c r="V29" s="75">
        <f t="shared" si="18"/>
        <v>0</v>
      </c>
      <c r="W29" s="75">
        <f t="shared" si="25"/>
        <v>0</v>
      </c>
      <c r="X29" s="76"/>
      <c r="Y29" s="77" t="str">
        <f t="shared" si="26"/>
        <v/>
      </c>
      <c r="Z29" s="59"/>
      <c r="AA29" s="78">
        <f t="shared" si="27"/>
        <v>0</v>
      </c>
      <c r="AB29" s="79">
        <f t="shared" si="29"/>
        <v>2.48689957516035e-14</v>
      </c>
      <c r="AC29" t="s">
        <v>157</v>
      </c>
      <c r="AD29" t="b">
        <f t="shared" si="28"/>
        <v>0</v>
      </c>
    </row>
    <row r="30" spans="1:30">
      <c r="A30" s="72" t="s">
        <v>158</v>
      </c>
      <c r="B30" s="58">
        <f t="shared" si="19"/>
        <v>667.23</v>
      </c>
      <c r="C30" s="73"/>
      <c r="D30" s="134">
        <f t="shared" si="20"/>
        <v>506.08</v>
      </c>
      <c r="E30" s="58">
        <f t="shared" si="21"/>
        <v>129.52</v>
      </c>
      <c r="F30" s="58">
        <f t="shared" si="22"/>
        <v>31.63</v>
      </c>
      <c r="G30" s="58">
        <f t="shared" si="23"/>
        <v>0</v>
      </c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8">
        <f t="shared" si="24"/>
        <v>200.17</v>
      </c>
      <c r="T30" s="58">
        <f>IF(SUM($B$26:B30)-SUM($C$26:S30)&lt;=0,0,SUM($B$26:B30)-SUM($C$26:S30))</f>
        <v>0</v>
      </c>
      <c r="U30" s="74" t="str">
        <f t="shared" si="17"/>
        <v/>
      </c>
      <c r="V30" s="75">
        <f t="shared" si="18"/>
        <v>0</v>
      </c>
      <c r="W30" s="75">
        <f t="shared" si="25"/>
        <v>0</v>
      </c>
      <c r="X30" s="76"/>
      <c r="Y30" s="77" t="str">
        <f t="shared" si="26"/>
        <v/>
      </c>
      <c r="Z30" s="59"/>
      <c r="AA30" s="78">
        <f t="shared" si="27"/>
        <v>0</v>
      </c>
      <c r="AB30" s="79">
        <f t="shared" si="29"/>
        <v>2.48689957516035e-14</v>
      </c>
      <c r="AC30" t="s">
        <v>158</v>
      </c>
      <c r="AD30" t="b">
        <f t="shared" si="28"/>
        <v>0</v>
      </c>
    </row>
    <row r="31" spans="1:30">
      <c r="A31" s="72" t="s">
        <v>159</v>
      </c>
      <c r="B31" s="58">
        <f t="shared" si="19"/>
        <v>667.23</v>
      </c>
      <c r="C31" s="73"/>
      <c r="D31" s="134">
        <f t="shared" si="20"/>
        <v>506.08</v>
      </c>
      <c r="E31" s="58">
        <f t="shared" si="21"/>
        <v>129.52</v>
      </c>
      <c r="F31" s="58">
        <f t="shared" si="22"/>
        <v>31.63</v>
      </c>
      <c r="G31" s="58">
        <f t="shared" si="23"/>
        <v>0</v>
      </c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8">
        <f t="shared" si="24"/>
        <v>200.17</v>
      </c>
      <c r="T31" s="58">
        <f>IF(SUM($B$26:B31)-SUM($C$26:S31)&lt;=0,0,SUM($B$26:B31)-SUM($C$26:S31))</f>
        <v>0</v>
      </c>
      <c r="U31" s="74" t="str">
        <f t="shared" si="17"/>
        <v/>
      </c>
      <c r="V31" s="75">
        <f t="shared" si="18"/>
        <v>0</v>
      </c>
      <c r="W31" s="75">
        <f t="shared" si="25"/>
        <v>0</v>
      </c>
      <c r="X31" s="76"/>
      <c r="Y31" s="77" t="str">
        <f t="shared" si="26"/>
        <v/>
      </c>
      <c r="Z31" s="59"/>
      <c r="AA31" s="78">
        <f t="shared" si="27"/>
        <v>0</v>
      </c>
      <c r="AB31" s="79">
        <f t="shared" si="29"/>
        <v>2.48689957516035e-14</v>
      </c>
      <c r="AC31" t="s">
        <v>159</v>
      </c>
      <c r="AD31" t="b">
        <f t="shared" si="28"/>
        <v>0</v>
      </c>
    </row>
    <row r="32" spans="1:30">
      <c r="A32" s="72" t="s">
        <v>160</v>
      </c>
      <c r="B32" s="58">
        <f t="shared" si="19"/>
        <v>667.23</v>
      </c>
      <c r="C32" s="73"/>
      <c r="D32" s="134">
        <f t="shared" si="20"/>
        <v>506.08</v>
      </c>
      <c r="E32" s="58">
        <f t="shared" si="21"/>
        <v>129.52</v>
      </c>
      <c r="F32" s="58">
        <f t="shared" si="22"/>
        <v>31.63</v>
      </c>
      <c r="G32" s="58">
        <f t="shared" si="23"/>
        <v>0</v>
      </c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8">
        <f t="shared" si="24"/>
        <v>200.17</v>
      </c>
      <c r="T32" s="58">
        <f>IF(SUM($B$26:B32)-SUM($C$26:S32)&lt;=0,0,SUM($B$26:B32)-SUM($C$26:S32))</f>
        <v>0</v>
      </c>
      <c r="U32" s="74" t="str">
        <f t="shared" si="17"/>
        <v/>
      </c>
      <c r="V32" s="75">
        <f t="shared" si="18"/>
        <v>0</v>
      </c>
      <c r="W32" s="75">
        <f t="shared" si="25"/>
        <v>0</v>
      </c>
      <c r="X32" s="76"/>
      <c r="Y32" s="77" t="str">
        <f t="shared" si="26"/>
        <v/>
      </c>
      <c r="Z32" s="59"/>
      <c r="AA32" s="78">
        <f t="shared" si="27"/>
        <v>0</v>
      </c>
      <c r="AB32" s="79">
        <f t="shared" si="29"/>
        <v>2.48689957516035e-14</v>
      </c>
      <c r="AC32" t="s">
        <v>160</v>
      </c>
      <c r="AD32" t="b">
        <f t="shared" si="28"/>
        <v>0</v>
      </c>
    </row>
    <row r="33" spans="1:30">
      <c r="A33" s="72" t="s">
        <v>161</v>
      </c>
      <c r="B33" s="58">
        <f t="shared" si="19"/>
        <v>667.23</v>
      </c>
      <c r="C33" s="73"/>
      <c r="D33" s="134">
        <f t="shared" si="20"/>
        <v>506.08</v>
      </c>
      <c r="E33" s="58">
        <f t="shared" si="21"/>
        <v>129.52</v>
      </c>
      <c r="F33" s="58">
        <f t="shared" si="22"/>
        <v>31.63</v>
      </c>
      <c r="G33" s="58">
        <f t="shared" si="23"/>
        <v>0</v>
      </c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8">
        <f t="shared" si="24"/>
        <v>200.17</v>
      </c>
      <c r="T33" s="58">
        <f>IF(SUM($B$26:B33)-SUM($C$26:S33)&lt;=0,0,SUM($B$26:B33)-SUM($C$26:S33))</f>
        <v>0</v>
      </c>
      <c r="U33" s="74" t="str">
        <f t="shared" si="17"/>
        <v/>
      </c>
      <c r="V33" s="75">
        <f t="shared" si="18"/>
        <v>0</v>
      </c>
      <c r="W33" s="75">
        <f t="shared" si="25"/>
        <v>0</v>
      </c>
      <c r="X33" s="76"/>
      <c r="Y33" s="77" t="str">
        <f t="shared" si="26"/>
        <v/>
      </c>
      <c r="Z33" s="59"/>
      <c r="AA33" s="78">
        <f t="shared" si="27"/>
        <v>0</v>
      </c>
      <c r="AB33" s="79">
        <f t="shared" si="29"/>
        <v>2.48689957516035e-14</v>
      </c>
      <c r="AC33" t="s">
        <v>161</v>
      </c>
      <c r="AD33" t="b">
        <f t="shared" si="28"/>
        <v>0</v>
      </c>
    </row>
    <row r="34" spans="1:30">
      <c r="A34" s="72" t="s">
        <v>162</v>
      </c>
      <c r="B34" s="58">
        <f t="shared" si="19"/>
        <v>667.23</v>
      </c>
      <c r="C34" s="73"/>
      <c r="D34" s="134">
        <f t="shared" si="20"/>
        <v>506.08</v>
      </c>
      <c r="E34" s="58">
        <f t="shared" si="21"/>
        <v>129.52</v>
      </c>
      <c r="F34" s="58">
        <f t="shared" si="22"/>
        <v>31.63</v>
      </c>
      <c r="G34" s="58">
        <f t="shared" si="23"/>
        <v>0</v>
      </c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8">
        <f t="shared" si="24"/>
        <v>200.17</v>
      </c>
      <c r="T34" s="58">
        <f>IF(SUM($B$26:B34)-SUM($C$26:S34)&lt;=0,0,SUM($B$26:B34)-SUM($C$26:S34))</f>
        <v>0</v>
      </c>
      <c r="U34" s="74" t="str">
        <f t="shared" si="17"/>
        <v/>
      </c>
      <c r="V34" s="75">
        <f t="shared" si="18"/>
        <v>0</v>
      </c>
      <c r="W34" s="75">
        <f t="shared" si="25"/>
        <v>0</v>
      </c>
      <c r="X34" s="76"/>
      <c r="Y34" s="77" t="str">
        <f t="shared" si="26"/>
        <v/>
      </c>
      <c r="Z34" s="59"/>
      <c r="AA34" s="78">
        <f t="shared" si="27"/>
        <v>0</v>
      </c>
      <c r="AB34" s="79">
        <f t="shared" si="29"/>
        <v>2.48689957516035e-14</v>
      </c>
      <c r="AC34" t="s">
        <v>162</v>
      </c>
      <c r="AD34" t="b">
        <f t="shared" si="28"/>
        <v>0</v>
      </c>
    </row>
    <row r="35" spans="1:30">
      <c r="A35" s="72" t="s">
        <v>163</v>
      </c>
      <c r="B35" s="58">
        <f t="shared" si="19"/>
        <v>667.23</v>
      </c>
      <c r="C35" s="73"/>
      <c r="D35" s="134">
        <f t="shared" si="20"/>
        <v>506.08</v>
      </c>
      <c r="E35" s="58">
        <f t="shared" si="21"/>
        <v>129.52</v>
      </c>
      <c r="F35" s="58">
        <f t="shared" si="22"/>
        <v>31.63</v>
      </c>
      <c r="G35" s="58">
        <f t="shared" si="23"/>
        <v>0</v>
      </c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8">
        <f t="shared" si="24"/>
        <v>200.17</v>
      </c>
      <c r="T35" s="58">
        <f>IF(SUM($B$26:B35)-SUM($C$26:S35)&lt;=0,0,SUM($B$26:B35)-SUM($C$26:S35))</f>
        <v>0</v>
      </c>
      <c r="U35" s="74" t="str">
        <f t="shared" si="17"/>
        <v/>
      </c>
      <c r="V35" s="75">
        <f t="shared" si="18"/>
        <v>0</v>
      </c>
      <c r="W35" s="75">
        <f t="shared" si="25"/>
        <v>0</v>
      </c>
      <c r="X35" s="76"/>
      <c r="Y35" s="77" t="str">
        <f t="shared" si="26"/>
        <v/>
      </c>
      <c r="Z35" s="59"/>
      <c r="AA35" s="78">
        <f t="shared" si="27"/>
        <v>0</v>
      </c>
      <c r="AB35" s="79">
        <f t="shared" si="29"/>
        <v>2.48689957516035e-14</v>
      </c>
      <c r="AC35" t="s">
        <v>163</v>
      </c>
      <c r="AD35" t="b">
        <f t="shared" si="28"/>
        <v>0</v>
      </c>
    </row>
    <row r="36" spans="1:30">
      <c r="A36" s="72" t="s">
        <v>164</v>
      </c>
      <c r="B36" s="58">
        <f t="shared" si="19"/>
        <v>667.23</v>
      </c>
      <c r="C36" s="73"/>
      <c r="D36" s="134">
        <f t="shared" si="20"/>
        <v>506.08</v>
      </c>
      <c r="E36" s="58">
        <f t="shared" si="21"/>
        <v>129.52</v>
      </c>
      <c r="F36" s="58">
        <f t="shared" si="22"/>
        <v>31.63</v>
      </c>
      <c r="G36" s="58">
        <f t="shared" si="23"/>
        <v>0</v>
      </c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  <c r="S36" s="58">
        <f t="shared" si="24"/>
        <v>200.17</v>
      </c>
      <c r="T36" s="58">
        <f>IF(SUM($B$26:B36)-SUM($C$26:S36)&lt;=0,0,SUM($B$26:B36)-SUM($C$26:S36))</f>
        <v>0</v>
      </c>
      <c r="U36" s="74" t="str">
        <f t="shared" si="17"/>
        <v/>
      </c>
      <c r="V36" s="75">
        <f t="shared" si="18"/>
        <v>0</v>
      </c>
      <c r="W36" s="75">
        <f t="shared" si="25"/>
        <v>0</v>
      </c>
      <c r="X36" s="76"/>
      <c r="Y36" s="77" t="str">
        <f t="shared" si="26"/>
        <v/>
      </c>
      <c r="Z36" s="59"/>
      <c r="AA36" s="78">
        <f t="shared" si="27"/>
        <v>0</v>
      </c>
      <c r="AB36" s="79">
        <f t="shared" si="29"/>
        <v>2.48689957516035e-14</v>
      </c>
      <c r="AC36" t="s">
        <v>164</v>
      </c>
      <c r="AD36" t="b">
        <f t="shared" si="28"/>
        <v>0</v>
      </c>
    </row>
    <row r="37" spans="1:30">
      <c r="A37" s="72" t="s">
        <v>165</v>
      </c>
      <c r="B37" s="58">
        <f t="shared" si="19"/>
        <v>667.23</v>
      </c>
      <c r="C37" s="73"/>
      <c r="D37" s="134">
        <f t="shared" si="20"/>
        <v>506.08</v>
      </c>
      <c r="E37" s="58">
        <f t="shared" si="21"/>
        <v>129.52</v>
      </c>
      <c r="F37" s="58">
        <f t="shared" si="22"/>
        <v>31.63</v>
      </c>
      <c r="G37" s="58">
        <f t="shared" si="23"/>
        <v>0</v>
      </c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  <c r="S37" s="58">
        <f t="shared" si="24"/>
        <v>200.17</v>
      </c>
      <c r="T37" s="58">
        <f>IF(SUM($B$26:B37)-SUM($C$26:S37)&lt;=0,0,SUM($B$26:B37)-SUM($C$26:S37))</f>
        <v>0</v>
      </c>
      <c r="U37" s="74" t="str">
        <f t="shared" si="17"/>
        <v/>
      </c>
      <c r="V37" s="75">
        <f t="shared" si="18"/>
        <v>0</v>
      </c>
      <c r="W37" s="75">
        <f t="shared" si="25"/>
        <v>0</v>
      </c>
      <c r="X37" s="76"/>
      <c r="Y37" s="77" t="str">
        <f t="shared" si="26"/>
        <v/>
      </c>
      <c r="Z37" s="59"/>
      <c r="AA37" s="78">
        <f t="shared" si="27"/>
        <v>0</v>
      </c>
      <c r="AB37" s="79">
        <f t="shared" si="29"/>
        <v>2.48689957516035e-14</v>
      </c>
      <c r="AC37" t="s">
        <v>165</v>
      </c>
      <c r="AD37" t="b">
        <f t="shared" si="28"/>
        <v>0</v>
      </c>
    </row>
    <row r="38" spans="1:30">
      <c r="A38" s="72" t="s">
        <v>103</v>
      </c>
      <c r="B38" s="58">
        <f>SUM(B26:B37)+B39</f>
        <v>8006.76</v>
      </c>
      <c r="C38" s="58">
        <f>SUM(C26:C37)</f>
        <v>60000</v>
      </c>
      <c r="D38" s="134">
        <f t="shared" ref="D38:W38" si="30">SUM(D26:D37)</f>
        <v>6072.96</v>
      </c>
      <c r="E38" s="58">
        <f t="shared" si="30"/>
        <v>1554.24</v>
      </c>
      <c r="F38" s="58">
        <f t="shared" si="30"/>
        <v>379.56</v>
      </c>
      <c r="G38" s="58">
        <f t="shared" si="30"/>
        <v>0</v>
      </c>
      <c r="H38" s="58">
        <f t="shared" si="30"/>
        <v>0</v>
      </c>
      <c r="I38" s="58">
        <f t="shared" si="30"/>
        <v>0</v>
      </c>
      <c r="J38" s="58">
        <f t="shared" si="30"/>
        <v>0</v>
      </c>
      <c r="K38" s="58">
        <f t="shared" si="30"/>
        <v>0</v>
      </c>
      <c r="L38" s="58">
        <f t="shared" si="30"/>
        <v>0</v>
      </c>
      <c r="M38" s="58">
        <f t="shared" si="30"/>
        <v>0</v>
      </c>
      <c r="N38" s="58">
        <f t="shared" si="30"/>
        <v>0</v>
      </c>
      <c r="O38" s="58">
        <f t="shared" si="30"/>
        <v>0</v>
      </c>
      <c r="P38" s="58">
        <f t="shared" si="30"/>
        <v>0</v>
      </c>
      <c r="Q38" s="58">
        <f t="shared" si="30"/>
        <v>0</v>
      </c>
      <c r="R38" s="58">
        <f t="shared" si="30"/>
        <v>0</v>
      </c>
      <c r="S38" s="58">
        <f t="shared" si="30"/>
        <v>2402.04</v>
      </c>
      <c r="T38" s="58"/>
      <c r="U38" s="80"/>
      <c r="V38" s="58">
        <f t="shared" si="30"/>
        <v>0</v>
      </c>
      <c r="W38" s="58">
        <f t="shared" si="30"/>
        <v>0</v>
      </c>
      <c r="X38" s="58">
        <f>SUM(X26:X37)+X39</f>
        <v>0</v>
      </c>
      <c r="Y38" s="77" t="str">
        <f t="shared" si="26"/>
        <v/>
      </c>
      <c r="Z38" s="81"/>
      <c r="AA38" s="82">
        <f>SUM(AA26:AA37)</f>
        <v>0</v>
      </c>
      <c r="AB38" s="79">
        <f>SUM(AB26:AB37)</f>
        <v>2.98427949019242e-13</v>
      </c>
    </row>
    <row r="39" spans="1:30">
      <c r="A39" s="72" t="s">
        <v>193</v>
      </c>
      <c r="B39" s="73"/>
      <c r="C39" s="83"/>
      <c r="D39" s="135"/>
      <c r="E39" s="84"/>
      <c r="F39" s="84"/>
      <c r="G39" s="84"/>
      <c r="H39" s="84"/>
      <c r="I39" s="84" t="b">
        <f>I40=T22</f>
        <v>0</v>
      </c>
      <c r="J39" s="84" t="b">
        <f>J40=(X38+X39)</f>
        <v>1</v>
      </c>
      <c r="K39" s="84"/>
      <c r="L39" s="84"/>
      <c r="M39" s="84"/>
      <c r="N39" s="84"/>
      <c r="O39" s="84"/>
      <c r="P39" s="84"/>
      <c r="Q39" s="84"/>
      <c r="R39" s="84"/>
      <c r="S39" s="84"/>
      <c r="T39" s="84"/>
      <c r="X39" s="85"/>
    </row>
    <row r="40" s="29" customFormat="1" spans="1:30">
      <c r="A40" s="86" t="s">
        <v>194</v>
      </c>
      <c r="B40" s="73">
        <f>G40-SUM(R10:R21)-K40</f>
        <v>-20268.48</v>
      </c>
      <c r="C40" s="83"/>
      <c r="D40" s="136"/>
      <c r="E40" s="83"/>
      <c r="F40" s="87">
        <f>SUM(F44:F1000)</f>
        <v>0</v>
      </c>
      <c r="G40" s="87">
        <f t="shared" ref="G40:L40" si="31">SUM(G44:G1000)</f>
        <v>0</v>
      </c>
      <c r="H40" s="87">
        <f t="shared" si="31"/>
        <v>0</v>
      </c>
      <c r="I40" s="87">
        <f t="shared" si="31"/>
        <v>0</v>
      </c>
      <c r="J40" s="87">
        <f t="shared" si="31"/>
        <v>0</v>
      </c>
      <c r="K40" s="87">
        <f t="shared" si="31"/>
        <v>0</v>
      </c>
      <c r="L40" s="87">
        <f t="shared" si="31"/>
        <v>0</v>
      </c>
      <c r="M40" s="83">
        <f>G40-H40-I40-J40-K40-L40+M43</f>
        <v>0</v>
      </c>
      <c r="N40" s="83"/>
      <c r="O40" s="83"/>
      <c r="P40" s="83"/>
      <c r="Q40" s="83"/>
      <c r="R40" s="83"/>
      <c r="S40" s="83"/>
      <c r="T40" s="83"/>
      <c r="W40" s="88" t="s">
        <v>195</v>
      </c>
      <c r="X40" s="89">
        <f>IF((B38-B39)=0,0,V37/(B38-B39))</f>
        <v>0</v>
      </c>
      <c r="Z40" s="90"/>
    </row>
    <row r="41" spans="1:30">
      <c r="A41" s="41" t="s">
        <v>196</v>
      </c>
      <c r="B41" s="41"/>
      <c r="C41" s="41"/>
      <c r="D41" s="41"/>
      <c r="E41" s="41"/>
      <c r="F41" s="41"/>
      <c r="G41" s="41"/>
      <c r="H41" s="41"/>
      <c r="I41" s="41"/>
      <c r="J41" s="91" t="s">
        <v>197</v>
      </c>
      <c r="K41" s="92">
        <v>0.85</v>
      </c>
      <c r="L41" s="93" t="s">
        <v>198</v>
      </c>
      <c r="M41" s="86">
        <f>SUMIF(档案费管理台账!$E$4:$E$1000,G1,档案费管理台账!$H$4:$H$1000)</f>
        <v>0</v>
      </c>
      <c r="N41" s="84" t="b">
        <f>M41=SUM(H43:H1000)</f>
        <v>1</v>
      </c>
      <c r="O41" s="84"/>
      <c r="P41" s="84"/>
      <c r="Q41" s="84"/>
      <c r="R41" s="84"/>
      <c r="S41" s="84"/>
      <c r="T41" s="84"/>
    </row>
    <row r="42" s="27" customFormat="1" spans="1:30">
      <c r="A42" s="63" t="s">
        <v>4</v>
      </c>
      <c r="B42" s="67" t="s">
        <v>124</v>
      </c>
      <c r="C42" s="67" t="s">
        <v>199</v>
      </c>
      <c r="D42" s="46" t="s">
        <v>200</v>
      </c>
      <c r="E42" s="63" t="s">
        <v>7</v>
      </c>
      <c r="F42" s="63" t="s">
        <v>201</v>
      </c>
      <c r="G42" s="63" t="s">
        <v>202</v>
      </c>
      <c r="H42" s="63" t="s">
        <v>11</v>
      </c>
      <c r="I42" s="63" t="s">
        <v>203</v>
      </c>
      <c r="J42" s="63" t="s">
        <v>204</v>
      </c>
      <c r="K42" s="63" t="s">
        <v>205</v>
      </c>
      <c r="L42" s="63" t="s">
        <v>206</v>
      </c>
      <c r="M42" s="63" t="s">
        <v>207</v>
      </c>
      <c r="N42" s="94" t="s">
        <v>77</v>
      </c>
      <c r="O42" s="95"/>
      <c r="P42" s="95"/>
      <c r="Q42" s="95"/>
      <c r="R42" s="95"/>
      <c r="S42" s="95"/>
      <c r="T42" s="95"/>
      <c r="U42" s="109"/>
      <c r="V42" s="95"/>
      <c r="W42" s="96"/>
      <c r="Z42" s="48"/>
      <c r="AB42" s="47"/>
    </row>
    <row r="43" spans="1:30">
      <c r="A43" s="97">
        <f>IF(D43="","",ROW()-42)</f>
        <v>1</v>
      </c>
      <c r="B43" s="98" t="str">
        <f>IF(C43="","",MONTH(C43)&amp;"月")</f>
        <v>1月</v>
      </c>
      <c r="C43" s="99">
        <v>45292</v>
      </c>
      <c r="D43" s="137" t="s">
        <v>208</v>
      </c>
      <c r="E43" s="100"/>
      <c r="F43" s="57"/>
      <c r="G43" s="58"/>
      <c r="H43" s="58"/>
      <c r="I43" s="57"/>
      <c r="J43" s="57"/>
      <c r="K43" s="57"/>
      <c r="L43" s="57"/>
      <c r="M43" s="101"/>
      <c r="N43" s="102"/>
      <c r="O43" s="84"/>
      <c r="P43" s="84"/>
      <c r="Q43" s="84"/>
      <c r="R43" s="84"/>
      <c r="S43" s="84"/>
      <c r="T43" s="84"/>
      <c r="U43" s="110"/>
      <c r="V43" s="84"/>
      <c r="W43" s="83"/>
    </row>
    <row r="44" spans="1:30">
      <c r="A44" s="97" t="str">
        <f>IF(C44="","",ROW()-42)</f>
        <v/>
      </c>
      <c r="B44" s="98" t="str">
        <f>IF(C44="","",MONTH(C44)&amp;"月")</f>
        <v/>
      </c>
      <c r="C44" s="99"/>
      <c r="D44" s="137"/>
      <c r="E44" s="100"/>
      <c r="F44" s="57"/>
      <c r="G44" s="58">
        <f>IF(F44="",0,F44*$K$41)</f>
        <v>0</v>
      </c>
      <c r="H44" s="58">
        <f>IF(E44="",0,IFERROR(VLOOKUP(E44,档案费管理台账!$D$4:$H$1000,5,0),0))</f>
        <v>0</v>
      </c>
      <c r="I44" s="57"/>
      <c r="J44" s="57"/>
      <c r="K44" s="57"/>
      <c r="L44" s="57"/>
      <c r="M44" s="58" t="str">
        <f>IF(C44="","",ROUND(M43+G44-I44-J44-K44-L44-H44,2))</f>
        <v/>
      </c>
      <c r="N44" s="102"/>
      <c r="O44" s="84"/>
      <c r="P44" s="84"/>
      <c r="Q44" s="84"/>
      <c r="R44" s="84"/>
      <c r="S44" s="84"/>
      <c r="T44" s="84"/>
      <c r="U44" s="110"/>
      <c r="V44" s="84"/>
      <c r="W44" s="83"/>
    </row>
    <row r="45" spans="1:30">
      <c r="A45" s="97" t="str">
        <f t="shared" ref="A45:A108" si="32">IF(C45="","",ROW()-42)</f>
        <v/>
      </c>
      <c r="B45" s="98" t="str">
        <f t="shared" ref="B45:B107" si="33">IF(C45="","",MONTH(C45)&amp;"月")</f>
        <v/>
      </c>
      <c r="C45" s="99"/>
      <c r="D45" s="137"/>
      <c r="E45" s="100"/>
      <c r="F45" s="57"/>
      <c r="G45" s="58">
        <f t="shared" ref="G45:G108" si="34">IF(F45="",0,F45*$K$41)</f>
        <v>0</v>
      </c>
      <c r="H45" s="58">
        <f>IF(E45="",0,IFERROR(VLOOKUP(E45,档案费管理台账!$D$4:$H$1000,5,0),0))</f>
        <v>0</v>
      </c>
      <c r="I45" s="57"/>
      <c r="J45" s="57"/>
      <c r="K45" s="57"/>
      <c r="L45" s="57"/>
      <c r="M45" s="58" t="str">
        <f t="shared" ref="M45:M108" si="35">IF(C45="","",ROUND(M44+G45-I45-J45-K45-L45-H45,2))</f>
        <v/>
      </c>
      <c r="N45" s="102"/>
      <c r="O45" s="84"/>
      <c r="P45" s="84"/>
      <c r="Q45" s="84"/>
      <c r="R45" s="84"/>
      <c r="S45" s="84"/>
      <c r="T45" s="84"/>
      <c r="U45" s="110"/>
      <c r="V45" s="84"/>
      <c r="W45" s="83"/>
    </row>
    <row r="46" spans="1:30">
      <c r="A46" s="97" t="str">
        <f t="shared" si="32"/>
        <v/>
      </c>
      <c r="B46" s="98" t="str">
        <f t="shared" si="33"/>
        <v/>
      </c>
      <c r="C46" s="99"/>
      <c r="D46" s="137"/>
      <c r="E46" s="100"/>
      <c r="F46" s="57"/>
      <c r="G46" s="58">
        <f t="shared" si="34"/>
        <v>0</v>
      </c>
      <c r="H46" s="58">
        <f>IF(E46="",0,IFERROR(VLOOKUP(E46,档案费管理台账!$D$4:$H$1000,5,0),0))</f>
        <v>0</v>
      </c>
      <c r="I46" s="57"/>
      <c r="J46" s="57"/>
      <c r="K46" s="57"/>
      <c r="L46" s="57"/>
      <c r="M46" s="58" t="str">
        <f t="shared" si="35"/>
        <v/>
      </c>
      <c r="N46" s="102"/>
      <c r="O46" s="84"/>
      <c r="P46" s="84"/>
      <c r="Q46" s="84"/>
      <c r="R46" s="84"/>
      <c r="S46" s="84"/>
      <c r="T46" s="84"/>
      <c r="U46" s="110"/>
      <c r="V46" s="84"/>
      <c r="W46" s="83"/>
    </row>
    <row r="47" spans="1:30">
      <c r="A47" s="97" t="str">
        <f t="shared" si="32"/>
        <v/>
      </c>
      <c r="B47" s="98" t="str">
        <f t="shared" si="33"/>
        <v/>
      </c>
      <c r="C47" s="99"/>
      <c r="D47" s="137"/>
      <c r="E47" s="100"/>
      <c r="F47" s="57"/>
      <c r="G47" s="58">
        <f t="shared" si="34"/>
        <v>0</v>
      </c>
      <c r="H47" s="58">
        <f>IF(E47="",0,IFERROR(VLOOKUP(E47,档案费管理台账!$D$4:$H$1000,5,0),0))</f>
        <v>0</v>
      </c>
      <c r="I47" s="57"/>
      <c r="J47" s="57"/>
      <c r="K47" s="57"/>
      <c r="L47" s="57"/>
      <c r="M47" s="58" t="str">
        <f t="shared" si="35"/>
        <v/>
      </c>
      <c r="N47" s="102"/>
      <c r="O47" s="84"/>
      <c r="P47" s="84"/>
      <c r="Q47" s="84"/>
      <c r="R47" s="84"/>
      <c r="S47" s="84"/>
      <c r="T47" s="84"/>
      <c r="U47" s="110"/>
      <c r="V47" s="84"/>
      <c r="W47" s="83"/>
    </row>
    <row r="48" spans="1:30">
      <c r="A48" s="97" t="str">
        <f t="shared" si="32"/>
        <v/>
      </c>
      <c r="B48" s="98" t="str">
        <f t="shared" si="33"/>
        <v/>
      </c>
      <c r="C48" s="99"/>
      <c r="D48" s="137"/>
      <c r="E48" s="100"/>
      <c r="F48" s="57"/>
      <c r="G48" s="58">
        <f t="shared" si="34"/>
        <v>0</v>
      </c>
      <c r="H48" s="58">
        <f>IF(E48="",0,IFERROR(VLOOKUP(E48,档案费管理台账!$D$4:$H$1000,5,0),0))</f>
        <v>0</v>
      </c>
      <c r="I48" s="57"/>
      <c r="J48" s="57"/>
      <c r="K48" s="57"/>
      <c r="L48" s="57"/>
      <c r="M48" s="58" t="str">
        <f t="shared" si="35"/>
        <v/>
      </c>
      <c r="N48" s="102"/>
      <c r="O48" s="84"/>
      <c r="P48" s="84"/>
      <c r="Q48" s="84"/>
      <c r="R48" s="84"/>
      <c r="S48" s="84"/>
      <c r="T48" s="84"/>
      <c r="U48" s="110"/>
      <c r="V48" s="84"/>
      <c r="W48" s="83"/>
    </row>
    <row r="49" spans="1:23">
      <c r="A49" s="97" t="str">
        <f t="shared" si="32"/>
        <v/>
      </c>
      <c r="B49" s="98" t="str">
        <f t="shared" si="33"/>
        <v/>
      </c>
      <c r="C49" s="99"/>
      <c r="D49" s="137"/>
      <c r="E49" s="100"/>
      <c r="F49" s="57"/>
      <c r="G49" s="58">
        <f t="shared" si="34"/>
        <v>0</v>
      </c>
      <c r="H49" s="58">
        <f>IF(E49="",0,IFERROR(VLOOKUP(E49,档案费管理台账!$D$4:$H$1000,5,0),0))</f>
        <v>0</v>
      </c>
      <c r="I49" s="57"/>
      <c r="J49" s="57"/>
      <c r="K49" s="57"/>
      <c r="L49" s="57"/>
      <c r="M49" s="58" t="str">
        <f t="shared" si="35"/>
        <v/>
      </c>
      <c r="N49" s="102"/>
      <c r="O49" s="84"/>
      <c r="P49" s="84"/>
      <c r="Q49" s="84"/>
      <c r="R49" s="84"/>
      <c r="S49" s="84"/>
      <c r="T49" s="84"/>
      <c r="U49" s="110"/>
      <c r="V49" s="84"/>
      <c r="W49" s="83"/>
    </row>
    <row r="50" spans="1:23">
      <c r="A50" s="97" t="str">
        <f t="shared" si="32"/>
        <v/>
      </c>
      <c r="B50" s="98" t="str">
        <f t="shared" si="33"/>
        <v/>
      </c>
      <c r="C50" s="99"/>
      <c r="D50" s="137"/>
      <c r="E50" s="100"/>
      <c r="F50" s="57"/>
      <c r="G50" s="58">
        <f t="shared" si="34"/>
        <v>0</v>
      </c>
      <c r="H50" s="58">
        <f>IF(E50="",0,IFERROR(VLOOKUP(E50,档案费管理台账!$D$4:$H$1000,5,0),0))</f>
        <v>0</v>
      </c>
      <c r="I50" s="57"/>
      <c r="J50" s="57"/>
      <c r="K50" s="57"/>
      <c r="L50" s="57"/>
      <c r="M50" s="58" t="str">
        <f t="shared" si="35"/>
        <v/>
      </c>
      <c r="N50" s="102"/>
      <c r="O50" s="84"/>
      <c r="P50" s="84"/>
      <c r="Q50" s="84"/>
      <c r="R50" s="84"/>
      <c r="S50" s="84"/>
      <c r="T50" s="84"/>
      <c r="U50" s="110"/>
      <c r="V50" s="84"/>
      <c r="W50" s="83"/>
    </row>
    <row r="51" spans="1:23">
      <c r="A51" s="97" t="str">
        <f t="shared" si="32"/>
        <v/>
      </c>
      <c r="B51" s="98" t="str">
        <f t="shared" si="33"/>
        <v/>
      </c>
      <c r="C51" s="99"/>
      <c r="D51" s="137"/>
      <c r="E51" s="100"/>
      <c r="F51" s="57"/>
      <c r="G51" s="58">
        <f t="shared" si="34"/>
        <v>0</v>
      </c>
      <c r="H51" s="58">
        <f>IF(E51="",0,IFERROR(VLOOKUP(E51,档案费管理台账!$D$4:$H$1000,5,0),0))</f>
        <v>0</v>
      </c>
      <c r="I51" s="57"/>
      <c r="J51" s="57"/>
      <c r="K51" s="57"/>
      <c r="L51" s="57"/>
      <c r="M51" s="58" t="str">
        <f t="shared" si="35"/>
        <v/>
      </c>
      <c r="N51" s="102"/>
      <c r="O51" s="84"/>
      <c r="P51" s="84"/>
      <c r="Q51" s="84"/>
      <c r="R51" s="84"/>
      <c r="S51" s="84"/>
      <c r="T51" s="84"/>
      <c r="U51" s="110"/>
      <c r="V51" s="84"/>
      <c r="W51" s="83"/>
    </row>
    <row r="52" spans="1:23">
      <c r="A52" s="97" t="str">
        <f t="shared" si="32"/>
        <v/>
      </c>
      <c r="B52" s="98" t="str">
        <f t="shared" si="33"/>
        <v/>
      </c>
      <c r="C52" s="99"/>
      <c r="D52" s="137"/>
      <c r="E52" s="100"/>
      <c r="F52" s="57"/>
      <c r="G52" s="58">
        <f t="shared" si="34"/>
        <v>0</v>
      </c>
      <c r="H52" s="58">
        <f>IF(E52="",0,IFERROR(VLOOKUP(E52,档案费管理台账!$D$4:$H$1000,5,0),0))</f>
        <v>0</v>
      </c>
      <c r="I52" s="57"/>
      <c r="J52" s="57"/>
      <c r="K52" s="57"/>
      <c r="L52" s="57"/>
      <c r="M52" s="58" t="str">
        <f t="shared" si="35"/>
        <v/>
      </c>
      <c r="N52" s="102"/>
    </row>
    <row r="53" spans="1:23">
      <c r="A53" s="97" t="str">
        <f t="shared" si="32"/>
        <v/>
      </c>
      <c r="B53" s="98" t="str">
        <f t="shared" si="33"/>
        <v/>
      </c>
      <c r="C53" s="99"/>
      <c r="D53" s="137"/>
      <c r="E53" s="100"/>
      <c r="F53" s="57"/>
      <c r="G53" s="58">
        <f t="shared" si="34"/>
        <v>0</v>
      </c>
      <c r="H53" s="58">
        <f>IF(E53="",0,IFERROR(VLOOKUP(E53,档案费管理台账!$D$4:$H$1000,5,0),0))</f>
        <v>0</v>
      </c>
      <c r="I53" s="57"/>
      <c r="J53" s="57"/>
      <c r="K53" s="57"/>
      <c r="L53" s="57"/>
      <c r="M53" s="58" t="str">
        <f t="shared" si="35"/>
        <v/>
      </c>
      <c r="N53" s="102"/>
    </row>
    <row r="54" spans="1:23">
      <c r="A54" s="97" t="str">
        <f t="shared" si="32"/>
        <v/>
      </c>
      <c r="B54" s="98" t="str">
        <f t="shared" si="33"/>
        <v/>
      </c>
      <c r="C54" s="99"/>
      <c r="D54" s="137"/>
      <c r="E54" s="100"/>
      <c r="F54" s="57"/>
      <c r="G54" s="58">
        <f t="shared" si="34"/>
        <v>0</v>
      </c>
      <c r="H54" s="58">
        <f>IF(E54="",0,IFERROR(VLOOKUP(E54,档案费管理台账!$D$4:$H$1000,5,0),0))</f>
        <v>0</v>
      </c>
      <c r="I54" s="57"/>
      <c r="J54" s="57"/>
      <c r="K54" s="57"/>
      <c r="L54" s="57"/>
      <c r="M54" s="58" t="str">
        <f t="shared" si="35"/>
        <v/>
      </c>
      <c r="N54" s="102"/>
    </row>
    <row r="55" spans="1:23">
      <c r="A55" s="97" t="str">
        <f t="shared" si="32"/>
        <v/>
      </c>
      <c r="B55" s="98" t="str">
        <f t="shared" si="33"/>
        <v/>
      </c>
      <c r="C55" s="99"/>
      <c r="D55" s="137"/>
      <c r="E55" s="100"/>
      <c r="F55" s="57"/>
      <c r="G55" s="58">
        <f t="shared" si="34"/>
        <v>0</v>
      </c>
      <c r="H55" s="58">
        <f>IF(E55="",0,IFERROR(VLOOKUP(E55,档案费管理台账!$D$4:$H$1000,5,0),0))</f>
        <v>0</v>
      </c>
      <c r="I55" s="57"/>
      <c r="J55" s="57"/>
      <c r="K55" s="57"/>
      <c r="L55" s="57"/>
      <c r="M55" s="58" t="str">
        <f t="shared" si="35"/>
        <v/>
      </c>
      <c r="N55" s="102"/>
    </row>
    <row r="56" spans="1:23">
      <c r="A56" s="97" t="str">
        <f t="shared" si="32"/>
        <v/>
      </c>
      <c r="B56" s="98" t="str">
        <f t="shared" si="33"/>
        <v/>
      </c>
      <c r="C56" s="99"/>
      <c r="D56" s="137"/>
      <c r="E56" s="100"/>
      <c r="F56" s="57"/>
      <c r="G56" s="58">
        <f t="shared" si="34"/>
        <v>0</v>
      </c>
      <c r="H56" s="58">
        <f>IF(E56="",0,IFERROR(VLOOKUP(E56,档案费管理台账!$D$4:$H$1000,5,0),0))</f>
        <v>0</v>
      </c>
      <c r="I56" s="57"/>
      <c r="J56" s="57"/>
      <c r="K56" s="57"/>
      <c r="L56" s="57"/>
      <c r="M56" s="58" t="str">
        <f t="shared" si="35"/>
        <v/>
      </c>
      <c r="N56" s="102"/>
    </row>
    <row r="57" spans="1:23">
      <c r="A57" s="97" t="str">
        <f t="shared" si="32"/>
        <v/>
      </c>
      <c r="B57" s="98" t="str">
        <f t="shared" si="33"/>
        <v/>
      </c>
      <c r="C57" s="99"/>
      <c r="D57" s="137"/>
      <c r="E57" s="100"/>
      <c r="F57" s="57"/>
      <c r="G57" s="58">
        <f t="shared" si="34"/>
        <v>0</v>
      </c>
      <c r="H57" s="58">
        <f>IF(E57="",0,IFERROR(VLOOKUP(E57,档案费管理台账!$D$4:$H$1000,5,0),0))</f>
        <v>0</v>
      </c>
      <c r="I57" s="57"/>
      <c r="J57" s="57"/>
      <c r="K57" s="57"/>
      <c r="L57" s="57"/>
      <c r="M57" s="58" t="str">
        <f t="shared" si="35"/>
        <v/>
      </c>
      <c r="N57" s="102"/>
    </row>
    <row r="58" spans="1:23">
      <c r="A58" s="97" t="str">
        <f t="shared" si="32"/>
        <v/>
      </c>
      <c r="B58" s="98" t="str">
        <f t="shared" si="33"/>
        <v/>
      </c>
      <c r="C58" s="99"/>
      <c r="D58" s="137"/>
      <c r="E58" s="100"/>
      <c r="F58" s="57"/>
      <c r="G58" s="58">
        <f t="shared" si="34"/>
        <v>0</v>
      </c>
      <c r="H58" s="58">
        <f>IF(E58="",0,IFERROR(VLOOKUP(E58,档案费管理台账!$D$4:$H$1000,5,0),0))</f>
        <v>0</v>
      </c>
      <c r="I58" s="57"/>
      <c r="J58" s="57"/>
      <c r="K58" s="57"/>
      <c r="L58" s="57"/>
      <c r="M58" s="58" t="str">
        <f t="shared" si="35"/>
        <v/>
      </c>
      <c r="N58" s="102"/>
    </row>
    <row r="59" spans="1:23">
      <c r="A59" s="97" t="str">
        <f t="shared" si="32"/>
        <v/>
      </c>
      <c r="B59" s="98" t="str">
        <f t="shared" si="33"/>
        <v/>
      </c>
      <c r="C59" s="99"/>
      <c r="D59" s="137"/>
      <c r="E59" s="100"/>
      <c r="F59" s="57"/>
      <c r="G59" s="58">
        <f t="shared" si="34"/>
        <v>0</v>
      </c>
      <c r="H59" s="58">
        <f>IF(E59="",0,IFERROR(VLOOKUP(E59,档案费管理台账!$D$4:$H$1000,5,0),0))</f>
        <v>0</v>
      </c>
      <c r="I59" s="57"/>
      <c r="J59" s="57"/>
      <c r="K59" s="57"/>
      <c r="L59" s="57"/>
      <c r="M59" s="58" t="str">
        <f t="shared" si="35"/>
        <v/>
      </c>
      <c r="N59" s="102"/>
    </row>
    <row r="60" spans="1:23">
      <c r="A60" s="97" t="str">
        <f t="shared" si="32"/>
        <v/>
      </c>
      <c r="B60" s="98" t="str">
        <f t="shared" si="33"/>
        <v/>
      </c>
      <c r="C60" s="99"/>
      <c r="D60" s="137"/>
      <c r="E60" s="100"/>
      <c r="F60" s="57"/>
      <c r="G60" s="58">
        <f t="shared" si="34"/>
        <v>0</v>
      </c>
      <c r="H60" s="58">
        <f>IF(E60="",0,IFERROR(VLOOKUP(E60,档案费管理台账!$D$4:$H$1000,5,0),0))</f>
        <v>0</v>
      </c>
      <c r="I60" s="57"/>
      <c r="J60" s="57"/>
      <c r="K60" s="57"/>
      <c r="L60" s="57"/>
      <c r="M60" s="58" t="str">
        <f t="shared" si="35"/>
        <v/>
      </c>
      <c r="N60" s="102"/>
    </row>
    <row r="61" spans="1:23">
      <c r="A61" s="97" t="str">
        <f t="shared" si="32"/>
        <v/>
      </c>
      <c r="B61" s="98" t="str">
        <f t="shared" si="33"/>
        <v/>
      </c>
      <c r="C61" s="99"/>
      <c r="D61" s="137"/>
      <c r="E61" s="100"/>
      <c r="F61" s="57"/>
      <c r="G61" s="58">
        <f t="shared" si="34"/>
        <v>0</v>
      </c>
      <c r="H61" s="58">
        <f>IF(E61="",0,IFERROR(VLOOKUP(E61,档案费管理台账!$D$4:$H$1000,5,0),0))</f>
        <v>0</v>
      </c>
      <c r="I61" s="57"/>
      <c r="J61" s="57"/>
      <c r="K61" s="57"/>
      <c r="L61" s="57"/>
      <c r="M61" s="58" t="str">
        <f t="shared" si="35"/>
        <v/>
      </c>
      <c r="N61" s="102"/>
    </row>
    <row r="62" spans="1:23">
      <c r="A62" s="97" t="str">
        <f t="shared" si="32"/>
        <v/>
      </c>
      <c r="B62" s="98" t="str">
        <f t="shared" si="33"/>
        <v/>
      </c>
      <c r="C62" s="99"/>
      <c r="D62" s="137"/>
      <c r="E62" s="100"/>
      <c r="F62" s="57"/>
      <c r="G62" s="58">
        <f t="shared" si="34"/>
        <v>0</v>
      </c>
      <c r="H62" s="58">
        <f>IF(E62="",0,IFERROR(VLOOKUP(E62,档案费管理台账!$D$4:$H$1000,5,0),0))</f>
        <v>0</v>
      </c>
      <c r="I62" s="57"/>
      <c r="J62" s="57"/>
      <c r="K62" s="57"/>
      <c r="L62" s="57"/>
      <c r="M62" s="58" t="str">
        <f t="shared" si="35"/>
        <v/>
      </c>
      <c r="N62" s="102"/>
    </row>
    <row r="63" spans="1:23">
      <c r="A63" s="97" t="str">
        <f t="shared" si="32"/>
        <v/>
      </c>
      <c r="B63" s="98" t="str">
        <f t="shared" si="33"/>
        <v/>
      </c>
      <c r="C63" s="99"/>
      <c r="D63" s="137"/>
      <c r="E63" s="100"/>
      <c r="F63" s="57"/>
      <c r="G63" s="58">
        <f t="shared" si="34"/>
        <v>0</v>
      </c>
      <c r="H63" s="58">
        <f>IF(E63="",0,IFERROR(VLOOKUP(E63,档案费管理台账!$D$4:$H$1000,5,0),0))</f>
        <v>0</v>
      </c>
      <c r="I63" s="57"/>
      <c r="J63" s="57"/>
      <c r="K63" s="57"/>
      <c r="L63" s="57"/>
      <c r="M63" s="58" t="str">
        <f t="shared" si="35"/>
        <v/>
      </c>
      <c r="N63" s="102"/>
    </row>
    <row r="64" spans="1:23">
      <c r="A64" s="97" t="str">
        <f t="shared" si="32"/>
        <v/>
      </c>
      <c r="B64" s="98" t="str">
        <f t="shared" si="33"/>
        <v/>
      </c>
      <c r="C64" s="99"/>
      <c r="D64" s="137"/>
      <c r="E64" s="100"/>
      <c r="F64" s="57"/>
      <c r="G64" s="58">
        <f t="shared" si="34"/>
        <v>0</v>
      </c>
      <c r="H64" s="58">
        <f>IF(E64="",0,IFERROR(VLOOKUP(E64,档案费管理台账!$D$4:$H$1000,5,0),0))</f>
        <v>0</v>
      </c>
      <c r="I64" s="57"/>
      <c r="J64" s="57"/>
      <c r="K64" s="57"/>
      <c r="L64" s="57"/>
      <c r="M64" s="58" t="str">
        <f t="shared" si="35"/>
        <v/>
      </c>
      <c r="N64" s="102"/>
    </row>
    <row r="65" spans="1:14">
      <c r="A65" s="97" t="str">
        <f t="shared" si="32"/>
        <v/>
      </c>
      <c r="B65" s="98" t="str">
        <f t="shared" si="33"/>
        <v/>
      </c>
      <c r="C65" s="99"/>
      <c r="D65" s="137"/>
      <c r="E65" s="100"/>
      <c r="F65" s="57"/>
      <c r="G65" s="58">
        <f t="shared" si="34"/>
        <v>0</v>
      </c>
      <c r="H65" s="58">
        <f>IF(E65="",0,IFERROR(VLOOKUP(E65,档案费管理台账!$D$4:$H$1000,5,0),0))</f>
        <v>0</v>
      </c>
      <c r="I65" s="57"/>
      <c r="J65" s="57"/>
      <c r="K65" s="57"/>
      <c r="L65" s="57"/>
      <c r="M65" s="58" t="str">
        <f t="shared" si="35"/>
        <v/>
      </c>
      <c r="N65" s="102"/>
    </row>
    <row r="66" spans="1:14">
      <c r="A66" s="97" t="str">
        <f t="shared" si="32"/>
        <v/>
      </c>
      <c r="B66" s="98" t="str">
        <f t="shared" si="33"/>
        <v/>
      </c>
      <c r="C66" s="99"/>
      <c r="D66" s="137"/>
      <c r="E66" s="100"/>
      <c r="F66" s="57"/>
      <c r="G66" s="58">
        <f t="shared" si="34"/>
        <v>0</v>
      </c>
      <c r="H66" s="58">
        <f>IF(E66="",0,IFERROR(VLOOKUP(E66,档案费管理台账!$D$4:$H$1000,5,0),0))</f>
        <v>0</v>
      </c>
      <c r="I66" s="57"/>
      <c r="J66" s="57"/>
      <c r="K66" s="57"/>
      <c r="L66" s="57"/>
      <c r="M66" s="58" t="str">
        <f t="shared" si="35"/>
        <v/>
      </c>
      <c r="N66" s="102"/>
    </row>
    <row r="67" spans="1:14">
      <c r="A67" s="97" t="str">
        <f t="shared" si="32"/>
        <v/>
      </c>
      <c r="B67" s="98" t="str">
        <f t="shared" si="33"/>
        <v/>
      </c>
      <c r="C67" s="99"/>
      <c r="D67" s="137"/>
      <c r="E67" s="100"/>
      <c r="F67" s="57"/>
      <c r="G67" s="58">
        <f t="shared" si="34"/>
        <v>0</v>
      </c>
      <c r="H67" s="58">
        <f>IF(E67="",0,IFERROR(VLOOKUP(E67,档案费管理台账!$D$4:$H$1000,5,0),0))</f>
        <v>0</v>
      </c>
      <c r="I67" s="57"/>
      <c r="J67" s="57"/>
      <c r="K67" s="57"/>
      <c r="L67" s="57"/>
      <c r="M67" s="58" t="str">
        <f t="shared" si="35"/>
        <v/>
      </c>
      <c r="N67" s="102"/>
    </row>
    <row r="68" spans="1:14">
      <c r="A68" s="97" t="str">
        <f t="shared" si="32"/>
        <v/>
      </c>
      <c r="B68" s="98" t="str">
        <f t="shared" si="33"/>
        <v/>
      </c>
      <c r="C68" s="99"/>
      <c r="D68" s="137"/>
      <c r="E68" s="100"/>
      <c r="F68" s="57"/>
      <c r="G68" s="58">
        <f t="shared" si="34"/>
        <v>0</v>
      </c>
      <c r="H68" s="58">
        <f>IF(E68="",0,IFERROR(VLOOKUP(E68,档案费管理台账!$D$4:$H$1000,5,0),0))</f>
        <v>0</v>
      </c>
      <c r="I68" s="57"/>
      <c r="J68" s="57"/>
      <c r="K68" s="57"/>
      <c r="L68" s="57"/>
      <c r="M68" s="58" t="str">
        <f t="shared" si="35"/>
        <v/>
      </c>
      <c r="N68" s="102"/>
    </row>
    <row r="69" spans="1:14">
      <c r="A69" s="97" t="str">
        <f t="shared" si="32"/>
        <v/>
      </c>
      <c r="B69" s="98" t="str">
        <f t="shared" si="33"/>
        <v/>
      </c>
      <c r="C69" s="99"/>
      <c r="D69" s="137"/>
      <c r="E69" s="100"/>
      <c r="F69" s="57"/>
      <c r="G69" s="58">
        <f t="shared" si="34"/>
        <v>0</v>
      </c>
      <c r="H69" s="58">
        <f>IF(E69="",0,IFERROR(VLOOKUP(E69,档案费管理台账!$D$4:$H$1000,5,0),0))</f>
        <v>0</v>
      </c>
      <c r="I69" s="57"/>
      <c r="J69" s="57"/>
      <c r="K69" s="57"/>
      <c r="L69" s="57"/>
      <c r="M69" s="58" t="str">
        <f t="shared" si="35"/>
        <v/>
      </c>
      <c r="N69" s="102"/>
    </row>
    <row r="70" spans="1:14">
      <c r="A70" s="97" t="str">
        <f t="shared" si="32"/>
        <v/>
      </c>
      <c r="B70" s="98" t="str">
        <f t="shared" si="33"/>
        <v/>
      </c>
      <c r="C70" s="99"/>
      <c r="D70" s="137"/>
      <c r="E70" s="100"/>
      <c r="F70" s="57"/>
      <c r="G70" s="58">
        <f t="shared" si="34"/>
        <v>0</v>
      </c>
      <c r="H70" s="58">
        <f>IF(E70="",0,IFERROR(VLOOKUP(E70,档案费管理台账!$D$4:$H$1000,5,0),0))</f>
        <v>0</v>
      </c>
      <c r="I70" s="57"/>
      <c r="J70" s="57"/>
      <c r="K70" s="57"/>
      <c r="L70" s="57"/>
      <c r="M70" s="58" t="str">
        <f t="shared" si="35"/>
        <v/>
      </c>
      <c r="N70" s="102"/>
    </row>
    <row r="71" spans="1:14">
      <c r="A71" s="97" t="str">
        <f t="shared" si="32"/>
        <v/>
      </c>
      <c r="B71" s="98" t="str">
        <f t="shared" si="33"/>
        <v/>
      </c>
      <c r="C71" s="99"/>
      <c r="D71" s="137"/>
      <c r="E71" s="100"/>
      <c r="F71" s="57"/>
      <c r="G71" s="58">
        <f t="shared" si="34"/>
        <v>0</v>
      </c>
      <c r="H71" s="58">
        <f>IF(E71="",0,IFERROR(VLOOKUP(E71,档案费管理台账!$D$4:$H$1000,5,0),0))</f>
        <v>0</v>
      </c>
      <c r="I71" s="57"/>
      <c r="J71" s="57"/>
      <c r="K71" s="57"/>
      <c r="L71" s="57"/>
      <c r="M71" s="58" t="str">
        <f t="shared" si="35"/>
        <v/>
      </c>
      <c r="N71" s="102"/>
    </row>
    <row r="72" spans="1:14">
      <c r="A72" s="97" t="str">
        <f t="shared" si="32"/>
        <v/>
      </c>
      <c r="B72" s="98" t="str">
        <f t="shared" si="33"/>
        <v/>
      </c>
      <c r="C72" s="99"/>
      <c r="D72" s="137"/>
      <c r="E72" s="100"/>
      <c r="F72" s="57"/>
      <c r="G72" s="58">
        <f t="shared" si="34"/>
        <v>0</v>
      </c>
      <c r="H72" s="58">
        <f>IF(E72="",0,IFERROR(VLOOKUP(E72,档案费管理台账!$D$4:$H$1000,5,0),0))</f>
        <v>0</v>
      </c>
      <c r="I72" s="57"/>
      <c r="J72" s="57"/>
      <c r="K72" s="57"/>
      <c r="L72" s="57"/>
      <c r="M72" s="58" t="str">
        <f t="shared" si="35"/>
        <v/>
      </c>
      <c r="N72" s="102"/>
    </row>
    <row r="73" spans="1:14">
      <c r="A73" s="97" t="str">
        <f t="shared" si="32"/>
        <v/>
      </c>
      <c r="B73" s="98" t="str">
        <f t="shared" si="33"/>
        <v/>
      </c>
      <c r="C73" s="99"/>
      <c r="D73" s="137"/>
      <c r="E73" s="100"/>
      <c r="F73" s="57"/>
      <c r="G73" s="58">
        <f t="shared" si="34"/>
        <v>0</v>
      </c>
      <c r="H73" s="58">
        <f>IF(E73="",0,IFERROR(VLOOKUP(E73,档案费管理台账!$D$4:$H$1000,5,0),0))</f>
        <v>0</v>
      </c>
      <c r="I73" s="57"/>
      <c r="J73" s="57"/>
      <c r="K73" s="57"/>
      <c r="L73" s="57"/>
      <c r="M73" s="58" t="str">
        <f t="shared" si="35"/>
        <v/>
      </c>
      <c r="N73" s="102"/>
    </row>
    <row r="74" spans="1:14">
      <c r="A74" s="97" t="str">
        <f t="shared" si="32"/>
        <v/>
      </c>
      <c r="B74" s="98" t="str">
        <f t="shared" si="33"/>
        <v/>
      </c>
      <c r="C74" s="99"/>
      <c r="D74" s="137"/>
      <c r="E74" s="100"/>
      <c r="F74" s="57"/>
      <c r="G74" s="58">
        <f t="shared" si="34"/>
        <v>0</v>
      </c>
      <c r="H74" s="58">
        <f>IF(E74="",0,IFERROR(VLOOKUP(E74,档案费管理台账!$D$4:$H$1000,5,0),0))</f>
        <v>0</v>
      </c>
      <c r="I74" s="57"/>
      <c r="J74" s="57"/>
      <c r="K74" s="57"/>
      <c r="L74" s="57"/>
      <c r="M74" s="58" t="str">
        <f t="shared" si="35"/>
        <v/>
      </c>
      <c r="N74" s="102"/>
    </row>
    <row r="75" spans="1:14">
      <c r="A75" s="97" t="str">
        <f t="shared" si="32"/>
        <v/>
      </c>
      <c r="B75" s="98" t="str">
        <f t="shared" si="33"/>
        <v/>
      </c>
      <c r="C75" s="99"/>
      <c r="D75" s="137"/>
      <c r="E75" s="100"/>
      <c r="F75" s="57"/>
      <c r="G75" s="58">
        <f t="shared" si="34"/>
        <v>0</v>
      </c>
      <c r="H75" s="58">
        <f>IF(E75="",0,IFERROR(VLOOKUP(E75,档案费管理台账!$D$4:$H$1000,5,0),0))</f>
        <v>0</v>
      </c>
      <c r="I75" s="57"/>
      <c r="J75" s="57"/>
      <c r="K75" s="57"/>
      <c r="L75" s="57"/>
      <c r="M75" s="58" t="str">
        <f t="shared" si="35"/>
        <v/>
      </c>
      <c r="N75" s="102"/>
    </row>
    <row r="76" spans="1:14">
      <c r="A76" s="97" t="str">
        <f t="shared" si="32"/>
        <v/>
      </c>
      <c r="B76" s="98" t="str">
        <f t="shared" si="33"/>
        <v/>
      </c>
      <c r="C76" s="99"/>
      <c r="D76" s="137"/>
      <c r="E76" s="100"/>
      <c r="F76" s="57"/>
      <c r="G76" s="58">
        <f t="shared" si="34"/>
        <v>0</v>
      </c>
      <c r="H76" s="58">
        <f>IF(E76="",0,IFERROR(VLOOKUP(E76,档案费管理台账!$D$4:$H$1000,5,0),0))</f>
        <v>0</v>
      </c>
      <c r="I76" s="57"/>
      <c r="J76" s="57"/>
      <c r="K76" s="57"/>
      <c r="L76" s="57"/>
      <c r="M76" s="58" t="str">
        <f t="shared" si="35"/>
        <v/>
      </c>
      <c r="N76" s="102"/>
    </row>
    <row r="77" spans="1:14">
      <c r="A77" s="97" t="str">
        <f t="shared" si="32"/>
        <v/>
      </c>
      <c r="B77" s="98" t="str">
        <f t="shared" si="33"/>
        <v/>
      </c>
      <c r="C77" s="99"/>
      <c r="D77" s="137"/>
      <c r="E77" s="100"/>
      <c r="F77" s="57"/>
      <c r="G77" s="58">
        <f t="shared" si="34"/>
        <v>0</v>
      </c>
      <c r="H77" s="58">
        <f>IF(E77="",0,IFERROR(VLOOKUP(E77,档案费管理台账!$D$4:$H$1000,5,0),0))</f>
        <v>0</v>
      </c>
      <c r="I77" s="57"/>
      <c r="J77" s="57"/>
      <c r="K77" s="57"/>
      <c r="L77" s="57"/>
      <c r="M77" s="58" t="str">
        <f t="shared" si="35"/>
        <v/>
      </c>
      <c r="N77" s="102"/>
    </row>
    <row r="78" spans="1:14">
      <c r="A78" s="97" t="str">
        <f t="shared" si="32"/>
        <v/>
      </c>
      <c r="B78" s="98" t="str">
        <f t="shared" si="33"/>
        <v/>
      </c>
      <c r="C78" s="99"/>
      <c r="D78" s="137"/>
      <c r="E78" s="100"/>
      <c r="F78" s="57"/>
      <c r="G78" s="58">
        <f t="shared" si="34"/>
        <v>0</v>
      </c>
      <c r="H78" s="58">
        <f>IF(E78="",0,IFERROR(VLOOKUP(E78,档案费管理台账!$D$4:$H$1000,5,0),0))</f>
        <v>0</v>
      </c>
      <c r="I78" s="57"/>
      <c r="J78" s="57"/>
      <c r="K78" s="57"/>
      <c r="L78" s="57"/>
      <c r="M78" s="58" t="str">
        <f t="shared" si="35"/>
        <v/>
      </c>
      <c r="N78" s="102"/>
    </row>
    <row r="79" spans="1:14">
      <c r="A79" s="97" t="str">
        <f t="shared" si="32"/>
        <v/>
      </c>
      <c r="B79" s="98" t="str">
        <f t="shared" si="33"/>
        <v/>
      </c>
      <c r="C79" s="99"/>
      <c r="D79" s="137"/>
      <c r="E79" s="100"/>
      <c r="F79" s="57"/>
      <c r="G79" s="58">
        <f t="shared" si="34"/>
        <v>0</v>
      </c>
      <c r="H79" s="58">
        <f>IF(E79="",0,IFERROR(VLOOKUP(E79,档案费管理台账!$D$4:$H$1000,5,0),0))</f>
        <v>0</v>
      </c>
      <c r="I79" s="57"/>
      <c r="J79" s="57"/>
      <c r="K79" s="57"/>
      <c r="L79" s="57"/>
      <c r="M79" s="58" t="str">
        <f t="shared" si="35"/>
        <v/>
      </c>
      <c r="N79" s="102"/>
    </row>
    <row r="80" spans="1:14">
      <c r="A80" s="97" t="str">
        <f t="shared" si="32"/>
        <v/>
      </c>
      <c r="B80" s="98" t="str">
        <f t="shared" si="33"/>
        <v/>
      </c>
      <c r="C80" s="99"/>
      <c r="D80" s="137"/>
      <c r="E80" s="100"/>
      <c r="F80" s="57"/>
      <c r="G80" s="58">
        <f t="shared" si="34"/>
        <v>0</v>
      </c>
      <c r="H80" s="58">
        <f>IF(E80="",0,IFERROR(VLOOKUP(E80,档案费管理台账!$D$4:$H$1000,5,0),0))</f>
        <v>0</v>
      </c>
      <c r="I80" s="57"/>
      <c r="J80" s="57"/>
      <c r="K80" s="57"/>
      <c r="L80" s="57"/>
      <c r="M80" s="58" t="str">
        <f t="shared" si="35"/>
        <v/>
      </c>
      <c r="N80" s="102"/>
    </row>
    <row r="81" spans="1:14">
      <c r="A81" s="97" t="str">
        <f t="shared" si="32"/>
        <v/>
      </c>
      <c r="B81" s="98" t="str">
        <f t="shared" si="33"/>
        <v/>
      </c>
      <c r="C81" s="99"/>
      <c r="D81" s="137"/>
      <c r="E81" s="100"/>
      <c r="F81" s="57"/>
      <c r="G81" s="58">
        <f t="shared" si="34"/>
        <v>0</v>
      </c>
      <c r="H81" s="58">
        <f>IF(E81="",0,IFERROR(VLOOKUP(E81,档案费管理台账!$D$4:$H$1000,5,0),0))</f>
        <v>0</v>
      </c>
      <c r="I81" s="57"/>
      <c r="J81" s="57"/>
      <c r="K81" s="57"/>
      <c r="L81" s="57"/>
      <c r="M81" s="58" t="str">
        <f t="shared" si="35"/>
        <v/>
      </c>
      <c r="N81" s="102"/>
    </row>
    <row r="82" spans="1:14">
      <c r="A82" s="97" t="str">
        <f t="shared" si="32"/>
        <v/>
      </c>
      <c r="B82" s="98" t="str">
        <f t="shared" si="33"/>
        <v/>
      </c>
      <c r="C82" s="99"/>
      <c r="D82" s="137"/>
      <c r="E82" s="100"/>
      <c r="F82" s="57"/>
      <c r="G82" s="58">
        <f t="shared" si="34"/>
        <v>0</v>
      </c>
      <c r="H82" s="58">
        <f>IF(E82="",0,IFERROR(VLOOKUP(E82,档案费管理台账!$D$4:$H$1000,5,0),0))</f>
        <v>0</v>
      </c>
      <c r="I82" s="57"/>
      <c r="J82" s="57"/>
      <c r="K82" s="57"/>
      <c r="L82" s="57"/>
      <c r="M82" s="58" t="str">
        <f t="shared" si="35"/>
        <v/>
      </c>
      <c r="N82" s="102"/>
    </row>
    <row r="83" spans="1:14">
      <c r="A83" s="97" t="str">
        <f t="shared" si="32"/>
        <v/>
      </c>
      <c r="B83" s="98" t="str">
        <f t="shared" si="33"/>
        <v/>
      </c>
      <c r="C83" s="99"/>
      <c r="D83" s="137"/>
      <c r="E83" s="100"/>
      <c r="F83" s="57"/>
      <c r="G83" s="58">
        <f t="shared" si="34"/>
        <v>0</v>
      </c>
      <c r="H83" s="58">
        <f>IF(E83="",0,IFERROR(VLOOKUP(E83,档案费管理台账!$D$4:$H$1000,5,0),0))</f>
        <v>0</v>
      </c>
      <c r="I83" s="57"/>
      <c r="J83" s="57"/>
      <c r="K83" s="57"/>
      <c r="L83" s="57"/>
      <c r="M83" s="58" t="str">
        <f t="shared" si="35"/>
        <v/>
      </c>
      <c r="N83" s="102"/>
    </row>
    <row r="84" spans="1:14">
      <c r="A84" s="97" t="str">
        <f t="shared" si="32"/>
        <v/>
      </c>
      <c r="B84" s="98" t="str">
        <f t="shared" si="33"/>
        <v/>
      </c>
      <c r="C84" s="99"/>
      <c r="D84" s="137"/>
      <c r="E84" s="100"/>
      <c r="F84" s="57"/>
      <c r="G84" s="58">
        <f t="shared" si="34"/>
        <v>0</v>
      </c>
      <c r="H84" s="58">
        <f>IF(E84="",0,IFERROR(VLOOKUP(E84,档案费管理台账!$D$4:$H$1000,5,0),0))</f>
        <v>0</v>
      </c>
      <c r="I84" s="57"/>
      <c r="J84" s="57"/>
      <c r="K84" s="57"/>
      <c r="L84" s="57"/>
      <c r="M84" s="58" t="str">
        <f t="shared" si="35"/>
        <v/>
      </c>
      <c r="N84" s="102"/>
    </row>
    <row r="85" spans="1:14">
      <c r="A85" s="97" t="str">
        <f t="shared" si="32"/>
        <v/>
      </c>
      <c r="B85" s="98" t="str">
        <f t="shared" si="33"/>
        <v/>
      </c>
      <c r="C85" s="99"/>
      <c r="D85" s="137"/>
      <c r="E85" s="100"/>
      <c r="F85" s="57"/>
      <c r="G85" s="58">
        <f t="shared" si="34"/>
        <v>0</v>
      </c>
      <c r="H85" s="58">
        <f>IF(E85="",0,IFERROR(VLOOKUP(E85,档案费管理台账!$D$4:$H$1000,5,0),0))</f>
        <v>0</v>
      </c>
      <c r="I85" s="57"/>
      <c r="J85" s="57"/>
      <c r="K85" s="57"/>
      <c r="L85" s="57"/>
      <c r="M85" s="58" t="str">
        <f t="shared" si="35"/>
        <v/>
      </c>
      <c r="N85" s="102"/>
    </row>
    <row r="86" spans="1:14">
      <c r="A86" s="97" t="str">
        <f t="shared" si="32"/>
        <v/>
      </c>
      <c r="B86" s="98" t="str">
        <f t="shared" si="33"/>
        <v/>
      </c>
      <c r="C86" s="99"/>
      <c r="D86" s="137"/>
      <c r="E86" s="100"/>
      <c r="F86" s="57"/>
      <c r="G86" s="58">
        <f t="shared" si="34"/>
        <v>0</v>
      </c>
      <c r="H86" s="58">
        <f>IF(E86="",0,IFERROR(VLOOKUP(E86,档案费管理台账!$D$4:$H$1000,5,0),0))</f>
        <v>0</v>
      </c>
      <c r="I86" s="57"/>
      <c r="J86" s="57"/>
      <c r="K86" s="57"/>
      <c r="L86" s="57"/>
      <c r="M86" s="58" t="str">
        <f t="shared" si="35"/>
        <v/>
      </c>
      <c r="N86" s="102"/>
    </row>
    <row r="87" spans="1:14">
      <c r="A87" s="97" t="str">
        <f t="shared" si="32"/>
        <v/>
      </c>
      <c r="B87" s="98" t="str">
        <f t="shared" si="33"/>
        <v/>
      </c>
      <c r="C87" s="99"/>
      <c r="D87" s="137"/>
      <c r="E87" s="100"/>
      <c r="F87" s="57"/>
      <c r="G87" s="58">
        <f t="shared" si="34"/>
        <v>0</v>
      </c>
      <c r="H87" s="58">
        <f>IF(E87="",0,IFERROR(VLOOKUP(E87,档案费管理台账!$D$4:$H$1000,5,0),0))</f>
        <v>0</v>
      </c>
      <c r="I87" s="57"/>
      <c r="J87" s="57"/>
      <c r="K87" s="57"/>
      <c r="L87" s="57"/>
      <c r="M87" s="58" t="str">
        <f t="shared" si="35"/>
        <v/>
      </c>
      <c r="N87" s="102"/>
    </row>
    <row r="88" spans="1:14">
      <c r="A88" s="97" t="str">
        <f t="shared" si="32"/>
        <v/>
      </c>
      <c r="B88" s="98" t="str">
        <f t="shared" si="33"/>
        <v/>
      </c>
      <c r="C88" s="99"/>
      <c r="D88" s="137"/>
      <c r="E88" s="100"/>
      <c r="F88" s="57"/>
      <c r="G88" s="58">
        <f t="shared" si="34"/>
        <v>0</v>
      </c>
      <c r="H88" s="58">
        <f>IF(E88="",0,IFERROR(VLOOKUP(E88,档案费管理台账!$D$4:$H$1000,5,0),0))</f>
        <v>0</v>
      </c>
      <c r="I88" s="57"/>
      <c r="J88" s="57"/>
      <c r="K88" s="57"/>
      <c r="L88" s="57"/>
      <c r="M88" s="58" t="str">
        <f t="shared" si="35"/>
        <v/>
      </c>
      <c r="N88" s="102"/>
    </row>
    <row r="89" spans="1:14">
      <c r="A89" s="97" t="str">
        <f t="shared" si="32"/>
        <v/>
      </c>
      <c r="B89" s="98" t="str">
        <f t="shared" si="33"/>
        <v/>
      </c>
      <c r="C89" s="99"/>
      <c r="D89" s="137"/>
      <c r="E89" s="100"/>
      <c r="F89" s="57"/>
      <c r="G89" s="58">
        <f t="shared" si="34"/>
        <v>0</v>
      </c>
      <c r="H89" s="58">
        <f>IF(E89="",0,IFERROR(VLOOKUP(E89,档案费管理台账!$D$4:$H$1000,5,0),0))</f>
        <v>0</v>
      </c>
      <c r="I89" s="57"/>
      <c r="J89" s="57"/>
      <c r="K89" s="57"/>
      <c r="L89" s="57"/>
      <c r="M89" s="58" t="str">
        <f t="shared" si="35"/>
        <v/>
      </c>
      <c r="N89" s="102"/>
    </row>
    <row r="90" spans="1:14">
      <c r="A90" s="97" t="str">
        <f t="shared" si="32"/>
        <v/>
      </c>
      <c r="B90" s="98" t="str">
        <f t="shared" si="33"/>
        <v/>
      </c>
      <c r="C90" s="99"/>
      <c r="D90" s="137"/>
      <c r="E90" s="100"/>
      <c r="F90" s="57"/>
      <c r="G90" s="58">
        <f t="shared" si="34"/>
        <v>0</v>
      </c>
      <c r="H90" s="58">
        <f>IF(E90="",0,IFERROR(VLOOKUP(E90,档案费管理台账!$D$4:$H$1000,5,0),0))</f>
        <v>0</v>
      </c>
      <c r="I90" s="57"/>
      <c r="J90" s="57"/>
      <c r="K90" s="57"/>
      <c r="L90" s="57"/>
      <c r="M90" s="58" t="str">
        <f t="shared" si="35"/>
        <v/>
      </c>
      <c r="N90" s="102"/>
    </row>
    <row r="91" spans="1:14">
      <c r="A91" s="97" t="str">
        <f t="shared" si="32"/>
        <v/>
      </c>
      <c r="B91" s="98" t="str">
        <f t="shared" si="33"/>
        <v/>
      </c>
      <c r="C91" s="99"/>
      <c r="D91" s="137"/>
      <c r="E91" s="100"/>
      <c r="F91" s="57"/>
      <c r="G91" s="58">
        <f t="shared" si="34"/>
        <v>0</v>
      </c>
      <c r="H91" s="58">
        <f>IF(E91="",0,IFERROR(VLOOKUP(E91,档案费管理台账!$D$4:$H$1000,5,0),0))</f>
        <v>0</v>
      </c>
      <c r="I91" s="57"/>
      <c r="J91" s="57"/>
      <c r="K91" s="57"/>
      <c r="L91" s="57"/>
      <c r="M91" s="58" t="str">
        <f t="shared" si="35"/>
        <v/>
      </c>
      <c r="N91" s="102"/>
    </row>
    <row r="92" spans="1:14">
      <c r="A92" s="97" t="str">
        <f t="shared" si="32"/>
        <v/>
      </c>
      <c r="B92" s="98" t="str">
        <f t="shared" si="33"/>
        <v/>
      </c>
      <c r="C92" s="99"/>
      <c r="D92" s="137"/>
      <c r="E92" s="100"/>
      <c r="F92" s="57"/>
      <c r="G92" s="58">
        <f t="shared" si="34"/>
        <v>0</v>
      </c>
      <c r="H92" s="58">
        <f>IF(E92="",0,IFERROR(VLOOKUP(E92,档案费管理台账!$D$4:$H$1000,5,0),0))</f>
        <v>0</v>
      </c>
      <c r="I92" s="57"/>
      <c r="J92" s="57"/>
      <c r="K92" s="57"/>
      <c r="L92" s="57"/>
      <c r="M92" s="58" t="str">
        <f t="shared" si="35"/>
        <v/>
      </c>
      <c r="N92" s="102"/>
    </row>
    <row r="93" spans="1:14">
      <c r="A93" s="97" t="str">
        <f t="shared" si="32"/>
        <v/>
      </c>
      <c r="B93" s="98" t="str">
        <f t="shared" si="33"/>
        <v/>
      </c>
      <c r="C93" s="99"/>
      <c r="D93" s="137"/>
      <c r="E93" s="100"/>
      <c r="F93" s="57"/>
      <c r="G93" s="58">
        <f t="shared" si="34"/>
        <v>0</v>
      </c>
      <c r="H93" s="58">
        <f>IF(E93="",0,IFERROR(VLOOKUP(E93,档案费管理台账!$D$4:$H$1000,5,0),0))</f>
        <v>0</v>
      </c>
      <c r="I93" s="57"/>
      <c r="J93" s="57"/>
      <c r="K93" s="57"/>
      <c r="L93" s="57"/>
      <c r="M93" s="58" t="str">
        <f t="shared" si="35"/>
        <v/>
      </c>
      <c r="N93" s="102"/>
    </row>
    <row r="94" spans="1:14">
      <c r="A94" s="97" t="str">
        <f t="shared" si="32"/>
        <v/>
      </c>
      <c r="B94" s="98" t="str">
        <f t="shared" si="33"/>
        <v/>
      </c>
      <c r="C94" s="99"/>
      <c r="D94" s="137"/>
      <c r="E94" s="100"/>
      <c r="F94" s="57"/>
      <c r="G94" s="58">
        <f t="shared" si="34"/>
        <v>0</v>
      </c>
      <c r="H94" s="58">
        <f>IF(E94="",0,IFERROR(VLOOKUP(E94,档案费管理台账!$D$4:$H$1000,5,0),0))</f>
        <v>0</v>
      </c>
      <c r="I94" s="57"/>
      <c r="J94" s="57"/>
      <c r="K94" s="57"/>
      <c r="L94" s="57"/>
      <c r="M94" s="58" t="str">
        <f t="shared" si="35"/>
        <v/>
      </c>
      <c r="N94" s="102"/>
    </row>
    <row r="95" spans="1:14">
      <c r="A95" s="97" t="str">
        <f t="shared" si="32"/>
        <v/>
      </c>
      <c r="B95" s="98" t="str">
        <f t="shared" si="33"/>
        <v/>
      </c>
      <c r="C95" s="99"/>
      <c r="D95" s="137"/>
      <c r="E95" s="100"/>
      <c r="F95" s="57"/>
      <c r="G95" s="58">
        <f t="shared" si="34"/>
        <v>0</v>
      </c>
      <c r="H95" s="58">
        <f>IF(E95="",0,IFERROR(VLOOKUP(E95,档案费管理台账!$D$4:$H$1000,5,0),0))</f>
        <v>0</v>
      </c>
      <c r="I95" s="57"/>
      <c r="J95" s="57"/>
      <c r="K95" s="57"/>
      <c r="L95" s="57"/>
      <c r="M95" s="58" t="str">
        <f t="shared" si="35"/>
        <v/>
      </c>
      <c r="N95" s="102"/>
    </row>
    <row r="96" spans="1:14">
      <c r="A96" s="97" t="str">
        <f t="shared" si="32"/>
        <v/>
      </c>
      <c r="B96" s="98" t="str">
        <f t="shared" si="33"/>
        <v/>
      </c>
      <c r="C96" s="99"/>
      <c r="D96" s="137"/>
      <c r="E96" s="100"/>
      <c r="F96" s="57"/>
      <c r="G96" s="58">
        <f t="shared" si="34"/>
        <v>0</v>
      </c>
      <c r="H96" s="58">
        <f>IF(E96="",0,IFERROR(VLOOKUP(E96,档案费管理台账!$D$4:$H$1000,5,0),0))</f>
        <v>0</v>
      </c>
      <c r="I96" s="57"/>
      <c r="J96" s="57"/>
      <c r="K96" s="57"/>
      <c r="L96" s="57"/>
      <c r="M96" s="58" t="str">
        <f t="shared" si="35"/>
        <v/>
      </c>
      <c r="N96" s="102"/>
    </row>
    <row r="97" spans="1:14">
      <c r="A97" s="97" t="str">
        <f t="shared" si="32"/>
        <v/>
      </c>
      <c r="B97" s="98" t="str">
        <f t="shared" si="33"/>
        <v/>
      </c>
      <c r="C97" s="99"/>
      <c r="D97" s="137"/>
      <c r="E97" s="100"/>
      <c r="F97" s="57"/>
      <c r="G97" s="58">
        <f t="shared" si="34"/>
        <v>0</v>
      </c>
      <c r="H97" s="58">
        <f>IF(E97="",0,IFERROR(VLOOKUP(E97,档案费管理台账!$D$4:$H$1000,5,0),0))</f>
        <v>0</v>
      </c>
      <c r="I97" s="57"/>
      <c r="J97" s="57"/>
      <c r="K97" s="57"/>
      <c r="L97" s="57"/>
      <c r="M97" s="58" t="str">
        <f t="shared" si="35"/>
        <v/>
      </c>
      <c r="N97" s="102"/>
    </row>
    <row r="98" spans="1:14">
      <c r="A98" s="97" t="str">
        <f t="shared" si="32"/>
        <v/>
      </c>
      <c r="B98" s="98" t="str">
        <f t="shared" si="33"/>
        <v/>
      </c>
      <c r="C98" s="99"/>
      <c r="D98" s="137"/>
      <c r="E98" s="100"/>
      <c r="F98" s="57"/>
      <c r="G98" s="58">
        <f t="shared" si="34"/>
        <v>0</v>
      </c>
      <c r="H98" s="58">
        <f>IF(E98="",0,IFERROR(VLOOKUP(E98,档案费管理台账!$D$4:$H$1000,5,0),0))</f>
        <v>0</v>
      </c>
      <c r="I98" s="57"/>
      <c r="J98" s="57"/>
      <c r="K98" s="57"/>
      <c r="L98" s="57"/>
      <c r="M98" s="58" t="str">
        <f t="shared" si="35"/>
        <v/>
      </c>
      <c r="N98" s="102"/>
    </row>
    <row r="99" spans="1:14">
      <c r="A99" s="97" t="str">
        <f t="shared" si="32"/>
        <v/>
      </c>
      <c r="B99" s="98" t="str">
        <f t="shared" si="33"/>
        <v/>
      </c>
      <c r="C99" s="99"/>
      <c r="D99" s="137"/>
      <c r="E99" s="100"/>
      <c r="F99" s="57"/>
      <c r="G99" s="58">
        <f t="shared" si="34"/>
        <v>0</v>
      </c>
      <c r="H99" s="58">
        <f>IF(E99="",0,IFERROR(VLOOKUP(E99,档案费管理台账!$D$4:$H$1000,5,0),0))</f>
        <v>0</v>
      </c>
      <c r="I99" s="57"/>
      <c r="J99" s="57"/>
      <c r="K99" s="57"/>
      <c r="L99" s="57"/>
      <c r="M99" s="58" t="str">
        <f t="shared" si="35"/>
        <v/>
      </c>
      <c r="N99" s="102"/>
    </row>
    <row r="100" spans="1:14">
      <c r="A100" s="97" t="str">
        <f t="shared" si="32"/>
        <v/>
      </c>
      <c r="B100" s="98" t="str">
        <f t="shared" si="33"/>
        <v/>
      </c>
      <c r="C100" s="99"/>
      <c r="D100" s="137"/>
      <c r="E100" s="100"/>
      <c r="F100" s="57"/>
      <c r="G100" s="58">
        <f t="shared" si="34"/>
        <v>0</v>
      </c>
      <c r="H100" s="58">
        <f>IF(E100="",0,IFERROR(VLOOKUP(E100,档案费管理台账!$D$4:$H$1000,5,0),0))</f>
        <v>0</v>
      </c>
      <c r="I100" s="57"/>
      <c r="J100" s="57"/>
      <c r="K100" s="57"/>
      <c r="L100" s="57"/>
      <c r="M100" s="58" t="str">
        <f t="shared" si="35"/>
        <v/>
      </c>
      <c r="N100" s="102"/>
    </row>
    <row r="101" spans="1:14">
      <c r="A101" s="97" t="str">
        <f t="shared" si="32"/>
        <v/>
      </c>
      <c r="B101" s="98" t="str">
        <f t="shared" si="33"/>
        <v/>
      </c>
      <c r="C101" s="99"/>
      <c r="D101" s="137"/>
      <c r="E101" s="100"/>
      <c r="F101" s="57"/>
      <c r="G101" s="58">
        <f t="shared" si="34"/>
        <v>0</v>
      </c>
      <c r="H101" s="58">
        <f>IF(E101="",0,IFERROR(VLOOKUP(E101,档案费管理台账!$D$4:$H$1000,5,0),0))</f>
        <v>0</v>
      </c>
      <c r="I101" s="57"/>
      <c r="J101" s="57"/>
      <c r="K101" s="57"/>
      <c r="L101" s="57"/>
      <c r="M101" s="58" t="str">
        <f t="shared" si="35"/>
        <v/>
      </c>
      <c r="N101" s="102"/>
    </row>
    <row r="102" spans="1:14">
      <c r="A102" s="97" t="str">
        <f t="shared" si="32"/>
        <v/>
      </c>
      <c r="B102" s="98" t="str">
        <f t="shared" si="33"/>
        <v/>
      </c>
      <c r="C102" s="99"/>
      <c r="D102" s="137"/>
      <c r="E102" s="100"/>
      <c r="F102" s="57"/>
      <c r="G102" s="58">
        <f t="shared" si="34"/>
        <v>0</v>
      </c>
      <c r="H102" s="58">
        <f>IF(E102="",0,IFERROR(VLOOKUP(E102,档案费管理台账!$D$4:$H$1000,5,0),0))</f>
        <v>0</v>
      </c>
      <c r="I102" s="57"/>
      <c r="J102" s="57"/>
      <c r="K102" s="57"/>
      <c r="L102" s="57"/>
      <c r="M102" s="58" t="str">
        <f t="shared" si="35"/>
        <v/>
      </c>
      <c r="N102" s="102"/>
    </row>
    <row r="103" spans="1:14">
      <c r="A103" s="97" t="str">
        <f t="shared" si="32"/>
        <v/>
      </c>
      <c r="B103" s="98" t="str">
        <f t="shared" si="33"/>
        <v/>
      </c>
      <c r="C103" s="99"/>
      <c r="D103" s="137"/>
      <c r="E103" s="100"/>
      <c r="F103" s="57"/>
      <c r="G103" s="58">
        <f t="shared" si="34"/>
        <v>0</v>
      </c>
      <c r="H103" s="58">
        <f>IF(E103="",0,IFERROR(VLOOKUP(E103,档案费管理台账!$D$4:$H$1000,5,0),0))</f>
        <v>0</v>
      </c>
      <c r="I103" s="57"/>
      <c r="J103" s="57"/>
      <c r="K103" s="57"/>
      <c r="L103" s="57"/>
      <c r="M103" s="58" t="str">
        <f t="shared" si="35"/>
        <v/>
      </c>
      <c r="N103" s="102"/>
    </row>
    <row r="104" spans="1:14">
      <c r="A104" s="97" t="str">
        <f t="shared" si="32"/>
        <v/>
      </c>
      <c r="B104" s="98" t="str">
        <f t="shared" si="33"/>
        <v/>
      </c>
      <c r="C104" s="99"/>
      <c r="D104" s="137"/>
      <c r="E104" s="100"/>
      <c r="F104" s="57"/>
      <c r="G104" s="58">
        <f t="shared" si="34"/>
        <v>0</v>
      </c>
      <c r="H104" s="58">
        <f>IF(E104="",0,IFERROR(VLOOKUP(E104,档案费管理台账!$D$4:$H$1000,5,0),0))</f>
        <v>0</v>
      </c>
      <c r="I104" s="57"/>
      <c r="J104" s="57"/>
      <c r="K104" s="57"/>
      <c r="L104" s="57"/>
      <c r="M104" s="58" t="str">
        <f t="shared" si="35"/>
        <v/>
      </c>
      <c r="N104" s="102"/>
    </row>
    <row r="105" spans="1:14">
      <c r="A105" s="97" t="str">
        <f t="shared" si="32"/>
        <v/>
      </c>
      <c r="B105" s="98" t="str">
        <f t="shared" si="33"/>
        <v/>
      </c>
      <c r="C105" s="99"/>
      <c r="D105" s="137"/>
      <c r="E105" s="100"/>
      <c r="F105" s="57"/>
      <c r="G105" s="58">
        <f t="shared" si="34"/>
        <v>0</v>
      </c>
      <c r="H105" s="58">
        <f>IF(E105="",0,IFERROR(VLOOKUP(E105,档案费管理台账!$D$4:$H$1000,5,0),0))</f>
        <v>0</v>
      </c>
      <c r="I105" s="57"/>
      <c r="J105" s="57"/>
      <c r="K105" s="57"/>
      <c r="L105" s="57"/>
      <c r="M105" s="58" t="str">
        <f t="shared" si="35"/>
        <v/>
      </c>
      <c r="N105" s="102"/>
    </row>
    <row r="106" spans="1:14">
      <c r="A106" s="97" t="str">
        <f t="shared" si="32"/>
        <v/>
      </c>
      <c r="B106" s="98" t="str">
        <f t="shared" si="33"/>
        <v/>
      </c>
      <c r="C106" s="99"/>
      <c r="D106" s="137"/>
      <c r="E106" s="100"/>
      <c r="F106" s="57"/>
      <c r="G106" s="58">
        <f t="shared" si="34"/>
        <v>0</v>
      </c>
      <c r="H106" s="58">
        <f>IF(E106="",0,IFERROR(VLOOKUP(E106,档案费管理台账!$D$4:$H$1000,5,0),0))</f>
        <v>0</v>
      </c>
      <c r="I106" s="57"/>
      <c r="J106" s="57"/>
      <c r="K106" s="57"/>
      <c r="L106" s="57"/>
      <c r="M106" s="58" t="str">
        <f t="shared" si="35"/>
        <v/>
      </c>
      <c r="N106" s="102"/>
    </row>
    <row r="107" spans="1:14">
      <c r="A107" s="97" t="str">
        <f t="shared" si="32"/>
        <v/>
      </c>
      <c r="B107" s="98" t="str">
        <f t="shared" si="33"/>
        <v/>
      </c>
      <c r="C107" s="99"/>
      <c r="D107" s="137"/>
      <c r="E107" s="100"/>
      <c r="F107" s="57"/>
      <c r="G107" s="58">
        <f t="shared" si="34"/>
        <v>0</v>
      </c>
      <c r="H107" s="58">
        <f>IF(E107="",0,IFERROR(VLOOKUP(E107,档案费管理台账!$D$4:$H$1000,5,0),0))</f>
        <v>0</v>
      </c>
      <c r="I107" s="57"/>
      <c r="J107" s="57"/>
      <c r="K107" s="57"/>
      <c r="L107" s="57"/>
      <c r="M107" s="58" t="str">
        <f t="shared" si="35"/>
        <v/>
      </c>
      <c r="N107" s="102"/>
    </row>
    <row r="108" spans="1:14">
      <c r="A108" s="97" t="str">
        <f t="shared" si="32"/>
        <v/>
      </c>
      <c r="B108" s="98" t="str">
        <f t="shared" ref="B108:B171" si="36">IF(C108="","",MONTH(C108)&amp;"月")</f>
        <v/>
      </c>
      <c r="C108" s="99"/>
      <c r="D108" s="137"/>
      <c r="E108" s="100"/>
      <c r="F108" s="57"/>
      <c r="G108" s="58">
        <f t="shared" si="34"/>
        <v>0</v>
      </c>
      <c r="H108" s="58">
        <f>IF(E108="",0,IFERROR(VLOOKUP(E108,档案费管理台账!$D$4:$H$1000,5,0),0))</f>
        <v>0</v>
      </c>
      <c r="I108" s="57"/>
      <c r="J108" s="57"/>
      <c r="K108" s="57"/>
      <c r="L108" s="57"/>
      <c r="M108" s="58" t="str">
        <f t="shared" si="35"/>
        <v/>
      </c>
      <c r="N108" s="102"/>
    </row>
    <row r="109" spans="1:14">
      <c r="A109" s="97" t="str">
        <f t="shared" ref="A109:A172" si="37">IF(C109="","",ROW()-42)</f>
        <v/>
      </c>
      <c r="B109" s="98" t="str">
        <f t="shared" si="36"/>
        <v/>
      </c>
      <c r="C109" s="99"/>
      <c r="D109" s="137"/>
      <c r="E109" s="100"/>
      <c r="F109" s="57"/>
      <c r="G109" s="58">
        <f t="shared" ref="G109:G172" si="38">IF(F109="",0,F109*$K$41)</f>
        <v>0</v>
      </c>
      <c r="H109" s="58">
        <f>IF(E109="",0,IFERROR(VLOOKUP(E109,档案费管理台账!$D$4:$H$1000,5,0),0))</f>
        <v>0</v>
      </c>
      <c r="I109" s="57"/>
      <c r="J109" s="57"/>
      <c r="K109" s="57"/>
      <c r="L109" s="57"/>
      <c r="M109" s="58" t="str">
        <f t="shared" ref="M109:M172" si="39">IF(C109="","",ROUND(M108+G109-I109-J109-K109-L109-H109,2))</f>
        <v/>
      </c>
      <c r="N109" s="102"/>
    </row>
    <row r="110" spans="1:14">
      <c r="A110" s="97" t="str">
        <f t="shared" si="37"/>
        <v/>
      </c>
      <c r="B110" s="98" t="str">
        <f t="shared" si="36"/>
        <v/>
      </c>
      <c r="C110" s="99"/>
      <c r="D110" s="137"/>
      <c r="E110" s="100"/>
      <c r="F110" s="57"/>
      <c r="G110" s="58">
        <f t="shared" si="38"/>
        <v>0</v>
      </c>
      <c r="H110" s="58">
        <f>IF(E110="",0,IFERROR(VLOOKUP(E110,档案费管理台账!$D$4:$H$1000,5,0),0))</f>
        <v>0</v>
      </c>
      <c r="I110" s="57"/>
      <c r="J110" s="57"/>
      <c r="K110" s="57"/>
      <c r="L110" s="57"/>
      <c r="M110" s="58" t="str">
        <f t="shared" si="39"/>
        <v/>
      </c>
      <c r="N110" s="102"/>
    </row>
    <row r="111" spans="1:14">
      <c r="A111" s="97" t="str">
        <f t="shared" si="37"/>
        <v/>
      </c>
      <c r="B111" s="98" t="str">
        <f t="shared" si="36"/>
        <v/>
      </c>
      <c r="C111" s="99"/>
      <c r="D111" s="137"/>
      <c r="E111" s="100"/>
      <c r="F111" s="57"/>
      <c r="G111" s="58">
        <f t="shared" si="38"/>
        <v>0</v>
      </c>
      <c r="H111" s="58">
        <f>IF(E111="",0,IFERROR(VLOOKUP(E111,档案费管理台账!$D$4:$H$1000,5,0),0))</f>
        <v>0</v>
      </c>
      <c r="I111" s="57"/>
      <c r="J111" s="57"/>
      <c r="K111" s="57"/>
      <c r="L111" s="57"/>
      <c r="M111" s="58" t="str">
        <f t="shared" si="39"/>
        <v/>
      </c>
      <c r="N111" s="102"/>
    </row>
    <row r="112" spans="1:14">
      <c r="A112" s="97" t="str">
        <f t="shared" si="37"/>
        <v/>
      </c>
      <c r="B112" s="98" t="str">
        <f t="shared" si="36"/>
        <v/>
      </c>
      <c r="C112" s="99"/>
      <c r="D112" s="137"/>
      <c r="E112" s="100"/>
      <c r="F112" s="57"/>
      <c r="G112" s="58">
        <f t="shared" si="38"/>
        <v>0</v>
      </c>
      <c r="H112" s="58">
        <f>IF(E112="",0,IFERROR(VLOOKUP(E112,档案费管理台账!$D$4:$H$1000,5,0),0))</f>
        <v>0</v>
      </c>
      <c r="I112" s="57"/>
      <c r="J112" s="57"/>
      <c r="K112" s="57"/>
      <c r="L112" s="57"/>
      <c r="M112" s="58" t="str">
        <f t="shared" si="39"/>
        <v/>
      </c>
      <c r="N112" s="102"/>
    </row>
    <row r="113" spans="1:14">
      <c r="A113" s="97" t="str">
        <f t="shared" si="37"/>
        <v/>
      </c>
      <c r="B113" s="98" t="str">
        <f t="shared" si="36"/>
        <v/>
      </c>
      <c r="C113" s="99"/>
      <c r="D113" s="137"/>
      <c r="E113" s="100"/>
      <c r="F113" s="57"/>
      <c r="G113" s="58">
        <f t="shared" si="38"/>
        <v>0</v>
      </c>
      <c r="H113" s="58">
        <f>IF(E113="",0,IFERROR(VLOOKUP(E113,档案费管理台账!$D$4:$H$1000,5,0),0))</f>
        <v>0</v>
      </c>
      <c r="I113" s="57"/>
      <c r="J113" s="57"/>
      <c r="K113" s="57"/>
      <c r="L113" s="57"/>
      <c r="M113" s="58" t="str">
        <f t="shared" si="39"/>
        <v/>
      </c>
      <c r="N113" s="102"/>
    </row>
    <row r="114" spans="1:14">
      <c r="A114" s="97" t="str">
        <f t="shared" si="37"/>
        <v/>
      </c>
      <c r="B114" s="98" t="str">
        <f t="shared" si="36"/>
        <v/>
      </c>
      <c r="C114" s="99"/>
      <c r="D114" s="137"/>
      <c r="E114" s="100"/>
      <c r="F114" s="57"/>
      <c r="G114" s="58">
        <f t="shared" si="38"/>
        <v>0</v>
      </c>
      <c r="H114" s="58">
        <f>IF(E114="",0,IFERROR(VLOOKUP(E114,档案费管理台账!$D$4:$H$1000,5,0),0))</f>
        <v>0</v>
      </c>
      <c r="I114" s="57"/>
      <c r="J114" s="57"/>
      <c r="K114" s="57"/>
      <c r="L114" s="57"/>
      <c r="M114" s="58" t="str">
        <f t="shared" si="39"/>
        <v/>
      </c>
      <c r="N114" s="102"/>
    </row>
    <row r="115" spans="1:14">
      <c r="A115" s="97" t="str">
        <f t="shared" si="37"/>
        <v/>
      </c>
      <c r="B115" s="98" t="str">
        <f t="shared" si="36"/>
        <v/>
      </c>
      <c r="C115" s="99"/>
      <c r="D115" s="137"/>
      <c r="E115" s="100"/>
      <c r="F115" s="57"/>
      <c r="G115" s="58">
        <f t="shared" si="38"/>
        <v>0</v>
      </c>
      <c r="H115" s="58">
        <f>IF(E115="",0,IFERROR(VLOOKUP(E115,档案费管理台账!$D$4:$H$1000,5,0),0))</f>
        <v>0</v>
      </c>
      <c r="I115" s="57"/>
      <c r="J115" s="57"/>
      <c r="K115" s="57"/>
      <c r="L115" s="57"/>
      <c r="M115" s="58" t="str">
        <f t="shared" si="39"/>
        <v/>
      </c>
      <c r="N115" s="102"/>
    </row>
    <row r="116" spans="1:14">
      <c r="A116" s="97" t="str">
        <f t="shared" si="37"/>
        <v/>
      </c>
      <c r="B116" s="98" t="str">
        <f t="shared" si="36"/>
        <v/>
      </c>
      <c r="C116" s="99"/>
      <c r="D116" s="137"/>
      <c r="E116" s="100"/>
      <c r="F116" s="57"/>
      <c r="G116" s="58">
        <f t="shared" si="38"/>
        <v>0</v>
      </c>
      <c r="H116" s="58">
        <f>IF(E116="",0,IFERROR(VLOOKUP(E116,档案费管理台账!$D$4:$H$1000,5,0),0))</f>
        <v>0</v>
      </c>
      <c r="I116" s="57"/>
      <c r="J116" s="57"/>
      <c r="K116" s="57"/>
      <c r="L116" s="57"/>
      <c r="M116" s="58" t="str">
        <f t="shared" si="39"/>
        <v/>
      </c>
      <c r="N116" s="102"/>
    </row>
    <row r="117" spans="1:14">
      <c r="A117" s="97" t="str">
        <f t="shared" si="37"/>
        <v/>
      </c>
      <c r="B117" s="98" t="str">
        <f t="shared" si="36"/>
        <v/>
      </c>
      <c r="C117" s="99"/>
      <c r="D117" s="137"/>
      <c r="E117" s="100"/>
      <c r="F117" s="57"/>
      <c r="G117" s="58">
        <f t="shared" si="38"/>
        <v>0</v>
      </c>
      <c r="H117" s="58">
        <f>IF(E117="",0,IFERROR(VLOOKUP(E117,档案费管理台账!$D$4:$H$1000,5,0),0))</f>
        <v>0</v>
      </c>
      <c r="I117" s="57"/>
      <c r="J117" s="57"/>
      <c r="K117" s="57"/>
      <c r="L117" s="57"/>
      <c r="M117" s="58" t="str">
        <f t="shared" si="39"/>
        <v/>
      </c>
      <c r="N117" s="102"/>
    </row>
    <row r="118" spans="1:14">
      <c r="A118" s="97" t="str">
        <f t="shared" si="37"/>
        <v/>
      </c>
      <c r="B118" s="98" t="str">
        <f t="shared" si="36"/>
        <v/>
      </c>
      <c r="C118" s="99"/>
      <c r="D118" s="137"/>
      <c r="E118" s="100"/>
      <c r="F118" s="57"/>
      <c r="G118" s="58">
        <f t="shared" si="38"/>
        <v>0</v>
      </c>
      <c r="H118" s="58">
        <f>IF(E118="",0,IFERROR(VLOOKUP(E118,档案费管理台账!$D$4:$H$1000,5,0),0))</f>
        <v>0</v>
      </c>
      <c r="I118" s="57"/>
      <c r="J118" s="57"/>
      <c r="K118" s="57"/>
      <c r="L118" s="57"/>
      <c r="M118" s="58" t="str">
        <f t="shared" si="39"/>
        <v/>
      </c>
      <c r="N118" s="102"/>
    </row>
    <row r="119" spans="1:14">
      <c r="A119" s="97" t="str">
        <f t="shared" si="37"/>
        <v/>
      </c>
      <c r="B119" s="98" t="str">
        <f t="shared" si="36"/>
        <v/>
      </c>
      <c r="C119" s="99"/>
      <c r="D119" s="137"/>
      <c r="E119" s="100"/>
      <c r="F119" s="57"/>
      <c r="G119" s="58">
        <f t="shared" si="38"/>
        <v>0</v>
      </c>
      <c r="H119" s="58">
        <f>IF(E119="",0,IFERROR(VLOOKUP(E119,档案费管理台账!$D$4:$H$1000,5,0),0))</f>
        <v>0</v>
      </c>
      <c r="I119" s="57"/>
      <c r="J119" s="57"/>
      <c r="K119" s="57"/>
      <c r="L119" s="57"/>
      <c r="M119" s="58" t="str">
        <f t="shared" si="39"/>
        <v/>
      </c>
      <c r="N119" s="102"/>
    </row>
    <row r="120" spans="1:14">
      <c r="A120" s="97" t="str">
        <f t="shared" si="37"/>
        <v/>
      </c>
      <c r="B120" s="98" t="str">
        <f t="shared" si="36"/>
        <v/>
      </c>
      <c r="C120" s="99"/>
      <c r="D120" s="137"/>
      <c r="E120" s="100"/>
      <c r="F120" s="57"/>
      <c r="G120" s="58">
        <f t="shared" si="38"/>
        <v>0</v>
      </c>
      <c r="H120" s="58">
        <f>IF(E120="",0,IFERROR(VLOOKUP(E120,档案费管理台账!$D$4:$H$1000,5,0),0))</f>
        <v>0</v>
      </c>
      <c r="I120" s="57"/>
      <c r="J120" s="57"/>
      <c r="K120" s="57"/>
      <c r="L120" s="57"/>
      <c r="M120" s="58" t="str">
        <f t="shared" si="39"/>
        <v/>
      </c>
      <c r="N120" s="102"/>
    </row>
    <row r="121" spans="1:14">
      <c r="A121" s="97" t="str">
        <f t="shared" si="37"/>
        <v/>
      </c>
      <c r="B121" s="98" t="str">
        <f t="shared" si="36"/>
        <v/>
      </c>
      <c r="C121" s="99"/>
      <c r="D121" s="137"/>
      <c r="E121" s="100"/>
      <c r="F121" s="57"/>
      <c r="G121" s="58">
        <f t="shared" si="38"/>
        <v>0</v>
      </c>
      <c r="H121" s="58">
        <f>IF(E121="",0,IFERROR(VLOOKUP(E121,档案费管理台账!$D$4:$H$1000,5,0),0))</f>
        <v>0</v>
      </c>
      <c r="I121" s="57"/>
      <c r="J121" s="57"/>
      <c r="K121" s="57"/>
      <c r="L121" s="57"/>
      <c r="M121" s="58" t="str">
        <f t="shared" si="39"/>
        <v/>
      </c>
      <c r="N121" s="102"/>
    </row>
    <row r="122" spans="1:14">
      <c r="A122" s="97" t="str">
        <f t="shared" si="37"/>
        <v/>
      </c>
      <c r="B122" s="98" t="str">
        <f t="shared" si="36"/>
        <v/>
      </c>
      <c r="C122" s="99"/>
      <c r="D122" s="137"/>
      <c r="E122" s="100"/>
      <c r="F122" s="57"/>
      <c r="G122" s="58">
        <f t="shared" si="38"/>
        <v>0</v>
      </c>
      <c r="H122" s="58">
        <f>IF(E122="",0,IFERROR(VLOOKUP(E122,档案费管理台账!$D$4:$H$1000,5,0),0))</f>
        <v>0</v>
      </c>
      <c r="I122" s="57"/>
      <c r="J122" s="57"/>
      <c r="K122" s="57"/>
      <c r="L122" s="57"/>
      <c r="M122" s="58" t="str">
        <f t="shared" si="39"/>
        <v/>
      </c>
      <c r="N122" s="102"/>
    </row>
    <row r="123" spans="1:14">
      <c r="A123" s="97" t="str">
        <f t="shared" si="37"/>
        <v/>
      </c>
      <c r="B123" s="98" t="str">
        <f t="shared" si="36"/>
        <v/>
      </c>
      <c r="C123" s="99"/>
      <c r="D123" s="137"/>
      <c r="E123" s="100"/>
      <c r="F123" s="57"/>
      <c r="G123" s="58">
        <f t="shared" si="38"/>
        <v>0</v>
      </c>
      <c r="H123" s="58">
        <f>IF(E123="",0,IFERROR(VLOOKUP(E123,档案费管理台账!$D$4:$H$1000,5,0),0))</f>
        <v>0</v>
      </c>
      <c r="I123" s="57"/>
      <c r="J123" s="57"/>
      <c r="K123" s="57"/>
      <c r="L123" s="57"/>
      <c r="M123" s="58" t="str">
        <f t="shared" si="39"/>
        <v/>
      </c>
      <c r="N123" s="102"/>
    </row>
    <row r="124" spans="1:14">
      <c r="A124" s="97" t="str">
        <f t="shared" si="37"/>
        <v/>
      </c>
      <c r="B124" s="98" t="str">
        <f t="shared" si="36"/>
        <v/>
      </c>
      <c r="C124" s="99"/>
      <c r="D124" s="137"/>
      <c r="E124" s="100"/>
      <c r="F124" s="57"/>
      <c r="G124" s="58">
        <f t="shared" si="38"/>
        <v>0</v>
      </c>
      <c r="H124" s="58">
        <f>IF(E124="",0,IFERROR(VLOOKUP(E124,档案费管理台账!$D$4:$H$1000,5,0),0))</f>
        <v>0</v>
      </c>
      <c r="I124" s="57"/>
      <c r="J124" s="57"/>
      <c r="K124" s="57"/>
      <c r="L124" s="57"/>
      <c r="M124" s="58" t="str">
        <f t="shared" si="39"/>
        <v/>
      </c>
      <c r="N124" s="102"/>
    </row>
    <row r="125" spans="1:14">
      <c r="A125" s="97" t="str">
        <f t="shared" si="37"/>
        <v/>
      </c>
      <c r="B125" s="98" t="str">
        <f t="shared" si="36"/>
        <v/>
      </c>
      <c r="C125" s="99"/>
      <c r="D125" s="137"/>
      <c r="E125" s="100"/>
      <c r="F125" s="57"/>
      <c r="G125" s="58">
        <f t="shared" si="38"/>
        <v>0</v>
      </c>
      <c r="H125" s="58">
        <f>IF(E125="",0,IFERROR(VLOOKUP(E125,档案费管理台账!$D$4:$H$1000,5,0),0))</f>
        <v>0</v>
      </c>
      <c r="I125" s="57"/>
      <c r="J125" s="57"/>
      <c r="K125" s="57"/>
      <c r="L125" s="57"/>
      <c r="M125" s="58" t="str">
        <f t="shared" si="39"/>
        <v/>
      </c>
      <c r="N125" s="102"/>
    </row>
    <row r="126" spans="1:14">
      <c r="A126" s="97" t="str">
        <f t="shared" si="37"/>
        <v/>
      </c>
      <c r="B126" s="98" t="str">
        <f t="shared" si="36"/>
        <v/>
      </c>
      <c r="C126" s="99"/>
      <c r="D126" s="137"/>
      <c r="E126" s="100"/>
      <c r="F126" s="57"/>
      <c r="G126" s="58">
        <f t="shared" si="38"/>
        <v>0</v>
      </c>
      <c r="H126" s="58">
        <f>IF(E126="",0,IFERROR(VLOOKUP(E126,档案费管理台账!$D$4:$H$1000,5,0),0))</f>
        <v>0</v>
      </c>
      <c r="I126" s="57"/>
      <c r="J126" s="57"/>
      <c r="K126" s="57"/>
      <c r="L126" s="57"/>
      <c r="M126" s="58" t="str">
        <f t="shared" si="39"/>
        <v/>
      </c>
      <c r="N126" s="102"/>
    </row>
    <row r="127" spans="1:14">
      <c r="A127" s="97" t="str">
        <f t="shared" si="37"/>
        <v/>
      </c>
      <c r="B127" s="98" t="str">
        <f t="shared" si="36"/>
        <v/>
      </c>
      <c r="C127" s="99"/>
      <c r="D127" s="137"/>
      <c r="E127" s="100"/>
      <c r="F127" s="57"/>
      <c r="G127" s="58">
        <f t="shared" si="38"/>
        <v>0</v>
      </c>
      <c r="H127" s="58">
        <f>IF(E127="",0,IFERROR(VLOOKUP(E127,档案费管理台账!$D$4:$H$1000,5,0),0))</f>
        <v>0</v>
      </c>
      <c r="I127" s="57"/>
      <c r="J127" s="57"/>
      <c r="K127" s="57"/>
      <c r="L127" s="57"/>
      <c r="M127" s="58" t="str">
        <f t="shared" si="39"/>
        <v/>
      </c>
      <c r="N127" s="102"/>
    </row>
    <row r="128" spans="1:14">
      <c r="A128" s="97" t="str">
        <f t="shared" si="37"/>
        <v/>
      </c>
      <c r="B128" s="98" t="str">
        <f t="shared" si="36"/>
        <v/>
      </c>
      <c r="C128" s="99"/>
      <c r="D128" s="137"/>
      <c r="E128" s="100"/>
      <c r="F128" s="57"/>
      <c r="G128" s="58">
        <f t="shared" si="38"/>
        <v>0</v>
      </c>
      <c r="H128" s="58">
        <f>IF(E128="",0,IFERROR(VLOOKUP(E128,档案费管理台账!$D$4:$H$1000,5,0),0))</f>
        <v>0</v>
      </c>
      <c r="I128" s="57"/>
      <c r="J128" s="57"/>
      <c r="K128" s="57"/>
      <c r="L128" s="57"/>
      <c r="M128" s="58" t="str">
        <f t="shared" si="39"/>
        <v/>
      </c>
      <c r="N128" s="102"/>
    </row>
    <row r="129" spans="1:14">
      <c r="A129" s="97" t="str">
        <f t="shared" si="37"/>
        <v/>
      </c>
      <c r="B129" s="98" t="str">
        <f t="shared" si="36"/>
        <v/>
      </c>
      <c r="C129" s="99"/>
      <c r="D129" s="137"/>
      <c r="E129" s="100"/>
      <c r="F129" s="57"/>
      <c r="G129" s="58">
        <f t="shared" si="38"/>
        <v>0</v>
      </c>
      <c r="H129" s="58">
        <f>IF(E129="",0,IFERROR(VLOOKUP(E129,档案费管理台账!$D$4:$H$1000,5,0),0))</f>
        <v>0</v>
      </c>
      <c r="I129" s="57"/>
      <c r="J129" s="57"/>
      <c r="K129" s="57"/>
      <c r="L129" s="57"/>
      <c r="M129" s="58" t="str">
        <f t="shared" si="39"/>
        <v/>
      </c>
      <c r="N129" s="102"/>
    </row>
    <row r="130" spans="1:14">
      <c r="A130" s="97" t="str">
        <f t="shared" si="37"/>
        <v/>
      </c>
      <c r="B130" s="98" t="str">
        <f t="shared" si="36"/>
        <v/>
      </c>
      <c r="C130" s="99"/>
      <c r="D130" s="137"/>
      <c r="E130" s="100"/>
      <c r="F130" s="57"/>
      <c r="G130" s="58">
        <f t="shared" si="38"/>
        <v>0</v>
      </c>
      <c r="H130" s="58">
        <f>IF(E130="",0,IFERROR(VLOOKUP(E130,档案费管理台账!$D$4:$H$1000,5,0),0))</f>
        <v>0</v>
      </c>
      <c r="I130" s="57"/>
      <c r="J130" s="57"/>
      <c r="K130" s="57"/>
      <c r="L130" s="57"/>
      <c r="M130" s="58" t="str">
        <f t="shared" si="39"/>
        <v/>
      </c>
      <c r="N130" s="102"/>
    </row>
    <row r="131" spans="1:14">
      <c r="A131" s="97" t="str">
        <f t="shared" si="37"/>
        <v/>
      </c>
      <c r="B131" s="98" t="str">
        <f t="shared" si="36"/>
        <v/>
      </c>
      <c r="C131" s="99"/>
      <c r="D131" s="137"/>
      <c r="E131" s="100"/>
      <c r="F131" s="57"/>
      <c r="G131" s="58">
        <f t="shared" si="38"/>
        <v>0</v>
      </c>
      <c r="H131" s="58">
        <f>IF(E131="",0,IFERROR(VLOOKUP(E131,档案费管理台账!$D$4:$H$1000,5,0),0))</f>
        <v>0</v>
      </c>
      <c r="I131" s="57"/>
      <c r="J131" s="57"/>
      <c r="K131" s="57"/>
      <c r="L131" s="57"/>
      <c r="M131" s="58" t="str">
        <f t="shared" si="39"/>
        <v/>
      </c>
      <c r="N131" s="102"/>
    </row>
    <row r="132" spans="1:14">
      <c r="A132" s="97" t="str">
        <f t="shared" si="37"/>
        <v/>
      </c>
      <c r="B132" s="98" t="str">
        <f t="shared" si="36"/>
        <v/>
      </c>
      <c r="C132" s="99"/>
      <c r="D132" s="137"/>
      <c r="E132" s="100"/>
      <c r="F132" s="57"/>
      <c r="G132" s="58">
        <f t="shared" si="38"/>
        <v>0</v>
      </c>
      <c r="H132" s="58">
        <f>IF(E132="",0,IFERROR(VLOOKUP(E132,档案费管理台账!$D$4:$H$1000,5,0),0))</f>
        <v>0</v>
      </c>
      <c r="I132" s="57"/>
      <c r="J132" s="57"/>
      <c r="K132" s="57"/>
      <c r="L132" s="57"/>
      <c r="M132" s="58" t="str">
        <f t="shared" si="39"/>
        <v/>
      </c>
      <c r="N132" s="102"/>
    </row>
    <row r="133" spans="1:14">
      <c r="A133" s="97" t="str">
        <f t="shared" si="37"/>
        <v/>
      </c>
      <c r="B133" s="98" t="str">
        <f t="shared" si="36"/>
        <v/>
      </c>
      <c r="C133" s="99"/>
      <c r="D133" s="137"/>
      <c r="E133" s="100"/>
      <c r="F133" s="57"/>
      <c r="G133" s="58">
        <f t="shared" si="38"/>
        <v>0</v>
      </c>
      <c r="H133" s="58">
        <f>IF(E133="",0,IFERROR(VLOOKUP(E133,档案费管理台账!$D$4:$H$1000,5,0),0))</f>
        <v>0</v>
      </c>
      <c r="I133" s="57"/>
      <c r="J133" s="57"/>
      <c r="K133" s="57"/>
      <c r="L133" s="57"/>
      <c r="M133" s="58" t="str">
        <f t="shared" si="39"/>
        <v/>
      </c>
      <c r="N133" s="102"/>
    </row>
    <row r="134" spans="1:14">
      <c r="A134" s="97" t="str">
        <f t="shared" si="37"/>
        <v/>
      </c>
      <c r="B134" s="98" t="str">
        <f t="shared" si="36"/>
        <v/>
      </c>
      <c r="C134" s="99"/>
      <c r="D134" s="137"/>
      <c r="E134" s="100"/>
      <c r="F134" s="57"/>
      <c r="G134" s="58">
        <f t="shared" si="38"/>
        <v>0</v>
      </c>
      <c r="H134" s="58">
        <f>IF(E134="",0,IFERROR(VLOOKUP(E134,档案费管理台账!$D$4:$H$1000,5,0),0))</f>
        <v>0</v>
      </c>
      <c r="I134" s="57"/>
      <c r="J134" s="57"/>
      <c r="K134" s="57"/>
      <c r="L134" s="57"/>
      <c r="M134" s="58" t="str">
        <f t="shared" si="39"/>
        <v/>
      </c>
      <c r="N134" s="102"/>
    </row>
    <row r="135" spans="1:14">
      <c r="A135" s="97" t="str">
        <f t="shared" si="37"/>
        <v/>
      </c>
      <c r="B135" s="98" t="str">
        <f t="shared" si="36"/>
        <v/>
      </c>
      <c r="C135" s="99"/>
      <c r="D135" s="137"/>
      <c r="E135" s="100"/>
      <c r="F135" s="57"/>
      <c r="G135" s="58">
        <f t="shared" si="38"/>
        <v>0</v>
      </c>
      <c r="H135" s="58">
        <f>IF(E135="",0,IFERROR(VLOOKUP(E135,档案费管理台账!$D$4:$H$1000,5,0),0))</f>
        <v>0</v>
      </c>
      <c r="I135" s="57"/>
      <c r="J135" s="57"/>
      <c r="K135" s="57"/>
      <c r="L135" s="57"/>
      <c r="M135" s="58" t="str">
        <f t="shared" si="39"/>
        <v/>
      </c>
      <c r="N135" s="102"/>
    </row>
    <row r="136" spans="1:14">
      <c r="A136" s="97" t="str">
        <f t="shared" si="37"/>
        <v/>
      </c>
      <c r="B136" s="98" t="str">
        <f t="shared" si="36"/>
        <v/>
      </c>
      <c r="C136" s="99"/>
      <c r="D136" s="137"/>
      <c r="E136" s="100"/>
      <c r="F136" s="57"/>
      <c r="G136" s="58">
        <f t="shared" si="38"/>
        <v>0</v>
      </c>
      <c r="H136" s="58">
        <f>IF(E136="",0,IFERROR(VLOOKUP(E136,档案费管理台账!$D$4:$H$1000,5,0),0))</f>
        <v>0</v>
      </c>
      <c r="I136" s="57"/>
      <c r="J136" s="57"/>
      <c r="K136" s="57"/>
      <c r="L136" s="57"/>
      <c r="M136" s="58" t="str">
        <f t="shared" si="39"/>
        <v/>
      </c>
      <c r="N136" s="102"/>
    </row>
    <row r="137" spans="1:14">
      <c r="A137" s="97" t="str">
        <f t="shared" si="37"/>
        <v/>
      </c>
      <c r="B137" s="98" t="str">
        <f t="shared" si="36"/>
        <v/>
      </c>
      <c r="C137" s="99"/>
      <c r="D137" s="137"/>
      <c r="E137" s="100"/>
      <c r="F137" s="57"/>
      <c r="G137" s="58">
        <f t="shared" si="38"/>
        <v>0</v>
      </c>
      <c r="H137" s="58">
        <f>IF(E137="",0,IFERROR(VLOOKUP(E137,档案费管理台账!$D$4:$H$1000,5,0),0))</f>
        <v>0</v>
      </c>
      <c r="I137" s="57"/>
      <c r="J137" s="57"/>
      <c r="K137" s="57"/>
      <c r="L137" s="57"/>
      <c r="M137" s="58" t="str">
        <f t="shared" si="39"/>
        <v/>
      </c>
      <c r="N137" s="102"/>
    </row>
    <row r="138" spans="1:14">
      <c r="A138" s="97" t="str">
        <f t="shared" si="37"/>
        <v/>
      </c>
      <c r="B138" s="98" t="str">
        <f t="shared" si="36"/>
        <v/>
      </c>
      <c r="C138" s="99"/>
      <c r="D138" s="137"/>
      <c r="E138" s="100"/>
      <c r="F138" s="57"/>
      <c r="G138" s="58">
        <f t="shared" si="38"/>
        <v>0</v>
      </c>
      <c r="H138" s="58">
        <f>IF(E138="",0,IFERROR(VLOOKUP(E138,档案费管理台账!$D$4:$H$1000,5,0),0))</f>
        <v>0</v>
      </c>
      <c r="I138" s="57"/>
      <c r="J138" s="57"/>
      <c r="K138" s="57"/>
      <c r="L138" s="57"/>
      <c r="M138" s="58" t="str">
        <f t="shared" si="39"/>
        <v/>
      </c>
      <c r="N138" s="102"/>
    </row>
    <row r="139" spans="1:14">
      <c r="A139" s="97" t="str">
        <f t="shared" si="37"/>
        <v/>
      </c>
      <c r="B139" s="98" t="str">
        <f t="shared" si="36"/>
        <v/>
      </c>
      <c r="C139" s="99"/>
      <c r="D139" s="137"/>
      <c r="E139" s="100"/>
      <c r="F139" s="57"/>
      <c r="G139" s="58">
        <f t="shared" si="38"/>
        <v>0</v>
      </c>
      <c r="H139" s="58">
        <f>IF(E139="",0,IFERROR(VLOOKUP(E139,档案费管理台账!$D$4:$H$1000,5,0),0))</f>
        <v>0</v>
      </c>
      <c r="I139" s="57"/>
      <c r="J139" s="57"/>
      <c r="K139" s="57"/>
      <c r="L139" s="57"/>
      <c r="M139" s="58" t="str">
        <f t="shared" si="39"/>
        <v/>
      </c>
      <c r="N139" s="102"/>
    </row>
    <row r="140" spans="1:14">
      <c r="A140" s="97" t="str">
        <f t="shared" si="37"/>
        <v/>
      </c>
      <c r="B140" s="98" t="str">
        <f t="shared" si="36"/>
        <v/>
      </c>
      <c r="C140" s="99"/>
      <c r="D140" s="137"/>
      <c r="E140" s="100"/>
      <c r="F140" s="57"/>
      <c r="G140" s="58">
        <f t="shared" si="38"/>
        <v>0</v>
      </c>
      <c r="H140" s="58">
        <f>IF(E140="",0,IFERROR(VLOOKUP(E140,档案费管理台账!$D$4:$H$1000,5,0),0))</f>
        <v>0</v>
      </c>
      <c r="I140" s="57"/>
      <c r="J140" s="57"/>
      <c r="K140" s="57"/>
      <c r="L140" s="57"/>
      <c r="M140" s="58" t="str">
        <f t="shared" si="39"/>
        <v/>
      </c>
      <c r="N140" s="102"/>
    </row>
    <row r="141" spans="1:14">
      <c r="A141" s="97" t="str">
        <f t="shared" si="37"/>
        <v/>
      </c>
      <c r="B141" s="98" t="str">
        <f t="shared" si="36"/>
        <v/>
      </c>
      <c r="C141" s="99"/>
      <c r="D141" s="137"/>
      <c r="E141" s="100"/>
      <c r="F141" s="57"/>
      <c r="G141" s="58">
        <f t="shared" si="38"/>
        <v>0</v>
      </c>
      <c r="H141" s="58">
        <f>IF(E141="",0,IFERROR(VLOOKUP(E141,档案费管理台账!$D$4:$H$1000,5,0),0))</f>
        <v>0</v>
      </c>
      <c r="I141" s="57"/>
      <c r="J141" s="57"/>
      <c r="K141" s="57"/>
      <c r="L141" s="57"/>
      <c r="M141" s="58" t="str">
        <f t="shared" si="39"/>
        <v/>
      </c>
      <c r="N141" s="102"/>
    </row>
    <row r="142" spans="1:14">
      <c r="A142" s="97" t="str">
        <f t="shared" si="37"/>
        <v/>
      </c>
      <c r="B142" s="98" t="str">
        <f t="shared" si="36"/>
        <v/>
      </c>
      <c r="C142" s="99"/>
      <c r="D142" s="137"/>
      <c r="E142" s="100"/>
      <c r="F142" s="57"/>
      <c r="G142" s="58">
        <f t="shared" si="38"/>
        <v>0</v>
      </c>
      <c r="H142" s="58">
        <f>IF(E142="",0,IFERROR(VLOOKUP(E142,档案费管理台账!$D$4:$H$1000,5,0),0))</f>
        <v>0</v>
      </c>
      <c r="I142" s="57"/>
      <c r="J142" s="57"/>
      <c r="K142" s="57"/>
      <c r="L142" s="57"/>
      <c r="M142" s="58" t="str">
        <f t="shared" si="39"/>
        <v/>
      </c>
      <c r="N142" s="102"/>
    </row>
    <row r="143" spans="1:14">
      <c r="A143" s="97" t="str">
        <f t="shared" si="37"/>
        <v/>
      </c>
      <c r="B143" s="98" t="str">
        <f t="shared" si="36"/>
        <v/>
      </c>
      <c r="C143" s="99"/>
      <c r="D143" s="137"/>
      <c r="E143" s="100"/>
      <c r="F143" s="57"/>
      <c r="G143" s="58">
        <f t="shared" si="38"/>
        <v>0</v>
      </c>
      <c r="H143" s="58">
        <f>IF(E143="",0,IFERROR(VLOOKUP(E143,档案费管理台账!$D$4:$H$1000,5,0),0))</f>
        <v>0</v>
      </c>
      <c r="I143" s="57"/>
      <c r="J143" s="57"/>
      <c r="K143" s="57"/>
      <c r="L143" s="57"/>
      <c r="M143" s="58" t="str">
        <f t="shared" si="39"/>
        <v/>
      </c>
      <c r="N143" s="102"/>
    </row>
    <row r="144" spans="1:14">
      <c r="A144" s="97" t="str">
        <f t="shared" si="37"/>
        <v/>
      </c>
      <c r="B144" s="98" t="str">
        <f t="shared" si="36"/>
        <v/>
      </c>
      <c r="C144" s="99"/>
      <c r="D144" s="137"/>
      <c r="E144" s="100"/>
      <c r="F144" s="57"/>
      <c r="G144" s="58">
        <f t="shared" si="38"/>
        <v>0</v>
      </c>
      <c r="H144" s="58">
        <f>IF(E144="",0,IFERROR(VLOOKUP(E144,档案费管理台账!$D$4:$H$1000,5,0),0))</f>
        <v>0</v>
      </c>
      <c r="I144" s="57"/>
      <c r="J144" s="57"/>
      <c r="K144" s="57"/>
      <c r="L144" s="57"/>
      <c r="M144" s="58" t="str">
        <f t="shared" si="39"/>
        <v/>
      </c>
      <c r="N144" s="102"/>
    </row>
    <row r="145" spans="1:14">
      <c r="A145" s="97" t="str">
        <f t="shared" si="37"/>
        <v/>
      </c>
      <c r="B145" s="98" t="str">
        <f t="shared" si="36"/>
        <v/>
      </c>
      <c r="C145" s="99"/>
      <c r="D145" s="137"/>
      <c r="E145" s="100"/>
      <c r="F145" s="57"/>
      <c r="G145" s="58">
        <f t="shared" si="38"/>
        <v>0</v>
      </c>
      <c r="H145" s="58">
        <f>IF(E145="",0,IFERROR(VLOOKUP(E145,档案费管理台账!$D$4:$H$1000,5,0),0))</f>
        <v>0</v>
      </c>
      <c r="I145" s="57"/>
      <c r="J145" s="57"/>
      <c r="K145" s="57"/>
      <c r="L145" s="57"/>
      <c r="M145" s="58" t="str">
        <f t="shared" si="39"/>
        <v/>
      </c>
      <c r="N145" s="102"/>
    </row>
    <row r="146" spans="1:14">
      <c r="A146" s="97" t="str">
        <f t="shared" si="37"/>
        <v/>
      </c>
      <c r="B146" s="98" t="str">
        <f t="shared" si="36"/>
        <v/>
      </c>
      <c r="C146" s="99"/>
      <c r="D146" s="137"/>
      <c r="E146" s="100"/>
      <c r="F146" s="57"/>
      <c r="G146" s="58">
        <f t="shared" si="38"/>
        <v>0</v>
      </c>
      <c r="H146" s="58">
        <f>IF(E146="",0,IFERROR(VLOOKUP(E146,档案费管理台账!$D$4:$H$1000,5,0),0))</f>
        <v>0</v>
      </c>
      <c r="I146" s="57"/>
      <c r="J146" s="57"/>
      <c r="K146" s="57"/>
      <c r="L146" s="57"/>
      <c r="M146" s="58" t="str">
        <f t="shared" si="39"/>
        <v/>
      </c>
      <c r="N146" s="102"/>
    </row>
    <row r="147" spans="1:14">
      <c r="A147" s="97" t="str">
        <f t="shared" si="37"/>
        <v/>
      </c>
      <c r="B147" s="98" t="str">
        <f t="shared" si="36"/>
        <v/>
      </c>
      <c r="C147" s="99"/>
      <c r="D147" s="137"/>
      <c r="E147" s="100"/>
      <c r="F147" s="57"/>
      <c r="G147" s="58">
        <f t="shared" si="38"/>
        <v>0</v>
      </c>
      <c r="H147" s="58">
        <f>IF(E147="",0,IFERROR(VLOOKUP(E147,档案费管理台账!$D$4:$H$1000,5,0),0))</f>
        <v>0</v>
      </c>
      <c r="I147" s="57"/>
      <c r="J147" s="57"/>
      <c r="K147" s="57"/>
      <c r="L147" s="57"/>
      <c r="M147" s="58" t="str">
        <f t="shared" si="39"/>
        <v/>
      </c>
      <c r="N147" s="102"/>
    </row>
    <row r="148" spans="1:14">
      <c r="A148" s="97" t="str">
        <f t="shared" si="37"/>
        <v/>
      </c>
      <c r="B148" s="98" t="str">
        <f t="shared" si="36"/>
        <v/>
      </c>
      <c r="C148" s="99"/>
      <c r="D148" s="137"/>
      <c r="E148" s="100"/>
      <c r="F148" s="57"/>
      <c r="G148" s="58">
        <f t="shared" si="38"/>
        <v>0</v>
      </c>
      <c r="H148" s="58">
        <f>IF(E148="",0,IFERROR(VLOOKUP(E148,档案费管理台账!$D$4:$H$1000,5,0),0))</f>
        <v>0</v>
      </c>
      <c r="I148" s="57"/>
      <c r="J148" s="57"/>
      <c r="K148" s="57"/>
      <c r="L148" s="57"/>
      <c r="M148" s="58" t="str">
        <f t="shared" si="39"/>
        <v/>
      </c>
      <c r="N148" s="102"/>
    </row>
    <row r="149" spans="1:14">
      <c r="A149" s="97" t="str">
        <f t="shared" si="37"/>
        <v/>
      </c>
      <c r="B149" s="98" t="str">
        <f t="shared" si="36"/>
        <v/>
      </c>
      <c r="C149" s="99"/>
      <c r="D149" s="137"/>
      <c r="E149" s="100"/>
      <c r="F149" s="57"/>
      <c r="G149" s="58">
        <f t="shared" si="38"/>
        <v>0</v>
      </c>
      <c r="H149" s="58">
        <f>IF(E149="",0,IFERROR(VLOOKUP(E149,档案费管理台账!$D$4:$H$1000,5,0),0))</f>
        <v>0</v>
      </c>
      <c r="I149" s="57"/>
      <c r="J149" s="57"/>
      <c r="K149" s="57"/>
      <c r="L149" s="57"/>
      <c r="M149" s="58" t="str">
        <f t="shared" si="39"/>
        <v/>
      </c>
      <c r="N149" s="102"/>
    </row>
    <row r="150" spans="1:14">
      <c r="A150" s="97" t="str">
        <f t="shared" si="37"/>
        <v/>
      </c>
      <c r="B150" s="98" t="str">
        <f t="shared" si="36"/>
        <v/>
      </c>
      <c r="C150" s="99"/>
      <c r="D150" s="137"/>
      <c r="E150" s="100"/>
      <c r="F150" s="57"/>
      <c r="G150" s="58">
        <f t="shared" si="38"/>
        <v>0</v>
      </c>
      <c r="H150" s="58">
        <f>IF(E150="",0,IFERROR(VLOOKUP(E150,档案费管理台账!$D$4:$H$1000,5,0),0))</f>
        <v>0</v>
      </c>
      <c r="I150" s="57"/>
      <c r="J150" s="57"/>
      <c r="K150" s="57"/>
      <c r="L150" s="57"/>
      <c r="M150" s="58" t="str">
        <f t="shared" si="39"/>
        <v/>
      </c>
      <c r="N150" s="102"/>
    </row>
    <row r="151" spans="1:14">
      <c r="A151" s="97" t="str">
        <f t="shared" si="37"/>
        <v/>
      </c>
      <c r="B151" s="98" t="str">
        <f t="shared" si="36"/>
        <v/>
      </c>
      <c r="C151" s="99"/>
      <c r="D151" s="137"/>
      <c r="E151" s="100"/>
      <c r="F151" s="57"/>
      <c r="G151" s="58">
        <f t="shared" si="38"/>
        <v>0</v>
      </c>
      <c r="H151" s="58">
        <f>IF(E151="",0,IFERROR(VLOOKUP(E151,档案费管理台账!$D$4:$H$1000,5,0),0))</f>
        <v>0</v>
      </c>
      <c r="I151" s="57"/>
      <c r="J151" s="57"/>
      <c r="K151" s="57"/>
      <c r="L151" s="57"/>
      <c r="M151" s="58" t="str">
        <f t="shared" si="39"/>
        <v/>
      </c>
      <c r="N151" s="102"/>
    </row>
    <row r="152" spans="1:14">
      <c r="A152" s="97" t="str">
        <f t="shared" si="37"/>
        <v/>
      </c>
      <c r="B152" s="98" t="str">
        <f t="shared" si="36"/>
        <v/>
      </c>
      <c r="C152" s="99"/>
      <c r="D152" s="137"/>
      <c r="E152" s="100"/>
      <c r="F152" s="57"/>
      <c r="G152" s="58">
        <f t="shared" si="38"/>
        <v>0</v>
      </c>
      <c r="H152" s="58">
        <f>IF(E152="",0,IFERROR(VLOOKUP(E152,档案费管理台账!$D$4:$H$1000,5,0),0))</f>
        <v>0</v>
      </c>
      <c r="I152" s="57"/>
      <c r="J152" s="57"/>
      <c r="K152" s="57"/>
      <c r="L152" s="57"/>
      <c r="M152" s="58" t="str">
        <f t="shared" si="39"/>
        <v/>
      </c>
      <c r="N152" s="102"/>
    </row>
    <row r="153" spans="1:14">
      <c r="A153" s="97" t="str">
        <f t="shared" si="37"/>
        <v/>
      </c>
      <c r="B153" s="98" t="str">
        <f t="shared" si="36"/>
        <v/>
      </c>
      <c r="C153" s="99"/>
      <c r="D153" s="137"/>
      <c r="E153" s="100"/>
      <c r="F153" s="57"/>
      <c r="G153" s="58">
        <f t="shared" si="38"/>
        <v>0</v>
      </c>
      <c r="H153" s="58">
        <f>IF(E153="",0,IFERROR(VLOOKUP(E153,档案费管理台账!$D$4:$H$1000,5,0),0))</f>
        <v>0</v>
      </c>
      <c r="I153" s="57"/>
      <c r="J153" s="57"/>
      <c r="K153" s="57"/>
      <c r="L153" s="57"/>
      <c r="M153" s="58" t="str">
        <f t="shared" si="39"/>
        <v/>
      </c>
      <c r="N153" s="102"/>
    </row>
    <row r="154" spans="1:14">
      <c r="A154" s="97" t="str">
        <f t="shared" si="37"/>
        <v/>
      </c>
      <c r="B154" s="98" t="str">
        <f t="shared" si="36"/>
        <v/>
      </c>
      <c r="C154" s="99"/>
      <c r="D154" s="137"/>
      <c r="E154" s="100"/>
      <c r="F154" s="57"/>
      <c r="G154" s="58">
        <f t="shared" si="38"/>
        <v>0</v>
      </c>
      <c r="H154" s="58">
        <f>IF(E154="",0,IFERROR(VLOOKUP(E154,档案费管理台账!$D$4:$H$1000,5,0),0))</f>
        <v>0</v>
      </c>
      <c r="I154" s="57"/>
      <c r="J154" s="57"/>
      <c r="K154" s="57"/>
      <c r="L154" s="57"/>
      <c r="M154" s="58" t="str">
        <f t="shared" si="39"/>
        <v/>
      </c>
      <c r="N154" s="102"/>
    </row>
    <row r="155" spans="1:14">
      <c r="A155" s="97" t="str">
        <f t="shared" si="37"/>
        <v/>
      </c>
      <c r="B155" s="98" t="str">
        <f t="shared" si="36"/>
        <v/>
      </c>
      <c r="C155" s="99"/>
      <c r="D155" s="137"/>
      <c r="E155" s="100"/>
      <c r="F155" s="57"/>
      <c r="G155" s="58">
        <f t="shared" si="38"/>
        <v>0</v>
      </c>
      <c r="H155" s="58">
        <f>IF(E155="",0,IFERROR(VLOOKUP(E155,档案费管理台账!$D$4:$H$1000,5,0),0))</f>
        <v>0</v>
      </c>
      <c r="I155" s="57"/>
      <c r="J155" s="57"/>
      <c r="K155" s="57"/>
      <c r="L155" s="57"/>
      <c r="M155" s="58" t="str">
        <f t="shared" si="39"/>
        <v/>
      </c>
      <c r="N155" s="102"/>
    </row>
    <row r="156" spans="1:14">
      <c r="A156" s="97" t="str">
        <f t="shared" si="37"/>
        <v/>
      </c>
      <c r="B156" s="98" t="str">
        <f t="shared" si="36"/>
        <v/>
      </c>
      <c r="C156" s="99"/>
      <c r="D156" s="137"/>
      <c r="E156" s="100"/>
      <c r="F156" s="57"/>
      <c r="G156" s="58">
        <f t="shared" si="38"/>
        <v>0</v>
      </c>
      <c r="H156" s="58">
        <f>IF(E156="",0,IFERROR(VLOOKUP(E156,档案费管理台账!$D$4:$H$1000,5,0),0))</f>
        <v>0</v>
      </c>
      <c r="I156" s="57"/>
      <c r="J156" s="57"/>
      <c r="K156" s="57"/>
      <c r="L156" s="57"/>
      <c r="M156" s="58" t="str">
        <f t="shared" si="39"/>
        <v/>
      </c>
      <c r="N156" s="102"/>
    </row>
    <row r="157" spans="1:14">
      <c r="A157" s="97" t="str">
        <f t="shared" si="37"/>
        <v/>
      </c>
      <c r="B157" s="98" t="str">
        <f t="shared" si="36"/>
        <v/>
      </c>
      <c r="C157" s="99"/>
      <c r="D157" s="137"/>
      <c r="E157" s="100"/>
      <c r="F157" s="57"/>
      <c r="G157" s="58">
        <f t="shared" si="38"/>
        <v>0</v>
      </c>
      <c r="H157" s="58">
        <f>IF(E157="",0,IFERROR(VLOOKUP(E157,档案费管理台账!$D$4:$H$1000,5,0),0))</f>
        <v>0</v>
      </c>
      <c r="I157" s="57"/>
      <c r="J157" s="57"/>
      <c r="K157" s="57"/>
      <c r="L157" s="57"/>
      <c r="M157" s="58" t="str">
        <f t="shared" si="39"/>
        <v/>
      </c>
      <c r="N157" s="102"/>
    </row>
    <row r="158" spans="1:14">
      <c r="A158" s="97" t="str">
        <f t="shared" si="37"/>
        <v/>
      </c>
      <c r="B158" s="98" t="str">
        <f t="shared" si="36"/>
        <v/>
      </c>
      <c r="C158" s="99"/>
      <c r="D158" s="137"/>
      <c r="E158" s="100"/>
      <c r="F158" s="57"/>
      <c r="G158" s="58">
        <f t="shared" si="38"/>
        <v>0</v>
      </c>
      <c r="H158" s="58">
        <f>IF(E158="",0,IFERROR(VLOOKUP(E158,档案费管理台账!$D$4:$H$1000,5,0),0))</f>
        <v>0</v>
      </c>
      <c r="I158" s="57"/>
      <c r="J158" s="57"/>
      <c r="K158" s="57"/>
      <c r="L158" s="57"/>
      <c r="M158" s="58" t="str">
        <f t="shared" si="39"/>
        <v/>
      </c>
      <c r="N158" s="102"/>
    </row>
    <row r="159" spans="1:14">
      <c r="A159" s="97" t="str">
        <f t="shared" si="37"/>
        <v/>
      </c>
      <c r="B159" s="98" t="str">
        <f t="shared" si="36"/>
        <v/>
      </c>
      <c r="C159" s="99"/>
      <c r="D159" s="137"/>
      <c r="E159" s="100"/>
      <c r="F159" s="57"/>
      <c r="G159" s="58">
        <f t="shared" si="38"/>
        <v>0</v>
      </c>
      <c r="H159" s="58">
        <f>IF(E159="",0,IFERROR(VLOOKUP(E159,档案费管理台账!$D$4:$H$1000,5,0),0))</f>
        <v>0</v>
      </c>
      <c r="I159" s="57"/>
      <c r="J159" s="57"/>
      <c r="K159" s="57"/>
      <c r="L159" s="57"/>
      <c r="M159" s="58" t="str">
        <f t="shared" si="39"/>
        <v/>
      </c>
      <c r="N159" s="102"/>
    </row>
    <row r="160" spans="1:14">
      <c r="A160" s="97" t="str">
        <f t="shared" si="37"/>
        <v/>
      </c>
      <c r="B160" s="98" t="str">
        <f t="shared" si="36"/>
        <v/>
      </c>
      <c r="C160" s="99"/>
      <c r="D160" s="137"/>
      <c r="E160" s="100"/>
      <c r="F160" s="57"/>
      <c r="G160" s="58">
        <f t="shared" si="38"/>
        <v>0</v>
      </c>
      <c r="H160" s="58">
        <f>IF(E160="",0,IFERROR(VLOOKUP(E160,档案费管理台账!$D$4:$H$1000,5,0),0))</f>
        <v>0</v>
      </c>
      <c r="I160" s="57"/>
      <c r="J160" s="57"/>
      <c r="K160" s="57"/>
      <c r="L160" s="57"/>
      <c r="M160" s="58" t="str">
        <f t="shared" si="39"/>
        <v/>
      </c>
      <c r="N160" s="102"/>
    </row>
    <row r="161" spans="1:14">
      <c r="A161" s="97" t="str">
        <f t="shared" si="37"/>
        <v/>
      </c>
      <c r="B161" s="98" t="str">
        <f t="shared" si="36"/>
        <v/>
      </c>
      <c r="C161" s="99"/>
      <c r="D161" s="137"/>
      <c r="E161" s="100"/>
      <c r="F161" s="57"/>
      <c r="G161" s="58">
        <f t="shared" si="38"/>
        <v>0</v>
      </c>
      <c r="H161" s="58">
        <f>IF(E161="",0,IFERROR(VLOOKUP(E161,档案费管理台账!$D$4:$H$1000,5,0),0))</f>
        <v>0</v>
      </c>
      <c r="I161" s="57"/>
      <c r="J161" s="57"/>
      <c r="K161" s="57"/>
      <c r="L161" s="57"/>
      <c r="M161" s="58" t="str">
        <f t="shared" si="39"/>
        <v/>
      </c>
      <c r="N161" s="102"/>
    </row>
    <row r="162" spans="1:14">
      <c r="A162" s="97" t="str">
        <f t="shared" si="37"/>
        <v/>
      </c>
      <c r="B162" s="98" t="str">
        <f t="shared" si="36"/>
        <v/>
      </c>
      <c r="C162" s="99"/>
      <c r="D162" s="137"/>
      <c r="E162" s="100"/>
      <c r="F162" s="57"/>
      <c r="G162" s="58">
        <f t="shared" si="38"/>
        <v>0</v>
      </c>
      <c r="H162" s="58">
        <f>IF(E162="",0,IFERROR(VLOOKUP(E162,档案费管理台账!$D$4:$H$1000,5,0),0))</f>
        <v>0</v>
      </c>
      <c r="I162" s="57"/>
      <c r="J162" s="57"/>
      <c r="K162" s="57"/>
      <c r="L162" s="57"/>
      <c r="M162" s="58" t="str">
        <f t="shared" si="39"/>
        <v/>
      </c>
      <c r="N162" s="102"/>
    </row>
    <row r="163" spans="1:14">
      <c r="A163" s="97" t="str">
        <f t="shared" si="37"/>
        <v/>
      </c>
      <c r="B163" s="98" t="str">
        <f t="shared" si="36"/>
        <v/>
      </c>
      <c r="C163" s="99"/>
      <c r="D163" s="137"/>
      <c r="E163" s="100"/>
      <c r="F163" s="57"/>
      <c r="G163" s="58">
        <f t="shared" si="38"/>
        <v>0</v>
      </c>
      <c r="H163" s="58">
        <f>IF(E163="",0,IFERROR(VLOOKUP(E163,档案费管理台账!$D$4:$H$1000,5,0),0))</f>
        <v>0</v>
      </c>
      <c r="I163" s="57"/>
      <c r="J163" s="57"/>
      <c r="K163" s="57"/>
      <c r="L163" s="57"/>
      <c r="M163" s="58" t="str">
        <f t="shared" si="39"/>
        <v/>
      </c>
      <c r="N163" s="102"/>
    </row>
    <row r="164" spans="1:14">
      <c r="A164" s="97" t="str">
        <f t="shared" si="37"/>
        <v/>
      </c>
      <c r="B164" s="98" t="str">
        <f t="shared" si="36"/>
        <v/>
      </c>
      <c r="C164" s="99"/>
      <c r="D164" s="137"/>
      <c r="E164" s="100"/>
      <c r="F164" s="57"/>
      <c r="G164" s="58">
        <f t="shared" si="38"/>
        <v>0</v>
      </c>
      <c r="H164" s="58">
        <f>IF(E164="",0,IFERROR(VLOOKUP(E164,档案费管理台账!$D$4:$H$1000,5,0),0))</f>
        <v>0</v>
      </c>
      <c r="I164" s="57"/>
      <c r="J164" s="57"/>
      <c r="K164" s="57"/>
      <c r="L164" s="57"/>
      <c r="M164" s="58" t="str">
        <f t="shared" si="39"/>
        <v/>
      </c>
      <c r="N164" s="102"/>
    </row>
    <row r="165" spans="1:14">
      <c r="A165" s="97" t="str">
        <f t="shared" si="37"/>
        <v/>
      </c>
      <c r="B165" s="98" t="str">
        <f t="shared" si="36"/>
        <v/>
      </c>
      <c r="C165" s="99"/>
      <c r="D165" s="137"/>
      <c r="E165" s="100"/>
      <c r="F165" s="57"/>
      <c r="G165" s="58">
        <f t="shared" si="38"/>
        <v>0</v>
      </c>
      <c r="H165" s="58">
        <f>IF(E165="",0,IFERROR(VLOOKUP(E165,档案费管理台账!$D$4:$H$1000,5,0),0))</f>
        <v>0</v>
      </c>
      <c r="I165" s="57"/>
      <c r="J165" s="57"/>
      <c r="K165" s="57"/>
      <c r="L165" s="57"/>
      <c r="M165" s="58" t="str">
        <f t="shared" si="39"/>
        <v/>
      </c>
      <c r="N165" s="102"/>
    </row>
    <row r="166" spans="1:14">
      <c r="A166" s="97" t="str">
        <f t="shared" si="37"/>
        <v/>
      </c>
      <c r="B166" s="98" t="str">
        <f t="shared" si="36"/>
        <v/>
      </c>
      <c r="C166" s="99"/>
      <c r="D166" s="137"/>
      <c r="E166" s="100"/>
      <c r="F166" s="57"/>
      <c r="G166" s="58">
        <f t="shared" si="38"/>
        <v>0</v>
      </c>
      <c r="H166" s="58">
        <f>IF(E166="",0,IFERROR(VLOOKUP(E166,档案费管理台账!$D$4:$H$1000,5,0),0))</f>
        <v>0</v>
      </c>
      <c r="I166" s="57"/>
      <c r="J166" s="57"/>
      <c r="K166" s="57"/>
      <c r="L166" s="57"/>
      <c r="M166" s="58" t="str">
        <f t="shared" si="39"/>
        <v/>
      </c>
      <c r="N166" s="102"/>
    </row>
    <row r="167" spans="1:14">
      <c r="A167" s="97" t="str">
        <f t="shared" si="37"/>
        <v/>
      </c>
      <c r="B167" s="98" t="str">
        <f t="shared" si="36"/>
        <v/>
      </c>
      <c r="C167" s="99"/>
      <c r="D167" s="137"/>
      <c r="E167" s="100"/>
      <c r="F167" s="57"/>
      <c r="G167" s="58">
        <f t="shared" si="38"/>
        <v>0</v>
      </c>
      <c r="H167" s="58">
        <f>IF(E167="",0,IFERROR(VLOOKUP(E167,档案费管理台账!$D$4:$H$1000,5,0),0))</f>
        <v>0</v>
      </c>
      <c r="I167" s="57"/>
      <c r="J167" s="57"/>
      <c r="K167" s="57"/>
      <c r="L167" s="57"/>
      <c r="M167" s="58" t="str">
        <f t="shared" si="39"/>
        <v/>
      </c>
      <c r="N167" s="102"/>
    </row>
    <row r="168" spans="1:14">
      <c r="A168" s="97" t="str">
        <f t="shared" si="37"/>
        <v/>
      </c>
      <c r="B168" s="98" t="str">
        <f t="shared" si="36"/>
        <v/>
      </c>
      <c r="C168" s="99"/>
      <c r="D168" s="137"/>
      <c r="E168" s="100"/>
      <c r="F168" s="57"/>
      <c r="G168" s="58">
        <f t="shared" si="38"/>
        <v>0</v>
      </c>
      <c r="H168" s="58">
        <f>IF(E168="",0,IFERROR(VLOOKUP(E168,档案费管理台账!$D$4:$H$1000,5,0),0))</f>
        <v>0</v>
      </c>
      <c r="I168" s="57"/>
      <c r="J168" s="57"/>
      <c r="K168" s="57"/>
      <c r="L168" s="57"/>
      <c r="M168" s="58" t="str">
        <f t="shared" si="39"/>
        <v/>
      </c>
      <c r="N168" s="102"/>
    </row>
    <row r="169" spans="1:14">
      <c r="A169" s="97" t="str">
        <f t="shared" si="37"/>
        <v/>
      </c>
      <c r="B169" s="98" t="str">
        <f t="shared" si="36"/>
        <v/>
      </c>
      <c r="C169" s="99"/>
      <c r="D169" s="137"/>
      <c r="E169" s="100"/>
      <c r="F169" s="57"/>
      <c r="G169" s="58">
        <f t="shared" si="38"/>
        <v>0</v>
      </c>
      <c r="H169" s="58">
        <f>IF(E169="",0,IFERROR(VLOOKUP(E169,档案费管理台账!$D$4:$H$1000,5,0),0))</f>
        <v>0</v>
      </c>
      <c r="I169" s="57"/>
      <c r="J169" s="57"/>
      <c r="K169" s="57"/>
      <c r="L169" s="57"/>
      <c r="M169" s="58" t="str">
        <f t="shared" si="39"/>
        <v/>
      </c>
      <c r="N169" s="102"/>
    </row>
    <row r="170" spans="1:14">
      <c r="A170" s="97" t="str">
        <f t="shared" si="37"/>
        <v/>
      </c>
      <c r="B170" s="98" t="str">
        <f t="shared" si="36"/>
        <v/>
      </c>
      <c r="C170" s="99"/>
      <c r="D170" s="137"/>
      <c r="E170" s="100"/>
      <c r="F170" s="57"/>
      <c r="G170" s="58">
        <f t="shared" si="38"/>
        <v>0</v>
      </c>
      <c r="H170" s="58">
        <f>IF(E170="",0,IFERROR(VLOOKUP(E170,档案费管理台账!$D$4:$H$1000,5,0),0))</f>
        <v>0</v>
      </c>
      <c r="I170" s="57"/>
      <c r="J170" s="57"/>
      <c r="K170" s="57"/>
      <c r="L170" s="57"/>
      <c r="M170" s="58" t="str">
        <f t="shared" si="39"/>
        <v/>
      </c>
      <c r="N170" s="102"/>
    </row>
    <row r="171" spans="1:14">
      <c r="A171" s="97" t="str">
        <f t="shared" si="37"/>
        <v/>
      </c>
      <c r="B171" s="98" t="str">
        <f t="shared" si="36"/>
        <v/>
      </c>
      <c r="C171" s="99"/>
      <c r="D171" s="137"/>
      <c r="E171" s="100"/>
      <c r="F171" s="57"/>
      <c r="G171" s="58">
        <f t="shared" si="38"/>
        <v>0</v>
      </c>
      <c r="H171" s="58">
        <f>IF(E171="",0,IFERROR(VLOOKUP(E171,档案费管理台账!$D$4:$H$1000,5,0),0))</f>
        <v>0</v>
      </c>
      <c r="I171" s="57"/>
      <c r="J171" s="57"/>
      <c r="K171" s="57"/>
      <c r="L171" s="57"/>
      <c r="M171" s="58" t="str">
        <f t="shared" si="39"/>
        <v/>
      </c>
      <c r="N171" s="102"/>
    </row>
    <row r="172" spans="1:14">
      <c r="A172" s="97" t="str">
        <f t="shared" si="37"/>
        <v/>
      </c>
      <c r="B172" s="98" t="str">
        <f t="shared" ref="B172:B235" si="40">IF(C172="","",MONTH(C172)&amp;"月")</f>
        <v/>
      </c>
      <c r="C172" s="99"/>
      <c r="D172" s="137"/>
      <c r="E172" s="100"/>
      <c r="F172" s="57"/>
      <c r="G172" s="58">
        <f t="shared" si="38"/>
        <v>0</v>
      </c>
      <c r="H172" s="58">
        <f>IF(E172="",0,IFERROR(VLOOKUP(E172,档案费管理台账!$D$4:$H$1000,5,0),0))</f>
        <v>0</v>
      </c>
      <c r="I172" s="57"/>
      <c r="J172" s="57"/>
      <c r="K172" s="57"/>
      <c r="L172" s="57"/>
      <c r="M172" s="58" t="str">
        <f t="shared" si="39"/>
        <v/>
      </c>
      <c r="N172" s="102"/>
    </row>
    <row r="173" spans="1:14">
      <c r="A173" s="97" t="str">
        <f t="shared" ref="A173:A236" si="41">IF(C173="","",ROW()-42)</f>
        <v/>
      </c>
      <c r="B173" s="98" t="str">
        <f t="shared" si="40"/>
        <v/>
      </c>
      <c r="C173" s="99"/>
      <c r="D173" s="137"/>
      <c r="E173" s="100"/>
      <c r="F173" s="57"/>
      <c r="G173" s="58">
        <f t="shared" ref="G173:G236" si="42">IF(F173="",0,F173*$K$41)</f>
        <v>0</v>
      </c>
      <c r="H173" s="58">
        <f>IF(E173="",0,IFERROR(VLOOKUP(E173,档案费管理台账!$D$4:$H$1000,5,0),0))</f>
        <v>0</v>
      </c>
      <c r="I173" s="57"/>
      <c r="J173" s="57"/>
      <c r="K173" s="57"/>
      <c r="L173" s="57"/>
      <c r="M173" s="58" t="str">
        <f t="shared" ref="M173:M236" si="43">IF(C173="","",ROUND(M172+G173-I173-J173-K173-L173-H173,2))</f>
        <v/>
      </c>
      <c r="N173" s="102"/>
    </row>
    <row r="174" spans="1:14">
      <c r="A174" s="97" t="str">
        <f t="shared" si="41"/>
        <v/>
      </c>
      <c r="B174" s="98" t="str">
        <f t="shared" si="40"/>
        <v/>
      </c>
      <c r="C174" s="99"/>
      <c r="D174" s="137"/>
      <c r="E174" s="100"/>
      <c r="F174" s="57"/>
      <c r="G174" s="58">
        <f t="shared" si="42"/>
        <v>0</v>
      </c>
      <c r="H174" s="58">
        <f>IF(E174="",0,IFERROR(VLOOKUP(E174,档案费管理台账!$D$4:$H$1000,5,0),0))</f>
        <v>0</v>
      </c>
      <c r="I174" s="57"/>
      <c r="J174" s="57"/>
      <c r="K174" s="57"/>
      <c r="L174" s="57"/>
      <c r="M174" s="58" t="str">
        <f t="shared" si="43"/>
        <v/>
      </c>
      <c r="N174" s="102"/>
    </row>
    <row r="175" spans="1:14">
      <c r="A175" s="97" t="str">
        <f t="shared" si="41"/>
        <v/>
      </c>
      <c r="B175" s="98" t="str">
        <f t="shared" si="40"/>
        <v/>
      </c>
      <c r="C175" s="99"/>
      <c r="D175" s="137"/>
      <c r="E175" s="100"/>
      <c r="F175" s="57"/>
      <c r="G175" s="58">
        <f t="shared" si="42"/>
        <v>0</v>
      </c>
      <c r="H175" s="58">
        <f>IF(E175="",0,IFERROR(VLOOKUP(E175,档案费管理台账!$D$4:$H$1000,5,0),0))</f>
        <v>0</v>
      </c>
      <c r="I175" s="57"/>
      <c r="J175" s="57"/>
      <c r="K175" s="57"/>
      <c r="L175" s="57"/>
      <c r="M175" s="58" t="str">
        <f t="shared" si="43"/>
        <v/>
      </c>
      <c r="N175" s="102"/>
    </row>
    <row r="176" spans="1:14">
      <c r="A176" s="97" t="str">
        <f t="shared" si="41"/>
        <v/>
      </c>
      <c r="B176" s="98" t="str">
        <f t="shared" si="40"/>
        <v/>
      </c>
      <c r="C176" s="99"/>
      <c r="D176" s="137"/>
      <c r="E176" s="100"/>
      <c r="F176" s="57"/>
      <c r="G176" s="58">
        <f t="shared" si="42"/>
        <v>0</v>
      </c>
      <c r="H176" s="58">
        <f>IF(E176="",0,IFERROR(VLOOKUP(E176,档案费管理台账!$D$4:$H$1000,5,0),0))</f>
        <v>0</v>
      </c>
      <c r="I176" s="57"/>
      <c r="J176" s="57"/>
      <c r="K176" s="57"/>
      <c r="L176" s="57"/>
      <c r="M176" s="58" t="str">
        <f t="shared" si="43"/>
        <v/>
      </c>
      <c r="N176" s="102"/>
    </row>
    <row r="177" spans="1:14">
      <c r="A177" s="97" t="str">
        <f t="shared" si="41"/>
        <v/>
      </c>
      <c r="B177" s="98" t="str">
        <f t="shared" si="40"/>
        <v/>
      </c>
      <c r="C177" s="99"/>
      <c r="D177" s="137"/>
      <c r="E177" s="100"/>
      <c r="F177" s="57"/>
      <c r="G177" s="58">
        <f t="shared" si="42"/>
        <v>0</v>
      </c>
      <c r="H177" s="58">
        <f>IF(E177="",0,IFERROR(VLOOKUP(E177,档案费管理台账!$D$4:$H$1000,5,0),0))</f>
        <v>0</v>
      </c>
      <c r="I177" s="57"/>
      <c r="J177" s="57"/>
      <c r="K177" s="57"/>
      <c r="L177" s="57"/>
      <c r="M177" s="58" t="str">
        <f t="shared" si="43"/>
        <v/>
      </c>
      <c r="N177" s="102"/>
    </row>
    <row r="178" spans="1:14">
      <c r="A178" s="97" t="str">
        <f t="shared" si="41"/>
        <v/>
      </c>
      <c r="B178" s="98" t="str">
        <f t="shared" si="40"/>
        <v/>
      </c>
      <c r="C178" s="99"/>
      <c r="D178" s="137"/>
      <c r="E178" s="100"/>
      <c r="F178" s="57"/>
      <c r="G178" s="58">
        <f t="shared" si="42"/>
        <v>0</v>
      </c>
      <c r="H178" s="58">
        <f>IF(E178="",0,IFERROR(VLOOKUP(E178,档案费管理台账!$D$4:$H$1000,5,0),0))</f>
        <v>0</v>
      </c>
      <c r="I178" s="57"/>
      <c r="J178" s="57"/>
      <c r="K178" s="57"/>
      <c r="L178" s="57"/>
      <c r="M178" s="58" t="str">
        <f t="shared" si="43"/>
        <v/>
      </c>
      <c r="N178" s="102"/>
    </row>
    <row r="179" spans="1:14">
      <c r="A179" s="97" t="str">
        <f t="shared" si="41"/>
        <v/>
      </c>
      <c r="B179" s="98" t="str">
        <f t="shared" si="40"/>
        <v/>
      </c>
      <c r="C179" s="99"/>
      <c r="D179" s="137"/>
      <c r="E179" s="100"/>
      <c r="F179" s="57"/>
      <c r="G179" s="58">
        <f t="shared" si="42"/>
        <v>0</v>
      </c>
      <c r="H179" s="58">
        <f>IF(E179="",0,IFERROR(VLOOKUP(E179,档案费管理台账!$D$4:$H$1000,5,0),0))</f>
        <v>0</v>
      </c>
      <c r="I179" s="57"/>
      <c r="J179" s="57"/>
      <c r="K179" s="57"/>
      <c r="L179" s="57"/>
      <c r="M179" s="58" t="str">
        <f t="shared" si="43"/>
        <v/>
      </c>
      <c r="N179" s="102"/>
    </row>
    <row r="180" spans="1:14">
      <c r="A180" s="97" t="str">
        <f t="shared" si="41"/>
        <v/>
      </c>
      <c r="B180" s="98" t="str">
        <f t="shared" si="40"/>
        <v/>
      </c>
      <c r="C180" s="99"/>
      <c r="D180" s="137"/>
      <c r="E180" s="100"/>
      <c r="F180" s="57"/>
      <c r="G180" s="58">
        <f t="shared" si="42"/>
        <v>0</v>
      </c>
      <c r="H180" s="58">
        <f>IF(E180="",0,IFERROR(VLOOKUP(E180,档案费管理台账!$D$4:$H$1000,5,0),0))</f>
        <v>0</v>
      </c>
      <c r="I180" s="57"/>
      <c r="J180" s="57"/>
      <c r="K180" s="57"/>
      <c r="L180" s="57"/>
      <c r="M180" s="58" t="str">
        <f t="shared" si="43"/>
        <v/>
      </c>
      <c r="N180" s="102"/>
    </row>
    <row r="181" spans="1:14">
      <c r="A181" s="97" t="str">
        <f t="shared" si="41"/>
        <v/>
      </c>
      <c r="B181" s="98" t="str">
        <f t="shared" si="40"/>
        <v/>
      </c>
      <c r="C181" s="99"/>
      <c r="D181" s="137"/>
      <c r="E181" s="100"/>
      <c r="F181" s="57"/>
      <c r="G181" s="58">
        <f t="shared" si="42"/>
        <v>0</v>
      </c>
      <c r="H181" s="58">
        <f>IF(E181="",0,IFERROR(VLOOKUP(E181,档案费管理台账!$D$4:$H$1000,5,0),0))</f>
        <v>0</v>
      </c>
      <c r="I181" s="57"/>
      <c r="J181" s="57"/>
      <c r="K181" s="57"/>
      <c r="L181" s="57"/>
      <c r="M181" s="58" t="str">
        <f t="shared" si="43"/>
        <v/>
      </c>
      <c r="N181" s="102"/>
    </row>
    <row r="182" spans="1:14">
      <c r="A182" s="97" t="str">
        <f t="shared" si="41"/>
        <v/>
      </c>
      <c r="B182" s="98" t="str">
        <f t="shared" si="40"/>
        <v/>
      </c>
      <c r="C182" s="99"/>
      <c r="D182" s="137"/>
      <c r="E182" s="100"/>
      <c r="F182" s="57"/>
      <c r="G182" s="58">
        <f t="shared" si="42"/>
        <v>0</v>
      </c>
      <c r="H182" s="58">
        <f>IF(E182="",0,IFERROR(VLOOKUP(E182,档案费管理台账!$D$4:$H$1000,5,0),0))</f>
        <v>0</v>
      </c>
      <c r="I182" s="57"/>
      <c r="J182" s="57"/>
      <c r="K182" s="57"/>
      <c r="L182" s="57"/>
      <c r="M182" s="58" t="str">
        <f t="shared" si="43"/>
        <v/>
      </c>
      <c r="N182" s="102"/>
    </row>
    <row r="183" spans="1:14">
      <c r="A183" s="97" t="str">
        <f t="shared" si="41"/>
        <v/>
      </c>
      <c r="B183" s="98" t="str">
        <f t="shared" si="40"/>
        <v/>
      </c>
      <c r="C183" s="99"/>
      <c r="D183" s="137"/>
      <c r="E183" s="100"/>
      <c r="F183" s="57"/>
      <c r="G183" s="58">
        <f t="shared" si="42"/>
        <v>0</v>
      </c>
      <c r="H183" s="58">
        <f>IF(E183="",0,IFERROR(VLOOKUP(E183,档案费管理台账!$D$4:$H$1000,5,0),0))</f>
        <v>0</v>
      </c>
      <c r="I183" s="57"/>
      <c r="J183" s="57"/>
      <c r="K183" s="57"/>
      <c r="L183" s="57"/>
      <c r="M183" s="58" t="str">
        <f t="shared" si="43"/>
        <v/>
      </c>
      <c r="N183" s="102"/>
    </row>
    <row r="184" spans="1:14">
      <c r="A184" s="97" t="str">
        <f t="shared" si="41"/>
        <v/>
      </c>
      <c r="B184" s="98" t="str">
        <f t="shared" si="40"/>
        <v/>
      </c>
      <c r="C184" s="99"/>
      <c r="D184" s="137"/>
      <c r="E184" s="100"/>
      <c r="F184" s="57"/>
      <c r="G184" s="58">
        <f t="shared" si="42"/>
        <v>0</v>
      </c>
      <c r="H184" s="58">
        <f>IF(E184="",0,IFERROR(VLOOKUP(E184,档案费管理台账!$D$4:$H$1000,5,0),0))</f>
        <v>0</v>
      </c>
      <c r="I184" s="57"/>
      <c r="J184" s="57"/>
      <c r="K184" s="57"/>
      <c r="L184" s="57"/>
      <c r="M184" s="58" t="str">
        <f t="shared" si="43"/>
        <v/>
      </c>
      <c r="N184" s="102"/>
    </row>
    <row r="185" spans="1:14">
      <c r="A185" s="97" t="str">
        <f t="shared" si="41"/>
        <v/>
      </c>
      <c r="B185" s="98" t="str">
        <f t="shared" si="40"/>
        <v/>
      </c>
      <c r="C185" s="99"/>
      <c r="D185" s="137"/>
      <c r="E185" s="100"/>
      <c r="F185" s="57"/>
      <c r="G185" s="58">
        <f t="shared" si="42"/>
        <v>0</v>
      </c>
      <c r="H185" s="58">
        <f>IF(E185="",0,IFERROR(VLOOKUP(E185,档案费管理台账!$D$4:$H$1000,5,0),0))</f>
        <v>0</v>
      </c>
      <c r="I185" s="57"/>
      <c r="J185" s="57"/>
      <c r="K185" s="57"/>
      <c r="L185" s="57"/>
      <c r="M185" s="58" t="str">
        <f t="shared" si="43"/>
        <v/>
      </c>
      <c r="N185" s="102"/>
    </row>
    <row r="186" spans="1:14">
      <c r="A186" s="97" t="str">
        <f t="shared" si="41"/>
        <v/>
      </c>
      <c r="B186" s="98" t="str">
        <f t="shared" si="40"/>
        <v/>
      </c>
      <c r="C186" s="99"/>
      <c r="D186" s="137"/>
      <c r="E186" s="100"/>
      <c r="F186" s="57"/>
      <c r="G186" s="58">
        <f t="shared" si="42"/>
        <v>0</v>
      </c>
      <c r="H186" s="58">
        <f>IF(E186="",0,IFERROR(VLOOKUP(E186,档案费管理台账!$D$4:$H$1000,5,0),0))</f>
        <v>0</v>
      </c>
      <c r="I186" s="57"/>
      <c r="J186" s="57"/>
      <c r="K186" s="57"/>
      <c r="L186" s="57"/>
      <c r="M186" s="58" t="str">
        <f t="shared" si="43"/>
        <v/>
      </c>
      <c r="N186" s="102"/>
    </row>
    <row r="187" spans="1:14">
      <c r="A187" s="97" t="str">
        <f t="shared" si="41"/>
        <v/>
      </c>
      <c r="B187" s="98" t="str">
        <f t="shared" si="40"/>
        <v/>
      </c>
      <c r="C187" s="99"/>
      <c r="D187" s="137"/>
      <c r="E187" s="100"/>
      <c r="F187" s="57"/>
      <c r="G187" s="58">
        <f t="shared" si="42"/>
        <v>0</v>
      </c>
      <c r="H187" s="58">
        <f>IF(E187="",0,IFERROR(VLOOKUP(E187,档案费管理台账!$D$4:$H$1000,5,0),0))</f>
        <v>0</v>
      </c>
      <c r="I187" s="57"/>
      <c r="J187" s="57"/>
      <c r="K187" s="57"/>
      <c r="L187" s="57"/>
      <c r="M187" s="58" t="str">
        <f t="shared" si="43"/>
        <v/>
      </c>
      <c r="N187" s="102"/>
    </row>
    <row r="188" spans="1:14">
      <c r="A188" s="97" t="str">
        <f t="shared" si="41"/>
        <v/>
      </c>
      <c r="B188" s="98" t="str">
        <f t="shared" si="40"/>
        <v/>
      </c>
      <c r="C188" s="99"/>
      <c r="D188" s="137"/>
      <c r="E188" s="100"/>
      <c r="F188" s="57"/>
      <c r="G188" s="58">
        <f t="shared" si="42"/>
        <v>0</v>
      </c>
      <c r="H188" s="58">
        <f>IF(E188="",0,IFERROR(VLOOKUP(E188,档案费管理台账!$D$4:$H$1000,5,0),0))</f>
        <v>0</v>
      </c>
      <c r="I188" s="57"/>
      <c r="J188" s="57"/>
      <c r="K188" s="57"/>
      <c r="L188" s="57"/>
      <c r="M188" s="58" t="str">
        <f t="shared" si="43"/>
        <v/>
      </c>
      <c r="N188" s="102"/>
    </row>
    <row r="189" spans="1:14">
      <c r="A189" s="97" t="str">
        <f t="shared" si="41"/>
        <v/>
      </c>
      <c r="B189" s="98" t="str">
        <f t="shared" si="40"/>
        <v/>
      </c>
      <c r="C189" s="99"/>
      <c r="D189" s="137"/>
      <c r="E189" s="100"/>
      <c r="F189" s="57"/>
      <c r="G189" s="58">
        <f t="shared" si="42"/>
        <v>0</v>
      </c>
      <c r="H189" s="58">
        <f>IF(E189="",0,IFERROR(VLOOKUP(E189,档案费管理台账!$D$4:$H$1000,5,0),0))</f>
        <v>0</v>
      </c>
      <c r="I189" s="57"/>
      <c r="J189" s="57"/>
      <c r="K189" s="57"/>
      <c r="L189" s="57"/>
      <c r="M189" s="58" t="str">
        <f t="shared" si="43"/>
        <v/>
      </c>
      <c r="N189" s="102"/>
    </row>
    <row r="190" spans="1:14">
      <c r="A190" s="97" t="str">
        <f t="shared" si="41"/>
        <v/>
      </c>
      <c r="B190" s="98" t="str">
        <f t="shared" si="40"/>
        <v/>
      </c>
      <c r="C190" s="99"/>
      <c r="D190" s="137"/>
      <c r="E190" s="100"/>
      <c r="F190" s="57"/>
      <c r="G190" s="58">
        <f t="shared" si="42"/>
        <v>0</v>
      </c>
      <c r="H190" s="58">
        <f>IF(E190="",0,IFERROR(VLOOKUP(E190,档案费管理台账!$D$4:$H$1000,5,0),0))</f>
        <v>0</v>
      </c>
      <c r="I190" s="57"/>
      <c r="J190" s="57"/>
      <c r="K190" s="57"/>
      <c r="L190" s="57"/>
      <c r="M190" s="58" t="str">
        <f t="shared" si="43"/>
        <v/>
      </c>
      <c r="N190" s="102"/>
    </row>
    <row r="191" spans="1:14">
      <c r="A191" s="97" t="str">
        <f t="shared" si="41"/>
        <v/>
      </c>
      <c r="B191" s="98" t="str">
        <f t="shared" si="40"/>
        <v/>
      </c>
      <c r="C191" s="99"/>
      <c r="D191" s="137"/>
      <c r="E191" s="100"/>
      <c r="F191" s="57"/>
      <c r="G191" s="58">
        <f t="shared" si="42"/>
        <v>0</v>
      </c>
      <c r="H191" s="58">
        <f>IF(E191="",0,IFERROR(VLOOKUP(E191,档案费管理台账!$D$4:$H$1000,5,0),0))</f>
        <v>0</v>
      </c>
      <c r="I191" s="57"/>
      <c r="J191" s="57"/>
      <c r="K191" s="57"/>
      <c r="L191" s="57"/>
      <c r="M191" s="58" t="str">
        <f t="shared" si="43"/>
        <v/>
      </c>
      <c r="N191" s="102"/>
    </row>
    <row r="192" spans="1:14">
      <c r="A192" s="97" t="str">
        <f t="shared" si="41"/>
        <v/>
      </c>
      <c r="B192" s="98" t="str">
        <f t="shared" si="40"/>
        <v/>
      </c>
      <c r="C192" s="99"/>
      <c r="D192" s="137"/>
      <c r="E192" s="100"/>
      <c r="F192" s="57"/>
      <c r="G192" s="58">
        <f t="shared" si="42"/>
        <v>0</v>
      </c>
      <c r="H192" s="58">
        <f>IF(E192="",0,IFERROR(VLOOKUP(E192,档案费管理台账!$D$4:$H$1000,5,0),0))</f>
        <v>0</v>
      </c>
      <c r="I192" s="57"/>
      <c r="J192" s="57"/>
      <c r="K192" s="57"/>
      <c r="L192" s="57"/>
      <c r="M192" s="58" t="str">
        <f t="shared" si="43"/>
        <v/>
      </c>
      <c r="N192" s="102"/>
    </row>
    <row r="193" spans="1:14">
      <c r="A193" s="97" t="str">
        <f t="shared" si="41"/>
        <v/>
      </c>
      <c r="B193" s="98" t="str">
        <f t="shared" si="40"/>
        <v/>
      </c>
      <c r="C193" s="99"/>
      <c r="D193" s="137"/>
      <c r="E193" s="100"/>
      <c r="F193" s="57"/>
      <c r="G193" s="58">
        <f t="shared" si="42"/>
        <v>0</v>
      </c>
      <c r="H193" s="58">
        <f>IF(E193="",0,IFERROR(VLOOKUP(E193,档案费管理台账!$D$4:$H$1000,5,0),0))</f>
        <v>0</v>
      </c>
      <c r="I193" s="57"/>
      <c r="J193" s="57"/>
      <c r="K193" s="57"/>
      <c r="L193" s="57"/>
      <c r="M193" s="58" t="str">
        <f t="shared" si="43"/>
        <v/>
      </c>
      <c r="N193" s="102"/>
    </row>
    <row r="194" spans="1:14">
      <c r="A194" s="97" t="str">
        <f t="shared" si="41"/>
        <v/>
      </c>
      <c r="B194" s="98" t="str">
        <f t="shared" si="40"/>
        <v/>
      </c>
      <c r="C194" s="99"/>
      <c r="D194" s="137"/>
      <c r="E194" s="100"/>
      <c r="F194" s="57"/>
      <c r="G194" s="58">
        <f t="shared" si="42"/>
        <v>0</v>
      </c>
      <c r="H194" s="58">
        <f>IF(E194="",0,IFERROR(VLOOKUP(E194,档案费管理台账!$D$4:$H$1000,5,0),0))</f>
        <v>0</v>
      </c>
      <c r="I194" s="57"/>
      <c r="J194" s="57"/>
      <c r="K194" s="57"/>
      <c r="L194" s="57"/>
      <c r="M194" s="58" t="str">
        <f t="shared" si="43"/>
        <v/>
      </c>
      <c r="N194" s="102"/>
    </row>
    <row r="195" spans="1:14">
      <c r="A195" s="97" t="str">
        <f t="shared" si="41"/>
        <v/>
      </c>
      <c r="B195" s="98" t="str">
        <f t="shared" si="40"/>
        <v/>
      </c>
      <c r="C195" s="99"/>
      <c r="D195" s="137"/>
      <c r="E195" s="100"/>
      <c r="F195" s="57"/>
      <c r="G195" s="58">
        <f t="shared" si="42"/>
        <v>0</v>
      </c>
      <c r="H195" s="58">
        <f>IF(E195="",0,IFERROR(VLOOKUP(E195,档案费管理台账!$D$4:$H$1000,5,0),0))</f>
        <v>0</v>
      </c>
      <c r="I195" s="57"/>
      <c r="J195" s="57"/>
      <c r="K195" s="57"/>
      <c r="L195" s="57"/>
      <c r="M195" s="58" t="str">
        <f t="shared" si="43"/>
        <v/>
      </c>
      <c r="N195" s="102"/>
    </row>
    <row r="196" spans="1:14">
      <c r="A196" s="97" t="str">
        <f t="shared" si="41"/>
        <v/>
      </c>
      <c r="B196" s="98" t="str">
        <f t="shared" si="40"/>
        <v/>
      </c>
      <c r="C196" s="99"/>
      <c r="D196" s="137"/>
      <c r="E196" s="100"/>
      <c r="F196" s="57"/>
      <c r="G196" s="58">
        <f t="shared" si="42"/>
        <v>0</v>
      </c>
      <c r="H196" s="58">
        <f>IF(E196="",0,IFERROR(VLOOKUP(E196,档案费管理台账!$D$4:$H$1000,5,0),0))</f>
        <v>0</v>
      </c>
      <c r="I196" s="57"/>
      <c r="J196" s="57"/>
      <c r="K196" s="57"/>
      <c r="L196" s="57"/>
      <c r="M196" s="58" t="str">
        <f t="shared" si="43"/>
        <v/>
      </c>
      <c r="N196" s="102"/>
    </row>
    <row r="197" spans="1:14">
      <c r="A197" s="97" t="str">
        <f t="shared" si="41"/>
        <v/>
      </c>
      <c r="B197" s="98" t="str">
        <f t="shared" si="40"/>
        <v/>
      </c>
      <c r="C197" s="99"/>
      <c r="D197" s="137"/>
      <c r="E197" s="100"/>
      <c r="F197" s="57"/>
      <c r="G197" s="58">
        <f t="shared" si="42"/>
        <v>0</v>
      </c>
      <c r="H197" s="58">
        <f>IF(E197="",0,IFERROR(VLOOKUP(E197,档案费管理台账!$D$4:$H$1000,5,0),0))</f>
        <v>0</v>
      </c>
      <c r="I197" s="57"/>
      <c r="J197" s="57"/>
      <c r="K197" s="57"/>
      <c r="L197" s="57"/>
      <c r="M197" s="58" t="str">
        <f t="shared" si="43"/>
        <v/>
      </c>
      <c r="N197" s="102"/>
    </row>
    <row r="198" spans="1:14">
      <c r="A198" s="97" t="str">
        <f t="shared" si="41"/>
        <v/>
      </c>
      <c r="B198" s="98" t="str">
        <f t="shared" si="40"/>
        <v/>
      </c>
      <c r="C198" s="99"/>
      <c r="D198" s="137"/>
      <c r="E198" s="100"/>
      <c r="F198" s="57"/>
      <c r="G198" s="58">
        <f t="shared" si="42"/>
        <v>0</v>
      </c>
      <c r="H198" s="58">
        <f>IF(E198="",0,IFERROR(VLOOKUP(E198,档案费管理台账!$D$4:$H$1000,5,0),0))</f>
        <v>0</v>
      </c>
      <c r="I198" s="57"/>
      <c r="J198" s="57"/>
      <c r="K198" s="57"/>
      <c r="L198" s="57"/>
      <c r="M198" s="58" t="str">
        <f t="shared" si="43"/>
        <v/>
      </c>
      <c r="N198" s="102"/>
    </row>
    <row r="199" spans="1:14">
      <c r="A199" s="97" t="str">
        <f t="shared" si="41"/>
        <v/>
      </c>
      <c r="B199" s="98" t="str">
        <f t="shared" si="40"/>
        <v/>
      </c>
      <c r="C199" s="99"/>
      <c r="D199" s="137"/>
      <c r="E199" s="100"/>
      <c r="F199" s="57"/>
      <c r="G199" s="58">
        <f t="shared" si="42"/>
        <v>0</v>
      </c>
      <c r="H199" s="58">
        <f>IF(E199="",0,IFERROR(VLOOKUP(E199,档案费管理台账!$D$4:$H$1000,5,0),0))</f>
        <v>0</v>
      </c>
      <c r="I199" s="57"/>
      <c r="J199" s="57"/>
      <c r="K199" s="57"/>
      <c r="L199" s="57"/>
      <c r="M199" s="58" t="str">
        <f t="shared" si="43"/>
        <v/>
      </c>
      <c r="N199" s="102"/>
    </row>
    <row r="200" spans="1:14">
      <c r="A200" s="97" t="str">
        <f t="shared" si="41"/>
        <v/>
      </c>
      <c r="B200" s="98" t="str">
        <f t="shared" si="40"/>
        <v/>
      </c>
      <c r="C200" s="99"/>
      <c r="D200" s="137"/>
      <c r="E200" s="100"/>
      <c r="F200" s="57"/>
      <c r="G200" s="58">
        <f t="shared" si="42"/>
        <v>0</v>
      </c>
      <c r="H200" s="58">
        <f>IF(E200="",0,IFERROR(VLOOKUP(E200,档案费管理台账!$D$4:$H$1000,5,0),0))</f>
        <v>0</v>
      </c>
      <c r="I200" s="57"/>
      <c r="J200" s="57"/>
      <c r="K200" s="57"/>
      <c r="L200" s="57"/>
      <c r="M200" s="58" t="str">
        <f t="shared" si="43"/>
        <v/>
      </c>
      <c r="N200" s="102"/>
    </row>
    <row r="201" spans="1:14">
      <c r="A201" s="97" t="str">
        <f t="shared" si="41"/>
        <v/>
      </c>
      <c r="B201" s="98" t="str">
        <f t="shared" si="40"/>
        <v/>
      </c>
      <c r="C201" s="99"/>
      <c r="D201" s="137"/>
      <c r="E201" s="100"/>
      <c r="F201" s="57"/>
      <c r="G201" s="58">
        <f t="shared" si="42"/>
        <v>0</v>
      </c>
      <c r="H201" s="58">
        <f>IF(E201="",0,IFERROR(VLOOKUP(E201,档案费管理台账!$D$4:$H$1000,5,0),0))</f>
        <v>0</v>
      </c>
      <c r="I201" s="57"/>
      <c r="J201" s="57"/>
      <c r="K201" s="57"/>
      <c r="L201" s="57"/>
      <c r="M201" s="58" t="str">
        <f t="shared" si="43"/>
        <v/>
      </c>
      <c r="N201" s="102"/>
    </row>
    <row r="202" spans="1:14">
      <c r="A202" s="97" t="str">
        <f t="shared" si="41"/>
        <v/>
      </c>
      <c r="B202" s="98" t="str">
        <f t="shared" si="40"/>
        <v/>
      </c>
      <c r="C202" s="99"/>
      <c r="D202" s="137"/>
      <c r="E202" s="100"/>
      <c r="F202" s="57"/>
      <c r="G202" s="58">
        <f t="shared" si="42"/>
        <v>0</v>
      </c>
      <c r="H202" s="58">
        <f>IF(E202="",0,IFERROR(VLOOKUP(E202,档案费管理台账!$D$4:$H$1000,5,0),0))</f>
        <v>0</v>
      </c>
      <c r="I202" s="57"/>
      <c r="J202" s="57"/>
      <c r="K202" s="57"/>
      <c r="L202" s="57"/>
      <c r="M202" s="58" t="str">
        <f t="shared" si="43"/>
        <v/>
      </c>
      <c r="N202" s="102"/>
    </row>
    <row r="203" spans="1:14">
      <c r="A203" s="97" t="str">
        <f t="shared" si="41"/>
        <v/>
      </c>
      <c r="B203" s="98" t="str">
        <f t="shared" si="40"/>
        <v/>
      </c>
      <c r="C203" s="99"/>
      <c r="D203" s="137"/>
      <c r="E203" s="100"/>
      <c r="F203" s="57"/>
      <c r="G203" s="58">
        <f t="shared" si="42"/>
        <v>0</v>
      </c>
      <c r="H203" s="58">
        <f>IF(E203="",0,IFERROR(VLOOKUP(E203,档案费管理台账!$D$4:$H$1000,5,0),0))</f>
        <v>0</v>
      </c>
      <c r="I203" s="57"/>
      <c r="J203" s="57"/>
      <c r="K203" s="57"/>
      <c r="L203" s="57"/>
      <c r="M203" s="58" t="str">
        <f t="shared" si="43"/>
        <v/>
      </c>
      <c r="N203" s="102"/>
    </row>
    <row r="204" spans="1:14">
      <c r="A204" s="97" t="str">
        <f t="shared" si="41"/>
        <v/>
      </c>
      <c r="B204" s="98" t="str">
        <f t="shared" si="40"/>
        <v/>
      </c>
      <c r="C204" s="99"/>
      <c r="D204" s="137"/>
      <c r="E204" s="100"/>
      <c r="F204" s="57"/>
      <c r="G204" s="58">
        <f t="shared" si="42"/>
        <v>0</v>
      </c>
      <c r="H204" s="58">
        <f>IF(E204="",0,IFERROR(VLOOKUP(E204,档案费管理台账!$D$4:$H$1000,5,0),0))</f>
        <v>0</v>
      </c>
      <c r="I204" s="57"/>
      <c r="J204" s="57"/>
      <c r="K204" s="57"/>
      <c r="L204" s="57"/>
      <c r="M204" s="58" t="str">
        <f t="shared" si="43"/>
        <v/>
      </c>
      <c r="N204" s="102"/>
    </row>
    <row r="205" spans="1:14">
      <c r="A205" s="97" t="str">
        <f t="shared" si="41"/>
        <v/>
      </c>
      <c r="B205" s="98" t="str">
        <f t="shared" si="40"/>
        <v/>
      </c>
      <c r="C205" s="99"/>
      <c r="D205" s="137"/>
      <c r="E205" s="100"/>
      <c r="F205" s="57"/>
      <c r="G205" s="58">
        <f t="shared" si="42"/>
        <v>0</v>
      </c>
      <c r="H205" s="58">
        <f>IF(E205="",0,IFERROR(VLOOKUP(E205,档案费管理台账!$D$4:$H$1000,5,0),0))</f>
        <v>0</v>
      </c>
      <c r="I205" s="57"/>
      <c r="J205" s="57"/>
      <c r="K205" s="57"/>
      <c r="L205" s="57"/>
      <c r="M205" s="58" t="str">
        <f t="shared" si="43"/>
        <v/>
      </c>
      <c r="N205" s="102"/>
    </row>
    <row r="206" spans="1:14">
      <c r="A206" s="97" t="str">
        <f t="shared" si="41"/>
        <v/>
      </c>
      <c r="B206" s="98" t="str">
        <f t="shared" si="40"/>
        <v/>
      </c>
      <c r="C206" s="99"/>
      <c r="D206" s="137"/>
      <c r="E206" s="100"/>
      <c r="F206" s="57"/>
      <c r="G206" s="58">
        <f t="shared" si="42"/>
        <v>0</v>
      </c>
      <c r="H206" s="58">
        <f>IF(E206="",0,IFERROR(VLOOKUP(E206,档案费管理台账!$D$4:$H$1000,5,0),0))</f>
        <v>0</v>
      </c>
      <c r="I206" s="57"/>
      <c r="J206" s="57"/>
      <c r="K206" s="57"/>
      <c r="L206" s="57"/>
      <c r="M206" s="58" t="str">
        <f t="shared" si="43"/>
        <v/>
      </c>
      <c r="N206" s="102"/>
    </row>
    <row r="207" spans="1:14">
      <c r="A207" s="97" t="str">
        <f t="shared" si="41"/>
        <v/>
      </c>
      <c r="B207" s="98" t="str">
        <f t="shared" si="40"/>
        <v/>
      </c>
      <c r="C207" s="99"/>
      <c r="D207" s="137"/>
      <c r="E207" s="100"/>
      <c r="F207" s="57"/>
      <c r="G207" s="58">
        <f t="shared" si="42"/>
        <v>0</v>
      </c>
      <c r="H207" s="58">
        <f>IF(E207="",0,IFERROR(VLOOKUP(E207,档案费管理台账!$D$4:$H$1000,5,0),0))</f>
        <v>0</v>
      </c>
      <c r="I207" s="57"/>
      <c r="J207" s="57"/>
      <c r="K207" s="57"/>
      <c r="L207" s="57"/>
      <c r="M207" s="58" t="str">
        <f t="shared" si="43"/>
        <v/>
      </c>
      <c r="N207" s="102"/>
    </row>
    <row r="208" spans="1:14">
      <c r="A208" s="97" t="str">
        <f t="shared" si="41"/>
        <v/>
      </c>
      <c r="B208" s="98" t="str">
        <f t="shared" si="40"/>
        <v/>
      </c>
      <c r="C208" s="99"/>
      <c r="D208" s="137"/>
      <c r="E208" s="100"/>
      <c r="F208" s="57"/>
      <c r="G208" s="58">
        <f t="shared" si="42"/>
        <v>0</v>
      </c>
      <c r="H208" s="58">
        <f>IF(E208="",0,IFERROR(VLOOKUP(E208,档案费管理台账!$D$4:$H$1000,5,0),0))</f>
        <v>0</v>
      </c>
      <c r="I208" s="57"/>
      <c r="J208" s="57"/>
      <c r="K208" s="57"/>
      <c r="L208" s="57"/>
      <c r="M208" s="58" t="str">
        <f t="shared" si="43"/>
        <v/>
      </c>
      <c r="N208" s="102"/>
    </row>
    <row r="209" spans="1:14">
      <c r="A209" s="97" t="str">
        <f t="shared" si="41"/>
        <v/>
      </c>
      <c r="B209" s="98" t="str">
        <f t="shared" si="40"/>
        <v/>
      </c>
      <c r="C209" s="99"/>
      <c r="D209" s="137"/>
      <c r="E209" s="100"/>
      <c r="F209" s="57"/>
      <c r="G209" s="58">
        <f t="shared" si="42"/>
        <v>0</v>
      </c>
      <c r="H209" s="58">
        <f>IF(E209="",0,IFERROR(VLOOKUP(E209,档案费管理台账!$D$4:$H$1000,5,0),0))</f>
        <v>0</v>
      </c>
      <c r="I209" s="57"/>
      <c r="J209" s="57"/>
      <c r="K209" s="57"/>
      <c r="L209" s="57"/>
      <c r="M209" s="58" t="str">
        <f t="shared" si="43"/>
        <v/>
      </c>
      <c r="N209" s="102"/>
    </row>
    <row r="210" spans="1:14">
      <c r="A210" s="97" t="str">
        <f t="shared" si="41"/>
        <v/>
      </c>
      <c r="B210" s="98" t="str">
        <f t="shared" si="40"/>
        <v/>
      </c>
      <c r="C210" s="99"/>
      <c r="D210" s="137"/>
      <c r="E210" s="100"/>
      <c r="F210" s="57"/>
      <c r="G210" s="58">
        <f t="shared" si="42"/>
        <v>0</v>
      </c>
      <c r="H210" s="58">
        <f>IF(E210="",0,IFERROR(VLOOKUP(E210,档案费管理台账!$D$4:$H$1000,5,0),0))</f>
        <v>0</v>
      </c>
      <c r="I210" s="57"/>
      <c r="J210" s="57"/>
      <c r="K210" s="57"/>
      <c r="L210" s="57"/>
      <c r="M210" s="58" t="str">
        <f t="shared" si="43"/>
        <v/>
      </c>
      <c r="N210" s="102"/>
    </row>
    <row r="211" spans="1:14">
      <c r="A211" s="97" t="str">
        <f t="shared" si="41"/>
        <v/>
      </c>
      <c r="B211" s="98" t="str">
        <f t="shared" si="40"/>
        <v/>
      </c>
      <c r="C211" s="99"/>
      <c r="D211" s="137"/>
      <c r="E211" s="100"/>
      <c r="F211" s="57"/>
      <c r="G211" s="58">
        <f t="shared" si="42"/>
        <v>0</v>
      </c>
      <c r="H211" s="58">
        <f>IF(E211="",0,IFERROR(VLOOKUP(E211,档案费管理台账!$D$4:$H$1000,5,0),0))</f>
        <v>0</v>
      </c>
      <c r="I211" s="57"/>
      <c r="J211" s="57"/>
      <c r="K211" s="57"/>
      <c r="L211" s="57"/>
      <c r="M211" s="58" t="str">
        <f t="shared" si="43"/>
        <v/>
      </c>
      <c r="N211" s="102"/>
    </row>
    <row r="212" spans="1:14">
      <c r="A212" s="97" t="str">
        <f t="shared" si="41"/>
        <v/>
      </c>
      <c r="B212" s="98" t="str">
        <f t="shared" si="40"/>
        <v/>
      </c>
      <c r="C212" s="99"/>
      <c r="D212" s="137"/>
      <c r="E212" s="100"/>
      <c r="F212" s="57"/>
      <c r="G212" s="58">
        <f t="shared" si="42"/>
        <v>0</v>
      </c>
      <c r="H212" s="58">
        <f>IF(E212="",0,IFERROR(VLOOKUP(E212,档案费管理台账!$D$4:$H$1000,5,0),0))</f>
        <v>0</v>
      </c>
      <c r="I212" s="57"/>
      <c r="J212" s="57"/>
      <c r="K212" s="57"/>
      <c r="L212" s="57"/>
      <c r="M212" s="58" t="str">
        <f t="shared" si="43"/>
        <v/>
      </c>
      <c r="N212" s="102"/>
    </row>
    <row r="213" spans="1:14">
      <c r="A213" s="97" t="str">
        <f t="shared" si="41"/>
        <v/>
      </c>
      <c r="B213" s="98" t="str">
        <f t="shared" si="40"/>
        <v/>
      </c>
      <c r="C213" s="99"/>
      <c r="D213" s="137"/>
      <c r="E213" s="100"/>
      <c r="F213" s="57"/>
      <c r="G213" s="58">
        <f t="shared" si="42"/>
        <v>0</v>
      </c>
      <c r="H213" s="58">
        <f>IF(E213="",0,IFERROR(VLOOKUP(E213,档案费管理台账!$D$4:$H$1000,5,0),0))</f>
        <v>0</v>
      </c>
      <c r="I213" s="57"/>
      <c r="J213" s="57"/>
      <c r="K213" s="57"/>
      <c r="L213" s="57"/>
      <c r="M213" s="58" t="str">
        <f t="shared" si="43"/>
        <v/>
      </c>
      <c r="N213" s="102"/>
    </row>
    <row r="214" spans="1:14">
      <c r="A214" s="97" t="str">
        <f t="shared" si="41"/>
        <v/>
      </c>
      <c r="B214" s="98" t="str">
        <f t="shared" si="40"/>
        <v/>
      </c>
      <c r="C214" s="99"/>
      <c r="D214" s="137"/>
      <c r="E214" s="100"/>
      <c r="F214" s="57"/>
      <c r="G214" s="58">
        <f t="shared" si="42"/>
        <v>0</v>
      </c>
      <c r="H214" s="58">
        <f>IF(E214="",0,IFERROR(VLOOKUP(E214,档案费管理台账!$D$4:$H$1000,5,0),0))</f>
        <v>0</v>
      </c>
      <c r="I214" s="57"/>
      <c r="J214" s="57"/>
      <c r="K214" s="57"/>
      <c r="L214" s="57"/>
      <c r="M214" s="58" t="str">
        <f t="shared" si="43"/>
        <v/>
      </c>
      <c r="N214" s="102"/>
    </row>
    <row r="215" spans="1:14">
      <c r="A215" s="97" t="str">
        <f t="shared" si="41"/>
        <v/>
      </c>
      <c r="B215" s="98" t="str">
        <f t="shared" si="40"/>
        <v/>
      </c>
      <c r="C215" s="99"/>
      <c r="D215" s="137"/>
      <c r="E215" s="100"/>
      <c r="F215" s="57"/>
      <c r="G215" s="58">
        <f t="shared" si="42"/>
        <v>0</v>
      </c>
      <c r="H215" s="58">
        <f>IF(E215="",0,IFERROR(VLOOKUP(E215,档案费管理台账!$D$4:$H$1000,5,0),0))</f>
        <v>0</v>
      </c>
      <c r="I215" s="57"/>
      <c r="J215" s="57"/>
      <c r="K215" s="57"/>
      <c r="L215" s="57"/>
      <c r="M215" s="58" t="str">
        <f t="shared" si="43"/>
        <v/>
      </c>
      <c r="N215" s="102"/>
    </row>
    <row r="216" spans="1:14">
      <c r="A216" s="97" t="str">
        <f t="shared" si="41"/>
        <v/>
      </c>
      <c r="B216" s="98" t="str">
        <f t="shared" si="40"/>
        <v/>
      </c>
      <c r="C216" s="99"/>
      <c r="D216" s="137"/>
      <c r="E216" s="100"/>
      <c r="F216" s="57"/>
      <c r="G216" s="58">
        <f t="shared" si="42"/>
        <v>0</v>
      </c>
      <c r="H216" s="58">
        <f>IF(E216="",0,IFERROR(VLOOKUP(E216,档案费管理台账!$D$4:$H$1000,5,0),0))</f>
        <v>0</v>
      </c>
      <c r="I216" s="57"/>
      <c r="J216" s="57"/>
      <c r="K216" s="57"/>
      <c r="L216" s="57"/>
      <c r="M216" s="58" t="str">
        <f t="shared" si="43"/>
        <v/>
      </c>
      <c r="N216" s="102"/>
    </row>
    <row r="217" spans="1:14">
      <c r="A217" s="97" t="str">
        <f t="shared" si="41"/>
        <v/>
      </c>
      <c r="B217" s="98" t="str">
        <f t="shared" si="40"/>
        <v/>
      </c>
      <c r="C217" s="99"/>
      <c r="D217" s="137"/>
      <c r="E217" s="100"/>
      <c r="F217" s="57"/>
      <c r="G217" s="58">
        <f t="shared" si="42"/>
        <v>0</v>
      </c>
      <c r="H217" s="58">
        <f>IF(E217="",0,IFERROR(VLOOKUP(E217,档案费管理台账!$D$4:$H$1000,5,0),0))</f>
        <v>0</v>
      </c>
      <c r="I217" s="57"/>
      <c r="J217" s="57"/>
      <c r="K217" s="57"/>
      <c r="L217" s="57"/>
      <c r="M217" s="58" t="str">
        <f t="shared" si="43"/>
        <v/>
      </c>
      <c r="N217" s="102"/>
    </row>
    <row r="218" spans="1:14">
      <c r="A218" s="97" t="str">
        <f t="shared" si="41"/>
        <v/>
      </c>
      <c r="B218" s="98" t="str">
        <f t="shared" si="40"/>
        <v/>
      </c>
      <c r="C218" s="99"/>
      <c r="D218" s="137"/>
      <c r="E218" s="100"/>
      <c r="F218" s="57"/>
      <c r="G218" s="58">
        <f t="shared" si="42"/>
        <v>0</v>
      </c>
      <c r="H218" s="58">
        <f>IF(E218="",0,IFERROR(VLOOKUP(E218,档案费管理台账!$D$4:$H$1000,5,0),0))</f>
        <v>0</v>
      </c>
      <c r="I218" s="57"/>
      <c r="J218" s="57"/>
      <c r="K218" s="57"/>
      <c r="L218" s="57"/>
      <c r="M218" s="58" t="str">
        <f t="shared" si="43"/>
        <v/>
      </c>
      <c r="N218" s="102"/>
    </row>
    <row r="219" spans="1:14">
      <c r="A219" s="97" t="str">
        <f t="shared" si="41"/>
        <v/>
      </c>
      <c r="B219" s="98" t="str">
        <f t="shared" si="40"/>
        <v/>
      </c>
      <c r="C219" s="99"/>
      <c r="D219" s="137"/>
      <c r="E219" s="100"/>
      <c r="F219" s="57"/>
      <c r="G219" s="58">
        <f t="shared" si="42"/>
        <v>0</v>
      </c>
      <c r="H219" s="58">
        <f>IF(E219="",0,IFERROR(VLOOKUP(E219,档案费管理台账!$D$4:$H$1000,5,0),0))</f>
        <v>0</v>
      </c>
      <c r="I219" s="57"/>
      <c r="J219" s="57"/>
      <c r="K219" s="57"/>
      <c r="L219" s="57"/>
      <c r="M219" s="58" t="str">
        <f t="shared" si="43"/>
        <v/>
      </c>
      <c r="N219" s="102"/>
    </row>
    <row r="220" spans="1:14">
      <c r="A220" s="97" t="str">
        <f t="shared" si="41"/>
        <v/>
      </c>
      <c r="B220" s="98" t="str">
        <f t="shared" si="40"/>
        <v/>
      </c>
      <c r="C220" s="99"/>
      <c r="D220" s="137"/>
      <c r="E220" s="100"/>
      <c r="F220" s="57"/>
      <c r="G220" s="58">
        <f t="shared" si="42"/>
        <v>0</v>
      </c>
      <c r="H220" s="58">
        <f>IF(E220="",0,IFERROR(VLOOKUP(E220,档案费管理台账!$D$4:$H$1000,5,0),0))</f>
        <v>0</v>
      </c>
      <c r="I220" s="57"/>
      <c r="J220" s="57"/>
      <c r="K220" s="57"/>
      <c r="L220" s="57"/>
      <c r="M220" s="58" t="str">
        <f t="shared" si="43"/>
        <v/>
      </c>
      <c r="N220" s="102"/>
    </row>
    <row r="221" spans="1:14">
      <c r="A221" s="97" t="str">
        <f t="shared" si="41"/>
        <v/>
      </c>
      <c r="B221" s="98" t="str">
        <f t="shared" si="40"/>
        <v/>
      </c>
      <c r="C221" s="99"/>
      <c r="D221" s="137"/>
      <c r="E221" s="100"/>
      <c r="F221" s="57"/>
      <c r="G221" s="58">
        <f t="shared" si="42"/>
        <v>0</v>
      </c>
      <c r="H221" s="58">
        <f>IF(E221="",0,IFERROR(VLOOKUP(E221,档案费管理台账!$D$4:$H$1000,5,0),0))</f>
        <v>0</v>
      </c>
      <c r="I221" s="57"/>
      <c r="J221" s="57"/>
      <c r="K221" s="57"/>
      <c r="L221" s="57"/>
      <c r="M221" s="58" t="str">
        <f t="shared" si="43"/>
        <v/>
      </c>
      <c r="N221" s="102"/>
    </row>
    <row r="222" spans="1:14">
      <c r="A222" s="97" t="str">
        <f t="shared" si="41"/>
        <v/>
      </c>
      <c r="B222" s="98" t="str">
        <f t="shared" si="40"/>
        <v/>
      </c>
      <c r="C222" s="99"/>
      <c r="D222" s="137"/>
      <c r="E222" s="100"/>
      <c r="F222" s="57"/>
      <c r="G222" s="58">
        <f t="shared" si="42"/>
        <v>0</v>
      </c>
      <c r="H222" s="58">
        <f>IF(E222="",0,IFERROR(VLOOKUP(E222,档案费管理台账!$D$4:$H$1000,5,0),0))</f>
        <v>0</v>
      </c>
      <c r="I222" s="57"/>
      <c r="J222" s="57"/>
      <c r="K222" s="57"/>
      <c r="L222" s="57"/>
      <c r="M222" s="58" t="str">
        <f t="shared" si="43"/>
        <v/>
      </c>
      <c r="N222" s="102"/>
    </row>
    <row r="223" spans="1:14">
      <c r="A223" s="97" t="str">
        <f t="shared" si="41"/>
        <v/>
      </c>
      <c r="B223" s="98" t="str">
        <f t="shared" si="40"/>
        <v/>
      </c>
      <c r="C223" s="99"/>
      <c r="D223" s="137"/>
      <c r="E223" s="100"/>
      <c r="F223" s="57"/>
      <c r="G223" s="58">
        <f t="shared" si="42"/>
        <v>0</v>
      </c>
      <c r="H223" s="58">
        <f>IF(E223="",0,IFERROR(VLOOKUP(E223,档案费管理台账!$D$4:$H$1000,5,0),0))</f>
        <v>0</v>
      </c>
      <c r="I223" s="57"/>
      <c r="J223" s="57"/>
      <c r="K223" s="57"/>
      <c r="L223" s="57"/>
      <c r="M223" s="58" t="str">
        <f t="shared" si="43"/>
        <v/>
      </c>
      <c r="N223" s="102"/>
    </row>
    <row r="224" spans="1:14">
      <c r="A224" s="97" t="str">
        <f t="shared" si="41"/>
        <v/>
      </c>
      <c r="B224" s="98" t="str">
        <f t="shared" si="40"/>
        <v/>
      </c>
      <c r="C224" s="99"/>
      <c r="D224" s="137"/>
      <c r="E224" s="100"/>
      <c r="F224" s="57"/>
      <c r="G224" s="58">
        <f t="shared" si="42"/>
        <v>0</v>
      </c>
      <c r="H224" s="58">
        <f>IF(E224="",0,IFERROR(VLOOKUP(E224,档案费管理台账!$D$4:$H$1000,5,0),0))</f>
        <v>0</v>
      </c>
      <c r="I224" s="57"/>
      <c r="J224" s="57"/>
      <c r="K224" s="57"/>
      <c r="L224" s="57"/>
      <c r="M224" s="58" t="str">
        <f t="shared" si="43"/>
        <v/>
      </c>
      <c r="N224" s="102"/>
    </row>
    <row r="225" spans="1:14">
      <c r="A225" s="97" t="str">
        <f t="shared" si="41"/>
        <v/>
      </c>
      <c r="B225" s="98" t="str">
        <f t="shared" si="40"/>
        <v/>
      </c>
      <c r="C225" s="99"/>
      <c r="D225" s="137"/>
      <c r="E225" s="100"/>
      <c r="F225" s="57"/>
      <c r="G225" s="58">
        <f t="shared" si="42"/>
        <v>0</v>
      </c>
      <c r="H225" s="58">
        <f>IF(E225="",0,IFERROR(VLOOKUP(E225,档案费管理台账!$D$4:$H$1000,5,0),0))</f>
        <v>0</v>
      </c>
      <c r="I225" s="57"/>
      <c r="J225" s="57"/>
      <c r="K225" s="57"/>
      <c r="L225" s="57"/>
      <c r="M225" s="58" t="str">
        <f t="shared" si="43"/>
        <v/>
      </c>
      <c r="N225" s="102"/>
    </row>
    <row r="226" spans="1:14">
      <c r="A226" s="97" t="str">
        <f t="shared" si="41"/>
        <v/>
      </c>
      <c r="B226" s="98" t="str">
        <f t="shared" si="40"/>
        <v/>
      </c>
      <c r="C226" s="99"/>
      <c r="D226" s="137"/>
      <c r="E226" s="100"/>
      <c r="F226" s="57"/>
      <c r="G226" s="58">
        <f t="shared" si="42"/>
        <v>0</v>
      </c>
      <c r="H226" s="58">
        <f>IF(E226="",0,IFERROR(VLOOKUP(E226,档案费管理台账!$D$4:$H$1000,5,0),0))</f>
        <v>0</v>
      </c>
      <c r="I226" s="57"/>
      <c r="J226" s="57"/>
      <c r="K226" s="57"/>
      <c r="L226" s="57"/>
      <c r="M226" s="58" t="str">
        <f t="shared" si="43"/>
        <v/>
      </c>
      <c r="N226" s="102"/>
    </row>
    <row r="227" spans="1:14">
      <c r="A227" s="97" t="str">
        <f t="shared" si="41"/>
        <v/>
      </c>
      <c r="B227" s="98" t="str">
        <f t="shared" si="40"/>
        <v/>
      </c>
      <c r="C227" s="99"/>
      <c r="D227" s="137"/>
      <c r="E227" s="100"/>
      <c r="F227" s="57"/>
      <c r="G227" s="58">
        <f t="shared" si="42"/>
        <v>0</v>
      </c>
      <c r="H227" s="58">
        <f>IF(E227="",0,IFERROR(VLOOKUP(E227,档案费管理台账!$D$4:$H$1000,5,0),0))</f>
        <v>0</v>
      </c>
      <c r="I227" s="57"/>
      <c r="J227" s="57"/>
      <c r="K227" s="57"/>
      <c r="L227" s="57"/>
      <c r="M227" s="58" t="str">
        <f t="shared" si="43"/>
        <v/>
      </c>
      <c r="N227" s="102"/>
    </row>
    <row r="228" spans="1:14">
      <c r="A228" s="97" t="str">
        <f t="shared" si="41"/>
        <v/>
      </c>
      <c r="B228" s="98" t="str">
        <f t="shared" si="40"/>
        <v/>
      </c>
      <c r="C228" s="99"/>
      <c r="D228" s="137"/>
      <c r="E228" s="100"/>
      <c r="F228" s="57"/>
      <c r="G228" s="58">
        <f t="shared" si="42"/>
        <v>0</v>
      </c>
      <c r="H228" s="58">
        <f>IF(E228="",0,IFERROR(VLOOKUP(E228,档案费管理台账!$D$4:$H$1000,5,0),0))</f>
        <v>0</v>
      </c>
      <c r="I228" s="57"/>
      <c r="J228" s="57"/>
      <c r="K228" s="57"/>
      <c r="L228" s="57"/>
      <c r="M228" s="58" t="str">
        <f t="shared" si="43"/>
        <v/>
      </c>
      <c r="N228" s="102"/>
    </row>
    <row r="229" spans="1:14">
      <c r="A229" s="97" t="str">
        <f t="shared" si="41"/>
        <v/>
      </c>
      <c r="B229" s="98" t="str">
        <f t="shared" si="40"/>
        <v/>
      </c>
      <c r="C229" s="99"/>
      <c r="D229" s="137"/>
      <c r="E229" s="100"/>
      <c r="F229" s="57"/>
      <c r="G229" s="58">
        <f t="shared" si="42"/>
        <v>0</v>
      </c>
      <c r="H229" s="58">
        <f>IF(E229="",0,IFERROR(VLOOKUP(E229,档案费管理台账!$D$4:$H$1000,5,0),0))</f>
        <v>0</v>
      </c>
      <c r="I229" s="57"/>
      <c r="J229" s="57"/>
      <c r="K229" s="57"/>
      <c r="L229" s="57"/>
      <c r="M229" s="58" t="str">
        <f t="shared" si="43"/>
        <v/>
      </c>
      <c r="N229" s="102"/>
    </row>
    <row r="230" spans="1:14">
      <c r="A230" s="97" t="str">
        <f t="shared" si="41"/>
        <v/>
      </c>
      <c r="B230" s="98" t="str">
        <f t="shared" si="40"/>
        <v/>
      </c>
      <c r="C230" s="99"/>
      <c r="D230" s="137"/>
      <c r="E230" s="100"/>
      <c r="F230" s="57"/>
      <c r="G230" s="58">
        <f t="shared" si="42"/>
        <v>0</v>
      </c>
      <c r="H230" s="58">
        <f>IF(E230="",0,IFERROR(VLOOKUP(E230,档案费管理台账!$D$4:$H$1000,5,0),0))</f>
        <v>0</v>
      </c>
      <c r="I230" s="57"/>
      <c r="J230" s="57"/>
      <c r="K230" s="57"/>
      <c r="L230" s="57"/>
      <c r="M230" s="58" t="str">
        <f t="shared" si="43"/>
        <v/>
      </c>
      <c r="N230" s="102"/>
    </row>
    <row r="231" spans="1:14">
      <c r="A231" s="97" t="str">
        <f t="shared" si="41"/>
        <v/>
      </c>
      <c r="B231" s="98" t="str">
        <f t="shared" si="40"/>
        <v/>
      </c>
      <c r="C231" s="99"/>
      <c r="D231" s="137"/>
      <c r="E231" s="100"/>
      <c r="F231" s="57"/>
      <c r="G231" s="58">
        <f t="shared" si="42"/>
        <v>0</v>
      </c>
      <c r="H231" s="58">
        <f>IF(E231="",0,IFERROR(VLOOKUP(E231,档案费管理台账!$D$4:$H$1000,5,0),0))</f>
        <v>0</v>
      </c>
      <c r="I231" s="57"/>
      <c r="J231" s="57"/>
      <c r="K231" s="57"/>
      <c r="L231" s="57"/>
      <c r="M231" s="58" t="str">
        <f t="shared" si="43"/>
        <v/>
      </c>
      <c r="N231" s="102"/>
    </row>
    <row r="232" spans="1:14">
      <c r="A232" s="97" t="str">
        <f t="shared" si="41"/>
        <v/>
      </c>
      <c r="B232" s="98" t="str">
        <f t="shared" si="40"/>
        <v/>
      </c>
      <c r="C232" s="99"/>
      <c r="D232" s="137"/>
      <c r="E232" s="100"/>
      <c r="F232" s="57"/>
      <c r="G232" s="58">
        <f t="shared" si="42"/>
        <v>0</v>
      </c>
      <c r="H232" s="58">
        <f>IF(E232="",0,IFERROR(VLOOKUP(E232,档案费管理台账!$D$4:$H$1000,5,0),0))</f>
        <v>0</v>
      </c>
      <c r="I232" s="57"/>
      <c r="J232" s="57"/>
      <c r="K232" s="57"/>
      <c r="L232" s="57"/>
      <c r="M232" s="58" t="str">
        <f t="shared" si="43"/>
        <v/>
      </c>
      <c r="N232" s="102"/>
    </row>
    <row r="233" spans="1:14">
      <c r="A233" s="97" t="str">
        <f t="shared" si="41"/>
        <v/>
      </c>
      <c r="B233" s="98" t="str">
        <f t="shared" si="40"/>
        <v/>
      </c>
      <c r="C233" s="99"/>
      <c r="D233" s="137"/>
      <c r="E233" s="100"/>
      <c r="F233" s="57"/>
      <c r="G233" s="58">
        <f t="shared" si="42"/>
        <v>0</v>
      </c>
      <c r="H233" s="58">
        <f>IF(E233="",0,IFERROR(VLOOKUP(E233,档案费管理台账!$D$4:$H$1000,5,0),0))</f>
        <v>0</v>
      </c>
      <c r="I233" s="57"/>
      <c r="J233" s="57"/>
      <c r="K233" s="57"/>
      <c r="L233" s="57"/>
      <c r="M233" s="58" t="str">
        <f t="shared" si="43"/>
        <v/>
      </c>
      <c r="N233" s="102"/>
    </row>
    <row r="234" spans="1:14">
      <c r="A234" s="97" t="str">
        <f t="shared" si="41"/>
        <v/>
      </c>
      <c r="B234" s="98" t="str">
        <f t="shared" si="40"/>
        <v/>
      </c>
      <c r="C234" s="99"/>
      <c r="D234" s="137"/>
      <c r="E234" s="100"/>
      <c r="F234" s="57"/>
      <c r="G234" s="58">
        <f t="shared" si="42"/>
        <v>0</v>
      </c>
      <c r="H234" s="58">
        <f>IF(E234="",0,IFERROR(VLOOKUP(E234,档案费管理台账!$D$4:$H$1000,5,0),0))</f>
        <v>0</v>
      </c>
      <c r="I234" s="57"/>
      <c r="J234" s="57"/>
      <c r="K234" s="57"/>
      <c r="L234" s="57"/>
      <c r="M234" s="58" t="str">
        <f t="shared" si="43"/>
        <v/>
      </c>
      <c r="N234" s="102"/>
    </row>
    <row r="235" spans="1:14">
      <c r="A235" s="97" t="str">
        <f t="shared" si="41"/>
        <v/>
      </c>
      <c r="B235" s="98" t="str">
        <f t="shared" si="40"/>
        <v/>
      </c>
      <c r="C235" s="99"/>
      <c r="D235" s="137"/>
      <c r="E235" s="100"/>
      <c r="F235" s="57"/>
      <c r="G235" s="58">
        <f t="shared" si="42"/>
        <v>0</v>
      </c>
      <c r="H235" s="58">
        <f>IF(E235="",0,IFERROR(VLOOKUP(E235,档案费管理台账!$D$4:$H$1000,5,0),0))</f>
        <v>0</v>
      </c>
      <c r="I235" s="57"/>
      <c r="J235" s="57"/>
      <c r="K235" s="57"/>
      <c r="L235" s="57"/>
      <c r="M235" s="58" t="str">
        <f t="shared" si="43"/>
        <v/>
      </c>
      <c r="N235" s="102"/>
    </row>
    <row r="236" spans="1:14">
      <c r="A236" s="97" t="str">
        <f t="shared" si="41"/>
        <v/>
      </c>
      <c r="B236" s="98" t="str">
        <f t="shared" ref="B236:B299" si="44">IF(C236="","",MONTH(C236)&amp;"月")</f>
        <v/>
      </c>
      <c r="C236" s="99"/>
      <c r="D236" s="137"/>
      <c r="E236" s="100"/>
      <c r="F236" s="57"/>
      <c r="G236" s="58">
        <f t="shared" si="42"/>
        <v>0</v>
      </c>
      <c r="H236" s="58">
        <f>IF(E236="",0,IFERROR(VLOOKUP(E236,档案费管理台账!$D$4:$H$1000,5,0),0))</f>
        <v>0</v>
      </c>
      <c r="I236" s="57"/>
      <c r="J236" s="57"/>
      <c r="K236" s="57"/>
      <c r="L236" s="57"/>
      <c r="M236" s="58" t="str">
        <f t="shared" si="43"/>
        <v/>
      </c>
      <c r="N236" s="102"/>
    </row>
    <row r="237" spans="1:14">
      <c r="A237" s="97" t="str">
        <f t="shared" ref="A237:A300" si="45">IF(C237="","",ROW()-42)</f>
        <v/>
      </c>
      <c r="B237" s="98" t="str">
        <f t="shared" si="44"/>
        <v/>
      </c>
      <c r="C237" s="99"/>
      <c r="D237" s="137"/>
      <c r="E237" s="100"/>
      <c r="F237" s="57"/>
      <c r="G237" s="58">
        <f t="shared" ref="G237:G300" si="46">IF(F237="",0,F237*$K$41)</f>
        <v>0</v>
      </c>
      <c r="H237" s="58">
        <f>IF(E237="",0,IFERROR(VLOOKUP(E237,档案费管理台账!$D$4:$H$1000,5,0),0))</f>
        <v>0</v>
      </c>
      <c r="I237" s="57"/>
      <c r="J237" s="57"/>
      <c r="K237" s="57"/>
      <c r="L237" s="57"/>
      <c r="M237" s="58" t="str">
        <f t="shared" ref="M237:M300" si="47">IF(C237="","",ROUND(M236+G237-I237-J237-K237-L237-H237,2))</f>
        <v/>
      </c>
      <c r="N237" s="102"/>
    </row>
    <row r="238" spans="1:14">
      <c r="A238" s="97" t="str">
        <f t="shared" si="45"/>
        <v/>
      </c>
      <c r="B238" s="98" t="str">
        <f t="shared" si="44"/>
        <v/>
      </c>
      <c r="C238" s="99"/>
      <c r="D238" s="137"/>
      <c r="E238" s="100"/>
      <c r="F238" s="57"/>
      <c r="G238" s="58">
        <f t="shared" si="46"/>
        <v>0</v>
      </c>
      <c r="H238" s="58">
        <f>IF(E238="",0,IFERROR(VLOOKUP(E238,档案费管理台账!$D$4:$H$1000,5,0),0))</f>
        <v>0</v>
      </c>
      <c r="I238" s="57"/>
      <c r="J238" s="57"/>
      <c r="K238" s="57"/>
      <c r="L238" s="57"/>
      <c r="M238" s="58" t="str">
        <f t="shared" si="47"/>
        <v/>
      </c>
      <c r="N238" s="102"/>
    </row>
    <row r="239" spans="1:14">
      <c r="A239" s="97" t="str">
        <f t="shared" si="45"/>
        <v/>
      </c>
      <c r="B239" s="98" t="str">
        <f t="shared" si="44"/>
        <v/>
      </c>
      <c r="C239" s="99"/>
      <c r="D239" s="137"/>
      <c r="E239" s="100"/>
      <c r="F239" s="57"/>
      <c r="G239" s="58">
        <f t="shared" si="46"/>
        <v>0</v>
      </c>
      <c r="H239" s="58">
        <f>IF(E239="",0,IFERROR(VLOOKUP(E239,档案费管理台账!$D$4:$H$1000,5,0),0))</f>
        <v>0</v>
      </c>
      <c r="I239" s="57"/>
      <c r="J239" s="57"/>
      <c r="K239" s="57"/>
      <c r="L239" s="57"/>
      <c r="M239" s="58" t="str">
        <f t="shared" si="47"/>
        <v/>
      </c>
      <c r="N239" s="102"/>
    </row>
    <row r="240" spans="1:14">
      <c r="A240" s="97" t="str">
        <f t="shared" si="45"/>
        <v/>
      </c>
      <c r="B240" s="98" t="str">
        <f t="shared" si="44"/>
        <v/>
      </c>
      <c r="C240" s="99"/>
      <c r="D240" s="137"/>
      <c r="E240" s="100"/>
      <c r="F240" s="57"/>
      <c r="G240" s="58">
        <f t="shared" si="46"/>
        <v>0</v>
      </c>
      <c r="H240" s="58">
        <f>IF(E240="",0,IFERROR(VLOOKUP(E240,档案费管理台账!$D$4:$H$1000,5,0),0))</f>
        <v>0</v>
      </c>
      <c r="I240" s="57"/>
      <c r="J240" s="57"/>
      <c r="K240" s="57"/>
      <c r="L240" s="57"/>
      <c r="M240" s="58" t="str">
        <f t="shared" si="47"/>
        <v/>
      </c>
      <c r="N240" s="102"/>
    </row>
    <row r="241" spans="1:14">
      <c r="A241" s="97" t="str">
        <f t="shared" si="45"/>
        <v/>
      </c>
      <c r="B241" s="98" t="str">
        <f t="shared" si="44"/>
        <v/>
      </c>
      <c r="C241" s="99"/>
      <c r="D241" s="137"/>
      <c r="E241" s="100"/>
      <c r="F241" s="57"/>
      <c r="G241" s="58">
        <f t="shared" si="46"/>
        <v>0</v>
      </c>
      <c r="H241" s="58">
        <f>IF(E241="",0,IFERROR(VLOOKUP(E241,档案费管理台账!$D$4:$H$1000,5,0),0))</f>
        <v>0</v>
      </c>
      <c r="I241" s="57"/>
      <c r="J241" s="57"/>
      <c r="K241" s="57"/>
      <c r="L241" s="57"/>
      <c r="M241" s="58" t="str">
        <f t="shared" si="47"/>
        <v/>
      </c>
      <c r="N241" s="102"/>
    </row>
    <row r="242" spans="1:14">
      <c r="A242" s="97" t="str">
        <f t="shared" si="45"/>
        <v/>
      </c>
      <c r="B242" s="98" t="str">
        <f t="shared" si="44"/>
        <v/>
      </c>
      <c r="C242" s="99"/>
      <c r="D242" s="137"/>
      <c r="E242" s="100"/>
      <c r="F242" s="57"/>
      <c r="G242" s="58">
        <f t="shared" si="46"/>
        <v>0</v>
      </c>
      <c r="H242" s="58">
        <f>IF(E242="",0,IFERROR(VLOOKUP(E242,档案费管理台账!$D$4:$H$1000,5,0),0))</f>
        <v>0</v>
      </c>
      <c r="I242" s="57"/>
      <c r="J242" s="57"/>
      <c r="K242" s="57"/>
      <c r="L242" s="57"/>
      <c r="M242" s="58" t="str">
        <f t="shared" si="47"/>
        <v/>
      </c>
      <c r="N242" s="102"/>
    </row>
    <row r="243" spans="1:14">
      <c r="A243" s="97" t="str">
        <f t="shared" si="45"/>
        <v/>
      </c>
      <c r="B243" s="98" t="str">
        <f t="shared" si="44"/>
        <v/>
      </c>
      <c r="C243" s="99"/>
      <c r="D243" s="137"/>
      <c r="E243" s="100"/>
      <c r="F243" s="57"/>
      <c r="G243" s="58">
        <f t="shared" si="46"/>
        <v>0</v>
      </c>
      <c r="H243" s="58">
        <f>IF(E243="",0,IFERROR(VLOOKUP(E243,档案费管理台账!$D$4:$H$1000,5,0),0))</f>
        <v>0</v>
      </c>
      <c r="I243" s="57"/>
      <c r="J243" s="57"/>
      <c r="K243" s="57"/>
      <c r="L243" s="57"/>
      <c r="M243" s="58" t="str">
        <f t="shared" si="47"/>
        <v/>
      </c>
      <c r="N243" s="102"/>
    </row>
    <row r="244" spans="1:14">
      <c r="A244" s="97" t="str">
        <f t="shared" si="45"/>
        <v/>
      </c>
      <c r="B244" s="98" t="str">
        <f t="shared" si="44"/>
        <v/>
      </c>
      <c r="C244" s="99"/>
      <c r="D244" s="137"/>
      <c r="E244" s="100"/>
      <c r="F244" s="57"/>
      <c r="G244" s="58">
        <f t="shared" si="46"/>
        <v>0</v>
      </c>
      <c r="H244" s="58">
        <f>IF(E244="",0,IFERROR(VLOOKUP(E244,档案费管理台账!$D$4:$H$1000,5,0),0))</f>
        <v>0</v>
      </c>
      <c r="I244" s="57"/>
      <c r="J244" s="57"/>
      <c r="K244" s="57"/>
      <c r="L244" s="57"/>
      <c r="M244" s="58" t="str">
        <f t="shared" si="47"/>
        <v/>
      </c>
      <c r="N244" s="102"/>
    </row>
    <row r="245" spans="1:14">
      <c r="A245" s="97" t="str">
        <f t="shared" si="45"/>
        <v/>
      </c>
      <c r="B245" s="98" t="str">
        <f t="shared" si="44"/>
        <v/>
      </c>
      <c r="C245" s="99"/>
      <c r="D245" s="137"/>
      <c r="E245" s="100"/>
      <c r="F245" s="57"/>
      <c r="G245" s="58">
        <f t="shared" si="46"/>
        <v>0</v>
      </c>
      <c r="H245" s="58">
        <f>IF(E245="",0,IFERROR(VLOOKUP(E245,档案费管理台账!$D$4:$H$1000,5,0),0))</f>
        <v>0</v>
      </c>
      <c r="I245" s="57"/>
      <c r="J245" s="57"/>
      <c r="K245" s="57"/>
      <c r="L245" s="57"/>
      <c r="M245" s="58" t="str">
        <f t="shared" si="47"/>
        <v/>
      </c>
      <c r="N245" s="102"/>
    </row>
    <row r="246" spans="1:14">
      <c r="A246" s="97" t="str">
        <f t="shared" si="45"/>
        <v/>
      </c>
      <c r="B246" s="98" t="str">
        <f t="shared" si="44"/>
        <v/>
      </c>
      <c r="C246" s="99"/>
      <c r="D246" s="137"/>
      <c r="E246" s="100"/>
      <c r="F246" s="57"/>
      <c r="G246" s="58">
        <f t="shared" si="46"/>
        <v>0</v>
      </c>
      <c r="H246" s="58">
        <f>IF(E246="",0,IFERROR(VLOOKUP(E246,档案费管理台账!$D$4:$H$1000,5,0),0))</f>
        <v>0</v>
      </c>
      <c r="I246" s="57"/>
      <c r="J246" s="57"/>
      <c r="K246" s="57"/>
      <c r="L246" s="57"/>
      <c r="M246" s="58" t="str">
        <f t="shared" si="47"/>
        <v/>
      </c>
      <c r="N246" s="102"/>
    </row>
    <row r="247" spans="1:14">
      <c r="A247" s="97" t="str">
        <f t="shared" si="45"/>
        <v/>
      </c>
      <c r="B247" s="98" t="str">
        <f t="shared" si="44"/>
        <v/>
      </c>
      <c r="C247" s="99"/>
      <c r="D247" s="137"/>
      <c r="E247" s="100"/>
      <c r="F247" s="57"/>
      <c r="G247" s="58">
        <f t="shared" si="46"/>
        <v>0</v>
      </c>
      <c r="H247" s="58">
        <f>IF(E247="",0,IFERROR(VLOOKUP(E247,档案费管理台账!$D$4:$H$1000,5,0),0))</f>
        <v>0</v>
      </c>
      <c r="I247" s="57"/>
      <c r="J247" s="57"/>
      <c r="K247" s="57"/>
      <c r="L247" s="57"/>
      <c r="M247" s="58" t="str">
        <f t="shared" si="47"/>
        <v/>
      </c>
      <c r="N247" s="102"/>
    </row>
    <row r="248" spans="1:14">
      <c r="A248" s="97" t="str">
        <f t="shared" si="45"/>
        <v/>
      </c>
      <c r="B248" s="98" t="str">
        <f t="shared" si="44"/>
        <v/>
      </c>
      <c r="C248" s="99"/>
      <c r="D248" s="137"/>
      <c r="E248" s="100"/>
      <c r="F248" s="57"/>
      <c r="G248" s="58">
        <f t="shared" si="46"/>
        <v>0</v>
      </c>
      <c r="H248" s="58">
        <f>IF(E248="",0,IFERROR(VLOOKUP(E248,档案费管理台账!$D$4:$H$1000,5,0),0))</f>
        <v>0</v>
      </c>
      <c r="I248" s="57"/>
      <c r="J248" s="57"/>
      <c r="K248" s="57"/>
      <c r="L248" s="57"/>
      <c r="M248" s="58" t="str">
        <f t="shared" si="47"/>
        <v/>
      </c>
      <c r="N248" s="102"/>
    </row>
    <row r="249" spans="1:14">
      <c r="A249" s="97" t="str">
        <f t="shared" si="45"/>
        <v/>
      </c>
      <c r="B249" s="98" t="str">
        <f t="shared" si="44"/>
        <v/>
      </c>
      <c r="C249" s="99"/>
      <c r="D249" s="137"/>
      <c r="E249" s="100"/>
      <c r="F249" s="57"/>
      <c r="G249" s="58">
        <f t="shared" si="46"/>
        <v>0</v>
      </c>
      <c r="H249" s="58">
        <f>IF(E249="",0,IFERROR(VLOOKUP(E249,档案费管理台账!$D$4:$H$1000,5,0),0))</f>
        <v>0</v>
      </c>
      <c r="I249" s="57"/>
      <c r="J249" s="57"/>
      <c r="K249" s="57"/>
      <c r="L249" s="57"/>
      <c r="M249" s="58" t="str">
        <f t="shared" si="47"/>
        <v/>
      </c>
      <c r="N249" s="102"/>
    </row>
    <row r="250" spans="1:14">
      <c r="A250" s="97" t="str">
        <f t="shared" si="45"/>
        <v/>
      </c>
      <c r="B250" s="98" t="str">
        <f t="shared" si="44"/>
        <v/>
      </c>
      <c r="C250" s="99"/>
      <c r="D250" s="137"/>
      <c r="E250" s="100"/>
      <c r="F250" s="57"/>
      <c r="G250" s="58">
        <f t="shared" si="46"/>
        <v>0</v>
      </c>
      <c r="H250" s="58">
        <f>IF(E250="",0,IFERROR(VLOOKUP(E250,档案费管理台账!$D$4:$H$1000,5,0),0))</f>
        <v>0</v>
      </c>
      <c r="I250" s="57"/>
      <c r="J250" s="57"/>
      <c r="K250" s="57"/>
      <c r="L250" s="57"/>
      <c r="M250" s="58" t="str">
        <f t="shared" si="47"/>
        <v/>
      </c>
      <c r="N250" s="102"/>
    </row>
    <row r="251" spans="1:14">
      <c r="A251" s="97" t="str">
        <f t="shared" si="45"/>
        <v/>
      </c>
      <c r="B251" s="98" t="str">
        <f t="shared" si="44"/>
        <v/>
      </c>
      <c r="C251" s="99"/>
      <c r="D251" s="137"/>
      <c r="E251" s="100"/>
      <c r="F251" s="57"/>
      <c r="G251" s="58">
        <f t="shared" si="46"/>
        <v>0</v>
      </c>
      <c r="H251" s="58">
        <f>IF(E251="",0,IFERROR(VLOOKUP(E251,档案费管理台账!$D$4:$H$1000,5,0),0))</f>
        <v>0</v>
      </c>
      <c r="I251" s="57"/>
      <c r="J251" s="57"/>
      <c r="K251" s="57"/>
      <c r="L251" s="57"/>
      <c r="M251" s="58" t="str">
        <f t="shared" si="47"/>
        <v/>
      </c>
      <c r="N251" s="102"/>
    </row>
    <row r="252" spans="1:14">
      <c r="A252" s="97" t="str">
        <f t="shared" si="45"/>
        <v/>
      </c>
      <c r="B252" s="98" t="str">
        <f t="shared" si="44"/>
        <v/>
      </c>
      <c r="C252" s="99"/>
      <c r="D252" s="137"/>
      <c r="E252" s="100"/>
      <c r="F252" s="57"/>
      <c r="G252" s="58">
        <f t="shared" si="46"/>
        <v>0</v>
      </c>
      <c r="H252" s="58">
        <f>IF(E252="",0,IFERROR(VLOOKUP(E252,档案费管理台账!$D$4:$H$1000,5,0),0))</f>
        <v>0</v>
      </c>
      <c r="I252" s="57"/>
      <c r="J252" s="57"/>
      <c r="K252" s="57"/>
      <c r="L252" s="57"/>
      <c r="M252" s="58" t="str">
        <f t="shared" si="47"/>
        <v/>
      </c>
      <c r="N252" s="102"/>
    </row>
    <row r="253" spans="1:14">
      <c r="A253" s="97" t="str">
        <f t="shared" si="45"/>
        <v/>
      </c>
      <c r="B253" s="98" t="str">
        <f t="shared" si="44"/>
        <v/>
      </c>
      <c r="C253" s="99"/>
      <c r="D253" s="137"/>
      <c r="E253" s="100"/>
      <c r="F253" s="57"/>
      <c r="G253" s="58">
        <f t="shared" si="46"/>
        <v>0</v>
      </c>
      <c r="H253" s="58">
        <f>IF(E253="",0,IFERROR(VLOOKUP(E253,档案费管理台账!$D$4:$H$1000,5,0),0))</f>
        <v>0</v>
      </c>
      <c r="I253" s="57"/>
      <c r="J253" s="57"/>
      <c r="K253" s="57"/>
      <c r="L253" s="57"/>
      <c r="M253" s="58" t="str">
        <f t="shared" si="47"/>
        <v/>
      </c>
      <c r="N253" s="102"/>
    </row>
    <row r="254" spans="1:14">
      <c r="A254" s="97" t="str">
        <f t="shared" si="45"/>
        <v/>
      </c>
      <c r="B254" s="98" t="str">
        <f t="shared" si="44"/>
        <v/>
      </c>
      <c r="C254" s="99"/>
      <c r="D254" s="137"/>
      <c r="E254" s="100"/>
      <c r="F254" s="57"/>
      <c r="G254" s="58">
        <f t="shared" si="46"/>
        <v>0</v>
      </c>
      <c r="H254" s="58">
        <f>IF(E254="",0,IFERROR(VLOOKUP(E254,档案费管理台账!$D$4:$H$1000,5,0),0))</f>
        <v>0</v>
      </c>
      <c r="I254" s="57"/>
      <c r="J254" s="57"/>
      <c r="K254" s="57"/>
      <c r="L254" s="57"/>
      <c r="M254" s="58" t="str">
        <f t="shared" si="47"/>
        <v/>
      </c>
      <c r="N254" s="102"/>
    </row>
    <row r="255" spans="1:14">
      <c r="A255" s="97" t="str">
        <f t="shared" si="45"/>
        <v/>
      </c>
      <c r="B255" s="98" t="str">
        <f t="shared" si="44"/>
        <v/>
      </c>
      <c r="C255" s="99"/>
      <c r="D255" s="137"/>
      <c r="E255" s="100"/>
      <c r="F255" s="57"/>
      <c r="G255" s="58">
        <f t="shared" si="46"/>
        <v>0</v>
      </c>
      <c r="H255" s="58">
        <f>IF(E255="",0,IFERROR(VLOOKUP(E255,档案费管理台账!$D$4:$H$1000,5,0),0))</f>
        <v>0</v>
      </c>
      <c r="I255" s="57"/>
      <c r="J255" s="57"/>
      <c r="K255" s="57"/>
      <c r="L255" s="57"/>
      <c r="M255" s="58" t="str">
        <f t="shared" si="47"/>
        <v/>
      </c>
      <c r="N255" s="102"/>
    </row>
    <row r="256" spans="1:14">
      <c r="A256" s="97" t="str">
        <f t="shared" si="45"/>
        <v/>
      </c>
      <c r="B256" s="98" t="str">
        <f t="shared" si="44"/>
        <v/>
      </c>
      <c r="C256" s="99"/>
      <c r="D256" s="137"/>
      <c r="E256" s="100"/>
      <c r="F256" s="57"/>
      <c r="G256" s="58">
        <f t="shared" si="46"/>
        <v>0</v>
      </c>
      <c r="H256" s="58">
        <f>IF(E256="",0,IFERROR(VLOOKUP(E256,档案费管理台账!$D$4:$H$1000,5,0),0))</f>
        <v>0</v>
      </c>
      <c r="I256" s="57"/>
      <c r="J256" s="57"/>
      <c r="K256" s="57"/>
      <c r="L256" s="57"/>
      <c r="M256" s="58" t="str">
        <f t="shared" si="47"/>
        <v/>
      </c>
      <c r="N256" s="102"/>
    </row>
    <row r="257" spans="1:14">
      <c r="A257" s="97" t="str">
        <f t="shared" si="45"/>
        <v/>
      </c>
      <c r="B257" s="98" t="str">
        <f t="shared" si="44"/>
        <v/>
      </c>
      <c r="C257" s="99"/>
      <c r="D257" s="137"/>
      <c r="E257" s="100"/>
      <c r="F257" s="57"/>
      <c r="G257" s="58">
        <f t="shared" si="46"/>
        <v>0</v>
      </c>
      <c r="H257" s="58">
        <f>IF(E257="",0,IFERROR(VLOOKUP(E257,档案费管理台账!$D$4:$H$1000,5,0),0))</f>
        <v>0</v>
      </c>
      <c r="I257" s="57"/>
      <c r="J257" s="57"/>
      <c r="K257" s="57"/>
      <c r="L257" s="57"/>
      <c r="M257" s="58" t="str">
        <f t="shared" si="47"/>
        <v/>
      </c>
      <c r="N257" s="102"/>
    </row>
    <row r="258" spans="1:14">
      <c r="A258" s="97" t="str">
        <f t="shared" si="45"/>
        <v/>
      </c>
      <c r="B258" s="98" t="str">
        <f t="shared" si="44"/>
        <v/>
      </c>
      <c r="C258" s="99"/>
      <c r="D258" s="137"/>
      <c r="E258" s="100"/>
      <c r="F258" s="57"/>
      <c r="G258" s="58">
        <f t="shared" si="46"/>
        <v>0</v>
      </c>
      <c r="H258" s="58">
        <f>IF(E258="",0,IFERROR(VLOOKUP(E258,档案费管理台账!$D$4:$H$1000,5,0),0))</f>
        <v>0</v>
      </c>
      <c r="I258" s="57"/>
      <c r="J258" s="57"/>
      <c r="K258" s="57"/>
      <c r="L258" s="57"/>
      <c r="M258" s="58" t="str">
        <f t="shared" si="47"/>
        <v/>
      </c>
      <c r="N258" s="102"/>
    </row>
    <row r="259" spans="1:14">
      <c r="A259" s="97" t="str">
        <f t="shared" si="45"/>
        <v/>
      </c>
      <c r="B259" s="98" t="str">
        <f t="shared" si="44"/>
        <v/>
      </c>
      <c r="C259" s="99"/>
      <c r="D259" s="137"/>
      <c r="E259" s="100"/>
      <c r="F259" s="57"/>
      <c r="G259" s="58">
        <f t="shared" si="46"/>
        <v>0</v>
      </c>
      <c r="H259" s="58">
        <f>IF(E259="",0,IFERROR(VLOOKUP(E259,档案费管理台账!$D$4:$H$1000,5,0),0))</f>
        <v>0</v>
      </c>
      <c r="I259" s="57"/>
      <c r="J259" s="57"/>
      <c r="K259" s="57"/>
      <c r="L259" s="57"/>
      <c r="M259" s="58" t="str">
        <f t="shared" si="47"/>
        <v/>
      </c>
      <c r="N259" s="102"/>
    </row>
    <row r="260" spans="1:14">
      <c r="A260" s="97" t="str">
        <f t="shared" si="45"/>
        <v/>
      </c>
      <c r="B260" s="98" t="str">
        <f t="shared" si="44"/>
        <v/>
      </c>
      <c r="C260" s="99"/>
      <c r="D260" s="137"/>
      <c r="E260" s="100"/>
      <c r="F260" s="57"/>
      <c r="G260" s="58">
        <f t="shared" si="46"/>
        <v>0</v>
      </c>
      <c r="H260" s="58">
        <f>IF(E260="",0,IFERROR(VLOOKUP(E260,档案费管理台账!$D$4:$H$1000,5,0),0))</f>
        <v>0</v>
      </c>
      <c r="I260" s="57"/>
      <c r="J260" s="57"/>
      <c r="K260" s="57"/>
      <c r="L260" s="57"/>
      <c r="M260" s="58" t="str">
        <f t="shared" si="47"/>
        <v/>
      </c>
      <c r="N260" s="102"/>
    </row>
    <row r="261" spans="1:14">
      <c r="A261" s="97" t="str">
        <f t="shared" si="45"/>
        <v/>
      </c>
      <c r="B261" s="98" t="str">
        <f t="shared" si="44"/>
        <v/>
      </c>
      <c r="C261" s="99"/>
      <c r="D261" s="137"/>
      <c r="E261" s="100"/>
      <c r="F261" s="57"/>
      <c r="G261" s="58">
        <f t="shared" si="46"/>
        <v>0</v>
      </c>
      <c r="H261" s="58">
        <f>IF(E261="",0,IFERROR(VLOOKUP(E261,档案费管理台账!$D$4:$H$1000,5,0),0))</f>
        <v>0</v>
      </c>
      <c r="I261" s="57"/>
      <c r="J261" s="57"/>
      <c r="K261" s="57"/>
      <c r="L261" s="57"/>
      <c r="M261" s="58" t="str">
        <f t="shared" si="47"/>
        <v/>
      </c>
      <c r="N261" s="102"/>
    </row>
    <row r="262" spans="1:14">
      <c r="A262" s="97" t="str">
        <f t="shared" si="45"/>
        <v/>
      </c>
      <c r="B262" s="98" t="str">
        <f t="shared" si="44"/>
        <v/>
      </c>
      <c r="C262" s="99"/>
      <c r="D262" s="137"/>
      <c r="E262" s="100"/>
      <c r="F262" s="57"/>
      <c r="G262" s="58">
        <f t="shared" si="46"/>
        <v>0</v>
      </c>
      <c r="H262" s="58">
        <f>IF(E262="",0,IFERROR(VLOOKUP(E262,档案费管理台账!$D$4:$H$1000,5,0),0))</f>
        <v>0</v>
      </c>
      <c r="I262" s="57"/>
      <c r="J262" s="57"/>
      <c r="K262" s="57"/>
      <c r="L262" s="57"/>
      <c r="M262" s="58" t="str">
        <f t="shared" si="47"/>
        <v/>
      </c>
      <c r="N262" s="102"/>
    </row>
    <row r="263" spans="1:14">
      <c r="A263" s="97" t="str">
        <f t="shared" si="45"/>
        <v/>
      </c>
      <c r="B263" s="98" t="str">
        <f t="shared" si="44"/>
        <v/>
      </c>
      <c r="C263" s="99"/>
      <c r="D263" s="137"/>
      <c r="E263" s="100"/>
      <c r="F263" s="57"/>
      <c r="G263" s="58">
        <f t="shared" si="46"/>
        <v>0</v>
      </c>
      <c r="H263" s="58">
        <f>IF(E263="",0,IFERROR(VLOOKUP(E263,档案费管理台账!$D$4:$H$1000,5,0),0))</f>
        <v>0</v>
      </c>
      <c r="I263" s="57"/>
      <c r="J263" s="57"/>
      <c r="K263" s="57"/>
      <c r="L263" s="57"/>
      <c r="M263" s="58" t="str">
        <f t="shared" si="47"/>
        <v/>
      </c>
      <c r="N263" s="102"/>
    </row>
    <row r="264" spans="1:14">
      <c r="A264" s="97" t="str">
        <f t="shared" si="45"/>
        <v/>
      </c>
      <c r="B264" s="98" t="str">
        <f t="shared" si="44"/>
        <v/>
      </c>
      <c r="C264" s="99"/>
      <c r="D264" s="137"/>
      <c r="E264" s="100"/>
      <c r="F264" s="57"/>
      <c r="G264" s="58">
        <f t="shared" si="46"/>
        <v>0</v>
      </c>
      <c r="H264" s="58">
        <f>IF(E264="",0,IFERROR(VLOOKUP(E264,档案费管理台账!$D$4:$H$1000,5,0),0))</f>
        <v>0</v>
      </c>
      <c r="I264" s="57"/>
      <c r="J264" s="57"/>
      <c r="K264" s="57"/>
      <c r="L264" s="57"/>
      <c r="M264" s="58" t="str">
        <f t="shared" si="47"/>
        <v/>
      </c>
      <c r="N264" s="102"/>
    </row>
    <row r="265" spans="1:14">
      <c r="A265" s="97" t="str">
        <f t="shared" si="45"/>
        <v/>
      </c>
      <c r="B265" s="98" t="str">
        <f t="shared" si="44"/>
        <v/>
      </c>
      <c r="C265" s="99"/>
      <c r="D265" s="137"/>
      <c r="E265" s="100"/>
      <c r="F265" s="57"/>
      <c r="G265" s="58">
        <f t="shared" si="46"/>
        <v>0</v>
      </c>
      <c r="H265" s="58">
        <f>IF(E265="",0,IFERROR(VLOOKUP(E265,档案费管理台账!$D$4:$H$1000,5,0),0))</f>
        <v>0</v>
      </c>
      <c r="I265" s="57"/>
      <c r="J265" s="57"/>
      <c r="K265" s="57"/>
      <c r="L265" s="57"/>
      <c r="M265" s="58" t="str">
        <f t="shared" si="47"/>
        <v/>
      </c>
      <c r="N265" s="102"/>
    </row>
    <row r="266" spans="1:14">
      <c r="A266" s="97" t="str">
        <f t="shared" si="45"/>
        <v/>
      </c>
      <c r="B266" s="98" t="str">
        <f t="shared" si="44"/>
        <v/>
      </c>
      <c r="C266" s="99"/>
      <c r="D266" s="137"/>
      <c r="E266" s="100"/>
      <c r="F266" s="57"/>
      <c r="G266" s="58">
        <f t="shared" si="46"/>
        <v>0</v>
      </c>
      <c r="H266" s="58">
        <f>IF(E266="",0,IFERROR(VLOOKUP(E266,档案费管理台账!$D$4:$H$1000,5,0),0))</f>
        <v>0</v>
      </c>
      <c r="I266" s="57"/>
      <c r="J266" s="57"/>
      <c r="K266" s="57"/>
      <c r="L266" s="57"/>
      <c r="M266" s="58" t="str">
        <f t="shared" si="47"/>
        <v/>
      </c>
      <c r="N266" s="102"/>
    </row>
    <row r="267" spans="1:14">
      <c r="A267" s="97" t="str">
        <f t="shared" si="45"/>
        <v/>
      </c>
      <c r="B267" s="98" t="str">
        <f t="shared" si="44"/>
        <v/>
      </c>
      <c r="C267" s="99"/>
      <c r="D267" s="137"/>
      <c r="E267" s="100"/>
      <c r="F267" s="57"/>
      <c r="G267" s="58">
        <f t="shared" si="46"/>
        <v>0</v>
      </c>
      <c r="H267" s="58">
        <f>IF(E267="",0,IFERROR(VLOOKUP(E267,档案费管理台账!$D$4:$H$1000,5,0),0))</f>
        <v>0</v>
      </c>
      <c r="I267" s="57"/>
      <c r="J267" s="57"/>
      <c r="K267" s="57"/>
      <c r="L267" s="57"/>
      <c r="M267" s="58" t="str">
        <f t="shared" si="47"/>
        <v/>
      </c>
      <c r="N267" s="102"/>
    </row>
    <row r="268" spans="1:14">
      <c r="A268" s="97" t="str">
        <f t="shared" si="45"/>
        <v/>
      </c>
      <c r="B268" s="98" t="str">
        <f t="shared" si="44"/>
        <v/>
      </c>
      <c r="C268" s="99"/>
      <c r="D268" s="137"/>
      <c r="E268" s="100"/>
      <c r="F268" s="57"/>
      <c r="G268" s="58">
        <f t="shared" si="46"/>
        <v>0</v>
      </c>
      <c r="H268" s="58">
        <f>IF(E268="",0,IFERROR(VLOOKUP(E268,档案费管理台账!$D$4:$H$1000,5,0),0))</f>
        <v>0</v>
      </c>
      <c r="I268" s="57"/>
      <c r="J268" s="57"/>
      <c r="K268" s="57"/>
      <c r="L268" s="57"/>
      <c r="M268" s="58" t="str">
        <f t="shared" si="47"/>
        <v/>
      </c>
      <c r="N268" s="102"/>
    </row>
    <row r="269" spans="1:14">
      <c r="A269" s="97" t="str">
        <f t="shared" si="45"/>
        <v/>
      </c>
      <c r="B269" s="98" t="str">
        <f t="shared" si="44"/>
        <v/>
      </c>
      <c r="C269" s="99"/>
      <c r="D269" s="137"/>
      <c r="E269" s="100"/>
      <c r="F269" s="57"/>
      <c r="G269" s="58">
        <f t="shared" si="46"/>
        <v>0</v>
      </c>
      <c r="H269" s="58">
        <f>IF(E269="",0,IFERROR(VLOOKUP(E269,档案费管理台账!$D$4:$H$1000,5,0),0))</f>
        <v>0</v>
      </c>
      <c r="I269" s="57"/>
      <c r="J269" s="57"/>
      <c r="K269" s="57"/>
      <c r="L269" s="57"/>
      <c r="M269" s="58" t="str">
        <f t="shared" si="47"/>
        <v/>
      </c>
      <c r="N269" s="102"/>
    </row>
    <row r="270" spans="1:14">
      <c r="A270" s="97" t="str">
        <f t="shared" si="45"/>
        <v/>
      </c>
      <c r="B270" s="98" t="str">
        <f t="shared" si="44"/>
        <v/>
      </c>
      <c r="C270" s="99"/>
      <c r="D270" s="137"/>
      <c r="E270" s="100"/>
      <c r="F270" s="57"/>
      <c r="G270" s="58">
        <f t="shared" si="46"/>
        <v>0</v>
      </c>
      <c r="H270" s="58">
        <f>IF(E270="",0,IFERROR(VLOOKUP(E270,档案费管理台账!$D$4:$H$1000,5,0),0))</f>
        <v>0</v>
      </c>
      <c r="I270" s="57"/>
      <c r="J270" s="57"/>
      <c r="K270" s="57"/>
      <c r="L270" s="57"/>
      <c r="M270" s="58" t="str">
        <f t="shared" si="47"/>
        <v/>
      </c>
      <c r="N270" s="102"/>
    </row>
    <row r="271" spans="1:14">
      <c r="A271" s="97" t="str">
        <f t="shared" si="45"/>
        <v/>
      </c>
      <c r="B271" s="98" t="str">
        <f t="shared" si="44"/>
        <v/>
      </c>
      <c r="C271" s="99"/>
      <c r="D271" s="137"/>
      <c r="E271" s="100"/>
      <c r="F271" s="57"/>
      <c r="G271" s="58">
        <f t="shared" si="46"/>
        <v>0</v>
      </c>
      <c r="H271" s="58">
        <f>IF(E271="",0,IFERROR(VLOOKUP(E271,档案费管理台账!$D$4:$H$1000,5,0),0))</f>
        <v>0</v>
      </c>
      <c r="I271" s="57"/>
      <c r="J271" s="57"/>
      <c r="K271" s="57"/>
      <c r="L271" s="57"/>
      <c r="M271" s="58" t="str">
        <f t="shared" si="47"/>
        <v/>
      </c>
      <c r="N271" s="102"/>
    </row>
    <row r="272" spans="1:14">
      <c r="A272" s="97" t="str">
        <f t="shared" si="45"/>
        <v/>
      </c>
      <c r="B272" s="98" t="str">
        <f t="shared" si="44"/>
        <v/>
      </c>
      <c r="C272" s="99"/>
      <c r="D272" s="137"/>
      <c r="E272" s="100"/>
      <c r="F272" s="57"/>
      <c r="G272" s="58">
        <f t="shared" si="46"/>
        <v>0</v>
      </c>
      <c r="H272" s="58">
        <f>IF(E272="",0,IFERROR(VLOOKUP(E272,档案费管理台账!$D$4:$H$1000,5,0),0))</f>
        <v>0</v>
      </c>
      <c r="I272" s="57"/>
      <c r="J272" s="57"/>
      <c r="K272" s="57"/>
      <c r="L272" s="57"/>
      <c r="M272" s="58" t="str">
        <f t="shared" si="47"/>
        <v/>
      </c>
      <c r="N272" s="102"/>
    </row>
    <row r="273" spans="1:14">
      <c r="A273" s="97" t="str">
        <f t="shared" si="45"/>
        <v/>
      </c>
      <c r="B273" s="98" t="str">
        <f t="shared" si="44"/>
        <v/>
      </c>
      <c r="C273" s="99"/>
      <c r="D273" s="137"/>
      <c r="E273" s="100"/>
      <c r="F273" s="57"/>
      <c r="G273" s="58">
        <f t="shared" si="46"/>
        <v>0</v>
      </c>
      <c r="H273" s="58">
        <f>IF(E273="",0,IFERROR(VLOOKUP(E273,档案费管理台账!$D$4:$H$1000,5,0),0))</f>
        <v>0</v>
      </c>
      <c r="I273" s="57"/>
      <c r="J273" s="57"/>
      <c r="K273" s="57"/>
      <c r="L273" s="57"/>
      <c r="M273" s="58" t="str">
        <f t="shared" si="47"/>
        <v/>
      </c>
      <c r="N273" s="102"/>
    </row>
    <row r="274" spans="1:14">
      <c r="A274" s="97" t="str">
        <f t="shared" si="45"/>
        <v/>
      </c>
      <c r="B274" s="98" t="str">
        <f t="shared" si="44"/>
        <v/>
      </c>
      <c r="C274" s="99"/>
      <c r="D274" s="137"/>
      <c r="E274" s="100"/>
      <c r="F274" s="57"/>
      <c r="G274" s="58">
        <f t="shared" si="46"/>
        <v>0</v>
      </c>
      <c r="H274" s="58">
        <f>IF(E274="",0,IFERROR(VLOOKUP(E274,档案费管理台账!$D$4:$H$1000,5,0),0))</f>
        <v>0</v>
      </c>
      <c r="I274" s="57"/>
      <c r="J274" s="57"/>
      <c r="K274" s="57"/>
      <c r="L274" s="57"/>
      <c r="M274" s="58" t="str">
        <f t="shared" si="47"/>
        <v/>
      </c>
      <c r="N274" s="102"/>
    </row>
    <row r="275" spans="1:14">
      <c r="A275" s="97" t="str">
        <f t="shared" si="45"/>
        <v/>
      </c>
      <c r="B275" s="98" t="str">
        <f t="shared" si="44"/>
        <v/>
      </c>
      <c r="C275" s="99"/>
      <c r="D275" s="137"/>
      <c r="E275" s="100"/>
      <c r="F275" s="57"/>
      <c r="G275" s="58">
        <f t="shared" si="46"/>
        <v>0</v>
      </c>
      <c r="H275" s="58">
        <f>IF(E275="",0,IFERROR(VLOOKUP(E275,档案费管理台账!$D$4:$H$1000,5,0),0))</f>
        <v>0</v>
      </c>
      <c r="I275" s="57"/>
      <c r="J275" s="57"/>
      <c r="K275" s="57"/>
      <c r="L275" s="57"/>
      <c r="M275" s="58" t="str">
        <f t="shared" si="47"/>
        <v/>
      </c>
      <c r="N275" s="102"/>
    </row>
    <row r="276" spans="1:14">
      <c r="A276" s="97" t="str">
        <f t="shared" si="45"/>
        <v/>
      </c>
      <c r="B276" s="98" t="str">
        <f t="shared" si="44"/>
        <v/>
      </c>
      <c r="C276" s="99"/>
      <c r="D276" s="137"/>
      <c r="E276" s="100"/>
      <c r="F276" s="57"/>
      <c r="G276" s="58">
        <f t="shared" si="46"/>
        <v>0</v>
      </c>
      <c r="H276" s="58">
        <f>IF(E276="",0,IFERROR(VLOOKUP(E276,档案费管理台账!$D$4:$H$1000,5,0),0))</f>
        <v>0</v>
      </c>
      <c r="I276" s="57"/>
      <c r="J276" s="57"/>
      <c r="K276" s="57"/>
      <c r="L276" s="57"/>
      <c r="M276" s="58" t="str">
        <f t="shared" si="47"/>
        <v/>
      </c>
      <c r="N276" s="102"/>
    </row>
    <row r="277" spans="1:14">
      <c r="A277" s="97" t="str">
        <f t="shared" si="45"/>
        <v/>
      </c>
      <c r="B277" s="98" t="str">
        <f t="shared" si="44"/>
        <v/>
      </c>
      <c r="C277" s="99"/>
      <c r="D277" s="137"/>
      <c r="E277" s="100"/>
      <c r="F277" s="57"/>
      <c r="G277" s="58">
        <f t="shared" si="46"/>
        <v>0</v>
      </c>
      <c r="H277" s="58">
        <f>IF(E277="",0,IFERROR(VLOOKUP(E277,档案费管理台账!$D$4:$H$1000,5,0),0))</f>
        <v>0</v>
      </c>
      <c r="I277" s="57"/>
      <c r="J277" s="57"/>
      <c r="K277" s="57"/>
      <c r="L277" s="57"/>
      <c r="M277" s="58" t="str">
        <f t="shared" si="47"/>
        <v/>
      </c>
      <c r="N277" s="102"/>
    </row>
    <row r="278" spans="1:14">
      <c r="A278" s="97" t="str">
        <f t="shared" si="45"/>
        <v/>
      </c>
      <c r="B278" s="98" t="str">
        <f t="shared" si="44"/>
        <v/>
      </c>
      <c r="C278" s="99"/>
      <c r="D278" s="137"/>
      <c r="E278" s="100"/>
      <c r="F278" s="57"/>
      <c r="G278" s="58">
        <f t="shared" si="46"/>
        <v>0</v>
      </c>
      <c r="H278" s="58">
        <f>IF(E278="",0,IFERROR(VLOOKUP(E278,档案费管理台账!$D$4:$H$1000,5,0),0))</f>
        <v>0</v>
      </c>
      <c r="I278" s="57"/>
      <c r="J278" s="57"/>
      <c r="K278" s="57"/>
      <c r="L278" s="57"/>
      <c r="M278" s="58" t="str">
        <f t="shared" si="47"/>
        <v/>
      </c>
      <c r="N278" s="102"/>
    </row>
    <row r="279" spans="1:14">
      <c r="A279" s="97" t="str">
        <f t="shared" si="45"/>
        <v/>
      </c>
      <c r="B279" s="98" t="str">
        <f t="shared" si="44"/>
        <v/>
      </c>
      <c r="C279" s="99"/>
      <c r="D279" s="137"/>
      <c r="E279" s="100"/>
      <c r="F279" s="57"/>
      <c r="G279" s="58">
        <f t="shared" si="46"/>
        <v>0</v>
      </c>
      <c r="H279" s="58">
        <f>IF(E279="",0,IFERROR(VLOOKUP(E279,档案费管理台账!$D$4:$H$1000,5,0),0))</f>
        <v>0</v>
      </c>
      <c r="I279" s="57"/>
      <c r="J279" s="57"/>
      <c r="K279" s="57"/>
      <c r="L279" s="57"/>
      <c r="M279" s="58" t="str">
        <f t="shared" si="47"/>
        <v/>
      </c>
      <c r="N279" s="102"/>
    </row>
    <row r="280" spans="1:14">
      <c r="A280" s="97" t="str">
        <f t="shared" si="45"/>
        <v/>
      </c>
      <c r="B280" s="98" t="str">
        <f t="shared" si="44"/>
        <v/>
      </c>
      <c r="C280" s="99"/>
      <c r="D280" s="137"/>
      <c r="E280" s="100"/>
      <c r="F280" s="57"/>
      <c r="G280" s="58">
        <f t="shared" si="46"/>
        <v>0</v>
      </c>
      <c r="H280" s="58">
        <f>IF(E280="",0,IFERROR(VLOOKUP(E280,档案费管理台账!$D$4:$H$1000,5,0),0))</f>
        <v>0</v>
      </c>
      <c r="I280" s="57"/>
      <c r="J280" s="57"/>
      <c r="K280" s="57"/>
      <c r="L280" s="57"/>
      <c r="M280" s="58" t="str">
        <f t="shared" si="47"/>
        <v/>
      </c>
      <c r="N280" s="102"/>
    </row>
    <row r="281" spans="1:14">
      <c r="A281" s="97" t="str">
        <f t="shared" si="45"/>
        <v/>
      </c>
      <c r="B281" s="98" t="str">
        <f t="shared" si="44"/>
        <v/>
      </c>
      <c r="C281" s="99"/>
      <c r="D281" s="137"/>
      <c r="E281" s="100"/>
      <c r="F281" s="57"/>
      <c r="G281" s="58">
        <f t="shared" si="46"/>
        <v>0</v>
      </c>
      <c r="H281" s="58">
        <f>IF(E281="",0,IFERROR(VLOOKUP(E281,档案费管理台账!$D$4:$H$1000,5,0),0))</f>
        <v>0</v>
      </c>
      <c r="I281" s="57"/>
      <c r="J281" s="57"/>
      <c r="K281" s="57"/>
      <c r="L281" s="57"/>
      <c r="M281" s="58" t="str">
        <f t="shared" si="47"/>
        <v/>
      </c>
      <c r="N281" s="102"/>
    </row>
    <row r="282" spans="1:14">
      <c r="A282" s="97" t="str">
        <f t="shared" si="45"/>
        <v/>
      </c>
      <c r="B282" s="98" t="str">
        <f t="shared" si="44"/>
        <v/>
      </c>
      <c r="C282" s="99"/>
      <c r="D282" s="137"/>
      <c r="E282" s="100"/>
      <c r="F282" s="57"/>
      <c r="G282" s="58">
        <f t="shared" si="46"/>
        <v>0</v>
      </c>
      <c r="H282" s="58">
        <f>IF(E282="",0,IFERROR(VLOOKUP(E282,档案费管理台账!$D$4:$H$1000,5,0),0))</f>
        <v>0</v>
      </c>
      <c r="I282" s="57"/>
      <c r="J282" s="57"/>
      <c r="K282" s="57"/>
      <c r="L282" s="57"/>
      <c r="M282" s="58" t="str">
        <f t="shared" si="47"/>
        <v/>
      </c>
      <c r="N282" s="102"/>
    </row>
    <row r="283" spans="1:14">
      <c r="A283" s="97" t="str">
        <f t="shared" si="45"/>
        <v/>
      </c>
      <c r="B283" s="98" t="str">
        <f t="shared" si="44"/>
        <v/>
      </c>
      <c r="C283" s="99"/>
      <c r="D283" s="137"/>
      <c r="E283" s="100"/>
      <c r="F283" s="57"/>
      <c r="G283" s="58">
        <f t="shared" si="46"/>
        <v>0</v>
      </c>
      <c r="H283" s="58">
        <f>IF(E283="",0,IFERROR(VLOOKUP(E283,档案费管理台账!$D$4:$H$1000,5,0),0))</f>
        <v>0</v>
      </c>
      <c r="I283" s="57"/>
      <c r="J283" s="57"/>
      <c r="K283" s="57"/>
      <c r="L283" s="57"/>
      <c r="M283" s="58" t="str">
        <f t="shared" si="47"/>
        <v/>
      </c>
      <c r="N283" s="102"/>
    </row>
    <row r="284" spans="1:14">
      <c r="A284" s="97" t="str">
        <f t="shared" si="45"/>
        <v/>
      </c>
      <c r="B284" s="98" t="str">
        <f t="shared" si="44"/>
        <v/>
      </c>
      <c r="C284" s="99"/>
      <c r="D284" s="137"/>
      <c r="E284" s="100"/>
      <c r="F284" s="57"/>
      <c r="G284" s="58">
        <f t="shared" si="46"/>
        <v>0</v>
      </c>
      <c r="H284" s="58">
        <f>IF(E284="",0,IFERROR(VLOOKUP(E284,档案费管理台账!$D$4:$H$1000,5,0),0))</f>
        <v>0</v>
      </c>
      <c r="I284" s="57"/>
      <c r="J284" s="57"/>
      <c r="K284" s="57"/>
      <c r="L284" s="57"/>
      <c r="M284" s="58" t="str">
        <f t="shared" si="47"/>
        <v/>
      </c>
      <c r="N284" s="102"/>
    </row>
    <row r="285" spans="1:14">
      <c r="A285" s="97" t="str">
        <f t="shared" si="45"/>
        <v/>
      </c>
      <c r="B285" s="98" t="str">
        <f t="shared" si="44"/>
        <v/>
      </c>
      <c r="C285" s="99"/>
      <c r="D285" s="137"/>
      <c r="E285" s="100"/>
      <c r="F285" s="57"/>
      <c r="G285" s="58">
        <f t="shared" si="46"/>
        <v>0</v>
      </c>
      <c r="H285" s="58">
        <f>IF(E285="",0,IFERROR(VLOOKUP(E285,档案费管理台账!$D$4:$H$1000,5,0),0))</f>
        <v>0</v>
      </c>
      <c r="I285" s="57"/>
      <c r="J285" s="57"/>
      <c r="K285" s="57"/>
      <c r="L285" s="57"/>
      <c r="M285" s="58" t="str">
        <f t="shared" si="47"/>
        <v/>
      </c>
      <c r="N285" s="102"/>
    </row>
    <row r="286" spans="1:14">
      <c r="A286" s="97" t="str">
        <f t="shared" si="45"/>
        <v/>
      </c>
      <c r="B286" s="98" t="str">
        <f t="shared" si="44"/>
        <v/>
      </c>
      <c r="C286" s="99"/>
      <c r="D286" s="137"/>
      <c r="E286" s="100"/>
      <c r="F286" s="57"/>
      <c r="G286" s="58">
        <f t="shared" si="46"/>
        <v>0</v>
      </c>
      <c r="H286" s="58">
        <f>IF(E286="",0,IFERROR(VLOOKUP(E286,档案费管理台账!$D$4:$H$1000,5,0),0))</f>
        <v>0</v>
      </c>
      <c r="I286" s="57"/>
      <c r="J286" s="57"/>
      <c r="K286" s="57"/>
      <c r="L286" s="57"/>
      <c r="M286" s="58" t="str">
        <f t="shared" si="47"/>
        <v/>
      </c>
      <c r="N286" s="102"/>
    </row>
    <row r="287" spans="1:14">
      <c r="A287" s="97" t="str">
        <f t="shared" si="45"/>
        <v/>
      </c>
      <c r="B287" s="98" t="str">
        <f t="shared" si="44"/>
        <v/>
      </c>
      <c r="C287" s="99"/>
      <c r="D287" s="137"/>
      <c r="E287" s="100"/>
      <c r="F287" s="57"/>
      <c r="G287" s="58">
        <f t="shared" si="46"/>
        <v>0</v>
      </c>
      <c r="H287" s="58">
        <f>IF(E287="",0,IFERROR(VLOOKUP(E287,档案费管理台账!$D$4:$H$1000,5,0),0))</f>
        <v>0</v>
      </c>
      <c r="I287" s="57"/>
      <c r="J287" s="57"/>
      <c r="K287" s="57"/>
      <c r="L287" s="57"/>
      <c r="M287" s="58" t="str">
        <f t="shared" si="47"/>
        <v/>
      </c>
      <c r="N287" s="102"/>
    </row>
    <row r="288" spans="1:14">
      <c r="A288" s="97" t="str">
        <f t="shared" si="45"/>
        <v/>
      </c>
      <c r="B288" s="98" t="str">
        <f t="shared" si="44"/>
        <v/>
      </c>
      <c r="C288" s="99"/>
      <c r="D288" s="137"/>
      <c r="E288" s="100"/>
      <c r="F288" s="57"/>
      <c r="G288" s="58">
        <f t="shared" si="46"/>
        <v>0</v>
      </c>
      <c r="H288" s="58">
        <f>IF(E288="",0,IFERROR(VLOOKUP(E288,档案费管理台账!$D$4:$H$1000,5,0),0))</f>
        <v>0</v>
      </c>
      <c r="I288" s="57"/>
      <c r="J288" s="57"/>
      <c r="K288" s="57"/>
      <c r="L288" s="57"/>
      <c r="M288" s="58" t="str">
        <f t="shared" si="47"/>
        <v/>
      </c>
      <c r="N288" s="102"/>
    </row>
    <row r="289" spans="1:14">
      <c r="A289" s="97" t="str">
        <f t="shared" si="45"/>
        <v/>
      </c>
      <c r="B289" s="98" t="str">
        <f t="shared" si="44"/>
        <v/>
      </c>
      <c r="C289" s="99"/>
      <c r="D289" s="137"/>
      <c r="E289" s="100"/>
      <c r="F289" s="57"/>
      <c r="G289" s="58">
        <f t="shared" si="46"/>
        <v>0</v>
      </c>
      <c r="H289" s="58">
        <f>IF(E289="",0,IFERROR(VLOOKUP(E289,档案费管理台账!$D$4:$H$1000,5,0),0))</f>
        <v>0</v>
      </c>
      <c r="I289" s="57"/>
      <c r="J289" s="57"/>
      <c r="K289" s="57"/>
      <c r="L289" s="57"/>
      <c r="M289" s="58" t="str">
        <f t="shared" si="47"/>
        <v/>
      </c>
      <c r="N289" s="102"/>
    </row>
    <row r="290" spans="1:14">
      <c r="A290" s="97" t="str">
        <f t="shared" si="45"/>
        <v/>
      </c>
      <c r="B290" s="98" t="str">
        <f t="shared" si="44"/>
        <v/>
      </c>
      <c r="C290" s="99"/>
      <c r="D290" s="137"/>
      <c r="E290" s="100"/>
      <c r="F290" s="57"/>
      <c r="G290" s="58">
        <f t="shared" si="46"/>
        <v>0</v>
      </c>
      <c r="H290" s="58">
        <f>IF(E290="",0,IFERROR(VLOOKUP(E290,档案费管理台账!$D$4:$H$1000,5,0),0))</f>
        <v>0</v>
      </c>
      <c r="I290" s="57"/>
      <c r="J290" s="57"/>
      <c r="K290" s="57"/>
      <c r="L290" s="57"/>
      <c r="M290" s="58" t="str">
        <f t="shared" si="47"/>
        <v/>
      </c>
      <c r="N290" s="102"/>
    </row>
    <row r="291" spans="1:14">
      <c r="A291" s="97" t="str">
        <f t="shared" si="45"/>
        <v/>
      </c>
      <c r="B291" s="98" t="str">
        <f t="shared" si="44"/>
        <v/>
      </c>
      <c r="C291" s="99"/>
      <c r="D291" s="137"/>
      <c r="E291" s="100"/>
      <c r="F291" s="57"/>
      <c r="G291" s="58">
        <f t="shared" si="46"/>
        <v>0</v>
      </c>
      <c r="H291" s="58">
        <f>IF(E291="",0,IFERROR(VLOOKUP(E291,档案费管理台账!$D$4:$H$1000,5,0),0))</f>
        <v>0</v>
      </c>
      <c r="I291" s="57"/>
      <c r="J291" s="57"/>
      <c r="K291" s="57"/>
      <c r="L291" s="57"/>
      <c r="M291" s="58" t="str">
        <f t="shared" si="47"/>
        <v/>
      </c>
      <c r="N291" s="102"/>
    </row>
    <row r="292" spans="1:14">
      <c r="A292" s="97" t="str">
        <f t="shared" si="45"/>
        <v/>
      </c>
      <c r="B292" s="98" t="str">
        <f t="shared" si="44"/>
        <v/>
      </c>
      <c r="C292" s="99"/>
      <c r="D292" s="137"/>
      <c r="E292" s="100"/>
      <c r="F292" s="57"/>
      <c r="G292" s="58">
        <f t="shared" si="46"/>
        <v>0</v>
      </c>
      <c r="H292" s="58">
        <f>IF(E292="",0,IFERROR(VLOOKUP(E292,档案费管理台账!$D$4:$H$1000,5,0),0))</f>
        <v>0</v>
      </c>
      <c r="I292" s="57"/>
      <c r="J292" s="57"/>
      <c r="K292" s="57"/>
      <c r="L292" s="57"/>
      <c r="M292" s="58" t="str">
        <f t="shared" si="47"/>
        <v/>
      </c>
      <c r="N292" s="102"/>
    </row>
    <row r="293" spans="1:14">
      <c r="A293" s="97" t="str">
        <f t="shared" si="45"/>
        <v/>
      </c>
      <c r="B293" s="98" t="str">
        <f t="shared" si="44"/>
        <v/>
      </c>
      <c r="C293" s="99"/>
      <c r="D293" s="137"/>
      <c r="E293" s="100"/>
      <c r="F293" s="57"/>
      <c r="G293" s="58">
        <f t="shared" si="46"/>
        <v>0</v>
      </c>
      <c r="H293" s="58">
        <f>IF(E293="",0,IFERROR(VLOOKUP(E293,档案费管理台账!$D$4:$H$1000,5,0),0))</f>
        <v>0</v>
      </c>
      <c r="I293" s="57"/>
      <c r="J293" s="57"/>
      <c r="K293" s="57"/>
      <c r="L293" s="57"/>
      <c r="M293" s="58" t="str">
        <f t="shared" si="47"/>
        <v/>
      </c>
      <c r="N293" s="102"/>
    </row>
    <row r="294" spans="1:14">
      <c r="A294" s="97" t="str">
        <f t="shared" si="45"/>
        <v/>
      </c>
      <c r="B294" s="98" t="str">
        <f t="shared" si="44"/>
        <v/>
      </c>
      <c r="C294" s="99"/>
      <c r="D294" s="137"/>
      <c r="E294" s="100"/>
      <c r="F294" s="57"/>
      <c r="G294" s="58">
        <f t="shared" si="46"/>
        <v>0</v>
      </c>
      <c r="H294" s="58">
        <f>IF(E294="",0,IFERROR(VLOOKUP(E294,档案费管理台账!$D$4:$H$1000,5,0),0))</f>
        <v>0</v>
      </c>
      <c r="I294" s="57"/>
      <c r="J294" s="57"/>
      <c r="K294" s="57"/>
      <c r="L294" s="57"/>
      <c r="M294" s="58" t="str">
        <f t="shared" si="47"/>
        <v/>
      </c>
      <c r="N294" s="102"/>
    </row>
    <row r="295" spans="1:14">
      <c r="A295" s="97" t="str">
        <f t="shared" si="45"/>
        <v/>
      </c>
      <c r="B295" s="98" t="str">
        <f t="shared" si="44"/>
        <v/>
      </c>
      <c r="C295" s="99"/>
      <c r="D295" s="137"/>
      <c r="E295" s="100"/>
      <c r="F295" s="57"/>
      <c r="G295" s="58">
        <f t="shared" si="46"/>
        <v>0</v>
      </c>
      <c r="H295" s="58">
        <f>IF(E295="",0,IFERROR(VLOOKUP(E295,档案费管理台账!$D$4:$H$1000,5,0),0))</f>
        <v>0</v>
      </c>
      <c r="I295" s="57"/>
      <c r="J295" s="57"/>
      <c r="K295" s="57"/>
      <c r="L295" s="57"/>
      <c r="M295" s="58" t="str">
        <f t="shared" si="47"/>
        <v/>
      </c>
      <c r="N295" s="102"/>
    </row>
    <row r="296" spans="1:14">
      <c r="A296" s="97" t="str">
        <f t="shared" si="45"/>
        <v/>
      </c>
      <c r="B296" s="98" t="str">
        <f t="shared" si="44"/>
        <v/>
      </c>
      <c r="C296" s="99"/>
      <c r="D296" s="137"/>
      <c r="E296" s="100"/>
      <c r="F296" s="57"/>
      <c r="G296" s="58">
        <f t="shared" si="46"/>
        <v>0</v>
      </c>
      <c r="H296" s="58">
        <f>IF(E296="",0,IFERROR(VLOOKUP(E296,档案费管理台账!$D$4:$H$1000,5,0),0))</f>
        <v>0</v>
      </c>
      <c r="I296" s="57"/>
      <c r="J296" s="57"/>
      <c r="K296" s="57"/>
      <c r="L296" s="57"/>
      <c r="M296" s="58" t="str">
        <f t="shared" si="47"/>
        <v/>
      </c>
      <c r="N296" s="102"/>
    </row>
    <row r="297" spans="1:14">
      <c r="A297" s="97" t="str">
        <f t="shared" si="45"/>
        <v/>
      </c>
      <c r="B297" s="98" t="str">
        <f t="shared" si="44"/>
        <v/>
      </c>
      <c r="C297" s="99"/>
      <c r="D297" s="137"/>
      <c r="E297" s="100"/>
      <c r="F297" s="57"/>
      <c r="G297" s="58">
        <f t="shared" si="46"/>
        <v>0</v>
      </c>
      <c r="H297" s="58">
        <f>IF(E297="",0,IFERROR(VLOOKUP(E297,档案费管理台账!$D$4:$H$1000,5,0),0))</f>
        <v>0</v>
      </c>
      <c r="I297" s="57"/>
      <c r="J297" s="57"/>
      <c r="K297" s="57"/>
      <c r="L297" s="57"/>
      <c r="M297" s="58" t="str">
        <f t="shared" si="47"/>
        <v/>
      </c>
      <c r="N297" s="102"/>
    </row>
    <row r="298" spans="1:14">
      <c r="A298" s="97" t="str">
        <f t="shared" si="45"/>
        <v/>
      </c>
      <c r="B298" s="98" t="str">
        <f t="shared" si="44"/>
        <v/>
      </c>
      <c r="C298" s="99"/>
      <c r="D298" s="137"/>
      <c r="E298" s="100"/>
      <c r="F298" s="57"/>
      <c r="G298" s="58">
        <f t="shared" si="46"/>
        <v>0</v>
      </c>
      <c r="H298" s="58">
        <f>IF(E298="",0,IFERROR(VLOOKUP(E298,档案费管理台账!$D$4:$H$1000,5,0),0))</f>
        <v>0</v>
      </c>
      <c r="I298" s="57"/>
      <c r="J298" s="57"/>
      <c r="K298" s="57"/>
      <c r="L298" s="57"/>
      <c r="M298" s="58" t="str">
        <f t="shared" si="47"/>
        <v/>
      </c>
      <c r="N298" s="102"/>
    </row>
    <row r="299" spans="1:14">
      <c r="A299" s="97" t="str">
        <f t="shared" si="45"/>
        <v/>
      </c>
      <c r="B299" s="98" t="str">
        <f t="shared" si="44"/>
        <v/>
      </c>
      <c r="C299" s="99"/>
      <c r="D299" s="137"/>
      <c r="E299" s="100"/>
      <c r="F299" s="57"/>
      <c r="G299" s="58">
        <f t="shared" si="46"/>
        <v>0</v>
      </c>
      <c r="H299" s="58">
        <f>IF(E299="",0,IFERROR(VLOOKUP(E299,档案费管理台账!$D$4:$H$1000,5,0),0))</f>
        <v>0</v>
      </c>
      <c r="I299" s="57"/>
      <c r="J299" s="57"/>
      <c r="K299" s="57"/>
      <c r="L299" s="57"/>
      <c r="M299" s="58" t="str">
        <f t="shared" si="47"/>
        <v/>
      </c>
      <c r="N299" s="102"/>
    </row>
    <row r="300" spans="1:14">
      <c r="A300" s="97" t="str">
        <f t="shared" si="45"/>
        <v/>
      </c>
      <c r="B300" s="98" t="str">
        <f t="shared" ref="B300:B363" si="48">IF(C300="","",MONTH(C300)&amp;"月")</f>
        <v/>
      </c>
      <c r="C300" s="99"/>
      <c r="D300" s="137"/>
      <c r="E300" s="100"/>
      <c r="F300" s="57"/>
      <c r="G300" s="58">
        <f t="shared" si="46"/>
        <v>0</v>
      </c>
      <c r="H300" s="58">
        <f>IF(E300="",0,IFERROR(VLOOKUP(E300,档案费管理台账!$D$4:$H$1000,5,0),0))</f>
        <v>0</v>
      </c>
      <c r="I300" s="57"/>
      <c r="J300" s="57"/>
      <c r="K300" s="57"/>
      <c r="L300" s="57"/>
      <c r="M300" s="58" t="str">
        <f t="shared" si="47"/>
        <v/>
      </c>
      <c r="N300" s="102"/>
    </row>
    <row r="301" spans="1:14">
      <c r="A301" s="97" t="str">
        <f t="shared" ref="A301:A364" si="49">IF(C301="","",ROW()-42)</f>
        <v/>
      </c>
      <c r="B301" s="98" t="str">
        <f t="shared" si="48"/>
        <v/>
      </c>
      <c r="C301" s="99"/>
      <c r="D301" s="137"/>
      <c r="E301" s="100"/>
      <c r="F301" s="57"/>
      <c r="G301" s="58">
        <f t="shared" ref="G301:G364" si="50">IF(F301="",0,F301*$K$41)</f>
        <v>0</v>
      </c>
      <c r="H301" s="58">
        <f>IF(E301="",0,IFERROR(VLOOKUP(E301,档案费管理台账!$D$4:$H$1000,5,0),0))</f>
        <v>0</v>
      </c>
      <c r="I301" s="57"/>
      <c r="J301" s="57"/>
      <c r="K301" s="57"/>
      <c r="L301" s="57"/>
      <c r="M301" s="58" t="str">
        <f t="shared" ref="M301:M364" si="51">IF(C301="","",ROUND(M300+G301-I301-J301-K301-L301-H301,2))</f>
        <v/>
      </c>
      <c r="N301" s="102"/>
    </row>
    <row r="302" spans="1:14">
      <c r="A302" s="97" t="str">
        <f t="shared" si="49"/>
        <v/>
      </c>
      <c r="B302" s="98" t="str">
        <f t="shared" si="48"/>
        <v/>
      </c>
      <c r="C302" s="99"/>
      <c r="D302" s="137"/>
      <c r="E302" s="100"/>
      <c r="F302" s="57"/>
      <c r="G302" s="58">
        <f t="shared" si="50"/>
        <v>0</v>
      </c>
      <c r="H302" s="58">
        <f>IF(E302="",0,IFERROR(VLOOKUP(E302,档案费管理台账!$D$4:$H$1000,5,0),0))</f>
        <v>0</v>
      </c>
      <c r="I302" s="57"/>
      <c r="J302" s="57"/>
      <c r="K302" s="57"/>
      <c r="L302" s="57"/>
      <c r="M302" s="58" t="str">
        <f t="shared" si="51"/>
        <v/>
      </c>
      <c r="N302" s="102"/>
    </row>
    <row r="303" spans="1:14">
      <c r="A303" s="97" t="str">
        <f t="shared" si="49"/>
        <v/>
      </c>
      <c r="B303" s="98" t="str">
        <f t="shared" si="48"/>
        <v/>
      </c>
      <c r="C303" s="99"/>
      <c r="D303" s="137"/>
      <c r="E303" s="100"/>
      <c r="F303" s="57"/>
      <c r="G303" s="58">
        <f t="shared" si="50"/>
        <v>0</v>
      </c>
      <c r="H303" s="58">
        <f>IF(E303="",0,IFERROR(VLOOKUP(E303,档案费管理台账!$D$4:$H$1000,5,0),0))</f>
        <v>0</v>
      </c>
      <c r="I303" s="57"/>
      <c r="J303" s="57"/>
      <c r="K303" s="57"/>
      <c r="L303" s="57"/>
      <c r="M303" s="58" t="str">
        <f t="shared" si="51"/>
        <v/>
      </c>
      <c r="N303" s="102"/>
    </row>
    <row r="304" spans="1:14">
      <c r="A304" s="97" t="str">
        <f t="shared" si="49"/>
        <v/>
      </c>
      <c r="B304" s="98" t="str">
        <f t="shared" si="48"/>
        <v/>
      </c>
      <c r="C304" s="99"/>
      <c r="D304" s="137"/>
      <c r="E304" s="100"/>
      <c r="F304" s="57"/>
      <c r="G304" s="58">
        <f t="shared" si="50"/>
        <v>0</v>
      </c>
      <c r="H304" s="58">
        <f>IF(E304="",0,IFERROR(VLOOKUP(E304,档案费管理台账!$D$4:$H$1000,5,0),0))</f>
        <v>0</v>
      </c>
      <c r="I304" s="57"/>
      <c r="J304" s="57"/>
      <c r="K304" s="57"/>
      <c r="L304" s="57"/>
      <c r="M304" s="58" t="str">
        <f t="shared" si="51"/>
        <v/>
      </c>
      <c r="N304" s="102"/>
    </row>
    <row r="305" spans="1:14">
      <c r="A305" s="97" t="str">
        <f t="shared" si="49"/>
        <v/>
      </c>
      <c r="B305" s="98" t="str">
        <f t="shared" si="48"/>
        <v/>
      </c>
      <c r="C305" s="99"/>
      <c r="D305" s="137"/>
      <c r="E305" s="100"/>
      <c r="F305" s="57"/>
      <c r="G305" s="58">
        <f t="shared" si="50"/>
        <v>0</v>
      </c>
      <c r="H305" s="58">
        <f>IF(E305="",0,IFERROR(VLOOKUP(E305,档案费管理台账!$D$4:$H$1000,5,0),0))</f>
        <v>0</v>
      </c>
      <c r="I305" s="57"/>
      <c r="J305" s="57"/>
      <c r="K305" s="57"/>
      <c r="L305" s="57"/>
      <c r="M305" s="58" t="str">
        <f t="shared" si="51"/>
        <v/>
      </c>
      <c r="N305" s="102"/>
    </row>
    <row r="306" spans="1:14">
      <c r="A306" s="97" t="str">
        <f t="shared" si="49"/>
        <v/>
      </c>
      <c r="B306" s="98" t="str">
        <f t="shared" si="48"/>
        <v/>
      </c>
      <c r="C306" s="99"/>
      <c r="D306" s="137"/>
      <c r="E306" s="100"/>
      <c r="F306" s="57"/>
      <c r="G306" s="58">
        <f t="shared" si="50"/>
        <v>0</v>
      </c>
      <c r="H306" s="58">
        <f>IF(E306="",0,IFERROR(VLOOKUP(E306,档案费管理台账!$D$4:$H$1000,5,0),0))</f>
        <v>0</v>
      </c>
      <c r="I306" s="57"/>
      <c r="J306" s="57"/>
      <c r="K306" s="57"/>
      <c r="L306" s="57"/>
      <c r="M306" s="58" t="str">
        <f t="shared" si="51"/>
        <v/>
      </c>
      <c r="N306" s="102"/>
    </row>
    <row r="307" spans="1:14">
      <c r="A307" s="97" t="str">
        <f t="shared" si="49"/>
        <v/>
      </c>
      <c r="B307" s="98" t="str">
        <f t="shared" si="48"/>
        <v/>
      </c>
      <c r="C307" s="99"/>
      <c r="D307" s="137"/>
      <c r="E307" s="100"/>
      <c r="F307" s="57"/>
      <c r="G307" s="58">
        <f t="shared" si="50"/>
        <v>0</v>
      </c>
      <c r="H307" s="58">
        <f>IF(E307="",0,IFERROR(VLOOKUP(E307,档案费管理台账!$D$4:$H$1000,5,0),0))</f>
        <v>0</v>
      </c>
      <c r="I307" s="57"/>
      <c r="J307" s="57"/>
      <c r="K307" s="57"/>
      <c r="L307" s="57"/>
      <c r="M307" s="58" t="str">
        <f t="shared" si="51"/>
        <v/>
      </c>
      <c r="N307" s="102"/>
    </row>
    <row r="308" spans="1:14">
      <c r="A308" s="97" t="str">
        <f t="shared" si="49"/>
        <v/>
      </c>
      <c r="B308" s="98" t="str">
        <f t="shared" si="48"/>
        <v/>
      </c>
      <c r="C308" s="99"/>
      <c r="D308" s="137"/>
      <c r="E308" s="100"/>
      <c r="F308" s="57"/>
      <c r="G308" s="58">
        <f t="shared" si="50"/>
        <v>0</v>
      </c>
      <c r="H308" s="58">
        <f>IF(E308="",0,IFERROR(VLOOKUP(E308,档案费管理台账!$D$4:$H$1000,5,0),0))</f>
        <v>0</v>
      </c>
      <c r="I308" s="57"/>
      <c r="J308" s="57"/>
      <c r="K308" s="57"/>
      <c r="L308" s="57"/>
      <c r="M308" s="58" t="str">
        <f t="shared" si="51"/>
        <v/>
      </c>
      <c r="N308" s="102"/>
    </row>
    <row r="309" spans="1:14">
      <c r="A309" s="97" t="str">
        <f t="shared" si="49"/>
        <v/>
      </c>
      <c r="B309" s="98" t="str">
        <f t="shared" si="48"/>
        <v/>
      </c>
      <c r="C309" s="99"/>
      <c r="D309" s="137"/>
      <c r="E309" s="100"/>
      <c r="F309" s="57"/>
      <c r="G309" s="58">
        <f t="shared" si="50"/>
        <v>0</v>
      </c>
      <c r="H309" s="58">
        <f>IF(E309="",0,IFERROR(VLOOKUP(E309,档案费管理台账!$D$4:$H$1000,5,0),0))</f>
        <v>0</v>
      </c>
      <c r="I309" s="57"/>
      <c r="J309" s="57"/>
      <c r="K309" s="57"/>
      <c r="L309" s="57"/>
      <c r="M309" s="58" t="str">
        <f t="shared" si="51"/>
        <v/>
      </c>
      <c r="N309" s="102"/>
    </row>
    <row r="310" spans="1:14">
      <c r="A310" s="97" t="str">
        <f t="shared" si="49"/>
        <v/>
      </c>
      <c r="B310" s="98" t="str">
        <f t="shared" si="48"/>
        <v/>
      </c>
      <c r="C310" s="99"/>
      <c r="D310" s="137"/>
      <c r="E310" s="100"/>
      <c r="F310" s="57"/>
      <c r="G310" s="58">
        <f t="shared" si="50"/>
        <v>0</v>
      </c>
      <c r="H310" s="58">
        <f>IF(E310="",0,IFERROR(VLOOKUP(E310,档案费管理台账!$D$4:$H$1000,5,0),0))</f>
        <v>0</v>
      </c>
      <c r="I310" s="57"/>
      <c r="J310" s="57"/>
      <c r="K310" s="57"/>
      <c r="L310" s="57"/>
      <c r="M310" s="58" t="str">
        <f t="shared" si="51"/>
        <v/>
      </c>
      <c r="N310" s="102"/>
    </row>
    <row r="311" spans="1:14">
      <c r="A311" s="97" t="str">
        <f t="shared" si="49"/>
        <v/>
      </c>
      <c r="B311" s="98" t="str">
        <f t="shared" si="48"/>
        <v/>
      </c>
      <c r="C311" s="99"/>
      <c r="D311" s="137"/>
      <c r="E311" s="100"/>
      <c r="F311" s="57"/>
      <c r="G311" s="58">
        <f t="shared" si="50"/>
        <v>0</v>
      </c>
      <c r="H311" s="58">
        <f>IF(E311="",0,IFERROR(VLOOKUP(E311,档案费管理台账!$D$4:$H$1000,5,0),0))</f>
        <v>0</v>
      </c>
      <c r="I311" s="57"/>
      <c r="J311" s="57"/>
      <c r="K311" s="57"/>
      <c r="L311" s="57"/>
      <c r="M311" s="58" t="str">
        <f t="shared" si="51"/>
        <v/>
      </c>
      <c r="N311" s="102"/>
    </row>
    <row r="312" spans="1:14">
      <c r="A312" s="97" t="str">
        <f t="shared" si="49"/>
        <v/>
      </c>
      <c r="B312" s="98" t="str">
        <f t="shared" si="48"/>
        <v/>
      </c>
      <c r="C312" s="99"/>
      <c r="D312" s="137"/>
      <c r="E312" s="100"/>
      <c r="F312" s="57"/>
      <c r="G312" s="58">
        <f t="shared" si="50"/>
        <v>0</v>
      </c>
      <c r="H312" s="58">
        <f>IF(E312="",0,IFERROR(VLOOKUP(E312,档案费管理台账!$D$4:$H$1000,5,0),0))</f>
        <v>0</v>
      </c>
      <c r="I312" s="57"/>
      <c r="J312" s="57"/>
      <c r="K312" s="57"/>
      <c r="L312" s="57"/>
      <c r="M312" s="58" t="str">
        <f t="shared" si="51"/>
        <v/>
      </c>
      <c r="N312" s="102"/>
    </row>
    <row r="313" spans="1:14">
      <c r="A313" s="97" t="str">
        <f t="shared" si="49"/>
        <v/>
      </c>
      <c r="B313" s="98" t="str">
        <f t="shared" si="48"/>
        <v/>
      </c>
      <c r="C313" s="99"/>
      <c r="D313" s="137"/>
      <c r="E313" s="100"/>
      <c r="F313" s="57"/>
      <c r="G313" s="58">
        <f t="shared" si="50"/>
        <v>0</v>
      </c>
      <c r="H313" s="58">
        <f>IF(E313="",0,IFERROR(VLOOKUP(E313,档案费管理台账!$D$4:$H$1000,5,0),0))</f>
        <v>0</v>
      </c>
      <c r="I313" s="57"/>
      <c r="J313" s="57"/>
      <c r="K313" s="57"/>
      <c r="L313" s="57"/>
      <c r="M313" s="58" t="str">
        <f t="shared" si="51"/>
        <v/>
      </c>
      <c r="N313" s="102"/>
    </row>
    <row r="314" spans="1:14">
      <c r="A314" s="97" t="str">
        <f t="shared" si="49"/>
        <v/>
      </c>
      <c r="B314" s="98" t="str">
        <f t="shared" si="48"/>
        <v/>
      </c>
      <c r="C314" s="99"/>
      <c r="D314" s="137"/>
      <c r="E314" s="100"/>
      <c r="F314" s="57"/>
      <c r="G314" s="58">
        <f t="shared" si="50"/>
        <v>0</v>
      </c>
      <c r="H314" s="58">
        <f>IF(E314="",0,IFERROR(VLOOKUP(E314,档案费管理台账!$D$4:$H$1000,5,0),0))</f>
        <v>0</v>
      </c>
      <c r="I314" s="57"/>
      <c r="J314" s="57"/>
      <c r="K314" s="57"/>
      <c r="L314" s="57"/>
      <c r="M314" s="58" t="str">
        <f t="shared" si="51"/>
        <v/>
      </c>
      <c r="N314" s="102"/>
    </row>
    <row r="315" spans="1:14">
      <c r="A315" s="97" t="str">
        <f t="shared" si="49"/>
        <v/>
      </c>
      <c r="B315" s="98" t="str">
        <f t="shared" si="48"/>
        <v/>
      </c>
      <c r="C315" s="99"/>
      <c r="D315" s="137"/>
      <c r="E315" s="100"/>
      <c r="F315" s="57"/>
      <c r="G315" s="58">
        <f t="shared" si="50"/>
        <v>0</v>
      </c>
      <c r="H315" s="58">
        <f>IF(E315="",0,IFERROR(VLOOKUP(E315,档案费管理台账!$D$4:$H$1000,5,0),0))</f>
        <v>0</v>
      </c>
      <c r="I315" s="57"/>
      <c r="J315" s="57"/>
      <c r="K315" s="57"/>
      <c r="L315" s="57"/>
      <c r="M315" s="58" t="str">
        <f t="shared" si="51"/>
        <v/>
      </c>
      <c r="N315" s="102"/>
    </row>
    <row r="316" spans="1:14">
      <c r="A316" s="97" t="str">
        <f t="shared" si="49"/>
        <v/>
      </c>
      <c r="B316" s="98" t="str">
        <f t="shared" si="48"/>
        <v/>
      </c>
      <c r="C316" s="99"/>
      <c r="D316" s="137"/>
      <c r="E316" s="100"/>
      <c r="F316" s="57"/>
      <c r="G316" s="58">
        <f t="shared" si="50"/>
        <v>0</v>
      </c>
      <c r="H316" s="58">
        <f>IF(E316="",0,IFERROR(VLOOKUP(E316,档案费管理台账!$D$4:$H$1000,5,0),0))</f>
        <v>0</v>
      </c>
      <c r="I316" s="57"/>
      <c r="J316" s="57"/>
      <c r="K316" s="57"/>
      <c r="L316" s="57"/>
      <c r="M316" s="58" t="str">
        <f t="shared" si="51"/>
        <v/>
      </c>
      <c r="N316" s="102"/>
    </row>
    <row r="317" spans="1:14">
      <c r="A317" s="97" t="str">
        <f t="shared" si="49"/>
        <v/>
      </c>
      <c r="B317" s="98" t="str">
        <f t="shared" si="48"/>
        <v/>
      </c>
      <c r="C317" s="99"/>
      <c r="D317" s="137"/>
      <c r="E317" s="100"/>
      <c r="F317" s="57"/>
      <c r="G317" s="58">
        <f t="shared" si="50"/>
        <v>0</v>
      </c>
      <c r="H317" s="58">
        <f>IF(E317="",0,IFERROR(VLOOKUP(E317,档案费管理台账!$D$4:$H$1000,5,0),0))</f>
        <v>0</v>
      </c>
      <c r="I317" s="57"/>
      <c r="J317" s="57"/>
      <c r="K317" s="57"/>
      <c r="L317" s="57"/>
      <c r="M317" s="58" t="str">
        <f t="shared" si="51"/>
        <v/>
      </c>
      <c r="N317" s="102"/>
    </row>
    <row r="318" spans="1:14">
      <c r="A318" s="97" t="str">
        <f t="shared" si="49"/>
        <v/>
      </c>
      <c r="B318" s="98" t="str">
        <f t="shared" si="48"/>
        <v/>
      </c>
      <c r="C318" s="99"/>
      <c r="D318" s="137"/>
      <c r="E318" s="100"/>
      <c r="F318" s="57"/>
      <c r="G318" s="58">
        <f t="shared" si="50"/>
        <v>0</v>
      </c>
      <c r="H318" s="58">
        <f>IF(E318="",0,IFERROR(VLOOKUP(E318,档案费管理台账!$D$4:$H$1000,5,0),0))</f>
        <v>0</v>
      </c>
      <c r="I318" s="57"/>
      <c r="J318" s="57"/>
      <c r="K318" s="57"/>
      <c r="L318" s="57"/>
      <c r="M318" s="58" t="str">
        <f t="shared" si="51"/>
        <v/>
      </c>
      <c r="N318" s="102"/>
    </row>
    <row r="319" spans="1:14">
      <c r="A319" s="97" t="str">
        <f t="shared" si="49"/>
        <v/>
      </c>
      <c r="B319" s="98" t="str">
        <f t="shared" si="48"/>
        <v/>
      </c>
      <c r="C319" s="99"/>
      <c r="D319" s="137"/>
      <c r="E319" s="100"/>
      <c r="F319" s="57"/>
      <c r="G319" s="58">
        <f t="shared" si="50"/>
        <v>0</v>
      </c>
      <c r="H319" s="58">
        <f>IF(E319="",0,IFERROR(VLOOKUP(E319,档案费管理台账!$D$4:$H$1000,5,0),0))</f>
        <v>0</v>
      </c>
      <c r="I319" s="57"/>
      <c r="J319" s="57"/>
      <c r="K319" s="57"/>
      <c r="L319" s="57"/>
      <c r="M319" s="58" t="str">
        <f t="shared" si="51"/>
        <v/>
      </c>
      <c r="N319" s="102"/>
    </row>
    <row r="320" spans="1:14">
      <c r="A320" s="97" t="str">
        <f t="shared" si="49"/>
        <v/>
      </c>
      <c r="B320" s="98" t="str">
        <f t="shared" si="48"/>
        <v/>
      </c>
      <c r="C320" s="99"/>
      <c r="D320" s="137"/>
      <c r="E320" s="100"/>
      <c r="F320" s="57"/>
      <c r="G320" s="58">
        <f t="shared" si="50"/>
        <v>0</v>
      </c>
      <c r="H320" s="58">
        <f>IF(E320="",0,IFERROR(VLOOKUP(E320,档案费管理台账!$D$4:$H$1000,5,0),0))</f>
        <v>0</v>
      </c>
      <c r="I320" s="57"/>
      <c r="J320" s="57"/>
      <c r="K320" s="57"/>
      <c r="L320" s="57"/>
      <c r="M320" s="58" t="str">
        <f t="shared" si="51"/>
        <v/>
      </c>
      <c r="N320" s="102"/>
    </row>
    <row r="321" spans="1:14">
      <c r="A321" s="97" t="str">
        <f t="shared" si="49"/>
        <v/>
      </c>
      <c r="B321" s="98" t="str">
        <f t="shared" si="48"/>
        <v/>
      </c>
      <c r="C321" s="99"/>
      <c r="D321" s="137"/>
      <c r="E321" s="100"/>
      <c r="F321" s="57"/>
      <c r="G321" s="58">
        <f t="shared" si="50"/>
        <v>0</v>
      </c>
      <c r="H321" s="58">
        <f>IF(E321="",0,IFERROR(VLOOKUP(E321,档案费管理台账!$D$4:$H$1000,5,0),0))</f>
        <v>0</v>
      </c>
      <c r="I321" s="57"/>
      <c r="J321" s="57"/>
      <c r="K321" s="57"/>
      <c r="L321" s="57"/>
      <c r="M321" s="58" t="str">
        <f t="shared" si="51"/>
        <v/>
      </c>
      <c r="N321" s="102"/>
    </row>
    <row r="322" spans="1:14">
      <c r="A322" s="97" t="str">
        <f t="shared" si="49"/>
        <v/>
      </c>
      <c r="B322" s="98" t="str">
        <f t="shared" si="48"/>
        <v/>
      </c>
      <c r="C322" s="99"/>
      <c r="D322" s="137"/>
      <c r="E322" s="100"/>
      <c r="F322" s="57"/>
      <c r="G322" s="58">
        <f t="shared" si="50"/>
        <v>0</v>
      </c>
      <c r="H322" s="58">
        <f>IF(E322="",0,IFERROR(VLOOKUP(E322,档案费管理台账!$D$4:$H$1000,5,0),0))</f>
        <v>0</v>
      </c>
      <c r="I322" s="57"/>
      <c r="J322" s="57"/>
      <c r="K322" s="57"/>
      <c r="L322" s="57"/>
      <c r="M322" s="58" t="str">
        <f t="shared" si="51"/>
        <v/>
      </c>
      <c r="N322" s="102"/>
    </row>
    <row r="323" spans="1:14">
      <c r="A323" s="97" t="str">
        <f t="shared" si="49"/>
        <v/>
      </c>
      <c r="B323" s="98" t="str">
        <f t="shared" si="48"/>
        <v/>
      </c>
      <c r="C323" s="99"/>
      <c r="D323" s="137"/>
      <c r="E323" s="100"/>
      <c r="F323" s="57"/>
      <c r="G323" s="58">
        <f t="shared" si="50"/>
        <v>0</v>
      </c>
      <c r="H323" s="58">
        <f>IF(E323="",0,IFERROR(VLOOKUP(E323,档案费管理台账!$D$4:$H$1000,5,0),0))</f>
        <v>0</v>
      </c>
      <c r="I323" s="57"/>
      <c r="J323" s="57"/>
      <c r="K323" s="57"/>
      <c r="L323" s="57"/>
      <c r="M323" s="58" t="str">
        <f t="shared" si="51"/>
        <v/>
      </c>
      <c r="N323" s="102"/>
    </row>
    <row r="324" spans="1:14">
      <c r="A324" s="97" t="str">
        <f t="shared" si="49"/>
        <v/>
      </c>
      <c r="B324" s="98" t="str">
        <f t="shared" si="48"/>
        <v/>
      </c>
      <c r="C324" s="99"/>
      <c r="D324" s="137"/>
      <c r="E324" s="100"/>
      <c r="F324" s="57"/>
      <c r="G324" s="58">
        <f t="shared" si="50"/>
        <v>0</v>
      </c>
      <c r="H324" s="58">
        <f>IF(E324="",0,IFERROR(VLOOKUP(E324,档案费管理台账!$D$4:$H$1000,5,0),0))</f>
        <v>0</v>
      </c>
      <c r="I324" s="57"/>
      <c r="J324" s="57"/>
      <c r="K324" s="57"/>
      <c r="L324" s="57"/>
      <c r="M324" s="58" t="str">
        <f t="shared" si="51"/>
        <v/>
      </c>
      <c r="N324" s="102"/>
    </row>
    <row r="325" spans="1:14">
      <c r="A325" s="97" t="str">
        <f t="shared" si="49"/>
        <v/>
      </c>
      <c r="B325" s="98" t="str">
        <f t="shared" si="48"/>
        <v/>
      </c>
      <c r="C325" s="99"/>
      <c r="D325" s="137"/>
      <c r="E325" s="100"/>
      <c r="F325" s="57"/>
      <c r="G325" s="58">
        <f t="shared" si="50"/>
        <v>0</v>
      </c>
      <c r="H325" s="58">
        <f>IF(E325="",0,IFERROR(VLOOKUP(E325,档案费管理台账!$D$4:$H$1000,5,0),0))</f>
        <v>0</v>
      </c>
      <c r="I325" s="57"/>
      <c r="J325" s="57"/>
      <c r="K325" s="57"/>
      <c r="L325" s="57"/>
      <c r="M325" s="58" t="str">
        <f t="shared" si="51"/>
        <v/>
      </c>
      <c r="N325" s="102"/>
    </row>
    <row r="326" spans="1:14">
      <c r="A326" s="97" t="str">
        <f t="shared" si="49"/>
        <v/>
      </c>
      <c r="B326" s="98" t="str">
        <f t="shared" si="48"/>
        <v/>
      </c>
      <c r="C326" s="99"/>
      <c r="D326" s="137"/>
      <c r="E326" s="100"/>
      <c r="F326" s="57"/>
      <c r="G326" s="58">
        <f t="shared" si="50"/>
        <v>0</v>
      </c>
      <c r="H326" s="58">
        <f>IF(E326="",0,IFERROR(VLOOKUP(E326,档案费管理台账!$D$4:$H$1000,5,0),0))</f>
        <v>0</v>
      </c>
      <c r="I326" s="57"/>
      <c r="J326" s="57"/>
      <c r="K326" s="57"/>
      <c r="L326" s="57"/>
      <c r="M326" s="58" t="str">
        <f t="shared" si="51"/>
        <v/>
      </c>
      <c r="N326" s="102"/>
    </row>
    <row r="327" spans="1:14">
      <c r="A327" s="97" t="str">
        <f t="shared" si="49"/>
        <v/>
      </c>
      <c r="B327" s="98" t="str">
        <f t="shared" si="48"/>
        <v/>
      </c>
      <c r="C327" s="99"/>
      <c r="D327" s="137"/>
      <c r="E327" s="100"/>
      <c r="F327" s="57"/>
      <c r="G327" s="58">
        <f t="shared" si="50"/>
        <v>0</v>
      </c>
      <c r="H327" s="58">
        <f>IF(E327="",0,IFERROR(VLOOKUP(E327,档案费管理台账!$D$4:$H$1000,5,0),0))</f>
        <v>0</v>
      </c>
      <c r="I327" s="57"/>
      <c r="J327" s="57"/>
      <c r="K327" s="57"/>
      <c r="L327" s="57"/>
      <c r="M327" s="58" t="str">
        <f t="shared" si="51"/>
        <v/>
      </c>
      <c r="N327" s="102"/>
    </row>
    <row r="328" spans="1:14">
      <c r="A328" s="97" t="str">
        <f t="shared" si="49"/>
        <v/>
      </c>
      <c r="B328" s="98" t="str">
        <f t="shared" si="48"/>
        <v/>
      </c>
      <c r="C328" s="99"/>
      <c r="D328" s="137"/>
      <c r="E328" s="100"/>
      <c r="F328" s="57"/>
      <c r="G328" s="58">
        <f t="shared" si="50"/>
        <v>0</v>
      </c>
      <c r="H328" s="58">
        <f>IF(E328="",0,IFERROR(VLOOKUP(E328,档案费管理台账!$D$4:$H$1000,5,0),0))</f>
        <v>0</v>
      </c>
      <c r="I328" s="57"/>
      <c r="J328" s="57"/>
      <c r="K328" s="57"/>
      <c r="L328" s="57"/>
      <c r="M328" s="58" t="str">
        <f t="shared" si="51"/>
        <v/>
      </c>
      <c r="N328" s="102"/>
    </row>
    <row r="329" spans="1:14">
      <c r="A329" s="97" t="str">
        <f t="shared" si="49"/>
        <v/>
      </c>
      <c r="B329" s="98" t="str">
        <f t="shared" si="48"/>
        <v/>
      </c>
      <c r="C329" s="99"/>
      <c r="D329" s="137"/>
      <c r="E329" s="100"/>
      <c r="F329" s="57"/>
      <c r="G329" s="58">
        <f t="shared" si="50"/>
        <v>0</v>
      </c>
      <c r="H329" s="58">
        <f>IF(E329="",0,IFERROR(VLOOKUP(E329,档案费管理台账!$D$4:$H$1000,5,0),0))</f>
        <v>0</v>
      </c>
      <c r="I329" s="57"/>
      <c r="J329" s="57"/>
      <c r="K329" s="57"/>
      <c r="L329" s="57"/>
      <c r="M329" s="58" t="str">
        <f t="shared" si="51"/>
        <v/>
      </c>
      <c r="N329" s="102"/>
    </row>
    <row r="330" spans="1:14">
      <c r="A330" s="97" t="str">
        <f t="shared" si="49"/>
        <v/>
      </c>
      <c r="B330" s="98" t="str">
        <f t="shared" si="48"/>
        <v/>
      </c>
      <c r="C330" s="99"/>
      <c r="D330" s="137"/>
      <c r="E330" s="100"/>
      <c r="F330" s="57"/>
      <c r="G330" s="58">
        <f t="shared" si="50"/>
        <v>0</v>
      </c>
      <c r="H330" s="58">
        <f>IF(E330="",0,IFERROR(VLOOKUP(E330,档案费管理台账!$D$4:$H$1000,5,0),0))</f>
        <v>0</v>
      </c>
      <c r="I330" s="57"/>
      <c r="J330" s="57"/>
      <c r="K330" s="57"/>
      <c r="L330" s="57"/>
      <c r="M330" s="58" t="str">
        <f t="shared" si="51"/>
        <v/>
      </c>
      <c r="N330" s="102"/>
    </row>
    <row r="331" spans="1:14">
      <c r="A331" s="97" t="str">
        <f t="shared" si="49"/>
        <v/>
      </c>
      <c r="B331" s="98" t="str">
        <f t="shared" si="48"/>
        <v/>
      </c>
      <c r="C331" s="99"/>
      <c r="D331" s="137"/>
      <c r="E331" s="100"/>
      <c r="F331" s="57"/>
      <c r="G331" s="58">
        <f t="shared" si="50"/>
        <v>0</v>
      </c>
      <c r="H331" s="58">
        <f>IF(E331="",0,IFERROR(VLOOKUP(E331,档案费管理台账!$D$4:$H$1000,5,0),0))</f>
        <v>0</v>
      </c>
      <c r="I331" s="57"/>
      <c r="J331" s="57"/>
      <c r="K331" s="57"/>
      <c r="L331" s="57"/>
      <c r="M331" s="58" t="str">
        <f t="shared" si="51"/>
        <v/>
      </c>
      <c r="N331" s="102"/>
    </row>
    <row r="332" spans="1:14">
      <c r="A332" s="97" t="str">
        <f t="shared" si="49"/>
        <v/>
      </c>
      <c r="B332" s="98" t="str">
        <f t="shared" si="48"/>
        <v/>
      </c>
      <c r="C332" s="99"/>
      <c r="D332" s="137"/>
      <c r="E332" s="100"/>
      <c r="F332" s="57"/>
      <c r="G332" s="58">
        <f t="shared" si="50"/>
        <v>0</v>
      </c>
      <c r="H332" s="58">
        <f>IF(E332="",0,IFERROR(VLOOKUP(E332,档案费管理台账!$D$4:$H$1000,5,0),0))</f>
        <v>0</v>
      </c>
      <c r="I332" s="57"/>
      <c r="J332" s="57"/>
      <c r="K332" s="57"/>
      <c r="L332" s="57"/>
      <c r="M332" s="58" t="str">
        <f t="shared" si="51"/>
        <v/>
      </c>
      <c r="N332" s="102"/>
    </row>
    <row r="333" spans="1:14">
      <c r="A333" s="97" t="str">
        <f t="shared" si="49"/>
        <v/>
      </c>
      <c r="B333" s="98" t="str">
        <f t="shared" si="48"/>
        <v/>
      </c>
      <c r="C333" s="99"/>
      <c r="D333" s="137"/>
      <c r="E333" s="100"/>
      <c r="F333" s="57"/>
      <c r="G333" s="58">
        <f t="shared" si="50"/>
        <v>0</v>
      </c>
      <c r="H333" s="58">
        <f>IF(E333="",0,IFERROR(VLOOKUP(E333,档案费管理台账!$D$4:$H$1000,5,0),0))</f>
        <v>0</v>
      </c>
      <c r="I333" s="57"/>
      <c r="J333" s="57"/>
      <c r="K333" s="57"/>
      <c r="L333" s="57"/>
      <c r="M333" s="58" t="str">
        <f t="shared" si="51"/>
        <v/>
      </c>
      <c r="N333" s="102"/>
    </row>
    <row r="334" spans="1:14">
      <c r="A334" s="97" t="str">
        <f t="shared" si="49"/>
        <v/>
      </c>
      <c r="B334" s="98" t="str">
        <f t="shared" si="48"/>
        <v/>
      </c>
      <c r="C334" s="99"/>
      <c r="D334" s="137"/>
      <c r="E334" s="100"/>
      <c r="F334" s="57"/>
      <c r="G334" s="58">
        <f t="shared" si="50"/>
        <v>0</v>
      </c>
      <c r="H334" s="58">
        <f>IF(E334="",0,IFERROR(VLOOKUP(E334,档案费管理台账!$D$4:$H$1000,5,0),0))</f>
        <v>0</v>
      </c>
      <c r="I334" s="57"/>
      <c r="J334" s="57"/>
      <c r="K334" s="57"/>
      <c r="L334" s="57"/>
      <c r="M334" s="58" t="str">
        <f t="shared" si="51"/>
        <v/>
      </c>
      <c r="N334" s="102"/>
    </row>
    <row r="335" spans="1:14">
      <c r="A335" s="97" t="str">
        <f t="shared" si="49"/>
        <v/>
      </c>
      <c r="B335" s="98" t="str">
        <f t="shared" si="48"/>
        <v/>
      </c>
      <c r="C335" s="99"/>
      <c r="D335" s="137"/>
      <c r="E335" s="100"/>
      <c r="F335" s="57"/>
      <c r="G335" s="58">
        <f t="shared" si="50"/>
        <v>0</v>
      </c>
      <c r="H335" s="58">
        <f>IF(E335="",0,IFERROR(VLOOKUP(E335,档案费管理台账!$D$4:$H$1000,5,0),0))</f>
        <v>0</v>
      </c>
      <c r="I335" s="57"/>
      <c r="J335" s="57"/>
      <c r="K335" s="57"/>
      <c r="L335" s="57"/>
      <c r="M335" s="58" t="str">
        <f t="shared" si="51"/>
        <v/>
      </c>
      <c r="N335" s="102"/>
    </row>
    <row r="336" spans="1:14">
      <c r="A336" s="97" t="str">
        <f t="shared" si="49"/>
        <v/>
      </c>
      <c r="B336" s="98" t="str">
        <f t="shared" si="48"/>
        <v/>
      </c>
      <c r="C336" s="99"/>
      <c r="D336" s="137"/>
      <c r="E336" s="100"/>
      <c r="F336" s="57"/>
      <c r="G336" s="58">
        <f t="shared" si="50"/>
        <v>0</v>
      </c>
      <c r="H336" s="58">
        <f>IF(E336="",0,IFERROR(VLOOKUP(E336,档案费管理台账!$D$4:$H$1000,5,0),0))</f>
        <v>0</v>
      </c>
      <c r="I336" s="57"/>
      <c r="J336" s="57"/>
      <c r="K336" s="57"/>
      <c r="L336" s="57"/>
      <c r="M336" s="58" t="str">
        <f t="shared" si="51"/>
        <v/>
      </c>
      <c r="N336" s="102"/>
    </row>
    <row r="337" spans="1:14">
      <c r="A337" s="97" t="str">
        <f t="shared" si="49"/>
        <v/>
      </c>
      <c r="B337" s="98" t="str">
        <f t="shared" si="48"/>
        <v/>
      </c>
      <c r="C337" s="99"/>
      <c r="D337" s="137"/>
      <c r="E337" s="100"/>
      <c r="F337" s="57"/>
      <c r="G337" s="58">
        <f t="shared" si="50"/>
        <v>0</v>
      </c>
      <c r="H337" s="58">
        <f>IF(E337="",0,IFERROR(VLOOKUP(E337,档案费管理台账!$D$4:$H$1000,5,0),0))</f>
        <v>0</v>
      </c>
      <c r="I337" s="57"/>
      <c r="J337" s="57"/>
      <c r="K337" s="57"/>
      <c r="L337" s="57"/>
      <c r="M337" s="58" t="str">
        <f t="shared" si="51"/>
        <v/>
      </c>
      <c r="N337" s="102"/>
    </row>
    <row r="338" spans="1:14">
      <c r="A338" s="97" t="str">
        <f t="shared" si="49"/>
        <v/>
      </c>
      <c r="B338" s="98" t="str">
        <f t="shared" si="48"/>
        <v/>
      </c>
      <c r="C338" s="99"/>
      <c r="D338" s="137"/>
      <c r="E338" s="100"/>
      <c r="F338" s="57"/>
      <c r="G338" s="58">
        <f t="shared" si="50"/>
        <v>0</v>
      </c>
      <c r="H338" s="58">
        <f>IF(E338="",0,IFERROR(VLOOKUP(E338,档案费管理台账!$D$4:$H$1000,5,0),0))</f>
        <v>0</v>
      </c>
      <c r="I338" s="57"/>
      <c r="J338" s="57"/>
      <c r="K338" s="57"/>
      <c r="L338" s="57"/>
      <c r="M338" s="58" t="str">
        <f t="shared" si="51"/>
        <v/>
      </c>
      <c r="N338" s="102"/>
    </row>
    <row r="339" spans="1:14">
      <c r="A339" s="97" t="str">
        <f t="shared" si="49"/>
        <v/>
      </c>
      <c r="B339" s="98" t="str">
        <f t="shared" si="48"/>
        <v/>
      </c>
      <c r="C339" s="99"/>
      <c r="D339" s="137"/>
      <c r="E339" s="100"/>
      <c r="F339" s="57"/>
      <c r="G339" s="58">
        <f t="shared" si="50"/>
        <v>0</v>
      </c>
      <c r="H339" s="58">
        <f>IF(E339="",0,IFERROR(VLOOKUP(E339,档案费管理台账!$D$4:$H$1000,5,0),0))</f>
        <v>0</v>
      </c>
      <c r="I339" s="57"/>
      <c r="J339" s="57"/>
      <c r="K339" s="57"/>
      <c r="L339" s="57"/>
      <c r="M339" s="58" t="str">
        <f t="shared" si="51"/>
        <v/>
      </c>
      <c r="N339" s="102"/>
    </row>
    <row r="340" spans="1:14">
      <c r="A340" s="97" t="str">
        <f t="shared" si="49"/>
        <v/>
      </c>
      <c r="B340" s="98" t="str">
        <f t="shared" si="48"/>
        <v/>
      </c>
      <c r="C340" s="99"/>
      <c r="D340" s="137"/>
      <c r="E340" s="100"/>
      <c r="F340" s="57"/>
      <c r="G340" s="58">
        <f t="shared" si="50"/>
        <v>0</v>
      </c>
      <c r="H340" s="58">
        <f>IF(E340="",0,IFERROR(VLOOKUP(E340,档案费管理台账!$D$4:$H$1000,5,0),0))</f>
        <v>0</v>
      </c>
      <c r="I340" s="57"/>
      <c r="J340" s="57"/>
      <c r="K340" s="57"/>
      <c r="L340" s="57"/>
      <c r="M340" s="58" t="str">
        <f t="shared" si="51"/>
        <v/>
      </c>
      <c r="N340" s="102"/>
    </row>
    <row r="341" spans="1:14">
      <c r="A341" s="97" t="str">
        <f t="shared" si="49"/>
        <v/>
      </c>
      <c r="B341" s="98" t="str">
        <f t="shared" si="48"/>
        <v/>
      </c>
      <c r="C341" s="99"/>
      <c r="D341" s="137"/>
      <c r="E341" s="100"/>
      <c r="F341" s="57"/>
      <c r="G341" s="58">
        <f t="shared" si="50"/>
        <v>0</v>
      </c>
      <c r="H341" s="58">
        <f>IF(E341="",0,IFERROR(VLOOKUP(E341,档案费管理台账!$D$4:$H$1000,5,0),0))</f>
        <v>0</v>
      </c>
      <c r="I341" s="57"/>
      <c r="J341" s="57"/>
      <c r="K341" s="57"/>
      <c r="L341" s="57"/>
      <c r="M341" s="58" t="str">
        <f t="shared" si="51"/>
        <v/>
      </c>
      <c r="N341" s="102"/>
    </row>
    <row r="342" spans="1:14">
      <c r="A342" s="97" t="str">
        <f t="shared" si="49"/>
        <v/>
      </c>
      <c r="B342" s="98" t="str">
        <f t="shared" si="48"/>
        <v/>
      </c>
      <c r="C342" s="99"/>
      <c r="D342" s="137"/>
      <c r="E342" s="100"/>
      <c r="F342" s="57"/>
      <c r="G342" s="58">
        <f t="shared" si="50"/>
        <v>0</v>
      </c>
      <c r="H342" s="58">
        <f>IF(E342="",0,IFERROR(VLOOKUP(E342,档案费管理台账!$D$4:$H$1000,5,0),0))</f>
        <v>0</v>
      </c>
      <c r="I342" s="57"/>
      <c r="J342" s="57"/>
      <c r="K342" s="57"/>
      <c r="L342" s="57"/>
      <c r="M342" s="58" t="str">
        <f t="shared" si="51"/>
        <v/>
      </c>
      <c r="N342" s="102"/>
    </row>
    <row r="343" spans="1:14">
      <c r="A343" s="97" t="str">
        <f t="shared" si="49"/>
        <v/>
      </c>
      <c r="B343" s="98" t="str">
        <f t="shared" si="48"/>
        <v/>
      </c>
      <c r="C343" s="99"/>
      <c r="D343" s="137"/>
      <c r="E343" s="100"/>
      <c r="F343" s="57"/>
      <c r="G343" s="58">
        <f t="shared" si="50"/>
        <v>0</v>
      </c>
      <c r="H343" s="58">
        <f>IF(E343="",0,IFERROR(VLOOKUP(E343,档案费管理台账!$D$4:$H$1000,5,0),0))</f>
        <v>0</v>
      </c>
      <c r="I343" s="57"/>
      <c r="J343" s="57"/>
      <c r="K343" s="57"/>
      <c r="L343" s="57"/>
      <c r="M343" s="58" t="str">
        <f t="shared" si="51"/>
        <v/>
      </c>
      <c r="N343" s="102"/>
    </row>
    <row r="344" spans="1:14">
      <c r="A344" s="97" t="str">
        <f t="shared" si="49"/>
        <v/>
      </c>
      <c r="B344" s="98" t="str">
        <f t="shared" si="48"/>
        <v/>
      </c>
      <c r="C344" s="99"/>
      <c r="D344" s="137"/>
      <c r="E344" s="100"/>
      <c r="F344" s="57"/>
      <c r="G344" s="58">
        <f t="shared" si="50"/>
        <v>0</v>
      </c>
      <c r="H344" s="58">
        <f>IF(E344="",0,IFERROR(VLOOKUP(E344,档案费管理台账!$D$4:$H$1000,5,0),0))</f>
        <v>0</v>
      </c>
      <c r="I344" s="57"/>
      <c r="J344" s="57"/>
      <c r="K344" s="57"/>
      <c r="L344" s="57"/>
      <c r="M344" s="58" t="str">
        <f t="shared" si="51"/>
        <v/>
      </c>
      <c r="N344" s="102"/>
    </row>
    <row r="345" spans="1:14">
      <c r="A345" s="97" t="str">
        <f t="shared" si="49"/>
        <v/>
      </c>
      <c r="B345" s="98" t="str">
        <f t="shared" si="48"/>
        <v/>
      </c>
      <c r="C345" s="99"/>
      <c r="D345" s="137"/>
      <c r="E345" s="100"/>
      <c r="F345" s="57"/>
      <c r="G345" s="58">
        <f t="shared" si="50"/>
        <v>0</v>
      </c>
      <c r="H345" s="58">
        <f>IF(E345="",0,IFERROR(VLOOKUP(E345,档案费管理台账!$D$4:$H$1000,5,0),0))</f>
        <v>0</v>
      </c>
      <c r="I345" s="57"/>
      <c r="J345" s="57"/>
      <c r="K345" s="57"/>
      <c r="L345" s="57"/>
      <c r="M345" s="58" t="str">
        <f t="shared" si="51"/>
        <v/>
      </c>
      <c r="N345" s="102"/>
    </row>
    <row r="346" spans="1:14">
      <c r="A346" s="97" t="str">
        <f t="shared" si="49"/>
        <v/>
      </c>
      <c r="B346" s="98" t="str">
        <f t="shared" si="48"/>
        <v/>
      </c>
      <c r="C346" s="99"/>
      <c r="D346" s="137"/>
      <c r="E346" s="100"/>
      <c r="F346" s="57"/>
      <c r="G346" s="58">
        <f t="shared" si="50"/>
        <v>0</v>
      </c>
      <c r="H346" s="58">
        <f>IF(E346="",0,IFERROR(VLOOKUP(E346,档案费管理台账!$D$4:$H$1000,5,0),0))</f>
        <v>0</v>
      </c>
      <c r="I346" s="57"/>
      <c r="J346" s="57"/>
      <c r="K346" s="57"/>
      <c r="L346" s="57"/>
      <c r="M346" s="58" t="str">
        <f t="shared" si="51"/>
        <v/>
      </c>
      <c r="N346" s="102"/>
    </row>
    <row r="347" spans="1:14">
      <c r="A347" s="97" t="str">
        <f t="shared" si="49"/>
        <v/>
      </c>
      <c r="B347" s="98" t="str">
        <f t="shared" si="48"/>
        <v/>
      </c>
      <c r="C347" s="99"/>
      <c r="D347" s="137"/>
      <c r="E347" s="100"/>
      <c r="F347" s="57"/>
      <c r="G347" s="58">
        <f t="shared" si="50"/>
        <v>0</v>
      </c>
      <c r="H347" s="58">
        <f>IF(E347="",0,IFERROR(VLOOKUP(E347,档案费管理台账!$D$4:$H$1000,5,0),0))</f>
        <v>0</v>
      </c>
      <c r="I347" s="57"/>
      <c r="J347" s="57"/>
      <c r="K347" s="57"/>
      <c r="L347" s="57"/>
      <c r="M347" s="58" t="str">
        <f t="shared" si="51"/>
        <v/>
      </c>
      <c r="N347" s="102"/>
    </row>
    <row r="348" spans="1:14">
      <c r="A348" s="97" t="str">
        <f t="shared" si="49"/>
        <v/>
      </c>
      <c r="B348" s="98" t="str">
        <f t="shared" si="48"/>
        <v/>
      </c>
      <c r="C348" s="99"/>
      <c r="D348" s="137"/>
      <c r="E348" s="100"/>
      <c r="F348" s="57"/>
      <c r="G348" s="58">
        <f t="shared" si="50"/>
        <v>0</v>
      </c>
      <c r="H348" s="58">
        <f>IF(E348="",0,IFERROR(VLOOKUP(E348,档案费管理台账!$D$4:$H$1000,5,0),0))</f>
        <v>0</v>
      </c>
      <c r="I348" s="57"/>
      <c r="J348" s="57"/>
      <c r="K348" s="57"/>
      <c r="L348" s="57"/>
      <c r="M348" s="58" t="str">
        <f t="shared" si="51"/>
        <v/>
      </c>
      <c r="N348" s="102"/>
    </row>
    <row r="349" spans="1:14">
      <c r="A349" s="97" t="str">
        <f t="shared" si="49"/>
        <v/>
      </c>
      <c r="B349" s="98" t="str">
        <f t="shared" si="48"/>
        <v/>
      </c>
      <c r="C349" s="99"/>
      <c r="D349" s="137"/>
      <c r="E349" s="100"/>
      <c r="F349" s="57"/>
      <c r="G349" s="58">
        <f t="shared" si="50"/>
        <v>0</v>
      </c>
      <c r="H349" s="58">
        <f>IF(E349="",0,IFERROR(VLOOKUP(E349,档案费管理台账!$D$4:$H$1000,5,0),0))</f>
        <v>0</v>
      </c>
      <c r="I349" s="57"/>
      <c r="J349" s="57"/>
      <c r="K349" s="57"/>
      <c r="L349" s="57"/>
      <c r="M349" s="58" t="str">
        <f t="shared" si="51"/>
        <v/>
      </c>
      <c r="N349" s="102"/>
    </row>
    <row r="350" spans="1:14">
      <c r="A350" s="97" t="str">
        <f t="shared" si="49"/>
        <v/>
      </c>
      <c r="B350" s="98" t="str">
        <f t="shared" si="48"/>
        <v/>
      </c>
      <c r="C350" s="99"/>
      <c r="D350" s="137"/>
      <c r="E350" s="100"/>
      <c r="F350" s="57"/>
      <c r="G350" s="58">
        <f t="shared" si="50"/>
        <v>0</v>
      </c>
      <c r="H350" s="58">
        <f>IF(E350="",0,IFERROR(VLOOKUP(E350,档案费管理台账!$D$4:$H$1000,5,0),0))</f>
        <v>0</v>
      </c>
      <c r="I350" s="57"/>
      <c r="J350" s="57"/>
      <c r="K350" s="57"/>
      <c r="L350" s="57"/>
      <c r="M350" s="58" t="str">
        <f t="shared" si="51"/>
        <v/>
      </c>
      <c r="N350" s="102"/>
    </row>
    <row r="351" spans="1:14">
      <c r="A351" s="97" t="str">
        <f t="shared" si="49"/>
        <v/>
      </c>
      <c r="B351" s="98" t="str">
        <f t="shared" si="48"/>
        <v/>
      </c>
      <c r="C351" s="99"/>
      <c r="D351" s="137"/>
      <c r="E351" s="100"/>
      <c r="F351" s="57"/>
      <c r="G351" s="58">
        <f t="shared" si="50"/>
        <v>0</v>
      </c>
      <c r="H351" s="58">
        <f>IF(E351="",0,IFERROR(VLOOKUP(E351,档案费管理台账!$D$4:$H$1000,5,0),0))</f>
        <v>0</v>
      </c>
      <c r="I351" s="57"/>
      <c r="J351" s="57"/>
      <c r="K351" s="57"/>
      <c r="L351" s="57"/>
      <c r="M351" s="58" t="str">
        <f t="shared" si="51"/>
        <v/>
      </c>
      <c r="N351" s="102"/>
    </row>
    <row r="352" spans="1:14">
      <c r="A352" s="97" t="str">
        <f t="shared" si="49"/>
        <v/>
      </c>
      <c r="B352" s="98" t="str">
        <f t="shared" si="48"/>
        <v/>
      </c>
      <c r="C352" s="99"/>
      <c r="D352" s="137"/>
      <c r="E352" s="100"/>
      <c r="F352" s="57"/>
      <c r="G352" s="58">
        <f t="shared" si="50"/>
        <v>0</v>
      </c>
      <c r="H352" s="58">
        <f>IF(E352="",0,IFERROR(VLOOKUP(E352,档案费管理台账!$D$4:$H$1000,5,0),0))</f>
        <v>0</v>
      </c>
      <c r="I352" s="57"/>
      <c r="J352" s="57"/>
      <c r="K352" s="57"/>
      <c r="L352" s="57"/>
      <c r="M352" s="58" t="str">
        <f t="shared" si="51"/>
        <v/>
      </c>
      <c r="N352" s="102"/>
    </row>
    <row r="353" spans="1:14">
      <c r="A353" s="97" t="str">
        <f t="shared" si="49"/>
        <v/>
      </c>
      <c r="B353" s="98" t="str">
        <f t="shared" si="48"/>
        <v/>
      </c>
      <c r="C353" s="99"/>
      <c r="D353" s="137"/>
      <c r="E353" s="100"/>
      <c r="F353" s="57"/>
      <c r="G353" s="58">
        <f t="shared" si="50"/>
        <v>0</v>
      </c>
      <c r="H353" s="58">
        <f>IF(E353="",0,IFERROR(VLOOKUP(E353,档案费管理台账!$D$4:$H$1000,5,0),0))</f>
        <v>0</v>
      </c>
      <c r="I353" s="57"/>
      <c r="J353" s="57"/>
      <c r="K353" s="57"/>
      <c r="L353" s="57"/>
      <c r="M353" s="58" t="str">
        <f t="shared" si="51"/>
        <v/>
      </c>
      <c r="N353" s="102"/>
    </row>
    <row r="354" spans="1:14">
      <c r="A354" s="97" t="str">
        <f t="shared" si="49"/>
        <v/>
      </c>
      <c r="B354" s="98" t="str">
        <f t="shared" si="48"/>
        <v/>
      </c>
      <c r="C354" s="99"/>
      <c r="D354" s="137"/>
      <c r="E354" s="100"/>
      <c r="F354" s="57"/>
      <c r="G354" s="58">
        <f t="shared" si="50"/>
        <v>0</v>
      </c>
      <c r="H354" s="58">
        <f>IF(E354="",0,IFERROR(VLOOKUP(E354,档案费管理台账!$D$4:$H$1000,5,0),0))</f>
        <v>0</v>
      </c>
      <c r="I354" s="57"/>
      <c r="J354" s="57"/>
      <c r="K354" s="57"/>
      <c r="L354" s="57"/>
      <c r="M354" s="58" t="str">
        <f t="shared" si="51"/>
        <v/>
      </c>
      <c r="N354" s="102"/>
    </row>
    <row r="355" spans="1:14">
      <c r="A355" s="97" t="str">
        <f t="shared" si="49"/>
        <v/>
      </c>
      <c r="B355" s="98" t="str">
        <f t="shared" si="48"/>
        <v/>
      </c>
      <c r="C355" s="99"/>
      <c r="D355" s="137"/>
      <c r="E355" s="100"/>
      <c r="F355" s="57"/>
      <c r="G355" s="58">
        <f t="shared" si="50"/>
        <v>0</v>
      </c>
      <c r="H355" s="58">
        <f>IF(E355="",0,IFERROR(VLOOKUP(E355,档案费管理台账!$D$4:$H$1000,5,0),0))</f>
        <v>0</v>
      </c>
      <c r="I355" s="57"/>
      <c r="J355" s="57"/>
      <c r="K355" s="57"/>
      <c r="L355" s="57"/>
      <c r="M355" s="58" t="str">
        <f t="shared" si="51"/>
        <v/>
      </c>
      <c r="N355" s="102"/>
    </row>
    <row r="356" spans="1:14">
      <c r="A356" s="97" t="str">
        <f t="shared" si="49"/>
        <v/>
      </c>
      <c r="B356" s="98" t="str">
        <f t="shared" si="48"/>
        <v/>
      </c>
      <c r="C356" s="99"/>
      <c r="D356" s="137"/>
      <c r="E356" s="100"/>
      <c r="F356" s="57"/>
      <c r="G356" s="58">
        <f t="shared" si="50"/>
        <v>0</v>
      </c>
      <c r="H356" s="58">
        <f>IF(E356="",0,IFERROR(VLOOKUP(E356,档案费管理台账!$D$4:$H$1000,5,0),0))</f>
        <v>0</v>
      </c>
      <c r="I356" s="57"/>
      <c r="J356" s="57"/>
      <c r="K356" s="57"/>
      <c r="L356" s="57"/>
      <c r="M356" s="58" t="str">
        <f t="shared" si="51"/>
        <v/>
      </c>
      <c r="N356" s="102"/>
    </row>
    <row r="357" spans="1:14">
      <c r="A357" s="97" t="str">
        <f t="shared" si="49"/>
        <v/>
      </c>
      <c r="B357" s="98" t="str">
        <f t="shared" si="48"/>
        <v/>
      </c>
      <c r="C357" s="99"/>
      <c r="D357" s="137"/>
      <c r="E357" s="100"/>
      <c r="F357" s="57"/>
      <c r="G357" s="58">
        <f t="shared" si="50"/>
        <v>0</v>
      </c>
      <c r="H357" s="58">
        <f>IF(E357="",0,IFERROR(VLOOKUP(E357,档案费管理台账!$D$4:$H$1000,5,0),0))</f>
        <v>0</v>
      </c>
      <c r="I357" s="57"/>
      <c r="J357" s="57"/>
      <c r="K357" s="57"/>
      <c r="L357" s="57"/>
      <c r="M357" s="58" t="str">
        <f t="shared" si="51"/>
        <v/>
      </c>
      <c r="N357" s="102"/>
    </row>
    <row r="358" spans="1:14">
      <c r="A358" s="97" t="str">
        <f t="shared" si="49"/>
        <v/>
      </c>
      <c r="B358" s="98" t="str">
        <f t="shared" si="48"/>
        <v/>
      </c>
      <c r="C358" s="99"/>
      <c r="D358" s="137"/>
      <c r="E358" s="100"/>
      <c r="F358" s="57"/>
      <c r="G358" s="58">
        <f t="shared" si="50"/>
        <v>0</v>
      </c>
      <c r="H358" s="58">
        <f>IF(E358="",0,IFERROR(VLOOKUP(E358,档案费管理台账!$D$4:$H$1000,5,0),0))</f>
        <v>0</v>
      </c>
      <c r="I358" s="57"/>
      <c r="J358" s="57"/>
      <c r="K358" s="57"/>
      <c r="L358" s="57"/>
      <c r="M358" s="58" t="str">
        <f t="shared" si="51"/>
        <v/>
      </c>
      <c r="N358" s="102"/>
    </row>
    <row r="359" spans="1:14">
      <c r="A359" s="97" t="str">
        <f t="shared" si="49"/>
        <v/>
      </c>
      <c r="B359" s="98" t="str">
        <f t="shared" si="48"/>
        <v/>
      </c>
      <c r="C359" s="99"/>
      <c r="D359" s="137"/>
      <c r="E359" s="100"/>
      <c r="F359" s="57"/>
      <c r="G359" s="58">
        <f t="shared" si="50"/>
        <v>0</v>
      </c>
      <c r="H359" s="58">
        <f>IF(E359="",0,IFERROR(VLOOKUP(E359,档案费管理台账!$D$4:$H$1000,5,0),0))</f>
        <v>0</v>
      </c>
      <c r="I359" s="57"/>
      <c r="J359" s="57"/>
      <c r="K359" s="57"/>
      <c r="L359" s="57"/>
      <c r="M359" s="58" t="str">
        <f t="shared" si="51"/>
        <v/>
      </c>
      <c r="N359" s="102"/>
    </row>
    <row r="360" spans="1:14">
      <c r="A360" s="97" t="str">
        <f t="shared" si="49"/>
        <v/>
      </c>
      <c r="B360" s="98" t="str">
        <f t="shared" si="48"/>
        <v/>
      </c>
      <c r="C360" s="99"/>
      <c r="D360" s="137"/>
      <c r="E360" s="100"/>
      <c r="F360" s="57"/>
      <c r="G360" s="58">
        <f t="shared" si="50"/>
        <v>0</v>
      </c>
      <c r="H360" s="58">
        <f>IF(E360="",0,IFERROR(VLOOKUP(E360,档案费管理台账!$D$4:$H$1000,5,0),0))</f>
        <v>0</v>
      </c>
      <c r="I360" s="57"/>
      <c r="J360" s="57"/>
      <c r="K360" s="57"/>
      <c r="L360" s="57"/>
      <c r="M360" s="58" t="str">
        <f t="shared" si="51"/>
        <v/>
      </c>
      <c r="N360" s="102"/>
    </row>
    <row r="361" spans="1:14">
      <c r="A361" s="97" t="str">
        <f t="shared" si="49"/>
        <v/>
      </c>
      <c r="B361" s="98" t="str">
        <f t="shared" si="48"/>
        <v/>
      </c>
      <c r="C361" s="99"/>
      <c r="D361" s="137"/>
      <c r="E361" s="100"/>
      <c r="F361" s="57"/>
      <c r="G361" s="58">
        <f t="shared" si="50"/>
        <v>0</v>
      </c>
      <c r="H361" s="58">
        <f>IF(E361="",0,IFERROR(VLOOKUP(E361,档案费管理台账!$D$4:$H$1000,5,0),0))</f>
        <v>0</v>
      </c>
      <c r="I361" s="57"/>
      <c r="J361" s="57"/>
      <c r="K361" s="57"/>
      <c r="L361" s="57"/>
      <c r="M361" s="58" t="str">
        <f t="shared" si="51"/>
        <v/>
      </c>
      <c r="N361" s="102"/>
    </row>
    <row r="362" spans="1:14">
      <c r="A362" s="97" t="str">
        <f t="shared" si="49"/>
        <v/>
      </c>
      <c r="B362" s="98" t="str">
        <f t="shared" si="48"/>
        <v/>
      </c>
      <c r="C362" s="99"/>
      <c r="D362" s="137"/>
      <c r="E362" s="100"/>
      <c r="F362" s="57"/>
      <c r="G362" s="58">
        <f t="shared" si="50"/>
        <v>0</v>
      </c>
      <c r="H362" s="58">
        <f>IF(E362="",0,IFERROR(VLOOKUP(E362,档案费管理台账!$D$4:$H$1000,5,0),0))</f>
        <v>0</v>
      </c>
      <c r="I362" s="57"/>
      <c r="J362" s="57"/>
      <c r="K362" s="57"/>
      <c r="L362" s="57"/>
      <c r="M362" s="58" t="str">
        <f t="shared" si="51"/>
        <v/>
      </c>
      <c r="N362" s="102"/>
    </row>
    <row r="363" spans="1:14">
      <c r="A363" s="97" t="str">
        <f t="shared" si="49"/>
        <v/>
      </c>
      <c r="B363" s="98" t="str">
        <f t="shared" si="48"/>
        <v/>
      </c>
      <c r="C363" s="99"/>
      <c r="D363" s="137"/>
      <c r="E363" s="100"/>
      <c r="F363" s="57"/>
      <c r="G363" s="58">
        <f t="shared" si="50"/>
        <v>0</v>
      </c>
      <c r="H363" s="58">
        <f>IF(E363="",0,IFERROR(VLOOKUP(E363,档案费管理台账!$D$4:$H$1000,5,0),0))</f>
        <v>0</v>
      </c>
      <c r="I363" s="57"/>
      <c r="J363" s="57"/>
      <c r="K363" s="57"/>
      <c r="L363" s="57"/>
      <c r="M363" s="58" t="str">
        <f t="shared" si="51"/>
        <v/>
      </c>
      <c r="N363" s="102"/>
    </row>
    <row r="364" spans="1:14">
      <c r="A364" s="97" t="str">
        <f t="shared" si="49"/>
        <v/>
      </c>
      <c r="B364" s="98" t="str">
        <f t="shared" ref="B364:B427" si="52">IF(C364="","",MONTH(C364)&amp;"月")</f>
        <v/>
      </c>
      <c r="C364" s="99"/>
      <c r="D364" s="137"/>
      <c r="E364" s="100"/>
      <c r="F364" s="57"/>
      <c r="G364" s="58">
        <f t="shared" si="50"/>
        <v>0</v>
      </c>
      <c r="H364" s="58">
        <f>IF(E364="",0,IFERROR(VLOOKUP(E364,档案费管理台账!$D$4:$H$1000,5,0),0))</f>
        <v>0</v>
      </c>
      <c r="I364" s="57"/>
      <c r="J364" s="57"/>
      <c r="K364" s="57"/>
      <c r="L364" s="57"/>
      <c r="M364" s="58" t="str">
        <f t="shared" si="51"/>
        <v/>
      </c>
      <c r="N364" s="102"/>
    </row>
    <row r="365" spans="1:14">
      <c r="A365" s="97" t="str">
        <f t="shared" ref="A365:A428" si="53">IF(C365="","",ROW()-42)</f>
        <v/>
      </c>
      <c r="B365" s="98" t="str">
        <f t="shared" si="52"/>
        <v/>
      </c>
      <c r="C365" s="99"/>
      <c r="D365" s="137"/>
      <c r="E365" s="100"/>
      <c r="F365" s="57"/>
      <c r="G365" s="58">
        <f t="shared" ref="G365:G428" si="54">IF(F365="",0,F365*$K$41)</f>
        <v>0</v>
      </c>
      <c r="H365" s="58">
        <f>IF(E365="",0,IFERROR(VLOOKUP(E365,档案费管理台账!$D$4:$H$1000,5,0),0))</f>
        <v>0</v>
      </c>
      <c r="I365" s="57"/>
      <c r="J365" s="57"/>
      <c r="K365" s="57"/>
      <c r="L365" s="57"/>
      <c r="M365" s="58" t="str">
        <f t="shared" ref="M365:M428" si="55">IF(C365="","",ROUND(M364+G365-I365-J365-K365-L365-H365,2))</f>
        <v/>
      </c>
      <c r="N365" s="102"/>
    </row>
    <row r="366" spans="1:14">
      <c r="A366" s="97" t="str">
        <f t="shared" si="53"/>
        <v/>
      </c>
      <c r="B366" s="98" t="str">
        <f t="shared" si="52"/>
        <v/>
      </c>
      <c r="C366" s="99"/>
      <c r="D366" s="137"/>
      <c r="E366" s="100"/>
      <c r="F366" s="57"/>
      <c r="G366" s="58">
        <f t="shared" si="54"/>
        <v>0</v>
      </c>
      <c r="H366" s="58">
        <f>IF(E366="",0,IFERROR(VLOOKUP(E366,档案费管理台账!$D$4:$H$1000,5,0),0))</f>
        <v>0</v>
      </c>
      <c r="I366" s="57"/>
      <c r="J366" s="57"/>
      <c r="K366" s="57"/>
      <c r="L366" s="57"/>
      <c r="M366" s="58" t="str">
        <f t="shared" si="55"/>
        <v/>
      </c>
      <c r="N366" s="102"/>
    </row>
    <row r="367" spans="1:14">
      <c r="A367" s="97" t="str">
        <f t="shared" si="53"/>
        <v/>
      </c>
      <c r="B367" s="98" t="str">
        <f t="shared" si="52"/>
        <v/>
      </c>
      <c r="C367" s="99"/>
      <c r="D367" s="137"/>
      <c r="E367" s="100"/>
      <c r="F367" s="57"/>
      <c r="G367" s="58">
        <f t="shared" si="54"/>
        <v>0</v>
      </c>
      <c r="H367" s="58">
        <f>IF(E367="",0,IFERROR(VLOOKUP(E367,档案费管理台账!$D$4:$H$1000,5,0),0))</f>
        <v>0</v>
      </c>
      <c r="I367" s="57"/>
      <c r="J367" s="57"/>
      <c r="K367" s="57"/>
      <c r="L367" s="57"/>
      <c r="M367" s="58" t="str">
        <f t="shared" si="55"/>
        <v/>
      </c>
      <c r="N367" s="102"/>
    </row>
    <row r="368" spans="1:14">
      <c r="A368" s="97" t="str">
        <f t="shared" si="53"/>
        <v/>
      </c>
      <c r="B368" s="98" t="str">
        <f t="shared" si="52"/>
        <v/>
      </c>
      <c r="C368" s="99"/>
      <c r="D368" s="137"/>
      <c r="E368" s="100"/>
      <c r="F368" s="57"/>
      <c r="G368" s="58">
        <f t="shared" si="54"/>
        <v>0</v>
      </c>
      <c r="H368" s="58">
        <f>IF(E368="",0,IFERROR(VLOOKUP(E368,档案费管理台账!$D$4:$H$1000,5,0),0))</f>
        <v>0</v>
      </c>
      <c r="I368" s="57"/>
      <c r="J368" s="57"/>
      <c r="K368" s="57"/>
      <c r="L368" s="57"/>
      <c r="M368" s="58" t="str">
        <f t="shared" si="55"/>
        <v/>
      </c>
      <c r="N368" s="102"/>
    </row>
    <row r="369" spans="1:14">
      <c r="A369" s="97" t="str">
        <f t="shared" si="53"/>
        <v/>
      </c>
      <c r="B369" s="98" t="str">
        <f t="shared" si="52"/>
        <v/>
      </c>
      <c r="C369" s="99"/>
      <c r="D369" s="137"/>
      <c r="E369" s="100"/>
      <c r="F369" s="57"/>
      <c r="G369" s="58">
        <f t="shared" si="54"/>
        <v>0</v>
      </c>
      <c r="H369" s="58">
        <f>IF(E369="",0,IFERROR(VLOOKUP(E369,档案费管理台账!$D$4:$H$1000,5,0),0))</f>
        <v>0</v>
      </c>
      <c r="I369" s="57"/>
      <c r="J369" s="57"/>
      <c r="K369" s="57"/>
      <c r="L369" s="57"/>
      <c r="M369" s="58" t="str">
        <f t="shared" si="55"/>
        <v/>
      </c>
      <c r="N369" s="102"/>
    </row>
    <row r="370" spans="1:14">
      <c r="A370" s="97" t="str">
        <f t="shared" si="53"/>
        <v/>
      </c>
      <c r="B370" s="98" t="str">
        <f t="shared" si="52"/>
        <v/>
      </c>
      <c r="C370" s="99"/>
      <c r="D370" s="137"/>
      <c r="E370" s="100"/>
      <c r="F370" s="57"/>
      <c r="G370" s="58">
        <f t="shared" si="54"/>
        <v>0</v>
      </c>
      <c r="H370" s="58">
        <f>IF(E370="",0,IFERROR(VLOOKUP(E370,档案费管理台账!$D$4:$H$1000,5,0),0))</f>
        <v>0</v>
      </c>
      <c r="I370" s="57"/>
      <c r="J370" s="57"/>
      <c r="K370" s="57"/>
      <c r="L370" s="57"/>
      <c r="M370" s="58" t="str">
        <f t="shared" si="55"/>
        <v/>
      </c>
      <c r="N370" s="102"/>
    </row>
    <row r="371" spans="1:14">
      <c r="A371" s="97" t="str">
        <f t="shared" si="53"/>
        <v/>
      </c>
      <c r="B371" s="98" t="str">
        <f t="shared" si="52"/>
        <v/>
      </c>
      <c r="C371" s="99"/>
      <c r="D371" s="137"/>
      <c r="E371" s="100"/>
      <c r="F371" s="57"/>
      <c r="G371" s="58">
        <f t="shared" si="54"/>
        <v>0</v>
      </c>
      <c r="H371" s="58">
        <f>IF(E371="",0,IFERROR(VLOOKUP(E371,档案费管理台账!$D$4:$H$1000,5,0),0))</f>
        <v>0</v>
      </c>
      <c r="I371" s="57"/>
      <c r="J371" s="57"/>
      <c r="K371" s="57"/>
      <c r="L371" s="57"/>
      <c r="M371" s="58" t="str">
        <f t="shared" si="55"/>
        <v/>
      </c>
      <c r="N371" s="102"/>
    </row>
    <row r="372" spans="1:14">
      <c r="A372" s="97" t="str">
        <f t="shared" si="53"/>
        <v/>
      </c>
      <c r="B372" s="98" t="str">
        <f t="shared" si="52"/>
        <v/>
      </c>
      <c r="C372" s="99"/>
      <c r="D372" s="137"/>
      <c r="E372" s="100"/>
      <c r="F372" s="57"/>
      <c r="G372" s="58">
        <f t="shared" si="54"/>
        <v>0</v>
      </c>
      <c r="H372" s="58">
        <f>IF(E372="",0,IFERROR(VLOOKUP(E372,档案费管理台账!$D$4:$H$1000,5,0),0))</f>
        <v>0</v>
      </c>
      <c r="I372" s="57"/>
      <c r="J372" s="57"/>
      <c r="K372" s="57"/>
      <c r="L372" s="57"/>
      <c r="M372" s="58" t="str">
        <f t="shared" si="55"/>
        <v/>
      </c>
      <c r="N372" s="102"/>
    </row>
    <row r="373" spans="1:14">
      <c r="A373" s="97" t="str">
        <f t="shared" si="53"/>
        <v/>
      </c>
      <c r="B373" s="98" t="str">
        <f t="shared" si="52"/>
        <v/>
      </c>
      <c r="C373" s="99"/>
      <c r="D373" s="137"/>
      <c r="E373" s="100"/>
      <c r="F373" s="57"/>
      <c r="G373" s="58">
        <f t="shared" si="54"/>
        <v>0</v>
      </c>
      <c r="H373" s="58">
        <f>IF(E373="",0,IFERROR(VLOOKUP(E373,档案费管理台账!$D$4:$H$1000,5,0),0))</f>
        <v>0</v>
      </c>
      <c r="I373" s="57"/>
      <c r="J373" s="57"/>
      <c r="K373" s="57"/>
      <c r="L373" s="57"/>
      <c r="M373" s="58" t="str">
        <f t="shared" si="55"/>
        <v/>
      </c>
      <c r="N373" s="102"/>
    </row>
    <row r="374" spans="1:14">
      <c r="A374" s="97" t="str">
        <f t="shared" si="53"/>
        <v/>
      </c>
      <c r="B374" s="98" t="str">
        <f t="shared" si="52"/>
        <v/>
      </c>
      <c r="C374" s="99"/>
      <c r="D374" s="137"/>
      <c r="E374" s="100"/>
      <c r="F374" s="57"/>
      <c r="G374" s="58">
        <f t="shared" si="54"/>
        <v>0</v>
      </c>
      <c r="H374" s="58">
        <f>IF(E374="",0,IFERROR(VLOOKUP(E374,档案费管理台账!$D$4:$H$1000,5,0),0))</f>
        <v>0</v>
      </c>
      <c r="I374" s="57"/>
      <c r="J374" s="57"/>
      <c r="K374" s="57"/>
      <c r="L374" s="57"/>
      <c r="M374" s="58" t="str">
        <f t="shared" si="55"/>
        <v/>
      </c>
      <c r="N374" s="102"/>
    </row>
    <row r="375" spans="1:14">
      <c r="A375" s="97" t="str">
        <f t="shared" si="53"/>
        <v/>
      </c>
      <c r="B375" s="98" t="str">
        <f t="shared" si="52"/>
        <v/>
      </c>
      <c r="C375" s="99"/>
      <c r="D375" s="137"/>
      <c r="E375" s="100"/>
      <c r="F375" s="57"/>
      <c r="G375" s="58">
        <f t="shared" si="54"/>
        <v>0</v>
      </c>
      <c r="H375" s="58">
        <f>IF(E375="",0,IFERROR(VLOOKUP(E375,档案费管理台账!$D$4:$H$1000,5,0),0))</f>
        <v>0</v>
      </c>
      <c r="I375" s="57"/>
      <c r="J375" s="57"/>
      <c r="K375" s="57"/>
      <c r="L375" s="57"/>
      <c r="M375" s="58" t="str">
        <f t="shared" si="55"/>
        <v/>
      </c>
      <c r="N375" s="102"/>
    </row>
    <row r="376" spans="1:14">
      <c r="A376" s="97" t="str">
        <f t="shared" si="53"/>
        <v/>
      </c>
      <c r="B376" s="98" t="str">
        <f t="shared" si="52"/>
        <v/>
      </c>
      <c r="C376" s="99"/>
      <c r="D376" s="137"/>
      <c r="E376" s="100"/>
      <c r="F376" s="57"/>
      <c r="G376" s="58">
        <f t="shared" si="54"/>
        <v>0</v>
      </c>
      <c r="H376" s="58">
        <f>IF(E376="",0,IFERROR(VLOOKUP(E376,档案费管理台账!$D$4:$H$1000,5,0),0))</f>
        <v>0</v>
      </c>
      <c r="I376" s="57"/>
      <c r="J376" s="57"/>
      <c r="K376" s="57"/>
      <c r="L376" s="57"/>
      <c r="M376" s="58" t="str">
        <f t="shared" si="55"/>
        <v/>
      </c>
      <c r="N376" s="102"/>
    </row>
    <row r="377" spans="1:14">
      <c r="A377" s="97" t="str">
        <f t="shared" si="53"/>
        <v/>
      </c>
      <c r="B377" s="98" t="str">
        <f t="shared" si="52"/>
        <v/>
      </c>
      <c r="C377" s="99"/>
      <c r="D377" s="137"/>
      <c r="E377" s="100"/>
      <c r="F377" s="57"/>
      <c r="G377" s="58">
        <f t="shared" si="54"/>
        <v>0</v>
      </c>
      <c r="H377" s="58">
        <f>IF(E377="",0,IFERROR(VLOOKUP(E377,档案费管理台账!$D$4:$H$1000,5,0),0))</f>
        <v>0</v>
      </c>
      <c r="I377" s="57"/>
      <c r="J377" s="57"/>
      <c r="K377" s="57"/>
      <c r="L377" s="57"/>
      <c r="M377" s="58" t="str">
        <f t="shared" si="55"/>
        <v/>
      </c>
      <c r="N377" s="102"/>
    </row>
    <row r="378" spans="1:14">
      <c r="A378" s="97" t="str">
        <f t="shared" si="53"/>
        <v/>
      </c>
      <c r="B378" s="98" t="str">
        <f t="shared" si="52"/>
        <v/>
      </c>
      <c r="C378" s="99"/>
      <c r="D378" s="137"/>
      <c r="E378" s="100"/>
      <c r="F378" s="57"/>
      <c r="G378" s="58">
        <f t="shared" si="54"/>
        <v>0</v>
      </c>
      <c r="H378" s="58">
        <f>IF(E378="",0,IFERROR(VLOOKUP(E378,档案费管理台账!$D$4:$H$1000,5,0),0))</f>
        <v>0</v>
      </c>
      <c r="I378" s="57"/>
      <c r="J378" s="57"/>
      <c r="K378" s="57"/>
      <c r="L378" s="57"/>
      <c r="M378" s="58" t="str">
        <f t="shared" si="55"/>
        <v/>
      </c>
      <c r="N378" s="102"/>
    </row>
    <row r="379" spans="1:14">
      <c r="A379" s="97" t="str">
        <f t="shared" si="53"/>
        <v/>
      </c>
      <c r="B379" s="98" t="str">
        <f t="shared" si="52"/>
        <v/>
      </c>
      <c r="C379" s="99"/>
      <c r="D379" s="137"/>
      <c r="E379" s="100"/>
      <c r="F379" s="57"/>
      <c r="G379" s="58">
        <f t="shared" si="54"/>
        <v>0</v>
      </c>
      <c r="H379" s="58">
        <f>IF(E379="",0,IFERROR(VLOOKUP(E379,档案费管理台账!$D$4:$H$1000,5,0),0))</f>
        <v>0</v>
      </c>
      <c r="I379" s="57"/>
      <c r="J379" s="57"/>
      <c r="K379" s="57"/>
      <c r="L379" s="57"/>
      <c r="M379" s="58" t="str">
        <f t="shared" si="55"/>
        <v/>
      </c>
      <c r="N379" s="102"/>
    </row>
    <row r="380" spans="1:14">
      <c r="A380" s="97" t="str">
        <f t="shared" si="53"/>
        <v/>
      </c>
      <c r="B380" s="98" t="str">
        <f t="shared" si="52"/>
        <v/>
      </c>
      <c r="C380" s="99"/>
      <c r="D380" s="137"/>
      <c r="E380" s="100"/>
      <c r="F380" s="57"/>
      <c r="G380" s="58">
        <f t="shared" si="54"/>
        <v>0</v>
      </c>
      <c r="H380" s="58">
        <f>IF(E380="",0,IFERROR(VLOOKUP(E380,档案费管理台账!$D$4:$H$1000,5,0),0))</f>
        <v>0</v>
      </c>
      <c r="I380" s="57"/>
      <c r="J380" s="57"/>
      <c r="K380" s="57"/>
      <c r="L380" s="57"/>
      <c r="M380" s="58" t="str">
        <f t="shared" si="55"/>
        <v/>
      </c>
      <c r="N380" s="102"/>
    </row>
    <row r="381" spans="1:14">
      <c r="A381" s="97" t="str">
        <f t="shared" si="53"/>
        <v/>
      </c>
      <c r="B381" s="98" t="str">
        <f t="shared" si="52"/>
        <v/>
      </c>
      <c r="C381" s="99"/>
      <c r="D381" s="137"/>
      <c r="E381" s="100"/>
      <c r="F381" s="57"/>
      <c r="G381" s="58">
        <f t="shared" si="54"/>
        <v>0</v>
      </c>
      <c r="H381" s="58">
        <f>IF(E381="",0,IFERROR(VLOOKUP(E381,档案费管理台账!$D$4:$H$1000,5,0),0))</f>
        <v>0</v>
      </c>
      <c r="I381" s="57"/>
      <c r="J381" s="57"/>
      <c r="K381" s="57"/>
      <c r="L381" s="57"/>
      <c r="M381" s="58" t="str">
        <f t="shared" si="55"/>
        <v/>
      </c>
      <c r="N381" s="102"/>
    </row>
    <row r="382" spans="1:14">
      <c r="A382" s="97" t="str">
        <f t="shared" si="53"/>
        <v/>
      </c>
      <c r="B382" s="98" t="str">
        <f t="shared" si="52"/>
        <v/>
      </c>
      <c r="C382" s="99"/>
      <c r="D382" s="137"/>
      <c r="E382" s="100"/>
      <c r="F382" s="57"/>
      <c r="G382" s="58">
        <f t="shared" si="54"/>
        <v>0</v>
      </c>
      <c r="H382" s="58">
        <f>IF(E382="",0,IFERROR(VLOOKUP(E382,档案费管理台账!$D$4:$H$1000,5,0),0))</f>
        <v>0</v>
      </c>
      <c r="I382" s="57"/>
      <c r="J382" s="57"/>
      <c r="K382" s="57"/>
      <c r="L382" s="57"/>
      <c r="M382" s="58" t="str">
        <f t="shared" si="55"/>
        <v/>
      </c>
      <c r="N382" s="102"/>
    </row>
    <row r="383" spans="1:14">
      <c r="A383" s="97" t="str">
        <f t="shared" si="53"/>
        <v/>
      </c>
      <c r="B383" s="98" t="str">
        <f t="shared" si="52"/>
        <v/>
      </c>
      <c r="C383" s="99"/>
      <c r="D383" s="137"/>
      <c r="E383" s="100"/>
      <c r="F383" s="57"/>
      <c r="G383" s="58">
        <f t="shared" si="54"/>
        <v>0</v>
      </c>
      <c r="H383" s="58">
        <f>IF(E383="",0,IFERROR(VLOOKUP(E383,档案费管理台账!$D$4:$H$1000,5,0),0))</f>
        <v>0</v>
      </c>
      <c r="I383" s="57"/>
      <c r="J383" s="57"/>
      <c r="K383" s="57"/>
      <c r="L383" s="57"/>
      <c r="M383" s="58" t="str">
        <f t="shared" si="55"/>
        <v/>
      </c>
      <c r="N383" s="102"/>
    </row>
    <row r="384" spans="1:14">
      <c r="A384" s="97" t="str">
        <f t="shared" si="53"/>
        <v/>
      </c>
      <c r="B384" s="98" t="str">
        <f t="shared" si="52"/>
        <v/>
      </c>
      <c r="C384" s="99"/>
      <c r="D384" s="137"/>
      <c r="E384" s="100"/>
      <c r="F384" s="57"/>
      <c r="G384" s="58">
        <f t="shared" si="54"/>
        <v>0</v>
      </c>
      <c r="H384" s="58">
        <f>IF(E384="",0,IFERROR(VLOOKUP(E384,档案费管理台账!$D$4:$H$1000,5,0),0))</f>
        <v>0</v>
      </c>
      <c r="I384" s="57"/>
      <c r="J384" s="57"/>
      <c r="K384" s="57"/>
      <c r="L384" s="57"/>
      <c r="M384" s="58" t="str">
        <f t="shared" si="55"/>
        <v/>
      </c>
      <c r="N384" s="102"/>
    </row>
    <row r="385" spans="1:14">
      <c r="A385" s="97" t="str">
        <f t="shared" si="53"/>
        <v/>
      </c>
      <c r="B385" s="98" t="str">
        <f t="shared" si="52"/>
        <v/>
      </c>
      <c r="C385" s="99"/>
      <c r="D385" s="137"/>
      <c r="E385" s="100"/>
      <c r="F385" s="57"/>
      <c r="G385" s="58">
        <f t="shared" si="54"/>
        <v>0</v>
      </c>
      <c r="H385" s="58">
        <f>IF(E385="",0,IFERROR(VLOOKUP(E385,档案费管理台账!$D$4:$H$1000,5,0),0))</f>
        <v>0</v>
      </c>
      <c r="I385" s="57"/>
      <c r="J385" s="57"/>
      <c r="K385" s="57"/>
      <c r="L385" s="57"/>
      <c r="M385" s="58" t="str">
        <f t="shared" si="55"/>
        <v/>
      </c>
      <c r="N385" s="102"/>
    </row>
    <row r="386" spans="1:14">
      <c r="A386" s="97" t="str">
        <f t="shared" si="53"/>
        <v/>
      </c>
      <c r="B386" s="98" t="str">
        <f t="shared" si="52"/>
        <v/>
      </c>
      <c r="C386" s="99"/>
      <c r="D386" s="137"/>
      <c r="E386" s="100"/>
      <c r="F386" s="57"/>
      <c r="G386" s="58">
        <f t="shared" si="54"/>
        <v>0</v>
      </c>
      <c r="H386" s="58">
        <f>IF(E386="",0,IFERROR(VLOOKUP(E386,档案费管理台账!$D$4:$H$1000,5,0),0))</f>
        <v>0</v>
      </c>
      <c r="I386" s="57"/>
      <c r="J386" s="57"/>
      <c r="K386" s="57"/>
      <c r="L386" s="57"/>
      <c r="M386" s="58" t="str">
        <f t="shared" si="55"/>
        <v/>
      </c>
      <c r="N386" s="102"/>
    </row>
    <row r="387" spans="1:14">
      <c r="A387" s="97" t="str">
        <f t="shared" si="53"/>
        <v/>
      </c>
      <c r="B387" s="98" t="str">
        <f t="shared" si="52"/>
        <v/>
      </c>
      <c r="C387" s="99"/>
      <c r="D387" s="137"/>
      <c r="E387" s="100"/>
      <c r="F387" s="57"/>
      <c r="G387" s="58">
        <f t="shared" si="54"/>
        <v>0</v>
      </c>
      <c r="H387" s="58">
        <f>IF(E387="",0,IFERROR(VLOOKUP(E387,档案费管理台账!$D$4:$H$1000,5,0),0))</f>
        <v>0</v>
      </c>
      <c r="I387" s="57"/>
      <c r="J387" s="57"/>
      <c r="K387" s="57"/>
      <c r="L387" s="57"/>
      <c r="M387" s="58" t="str">
        <f t="shared" si="55"/>
        <v/>
      </c>
      <c r="N387" s="102"/>
    </row>
    <row r="388" spans="1:14">
      <c r="A388" s="97" t="str">
        <f t="shared" si="53"/>
        <v/>
      </c>
      <c r="B388" s="98" t="str">
        <f t="shared" si="52"/>
        <v/>
      </c>
      <c r="C388" s="99"/>
      <c r="D388" s="137"/>
      <c r="E388" s="100"/>
      <c r="F388" s="57"/>
      <c r="G388" s="58">
        <f t="shared" si="54"/>
        <v>0</v>
      </c>
      <c r="H388" s="58">
        <f>IF(E388="",0,IFERROR(VLOOKUP(E388,档案费管理台账!$D$4:$H$1000,5,0),0))</f>
        <v>0</v>
      </c>
      <c r="I388" s="57"/>
      <c r="J388" s="57"/>
      <c r="K388" s="57"/>
      <c r="L388" s="57"/>
      <c r="M388" s="58" t="str">
        <f t="shared" si="55"/>
        <v/>
      </c>
      <c r="N388" s="102"/>
    </row>
    <row r="389" spans="1:14">
      <c r="A389" s="97" t="str">
        <f t="shared" si="53"/>
        <v/>
      </c>
      <c r="B389" s="98" t="str">
        <f t="shared" si="52"/>
        <v/>
      </c>
      <c r="C389" s="99"/>
      <c r="D389" s="137"/>
      <c r="E389" s="100"/>
      <c r="F389" s="57"/>
      <c r="G389" s="58">
        <f t="shared" si="54"/>
        <v>0</v>
      </c>
      <c r="H389" s="58">
        <f>IF(E389="",0,IFERROR(VLOOKUP(E389,档案费管理台账!$D$4:$H$1000,5,0),0))</f>
        <v>0</v>
      </c>
      <c r="I389" s="57"/>
      <c r="J389" s="57"/>
      <c r="K389" s="57"/>
      <c r="L389" s="57"/>
      <c r="M389" s="58" t="str">
        <f t="shared" si="55"/>
        <v/>
      </c>
      <c r="N389" s="102"/>
    </row>
    <row r="390" spans="1:14">
      <c r="A390" s="97" t="str">
        <f t="shared" si="53"/>
        <v/>
      </c>
      <c r="B390" s="98" t="str">
        <f t="shared" si="52"/>
        <v/>
      </c>
      <c r="C390" s="99"/>
      <c r="D390" s="137"/>
      <c r="E390" s="100"/>
      <c r="F390" s="57"/>
      <c r="G390" s="58">
        <f t="shared" si="54"/>
        <v>0</v>
      </c>
      <c r="H390" s="58">
        <f>IF(E390="",0,IFERROR(VLOOKUP(E390,档案费管理台账!$D$4:$H$1000,5,0),0))</f>
        <v>0</v>
      </c>
      <c r="I390" s="57"/>
      <c r="J390" s="57"/>
      <c r="K390" s="57"/>
      <c r="L390" s="57"/>
      <c r="M390" s="58" t="str">
        <f t="shared" si="55"/>
        <v/>
      </c>
      <c r="N390" s="102"/>
    </row>
    <row r="391" spans="1:14">
      <c r="A391" s="97" t="str">
        <f t="shared" si="53"/>
        <v/>
      </c>
      <c r="B391" s="98" t="str">
        <f t="shared" si="52"/>
        <v/>
      </c>
      <c r="C391" s="99"/>
      <c r="D391" s="137"/>
      <c r="E391" s="100"/>
      <c r="F391" s="57"/>
      <c r="G391" s="58">
        <f t="shared" si="54"/>
        <v>0</v>
      </c>
      <c r="H391" s="58">
        <f>IF(E391="",0,IFERROR(VLOOKUP(E391,档案费管理台账!$D$4:$H$1000,5,0),0))</f>
        <v>0</v>
      </c>
      <c r="I391" s="57"/>
      <c r="J391" s="57"/>
      <c r="K391" s="57"/>
      <c r="L391" s="57"/>
      <c r="M391" s="58" t="str">
        <f t="shared" si="55"/>
        <v/>
      </c>
      <c r="N391" s="102"/>
    </row>
    <row r="392" spans="1:14">
      <c r="A392" s="97" t="str">
        <f t="shared" si="53"/>
        <v/>
      </c>
      <c r="B392" s="98" t="str">
        <f t="shared" si="52"/>
        <v/>
      </c>
      <c r="C392" s="99"/>
      <c r="D392" s="137"/>
      <c r="E392" s="100"/>
      <c r="F392" s="57"/>
      <c r="G392" s="58">
        <f t="shared" si="54"/>
        <v>0</v>
      </c>
      <c r="H392" s="58">
        <f>IF(E392="",0,IFERROR(VLOOKUP(E392,档案费管理台账!$D$4:$H$1000,5,0),0))</f>
        <v>0</v>
      </c>
      <c r="I392" s="57"/>
      <c r="J392" s="57"/>
      <c r="K392" s="57"/>
      <c r="L392" s="57"/>
      <c r="M392" s="58" t="str">
        <f t="shared" si="55"/>
        <v/>
      </c>
      <c r="N392" s="102"/>
    </row>
    <row r="393" spans="1:14">
      <c r="A393" s="97" t="str">
        <f t="shared" si="53"/>
        <v/>
      </c>
      <c r="B393" s="98" t="str">
        <f t="shared" si="52"/>
        <v/>
      </c>
      <c r="C393" s="99"/>
      <c r="D393" s="137"/>
      <c r="E393" s="100"/>
      <c r="F393" s="57"/>
      <c r="G393" s="58">
        <f t="shared" si="54"/>
        <v>0</v>
      </c>
      <c r="H393" s="58">
        <f>IF(E393="",0,IFERROR(VLOOKUP(E393,档案费管理台账!$D$4:$H$1000,5,0),0))</f>
        <v>0</v>
      </c>
      <c r="I393" s="57"/>
      <c r="J393" s="57"/>
      <c r="K393" s="57"/>
      <c r="L393" s="57"/>
      <c r="M393" s="58" t="str">
        <f t="shared" si="55"/>
        <v/>
      </c>
      <c r="N393" s="102"/>
    </row>
    <row r="394" spans="1:14">
      <c r="A394" s="97" t="str">
        <f t="shared" si="53"/>
        <v/>
      </c>
      <c r="B394" s="98" t="str">
        <f t="shared" si="52"/>
        <v/>
      </c>
      <c r="C394" s="99"/>
      <c r="D394" s="137"/>
      <c r="E394" s="100"/>
      <c r="F394" s="57"/>
      <c r="G394" s="58">
        <f t="shared" si="54"/>
        <v>0</v>
      </c>
      <c r="H394" s="58">
        <f>IF(E394="",0,IFERROR(VLOOKUP(E394,档案费管理台账!$D$4:$H$1000,5,0),0))</f>
        <v>0</v>
      </c>
      <c r="I394" s="57"/>
      <c r="J394" s="57"/>
      <c r="K394" s="57"/>
      <c r="L394" s="57"/>
      <c r="M394" s="58" t="str">
        <f t="shared" si="55"/>
        <v/>
      </c>
      <c r="N394" s="102"/>
    </row>
    <row r="395" spans="1:14">
      <c r="A395" s="97" t="str">
        <f t="shared" si="53"/>
        <v/>
      </c>
      <c r="B395" s="98" t="str">
        <f t="shared" si="52"/>
        <v/>
      </c>
      <c r="C395" s="99"/>
      <c r="D395" s="137"/>
      <c r="E395" s="100"/>
      <c r="F395" s="57"/>
      <c r="G395" s="58">
        <f t="shared" si="54"/>
        <v>0</v>
      </c>
      <c r="H395" s="58">
        <f>IF(E395="",0,IFERROR(VLOOKUP(E395,档案费管理台账!$D$4:$H$1000,5,0),0))</f>
        <v>0</v>
      </c>
      <c r="I395" s="57"/>
      <c r="J395" s="57"/>
      <c r="K395" s="57"/>
      <c r="L395" s="57"/>
      <c r="M395" s="58" t="str">
        <f t="shared" si="55"/>
        <v/>
      </c>
      <c r="N395" s="102"/>
    </row>
    <row r="396" spans="1:14">
      <c r="A396" s="97" t="str">
        <f t="shared" si="53"/>
        <v/>
      </c>
      <c r="B396" s="98" t="str">
        <f t="shared" si="52"/>
        <v/>
      </c>
      <c r="C396" s="99"/>
      <c r="D396" s="137"/>
      <c r="E396" s="100"/>
      <c r="F396" s="57"/>
      <c r="G396" s="58">
        <f t="shared" si="54"/>
        <v>0</v>
      </c>
      <c r="H396" s="58">
        <f>IF(E396="",0,IFERROR(VLOOKUP(E396,档案费管理台账!$D$4:$H$1000,5,0),0))</f>
        <v>0</v>
      </c>
      <c r="I396" s="57"/>
      <c r="J396" s="57"/>
      <c r="K396" s="57"/>
      <c r="L396" s="57"/>
      <c r="M396" s="58" t="str">
        <f t="shared" si="55"/>
        <v/>
      </c>
      <c r="N396" s="102"/>
    </row>
    <row r="397" spans="1:14">
      <c r="A397" s="97" t="str">
        <f t="shared" si="53"/>
        <v/>
      </c>
      <c r="B397" s="98" t="str">
        <f t="shared" si="52"/>
        <v/>
      </c>
      <c r="C397" s="99"/>
      <c r="D397" s="137"/>
      <c r="E397" s="100"/>
      <c r="F397" s="57"/>
      <c r="G397" s="58">
        <f t="shared" si="54"/>
        <v>0</v>
      </c>
      <c r="H397" s="58">
        <f>IF(E397="",0,IFERROR(VLOOKUP(E397,档案费管理台账!$D$4:$H$1000,5,0),0))</f>
        <v>0</v>
      </c>
      <c r="I397" s="57"/>
      <c r="J397" s="57"/>
      <c r="K397" s="57"/>
      <c r="L397" s="57"/>
      <c r="M397" s="58" t="str">
        <f t="shared" si="55"/>
        <v/>
      </c>
      <c r="N397" s="102"/>
    </row>
    <row r="398" spans="1:14">
      <c r="A398" s="97" t="str">
        <f t="shared" si="53"/>
        <v/>
      </c>
      <c r="B398" s="98" t="str">
        <f t="shared" si="52"/>
        <v/>
      </c>
      <c r="C398" s="99"/>
      <c r="D398" s="137"/>
      <c r="E398" s="100"/>
      <c r="F398" s="57"/>
      <c r="G398" s="58">
        <f t="shared" si="54"/>
        <v>0</v>
      </c>
      <c r="H398" s="58">
        <f>IF(E398="",0,IFERROR(VLOOKUP(E398,档案费管理台账!$D$4:$H$1000,5,0),0))</f>
        <v>0</v>
      </c>
      <c r="I398" s="57"/>
      <c r="J398" s="57"/>
      <c r="K398" s="57"/>
      <c r="L398" s="57"/>
      <c r="M398" s="58" t="str">
        <f t="shared" si="55"/>
        <v/>
      </c>
      <c r="N398" s="102"/>
    </row>
    <row r="399" spans="1:14">
      <c r="A399" s="97" t="str">
        <f t="shared" si="53"/>
        <v/>
      </c>
      <c r="B399" s="98" t="str">
        <f t="shared" si="52"/>
        <v/>
      </c>
      <c r="C399" s="99"/>
      <c r="D399" s="137"/>
      <c r="E399" s="100"/>
      <c r="F399" s="57"/>
      <c r="G399" s="58">
        <f t="shared" si="54"/>
        <v>0</v>
      </c>
      <c r="H399" s="58">
        <f>IF(E399="",0,IFERROR(VLOOKUP(E399,档案费管理台账!$D$4:$H$1000,5,0),0))</f>
        <v>0</v>
      </c>
      <c r="I399" s="57"/>
      <c r="J399" s="57"/>
      <c r="K399" s="57"/>
      <c r="L399" s="57"/>
      <c r="M399" s="58" t="str">
        <f t="shared" si="55"/>
        <v/>
      </c>
      <c r="N399" s="102"/>
    </row>
    <row r="400" spans="1:14">
      <c r="A400" s="97" t="str">
        <f t="shared" si="53"/>
        <v/>
      </c>
      <c r="B400" s="98" t="str">
        <f t="shared" si="52"/>
        <v/>
      </c>
      <c r="C400" s="99"/>
      <c r="D400" s="137"/>
      <c r="E400" s="100"/>
      <c r="F400" s="57"/>
      <c r="G400" s="58">
        <f t="shared" si="54"/>
        <v>0</v>
      </c>
      <c r="H400" s="58">
        <f>IF(E400="",0,IFERROR(VLOOKUP(E400,档案费管理台账!$D$4:$H$1000,5,0),0))</f>
        <v>0</v>
      </c>
      <c r="I400" s="57"/>
      <c r="J400" s="57"/>
      <c r="K400" s="57"/>
      <c r="L400" s="57"/>
      <c r="M400" s="58" t="str">
        <f t="shared" si="55"/>
        <v/>
      </c>
      <c r="N400" s="102"/>
    </row>
    <row r="401" spans="1:14">
      <c r="A401" s="97" t="str">
        <f t="shared" si="53"/>
        <v/>
      </c>
      <c r="B401" s="98" t="str">
        <f t="shared" si="52"/>
        <v/>
      </c>
      <c r="C401" s="99"/>
      <c r="D401" s="137"/>
      <c r="E401" s="100"/>
      <c r="F401" s="57"/>
      <c r="G401" s="58">
        <f t="shared" si="54"/>
        <v>0</v>
      </c>
      <c r="H401" s="58">
        <f>IF(E401="",0,IFERROR(VLOOKUP(E401,档案费管理台账!$D$4:$H$1000,5,0),0))</f>
        <v>0</v>
      </c>
      <c r="I401" s="57"/>
      <c r="J401" s="57"/>
      <c r="K401" s="57"/>
      <c r="L401" s="57"/>
      <c r="M401" s="58" t="str">
        <f t="shared" si="55"/>
        <v/>
      </c>
      <c r="N401" s="102"/>
    </row>
    <row r="402" spans="1:14">
      <c r="A402" s="97" t="str">
        <f t="shared" si="53"/>
        <v/>
      </c>
      <c r="B402" s="98" t="str">
        <f t="shared" si="52"/>
        <v/>
      </c>
      <c r="C402" s="99"/>
      <c r="D402" s="137"/>
      <c r="E402" s="100"/>
      <c r="F402" s="57"/>
      <c r="G402" s="58">
        <f t="shared" si="54"/>
        <v>0</v>
      </c>
      <c r="H402" s="58">
        <f>IF(E402="",0,IFERROR(VLOOKUP(E402,档案费管理台账!$D$4:$H$1000,5,0),0))</f>
        <v>0</v>
      </c>
      <c r="I402" s="57"/>
      <c r="J402" s="57"/>
      <c r="K402" s="57"/>
      <c r="L402" s="57"/>
      <c r="M402" s="58" t="str">
        <f t="shared" si="55"/>
        <v/>
      </c>
      <c r="N402" s="102"/>
    </row>
    <row r="403" spans="1:14">
      <c r="A403" s="97" t="str">
        <f t="shared" si="53"/>
        <v/>
      </c>
      <c r="B403" s="98" t="str">
        <f t="shared" si="52"/>
        <v/>
      </c>
      <c r="C403" s="99"/>
      <c r="D403" s="137"/>
      <c r="E403" s="100"/>
      <c r="F403" s="57"/>
      <c r="G403" s="58">
        <f t="shared" si="54"/>
        <v>0</v>
      </c>
      <c r="H403" s="58">
        <f>IF(E403="",0,IFERROR(VLOOKUP(E403,档案费管理台账!$D$4:$H$1000,5,0),0))</f>
        <v>0</v>
      </c>
      <c r="I403" s="57"/>
      <c r="J403" s="57"/>
      <c r="K403" s="57"/>
      <c r="L403" s="57"/>
      <c r="M403" s="58" t="str">
        <f t="shared" si="55"/>
        <v/>
      </c>
      <c r="N403" s="102"/>
    </row>
    <row r="404" spans="1:14">
      <c r="A404" s="97" t="str">
        <f t="shared" si="53"/>
        <v/>
      </c>
      <c r="B404" s="98" t="str">
        <f t="shared" si="52"/>
        <v/>
      </c>
      <c r="C404" s="99"/>
      <c r="D404" s="137"/>
      <c r="E404" s="100"/>
      <c r="F404" s="57"/>
      <c r="G404" s="58">
        <f t="shared" si="54"/>
        <v>0</v>
      </c>
      <c r="H404" s="58">
        <f>IF(E404="",0,IFERROR(VLOOKUP(E404,档案费管理台账!$D$4:$H$1000,5,0),0))</f>
        <v>0</v>
      </c>
      <c r="I404" s="57"/>
      <c r="J404" s="57"/>
      <c r="K404" s="57"/>
      <c r="L404" s="57"/>
      <c r="M404" s="58" t="str">
        <f t="shared" si="55"/>
        <v/>
      </c>
      <c r="N404" s="102"/>
    </row>
    <row r="405" spans="1:14">
      <c r="A405" s="97" t="str">
        <f t="shared" si="53"/>
        <v/>
      </c>
      <c r="B405" s="98" t="str">
        <f t="shared" si="52"/>
        <v/>
      </c>
      <c r="C405" s="99"/>
      <c r="D405" s="137"/>
      <c r="E405" s="100"/>
      <c r="F405" s="57"/>
      <c r="G405" s="58">
        <f t="shared" si="54"/>
        <v>0</v>
      </c>
      <c r="H405" s="58">
        <f>IF(E405="",0,IFERROR(VLOOKUP(E405,档案费管理台账!$D$4:$H$1000,5,0),0))</f>
        <v>0</v>
      </c>
      <c r="I405" s="57"/>
      <c r="J405" s="57"/>
      <c r="K405" s="57"/>
      <c r="L405" s="57"/>
      <c r="M405" s="58" t="str">
        <f t="shared" si="55"/>
        <v/>
      </c>
      <c r="N405" s="102"/>
    </row>
    <row r="406" spans="1:14">
      <c r="A406" s="97" t="str">
        <f t="shared" si="53"/>
        <v/>
      </c>
      <c r="B406" s="98" t="str">
        <f t="shared" si="52"/>
        <v/>
      </c>
      <c r="C406" s="99"/>
      <c r="D406" s="137"/>
      <c r="E406" s="100"/>
      <c r="F406" s="57"/>
      <c r="G406" s="58">
        <f t="shared" si="54"/>
        <v>0</v>
      </c>
      <c r="H406" s="58">
        <f>IF(E406="",0,IFERROR(VLOOKUP(E406,档案费管理台账!$D$4:$H$1000,5,0),0))</f>
        <v>0</v>
      </c>
      <c r="I406" s="57"/>
      <c r="J406" s="57"/>
      <c r="K406" s="57"/>
      <c r="L406" s="57"/>
      <c r="M406" s="58" t="str">
        <f t="shared" si="55"/>
        <v/>
      </c>
      <c r="N406" s="102"/>
    </row>
    <row r="407" spans="1:14">
      <c r="A407" s="97" t="str">
        <f t="shared" si="53"/>
        <v/>
      </c>
      <c r="B407" s="98" t="str">
        <f t="shared" si="52"/>
        <v/>
      </c>
      <c r="C407" s="99"/>
      <c r="D407" s="137"/>
      <c r="E407" s="100"/>
      <c r="F407" s="57"/>
      <c r="G407" s="58">
        <f t="shared" si="54"/>
        <v>0</v>
      </c>
      <c r="H407" s="58">
        <f>IF(E407="",0,IFERROR(VLOOKUP(E407,档案费管理台账!$D$4:$H$1000,5,0),0))</f>
        <v>0</v>
      </c>
      <c r="I407" s="57"/>
      <c r="J407" s="57"/>
      <c r="K407" s="57"/>
      <c r="L407" s="57"/>
      <c r="M407" s="58" t="str">
        <f t="shared" si="55"/>
        <v/>
      </c>
      <c r="N407" s="102"/>
    </row>
    <row r="408" spans="1:14">
      <c r="A408" s="97" t="str">
        <f t="shared" si="53"/>
        <v/>
      </c>
      <c r="B408" s="98" t="str">
        <f t="shared" si="52"/>
        <v/>
      </c>
      <c r="C408" s="99"/>
      <c r="D408" s="137"/>
      <c r="E408" s="100"/>
      <c r="F408" s="57"/>
      <c r="G408" s="58">
        <f t="shared" si="54"/>
        <v>0</v>
      </c>
      <c r="H408" s="58">
        <f>IF(E408="",0,IFERROR(VLOOKUP(E408,档案费管理台账!$D$4:$H$1000,5,0),0))</f>
        <v>0</v>
      </c>
      <c r="I408" s="57"/>
      <c r="J408" s="57"/>
      <c r="K408" s="57"/>
      <c r="L408" s="57"/>
      <c r="M408" s="58" t="str">
        <f t="shared" si="55"/>
        <v/>
      </c>
      <c r="N408" s="102"/>
    </row>
    <row r="409" spans="1:14">
      <c r="A409" s="97" t="str">
        <f t="shared" si="53"/>
        <v/>
      </c>
      <c r="B409" s="98" t="str">
        <f t="shared" si="52"/>
        <v/>
      </c>
      <c r="C409" s="99"/>
      <c r="D409" s="137"/>
      <c r="E409" s="100"/>
      <c r="F409" s="57"/>
      <c r="G409" s="58">
        <f t="shared" si="54"/>
        <v>0</v>
      </c>
      <c r="H409" s="58">
        <f>IF(E409="",0,IFERROR(VLOOKUP(E409,档案费管理台账!$D$4:$H$1000,5,0),0))</f>
        <v>0</v>
      </c>
      <c r="I409" s="57"/>
      <c r="J409" s="57"/>
      <c r="K409" s="57"/>
      <c r="L409" s="57"/>
      <c r="M409" s="58" t="str">
        <f t="shared" si="55"/>
        <v/>
      </c>
      <c r="N409" s="102"/>
    </row>
    <row r="410" spans="1:14">
      <c r="A410" s="97" t="str">
        <f t="shared" si="53"/>
        <v/>
      </c>
      <c r="B410" s="98" t="str">
        <f t="shared" si="52"/>
        <v/>
      </c>
      <c r="C410" s="99"/>
      <c r="D410" s="137"/>
      <c r="E410" s="100"/>
      <c r="F410" s="57"/>
      <c r="G410" s="58">
        <f t="shared" si="54"/>
        <v>0</v>
      </c>
      <c r="H410" s="58">
        <f>IF(E410="",0,IFERROR(VLOOKUP(E410,档案费管理台账!$D$4:$H$1000,5,0),0))</f>
        <v>0</v>
      </c>
      <c r="I410" s="57"/>
      <c r="J410" s="57"/>
      <c r="K410" s="57"/>
      <c r="L410" s="57"/>
      <c r="M410" s="58" t="str">
        <f t="shared" si="55"/>
        <v/>
      </c>
      <c r="N410" s="102"/>
    </row>
    <row r="411" spans="1:14">
      <c r="A411" s="97" t="str">
        <f t="shared" si="53"/>
        <v/>
      </c>
      <c r="B411" s="98" t="str">
        <f t="shared" si="52"/>
        <v/>
      </c>
      <c r="C411" s="99"/>
      <c r="D411" s="137"/>
      <c r="E411" s="100"/>
      <c r="F411" s="57"/>
      <c r="G411" s="58">
        <f t="shared" si="54"/>
        <v>0</v>
      </c>
      <c r="H411" s="58">
        <f>IF(E411="",0,IFERROR(VLOOKUP(E411,档案费管理台账!$D$4:$H$1000,5,0),0))</f>
        <v>0</v>
      </c>
      <c r="I411" s="57"/>
      <c r="J411" s="57"/>
      <c r="K411" s="57"/>
      <c r="L411" s="57"/>
      <c r="M411" s="58" t="str">
        <f t="shared" si="55"/>
        <v/>
      </c>
      <c r="N411" s="102"/>
    </row>
    <row r="412" spans="1:14">
      <c r="A412" s="97" t="str">
        <f t="shared" si="53"/>
        <v/>
      </c>
      <c r="B412" s="98" t="str">
        <f t="shared" si="52"/>
        <v/>
      </c>
      <c r="C412" s="99"/>
      <c r="D412" s="137"/>
      <c r="E412" s="100"/>
      <c r="F412" s="57"/>
      <c r="G412" s="58">
        <f t="shared" si="54"/>
        <v>0</v>
      </c>
      <c r="H412" s="58">
        <f>IF(E412="",0,IFERROR(VLOOKUP(E412,档案费管理台账!$D$4:$H$1000,5,0),0))</f>
        <v>0</v>
      </c>
      <c r="I412" s="57"/>
      <c r="J412" s="57"/>
      <c r="K412" s="57"/>
      <c r="L412" s="57"/>
      <c r="M412" s="58" t="str">
        <f t="shared" si="55"/>
        <v/>
      </c>
      <c r="N412" s="102"/>
    </row>
    <row r="413" spans="1:14">
      <c r="A413" s="97" t="str">
        <f t="shared" si="53"/>
        <v/>
      </c>
      <c r="B413" s="98" t="str">
        <f t="shared" si="52"/>
        <v/>
      </c>
      <c r="C413" s="99"/>
      <c r="D413" s="137"/>
      <c r="E413" s="100"/>
      <c r="F413" s="57"/>
      <c r="G413" s="58">
        <f t="shared" si="54"/>
        <v>0</v>
      </c>
      <c r="H413" s="58">
        <f>IF(E413="",0,IFERROR(VLOOKUP(E413,档案费管理台账!$D$4:$H$1000,5,0),0))</f>
        <v>0</v>
      </c>
      <c r="I413" s="57"/>
      <c r="J413" s="57"/>
      <c r="K413" s="57"/>
      <c r="L413" s="57"/>
      <c r="M413" s="58" t="str">
        <f t="shared" si="55"/>
        <v/>
      </c>
      <c r="N413" s="102"/>
    </row>
    <row r="414" spans="1:14">
      <c r="A414" s="97" t="str">
        <f t="shared" si="53"/>
        <v/>
      </c>
      <c r="B414" s="98" t="str">
        <f t="shared" si="52"/>
        <v/>
      </c>
      <c r="C414" s="99"/>
      <c r="D414" s="137"/>
      <c r="E414" s="100"/>
      <c r="F414" s="57"/>
      <c r="G414" s="58">
        <f t="shared" si="54"/>
        <v>0</v>
      </c>
      <c r="H414" s="58">
        <f>IF(E414="",0,IFERROR(VLOOKUP(E414,档案费管理台账!$D$4:$H$1000,5,0),0))</f>
        <v>0</v>
      </c>
      <c r="I414" s="57"/>
      <c r="J414" s="57"/>
      <c r="K414" s="57"/>
      <c r="L414" s="57"/>
      <c r="M414" s="58" t="str">
        <f t="shared" si="55"/>
        <v/>
      </c>
      <c r="N414" s="102"/>
    </row>
    <row r="415" spans="1:14">
      <c r="A415" s="97" t="str">
        <f t="shared" si="53"/>
        <v/>
      </c>
      <c r="B415" s="98" t="str">
        <f t="shared" si="52"/>
        <v/>
      </c>
      <c r="C415" s="99"/>
      <c r="D415" s="137"/>
      <c r="E415" s="100"/>
      <c r="F415" s="57"/>
      <c r="G415" s="58">
        <f t="shared" si="54"/>
        <v>0</v>
      </c>
      <c r="H415" s="58">
        <f>IF(E415="",0,IFERROR(VLOOKUP(E415,档案费管理台账!$D$4:$H$1000,5,0),0))</f>
        <v>0</v>
      </c>
      <c r="I415" s="57"/>
      <c r="J415" s="57"/>
      <c r="K415" s="57"/>
      <c r="L415" s="57"/>
      <c r="M415" s="58" t="str">
        <f t="shared" si="55"/>
        <v/>
      </c>
      <c r="N415" s="102"/>
    </row>
    <row r="416" spans="1:14">
      <c r="A416" s="97" t="str">
        <f t="shared" si="53"/>
        <v/>
      </c>
      <c r="B416" s="98" t="str">
        <f t="shared" si="52"/>
        <v/>
      </c>
      <c r="C416" s="99"/>
      <c r="D416" s="137"/>
      <c r="E416" s="100"/>
      <c r="F416" s="57"/>
      <c r="G416" s="58">
        <f t="shared" si="54"/>
        <v>0</v>
      </c>
      <c r="H416" s="58">
        <f>IF(E416="",0,IFERROR(VLOOKUP(E416,档案费管理台账!$D$4:$H$1000,5,0),0))</f>
        <v>0</v>
      </c>
      <c r="I416" s="57"/>
      <c r="J416" s="57"/>
      <c r="K416" s="57"/>
      <c r="L416" s="57"/>
      <c r="M416" s="58" t="str">
        <f t="shared" si="55"/>
        <v/>
      </c>
      <c r="N416" s="102"/>
    </row>
    <row r="417" spans="1:14">
      <c r="A417" s="97" t="str">
        <f t="shared" si="53"/>
        <v/>
      </c>
      <c r="B417" s="98" t="str">
        <f t="shared" si="52"/>
        <v/>
      </c>
      <c r="C417" s="99"/>
      <c r="D417" s="137"/>
      <c r="E417" s="100"/>
      <c r="F417" s="57"/>
      <c r="G417" s="58">
        <f t="shared" si="54"/>
        <v>0</v>
      </c>
      <c r="H417" s="58">
        <f>IF(E417="",0,IFERROR(VLOOKUP(E417,档案费管理台账!$D$4:$H$1000,5,0),0))</f>
        <v>0</v>
      </c>
      <c r="I417" s="57"/>
      <c r="J417" s="57"/>
      <c r="K417" s="57"/>
      <c r="L417" s="57"/>
      <c r="M417" s="58" t="str">
        <f t="shared" si="55"/>
        <v/>
      </c>
      <c r="N417" s="102"/>
    </row>
    <row r="418" spans="1:14">
      <c r="A418" s="97" t="str">
        <f t="shared" si="53"/>
        <v/>
      </c>
      <c r="B418" s="98" t="str">
        <f t="shared" si="52"/>
        <v/>
      </c>
      <c r="C418" s="99"/>
      <c r="D418" s="137"/>
      <c r="E418" s="100"/>
      <c r="F418" s="57"/>
      <c r="G418" s="58">
        <f t="shared" si="54"/>
        <v>0</v>
      </c>
      <c r="H418" s="58">
        <f>IF(E418="",0,IFERROR(VLOOKUP(E418,档案费管理台账!$D$4:$H$1000,5,0),0))</f>
        <v>0</v>
      </c>
      <c r="I418" s="57"/>
      <c r="J418" s="57"/>
      <c r="K418" s="57"/>
      <c r="L418" s="57"/>
      <c r="M418" s="58" t="str">
        <f t="shared" si="55"/>
        <v/>
      </c>
      <c r="N418" s="102"/>
    </row>
    <row r="419" spans="1:14">
      <c r="A419" s="97" t="str">
        <f t="shared" si="53"/>
        <v/>
      </c>
      <c r="B419" s="98" t="str">
        <f t="shared" si="52"/>
        <v/>
      </c>
      <c r="C419" s="99"/>
      <c r="D419" s="137"/>
      <c r="E419" s="100"/>
      <c r="F419" s="57"/>
      <c r="G419" s="58">
        <f t="shared" si="54"/>
        <v>0</v>
      </c>
      <c r="H419" s="58">
        <f>IF(E419="",0,IFERROR(VLOOKUP(E419,档案费管理台账!$D$4:$H$1000,5,0),0))</f>
        <v>0</v>
      </c>
      <c r="I419" s="57"/>
      <c r="J419" s="57"/>
      <c r="K419" s="57"/>
      <c r="L419" s="57"/>
      <c r="M419" s="58" t="str">
        <f t="shared" si="55"/>
        <v/>
      </c>
      <c r="N419" s="102"/>
    </row>
    <row r="420" spans="1:14">
      <c r="A420" s="97" t="str">
        <f t="shared" si="53"/>
        <v/>
      </c>
      <c r="B420" s="98" t="str">
        <f t="shared" si="52"/>
        <v/>
      </c>
      <c r="C420" s="99"/>
      <c r="D420" s="137"/>
      <c r="E420" s="100"/>
      <c r="F420" s="57"/>
      <c r="G420" s="58">
        <f t="shared" si="54"/>
        <v>0</v>
      </c>
      <c r="H420" s="58">
        <f>IF(E420="",0,IFERROR(VLOOKUP(E420,档案费管理台账!$D$4:$H$1000,5,0),0))</f>
        <v>0</v>
      </c>
      <c r="I420" s="57"/>
      <c r="J420" s="57"/>
      <c r="K420" s="57"/>
      <c r="L420" s="57"/>
      <c r="M420" s="58" t="str">
        <f t="shared" si="55"/>
        <v/>
      </c>
      <c r="N420" s="102"/>
    </row>
    <row r="421" spans="1:14">
      <c r="A421" s="97" t="str">
        <f t="shared" si="53"/>
        <v/>
      </c>
      <c r="B421" s="98" t="str">
        <f t="shared" si="52"/>
        <v/>
      </c>
      <c r="C421" s="99"/>
      <c r="D421" s="137"/>
      <c r="E421" s="100"/>
      <c r="F421" s="57"/>
      <c r="G421" s="58">
        <f t="shared" si="54"/>
        <v>0</v>
      </c>
      <c r="H421" s="58">
        <f>IF(E421="",0,IFERROR(VLOOKUP(E421,档案费管理台账!$D$4:$H$1000,5,0),0))</f>
        <v>0</v>
      </c>
      <c r="I421" s="57"/>
      <c r="J421" s="57"/>
      <c r="K421" s="57"/>
      <c r="L421" s="57"/>
      <c r="M421" s="58" t="str">
        <f t="shared" si="55"/>
        <v/>
      </c>
      <c r="N421" s="102"/>
    </row>
    <row r="422" spans="1:14">
      <c r="A422" s="97" t="str">
        <f t="shared" si="53"/>
        <v/>
      </c>
      <c r="B422" s="98" t="str">
        <f t="shared" si="52"/>
        <v/>
      </c>
      <c r="C422" s="99"/>
      <c r="D422" s="137"/>
      <c r="E422" s="100"/>
      <c r="F422" s="57"/>
      <c r="G422" s="58">
        <f t="shared" si="54"/>
        <v>0</v>
      </c>
      <c r="H422" s="58">
        <f>IF(E422="",0,IFERROR(VLOOKUP(E422,档案费管理台账!$D$4:$H$1000,5,0),0))</f>
        <v>0</v>
      </c>
      <c r="I422" s="57"/>
      <c r="J422" s="57"/>
      <c r="K422" s="57"/>
      <c r="L422" s="57"/>
      <c r="M422" s="58" t="str">
        <f t="shared" si="55"/>
        <v/>
      </c>
      <c r="N422" s="102"/>
    </row>
    <row r="423" spans="1:14">
      <c r="A423" s="97" t="str">
        <f t="shared" si="53"/>
        <v/>
      </c>
      <c r="B423" s="98" t="str">
        <f t="shared" si="52"/>
        <v/>
      </c>
      <c r="C423" s="99"/>
      <c r="D423" s="137"/>
      <c r="E423" s="100"/>
      <c r="F423" s="57"/>
      <c r="G423" s="58">
        <f t="shared" si="54"/>
        <v>0</v>
      </c>
      <c r="H423" s="58">
        <f>IF(E423="",0,IFERROR(VLOOKUP(E423,档案费管理台账!$D$4:$H$1000,5,0),0))</f>
        <v>0</v>
      </c>
      <c r="I423" s="57"/>
      <c r="J423" s="57"/>
      <c r="K423" s="57"/>
      <c r="L423" s="57"/>
      <c r="M423" s="58" t="str">
        <f t="shared" si="55"/>
        <v/>
      </c>
      <c r="N423" s="102"/>
    </row>
    <row r="424" spans="1:14">
      <c r="A424" s="97" t="str">
        <f t="shared" si="53"/>
        <v/>
      </c>
      <c r="B424" s="98" t="str">
        <f t="shared" si="52"/>
        <v/>
      </c>
      <c r="C424" s="99"/>
      <c r="D424" s="137"/>
      <c r="E424" s="100"/>
      <c r="F424" s="57"/>
      <c r="G424" s="58">
        <f t="shared" si="54"/>
        <v>0</v>
      </c>
      <c r="H424" s="58">
        <f>IF(E424="",0,IFERROR(VLOOKUP(E424,档案费管理台账!$D$4:$H$1000,5,0),0))</f>
        <v>0</v>
      </c>
      <c r="I424" s="57"/>
      <c r="J424" s="57"/>
      <c r="K424" s="57"/>
      <c r="L424" s="57"/>
      <c r="M424" s="58" t="str">
        <f t="shared" si="55"/>
        <v/>
      </c>
      <c r="N424" s="102"/>
    </row>
    <row r="425" spans="1:14">
      <c r="A425" s="97" t="str">
        <f t="shared" si="53"/>
        <v/>
      </c>
      <c r="B425" s="98" t="str">
        <f t="shared" si="52"/>
        <v/>
      </c>
      <c r="C425" s="99"/>
      <c r="D425" s="137"/>
      <c r="E425" s="100"/>
      <c r="F425" s="57"/>
      <c r="G425" s="58">
        <f t="shared" si="54"/>
        <v>0</v>
      </c>
      <c r="H425" s="58">
        <f>IF(E425="",0,IFERROR(VLOOKUP(E425,档案费管理台账!$D$4:$H$1000,5,0),0))</f>
        <v>0</v>
      </c>
      <c r="I425" s="57"/>
      <c r="J425" s="57"/>
      <c r="K425" s="57"/>
      <c r="L425" s="57"/>
      <c r="M425" s="58" t="str">
        <f t="shared" si="55"/>
        <v/>
      </c>
      <c r="N425" s="102"/>
    </row>
    <row r="426" spans="1:14">
      <c r="A426" s="97" t="str">
        <f t="shared" si="53"/>
        <v/>
      </c>
      <c r="B426" s="98" t="str">
        <f t="shared" si="52"/>
        <v/>
      </c>
      <c r="C426" s="99"/>
      <c r="D426" s="137"/>
      <c r="E426" s="100"/>
      <c r="F426" s="57"/>
      <c r="G426" s="58">
        <f t="shared" si="54"/>
        <v>0</v>
      </c>
      <c r="H426" s="58">
        <f>IF(E426="",0,IFERROR(VLOOKUP(E426,档案费管理台账!$D$4:$H$1000,5,0),0))</f>
        <v>0</v>
      </c>
      <c r="I426" s="57"/>
      <c r="J426" s="57"/>
      <c r="K426" s="57"/>
      <c r="L426" s="57"/>
      <c r="M426" s="58" t="str">
        <f t="shared" si="55"/>
        <v/>
      </c>
      <c r="N426" s="102"/>
    </row>
    <row r="427" spans="1:14">
      <c r="A427" s="97" t="str">
        <f t="shared" si="53"/>
        <v/>
      </c>
      <c r="B427" s="98" t="str">
        <f t="shared" si="52"/>
        <v/>
      </c>
      <c r="C427" s="99"/>
      <c r="D427" s="137"/>
      <c r="E427" s="100"/>
      <c r="F427" s="57"/>
      <c r="G427" s="58">
        <f t="shared" si="54"/>
        <v>0</v>
      </c>
      <c r="H427" s="58">
        <f>IF(E427="",0,IFERROR(VLOOKUP(E427,档案费管理台账!$D$4:$H$1000,5,0),0))</f>
        <v>0</v>
      </c>
      <c r="I427" s="57"/>
      <c r="J427" s="57"/>
      <c r="K427" s="57"/>
      <c r="L427" s="57"/>
      <c r="M427" s="58" t="str">
        <f t="shared" si="55"/>
        <v/>
      </c>
      <c r="N427" s="102"/>
    </row>
    <row r="428" spans="1:14">
      <c r="A428" s="97" t="str">
        <f t="shared" si="53"/>
        <v/>
      </c>
      <c r="B428" s="98" t="str">
        <f t="shared" ref="B428:B491" si="56">IF(C428="","",MONTH(C428)&amp;"月")</f>
        <v/>
      </c>
      <c r="C428" s="99"/>
      <c r="D428" s="137"/>
      <c r="E428" s="100"/>
      <c r="F428" s="57"/>
      <c r="G428" s="58">
        <f t="shared" si="54"/>
        <v>0</v>
      </c>
      <c r="H428" s="58">
        <f>IF(E428="",0,IFERROR(VLOOKUP(E428,档案费管理台账!$D$4:$H$1000,5,0),0))</f>
        <v>0</v>
      </c>
      <c r="I428" s="57"/>
      <c r="J428" s="57"/>
      <c r="K428" s="57"/>
      <c r="L428" s="57"/>
      <c r="M428" s="58" t="str">
        <f t="shared" si="55"/>
        <v/>
      </c>
      <c r="N428" s="102"/>
    </row>
    <row r="429" spans="1:14">
      <c r="A429" s="97" t="str">
        <f t="shared" ref="A429:A492" si="57">IF(C429="","",ROW()-42)</f>
        <v/>
      </c>
      <c r="B429" s="98" t="str">
        <f t="shared" si="56"/>
        <v/>
      </c>
      <c r="C429" s="99"/>
      <c r="D429" s="137"/>
      <c r="E429" s="100"/>
      <c r="F429" s="57"/>
      <c r="G429" s="58">
        <f t="shared" ref="G429:G492" si="58">IF(F429="",0,F429*$K$41)</f>
        <v>0</v>
      </c>
      <c r="H429" s="58">
        <f>IF(E429="",0,IFERROR(VLOOKUP(E429,档案费管理台账!$D$4:$H$1000,5,0),0))</f>
        <v>0</v>
      </c>
      <c r="I429" s="57"/>
      <c r="J429" s="57"/>
      <c r="K429" s="57"/>
      <c r="L429" s="57"/>
      <c r="M429" s="58" t="str">
        <f t="shared" ref="M429:M492" si="59">IF(C429="","",ROUND(M428+G429-I429-J429-K429-L429-H429,2))</f>
        <v/>
      </c>
      <c r="N429" s="102"/>
    </row>
    <row r="430" spans="1:14">
      <c r="A430" s="97" t="str">
        <f t="shared" si="57"/>
        <v/>
      </c>
      <c r="B430" s="98" t="str">
        <f t="shared" si="56"/>
        <v/>
      </c>
      <c r="C430" s="99"/>
      <c r="D430" s="137"/>
      <c r="E430" s="100"/>
      <c r="F430" s="57"/>
      <c r="G430" s="58">
        <f t="shared" si="58"/>
        <v>0</v>
      </c>
      <c r="H430" s="58">
        <f>IF(E430="",0,IFERROR(VLOOKUP(E430,档案费管理台账!$D$4:$H$1000,5,0),0))</f>
        <v>0</v>
      </c>
      <c r="I430" s="57"/>
      <c r="J430" s="57"/>
      <c r="K430" s="57"/>
      <c r="L430" s="57"/>
      <c r="M430" s="58" t="str">
        <f t="shared" si="59"/>
        <v/>
      </c>
      <c r="N430" s="102"/>
    </row>
    <row r="431" spans="1:14">
      <c r="A431" s="97" t="str">
        <f t="shared" si="57"/>
        <v/>
      </c>
      <c r="B431" s="98" t="str">
        <f t="shared" si="56"/>
        <v/>
      </c>
      <c r="C431" s="99"/>
      <c r="D431" s="137"/>
      <c r="E431" s="100"/>
      <c r="F431" s="57"/>
      <c r="G431" s="58">
        <f t="shared" si="58"/>
        <v>0</v>
      </c>
      <c r="H431" s="58">
        <f>IF(E431="",0,IFERROR(VLOOKUP(E431,档案费管理台账!$D$4:$H$1000,5,0),0))</f>
        <v>0</v>
      </c>
      <c r="I431" s="57"/>
      <c r="J431" s="57"/>
      <c r="K431" s="57"/>
      <c r="L431" s="57"/>
      <c r="M431" s="58" t="str">
        <f t="shared" si="59"/>
        <v/>
      </c>
      <c r="N431" s="102"/>
    </row>
    <row r="432" spans="1:14">
      <c r="A432" s="97" t="str">
        <f t="shared" si="57"/>
        <v/>
      </c>
      <c r="B432" s="98" t="str">
        <f t="shared" si="56"/>
        <v/>
      </c>
      <c r="C432" s="99"/>
      <c r="D432" s="137"/>
      <c r="E432" s="100"/>
      <c r="F432" s="57"/>
      <c r="G432" s="58">
        <f t="shared" si="58"/>
        <v>0</v>
      </c>
      <c r="H432" s="58">
        <f>IF(E432="",0,IFERROR(VLOOKUP(E432,档案费管理台账!$D$4:$H$1000,5,0),0))</f>
        <v>0</v>
      </c>
      <c r="I432" s="57"/>
      <c r="J432" s="57"/>
      <c r="K432" s="57"/>
      <c r="L432" s="57"/>
      <c r="M432" s="58" t="str">
        <f t="shared" si="59"/>
        <v/>
      </c>
      <c r="N432" s="102"/>
    </row>
    <row r="433" spans="1:14">
      <c r="A433" s="97" t="str">
        <f t="shared" si="57"/>
        <v/>
      </c>
      <c r="B433" s="98" t="str">
        <f t="shared" si="56"/>
        <v/>
      </c>
      <c r="C433" s="99"/>
      <c r="D433" s="137"/>
      <c r="E433" s="100"/>
      <c r="F433" s="57"/>
      <c r="G433" s="58">
        <f t="shared" si="58"/>
        <v>0</v>
      </c>
      <c r="H433" s="58">
        <f>IF(E433="",0,IFERROR(VLOOKUP(E433,档案费管理台账!$D$4:$H$1000,5,0),0))</f>
        <v>0</v>
      </c>
      <c r="I433" s="57"/>
      <c r="J433" s="57"/>
      <c r="K433" s="57"/>
      <c r="L433" s="57"/>
      <c r="M433" s="58" t="str">
        <f t="shared" si="59"/>
        <v/>
      </c>
      <c r="N433" s="102"/>
    </row>
    <row r="434" spans="1:14">
      <c r="A434" s="97" t="str">
        <f t="shared" si="57"/>
        <v/>
      </c>
      <c r="B434" s="98" t="str">
        <f t="shared" si="56"/>
        <v/>
      </c>
      <c r="C434" s="99"/>
      <c r="D434" s="137"/>
      <c r="E434" s="100"/>
      <c r="F434" s="57"/>
      <c r="G434" s="58">
        <f t="shared" si="58"/>
        <v>0</v>
      </c>
      <c r="H434" s="58">
        <f>IF(E434="",0,IFERROR(VLOOKUP(E434,档案费管理台账!$D$4:$H$1000,5,0),0))</f>
        <v>0</v>
      </c>
      <c r="I434" s="57"/>
      <c r="J434" s="57"/>
      <c r="K434" s="57"/>
      <c r="L434" s="57"/>
      <c r="M434" s="58" t="str">
        <f t="shared" si="59"/>
        <v/>
      </c>
      <c r="N434" s="102"/>
    </row>
    <row r="435" spans="1:14">
      <c r="A435" s="97" t="str">
        <f t="shared" si="57"/>
        <v/>
      </c>
      <c r="B435" s="98" t="str">
        <f t="shared" si="56"/>
        <v/>
      </c>
      <c r="C435" s="99"/>
      <c r="D435" s="137"/>
      <c r="E435" s="100"/>
      <c r="F435" s="57"/>
      <c r="G435" s="58">
        <f t="shared" si="58"/>
        <v>0</v>
      </c>
      <c r="H435" s="58">
        <f>IF(E435="",0,IFERROR(VLOOKUP(E435,档案费管理台账!$D$4:$H$1000,5,0),0))</f>
        <v>0</v>
      </c>
      <c r="I435" s="57"/>
      <c r="J435" s="57"/>
      <c r="K435" s="57"/>
      <c r="L435" s="57"/>
      <c r="M435" s="58" t="str">
        <f t="shared" si="59"/>
        <v/>
      </c>
      <c r="N435" s="102"/>
    </row>
    <row r="436" spans="1:14">
      <c r="A436" s="97" t="str">
        <f t="shared" si="57"/>
        <v/>
      </c>
      <c r="B436" s="98" t="str">
        <f t="shared" si="56"/>
        <v/>
      </c>
      <c r="C436" s="99"/>
      <c r="D436" s="137"/>
      <c r="E436" s="100"/>
      <c r="F436" s="57"/>
      <c r="G436" s="58">
        <f t="shared" si="58"/>
        <v>0</v>
      </c>
      <c r="H436" s="58">
        <f>IF(E436="",0,IFERROR(VLOOKUP(E436,档案费管理台账!$D$4:$H$1000,5,0),0))</f>
        <v>0</v>
      </c>
      <c r="I436" s="57"/>
      <c r="J436" s="57"/>
      <c r="K436" s="57"/>
      <c r="L436" s="57"/>
      <c r="M436" s="58" t="str">
        <f t="shared" si="59"/>
        <v/>
      </c>
      <c r="N436" s="102"/>
    </row>
    <row r="437" spans="1:14">
      <c r="A437" s="97" t="str">
        <f t="shared" si="57"/>
        <v/>
      </c>
      <c r="B437" s="98" t="str">
        <f t="shared" si="56"/>
        <v/>
      </c>
      <c r="C437" s="99"/>
      <c r="D437" s="137"/>
      <c r="E437" s="100"/>
      <c r="F437" s="57"/>
      <c r="G437" s="58">
        <f t="shared" si="58"/>
        <v>0</v>
      </c>
      <c r="H437" s="58">
        <f>IF(E437="",0,IFERROR(VLOOKUP(E437,档案费管理台账!$D$4:$H$1000,5,0),0))</f>
        <v>0</v>
      </c>
      <c r="I437" s="57"/>
      <c r="J437" s="57"/>
      <c r="K437" s="57"/>
      <c r="L437" s="57"/>
      <c r="M437" s="58" t="str">
        <f t="shared" si="59"/>
        <v/>
      </c>
      <c r="N437" s="102"/>
    </row>
    <row r="438" spans="1:14">
      <c r="A438" s="97" t="str">
        <f t="shared" si="57"/>
        <v/>
      </c>
      <c r="B438" s="98" t="str">
        <f t="shared" si="56"/>
        <v/>
      </c>
      <c r="C438" s="99"/>
      <c r="D438" s="137"/>
      <c r="E438" s="100"/>
      <c r="F438" s="57"/>
      <c r="G438" s="58">
        <f t="shared" si="58"/>
        <v>0</v>
      </c>
      <c r="H438" s="58">
        <f>IF(E438="",0,IFERROR(VLOOKUP(E438,档案费管理台账!$D$4:$H$1000,5,0),0))</f>
        <v>0</v>
      </c>
      <c r="I438" s="57"/>
      <c r="J438" s="57"/>
      <c r="K438" s="57"/>
      <c r="L438" s="57"/>
      <c r="M438" s="58" t="str">
        <f t="shared" si="59"/>
        <v/>
      </c>
      <c r="N438" s="102"/>
    </row>
    <row r="439" spans="1:14">
      <c r="A439" s="97" t="str">
        <f t="shared" si="57"/>
        <v/>
      </c>
      <c r="B439" s="98" t="str">
        <f t="shared" si="56"/>
        <v/>
      </c>
      <c r="C439" s="99"/>
      <c r="D439" s="137"/>
      <c r="E439" s="100"/>
      <c r="F439" s="57"/>
      <c r="G439" s="58">
        <f t="shared" si="58"/>
        <v>0</v>
      </c>
      <c r="H439" s="58">
        <f>IF(E439="",0,IFERROR(VLOOKUP(E439,档案费管理台账!$D$4:$H$1000,5,0),0))</f>
        <v>0</v>
      </c>
      <c r="I439" s="57"/>
      <c r="J439" s="57"/>
      <c r="K439" s="57"/>
      <c r="L439" s="57"/>
      <c r="M439" s="58" t="str">
        <f t="shared" si="59"/>
        <v/>
      </c>
      <c r="N439" s="102"/>
    </row>
    <row r="440" spans="1:14">
      <c r="A440" s="97" t="str">
        <f t="shared" si="57"/>
        <v/>
      </c>
      <c r="B440" s="98" t="str">
        <f t="shared" si="56"/>
        <v/>
      </c>
      <c r="C440" s="99"/>
      <c r="D440" s="137"/>
      <c r="E440" s="100"/>
      <c r="F440" s="57"/>
      <c r="G440" s="58">
        <f t="shared" si="58"/>
        <v>0</v>
      </c>
      <c r="H440" s="58">
        <f>IF(E440="",0,IFERROR(VLOOKUP(E440,档案费管理台账!$D$4:$H$1000,5,0),0))</f>
        <v>0</v>
      </c>
      <c r="I440" s="57"/>
      <c r="J440" s="57"/>
      <c r="K440" s="57"/>
      <c r="L440" s="57"/>
      <c r="M440" s="58" t="str">
        <f t="shared" si="59"/>
        <v/>
      </c>
      <c r="N440" s="102"/>
    </row>
    <row r="441" spans="1:14">
      <c r="A441" s="97" t="str">
        <f t="shared" si="57"/>
        <v/>
      </c>
      <c r="B441" s="98" t="str">
        <f t="shared" si="56"/>
        <v/>
      </c>
      <c r="C441" s="99"/>
      <c r="D441" s="137"/>
      <c r="E441" s="100"/>
      <c r="F441" s="57"/>
      <c r="G441" s="58">
        <f t="shared" si="58"/>
        <v>0</v>
      </c>
      <c r="H441" s="58">
        <f>IF(E441="",0,IFERROR(VLOOKUP(E441,档案费管理台账!$D$4:$H$1000,5,0),0))</f>
        <v>0</v>
      </c>
      <c r="I441" s="57"/>
      <c r="J441" s="57"/>
      <c r="K441" s="57"/>
      <c r="L441" s="57"/>
      <c r="M441" s="58" t="str">
        <f t="shared" si="59"/>
        <v/>
      </c>
      <c r="N441" s="102"/>
    </row>
    <row r="442" spans="1:14">
      <c r="A442" s="97" t="str">
        <f t="shared" si="57"/>
        <v/>
      </c>
      <c r="B442" s="98" t="str">
        <f t="shared" si="56"/>
        <v/>
      </c>
      <c r="C442" s="99"/>
      <c r="D442" s="137"/>
      <c r="E442" s="100"/>
      <c r="F442" s="57"/>
      <c r="G442" s="58">
        <f t="shared" si="58"/>
        <v>0</v>
      </c>
      <c r="H442" s="58">
        <f>IF(E442="",0,IFERROR(VLOOKUP(E442,档案费管理台账!$D$4:$H$1000,5,0),0))</f>
        <v>0</v>
      </c>
      <c r="I442" s="57"/>
      <c r="J442" s="57"/>
      <c r="K442" s="57"/>
      <c r="L442" s="57"/>
      <c r="M442" s="58" t="str">
        <f t="shared" si="59"/>
        <v/>
      </c>
      <c r="N442" s="102"/>
    </row>
    <row r="443" spans="1:14">
      <c r="A443" s="97" t="str">
        <f t="shared" si="57"/>
        <v/>
      </c>
      <c r="B443" s="98" t="str">
        <f t="shared" si="56"/>
        <v/>
      </c>
      <c r="C443" s="99"/>
      <c r="D443" s="137"/>
      <c r="E443" s="100"/>
      <c r="F443" s="57"/>
      <c r="G443" s="58">
        <f t="shared" si="58"/>
        <v>0</v>
      </c>
      <c r="H443" s="58">
        <f>IF(E443="",0,IFERROR(VLOOKUP(E443,档案费管理台账!$D$4:$H$1000,5,0),0))</f>
        <v>0</v>
      </c>
      <c r="I443" s="57"/>
      <c r="J443" s="57"/>
      <c r="K443" s="57"/>
      <c r="L443" s="57"/>
      <c r="M443" s="58" t="str">
        <f t="shared" si="59"/>
        <v/>
      </c>
      <c r="N443" s="102"/>
    </row>
    <row r="444" spans="1:14">
      <c r="A444" s="97" t="str">
        <f t="shared" si="57"/>
        <v/>
      </c>
      <c r="B444" s="98" t="str">
        <f t="shared" si="56"/>
        <v/>
      </c>
      <c r="C444" s="99"/>
      <c r="D444" s="137"/>
      <c r="E444" s="100"/>
      <c r="F444" s="57"/>
      <c r="G444" s="58">
        <f t="shared" si="58"/>
        <v>0</v>
      </c>
      <c r="H444" s="58">
        <f>IF(E444="",0,IFERROR(VLOOKUP(E444,档案费管理台账!$D$4:$H$1000,5,0),0))</f>
        <v>0</v>
      </c>
      <c r="I444" s="57"/>
      <c r="J444" s="57"/>
      <c r="K444" s="57"/>
      <c r="L444" s="57"/>
      <c r="M444" s="58" t="str">
        <f t="shared" si="59"/>
        <v/>
      </c>
      <c r="N444" s="102"/>
    </row>
    <row r="445" spans="1:14">
      <c r="A445" s="97" t="str">
        <f t="shared" si="57"/>
        <v/>
      </c>
      <c r="B445" s="98" t="str">
        <f t="shared" si="56"/>
        <v/>
      </c>
      <c r="C445" s="99"/>
      <c r="D445" s="137"/>
      <c r="E445" s="100"/>
      <c r="F445" s="57"/>
      <c r="G445" s="58">
        <f t="shared" si="58"/>
        <v>0</v>
      </c>
      <c r="H445" s="58">
        <f>IF(E445="",0,IFERROR(VLOOKUP(E445,档案费管理台账!$D$4:$H$1000,5,0),0))</f>
        <v>0</v>
      </c>
      <c r="I445" s="57"/>
      <c r="J445" s="57"/>
      <c r="K445" s="57"/>
      <c r="L445" s="57"/>
      <c r="M445" s="58" t="str">
        <f t="shared" si="59"/>
        <v/>
      </c>
      <c r="N445" s="102"/>
    </row>
    <row r="446" spans="1:14">
      <c r="A446" s="97" t="str">
        <f t="shared" si="57"/>
        <v/>
      </c>
      <c r="B446" s="98" t="str">
        <f t="shared" si="56"/>
        <v/>
      </c>
      <c r="C446" s="99"/>
      <c r="D446" s="137"/>
      <c r="E446" s="100"/>
      <c r="F446" s="57"/>
      <c r="G446" s="58">
        <f t="shared" si="58"/>
        <v>0</v>
      </c>
      <c r="H446" s="58">
        <f>IF(E446="",0,IFERROR(VLOOKUP(E446,档案费管理台账!$D$4:$H$1000,5,0),0))</f>
        <v>0</v>
      </c>
      <c r="I446" s="57"/>
      <c r="J446" s="57"/>
      <c r="K446" s="57"/>
      <c r="L446" s="57"/>
      <c r="M446" s="58" t="str">
        <f t="shared" si="59"/>
        <v/>
      </c>
      <c r="N446" s="102"/>
    </row>
    <row r="447" spans="1:14">
      <c r="A447" s="97" t="str">
        <f t="shared" si="57"/>
        <v/>
      </c>
      <c r="B447" s="98" t="str">
        <f t="shared" si="56"/>
        <v/>
      </c>
      <c r="C447" s="99"/>
      <c r="D447" s="137"/>
      <c r="E447" s="100"/>
      <c r="F447" s="57"/>
      <c r="G447" s="58">
        <f t="shared" si="58"/>
        <v>0</v>
      </c>
      <c r="H447" s="58">
        <f>IF(E447="",0,IFERROR(VLOOKUP(E447,档案费管理台账!$D$4:$H$1000,5,0),0))</f>
        <v>0</v>
      </c>
      <c r="I447" s="57"/>
      <c r="J447" s="57"/>
      <c r="K447" s="57"/>
      <c r="L447" s="57"/>
      <c r="M447" s="58" t="str">
        <f t="shared" si="59"/>
        <v/>
      </c>
      <c r="N447" s="102"/>
    </row>
    <row r="448" spans="1:14">
      <c r="A448" s="97" t="str">
        <f t="shared" si="57"/>
        <v/>
      </c>
      <c r="B448" s="98" t="str">
        <f t="shared" si="56"/>
        <v/>
      </c>
      <c r="C448" s="99"/>
      <c r="D448" s="137"/>
      <c r="E448" s="100"/>
      <c r="F448" s="57"/>
      <c r="G448" s="58">
        <f t="shared" si="58"/>
        <v>0</v>
      </c>
      <c r="H448" s="58">
        <f>IF(E448="",0,IFERROR(VLOOKUP(E448,档案费管理台账!$D$4:$H$1000,5,0),0))</f>
        <v>0</v>
      </c>
      <c r="I448" s="57"/>
      <c r="J448" s="57"/>
      <c r="K448" s="57"/>
      <c r="L448" s="57"/>
      <c r="M448" s="58" t="str">
        <f t="shared" si="59"/>
        <v/>
      </c>
      <c r="N448" s="102"/>
    </row>
    <row r="449" spans="1:14">
      <c r="A449" s="97" t="str">
        <f t="shared" si="57"/>
        <v/>
      </c>
      <c r="B449" s="98" t="str">
        <f t="shared" si="56"/>
        <v/>
      </c>
      <c r="C449" s="99"/>
      <c r="D449" s="137"/>
      <c r="E449" s="100"/>
      <c r="F449" s="57"/>
      <c r="G449" s="58">
        <f t="shared" si="58"/>
        <v>0</v>
      </c>
      <c r="H449" s="58">
        <f>IF(E449="",0,IFERROR(VLOOKUP(E449,档案费管理台账!$D$4:$H$1000,5,0),0))</f>
        <v>0</v>
      </c>
      <c r="I449" s="57"/>
      <c r="J449" s="57"/>
      <c r="K449" s="57"/>
      <c r="L449" s="57"/>
      <c r="M449" s="58" t="str">
        <f t="shared" si="59"/>
        <v/>
      </c>
      <c r="N449" s="102"/>
    </row>
    <row r="450" spans="1:14">
      <c r="A450" s="97" t="str">
        <f t="shared" si="57"/>
        <v/>
      </c>
      <c r="B450" s="98" t="str">
        <f t="shared" si="56"/>
        <v/>
      </c>
      <c r="C450" s="99"/>
      <c r="D450" s="137"/>
      <c r="E450" s="100"/>
      <c r="F450" s="57"/>
      <c r="G450" s="58">
        <f t="shared" si="58"/>
        <v>0</v>
      </c>
      <c r="H450" s="58">
        <f>IF(E450="",0,IFERROR(VLOOKUP(E450,档案费管理台账!$D$4:$H$1000,5,0),0))</f>
        <v>0</v>
      </c>
      <c r="I450" s="57"/>
      <c r="J450" s="57"/>
      <c r="K450" s="57"/>
      <c r="L450" s="57"/>
      <c r="M450" s="58" t="str">
        <f t="shared" si="59"/>
        <v/>
      </c>
      <c r="N450" s="102"/>
    </row>
    <row r="451" spans="1:14">
      <c r="A451" s="97" t="str">
        <f t="shared" si="57"/>
        <v/>
      </c>
      <c r="B451" s="98" t="str">
        <f t="shared" si="56"/>
        <v/>
      </c>
      <c r="C451" s="99"/>
      <c r="D451" s="137"/>
      <c r="E451" s="100"/>
      <c r="F451" s="57"/>
      <c r="G451" s="58">
        <f t="shared" si="58"/>
        <v>0</v>
      </c>
      <c r="H451" s="58">
        <f>IF(E451="",0,IFERROR(VLOOKUP(E451,档案费管理台账!$D$4:$H$1000,5,0),0))</f>
        <v>0</v>
      </c>
      <c r="I451" s="57"/>
      <c r="J451" s="57"/>
      <c r="K451" s="57"/>
      <c r="L451" s="57"/>
      <c r="M451" s="58" t="str">
        <f t="shared" si="59"/>
        <v/>
      </c>
      <c r="N451" s="102"/>
    </row>
    <row r="452" spans="1:14">
      <c r="A452" s="97" t="str">
        <f t="shared" si="57"/>
        <v/>
      </c>
      <c r="B452" s="98" t="str">
        <f t="shared" si="56"/>
        <v/>
      </c>
      <c r="C452" s="99"/>
      <c r="D452" s="137"/>
      <c r="E452" s="100"/>
      <c r="F452" s="57"/>
      <c r="G452" s="58">
        <f t="shared" si="58"/>
        <v>0</v>
      </c>
      <c r="H452" s="58">
        <f>IF(E452="",0,IFERROR(VLOOKUP(E452,档案费管理台账!$D$4:$H$1000,5,0),0))</f>
        <v>0</v>
      </c>
      <c r="I452" s="57"/>
      <c r="J452" s="57"/>
      <c r="K452" s="57"/>
      <c r="L452" s="57"/>
      <c r="M452" s="58" t="str">
        <f t="shared" si="59"/>
        <v/>
      </c>
      <c r="N452" s="102"/>
    </row>
    <row r="453" spans="1:14">
      <c r="A453" s="97" t="str">
        <f t="shared" si="57"/>
        <v/>
      </c>
      <c r="B453" s="98" t="str">
        <f t="shared" si="56"/>
        <v/>
      </c>
      <c r="C453" s="99"/>
      <c r="D453" s="137"/>
      <c r="E453" s="100"/>
      <c r="F453" s="57"/>
      <c r="G453" s="58">
        <f t="shared" si="58"/>
        <v>0</v>
      </c>
      <c r="H453" s="58">
        <f>IF(E453="",0,IFERROR(VLOOKUP(E453,档案费管理台账!$D$4:$H$1000,5,0),0))</f>
        <v>0</v>
      </c>
      <c r="I453" s="57"/>
      <c r="J453" s="57"/>
      <c r="K453" s="57"/>
      <c r="L453" s="57"/>
      <c r="M453" s="58" t="str">
        <f t="shared" si="59"/>
        <v/>
      </c>
      <c r="N453" s="102"/>
    </row>
    <row r="454" spans="1:14">
      <c r="A454" s="97" t="str">
        <f t="shared" si="57"/>
        <v/>
      </c>
      <c r="B454" s="98" t="str">
        <f t="shared" si="56"/>
        <v/>
      </c>
      <c r="C454" s="99"/>
      <c r="D454" s="137"/>
      <c r="E454" s="100"/>
      <c r="F454" s="57"/>
      <c r="G454" s="58">
        <f t="shared" si="58"/>
        <v>0</v>
      </c>
      <c r="H454" s="58">
        <f>IF(E454="",0,IFERROR(VLOOKUP(E454,档案费管理台账!$D$4:$H$1000,5,0),0))</f>
        <v>0</v>
      </c>
      <c r="I454" s="57"/>
      <c r="J454" s="57"/>
      <c r="K454" s="57"/>
      <c r="L454" s="57"/>
      <c r="M454" s="58" t="str">
        <f t="shared" si="59"/>
        <v/>
      </c>
      <c r="N454" s="102"/>
    </row>
    <row r="455" spans="1:14">
      <c r="A455" s="97" t="str">
        <f t="shared" si="57"/>
        <v/>
      </c>
      <c r="B455" s="98" t="str">
        <f t="shared" si="56"/>
        <v/>
      </c>
      <c r="C455" s="99"/>
      <c r="D455" s="137"/>
      <c r="E455" s="100"/>
      <c r="F455" s="57"/>
      <c r="G455" s="58">
        <f t="shared" si="58"/>
        <v>0</v>
      </c>
      <c r="H455" s="58">
        <f>IF(E455="",0,IFERROR(VLOOKUP(E455,档案费管理台账!$D$4:$H$1000,5,0),0))</f>
        <v>0</v>
      </c>
      <c r="I455" s="57"/>
      <c r="J455" s="57"/>
      <c r="K455" s="57"/>
      <c r="L455" s="57"/>
      <c r="M455" s="58" t="str">
        <f t="shared" si="59"/>
        <v/>
      </c>
      <c r="N455" s="102"/>
    </row>
    <row r="456" spans="1:14">
      <c r="A456" s="97" t="str">
        <f t="shared" si="57"/>
        <v/>
      </c>
      <c r="B456" s="98" t="str">
        <f t="shared" si="56"/>
        <v/>
      </c>
      <c r="C456" s="99"/>
      <c r="D456" s="137"/>
      <c r="E456" s="100"/>
      <c r="F456" s="57"/>
      <c r="G456" s="58">
        <f t="shared" si="58"/>
        <v>0</v>
      </c>
      <c r="H456" s="58">
        <f>IF(E456="",0,IFERROR(VLOOKUP(E456,档案费管理台账!$D$4:$H$1000,5,0),0))</f>
        <v>0</v>
      </c>
      <c r="I456" s="57"/>
      <c r="J456" s="57"/>
      <c r="K456" s="57"/>
      <c r="L456" s="57"/>
      <c r="M456" s="58" t="str">
        <f t="shared" si="59"/>
        <v/>
      </c>
      <c r="N456" s="102"/>
    </row>
    <row r="457" spans="1:14">
      <c r="A457" s="97" t="str">
        <f t="shared" si="57"/>
        <v/>
      </c>
      <c r="B457" s="98" t="str">
        <f t="shared" si="56"/>
        <v/>
      </c>
      <c r="C457" s="99"/>
      <c r="D457" s="137"/>
      <c r="E457" s="100"/>
      <c r="F457" s="57"/>
      <c r="G457" s="58">
        <f t="shared" si="58"/>
        <v>0</v>
      </c>
      <c r="H457" s="58">
        <f>IF(E457="",0,IFERROR(VLOOKUP(E457,档案费管理台账!$D$4:$H$1000,5,0),0))</f>
        <v>0</v>
      </c>
      <c r="I457" s="57"/>
      <c r="J457" s="57"/>
      <c r="K457" s="57"/>
      <c r="L457" s="57"/>
      <c r="M457" s="58" t="str">
        <f t="shared" si="59"/>
        <v/>
      </c>
      <c r="N457" s="102"/>
    </row>
    <row r="458" spans="1:14">
      <c r="A458" s="97" t="str">
        <f t="shared" si="57"/>
        <v/>
      </c>
      <c r="B458" s="98" t="str">
        <f t="shared" si="56"/>
        <v/>
      </c>
      <c r="C458" s="99"/>
      <c r="D458" s="137"/>
      <c r="E458" s="100"/>
      <c r="F458" s="57"/>
      <c r="G458" s="58">
        <f t="shared" si="58"/>
        <v>0</v>
      </c>
      <c r="H458" s="58">
        <f>IF(E458="",0,IFERROR(VLOOKUP(E458,档案费管理台账!$D$4:$H$1000,5,0),0))</f>
        <v>0</v>
      </c>
      <c r="I458" s="57"/>
      <c r="J458" s="57"/>
      <c r="K458" s="57"/>
      <c r="L458" s="57"/>
      <c r="M458" s="58" t="str">
        <f t="shared" si="59"/>
        <v/>
      </c>
      <c r="N458" s="102"/>
    </row>
    <row r="459" spans="1:14">
      <c r="A459" s="97" t="str">
        <f t="shared" si="57"/>
        <v/>
      </c>
      <c r="B459" s="98" t="str">
        <f t="shared" si="56"/>
        <v/>
      </c>
      <c r="C459" s="99"/>
      <c r="D459" s="137"/>
      <c r="E459" s="100"/>
      <c r="F459" s="57"/>
      <c r="G459" s="58">
        <f t="shared" si="58"/>
        <v>0</v>
      </c>
      <c r="H459" s="58">
        <f>IF(E459="",0,IFERROR(VLOOKUP(E459,档案费管理台账!$D$4:$H$1000,5,0),0))</f>
        <v>0</v>
      </c>
      <c r="I459" s="57"/>
      <c r="J459" s="57"/>
      <c r="K459" s="57"/>
      <c r="L459" s="57"/>
      <c r="M459" s="58" t="str">
        <f t="shared" si="59"/>
        <v/>
      </c>
      <c r="N459" s="102"/>
    </row>
    <row r="460" spans="1:14">
      <c r="A460" s="97" t="str">
        <f t="shared" si="57"/>
        <v/>
      </c>
      <c r="B460" s="98" t="str">
        <f t="shared" si="56"/>
        <v/>
      </c>
      <c r="C460" s="99"/>
      <c r="D460" s="137"/>
      <c r="E460" s="100"/>
      <c r="F460" s="57"/>
      <c r="G460" s="58">
        <f t="shared" si="58"/>
        <v>0</v>
      </c>
      <c r="H460" s="58">
        <f>IF(E460="",0,IFERROR(VLOOKUP(E460,档案费管理台账!$D$4:$H$1000,5,0),0))</f>
        <v>0</v>
      </c>
      <c r="I460" s="57"/>
      <c r="J460" s="57"/>
      <c r="K460" s="57"/>
      <c r="L460" s="57"/>
      <c r="M460" s="58" t="str">
        <f t="shared" si="59"/>
        <v/>
      </c>
      <c r="N460" s="102"/>
    </row>
    <row r="461" spans="1:14">
      <c r="A461" s="97" t="str">
        <f t="shared" si="57"/>
        <v/>
      </c>
      <c r="B461" s="98" t="str">
        <f t="shared" si="56"/>
        <v/>
      </c>
      <c r="C461" s="99"/>
      <c r="D461" s="137"/>
      <c r="E461" s="100"/>
      <c r="F461" s="57"/>
      <c r="G461" s="58">
        <f t="shared" si="58"/>
        <v>0</v>
      </c>
      <c r="H461" s="58">
        <f>IF(E461="",0,IFERROR(VLOOKUP(E461,档案费管理台账!$D$4:$H$1000,5,0),0))</f>
        <v>0</v>
      </c>
      <c r="I461" s="57"/>
      <c r="J461" s="57"/>
      <c r="K461" s="57"/>
      <c r="L461" s="57"/>
      <c r="M461" s="58" t="str">
        <f t="shared" si="59"/>
        <v/>
      </c>
      <c r="N461" s="102"/>
    </row>
    <row r="462" spans="1:14">
      <c r="A462" s="97" t="str">
        <f t="shared" si="57"/>
        <v/>
      </c>
      <c r="B462" s="98" t="str">
        <f t="shared" si="56"/>
        <v/>
      </c>
      <c r="C462" s="99"/>
      <c r="D462" s="137"/>
      <c r="E462" s="100"/>
      <c r="F462" s="57"/>
      <c r="G462" s="58">
        <f t="shared" si="58"/>
        <v>0</v>
      </c>
      <c r="H462" s="58">
        <f>IF(E462="",0,IFERROR(VLOOKUP(E462,档案费管理台账!$D$4:$H$1000,5,0),0))</f>
        <v>0</v>
      </c>
      <c r="I462" s="57"/>
      <c r="J462" s="57"/>
      <c r="K462" s="57"/>
      <c r="L462" s="57"/>
      <c r="M462" s="58" t="str">
        <f t="shared" si="59"/>
        <v/>
      </c>
      <c r="N462" s="102"/>
    </row>
    <row r="463" spans="1:14">
      <c r="A463" s="97" t="str">
        <f t="shared" si="57"/>
        <v/>
      </c>
      <c r="B463" s="98" t="str">
        <f t="shared" si="56"/>
        <v/>
      </c>
      <c r="C463" s="99"/>
      <c r="D463" s="137"/>
      <c r="E463" s="100"/>
      <c r="F463" s="57"/>
      <c r="G463" s="58">
        <f t="shared" si="58"/>
        <v>0</v>
      </c>
      <c r="H463" s="58">
        <f>IF(E463="",0,IFERROR(VLOOKUP(E463,档案费管理台账!$D$4:$H$1000,5,0),0))</f>
        <v>0</v>
      </c>
      <c r="I463" s="57"/>
      <c r="J463" s="57"/>
      <c r="K463" s="57"/>
      <c r="L463" s="57"/>
      <c r="M463" s="58" t="str">
        <f t="shared" si="59"/>
        <v/>
      </c>
      <c r="N463" s="102"/>
    </row>
    <row r="464" spans="1:14">
      <c r="A464" s="97" t="str">
        <f t="shared" si="57"/>
        <v/>
      </c>
      <c r="B464" s="98" t="str">
        <f t="shared" si="56"/>
        <v/>
      </c>
      <c r="C464" s="99"/>
      <c r="D464" s="137"/>
      <c r="E464" s="100"/>
      <c r="F464" s="57"/>
      <c r="G464" s="58">
        <f t="shared" si="58"/>
        <v>0</v>
      </c>
      <c r="H464" s="58">
        <f>IF(E464="",0,IFERROR(VLOOKUP(E464,档案费管理台账!$D$4:$H$1000,5,0),0))</f>
        <v>0</v>
      </c>
      <c r="I464" s="57"/>
      <c r="J464" s="57"/>
      <c r="K464" s="57"/>
      <c r="L464" s="57"/>
      <c r="M464" s="58" t="str">
        <f t="shared" si="59"/>
        <v/>
      </c>
      <c r="N464" s="102"/>
    </row>
    <row r="465" spans="1:14">
      <c r="A465" s="97" t="str">
        <f t="shared" si="57"/>
        <v/>
      </c>
      <c r="B465" s="98" t="str">
        <f t="shared" si="56"/>
        <v/>
      </c>
      <c r="C465" s="99"/>
      <c r="D465" s="137"/>
      <c r="E465" s="100"/>
      <c r="F465" s="57"/>
      <c r="G465" s="58">
        <f t="shared" si="58"/>
        <v>0</v>
      </c>
      <c r="H465" s="58">
        <f>IF(E465="",0,IFERROR(VLOOKUP(E465,档案费管理台账!$D$4:$H$1000,5,0),0))</f>
        <v>0</v>
      </c>
      <c r="I465" s="57"/>
      <c r="J465" s="57"/>
      <c r="K465" s="57"/>
      <c r="L465" s="57"/>
      <c r="M465" s="58" t="str">
        <f t="shared" si="59"/>
        <v/>
      </c>
      <c r="N465" s="102"/>
    </row>
    <row r="466" spans="1:14">
      <c r="A466" s="97" t="str">
        <f t="shared" si="57"/>
        <v/>
      </c>
      <c r="B466" s="98" t="str">
        <f t="shared" si="56"/>
        <v/>
      </c>
      <c r="C466" s="99"/>
      <c r="D466" s="137"/>
      <c r="E466" s="100"/>
      <c r="F466" s="57"/>
      <c r="G466" s="58">
        <f t="shared" si="58"/>
        <v>0</v>
      </c>
      <c r="H466" s="58">
        <f>IF(E466="",0,IFERROR(VLOOKUP(E466,档案费管理台账!$D$4:$H$1000,5,0),0))</f>
        <v>0</v>
      </c>
      <c r="I466" s="57"/>
      <c r="J466" s="57"/>
      <c r="K466" s="57"/>
      <c r="L466" s="57"/>
      <c r="M466" s="58" t="str">
        <f t="shared" si="59"/>
        <v/>
      </c>
      <c r="N466" s="102"/>
    </row>
    <row r="467" spans="1:14">
      <c r="A467" s="97" t="str">
        <f t="shared" si="57"/>
        <v/>
      </c>
      <c r="B467" s="98" t="str">
        <f t="shared" si="56"/>
        <v/>
      </c>
      <c r="C467" s="99"/>
      <c r="D467" s="137"/>
      <c r="E467" s="100"/>
      <c r="F467" s="57"/>
      <c r="G467" s="58">
        <f t="shared" si="58"/>
        <v>0</v>
      </c>
      <c r="H467" s="58">
        <f>IF(E467="",0,IFERROR(VLOOKUP(E467,档案费管理台账!$D$4:$H$1000,5,0),0))</f>
        <v>0</v>
      </c>
      <c r="I467" s="57"/>
      <c r="J467" s="57"/>
      <c r="K467" s="57"/>
      <c r="L467" s="57"/>
      <c r="M467" s="58" t="str">
        <f t="shared" si="59"/>
        <v/>
      </c>
      <c r="N467" s="102"/>
    </row>
    <row r="468" spans="1:14">
      <c r="A468" s="97" t="str">
        <f t="shared" si="57"/>
        <v/>
      </c>
      <c r="B468" s="98" t="str">
        <f t="shared" si="56"/>
        <v/>
      </c>
      <c r="C468" s="99"/>
      <c r="D468" s="137"/>
      <c r="E468" s="100"/>
      <c r="F468" s="57"/>
      <c r="G468" s="58">
        <f t="shared" si="58"/>
        <v>0</v>
      </c>
      <c r="H468" s="58">
        <f>IF(E468="",0,IFERROR(VLOOKUP(E468,档案费管理台账!$D$4:$H$1000,5,0),0))</f>
        <v>0</v>
      </c>
      <c r="I468" s="57"/>
      <c r="J468" s="57"/>
      <c r="K468" s="57"/>
      <c r="L468" s="57"/>
      <c r="M468" s="58" t="str">
        <f t="shared" si="59"/>
        <v/>
      </c>
      <c r="N468" s="102"/>
    </row>
    <row r="469" spans="1:14">
      <c r="A469" s="97" t="str">
        <f t="shared" si="57"/>
        <v/>
      </c>
      <c r="B469" s="98" t="str">
        <f t="shared" si="56"/>
        <v/>
      </c>
      <c r="C469" s="99"/>
      <c r="D469" s="137"/>
      <c r="E469" s="100"/>
      <c r="F469" s="57"/>
      <c r="G469" s="58">
        <f t="shared" si="58"/>
        <v>0</v>
      </c>
      <c r="H469" s="58">
        <f>IF(E469="",0,IFERROR(VLOOKUP(E469,档案费管理台账!$D$4:$H$1000,5,0),0))</f>
        <v>0</v>
      </c>
      <c r="I469" s="57"/>
      <c r="J469" s="57"/>
      <c r="K469" s="57"/>
      <c r="L469" s="57"/>
      <c r="M469" s="58" t="str">
        <f t="shared" si="59"/>
        <v/>
      </c>
      <c r="N469" s="102"/>
    </row>
    <row r="470" spans="1:14">
      <c r="A470" s="97" t="str">
        <f t="shared" si="57"/>
        <v/>
      </c>
      <c r="B470" s="98" t="str">
        <f t="shared" si="56"/>
        <v/>
      </c>
      <c r="C470" s="99"/>
      <c r="D470" s="137"/>
      <c r="E470" s="100"/>
      <c r="F470" s="57"/>
      <c r="G470" s="58">
        <f t="shared" si="58"/>
        <v>0</v>
      </c>
      <c r="H470" s="58">
        <f>IF(E470="",0,IFERROR(VLOOKUP(E470,档案费管理台账!$D$4:$H$1000,5,0),0))</f>
        <v>0</v>
      </c>
      <c r="I470" s="57"/>
      <c r="J470" s="57"/>
      <c r="K470" s="57"/>
      <c r="L470" s="57"/>
      <c r="M470" s="58" t="str">
        <f t="shared" si="59"/>
        <v/>
      </c>
      <c r="N470" s="102"/>
    </row>
    <row r="471" spans="1:14">
      <c r="A471" s="97" t="str">
        <f t="shared" si="57"/>
        <v/>
      </c>
      <c r="B471" s="98" t="str">
        <f t="shared" si="56"/>
        <v/>
      </c>
      <c r="C471" s="99"/>
      <c r="D471" s="137"/>
      <c r="E471" s="100"/>
      <c r="F471" s="57"/>
      <c r="G471" s="58">
        <f t="shared" si="58"/>
        <v>0</v>
      </c>
      <c r="H471" s="58">
        <f>IF(E471="",0,IFERROR(VLOOKUP(E471,档案费管理台账!$D$4:$H$1000,5,0),0))</f>
        <v>0</v>
      </c>
      <c r="I471" s="57"/>
      <c r="J471" s="57"/>
      <c r="K471" s="57"/>
      <c r="L471" s="57"/>
      <c r="M471" s="58" t="str">
        <f t="shared" si="59"/>
        <v/>
      </c>
      <c r="N471" s="102"/>
    </row>
    <row r="472" spans="1:14">
      <c r="A472" s="97" t="str">
        <f t="shared" si="57"/>
        <v/>
      </c>
      <c r="B472" s="98" t="str">
        <f t="shared" si="56"/>
        <v/>
      </c>
      <c r="C472" s="99"/>
      <c r="D472" s="137"/>
      <c r="E472" s="100"/>
      <c r="F472" s="57"/>
      <c r="G472" s="58">
        <f t="shared" si="58"/>
        <v>0</v>
      </c>
      <c r="H472" s="58">
        <f>IF(E472="",0,IFERROR(VLOOKUP(E472,档案费管理台账!$D$4:$H$1000,5,0),0))</f>
        <v>0</v>
      </c>
      <c r="I472" s="57"/>
      <c r="J472" s="57"/>
      <c r="K472" s="57"/>
      <c r="L472" s="57"/>
      <c r="M472" s="58" t="str">
        <f t="shared" si="59"/>
        <v/>
      </c>
      <c r="N472" s="102"/>
    </row>
    <row r="473" spans="1:14">
      <c r="A473" s="97" t="str">
        <f t="shared" si="57"/>
        <v/>
      </c>
      <c r="B473" s="98" t="str">
        <f t="shared" si="56"/>
        <v/>
      </c>
      <c r="C473" s="99"/>
      <c r="D473" s="137"/>
      <c r="E473" s="100"/>
      <c r="F473" s="57"/>
      <c r="G473" s="58">
        <f t="shared" si="58"/>
        <v>0</v>
      </c>
      <c r="H473" s="58">
        <f>IF(E473="",0,IFERROR(VLOOKUP(E473,档案费管理台账!$D$4:$H$1000,5,0),0))</f>
        <v>0</v>
      </c>
      <c r="I473" s="57"/>
      <c r="J473" s="57"/>
      <c r="K473" s="57"/>
      <c r="L473" s="57"/>
      <c r="M473" s="58" t="str">
        <f t="shared" si="59"/>
        <v/>
      </c>
      <c r="N473" s="102"/>
    </row>
    <row r="474" spans="1:14">
      <c r="A474" s="97" t="str">
        <f t="shared" si="57"/>
        <v/>
      </c>
      <c r="B474" s="98" t="str">
        <f t="shared" si="56"/>
        <v/>
      </c>
      <c r="C474" s="99"/>
      <c r="D474" s="137"/>
      <c r="E474" s="100"/>
      <c r="F474" s="57"/>
      <c r="G474" s="58">
        <f t="shared" si="58"/>
        <v>0</v>
      </c>
      <c r="H474" s="58">
        <f>IF(E474="",0,IFERROR(VLOOKUP(E474,档案费管理台账!$D$4:$H$1000,5,0),0))</f>
        <v>0</v>
      </c>
      <c r="I474" s="57"/>
      <c r="J474" s="57"/>
      <c r="K474" s="57"/>
      <c r="L474" s="57"/>
      <c r="M474" s="58" t="str">
        <f t="shared" si="59"/>
        <v/>
      </c>
      <c r="N474" s="102"/>
    </row>
    <row r="475" spans="1:14">
      <c r="A475" s="97" t="str">
        <f t="shared" si="57"/>
        <v/>
      </c>
      <c r="B475" s="98" t="str">
        <f t="shared" si="56"/>
        <v/>
      </c>
      <c r="C475" s="99"/>
      <c r="D475" s="137"/>
      <c r="E475" s="100"/>
      <c r="F475" s="57"/>
      <c r="G475" s="58">
        <f t="shared" si="58"/>
        <v>0</v>
      </c>
      <c r="H475" s="58">
        <f>IF(E475="",0,IFERROR(VLOOKUP(E475,档案费管理台账!$D$4:$H$1000,5,0),0))</f>
        <v>0</v>
      </c>
      <c r="I475" s="57"/>
      <c r="J475" s="57"/>
      <c r="K475" s="57"/>
      <c r="L475" s="57"/>
      <c r="M475" s="58" t="str">
        <f t="shared" si="59"/>
        <v/>
      </c>
      <c r="N475" s="102"/>
    </row>
    <row r="476" spans="1:14">
      <c r="A476" s="97" t="str">
        <f t="shared" si="57"/>
        <v/>
      </c>
      <c r="B476" s="98" t="str">
        <f t="shared" si="56"/>
        <v/>
      </c>
      <c r="C476" s="99"/>
      <c r="D476" s="137"/>
      <c r="E476" s="100"/>
      <c r="F476" s="57"/>
      <c r="G476" s="58">
        <f t="shared" si="58"/>
        <v>0</v>
      </c>
      <c r="H476" s="58">
        <f>IF(E476="",0,IFERROR(VLOOKUP(E476,档案费管理台账!$D$4:$H$1000,5,0),0))</f>
        <v>0</v>
      </c>
      <c r="I476" s="57"/>
      <c r="J476" s="57"/>
      <c r="K476" s="57"/>
      <c r="L476" s="57"/>
      <c r="M476" s="58" t="str">
        <f t="shared" si="59"/>
        <v/>
      </c>
      <c r="N476" s="102"/>
    </row>
    <row r="477" spans="1:14">
      <c r="A477" s="97" t="str">
        <f t="shared" si="57"/>
        <v/>
      </c>
      <c r="B477" s="98" t="str">
        <f t="shared" si="56"/>
        <v/>
      </c>
      <c r="C477" s="99"/>
      <c r="D477" s="137"/>
      <c r="E477" s="100"/>
      <c r="F477" s="57"/>
      <c r="G477" s="58">
        <f t="shared" si="58"/>
        <v>0</v>
      </c>
      <c r="H477" s="58">
        <f>IF(E477="",0,IFERROR(VLOOKUP(E477,档案费管理台账!$D$4:$H$1000,5,0),0))</f>
        <v>0</v>
      </c>
      <c r="I477" s="57"/>
      <c r="J477" s="57"/>
      <c r="K477" s="57"/>
      <c r="L477" s="57"/>
      <c r="M477" s="58" t="str">
        <f t="shared" si="59"/>
        <v/>
      </c>
      <c r="N477" s="102"/>
    </row>
    <row r="478" spans="1:14">
      <c r="A478" s="97" t="str">
        <f t="shared" si="57"/>
        <v/>
      </c>
      <c r="B478" s="98" t="str">
        <f t="shared" si="56"/>
        <v/>
      </c>
      <c r="C478" s="99"/>
      <c r="D478" s="137"/>
      <c r="E478" s="100"/>
      <c r="F478" s="57"/>
      <c r="G478" s="58">
        <f t="shared" si="58"/>
        <v>0</v>
      </c>
      <c r="H478" s="58">
        <f>IF(E478="",0,IFERROR(VLOOKUP(E478,档案费管理台账!$D$4:$H$1000,5,0),0))</f>
        <v>0</v>
      </c>
      <c r="I478" s="57"/>
      <c r="J478" s="57"/>
      <c r="K478" s="57"/>
      <c r="L478" s="57"/>
      <c r="M478" s="58" t="str">
        <f t="shared" si="59"/>
        <v/>
      </c>
      <c r="N478" s="102"/>
    </row>
    <row r="479" spans="1:14">
      <c r="A479" s="97" t="str">
        <f t="shared" si="57"/>
        <v/>
      </c>
      <c r="B479" s="98" t="str">
        <f t="shared" si="56"/>
        <v/>
      </c>
      <c r="C479" s="99"/>
      <c r="D479" s="137"/>
      <c r="E479" s="100"/>
      <c r="F479" s="57"/>
      <c r="G479" s="58">
        <f t="shared" si="58"/>
        <v>0</v>
      </c>
      <c r="H479" s="58">
        <f>IF(E479="",0,IFERROR(VLOOKUP(E479,档案费管理台账!$D$4:$H$1000,5,0),0))</f>
        <v>0</v>
      </c>
      <c r="I479" s="57"/>
      <c r="J479" s="57"/>
      <c r="K479" s="57"/>
      <c r="L479" s="57"/>
      <c r="M479" s="58" t="str">
        <f t="shared" si="59"/>
        <v/>
      </c>
      <c r="N479" s="102"/>
    </row>
    <row r="480" spans="1:14">
      <c r="A480" s="97" t="str">
        <f t="shared" si="57"/>
        <v/>
      </c>
      <c r="B480" s="98" t="str">
        <f t="shared" si="56"/>
        <v/>
      </c>
      <c r="C480" s="99"/>
      <c r="D480" s="137"/>
      <c r="E480" s="100"/>
      <c r="F480" s="57"/>
      <c r="G480" s="58">
        <f t="shared" si="58"/>
        <v>0</v>
      </c>
      <c r="H480" s="58">
        <f>IF(E480="",0,IFERROR(VLOOKUP(E480,档案费管理台账!$D$4:$H$1000,5,0),0))</f>
        <v>0</v>
      </c>
      <c r="I480" s="57"/>
      <c r="J480" s="57"/>
      <c r="K480" s="57"/>
      <c r="L480" s="57"/>
      <c r="M480" s="58" t="str">
        <f t="shared" si="59"/>
        <v/>
      </c>
      <c r="N480" s="102"/>
    </row>
    <row r="481" spans="1:14">
      <c r="A481" s="97" t="str">
        <f t="shared" si="57"/>
        <v/>
      </c>
      <c r="B481" s="98" t="str">
        <f t="shared" si="56"/>
        <v/>
      </c>
      <c r="C481" s="99"/>
      <c r="D481" s="137"/>
      <c r="E481" s="100"/>
      <c r="F481" s="57"/>
      <c r="G481" s="58">
        <f t="shared" si="58"/>
        <v>0</v>
      </c>
      <c r="H481" s="58">
        <f>IF(E481="",0,IFERROR(VLOOKUP(E481,档案费管理台账!$D$4:$H$1000,5,0),0))</f>
        <v>0</v>
      </c>
      <c r="I481" s="57"/>
      <c r="J481" s="57"/>
      <c r="K481" s="57"/>
      <c r="L481" s="57"/>
      <c r="M481" s="58" t="str">
        <f t="shared" si="59"/>
        <v/>
      </c>
      <c r="N481" s="102"/>
    </row>
    <row r="482" spans="1:14">
      <c r="A482" s="97" t="str">
        <f t="shared" si="57"/>
        <v/>
      </c>
      <c r="B482" s="98" t="str">
        <f t="shared" si="56"/>
        <v/>
      </c>
      <c r="C482" s="99"/>
      <c r="D482" s="137"/>
      <c r="E482" s="100"/>
      <c r="F482" s="57"/>
      <c r="G482" s="58">
        <f t="shared" si="58"/>
        <v>0</v>
      </c>
      <c r="H482" s="58">
        <f>IF(E482="",0,IFERROR(VLOOKUP(E482,档案费管理台账!$D$4:$H$1000,5,0),0))</f>
        <v>0</v>
      </c>
      <c r="I482" s="57"/>
      <c r="J482" s="57"/>
      <c r="K482" s="57"/>
      <c r="L482" s="57"/>
      <c r="M482" s="58" t="str">
        <f t="shared" si="59"/>
        <v/>
      </c>
      <c r="N482" s="102"/>
    </row>
    <row r="483" spans="1:14">
      <c r="A483" s="97" t="str">
        <f t="shared" si="57"/>
        <v/>
      </c>
      <c r="B483" s="98" t="str">
        <f t="shared" si="56"/>
        <v/>
      </c>
      <c r="C483" s="99"/>
      <c r="D483" s="137"/>
      <c r="E483" s="100"/>
      <c r="F483" s="57"/>
      <c r="G483" s="58">
        <f t="shared" si="58"/>
        <v>0</v>
      </c>
      <c r="H483" s="58">
        <f>IF(E483="",0,IFERROR(VLOOKUP(E483,档案费管理台账!$D$4:$H$1000,5,0),0))</f>
        <v>0</v>
      </c>
      <c r="I483" s="57"/>
      <c r="J483" s="57"/>
      <c r="K483" s="57"/>
      <c r="L483" s="57"/>
      <c r="M483" s="58" t="str">
        <f t="shared" si="59"/>
        <v/>
      </c>
      <c r="N483" s="102"/>
    </row>
    <row r="484" spans="1:14">
      <c r="A484" s="97" t="str">
        <f t="shared" si="57"/>
        <v/>
      </c>
      <c r="B484" s="98" t="str">
        <f t="shared" si="56"/>
        <v/>
      </c>
      <c r="C484" s="99"/>
      <c r="D484" s="137"/>
      <c r="E484" s="100"/>
      <c r="F484" s="57"/>
      <c r="G484" s="58">
        <f t="shared" si="58"/>
        <v>0</v>
      </c>
      <c r="H484" s="58">
        <f>IF(E484="",0,IFERROR(VLOOKUP(E484,档案费管理台账!$D$4:$H$1000,5,0),0))</f>
        <v>0</v>
      </c>
      <c r="I484" s="57"/>
      <c r="J484" s="57"/>
      <c r="K484" s="57"/>
      <c r="L484" s="57"/>
      <c r="M484" s="58" t="str">
        <f t="shared" si="59"/>
        <v/>
      </c>
      <c r="N484" s="102"/>
    </row>
    <row r="485" spans="1:14">
      <c r="A485" s="97" t="str">
        <f t="shared" si="57"/>
        <v/>
      </c>
      <c r="B485" s="98" t="str">
        <f t="shared" si="56"/>
        <v/>
      </c>
      <c r="C485" s="99"/>
      <c r="D485" s="137"/>
      <c r="E485" s="100"/>
      <c r="F485" s="57"/>
      <c r="G485" s="58">
        <f t="shared" si="58"/>
        <v>0</v>
      </c>
      <c r="H485" s="58">
        <f>IF(E485="",0,IFERROR(VLOOKUP(E485,档案费管理台账!$D$4:$H$1000,5,0),0))</f>
        <v>0</v>
      </c>
      <c r="I485" s="57"/>
      <c r="J485" s="57"/>
      <c r="K485" s="57"/>
      <c r="L485" s="57"/>
      <c r="M485" s="58" t="str">
        <f t="shared" si="59"/>
        <v/>
      </c>
      <c r="N485" s="102"/>
    </row>
    <row r="486" spans="1:14">
      <c r="A486" s="97" t="str">
        <f t="shared" si="57"/>
        <v/>
      </c>
      <c r="B486" s="98" t="str">
        <f t="shared" si="56"/>
        <v/>
      </c>
      <c r="C486" s="99"/>
      <c r="D486" s="137"/>
      <c r="E486" s="100"/>
      <c r="F486" s="57"/>
      <c r="G486" s="58">
        <f t="shared" si="58"/>
        <v>0</v>
      </c>
      <c r="H486" s="58">
        <f>IF(E486="",0,IFERROR(VLOOKUP(E486,档案费管理台账!$D$4:$H$1000,5,0),0))</f>
        <v>0</v>
      </c>
      <c r="I486" s="57"/>
      <c r="J486" s="57"/>
      <c r="K486" s="57"/>
      <c r="L486" s="57"/>
      <c r="M486" s="58" t="str">
        <f t="shared" si="59"/>
        <v/>
      </c>
      <c r="N486" s="102"/>
    </row>
    <row r="487" spans="1:14">
      <c r="A487" s="97" t="str">
        <f t="shared" si="57"/>
        <v/>
      </c>
      <c r="B487" s="98" t="str">
        <f t="shared" si="56"/>
        <v/>
      </c>
      <c r="C487" s="99"/>
      <c r="D487" s="137"/>
      <c r="E487" s="100"/>
      <c r="F487" s="57"/>
      <c r="G487" s="58">
        <f t="shared" si="58"/>
        <v>0</v>
      </c>
      <c r="H487" s="58">
        <f>IF(E487="",0,IFERROR(VLOOKUP(E487,档案费管理台账!$D$4:$H$1000,5,0),0))</f>
        <v>0</v>
      </c>
      <c r="I487" s="57"/>
      <c r="J487" s="57"/>
      <c r="K487" s="57"/>
      <c r="L487" s="57"/>
      <c r="M487" s="58" t="str">
        <f t="shared" si="59"/>
        <v/>
      </c>
      <c r="N487" s="102"/>
    </row>
    <row r="488" spans="1:14">
      <c r="A488" s="97" t="str">
        <f t="shared" si="57"/>
        <v/>
      </c>
      <c r="B488" s="98" t="str">
        <f t="shared" si="56"/>
        <v/>
      </c>
      <c r="C488" s="99"/>
      <c r="D488" s="137"/>
      <c r="E488" s="100"/>
      <c r="F488" s="57"/>
      <c r="G488" s="58">
        <f t="shared" si="58"/>
        <v>0</v>
      </c>
      <c r="H488" s="58">
        <f>IF(E488="",0,IFERROR(VLOOKUP(E488,档案费管理台账!$D$4:$H$1000,5,0),0))</f>
        <v>0</v>
      </c>
      <c r="I488" s="57"/>
      <c r="J488" s="57"/>
      <c r="K488" s="57"/>
      <c r="L488" s="57"/>
      <c r="M488" s="58" t="str">
        <f t="shared" si="59"/>
        <v/>
      </c>
      <c r="N488" s="102"/>
    </row>
    <row r="489" spans="1:14">
      <c r="A489" s="97" t="str">
        <f t="shared" si="57"/>
        <v/>
      </c>
      <c r="B489" s="98" t="str">
        <f t="shared" si="56"/>
        <v/>
      </c>
      <c r="C489" s="99"/>
      <c r="D489" s="137"/>
      <c r="E489" s="100"/>
      <c r="F489" s="57"/>
      <c r="G489" s="58">
        <f t="shared" si="58"/>
        <v>0</v>
      </c>
      <c r="H489" s="58">
        <f>IF(E489="",0,IFERROR(VLOOKUP(E489,档案费管理台账!$D$4:$H$1000,5,0),0))</f>
        <v>0</v>
      </c>
      <c r="I489" s="57"/>
      <c r="J489" s="57"/>
      <c r="K489" s="57"/>
      <c r="L489" s="57"/>
      <c r="M489" s="58" t="str">
        <f t="shared" si="59"/>
        <v/>
      </c>
      <c r="N489" s="102"/>
    </row>
    <row r="490" spans="1:14">
      <c r="A490" s="97" t="str">
        <f t="shared" si="57"/>
        <v/>
      </c>
      <c r="B490" s="98" t="str">
        <f t="shared" si="56"/>
        <v/>
      </c>
      <c r="C490" s="99"/>
      <c r="D490" s="137"/>
      <c r="E490" s="100"/>
      <c r="F490" s="57"/>
      <c r="G490" s="58">
        <f t="shared" si="58"/>
        <v>0</v>
      </c>
      <c r="H490" s="58">
        <f>IF(E490="",0,IFERROR(VLOOKUP(E490,档案费管理台账!$D$4:$H$1000,5,0),0))</f>
        <v>0</v>
      </c>
      <c r="I490" s="57"/>
      <c r="J490" s="57"/>
      <c r="K490" s="57"/>
      <c r="L490" s="57"/>
      <c r="M490" s="58" t="str">
        <f t="shared" si="59"/>
        <v/>
      </c>
      <c r="N490" s="102"/>
    </row>
    <row r="491" spans="1:14">
      <c r="A491" s="97" t="str">
        <f t="shared" si="57"/>
        <v/>
      </c>
      <c r="B491" s="98" t="str">
        <f t="shared" si="56"/>
        <v/>
      </c>
      <c r="C491" s="99"/>
      <c r="D491" s="137"/>
      <c r="E491" s="100"/>
      <c r="F491" s="57"/>
      <c r="G491" s="58">
        <f t="shared" si="58"/>
        <v>0</v>
      </c>
      <c r="H491" s="58">
        <f>IF(E491="",0,IFERROR(VLOOKUP(E491,档案费管理台账!$D$4:$H$1000,5,0),0))</f>
        <v>0</v>
      </c>
      <c r="I491" s="57"/>
      <c r="J491" s="57"/>
      <c r="K491" s="57"/>
      <c r="L491" s="57"/>
      <c r="M491" s="58" t="str">
        <f t="shared" si="59"/>
        <v/>
      </c>
      <c r="N491" s="102"/>
    </row>
    <row r="492" spans="1:14">
      <c r="A492" s="97" t="str">
        <f t="shared" si="57"/>
        <v/>
      </c>
      <c r="B492" s="98" t="str">
        <f t="shared" ref="B492:B555" si="60">IF(C492="","",MONTH(C492)&amp;"月")</f>
        <v/>
      </c>
      <c r="C492" s="99"/>
      <c r="D492" s="137"/>
      <c r="E492" s="100"/>
      <c r="F492" s="57"/>
      <c r="G492" s="58">
        <f t="shared" si="58"/>
        <v>0</v>
      </c>
      <c r="H492" s="58">
        <f>IF(E492="",0,IFERROR(VLOOKUP(E492,档案费管理台账!$D$4:$H$1000,5,0),0))</f>
        <v>0</v>
      </c>
      <c r="I492" s="57"/>
      <c r="J492" s="57"/>
      <c r="K492" s="57"/>
      <c r="L492" s="57"/>
      <c r="M492" s="58" t="str">
        <f t="shared" si="59"/>
        <v/>
      </c>
      <c r="N492" s="102"/>
    </row>
    <row r="493" spans="1:14">
      <c r="A493" s="97" t="str">
        <f t="shared" ref="A493:A556" si="61">IF(C493="","",ROW()-42)</f>
        <v/>
      </c>
      <c r="B493" s="98" t="str">
        <f t="shared" si="60"/>
        <v/>
      </c>
      <c r="C493" s="99"/>
      <c r="D493" s="137"/>
      <c r="E493" s="100"/>
      <c r="F493" s="57"/>
      <c r="G493" s="58">
        <f t="shared" ref="G493:G556" si="62">IF(F493="",0,F493*$K$41)</f>
        <v>0</v>
      </c>
      <c r="H493" s="58">
        <f>IF(E493="",0,IFERROR(VLOOKUP(E493,档案费管理台账!$D$4:$H$1000,5,0),0))</f>
        <v>0</v>
      </c>
      <c r="I493" s="57"/>
      <c r="J493" s="57"/>
      <c r="K493" s="57"/>
      <c r="L493" s="57"/>
      <c r="M493" s="58" t="str">
        <f t="shared" ref="M493:M556" si="63">IF(C493="","",ROUND(M492+G493-I493-J493-K493-L493-H493,2))</f>
        <v/>
      </c>
      <c r="N493" s="102"/>
    </row>
    <row r="494" spans="1:14">
      <c r="A494" s="97" t="str">
        <f t="shared" si="61"/>
        <v/>
      </c>
      <c r="B494" s="98" t="str">
        <f t="shared" si="60"/>
        <v/>
      </c>
      <c r="C494" s="99"/>
      <c r="D494" s="137"/>
      <c r="E494" s="100"/>
      <c r="F494" s="57"/>
      <c r="G494" s="58">
        <f t="shared" si="62"/>
        <v>0</v>
      </c>
      <c r="H494" s="58">
        <f>IF(E494="",0,IFERROR(VLOOKUP(E494,档案费管理台账!$D$4:$H$1000,5,0),0))</f>
        <v>0</v>
      </c>
      <c r="I494" s="57"/>
      <c r="J494" s="57"/>
      <c r="K494" s="57"/>
      <c r="L494" s="57"/>
      <c r="M494" s="58" t="str">
        <f t="shared" si="63"/>
        <v/>
      </c>
      <c r="N494" s="102"/>
    </row>
    <row r="495" spans="1:14">
      <c r="A495" s="97" t="str">
        <f t="shared" si="61"/>
        <v/>
      </c>
      <c r="B495" s="98" t="str">
        <f t="shared" si="60"/>
        <v/>
      </c>
      <c r="C495" s="99"/>
      <c r="D495" s="137"/>
      <c r="E495" s="100"/>
      <c r="F495" s="57"/>
      <c r="G495" s="58">
        <f t="shared" si="62"/>
        <v>0</v>
      </c>
      <c r="H495" s="58">
        <f>IF(E495="",0,IFERROR(VLOOKUP(E495,档案费管理台账!$D$4:$H$1000,5,0),0))</f>
        <v>0</v>
      </c>
      <c r="I495" s="57"/>
      <c r="J495" s="57"/>
      <c r="K495" s="57"/>
      <c r="L495" s="57"/>
      <c r="M495" s="58" t="str">
        <f t="shared" si="63"/>
        <v/>
      </c>
      <c r="N495" s="102"/>
    </row>
    <row r="496" spans="1:14">
      <c r="A496" s="97" t="str">
        <f t="shared" si="61"/>
        <v/>
      </c>
      <c r="B496" s="98" t="str">
        <f t="shared" si="60"/>
        <v/>
      </c>
      <c r="C496" s="99"/>
      <c r="D496" s="137"/>
      <c r="E496" s="100"/>
      <c r="F496" s="57"/>
      <c r="G496" s="58">
        <f t="shared" si="62"/>
        <v>0</v>
      </c>
      <c r="H496" s="58">
        <f>IF(E496="",0,IFERROR(VLOOKUP(E496,档案费管理台账!$D$4:$H$1000,5,0),0))</f>
        <v>0</v>
      </c>
      <c r="I496" s="57"/>
      <c r="J496" s="57"/>
      <c r="K496" s="57"/>
      <c r="L496" s="57"/>
      <c r="M496" s="58" t="str">
        <f t="shared" si="63"/>
        <v/>
      </c>
      <c r="N496" s="102"/>
    </row>
    <row r="497" spans="1:14">
      <c r="A497" s="97" t="str">
        <f t="shared" si="61"/>
        <v/>
      </c>
      <c r="B497" s="98" t="str">
        <f t="shared" si="60"/>
        <v/>
      </c>
      <c r="C497" s="99"/>
      <c r="D497" s="137"/>
      <c r="E497" s="100"/>
      <c r="F497" s="57"/>
      <c r="G497" s="58">
        <f t="shared" si="62"/>
        <v>0</v>
      </c>
      <c r="H497" s="58">
        <f>IF(E497="",0,IFERROR(VLOOKUP(E497,档案费管理台账!$D$4:$H$1000,5,0),0))</f>
        <v>0</v>
      </c>
      <c r="I497" s="57"/>
      <c r="J497" s="57"/>
      <c r="K497" s="57"/>
      <c r="L497" s="57"/>
      <c r="M497" s="58" t="str">
        <f t="shared" si="63"/>
        <v/>
      </c>
      <c r="N497" s="102"/>
    </row>
    <row r="498" spans="1:14">
      <c r="A498" s="97" t="str">
        <f t="shared" si="61"/>
        <v/>
      </c>
      <c r="B498" s="98" t="str">
        <f t="shared" si="60"/>
        <v/>
      </c>
      <c r="C498" s="99"/>
      <c r="D498" s="137"/>
      <c r="E498" s="100"/>
      <c r="F498" s="57"/>
      <c r="G498" s="58">
        <f t="shared" si="62"/>
        <v>0</v>
      </c>
      <c r="H498" s="58">
        <f>IF(E498="",0,IFERROR(VLOOKUP(E498,档案费管理台账!$D$4:$H$1000,5,0),0))</f>
        <v>0</v>
      </c>
      <c r="I498" s="57"/>
      <c r="J498" s="57"/>
      <c r="K498" s="57"/>
      <c r="L498" s="57"/>
      <c r="M498" s="58" t="str">
        <f t="shared" si="63"/>
        <v/>
      </c>
      <c r="N498" s="102"/>
    </row>
    <row r="499" spans="1:14">
      <c r="A499" s="97" t="str">
        <f t="shared" si="61"/>
        <v/>
      </c>
      <c r="B499" s="98" t="str">
        <f t="shared" si="60"/>
        <v/>
      </c>
      <c r="C499" s="99"/>
      <c r="D499" s="137"/>
      <c r="E499" s="100"/>
      <c r="F499" s="57"/>
      <c r="G499" s="58">
        <f t="shared" si="62"/>
        <v>0</v>
      </c>
      <c r="H499" s="58">
        <f>IF(E499="",0,IFERROR(VLOOKUP(E499,档案费管理台账!$D$4:$H$1000,5,0),0))</f>
        <v>0</v>
      </c>
      <c r="I499" s="57"/>
      <c r="J499" s="57"/>
      <c r="K499" s="57"/>
      <c r="L499" s="57"/>
      <c r="M499" s="58" t="str">
        <f t="shared" si="63"/>
        <v/>
      </c>
      <c r="N499" s="102"/>
    </row>
    <row r="500" spans="1:14">
      <c r="A500" s="97" t="str">
        <f t="shared" si="61"/>
        <v/>
      </c>
      <c r="B500" s="98" t="str">
        <f t="shared" si="60"/>
        <v/>
      </c>
      <c r="C500" s="99"/>
      <c r="D500" s="137"/>
      <c r="E500" s="100"/>
      <c r="F500" s="57"/>
      <c r="G500" s="58">
        <f t="shared" si="62"/>
        <v>0</v>
      </c>
      <c r="H500" s="58">
        <f>IF(E500="",0,IFERROR(VLOOKUP(E500,档案费管理台账!$D$4:$H$1000,5,0),0))</f>
        <v>0</v>
      </c>
      <c r="I500" s="57"/>
      <c r="J500" s="57"/>
      <c r="K500" s="57"/>
      <c r="L500" s="57"/>
      <c r="M500" s="58" t="str">
        <f t="shared" si="63"/>
        <v/>
      </c>
      <c r="N500" s="102"/>
    </row>
    <row r="501" spans="1:14">
      <c r="A501" s="97" t="str">
        <f t="shared" si="61"/>
        <v/>
      </c>
      <c r="B501" s="98" t="str">
        <f t="shared" si="60"/>
        <v/>
      </c>
      <c r="C501" s="99"/>
      <c r="D501" s="137"/>
      <c r="E501" s="100"/>
      <c r="F501" s="57"/>
      <c r="G501" s="58">
        <f t="shared" si="62"/>
        <v>0</v>
      </c>
      <c r="H501" s="58">
        <f>IF(E501="",0,IFERROR(VLOOKUP(E501,档案费管理台账!$D$4:$H$1000,5,0),0))</f>
        <v>0</v>
      </c>
      <c r="I501" s="57"/>
      <c r="J501" s="57"/>
      <c r="K501" s="57"/>
      <c r="L501" s="57"/>
      <c r="M501" s="58" t="str">
        <f t="shared" si="63"/>
        <v/>
      </c>
      <c r="N501" s="102"/>
    </row>
    <row r="502" spans="1:14">
      <c r="A502" s="97" t="str">
        <f t="shared" si="61"/>
        <v/>
      </c>
      <c r="B502" s="98" t="str">
        <f t="shared" si="60"/>
        <v/>
      </c>
      <c r="C502" s="99"/>
      <c r="D502" s="137"/>
      <c r="E502" s="100"/>
      <c r="F502" s="57"/>
      <c r="G502" s="58">
        <f t="shared" si="62"/>
        <v>0</v>
      </c>
      <c r="H502" s="58">
        <f>IF(E502="",0,IFERROR(VLOOKUP(E502,档案费管理台账!$D$4:$H$1000,5,0),0))</f>
        <v>0</v>
      </c>
      <c r="I502" s="57"/>
      <c r="J502" s="57"/>
      <c r="K502" s="57"/>
      <c r="L502" s="57"/>
      <c r="M502" s="58" t="str">
        <f t="shared" si="63"/>
        <v/>
      </c>
      <c r="N502" s="102"/>
    </row>
    <row r="503" spans="1:14">
      <c r="A503" s="97" t="str">
        <f t="shared" si="61"/>
        <v/>
      </c>
      <c r="B503" s="98" t="str">
        <f t="shared" si="60"/>
        <v/>
      </c>
      <c r="C503" s="99"/>
      <c r="D503" s="137"/>
      <c r="E503" s="100"/>
      <c r="F503" s="57"/>
      <c r="G503" s="58">
        <f t="shared" si="62"/>
        <v>0</v>
      </c>
      <c r="H503" s="58">
        <f>IF(E503="",0,IFERROR(VLOOKUP(E503,档案费管理台账!$D$4:$H$1000,5,0),0))</f>
        <v>0</v>
      </c>
      <c r="I503" s="57"/>
      <c r="J503" s="57"/>
      <c r="K503" s="57"/>
      <c r="L503" s="57"/>
      <c r="M503" s="58" t="str">
        <f t="shared" si="63"/>
        <v/>
      </c>
      <c r="N503" s="102"/>
    </row>
    <row r="504" spans="1:14">
      <c r="A504" s="97" t="str">
        <f t="shared" si="61"/>
        <v/>
      </c>
      <c r="B504" s="98" t="str">
        <f t="shared" si="60"/>
        <v/>
      </c>
      <c r="C504" s="99"/>
      <c r="D504" s="137"/>
      <c r="E504" s="100"/>
      <c r="F504" s="57"/>
      <c r="G504" s="58">
        <f t="shared" si="62"/>
        <v>0</v>
      </c>
      <c r="H504" s="58">
        <f>IF(E504="",0,IFERROR(VLOOKUP(E504,档案费管理台账!$D$4:$H$1000,5,0),0))</f>
        <v>0</v>
      </c>
      <c r="I504" s="57"/>
      <c r="J504" s="57"/>
      <c r="K504" s="57"/>
      <c r="L504" s="57"/>
      <c r="M504" s="58" t="str">
        <f t="shared" si="63"/>
        <v/>
      </c>
      <c r="N504" s="102"/>
    </row>
    <row r="505" spans="1:14">
      <c r="A505" s="97" t="str">
        <f t="shared" si="61"/>
        <v/>
      </c>
      <c r="B505" s="98" t="str">
        <f t="shared" si="60"/>
        <v/>
      </c>
      <c r="C505" s="99"/>
      <c r="D505" s="137"/>
      <c r="E505" s="100"/>
      <c r="F505" s="57"/>
      <c r="G505" s="58">
        <f t="shared" si="62"/>
        <v>0</v>
      </c>
      <c r="H505" s="58">
        <f>IF(E505="",0,IFERROR(VLOOKUP(E505,档案费管理台账!$D$4:$H$1000,5,0),0))</f>
        <v>0</v>
      </c>
      <c r="I505" s="57"/>
      <c r="J505" s="57"/>
      <c r="K505" s="57"/>
      <c r="L505" s="57"/>
      <c r="M505" s="58" t="str">
        <f t="shared" si="63"/>
        <v/>
      </c>
      <c r="N505" s="102"/>
    </row>
    <row r="506" spans="1:14">
      <c r="A506" s="97" t="str">
        <f t="shared" si="61"/>
        <v/>
      </c>
      <c r="B506" s="98" t="str">
        <f t="shared" si="60"/>
        <v/>
      </c>
      <c r="C506" s="99"/>
      <c r="D506" s="137"/>
      <c r="E506" s="100"/>
      <c r="F506" s="57"/>
      <c r="G506" s="58">
        <f t="shared" si="62"/>
        <v>0</v>
      </c>
      <c r="H506" s="58">
        <f>IF(E506="",0,IFERROR(VLOOKUP(E506,档案费管理台账!$D$4:$H$1000,5,0),0))</f>
        <v>0</v>
      </c>
      <c r="I506" s="57"/>
      <c r="J506" s="57"/>
      <c r="K506" s="57"/>
      <c r="L506" s="57"/>
      <c r="M506" s="58" t="str">
        <f t="shared" si="63"/>
        <v/>
      </c>
      <c r="N506" s="102"/>
    </row>
    <row r="507" spans="1:14">
      <c r="A507" s="97" t="str">
        <f t="shared" si="61"/>
        <v/>
      </c>
      <c r="B507" s="98" t="str">
        <f t="shared" si="60"/>
        <v/>
      </c>
      <c r="C507" s="99"/>
      <c r="D507" s="137"/>
      <c r="E507" s="100"/>
      <c r="F507" s="57"/>
      <c r="G507" s="58">
        <f t="shared" si="62"/>
        <v>0</v>
      </c>
      <c r="H507" s="58">
        <f>IF(E507="",0,IFERROR(VLOOKUP(E507,档案费管理台账!$D$4:$H$1000,5,0),0))</f>
        <v>0</v>
      </c>
      <c r="I507" s="57"/>
      <c r="J507" s="57"/>
      <c r="K507" s="57"/>
      <c r="L507" s="57"/>
      <c r="M507" s="58" t="str">
        <f t="shared" si="63"/>
        <v/>
      </c>
      <c r="N507" s="102"/>
    </row>
    <row r="508" spans="1:14">
      <c r="A508" s="97" t="str">
        <f t="shared" si="61"/>
        <v/>
      </c>
      <c r="B508" s="98" t="str">
        <f t="shared" si="60"/>
        <v/>
      </c>
      <c r="C508" s="99"/>
      <c r="D508" s="137"/>
      <c r="E508" s="100"/>
      <c r="F508" s="57"/>
      <c r="G508" s="58">
        <f t="shared" si="62"/>
        <v>0</v>
      </c>
      <c r="H508" s="58">
        <f>IF(E508="",0,IFERROR(VLOOKUP(E508,档案费管理台账!$D$4:$H$1000,5,0),0))</f>
        <v>0</v>
      </c>
      <c r="I508" s="57"/>
      <c r="J508" s="57"/>
      <c r="K508" s="57"/>
      <c r="L508" s="57"/>
      <c r="M508" s="58" t="str">
        <f t="shared" si="63"/>
        <v/>
      </c>
      <c r="N508" s="102"/>
    </row>
    <row r="509" spans="1:14">
      <c r="A509" s="97" t="str">
        <f t="shared" si="61"/>
        <v/>
      </c>
      <c r="B509" s="98" t="str">
        <f t="shared" si="60"/>
        <v/>
      </c>
      <c r="C509" s="99"/>
      <c r="D509" s="137"/>
      <c r="E509" s="100"/>
      <c r="F509" s="57"/>
      <c r="G509" s="58">
        <f t="shared" si="62"/>
        <v>0</v>
      </c>
      <c r="H509" s="58">
        <f>IF(E509="",0,IFERROR(VLOOKUP(E509,档案费管理台账!$D$4:$H$1000,5,0),0))</f>
        <v>0</v>
      </c>
      <c r="I509" s="57"/>
      <c r="J509" s="57"/>
      <c r="K509" s="57"/>
      <c r="L509" s="57"/>
      <c r="M509" s="58" t="str">
        <f t="shared" si="63"/>
        <v/>
      </c>
      <c r="N509" s="102"/>
    </row>
    <row r="510" spans="1:14">
      <c r="A510" s="97" t="str">
        <f t="shared" si="61"/>
        <v/>
      </c>
      <c r="B510" s="98" t="str">
        <f t="shared" si="60"/>
        <v/>
      </c>
      <c r="C510" s="99"/>
      <c r="D510" s="137"/>
      <c r="E510" s="100"/>
      <c r="F510" s="57"/>
      <c r="G510" s="58">
        <f t="shared" si="62"/>
        <v>0</v>
      </c>
      <c r="H510" s="58">
        <f>IF(E510="",0,IFERROR(VLOOKUP(E510,档案费管理台账!$D$4:$H$1000,5,0),0))</f>
        <v>0</v>
      </c>
      <c r="I510" s="57"/>
      <c r="J510" s="57"/>
      <c r="K510" s="57"/>
      <c r="L510" s="57"/>
      <c r="M510" s="58" t="str">
        <f t="shared" si="63"/>
        <v/>
      </c>
      <c r="N510" s="102"/>
    </row>
    <row r="511" spans="1:14">
      <c r="A511" s="97" t="str">
        <f t="shared" si="61"/>
        <v/>
      </c>
      <c r="B511" s="98" t="str">
        <f t="shared" si="60"/>
        <v/>
      </c>
      <c r="C511" s="99"/>
      <c r="D511" s="137"/>
      <c r="E511" s="100"/>
      <c r="F511" s="57"/>
      <c r="G511" s="58">
        <f t="shared" si="62"/>
        <v>0</v>
      </c>
      <c r="H511" s="58">
        <f>IF(E511="",0,IFERROR(VLOOKUP(E511,档案费管理台账!$D$4:$H$1000,5,0),0))</f>
        <v>0</v>
      </c>
      <c r="I511" s="57"/>
      <c r="J511" s="57"/>
      <c r="K511" s="57"/>
      <c r="L511" s="57"/>
      <c r="M511" s="58" t="str">
        <f t="shared" si="63"/>
        <v/>
      </c>
      <c r="N511" s="102"/>
    </row>
    <row r="512" spans="1:14">
      <c r="A512" s="97" t="str">
        <f t="shared" si="61"/>
        <v/>
      </c>
      <c r="B512" s="98" t="str">
        <f t="shared" si="60"/>
        <v/>
      </c>
      <c r="C512" s="99"/>
      <c r="D512" s="137"/>
      <c r="E512" s="100"/>
      <c r="F512" s="57"/>
      <c r="G512" s="58">
        <f t="shared" si="62"/>
        <v>0</v>
      </c>
      <c r="H512" s="58">
        <f>IF(E512="",0,IFERROR(VLOOKUP(E512,档案费管理台账!$D$4:$H$1000,5,0),0))</f>
        <v>0</v>
      </c>
      <c r="I512" s="57"/>
      <c r="J512" s="57"/>
      <c r="K512" s="57"/>
      <c r="L512" s="57"/>
      <c r="M512" s="58" t="str">
        <f t="shared" si="63"/>
        <v/>
      </c>
      <c r="N512" s="102"/>
    </row>
    <row r="513" spans="1:14">
      <c r="A513" s="97" t="str">
        <f t="shared" si="61"/>
        <v/>
      </c>
      <c r="B513" s="98" t="str">
        <f t="shared" si="60"/>
        <v/>
      </c>
      <c r="C513" s="99"/>
      <c r="D513" s="137"/>
      <c r="E513" s="100"/>
      <c r="F513" s="57"/>
      <c r="G513" s="58">
        <f t="shared" si="62"/>
        <v>0</v>
      </c>
      <c r="H513" s="58">
        <f>IF(E513="",0,IFERROR(VLOOKUP(E513,档案费管理台账!$D$4:$H$1000,5,0),0))</f>
        <v>0</v>
      </c>
      <c r="I513" s="57"/>
      <c r="J513" s="57"/>
      <c r="K513" s="57"/>
      <c r="L513" s="57"/>
      <c r="M513" s="58" t="str">
        <f t="shared" si="63"/>
        <v/>
      </c>
      <c r="N513" s="102"/>
    </row>
    <row r="514" spans="1:14">
      <c r="A514" s="97" t="str">
        <f t="shared" si="61"/>
        <v/>
      </c>
      <c r="B514" s="98" t="str">
        <f t="shared" si="60"/>
        <v/>
      </c>
      <c r="C514" s="99"/>
      <c r="D514" s="137"/>
      <c r="E514" s="100"/>
      <c r="F514" s="57"/>
      <c r="G514" s="58">
        <f t="shared" si="62"/>
        <v>0</v>
      </c>
      <c r="H514" s="58">
        <f>IF(E514="",0,IFERROR(VLOOKUP(E514,档案费管理台账!$D$4:$H$1000,5,0),0))</f>
        <v>0</v>
      </c>
      <c r="I514" s="57"/>
      <c r="J514" s="57"/>
      <c r="K514" s="57"/>
      <c r="L514" s="57"/>
      <c r="M514" s="58" t="str">
        <f t="shared" si="63"/>
        <v/>
      </c>
      <c r="N514" s="102"/>
    </row>
    <row r="515" spans="1:14">
      <c r="A515" s="97" t="str">
        <f t="shared" si="61"/>
        <v/>
      </c>
      <c r="B515" s="98" t="str">
        <f t="shared" si="60"/>
        <v/>
      </c>
      <c r="C515" s="99"/>
      <c r="D515" s="137"/>
      <c r="E515" s="100"/>
      <c r="F515" s="57"/>
      <c r="G515" s="58">
        <f t="shared" si="62"/>
        <v>0</v>
      </c>
      <c r="H515" s="58">
        <f>IF(E515="",0,IFERROR(VLOOKUP(E515,档案费管理台账!$D$4:$H$1000,5,0),0))</f>
        <v>0</v>
      </c>
      <c r="I515" s="57"/>
      <c r="J515" s="57"/>
      <c r="K515" s="57"/>
      <c r="L515" s="57"/>
      <c r="M515" s="58" t="str">
        <f t="shared" si="63"/>
        <v/>
      </c>
      <c r="N515" s="102"/>
    </row>
    <row r="516" spans="1:14">
      <c r="A516" s="97" t="str">
        <f t="shared" si="61"/>
        <v/>
      </c>
      <c r="B516" s="98" t="str">
        <f t="shared" si="60"/>
        <v/>
      </c>
      <c r="C516" s="99"/>
      <c r="D516" s="137"/>
      <c r="E516" s="100"/>
      <c r="F516" s="57"/>
      <c r="G516" s="58">
        <f t="shared" si="62"/>
        <v>0</v>
      </c>
      <c r="H516" s="58">
        <f>IF(E516="",0,IFERROR(VLOOKUP(E516,档案费管理台账!$D$4:$H$1000,5,0),0))</f>
        <v>0</v>
      </c>
      <c r="I516" s="57"/>
      <c r="J516" s="57"/>
      <c r="K516" s="57"/>
      <c r="L516" s="57"/>
      <c r="M516" s="58" t="str">
        <f t="shared" si="63"/>
        <v/>
      </c>
      <c r="N516" s="102"/>
    </row>
    <row r="517" spans="1:14">
      <c r="A517" s="97" t="str">
        <f t="shared" si="61"/>
        <v/>
      </c>
      <c r="B517" s="98" t="str">
        <f t="shared" si="60"/>
        <v/>
      </c>
      <c r="C517" s="99"/>
      <c r="D517" s="137"/>
      <c r="E517" s="100"/>
      <c r="F517" s="57"/>
      <c r="G517" s="58">
        <f t="shared" si="62"/>
        <v>0</v>
      </c>
      <c r="H517" s="58">
        <f>IF(E517="",0,IFERROR(VLOOKUP(E517,档案费管理台账!$D$4:$H$1000,5,0),0))</f>
        <v>0</v>
      </c>
      <c r="I517" s="57"/>
      <c r="J517" s="57"/>
      <c r="K517" s="57"/>
      <c r="L517" s="57"/>
      <c r="M517" s="58" t="str">
        <f t="shared" si="63"/>
        <v/>
      </c>
      <c r="N517" s="102"/>
    </row>
    <row r="518" spans="1:14">
      <c r="A518" s="97" t="str">
        <f t="shared" si="61"/>
        <v/>
      </c>
      <c r="B518" s="98" t="str">
        <f t="shared" si="60"/>
        <v/>
      </c>
      <c r="C518" s="99"/>
      <c r="D518" s="137"/>
      <c r="E518" s="100"/>
      <c r="F518" s="57"/>
      <c r="G518" s="58">
        <f t="shared" si="62"/>
        <v>0</v>
      </c>
      <c r="H518" s="58">
        <f>IF(E518="",0,IFERROR(VLOOKUP(E518,档案费管理台账!$D$4:$H$1000,5,0),0))</f>
        <v>0</v>
      </c>
      <c r="I518" s="57"/>
      <c r="J518" s="57"/>
      <c r="K518" s="57"/>
      <c r="L518" s="57"/>
      <c r="M518" s="58" t="str">
        <f t="shared" si="63"/>
        <v/>
      </c>
      <c r="N518" s="102"/>
    </row>
    <row r="519" spans="1:14">
      <c r="A519" s="97" t="str">
        <f t="shared" si="61"/>
        <v/>
      </c>
      <c r="B519" s="98" t="str">
        <f t="shared" si="60"/>
        <v/>
      </c>
      <c r="C519" s="99"/>
      <c r="D519" s="137"/>
      <c r="E519" s="100"/>
      <c r="F519" s="57"/>
      <c r="G519" s="58">
        <f t="shared" si="62"/>
        <v>0</v>
      </c>
      <c r="H519" s="58">
        <f>IF(E519="",0,IFERROR(VLOOKUP(E519,档案费管理台账!$D$4:$H$1000,5,0),0))</f>
        <v>0</v>
      </c>
      <c r="I519" s="57"/>
      <c r="J519" s="57"/>
      <c r="K519" s="57"/>
      <c r="L519" s="57"/>
      <c r="M519" s="58" t="str">
        <f t="shared" si="63"/>
        <v/>
      </c>
      <c r="N519" s="102"/>
    </row>
    <row r="520" spans="1:14">
      <c r="A520" s="97" t="str">
        <f t="shared" si="61"/>
        <v/>
      </c>
      <c r="B520" s="98" t="str">
        <f t="shared" si="60"/>
        <v/>
      </c>
      <c r="C520" s="99"/>
      <c r="D520" s="137"/>
      <c r="E520" s="100"/>
      <c r="F520" s="57"/>
      <c r="G520" s="58">
        <f t="shared" si="62"/>
        <v>0</v>
      </c>
      <c r="H520" s="58">
        <f>IF(E520="",0,IFERROR(VLOOKUP(E520,档案费管理台账!$D$4:$H$1000,5,0),0))</f>
        <v>0</v>
      </c>
      <c r="I520" s="57"/>
      <c r="J520" s="57"/>
      <c r="K520" s="57"/>
      <c r="L520" s="57"/>
      <c r="M520" s="58" t="str">
        <f t="shared" si="63"/>
        <v/>
      </c>
      <c r="N520" s="102"/>
    </row>
    <row r="521" spans="1:14">
      <c r="A521" s="97" t="str">
        <f t="shared" si="61"/>
        <v/>
      </c>
      <c r="B521" s="98" t="str">
        <f t="shared" si="60"/>
        <v/>
      </c>
      <c r="C521" s="99"/>
      <c r="D521" s="137"/>
      <c r="E521" s="100"/>
      <c r="F521" s="57"/>
      <c r="G521" s="58">
        <f t="shared" si="62"/>
        <v>0</v>
      </c>
      <c r="H521" s="58">
        <f>IF(E521="",0,IFERROR(VLOOKUP(E521,档案费管理台账!$D$4:$H$1000,5,0),0))</f>
        <v>0</v>
      </c>
      <c r="I521" s="57"/>
      <c r="J521" s="57"/>
      <c r="K521" s="57"/>
      <c r="L521" s="57"/>
      <c r="M521" s="58" t="str">
        <f t="shared" si="63"/>
        <v/>
      </c>
      <c r="N521" s="102"/>
    </row>
    <row r="522" spans="1:14">
      <c r="A522" s="97" t="str">
        <f t="shared" si="61"/>
        <v/>
      </c>
      <c r="B522" s="98" t="str">
        <f t="shared" si="60"/>
        <v/>
      </c>
      <c r="C522" s="99"/>
      <c r="D522" s="137"/>
      <c r="E522" s="100"/>
      <c r="F522" s="57"/>
      <c r="G522" s="58">
        <f t="shared" si="62"/>
        <v>0</v>
      </c>
      <c r="H522" s="58">
        <f>IF(E522="",0,IFERROR(VLOOKUP(E522,档案费管理台账!$D$4:$H$1000,5,0),0))</f>
        <v>0</v>
      </c>
      <c r="I522" s="57"/>
      <c r="J522" s="57"/>
      <c r="K522" s="57"/>
      <c r="L522" s="57"/>
      <c r="M522" s="58" t="str">
        <f t="shared" si="63"/>
        <v/>
      </c>
      <c r="N522" s="102"/>
    </row>
    <row r="523" spans="1:14">
      <c r="A523" s="97" t="str">
        <f t="shared" si="61"/>
        <v/>
      </c>
      <c r="B523" s="98" t="str">
        <f t="shared" si="60"/>
        <v/>
      </c>
      <c r="C523" s="99"/>
      <c r="D523" s="137"/>
      <c r="E523" s="100"/>
      <c r="F523" s="57"/>
      <c r="G523" s="58">
        <f t="shared" si="62"/>
        <v>0</v>
      </c>
      <c r="H523" s="58">
        <f>IF(E523="",0,IFERROR(VLOOKUP(E523,档案费管理台账!$D$4:$H$1000,5,0),0))</f>
        <v>0</v>
      </c>
      <c r="I523" s="57"/>
      <c r="J523" s="57"/>
      <c r="K523" s="57"/>
      <c r="L523" s="57"/>
      <c r="M523" s="58" t="str">
        <f t="shared" si="63"/>
        <v/>
      </c>
      <c r="N523" s="102"/>
    </row>
    <row r="524" spans="1:14">
      <c r="A524" s="97" t="str">
        <f t="shared" si="61"/>
        <v/>
      </c>
      <c r="B524" s="98" t="str">
        <f t="shared" si="60"/>
        <v/>
      </c>
      <c r="C524" s="99"/>
      <c r="D524" s="137"/>
      <c r="E524" s="100"/>
      <c r="F524" s="57"/>
      <c r="G524" s="58">
        <f t="shared" si="62"/>
        <v>0</v>
      </c>
      <c r="H524" s="58">
        <f>IF(E524="",0,IFERROR(VLOOKUP(E524,档案费管理台账!$D$4:$H$1000,5,0),0))</f>
        <v>0</v>
      </c>
      <c r="I524" s="57"/>
      <c r="J524" s="57"/>
      <c r="K524" s="57"/>
      <c r="L524" s="57"/>
      <c r="M524" s="58" t="str">
        <f t="shared" si="63"/>
        <v/>
      </c>
      <c r="N524" s="102"/>
    </row>
    <row r="525" spans="1:14">
      <c r="A525" s="97" t="str">
        <f t="shared" si="61"/>
        <v/>
      </c>
      <c r="B525" s="98" t="str">
        <f t="shared" si="60"/>
        <v/>
      </c>
      <c r="C525" s="99"/>
      <c r="D525" s="137"/>
      <c r="E525" s="100"/>
      <c r="F525" s="57"/>
      <c r="G525" s="58">
        <f t="shared" si="62"/>
        <v>0</v>
      </c>
      <c r="H525" s="58">
        <f>IF(E525="",0,IFERROR(VLOOKUP(E525,档案费管理台账!$D$4:$H$1000,5,0),0))</f>
        <v>0</v>
      </c>
      <c r="I525" s="57"/>
      <c r="J525" s="57"/>
      <c r="K525" s="57"/>
      <c r="L525" s="57"/>
      <c r="M525" s="58" t="str">
        <f t="shared" si="63"/>
        <v/>
      </c>
      <c r="N525" s="102"/>
    </row>
    <row r="526" spans="1:14">
      <c r="A526" s="97" t="str">
        <f t="shared" si="61"/>
        <v/>
      </c>
      <c r="B526" s="98" t="str">
        <f t="shared" si="60"/>
        <v/>
      </c>
      <c r="C526" s="99"/>
      <c r="D526" s="137"/>
      <c r="E526" s="100"/>
      <c r="F526" s="57"/>
      <c r="G526" s="58">
        <f t="shared" si="62"/>
        <v>0</v>
      </c>
      <c r="H526" s="58">
        <f>IF(E526="",0,IFERROR(VLOOKUP(E526,档案费管理台账!$D$4:$H$1000,5,0),0))</f>
        <v>0</v>
      </c>
      <c r="I526" s="57"/>
      <c r="J526" s="57"/>
      <c r="K526" s="57"/>
      <c r="L526" s="57"/>
      <c r="M526" s="58" t="str">
        <f t="shared" si="63"/>
        <v/>
      </c>
      <c r="N526" s="102"/>
    </row>
    <row r="527" spans="1:14">
      <c r="A527" s="97" t="str">
        <f t="shared" si="61"/>
        <v/>
      </c>
      <c r="B527" s="98" t="str">
        <f t="shared" si="60"/>
        <v/>
      </c>
      <c r="C527" s="99"/>
      <c r="D527" s="137"/>
      <c r="E527" s="100"/>
      <c r="F527" s="57"/>
      <c r="G527" s="58">
        <f t="shared" si="62"/>
        <v>0</v>
      </c>
      <c r="H527" s="58">
        <f>IF(E527="",0,IFERROR(VLOOKUP(E527,档案费管理台账!$D$4:$H$1000,5,0),0))</f>
        <v>0</v>
      </c>
      <c r="I527" s="57"/>
      <c r="J527" s="57"/>
      <c r="K527" s="57"/>
      <c r="L527" s="57"/>
      <c r="M527" s="58" t="str">
        <f t="shared" si="63"/>
        <v/>
      </c>
      <c r="N527" s="102"/>
    </row>
    <row r="528" spans="1:14">
      <c r="A528" s="97" t="str">
        <f t="shared" si="61"/>
        <v/>
      </c>
      <c r="B528" s="98" t="str">
        <f t="shared" si="60"/>
        <v/>
      </c>
      <c r="C528" s="99"/>
      <c r="D528" s="137"/>
      <c r="E528" s="100"/>
      <c r="F528" s="57"/>
      <c r="G528" s="58">
        <f t="shared" si="62"/>
        <v>0</v>
      </c>
      <c r="H528" s="58">
        <f>IF(E528="",0,IFERROR(VLOOKUP(E528,档案费管理台账!$D$4:$H$1000,5,0),0))</f>
        <v>0</v>
      </c>
      <c r="I528" s="57"/>
      <c r="J528" s="57"/>
      <c r="K528" s="57"/>
      <c r="L528" s="57"/>
      <c r="M528" s="58" t="str">
        <f t="shared" si="63"/>
        <v/>
      </c>
      <c r="N528" s="102"/>
    </row>
    <row r="529" spans="1:14">
      <c r="A529" s="97" t="str">
        <f t="shared" si="61"/>
        <v/>
      </c>
      <c r="B529" s="98" t="str">
        <f t="shared" si="60"/>
        <v/>
      </c>
      <c r="C529" s="99"/>
      <c r="D529" s="137"/>
      <c r="E529" s="100"/>
      <c r="F529" s="57"/>
      <c r="G529" s="58">
        <f t="shared" si="62"/>
        <v>0</v>
      </c>
      <c r="H529" s="58">
        <f>IF(E529="",0,IFERROR(VLOOKUP(E529,档案费管理台账!$D$4:$H$1000,5,0),0))</f>
        <v>0</v>
      </c>
      <c r="I529" s="57"/>
      <c r="J529" s="57"/>
      <c r="K529" s="57"/>
      <c r="L529" s="57"/>
      <c r="M529" s="58" t="str">
        <f t="shared" si="63"/>
        <v/>
      </c>
      <c r="N529" s="102"/>
    </row>
    <row r="530" spans="1:14">
      <c r="A530" s="97" t="str">
        <f t="shared" si="61"/>
        <v/>
      </c>
      <c r="B530" s="98" t="str">
        <f t="shared" si="60"/>
        <v/>
      </c>
      <c r="C530" s="99"/>
      <c r="D530" s="137"/>
      <c r="E530" s="100"/>
      <c r="F530" s="57"/>
      <c r="G530" s="58">
        <f t="shared" si="62"/>
        <v>0</v>
      </c>
      <c r="H530" s="58">
        <f>IF(E530="",0,IFERROR(VLOOKUP(E530,档案费管理台账!$D$4:$H$1000,5,0),0))</f>
        <v>0</v>
      </c>
      <c r="I530" s="57"/>
      <c r="J530" s="57"/>
      <c r="K530" s="57"/>
      <c r="L530" s="57"/>
      <c r="M530" s="58" t="str">
        <f t="shared" si="63"/>
        <v/>
      </c>
      <c r="N530" s="102"/>
    </row>
    <row r="531" spans="1:14">
      <c r="A531" s="97" t="str">
        <f t="shared" si="61"/>
        <v/>
      </c>
      <c r="B531" s="98" t="str">
        <f t="shared" si="60"/>
        <v/>
      </c>
      <c r="C531" s="99"/>
      <c r="D531" s="137"/>
      <c r="E531" s="100"/>
      <c r="F531" s="57"/>
      <c r="G531" s="58">
        <f t="shared" si="62"/>
        <v>0</v>
      </c>
      <c r="H531" s="58">
        <f>IF(E531="",0,IFERROR(VLOOKUP(E531,档案费管理台账!$D$4:$H$1000,5,0),0))</f>
        <v>0</v>
      </c>
      <c r="I531" s="57"/>
      <c r="J531" s="57"/>
      <c r="K531" s="57"/>
      <c r="L531" s="57"/>
      <c r="M531" s="58" t="str">
        <f t="shared" si="63"/>
        <v/>
      </c>
      <c r="N531" s="102"/>
    </row>
    <row r="532" spans="1:14">
      <c r="A532" s="97" t="str">
        <f t="shared" si="61"/>
        <v/>
      </c>
      <c r="B532" s="98" t="str">
        <f t="shared" si="60"/>
        <v/>
      </c>
      <c r="C532" s="99"/>
      <c r="D532" s="137"/>
      <c r="E532" s="100"/>
      <c r="F532" s="57"/>
      <c r="G532" s="58">
        <f t="shared" si="62"/>
        <v>0</v>
      </c>
      <c r="H532" s="58">
        <f>IF(E532="",0,IFERROR(VLOOKUP(E532,档案费管理台账!$D$4:$H$1000,5,0),0))</f>
        <v>0</v>
      </c>
      <c r="I532" s="57"/>
      <c r="J532" s="57"/>
      <c r="K532" s="57"/>
      <c r="L532" s="57"/>
      <c r="M532" s="58" t="str">
        <f t="shared" si="63"/>
        <v/>
      </c>
      <c r="N532" s="102"/>
    </row>
    <row r="533" spans="1:14">
      <c r="A533" s="97" t="str">
        <f t="shared" si="61"/>
        <v/>
      </c>
      <c r="B533" s="98" t="str">
        <f t="shared" si="60"/>
        <v/>
      </c>
      <c r="C533" s="99"/>
      <c r="D533" s="137"/>
      <c r="E533" s="100"/>
      <c r="F533" s="57"/>
      <c r="G533" s="58">
        <f t="shared" si="62"/>
        <v>0</v>
      </c>
      <c r="H533" s="58">
        <f>IF(E533="",0,IFERROR(VLOOKUP(E533,档案费管理台账!$D$4:$H$1000,5,0),0))</f>
        <v>0</v>
      </c>
      <c r="I533" s="57"/>
      <c r="J533" s="57"/>
      <c r="K533" s="57"/>
      <c r="L533" s="57"/>
      <c r="M533" s="58" t="str">
        <f t="shared" si="63"/>
        <v/>
      </c>
      <c r="N533" s="102"/>
    </row>
    <row r="534" spans="1:14">
      <c r="A534" s="97" t="str">
        <f t="shared" si="61"/>
        <v/>
      </c>
      <c r="B534" s="98" t="str">
        <f t="shared" si="60"/>
        <v/>
      </c>
      <c r="C534" s="99"/>
      <c r="D534" s="137"/>
      <c r="E534" s="100"/>
      <c r="F534" s="57"/>
      <c r="G534" s="58">
        <f t="shared" si="62"/>
        <v>0</v>
      </c>
      <c r="H534" s="58">
        <f>IF(E534="",0,IFERROR(VLOOKUP(E534,档案费管理台账!$D$4:$H$1000,5,0),0))</f>
        <v>0</v>
      </c>
      <c r="I534" s="57"/>
      <c r="J534" s="57"/>
      <c r="K534" s="57"/>
      <c r="L534" s="57"/>
      <c r="M534" s="58" t="str">
        <f t="shared" si="63"/>
        <v/>
      </c>
      <c r="N534" s="102"/>
    </row>
    <row r="535" spans="1:14">
      <c r="A535" s="97" t="str">
        <f t="shared" si="61"/>
        <v/>
      </c>
      <c r="B535" s="98" t="str">
        <f t="shared" si="60"/>
        <v/>
      </c>
      <c r="C535" s="99"/>
      <c r="D535" s="137"/>
      <c r="E535" s="100"/>
      <c r="F535" s="57"/>
      <c r="G535" s="58">
        <f t="shared" si="62"/>
        <v>0</v>
      </c>
      <c r="H535" s="58">
        <f>IF(E535="",0,IFERROR(VLOOKUP(E535,档案费管理台账!$D$4:$H$1000,5,0),0))</f>
        <v>0</v>
      </c>
      <c r="I535" s="57"/>
      <c r="J535" s="57"/>
      <c r="K535" s="57"/>
      <c r="L535" s="57"/>
      <c r="M535" s="58" t="str">
        <f t="shared" si="63"/>
        <v/>
      </c>
      <c r="N535" s="102"/>
    </row>
    <row r="536" spans="1:14">
      <c r="A536" s="97" t="str">
        <f t="shared" si="61"/>
        <v/>
      </c>
      <c r="B536" s="98" t="str">
        <f t="shared" si="60"/>
        <v/>
      </c>
      <c r="C536" s="99"/>
      <c r="D536" s="137"/>
      <c r="E536" s="100"/>
      <c r="F536" s="57"/>
      <c r="G536" s="58">
        <f t="shared" si="62"/>
        <v>0</v>
      </c>
      <c r="H536" s="58">
        <f>IF(E536="",0,IFERROR(VLOOKUP(E536,档案费管理台账!$D$4:$H$1000,5,0),0))</f>
        <v>0</v>
      </c>
      <c r="I536" s="57"/>
      <c r="J536" s="57"/>
      <c r="K536" s="57"/>
      <c r="L536" s="57"/>
      <c r="M536" s="58" t="str">
        <f t="shared" si="63"/>
        <v/>
      </c>
      <c r="N536" s="102"/>
    </row>
    <row r="537" spans="1:14">
      <c r="A537" s="97" t="str">
        <f t="shared" si="61"/>
        <v/>
      </c>
      <c r="B537" s="98" t="str">
        <f t="shared" si="60"/>
        <v/>
      </c>
      <c r="C537" s="99"/>
      <c r="D537" s="137"/>
      <c r="E537" s="100"/>
      <c r="F537" s="57"/>
      <c r="G537" s="58">
        <f t="shared" si="62"/>
        <v>0</v>
      </c>
      <c r="H537" s="58">
        <f>IF(E537="",0,IFERROR(VLOOKUP(E537,档案费管理台账!$D$4:$H$1000,5,0),0))</f>
        <v>0</v>
      </c>
      <c r="I537" s="57"/>
      <c r="J537" s="57"/>
      <c r="K537" s="57"/>
      <c r="L537" s="57"/>
      <c r="M537" s="58" t="str">
        <f t="shared" si="63"/>
        <v/>
      </c>
      <c r="N537" s="102"/>
    </row>
    <row r="538" spans="1:14">
      <c r="A538" s="97" t="str">
        <f t="shared" si="61"/>
        <v/>
      </c>
      <c r="B538" s="98" t="str">
        <f t="shared" si="60"/>
        <v/>
      </c>
      <c r="C538" s="99"/>
      <c r="D538" s="137"/>
      <c r="E538" s="100"/>
      <c r="F538" s="57"/>
      <c r="G538" s="58">
        <f t="shared" si="62"/>
        <v>0</v>
      </c>
      <c r="H538" s="58">
        <f>IF(E538="",0,IFERROR(VLOOKUP(E538,档案费管理台账!$D$4:$H$1000,5,0),0))</f>
        <v>0</v>
      </c>
      <c r="I538" s="57"/>
      <c r="J538" s="57"/>
      <c r="K538" s="57"/>
      <c r="L538" s="57"/>
      <c r="M538" s="58" t="str">
        <f t="shared" si="63"/>
        <v/>
      </c>
      <c r="N538" s="102"/>
    </row>
    <row r="539" spans="1:14">
      <c r="A539" s="97" t="str">
        <f t="shared" si="61"/>
        <v/>
      </c>
      <c r="B539" s="98" t="str">
        <f t="shared" si="60"/>
        <v/>
      </c>
      <c r="C539" s="99"/>
      <c r="D539" s="137"/>
      <c r="E539" s="100"/>
      <c r="F539" s="57"/>
      <c r="G539" s="58">
        <f t="shared" si="62"/>
        <v>0</v>
      </c>
      <c r="H539" s="58">
        <f>IF(E539="",0,IFERROR(VLOOKUP(E539,档案费管理台账!$D$4:$H$1000,5,0),0))</f>
        <v>0</v>
      </c>
      <c r="I539" s="57"/>
      <c r="J539" s="57"/>
      <c r="K539" s="57"/>
      <c r="L539" s="57"/>
      <c r="M539" s="58" t="str">
        <f t="shared" si="63"/>
        <v/>
      </c>
      <c r="N539" s="102"/>
    </row>
    <row r="540" spans="1:14">
      <c r="A540" s="97" t="str">
        <f t="shared" si="61"/>
        <v/>
      </c>
      <c r="B540" s="98" t="str">
        <f t="shared" si="60"/>
        <v/>
      </c>
      <c r="C540" s="99"/>
      <c r="D540" s="137"/>
      <c r="E540" s="100"/>
      <c r="F540" s="57"/>
      <c r="G540" s="58">
        <f t="shared" si="62"/>
        <v>0</v>
      </c>
      <c r="H540" s="58">
        <f>IF(E540="",0,IFERROR(VLOOKUP(E540,档案费管理台账!$D$4:$H$1000,5,0),0))</f>
        <v>0</v>
      </c>
      <c r="I540" s="57"/>
      <c r="J540" s="57"/>
      <c r="K540" s="57"/>
      <c r="L540" s="57"/>
      <c r="M540" s="58" t="str">
        <f t="shared" si="63"/>
        <v/>
      </c>
      <c r="N540" s="102"/>
    </row>
    <row r="541" spans="1:14">
      <c r="A541" s="97" t="str">
        <f t="shared" si="61"/>
        <v/>
      </c>
      <c r="B541" s="98" t="str">
        <f t="shared" si="60"/>
        <v/>
      </c>
      <c r="C541" s="99"/>
      <c r="D541" s="137"/>
      <c r="E541" s="100"/>
      <c r="F541" s="57"/>
      <c r="G541" s="58">
        <f t="shared" si="62"/>
        <v>0</v>
      </c>
      <c r="H541" s="58">
        <f>IF(E541="",0,IFERROR(VLOOKUP(E541,档案费管理台账!$D$4:$H$1000,5,0),0))</f>
        <v>0</v>
      </c>
      <c r="I541" s="57"/>
      <c r="J541" s="57"/>
      <c r="K541" s="57"/>
      <c r="L541" s="57"/>
      <c r="M541" s="58" t="str">
        <f t="shared" si="63"/>
        <v/>
      </c>
      <c r="N541" s="102"/>
    </row>
    <row r="542" spans="1:14">
      <c r="A542" s="97" t="str">
        <f t="shared" si="61"/>
        <v/>
      </c>
      <c r="B542" s="98" t="str">
        <f t="shared" si="60"/>
        <v/>
      </c>
      <c r="C542" s="99"/>
      <c r="D542" s="137"/>
      <c r="E542" s="100"/>
      <c r="F542" s="57"/>
      <c r="G542" s="58">
        <f t="shared" si="62"/>
        <v>0</v>
      </c>
      <c r="H542" s="58">
        <f>IF(E542="",0,IFERROR(VLOOKUP(E542,档案费管理台账!$D$4:$H$1000,5,0),0))</f>
        <v>0</v>
      </c>
      <c r="I542" s="57"/>
      <c r="J542" s="57"/>
      <c r="K542" s="57"/>
      <c r="L542" s="57"/>
      <c r="M542" s="58" t="str">
        <f t="shared" si="63"/>
        <v/>
      </c>
      <c r="N542" s="102"/>
    </row>
    <row r="543" spans="1:14">
      <c r="A543" s="97" t="str">
        <f t="shared" si="61"/>
        <v/>
      </c>
      <c r="B543" s="98" t="str">
        <f t="shared" si="60"/>
        <v/>
      </c>
      <c r="C543" s="99"/>
      <c r="D543" s="137"/>
      <c r="E543" s="100"/>
      <c r="F543" s="57"/>
      <c r="G543" s="58">
        <f t="shared" si="62"/>
        <v>0</v>
      </c>
      <c r="H543" s="58">
        <f>IF(E543="",0,IFERROR(VLOOKUP(E543,档案费管理台账!$D$4:$H$1000,5,0),0))</f>
        <v>0</v>
      </c>
      <c r="I543" s="57"/>
      <c r="J543" s="57"/>
      <c r="K543" s="57"/>
      <c r="L543" s="57"/>
      <c r="M543" s="58" t="str">
        <f t="shared" si="63"/>
        <v/>
      </c>
      <c r="N543" s="102"/>
    </row>
    <row r="544" spans="1:14">
      <c r="A544" s="97" t="str">
        <f t="shared" si="61"/>
        <v/>
      </c>
      <c r="B544" s="98" t="str">
        <f t="shared" si="60"/>
        <v/>
      </c>
      <c r="C544" s="99"/>
      <c r="D544" s="137"/>
      <c r="E544" s="100"/>
      <c r="F544" s="57"/>
      <c r="G544" s="58">
        <f t="shared" si="62"/>
        <v>0</v>
      </c>
      <c r="H544" s="58">
        <f>IF(E544="",0,IFERROR(VLOOKUP(E544,档案费管理台账!$D$4:$H$1000,5,0),0))</f>
        <v>0</v>
      </c>
      <c r="I544" s="57"/>
      <c r="J544" s="57"/>
      <c r="K544" s="57"/>
      <c r="L544" s="57"/>
      <c r="M544" s="58" t="str">
        <f t="shared" si="63"/>
        <v/>
      </c>
      <c r="N544" s="102"/>
    </row>
    <row r="545" spans="1:14">
      <c r="A545" s="97" t="str">
        <f t="shared" si="61"/>
        <v/>
      </c>
      <c r="B545" s="98" t="str">
        <f t="shared" si="60"/>
        <v/>
      </c>
      <c r="C545" s="99"/>
      <c r="D545" s="137"/>
      <c r="E545" s="100"/>
      <c r="F545" s="57"/>
      <c r="G545" s="58">
        <f t="shared" si="62"/>
        <v>0</v>
      </c>
      <c r="H545" s="58">
        <f>IF(E545="",0,IFERROR(VLOOKUP(E545,档案费管理台账!$D$4:$H$1000,5,0),0))</f>
        <v>0</v>
      </c>
      <c r="I545" s="57"/>
      <c r="J545" s="57"/>
      <c r="K545" s="57"/>
      <c r="L545" s="57"/>
      <c r="M545" s="58" t="str">
        <f t="shared" si="63"/>
        <v/>
      </c>
      <c r="N545" s="102"/>
    </row>
    <row r="546" spans="1:14">
      <c r="A546" s="97" t="str">
        <f t="shared" si="61"/>
        <v/>
      </c>
      <c r="B546" s="98" t="str">
        <f t="shared" si="60"/>
        <v/>
      </c>
      <c r="C546" s="99"/>
      <c r="D546" s="137"/>
      <c r="E546" s="100"/>
      <c r="F546" s="57"/>
      <c r="G546" s="58">
        <f t="shared" si="62"/>
        <v>0</v>
      </c>
      <c r="H546" s="58">
        <f>IF(E546="",0,IFERROR(VLOOKUP(E546,档案费管理台账!$D$4:$H$1000,5,0),0))</f>
        <v>0</v>
      </c>
      <c r="I546" s="57"/>
      <c r="J546" s="57"/>
      <c r="K546" s="57"/>
      <c r="L546" s="57"/>
      <c r="M546" s="58" t="str">
        <f t="shared" si="63"/>
        <v/>
      </c>
      <c r="N546" s="102"/>
    </row>
    <row r="547" spans="1:14">
      <c r="A547" s="97" t="str">
        <f t="shared" si="61"/>
        <v/>
      </c>
      <c r="B547" s="98" t="str">
        <f t="shared" si="60"/>
        <v/>
      </c>
      <c r="C547" s="99"/>
      <c r="D547" s="137"/>
      <c r="E547" s="100"/>
      <c r="F547" s="57"/>
      <c r="G547" s="58">
        <f t="shared" si="62"/>
        <v>0</v>
      </c>
      <c r="H547" s="58">
        <f>IF(E547="",0,IFERROR(VLOOKUP(E547,档案费管理台账!$D$4:$H$1000,5,0),0))</f>
        <v>0</v>
      </c>
      <c r="I547" s="57"/>
      <c r="J547" s="57"/>
      <c r="K547" s="57"/>
      <c r="L547" s="57"/>
      <c r="M547" s="58" t="str">
        <f t="shared" si="63"/>
        <v/>
      </c>
      <c r="N547" s="102"/>
    </row>
    <row r="548" spans="1:14">
      <c r="A548" s="97" t="str">
        <f t="shared" si="61"/>
        <v/>
      </c>
      <c r="B548" s="98" t="str">
        <f t="shared" si="60"/>
        <v/>
      </c>
      <c r="C548" s="99"/>
      <c r="D548" s="137"/>
      <c r="E548" s="100"/>
      <c r="F548" s="57"/>
      <c r="G548" s="58">
        <f t="shared" si="62"/>
        <v>0</v>
      </c>
      <c r="H548" s="58">
        <f>IF(E548="",0,IFERROR(VLOOKUP(E548,档案费管理台账!$D$4:$H$1000,5,0),0))</f>
        <v>0</v>
      </c>
      <c r="I548" s="57"/>
      <c r="J548" s="57"/>
      <c r="K548" s="57"/>
      <c r="L548" s="57"/>
      <c r="M548" s="58" t="str">
        <f t="shared" si="63"/>
        <v/>
      </c>
      <c r="N548" s="102"/>
    </row>
    <row r="549" spans="1:14">
      <c r="A549" s="97" t="str">
        <f t="shared" si="61"/>
        <v/>
      </c>
      <c r="B549" s="98" t="str">
        <f t="shared" si="60"/>
        <v/>
      </c>
      <c r="C549" s="99"/>
      <c r="D549" s="137"/>
      <c r="E549" s="100"/>
      <c r="F549" s="57"/>
      <c r="G549" s="58">
        <f t="shared" si="62"/>
        <v>0</v>
      </c>
      <c r="H549" s="58">
        <f>IF(E549="",0,IFERROR(VLOOKUP(E549,档案费管理台账!$D$4:$H$1000,5,0),0))</f>
        <v>0</v>
      </c>
      <c r="I549" s="57"/>
      <c r="J549" s="57"/>
      <c r="K549" s="57"/>
      <c r="L549" s="57"/>
      <c r="M549" s="58" t="str">
        <f t="shared" si="63"/>
        <v/>
      </c>
      <c r="N549" s="102"/>
    </row>
    <row r="550" spans="1:14">
      <c r="A550" s="97" t="str">
        <f t="shared" si="61"/>
        <v/>
      </c>
      <c r="B550" s="98" t="str">
        <f t="shared" si="60"/>
        <v/>
      </c>
      <c r="C550" s="99"/>
      <c r="D550" s="137"/>
      <c r="E550" s="100"/>
      <c r="F550" s="57"/>
      <c r="G550" s="58">
        <f t="shared" si="62"/>
        <v>0</v>
      </c>
      <c r="H550" s="58">
        <f>IF(E550="",0,IFERROR(VLOOKUP(E550,档案费管理台账!$D$4:$H$1000,5,0),0))</f>
        <v>0</v>
      </c>
      <c r="I550" s="57"/>
      <c r="J550" s="57"/>
      <c r="K550" s="57"/>
      <c r="L550" s="57"/>
      <c r="M550" s="58" t="str">
        <f t="shared" si="63"/>
        <v/>
      </c>
      <c r="N550" s="102"/>
    </row>
    <row r="551" spans="1:14">
      <c r="A551" s="97" t="str">
        <f t="shared" si="61"/>
        <v/>
      </c>
      <c r="B551" s="98" t="str">
        <f t="shared" si="60"/>
        <v/>
      </c>
      <c r="C551" s="99"/>
      <c r="D551" s="137"/>
      <c r="E551" s="100"/>
      <c r="F551" s="57"/>
      <c r="G551" s="58">
        <f t="shared" si="62"/>
        <v>0</v>
      </c>
      <c r="H551" s="58">
        <f>IF(E551="",0,IFERROR(VLOOKUP(E551,档案费管理台账!$D$4:$H$1000,5,0),0))</f>
        <v>0</v>
      </c>
      <c r="I551" s="57"/>
      <c r="J551" s="57"/>
      <c r="K551" s="57"/>
      <c r="L551" s="57"/>
      <c r="M551" s="58" t="str">
        <f t="shared" si="63"/>
        <v/>
      </c>
      <c r="N551" s="102"/>
    </row>
    <row r="552" spans="1:14">
      <c r="A552" s="97" t="str">
        <f t="shared" si="61"/>
        <v/>
      </c>
      <c r="B552" s="98" t="str">
        <f t="shared" si="60"/>
        <v/>
      </c>
      <c r="C552" s="99"/>
      <c r="D552" s="137"/>
      <c r="E552" s="100"/>
      <c r="F552" s="57"/>
      <c r="G552" s="58">
        <f t="shared" si="62"/>
        <v>0</v>
      </c>
      <c r="H552" s="58">
        <f>IF(E552="",0,IFERROR(VLOOKUP(E552,档案费管理台账!$D$4:$H$1000,5,0),0))</f>
        <v>0</v>
      </c>
      <c r="I552" s="57"/>
      <c r="J552" s="57"/>
      <c r="K552" s="57"/>
      <c r="L552" s="57"/>
      <c r="M552" s="58" t="str">
        <f t="shared" si="63"/>
        <v/>
      </c>
      <c r="N552" s="102"/>
    </row>
    <row r="553" spans="1:14">
      <c r="A553" s="97" t="str">
        <f t="shared" si="61"/>
        <v/>
      </c>
      <c r="B553" s="98" t="str">
        <f t="shared" si="60"/>
        <v/>
      </c>
      <c r="C553" s="99"/>
      <c r="D553" s="137"/>
      <c r="E553" s="100"/>
      <c r="F553" s="57"/>
      <c r="G553" s="58">
        <f t="shared" si="62"/>
        <v>0</v>
      </c>
      <c r="H553" s="58">
        <f>IF(E553="",0,IFERROR(VLOOKUP(E553,档案费管理台账!$D$4:$H$1000,5,0),0))</f>
        <v>0</v>
      </c>
      <c r="I553" s="57"/>
      <c r="J553" s="57"/>
      <c r="K553" s="57"/>
      <c r="L553" s="57"/>
      <c r="M553" s="58" t="str">
        <f t="shared" si="63"/>
        <v/>
      </c>
      <c r="N553" s="102"/>
    </row>
    <row r="554" spans="1:14">
      <c r="A554" s="97" t="str">
        <f t="shared" si="61"/>
        <v/>
      </c>
      <c r="B554" s="98" t="str">
        <f t="shared" si="60"/>
        <v/>
      </c>
      <c r="C554" s="99"/>
      <c r="D554" s="137"/>
      <c r="E554" s="100"/>
      <c r="F554" s="57"/>
      <c r="G554" s="58">
        <f t="shared" si="62"/>
        <v>0</v>
      </c>
      <c r="H554" s="58">
        <f>IF(E554="",0,IFERROR(VLOOKUP(E554,档案费管理台账!$D$4:$H$1000,5,0),0))</f>
        <v>0</v>
      </c>
      <c r="I554" s="57"/>
      <c r="J554" s="57"/>
      <c r="K554" s="57"/>
      <c r="L554" s="57"/>
      <c r="M554" s="58" t="str">
        <f t="shared" si="63"/>
        <v/>
      </c>
      <c r="N554" s="102"/>
    </row>
    <row r="555" spans="1:14">
      <c r="A555" s="97" t="str">
        <f t="shared" si="61"/>
        <v/>
      </c>
      <c r="B555" s="98" t="str">
        <f t="shared" si="60"/>
        <v/>
      </c>
      <c r="C555" s="99"/>
      <c r="D555" s="137"/>
      <c r="E555" s="100"/>
      <c r="F555" s="57"/>
      <c r="G555" s="58">
        <f t="shared" si="62"/>
        <v>0</v>
      </c>
      <c r="H555" s="58">
        <f>IF(E555="",0,IFERROR(VLOOKUP(E555,档案费管理台账!$D$4:$H$1000,5,0),0))</f>
        <v>0</v>
      </c>
      <c r="I555" s="57"/>
      <c r="J555" s="57"/>
      <c r="K555" s="57"/>
      <c r="L555" s="57"/>
      <c r="M555" s="58" t="str">
        <f t="shared" si="63"/>
        <v/>
      </c>
      <c r="N555" s="102"/>
    </row>
    <row r="556" spans="1:14">
      <c r="A556" s="97" t="str">
        <f t="shared" si="61"/>
        <v/>
      </c>
      <c r="B556" s="98" t="str">
        <f t="shared" ref="B556:B619" si="64">IF(C556="","",MONTH(C556)&amp;"月")</f>
        <v/>
      </c>
      <c r="C556" s="99"/>
      <c r="D556" s="137"/>
      <c r="E556" s="100"/>
      <c r="F556" s="57"/>
      <c r="G556" s="58">
        <f t="shared" si="62"/>
        <v>0</v>
      </c>
      <c r="H556" s="58">
        <f>IF(E556="",0,IFERROR(VLOOKUP(E556,档案费管理台账!$D$4:$H$1000,5,0),0))</f>
        <v>0</v>
      </c>
      <c r="I556" s="57"/>
      <c r="J556" s="57"/>
      <c r="K556" s="57"/>
      <c r="L556" s="57"/>
      <c r="M556" s="58" t="str">
        <f t="shared" si="63"/>
        <v/>
      </c>
      <c r="N556" s="102"/>
    </row>
    <row r="557" spans="1:14">
      <c r="A557" s="97" t="str">
        <f t="shared" ref="A557:A620" si="65">IF(C557="","",ROW()-42)</f>
        <v/>
      </c>
      <c r="B557" s="98" t="str">
        <f t="shared" si="64"/>
        <v/>
      </c>
      <c r="C557" s="99"/>
      <c r="D557" s="137"/>
      <c r="E557" s="100"/>
      <c r="F557" s="57"/>
      <c r="G557" s="58">
        <f t="shared" ref="G557:G620" si="66">IF(F557="",0,F557*$K$41)</f>
        <v>0</v>
      </c>
      <c r="H557" s="58">
        <f>IF(E557="",0,IFERROR(VLOOKUP(E557,档案费管理台账!$D$4:$H$1000,5,0),0))</f>
        <v>0</v>
      </c>
      <c r="I557" s="57"/>
      <c r="J557" s="57"/>
      <c r="K557" s="57"/>
      <c r="L557" s="57"/>
      <c r="M557" s="58" t="str">
        <f t="shared" ref="M557:M620" si="67">IF(C557="","",ROUND(M556+G557-I557-J557-K557-L557-H557,2))</f>
        <v/>
      </c>
      <c r="N557" s="102"/>
    </row>
    <row r="558" spans="1:14">
      <c r="A558" s="97" t="str">
        <f t="shared" si="65"/>
        <v/>
      </c>
      <c r="B558" s="98" t="str">
        <f t="shared" si="64"/>
        <v/>
      </c>
      <c r="C558" s="99"/>
      <c r="D558" s="137"/>
      <c r="E558" s="100"/>
      <c r="F558" s="57"/>
      <c r="G558" s="58">
        <f t="shared" si="66"/>
        <v>0</v>
      </c>
      <c r="H558" s="58">
        <f>IF(E558="",0,IFERROR(VLOOKUP(E558,档案费管理台账!$D$4:$H$1000,5,0),0))</f>
        <v>0</v>
      </c>
      <c r="I558" s="57"/>
      <c r="J558" s="57"/>
      <c r="K558" s="57"/>
      <c r="L558" s="57"/>
      <c r="M558" s="58" t="str">
        <f t="shared" si="67"/>
        <v/>
      </c>
      <c r="N558" s="102"/>
    </row>
    <row r="559" spans="1:14">
      <c r="A559" s="97" t="str">
        <f t="shared" si="65"/>
        <v/>
      </c>
      <c r="B559" s="98" t="str">
        <f t="shared" si="64"/>
        <v/>
      </c>
      <c r="C559" s="99"/>
      <c r="D559" s="137"/>
      <c r="E559" s="100"/>
      <c r="F559" s="57"/>
      <c r="G559" s="58">
        <f t="shared" si="66"/>
        <v>0</v>
      </c>
      <c r="H559" s="58">
        <f>IF(E559="",0,IFERROR(VLOOKUP(E559,档案费管理台账!$D$4:$H$1000,5,0),0))</f>
        <v>0</v>
      </c>
      <c r="I559" s="57"/>
      <c r="J559" s="57"/>
      <c r="K559" s="57"/>
      <c r="L559" s="57"/>
      <c r="M559" s="58" t="str">
        <f t="shared" si="67"/>
        <v/>
      </c>
      <c r="N559" s="102"/>
    </row>
    <row r="560" spans="1:14">
      <c r="A560" s="97" t="str">
        <f t="shared" si="65"/>
        <v/>
      </c>
      <c r="B560" s="98" t="str">
        <f t="shared" si="64"/>
        <v/>
      </c>
      <c r="C560" s="99"/>
      <c r="D560" s="137"/>
      <c r="E560" s="100"/>
      <c r="F560" s="57"/>
      <c r="G560" s="58">
        <f t="shared" si="66"/>
        <v>0</v>
      </c>
      <c r="H560" s="58">
        <f>IF(E560="",0,IFERROR(VLOOKUP(E560,档案费管理台账!$D$4:$H$1000,5,0),0))</f>
        <v>0</v>
      </c>
      <c r="I560" s="57"/>
      <c r="J560" s="57"/>
      <c r="K560" s="57"/>
      <c r="L560" s="57"/>
      <c r="M560" s="58" t="str">
        <f t="shared" si="67"/>
        <v/>
      </c>
      <c r="N560" s="102"/>
    </row>
    <row r="561" spans="1:14">
      <c r="A561" s="97" t="str">
        <f t="shared" si="65"/>
        <v/>
      </c>
      <c r="B561" s="98" t="str">
        <f t="shared" si="64"/>
        <v/>
      </c>
      <c r="C561" s="99"/>
      <c r="D561" s="137"/>
      <c r="E561" s="100"/>
      <c r="F561" s="57"/>
      <c r="G561" s="58">
        <f t="shared" si="66"/>
        <v>0</v>
      </c>
      <c r="H561" s="58">
        <f>IF(E561="",0,IFERROR(VLOOKUP(E561,档案费管理台账!$D$4:$H$1000,5,0),0))</f>
        <v>0</v>
      </c>
      <c r="I561" s="57"/>
      <c r="J561" s="57"/>
      <c r="K561" s="57"/>
      <c r="L561" s="57"/>
      <c r="M561" s="58" t="str">
        <f t="shared" si="67"/>
        <v/>
      </c>
      <c r="N561" s="102"/>
    </row>
    <row r="562" spans="1:14">
      <c r="A562" s="97" t="str">
        <f t="shared" si="65"/>
        <v/>
      </c>
      <c r="B562" s="98" t="str">
        <f t="shared" si="64"/>
        <v/>
      </c>
      <c r="C562" s="99"/>
      <c r="D562" s="137"/>
      <c r="E562" s="100"/>
      <c r="F562" s="57"/>
      <c r="G562" s="58">
        <f t="shared" si="66"/>
        <v>0</v>
      </c>
      <c r="H562" s="58">
        <f>IF(E562="",0,IFERROR(VLOOKUP(E562,档案费管理台账!$D$4:$H$1000,5,0),0))</f>
        <v>0</v>
      </c>
      <c r="I562" s="57"/>
      <c r="J562" s="57"/>
      <c r="K562" s="57"/>
      <c r="L562" s="57"/>
      <c r="M562" s="58" t="str">
        <f t="shared" si="67"/>
        <v/>
      </c>
      <c r="N562" s="102"/>
    </row>
    <row r="563" spans="1:14">
      <c r="A563" s="97" t="str">
        <f t="shared" si="65"/>
        <v/>
      </c>
      <c r="B563" s="98" t="str">
        <f t="shared" si="64"/>
        <v/>
      </c>
      <c r="C563" s="99"/>
      <c r="D563" s="137"/>
      <c r="E563" s="100"/>
      <c r="F563" s="57"/>
      <c r="G563" s="58">
        <f t="shared" si="66"/>
        <v>0</v>
      </c>
      <c r="H563" s="58">
        <f>IF(E563="",0,IFERROR(VLOOKUP(E563,档案费管理台账!$D$4:$H$1000,5,0),0))</f>
        <v>0</v>
      </c>
      <c r="I563" s="57"/>
      <c r="J563" s="57"/>
      <c r="K563" s="57"/>
      <c r="L563" s="57"/>
      <c r="M563" s="58" t="str">
        <f t="shared" si="67"/>
        <v/>
      </c>
      <c r="N563" s="102"/>
    </row>
    <row r="564" spans="1:14">
      <c r="A564" s="97" t="str">
        <f t="shared" si="65"/>
        <v/>
      </c>
      <c r="B564" s="98" t="str">
        <f t="shared" si="64"/>
        <v/>
      </c>
      <c r="C564" s="99"/>
      <c r="D564" s="137"/>
      <c r="E564" s="100"/>
      <c r="F564" s="57"/>
      <c r="G564" s="58">
        <f t="shared" si="66"/>
        <v>0</v>
      </c>
      <c r="H564" s="58">
        <f>IF(E564="",0,IFERROR(VLOOKUP(E564,档案费管理台账!$D$4:$H$1000,5,0),0))</f>
        <v>0</v>
      </c>
      <c r="I564" s="57"/>
      <c r="J564" s="57"/>
      <c r="K564" s="57"/>
      <c r="L564" s="57"/>
      <c r="M564" s="58" t="str">
        <f t="shared" si="67"/>
        <v/>
      </c>
      <c r="N564" s="102"/>
    </row>
    <row r="565" spans="1:14">
      <c r="A565" s="97" t="str">
        <f t="shared" si="65"/>
        <v/>
      </c>
      <c r="B565" s="98" t="str">
        <f t="shared" si="64"/>
        <v/>
      </c>
      <c r="C565" s="99"/>
      <c r="D565" s="137"/>
      <c r="E565" s="100"/>
      <c r="F565" s="57"/>
      <c r="G565" s="58">
        <f t="shared" si="66"/>
        <v>0</v>
      </c>
      <c r="H565" s="58">
        <f>IF(E565="",0,IFERROR(VLOOKUP(E565,档案费管理台账!$D$4:$H$1000,5,0),0))</f>
        <v>0</v>
      </c>
      <c r="I565" s="57"/>
      <c r="J565" s="57"/>
      <c r="K565" s="57"/>
      <c r="L565" s="57"/>
      <c r="M565" s="58" t="str">
        <f t="shared" si="67"/>
        <v/>
      </c>
      <c r="N565" s="102"/>
    </row>
    <row r="566" spans="1:14">
      <c r="A566" s="97" t="str">
        <f t="shared" si="65"/>
        <v/>
      </c>
      <c r="B566" s="98" t="str">
        <f t="shared" si="64"/>
        <v/>
      </c>
      <c r="C566" s="99"/>
      <c r="D566" s="137"/>
      <c r="E566" s="100"/>
      <c r="F566" s="57"/>
      <c r="G566" s="58">
        <f t="shared" si="66"/>
        <v>0</v>
      </c>
      <c r="H566" s="58">
        <f>IF(E566="",0,IFERROR(VLOOKUP(E566,档案费管理台账!$D$4:$H$1000,5,0),0))</f>
        <v>0</v>
      </c>
      <c r="I566" s="57"/>
      <c r="J566" s="57"/>
      <c r="K566" s="57"/>
      <c r="L566" s="57"/>
      <c r="M566" s="58" t="str">
        <f t="shared" si="67"/>
        <v/>
      </c>
      <c r="N566" s="102"/>
    </row>
    <row r="567" spans="1:14">
      <c r="A567" s="97" t="str">
        <f t="shared" si="65"/>
        <v/>
      </c>
      <c r="B567" s="98" t="str">
        <f t="shared" si="64"/>
        <v/>
      </c>
      <c r="C567" s="99"/>
      <c r="D567" s="137"/>
      <c r="E567" s="100"/>
      <c r="F567" s="57"/>
      <c r="G567" s="58">
        <f t="shared" si="66"/>
        <v>0</v>
      </c>
      <c r="H567" s="58">
        <f>IF(E567="",0,IFERROR(VLOOKUP(E567,档案费管理台账!$D$4:$H$1000,5,0),0))</f>
        <v>0</v>
      </c>
      <c r="I567" s="57"/>
      <c r="J567" s="57"/>
      <c r="K567" s="57"/>
      <c r="L567" s="57"/>
      <c r="M567" s="58" t="str">
        <f t="shared" si="67"/>
        <v/>
      </c>
      <c r="N567" s="102"/>
    </row>
    <row r="568" spans="1:14">
      <c r="A568" s="97" t="str">
        <f t="shared" si="65"/>
        <v/>
      </c>
      <c r="B568" s="98" t="str">
        <f t="shared" si="64"/>
        <v/>
      </c>
      <c r="C568" s="99"/>
      <c r="D568" s="137"/>
      <c r="E568" s="100"/>
      <c r="F568" s="57"/>
      <c r="G568" s="58">
        <f t="shared" si="66"/>
        <v>0</v>
      </c>
      <c r="H568" s="58">
        <f>IF(E568="",0,IFERROR(VLOOKUP(E568,档案费管理台账!$D$4:$H$1000,5,0),0))</f>
        <v>0</v>
      </c>
      <c r="I568" s="57"/>
      <c r="J568" s="57"/>
      <c r="K568" s="57"/>
      <c r="L568" s="57"/>
      <c r="M568" s="58" t="str">
        <f t="shared" si="67"/>
        <v/>
      </c>
      <c r="N568" s="102"/>
    </row>
    <row r="569" spans="1:14">
      <c r="A569" s="97" t="str">
        <f t="shared" si="65"/>
        <v/>
      </c>
      <c r="B569" s="98" t="str">
        <f t="shared" si="64"/>
        <v/>
      </c>
      <c r="C569" s="99"/>
      <c r="D569" s="137"/>
      <c r="E569" s="100"/>
      <c r="F569" s="57"/>
      <c r="G569" s="58">
        <f t="shared" si="66"/>
        <v>0</v>
      </c>
      <c r="H569" s="58">
        <f>IF(E569="",0,IFERROR(VLOOKUP(E569,档案费管理台账!$D$4:$H$1000,5,0),0))</f>
        <v>0</v>
      </c>
      <c r="I569" s="57"/>
      <c r="J569" s="57"/>
      <c r="K569" s="57"/>
      <c r="L569" s="57"/>
      <c r="M569" s="58" t="str">
        <f t="shared" si="67"/>
        <v/>
      </c>
      <c r="N569" s="102"/>
    </row>
    <row r="570" spans="1:14">
      <c r="A570" s="97" t="str">
        <f t="shared" si="65"/>
        <v/>
      </c>
      <c r="B570" s="98" t="str">
        <f t="shared" si="64"/>
        <v/>
      </c>
      <c r="C570" s="99"/>
      <c r="D570" s="137"/>
      <c r="E570" s="100"/>
      <c r="F570" s="57"/>
      <c r="G570" s="58">
        <f t="shared" si="66"/>
        <v>0</v>
      </c>
      <c r="H570" s="58">
        <f>IF(E570="",0,IFERROR(VLOOKUP(E570,档案费管理台账!$D$4:$H$1000,5,0),0))</f>
        <v>0</v>
      </c>
      <c r="I570" s="57"/>
      <c r="J570" s="57"/>
      <c r="K570" s="57"/>
      <c r="L570" s="57"/>
      <c r="M570" s="58" t="str">
        <f t="shared" si="67"/>
        <v/>
      </c>
      <c r="N570" s="102"/>
    </row>
    <row r="571" spans="1:14">
      <c r="A571" s="97" t="str">
        <f t="shared" si="65"/>
        <v/>
      </c>
      <c r="B571" s="98" t="str">
        <f t="shared" si="64"/>
        <v/>
      </c>
      <c r="C571" s="99"/>
      <c r="D571" s="137"/>
      <c r="E571" s="100"/>
      <c r="F571" s="57"/>
      <c r="G571" s="58">
        <f t="shared" si="66"/>
        <v>0</v>
      </c>
      <c r="H571" s="58">
        <f>IF(E571="",0,IFERROR(VLOOKUP(E571,档案费管理台账!$D$4:$H$1000,5,0),0))</f>
        <v>0</v>
      </c>
      <c r="I571" s="57"/>
      <c r="J571" s="57"/>
      <c r="K571" s="57"/>
      <c r="L571" s="57"/>
      <c r="M571" s="58" t="str">
        <f t="shared" si="67"/>
        <v/>
      </c>
      <c r="N571" s="102"/>
    </row>
    <row r="572" spans="1:14">
      <c r="A572" s="97" t="str">
        <f t="shared" si="65"/>
        <v/>
      </c>
      <c r="B572" s="98" t="str">
        <f t="shared" si="64"/>
        <v/>
      </c>
      <c r="C572" s="99"/>
      <c r="D572" s="137"/>
      <c r="E572" s="100"/>
      <c r="F572" s="57"/>
      <c r="G572" s="58">
        <f t="shared" si="66"/>
        <v>0</v>
      </c>
      <c r="H572" s="58">
        <f>IF(E572="",0,IFERROR(VLOOKUP(E572,档案费管理台账!$D$4:$H$1000,5,0),0))</f>
        <v>0</v>
      </c>
      <c r="I572" s="57"/>
      <c r="J572" s="57"/>
      <c r="K572" s="57"/>
      <c r="L572" s="57"/>
      <c r="M572" s="58" t="str">
        <f t="shared" si="67"/>
        <v/>
      </c>
      <c r="N572" s="102"/>
    </row>
    <row r="573" spans="1:14">
      <c r="A573" s="97" t="str">
        <f t="shared" si="65"/>
        <v/>
      </c>
      <c r="B573" s="98" t="str">
        <f t="shared" si="64"/>
        <v/>
      </c>
      <c r="C573" s="99"/>
      <c r="D573" s="137"/>
      <c r="E573" s="100"/>
      <c r="F573" s="57"/>
      <c r="G573" s="58">
        <f t="shared" si="66"/>
        <v>0</v>
      </c>
      <c r="H573" s="58">
        <f>IF(E573="",0,IFERROR(VLOOKUP(E573,档案费管理台账!$D$4:$H$1000,5,0),0))</f>
        <v>0</v>
      </c>
      <c r="I573" s="57"/>
      <c r="J573" s="57"/>
      <c r="K573" s="57"/>
      <c r="L573" s="57"/>
      <c r="M573" s="58" t="str">
        <f t="shared" si="67"/>
        <v/>
      </c>
      <c r="N573" s="102"/>
    </row>
    <row r="574" spans="1:14">
      <c r="A574" s="97" t="str">
        <f t="shared" si="65"/>
        <v/>
      </c>
      <c r="B574" s="98" t="str">
        <f t="shared" si="64"/>
        <v/>
      </c>
      <c r="C574" s="99"/>
      <c r="D574" s="137"/>
      <c r="E574" s="100"/>
      <c r="F574" s="57"/>
      <c r="G574" s="58">
        <f t="shared" si="66"/>
        <v>0</v>
      </c>
      <c r="H574" s="58">
        <f>IF(E574="",0,IFERROR(VLOOKUP(E574,档案费管理台账!$D$4:$H$1000,5,0),0))</f>
        <v>0</v>
      </c>
      <c r="I574" s="57"/>
      <c r="J574" s="57"/>
      <c r="K574" s="57"/>
      <c r="L574" s="57"/>
      <c r="M574" s="58" t="str">
        <f t="shared" si="67"/>
        <v/>
      </c>
      <c r="N574" s="102"/>
    </row>
    <row r="575" spans="1:14">
      <c r="A575" s="97" t="str">
        <f t="shared" si="65"/>
        <v/>
      </c>
      <c r="B575" s="98" t="str">
        <f t="shared" si="64"/>
        <v/>
      </c>
      <c r="C575" s="99"/>
      <c r="D575" s="137"/>
      <c r="E575" s="100"/>
      <c r="F575" s="57"/>
      <c r="G575" s="58">
        <f t="shared" si="66"/>
        <v>0</v>
      </c>
      <c r="H575" s="58">
        <f>IF(E575="",0,IFERROR(VLOOKUP(E575,档案费管理台账!$D$4:$H$1000,5,0),0))</f>
        <v>0</v>
      </c>
      <c r="I575" s="57"/>
      <c r="J575" s="57"/>
      <c r="K575" s="57"/>
      <c r="L575" s="57"/>
      <c r="M575" s="58" t="str">
        <f t="shared" si="67"/>
        <v/>
      </c>
      <c r="N575" s="102"/>
    </row>
    <row r="576" spans="1:14">
      <c r="A576" s="97" t="str">
        <f t="shared" si="65"/>
        <v/>
      </c>
      <c r="B576" s="98" t="str">
        <f t="shared" si="64"/>
        <v/>
      </c>
      <c r="C576" s="99"/>
      <c r="D576" s="137"/>
      <c r="E576" s="100"/>
      <c r="F576" s="57"/>
      <c r="G576" s="58">
        <f t="shared" si="66"/>
        <v>0</v>
      </c>
      <c r="H576" s="58">
        <f>IF(E576="",0,IFERROR(VLOOKUP(E576,档案费管理台账!$D$4:$H$1000,5,0),0))</f>
        <v>0</v>
      </c>
      <c r="I576" s="57"/>
      <c r="J576" s="57"/>
      <c r="K576" s="57"/>
      <c r="L576" s="57"/>
      <c r="M576" s="58" t="str">
        <f t="shared" si="67"/>
        <v/>
      </c>
      <c r="N576" s="102"/>
    </row>
    <row r="577" spans="1:14">
      <c r="A577" s="97" t="str">
        <f t="shared" si="65"/>
        <v/>
      </c>
      <c r="B577" s="98" t="str">
        <f t="shared" si="64"/>
        <v/>
      </c>
      <c r="C577" s="99"/>
      <c r="D577" s="137"/>
      <c r="E577" s="100"/>
      <c r="F577" s="57"/>
      <c r="G577" s="58">
        <f t="shared" si="66"/>
        <v>0</v>
      </c>
      <c r="H577" s="58">
        <f>IF(E577="",0,IFERROR(VLOOKUP(E577,档案费管理台账!$D$4:$H$1000,5,0),0))</f>
        <v>0</v>
      </c>
      <c r="I577" s="57"/>
      <c r="J577" s="57"/>
      <c r="K577" s="57"/>
      <c r="L577" s="57"/>
      <c r="M577" s="58" t="str">
        <f t="shared" si="67"/>
        <v/>
      </c>
      <c r="N577" s="102"/>
    </row>
    <row r="578" spans="1:14">
      <c r="A578" s="97" t="str">
        <f t="shared" si="65"/>
        <v/>
      </c>
      <c r="B578" s="98" t="str">
        <f t="shared" si="64"/>
        <v/>
      </c>
      <c r="C578" s="99"/>
      <c r="D578" s="137"/>
      <c r="E578" s="100"/>
      <c r="F578" s="57"/>
      <c r="G578" s="58">
        <f t="shared" si="66"/>
        <v>0</v>
      </c>
      <c r="H578" s="58">
        <f>IF(E578="",0,IFERROR(VLOOKUP(E578,档案费管理台账!$D$4:$H$1000,5,0),0))</f>
        <v>0</v>
      </c>
      <c r="I578" s="57"/>
      <c r="J578" s="57"/>
      <c r="K578" s="57"/>
      <c r="L578" s="57"/>
      <c r="M578" s="58" t="str">
        <f t="shared" si="67"/>
        <v/>
      </c>
      <c r="N578" s="102"/>
    </row>
    <row r="579" spans="1:14">
      <c r="A579" s="97" t="str">
        <f t="shared" si="65"/>
        <v/>
      </c>
      <c r="B579" s="98" t="str">
        <f t="shared" si="64"/>
        <v/>
      </c>
      <c r="C579" s="99"/>
      <c r="D579" s="137"/>
      <c r="E579" s="100"/>
      <c r="F579" s="57"/>
      <c r="G579" s="58">
        <f t="shared" si="66"/>
        <v>0</v>
      </c>
      <c r="H579" s="58">
        <f>IF(E579="",0,IFERROR(VLOOKUP(E579,档案费管理台账!$D$4:$H$1000,5,0),0))</f>
        <v>0</v>
      </c>
      <c r="I579" s="57"/>
      <c r="J579" s="57"/>
      <c r="K579" s="57"/>
      <c r="L579" s="57"/>
      <c r="M579" s="58" t="str">
        <f t="shared" si="67"/>
        <v/>
      </c>
      <c r="N579" s="102"/>
    </row>
    <row r="580" spans="1:14">
      <c r="A580" s="97" t="str">
        <f t="shared" si="65"/>
        <v/>
      </c>
      <c r="B580" s="98" t="str">
        <f t="shared" si="64"/>
        <v/>
      </c>
      <c r="C580" s="99"/>
      <c r="D580" s="137"/>
      <c r="E580" s="100"/>
      <c r="F580" s="57"/>
      <c r="G580" s="58">
        <f t="shared" si="66"/>
        <v>0</v>
      </c>
      <c r="H580" s="58">
        <f>IF(E580="",0,IFERROR(VLOOKUP(E580,档案费管理台账!$D$4:$H$1000,5,0),0))</f>
        <v>0</v>
      </c>
      <c r="I580" s="57"/>
      <c r="J580" s="57"/>
      <c r="K580" s="57"/>
      <c r="L580" s="57"/>
      <c r="M580" s="58" t="str">
        <f t="shared" si="67"/>
        <v/>
      </c>
      <c r="N580" s="102"/>
    </row>
    <row r="581" spans="1:14">
      <c r="A581" s="97" t="str">
        <f t="shared" si="65"/>
        <v/>
      </c>
      <c r="B581" s="98" t="str">
        <f t="shared" si="64"/>
        <v/>
      </c>
      <c r="C581" s="99"/>
      <c r="D581" s="137"/>
      <c r="E581" s="100"/>
      <c r="F581" s="57"/>
      <c r="G581" s="58">
        <f t="shared" si="66"/>
        <v>0</v>
      </c>
      <c r="H581" s="58">
        <f>IF(E581="",0,IFERROR(VLOOKUP(E581,档案费管理台账!$D$4:$H$1000,5,0),0))</f>
        <v>0</v>
      </c>
      <c r="I581" s="57"/>
      <c r="J581" s="57"/>
      <c r="K581" s="57"/>
      <c r="L581" s="57"/>
      <c r="M581" s="58" t="str">
        <f t="shared" si="67"/>
        <v/>
      </c>
      <c r="N581" s="102"/>
    </row>
    <row r="582" spans="1:14">
      <c r="A582" s="97" t="str">
        <f t="shared" si="65"/>
        <v/>
      </c>
      <c r="B582" s="98" t="str">
        <f t="shared" si="64"/>
        <v/>
      </c>
      <c r="C582" s="99"/>
      <c r="D582" s="137"/>
      <c r="E582" s="100"/>
      <c r="F582" s="57"/>
      <c r="G582" s="58">
        <f t="shared" si="66"/>
        <v>0</v>
      </c>
      <c r="H582" s="58">
        <f>IF(E582="",0,IFERROR(VLOOKUP(E582,档案费管理台账!$D$4:$H$1000,5,0),0))</f>
        <v>0</v>
      </c>
      <c r="I582" s="57"/>
      <c r="J582" s="57"/>
      <c r="K582" s="57"/>
      <c r="L582" s="57"/>
      <c r="M582" s="58" t="str">
        <f t="shared" si="67"/>
        <v/>
      </c>
      <c r="N582" s="102"/>
    </row>
    <row r="583" spans="1:14">
      <c r="A583" s="97" t="str">
        <f t="shared" si="65"/>
        <v/>
      </c>
      <c r="B583" s="98" t="str">
        <f t="shared" si="64"/>
        <v/>
      </c>
      <c r="C583" s="99"/>
      <c r="D583" s="137"/>
      <c r="E583" s="100"/>
      <c r="F583" s="57"/>
      <c r="G583" s="58">
        <f t="shared" si="66"/>
        <v>0</v>
      </c>
      <c r="H583" s="58">
        <f>IF(E583="",0,IFERROR(VLOOKUP(E583,档案费管理台账!$D$4:$H$1000,5,0),0))</f>
        <v>0</v>
      </c>
      <c r="I583" s="57"/>
      <c r="J583" s="57"/>
      <c r="K583" s="57"/>
      <c r="L583" s="57"/>
      <c r="M583" s="58" t="str">
        <f t="shared" si="67"/>
        <v/>
      </c>
      <c r="N583" s="102"/>
    </row>
    <row r="584" spans="1:14">
      <c r="A584" s="97" t="str">
        <f t="shared" si="65"/>
        <v/>
      </c>
      <c r="B584" s="98" t="str">
        <f t="shared" si="64"/>
        <v/>
      </c>
      <c r="C584" s="99"/>
      <c r="D584" s="137"/>
      <c r="E584" s="100"/>
      <c r="F584" s="57"/>
      <c r="G584" s="58">
        <f t="shared" si="66"/>
        <v>0</v>
      </c>
      <c r="H584" s="58">
        <f>IF(E584="",0,IFERROR(VLOOKUP(E584,档案费管理台账!$D$4:$H$1000,5,0),0))</f>
        <v>0</v>
      </c>
      <c r="I584" s="57"/>
      <c r="J584" s="57"/>
      <c r="K584" s="57"/>
      <c r="L584" s="57"/>
      <c r="M584" s="58" t="str">
        <f t="shared" si="67"/>
        <v/>
      </c>
      <c r="N584" s="102"/>
    </row>
    <row r="585" spans="1:14">
      <c r="A585" s="97" t="str">
        <f t="shared" si="65"/>
        <v/>
      </c>
      <c r="B585" s="98" t="str">
        <f t="shared" si="64"/>
        <v/>
      </c>
      <c r="C585" s="99"/>
      <c r="D585" s="137"/>
      <c r="E585" s="100"/>
      <c r="F585" s="57"/>
      <c r="G585" s="58">
        <f t="shared" si="66"/>
        <v>0</v>
      </c>
      <c r="H585" s="58">
        <f>IF(E585="",0,IFERROR(VLOOKUP(E585,档案费管理台账!$D$4:$H$1000,5,0),0))</f>
        <v>0</v>
      </c>
      <c r="I585" s="57"/>
      <c r="J585" s="57"/>
      <c r="K585" s="57"/>
      <c r="L585" s="57"/>
      <c r="M585" s="58" t="str">
        <f t="shared" si="67"/>
        <v/>
      </c>
      <c r="N585" s="102"/>
    </row>
    <row r="586" spans="1:14">
      <c r="A586" s="97" t="str">
        <f t="shared" si="65"/>
        <v/>
      </c>
      <c r="B586" s="98" t="str">
        <f t="shared" si="64"/>
        <v/>
      </c>
      <c r="C586" s="99"/>
      <c r="D586" s="137"/>
      <c r="E586" s="100"/>
      <c r="F586" s="57"/>
      <c r="G586" s="58">
        <f t="shared" si="66"/>
        <v>0</v>
      </c>
      <c r="H586" s="58">
        <f>IF(E586="",0,IFERROR(VLOOKUP(E586,档案费管理台账!$D$4:$H$1000,5,0),0))</f>
        <v>0</v>
      </c>
      <c r="I586" s="57"/>
      <c r="J586" s="57"/>
      <c r="K586" s="57"/>
      <c r="L586" s="57"/>
      <c r="M586" s="58" t="str">
        <f t="shared" si="67"/>
        <v/>
      </c>
      <c r="N586" s="102"/>
    </row>
    <row r="587" spans="1:14">
      <c r="A587" s="97" t="str">
        <f t="shared" si="65"/>
        <v/>
      </c>
      <c r="B587" s="98" t="str">
        <f t="shared" si="64"/>
        <v/>
      </c>
      <c r="C587" s="99"/>
      <c r="D587" s="137"/>
      <c r="E587" s="100"/>
      <c r="F587" s="57"/>
      <c r="G587" s="58">
        <f t="shared" si="66"/>
        <v>0</v>
      </c>
      <c r="H587" s="58">
        <f>IF(E587="",0,IFERROR(VLOOKUP(E587,档案费管理台账!$D$4:$H$1000,5,0),0))</f>
        <v>0</v>
      </c>
      <c r="I587" s="57"/>
      <c r="J587" s="57"/>
      <c r="K587" s="57"/>
      <c r="L587" s="57"/>
      <c r="M587" s="58" t="str">
        <f t="shared" si="67"/>
        <v/>
      </c>
      <c r="N587" s="102"/>
    </row>
    <row r="588" spans="1:14">
      <c r="A588" s="97" t="str">
        <f t="shared" si="65"/>
        <v/>
      </c>
      <c r="B588" s="98" t="str">
        <f t="shared" si="64"/>
        <v/>
      </c>
      <c r="C588" s="99"/>
      <c r="D588" s="137"/>
      <c r="E588" s="100"/>
      <c r="F588" s="57"/>
      <c r="G588" s="58">
        <f t="shared" si="66"/>
        <v>0</v>
      </c>
      <c r="H588" s="58">
        <f>IF(E588="",0,IFERROR(VLOOKUP(E588,档案费管理台账!$D$4:$H$1000,5,0),0))</f>
        <v>0</v>
      </c>
      <c r="I588" s="57"/>
      <c r="J588" s="57"/>
      <c r="K588" s="57"/>
      <c r="L588" s="57"/>
      <c r="M588" s="58" t="str">
        <f t="shared" si="67"/>
        <v/>
      </c>
      <c r="N588" s="102"/>
    </row>
    <row r="589" spans="1:14">
      <c r="A589" s="97" t="str">
        <f t="shared" si="65"/>
        <v/>
      </c>
      <c r="B589" s="98" t="str">
        <f t="shared" si="64"/>
        <v/>
      </c>
      <c r="C589" s="99"/>
      <c r="D589" s="137"/>
      <c r="E589" s="100"/>
      <c r="F589" s="57"/>
      <c r="G589" s="58">
        <f t="shared" si="66"/>
        <v>0</v>
      </c>
      <c r="H589" s="58">
        <f>IF(E589="",0,IFERROR(VLOOKUP(E589,档案费管理台账!$D$4:$H$1000,5,0),0))</f>
        <v>0</v>
      </c>
      <c r="I589" s="57"/>
      <c r="J589" s="57"/>
      <c r="K589" s="57"/>
      <c r="L589" s="57"/>
      <c r="M589" s="58" t="str">
        <f t="shared" si="67"/>
        <v/>
      </c>
      <c r="N589" s="102"/>
    </row>
    <row r="590" spans="1:14">
      <c r="A590" s="97" t="str">
        <f t="shared" si="65"/>
        <v/>
      </c>
      <c r="B590" s="98" t="str">
        <f t="shared" si="64"/>
        <v/>
      </c>
      <c r="C590" s="99"/>
      <c r="D590" s="137"/>
      <c r="E590" s="100"/>
      <c r="F590" s="57"/>
      <c r="G590" s="58">
        <f t="shared" si="66"/>
        <v>0</v>
      </c>
      <c r="H590" s="58">
        <f>IF(E590="",0,IFERROR(VLOOKUP(E590,档案费管理台账!$D$4:$H$1000,5,0),0))</f>
        <v>0</v>
      </c>
      <c r="I590" s="57"/>
      <c r="J590" s="57"/>
      <c r="K590" s="57"/>
      <c r="L590" s="57"/>
      <c r="M590" s="58" t="str">
        <f t="shared" si="67"/>
        <v/>
      </c>
      <c r="N590" s="102"/>
    </row>
    <row r="591" spans="1:14">
      <c r="A591" s="97" t="str">
        <f t="shared" si="65"/>
        <v/>
      </c>
      <c r="B591" s="98" t="str">
        <f t="shared" si="64"/>
        <v/>
      </c>
      <c r="C591" s="99"/>
      <c r="D591" s="137"/>
      <c r="E591" s="100"/>
      <c r="F591" s="57"/>
      <c r="G591" s="58">
        <f t="shared" si="66"/>
        <v>0</v>
      </c>
      <c r="H591" s="58">
        <f>IF(E591="",0,IFERROR(VLOOKUP(E591,档案费管理台账!$D$4:$H$1000,5,0),0))</f>
        <v>0</v>
      </c>
      <c r="I591" s="57"/>
      <c r="J591" s="57"/>
      <c r="K591" s="57"/>
      <c r="L591" s="57"/>
      <c r="M591" s="58" t="str">
        <f t="shared" si="67"/>
        <v/>
      </c>
      <c r="N591" s="102"/>
    </row>
    <row r="592" spans="1:14">
      <c r="A592" s="97" t="str">
        <f t="shared" si="65"/>
        <v/>
      </c>
      <c r="B592" s="98" t="str">
        <f t="shared" si="64"/>
        <v/>
      </c>
      <c r="C592" s="99"/>
      <c r="D592" s="137"/>
      <c r="E592" s="100"/>
      <c r="F592" s="57"/>
      <c r="G592" s="58">
        <f t="shared" si="66"/>
        <v>0</v>
      </c>
      <c r="H592" s="58">
        <f>IF(E592="",0,IFERROR(VLOOKUP(E592,档案费管理台账!$D$4:$H$1000,5,0),0))</f>
        <v>0</v>
      </c>
      <c r="I592" s="57"/>
      <c r="J592" s="57"/>
      <c r="K592" s="57"/>
      <c r="L592" s="57"/>
      <c r="M592" s="58" t="str">
        <f t="shared" si="67"/>
        <v/>
      </c>
      <c r="N592" s="102"/>
    </row>
    <row r="593" spans="1:14">
      <c r="A593" s="97" t="str">
        <f t="shared" si="65"/>
        <v/>
      </c>
      <c r="B593" s="98" t="str">
        <f t="shared" si="64"/>
        <v/>
      </c>
      <c r="C593" s="99"/>
      <c r="D593" s="137"/>
      <c r="E593" s="100"/>
      <c r="F593" s="57"/>
      <c r="G593" s="58">
        <f t="shared" si="66"/>
        <v>0</v>
      </c>
      <c r="H593" s="58">
        <f>IF(E593="",0,IFERROR(VLOOKUP(E593,档案费管理台账!$D$4:$H$1000,5,0),0))</f>
        <v>0</v>
      </c>
      <c r="I593" s="57"/>
      <c r="J593" s="57"/>
      <c r="K593" s="57"/>
      <c r="L593" s="57"/>
      <c r="M593" s="58" t="str">
        <f t="shared" si="67"/>
        <v/>
      </c>
      <c r="N593" s="102"/>
    </row>
    <row r="594" spans="1:14">
      <c r="A594" s="97" t="str">
        <f t="shared" si="65"/>
        <v/>
      </c>
      <c r="B594" s="98" t="str">
        <f t="shared" si="64"/>
        <v/>
      </c>
      <c r="C594" s="99"/>
      <c r="D594" s="137"/>
      <c r="E594" s="100"/>
      <c r="F594" s="57"/>
      <c r="G594" s="58">
        <f t="shared" si="66"/>
        <v>0</v>
      </c>
      <c r="H594" s="58">
        <f>IF(E594="",0,IFERROR(VLOOKUP(E594,档案费管理台账!$D$4:$H$1000,5,0),0))</f>
        <v>0</v>
      </c>
      <c r="I594" s="57"/>
      <c r="J594" s="57"/>
      <c r="K594" s="57"/>
      <c r="L594" s="57"/>
      <c r="M594" s="58" t="str">
        <f t="shared" si="67"/>
        <v/>
      </c>
      <c r="N594" s="102"/>
    </row>
    <row r="595" spans="1:14">
      <c r="A595" s="97" t="str">
        <f t="shared" si="65"/>
        <v/>
      </c>
      <c r="B595" s="98" t="str">
        <f t="shared" si="64"/>
        <v/>
      </c>
      <c r="C595" s="99"/>
      <c r="D595" s="137"/>
      <c r="E595" s="100"/>
      <c r="F595" s="57"/>
      <c r="G595" s="58">
        <f t="shared" si="66"/>
        <v>0</v>
      </c>
      <c r="H595" s="58">
        <f>IF(E595="",0,IFERROR(VLOOKUP(E595,档案费管理台账!$D$4:$H$1000,5,0),0))</f>
        <v>0</v>
      </c>
      <c r="I595" s="57"/>
      <c r="J595" s="57"/>
      <c r="K595" s="57"/>
      <c r="L595" s="57"/>
      <c r="M595" s="58" t="str">
        <f t="shared" si="67"/>
        <v/>
      </c>
      <c r="N595" s="102"/>
    </row>
    <row r="596" spans="1:14">
      <c r="A596" s="97" t="str">
        <f t="shared" si="65"/>
        <v/>
      </c>
      <c r="B596" s="98" t="str">
        <f t="shared" si="64"/>
        <v/>
      </c>
      <c r="C596" s="99"/>
      <c r="D596" s="137"/>
      <c r="E596" s="100"/>
      <c r="F596" s="57"/>
      <c r="G596" s="58">
        <f t="shared" si="66"/>
        <v>0</v>
      </c>
      <c r="H596" s="58">
        <f>IF(E596="",0,IFERROR(VLOOKUP(E596,档案费管理台账!$D$4:$H$1000,5,0),0))</f>
        <v>0</v>
      </c>
      <c r="I596" s="57"/>
      <c r="J596" s="57"/>
      <c r="K596" s="57"/>
      <c r="L596" s="57"/>
      <c r="M596" s="58" t="str">
        <f t="shared" si="67"/>
        <v/>
      </c>
      <c r="N596" s="102"/>
    </row>
    <row r="597" spans="1:14">
      <c r="A597" s="97" t="str">
        <f t="shared" si="65"/>
        <v/>
      </c>
      <c r="B597" s="98" t="str">
        <f t="shared" si="64"/>
        <v/>
      </c>
      <c r="C597" s="99"/>
      <c r="D597" s="137"/>
      <c r="E597" s="100"/>
      <c r="F597" s="57"/>
      <c r="G597" s="58">
        <f t="shared" si="66"/>
        <v>0</v>
      </c>
      <c r="H597" s="58">
        <f>IF(E597="",0,IFERROR(VLOOKUP(E597,档案费管理台账!$D$4:$H$1000,5,0),0))</f>
        <v>0</v>
      </c>
      <c r="I597" s="57"/>
      <c r="J597" s="57"/>
      <c r="K597" s="57"/>
      <c r="L597" s="57"/>
      <c r="M597" s="58" t="str">
        <f t="shared" si="67"/>
        <v/>
      </c>
      <c r="N597" s="102"/>
    </row>
    <row r="598" spans="1:14">
      <c r="A598" s="97" t="str">
        <f t="shared" si="65"/>
        <v/>
      </c>
      <c r="B598" s="98" t="str">
        <f t="shared" si="64"/>
        <v/>
      </c>
      <c r="C598" s="99"/>
      <c r="D598" s="137"/>
      <c r="E598" s="100"/>
      <c r="F598" s="57"/>
      <c r="G598" s="58">
        <f t="shared" si="66"/>
        <v>0</v>
      </c>
      <c r="H598" s="58">
        <f>IF(E598="",0,IFERROR(VLOOKUP(E598,档案费管理台账!$D$4:$H$1000,5,0),0))</f>
        <v>0</v>
      </c>
      <c r="I598" s="57"/>
      <c r="J598" s="57"/>
      <c r="K598" s="57"/>
      <c r="L598" s="57"/>
      <c r="M598" s="58" t="str">
        <f t="shared" si="67"/>
        <v/>
      </c>
      <c r="N598" s="102"/>
    </row>
    <row r="599" spans="1:14">
      <c r="A599" s="97" t="str">
        <f t="shared" si="65"/>
        <v/>
      </c>
      <c r="B599" s="98" t="str">
        <f t="shared" si="64"/>
        <v/>
      </c>
      <c r="C599" s="99"/>
      <c r="D599" s="137"/>
      <c r="E599" s="100"/>
      <c r="F599" s="57"/>
      <c r="G599" s="58">
        <f t="shared" si="66"/>
        <v>0</v>
      </c>
      <c r="H599" s="58">
        <f>IF(E599="",0,IFERROR(VLOOKUP(E599,档案费管理台账!$D$4:$H$1000,5,0),0))</f>
        <v>0</v>
      </c>
      <c r="I599" s="57"/>
      <c r="J599" s="57"/>
      <c r="K599" s="57"/>
      <c r="L599" s="57"/>
      <c r="M599" s="58" t="str">
        <f t="shared" si="67"/>
        <v/>
      </c>
      <c r="N599" s="102"/>
    </row>
    <row r="600" spans="1:14">
      <c r="A600" s="97" t="str">
        <f t="shared" si="65"/>
        <v/>
      </c>
      <c r="B600" s="98" t="str">
        <f t="shared" si="64"/>
        <v/>
      </c>
      <c r="C600" s="99"/>
      <c r="D600" s="137"/>
      <c r="E600" s="100"/>
      <c r="F600" s="57"/>
      <c r="G600" s="58">
        <f t="shared" si="66"/>
        <v>0</v>
      </c>
      <c r="H600" s="58">
        <f>IF(E600="",0,IFERROR(VLOOKUP(E600,档案费管理台账!$D$4:$H$1000,5,0),0))</f>
        <v>0</v>
      </c>
      <c r="I600" s="57"/>
      <c r="J600" s="57"/>
      <c r="K600" s="57"/>
      <c r="L600" s="57"/>
      <c r="M600" s="58" t="str">
        <f t="shared" si="67"/>
        <v/>
      </c>
      <c r="N600" s="102"/>
    </row>
    <row r="601" spans="1:14">
      <c r="A601" s="97" t="str">
        <f t="shared" si="65"/>
        <v/>
      </c>
      <c r="B601" s="98" t="str">
        <f t="shared" si="64"/>
        <v/>
      </c>
      <c r="C601" s="99"/>
      <c r="D601" s="137"/>
      <c r="E601" s="100"/>
      <c r="F601" s="57"/>
      <c r="G601" s="58">
        <f t="shared" si="66"/>
        <v>0</v>
      </c>
      <c r="H601" s="58">
        <f>IF(E601="",0,IFERROR(VLOOKUP(E601,档案费管理台账!$D$4:$H$1000,5,0),0))</f>
        <v>0</v>
      </c>
      <c r="I601" s="57"/>
      <c r="J601" s="57"/>
      <c r="K601" s="57"/>
      <c r="L601" s="57"/>
      <c r="M601" s="58" t="str">
        <f t="shared" si="67"/>
        <v/>
      </c>
      <c r="N601" s="102"/>
    </row>
    <row r="602" spans="1:14">
      <c r="A602" s="97" t="str">
        <f t="shared" si="65"/>
        <v/>
      </c>
      <c r="B602" s="98" t="str">
        <f t="shared" si="64"/>
        <v/>
      </c>
      <c r="C602" s="99"/>
      <c r="D602" s="137"/>
      <c r="E602" s="100"/>
      <c r="F602" s="57"/>
      <c r="G602" s="58">
        <f t="shared" si="66"/>
        <v>0</v>
      </c>
      <c r="H602" s="58">
        <f>IF(E602="",0,IFERROR(VLOOKUP(E602,档案费管理台账!$D$4:$H$1000,5,0),0))</f>
        <v>0</v>
      </c>
      <c r="I602" s="57"/>
      <c r="J602" s="57"/>
      <c r="K602" s="57"/>
      <c r="L602" s="57"/>
      <c r="M602" s="58" t="str">
        <f t="shared" si="67"/>
        <v/>
      </c>
      <c r="N602" s="102"/>
    </row>
    <row r="603" spans="1:14">
      <c r="A603" s="97" t="str">
        <f t="shared" si="65"/>
        <v/>
      </c>
      <c r="B603" s="98" t="str">
        <f t="shared" si="64"/>
        <v/>
      </c>
      <c r="C603" s="99"/>
      <c r="D603" s="137"/>
      <c r="E603" s="100"/>
      <c r="F603" s="57"/>
      <c r="G603" s="58">
        <f t="shared" si="66"/>
        <v>0</v>
      </c>
      <c r="H603" s="58">
        <f>IF(E603="",0,IFERROR(VLOOKUP(E603,档案费管理台账!$D$4:$H$1000,5,0),0))</f>
        <v>0</v>
      </c>
      <c r="I603" s="57"/>
      <c r="J603" s="57"/>
      <c r="K603" s="57"/>
      <c r="L603" s="57"/>
      <c r="M603" s="58" t="str">
        <f t="shared" si="67"/>
        <v/>
      </c>
      <c r="N603" s="102"/>
    </row>
    <row r="604" spans="1:14">
      <c r="A604" s="97" t="str">
        <f t="shared" si="65"/>
        <v/>
      </c>
      <c r="B604" s="98" t="str">
        <f t="shared" si="64"/>
        <v/>
      </c>
      <c r="C604" s="99"/>
      <c r="D604" s="137"/>
      <c r="E604" s="100"/>
      <c r="F604" s="57"/>
      <c r="G604" s="58">
        <f t="shared" si="66"/>
        <v>0</v>
      </c>
      <c r="H604" s="58">
        <f>IF(E604="",0,IFERROR(VLOOKUP(E604,档案费管理台账!$D$4:$H$1000,5,0),0))</f>
        <v>0</v>
      </c>
      <c r="I604" s="57"/>
      <c r="J604" s="57"/>
      <c r="K604" s="57"/>
      <c r="L604" s="57"/>
      <c r="M604" s="58" t="str">
        <f t="shared" si="67"/>
        <v/>
      </c>
      <c r="N604" s="102"/>
    </row>
    <row r="605" spans="1:14">
      <c r="A605" s="97" t="str">
        <f t="shared" si="65"/>
        <v/>
      </c>
      <c r="B605" s="98" t="str">
        <f t="shared" si="64"/>
        <v/>
      </c>
      <c r="C605" s="99"/>
      <c r="D605" s="137"/>
      <c r="E605" s="100"/>
      <c r="F605" s="57"/>
      <c r="G605" s="58">
        <f t="shared" si="66"/>
        <v>0</v>
      </c>
      <c r="H605" s="58">
        <f>IF(E605="",0,IFERROR(VLOOKUP(E605,档案费管理台账!$D$4:$H$1000,5,0),0))</f>
        <v>0</v>
      </c>
      <c r="I605" s="57"/>
      <c r="J605" s="57"/>
      <c r="K605" s="57"/>
      <c r="L605" s="57"/>
      <c r="M605" s="58" t="str">
        <f t="shared" si="67"/>
        <v/>
      </c>
      <c r="N605" s="102"/>
    </row>
    <row r="606" spans="1:14">
      <c r="A606" s="97" t="str">
        <f t="shared" si="65"/>
        <v/>
      </c>
      <c r="B606" s="98" t="str">
        <f t="shared" si="64"/>
        <v/>
      </c>
      <c r="C606" s="99"/>
      <c r="D606" s="137"/>
      <c r="E606" s="100"/>
      <c r="F606" s="57"/>
      <c r="G606" s="58">
        <f t="shared" si="66"/>
        <v>0</v>
      </c>
      <c r="H606" s="58">
        <f>IF(E606="",0,IFERROR(VLOOKUP(E606,档案费管理台账!$D$4:$H$1000,5,0),0))</f>
        <v>0</v>
      </c>
      <c r="I606" s="57"/>
      <c r="J606" s="57"/>
      <c r="K606" s="57"/>
      <c r="L606" s="57"/>
      <c r="M606" s="58" t="str">
        <f t="shared" si="67"/>
        <v/>
      </c>
      <c r="N606" s="102"/>
    </row>
    <row r="607" spans="1:14">
      <c r="A607" s="97" t="str">
        <f t="shared" si="65"/>
        <v/>
      </c>
      <c r="B607" s="98" t="str">
        <f t="shared" si="64"/>
        <v/>
      </c>
      <c r="C607" s="99"/>
      <c r="D607" s="137"/>
      <c r="E607" s="100"/>
      <c r="F607" s="57"/>
      <c r="G607" s="58">
        <f t="shared" si="66"/>
        <v>0</v>
      </c>
      <c r="H607" s="58">
        <f>IF(E607="",0,IFERROR(VLOOKUP(E607,档案费管理台账!$D$4:$H$1000,5,0),0))</f>
        <v>0</v>
      </c>
      <c r="I607" s="57"/>
      <c r="J607" s="57"/>
      <c r="K607" s="57"/>
      <c r="L607" s="57"/>
      <c r="M607" s="58" t="str">
        <f t="shared" si="67"/>
        <v/>
      </c>
      <c r="N607" s="102"/>
    </row>
    <row r="608" spans="1:14">
      <c r="A608" s="97" t="str">
        <f t="shared" si="65"/>
        <v/>
      </c>
      <c r="B608" s="98" t="str">
        <f t="shared" si="64"/>
        <v/>
      </c>
      <c r="C608" s="99"/>
      <c r="D608" s="137"/>
      <c r="E608" s="100"/>
      <c r="F608" s="57"/>
      <c r="G608" s="58">
        <f t="shared" si="66"/>
        <v>0</v>
      </c>
      <c r="H608" s="58">
        <f>IF(E608="",0,IFERROR(VLOOKUP(E608,档案费管理台账!$D$4:$H$1000,5,0),0))</f>
        <v>0</v>
      </c>
      <c r="I608" s="57"/>
      <c r="J608" s="57"/>
      <c r="K608" s="57"/>
      <c r="L608" s="57"/>
      <c r="M608" s="58" t="str">
        <f t="shared" si="67"/>
        <v/>
      </c>
      <c r="N608" s="102"/>
    </row>
    <row r="609" spans="1:14">
      <c r="A609" s="97" t="str">
        <f t="shared" si="65"/>
        <v/>
      </c>
      <c r="B609" s="98" t="str">
        <f t="shared" si="64"/>
        <v/>
      </c>
      <c r="C609" s="99"/>
      <c r="D609" s="137"/>
      <c r="E609" s="100"/>
      <c r="F609" s="57"/>
      <c r="G609" s="58">
        <f t="shared" si="66"/>
        <v>0</v>
      </c>
      <c r="H609" s="58">
        <f>IF(E609="",0,IFERROR(VLOOKUP(E609,档案费管理台账!$D$4:$H$1000,5,0),0))</f>
        <v>0</v>
      </c>
      <c r="I609" s="57"/>
      <c r="J609" s="57"/>
      <c r="K609" s="57"/>
      <c r="L609" s="57"/>
      <c r="M609" s="58" t="str">
        <f t="shared" si="67"/>
        <v/>
      </c>
      <c r="N609" s="102"/>
    </row>
    <row r="610" spans="1:14">
      <c r="A610" s="97" t="str">
        <f t="shared" si="65"/>
        <v/>
      </c>
      <c r="B610" s="98" t="str">
        <f t="shared" si="64"/>
        <v/>
      </c>
      <c r="C610" s="99"/>
      <c r="D610" s="137"/>
      <c r="E610" s="100"/>
      <c r="F610" s="57"/>
      <c r="G610" s="58">
        <f t="shared" si="66"/>
        <v>0</v>
      </c>
      <c r="H610" s="58">
        <f>IF(E610="",0,IFERROR(VLOOKUP(E610,档案费管理台账!$D$4:$H$1000,5,0),0))</f>
        <v>0</v>
      </c>
      <c r="I610" s="57"/>
      <c r="J610" s="57"/>
      <c r="K610" s="57"/>
      <c r="L610" s="57"/>
      <c r="M610" s="58" t="str">
        <f t="shared" si="67"/>
        <v/>
      </c>
      <c r="N610" s="102"/>
    </row>
    <row r="611" spans="1:14">
      <c r="A611" s="97" t="str">
        <f t="shared" si="65"/>
        <v/>
      </c>
      <c r="B611" s="98" t="str">
        <f t="shared" si="64"/>
        <v/>
      </c>
      <c r="C611" s="99"/>
      <c r="D611" s="137"/>
      <c r="E611" s="100"/>
      <c r="F611" s="57"/>
      <c r="G611" s="58">
        <f t="shared" si="66"/>
        <v>0</v>
      </c>
      <c r="H611" s="58">
        <f>IF(E611="",0,IFERROR(VLOOKUP(E611,档案费管理台账!$D$4:$H$1000,5,0),0))</f>
        <v>0</v>
      </c>
      <c r="I611" s="57"/>
      <c r="J611" s="57"/>
      <c r="K611" s="57"/>
      <c r="L611" s="57"/>
      <c r="M611" s="58" t="str">
        <f t="shared" si="67"/>
        <v/>
      </c>
      <c r="N611" s="102"/>
    </row>
    <row r="612" spans="1:14">
      <c r="A612" s="97" t="str">
        <f t="shared" si="65"/>
        <v/>
      </c>
      <c r="B612" s="98" t="str">
        <f t="shared" si="64"/>
        <v/>
      </c>
      <c r="C612" s="99"/>
      <c r="D612" s="137"/>
      <c r="E612" s="100"/>
      <c r="F612" s="57"/>
      <c r="G612" s="58">
        <f t="shared" si="66"/>
        <v>0</v>
      </c>
      <c r="H612" s="58">
        <f>IF(E612="",0,IFERROR(VLOOKUP(E612,档案费管理台账!$D$4:$H$1000,5,0),0))</f>
        <v>0</v>
      </c>
      <c r="I612" s="57"/>
      <c r="J612" s="57"/>
      <c r="K612" s="57"/>
      <c r="L612" s="57"/>
      <c r="M612" s="58" t="str">
        <f t="shared" si="67"/>
        <v/>
      </c>
      <c r="N612" s="102"/>
    </row>
    <row r="613" spans="1:14">
      <c r="A613" s="97" t="str">
        <f t="shared" si="65"/>
        <v/>
      </c>
      <c r="B613" s="98" t="str">
        <f t="shared" si="64"/>
        <v/>
      </c>
      <c r="C613" s="99"/>
      <c r="D613" s="137"/>
      <c r="E613" s="100"/>
      <c r="F613" s="57"/>
      <c r="G613" s="58">
        <f t="shared" si="66"/>
        <v>0</v>
      </c>
      <c r="H613" s="58">
        <f>IF(E613="",0,IFERROR(VLOOKUP(E613,档案费管理台账!$D$4:$H$1000,5,0),0))</f>
        <v>0</v>
      </c>
      <c r="I613" s="57"/>
      <c r="J613" s="57"/>
      <c r="K613" s="57"/>
      <c r="L613" s="57"/>
      <c r="M613" s="58" t="str">
        <f t="shared" si="67"/>
        <v/>
      </c>
      <c r="N613" s="102"/>
    </row>
    <row r="614" spans="1:14">
      <c r="A614" s="97" t="str">
        <f t="shared" si="65"/>
        <v/>
      </c>
      <c r="B614" s="98" t="str">
        <f t="shared" si="64"/>
        <v/>
      </c>
      <c r="C614" s="99"/>
      <c r="D614" s="137"/>
      <c r="E614" s="100"/>
      <c r="F614" s="57"/>
      <c r="G614" s="58">
        <f t="shared" si="66"/>
        <v>0</v>
      </c>
      <c r="H614" s="58">
        <f>IF(E614="",0,IFERROR(VLOOKUP(E614,档案费管理台账!$D$4:$H$1000,5,0),0))</f>
        <v>0</v>
      </c>
      <c r="I614" s="57"/>
      <c r="J614" s="57"/>
      <c r="K614" s="57"/>
      <c r="L614" s="57"/>
      <c r="M614" s="58" t="str">
        <f t="shared" si="67"/>
        <v/>
      </c>
      <c r="N614" s="102"/>
    </row>
    <row r="615" spans="1:14">
      <c r="A615" s="97" t="str">
        <f t="shared" si="65"/>
        <v/>
      </c>
      <c r="B615" s="98" t="str">
        <f t="shared" si="64"/>
        <v/>
      </c>
      <c r="C615" s="99"/>
      <c r="D615" s="137"/>
      <c r="E615" s="100"/>
      <c r="F615" s="57"/>
      <c r="G615" s="58">
        <f t="shared" si="66"/>
        <v>0</v>
      </c>
      <c r="H615" s="58">
        <f>IF(E615="",0,IFERROR(VLOOKUP(E615,档案费管理台账!$D$4:$H$1000,5,0),0))</f>
        <v>0</v>
      </c>
      <c r="I615" s="57"/>
      <c r="J615" s="57"/>
      <c r="K615" s="57"/>
      <c r="L615" s="57"/>
      <c r="M615" s="58" t="str">
        <f t="shared" si="67"/>
        <v/>
      </c>
      <c r="N615" s="102"/>
    </row>
    <row r="616" spans="1:14">
      <c r="A616" s="97" t="str">
        <f t="shared" si="65"/>
        <v/>
      </c>
      <c r="B616" s="98" t="str">
        <f t="shared" si="64"/>
        <v/>
      </c>
      <c r="C616" s="99"/>
      <c r="D616" s="137"/>
      <c r="E616" s="100"/>
      <c r="F616" s="57"/>
      <c r="G616" s="58">
        <f t="shared" si="66"/>
        <v>0</v>
      </c>
      <c r="H616" s="58">
        <f>IF(E616="",0,IFERROR(VLOOKUP(E616,档案费管理台账!$D$4:$H$1000,5,0),0))</f>
        <v>0</v>
      </c>
      <c r="I616" s="57"/>
      <c r="J616" s="57"/>
      <c r="K616" s="57"/>
      <c r="L616" s="57"/>
      <c r="M616" s="58" t="str">
        <f t="shared" si="67"/>
        <v/>
      </c>
      <c r="N616" s="102"/>
    </row>
    <row r="617" spans="1:14">
      <c r="A617" s="97" t="str">
        <f t="shared" si="65"/>
        <v/>
      </c>
      <c r="B617" s="98" t="str">
        <f t="shared" si="64"/>
        <v/>
      </c>
      <c r="C617" s="99"/>
      <c r="D617" s="137"/>
      <c r="E617" s="100"/>
      <c r="F617" s="57"/>
      <c r="G617" s="58">
        <f t="shared" si="66"/>
        <v>0</v>
      </c>
      <c r="H617" s="58">
        <f>IF(E617="",0,IFERROR(VLOOKUP(E617,档案费管理台账!$D$4:$H$1000,5,0),0))</f>
        <v>0</v>
      </c>
      <c r="I617" s="57"/>
      <c r="J617" s="57"/>
      <c r="K617" s="57"/>
      <c r="L617" s="57"/>
      <c r="M617" s="58" t="str">
        <f t="shared" si="67"/>
        <v/>
      </c>
      <c r="N617" s="102"/>
    </row>
    <row r="618" spans="1:14">
      <c r="A618" s="97" t="str">
        <f t="shared" si="65"/>
        <v/>
      </c>
      <c r="B618" s="98" t="str">
        <f t="shared" si="64"/>
        <v/>
      </c>
      <c r="C618" s="99"/>
      <c r="D618" s="137"/>
      <c r="E618" s="100"/>
      <c r="F618" s="57"/>
      <c r="G618" s="58">
        <f t="shared" si="66"/>
        <v>0</v>
      </c>
      <c r="H618" s="58">
        <f>IF(E618="",0,IFERROR(VLOOKUP(E618,档案费管理台账!$D$4:$H$1000,5,0),0))</f>
        <v>0</v>
      </c>
      <c r="I618" s="57"/>
      <c r="J618" s="57"/>
      <c r="K618" s="57"/>
      <c r="L618" s="57"/>
      <c r="M618" s="58" t="str">
        <f t="shared" si="67"/>
        <v/>
      </c>
      <c r="N618" s="102"/>
    </row>
    <row r="619" spans="1:14">
      <c r="A619" s="97" t="str">
        <f t="shared" si="65"/>
        <v/>
      </c>
      <c r="B619" s="98" t="str">
        <f t="shared" si="64"/>
        <v/>
      </c>
      <c r="C619" s="99"/>
      <c r="D619" s="137"/>
      <c r="E619" s="100"/>
      <c r="F619" s="57"/>
      <c r="G619" s="58">
        <f t="shared" si="66"/>
        <v>0</v>
      </c>
      <c r="H619" s="58">
        <f>IF(E619="",0,IFERROR(VLOOKUP(E619,档案费管理台账!$D$4:$H$1000,5,0),0))</f>
        <v>0</v>
      </c>
      <c r="I619" s="57"/>
      <c r="J619" s="57"/>
      <c r="K619" s="57"/>
      <c r="L619" s="57"/>
      <c r="M619" s="58" t="str">
        <f t="shared" si="67"/>
        <v/>
      </c>
      <c r="N619" s="102"/>
    </row>
    <row r="620" spans="1:14">
      <c r="A620" s="97" t="str">
        <f t="shared" si="65"/>
        <v/>
      </c>
      <c r="B620" s="98" t="str">
        <f t="shared" ref="B620:B683" si="68">IF(C620="","",MONTH(C620)&amp;"月")</f>
        <v/>
      </c>
      <c r="C620" s="99"/>
      <c r="D620" s="137"/>
      <c r="E620" s="100"/>
      <c r="F620" s="57"/>
      <c r="G620" s="58">
        <f t="shared" si="66"/>
        <v>0</v>
      </c>
      <c r="H620" s="58">
        <f>IF(E620="",0,IFERROR(VLOOKUP(E620,档案费管理台账!$D$4:$H$1000,5,0),0))</f>
        <v>0</v>
      </c>
      <c r="I620" s="57"/>
      <c r="J620" s="57"/>
      <c r="K620" s="57"/>
      <c r="L620" s="57"/>
      <c r="M620" s="58" t="str">
        <f t="shared" si="67"/>
        <v/>
      </c>
      <c r="N620" s="102"/>
    </row>
    <row r="621" spans="1:14">
      <c r="A621" s="97" t="str">
        <f t="shared" ref="A621:A684" si="69">IF(C621="","",ROW()-42)</f>
        <v/>
      </c>
      <c r="B621" s="98" t="str">
        <f t="shared" si="68"/>
        <v/>
      </c>
      <c r="C621" s="99"/>
      <c r="D621" s="137"/>
      <c r="E621" s="100"/>
      <c r="F621" s="57"/>
      <c r="G621" s="58">
        <f t="shared" ref="G621:G684" si="70">IF(F621="",0,F621*$K$41)</f>
        <v>0</v>
      </c>
      <c r="H621" s="58">
        <f>IF(E621="",0,IFERROR(VLOOKUP(E621,档案费管理台账!$D$4:$H$1000,5,0),0))</f>
        <v>0</v>
      </c>
      <c r="I621" s="57"/>
      <c r="J621" s="57"/>
      <c r="K621" s="57"/>
      <c r="L621" s="57"/>
      <c r="M621" s="58" t="str">
        <f t="shared" ref="M621:M684" si="71">IF(C621="","",ROUND(M620+G621-I621-J621-K621-L621-H621,2))</f>
        <v/>
      </c>
      <c r="N621" s="102"/>
    </row>
    <row r="622" spans="1:14">
      <c r="A622" s="97" t="str">
        <f t="shared" si="69"/>
        <v/>
      </c>
      <c r="B622" s="98" t="str">
        <f t="shared" si="68"/>
        <v/>
      </c>
      <c r="C622" s="99"/>
      <c r="D622" s="137"/>
      <c r="E622" s="100"/>
      <c r="F622" s="57"/>
      <c r="G622" s="58">
        <f t="shared" si="70"/>
        <v>0</v>
      </c>
      <c r="H622" s="58">
        <f>IF(E622="",0,IFERROR(VLOOKUP(E622,档案费管理台账!$D$4:$H$1000,5,0),0))</f>
        <v>0</v>
      </c>
      <c r="I622" s="57"/>
      <c r="J622" s="57"/>
      <c r="K622" s="57"/>
      <c r="L622" s="57"/>
      <c r="M622" s="58" t="str">
        <f t="shared" si="71"/>
        <v/>
      </c>
      <c r="N622" s="102"/>
    </row>
    <row r="623" spans="1:14">
      <c r="A623" s="97" t="str">
        <f t="shared" si="69"/>
        <v/>
      </c>
      <c r="B623" s="98" t="str">
        <f t="shared" si="68"/>
        <v/>
      </c>
      <c r="C623" s="99"/>
      <c r="D623" s="137"/>
      <c r="E623" s="100"/>
      <c r="F623" s="57"/>
      <c r="G623" s="58">
        <f t="shared" si="70"/>
        <v>0</v>
      </c>
      <c r="H623" s="58">
        <f>IF(E623="",0,IFERROR(VLOOKUP(E623,档案费管理台账!$D$4:$H$1000,5,0),0))</f>
        <v>0</v>
      </c>
      <c r="I623" s="57"/>
      <c r="J623" s="57"/>
      <c r="K623" s="57"/>
      <c r="L623" s="57"/>
      <c r="M623" s="58" t="str">
        <f t="shared" si="71"/>
        <v/>
      </c>
      <c r="N623" s="102"/>
    </row>
    <row r="624" spans="1:14">
      <c r="A624" s="97" t="str">
        <f t="shared" si="69"/>
        <v/>
      </c>
      <c r="B624" s="98" t="str">
        <f t="shared" si="68"/>
        <v/>
      </c>
      <c r="C624" s="99"/>
      <c r="D624" s="137"/>
      <c r="E624" s="100"/>
      <c r="F624" s="57"/>
      <c r="G624" s="58">
        <f t="shared" si="70"/>
        <v>0</v>
      </c>
      <c r="H624" s="58">
        <f>IF(E624="",0,IFERROR(VLOOKUP(E624,档案费管理台账!$D$4:$H$1000,5,0),0))</f>
        <v>0</v>
      </c>
      <c r="I624" s="57"/>
      <c r="J624" s="57"/>
      <c r="K624" s="57"/>
      <c r="L624" s="57"/>
      <c r="M624" s="58" t="str">
        <f t="shared" si="71"/>
        <v/>
      </c>
      <c r="N624" s="102"/>
    </row>
    <row r="625" spans="1:14">
      <c r="A625" s="97" t="str">
        <f t="shared" si="69"/>
        <v/>
      </c>
      <c r="B625" s="98" t="str">
        <f t="shared" si="68"/>
        <v/>
      </c>
      <c r="C625" s="99"/>
      <c r="D625" s="137"/>
      <c r="E625" s="100"/>
      <c r="F625" s="57"/>
      <c r="G625" s="58">
        <f t="shared" si="70"/>
        <v>0</v>
      </c>
      <c r="H625" s="58">
        <f>IF(E625="",0,IFERROR(VLOOKUP(E625,档案费管理台账!$D$4:$H$1000,5,0),0))</f>
        <v>0</v>
      </c>
      <c r="I625" s="57"/>
      <c r="J625" s="57"/>
      <c r="K625" s="57"/>
      <c r="L625" s="57"/>
      <c r="M625" s="58" t="str">
        <f t="shared" si="71"/>
        <v/>
      </c>
      <c r="N625" s="102"/>
    </row>
    <row r="626" spans="1:14">
      <c r="A626" s="97" t="str">
        <f t="shared" si="69"/>
        <v/>
      </c>
      <c r="B626" s="98" t="str">
        <f t="shared" si="68"/>
        <v/>
      </c>
      <c r="C626" s="99"/>
      <c r="D626" s="137"/>
      <c r="E626" s="100"/>
      <c r="F626" s="57"/>
      <c r="G626" s="58">
        <f t="shared" si="70"/>
        <v>0</v>
      </c>
      <c r="H626" s="58">
        <f>IF(E626="",0,IFERROR(VLOOKUP(E626,档案费管理台账!$D$4:$H$1000,5,0),0))</f>
        <v>0</v>
      </c>
      <c r="I626" s="57"/>
      <c r="J626" s="57"/>
      <c r="K626" s="57"/>
      <c r="L626" s="57"/>
      <c r="M626" s="58" t="str">
        <f t="shared" si="71"/>
        <v/>
      </c>
      <c r="N626" s="102"/>
    </row>
    <row r="627" spans="1:14">
      <c r="A627" s="97" t="str">
        <f t="shared" si="69"/>
        <v/>
      </c>
      <c r="B627" s="98" t="str">
        <f t="shared" si="68"/>
        <v/>
      </c>
      <c r="C627" s="99"/>
      <c r="D627" s="137"/>
      <c r="E627" s="100"/>
      <c r="F627" s="57"/>
      <c r="G627" s="58">
        <f t="shared" si="70"/>
        <v>0</v>
      </c>
      <c r="H627" s="58">
        <f>IF(E627="",0,IFERROR(VLOOKUP(E627,档案费管理台账!$D$4:$H$1000,5,0),0))</f>
        <v>0</v>
      </c>
      <c r="I627" s="57"/>
      <c r="J627" s="57"/>
      <c r="K627" s="57"/>
      <c r="L627" s="57"/>
      <c r="M627" s="58" t="str">
        <f t="shared" si="71"/>
        <v/>
      </c>
      <c r="N627" s="102"/>
    </row>
    <row r="628" spans="1:14">
      <c r="A628" s="97" t="str">
        <f t="shared" si="69"/>
        <v/>
      </c>
      <c r="B628" s="98" t="str">
        <f t="shared" si="68"/>
        <v/>
      </c>
      <c r="C628" s="99"/>
      <c r="D628" s="137"/>
      <c r="E628" s="100"/>
      <c r="F628" s="57"/>
      <c r="G628" s="58">
        <f t="shared" si="70"/>
        <v>0</v>
      </c>
      <c r="H628" s="58">
        <f>IF(E628="",0,IFERROR(VLOOKUP(E628,档案费管理台账!$D$4:$H$1000,5,0),0))</f>
        <v>0</v>
      </c>
      <c r="I628" s="57"/>
      <c r="J628" s="57"/>
      <c r="K628" s="57"/>
      <c r="L628" s="57"/>
      <c r="M628" s="58" t="str">
        <f t="shared" si="71"/>
        <v/>
      </c>
      <c r="N628" s="102"/>
    </row>
    <row r="629" spans="1:14">
      <c r="A629" s="97" t="str">
        <f t="shared" si="69"/>
        <v/>
      </c>
      <c r="B629" s="98" t="str">
        <f t="shared" si="68"/>
        <v/>
      </c>
      <c r="C629" s="99"/>
      <c r="D629" s="137"/>
      <c r="E629" s="100"/>
      <c r="F629" s="57"/>
      <c r="G629" s="58">
        <f t="shared" si="70"/>
        <v>0</v>
      </c>
      <c r="H629" s="58">
        <f>IF(E629="",0,IFERROR(VLOOKUP(E629,档案费管理台账!$D$4:$H$1000,5,0),0))</f>
        <v>0</v>
      </c>
      <c r="I629" s="57"/>
      <c r="J629" s="57"/>
      <c r="K629" s="57"/>
      <c r="L629" s="57"/>
      <c r="M629" s="58" t="str">
        <f t="shared" si="71"/>
        <v/>
      </c>
      <c r="N629" s="102"/>
    </row>
    <row r="630" spans="1:14">
      <c r="A630" s="97" t="str">
        <f t="shared" si="69"/>
        <v/>
      </c>
      <c r="B630" s="98" t="str">
        <f t="shared" si="68"/>
        <v/>
      </c>
      <c r="C630" s="99"/>
      <c r="D630" s="137"/>
      <c r="E630" s="100"/>
      <c r="F630" s="57"/>
      <c r="G630" s="58">
        <f t="shared" si="70"/>
        <v>0</v>
      </c>
      <c r="H630" s="58">
        <f>IF(E630="",0,IFERROR(VLOOKUP(E630,档案费管理台账!$D$4:$H$1000,5,0),0))</f>
        <v>0</v>
      </c>
      <c r="I630" s="57"/>
      <c r="J630" s="57"/>
      <c r="K630" s="57"/>
      <c r="L630" s="57"/>
      <c r="M630" s="58" t="str">
        <f t="shared" si="71"/>
        <v/>
      </c>
      <c r="N630" s="102"/>
    </row>
    <row r="631" spans="1:14">
      <c r="A631" s="97" t="str">
        <f t="shared" si="69"/>
        <v/>
      </c>
      <c r="B631" s="98" t="str">
        <f t="shared" si="68"/>
        <v/>
      </c>
      <c r="C631" s="99"/>
      <c r="D631" s="137"/>
      <c r="E631" s="100"/>
      <c r="F631" s="57"/>
      <c r="G631" s="58">
        <f t="shared" si="70"/>
        <v>0</v>
      </c>
      <c r="H631" s="58">
        <f>IF(E631="",0,IFERROR(VLOOKUP(E631,档案费管理台账!$D$4:$H$1000,5,0),0))</f>
        <v>0</v>
      </c>
      <c r="I631" s="57"/>
      <c r="J631" s="57"/>
      <c r="K631" s="57"/>
      <c r="L631" s="57"/>
      <c r="M631" s="58" t="str">
        <f t="shared" si="71"/>
        <v/>
      </c>
      <c r="N631" s="102"/>
    </row>
    <row r="632" spans="1:14">
      <c r="A632" s="97" t="str">
        <f t="shared" si="69"/>
        <v/>
      </c>
      <c r="B632" s="98" t="str">
        <f t="shared" si="68"/>
        <v/>
      </c>
      <c r="C632" s="99"/>
      <c r="D632" s="137"/>
      <c r="E632" s="100"/>
      <c r="F632" s="57"/>
      <c r="G632" s="58">
        <f t="shared" si="70"/>
        <v>0</v>
      </c>
      <c r="H632" s="58">
        <f>IF(E632="",0,IFERROR(VLOOKUP(E632,档案费管理台账!$D$4:$H$1000,5,0),0))</f>
        <v>0</v>
      </c>
      <c r="I632" s="57"/>
      <c r="J632" s="57"/>
      <c r="K632" s="57"/>
      <c r="L632" s="57"/>
      <c r="M632" s="58" t="str">
        <f t="shared" si="71"/>
        <v/>
      </c>
      <c r="N632" s="102"/>
    </row>
    <row r="633" spans="1:14">
      <c r="A633" s="97" t="str">
        <f t="shared" si="69"/>
        <v/>
      </c>
      <c r="B633" s="98" t="str">
        <f t="shared" si="68"/>
        <v/>
      </c>
      <c r="C633" s="99"/>
      <c r="D633" s="137"/>
      <c r="E633" s="100"/>
      <c r="F633" s="57"/>
      <c r="G633" s="58">
        <f t="shared" si="70"/>
        <v>0</v>
      </c>
      <c r="H633" s="58">
        <f>IF(E633="",0,IFERROR(VLOOKUP(E633,档案费管理台账!$D$4:$H$1000,5,0),0))</f>
        <v>0</v>
      </c>
      <c r="I633" s="57"/>
      <c r="J633" s="57"/>
      <c r="K633" s="57"/>
      <c r="L633" s="57"/>
      <c r="M633" s="58" t="str">
        <f t="shared" si="71"/>
        <v/>
      </c>
      <c r="N633" s="102"/>
    </row>
    <row r="634" spans="1:14">
      <c r="A634" s="97" t="str">
        <f t="shared" si="69"/>
        <v/>
      </c>
      <c r="B634" s="98" t="str">
        <f t="shared" si="68"/>
        <v/>
      </c>
      <c r="C634" s="99"/>
      <c r="D634" s="137"/>
      <c r="E634" s="100"/>
      <c r="F634" s="57"/>
      <c r="G634" s="58">
        <f t="shared" si="70"/>
        <v>0</v>
      </c>
      <c r="H634" s="58">
        <f>IF(E634="",0,IFERROR(VLOOKUP(E634,档案费管理台账!$D$4:$H$1000,5,0),0))</f>
        <v>0</v>
      </c>
      <c r="I634" s="57"/>
      <c r="J634" s="57"/>
      <c r="K634" s="57"/>
      <c r="L634" s="57"/>
      <c r="M634" s="58" t="str">
        <f t="shared" si="71"/>
        <v/>
      </c>
      <c r="N634" s="102"/>
    </row>
    <row r="635" spans="1:14">
      <c r="A635" s="97" t="str">
        <f t="shared" si="69"/>
        <v/>
      </c>
      <c r="B635" s="98" t="str">
        <f t="shared" si="68"/>
        <v/>
      </c>
      <c r="C635" s="99"/>
      <c r="D635" s="137"/>
      <c r="E635" s="100"/>
      <c r="F635" s="57"/>
      <c r="G635" s="58">
        <f t="shared" si="70"/>
        <v>0</v>
      </c>
      <c r="H635" s="58">
        <f>IF(E635="",0,IFERROR(VLOOKUP(E635,档案费管理台账!$D$4:$H$1000,5,0),0))</f>
        <v>0</v>
      </c>
      <c r="I635" s="57"/>
      <c r="J635" s="57"/>
      <c r="K635" s="57"/>
      <c r="L635" s="57"/>
      <c r="M635" s="58" t="str">
        <f t="shared" si="71"/>
        <v/>
      </c>
      <c r="N635" s="102"/>
    </row>
    <row r="636" spans="1:14">
      <c r="A636" s="97" t="str">
        <f t="shared" si="69"/>
        <v/>
      </c>
      <c r="B636" s="98" t="str">
        <f t="shared" si="68"/>
        <v/>
      </c>
      <c r="C636" s="99"/>
      <c r="D636" s="137"/>
      <c r="E636" s="100"/>
      <c r="F636" s="57"/>
      <c r="G636" s="58">
        <f t="shared" si="70"/>
        <v>0</v>
      </c>
      <c r="H636" s="58">
        <f>IF(E636="",0,IFERROR(VLOOKUP(E636,档案费管理台账!$D$4:$H$1000,5,0),0))</f>
        <v>0</v>
      </c>
      <c r="I636" s="57"/>
      <c r="J636" s="57"/>
      <c r="K636" s="57"/>
      <c r="L636" s="57"/>
      <c r="M636" s="58" t="str">
        <f t="shared" si="71"/>
        <v/>
      </c>
      <c r="N636" s="102"/>
    </row>
    <row r="637" spans="1:14">
      <c r="A637" s="97" t="str">
        <f t="shared" si="69"/>
        <v/>
      </c>
      <c r="B637" s="98" t="str">
        <f t="shared" si="68"/>
        <v/>
      </c>
      <c r="C637" s="99"/>
      <c r="D637" s="137"/>
      <c r="E637" s="100"/>
      <c r="F637" s="57"/>
      <c r="G637" s="58">
        <f t="shared" si="70"/>
        <v>0</v>
      </c>
      <c r="H637" s="58">
        <f>IF(E637="",0,IFERROR(VLOOKUP(E637,档案费管理台账!$D$4:$H$1000,5,0),0))</f>
        <v>0</v>
      </c>
      <c r="I637" s="57"/>
      <c r="J637" s="57"/>
      <c r="K637" s="57"/>
      <c r="L637" s="57"/>
      <c r="M637" s="58" t="str">
        <f t="shared" si="71"/>
        <v/>
      </c>
      <c r="N637" s="102"/>
    </row>
    <row r="638" spans="1:14">
      <c r="A638" s="97" t="str">
        <f t="shared" si="69"/>
        <v/>
      </c>
      <c r="B638" s="98" t="str">
        <f t="shared" si="68"/>
        <v/>
      </c>
      <c r="C638" s="99"/>
      <c r="D638" s="137"/>
      <c r="E638" s="100"/>
      <c r="F638" s="57"/>
      <c r="G638" s="58">
        <f t="shared" si="70"/>
        <v>0</v>
      </c>
      <c r="H638" s="58">
        <f>IF(E638="",0,IFERROR(VLOOKUP(E638,档案费管理台账!$D$4:$H$1000,5,0),0))</f>
        <v>0</v>
      </c>
      <c r="I638" s="57"/>
      <c r="J638" s="57"/>
      <c r="K638" s="57"/>
      <c r="L638" s="57"/>
      <c r="M638" s="58" t="str">
        <f t="shared" si="71"/>
        <v/>
      </c>
      <c r="N638" s="102"/>
    </row>
    <row r="639" spans="1:14">
      <c r="A639" s="97" t="str">
        <f t="shared" si="69"/>
        <v/>
      </c>
      <c r="B639" s="98" t="str">
        <f t="shared" si="68"/>
        <v/>
      </c>
      <c r="C639" s="99"/>
      <c r="D639" s="137"/>
      <c r="E639" s="100"/>
      <c r="F639" s="57"/>
      <c r="G639" s="58">
        <f t="shared" si="70"/>
        <v>0</v>
      </c>
      <c r="H639" s="58">
        <f>IF(E639="",0,IFERROR(VLOOKUP(E639,档案费管理台账!$D$4:$H$1000,5,0),0))</f>
        <v>0</v>
      </c>
      <c r="I639" s="57"/>
      <c r="J639" s="57"/>
      <c r="K639" s="57"/>
      <c r="L639" s="57"/>
      <c r="M639" s="58" t="str">
        <f t="shared" si="71"/>
        <v/>
      </c>
      <c r="N639" s="102"/>
    </row>
    <row r="640" spans="1:14">
      <c r="A640" s="97" t="str">
        <f t="shared" si="69"/>
        <v/>
      </c>
      <c r="B640" s="98" t="str">
        <f t="shared" si="68"/>
        <v/>
      </c>
      <c r="C640" s="99"/>
      <c r="D640" s="137"/>
      <c r="E640" s="100"/>
      <c r="F640" s="57"/>
      <c r="G640" s="58">
        <f t="shared" si="70"/>
        <v>0</v>
      </c>
      <c r="H640" s="58">
        <f>IF(E640="",0,IFERROR(VLOOKUP(E640,档案费管理台账!$D$4:$H$1000,5,0),0))</f>
        <v>0</v>
      </c>
      <c r="I640" s="57"/>
      <c r="J640" s="57"/>
      <c r="K640" s="57"/>
      <c r="L640" s="57"/>
      <c r="M640" s="58" t="str">
        <f t="shared" si="71"/>
        <v/>
      </c>
      <c r="N640" s="102"/>
    </row>
    <row r="641" spans="1:14">
      <c r="A641" s="97" t="str">
        <f t="shared" si="69"/>
        <v/>
      </c>
      <c r="B641" s="98" t="str">
        <f t="shared" si="68"/>
        <v/>
      </c>
      <c r="C641" s="99"/>
      <c r="D641" s="137"/>
      <c r="E641" s="100"/>
      <c r="F641" s="57"/>
      <c r="G641" s="58">
        <f t="shared" si="70"/>
        <v>0</v>
      </c>
      <c r="H641" s="58">
        <f>IF(E641="",0,IFERROR(VLOOKUP(E641,档案费管理台账!$D$4:$H$1000,5,0),0))</f>
        <v>0</v>
      </c>
      <c r="I641" s="57"/>
      <c r="J641" s="57"/>
      <c r="K641" s="57"/>
      <c r="L641" s="57"/>
      <c r="M641" s="58" t="str">
        <f t="shared" si="71"/>
        <v/>
      </c>
      <c r="N641" s="102"/>
    </row>
    <row r="642" spans="1:14">
      <c r="A642" s="97" t="str">
        <f t="shared" si="69"/>
        <v/>
      </c>
      <c r="B642" s="98" t="str">
        <f t="shared" si="68"/>
        <v/>
      </c>
      <c r="C642" s="99"/>
      <c r="D642" s="137"/>
      <c r="E642" s="100"/>
      <c r="F642" s="57"/>
      <c r="G642" s="58">
        <f t="shared" si="70"/>
        <v>0</v>
      </c>
      <c r="H642" s="58">
        <f>IF(E642="",0,IFERROR(VLOOKUP(E642,档案费管理台账!$D$4:$H$1000,5,0),0))</f>
        <v>0</v>
      </c>
      <c r="I642" s="57"/>
      <c r="J642" s="57"/>
      <c r="K642" s="57"/>
      <c r="L642" s="57"/>
      <c r="M642" s="58" t="str">
        <f t="shared" si="71"/>
        <v/>
      </c>
      <c r="N642" s="102"/>
    </row>
    <row r="643" spans="1:14">
      <c r="A643" s="97" t="str">
        <f t="shared" si="69"/>
        <v/>
      </c>
      <c r="B643" s="98" t="str">
        <f t="shared" si="68"/>
        <v/>
      </c>
      <c r="C643" s="99"/>
      <c r="D643" s="137"/>
      <c r="E643" s="100"/>
      <c r="F643" s="57"/>
      <c r="G643" s="58">
        <f t="shared" si="70"/>
        <v>0</v>
      </c>
      <c r="H643" s="58">
        <f>IF(E643="",0,IFERROR(VLOOKUP(E643,档案费管理台账!$D$4:$H$1000,5,0),0))</f>
        <v>0</v>
      </c>
      <c r="I643" s="57"/>
      <c r="J643" s="57"/>
      <c r="K643" s="57"/>
      <c r="L643" s="57"/>
      <c r="M643" s="58" t="str">
        <f t="shared" si="71"/>
        <v/>
      </c>
      <c r="N643" s="102"/>
    </row>
    <row r="644" spans="1:14">
      <c r="A644" s="97" t="str">
        <f t="shared" si="69"/>
        <v/>
      </c>
      <c r="B644" s="98" t="str">
        <f t="shared" si="68"/>
        <v/>
      </c>
      <c r="C644" s="99"/>
      <c r="D644" s="137"/>
      <c r="E644" s="100"/>
      <c r="F644" s="57"/>
      <c r="G644" s="58">
        <f t="shared" si="70"/>
        <v>0</v>
      </c>
      <c r="H644" s="58">
        <f>IF(E644="",0,IFERROR(VLOOKUP(E644,档案费管理台账!$D$4:$H$1000,5,0),0))</f>
        <v>0</v>
      </c>
      <c r="I644" s="57"/>
      <c r="J644" s="57"/>
      <c r="K644" s="57"/>
      <c r="L644" s="57"/>
      <c r="M644" s="58" t="str">
        <f t="shared" si="71"/>
        <v/>
      </c>
      <c r="N644" s="102"/>
    </row>
    <row r="645" spans="1:14">
      <c r="A645" s="97" t="str">
        <f t="shared" si="69"/>
        <v/>
      </c>
      <c r="B645" s="98" t="str">
        <f t="shared" si="68"/>
        <v/>
      </c>
      <c r="C645" s="99"/>
      <c r="D645" s="137"/>
      <c r="E645" s="100"/>
      <c r="F645" s="57"/>
      <c r="G645" s="58">
        <f t="shared" si="70"/>
        <v>0</v>
      </c>
      <c r="H645" s="58">
        <f>IF(E645="",0,IFERROR(VLOOKUP(E645,档案费管理台账!$D$4:$H$1000,5,0),0))</f>
        <v>0</v>
      </c>
      <c r="I645" s="57"/>
      <c r="J645" s="57"/>
      <c r="K645" s="57"/>
      <c r="L645" s="57"/>
      <c r="M645" s="58" t="str">
        <f t="shared" si="71"/>
        <v/>
      </c>
      <c r="N645" s="102"/>
    </row>
    <row r="646" spans="1:14">
      <c r="A646" s="97" t="str">
        <f t="shared" si="69"/>
        <v/>
      </c>
      <c r="B646" s="98" t="str">
        <f t="shared" si="68"/>
        <v/>
      </c>
      <c r="C646" s="99"/>
      <c r="D646" s="137"/>
      <c r="E646" s="100"/>
      <c r="F646" s="57"/>
      <c r="G646" s="58">
        <f t="shared" si="70"/>
        <v>0</v>
      </c>
      <c r="H646" s="58">
        <f>IF(E646="",0,IFERROR(VLOOKUP(E646,档案费管理台账!$D$4:$H$1000,5,0),0))</f>
        <v>0</v>
      </c>
      <c r="I646" s="57"/>
      <c r="J646" s="57"/>
      <c r="K646" s="57"/>
      <c r="L646" s="57"/>
      <c r="M646" s="58" t="str">
        <f t="shared" si="71"/>
        <v/>
      </c>
      <c r="N646" s="102"/>
    </row>
    <row r="647" spans="1:14">
      <c r="A647" s="97" t="str">
        <f t="shared" si="69"/>
        <v/>
      </c>
      <c r="B647" s="98" t="str">
        <f t="shared" si="68"/>
        <v/>
      </c>
      <c r="C647" s="99"/>
      <c r="D647" s="137"/>
      <c r="E647" s="100"/>
      <c r="F647" s="57"/>
      <c r="G647" s="58">
        <f t="shared" si="70"/>
        <v>0</v>
      </c>
      <c r="H647" s="58">
        <f>IF(E647="",0,IFERROR(VLOOKUP(E647,档案费管理台账!$D$4:$H$1000,5,0),0))</f>
        <v>0</v>
      </c>
      <c r="I647" s="57"/>
      <c r="J647" s="57"/>
      <c r="K647" s="57"/>
      <c r="L647" s="57"/>
      <c r="M647" s="58" t="str">
        <f t="shared" si="71"/>
        <v/>
      </c>
      <c r="N647" s="102"/>
    </row>
    <row r="648" spans="1:14">
      <c r="A648" s="97" t="str">
        <f t="shared" si="69"/>
        <v/>
      </c>
      <c r="B648" s="98" t="str">
        <f t="shared" si="68"/>
        <v/>
      </c>
      <c r="C648" s="99"/>
      <c r="D648" s="137"/>
      <c r="E648" s="100"/>
      <c r="F648" s="57"/>
      <c r="G648" s="58">
        <f t="shared" si="70"/>
        <v>0</v>
      </c>
      <c r="H648" s="58">
        <f>IF(E648="",0,IFERROR(VLOOKUP(E648,档案费管理台账!$D$4:$H$1000,5,0),0))</f>
        <v>0</v>
      </c>
      <c r="I648" s="57"/>
      <c r="J648" s="57"/>
      <c r="K648" s="57"/>
      <c r="L648" s="57"/>
      <c r="M648" s="58" t="str">
        <f t="shared" si="71"/>
        <v/>
      </c>
      <c r="N648" s="102"/>
    </row>
    <row r="649" spans="1:14">
      <c r="A649" s="97" t="str">
        <f t="shared" si="69"/>
        <v/>
      </c>
      <c r="B649" s="98" t="str">
        <f t="shared" si="68"/>
        <v/>
      </c>
      <c r="C649" s="99"/>
      <c r="D649" s="137"/>
      <c r="E649" s="100"/>
      <c r="F649" s="57"/>
      <c r="G649" s="58">
        <f t="shared" si="70"/>
        <v>0</v>
      </c>
      <c r="H649" s="58">
        <f>IF(E649="",0,IFERROR(VLOOKUP(E649,档案费管理台账!$D$4:$H$1000,5,0),0))</f>
        <v>0</v>
      </c>
      <c r="I649" s="57"/>
      <c r="J649" s="57"/>
      <c r="K649" s="57"/>
      <c r="L649" s="57"/>
      <c r="M649" s="58" t="str">
        <f t="shared" si="71"/>
        <v/>
      </c>
      <c r="N649" s="102"/>
    </row>
    <row r="650" spans="1:14">
      <c r="A650" s="97" t="str">
        <f t="shared" si="69"/>
        <v/>
      </c>
      <c r="B650" s="98" t="str">
        <f t="shared" si="68"/>
        <v/>
      </c>
      <c r="C650" s="99"/>
      <c r="D650" s="137"/>
      <c r="E650" s="100"/>
      <c r="F650" s="57"/>
      <c r="G650" s="58">
        <f t="shared" si="70"/>
        <v>0</v>
      </c>
      <c r="H650" s="58">
        <f>IF(E650="",0,IFERROR(VLOOKUP(E650,档案费管理台账!$D$4:$H$1000,5,0),0))</f>
        <v>0</v>
      </c>
      <c r="I650" s="57"/>
      <c r="J650" s="57"/>
      <c r="K650" s="57"/>
      <c r="L650" s="57"/>
      <c r="M650" s="58" t="str">
        <f t="shared" si="71"/>
        <v/>
      </c>
      <c r="N650" s="102"/>
    </row>
    <row r="651" spans="1:14">
      <c r="A651" s="97" t="str">
        <f t="shared" si="69"/>
        <v/>
      </c>
      <c r="B651" s="98" t="str">
        <f t="shared" si="68"/>
        <v/>
      </c>
      <c r="C651" s="99"/>
      <c r="D651" s="137"/>
      <c r="E651" s="100"/>
      <c r="F651" s="57"/>
      <c r="G651" s="58">
        <f t="shared" si="70"/>
        <v>0</v>
      </c>
      <c r="H651" s="58">
        <f>IF(E651="",0,IFERROR(VLOOKUP(E651,档案费管理台账!$D$4:$H$1000,5,0),0))</f>
        <v>0</v>
      </c>
      <c r="I651" s="57"/>
      <c r="J651" s="57"/>
      <c r="K651" s="57"/>
      <c r="L651" s="57"/>
      <c r="M651" s="58" t="str">
        <f t="shared" si="71"/>
        <v/>
      </c>
      <c r="N651" s="102"/>
    </row>
    <row r="652" spans="1:14">
      <c r="A652" s="97" t="str">
        <f t="shared" si="69"/>
        <v/>
      </c>
      <c r="B652" s="98" t="str">
        <f t="shared" si="68"/>
        <v/>
      </c>
      <c r="C652" s="99"/>
      <c r="D652" s="137"/>
      <c r="E652" s="100"/>
      <c r="F652" s="57"/>
      <c r="G652" s="58">
        <f t="shared" si="70"/>
        <v>0</v>
      </c>
      <c r="H652" s="58">
        <f>IF(E652="",0,IFERROR(VLOOKUP(E652,档案费管理台账!$D$4:$H$1000,5,0),0))</f>
        <v>0</v>
      </c>
      <c r="I652" s="57"/>
      <c r="J652" s="57"/>
      <c r="K652" s="57"/>
      <c r="L652" s="57"/>
      <c r="M652" s="58" t="str">
        <f t="shared" si="71"/>
        <v/>
      </c>
      <c r="N652" s="102"/>
    </row>
    <row r="653" spans="1:14">
      <c r="A653" s="97" t="str">
        <f t="shared" si="69"/>
        <v/>
      </c>
      <c r="B653" s="98" t="str">
        <f t="shared" si="68"/>
        <v/>
      </c>
      <c r="C653" s="99"/>
      <c r="D653" s="137"/>
      <c r="E653" s="100"/>
      <c r="F653" s="57"/>
      <c r="G653" s="58">
        <f t="shared" si="70"/>
        <v>0</v>
      </c>
      <c r="H653" s="58">
        <f>IF(E653="",0,IFERROR(VLOOKUP(E653,档案费管理台账!$D$4:$H$1000,5,0),0))</f>
        <v>0</v>
      </c>
      <c r="I653" s="57"/>
      <c r="J653" s="57"/>
      <c r="K653" s="57"/>
      <c r="L653" s="57"/>
      <c r="M653" s="58" t="str">
        <f t="shared" si="71"/>
        <v/>
      </c>
      <c r="N653" s="102"/>
    </row>
    <row r="654" spans="1:14">
      <c r="A654" s="97" t="str">
        <f t="shared" si="69"/>
        <v/>
      </c>
      <c r="B654" s="98" t="str">
        <f t="shared" si="68"/>
        <v/>
      </c>
      <c r="C654" s="99"/>
      <c r="D654" s="137"/>
      <c r="E654" s="100"/>
      <c r="F654" s="57"/>
      <c r="G654" s="58">
        <f t="shared" si="70"/>
        <v>0</v>
      </c>
      <c r="H654" s="58">
        <f>IF(E654="",0,IFERROR(VLOOKUP(E654,档案费管理台账!$D$4:$H$1000,5,0),0))</f>
        <v>0</v>
      </c>
      <c r="I654" s="57"/>
      <c r="J654" s="57"/>
      <c r="K654" s="57"/>
      <c r="L654" s="57"/>
      <c r="M654" s="58" t="str">
        <f t="shared" si="71"/>
        <v/>
      </c>
      <c r="N654" s="102"/>
    </row>
    <row r="655" spans="1:14">
      <c r="A655" s="97" t="str">
        <f t="shared" si="69"/>
        <v/>
      </c>
      <c r="B655" s="98" t="str">
        <f t="shared" si="68"/>
        <v/>
      </c>
      <c r="C655" s="99"/>
      <c r="D655" s="137"/>
      <c r="E655" s="100"/>
      <c r="F655" s="57"/>
      <c r="G655" s="58">
        <f t="shared" si="70"/>
        <v>0</v>
      </c>
      <c r="H655" s="58">
        <f>IF(E655="",0,IFERROR(VLOOKUP(E655,档案费管理台账!$D$4:$H$1000,5,0),0))</f>
        <v>0</v>
      </c>
      <c r="I655" s="57"/>
      <c r="J655" s="57"/>
      <c r="K655" s="57"/>
      <c r="L655" s="57"/>
      <c r="M655" s="58" t="str">
        <f t="shared" si="71"/>
        <v/>
      </c>
      <c r="N655" s="102"/>
    </row>
    <row r="656" spans="1:14">
      <c r="A656" s="97" t="str">
        <f t="shared" si="69"/>
        <v/>
      </c>
      <c r="B656" s="98" t="str">
        <f t="shared" si="68"/>
        <v/>
      </c>
      <c r="C656" s="99"/>
      <c r="D656" s="137"/>
      <c r="E656" s="100"/>
      <c r="F656" s="57"/>
      <c r="G656" s="58">
        <f t="shared" si="70"/>
        <v>0</v>
      </c>
      <c r="H656" s="58">
        <f>IF(E656="",0,IFERROR(VLOOKUP(E656,档案费管理台账!$D$4:$H$1000,5,0),0))</f>
        <v>0</v>
      </c>
      <c r="I656" s="57"/>
      <c r="J656" s="57"/>
      <c r="K656" s="57"/>
      <c r="L656" s="57"/>
      <c r="M656" s="58" t="str">
        <f t="shared" si="71"/>
        <v/>
      </c>
      <c r="N656" s="102"/>
    </row>
    <row r="657" spans="1:14">
      <c r="A657" s="97" t="str">
        <f t="shared" si="69"/>
        <v/>
      </c>
      <c r="B657" s="98" t="str">
        <f t="shared" si="68"/>
        <v/>
      </c>
      <c r="C657" s="99"/>
      <c r="D657" s="137"/>
      <c r="E657" s="100"/>
      <c r="F657" s="57"/>
      <c r="G657" s="58">
        <f t="shared" si="70"/>
        <v>0</v>
      </c>
      <c r="H657" s="58">
        <f>IF(E657="",0,IFERROR(VLOOKUP(E657,档案费管理台账!$D$4:$H$1000,5,0),0))</f>
        <v>0</v>
      </c>
      <c r="I657" s="57"/>
      <c r="J657" s="57"/>
      <c r="K657" s="57"/>
      <c r="L657" s="57"/>
      <c r="M657" s="58" t="str">
        <f t="shared" si="71"/>
        <v/>
      </c>
      <c r="N657" s="102"/>
    </row>
    <row r="658" spans="1:14">
      <c r="A658" s="97" t="str">
        <f t="shared" si="69"/>
        <v/>
      </c>
      <c r="B658" s="98" t="str">
        <f t="shared" si="68"/>
        <v/>
      </c>
      <c r="C658" s="99"/>
      <c r="D658" s="137"/>
      <c r="E658" s="100"/>
      <c r="F658" s="57"/>
      <c r="G658" s="58">
        <f t="shared" si="70"/>
        <v>0</v>
      </c>
      <c r="H658" s="58">
        <f>IF(E658="",0,IFERROR(VLOOKUP(E658,档案费管理台账!$D$4:$H$1000,5,0),0))</f>
        <v>0</v>
      </c>
      <c r="I658" s="57"/>
      <c r="J658" s="57"/>
      <c r="K658" s="57"/>
      <c r="L658" s="57"/>
      <c r="M658" s="58" t="str">
        <f t="shared" si="71"/>
        <v/>
      </c>
      <c r="N658" s="102"/>
    </row>
    <row r="659" spans="1:14">
      <c r="A659" s="97" t="str">
        <f t="shared" si="69"/>
        <v/>
      </c>
      <c r="B659" s="98" t="str">
        <f t="shared" si="68"/>
        <v/>
      </c>
      <c r="C659" s="99"/>
      <c r="D659" s="137"/>
      <c r="E659" s="100"/>
      <c r="F659" s="57"/>
      <c r="G659" s="58">
        <f t="shared" si="70"/>
        <v>0</v>
      </c>
      <c r="H659" s="58">
        <f>IF(E659="",0,IFERROR(VLOOKUP(E659,档案费管理台账!$D$4:$H$1000,5,0),0))</f>
        <v>0</v>
      </c>
      <c r="I659" s="57"/>
      <c r="J659" s="57"/>
      <c r="K659" s="57"/>
      <c r="L659" s="57"/>
      <c r="M659" s="58" t="str">
        <f t="shared" si="71"/>
        <v/>
      </c>
      <c r="N659" s="102"/>
    </row>
    <row r="660" spans="1:14">
      <c r="A660" s="97" t="str">
        <f t="shared" si="69"/>
        <v/>
      </c>
      <c r="B660" s="98" t="str">
        <f t="shared" si="68"/>
        <v/>
      </c>
      <c r="C660" s="99"/>
      <c r="D660" s="137"/>
      <c r="E660" s="100"/>
      <c r="F660" s="57"/>
      <c r="G660" s="58">
        <f t="shared" si="70"/>
        <v>0</v>
      </c>
      <c r="H660" s="58">
        <f>IF(E660="",0,IFERROR(VLOOKUP(E660,档案费管理台账!$D$4:$H$1000,5,0),0))</f>
        <v>0</v>
      </c>
      <c r="I660" s="57"/>
      <c r="J660" s="57"/>
      <c r="K660" s="57"/>
      <c r="L660" s="57"/>
      <c r="M660" s="58" t="str">
        <f t="shared" si="71"/>
        <v/>
      </c>
      <c r="N660" s="102"/>
    </row>
    <row r="661" spans="1:14">
      <c r="A661" s="97" t="str">
        <f t="shared" si="69"/>
        <v/>
      </c>
      <c r="B661" s="98" t="str">
        <f t="shared" si="68"/>
        <v/>
      </c>
      <c r="C661" s="99"/>
      <c r="D661" s="137"/>
      <c r="E661" s="100"/>
      <c r="F661" s="57"/>
      <c r="G661" s="58">
        <f t="shared" si="70"/>
        <v>0</v>
      </c>
      <c r="H661" s="58">
        <f>IF(E661="",0,IFERROR(VLOOKUP(E661,档案费管理台账!$D$4:$H$1000,5,0),0))</f>
        <v>0</v>
      </c>
      <c r="I661" s="57"/>
      <c r="J661" s="57"/>
      <c r="K661" s="57"/>
      <c r="L661" s="57"/>
      <c r="M661" s="58" t="str">
        <f t="shared" si="71"/>
        <v/>
      </c>
      <c r="N661" s="102"/>
    </row>
    <row r="662" spans="1:14">
      <c r="A662" s="97" t="str">
        <f t="shared" si="69"/>
        <v/>
      </c>
      <c r="B662" s="98" t="str">
        <f t="shared" si="68"/>
        <v/>
      </c>
      <c r="C662" s="99"/>
      <c r="D662" s="137"/>
      <c r="E662" s="100"/>
      <c r="F662" s="57"/>
      <c r="G662" s="58">
        <f t="shared" si="70"/>
        <v>0</v>
      </c>
      <c r="H662" s="58">
        <f>IF(E662="",0,IFERROR(VLOOKUP(E662,档案费管理台账!$D$4:$H$1000,5,0),0))</f>
        <v>0</v>
      </c>
      <c r="I662" s="57"/>
      <c r="J662" s="57"/>
      <c r="K662" s="57"/>
      <c r="L662" s="57"/>
      <c r="M662" s="58" t="str">
        <f t="shared" si="71"/>
        <v/>
      </c>
      <c r="N662" s="102"/>
    </row>
    <row r="663" spans="1:14">
      <c r="A663" s="97" t="str">
        <f t="shared" si="69"/>
        <v/>
      </c>
      <c r="B663" s="98" t="str">
        <f t="shared" si="68"/>
        <v/>
      </c>
      <c r="C663" s="99"/>
      <c r="D663" s="137"/>
      <c r="E663" s="100"/>
      <c r="F663" s="57"/>
      <c r="G663" s="58">
        <f t="shared" si="70"/>
        <v>0</v>
      </c>
      <c r="H663" s="58">
        <f>IF(E663="",0,IFERROR(VLOOKUP(E663,档案费管理台账!$D$4:$H$1000,5,0),0))</f>
        <v>0</v>
      </c>
      <c r="I663" s="57"/>
      <c r="J663" s="57"/>
      <c r="K663" s="57"/>
      <c r="L663" s="57"/>
      <c r="M663" s="58" t="str">
        <f t="shared" si="71"/>
        <v/>
      </c>
      <c r="N663" s="102"/>
    </row>
    <row r="664" spans="1:14">
      <c r="A664" s="97" t="str">
        <f t="shared" si="69"/>
        <v/>
      </c>
      <c r="B664" s="98" t="str">
        <f t="shared" si="68"/>
        <v/>
      </c>
      <c r="C664" s="99"/>
      <c r="D664" s="137"/>
      <c r="E664" s="100"/>
      <c r="F664" s="57"/>
      <c r="G664" s="58">
        <f t="shared" si="70"/>
        <v>0</v>
      </c>
      <c r="H664" s="58">
        <f>IF(E664="",0,IFERROR(VLOOKUP(E664,档案费管理台账!$D$4:$H$1000,5,0),0))</f>
        <v>0</v>
      </c>
      <c r="I664" s="57"/>
      <c r="J664" s="57"/>
      <c r="K664" s="57"/>
      <c r="L664" s="57"/>
      <c r="M664" s="58" t="str">
        <f t="shared" si="71"/>
        <v/>
      </c>
      <c r="N664" s="102"/>
    </row>
    <row r="665" spans="1:14">
      <c r="A665" s="97" t="str">
        <f t="shared" si="69"/>
        <v/>
      </c>
      <c r="B665" s="98" t="str">
        <f t="shared" si="68"/>
        <v/>
      </c>
      <c r="C665" s="99"/>
      <c r="D665" s="137"/>
      <c r="E665" s="100"/>
      <c r="F665" s="57"/>
      <c r="G665" s="58">
        <f t="shared" si="70"/>
        <v>0</v>
      </c>
      <c r="H665" s="58">
        <f>IF(E665="",0,IFERROR(VLOOKUP(E665,档案费管理台账!$D$4:$H$1000,5,0),0))</f>
        <v>0</v>
      </c>
      <c r="I665" s="57"/>
      <c r="J665" s="57"/>
      <c r="K665" s="57"/>
      <c r="L665" s="57"/>
      <c r="M665" s="58" t="str">
        <f t="shared" si="71"/>
        <v/>
      </c>
      <c r="N665" s="102"/>
    </row>
    <row r="666" spans="1:14">
      <c r="A666" s="97" t="str">
        <f t="shared" si="69"/>
        <v/>
      </c>
      <c r="B666" s="98" t="str">
        <f t="shared" si="68"/>
        <v/>
      </c>
      <c r="C666" s="99"/>
      <c r="D666" s="137"/>
      <c r="E666" s="100"/>
      <c r="F666" s="57"/>
      <c r="G666" s="58">
        <f t="shared" si="70"/>
        <v>0</v>
      </c>
      <c r="H666" s="58">
        <f>IF(E666="",0,IFERROR(VLOOKUP(E666,档案费管理台账!$D$4:$H$1000,5,0),0))</f>
        <v>0</v>
      </c>
      <c r="I666" s="57"/>
      <c r="J666" s="57"/>
      <c r="K666" s="57"/>
      <c r="L666" s="57"/>
      <c r="M666" s="58" t="str">
        <f t="shared" si="71"/>
        <v/>
      </c>
      <c r="N666" s="102"/>
    </row>
    <row r="667" spans="1:14">
      <c r="A667" s="97" t="str">
        <f t="shared" si="69"/>
        <v/>
      </c>
      <c r="B667" s="98" t="str">
        <f t="shared" si="68"/>
        <v/>
      </c>
      <c r="C667" s="99"/>
      <c r="D667" s="137"/>
      <c r="E667" s="100"/>
      <c r="F667" s="57"/>
      <c r="G667" s="58">
        <f t="shared" si="70"/>
        <v>0</v>
      </c>
      <c r="H667" s="58">
        <f>IF(E667="",0,IFERROR(VLOOKUP(E667,档案费管理台账!$D$4:$H$1000,5,0),0))</f>
        <v>0</v>
      </c>
      <c r="I667" s="57"/>
      <c r="J667" s="57"/>
      <c r="K667" s="57"/>
      <c r="L667" s="57"/>
      <c r="M667" s="58" t="str">
        <f t="shared" si="71"/>
        <v/>
      </c>
      <c r="N667" s="102"/>
    </row>
    <row r="668" spans="1:14">
      <c r="A668" s="97" t="str">
        <f t="shared" si="69"/>
        <v/>
      </c>
      <c r="B668" s="98" t="str">
        <f t="shared" si="68"/>
        <v/>
      </c>
      <c r="C668" s="99"/>
      <c r="D668" s="137"/>
      <c r="E668" s="100"/>
      <c r="F668" s="57"/>
      <c r="G668" s="58">
        <f t="shared" si="70"/>
        <v>0</v>
      </c>
      <c r="H668" s="58">
        <f>IF(E668="",0,IFERROR(VLOOKUP(E668,档案费管理台账!$D$4:$H$1000,5,0),0))</f>
        <v>0</v>
      </c>
      <c r="I668" s="57"/>
      <c r="J668" s="57"/>
      <c r="K668" s="57"/>
      <c r="L668" s="57"/>
      <c r="M668" s="58" t="str">
        <f t="shared" si="71"/>
        <v/>
      </c>
      <c r="N668" s="102"/>
    </row>
    <row r="669" spans="1:14">
      <c r="A669" s="97" t="str">
        <f t="shared" si="69"/>
        <v/>
      </c>
      <c r="B669" s="98" t="str">
        <f t="shared" si="68"/>
        <v/>
      </c>
      <c r="C669" s="99"/>
      <c r="D669" s="137"/>
      <c r="E669" s="100"/>
      <c r="F669" s="57"/>
      <c r="G669" s="58">
        <f t="shared" si="70"/>
        <v>0</v>
      </c>
      <c r="H669" s="58">
        <f>IF(E669="",0,IFERROR(VLOOKUP(E669,档案费管理台账!$D$4:$H$1000,5,0),0))</f>
        <v>0</v>
      </c>
      <c r="I669" s="57"/>
      <c r="J669" s="57"/>
      <c r="K669" s="57"/>
      <c r="L669" s="57"/>
      <c r="M669" s="58" t="str">
        <f t="shared" si="71"/>
        <v/>
      </c>
      <c r="N669" s="102"/>
    </row>
    <row r="670" spans="1:14">
      <c r="A670" s="97" t="str">
        <f t="shared" si="69"/>
        <v/>
      </c>
      <c r="B670" s="98" t="str">
        <f t="shared" si="68"/>
        <v/>
      </c>
      <c r="C670" s="99"/>
      <c r="D670" s="137"/>
      <c r="E670" s="100"/>
      <c r="F670" s="57"/>
      <c r="G670" s="58">
        <f t="shared" si="70"/>
        <v>0</v>
      </c>
      <c r="H670" s="58">
        <f>IF(E670="",0,IFERROR(VLOOKUP(E670,档案费管理台账!$D$4:$H$1000,5,0),0))</f>
        <v>0</v>
      </c>
      <c r="I670" s="57"/>
      <c r="J670" s="57"/>
      <c r="K670" s="57"/>
      <c r="L670" s="57"/>
      <c r="M670" s="58" t="str">
        <f t="shared" si="71"/>
        <v/>
      </c>
      <c r="N670" s="102"/>
    </row>
    <row r="671" spans="1:14">
      <c r="A671" s="97" t="str">
        <f t="shared" si="69"/>
        <v/>
      </c>
      <c r="B671" s="98" t="str">
        <f t="shared" si="68"/>
        <v/>
      </c>
      <c r="C671" s="99"/>
      <c r="D671" s="137"/>
      <c r="E671" s="100"/>
      <c r="F671" s="57"/>
      <c r="G671" s="58">
        <f t="shared" si="70"/>
        <v>0</v>
      </c>
      <c r="H671" s="58">
        <f>IF(E671="",0,IFERROR(VLOOKUP(E671,档案费管理台账!$D$4:$H$1000,5,0),0))</f>
        <v>0</v>
      </c>
      <c r="I671" s="57"/>
      <c r="J671" s="57"/>
      <c r="K671" s="57"/>
      <c r="L671" s="57"/>
      <c r="M671" s="58" t="str">
        <f t="shared" si="71"/>
        <v/>
      </c>
      <c r="N671" s="102"/>
    </row>
    <row r="672" spans="1:14">
      <c r="A672" s="97" t="str">
        <f t="shared" si="69"/>
        <v/>
      </c>
      <c r="B672" s="98" t="str">
        <f t="shared" si="68"/>
        <v/>
      </c>
      <c r="C672" s="99"/>
      <c r="D672" s="137"/>
      <c r="E672" s="100"/>
      <c r="F672" s="57"/>
      <c r="G672" s="58">
        <f t="shared" si="70"/>
        <v>0</v>
      </c>
      <c r="H672" s="58">
        <f>IF(E672="",0,IFERROR(VLOOKUP(E672,档案费管理台账!$D$4:$H$1000,5,0),0))</f>
        <v>0</v>
      </c>
      <c r="I672" s="57"/>
      <c r="J672" s="57"/>
      <c r="K672" s="57"/>
      <c r="L672" s="57"/>
      <c r="M672" s="58" t="str">
        <f t="shared" si="71"/>
        <v/>
      </c>
      <c r="N672" s="102"/>
    </row>
    <row r="673" spans="1:14">
      <c r="A673" s="97" t="str">
        <f t="shared" si="69"/>
        <v/>
      </c>
      <c r="B673" s="98" t="str">
        <f t="shared" si="68"/>
        <v/>
      </c>
      <c r="C673" s="99"/>
      <c r="D673" s="137"/>
      <c r="E673" s="100"/>
      <c r="F673" s="57"/>
      <c r="G673" s="58">
        <f t="shared" si="70"/>
        <v>0</v>
      </c>
      <c r="H673" s="58">
        <f>IF(E673="",0,IFERROR(VLOOKUP(E673,档案费管理台账!$D$4:$H$1000,5,0),0))</f>
        <v>0</v>
      </c>
      <c r="I673" s="57"/>
      <c r="J673" s="57"/>
      <c r="K673" s="57"/>
      <c r="L673" s="57"/>
      <c r="M673" s="58" t="str">
        <f t="shared" si="71"/>
        <v/>
      </c>
      <c r="N673" s="102"/>
    </row>
    <row r="674" spans="1:14">
      <c r="A674" s="97" t="str">
        <f t="shared" si="69"/>
        <v/>
      </c>
      <c r="B674" s="98" t="str">
        <f t="shared" si="68"/>
        <v/>
      </c>
      <c r="C674" s="99"/>
      <c r="D674" s="137"/>
      <c r="E674" s="100"/>
      <c r="F674" s="57"/>
      <c r="G674" s="58">
        <f t="shared" si="70"/>
        <v>0</v>
      </c>
      <c r="H674" s="58">
        <f>IF(E674="",0,IFERROR(VLOOKUP(E674,档案费管理台账!$D$4:$H$1000,5,0),0))</f>
        <v>0</v>
      </c>
      <c r="I674" s="57"/>
      <c r="J674" s="57"/>
      <c r="K674" s="57"/>
      <c r="L674" s="57"/>
      <c r="M674" s="58" t="str">
        <f t="shared" si="71"/>
        <v/>
      </c>
      <c r="N674" s="102"/>
    </row>
    <row r="675" spans="1:14">
      <c r="A675" s="97" t="str">
        <f t="shared" si="69"/>
        <v/>
      </c>
      <c r="B675" s="98" t="str">
        <f t="shared" si="68"/>
        <v/>
      </c>
      <c r="C675" s="99"/>
      <c r="D675" s="137"/>
      <c r="E675" s="100"/>
      <c r="F675" s="57"/>
      <c r="G675" s="58">
        <f t="shared" si="70"/>
        <v>0</v>
      </c>
      <c r="H675" s="58">
        <f>IF(E675="",0,IFERROR(VLOOKUP(E675,档案费管理台账!$D$4:$H$1000,5,0),0))</f>
        <v>0</v>
      </c>
      <c r="I675" s="57"/>
      <c r="J675" s="57"/>
      <c r="K675" s="57"/>
      <c r="L675" s="57"/>
      <c r="M675" s="58" t="str">
        <f t="shared" si="71"/>
        <v/>
      </c>
      <c r="N675" s="102"/>
    </row>
    <row r="676" spans="1:14">
      <c r="A676" s="97" t="str">
        <f t="shared" si="69"/>
        <v/>
      </c>
      <c r="B676" s="98" t="str">
        <f t="shared" si="68"/>
        <v/>
      </c>
      <c r="C676" s="99"/>
      <c r="D676" s="137"/>
      <c r="E676" s="100"/>
      <c r="F676" s="57"/>
      <c r="G676" s="58">
        <f t="shared" si="70"/>
        <v>0</v>
      </c>
      <c r="H676" s="58">
        <f>IF(E676="",0,IFERROR(VLOOKUP(E676,档案费管理台账!$D$4:$H$1000,5,0),0))</f>
        <v>0</v>
      </c>
      <c r="I676" s="57"/>
      <c r="J676" s="57"/>
      <c r="K676" s="57"/>
      <c r="L676" s="57"/>
      <c r="M676" s="58" t="str">
        <f t="shared" si="71"/>
        <v/>
      </c>
      <c r="N676" s="102"/>
    </row>
    <row r="677" spans="1:14">
      <c r="A677" s="97" t="str">
        <f t="shared" si="69"/>
        <v/>
      </c>
      <c r="B677" s="98" t="str">
        <f t="shared" si="68"/>
        <v/>
      </c>
      <c r="C677" s="99"/>
      <c r="D677" s="137"/>
      <c r="E677" s="100"/>
      <c r="F677" s="57"/>
      <c r="G677" s="58">
        <f t="shared" si="70"/>
        <v>0</v>
      </c>
      <c r="H677" s="58">
        <f>IF(E677="",0,IFERROR(VLOOKUP(E677,档案费管理台账!$D$4:$H$1000,5,0),0))</f>
        <v>0</v>
      </c>
      <c r="I677" s="57"/>
      <c r="J677" s="57"/>
      <c r="K677" s="57"/>
      <c r="L677" s="57"/>
      <c r="M677" s="58" t="str">
        <f t="shared" si="71"/>
        <v/>
      </c>
      <c r="N677" s="102"/>
    </row>
    <row r="678" spans="1:14">
      <c r="A678" s="97" t="str">
        <f t="shared" si="69"/>
        <v/>
      </c>
      <c r="B678" s="98" t="str">
        <f t="shared" si="68"/>
        <v/>
      </c>
      <c r="C678" s="99"/>
      <c r="D678" s="137"/>
      <c r="E678" s="100"/>
      <c r="F678" s="57"/>
      <c r="G678" s="58">
        <f t="shared" si="70"/>
        <v>0</v>
      </c>
      <c r="H678" s="58">
        <f>IF(E678="",0,IFERROR(VLOOKUP(E678,档案费管理台账!$D$4:$H$1000,5,0),0))</f>
        <v>0</v>
      </c>
      <c r="I678" s="57"/>
      <c r="J678" s="57"/>
      <c r="K678" s="57"/>
      <c r="L678" s="57"/>
      <c r="M678" s="58" t="str">
        <f t="shared" si="71"/>
        <v/>
      </c>
      <c r="N678" s="102"/>
    </row>
    <row r="679" spans="1:14">
      <c r="A679" s="97" t="str">
        <f t="shared" si="69"/>
        <v/>
      </c>
      <c r="B679" s="98" t="str">
        <f t="shared" si="68"/>
        <v/>
      </c>
      <c r="C679" s="99"/>
      <c r="D679" s="137"/>
      <c r="E679" s="100"/>
      <c r="F679" s="57"/>
      <c r="G679" s="58">
        <f t="shared" si="70"/>
        <v>0</v>
      </c>
      <c r="H679" s="58">
        <f>IF(E679="",0,IFERROR(VLOOKUP(E679,档案费管理台账!$D$4:$H$1000,5,0),0))</f>
        <v>0</v>
      </c>
      <c r="I679" s="57"/>
      <c r="J679" s="57"/>
      <c r="K679" s="57"/>
      <c r="L679" s="57"/>
      <c r="M679" s="58" t="str">
        <f t="shared" si="71"/>
        <v/>
      </c>
      <c r="N679" s="102"/>
    </row>
    <row r="680" spans="1:14">
      <c r="A680" s="97" t="str">
        <f t="shared" si="69"/>
        <v/>
      </c>
      <c r="B680" s="98" t="str">
        <f t="shared" si="68"/>
        <v/>
      </c>
      <c r="C680" s="99"/>
      <c r="D680" s="137"/>
      <c r="E680" s="100"/>
      <c r="F680" s="57"/>
      <c r="G680" s="58">
        <f t="shared" si="70"/>
        <v>0</v>
      </c>
      <c r="H680" s="58">
        <f>IF(E680="",0,IFERROR(VLOOKUP(E680,档案费管理台账!$D$4:$H$1000,5,0),0))</f>
        <v>0</v>
      </c>
      <c r="I680" s="57"/>
      <c r="J680" s="57"/>
      <c r="K680" s="57"/>
      <c r="L680" s="57"/>
      <c r="M680" s="58" t="str">
        <f t="shared" si="71"/>
        <v/>
      </c>
      <c r="N680" s="102"/>
    </row>
    <row r="681" spans="1:14">
      <c r="A681" s="97" t="str">
        <f t="shared" si="69"/>
        <v/>
      </c>
      <c r="B681" s="98" t="str">
        <f t="shared" si="68"/>
        <v/>
      </c>
      <c r="C681" s="99"/>
      <c r="D681" s="137"/>
      <c r="E681" s="100"/>
      <c r="F681" s="57"/>
      <c r="G681" s="58">
        <f t="shared" si="70"/>
        <v>0</v>
      </c>
      <c r="H681" s="58">
        <f>IF(E681="",0,IFERROR(VLOOKUP(E681,档案费管理台账!$D$4:$H$1000,5,0),0))</f>
        <v>0</v>
      </c>
      <c r="I681" s="57"/>
      <c r="J681" s="57"/>
      <c r="K681" s="57"/>
      <c r="L681" s="57"/>
      <c r="M681" s="58" t="str">
        <f t="shared" si="71"/>
        <v/>
      </c>
      <c r="N681" s="102"/>
    </row>
    <row r="682" spans="1:14">
      <c r="A682" s="97" t="str">
        <f t="shared" si="69"/>
        <v/>
      </c>
      <c r="B682" s="98" t="str">
        <f t="shared" si="68"/>
        <v/>
      </c>
      <c r="C682" s="99"/>
      <c r="D682" s="137"/>
      <c r="E682" s="100"/>
      <c r="F682" s="57"/>
      <c r="G682" s="58">
        <f t="shared" si="70"/>
        <v>0</v>
      </c>
      <c r="H682" s="58">
        <f>IF(E682="",0,IFERROR(VLOOKUP(E682,档案费管理台账!$D$4:$H$1000,5,0),0))</f>
        <v>0</v>
      </c>
      <c r="I682" s="57"/>
      <c r="J682" s="57"/>
      <c r="K682" s="57"/>
      <c r="L682" s="57"/>
      <c r="M682" s="58" t="str">
        <f t="shared" si="71"/>
        <v/>
      </c>
      <c r="N682" s="102"/>
    </row>
    <row r="683" spans="1:14">
      <c r="A683" s="97" t="str">
        <f t="shared" si="69"/>
        <v/>
      </c>
      <c r="B683" s="98" t="str">
        <f t="shared" si="68"/>
        <v/>
      </c>
      <c r="C683" s="99"/>
      <c r="D683" s="137"/>
      <c r="E683" s="100"/>
      <c r="F683" s="57"/>
      <c r="G683" s="58">
        <f t="shared" si="70"/>
        <v>0</v>
      </c>
      <c r="H683" s="58">
        <f>IF(E683="",0,IFERROR(VLOOKUP(E683,档案费管理台账!$D$4:$H$1000,5,0),0))</f>
        <v>0</v>
      </c>
      <c r="I683" s="57"/>
      <c r="J683" s="57"/>
      <c r="K683" s="57"/>
      <c r="L683" s="57"/>
      <c r="M683" s="58" t="str">
        <f t="shared" si="71"/>
        <v/>
      </c>
      <c r="N683" s="102"/>
    </row>
    <row r="684" spans="1:14">
      <c r="A684" s="97" t="str">
        <f t="shared" si="69"/>
        <v/>
      </c>
      <c r="B684" s="98" t="str">
        <f t="shared" ref="B684:B747" si="72">IF(C684="","",MONTH(C684)&amp;"月")</f>
        <v/>
      </c>
      <c r="C684" s="99"/>
      <c r="D684" s="137"/>
      <c r="E684" s="100"/>
      <c r="F684" s="57"/>
      <c r="G684" s="58">
        <f t="shared" si="70"/>
        <v>0</v>
      </c>
      <c r="H684" s="58">
        <f>IF(E684="",0,IFERROR(VLOOKUP(E684,档案费管理台账!$D$4:$H$1000,5,0),0))</f>
        <v>0</v>
      </c>
      <c r="I684" s="57"/>
      <c r="J684" s="57"/>
      <c r="K684" s="57"/>
      <c r="L684" s="57"/>
      <c r="M684" s="58" t="str">
        <f t="shared" si="71"/>
        <v/>
      </c>
      <c r="N684" s="102"/>
    </row>
    <row r="685" spans="1:14">
      <c r="A685" s="97" t="str">
        <f t="shared" ref="A685:A748" si="73">IF(C685="","",ROW()-42)</f>
        <v/>
      </c>
      <c r="B685" s="98" t="str">
        <f t="shared" si="72"/>
        <v/>
      </c>
      <c r="C685" s="99"/>
      <c r="D685" s="137"/>
      <c r="E685" s="100"/>
      <c r="F685" s="57"/>
      <c r="G685" s="58">
        <f t="shared" ref="G685:G748" si="74">IF(F685="",0,F685*$K$41)</f>
        <v>0</v>
      </c>
      <c r="H685" s="58">
        <f>IF(E685="",0,IFERROR(VLOOKUP(E685,档案费管理台账!$D$4:$H$1000,5,0),0))</f>
        <v>0</v>
      </c>
      <c r="I685" s="57"/>
      <c r="J685" s="57"/>
      <c r="K685" s="57"/>
      <c r="L685" s="57"/>
      <c r="M685" s="58" t="str">
        <f t="shared" ref="M685:M748" si="75">IF(C685="","",ROUND(M684+G685-I685-J685-K685-L685-H685,2))</f>
        <v/>
      </c>
      <c r="N685" s="102"/>
    </row>
    <row r="686" spans="1:14">
      <c r="A686" s="97" t="str">
        <f t="shared" si="73"/>
        <v/>
      </c>
      <c r="B686" s="98" t="str">
        <f t="shared" si="72"/>
        <v/>
      </c>
      <c r="C686" s="99"/>
      <c r="D686" s="137"/>
      <c r="E686" s="100"/>
      <c r="F686" s="57"/>
      <c r="G686" s="58">
        <f t="shared" si="74"/>
        <v>0</v>
      </c>
      <c r="H686" s="58">
        <f>IF(E686="",0,IFERROR(VLOOKUP(E686,档案费管理台账!$D$4:$H$1000,5,0),0))</f>
        <v>0</v>
      </c>
      <c r="I686" s="57"/>
      <c r="J686" s="57"/>
      <c r="K686" s="57"/>
      <c r="L686" s="57"/>
      <c r="M686" s="58" t="str">
        <f t="shared" si="75"/>
        <v/>
      </c>
      <c r="N686" s="102"/>
    </row>
    <row r="687" spans="1:14">
      <c r="A687" s="97" t="str">
        <f t="shared" si="73"/>
        <v/>
      </c>
      <c r="B687" s="98" t="str">
        <f t="shared" si="72"/>
        <v/>
      </c>
      <c r="C687" s="99"/>
      <c r="D687" s="137"/>
      <c r="E687" s="100"/>
      <c r="F687" s="57"/>
      <c r="G687" s="58">
        <f t="shared" si="74"/>
        <v>0</v>
      </c>
      <c r="H687" s="58">
        <f>IF(E687="",0,IFERROR(VLOOKUP(E687,档案费管理台账!$D$4:$H$1000,5,0),0))</f>
        <v>0</v>
      </c>
      <c r="I687" s="57"/>
      <c r="J687" s="57"/>
      <c r="K687" s="57"/>
      <c r="L687" s="57"/>
      <c r="M687" s="58" t="str">
        <f t="shared" si="75"/>
        <v/>
      </c>
      <c r="N687" s="102"/>
    </row>
    <row r="688" spans="1:14">
      <c r="A688" s="97" t="str">
        <f t="shared" si="73"/>
        <v/>
      </c>
      <c r="B688" s="98" t="str">
        <f t="shared" si="72"/>
        <v/>
      </c>
      <c r="C688" s="99"/>
      <c r="D688" s="137"/>
      <c r="E688" s="100"/>
      <c r="F688" s="57"/>
      <c r="G688" s="58">
        <f t="shared" si="74"/>
        <v>0</v>
      </c>
      <c r="H688" s="58">
        <f>IF(E688="",0,IFERROR(VLOOKUP(E688,档案费管理台账!$D$4:$H$1000,5,0),0))</f>
        <v>0</v>
      </c>
      <c r="I688" s="57"/>
      <c r="J688" s="57"/>
      <c r="K688" s="57"/>
      <c r="L688" s="57"/>
      <c r="M688" s="58" t="str">
        <f t="shared" si="75"/>
        <v/>
      </c>
      <c r="N688" s="102"/>
    </row>
    <row r="689" spans="1:14">
      <c r="A689" s="97" t="str">
        <f t="shared" si="73"/>
        <v/>
      </c>
      <c r="B689" s="98" t="str">
        <f t="shared" si="72"/>
        <v/>
      </c>
      <c r="C689" s="99"/>
      <c r="D689" s="137"/>
      <c r="E689" s="100"/>
      <c r="F689" s="57"/>
      <c r="G689" s="58">
        <f t="shared" si="74"/>
        <v>0</v>
      </c>
      <c r="H689" s="58">
        <f>IF(E689="",0,IFERROR(VLOOKUP(E689,档案费管理台账!$D$4:$H$1000,5,0),0))</f>
        <v>0</v>
      </c>
      <c r="I689" s="57"/>
      <c r="J689" s="57"/>
      <c r="K689" s="57"/>
      <c r="L689" s="57"/>
      <c r="M689" s="58" t="str">
        <f t="shared" si="75"/>
        <v/>
      </c>
      <c r="N689" s="102"/>
    </row>
    <row r="690" spans="1:14">
      <c r="A690" s="97" t="str">
        <f t="shared" si="73"/>
        <v/>
      </c>
      <c r="B690" s="98" t="str">
        <f t="shared" si="72"/>
        <v/>
      </c>
      <c r="C690" s="99"/>
      <c r="D690" s="137"/>
      <c r="E690" s="100"/>
      <c r="F690" s="57"/>
      <c r="G690" s="58">
        <f t="shared" si="74"/>
        <v>0</v>
      </c>
      <c r="H690" s="58">
        <f>IF(E690="",0,IFERROR(VLOOKUP(E690,档案费管理台账!$D$4:$H$1000,5,0),0))</f>
        <v>0</v>
      </c>
      <c r="I690" s="57"/>
      <c r="J690" s="57"/>
      <c r="K690" s="57"/>
      <c r="L690" s="57"/>
      <c r="M690" s="58" t="str">
        <f t="shared" si="75"/>
        <v/>
      </c>
      <c r="N690" s="102"/>
    </row>
    <row r="691" spans="1:14">
      <c r="A691" s="97" t="str">
        <f t="shared" si="73"/>
        <v/>
      </c>
      <c r="B691" s="98" t="str">
        <f t="shared" si="72"/>
        <v/>
      </c>
      <c r="C691" s="99"/>
      <c r="D691" s="137"/>
      <c r="E691" s="100"/>
      <c r="F691" s="57"/>
      <c r="G691" s="58">
        <f t="shared" si="74"/>
        <v>0</v>
      </c>
      <c r="H691" s="58">
        <f>IF(E691="",0,IFERROR(VLOOKUP(E691,档案费管理台账!$D$4:$H$1000,5,0),0))</f>
        <v>0</v>
      </c>
      <c r="I691" s="57"/>
      <c r="J691" s="57"/>
      <c r="K691" s="57"/>
      <c r="L691" s="57"/>
      <c r="M691" s="58" t="str">
        <f t="shared" si="75"/>
        <v/>
      </c>
      <c r="N691" s="102"/>
    </row>
    <row r="692" spans="1:14">
      <c r="A692" s="97" t="str">
        <f t="shared" si="73"/>
        <v/>
      </c>
      <c r="B692" s="98" t="str">
        <f t="shared" si="72"/>
        <v/>
      </c>
      <c r="C692" s="99"/>
      <c r="D692" s="137"/>
      <c r="E692" s="100"/>
      <c r="F692" s="57"/>
      <c r="G692" s="58">
        <f t="shared" si="74"/>
        <v>0</v>
      </c>
      <c r="H692" s="58">
        <f>IF(E692="",0,IFERROR(VLOOKUP(E692,档案费管理台账!$D$4:$H$1000,5,0),0))</f>
        <v>0</v>
      </c>
      <c r="I692" s="57"/>
      <c r="J692" s="57"/>
      <c r="K692" s="57"/>
      <c r="L692" s="57"/>
      <c r="M692" s="58" t="str">
        <f t="shared" si="75"/>
        <v/>
      </c>
      <c r="N692" s="102"/>
    </row>
    <row r="693" spans="1:14">
      <c r="A693" s="97" t="str">
        <f t="shared" si="73"/>
        <v/>
      </c>
      <c r="B693" s="98" t="str">
        <f t="shared" si="72"/>
        <v/>
      </c>
      <c r="C693" s="99"/>
      <c r="D693" s="137"/>
      <c r="E693" s="100"/>
      <c r="F693" s="57"/>
      <c r="G693" s="58">
        <f t="shared" si="74"/>
        <v>0</v>
      </c>
      <c r="H693" s="58">
        <f>IF(E693="",0,IFERROR(VLOOKUP(E693,档案费管理台账!$D$4:$H$1000,5,0),0))</f>
        <v>0</v>
      </c>
      <c r="I693" s="57"/>
      <c r="J693" s="57"/>
      <c r="K693" s="57"/>
      <c r="L693" s="57"/>
      <c r="M693" s="58" t="str">
        <f t="shared" si="75"/>
        <v/>
      </c>
      <c r="N693" s="102"/>
    </row>
    <row r="694" spans="1:14">
      <c r="A694" s="97" t="str">
        <f t="shared" si="73"/>
        <v/>
      </c>
      <c r="B694" s="98" t="str">
        <f t="shared" si="72"/>
        <v/>
      </c>
      <c r="C694" s="99"/>
      <c r="D694" s="137"/>
      <c r="E694" s="100"/>
      <c r="F694" s="57"/>
      <c r="G694" s="58">
        <f t="shared" si="74"/>
        <v>0</v>
      </c>
      <c r="H694" s="58">
        <f>IF(E694="",0,IFERROR(VLOOKUP(E694,档案费管理台账!$D$4:$H$1000,5,0),0))</f>
        <v>0</v>
      </c>
      <c r="I694" s="57"/>
      <c r="J694" s="57"/>
      <c r="K694" s="57"/>
      <c r="L694" s="57"/>
      <c r="M694" s="58" t="str">
        <f t="shared" si="75"/>
        <v/>
      </c>
      <c r="N694" s="102"/>
    </row>
    <row r="695" spans="1:14">
      <c r="A695" s="97" t="str">
        <f t="shared" si="73"/>
        <v/>
      </c>
      <c r="B695" s="98" t="str">
        <f t="shared" si="72"/>
        <v/>
      </c>
      <c r="C695" s="99"/>
      <c r="D695" s="137"/>
      <c r="E695" s="100"/>
      <c r="F695" s="57"/>
      <c r="G695" s="58">
        <f t="shared" si="74"/>
        <v>0</v>
      </c>
      <c r="H695" s="58">
        <f>IF(E695="",0,IFERROR(VLOOKUP(E695,档案费管理台账!$D$4:$H$1000,5,0),0))</f>
        <v>0</v>
      </c>
      <c r="I695" s="57"/>
      <c r="J695" s="57"/>
      <c r="K695" s="57"/>
      <c r="L695" s="57"/>
      <c r="M695" s="58" t="str">
        <f t="shared" si="75"/>
        <v/>
      </c>
      <c r="N695" s="102"/>
    </row>
    <row r="696" spans="1:14">
      <c r="A696" s="97" t="str">
        <f t="shared" si="73"/>
        <v/>
      </c>
      <c r="B696" s="98" t="str">
        <f t="shared" si="72"/>
        <v/>
      </c>
      <c r="C696" s="99"/>
      <c r="D696" s="137"/>
      <c r="E696" s="100"/>
      <c r="F696" s="57"/>
      <c r="G696" s="58">
        <f t="shared" si="74"/>
        <v>0</v>
      </c>
      <c r="H696" s="58">
        <f>IF(E696="",0,IFERROR(VLOOKUP(E696,档案费管理台账!$D$4:$H$1000,5,0),0))</f>
        <v>0</v>
      </c>
      <c r="I696" s="57"/>
      <c r="J696" s="57"/>
      <c r="K696" s="57"/>
      <c r="L696" s="57"/>
      <c r="M696" s="58" t="str">
        <f t="shared" si="75"/>
        <v/>
      </c>
      <c r="N696" s="102"/>
    </row>
    <row r="697" spans="1:14">
      <c r="A697" s="97" t="str">
        <f t="shared" si="73"/>
        <v/>
      </c>
      <c r="B697" s="98" t="str">
        <f t="shared" si="72"/>
        <v/>
      </c>
      <c r="C697" s="99"/>
      <c r="D697" s="137"/>
      <c r="E697" s="100"/>
      <c r="F697" s="57"/>
      <c r="G697" s="58">
        <f t="shared" si="74"/>
        <v>0</v>
      </c>
      <c r="H697" s="58">
        <f>IF(E697="",0,IFERROR(VLOOKUP(E697,档案费管理台账!$D$4:$H$1000,5,0),0))</f>
        <v>0</v>
      </c>
      <c r="I697" s="57"/>
      <c r="J697" s="57"/>
      <c r="K697" s="57"/>
      <c r="L697" s="57"/>
      <c r="M697" s="58" t="str">
        <f t="shared" si="75"/>
        <v/>
      </c>
      <c r="N697" s="102"/>
    </row>
    <row r="698" spans="1:14">
      <c r="A698" s="97" t="str">
        <f t="shared" si="73"/>
        <v/>
      </c>
      <c r="B698" s="98" t="str">
        <f t="shared" si="72"/>
        <v/>
      </c>
      <c r="C698" s="99"/>
      <c r="D698" s="137"/>
      <c r="E698" s="100"/>
      <c r="F698" s="57"/>
      <c r="G698" s="58">
        <f t="shared" si="74"/>
        <v>0</v>
      </c>
      <c r="H698" s="58">
        <f>IF(E698="",0,IFERROR(VLOOKUP(E698,档案费管理台账!$D$4:$H$1000,5,0),0))</f>
        <v>0</v>
      </c>
      <c r="I698" s="57"/>
      <c r="J698" s="57"/>
      <c r="K698" s="57"/>
      <c r="L698" s="57"/>
      <c r="M698" s="58" t="str">
        <f t="shared" si="75"/>
        <v/>
      </c>
      <c r="N698" s="102"/>
    </row>
    <row r="699" spans="1:14">
      <c r="A699" s="97" t="str">
        <f t="shared" si="73"/>
        <v/>
      </c>
      <c r="B699" s="98" t="str">
        <f t="shared" si="72"/>
        <v/>
      </c>
      <c r="C699" s="99"/>
      <c r="D699" s="137"/>
      <c r="E699" s="100"/>
      <c r="F699" s="57"/>
      <c r="G699" s="58">
        <f t="shared" si="74"/>
        <v>0</v>
      </c>
      <c r="H699" s="58">
        <f>IF(E699="",0,IFERROR(VLOOKUP(E699,档案费管理台账!$D$4:$H$1000,5,0),0))</f>
        <v>0</v>
      </c>
      <c r="I699" s="57"/>
      <c r="J699" s="57"/>
      <c r="K699" s="57"/>
      <c r="L699" s="57"/>
      <c r="M699" s="58" t="str">
        <f t="shared" si="75"/>
        <v/>
      </c>
      <c r="N699" s="102"/>
    </row>
    <row r="700" spans="1:14">
      <c r="A700" s="97" t="str">
        <f t="shared" si="73"/>
        <v/>
      </c>
      <c r="B700" s="98" t="str">
        <f t="shared" si="72"/>
        <v/>
      </c>
      <c r="C700" s="99"/>
      <c r="D700" s="137"/>
      <c r="E700" s="100"/>
      <c r="F700" s="57"/>
      <c r="G700" s="58">
        <f t="shared" si="74"/>
        <v>0</v>
      </c>
      <c r="H700" s="58">
        <f>IF(E700="",0,IFERROR(VLOOKUP(E700,档案费管理台账!$D$4:$H$1000,5,0),0))</f>
        <v>0</v>
      </c>
      <c r="I700" s="57"/>
      <c r="J700" s="57"/>
      <c r="K700" s="57"/>
      <c r="L700" s="57"/>
      <c r="M700" s="58" t="str">
        <f t="shared" si="75"/>
        <v/>
      </c>
      <c r="N700" s="102"/>
    </row>
    <row r="701" spans="1:14">
      <c r="A701" s="97" t="str">
        <f t="shared" si="73"/>
        <v/>
      </c>
      <c r="B701" s="98" t="str">
        <f t="shared" si="72"/>
        <v/>
      </c>
      <c r="C701" s="99"/>
      <c r="D701" s="137"/>
      <c r="E701" s="100"/>
      <c r="F701" s="57"/>
      <c r="G701" s="58">
        <f t="shared" si="74"/>
        <v>0</v>
      </c>
      <c r="H701" s="58">
        <f>IF(E701="",0,IFERROR(VLOOKUP(E701,档案费管理台账!$D$4:$H$1000,5,0),0))</f>
        <v>0</v>
      </c>
      <c r="I701" s="57"/>
      <c r="J701" s="57"/>
      <c r="K701" s="57"/>
      <c r="L701" s="57"/>
      <c r="M701" s="58" t="str">
        <f t="shared" si="75"/>
        <v/>
      </c>
      <c r="N701" s="102"/>
    </row>
    <row r="702" spans="1:14">
      <c r="A702" s="97" t="str">
        <f t="shared" si="73"/>
        <v/>
      </c>
      <c r="B702" s="98" t="str">
        <f t="shared" si="72"/>
        <v/>
      </c>
      <c r="C702" s="99"/>
      <c r="D702" s="137"/>
      <c r="E702" s="100"/>
      <c r="F702" s="57"/>
      <c r="G702" s="58">
        <f t="shared" si="74"/>
        <v>0</v>
      </c>
      <c r="H702" s="58">
        <f>IF(E702="",0,IFERROR(VLOOKUP(E702,档案费管理台账!$D$4:$H$1000,5,0),0))</f>
        <v>0</v>
      </c>
      <c r="I702" s="57"/>
      <c r="J702" s="57"/>
      <c r="K702" s="57"/>
      <c r="L702" s="57"/>
      <c r="M702" s="58" t="str">
        <f t="shared" si="75"/>
        <v/>
      </c>
      <c r="N702" s="102"/>
    </row>
    <row r="703" spans="1:14">
      <c r="A703" s="97" t="str">
        <f t="shared" si="73"/>
        <v/>
      </c>
      <c r="B703" s="98" t="str">
        <f t="shared" si="72"/>
        <v/>
      </c>
      <c r="C703" s="99"/>
      <c r="D703" s="137"/>
      <c r="E703" s="100"/>
      <c r="F703" s="57"/>
      <c r="G703" s="58">
        <f t="shared" si="74"/>
        <v>0</v>
      </c>
      <c r="H703" s="58">
        <f>IF(E703="",0,IFERROR(VLOOKUP(E703,档案费管理台账!$D$4:$H$1000,5,0),0))</f>
        <v>0</v>
      </c>
      <c r="I703" s="57"/>
      <c r="J703" s="57"/>
      <c r="K703" s="57"/>
      <c r="L703" s="57"/>
      <c r="M703" s="58" t="str">
        <f t="shared" si="75"/>
        <v/>
      </c>
      <c r="N703" s="102"/>
    </row>
    <row r="704" spans="1:14">
      <c r="A704" s="97" t="str">
        <f t="shared" si="73"/>
        <v/>
      </c>
      <c r="B704" s="98" t="str">
        <f t="shared" si="72"/>
        <v/>
      </c>
      <c r="C704" s="99"/>
      <c r="D704" s="137"/>
      <c r="E704" s="100"/>
      <c r="F704" s="57"/>
      <c r="G704" s="58">
        <f t="shared" si="74"/>
        <v>0</v>
      </c>
      <c r="H704" s="58">
        <f>IF(E704="",0,IFERROR(VLOOKUP(E704,档案费管理台账!$D$4:$H$1000,5,0),0))</f>
        <v>0</v>
      </c>
      <c r="I704" s="57"/>
      <c r="J704" s="57"/>
      <c r="K704" s="57"/>
      <c r="L704" s="57"/>
      <c r="M704" s="58" t="str">
        <f t="shared" si="75"/>
        <v/>
      </c>
      <c r="N704" s="102"/>
    </row>
    <row r="705" spans="1:14">
      <c r="A705" s="97" t="str">
        <f t="shared" si="73"/>
        <v/>
      </c>
      <c r="B705" s="98" t="str">
        <f t="shared" si="72"/>
        <v/>
      </c>
      <c r="C705" s="99"/>
      <c r="D705" s="137"/>
      <c r="E705" s="100"/>
      <c r="F705" s="57"/>
      <c r="G705" s="58">
        <f t="shared" si="74"/>
        <v>0</v>
      </c>
      <c r="H705" s="58">
        <f>IF(E705="",0,IFERROR(VLOOKUP(E705,档案费管理台账!$D$4:$H$1000,5,0),0))</f>
        <v>0</v>
      </c>
      <c r="I705" s="57"/>
      <c r="J705" s="57"/>
      <c r="K705" s="57"/>
      <c r="L705" s="57"/>
      <c r="M705" s="58" t="str">
        <f t="shared" si="75"/>
        <v/>
      </c>
      <c r="N705" s="102"/>
    </row>
    <row r="706" spans="1:14">
      <c r="A706" s="97" t="str">
        <f t="shared" si="73"/>
        <v/>
      </c>
      <c r="B706" s="98" t="str">
        <f t="shared" si="72"/>
        <v/>
      </c>
      <c r="C706" s="99"/>
      <c r="D706" s="137"/>
      <c r="E706" s="100"/>
      <c r="F706" s="57"/>
      <c r="G706" s="58">
        <f t="shared" si="74"/>
        <v>0</v>
      </c>
      <c r="H706" s="58">
        <f>IF(E706="",0,IFERROR(VLOOKUP(E706,档案费管理台账!$D$4:$H$1000,5,0),0))</f>
        <v>0</v>
      </c>
      <c r="I706" s="57"/>
      <c r="J706" s="57"/>
      <c r="K706" s="57"/>
      <c r="L706" s="57"/>
      <c r="M706" s="58" t="str">
        <f t="shared" si="75"/>
        <v/>
      </c>
      <c r="N706" s="102"/>
    </row>
    <row r="707" spans="1:14">
      <c r="A707" s="97" t="str">
        <f t="shared" si="73"/>
        <v/>
      </c>
      <c r="B707" s="98" t="str">
        <f t="shared" si="72"/>
        <v/>
      </c>
      <c r="C707" s="99"/>
      <c r="D707" s="137"/>
      <c r="E707" s="100"/>
      <c r="F707" s="57"/>
      <c r="G707" s="58">
        <f t="shared" si="74"/>
        <v>0</v>
      </c>
      <c r="H707" s="58">
        <f>IF(E707="",0,IFERROR(VLOOKUP(E707,档案费管理台账!$D$4:$H$1000,5,0),0))</f>
        <v>0</v>
      </c>
      <c r="I707" s="57"/>
      <c r="J707" s="57"/>
      <c r="K707" s="57"/>
      <c r="L707" s="57"/>
      <c r="M707" s="58" t="str">
        <f t="shared" si="75"/>
        <v/>
      </c>
      <c r="N707" s="102"/>
    </row>
    <row r="708" spans="1:14">
      <c r="A708" s="97" t="str">
        <f t="shared" si="73"/>
        <v/>
      </c>
      <c r="B708" s="98" t="str">
        <f t="shared" si="72"/>
        <v/>
      </c>
      <c r="C708" s="99"/>
      <c r="D708" s="137"/>
      <c r="E708" s="100"/>
      <c r="F708" s="57"/>
      <c r="G708" s="58">
        <f t="shared" si="74"/>
        <v>0</v>
      </c>
      <c r="H708" s="58">
        <f>IF(E708="",0,IFERROR(VLOOKUP(E708,档案费管理台账!$D$4:$H$1000,5,0),0))</f>
        <v>0</v>
      </c>
      <c r="I708" s="57"/>
      <c r="J708" s="57"/>
      <c r="K708" s="57"/>
      <c r="L708" s="57"/>
      <c r="M708" s="58" t="str">
        <f t="shared" si="75"/>
        <v/>
      </c>
      <c r="N708" s="102"/>
    </row>
    <row r="709" spans="1:14">
      <c r="A709" s="97" t="str">
        <f t="shared" si="73"/>
        <v/>
      </c>
      <c r="B709" s="98" t="str">
        <f t="shared" si="72"/>
        <v/>
      </c>
      <c r="C709" s="99"/>
      <c r="D709" s="137"/>
      <c r="E709" s="100"/>
      <c r="F709" s="57"/>
      <c r="G709" s="58">
        <f t="shared" si="74"/>
        <v>0</v>
      </c>
      <c r="H709" s="58">
        <f>IF(E709="",0,IFERROR(VLOOKUP(E709,档案费管理台账!$D$4:$H$1000,5,0),0))</f>
        <v>0</v>
      </c>
      <c r="I709" s="57"/>
      <c r="J709" s="57"/>
      <c r="K709" s="57"/>
      <c r="L709" s="57"/>
      <c r="M709" s="58" t="str">
        <f t="shared" si="75"/>
        <v/>
      </c>
      <c r="N709" s="102"/>
    </row>
    <row r="710" spans="1:14">
      <c r="A710" s="97" t="str">
        <f t="shared" si="73"/>
        <v/>
      </c>
      <c r="B710" s="98" t="str">
        <f t="shared" si="72"/>
        <v/>
      </c>
      <c r="C710" s="99"/>
      <c r="D710" s="137"/>
      <c r="E710" s="100"/>
      <c r="F710" s="57"/>
      <c r="G710" s="58">
        <f t="shared" si="74"/>
        <v>0</v>
      </c>
      <c r="H710" s="58">
        <f>IF(E710="",0,IFERROR(VLOOKUP(E710,档案费管理台账!$D$4:$H$1000,5,0),0))</f>
        <v>0</v>
      </c>
      <c r="I710" s="57"/>
      <c r="J710" s="57"/>
      <c r="K710" s="57"/>
      <c r="L710" s="57"/>
      <c r="M710" s="58" t="str">
        <f t="shared" si="75"/>
        <v/>
      </c>
      <c r="N710" s="102"/>
    </row>
    <row r="711" spans="1:14">
      <c r="A711" s="97" t="str">
        <f t="shared" si="73"/>
        <v/>
      </c>
      <c r="B711" s="98" t="str">
        <f t="shared" si="72"/>
        <v/>
      </c>
      <c r="C711" s="99"/>
      <c r="D711" s="137"/>
      <c r="E711" s="100"/>
      <c r="F711" s="57"/>
      <c r="G711" s="58">
        <f t="shared" si="74"/>
        <v>0</v>
      </c>
      <c r="H711" s="58">
        <f>IF(E711="",0,IFERROR(VLOOKUP(E711,档案费管理台账!$D$4:$H$1000,5,0),0))</f>
        <v>0</v>
      </c>
      <c r="I711" s="57"/>
      <c r="J711" s="57"/>
      <c r="K711" s="57"/>
      <c r="L711" s="57"/>
      <c r="M711" s="58" t="str">
        <f t="shared" si="75"/>
        <v/>
      </c>
      <c r="N711" s="102"/>
    </row>
    <row r="712" spans="1:14">
      <c r="A712" s="97" t="str">
        <f t="shared" si="73"/>
        <v/>
      </c>
      <c r="B712" s="98" t="str">
        <f t="shared" si="72"/>
        <v/>
      </c>
      <c r="C712" s="99"/>
      <c r="D712" s="137"/>
      <c r="E712" s="100"/>
      <c r="F712" s="57"/>
      <c r="G712" s="58">
        <f t="shared" si="74"/>
        <v>0</v>
      </c>
      <c r="H712" s="58">
        <f>IF(E712="",0,IFERROR(VLOOKUP(E712,档案费管理台账!$D$4:$H$1000,5,0),0))</f>
        <v>0</v>
      </c>
      <c r="I712" s="57"/>
      <c r="J712" s="57"/>
      <c r="K712" s="57"/>
      <c r="L712" s="57"/>
      <c r="M712" s="58" t="str">
        <f t="shared" si="75"/>
        <v/>
      </c>
      <c r="N712" s="102"/>
    </row>
    <row r="713" spans="1:14">
      <c r="A713" s="97" t="str">
        <f t="shared" si="73"/>
        <v/>
      </c>
      <c r="B713" s="98" t="str">
        <f t="shared" si="72"/>
        <v/>
      </c>
      <c r="C713" s="99"/>
      <c r="D713" s="137"/>
      <c r="E713" s="100"/>
      <c r="F713" s="57"/>
      <c r="G713" s="58">
        <f t="shared" si="74"/>
        <v>0</v>
      </c>
      <c r="H713" s="58">
        <f>IF(E713="",0,IFERROR(VLOOKUP(E713,档案费管理台账!$D$4:$H$1000,5,0),0))</f>
        <v>0</v>
      </c>
      <c r="I713" s="57"/>
      <c r="J713" s="57"/>
      <c r="K713" s="57"/>
      <c r="L713" s="57"/>
      <c r="M713" s="58" t="str">
        <f t="shared" si="75"/>
        <v/>
      </c>
      <c r="N713" s="102"/>
    </row>
    <row r="714" spans="1:14">
      <c r="A714" s="97" t="str">
        <f t="shared" si="73"/>
        <v/>
      </c>
      <c r="B714" s="98" t="str">
        <f t="shared" si="72"/>
        <v/>
      </c>
      <c r="C714" s="99"/>
      <c r="D714" s="137"/>
      <c r="E714" s="100"/>
      <c r="F714" s="57"/>
      <c r="G714" s="58">
        <f t="shared" si="74"/>
        <v>0</v>
      </c>
      <c r="H714" s="58">
        <f>IF(E714="",0,IFERROR(VLOOKUP(E714,档案费管理台账!$D$4:$H$1000,5,0),0))</f>
        <v>0</v>
      </c>
      <c r="I714" s="57"/>
      <c r="J714" s="57"/>
      <c r="K714" s="57"/>
      <c r="L714" s="57"/>
      <c r="M714" s="58" t="str">
        <f t="shared" si="75"/>
        <v/>
      </c>
      <c r="N714" s="102"/>
    </row>
    <row r="715" spans="1:14">
      <c r="A715" s="97" t="str">
        <f t="shared" si="73"/>
        <v/>
      </c>
      <c r="B715" s="98" t="str">
        <f t="shared" si="72"/>
        <v/>
      </c>
      <c r="C715" s="99"/>
      <c r="D715" s="137"/>
      <c r="E715" s="100"/>
      <c r="F715" s="57"/>
      <c r="G715" s="58">
        <f t="shared" si="74"/>
        <v>0</v>
      </c>
      <c r="H715" s="58">
        <f>IF(E715="",0,IFERROR(VLOOKUP(E715,档案费管理台账!$D$4:$H$1000,5,0),0))</f>
        <v>0</v>
      </c>
      <c r="I715" s="57"/>
      <c r="J715" s="57"/>
      <c r="K715" s="57"/>
      <c r="L715" s="57"/>
      <c r="M715" s="58" t="str">
        <f t="shared" si="75"/>
        <v/>
      </c>
      <c r="N715" s="102"/>
    </row>
    <row r="716" spans="1:14">
      <c r="A716" s="97" t="str">
        <f t="shared" si="73"/>
        <v/>
      </c>
      <c r="B716" s="98" t="str">
        <f t="shared" si="72"/>
        <v/>
      </c>
      <c r="C716" s="99"/>
      <c r="D716" s="137"/>
      <c r="E716" s="100"/>
      <c r="F716" s="57"/>
      <c r="G716" s="58">
        <f t="shared" si="74"/>
        <v>0</v>
      </c>
      <c r="H716" s="58">
        <f>IF(E716="",0,IFERROR(VLOOKUP(E716,档案费管理台账!$D$4:$H$1000,5,0),0))</f>
        <v>0</v>
      </c>
      <c r="I716" s="57"/>
      <c r="J716" s="57"/>
      <c r="K716" s="57"/>
      <c r="L716" s="57"/>
      <c r="M716" s="58" t="str">
        <f t="shared" si="75"/>
        <v/>
      </c>
      <c r="N716" s="102"/>
    </row>
    <row r="717" spans="1:14">
      <c r="A717" s="97" t="str">
        <f t="shared" si="73"/>
        <v/>
      </c>
      <c r="B717" s="98" t="str">
        <f t="shared" si="72"/>
        <v/>
      </c>
      <c r="C717" s="99"/>
      <c r="D717" s="137"/>
      <c r="E717" s="100"/>
      <c r="F717" s="57"/>
      <c r="G717" s="58">
        <f t="shared" si="74"/>
        <v>0</v>
      </c>
      <c r="H717" s="58">
        <f>IF(E717="",0,IFERROR(VLOOKUP(E717,档案费管理台账!$D$4:$H$1000,5,0),0))</f>
        <v>0</v>
      </c>
      <c r="I717" s="57"/>
      <c r="J717" s="57"/>
      <c r="K717" s="57"/>
      <c r="L717" s="57"/>
      <c r="M717" s="58" t="str">
        <f t="shared" si="75"/>
        <v/>
      </c>
      <c r="N717" s="102"/>
    </row>
    <row r="718" spans="1:14">
      <c r="A718" s="97" t="str">
        <f t="shared" si="73"/>
        <v/>
      </c>
      <c r="B718" s="98" t="str">
        <f t="shared" si="72"/>
        <v/>
      </c>
      <c r="C718" s="99"/>
      <c r="D718" s="137"/>
      <c r="E718" s="100"/>
      <c r="F718" s="57"/>
      <c r="G718" s="58">
        <f t="shared" si="74"/>
        <v>0</v>
      </c>
      <c r="H718" s="58">
        <f>IF(E718="",0,IFERROR(VLOOKUP(E718,档案费管理台账!$D$4:$H$1000,5,0),0))</f>
        <v>0</v>
      </c>
      <c r="I718" s="57"/>
      <c r="J718" s="57"/>
      <c r="K718" s="57"/>
      <c r="L718" s="57"/>
      <c r="M718" s="58" t="str">
        <f t="shared" si="75"/>
        <v/>
      </c>
      <c r="N718" s="102"/>
    </row>
    <row r="719" spans="1:14">
      <c r="A719" s="97" t="str">
        <f t="shared" si="73"/>
        <v/>
      </c>
      <c r="B719" s="98" t="str">
        <f t="shared" si="72"/>
        <v/>
      </c>
      <c r="C719" s="99"/>
      <c r="D719" s="137"/>
      <c r="E719" s="100"/>
      <c r="F719" s="57"/>
      <c r="G719" s="58">
        <f t="shared" si="74"/>
        <v>0</v>
      </c>
      <c r="H719" s="58">
        <f>IF(E719="",0,IFERROR(VLOOKUP(E719,档案费管理台账!$D$4:$H$1000,5,0),0))</f>
        <v>0</v>
      </c>
      <c r="I719" s="57"/>
      <c r="J719" s="57"/>
      <c r="K719" s="57"/>
      <c r="L719" s="57"/>
      <c r="M719" s="58" t="str">
        <f t="shared" si="75"/>
        <v/>
      </c>
      <c r="N719" s="102"/>
    </row>
    <row r="720" spans="1:14">
      <c r="A720" s="97" t="str">
        <f t="shared" si="73"/>
        <v/>
      </c>
      <c r="B720" s="98" t="str">
        <f t="shared" si="72"/>
        <v/>
      </c>
      <c r="C720" s="99"/>
      <c r="D720" s="137"/>
      <c r="E720" s="100"/>
      <c r="F720" s="57"/>
      <c r="G720" s="58">
        <f t="shared" si="74"/>
        <v>0</v>
      </c>
      <c r="H720" s="58">
        <f>IF(E720="",0,IFERROR(VLOOKUP(E720,档案费管理台账!$D$4:$H$1000,5,0),0))</f>
        <v>0</v>
      </c>
      <c r="I720" s="57"/>
      <c r="J720" s="57"/>
      <c r="K720" s="57"/>
      <c r="L720" s="57"/>
      <c r="M720" s="58" t="str">
        <f t="shared" si="75"/>
        <v/>
      </c>
      <c r="N720" s="102"/>
    </row>
    <row r="721" spans="1:14">
      <c r="A721" s="97" t="str">
        <f t="shared" si="73"/>
        <v/>
      </c>
      <c r="B721" s="98" t="str">
        <f t="shared" si="72"/>
        <v/>
      </c>
      <c r="C721" s="99"/>
      <c r="D721" s="137"/>
      <c r="E721" s="100"/>
      <c r="F721" s="57"/>
      <c r="G721" s="58">
        <f t="shared" si="74"/>
        <v>0</v>
      </c>
      <c r="H721" s="58">
        <f>IF(E721="",0,IFERROR(VLOOKUP(E721,档案费管理台账!$D$4:$H$1000,5,0),0))</f>
        <v>0</v>
      </c>
      <c r="I721" s="57"/>
      <c r="J721" s="57"/>
      <c r="K721" s="57"/>
      <c r="L721" s="57"/>
      <c r="M721" s="58" t="str">
        <f t="shared" si="75"/>
        <v/>
      </c>
      <c r="N721" s="102"/>
    </row>
    <row r="722" spans="1:14">
      <c r="A722" s="97" t="str">
        <f t="shared" si="73"/>
        <v/>
      </c>
      <c r="B722" s="98" t="str">
        <f t="shared" si="72"/>
        <v/>
      </c>
      <c r="C722" s="99"/>
      <c r="D722" s="137"/>
      <c r="E722" s="100"/>
      <c r="F722" s="57"/>
      <c r="G722" s="58">
        <f t="shared" si="74"/>
        <v>0</v>
      </c>
      <c r="H722" s="58">
        <f>IF(E722="",0,IFERROR(VLOOKUP(E722,档案费管理台账!$D$4:$H$1000,5,0),0))</f>
        <v>0</v>
      </c>
      <c r="I722" s="57"/>
      <c r="J722" s="57"/>
      <c r="K722" s="57"/>
      <c r="L722" s="57"/>
      <c r="M722" s="58" t="str">
        <f t="shared" si="75"/>
        <v/>
      </c>
      <c r="N722" s="102"/>
    </row>
    <row r="723" spans="1:14">
      <c r="A723" s="97" t="str">
        <f t="shared" si="73"/>
        <v/>
      </c>
      <c r="B723" s="98" t="str">
        <f t="shared" si="72"/>
        <v/>
      </c>
      <c r="C723" s="99"/>
      <c r="D723" s="137"/>
      <c r="E723" s="100"/>
      <c r="F723" s="57"/>
      <c r="G723" s="58">
        <f t="shared" si="74"/>
        <v>0</v>
      </c>
      <c r="H723" s="58">
        <f>IF(E723="",0,IFERROR(VLOOKUP(E723,档案费管理台账!$D$4:$H$1000,5,0),0))</f>
        <v>0</v>
      </c>
      <c r="I723" s="57"/>
      <c r="J723" s="57"/>
      <c r="K723" s="57"/>
      <c r="L723" s="57"/>
      <c r="M723" s="58" t="str">
        <f t="shared" si="75"/>
        <v/>
      </c>
      <c r="N723" s="102"/>
    </row>
    <row r="724" spans="1:14">
      <c r="A724" s="97" t="str">
        <f t="shared" si="73"/>
        <v/>
      </c>
      <c r="B724" s="98" t="str">
        <f t="shared" si="72"/>
        <v/>
      </c>
      <c r="C724" s="99"/>
      <c r="D724" s="137"/>
      <c r="E724" s="100"/>
      <c r="F724" s="57"/>
      <c r="G724" s="58">
        <f t="shared" si="74"/>
        <v>0</v>
      </c>
      <c r="H724" s="58">
        <f>IF(E724="",0,IFERROR(VLOOKUP(E724,档案费管理台账!$D$4:$H$1000,5,0),0))</f>
        <v>0</v>
      </c>
      <c r="I724" s="57"/>
      <c r="J724" s="57"/>
      <c r="K724" s="57"/>
      <c r="L724" s="57"/>
      <c r="M724" s="58" t="str">
        <f t="shared" si="75"/>
        <v/>
      </c>
      <c r="N724" s="102"/>
    </row>
    <row r="725" spans="1:14">
      <c r="A725" s="97" t="str">
        <f t="shared" si="73"/>
        <v/>
      </c>
      <c r="B725" s="98" t="str">
        <f t="shared" si="72"/>
        <v/>
      </c>
      <c r="C725" s="99"/>
      <c r="D725" s="137"/>
      <c r="E725" s="100"/>
      <c r="F725" s="57"/>
      <c r="G725" s="58">
        <f t="shared" si="74"/>
        <v>0</v>
      </c>
      <c r="H725" s="58">
        <f>IF(E725="",0,IFERROR(VLOOKUP(E725,档案费管理台账!$D$4:$H$1000,5,0),0))</f>
        <v>0</v>
      </c>
      <c r="I725" s="57"/>
      <c r="J725" s="57"/>
      <c r="K725" s="57"/>
      <c r="L725" s="57"/>
      <c r="M725" s="58" t="str">
        <f t="shared" si="75"/>
        <v/>
      </c>
      <c r="N725" s="102"/>
    </row>
    <row r="726" spans="1:14">
      <c r="A726" s="97" t="str">
        <f t="shared" si="73"/>
        <v/>
      </c>
      <c r="B726" s="98" t="str">
        <f t="shared" si="72"/>
        <v/>
      </c>
      <c r="C726" s="99"/>
      <c r="D726" s="137"/>
      <c r="E726" s="100"/>
      <c r="F726" s="57"/>
      <c r="G726" s="58">
        <f t="shared" si="74"/>
        <v>0</v>
      </c>
      <c r="H726" s="58">
        <f>IF(E726="",0,IFERROR(VLOOKUP(E726,档案费管理台账!$D$4:$H$1000,5,0),0))</f>
        <v>0</v>
      </c>
      <c r="I726" s="57"/>
      <c r="J726" s="57"/>
      <c r="K726" s="57"/>
      <c r="L726" s="57"/>
      <c r="M726" s="58" t="str">
        <f t="shared" si="75"/>
        <v/>
      </c>
      <c r="N726" s="102"/>
    </row>
    <row r="727" spans="1:14">
      <c r="A727" s="97" t="str">
        <f t="shared" si="73"/>
        <v/>
      </c>
      <c r="B727" s="98" t="str">
        <f t="shared" si="72"/>
        <v/>
      </c>
      <c r="C727" s="99"/>
      <c r="D727" s="137"/>
      <c r="E727" s="100"/>
      <c r="F727" s="57"/>
      <c r="G727" s="58">
        <f t="shared" si="74"/>
        <v>0</v>
      </c>
      <c r="H727" s="58">
        <f>IF(E727="",0,IFERROR(VLOOKUP(E727,档案费管理台账!$D$4:$H$1000,5,0),0))</f>
        <v>0</v>
      </c>
      <c r="I727" s="57"/>
      <c r="J727" s="57"/>
      <c r="K727" s="57"/>
      <c r="L727" s="57"/>
      <c r="M727" s="58" t="str">
        <f t="shared" si="75"/>
        <v/>
      </c>
      <c r="N727" s="102"/>
    </row>
    <row r="728" spans="1:14">
      <c r="A728" s="97" t="str">
        <f t="shared" si="73"/>
        <v/>
      </c>
      <c r="B728" s="98" t="str">
        <f t="shared" si="72"/>
        <v/>
      </c>
      <c r="C728" s="99"/>
      <c r="D728" s="137"/>
      <c r="E728" s="100"/>
      <c r="F728" s="57"/>
      <c r="G728" s="58">
        <f t="shared" si="74"/>
        <v>0</v>
      </c>
      <c r="H728" s="58">
        <f>IF(E728="",0,IFERROR(VLOOKUP(E728,档案费管理台账!$D$4:$H$1000,5,0),0))</f>
        <v>0</v>
      </c>
      <c r="I728" s="57"/>
      <c r="J728" s="57"/>
      <c r="K728" s="57"/>
      <c r="L728" s="57"/>
      <c r="M728" s="58" t="str">
        <f t="shared" si="75"/>
        <v/>
      </c>
      <c r="N728" s="102"/>
    </row>
    <row r="729" spans="1:14">
      <c r="A729" s="97" t="str">
        <f t="shared" si="73"/>
        <v/>
      </c>
      <c r="B729" s="98" t="str">
        <f t="shared" si="72"/>
        <v/>
      </c>
      <c r="C729" s="99"/>
      <c r="D729" s="137"/>
      <c r="E729" s="100"/>
      <c r="F729" s="57"/>
      <c r="G729" s="58">
        <f t="shared" si="74"/>
        <v>0</v>
      </c>
      <c r="H729" s="58">
        <f>IF(E729="",0,IFERROR(VLOOKUP(E729,档案费管理台账!$D$4:$H$1000,5,0),0))</f>
        <v>0</v>
      </c>
      <c r="I729" s="57"/>
      <c r="J729" s="57"/>
      <c r="K729" s="57"/>
      <c r="L729" s="57"/>
      <c r="M729" s="58" t="str">
        <f t="shared" si="75"/>
        <v/>
      </c>
      <c r="N729" s="102"/>
    </row>
    <row r="730" spans="1:14">
      <c r="A730" s="97" t="str">
        <f t="shared" si="73"/>
        <v/>
      </c>
      <c r="B730" s="98" t="str">
        <f t="shared" si="72"/>
        <v/>
      </c>
      <c r="C730" s="99"/>
      <c r="D730" s="137"/>
      <c r="E730" s="100"/>
      <c r="F730" s="57"/>
      <c r="G730" s="58">
        <f t="shared" si="74"/>
        <v>0</v>
      </c>
      <c r="H730" s="58">
        <f>IF(E730="",0,IFERROR(VLOOKUP(E730,档案费管理台账!$D$4:$H$1000,5,0),0))</f>
        <v>0</v>
      </c>
      <c r="I730" s="57"/>
      <c r="J730" s="57"/>
      <c r="K730" s="57"/>
      <c r="L730" s="57"/>
      <c r="M730" s="58" t="str">
        <f t="shared" si="75"/>
        <v/>
      </c>
      <c r="N730" s="102"/>
    </row>
    <row r="731" spans="1:14">
      <c r="A731" s="97" t="str">
        <f t="shared" si="73"/>
        <v/>
      </c>
      <c r="B731" s="98" t="str">
        <f t="shared" si="72"/>
        <v/>
      </c>
      <c r="C731" s="99"/>
      <c r="D731" s="137"/>
      <c r="E731" s="100"/>
      <c r="F731" s="57"/>
      <c r="G731" s="58">
        <f t="shared" si="74"/>
        <v>0</v>
      </c>
      <c r="H731" s="58">
        <f>IF(E731="",0,IFERROR(VLOOKUP(E731,档案费管理台账!$D$4:$H$1000,5,0),0))</f>
        <v>0</v>
      </c>
      <c r="I731" s="57"/>
      <c r="J731" s="57"/>
      <c r="K731" s="57"/>
      <c r="L731" s="57"/>
      <c r="M731" s="58" t="str">
        <f t="shared" si="75"/>
        <v/>
      </c>
      <c r="N731" s="102"/>
    </row>
    <row r="732" spans="1:14">
      <c r="A732" s="97" t="str">
        <f t="shared" si="73"/>
        <v/>
      </c>
      <c r="B732" s="98" t="str">
        <f t="shared" si="72"/>
        <v/>
      </c>
      <c r="C732" s="99"/>
      <c r="D732" s="137"/>
      <c r="E732" s="100"/>
      <c r="F732" s="57"/>
      <c r="G732" s="58">
        <f t="shared" si="74"/>
        <v>0</v>
      </c>
      <c r="H732" s="58">
        <f>IF(E732="",0,IFERROR(VLOOKUP(E732,档案费管理台账!$D$4:$H$1000,5,0),0))</f>
        <v>0</v>
      </c>
      <c r="I732" s="57"/>
      <c r="J732" s="57"/>
      <c r="K732" s="57"/>
      <c r="L732" s="57"/>
      <c r="M732" s="58" t="str">
        <f t="shared" si="75"/>
        <v/>
      </c>
      <c r="N732" s="102"/>
    </row>
    <row r="733" spans="1:14">
      <c r="A733" s="97" t="str">
        <f t="shared" si="73"/>
        <v/>
      </c>
      <c r="B733" s="98" t="str">
        <f t="shared" si="72"/>
        <v/>
      </c>
      <c r="C733" s="99"/>
      <c r="D733" s="137"/>
      <c r="E733" s="100"/>
      <c r="F733" s="57"/>
      <c r="G733" s="58">
        <f t="shared" si="74"/>
        <v>0</v>
      </c>
      <c r="H733" s="58">
        <f>IF(E733="",0,IFERROR(VLOOKUP(E733,档案费管理台账!$D$4:$H$1000,5,0),0))</f>
        <v>0</v>
      </c>
      <c r="I733" s="57"/>
      <c r="J733" s="57"/>
      <c r="K733" s="57"/>
      <c r="L733" s="57"/>
      <c r="M733" s="58" t="str">
        <f t="shared" si="75"/>
        <v/>
      </c>
      <c r="N733" s="102"/>
    </row>
    <row r="734" spans="1:14">
      <c r="A734" s="97" t="str">
        <f t="shared" si="73"/>
        <v/>
      </c>
      <c r="B734" s="98" t="str">
        <f t="shared" si="72"/>
        <v/>
      </c>
      <c r="C734" s="99"/>
      <c r="D734" s="137"/>
      <c r="E734" s="100"/>
      <c r="F734" s="57"/>
      <c r="G734" s="58">
        <f t="shared" si="74"/>
        <v>0</v>
      </c>
      <c r="H734" s="58">
        <f>IF(E734="",0,IFERROR(VLOOKUP(E734,档案费管理台账!$D$4:$H$1000,5,0),0))</f>
        <v>0</v>
      </c>
      <c r="I734" s="57"/>
      <c r="J734" s="57"/>
      <c r="K734" s="57"/>
      <c r="L734" s="57"/>
      <c r="M734" s="58" t="str">
        <f t="shared" si="75"/>
        <v/>
      </c>
      <c r="N734" s="102"/>
    </row>
    <row r="735" spans="1:14">
      <c r="A735" s="97" t="str">
        <f t="shared" si="73"/>
        <v/>
      </c>
      <c r="B735" s="98" t="str">
        <f t="shared" si="72"/>
        <v/>
      </c>
      <c r="C735" s="99"/>
      <c r="D735" s="137"/>
      <c r="E735" s="100"/>
      <c r="F735" s="57"/>
      <c r="G735" s="58">
        <f t="shared" si="74"/>
        <v>0</v>
      </c>
      <c r="H735" s="58">
        <f>IF(E735="",0,IFERROR(VLOOKUP(E735,档案费管理台账!$D$4:$H$1000,5,0),0))</f>
        <v>0</v>
      </c>
      <c r="I735" s="57"/>
      <c r="J735" s="57"/>
      <c r="K735" s="57"/>
      <c r="L735" s="57"/>
      <c r="M735" s="58" t="str">
        <f t="shared" si="75"/>
        <v/>
      </c>
      <c r="N735" s="102"/>
    </row>
    <row r="736" spans="1:14">
      <c r="A736" s="97" t="str">
        <f t="shared" si="73"/>
        <v/>
      </c>
      <c r="B736" s="98" t="str">
        <f t="shared" si="72"/>
        <v/>
      </c>
      <c r="C736" s="99"/>
      <c r="D736" s="137"/>
      <c r="E736" s="100"/>
      <c r="F736" s="57"/>
      <c r="G736" s="58">
        <f t="shared" si="74"/>
        <v>0</v>
      </c>
      <c r="H736" s="58">
        <f>IF(E736="",0,IFERROR(VLOOKUP(E736,档案费管理台账!$D$4:$H$1000,5,0),0))</f>
        <v>0</v>
      </c>
      <c r="I736" s="57"/>
      <c r="J736" s="57"/>
      <c r="K736" s="57"/>
      <c r="L736" s="57"/>
      <c r="M736" s="58" t="str">
        <f t="shared" si="75"/>
        <v/>
      </c>
      <c r="N736" s="102"/>
    </row>
    <row r="737" spans="1:14">
      <c r="A737" s="97" t="str">
        <f t="shared" si="73"/>
        <v/>
      </c>
      <c r="B737" s="98" t="str">
        <f t="shared" si="72"/>
        <v/>
      </c>
      <c r="C737" s="99"/>
      <c r="D737" s="137"/>
      <c r="E737" s="100"/>
      <c r="F737" s="57"/>
      <c r="G737" s="58">
        <f t="shared" si="74"/>
        <v>0</v>
      </c>
      <c r="H737" s="58">
        <f>IF(E737="",0,IFERROR(VLOOKUP(E737,档案费管理台账!$D$4:$H$1000,5,0),0))</f>
        <v>0</v>
      </c>
      <c r="I737" s="57"/>
      <c r="J737" s="57"/>
      <c r="K737" s="57"/>
      <c r="L737" s="57"/>
      <c r="M737" s="58" t="str">
        <f t="shared" si="75"/>
        <v/>
      </c>
      <c r="N737" s="102"/>
    </row>
    <row r="738" spans="1:14">
      <c r="A738" s="97" t="str">
        <f t="shared" si="73"/>
        <v/>
      </c>
      <c r="B738" s="98" t="str">
        <f t="shared" si="72"/>
        <v/>
      </c>
      <c r="C738" s="99"/>
      <c r="D738" s="137"/>
      <c r="E738" s="100"/>
      <c r="F738" s="57"/>
      <c r="G738" s="58">
        <f t="shared" si="74"/>
        <v>0</v>
      </c>
      <c r="H738" s="58">
        <f>IF(E738="",0,IFERROR(VLOOKUP(E738,档案费管理台账!$D$4:$H$1000,5,0),0))</f>
        <v>0</v>
      </c>
      <c r="I738" s="57"/>
      <c r="J738" s="57"/>
      <c r="K738" s="57"/>
      <c r="L738" s="57"/>
      <c r="M738" s="58" t="str">
        <f t="shared" si="75"/>
        <v/>
      </c>
      <c r="N738" s="102"/>
    </row>
    <row r="739" spans="1:14">
      <c r="A739" s="97" t="str">
        <f t="shared" si="73"/>
        <v/>
      </c>
      <c r="B739" s="98" t="str">
        <f t="shared" si="72"/>
        <v/>
      </c>
      <c r="C739" s="99"/>
      <c r="D739" s="137"/>
      <c r="E739" s="100"/>
      <c r="F739" s="57"/>
      <c r="G739" s="58">
        <f t="shared" si="74"/>
        <v>0</v>
      </c>
      <c r="H739" s="58">
        <f>IF(E739="",0,IFERROR(VLOOKUP(E739,档案费管理台账!$D$4:$H$1000,5,0),0))</f>
        <v>0</v>
      </c>
      <c r="I739" s="57"/>
      <c r="J739" s="57"/>
      <c r="K739" s="57"/>
      <c r="L739" s="57"/>
      <c r="M739" s="58" t="str">
        <f t="shared" si="75"/>
        <v/>
      </c>
      <c r="N739" s="102"/>
    </row>
    <row r="740" spans="1:14">
      <c r="A740" s="97" t="str">
        <f t="shared" si="73"/>
        <v/>
      </c>
      <c r="B740" s="98" t="str">
        <f t="shared" si="72"/>
        <v/>
      </c>
      <c r="C740" s="99"/>
      <c r="D740" s="137"/>
      <c r="E740" s="100"/>
      <c r="F740" s="57"/>
      <c r="G740" s="58">
        <f t="shared" si="74"/>
        <v>0</v>
      </c>
      <c r="H740" s="58">
        <f>IF(E740="",0,IFERROR(VLOOKUP(E740,档案费管理台账!$D$4:$H$1000,5,0),0))</f>
        <v>0</v>
      </c>
      <c r="I740" s="57"/>
      <c r="J740" s="57"/>
      <c r="K740" s="57"/>
      <c r="L740" s="57"/>
      <c r="M740" s="58" t="str">
        <f t="shared" si="75"/>
        <v/>
      </c>
      <c r="N740" s="102"/>
    </row>
    <row r="741" spans="1:14">
      <c r="A741" s="97" t="str">
        <f t="shared" si="73"/>
        <v/>
      </c>
      <c r="B741" s="98" t="str">
        <f t="shared" si="72"/>
        <v/>
      </c>
      <c r="C741" s="99"/>
      <c r="D741" s="137"/>
      <c r="E741" s="100"/>
      <c r="F741" s="57"/>
      <c r="G741" s="58">
        <f t="shared" si="74"/>
        <v>0</v>
      </c>
      <c r="H741" s="58">
        <f>IF(E741="",0,IFERROR(VLOOKUP(E741,档案费管理台账!$D$4:$H$1000,5,0),0))</f>
        <v>0</v>
      </c>
      <c r="I741" s="57"/>
      <c r="J741" s="57"/>
      <c r="K741" s="57"/>
      <c r="L741" s="57"/>
      <c r="M741" s="58" t="str">
        <f t="shared" si="75"/>
        <v/>
      </c>
      <c r="N741" s="102"/>
    </row>
    <row r="742" spans="1:14">
      <c r="A742" s="97" t="str">
        <f t="shared" si="73"/>
        <v/>
      </c>
      <c r="B742" s="98" t="str">
        <f t="shared" si="72"/>
        <v/>
      </c>
      <c r="C742" s="99"/>
      <c r="D742" s="137"/>
      <c r="E742" s="100"/>
      <c r="F742" s="57"/>
      <c r="G742" s="58">
        <f t="shared" si="74"/>
        <v>0</v>
      </c>
      <c r="H742" s="58">
        <f>IF(E742="",0,IFERROR(VLOOKUP(E742,档案费管理台账!$D$4:$H$1000,5,0),0))</f>
        <v>0</v>
      </c>
      <c r="I742" s="57"/>
      <c r="J742" s="57"/>
      <c r="K742" s="57"/>
      <c r="L742" s="57"/>
      <c r="M742" s="58" t="str">
        <f t="shared" si="75"/>
        <v/>
      </c>
      <c r="N742" s="102"/>
    </row>
    <row r="743" spans="1:14">
      <c r="A743" s="97" t="str">
        <f t="shared" si="73"/>
        <v/>
      </c>
      <c r="B743" s="98" t="str">
        <f t="shared" si="72"/>
        <v/>
      </c>
      <c r="C743" s="99"/>
      <c r="D743" s="137"/>
      <c r="E743" s="100"/>
      <c r="F743" s="57"/>
      <c r="G743" s="58">
        <f t="shared" si="74"/>
        <v>0</v>
      </c>
      <c r="H743" s="58">
        <f>IF(E743="",0,IFERROR(VLOOKUP(E743,档案费管理台账!$D$4:$H$1000,5,0),0))</f>
        <v>0</v>
      </c>
      <c r="I743" s="57"/>
      <c r="J743" s="57"/>
      <c r="K743" s="57"/>
      <c r="L743" s="57"/>
      <c r="M743" s="58" t="str">
        <f t="shared" si="75"/>
        <v/>
      </c>
      <c r="N743" s="102"/>
    </row>
    <row r="744" spans="1:14">
      <c r="A744" s="97" t="str">
        <f t="shared" si="73"/>
        <v/>
      </c>
      <c r="B744" s="98" t="str">
        <f t="shared" si="72"/>
        <v/>
      </c>
      <c r="C744" s="99"/>
      <c r="D744" s="137"/>
      <c r="E744" s="100"/>
      <c r="F744" s="57"/>
      <c r="G744" s="58">
        <f t="shared" si="74"/>
        <v>0</v>
      </c>
      <c r="H744" s="58">
        <f>IF(E744="",0,IFERROR(VLOOKUP(E744,档案费管理台账!$D$4:$H$1000,5,0),0))</f>
        <v>0</v>
      </c>
      <c r="I744" s="57"/>
      <c r="J744" s="57"/>
      <c r="K744" s="57"/>
      <c r="L744" s="57"/>
      <c r="M744" s="58" t="str">
        <f t="shared" si="75"/>
        <v/>
      </c>
      <c r="N744" s="102"/>
    </row>
    <row r="745" spans="1:14">
      <c r="A745" s="97" t="str">
        <f t="shared" si="73"/>
        <v/>
      </c>
      <c r="B745" s="98" t="str">
        <f t="shared" si="72"/>
        <v/>
      </c>
      <c r="C745" s="99"/>
      <c r="D745" s="137"/>
      <c r="E745" s="100"/>
      <c r="F745" s="57"/>
      <c r="G745" s="58">
        <f t="shared" si="74"/>
        <v>0</v>
      </c>
      <c r="H745" s="58">
        <f>IF(E745="",0,IFERROR(VLOOKUP(E745,档案费管理台账!$D$4:$H$1000,5,0),0))</f>
        <v>0</v>
      </c>
      <c r="I745" s="57"/>
      <c r="J745" s="57"/>
      <c r="K745" s="57"/>
      <c r="L745" s="57"/>
      <c r="M745" s="58" t="str">
        <f t="shared" si="75"/>
        <v/>
      </c>
      <c r="N745" s="102"/>
    </row>
    <row r="746" spans="1:14">
      <c r="A746" s="97" t="str">
        <f t="shared" si="73"/>
        <v/>
      </c>
      <c r="B746" s="98" t="str">
        <f t="shared" si="72"/>
        <v/>
      </c>
      <c r="C746" s="99"/>
      <c r="D746" s="137"/>
      <c r="E746" s="100"/>
      <c r="F746" s="57"/>
      <c r="G746" s="58">
        <f t="shared" si="74"/>
        <v>0</v>
      </c>
      <c r="H746" s="58">
        <f>IF(E746="",0,IFERROR(VLOOKUP(E746,档案费管理台账!$D$4:$H$1000,5,0),0))</f>
        <v>0</v>
      </c>
      <c r="I746" s="57"/>
      <c r="J746" s="57"/>
      <c r="K746" s="57"/>
      <c r="L746" s="57"/>
      <c r="M746" s="58" t="str">
        <f t="shared" si="75"/>
        <v/>
      </c>
      <c r="N746" s="102"/>
    </row>
    <row r="747" spans="1:14">
      <c r="A747" s="97" t="str">
        <f t="shared" si="73"/>
        <v/>
      </c>
      <c r="B747" s="98" t="str">
        <f t="shared" si="72"/>
        <v/>
      </c>
      <c r="C747" s="99"/>
      <c r="D747" s="137"/>
      <c r="E747" s="100"/>
      <c r="F747" s="57"/>
      <c r="G747" s="58">
        <f t="shared" si="74"/>
        <v>0</v>
      </c>
      <c r="H747" s="58">
        <f>IF(E747="",0,IFERROR(VLOOKUP(E747,档案费管理台账!$D$4:$H$1000,5,0),0))</f>
        <v>0</v>
      </c>
      <c r="I747" s="57"/>
      <c r="J747" s="57"/>
      <c r="K747" s="57"/>
      <c r="L747" s="57"/>
      <c r="M747" s="58" t="str">
        <f t="shared" si="75"/>
        <v/>
      </c>
      <c r="N747" s="102"/>
    </row>
    <row r="748" spans="1:14">
      <c r="A748" s="97" t="str">
        <f t="shared" si="73"/>
        <v/>
      </c>
      <c r="B748" s="98" t="str">
        <f t="shared" ref="B748:B811" si="76">IF(C748="","",MONTH(C748)&amp;"月")</f>
        <v/>
      </c>
      <c r="C748" s="99"/>
      <c r="D748" s="137"/>
      <c r="E748" s="100"/>
      <c r="F748" s="57"/>
      <c r="G748" s="58">
        <f t="shared" si="74"/>
        <v>0</v>
      </c>
      <c r="H748" s="58">
        <f>IF(E748="",0,IFERROR(VLOOKUP(E748,档案费管理台账!$D$4:$H$1000,5,0),0))</f>
        <v>0</v>
      </c>
      <c r="I748" s="57"/>
      <c r="J748" s="57"/>
      <c r="K748" s="57"/>
      <c r="L748" s="57"/>
      <c r="M748" s="58" t="str">
        <f t="shared" si="75"/>
        <v/>
      </c>
      <c r="N748" s="102"/>
    </row>
    <row r="749" spans="1:14">
      <c r="A749" s="97" t="str">
        <f t="shared" ref="A749:A812" si="77">IF(C749="","",ROW()-42)</f>
        <v/>
      </c>
      <c r="B749" s="98" t="str">
        <f t="shared" si="76"/>
        <v/>
      </c>
      <c r="C749" s="99"/>
      <c r="D749" s="137"/>
      <c r="E749" s="100"/>
      <c r="F749" s="57"/>
      <c r="G749" s="58">
        <f t="shared" ref="G749:G812" si="78">IF(F749="",0,F749*$K$41)</f>
        <v>0</v>
      </c>
      <c r="H749" s="58">
        <f>IF(E749="",0,IFERROR(VLOOKUP(E749,档案费管理台账!$D$4:$H$1000,5,0),0))</f>
        <v>0</v>
      </c>
      <c r="I749" s="57"/>
      <c r="J749" s="57"/>
      <c r="K749" s="57"/>
      <c r="L749" s="57"/>
      <c r="M749" s="58" t="str">
        <f t="shared" ref="M749:M812" si="79">IF(C749="","",ROUND(M748+G749-I749-J749-K749-L749-H749,2))</f>
        <v/>
      </c>
      <c r="N749" s="102"/>
    </row>
    <row r="750" spans="1:14">
      <c r="A750" s="97" t="str">
        <f t="shared" si="77"/>
        <v/>
      </c>
      <c r="B750" s="98" t="str">
        <f t="shared" si="76"/>
        <v/>
      </c>
      <c r="C750" s="99"/>
      <c r="D750" s="137"/>
      <c r="E750" s="100"/>
      <c r="F750" s="57"/>
      <c r="G750" s="58">
        <f t="shared" si="78"/>
        <v>0</v>
      </c>
      <c r="H750" s="58">
        <f>IF(E750="",0,IFERROR(VLOOKUP(E750,档案费管理台账!$D$4:$H$1000,5,0),0))</f>
        <v>0</v>
      </c>
      <c r="I750" s="57"/>
      <c r="J750" s="57"/>
      <c r="K750" s="57"/>
      <c r="L750" s="57"/>
      <c r="M750" s="58" t="str">
        <f t="shared" si="79"/>
        <v/>
      </c>
      <c r="N750" s="102"/>
    </row>
    <row r="751" spans="1:14">
      <c r="A751" s="97" t="str">
        <f t="shared" si="77"/>
        <v/>
      </c>
      <c r="B751" s="98" t="str">
        <f t="shared" si="76"/>
        <v/>
      </c>
      <c r="C751" s="99"/>
      <c r="D751" s="137"/>
      <c r="E751" s="100"/>
      <c r="F751" s="57"/>
      <c r="G751" s="58">
        <f t="shared" si="78"/>
        <v>0</v>
      </c>
      <c r="H751" s="58">
        <f>IF(E751="",0,IFERROR(VLOOKUP(E751,档案费管理台账!$D$4:$H$1000,5,0),0))</f>
        <v>0</v>
      </c>
      <c r="I751" s="57"/>
      <c r="J751" s="57"/>
      <c r="K751" s="57"/>
      <c r="L751" s="57"/>
      <c r="M751" s="58" t="str">
        <f t="shared" si="79"/>
        <v/>
      </c>
      <c r="N751" s="102"/>
    </row>
    <row r="752" spans="1:14">
      <c r="A752" s="97" t="str">
        <f t="shared" si="77"/>
        <v/>
      </c>
      <c r="B752" s="98" t="str">
        <f t="shared" si="76"/>
        <v/>
      </c>
      <c r="C752" s="99"/>
      <c r="D752" s="137"/>
      <c r="E752" s="100"/>
      <c r="F752" s="57"/>
      <c r="G752" s="58">
        <f t="shared" si="78"/>
        <v>0</v>
      </c>
      <c r="H752" s="58">
        <f>IF(E752="",0,IFERROR(VLOOKUP(E752,档案费管理台账!$D$4:$H$1000,5,0),0))</f>
        <v>0</v>
      </c>
      <c r="I752" s="57"/>
      <c r="J752" s="57"/>
      <c r="K752" s="57"/>
      <c r="L752" s="57"/>
      <c r="M752" s="58" t="str">
        <f t="shared" si="79"/>
        <v/>
      </c>
      <c r="N752" s="102"/>
    </row>
    <row r="753" spans="1:14">
      <c r="A753" s="97" t="str">
        <f t="shared" si="77"/>
        <v/>
      </c>
      <c r="B753" s="98" t="str">
        <f t="shared" si="76"/>
        <v/>
      </c>
      <c r="C753" s="99"/>
      <c r="D753" s="137"/>
      <c r="E753" s="100"/>
      <c r="F753" s="57"/>
      <c r="G753" s="58">
        <f t="shared" si="78"/>
        <v>0</v>
      </c>
      <c r="H753" s="58">
        <f>IF(E753="",0,IFERROR(VLOOKUP(E753,档案费管理台账!$D$4:$H$1000,5,0),0))</f>
        <v>0</v>
      </c>
      <c r="I753" s="57"/>
      <c r="J753" s="57"/>
      <c r="K753" s="57"/>
      <c r="L753" s="57"/>
      <c r="M753" s="58" t="str">
        <f t="shared" si="79"/>
        <v/>
      </c>
      <c r="N753" s="102"/>
    </row>
    <row r="754" spans="1:14">
      <c r="A754" s="97" t="str">
        <f t="shared" si="77"/>
        <v/>
      </c>
      <c r="B754" s="98" t="str">
        <f t="shared" si="76"/>
        <v/>
      </c>
      <c r="C754" s="99"/>
      <c r="D754" s="137"/>
      <c r="E754" s="100"/>
      <c r="F754" s="57"/>
      <c r="G754" s="58">
        <f t="shared" si="78"/>
        <v>0</v>
      </c>
      <c r="H754" s="58">
        <f>IF(E754="",0,IFERROR(VLOOKUP(E754,档案费管理台账!$D$4:$H$1000,5,0),0))</f>
        <v>0</v>
      </c>
      <c r="I754" s="57"/>
      <c r="J754" s="57"/>
      <c r="K754" s="57"/>
      <c r="L754" s="57"/>
      <c r="M754" s="58" t="str">
        <f t="shared" si="79"/>
        <v/>
      </c>
      <c r="N754" s="102"/>
    </row>
    <row r="755" spans="1:14">
      <c r="A755" s="97" t="str">
        <f t="shared" si="77"/>
        <v/>
      </c>
      <c r="B755" s="98" t="str">
        <f t="shared" si="76"/>
        <v/>
      </c>
      <c r="C755" s="99"/>
      <c r="D755" s="137"/>
      <c r="E755" s="100"/>
      <c r="F755" s="57"/>
      <c r="G755" s="58">
        <f t="shared" si="78"/>
        <v>0</v>
      </c>
      <c r="H755" s="58">
        <f>IF(E755="",0,IFERROR(VLOOKUP(E755,档案费管理台账!$D$4:$H$1000,5,0),0))</f>
        <v>0</v>
      </c>
      <c r="I755" s="57"/>
      <c r="J755" s="57"/>
      <c r="K755" s="57"/>
      <c r="L755" s="57"/>
      <c r="M755" s="58" t="str">
        <f t="shared" si="79"/>
        <v/>
      </c>
      <c r="N755" s="102"/>
    </row>
    <row r="756" spans="1:14">
      <c r="A756" s="97" t="str">
        <f t="shared" si="77"/>
        <v/>
      </c>
      <c r="B756" s="98" t="str">
        <f t="shared" si="76"/>
        <v/>
      </c>
      <c r="C756" s="99"/>
      <c r="D756" s="137"/>
      <c r="E756" s="100"/>
      <c r="F756" s="57"/>
      <c r="G756" s="58">
        <f t="shared" si="78"/>
        <v>0</v>
      </c>
      <c r="H756" s="58">
        <f>IF(E756="",0,IFERROR(VLOOKUP(E756,档案费管理台账!$D$4:$H$1000,5,0),0))</f>
        <v>0</v>
      </c>
      <c r="I756" s="57"/>
      <c r="J756" s="57"/>
      <c r="K756" s="57"/>
      <c r="L756" s="57"/>
      <c r="M756" s="58" t="str">
        <f t="shared" si="79"/>
        <v/>
      </c>
      <c r="N756" s="102"/>
    </row>
    <row r="757" spans="1:14">
      <c r="A757" s="97" t="str">
        <f t="shared" si="77"/>
        <v/>
      </c>
      <c r="B757" s="98" t="str">
        <f t="shared" si="76"/>
        <v/>
      </c>
      <c r="C757" s="99"/>
      <c r="D757" s="137"/>
      <c r="E757" s="100"/>
      <c r="F757" s="57"/>
      <c r="G757" s="58">
        <f t="shared" si="78"/>
        <v>0</v>
      </c>
      <c r="H757" s="58">
        <f>IF(E757="",0,IFERROR(VLOOKUP(E757,档案费管理台账!$D$4:$H$1000,5,0),0))</f>
        <v>0</v>
      </c>
      <c r="I757" s="57"/>
      <c r="J757" s="57"/>
      <c r="K757" s="57"/>
      <c r="L757" s="57"/>
      <c r="M757" s="58" t="str">
        <f t="shared" si="79"/>
        <v/>
      </c>
      <c r="N757" s="102"/>
    </row>
    <row r="758" spans="1:14">
      <c r="A758" s="97" t="str">
        <f t="shared" si="77"/>
        <v/>
      </c>
      <c r="B758" s="98" t="str">
        <f t="shared" si="76"/>
        <v/>
      </c>
      <c r="C758" s="99"/>
      <c r="D758" s="137"/>
      <c r="E758" s="100"/>
      <c r="F758" s="57"/>
      <c r="G758" s="58">
        <f t="shared" si="78"/>
        <v>0</v>
      </c>
      <c r="H758" s="58">
        <f>IF(E758="",0,IFERROR(VLOOKUP(E758,档案费管理台账!$D$4:$H$1000,5,0),0))</f>
        <v>0</v>
      </c>
      <c r="I758" s="57"/>
      <c r="J758" s="57"/>
      <c r="K758" s="57"/>
      <c r="L758" s="57"/>
      <c r="M758" s="58" t="str">
        <f t="shared" si="79"/>
        <v/>
      </c>
      <c r="N758" s="102"/>
    </row>
    <row r="759" spans="1:14">
      <c r="A759" s="97" t="str">
        <f t="shared" si="77"/>
        <v/>
      </c>
      <c r="B759" s="98" t="str">
        <f t="shared" si="76"/>
        <v/>
      </c>
      <c r="C759" s="99"/>
      <c r="D759" s="137"/>
      <c r="E759" s="100"/>
      <c r="F759" s="57"/>
      <c r="G759" s="58">
        <f t="shared" si="78"/>
        <v>0</v>
      </c>
      <c r="H759" s="58">
        <f>IF(E759="",0,IFERROR(VLOOKUP(E759,档案费管理台账!$D$4:$H$1000,5,0),0))</f>
        <v>0</v>
      </c>
      <c r="I759" s="57"/>
      <c r="J759" s="57"/>
      <c r="K759" s="57"/>
      <c r="L759" s="57"/>
      <c r="M759" s="58" t="str">
        <f t="shared" si="79"/>
        <v/>
      </c>
      <c r="N759" s="102"/>
    </row>
    <row r="760" spans="1:14">
      <c r="A760" s="97" t="str">
        <f t="shared" si="77"/>
        <v/>
      </c>
      <c r="B760" s="98" t="str">
        <f t="shared" si="76"/>
        <v/>
      </c>
      <c r="C760" s="99"/>
      <c r="D760" s="137"/>
      <c r="E760" s="100"/>
      <c r="F760" s="57"/>
      <c r="G760" s="58">
        <f t="shared" si="78"/>
        <v>0</v>
      </c>
      <c r="H760" s="58">
        <f>IF(E760="",0,IFERROR(VLOOKUP(E760,档案费管理台账!$D$4:$H$1000,5,0),0))</f>
        <v>0</v>
      </c>
      <c r="I760" s="57"/>
      <c r="J760" s="57"/>
      <c r="K760" s="57"/>
      <c r="L760" s="57"/>
      <c r="M760" s="58" t="str">
        <f t="shared" si="79"/>
        <v/>
      </c>
      <c r="N760" s="102"/>
    </row>
    <row r="761" spans="1:14">
      <c r="A761" s="97" t="str">
        <f t="shared" si="77"/>
        <v/>
      </c>
      <c r="B761" s="98" t="str">
        <f t="shared" si="76"/>
        <v/>
      </c>
      <c r="C761" s="99"/>
      <c r="D761" s="137"/>
      <c r="E761" s="100"/>
      <c r="F761" s="57"/>
      <c r="G761" s="58">
        <f t="shared" si="78"/>
        <v>0</v>
      </c>
      <c r="H761" s="58">
        <f>IF(E761="",0,IFERROR(VLOOKUP(E761,档案费管理台账!$D$4:$H$1000,5,0),0))</f>
        <v>0</v>
      </c>
      <c r="I761" s="57"/>
      <c r="J761" s="57"/>
      <c r="K761" s="57"/>
      <c r="L761" s="57"/>
      <c r="M761" s="58" t="str">
        <f t="shared" si="79"/>
        <v/>
      </c>
      <c r="N761" s="102"/>
    </row>
    <row r="762" spans="1:14">
      <c r="A762" s="97" t="str">
        <f t="shared" si="77"/>
        <v/>
      </c>
      <c r="B762" s="98" t="str">
        <f t="shared" si="76"/>
        <v/>
      </c>
      <c r="C762" s="99"/>
      <c r="D762" s="137"/>
      <c r="E762" s="100"/>
      <c r="F762" s="57"/>
      <c r="G762" s="58">
        <f t="shared" si="78"/>
        <v>0</v>
      </c>
      <c r="H762" s="58">
        <f>IF(E762="",0,IFERROR(VLOOKUP(E762,档案费管理台账!$D$4:$H$1000,5,0),0))</f>
        <v>0</v>
      </c>
      <c r="I762" s="57"/>
      <c r="J762" s="57"/>
      <c r="K762" s="57"/>
      <c r="L762" s="57"/>
      <c r="M762" s="58" t="str">
        <f t="shared" si="79"/>
        <v/>
      </c>
      <c r="N762" s="102"/>
    </row>
    <row r="763" spans="1:14">
      <c r="A763" s="97" t="str">
        <f t="shared" si="77"/>
        <v/>
      </c>
      <c r="B763" s="98" t="str">
        <f t="shared" si="76"/>
        <v/>
      </c>
      <c r="C763" s="99"/>
      <c r="D763" s="137"/>
      <c r="E763" s="100"/>
      <c r="F763" s="57"/>
      <c r="G763" s="58">
        <f t="shared" si="78"/>
        <v>0</v>
      </c>
      <c r="H763" s="58">
        <f>IF(E763="",0,IFERROR(VLOOKUP(E763,档案费管理台账!$D$4:$H$1000,5,0),0))</f>
        <v>0</v>
      </c>
      <c r="I763" s="57"/>
      <c r="J763" s="57"/>
      <c r="K763" s="57"/>
      <c r="L763" s="57"/>
      <c r="M763" s="58" t="str">
        <f t="shared" si="79"/>
        <v/>
      </c>
      <c r="N763" s="102"/>
    </row>
    <row r="764" spans="1:14">
      <c r="A764" s="97" t="str">
        <f t="shared" si="77"/>
        <v/>
      </c>
      <c r="B764" s="98" t="str">
        <f t="shared" si="76"/>
        <v/>
      </c>
      <c r="C764" s="99"/>
      <c r="D764" s="137"/>
      <c r="E764" s="100"/>
      <c r="F764" s="57"/>
      <c r="G764" s="58">
        <f t="shared" si="78"/>
        <v>0</v>
      </c>
      <c r="H764" s="58">
        <f>IF(E764="",0,IFERROR(VLOOKUP(E764,档案费管理台账!$D$4:$H$1000,5,0),0))</f>
        <v>0</v>
      </c>
      <c r="I764" s="57"/>
      <c r="J764" s="57"/>
      <c r="K764" s="57"/>
      <c r="L764" s="57"/>
      <c r="M764" s="58" t="str">
        <f t="shared" si="79"/>
        <v/>
      </c>
      <c r="N764" s="102"/>
    </row>
    <row r="765" spans="1:14">
      <c r="A765" s="97" t="str">
        <f t="shared" si="77"/>
        <v/>
      </c>
      <c r="B765" s="98" t="str">
        <f t="shared" si="76"/>
        <v/>
      </c>
      <c r="C765" s="99"/>
      <c r="D765" s="137"/>
      <c r="E765" s="100"/>
      <c r="F765" s="57"/>
      <c r="G765" s="58">
        <f t="shared" si="78"/>
        <v>0</v>
      </c>
      <c r="H765" s="58">
        <f>IF(E765="",0,IFERROR(VLOOKUP(E765,档案费管理台账!$D$4:$H$1000,5,0),0))</f>
        <v>0</v>
      </c>
      <c r="I765" s="57"/>
      <c r="J765" s="57"/>
      <c r="K765" s="57"/>
      <c r="L765" s="57"/>
      <c r="M765" s="58" t="str">
        <f t="shared" si="79"/>
        <v/>
      </c>
      <c r="N765" s="102"/>
    </row>
    <row r="766" spans="1:14">
      <c r="A766" s="97" t="str">
        <f t="shared" si="77"/>
        <v/>
      </c>
      <c r="B766" s="98" t="str">
        <f t="shared" si="76"/>
        <v/>
      </c>
      <c r="C766" s="99"/>
      <c r="D766" s="137"/>
      <c r="E766" s="100"/>
      <c r="F766" s="57"/>
      <c r="G766" s="58">
        <f t="shared" si="78"/>
        <v>0</v>
      </c>
      <c r="H766" s="58">
        <f>IF(E766="",0,IFERROR(VLOOKUP(E766,档案费管理台账!$D$4:$H$1000,5,0),0))</f>
        <v>0</v>
      </c>
      <c r="I766" s="57"/>
      <c r="J766" s="57"/>
      <c r="K766" s="57"/>
      <c r="L766" s="57"/>
      <c r="M766" s="58" t="str">
        <f t="shared" si="79"/>
        <v/>
      </c>
      <c r="N766" s="102"/>
    </row>
    <row r="767" spans="1:14">
      <c r="A767" s="97" t="str">
        <f t="shared" si="77"/>
        <v/>
      </c>
      <c r="B767" s="98" t="str">
        <f t="shared" si="76"/>
        <v/>
      </c>
      <c r="C767" s="99"/>
      <c r="D767" s="137"/>
      <c r="E767" s="100"/>
      <c r="F767" s="57"/>
      <c r="G767" s="58">
        <f t="shared" si="78"/>
        <v>0</v>
      </c>
      <c r="H767" s="58">
        <f>IF(E767="",0,IFERROR(VLOOKUP(E767,档案费管理台账!$D$4:$H$1000,5,0),0))</f>
        <v>0</v>
      </c>
      <c r="I767" s="57"/>
      <c r="J767" s="57"/>
      <c r="K767" s="57"/>
      <c r="L767" s="57"/>
      <c r="M767" s="58" t="str">
        <f t="shared" si="79"/>
        <v/>
      </c>
      <c r="N767" s="102"/>
    </row>
    <row r="768" spans="1:14">
      <c r="A768" s="97" t="str">
        <f t="shared" si="77"/>
        <v/>
      </c>
      <c r="B768" s="98" t="str">
        <f t="shared" si="76"/>
        <v/>
      </c>
      <c r="C768" s="99"/>
      <c r="D768" s="137"/>
      <c r="E768" s="100"/>
      <c r="F768" s="57"/>
      <c r="G768" s="58">
        <f t="shared" si="78"/>
        <v>0</v>
      </c>
      <c r="H768" s="58">
        <f>IF(E768="",0,IFERROR(VLOOKUP(E768,档案费管理台账!$D$4:$H$1000,5,0),0))</f>
        <v>0</v>
      </c>
      <c r="I768" s="57"/>
      <c r="J768" s="57"/>
      <c r="K768" s="57"/>
      <c r="L768" s="57"/>
      <c r="M768" s="58" t="str">
        <f t="shared" si="79"/>
        <v/>
      </c>
      <c r="N768" s="102"/>
    </row>
    <row r="769" spans="1:14">
      <c r="A769" s="97" t="str">
        <f t="shared" si="77"/>
        <v/>
      </c>
      <c r="B769" s="98" t="str">
        <f t="shared" si="76"/>
        <v/>
      </c>
      <c r="C769" s="99"/>
      <c r="D769" s="137"/>
      <c r="E769" s="100"/>
      <c r="F769" s="57"/>
      <c r="G769" s="58">
        <f t="shared" si="78"/>
        <v>0</v>
      </c>
      <c r="H769" s="58">
        <f>IF(E769="",0,IFERROR(VLOOKUP(E769,档案费管理台账!$D$4:$H$1000,5,0),0))</f>
        <v>0</v>
      </c>
      <c r="I769" s="57"/>
      <c r="J769" s="57"/>
      <c r="K769" s="57"/>
      <c r="L769" s="57"/>
      <c r="M769" s="58" t="str">
        <f t="shared" si="79"/>
        <v/>
      </c>
      <c r="N769" s="102"/>
    </row>
    <row r="770" spans="1:14">
      <c r="A770" s="97" t="str">
        <f t="shared" si="77"/>
        <v/>
      </c>
      <c r="B770" s="98" t="str">
        <f t="shared" si="76"/>
        <v/>
      </c>
      <c r="C770" s="99"/>
      <c r="D770" s="137"/>
      <c r="E770" s="100"/>
      <c r="F770" s="57"/>
      <c r="G770" s="58">
        <f t="shared" si="78"/>
        <v>0</v>
      </c>
      <c r="H770" s="58">
        <f>IF(E770="",0,IFERROR(VLOOKUP(E770,档案费管理台账!$D$4:$H$1000,5,0),0))</f>
        <v>0</v>
      </c>
      <c r="I770" s="57"/>
      <c r="J770" s="57"/>
      <c r="K770" s="57"/>
      <c r="L770" s="57"/>
      <c r="M770" s="58" t="str">
        <f t="shared" si="79"/>
        <v/>
      </c>
      <c r="N770" s="102"/>
    </row>
    <row r="771" spans="1:14">
      <c r="A771" s="97" t="str">
        <f t="shared" si="77"/>
        <v/>
      </c>
      <c r="B771" s="98" t="str">
        <f t="shared" si="76"/>
        <v/>
      </c>
      <c r="C771" s="99"/>
      <c r="D771" s="137"/>
      <c r="E771" s="100"/>
      <c r="F771" s="57"/>
      <c r="G771" s="58">
        <f t="shared" si="78"/>
        <v>0</v>
      </c>
      <c r="H771" s="58">
        <f>IF(E771="",0,IFERROR(VLOOKUP(E771,档案费管理台账!$D$4:$H$1000,5,0),0))</f>
        <v>0</v>
      </c>
      <c r="I771" s="57"/>
      <c r="J771" s="57"/>
      <c r="K771" s="57"/>
      <c r="L771" s="57"/>
      <c r="M771" s="58" t="str">
        <f t="shared" si="79"/>
        <v/>
      </c>
      <c r="N771" s="102"/>
    </row>
    <row r="772" spans="1:14">
      <c r="A772" s="97" t="str">
        <f t="shared" si="77"/>
        <v/>
      </c>
      <c r="B772" s="98" t="str">
        <f t="shared" si="76"/>
        <v/>
      </c>
      <c r="C772" s="99"/>
      <c r="D772" s="137"/>
      <c r="E772" s="100"/>
      <c r="F772" s="57"/>
      <c r="G772" s="58">
        <f t="shared" si="78"/>
        <v>0</v>
      </c>
      <c r="H772" s="58">
        <f>IF(E772="",0,IFERROR(VLOOKUP(E772,档案费管理台账!$D$4:$H$1000,5,0),0))</f>
        <v>0</v>
      </c>
      <c r="I772" s="57"/>
      <c r="J772" s="57"/>
      <c r="K772" s="57"/>
      <c r="L772" s="57"/>
      <c r="M772" s="58" t="str">
        <f t="shared" si="79"/>
        <v/>
      </c>
      <c r="N772" s="102"/>
    </row>
    <row r="773" spans="1:14">
      <c r="A773" s="97" t="str">
        <f t="shared" si="77"/>
        <v/>
      </c>
      <c r="B773" s="98" t="str">
        <f t="shared" si="76"/>
        <v/>
      </c>
      <c r="C773" s="99"/>
      <c r="D773" s="137"/>
      <c r="E773" s="100"/>
      <c r="F773" s="57"/>
      <c r="G773" s="58">
        <f t="shared" si="78"/>
        <v>0</v>
      </c>
      <c r="H773" s="58">
        <f>IF(E773="",0,IFERROR(VLOOKUP(E773,档案费管理台账!$D$4:$H$1000,5,0),0))</f>
        <v>0</v>
      </c>
      <c r="I773" s="57"/>
      <c r="J773" s="57"/>
      <c r="K773" s="57"/>
      <c r="L773" s="57"/>
      <c r="M773" s="58" t="str">
        <f t="shared" si="79"/>
        <v/>
      </c>
      <c r="N773" s="102"/>
    </row>
    <row r="774" spans="1:14">
      <c r="A774" s="97" t="str">
        <f t="shared" si="77"/>
        <v/>
      </c>
      <c r="B774" s="98" t="str">
        <f t="shared" si="76"/>
        <v/>
      </c>
      <c r="C774" s="99"/>
      <c r="D774" s="137"/>
      <c r="E774" s="100"/>
      <c r="F774" s="57"/>
      <c r="G774" s="58">
        <f t="shared" si="78"/>
        <v>0</v>
      </c>
      <c r="H774" s="58">
        <f>IF(E774="",0,IFERROR(VLOOKUP(E774,档案费管理台账!$D$4:$H$1000,5,0),0))</f>
        <v>0</v>
      </c>
      <c r="I774" s="57"/>
      <c r="J774" s="57"/>
      <c r="K774" s="57"/>
      <c r="L774" s="57"/>
      <c r="M774" s="58" t="str">
        <f t="shared" si="79"/>
        <v/>
      </c>
      <c r="N774" s="102"/>
    </row>
    <row r="775" spans="1:14">
      <c r="A775" s="97" t="str">
        <f t="shared" si="77"/>
        <v/>
      </c>
      <c r="B775" s="98" t="str">
        <f t="shared" si="76"/>
        <v/>
      </c>
      <c r="C775" s="99"/>
      <c r="D775" s="137"/>
      <c r="E775" s="100"/>
      <c r="F775" s="57"/>
      <c r="G775" s="58">
        <f t="shared" si="78"/>
        <v>0</v>
      </c>
      <c r="H775" s="58">
        <f>IF(E775="",0,IFERROR(VLOOKUP(E775,档案费管理台账!$D$4:$H$1000,5,0),0))</f>
        <v>0</v>
      </c>
      <c r="I775" s="57"/>
      <c r="J775" s="57"/>
      <c r="K775" s="57"/>
      <c r="L775" s="57"/>
      <c r="M775" s="58" t="str">
        <f t="shared" si="79"/>
        <v/>
      </c>
      <c r="N775" s="102"/>
    </row>
    <row r="776" spans="1:14">
      <c r="A776" s="97" t="str">
        <f t="shared" si="77"/>
        <v/>
      </c>
      <c r="B776" s="98" t="str">
        <f t="shared" si="76"/>
        <v/>
      </c>
      <c r="C776" s="99"/>
      <c r="D776" s="137"/>
      <c r="E776" s="100"/>
      <c r="F776" s="57"/>
      <c r="G776" s="58">
        <f t="shared" si="78"/>
        <v>0</v>
      </c>
      <c r="H776" s="58">
        <f>IF(E776="",0,IFERROR(VLOOKUP(E776,档案费管理台账!$D$4:$H$1000,5,0),0))</f>
        <v>0</v>
      </c>
      <c r="I776" s="57"/>
      <c r="J776" s="57"/>
      <c r="K776" s="57"/>
      <c r="L776" s="57"/>
      <c r="M776" s="58" t="str">
        <f t="shared" si="79"/>
        <v/>
      </c>
      <c r="N776" s="102"/>
    </row>
    <row r="777" spans="1:14">
      <c r="A777" s="97" t="str">
        <f t="shared" si="77"/>
        <v/>
      </c>
      <c r="B777" s="98" t="str">
        <f t="shared" si="76"/>
        <v/>
      </c>
      <c r="C777" s="99"/>
      <c r="D777" s="137"/>
      <c r="E777" s="100"/>
      <c r="F777" s="57"/>
      <c r="G777" s="58">
        <f t="shared" si="78"/>
        <v>0</v>
      </c>
      <c r="H777" s="58">
        <f>IF(E777="",0,IFERROR(VLOOKUP(E777,档案费管理台账!$D$4:$H$1000,5,0),0))</f>
        <v>0</v>
      </c>
      <c r="I777" s="57"/>
      <c r="J777" s="57"/>
      <c r="K777" s="57"/>
      <c r="L777" s="57"/>
      <c r="M777" s="58" t="str">
        <f t="shared" si="79"/>
        <v/>
      </c>
      <c r="N777" s="102"/>
    </row>
    <row r="778" spans="1:14">
      <c r="A778" s="97" t="str">
        <f t="shared" si="77"/>
        <v/>
      </c>
      <c r="B778" s="98" t="str">
        <f t="shared" si="76"/>
        <v/>
      </c>
      <c r="C778" s="99"/>
      <c r="D778" s="137"/>
      <c r="E778" s="100"/>
      <c r="F778" s="57"/>
      <c r="G778" s="58">
        <f t="shared" si="78"/>
        <v>0</v>
      </c>
      <c r="H778" s="58">
        <f>IF(E778="",0,IFERROR(VLOOKUP(E778,档案费管理台账!$D$4:$H$1000,5,0),0))</f>
        <v>0</v>
      </c>
      <c r="I778" s="57"/>
      <c r="J778" s="57"/>
      <c r="K778" s="57"/>
      <c r="L778" s="57"/>
      <c r="M778" s="58" t="str">
        <f t="shared" si="79"/>
        <v/>
      </c>
      <c r="N778" s="102"/>
    </row>
    <row r="779" spans="1:14">
      <c r="A779" s="97" t="str">
        <f t="shared" si="77"/>
        <v/>
      </c>
      <c r="B779" s="98" t="str">
        <f t="shared" si="76"/>
        <v/>
      </c>
      <c r="C779" s="99"/>
      <c r="D779" s="137"/>
      <c r="E779" s="100"/>
      <c r="F779" s="57"/>
      <c r="G779" s="58">
        <f t="shared" si="78"/>
        <v>0</v>
      </c>
      <c r="H779" s="58">
        <f>IF(E779="",0,IFERROR(VLOOKUP(E779,档案费管理台账!$D$4:$H$1000,5,0),0))</f>
        <v>0</v>
      </c>
      <c r="I779" s="57"/>
      <c r="J779" s="57"/>
      <c r="K779" s="57"/>
      <c r="L779" s="57"/>
      <c r="M779" s="58" t="str">
        <f t="shared" si="79"/>
        <v/>
      </c>
      <c r="N779" s="102"/>
    </row>
    <row r="780" spans="1:14">
      <c r="A780" s="97" t="str">
        <f t="shared" si="77"/>
        <v/>
      </c>
      <c r="B780" s="98" t="str">
        <f t="shared" si="76"/>
        <v/>
      </c>
      <c r="C780" s="99"/>
      <c r="D780" s="137"/>
      <c r="E780" s="100"/>
      <c r="F780" s="57"/>
      <c r="G780" s="58">
        <f t="shared" si="78"/>
        <v>0</v>
      </c>
      <c r="H780" s="58">
        <f>IF(E780="",0,IFERROR(VLOOKUP(E780,档案费管理台账!$D$4:$H$1000,5,0),0))</f>
        <v>0</v>
      </c>
      <c r="I780" s="57"/>
      <c r="J780" s="57"/>
      <c r="K780" s="57"/>
      <c r="L780" s="57"/>
      <c r="M780" s="58" t="str">
        <f t="shared" si="79"/>
        <v/>
      </c>
      <c r="N780" s="102"/>
    </row>
    <row r="781" spans="1:14">
      <c r="A781" s="97" t="str">
        <f t="shared" si="77"/>
        <v/>
      </c>
      <c r="B781" s="98" t="str">
        <f t="shared" si="76"/>
        <v/>
      </c>
      <c r="C781" s="99"/>
      <c r="D781" s="137"/>
      <c r="E781" s="100"/>
      <c r="F781" s="57"/>
      <c r="G781" s="58">
        <f t="shared" si="78"/>
        <v>0</v>
      </c>
      <c r="H781" s="58">
        <f>IF(E781="",0,IFERROR(VLOOKUP(E781,档案费管理台账!$D$4:$H$1000,5,0),0))</f>
        <v>0</v>
      </c>
      <c r="I781" s="57"/>
      <c r="J781" s="57"/>
      <c r="K781" s="57"/>
      <c r="L781" s="57"/>
      <c r="M781" s="58" t="str">
        <f t="shared" si="79"/>
        <v/>
      </c>
      <c r="N781" s="102"/>
    </row>
    <row r="782" spans="1:14">
      <c r="A782" s="97" t="str">
        <f t="shared" si="77"/>
        <v/>
      </c>
      <c r="B782" s="98" t="str">
        <f t="shared" si="76"/>
        <v/>
      </c>
      <c r="C782" s="99"/>
      <c r="D782" s="137"/>
      <c r="E782" s="100"/>
      <c r="F782" s="57"/>
      <c r="G782" s="58">
        <f t="shared" si="78"/>
        <v>0</v>
      </c>
      <c r="H782" s="58">
        <f>IF(E782="",0,IFERROR(VLOOKUP(E782,档案费管理台账!$D$4:$H$1000,5,0),0))</f>
        <v>0</v>
      </c>
      <c r="I782" s="57"/>
      <c r="J782" s="57"/>
      <c r="K782" s="57"/>
      <c r="L782" s="57"/>
      <c r="M782" s="58" t="str">
        <f t="shared" si="79"/>
        <v/>
      </c>
      <c r="N782" s="102"/>
    </row>
    <row r="783" spans="1:14">
      <c r="A783" s="97" t="str">
        <f t="shared" si="77"/>
        <v/>
      </c>
      <c r="B783" s="98" t="str">
        <f t="shared" si="76"/>
        <v/>
      </c>
      <c r="C783" s="99"/>
      <c r="D783" s="137"/>
      <c r="E783" s="100"/>
      <c r="F783" s="57"/>
      <c r="G783" s="58">
        <f t="shared" si="78"/>
        <v>0</v>
      </c>
      <c r="H783" s="58">
        <f>IF(E783="",0,IFERROR(VLOOKUP(E783,档案费管理台账!$D$4:$H$1000,5,0),0))</f>
        <v>0</v>
      </c>
      <c r="I783" s="57"/>
      <c r="J783" s="57"/>
      <c r="K783" s="57"/>
      <c r="L783" s="57"/>
      <c r="M783" s="58" t="str">
        <f t="shared" si="79"/>
        <v/>
      </c>
      <c r="N783" s="102"/>
    </row>
    <row r="784" spans="1:14">
      <c r="A784" s="97" t="str">
        <f t="shared" si="77"/>
        <v/>
      </c>
      <c r="B784" s="98" t="str">
        <f t="shared" si="76"/>
        <v/>
      </c>
      <c r="C784" s="99"/>
      <c r="D784" s="137"/>
      <c r="E784" s="100"/>
      <c r="F784" s="57"/>
      <c r="G784" s="58">
        <f t="shared" si="78"/>
        <v>0</v>
      </c>
      <c r="H784" s="58">
        <f>IF(E784="",0,IFERROR(VLOOKUP(E784,档案费管理台账!$D$4:$H$1000,5,0),0))</f>
        <v>0</v>
      </c>
      <c r="I784" s="57"/>
      <c r="J784" s="57"/>
      <c r="K784" s="57"/>
      <c r="L784" s="57"/>
      <c r="M784" s="58" t="str">
        <f t="shared" si="79"/>
        <v/>
      </c>
      <c r="N784" s="102"/>
    </row>
    <row r="785" spans="1:14">
      <c r="A785" s="97" t="str">
        <f t="shared" si="77"/>
        <v/>
      </c>
      <c r="B785" s="98" t="str">
        <f t="shared" si="76"/>
        <v/>
      </c>
      <c r="C785" s="99"/>
      <c r="D785" s="137"/>
      <c r="E785" s="100"/>
      <c r="F785" s="57"/>
      <c r="G785" s="58">
        <f t="shared" si="78"/>
        <v>0</v>
      </c>
      <c r="H785" s="58">
        <f>IF(E785="",0,IFERROR(VLOOKUP(E785,档案费管理台账!$D$4:$H$1000,5,0),0))</f>
        <v>0</v>
      </c>
      <c r="I785" s="57"/>
      <c r="J785" s="57"/>
      <c r="K785" s="57"/>
      <c r="L785" s="57"/>
      <c r="M785" s="58" t="str">
        <f t="shared" si="79"/>
        <v/>
      </c>
      <c r="N785" s="102"/>
    </row>
    <row r="786" spans="1:14">
      <c r="A786" s="97" t="str">
        <f t="shared" si="77"/>
        <v/>
      </c>
      <c r="B786" s="98" t="str">
        <f t="shared" si="76"/>
        <v/>
      </c>
      <c r="C786" s="99"/>
      <c r="D786" s="137"/>
      <c r="E786" s="100"/>
      <c r="F786" s="57"/>
      <c r="G786" s="58">
        <f t="shared" si="78"/>
        <v>0</v>
      </c>
      <c r="H786" s="58">
        <f>IF(E786="",0,IFERROR(VLOOKUP(E786,档案费管理台账!$D$4:$H$1000,5,0),0))</f>
        <v>0</v>
      </c>
      <c r="I786" s="57"/>
      <c r="J786" s="57"/>
      <c r="K786" s="57"/>
      <c r="L786" s="57"/>
      <c r="M786" s="58" t="str">
        <f t="shared" si="79"/>
        <v/>
      </c>
      <c r="N786" s="102"/>
    </row>
    <row r="787" spans="1:14">
      <c r="A787" s="97" t="str">
        <f t="shared" si="77"/>
        <v/>
      </c>
      <c r="B787" s="98" t="str">
        <f t="shared" si="76"/>
        <v/>
      </c>
      <c r="C787" s="99"/>
      <c r="D787" s="137"/>
      <c r="E787" s="100"/>
      <c r="F787" s="57"/>
      <c r="G787" s="58">
        <f t="shared" si="78"/>
        <v>0</v>
      </c>
      <c r="H787" s="58">
        <f>IF(E787="",0,IFERROR(VLOOKUP(E787,档案费管理台账!$D$4:$H$1000,5,0),0))</f>
        <v>0</v>
      </c>
      <c r="I787" s="57"/>
      <c r="J787" s="57"/>
      <c r="K787" s="57"/>
      <c r="L787" s="57"/>
      <c r="M787" s="58" t="str">
        <f t="shared" si="79"/>
        <v/>
      </c>
      <c r="N787" s="102"/>
    </row>
    <row r="788" spans="1:14">
      <c r="A788" s="97" t="str">
        <f t="shared" si="77"/>
        <v/>
      </c>
      <c r="B788" s="98" t="str">
        <f t="shared" si="76"/>
        <v/>
      </c>
      <c r="C788" s="99"/>
      <c r="D788" s="137"/>
      <c r="E788" s="100"/>
      <c r="F788" s="57"/>
      <c r="G788" s="58">
        <f t="shared" si="78"/>
        <v>0</v>
      </c>
      <c r="H788" s="58">
        <f>IF(E788="",0,IFERROR(VLOOKUP(E788,档案费管理台账!$D$4:$H$1000,5,0),0))</f>
        <v>0</v>
      </c>
      <c r="I788" s="57"/>
      <c r="J788" s="57"/>
      <c r="K788" s="57"/>
      <c r="L788" s="57"/>
      <c r="M788" s="58" t="str">
        <f t="shared" si="79"/>
        <v/>
      </c>
      <c r="N788" s="102"/>
    </row>
    <row r="789" spans="1:14">
      <c r="A789" s="97" t="str">
        <f t="shared" si="77"/>
        <v/>
      </c>
      <c r="B789" s="98" t="str">
        <f t="shared" si="76"/>
        <v/>
      </c>
      <c r="C789" s="99"/>
      <c r="D789" s="137"/>
      <c r="E789" s="100"/>
      <c r="F789" s="57"/>
      <c r="G789" s="58">
        <f t="shared" si="78"/>
        <v>0</v>
      </c>
      <c r="H789" s="58">
        <f>IF(E789="",0,IFERROR(VLOOKUP(E789,档案费管理台账!$D$4:$H$1000,5,0),0))</f>
        <v>0</v>
      </c>
      <c r="I789" s="57"/>
      <c r="J789" s="57"/>
      <c r="K789" s="57"/>
      <c r="L789" s="57"/>
      <c r="M789" s="58" t="str">
        <f t="shared" si="79"/>
        <v/>
      </c>
      <c r="N789" s="102"/>
    </row>
    <row r="790" spans="1:14">
      <c r="A790" s="97" t="str">
        <f t="shared" si="77"/>
        <v/>
      </c>
      <c r="B790" s="98" t="str">
        <f t="shared" si="76"/>
        <v/>
      </c>
      <c r="C790" s="99"/>
      <c r="D790" s="137"/>
      <c r="E790" s="100"/>
      <c r="F790" s="57"/>
      <c r="G790" s="58">
        <f t="shared" si="78"/>
        <v>0</v>
      </c>
      <c r="H790" s="58">
        <f>IF(E790="",0,IFERROR(VLOOKUP(E790,档案费管理台账!$D$4:$H$1000,5,0),0))</f>
        <v>0</v>
      </c>
      <c r="I790" s="57"/>
      <c r="J790" s="57"/>
      <c r="K790" s="57"/>
      <c r="L790" s="57"/>
      <c r="M790" s="58" t="str">
        <f t="shared" si="79"/>
        <v/>
      </c>
      <c r="N790" s="102"/>
    </row>
    <row r="791" spans="1:14">
      <c r="A791" s="97" t="str">
        <f t="shared" si="77"/>
        <v/>
      </c>
      <c r="B791" s="98" t="str">
        <f t="shared" si="76"/>
        <v/>
      </c>
      <c r="C791" s="99"/>
      <c r="D791" s="137"/>
      <c r="E791" s="100"/>
      <c r="F791" s="57"/>
      <c r="G791" s="58">
        <f t="shared" si="78"/>
        <v>0</v>
      </c>
      <c r="H791" s="58">
        <f>IF(E791="",0,IFERROR(VLOOKUP(E791,档案费管理台账!$D$4:$H$1000,5,0),0))</f>
        <v>0</v>
      </c>
      <c r="I791" s="57"/>
      <c r="J791" s="57"/>
      <c r="K791" s="57"/>
      <c r="L791" s="57"/>
      <c r="M791" s="58" t="str">
        <f t="shared" si="79"/>
        <v/>
      </c>
      <c r="N791" s="102"/>
    </row>
    <row r="792" spans="1:14">
      <c r="A792" s="97" t="str">
        <f t="shared" si="77"/>
        <v/>
      </c>
      <c r="B792" s="98" t="str">
        <f t="shared" si="76"/>
        <v/>
      </c>
      <c r="C792" s="99"/>
      <c r="D792" s="137"/>
      <c r="E792" s="100"/>
      <c r="F792" s="57"/>
      <c r="G792" s="58">
        <f t="shared" si="78"/>
        <v>0</v>
      </c>
      <c r="H792" s="58">
        <f>IF(E792="",0,IFERROR(VLOOKUP(E792,档案费管理台账!$D$4:$H$1000,5,0),0))</f>
        <v>0</v>
      </c>
      <c r="I792" s="57"/>
      <c r="J792" s="57"/>
      <c r="K792" s="57"/>
      <c r="L792" s="57"/>
      <c r="M792" s="58" t="str">
        <f t="shared" si="79"/>
        <v/>
      </c>
      <c r="N792" s="102"/>
    </row>
    <row r="793" spans="1:14">
      <c r="A793" s="97" t="str">
        <f t="shared" si="77"/>
        <v/>
      </c>
      <c r="B793" s="98" t="str">
        <f t="shared" si="76"/>
        <v/>
      </c>
      <c r="C793" s="99"/>
      <c r="D793" s="137"/>
      <c r="E793" s="100"/>
      <c r="F793" s="57"/>
      <c r="G793" s="58">
        <f t="shared" si="78"/>
        <v>0</v>
      </c>
      <c r="H793" s="58">
        <f>IF(E793="",0,IFERROR(VLOOKUP(E793,档案费管理台账!$D$4:$H$1000,5,0),0))</f>
        <v>0</v>
      </c>
      <c r="I793" s="57"/>
      <c r="J793" s="57"/>
      <c r="K793" s="57"/>
      <c r="L793" s="57"/>
      <c r="M793" s="58" t="str">
        <f t="shared" si="79"/>
        <v/>
      </c>
      <c r="N793" s="102"/>
    </row>
    <row r="794" spans="1:14">
      <c r="A794" s="97" t="str">
        <f t="shared" si="77"/>
        <v/>
      </c>
      <c r="B794" s="98" t="str">
        <f t="shared" si="76"/>
        <v/>
      </c>
      <c r="C794" s="99"/>
      <c r="D794" s="137"/>
      <c r="E794" s="100"/>
      <c r="F794" s="57"/>
      <c r="G794" s="58">
        <f t="shared" si="78"/>
        <v>0</v>
      </c>
      <c r="H794" s="58">
        <f>IF(E794="",0,IFERROR(VLOOKUP(E794,档案费管理台账!$D$4:$H$1000,5,0),0))</f>
        <v>0</v>
      </c>
      <c r="I794" s="57"/>
      <c r="J794" s="57"/>
      <c r="K794" s="57"/>
      <c r="L794" s="57"/>
      <c r="M794" s="58" t="str">
        <f t="shared" si="79"/>
        <v/>
      </c>
      <c r="N794" s="102"/>
    </row>
    <row r="795" spans="1:14">
      <c r="A795" s="97" t="str">
        <f t="shared" si="77"/>
        <v/>
      </c>
      <c r="B795" s="98" t="str">
        <f t="shared" si="76"/>
        <v/>
      </c>
      <c r="C795" s="99"/>
      <c r="D795" s="137"/>
      <c r="E795" s="100"/>
      <c r="F795" s="57"/>
      <c r="G795" s="58">
        <f t="shared" si="78"/>
        <v>0</v>
      </c>
      <c r="H795" s="58">
        <f>IF(E795="",0,IFERROR(VLOOKUP(E795,档案费管理台账!$D$4:$H$1000,5,0),0))</f>
        <v>0</v>
      </c>
      <c r="I795" s="57"/>
      <c r="J795" s="57"/>
      <c r="K795" s="57"/>
      <c r="L795" s="57"/>
      <c r="M795" s="58" t="str">
        <f t="shared" si="79"/>
        <v/>
      </c>
      <c r="N795" s="102"/>
    </row>
    <row r="796" spans="1:14">
      <c r="A796" s="97" t="str">
        <f t="shared" si="77"/>
        <v/>
      </c>
      <c r="B796" s="98" t="str">
        <f t="shared" si="76"/>
        <v/>
      </c>
      <c r="C796" s="99"/>
      <c r="D796" s="137"/>
      <c r="E796" s="100"/>
      <c r="F796" s="57"/>
      <c r="G796" s="58">
        <f t="shared" si="78"/>
        <v>0</v>
      </c>
      <c r="H796" s="58">
        <f>IF(E796="",0,IFERROR(VLOOKUP(E796,档案费管理台账!$D$4:$H$1000,5,0),0))</f>
        <v>0</v>
      </c>
      <c r="I796" s="57"/>
      <c r="J796" s="57"/>
      <c r="K796" s="57"/>
      <c r="L796" s="57"/>
      <c r="M796" s="58" t="str">
        <f t="shared" si="79"/>
        <v/>
      </c>
      <c r="N796" s="102"/>
    </row>
    <row r="797" spans="1:14">
      <c r="A797" s="97" t="str">
        <f t="shared" si="77"/>
        <v/>
      </c>
      <c r="B797" s="98" t="str">
        <f t="shared" si="76"/>
        <v/>
      </c>
      <c r="C797" s="99"/>
      <c r="D797" s="137"/>
      <c r="E797" s="100"/>
      <c r="F797" s="57"/>
      <c r="G797" s="58">
        <f t="shared" si="78"/>
        <v>0</v>
      </c>
      <c r="H797" s="58">
        <f>IF(E797="",0,IFERROR(VLOOKUP(E797,档案费管理台账!$D$4:$H$1000,5,0),0))</f>
        <v>0</v>
      </c>
      <c r="I797" s="57"/>
      <c r="J797" s="57"/>
      <c r="K797" s="57"/>
      <c r="L797" s="57"/>
      <c r="M797" s="58" t="str">
        <f t="shared" si="79"/>
        <v/>
      </c>
      <c r="N797" s="102"/>
    </row>
    <row r="798" spans="1:14">
      <c r="A798" s="97" t="str">
        <f t="shared" si="77"/>
        <v/>
      </c>
      <c r="B798" s="98" t="str">
        <f t="shared" si="76"/>
        <v/>
      </c>
      <c r="C798" s="99"/>
      <c r="D798" s="137"/>
      <c r="E798" s="100"/>
      <c r="F798" s="57"/>
      <c r="G798" s="58">
        <f t="shared" si="78"/>
        <v>0</v>
      </c>
      <c r="H798" s="58">
        <f>IF(E798="",0,IFERROR(VLOOKUP(E798,档案费管理台账!$D$4:$H$1000,5,0),0))</f>
        <v>0</v>
      </c>
      <c r="I798" s="57"/>
      <c r="J798" s="57"/>
      <c r="K798" s="57"/>
      <c r="L798" s="57"/>
      <c r="M798" s="58" t="str">
        <f t="shared" si="79"/>
        <v/>
      </c>
      <c r="N798" s="102"/>
    </row>
    <row r="799" spans="1:14">
      <c r="A799" s="97" t="str">
        <f t="shared" si="77"/>
        <v/>
      </c>
      <c r="B799" s="98" t="str">
        <f t="shared" si="76"/>
        <v/>
      </c>
      <c r="C799" s="99"/>
      <c r="D799" s="137"/>
      <c r="E799" s="100"/>
      <c r="F799" s="57"/>
      <c r="G799" s="58">
        <f t="shared" si="78"/>
        <v>0</v>
      </c>
      <c r="H799" s="58">
        <f>IF(E799="",0,IFERROR(VLOOKUP(E799,档案费管理台账!$D$4:$H$1000,5,0),0))</f>
        <v>0</v>
      </c>
      <c r="I799" s="57"/>
      <c r="J799" s="57"/>
      <c r="K799" s="57"/>
      <c r="L799" s="57"/>
      <c r="M799" s="58" t="str">
        <f t="shared" si="79"/>
        <v/>
      </c>
      <c r="N799" s="102"/>
    </row>
    <row r="800" spans="1:14">
      <c r="A800" s="97" t="str">
        <f t="shared" si="77"/>
        <v/>
      </c>
      <c r="B800" s="98" t="str">
        <f t="shared" si="76"/>
        <v/>
      </c>
      <c r="C800" s="99"/>
      <c r="D800" s="137"/>
      <c r="E800" s="100"/>
      <c r="F800" s="57"/>
      <c r="G800" s="58">
        <f t="shared" si="78"/>
        <v>0</v>
      </c>
      <c r="H800" s="58">
        <f>IF(E800="",0,IFERROR(VLOOKUP(E800,档案费管理台账!$D$4:$H$1000,5,0),0))</f>
        <v>0</v>
      </c>
      <c r="I800" s="57"/>
      <c r="J800" s="57"/>
      <c r="K800" s="57"/>
      <c r="L800" s="57"/>
      <c r="M800" s="58" t="str">
        <f t="shared" si="79"/>
        <v/>
      </c>
      <c r="N800" s="102"/>
    </row>
    <row r="801" spans="1:14">
      <c r="A801" s="97" t="str">
        <f t="shared" si="77"/>
        <v/>
      </c>
      <c r="B801" s="98" t="str">
        <f t="shared" si="76"/>
        <v/>
      </c>
      <c r="C801" s="99"/>
      <c r="D801" s="137"/>
      <c r="E801" s="100"/>
      <c r="F801" s="57"/>
      <c r="G801" s="58">
        <f t="shared" si="78"/>
        <v>0</v>
      </c>
      <c r="H801" s="58">
        <f>IF(E801="",0,IFERROR(VLOOKUP(E801,档案费管理台账!$D$4:$H$1000,5,0),0))</f>
        <v>0</v>
      </c>
      <c r="I801" s="57"/>
      <c r="J801" s="57"/>
      <c r="K801" s="57"/>
      <c r="L801" s="57"/>
      <c r="M801" s="58" t="str">
        <f t="shared" si="79"/>
        <v/>
      </c>
      <c r="N801" s="102"/>
    </row>
    <row r="802" spans="1:14">
      <c r="A802" s="97" t="str">
        <f t="shared" si="77"/>
        <v/>
      </c>
      <c r="B802" s="98" t="str">
        <f t="shared" si="76"/>
        <v/>
      </c>
      <c r="C802" s="99"/>
      <c r="D802" s="137"/>
      <c r="E802" s="100"/>
      <c r="F802" s="57"/>
      <c r="G802" s="58">
        <f t="shared" si="78"/>
        <v>0</v>
      </c>
      <c r="H802" s="58">
        <f>IF(E802="",0,IFERROR(VLOOKUP(E802,档案费管理台账!$D$4:$H$1000,5,0),0))</f>
        <v>0</v>
      </c>
      <c r="I802" s="57"/>
      <c r="J802" s="57"/>
      <c r="K802" s="57"/>
      <c r="L802" s="57"/>
      <c r="M802" s="58" t="str">
        <f t="shared" si="79"/>
        <v/>
      </c>
      <c r="N802" s="102"/>
    </row>
    <row r="803" spans="1:14">
      <c r="A803" s="97" t="str">
        <f t="shared" si="77"/>
        <v/>
      </c>
      <c r="B803" s="98" t="str">
        <f t="shared" si="76"/>
        <v/>
      </c>
      <c r="C803" s="99"/>
      <c r="D803" s="137"/>
      <c r="E803" s="100"/>
      <c r="F803" s="57"/>
      <c r="G803" s="58">
        <f t="shared" si="78"/>
        <v>0</v>
      </c>
      <c r="H803" s="58">
        <f>IF(E803="",0,IFERROR(VLOOKUP(E803,档案费管理台账!$D$4:$H$1000,5,0),0))</f>
        <v>0</v>
      </c>
      <c r="I803" s="57"/>
      <c r="J803" s="57"/>
      <c r="K803" s="57"/>
      <c r="L803" s="57"/>
      <c r="M803" s="58" t="str">
        <f t="shared" si="79"/>
        <v/>
      </c>
      <c r="N803" s="102"/>
    </row>
    <row r="804" spans="1:14">
      <c r="A804" s="97" t="str">
        <f t="shared" si="77"/>
        <v/>
      </c>
      <c r="B804" s="98" t="str">
        <f t="shared" si="76"/>
        <v/>
      </c>
      <c r="C804" s="99"/>
      <c r="D804" s="137"/>
      <c r="E804" s="100"/>
      <c r="F804" s="57"/>
      <c r="G804" s="58">
        <f t="shared" si="78"/>
        <v>0</v>
      </c>
      <c r="H804" s="58">
        <f>IF(E804="",0,IFERROR(VLOOKUP(E804,档案费管理台账!$D$4:$H$1000,5,0),0))</f>
        <v>0</v>
      </c>
      <c r="I804" s="57"/>
      <c r="J804" s="57"/>
      <c r="K804" s="57"/>
      <c r="L804" s="57"/>
      <c r="M804" s="58" t="str">
        <f t="shared" si="79"/>
        <v/>
      </c>
      <c r="N804" s="102"/>
    </row>
    <row r="805" spans="1:14">
      <c r="A805" s="97" t="str">
        <f t="shared" si="77"/>
        <v/>
      </c>
      <c r="B805" s="98" t="str">
        <f t="shared" si="76"/>
        <v/>
      </c>
      <c r="C805" s="99"/>
      <c r="D805" s="137"/>
      <c r="E805" s="100"/>
      <c r="F805" s="57"/>
      <c r="G805" s="58">
        <f t="shared" si="78"/>
        <v>0</v>
      </c>
      <c r="H805" s="58">
        <f>IF(E805="",0,IFERROR(VLOOKUP(E805,档案费管理台账!$D$4:$H$1000,5,0),0))</f>
        <v>0</v>
      </c>
      <c r="I805" s="57"/>
      <c r="J805" s="57"/>
      <c r="K805" s="57"/>
      <c r="L805" s="57"/>
      <c r="M805" s="58" t="str">
        <f t="shared" si="79"/>
        <v/>
      </c>
      <c r="N805" s="102"/>
    </row>
    <row r="806" spans="1:14">
      <c r="A806" s="97" t="str">
        <f t="shared" si="77"/>
        <v/>
      </c>
      <c r="B806" s="98" t="str">
        <f t="shared" si="76"/>
        <v/>
      </c>
      <c r="C806" s="99"/>
      <c r="D806" s="137"/>
      <c r="E806" s="100"/>
      <c r="F806" s="57"/>
      <c r="G806" s="58">
        <f t="shared" si="78"/>
        <v>0</v>
      </c>
      <c r="H806" s="58">
        <f>IF(E806="",0,IFERROR(VLOOKUP(E806,档案费管理台账!$D$4:$H$1000,5,0),0))</f>
        <v>0</v>
      </c>
      <c r="I806" s="57"/>
      <c r="J806" s="57"/>
      <c r="K806" s="57"/>
      <c r="L806" s="57"/>
      <c r="M806" s="58" t="str">
        <f t="shared" si="79"/>
        <v/>
      </c>
      <c r="N806" s="102"/>
    </row>
    <row r="807" spans="1:14">
      <c r="A807" s="97" t="str">
        <f t="shared" si="77"/>
        <v/>
      </c>
      <c r="B807" s="98" t="str">
        <f t="shared" si="76"/>
        <v/>
      </c>
      <c r="C807" s="99"/>
      <c r="D807" s="137"/>
      <c r="E807" s="100"/>
      <c r="F807" s="57"/>
      <c r="G807" s="58">
        <f t="shared" si="78"/>
        <v>0</v>
      </c>
      <c r="H807" s="58">
        <f>IF(E807="",0,IFERROR(VLOOKUP(E807,档案费管理台账!$D$4:$H$1000,5,0),0))</f>
        <v>0</v>
      </c>
      <c r="I807" s="57"/>
      <c r="J807" s="57"/>
      <c r="K807" s="57"/>
      <c r="L807" s="57"/>
      <c r="M807" s="58" t="str">
        <f t="shared" si="79"/>
        <v/>
      </c>
      <c r="N807" s="102"/>
    </row>
    <row r="808" spans="1:14">
      <c r="A808" s="97" t="str">
        <f t="shared" si="77"/>
        <v/>
      </c>
      <c r="B808" s="98" t="str">
        <f t="shared" si="76"/>
        <v/>
      </c>
      <c r="C808" s="99"/>
      <c r="D808" s="137"/>
      <c r="E808" s="100"/>
      <c r="F808" s="57"/>
      <c r="G808" s="58">
        <f t="shared" si="78"/>
        <v>0</v>
      </c>
      <c r="H808" s="58">
        <f>IF(E808="",0,IFERROR(VLOOKUP(E808,档案费管理台账!$D$4:$H$1000,5,0),0))</f>
        <v>0</v>
      </c>
      <c r="I808" s="57"/>
      <c r="J808" s="57"/>
      <c r="K808" s="57"/>
      <c r="L808" s="57"/>
      <c r="M808" s="58" t="str">
        <f t="shared" si="79"/>
        <v/>
      </c>
      <c r="N808" s="102"/>
    </row>
    <row r="809" spans="1:14">
      <c r="A809" s="97" t="str">
        <f t="shared" si="77"/>
        <v/>
      </c>
      <c r="B809" s="98" t="str">
        <f t="shared" si="76"/>
        <v/>
      </c>
      <c r="C809" s="99"/>
      <c r="D809" s="137"/>
      <c r="E809" s="100"/>
      <c r="F809" s="57"/>
      <c r="G809" s="58">
        <f t="shared" si="78"/>
        <v>0</v>
      </c>
      <c r="H809" s="58">
        <f>IF(E809="",0,IFERROR(VLOOKUP(E809,档案费管理台账!$D$4:$H$1000,5,0),0))</f>
        <v>0</v>
      </c>
      <c r="I809" s="57"/>
      <c r="J809" s="57"/>
      <c r="K809" s="57"/>
      <c r="L809" s="57"/>
      <c r="M809" s="58" t="str">
        <f t="shared" si="79"/>
        <v/>
      </c>
      <c r="N809" s="102"/>
    </row>
    <row r="810" spans="1:14">
      <c r="A810" s="97" t="str">
        <f t="shared" si="77"/>
        <v/>
      </c>
      <c r="B810" s="98" t="str">
        <f t="shared" si="76"/>
        <v/>
      </c>
      <c r="C810" s="99"/>
      <c r="D810" s="137"/>
      <c r="E810" s="100"/>
      <c r="F810" s="57"/>
      <c r="G810" s="58">
        <f t="shared" si="78"/>
        <v>0</v>
      </c>
      <c r="H810" s="58">
        <f>IF(E810="",0,IFERROR(VLOOKUP(E810,档案费管理台账!$D$4:$H$1000,5,0),0))</f>
        <v>0</v>
      </c>
      <c r="I810" s="57"/>
      <c r="J810" s="57"/>
      <c r="K810" s="57"/>
      <c r="L810" s="57"/>
      <c r="M810" s="58" t="str">
        <f t="shared" si="79"/>
        <v/>
      </c>
      <c r="N810" s="102"/>
    </row>
    <row r="811" spans="1:14">
      <c r="A811" s="97" t="str">
        <f t="shared" si="77"/>
        <v/>
      </c>
      <c r="B811" s="98" t="str">
        <f t="shared" si="76"/>
        <v/>
      </c>
      <c r="C811" s="99"/>
      <c r="D811" s="137"/>
      <c r="E811" s="100"/>
      <c r="F811" s="57"/>
      <c r="G811" s="58">
        <f t="shared" si="78"/>
        <v>0</v>
      </c>
      <c r="H811" s="58">
        <f>IF(E811="",0,IFERROR(VLOOKUP(E811,档案费管理台账!$D$4:$H$1000,5,0),0))</f>
        <v>0</v>
      </c>
      <c r="I811" s="57"/>
      <c r="J811" s="57"/>
      <c r="K811" s="57"/>
      <c r="L811" s="57"/>
      <c r="M811" s="58" t="str">
        <f t="shared" si="79"/>
        <v/>
      </c>
      <c r="N811" s="102"/>
    </row>
    <row r="812" spans="1:14">
      <c r="A812" s="97" t="str">
        <f t="shared" si="77"/>
        <v/>
      </c>
      <c r="B812" s="98" t="str">
        <f t="shared" ref="B812:B875" si="80">IF(C812="","",MONTH(C812)&amp;"月")</f>
        <v/>
      </c>
      <c r="C812" s="99"/>
      <c r="D812" s="137"/>
      <c r="E812" s="100"/>
      <c r="F812" s="57"/>
      <c r="G812" s="58">
        <f t="shared" si="78"/>
        <v>0</v>
      </c>
      <c r="H812" s="58">
        <f>IF(E812="",0,IFERROR(VLOOKUP(E812,档案费管理台账!$D$4:$H$1000,5,0),0))</f>
        <v>0</v>
      </c>
      <c r="I812" s="57"/>
      <c r="J812" s="57"/>
      <c r="K812" s="57"/>
      <c r="L812" s="57"/>
      <c r="M812" s="58" t="str">
        <f t="shared" si="79"/>
        <v/>
      </c>
      <c r="N812" s="102"/>
    </row>
    <row r="813" spans="1:14">
      <c r="A813" s="97" t="str">
        <f t="shared" ref="A813:A876" si="81">IF(C813="","",ROW()-42)</f>
        <v/>
      </c>
      <c r="B813" s="98" t="str">
        <f t="shared" si="80"/>
        <v/>
      </c>
      <c r="C813" s="99"/>
      <c r="D813" s="137"/>
      <c r="E813" s="100"/>
      <c r="F813" s="57"/>
      <c r="G813" s="58">
        <f t="shared" ref="G813:G876" si="82">IF(F813="",0,F813*$K$41)</f>
        <v>0</v>
      </c>
      <c r="H813" s="58">
        <f>IF(E813="",0,IFERROR(VLOOKUP(E813,档案费管理台账!$D$4:$H$1000,5,0),0))</f>
        <v>0</v>
      </c>
      <c r="I813" s="57"/>
      <c r="J813" s="57"/>
      <c r="K813" s="57"/>
      <c r="L813" s="57"/>
      <c r="M813" s="58" t="str">
        <f t="shared" ref="M813:M876" si="83">IF(C813="","",ROUND(M812+G813-I813-J813-K813-L813-H813,2))</f>
        <v/>
      </c>
      <c r="N813" s="102"/>
    </row>
    <row r="814" spans="1:14">
      <c r="A814" s="97" t="str">
        <f t="shared" si="81"/>
        <v/>
      </c>
      <c r="B814" s="98" t="str">
        <f t="shared" si="80"/>
        <v/>
      </c>
      <c r="C814" s="99"/>
      <c r="D814" s="137"/>
      <c r="E814" s="100"/>
      <c r="F814" s="57"/>
      <c r="G814" s="58">
        <f t="shared" si="82"/>
        <v>0</v>
      </c>
      <c r="H814" s="58">
        <f>IF(E814="",0,IFERROR(VLOOKUP(E814,档案费管理台账!$D$4:$H$1000,5,0),0))</f>
        <v>0</v>
      </c>
      <c r="I814" s="57"/>
      <c r="J814" s="57"/>
      <c r="K814" s="57"/>
      <c r="L814" s="57"/>
      <c r="M814" s="58" t="str">
        <f t="shared" si="83"/>
        <v/>
      </c>
      <c r="N814" s="102"/>
    </row>
    <row r="815" spans="1:14">
      <c r="A815" s="97" t="str">
        <f t="shared" si="81"/>
        <v/>
      </c>
      <c r="B815" s="98" t="str">
        <f t="shared" si="80"/>
        <v/>
      </c>
      <c r="C815" s="99"/>
      <c r="D815" s="137"/>
      <c r="E815" s="100"/>
      <c r="F815" s="57"/>
      <c r="G815" s="58">
        <f t="shared" si="82"/>
        <v>0</v>
      </c>
      <c r="H815" s="58">
        <f>IF(E815="",0,IFERROR(VLOOKUP(E815,档案费管理台账!$D$4:$H$1000,5,0),0))</f>
        <v>0</v>
      </c>
      <c r="I815" s="57"/>
      <c r="J815" s="57"/>
      <c r="K815" s="57"/>
      <c r="L815" s="57"/>
      <c r="M815" s="58" t="str">
        <f t="shared" si="83"/>
        <v/>
      </c>
      <c r="N815" s="102"/>
    </row>
    <row r="816" spans="1:14">
      <c r="A816" s="97" t="str">
        <f t="shared" si="81"/>
        <v/>
      </c>
      <c r="B816" s="98" t="str">
        <f t="shared" si="80"/>
        <v/>
      </c>
      <c r="C816" s="99"/>
      <c r="D816" s="137"/>
      <c r="E816" s="100"/>
      <c r="F816" s="57"/>
      <c r="G816" s="58">
        <f t="shared" si="82"/>
        <v>0</v>
      </c>
      <c r="H816" s="58">
        <f>IF(E816="",0,IFERROR(VLOOKUP(E816,档案费管理台账!$D$4:$H$1000,5,0),0))</f>
        <v>0</v>
      </c>
      <c r="I816" s="57"/>
      <c r="J816" s="57"/>
      <c r="K816" s="57"/>
      <c r="L816" s="57"/>
      <c r="M816" s="58" t="str">
        <f t="shared" si="83"/>
        <v/>
      </c>
      <c r="N816" s="102"/>
    </row>
    <row r="817" spans="1:14">
      <c r="A817" s="97" t="str">
        <f t="shared" si="81"/>
        <v/>
      </c>
      <c r="B817" s="98" t="str">
        <f t="shared" si="80"/>
        <v/>
      </c>
      <c r="C817" s="99"/>
      <c r="D817" s="137"/>
      <c r="E817" s="100"/>
      <c r="F817" s="57"/>
      <c r="G817" s="58">
        <f t="shared" si="82"/>
        <v>0</v>
      </c>
      <c r="H817" s="58">
        <f>IF(E817="",0,IFERROR(VLOOKUP(E817,档案费管理台账!$D$4:$H$1000,5,0),0))</f>
        <v>0</v>
      </c>
      <c r="I817" s="57"/>
      <c r="J817" s="57"/>
      <c r="K817" s="57"/>
      <c r="L817" s="57"/>
      <c r="M817" s="58" t="str">
        <f t="shared" si="83"/>
        <v/>
      </c>
      <c r="N817" s="102"/>
    </row>
    <row r="818" spans="1:14">
      <c r="A818" s="97" t="str">
        <f t="shared" si="81"/>
        <v/>
      </c>
      <c r="B818" s="98" t="str">
        <f t="shared" si="80"/>
        <v/>
      </c>
      <c r="C818" s="99"/>
      <c r="D818" s="137"/>
      <c r="E818" s="100"/>
      <c r="F818" s="57"/>
      <c r="G818" s="58">
        <f t="shared" si="82"/>
        <v>0</v>
      </c>
      <c r="H818" s="58">
        <f>IF(E818="",0,IFERROR(VLOOKUP(E818,档案费管理台账!$D$4:$H$1000,5,0),0))</f>
        <v>0</v>
      </c>
      <c r="I818" s="57"/>
      <c r="J818" s="57"/>
      <c r="K818" s="57"/>
      <c r="L818" s="57"/>
      <c r="M818" s="58" t="str">
        <f t="shared" si="83"/>
        <v/>
      </c>
      <c r="N818" s="102"/>
    </row>
    <row r="819" spans="1:14">
      <c r="A819" s="97" t="str">
        <f t="shared" si="81"/>
        <v/>
      </c>
      <c r="B819" s="98" t="str">
        <f t="shared" si="80"/>
        <v/>
      </c>
      <c r="C819" s="99"/>
      <c r="D819" s="137"/>
      <c r="E819" s="100"/>
      <c r="F819" s="57"/>
      <c r="G819" s="58">
        <f t="shared" si="82"/>
        <v>0</v>
      </c>
      <c r="H819" s="58">
        <f>IF(E819="",0,IFERROR(VLOOKUP(E819,档案费管理台账!$D$4:$H$1000,5,0),0))</f>
        <v>0</v>
      </c>
      <c r="I819" s="57"/>
      <c r="J819" s="57"/>
      <c r="K819" s="57"/>
      <c r="L819" s="57"/>
      <c r="M819" s="58" t="str">
        <f t="shared" si="83"/>
        <v/>
      </c>
      <c r="N819" s="102"/>
    </row>
    <row r="820" spans="1:14">
      <c r="A820" s="97" t="str">
        <f t="shared" si="81"/>
        <v/>
      </c>
      <c r="B820" s="98" t="str">
        <f t="shared" si="80"/>
        <v/>
      </c>
      <c r="C820" s="99"/>
      <c r="D820" s="137"/>
      <c r="E820" s="100"/>
      <c r="F820" s="57"/>
      <c r="G820" s="58">
        <f t="shared" si="82"/>
        <v>0</v>
      </c>
      <c r="H820" s="58">
        <f>IF(E820="",0,IFERROR(VLOOKUP(E820,档案费管理台账!$D$4:$H$1000,5,0),0))</f>
        <v>0</v>
      </c>
      <c r="I820" s="57"/>
      <c r="J820" s="57"/>
      <c r="K820" s="57"/>
      <c r="L820" s="57"/>
      <c r="M820" s="58" t="str">
        <f t="shared" si="83"/>
        <v/>
      </c>
      <c r="N820" s="102"/>
    </row>
    <row r="821" spans="1:14">
      <c r="A821" s="97" t="str">
        <f t="shared" si="81"/>
        <v/>
      </c>
      <c r="B821" s="98" t="str">
        <f t="shared" si="80"/>
        <v/>
      </c>
      <c r="C821" s="99"/>
      <c r="D821" s="137"/>
      <c r="E821" s="100"/>
      <c r="F821" s="57"/>
      <c r="G821" s="58">
        <f t="shared" si="82"/>
        <v>0</v>
      </c>
      <c r="H821" s="58">
        <f>IF(E821="",0,IFERROR(VLOOKUP(E821,档案费管理台账!$D$4:$H$1000,5,0),0))</f>
        <v>0</v>
      </c>
      <c r="I821" s="57"/>
      <c r="J821" s="57"/>
      <c r="K821" s="57"/>
      <c r="L821" s="57"/>
      <c r="M821" s="58" t="str">
        <f t="shared" si="83"/>
        <v/>
      </c>
      <c r="N821" s="102"/>
    </row>
    <row r="822" spans="1:14">
      <c r="A822" s="97" t="str">
        <f t="shared" si="81"/>
        <v/>
      </c>
      <c r="B822" s="98" t="str">
        <f t="shared" si="80"/>
        <v/>
      </c>
      <c r="C822" s="99"/>
      <c r="D822" s="137"/>
      <c r="E822" s="100"/>
      <c r="F822" s="57"/>
      <c r="G822" s="58">
        <f t="shared" si="82"/>
        <v>0</v>
      </c>
      <c r="H822" s="58">
        <f>IF(E822="",0,IFERROR(VLOOKUP(E822,档案费管理台账!$D$4:$H$1000,5,0),0))</f>
        <v>0</v>
      </c>
      <c r="I822" s="57"/>
      <c r="J822" s="57"/>
      <c r="K822" s="57"/>
      <c r="L822" s="57"/>
      <c r="M822" s="58" t="str">
        <f t="shared" si="83"/>
        <v/>
      </c>
      <c r="N822" s="102"/>
    </row>
    <row r="823" spans="1:14">
      <c r="A823" s="97" t="str">
        <f t="shared" si="81"/>
        <v/>
      </c>
      <c r="B823" s="98" t="str">
        <f t="shared" si="80"/>
        <v/>
      </c>
      <c r="C823" s="99"/>
      <c r="D823" s="137"/>
      <c r="E823" s="100"/>
      <c r="F823" s="57"/>
      <c r="G823" s="58">
        <f t="shared" si="82"/>
        <v>0</v>
      </c>
      <c r="H823" s="58">
        <f>IF(E823="",0,IFERROR(VLOOKUP(E823,档案费管理台账!$D$4:$H$1000,5,0),0))</f>
        <v>0</v>
      </c>
      <c r="I823" s="57"/>
      <c r="J823" s="57"/>
      <c r="K823" s="57"/>
      <c r="L823" s="57"/>
      <c r="M823" s="58" t="str">
        <f t="shared" si="83"/>
        <v/>
      </c>
      <c r="N823" s="102"/>
    </row>
    <row r="824" spans="1:14">
      <c r="A824" s="97" t="str">
        <f t="shared" si="81"/>
        <v/>
      </c>
      <c r="B824" s="98" t="str">
        <f t="shared" si="80"/>
        <v/>
      </c>
      <c r="C824" s="99"/>
      <c r="D824" s="137"/>
      <c r="E824" s="100"/>
      <c r="F824" s="57"/>
      <c r="G824" s="58">
        <f t="shared" si="82"/>
        <v>0</v>
      </c>
      <c r="H824" s="58">
        <f>IF(E824="",0,IFERROR(VLOOKUP(E824,档案费管理台账!$D$4:$H$1000,5,0),0))</f>
        <v>0</v>
      </c>
      <c r="I824" s="57"/>
      <c r="J824" s="57"/>
      <c r="K824" s="57"/>
      <c r="L824" s="57"/>
      <c r="M824" s="58" t="str">
        <f t="shared" si="83"/>
        <v/>
      </c>
      <c r="N824" s="102"/>
    </row>
    <row r="825" spans="1:14">
      <c r="A825" s="97" t="str">
        <f t="shared" si="81"/>
        <v/>
      </c>
      <c r="B825" s="98" t="str">
        <f t="shared" si="80"/>
        <v/>
      </c>
      <c r="C825" s="99"/>
      <c r="D825" s="137"/>
      <c r="E825" s="100"/>
      <c r="F825" s="57"/>
      <c r="G825" s="58">
        <f t="shared" si="82"/>
        <v>0</v>
      </c>
      <c r="H825" s="58">
        <f>IF(E825="",0,IFERROR(VLOOKUP(E825,档案费管理台账!$D$4:$H$1000,5,0),0))</f>
        <v>0</v>
      </c>
      <c r="I825" s="57"/>
      <c r="J825" s="57"/>
      <c r="K825" s="57"/>
      <c r="L825" s="57"/>
      <c r="M825" s="58" t="str">
        <f t="shared" si="83"/>
        <v/>
      </c>
      <c r="N825" s="102"/>
    </row>
    <row r="826" spans="1:14">
      <c r="A826" s="97" t="str">
        <f t="shared" si="81"/>
        <v/>
      </c>
      <c r="B826" s="98" t="str">
        <f t="shared" si="80"/>
        <v/>
      </c>
      <c r="C826" s="99"/>
      <c r="D826" s="137"/>
      <c r="E826" s="100"/>
      <c r="F826" s="57"/>
      <c r="G826" s="58">
        <f t="shared" si="82"/>
        <v>0</v>
      </c>
      <c r="H826" s="58">
        <f>IF(E826="",0,IFERROR(VLOOKUP(E826,档案费管理台账!$D$4:$H$1000,5,0),0))</f>
        <v>0</v>
      </c>
      <c r="I826" s="57"/>
      <c r="J826" s="57"/>
      <c r="K826" s="57"/>
      <c r="L826" s="57"/>
      <c r="M826" s="58" t="str">
        <f t="shared" si="83"/>
        <v/>
      </c>
      <c r="N826" s="102"/>
    </row>
    <row r="827" spans="1:14">
      <c r="A827" s="97" t="str">
        <f t="shared" si="81"/>
        <v/>
      </c>
      <c r="B827" s="98" t="str">
        <f t="shared" si="80"/>
        <v/>
      </c>
      <c r="C827" s="99"/>
      <c r="D827" s="137"/>
      <c r="E827" s="100"/>
      <c r="F827" s="57"/>
      <c r="G827" s="58">
        <f t="shared" si="82"/>
        <v>0</v>
      </c>
      <c r="H827" s="58">
        <f>IF(E827="",0,IFERROR(VLOOKUP(E827,档案费管理台账!$D$4:$H$1000,5,0),0))</f>
        <v>0</v>
      </c>
      <c r="I827" s="57"/>
      <c r="J827" s="57"/>
      <c r="K827" s="57"/>
      <c r="L827" s="57"/>
      <c r="M827" s="58" t="str">
        <f t="shared" si="83"/>
        <v/>
      </c>
      <c r="N827" s="102"/>
    </row>
    <row r="828" spans="1:14">
      <c r="A828" s="97" t="str">
        <f t="shared" si="81"/>
        <v/>
      </c>
      <c r="B828" s="98" t="str">
        <f t="shared" si="80"/>
        <v/>
      </c>
      <c r="C828" s="99"/>
      <c r="D828" s="137"/>
      <c r="E828" s="100"/>
      <c r="F828" s="57"/>
      <c r="G828" s="58">
        <f t="shared" si="82"/>
        <v>0</v>
      </c>
      <c r="H828" s="58">
        <f>IF(E828="",0,IFERROR(VLOOKUP(E828,档案费管理台账!$D$4:$H$1000,5,0),0))</f>
        <v>0</v>
      </c>
      <c r="I828" s="57"/>
      <c r="J828" s="57"/>
      <c r="K828" s="57"/>
      <c r="L828" s="57"/>
      <c r="M828" s="58" t="str">
        <f t="shared" si="83"/>
        <v/>
      </c>
      <c r="N828" s="102"/>
    </row>
    <row r="829" spans="1:14">
      <c r="A829" s="97" t="str">
        <f t="shared" si="81"/>
        <v/>
      </c>
      <c r="B829" s="98" t="str">
        <f t="shared" si="80"/>
        <v/>
      </c>
      <c r="C829" s="99"/>
      <c r="D829" s="137"/>
      <c r="E829" s="100"/>
      <c r="F829" s="57"/>
      <c r="G829" s="58">
        <f t="shared" si="82"/>
        <v>0</v>
      </c>
      <c r="H829" s="58">
        <f>IF(E829="",0,IFERROR(VLOOKUP(E829,档案费管理台账!$D$4:$H$1000,5,0),0))</f>
        <v>0</v>
      </c>
      <c r="I829" s="57"/>
      <c r="J829" s="57"/>
      <c r="K829" s="57"/>
      <c r="L829" s="57"/>
      <c r="M829" s="58" t="str">
        <f t="shared" si="83"/>
        <v/>
      </c>
      <c r="N829" s="102"/>
    </row>
    <row r="830" spans="1:14">
      <c r="A830" s="97" t="str">
        <f t="shared" si="81"/>
        <v/>
      </c>
      <c r="B830" s="98" t="str">
        <f t="shared" si="80"/>
        <v/>
      </c>
      <c r="C830" s="99"/>
      <c r="D830" s="137"/>
      <c r="E830" s="100"/>
      <c r="F830" s="57"/>
      <c r="G830" s="58">
        <f t="shared" si="82"/>
        <v>0</v>
      </c>
      <c r="H830" s="58">
        <f>IF(E830="",0,IFERROR(VLOOKUP(E830,档案费管理台账!$D$4:$H$1000,5,0),0))</f>
        <v>0</v>
      </c>
      <c r="I830" s="57"/>
      <c r="J830" s="57"/>
      <c r="K830" s="57"/>
      <c r="L830" s="57"/>
      <c r="M830" s="58" t="str">
        <f t="shared" si="83"/>
        <v/>
      </c>
      <c r="N830" s="102"/>
    </row>
    <row r="831" spans="1:14">
      <c r="A831" s="97" t="str">
        <f t="shared" si="81"/>
        <v/>
      </c>
      <c r="B831" s="98" t="str">
        <f t="shared" si="80"/>
        <v/>
      </c>
      <c r="C831" s="99"/>
      <c r="D831" s="137"/>
      <c r="E831" s="100"/>
      <c r="F831" s="57"/>
      <c r="G831" s="58">
        <f t="shared" si="82"/>
        <v>0</v>
      </c>
      <c r="H831" s="58">
        <f>IF(E831="",0,IFERROR(VLOOKUP(E831,档案费管理台账!$D$4:$H$1000,5,0),0))</f>
        <v>0</v>
      </c>
      <c r="I831" s="57"/>
      <c r="J831" s="57"/>
      <c r="K831" s="57"/>
      <c r="L831" s="57"/>
      <c r="M831" s="58" t="str">
        <f t="shared" si="83"/>
        <v/>
      </c>
      <c r="N831" s="102"/>
    </row>
    <row r="832" spans="1:14">
      <c r="A832" s="97" t="str">
        <f t="shared" si="81"/>
        <v/>
      </c>
      <c r="B832" s="98" t="str">
        <f t="shared" si="80"/>
        <v/>
      </c>
      <c r="C832" s="99"/>
      <c r="D832" s="137"/>
      <c r="E832" s="100"/>
      <c r="F832" s="57"/>
      <c r="G832" s="58">
        <f t="shared" si="82"/>
        <v>0</v>
      </c>
      <c r="H832" s="58">
        <f>IF(E832="",0,IFERROR(VLOOKUP(E832,档案费管理台账!$D$4:$H$1000,5,0),0))</f>
        <v>0</v>
      </c>
      <c r="I832" s="57"/>
      <c r="J832" s="57"/>
      <c r="K832" s="57"/>
      <c r="L832" s="57"/>
      <c r="M832" s="58" t="str">
        <f t="shared" si="83"/>
        <v/>
      </c>
      <c r="N832" s="102"/>
    </row>
    <row r="833" spans="1:14">
      <c r="A833" s="97" t="str">
        <f t="shared" si="81"/>
        <v/>
      </c>
      <c r="B833" s="98" t="str">
        <f t="shared" si="80"/>
        <v/>
      </c>
      <c r="C833" s="99"/>
      <c r="D833" s="137"/>
      <c r="E833" s="100"/>
      <c r="F833" s="57"/>
      <c r="G833" s="58">
        <f t="shared" si="82"/>
        <v>0</v>
      </c>
      <c r="H833" s="58">
        <f>IF(E833="",0,IFERROR(VLOOKUP(E833,档案费管理台账!$D$4:$H$1000,5,0),0))</f>
        <v>0</v>
      </c>
      <c r="I833" s="57"/>
      <c r="J833" s="57"/>
      <c r="K833" s="57"/>
      <c r="L833" s="57"/>
      <c r="M833" s="58" t="str">
        <f t="shared" si="83"/>
        <v/>
      </c>
      <c r="N833" s="102"/>
    </row>
    <row r="834" spans="1:14">
      <c r="A834" s="97" t="str">
        <f t="shared" si="81"/>
        <v/>
      </c>
      <c r="B834" s="98" t="str">
        <f t="shared" si="80"/>
        <v/>
      </c>
      <c r="C834" s="99"/>
      <c r="D834" s="137"/>
      <c r="E834" s="100"/>
      <c r="F834" s="57"/>
      <c r="G834" s="58">
        <f t="shared" si="82"/>
        <v>0</v>
      </c>
      <c r="H834" s="58">
        <f>IF(E834="",0,IFERROR(VLOOKUP(E834,档案费管理台账!$D$4:$H$1000,5,0),0))</f>
        <v>0</v>
      </c>
      <c r="I834" s="57"/>
      <c r="J834" s="57"/>
      <c r="K834" s="57"/>
      <c r="L834" s="57"/>
      <c r="M834" s="58" t="str">
        <f t="shared" si="83"/>
        <v/>
      </c>
      <c r="N834" s="102"/>
    </row>
    <row r="835" spans="1:14">
      <c r="A835" s="97" t="str">
        <f t="shared" si="81"/>
        <v/>
      </c>
      <c r="B835" s="98" t="str">
        <f t="shared" si="80"/>
        <v/>
      </c>
      <c r="C835" s="99"/>
      <c r="D835" s="137"/>
      <c r="E835" s="100"/>
      <c r="F835" s="57"/>
      <c r="G835" s="58">
        <f t="shared" si="82"/>
        <v>0</v>
      </c>
      <c r="H835" s="58">
        <f>IF(E835="",0,IFERROR(VLOOKUP(E835,档案费管理台账!$D$4:$H$1000,5,0),0))</f>
        <v>0</v>
      </c>
      <c r="I835" s="57"/>
      <c r="J835" s="57"/>
      <c r="K835" s="57"/>
      <c r="L835" s="57"/>
      <c r="M835" s="58" t="str">
        <f t="shared" si="83"/>
        <v/>
      </c>
      <c r="N835" s="102"/>
    </row>
    <row r="836" spans="1:14">
      <c r="A836" s="97" t="str">
        <f t="shared" si="81"/>
        <v/>
      </c>
      <c r="B836" s="98" t="str">
        <f t="shared" si="80"/>
        <v/>
      </c>
      <c r="C836" s="99"/>
      <c r="D836" s="137"/>
      <c r="E836" s="100"/>
      <c r="F836" s="57"/>
      <c r="G836" s="58">
        <f t="shared" si="82"/>
        <v>0</v>
      </c>
      <c r="H836" s="58">
        <f>IF(E836="",0,IFERROR(VLOOKUP(E836,档案费管理台账!$D$4:$H$1000,5,0),0))</f>
        <v>0</v>
      </c>
      <c r="I836" s="57"/>
      <c r="J836" s="57"/>
      <c r="K836" s="57"/>
      <c r="L836" s="57"/>
      <c r="M836" s="58" t="str">
        <f t="shared" si="83"/>
        <v/>
      </c>
      <c r="N836" s="102"/>
    </row>
    <row r="837" spans="1:14">
      <c r="A837" s="97" t="str">
        <f t="shared" si="81"/>
        <v/>
      </c>
      <c r="B837" s="98" t="str">
        <f t="shared" si="80"/>
        <v/>
      </c>
      <c r="C837" s="99"/>
      <c r="D837" s="137"/>
      <c r="E837" s="100"/>
      <c r="F837" s="57"/>
      <c r="G837" s="58">
        <f t="shared" si="82"/>
        <v>0</v>
      </c>
      <c r="H837" s="58">
        <f>IF(E837="",0,IFERROR(VLOOKUP(E837,档案费管理台账!$D$4:$H$1000,5,0),0))</f>
        <v>0</v>
      </c>
      <c r="I837" s="57"/>
      <c r="J837" s="57"/>
      <c r="K837" s="57"/>
      <c r="L837" s="57"/>
      <c r="M837" s="58" t="str">
        <f t="shared" si="83"/>
        <v/>
      </c>
      <c r="N837" s="102"/>
    </row>
    <row r="838" spans="1:14">
      <c r="A838" s="97" t="str">
        <f t="shared" si="81"/>
        <v/>
      </c>
      <c r="B838" s="98" t="str">
        <f t="shared" si="80"/>
        <v/>
      </c>
      <c r="C838" s="99"/>
      <c r="D838" s="137"/>
      <c r="E838" s="100"/>
      <c r="F838" s="57"/>
      <c r="G838" s="58">
        <f t="shared" si="82"/>
        <v>0</v>
      </c>
      <c r="H838" s="58">
        <f>IF(E838="",0,IFERROR(VLOOKUP(E838,档案费管理台账!$D$4:$H$1000,5,0),0))</f>
        <v>0</v>
      </c>
      <c r="I838" s="57"/>
      <c r="J838" s="57"/>
      <c r="K838" s="57"/>
      <c r="L838" s="57"/>
      <c r="M838" s="58" t="str">
        <f t="shared" si="83"/>
        <v/>
      </c>
      <c r="N838" s="102"/>
    </row>
    <row r="839" spans="1:14">
      <c r="A839" s="97" t="str">
        <f t="shared" si="81"/>
        <v/>
      </c>
      <c r="B839" s="98" t="str">
        <f t="shared" si="80"/>
        <v/>
      </c>
      <c r="C839" s="99"/>
      <c r="D839" s="137"/>
      <c r="E839" s="100"/>
      <c r="F839" s="57"/>
      <c r="G839" s="58">
        <f t="shared" si="82"/>
        <v>0</v>
      </c>
      <c r="H839" s="58">
        <f>IF(E839="",0,IFERROR(VLOOKUP(E839,档案费管理台账!$D$4:$H$1000,5,0),0))</f>
        <v>0</v>
      </c>
      <c r="I839" s="57"/>
      <c r="J839" s="57"/>
      <c r="K839" s="57"/>
      <c r="L839" s="57"/>
      <c r="M839" s="58" t="str">
        <f t="shared" si="83"/>
        <v/>
      </c>
      <c r="N839" s="102"/>
    </row>
    <row r="840" spans="1:14">
      <c r="A840" s="97" t="str">
        <f t="shared" si="81"/>
        <v/>
      </c>
      <c r="B840" s="98" t="str">
        <f t="shared" si="80"/>
        <v/>
      </c>
      <c r="C840" s="99"/>
      <c r="D840" s="137"/>
      <c r="E840" s="100"/>
      <c r="F840" s="57"/>
      <c r="G840" s="58">
        <f t="shared" si="82"/>
        <v>0</v>
      </c>
      <c r="H840" s="58">
        <f>IF(E840="",0,IFERROR(VLOOKUP(E840,档案费管理台账!$D$4:$H$1000,5,0),0))</f>
        <v>0</v>
      </c>
      <c r="I840" s="57"/>
      <c r="J840" s="57"/>
      <c r="K840" s="57"/>
      <c r="L840" s="57"/>
      <c r="M840" s="58" t="str">
        <f t="shared" si="83"/>
        <v/>
      </c>
      <c r="N840" s="102"/>
    </row>
    <row r="841" spans="1:14">
      <c r="A841" s="97" t="str">
        <f t="shared" si="81"/>
        <v/>
      </c>
      <c r="B841" s="98" t="str">
        <f t="shared" si="80"/>
        <v/>
      </c>
      <c r="C841" s="99"/>
      <c r="D841" s="137"/>
      <c r="E841" s="100"/>
      <c r="F841" s="57"/>
      <c r="G841" s="58">
        <f t="shared" si="82"/>
        <v>0</v>
      </c>
      <c r="H841" s="58">
        <f>IF(E841="",0,IFERROR(VLOOKUP(E841,档案费管理台账!$D$4:$H$1000,5,0),0))</f>
        <v>0</v>
      </c>
      <c r="I841" s="57"/>
      <c r="J841" s="57"/>
      <c r="K841" s="57"/>
      <c r="L841" s="57"/>
      <c r="M841" s="58" t="str">
        <f t="shared" si="83"/>
        <v/>
      </c>
      <c r="N841" s="102"/>
    </row>
    <row r="842" spans="1:14">
      <c r="A842" s="97" t="str">
        <f t="shared" si="81"/>
        <v/>
      </c>
      <c r="B842" s="98" t="str">
        <f t="shared" si="80"/>
        <v/>
      </c>
      <c r="C842" s="99"/>
      <c r="D842" s="137"/>
      <c r="E842" s="100"/>
      <c r="F842" s="57"/>
      <c r="G842" s="58">
        <f t="shared" si="82"/>
        <v>0</v>
      </c>
      <c r="H842" s="58">
        <f>IF(E842="",0,IFERROR(VLOOKUP(E842,档案费管理台账!$D$4:$H$1000,5,0),0))</f>
        <v>0</v>
      </c>
      <c r="I842" s="57"/>
      <c r="J842" s="57"/>
      <c r="K842" s="57"/>
      <c r="L842" s="57"/>
      <c r="M842" s="58" t="str">
        <f t="shared" si="83"/>
        <v/>
      </c>
      <c r="N842" s="102"/>
    </row>
    <row r="843" spans="1:14">
      <c r="A843" s="97" t="str">
        <f t="shared" si="81"/>
        <v/>
      </c>
      <c r="B843" s="98" t="str">
        <f t="shared" si="80"/>
        <v/>
      </c>
      <c r="C843" s="99"/>
      <c r="D843" s="137"/>
      <c r="E843" s="100"/>
      <c r="F843" s="57"/>
      <c r="G843" s="58">
        <f t="shared" si="82"/>
        <v>0</v>
      </c>
      <c r="H843" s="58">
        <f>IF(E843="",0,IFERROR(VLOOKUP(E843,档案费管理台账!$D$4:$H$1000,5,0),0))</f>
        <v>0</v>
      </c>
      <c r="I843" s="57"/>
      <c r="J843" s="57"/>
      <c r="K843" s="57"/>
      <c r="L843" s="57"/>
      <c r="M843" s="58" t="str">
        <f t="shared" si="83"/>
        <v/>
      </c>
      <c r="N843" s="102"/>
    </row>
    <row r="844" spans="1:14">
      <c r="A844" s="97" t="str">
        <f t="shared" si="81"/>
        <v/>
      </c>
      <c r="B844" s="98" t="str">
        <f t="shared" si="80"/>
        <v/>
      </c>
      <c r="C844" s="99"/>
      <c r="D844" s="137"/>
      <c r="E844" s="100"/>
      <c r="F844" s="57"/>
      <c r="G844" s="58">
        <f t="shared" si="82"/>
        <v>0</v>
      </c>
      <c r="H844" s="58">
        <f>IF(E844="",0,IFERROR(VLOOKUP(E844,档案费管理台账!$D$4:$H$1000,5,0),0))</f>
        <v>0</v>
      </c>
      <c r="I844" s="57"/>
      <c r="J844" s="57"/>
      <c r="K844" s="57"/>
      <c r="L844" s="57"/>
      <c r="M844" s="58" t="str">
        <f t="shared" si="83"/>
        <v/>
      </c>
      <c r="N844" s="102"/>
    </row>
    <row r="845" spans="1:14">
      <c r="A845" s="97" t="str">
        <f t="shared" si="81"/>
        <v/>
      </c>
      <c r="B845" s="98" t="str">
        <f t="shared" si="80"/>
        <v/>
      </c>
      <c r="C845" s="99"/>
      <c r="D845" s="137"/>
      <c r="E845" s="100"/>
      <c r="F845" s="57"/>
      <c r="G845" s="58">
        <f t="shared" si="82"/>
        <v>0</v>
      </c>
      <c r="H845" s="58">
        <f>IF(E845="",0,IFERROR(VLOOKUP(E845,档案费管理台账!$D$4:$H$1000,5,0),0))</f>
        <v>0</v>
      </c>
      <c r="I845" s="57"/>
      <c r="J845" s="57"/>
      <c r="K845" s="57"/>
      <c r="L845" s="57"/>
      <c r="M845" s="58" t="str">
        <f t="shared" si="83"/>
        <v/>
      </c>
      <c r="N845" s="102"/>
    </row>
    <row r="846" spans="1:14">
      <c r="A846" s="97" t="str">
        <f t="shared" si="81"/>
        <v/>
      </c>
      <c r="B846" s="98" t="str">
        <f t="shared" si="80"/>
        <v/>
      </c>
      <c r="C846" s="99"/>
      <c r="D846" s="137"/>
      <c r="E846" s="100"/>
      <c r="F846" s="57"/>
      <c r="G846" s="58">
        <f t="shared" si="82"/>
        <v>0</v>
      </c>
      <c r="H846" s="58">
        <f>IF(E846="",0,IFERROR(VLOOKUP(E846,档案费管理台账!$D$4:$H$1000,5,0),0))</f>
        <v>0</v>
      </c>
      <c r="I846" s="57"/>
      <c r="J846" s="57"/>
      <c r="K846" s="57"/>
      <c r="L846" s="57"/>
      <c r="M846" s="58" t="str">
        <f t="shared" si="83"/>
        <v/>
      </c>
      <c r="N846" s="102"/>
    </row>
    <row r="847" spans="1:14">
      <c r="A847" s="97" t="str">
        <f t="shared" si="81"/>
        <v/>
      </c>
      <c r="B847" s="98" t="str">
        <f t="shared" si="80"/>
        <v/>
      </c>
      <c r="C847" s="99"/>
      <c r="D847" s="137"/>
      <c r="E847" s="100"/>
      <c r="F847" s="57"/>
      <c r="G847" s="58">
        <f t="shared" si="82"/>
        <v>0</v>
      </c>
      <c r="H847" s="58">
        <f>IF(E847="",0,IFERROR(VLOOKUP(E847,档案费管理台账!$D$4:$H$1000,5,0),0))</f>
        <v>0</v>
      </c>
      <c r="I847" s="57"/>
      <c r="J847" s="57"/>
      <c r="K847" s="57"/>
      <c r="L847" s="57"/>
      <c r="M847" s="58" t="str">
        <f t="shared" si="83"/>
        <v/>
      </c>
      <c r="N847" s="102"/>
    </row>
    <row r="848" spans="1:14">
      <c r="A848" s="97" t="str">
        <f t="shared" si="81"/>
        <v/>
      </c>
      <c r="B848" s="98" t="str">
        <f t="shared" si="80"/>
        <v/>
      </c>
      <c r="C848" s="99"/>
      <c r="D848" s="137"/>
      <c r="E848" s="100"/>
      <c r="F848" s="57"/>
      <c r="G848" s="58">
        <f t="shared" si="82"/>
        <v>0</v>
      </c>
      <c r="H848" s="58">
        <f>IF(E848="",0,IFERROR(VLOOKUP(E848,档案费管理台账!$D$4:$H$1000,5,0),0))</f>
        <v>0</v>
      </c>
      <c r="I848" s="57"/>
      <c r="J848" s="57"/>
      <c r="K848" s="57"/>
      <c r="L848" s="57"/>
      <c r="M848" s="58" t="str">
        <f t="shared" si="83"/>
        <v/>
      </c>
      <c r="N848" s="102"/>
    </row>
    <row r="849" spans="1:14">
      <c r="A849" s="97" t="str">
        <f t="shared" si="81"/>
        <v/>
      </c>
      <c r="B849" s="98" t="str">
        <f t="shared" si="80"/>
        <v/>
      </c>
      <c r="C849" s="99"/>
      <c r="D849" s="137"/>
      <c r="E849" s="100"/>
      <c r="F849" s="57"/>
      <c r="G849" s="58">
        <f t="shared" si="82"/>
        <v>0</v>
      </c>
      <c r="H849" s="58">
        <f>IF(E849="",0,IFERROR(VLOOKUP(E849,档案费管理台账!$D$4:$H$1000,5,0),0))</f>
        <v>0</v>
      </c>
      <c r="I849" s="57"/>
      <c r="J849" s="57"/>
      <c r="K849" s="57"/>
      <c r="L849" s="57"/>
      <c r="M849" s="58" t="str">
        <f t="shared" si="83"/>
        <v/>
      </c>
      <c r="N849" s="102"/>
    </row>
    <row r="850" spans="1:14">
      <c r="A850" s="97" t="str">
        <f t="shared" si="81"/>
        <v/>
      </c>
      <c r="B850" s="98" t="str">
        <f t="shared" si="80"/>
        <v/>
      </c>
      <c r="C850" s="99"/>
      <c r="D850" s="137"/>
      <c r="E850" s="100"/>
      <c r="F850" s="57"/>
      <c r="G850" s="58">
        <f t="shared" si="82"/>
        <v>0</v>
      </c>
      <c r="H850" s="58">
        <f>IF(E850="",0,IFERROR(VLOOKUP(E850,档案费管理台账!$D$4:$H$1000,5,0),0))</f>
        <v>0</v>
      </c>
      <c r="I850" s="57"/>
      <c r="J850" s="57"/>
      <c r="K850" s="57"/>
      <c r="L850" s="57"/>
      <c r="M850" s="58" t="str">
        <f t="shared" si="83"/>
        <v/>
      </c>
      <c r="N850" s="102"/>
    </row>
    <row r="851" spans="1:14">
      <c r="A851" s="97" t="str">
        <f t="shared" si="81"/>
        <v/>
      </c>
      <c r="B851" s="98" t="str">
        <f t="shared" si="80"/>
        <v/>
      </c>
      <c r="C851" s="99"/>
      <c r="D851" s="137"/>
      <c r="E851" s="100"/>
      <c r="F851" s="57"/>
      <c r="G851" s="58">
        <f t="shared" si="82"/>
        <v>0</v>
      </c>
      <c r="H851" s="58">
        <f>IF(E851="",0,IFERROR(VLOOKUP(E851,档案费管理台账!$D$4:$H$1000,5,0),0))</f>
        <v>0</v>
      </c>
      <c r="I851" s="57"/>
      <c r="J851" s="57"/>
      <c r="K851" s="57"/>
      <c r="L851" s="57"/>
      <c r="M851" s="58" t="str">
        <f t="shared" si="83"/>
        <v/>
      </c>
      <c r="N851" s="102"/>
    </row>
    <row r="852" spans="1:14">
      <c r="A852" s="97" t="str">
        <f t="shared" si="81"/>
        <v/>
      </c>
      <c r="B852" s="98" t="str">
        <f t="shared" si="80"/>
        <v/>
      </c>
      <c r="C852" s="99"/>
      <c r="D852" s="137"/>
      <c r="E852" s="100"/>
      <c r="F852" s="57"/>
      <c r="G852" s="58">
        <f t="shared" si="82"/>
        <v>0</v>
      </c>
      <c r="H852" s="58">
        <f>IF(E852="",0,IFERROR(VLOOKUP(E852,档案费管理台账!$D$4:$H$1000,5,0),0))</f>
        <v>0</v>
      </c>
      <c r="I852" s="57"/>
      <c r="J852" s="57"/>
      <c r="K852" s="57"/>
      <c r="L852" s="57"/>
      <c r="M852" s="58" t="str">
        <f t="shared" si="83"/>
        <v/>
      </c>
      <c r="N852" s="102"/>
    </row>
    <row r="853" spans="1:14">
      <c r="A853" s="97" t="str">
        <f t="shared" si="81"/>
        <v/>
      </c>
      <c r="B853" s="98" t="str">
        <f t="shared" si="80"/>
        <v/>
      </c>
      <c r="C853" s="99"/>
      <c r="D853" s="137"/>
      <c r="E853" s="100"/>
      <c r="F853" s="57"/>
      <c r="G853" s="58">
        <f t="shared" si="82"/>
        <v>0</v>
      </c>
      <c r="H853" s="58">
        <f>IF(E853="",0,IFERROR(VLOOKUP(E853,档案费管理台账!$D$4:$H$1000,5,0),0))</f>
        <v>0</v>
      </c>
      <c r="I853" s="57"/>
      <c r="J853" s="57"/>
      <c r="K853" s="57"/>
      <c r="L853" s="57"/>
      <c r="M853" s="58" t="str">
        <f t="shared" si="83"/>
        <v/>
      </c>
      <c r="N853" s="102"/>
    </row>
    <row r="854" spans="1:14">
      <c r="A854" s="97" t="str">
        <f t="shared" si="81"/>
        <v/>
      </c>
      <c r="B854" s="98" t="str">
        <f t="shared" si="80"/>
        <v/>
      </c>
      <c r="C854" s="99"/>
      <c r="D854" s="137"/>
      <c r="E854" s="100"/>
      <c r="F854" s="57"/>
      <c r="G854" s="58">
        <f t="shared" si="82"/>
        <v>0</v>
      </c>
      <c r="H854" s="58">
        <f>IF(E854="",0,IFERROR(VLOOKUP(E854,档案费管理台账!$D$4:$H$1000,5,0),0))</f>
        <v>0</v>
      </c>
      <c r="I854" s="57"/>
      <c r="J854" s="57"/>
      <c r="K854" s="57"/>
      <c r="L854" s="57"/>
      <c r="M854" s="58" t="str">
        <f t="shared" si="83"/>
        <v/>
      </c>
      <c r="N854" s="102"/>
    </row>
    <row r="855" spans="1:14">
      <c r="A855" s="97" t="str">
        <f t="shared" si="81"/>
        <v/>
      </c>
      <c r="B855" s="98" t="str">
        <f t="shared" si="80"/>
        <v/>
      </c>
      <c r="C855" s="99"/>
      <c r="D855" s="137"/>
      <c r="E855" s="100"/>
      <c r="F855" s="57"/>
      <c r="G855" s="58">
        <f t="shared" si="82"/>
        <v>0</v>
      </c>
      <c r="H855" s="58">
        <f>IF(E855="",0,IFERROR(VLOOKUP(E855,档案费管理台账!$D$4:$H$1000,5,0),0))</f>
        <v>0</v>
      </c>
      <c r="I855" s="57"/>
      <c r="J855" s="57"/>
      <c r="K855" s="57"/>
      <c r="L855" s="57"/>
      <c r="M855" s="58" t="str">
        <f t="shared" si="83"/>
        <v/>
      </c>
      <c r="N855" s="102"/>
    </row>
    <row r="856" spans="1:14">
      <c r="A856" s="97" t="str">
        <f t="shared" si="81"/>
        <v/>
      </c>
      <c r="B856" s="98" t="str">
        <f t="shared" si="80"/>
        <v/>
      </c>
      <c r="C856" s="99"/>
      <c r="D856" s="137"/>
      <c r="E856" s="100"/>
      <c r="F856" s="57"/>
      <c r="G856" s="58">
        <f t="shared" si="82"/>
        <v>0</v>
      </c>
      <c r="H856" s="58">
        <f>IF(E856="",0,IFERROR(VLOOKUP(E856,档案费管理台账!$D$4:$H$1000,5,0),0))</f>
        <v>0</v>
      </c>
      <c r="I856" s="57"/>
      <c r="J856" s="57"/>
      <c r="K856" s="57"/>
      <c r="L856" s="57"/>
      <c r="M856" s="58" t="str">
        <f t="shared" si="83"/>
        <v/>
      </c>
      <c r="N856" s="102"/>
    </row>
    <row r="857" spans="1:14">
      <c r="A857" s="97" t="str">
        <f t="shared" si="81"/>
        <v/>
      </c>
      <c r="B857" s="98" t="str">
        <f t="shared" si="80"/>
        <v/>
      </c>
      <c r="C857" s="99"/>
      <c r="D857" s="137"/>
      <c r="E857" s="100"/>
      <c r="F857" s="57"/>
      <c r="G857" s="58">
        <f t="shared" si="82"/>
        <v>0</v>
      </c>
      <c r="H857" s="58">
        <f>IF(E857="",0,IFERROR(VLOOKUP(E857,档案费管理台账!$D$4:$H$1000,5,0),0))</f>
        <v>0</v>
      </c>
      <c r="I857" s="57"/>
      <c r="J857" s="57"/>
      <c r="K857" s="57"/>
      <c r="L857" s="57"/>
      <c r="M857" s="58" t="str">
        <f t="shared" si="83"/>
        <v/>
      </c>
      <c r="N857" s="102"/>
    </row>
    <row r="858" spans="1:14">
      <c r="A858" s="97" t="str">
        <f t="shared" si="81"/>
        <v/>
      </c>
      <c r="B858" s="98" t="str">
        <f t="shared" si="80"/>
        <v/>
      </c>
      <c r="C858" s="99"/>
      <c r="D858" s="137"/>
      <c r="E858" s="100"/>
      <c r="F858" s="57"/>
      <c r="G858" s="58">
        <f t="shared" si="82"/>
        <v>0</v>
      </c>
      <c r="H858" s="58">
        <f>IF(E858="",0,IFERROR(VLOOKUP(E858,档案费管理台账!$D$4:$H$1000,5,0),0))</f>
        <v>0</v>
      </c>
      <c r="I858" s="57"/>
      <c r="J858" s="57"/>
      <c r="K858" s="57"/>
      <c r="L858" s="57"/>
      <c r="M858" s="58" t="str">
        <f t="shared" si="83"/>
        <v/>
      </c>
      <c r="N858" s="102"/>
    </row>
    <row r="859" spans="1:14">
      <c r="A859" s="97" t="str">
        <f t="shared" si="81"/>
        <v/>
      </c>
      <c r="B859" s="98" t="str">
        <f t="shared" si="80"/>
        <v/>
      </c>
      <c r="C859" s="99"/>
      <c r="D859" s="137"/>
      <c r="E859" s="100"/>
      <c r="F859" s="57"/>
      <c r="G859" s="58">
        <f t="shared" si="82"/>
        <v>0</v>
      </c>
      <c r="H859" s="58">
        <f>IF(E859="",0,IFERROR(VLOOKUP(E859,档案费管理台账!$D$4:$H$1000,5,0),0))</f>
        <v>0</v>
      </c>
      <c r="I859" s="57"/>
      <c r="J859" s="57"/>
      <c r="K859" s="57"/>
      <c r="L859" s="57"/>
      <c r="M859" s="58" t="str">
        <f t="shared" si="83"/>
        <v/>
      </c>
      <c r="N859" s="102"/>
    </row>
    <row r="860" spans="1:14">
      <c r="A860" s="97" t="str">
        <f t="shared" si="81"/>
        <v/>
      </c>
      <c r="B860" s="98" t="str">
        <f t="shared" si="80"/>
        <v/>
      </c>
      <c r="C860" s="99"/>
      <c r="D860" s="137"/>
      <c r="E860" s="100"/>
      <c r="F860" s="57"/>
      <c r="G860" s="58">
        <f t="shared" si="82"/>
        <v>0</v>
      </c>
      <c r="H860" s="58">
        <f>IF(E860="",0,IFERROR(VLOOKUP(E860,档案费管理台账!$D$4:$H$1000,5,0),0))</f>
        <v>0</v>
      </c>
      <c r="I860" s="57"/>
      <c r="J860" s="57"/>
      <c r="K860" s="57"/>
      <c r="L860" s="57"/>
      <c r="M860" s="58" t="str">
        <f t="shared" si="83"/>
        <v/>
      </c>
      <c r="N860" s="102"/>
    </row>
    <row r="861" spans="1:14">
      <c r="A861" s="97" t="str">
        <f t="shared" si="81"/>
        <v/>
      </c>
      <c r="B861" s="98" t="str">
        <f t="shared" si="80"/>
        <v/>
      </c>
      <c r="C861" s="99"/>
      <c r="D861" s="137"/>
      <c r="E861" s="100"/>
      <c r="F861" s="57"/>
      <c r="G861" s="58">
        <f t="shared" si="82"/>
        <v>0</v>
      </c>
      <c r="H861" s="58">
        <f>IF(E861="",0,IFERROR(VLOOKUP(E861,档案费管理台账!$D$4:$H$1000,5,0),0))</f>
        <v>0</v>
      </c>
      <c r="I861" s="57"/>
      <c r="J861" s="57"/>
      <c r="K861" s="57"/>
      <c r="L861" s="57"/>
      <c r="M861" s="58" t="str">
        <f t="shared" si="83"/>
        <v/>
      </c>
      <c r="N861" s="102"/>
    </row>
    <row r="862" spans="1:14">
      <c r="A862" s="97" t="str">
        <f t="shared" si="81"/>
        <v/>
      </c>
      <c r="B862" s="98" t="str">
        <f t="shared" si="80"/>
        <v/>
      </c>
      <c r="C862" s="99"/>
      <c r="D862" s="137"/>
      <c r="E862" s="100"/>
      <c r="F862" s="57"/>
      <c r="G862" s="58">
        <f t="shared" si="82"/>
        <v>0</v>
      </c>
      <c r="H862" s="58">
        <f>IF(E862="",0,IFERROR(VLOOKUP(E862,档案费管理台账!$D$4:$H$1000,5,0),0))</f>
        <v>0</v>
      </c>
      <c r="I862" s="57"/>
      <c r="J862" s="57"/>
      <c r="K862" s="57"/>
      <c r="L862" s="57"/>
      <c r="M862" s="58" t="str">
        <f t="shared" si="83"/>
        <v/>
      </c>
      <c r="N862" s="102"/>
    </row>
    <row r="863" spans="1:14">
      <c r="A863" s="97" t="str">
        <f t="shared" si="81"/>
        <v/>
      </c>
      <c r="B863" s="98" t="str">
        <f t="shared" si="80"/>
        <v/>
      </c>
      <c r="C863" s="99"/>
      <c r="D863" s="137"/>
      <c r="E863" s="100"/>
      <c r="F863" s="57"/>
      <c r="G863" s="58">
        <f t="shared" si="82"/>
        <v>0</v>
      </c>
      <c r="H863" s="58">
        <f>IF(E863="",0,IFERROR(VLOOKUP(E863,档案费管理台账!$D$4:$H$1000,5,0),0))</f>
        <v>0</v>
      </c>
      <c r="I863" s="57"/>
      <c r="J863" s="57"/>
      <c r="K863" s="57"/>
      <c r="L863" s="57"/>
      <c r="M863" s="58" t="str">
        <f t="shared" si="83"/>
        <v/>
      </c>
      <c r="N863" s="102"/>
    </row>
    <row r="864" spans="1:14">
      <c r="A864" s="97" t="str">
        <f t="shared" si="81"/>
        <v/>
      </c>
      <c r="B864" s="98" t="str">
        <f t="shared" si="80"/>
        <v/>
      </c>
      <c r="C864" s="99"/>
      <c r="D864" s="137"/>
      <c r="E864" s="100"/>
      <c r="F864" s="57"/>
      <c r="G864" s="58">
        <f t="shared" si="82"/>
        <v>0</v>
      </c>
      <c r="H864" s="58">
        <f>IF(E864="",0,IFERROR(VLOOKUP(E864,档案费管理台账!$D$4:$H$1000,5,0),0))</f>
        <v>0</v>
      </c>
      <c r="I864" s="57"/>
      <c r="J864" s="57"/>
      <c r="K864" s="57"/>
      <c r="L864" s="57"/>
      <c r="M864" s="58" t="str">
        <f t="shared" si="83"/>
        <v/>
      </c>
      <c r="N864" s="102"/>
    </row>
    <row r="865" spans="1:14">
      <c r="A865" s="97" t="str">
        <f t="shared" si="81"/>
        <v/>
      </c>
      <c r="B865" s="98" t="str">
        <f t="shared" si="80"/>
        <v/>
      </c>
      <c r="C865" s="99"/>
      <c r="D865" s="137"/>
      <c r="E865" s="100"/>
      <c r="F865" s="57"/>
      <c r="G865" s="58">
        <f t="shared" si="82"/>
        <v>0</v>
      </c>
      <c r="H865" s="58">
        <f>IF(E865="",0,IFERROR(VLOOKUP(E865,档案费管理台账!$D$4:$H$1000,5,0),0))</f>
        <v>0</v>
      </c>
      <c r="I865" s="57"/>
      <c r="J865" s="57"/>
      <c r="K865" s="57"/>
      <c r="L865" s="57"/>
      <c r="M865" s="58" t="str">
        <f t="shared" si="83"/>
        <v/>
      </c>
      <c r="N865" s="102"/>
    </row>
    <row r="866" spans="1:14">
      <c r="A866" s="97" t="str">
        <f t="shared" si="81"/>
        <v/>
      </c>
      <c r="B866" s="98" t="str">
        <f t="shared" si="80"/>
        <v/>
      </c>
      <c r="C866" s="99"/>
      <c r="D866" s="137"/>
      <c r="E866" s="100"/>
      <c r="F866" s="57"/>
      <c r="G866" s="58">
        <f t="shared" si="82"/>
        <v>0</v>
      </c>
      <c r="H866" s="58">
        <f>IF(E866="",0,IFERROR(VLOOKUP(E866,档案费管理台账!$D$4:$H$1000,5,0),0))</f>
        <v>0</v>
      </c>
      <c r="I866" s="57"/>
      <c r="J866" s="57"/>
      <c r="K866" s="57"/>
      <c r="L866" s="57"/>
      <c r="M866" s="58" t="str">
        <f t="shared" si="83"/>
        <v/>
      </c>
      <c r="N866" s="102"/>
    </row>
    <row r="867" spans="1:14">
      <c r="A867" s="97" t="str">
        <f t="shared" si="81"/>
        <v/>
      </c>
      <c r="B867" s="98" t="str">
        <f t="shared" si="80"/>
        <v/>
      </c>
      <c r="C867" s="99"/>
      <c r="D867" s="137"/>
      <c r="E867" s="100"/>
      <c r="F867" s="57"/>
      <c r="G867" s="58">
        <f t="shared" si="82"/>
        <v>0</v>
      </c>
      <c r="H867" s="58">
        <f>IF(E867="",0,IFERROR(VLOOKUP(E867,档案费管理台账!$D$4:$H$1000,5,0),0))</f>
        <v>0</v>
      </c>
      <c r="I867" s="57"/>
      <c r="J867" s="57"/>
      <c r="K867" s="57"/>
      <c r="L867" s="57"/>
      <c r="M867" s="58" t="str">
        <f t="shared" si="83"/>
        <v/>
      </c>
      <c r="N867" s="102"/>
    </row>
    <row r="868" spans="1:14">
      <c r="A868" s="97" t="str">
        <f t="shared" si="81"/>
        <v/>
      </c>
      <c r="B868" s="98" t="str">
        <f t="shared" si="80"/>
        <v/>
      </c>
      <c r="C868" s="99"/>
      <c r="D868" s="137"/>
      <c r="E868" s="100"/>
      <c r="F868" s="57"/>
      <c r="G868" s="58">
        <f t="shared" si="82"/>
        <v>0</v>
      </c>
      <c r="H868" s="58">
        <f>IF(E868="",0,IFERROR(VLOOKUP(E868,档案费管理台账!$D$4:$H$1000,5,0),0))</f>
        <v>0</v>
      </c>
      <c r="I868" s="57"/>
      <c r="J868" s="57"/>
      <c r="K868" s="57"/>
      <c r="L868" s="57"/>
      <c r="M868" s="58" t="str">
        <f t="shared" si="83"/>
        <v/>
      </c>
      <c r="N868" s="102"/>
    </row>
    <row r="869" spans="1:14">
      <c r="A869" s="97" t="str">
        <f t="shared" si="81"/>
        <v/>
      </c>
      <c r="B869" s="98" t="str">
        <f t="shared" si="80"/>
        <v/>
      </c>
      <c r="C869" s="99"/>
      <c r="D869" s="137"/>
      <c r="E869" s="100"/>
      <c r="F869" s="57"/>
      <c r="G869" s="58">
        <f t="shared" si="82"/>
        <v>0</v>
      </c>
      <c r="H869" s="58">
        <f>IF(E869="",0,IFERROR(VLOOKUP(E869,档案费管理台账!$D$4:$H$1000,5,0),0))</f>
        <v>0</v>
      </c>
      <c r="I869" s="57"/>
      <c r="J869" s="57"/>
      <c r="K869" s="57"/>
      <c r="L869" s="57"/>
      <c r="M869" s="58" t="str">
        <f t="shared" si="83"/>
        <v/>
      </c>
      <c r="N869" s="102"/>
    </row>
    <row r="870" spans="1:14">
      <c r="A870" s="97" t="str">
        <f t="shared" si="81"/>
        <v/>
      </c>
      <c r="B870" s="98" t="str">
        <f t="shared" si="80"/>
        <v/>
      </c>
      <c r="C870" s="99"/>
      <c r="D870" s="137"/>
      <c r="E870" s="100"/>
      <c r="F870" s="57"/>
      <c r="G870" s="58">
        <f t="shared" si="82"/>
        <v>0</v>
      </c>
      <c r="H870" s="58">
        <f>IF(E870="",0,IFERROR(VLOOKUP(E870,档案费管理台账!$D$4:$H$1000,5,0),0))</f>
        <v>0</v>
      </c>
      <c r="I870" s="57"/>
      <c r="J870" s="57"/>
      <c r="K870" s="57"/>
      <c r="L870" s="57"/>
      <c r="M870" s="58" t="str">
        <f t="shared" si="83"/>
        <v/>
      </c>
      <c r="N870" s="102"/>
    </row>
    <row r="871" spans="1:14">
      <c r="A871" s="97" t="str">
        <f t="shared" si="81"/>
        <v/>
      </c>
      <c r="B871" s="98" t="str">
        <f t="shared" si="80"/>
        <v/>
      </c>
      <c r="C871" s="99"/>
      <c r="D871" s="137"/>
      <c r="E871" s="100"/>
      <c r="F871" s="57"/>
      <c r="G871" s="58">
        <f t="shared" si="82"/>
        <v>0</v>
      </c>
      <c r="H871" s="58">
        <f>IF(E871="",0,IFERROR(VLOOKUP(E871,档案费管理台账!$D$4:$H$1000,5,0),0))</f>
        <v>0</v>
      </c>
      <c r="I871" s="57"/>
      <c r="J871" s="57"/>
      <c r="K871" s="57"/>
      <c r="L871" s="57"/>
      <c r="M871" s="58" t="str">
        <f t="shared" si="83"/>
        <v/>
      </c>
      <c r="N871" s="102"/>
    </row>
    <row r="872" spans="1:14">
      <c r="A872" s="97" t="str">
        <f t="shared" si="81"/>
        <v/>
      </c>
      <c r="B872" s="98" t="str">
        <f t="shared" si="80"/>
        <v/>
      </c>
      <c r="C872" s="99"/>
      <c r="D872" s="137"/>
      <c r="E872" s="100"/>
      <c r="F872" s="57"/>
      <c r="G872" s="58">
        <f t="shared" si="82"/>
        <v>0</v>
      </c>
      <c r="H872" s="58">
        <f>IF(E872="",0,IFERROR(VLOOKUP(E872,档案费管理台账!$D$4:$H$1000,5,0),0))</f>
        <v>0</v>
      </c>
      <c r="I872" s="57"/>
      <c r="J872" s="57"/>
      <c r="K872" s="57"/>
      <c r="L872" s="57"/>
      <c r="M872" s="58" t="str">
        <f t="shared" si="83"/>
        <v/>
      </c>
      <c r="N872" s="102"/>
    </row>
    <row r="873" spans="1:14">
      <c r="A873" s="97" t="str">
        <f t="shared" si="81"/>
        <v/>
      </c>
      <c r="B873" s="98" t="str">
        <f t="shared" si="80"/>
        <v/>
      </c>
      <c r="C873" s="99"/>
      <c r="D873" s="137"/>
      <c r="E873" s="100"/>
      <c r="F873" s="57"/>
      <c r="G873" s="58">
        <f t="shared" si="82"/>
        <v>0</v>
      </c>
      <c r="H873" s="58">
        <f>IF(E873="",0,IFERROR(VLOOKUP(E873,档案费管理台账!$D$4:$H$1000,5,0),0))</f>
        <v>0</v>
      </c>
      <c r="I873" s="57"/>
      <c r="J873" s="57"/>
      <c r="K873" s="57"/>
      <c r="L873" s="57"/>
      <c r="M873" s="58" t="str">
        <f t="shared" si="83"/>
        <v/>
      </c>
      <c r="N873" s="102"/>
    </row>
    <row r="874" spans="1:14">
      <c r="A874" s="97" t="str">
        <f t="shared" si="81"/>
        <v/>
      </c>
      <c r="B874" s="98" t="str">
        <f t="shared" si="80"/>
        <v/>
      </c>
      <c r="C874" s="99"/>
      <c r="D874" s="137"/>
      <c r="E874" s="100"/>
      <c r="F874" s="57"/>
      <c r="G874" s="58">
        <f t="shared" si="82"/>
        <v>0</v>
      </c>
      <c r="H874" s="58">
        <f>IF(E874="",0,IFERROR(VLOOKUP(E874,档案费管理台账!$D$4:$H$1000,5,0),0))</f>
        <v>0</v>
      </c>
      <c r="I874" s="57"/>
      <c r="J874" s="57"/>
      <c r="K874" s="57"/>
      <c r="L874" s="57"/>
      <c r="M874" s="58" t="str">
        <f t="shared" si="83"/>
        <v/>
      </c>
      <c r="N874" s="102"/>
    </row>
    <row r="875" spans="1:14">
      <c r="A875" s="97" t="str">
        <f t="shared" si="81"/>
        <v/>
      </c>
      <c r="B875" s="98" t="str">
        <f t="shared" si="80"/>
        <v/>
      </c>
      <c r="C875" s="99"/>
      <c r="D875" s="137"/>
      <c r="E875" s="100"/>
      <c r="F875" s="57"/>
      <c r="G875" s="58">
        <f t="shared" si="82"/>
        <v>0</v>
      </c>
      <c r="H875" s="58">
        <f>IF(E875="",0,IFERROR(VLOOKUP(E875,档案费管理台账!$D$4:$H$1000,5,0),0))</f>
        <v>0</v>
      </c>
      <c r="I875" s="57"/>
      <c r="J875" s="57"/>
      <c r="K875" s="57"/>
      <c r="L875" s="57"/>
      <c r="M875" s="58" t="str">
        <f t="shared" si="83"/>
        <v/>
      </c>
      <c r="N875" s="102"/>
    </row>
    <row r="876" spans="1:14">
      <c r="A876" s="97" t="str">
        <f t="shared" si="81"/>
        <v/>
      </c>
      <c r="B876" s="98" t="str">
        <f t="shared" ref="B876:B939" si="84">IF(C876="","",MONTH(C876)&amp;"月")</f>
        <v/>
      </c>
      <c r="C876" s="99"/>
      <c r="D876" s="137"/>
      <c r="E876" s="100"/>
      <c r="F876" s="57"/>
      <c r="G876" s="58">
        <f t="shared" si="82"/>
        <v>0</v>
      </c>
      <c r="H876" s="58">
        <f>IF(E876="",0,IFERROR(VLOOKUP(E876,档案费管理台账!$D$4:$H$1000,5,0),0))</f>
        <v>0</v>
      </c>
      <c r="I876" s="57"/>
      <c r="J876" s="57"/>
      <c r="K876" s="57"/>
      <c r="L876" s="57"/>
      <c r="M876" s="58" t="str">
        <f t="shared" si="83"/>
        <v/>
      </c>
      <c r="N876" s="102"/>
    </row>
    <row r="877" spans="1:14">
      <c r="A877" s="97" t="str">
        <f t="shared" ref="A877:A940" si="85">IF(C877="","",ROW()-42)</f>
        <v/>
      </c>
      <c r="B877" s="98" t="str">
        <f t="shared" si="84"/>
        <v/>
      </c>
      <c r="C877" s="99"/>
      <c r="D877" s="137"/>
      <c r="E877" s="100"/>
      <c r="F877" s="57"/>
      <c r="G877" s="58">
        <f t="shared" ref="G877:G940" si="86">IF(F877="",0,F877*$K$41)</f>
        <v>0</v>
      </c>
      <c r="H877" s="58">
        <f>IF(E877="",0,IFERROR(VLOOKUP(E877,档案费管理台账!$D$4:$H$1000,5,0),0))</f>
        <v>0</v>
      </c>
      <c r="I877" s="57"/>
      <c r="J877" s="57"/>
      <c r="K877" s="57"/>
      <c r="L877" s="57"/>
      <c r="M877" s="58" t="str">
        <f t="shared" ref="M877:M940" si="87">IF(C877="","",ROUND(M876+G877-I877-J877-K877-L877-H877,2))</f>
        <v/>
      </c>
      <c r="N877" s="102"/>
    </row>
    <row r="878" spans="1:14">
      <c r="A878" s="97" t="str">
        <f t="shared" si="85"/>
        <v/>
      </c>
      <c r="B878" s="98" t="str">
        <f t="shared" si="84"/>
        <v/>
      </c>
      <c r="C878" s="99"/>
      <c r="D878" s="137"/>
      <c r="E878" s="100"/>
      <c r="F878" s="57"/>
      <c r="G878" s="58">
        <f t="shared" si="86"/>
        <v>0</v>
      </c>
      <c r="H878" s="58">
        <f>IF(E878="",0,IFERROR(VLOOKUP(E878,档案费管理台账!$D$4:$H$1000,5,0),0))</f>
        <v>0</v>
      </c>
      <c r="I878" s="57"/>
      <c r="J878" s="57"/>
      <c r="K878" s="57"/>
      <c r="L878" s="57"/>
      <c r="M878" s="58" t="str">
        <f t="shared" si="87"/>
        <v/>
      </c>
      <c r="N878" s="102"/>
    </row>
    <row r="879" spans="1:14">
      <c r="A879" s="97" t="str">
        <f t="shared" si="85"/>
        <v/>
      </c>
      <c r="B879" s="98" t="str">
        <f t="shared" si="84"/>
        <v/>
      </c>
      <c r="C879" s="99"/>
      <c r="D879" s="137"/>
      <c r="E879" s="100"/>
      <c r="F879" s="57"/>
      <c r="G879" s="58">
        <f t="shared" si="86"/>
        <v>0</v>
      </c>
      <c r="H879" s="58">
        <f>IF(E879="",0,IFERROR(VLOOKUP(E879,档案费管理台账!$D$4:$H$1000,5,0),0))</f>
        <v>0</v>
      </c>
      <c r="I879" s="57"/>
      <c r="J879" s="57"/>
      <c r="K879" s="57"/>
      <c r="L879" s="57"/>
      <c r="M879" s="58" t="str">
        <f t="shared" si="87"/>
        <v/>
      </c>
      <c r="N879" s="102"/>
    </row>
    <row r="880" spans="1:14">
      <c r="A880" s="97" t="str">
        <f t="shared" si="85"/>
        <v/>
      </c>
      <c r="B880" s="98" t="str">
        <f t="shared" si="84"/>
        <v/>
      </c>
      <c r="C880" s="99"/>
      <c r="D880" s="137"/>
      <c r="E880" s="100"/>
      <c r="F880" s="57"/>
      <c r="G880" s="58">
        <f t="shared" si="86"/>
        <v>0</v>
      </c>
      <c r="H880" s="58">
        <f>IF(E880="",0,IFERROR(VLOOKUP(E880,档案费管理台账!$D$4:$H$1000,5,0),0))</f>
        <v>0</v>
      </c>
      <c r="I880" s="57"/>
      <c r="J880" s="57"/>
      <c r="K880" s="57"/>
      <c r="L880" s="57"/>
      <c r="M880" s="58" t="str">
        <f t="shared" si="87"/>
        <v/>
      </c>
      <c r="N880" s="102"/>
    </row>
    <row r="881" spans="1:14">
      <c r="A881" s="97" t="str">
        <f t="shared" si="85"/>
        <v/>
      </c>
      <c r="B881" s="98" t="str">
        <f t="shared" si="84"/>
        <v/>
      </c>
      <c r="C881" s="99"/>
      <c r="D881" s="137"/>
      <c r="E881" s="100"/>
      <c r="F881" s="57"/>
      <c r="G881" s="58">
        <f t="shared" si="86"/>
        <v>0</v>
      </c>
      <c r="H881" s="58">
        <f>IF(E881="",0,IFERROR(VLOOKUP(E881,档案费管理台账!$D$4:$H$1000,5,0),0))</f>
        <v>0</v>
      </c>
      <c r="I881" s="57"/>
      <c r="J881" s="57"/>
      <c r="K881" s="57"/>
      <c r="L881" s="57"/>
      <c r="M881" s="58" t="str">
        <f t="shared" si="87"/>
        <v/>
      </c>
      <c r="N881" s="102"/>
    </row>
    <row r="882" spans="1:14">
      <c r="A882" s="97" t="str">
        <f t="shared" si="85"/>
        <v/>
      </c>
      <c r="B882" s="98" t="str">
        <f t="shared" si="84"/>
        <v/>
      </c>
      <c r="C882" s="99"/>
      <c r="D882" s="137"/>
      <c r="E882" s="100"/>
      <c r="F882" s="57"/>
      <c r="G882" s="58">
        <f t="shared" si="86"/>
        <v>0</v>
      </c>
      <c r="H882" s="58">
        <f>IF(E882="",0,IFERROR(VLOOKUP(E882,档案费管理台账!$D$4:$H$1000,5,0),0))</f>
        <v>0</v>
      </c>
      <c r="I882" s="57"/>
      <c r="J882" s="57"/>
      <c r="K882" s="57"/>
      <c r="L882" s="57"/>
      <c r="M882" s="58" t="str">
        <f t="shared" si="87"/>
        <v/>
      </c>
      <c r="N882" s="102"/>
    </row>
    <row r="883" spans="1:14">
      <c r="A883" s="97" t="str">
        <f t="shared" si="85"/>
        <v/>
      </c>
      <c r="B883" s="98" t="str">
        <f t="shared" si="84"/>
        <v/>
      </c>
      <c r="C883" s="99"/>
      <c r="D883" s="137"/>
      <c r="E883" s="100"/>
      <c r="F883" s="57"/>
      <c r="G883" s="58">
        <f t="shared" si="86"/>
        <v>0</v>
      </c>
      <c r="H883" s="58">
        <f>IF(E883="",0,IFERROR(VLOOKUP(E883,档案费管理台账!$D$4:$H$1000,5,0),0))</f>
        <v>0</v>
      </c>
      <c r="I883" s="57"/>
      <c r="J883" s="57"/>
      <c r="K883" s="57"/>
      <c r="L883" s="57"/>
      <c r="M883" s="58" t="str">
        <f t="shared" si="87"/>
        <v/>
      </c>
      <c r="N883" s="102"/>
    </row>
    <row r="884" spans="1:14">
      <c r="A884" s="97" t="str">
        <f t="shared" si="85"/>
        <v/>
      </c>
      <c r="B884" s="98" t="str">
        <f t="shared" si="84"/>
        <v/>
      </c>
      <c r="C884" s="99"/>
      <c r="D884" s="137"/>
      <c r="E884" s="100"/>
      <c r="F884" s="57"/>
      <c r="G884" s="58">
        <f t="shared" si="86"/>
        <v>0</v>
      </c>
      <c r="H884" s="58">
        <f>IF(E884="",0,IFERROR(VLOOKUP(E884,档案费管理台账!$D$4:$H$1000,5,0),0))</f>
        <v>0</v>
      </c>
      <c r="I884" s="57"/>
      <c r="J884" s="57"/>
      <c r="K884" s="57"/>
      <c r="L884" s="57"/>
      <c r="M884" s="58" t="str">
        <f t="shared" si="87"/>
        <v/>
      </c>
      <c r="N884" s="102"/>
    </row>
    <row r="885" spans="1:14">
      <c r="A885" s="97" t="str">
        <f t="shared" si="85"/>
        <v/>
      </c>
      <c r="B885" s="98" t="str">
        <f t="shared" si="84"/>
        <v/>
      </c>
      <c r="C885" s="99"/>
      <c r="D885" s="137"/>
      <c r="E885" s="100"/>
      <c r="F885" s="57"/>
      <c r="G885" s="58">
        <f t="shared" si="86"/>
        <v>0</v>
      </c>
      <c r="H885" s="58">
        <f>IF(E885="",0,IFERROR(VLOOKUP(E885,档案费管理台账!$D$4:$H$1000,5,0),0))</f>
        <v>0</v>
      </c>
      <c r="I885" s="57"/>
      <c r="J885" s="57"/>
      <c r="K885" s="57"/>
      <c r="L885" s="57"/>
      <c r="M885" s="58" t="str">
        <f t="shared" si="87"/>
        <v/>
      </c>
      <c r="N885" s="102"/>
    </row>
    <row r="886" spans="1:14">
      <c r="A886" s="97" t="str">
        <f t="shared" si="85"/>
        <v/>
      </c>
      <c r="B886" s="98" t="str">
        <f t="shared" si="84"/>
        <v/>
      </c>
      <c r="C886" s="99"/>
      <c r="D886" s="137"/>
      <c r="E886" s="100"/>
      <c r="F886" s="57"/>
      <c r="G886" s="58">
        <f t="shared" si="86"/>
        <v>0</v>
      </c>
      <c r="H886" s="58">
        <f>IF(E886="",0,IFERROR(VLOOKUP(E886,档案费管理台账!$D$4:$H$1000,5,0),0))</f>
        <v>0</v>
      </c>
      <c r="I886" s="57"/>
      <c r="J886" s="57"/>
      <c r="K886" s="57"/>
      <c r="L886" s="57"/>
      <c r="M886" s="58" t="str">
        <f t="shared" si="87"/>
        <v/>
      </c>
      <c r="N886" s="102"/>
    </row>
    <row r="887" spans="1:14">
      <c r="A887" s="97" t="str">
        <f t="shared" si="85"/>
        <v/>
      </c>
      <c r="B887" s="98" t="str">
        <f t="shared" si="84"/>
        <v/>
      </c>
      <c r="C887" s="99"/>
      <c r="D887" s="137"/>
      <c r="E887" s="100"/>
      <c r="F887" s="57"/>
      <c r="G887" s="58">
        <f t="shared" si="86"/>
        <v>0</v>
      </c>
      <c r="H887" s="58">
        <f>IF(E887="",0,IFERROR(VLOOKUP(E887,档案费管理台账!$D$4:$H$1000,5,0),0))</f>
        <v>0</v>
      </c>
      <c r="I887" s="57"/>
      <c r="J887" s="57"/>
      <c r="K887" s="57"/>
      <c r="L887" s="57"/>
      <c r="M887" s="58" t="str">
        <f t="shared" si="87"/>
        <v/>
      </c>
      <c r="N887" s="102"/>
    </row>
    <row r="888" spans="1:14">
      <c r="A888" s="97" t="str">
        <f t="shared" si="85"/>
        <v/>
      </c>
      <c r="B888" s="98" t="str">
        <f t="shared" si="84"/>
        <v/>
      </c>
      <c r="C888" s="99"/>
      <c r="D888" s="137"/>
      <c r="E888" s="100"/>
      <c r="F888" s="57"/>
      <c r="G888" s="58">
        <f t="shared" si="86"/>
        <v>0</v>
      </c>
      <c r="H888" s="58">
        <f>IF(E888="",0,IFERROR(VLOOKUP(E888,档案费管理台账!$D$4:$H$1000,5,0),0))</f>
        <v>0</v>
      </c>
      <c r="I888" s="57"/>
      <c r="J888" s="57"/>
      <c r="K888" s="57"/>
      <c r="L888" s="57"/>
      <c r="M888" s="58" t="str">
        <f t="shared" si="87"/>
        <v/>
      </c>
      <c r="N888" s="102"/>
    </row>
    <row r="889" spans="1:14">
      <c r="A889" s="97" t="str">
        <f t="shared" si="85"/>
        <v/>
      </c>
      <c r="B889" s="98" t="str">
        <f t="shared" si="84"/>
        <v/>
      </c>
      <c r="C889" s="99"/>
      <c r="D889" s="137"/>
      <c r="E889" s="100"/>
      <c r="F889" s="57"/>
      <c r="G889" s="58">
        <f t="shared" si="86"/>
        <v>0</v>
      </c>
      <c r="H889" s="58">
        <f>IF(E889="",0,IFERROR(VLOOKUP(E889,档案费管理台账!$D$4:$H$1000,5,0),0))</f>
        <v>0</v>
      </c>
      <c r="I889" s="57"/>
      <c r="J889" s="57"/>
      <c r="K889" s="57"/>
      <c r="L889" s="57"/>
      <c r="M889" s="58" t="str">
        <f t="shared" si="87"/>
        <v/>
      </c>
      <c r="N889" s="102"/>
    </row>
    <row r="890" spans="1:14">
      <c r="A890" s="97" t="str">
        <f t="shared" si="85"/>
        <v/>
      </c>
      <c r="B890" s="98" t="str">
        <f t="shared" si="84"/>
        <v/>
      </c>
      <c r="C890" s="99"/>
      <c r="D890" s="137"/>
      <c r="E890" s="100"/>
      <c r="F890" s="57"/>
      <c r="G890" s="58">
        <f t="shared" si="86"/>
        <v>0</v>
      </c>
      <c r="H890" s="58">
        <f>IF(E890="",0,IFERROR(VLOOKUP(E890,档案费管理台账!$D$4:$H$1000,5,0),0))</f>
        <v>0</v>
      </c>
      <c r="I890" s="57"/>
      <c r="J890" s="57"/>
      <c r="K890" s="57"/>
      <c r="L890" s="57"/>
      <c r="M890" s="58" t="str">
        <f t="shared" si="87"/>
        <v/>
      </c>
      <c r="N890" s="102"/>
    </row>
    <row r="891" spans="1:14">
      <c r="A891" s="97" t="str">
        <f t="shared" si="85"/>
        <v/>
      </c>
      <c r="B891" s="98" t="str">
        <f t="shared" si="84"/>
        <v/>
      </c>
      <c r="C891" s="99"/>
      <c r="D891" s="137"/>
      <c r="E891" s="100"/>
      <c r="F891" s="57"/>
      <c r="G891" s="58">
        <f t="shared" si="86"/>
        <v>0</v>
      </c>
      <c r="H891" s="58">
        <f>IF(E891="",0,IFERROR(VLOOKUP(E891,档案费管理台账!$D$4:$H$1000,5,0),0))</f>
        <v>0</v>
      </c>
      <c r="I891" s="57"/>
      <c r="J891" s="57"/>
      <c r="K891" s="57"/>
      <c r="L891" s="57"/>
      <c r="M891" s="58" t="str">
        <f t="shared" si="87"/>
        <v/>
      </c>
      <c r="N891" s="102"/>
    </row>
    <row r="892" spans="1:14">
      <c r="A892" s="97" t="str">
        <f t="shared" si="85"/>
        <v/>
      </c>
      <c r="B892" s="98" t="str">
        <f t="shared" si="84"/>
        <v/>
      </c>
      <c r="C892" s="99"/>
      <c r="D892" s="137"/>
      <c r="E892" s="100"/>
      <c r="F892" s="57"/>
      <c r="G892" s="58">
        <f t="shared" si="86"/>
        <v>0</v>
      </c>
      <c r="H892" s="58">
        <f>IF(E892="",0,IFERROR(VLOOKUP(E892,档案费管理台账!$D$4:$H$1000,5,0),0))</f>
        <v>0</v>
      </c>
      <c r="I892" s="57"/>
      <c r="J892" s="57"/>
      <c r="K892" s="57"/>
      <c r="L892" s="57"/>
      <c r="M892" s="58" t="str">
        <f t="shared" si="87"/>
        <v/>
      </c>
      <c r="N892" s="102"/>
    </row>
    <row r="893" spans="1:14">
      <c r="A893" s="97" t="str">
        <f t="shared" si="85"/>
        <v/>
      </c>
      <c r="B893" s="98" t="str">
        <f t="shared" si="84"/>
        <v/>
      </c>
      <c r="C893" s="99"/>
      <c r="D893" s="137"/>
      <c r="E893" s="100"/>
      <c r="F893" s="57"/>
      <c r="G893" s="58">
        <f t="shared" si="86"/>
        <v>0</v>
      </c>
      <c r="H893" s="58">
        <f>IF(E893="",0,IFERROR(VLOOKUP(E893,档案费管理台账!$D$4:$H$1000,5,0),0))</f>
        <v>0</v>
      </c>
      <c r="I893" s="57"/>
      <c r="J893" s="57"/>
      <c r="K893" s="57"/>
      <c r="L893" s="57"/>
      <c r="M893" s="58" t="str">
        <f t="shared" si="87"/>
        <v/>
      </c>
      <c r="N893" s="102"/>
    </row>
    <row r="894" spans="1:14">
      <c r="A894" s="97" t="str">
        <f t="shared" si="85"/>
        <v/>
      </c>
      <c r="B894" s="98" t="str">
        <f t="shared" si="84"/>
        <v/>
      </c>
      <c r="C894" s="99"/>
      <c r="D894" s="137"/>
      <c r="E894" s="100"/>
      <c r="F894" s="57"/>
      <c r="G894" s="58">
        <f t="shared" si="86"/>
        <v>0</v>
      </c>
      <c r="H894" s="58">
        <f>IF(E894="",0,IFERROR(VLOOKUP(E894,档案费管理台账!$D$4:$H$1000,5,0),0))</f>
        <v>0</v>
      </c>
      <c r="I894" s="57"/>
      <c r="J894" s="57"/>
      <c r="K894" s="57"/>
      <c r="L894" s="57"/>
      <c r="M894" s="58" t="str">
        <f t="shared" si="87"/>
        <v/>
      </c>
      <c r="N894" s="102"/>
    </row>
    <row r="895" spans="1:14">
      <c r="A895" s="97" t="str">
        <f t="shared" si="85"/>
        <v/>
      </c>
      <c r="B895" s="98" t="str">
        <f t="shared" si="84"/>
        <v/>
      </c>
      <c r="C895" s="99"/>
      <c r="D895" s="137"/>
      <c r="E895" s="100"/>
      <c r="F895" s="57"/>
      <c r="G895" s="58">
        <f t="shared" si="86"/>
        <v>0</v>
      </c>
      <c r="H895" s="58">
        <f>IF(E895="",0,IFERROR(VLOOKUP(E895,档案费管理台账!$D$4:$H$1000,5,0),0))</f>
        <v>0</v>
      </c>
      <c r="I895" s="57"/>
      <c r="J895" s="57"/>
      <c r="K895" s="57"/>
      <c r="L895" s="57"/>
      <c r="M895" s="58" t="str">
        <f t="shared" si="87"/>
        <v/>
      </c>
      <c r="N895" s="102"/>
    </row>
    <row r="896" spans="1:14">
      <c r="A896" s="97" t="str">
        <f t="shared" si="85"/>
        <v/>
      </c>
      <c r="B896" s="98" t="str">
        <f t="shared" si="84"/>
        <v/>
      </c>
      <c r="C896" s="99"/>
      <c r="D896" s="137"/>
      <c r="E896" s="100"/>
      <c r="F896" s="57"/>
      <c r="G896" s="58">
        <f t="shared" si="86"/>
        <v>0</v>
      </c>
      <c r="H896" s="58">
        <f>IF(E896="",0,IFERROR(VLOOKUP(E896,档案费管理台账!$D$4:$H$1000,5,0),0))</f>
        <v>0</v>
      </c>
      <c r="I896" s="57"/>
      <c r="J896" s="57"/>
      <c r="K896" s="57"/>
      <c r="L896" s="57"/>
      <c r="M896" s="58" t="str">
        <f t="shared" si="87"/>
        <v/>
      </c>
      <c r="N896" s="102"/>
    </row>
    <row r="897" spans="1:14">
      <c r="A897" s="97" t="str">
        <f t="shared" si="85"/>
        <v/>
      </c>
      <c r="B897" s="98" t="str">
        <f t="shared" si="84"/>
        <v/>
      </c>
      <c r="C897" s="99"/>
      <c r="D897" s="137"/>
      <c r="E897" s="100"/>
      <c r="F897" s="57"/>
      <c r="G897" s="58">
        <f t="shared" si="86"/>
        <v>0</v>
      </c>
      <c r="H897" s="58">
        <f>IF(E897="",0,IFERROR(VLOOKUP(E897,档案费管理台账!$D$4:$H$1000,5,0),0))</f>
        <v>0</v>
      </c>
      <c r="I897" s="57"/>
      <c r="J897" s="57"/>
      <c r="K897" s="57"/>
      <c r="L897" s="57"/>
      <c r="M897" s="58" t="str">
        <f t="shared" si="87"/>
        <v/>
      </c>
      <c r="N897" s="102"/>
    </row>
    <row r="898" spans="1:14">
      <c r="A898" s="97" t="str">
        <f t="shared" si="85"/>
        <v/>
      </c>
      <c r="B898" s="98" t="str">
        <f t="shared" si="84"/>
        <v/>
      </c>
      <c r="C898" s="99"/>
      <c r="D898" s="137"/>
      <c r="E898" s="100"/>
      <c r="F898" s="57"/>
      <c r="G898" s="58">
        <f t="shared" si="86"/>
        <v>0</v>
      </c>
      <c r="H898" s="58">
        <f>IF(E898="",0,IFERROR(VLOOKUP(E898,档案费管理台账!$D$4:$H$1000,5,0),0))</f>
        <v>0</v>
      </c>
      <c r="I898" s="57"/>
      <c r="J898" s="57"/>
      <c r="K898" s="57"/>
      <c r="L898" s="57"/>
      <c r="M898" s="58" t="str">
        <f t="shared" si="87"/>
        <v/>
      </c>
      <c r="N898" s="102"/>
    </row>
    <row r="899" spans="1:14">
      <c r="A899" s="97" t="str">
        <f t="shared" si="85"/>
        <v/>
      </c>
      <c r="B899" s="98" t="str">
        <f t="shared" si="84"/>
        <v/>
      </c>
      <c r="C899" s="99"/>
      <c r="D899" s="137"/>
      <c r="E899" s="100"/>
      <c r="F899" s="57"/>
      <c r="G899" s="58">
        <f t="shared" si="86"/>
        <v>0</v>
      </c>
      <c r="H899" s="58">
        <f>IF(E899="",0,IFERROR(VLOOKUP(E899,档案费管理台账!$D$4:$H$1000,5,0),0))</f>
        <v>0</v>
      </c>
      <c r="I899" s="57"/>
      <c r="J899" s="57"/>
      <c r="K899" s="57"/>
      <c r="L899" s="57"/>
      <c r="M899" s="58" t="str">
        <f t="shared" si="87"/>
        <v/>
      </c>
      <c r="N899" s="102"/>
    </row>
    <row r="900" spans="1:14">
      <c r="A900" s="97" t="str">
        <f t="shared" si="85"/>
        <v/>
      </c>
      <c r="B900" s="98" t="str">
        <f t="shared" si="84"/>
        <v/>
      </c>
      <c r="C900" s="99"/>
      <c r="D900" s="137"/>
      <c r="E900" s="100"/>
      <c r="F900" s="57"/>
      <c r="G900" s="58">
        <f t="shared" si="86"/>
        <v>0</v>
      </c>
      <c r="H900" s="58">
        <f>IF(E900="",0,IFERROR(VLOOKUP(E900,档案费管理台账!$D$4:$H$1000,5,0),0))</f>
        <v>0</v>
      </c>
      <c r="I900" s="57"/>
      <c r="J900" s="57"/>
      <c r="K900" s="57"/>
      <c r="L900" s="57"/>
      <c r="M900" s="58" t="str">
        <f t="shared" si="87"/>
        <v/>
      </c>
      <c r="N900" s="102"/>
    </row>
    <row r="901" spans="1:14">
      <c r="A901" s="97" t="str">
        <f t="shared" si="85"/>
        <v/>
      </c>
      <c r="B901" s="98" t="str">
        <f t="shared" si="84"/>
        <v/>
      </c>
      <c r="C901" s="99"/>
      <c r="D901" s="137"/>
      <c r="E901" s="100"/>
      <c r="F901" s="57"/>
      <c r="G901" s="58">
        <f t="shared" si="86"/>
        <v>0</v>
      </c>
      <c r="H901" s="58">
        <f>IF(E901="",0,IFERROR(VLOOKUP(E901,档案费管理台账!$D$4:$H$1000,5,0),0))</f>
        <v>0</v>
      </c>
      <c r="I901" s="57"/>
      <c r="J901" s="57"/>
      <c r="K901" s="57"/>
      <c r="L901" s="57"/>
      <c r="M901" s="58" t="str">
        <f t="shared" si="87"/>
        <v/>
      </c>
      <c r="N901" s="102"/>
    </row>
    <row r="902" spans="1:14">
      <c r="A902" s="97" t="str">
        <f t="shared" si="85"/>
        <v/>
      </c>
      <c r="B902" s="98" t="str">
        <f t="shared" si="84"/>
        <v/>
      </c>
      <c r="C902" s="99"/>
      <c r="D902" s="137"/>
      <c r="E902" s="100"/>
      <c r="F902" s="57"/>
      <c r="G902" s="58">
        <f t="shared" si="86"/>
        <v>0</v>
      </c>
      <c r="H902" s="58">
        <f>IF(E902="",0,IFERROR(VLOOKUP(E902,档案费管理台账!$D$4:$H$1000,5,0),0))</f>
        <v>0</v>
      </c>
      <c r="I902" s="57"/>
      <c r="J902" s="57"/>
      <c r="K902" s="57"/>
      <c r="L902" s="57"/>
      <c r="M902" s="58" t="str">
        <f t="shared" si="87"/>
        <v/>
      </c>
      <c r="N902" s="102"/>
    </row>
    <row r="903" spans="1:14">
      <c r="A903" s="97" t="str">
        <f t="shared" si="85"/>
        <v/>
      </c>
      <c r="B903" s="98" t="str">
        <f t="shared" si="84"/>
        <v/>
      </c>
      <c r="C903" s="99"/>
      <c r="D903" s="137"/>
      <c r="E903" s="100"/>
      <c r="F903" s="57"/>
      <c r="G903" s="58">
        <f t="shared" si="86"/>
        <v>0</v>
      </c>
      <c r="H903" s="58">
        <f>IF(E903="",0,IFERROR(VLOOKUP(E903,档案费管理台账!$D$4:$H$1000,5,0),0))</f>
        <v>0</v>
      </c>
      <c r="I903" s="57"/>
      <c r="J903" s="57"/>
      <c r="K903" s="57"/>
      <c r="L903" s="57"/>
      <c r="M903" s="58" t="str">
        <f t="shared" si="87"/>
        <v/>
      </c>
      <c r="N903" s="102"/>
    </row>
    <row r="904" spans="1:14">
      <c r="A904" s="97" t="str">
        <f t="shared" si="85"/>
        <v/>
      </c>
      <c r="B904" s="98" t="str">
        <f t="shared" si="84"/>
        <v/>
      </c>
      <c r="C904" s="99"/>
      <c r="D904" s="137"/>
      <c r="E904" s="100"/>
      <c r="F904" s="57"/>
      <c r="G904" s="58">
        <f t="shared" si="86"/>
        <v>0</v>
      </c>
      <c r="H904" s="58">
        <f>IF(E904="",0,IFERROR(VLOOKUP(E904,档案费管理台账!$D$4:$H$1000,5,0),0))</f>
        <v>0</v>
      </c>
      <c r="I904" s="57"/>
      <c r="J904" s="57"/>
      <c r="K904" s="57"/>
      <c r="L904" s="57"/>
      <c r="M904" s="58" t="str">
        <f t="shared" si="87"/>
        <v/>
      </c>
      <c r="N904" s="102"/>
    </row>
    <row r="905" spans="1:14">
      <c r="A905" s="97" t="str">
        <f t="shared" si="85"/>
        <v/>
      </c>
      <c r="B905" s="98" t="str">
        <f t="shared" si="84"/>
        <v/>
      </c>
      <c r="C905" s="99"/>
      <c r="D905" s="137"/>
      <c r="E905" s="100"/>
      <c r="F905" s="57"/>
      <c r="G905" s="58">
        <f t="shared" si="86"/>
        <v>0</v>
      </c>
      <c r="H905" s="58">
        <f>IF(E905="",0,IFERROR(VLOOKUP(E905,档案费管理台账!$D$4:$H$1000,5,0),0))</f>
        <v>0</v>
      </c>
      <c r="I905" s="57"/>
      <c r="J905" s="57"/>
      <c r="K905" s="57"/>
      <c r="L905" s="57"/>
      <c r="M905" s="58" t="str">
        <f t="shared" si="87"/>
        <v/>
      </c>
      <c r="N905" s="102"/>
    </row>
    <row r="906" spans="1:14">
      <c r="A906" s="97" t="str">
        <f t="shared" si="85"/>
        <v/>
      </c>
      <c r="B906" s="98" t="str">
        <f t="shared" si="84"/>
        <v/>
      </c>
      <c r="C906" s="99"/>
      <c r="D906" s="137"/>
      <c r="E906" s="100"/>
      <c r="F906" s="57"/>
      <c r="G906" s="58">
        <f t="shared" si="86"/>
        <v>0</v>
      </c>
      <c r="H906" s="58">
        <f>IF(E906="",0,IFERROR(VLOOKUP(E906,档案费管理台账!$D$4:$H$1000,5,0),0))</f>
        <v>0</v>
      </c>
      <c r="I906" s="57"/>
      <c r="J906" s="57"/>
      <c r="K906" s="57"/>
      <c r="L906" s="57"/>
      <c r="M906" s="58" t="str">
        <f t="shared" si="87"/>
        <v/>
      </c>
      <c r="N906" s="102"/>
    </row>
    <row r="907" spans="1:14">
      <c r="A907" s="97" t="str">
        <f t="shared" si="85"/>
        <v/>
      </c>
      <c r="B907" s="98" t="str">
        <f t="shared" si="84"/>
        <v/>
      </c>
      <c r="C907" s="99"/>
      <c r="D907" s="137"/>
      <c r="E907" s="100"/>
      <c r="F907" s="57"/>
      <c r="G907" s="58">
        <f t="shared" si="86"/>
        <v>0</v>
      </c>
      <c r="H907" s="58">
        <f>IF(E907="",0,IFERROR(VLOOKUP(E907,档案费管理台账!$D$4:$H$1000,5,0),0))</f>
        <v>0</v>
      </c>
      <c r="I907" s="57"/>
      <c r="J907" s="57"/>
      <c r="K907" s="57"/>
      <c r="L907" s="57"/>
      <c r="M907" s="58" t="str">
        <f t="shared" si="87"/>
        <v/>
      </c>
      <c r="N907" s="102"/>
    </row>
    <row r="908" spans="1:14">
      <c r="A908" s="97" t="str">
        <f t="shared" si="85"/>
        <v/>
      </c>
      <c r="B908" s="98" t="str">
        <f t="shared" si="84"/>
        <v/>
      </c>
      <c r="C908" s="99"/>
      <c r="D908" s="137"/>
      <c r="E908" s="100"/>
      <c r="F908" s="57"/>
      <c r="G908" s="58">
        <f t="shared" si="86"/>
        <v>0</v>
      </c>
      <c r="H908" s="58">
        <f>IF(E908="",0,IFERROR(VLOOKUP(E908,档案费管理台账!$D$4:$H$1000,5,0),0))</f>
        <v>0</v>
      </c>
      <c r="I908" s="57"/>
      <c r="J908" s="57"/>
      <c r="K908" s="57"/>
      <c r="L908" s="57"/>
      <c r="M908" s="58" t="str">
        <f t="shared" si="87"/>
        <v/>
      </c>
      <c r="N908" s="102"/>
    </row>
    <row r="909" spans="1:14">
      <c r="A909" s="97" t="str">
        <f t="shared" si="85"/>
        <v/>
      </c>
      <c r="B909" s="98" t="str">
        <f t="shared" si="84"/>
        <v/>
      </c>
      <c r="C909" s="99"/>
      <c r="D909" s="137"/>
      <c r="E909" s="100"/>
      <c r="F909" s="57"/>
      <c r="G909" s="58">
        <f t="shared" si="86"/>
        <v>0</v>
      </c>
      <c r="H909" s="58">
        <f>IF(E909="",0,IFERROR(VLOOKUP(E909,档案费管理台账!$D$4:$H$1000,5,0),0))</f>
        <v>0</v>
      </c>
      <c r="I909" s="57"/>
      <c r="J909" s="57"/>
      <c r="K909" s="57"/>
      <c r="L909" s="57"/>
      <c r="M909" s="58" t="str">
        <f t="shared" si="87"/>
        <v/>
      </c>
      <c r="N909" s="102"/>
    </row>
    <row r="910" spans="1:14">
      <c r="A910" s="97" t="str">
        <f t="shared" si="85"/>
        <v/>
      </c>
      <c r="B910" s="98" t="str">
        <f t="shared" si="84"/>
        <v/>
      </c>
      <c r="C910" s="99"/>
      <c r="D910" s="137"/>
      <c r="E910" s="100"/>
      <c r="F910" s="57"/>
      <c r="G910" s="58">
        <f t="shared" si="86"/>
        <v>0</v>
      </c>
      <c r="H910" s="58">
        <f>IF(E910="",0,IFERROR(VLOOKUP(E910,档案费管理台账!$D$4:$H$1000,5,0),0))</f>
        <v>0</v>
      </c>
      <c r="I910" s="57"/>
      <c r="J910" s="57"/>
      <c r="K910" s="57"/>
      <c r="L910" s="57"/>
      <c r="M910" s="58" t="str">
        <f t="shared" si="87"/>
        <v/>
      </c>
      <c r="N910" s="102"/>
    </row>
    <row r="911" spans="1:14">
      <c r="A911" s="97" t="str">
        <f t="shared" si="85"/>
        <v/>
      </c>
      <c r="B911" s="98" t="str">
        <f t="shared" si="84"/>
        <v/>
      </c>
      <c r="C911" s="99"/>
      <c r="D911" s="137"/>
      <c r="E911" s="100"/>
      <c r="F911" s="57"/>
      <c r="G911" s="58">
        <f t="shared" si="86"/>
        <v>0</v>
      </c>
      <c r="H911" s="58">
        <f>IF(E911="",0,IFERROR(VLOOKUP(E911,档案费管理台账!$D$4:$H$1000,5,0),0))</f>
        <v>0</v>
      </c>
      <c r="I911" s="57"/>
      <c r="J911" s="57"/>
      <c r="K911" s="57"/>
      <c r="L911" s="57"/>
      <c r="M911" s="58" t="str">
        <f t="shared" si="87"/>
        <v/>
      </c>
      <c r="N911" s="102"/>
    </row>
    <row r="912" spans="1:14">
      <c r="A912" s="97" t="str">
        <f t="shared" si="85"/>
        <v/>
      </c>
      <c r="B912" s="98" t="str">
        <f t="shared" si="84"/>
        <v/>
      </c>
      <c r="C912" s="99"/>
      <c r="D912" s="137"/>
      <c r="E912" s="100"/>
      <c r="F912" s="57"/>
      <c r="G912" s="58">
        <f t="shared" si="86"/>
        <v>0</v>
      </c>
      <c r="H912" s="58">
        <f>IF(E912="",0,IFERROR(VLOOKUP(E912,档案费管理台账!$D$4:$H$1000,5,0),0))</f>
        <v>0</v>
      </c>
      <c r="I912" s="57"/>
      <c r="J912" s="57"/>
      <c r="K912" s="57"/>
      <c r="L912" s="57"/>
      <c r="M912" s="58" t="str">
        <f t="shared" si="87"/>
        <v/>
      </c>
      <c r="N912" s="102"/>
    </row>
    <row r="913" spans="1:14">
      <c r="A913" s="97" t="str">
        <f t="shared" si="85"/>
        <v/>
      </c>
      <c r="B913" s="98" t="str">
        <f t="shared" si="84"/>
        <v/>
      </c>
      <c r="C913" s="99"/>
      <c r="D913" s="137"/>
      <c r="E913" s="100"/>
      <c r="F913" s="57"/>
      <c r="G913" s="58">
        <f t="shared" si="86"/>
        <v>0</v>
      </c>
      <c r="H913" s="58">
        <f>IF(E913="",0,IFERROR(VLOOKUP(E913,档案费管理台账!$D$4:$H$1000,5,0),0))</f>
        <v>0</v>
      </c>
      <c r="I913" s="57"/>
      <c r="J913" s="57"/>
      <c r="K913" s="57"/>
      <c r="L913" s="57"/>
      <c r="M913" s="58" t="str">
        <f t="shared" si="87"/>
        <v/>
      </c>
      <c r="N913" s="102"/>
    </row>
    <row r="914" spans="1:14">
      <c r="A914" s="97" t="str">
        <f t="shared" si="85"/>
        <v/>
      </c>
      <c r="B914" s="98" t="str">
        <f t="shared" si="84"/>
        <v/>
      </c>
      <c r="C914" s="99"/>
      <c r="D914" s="137"/>
      <c r="E914" s="100"/>
      <c r="F914" s="57"/>
      <c r="G914" s="58">
        <f t="shared" si="86"/>
        <v>0</v>
      </c>
      <c r="H914" s="58">
        <f>IF(E914="",0,IFERROR(VLOOKUP(E914,档案费管理台账!$D$4:$H$1000,5,0),0))</f>
        <v>0</v>
      </c>
      <c r="I914" s="57"/>
      <c r="J914" s="57"/>
      <c r="K914" s="57"/>
      <c r="L914" s="57"/>
      <c r="M914" s="58" t="str">
        <f t="shared" si="87"/>
        <v/>
      </c>
      <c r="N914" s="102"/>
    </row>
    <row r="915" spans="1:14">
      <c r="A915" s="97" t="str">
        <f t="shared" si="85"/>
        <v/>
      </c>
      <c r="B915" s="98" t="str">
        <f t="shared" si="84"/>
        <v/>
      </c>
      <c r="C915" s="99"/>
      <c r="D915" s="137"/>
      <c r="E915" s="100"/>
      <c r="F915" s="57"/>
      <c r="G915" s="58">
        <f t="shared" si="86"/>
        <v>0</v>
      </c>
      <c r="H915" s="58">
        <f>IF(E915="",0,IFERROR(VLOOKUP(E915,档案费管理台账!$D$4:$H$1000,5,0),0))</f>
        <v>0</v>
      </c>
      <c r="I915" s="57"/>
      <c r="J915" s="57"/>
      <c r="K915" s="57"/>
      <c r="L915" s="57"/>
      <c r="M915" s="58" t="str">
        <f t="shared" si="87"/>
        <v/>
      </c>
      <c r="N915" s="102"/>
    </row>
    <row r="916" spans="1:14">
      <c r="A916" s="97" t="str">
        <f t="shared" si="85"/>
        <v/>
      </c>
      <c r="B916" s="98" t="str">
        <f t="shared" si="84"/>
        <v/>
      </c>
      <c r="C916" s="99"/>
      <c r="D916" s="137"/>
      <c r="E916" s="100"/>
      <c r="F916" s="57"/>
      <c r="G916" s="58">
        <f t="shared" si="86"/>
        <v>0</v>
      </c>
      <c r="H916" s="58">
        <f>IF(E916="",0,IFERROR(VLOOKUP(E916,档案费管理台账!$D$4:$H$1000,5,0),0))</f>
        <v>0</v>
      </c>
      <c r="I916" s="57"/>
      <c r="J916" s="57"/>
      <c r="K916" s="57"/>
      <c r="L916" s="57"/>
      <c r="M916" s="58" t="str">
        <f t="shared" si="87"/>
        <v/>
      </c>
      <c r="N916" s="102"/>
    </row>
    <row r="917" spans="1:14">
      <c r="A917" s="97" t="str">
        <f t="shared" si="85"/>
        <v/>
      </c>
      <c r="B917" s="98" t="str">
        <f t="shared" si="84"/>
        <v/>
      </c>
      <c r="C917" s="99"/>
      <c r="D917" s="137"/>
      <c r="E917" s="100"/>
      <c r="F917" s="57"/>
      <c r="G917" s="58">
        <f t="shared" si="86"/>
        <v>0</v>
      </c>
      <c r="H917" s="58">
        <f>IF(E917="",0,IFERROR(VLOOKUP(E917,档案费管理台账!$D$4:$H$1000,5,0),0))</f>
        <v>0</v>
      </c>
      <c r="I917" s="57"/>
      <c r="J917" s="57"/>
      <c r="K917" s="57"/>
      <c r="L917" s="57"/>
      <c r="M917" s="58" t="str">
        <f t="shared" si="87"/>
        <v/>
      </c>
      <c r="N917" s="102"/>
    </row>
    <row r="918" spans="1:14">
      <c r="A918" s="97" t="str">
        <f t="shared" si="85"/>
        <v/>
      </c>
      <c r="B918" s="98" t="str">
        <f t="shared" si="84"/>
        <v/>
      </c>
      <c r="C918" s="99"/>
      <c r="D918" s="137"/>
      <c r="E918" s="100"/>
      <c r="F918" s="57"/>
      <c r="G918" s="58">
        <f t="shared" si="86"/>
        <v>0</v>
      </c>
      <c r="H918" s="58">
        <f>IF(E918="",0,IFERROR(VLOOKUP(E918,档案费管理台账!$D$4:$H$1000,5,0),0))</f>
        <v>0</v>
      </c>
      <c r="I918" s="57"/>
      <c r="J918" s="57"/>
      <c r="K918" s="57"/>
      <c r="L918" s="57"/>
      <c r="M918" s="58" t="str">
        <f t="shared" si="87"/>
        <v/>
      </c>
      <c r="N918" s="102"/>
    </row>
    <row r="919" spans="1:14">
      <c r="A919" s="97" t="str">
        <f t="shared" si="85"/>
        <v/>
      </c>
      <c r="B919" s="98" t="str">
        <f t="shared" si="84"/>
        <v/>
      </c>
      <c r="C919" s="99"/>
      <c r="D919" s="137"/>
      <c r="E919" s="100"/>
      <c r="F919" s="57"/>
      <c r="G919" s="58">
        <f t="shared" si="86"/>
        <v>0</v>
      </c>
      <c r="H919" s="58">
        <f>IF(E919="",0,IFERROR(VLOOKUP(E919,档案费管理台账!$D$4:$H$1000,5,0),0))</f>
        <v>0</v>
      </c>
      <c r="I919" s="57"/>
      <c r="J919" s="57"/>
      <c r="K919" s="57"/>
      <c r="L919" s="57"/>
      <c r="M919" s="58" t="str">
        <f t="shared" si="87"/>
        <v/>
      </c>
      <c r="N919" s="102"/>
    </row>
    <row r="920" spans="1:14">
      <c r="A920" s="97" t="str">
        <f t="shared" si="85"/>
        <v/>
      </c>
      <c r="B920" s="98" t="str">
        <f t="shared" si="84"/>
        <v/>
      </c>
      <c r="C920" s="99"/>
      <c r="D920" s="137"/>
      <c r="E920" s="100"/>
      <c r="F920" s="57"/>
      <c r="G920" s="58">
        <f t="shared" si="86"/>
        <v>0</v>
      </c>
      <c r="H920" s="58">
        <f>IF(E920="",0,IFERROR(VLOOKUP(E920,档案费管理台账!$D$4:$H$1000,5,0),0))</f>
        <v>0</v>
      </c>
      <c r="I920" s="57"/>
      <c r="J920" s="57"/>
      <c r="K920" s="57"/>
      <c r="L920" s="57"/>
      <c r="M920" s="58" t="str">
        <f t="shared" si="87"/>
        <v/>
      </c>
      <c r="N920" s="102"/>
    </row>
    <row r="921" spans="1:14">
      <c r="A921" s="97" t="str">
        <f t="shared" si="85"/>
        <v/>
      </c>
      <c r="B921" s="98" t="str">
        <f t="shared" si="84"/>
        <v/>
      </c>
      <c r="C921" s="99"/>
      <c r="D921" s="137"/>
      <c r="E921" s="100"/>
      <c r="F921" s="57"/>
      <c r="G921" s="58">
        <f t="shared" si="86"/>
        <v>0</v>
      </c>
      <c r="H921" s="58">
        <f>IF(E921="",0,IFERROR(VLOOKUP(E921,档案费管理台账!$D$4:$H$1000,5,0),0))</f>
        <v>0</v>
      </c>
      <c r="I921" s="57"/>
      <c r="J921" s="57"/>
      <c r="K921" s="57"/>
      <c r="L921" s="57"/>
      <c r="M921" s="58" t="str">
        <f t="shared" si="87"/>
        <v/>
      </c>
      <c r="N921" s="102"/>
    </row>
    <row r="922" spans="1:14">
      <c r="A922" s="97" t="str">
        <f t="shared" si="85"/>
        <v/>
      </c>
      <c r="B922" s="98" t="str">
        <f t="shared" si="84"/>
        <v/>
      </c>
      <c r="C922" s="99"/>
      <c r="D922" s="137"/>
      <c r="E922" s="100"/>
      <c r="F922" s="57"/>
      <c r="G922" s="58">
        <f t="shared" si="86"/>
        <v>0</v>
      </c>
      <c r="H922" s="58">
        <f>IF(E922="",0,IFERROR(VLOOKUP(E922,档案费管理台账!$D$4:$H$1000,5,0),0))</f>
        <v>0</v>
      </c>
      <c r="I922" s="57"/>
      <c r="J922" s="57"/>
      <c r="K922" s="57"/>
      <c r="L922" s="57"/>
      <c r="M922" s="58" t="str">
        <f t="shared" si="87"/>
        <v/>
      </c>
      <c r="N922" s="102"/>
    </row>
    <row r="923" spans="1:14">
      <c r="A923" s="97" t="str">
        <f t="shared" si="85"/>
        <v/>
      </c>
      <c r="B923" s="98" t="str">
        <f t="shared" si="84"/>
        <v/>
      </c>
      <c r="C923" s="99"/>
      <c r="D923" s="137"/>
      <c r="E923" s="100"/>
      <c r="F923" s="57"/>
      <c r="G923" s="58">
        <f t="shared" si="86"/>
        <v>0</v>
      </c>
      <c r="H923" s="58">
        <f>IF(E923="",0,IFERROR(VLOOKUP(E923,档案费管理台账!$D$4:$H$1000,5,0),0))</f>
        <v>0</v>
      </c>
      <c r="I923" s="57"/>
      <c r="J923" s="57"/>
      <c r="K923" s="57"/>
      <c r="L923" s="57"/>
      <c r="M923" s="58" t="str">
        <f t="shared" si="87"/>
        <v/>
      </c>
      <c r="N923" s="102"/>
    </row>
    <row r="924" spans="1:14">
      <c r="A924" s="97" t="str">
        <f t="shared" si="85"/>
        <v/>
      </c>
      <c r="B924" s="98" t="str">
        <f t="shared" si="84"/>
        <v/>
      </c>
      <c r="C924" s="99"/>
      <c r="D924" s="137"/>
      <c r="E924" s="100"/>
      <c r="F924" s="57"/>
      <c r="G924" s="58">
        <f t="shared" si="86"/>
        <v>0</v>
      </c>
      <c r="H924" s="58">
        <f>IF(E924="",0,IFERROR(VLOOKUP(E924,档案费管理台账!$D$4:$H$1000,5,0),0))</f>
        <v>0</v>
      </c>
      <c r="I924" s="57"/>
      <c r="J924" s="57"/>
      <c r="K924" s="57"/>
      <c r="L924" s="57"/>
      <c r="M924" s="58" t="str">
        <f t="shared" si="87"/>
        <v/>
      </c>
      <c r="N924" s="102"/>
    </row>
    <row r="925" spans="1:14">
      <c r="A925" s="97" t="str">
        <f t="shared" si="85"/>
        <v/>
      </c>
      <c r="B925" s="98" t="str">
        <f t="shared" si="84"/>
        <v/>
      </c>
      <c r="C925" s="99"/>
      <c r="D925" s="137"/>
      <c r="E925" s="100"/>
      <c r="F925" s="57"/>
      <c r="G925" s="58">
        <f t="shared" si="86"/>
        <v>0</v>
      </c>
      <c r="H925" s="58">
        <f>IF(E925="",0,IFERROR(VLOOKUP(E925,档案费管理台账!$D$4:$H$1000,5,0),0))</f>
        <v>0</v>
      </c>
      <c r="I925" s="57"/>
      <c r="J925" s="57"/>
      <c r="K925" s="57"/>
      <c r="L925" s="57"/>
      <c r="M925" s="58" t="str">
        <f t="shared" si="87"/>
        <v/>
      </c>
      <c r="N925" s="102"/>
    </row>
    <row r="926" spans="1:14">
      <c r="A926" s="97" t="str">
        <f t="shared" si="85"/>
        <v/>
      </c>
      <c r="B926" s="98" t="str">
        <f t="shared" si="84"/>
        <v/>
      </c>
      <c r="C926" s="99"/>
      <c r="D926" s="137"/>
      <c r="E926" s="100"/>
      <c r="F926" s="57"/>
      <c r="G926" s="58">
        <f t="shared" si="86"/>
        <v>0</v>
      </c>
      <c r="H926" s="58">
        <f>IF(E926="",0,IFERROR(VLOOKUP(E926,档案费管理台账!$D$4:$H$1000,5,0),0))</f>
        <v>0</v>
      </c>
      <c r="I926" s="57"/>
      <c r="J926" s="57"/>
      <c r="K926" s="57"/>
      <c r="L926" s="57"/>
      <c r="M926" s="58" t="str">
        <f t="shared" si="87"/>
        <v/>
      </c>
      <c r="N926" s="102"/>
    </row>
    <row r="927" spans="1:14">
      <c r="A927" s="97" t="str">
        <f t="shared" si="85"/>
        <v/>
      </c>
      <c r="B927" s="98" t="str">
        <f t="shared" si="84"/>
        <v/>
      </c>
      <c r="C927" s="99"/>
      <c r="D927" s="137"/>
      <c r="E927" s="100"/>
      <c r="F927" s="57"/>
      <c r="G927" s="58">
        <f t="shared" si="86"/>
        <v>0</v>
      </c>
      <c r="H927" s="58">
        <f>IF(E927="",0,IFERROR(VLOOKUP(E927,档案费管理台账!$D$4:$H$1000,5,0),0))</f>
        <v>0</v>
      </c>
      <c r="I927" s="57"/>
      <c r="J927" s="57"/>
      <c r="K927" s="57"/>
      <c r="L927" s="57"/>
      <c r="M927" s="58" t="str">
        <f t="shared" si="87"/>
        <v/>
      </c>
      <c r="N927" s="102"/>
    </row>
    <row r="928" spans="1:14">
      <c r="A928" s="97" t="str">
        <f t="shared" si="85"/>
        <v/>
      </c>
      <c r="B928" s="98" t="str">
        <f t="shared" si="84"/>
        <v/>
      </c>
      <c r="C928" s="99"/>
      <c r="D928" s="137"/>
      <c r="E928" s="100"/>
      <c r="F928" s="57"/>
      <c r="G928" s="58">
        <f t="shared" si="86"/>
        <v>0</v>
      </c>
      <c r="H928" s="58">
        <f>IF(E928="",0,IFERROR(VLOOKUP(E928,档案费管理台账!$D$4:$H$1000,5,0),0))</f>
        <v>0</v>
      </c>
      <c r="I928" s="57"/>
      <c r="J928" s="57"/>
      <c r="K928" s="57"/>
      <c r="L928" s="57"/>
      <c r="M928" s="58" t="str">
        <f t="shared" si="87"/>
        <v/>
      </c>
      <c r="N928" s="102"/>
    </row>
    <row r="929" spans="1:14">
      <c r="A929" s="97" t="str">
        <f t="shared" si="85"/>
        <v/>
      </c>
      <c r="B929" s="98" t="str">
        <f t="shared" si="84"/>
        <v/>
      </c>
      <c r="C929" s="99"/>
      <c r="D929" s="137"/>
      <c r="E929" s="100"/>
      <c r="F929" s="57"/>
      <c r="G929" s="58">
        <f t="shared" si="86"/>
        <v>0</v>
      </c>
      <c r="H929" s="58">
        <f>IF(E929="",0,IFERROR(VLOOKUP(E929,档案费管理台账!$D$4:$H$1000,5,0),0))</f>
        <v>0</v>
      </c>
      <c r="I929" s="57"/>
      <c r="J929" s="57"/>
      <c r="K929" s="57"/>
      <c r="L929" s="57"/>
      <c r="M929" s="58" t="str">
        <f t="shared" si="87"/>
        <v/>
      </c>
      <c r="N929" s="102"/>
    </row>
    <row r="930" spans="1:14">
      <c r="A930" s="97" t="str">
        <f t="shared" si="85"/>
        <v/>
      </c>
      <c r="B930" s="98" t="str">
        <f t="shared" si="84"/>
        <v/>
      </c>
      <c r="C930" s="99"/>
      <c r="D930" s="137"/>
      <c r="E930" s="100"/>
      <c r="F930" s="57"/>
      <c r="G930" s="58">
        <f t="shared" si="86"/>
        <v>0</v>
      </c>
      <c r="H930" s="58">
        <f>IF(E930="",0,IFERROR(VLOOKUP(E930,档案费管理台账!$D$4:$H$1000,5,0),0))</f>
        <v>0</v>
      </c>
      <c r="I930" s="57"/>
      <c r="J930" s="57"/>
      <c r="K930" s="57"/>
      <c r="L930" s="57"/>
      <c r="M930" s="58" t="str">
        <f t="shared" si="87"/>
        <v/>
      </c>
      <c r="N930" s="102"/>
    </row>
    <row r="931" spans="1:14">
      <c r="A931" s="97" t="str">
        <f t="shared" si="85"/>
        <v/>
      </c>
      <c r="B931" s="98" t="str">
        <f t="shared" si="84"/>
        <v/>
      </c>
      <c r="C931" s="99"/>
      <c r="D931" s="137"/>
      <c r="E931" s="100"/>
      <c r="F931" s="57"/>
      <c r="G931" s="58">
        <f t="shared" si="86"/>
        <v>0</v>
      </c>
      <c r="H931" s="58">
        <f>IF(E931="",0,IFERROR(VLOOKUP(E931,档案费管理台账!$D$4:$H$1000,5,0),0))</f>
        <v>0</v>
      </c>
      <c r="I931" s="57"/>
      <c r="J931" s="57"/>
      <c r="K931" s="57"/>
      <c r="L931" s="57"/>
      <c r="M931" s="58" t="str">
        <f t="shared" si="87"/>
        <v/>
      </c>
      <c r="N931" s="102"/>
    </row>
    <row r="932" spans="1:14">
      <c r="A932" s="97" t="str">
        <f t="shared" si="85"/>
        <v/>
      </c>
      <c r="B932" s="98" t="str">
        <f t="shared" si="84"/>
        <v/>
      </c>
      <c r="C932" s="99"/>
      <c r="D932" s="137"/>
      <c r="E932" s="100"/>
      <c r="F932" s="57"/>
      <c r="G932" s="58">
        <f t="shared" si="86"/>
        <v>0</v>
      </c>
      <c r="H932" s="58">
        <f>IF(E932="",0,IFERROR(VLOOKUP(E932,档案费管理台账!$D$4:$H$1000,5,0),0))</f>
        <v>0</v>
      </c>
      <c r="I932" s="57"/>
      <c r="J932" s="57"/>
      <c r="K932" s="57"/>
      <c r="L932" s="57"/>
      <c r="M932" s="58" t="str">
        <f t="shared" si="87"/>
        <v/>
      </c>
      <c r="N932" s="102"/>
    </row>
    <row r="933" spans="1:14">
      <c r="A933" s="97" t="str">
        <f t="shared" si="85"/>
        <v/>
      </c>
      <c r="B933" s="98" t="str">
        <f t="shared" si="84"/>
        <v/>
      </c>
      <c r="C933" s="99"/>
      <c r="D933" s="137"/>
      <c r="E933" s="100"/>
      <c r="F933" s="57"/>
      <c r="G933" s="58">
        <f t="shared" si="86"/>
        <v>0</v>
      </c>
      <c r="H933" s="58">
        <f>IF(E933="",0,IFERROR(VLOOKUP(E933,档案费管理台账!$D$4:$H$1000,5,0),0))</f>
        <v>0</v>
      </c>
      <c r="I933" s="57"/>
      <c r="J933" s="57"/>
      <c r="K933" s="57"/>
      <c r="L933" s="57"/>
      <c r="M933" s="58" t="str">
        <f t="shared" si="87"/>
        <v/>
      </c>
      <c r="N933" s="102"/>
    </row>
    <row r="934" spans="1:14">
      <c r="A934" s="97" t="str">
        <f t="shared" si="85"/>
        <v/>
      </c>
      <c r="B934" s="98" t="str">
        <f t="shared" si="84"/>
        <v/>
      </c>
      <c r="C934" s="99"/>
      <c r="D934" s="137"/>
      <c r="E934" s="100"/>
      <c r="F934" s="57"/>
      <c r="G934" s="58">
        <f t="shared" si="86"/>
        <v>0</v>
      </c>
      <c r="H934" s="58">
        <f>IF(E934="",0,IFERROR(VLOOKUP(E934,档案费管理台账!$D$4:$H$1000,5,0),0))</f>
        <v>0</v>
      </c>
      <c r="I934" s="57"/>
      <c r="J934" s="57"/>
      <c r="K934" s="57"/>
      <c r="L934" s="57"/>
      <c r="M934" s="58" t="str">
        <f t="shared" si="87"/>
        <v/>
      </c>
      <c r="N934" s="102"/>
    </row>
    <row r="935" spans="1:14">
      <c r="A935" s="97" t="str">
        <f t="shared" si="85"/>
        <v/>
      </c>
      <c r="B935" s="98" t="str">
        <f t="shared" si="84"/>
        <v/>
      </c>
      <c r="C935" s="99"/>
      <c r="D935" s="137"/>
      <c r="E935" s="100"/>
      <c r="F935" s="57"/>
      <c r="G935" s="58">
        <f t="shared" si="86"/>
        <v>0</v>
      </c>
      <c r="H935" s="58">
        <f>IF(E935="",0,IFERROR(VLOOKUP(E935,档案费管理台账!$D$4:$H$1000,5,0),0))</f>
        <v>0</v>
      </c>
      <c r="I935" s="57"/>
      <c r="J935" s="57"/>
      <c r="K935" s="57"/>
      <c r="L935" s="57"/>
      <c r="M935" s="58" t="str">
        <f t="shared" si="87"/>
        <v/>
      </c>
      <c r="N935" s="102"/>
    </row>
    <row r="936" spans="1:14">
      <c r="A936" s="97" t="str">
        <f t="shared" si="85"/>
        <v/>
      </c>
      <c r="B936" s="98" t="str">
        <f t="shared" si="84"/>
        <v/>
      </c>
      <c r="C936" s="99"/>
      <c r="D936" s="137"/>
      <c r="E936" s="100"/>
      <c r="F936" s="57"/>
      <c r="G936" s="58">
        <f t="shared" si="86"/>
        <v>0</v>
      </c>
      <c r="H936" s="58">
        <f>IF(E936="",0,IFERROR(VLOOKUP(E936,档案费管理台账!$D$4:$H$1000,5,0),0))</f>
        <v>0</v>
      </c>
      <c r="I936" s="57"/>
      <c r="J936" s="57"/>
      <c r="K936" s="57"/>
      <c r="L936" s="57"/>
      <c r="M936" s="58" t="str">
        <f t="shared" si="87"/>
        <v/>
      </c>
      <c r="N936" s="102"/>
    </row>
    <row r="937" spans="1:14">
      <c r="A937" s="97" t="str">
        <f t="shared" si="85"/>
        <v/>
      </c>
      <c r="B937" s="98" t="str">
        <f t="shared" si="84"/>
        <v/>
      </c>
      <c r="C937" s="99"/>
      <c r="D937" s="137"/>
      <c r="E937" s="100"/>
      <c r="F937" s="57"/>
      <c r="G937" s="58">
        <f t="shared" si="86"/>
        <v>0</v>
      </c>
      <c r="H937" s="58">
        <f>IF(E937="",0,IFERROR(VLOOKUP(E937,档案费管理台账!$D$4:$H$1000,5,0),0))</f>
        <v>0</v>
      </c>
      <c r="I937" s="57"/>
      <c r="J937" s="57"/>
      <c r="K937" s="57"/>
      <c r="L937" s="57"/>
      <c r="M937" s="58" t="str">
        <f t="shared" si="87"/>
        <v/>
      </c>
      <c r="N937" s="102"/>
    </row>
    <row r="938" spans="1:14">
      <c r="A938" s="97" t="str">
        <f t="shared" si="85"/>
        <v/>
      </c>
      <c r="B938" s="98" t="str">
        <f t="shared" si="84"/>
        <v/>
      </c>
      <c r="C938" s="99"/>
      <c r="D938" s="137"/>
      <c r="E938" s="100"/>
      <c r="F938" s="57"/>
      <c r="G938" s="58">
        <f t="shared" si="86"/>
        <v>0</v>
      </c>
      <c r="H938" s="58">
        <f>IF(E938="",0,IFERROR(VLOOKUP(E938,档案费管理台账!$D$4:$H$1000,5,0),0))</f>
        <v>0</v>
      </c>
      <c r="I938" s="57"/>
      <c r="J938" s="57"/>
      <c r="K938" s="57"/>
      <c r="L938" s="57"/>
      <c r="M938" s="58" t="str">
        <f t="shared" si="87"/>
        <v/>
      </c>
      <c r="N938" s="102"/>
    </row>
    <row r="939" spans="1:14">
      <c r="A939" s="97" t="str">
        <f t="shared" si="85"/>
        <v/>
      </c>
      <c r="B939" s="98" t="str">
        <f t="shared" si="84"/>
        <v/>
      </c>
      <c r="C939" s="99"/>
      <c r="D939" s="137"/>
      <c r="E939" s="100"/>
      <c r="F939" s="57"/>
      <c r="G939" s="58">
        <f t="shared" si="86"/>
        <v>0</v>
      </c>
      <c r="H939" s="58">
        <f>IF(E939="",0,IFERROR(VLOOKUP(E939,档案费管理台账!$D$4:$H$1000,5,0),0))</f>
        <v>0</v>
      </c>
      <c r="I939" s="57"/>
      <c r="J939" s="57"/>
      <c r="K939" s="57"/>
      <c r="L939" s="57"/>
      <c r="M939" s="58" t="str">
        <f t="shared" si="87"/>
        <v/>
      </c>
      <c r="N939" s="102"/>
    </row>
    <row r="940" spans="1:14">
      <c r="A940" s="97" t="str">
        <f t="shared" si="85"/>
        <v/>
      </c>
      <c r="B940" s="98" t="str">
        <f t="shared" ref="B940:B1000" si="88">IF(C940="","",MONTH(C940)&amp;"月")</f>
        <v/>
      </c>
      <c r="C940" s="99"/>
      <c r="D940" s="137"/>
      <c r="E940" s="100"/>
      <c r="F940" s="57"/>
      <c r="G940" s="58">
        <f t="shared" si="86"/>
        <v>0</v>
      </c>
      <c r="H940" s="58">
        <f>IF(E940="",0,IFERROR(VLOOKUP(E940,档案费管理台账!$D$4:$H$1000,5,0),0))</f>
        <v>0</v>
      </c>
      <c r="I940" s="57"/>
      <c r="J940" s="57"/>
      <c r="K940" s="57"/>
      <c r="L940" s="57"/>
      <c r="M940" s="58" t="str">
        <f t="shared" si="87"/>
        <v/>
      </c>
      <c r="N940" s="102"/>
    </row>
    <row r="941" spans="1:14">
      <c r="A941" s="97" t="str">
        <f t="shared" ref="A941:A1000" si="89">IF(C941="","",ROW()-42)</f>
        <v/>
      </c>
      <c r="B941" s="98" t="str">
        <f t="shared" si="88"/>
        <v/>
      </c>
      <c r="C941" s="99"/>
      <c r="D941" s="137"/>
      <c r="E941" s="100"/>
      <c r="F941" s="57"/>
      <c r="G941" s="58">
        <f t="shared" ref="G941:G1000" si="90">IF(F941="",0,F941*$K$41)</f>
        <v>0</v>
      </c>
      <c r="H941" s="58">
        <f>IF(E941="",0,IFERROR(VLOOKUP(E941,档案费管理台账!$D$4:$H$1000,5,0),0))</f>
        <v>0</v>
      </c>
      <c r="I941" s="57"/>
      <c r="J941" s="57"/>
      <c r="K941" s="57"/>
      <c r="L941" s="57"/>
      <c r="M941" s="58" t="str">
        <f t="shared" ref="M941:M1000" si="91">IF(C941="","",ROUND(M940+G941-I941-J941-K941-L941-H941,2))</f>
        <v/>
      </c>
      <c r="N941" s="102"/>
    </row>
    <row r="942" spans="1:14">
      <c r="A942" s="97" t="str">
        <f t="shared" si="89"/>
        <v/>
      </c>
      <c r="B942" s="98" t="str">
        <f t="shared" si="88"/>
        <v/>
      </c>
      <c r="C942" s="99"/>
      <c r="D942" s="137"/>
      <c r="E942" s="100"/>
      <c r="F942" s="57"/>
      <c r="G942" s="58">
        <f t="shared" si="90"/>
        <v>0</v>
      </c>
      <c r="H942" s="58">
        <f>IF(E942="",0,IFERROR(VLOOKUP(E942,档案费管理台账!$D$4:$H$1000,5,0),0))</f>
        <v>0</v>
      </c>
      <c r="I942" s="57"/>
      <c r="J942" s="57"/>
      <c r="K942" s="57"/>
      <c r="L942" s="57"/>
      <c r="M942" s="58" t="str">
        <f t="shared" si="91"/>
        <v/>
      </c>
      <c r="N942" s="102"/>
    </row>
    <row r="943" spans="1:14">
      <c r="A943" s="97" t="str">
        <f t="shared" si="89"/>
        <v/>
      </c>
      <c r="B943" s="98" t="str">
        <f t="shared" si="88"/>
        <v/>
      </c>
      <c r="C943" s="99"/>
      <c r="D943" s="137"/>
      <c r="E943" s="100"/>
      <c r="F943" s="57"/>
      <c r="G943" s="58">
        <f t="shared" si="90"/>
        <v>0</v>
      </c>
      <c r="H943" s="58">
        <f>IF(E943="",0,IFERROR(VLOOKUP(E943,档案费管理台账!$D$4:$H$1000,5,0),0))</f>
        <v>0</v>
      </c>
      <c r="I943" s="57"/>
      <c r="J943" s="57"/>
      <c r="K943" s="57"/>
      <c r="L943" s="57"/>
      <c r="M943" s="58" t="str">
        <f t="shared" si="91"/>
        <v/>
      </c>
      <c r="N943" s="102"/>
    </row>
    <row r="944" spans="1:14">
      <c r="A944" s="97" t="str">
        <f t="shared" si="89"/>
        <v/>
      </c>
      <c r="B944" s="98" t="str">
        <f t="shared" si="88"/>
        <v/>
      </c>
      <c r="C944" s="99"/>
      <c r="D944" s="137"/>
      <c r="E944" s="100"/>
      <c r="F944" s="57"/>
      <c r="G944" s="58">
        <f t="shared" si="90"/>
        <v>0</v>
      </c>
      <c r="H944" s="58">
        <f>IF(E944="",0,IFERROR(VLOOKUP(E944,档案费管理台账!$D$4:$H$1000,5,0),0))</f>
        <v>0</v>
      </c>
      <c r="I944" s="57"/>
      <c r="J944" s="57"/>
      <c r="K944" s="57"/>
      <c r="L944" s="57"/>
      <c r="M944" s="58" t="str">
        <f t="shared" si="91"/>
        <v/>
      </c>
      <c r="N944" s="102"/>
    </row>
    <row r="945" spans="1:14">
      <c r="A945" s="97" t="str">
        <f t="shared" si="89"/>
        <v/>
      </c>
      <c r="B945" s="98" t="str">
        <f t="shared" si="88"/>
        <v/>
      </c>
      <c r="C945" s="99"/>
      <c r="D945" s="137"/>
      <c r="E945" s="100"/>
      <c r="F945" s="57"/>
      <c r="G945" s="58">
        <f t="shared" si="90"/>
        <v>0</v>
      </c>
      <c r="H945" s="58">
        <f>IF(E945="",0,IFERROR(VLOOKUP(E945,档案费管理台账!$D$4:$H$1000,5,0),0))</f>
        <v>0</v>
      </c>
      <c r="I945" s="57"/>
      <c r="J945" s="57"/>
      <c r="K945" s="57"/>
      <c r="L945" s="57"/>
      <c r="M945" s="58" t="str">
        <f t="shared" si="91"/>
        <v/>
      </c>
      <c r="N945" s="102"/>
    </row>
    <row r="946" spans="1:14">
      <c r="A946" s="97" t="str">
        <f t="shared" si="89"/>
        <v/>
      </c>
      <c r="B946" s="98" t="str">
        <f t="shared" si="88"/>
        <v/>
      </c>
      <c r="C946" s="99"/>
      <c r="D946" s="137"/>
      <c r="E946" s="100"/>
      <c r="F946" s="57"/>
      <c r="G946" s="58">
        <f t="shared" si="90"/>
        <v>0</v>
      </c>
      <c r="H946" s="58">
        <f>IF(E946="",0,IFERROR(VLOOKUP(E946,档案费管理台账!$D$4:$H$1000,5,0),0))</f>
        <v>0</v>
      </c>
      <c r="I946" s="57"/>
      <c r="J946" s="57"/>
      <c r="K946" s="57"/>
      <c r="L946" s="57"/>
      <c r="M946" s="58" t="str">
        <f t="shared" si="91"/>
        <v/>
      </c>
      <c r="N946" s="102"/>
    </row>
    <row r="947" spans="1:14">
      <c r="A947" s="97" t="str">
        <f t="shared" si="89"/>
        <v/>
      </c>
      <c r="B947" s="98" t="str">
        <f t="shared" si="88"/>
        <v/>
      </c>
      <c r="C947" s="99"/>
      <c r="D947" s="137"/>
      <c r="E947" s="100"/>
      <c r="F947" s="57"/>
      <c r="G947" s="58">
        <f t="shared" si="90"/>
        <v>0</v>
      </c>
      <c r="H947" s="58">
        <f>IF(E947="",0,IFERROR(VLOOKUP(E947,档案费管理台账!$D$4:$H$1000,5,0),0))</f>
        <v>0</v>
      </c>
      <c r="I947" s="57"/>
      <c r="J947" s="57"/>
      <c r="K947" s="57"/>
      <c r="L947" s="57"/>
      <c r="M947" s="58" t="str">
        <f t="shared" si="91"/>
        <v/>
      </c>
      <c r="N947" s="102"/>
    </row>
    <row r="948" spans="1:14">
      <c r="A948" s="97" t="str">
        <f t="shared" si="89"/>
        <v/>
      </c>
      <c r="B948" s="98" t="str">
        <f t="shared" si="88"/>
        <v/>
      </c>
      <c r="C948" s="99"/>
      <c r="D948" s="137"/>
      <c r="E948" s="100"/>
      <c r="F948" s="57"/>
      <c r="G948" s="58">
        <f t="shared" si="90"/>
        <v>0</v>
      </c>
      <c r="H948" s="58">
        <f>IF(E948="",0,IFERROR(VLOOKUP(E948,档案费管理台账!$D$4:$H$1000,5,0),0))</f>
        <v>0</v>
      </c>
      <c r="I948" s="57"/>
      <c r="J948" s="57"/>
      <c r="K948" s="57"/>
      <c r="L948" s="57"/>
      <c r="M948" s="58" t="str">
        <f t="shared" si="91"/>
        <v/>
      </c>
      <c r="N948" s="102"/>
    </row>
    <row r="949" spans="1:14">
      <c r="A949" s="97" t="str">
        <f t="shared" si="89"/>
        <v/>
      </c>
      <c r="B949" s="98" t="str">
        <f t="shared" si="88"/>
        <v/>
      </c>
      <c r="C949" s="99"/>
      <c r="D949" s="137"/>
      <c r="E949" s="100"/>
      <c r="F949" s="57"/>
      <c r="G949" s="58">
        <f t="shared" si="90"/>
        <v>0</v>
      </c>
      <c r="H949" s="58">
        <f>IF(E949="",0,IFERROR(VLOOKUP(E949,档案费管理台账!$D$4:$H$1000,5,0),0))</f>
        <v>0</v>
      </c>
      <c r="I949" s="57"/>
      <c r="J949" s="57"/>
      <c r="K949" s="57"/>
      <c r="L949" s="57"/>
      <c r="M949" s="58" t="str">
        <f t="shared" si="91"/>
        <v/>
      </c>
      <c r="N949" s="102"/>
    </row>
    <row r="950" spans="1:14">
      <c r="A950" s="97" t="str">
        <f t="shared" si="89"/>
        <v/>
      </c>
      <c r="B950" s="98" t="str">
        <f t="shared" si="88"/>
        <v/>
      </c>
      <c r="C950" s="99"/>
      <c r="D950" s="137"/>
      <c r="E950" s="100"/>
      <c r="F950" s="57"/>
      <c r="G950" s="58">
        <f t="shared" si="90"/>
        <v>0</v>
      </c>
      <c r="H950" s="58">
        <f>IF(E950="",0,IFERROR(VLOOKUP(E950,档案费管理台账!$D$4:$H$1000,5,0),0))</f>
        <v>0</v>
      </c>
      <c r="I950" s="57"/>
      <c r="J950" s="57"/>
      <c r="K950" s="57"/>
      <c r="L950" s="57"/>
      <c r="M950" s="58" t="str">
        <f t="shared" si="91"/>
        <v/>
      </c>
      <c r="N950" s="102"/>
    </row>
    <row r="951" spans="1:14">
      <c r="A951" s="97" t="str">
        <f t="shared" si="89"/>
        <v/>
      </c>
      <c r="B951" s="98" t="str">
        <f t="shared" si="88"/>
        <v/>
      </c>
      <c r="C951" s="99"/>
      <c r="D951" s="137"/>
      <c r="E951" s="100"/>
      <c r="F951" s="57"/>
      <c r="G951" s="58">
        <f t="shared" si="90"/>
        <v>0</v>
      </c>
      <c r="H951" s="58">
        <f>IF(E951="",0,IFERROR(VLOOKUP(E951,档案费管理台账!$D$4:$H$1000,5,0),0))</f>
        <v>0</v>
      </c>
      <c r="I951" s="57"/>
      <c r="J951" s="57"/>
      <c r="K951" s="57"/>
      <c r="L951" s="57"/>
      <c r="M951" s="58" t="str">
        <f t="shared" si="91"/>
        <v/>
      </c>
      <c r="N951" s="102"/>
    </row>
    <row r="952" spans="1:14">
      <c r="A952" s="97" t="str">
        <f t="shared" si="89"/>
        <v/>
      </c>
      <c r="B952" s="98" t="str">
        <f t="shared" si="88"/>
        <v/>
      </c>
      <c r="C952" s="99"/>
      <c r="D952" s="137"/>
      <c r="E952" s="100"/>
      <c r="F952" s="57"/>
      <c r="G952" s="58">
        <f t="shared" si="90"/>
        <v>0</v>
      </c>
      <c r="H952" s="58">
        <f>IF(E952="",0,IFERROR(VLOOKUP(E952,档案费管理台账!$D$4:$H$1000,5,0),0))</f>
        <v>0</v>
      </c>
      <c r="I952" s="57"/>
      <c r="J952" s="57"/>
      <c r="K952" s="57"/>
      <c r="L952" s="57"/>
      <c r="M952" s="58" t="str">
        <f t="shared" si="91"/>
        <v/>
      </c>
      <c r="N952" s="102"/>
    </row>
    <row r="953" spans="1:14">
      <c r="A953" s="97" t="str">
        <f t="shared" si="89"/>
        <v/>
      </c>
      <c r="B953" s="98" t="str">
        <f t="shared" si="88"/>
        <v/>
      </c>
      <c r="C953" s="99"/>
      <c r="D953" s="137"/>
      <c r="E953" s="100"/>
      <c r="F953" s="57"/>
      <c r="G953" s="58">
        <f t="shared" si="90"/>
        <v>0</v>
      </c>
      <c r="H953" s="58">
        <f>IF(E953="",0,IFERROR(VLOOKUP(E953,档案费管理台账!$D$4:$H$1000,5,0),0))</f>
        <v>0</v>
      </c>
      <c r="I953" s="57"/>
      <c r="J953" s="57"/>
      <c r="K953" s="57"/>
      <c r="L953" s="57"/>
      <c r="M953" s="58" t="str">
        <f t="shared" si="91"/>
        <v/>
      </c>
      <c r="N953" s="102"/>
    </row>
    <row r="954" spans="1:14">
      <c r="A954" s="97" t="str">
        <f t="shared" si="89"/>
        <v/>
      </c>
      <c r="B954" s="98" t="str">
        <f t="shared" si="88"/>
        <v/>
      </c>
      <c r="C954" s="99"/>
      <c r="D954" s="137"/>
      <c r="E954" s="100"/>
      <c r="F954" s="57"/>
      <c r="G954" s="58">
        <f t="shared" si="90"/>
        <v>0</v>
      </c>
      <c r="H954" s="58">
        <f>IF(E954="",0,IFERROR(VLOOKUP(E954,档案费管理台账!$D$4:$H$1000,5,0),0))</f>
        <v>0</v>
      </c>
      <c r="I954" s="57"/>
      <c r="J954" s="57"/>
      <c r="K954" s="57"/>
      <c r="L954" s="57"/>
      <c r="M954" s="58" t="str">
        <f t="shared" si="91"/>
        <v/>
      </c>
      <c r="N954" s="102"/>
    </row>
    <row r="955" spans="1:14">
      <c r="A955" s="97" t="str">
        <f t="shared" si="89"/>
        <v/>
      </c>
      <c r="B955" s="98" t="str">
        <f t="shared" si="88"/>
        <v/>
      </c>
      <c r="C955" s="99"/>
      <c r="D955" s="137"/>
      <c r="E955" s="100"/>
      <c r="F955" s="57"/>
      <c r="G955" s="58">
        <f t="shared" si="90"/>
        <v>0</v>
      </c>
      <c r="H955" s="58">
        <f>IF(E955="",0,IFERROR(VLOOKUP(E955,档案费管理台账!$D$4:$H$1000,5,0),0))</f>
        <v>0</v>
      </c>
      <c r="I955" s="57"/>
      <c r="J955" s="57"/>
      <c r="K955" s="57"/>
      <c r="L955" s="57"/>
      <c r="M955" s="58" t="str">
        <f t="shared" si="91"/>
        <v/>
      </c>
      <c r="N955" s="102"/>
    </row>
    <row r="956" spans="1:14">
      <c r="A956" s="97" t="str">
        <f t="shared" si="89"/>
        <v/>
      </c>
      <c r="B956" s="98" t="str">
        <f t="shared" si="88"/>
        <v/>
      </c>
      <c r="C956" s="99"/>
      <c r="D956" s="137"/>
      <c r="E956" s="100"/>
      <c r="F956" s="57"/>
      <c r="G956" s="58">
        <f t="shared" si="90"/>
        <v>0</v>
      </c>
      <c r="H956" s="58">
        <f>IF(E956="",0,IFERROR(VLOOKUP(E956,档案费管理台账!$D$4:$H$1000,5,0),0))</f>
        <v>0</v>
      </c>
      <c r="I956" s="57"/>
      <c r="J956" s="57"/>
      <c r="K956" s="57"/>
      <c r="L956" s="57"/>
      <c r="M956" s="58" t="str">
        <f t="shared" si="91"/>
        <v/>
      </c>
      <c r="N956" s="102"/>
    </row>
    <row r="957" spans="1:14">
      <c r="A957" s="97" t="str">
        <f t="shared" si="89"/>
        <v/>
      </c>
      <c r="B957" s="98" t="str">
        <f t="shared" si="88"/>
        <v/>
      </c>
      <c r="C957" s="99"/>
      <c r="D957" s="137"/>
      <c r="E957" s="100"/>
      <c r="F957" s="57"/>
      <c r="G957" s="58">
        <f t="shared" si="90"/>
        <v>0</v>
      </c>
      <c r="H957" s="58">
        <f>IF(E957="",0,IFERROR(VLOOKUP(E957,档案费管理台账!$D$4:$H$1000,5,0),0))</f>
        <v>0</v>
      </c>
      <c r="I957" s="57"/>
      <c r="J957" s="57"/>
      <c r="K957" s="57"/>
      <c r="L957" s="57"/>
      <c r="M957" s="58" t="str">
        <f t="shared" si="91"/>
        <v/>
      </c>
      <c r="N957" s="102"/>
    </row>
    <row r="958" spans="1:14">
      <c r="A958" s="97" t="str">
        <f t="shared" si="89"/>
        <v/>
      </c>
      <c r="B958" s="98" t="str">
        <f t="shared" si="88"/>
        <v/>
      </c>
      <c r="C958" s="99"/>
      <c r="D958" s="137"/>
      <c r="E958" s="100"/>
      <c r="F958" s="57"/>
      <c r="G958" s="58">
        <f t="shared" si="90"/>
        <v>0</v>
      </c>
      <c r="H958" s="58">
        <f>IF(E958="",0,IFERROR(VLOOKUP(E958,档案费管理台账!$D$4:$H$1000,5,0),0))</f>
        <v>0</v>
      </c>
      <c r="I958" s="57"/>
      <c r="J958" s="57"/>
      <c r="K958" s="57"/>
      <c r="L958" s="57"/>
      <c r="M958" s="58" t="str">
        <f t="shared" si="91"/>
        <v/>
      </c>
      <c r="N958" s="102"/>
    </row>
    <row r="959" spans="1:14">
      <c r="A959" s="97" t="str">
        <f t="shared" si="89"/>
        <v/>
      </c>
      <c r="B959" s="98" t="str">
        <f t="shared" si="88"/>
        <v/>
      </c>
      <c r="C959" s="99"/>
      <c r="D959" s="137"/>
      <c r="E959" s="100"/>
      <c r="F959" s="57"/>
      <c r="G959" s="58">
        <f t="shared" si="90"/>
        <v>0</v>
      </c>
      <c r="H959" s="58">
        <f>IF(E959="",0,IFERROR(VLOOKUP(E959,档案费管理台账!$D$4:$H$1000,5,0),0))</f>
        <v>0</v>
      </c>
      <c r="I959" s="57"/>
      <c r="J959" s="57"/>
      <c r="K959" s="57"/>
      <c r="L959" s="57"/>
      <c r="M959" s="58" t="str">
        <f t="shared" si="91"/>
        <v/>
      </c>
      <c r="N959" s="102"/>
    </row>
    <row r="960" spans="1:14">
      <c r="A960" s="97" t="str">
        <f t="shared" si="89"/>
        <v/>
      </c>
      <c r="B960" s="98" t="str">
        <f t="shared" si="88"/>
        <v/>
      </c>
      <c r="C960" s="99"/>
      <c r="D960" s="137"/>
      <c r="E960" s="100"/>
      <c r="F960" s="57"/>
      <c r="G960" s="58">
        <f t="shared" si="90"/>
        <v>0</v>
      </c>
      <c r="H960" s="58">
        <f>IF(E960="",0,IFERROR(VLOOKUP(E960,档案费管理台账!$D$4:$H$1000,5,0),0))</f>
        <v>0</v>
      </c>
      <c r="I960" s="57"/>
      <c r="J960" s="57"/>
      <c r="K960" s="57"/>
      <c r="L960" s="57"/>
      <c r="M960" s="58" t="str">
        <f t="shared" si="91"/>
        <v/>
      </c>
      <c r="N960" s="102"/>
    </row>
    <row r="961" spans="1:14">
      <c r="A961" s="97" t="str">
        <f t="shared" si="89"/>
        <v/>
      </c>
      <c r="B961" s="98" t="str">
        <f t="shared" si="88"/>
        <v/>
      </c>
      <c r="C961" s="99"/>
      <c r="D961" s="137"/>
      <c r="E961" s="100"/>
      <c r="F961" s="57"/>
      <c r="G961" s="58">
        <f t="shared" si="90"/>
        <v>0</v>
      </c>
      <c r="H961" s="58">
        <f>IF(E961="",0,IFERROR(VLOOKUP(E961,档案费管理台账!$D$4:$H$1000,5,0),0))</f>
        <v>0</v>
      </c>
      <c r="I961" s="57"/>
      <c r="J961" s="57"/>
      <c r="K961" s="57"/>
      <c r="L961" s="57"/>
      <c r="M961" s="58" t="str">
        <f t="shared" si="91"/>
        <v/>
      </c>
      <c r="N961" s="102"/>
    </row>
    <row r="962" spans="1:14">
      <c r="A962" s="97" t="str">
        <f t="shared" si="89"/>
        <v/>
      </c>
      <c r="B962" s="98" t="str">
        <f t="shared" si="88"/>
        <v/>
      </c>
      <c r="C962" s="99"/>
      <c r="D962" s="137"/>
      <c r="E962" s="100"/>
      <c r="F962" s="57"/>
      <c r="G962" s="58">
        <f t="shared" si="90"/>
        <v>0</v>
      </c>
      <c r="H962" s="58">
        <f>IF(E962="",0,IFERROR(VLOOKUP(E962,档案费管理台账!$D$4:$H$1000,5,0),0))</f>
        <v>0</v>
      </c>
      <c r="I962" s="57"/>
      <c r="J962" s="57"/>
      <c r="K962" s="57"/>
      <c r="L962" s="57"/>
      <c r="M962" s="58" t="str">
        <f t="shared" si="91"/>
        <v/>
      </c>
      <c r="N962" s="102"/>
    </row>
    <row r="963" spans="1:14">
      <c r="A963" s="97" t="str">
        <f t="shared" si="89"/>
        <v/>
      </c>
      <c r="B963" s="98" t="str">
        <f t="shared" si="88"/>
        <v/>
      </c>
      <c r="C963" s="99"/>
      <c r="D963" s="137"/>
      <c r="E963" s="100"/>
      <c r="F963" s="57"/>
      <c r="G963" s="58">
        <f t="shared" si="90"/>
        <v>0</v>
      </c>
      <c r="H963" s="58">
        <f>IF(E963="",0,IFERROR(VLOOKUP(E963,档案费管理台账!$D$4:$H$1000,5,0),0))</f>
        <v>0</v>
      </c>
      <c r="I963" s="57"/>
      <c r="J963" s="57"/>
      <c r="K963" s="57"/>
      <c r="L963" s="57"/>
      <c r="M963" s="58" t="str">
        <f t="shared" si="91"/>
        <v/>
      </c>
      <c r="N963" s="102"/>
    </row>
    <row r="964" spans="1:14">
      <c r="A964" s="97" t="str">
        <f t="shared" si="89"/>
        <v/>
      </c>
      <c r="B964" s="98" t="str">
        <f t="shared" si="88"/>
        <v/>
      </c>
      <c r="C964" s="99"/>
      <c r="D964" s="137"/>
      <c r="E964" s="100"/>
      <c r="F964" s="57"/>
      <c r="G964" s="58">
        <f t="shared" si="90"/>
        <v>0</v>
      </c>
      <c r="H964" s="58">
        <f>IF(E964="",0,IFERROR(VLOOKUP(E964,档案费管理台账!$D$4:$H$1000,5,0),0))</f>
        <v>0</v>
      </c>
      <c r="I964" s="57"/>
      <c r="J964" s="57"/>
      <c r="K964" s="57"/>
      <c r="L964" s="57"/>
      <c r="M964" s="58" t="str">
        <f t="shared" si="91"/>
        <v/>
      </c>
      <c r="N964" s="102"/>
    </row>
    <row r="965" spans="1:14">
      <c r="A965" s="97" t="str">
        <f t="shared" si="89"/>
        <v/>
      </c>
      <c r="B965" s="98" t="str">
        <f t="shared" si="88"/>
        <v/>
      </c>
      <c r="C965" s="99"/>
      <c r="D965" s="137"/>
      <c r="E965" s="100"/>
      <c r="F965" s="57"/>
      <c r="G965" s="58">
        <f t="shared" si="90"/>
        <v>0</v>
      </c>
      <c r="H965" s="58">
        <f>IF(E965="",0,IFERROR(VLOOKUP(E965,档案费管理台账!$D$4:$H$1000,5,0),0))</f>
        <v>0</v>
      </c>
      <c r="I965" s="57"/>
      <c r="J965" s="57"/>
      <c r="K965" s="57"/>
      <c r="L965" s="57"/>
      <c r="M965" s="58" t="str">
        <f t="shared" si="91"/>
        <v/>
      </c>
      <c r="N965" s="102"/>
    </row>
    <row r="966" spans="1:14">
      <c r="A966" s="97" t="str">
        <f t="shared" si="89"/>
        <v/>
      </c>
      <c r="B966" s="98" t="str">
        <f t="shared" si="88"/>
        <v/>
      </c>
      <c r="C966" s="99"/>
      <c r="D966" s="137"/>
      <c r="E966" s="100"/>
      <c r="F966" s="57"/>
      <c r="G966" s="58">
        <f t="shared" si="90"/>
        <v>0</v>
      </c>
      <c r="H966" s="58">
        <f>IF(E966="",0,IFERROR(VLOOKUP(E966,档案费管理台账!$D$4:$H$1000,5,0),0))</f>
        <v>0</v>
      </c>
      <c r="I966" s="57"/>
      <c r="J966" s="57"/>
      <c r="K966" s="57"/>
      <c r="L966" s="57"/>
      <c r="M966" s="58" t="str">
        <f t="shared" si="91"/>
        <v/>
      </c>
      <c r="N966" s="102"/>
    </row>
    <row r="967" spans="1:14">
      <c r="A967" s="97" t="str">
        <f t="shared" si="89"/>
        <v/>
      </c>
      <c r="B967" s="98" t="str">
        <f t="shared" si="88"/>
        <v/>
      </c>
      <c r="C967" s="99"/>
      <c r="D967" s="137"/>
      <c r="E967" s="100"/>
      <c r="F967" s="57"/>
      <c r="G967" s="58">
        <f t="shared" si="90"/>
        <v>0</v>
      </c>
      <c r="H967" s="58">
        <f>IF(E967="",0,IFERROR(VLOOKUP(E967,档案费管理台账!$D$4:$H$1000,5,0),0))</f>
        <v>0</v>
      </c>
      <c r="I967" s="57"/>
      <c r="J967" s="57"/>
      <c r="K967" s="57"/>
      <c r="L967" s="57"/>
      <c r="M967" s="58" t="str">
        <f t="shared" si="91"/>
        <v/>
      </c>
      <c r="N967" s="102"/>
    </row>
    <row r="968" spans="1:14">
      <c r="A968" s="97" t="str">
        <f t="shared" si="89"/>
        <v/>
      </c>
      <c r="B968" s="98" t="str">
        <f t="shared" si="88"/>
        <v/>
      </c>
      <c r="C968" s="99"/>
      <c r="D968" s="137"/>
      <c r="E968" s="100"/>
      <c r="F968" s="57"/>
      <c r="G968" s="58">
        <f t="shared" si="90"/>
        <v>0</v>
      </c>
      <c r="H968" s="58">
        <f>IF(E968="",0,IFERROR(VLOOKUP(E968,档案费管理台账!$D$4:$H$1000,5,0),0))</f>
        <v>0</v>
      </c>
      <c r="I968" s="57"/>
      <c r="J968" s="57"/>
      <c r="K968" s="57"/>
      <c r="L968" s="57"/>
      <c r="M968" s="58" t="str">
        <f t="shared" si="91"/>
        <v/>
      </c>
      <c r="N968" s="102"/>
    </row>
    <row r="969" spans="1:14">
      <c r="A969" s="97" t="str">
        <f t="shared" si="89"/>
        <v/>
      </c>
      <c r="B969" s="98" t="str">
        <f t="shared" si="88"/>
        <v/>
      </c>
      <c r="C969" s="99"/>
      <c r="D969" s="137"/>
      <c r="E969" s="100"/>
      <c r="F969" s="57"/>
      <c r="G969" s="58">
        <f t="shared" si="90"/>
        <v>0</v>
      </c>
      <c r="H969" s="58">
        <f>IF(E969="",0,IFERROR(VLOOKUP(E969,档案费管理台账!$D$4:$H$1000,5,0),0))</f>
        <v>0</v>
      </c>
      <c r="I969" s="57"/>
      <c r="J969" s="57"/>
      <c r="K969" s="57"/>
      <c r="L969" s="57"/>
      <c r="M969" s="58" t="str">
        <f t="shared" si="91"/>
        <v/>
      </c>
      <c r="N969" s="102"/>
    </row>
    <row r="970" spans="1:14">
      <c r="A970" s="97" t="str">
        <f t="shared" si="89"/>
        <v/>
      </c>
      <c r="B970" s="98" t="str">
        <f t="shared" si="88"/>
        <v/>
      </c>
      <c r="C970" s="99"/>
      <c r="D970" s="137"/>
      <c r="E970" s="100"/>
      <c r="F970" s="57"/>
      <c r="G970" s="58">
        <f t="shared" si="90"/>
        <v>0</v>
      </c>
      <c r="H970" s="58">
        <f>IF(E970="",0,IFERROR(VLOOKUP(E970,档案费管理台账!$D$4:$H$1000,5,0),0))</f>
        <v>0</v>
      </c>
      <c r="I970" s="57"/>
      <c r="J970" s="57"/>
      <c r="K970" s="57"/>
      <c r="L970" s="57"/>
      <c r="M970" s="58" t="str">
        <f t="shared" si="91"/>
        <v/>
      </c>
      <c r="N970" s="102"/>
    </row>
    <row r="971" spans="1:14">
      <c r="A971" s="97" t="str">
        <f t="shared" si="89"/>
        <v/>
      </c>
      <c r="B971" s="98" t="str">
        <f t="shared" si="88"/>
        <v/>
      </c>
      <c r="C971" s="99"/>
      <c r="D971" s="137"/>
      <c r="E971" s="100"/>
      <c r="F971" s="57"/>
      <c r="G971" s="58">
        <f t="shared" si="90"/>
        <v>0</v>
      </c>
      <c r="H971" s="58">
        <f>IF(E971="",0,IFERROR(VLOOKUP(E971,档案费管理台账!$D$4:$H$1000,5,0),0))</f>
        <v>0</v>
      </c>
      <c r="I971" s="57"/>
      <c r="J971" s="57"/>
      <c r="K971" s="57"/>
      <c r="L971" s="57"/>
      <c r="M971" s="58" t="str">
        <f t="shared" si="91"/>
        <v/>
      </c>
      <c r="N971" s="102"/>
    </row>
    <row r="972" spans="1:14">
      <c r="A972" s="97" t="str">
        <f t="shared" si="89"/>
        <v/>
      </c>
      <c r="B972" s="98" t="str">
        <f t="shared" si="88"/>
        <v/>
      </c>
      <c r="C972" s="99"/>
      <c r="D972" s="137"/>
      <c r="E972" s="100"/>
      <c r="F972" s="57"/>
      <c r="G972" s="58">
        <f t="shared" si="90"/>
        <v>0</v>
      </c>
      <c r="H972" s="58">
        <f>IF(E972="",0,IFERROR(VLOOKUP(E972,档案费管理台账!$D$4:$H$1000,5,0),0))</f>
        <v>0</v>
      </c>
      <c r="I972" s="57"/>
      <c r="J972" s="57"/>
      <c r="K972" s="57"/>
      <c r="L972" s="57"/>
      <c r="M972" s="58" t="str">
        <f t="shared" si="91"/>
        <v/>
      </c>
      <c r="N972" s="102"/>
    </row>
    <row r="973" spans="1:14">
      <c r="A973" s="97" t="str">
        <f t="shared" si="89"/>
        <v/>
      </c>
      <c r="B973" s="98" t="str">
        <f t="shared" si="88"/>
        <v/>
      </c>
      <c r="C973" s="99"/>
      <c r="D973" s="137"/>
      <c r="E973" s="100"/>
      <c r="F973" s="57"/>
      <c r="G973" s="58">
        <f t="shared" si="90"/>
        <v>0</v>
      </c>
      <c r="H973" s="58">
        <f>IF(E973="",0,IFERROR(VLOOKUP(E973,档案费管理台账!$D$4:$H$1000,5,0),0))</f>
        <v>0</v>
      </c>
      <c r="I973" s="57"/>
      <c r="J973" s="57"/>
      <c r="K973" s="57"/>
      <c r="L973" s="57"/>
      <c r="M973" s="58" t="str">
        <f t="shared" si="91"/>
        <v/>
      </c>
      <c r="N973" s="102"/>
    </row>
    <row r="974" spans="1:14">
      <c r="A974" s="97" t="str">
        <f t="shared" si="89"/>
        <v/>
      </c>
      <c r="B974" s="98" t="str">
        <f t="shared" si="88"/>
        <v/>
      </c>
      <c r="C974" s="99"/>
      <c r="D974" s="137"/>
      <c r="E974" s="100"/>
      <c r="F974" s="57"/>
      <c r="G974" s="58">
        <f t="shared" si="90"/>
        <v>0</v>
      </c>
      <c r="H974" s="58">
        <f>IF(E974="",0,IFERROR(VLOOKUP(E974,档案费管理台账!$D$4:$H$1000,5,0),0))</f>
        <v>0</v>
      </c>
      <c r="I974" s="57"/>
      <c r="J974" s="57"/>
      <c r="K974" s="57"/>
      <c r="L974" s="57"/>
      <c r="M974" s="58" t="str">
        <f t="shared" si="91"/>
        <v/>
      </c>
      <c r="N974" s="102"/>
    </row>
    <row r="975" spans="1:14">
      <c r="A975" s="97" t="str">
        <f t="shared" si="89"/>
        <v/>
      </c>
      <c r="B975" s="98" t="str">
        <f t="shared" si="88"/>
        <v/>
      </c>
      <c r="C975" s="99"/>
      <c r="D975" s="137"/>
      <c r="E975" s="100"/>
      <c r="F975" s="57"/>
      <c r="G975" s="58">
        <f t="shared" si="90"/>
        <v>0</v>
      </c>
      <c r="H975" s="58">
        <f>IF(E975="",0,IFERROR(VLOOKUP(E975,档案费管理台账!$D$4:$H$1000,5,0),0))</f>
        <v>0</v>
      </c>
      <c r="I975" s="57"/>
      <c r="J975" s="57"/>
      <c r="K975" s="57"/>
      <c r="L975" s="57"/>
      <c r="M975" s="58" t="str">
        <f t="shared" si="91"/>
        <v/>
      </c>
      <c r="N975" s="102"/>
    </row>
    <row r="976" spans="1:14">
      <c r="A976" s="97" t="str">
        <f t="shared" si="89"/>
        <v/>
      </c>
      <c r="B976" s="98" t="str">
        <f t="shared" si="88"/>
        <v/>
      </c>
      <c r="C976" s="99"/>
      <c r="D976" s="137"/>
      <c r="E976" s="100"/>
      <c r="F976" s="57"/>
      <c r="G976" s="58">
        <f t="shared" si="90"/>
        <v>0</v>
      </c>
      <c r="H976" s="58">
        <f>IF(E976="",0,IFERROR(VLOOKUP(E976,档案费管理台账!$D$4:$H$1000,5,0),0))</f>
        <v>0</v>
      </c>
      <c r="I976" s="57"/>
      <c r="J976" s="57"/>
      <c r="K976" s="57"/>
      <c r="L976" s="57"/>
      <c r="M976" s="58" t="str">
        <f t="shared" si="91"/>
        <v/>
      </c>
      <c r="N976" s="102"/>
    </row>
    <row r="977" spans="1:14">
      <c r="A977" s="97" t="str">
        <f t="shared" si="89"/>
        <v/>
      </c>
      <c r="B977" s="98" t="str">
        <f t="shared" si="88"/>
        <v/>
      </c>
      <c r="C977" s="99"/>
      <c r="D977" s="137"/>
      <c r="E977" s="100"/>
      <c r="F977" s="57"/>
      <c r="G977" s="58">
        <f t="shared" si="90"/>
        <v>0</v>
      </c>
      <c r="H977" s="58">
        <f>IF(E977="",0,IFERROR(VLOOKUP(E977,档案费管理台账!$D$4:$H$1000,5,0),0))</f>
        <v>0</v>
      </c>
      <c r="I977" s="57"/>
      <c r="J977" s="57"/>
      <c r="K977" s="57"/>
      <c r="L977" s="57"/>
      <c r="M977" s="58" t="str">
        <f t="shared" si="91"/>
        <v/>
      </c>
      <c r="N977" s="102"/>
    </row>
    <row r="978" spans="1:14">
      <c r="A978" s="97" t="str">
        <f t="shared" si="89"/>
        <v/>
      </c>
      <c r="B978" s="98" t="str">
        <f t="shared" si="88"/>
        <v/>
      </c>
      <c r="C978" s="99"/>
      <c r="D978" s="137"/>
      <c r="E978" s="100"/>
      <c r="F978" s="57"/>
      <c r="G978" s="58">
        <f t="shared" si="90"/>
        <v>0</v>
      </c>
      <c r="H978" s="58">
        <f>IF(E978="",0,IFERROR(VLOOKUP(E978,档案费管理台账!$D$4:$H$1000,5,0),0))</f>
        <v>0</v>
      </c>
      <c r="I978" s="57"/>
      <c r="J978" s="57"/>
      <c r="K978" s="57"/>
      <c r="L978" s="57"/>
      <c r="M978" s="58" t="str">
        <f t="shared" si="91"/>
        <v/>
      </c>
      <c r="N978" s="102"/>
    </row>
    <row r="979" spans="1:14">
      <c r="A979" s="97" t="str">
        <f t="shared" si="89"/>
        <v/>
      </c>
      <c r="B979" s="98" t="str">
        <f t="shared" si="88"/>
        <v/>
      </c>
      <c r="C979" s="99"/>
      <c r="D979" s="137"/>
      <c r="E979" s="100"/>
      <c r="F979" s="57"/>
      <c r="G979" s="58">
        <f t="shared" si="90"/>
        <v>0</v>
      </c>
      <c r="H979" s="58">
        <f>IF(E979="",0,IFERROR(VLOOKUP(E979,档案费管理台账!$D$4:$H$1000,5,0),0))</f>
        <v>0</v>
      </c>
      <c r="I979" s="57"/>
      <c r="J979" s="57"/>
      <c r="K979" s="57"/>
      <c r="L979" s="57"/>
      <c r="M979" s="58" t="str">
        <f t="shared" si="91"/>
        <v/>
      </c>
      <c r="N979" s="102"/>
    </row>
    <row r="980" spans="1:14">
      <c r="A980" s="97" t="str">
        <f t="shared" si="89"/>
        <v/>
      </c>
      <c r="B980" s="98" t="str">
        <f t="shared" si="88"/>
        <v/>
      </c>
      <c r="C980" s="99"/>
      <c r="D980" s="137"/>
      <c r="E980" s="100"/>
      <c r="F980" s="57"/>
      <c r="G980" s="58">
        <f t="shared" si="90"/>
        <v>0</v>
      </c>
      <c r="H980" s="58">
        <f>IF(E980="",0,IFERROR(VLOOKUP(E980,档案费管理台账!$D$4:$H$1000,5,0),0))</f>
        <v>0</v>
      </c>
      <c r="I980" s="57"/>
      <c r="J980" s="57"/>
      <c r="K980" s="57"/>
      <c r="L980" s="57"/>
      <c r="M980" s="58" t="str">
        <f t="shared" si="91"/>
        <v/>
      </c>
      <c r="N980" s="102"/>
    </row>
    <row r="981" spans="1:14">
      <c r="A981" s="97" t="str">
        <f t="shared" si="89"/>
        <v/>
      </c>
      <c r="B981" s="98" t="str">
        <f t="shared" si="88"/>
        <v/>
      </c>
      <c r="C981" s="99"/>
      <c r="D981" s="137"/>
      <c r="E981" s="100"/>
      <c r="F981" s="57"/>
      <c r="G981" s="58">
        <f t="shared" si="90"/>
        <v>0</v>
      </c>
      <c r="H981" s="58">
        <f>IF(E981="",0,IFERROR(VLOOKUP(E981,档案费管理台账!$D$4:$H$1000,5,0),0))</f>
        <v>0</v>
      </c>
      <c r="I981" s="57"/>
      <c r="J981" s="57"/>
      <c r="K981" s="57"/>
      <c r="L981" s="57"/>
      <c r="M981" s="58" t="str">
        <f t="shared" si="91"/>
        <v/>
      </c>
      <c r="N981" s="102"/>
    </row>
    <row r="982" spans="1:14">
      <c r="A982" s="97" t="str">
        <f t="shared" si="89"/>
        <v/>
      </c>
      <c r="B982" s="98" t="str">
        <f t="shared" si="88"/>
        <v/>
      </c>
      <c r="C982" s="99"/>
      <c r="D982" s="137"/>
      <c r="E982" s="100"/>
      <c r="F982" s="57"/>
      <c r="G982" s="58">
        <f t="shared" si="90"/>
        <v>0</v>
      </c>
      <c r="H982" s="58">
        <f>IF(E982="",0,IFERROR(VLOOKUP(E982,档案费管理台账!$D$4:$H$1000,5,0),0))</f>
        <v>0</v>
      </c>
      <c r="I982" s="57"/>
      <c r="J982" s="57"/>
      <c r="K982" s="57"/>
      <c r="L982" s="57"/>
      <c r="M982" s="58" t="str">
        <f t="shared" si="91"/>
        <v/>
      </c>
      <c r="N982" s="102"/>
    </row>
    <row r="983" spans="1:14">
      <c r="A983" s="97" t="str">
        <f t="shared" si="89"/>
        <v/>
      </c>
      <c r="B983" s="98" t="str">
        <f t="shared" si="88"/>
        <v/>
      </c>
      <c r="C983" s="99"/>
      <c r="D983" s="137"/>
      <c r="E983" s="100"/>
      <c r="F983" s="57"/>
      <c r="G983" s="58">
        <f t="shared" si="90"/>
        <v>0</v>
      </c>
      <c r="H983" s="58">
        <f>IF(E983="",0,IFERROR(VLOOKUP(E983,档案费管理台账!$D$4:$H$1000,5,0),0))</f>
        <v>0</v>
      </c>
      <c r="I983" s="57"/>
      <c r="J983" s="57"/>
      <c r="K983" s="57"/>
      <c r="L983" s="57"/>
      <c r="M983" s="58" t="str">
        <f t="shared" si="91"/>
        <v/>
      </c>
      <c r="N983" s="102"/>
    </row>
    <row r="984" spans="1:14">
      <c r="A984" s="97" t="str">
        <f t="shared" si="89"/>
        <v/>
      </c>
      <c r="B984" s="98" t="str">
        <f t="shared" si="88"/>
        <v/>
      </c>
      <c r="C984" s="99"/>
      <c r="D984" s="137"/>
      <c r="E984" s="100"/>
      <c r="F984" s="57"/>
      <c r="G984" s="58">
        <f t="shared" si="90"/>
        <v>0</v>
      </c>
      <c r="H984" s="58">
        <f>IF(E984="",0,IFERROR(VLOOKUP(E984,档案费管理台账!$D$4:$H$1000,5,0),0))</f>
        <v>0</v>
      </c>
      <c r="I984" s="57"/>
      <c r="J984" s="57"/>
      <c r="K984" s="57"/>
      <c r="L984" s="57"/>
      <c r="M984" s="58" t="str">
        <f t="shared" si="91"/>
        <v/>
      </c>
      <c r="N984" s="102"/>
    </row>
    <row r="985" spans="1:14">
      <c r="A985" s="97" t="str">
        <f t="shared" si="89"/>
        <v/>
      </c>
      <c r="B985" s="98" t="str">
        <f t="shared" si="88"/>
        <v/>
      </c>
      <c r="C985" s="99"/>
      <c r="D985" s="137"/>
      <c r="E985" s="100"/>
      <c r="F985" s="57"/>
      <c r="G985" s="58">
        <f t="shared" si="90"/>
        <v>0</v>
      </c>
      <c r="H985" s="58">
        <f>IF(E985="",0,IFERROR(VLOOKUP(E985,档案费管理台账!$D$4:$H$1000,5,0),0))</f>
        <v>0</v>
      </c>
      <c r="I985" s="57"/>
      <c r="J985" s="57"/>
      <c r="K985" s="57"/>
      <c r="L985" s="57"/>
      <c r="M985" s="58" t="str">
        <f t="shared" si="91"/>
        <v/>
      </c>
      <c r="N985" s="102"/>
    </row>
    <row r="986" spans="1:14">
      <c r="A986" s="97" t="str">
        <f t="shared" si="89"/>
        <v/>
      </c>
      <c r="B986" s="98" t="str">
        <f t="shared" si="88"/>
        <v/>
      </c>
      <c r="C986" s="99"/>
      <c r="D986" s="137"/>
      <c r="E986" s="100"/>
      <c r="F986" s="57"/>
      <c r="G986" s="58">
        <f t="shared" si="90"/>
        <v>0</v>
      </c>
      <c r="H986" s="58">
        <f>IF(E986="",0,IFERROR(VLOOKUP(E986,档案费管理台账!$D$4:$H$1000,5,0),0))</f>
        <v>0</v>
      </c>
      <c r="I986" s="57"/>
      <c r="J986" s="57"/>
      <c r="K986" s="57"/>
      <c r="L986" s="57"/>
      <c r="M986" s="58" t="str">
        <f t="shared" si="91"/>
        <v/>
      </c>
      <c r="N986" s="102"/>
    </row>
    <row r="987" spans="1:14">
      <c r="A987" s="97" t="str">
        <f t="shared" si="89"/>
        <v/>
      </c>
      <c r="B987" s="98" t="str">
        <f t="shared" si="88"/>
        <v/>
      </c>
      <c r="C987" s="99"/>
      <c r="D987" s="137"/>
      <c r="E987" s="100"/>
      <c r="F987" s="57"/>
      <c r="G987" s="58">
        <f t="shared" si="90"/>
        <v>0</v>
      </c>
      <c r="H987" s="58">
        <f>IF(E987="",0,IFERROR(VLOOKUP(E987,档案费管理台账!$D$4:$H$1000,5,0),0))</f>
        <v>0</v>
      </c>
      <c r="I987" s="57"/>
      <c r="J987" s="57"/>
      <c r="K987" s="57"/>
      <c r="L987" s="57"/>
      <c r="M987" s="58" t="str">
        <f t="shared" si="91"/>
        <v/>
      </c>
      <c r="N987" s="102"/>
    </row>
    <row r="988" spans="1:14">
      <c r="A988" s="97" t="str">
        <f t="shared" si="89"/>
        <v/>
      </c>
      <c r="B988" s="98" t="str">
        <f t="shared" si="88"/>
        <v/>
      </c>
      <c r="C988" s="99"/>
      <c r="D988" s="137"/>
      <c r="E988" s="100"/>
      <c r="F988" s="57"/>
      <c r="G988" s="58">
        <f t="shared" si="90"/>
        <v>0</v>
      </c>
      <c r="H988" s="58">
        <f>IF(E988="",0,IFERROR(VLOOKUP(E988,档案费管理台账!$D$4:$H$1000,5,0),0))</f>
        <v>0</v>
      </c>
      <c r="I988" s="57"/>
      <c r="J988" s="57"/>
      <c r="K988" s="57"/>
      <c r="L988" s="57"/>
      <c r="M988" s="58" t="str">
        <f t="shared" si="91"/>
        <v/>
      </c>
      <c r="N988" s="102"/>
    </row>
    <row r="989" spans="1:14">
      <c r="A989" s="97" t="str">
        <f t="shared" si="89"/>
        <v/>
      </c>
      <c r="B989" s="98" t="str">
        <f t="shared" si="88"/>
        <v/>
      </c>
      <c r="C989" s="99"/>
      <c r="D989" s="137"/>
      <c r="E989" s="100"/>
      <c r="F989" s="57"/>
      <c r="G989" s="58">
        <f t="shared" si="90"/>
        <v>0</v>
      </c>
      <c r="H989" s="58">
        <f>IF(E989="",0,IFERROR(VLOOKUP(E989,档案费管理台账!$D$4:$H$1000,5,0),0))</f>
        <v>0</v>
      </c>
      <c r="I989" s="57"/>
      <c r="J989" s="57"/>
      <c r="K989" s="57"/>
      <c r="L989" s="57"/>
      <c r="M989" s="58" t="str">
        <f t="shared" si="91"/>
        <v/>
      </c>
      <c r="N989" s="102"/>
    </row>
    <row r="990" spans="1:14">
      <c r="A990" s="97" t="str">
        <f t="shared" si="89"/>
        <v/>
      </c>
      <c r="B990" s="98" t="str">
        <f t="shared" si="88"/>
        <v/>
      </c>
      <c r="C990" s="99"/>
      <c r="D990" s="137"/>
      <c r="E990" s="100"/>
      <c r="F990" s="57"/>
      <c r="G990" s="58">
        <f t="shared" si="90"/>
        <v>0</v>
      </c>
      <c r="H990" s="58">
        <f>IF(E990="",0,IFERROR(VLOOKUP(E990,档案费管理台账!$D$4:$H$1000,5,0),0))</f>
        <v>0</v>
      </c>
      <c r="I990" s="57"/>
      <c r="J990" s="57"/>
      <c r="K990" s="57"/>
      <c r="L990" s="57"/>
      <c r="M990" s="58" t="str">
        <f t="shared" si="91"/>
        <v/>
      </c>
      <c r="N990" s="102"/>
    </row>
    <row r="991" spans="1:14">
      <c r="A991" s="97" t="str">
        <f t="shared" si="89"/>
        <v/>
      </c>
      <c r="B991" s="98" t="str">
        <f t="shared" si="88"/>
        <v/>
      </c>
      <c r="C991" s="99"/>
      <c r="D991" s="137"/>
      <c r="E991" s="100"/>
      <c r="F991" s="57"/>
      <c r="G991" s="58">
        <f t="shared" si="90"/>
        <v>0</v>
      </c>
      <c r="H991" s="58">
        <f>IF(E991="",0,IFERROR(VLOOKUP(E991,档案费管理台账!$D$4:$H$1000,5,0),0))</f>
        <v>0</v>
      </c>
      <c r="I991" s="57"/>
      <c r="J991" s="57"/>
      <c r="K991" s="57"/>
      <c r="L991" s="57"/>
      <c r="M991" s="58" t="str">
        <f t="shared" si="91"/>
        <v/>
      </c>
      <c r="N991" s="102"/>
    </row>
    <row r="992" spans="1:14">
      <c r="A992" s="97" t="str">
        <f t="shared" si="89"/>
        <v/>
      </c>
      <c r="B992" s="98" t="str">
        <f t="shared" si="88"/>
        <v/>
      </c>
      <c r="C992" s="99"/>
      <c r="D992" s="137"/>
      <c r="E992" s="100"/>
      <c r="F992" s="57"/>
      <c r="G992" s="58">
        <f t="shared" si="90"/>
        <v>0</v>
      </c>
      <c r="H992" s="58">
        <f>IF(E992="",0,IFERROR(VLOOKUP(E992,档案费管理台账!$D$4:$H$1000,5,0),0))</f>
        <v>0</v>
      </c>
      <c r="I992" s="57"/>
      <c r="J992" s="57"/>
      <c r="K992" s="57"/>
      <c r="L992" s="57"/>
      <c r="M992" s="58" t="str">
        <f t="shared" si="91"/>
        <v/>
      </c>
      <c r="N992" s="102"/>
    </row>
    <row r="993" spans="1:14">
      <c r="A993" s="97" t="str">
        <f t="shared" si="89"/>
        <v/>
      </c>
      <c r="B993" s="98" t="str">
        <f t="shared" si="88"/>
        <v/>
      </c>
      <c r="C993" s="99"/>
      <c r="D993" s="137"/>
      <c r="E993" s="100"/>
      <c r="F993" s="57"/>
      <c r="G993" s="58">
        <f t="shared" si="90"/>
        <v>0</v>
      </c>
      <c r="H993" s="58">
        <f>IF(E993="",0,IFERROR(VLOOKUP(E993,档案费管理台账!$D$4:$H$1000,5,0),0))</f>
        <v>0</v>
      </c>
      <c r="I993" s="57"/>
      <c r="J993" s="57"/>
      <c r="K993" s="57"/>
      <c r="L993" s="57"/>
      <c r="M993" s="58" t="str">
        <f t="shared" si="91"/>
        <v/>
      </c>
      <c r="N993" s="102"/>
    </row>
    <row r="994" spans="1:14">
      <c r="A994" s="97" t="str">
        <f t="shared" si="89"/>
        <v/>
      </c>
      <c r="B994" s="98" t="str">
        <f t="shared" si="88"/>
        <v/>
      </c>
      <c r="C994" s="99"/>
      <c r="D994" s="137"/>
      <c r="E994" s="100"/>
      <c r="F994" s="57"/>
      <c r="G994" s="58">
        <f t="shared" si="90"/>
        <v>0</v>
      </c>
      <c r="H994" s="58">
        <f>IF(E994="",0,IFERROR(VLOOKUP(E994,档案费管理台账!$D$4:$H$1000,5,0),0))</f>
        <v>0</v>
      </c>
      <c r="I994" s="57"/>
      <c r="J994" s="57"/>
      <c r="K994" s="57"/>
      <c r="L994" s="57"/>
      <c r="M994" s="58" t="str">
        <f t="shared" si="91"/>
        <v/>
      </c>
      <c r="N994" s="102"/>
    </row>
    <row r="995" spans="1:14">
      <c r="A995" s="97" t="str">
        <f t="shared" si="89"/>
        <v/>
      </c>
      <c r="B995" s="98" t="str">
        <f t="shared" si="88"/>
        <v/>
      </c>
      <c r="C995" s="99"/>
      <c r="D995" s="137"/>
      <c r="E995" s="100"/>
      <c r="F995" s="57"/>
      <c r="G995" s="58">
        <f t="shared" si="90"/>
        <v>0</v>
      </c>
      <c r="H995" s="58">
        <f>IF(E995="",0,IFERROR(VLOOKUP(E995,档案费管理台账!$D$4:$H$1000,5,0),0))</f>
        <v>0</v>
      </c>
      <c r="I995" s="57"/>
      <c r="J995" s="57"/>
      <c r="K995" s="57"/>
      <c r="L995" s="57"/>
      <c r="M995" s="58" t="str">
        <f t="shared" si="91"/>
        <v/>
      </c>
      <c r="N995" s="102"/>
    </row>
    <row r="996" spans="1:14">
      <c r="A996" s="97" t="str">
        <f t="shared" si="89"/>
        <v/>
      </c>
      <c r="B996" s="98" t="str">
        <f t="shared" si="88"/>
        <v/>
      </c>
      <c r="C996" s="99"/>
      <c r="D996" s="137"/>
      <c r="E996" s="100"/>
      <c r="F996" s="57"/>
      <c r="G996" s="58">
        <f t="shared" si="90"/>
        <v>0</v>
      </c>
      <c r="H996" s="58">
        <f>IF(E996="",0,IFERROR(VLOOKUP(E996,档案费管理台账!$D$4:$H$1000,5,0),0))</f>
        <v>0</v>
      </c>
      <c r="I996" s="57"/>
      <c r="J996" s="57"/>
      <c r="K996" s="57"/>
      <c r="L996" s="57"/>
      <c r="M996" s="58" t="str">
        <f t="shared" si="91"/>
        <v/>
      </c>
      <c r="N996" s="102"/>
    </row>
    <row r="997" spans="1:14">
      <c r="A997" s="97" t="str">
        <f t="shared" si="89"/>
        <v/>
      </c>
      <c r="B997" s="98" t="str">
        <f t="shared" si="88"/>
        <v/>
      </c>
      <c r="C997" s="99"/>
      <c r="D997" s="137"/>
      <c r="E997" s="100"/>
      <c r="F997" s="57"/>
      <c r="G997" s="58">
        <f t="shared" si="90"/>
        <v>0</v>
      </c>
      <c r="H997" s="58">
        <f>IF(E997="",0,IFERROR(VLOOKUP(E997,档案费管理台账!$D$4:$H$1000,5,0),0))</f>
        <v>0</v>
      </c>
      <c r="I997" s="57"/>
      <c r="J997" s="57"/>
      <c r="K997" s="57"/>
      <c r="L997" s="57"/>
      <c r="M997" s="58" t="str">
        <f t="shared" si="91"/>
        <v/>
      </c>
      <c r="N997" s="102"/>
    </row>
    <row r="998" spans="1:14">
      <c r="A998" s="97" t="str">
        <f t="shared" si="89"/>
        <v/>
      </c>
      <c r="B998" s="98" t="str">
        <f t="shared" si="88"/>
        <v/>
      </c>
      <c r="C998" s="99"/>
      <c r="D998" s="137"/>
      <c r="E998" s="100"/>
      <c r="F998" s="57"/>
      <c r="G998" s="58">
        <f t="shared" si="90"/>
        <v>0</v>
      </c>
      <c r="H998" s="58">
        <f>IF(E998="",0,IFERROR(VLOOKUP(E998,档案费管理台账!$D$4:$H$1000,5,0),0))</f>
        <v>0</v>
      </c>
      <c r="I998" s="57"/>
      <c r="J998" s="57"/>
      <c r="K998" s="57"/>
      <c r="L998" s="57"/>
      <c r="M998" s="58" t="str">
        <f t="shared" si="91"/>
        <v/>
      </c>
      <c r="N998" s="102"/>
    </row>
    <row r="999" spans="1:14">
      <c r="A999" s="97" t="str">
        <f t="shared" si="89"/>
        <v/>
      </c>
      <c r="B999" s="98" t="str">
        <f t="shared" si="88"/>
        <v/>
      </c>
      <c r="C999" s="99"/>
      <c r="D999" s="137"/>
      <c r="E999" s="100"/>
      <c r="F999" s="57"/>
      <c r="G999" s="58">
        <f t="shared" si="90"/>
        <v>0</v>
      </c>
      <c r="H999" s="58">
        <f>IF(E999="",0,IFERROR(VLOOKUP(E999,档案费管理台账!$D$4:$H$1000,5,0),0))</f>
        <v>0</v>
      </c>
      <c r="I999" s="57"/>
      <c r="J999" s="57"/>
      <c r="K999" s="57"/>
      <c r="L999" s="57"/>
      <c r="M999" s="58" t="str">
        <f t="shared" si="91"/>
        <v/>
      </c>
      <c r="N999" s="102"/>
    </row>
    <row r="1000" spans="1:14">
      <c r="A1000" s="97" t="str">
        <f t="shared" si="89"/>
        <v/>
      </c>
      <c r="B1000" s="98" t="str">
        <f t="shared" si="88"/>
        <v/>
      </c>
      <c r="C1000" s="99"/>
      <c r="D1000" s="137"/>
      <c r="E1000" s="100"/>
      <c r="F1000" s="57"/>
      <c r="G1000" s="58">
        <f t="shared" si="90"/>
        <v>0</v>
      </c>
      <c r="H1000" s="58">
        <f>IF(E1000="",0,IFERROR(VLOOKUP(E1000,档案费管理台账!$D$4:$H$1000,5,0),0))</f>
        <v>0</v>
      </c>
      <c r="I1000" s="57"/>
      <c r="J1000" s="57"/>
      <c r="K1000" s="57"/>
      <c r="L1000" s="57"/>
      <c r="M1000" s="58" t="str">
        <f t="shared" si="91"/>
        <v/>
      </c>
      <c r="N1000" s="102"/>
    </row>
  </sheetData>
  <mergeCells count="39">
    <mergeCell ref="D1:F1"/>
    <mergeCell ref="G1:H1"/>
    <mergeCell ref="J1:K1"/>
    <mergeCell ref="L1:O1"/>
    <mergeCell ref="H3:Q3"/>
    <mergeCell ref="A5:T5"/>
    <mergeCell ref="H6:O6"/>
    <mergeCell ref="P6:S6"/>
    <mergeCell ref="J7:K7"/>
    <mergeCell ref="L7:M7"/>
    <mergeCell ref="P7:Q7"/>
    <mergeCell ref="A23:Y23"/>
    <mergeCell ref="D24:G24"/>
    <mergeCell ref="H24:N24"/>
    <mergeCell ref="O24:S24"/>
    <mergeCell ref="A41:I41"/>
    <mergeCell ref="A6:A8"/>
    <mergeCell ref="A24:A25"/>
    <mergeCell ref="B6:B8"/>
    <mergeCell ref="B24:B25"/>
    <mergeCell ref="C6:C8"/>
    <mergeCell ref="C24:C25"/>
    <mergeCell ref="D6:D8"/>
    <mergeCell ref="E6:E8"/>
    <mergeCell ref="F6:F8"/>
    <mergeCell ref="G6:G8"/>
    <mergeCell ref="R7:R8"/>
    <mergeCell ref="S7:S8"/>
    <mergeCell ref="T6:T8"/>
    <mergeCell ref="T24:T25"/>
    <mergeCell ref="U6:U8"/>
    <mergeCell ref="U24:U25"/>
    <mergeCell ref="V24:V25"/>
    <mergeCell ref="W24:W25"/>
    <mergeCell ref="X24:X25"/>
    <mergeCell ref="Y24:Y25"/>
    <mergeCell ref="Z24:Z25"/>
    <mergeCell ref="AA24:AA25"/>
    <mergeCell ref="AB24:AB25"/>
  </mergeCells>
  <hyperlinks>
    <hyperlink ref="C1" location="项目管理台账!A1" display="返回"/>
  </hyperlinks>
  <pageMargins left="0.7" right="0.7" top="0.75" bottom="0.75" header="0.3" footer="0.3"/>
  <headerFooter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AD1000"/>
  <sheetViews>
    <sheetView showGridLines="0" workbookViewId="0">
      <pane ySplit="1" topLeftCell="A2" activePane="bottomLeft" state="frozen"/>
      <selection/>
      <selection pane="bottomLeft" activeCell="B1" sqref="B1"/>
    </sheetView>
  </sheetViews>
  <sheetFormatPr defaultColWidth="9" defaultRowHeight="14.4"/>
  <cols>
    <col min="1" max="1" width="7.46296296296296" customWidth="1"/>
    <col min="2" max="2" width="11.7962962962963" style="29" customWidth="1"/>
    <col min="3" max="3" width="12.2037037037037" style="29" customWidth="1"/>
    <col min="4" max="4" width="20.0648148148148" customWidth="1"/>
    <col min="5" max="5" width="13.462962962963" customWidth="1"/>
    <col min="6" max="6" width="13.6018518518519" customWidth="1"/>
    <col min="7" max="7" width="12.7962962962963" customWidth="1"/>
    <col min="8" max="8" width="12.537037037037" customWidth="1"/>
    <col min="9" max="9" width="13.3333333333333" customWidth="1"/>
    <col min="10" max="10" width="13.2037037037037" customWidth="1"/>
    <col min="11" max="11" width="14.2037037037037" customWidth="1"/>
    <col min="12" max="12" width="12.6018518518519" customWidth="1"/>
    <col min="13" max="13" width="11.462962962963" customWidth="1"/>
    <col min="18" max="18" width="10.3333333333333" customWidth="1"/>
    <col min="19" max="19" width="8.7962962962963" customWidth="1"/>
    <col min="20" max="20" width="12.7314814814815" customWidth="1"/>
    <col min="21" max="21" width="5.2037037037037" style="30" customWidth="1"/>
    <col min="23" max="23" width="9" style="29"/>
    <col min="24" max="24" width="9.60185185185185" customWidth="1"/>
    <col min="26" max="26" width="4.53703703703704" style="30" customWidth="1"/>
    <col min="27" max="27" width="10.0648148148148" customWidth="1"/>
    <col min="28" max="28" width="12.462962962963" style="29" customWidth="1"/>
  </cols>
  <sheetData>
    <row r="1" ht="28.95" spans="1:28">
      <c r="A1" s="31" t="s">
        <v>209</v>
      </c>
      <c r="B1" s="105"/>
      <c r="C1" s="33" t="s">
        <v>118</v>
      </c>
      <c r="D1" s="34" t="s">
        <v>210</v>
      </c>
      <c r="E1" s="34"/>
      <c r="F1" s="34"/>
      <c r="G1" s="35" t="s">
        <v>94</v>
      </c>
      <c r="H1" s="35"/>
      <c r="I1" s="36" t="s">
        <v>120</v>
      </c>
      <c r="J1" s="37" t="s">
        <v>0</v>
      </c>
      <c r="K1" s="37"/>
      <c r="L1" s="38" t="s">
        <v>121</v>
      </c>
      <c r="M1" s="38"/>
      <c r="N1" s="38"/>
      <c r="O1" s="38"/>
    </row>
    <row r="2" ht="15.15"/>
    <row r="3" spans="1:28">
      <c r="H3" s="39" t="s">
        <v>122</v>
      </c>
      <c r="I3" s="39"/>
      <c r="J3" s="39"/>
      <c r="K3" s="39"/>
      <c r="L3" s="39"/>
      <c r="M3" s="39"/>
      <c r="N3" s="39"/>
      <c r="O3" s="39"/>
      <c r="P3" s="39"/>
      <c r="Q3" s="39"/>
    </row>
    <row r="4" spans="1:28">
      <c r="H4" s="40"/>
      <c r="I4" s="40"/>
      <c r="J4" s="40"/>
      <c r="K4" s="40"/>
      <c r="L4" s="40"/>
      <c r="M4" s="40"/>
      <c r="N4" s="40"/>
      <c r="O4" s="40"/>
      <c r="P4" s="40">
        <v>0.05</v>
      </c>
      <c r="Q4" s="40">
        <v>0.05</v>
      </c>
    </row>
    <row r="5" spans="1:28">
      <c r="A5" s="41" t="s">
        <v>123</v>
      </c>
      <c r="B5" s="41"/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</row>
    <row r="6" s="27" customFormat="1" spans="1:28">
      <c r="A6" s="42" t="s">
        <v>124</v>
      </c>
      <c r="B6" s="43" t="s">
        <v>125</v>
      </c>
      <c r="C6" s="43" t="s">
        <v>126</v>
      </c>
      <c r="D6" s="42" t="s">
        <v>127</v>
      </c>
      <c r="E6" s="42" t="s">
        <v>128</v>
      </c>
      <c r="F6" s="42" t="s">
        <v>129</v>
      </c>
      <c r="G6" s="42" t="s">
        <v>130</v>
      </c>
      <c r="H6" s="44" t="s">
        <v>131</v>
      </c>
      <c r="I6" s="44"/>
      <c r="J6" s="44"/>
      <c r="K6" s="44"/>
      <c r="L6" s="44"/>
      <c r="M6" s="44"/>
      <c r="N6" s="44"/>
      <c r="O6" s="44"/>
      <c r="P6" s="45" t="s">
        <v>132</v>
      </c>
      <c r="Q6" s="45"/>
      <c r="R6" s="45"/>
      <c r="S6" s="45"/>
      <c r="T6" s="42" t="s">
        <v>133</v>
      </c>
      <c r="U6" s="66" t="s">
        <v>134</v>
      </c>
      <c r="W6" s="47"/>
      <c r="Z6" s="48"/>
      <c r="AB6" s="47"/>
    </row>
    <row r="7" s="27" customFormat="1" ht="28.8" spans="1:28">
      <c r="A7" s="42"/>
      <c r="B7" s="43"/>
      <c r="C7" s="43"/>
      <c r="D7" s="42"/>
      <c r="E7" s="42"/>
      <c r="F7" s="42"/>
      <c r="G7" s="42"/>
      <c r="H7" s="49" t="s">
        <v>135</v>
      </c>
      <c r="I7" s="49" t="s">
        <v>135</v>
      </c>
      <c r="J7" s="49" t="s">
        <v>136</v>
      </c>
      <c r="K7" s="49"/>
      <c r="L7" s="49" t="s">
        <v>137</v>
      </c>
      <c r="M7" s="49"/>
      <c r="N7" s="49" t="s">
        <v>138</v>
      </c>
      <c r="O7" s="49" t="s">
        <v>139</v>
      </c>
      <c r="P7" s="42" t="s">
        <v>140</v>
      </c>
      <c r="Q7" s="42"/>
      <c r="R7" s="46" t="s">
        <v>141</v>
      </c>
      <c r="S7" s="46" t="s">
        <v>142</v>
      </c>
      <c r="T7" s="42"/>
      <c r="U7" s="66"/>
      <c r="W7" s="47"/>
      <c r="Z7" s="48"/>
      <c r="AB7" s="47"/>
    </row>
    <row r="8" s="27" customFormat="1" ht="28.8" spans="1:28">
      <c r="A8" s="42"/>
      <c r="B8" s="43"/>
      <c r="C8" s="43"/>
      <c r="D8" s="42"/>
      <c r="E8" s="42"/>
      <c r="F8" s="42"/>
      <c r="G8" s="42"/>
      <c r="H8" s="50" t="s">
        <v>143</v>
      </c>
      <c r="I8" s="50" t="s">
        <v>144</v>
      </c>
      <c r="J8" s="50" t="s">
        <v>145</v>
      </c>
      <c r="K8" s="50" t="s">
        <v>146</v>
      </c>
      <c r="L8" s="50" t="s">
        <v>147</v>
      </c>
      <c r="M8" s="50" t="s">
        <v>148</v>
      </c>
      <c r="N8" s="50" t="s">
        <v>149</v>
      </c>
      <c r="O8" s="50" t="s">
        <v>150</v>
      </c>
      <c r="P8" s="51" t="s">
        <v>151</v>
      </c>
      <c r="Q8" s="51" t="s">
        <v>152</v>
      </c>
      <c r="R8" s="46"/>
      <c r="S8" s="46"/>
      <c r="T8" s="42"/>
      <c r="U8" s="66"/>
      <c r="W8" s="47"/>
      <c r="Z8" s="48"/>
      <c r="AB8" s="47"/>
    </row>
    <row r="9" s="27" customFormat="1" spans="1:28">
      <c r="A9" s="52" t="s">
        <v>153</v>
      </c>
      <c r="B9" s="53"/>
      <c r="C9" s="53"/>
      <c r="D9" s="52"/>
      <c r="E9" s="52"/>
      <c r="F9" s="52"/>
      <c r="G9" s="52"/>
      <c r="H9" s="54">
        <f>(20%-1%-3%)*1</f>
        <v>0.16</v>
      </c>
      <c r="I9" s="54">
        <v>0.08</v>
      </c>
      <c r="J9" s="55">
        <f>10%-1%</f>
        <v>0.09</v>
      </c>
      <c r="K9" s="54">
        <f>2%</f>
        <v>0.02</v>
      </c>
      <c r="L9" s="55">
        <v>0.005</v>
      </c>
      <c r="M9" s="55">
        <v>0.005</v>
      </c>
      <c r="N9" s="55">
        <f>(0.5%-0.1%)-0.08%+0.08%</f>
        <v>0.004</v>
      </c>
      <c r="O9" s="55">
        <f>0.8%</f>
        <v>0.008</v>
      </c>
      <c r="P9" s="54">
        <v>0.05</v>
      </c>
      <c r="Q9" s="54">
        <v>0.05</v>
      </c>
      <c r="R9" s="56"/>
      <c r="S9" s="56"/>
      <c r="T9" s="52"/>
      <c r="U9" s="106"/>
      <c r="W9" s="47"/>
      <c r="Z9" s="48"/>
      <c r="AB9" s="47"/>
    </row>
    <row r="10" spans="1:28">
      <c r="A10" s="39" t="s">
        <v>154</v>
      </c>
      <c r="B10" s="57">
        <v>6326</v>
      </c>
      <c r="C10" s="57">
        <v>6326</v>
      </c>
      <c r="D10" s="57">
        <v>6326</v>
      </c>
      <c r="E10" s="57">
        <v>6326</v>
      </c>
      <c r="F10" s="57">
        <v>6326</v>
      </c>
      <c r="G10" s="57">
        <v>0</v>
      </c>
      <c r="H10" s="58">
        <f>ROUND(B10*$H$9,2)</f>
        <v>1012.16</v>
      </c>
      <c r="I10" s="58">
        <f>ROUND(B10*$I$9,2)</f>
        <v>506.08</v>
      </c>
      <c r="J10" s="58">
        <f>ROUND(C10*$J$9,2)</f>
        <v>569.34</v>
      </c>
      <c r="K10" s="58">
        <f>IF(OR(C10="",C10=0),0,ROUND(C10*$K$9+3,2))</f>
        <v>129.52</v>
      </c>
      <c r="L10" s="58">
        <f>ROUND(D10*$L$9,2)</f>
        <v>31.63</v>
      </c>
      <c r="M10" s="58">
        <f>ROUND(D10*$M$9,2)</f>
        <v>31.63</v>
      </c>
      <c r="N10" s="58">
        <f>ROUND(E10*$N$9,2)</f>
        <v>25.3</v>
      </c>
      <c r="O10" s="58">
        <f>ROUND(F10*$O$9,2)</f>
        <v>50.61</v>
      </c>
      <c r="P10" s="58">
        <f>ROUND(G10*$P$9,0)</f>
        <v>0</v>
      </c>
      <c r="Q10" s="58">
        <f>ROUND(G10*$Q$9,0)</f>
        <v>0</v>
      </c>
      <c r="R10" s="58">
        <f>H10+J10+L10+N10+O10+P10</f>
        <v>1689.04</v>
      </c>
      <c r="S10" s="58">
        <f>I10+K10+M10+Q10</f>
        <v>667.23</v>
      </c>
      <c r="T10" s="58">
        <f>R10+S10</f>
        <v>2356.27</v>
      </c>
      <c r="U10" s="59"/>
      <c r="V10" t="s">
        <v>154</v>
      </c>
    </row>
    <row r="11" spans="1:28">
      <c r="A11" s="39" t="s">
        <v>155</v>
      </c>
      <c r="B11" s="57">
        <f>B10</f>
        <v>6326</v>
      </c>
      <c r="C11" s="57">
        <f t="shared" ref="C11:G21" si="0">C10</f>
        <v>6326</v>
      </c>
      <c r="D11" s="57">
        <f t="shared" si="0"/>
        <v>6326</v>
      </c>
      <c r="E11" s="57">
        <f t="shared" si="0"/>
        <v>6326</v>
      </c>
      <c r="F11" s="57">
        <f t="shared" si="0"/>
        <v>6326</v>
      </c>
      <c r="G11" s="57">
        <f t="shared" si="0"/>
        <v>0</v>
      </c>
      <c r="H11" s="58">
        <f t="shared" ref="H11:H21" si="1">ROUND(B11*$H$9,2)</f>
        <v>1012.16</v>
      </c>
      <c r="I11" s="58">
        <f t="shared" ref="I11:I21" si="2">ROUND(B11*$I$9,2)</f>
        <v>506.08</v>
      </c>
      <c r="J11" s="58">
        <f t="shared" ref="J11:J21" si="3">ROUND(C11*$J$9,2)</f>
        <v>569.34</v>
      </c>
      <c r="K11" s="58">
        <f t="shared" ref="K11:K21" si="4">IF(OR(C11="",C11=0),0,ROUND(C11*$K$9+3,2))</f>
        <v>129.52</v>
      </c>
      <c r="L11" s="58">
        <f t="shared" ref="L11:L21" si="5">ROUND(D11*$L$9,2)</f>
        <v>31.63</v>
      </c>
      <c r="M11" s="58">
        <f t="shared" ref="M11:M21" si="6">ROUND(D11*$M$9,2)</f>
        <v>31.63</v>
      </c>
      <c r="N11" s="58">
        <f t="shared" ref="N11:N21" si="7">ROUND(E11*$N$9,2)</f>
        <v>25.3</v>
      </c>
      <c r="O11" s="58">
        <f t="shared" ref="O11:O21" si="8">ROUND(F11*$O$9,2)</f>
        <v>50.61</v>
      </c>
      <c r="P11" s="58">
        <f t="shared" ref="P11:P15" si="9">ROUND(G11*$P$9,0)</f>
        <v>0</v>
      </c>
      <c r="Q11" s="58">
        <f t="shared" ref="Q11:Q15" si="10">ROUND(G11*$Q$9,0)</f>
        <v>0</v>
      </c>
      <c r="R11" s="58">
        <f t="shared" ref="R11:R21" si="11">H11+J11+L11+N11+O11+P11</f>
        <v>1689.04</v>
      </c>
      <c r="S11" s="58">
        <f t="shared" ref="S11:S21" si="12">I11+K11+M11+Q11</f>
        <v>667.23</v>
      </c>
      <c r="T11" s="58">
        <f t="shared" ref="T11:T21" si="13">R11+S11</f>
        <v>2356.27</v>
      </c>
      <c r="U11" s="59"/>
      <c r="V11" t="s">
        <v>155</v>
      </c>
    </row>
    <row r="12" spans="1:28">
      <c r="A12" s="39" t="s">
        <v>156</v>
      </c>
      <c r="B12" s="57">
        <f t="shared" ref="B12:B21" si="14">B11</f>
        <v>6326</v>
      </c>
      <c r="C12" s="57">
        <f t="shared" si="0"/>
        <v>6326</v>
      </c>
      <c r="D12" s="57">
        <f t="shared" si="0"/>
        <v>6326</v>
      </c>
      <c r="E12" s="57">
        <f t="shared" si="0"/>
        <v>6326</v>
      </c>
      <c r="F12" s="57">
        <f t="shared" si="0"/>
        <v>6326</v>
      </c>
      <c r="G12" s="57">
        <f t="shared" si="0"/>
        <v>0</v>
      </c>
      <c r="H12" s="58">
        <f t="shared" si="1"/>
        <v>1012.16</v>
      </c>
      <c r="I12" s="58">
        <f t="shared" si="2"/>
        <v>506.08</v>
      </c>
      <c r="J12" s="58">
        <f t="shared" si="3"/>
        <v>569.34</v>
      </c>
      <c r="K12" s="58">
        <f t="shared" si="4"/>
        <v>129.52</v>
      </c>
      <c r="L12" s="58">
        <f t="shared" si="5"/>
        <v>31.63</v>
      </c>
      <c r="M12" s="58">
        <f t="shared" si="6"/>
        <v>31.63</v>
      </c>
      <c r="N12" s="58">
        <f t="shared" si="7"/>
        <v>25.3</v>
      </c>
      <c r="O12" s="58">
        <f t="shared" si="8"/>
        <v>50.61</v>
      </c>
      <c r="P12" s="58">
        <f t="shared" si="9"/>
        <v>0</v>
      </c>
      <c r="Q12" s="58">
        <f t="shared" si="10"/>
        <v>0</v>
      </c>
      <c r="R12" s="58">
        <f t="shared" si="11"/>
        <v>1689.04</v>
      </c>
      <c r="S12" s="58">
        <f t="shared" si="12"/>
        <v>667.23</v>
      </c>
      <c r="T12" s="58">
        <f t="shared" si="13"/>
        <v>2356.27</v>
      </c>
      <c r="U12" s="59"/>
      <c r="V12" t="s">
        <v>156</v>
      </c>
    </row>
    <row r="13" spans="1:28">
      <c r="A13" s="39" t="s">
        <v>157</v>
      </c>
      <c r="B13" s="57">
        <f t="shared" si="14"/>
        <v>6326</v>
      </c>
      <c r="C13" s="57">
        <f t="shared" si="0"/>
        <v>6326</v>
      </c>
      <c r="D13" s="57">
        <f t="shared" si="0"/>
        <v>6326</v>
      </c>
      <c r="E13" s="57">
        <f t="shared" si="0"/>
        <v>6326</v>
      </c>
      <c r="F13" s="57">
        <f t="shared" si="0"/>
        <v>6326</v>
      </c>
      <c r="G13" s="57">
        <f t="shared" si="0"/>
        <v>0</v>
      </c>
      <c r="H13" s="58">
        <f t="shared" si="1"/>
        <v>1012.16</v>
      </c>
      <c r="I13" s="58">
        <f t="shared" si="2"/>
        <v>506.08</v>
      </c>
      <c r="J13" s="58">
        <f t="shared" si="3"/>
        <v>569.34</v>
      </c>
      <c r="K13" s="58">
        <f t="shared" si="4"/>
        <v>129.52</v>
      </c>
      <c r="L13" s="58">
        <f t="shared" si="5"/>
        <v>31.63</v>
      </c>
      <c r="M13" s="58">
        <f t="shared" si="6"/>
        <v>31.63</v>
      </c>
      <c r="N13" s="58">
        <f t="shared" si="7"/>
        <v>25.3</v>
      </c>
      <c r="O13" s="58">
        <f t="shared" si="8"/>
        <v>50.61</v>
      </c>
      <c r="P13" s="58">
        <f t="shared" si="9"/>
        <v>0</v>
      </c>
      <c r="Q13" s="58">
        <f t="shared" si="10"/>
        <v>0</v>
      </c>
      <c r="R13" s="58">
        <f t="shared" si="11"/>
        <v>1689.04</v>
      </c>
      <c r="S13" s="58">
        <f t="shared" si="12"/>
        <v>667.23</v>
      </c>
      <c r="T13" s="58">
        <f t="shared" si="13"/>
        <v>2356.27</v>
      </c>
      <c r="U13" s="59"/>
      <c r="V13" t="s">
        <v>157</v>
      </c>
    </row>
    <row r="14" spans="1:28">
      <c r="A14" s="39" t="s">
        <v>158</v>
      </c>
      <c r="B14" s="57">
        <f t="shared" si="14"/>
        <v>6326</v>
      </c>
      <c r="C14" s="57">
        <f t="shared" si="0"/>
        <v>6326</v>
      </c>
      <c r="D14" s="57">
        <f t="shared" si="0"/>
        <v>6326</v>
      </c>
      <c r="E14" s="57">
        <f t="shared" si="0"/>
        <v>6326</v>
      </c>
      <c r="F14" s="57">
        <f t="shared" si="0"/>
        <v>6326</v>
      </c>
      <c r="G14" s="57">
        <f t="shared" si="0"/>
        <v>0</v>
      </c>
      <c r="H14" s="58">
        <f t="shared" si="1"/>
        <v>1012.16</v>
      </c>
      <c r="I14" s="58">
        <f t="shared" si="2"/>
        <v>506.08</v>
      </c>
      <c r="J14" s="58">
        <f t="shared" si="3"/>
        <v>569.34</v>
      </c>
      <c r="K14" s="58">
        <f t="shared" si="4"/>
        <v>129.52</v>
      </c>
      <c r="L14" s="58">
        <f t="shared" si="5"/>
        <v>31.63</v>
      </c>
      <c r="M14" s="58">
        <f t="shared" si="6"/>
        <v>31.63</v>
      </c>
      <c r="N14" s="58">
        <f t="shared" si="7"/>
        <v>25.3</v>
      </c>
      <c r="O14" s="58">
        <f t="shared" si="8"/>
        <v>50.61</v>
      </c>
      <c r="P14" s="58">
        <f t="shared" si="9"/>
        <v>0</v>
      </c>
      <c r="Q14" s="58">
        <f t="shared" si="10"/>
        <v>0</v>
      </c>
      <c r="R14" s="58">
        <f t="shared" si="11"/>
        <v>1689.04</v>
      </c>
      <c r="S14" s="58">
        <f t="shared" si="12"/>
        <v>667.23</v>
      </c>
      <c r="T14" s="58">
        <f t="shared" si="13"/>
        <v>2356.27</v>
      </c>
      <c r="U14" s="59"/>
      <c r="V14" t="s">
        <v>158</v>
      </c>
    </row>
    <row r="15" spans="1:28">
      <c r="A15" s="39" t="s">
        <v>159</v>
      </c>
      <c r="B15" s="57">
        <f t="shared" si="14"/>
        <v>6326</v>
      </c>
      <c r="C15" s="57">
        <f t="shared" si="0"/>
        <v>6326</v>
      </c>
      <c r="D15" s="57">
        <f t="shared" si="0"/>
        <v>6326</v>
      </c>
      <c r="E15" s="57">
        <f t="shared" si="0"/>
        <v>6326</v>
      </c>
      <c r="F15" s="57">
        <f t="shared" si="0"/>
        <v>6326</v>
      </c>
      <c r="G15" s="57">
        <f t="shared" si="0"/>
        <v>0</v>
      </c>
      <c r="H15" s="58">
        <f t="shared" si="1"/>
        <v>1012.16</v>
      </c>
      <c r="I15" s="58">
        <f t="shared" si="2"/>
        <v>506.08</v>
      </c>
      <c r="J15" s="58">
        <f t="shared" si="3"/>
        <v>569.34</v>
      </c>
      <c r="K15" s="58">
        <f t="shared" si="4"/>
        <v>129.52</v>
      </c>
      <c r="L15" s="58">
        <f t="shared" si="5"/>
        <v>31.63</v>
      </c>
      <c r="M15" s="58">
        <f t="shared" si="6"/>
        <v>31.63</v>
      </c>
      <c r="N15" s="58">
        <f t="shared" si="7"/>
        <v>25.3</v>
      </c>
      <c r="O15" s="58">
        <f t="shared" si="8"/>
        <v>50.61</v>
      </c>
      <c r="P15" s="58">
        <f t="shared" si="9"/>
        <v>0</v>
      </c>
      <c r="Q15" s="58">
        <f t="shared" si="10"/>
        <v>0</v>
      </c>
      <c r="R15" s="58">
        <f t="shared" si="11"/>
        <v>1689.04</v>
      </c>
      <c r="S15" s="58">
        <f t="shared" si="12"/>
        <v>667.23</v>
      </c>
      <c r="T15" s="58">
        <f t="shared" si="13"/>
        <v>2356.27</v>
      </c>
      <c r="U15" s="59"/>
      <c r="V15" t="s">
        <v>159</v>
      </c>
    </row>
    <row r="16" spans="1:28">
      <c r="A16" s="39" t="s">
        <v>160</v>
      </c>
      <c r="B16" s="57">
        <v>6326</v>
      </c>
      <c r="C16" s="57">
        <v>6326</v>
      </c>
      <c r="D16" s="57">
        <v>6326</v>
      </c>
      <c r="E16" s="57">
        <v>6326</v>
      </c>
      <c r="F16" s="57">
        <v>6326</v>
      </c>
      <c r="G16" s="57">
        <f t="shared" si="0"/>
        <v>0</v>
      </c>
      <c r="H16" s="58">
        <f t="shared" si="1"/>
        <v>1012.16</v>
      </c>
      <c r="I16" s="58">
        <f t="shared" si="2"/>
        <v>506.08</v>
      </c>
      <c r="J16" s="58">
        <f t="shared" si="3"/>
        <v>569.34</v>
      </c>
      <c r="K16" s="58">
        <f t="shared" si="4"/>
        <v>129.52</v>
      </c>
      <c r="L16" s="58">
        <f t="shared" si="5"/>
        <v>31.63</v>
      </c>
      <c r="M16" s="58">
        <f t="shared" si="6"/>
        <v>31.63</v>
      </c>
      <c r="N16" s="58">
        <f t="shared" si="7"/>
        <v>25.3</v>
      </c>
      <c r="O16" s="58">
        <f t="shared" si="8"/>
        <v>50.61</v>
      </c>
      <c r="P16" s="58">
        <f>ROUND(G16*$P$4,0)</f>
        <v>0</v>
      </c>
      <c r="Q16" s="58">
        <f>ROUND(G16*$Q$4,0)</f>
        <v>0</v>
      </c>
      <c r="R16" s="58">
        <f t="shared" si="11"/>
        <v>1689.04</v>
      </c>
      <c r="S16" s="58">
        <f t="shared" si="12"/>
        <v>667.23</v>
      </c>
      <c r="T16" s="58">
        <f t="shared" si="13"/>
        <v>2356.27</v>
      </c>
      <c r="U16" s="59"/>
      <c r="V16" t="s">
        <v>160</v>
      </c>
    </row>
    <row r="17" spans="1:30">
      <c r="A17" s="39" t="s">
        <v>161</v>
      </c>
      <c r="B17" s="57">
        <f t="shared" si="14"/>
        <v>6326</v>
      </c>
      <c r="C17" s="57">
        <f t="shared" si="0"/>
        <v>6326</v>
      </c>
      <c r="D17" s="57">
        <f t="shared" si="0"/>
        <v>6326</v>
      </c>
      <c r="E17" s="57">
        <f t="shared" si="0"/>
        <v>6326</v>
      </c>
      <c r="F17" s="57">
        <f t="shared" si="0"/>
        <v>6326</v>
      </c>
      <c r="G17" s="57">
        <f t="shared" si="0"/>
        <v>0</v>
      </c>
      <c r="H17" s="58">
        <f t="shared" si="1"/>
        <v>1012.16</v>
      </c>
      <c r="I17" s="58">
        <f t="shared" si="2"/>
        <v>506.08</v>
      </c>
      <c r="J17" s="58">
        <f t="shared" si="3"/>
        <v>569.34</v>
      </c>
      <c r="K17" s="58">
        <f t="shared" si="4"/>
        <v>129.52</v>
      </c>
      <c r="L17" s="58">
        <f t="shared" si="5"/>
        <v>31.63</v>
      </c>
      <c r="M17" s="58">
        <f t="shared" si="6"/>
        <v>31.63</v>
      </c>
      <c r="N17" s="58">
        <f t="shared" si="7"/>
        <v>25.3</v>
      </c>
      <c r="O17" s="58">
        <f t="shared" si="8"/>
        <v>50.61</v>
      </c>
      <c r="P17" s="58">
        <f t="shared" ref="P17:P21" si="15">ROUND(G17*$P$4,0)</f>
        <v>0</v>
      </c>
      <c r="Q17" s="58">
        <f t="shared" ref="Q17:Q21" si="16">ROUND(G17*$Q$4,0)</f>
        <v>0</v>
      </c>
      <c r="R17" s="58">
        <f t="shared" si="11"/>
        <v>1689.04</v>
      </c>
      <c r="S17" s="58">
        <f t="shared" si="12"/>
        <v>667.23</v>
      </c>
      <c r="T17" s="58">
        <f t="shared" si="13"/>
        <v>2356.27</v>
      </c>
      <c r="U17" s="59"/>
      <c r="V17" t="s">
        <v>161</v>
      </c>
    </row>
    <row r="18" spans="1:30">
      <c r="A18" s="39" t="s">
        <v>162</v>
      </c>
      <c r="B18" s="57">
        <f t="shared" si="14"/>
        <v>6326</v>
      </c>
      <c r="C18" s="57">
        <f t="shared" si="0"/>
        <v>6326</v>
      </c>
      <c r="D18" s="57">
        <f t="shared" si="0"/>
        <v>6326</v>
      </c>
      <c r="E18" s="57">
        <f t="shared" si="0"/>
        <v>6326</v>
      </c>
      <c r="F18" s="57">
        <f t="shared" si="0"/>
        <v>6326</v>
      </c>
      <c r="G18" s="57">
        <f t="shared" si="0"/>
        <v>0</v>
      </c>
      <c r="H18" s="58">
        <f t="shared" si="1"/>
        <v>1012.16</v>
      </c>
      <c r="I18" s="58">
        <f t="shared" si="2"/>
        <v>506.08</v>
      </c>
      <c r="J18" s="58">
        <f t="shared" si="3"/>
        <v>569.34</v>
      </c>
      <c r="K18" s="58">
        <f t="shared" si="4"/>
        <v>129.52</v>
      </c>
      <c r="L18" s="58">
        <f t="shared" si="5"/>
        <v>31.63</v>
      </c>
      <c r="M18" s="58">
        <f t="shared" si="6"/>
        <v>31.63</v>
      </c>
      <c r="N18" s="58">
        <f t="shared" si="7"/>
        <v>25.3</v>
      </c>
      <c r="O18" s="58">
        <f t="shared" si="8"/>
        <v>50.61</v>
      </c>
      <c r="P18" s="58">
        <f t="shared" si="15"/>
        <v>0</v>
      </c>
      <c r="Q18" s="58">
        <f t="shared" si="16"/>
        <v>0</v>
      </c>
      <c r="R18" s="58">
        <f t="shared" si="11"/>
        <v>1689.04</v>
      </c>
      <c r="S18" s="58">
        <f t="shared" si="12"/>
        <v>667.23</v>
      </c>
      <c r="T18" s="58">
        <f t="shared" si="13"/>
        <v>2356.27</v>
      </c>
      <c r="U18" s="59"/>
      <c r="V18" t="s">
        <v>162</v>
      </c>
    </row>
    <row r="19" spans="1:30">
      <c r="A19" s="39" t="s">
        <v>163</v>
      </c>
      <c r="B19" s="57">
        <f t="shared" si="14"/>
        <v>6326</v>
      </c>
      <c r="C19" s="57">
        <f t="shared" si="0"/>
        <v>6326</v>
      </c>
      <c r="D19" s="57">
        <f t="shared" si="0"/>
        <v>6326</v>
      </c>
      <c r="E19" s="57">
        <f t="shared" si="0"/>
        <v>6326</v>
      </c>
      <c r="F19" s="57">
        <f t="shared" si="0"/>
        <v>6326</v>
      </c>
      <c r="G19" s="57">
        <f t="shared" si="0"/>
        <v>0</v>
      </c>
      <c r="H19" s="58">
        <f t="shared" si="1"/>
        <v>1012.16</v>
      </c>
      <c r="I19" s="58">
        <f t="shared" si="2"/>
        <v>506.08</v>
      </c>
      <c r="J19" s="58">
        <f t="shared" si="3"/>
        <v>569.34</v>
      </c>
      <c r="K19" s="58">
        <f t="shared" si="4"/>
        <v>129.52</v>
      </c>
      <c r="L19" s="58">
        <f t="shared" si="5"/>
        <v>31.63</v>
      </c>
      <c r="M19" s="58">
        <f t="shared" si="6"/>
        <v>31.63</v>
      </c>
      <c r="N19" s="58">
        <f t="shared" si="7"/>
        <v>25.3</v>
      </c>
      <c r="O19" s="58">
        <f t="shared" si="8"/>
        <v>50.61</v>
      </c>
      <c r="P19" s="58">
        <f t="shared" si="15"/>
        <v>0</v>
      </c>
      <c r="Q19" s="58">
        <f t="shared" si="16"/>
        <v>0</v>
      </c>
      <c r="R19" s="58">
        <f t="shared" si="11"/>
        <v>1689.04</v>
      </c>
      <c r="S19" s="58">
        <f t="shared" si="12"/>
        <v>667.23</v>
      </c>
      <c r="T19" s="58">
        <f t="shared" si="13"/>
        <v>2356.27</v>
      </c>
      <c r="U19" s="59"/>
      <c r="V19" t="s">
        <v>163</v>
      </c>
    </row>
    <row r="20" spans="1:30">
      <c r="A20" s="39" t="s">
        <v>164</v>
      </c>
      <c r="B20" s="57">
        <f t="shared" si="14"/>
        <v>6326</v>
      </c>
      <c r="C20" s="57">
        <f t="shared" si="0"/>
        <v>6326</v>
      </c>
      <c r="D20" s="57">
        <f t="shared" si="0"/>
        <v>6326</v>
      </c>
      <c r="E20" s="57">
        <f t="shared" si="0"/>
        <v>6326</v>
      </c>
      <c r="F20" s="57">
        <f t="shared" si="0"/>
        <v>6326</v>
      </c>
      <c r="G20" s="57">
        <f t="shared" si="0"/>
        <v>0</v>
      </c>
      <c r="H20" s="58">
        <f t="shared" si="1"/>
        <v>1012.16</v>
      </c>
      <c r="I20" s="58">
        <f t="shared" si="2"/>
        <v>506.08</v>
      </c>
      <c r="J20" s="58">
        <f t="shared" si="3"/>
        <v>569.34</v>
      </c>
      <c r="K20" s="58">
        <f t="shared" si="4"/>
        <v>129.52</v>
      </c>
      <c r="L20" s="58">
        <f t="shared" si="5"/>
        <v>31.63</v>
      </c>
      <c r="M20" s="58">
        <f t="shared" si="6"/>
        <v>31.63</v>
      </c>
      <c r="N20" s="58">
        <f t="shared" si="7"/>
        <v>25.3</v>
      </c>
      <c r="O20" s="58">
        <f t="shared" si="8"/>
        <v>50.61</v>
      </c>
      <c r="P20" s="58">
        <f t="shared" si="15"/>
        <v>0</v>
      </c>
      <c r="Q20" s="58">
        <f t="shared" si="16"/>
        <v>0</v>
      </c>
      <c r="R20" s="58">
        <f t="shared" si="11"/>
        <v>1689.04</v>
      </c>
      <c r="S20" s="58">
        <f t="shared" si="12"/>
        <v>667.23</v>
      </c>
      <c r="T20" s="58">
        <f t="shared" si="13"/>
        <v>2356.27</v>
      </c>
      <c r="U20" s="59"/>
      <c r="V20" t="s">
        <v>164</v>
      </c>
    </row>
    <row r="21" spans="1:30">
      <c r="A21" s="39" t="s">
        <v>165</v>
      </c>
      <c r="B21" s="57">
        <f t="shared" si="14"/>
        <v>6326</v>
      </c>
      <c r="C21" s="57">
        <f t="shared" si="0"/>
        <v>6326</v>
      </c>
      <c r="D21" s="57">
        <f t="shared" si="0"/>
        <v>6326</v>
      </c>
      <c r="E21" s="57">
        <f t="shared" si="0"/>
        <v>6326</v>
      </c>
      <c r="F21" s="57">
        <f t="shared" si="0"/>
        <v>6326</v>
      </c>
      <c r="G21" s="57">
        <f t="shared" si="0"/>
        <v>0</v>
      </c>
      <c r="H21" s="58">
        <f t="shared" si="1"/>
        <v>1012.16</v>
      </c>
      <c r="I21" s="58">
        <f t="shared" si="2"/>
        <v>506.08</v>
      </c>
      <c r="J21" s="58">
        <f t="shared" si="3"/>
        <v>569.34</v>
      </c>
      <c r="K21" s="58">
        <f t="shared" si="4"/>
        <v>129.52</v>
      </c>
      <c r="L21" s="58">
        <f t="shared" si="5"/>
        <v>31.63</v>
      </c>
      <c r="M21" s="58">
        <f t="shared" si="6"/>
        <v>31.63</v>
      </c>
      <c r="N21" s="58">
        <f t="shared" si="7"/>
        <v>25.3</v>
      </c>
      <c r="O21" s="58">
        <f t="shared" si="8"/>
        <v>50.61</v>
      </c>
      <c r="P21" s="58">
        <f t="shared" si="15"/>
        <v>0</v>
      </c>
      <c r="Q21" s="58">
        <f t="shared" si="16"/>
        <v>0</v>
      </c>
      <c r="R21" s="58">
        <f t="shared" si="11"/>
        <v>1689.04</v>
      </c>
      <c r="S21" s="58">
        <f t="shared" si="12"/>
        <v>667.23</v>
      </c>
      <c r="T21" s="58">
        <f t="shared" si="13"/>
        <v>2356.27</v>
      </c>
      <c r="U21" s="59"/>
      <c r="V21" t="s">
        <v>165</v>
      </c>
    </row>
    <row r="22" spans="1:30">
      <c r="T22" s="60">
        <f>SUM(T11:T21)</f>
        <v>25918.97</v>
      </c>
    </row>
    <row r="23" spans="1:30">
      <c r="A23" s="41" t="s">
        <v>166</v>
      </c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</row>
    <row r="24" s="27" customFormat="1" ht="28.05" customHeight="1" spans="1:30">
      <c r="A24" s="61" t="s">
        <v>124</v>
      </c>
      <c r="B24" s="62" t="s">
        <v>167</v>
      </c>
      <c r="C24" s="62" t="s">
        <v>168</v>
      </c>
      <c r="D24" s="63" t="s">
        <v>169</v>
      </c>
      <c r="E24" s="63"/>
      <c r="F24" s="63"/>
      <c r="G24" s="63"/>
      <c r="H24" s="63" t="s">
        <v>170</v>
      </c>
      <c r="I24" s="63"/>
      <c r="J24" s="63"/>
      <c r="K24" s="63"/>
      <c r="L24" s="63"/>
      <c r="M24" s="63"/>
      <c r="N24" s="63"/>
      <c r="O24" s="63" t="s">
        <v>171</v>
      </c>
      <c r="P24" s="63"/>
      <c r="Q24" s="63"/>
      <c r="R24" s="63"/>
      <c r="S24" s="63"/>
      <c r="T24" s="64" t="s">
        <v>172</v>
      </c>
      <c r="U24" s="107" t="s">
        <v>173</v>
      </c>
      <c r="V24" s="64" t="s">
        <v>79</v>
      </c>
      <c r="W24" s="65" t="s">
        <v>174</v>
      </c>
      <c r="X24" s="64" t="s">
        <v>175</v>
      </c>
      <c r="Y24" s="63" t="s">
        <v>176</v>
      </c>
      <c r="Z24" s="66" t="s">
        <v>134</v>
      </c>
      <c r="AA24" s="46" t="s">
        <v>177</v>
      </c>
      <c r="AB24" s="67" t="s">
        <v>178</v>
      </c>
    </row>
    <row r="25" s="28" customFormat="1" ht="28.8" spans="1:30">
      <c r="A25" s="68"/>
      <c r="B25" s="69"/>
      <c r="C25" s="69"/>
      <c r="D25" s="46" t="s">
        <v>179</v>
      </c>
      <c r="E25" s="46" t="s">
        <v>180</v>
      </c>
      <c r="F25" s="46" t="s">
        <v>137</v>
      </c>
      <c r="G25" s="46" t="s">
        <v>140</v>
      </c>
      <c r="H25" s="46" t="s">
        <v>181</v>
      </c>
      <c r="I25" s="46" t="s">
        <v>182</v>
      </c>
      <c r="J25" s="46" t="s">
        <v>183</v>
      </c>
      <c r="K25" s="46" t="s">
        <v>184</v>
      </c>
      <c r="L25" s="46" t="s">
        <v>185</v>
      </c>
      <c r="M25" s="46" t="s">
        <v>186</v>
      </c>
      <c r="N25" s="46" t="s">
        <v>187</v>
      </c>
      <c r="O25" s="46" t="s">
        <v>188</v>
      </c>
      <c r="P25" s="46" t="s">
        <v>189</v>
      </c>
      <c r="Q25" s="46" t="s">
        <v>190</v>
      </c>
      <c r="R25" s="46" t="s">
        <v>191</v>
      </c>
      <c r="S25" s="46" t="s">
        <v>192</v>
      </c>
      <c r="T25" s="70"/>
      <c r="U25" s="108"/>
      <c r="V25" s="70"/>
      <c r="W25" s="71"/>
      <c r="X25" s="70"/>
      <c r="Y25" s="63"/>
      <c r="Z25" s="66"/>
      <c r="AA25" s="46"/>
      <c r="AB25" s="67"/>
    </row>
    <row r="26" spans="1:30">
      <c r="A26" s="72" t="s">
        <v>154</v>
      </c>
      <c r="B26" s="58">
        <f>IF(SUMIF($B$43:$B$1000,A26,$G$43:$G$1000)-R10-SUMIF($B$43:$B$1000,A26,$K$43:$K$1000)&lt;SUM(D26:G26),SUM(D26:G26),SUMIF($B$43:$B$1000,A26,$G$43:$G$1000)-R10-SUMIF($B$43:$B$1000,A26,$K$43:$K$1000))</f>
        <v>667.23</v>
      </c>
      <c r="C26" s="73">
        <v>5000</v>
      </c>
      <c r="D26" s="58">
        <f>I10</f>
        <v>506.08</v>
      </c>
      <c r="E26" s="58">
        <f>K10</f>
        <v>129.52</v>
      </c>
      <c r="F26" s="58">
        <f>M10</f>
        <v>31.63</v>
      </c>
      <c r="G26" s="58">
        <f>Q10</f>
        <v>0</v>
      </c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8">
        <f>ROUND(B26*30%,2)</f>
        <v>200.17</v>
      </c>
      <c r="T26" s="58">
        <f>IF(B26-SUM(C26:S26)&lt;=0,0,B26-SUM(C26:S26))</f>
        <v>0</v>
      </c>
      <c r="U26" s="74" t="str">
        <f t="shared" ref="U26:U37" si="17">IF(T26=0,"",IF(T26&lt;=36000,1,(IF(T26&lt;=144000,2,IF(T26&lt;=300000,3,IF(T26&lt;=420000,4,IF(T26&lt;=660000,5,IF(T26&lt;=960000,6,7))))))))</f>
        <v/>
      </c>
      <c r="V26" s="75">
        <f t="shared" ref="V26:V37" si="18">IF(U26=1,T26*3%,IF(U26=2,T26*10%-2520,IF(U26=3,T26*20%-16920,IF(U26=4,T26*25%-31920,IF(U26=5,T26*30%-52930,IF(U26=6,T26*35%-85920,IF(U26=7,T26*45%-181920,0)))))))</f>
        <v>0</v>
      </c>
      <c r="W26" s="75">
        <f>IF(ROUND(V26,2)&lt;0,0,ROUND(V26,2))</f>
        <v>0</v>
      </c>
      <c r="X26" s="76"/>
      <c r="Y26" s="77" t="str">
        <f>IF(W26=0,"",W26=X26)</f>
        <v/>
      </c>
      <c r="Z26" s="59"/>
      <c r="AA26" s="78">
        <f>IF(SUMIF($B$43:$B$1000,A26,$G$43:$G$1000)-R10&lt;0,0,SUMIF($B$43:$B$1000,A26,$G$43:$G$1000)-R10)</f>
        <v>0</v>
      </c>
      <c r="AB26" s="79">
        <f>B26-D26-E26-F26-G26-W26-SUMIF($B:$B,A26,$H:$H)+M43</f>
        <v>2.48689957516035e-14</v>
      </c>
      <c r="AC26" t="s">
        <v>154</v>
      </c>
      <c r="AD26" t="b">
        <f>AB26=SUMIF($B:$B,A26,$L:$L)</f>
        <v>0</v>
      </c>
    </row>
    <row r="27" spans="1:30">
      <c r="A27" s="72" t="s">
        <v>155</v>
      </c>
      <c r="B27" s="58">
        <f t="shared" ref="B27:B37" si="19">IF(SUMIF($B$43:$B$1000,A27,$G$43:$G$1000)-R11-SUMIF($B$43:$B$1000,A27,$K$43:$K$1000)&lt;SUM(D27:G27),SUM(D27:G27),SUMIF($B$43:$B$1000,A27,$G$43:$G$1000)-R11-SUMIF($B$43:$B$1000,A27,$K$43:$K$1000))</f>
        <v>667.23</v>
      </c>
      <c r="C27" s="73">
        <v>5000</v>
      </c>
      <c r="D27" s="58">
        <f t="shared" ref="D27:D37" si="20">I11</f>
        <v>506.08</v>
      </c>
      <c r="E27" s="58">
        <f t="shared" ref="E27:E37" si="21">K11</f>
        <v>129.52</v>
      </c>
      <c r="F27" s="58">
        <f t="shared" ref="F27:F37" si="22">M11</f>
        <v>31.63</v>
      </c>
      <c r="G27" s="58">
        <f t="shared" ref="G27:G37" si="23">Q11</f>
        <v>0</v>
      </c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8">
        <f t="shared" ref="S27:S37" si="24">ROUND(B27*30%,2)</f>
        <v>200.17</v>
      </c>
      <c r="T27" s="58">
        <f>IF(SUM($B$26:B27)-SUM($C$26:S27)&lt;=0,0,SUM($B$26:B27)-SUM($C$26:S27))</f>
        <v>0</v>
      </c>
      <c r="U27" s="74" t="str">
        <f t="shared" si="17"/>
        <v/>
      </c>
      <c r="V27" s="75">
        <f t="shared" si="18"/>
        <v>0</v>
      </c>
      <c r="W27" s="75">
        <f>IF(ROUND(V27-SUM($X$26:X26),2)&lt;0,0,ROUND(V27-SUM($X$26:X26),2))</f>
        <v>0</v>
      </c>
      <c r="X27" s="76"/>
      <c r="Y27" s="77" t="str">
        <f t="shared" ref="Y27:Y38" si="25">IF(W27=0,"",W27=X27)</f>
        <v/>
      </c>
      <c r="Z27" s="59"/>
      <c r="AA27" s="78">
        <f t="shared" ref="AA27:AA37" si="26">IF(SUMIF($B$43:$B$1000,A27,$G$43:$G$1000)-R11&lt;0,0,SUMIF($B$43:$B$1000,A27,$G$43:$G$1000)-R11)</f>
        <v>0</v>
      </c>
      <c r="AB27" s="79">
        <f>B27-D27-E27-F27-G27-W27-SUMIF($B:$B,A27,$H:$H)</f>
        <v>2.48689957516035e-14</v>
      </c>
      <c r="AC27" t="s">
        <v>155</v>
      </c>
      <c r="AD27" t="b">
        <f t="shared" ref="AD27:AD37" si="27">AB27=SUMIF($B:$B,A27,$L:$L)</f>
        <v>0</v>
      </c>
    </row>
    <row r="28" spans="1:30">
      <c r="A28" s="72" t="s">
        <v>156</v>
      </c>
      <c r="B28" s="58">
        <f t="shared" si="19"/>
        <v>667.23</v>
      </c>
      <c r="C28" s="73">
        <v>5000</v>
      </c>
      <c r="D28" s="58">
        <f t="shared" si="20"/>
        <v>506.08</v>
      </c>
      <c r="E28" s="58">
        <f t="shared" si="21"/>
        <v>129.52</v>
      </c>
      <c r="F28" s="58">
        <f t="shared" si="22"/>
        <v>31.63</v>
      </c>
      <c r="G28" s="58">
        <f t="shared" si="23"/>
        <v>0</v>
      </c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8">
        <f t="shared" si="24"/>
        <v>200.17</v>
      </c>
      <c r="T28" s="58">
        <f>IF(SUM($B$26:B28)-SUM($C$26:S28)&lt;=0,0,SUM($B$26:B28)-SUM($C$26:S28))</f>
        <v>0</v>
      </c>
      <c r="U28" s="74" t="str">
        <f t="shared" si="17"/>
        <v/>
      </c>
      <c r="V28" s="75">
        <f t="shared" si="18"/>
        <v>0</v>
      </c>
      <c r="W28" s="75">
        <f>IF(ROUND(V28-SUM($X$26:X27),2)&lt;0,0,ROUND(V28-SUM($X$26:X27),2))</f>
        <v>0</v>
      </c>
      <c r="X28" s="76"/>
      <c r="Y28" s="77" t="str">
        <f t="shared" si="25"/>
        <v/>
      </c>
      <c r="Z28" s="59"/>
      <c r="AA28" s="78">
        <f t="shared" si="26"/>
        <v>0</v>
      </c>
      <c r="AB28" s="79">
        <f t="shared" ref="AB28:AB37" si="28">B28-D28-E28-F28-G28-W28-SUMIF($B:$B,A28,$H:$H)</f>
        <v>2.48689957516035e-14</v>
      </c>
      <c r="AC28" t="s">
        <v>156</v>
      </c>
      <c r="AD28" t="b">
        <f t="shared" si="27"/>
        <v>0</v>
      </c>
    </row>
    <row r="29" spans="1:30">
      <c r="A29" s="72" t="s">
        <v>157</v>
      </c>
      <c r="B29" s="58">
        <f t="shared" si="19"/>
        <v>667.23</v>
      </c>
      <c r="C29" s="73">
        <v>5000</v>
      </c>
      <c r="D29" s="58">
        <f t="shared" si="20"/>
        <v>506.08</v>
      </c>
      <c r="E29" s="58">
        <f t="shared" si="21"/>
        <v>129.52</v>
      </c>
      <c r="F29" s="58">
        <f t="shared" si="22"/>
        <v>31.63</v>
      </c>
      <c r="G29" s="58">
        <f t="shared" si="23"/>
        <v>0</v>
      </c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8">
        <f t="shared" si="24"/>
        <v>200.17</v>
      </c>
      <c r="T29" s="58">
        <f>IF(SUM($B$26:B29)-SUM($C$26:S29)&lt;=0,0,SUM($B$26:B29)-SUM($C$26:S29))</f>
        <v>0</v>
      </c>
      <c r="U29" s="74" t="str">
        <f t="shared" si="17"/>
        <v/>
      </c>
      <c r="V29" s="75">
        <f t="shared" si="18"/>
        <v>0</v>
      </c>
      <c r="W29" s="75">
        <f>IF(ROUND(V29-SUM($X$26:X28),2)&lt;0,0,ROUND(V29-SUM($X$26:X28),2))</f>
        <v>0</v>
      </c>
      <c r="X29" s="76"/>
      <c r="Y29" s="77" t="str">
        <f t="shared" si="25"/>
        <v/>
      </c>
      <c r="Z29" s="59"/>
      <c r="AA29" s="78">
        <f t="shared" si="26"/>
        <v>0</v>
      </c>
      <c r="AB29" s="79">
        <f t="shared" si="28"/>
        <v>2.48689957516035e-14</v>
      </c>
      <c r="AC29" t="s">
        <v>157</v>
      </c>
      <c r="AD29" t="b">
        <f t="shared" si="27"/>
        <v>0</v>
      </c>
    </row>
    <row r="30" spans="1:30">
      <c r="A30" s="72" t="s">
        <v>158</v>
      </c>
      <c r="B30" s="58">
        <f t="shared" si="19"/>
        <v>667.23</v>
      </c>
      <c r="C30" s="73">
        <v>5000</v>
      </c>
      <c r="D30" s="58">
        <f t="shared" si="20"/>
        <v>506.08</v>
      </c>
      <c r="E30" s="58">
        <f t="shared" si="21"/>
        <v>129.52</v>
      </c>
      <c r="F30" s="58">
        <f t="shared" si="22"/>
        <v>31.63</v>
      </c>
      <c r="G30" s="58">
        <f t="shared" si="23"/>
        <v>0</v>
      </c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8">
        <f t="shared" si="24"/>
        <v>200.17</v>
      </c>
      <c r="T30" s="58">
        <f>IF(SUM($B$26:B30)-SUM($C$26:S30)&lt;=0,0,SUM($B$26:B30)-SUM($C$26:S30))</f>
        <v>0</v>
      </c>
      <c r="U30" s="74" t="str">
        <f t="shared" si="17"/>
        <v/>
      </c>
      <c r="V30" s="75">
        <f t="shared" si="18"/>
        <v>0</v>
      </c>
      <c r="W30" s="75">
        <f>IF(ROUND(V30-SUM($X$26:X29),2)&lt;0,0,ROUND(V30-SUM($X$26:X29),2))</f>
        <v>0</v>
      </c>
      <c r="X30" s="76"/>
      <c r="Y30" s="77" t="str">
        <f t="shared" si="25"/>
        <v/>
      </c>
      <c r="Z30" s="59"/>
      <c r="AA30" s="78">
        <f t="shared" si="26"/>
        <v>0</v>
      </c>
      <c r="AB30" s="79">
        <f t="shared" si="28"/>
        <v>2.48689957516035e-14</v>
      </c>
      <c r="AC30" t="s">
        <v>158</v>
      </c>
      <c r="AD30" t="b">
        <f t="shared" si="27"/>
        <v>0</v>
      </c>
    </row>
    <row r="31" spans="1:30">
      <c r="A31" s="72" t="s">
        <v>159</v>
      </c>
      <c r="B31" s="58">
        <f t="shared" si="19"/>
        <v>667.23</v>
      </c>
      <c r="C31" s="73">
        <v>5000</v>
      </c>
      <c r="D31" s="58">
        <f t="shared" si="20"/>
        <v>506.08</v>
      </c>
      <c r="E31" s="58">
        <f t="shared" si="21"/>
        <v>129.52</v>
      </c>
      <c r="F31" s="58">
        <f t="shared" si="22"/>
        <v>31.63</v>
      </c>
      <c r="G31" s="58">
        <f t="shared" si="23"/>
        <v>0</v>
      </c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8">
        <f t="shared" si="24"/>
        <v>200.17</v>
      </c>
      <c r="T31" s="58">
        <f>IF(SUM($B$26:B31)-SUM($C$26:S31)&lt;=0,0,SUM($B$26:B31)-SUM($C$26:S31))</f>
        <v>0</v>
      </c>
      <c r="U31" s="74" t="str">
        <f t="shared" si="17"/>
        <v/>
      </c>
      <c r="V31" s="75">
        <f t="shared" si="18"/>
        <v>0</v>
      </c>
      <c r="W31" s="75">
        <f>IF(ROUND(V31-SUM($X$26:X30),2)&lt;0,0,ROUND(V31-SUM($X$26:X30),2))</f>
        <v>0</v>
      </c>
      <c r="X31" s="76"/>
      <c r="Y31" s="77" t="str">
        <f t="shared" si="25"/>
        <v/>
      </c>
      <c r="Z31" s="59"/>
      <c r="AA31" s="78">
        <f t="shared" si="26"/>
        <v>0</v>
      </c>
      <c r="AB31" s="79">
        <f t="shared" si="28"/>
        <v>2.48689957516035e-14</v>
      </c>
      <c r="AC31" t="s">
        <v>159</v>
      </c>
      <c r="AD31" t="b">
        <f t="shared" si="27"/>
        <v>0</v>
      </c>
    </row>
    <row r="32" spans="1:30">
      <c r="A32" s="72" t="s">
        <v>160</v>
      </c>
      <c r="B32" s="58">
        <f t="shared" si="19"/>
        <v>667.23</v>
      </c>
      <c r="C32" s="73">
        <v>5000</v>
      </c>
      <c r="D32" s="58">
        <f t="shared" si="20"/>
        <v>506.08</v>
      </c>
      <c r="E32" s="58">
        <f t="shared" si="21"/>
        <v>129.52</v>
      </c>
      <c r="F32" s="58">
        <f t="shared" si="22"/>
        <v>31.63</v>
      </c>
      <c r="G32" s="58">
        <f t="shared" si="23"/>
        <v>0</v>
      </c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8">
        <f t="shared" si="24"/>
        <v>200.17</v>
      </c>
      <c r="T32" s="58">
        <f>IF(SUM($B$26:B32)-SUM($C$26:S32)&lt;=0,0,SUM($B$26:B32)-SUM($C$26:S32))</f>
        <v>0</v>
      </c>
      <c r="U32" s="74" t="str">
        <f t="shared" si="17"/>
        <v/>
      </c>
      <c r="V32" s="75">
        <f t="shared" si="18"/>
        <v>0</v>
      </c>
      <c r="W32" s="75">
        <f>IF(ROUND(V32-SUM($X$26:X31),2)&lt;0,0,ROUND(V32-SUM($X$26:X31),2))</f>
        <v>0</v>
      </c>
      <c r="X32" s="76"/>
      <c r="Y32" s="77" t="str">
        <f t="shared" si="25"/>
        <v/>
      </c>
      <c r="Z32" s="59"/>
      <c r="AA32" s="78">
        <f t="shared" si="26"/>
        <v>0</v>
      </c>
      <c r="AB32" s="79">
        <f t="shared" si="28"/>
        <v>2.48689957516035e-14</v>
      </c>
      <c r="AC32" t="s">
        <v>160</v>
      </c>
      <c r="AD32" t="b">
        <f t="shared" si="27"/>
        <v>0</v>
      </c>
    </row>
    <row r="33" spans="1:30">
      <c r="A33" s="72" t="s">
        <v>161</v>
      </c>
      <c r="B33" s="58">
        <f t="shared" si="19"/>
        <v>667.23</v>
      </c>
      <c r="C33" s="73">
        <v>5000</v>
      </c>
      <c r="D33" s="58">
        <f t="shared" si="20"/>
        <v>506.08</v>
      </c>
      <c r="E33" s="58">
        <f t="shared" si="21"/>
        <v>129.52</v>
      </c>
      <c r="F33" s="58">
        <f t="shared" si="22"/>
        <v>31.63</v>
      </c>
      <c r="G33" s="58">
        <f t="shared" si="23"/>
        <v>0</v>
      </c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8">
        <f t="shared" si="24"/>
        <v>200.17</v>
      </c>
      <c r="T33" s="58">
        <f>IF(SUM($B$26:B33)-SUM($C$26:S33)&lt;=0,0,SUM($B$26:B33)-SUM($C$26:S33))</f>
        <v>0</v>
      </c>
      <c r="U33" s="74" t="str">
        <f t="shared" si="17"/>
        <v/>
      </c>
      <c r="V33" s="75">
        <f t="shared" si="18"/>
        <v>0</v>
      </c>
      <c r="W33" s="75">
        <f>IF(ROUND(V33-SUM($X$26:X32),2)&lt;0,0,ROUND(V33-SUM($X$26:X32),2))</f>
        <v>0</v>
      </c>
      <c r="X33" s="76"/>
      <c r="Y33" s="77" t="str">
        <f t="shared" si="25"/>
        <v/>
      </c>
      <c r="Z33" s="59"/>
      <c r="AA33" s="78">
        <f t="shared" si="26"/>
        <v>0</v>
      </c>
      <c r="AB33" s="79">
        <f t="shared" si="28"/>
        <v>2.48689957516035e-14</v>
      </c>
      <c r="AC33" t="s">
        <v>161</v>
      </c>
      <c r="AD33" t="b">
        <f t="shared" si="27"/>
        <v>0</v>
      </c>
    </row>
    <row r="34" spans="1:30">
      <c r="A34" s="72" t="s">
        <v>162</v>
      </c>
      <c r="B34" s="58">
        <f t="shared" si="19"/>
        <v>667.23</v>
      </c>
      <c r="C34" s="73">
        <v>5000</v>
      </c>
      <c r="D34" s="58">
        <f t="shared" si="20"/>
        <v>506.08</v>
      </c>
      <c r="E34" s="58">
        <f t="shared" si="21"/>
        <v>129.52</v>
      </c>
      <c r="F34" s="58">
        <f t="shared" si="22"/>
        <v>31.63</v>
      </c>
      <c r="G34" s="58">
        <f t="shared" si="23"/>
        <v>0</v>
      </c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8">
        <f t="shared" si="24"/>
        <v>200.17</v>
      </c>
      <c r="T34" s="58">
        <f>IF(SUM($B$26:B34)-SUM($C$26:S34)&lt;=0,0,SUM($B$26:B34)-SUM($C$26:S34))</f>
        <v>0</v>
      </c>
      <c r="U34" s="74" t="str">
        <f t="shared" si="17"/>
        <v/>
      </c>
      <c r="V34" s="75">
        <f t="shared" si="18"/>
        <v>0</v>
      </c>
      <c r="W34" s="75">
        <f>IF(ROUND(V34-SUM($X$26:X33),2)&lt;0,0,ROUND(V34-SUM($X$26:X33),2))</f>
        <v>0</v>
      </c>
      <c r="X34" s="76"/>
      <c r="Y34" s="77" t="str">
        <f t="shared" si="25"/>
        <v/>
      </c>
      <c r="Z34" s="59"/>
      <c r="AA34" s="78">
        <f t="shared" si="26"/>
        <v>0</v>
      </c>
      <c r="AB34" s="79">
        <f t="shared" si="28"/>
        <v>2.48689957516035e-14</v>
      </c>
      <c r="AC34" t="s">
        <v>162</v>
      </c>
      <c r="AD34" t="b">
        <f t="shared" si="27"/>
        <v>0</v>
      </c>
    </row>
    <row r="35" spans="1:30">
      <c r="A35" s="72" t="s">
        <v>163</v>
      </c>
      <c r="B35" s="58">
        <f t="shared" si="19"/>
        <v>667.23</v>
      </c>
      <c r="C35" s="73">
        <v>5000</v>
      </c>
      <c r="D35" s="58">
        <f t="shared" si="20"/>
        <v>506.08</v>
      </c>
      <c r="E35" s="58">
        <f t="shared" si="21"/>
        <v>129.52</v>
      </c>
      <c r="F35" s="58">
        <f t="shared" si="22"/>
        <v>31.63</v>
      </c>
      <c r="G35" s="58">
        <f t="shared" si="23"/>
        <v>0</v>
      </c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8">
        <f t="shared" si="24"/>
        <v>200.17</v>
      </c>
      <c r="T35" s="58">
        <f>IF(SUM($B$26:B35)-SUM($C$26:S35)&lt;=0,0,SUM($B$26:B35)-SUM($C$26:S35))</f>
        <v>0</v>
      </c>
      <c r="U35" s="74" t="str">
        <f t="shared" si="17"/>
        <v/>
      </c>
      <c r="V35" s="75">
        <f t="shared" si="18"/>
        <v>0</v>
      </c>
      <c r="W35" s="75">
        <f>IF(ROUND(V35-SUM($X$26:X34),2)&lt;0,0,ROUND(V35-SUM($X$26:X34),2))</f>
        <v>0</v>
      </c>
      <c r="X35" s="76"/>
      <c r="Y35" s="77" t="str">
        <f t="shared" si="25"/>
        <v/>
      </c>
      <c r="Z35" s="59"/>
      <c r="AA35" s="78">
        <f t="shared" si="26"/>
        <v>0</v>
      </c>
      <c r="AB35" s="79">
        <f t="shared" si="28"/>
        <v>2.48689957516035e-14</v>
      </c>
      <c r="AC35" t="s">
        <v>163</v>
      </c>
      <c r="AD35" t="b">
        <f t="shared" si="27"/>
        <v>0</v>
      </c>
    </row>
    <row r="36" spans="1:30">
      <c r="A36" s="72" t="s">
        <v>164</v>
      </c>
      <c r="B36" s="58">
        <f t="shared" si="19"/>
        <v>667.23</v>
      </c>
      <c r="C36" s="73">
        <v>5000</v>
      </c>
      <c r="D36" s="58">
        <f t="shared" si="20"/>
        <v>506.08</v>
      </c>
      <c r="E36" s="58">
        <f t="shared" si="21"/>
        <v>129.52</v>
      </c>
      <c r="F36" s="58">
        <f t="shared" si="22"/>
        <v>31.63</v>
      </c>
      <c r="G36" s="58">
        <f t="shared" si="23"/>
        <v>0</v>
      </c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  <c r="S36" s="58">
        <f t="shared" si="24"/>
        <v>200.17</v>
      </c>
      <c r="T36" s="58">
        <f>IF(SUM($B$26:B36)-SUM($C$26:S36)&lt;=0,0,SUM($B$26:B36)-SUM($C$26:S36))</f>
        <v>0</v>
      </c>
      <c r="U36" s="74" t="str">
        <f t="shared" si="17"/>
        <v/>
      </c>
      <c r="V36" s="75">
        <f t="shared" si="18"/>
        <v>0</v>
      </c>
      <c r="W36" s="75">
        <f>IF(ROUND(V36-SUM($X$26:X35),2)&lt;0,0,ROUND(V36-SUM($X$26:X35),2))</f>
        <v>0</v>
      </c>
      <c r="X36" s="76"/>
      <c r="Y36" s="77" t="str">
        <f t="shared" si="25"/>
        <v/>
      </c>
      <c r="Z36" s="59"/>
      <c r="AA36" s="78">
        <f t="shared" si="26"/>
        <v>0</v>
      </c>
      <c r="AB36" s="79">
        <f t="shared" si="28"/>
        <v>2.48689957516035e-14</v>
      </c>
      <c r="AC36" t="s">
        <v>164</v>
      </c>
      <c r="AD36" t="b">
        <f t="shared" si="27"/>
        <v>0</v>
      </c>
    </row>
    <row r="37" spans="1:30">
      <c r="A37" s="72" t="s">
        <v>165</v>
      </c>
      <c r="B37" s="58">
        <f t="shared" si="19"/>
        <v>667.23</v>
      </c>
      <c r="C37" s="73">
        <v>5000</v>
      </c>
      <c r="D37" s="58">
        <f t="shared" si="20"/>
        <v>506.08</v>
      </c>
      <c r="E37" s="58">
        <f t="shared" si="21"/>
        <v>129.52</v>
      </c>
      <c r="F37" s="58">
        <f t="shared" si="22"/>
        <v>31.63</v>
      </c>
      <c r="G37" s="58">
        <f t="shared" si="23"/>
        <v>0</v>
      </c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  <c r="S37" s="58">
        <f t="shared" si="24"/>
        <v>200.17</v>
      </c>
      <c r="T37" s="58">
        <f>IF(SUM($B$26:B37)-SUM($C$26:S37)&lt;=0,0,SUM($B$26:B37)-SUM($C$26:S37))</f>
        <v>0</v>
      </c>
      <c r="U37" s="74" t="str">
        <f t="shared" si="17"/>
        <v/>
      </c>
      <c r="V37" s="75">
        <f t="shared" si="18"/>
        <v>0</v>
      </c>
      <c r="W37" s="75">
        <f>IF(ROUND(V37-SUM($X$26:X36),2)&lt;0,0,ROUND(V37-SUM($X$26:X36),2))</f>
        <v>0</v>
      </c>
      <c r="X37" s="76"/>
      <c r="Y37" s="77" t="str">
        <f t="shared" si="25"/>
        <v/>
      </c>
      <c r="Z37" s="59"/>
      <c r="AA37" s="78">
        <f t="shared" si="26"/>
        <v>0</v>
      </c>
      <c r="AB37" s="79">
        <f t="shared" si="28"/>
        <v>2.48689957516035e-14</v>
      </c>
      <c r="AC37" t="s">
        <v>165</v>
      </c>
      <c r="AD37" t="b">
        <f t="shared" si="27"/>
        <v>0</v>
      </c>
    </row>
    <row r="38" spans="1:30">
      <c r="A38" s="72" t="s">
        <v>103</v>
      </c>
      <c r="B38" s="58">
        <f>SUM(B26:B37)+B39</f>
        <v>8006.76</v>
      </c>
      <c r="C38" s="58">
        <f>SUM(C26:C37)</f>
        <v>60000</v>
      </c>
      <c r="D38" s="58">
        <f t="shared" ref="D38:W38" si="29">SUM(D26:D37)</f>
        <v>6072.96</v>
      </c>
      <c r="E38" s="58">
        <f t="shared" si="29"/>
        <v>1554.24</v>
      </c>
      <c r="F38" s="58">
        <f t="shared" si="29"/>
        <v>379.56</v>
      </c>
      <c r="G38" s="58">
        <f t="shared" si="29"/>
        <v>0</v>
      </c>
      <c r="H38" s="58">
        <f t="shared" si="29"/>
        <v>0</v>
      </c>
      <c r="I38" s="58">
        <f t="shared" si="29"/>
        <v>0</v>
      </c>
      <c r="J38" s="58">
        <f t="shared" si="29"/>
        <v>0</v>
      </c>
      <c r="K38" s="58">
        <f t="shared" si="29"/>
        <v>0</v>
      </c>
      <c r="L38" s="58">
        <f t="shared" si="29"/>
        <v>0</v>
      </c>
      <c r="M38" s="58">
        <f t="shared" si="29"/>
        <v>0</v>
      </c>
      <c r="N38" s="58">
        <f t="shared" si="29"/>
        <v>0</v>
      </c>
      <c r="O38" s="58">
        <f t="shared" si="29"/>
        <v>0</v>
      </c>
      <c r="P38" s="58">
        <f t="shared" si="29"/>
        <v>0</v>
      </c>
      <c r="Q38" s="58">
        <f t="shared" si="29"/>
        <v>0</v>
      </c>
      <c r="R38" s="58">
        <f t="shared" si="29"/>
        <v>0</v>
      </c>
      <c r="S38" s="58">
        <f t="shared" si="29"/>
        <v>2402.04</v>
      </c>
      <c r="T38" s="58"/>
      <c r="U38" s="80"/>
      <c r="V38" s="58">
        <f t="shared" si="29"/>
        <v>0</v>
      </c>
      <c r="W38" s="58">
        <f t="shared" si="29"/>
        <v>0</v>
      </c>
      <c r="X38" s="58">
        <f>SUM(X26:X37)+X39</f>
        <v>0</v>
      </c>
      <c r="Y38" s="77" t="str">
        <f t="shared" si="25"/>
        <v/>
      </c>
      <c r="Z38" s="81"/>
      <c r="AA38" s="82">
        <f>SUM(AA26:AA37)</f>
        <v>0</v>
      </c>
      <c r="AB38" s="79">
        <f>SUM(AB26:AB37)</f>
        <v>2.98427949019242e-13</v>
      </c>
    </row>
    <row r="39" spans="1:30">
      <c r="A39" s="72" t="s">
        <v>193</v>
      </c>
      <c r="B39" s="73"/>
      <c r="C39" s="83"/>
      <c r="D39" s="84"/>
      <c r="E39" s="84"/>
      <c r="F39" s="84"/>
      <c r="G39" s="84"/>
      <c r="H39" s="84"/>
      <c r="I39" s="84" t="b">
        <f>I40=T22</f>
        <v>0</v>
      </c>
      <c r="J39" s="84" t="b">
        <f>J40=(X38+X39)</f>
        <v>1</v>
      </c>
      <c r="K39" s="84"/>
      <c r="L39" s="84"/>
      <c r="M39" s="84"/>
      <c r="N39" s="84"/>
      <c r="O39" s="84"/>
      <c r="P39" s="84"/>
      <c r="Q39" s="84"/>
      <c r="R39" s="84"/>
      <c r="S39" s="84"/>
      <c r="T39" s="84"/>
      <c r="X39" s="85"/>
    </row>
    <row r="40" s="29" customFormat="1" spans="1:30">
      <c r="A40" s="86" t="s">
        <v>194</v>
      </c>
      <c r="B40" s="73">
        <f>G40-SUM(R10:R21)-K40</f>
        <v>-20268.48</v>
      </c>
      <c r="C40" s="83"/>
      <c r="D40" s="83"/>
      <c r="E40" s="83"/>
      <c r="F40" s="87">
        <f>SUM(F44:F1000)</f>
        <v>0</v>
      </c>
      <c r="G40" s="87">
        <f t="shared" ref="G40:L40" si="30">SUM(G44:G1000)</f>
        <v>0</v>
      </c>
      <c r="H40" s="87">
        <f t="shared" si="30"/>
        <v>0</v>
      </c>
      <c r="I40" s="87">
        <f t="shared" si="30"/>
        <v>0</v>
      </c>
      <c r="J40" s="87">
        <f t="shared" si="30"/>
        <v>0</v>
      </c>
      <c r="K40" s="87">
        <f t="shared" si="30"/>
        <v>0</v>
      </c>
      <c r="L40" s="87">
        <f t="shared" si="30"/>
        <v>0</v>
      </c>
      <c r="M40" s="83">
        <f>G40-H40-I40-J40-K40-L40+M43</f>
        <v>0</v>
      </c>
      <c r="N40" s="83"/>
      <c r="O40" s="83"/>
      <c r="P40" s="83"/>
      <c r="Q40" s="83"/>
      <c r="R40" s="83"/>
      <c r="S40" s="83"/>
      <c r="T40" s="83"/>
      <c r="W40" s="88" t="s">
        <v>195</v>
      </c>
      <c r="X40" s="89">
        <f>IF((B38-B39)=0,0,V37/(B38-B39))</f>
        <v>0</v>
      </c>
      <c r="Z40" s="90"/>
    </row>
    <row r="41" spans="1:30">
      <c r="A41" s="41" t="s">
        <v>196</v>
      </c>
      <c r="B41" s="41"/>
      <c r="C41" s="41"/>
      <c r="D41" s="41"/>
      <c r="E41" s="41"/>
      <c r="F41" s="41"/>
      <c r="G41" s="41"/>
      <c r="H41" s="41"/>
      <c r="I41" s="41"/>
      <c r="J41" s="91" t="s">
        <v>197</v>
      </c>
      <c r="K41" s="92">
        <v>0.85</v>
      </c>
      <c r="L41" s="93" t="s">
        <v>198</v>
      </c>
      <c r="M41" s="86">
        <f>SUMIF(档案费管理台账!$E$4:$E$1000,G1,档案费管理台账!$H$4:$H$1000)</f>
        <v>0</v>
      </c>
      <c r="N41" s="84" t="b">
        <f>M41=SUM(H43:H1000)</f>
        <v>1</v>
      </c>
      <c r="O41" s="84"/>
      <c r="P41" s="84"/>
      <c r="Q41" s="84"/>
      <c r="R41" s="84"/>
      <c r="S41" s="84"/>
      <c r="T41" s="84"/>
    </row>
    <row r="42" s="27" customFormat="1" spans="1:30">
      <c r="A42" s="63" t="s">
        <v>4</v>
      </c>
      <c r="B42" s="67" t="s">
        <v>124</v>
      </c>
      <c r="C42" s="67" t="s">
        <v>199</v>
      </c>
      <c r="D42" s="63" t="s">
        <v>200</v>
      </c>
      <c r="E42" s="63" t="s">
        <v>7</v>
      </c>
      <c r="F42" s="63" t="s">
        <v>201</v>
      </c>
      <c r="G42" s="63" t="s">
        <v>202</v>
      </c>
      <c r="H42" s="63" t="s">
        <v>11</v>
      </c>
      <c r="I42" s="63" t="s">
        <v>203</v>
      </c>
      <c r="J42" s="63" t="s">
        <v>204</v>
      </c>
      <c r="K42" s="63" t="s">
        <v>205</v>
      </c>
      <c r="L42" s="63" t="s">
        <v>206</v>
      </c>
      <c r="M42" s="63" t="s">
        <v>207</v>
      </c>
      <c r="N42" s="94" t="s">
        <v>77</v>
      </c>
      <c r="O42" s="95"/>
      <c r="P42" s="95"/>
      <c r="Q42" s="95"/>
      <c r="R42" s="95"/>
      <c r="S42" s="95"/>
      <c r="T42" s="95"/>
      <c r="U42" s="109"/>
      <c r="V42" s="95"/>
      <c r="W42" s="96"/>
      <c r="Z42" s="48"/>
      <c r="AB42" s="47"/>
    </row>
    <row r="43" spans="1:30">
      <c r="A43" s="97">
        <f>IF(D43="","",ROW()-42)</f>
        <v>1</v>
      </c>
      <c r="B43" s="98" t="str">
        <f>IF(C43="","",MONTH(C43)&amp;"月")</f>
        <v>1月</v>
      </c>
      <c r="C43" s="99">
        <v>45292</v>
      </c>
      <c r="D43" s="100" t="s">
        <v>208</v>
      </c>
      <c r="E43" s="100"/>
      <c r="F43" s="57"/>
      <c r="G43" s="58"/>
      <c r="H43" s="58"/>
      <c r="I43" s="57"/>
      <c r="J43" s="57"/>
      <c r="K43" s="57"/>
      <c r="L43" s="57"/>
      <c r="M43" s="101"/>
      <c r="N43" s="102"/>
      <c r="O43" s="84"/>
      <c r="P43" s="84"/>
      <c r="Q43" s="84"/>
      <c r="R43" s="84"/>
      <c r="S43" s="84"/>
      <c r="T43" s="84"/>
      <c r="U43" s="110"/>
      <c r="V43" s="84"/>
      <c r="W43" s="83"/>
    </row>
    <row r="44" spans="1:30">
      <c r="A44" s="97" t="str">
        <f>IF(C44="","",ROW()-42)</f>
        <v/>
      </c>
      <c r="B44" s="98" t="str">
        <f>IF(C44="","",MONTH(C44)&amp;"月")</f>
        <v/>
      </c>
      <c r="C44" s="99"/>
      <c r="D44" s="100"/>
      <c r="E44" s="100"/>
      <c r="F44" s="57"/>
      <c r="G44" s="58">
        <f>IF(F44="",0,F44*$K$41)</f>
        <v>0</v>
      </c>
      <c r="H44" s="58">
        <f>IF(E44="",0,IFERROR(VLOOKUP(E44,档案费管理台账!$D$4:$H$1000,5,0),0))</f>
        <v>0</v>
      </c>
      <c r="I44" s="57"/>
      <c r="J44" s="57"/>
      <c r="K44" s="57"/>
      <c r="L44" s="57"/>
      <c r="M44" s="58" t="str">
        <f>IF(C44="","",ROUND(M43+G44-I44-J44-K44-L44-H44,2))</f>
        <v/>
      </c>
      <c r="N44" s="102"/>
      <c r="O44" s="84"/>
      <c r="P44" s="84"/>
      <c r="Q44" s="84"/>
      <c r="R44" s="84"/>
      <c r="S44" s="84"/>
      <c r="T44" s="84"/>
      <c r="U44" s="110"/>
      <c r="V44" s="84"/>
      <c r="W44" s="83"/>
    </row>
    <row r="45" spans="1:30">
      <c r="A45" s="97" t="str">
        <f t="shared" ref="A45:A108" si="31">IF(C45="","",ROW()-42)</f>
        <v/>
      </c>
      <c r="B45" s="98" t="str">
        <f t="shared" ref="B45:B108" si="32">IF(C45="","",MONTH(C45)&amp;"月")</f>
        <v/>
      </c>
      <c r="C45" s="99"/>
      <c r="D45" s="100"/>
      <c r="E45" s="100"/>
      <c r="F45" s="57"/>
      <c r="G45" s="58">
        <f t="shared" ref="G45:G108" si="33">IF(F45="",0,F45*$K$41)</f>
        <v>0</v>
      </c>
      <c r="H45" s="58">
        <f>IF(E45="",0,IFERROR(VLOOKUP(E45,档案费管理台账!$D$4:$H$1000,5,0),0))</f>
        <v>0</v>
      </c>
      <c r="I45" s="57"/>
      <c r="J45" s="57"/>
      <c r="K45" s="57"/>
      <c r="L45" s="57"/>
      <c r="M45" s="58" t="str">
        <f t="shared" ref="M45:M108" si="34">IF(C45="","",ROUND(M44+G45-I45-J45-K45-L45-H45,2))</f>
        <v/>
      </c>
      <c r="N45" s="102"/>
      <c r="O45" s="84"/>
      <c r="P45" s="84"/>
      <c r="Q45" s="84"/>
      <c r="R45" s="84"/>
      <c r="S45" s="84"/>
      <c r="T45" s="84"/>
      <c r="U45" s="110"/>
      <c r="V45" s="84"/>
      <c r="W45" s="83"/>
    </row>
    <row r="46" spans="1:30">
      <c r="A46" s="97" t="str">
        <f t="shared" si="31"/>
        <v/>
      </c>
      <c r="B46" s="98" t="str">
        <f t="shared" si="32"/>
        <v/>
      </c>
      <c r="C46" s="99"/>
      <c r="D46" s="100"/>
      <c r="E46" s="100"/>
      <c r="F46" s="57"/>
      <c r="G46" s="58">
        <f t="shared" si="33"/>
        <v>0</v>
      </c>
      <c r="H46" s="58">
        <f>IF(E46="",0,IFERROR(VLOOKUP(E46,档案费管理台账!$D$4:$H$1000,5,0),0))</f>
        <v>0</v>
      </c>
      <c r="I46" s="57"/>
      <c r="J46" s="57"/>
      <c r="K46" s="57"/>
      <c r="L46" s="57"/>
      <c r="M46" s="58" t="str">
        <f t="shared" si="34"/>
        <v/>
      </c>
      <c r="N46" s="102"/>
      <c r="O46" s="84"/>
      <c r="P46" s="84"/>
      <c r="Q46" s="84"/>
      <c r="R46" s="84"/>
      <c r="S46" s="84"/>
      <c r="T46" s="84"/>
      <c r="U46" s="110"/>
      <c r="V46" s="84"/>
      <c r="W46" s="83"/>
    </row>
    <row r="47" spans="1:30">
      <c r="A47" s="97" t="str">
        <f t="shared" si="31"/>
        <v/>
      </c>
      <c r="B47" s="98" t="str">
        <f t="shared" si="32"/>
        <v/>
      </c>
      <c r="C47" s="99"/>
      <c r="D47" s="100"/>
      <c r="E47" s="100"/>
      <c r="F47" s="57"/>
      <c r="G47" s="58">
        <f t="shared" si="33"/>
        <v>0</v>
      </c>
      <c r="H47" s="58">
        <f>IF(E47="",0,IFERROR(VLOOKUP(E47,档案费管理台账!$D$4:$H$1000,5,0),0))</f>
        <v>0</v>
      </c>
      <c r="I47" s="57"/>
      <c r="J47" s="57"/>
      <c r="K47" s="57"/>
      <c r="L47" s="57"/>
      <c r="M47" s="58" t="str">
        <f t="shared" si="34"/>
        <v/>
      </c>
      <c r="N47" s="102"/>
      <c r="O47" s="84"/>
      <c r="P47" s="84"/>
      <c r="Q47" s="84"/>
      <c r="R47" s="84"/>
      <c r="S47" s="84"/>
      <c r="T47" s="84"/>
      <c r="U47" s="110"/>
      <c r="V47" s="84"/>
      <c r="W47" s="83"/>
    </row>
    <row r="48" spans="1:30">
      <c r="A48" s="97" t="str">
        <f t="shared" si="31"/>
        <v/>
      </c>
      <c r="B48" s="98" t="str">
        <f t="shared" si="32"/>
        <v/>
      </c>
      <c r="C48" s="99"/>
      <c r="D48" s="100"/>
      <c r="E48" s="100"/>
      <c r="F48" s="57"/>
      <c r="G48" s="58">
        <f t="shared" si="33"/>
        <v>0</v>
      </c>
      <c r="H48" s="58">
        <f>IF(E48="",0,IFERROR(VLOOKUP(E48,档案费管理台账!$D$4:$H$1000,5,0),0))</f>
        <v>0</v>
      </c>
      <c r="I48" s="57"/>
      <c r="J48" s="57"/>
      <c r="K48" s="57"/>
      <c r="L48" s="57"/>
      <c r="M48" s="58" t="str">
        <f t="shared" si="34"/>
        <v/>
      </c>
      <c r="N48" s="102"/>
      <c r="O48" s="84"/>
      <c r="P48" s="84"/>
      <c r="Q48" s="84"/>
      <c r="R48" s="84"/>
      <c r="S48" s="84"/>
      <c r="T48" s="84"/>
      <c r="U48" s="110"/>
      <c r="V48" s="84"/>
      <c r="W48" s="83"/>
    </row>
    <row r="49" spans="1:23">
      <c r="A49" s="97" t="str">
        <f t="shared" si="31"/>
        <v/>
      </c>
      <c r="B49" s="98" t="str">
        <f t="shared" si="32"/>
        <v/>
      </c>
      <c r="C49" s="99"/>
      <c r="D49" s="100"/>
      <c r="E49" s="100"/>
      <c r="F49" s="57"/>
      <c r="G49" s="58">
        <f t="shared" si="33"/>
        <v>0</v>
      </c>
      <c r="H49" s="58">
        <f>IF(E49="",0,IFERROR(VLOOKUP(E49,档案费管理台账!$D$4:$H$1000,5,0),0))</f>
        <v>0</v>
      </c>
      <c r="I49" s="57"/>
      <c r="J49" s="57"/>
      <c r="K49" s="57"/>
      <c r="L49" s="57"/>
      <c r="M49" s="58" t="str">
        <f t="shared" si="34"/>
        <v/>
      </c>
      <c r="N49" s="102"/>
      <c r="O49" s="84"/>
      <c r="P49" s="84"/>
      <c r="Q49" s="84"/>
      <c r="R49" s="84"/>
      <c r="S49" s="84"/>
      <c r="T49" s="84"/>
      <c r="U49" s="110"/>
      <c r="V49" s="84"/>
      <c r="W49" s="83"/>
    </row>
    <row r="50" spans="1:23">
      <c r="A50" s="97" t="str">
        <f t="shared" si="31"/>
        <v/>
      </c>
      <c r="B50" s="98" t="str">
        <f t="shared" si="32"/>
        <v/>
      </c>
      <c r="C50" s="99"/>
      <c r="D50" s="100"/>
      <c r="E50" s="100"/>
      <c r="F50" s="57"/>
      <c r="G50" s="58">
        <f t="shared" si="33"/>
        <v>0</v>
      </c>
      <c r="H50" s="58">
        <f>IF(E50="",0,IFERROR(VLOOKUP(E50,档案费管理台账!$D$4:$H$1000,5,0),0))</f>
        <v>0</v>
      </c>
      <c r="I50" s="57"/>
      <c r="J50" s="57"/>
      <c r="K50" s="57"/>
      <c r="L50" s="57"/>
      <c r="M50" s="58" t="str">
        <f t="shared" si="34"/>
        <v/>
      </c>
      <c r="N50" s="102"/>
      <c r="O50" s="84"/>
      <c r="P50" s="84"/>
      <c r="Q50" s="84"/>
      <c r="R50" s="84"/>
      <c r="S50" s="84"/>
      <c r="T50" s="84"/>
      <c r="U50" s="110"/>
      <c r="V50" s="84"/>
      <c r="W50" s="83"/>
    </row>
    <row r="51" spans="1:23">
      <c r="A51" s="97" t="str">
        <f t="shared" si="31"/>
        <v/>
      </c>
      <c r="B51" s="98" t="str">
        <f t="shared" si="32"/>
        <v/>
      </c>
      <c r="C51" s="99"/>
      <c r="D51" s="100"/>
      <c r="E51" s="100"/>
      <c r="F51" s="57"/>
      <c r="G51" s="58">
        <f t="shared" si="33"/>
        <v>0</v>
      </c>
      <c r="H51" s="58">
        <f>IF(E51="",0,IFERROR(VLOOKUP(E51,档案费管理台账!$D$4:$H$1000,5,0),0))</f>
        <v>0</v>
      </c>
      <c r="I51" s="57"/>
      <c r="J51" s="57"/>
      <c r="K51" s="57"/>
      <c r="L51" s="57"/>
      <c r="M51" s="58" t="str">
        <f t="shared" si="34"/>
        <v/>
      </c>
      <c r="N51" s="102"/>
      <c r="O51" s="84"/>
      <c r="P51" s="84"/>
      <c r="Q51" s="84"/>
      <c r="R51" s="84"/>
      <c r="S51" s="84"/>
      <c r="T51" s="84"/>
      <c r="U51" s="110"/>
      <c r="V51" s="84"/>
      <c r="W51" s="83"/>
    </row>
    <row r="52" spans="1:23">
      <c r="A52" s="97" t="str">
        <f t="shared" si="31"/>
        <v/>
      </c>
      <c r="B52" s="98" t="str">
        <f t="shared" si="32"/>
        <v/>
      </c>
      <c r="C52" s="99"/>
      <c r="D52" s="100"/>
      <c r="E52" s="100"/>
      <c r="F52" s="57"/>
      <c r="G52" s="58">
        <f t="shared" si="33"/>
        <v>0</v>
      </c>
      <c r="H52" s="58">
        <f>IF(E52="",0,IFERROR(VLOOKUP(E52,档案费管理台账!$D$4:$H$1000,5,0),0))</f>
        <v>0</v>
      </c>
      <c r="I52" s="57"/>
      <c r="J52" s="57"/>
      <c r="K52" s="57"/>
      <c r="L52" s="57"/>
      <c r="M52" s="58" t="str">
        <f t="shared" si="34"/>
        <v/>
      </c>
      <c r="N52" s="102"/>
    </row>
    <row r="53" spans="1:23">
      <c r="A53" s="97" t="str">
        <f t="shared" si="31"/>
        <v/>
      </c>
      <c r="B53" s="98" t="str">
        <f t="shared" si="32"/>
        <v/>
      </c>
      <c r="C53" s="99"/>
      <c r="D53" s="100"/>
      <c r="E53" s="100"/>
      <c r="F53" s="57"/>
      <c r="G53" s="58">
        <f t="shared" si="33"/>
        <v>0</v>
      </c>
      <c r="H53" s="58">
        <f>IF(E53="",0,IFERROR(VLOOKUP(E53,档案费管理台账!$D$4:$H$1000,5,0),0))</f>
        <v>0</v>
      </c>
      <c r="I53" s="57"/>
      <c r="J53" s="57"/>
      <c r="K53" s="57"/>
      <c r="L53" s="57"/>
      <c r="M53" s="58" t="str">
        <f t="shared" si="34"/>
        <v/>
      </c>
      <c r="N53" s="102"/>
    </row>
    <row r="54" spans="1:23">
      <c r="A54" s="97" t="str">
        <f t="shared" si="31"/>
        <v/>
      </c>
      <c r="B54" s="98" t="str">
        <f t="shared" si="32"/>
        <v/>
      </c>
      <c r="C54" s="99"/>
      <c r="D54" s="100"/>
      <c r="E54" s="100"/>
      <c r="F54" s="57"/>
      <c r="G54" s="58">
        <f t="shared" si="33"/>
        <v>0</v>
      </c>
      <c r="H54" s="58">
        <f>IF(E54="",0,IFERROR(VLOOKUP(E54,档案费管理台账!$D$4:$H$1000,5,0),0))</f>
        <v>0</v>
      </c>
      <c r="I54" s="57"/>
      <c r="J54" s="57"/>
      <c r="K54" s="57"/>
      <c r="L54" s="57"/>
      <c r="M54" s="58" t="str">
        <f t="shared" si="34"/>
        <v/>
      </c>
      <c r="N54" s="102"/>
    </row>
    <row r="55" spans="1:23">
      <c r="A55" s="97" t="str">
        <f t="shared" si="31"/>
        <v/>
      </c>
      <c r="B55" s="98" t="str">
        <f t="shared" si="32"/>
        <v/>
      </c>
      <c r="C55" s="99"/>
      <c r="D55" s="100"/>
      <c r="E55" s="100"/>
      <c r="F55" s="57"/>
      <c r="G55" s="58">
        <f t="shared" si="33"/>
        <v>0</v>
      </c>
      <c r="H55" s="58">
        <f>IF(E55="",0,IFERROR(VLOOKUP(E55,档案费管理台账!$D$4:$H$1000,5,0),0))</f>
        <v>0</v>
      </c>
      <c r="I55" s="57"/>
      <c r="J55" s="57"/>
      <c r="K55" s="57"/>
      <c r="L55" s="57"/>
      <c r="M55" s="58" t="str">
        <f t="shared" si="34"/>
        <v/>
      </c>
      <c r="N55" s="102"/>
    </row>
    <row r="56" spans="1:23">
      <c r="A56" s="97" t="str">
        <f t="shared" si="31"/>
        <v/>
      </c>
      <c r="B56" s="98" t="str">
        <f t="shared" si="32"/>
        <v/>
      </c>
      <c r="C56" s="99"/>
      <c r="D56" s="100"/>
      <c r="E56" s="100"/>
      <c r="F56" s="57"/>
      <c r="G56" s="58">
        <f t="shared" si="33"/>
        <v>0</v>
      </c>
      <c r="H56" s="58">
        <f>IF(E56="",0,IFERROR(VLOOKUP(E56,档案费管理台账!$D$4:$H$1000,5,0),0))</f>
        <v>0</v>
      </c>
      <c r="I56" s="57"/>
      <c r="J56" s="57"/>
      <c r="K56" s="57"/>
      <c r="L56" s="57"/>
      <c r="M56" s="58" t="str">
        <f t="shared" si="34"/>
        <v/>
      </c>
      <c r="N56" s="102"/>
    </row>
    <row r="57" spans="1:23">
      <c r="A57" s="97" t="str">
        <f t="shared" si="31"/>
        <v/>
      </c>
      <c r="B57" s="98" t="str">
        <f t="shared" si="32"/>
        <v/>
      </c>
      <c r="C57" s="99"/>
      <c r="D57" s="100"/>
      <c r="E57" s="100"/>
      <c r="F57" s="57"/>
      <c r="G57" s="58">
        <f t="shared" si="33"/>
        <v>0</v>
      </c>
      <c r="H57" s="58">
        <f>IF(E57="",0,IFERROR(VLOOKUP(E57,档案费管理台账!$D$4:$H$1000,5,0),0))</f>
        <v>0</v>
      </c>
      <c r="I57" s="57"/>
      <c r="J57" s="57"/>
      <c r="K57" s="57"/>
      <c r="L57" s="57"/>
      <c r="M57" s="58" t="str">
        <f t="shared" si="34"/>
        <v/>
      </c>
      <c r="N57" s="102"/>
    </row>
    <row r="58" spans="1:23">
      <c r="A58" s="97" t="str">
        <f t="shared" si="31"/>
        <v/>
      </c>
      <c r="B58" s="98" t="str">
        <f t="shared" si="32"/>
        <v/>
      </c>
      <c r="C58" s="99"/>
      <c r="D58" s="100"/>
      <c r="E58" s="100"/>
      <c r="F58" s="57"/>
      <c r="G58" s="58">
        <f t="shared" si="33"/>
        <v>0</v>
      </c>
      <c r="H58" s="58">
        <f>IF(E58="",0,IFERROR(VLOOKUP(E58,档案费管理台账!$D$4:$H$1000,5,0),0))</f>
        <v>0</v>
      </c>
      <c r="I58" s="57"/>
      <c r="J58" s="57"/>
      <c r="K58" s="57"/>
      <c r="L58" s="57"/>
      <c r="M58" s="58" t="str">
        <f t="shared" si="34"/>
        <v/>
      </c>
      <c r="N58" s="102"/>
    </row>
    <row r="59" spans="1:23">
      <c r="A59" s="97" t="str">
        <f t="shared" si="31"/>
        <v/>
      </c>
      <c r="B59" s="98" t="str">
        <f t="shared" si="32"/>
        <v/>
      </c>
      <c r="C59" s="99"/>
      <c r="D59" s="100"/>
      <c r="E59" s="100"/>
      <c r="F59" s="57"/>
      <c r="G59" s="58">
        <f t="shared" si="33"/>
        <v>0</v>
      </c>
      <c r="H59" s="58">
        <f>IF(E59="",0,IFERROR(VLOOKUP(E59,档案费管理台账!$D$4:$H$1000,5,0),0))</f>
        <v>0</v>
      </c>
      <c r="I59" s="57"/>
      <c r="J59" s="57"/>
      <c r="K59" s="57"/>
      <c r="L59" s="57"/>
      <c r="M59" s="58" t="str">
        <f t="shared" si="34"/>
        <v/>
      </c>
      <c r="N59" s="102"/>
    </row>
    <row r="60" spans="1:23">
      <c r="A60" s="97" t="str">
        <f t="shared" si="31"/>
        <v/>
      </c>
      <c r="B60" s="98" t="str">
        <f t="shared" si="32"/>
        <v/>
      </c>
      <c r="C60" s="99"/>
      <c r="D60" s="100"/>
      <c r="E60" s="100"/>
      <c r="F60" s="57"/>
      <c r="G60" s="58">
        <f t="shared" si="33"/>
        <v>0</v>
      </c>
      <c r="H60" s="58">
        <f>IF(E60="",0,IFERROR(VLOOKUP(E60,档案费管理台账!$D$4:$H$1000,5,0),0))</f>
        <v>0</v>
      </c>
      <c r="I60" s="57"/>
      <c r="J60" s="57"/>
      <c r="K60" s="57"/>
      <c r="L60" s="57"/>
      <c r="M60" s="58" t="str">
        <f t="shared" si="34"/>
        <v/>
      </c>
      <c r="N60" s="102"/>
    </row>
    <row r="61" spans="1:23">
      <c r="A61" s="97" t="str">
        <f t="shared" si="31"/>
        <v/>
      </c>
      <c r="B61" s="98" t="str">
        <f t="shared" si="32"/>
        <v/>
      </c>
      <c r="C61" s="99"/>
      <c r="D61" s="100"/>
      <c r="E61" s="100"/>
      <c r="F61" s="57"/>
      <c r="G61" s="58">
        <f t="shared" si="33"/>
        <v>0</v>
      </c>
      <c r="H61" s="58">
        <f>IF(E61="",0,IFERROR(VLOOKUP(E61,档案费管理台账!$D$4:$H$1000,5,0),0))</f>
        <v>0</v>
      </c>
      <c r="I61" s="57"/>
      <c r="J61" s="57"/>
      <c r="K61" s="57"/>
      <c r="L61" s="57"/>
      <c r="M61" s="58" t="str">
        <f t="shared" si="34"/>
        <v/>
      </c>
      <c r="N61" s="102"/>
    </row>
    <row r="62" spans="1:23">
      <c r="A62" s="97" t="str">
        <f t="shared" si="31"/>
        <v/>
      </c>
      <c r="B62" s="98" t="str">
        <f t="shared" si="32"/>
        <v/>
      </c>
      <c r="C62" s="99"/>
      <c r="D62" s="100"/>
      <c r="E62" s="100"/>
      <c r="F62" s="57"/>
      <c r="G62" s="58">
        <f t="shared" si="33"/>
        <v>0</v>
      </c>
      <c r="H62" s="58">
        <f>IF(E62="",0,IFERROR(VLOOKUP(E62,档案费管理台账!$D$4:$H$1000,5,0),0))</f>
        <v>0</v>
      </c>
      <c r="I62" s="57"/>
      <c r="J62" s="57"/>
      <c r="K62" s="57"/>
      <c r="L62" s="57"/>
      <c r="M62" s="58" t="str">
        <f t="shared" si="34"/>
        <v/>
      </c>
      <c r="N62" s="102"/>
    </row>
    <row r="63" spans="1:23">
      <c r="A63" s="97" t="str">
        <f t="shared" si="31"/>
        <v/>
      </c>
      <c r="B63" s="98" t="str">
        <f t="shared" si="32"/>
        <v/>
      </c>
      <c r="C63" s="99"/>
      <c r="D63" s="100"/>
      <c r="E63" s="100"/>
      <c r="F63" s="57"/>
      <c r="G63" s="58">
        <f t="shared" si="33"/>
        <v>0</v>
      </c>
      <c r="H63" s="58">
        <f>IF(E63="",0,IFERROR(VLOOKUP(E63,档案费管理台账!$D$4:$H$1000,5,0),0))</f>
        <v>0</v>
      </c>
      <c r="I63" s="57"/>
      <c r="J63" s="57"/>
      <c r="K63" s="57"/>
      <c r="L63" s="57"/>
      <c r="M63" s="58" t="str">
        <f t="shared" si="34"/>
        <v/>
      </c>
      <c r="N63" s="102"/>
    </row>
    <row r="64" spans="1:23">
      <c r="A64" s="97" t="str">
        <f t="shared" si="31"/>
        <v/>
      </c>
      <c r="B64" s="98" t="str">
        <f t="shared" si="32"/>
        <v/>
      </c>
      <c r="C64" s="99"/>
      <c r="D64" s="100"/>
      <c r="E64" s="100"/>
      <c r="F64" s="57"/>
      <c r="G64" s="58">
        <f t="shared" si="33"/>
        <v>0</v>
      </c>
      <c r="H64" s="58">
        <f>IF(E64="",0,IFERROR(VLOOKUP(E64,档案费管理台账!$D$4:$H$1000,5,0),0))</f>
        <v>0</v>
      </c>
      <c r="I64" s="57"/>
      <c r="J64" s="57"/>
      <c r="K64" s="57"/>
      <c r="L64" s="57"/>
      <c r="M64" s="58" t="str">
        <f t="shared" si="34"/>
        <v/>
      </c>
      <c r="N64" s="102"/>
    </row>
    <row r="65" spans="1:14">
      <c r="A65" s="97" t="str">
        <f t="shared" si="31"/>
        <v/>
      </c>
      <c r="B65" s="98" t="str">
        <f t="shared" si="32"/>
        <v/>
      </c>
      <c r="C65" s="99"/>
      <c r="D65" s="100"/>
      <c r="E65" s="100"/>
      <c r="F65" s="57"/>
      <c r="G65" s="58">
        <f t="shared" si="33"/>
        <v>0</v>
      </c>
      <c r="H65" s="58">
        <f>IF(E65="",0,IFERROR(VLOOKUP(E65,档案费管理台账!$D$4:$H$1000,5,0),0))</f>
        <v>0</v>
      </c>
      <c r="I65" s="57"/>
      <c r="J65" s="57"/>
      <c r="K65" s="57"/>
      <c r="L65" s="57"/>
      <c r="M65" s="58" t="str">
        <f t="shared" si="34"/>
        <v/>
      </c>
      <c r="N65" s="102"/>
    </row>
    <row r="66" spans="1:14">
      <c r="A66" s="97" t="str">
        <f t="shared" si="31"/>
        <v/>
      </c>
      <c r="B66" s="98" t="str">
        <f t="shared" si="32"/>
        <v/>
      </c>
      <c r="C66" s="99"/>
      <c r="D66" s="100"/>
      <c r="E66" s="100"/>
      <c r="F66" s="57"/>
      <c r="G66" s="58">
        <f t="shared" si="33"/>
        <v>0</v>
      </c>
      <c r="H66" s="58">
        <f>IF(E66="",0,IFERROR(VLOOKUP(E66,档案费管理台账!$D$4:$H$1000,5,0),0))</f>
        <v>0</v>
      </c>
      <c r="I66" s="57"/>
      <c r="J66" s="57"/>
      <c r="K66" s="57"/>
      <c r="L66" s="57"/>
      <c r="M66" s="58" t="str">
        <f t="shared" si="34"/>
        <v/>
      </c>
      <c r="N66" s="102"/>
    </row>
    <row r="67" spans="1:14">
      <c r="A67" s="97" t="str">
        <f t="shared" si="31"/>
        <v/>
      </c>
      <c r="B67" s="98" t="str">
        <f t="shared" si="32"/>
        <v/>
      </c>
      <c r="C67" s="99"/>
      <c r="D67" s="100"/>
      <c r="E67" s="100"/>
      <c r="F67" s="57"/>
      <c r="G67" s="58">
        <f t="shared" si="33"/>
        <v>0</v>
      </c>
      <c r="H67" s="58">
        <f>IF(E67="",0,IFERROR(VLOOKUP(E67,档案费管理台账!$D$4:$H$1000,5,0),0))</f>
        <v>0</v>
      </c>
      <c r="I67" s="57"/>
      <c r="J67" s="57"/>
      <c r="K67" s="57"/>
      <c r="L67" s="57"/>
      <c r="M67" s="58" t="str">
        <f t="shared" si="34"/>
        <v/>
      </c>
      <c r="N67" s="102"/>
    </row>
    <row r="68" spans="1:14">
      <c r="A68" s="97" t="str">
        <f t="shared" si="31"/>
        <v/>
      </c>
      <c r="B68" s="98" t="str">
        <f t="shared" si="32"/>
        <v/>
      </c>
      <c r="C68" s="99"/>
      <c r="D68" s="100"/>
      <c r="E68" s="100"/>
      <c r="F68" s="57"/>
      <c r="G68" s="58">
        <f t="shared" si="33"/>
        <v>0</v>
      </c>
      <c r="H68" s="58">
        <f>IF(E68="",0,IFERROR(VLOOKUP(E68,档案费管理台账!$D$4:$H$1000,5,0),0))</f>
        <v>0</v>
      </c>
      <c r="I68" s="57"/>
      <c r="J68" s="57"/>
      <c r="K68" s="57"/>
      <c r="L68" s="57"/>
      <c r="M68" s="58" t="str">
        <f t="shared" si="34"/>
        <v/>
      </c>
      <c r="N68" s="102"/>
    </row>
    <row r="69" spans="1:14">
      <c r="A69" s="97" t="str">
        <f t="shared" si="31"/>
        <v/>
      </c>
      <c r="B69" s="98" t="str">
        <f t="shared" si="32"/>
        <v/>
      </c>
      <c r="C69" s="99"/>
      <c r="D69" s="100"/>
      <c r="E69" s="100"/>
      <c r="F69" s="57"/>
      <c r="G69" s="58">
        <f t="shared" si="33"/>
        <v>0</v>
      </c>
      <c r="H69" s="58">
        <f>IF(E69="",0,IFERROR(VLOOKUP(E69,档案费管理台账!$D$4:$H$1000,5,0),0))</f>
        <v>0</v>
      </c>
      <c r="I69" s="57"/>
      <c r="J69" s="57"/>
      <c r="K69" s="57"/>
      <c r="L69" s="57"/>
      <c r="M69" s="58" t="str">
        <f t="shared" si="34"/>
        <v/>
      </c>
      <c r="N69" s="102"/>
    </row>
    <row r="70" spans="1:14">
      <c r="A70" s="97" t="str">
        <f t="shared" si="31"/>
        <v/>
      </c>
      <c r="B70" s="98" t="str">
        <f t="shared" si="32"/>
        <v/>
      </c>
      <c r="C70" s="99"/>
      <c r="D70" s="100"/>
      <c r="E70" s="100"/>
      <c r="F70" s="57"/>
      <c r="G70" s="58">
        <f t="shared" si="33"/>
        <v>0</v>
      </c>
      <c r="H70" s="58">
        <f>IF(E70="",0,IFERROR(VLOOKUP(E70,档案费管理台账!$D$4:$H$1000,5,0),0))</f>
        <v>0</v>
      </c>
      <c r="I70" s="57"/>
      <c r="J70" s="57"/>
      <c r="K70" s="57"/>
      <c r="L70" s="57"/>
      <c r="M70" s="58" t="str">
        <f t="shared" si="34"/>
        <v/>
      </c>
      <c r="N70" s="102"/>
    </row>
    <row r="71" spans="1:14">
      <c r="A71" s="97" t="str">
        <f t="shared" si="31"/>
        <v/>
      </c>
      <c r="B71" s="98" t="str">
        <f t="shared" si="32"/>
        <v/>
      </c>
      <c r="C71" s="99"/>
      <c r="D71" s="100"/>
      <c r="E71" s="100"/>
      <c r="F71" s="57"/>
      <c r="G71" s="58">
        <f t="shared" si="33"/>
        <v>0</v>
      </c>
      <c r="H71" s="58">
        <f>IF(E71="",0,IFERROR(VLOOKUP(E71,档案费管理台账!$D$4:$H$1000,5,0),0))</f>
        <v>0</v>
      </c>
      <c r="I71" s="57"/>
      <c r="J71" s="57"/>
      <c r="K71" s="57"/>
      <c r="L71" s="57"/>
      <c r="M71" s="58" t="str">
        <f t="shared" si="34"/>
        <v/>
      </c>
      <c r="N71" s="102"/>
    </row>
    <row r="72" spans="1:14">
      <c r="A72" s="97" t="str">
        <f t="shared" si="31"/>
        <v/>
      </c>
      <c r="B72" s="98" t="str">
        <f t="shared" si="32"/>
        <v/>
      </c>
      <c r="C72" s="99"/>
      <c r="D72" s="100"/>
      <c r="E72" s="100"/>
      <c r="F72" s="57"/>
      <c r="G72" s="58">
        <f t="shared" si="33"/>
        <v>0</v>
      </c>
      <c r="H72" s="58">
        <f>IF(E72="",0,IFERROR(VLOOKUP(E72,档案费管理台账!$D$4:$H$1000,5,0),0))</f>
        <v>0</v>
      </c>
      <c r="I72" s="57"/>
      <c r="J72" s="57"/>
      <c r="K72" s="57"/>
      <c r="L72" s="57"/>
      <c r="M72" s="58" t="str">
        <f t="shared" si="34"/>
        <v/>
      </c>
      <c r="N72" s="102"/>
    </row>
    <row r="73" spans="1:14">
      <c r="A73" s="97" t="str">
        <f t="shared" si="31"/>
        <v/>
      </c>
      <c r="B73" s="98" t="str">
        <f t="shared" si="32"/>
        <v/>
      </c>
      <c r="C73" s="99"/>
      <c r="D73" s="100"/>
      <c r="E73" s="100"/>
      <c r="F73" s="57"/>
      <c r="G73" s="58">
        <f t="shared" si="33"/>
        <v>0</v>
      </c>
      <c r="H73" s="58">
        <f>IF(E73="",0,IFERROR(VLOOKUP(E73,档案费管理台账!$D$4:$H$1000,5,0),0))</f>
        <v>0</v>
      </c>
      <c r="I73" s="57"/>
      <c r="J73" s="57"/>
      <c r="K73" s="57"/>
      <c r="L73" s="57"/>
      <c r="M73" s="58" t="str">
        <f t="shared" si="34"/>
        <v/>
      </c>
      <c r="N73" s="102"/>
    </row>
    <row r="74" spans="1:14">
      <c r="A74" s="97" t="str">
        <f t="shared" si="31"/>
        <v/>
      </c>
      <c r="B74" s="98" t="str">
        <f t="shared" si="32"/>
        <v/>
      </c>
      <c r="C74" s="99"/>
      <c r="D74" s="100"/>
      <c r="E74" s="100"/>
      <c r="F74" s="57"/>
      <c r="G74" s="58">
        <f t="shared" si="33"/>
        <v>0</v>
      </c>
      <c r="H74" s="58">
        <f>IF(E74="",0,IFERROR(VLOOKUP(E74,档案费管理台账!$D$4:$H$1000,5,0),0))</f>
        <v>0</v>
      </c>
      <c r="I74" s="57"/>
      <c r="J74" s="57"/>
      <c r="K74" s="57"/>
      <c r="L74" s="57"/>
      <c r="M74" s="58" t="str">
        <f t="shared" si="34"/>
        <v/>
      </c>
      <c r="N74" s="102"/>
    </row>
    <row r="75" spans="1:14">
      <c r="A75" s="97" t="str">
        <f t="shared" si="31"/>
        <v/>
      </c>
      <c r="B75" s="98" t="str">
        <f t="shared" si="32"/>
        <v/>
      </c>
      <c r="C75" s="99"/>
      <c r="D75" s="100"/>
      <c r="E75" s="100"/>
      <c r="F75" s="57"/>
      <c r="G75" s="58">
        <f t="shared" si="33"/>
        <v>0</v>
      </c>
      <c r="H75" s="58">
        <f>IF(E75="",0,IFERROR(VLOOKUP(E75,档案费管理台账!$D$4:$H$1000,5,0),0))</f>
        <v>0</v>
      </c>
      <c r="I75" s="57"/>
      <c r="J75" s="57"/>
      <c r="K75" s="57"/>
      <c r="L75" s="57"/>
      <c r="M75" s="58" t="str">
        <f t="shared" si="34"/>
        <v/>
      </c>
      <c r="N75" s="102"/>
    </row>
    <row r="76" spans="1:14">
      <c r="A76" s="97" t="str">
        <f t="shared" si="31"/>
        <v/>
      </c>
      <c r="B76" s="98" t="str">
        <f t="shared" si="32"/>
        <v/>
      </c>
      <c r="C76" s="99"/>
      <c r="D76" s="100"/>
      <c r="E76" s="100"/>
      <c r="F76" s="57"/>
      <c r="G76" s="58">
        <f t="shared" si="33"/>
        <v>0</v>
      </c>
      <c r="H76" s="58">
        <f>IF(E76="",0,IFERROR(VLOOKUP(E76,档案费管理台账!$D$4:$H$1000,5,0),0))</f>
        <v>0</v>
      </c>
      <c r="I76" s="57"/>
      <c r="J76" s="57"/>
      <c r="K76" s="57"/>
      <c r="L76" s="57"/>
      <c r="M76" s="58" t="str">
        <f t="shared" si="34"/>
        <v/>
      </c>
      <c r="N76" s="102"/>
    </row>
    <row r="77" spans="1:14">
      <c r="A77" s="97" t="str">
        <f t="shared" si="31"/>
        <v/>
      </c>
      <c r="B77" s="98" t="str">
        <f t="shared" si="32"/>
        <v/>
      </c>
      <c r="C77" s="99"/>
      <c r="D77" s="100"/>
      <c r="E77" s="100"/>
      <c r="F77" s="57"/>
      <c r="G77" s="58">
        <f t="shared" si="33"/>
        <v>0</v>
      </c>
      <c r="H77" s="58">
        <f>IF(E77="",0,IFERROR(VLOOKUP(E77,档案费管理台账!$D$4:$H$1000,5,0),0))</f>
        <v>0</v>
      </c>
      <c r="I77" s="57"/>
      <c r="J77" s="57"/>
      <c r="K77" s="57"/>
      <c r="L77" s="57"/>
      <c r="M77" s="58" t="str">
        <f t="shared" si="34"/>
        <v/>
      </c>
      <c r="N77" s="102"/>
    </row>
    <row r="78" spans="1:14">
      <c r="A78" s="97" t="str">
        <f t="shared" si="31"/>
        <v/>
      </c>
      <c r="B78" s="98" t="str">
        <f t="shared" si="32"/>
        <v/>
      </c>
      <c r="C78" s="99"/>
      <c r="D78" s="100"/>
      <c r="E78" s="100"/>
      <c r="F78" s="57"/>
      <c r="G78" s="58">
        <f t="shared" si="33"/>
        <v>0</v>
      </c>
      <c r="H78" s="58">
        <f>IF(E78="",0,IFERROR(VLOOKUP(E78,档案费管理台账!$D$4:$H$1000,5,0),0))</f>
        <v>0</v>
      </c>
      <c r="I78" s="57"/>
      <c r="J78" s="57"/>
      <c r="K78" s="57"/>
      <c r="L78" s="57"/>
      <c r="M78" s="58" t="str">
        <f t="shared" si="34"/>
        <v/>
      </c>
      <c r="N78" s="102"/>
    </row>
    <row r="79" spans="1:14">
      <c r="A79" s="97" t="str">
        <f t="shared" si="31"/>
        <v/>
      </c>
      <c r="B79" s="98" t="str">
        <f t="shared" si="32"/>
        <v/>
      </c>
      <c r="C79" s="99"/>
      <c r="D79" s="100"/>
      <c r="E79" s="100"/>
      <c r="F79" s="57"/>
      <c r="G79" s="58">
        <f t="shared" si="33"/>
        <v>0</v>
      </c>
      <c r="H79" s="58">
        <f>IF(E79="",0,IFERROR(VLOOKUP(E79,档案费管理台账!$D$4:$H$1000,5,0),0))</f>
        <v>0</v>
      </c>
      <c r="I79" s="57"/>
      <c r="J79" s="57"/>
      <c r="K79" s="57"/>
      <c r="L79" s="57"/>
      <c r="M79" s="58" t="str">
        <f t="shared" si="34"/>
        <v/>
      </c>
      <c r="N79" s="102"/>
    </row>
    <row r="80" spans="1:14">
      <c r="A80" s="97" t="str">
        <f t="shared" si="31"/>
        <v/>
      </c>
      <c r="B80" s="98" t="str">
        <f t="shared" si="32"/>
        <v/>
      </c>
      <c r="C80" s="99"/>
      <c r="D80" s="100"/>
      <c r="E80" s="100"/>
      <c r="F80" s="57"/>
      <c r="G80" s="58">
        <f t="shared" si="33"/>
        <v>0</v>
      </c>
      <c r="H80" s="58">
        <f>IF(E80="",0,IFERROR(VLOOKUP(E80,档案费管理台账!$D$4:$H$1000,5,0),0))</f>
        <v>0</v>
      </c>
      <c r="I80" s="57"/>
      <c r="J80" s="57"/>
      <c r="K80" s="57"/>
      <c r="L80" s="57"/>
      <c r="M80" s="58" t="str">
        <f t="shared" si="34"/>
        <v/>
      </c>
      <c r="N80" s="102"/>
    </row>
    <row r="81" spans="1:14">
      <c r="A81" s="97" t="str">
        <f t="shared" si="31"/>
        <v/>
      </c>
      <c r="B81" s="98" t="str">
        <f t="shared" si="32"/>
        <v/>
      </c>
      <c r="C81" s="99"/>
      <c r="D81" s="100"/>
      <c r="E81" s="100"/>
      <c r="F81" s="57"/>
      <c r="G81" s="58">
        <f t="shared" si="33"/>
        <v>0</v>
      </c>
      <c r="H81" s="58">
        <f>IF(E81="",0,IFERROR(VLOOKUP(E81,档案费管理台账!$D$4:$H$1000,5,0),0))</f>
        <v>0</v>
      </c>
      <c r="I81" s="57"/>
      <c r="J81" s="57"/>
      <c r="K81" s="57"/>
      <c r="L81" s="57"/>
      <c r="M81" s="58" t="str">
        <f t="shared" si="34"/>
        <v/>
      </c>
      <c r="N81" s="102"/>
    </row>
    <row r="82" spans="1:14">
      <c r="A82" s="97" t="str">
        <f t="shared" si="31"/>
        <v/>
      </c>
      <c r="B82" s="98" t="str">
        <f t="shared" si="32"/>
        <v/>
      </c>
      <c r="C82" s="99"/>
      <c r="D82" s="100"/>
      <c r="E82" s="100"/>
      <c r="F82" s="57"/>
      <c r="G82" s="58">
        <f t="shared" si="33"/>
        <v>0</v>
      </c>
      <c r="H82" s="58">
        <f>IF(E82="",0,IFERROR(VLOOKUP(E82,档案费管理台账!$D$4:$H$1000,5,0),0))</f>
        <v>0</v>
      </c>
      <c r="I82" s="57"/>
      <c r="J82" s="57"/>
      <c r="K82" s="57"/>
      <c r="L82" s="57"/>
      <c r="M82" s="58" t="str">
        <f t="shared" si="34"/>
        <v/>
      </c>
      <c r="N82" s="102"/>
    </row>
    <row r="83" spans="1:14">
      <c r="A83" s="97" t="str">
        <f t="shared" si="31"/>
        <v/>
      </c>
      <c r="B83" s="98" t="str">
        <f t="shared" si="32"/>
        <v/>
      </c>
      <c r="C83" s="99"/>
      <c r="D83" s="100"/>
      <c r="E83" s="100"/>
      <c r="F83" s="57"/>
      <c r="G83" s="58">
        <f t="shared" si="33"/>
        <v>0</v>
      </c>
      <c r="H83" s="58">
        <f>IF(E83="",0,IFERROR(VLOOKUP(E83,档案费管理台账!$D$4:$H$1000,5,0),0))</f>
        <v>0</v>
      </c>
      <c r="I83" s="57"/>
      <c r="J83" s="57"/>
      <c r="K83" s="57"/>
      <c r="L83" s="57"/>
      <c r="M83" s="58" t="str">
        <f t="shared" si="34"/>
        <v/>
      </c>
      <c r="N83" s="102"/>
    </row>
    <row r="84" spans="1:14">
      <c r="A84" s="97" t="str">
        <f t="shared" si="31"/>
        <v/>
      </c>
      <c r="B84" s="98" t="str">
        <f t="shared" si="32"/>
        <v/>
      </c>
      <c r="C84" s="99"/>
      <c r="D84" s="100"/>
      <c r="E84" s="100"/>
      <c r="F84" s="57"/>
      <c r="G84" s="58">
        <f t="shared" si="33"/>
        <v>0</v>
      </c>
      <c r="H84" s="58">
        <f>IF(E84="",0,IFERROR(VLOOKUP(E84,档案费管理台账!$D$4:$H$1000,5,0),0))</f>
        <v>0</v>
      </c>
      <c r="I84" s="57"/>
      <c r="J84" s="57"/>
      <c r="K84" s="57"/>
      <c r="L84" s="57"/>
      <c r="M84" s="58" t="str">
        <f t="shared" si="34"/>
        <v/>
      </c>
      <c r="N84" s="102"/>
    </row>
    <row r="85" spans="1:14">
      <c r="A85" s="97" t="str">
        <f t="shared" si="31"/>
        <v/>
      </c>
      <c r="B85" s="98" t="str">
        <f t="shared" si="32"/>
        <v/>
      </c>
      <c r="C85" s="99"/>
      <c r="D85" s="100"/>
      <c r="E85" s="100"/>
      <c r="F85" s="57"/>
      <c r="G85" s="58">
        <f t="shared" si="33"/>
        <v>0</v>
      </c>
      <c r="H85" s="58">
        <f>IF(E85="",0,IFERROR(VLOOKUP(E85,档案费管理台账!$D$4:$H$1000,5,0),0))</f>
        <v>0</v>
      </c>
      <c r="I85" s="57"/>
      <c r="J85" s="57"/>
      <c r="K85" s="57"/>
      <c r="L85" s="57"/>
      <c r="M85" s="58" t="str">
        <f t="shared" si="34"/>
        <v/>
      </c>
      <c r="N85" s="102"/>
    </row>
    <row r="86" spans="1:14">
      <c r="A86" s="97" t="str">
        <f t="shared" si="31"/>
        <v/>
      </c>
      <c r="B86" s="98" t="str">
        <f t="shared" si="32"/>
        <v/>
      </c>
      <c r="C86" s="99"/>
      <c r="D86" s="100"/>
      <c r="E86" s="100"/>
      <c r="F86" s="57"/>
      <c r="G86" s="58">
        <f t="shared" si="33"/>
        <v>0</v>
      </c>
      <c r="H86" s="58">
        <f>IF(E86="",0,IFERROR(VLOOKUP(E86,档案费管理台账!$D$4:$H$1000,5,0),0))</f>
        <v>0</v>
      </c>
      <c r="I86" s="57"/>
      <c r="J86" s="57"/>
      <c r="K86" s="57"/>
      <c r="L86" s="57"/>
      <c r="M86" s="58" t="str">
        <f t="shared" si="34"/>
        <v/>
      </c>
      <c r="N86" s="102"/>
    </row>
    <row r="87" spans="1:14">
      <c r="A87" s="97" t="str">
        <f t="shared" si="31"/>
        <v/>
      </c>
      <c r="B87" s="98" t="str">
        <f t="shared" si="32"/>
        <v/>
      </c>
      <c r="C87" s="99"/>
      <c r="D87" s="100"/>
      <c r="E87" s="100"/>
      <c r="F87" s="57"/>
      <c r="G87" s="58">
        <f t="shared" si="33"/>
        <v>0</v>
      </c>
      <c r="H87" s="58">
        <f>IF(E87="",0,IFERROR(VLOOKUP(E87,档案费管理台账!$D$4:$H$1000,5,0),0))</f>
        <v>0</v>
      </c>
      <c r="I87" s="57"/>
      <c r="J87" s="57"/>
      <c r="K87" s="57"/>
      <c r="L87" s="57"/>
      <c r="M87" s="58" t="str">
        <f t="shared" si="34"/>
        <v/>
      </c>
      <c r="N87" s="102"/>
    </row>
    <row r="88" spans="1:14">
      <c r="A88" s="97" t="str">
        <f t="shared" si="31"/>
        <v/>
      </c>
      <c r="B88" s="98" t="str">
        <f t="shared" si="32"/>
        <v/>
      </c>
      <c r="C88" s="99"/>
      <c r="D88" s="100"/>
      <c r="E88" s="100"/>
      <c r="F88" s="57"/>
      <c r="G88" s="58">
        <f t="shared" si="33"/>
        <v>0</v>
      </c>
      <c r="H88" s="58">
        <f>IF(E88="",0,IFERROR(VLOOKUP(E88,档案费管理台账!$D$4:$H$1000,5,0),0))</f>
        <v>0</v>
      </c>
      <c r="I88" s="57"/>
      <c r="J88" s="57"/>
      <c r="K88" s="57"/>
      <c r="L88" s="57"/>
      <c r="M88" s="58" t="str">
        <f t="shared" si="34"/>
        <v/>
      </c>
      <c r="N88" s="102"/>
    </row>
    <row r="89" spans="1:14">
      <c r="A89" s="97" t="str">
        <f t="shared" si="31"/>
        <v/>
      </c>
      <c r="B89" s="98" t="str">
        <f t="shared" si="32"/>
        <v/>
      </c>
      <c r="C89" s="99"/>
      <c r="D89" s="100"/>
      <c r="E89" s="100"/>
      <c r="F89" s="57"/>
      <c r="G89" s="58">
        <f t="shared" si="33"/>
        <v>0</v>
      </c>
      <c r="H89" s="58">
        <f>IF(E89="",0,IFERROR(VLOOKUP(E89,档案费管理台账!$D$4:$H$1000,5,0),0))</f>
        <v>0</v>
      </c>
      <c r="I89" s="57"/>
      <c r="J89" s="57"/>
      <c r="K89" s="57"/>
      <c r="L89" s="57"/>
      <c r="M89" s="58" t="str">
        <f t="shared" si="34"/>
        <v/>
      </c>
      <c r="N89" s="102"/>
    </row>
    <row r="90" spans="1:14">
      <c r="A90" s="97" t="str">
        <f t="shared" si="31"/>
        <v/>
      </c>
      <c r="B90" s="98" t="str">
        <f t="shared" si="32"/>
        <v/>
      </c>
      <c r="C90" s="99"/>
      <c r="D90" s="100"/>
      <c r="E90" s="100"/>
      <c r="F90" s="57"/>
      <c r="G90" s="58">
        <f t="shared" si="33"/>
        <v>0</v>
      </c>
      <c r="H90" s="58">
        <f>IF(E90="",0,IFERROR(VLOOKUP(E90,档案费管理台账!$D$4:$H$1000,5,0),0))</f>
        <v>0</v>
      </c>
      <c r="I90" s="57"/>
      <c r="J90" s="57"/>
      <c r="K90" s="57"/>
      <c r="L90" s="57"/>
      <c r="M90" s="58" t="str">
        <f t="shared" si="34"/>
        <v/>
      </c>
      <c r="N90" s="102"/>
    </row>
    <row r="91" spans="1:14">
      <c r="A91" s="97" t="str">
        <f t="shared" si="31"/>
        <v/>
      </c>
      <c r="B91" s="98" t="str">
        <f t="shared" si="32"/>
        <v/>
      </c>
      <c r="C91" s="99"/>
      <c r="D91" s="100"/>
      <c r="E91" s="100"/>
      <c r="F91" s="57"/>
      <c r="G91" s="58">
        <f t="shared" si="33"/>
        <v>0</v>
      </c>
      <c r="H91" s="58">
        <f>IF(E91="",0,IFERROR(VLOOKUP(E91,档案费管理台账!$D$4:$H$1000,5,0),0))</f>
        <v>0</v>
      </c>
      <c r="I91" s="57"/>
      <c r="J91" s="57"/>
      <c r="K91" s="57"/>
      <c r="L91" s="57"/>
      <c r="M91" s="58" t="str">
        <f t="shared" si="34"/>
        <v/>
      </c>
      <c r="N91" s="102"/>
    </row>
    <row r="92" spans="1:14">
      <c r="A92" s="97" t="str">
        <f t="shared" si="31"/>
        <v/>
      </c>
      <c r="B92" s="98" t="str">
        <f t="shared" si="32"/>
        <v/>
      </c>
      <c r="C92" s="99"/>
      <c r="D92" s="100"/>
      <c r="E92" s="100"/>
      <c r="F92" s="57"/>
      <c r="G92" s="58">
        <f t="shared" si="33"/>
        <v>0</v>
      </c>
      <c r="H92" s="58">
        <f>IF(E92="",0,IFERROR(VLOOKUP(E92,档案费管理台账!$D$4:$H$1000,5,0),0))</f>
        <v>0</v>
      </c>
      <c r="I92" s="57"/>
      <c r="J92" s="57"/>
      <c r="K92" s="57"/>
      <c r="L92" s="57"/>
      <c r="M92" s="58" t="str">
        <f t="shared" si="34"/>
        <v/>
      </c>
      <c r="N92" s="102"/>
    </row>
    <row r="93" spans="1:14">
      <c r="A93" s="97" t="str">
        <f t="shared" si="31"/>
        <v/>
      </c>
      <c r="B93" s="98" t="str">
        <f t="shared" si="32"/>
        <v/>
      </c>
      <c r="C93" s="99"/>
      <c r="D93" s="100"/>
      <c r="E93" s="100"/>
      <c r="F93" s="57"/>
      <c r="G93" s="58">
        <f t="shared" si="33"/>
        <v>0</v>
      </c>
      <c r="H93" s="58">
        <f>IF(E93="",0,IFERROR(VLOOKUP(E93,档案费管理台账!$D$4:$H$1000,5,0),0))</f>
        <v>0</v>
      </c>
      <c r="I93" s="57"/>
      <c r="J93" s="57"/>
      <c r="K93" s="57"/>
      <c r="L93" s="57"/>
      <c r="M93" s="58" t="str">
        <f t="shared" si="34"/>
        <v/>
      </c>
      <c r="N93" s="102"/>
    </row>
    <row r="94" spans="1:14">
      <c r="A94" s="97" t="str">
        <f t="shared" si="31"/>
        <v/>
      </c>
      <c r="B94" s="98" t="str">
        <f t="shared" si="32"/>
        <v/>
      </c>
      <c r="C94" s="99"/>
      <c r="D94" s="100"/>
      <c r="E94" s="100"/>
      <c r="F94" s="57"/>
      <c r="G94" s="58">
        <f t="shared" si="33"/>
        <v>0</v>
      </c>
      <c r="H94" s="58">
        <f>IF(E94="",0,IFERROR(VLOOKUP(E94,档案费管理台账!$D$4:$H$1000,5,0),0))</f>
        <v>0</v>
      </c>
      <c r="I94" s="57"/>
      <c r="J94" s="57"/>
      <c r="K94" s="57"/>
      <c r="L94" s="57"/>
      <c r="M94" s="58" t="str">
        <f t="shared" si="34"/>
        <v/>
      </c>
      <c r="N94" s="102"/>
    </row>
    <row r="95" spans="1:14">
      <c r="A95" s="97" t="str">
        <f t="shared" si="31"/>
        <v/>
      </c>
      <c r="B95" s="98" t="str">
        <f t="shared" si="32"/>
        <v/>
      </c>
      <c r="C95" s="99"/>
      <c r="D95" s="100"/>
      <c r="E95" s="100"/>
      <c r="F95" s="57"/>
      <c r="G95" s="58">
        <f t="shared" si="33"/>
        <v>0</v>
      </c>
      <c r="H95" s="58">
        <f>IF(E95="",0,IFERROR(VLOOKUP(E95,档案费管理台账!$D$4:$H$1000,5,0),0))</f>
        <v>0</v>
      </c>
      <c r="I95" s="57"/>
      <c r="J95" s="57"/>
      <c r="K95" s="57"/>
      <c r="L95" s="57"/>
      <c r="M95" s="58" t="str">
        <f t="shared" si="34"/>
        <v/>
      </c>
      <c r="N95" s="102"/>
    </row>
    <row r="96" spans="1:14">
      <c r="A96" s="97" t="str">
        <f t="shared" si="31"/>
        <v/>
      </c>
      <c r="B96" s="98" t="str">
        <f t="shared" si="32"/>
        <v/>
      </c>
      <c r="C96" s="99"/>
      <c r="D96" s="100"/>
      <c r="E96" s="100"/>
      <c r="F96" s="57"/>
      <c r="G96" s="58">
        <f t="shared" si="33"/>
        <v>0</v>
      </c>
      <c r="H96" s="58">
        <f>IF(E96="",0,IFERROR(VLOOKUP(E96,档案费管理台账!$D$4:$H$1000,5,0),0))</f>
        <v>0</v>
      </c>
      <c r="I96" s="57"/>
      <c r="J96" s="57"/>
      <c r="K96" s="57"/>
      <c r="L96" s="57"/>
      <c r="M96" s="58" t="str">
        <f t="shared" si="34"/>
        <v/>
      </c>
      <c r="N96" s="102"/>
    </row>
    <row r="97" spans="1:14">
      <c r="A97" s="97" t="str">
        <f t="shared" si="31"/>
        <v/>
      </c>
      <c r="B97" s="98" t="str">
        <f t="shared" si="32"/>
        <v/>
      </c>
      <c r="C97" s="99"/>
      <c r="D97" s="100"/>
      <c r="E97" s="100"/>
      <c r="F97" s="57"/>
      <c r="G97" s="58">
        <f t="shared" si="33"/>
        <v>0</v>
      </c>
      <c r="H97" s="58">
        <f>IF(E97="",0,IFERROR(VLOOKUP(E97,档案费管理台账!$D$4:$H$1000,5,0),0))</f>
        <v>0</v>
      </c>
      <c r="I97" s="57"/>
      <c r="J97" s="57"/>
      <c r="K97" s="57"/>
      <c r="L97" s="57"/>
      <c r="M97" s="58" t="str">
        <f t="shared" si="34"/>
        <v/>
      </c>
      <c r="N97" s="102"/>
    </row>
    <row r="98" spans="1:14">
      <c r="A98" s="97" t="str">
        <f t="shared" si="31"/>
        <v/>
      </c>
      <c r="B98" s="98" t="str">
        <f t="shared" si="32"/>
        <v/>
      </c>
      <c r="C98" s="99"/>
      <c r="D98" s="100"/>
      <c r="E98" s="100"/>
      <c r="F98" s="57"/>
      <c r="G98" s="58">
        <f t="shared" si="33"/>
        <v>0</v>
      </c>
      <c r="H98" s="58">
        <f>IF(E98="",0,IFERROR(VLOOKUP(E98,档案费管理台账!$D$4:$H$1000,5,0),0))</f>
        <v>0</v>
      </c>
      <c r="I98" s="57"/>
      <c r="J98" s="57"/>
      <c r="K98" s="57"/>
      <c r="L98" s="57"/>
      <c r="M98" s="58" t="str">
        <f t="shared" si="34"/>
        <v/>
      </c>
      <c r="N98" s="102"/>
    </row>
    <row r="99" spans="1:14">
      <c r="A99" s="97" t="str">
        <f t="shared" si="31"/>
        <v/>
      </c>
      <c r="B99" s="98" t="str">
        <f t="shared" si="32"/>
        <v/>
      </c>
      <c r="C99" s="99"/>
      <c r="D99" s="100"/>
      <c r="E99" s="100"/>
      <c r="F99" s="57"/>
      <c r="G99" s="58">
        <f t="shared" si="33"/>
        <v>0</v>
      </c>
      <c r="H99" s="58">
        <f>IF(E99="",0,IFERROR(VLOOKUP(E99,档案费管理台账!$D$4:$H$1000,5,0),0))</f>
        <v>0</v>
      </c>
      <c r="I99" s="57"/>
      <c r="J99" s="57"/>
      <c r="K99" s="57"/>
      <c r="L99" s="57"/>
      <c r="M99" s="58" t="str">
        <f t="shared" si="34"/>
        <v/>
      </c>
      <c r="N99" s="102"/>
    </row>
    <row r="100" spans="1:14">
      <c r="A100" s="97" t="str">
        <f t="shared" si="31"/>
        <v/>
      </c>
      <c r="B100" s="98" t="str">
        <f t="shared" si="32"/>
        <v/>
      </c>
      <c r="C100" s="99"/>
      <c r="D100" s="100"/>
      <c r="E100" s="100"/>
      <c r="F100" s="57"/>
      <c r="G100" s="58">
        <f t="shared" si="33"/>
        <v>0</v>
      </c>
      <c r="H100" s="58">
        <f>IF(E100="",0,IFERROR(VLOOKUP(E100,档案费管理台账!$D$4:$H$1000,5,0),0))</f>
        <v>0</v>
      </c>
      <c r="I100" s="57"/>
      <c r="J100" s="57"/>
      <c r="K100" s="57"/>
      <c r="L100" s="57"/>
      <c r="M100" s="58" t="str">
        <f t="shared" si="34"/>
        <v/>
      </c>
      <c r="N100" s="102"/>
    </row>
    <row r="101" spans="1:14">
      <c r="A101" s="97" t="str">
        <f t="shared" si="31"/>
        <v/>
      </c>
      <c r="B101" s="98" t="str">
        <f t="shared" si="32"/>
        <v/>
      </c>
      <c r="C101" s="99"/>
      <c r="D101" s="100"/>
      <c r="E101" s="100"/>
      <c r="F101" s="57"/>
      <c r="G101" s="58">
        <f t="shared" si="33"/>
        <v>0</v>
      </c>
      <c r="H101" s="58">
        <f>IF(E101="",0,IFERROR(VLOOKUP(E101,档案费管理台账!$D$4:$H$1000,5,0),0))</f>
        <v>0</v>
      </c>
      <c r="I101" s="57"/>
      <c r="J101" s="57"/>
      <c r="K101" s="57"/>
      <c r="L101" s="57"/>
      <c r="M101" s="58" t="str">
        <f t="shared" si="34"/>
        <v/>
      </c>
      <c r="N101" s="102"/>
    </row>
    <row r="102" spans="1:14">
      <c r="A102" s="97" t="str">
        <f t="shared" si="31"/>
        <v/>
      </c>
      <c r="B102" s="98" t="str">
        <f t="shared" si="32"/>
        <v/>
      </c>
      <c r="C102" s="99"/>
      <c r="D102" s="100"/>
      <c r="E102" s="100"/>
      <c r="F102" s="57"/>
      <c r="G102" s="58">
        <f t="shared" si="33"/>
        <v>0</v>
      </c>
      <c r="H102" s="58">
        <f>IF(E102="",0,IFERROR(VLOOKUP(E102,档案费管理台账!$D$4:$H$1000,5,0),0))</f>
        <v>0</v>
      </c>
      <c r="I102" s="57"/>
      <c r="J102" s="57"/>
      <c r="K102" s="57"/>
      <c r="L102" s="57"/>
      <c r="M102" s="58" t="str">
        <f t="shared" si="34"/>
        <v/>
      </c>
      <c r="N102" s="102"/>
    </row>
    <row r="103" spans="1:14">
      <c r="A103" s="97" t="str">
        <f t="shared" si="31"/>
        <v/>
      </c>
      <c r="B103" s="98" t="str">
        <f t="shared" si="32"/>
        <v/>
      </c>
      <c r="C103" s="99"/>
      <c r="D103" s="100"/>
      <c r="E103" s="100"/>
      <c r="F103" s="57"/>
      <c r="G103" s="58">
        <f t="shared" si="33"/>
        <v>0</v>
      </c>
      <c r="H103" s="58">
        <f>IF(E103="",0,IFERROR(VLOOKUP(E103,档案费管理台账!$D$4:$H$1000,5,0),0))</f>
        <v>0</v>
      </c>
      <c r="I103" s="57"/>
      <c r="J103" s="57"/>
      <c r="K103" s="57"/>
      <c r="L103" s="57"/>
      <c r="M103" s="58" t="str">
        <f t="shared" si="34"/>
        <v/>
      </c>
      <c r="N103" s="102"/>
    </row>
    <row r="104" spans="1:14">
      <c r="A104" s="97" t="str">
        <f t="shared" si="31"/>
        <v/>
      </c>
      <c r="B104" s="98" t="str">
        <f t="shared" si="32"/>
        <v/>
      </c>
      <c r="C104" s="99"/>
      <c r="D104" s="100"/>
      <c r="E104" s="100"/>
      <c r="F104" s="57"/>
      <c r="G104" s="58">
        <f t="shared" si="33"/>
        <v>0</v>
      </c>
      <c r="H104" s="58">
        <f>IF(E104="",0,IFERROR(VLOOKUP(E104,档案费管理台账!$D$4:$H$1000,5,0),0))</f>
        <v>0</v>
      </c>
      <c r="I104" s="57"/>
      <c r="J104" s="57"/>
      <c r="K104" s="57"/>
      <c r="L104" s="57"/>
      <c r="M104" s="58" t="str">
        <f t="shared" si="34"/>
        <v/>
      </c>
      <c r="N104" s="102"/>
    </row>
    <row r="105" spans="1:14">
      <c r="A105" s="97" t="str">
        <f t="shared" si="31"/>
        <v/>
      </c>
      <c r="B105" s="98" t="str">
        <f t="shared" si="32"/>
        <v/>
      </c>
      <c r="C105" s="99"/>
      <c r="D105" s="100"/>
      <c r="E105" s="100"/>
      <c r="F105" s="57"/>
      <c r="G105" s="58">
        <f t="shared" si="33"/>
        <v>0</v>
      </c>
      <c r="H105" s="58">
        <f>IF(E105="",0,IFERROR(VLOOKUP(E105,档案费管理台账!$D$4:$H$1000,5,0),0))</f>
        <v>0</v>
      </c>
      <c r="I105" s="57"/>
      <c r="J105" s="57"/>
      <c r="K105" s="57"/>
      <c r="L105" s="57"/>
      <c r="M105" s="58" t="str">
        <f t="shared" si="34"/>
        <v/>
      </c>
      <c r="N105" s="102"/>
    </row>
    <row r="106" spans="1:14">
      <c r="A106" s="97" t="str">
        <f t="shared" si="31"/>
        <v/>
      </c>
      <c r="B106" s="98" t="str">
        <f t="shared" si="32"/>
        <v/>
      </c>
      <c r="C106" s="99"/>
      <c r="D106" s="100"/>
      <c r="E106" s="100"/>
      <c r="F106" s="57"/>
      <c r="G106" s="58">
        <f t="shared" si="33"/>
        <v>0</v>
      </c>
      <c r="H106" s="58">
        <f>IF(E106="",0,IFERROR(VLOOKUP(E106,档案费管理台账!$D$4:$H$1000,5,0),0))</f>
        <v>0</v>
      </c>
      <c r="I106" s="57"/>
      <c r="J106" s="57"/>
      <c r="K106" s="57"/>
      <c r="L106" s="57"/>
      <c r="M106" s="58" t="str">
        <f t="shared" si="34"/>
        <v/>
      </c>
      <c r="N106" s="102"/>
    </row>
    <row r="107" spans="1:14">
      <c r="A107" s="97" t="str">
        <f t="shared" si="31"/>
        <v/>
      </c>
      <c r="B107" s="98" t="str">
        <f t="shared" si="32"/>
        <v/>
      </c>
      <c r="C107" s="99"/>
      <c r="D107" s="100"/>
      <c r="E107" s="100"/>
      <c r="F107" s="57"/>
      <c r="G107" s="58">
        <f t="shared" si="33"/>
        <v>0</v>
      </c>
      <c r="H107" s="58">
        <f>IF(E107="",0,IFERROR(VLOOKUP(E107,档案费管理台账!$D$4:$H$1000,5,0),0))</f>
        <v>0</v>
      </c>
      <c r="I107" s="57"/>
      <c r="J107" s="57"/>
      <c r="K107" s="57"/>
      <c r="L107" s="57"/>
      <c r="M107" s="58" t="str">
        <f t="shared" si="34"/>
        <v/>
      </c>
      <c r="N107" s="102"/>
    </row>
    <row r="108" spans="1:14">
      <c r="A108" s="97" t="str">
        <f t="shared" si="31"/>
        <v/>
      </c>
      <c r="B108" s="98" t="str">
        <f t="shared" si="32"/>
        <v/>
      </c>
      <c r="C108" s="99"/>
      <c r="D108" s="100"/>
      <c r="E108" s="100"/>
      <c r="F108" s="57"/>
      <c r="G108" s="58">
        <f t="shared" si="33"/>
        <v>0</v>
      </c>
      <c r="H108" s="58">
        <f>IF(E108="",0,IFERROR(VLOOKUP(E108,档案费管理台账!$D$4:$H$1000,5,0),0))</f>
        <v>0</v>
      </c>
      <c r="I108" s="57"/>
      <c r="J108" s="57"/>
      <c r="K108" s="57"/>
      <c r="L108" s="57"/>
      <c r="M108" s="58" t="str">
        <f t="shared" si="34"/>
        <v/>
      </c>
      <c r="N108" s="102"/>
    </row>
    <row r="109" spans="1:14">
      <c r="A109" s="97" t="str">
        <f t="shared" ref="A109:A172" si="35">IF(C109="","",ROW()-42)</f>
        <v/>
      </c>
      <c r="B109" s="98" t="str">
        <f t="shared" ref="B109:B172" si="36">IF(C109="","",MONTH(C109)&amp;"月")</f>
        <v/>
      </c>
      <c r="C109" s="99"/>
      <c r="D109" s="100"/>
      <c r="E109" s="100"/>
      <c r="F109" s="57"/>
      <c r="G109" s="58">
        <f t="shared" ref="G109:G172" si="37">IF(F109="",0,F109*$K$41)</f>
        <v>0</v>
      </c>
      <c r="H109" s="58">
        <f>IF(E109="",0,IFERROR(VLOOKUP(E109,档案费管理台账!$D$4:$H$1000,5,0),0))</f>
        <v>0</v>
      </c>
      <c r="I109" s="57"/>
      <c r="J109" s="57"/>
      <c r="K109" s="57"/>
      <c r="L109" s="57"/>
      <c r="M109" s="58" t="str">
        <f t="shared" ref="M109:M172" si="38">IF(C109="","",ROUND(M108+G109-I109-J109-K109-L109-H109,2))</f>
        <v/>
      </c>
      <c r="N109" s="102"/>
    </row>
    <row r="110" spans="1:14">
      <c r="A110" s="97" t="str">
        <f t="shared" si="35"/>
        <v/>
      </c>
      <c r="B110" s="98" t="str">
        <f t="shared" si="36"/>
        <v/>
      </c>
      <c r="C110" s="99"/>
      <c r="D110" s="100"/>
      <c r="E110" s="100"/>
      <c r="F110" s="57"/>
      <c r="G110" s="58">
        <f t="shared" si="37"/>
        <v>0</v>
      </c>
      <c r="H110" s="58">
        <f>IF(E110="",0,IFERROR(VLOOKUP(E110,档案费管理台账!$D$4:$H$1000,5,0),0))</f>
        <v>0</v>
      </c>
      <c r="I110" s="57"/>
      <c r="J110" s="57"/>
      <c r="K110" s="57"/>
      <c r="L110" s="57"/>
      <c r="M110" s="58" t="str">
        <f t="shared" si="38"/>
        <v/>
      </c>
      <c r="N110" s="102"/>
    </row>
    <row r="111" spans="1:14">
      <c r="A111" s="97" t="str">
        <f t="shared" si="35"/>
        <v/>
      </c>
      <c r="B111" s="98" t="str">
        <f t="shared" si="36"/>
        <v/>
      </c>
      <c r="C111" s="99"/>
      <c r="D111" s="100"/>
      <c r="E111" s="100"/>
      <c r="F111" s="57"/>
      <c r="G111" s="58">
        <f t="shared" si="37"/>
        <v>0</v>
      </c>
      <c r="H111" s="58">
        <f>IF(E111="",0,IFERROR(VLOOKUP(E111,档案费管理台账!$D$4:$H$1000,5,0),0))</f>
        <v>0</v>
      </c>
      <c r="I111" s="57"/>
      <c r="J111" s="57"/>
      <c r="K111" s="57"/>
      <c r="L111" s="57"/>
      <c r="M111" s="58" t="str">
        <f t="shared" si="38"/>
        <v/>
      </c>
      <c r="N111" s="102"/>
    </row>
    <row r="112" spans="1:14">
      <c r="A112" s="97" t="str">
        <f t="shared" si="35"/>
        <v/>
      </c>
      <c r="B112" s="98" t="str">
        <f t="shared" si="36"/>
        <v/>
      </c>
      <c r="C112" s="99"/>
      <c r="D112" s="100"/>
      <c r="E112" s="100"/>
      <c r="F112" s="57"/>
      <c r="G112" s="58">
        <f t="shared" si="37"/>
        <v>0</v>
      </c>
      <c r="H112" s="58">
        <f>IF(E112="",0,IFERROR(VLOOKUP(E112,档案费管理台账!$D$4:$H$1000,5,0),0))</f>
        <v>0</v>
      </c>
      <c r="I112" s="57"/>
      <c r="J112" s="57"/>
      <c r="K112" s="57"/>
      <c r="L112" s="57"/>
      <c r="M112" s="58" t="str">
        <f t="shared" si="38"/>
        <v/>
      </c>
      <c r="N112" s="102"/>
    </row>
    <row r="113" spans="1:14">
      <c r="A113" s="97" t="str">
        <f t="shared" si="35"/>
        <v/>
      </c>
      <c r="B113" s="98" t="str">
        <f t="shared" si="36"/>
        <v/>
      </c>
      <c r="C113" s="99"/>
      <c r="D113" s="100"/>
      <c r="E113" s="100"/>
      <c r="F113" s="57"/>
      <c r="G113" s="58">
        <f t="shared" si="37"/>
        <v>0</v>
      </c>
      <c r="H113" s="58">
        <f>IF(E113="",0,IFERROR(VLOOKUP(E113,档案费管理台账!$D$4:$H$1000,5,0),0))</f>
        <v>0</v>
      </c>
      <c r="I113" s="57"/>
      <c r="J113" s="57"/>
      <c r="K113" s="57"/>
      <c r="L113" s="57"/>
      <c r="M113" s="58" t="str">
        <f t="shared" si="38"/>
        <v/>
      </c>
      <c r="N113" s="102"/>
    </row>
    <row r="114" spans="1:14">
      <c r="A114" s="97" t="str">
        <f t="shared" si="35"/>
        <v/>
      </c>
      <c r="B114" s="98" t="str">
        <f t="shared" si="36"/>
        <v/>
      </c>
      <c r="C114" s="99"/>
      <c r="D114" s="100"/>
      <c r="E114" s="100"/>
      <c r="F114" s="57"/>
      <c r="G114" s="58">
        <f t="shared" si="37"/>
        <v>0</v>
      </c>
      <c r="H114" s="58">
        <f>IF(E114="",0,IFERROR(VLOOKUP(E114,档案费管理台账!$D$4:$H$1000,5,0),0))</f>
        <v>0</v>
      </c>
      <c r="I114" s="57"/>
      <c r="J114" s="57"/>
      <c r="K114" s="57"/>
      <c r="L114" s="57"/>
      <c r="M114" s="58" t="str">
        <f t="shared" si="38"/>
        <v/>
      </c>
      <c r="N114" s="102"/>
    </row>
    <row r="115" spans="1:14">
      <c r="A115" s="97" t="str">
        <f t="shared" si="35"/>
        <v/>
      </c>
      <c r="B115" s="98" t="str">
        <f t="shared" si="36"/>
        <v/>
      </c>
      <c r="C115" s="99"/>
      <c r="D115" s="100"/>
      <c r="E115" s="100"/>
      <c r="F115" s="57"/>
      <c r="G115" s="58">
        <f t="shared" si="37"/>
        <v>0</v>
      </c>
      <c r="H115" s="58">
        <f>IF(E115="",0,IFERROR(VLOOKUP(E115,档案费管理台账!$D$4:$H$1000,5,0),0))</f>
        <v>0</v>
      </c>
      <c r="I115" s="57"/>
      <c r="J115" s="57"/>
      <c r="K115" s="57"/>
      <c r="L115" s="57"/>
      <c r="M115" s="58" t="str">
        <f t="shared" si="38"/>
        <v/>
      </c>
      <c r="N115" s="102"/>
    </row>
    <row r="116" spans="1:14">
      <c r="A116" s="97" t="str">
        <f t="shared" si="35"/>
        <v/>
      </c>
      <c r="B116" s="98" t="str">
        <f t="shared" si="36"/>
        <v/>
      </c>
      <c r="C116" s="99"/>
      <c r="D116" s="100"/>
      <c r="E116" s="100"/>
      <c r="F116" s="57"/>
      <c r="G116" s="58">
        <f t="shared" si="37"/>
        <v>0</v>
      </c>
      <c r="H116" s="58">
        <f>IF(E116="",0,IFERROR(VLOOKUP(E116,档案费管理台账!$D$4:$H$1000,5,0),0))</f>
        <v>0</v>
      </c>
      <c r="I116" s="57"/>
      <c r="J116" s="57"/>
      <c r="K116" s="57"/>
      <c r="L116" s="57"/>
      <c r="M116" s="58" t="str">
        <f t="shared" si="38"/>
        <v/>
      </c>
      <c r="N116" s="102"/>
    </row>
    <row r="117" spans="1:14">
      <c r="A117" s="97" t="str">
        <f t="shared" si="35"/>
        <v/>
      </c>
      <c r="B117" s="98" t="str">
        <f t="shared" si="36"/>
        <v/>
      </c>
      <c r="C117" s="99"/>
      <c r="D117" s="100"/>
      <c r="E117" s="100"/>
      <c r="F117" s="57"/>
      <c r="G117" s="58">
        <f t="shared" si="37"/>
        <v>0</v>
      </c>
      <c r="H117" s="58">
        <f>IF(E117="",0,IFERROR(VLOOKUP(E117,档案费管理台账!$D$4:$H$1000,5,0),0))</f>
        <v>0</v>
      </c>
      <c r="I117" s="57"/>
      <c r="J117" s="57"/>
      <c r="K117" s="57"/>
      <c r="L117" s="57"/>
      <c r="M117" s="58" t="str">
        <f t="shared" si="38"/>
        <v/>
      </c>
      <c r="N117" s="102"/>
    </row>
    <row r="118" spans="1:14">
      <c r="A118" s="97" t="str">
        <f t="shared" si="35"/>
        <v/>
      </c>
      <c r="B118" s="98" t="str">
        <f t="shared" si="36"/>
        <v/>
      </c>
      <c r="C118" s="99"/>
      <c r="D118" s="100"/>
      <c r="E118" s="100"/>
      <c r="F118" s="57"/>
      <c r="G118" s="58">
        <f t="shared" si="37"/>
        <v>0</v>
      </c>
      <c r="H118" s="58">
        <f>IF(E118="",0,IFERROR(VLOOKUP(E118,档案费管理台账!$D$4:$H$1000,5,0),0))</f>
        <v>0</v>
      </c>
      <c r="I118" s="57"/>
      <c r="J118" s="57"/>
      <c r="K118" s="57"/>
      <c r="L118" s="57"/>
      <c r="M118" s="58" t="str">
        <f t="shared" si="38"/>
        <v/>
      </c>
      <c r="N118" s="102"/>
    </row>
    <row r="119" spans="1:14">
      <c r="A119" s="97" t="str">
        <f t="shared" si="35"/>
        <v/>
      </c>
      <c r="B119" s="98" t="str">
        <f t="shared" si="36"/>
        <v/>
      </c>
      <c r="C119" s="99"/>
      <c r="D119" s="100"/>
      <c r="E119" s="100"/>
      <c r="F119" s="57"/>
      <c r="G119" s="58">
        <f t="shared" si="37"/>
        <v>0</v>
      </c>
      <c r="H119" s="58">
        <f>IF(E119="",0,IFERROR(VLOOKUP(E119,档案费管理台账!$D$4:$H$1000,5,0),0))</f>
        <v>0</v>
      </c>
      <c r="I119" s="57"/>
      <c r="J119" s="57"/>
      <c r="K119" s="57"/>
      <c r="L119" s="57"/>
      <c r="M119" s="58" t="str">
        <f t="shared" si="38"/>
        <v/>
      </c>
      <c r="N119" s="102"/>
    </row>
    <row r="120" spans="1:14">
      <c r="A120" s="97" t="str">
        <f t="shared" si="35"/>
        <v/>
      </c>
      <c r="B120" s="98" t="str">
        <f t="shared" si="36"/>
        <v/>
      </c>
      <c r="C120" s="99"/>
      <c r="D120" s="100"/>
      <c r="E120" s="100"/>
      <c r="F120" s="57"/>
      <c r="G120" s="58">
        <f t="shared" si="37"/>
        <v>0</v>
      </c>
      <c r="H120" s="58">
        <f>IF(E120="",0,IFERROR(VLOOKUP(E120,档案费管理台账!$D$4:$H$1000,5,0),0))</f>
        <v>0</v>
      </c>
      <c r="I120" s="57"/>
      <c r="J120" s="57"/>
      <c r="K120" s="57"/>
      <c r="L120" s="57"/>
      <c r="M120" s="58" t="str">
        <f t="shared" si="38"/>
        <v/>
      </c>
      <c r="N120" s="102"/>
    </row>
    <row r="121" spans="1:14">
      <c r="A121" s="97" t="str">
        <f t="shared" si="35"/>
        <v/>
      </c>
      <c r="B121" s="98" t="str">
        <f t="shared" si="36"/>
        <v/>
      </c>
      <c r="C121" s="99"/>
      <c r="D121" s="100"/>
      <c r="E121" s="100"/>
      <c r="F121" s="57"/>
      <c r="G121" s="58">
        <f t="shared" si="37"/>
        <v>0</v>
      </c>
      <c r="H121" s="58">
        <f>IF(E121="",0,IFERROR(VLOOKUP(E121,档案费管理台账!$D$4:$H$1000,5,0),0))</f>
        <v>0</v>
      </c>
      <c r="I121" s="57"/>
      <c r="J121" s="57"/>
      <c r="K121" s="57"/>
      <c r="L121" s="57"/>
      <c r="M121" s="58" t="str">
        <f t="shared" si="38"/>
        <v/>
      </c>
      <c r="N121" s="102"/>
    </row>
    <row r="122" spans="1:14">
      <c r="A122" s="97" t="str">
        <f t="shared" si="35"/>
        <v/>
      </c>
      <c r="B122" s="98" t="str">
        <f t="shared" si="36"/>
        <v/>
      </c>
      <c r="C122" s="99"/>
      <c r="D122" s="100"/>
      <c r="E122" s="100"/>
      <c r="F122" s="57"/>
      <c r="G122" s="58">
        <f t="shared" si="37"/>
        <v>0</v>
      </c>
      <c r="H122" s="58">
        <f>IF(E122="",0,IFERROR(VLOOKUP(E122,档案费管理台账!$D$4:$H$1000,5,0),0))</f>
        <v>0</v>
      </c>
      <c r="I122" s="57"/>
      <c r="J122" s="57"/>
      <c r="K122" s="57"/>
      <c r="L122" s="57"/>
      <c r="M122" s="58" t="str">
        <f t="shared" si="38"/>
        <v/>
      </c>
      <c r="N122" s="102"/>
    </row>
    <row r="123" spans="1:14">
      <c r="A123" s="97" t="str">
        <f t="shared" si="35"/>
        <v/>
      </c>
      <c r="B123" s="98" t="str">
        <f t="shared" si="36"/>
        <v/>
      </c>
      <c r="C123" s="99"/>
      <c r="D123" s="100"/>
      <c r="E123" s="100"/>
      <c r="F123" s="57"/>
      <c r="G123" s="58">
        <f t="shared" si="37"/>
        <v>0</v>
      </c>
      <c r="H123" s="58">
        <f>IF(E123="",0,IFERROR(VLOOKUP(E123,档案费管理台账!$D$4:$H$1000,5,0),0))</f>
        <v>0</v>
      </c>
      <c r="I123" s="57"/>
      <c r="J123" s="57"/>
      <c r="K123" s="57"/>
      <c r="L123" s="57"/>
      <c r="M123" s="58" t="str">
        <f t="shared" si="38"/>
        <v/>
      </c>
      <c r="N123" s="102"/>
    </row>
    <row r="124" spans="1:14">
      <c r="A124" s="97" t="str">
        <f t="shared" si="35"/>
        <v/>
      </c>
      <c r="B124" s="98" t="str">
        <f t="shared" si="36"/>
        <v/>
      </c>
      <c r="C124" s="99"/>
      <c r="D124" s="100"/>
      <c r="E124" s="100"/>
      <c r="F124" s="57"/>
      <c r="G124" s="58">
        <f t="shared" si="37"/>
        <v>0</v>
      </c>
      <c r="H124" s="58">
        <f>IF(E124="",0,IFERROR(VLOOKUP(E124,档案费管理台账!$D$4:$H$1000,5,0),0))</f>
        <v>0</v>
      </c>
      <c r="I124" s="57"/>
      <c r="J124" s="57"/>
      <c r="K124" s="57"/>
      <c r="L124" s="57"/>
      <c r="M124" s="58" t="str">
        <f t="shared" si="38"/>
        <v/>
      </c>
      <c r="N124" s="102"/>
    </row>
    <row r="125" spans="1:14">
      <c r="A125" s="97" t="str">
        <f t="shared" si="35"/>
        <v/>
      </c>
      <c r="B125" s="98" t="str">
        <f t="shared" si="36"/>
        <v/>
      </c>
      <c r="C125" s="99"/>
      <c r="D125" s="100"/>
      <c r="E125" s="100"/>
      <c r="F125" s="57"/>
      <c r="G125" s="58">
        <f t="shared" si="37"/>
        <v>0</v>
      </c>
      <c r="H125" s="58">
        <f>IF(E125="",0,IFERROR(VLOOKUP(E125,档案费管理台账!$D$4:$H$1000,5,0),0))</f>
        <v>0</v>
      </c>
      <c r="I125" s="57"/>
      <c r="J125" s="57"/>
      <c r="K125" s="57"/>
      <c r="L125" s="57"/>
      <c r="M125" s="58" t="str">
        <f t="shared" si="38"/>
        <v/>
      </c>
      <c r="N125" s="102"/>
    </row>
    <row r="126" spans="1:14">
      <c r="A126" s="97" t="str">
        <f t="shared" si="35"/>
        <v/>
      </c>
      <c r="B126" s="98" t="str">
        <f t="shared" si="36"/>
        <v/>
      </c>
      <c r="C126" s="99"/>
      <c r="D126" s="100"/>
      <c r="E126" s="100"/>
      <c r="F126" s="57"/>
      <c r="G126" s="58">
        <f t="shared" si="37"/>
        <v>0</v>
      </c>
      <c r="H126" s="58">
        <f>IF(E126="",0,IFERROR(VLOOKUP(E126,档案费管理台账!$D$4:$H$1000,5,0),0))</f>
        <v>0</v>
      </c>
      <c r="I126" s="57"/>
      <c r="J126" s="57"/>
      <c r="K126" s="57"/>
      <c r="L126" s="57"/>
      <c r="M126" s="58" t="str">
        <f t="shared" si="38"/>
        <v/>
      </c>
      <c r="N126" s="102"/>
    </row>
    <row r="127" spans="1:14">
      <c r="A127" s="97" t="str">
        <f t="shared" si="35"/>
        <v/>
      </c>
      <c r="B127" s="98" t="str">
        <f t="shared" si="36"/>
        <v/>
      </c>
      <c r="C127" s="99"/>
      <c r="D127" s="100"/>
      <c r="E127" s="100"/>
      <c r="F127" s="57"/>
      <c r="G127" s="58">
        <f t="shared" si="37"/>
        <v>0</v>
      </c>
      <c r="H127" s="58">
        <f>IF(E127="",0,IFERROR(VLOOKUP(E127,档案费管理台账!$D$4:$H$1000,5,0),0))</f>
        <v>0</v>
      </c>
      <c r="I127" s="57"/>
      <c r="J127" s="57"/>
      <c r="K127" s="57"/>
      <c r="L127" s="57"/>
      <c r="M127" s="58" t="str">
        <f t="shared" si="38"/>
        <v/>
      </c>
      <c r="N127" s="102"/>
    </row>
    <row r="128" spans="1:14">
      <c r="A128" s="97" t="str">
        <f t="shared" si="35"/>
        <v/>
      </c>
      <c r="B128" s="98" t="str">
        <f t="shared" si="36"/>
        <v/>
      </c>
      <c r="C128" s="99"/>
      <c r="D128" s="100"/>
      <c r="E128" s="100"/>
      <c r="F128" s="57"/>
      <c r="G128" s="58">
        <f t="shared" si="37"/>
        <v>0</v>
      </c>
      <c r="H128" s="58">
        <f>IF(E128="",0,IFERROR(VLOOKUP(E128,档案费管理台账!$D$4:$H$1000,5,0),0))</f>
        <v>0</v>
      </c>
      <c r="I128" s="57"/>
      <c r="J128" s="57"/>
      <c r="K128" s="57"/>
      <c r="L128" s="57"/>
      <c r="M128" s="58" t="str">
        <f t="shared" si="38"/>
        <v/>
      </c>
      <c r="N128" s="102"/>
    </row>
    <row r="129" spans="1:14">
      <c r="A129" s="97" t="str">
        <f t="shared" si="35"/>
        <v/>
      </c>
      <c r="B129" s="98" t="str">
        <f t="shared" si="36"/>
        <v/>
      </c>
      <c r="C129" s="99"/>
      <c r="D129" s="100"/>
      <c r="E129" s="100"/>
      <c r="F129" s="57"/>
      <c r="G129" s="58">
        <f t="shared" si="37"/>
        <v>0</v>
      </c>
      <c r="H129" s="58">
        <f>IF(E129="",0,IFERROR(VLOOKUP(E129,档案费管理台账!$D$4:$H$1000,5,0),0))</f>
        <v>0</v>
      </c>
      <c r="I129" s="57"/>
      <c r="J129" s="57"/>
      <c r="K129" s="57"/>
      <c r="L129" s="57"/>
      <c r="M129" s="58" t="str">
        <f t="shared" si="38"/>
        <v/>
      </c>
      <c r="N129" s="102"/>
    </row>
    <row r="130" spans="1:14">
      <c r="A130" s="97" t="str">
        <f t="shared" si="35"/>
        <v/>
      </c>
      <c r="B130" s="98" t="str">
        <f t="shared" si="36"/>
        <v/>
      </c>
      <c r="C130" s="99"/>
      <c r="D130" s="100"/>
      <c r="E130" s="100"/>
      <c r="F130" s="57"/>
      <c r="G130" s="58">
        <f t="shared" si="37"/>
        <v>0</v>
      </c>
      <c r="H130" s="58">
        <f>IF(E130="",0,IFERROR(VLOOKUP(E130,档案费管理台账!$D$4:$H$1000,5,0),0))</f>
        <v>0</v>
      </c>
      <c r="I130" s="57"/>
      <c r="J130" s="57"/>
      <c r="K130" s="57"/>
      <c r="L130" s="57"/>
      <c r="M130" s="58" t="str">
        <f t="shared" si="38"/>
        <v/>
      </c>
      <c r="N130" s="102"/>
    </row>
    <row r="131" spans="1:14">
      <c r="A131" s="97" t="str">
        <f t="shared" si="35"/>
        <v/>
      </c>
      <c r="B131" s="98" t="str">
        <f t="shared" si="36"/>
        <v/>
      </c>
      <c r="C131" s="99"/>
      <c r="D131" s="100"/>
      <c r="E131" s="100"/>
      <c r="F131" s="57"/>
      <c r="G131" s="58">
        <f t="shared" si="37"/>
        <v>0</v>
      </c>
      <c r="H131" s="58">
        <f>IF(E131="",0,IFERROR(VLOOKUP(E131,档案费管理台账!$D$4:$H$1000,5,0),0))</f>
        <v>0</v>
      </c>
      <c r="I131" s="57"/>
      <c r="J131" s="57"/>
      <c r="K131" s="57"/>
      <c r="L131" s="57"/>
      <c r="M131" s="58" t="str">
        <f t="shared" si="38"/>
        <v/>
      </c>
      <c r="N131" s="102"/>
    </row>
    <row r="132" spans="1:14">
      <c r="A132" s="97" t="str">
        <f t="shared" si="35"/>
        <v/>
      </c>
      <c r="B132" s="98" t="str">
        <f t="shared" si="36"/>
        <v/>
      </c>
      <c r="C132" s="99"/>
      <c r="D132" s="100"/>
      <c r="E132" s="100"/>
      <c r="F132" s="57"/>
      <c r="G132" s="58">
        <f t="shared" si="37"/>
        <v>0</v>
      </c>
      <c r="H132" s="58">
        <f>IF(E132="",0,IFERROR(VLOOKUP(E132,档案费管理台账!$D$4:$H$1000,5,0),0))</f>
        <v>0</v>
      </c>
      <c r="I132" s="57"/>
      <c r="J132" s="57"/>
      <c r="K132" s="57"/>
      <c r="L132" s="57"/>
      <c r="M132" s="58" t="str">
        <f t="shared" si="38"/>
        <v/>
      </c>
      <c r="N132" s="102"/>
    </row>
    <row r="133" spans="1:14">
      <c r="A133" s="97" t="str">
        <f t="shared" si="35"/>
        <v/>
      </c>
      <c r="B133" s="98" t="str">
        <f t="shared" si="36"/>
        <v/>
      </c>
      <c r="C133" s="99"/>
      <c r="D133" s="100"/>
      <c r="E133" s="100"/>
      <c r="F133" s="57"/>
      <c r="G133" s="58">
        <f t="shared" si="37"/>
        <v>0</v>
      </c>
      <c r="H133" s="58">
        <f>IF(E133="",0,IFERROR(VLOOKUP(E133,档案费管理台账!$D$4:$H$1000,5,0),0))</f>
        <v>0</v>
      </c>
      <c r="I133" s="57"/>
      <c r="J133" s="57"/>
      <c r="K133" s="57"/>
      <c r="L133" s="57"/>
      <c r="M133" s="58" t="str">
        <f t="shared" si="38"/>
        <v/>
      </c>
      <c r="N133" s="102"/>
    </row>
    <row r="134" spans="1:14">
      <c r="A134" s="97" t="str">
        <f t="shared" si="35"/>
        <v/>
      </c>
      <c r="B134" s="98" t="str">
        <f t="shared" si="36"/>
        <v/>
      </c>
      <c r="C134" s="99"/>
      <c r="D134" s="100"/>
      <c r="E134" s="100"/>
      <c r="F134" s="57"/>
      <c r="G134" s="58">
        <f t="shared" si="37"/>
        <v>0</v>
      </c>
      <c r="H134" s="58">
        <f>IF(E134="",0,IFERROR(VLOOKUP(E134,档案费管理台账!$D$4:$H$1000,5,0),0))</f>
        <v>0</v>
      </c>
      <c r="I134" s="57"/>
      <c r="J134" s="57"/>
      <c r="K134" s="57"/>
      <c r="L134" s="57"/>
      <c r="M134" s="58" t="str">
        <f t="shared" si="38"/>
        <v/>
      </c>
      <c r="N134" s="102"/>
    </row>
    <row r="135" spans="1:14">
      <c r="A135" s="97" t="str">
        <f t="shared" si="35"/>
        <v/>
      </c>
      <c r="B135" s="98" t="str">
        <f t="shared" si="36"/>
        <v/>
      </c>
      <c r="C135" s="99"/>
      <c r="D135" s="100"/>
      <c r="E135" s="100"/>
      <c r="F135" s="57"/>
      <c r="G135" s="58">
        <f t="shared" si="37"/>
        <v>0</v>
      </c>
      <c r="H135" s="58">
        <f>IF(E135="",0,IFERROR(VLOOKUP(E135,档案费管理台账!$D$4:$H$1000,5,0),0))</f>
        <v>0</v>
      </c>
      <c r="I135" s="57"/>
      <c r="J135" s="57"/>
      <c r="K135" s="57"/>
      <c r="L135" s="57"/>
      <c r="M135" s="58" t="str">
        <f t="shared" si="38"/>
        <v/>
      </c>
      <c r="N135" s="102"/>
    </row>
    <row r="136" spans="1:14">
      <c r="A136" s="97" t="str">
        <f t="shared" si="35"/>
        <v/>
      </c>
      <c r="B136" s="98" t="str">
        <f t="shared" si="36"/>
        <v/>
      </c>
      <c r="C136" s="99"/>
      <c r="D136" s="100"/>
      <c r="E136" s="100"/>
      <c r="F136" s="57"/>
      <c r="G136" s="58">
        <f t="shared" si="37"/>
        <v>0</v>
      </c>
      <c r="H136" s="58">
        <f>IF(E136="",0,IFERROR(VLOOKUP(E136,档案费管理台账!$D$4:$H$1000,5,0),0))</f>
        <v>0</v>
      </c>
      <c r="I136" s="57"/>
      <c r="J136" s="57"/>
      <c r="K136" s="57"/>
      <c r="L136" s="57"/>
      <c r="M136" s="58" t="str">
        <f t="shared" si="38"/>
        <v/>
      </c>
      <c r="N136" s="102"/>
    </row>
    <row r="137" spans="1:14">
      <c r="A137" s="97" t="str">
        <f t="shared" si="35"/>
        <v/>
      </c>
      <c r="B137" s="98" t="str">
        <f t="shared" si="36"/>
        <v/>
      </c>
      <c r="C137" s="99"/>
      <c r="D137" s="100"/>
      <c r="E137" s="100"/>
      <c r="F137" s="57"/>
      <c r="G137" s="58">
        <f t="shared" si="37"/>
        <v>0</v>
      </c>
      <c r="H137" s="58">
        <f>IF(E137="",0,IFERROR(VLOOKUP(E137,档案费管理台账!$D$4:$H$1000,5,0),0))</f>
        <v>0</v>
      </c>
      <c r="I137" s="57"/>
      <c r="J137" s="57"/>
      <c r="K137" s="57"/>
      <c r="L137" s="57"/>
      <c r="M137" s="58" t="str">
        <f t="shared" si="38"/>
        <v/>
      </c>
      <c r="N137" s="102"/>
    </row>
    <row r="138" spans="1:14">
      <c r="A138" s="97" t="str">
        <f t="shared" si="35"/>
        <v/>
      </c>
      <c r="B138" s="98" t="str">
        <f t="shared" si="36"/>
        <v/>
      </c>
      <c r="C138" s="99"/>
      <c r="D138" s="100"/>
      <c r="E138" s="100"/>
      <c r="F138" s="57"/>
      <c r="G138" s="58">
        <f t="shared" si="37"/>
        <v>0</v>
      </c>
      <c r="H138" s="58">
        <f>IF(E138="",0,IFERROR(VLOOKUP(E138,档案费管理台账!$D$4:$H$1000,5,0),0))</f>
        <v>0</v>
      </c>
      <c r="I138" s="57"/>
      <c r="J138" s="57"/>
      <c r="K138" s="57"/>
      <c r="L138" s="57"/>
      <c r="M138" s="58" t="str">
        <f t="shared" si="38"/>
        <v/>
      </c>
      <c r="N138" s="102"/>
    </row>
    <row r="139" spans="1:14">
      <c r="A139" s="97" t="str">
        <f t="shared" si="35"/>
        <v/>
      </c>
      <c r="B139" s="98" t="str">
        <f t="shared" si="36"/>
        <v/>
      </c>
      <c r="C139" s="99"/>
      <c r="D139" s="100"/>
      <c r="E139" s="100"/>
      <c r="F139" s="57"/>
      <c r="G139" s="58">
        <f t="shared" si="37"/>
        <v>0</v>
      </c>
      <c r="H139" s="58">
        <f>IF(E139="",0,IFERROR(VLOOKUP(E139,档案费管理台账!$D$4:$H$1000,5,0),0))</f>
        <v>0</v>
      </c>
      <c r="I139" s="57"/>
      <c r="J139" s="57"/>
      <c r="K139" s="57"/>
      <c r="L139" s="57"/>
      <c r="M139" s="58" t="str">
        <f t="shared" si="38"/>
        <v/>
      </c>
      <c r="N139" s="102"/>
    </row>
    <row r="140" spans="1:14">
      <c r="A140" s="97" t="str">
        <f t="shared" si="35"/>
        <v/>
      </c>
      <c r="B140" s="98" t="str">
        <f t="shared" si="36"/>
        <v/>
      </c>
      <c r="C140" s="99"/>
      <c r="D140" s="100"/>
      <c r="E140" s="100"/>
      <c r="F140" s="57"/>
      <c r="G140" s="58">
        <f t="shared" si="37"/>
        <v>0</v>
      </c>
      <c r="H140" s="58">
        <f>IF(E140="",0,IFERROR(VLOOKUP(E140,档案费管理台账!$D$4:$H$1000,5,0),0))</f>
        <v>0</v>
      </c>
      <c r="I140" s="57"/>
      <c r="J140" s="57"/>
      <c r="K140" s="57"/>
      <c r="L140" s="57"/>
      <c r="M140" s="58" t="str">
        <f t="shared" si="38"/>
        <v/>
      </c>
      <c r="N140" s="102"/>
    </row>
    <row r="141" spans="1:14">
      <c r="A141" s="97" t="str">
        <f t="shared" si="35"/>
        <v/>
      </c>
      <c r="B141" s="98" t="str">
        <f t="shared" si="36"/>
        <v/>
      </c>
      <c r="C141" s="99"/>
      <c r="D141" s="100"/>
      <c r="E141" s="100"/>
      <c r="F141" s="57"/>
      <c r="G141" s="58">
        <f t="shared" si="37"/>
        <v>0</v>
      </c>
      <c r="H141" s="58">
        <f>IF(E141="",0,IFERROR(VLOOKUP(E141,档案费管理台账!$D$4:$H$1000,5,0),0))</f>
        <v>0</v>
      </c>
      <c r="I141" s="57"/>
      <c r="J141" s="57"/>
      <c r="K141" s="57"/>
      <c r="L141" s="57"/>
      <c r="M141" s="58" t="str">
        <f t="shared" si="38"/>
        <v/>
      </c>
      <c r="N141" s="102"/>
    </row>
    <row r="142" spans="1:14">
      <c r="A142" s="97" t="str">
        <f t="shared" si="35"/>
        <v/>
      </c>
      <c r="B142" s="98" t="str">
        <f t="shared" si="36"/>
        <v/>
      </c>
      <c r="C142" s="99"/>
      <c r="D142" s="100"/>
      <c r="E142" s="100"/>
      <c r="F142" s="57"/>
      <c r="G142" s="58">
        <f t="shared" si="37"/>
        <v>0</v>
      </c>
      <c r="H142" s="58">
        <f>IF(E142="",0,IFERROR(VLOOKUP(E142,档案费管理台账!$D$4:$H$1000,5,0),0))</f>
        <v>0</v>
      </c>
      <c r="I142" s="57"/>
      <c r="J142" s="57"/>
      <c r="K142" s="57"/>
      <c r="L142" s="57"/>
      <c r="M142" s="58" t="str">
        <f t="shared" si="38"/>
        <v/>
      </c>
      <c r="N142" s="102"/>
    </row>
    <row r="143" spans="1:14">
      <c r="A143" s="97" t="str">
        <f t="shared" si="35"/>
        <v/>
      </c>
      <c r="B143" s="98" t="str">
        <f t="shared" si="36"/>
        <v/>
      </c>
      <c r="C143" s="99"/>
      <c r="D143" s="100"/>
      <c r="E143" s="100"/>
      <c r="F143" s="57"/>
      <c r="G143" s="58">
        <f t="shared" si="37"/>
        <v>0</v>
      </c>
      <c r="H143" s="58">
        <f>IF(E143="",0,IFERROR(VLOOKUP(E143,档案费管理台账!$D$4:$H$1000,5,0),0))</f>
        <v>0</v>
      </c>
      <c r="I143" s="57"/>
      <c r="J143" s="57"/>
      <c r="K143" s="57"/>
      <c r="L143" s="57"/>
      <c r="M143" s="58" t="str">
        <f t="shared" si="38"/>
        <v/>
      </c>
      <c r="N143" s="102"/>
    </row>
    <row r="144" spans="1:14">
      <c r="A144" s="97" t="str">
        <f t="shared" si="35"/>
        <v/>
      </c>
      <c r="B144" s="98" t="str">
        <f t="shared" si="36"/>
        <v/>
      </c>
      <c r="C144" s="99"/>
      <c r="D144" s="100"/>
      <c r="E144" s="100"/>
      <c r="F144" s="57"/>
      <c r="G144" s="58">
        <f t="shared" si="37"/>
        <v>0</v>
      </c>
      <c r="H144" s="58">
        <f>IF(E144="",0,IFERROR(VLOOKUP(E144,档案费管理台账!$D$4:$H$1000,5,0),0))</f>
        <v>0</v>
      </c>
      <c r="I144" s="57"/>
      <c r="J144" s="57"/>
      <c r="K144" s="57"/>
      <c r="L144" s="57"/>
      <c r="M144" s="58" t="str">
        <f t="shared" si="38"/>
        <v/>
      </c>
      <c r="N144" s="102"/>
    </row>
    <row r="145" spans="1:14">
      <c r="A145" s="97" t="str">
        <f t="shared" si="35"/>
        <v/>
      </c>
      <c r="B145" s="98" t="str">
        <f t="shared" si="36"/>
        <v/>
      </c>
      <c r="C145" s="99"/>
      <c r="D145" s="100"/>
      <c r="E145" s="100"/>
      <c r="F145" s="57"/>
      <c r="G145" s="58">
        <f t="shared" si="37"/>
        <v>0</v>
      </c>
      <c r="H145" s="58">
        <f>IF(E145="",0,IFERROR(VLOOKUP(E145,档案费管理台账!$D$4:$H$1000,5,0),0))</f>
        <v>0</v>
      </c>
      <c r="I145" s="57"/>
      <c r="J145" s="57"/>
      <c r="K145" s="57"/>
      <c r="L145" s="57"/>
      <c r="M145" s="58" t="str">
        <f t="shared" si="38"/>
        <v/>
      </c>
      <c r="N145" s="102"/>
    </row>
    <row r="146" spans="1:14">
      <c r="A146" s="97" t="str">
        <f t="shared" si="35"/>
        <v/>
      </c>
      <c r="B146" s="98" t="str">
        <f t="shared" si="36"/>
        <v/>
      </c>
      <c r="C146" s="99"/>
      <c r="D146" s="100"/>
      <c r="E146" s="100"/>
      <c r="F146" s="57"/>
      <c r="G146" s="58">
        <f t="shared" si="37"/>
        <v>0</v>
      </c>
      <c r="H146" s="58">
        <f>IF(E146="",0,IFERROR(VLOOKUP(E146,档案费管理台账!$D$4:$H$1000,5,0),0))</f>
        <v>0</v>
      </c>
      <c r="I146" s="57"/>
      <c r="J146" s="57"/>
      <c r="K146" s="57"/>
      <c r="L146" s="57"/>
      <c r="M146" s="58" t="str">
        <f t="shared" si="38"/>
        <v/>
      </c>
      <c r="N146" s="102"/>
    </row>
    <row r="147" spans="1:14">
      <c r="A147" s="97" t="str">
        <f t="shared" si="35"/>
        <v/>
      </c>
      <c r="B147" s="98" t="str">
        <f t="shared" si="36"/>
        <v/>
      </c>
      <c r="C147" s="99"/>
      <c r="D147" s="100"/>
      <c r="E147" s="100"/>
      <c r="F147" s="57"/>
      <c r="G147" s="58">
        <f t="shared" si="37"/>
        <v>0</v>
      </c>
      <c r="H147" s="58">
        <f>IF(E147="",0,IFERROR(VLOOKUP(E147,档案费管理台账!$D$4:$H$1000,5,0),0))</f>
        <v>0</v>
      </c>
      <c r="I147" s="57"/>
      <c r="J147" s="57"/>
      <c r="K147" s="57"/>
      <c r="L147" s="57"/>
      <c r="M147" s="58" t="str">
        <f t="shared" si="38"/>
        <v/>
      </c>
      <c r="N147" s="102"/>
    </row>
    <row r="148" spans="1:14">
      <c r="A148" s="97" t="str">
        <f t="shared" si="35"/>
        <v/>
      </c>
      <c r="B148" s="98" t="str">
        <f t="shared" si="36"/>
        <v/>
      </c>
      <c r="C148" s="99"/>
      <c r="D148" s="100"/>
      <c r="E148" s="100"/>
      <c r="F148" s="57"/>
      <c r="G148" s="58">
        <f t="shared" si="37"/>
        <v>0</v>
      </c>
      <c r="H148" s="58">
        <f>IF(E148="",0,IFERROR(VLOOKUP(E148,档案费管理台账!$D$4:$H$1000,5,0),0))</f>
        <v>0</v>
      </c>
      <c r="I148" s="57"/>
      <c r="J148" s="57"/>
      <c r="K148" s="57"/>
      <c r="L148" s="57"/>
      <c r="M148" s="58" t="str">
        <f t="shared" si="38"/>
        <v/>
      </c>
      <c r="N148" s="102"/>
    </row>
    <row r="149" spans="1:14">
      <c r="A149" s="97" t="str">
        <f t="shared" si="35"/>
        <v/>
      </c>
      <c r="B149" s="98" t="str">
        <f t="shared" si="36"/>
        <v/>
      </c>
      <c r="C149" s="99"/>
      <c r="D149" s="100"/>
      <c r="E149" s="100"/>
      <c r="F149" s="57"/>
      <c r="G149" s="58">
        <f t="shared" si="37"/>
        <v>0</v>
      </c>
      <c r="H149" s="58">
        <f>IF(E149="",0,IFERROR(VLOOKUP(E149,档案费管理台账!$D$4:$H$1000,5,0),0))</f>
        <v>0</v>
      </c>
      <c r="I149" s="57"/>
      <c r="J149" s="57"/>
      <c r="K149" s="57"/>
      <c r="L149" s="57"/>
      <c r="M149" s="58" t="str">
        <f t="shared" si="38"/>
        <v/>
      </c>
      <c r="N149" s="102"/>
    </row>
    <row r="150" spans="1:14">
      <c r="A150" s="97" t="str">
        <f t="shared" si="35"/>
        <v/>
      </c>
      <c r="B150" s="98" t="str">
        <f t="shared" si="36"/>
        <v/>
      </c>
      <c r="C150" s="99"/>
      <c r="D150" s="100"/>
      <c r="E150" s="100"/>
      <c r="F150" s="57"/>
      <c r="G150" s="58">
        <f t="shared" si="37"/>
        <v>0</v>
      </c>
      <c r="H150" s="58">
        <f>IF(E150="",0,IFERROR(VLOOKUP(E150,档案费管理台账!$D$4:$H$1000,5,0),0))</f>
        <v>0</v>
      </c>
      <c r="I150" s="57"/>
      <c r="J150" s="57"/>
      <c r="K150" s="57"/>
      <c r="L150" s="57"/>
      <c r="M150" s="58" t="str">
        <f t="shared" si="38"/>
        <v/>
      </c>
      <c r="N150" s="102"/>
    </row>
    <row r="151" spans="1:14">
      <c r="A151" s="97" t="str">
        <f t="shared" si="35"/>
        <v/>
      </c>
      <c r="B151" s="98" t="str">
        <f t="shared" si="36"/>
        <v/>
      </c>
      <c r="C151" s="99"/>
      <c r="D151" s="100"/>
      <c r="E151" s="100"/>
      <c r="F151" s="57"/>
      <c r="G151" s="58">
        <f t="shared" si="37"/>
        <v>0</v>
      </c>
      <c r="H151" s="58">
        <f>IF(E151="",0,IFERROR(VLOOKUP(E151,档案费管理台账!$D$4:$H$1000,5,0),0))</f>
        <v>0</v>
      </c>
      <c r="I151" s="57"/>
      <c r="J151" s="57"/>
      <c r="K151" s="57"/>
      <c r="L151" s="57"/>
      <c r="M151" s="58" t="str">
        <f t="shared" si="38"/>
        <v/>
      </c>
      <c r="N151" s="102"/>
    </row>
    <row r="152" spans="1:14">
      <c r="A152" s="97" t="str">
        <f t="shared" si="35"/>
        <v/>
      </c>
      <c r="B152" s="98" t="str">
        <f t="shared" si="36"/>
        <v/>
      </c>
      <c r="C152" s="99"/>
      <c r="D152" s="100"/>
      <c r="E152" s="100"/>
      <c r="F152" s="57"/>
      <c r="G152" s="58">
        <f t="shared" si="37"/>
        <v>0</v>
      </c>
      <c r="H152" s="58">
        <f>IF(E152="",0,IFERROR(VLOOKUP(E152,档案费管理台账!$D$4:$H$1000,5,0),0))</f>
        <v>0</v>
      </c>
      <c r="I152" s="57"/>
      <c r="J152" s="57"/>
      <c r="K152" s="57"/>
      <c r="L152" s="57"/>
      <c r="M152" s="58" t="str">
        <f t="shared" si="38"/>
        <v/>
      </c>
      <c r="N152" s="102"/>
    </row>
    <row r="153" spans="1:14">
      <c r="A153" s="97" t="str">
        <f t="shared" si="35"/>
        <v/>
      </c>
      <c r="B153" s="98" t="str">
        <f t="shared" si="36"/>
        <v/>
      </c>
      <c r="C153" s="99"/>
      <c r="D153" s="100"/>
      <c r="E153" s="100"/>
      <c r="F153" s="57"/>
      <c r="G153" s="58">
        <f t="shared" si="37"/>
        <v>0</v>
      </c>
      <c r="H153" s="58">
        <f>IF(E153="",0,IFERROR(VLOOKUP(E153,档案费管理台账!$D$4:$H$1000,5,0),0))</f>
        <v>0</v>
      </c>
      <c r="I153" s="57"/>
      <c r="J153" s="57"/>
      <c r="K153" s="57"/>
      <c r="L153" s="57"/>
      <c r="M153" s="58" t="str">
        <f t="shared" si="38"/>
        <v/>
      </c>
      <c r="N153" s="102"/>
    </row>
    <row r="154" spans="1:14">
      <c r="A154" s="97" t="str">
        <f t="shared" si="35"/>
        <v/>
      </c>
      <c r="B154" s="98" t="str">
        <f t="shared" si="36"/>
        <v/>
      </c>
      <c r="C154" s="99"/>
      <c r="D154" s="100"/>
      <c r="E154" s="100"/>
      <c r="F154" s="57"/>
      <c r="G154" s="58">
        <f t="shared" si="37"/>
        <v>0</v>
      </c>
      <c r="H154" s="58">
        <f>IF(E154="",0,IFERROR(VLOOKUP(E154,档案费管理台账!$D$4:$H$1000,5,0),0))</f>
        <v>0</v>
      </c>
      <c r="I154" s="57"/>
      <c r="J154" s="57"/>
      <c r="K154" s="57"/>
      <c r="L154" s="57"/>
      <c r="M154" s="58" t="str">
        <f t="shared" si="38"/>
        <v/>
      </c>
      <c r="N154" s="102"/>
    </row>
    <row r="155" spans="1:14">
      <c r="A155" s="97" t="str">
        <f t="shared" si="35"/>
        <v/>
      </c>
      <c r="B155" s="98" t="str">
        <f t="shared" si="36"/>
        <v/>
      </c>
      <c r="C155" s="99"/>
      <c r="D155" s="100"/>
      <c r="E155" s="100"/>
      <c r="F155" s="57"/>
      <c r="G155" s="58">
        <f t="shared" si="37"/>
        <v>0</v>
      </c>
      <c r="H155" s="58">
        <f>IF(E155="",0,IFERROR(VLOOKUP(E155,档案费管理台账!$D$4:$H$1000,5,0),0))</f>
        <v>0</v>
      </c>
      <c r="I155" s="57"/>
      <c r="J155" s="57"/>
      <c r="K155" s="57"/>
      <c r="L155" s="57"/>
      <c r="M155" s="58" t="str">
        <f t="shared" si="38"/>
        <v/>
      </c>
      <c r="N155" s="102"/>
    </row>
    <row r="156" spans="1:14">
      <c r="A156" s="97" t="str">
        <f t="shared" si="35"/>
        <v/>
      </c>
      <c r="B156" s="98" t="str">
        <f t="shared" si="36"/>
        <v/>
      </c>
      <c r="C156" s="99"/>
      <c r="D156" s="100"/>
      <c r="E156" s="100"/>
      <c r="F156" s="57"/>
      <c r="G156" s="58">
        <f t="shared" si="37"/>
        <v>0</v>
      </c>
      <c r="H156" s="58">
        <f>IF(E156="",0,IFERROR(VLOOKUP(E156,档案费管理台账!$D$4:$H$1000,5,0),0))</f>
        <v>0</v>
      </c>
      <c r="I156" s="57"/>
      <c r="J156" s="57"/>
      <c r="K156" s="57"/>
      <c r="L156" s="57"/>
      <c r="M156" s="58" t="str">
        <f t="shared" si="38"/>
        <v/>
      </c>
      <c r="N156" s="102"/>
    </row>
    <row r="157" spans="1:14">
      <c r="A157" s="97" t="str">
        <f t="shared" si="35"/>
        <v/>
      </c>
      <c r="B157" s="98" t="str">
        <f t="shared" si="36"/>
        <v/>
      </c>
      <c r="C157" s="99"/>
      <c r="D157" s="100"/>
      <c r="E157" s="100"/>
      <c r="F157" s="57"/>
      <c r="G157" s="58">
        <f t="shared" si="37"/>
        <v>0</v>
      </c>
      <c r="H157" s="58">
        <f>IF(E157="",0,IFERROR(VLOOKUP(E157,档案费管理台账!$D$4:$H$1000,5,0),0))</f>
        <v>0</v>
      </c>
      <c r="I157" s="57"/>
      <c r="J157" s="57"/>
      <c r="K157" s="57"/>
      <c r="L157" s="57"/>
      <c r="M157" s="58" t="str">
        <f t="shared" si="38"/>
        <v/>
      </c>
      <c r="N157" s="102"/>
    </row>
    <row r="158" spans="1:14">
      <c r="A158" s="97" t="str">
        <f t="shared" si="35"/>
        <v/>
      </c>
      <c r="B158" s="98" t="str">
        <f t="shared" si="36"/>
        <v/>
      </c>
      <c r="C158" s="99"/>
      <c r="D158" s="100"/>
      <c r="E158" s="100"/>
      <c r="F158" s="57"/>
      <c r="G158" s="58">
        <f t="shared" si="37"/>
        <v>0</v>
      </c>
      <c r="H158" s="58">
        <f>IF(E158="",0,IFERROR(VLOOKUP(E158,档案费管理台账!$D$4:$H$1000,5,0),0))</f>
        <v>0</v>
      </c>
      <c r="I158" s="57"/>
      <c r="J158" s="57"/>
      <c r="K158" s="57"/>
      <c r="L158" s="57"/>
      <c r="M158" s="58" t="str">
        <f t="shared" si="38"/>
        <v/>
      </c>
      <c r="N158" s="102"/>
    </row>
    <row r="159" spans="1:14">
      <c r="A159" s="97" t="str">
        <f t="shared" si="35"/>
        <v/>
      </c>
      <c r="B159" s="98" t="str">
        <f t="shared" si="36"/>
        <v/>
      </c>
      <c r="C159" s="99"/>
      <c r="D159" s="100"/>
      <c r="E159" s="100"/>
      <c r="F159" s="57"/>
      <c r="G159" s="58">
        <f t="shared" si="37"/>
        <v>0</v>
      </c>
      <c r="H159" s="58">
        <f>IF(E159="",0,IFERROR(VLOOKUP(E159,档案费管理台账!$D$4:$H$1000,5,0),0))</f>
        <v>0</v>
      </c>
      <c r="I159" s="57"/>
      <c r="J159" s="57"/>
      <c r="K159" s="57"/>
      <c r="L159" s="57"/>
      <c r="M159" s="58" t="str">
        <f t="shared" si="38"/>
        <v/>
      </c>
      <c r="N159" s="102"/>
    </row>
    <row r="160" spans="1:14">
      <c r="A160" s="97" t="str">
        <f t="shared" si="35"/>
        <v/>
      </c>
      <c r="B160" s="98" t="str">
        <f t="shared" si="36"/>
        <v/>
      </c>
      <c r="C160" s="99"/>
      <c r="D160" s="100"/>
      <c r="E160" s="100"/>
      <c r="F160" s="57"/>
      <c r="G160" s="58">
        <f t="shared" si="37"/>
        <v>0</v>
      </c>
      <c r="H160" s="58">
        <f>IF(E160="",0,IFERROR(VLOOKUP(E160,档案费管理台账!$D$4:$H$1000,5,0),0))</f>
        <v>0</v>
      </c>
      <c r="I160" s="57"/>
      <c r="J160" s="57"/>
      <c r="K160" s="57"/>
      <c r="L160" s="57"/>
      <c r="M160" s="58" t="str">
        <f t="shared" si="38"/>
        <v/>
      </c>
      <c r="N160" s="102"/>
    </row>
    <row r="161" spans="1:14">
      <c r="A161" s="97" t="str">
        <f t="shared" si="35"/>
        <v/>
      </c>
      <c r="B161" s="98" t="str">
        <f t="shared" si="36"/>
        <v/>
      </c>
      <c r="C161" s="99"/>
      <c r="D161" s="100"/>
      <c r="E161" s="100"/>
      <c r="F161" s="57"/>
      <c r="G161" s="58">
        <f t="shared" si="37"/>
        <v>0</v>
      </c>
      <c r="H161" s="58">
        <f>IF(E161="",0,IFERROR(VLOOKUP(E161,档案费管理台账!$D$4:$H$1000,5,0),0))</f>
        <v>0</v>
      </c>
      <c r="I161" s="57"/>
      <c r="J161" s="57"/>
      <c r="K161" s="57"/>
      <c r="L161" s="57"/>
      <c r="M161" s="58" t="str">
        <f t="shared" si="38"/>
        <v/>
      </c>
      <c r="N161" s="102"/>
    </row>
    <row r="162" spans="1:14">
      <c r="A162" s="97" t="str">
        <f t="shared" si="35"/>
        <v/>
      </c>
      <c r="B162" s="98" t="str">
        <f t="shared" si="36"/>
        <v/>
      </c>
      <c r="C162" s="99"/>
      <c r="D162" s="100"/>
      <c r="E162" s="100"/>
      <c r="F162" s="57"/>
      <c r="G162" s="58">
        <f t="shared" si="37"/>
        <v>0</v>
      </c>
      <c r="H162" s="58">
        <f>IF(E162="",0,IFERROR(VLOOKUP(E162,档案费管理台账!$D$4:$H$1000,5,0),0))</f>
        <v>0</v>
      </c>
      <c r="I162" s="57"/>
      <c r="J162" s="57"/>
      <c r="K162" s="57"/>
      <c r="L162" s="57"/>
      <c r="M162" s="58" t="str">
        <f t="shared" si="38"/>
        <v/>
      </c>
      <c r="N162" s="102"/>
    </row>
    <row r="163" spans="1:14">
      <c r="A163" s="97" t="str">
        <f t="shared" si="35"/>
        <v/>
      </c>
      <c r="B163" s="98" t="str">
        <f t="shared" si="36"/>
        <v/>
      </c>
      <c r="C163" s="99"/>
      <c r="D163" s="100"/>
      <c r="E163" s="100"/>
      <c r="F163" s="57"/>
      <c r="G163" s="58">
        <f t="shared" si="37"/>
        <v>0</v>
      </c>
      <c r="H163" s="58">
        <f>IF(E163="",0,IFERROR(VLOOKUP(E163,档案费管理台账!$D$4:$H$1000,5,0),0))</f>
        <v>0</v>
      </c>
      <c r="I163" s="57"/>
      <c r="J163" s="57"/>
      <c r="K163" s="57"/>
      <c r="L163" s="57"/>
      <c r="M163" s="58" t="str">
        <f t="shared" si="38"/>
        <v/>
      </c>
      <c r="N163" s="102"/>
    </row>
    <row r="164" spans="1:14">
      <c r="A164" s="97" t="str">
        <f t="shared" si="35"/>
        <v/>
      </c>
      <c r="B164" s="98" t="str">
        <f t="shared" si="36"/>
        <v/>
      </c>
      <c r="C164" s="99"/>
      <c r="D164" s="100"/>
      <c r="E164" s="100"/>
      <c r="F164" s="57"/>
      <c r="G164" s="58">
        <f t="shared" si="37"/>
        <v>0</v>
      </c>
      <c r="H164" s="58">
        <f>IF(E164="",0,IFERROR(VLOOKUP(E164,档案费管理台账!$D$4:$H$1000,5,0),0))</f>
        <v>0</v>
      </c>
      <c r="I164" s="57"/>
      <c r="J164" s="57"/>
      <c r="K164" s="57"/>
      <c r="L164" s="57"/>
      <c r="M164" s="58" t="str">
        <f t="shared" si="38"/>
        <v/>
      </c>
      <c r="N164" s="102"/>
    </row>
    <row r="165" spans="1:14">
      <c r="A165" s="97" t="str">
        <f t="shared" si="35"/>
        <v/>
      </c>
      <c r="B165" s="98" t="str">
        <f t="shared" si="36"/>
        <v/>
      </c>
      <c r="C165" s="99"/>
      <c r="D165" s="100"/>
      <c r="E165" s="100"/>
      <c r="F165" s="57"/>
      <c r="G165" s="58">
        <f t="shared" si="37"/>
        <v>0</v>
      </c>
      <c r="H165" s="58">
        <f>IF(E165="",0,IFERROR(VLOOKUP(E165,档案费管理台账!$D$4:$H$1000,5,0),0))</f>
        <v>0</v>
      </c>
      <c r="I165" s="57"/>
      <c r="J165" s="57"/>
      <c r="K165" s="57"/>
      <c r="L165" s="57"/>
      <c r="M165" s="58" t="str">
        <f t="shared" si="38"/>
        <v/>
      </c>
      <c r="N165" s="102"/>
    </row>
    <row r="166" spans="1:14">
      <c r="A166" s="97" t="str">
        <f t="shared" si="35"/>
        <v/>
      </c>
      <c r="B166" s="98" t="str">
        <f t="shared" si="36"/>
        <v/>
      </c>
      <c r="C166" s="99"/>
      <c r="D166" s="100"/>
      <c r="E166" s="100"/>
      <c r="F166" s="57"/>
      <c r="G166" s="58">
        <f t="shared" si="37"/>
        <v>0</v>
      </c>
      <c r="H166" s="58">
        <f>IF(E166="",0,IFERROR(VLOOKUP(E166,档案费管理台账!$D$4:$H$1000,5,0),0))</f>
        <v>0</v>
      </c>
      <c r="I166" s="57"/>
      <c r="J166" s="57"/>
      <c r="K166" s="57"/>
      <c r="L166" s="57"/>
      <c r="M166" s="58" t="str">
        <f t="shared" si="38"/>
        <v/>
      </c>
      <c r="N166" s="102"/>
    </row>
    <row r="167" spans="1:14">
      <c r="A167" s="97" t="str">
        <f t="shared" si="35"/>
        <v/>
      </c>
      <c r="B167" s="98" t="str">
        <f t="shared" si="36"/>
        <v/>
      </c>
      <c r="C167" s="99"/>
      <c r="D167" s="100"/>
      <c r="E167" s="100"/>
      <c r="F167" s="57"/>
      <c r="G167" s="58">
        <f t="shared" si="37"/>
        <v>0</v>
      </c>
      <c r="H167" s="58">
        <f>IF(E167="",0,IFERROR(VLOOKUP(E167,档案费管理台账!$D$4:$H$1000,5,0),0))</f>
        <v>0</v>
      </c>
      <c r="I167" s="57"/>
      <c r="J167" s="57"/>
      <c r="K167" s="57"/>
      <c r="L167" s="57"/>
      <c r="M167" s="58" t="str">
        <f t="shared" si="38"/>
        <v/>
      </c>
      <c r="N167" s="102"/>
    </row>
    <row r="168" spans="1:14">
      <c r="A168" s="97" t="str">
        <f t="shared" si="35"/>
        <v/>
      </c>
      <c r="B168" s="98" t="str">
        <f t="shared" si="36"/>
        <v/>
      </c>
      <c r="C168" s="99"/>
      <c r="D168" s="100"/>
      <c r="E168" s="100"/>
      <c r="F168" s="57"/>
      <c r="G168" s="58">
        <f t="shared" si="37"/>
        <v>0</v>
      </c>
      <c r="H168" s="58">
        <f>IF(E168="",0,IFERROR(VLOOKUP(E168,档案费管理台账!$D$4:$H$1000,5,0),0))</f>
        <v>0</v>
      </c>
      <c r="I168" s="57"/>
      <c r="J168" s="57"/>
      <c r="K168" s="57"/>
      <c r="L168" s="57"/>
      <c r="M168" s="58" t="str">
        <f t="shared" si="38"/>
        <v/>
      </c>
      <c r="N168" s="102"/>
    </row>
    <row r="169" spans="1:14">
      <c r="A169" s="97" t="str">
        <f t="shared" si="35"/>
        <v/>
      </c>
      <c r="B169" s="98" t="str">
        <f t="shared" si="36"/>
        <v/>
      </c>
      <c r="C169" s="99"/>
      <c r="D169" s="100"/>
      <c r="E169" s="100"/>
      <c r="F169" s="57"/>
      <c r="G169" s="58">
        <f t="shared" si="37"/>
        <v>0</v>
      </c>
      <c r="H169" s="58">
        <f>IF(E169="",0,IFERROR(VLOOKUP(E169,档案费管理台账!$D$4:$H$1000,5,0),0))</f>
        <v>0</v>
      </c>
      <c r="I169" s="57"/>
      <c r="J169" s="57"/>
      <c r="K169" s="57"/>
      <c r="L169" s="57"/>
      <c r="M169" s="58" t="str">
        <f t="shared" si="38"/>
        <v/>
      </c>
      <c r="N169" s="102"/>
    </row>
    <row r="170" spans="1:14">
      <c r="A170" s="97" t="str">
        <f t="shared" si="35"/>
        <v/>
      </c>
      <c r="B170" s="98" t="str">
        <f t="shared" si="36"/>
        <v/>
      </c>
      <c r="C170" s="99"/>
      <c r="D170" s="100"/>
      <c r="E170" s="100"/>
      <c r="F170" s="57"/>
      <c r="G170" s="58">
        <f t="shared" si="37"/>
        <v>0</v>
      </c>
      <c r="H170" s="58">
        <f>IF(E170="",0,IFERROR(VLOOKUP(E170,档案费管理台账!$D$4:$H$1000,5,0),0))</f>
        <v>0</v>
      </c>
      <c r="I170" s="57"/>
      <c r="J170" s="57"/>
      <c r="K170" s="57"/>
      <c r="L170" s="57"/>
      <c r="M170" s="58" t="str">
        <f t="shared" si="38"/>
        <v/>
      </c>
      <c r="N170" s="102"/>
    </row>
    <row r="171" spans="1:14">
      <c r="A171" s="97" t="str">
        <f t="shared" si="35"/>
        <v/>
      </c>
      <c r="B171" s="98" t="str">
        <f t="shared" si="36"/>
        <v/>
      </c>
      <c r="C171" s="99"/>
      <c r="D171" s="100"/>
      <c r="E171" s="100"/>
      <c r="F171" s="57"/>
      <c r="G171" s="58">
        <f t="shared" si="37"/>
        <v>0</v>
      </c>
      <c r="H171" s="58">
        <f>IF(E171="",0,IFERROR(VLOOKUP(E171,档案费管理台账!$D$4:$H$1000,5,0),0))</f>
        <v>0</v>
      </c>
      <c r="I171" s="57"/>
      <c r="J171" s="57"/>
      <c r="K171" s="57"/>
      <c r="L171" s="57"/>
      <c r="M171" s="58" t="str">
        <f t="shared" si="38"/>
        <v/>
      </c>
      <c r="N171" s="102"/>
    </row>
    <row r="172" spans="1:14">
      <c r="A172" s="97" t="str">
        <f t="shared" si="35"/>
        <v/>
      </c>
      <c r="B172" s="98" t="str">
        <f t="shared" si="36"/>
        <v/>
      </c>
      <c r="C172" s="99"/>
      <c r="D172" s="100"/>
      <c r="E172" s="100"/>
      <c r="F172" s="57"/>
      <c r="G172" s="58">
        <f t="shared" si="37"/>
        <v>0</v>
      </c>
      <c r="H172" s="58">
        <f>IF(E172="",0,IFERROR(VLOOKUP(E172,档案费管理台账!$D$4:$H$1000,5,0),0))</f>
        <v>0</v>
      </c>
      <c r="I172" s="57"/>
      <c r="J172" s="57"/>
      <c r="K172" s="57"/>
      <c r="L172" s="57"/>
      <c r="M172" s="58" t="str">
        <f t="shared" si="38"/>
        <v/>
      </c>
      <c r="N172" s="102"/>
    </row>
    <row r="173" spans="1:14">
      <c r="A173" s="97" t="str">
        <f t="shared" ref="A173:A236" si="39">IF(C173="","",ROW()-42)</f>
        <v/>
      </c>
      <c r="B173" s="98" t="str">
        <f t="shared" ref="B173:B236" si="40">IF(C173="","",MONTH(C173)&amp;"月")</f>
        <v/>
      </c>
      <c r="C173" s="99"/>
      <c r="D173" s="100"/>
      <c r="E173" s="100"/>
      <c r="F173" s="57"/>
      <c r="G173" s="58">
        <f t="shared" ref="G173:G236" si="41">IF(F173="",0,F173*$K$41)</f>
        <v>0</v>
      </c>
      <c r="H173" s="58">
        <f>IF(E173="",0,IFERROR(VLOOKUP(E173,档案费管理台账!$D$4:$H$1000,5,0),0))</f>
        <v>0</v>
      </c>
      <c r="I173" s="57"/>
      <c r="J173" s="57"/>
      <c r="K173" s="57"/>
      <c r="L173" s="57"/>
      <c r="M173" s="58" t="str">
        <f t="shared" ref="M173:M236" si="42">IF(C173="","",ROUND(M172+G173-I173-J173-K173-L173-H173,2))</f>
        <v/>
      </c>
      <c r="N173" s="102"/>
    </row>
    <row r="174" spans="1:14">
      <c r="A174" s="97" t="str">
        <f t="shared" si="39"/>
        <v/>
      </c>
      <c r="B174" s="98" t="str">
        <f t="shared" si="40"/>
        <v/>
      </c>
      <c r="C174" s="99"/>
      <c r="D174" s="100"/>
      <c r="E174" s="100"/>
      <c r="F174" s="57"/>
      <c r="G174" s="58">
        <f t="shared" si="41"/>
        <v>0</v>
      </c>
      <c r="H174" s="58">
        <f>IF(E174="",0,IFERROR(VLOOKUP(E174,档案费管理台账!$D$4:$H$1000,5,0),0))</f>
        <v>0</v>
      </c>
      <c r="I174" s="57"/>
      <c r="J174" s="57"/>
      <c r="K174" s="57"/>
      <c r="L174" s="57"/>
      <c r="M174" s="58" t="str">
        <f t="shared" si="42"/>
        <v/>
      </c>
      <c r="N174" s="102"/>
    </row>
    <row r="175" spans="1:14">
      <c r="A175" s="97" t="str">
        <f t="shared" si="39"/>
        <v/>
      </c>
      <c r="B175" s="98" t="str">
        <f t="shared" si="40"/>
        <v/>
      </c>
      <c r="C175" s="99"/>
      <c r="D175" s="100"/>
      <c r="E175" s="100"/>
      <c r="F175" s="57"/>
      <c r="G175" s="58">
        <f t="shared" si="41"/>
        <v>0</v>
      </c>
      <c r="H175" s="58">
        <f>IF(E175="",0,IFERROR(VLOOKUP(E175,档案费管理台账!$D$4:$H$1000,5,0),0))</f>
        <v>0</v>
      </c>
      <c r="I175" s="57"/>
      <c r="J175" s="57"/>
      <c r="K175" s="57"/>
      <c r="L175" s="57"/>
      <c r="M175" s="58" t="str">
        <f t="shared" si="42"/>
        <v/>
      </c>
      <c r="N175" s="102"/>
    </row>
    <row r="176" spans="1:14">
      <c r="A176" s="97" t="str">
        <f t="shared" si="39"/>
        <v/>
      </c>
      <c r="B176" s="98" t="str">
        <f t="shared" si="40"/>
        <v/>
      </c>
      <c r="C176" s="99"/>
      <c r="D176" s="100"/>
      <c r="E176" s="100"/>
      <c r="F176" s="57"/>
      <c r="G176" s="58">
        <f t="shared" si="41"/>
        <v>0</v>
      </c>
      <c r="H176" s="58">
        <f>IF(E176="",0,IFERROR(VLOOKUP(E176,档案费管理台账!$D$4:$H$1000,5,0),0))</f>
        <v>0</v>
      </c>
      <c r="I176" s="57"/>
      <c r="J176" s="57"/>
      <c r="K176" s="57"/>
      <c r="L176" s="57"/>
      <c r="M176" s="58" t="str">
        <f t="shared" si="42"/>
        <v/>
      </c>
      <c r="N176" s="102"/>
    </row>
    <row r="177" spans="1:14">
      <c r="A177" s="97" t="str">
        <f t="shared" si="39"/>
        <v/>
      </c>
      <c r="B177" s="98" t="str">
        <f t="shared" si="40"/>
        <v/>
      </c>
      <c r="C177" s="99"/>
      <c r="D177" s="100"/>
      <c r="E177" s="100"/>
      <c r="F177" s="57"/>
      <c r="G177" s="58">
        <f t="shared" si="41"/>
        <v>0</v>
      </c>
      <c r="H177" s="58">
        <f>IF(E177="",0,IFERROR(VLOOKUP(E177,档案费管理台账!$D$4:$H$1000,5,0),0))</f>
        <v>0</v>
      </c>
      <c r="I177" s="57"/>
      <c r="J177" s="57"/>
      <c r="K177" s="57"/>
      <c r="L177" s="57"/>
      <c r="M177" s="58" t="str">
        <f t="shared" si="42"/>
        <v/>
      </c>
      <c r="N177" s="102"/>
    </row>
    <row r="178" spans="1:14">
      <c r="A178" s="97" t="str">
        <f t="shared" si="39"/>
        <v/>
      </c>
      <c r="B178" s="98" t="str">
        <f t="shared" si="40"/>
        <v/>
      </c>
      <c r="C178" s="99"/>
      <c r="D178" s="100"/>
      <c r="E178" s="100"/>
      <c r="F178" s="57"/>
      <c r="G178" s="58">
        <f t="shared" si="41"/>
        <v>0</v>
      </c>
      <c r="H178" s="58">
        <f>IF(E178="",0,IFERROR(VLOOKUP(E178,档案费管理台账!$D$4:$H$1000,5,0),0))</f>
        <v>0</v>
      </c>
      <c r="I178" s="57"/>
      <c r="J178" s="57"/>
      <c r="K178" s="57"/>
      <c r="L178" s="57"/>
      <c r="M178" s="58" t="str">
        <f t="shared" si="42"/>
        <v/>
      </c>
      <c r="N178" s="102"/>
    </row>
    <row r="179" spans="1:14">
      <c r="A179" s="97" t="str">
        <f t="shared" si="39"/>
        <v/>
      </c>
      <c r="B179" s="98" t="str">
        <f t="shared" si="40"/>
        <v/>
      </c>
      <c r="C179" s="99"/>
      <c r="D179" s="100"/>
      <c r="E179" s="100"/>
      <c r="F179" s="57"/>
      <c r="G179" s="58">
        <f t="shared" si="41"/>
        <v>0</v>
      </c>
      <c r="H179" s="58">
        <f>IF(E179="",0,IFERROR(VLOOKUP(E179,档案费管理台账!$D$4:$H$1000,5,0),0))</f>
        <v>0</v>
      </c>
      <c r="I179" s="57"/>
      <c r="J179" s="57"/>
      <c r="K179" s="57"/>
      <c r="L179" s="57"/>
      <c r="M179" s="58" t="str">
        <f t="shared" si="42"/>
        <v/>
      </c>
      <c r="N179" s="102"/>
    </row>
    <row r="180" spans="1:14">
      <c r="A180" s="97" t="str">
        <f t="shared" si="39"/>
        <v/>
      </c>
      <c r="B180" s="98" t="str">
        <f t="shared" si="40"/>
        <v/>
      </c>
      <c r="C180" s="99"/>
      <c r="D180" s="100"/>
      <c r="E180" s="100"/>
      <c r="F180" s="57"/>
      <c r="G180" s="58">
        <f t="shared" si="41"/>
        <v>0</v>
      </c>
      <c r="H180" s="58">
        <f>IF(E180="",0,IFERROR(VLOOKUP(E180,档案费管理台账!$D$4:$H$1000,5,0),0))</f>
        <v>0</v>
      </c>
      <c r="I180" s="57"/>
      <c r="J180" s="57"/>
      <c r="K180" s="57"/>
      <c r="L180" s="57"/>
      <c r="M180" s="58" t="str">
        <f t="shared" si="42"/>
        <v/>
      </c>
      <c r="N180" s="102"/>
    </row>
    <row r="181" spans="1:14">
      <c r="A181" s="97" t="str">
        <f t="shared" si="39"/>
        <v/>
      </c>
      <c r="B181" s="98" t="str">
        <f t="shared" si="40"/>
        <v/>
      </c>
      <c r="C181" s="99"/>
      <c r="D181" s="100"/>
      <c r="E181" s="100"/>
      <c r="F181" s="57"/>
      <c r="G181" s="58">
        <f t="shared" si="41"/>
        <v>0</v>
      </c>
      <c r="H181" s="58">
        <f>IF(E181="",0,IFERROR(VLOOKUP(E181,档案费管理台账!$D$4:$H$1000,5,0),0))</f>
        <v>0</v>
      </c>
      <c r="I181" s="57"/>
      <c r="J181" s="57"/>
      <c r="K181" s="57"/>
      <c r="L181" s="57"/>
      <c r="M181" s="58" t="str">
        <f t="shared" si="42"/>
        <v/>
      </c>
      <c r="N181" s="102"/>
    </row>
    <row r="182" spans="1:14">
      <c r="A182" s="97" t="str">
        <f t="shared" si="39"/>
        <v/>
      </c>
      <c r="B182" s="98" t="str">
        <f t="shared" si="40"/>
        <v/>
      </c>
      <c r="C182" s="99"/>
      <c r="D182" s="100"/>
      <c r="E182" s="100"/>
      <c r="F182" s="57"/>
      <c r="G182" s="58">
        <f t="shared" si="41"/>
        <v>0</v>
      </c>
      <c r="H182" s="58">
        <f>IF(E182="",0,IFERROR(VLOOKUP(E182,档案费管理台账!$D$4:$H$1000,5,0),0))</f>
        <v>0</v>
      </c>
      <c r="I182" s="57"/>
      <c r="J182" s="57"/>
      <c r="K182" s="57"/>
      <c r="L182" s="57"/>
      <c r="M182" s="58" t="str">
        <f t="shared" si="42"/>
        <v/>
      </c>
      <c r="N182" s="102"/>
    </row>
    <row r="183" spans="1:14">
      <c r="A183" s="97" t="str">
        <f t="shared" si="39"/>
        <v/>
      </c>
      <c r="B183" s="98" t="str">
        <f t="shared" si="40"/>
        <v/>
      </c>
      <c r="C183" s="99"/>
      <c r="D183" s="100"/>
      <c r="E183" s="100"/>
      <c r="F183" s="57"/>
      <c r="G183" s="58">
        <f t="shared" si="41"/>
        <v>0</v>
      </c>
      <c r="H183" s="58">
        <f>IF(E183="",0,IFERROR(VLOOKUP(E183,档案费管理台账!$D$4:$H$1000,5,0),0))</f>
        <v>0</v>
      </c>
      <c r="I183" s="57"/>
      <c r="J183" s="57"/>
      <c r="K183" s="57"/>
      <c r="L183" s="57"/>
      <c r="M183" s="58" t="str">
        <f t="shared" si="42"/>
        <v/>
      </c>
      <c r="N183" s="102"/>
    </row>
    <row r="184" spans="1:14">
      <c r="A184" s="97" t="str">
        <f t="shared" si="39"/>
        <v/>
      </c>
      <c r="B184" s="98" t="str">
        <f t="shared" si="40"/>
        <v/>
      </c>
      <c r="C184" s="99"/>
      <c r="D184" s="100"/>
      <c r="E184" s="100"/>
      <c r="F184" s="57"/>
      <c r="G184" s="58">
        <f t="shared" si="41"/>
        <v>0</v>
      </c>
      <c r="H184" s="58">
        <f>IF(E184="",0,IFERROR(VLOOKUP(E184,档案费管理台账!$D$4:$H$1000,5,0),0))</f>
        <v>0</v>
      </c>
      <c r="I184" s="57"/>
      <c r="J184" s="57"/>
      <c r="K184" s="57"/>
      <c r="L184" s="57"/>
      <c r="M184" s="58" t="str">
        <f t="shared" si="42"/>
        <v/>
      </c>
      <c r="N184" s="102"/>
    </row>
    <row r="185" spans="1:14">
      <c r="A185" s="97" t="str">
        <f t="shared" si="39"/>
        <v/>
      </c>
      <c r="B185" s="98" t="str">
        <f t="shared" si="40"/>
        <v/>
      </c>
      <c r="C185" s="99"/>
      <c r="D185" s="100"/>
      <c r="E185" s="100"/>
      <c r="F185" s="57"/>
      <c r="G185" s="58">
        <f t="shared" si="41"/>
        <v>0</v>
      </c>
      <c r="H185" s="58">
        <f>IF(E185="",0,IFERROR(VLOOKUP(E185,档案费管理台账!$D$4:$H$1000,5,0),0))</f>
        <v>0</v>
      </c>
      <c r="I185" s="57"/>
      <c r="J185" s="57"/>
      <c r="K185" s="57"/>
      <c r="L185" s="57"/>
      <c r="M185" s="58" t="str">
        <f t="shared" si="42"/>
        <v/>
      </c>
      <c r="N185" s="102"/>
    </row>
    <row r="186" spans="1:14">
      <c r="A186" s="97" t="str">
        <f t="shared" si="39"/>
        <v/>
      </c>
      <c r="B186" s="98" t="str">
        <f t="shared" si="40"/>
        <v/>
      </c>
      <c r="C186" s="99"/>
      <c r="D186" s="100"/>
      <c r="E186" s="100"/>
      <c r="F186" s="57"/>
      <c r="G186" s="58">
        <f t="shared" si="41"/>
        <v>0</v>
      </c>
      <c r="H186" s="58">
        <f>IF(E186="",0,IFERROR(VLOOKUP(E186,档案费管理台账!$D$4:$H$1000,5,0),0))</f>
        <v>0</v>
      </c>
      <c r="I186" s="57"/>
      <c r="J186" s="57"/>
      <c r="K186" s="57"/>
      <c r="L186" s="57"/>
      <c r="M186" s="58" t="str">
        <f t="shared" si="42"/>
        <v/>
      </c>
      <c r="N186" s="102"/>
    </row>
    <row r="187" spans="1:14">
      <c r="A187" s="97" t="str">
        <f t="shared" si="39"/>
        <v/>
      </c>
      <c r="B187" s="98" t="str">
        <f t="shared" si="40"/>
        <v/>
      </c>
      <c r="C187" s="99"/>
      <c r="D187" s="100"/>
      <c r="E187" s="100"/>
      <c r="F187" s="57"/>
      <c r="G187" s="58">
        <f t="shared" si="41"/>
        <v>0</v>
      </c>
      <c r="H187" s="58">
        <f>IF(E187="",0,IFERROR(VLOOKUP(E187,档案费管理台账!$D$4:$H$1000,5,0),0))</f>
        <v>0</v>
      </c>
      <c r="I187" s="57"/>
      <c r="J187" s="57"/>
      <c r="K187" s="57"/>
      <c r="L187" s="57"/>
      <c r="M187" s="58" t="str">
        <f t="shared" si="42"/>
        <v/>
      </c>
      <c r="N187" s="102"/>
    </row>
    <row r="188" spans="1:14">
      <c r="A188" s="97" t="str">
        <f t="shared" si="39"/>
        <v/>
      </c>
      <c r="B188" s="98" t="str">
        <f t="shared" si="40"/>
        <v/>
      </c>
      <c r="C188" s="99"/>
      <c r="D188" s="100"/>
      <c r="E188" s="100"/>
      <c r="F188" s="57"/>
      <c r="G188" s="58">
        <f t="shared" si="41"/>
        <v>0</v>
      </c>
      <c r="H188" s="58">
        <f>IF(E188="",0,IFERROR(VLOOKUP(E188,档案费管理台账!$D$4:$H$1000,5,0),0))</f>
        <v>0</v>
      </c>
      <c r="I188" s="57"/>
      <c r="J188" s="57"/>
      <c r="K188" s="57"/>
      <c r="L188" s="57"/>
      <c r="M188" s="58" t="str">
        <f t="shared" si="42"/>
        <v/>
      </c>
      <c r="N188" s="102"/>
    </row>
    <row r="189" spans="1:14">
      <c r="A189" s="97" t="str">
        <f t="shared" si="39"/>
        <v/>
      </c>
      <c r="B189" s="98" t="str">
        <f t="shared" si="40"/>
        <v/>
      </c>
      <c r="C189" s="99"/>
      <c r="D189" s="100"/>
      <c r="E189" s="100"/>
      <c r="F189" s="57"/>
      <c r="G189" s="58">
        <f t="shared" si="41"/>
        <v>0</v>
      </c>
      <c r="H189" s="58">
        <f>IF(E189="",0,IFERROR(VLOOKUP(E189,档案费管理台账!$D$4:$H$1000,5,0),0))</f>
        <v>0</v>
      </c>
      <c r="I189" s="57"/>
      <c r="J189" s="57"/>
      <c r="K189" s="57"/>
      <c r="L189" s="57"/>
      <c r="M189" s="58" t="str">
        <f t="shared" si="42"/>
        <v/>
      </c>
      <c r="N189" s="102"/>
    </row>
    <row r="190" spans="1:14">
      <c r="A190" s="97" t="str">
        <f t="shared" si="39"/>
        <v/>
      </c>
      <c r="B190" s="98" t="str">
        <f t="shared" si="40"/>
        <v/>
      </c>
      <c r="C190" s="99"/>
      <c r="D190" s="100"/>
      <c r="E190" s="100"/>
      <c r="F190" s="57"/>
      <c r="G190" s="58">
        <f t="shared" si="41"/>
        <v>0</v>
      </c>
      <c r="H190" s="58">
        <f>IF(E190="",0,IFERROR(VLOOKUP(E190,档案费管理台账!$D$4:$H$1000,5,0),0))</f>
        <v>0</v>
      </c>
      <c r="I190" s="57"/>
      <c r="J190" s="57"/>
      <c r="K190" s="57"/>
      <c r="L190" s="57"/>
      <c r="M190" s="58" t="str">
        <f t="shared" si="42"/>
        <v/>
      </c>
      <c r="N190" s="102"/>
    </row>
    <row r="191" spans="1:14">
      <c r="A191" s="97" t="str">
        <f t="shared" si="39"/>
        <v/>
      </c>
      <c r="B191" s="98" t="str">
        <f t="shared" si="40"/>
        <v/>
      </c>
      <c r="C191" s="99"/>
      <c r="D191" s="100"/>
      <c r="E191" s="100"/>
      <c r="F191" s="57"/>
      <c r="G191" s="58">
        <f t="shared" si="41"/>
        <v>0</v>
      </c>
      <c r="H191" s="58">
        <f>IF(E191="",0,IFERROR(VLOOKUP(E191,档案费管理台账!$D$4:$H$1000,5,0),0))</f>
        <v>0</v>
      </c>
      <c r="I191" s="57"/>
      <c r="J191" s="57"/>
      <c r="K191" s="57"/>
      <c r="L191" s="57"/>
      <c r="M191" s="58" t="str">
        <f t="shared" si="42"/>
        <v/>
      </c>
      <c r="N191" s="102"/>
    </row>
    <row r="192" spans="1:14">
      <c r="A192" s="97" t="str">
        <f t="shared" si="39"/>
        <v/>
      </c>
      <c r="B192" s="98" t="str">
        <f t="shared" si="40"/>
        <v/>
      </c>
      <c r="C192" s="99"/>
      <c r="D192" s="100"/>
      <c r="E192" s="100"/>
      <c r="F192" s="57"/>
      <c r="G192" s="58">
        <f t="shared" si="41"/>
        <v>0</v>
      </c>
      <c r="H192" s="58">
        <f>IF(E192="",0,IFERROR(VLOOKUP(E192,档案费管理台账!$D$4:$H$1000,5,0),0))</f>
        <v>0</v>
      </c>
      <c r="I192" s="57"/>
      <c r="J192" s="57"/>
      <c r="K192" s="57"/>
      <c r="L192" s="57"/>
      <c r="M192" s="58" t="str">
        <f t="shared" si="42"/>
        <v/>
      </c>
      <c r="N192" s="102"/>
    </row>
    <row r="193" spans="1:14">
      <c r="A193" s="97" t="str">
        <f t="shared" si="39"/>
        <v/>
      </c>
      <c r="B193" s="98" t="str">
        <f t="shared" si="40"/>
        <v/>
      </c>
      <c r="C193" s="99"/>
      <c r="D193" s="100"/>
      <c r="E193" s="100"/>
      <c r="F193" s="57"/>
      <c r="G193" s="58">
        <f t="shared" si="41"/>
        <v>0</v>
      </c>
      <c r="H193" s="58">
        <f>IF(E193="",0,IFERROR(VLOOKUP(E193,档案费管理台账!$D$4:$H$1000,5,0),0))</f>
        <v>0</v>
      </c>
      <c r="I193" s="57"/>
      <c r="J193" s="57"/>
      <c r="K193" s="57"/>
      <c r="L193" s="57"/>
      <c r="M193" s="58" t="str">
        <f t="shared" si="42"/>
        <v/>
      </c>
      <c r="N193" s="102"/>
    </row>
    <row r="194" spans="1:14">
      <c r="A194" s="97" t="str">
        <f t="shared" si="39"/>
        <v/>
      </c>
      <c r="B194" s="98" t="str">
        <f t="shared" si="40"/>
        <v/>
      </c>
      <c r="C194" s="99"/>
      <c r="D194" s="100"/>
      <c r="E194" s="100"/>
      <c r="F194" s="57"/>
      <c r="G194" s="58">
        <f t="shared" si="41"/>
        <v>0</v>
      </c>
      <c r="H194" s="58">
        <f>IF(E194="",0,IFERROR(VLOOKUP(E194,档案费管理台账!$D$4:$H$1000,5,0),0))</f>
        <v>0</v>
      </c>
      <c r="I194" s="57"/>
      <c r="J194" s="57"/>
      <c r="K194" s="57"/>
      <c r="L194" s="57"/>
      <c r="M194" s="58" t="str">
        <f t="shared" si="42"/>
        <v/>
      </c>
      <c r="N194" s="102"/>
    </row>
    <row r="195" spans="1:14">
      <c r="A195" s="97" t="str">
        <f t="shared" si="39"/>
        <v/>
      </c>
      <c r="B195" s="98" t="str">
        <f t="shared" si="40"/>
        <v/>
      </c>
      <c r="C195" s="99"/>
      <c r="D195" s="100"/>
      <c r="E195" s="100"/>
      <c r="F195" s="57"/>
      <c r="G195" s="58">
        <f t="shared" si="41"/>
        <v>0</v>
      </c>
      <c r="H195" s="58">
        <f>IF(E195="",0,IFERROR(VLOOKUP(E195,档案费管理台账!$D$4:$H$1000,5,0),0))</f>
        <v>0</v>
      </c>
      <c r="I195" s="57"/>
      <c r="J195" s="57"/>
      <c r="K195" s="57"/>
      <c r="L195" s="57"/>
      <c r="M195" s="58" t="str">
        <f t="shared" si="42"/>
        <v/>
      </c>
      <c r="N195" s="102"/>
    </row>
    <row r="196" spans="1:14">
      <c r="A196" s="97" t="str">
        <f t="shared" si="39"/>
        <v/>
      </c>
      <c r="B196" s="98" t="str">
        <f t="shared" si="40"/>
        <v/>
      </c>
      <c r="C196" s="99"/>
      <c r="D196" s="100"/>
      <c r="E196" s="100"/>
      <c r="F196" s="57"/>
      <c r="G196" s="58">
        <f t="shared" si="41"/>
        <v>0</v>
      </c>
      <c r="H196" s="58">
        <f>IF(E196="",0,IFERROR(VLOOKUP(E196,档案费管理台账!$D$4:$H$1000,5,0),0))</f>
        <v>0</v>
      </c>
      <c r="I196" s="57"/>
      <c r="J196" s="57"/>
      <c r="K196" s="57"/>
      <c r="L196" s="57"/>
      <c r="M196" s="58" t="str">
        <f t="shared" si="42"/>
        <v/>
      </c>
      <c r="N196" s="102"/>
    </row>
    <row r="197" spans="1:14">
      <c r="A197" s="97" t="str">
        <f t="shared" si="39"/>
        <v/>
      </c>
      <c r="B197" s="98" t="str">
        <f t="shared" si="40"/>
        <v/>
      </c>
      <c r="C197" s="99"/>
      <c r="D197" s="100"/>
      <c r="E197" s="100"/>
      <c r="F197" s="57"/>
      <c r="G197" s="58">
        <f t="shared" si="41"/>
        <v>0</v>
      </c>
      <c r="H197" s="58">
        <f>IF(E197="",0,IFERROR(VLOOKUP(E197,档案费管理台账!$D$4:$H$1000,5,0),0))</f>
        <v>0</v>
      </c>
      <c r="I197" s="57"/>
      <c r="J197" s="57"/>
      <c r="K197" s="57"/>
      <c r="L197" s="57"/>
      <c r="M197" s="58" t="str">
        <f t="shared" si="42"/>
        <v/>
      </c>
      <c r="N197" s="102"/>
    </row>
    <row r="198" spans="1:14">
      <c r="A198" s="97" t="str">
        <f t="shared" si="39"/>
        <v/>
      </c>
      <c r="B198" s="98" t="str">
        <f t="shared" si="40"/>
        <v/>
      </c>
      <c r="C198" s="99"/>
      <c r="D198" s="100"/>
      <c r="E198" s="100"/>
      <c r="F198" s="57"/>
      <c r="G198" s="58">
        <f t="shared" si="41"/>
        <v>0</v>
      </c>
      <c r="H198" s="58">
        <f>IF(E198="",0,IFERROR(VLOOKUP(E198,档案费管理台账!$D$4:$H$1000,5,0),0))</f>
        <v>0</v>
      </c>
      <c r="I198" s="57"/>
      <c r="J198" s="57"/>
      <c r="K198" s="57"/>
      <c r="L198" s="57"/>
      <c r="M198" s="58" t="str">
        <f t="shared" si="42"/>
        <v/>
      </c>
      <c r="N198" s="102"/>
    </row>
    <row r="199" spans="1:14">
      <c r="A199" s="97" t="str">
        <f t="shared" si="39"/>
        <v/>
      </c>
      <c r="B199" s="98" t="str">
        <f t="shared" si="40"/>
        <v/>
      </c>
      <c r="C199" s="99"/>
      <c r="D199" s="100"/>
      <c r="E199" s="100"/>
      <c r="F199" s="57"/>
      <c r="G199" s="58">
        <f t="shared" si="41"/>
        <v>0</v>
      </c>
      <c r="H199" s="58">
        <f>IF(E199="",0,IFERROR(VLOOKUP(E199,档案费管理台账!$D$4:$H$1000,5,0),0))</f>
        <v>0</v>
      </c>
      <c r="I199" s="57"/>
      <c r="J199" s="57"/>
      <c r="K199" s="57"/>
      <c r="L199" s="57"/>
      <c r="M199" s="58" t="str">
        <f t="shared" si="42"/>
        <v/>
      </c>
      <c r="N199" s="102"/>
    </row>
    <row r="200" spans="1:14">
      <c r="A200" s="97" t="str">
        <f t="shared" si="39"/>
        <v/>
      </c>
      <c r="B200" s="98" t="str">
        <f t="shared" si="40"/>
        <v/>
      </c>
      <c r="C200" s="99"/>
      <c r="D200" s="100"/>
      <c r="E200" s="100"/>
      <c r="F200" s="57"/>
      <c r="G200" s="58">
        <f t="shared" si="41"/>
        <v>0</v>
      </c>
      <c r="H200" s="58">
        <f>IF(E200="",0,IFERROR(VLOOKUP(E200,档案费管理台账!$D$4:$H$1000,5,0),0))</f>
        <v>0</v>
      </c>
      <c r="I200" s="57"/>
      <c r="J200" s="57"/>
      <c r="K200" s="57"/>
      <c r="L200" s="57"/>
      <c r="M200" s="58" t="str">
        <f t="shared" si="42"/>
        <v/>
      </c>
      <c r="N200" s="102"/>
    </row>
    <row r="201" spans="1:14">
      <c r="A201" s="97" t="str">
        <f t="shared" si="39"/>
        <v/>
      </c>
      <c r="B201" s="98" t="str">
        <f t="shared" si="40"/>
        <v/>
      </c>
      <c r="C201" s="99"/>
      <c r="D201" s="100"/>
      <c r="E201" s="100"/>
      <c r="F201" s="57"/>
      <c r="G201" s="58">
        <f t="shared" si="41"/>
        <v>0</v>
      </c>
      <c r="H201" s="58">
        <f>IF(E201="",0,IFERROR(VLOOKUP(E201,档案费管理台账!$D$4:$H$1000,5,0),0))</f>
        <v>0</v>
      </c>
      <c r="I201" s="57"/>
      <c r="J201" s="57"/>
      <c r="K201" s="57"/>
      <c r="L201" s="57"/>
      <c r="M201" s="58" t="str">
        <f t="shared" si="42"/>
        <v/>
      </c>
      <c r="N201" s="102"/>
    </row>
    <row r="202" spans="1:14">
      <c r="A202" s="97" t="str">
        <f t="shared" si="39"/>
        <v/>
      </c>
      <c r="B202" s="98" t="str">
        <f t="shared" si="40"/>
        <v/>
      </c>
      <c r="C202" s="99"/>
      <c r="D202" s="100"/>
      <c r="E202" s="100"/>
      <c r="F202" s="57"/>
      <c r="G202" s="58">
        <f t="shared" si="41"/>
        <v>0</v>
      </c>
      <c r="H202" s="58">
        <f>IF(E202="",0,IFERROR(VLOOKUP(E202,档案费管理台账!$D$4:$H$1000,5,0),0))</f>
        <v>0</v>
      </c>
      <c r="I202" s="57"/>
      <c r="J202" s="57"/>
      <c r="K202" s="57"/>
      <c r="L202" s="57"/>
      <c r="M202" s="58" t="str">
        <f t="shared" si="42"/>
        <v/>
      </c>
      <c r="N202" s="102"/>
    </row>
    <row r="203" spans="1:14">
      <c r="A203" s="97" t="str">
        <f t="shared" si="39"/>
        <v/>
      </c>
      <c r="B203" s="98" t="str">
        <f t="shared" si="40"/>
        <v/>
      </c>
      <c r="C203" s="99"/>
      <c r="D203" s="100"/>
      <c r="E203" s="100"/>
      <c r="F203" s="57"/>
      <c r="G203" s="58">
        <f t="shared" si="41"/>
        <v>0</v>
      </c>
      <c r="H203" s="58">
        <f>IF(E203="",0,IFERROR(VLOOKUP(E203,档案费管理台账!$D$4:$H$1000,5,0),0))</f>
        <v>0</v>
      </c>
      <c r="I203" s="57"/>
      <c r="J203" s="57"/>
      <c r="K203" s="57"/>
      <c r="L203" s="57"/>
      <c r="M203" s="58" t="str">
        <f t="shared" si="42"/>
        <v/>
      </c>
      <c r="N203" s="102"/>
    </row>
    <row r="204" spans="1:14">
      <c r="A204" s="97" t="str">
        <f t="shared" si="39"/>
        <v/>
      </c>
      <c r="B204" s="98" t="str">
        <f t="shared" si="40"/>
        <v/>
      </c>
      <c r="C204" s="99"/>
      <c r="D204" s="100"/>
      <c r="E204" s="100"/>
      <c r="F204" s="57"/>
      <c r="G204" s="58">
        <f t="shared" si="41"/>
        <v>0</v>
      </c>
      <c r="H204" s="58">
        <f>IF(E204="",0,IFERROR(VLOOKUP(E204,档案费管理台账!$D$4:$H$1000,5,0),0))</f>
        <v>0</v>
      </c>
      <c r="I204" s="57"/>
      <c r="J204" s="57"/>
      <c r="K204" s="57"/>
      <c r="L204" s="57"/>
      <c r="M204" s="58" t="str">
        <f t="shared" si="42"/>
        <v/>
      </c>
      <c r="N204" s="102"/>
    </row>
    <row r="205" spans="1:14">
      <c r="A205" s="97" t="str">
        <f t="shared" si="39"/>
        <v/>
      </c>
      <c r="B205" s="98" t="str">
        <f t="shared" si="40"/>
        <v/>
      </c>
      <c r="C205" s="99"/>
      <c r="D205" s="100"/>
      <c r="E205" s="100"/>
      <c r="F205" s="57"/>
      <c r="G205" s="58">
        <f t="shared" si="41"/>
        <v>0</v>
      </c>
      <c r="H205" s="58">
        <f>IF(E205="",0,IFERROR(VLOOKUP(E205,档案费管理台账!$D$4:$H$1000,5,0),0))</f>
        <v>0</v>
      </c>
      <c r="I205" s="57"/>
      <c r="J205" s="57"/>
      <c r="K205" s="57"/>
      <c r="L205" s="57"/>
      <c r="M205" s="58" t="str">
        <f t="shared" si="42"/>
        <v/>
      </c>
      <c r="N205" s="102"/>
    </row>
    <row r="206" spans="1:14">
      <c r="A206" s="97" t="str">
        <f t="shared" si="39"/>
        <v/>
      </c>
      <c r="B206" s="98" t="str">
        <f t="shared" si="40"/>
        <v/>
      </c>
      <c r="C206" s="99"/>
      <c r="D206" s="100"/>
      <c r="E206" s="100"/>
      <c r="F206" s="57"/>
      <c r="G206" s="58">
        <f t="shared" si="41"/>
        <v>0</v>
      </c>
      <c r="H206" s="58">
        <f>IF(E206="",0,IFERROR(VLOOKUP(E206,档案费管理台账!$D$4:$H$1000,5,0),0))</f>
        <v>0</v>
      </c>
      <c r="I206" s="57"/>
      <c r="J206" s="57"/>
      <c r="K206" s="57"/>
      <c r="L206" s="57"/>
      <c r="M206" s="58" t="str">
        <f t="shared" si="42"/>
        <v/>
      </c>
      <c r="N206" s="102"/>
    </row>
    <row r="207" spans="1:14">
      <c r="A207" s="97" t="str">
        <f t="shared" si="39"/>
        <v/>
      </c>
      <c r="B207" s="98" t="str">
        <f t="shared" si="40"/>
        <v/>
      </c>
      <c r="C207" s="99"/>
      <c r="D207" s="100"/>
      <c r="E207" s="100"/>
      <c r="F207" s="57"/>
      <c r="G207" s="58">
        <f t="shared" si="41"/>
        <v>0</v>
      </c>
      <c r="H207" s="58">
        <f>IF(E207="",0,IFERROR(VLOOKUP(E207,档案费管理台账!$D$4:$H$1000,5,0),0))</f>
        <v>0</v>
      </c>
      <c r="I207" s="57"/>
      <c r="J207" s="57"/>
      <c r="K207" s="57"/>
      <c r="L207" s="57"/>
      <c r="M207" s="58" t="str">
        <f t="shared" si="42"/>
        <v/>
      </c>
      <c r="N207" s="102"/>
    </row>
    <row r="208" spans="1:14">
      <c r="A208" s="97" t="str">
        <f t="shared" si="39"/>
        <v/>
      </c>
      <c r="B208" s="98" t="str">
        <f t="shared" si="40"/>
        <v/>
      </c>
      <c r="C208" s="99"/>
      <c r="D208" s="100"/>
      <c r="E208" s="100"/>
      <c r="F208" s="57"/>
      <c r="G208" s="58">
        <f t="shared" si="41"/>
        <v>0</v>
      </c>
      <c r="H208" s="58">
        <f>IF(E208="",0,IFERROR(VLOOKUP(E208,档案费管理台账!$D$4:$H$1000,5,0),0))</f>
        <v>0</v>
      </c>
      <c r="I208" s="57"/>
      <c r="J208" s="57"/>
      <c r="K208" s="57"/>
      <c r="L208" s="57"/>
      <c r="M208" s="58" t="str">
        <f t="shared" si="42"/>
        <v/>
      </c>
      <c r="N208" s="102"/>
    </row>
    <row r="209" spans="1:14">
      <c r="A209" s="97" t="str">
        <f t="shared" si="39"/>
        <v/>
      </c>
      <c r="B209" s="98" t="str">
        <f t="shared" si="40"/>
        <v/>
      </c>
      <c r="C209" s="99"/>
      <c r="D209" s="100"/>
      <c r="E209" s="100"/>
      <c r="F209" s="57"/>
      <c r="G209" s="58">
        <f t="shared" si="41"/>
        <v>0</v>
      </c>
      <c r="H209" s="58">
        <f>IF(E209="",0,IFERROR(VLOOKUP(E209,档案费管理台账!$D$4:$H$1000,5,0),0))</f>
        <v>0</v>
      </c>
      <c r="I209" s="57"/>
      <c r="J209" s="57"/>
      <c r="K209" s="57"/>
      <c r="L209" s="57"/>
      <c r="M209" s="58" t="str">
        <f t="shared" si="42"/>
        <v/>
      </c>
      <c r="N209" s="102"/>
    </row>
    <row r="210" spans="1:14">
      <c r="A210" s="97" t="str">
        <f t="shared" si="39"/>
        <v/>
      </c>
      <c r="B210" s="98" t="str">
        <f t="shared" si="40"/>
        <v/>
      </c>
      <c r="C210" s="99"/>
      <c r="D210" s="100"/>
      <c r="E210" s="100"/>
      <c r="F210" s="57"/>
      <c r="G210" s="58">
        <f t="shared" si="41"/>
        <v>0</v>
      </c>
      <c r="H210" s="58">
        <f>IF(E210="",0,IFERROR(VLOOKUP(E210,档案费管理台账!$D$4:$H$1000,5,0),0))</f>
        <v>0</v>
      </c>
      <c r="I210" s="57"/>
      <c r="J210" s="57"/>
      <c r="K210" s="57"/>
      <c r="L210" s="57"/>
      <c r="M210" s="58" t="str">
        <f t="shared" si="42"/>
        <v/>
      </c>
      <c r="N210" s="102"/>
    </row>
    <row r="211" spans="1:14">
      <c r="A211" s="97" t="str">
        <f t="shared" si="39"/>
        <v/>
      </c>
      <c r="B211" s="98" t="str">
        <f t="shared" si="40"/>
        <v/>
      </c>
      <c r="C211" s="99"/>
      <c r="D211" s="100"/>
      <c r="E211" s="100"/>
      <c r="F211" s="57"/>
      <c r="G211" s="58">
        <f t="shared" si="41"/>
        <v>0</v>
      </c>
      <c r="H211" s="58">
        <f>IF(E211="",0,IFERROR(VLOOKUP(E211,档案费管理台账!$D$4:$H$1000,5,0),0))</f>
        <v>0</v>
      </c>
      <c r="I211" s="57"/>
      <c r="J211" s="57"/>
      <c r="K211" s="57"/>
      <c r="L211" s="57"/>
      <c r="M211" s="58" t="str">
        <f t="shared" si="42"/>
        <v/>
      </c>
      <c r="N211" s="102"/>
    </row>
    <row r="212" spans="1:14">
      <c r="A212" s="97" t="str">
        <f t="shared" si="39"/>
        <v/>
      </c>
      <c r="B212" s="98" t="str">
        <f t="shared" si="40"/>
        <v/>
      </c>
      <c r="C212" s="99"/>
      <c r="D212" s="100"/>
      <c r="E212" s="100"/>
      <c r="F212" s="57"/>
      <c r="G212" s="58">
        <f t="shared" si="41"/>
        <v>0</v>
      </c>
      <c r="H212" s="58">
        <f>IF(E212="",0,IFERROR(VLOOKUP(E212,档案费管理台账!$D$4:$H$1000,5,0),0))</f>
        <v>0</v>
      </c>
      <c r="I212" s="57"/>
      <c r="J212" s="57"/>
      <c r="K212" s="57"/>
      <c r="L212" s="57"/>
      <c r="M212" s="58" t="str">
        <f t="shared" si="42"/>
        <v/>
      </c>
      <c r="N212" s="102"/>
    </row>
    <row r="213" spans="1:14">
      <c r="A213" s="97" t="str">
        <f t="shared" si="39"/>
        <v/>
      </c>
      <c r="B213" s="98" t="str">
        <f t="shared" si="40"/>
        <v/>
      </c>
      <c r="C213" s="99"/>
      <c r="D213" s="100"/>
      <c r="E213" s="100"/>
      <c r="F213" s="57"/>
      <c r="G213" s="58">
        <f t="shared" si="41"/>
        <v>0</v>
      </c>
      <c r="H213" s="58">
        <f>IF(E213="",0,IFERROR(VLOOKUP(E213,档案费管理台账!$D$4:$H$1000,5,0),0))</f>
        <v>0</v>
      </c>
      <c r="I213" s="57"/>
      <c r="J213" s="57"/>
      <c r="K213" s="57"/>
      <c r="L213" s="57"/>
      <c r="M213" s="58" t="str">
        <f t="shared" si="42"/>
        <v/>
      </c>
      <c r="N213" s="102"/>
    </row>
    <row r="214" spans="1:14">
      <c r="A214" s="97" t="str">
        <f t="shared" si="39"/>
        <v/>
      </c>
      <c r="B214" s="98" t="str">
        <f t="shared" si="40"/>
        <v/>
      </c>
      <c r="C214" s="99"/>
      <c r="D214" s="100"/>
      <c r="E214" s="100"/>
      <c r="F214" s="57"/>
      <c r="G214" s="58">
        <f t="shared" si="41"/>
        <v>0</v>
      </c>
      <c r="H214" s="58">
        <f>IF(E214="",0,IFERROR(VLOOKUP(E214,档案费管理台账!$D$4:$H$1000,5,0),0))</f>
        <v>0</v>
      </c>
      <c r="I214" s="57"/>
      <c r="J214" s="57"/>
      <c r="K214" s="57"/>
      <c r="L214" s="57"/>
      <c r="M214" s="58" t="str">
        <f t="shared" si="42"/>
        <v/>
      </c>
      <c r="N214" s="102"/>
    </row>
    <row r="215" spans="1:14">
      <c r="A215" s="97" t="str">
        <f t="shared" si="39"/>
        <v/>
      </c>
      <c r="B215" s="98" t="str">
        <f t="shared" si="40"/>
        <v/>
      </c>
      <c r="C215" s="99"/>
      <c r="D215" s="100"/>
      <c r="E215" s="100"/>
      <c r="F215" s="57"/>
      <c r="G215" s="58">
        <f t="shared" si="41"/>
        <v>0</v>
      </c>
      <c r="H215" s="58">
        <f>IF(E215="",0,IFERROR(VLOOKUP(E215,档案费管理台账!$D$4:$H$1000,5,0),0))</f>
        <v>0</v>
      </c>
      <c r="I215" s="57"/>
      <c r="J215" s="57"/>
      <c r="K215" s="57"/>
      <c r="L215" s="57"/>
      <c r="M215" s="58" t="str">
        <f t="shared" si="42"/>
        <v/>
      </c>
      <c r="N215" s="102"/>
    </row>
    <row r="216" spans="1:14">
      <c r="A216" s="97" t="str">
        <f t="shared" si="39"/>
        <v/>
      </c>
      <c r="B216" s="98" t="str">
        <f t="shared" si="40"/>
        <v/>
      </c>
      <c r="C216" s="99"/>
      <c r="D216" s="100"/>
      <c r="E216" s="100"/>
      <c r="F216" s="57"/>
      <c r="G216" s="58">
        <f t="shared" si="41"/>
        <v>0</v>
      </c>
      <c r="H216" s="58">
        <f>IF(E216="",0,IFERROR(VLOOKUP(E216,档案费管理台账!$D$4:$H$1000,5,0),0))</f>
        <v>0</v>
      </c>
      <c r="I216" s="57"/>
      <c r="J216" s="57"/>
      <c r="K216" s="57"/>
      <c r="L216" s="57"/>
      <c r="M216" s="58" t="str">
        <f t="shared" si="42"/>
        <v/>
      </c>
      <c r="N216" s="102"/>
    </row>
    <row r="217" spans="1:14">
      <c r="A217" s="97" t="str">
        <f t="shared" si="39"/>
        <v/>
      </c>
      <c r="B217" s="98" t="str">
        <f t="shared" si="40"/>
        <v/>
      </c>
      <c r="C217" s="99"/>
      <c r="D217" s="100"/>
      <c r="E217" s="100"/>
      <c r="F217" s="57"/>
      <c r="G217" s="58">
        <f t="shared" si="41"/>
        <v>0</v>
      </c>
      <c r="H217" s="58">
        <f>IF(E217="",0,IFERROR(VLOOKUP(E217,档案费管理台账!$D$4:$H$1000,5,0),0))</f>
        <v>0</v>
      </c>
      <c r="I217" s="57"/>
      <c r="J217" s="57"/>
      <c r="K217" s="57"/>
      <c r="L217" s="57"/>
      <c r="M217" s="58" t="str">
        <f t="shared" si="42"/>
        <v/>
      </c>
      <c r="N217" s="102"/>
    </row>
    <row r="218" spans="1:14">
      <c r="A218" s="97" t="str">
        <f t="shared" si="39"/>
        <v/>
      </c>
      <c r="B218" s="98" t="str">
        <f t="shared" si="40"/>
        <v/>
      </c>
      <c r="C218" s="99"/>
      <c r="D218" s="100"/>
      <c r="E218" s="100"/>
      <c r="F218" s="57"/>
      <c r="G218" s="58">
        <f t="shared" si="41"/>
        <v>0</v>
      </c>
      <c r="H218" s="58">
        <f>IF(E218="",0,IFERROR(VLOOKUP(E218,档案费管理台账!$D$4:$H$1000,5,0),0))</f>
        <v>0</v>
      </c>
      <c r="I218" s="57"/>
      <c r="J218" s="57"/>
      <c r="K218" s="57"/>
      <c r="L218" s="57"/>
      <c r="M218" s="58" t="str">
        <f t="shared" si="42"/>
        <v/>
      </c>
      <c r="N218" s="102"/>
    </row>
    <row r="219" spans="1:14">
      <c r="A219" s="97" t="str">
        <f t="shared" si="39"/>
        <v/>
      </c>
      <c r="B219" s="98" t="str">
        <f t="shared" si="40"/>
        <v/>
      </c>
      <c r="C219" s="99"/>
      <c r="D219" s="100"/>
      <c r="E219" s="100"/>
      <c r="F219" s="57"/>
      <c r="G219" s="58">
        <f t="shared" si="41"/>
        <v>0</v>
      </c>
      <c r="H219" s="58">
        <f>IF(E219="",0,IFERROR(VLOOKUP(E219,档案费管理台账!$D$4:$H$1000,5,0),0))</f>
        <v>0</v>
      </c>
      <c r="I219" s="57"/>
      <c r="J219" s="57"/>
      <c r="K219" s="57"/>
      <c r="L219" s="57"/>
      <c r="M219" s="58" t="str">
        <f t="shared" si="42"/>
        <v/>
      </c>
      <c r="N219" s="102"/>
    </row>
    <row r="220" spans="1:14">
      <c r="A220" s="97" t="str">
        <f t="shared" si="39"/>
        <v/>
      </c>
      <c r="B220" s="98" t="str">
        <f t="shared" si="40"/>
        <v/>
      </c>
      <c r="C220" s="99"/>
      <c r="D220" s="100"/>
      <c r="E220" s="100"/>
      <c r="F220" s="57"/>
      <c r="G220" s="58">
        <f t="shared" si="41"/>
        <v>0</v>
      </c>
      <c r="H220" s="58">
        <f>IF(E220="",0,IFERROR(VLOOKUP(E220,档案费管理台账!$D$4:$H$1000,5,0),0))</f>
        <v>0</v>
      </c>
      <c r="I220" s="57"/>
      <c r="J220" s="57"/>
      <c r="K220" s="57"/>
      <c r="L220" s="57"/>
      <c r="M220" s="58" t="str">
        <f t="shared" si="42"/>
        <v/>
      </c>
      <c r="N220" s="102"/>
    </row>
    <row r="221" spans="1:14">
      <c r="A221" s="97" t="str">
        <f t="shared" si="39"/>
        <v/>
      </c>
      <c r="B221" s="98" t="str">
        <f t="shared" si="40"/>
        <v/>
      </c>
      <c r="C221" s="99"/>
      <c r="D221" s="100"/>
      <c r="E221" s="100"/>
      <c r="F221" s="57"/>
      <c r="G221" s="58">
        <f t="shared" si="41"/>
        <v>0</v>
      </c>
      <c r="H221" s="58">
        <f>IF(E221="",0,IFERROR(VLOOKUP(E221,档案费管理台账!$D$4:$H$1000,5,0),0))</f>
        <v>0</v>
      </c>
      <c r="I221" s="57"/>
      <c r="J221" s="57"/>
      <c r="K221" s="57"/>
      <c r="L221" s="57"/>
      <c r="M221" s="58" t="str">
        <f t="shared" si="42"/>
        <v/>
      </c>
      <c r="N221" s="102"/>
    </row>
    <row r="222" spans="1:14">
      <c r="A222" s="97" t="str">
        <f t="shared" si="39"/>
        <v/>
      </c>
      <c r="B222" s="98" t="str">
        <f t="shared" si="40"/>
        <v/>
      </c>
      <c r="C222" s="99"/>
      <c r="D222" s="100"/>
      <c r="E222" s="100"/>
      <c r="F222" s="57"/>
      <c r="G222" s="58">
        <f t="shared" si="41"/>
        <v>0</v>
      </c>
      <c r="H222" s="58">
        <f>IF(E222="",0,IFERROR(VLOOKUP(E222,档案费管理台账!$D$4:$H$1000,5,0),0))</f>
        <v>0</v>
      </c>
      <c r="I222" s="57"/>
      <c r="J222" s="57"/>
      <c r="K222" s="57"/>
      <c r="L222" s="57"/>
      <c r="M222" s="58" t="str">
        <f t="shared" si="42"/>
        <v/>
      </c>
      <c r="N222" s="102"/>
    </row>
    <row r="223" spans="1:14">
      <c r="A223" s="97" t="str">
        <f t="shared" si="39"/>
        <v/>
      </c>
      <c r="B223" s="98" t="str">
        <f t="shared" si="40"/>
        <v/>
      </c>
      <c r="C223" s="99"/>
      <c r="D223" s="100"/>
      <c r="E223" s="100"/>
      <c r="F223" s="57"/>
      <c r="G223" s="58">
        <f t="shared" si="41"/>
        <v>0</v>
      </c>
      <c r="H223" s="58">
        <f>IF(E223="",0,IFERROR(VLOOKUP(E223,档案费管理台账!$D$4:$H$1000,5,0),0))</f>
        <v>0</v>
      </c>
      <c r="I223" s="57"/>
      <c r="J223" s="57"/>
      <c r="K223" s="57"/>
      <c r="L223" s="57"/>
      <c r="M223" s="58" t="str">
        <f t="shared" si="42"/>
        <v/>
      </c>
      <c r="N223" s="102"/>
    </row>
    <row r="224" spans="1:14">
      <c r="A224" s="97" t="str">
        <f t="shared" si="39"/>
        <v/>
      </c>
      <c r="B224" s="98" t="str">
        <f t="shared" si="40"/>
        <v/>
      </c>
      <c r="C224" s="99"/>
      <c r="D224" s="100"/>
      <c r="E224" s="100"/>
      <c r="F224" s="57"/>
      <c r="G224" s="58">
        <f t="shared" si="41"/>
        <v>0</v>
      </c>
      <c r="H224" s="58">
        <f>IF(E224="",0,IFERROR(VLOOKUP(E224,档案费管理台账!$D$4:$H$1000,5,0),0))</f>
        <v>0</v>
      </c>
      <c r="I224" s="57"/>
      <c r="J224" s="57"/>
      <c r="K224" s="57"/>
      <c r="L224" s="57"/>
      <c r="M224" s="58" t="str">
        <f t="shared" si="42"/>
        <v/>
      </c>
      <c r="N224" s="102"/>
    </row>
    <row r="225" spans="1:14">
      <c r="A225" s="97" t="str">
        <f t="shared" si="39"/>
        <v/>
      </c>
      <c r="B225" s="98" t="str">
        <f t="shared" si="40"/>
        <v/>
      </c>
      <c r="C225" s="99"/>
      <c r="D225" s="100"/>
      <c r="E225" s="100"/>
      <c r="F225" s="57"/>
      <c r="G225" s="58">
        <f t="shared" si="41"/>
        <v>0</v>
      </c>
      <c r="H225" s="58">
        <f>IF(E225="",0,IFERROR(VLOOKUP(E225,档案费管理台账!$D$4:$H$1000,5,0),0))</f>
        <v>0</v>
      </c>
      <c r="I225" s="57"/>
      <c r="J225" s="57"/>
      <c r="K225" s="57"/>
      <c r="L225" s="57"/>
      <c r="M225" s="58" t="str">
        <f t="shared" si="42"/>
        <v/>
      </c>
      <c r="N225" s="102"/>
    </row>
    <row r="226" spans="1:14">
      <c r="A226" s="97" t="str">
        <f t="shared" si="39"/>
        <v/>
      </c>
      <c r="B226" s="98" t="str">
        <f t="shared" si="40"/>
        <v/>
      </c>
      <c r="C226" s="99"/>
      <c r="D226" s="100"/>
      <c r="E226" s="100"/>
      <c r="F226" s="57"/>
      <c r="G226" s="58">
        <f t="shared" si="41"/>
        <v>0</v>
      </c>
      <c r="H226" s="58">
        <f>IF(E226="",0,IFERROR(VLOOKUP(E226,档案费管理台账!$D$4:$H$1000,5,0),0))</f>
        <v>0</v>
      </c>
      <c r="I226" s="57"/>
      <c r="J226" s="57"/>
      <c r="K226" s="57"/>
      <c r="L226" s="57"/>
      <c r="M226" s="58" t="str">
        <f t="shared" si="42"/>
        <v/>
      </c>
      <c r="N226" s="102"/>
    </row>
    <row r="227" spans="1:14">
      <c r="A227" s="97" t="str">
        <f t="shared" si="39"/>
        <v/>
      </c>
      <c r="B227" s="98" t="str">
        <f t="shared" si="40"/>
        <v/>
      </c>
      <c r="C227" s="99"/>
      <c r="D227" s="100"/>
      <c r="E227" s="100"/>
      <c r="F227" s="57"/>
      <c r="G227" s="58">
        <f t="shared" si="41"/>
        <v>0</v>
      </c>
      <c r="H227" s="58">
        <f>IF(E227="",0,IFERROR(VLOOKUP(E227,档案费管理台账!$D$4:$H$1000,5,0),0))</f>
        <v>0</v>
      </c>
      <c r="I227" s="57"/>
      <c r="J227" s="57"/>
      <c r="K227" s="57"/>
      <c r="L227" s="57"/>
      <c r="M227" s="58" t="str">
        <f t="shared" si="42"/>
        <v/>
      </c>
      <c r="N227" s="102"/>
    </row>
    <row r="228" spans="1:14">
      <c r="A228" s="97" t="str">
        <f t="shared" si="39"/>
        <v/>
      </c>
      <c r="B228" s="98" t="str">
        <f t="shared" si="40"/>
        <v/>
      </c>
      <c r="C228" s="99"/>
      <c r="D228" s="100"/>
      <c r="E228" s="100"/>
      <c r="F228" s="57"/>
      <c r="G228" s="58">
        <f t="shared" si="41"/>
        <v>0</v>
      </c>
      <c r="H228" s="58">
        <f>IF(E228="",0,IFERROR(VLOOKUP(E228,档案费管理台账!$D$4:$H$1000,5,0),0))</f>
        <v>0</v>
      </c>
      <c r="I228" s="57"/>
      <c r="J228" s="57"/>
      <c r="K228" s="57"/>
      <c r="L228" s="57"/>
      <c r="M228" s="58" t="str">
        <f t="shared" si="42"/>
        <v/>
      </c>
      <c r="N228" s="102"/>
    </row>
    <row r="229" spans="1:14">
      <c r="A229" s="97" t="str">
        <f t="shared" si="39"/>
        <v/>
      </c>
      <c r="B229" s="98" t="str">
        <f t="shared" si="40"/>
        <v/>
      </c>
      <c r="C229" s="99"/>
      <c r="D229" s="100"/>
      <c r="E229" s="100"/>
      <c r="F229" s="57"/>
      <c r="G229" s="58">
        <f t="shared" si="41"/>
        <v>0</v>
      </c>
      <c r="H229" s="58">
        <f>IF(E229="",0,IFERROR(VLOOKUP(E229,档案费管理台账!$D$4:$H$1000,5,0),0))</f>
        <v>0</v>
      </c>
      <c r="I229" s="57"/>
      <c r="J229" s="57"/>
      <c r="K229" s="57"/>
      <c r="L229" s="57"/>
      <c r="M229" s="58" t="str">
        <f t="shared" si="42"/>
        <v/>
      </c>
      <c r="N229" s="102"/>
    </row>
    <row r="230" spans="1:14">
      <c r="A230" s="97" t="str">
        <f t="shared" si="39"/>
        <v/>
      </c>
      <c r="B230" s="98" t="str">
        <f t="shared" si="40"/>
        <v/>
      </c>
      <c r="C230" s="99"/>
      <c r="D230" s="100"/>
      <c r="E230" s="100"/>
      <c r="F230" s="57"/>
      <c r="G230" s="58">
        <f t="shared" si="41"/>
        <v>0</v>
      </c>
      <c r="H230" s="58">
        <f>IF(E230="",0,IFERROR(VLOOKUP(E230,档案费管理台账!$D$4:$H$1000,5,0),0))</f>
        <v>0</v>
      </c>
      <c r="I230" s="57"/>
      <c r="J230" s="57"/>
      <c r="K230" s="57"/>
      <c r="L230" s="57"/>
      <c r="M230" s="58" t="str">
        <f t="shared" si="42"/>
        <v/>
      </c>
      <c r="N230" s="102"/>
    </row>
    <row r="231" spans="1:14">
      <c r="A231" s="97" t="str">
        <f t="shared" si="39"/>
        <v/>
      </c>
      <c r="B231" s="98" t="str">
        <f t="shared" si="40"/>
        <v/>
      </c>
      <c r="C231" s="99"/>
      <c r="D231" s="100"/>
      <c r="E231" s="100"/>
      <c r="F231" s="57"/>
      <c r="G231" s="58">
        <f t="shared" si="41"/>
        <v>0</v>
      </c>
      <c r="H231" s="58">
        <f>IF(E231="",0,IFERROR(VLOOKUP(E231,档案费管理台账!$D$4:$H$1000,5,0),0))</f>
        <v>0</v>
      </c>
      <c r="I231" s="57"/>
      <c r="J231" s="57"/>
      <c r="K231" s="57"/>
      <c r="L231" s="57"/>
      <c r="M231" s="58" t="str">
        <f t="shared" si="42"/>
        <v/>
      </c>
      <c r="N231" s="102"/>
    </row>
    <row r="232" spans="1:14">
      <c r="A232" s="97" t="str">
        <f t="shared" si="39"/>
        <v/>
      </c>
      <c r="B232" s="98" t="str">
        <f t="shared" si="40"/>
        <v/>
      </c>
      <c r="C232" s="99"/>
      <c r="D232" s="100"/>
      <c r="E232" s="100"/>
      <c r="F232" s="57"/>
      <c r="G232" s="58">
        <f t="shared" si="41"/>
        <v>0</v>
      </c>
      <c r="H232" s="58">
        <f>IF(E232="",0,IFERROR(VLOOKUP(E232,档案费管理台账!$D$4:$H$1000,5,0),0))</f>
        <v>0</v>
      </c>
      <c r="I232" s="57"/>
      <c r="J232" s="57"/>
      <c r="K232" s="57"/>
      <c r="L232" s="57"/>
      <c r="M232" s="58" t="str">
        <f t="shared" si="42"/>
        <v/>
      </c>
      <c r="N232" s="102"/>
    </row>
    <row r="233" spans="1:14">
      <c r="A233" s="97" t="str">
        <f t="shared" si="39"/>
        <v/>
      </c>
      <c r="B233" s="98" t="str">
        <f t="shared" si="40"/>
        <v/>
      </c>
      <c r="C233" s="99"/>
      <c r="D233" s="100"/>
      <c r="E233" s="100"/>
      <c r="F233" s="57"/>
      <c r="G233" s="58">
        <f t="shared" si="41"/>
        <v>0</v>
      </c>
      <c r="H233" s="58">
        <f>IF(E233="",0,IFERROR(VLOOKUP(E233,档案费管理台账!$D$4:$H$1000,5,0),0))</f>
        <v>0</v>
      </c>
      <c r="I233" s="57"/>
      <c r="J233" s="57"/>
      <c r="K233" s="57"/>
      <c r="L233" s="57"/>
      <c r="M233" s="58" t="str">
        <f t="shared" si="42"/>
        <v/>
      </c>
      <c r="N233" s="102"/>
    </row>
    <row r="234" spans="1:14">
      <c r="A234" s="97" t="str">
        <f t="shared" si="39"/>
        <v/>
      </c>
      <c r="B234" s="98" t="str">
        <f t="shared" si="40"/>
        <v/>
      </c>
      <c r="C234" s="99"/>
      <c r="D234" s="100"/>
      <c r="E234" s="100"/>
      <c r="F234" s="57"/>
      <c r="G234" s="58">
        <f t="shared" si="41"/>
        <v>0</v>
      </c>
      <c r="H234" s="58">
        <f>IF(E234="",0,IFERROR(VLOOKUP(E234,档案费管理台账!$D$4:$H$1000,5,0),0))</f>
        <v>0</v>
      </c>
      <c r="I234" s="57"/>
      <c r="J234" s="57"/>
      <c r="K234" s="57"/>
      <c r="L234" s="57"/>
      <c r="M234" s="58" t="str">
        <f t="shared" si="42"/>
        <v/>
      </c>
      <c r="N234" s="102"/>
    </row>
    <row r="235" spans="1:14">
      <c r="A235" s="97" t="str">
        <f t="shared" si="39"/>
        <v/>
      </c>
      <c r="B235" s="98" t="str">
        <f t="shared" si="40"/>
        <v/>
      </c>
      <c r="C235" s="99"/>
      <c r="D235" s="100"/>
      <c r="E235" s="100"/>
      <c r="F235" s="57"/>
      <c r="G235" s="58">
        <f t="shared" si="41"/>
        <v>0</v>
      </c>
      <c r="H235" s="58">
        <f>IF(E235="",0,IFERROR(VLOOKUP(E235,档案费管理台账!$D$4:$H$1000,5,0),0))</f>
        <v>0</v>
      </c>
      <c r="I235" s="57"/>
      <c r="J235" s="57"/>
      <c r="K235" s="57"/>
      <c r="L235" s="57"/>
      <c r="M235" s="58" t="str">
        <f t="shared" si="42"/>
        <v/>
      </c>
      <c r="N235" s="102"/>
    </row>
    <row r="236" spans="1:14">
      <c r="A236" s="97" t="str">
        <f t="shared" si="39"/>
        <v/>
      </c>
      <c r="B236" s="98" t="str">
        <f t="shared" si="40"/>
        <v/>
      </c>
      <c r="C236" s="99"/>
      <c r="D236" s="100"/>
      <c r="E236" s="100"/>
      <c r="F236" s="57"/>
      <c r="G236" s="58">
        <f t="shared" si="41"/>
        <v>0</v>
      </c>
      <c r="H236" s="58">
        <f>IF(E236="",0,IFERROR(VLOOKUP(E236,档案费管理台账!$D$4:$H$1000,5,0),0))</f>
        <v>0</v>
      </c>
      <c r="I236" s="57"/>
      <c r="J236" s="57"/>
      <c r="K236" s="57"/>
      <c r="L236" s="57"/>
      <c r="M236" s="58" t="str">
        <f t="shared" si="42"/>
        <v/>
      </c>
      <c r="N236" s="102"/>
    </row>
    <row r="237" spans="1:14">
      <c r="A237" s="97" t="str">
        <f t="shared" ref="A237:A300" si="43">IF(C237="","",ROW()-42)</f>
        <v/>
      </c>
      <c r="B237" s="98" t="str">
        <f t="shared" ref="B237:B300" si="44">IF(C237="","",MONTH(C237)&amp;"月")</f>
        <v/>
      </c>
      <c r="C237" s="99"/>
      <c r="D237" s="100"/>
      <c r="E237" s="100"/>
      <c r="F237" s="57"/>
      <c r="G237" s="58">
        <f t="shared" ref="G237:G300" si="45">IF(F237="",0,F237*$K$41)</f>
        <v>0</v>
      </c>
      <c r="H237" s="58">
        <f>IF(E237="",0,IFERROR(VLOOKUP(E237,档案费管理台账!$D$4:$H$1000,5,0),0))</f>
        <v>0</v>
      </c>
      <c r="I237" s="57"/>
      <c r="J237" s="57"/>
      <c r="K237" s="57"/>
      <c r="L237" s="57"/>
      <c r="M237" s="58" t="str">
        <f t="shared" ref="M237:M300" si="46">IF(C237="","",ROUND(M236+G237-I237-J237-K237-L237-H237,2))</f>
        <v/>
      </c>
      <c r="N237" s="102"/>
    </row>
    <row r="238" spans="1:14">
      <c r="A238" s="97" t="str">
        <f t="shared" si="43"/>
        <v/>
      </c>
      <c r="B238" s="98" t="str">
        <f t="shared" si="44"/>
        <v/>
      </c>
      <c r="C238" s="99"/>
      <c r="D238" s="100"/>
      <c r="E238" s="100"/>
      <c r="F238" s="57"/>
      <c r="G238" s="58">
        <f t="shared" si="45"/>
        <v>0</v>
      </c>
      <c r="H238" s="58">
        <f>IF(E238="",0,IFERROR(VLOOKUP(E238,档案费管理台账!$D$4:$H$1000,5,0),0))</f>
        <v>0</v>
      </c>
      <c r="I238" s="57"/>
      <c r="J238" s="57"/>
      <c r="K238" s="57"/>
      <c r="L238" s="57"/>
      <c r="M238" s="58" t="str">
        <f t="shared" si="46"/>
        <v/>
      </c>
      <c r="N238" s="102"/>
    </row>
    <row r="239" spans="1:14">
      <c r="A239" s="97" t="str">
        <f t="shared" si="43"/>
        <v/>
      </c>
      <c r="B239" s="98" t="str">
        <f t="shared" si="44"/>
        <v/>
      </c>
      <c r="C239" s="99"/>
      <c r="D239" s="100"/>
      <c r="E239" s="100"/>
      <c r="F239" s="57"/>
      <c r="G239" s="58">
        <f t="shared" si="45"/>
        <v>0</v>
      </c>
      <c r="H239" s="58">
        <f>IF(E239="",0,IFERROR(VLOOKUP(E239,档案费管理台账!$D$4:$H$1000,5,0),0))</f>
        <v>0</v>
      </c>
      <c r="I239" s="57"/>
      <c r="J239" s="57"/>
      <c r="K239" s="57"/>
      <c r="L239" s="57"/>
      <c r="M239" s="58" t="str">
        <f t="shared" si="46"/>
        <v/>
      </c>
      <c r="N239" s="102"/>
    </row>
    <row r="240" spans="1:14">
      <c r="A240" s="97" t="str">
        <f t="shared" si="43"/>
        <v/>
      </c>
      <c r="B240" s="98" t="str">
        <f t="shared" si="44"/>
        <v/>
      </c>
      <c r="C240" s="99"/>
      <c r="D240" s="100"/>
      <c r="E240" s="100"/>
      <c r="F240" s="57"/>
      <c r="G240" s="58">
        <f t="shared" si="45"/>
        <v>0</v>
      </c>
      <c r="H240" s="58">
        <f>IF(E240="",0,IFERROR(VLOOKUP(E240,档案费管理台账!$D$4:$H$1000,5,0),0))</f>
        <v>0</v>
      </c>
      <c r="I240" s="57"/>
      <c r="J240" s="57"/>
      <c r="K240" s="57"/>
      <c r="L240" s="57"/>
      <c r="M240" s="58" t="str">
        <f t="shared" si="46"/>
        <v/>
      </c>
      <c r="N240" s="102"/>
    </row>
    <row r="241" spans="1:14">
      <c r="A241" s="97" t="str">
        <f t="shared" si="43"/>
        <v/>
      </c>
      <c r="B241" s="98" t="str">
        <f t="shared" si="44"/>
        <v/>
      </c>
      <c r="C241" s="99"/>
      <c r="D241" s="100"/>
      <c r="E241" s="100"/>
      <c r="F241" s="57"/>
      <c r="G241" s="58">
        <f t="shared" si="45"/>
        <v>0</v>
      </c>
      <c r="H241" s="58">
        <f>IF(E241="",0,IFERROR(VLOOKUP(E241,档案费管理台账!$D$4:$H$1000,5,0),0))</f>
        <v>0</v>
      </c>
      <c r="I241" s="57"/>
      <c r="J241" s="57"/>
      <c r="K241" s="57"/>
      <c r="L241" s="57"/>
      <c r="M241" s="58" t="str">
        <f t="shared" si="46"/>
        <v/>
      </c>
      <c r="N241" s="102"/>
    </row>
    <row r="242" spans="1:14">
      <c r="A242" s="97" t="str">
        <f t="shared" si="43"/>
        <v/>
      </c>
      <c r="B242" s="98" t="str">
        <f t="shared" si="44"/>
        <v/>
      </c>
      <c r="C242" s="99"/>
      <c r="D242" s="100"/>
      <c r="E242" s="100"/>
      <c r="F242" s="57"/>
      <c r="G242" s="58">
        <f t="shared" si="45"/>
        <v>0</v>
      </c>
      <c r="H242" s="58">
        <f>IF(E242="",0,IFERROR(VLOOKUP(E242,档案费管理台账!$D$4:$H$1000,5,0),0))</f>
        <v>0</v>
      </c>
      <c r="I242" s="57"/>
      <c r="J242" s="57"/>
      <c r="K242" s="57"/>
      <c r="L242" s="57"/>
      <c r="M242" s="58" t="str">
        <f t="shared" si="46"/>
        <v/>
      </c>
      <c r="N242" s="102"/>
    </row>
    <row r="243" spans="1:14">
      <c r="A243" s="97" t="str">
        <f t="shared" si="43"/>
        <v/>
      </c>
      <c r="B243" s="98" t="str">
        <f t="shared" si="44"/>
        <v/>
      </c>
      <c r="C243" s="99"/>
      <c r="D243" s="100"/>
      <c r="E243" s="100"/>
      <c r="F243" s="57"/>
      <c r="G243" s="58">
        <f t="shared" si="45"/>
        <v>0</v>
      </c>
      <c r="H243" s="58">
        <f>IF(E243="",0,IFERROR(VLOOKUP(E243,档案费管理台账!$D$4:$H$1000,5,0),0))</f>
        <v>0</v>
      </c>
      <c r="I243" s="57"/>
      <c r="J243" s="57"/>
      <c r="K243" s="57"/>
      <c r="L243" s="57"/>
      <c r="M243" s="58" t="str">
        <f t="shared" si="46"/>
        <v/>
      </c>
      <c r="N243" s="102"/>
    </row>
    <row r="244" spans="1:14">
      <c r="A244" s="97" t="str">
        <f t="shared" si="43"/>
        <v/>
      </c>
      <c r="B244" s="98" t="str">
        <f t="shared" si="44"/>
        <v/>
      </c>
      <c r="C244" s="99"/>
      <c r="D244" s="100"/>
      <c r="E244" s="100"/>
      <c r="F244" s="57"/>
      <c r="G244" s="58">
        <f t="shared" si="45"/>
        <v>0</v>
      </c>
      <c r="H244" s="58">
        <f>IF(E244="",0,IFERROR(VLOOKUP(E244,档案费管理台账!$D$4:$H$1000,5,0),0))</f>
        <v>0</v>
      </c>
      <c r="I244" s="57"/>
      <c r="J244" s="57"/>
      <c r="K244" s="57"/>
      <c r="L244" s="57"/>
      <c r="M244" s="58" t="str">
        <f t="shared" si="46"/>
        <v/>
      </c>
      <c r="N244" s="102"/>
    </row>
    <row r="245" spans="1:14">
      <c r="A245" s="97" t="str">
        <f t="shared" si="43"/>
        <v/>
      </c>
      <c r="B245" s="98" t="str">
        <f t="shared" si="44"/>
        <v/>
      </c>
      <c r="C245" s="99"/>
      <c r="D245" s="100"/>
      <c r="E245" s="100"/>
      <c r="F245" s="57"/>
      <c r="G245" s="58">
        <f t="shared" si="45"/>
        <v>0</v>
      </c>
      <c r="H245" s="58">
        <f>IF(E245="",0,IFERROR(VLOOKUP(E245,档案费管理台账!$D$4:$H$1000,5,0),0))</f>
        <v>0</v>
      </c>
      <c r="I245" s="57"/>
      <c r="J245" s="57"/>
      <c r="K245" s="57"/>
      <c r="L245" s="57"/>
      <c r="M245" s="58" t="str">
        <f t="shared" si="46"/>
        <v/>
      </c>
      <c r="N245" s="102"/>
    </row>
    <row r="246" spans="1:14">
      <c r="A246" s="97" t="str">
        <f t="shared" si="43"/>
        <v/>
      </c>
      <c r="B246" s="98" t="str">
        <f t="shared" si="44"/>
        <v/>
      </c>
      <c r="C246" s="99"/>
      <c r="D246" s="100"/>
      <c r="E246" s="100"/>
      <c r="F246" s="57"/>
      <c r="G246" s="58">
        <f t="shared" si="45"/>
        <v>0</v>
      </c>
      <c r="H246" s="58">
        <f>IF(E246="",0,IFERROR(VLOOKUP(E246,档案费管理台账!$D$4:$H$1000,5,0),0))</f>
        <v>0</v>
      </c>
      <c r="I246" s="57"/>
      <c r="J246" s="57"/>
      <c r="K246" s="57"/>
      <c r="L246" s="57"/>
      <c r="M246" s="58" t="str">
        <f t="shared" si="46"/>
        <v/>
      </c>
      <c r="N246" s="102"/>
    </row>
    <row r="247" spans="1:14">
      <c r="A247" s="97" t="str">
        <f t="shared" si="43"/>
        <v/>
      </c>
      <c r="B247" s="98" t="str">
        <f t="shared" si="44"/>
        <v/>
      </c>
      <c r="C247" s="99"/>
      <c r="D247" s="100"/>
      <c r="E247" s="100"/>
      <c r="F247" s="57"/>
      <c r="G247" s="58">
        <f t="shared" si="45"/>
        <v>0</v>
      </c>
      <c r="H247" s="58">
        <f>IF(E247="",0,IFERROR(VLOOKUP(E247,档案费管理台账!$D$4:$H$1000,5,0),0))</f>
        <v>0</v>
      </c>
      <c r="I247" s="57"/>
      <c r="J247" s="57"/>
      <c r="K247" s="57"/>
      <c r="L247" s="57"/>
      <c r="M247" s="58" t="str">
        <f t="shared" si="46"/>
        <v/>
      </c>
      <c r="N247" s="102"/>
    </row>
    <row r="248" spans="1:14">
      <c r="A248" s="97" t="str">
        <f t="shared" si="43"/>
        <v/>
      </c>
      <c r="B248" s="98" t="str">
        <f t="shared" si="44"/>
        <v/>
      </c>
      <c r="C248" s="99"/>
      <c r="D248" s="100"/>
      <c r="E248" s="100"/>
      <c r="F248" s="57"/>
      <c r="G248" s="58">
        <f t="shared" si="45"/>
        <v>0</v>
      </c>
      <c r="H248" s="58">
        <f>IF(E248="",0,IFERROR(VLOOKUP(E248,档案费管理台账!$D$4:$H$1000,5,0),0))</f>
        <v>0</v>
      </c>
      <c r="I248" s="57"/>
      <c r="J248" s="57"/>
      <c r="K248" s="57"/>
      <c r="L248" s="57"/>
      <c r="M248" s="58" t="str">
        <f t="shared" si="46"/>
        <v/>
      </c>
      <c r="N248" s="102"/>
    </row>
    <row r="249" spans="1:14">
      <c r="A249" s="97" t="str">
        <f t="shared" si="43"/>
        <v/>
      </c>
      <c r="B249" s="98" t="str">
        <f t="shared" si="44"/>
        <v/>
      </c>
      <c r="C249" s="99"/>
      <c r="D249" s="100"/>
      <c r="E249" s="100"/>
      <c r="F249" s="57"/>
      <c r="G249" s="58">
        <f t="shared" si="45"/>
        <v>0</v>
      </c>
      <c r="H249" s="58">
        <f>IF(E249="",0,IFERROR(VLOOKUP(E249,档案费管理台账!$D$4:$H$1000,5,0),0))</f>
        <v>0</v>
      </c>
      <c r="I249" s="57"/>
      <c r="J249" s="57"/>
      <c r="K249" s="57"/>
      <c r="L249" s="57"/>
      <c r="M249" s="58" t="str">
        <f t="shared" si="46"/>
        <v/>
      </c>
      <c r="N249" s="102"/>
    </row>
    <row r="250" spans="1:14">
      <c r="A250" s="97" t="str">
        <f t="shared" si="43"/>
        <v/>
      </c>
      <c r="B250" s="98" t="str">
        <f t="shared" si="44"/>
        <v/>
      </c>
      <c r="C250" s="99"/>
      <c r="D250" s="100"/>
      <c r="E250" s="100"/>
      <c r="F250" s="57"/>
      <c r="G250" s="58">
        <f t="shared" si="45"/>
        <v>0</v>
      </c>
      <c r="H250" s="58">
        <f>IF(E250="",0,IFERROR(VLOOKUP(E250,档案费管理台账!$D$4:$H$1000,5,0),0))</f>
        <v>0</v>
      </c>
      <c r="I250" s="57"/>
      <c r="J250" s="57"/>
      <c r="K250" s="57"/>
      <c r="L250" s="57"/>
      <c r="M250" s="58" t="str">
        <f t="shared" si="46"/>
        <v/>
      </c>
      <c r="N250" s="102"/>
    </row>
    <row r="251" spans="1:14">
      <c r="A251" s="97" t="str">
        <f t="shared" si="43"/>
        <v/>
      </c>
      <c r="B251" s="98" t="str">
        <f t="shared" si="44"/>
        <v/>
      </c>
      <c r="C251" s="99"/>
      <c r="D251" s="100"/>
      <c r="E251" s="100"/>
      <c r="F251" s="57"/>
      <c r="G251" s="58">
        <f t="shared" si="45"/>
        <v>0</v>
      </c>
      <c r="H251" s="58">
        <f>IF(E251="",0,IFERROR(VLOOKUP(E251,档案费管理台账!$D$4:$H$1000,5,0),0))</f>
        <v>0</v>
      </c>
      <c r="I251" s="57"/>
      <c r="J251" s="57"/>
      <c r="K251" s="57"/>
      <c r="L251" s="57"/>
      <c r="M251" s="58" t="str">
        <f t="shared" si="46"/>
        <v/>
      </c>
      <c r="N251" s="102"/>
    </row>
    <row r="252" spans="1:14">
      <c r="A252" s="97" t="str">
        <f t="shared" si="43"/>
        <v/>
      </c>
      <c r="B252" s="98" t="str">
        <f t="shared" si="44"/>
        <v/>
      </c>
      <c r="C252" s="99"/>
      <c r="D252" s="100"/>
      <c r="E252" s="100"/>
      <c r="F252" s="57"/>
      <c r="G252" s="58">
        <f t="shared" si="45"/>
        <v>0</v>
      </c>
      <c r="H252" s="58">
        <f>IF(E252="",0,IFERROR(VLOOKUP(E252,档案费管理台账!$D$4:$H$1000,5,0),0))</f>
        <v>0</v>
      </c>
      <c r="I252" s="57"/>
      <c r="J252" s="57"/>
      <c r="K252" s="57"/>
      <c r="L252" s="57"/>
      <c r="M252" s="58" t="str">
        <f t="shared" si="46"/>
        <v/>
      </c>
      <c r="N252" s="102"/>
    </row>
    <row r="253" spans="1:14">
      <c r="A253" s="97" t="str">
        <f t="shared" si="43"/>
        <v/>
      </c>
      <c r="B253" s="98" t="str">
        <f t="shared" si="44"/>
        <v/>
      </c>
      <c r="C253" s="99"/>
      <c r="D253" s="100"/>
      <c r="E253" s="100"/>
      <c r="F253" s="57"/>
      <c r="G253" s="58">
        <f t="shared" si="45"/>
        <v>0</v>
      </c>
      <c r="H253" s="58">
        <f>IF(E253="",0,IFERROR(VLOOKUP(E253,档案费管理台账!$D$4:$H$1000,5,0),0))</f>
        <v>0</v>
      </c>
      <c r="I253" s="57"/>
      <c r="J253" s="57"/>
      <c r="K253" s="57"/>
      <c r="L253" s="57"/>
      <c r="M253" s="58" t="str">
        <f t="shared" si="46"/>
        <v/>
      </c>
      <c r="N253" s="102"/>
    </row>
    <row r="254" spans="1:14">
      <c r="A254" s="97" t="str">
        <f t="shared" si="43"/>
        <v/>
      </c>
      <c r="B254" s="98" t="str">
        <f t="shared" si="44"/>
        <v/>
      </c>
      <c r="C254" s="99"/>
      <c r="D254" s="100"/>
      <c r="E254" s="100"/>
      <c r="F254" s="57"/>
      <c r="G254" s="58">
        <f t="shared" si="45"/>
        <v>0</v>
      </c>
      <c r="H254" s="58">
        <f>IF(E254="",0,IFERROR(VLOOKUP(E254,档案费管理台账!$D$4:$H$1000,5,0),0))</f>
        <v>0</v>
      </c>
      <c r="I254" s="57"/>
      <c r="J254" s="57"/>
      <c r="K254" s="57"/>
      <c r="L254" s="57"/>
      <c r="M254" s="58" t="str">
        <f t="shared" si="46"/>
        <v/>
      </c>
      <c r="N254" s="102"/>
    </row>
    <row r="255" spans="1:14">
      <c r="A255" s="97" t="str">
        <f t="shared" si="43"/>
        <v/>
      </c>
      <c r="B255" s="98" t="str">
        <f t="shared" si="44"/>
        <v/>
      </c>
      <c r="C255" s="99"/>
      <c r="D255" s="100"/>
      <c r="E255" s="100"/>
      <c r="F255" s="57"/>
      <c r="G255" s="58">
        <f t="shared" si="45"/>
        <v>0</v>
      </c>
      <c r="H255" s="58">
        <f>IF(E255="",0,IFERROR(VLOOKUP(E255,档案费管理台账!$D$4:$H$1000,5,0),0))</f>
        <v>0</v>
      </c>
      <c r="I255" s="57"/>
      <c r="J255" s="57"/>
      <c r="K255" s="57"/>
      <c r="L255" s="57"/>
      <c r="M255" s="58" t="str">
        <f t="shared" si="46"/>
        <v/>
      </c>
      <c r="N255" s="102"/>
    </row>
    <row r="256" spans="1:14">
      <c r="A256" s="97" t="str">
        <f t="shared" si="43"/>
        <v/>
      </c>
      <c r="B256" s="98" t="str">
        <f t="shared" si="44"/>
        <v/>
      </c>
      <c r="C256" s="99"/>
      <c r="D256" s="100"/>
      <c r="E256" s="100"/>
      <c r="F256" s="57"/>
      <c r="G256" s="58">
        <f t="shared" si="45"/>
        <v>0</v>
      </c>
      <c r="H256" s="58">
        <f>IF(E256="",0,IFERROR(VLOOKUP(E256,档案费管理台账!$D$4:$H$1000,5,0),0))</f>
        <v>0</v>
      </c>
      <c r="I256" s="57"/>
      <c r="J256" s="57"/>
      <c r="K256" s="57"/>
      <c r="L256" s="57"/>
      <c r="M256" s="58" t="str">
        <f t="shared" si="46"/>
        <v/>
      </c>
      <c r="N256" s="102"/>
    </row>
    <row r="257" spans="1:14">
      <c r="A257" s="97" t="str">
        <f t="shared" si="43"/>
        <v/>
      </c>
      <c r="B257" s="98" t="str">
        <f t="shared" si="44"/>
        <v/>
      </c>
      <c r="C257" s="99"/>
      <c r="D257" s="100"/>
      <c r="E257" s="100"/>
      <c r="F257" s="57"/>
      <c r="G257" s="58">
        <f t="shared" si="45"/>
        <v>0</v>
      </c>
      <c r="H257" s="58">
        <f>IF(E257="",0,IFERROR(VLOOKUP(E257,档案费管理台账!$D$4:$H$1000,5,0),0))</f>
        <v>0</v>
      </c>
      <c r="I257" s="57"/>
      <c r="J257" s="57"/>
      <c r="K257" s="57"/>
      <c r="L257" s="57"/>
      <c r="M257" s="58" t="str">
        <f t="shared" si="46"/>
        <v/>
      </c>
      <c r="N257" s="102"/>
    </row>
    <row r="258" spans="1:14">
      <c r="A258" s="97" t="str">
        <f t="shared" si="43"/>
        <v/>
      </c>
      <c r="B258" s="98" t="str">
        <f t="shared" si="44"/>
        <v/>
      </c>
      <c r="C258" s="99"/>
      <c r="D258" s="100"/>
      <c r="E258" s="100"/>
      <c r="F258" s="57"/>
      <c r="G258" s="58">
        <f t="shared" si="45"/>
        <v>0</v>
      </c>
      <c r="H258" s="58">
        <f>IF(E258="",0,IFERROR(VLOOKUP(E258,档案费管理台账!$D$4:$H$1000,5,0),0))</f>
        <v>0</v>
      </c>
      <c r="I258" s="57"/>
      <c r="J258" s="57"/>
      <c r="K258" s="57"/>
      <c r="L258" s="57"/>
      <c r="M258" s="58" t="str">
        <f t="shared" si="46"/>
        <v/>
      </c>
      <c r="N258" s="102"/>
    </row>
    <row r="259" spans="1:14">
      <c r="A259" s="97" t="str">
        <f t="shared" si="43"/>
        <v/>
      </c>
      <c r="B259" s="98" t="str">
        <f t="shared" si="44"/>
        <v/>
      </c>
      <c r="C259" s="99"/>
      <c r="D259" s="100"/>
      <c r="E259" s="100"/>
      <c r="F259" s="57"/>
      <c r="G259" s="58">
        <f t="shared" si="45"/>
        <v>0</v>
      </c>
      <c r="H259" s="58">
        <f>IF(E259="",0,IFERROR(VLOOKUP(E259,档案费管理台账!$D$4:$H$1000,5,0),0))</f>
        <v>0</v>
      </c>
      <c r="I259" s="57"/>
      <c r="J259" s="57"/>
      <c r="K259" s="57"/>
      <c r="L259" s="57"/>
      <c r="M259" s="58" t="str">
        <f t="shared" si="46"/>
        <v/>
      </c>
      <c r="N259" s="102"/>
    </row>
    <row r="260" spans="1:14">
      <c r="A260" s="97" t="str">
        <f t="shared" si="43"/>
        <v/>
      </c>
      <c r="B260" s="98" t="str">
        <f t="shared" si="44"/>
        <v/>
      </c>
      <c r="C260" s="99"/>
      <c r="D260" s="100"/>
      <c r="E260" s="100"/>
      <c r="F260" s="57"/>
      <c r="G260" s="58">
        <f t="shared" si="45"/>
        <v>0</v>
      </c>
      <c r="H260" s="58">
        <f>IF(E260="",0,IFERROR(VLOOKUP(E260,档案费管理台账!$D$4:$H$1000,5,0),0))</f>
        <v>0</v>
      </c>
      <c r="I260" s="57"/>
      <c r="J260" s="57"/>
      <c r="K260" s="57"/>
      <c r="L260" s="57"/>
      <c r="M260" s="58" t="str">
        <f t="shared" si="46"/>
        <v/>
      </c>
      <c r="N260" s="102"/>
    </row>
    <row r="261" spans="1:14">
      <c r="A261" s="97" t="str">
        <f t="shared" si="43"/>
        <v/>
      </c>
      <c r="B261" s="98" t="str">
        <f t="shared" si="44"/>
        <v/>
      </c>
      <c r="C261" s="99"/>
      <c r="D261" s="100"/>
      <c r="E261" s="100"/>
      <c r="F261" s="57"/>
      <c r="G261" s="58">
        <f t="shared" si="45"/>
        <v>0</v>
      </c>
      <c r="H261" s="58">
        <f>IF(E261="",0,IFERROR(VLOOKUP(E261,档案费管理台账!$D$4:$H$1000,5,0),0))</f>
        <v>0</v>
      </c>
      <c r="I261" s="57"/>
      <c r="J261" s="57"/>
      <c r="K261" s="57"/>
      <c r="L261" s="57"/>
      <c r="M261" s="58" t="str">
        <f t="shared" si="46"/>
        <v/>
      </c>
      <c r="N261" s="102"/>
    </row>
    <row r="262" spans="1:14">
      <c r="A262" s="97" t="str">
        <f t="shared" si="43"/>
        <v/>
      </c>
      <c r="B262" s="98" t="str">
        <f t="shared" si="44"/>
        <v/>
      </c>
      <c r="C262" s="99"/>
      <c r="D262" s="100"/>
      <c r="E262" s="100"/>
      <c r="F262" s="57"/>
      <c r="G262" s="58">
        <f t="shared" si="45"/>
        <v>0</v>
      </c>
      <c r="H262" s="58">
        <f>IF(E262="",0,IFERROR(VLOOKUP(E262,档案费管理台账!$D$4:$H$1000,5,0),0))</f>
        <v>0</v>
      </c>
      <c r="I262" s="57"/>
      <c r="J262" s="57"/>
      <c r="K262" s="57"/>
      <c r="L262" s="57"/>
      <c r="M262" s="58" t="str">
        <f t="shared" si="46"/>
        <v/>
      </c>
      <c r="N262" s="102"/>
    </row>
    <row r="263" spans="1:14">
      <c r="A263" s="97" t="str">
        <f t="shared" si="43"/>
        <v/>
      </c>
      <c r="B263" s="98" t="str">
        <f t="shared" si="44"/>
        <v/>
      </c>
      <c r="C263" s="99"/>
      <c r="D263" s="100"/>
      <c r="E263" s="100"/>
      <c r="F263" s="57"/>
      <c r="G263" s="58">
        <f t="shared" si="45"/>
        <v>0</v>
      </c>
      <c r="H263" s="58">
        <f>IF(E263="",0,IFERROR(VLOOKUP(E263,档案费管理台账!$D$4:$H$1000,5,0),0))</f>
        <v>0</v>
      </c>
      <c r="I263" s="57"/>
      <c r="J263" s="57"/>
      <c r="K263" s="57"/>
      <c r="L263" s="57"/>
      <c r="M263" s="58" t="str">
        <f t="shared" si="46"/>
        <v/>
      </c>
      <c r="N263" s="102"/>
    </row>
    <row r="264" spans="1:14">
      <c r="A264" s="97" t="str">
        <f t="shared" si="43"/>
        <v/>
      </c>
      <c r="B264" s="98" t="str">
        <f t="shared" si="44"/>
        <v/>
      </c>
      <c r="C264" s="99"/>
      <c r="D264" s="100"/>
      <c r="E264" s="100"/>
      <c r="F264" s="57"/>
      <c r="G264" s="58">
        <f t="shared" si="45"/>
        <v>0</v>
      </c>
      <c r="H264" s="58">
        <f>IF(E264="",0,IFERROR(VLOOKUP(E264,档案费管理台账!$D$4:$H$1000,5,0),0))</f>
        <v>0</v>
      </c>
      <c r="I264" s="57"/>
      <c r="J264" s="57"/>
      <c r="K264" s="57"/>
      <c r="L264" s="57"/>
      <c r="M264" s="58" t="str">
        <f t="shared" si="46"/>
        <v/>
      </c>
      <c r="N264" s="102"/>
    </row>
    <row r="265" spans="1:14">
      <c r="A265" s="97" t="str">
        <f t="shared" si="43"/>
        <v/>
      </c>
      <c r="B265" s="98" t="str">
        <f t="shared" si="44"/>
        <v/>
      </c>
      <c r="C265" s="99"/>
      <c r="D265" s="100"/>
      <c r="E265" s="100"/>
      <c r="F265" s="57"/>
      <c r="G265" s="58">
        <f t="shared" si="45"/>
        <v>0</v>
      </c>
      <c r="H265" s="58">
        <f>IF(E265="",0,IFERROR(VLOOKUP(E265,档案费管理台账!$D$4:$H$1000,5,0),0))</f>
        <v>0</v>
      </c>
      <c r="I265" s="57"/>
      <c r="J265" s="57"/>
      <c r="K265" s="57"/>
      <c r="L265" s="57"/>
      <c r="M265" s="58" t="str">
        <f t="shared" si="46"/>
        <v/>
      </c>
      <c r="N265" s="102"/>
    </row>
    <row r="266" spans="1:14">
      <c r="A266" s="97" t="str">
        <f t="shared" si="43"/>
        <v/>
      </c>
      <c r="B266" s="98" t="str">
        <f t="shared" si="44"/>
        <v/>
      </c>
      <c r="C266" s="99"/>
      <c r="D266" s="100"/>
      <c r="E266" s="100"/>
      <c r="F266" s="57"/>
      <c r="G266" s="58">
        <f t="shared" si="45"/>
        <v>0</v>
      </c>
      <c r="H266" s="58">
        <f>IF(E266="",0,IFERROR(VLOOKUP(E266,档案费管理台账!$D$4:$H$1000,5,0),0))</f>
        <v>0</v>
      </c>
      <c r="I266" s="57"/>
      <c r="J266" s="57"/>
      <c r="K266" s="57"/>
      <c r="L266" s="57"/>
      <c r="M266" s="58" t="str">
        <f t="shared" si="46"/>
        <v/>
      </c>
      <c r="N266" s="102"/>
    </row>
    <row r="267" spans="1:14">
      <c r="A267" s="97" t="str">
        <f t="shared" si="43"/>
        <v/>
      </c>
      <c r="B267" s="98" t="str">
        <f t="shared" si="44"/>
        <v/>
      </c>
      <c r="C267" s="99"/>
      <c r="D267" s="100"/>
      <c r="E267" s="100"/>
      <c r="F267" s="57"/>
      <c r="G267" s="58">
        <f t="shared" si="45"/>
        <v>0</v>
      </c>
      <c r="H267" s="58">
        <f>IF(E267="",0,IFERROR(VLOOKUP(E267,档案费管理台账!$D$4:$H$1000,5,0),0))</f>
        <v>0</v>
      </c>
      <c r="I267" s="57"/>
      <c r="J267" s="57"/>
      <c r="K267" s="57"/>
      <c r="L267" s="57"/>
      <c r="M267" s="58" t="str">
        <f t="shared" si="46"/>
        <v/>
      </c>
      <c r="N267" s="102"/>
    </row>
    <row r="268" spans="1:14">
      <c r="A268" s="97" t="str">
        <f t="shared" si="43"/>
        <v/>
      </c>
      <c r="B268" s="98" t="str">
        <f t="shared" si="44"/>
        <v/>
      </c>
      <c r="C268" s="99"/>
      <c r="D268" s="100"/>
      <c r="E268" s="100"/>
      <c r="F268" s="57"/>
      <c r="G268" s="58">
        <f t="shared" si="45"/>
        <v>0</v>
      </c>
      <c r="H268" s="58">
        <f>IF(E268="",0,IFERROR(VLOOKUP(E268,档案费管理台账!$D$4:$H$1000,5,0),0))</f>
        <v>0</v>
      </c>
      <c r="I268" s="57"/>
      <c r="J268" s="57"/>
      <c r="K268" s="57"/>
      <c r="L268" s="57"/>
      <c r="M268" s="58" t="str">
        <f t="shared" si="46"/>
        <v/>
      </c>
      <c r="N268" s="102"/>
    </row>
    <row r="269" spans="1:14">
      <c r="A269" s="97" t="str">
        <f t="shared" si="43"/>
        <v/>
      </c>
      <c r="B269" s="98" t="str">
        <f t="shared" si="44"/>
        <v/>
      </c>
      <c r="C269" s="99"/>
      <c r="D269" s="100"/>
      <c r="E269" s="100"/>
      <c r="F269" s="57"/>
      <c r="G269" s="58">
        <f t="shared" si="45"/>
        <v>0</v>
      </c>
      <c r="H269" s="58">
        <f>IF(E269="",0,IFERROR(VLOOKUP(E269,档案费管理台账!$D$4:$H$1000,5,0),0))</f>
        <v>0</v>
      </c>
      <c r="I269" s="57"/>
      <c r="J269" s="57"/>
      <c r="K269" s="57"/>
      <c r="L269" s="57"/>
      <c r="M269" s="58" t="str">
        <f t="shared" si="46"/>
        <v/>
      </c>
      <c r="N269" s="102"/>
    </row>
    <row r="270" spans="1:14">
      <c r="A270" s="97" t="str">
        <f t="shared" si="43"/>
        <v/>
      </c>
      <c r="B270" s="98" t="str">
        <f t="shared" si="44"/>
        <v/>
      </c>
      <c r="C270" s="99"/>
      <c r="D270" s="100"/>
      <c r="E270" s="100"/>
      <c r="F270" s="57"/>
      <c r="G270" s="58">
        <f t="shared" si="45"/>
        <v>0</v>
      </c>
      <c r="H270" s="58">
        <f>IF(E270="",0,IFERROR(VLOOKUP(E270,档案费管理台账!$D$4:$H$1000,5,0),0))</f>
        <v>0</v>
      </c>
      <c r="I270" s="57"/>
      <c r="J270" s="57"/>
      <c r="K270" s="57"/>
      <c r="L270" s="57"/>
      <c r="M270" s="58" t="str">
        <f t="shared" si="46"/>
        <v/>
      </c>
      <c r="N270" s="102"/>
    </row>
    <row r="271" spans="1:14">
      <c r="A271" s="97" t="str">
        <f t="shared" si="43"/>
        <v/>
      </c>
      <c r="B271" s="98" t="str">
        <f t="shared" si="44"/>
        <v/>
      </c>
      <c r="C271" s="99"/>
      <c r="D271" s="100"/>
      <c r="E271" s="100"/>
      <c r="F271" s="57"/>
      <c r="G271" s="58">
        <f t="shared" si="45"/>
        <v>0</v>
      </c>
      <c r="H271" s="58">
        <f>IF(E271="",0,IFERROR(VLOOKUP(E271,档案费管理台账!$D$4:$H$1000,5,0),0))</f>
        <v>0</v>
      </c>
      <c r="I271" s="57"/>
      <c r="J271" s="57"/>
      <c r="K271" s="57"/>
      <c r="L271" s="57"/>
      <c r="M271" s="58" t="str">
        <f t="shared" si="46"/>
        <v/>
      </c>
      <c r="N271" s="102"/>
    </row>
    <row r="272" spans="1:14">
      <c r="A272" s="97" t="str">
        <f t="shared" si="43"/>
        <v/>
      </c>
      <c r="B272" s="98" t="str">
        <f t="shared" si="44"/>
        <v/>
      </c>
      <c r="C272" s="99"/>
      <c r="D272" s="100"/>
      <c r="E272" s="100"/>
      <c r="F272" s="57"/>
      <c r="G272" s="58">
        <f t="shared" si="45"/>
        <v>0</v>
      </c>
      <c r="H272" s="58">
        <f>IF(E272="",0,IFERROR(VLOOKUP(E272,档案费管理台账!$D$4:$H$1000,5,0),0))</f>
        <v>0</v>
      </c>
      <c r="I272" s="57"/>
      <c r="J272" s="57"/>
      <c r="K272" s="57"/>
      <c r="L272" s="57"/>
      <c r="M272" s="58" t="str">
        <f t="shared" si="46"/>
        <v/>
      </c>
      <c r="N272" s="102"/>
    </row>
    <row r="273" spans="1:14">
      <c r="A273" s="97" t="str">
        <f t="shared" si="43"/>
        <v/>
      </c>
      <c r="B273" s="98" t="str">
        <f t="shared" si="44"/>
        <v/>
      </c>
      <c r="C273" s="99"/>
      <c r="D273" s="100"/>
      <c r="E273" s="100"/>
      <c r="F273" s="57"/>
      <c r="G273" s="58">
        <f t="shared" si="45"/>
        <v>0</v>
      </c>
      <c r="H273" s="58">
        <f>IF(E273="",0,IFERROR(VLOOKUP(E273,档案费管理台账!$D$4:$H$1000,5,0),0))</f>
        <v>0</v>
      </c>
      <c r="I273" s="57"/>
      <c r="J273" s="57"/>
      <c r="K273" s="57"/>
      <c r="L273" s="57"/>
      <c r="M273" s="58" t="str">
        <f t="shared" si="46"/>
        <v/>
      </c>
      <c r="N273" s="102"/>
    </row>
    <row r="274" spans="1:14">
      <c r="A274" s="97" t="str">
        <f t="shared" si="43"/>
        <v/>
      </c>
      <c r="B274" s="98" t="str">
        <f t="shared" si="44"/>
        <v/>
      </c>
      <c r="C274" s="99"/>
      <c r="D274" s="100"/>
      <c r="E274" s="100"/>
      <c r="F274" s="57"/>
      <c r="G274" s="58">
        <f t="shared" si="45"/>
        <v>0</v>
      </c>
      <c r="H274" s="58">
        <f>IF(E274="",0,IFERROR(VLOOKUP(E274,档案费管理台账!$D$4:$H$1000,5,0),0))</f>
        <v>0</v>
      </c>
      <c r="I274" s="57"/>
      <c r="J274" s="57"/>
      <c r="K274" s="57"/>
      <c r="L274" s="57"/>
      <c r="M274" s="58" t="str">
        <f t="shared" si="46"/>
        <v/>
      </c>
      <c r="N274" s="102"/>
    </row>
    <row r="275" spans="1:14">
      <c r="A275" s="97" t="str">
        <f t="shared" si="43"/>
        <v/>
      </c>
      <c r="B275" s="98" t="str">
        <f t="shared" si="44"/>
        <v/>
      </c>
      <c r="C275" s="99"/>
      <c r="D275" s="100"/>
      <c r="E275" s="100"/>
      <c r="F275" s="57"/>
      <c r="G275" s="58">
        <f t="shared" si="45"/>
        <v>0</v>
      </c>
      <c r="H275" s="58">
        <f>IF(E275="",0,IFERROR(VLOOKUP(E275,档案费管理台账!$D$4:$H$1000,5,0),0))</f>
        <v>0</v>
      </c>
      <c r="I275" s="57"/>
      <c r="J275" s="57"/>
      <c r="K275" s="57"/>
      <c r="L275" s="57"/>
      <c r="M275" s="58" t="str">
        <f t="shared" si="46"/>
        <v/>
      </c>
      <c r="N275" s="102"/>
    </row>
    <row r="276" spans="1:14">
      <c r="A276" s="97" t="str">
        <f t="shared" si="43"/>
        <v/>
      </c>
      <c r="B276" s="98" t="str">
        <f t="shared" si="44"/>
        <v/>
      </c>
      <c r="C276" s="99"/>
      <c r="D276" s="100"/>
      <c r="E276" s="100"/>
      <c r="F276" s="57"/>
      <c r="G276" s="58">
        <f t="shared" si="45"/>
        <v>0</v>
      </c>
      <c r="H276" s="58">
        <f>IF(E276="",0,IFERROR(VLOOKUP(E276,档案费管理台账!$D$4:$H$1000,5,0),0))</f>
        <v>0</v>
      </c>
      <c r="I276" s="57"/>
      <c r="J276" s="57"/>
      <c r="K276" s="57"/>
      <c r="L276" s="57"/>
      <c r="M276" s="58" t="str">
        <f t="shared" si="46"/>
        <v/>
      </c>
      <c r="N276" s="102"/>
    </row>
    <row r="277" spans="1:14">
      <c r="A277" s="97" t="str">
        <f t="shared" si="43"/>
        <v/>
      </c>
      <c r="B277" s="98" t="str">
        <f t="shared" si="44"/>
        <v/>
      </c>
      <c r="C277" s="99"/>
      <c r="D277" s="100"/>
      <c r="E277" s="100"/>
      <c r="F277" s="57"/>
      <c r="G277" s="58">
        <f t="shared" si="45"/>
        <v>0</v>
      </c>
      <c r="H277" s="58">
        <f>IF(E277="",0,IFERROR(VLOOKUP(E277,档案费管理台账!$D$4:$H$1000,5,0),0))</f>
        <v>0</v>
      </c>
      <c r="I277" s="57"/>
      <c r="J277" s="57"/>
      <c r="K277" s="57"/>
      <c r="L277" s="57"/>
      <c r="M277" s="58" t="str">
        <f t="shared" si="46"/>
        <v/>
      </c>
      <c r="N277" s="102"/>
    </row>
    <row r="278" spans="1:14">
      <c r="A278" s="97" t="str">
        <f t="shared" si="43"/>
        <v/>
      </c>
      <c r="B278" s="98" t="str">
        <f t="shared" si="44"/>
        <v/>
      </c>
      <c r="C278" s="99"/>
      <c r="D278" s="100"/>
      <c r="E278" s="100"/>
      <c r="F278" s="57"/>
      <c r="G278" s="58">
        <f t="shared" si="45"/>
        <v>0</v>
      </c>
      <c r="H278" s="58">
        <f>IF(E278="",0,IFERROR(VLOOKUP(E278,档案费管理台账!$D$4:$H$1000,5,0),0))</f>
        <v>0</v>
      </c>
      <c r="I278" s="57"/>
      <c r="J278" s="57"/>
      <c r="K278" s="57"/>
      <c r="L278" s="57"/>
      <c r="M278" s="58" t="str">
        <f t="shared" si="46"/>
        <v/>
      </c>
      <c r="N278" s="102"/>
    </row>
    <row r="279" spans="1:14">
      <c r="A279" s="97" t="str">
        <f t="shared" si="43"/>
        <v/>
      </c>
      <c r="B279" s="98" t="str">
        <f t="shared" si="44"/>
        <v/>
      </c>
      <c r="C279" s="99"/>
      <c r="D279" s="100"/>
      <c r="E279" s="100"/>
      <c r="F279" s="57"/>
      <c r="G279" s="58">
        <f t="shared" si="45"/>
        <v>0</v>
      </c>
      <c r="H279" s="58">
        <f>IF(E279="",0,IFERROR(VLOOKUP(E279,档案费管理台账!$D$4:$H$1000,5,0),0))</f>
        <v>0</v>
      </c>
      <c r="I279" s="57"/>
      <c r="J279" s="57"/>
      <c r="K279" s="57"/>
      <c r="L279" s="57"/>
      <c r="M279" s="58" t="str">
        <f t="shared" si="46"/>
        <v/>
      </c>
      <c r="N279" s="102"/>
    </row>
    <row r="280" spans="1:14">
      <c r="A280" s="97" t="str">
        <f t="shared" si="43"/>
        <v/>
      </c>
      <c r="B280" s="98" t="str">
        <f t="shared" si="44"/>
        <v/>
      </c>
      <c r="C280" s="99"/>
      <c r="D280" s="100"/>
      <c r="E280" s="100"/>
      <c r="F280" s="57"/>
      <c r="G280" s="58">
        <f t="shared" si="45"/>
        <v>0</v>
      </c>
      <c r="H280" s="58">
        <f>IF(E280="",0,IFERROR(VLOOKUP(E280,档案费管理台账!$D$4:$H$1000,5,0),0))</f>
        <v>0</v>
      </c>
      <c r="I280" s="57"/>
      <c r="J280" s="57"/>
      <c r="K280" s="57"/>
      <c r="L280" s="57"/>
      <c r="M280" s="58" t="str">
        <f t="shared" si="46"/>
        <v/>
      </c>
      <c r="N280" s="102"/>
    </row>
    <row r="281" spans="1:14">
      <c r="A281" s="97" t="str">
        <f t="shared" si="43"/>
        <v/>
      </c>
      <c r="B281" s="98" t="str">
        <f t="shared" si="44"/>
        <v/>
      </c>
      <c r="C281" s="99"/>
      <c r="D281" s="100"/>
      <c r="E281" s="100"/>
      <c r="F281" s="57"/>
      <c r="G281" s="58">
        <f t="shared" si="45"/>
        <v>0</v>
      </c>
      <c r="H281" s="58">
        <f>IF(E281="",0,IFERROR(VLOOKUP(E281,档案费管理台账!$D$4:$H$1000,5,0),0))</f>
        <v>0</v>
      </c>
      <c r="I281" s="57"/>
      <c r="J281" s="57"/>
      <c r="K281" s="57"/>
      <c r="L281" s="57"/>
      <c r="M281" s="58" t="str">
        <f t="shared" si="46"/>
        <v/>
      </c>
      <c r="N281" s="102"/>
    </row>
    <row r="282" spans="1:14">
      <c r="A282" s="97" t="str">
        <f t="shared" si="43"/>
        <v/>
      </c>
      <c r="B282" s="98" t="str">
        <f t="shared" si="44"/>
        <v/>
      </c>
      <c r="C282" s="99"/>
      <c r="D282" s="100"/>
      <c r="E282" s="100"/>
      <c r="F282" s="57"/>
      <c r="G282" s="58">
        <f t="shared" si="45"/>
        <v>0</v>
      </c>
      <c r="H282" s="58">
        <f>IF(E282="",0,IFERROR(VLOOKUP(E282,档案费管理台账!$D$4:$H$1000,5,0),0))</f>
        <v>0</v>
      </c>
      <c r="I282" s="57"/>
      <c r="J282" s="57"/>
      <c r="K282" s="57"/>
      <c r="L282" s="57"/>
      <c r="M282" s="58" t="str">
        <f t="shared" si="46"/>
        <v/>
      </c>
      <c r="N282" s="102"/>
    </row>
    <row r="283" spans="1:14">
      <c r="A283" s="97" t="str">
        <f t="shared" si="43"/>
        <v/>
      </c>
      <c r="B283" s="98" t="str">
        <f t="shared" si="44"/>
        <v/>
      </c>
      <c r="C283" s="99"/>
      <c r="D283" s="100"/>
      <c r="E283" s="100"/>
      <c r="F283" s="57"/>
      <c r="G283" s="58">
        <f t="shared" si="45"/>
        <v>0</v>
      </c>
      <c r="H283" s="58">
        <f>IF(E283="",0,IFERROR(VLOOKUP(E283,档案费管理台账!$D$4:$H$1000,5,0),0))</f>
        <v>0</v>
      </c>
      <c r="I283" s="57"/>
      <c r="J283" s="57"/>
      <c r="K283" s="57"/>
      <c r="L283" s="57"/>
      <c r="M283" s="58" t="str">
        <f t="shared" si="46"/>
        <v/>
      </c>
      <c r="N283" s="102"/>
    </row>
    <row r="284" spans="1:14">
      <c r="A284" s="97" t="str">
        <f t="shared" si="43"/>
        <v/>
      </c>
      <c r="B284" s="98" t="str">
        <f t="shared" si="44"/>
        <v/>
      </c>
      <c r="C284" s="99"/>
      <c r="D284" s="100"/>
      <c r="E284" s="100"/>
      <c r="F284" s="57"/>
      <c r="G284" s="58">
        <f t="shared" si="45"/>
        <v>0</v>
      </c>
      <c r="H284" s="58">
        <f>IF(E284="",0,IFERROR(VLOOKUP(E284,档案费管理台账!$D$4:$H$1000,5,0),0))</f>
        <v>0</v>
      </c>
      <c r="I284" s="57"/>
      <c r="J284" s="57"/>
      <c r="K284" s="57"/>
      <c r="L284" s="57"/>
      <c r="M284" s="58" t="str">
        <f t="shared" si="46"/>
        <v/>
      </c>
      <c r="N284" s="102"/>
    </row>
    <row r="285" spans="1:14">
      <c r="A285" s="97" t="str">
        <f t="shared" si="43"/>
        <v/>
      </c>
      <c r="B285" s="98" t="str">
        <f t="shared" si="44"/>
        <v/>
      </c>
      <c r="C285" s="99"/>
      <c r="D285" s="100"/>
      <c r="E285" s="100"/>
      <c r="F285" s="57"/>
      <c r="G285" s="58">
        <f t="shared" si="45"/>
        <v>0</v>
      </c>
      <c r="H285" s="58">
        <f>IF(E285="",0,IFERROR(VLOOKUP(E285,档案费管理台账!$D$4:$H$1000,5,0),0))</f>
        <v>0</v>
      </c>
      <c r="I285" s="57"/>
      <c r="J285" s="57"/>
      <c r="K285" s="57"/>
      <c r="L285" s="57"/>
      <c r="M285" s="58" t="str">
        <f t="shared" si="46"/>
        <v/>
      </c>
      <c r="N285" s="102"/>
    </row>
    <row r="286" spans="1:14">
      <c r="A286" s="97" t="str">
        <f t="shared" si="43"/>
        <v/>
      </c>
      <c r="B286" s="98" t="str">
        <f t="shared" si="44"/>
        <v/>
      </c>
      <c r="C286" s="99"/>
      <c r="D286" s="100"/>
      <c r="E286" s="100"/>
      <c r="F286" s="57"/>
      <c r="G286" s="58">
        <f t="shared" si="45"/>
        <v>0</v>
      </c>
      <c r="H286" s="58">
        <f>IF(E286="",0,IFERROR(VLOOKUP(E286,档案费管理台账!$D$4:$H$1000,5,0),0))</f>
        <v>0</v>
      </c>
      <c r="I286" s="57"/>
      <c r="J286" s="57"/>
      <c r="K286" s="57"/>
      <c r="L286" s="57"/>
      <c r="M286" s="58" t="str">
        <f t="shared" si="46"/>
        <v/>
      </c>
      <c r="N286" s="102"/>
    </row>
    <row r="287" spans="1:14">
      <c r="A287" s="97" t="str">
        <f t="shared" si="43"/>
        <v/>
      </c>
      <c r="B287" s="98" t="str">
        <f t="shared" si="44"/>
        <v/>
      </c>
      <c r="C287" s="99"/>
      <c r="D287" s="100"/>
      <c r="E287" s="100"/>
      <c r="F287" s="57"/>
      <c r="G287" s="58">
        <f t="shared" si="45"/>
        <v>0</v>
      </c>
      <c r="H287" s="58">
        <f>IF(E287="",0,IFERROR(VLOOKUP(E287,档案费管理台账!$D$4:$H$1000,5,0),0))</f>
        <v>0</v>
      </c>
      <c r="I287" s="57"/>
      <c r="J287" s="57"/>
      <c r="K287" s="57"/>
      <c r="L287" s="57"/>
      <c r="M287" s="58" t="str">
        <f t="shared" si="46"/>
        <v/>
      </c>
      <c r="N287" s="102"/>
    </row>
    <row r="288" spans="1:14">
      <c r="A288" s="97" t="str">
        <f t="shared" si="43"/>
        <v/>
      </c>
      <c r="B288" s="98" t="str">
        <f t="shared" si="44"/>
        <v/>
      </c>
      <c r="C288" s="99"/>
      <c r="D288" s="100"/>
      <c r="E288" s="100"/>
      <c r="F288" s="57"/>
      <c r="G288" s="58">
        <f t="shared" si="45"/>
        <v>0</v>
      </c>
      <c r="H288" s="58">
        <f>IF(E288="",0,IFERROR(VLOOKUP(E288,档案费管理台账!$D$4:$H$1000,5,0),0))</f>
        <v>0</v>
      </c>
      <c r="I288" s="57"/>
      <c r="J288" s="57"/>
      <c r="K288" s="57"/>
      <c r="L288" s="57"/>
      <c r="M288" s="58" t="str">
        <f t="shared" si="46"/>
        <v/>
      </c>
      <c r="N288" s="102"/>
    </row>
    <row r="289" spans="1:14">
      <c r="A289" s="97" t="str">
        <f t="shared" si="43"/>
        <v/>
      </c>
      <c r="B289" s="98" t="str">
        <f t="shared" si="44"/>
        <v/>
      </c>
      <c r="C289" s="99"/>
      <c r="D289" s="100"/>
      <c r="E289" s="100"/>
      <c r="F289" s="57"/>
      <c r="G289" s="58">
        <f t="shared" si="45"/>
        <v>0</v>
      </c>
      <c r="H289" s="58">
        <f>IF(E289="",0,IFERROR(VLOOKUP(E289,档案费管理台账!$D$4:$H$1000,5,0),0))</f>
        <v>0</v>
      </c>
      <c r="I289" s="57"/>
      <c r="J289" s="57"/>
      <c r="K289" s="57"/>
      <c r="L289" s="57"/>
      <c r="M289" s="58" t="str">
        <f t="shared" si="46"/>
        <v/>
      </c>
      <c r="N289" s="102"/>
    </row>
    <row r="290" spans="1:14">
      <c r="A290" s="97" t="str">
        <f t="shared" si="43"/>
        <v/>
      </c>
      <c r="B290" s="98" t="str">
        <f t="shared" si="44"/>
        <v/>
      </c>
      <c r="C290" s="99"/>
      <c r="D290" s="100"/>
      <c r="E290" s="100"/>
      <c r="F290" s="57"/>
      <c r="G290" s="58">
        <f t="shared" si="45"/>
        <v>0</v>
      </c>
      <c r="H290" s="58">
        <f>IF(E290="",0,IFERROR(VLOOKUP(E290,档案费管理台账!$D$4:$H$1000,5,0),0))</f>
        <v>0</v>
      </c>
      <c r="I290" s="57"/>
      <c r="J290" s="57"/>
      <c r="K290" s="57"/>
      <c r="L290" s="57"/>
      <c r="M290" s="58" t="str">
        <f t="shared" si="46"/>
        <v/>
      </c>
      <c r="N290" s="102"/>
    </row>
    <row r="291" spans="1:14">
      <c r="A291" s="97" t="str">
        <f t="shared" si="43"/>
        <v/>
      </c>
      <c r="B291" s="98" t="str">
        <f t="shared" si="44"/>
        <v/>
      </c>
      <c r="C291" s="99"/>
      <c r="D291" s="100"/>
      <c r="E291" s="100"/>
      <c r="F291" s="57"/>
      <c r="G291" s="58">
        <f t="shared" si="45"/>
        <v>0</v>
      </c>
      <c r="H291" s="58">
        <f>IF(E291="",0,IFERROR(VLOOKUP(E291,档案费管理台账!$D$4:$H$1000,5,0),0))</f>
        <v>0</v>
      </c>
      <c r="I291" s="57"/>
      <c r="J291" s="57"/>
      <c r="K291" s="57"/>
      <c r="L291" s="57"/>
      <c r="M291" s="58" t="str">
        <f t="shared" si="46"/>
        <v/>
      </c>
      <c r="N291" s="102"/>
    </row>
    <row r="292" spans="1:14">
      <c r="A292" s="97" t="str">
        <f t="shared" si="43"/>
        <v/>
      </c>
      <c r="B292" s="98" t="str">
        <f t="shared" si="44"/>
        <v/>
      </c>
      <c r="C292" s="99"/>
      <c r="D292" s="100"/>
      <c r="E292" s="100"/>
      <c r="F292" s="57"/>
      <c r="G292" s="58">
        <f t="shared" si="45"/>
        <v>0</v>
      </c>
      <c r="H292" s="58">
        <f>IF(E292="",0,IFERROR(VLOOKUP(E292,档案费管理台账!$D$4:$H$1000,5,0),0))</f>
        <v>0</v>
      </c>
      <c r="I292" s="57"/>
      <c r="J292" s="57"/>
      <c r="K292" s="57"/>
      <c r="L292" s="57"/>
      <c r="M292" s="58" t="str">
        <f t="shared" si="46"/>
        <v/>
      </c>
      <c r="N292" s="102"/>
    </row>
    <row r="293" spans="1:14">
      <c r="A293" s="97" t="str">
        <f t="shared" si="43"/>
        <v/>
      </c>
      <c r="B293" s="98" t="str">
        <f t="shared" si="44"/>
        <v/>
      </c>
      <c r="C293" s="99"/>
      <c r="D293" s="100"/>
      <c r="E293" s="100"/>
      <c r="F293" s="57"/>
      <c r="G293" s="58">
        <f t="shared" si="45"/>
        <v>0</v>
      </c>
      <c r="H293" s="58">
        <f>IF(E293="",0,IFERROR(VLOOKUP(E293,档案费管理台账!$D$4:$H$1000,5,0),0))</f>
        <v>0</v>
      </c>
      <c r="I293" s="57"/>
      <c r="J293" s="57"/>
      <c r="K293" s="57"/>
      <c r="L293" s="57"/>
      <c r="M293" s="58" t="str">
        <f t="shared" si="46"/>
        <v/>
      </c>
      <c r="N293" s="102"/>
    </row>
    <row r="294" spans="1:14">
      <c r="A294" s="97" t="str">
        <f t="shared" si="43"/>
        <v/>
      </c>
      <c r="B294" s="98" t="str">
        <f t="shared" si="44"/>
        <v/>
      </c>
      <c r="C294" s="99"/>
      <c r="D294" s="100"/>
      <c r="E294" s="100"/>
      <c r="F294" s="57"/>
      <c r="G294" s="58">
        <f t="shared" si="45"/>
        <v>0</v>
      </c>
      <c r="H294" s="58">
        <f>IF(E294="",0,IFERROR(VLOOKUP(E294,档案费管理台账!$D$4:$H$1000,5,0),0))</f>
        <v>0</v>
      </c>
      <c r="I294" s="57"/>
      <c r="J294" s="57"/>
      <c r="K294" s="57"/>
      <c r="L294" s="57"/>
      <c r="M294" s="58" t="str">
        <f t="shared" si="46"/>
        <v/>
      </c>
      <c r="N294" s="102"/>
    </row>
    <row r="295" spans="1:14">
      <c r="A295" s="97" t="str">
        <f t="shared" si="43"/>
        <v/>
      </c>
      <c r="B295" s="98" t="str">
        <f t="shared" si="44"/>
        <v/>
      </c>
      <c r="C295" s="99"/>
      <c r="D295" s="100"/>
      <c r="E295" s="100"/>
      <c r="F295" s="57"/>
      <c r="G295" s="58">
        <f t="shared" si="45"/>
        <v>0</v>
      </c>
      <c r="H295" s="58">
        <f>IF(E295="",0,IFERROR(VLOOKUP(E295,档案费管理台账!$D$4:$H$1000,5,0),0))</f>
        <v>0</v>
      </c>
      <c r="I295" s="57"/>
      <c r="J295" s="57"/>
      <c r="K295" s="57"/>
      <c r="L295" s="57"/>
      <c r="M295" s="58" t="str">
        <f t="shared" si="46"/>
        <v/>
      </c>
      <c r="N295" s="102"/>
    </row>
    <row r="296" spans="1:14">
      <c r="A296" s="97" t="str">
        <f t="shared" si="43"/>
        <v/>
      </c>
      <c r="B296" s="98" t="str">
        <f t="shared" si="44"/>
        <v/>
      </c>
      <c r="C296" s="99"/>
      <c r="D296" s="100"/>
      <c r="E296" s="100"/>
      <c r="F296" s="57"/>
      <c r="G296" s="58">
        <f t="shared" si="45"/>
        <v>0</v>
      </c>
      <c r="H296" s="58">
        <f>IF(E296="",0,IFERROR(VLOOKUP(E296,档案费管理台账!$D$4:$H$1000,5,0),0))</f>
        <v>0</v>
      </c>
      <c r="I296" s="57"/>
      <c r="J296" s="57"/>
      <c r="K296" s="57"/>
      <c r="L296" s="57"/>
      <c r="M296" s="58" t="str">
        <f t="shared" si="46"/>
        <v/>
      </c>
      <c r="N296" s="102"/>
    </row>
    <row r="297" spans="1:14">
      <c r="A297" s="97" t="str">
        <f t="shared" si="43"/>
        <v/>
      </c>
      <c r="B297" s="98" t="str">
        <f t="shared" si="44"/>
        <v/>
      </c>
      <c r="C297" s="99"/>
      <c r="D297" s="100"/>
      <c r="E297" s="100"/>
      <c r="F297" s="57"/>
      <c r="G297" s="58">
        <f t="shared" si="45"/>
        <v>0</v>
      </c>
      <c r="H297" s="58">
        <f>IF(E297="",0,IFERROR(VLOOKUP(E297,档案费管理台账!$D$4:$H$1000,5,0),0))</f>
        <v>0</v>
      </c>
      <c r="I297" s="57"/>
      <c r="J297" s="57"/>
      <c r="K297" s="57"/>
      <c r="L297" s="57"/>
      <c r="M297" s="58" t="str">
        <f t="shared" si="46"/>
        <v/>
      </c>
      <c r="N297" s="102"/>
    </row>
    <row r="298" spans="1:14">
      <c r="A298" s="97" t="str">
        <f t="shared" si="43"/>
        <v/>
      </c>
      <c r="B298" s="98" t="str">
        <f t="shared" si="44"/>
        <v/>
      </c>
      <c r="C298" s="99"/>
      <c r="D298" s="100"/>
      <c r="E298" s="100"/>
      <c r="F298" s="57"/>
      <c r="G298" s="58">
        <f t="shared" si="45"/>
        <v>0</v>
      </c>
      <c r="H298" s="58">
        <f>IF(E298="",0,IFERROR(VLOOKUP(E298,档案费管理台账!$D$4:$H$1000,5,0),0))</f>
        <v>0</v>
      </c>
      <c r="I298" s="57"/>
      <c r="J298" s="57"/>
      <c r="K298" s="57"/>
      <c r="L298" s="57"/>
      <c r="M298" s="58" t="str">
        <f t="shared" si="46"/>
        <v/>
      </c>
      <c r="N298" s="102"/>
    </row>
    <row r="299" spans="1:14">
      <c r="A299" s="97" t="str">
        <f t="shared" si="43"/>
        <v/>
      </c>
      <c r="B299" s="98" t="str">
        <f t="shared" si="44"/>
        <v/>
      </c>
      <c r="C299" s="99"/>
      <c r="D299" s="100"/>
      <c r="E299" s="100"/>
      <c r="F299" s="57"/>
      <c r="G299" s="58">
        <f t="shared" si="45"/>
        <v>0</v>
      </c>
      <c r="H299" s="58">
        <f>IF(E299="",0,IFERROR(VLOOKUP(E299,档案费管理台账!$D$4:$H$1000,5,0),0))</f>
        <v>0</v>
      </c>
      <c r="I299" s="57"/>
      <c r="J299" s="57"/>
      <c r="K299" s="57"/>
      <c r="L299" s="57"/>
      <c r="M299" s="58" t="str">
        <f t="shared" si="46"/>
        <v/>
      </c>
      <c r="N299" s="102"/>
    </row>
    <row r="300" spans="1:14">
      <c r="A300" s="97" t="str">
        <f t="shared" si="43"/>
        <v/>
      </c>
      <c r="B300" s="98" t="str">
        <f t="shared" si="44"/>
        <v/>
      </c>
      <c r="C300" s="99"/>
      <c r="D300" s="100"/>
      <c r="E300" s="100"/>
      <c r="F300" s="57"/>
      <c r="G300" s="58">
        <f t="shared" si="45"/>
        <v>0</v>
      </c>
      <c r="H300" s="58">
        <f>IF(E300="",0,IFERROR(VLOOKUP(E300,档案费管理台账!$D$4:$H$1000,5,0),0))</f>
        <v>0</v>
      </c>
      <c r="I300" s="57"/>
      <c r="J300" s="57"/>
      <c r="K300" s="57"/>
      <c r="L300" s="57"/>
      <c r="M300" s="58" t="str">
        <f t="shared" si="46"/>
        <v/>
      </c>
      <c r="N300" s="102"/>
    </row>
    <row r="301" spans="1:14">
      <c r="A301" s="97" t="str">
        <f t="shared" ref="A301:A364" si="47">IF(C301="","",ROW()-42)</f>
        <v/>
      </c>
      <c r="B301" s="98" t="str">
        <f t="shared" ref="B301:B364" si="48">IF(C301="","",MONTH(C301)&amp;"月")</f>
        <v/>
      </c>
      <c r="C301" s="99"/>
      <c r="D301" s="100"/>
      <c r="E301" s="100"/>
      <c r="F301" s="57"/>
      <c r="G301" s="58">
        <f t="shared" ref="G301:G364" si="49">IF(F301="",0,F301*$K$41)</f>
        <v>0</v>
      </c>
      <c r="H301" s="58">
        <f>IF(E301="",0,IFERROR(VLOOKUP(E301,档案费管理台账!$D$4:$H$1000,5,0),0))</f>
        <v>0</v>
      </c>
      <c r="I301" s="57"/>
      <c r="J301" s="57"/>
      <c r="K301" s="57"/>
      <c r="L301" s="57"/>
      <c r="M301" s="58" t="str">
        <f t="shared" ref="M301:M364" si="50">IF(C301="","",ROUND(M300+G301-I301-J301-K301-L301-H301,2))</f>
        <v/>
      </c>
      <c r="N301" s="102"/>
    </row>
    <row r="302" spans="1:14">
      <c r="A302" s="97" t="str">
        <f t="shared" si="47"/>
        <v/>
      </c>
      <c r="B302" s="98" t="str">
        <f t="shared" si="48"/>
        <v/>
      </c>
      <c r="C302" s="99"/>
      <c r="D302" s="100"/>
      <c r="E302" s="100"/>
      <c r="F302" s="57"/>
      <c r="G302" s="58">
        <f t="shared" si="49"/>
        <v>0</v>
      </c>
      <c r="H302" s="58">
        <f>IF(E302="",0,IFERROR(VLOOKUP(E302,档案费管理台账!$D$4:$H$1000,5,0),0))</f>
        <v>0</v>
      </c>
      <c r="I302" s="57"/>
      <c r="J302" s="57"/>
      <c r="K302" s="57"/>
      <c r="L302" s="57"/>
      <c r="M302" s="58" t="str">
        <f t="shared" si="50"/>
        <v/>
      </c>
      <c r="N302" s="102"/>
    </row>
    <row r="303" spans="1:14">
      <c r="A303" s="97" t="str">
        <f t="shared" si="47"/>
        <v/>
      </c>
      <c r="B303" s="98" t="str">
        <f t="shared" si="48"/>
        <v/>
      </c>
      <c r="C303" s="99"/>
      <c r="D303" s="100"/>
      <c r="E303" s="100"/>
      <c r="F303" s="57"/>
      <c r="G303" s="58">
        <f t="shared" si="49"/>
        <v>0</v>
      </c>
      <c r="H303" s="58">
        <f>IF(E303="",0,IFERROR(VLOOKUP(E303,档案费管理台账!$D$4:$H$1000,5,0),0))</f>
        <v>0</v>
      </c>
      <c r="I303" s="57"/>
      <c r="J303" s="57"/>
      <c r="K303" s="57"/>
      <c r="L303" s="57"/>
      <c r="M303" s="58" t="str">
        <f t="shared" si="50"/>
        <v/>
      </c>
      <c r="N303" s="102"/>
    </row>
    <row r="304" spans="1:14">
      <c r="A304" s="97" t="str">
        <f t="shared" si="47"/>
        <v/>
      </c>
      <c r="B304" s="98" t="str">
        <f t="shared" si="48"/>
        <v/>
      </c>
      <c r="C304" s="99"/>
      <c r="D304" s="100"/>
      <c r="E304" s="100"/>
      <c r="F304" s="57"/>
      <c r="G304" s="58">
        <f t="shared" si="49"/>
        <v>0</v>
      </c>
      <c r="H304" s="58">
        <f>IF(E304="",0,IFERROR(VLOOKUP(E304,档案费管理台账!$D$4:$H$1000,5,0),0))</f>
        <v>0</v>
      </c>
      <c r="I304" s="57"/>
      <c r="J304" s="57"/>
      <c r="K304" s="57"/>
      <c r="L304" s="57"/>
      <c r="M304" s="58" t="str">
        <f t="shared" si="50"/>
        <v/>
      </c>
      <c r="N304" s="102"/>
    </row>
    <row r="305" spans="1:14">
      <c r="A305" s="97" t="str">
        <f t="shared" si="47"/>
        <v/>
      </c>
      <c r="B305" s="98" t="str">
        <f t="shared" si="48"/>
        <v/>
      </c>
      <c r="C305" s="99"/>
      <c r="D305" s="100"/>
      <c r="E305" s="100"/>
      <c r="F305" s="57"/>
      <c r="G305" s="58">
        <f t="shared" si="49"/>
        <v>0</v>
      </c>
      <c r="H305" s="58">
        <f>IF(E305="",0,IFERROR(VLOOKUP(E305,档案费管理台账!$D$4:$H$1000,5,0),0))</f>
        <v>0</v>
      </c>
      <c r="I305" s="57"/>
      <c r="J305" s="57"/>
      <c r="K305" s="57"/>
      <c r="L305" s="57"/>
      <c r="M305" s="58" t="str">
        <f t="shared" si="50"/>
        <v/>
      </c>
      <c r="N305" s="102"/>
    </row>
    <row r="306" spans="1:14">
      <c r="A306" s="97" t="str">
        <f t="shared" si="47"/>
        <v/>
      </c>
      <c r="B306" s="98" t="str">
        <f t="shared" si="48"/>
        <v/>
      </c>
      <c r="C306" s="99"/>
      <c r="D306" s="100"/>
      <c r="E306" s="100"/>
      <c r="F306" s="57"/>
      <c r="G306" s="58">
        <f t="shared" si="49"/>
        <v>0</v>
      </c>
      <c r="H306" s="58">
        <f>IF(E306="",0,IFERROR(VLOOKUP(E306,档案费管理台账!$D$4:$H$1000,5,0),0))</f>
        <v>0</v>
      </c>
      <c r="I306" s="57"/>
      <c r="J306" s="57"/>
      <c r="K306" s="57"/>
      <c r="L306" s="57"/>
      <c r="M306" s="58" t="str">
        <f t="shared" si="50"/>
        <v/>
      </c>
      <c r="N306" s="102"/>
    </row>
    <row r="307" spans="1:14">
      <c r="A307" s="97" t="str">
        <f t="shared" si="47"/>
        <v/>
      </c>
      <c r="B307" s="98" t="str">
        <f t="shared" si="48"/>
        <v/>
      </c>
      <c r="C307" s="99"/>
      <c r="D307" s="100"/>
      <c r="E307" s="100"/>
      <c r="F307" s="57"/>
      <c r="G307" s="58">
        <f t="shared" si="49"/>
        <v>0</v>
      </c>
      <c r="H307" s="58">
        <f>IF(E307="",0,IFERROR(VLOOKUP(E307,档案费管理台账!$D$4:$H$1000,5,0),0))</f>
        <v>0</v>
      </c>
      <c r="I307" s="57"/>
      <c r="J307" s="57"/>
      <c r="K307" s="57"/>
      <c r="L307" s="57"/>
      <c r="M307" s="58" t="str">
        <f t="shared" si="50"/>
        <v/>
      </c>
      <c r="N307" s="102"/>
    </row>
    <row r="308" spans="1:14">
      <c r="A308" s="97" t="str">
        <f t="shared" si="47"/>
        <v/>
      </c>
      <c r="B308" s="98" t="str">
        <f t="shared" si="48"/>
        <v/>
      </c>
      <c r="C308" s="99"/>
      <c r="D308" s="100"/>
      <c r="E308" s="100"/>
      <c r="F308" s="57"/>
      <c r="G308" s="58">
        <f t="shared" si="49"/>
        <v>0</v>
      </c>
      <c r="H308" s="58">
        <f>IF(E308="",0,IFERROR(VLOOKUP(E308,档案费管理台账!$D$4:$H$1000,5,0),0))</f>
        <v>0</v>
      </c>
      <c r="I308" s="57"/>
      <c r="J308" s="57"/>
      <c r="K308" s="57"/>
      <c r="L308" s="57"/>
      <c r="M308" s="58" t="str">
        <f t="shared" si="50"/>
        <v/>
      </c>
      <c r="N308" s="102"/>
    </row>
    <row r="309" spans="1:14">
      <c r="A309" s="97" t="str">
        <f t="shared" si="47"/>
        <v/>
      </c>
      <c r="B309" s="98" t="str">
        <f t="shared" si="48"/>
        <v/>
      </c>
      <c r="C309" s="99"/>
      <c r="D309" s="100"/>
      <c r="E309" s="100"/>
      <c r="F309" s="57"/>
      <c r="G309" s="58">
        <f t="shared" si="49"/>
        <v>0</v>
      </c>
      <c r="H309" s="58">
        <f>IF(E309="",0,IFERROR(VLOOKUP(E309,档案费管理台账!$D$4:$H$1000,5,0),0))</f>
        <v>0</v>
      </c>
      <c r="I309" s="57"/>
      <c r="J309" s="57"/>
      <c r="K309" s="57"/>
      <c r="L309" s="57"/>
      <c r="M309" s="58" t="str">
        <f t="shared" si="50"/>
        <v/>
      </c>
      <c r="N309" s="102"/>
    </row>
    <row r="310" spans="1:14">
      <c r="A310" s="97" t="str">
        <f t="shared" si="47"/>
        <v/>
      </c>
      <c r="B310" s="98" t="str">
        <f t="shared" si="48"/>
        <v/>
      </c>
      <c r="C310" s="99"/>
      <c r="D310" s="100"/>
      <c r="E310" s="100"/>
      <c r="F310" s="57"/>
      <c r="G310" s="58">
        <f t="shared" si="49"/>
        <v>0</v>
      </c>
      <c r="H310" s="58">
        <f>IF(E310="",0,IFERROR(VLOOKUP(E310,档案费管理台账!$D$4:$H$1000,5,0),0))</f>
        <v>0</v>
      </c>
      <c r="I310" s="57"/>
      <c r="J310" s="57"/>
      <c r="K310" s="57"/>
      <c r="L310" s="57"/>
      <c r="M310" s="58" t="str">
        <f t="shared" si="50"/>
        <v/>
      </c>
      <c r="N310" s="102"/>
    </row>
    <row r="311" spans="1:14">
      <c r="A311" s="97" t="str">
        <f t="shared" si="47"/>
        <v/>
      </c>
      <c r="B311" s="98" t="str">
        <f t="shared" si="48"/>
        <v/>
      </c>
      <c r="C311" s="99"/>
      <c r="D311" s="100"/>
      <c r="E311" s="100"/>
      <c r="F311" s="57"/>
      <c r="G311" s="58">
        <f t="shared" si="49"/>
        <v>0</v>
      </c>
      <c r="H311" s="58">
        <f>IF(E311="",0,IFERROR(VLOOKUP(E311,档案费管理台账!$D$4:$H$1000,5,0),0))</f>
        <v>0</v>
      </c>
      <c r="I311" s="57"/>
      <c r="J311" s="57"/>
      <c r="K311" s="57"/>
      <c r="L311" s="57"/>
      <c r="M311" s="58" t="str">
        <f t="shared" si="50"/>
        <v/>
      </c>
      <c r="N311" s="102"/>
    </row>
    <row r="312" spans="1:14">
      <c r="A312" s="97" t="str">
        <f t="shared" si="47"/>
        <v/>
      </c>
      <c r="B312" s="98" t="str">
        <f t="shared" si="48"/>
        <v/>
      </c>
      <c r="C312" s="99"/>
      <c r="D312" s="100"/>
      <c r="E312" s="100"/>
      <c r="F312" s="57"/>
      <c r="G312" s="58">
        <f t="shared" si="49"/>
        <v>0</v>
      </c>
      <c r="H312" s="58">
        <f>IF(E312="",0,IFERROR(VLOOKUP(E312,档案费管理台账!$D$4:$H$1000,5,0),0))</f>
        <v>0</v>
      </c>
      <c r="I312" s="57"/>
      <c r="J312" s="57"/>
      <c r="K312" s="57"/>
      <c r="L312" s="57"/>
      <c r="M312" s="58" t="str">
        <f t="shared" si="50"/>
        <v/>
      </c>
      <c r="N312" s="102"/>
    </row>
    <row r="313" spans="1:14">
      <c r="A313" s="97" t="str">
        <f t="shared" si="47"/>
        <v/>
      </c>
      <c r="B313" s="98" t="str">
        <f t="shared" si="48"/>
        <v/>
      </c>
      <c r="C313" s="99"/>
      <c r="D313" s="100"/>
      <c r="E313" s="100"/>
      <c r="F313" s="57"/>
      <c r="G313" s="58">
        <f t="shared" si="49"/>
        <v>0</v>
      </c>
      <c r="H313" s="58">
        <f>IF(E313="",0,IFERROR(VLOOKUP(E313,档案费管理台账!$D$4:$H$1000,5,0),0))</f>
        <v>0</v>
      </c>
      <c r="I313" s="57"/>
      <c r="J313" s="57"/>
      <c r="K313" s="57"/>
      <c r="L313" s="57"/>
      <c r="M313" s="58" t="str">
        <f t="shared" si="50"/>
        <v/>
      </c>
      <c r="N313" s="102"/>
    </row>
    <row r="314" spans="1:14">
      <c r="A314" s="97" t="str">
        <f t="shared" si="47"/>
        <v/>
      </c>
      <c r="B314" s="98" t="str">
        <f t="shared" si="48"/>
        <v/>
      </c>
      <c r="C314" s="99"/>
      <c r="D314" s="100"/>
      <c r="E314" s="100"/>
      <c r="F314" s="57"/>
      <c r="G314" s="58">
        <f t="shared" si="49"/>
        <v>0</v>
      </c>
      <c r="H314" s="58">
        <f>IF(E314="",0,IFERROR(VLOOKUP(E314,档案费管理台账!$D$4:$H$1000,5,0),0))</f>
        <v>0</v>
      </c>
      <c r="I314" s="57"/>
      <c r="J314" s="57"/>
      <c r="K314" s="57"/>
      <c r="L314" s="57"/>
      <c r="M314" s="58" t="str">
        <f t="shared" si="50"/>
        <v/>
      </c>
      <c r="N314" s="102"/>
    </row>
    <row r="315" spans="1:14">
      <c r="A315" s="97" t="str">
        <f t="shared" si="47"/>
        <v/>
      </c>
      <c r="B315" s="98" t="str">
        <f t="shared" si="48"/>
        <v/>
      </c>
      <c r="C315" s="99"/>
      <c r="D315" s="100"/>
      <c r="E315" s="100"/>
      <c r="F315" s="57"/>
      <c r="G315" s="58">
        <f t="shared" si="49"/>
        <v>0</v>
      </c>
      <c r="H315" s="58">
        <f>IF(E315="",0,IFERROR(VLOOKUP(E315,档案费管理台账!$D$4:$H$1000,5,0),0))</f>
        <v>0</v>
      </c>
      <c r="I315" s="57"/>
      <c r="J315" s="57"/>
      <c r="K315" s="57"/>
      <c r="L315" s="57"/>
      <c r="M315" s="58" t="str">
        <f t="shared" si="50"/>
        <v/>
      </c>
      <c r="N315" s="102"/>
    </row>
    <row r="316" spans="1:14">
      <c r="A316" s="97" t="str">
        <f t="shared" si="47"/>
        <v/>
      </c>
      <c r="B316" s="98" t="str">
        <f t="shared" si="48"/>
        <v/>
      </c>
      <c r="C316" s="99"/>
      <c r="D316" s="100"/>
      <c r="E316" s="100"/>
      <c r="F316" s="57"/>
      <c r="G316" s="58">
        <f t="shared" si="49"/>
        <v>0</v>
      </c>
      <c r="H316" s="58">
        <f>IF(E316="",0,IFERROR(VLOOKUP(E316,档案费管理台账!$D$4:$H$1000,5,0),0))</f>
        <v>0</v>
      </c>
      <c r="I316" s="57"/>
      <c r="J316" s="57"/>
      <c r="K316" s="57"/>
      <c r="L316" s="57"/>
      <c r="M316" s="58" t="str">
        <f t="shared" si="50"/>
        <v/>
      </c>
      <c r="N316" s="102"/>
    </row>
    <row r="317" spans="1:14">
      <c r="A317" s="97" t="str">
        <f t="shared" si="47"/>
        <v/>
      </c>
      <c r="B317" s="98" t="str">
        <f t="shared" si="48"/>
        <v/>
      </c>
      <c r="C317" s="99"/>
      <c r="D317" s="100"/>
      <c r="E317" s="100"/>
      <c r="F317" s="57"/>
      <c r="G317" s="58">
        <f t="shared" si="49"/>
        <v>0</v>
      </c>
      <c r="H317" s="58">
        <f>IF(E317="",0,IFERROR(VLOOKUP(E317,档案费管理台账!$D$4:$H$1000,5,0),0))</f>
        <v>0</v>
      </c>
      <c r="I317" s="57"/>
      <c r="J317" s="57"/>
      <c r="K317" s="57"/>
      <c r="L317" s="57"/>
      <c r="M317" s="58" t="str">
        <f t="shared" si="50"/>
        <v/>
      </c>
      <c r="N317" s="102"/>
    </row>
    <row r="318" spans="1:14">
      <c r="A318" s="97" t="str">
        <f t="shared" si="47"/>
        <v/>
      </c>
      <c r="B318" s="98" t="str">
        <f t="shared" si="48"/>
        <v/>
      </c>
      <c r="C318" s="99"/>
      <c r="D318" s="100"/>
      <c r="E318" s="100"/>
      <c r="F318" s="57"/>
      <c r="G318" s="58">
        <f t="shared" si="49"/>
        <v>0</v>
      </c>
      <c r="H318" s="58">
        <f>IF(E318="",0,IFERROR(VLOOKUP(E318,档案费管理台账!$D$4:$H$1000,5,0),0))</f>
        <v>0</v>
      </c>
      <c r="I318" s="57"/>
      <c r="J318" s="57"/>
      <c r="K318" s="57"/>
      <c r="L318" s="57"/>
      <c r="M318" s="58" t="str">
        <f t="shared" si="50"/>
        <v/>
      </c>
      <c r="N318" s="102"/>
    </row>
    <row r="319" spans="1:14">
      <c r="A319" s="97" t="str">
        <f t="shared" si="47"/>
        <v/>
      </c>
      <c r="B319" s="98" t="str">
        <f t="shared" si="48"/>
        <v/>
      </c>
      <c r="C319" s="99"/>
      <c r="D319" s="100"/>
      <c r="E319" s="100"/>
      <c r="F319" s="57"/>
      <c r="G319" s="58">
        <f t="shared" si="49"/>
        <v>0</v>
      </c>
      <c r="H319" s="58">
        <f>IF(E319="",0,IFERROR(VLOOKUP(E319,档案费管理台账!$D$4:$H$1000,5,0),0))</f>
        <v>0</v>
      </c>
      <c r="I319" s="57"/>
      <c r="J319" s="57"/>
      <c r="K319" s="57"/>
      <c r="L319" s="57"/>
      <c r="M319" s="58" t="str">
        <f t="shared" si="50"/>
        <v/>
      </c>
      <c r="N319" s="102"/>
    </row>
    <row r="320" spans="1:14">
      <c r="A320" s="97" t="str">
        <f t="shared" si="47"/>
        <v/>
      </c>
      <c r="B320" s="98" t="str">
        <f t="shared" si="48"/>
        <v/>
      </c>
      <c r="C320" s="99"/>
      <c r="D320" s="100"/>
      <c r="E320" s="100"/>
      <c r="F320" s="57"/>
      <c r="G320" s="58">
        <f t="shared" si="49"/>
        <v>0</v>
      </c>
      <c r="H320" s="58">
        <f>IF(E320="",0,IFERROR(VLOOKUP(E320,档案费管理台账!$D$4:$H$1000,5,0),0))</f>
        <v>0</v>
      </c>
      <c r="I320" s="57"/>
      <c r="J320" s="57"/>
      <c r="K320" s="57"/>
      <c r="L320" s="57"/>
      <c r="M320" s="58" t="str">
        <f t="shared" si="50"/>
        <v/>
      </c>
      <c r="N320" s="102"/>
    </row>
    <row r="321" spans="1:14">
      <c r="A321" s="97" t="str">
        <f t="shared" si="47"/>
        <v/>
      </c>
      <c r="B321" s="98" t="str">
        <f t="shared" si="48"/>
        <v/>
      </c>
      <c r="C321" s="99"/>
      <c r="D321" s="100"/>
      <c r="E321" s="100"/>
      <c r="F321" s="57"/>
      <c r="G321" s="58">
        <f t="shared" si="49"/>
        <v>0</v>
      </c>
      <c r="H321" s="58">
        <f>IF(E321="",0,IFERROR(VLOOKUP(E321,档案费管理台账!$D$4:$H$1000,5,0),0))</f>
        <v>0</v>
      </c>
      <c r="I321" s="57"/>
      <c r="J321" s="57"/>
      <c r="K321" s="57"/>
      <c r="L321" s="57"/>
      <c r="M321" s="58" t="str">
        <f t="shared" si="50"/>
        <v/>
      </c>
      <c r="N321" s="102"/>
    </row>
    <row r="322" spans="1:14">
      <c r="A322" s="97" t="str">
        <f t="shared" si="47"/>
        <v/>
      </c>
      <c r="B322" s="98" t="str">
        <f t="shared" si="48"/>
        <v/>
      </c>
      <c r="C322" s="99"/>
      <c r="D322" s="100"/>
      <c r="E322" s="100"/>
      <c r="F322" s="57"/>
      <c r="G322" s="58">
        <f t="shared" si="49"/>
        <v>0</v>
      </c>
      <c r="H322" s="58">
        <f>IF(E322="",0,IFERROR(VLOOKUP(E322,档案费管理台账!$D$4:$H$1000,5,0),0))</f>
        <v>0</v>
      </c>
      <c r="I322" s="57"/>
      <c r="J322" s="57"/>
      <c r="K322" s="57"/>
      <c r="L322" s="57"/>
      <c r="M322" s="58" t="str">
        <f t="shared" si="50"/>
        <v/>
      </c>
      <c r="N322" s="102"/>
    </row>
    <row r="323" spans="1:14">
      <c r="A323" s="97" t="str">
        <f t="shared" si="47"/>
        <v/>
      </c>
      <c r="B323" s="98" t="str">
        <f t="shared" si="48"/>
        <v/>
      </c>
      <c r="C323" s="99"/>
      <c r="D323" s="100"/>
      <c r="E323" s="100"/>
      <c r="F323" s="57"/>
      <c r="G323" s="58">
        <f t="shared" si="49"/>
        <v>0</v>
      </c>
      <c r="H323" s="58">
        <f>IF(E323="",0,IFERROR(VLOOKUP(E323,档案费管理台账!$D$4:$H$1000,5,0),0))</f>
        <v>0</v>
      </c>
      <c r="I323" s="57"/>
      <c r="J323" s="57"/>
      <c r="K323" s="57"/>
      <c r="L323" s="57"/>
      <c r="M323" s="58" t="str">
        <f t="shared" si="50"/>
        <v/>
      </c>
      <c r="N323" s="102"/>
    </row>
    <row r="324" spans="1:14">
      <c r="A324" s="97" t="str">
        <f t="shared" si="47"/>
        <v/>
      </c>
      <c r="B324" s="98" t="str">
        <f t="shared" si="48"/>
        <v/>
      </c>
      <c r="C324" s="99"/>
      <c r="D324" s="100"/>
      <c r="E324" s="100"/>
      <c r="F324" s="57"/>
      <c r="G324" s="58">
        <f t="shared" si="49"/>
        <v>0</v>
      </c>
      <c r="H324" s="58">
        <f>IF(E324="",0,IFERROR(VLOOKUP(E324,档案费管理台账!$D$4:$H$1000,5,0),0))</f>
        <v>0</v>
      </c>
      <c r="I324" s="57"/>
      <c r="J324" s="57"/>
      <c r="K324" s="57"/>
      <c r="L324" s="57"/>
      <c r="M324" s="58" t="str">
        <f t="shared" si="50"/>
        <v/>
      </c>
      <c r="N324" s="102"/>
    </row>
    <row r="325" spans="1:14">
      <c r="A325" s="97" t="str">
        <f t="shared" si="47"/>
        <v/>
      </c>
      <c r="B325" s="98" t="str">
        <f t="shared" si="48"/>
        <v/>
      </c>
      <c r="C325" s="99"/>
      <c r="D325" s="100"/>
      <c r="E325" s="100"/>
      <c r="F325" s="57"/>
      <c r="G325" s="58">
        <f t="shared" si="49"/>
        <v>0</v>
      </c>
      <c r="H325" s="58">
        <f>IF(E325="",0,IFERROR(VLOOKUP(E325,档案费管理台账!$D$4:$H$1000,5,0),0))</f>
        <v>0</v>
      </c>
      <c r="I325" s="57"/>
      <c r="J325" s="57"/>
      <c r="K325" s="57"/>
      <c r="L325" s="57"/>
      <c r="M325" s="58" t="str">
        <f t="shared" si="50"/>
        <v/>
      </c>
      <c r="N325" s="102"/>
    </row>
    <row r="326" spans="1:14">
      <c r="A326" s="97" t="str">
        <f t="shared" si="47"/>
        <v/>
      </c>
      <c r="B326" s="98" t="str">
        <f t="shared" si="48"/>
        <v/>
      </c>
      <c r="C326" s="99"/>
      <c r="D326" s="100"/>
      <c r="E326" s="100"/>
      <c r="F326" s="57"/>
      <c r="G326" s="58">
        <f t="shared" si="49"/>
        <v>0</v>
      </c>
      <c r="H326" s="58">
        <f>IF(E326="",0,IFERROR(VLOOKUP(E326,档案费管理台账!$D$4:$H$1000,5,0),0))</f>
        <v>0</v>
      </c>
      <c r="I326" s="57"/>
      <c r="J326" s="57"/>
      <c r="K326" s="57"/>
      <c r="L326" s="57"/>
      <c r="M326" s="58" t="str">
        <f t="shared" si="50"/>
        <v/>
      </c>
      <c r="N326" s="102"/>
    </row>
    <row r="327" spans="1:14">
      <c r="A327" s="97" t="str">
        <f t="shared" si="47"/>
        <v/>
      </c>
      <c r="B327" s="98" t="str">
        <f t="shared" si="48"/>
        <v/>
      </c>
      <c r="C327" s="99"/>
      <c r="D327" s="100"/>
      <c r="E327" s="100"/>
      <c r="F327" s="57"/>
      <c r="G327" s="58">
        <f t="shared" si="49"/>
        <v>0</v>
      </c>
      <c r="H327" s="58">
        <f>IF(E327="",0,IFERROR(VLOOKUP(E327,档案费管理台账!$D$4:$H$1000,5,0),0))</f>
        <v>0</v>
      </c>
      <c r="I327" s="57"/>
      <c r="J327" s="57"/>
      <c r="K327" s="57"/>
      <c r="L327" s="57"/>
      <c r="M327" s="58" t="str">
        <f t="shared" si="50"/>
        <v/>
      </c>
      <c r="N327" s="102"/>
    </row>
    <row r="328" spans="1:14">
      <c r="A328" s="97" t="str">
        <f t="shared" si="47"/>
        <v/>
      </c>
      <c r="B328" s="98" t="str">
        <f t="shared" si="48"/>
        <v/>
      </c>
      <c r="C328" s="99"/>
      <c r="D328" s="100"/>
      <c r="E328" s="100"/>
      <c r="F328" s="57"/>
      <c r="G328" s="58">
        <f t="shared" si="49"/>
        <v>0</v>
      </c>
      <c r="H328" s="58">
        <f>IF(E328="",0,IFERROR(VLOOKUP(E328,档案费管理台账!$D$4:$H$1000,5,0),0))</f>
        <v>0</v>
      </c>
      <c r="I328" s="57"/>
      <c r="J328" s="57"/>
      <c r="K328" s="57"/>
      <c r="L328" s="57"/>
      <c r="M328" s="58" t="str">
        <f t="shared" si="50"/>
        <v/>
      </c>
      <c r="N328" s="102"/>
    </row>
    <row r="329" spans="1:14">
      <c r="A329" s="97" t="str">
        <f t="shared" si="47"/>
        <v/>
      </c>
      <c r="B329" s="98" t="str">
        <f t="shared" si="48"/>
        <v/>
      </c>
      <c r="C329" s="99"/>
      <c r="D329" s="100"/>
      <c r="E329" s="100"/>
      <c r="F329" s="57"/>
      <c r="G329" s="58">
        <f t="shared" si="49"/>
        <v>0</v>
      </c>
      <c r="H329" s="58">
        <f>IF(E329="",0,IFERROR(VLOOKUP(E329,档案费管理台账!$D$4:$H$1000,5,0),0))</f>
        <v>0</v>
      </c>
      <c r="I329" s="57"/>
      <c r="J329" s="57"/>
      <c r="K329" s="57"/>
      <c r="L329" s="57"/>
      <c r="M329" s="58" t="str">
        <f t="shared" si="50"/>
        <v/>
      </c>
      <c r="N329" s="102"/>
    </row>
    <row r="330" spans="1:14">
      <c r="A330" s="97" t="str">
        <f t="shared" si="47"/>
        <v/>
      </c>
      <c r="B330" s="98" t="str">
        <f t="shared" si="48"/>
        <v/>
      </c>
      <c r="C330" s="99"/>
      <c r="D330" s="100"/>
      <c r="E330" s="100"/>
      <c r="F330" s="57"/>
      <c r="G330" s="58">
        <f t="shared" si="49"/>
        <v>0</v>
      </c>
      <c r="H330" s="58">
        <f>IF(E330="",0,IFERROR(VLOOKUP(E330,档案费管理台账!$D$4:$H$1000,5,0),0))</f>
        <v>0</v>
      </c>
      <c r="I330" s="57"/>
      <c r="J330" s="57"/>
      <c r="K330" s="57"/>
      <c r="L330" s="57"/>
      <c r="M330" s="58" t="str">
        <f t="shared" si="50"/>
        <v/>
      </c>
      <c r="N330" s="102"/>
    </row>
    <row r="331" spans="1:14">
      <c r="A331" s="97" t="str">
        <f t="shared" si="47"/>
        <v/>
      </c>
      <c r="B331" s="98" t="str">
        <f t="shared" si="48"/>
        <v/>
      </c>
      <c r="C331" s="99"/>
      <c r="D331" s="100"/>
      <c r="E331" s="100"/>
      <c r="F331" s="57"/>
      <c r="G331" s="58">
        <f t="shared" si="49"/>
        <v>0</v>
      </c>
      <c r="H331" s="58">
        <f>IF(E331="",0,IFERROR(VLOOKUP(E331,档案费管理台账!$D$4:$H$1000,5,0),0))</f>
        <v>0</v>
      </c>
      <c r="I331" s="57"/>
      <c r="J331" s="57"/>
      <c r="K331" s="57"/>
      <c r="L331" s="57"/>
      <c r="M331" s="58" t="str">
        <f t="shared" si="50"/>
        <v/>
      </c>
      <c r="N331" s="102"/>
    </row>
    <row r="332" spans="1:14">
      <c r="A332" s="97" t="str">
        <f t="shared" si="47"/>
        <v/>
      </c>
      <c r="B332" s="98" t="str">
        <f t="shared" si="48"/>
        <v/>
      </c>
      <c r="C332" s="99"/>
      <c r="D332" s="100"/>
      <c r="E332" s="100"/>
      <c r="F332" s="57"/>
      <c r="G332" s="58">
        <f t="shared" si="49"/>
        <v>0</v>
      </c>
      <c r="H332" s="58">
        <f>IF(E332="",0,IFERROR(VLOOKUP(E332,档案费管理台账!$D$4:$H$1000,5,0),0))</f>
        <v>0</v>
      </c>
      <c r="I332" s="57"/>
      <c r="J332" s="57"/>
      <c r="K332" s="57"/>
      <c r="L332" s="57"/>
      <c r="M332" s="58" t="str">
        <f t="shared" si="50"/>
        <v/>
      </c>
      <c r="N332" s="102"/>
    </row>
    <row r="333" spans="1:14">
      <c r="A333" s="97" t="str">
        <f t="shared" si="47"/>
        <v/>
      </c>
      <c r="B333" s="98" t="str">
        <f t="shared" si="48"/>
        <v/>
      </c>
      <c r="C333" s="99"/>
      <c r="D333" s="100"/>
      <c r="E333" s="100"/>
      <c r="F333" s="57"/>
      <c r="G333" s="58">
        <f t="shared" si="49"/>
        <v>0</v>
      </c>
      <c r="H333" s="58">
        <f>IF(E333="",0,IFERROR(VLOOKUP(E333,档案费管理台账!$D$4:$H$1000,5,0),0))</f>
        <v>0</v>
      </c>
      <c r="I333" s="57"/>
      <c r="J333" s="57"/>
      <c r="K333" s="57"/>
      <c r="L333" s="57"/>
      <c r="M333" s="58" t="str">
        <f t="shared" si="50"/>
        <v/>
      </c>
      <c r="N333" s="102"/>
    </row>
    <row r="334" spans="1:14">
      <c r="A334" s="97" t="str">
        <f t="shared" si="47"/>
        <v/>
      </c>
      <c r="B334" s="98" t="str">
        <f t="shared" si="48"/>
        <v/>
      </c>
      <c r="C334" s="99"/>
      <c r="D334" s="100"/>
      <c r="E334" s="100"/>
      <c r="F334" s="57"/>
      <c r="G334" s="58">
        <f t="shared" si="49"/>
        <v>0</v>
      </c>
      <c r="H334" s="58">
        <f>IF(E334="",0,IFERROR(VLOOKUP(E334,档案费管理台账!$D$4:$H$1000,5,0),0))</f>
        <v>0</v>
      </c>
      <c r="I334" s="57"/>
      <c r="J334" s="57"/>
      <c r="K334" s="57"/>
      <c r="L334" s="57"/>
      <c r="M334" s="58" t="str">
        <f t="shared" si="50"/>
        <v/>
      </c>
      <c r="N334" s="102"/>
    </row>
    <row r="335" spans="1:14">
      <c r="A335" s="97" t="str">
        <f t="shared" si="47"/>
        <v/>
      </c>
      <c r="B335" s="98" t="str">
        <f t="shared" si="48"/>
        <v/>
      </c>
      <c r="C335" s="99"/>
      <c r="D335" s="100"/>
      <c r="E335" s="100"/>
      <c r="F335" s="57"/>
      <c r="G335" s="58">
        <f t="shared" si="49"/>
        <v>0</v>
      </c>
      <c r="H335" s="58">
        <f>IF(E335="",0,IFERROR(VLOOKUP(E335,档案费管理台账!$D$4:$H$1000,5,0),0))</f>
        <v>0</v>
      </c>
      <c r="I335" s="57"/>
      <c r="J335" s="57"/>
      <c r="K335" s="57"/>
      <c r="L335" s="57"/>
      <c r="M335" s="58" t="str">
        <f t="shared" si="50"/>
        <v/>
      </c>
      <c r="N335" s="102"/>
    </row>
    <row r="336" spans="1:14">
      <c r="A336" s="97" t="str">
        <f t="shared" si="47"/>
        <v/>
      </c>
      <c r="B336" s="98" t="str">
        <f t="shared" si="48"/>
        <v/>
      </c>
      <c r="C336" s="99"/>
      <c r="D336" s="100"/>
      <c r="E336" s="100"/>
      <c r="F336" s="57"/>
      <c r="G336" s="58">
        <f t="shared" si="49"/>
        <v>0</v>
      </c>
      <c r="H336" s="58">
        <f>IF(E336="",0,IFERROR(VLOOKUP(E336,档案费管理台账!$D$4:$H$1000,5,0),0))</f>
        <v>0</v>
      </c>
      <c r="I336" s="57"/>
      <c r="J336" s="57"/>
      <c r="K336" s="57"/>
      <c r="L336" s="57"/>
      <c r="M336" s="58" t="str">
        <f t="shared" si="50"/>
        <v/>
      </c>
      <c r="N336" s="102"/>
    </row>
    <row r="337" spans="1:14">
      <c r="A337" s="97" t="str">
        <f t="shared" si="47"/>
        <v/>
      </c>
      <c r="B337" s="98" t="str">
        <f t="shared" si="48"/>
        <v/>
      </c>
      <c r="C337" s="99"/>
      <c r="D337" s="100"/>
      <c r="E337" s="100"/>
      <c r="F337" s="57"/>
      <c r="G337" s="58">
        <f t="shared" si="49"/>
        <v>0</v>
      </c>
      <c r="H337" s="58">
        <f>IF(E337="",0,IFERROR(VLOOKUP(E337,档案费管理台账!$D$4:$H$1000,5,0),0))</f>
        <v>0</v>
      </c>
      <c r="I337" s="57"/>
      <c r="J337" s="57"/>
      <c r="K337" s="57"/>
      <c r="L337" s="57"/>
      <c r="M337" s="58" t="str">
        <f t="shared" si="50"/>
        <v/>
      </c>
      <c r="N337" s="102"/>
    </row>
    <row r="338" spans="1:14">
      <c r="A338" s="97" t="str">
        <f t="shared" si="47"/>
        <v/>
      </c>
      <c r="B338" s="98" t="str">
        <f t="shared" si="48"/>
        <v/>
      </c>
      <c r="C338" s="99"/>
      <c r="D338" s="100"/>
      <c r="E338" s="100"/>
      <c r="F338" s="57"/>
      <c r="G338" s="58">
        <f t="shared" si="49"/>
        <v>0</v>
      </c>
      <c r="H338" s="58">
        <f>IF(E338="",0,IFERROR(VLOOKUP(E338,档案费管理台账!$D$4:$H$1000,5,0),0))</f>
        <v>0</v>
      </c>
      <c r="I338" s="57"/>
      <c r="J338" s="57"/>
      <c r="K338" s="57"/>
      <c r="L338" s="57"/>
      <c r="M338" s="58" t="str">
        <f t="shared" si="50"/>
        <v/>
      </c>
      <c r="N338" s="102"/>
    </row>
    <row r="339" spans="1:14">
      <c r="A339" s="97" t="str">
        <f t="shared" si="47"/>
        <v/>
      </c>
      <c r="B339" s="98" t="str">
        <f t="shared" si="48"/>
        <v/>
      </c>
      <c r="C339" s="99"/>
      <c r="D339" s="100"/>
      <c r="E339" s="100"/>
      <c r="F339" s="57"/>
      <c r="G339" s="58">
        <f t="shared" si="49"/>
        <v>0</v>
      </c>
      <c r="H339" s="58">
        <f>IF(E339="",0,IFERROR(VLOOKUP(E339,档案费管理台账!$D$4:$H$1000,5,0),0))</f>
        <v>0</v>
      </c>
      <c r="I339" s="57"/>
      <c r="J339" s="57"/>
      <c r="K339" s="57"/>
      <c r="L339" s="57"/>
      <c r="M339" s="58" t="str">
        <f t="shared" si="50"/>
        <v/>
      </c>
      <c r="N339" s="102"/>
    </row>
    <row r="340" spans="1:14">
      <c r="A340" s="97" t="str">
        <f t="shared" si="47"/>
        <v/>
      </c>
      <c r="B340" s="98" t="str">
        <f t="shared" si="48"/>
        <v/>
      </c>
      <c r="C340" s="99"/>
      <c r="D340" s="100"/>
      <c r="E340" s="100"/>
      <c r="F340" s="57"/>
      <c r="G340" s="58">
        <f t="shared" si="49"/>
        <v>0</v>
      </c>
      <c r="H340" s="58">
        <f>IF(E340="",0,IFERROR(VLOOKUP(E340,档案费管理台账!$D$4:$H$1000,5,0),0))</f>
        <v>0</v>
      </c>
      <c r="I340" s="57"/>
      <c r="J340" s="57"/>
      <c r="K340" s="57"/>
      <c r="L340" s="57"/>
      <c r="M340" s="58" t="str">
        <f t="shared" si="50"/>
        <v/>
      </c>
      <c r="N340" s="102"/>
    </row>
    <row r="341" spans="1:14">
      <c r="A341" s="97" t="str">
        <f t="shared" si="47"/>
        <v/>
      </c>
      <c r="B341" s="98" t="str">
        <f t="shared" si="48"/>
        <v/>
      </c>
      <c r="C341" s="99"/>
      <c r="D341" s="100"/>
      <c r="E341" s="100"/>
      <c r="F341" s="57"/>
      <c r="G341" s="58">
        <f t="shared" si="49"/>
        <v>0</v>
      </c>
      <c r="H341" s="58">
        <f>IF(E341="",0,IFERROR(VLOOKUP(E341,档案费管理台账!$D$4:$H$1000,5,0),0))</f>
        <v>0</v>
      </c>
      <c r="I341" s="57"/>
      <c r="J341" s="57"/>
      <c r="K341" s="57"/>
      <c r="L341" s="57"/>
      <c r="M341" s="58" t="str">
        <f t="shared" si="50"/>
        <v/>
      </c>
      <c r="N341" s="102"/>
    </row>
    <row r="342" spans="1:14">
      <c r="A342" s="97" t="str">
        <f t="shared" si="47"/>
        <v/>
      </c>
      <c r="B342" s="98" t="str">
        <f t="shared" si="48"/>
        <v/>
      </c>
      <c r="C342" s="99"/>
      <c r="D342" s="100"/>
      <c r="E342" s="100"/>
      <c r="F342" s="57"/>
      <c r="G342" s="58">
        <f t="shared" si="49"/>
        <v>0</v>
      </c>
      <c r="H342" s="58">
        <f>IF(E342="",0,IFERROR(VLOOKUP(E342,档案费管理台账!$D$4:$H$1000,5,0),0))</f>
        <v>0</v>
      </c>
      <c r="I342" s="57"/>
      <c r="J342" s="57"/>
      <c r="K342" s="57"/>
      <c r="L342" s="57"/>
      <c r="M342" s="58" t="str">
        <f t="shared" si="50"/>
        <v/>
      </c>
      <c r="N342" s="102"/>
    </row>
    <row r="343" spans="1:14">
      <c r="A343" s="97" t="str">
        <f t="shared" si="47"/>
        <v/>
      </c>
      <c r="B343" s="98" t="str">
        <f t="shared" si="48"/>
        <v/>
      </c>
      <c r="C343" s="99"/>
      <c r="D343" s="100"/>
      <c r="E343" s="100"/>
      <c r="F343" s="57"/>
      <c r="G343" s="58">
        <f t="shared" si="49"/>
        <v>0</v>
      </c>
      <c r="H343" s="58">
        <f>IF(E343="",0,IFERROR(VLOOKUP(E343,档案费管理台账!$D$4:$H$1000,5,0),0))</f>
        <v>0</v>
      </c>
      <c r="I343" s="57"/>
      <c r="J343" s="57"/>
      <c r="K343" s="57"/>
      <c r="L343" s="57"/>
      <c r="M343" s="58" t="str">
        <f t="shared" si="50"/>
        <v/>
      </c>
      <c r="N343" s="102"/>
    </row>
    <row r="344" spans="1:14">
      <c r="A344" s="97" t="str">
        <f t="shared" si="47"/>
        <v/>
      </c>
      <c r="B344" s="98" t="str">
        <f t="shared" si="48"/>
        <v/>
      </c>
      <c r="C344" s="99"/>
      <c r="D344" s="100"/>
      <c r="E344" s="100"/>
      <c r="F344" s="57"/>
      <c r="G344" s="58">
        <f t="shared" si="49"/>
        <v>0</v>
      </c>
      <c r="H344" s="58">
        <f>IF(E344="",0,IFERROR(VLOOKUP(E344,档案费管理台账!$D$4:$H$1000,5,0),0))</f>
        <v>0</v>
      </c>
      <c r="I344" s="57"/>
      <c r="J344" s="57"/>
      <c r="K344" s="57"/>
      <c r="L344" s="57"/>
      <c r="M344" s="58" t="str">
        <f t="shared" si="50"/>
        <v/>
      </c>
      <c r="N344" s="102"/>
    </row>
    <row r="345" spans="1:14">
      <c r="A345" s="97" t="str">
        <f t="shared" si="47"/>
        <v/>
      </c>
      <c r="B345" s="98" t="str">
        <f t="shared" si="48"/>
        <v/>
      </c>
      <c r="C345" s="99"/>
      <c r="D345" s="100"/>
      <c r="E345" s="100"/>
      <c r="F345" s="57"/>
      <c r="G345" s="58">
        <f t="shared" si="49"/>
        <v>0</v>
      </c>
      <c r="H345" s="58">
        <f>IF(E345="",0,IFERROR(VLOOKUP(E345,档案费管理台账!$D$4:$H$1000,5,0),0))</f>
        <v>0</v>
      </c>
      <c r="I345" s="57"/>
      <c r="J345" s="57"/>
      <c r="K345" s="57"/>
      <c r="L345" s="57"/>
      <c r="M345" s="58" t="str">
        <f t="shared" si="50"/>
        <v/>
      </c>
      <c r="N345" s="102"/>
    </row>
    <row r="346" spans="1:14">
      <c r="A346" s="97" t="str">
        <f t="shared" si="47"/>
        <v/>
      </c>
      <c r="B346" s="98" t="str">
        <f t="shared" si="48"/>
        <v/>
      </c>
      <c r="C346" s="99"/>
      <c r="D346" s="100"/>
      <c r="E346" s="100"/>
      <c r="F346" s="57"/>
      <c r="G346" s="58">
        <f t="shared" si="49"/>
        <v>0</v>
      </c>
      <c r="H346" s="58">
        <f>IF(E346="",0,IFERROR(VLOOKUP(E346,档案费管理台账!$D$4:$H$1000,5,0),0))</f>
        <v>0</v>
      </c>
      <c r="I346" s="57"/>
      <c r="J346" s="57"/>
      <c r="K346" s="57"/>
      <c r="L346" s="57"/>
      <c r="M346" s="58" t="str">
        <f t="shared" si="50"/>
        <v/>
      </c>
      <c r="N346" s="102"/>
    </row>
    <row r="347" spans="1:14">
      <c r="A347" s="97" t="str">
        <f t="shared" si="47"/>
        <v/>
      </c>
      <c r="B347" s="98" t="str">
        <f t="shared" si="48"/>
        <v/>
      </c>
      <c r="C347" s="99"/>
      <c r="D347" s="100"/>
      <c r="E347" s="100"/>
      <c r="F347" s="57"/>
      <c r="G347" s="58">
        <f t="shared" si="49"/>
        <v>0</v>
      </c>
      <c r="H347" s="58">
        <f>IF(E347="",0,IFERROR(VLOOKUP(E347,档案费管理台账!$D$4:$H$1000,5,0),0))</f>
        <v>0</v>
      </c>
      <c r="I347" s="57"/>
      <c r="J347" s="57"/>
      <c r="K347" s="57"/>
      <c r="L347" s="57"/>
      <c r="M347" s="58" t="str">
        <f t="shared" si="50"/>
        <v/>
      </c>
      <c r="N347" s="102"/>
    </row>
    <row r="348" spans="1:14">
      <c r="A348" s="97" t="str">
        <f t="shared" si="47"/>
        <v/>
      </c>
      <c r="B348" s="98" t="str">
        <f t="shared" si="48"/>
        <v/>
      </c>
      <c r="C348" s="99"/>
      <c r="D348" s="100"/>
      <c r="E348" s="100"/>
      <c r="F348" s="57"/>
      <c r="G348" s="58">
        <f t="shared" si="49"/>
        <v>0</v>
      </c>
      <c r="H348" s="58">
        <f>IF(E348="",0,IFERROR(VLOOKUP(E348,档案费管理台账!$D$4:$H$1000,5,0),0))</f>
        <v>0</v>
      </c>
      <c r="I348" s="57"/>
      <c r="J348" s="57"/>
      <c r="K348" s="57"/>
      <c r="L348" s="57"/>
      <c r="M348" s="58" t="str">
        <f t="shared" si="50"/>
        <v/>
      </c>
      <c r="N348" s="102"/>
    </row>
    <row r="349" spans="1:14">
      <c r="A349" s="97" t="str">
        <f t="shared" si="47"/>
        <v/>
      </c>
      <c r="B349" s="98" t="str">
        <f t="shared" si="48"/>
        <v/>
      </c>
      <c r="C349" s="99"/>
      <c r="D349" s="100"/>
      <c r="E349" s="100"/>
      <c r="F349" s="57"/>
      <c r="G349" s="58">
        <f t="shared" si="49"/>
        <v>0</v>
      </c>
      <c r="H349" s="58">
        <f>IF(E349="",0,IFERROR(VLOOKUP(E349,档案费管理台账!$D$4:$H$1000,5,0),0))</f>
        <v>0</v>
      </c>
      <c r="I349" s="57"/>
      <c r="J349" s="57"/>
      <c r="K349" s="57"/>
      <c r="L349" s="57"/>
      <c r="M349" s="58" t="str">
        <f t="shared" si="50"/>
        <v/>
      </c>
      <c r="N349" s="102"/>
    </row>
    <row r="350" spans="1:14">
      <c r="A350" s="97" t="str">
        <f t="shared" si="47"/>
        <v/>
      </c>
      <c r="B350" s="98" t="str">
        <f t="shared" si="48"/>
        <v/>
      </c>
      <c r="C350" s="99"/>
      <c r="D350" s="100"/>
      <c r="E350" s="100"/>
      <c r="F350" s="57"/>
      <c r="G350" s="58">
        <f t="shared" si="49"/>
        <v>0</v>
      </c>
      <c r="H350" s="58">
        <f>IF(E350="",0,IFERROR(VLOOKUP(E350,档案费管理台账!$D$4:$H$1000,5,0),0))</f>
        <v>0</v>
      </c>
      <c r="I350" s="57"/>
      <c r="J350" s="57"/>
      <c r="K350" s="57"/>
      <c r="L350" s="57"/>
      <c r="M350" s="58" t="str">
        <f t="shared" si="50"/>
        <v/>
      </c>
      <c r="N350" s="102"/>
    </row>
    <row r="351" spans="1:14">
      <c r="A351" s="97" t="str">
        <f t="shared" si="47"/>
        <v/>
      </c>
      <c r="B351" s="98" t="str">
        <f t="shared" si="48"/>
        <v/>
      </c>
      <c r="C351" s="99"/>
      <c r="D351" s="100"/>
      <c r="E351" s="100"/>
      <c r="F351" s="57"/>
      <c r="G351" s="58">
        <f t="shared" si="49"/>
        <v>0</v>
      </c>
      <c r="H351" s="58">
        <f>IF(E351="",0,IFERROR(VLOOKUP(E351,档案费管理台账!$D$4:$H$1000,5,0),0))</f>
        <v>0</v>
      </c>
      <c r="I351" s="57"/>
      <c r="J351" s="57"/>
      <c r="K351" s="57"/>
      <c r="L351" s="57"/>
      <c r="M351" s="58" t="str">
        <f t="shared" si="50"/>
        <v/>
      </c>
      <c r="N351" s="102"/>
    </row>
    <row r="352" spans="1:14">
      <c r="A352" s="97" t="str">
        <f t="shared" si="47"/>
        <v/>
      </c>
      <c r="B352" s="98" t="str">
        <f t="shared" si="48"/>
        <v/>
      </c>
      <c r="C352" s="99"/>
      <c r="D352" s="100"/>
      <c r="E352" s="100"/>
      <c r="F352" s="57"/>
      <c r="G352" s="58">
        <f t="shared" si="49"/>
        <v>0</v>
      </c>
      <c r="H352" s="58">
        <f>IF(E352="",0,IFERROR(VLOOKUP(E352,档案费管理台账!$D$4:$H$1000,5,0),0))</f>
        <v>0</v>
      </c>
      <c r="I352" s="57"/>
      <c r="J352" s="57"/>
      <c r="K352" s="57"/>
      <c r="L352" s="57"/>
      <c r="M352" s="58" t="str">
        <f t="shared" si="50"/>
        <v/>
      </c>
      <c r="N352" s="102"/>
    </row>
    <row r="353" spans="1:14">
      <c r="A353" s="97" t="str">
        <f t="shared" si="47"/>
        <v/>
      </c>
      <c r="B353" s="98" t="str">
        <f t="shared" si="48"/>
        <v/>
      </c>
      <c r="C353" s="99"/>
      <c r="D353" s="100"/>
      <c r="E353" s="100"/>
      <c r="F353" s="57"/>
      <c r="G353" s="58">
        <f t="shared" si="49"/>
        <v>0</v>
      </c>
      <c r="H353" s="58">
        <f>IF(E353="",0,IFERROR(VLOOKUP(E353,档案费管理台账!$D$4:$H$1000,5,0),0))</f>
        <v>0</v>
      </c>
      <c r="I353" s="57"/>
      <c r="J353" s="57"/>
      <c r="K353" s="57"/>
      <c r="L353" s="57"/>
      <c r="M353" s="58" t="str">
        <f t="shared" si="50"/>
        <v/>
      </c>
      <c r="N353" s="102"/>
    </row>
    <row r="354" spans="1:14">
      <c r="A354" s="97" t="str">
        <f t="shared" si="47"/>
        <v/>
      </c>
      <c r="B354" s="98" t="str">
        <f t="shared" si="48"/>
        <v/>
      </c>
      <c r="C354" s="99"/>
      <c r="D354" s="100"/>
      <c r="E354" s="100"/>
      <c r="F354" s="57"/>
      <c r="G354" s="58">
        <f t="shared" si="49"/>
        <v>0</v>
      </c>
      <c r="H354" s="58">
        <f>IF(E354="",0,IFERROR(VLOOKUP(E354,档案费管理台账!$D$4:$H$1000,5,0),0))</f>
        <v>0</v>
      </c>
      <c r="I354" s="57"/>
      <c r="J354" s="57"/>
      <c r="K354" s="57"/>
      <c r="L354" s="57"/>
      <c r="M354" s="58" t="str">
        <f t="shared" si="50"/>
        <v/>
      </c>
      <c r="N354" s="102"/>
    </row>
    <row r="355" spans="1:14">
      <c r="A355" s="97" t="str">
        <f t="shared" si="47"/>
        <v/>
      </c>
      <c r="B355" s="98" t="str">
        <f t="shared" si="48"/>
        <v/>
      </c>
      <c r="C355" s="99"/>
      <c r="D355" s="100"/>
      <c r="E355" s="100"/>
      <c r="F355" s="57"/>
      <c r="G355" s="58">
        <f t="shared" si="49"/>
        <v>0</v>
      </c>
      <c r="H355" s="58">
        <f>IF(E355="",0,IFERROR(VLOOKUP(E355,档案费管理台账!$D$4:$H$1000,5,0),0))</f>
        <v>0</v>
      </c>
      <c r="I355" s="57"/>
      <c r="J355" s="57"/>
      <c r="K355" s="57"/>
      <c r="L355" s="57"/>
      <c r="M355" s="58" t="str">
        <f t="shared" si="50"/>
        <v/>
      </c>
      <c r="N355" s="102"/>
    </row>
    <row r="356" spans="1:14">
      <c r="A356" s="97" t="str">
        <f t="shared" si="47"/>
        <v/>
      </c>
      <c r="B356" s="98" t="str">
        <f t="shared" si="48"/>
        <v/>
      </c>
      <c r="C356" s="99"/>
      <c r="D356" s="100"/>
      <c r="E356" s="100"/>
      <c r="F356" s="57"/>
      <c r="G356" s="58">
        <f t="shared" si="49"/>
        <v>0</v>
      </c>
      <c r="H356" s="58">
        <f>IF(E356="",0,IFERROR(VLOOKUP(E356,档案费管理台账!$D$4:$H$1000,5,0),0))</f>
        <v>0</v>
      </c>
      <c r="I356" s="57"/>
      <c r="J356" s="57"/>
      <c r="K356" s="57"/>
      <c r="L356" s="57"/>
      <c r="M356" s="58" t="str">
        <f t="shared" si="50"/>
        <v/>
      </c>
      <c r="N356" s="102"/>
    </row>
    <row r="357" spans="1:14">
      <c r="A357" s="97" t="str">
        <f t="shared" si="47"/>
        <v/>
      </c>
      <c r="B357" s="98" t="str">
        <f t="shared" si="48"/>
        <v/>
      </c>
      <c r="C357" s="99"/>
      <c r="D357" s="100"/>
      <c r="E357" s="100"/>
      <c r="F357" s="57"/>
      <c r="G357" s="58">
        <f t="shared" si="49"/>
        <v>0</v>
      </c>
      <c r="H357" s="58">
        <f>IF(E357="",0,IFERROR(VLOOKUP(E357,档案费管理台账!$D$4:$H$1000,5,0),0))</f>
        <v>0</v>
      </c>
      <c r="I357" s="57"/>
      <c r="J357" s="57"/>
      <c r="K357" s="57"/>
      <c r="L357" s="57"/>
      <c r="M357" s="58" t="str">
        <f t="shared" si="50"/>
        <v/>
      </c>
      <c r="N357" s="102"/>
    </row>
    <row r="358" spans="1:14">
      <c r="A358" s="97" t="str">
        <f t="shared" si="47"/>
        <v/>
      </c>
      <c r="B358" s="98" t="str">
        <f t="shared" si="48"/>
        <v/>
      </c>
      <c r="C358" s="99"/>
      <c r="D358" s="100"/>
      <c r="E358" s="100"/>
      <c r="F358" s="57"/>
      <c r="G358" s="58">
        <f t="shared" si="49"/>
        <v>0</v>
      </c>
      <c r="H358" s="58">
        <f>IF(E358="",0,IFERROR(VLOOKUP(E358,档案费管理台账!$D$4:$H$1000,5,0),0))</f>
        <v>0</v>
      </c>
      <c r="I358" s="57"/>
      <c r="J358" s="57"/>
      <c r="K358" s="57"/>
      <c r="L358" s="57"/>
      <c r="M358" s="58" t="str">
        <f t="shared" si="50"/>
        <v/>
      </c>
      <c r="N358" s="102"/>
    </row>
    <row r="359" spans="1:14">
      <c r="A359" s="97" t="str">
        <f t="shared" si="47"/>
        <v/>
      </c>
      <c r="B359" s="98" t="str">
        <f t="shared" si="48"/>
        <v/>
      </c>
      <c r="C359" s="99"/>
      <c r="D359" s="100"/>
      <c r="E359" s="100"/>
      <c r="F359" s="57"/>
      <c r="G359" s="58">
        <f t="shared" si="49"/>
        <v>0</v>
      </c>
      <c r="H359" s="58">
        <f>IF(E359="",0,IFERROR(VLOOKUP(E359,档案费管理台账!$D$4:$H$1000,5,0),0))</f>
        <v>0</v>
      </c>
      <c r="I359" s="57"/>
      <c r="J359" s="57"/>
      <c r="K359" s="57"/>
      <c r="L359" s="57"/>
      <c r="M359" s="58" t="str">
        <f t="shared" si="50"/>
        <v/>
      </c>
      <c r="N359" s="102"/>
    </row>
    <row r="360" spans="1:14">
      <c r="A360" s="97" t="str">
        <f t="shared" si="47"/>
        <v/>
      </c>
      <c r="B360" s="98" t="str">
        <f t="shared" si="48"/>
        <v/>
      </c>
      <c r="C360" s="99"/>
      <c r="D360" s="100"/>
      <c r="E360" s="100"/>
      <c r="F360" s="57"/>
      <c r="G360" s="58">
        <f t="shared" si="49"/>
        <v>0</v>
      </c>
      <c r="H360" s="58">
        <f>IF(E360="",0,IFERROR(VLOOKUP(E360,档案费管理台账!$D$4:$H$1000,5,0),0))</f>
        <v>0</v>
      </c>
      <c r="I360" s="57"/>
      <c r="J360" s="57"/>
      <c r="K360" s="57"/>
      <c r="L360" s="57"/>
      <c r="M360" s="58" t="str">
        <f t="shared" si="50"/>
        <v/>
      </c>
      <c r="N360" s="102"/>
    </row>
    <row r="361" spans="1:14">
      <c r="A361" s="97" t="str">
        <f t="shared" si="47"/>
        <v/>
      </c>
      <c r="B361" s="98" t="str">
        <f t="shared" si="48"/>
        <v/>
      </c>
      <c r="C361" s="99"/>
      <c r="D361" s="100"/>
      <c r="E361" s="100"/>
      <c r="F361" s="57"/>
      <c r="G361" s="58">
        <f t="shared" si="49"/>
        <v>0</v>
      </c>
      <c r="H361" s="58">
        <f>IF(E361="",0,IFERROR(VLOOKUP(E361,档案费管理台账!$D$4:$H$1000,5,0),0))</f>
        <v>0</v>
      </c>
      <c r="I361" s="57"/>
      <c r="J361" s="57"/>
      <c r="K361" s="57"/>
      <c r="L361" s="57"/>
      <c r="M361" s="58" t="str">
        <f t="shared" si="50"/>
        <v/>
      </c>
      <c r="N361" s="102"/>
    </row>
    <row r="362" spans="1:14">
      <c r="A362" s="97" t="str">
        <f t="shared" si="47"/>
        <v/>
      </c>
      <c r="B362" s="98" t="str">
        <f t="shared" si="48"/>
        <v/>
      </c>
      <c r="C362" s="99"/>
      <c r="D362" s="100"/>
      <c r="E362" s="100"/>
      <c r="F362" s="57"/>
      <c r="G362" s="58">
        <f t="shared" si="49"/>
        <v>0</v>
      </c>
      <c r="H362" s="58">
        <f>IF(E362="",0,IFERROR(VLOOKUP(E362,档案费管理台账!$D$4:$H$1000,5,0),0))</f>
        <v>0</v>
      </c>
      <c r="I362" s="57"/>
      <c r="J362" s="57"/>
      <c r="K362" s="57"/>
      <c r="L362" s="57"/>
      <c r="M362" s="58" t="str">
        <f t="shared" si="50"/>
        <v/>
      </c>
      <c r="N362" s="102"/>
    </row>
    <row r="363" spans="1:14">
      <c r="A363" s="97" t="str">
        <f t="shared" si="47"/>
        <v/>
      </c>
      <c r="B363" s="98" t="str">
        <f t="shared" si="48"/>
        <v/>
      </c>
      <c r="C363" s="99"/>
      <c r="D363" s="100"/>
      <c r="E363" s="100"/>
      <c r="F363" s="57"/>
      <c r="G363" s="58">
        <f t="shared" si="49"/>
        <v>0</v>
      </c>
      <c r="H363" s="58">
        <f>IF(E363="",0,IFERROR(VLOOKUP(E363,档案费管理台账!$D$4:$H$1000,5,0),0))</f>
        <v>0</v>
      </c>
      <c r="I363" s="57"/>
      <c r="J363" s="57"/>
      <c r="K363" s="57"/>
      <c r="L363" s="57"/>
      <c r="M363" s="58" t="str">
        <f t="shared" si="50"/>
        <v/>
      </c>
      <c r="N363" s="102"/>
    </row>
    <row r="364" spans="1:14">
      <c r="A364" s="97" t="str">
        <f t="shared" si="47"/>
        <v/>
      </c>
      <c r="B364" s="98" t="str">
        <f t="shared" si="48"/>
        <v/>
      </c>
      <c r="C364" s="99"/>
      <c r="D364" s="100"/>
      <c r="E364" s="100"/>
      <c r="F364" s="57"/>
      <c r="G364" s="58">
        <f t="shared" si="49"/>
        <v>0</v>
      </c>
      <c r="H364" s="58">
        <f>IF(E364="",0,IFERROR(VLOOKUP(E364,档案费管理台账!$D$4:$H$1000,5,0),0))</f>
        <v>0</v>
      </c>
      <c r="I364" s="57"/>
      <c r="J364" s="57"/>
      <c r="K364" s="57"/>
      <c r="L364" s="57"/>
      <c r="M364" s="58" t="str">
        <f t="shared" si="50"/>
        <v/>
      </c>
      <c r="N364" s="102"/>
    </row>
    <row r="365" spans="1:14">
      <c r="A365" s="97" t="str">
        <f t="shared" ref="A365:A428" si="51">IF(C365="","",ROW()-42)</f>
        <v/>
      </c>
      <c r="B365" s="98" t="str">
        <f t="shared" ref="B365:B428" si="52">IF(C365="","",MONTH(C365)&amp;"月")</f>
        <v/>
      </c>
      <c r="C365" s="99"/>
      <c r="D365" s="100"/>
      <c r="E365" s="100"/>
      <c r="F365" s="57"/>
      <c r="G365" s="58">
        <f t="shared" ref="G365:G428" si="53">IF(F365="",0,F365*$K$41)</f>
        <v>0</v>
      </c>
      <c r="H365" s="58">
        <f>IF(E365="",0,IFERROR(VLOOKUP(E365,档案费管理台账!$D$4:$H$1000,5,0),0))</f>
        <v>0</v>
      </c>
      <c r="I365" s="57"/>
      <c r="J365" s="57"/>
      <c r="K365" s="57"/>
      <c r="L365" s="57"/>
      <c r="M365" s="58" t="str">
        <f t="shared" ref="M365:M428" si="54">IF(C365="","",ROUND(M364+G365-I365-J365-K365-L365-H365,2))</f>
        <v/>
      </c>
      <c r="N365" s="102"/>
    </row>
    <row r="366" spans="1:14">
      <c r="A366" s="97" t="str">
        <f t="shared" si="51"/>
        <v/>
      </c>
      <c r="B366" s="98" t="str">
        <f t="shared" si="52"/>
        <v/>
      </c>
      <c r="C366" s="99"/>
      <c r="D366" s="100"/>
      <c r="E366" s="100"/>
      <c r="F366" s="57"/>
      <c r="G366" s="58">
        <f t="shared" si="53"/>
        <v>0</v>
      </c>
      <c r="H366" s="58">
        <f>IF(E366="",0,IFERROR(VLOOKUP(E366,档案费管理台账!$D$4:$H$1000,5,0),0))</f>
        <v>0</v>
      </c>
      <c r="I366" s="57"/>
      <c r="J366" s="57"/>
      <c r="K366" s="57"/>
      <c r="L366" s="57"/>
      <c r="M366" s="58" t="str">
        <f t="shared" si="54"/>
        <v/>
      </c>
      <c r="N366" s="102"/>
    </row>
    <row r="367" spans="1:14">
      <c r="A367" s="97" t="str">
        <f t="shared" si="51"/>
        <v/>
      </c>
      <c r="B367" s="98" t="str">
        <f t="shared" si="52"/>
        <v/>
      </c>
      <c r="C367" s="99"/>
      <c r="D367" s="100"/>
      <c r="E367" s="100"/>
      <c r="F367" s="57"/>
      <c r="G367" s="58">
        <f t="shared" si="53"/>
        <v>0</v>
      </c>
      <c r="H367" s="58">
        <f>IF(E367="",0,IFERROR(VLOOKUP(E367,档案费管理台账!$D$4:$H$1000,5,0),0))</f>
        <v>0</v>
      </c>
      <c r="I367" s="57"/>
      <c r="J367" s="57"/>
      <c r="K367" s="57"/>
      <c r="L367" s="57"/>
      <c r="M367" s="58" t="str">
        <f t="shared" si="54"/>
        <v/>
      </c>
      <c r="N367" s="102"/>
    </row>
    <row r="368" spans="1:14">
      <c r="A368" s="97" t="str">
        <f t="shared" si="51"/>
        <v/>
      </c>
      <c r="B368" s="98" t="str">
        <f t="shared" si="52"/>
        <v/>
      </c>
      <c r="C368" s="99"/>
      <c r="D368" s="100"/>
      <c r="E368" s="100"/>
      <c r="F368" s="57"/>
      <c r="G368" s="58">
        <f t="shared" si="53"/>
        <v>0</v>
      </c>
      <c r="H368" s="58">
        <f>IF(E368="",0,IFERROR(VLOOKUP(E368,档案费管理台账!$D$4:$H$1000,5,0),0))</f>
        <v>0</v>
      </c>
      <c r="I368" s="57"/>
      <c r="J368" s="57"/>
      <c r="K368" s="57"/>
      <c r="L368" s="57"/>
      <c r="M368" s="58" t="str">
        <f t="shared" si="54"/>
        <v/>
      </c>
      <c r="N368" s="102"/>
    </row>
    <row r="369" spans="1:14">
      <c r="A369" s="97" t="str">
        <f t="shared" si="51"/>
        <v/>
      </c>
      <c r="B369" s="98" t="str">
        <f t="shared" si="52"/>
        <v/>
      </c>
      <c r="C369" s="99"/>
      <c r="D369" s="100"/>
      <c r="E369" s="100"/>
      <c r="F369" s="57"/>
      <c r="G369" s="58">
        <f t="shared" si="53"/>
        <v>0</v>
      </c>
      <c r="H369" s="58">
        <f>IF(E369="",0,IFERROR(VLOOKUP(E369,档案费管理台账!$D$4:$H$1000,5,0),0))</f>
        <v>0</v>
      </c>
      <c r="I369" s="57"/>
      <c r="J369" s="57"/>
      <c r="K369" s="57"/>
      <c r="L369" s="57"/>
      <c r="M369" s="58" t="str">
        <f t="shared" si="54"/>
        <v/>
      </c>
      <c r="N369" s="102"/>
    </row>
    <row r="370" spans="1:14">
      <c r="A370" s="97" t="str">
        <f t="shared" si="51"/>
        <v/>
      </c>
      <c r="B370" s="98" t="str">
        <f t="shared" si="52"/>
        <v/>
      </c>
      <c r="C370" s="99"/>
      <c r="D370" s="100"/>
      <c r="E370" s="100"/>
      <c r="F370" s="57"/>
      <c r="G370" s="58">
        <f t="shared" si="53"/>
        <v>0</v>
      </c>
      <c r="H370" s="58">
        <f>IF(E370="",0,IFERROR(VLOOKUP(E370,档案费管理台账!$D$4:$H$1000,5,0),0))</f>
        <v>0</v>
      </c>
      <c r="I370" s="57"/>
      <c r="J370" s="57"/>
      <c r="K370" s="57"/>
      <c r="L370" s="57"/>
      <c r="M370" s="58" t="str">
        <f t="shared" si="54"/>
        <v/>
      </c>
      <c r="N370" s="102"/>
    </row>
    <row r="371" spans="1:14">
      <c r="A371" s="97" t="str">
        <f t="shared" si="51"/>
        <v/>
      </c>
      <c r="B371" s="98" t="str">
        <f t="shared" si="52"/>
        <v/>
      </c>
      <c r="C371" s="99"/>
      <c r="D371" s="100"/>
      <c r="E371" s="100"/>
      <c r="F371" s="57"/>
      <c r="G371" s="58">
        <f t="shared" si="53"/>
        <v>0</v>
      </c>
      <c r="H371" s="58">
        <f>IF(E371="",0,IFERROR(VLOOKUP(E371,档案费管理台账!$D$4:$H$1000,5,0),0))</f>
        <v>0</v>
      </c>
      <c r="I371" s="57"/>
      <c r="J371" s="57"/>
      <c r="K371" s="57"/>
      <c r="L371" s="57"/>
      <c r="M371" s="58" t="str">
        <f t="shared" si="54"/>
        <v/>
      </c>
      <c r="N371" s="102"/>
    </row>
    <row r="372" spans="1:14">
      <c r="A372" s="97" t="str">
        <f t="shared" si="51"/>
        <v/>
      </c>
      <c r="B372" s="98" t="str">
        <f t="shared" si="52"/>
        <v/>
      </c>
      <c r="C372" s="99"/>
      <c r="D372" s="100"/>
      <c r="E372" s="100"/>
      <c r="F372" s="57"/>
      <c r="G372" s="58">
        <f t="shared" si="53"/>
        <v>0</v>
      </c>
      <c r="H372" s="58">
        <f>IF(E372="",0,IFERROR(VLOOKUP(E372,档案费管理台账!$D$4:$H$1000,5,0),0))</f>
        <v>0</v>
      </c>
      <c r="I372" s="57"/>
      <c r="J372" s="57"/>
      <c r="K372" s="57"/>
      <c r="L372" s="57"/>
      <c r="M372" s="58" t="str">
        <f t="shared" si="54"/>
        <v/>
      </c>
      <c r="N372" s="102"/>
    </row>
    <row r="373" spans="1:14">
      <c r="A373" s="97" t="str">
        <f t="shared" si="51"/>
        <v/>
      </c>
      <c r="B373" s="98" t="str">
        <f t="shared" si="52"/>
        <v/>
      </c>
      <c r="C373" s="99"/>
      <c r="D373" s="100"/>
      <c r="E373" s="100"/>
      <c r="F373" s="57"/>
      <c r="G373" s="58">
        <f t="shared" si="53"/>
        <v>0</v>
      </c>
      <c r="H373" s="58">
        <f>IF(E373="",0,IFERROR(VLOOKUP(E373,档案费管理台账!$D$4:$H$1000,5,0),0))</f>
        <v>0</v>
      </c>
      <c r="I373" s="57"/>
      <c r="J373" s="57"/>
      <c r="K373" s="57"/>
      <c r="L373" s="57"/>
      <c r="M373" s="58" t="str">
        <f t="shared" si="54"/>
        <v/>
      </c>
      <c r="N373" s="102"/>
    </row>
    <row r="374" spans="1:14">
      <c r="A374" s="97" t="str">
        <f t="shared" si="51"/>
        <v/>
      </c>
      <c r="B374" s="98" t="str">
        <f t="shared" si="52"/>
        <v/>
      </c>
      <c r="C374" s="99"/>
      <c r="D374" s="100"/>
      <c r="E374" s="100"/>
      <c r="F374" s="57"/>
      <c r="G374" s="58">
        <f t="shared" si="53"/>
        <v>0</v>
      </c>
      <c r="H374" s="58">
        <f>IF(E374="",0,IFERROR(VLOOKUP(E374,档案费管理台账!$D$4:$H$1000,5,0),0))</f>
        <v>0</v>
      </c>
      <c r="I374" s="57"/>
      <c r="J374" s="57"/>
      <c r="K374" s="57"/>
      <c r="L374" s="57"/>
      <c r="M374" s="58" t="str">
        <f t="shared" si="54"/>
        <v/>
      </c>
      <c r="N374" s="102"/>
    </row>
    <row r="375" spans="1:14">
      <c r="A375" s="97" t="str">
        <f t="shared" si="51"/>
        <v/>
      </c>
      <c r="B375" s="98" t="str">
        <f t="shared" si="52"/>
        <v/>
      </c>
      <c r="C375" s="99"/>
      <c r="D375" s="100"/>
      <c r="E375" s="100"/>
      <c r="F375" s="57"/>
      <c r="G375" s="58">
        <f t="shared" si="53"/>
        <v>0</v>
      </c>
      <c r="H375" s="58">
        <f>IF(E375="",0,IFERROR(VLOOKUP(E375,档案费管理台账!$D$4:$H$1000,5,0),0))</f>
        <v>0</v>
      </c>
      <c r="I375" s="57"/>
      <c r="J375" s="57"/>
      <c r="K375" s="57"/>
      <c r="L375" s="57"/>
      <c r="M375" s="58" t="str">
        <f t="shared" si="54"/>
        <v/>
      </c>
      <c r="N375" s="102"/>
    </row>
    <row r="376" spans="1:14">
      <c r="A376" s="97" t="str">
        <f t="shared" si="51"/>
        <v/>
      </c>
      <c r="B376" s="98" t="str">
        <f t="shared" si="52"/>
        <v/>
      </c>
      <c r="C376" s="99"/>
      <c r="D376" s="100"/>
      <c r="E376" s="100"/>
      <c r="F376" s="57"/>
      <c r="G376" s="58">
        <f t="shared" si="53"/>
        <v>0</v>
      </c>
      <c r="H376" s="58">
        <f>IF(E376="",0,IFERROR(VLOOKUP(E376,档案费管理台账!$D$4:$H$1000,5,0),0))</f>
        <v>0</v>
      </c>
      <c r="I376" s="57"/>
      <c r="J376" s="57"/>
      <c r="K376" s="57"/>
      <c r="L376" s="57"/>
      <c r="M376" s="58" t="str">
        <f t="shared" si="54"/>
        <v/>
      </c>
      <c r="N376" s="102"/>
    </row>
    <row r="377" spans="1:14">
      <c r="A377" s="97" t="str">
        <f t="shared" si="51"/>
        <v/>
      </c>
      <c r="B377" s="98" t="str">
        <f t="shared" si="52"/>
        <v/>
      </c>
      <c r="C377" s="99"/>
      <c r="D377" s="100"/>
      <c r="E377" s="100"/>
      <c r="F377" s="57"/>
      <c r="G377" s="58">
        <f t="shared" si="53"/>
        <v>0</v>
      </c>
      <c r="H377" s="58">
        <f>IF(E377="",0,IFERROR(VLOOKUP(E377,档案费管理台账!$D$4:$H$1000,5,0),0))</f>
        <v>0</v>
      </c>
      <c r="I377" s="57"/>
      <c r="J377" s="57"/>
      <c r="K377" s="57"/>
      <c r="L377" s="57"/>
      <c r="M377" s="58" t="str">
        <f t="shared" si="54"/>
        <v/>
      </c>
      <c r="N377" s="102"/>
    </row>
    <row r="378" spans="1:14">
      <c r="A378" s="97" t="str">
        <f t="shared" si="51"/>
        <v/>
      </c>
      <c r="B378" s="98" t="str">
        <f t="shared" si="52"/>
        <v/>
      </c>
      <c r="C378" s="99"/>
      <c r="D378" s="100"/>
      <c r="E378" s="100"/>
      <c r="F378" s="57"/>
      <c r="G378" s="58">
        <f t="shared" si="53"/>
        <v>0</v>
      </c>
      <c r="H378" s="58">
        <f>IF(E378="",0,IFERROR(VLOOKUP(E378,档案费管理台账!$D$4:$H$1000,5,0),0))</f>
        <v>0</v>
      </c>
      <c r="I378" s="57"/>
      <c r="J378" s="57"/>
      <c r="K378" s="57"/>
      <c r="L378" s="57"/>
      <c r="M378" s="58" t="str">
        <f t="shared" si="54"/>
        <v/>
      </c>
      <c r="N378" s="102"/>
    </row>
    <row r="379" spans="1:14">
      <c r="A379" s="97" t="str">
        <f t="shared" si="51"/>
        <v/>
      </c>
      <c r="B379" s="98" t="str">
        <f t="shared" si="52"/>
        <v/>
      </c>
      <c r="C379" s="99"/>
      <c r="D379" s="100"/>
      <c r="E379" s="100"/>
      <c r="F379" s="57"/>
      <c r="G379" s="58">
        <f t="shared" si="53"/>
        <v>0</v>
      </c>
      <c r="H379" s="58">
        <f>IF(E379="",0,IFERROR(VLOOKUP(E379,档案费管理台账!$D$4:$H$1000,5,0),0))</f>
        <v>0</v>
      </c>
      <c r="I379" s="57"/>
      <c r="J379" s="57"/>
      <c r="K379" s="57"/>
      <c r="L379" s="57"/>
      <c r="M379" s="58" t="str">
        <f t="shared" si="54"/>
        <v/>
      </c>
      <c r="N379" s="102"/>
    </row>
    <row r="380" spans="1:14">
      <c r="A380" s="97" t="str">
        <f t="shared" si="51"/>
        <v/>
      </c>
      <c r="B380" s="98" t="str">
        <f t="shared" si="52"/>
        <v/>
      </c>
      <c r="C380" s="99"/>
      <c r="D380" s="100"/>
      <c r="E380" s="100"/>
      <c r="F380" s="57"/>
      <c r="G380" s="58">
        <f t="shared" si="53"/>
        <v>0</v>
      </c>
      <c r="H380" s="58">
        <f>IF(E380="",0,IFERROR(VLOOKUP(E380,档案费管理台账!$D$4:$H$1000,5,0),0))</f>
        <v>0</v>
      </c>
      <c r="I380" s="57"/>
      <c r="J380" s="57"/>
      <c r="K380" s="57"/>
      <c r="L380" s="57"/>
      <c r="M380" s="58" t="str">
        <f t="shared" si="54"/>
        <v/>
      </c>
      <c r="N380" s="102"/>
    </row>
    <row r="381" spans="1:14">
      <c r="A381" s="97" t="str">
        <f t="shared" si="51"/>
        <v/>
      </c>
      <c r="B381" s="98" t="str">
        <f t="shared" si="52"/>
        <v/>
      </c>
      <c r="C381" s="99"/>
      <c r="D381" s="100"/>
      <c r="E381" s="100"/>
      <c r="F381" s="57"/>
      <c r="G381" s="58">
        <f t="shared" si="53"/>
        <v>0</v>
      </c>
      <c r="H381" s="58">
        <f>IF(E381="",0,IFERROR(VLOOKUP(E381,档案费管理台账!$D$4:$H$1000,5,0),0))</f>
        <v>0</v>
      </c>
      <c r="I381" s="57"/>
      <c r="J381" s="57"/>
      <c r="K381" s="57"/>
      <c r="L381" s="57"/>
      <c r="M381" s="58" t="str">
        <f t="shared" si="54"/>
        <v/>
      </c>
      <c r="N381" s="102"/>
    </row>
    <row r="382" spans="1:14">
      <c r="A382" s="97" t="str">
        <f t="shared" si="51"/>
        <v/>
      </c>
      <c r="B382" s="98" t="str">
        <f t="shared" si="52"/>
        <v/>
      </c>
      <c r="C382" s="99"/>
      <c r="D382" s="100"/>
      <c r="E382" s="100"/>
      <c r="F382" s="57"/>
      <c r="G382" s="58">
        <f t="shared" si="53"/>
        <v>0</v>
      </c>
      <c r="H382" s="58">
        <f>IF(E382="",0,IFERROR(VLOOKUP(E382,档案费管理台账!$D$4:$H$1000,5,0),0))</f>
        <v>0</v>
      </c>
      <c r="I382" s="57"/>
      <c r="J382" s="57"/>
      <c r="K382" s="57"/>
      <c r="L382" s="57"/>
      <c r="M382" s="58" t="str">
        <f t="shared" si="54"/>
        <v/>
      </c>
      <c r="N382" s="102"/>
    </row>
    <row r="383" spans="1:14">
      <c r="A383" s="97" t="str">
        <f t="shared" si="51"/>
        <v/>
      </c>
      <c r="B383" s="98" t="str">
        <f t="shared" si="52"/>
        <v/>
      </c>
      <c r="C383" s="99"/>
      <c r="D383" s="100"/>
      <c r="E383" s="100"/>
      <c r="F383" s="57"/>
      <c r="G383" s="58">
        <f t="shared" si="53"/>
        <v>0</v>
      </c>
      <c r="H383" s="58">
        <f>IF(E383="",0,IFERROR(VLOOKUP(E383,档案费管理台账!$D$4:$H$1000,5,0),0))</f>
        <v>0</v>
      </c>
      <c r="I383" s="57"/>
      <c r="J383" s="57"/>
      <c r="K383" s="57"/>
      <c r="L383" s="57"/>
      <c r="M383" s="58" t="str">
        <f t="shared" si="54"/>
        <v/>
      </c>
      <c r="N383" s="102"/>
    </row>
    <row r="384" spans="1:14">
      <c r="A384" s="97" t="str">
        <f t="shared" si="51"/>
        <v/>
      </c>
      <c r="B384" s="98" t="str">
        <f t="shared" si="52"/>
        <v/>
      </c>
      <c r="C384" s="99"/>
      <c r="D384" s="100"/>
      <c r="E384" s="100"/>
      <c r="F384" s="57"/>
      <c r="G384" s="58">
        <f t="shared" si="53"/>
        <v>0</v>
      </c>
      <c r="H384" s="58">
        <f>IF(E384="",0,IFERROR(VLOOKUP(E384,档案费管理台账!$D$4:$H$1000,5,0),0))</f>
        <v>0</v>
      </c>
      <c r="I384" s="57"/>
      <c r="J384" s="57"/>
      <c r="K384" s="57"/>
      <c r="L384" s="57"/>
      <c r="M384" s="58" t="str">
        <f t="shared" si="54"/>
        <v/>
      </c>
      <c r="N384" s="102"/>
    </row>
    <row r="385" spans="1:14">
      <c r="A385" s="97" t="str">
        <f t="shared" si="51"/>
        <v/>
      </c>
      <c r="B385" s="98" t="str">
        <f t="shared" si="52"/>
        <v/>
      </c>
      <c r="C385" s="99"/>
      <c r="D385" s="100"/>
      <c r="E385" s="100"/>
      <c r="F385" s="57"/>
      <c r="G385" s="58">
        <f t="shared" si="53"/>
        <v>0</v>
      </c>
      <c r="H385" s="58">
        <f>IF(E385="",0,IFERROR(VLOOKUP(E385,档案费管理台账!$D$4:$H$1000,5,0),0))</f>
        <v>0</v>
      </c>
      <c r="I385" s="57"/>
      <c r="J385" s="57"/>
      <c r="K385" s="57"/>
      <c r="L385" s="57"/>
      <c r="M385" s="58" t="str">
        <f t="shared" si="54"/>
        <v/>
      </c>
      <c r="N385" s="102"/>
    </row>
    <row r="386" spans="1:14">
      <c r="A386" s="97" t="str">
        <f t="shared" si="51"/>
        <v/>
      </c>
      <c r="B386" s="98" t="str">
        <f t="shared" si="52"/>
        <v/>
      </c>
      <c r="C386" s="99"/>
      <c r="D386" s="100"/>
      <c r="E386" s="100"/>
      <c r="F386" s="57"/>
      <c r="G386" s="58">
        <f t="shared" si="53"/>
        <v>0</v>
      </c>
      <c r="H386" s="58">
        <f>IF(E386="",0,IFERROR(VLOOKUP(E386,档案费管理台账!$D$4:$H$1000,5,0),0))</f>
        <v>0</v>
      </c>
      <c r="I386" s="57"/>
      <c r="J386" s="57"/>
      <c r="K386" s="57"/>
      <c r="L386" s="57"/>
      <c r="M386" s="58" t="str">
        <f t="shared" si="54"/>
        <v/>
      </c>
      <c r="N386" s="102"/>
    </row>
    <row r="387" spans="1:14">
      <c r="A387" s="97" t="str">
        <f t="shared" si="51"/>
        <v/>
      </c>
      <c r="B387" s="98" t="str">
        <f t="shared" si="52"/>
        <v/>
      </c>
      <c r="C387" s="99"/>
      <c r="D387" s="100"/>
      <c r="E387" s="100"/>
      <c r="F387" s="57"/>
      <c r="G387" s="58">
        <f t="shared" si="53"/>
        <v>0</v>
      </c>
      <c r="H387" s="58">
        <f>IF(E387="",0,IFERROR(VLOOKUP(E387,档案费管理台账!$D$4:$H$1000,5,0),0))</f>
        <v>0</v>
      </c>
      <c r="I387" s="57"/>
      <c r="J387" s="57"/>
      <c r="K387" s="57"/>
      <c r="L387" s="57"/>
      <c r="M387" s="58" t="str">
        <f t="shared" si="54"/>
        <v/>
      </c>
      <c r="N387" s="102"/>
    </row>
    <row r="388" spans="1:14">
      <c r="A388" s="97" t="str">
        <f t="shared" si="51"/>
        <v/>
      </c>
      <c r="B388" s="98" t="str">
        <f t="shared" si="52"/>
        <v/>
      </c>
      <c r="C388" s="99"/>
      <c r="D388" s="100"/>
      <c r="E388" s="100"/>
      <c r="F388" s="57"/>
      <c r="G388" s="58">
        <f t="shared" si="53"/>
        <v>0</v>
      </c>
      <c r="H388" s="58">
        <f>IF(E388="",0,IFERROR(VLOOKUP(E388,档案费管理台账!$D$4:$H$1000,5,0),0))</f>
        <v>0</v>
      </c>
      <c r="I388" s="57"/>
      <c r="J388" s="57"/>
      <c r="K388" s="57"/>
      <c r="L388" s="57"/>
      <c r="M388" s="58" t="str">
        <f t="shared" si="54"/>
        <v/>
      </c>
      <c r="N388" s="102"/>
    </row>
    <row r="389" spans="1:14">
      <c r="A389" s="97" t="str">
        <f t="shared" si="51"/>
        <v/>
      </c>
      <c r="B389" s="98" t="str">
        <f t="shared" si="52"/>
        <v/>
      </c>
      <c r="C389" s="99"/>
      <c r="D389" s="100"/>
      <c r="E389" s="100"/>
      <c r="F389" s="57"/>
      <c r="G389" s="58">
        <f t="shared" si="53"/>
        <v>0</v>
      </c>
      <c r="H389" s="58">
        <f>IF(E389="",0,IFERROR(VLOOKUP(E389,档案费管理台账!$D$4:$H$1000,5,0),0))</f>
        <v>0</v>
      </c>
      <c r="I389" s="57"/>
      <c r="J389" s="57"/>
      <c r="K389" s="57"/>
      <c r="L389" s="57"/>
      <c r="M389" s="58" t="str">
        <f t="shared" si="54"/>
        <v/>
      </c>
      <c r="N389" s="102"/>
    </row>
    <row r="390" spans="1:14">
      <c r="A390" s="97" t="str">
        <f t="shared" si="51"/>
        <v/>
      </c>
      <c r="B390" s="98" t="str">
        <f t="shared" si="52"/>
        <v/>
      </c>
      <c r="C390" s="99"/>
      <c r="D390" s="100"/>
      <c r="E390" s="100"/>
      <c r="F390" s="57"/>
      <c r="G390" s="58">
        <f t="shared" si="53"/>
        <v>0</v>
      </c>
      <c r="H390" s="58">
        <f>IF(E390="",0,IFERROR(VLOOKUP(E390,档案费管理台账!$D$4:$H$1000,5,0),0))</f>
        <v>0</v>
      </c>
      <c r="I390" s="57"/>
      <c r="J390" s="57"/>
      <c r="K390" s="57"/>
      <c r="L390" s="57"/>
      <c r="M390" s="58" t="str">
        <f t="shared" si="54"/>
        <v/>
      </c>
      <c r="N390" s="102"/>
    </row>
    <row r="391" spans="1:14">
      <c r="A391" s="97" t="str">
        <f t="shared" si="51"/>
        <v/>
      </c>
      <c r="B391" s="98" t="str">
        <f t="shared" si="52"/>
        <v/>
      </c>
      <c r="C391" s="99"/>
      <c r="D391" s="100"/>
      <c r="E391" s="100"/>
      <c r="F391" s="57"/>
      <c r="G391" s="58">
        <f t="shared" si="53"/>
        <v>0</v>
      </c>
      <c r="H391" s="58">
        <f>IF(E391="",0,IFERROR(VLOOKUP(E391,档案费管理台账!$D$4:$H$1000,5,0),0))</f>
        <v>0</v>
      </c>
      <c r="I391" s="57"/>
      <c r="J391" s="57"/>
      <c r="K391" s="57"/>
      <c r="L391" s="57"/>
      <c r="M391" s="58" t="str">
        <f t="shared" si="54"/>
        <v/>
      </c>
      <c r="N391" s="102"/>
    </row>
    <row r="392" spans="1:14">
      <c r="A392" s="97" t="str">
        <f t="shared" si="51"/>
        <v/>
      </c>
      <c r="B392" s="98" t="str">
        <f t="shared" si="52"/>
        <v/>
      </c>
      <c r="C392" s="99"/>
      <c r="D392" s="100"/>
      <c r="E392" s="100"/>
      <c r="F392" s="57"/>
      <c r="G392" s="58">
        <f t="shared" si="53"/>
        <v>0</v>
      </c>
      <c r="H392" s="58">
        <f>IF(E392="",0,IFERROR(VLOOKUP(E392,档案费管理台账!$D$4:$H$1000,5,0),0))</f>
        <v>0</v>
      </c>
      <c r="I392" s="57"/>
      <c r="J392" s="57"/>
      <c r="K392" s="57"/>
      <c r="L392" s="57"/>
      <c r="M392" s="58" t="str">
        <f t="shared" si="54"/>
        <v/>
      </c>
      <c r="N392" s="102"/>
    </row>
    <row r="393" spans="1:14">
      <c r="A393" s="97" t="str">
        <f t="shared" si="51"/>
        <v/>
      </c>
      <c r="B393" s="98" t="str">
        <f t="shared" si="52"/>
        <v/>
      </c>
      <c r="C393" s="99"/>
      <c r="D393" s="100"/>
      <c r="E393" s="100"/>
      <c r="F393" s="57"/>
      <c r="G393" s="58">
        <f t="shared" si="53"/>
        <v>0</v>
      </c>
      <c r="H393" s="58">
        <f>IF(E393="",0,IFERROR(VLOOKUP(E393,档案费管理台账!$D$4:$H$1000,5,0),0))</f>
        <v>0</v>
      </c>
      <c r="I393" s="57"/>
      <c r="J393" s="57"/>
      <c r="K393" s="57"/>
      <c r="L393" s="57"/>
      <c r="M393" s="58" t="str">
        <f t="shared" si="54"/>
        <v/>
      </c>
      <c r="N393" s="102"/>
    </row>
    <row r="394" spans="1:14">
      <c r="A394" s="97" t="str">
        <f t="shared" si="51"/>
        <v/>
      </c>
      <c r="B394" s="98" t="str">
        <f t="shared" si="52"/>
        <v/>
      </c>
      <c r="C394" s="99"/>
      <c r="D394" s="100"/>
      <c r="E394" s="100"/>
      <c r="F394" s="57"/>
      <c r="G394" s="58">
        <f t="shared" si="53"/>
        <v>0</v>
      </c>
      <c r="H394" s="58">
        <f>IF(E394="",0,IFERROR(VLOOKUP(E394,档案费管理台账!$D$4:$H$1000,5,0),0))</f>
        <v>0</v>
      </c>
      <c r="I394" s="57"/>
      <c r="J394" s="57"/>
      <c r="K394" s="57"/>
      <c r="L394" s="57"/>
      <c r="M394" s="58" t="str">
        <f t="shared" si="54"/>
        <v/>
      </c>
      <c r="N394" s="102"/>
    </row>
    <row r="395" spans="1:14">
      <c r="A395" s="97" t="str">
        <f t="shared" si="51"/>
        <v/>
      </c>
      <c r="B395" s="98" t="str">
        <f t="shared" si="52"/>
        <v/>
      </c>
      <c r="C395" s="99"/>
      <c r="D395" s="100"/>
      <c r="E395" s="100"/>
      <c r="F395" s="57"/>
      <c r="G395" s="58">
        <f t="shared" si="53"/>
        <v>0</v>
      </c>
      <c r="H395" s="58">
        <f>IF(E395="",0,IFERROR(VLOOKUP(E395,档案费管理台账!$D$4:$H$1000,5,0),0))</f>
        <v>0</v>
      </c>
      <c r="I395" s="57"/>
      <c r="J395" s="57"/>
      <c r="K395" s="57"/>
      <c r="L395" s="57"/>
      <c r="M395" s="58" t="str">
        <f t="shared" si="54"/>
        <v/>
      </c>
      <c r="N395" s="102"/>
    </row>
    <row r="396" spans="1:14">
      <c r="A396" s="97" t="str">
        <f t="shared" si="51"/>
        <v/>
      </c>
      <c r="B396" s="98" t="str">
        <f t="shared" si="52"/>
        <v/>
      </c>
      <c r="C396" s="99"/>
      <c r="D396" s="100"/>
      <c r="E396" s="100"/>
      <c r="F396" s="57"/>
      <c r="G396" s="58">
        <f t="shared" si="53"/>
        <v>0</v>
      </c>
      <c r="H396" s="58">
        <f>IF(E396="",0,IFERROR(VLOOKUP(E396,档案费管理台账!$D$4:$H$1000,5,0),0))</f>
        <v>0</v>
      </c>
      <c r="I396" s="57"/>
      <c r="J396" s="57"/>
      <c r="K396" s="57"/>
      <c r="L396" s="57"/>
      <c r="M396" s="58" t="str">
        <f t="shared" si="54"/>
        <v/>
      </c>
      <c r="N396" s="102"/>
    </row>
    <row r="397" spans="1:14">
      <c r="A397" s="97" t="str">
        <f t="shared" si="51"/>
        <v/>
      </c>
      <c r="B397" s="98" t="str">
        <f t="shared" si="52"/>
        <v/>
      </c>
      <c r="C397" s="99"/>
      <c r="D397" s="100"/>
      <c r="E397" s="100"/>
      <c r="F397" s="57"/>
      <c r="G397" s="58">
        <f t="shared" si="53"/>
        <v>0</v>
      </c>
      <c r="H397" s="58">
        <f>IF(E397="",0,IFERROR(VLOOKUP(E397,档案费管理台账!$D$4:$H$1000,5,0),0))</f>
        <v>0</v>
      </c>
      <c r="I397" s="57"/>
      <c r="J397" s="57"/>
      <c r="K397" s="57"/>
      <c r="L397" s="57"/>
      <c r="M397" s="58" t="str">
        <f t="shared" si="54"/>
        <v/>
      </c>
      <c r="N397" s="102"/>
    </row>
    <row r="398" spans="1:14">
      <c r="A398" s="97" t="str">
        <f t="shared" si="51"/>
        <v/>
      </c>
      <c r="B398" s="98" t="str">
        <f t="shared" si="52"/>
        <v/>
      </c>
      <c r="C398" s="99"/>
      <c r="D398" s="100"/>
      <c r="E398" s="100"/>
      <c r="F398" s="57"/>
      <c r="G398" s="58">
        <f t="shared" si="53"/>
        <v>0</v>
      </c>
      <c r="H398" s="58">
        <f>IF(E398="",0,IFERROR(VLOOKUP(E398,档案费管理台账!$D$4:$H$1000,5,0),0))</f>
        <v>0</v>
      </c>
      <c r="I398" s="57"/>
      <c r="J398" s="57"/>
      <c r="K398" s="57"/>
      <c r="L398" s="57"/>
      <c r="M398" s="58" t="str">
        <f t="shared" si="54"/>
        <v/>
      </c>
      <c r="N398" s="102"/>
    </row>
    <row r="399" spans="1:14">
      <c r="A399" s="97" t="str">
        <f t="shared" si="51"/>
        <v/>
      </c>
      <c r="B399" s="98" t="str">
        <f t="shared" si="52"/>
        <v/>
      </c>
      <c r="C399" s="99"/>
      <c r="D399" s="100"/>
      <c r="E399" s="100"/>
      <c r="F399" s="57"/>
      <c r="G399" s="58">
        <f t="shared" si="53"/>
        <v>0</v>
      </c>
      <c r="H399" s="58">
        <f>IF(E399="",0,IFERROR(VLOOKUP(E399,档案费管理台账!$D$4:$H$1000,5,0),0))</f>
        <v>0</v>
      </c>
      <c r="I399" s="57"/>
      <c r="J399" s="57"/>
      <c r="K399" s="57"/>
      <c r="L399" s="57"/>
      <c r="M399" s="58" t="str">
        <f t="shared" si="54"/>
        <v/>
      </c>
      <c r="N399" s="102"/>
    </row>
    <row r="400" spans="1:14">
      <c r="A400" s="97" t="str">
        <f t="shared" si="51"/>
        <v/>
      </c>
      <c r="B400" s="98" t="str">
        <f t="shared" si="52"/>
        <v/>
      </c>
      <c r="C400" s="99"/>
      <c r="D400" s="100"/>
      <c r="E400" s="100"/>
      <c r="F400" s="57"/>
      <c r="G400" s="58">
        <f t="shared" si="53"/>
        <v>0</v>
      </c>
      <c r="H400" s="58">
        <f>IF(E400="",0,IFERROR(VLOOKUP(E400,档案费管理台账!$D$4:$H$1000,5,0),0))</f>
        <v>0</v>
      </c>
      <c r="I400" s="57"/>
      <c r="J400" s="57"/>
      <c r="K400" s="57"/>
      <c r="L400" s="57"/>
      <c r="M400" s="58" t="str">
        <f t="shared" si="54"/>
        <v/>
      </c>
      <c r="N400" s="102"/>
    </row>
    <row r="401" spans="1:14">
      <c r="A401" s="97" t="str">
        <f t="shared" si="51"/>
        <v/>
      </c>
      <c r="B401" s="98" t="str">
        <f t="shared" si="52"/>
        <v/>
      </c>
      <c r="C401" s="99"/>
      <c r="D401" s="100"/>
      <c r="E401" s="100"/>
      <c r="F401" s="57"/>
      <c r="G401" s="58">
        <f t="shared" si="53"/>
        <v>0</v>
      </c>
      <c r="H401" s="58">
        <f>IF(E401="",0,IFERROR(VLOOKUP(E401,档案费管理台账!$D$4:$H$1000,5,0),0))</f>
        <v>0</v>
      </c>
      <c r="I401" s="57"/>
      <c r="J401" s="57"/>
      <c r="K401" s="57"/>
      <c r="L401" s="57"/>
      <c r="M401" s="58" t="str">
        <f t="shared" si="54"/>
        <v/>
      </c>
      <c r="N401" s="102"/>
    </row>
    <row r="402" spans="1:14">
      <c r="A402" s="97" t="str">
        <f t="shared" si="51"/>
        <v/>
      </c>
      <c r="B402" s="98" t="str">
        <f t="shared" si="52"/>
        <v/>
      </c>
      <c r="C402" s="99"/>
      <c r="D402" s="100"/>
      <c r="E402" s="100"/>
      <c r="F402" s="57"/>
      <c r="G402" s="58">
        <f t="shared" si="53"/>
        <v>0</v>
      </c>
      <c r="H402" s="58">
        <f>IF(E402="",0,IFERROR(VLOOKUP(E402,档案费管理台账!$D$4:$H$1000,5,0),0))</f>
        <v>0</v>
      </c>
      <c r="I402" s="57"/>
      <c r="J402" s="57"/>
      <c r="K402" s="57"/>
      <c r="L402" s="57"/>
      <c r="M402" s="58" t="str">
        <f t="shared" si="54"/>
        <v/>
      </c>
      <c r="N402" s="102"/>
    </row>
    <row r="403" spans="1:14">
      <c r="A403" s="97" t="str">
        <f t="shared" si="51"/>
        <v/>
      </c>
      <c r="B403" s="98" t="str">
        <f t="shared" si="52"/>
        <v/>
      </c>
      <c r="C403" s="99"/>
      <c r="D403" s="100"/>
      <c r="E403" s="100"/>
      <c r="F403" s="57"/>
      <c r="G403" s="58">
        <f t="shared" si="53"/>
        <v>0</v>
      </c>
      <c r="H403" s="58">
        <f>IF(E403="",0,IFERROR(VLOOKUP(E403,档案费管理台账!$D$4:$H$1000,5,0),0))</f>
        <v>0</v>
      </c>
      <c r="I403" s="57"/>
      <c r="J403" s="57"/>
      <c r="K403" s="57"/>
      <c r="L403" s="57"/>
      <c r="M403" s="58" t="str">
        <f t="shared" si="54"/>
        <v/>
      </c>
      <c r="N403" s="102"/>
    </row>
    <row r="404" spans="1:14">
      <c r="A404" s="97" t="str">
        <f t="shared" si="51"/>
        <v/>
      </c>
      <c r="B404" s="98" t="str">
        <f t="shared" si="52"/>
        <v/>
      </c>
      <c r="C404" s="99"/>
      <c r="D404" s="100"/>
      <c r="E404" s="100"/>
      <c r="F404" s="57"/>
      <c r="G404" s="58">
        <f t="shared" si="53"/>
        <v>0</v>
      </c>
      <c r="H404" s="58">
        <f>IF(E404="",0,IFERROR(VLOOKUP(E404,档案费管理台账!$D$4:$H$1000,5,0),0))</f>
        <v>0</v>
      </c>
      <c r="I404" s="57"/>
      <c r="J404" s="57"/>
      <c r="K404" s="57"/>
      <c r="L404" s="57"/>
      <c r="M404" s="58" t="str">
        <f t="shared" si="54"/>
        <v/>
      </c>
      <c r="N404" s="102"/>
    </row>
    <row r="405" spans="1:14">
      <c r="A405" s="97" t="str">
        <f t="shared" si="51"/>
        <v/>
      </c>
      <c r="B405" s="98" t="str">
        <f t="shared" si="52"/>
        <v/>
      </c>
      <c r="C405" s="99"/>
      <c r="D405" s="100"/>
      <c r="E405" s="100"/>
      <c r="F405" s="57"/>
      <c r="G405" s="58">
        <f t="shared" si="53"/>
        <v>0</v>
      </c>
      <c r="H405" s="58">
        <f>IF(E405="",0,IFERROR(VLOOKUP(E405,档案费管理台账!$D$4:$H$1000,5,0),0))</f>
        <v>0</v>
      </c>
      <c r="I405" s="57"/>
      <c r="J405" s="57"/>
      <c r="K405" s="57"/>
      <c r="L405" s="57"/>
      <c r="M405" s="58" t="str">
        <f t="shared" si="54"/>
        <v/>
      </c>
      <c r="N405" s="102"/>
    </row>
    <row r="406" spans="1:14">
      <c r="A406" s="97" t="str">
        <f t="shared" si="51"/>
        <v/>
      </c>
      <c r="B406" s="98" t="str">
        <f t="shared" si="52"/>
        <v/>
      </c>
      <c r="C406" s="99"/>
      <c r="D406" s="100"/>
      <c r="E406" s="100"/>
      <c r="F406" s="57"/>
      <c r="G406" s="58">
        <f t="shared" si="53"/>
        <v>0</v>
      </c>
      <c r="H406" s="58">
        <f>IF(E406="",0,IFERROR(VLOOKUP(E406,档案费管理台账!$D$4:$H$1000,5,0),0))</f>
        <v>0</v>
      </c>
      <c r="I406" s="57"/>
      <c r="J406" s="57"/>
      <c r="K406" s="57"/>
      <c r="L406" s="57"/>
      <c r="M406" s="58" t="str">
        <f t="shared" si="54"/>
        <v/>
      </c>
      <c r="N406" s="102"/>
    </row>
    <row r="407" spans="1:14">
      <c r="A407" s="97" t="str">
        <f t="shared" si="51"/>
        <v/>
      </c>
      <c r="B407" s="98" t="str">
        <f t="shared" si="52"/>
        <v/>
      </c>
      <c r="C407" s="99"/>
      <c r="D407" s="100"/>
      <c r="E407" s="100"/>
      <c r="F407" s="57"/>
      <c r="G407" s="58">
        <f t="shared" si="53"/>
        <v>0</v>
      </c>
      <c r="H407" s="58">
        <f>IF(E407="",0,IFERROR(VLOOKUP(E407,档案费管理台账!$D$4:$H$1000,5,0),0))</f>
        <v>0</v>
      </c>
      <c r="I407" s="57"/>
      <c r="J407" s="57"/>
      <c r="K407" s="57"/>
      <c r="L407" s="57"/>
      <c r="M407" s="58" t="str">
        <f t="shared" si="54"/>
        <v/>
      </c>
      <c r="N407" s="102"/>
    </row>
    <row r="408" spans="1:14">
      <c r="A408" s="97" t="str">
        <f t="shared" si="51"/>
        <v/>
      </c>
      <c r="B408" s="98" t="str">
        <f t="shared" si="52"/>
        <v/>
      </c>
      <c r="C408" s="99"/>
      <c r="D408" s="100"/>
      <c r="E408" s="100"/>
      <c r="F408" s="57"/>
      <c r="G408" s="58">
        <f t="shared" si="53"/>
        <v>0</v>
      </c>
      <c r="H408" s="58">
        <f>IF(E408="",0,IFERROR(VLOOKUP(E408,档案费管理台账!$D$4:$H$1000,5,0),0))</f>
        <v>0</v>
      </c>
      <c r="I408" s="57"/>
      <c r="J408" s="57"/>
      <c r="K408" s="57"/>
      <c r="L408" s="57"/>
      <c r="M408" s="58" t="str">
        <f t="shared" si="54"/>
        <v/>
      </c>
      <c r="N408" s="102"/>
    </row>
    <row r="409" spans="1:14">
      <c r="A409" s="97" t="str">
        <f t="shared" si="51"/>
        <v/>
      </c>
      <c r="B409" s="98" t="str">
        <f t="shared" si="52"/>
        <v/>
      </c>
      <c r="C409" s="99"/>
      <c r="D409" s="100"/>
      <c r="E409" s="100"/>
      <c r="F409" s="57"/>
      <c r="G409" s="58">
        <f t="shared" si="53"/>
        <v>0</v>
      </c>
      <c r="H409" s="58">
        <f>IF(E409="",0,IFERROR(VLOOKUP(E409,档案费管理台账!$D$4:$H$1000,5,0),0))</f>
        <v>0</v>
      </c>
      <c r="I409" s="57"/>
      <c r="J409" s="57"/>
      <c r="K409" s="57"/>
      <c r="L409" s="57"/>
      <c r="M409" s="58" t="str">
        <f t="shared" si="54"/>
        <v/>
      </c>
      <c r="N409" s="102"/>
    </row>
    <row r="410" spans="1:14">
      <c r="A410" s="97" t="str">
        <f t="shared" si="51"/>
        <v/>
      </c>
      <c r="B410" s="98" t="str">
        <f t="shared" si="52"/>
        <v/>
      </c>
      <c r="C410" s="99"/>
      <c r="D410" s="100"/>
      <c r="E410" s="100"/>
      <c r="F410" s="57"/>
      <c r="G410" s="58">
        <f t="shared" si="53"/>
        <v>0</v>
      </c>
      <c r="H410" s="58">
        <f>IF(E410="",0,IFERROR(VLOOKUP(E410,档案费管理台账!$D$4:$H$1000,5,0),0))</f>
        <v>0</v>
      </c>
      <c r="I410" s="57"/>
      <c r="J410" s="57"/>
      <c r="K410" s="57"/>
      <c r="L410" s="57"/>
      <c r="M410" s="58" t="str">
        <f t="shared" si="54"/>
        <v/>
      </c>
      <c r="N410" s="102"/>
    </row>
    <row r="411" spans="1:14">
      <c r="A411" s="97" t="str">
        <f t="shared" si="51"/>
        <v/>
      </c>
      <c r="B411" s="98" t="str">
        <f t="shared" si="52"/>
        <v/>
      </c>
      <c r="C411" s="99"/>
      <c r="D411" s="100"/>
      <c r="E411" s="100"/>
      <c r="F411" s="57"/>
      <c r="G411" s="58">
        <f t="shared" si="53"/>
        <v>0</v>
      </c>
      <c r="H411" s="58">
        <f>IF(E411="",0,IFERROR(VLOOKUP(E411,档案费管理台账!$D$4:$H$1000,5,0),0))</f>
        <v>0</v>
      </c>
      <c r="I411" s="57"/>
      <c r="J411" s="57"/>
      <c r="K411" s="57"/>
      <c r="L411" s="57"/>
      <c r="M411" s="58" t="str">
        <f t="shared" si="54"/>
        <v/>
      </c>
      <c r="N411" s="102"/>
    </row>
    <row r="412" spans="1:14">
      <c r="A412" s="97" t="str">
        <f t="shared" si="51"/>
        <v/>
      </c>
      <c r="B412" s="98" t="str">
        <f t="shared" si="52"/>
        <v/>
      </c>
      <c r="C412" s="99"/>
      <c r="D412" s="100"/>
      <c r="E412" s="100"/>
      <c r="F412" s="57"/>
      <c r="G412" s="58">
        <f t="shared" si="53"/>
        <v>0</v>
      </c>
      <c r="H412" s="58">
        <f>IF(E412="",0,IFERROR(VLOOKUP(E412,档案费管理台账!$D$4:$H$1000,5,0),0))</f>
        <v>0</v>
      </c>
      <c r="I412" s="57"/>
      <c r="J412" s="57"/>
      <c r="K412" s="57"/>
      <c r="L412" s="57"/>
      <c r="M412" s="58" t="str">
        <f t="shared" si="54"/>
        <v/>
      </c>
      <c r="N412" s="102"/>
    </row>
    <row r="413" spans="1:14">
      <c r="A413" s="97" t="str">
        <f t="shared" si="51"/>
        <v/>
      </c>
      <c r="B413" s="98" t="str">
        <f t="shared" si="52"/>
        <v/>
      </c>
      <c r="C413" s="99"/>
      <c r="D413" s="100"/>
      <c r="E413" s="100"/>
      <c r="F413" s="57"/>
      <c r="G413" s="58">
        <f t="shared" si="53"/>
        <v>0</v>
      </c>
      <c r="H413" s="58">
        <f>IF(E413="",0,IFERROR(VLOOKUP(E413,档案费管理台账!$D$4:$H$1000,5,0),0))</f>
        <v>0</v>
      </c>
      <c r="I413" s="57"/>
      <c r="J413" s="57"/>
      <c r="K413" s="57"/>
      <c r="L413" s="57"/>
      <c r="M413" s="58" t="str">
        <f t="shared" si="54"/>
        <v/>
      </c>
      <c r="N413" s="102"/>
    </row>
    <row r="414" spans="1:14">
      <c r="A414" s="97" t="str">
        <f t="shared" si="51"/>
        <v/>
      </c>
      <c r="B414" s="98" t="str">
        <f t="shared" si="52"/>
        <v/>
      </c>
      <c r="C414" s="99"/>
      <c r="D414" s="100"/>
      <c r="E414" s="100"/>
      <c r="F414" s="57"/>
      <c r="G414" s="58">
        <f t="shared" si="53"/>
        <v>0</v>
      </c>
      <c r="H414" s="58">
        <f>IF(E414="",0,IFERROR(VLOOKUP(E414,档案费管理台账!$D$4:$H$1000,5,0),0))</f>
        <v>0</v>
      </c>
      <c r="I414" s="57"/>
      <c r="J414" s="57"/>
      <c r="K414" s="57"/>
      <c r="L414" s="57"/>
      <c r="M414" s="58" t="str">
        <f t="shared" si="54"/>
        <v/>
      </c>
      <c r="N414" s="102"/>
    </row>
    <row r="415" spans="1:14">
      <c r="A415" s="97" t="str">
        <f t="shared" si="51"/>
        <v/>
      </c>
      <c r="B415" s="98" t="str">
        <f t="shared" si="52"/>
        <v/>
      </c>
      <c r="C415" s="99"/>
      <c r="D415" s="100"/>
      <c r="E415" s="100"/>
      <c r="F415" s="57"/>
      <c r="G415" s="58">
        <f t="shared" si="53"/>
        <v>0</v>
      </c>
      <c r="H415" s="58">
        <f>IF(E415="",0,IFERROR(VLOOKUP(E415,档案费管理台账!$D$4:$H$1000,5,0),0))</f>
        <v>0</v>
      </c>
      <c r="I415" s="57"/>
      <c r="J415" s="57"/>
      <c r="K415" s="57"/>
      <c r="L415" s="57"/>
      <c r="M415" s="58" t="str">
        <f t="shared" si="54"/>
        <v/>
      </c>
      <c r="N415" s="102"/>
    </row>
    <row r="416" spans="1:14">
      <c r="A416" s="97" t="str">
        <f t="shared" si="51"/>
        <v/>
      </c>
      <c r="B416" s="98" t="str">
        <f t="shared" si="52"/>
        <v/>
      </c>
      <c r="C416" s="99"/>
      <c r="D416" s="100"/>
      <c r="E416" s="100"/>
      <c r="F416" s="57"/>
      <c r="G416" s="58">
        <f t="shared" si="53"/>
        <v>0</v>
      </c>
      <c r="H416" s="58">
        <f>IF(E416="",0,IFERROR(VLOOKUP(E416,档案费管理台账!$D$4:$H$1000,5,0),0))</f>
        <v>0</v>
      </c>
      <c r="I416" s="57"/>
      <c r="J416" s="57"/>
      <c r="K416" s="57"/>
      <c r="L416" s="57"/>
      <c r="M416" s="58" t="str">
        <f t="shared" si="54"/>
        <v/>
      </c>
      <c r="N416" s="102"/>
    </row>
    <row r="417" spans="1:14">
      <c r="A417" s="97" t="str">
        <f t="shared" si="51"/>
        <v/>
      </c>
      <c r="B417" s="98" t="str">
        <f t="shared" si="52"/>
        <v/>
      </c>
      <c r="C417" s="99"/>
      <c r="D417" s="100"/>
      <c r="E417" s="100"/>
      <c r="F417" s="57"/>
      <c r="G417" s="58">
        <f t="shared" si="53"/>
        <v>0</v>
      </c>
      <c r="H417" s="58">
        <f>IF(E417="",0,IFERROR(VLOOKUP(E417,档案费管理台账!$D$4:$H$1000,5,0),0))</f>
        <v>0</v>
      </c>
      <c r="I417" s="57"/>
      <c r="J417" s="57"/>
      <c r="K417" s="57"/>
      <c r="L417" s="57"/>
      <c r="M417" s="58" t="str">
        <f t="shared" si="54"/>
        <v/>
      </c>
      <c r="N417" s="102"/>
    </row>
    <row r="418" spans="1:14">
      <c r="A418" s="97" t="str">
        <f t="shared" si="51"/>
        <v/>
      </c>
      <c r="B418" s="98" t="str">
        <f t="shared" si="52"/>
        <v/>
      </c>
      <c r="C418" s="99"/>
      <c r="D418" s="100"/>
      <c r="E418" s="100"/>
      <c r="F418" s="57"/>
      <c r="G418" s="58">
        <f t="shared" si="53"/>
        <v>0</v>
      </c>
      <c r="H418" s="58">
        <f>IF(E418="",0,IFERROR(VLOOKUP(E418,档案费管理台账!$D$4:$H$1000,5,0),0))</f>
        <v>0</v>
      </c>
      <c r="I418" s="57"/>
      <c r="J418" s="57"/>
      <c r="K418" s="57"/>
      <c r="L418" s="57"/>
      <c r="M418" s="58" t="str">
        <f t="shared" si="54"/>
        <v/>
      </c>
      <c r="N418" s="102"/>
    </row>
    <row r="419" spans="1:14">
      <c r="A419" s="97" t="str">
        <f t="shared" si="51"/>
        <v/>
      </c>
      <c r="B419" s="98" t="str">
        <f t="shared" si="52"/>
        <v/>
      </c>
      <c r="C419" s="99"/>
      <c r="D419" s="100"/>
      <c r="E419" s="100"/>
      <c r="F419" s="57"/>
      <c r="G419" s="58">
        <f t="shared" si="53"/>
        <v>0</v>
      </c>
      <c r="H419" s="58">
        <f>IF(E419="",0,IFERROR(VLOOKUP(E419,档案费管理台账!$D$4:$H$1000,5,0),0))</f>
        <v>0</v>
      </c>
      <c r="I419" s="57"/>
      <c r="J419" s="57"/>
      <c r="K419" s="57"/>
      <c r="L419" s="57"/>
      <c r="M419" s="58" t="str">
        <f t="shared" si="54"/>
        <v/>
      </c>
      <c r="N419" s="102"/>
    </row>
    <row r="420" spans="1:14">
      <c r="A420" s="97" t="str">
        <f t="shared" si="51"/>
        <v/>
      </c>
      <c r="B420" s="98" t="str">
        <f t="shared" si="52"/>
        <v/>
      </c>
      <c r="C420" s="99"/>
      <c r="D420" s="100"/>
      <c r="E420" s="100"/>
      <c r="F420" s="57"/>
      <c r="G420" s="58">
        <f t="shared" si="53"/>
        <v>0</v>
      </c>
      <c r="H420" s="58">
        <f>IF(E420="",0,IFERROR(VLOOKUP(E420,档案费管理台账!$D$4:$H$1000,5,0),0))</f>
        <v>0</v>
      </c>
      <c r="I420" s="57"/>
      <c r="J420" s="57"/>
      <c r="K420" s="57"/>
      <c r="L420" s="57"/>
      <c r="M420" s="58" t="str">
        <f t="shared" si="54"/>
        <v/>
      </c>
      <c r="N420" s="102"/>
    </row>
    <row r="421" spans="1:14">
      <c r="A421" s="97" t="str">
        <f t="shared" si="51"/>
        <v/>
      </c>
      <c r="B421" s="98" t="str">
        <f t="shared" si="52"/>
        <v/>
      </c>
      <c r="C421" s="99"/>
      <c r="D421" s="100"/>
      <c r="E421" s="100"/>
      <c r="F421" s="57"/>
      <c r="G421" s="58">
        <f t="shared" si="53"/>
        <v>0</v>
      </c>
      <c r="H421" s="58">
        <f>IF(E421="",0,IFERROR(VLOOKUP(E421,档案费管理台账!$D$4:$H$1000,5,0),0))</f>
        <v>0</v>
      </c>
      <c r="I421" s="57"/>
      <c r="J421" s="57"/>
      <c r="K421" s="57"/>
      <c r="L421" s="57"/>
      <c r="M421" s="58" t="str">
        <f t="shared" si="54"/>
        <v/>
      </c>
      <c r="N421" s="102"/>
    </row>
    <row r="422" spans="1:14">
      <c r="A422" s="97" t="str">
        <f t="shared" si="51"/>
        <v/>
      </c>
      <c r="B422" s="98" t="str">
        <f t="shared" si="52"/>
        <v/>
      </c>
      <c r="C422" s="99"/>
      <c r="D422" s="100"/>
      <c r="E422" s="100"/>
      <c r="F422" s="57"/>
      <c r="G422" s="58">
        <f t="shared" si="53"/>
        <v>0</v>
      </c>
      <c r="H422" s="58">
        <f>IF(E422="",0,IFERROR(VLOOKUP(E422,档案费管理台账!$D$4:$H$1000,5,0),0))</f>
        <v>0</v>
      </c>
      <c r="I422" s="57"/>
      <c r="J422" s="57"/>
      <c r="K422" s="57"/>
      <c r="L422" s="57"/>
      <c r="M422" s="58" t="str">
        <f t="shared" si="54"/>
        <v/>
      </c>
      <c r="N422" s="102"/>
    </row>
    <row r="423" spans="1:14">
      <c r="A423" s="97" t="str">
        <f t="shared" si="51"/>
        <v/>
      </c>
      <c r="B423" s="98" t="str">
        <f t="shared" si="52"/>
        <v/>
      </c>
      <c r="C423" s="99"/>
      <c r="D423" s="100"/>
      <c r="E423" s="100"/>
      <c r="F423" s="57"/>
      <c r="G423" s="58">
        <f t="shared" si="53"/>
        <v>0</v>
      </c>
      <c r="H423" s="58">
        <f>IF(E423="",0,IFERROR(VLOOKUP(E423,档案费管理台账!$D$4:$H$1000,5,0),0))</f>
        <v>0</v>
      </c>
      <c r="I423" s="57"/>
      <c r="J423" s="57"/>
      <c r="K423" s="57"/>
      <c r="L423" s="57"/>
      <c r="M423" s="58" t="str">
        <f t="shared" si="54"/>
        <v/>
      </c>
      <c r="N423" s="102"/>
    </row>
    <row r="424" spans="1:14">
      <c r="A424" s="97" t="str">
        <f t="shared" si="51"/>
        <v/>
      </c>
      <c r="B424" s="98" t="str">
        <f t="shared" si="52"/>
        <v/>
      </c>
      <c r="C424" s="99"/>
      <c r="D424" s="100"/>
      <c r="E424" s="100"/>
      <c r="F424" s="57"/>
      <c r="G424" s="58">
        <f t="shared" si="53"/>
        <v>0</v>
      </c>
      <c r="H424" s="58">
        <f>IF(E424="",0,IFERROR(VLOOKUP(E424,档案费管理台账!$D$4:$H$1000,5,0),0))</f>
        <v>0</v>
      </c>
      <c r="I424" s="57"/>
      <c r="J424" s="57"/>
      <c r="K424" s="57"/>
      <c r="L424" s="57"/>
      <c r="M424" s="58" t="str">
        <f t="shared" si="54"/>
        <v/>
      </c>
      <c r="N424" s="102"/>
    </row>
    <row r="425" spans="1:14">
      <c r="A425" s="97" t="str">
        <f t="shared" si="51"/>
        <v/>
      </c>
      <c r="B425" s="98" t="str">
        <f t="shared" si="52"/>
        <v/>
      </c>
      <c r="C425" s="99"/>
      <c r="D425" s="100"/>
      <c r="E425" s="100"/>
      <c r="F425" s="57"/>
      <c r="G425" s="58">
        <f t="shared" si="53"/>
        <v>0</v>
      </c>
      <c r="H425" s="58">
        <f>IF(E425="",0,IFERROR(VLOOKUP(E425,档案费管理台账!$D$4:$H$1000,5,0),0))</f>
        <v>0</v>
      </c>
      <c r="I425" s="57"/>
      <c r="J425" s="57"/>
      <c r="K425" s="57"/>
      <c r="L425" s="57"/>
      <c r="M425" s="58" t="str">
        <f t="shared" si="54"/>
        <v/>
      </c>
      <c r="N425" s="102"/>
    </row>
    <row r="426" spans="1:14">
      <c r="A426" s="97" t="str">
        <f t="shared" si="51"/>
        <v/>
      </c>
      <c r="B426" s="98" t="str">
        <f t="shared" si="52"/>
        <v/>
      </c>
      <c r="C426" s="99"/>
      <c r="D426" s="100"/>
      <c r="E426" s="100"/>
      <c r="F426" s="57"/>
      <c r="G426" s="58">
        <f t="shared" si="53"/>
        <v>0</v>
      </c>
      <c r="H426" s="58">
        <f>IF(E426="",0,IFERROR(VLOOKUP(E426,档案费管理台账!$D$4:$H$1000,5,0),0))</f>
        <v>0</v>
      </c>
      <c r="I426" s="57"/>
      <c r="J426" s="57"/>
      <c r="K426" s="57"/>
      <c r="L426" s="57"/>
      <c r="M426" s="58" t="str">
        <f t="shared" si="54"/>
        <v/>
      </c>
      <c r="N426" s="102"/>
    </row>
    <row r="427" spans="1:14">
      <c r="A427" s="97" t="str">
        <f t="shared" si="51"/>
        <v/>
      </c>
      <c r="B427" s="98" t="str">
        <f t="shared" si="52"/>
        <v/>
      </c>
      <c r="C427" s="99"/>
      <c r="D427" s="100"/>
      <c r="E427" s="100"/>
      <c r="F427" s="57"/>
      <c r="G427" s="58">
        <f t="shared" si="53"/>
        <v>0</v>
      </c>
      <c r="H427" s="58">
        <f>IF(E427="",0,IFERROR(VLOOKUP(E427,档案费管理台账!$D$4:$H$1000,5,0),0))</f>
        <v>0</v>
      </c>
      <c r="I427" s="57"/>
      <c r="J427" s="57"/>
      <c r="K427" s="57"/>
      <c r="L427" s="57"/>
      <c r="M427" s="58" t="str">
        <f t="shared" si="54"/>
        <v/>
      </c>
      <c r="N427" s="102"/>
    </row>
    <row r="428" spans="1:14">
      <c r="A428" s="97" t="str">
        <f t="shared" si="51"/>
        <v/>
      </c>
      <c r="B428" s="98" t="str">
        <f t="shared" si="52"/>
        <v/>
      </c>
      <c r="C428" s="99"/>
      <c r="D428" s="100"/>
      <c r="E428" s="100"/>
      <c r="F428" s="57"/>
      <c r="G428" s="58">
        <f t="shared" si="53"/>
        <v>0</v>
      </c>
      <c r="H428" s="58">
        <f>IF(E428="",0,IFERROR(VLOOKUP(E428,档案费管理台账!$D$4:$H$1000,5,0),0))</f>
        <v>0</v>
      </c>
      <c r="I428" s="57"/>
      <c r="J428" s="57"/>
      <c r="K428" s="57"/>
      <c r="L428" s="57"/>
      <c r="M428" s="58" t="str">
        <f t="shared" si="54"/>
        <v/>
      </c>
      <c r="N428" s="102"/>
    </row>
    <row r="429" spans="1:14">
      <c r="A429" s="97" t="str">
        <f t="shared" ref="A429:A492" si="55">IF(C429="","",ROW()-42)</f>
        <v/>
      </c>
      <c r="B429" s="98" t="str">
        <f t="shared" ref="B429:B492" si="56">IF(C429="","",MONTH(C429)&amp;"月")</f>
        <v/>
      </c>
      <c r="C429" s="99"/>
      <c r="D429" s="100"/>
      <c r="E429" s="100"/>
      <c r="F429" s="57"/>
      <c r="G429" s="58">
        <f t="shared" ref="G429:G492" si="57">IF(F429="",0,F429*$K$41)</f>
        <v>0</v>
      </c>
      <c r="H429" s="58">
        <f>IF(E429="",0,IFERROR(VLOOKUP(E429,档案费管理台账!$D$4:$H$1000,5,0),0))</f>
        <v>0</v>
      </c>
      <c r="I429" s="57"/>
      <c r="J429" s="57"/>
      <c r="K429" s="57"/>
      <c r="L429" s="57"/>
      <c r="M429" s="58" t="str">
        <f t="shared" ref="M429:M492" si="58">IF(C429="","",ROUND(M428+G429-I429-J429-K429-L429-H429,2))</f>
        <v/>
      </c>
      <c r="N429" s="102"/>
    </row>
    <row r="430" spans="1:14">
      <c r="A430" s="97" t="str">
        <f t="shared" si="55"/>
        <v/>
      </c>
      <c r="B430" s="98" t="str">
        <f t="shared" si="56"/>
        <v/>
      </c>
      <c r="C430" s="99"/>
      <c r="D430" s="100"/>
      <c r="E430" s="100"/>
      <c r="F430" s="57"/>
      <c r="G430" s="58">
        <f t="shared" si="57"/>
        <v>0</v>
      </c>
      <c r="H430" s="58">
        <f>IF(E430="",0,IFERROR(VLOOKUP(E430,档案费管理台账!$D$4:$H$1000,5,0),0))</f>
        <v>0</v>
      </c>
      <c r="I430" s="57"/>
      <c r="J430" s="57"/>
      <c r="K430" s="57"/>
      <c r="L430" s="57"/>
      <c r="M430" s="58" t="str">
        <f t="shared" si="58"/>
        <v/>
      </c>
      <c r="N430" s="102"/>
    </row>
    <row r="431" spans="1:14">
      <c r="A431" s="97" t="str">
        <f t="shared" si="55"/>
        <v/>
      </c>
      <c r="B431" s="98" t="str">
        <f t="shared" si="56"/>
        <v/>
      </c>
      <c r="C431" s="99"/>
      <c r="D431" s="100"/>
      <c r="E431" s="100"/>
      <c r="F431" s="57"/>
      <c r="G431" s="58">
        <f t="shared" si="57"/>
        <v>0</v>
      </c>
      <c r="H431" s="58">
        <f>IF(E431="",0,IFERROR(VLOOKUP(E431,档案费管理台账!$D$4:$H$1000,5,0),0))</f>
        <v>0</v>
      </c>
      <c r="I431" s="57"/>
      <c r="J431" s="57"/>
      <c r="K431" s="57"/>
      <c r="L431" s="57"/>
      <c r="M431" s="58" t="str">
        <f t="shared" si="58"/>
        <v/>
      </c>
      <c r="N431" s="102"/>
    </row>
    <row r="432" spans="1:14">
      <c r="A432" s="97" t="str">
        <f t="shared" si="55"/>
        <v/>
      </c>
      <c r="B432" s="98" t="str">
        <f t="shared" si="56"/>
        <v/>
      </c>
      <c r="C432" s="99"/>
      <c r="D432" s="100"/>
      <c r="E432" s="100"/>
      <c r="F432" s="57"/>
      <c r="G432" s="58">
        <f t="shared" si="57"/>
        <v>0</v>
      </c>
      <c r="H432" s="58">
        <f>IF(E432="",0,IFERROR(VLOOKUP(E432,档案费管理台账!$D$4:$H$1000,5,0),0))</f>
        <v>0</v>
      </c>
      <c r="I432" s="57"/>
      <c r="J432" s="57"/>
      <c r="K432" s="57"/>
      <c r="L432" s="57"/>
      <c r="M432" s="58" t="str">
        <f t="shared" si="58"/>
        <v/>
      </c>
      <c r="N432" s="102"/>
    </row>
    <row r="433" spans="1:14">
      <c r="A433" s="97" t="str">
        <f t="shared" si="55"/>
        <v/>
      </c>
      <c r="B433" s="98" t="str">
        <f t="shared" si="56"/>
        <v/>
      </c>
      <c r="C433" s="99"/>
      <c r="D433" s="100"/>
      <c r="E433" s="100"/>
      <c r="F433" s="57"/>
      <c r="G433" s="58">
        <f t="shared" si="57"/>
        <v>0</v>
      </c>
      <c r="H433" s="58">
        <f>IF(E433="",0,IFERROR(VLOOKUP(E433,档案费管理台账!$D$4:$H$1000,5,0),0))</f>
        <v>0</v>
      </c>
      <c r="I433" s="57"/>
      <c r="J433" s="57"/>
      <c r="K433" s="57"/>
      <c r="L433" s="57"/>
      <c r="M433" s="58" t="str">
        <f t="shared" si="58"/>
        <v/>
      </c>
      <c r="N433" s="102"/>
    </row>
    <row r="434" spans="1:14">
      <c r="A434" s="97" t="str">
        <f t="shared" si="55"/>
        <v/>
      </c>
      <c r="B434" s="98" t="str">
        <f t="shared" si="56"/>
        <v/>
      </c>
      <c r="C434" s="99"/>
      <c r="D434" s="100"/>
      <c r="E434" s="100"/>
      <c r="F434" s="57"/>
      <c r="G434" s="58">
        <f t="shared" si="57"/>
        <v>0</v>
      </c>
      <c r="H434" s="58">
        <f>IF(E434="",0,IFERROR(VLOOKUP(E434,档案费管理台账!$D$4:$H$1000,5,0),0))</f>
        <v>0</v>
      </c>
      <c r="I434" s="57"/>
      <c r="J434" s="57"/>
      <c r="K434" s="57"/>
      <c r="L434" s="57"/>
      <c r="M434" s="58" t="str">
        <f t="shared" si="58"/>
        <v/>
      </c>
      <c r="N434" s="102"/>
    </row>
    <row r="435" spans="1:14">
      <c r="A435" s="97" t="str">
        <f t="shared" si="55"/>
        <v/>
      </c>
      <c r="B435" s="98" t="str">
        <f t="shared" si="56"/>
        <v/>
      </c>
      <c r="C435" s="99"/>
      <c r="D435" s="100"/>
      <c r="E435" s="100"/>
      <c r="F435" s="57"/>
      <c r="G435" s="58">
        <f t="shared" si="57"/>
        <v>0</v>
      </c>
      <c r="H435" s="58">
        <f>IF(E435="",0,IFERROR(VLOOKUP(E435,档案费管理台账!$D$4:$H$1000,5,0),0))</f>
        <v>0</v>
      </c>
      <c r="I435" s="57"/>
      <c r="J435" s="57"/>
      <c r="K435" s="57"/>
      <c r="L435" s="57"/>
      <c r="M435" s="58" t="str">
        <f t="shared" si="58"/>
        <v/>
      </c>
      <c r="N435" s="102"/>
    </row>
    <row r="436" spans="1:14">
      <c r="A436" s="97" t="str">
        <f t="shared" si="55"/>
        <v/>
      </c>
      <c r="B436" s="98" t="str">
        <f t="shared" si="56"/>
        <v/>
      </c>
      <c r="C436" s="99"/>
      <c r="D436" s="100"/>
      <c r="E436" s="100"/>
      <c r="F436" s="57"/>
      <c r="G436" s="58">
        <f t="shared" si="57"/>
        <v>0</v>
      </c>
      <c r="H436" s="58">
        <f>IF(E436="",0,IFERROR(VLOOKUP(E436,档案费管理台账!$D$4:$H$1000,5,0),0))</f>
        <v>0</v>
      </c>
      <c r="I436" s="57"/>
      <c r="J436" s="57"/>
      <c r="K436" s="57"/>
      <c r="L436" s="57"/>
      <c r="M436" s="58" t="str">
        <f t="shared" si="58"/>
        <v/>
      </c>
      <c r="N436" s="102"/>
    </row>
    <row r="437" spans="1:14">
      <c r="A437" s="97" t="str">
        <f t="shared" si="55"/>
        <v/>
      </c>
      <c r="B437" s="98" t="str">
        <f t="shared" si="56"/>
        <v/>
      </c>
      <c r="C437" s="99"/>
      <c r="D437" s="100"/>
      <c r="E437" s="100"/>
      <c r="F437" s="57"/>
      <c r="G437" s="58">
        <f t="shared" si="57"/>
        <v>0</v>
      </c>
      <c r="H437" s="58">
        <f>IF(E437="",0,IFERROR(VLOOKUP(E437,档案费管理台账!$D$4:$H$1000,5,0),0))</f>
        <v>0</v>
      </c>
      <c r="I437" s="57"/>
      <c r="J437" s="57"/>
      <c r="K437" s="57"/>
      <c r="L437" s="57"/>
      <c r="M437" s="58" t="str">
        <f t="shared" si="58"/>
        <v/>
      </c>
      <c r="N437" s="102"/>
    </row>
    <row r="438" spans="1:14">
      <c r="A438" s="97" t="str">
        <f t="shared" si="55"/>
        <v/>
      </c>
      <c r="B438" s="98" t="str">
        <f t="shared" si="56"/>
        <v/>
      </c>
      <c r="C438" s="99"/>
      <c r="D438" s="100"/>
      <c r="E438" s="100"/>
      <c r="F438" s="57"/>
      <c r="G438" s="58">
        <f t="shared" si="57"/>
        <v>0</v>
      </c>
      <c r="H438" s="58">
        <f>IF(E438="",0,IFERROR(VLOOKUP(E438,档案费管理台账!$D$4:$H$1000,5,0),0))</f>
        <v>0</v>
      </c>
      <c r="I438" s="57"/>
      <c r="J438" s="57"/>
      <c r="K438" s="57"/>
      <c r="L438" s="57"/>
      <c r="M438" s="58" t="str">
        <f t="shared" si="58"/>
        <v/>
      </c>
      <c r="N438" s="102"/>
    </row>
    <row r="439" spans="1:14">
      <c r="A439" s="97" t="str">
        <f t="shared" si="55"/>
        <v/>
      </c>
      <c r="B439" s="98" t="str">
        <f t="shared" si="56"/>
        <v/>
      </c>
      <c r="C439" s="99"/>
      <c r="D439" s="100"/>
      <c r="E439" s="100"/>
      <c r="F439" s="57"/>
      <c r="G439" s="58">
        <f t="shared" si="57"/>
        <v>0</v>
      </c>
      <c r="H439" s="58">
        <f>IF(E439="",0,IFERROR(VLOOKUP(E439,档案费管理台账!$D$4:$H$1000,5,0),0))</f>
        <v>0</v>
      </c>
      <c r="I439" s="57"/>
      <c r="J439" s="57"/>
      <c r="K439" s="57"/>
      <c r="L439" s="57"/>
      <c r="M439" s="58" t="str">
        <f t="shared" si="58"/>
        <v/>
      </c>
      <c r="N439" s="102"/>
    </row>
    <row r="440" spans="1:14">
      <c r="A440" s="97" t="str">
        <f t="shared" si="55"/>
        <v/>
      </c>
      <c r="B440" s="98" t="str">
        <f t="shared" si="56"/>
        <v/>
      </c>
      <c r="C440" s="99"/>
      <c r="D440" s="100"/>
      <c r="E440" s="100"/>
      <c r="F440" s="57"/>
      <c r="G440" s="58">
        <f t="shared" si="57"/>
        <v>0</v>
      </c>
      <c r="H440" s="58">
        <f>IF(E440="",0,IFERROR(VLOOKUP(E440,档案费管理台账!$D$4:$H$1000,5,0),0))</f>
        <v>0</v>
      </c>
      <c r="I440" s="57"/>
      <c r="J440" s="57"/>
      <c r="K440" s="57"/>
      <c r="L440" s="57"/>
      <c r="M440" s="58" t="str">
        <f t="shared" si="58"/>
        <v/>
      </c>
      <c r="N440" s="102"/>
    </row>
    <row r="441" spans="1:14">
      <c r="A441" s="97" t="str">
        <f t="shared" si="55"/>
        <v/>
      </c>
      <c r="B441" s="98" t="str">
        <f t="shared" si="56"/>
        <v/>
      </c>
      <c r="C441" s="99"/>
      <c r="D441" s="100"/>
      <c r="E441" s="100"/>
      <c r="F441" s="57"/>
      <c r="G441" s="58">
        <f t="shared" si="57"/>
        <v>0</v>
      </c>
      <c r="H441" s="58">
        <f>IF(E441="",0,IFERROR(VLOOKUP(E441,档案费管理台账!$D$4:$H$1000,5,0),0))</f>
        <v>0</v>
      </c>
      <c r="I441" s="57"/>
      <c r="J441" s="57"/>
      <c r="K441" s="57"/>
      <c r="L441" s="57"/>
      <c r="M441" s="58" t="str">
        <f t="shared" si="58"/>
        <v/>
      </c>
      <c r="N441" s="102"/>
    </row>
    <row r="442" spans="1:14">
      <c r="A442" s="97" t="str">
        <f t="shared" si="55"/>
        <v/>
      </c>
      <c r="B442" s="98" t="str">
        <f t="shared" si="56"/>
        <v/>
      </c>
      <c r="C442" s="99"/>
      <c r="D442" s="100"/>
      <c r="E442" s="100"/>
      <c r="F442" s="57"/>
      <c r="G442" s="58">
        <f t="shared" si="57"/>
        <v>0</v>
      </c>
      <c r="H442" s="58">
        <f>IF(E442="",0,IFERROR(VLOOKUP(E442,档案费管理台账!$D$4:$H$1000,5,0),0))</f>
        <v>0</v>
      </c>
      <c r="I442" s="57"/>
      <c r="J442" s="57"/>
      <c r="K442" s="57"/>
      <c r="L442" s="57"/>
      <c r="M442" s="58" t="str">
        <f t="shared" si="58"/>
        <v/>
      </c>
      <c r="N442" s="102"/>
    </row>
    <row r="443" spans="1:14">
      <c r="A443" s="97" t="str">
        <f t="shared" si="55"/>
        <v/>
      </c>
      <c r="B443" s="98" t="str">
        <f t="shared" si="56"/>
        <v/>
      </c>
      <c r="C443" s="99"/>
      <c r="D443" s="100"/>
      <c r="E443" s="100"/>
      <c r="F443" s="57"/>
      <c r="G443" s="58">
        <f t="shared" si="57"/>
        <v>0</v>
      </c>
      <c r="H443" s="58">
        <f>IF(E443="",0,IFERROR(VLOOKUP(E443,档案费管理台账!$D$4:$H$1000,5,0),0))</f>
        <v>0</v>
      </c>
      <c r="I443" s="57"/>
      <c r="J443" s="57"/>
      <c r="K443" s="57"/>
      <c r="L443" s="57"/>
      <c r="M443" s="58" t="str">
        <f t="shared" si="58"/>
        <v/>
      </c>
      <c r="N443" s="102"/>
    </row>
    <row r="444" spans="1:14">
      <c r="A444" s="97" t="str">
        <f t="shared" si="55"/>
        <v/>
      </c>
      <c r="B444" s="98" t="str">
        <f t="shared" si="56"/>
        <v/>
      </c>
      <c r="C444" s="99"/>
      <c r="D444" s="100"/>
      <c r="E444" s="100"/>
      <c r="F444" s="57"/>
      <c r="G444" s="58">
        <f t="shared" si="57"/>
        <v>0</v>
      </c>
      <c r="H444" s="58">
        <f>IF(E444="",0,IFERROR(VLOOKUP(E444,档案费管理台账!$D$4:$H$1000,5,0),0))</f>
        <v>0</v>
      </c>
      <c r="I444" s="57"/>
      <c r="J444" s="57"/>
      <c r="K444" s="57"/>
      <c r="L444" s="57"/>
      <c r="M444" s="58" t="str">
        <f t="shared" si="58"/>
        <v/>
      </c>
      <c r="N444" s="102"/>
    </row>
    <row r="445" spans="1:14">
      <c r="A445" s="97" t="str">
        <f t="shared" si="55"/>
        <v/>
      </c>
      <c r="B445" s="98" t="str">
        <f t="shared" si="56"/>
        <v/>
      </c>
      <c r="C445" s="99"/>
      <c r="D445" s="100"/>
      <c r="E445" s="100"/>
      <c r="F445" s="57"/>
      <c r="G445" s="58">
        <f t="shared" si="57"/>
        <v>0</v>
      </c>
      <c r="H445" s="58">
        <f>IF(E445="",0,IFERROR(VLOOKUP(E445,档案费管理台账!$D$4:$H$1000,5,0),0))</f>
        <v>0</v>
      </c>
      <c r="I445" s="57"/>
      <c r="J445" s="57"/>
      <c r="K445" s="57"/>
      <c r="L445" s="57"/>
      <c r="M445" s="58" t="str">
        <f t="shared" si="58"/>
        <v/>
      </c>
      <c r="N445" s="102"/>
    </row>
    <row r="446" spans="1:14">
      <c r="A446" s="97" t="str">
        <f t="shared" si="55"/>
        <v/>
      </c>
      <c r="B446" s="98" t="str">
        <f t="shared" si="56"/>
        <v/>
      </c>
      <c r="C446" s="99"/>
      <c r="D446" s="100"/>
      <c r="E446" s="100"/>
      <c r="F446" s="57"/>
      <c r="G446" s="58">
        <f t="shared" si="57"/>
        <v>0</v>
      </c>
      <c r="H446" s="58">
        <f>IF(E446="",0,IFERROR(VLOOKUP(E446,档案费管理台账!$D$4:$H$1000,5,0),0))</f>
        <v>0</v>
      </c>
      <c r="I446" s="57"/>
      <c r="J446" s="57"/>
      <c r="K446" s="57"/>
      <c r="L446" s="57"/>
      <c r="M446" s="58" t="str">
        <f t="shared" si="58"/>
        <v/>
      </c>
      <c r="N446" s="102"/>
    </row>
    <row r="447" spans="1:14">
      <c r="A447" s="97" t="str">
        <f t="shared" si="55"/>
        <v/>
      </c>
      <c r="B447" s="98" t="str">
        <f t="shared" si="56"/>
        <v/>
      </c>
      <c r="C447" s="99"/>
      <c r="D447" s="100"/>
      <c r="E447" s="100"/>
      <c r="F447" s="57"/>
      <c r="G447" s="58">
        <f t="shared" si="57"/>
        <v>0</v>
      </c>
      <c r="H447" s="58">
        <f>IF(E447="",0,IFERROR(VLOOKUP(E447,档案费管理台账!$D$4:$H$1000,5,0),0))</f>
        <v>0</v>
      </c>
      <c r="I447" s="57"/>
      <c r="J447" s="57"/>
      <c r="K447" s="57"/>
      <c r="L447" s="57"/>
      <c r="M447" s="58" t="str">
        <f t="shared" si="58"/>
        <v/>
      </c>
      <c r="N447" s="102"/>
    </row>
    <row r="448" spans="1:14">
      <c r="A448" s="97" t="str">
        <f t="shared" si="55"/>
        <v/>
      </c>
      <c r="B448" s="98" t="str">
        <f t="shared" si="56"/>
        <v/>
      </c>
      <c r="C448" s="99"/>
      <c r="D448" s="100"/>
      <c r="E448" s="100"/>
      <c r="F448" s="57"/>
      <c r="G448" s="58">
        <f t="shared" si="57"/>
        <v>0</v>
      </c>
      <c r="H448" s="58">
        <f>IF(E448="",0,IFERROR(VLOOKUP(E448,档案费管理台账!$D$4:$H$1000,5,0),0))</f>
        <v>0</v>
      </c>
      <c r="I448" s="57"/>
      <c r="J448" s="57"/>
      <c r="K448" s="57"/>
      <c r="L448" s="57"/>
      <c r="M448" s="58" t="str">
        <f t="shared" si="58"/>
        <v/>
      </c>
      <c r="N448" s="102"/>
    </row>
    <row r="449" spans="1:14">
      <c r="A449" s="97" t="str">
        <f t="shared" si="55"/>
        <v/>
      </c>
      <c r="B449" s="98" t="str">
        <f t="shared" si="56"/>
        <v/>
      </c>
      <c r="C449" s="99"/>
      <c r="D449" s="100"/>
      <c r="E449" s="100"/>
      <c r="F449" s="57"/>
      <c r="G449" s="58">
        <f t="shared" si="57"/>
        <v>0</v>
      </c>
      <c r="H449" s="58">
        <f>IF(E449="",0,IFERROR(VLOOKUP(E449,档案费管理台账!$D$4:$H$1000,5,0),0))</f>
        <v>0</v>
      </c>
      <c r="I449" s="57"/>
      <c r="J449" s="57"/>
      <c r="K449" s="57"/>
      <c r="L449" s="57"/>
      <c r="M449" s="58" t="str">
        <f t="shared" si="58"/>
        <v/>
      </c>
      <c r="N449" s="102"/>
    </row>
    <row r="450" spans="1:14">
      <c r="A450" s="97" t="str">
        <f t="shared" si="55"/>
        <v/>
      </c>
      <c r="B450" s="98" t="str">
        <f t="shared" si="56"/>
        <v/>
      </c>
      <c r="C450" s="99"/>
      <c r="D450" s="100"/>
      <c r="E450" s="100"/>
      <c r="F450" s="57"/>
      <c r="G450" s="58">
        <f t="shared" si="57"/>
        <v>0</v>
      </c>
      <c r="H450" s="58">
        <f>IF(E450="",0,IFERROR(VLOOKUP(E450,档案费管理台账!$D$4:$H$1000,5,0),0))</f>
        <v>0</v>
      </c>
      <c r="I450" s="57"/>
      <c r="J450" s="57"/>
      <c r="K450" s="57"/>
      <c r="L450" s="57"/>
      <c r="M450" s="58" t="str">
        <f t="shared" si="58"/>
        <v/>
      </c>
      <c r="N450" s="102"/>
    </row>
    <row r="451" spans="1:14">
      <c r="A451" s="97" t="str">
        <f t="shared" si="55"/>
        <v/>
      </c>
      <c r="B451" s="98" t="str">
        <f t="shared" si="56"/>
        <v/>
      </c>
      <c r="C451" s="99"/>
      <c r="D451" s="100"/>
      <c r="E451" s="100"/>
      <c r="F451" s="57"/>
      <c r="G451" s="58">
        <f t="shared" si="57"/>
        <v>0</v>
      </c>
      <c r="H451" s="58">
        <f>IF(E451="",0,IFERROR(VLOOKUP(E451,档案费管理台账!$D$4:$H$1000,5,0),0))</f>
        <v>0</v>
      </c>
      <c r="I451" s="57"/>
      <c r="J451" s="57"/>
      <c r="K451" s="57"/>
      <c r="L451" s="57"/>
      <c r="M451" s="58" t="str">
        <f t="shared" si="58"/>
        <v/>
      </c>
      <c r="N451" s="102"/>
    </row>
    <row r="452" spans="1:14">
      <c r="A452" s="97" t="str">
        <f t="shared" si="55"/>
        <v/>
      </c>
      <c r="B452" s="98" t="str">
        <f t="shared" si="56"/>
        <v/>
      </c>
      <c r="C452" s="99"/>
      <c r="D452" s="100"/>
      <c r="E452" s="100"/>
      <c r="F452" s="57"/>
      <c r="G452" s="58">
        <f t="shared" si="57"/>
        <v>0</v>
      </c>
      <c r="H452" s="58">
        <f>IF(E452="",0,IFERROR(VLOOKUP(E452,档案费管理台账!$D$4:$H$1000,5,0),0))</f>
        <v>0</v>
      </c>
      <c r="I452" s="57"/>
      <c r="J452" s="57"/>
      <c r="K452" s="57"/>
      <c r="L452" s="57"/>
      <c r="M452" s="58" t="str">
        <f t="shared" si="58"/>
        <v/>
      </c>
      <c r="N452" s="102"/>
    </row>
    <row r="453" spans="1:14">
      <c r="A453" s="97" t="str">
        <f t="shared" si="55"/>
        <v/>
      </c>
      <c r="B453" s="98" t="str">
        <f t="shared" si="56"/>
        <v/>
      </c>
      <c r="C453" s="99"/>
      <c r="D453" s="100"/>
      <c r="E453" s="100"/>
      <c r="F453" s="57"/>
      <c r="G453" s="58">
        <f t="shared" si="57"/>
        <v>0</v>
      </c>
      <c r="H453" s="58">
        <f>IF(E453="",0,IFERROR(VLOOKUP(E453,档案费管理台账!$D$4:$H$1000,5,0),0))</f>
        <v>0</v>
      </c>
      <c r="I453" s="57"/>
      <c r="J453" s="57"/>
      <c r="K453" s="57"/>
      <c r="L453" s="57"/>
      <c r="M453" s="58" t="str">
        <f t="shared" si="58"/>
        <v/>
      </c>
      <c r="N453" s="102"/>
    </row>
    <row r="454" spans="1:14">
      <c r="A454" s="97" t="str">
        <f t="shared" si="55"/>
        <v/>
      </c>
      <c r="B454" s="98" t="str">
        <f t="shared" si="56"/>
        <v/>
      </c>
      <c r="C454" s="99"/>
      <c r="D454" s="100"/>
      <c r="E454" s="100"/>
      <c r="F454" s="57"/>
      <c r="G454" s="58">
        <f t="shared" si="57"/>
        <v>0</v>
      </c>
      <c r="H454" s="58">
        <f>IF(E454="",0,IFERROR(VLOOKUP(E454,档案费管理台账!$D$4:$H$1000,5,0),0))</f>
        <v>0</v>
      </c>
      <c r="I454" s="57"/>
      <c r="J454" s="57"/>
      <c r="K454" s="57"/>
      <c r="L454" s="57"/>
      <c r="M454" s="58" t="str">
        <f t="shared" si="58"/>
        <v/>
      </c>
      <c r="N454" s="102"/>
    </row>
    <row r="455" spans="1:14">
      <c r="A455" s="97" t="str">
        <f t="shared" si="55"/>
        <v/>
      </c>
      <c r="B455" s="98" t="str">
        <f t="shared" si="56"/>
        <v/>
      </c>
      <c r="C455" s="99"/>
      <c r="D455" s="100"/>
      <c r="E455" s="100"/>
      <c r="F455" s="57"/>
      <c r="G455" s="58">
        <f t="shared" si="57"/>
        <v>0</v>
      </c>
      <c r="H455" s="58">
        <f>IF(E455="",0,IFERROR(VLOOKUP(E455,档案费管理台账!$D$4:$H$1000,5,0),0))</f>
        <v>0</v>
      </c>
      <c r="I455" s="57"/>
      <c r="J455" s="57"/>
      <c r="K455" s="57"/>
      <c r="L455" s="57"/>
      <c r="M455" s="58" t="str">
        <f t="shared" si="58"/>
        <v/>
      </c>
      <c r="N455" s="102"/>
    </row>
    <row r="456" spans="1:14">
      <c r="A456" s="97" t="str">
        <f t="shared" si="55"/>
        <v/>
      </c>
      <c r="B456" s="98" t="str">
        <f t="shared" si="56"/>
        <v/>
      </c>
      <c r="C456" s="99"/>
      <c r="D456" s="100"/>
      <c r="E456" s="100"/>
      <c r="F456" s="57"/>
      <c r="G456" s="58">
        <f t="shared" si="57"/>
        <v>0</v>
      </c>
      <c r="H456" s="58">
        <f>IF(E456="",0,IFERROR(VLOOKUP(E456,档案费管理台账!$D$4:$H$1000,5,0),0))</f>
        <v>0</v>
      </c>
      <c r="I456" s="57"/>
      <c r="J456" s="57"/>
      <c r="K456" s="57"/>
      <c r="L456" s="57"/>
      <c r="M456" s="58" t="str">
        <f t="shared" si="58"/>
        <v/>
      </c>
      <c r="N456" s="102"/>
    </row>
    <row r="457" spans="1:14">
      <c r="A457" s="97" t="str">
        <f t="shared" si="55"/>
        <v/>
      </c>
      <c r="B457" s="98" t="str">
        <f t="shared" si="56"/>
        <v/>
      </c>
      <c r="C457" s="99"/>
      <c r="D457" s="100"/>
      <c r="E457" s="100"/>
      <c r="F457" s="57"/>
      <c r="G457" s="58">
        <f t="shared" si="57"/>
        <v>0</v>
      </c>
      <c r="H457" s="58">
        <f>IF(E457="",0,IFERROR(VLOOKUP(E457,档案费管理台账!$D$4:$H$1000,5,0),0))</f>
        <v>0</v>
      </c>
      <c r="I457" s="57"/>
      <c r="J457" s="57"/>
      <c r="K457" s="57"/>
      <c r="L457" s="57"/>
      <c r="M457" s="58" t="str">
        <f t="shared" si="58"/>
        <v/>
      </c>
      <c r="N457" s="102"/>
    </row>
    <row r="458" spans="1:14">
      <c r="A458" s="97" t="str">
        <f t="shared" si="55"/>
        <v/>
      </c>
      <c r="B458" s="98" t="str">
        <f t="shared" si="56"/>
        <v/>
      </c>
      <c r="C458" s="99"/>
      <c r="D458" s="100"/>
      <c r="E458" s="100"/>
      <c r="F458" s="57"/>
      <c r="G458" s="58">
        <f t="shared" si="57"/>
        <v>0</v>
      </c>
      <c r="H458" s="58">
        <f>IF(E458="",0,IFERROR(VLOOKUP(E458,档案费管理台账!$D$4:$H$1000,5,0),0))</f>
        <v>0</v>
      </c>
      <c r="I458" s="57"/>
      <c r="J458" s="57"/>
      <c r="K458" s="57"/>
      <c r="L458" s="57"/>
      <c r="M458" s="58" t="str">
        <f t="shared" si="58"/>
        <v/>
      </c>
      <c r="N458" s="102"/>
    </row>
    <row r="459" spans="1:14">
      <c r="A459" s="97" t="str">
        <f t="shared" si="55"/>
        <v/>
      </c>
      <c r="B459" s="98" t="str">
        <f t="shared" si="56"/>
        <v/>
      </c>
      <c r="C459" s="99"/>
      <c r="D459" s="100"/>
      <c r="E459" s="100"/>
      <c r="F459" s="57"/>
      <c r="G459" s="58">
        <f t="shared" si="57"/>
        <v>0</v>
      </c>
      <c r="H459" s="58">
        <f>IF(E459="",0,IFERROR(VLOOKUP(E459,档案费管理台账!$D$4:$H$1000,5,0),0))</f>
        <v>0</v>
      </c>
      <c r="I459" s="57"/>
      <c r="J459" s="57"/>
      <c r="K459" s="57"/>
      <c r="L459" s="57"/>
      <c r="M459" s="58" t="str">
        <f t="shared" si="58"/>
        <v/>
      </c>
      <c r="N459" s="102"/>
    </row>
    <row r="460" spans="1:14">
      <c r="A460" s="97" t="str">
        <f t="shared" si="55"/>
        <v/>
      </c>
      <c r="B460" s="98" t="str">
        <f t="shared" si="56"/>
        <v/>
      </c>
      <c r="C460" s="99"/>
      <c r="D460" s="100"/>
      <c r="E460" s="100"/>
      <c r="F460" s="57"/>
      <c r="G460" s="58">
        <f t="shared" si="57"/>
        <v>0</v>
      </c>
      <c r="H460" s="58">
        <f>IF(E460="",0,IFERROR(VLOOKUP(E460,档案费管理台账!$D$4:$H$1000,5,0),0))</f>
        <v>0</v>
      </c>
      <c r="I460" s="57"/>
      <c r="J460" s="57"/>
      <c r="K460" s="57"/>
      <c r="L460" s="57"/>
      <c r="M460" s="58" t="str">
        <f t="shared" si="58"/>
        <v/>
      </c>
      <c r="N460" s="102"/>
    </row>
    <row r="461" spans="1:14">
      <c r="A461" s="97" t="str">
        <f t="shared" si="55"/>
        <v/>
      </c>
      <c r="B461" s="98" t="str">
        <f t="shared" si="56"/>
        <v/>
      </c>
      <c r="C461" s="99"/>
      <c r="D461" s="100"/>
      <c r="E461" s="100"/>
      <c r="F461" s="57"/>
      <c r="G461" s="58">
        <f t="shared" si="57"/>
        <v>0</v>
      </c>
      <c r="H461" s="58">
        <f>IF(E461="",0,IFERROR(VLOOKUP(E461,档案费管理台账!$D$4:$H$1000,5,0),0))</f>
        <v>0</v>
      </c>
      <c r="I461" s="57"/>
      <c r="J461" s="57"/>
      <c r="K461" s="57"/>
      <c r="L461" s="57"/>
      <c r="M461" s="58" t="str">
        <f t="shared" si="58"/>
        <v/>
      </c>
      <c r="N461" s="102"/>
    </row>
    <row r="462" spans="1:14">
      <c r="A462" s="97" t="str">
        <f t="shared" si="55"/>
        <v/>
      </c>
      <c r="B462" s="98" t="str">
        <f t="shared" si="56"/>
        <v/>
      </c>
      <c r="C462" s="99"/>
      <c r="D462" s="100"/>
      <c r="E462" s="100"/>
      <c r="F462" s="57"/>
      <c r="G462" s="58">
        <f t="shared" si="57"/>
        <v>0</v>
      </c>
      <c r="H462" s="58">
        <f>IF(E462="",0,IFERROR(VLOOKUP(E462,档案费管理台账!$D$4:$H$1000,5,0),0))</f>
        <v>0</v>
      </c>
      <c r="I462" s="57"/>
      <c r="J462" s="57"/>
      <c r="K462" s="57"/>
      <c r="L462" s="57"/>
      <c r="M462" s="58" t="str">
        <f t="shared" si="58"/>
        <v/>
      </c>
      <c r="N462" s="102"/>
    </row>
    <row r="463" spans="1:14">
      <c r="A463" s="97" t="str">
        <f t="shared" si="55"/>
        <v/>
      </c>
      <c r="B463" s="98" t="str">
        <f t="shared" si="56"/>
        <v/>
      </c>
      <c r="C463" s="99"/>
      <c r="D463" s="100"/>
      <c r="E463" s="100"/>
      <c r="F463" s="57"/>
      <c r="G463" s="58">
        <f t="shared" si="57"/>
        <v>0</v>
      </c>
      <c r="H463" s="58">
        <f>IF(E463="",0,IFERROR(VLOOKUP(E463,档案费管理台账!$D$4:$H$1000,5,0),0))</f>
        <v>0</v>
      </c>
      <c r="I463" s="57"/>
      <c r="J463" s="57"/>
      <c r="K463" s="57"/>
      <c r="L463" s="57"/>
      <c r="M463" s="58" t="str">
        <f t="shared" si="58"/>
        <v/>
      </c>
      <c r="N463" s="102"/>
    </row>
    <row r="464" spans="1:14">
      <c r="A464" s="97" t="str">
        <f t="shared" si="55"/>
        <v/>
      </c>
      <c r="B464" s="98" t="str">
        <f t="shared" si="56"/>
        <v/>
      </c>
      <c r="C464" s="99"/>
      <c r="D464" s="100"/>
      <c r="E464" s="100"/>
      <c r="F464" s="57"/>
      <c r="G464" s="58">
        <f t="shared" si="57"/>
        <v>0</v>
      </c>
      <c r="H464" s="58">
        <f>IF(E464="",0,IFERROR(VLOOKUP(E464,档案费管理台账!$D$4:$H$1000,5,0),0))</f>
        <v>0</v>
      </c>
      <c r="I464" s="57"/>
      <c r="J464" s="57"/>
      <c r="K464" s="57"/>
      <c r="L464" s="57"/>
      <c r="M464" s="58" t="str">
        <f t="shared" si="58"/>
        <v/>
      </c>
      <c r="N464" s="102"/>
    </row>
    <row r="465" spans="1:14">
      <c r="A465" s="97" t="str">
        <f t="shared" si="55"/>
        <v/>
      </c>
      <c r="B465" s="98" t="str">
        <f t="shared" si="56"/>
        <v/>
      </c>
      <c r="C465" s="99"/>
      <c r="D465" s="100"/>
      <c r="E465" s="100"/>
      <c r="F465" s="57"/>
      <c r="G465" s="58">
        <f t="shared" si="57"/>
        <v>0</v>
      </c>
      <c r="H465" s="58">
        <f>IF(E465="",0,IFERROR(VLOOKUP(E465,档案费管理台账!$D$4:$H$1000,5,0),0))</f>
        <v>0</v>
      </c>
      <c r="I465" s="57"/>
      <c r="J465" s="57"/>
      <c r="K465" s="57"/>
      <c r="L465" s="57"/>
      <c r="M465" s="58" t="str">
        <f t="shared" si="58"/>
        <v/>
      </c>
      <c r="N465" s="102"/>
    </row>
    <row r="466" spans="1:14">
      <c r="A466" s="97" t="str">
        <f t="shared" si="55"/>
        <v/>
      </c>
      <c r="B466" s="98" t="str">
        <f t="shared" si="56"/>
        <v/>
      </c>
      <c r="C466" s="99"/>
      <c r="D466" s="100"/>
      <c r="E466" s="100"/>
      <c r="F466" s="57"/>
      <c r="G466" s="58">
        <f t="shared" si="57"/>
        <v>0</v>
      </c>
      <c r="H466" s="58">
        <f>IF(E466="",0,IFERROR(VLOOKUP(E466,档案费管理台账!$D$4:$H$1000,5,0),0))</f>
        <v>0</v>
      </c>
      <c r="I466" s="57"/>
      <c r="J466" s="57"/>
      <c r="K466" s="57"/>
      <c r="L466" s="57"/>
      <c r="M466" s="58" t="str">
        <f t="shared" si="58"/>
        <v/>
      </c>
      <c r="N466" s="102"/>
    </row>
    <row r="467" spans="1:14">
      <c r="A467" s="97" t="str">
        <f t="shared" si="55"/>
        <v/>
      </c>
      <c r="B467" s="98" t="str">
        <f t="shared" si="56"/>
        <v/>
      </c>
      <c r="C467" s="99"/>
      <c r="D467" s="100"/>
      <c r="E467" s="100"/>
      <c r="F467" s="57"/>
      <c r="G467" s="58">
        <f t="shared" si="57"/>
        <v>0</v>
      </c>
      <c r="H467" s="58">
        <f>IF(E467="",0,IFERROR(VLOOKUP(E467,档案费管理台账!$D$4:$H$1000,5,0),0))</f>
        <v>0</v>
      </c>
      <c r="I467" s="57"/>
      <c r="J467" s="57"/>
      <c r="K467" s="57"/>
      <c r="L467" s="57"/>
      <c r="M467" s="58" t="str">
        <f t="shared" si="58"/>
        <v/>
      </c>
      <c r="N467" s="102"/>
    </row>
    <row r="468" spans="1:14">
      <c r="A468" s="97" t="str">
        <f t="shared" si="55"/>
        <v/>
      </c>
      <c r="B468" s="98" t="str">
        <f t="shared" si="56"/>
        <v/>
      </c>
      <c r="C468" s="99"/>
      <c r="D468" s="100"/>
      <c r="E468" s="100"/>
      <c r="F468" s="57"/>
      <c r="G468" s="58">
        <f t="shared" si="57"/>
        <v>0</v>
      </c>
      <c r="H468" s="58">
        <f>IF(E468="",0,IFERROR(VLOOKUP(E468,档案费管理台账!$D$4:$H$1000,5,0),0))</f>
        <v>0</v>
      </c>
      <c r="I468" s="57"/>
      <c r="J468" s="57"/>
      <c r="K468" s="57"/>
      <c r="L468" s="57"/>
      <c r="M468" s="58" t="str">
        <f t="shared" si="58"/>
        <v/>
      </c>
      <c r="N468" s="102"/>
    </row>
    <row r="469" spans="1:14">
      <c r="A469" s="97" t="str">
        <f t="shared" si="55"/>
        <v/>
      </c>
      <c r="B469" s="98" t="str">
        <f t="shared" si="56"/>
        <v/>
      </c>
      <c r="C469" s="99"/>
      <c r="D469" s="100"/>
      <c r="E469" s="100"/>
      <c r="F469" s="57"/>
      <c r="G469" s="58">
        <f t="shared" si="57"/>
        <v>0</v>
      </c>
      <c r="H469" s="58">
        <f>IF(E469="",0,IFERROR(VLOOKUP(E469,档案费管理台账!$D$4:$H$1000,5,0),0))</f>
        <v>0</v>
      </c>
      <c r="I469" s="57"/>
      <c r="J469" s="57"/>
      <c r="K469" s="57"/>
      <c r="L469" s="57"/>
      <c r="M469" s="58" t="str">
        <f t="shared" si="58"/>
        <v/>
      </c>
      <c r="N469" s="102"/>
    </row>
    <row r="470" spans="1:14">
      <c r="A470" s="97" t="str">
        <f t="shared" si="55"/>
        <v/>
      </c>
      <c r="B470" s="98" t="str">
        <f t="shared" si="56"/>
        <v/>
      </c>
      <c r="C470" s="99"/>
      <c r="D470" s="100"/>
      <c r="E470" s="100"/>
      <c r="F470" s="57"/>
      <c r="G470" s="58">
        <f t="shared" si="57"/>
        <v>0</v>
      </c>
      <c r="H470" s="58">
        <f>IF(E470="",0,IFERROR(VLOOKUP(E470,档案费管理台账!$D$4:$H$1000,5,0),0))</f>
        <v>0</v>
      </c>
      <c r="I470" s="57"/>
      <c r="J470" s="57"/>
      <c r="K470" s="57"/>
      <c r="L470" s="57"/>
      <c r="M470" s="58" t="str">
        <f t="shared" si="58"/>
        <v/>
      </c>
      <c r="N470" s="102"/>
    </row>
    <row r="471" spans="1:14">
      <c r="A471" s="97" t="str">
        <f t="shared" si="55"/>
        <v/>
      </c>
      <c r="B471" s="98" t="str">
        <f t="shared" si="56"/>
        <v/>
      </c>
      <c r="C471" s="99"/>
      <c r="D471" s="100"/>
      <c r="E471" s="100"/>
      <c r="F471" s="57"/>
      <c r="G471" s="58">
        <f t="shared" si="57"/>
        <v>0</v>
      </c>
      <c r="H471" s="58">
        <f>IF(E471="",0,IFERROR(VLOOKUP(E471,档案费管理台账!$D$4:$H$1000,5,0),0))</f>
        <v>0</v>
      </c>
      <c r="I471" s="57"/>
      <c r="J471" s="57"/>
      <c r="K471" s="57"/>
      <c r="L471" s="57"/>
      <c r="M471" s="58" t="str">
        <f t="shared" si="58"/>
        <v/>
      </c>
      <c r="N471" s="102"/>
    </row>
    <row r="472" spans="1:14">
      <c r="A472" s="97" t="str">
        <f t="shared" si="55"/>
        <v/>
      </c>
      <c r="B472" s="98" t="str">
        <f t="shared" si="56"/>
        <v/>
      </c>
      <c r="C472" s="99"/>
      <c r="D472" s="100"/>
      <c r="E472" s="100"/>
      <c r="F472" s="57"/>
      <c r="G472" s="58">
        <f t="shared" si="57"/>
        <v>0</v>
      </c>
      <c r="H472" s="58">
        <f>IF(E472="",0,IFERROR(VLOOKUP(E472,档案费管理台账!$D$4:$H$1000,5,0),0))</f>
        <v>0</v>
      </c>
      <c r="I472" s="57"/>
      <c r="J472" s="57"/>
      <c r="K472" s="57"/>
      <c r="L472" s="57"/>
      <c r="M472" s="58" t="str">
        <f t="shared" si="58"/>
        <v/>
      </c>
      <c r="N472" s="102"/>
    </row>
    <row r="473" spans="1:14">
      <c r="A473" s="97" t="str">
        <f t="shared" si="55"/>
        <v/>
      </c>
      <c r="B473" s="98" t="str">
        <f t="shared" si="56"/>
        <v/>
      </c>
      <c r="C473" s="99"/>
      <c r="D473" s="100"/>
      <c r="E473" s="100"/>
      <c r="F473" s="57"/>
      <c r="G473" s="58">
        <f t="shared" si="57"/>
        <v>0</v>
      </c>
      <c r="H473" s="58">
        <f>IF(E473="",0,IFERROR(VLOOKUP(E473,档案费管理台账!$D$4:$H$1000,5,0),0))</f>
        <v>0</v>
      </c>
      <c r="I473" s="57"/>
      <c r="J473" s="57"/>
      <c r="K473" s="57"/>
      <c r="L473" s="57"/>
      <c r="M473" s="58" t="str">
        <f t="shared" si="58"/>
        <v/>
      </c>
      <c r="N473" s="102"/>
    </row>
    <row r="474" spans="1:14">
      <c r="A474" s="97" t="str">
        <f t="shared" si="55"/>
        <v/>
      </c>
      <c r="B474" s="98" t="str">
        <f t="shared" si="56"/>
        <v/>
      </c>
      <c r="C474" s="99"/>
      <c r="D474" s="100"/>
      <c r="E474" s="100"/>
      <c r="F474" s="57"/>
      <c r="G474" s="58">
        <f t="shared" si="57"/>
        <v>0</v>
      </c>
      <c r="H474" s="58">
        <f>IF(E474="",0,IFERROR(VLOOKUP(E474,档案费管理台账!$D$4:$H$1000,5,0),0))</f>
        <v>0</v>
      </c>
      <c r="I474" s="57"/>
      <c r="J474" s="57"/>
      <c r="K474" s="57"/>
      <c r="L474" s="57"/>
      <c r="M474" s="58" t="str">
        <f t="shared" si="58"/>
        <v/>
      </c>
      <c r="N474" s="102"/>
    </row>
    <row r="475" spans="1:14">
      <c r="A475" s="97" t="str">
        <f t="shared" si="55"/>
        <v/>
      </c>
      <c r="B475" s="98" t="str">
        <f t="shared" si="56"/>
        <v/>
      </c>
      <c r="C475" s="99"/>
      <c r="D475" s="100"/>
      <c r="E475" s="100"/>
      <c r="F475" s="57"/>
      <c r="G475" s="58">
        <f t="shared" si="57"/>
        <v>0</v>
      </c>
      <c r="H475" s="58">
        <f>IF(E475="",0,IFERROR(VLOOKUP(E475,档案费管理台账!$D$4:$H$1000,5,0),0))</f>
        <v>0</v>
      </c>
      <c r="I475" s="57"/>
      <c r="J475" s="57"/>
      <c r="K475" s="57"/>
      <c r="L475" s="57"/>
      <c r="M475" s="58" t="str">
        <f t="shared" si="58"/>
        <v/>
      </c>
      <c r="N475" s="102"/>
    </row>
    <row r="476" spans="1:14">
      <c r="A476" s="97" t="str">
        <f t="shared" si="55"/>
        <v/>
      </c>
      <c r="B476" s="98" t="str">
        <f t="shared" si="56"/>
        <v/>
      </c>
      <c r="C476" s="99"/>
      <c r="D476" s="100"/>
      <c r="E476" s="100"/>
      <c r="F476" s="57"/>
      <c r="G476" s="58">
        <f t="shared" si="57"/>
        <v>0</v>
      </c>
      <c r="H476" s="58">
        <f>IF(E476="",0,IFERROR(VLOOKUP(E476,档案费管理台账!$D$4:$H$1000,5,0),0))</f>
        <v>0</v>
      </c>
      <c r="I476" s="57"/>
      <c r="J476" s="57"/>
      <c r="K476" s="57"/>
      <c r="L476" s="57"/>
      <c r="M476" s="58" t="str">
        <f t="shared" si="58"/>
        <v/>
      </c>
      <c r="N476" s="102"/>
    </row>
    <row r="477" spans="1:14">
      <c r="A477" s="97" t="str">
        <f t="shared" si="55"/>
        <v/>
      </c>
      <c r="B477" s="98" t="str">
        <f t="shared" si="56"/>
        <v/>
      </c>
      <c r="C477" s="99"/>
      <c r="D477" s="100"/>
      <c r="E477" s="100"/>
      <c r="F477" s="57"/>
      <c r="G477" s="58">
        <f t="shared" si="57"/>
        <v>0</v>
      </c>
      <c r="H477" s="58">
        <f>IF(E477="",0,IFERROR(VLOOKUP(E477,档案费管理台账!$D$4:$H$1000,5,0),0))</f>
        <v>0</v>
      </c>
      <c r="I477" s="57"/>
      <c r="J477" s="57"/>
      <c r="K477" s="57"/>
      <c r="L477" s="57"/>
      <c r="M477" s="58" t="str">
        <f t="shared" si="58"/>
        <v/>
      </c>
      <c r="N477" s="102"/>
    </row>
    <row r="478" spans="1:14">
      <c r="A478" s="97" t="str">
        <f t="shared" si="55"/>
        <v/>
      </c>
      <c r="B478" s="98" t="str">
        <f t="shared" si="56"/>
        <v/>
      </c>
      <c r="C478" s="99"/>
      <c r="D478" s="100"/>
      <c r="E478" s="100"/>
      <c r="F478" s="57"/>
      <c r="G478" s="58">
        <f t="shared" si="57"/>
        <v>0</v>
      </c>
      <c r="H478" s="58">
        <f>IF(E478="",0,IFERROR(VLOOKUP(E478,档案费管理台账!$D$4:$H$1000,5,0),0))</f>
        <v>0</v>
      </c>
      <c r="I478" s="57"/>
      <c r="J478" s="57"/>
      <c r="K478" s="57"/>
      <c r="L478" s="57"/>
      <c r="M478" s="58" t="str">
        <f t="shared" si="58"/>
        <v/>
      </c>
      <c r="N478" s="102"/>
    </row>
    <row r="479" spans="1:14">
      <c r="A479" s="97" t="str">
        <f t="shared" si="55"/>
        <v/>
      </c>
      <c r="B479" s="98" t="str">
        <f t="shared" si="56"/>
        <v/>
      </c>
      <c r="C479" s="99"/>
      <c r="D479" s="100"/>
      <c r="E479" s="100"/>
      <c r="F479" s="57"/>
      <c r="G479" s="58">
        <f t="shared" si="57"/>
        <v>0</v>
      </c>
      <c r="H479" s="58">
        <f>IF(E479="",0,IFERROR(VLOOKUP(E479,档案费管理台账!$D$4:$H$1000,5,0),0))</f>
        <v>0</v>
      </c>
      <c r="I479" s="57"/>
      <c r="J479" s="57"/>
      <c r="K479" s="57"/>
      <c r="L479" s="57"/>
      <c r="M479" s="58" t="str">
        <f t="shared" si="58"/>
        <v/>
      </c>
      <c r="N479" s="102"/>
    </row>
    <row r="480" spans="1:14">
      <c r="A480" s="97" t="str">
        <f t="shared" si="55"/>
        <v/>
      </c>
      <c r="B480" s="98" t="str">
        <f t="shared" si="56"/>
        <v/>
      </c>
      <c r="C480" s="99"/>
      <c r="D480" s="100"/>
      <c r="E480" s="100"/>
      <c r="F480" s="57"/>
      <c r="G480" s="58">
        <f t="shared" si="57"/>
        <v>0</v>
      </c>
      <c r="H480" s="58">
        <f>IF(E480="",0,IFERROR(VLOOKUP(E480,档案费管理台账!$D$4:$H$1000,5,0),0))</f>
        <v>0</v>
      </c>
      <c r="I480" s="57"/>
      <c r="J480" s="57"/>
      <c r="K480" s="57"/>
      <c r="L480" s="57"/>
      <c r="M480" s="58" t="str">
        <f t="shared" si="58"/>
        <v/>
      </c>
      <c r="N480" s="102"/>
    </row>
    <row r="481" spans="1:14">
      <c r="A481" s="97" t="str">
        <f t="shared" si="55"/>
        <v/>
      </c>
      <c r="B481" s="98" t="str">
        <f t="shared" si="56"/>
        <v/>
      </c>
      <c r="C481" s="99"/>
      <c r="D481" s="100"/>
      <c r="E481" s="100"/>
      <c r="F481" s="57"/>
      <c r="G481" s="58">
        <f t="shared" si="57"/>
        <v>0</v>
      </c>
      <c r="H481" s="58">
        <f>IF(E481="",0,IFERROR(VLOOKUP(E481,档案费管理台账!$D$4:$H$1000,5,0),0))</f>
        <v>0</v>
      </c>
      <c r="I481" s="57"/>
      <c r="J481" s="57"/>
      <c r="K481" s="57"/>
      <c r="L481" s="57"/>
      <c r="M481" s="58" t="str">
        <f t="shared" si="58"/>
        <v/>
      </c>
      <c r="N481" s="102"/>
    </row>
    <row r="482" spans="1:14">
      <c r="A482" s="97" t="str">
        <f t="shared" si="55"/>
        <v/>
      </c>
      <c r="B482" s="98" t="str">
        <f t="shared" si="56"/>
        <v/>
      </c>
      <c r="C482" s="99"/>
      <c r="D482" s="100"/>
      <c r="E482" s="100"/>
      <c r="F482" s="57"/>
      <c r="G482" s="58">
        <f t="shared" si="57"/>
        <v>0</v>
      </c>
      <c r="H482" s="58">
        <f>IF(E482="",0,IFERROR(VLOOKUP(E482,档案费管理台账!$D$4:$H$1000,5,0),0))</f>
        <v>0</v>
      </c>
      <c r="I482" s="57"/>
      <c r="J482" s="57"/>
      <c r="K482" s="57"/>
      <c r="L482" s="57"/>
      <c r="M482" s="58" t="str">
        <f t="shared" si="58"/>
        <v/>
      </c>
      <c r="N482" s="102"/>
    </row>
    <row r="483" spans="1:14">
      <c r="A483" s="97" t="str">
        <f t="shared" si="55"/>
        <v/>
      </c>
      <c r="B483" s="98" t="str">
        <f t="shared" si="56"/>
        <v/>
      </c>
      <c r="C483" s="99"/>
      <c r="D483" s="100"/>
      <c r="E483" s="100"/>
      <c r="F483" s="57"/>
      <c r="G483" s="58">
        <f t="shared" si="57"/>
        <v>0</v>
      </c>
      <c r="H483" s="58">
        <f>IF(E483="",0,IFERROR(VLOOKUP(E483,档案费管理台账!$D$4:$H$1000,5,0),0))</f>
        <v>0</v>
      </c>
      <c r="I483" s="57"/>
      <c r="J483" s="57"/>
      <c r="K483" s="57"/>
      <c r="L483" s="57"/>
      <c r="M483" s="58" t="str">
        <f t="shared" si="58"/>
        <v/>
      </c>
      <c r="N483" s="102"/>
    </row>
    <row r="484" spans="1:14">
      <c r="A484" s="97" t="str">
        <f t="shared" si="55"/>
        <v/>
      </c>
      <c r="B484" s="98" t="str">
        <f t="shared" si="56"/>
        <v/>
      </c>
      <c r="C484" s="99"/>
      <c r="D484" s="100"/>
      <c r="E484" s="100"/>
      <c r="F484" s="57"/>
      <c r="G484" s="58">
        <f t="shared" si="57"/>
        <v>0</v>
      </c>
      <c r="H484" s="58">
        <f>IF(E484="",0,IFERROR(VLOOKUP(E484,档案费管理台账!$D$4:$H$1000,5,0),0))</f>
        <v>0</v>
      </c>
      <c r="I484" s="57"/>
      <c r="J484" s="57"/>
      <c r="K484" s="57"/>
      <c r="L484" s="57"/>
      <c r="M484" s="58" t="str">
        <f t="shared" si="58"/>
        <v/>
      </c>
      <c r="N484" s="102"/>
    </row>
    <row r="485" spans="1:14">
      <c r="A485" s="97" t="str">
        <f t="shared" si="55"/>
        <v/>
      </c>
      <c r="B485" s="98" t="str">
        <f t="shared" si="56"/>
        <v/>
      </c>
      <c r="C485" s="99"/>
      <c r="D485" s="100"/>
      <c r="E485" s="100"/>
      <c r="F485" s="57"/>
      <c r="G485" s="58">
        <f t="shared" si="57"/>
        <v>0</v>
      </c>
      <c r="H485" s="58">
        <f>IF(E485="",0,IFERROR(VLOOKUP(E485,档案费管理台账!$D$4:$H$1000,5,0),0))</f>
        <v>0</v>
      </c>
      <c r="I485" s="57"/>
      <c r="J485" s="57"/>
      <c r="K485" s="57"/>
      <c r="L485" s="57"/>
      <c r="M485" s="58" t="str">
        <f t="shared" si="58"/>
        <v/>
      </c>
      <c r="N485" s="102"/>
    </row>
    <row r="486" spans="1:14">
      <c r="A486" s="97" t="str">
        <f t="shared" si="55"/>
        <v/>
      </c>
      <c r="B486" s="98" t="str">
        <f t="shared" si="56"/>
        <v/>
      </c>
      <c r="C486" s="99"/>
      <c r="D486" s="100"/>
      <c r="E486" s="100"/>
      <c r="F486" s="57"/>
      <c r="G486" s="58">
        <f t="shared" si="57"/>
        <v>0</v>
      </c>
      <c r="H486" s="58">
        <f>IF(E486="",0,IFERROR(VLOOKUP(E486,档案费管理台账!$D$4:$H$1000,5,0),0))</f>
        <v>0</v>
      </c>
      <c r="I486" s="57"/>
      <c r="J486" s="57"/>
      <c r="K486" s="57"/>
      <c r="L486" s="57"/>
      <c r="M486" s="58" t="str">
        <f t="shared" si="58"/>
        <v/>
      </c>
      <c r="N486" s="102"/>
    </row>
    <row r="487" spans="1:14">
      <c r="A487" s="97" t="str">
        <f t="shared" si="55"/>
        <v/>
      </c>
      <c r="B487" s="98" t="str">
        <f t="shared" si="56"/>
        <v/>
      </c>
      <c r="C487" s="99"/>
      <c r="D487" s="100"/>
      <c r="E487" s="100"/>
      <c r="F487" s="57"/>
      <c r="G487" s="58">
        <f t="shared" si="57"/>
        <v>0</v>
      </c>
      <c r="H487" s="58">
        <f>IF(E487="",0,IFERROR(VLOOKUP(E487,档案费管理台账!$D$4:$H$1000,5,0),0))</f>
        <v>0</v>
      </c>
      <c r="I487" s="57"/>
      <c r="J487" s="57"/>
      <c r="K487" s="57"/>
      <c r="L487" s="57"/>
      <c r="M487" s="58" t="str">
        <f t="shared" si="58"/>
        <v/>
      </c>
      <c r="N487" s="102"/>
    </row>
    <row r="488" spans="1:14">
      <c r="A488" s="97" t="str">
        <f t="shared" si="55"/>
        <v/>
      </c>
      <c r="B488" s="98" t="str">
        <f t="shared" si="56"/>
        <v/>
      </c>
      <c r="C488" s="99"/>
      <c r="D488" s="100"/>
      <c r="E488" s="100"/>
      <c r="F488" s="57"/>
      <c r="G488" s="58">
        <f t="shared" si="57"/>
        <v>0</v>
      </c>
      <c r="H488" s="58">
        <f>IF(E488="",0,IFERROR(VLOOKUP(E488,档案费管理台账!$D$4:$H$1000,5,0),0))</f>
        <v>0</v>
      </c>
      <c r="I488" s="57"/>
      <c r="J488" s="57"/>
      <c r="K488" s="57"/>
      <c r="L488" s="57"/>
      <c r="M488" s="58" t="str">
        <f t="shared" si="58"/>
        <v/>
      </c>
      <c r="N488" s="102"/>
    </row>
    <row r="489" spans="1:14">
      <c r="A489" s="97" t="str">
        <f t="shared" si="55"/>
        <v/>
      </c>
      <c r="B489" s="98" t="str">
        <f t="shared" si="56"/>
        <v/>
      </c>
      <c r="C489" s="99"/>
      <c r="D489" s="100"/>
      <c r="E489" s="100"/>
      <c r="F489" s="57"/>
      <c r="G489" s="58">
        <f t="shared" si="57"/>
        <v>0</v>
      </c>
      <c r="H489" s="58">
        <f>IF(E489="",0,IFERROR(VLOOKUP(E489,档案费管理台账!$D$4:$H$1000,5,0),0))</f>
        <v>0</v>
      </c>
      <c r="I489" s="57"/>
      <c r="J489" s="57"/>
      <c r="K489" s="57"/>
      <c r="L489" s="57"/>
      <c r="M489" s="58" t="str">
        <f t="shared" si="58"/>
        <v/>
      </c>
      <c r="N489" s="102"/>
    </row>
    <row r="490" spans="1:14">
      <c r="A490" s="97" t="str">
        <f t="shared" si="55"/>
        <v/>
      </c>
      <c r="B490" s="98" t="str">
        <f t="shared" si="56"/>
        <v/>
      </c>
      <c r="C490" s="99"/>
      <c r="D490" s="100"/>
      <c r="E490" s="100"/>
      <c r="F490" s="57"/>
      <c r="G490" s="58">
        <f t="shared" si="57"/>
        <v>0</v>
      </c>
      <c r="H490" s="58">
        <f>IF(E490="",0,IFERROR(VLOOKUP(E490,档案费管理台账!$D$4:$H$1000,5,0),0))</f>
        <v>0</v>
      </c>
      <c r="I490" s="57"/>
      <c r="J490" s="57"/>
      <c r="K490" s="57"/>
      <c r="L490" s="57"/>
      <c r="M490" s="58" t="str">
        <f t="shared" si="58"/>
        <v/>
      </c>
      <c r="N490" s="102"/>
    </row>
    <row r="491" spans="1:14">
      <c r="A491" s="97" t="str">
        <f t="shared" si="55"/>
        <v/>
      </c>
      <c r="B491" s="98" t="str">
        <f t="shared" si="56"/>
        <v/>
      </c>
      <c r="C491" s="99"/>
      <c r="D491" s="100"/>
      <c r="E491" s="100"/>
      <c r="F491" s="57"/>
      <c r="G491" s="58">
        <f t="shared" si="57"/>
        <v>0</v>
      </c>
      <c r="H491" s="58">
        <f>IF(E491="",0,IFERROR(VLOOKUP(E491,档案费管理台账!$D$4:$H$1000,5,0),0))</f>
        <v>0</v>
      </c>
      <c r="I491" s="57"/>
      <c r="J491" s="57"/>
      <c r="K491" s="57"/>
      <c r="L491" s="57"/>
      <c r="M491" s="58" t="str">
        <f t="shared" si="58"/>
        <v/>
      </c>
      <c r="N491" s="102"/>
    </row>
    <row r="492" spans="1:14">
      <c r="A492" s="97" t="str">
        <f t="shared" si="55"/>
        <v/>
      </c>
      <c r="B492" s="98" t="str">
        <f t="shared" si="56"/>
        <v/>
      </c>
      <c r="C492" s="99"/>
      <c r="D492" s="100"/>
      <c r="E492" s="100"/>
      <c r="F492" s="57"/>
      <c r="G492" s="58">
        <f t="shared" si="57"/>
        <v>0</v>
      </c>
      <c r="H492" s="58">
        <f>IF(E492="",0,IFERROR(VLOOKUP(E492,档案费管理台账!$D$4:$H$1000,5,0),0))</f>
        <v>0</v>
      </c>
      <c r="I492" s="57"/>
      <c r="J492" s="57"/>
      <c r="K492" s="57"/>
      <c r="L492" s="57"/>
      <c r="M492" s="58" t="str">
        <f t="shared" si="58"/>
        <v/>
      </c>
      <c r="N492" s="102"/>
    </row>
    <row r="493" spans="1:14">
      <c r="A493" s="97" t="str">
        <f t="shared" ref="A493:A556" si="59">IF(C493="","",ROW()-42)</f>
        <v/>
      </c>
      <c r="B493" s="98" t="str">
        <f t="shared" ref="B493:B556" si="60">IF(C493="","",MONTH(C493)&amp;"月")</f>
        <v/>
      </c>
      <c r="C493" s="99"/>
      <c r="D493" s="100"/>
      <c r="E493" s="100"/>
      <c r="F493" s="57"/>
      <c r="G493" s="58">
        <f t="shared" ref="G493:G556" si="61">IF(F493="",0,F493*$K$41)</f>
        <v>0</v>
      </c>
      <c r="H493" s="58">
        <f>IF(E493="",0,IFERROR(VLOOKUP(E493,档案费管理台账!$D$4:$H$1000,5,0),0))</f>
        <v>0</v>
      </c>
      <c r="I493" s="57"/>
      <c r="J493" s="57"/>
      <c r="K493" s="57"/>
      <c r="L493" s="57"/>
      <c r="M493" s="58" t="str">
        <f t="shared" ref="M493:M556" si="62">IF(C493="","",ROUND(M492+G493-I493-J493-K493-L493-H493,2))</f>
        <v/>
      </c>
      <c r="N493" s="102"/>
    </row>
    <row r="494" spans="1:14">
      <c r="A494" s="97" t="str">
        <f t="shared" si="59"/>
        <v/>
      </c>
      <c r="B494" s="98" t="str">
        <f t="shared" si="60"/>
        <v/>
      </c>
      <c r="C494" s="99"/>
      <c r="D494" s="100"/>
      <c r="E494" s="100"/>
      <c r="F494" s="57"/>
      <c r="G494" s="58">
        <f t="shared" si="61"/>
        <v>0</v>
      </c>
      <c r="H494" s="58">
        <f>IF(E494="",0,IFERROR(VLOOKUP(E494,档案费管理台账!$D$4:$H$1000,5,0),0))</f>
        <v>0</v>
      </c>
      <c r="I494" s="57"/>
      <c r="J494" s="57"/>
      <c r="K494" s="57"/>
      <c r="L494" s="57"/>
      <c r="M494" s="58" t="str">
        <f t="shared" si="62"/>
        <v/>
      </c>
      <c r="N494" s="102"/>
    </row>
    <row r="495" spans="1:14">
      <c r="A495" s="97" t="str">
        <f t="shared" si="59"/>
        <v/>
      </c>
      <c r="B495" s="98" t="str">
        <f t="shared" si="60"/>
        <v/>
      </c>
      <c r="C495" s="99"/>
      <c r="D495" s="100"/>
      <c r="E495" s="100"/>
      <c r="F495" s="57"/>
      <c r="G495" s="58">
        <f t="shared" si="61"/>
        <v>0</v>
      </c>
      <c r="H495" s="58">
        <f>IF(E495="",0,IFERROR(VLOOKUP(E495,档案费管理台账!$D$4:$H$1000,5,0),0))</f>
        <v>0</v>
      </c>
      <c r="I495" s="57"/>
      <c r="J495" s="57"/>
      <c r="K495" s="57"/>
      <c r="L495" s="57"/>
      <c r="M495" s="58" t="str">
        <f t="shared" si="62"/>
        <v/>
      </c>
      <c r="N495" s="102"/>
    </row>
    <row r="496" spans="1:14">
      <c r="A496" s="97" t="str">
        <f t="shared" si="59"/>
        <v/>
      </c>
      <c r="B496" s="98" t="str">
        <f t="shared" si="60"/>
        <v/>
      </c>
      <c r="C496" s="99"/>
      <c r="D496" s="100"/>
      <c r="E496" s="100"/>
      <c r="F496" s="57"/>
      <c r="G496" s="58">
        <f t="shared" si="61"/>
        <v>0</v>
      </c>
      <c r="H496" s="58">
        <f>IF(E496="",0,IFERROR(VLOOKUP(E496,档案费管理台账!$D$4:$H$1000,5,0),0))</f>
        <v>0</v>
      </c>
      <c r="I496" s="57"/>
      <c r="J496" s="57"/>
      <c r="K496" s="57"/>
      <c r="L496" s="57"/>
      <c r="M496" s="58" t="str">
        <f t="shared" si="62"/>
        <v/>
      </c>
      <c r="N496" s="102"/>
    </row>
    <row r="497" spans="1:14">
      <c r="A497" s="97" t="str">
        <f t="shared" si="59"/>
        <v/>
      </c>
      <c r="B497" s="98" t="str">
        <f t="shared" si="60"/>
        <v/>
      </c>
      <c r="C497" s="99"/>
      <c r="D497" s="100"/>
      <c r="E497" s="100"/>
      <c r="F497" s="57"/>
      <c r="G497" s="58">
        <f t="shared" si="61"/>
        <v>0</v>
      </c>
      <c r="H497" s="58">
        <f>IF(E497="",0,IFERROR(VLOOKUP(E497,档案费管理台账!$D$4:$H$1000,5,0),0))</f>
        <v>0</v>
      </c>
      <c r="I497" s="57"/>
      <c r="J497" s="57"/>
      <c r="K497" s="57"/>
      <c r="L497" s="57"/>
      <c r="M497" s="58" t="str">
        <f t="shared" si="62"/>
        <v/>
      </c>
      <c r="N497" s="102"/>
    </row>
    <row r="498" spans="1:14">
      <c r="A498" s="97" t="str">
        <f t="shared" si="59"/>
        <v/>
      </c>
      <c r="B498" s="98" t="str">
        <f t="shared" si="60"/>
        <v/>
      </c>
      <c r="C498" s="99"/>
      <c r="D498" s="100"/>
      <c r="E498" s="100"/>
      <c r="F498" s="57"/>
      <c r="G498" s="58">
        <f t="shared" si="61"/>
        <v>0</v>
      </c>
      <c r="H498" s="58">
        <f>IF(E498="",0,IFERROR(VLOOKUP(E498,档案费管理台账!$D$4:$H$1000,5,0),0))</f>
        <v>0</v>
      </c>
      <c r="I498" s="57"/>
      <c r="J498" s="57"/>
      <c r="K498" s="57"/>
      <c r="L498" s="57"/>
      <c r="M498" s="58" t="str">
        <f t="shared" si="62"/>
        <v/>
      </c>
      <c r="N498" s="102"/>
    </row>
    <row r="499" spans="1:14">
      <c r="A499" s="97" t="str">
        <f t="shared" si="59"/>
        <v/>
      </c>
      <c r="B499" s="98" t="str">
        <f t="shared" si="60"/>
        <v/>
      </c>
      <c r="C499" s="99"/>
      <c r="D499" s="100"/>
      <c r="E499" s="100"/>
      <c r="F499" s="57"/>
      <c r="G499" s="58">
        <f t="shared" si="61"/>
        <v>0</v>
      </c>
      <c r="H499" s="58">
        <f>IF(E499="",0,IFERROR(VLOOKUP(E499,档案费管理台账!$D$4:$H$1000,5,0),0))</f>
        <v>0</v>
      </c>
      <c r="I499" s="57"/>
      <c r="J499" s="57"/>
      <c r="K499" s="57"/>
      <c r="L499" s="57"/>
      <c r="M499" s="58" t="str">
        <f t="shared" si="62"/>
        <v/>
      </c>
      <c r="N499" s="102"/>
    </row>
    <row r="500" spans="1:14">
      <c r="A500" s="97" t="str">
        <f t="shared" si="59"/>
        <v/>
      </c>
      <c r="B500" s="98" t="str">
        <f t="shared" si="60"/>
        <v/>
      </c>
      <c r="C500" s="99"/>
      <c r="D500" s="100"/>
      <c r="E500" s="100"/>
      <c r="F500" s="57"/>
      <c r="G500" s="58">
        <f t="shared" si="61"/>
        <v>0</v>
      </c>
      <c r="H500" s="58">
        <f>IF(E500="",0,IFERROR(VLOOKUP(E500,档案费管理台账!$D$4:$H$1000,5,0),0))</f>
        <v>0</v>
      </c>
      <c r="I500" s="57"/>
      <c r="J500" s="57"/>
      <c r="K500" s="57"/>
      <c r="L500" s="57"/>
      <c r="M500" s="58" t="str">
        <f t="shared" si="62"/>
        <v/>
      </c>
      <c r="N500" s="102"/>
    </row>
    <row r="501" spans="1:14">
      <c r="A501" s="97" t="str">
        <f t="shared" si="59"/>
        <v/>
      </c>
      <c r="B501" s="98" t="str">
        <f t="shared" si="60"/>
        <v/>
      </c>
      <c r="C501" s="99"/>
      <c r="D501" s="100"/>
      <c r="E501" s="100"/>
      <c r="F501" s="57"/>
      <c r="G501" s="58">
        <f t="shared" si="61"/>
        <v>0</v>
      </c>
      <c r="H501" s="58">
        <f>IF(E501="",0,IFERROR(VLOOKUP(E501,档案费管理台账!$D$4:$H$1000,5,0),0))</f>
        <v>0</v>
      </c>
      <c r="I501" s="57"/>
      <c r="J501" s="57"/>
      <c r="K501" s="57"/>
      <c r="L501" s="57"/>
      <c r="M501" s="58" t="str">
        <f t="shared" si="62"/>
        <v/>
      </c>
      <c r="N501" s="102"/>
    </row>
    <row r="502" spans="1:14">
      <c r="A502" s="97" t="str">
        <f t="shared" si="59"/>
        <v/>
      </c>
      <c r="B502" s="98" t="str">
        <f t="shared" si="60"/>
        <v/>
      </c>
      <c r="C502" s="99"/>
      <c r="D502" s="100"/>
      <c r="E502" s="100"/>
      <c r="F502" s="57"/>
      <c r="G502" s="58">
        <f t="shared" si="61"/>
        <v>0</v>
      </c>
      <c r="H502" s="58">
        <f>IF(E502="",0,IFERROR(VLOOKUP(E502,档案费管理台账!$D$4:$H$1000,5,0),0))</f>
        <v>0</v>
      </c>
      <c r="I502" s="57"/>
      <c r="J502" s="57"/>
      <c r="K502" s="57"/>
      <c r="L502" s="57"/>
      <c r="M502" s="58" t="str">
        <f t="shared" si="62"/>
        <v/>
      </c>
      <c r="N502" s="102"/>
    </row>
    <row r="503" spans="1:14">
      <c r="A503" s="97" t="str">
        <f t="shared" si="59"/>
        <v/>
      </c>
      <c r="B503" s="98" t="str">
        <f t="shared" si="60"/>
        <v/>
      </c>
      <c r="C503" s="99"/>
      <c r="D503" s="100"/>
      <c r="E503" s="100"/>
      <c r="F503" s="57"/>
      <c r="G503" s="58">
        <f t="shared" si="61"/>
        <v>0</v>
      </c>
      <c r="H503" s="58">
        <f>IF(E503="",0,IFERROR(VLOOKUP(E503,档案费管理台账!$D$4:$H$1000,5,0),0))</f>
        <v>0</v>
      </c>
      <c r="I503" s="57"/>
      <c r="J503" s="57"/>
      <c r="K503" s="57"/>
      <c r="L503" s="57"/>
      <c r="M503" s="58" t="str">
        <f t="shared" si="62"/>
        <v/>
      </c>
      <c r="N503" s="102"/>
    </row>
    <row r="504" spans="1:14">
      <c r="A504" s="97" t="str">
        <f t="shared" si="59"/>
        <v/>
      </c>
      <c r="B504" s="98" t="str">
        <f t="shared" si="60"/>
        <v/>
      </c>
      <c r="C504" s="99"/>
      <c r="D504" s="100"/>
      <c r="E504" s="100"/>
      <c r="F504" s="57"/>
      <c r="G504" s="58">
        <f t="shared" si="61"/>
        <v>0</v>
      </c>
      <c r="H504" s="58">
        <f>IF(E504="",0,IFERROR(VLOOKUP(E504,档案费管理台账!$D$4:$H$1000,5,0),0))</f>
        <v>0</v>
      </c>
      <c r="I504" s="57"/>
      <c r="J504" s="57"/>
      <c r="K504" s="57"/>
      <c r="L504" s="57"/>
      <c r="M504" s="58" t="str">
        <f t="shared" si="62"/>
        <v/>
      </c>
      <c r="N504" s="102"/>
    </row>
    <row r="505" spans="1:14">
      <c r="A505" s="97" t="str">
        <f t="shared" si="59"/>
        <v/>
      </c>
      <c r="B505" s="98" t="str">
        <f t="shared" si="60"/>
        <v/>
      </c>
      <c r="C505" s="99"/>
      <c r="D505" s="100"/>
      <c r="E505" s="100"/>
      <c r="F505" s="57"/>
      <c r="G505" s="58">
        <f t="shared" si="61"/>
        <v>0</v>
      </c>
      <c r="H505" s="58">
        <f>IF(E505="",0,IFERROR(VLOOKUP(E505,档案费管理台账!$D$4:$H$1000,5,0),0))</f>
        <v>0</v>
      </c>
      <c r="I505" s="57"/>
      <c r="J505" s="57"/>
      <c r="K505" s="57"/>
      <c r="L505" s="57"/>
      <c r="M505" s="58" t="str">
        <f t="shared" si="62"/>
        <v/>
      </c>
      <c r="N505" s="102"/>
    </row>
    <row r="506" spans="1:14">
      <c r="A506" s="97" t="str">
        <f t="shared" si="59"/>
        <v/>
      </c>
      <c r="B506" s="98" t="str">
        <f t="shared" si="60"/>
        <v/>
      </c>
      <c r="C506" s="99"/>
      <c r="D506" s="100"/>
      <c r="E506" s="100"/>
      <c r="F506" s="57"/>
      <c r="G506" s="58">
        <f t="shared" si="61"/>
        <v>0</v>
      </c>
      <c r="H506" s="58">
        <f>IF(E506="",0,IFERROR(VLOOKUP(E506,档案费管理台账!$D$4:$H$1000,5,0),0))</f>
        <v>0</v>
      </c>
      <c r="I506" s="57"/>
      <c r="J506" s="57"/>
      <c r="K506" s="57"/>
      <c r="L506" s="57"/>
      <c r="M506" s="58" t="str">
        <f t="shared" si="62"/>
        <v/>
      </c>
      <c r="N506" s="102"/>
    </row>
    <row r="507" spans="1:14">
      <c r="A507" s="97" t="str">
        <f t="shared" si="59"/>
        <v/>
      </c>
      <c r="B507" s="98" t="str">
        <f t="shared" si="60"/>
        <v/>
      </c>
      <c r="C507" s="99"/>
      <c r="D507" s="100"/>
      <c r="E507" s="100"/>
      <c r="F507" s="57"/>
      <c r="G507" s="58">
        <f t="shared" si="61"/>
        <v>0</v>
      </c>
      <c r="H507" s="58">
        <f>IF(E507="",0,IFERROR(VLOOKUP(E507,档案费管理台账!$D$4:$H$1000,5,0),0))</f>
        <v>0</v>
      </c>
      <c r="I507" s="57"/>
      <c r="J507" s="57"/>
      <c r="K507" s="57"/>
      <c r="L507" s="57"/>
      <c r="M507" s="58" t="str">
        <f t="shared" si="62"/>
        <v/>
      </c>
      <c r="N507" s="102"/>
    </row>
    <row r="508" spans="1:14">
      <c r="A508" s="97" t="str">
        <f t="shared" si="59"/>
        <v/>
      </c>
      <c r="B508" s="98" t="str">
        <f t="shared" si="60"/>
        <v/>
      </c>
      <c r="C508" s="99"/>
      <c r="D508" s="100"/>
      <c r="E508" s="100"/>
      <c r="F508" s="57"/>
      <c r="G508" s="58">
        <f t="shared" si="61"/>
        <v>0</v>
      </c>
      <c r="H508" s="58">
        <f>IF(E508="",0,IFERROR(VLOOKUP(E508,档案费管理台账!$D$4:$H$1000,5,0),0))</f>
        <v>0</v>
      </c>
      <c r="I508" s="57"/>
      <c r="J508" s="57"/>
      <c r="K508" s="57"/>
      <c r="L508" s="57"/>
      <c r="M508" s="58" t="str">
        <f t="shared" si="62"/>
        <v/>
      </c>
      <c r="N508" s="102"/>
    </row>
    <row r="509" spans="1:14">
      <c r="A509" s="97" t="str">
        <f t="shared" si="59"/>
        <v/>
      </c>
      <c r="B509" s="98" t="str">
        <f t="shared" si="60"/>
        <v/>
      </c>
      <c r="C509" s="99"/>
      <c r="D509" s="100"/>
      <c r="E509" s="100"/>
      <c r="F509" s="57"/>
      <c r="G509" s="58">
        <f t="shared" si="61"/>
        <v>0</v>
      </c>
      <c r="H509" s="58">
        <f>IF(E509="",0,IFERROR(VLOOKUP(E509,档案费管理台账!$D$4:$H$1000,5,0),0))</f>
        <v>0</v>
      </c>
      <c r="I509" s="57"/>
      <c r="J509" s="57"/>
      <c r="K509" s="57"/>
      <c r="L509" s="57"/>
      <c r="M509" s="58" t="str">
        <f t="shared" si="62"/>
        <v/>
      </c>
      <c r="N509" s="102"/>
    </row>
    <row r="510" spans="1:14">
      <c r="A510" s="97" t="str">
        <f t="shared" si="59"/>
        <v/>
      </c>
      <c r="B510" s="98" t="str">
        <f t="shared" si="60"/>
        <v/>
      </c>
      <c r="C510" s="99"/>
      <c r="D510" s="100"/>
      <c r="E510" s="100"/>
      <c r="F510" s="57"/>
      <c r="G510" s="58">
        <f t="shared" si="61"/>
        <v>0</v>
      </c>
      <c r="H510" s="58">
        <f>IF(E510="",0,IFERROR(VLOOKUP(E510,档案费管理台账!$D$4:$H$1000,5,0),0))</f>
        <v>0</v>
      </c>
      <c r="I510" s="57"/>
      <c r="J510" s="57"/>
      <c r="K510" s="57"/>
      <c r="L510" s="57"/>
      <c r="M510" s="58" t="str">
        <f t="shared" si="62"/>
        <v/>
      </c>
      <c r="N510" s="102"/>
    </row>
    <row r="511" spans="1:14">
      <c r="A511" s="97" t="str">
        <f t="shared" si="59"/>
        <v/>
      </c>
      <c r="B511" s="98" t="str">
        <f t="shared" si="60"/>
        <v/>
      </c>
      <c r="C511" s="99"/>
      <c r="D511" s="100"/>
      <c r="E511" s="100"/>
      <c r="F511" s="57"/>
      <c r="G511" s="58">
        <f t="shared" si="61"/>
        <v>0</v>
      </c>
      <c r="H511" s="58">
        <f>IF(E511="",0,IFERROR(VLOOKUP(E511,档案费管理台账!$D$4:$H$1000,5,0),0))</f>
        <v>0</v>
      </c>
      <c r="I511" s="57"/>
      <c r="J511" s="57"/>
      <c r="K511" s="57"/>
      <c r="L511" s="57"/>
      <c r="M511" s="58" t="str">
        <f t="shared" si="62"/>
        <v/>
      </c>
      <c r="N511" s="102"/>
    </row>
    <row r="512" spans="1:14">
      <c r="A512" s="97" t="str">
        <f t="shared" si="59"/>
        <v/>
      </c>
      <c r="B512" s="98" t="str">
        <f t="shared" si="60"/>
        <v/>
      </c>
      <c r="C512" s="99"/>
      <c r="D512" s="100"/>
      <c r="E512" s="100"/>
      <c r="F512" s="57"/>
      <c r="G512" s="58">
        <f t="shared" si="61"/>
        <v>0</v>
      </c>
      <c r="H512" s="58">
        <f>IF(E512="",0,IFERROR(VLOOKUP(E512,档案费管理台账!$D$4:$H$1000,5,0),0))</f>
        <v>0</v>
      </c>
      <c r="I512" s="57"/>
      <c r="J512" s="57"/>
      <c r="K512" s="57"/>
      <c r="L512" s="57"/>
      <c r="M512" s="58" t="str">
        <f t="shared" si="62"/>
        <v/>
      </c>
      <c r="N512" s="102"/>
    </row>
    <row r="513" spans="1:14">
      <c r="A513" s="97" t="str">
        <f t="shared" si="59"/>
        <v/>
      </c>
      <c r="B513" s="98" t="str">
        <f t="shared" si="60"/>
        <v/>
      </c>
      <c r="C513" s="99"/>
      <c r="D513" s="100"/>
      <c r="E513" s="100"/>
      <c r="F513" s="57"/>
      <c r="G513" s="58">
        <f t="shared" si="61"/>
        <v>0</v>
      </c>
      <c r="H513" s="58">
        <f>IF(E513="",0,IFERROR(VLOOKUP(E513,档案费管理台账!$D$4:$H$1000,5,0),0))</f>
        <v>0</v>
      </c>
      <c r="I513" s="57"/>
      <c r="J513" s="57"/>
      <c r="K513" s="57"/>
      <c r="L513" s="57"/>
      <c r="M513" s="58" t="str">
        <f t="shared" si="62"/>
        <v/>
      </c>
      <c r="N513" s="102"/>
    </row>
    <row r="514" spans="1:14">
      <c r="A514" s="97" t="str">
        <f t="shared" si="59"/>
        <v/>
      </c>
      <c r="B514" s="98" t="str">
        <f t="shared" si="60"/>
        <v/>
      </c>
      <c r="C514" s="99"/>
      <c r="D514" s="100"/>
      <c r="E514" s="100"/>
      <c r="F514" s="57"/>
      <c r="G514" s="58">
        <f t="shared" si="61"/>
        <v>0</v>
      </c>
      <c r="H514" s="58">
        <f>IF(E514="",0,IFERROR(VLOOKUP(E514,档案费管理台账!$D$4:$H$1000,5,0),0))</f>
        <v>0</v>
      </c>
      <c r="I514" s="57"/>
      <c r="J514" s="57"/>
      <c r="K514" s="57"/>
      <c r="L514" s="57"/>
      <c r="M514" s="58" t="str">
        <f t="shared" si="62"/>
        <v/>
      </c>
      <c r="N514" s="102"/>
    </row>
    <row r="515" spans="1:14">
      <c r="A515" s="97" t="str">
        <f t="shared" si="59"/>
        <v/>
      </c>
      <c r="B515" s="98" t="str">
        <f t="shared" si="60"/>
        <v/>
      </c>
      <c r="C515" s="99"/>
      <c r="D515" s="100"/>
      <c r="E515" s="100"/>
      <c r="F515" s="57"/>
      <c r="G515" s="58">
        <f t="shared" si="61"/>
        <v>0</v>
      </c>
      <c r="H515" s="58">
        <f>IF(E515="",0,IFERROR(VLOOKUP(E515,档案费管理台账!$D$4:$H$1000,5,0),0))</f>
        <v>0</v>
      </c>
      <c r="I515" s="57"/>
      <c r="J515" s="57"/>
      <c r="K515" s="57"/>
      <c r="L515" s="57"/>
      <c r="M515" s="58" t="str">
        <f t="shared" si="62"/>
        <v/>
      </c>
      <c r="N515" s="102"/>
    </row>
    <row r="516" spans="1:14">
      <c r="A516" s="97" t="str">
        <f t="shared" si="59"/>
        <v/>
      </c>
      <c r="B516" s="98" t="str">
        <f t="shared" si="60"/>
        <v/>
      </c>
      <c r="C516" s="99"/>
      <c r="D516" s="100"/>
      <c r="E516" s="100"/>
      <c r="F516" s="57"/>
      <c r="G516" s="58">
        <f t="shared" si="61"/>
        <v>0</v>
      </c>
      <c r="H516" s="58">
        <f>IF(E516="",0,IFERROR(VLOOKUP(E516,档案费管理台账!$D$4:$H$1000,5,0),0))</f>
        <v>0</v>
      </c>
      <c r="I516" s="57"/>
      <c r="J516" s="57"/>
      <c r="K516" s="57"/>
      <c r="L516" s="57"/>
      <c r="M516" s="58" t="str">
        <f t="shared" si="62"/>
        <v/>
      </c>
      <c r="N516" s="102"/>
    </row>
    <row r="517" spans="1:14">
      <c r="A517" s="97" t="str">
        <f t="shared" si="59"/>
        <v/>
      </c>
      <c r="B517" s="98" t="str">
        <f t="shared" si="60"/>
        <v/>
      </c>
      <c r="C517" s="99"/>
      <c r="D517" s="100"/>
      <c r="E517" s="100"/>
      <c r="F517" s="57"/>
      <c r="G517" s="58">
        <f t="shared" si="61"/>
        <v>0</v>
      </c>
      <c r="H517" s="58">
        <f>IF(E517="",0,IFERROR(VLOOKUP(E517,档案费管理台账!$D$4:$H$1000,5,0),0))</f>
        <v>0</v>
      </c>
      <c r="I517" s="57"/>
      <c r="J517" s="57"/>
      <c r="K517" s="57"/>
      <c r="L517" s="57"/>
      <c r="M517" s="58" t="str">
        <f t="shared" si="62"/>
        <v/>
      </c>
      <c r="N517" s="102"/>
    </row>
    <row r="518" spans="1:14">
      <c r="A518" s="97" t="str">
        <f t="shared" si="59"/>
        <v/>
      </c>
      <c r="B518" s="98" t="str">
        <f t="shared" si="60"/>
        <v/>
      </c>
      <c r="C518" s="99"/>
      <c r="D518" s="100"/>
      <c r="E518" s="100"/>
      <c r="F518" s="57"/>
      <c r="G518" s="58">
        <f t="shared" si="61"/>
        <v>0</v>
      </c>
      <c r="H518" s="58">
        <f>IF(E518="",0,IFERROR(VLOOKUP(E518,档案费管理台账!$D$4:$H$1000,5,0),0))</f>
        <v>0</v>
      </c>
      <c r="I518" s="57"/>
      <c r="J518" s="57"/>
      <c r="K518" s="57"/>
      <c r="L518" s="57"/>
      <c r="M518" s="58" t="str">
        <f t="shared" si="62"/>
        <v/>
      </c>
      <c r="N518" s="102"/>
    </row>
    <row r="519" spans="1:14">
      <c r="A519" s="97" t="str">
        <f t="shared" si="59"/>
        <v/>
      </c>
      <c r="B519" s="98" t="str">
        <f t="shared" si="60"/>
        <v/>
      </c>
      <c r="C519" s="99"/>
      <c r="D519" s="100"/>
      <c r="E519" s="100"/>
      <c r="F519" s="57"/>
      <c r="G519" s="58">
        <f t="shared" si="61"/>
        <v>0</v>
      </c>
      <c r="H519" s="58">
        <f>IF(E519="",0,IFERROR(VLOOKUP(E519,档案费管理台账!$D$4:$H$1000,5,0),0))</f>
        <v>0</v>
      </c>
      <c r="I519" s="57"/>
      <c r="J519" s="57"/>
      <c r="K519" s="57"/>
      <c r="L519" s="57"/>
      <c r="M519" s="58" t="str">
        <f t="shared" si="62"/>
        <v/>
      </c>
      <c r="N519" s="102"/>
    </row>
    <row r="520" spans="1:14">
      <c r="A520" s="97" t="str">
        <f t="shared" si="59"/>
        <v/>
      </c>
      <c r="B520" s="98" t="str">
        <f t="shared" si="60"/>
        <v/>
      </c>
      <c r="C520" s="99"/>
      <c r="D520" s="100"/>
      <c r="E520" s="100"/>
      <c r="F520" s="57"/>
      <c r="G520" s="58">
        <f t="shared" si="61"/>
        <v>0</v>
      </c>
      <c r="H520" s="58">
        <f>IF(E520="",0,IFERROR(VLOOKUP(E520,档案费管理台账!$D$4:$H$1000,5,0),0))</f>
        <v>0</v>
      </c>
      <c r="I520" s="57"/>
      <c r="J520" s="57"/>
      <c r="K520" s="57"/>
      <c r="L520" s="57"/>
      <c r="M520" s="58" t="str">
        <f t="shared" si="62"/>
        <v/>
      </c>
      <c r="N520" s="102"/>
    </row>
    <row r="521" spans="1:14">
      <c r="A521" s="97" t="str">
        <f t="shared" si="59"/>
        <v/>
      </c>
      <c r="B521" s="98" t="str">
        <f t="shared" si="60"/>
        <v/>
      </c>
      <c r="C521" s="99"/>
      <c r="D521" s="100"/>
      <c r="E521" s="100"/>
      <c r="F521" s="57"/>
      <c r="G521" s="58">
        <f t="shared" si="61"/>
        <v>0</v>
      </c>
      <c r="H521" s="58">
        <f>IF(E521="",0,IFERROR(VLOOKUP(E521,档案费管理台账!$D$4:$H$1000,5,0),0))</f>
        <v>0</v>
      </c>
      <c r="I521" s="57"/>
      <c r="J521" s="57"/>
      <c r="K521" s="57"/>
      <c r="L521" s="57"/>
      <c r="M521" s="58" t="str">
        <f t="shared" si="62"/>
        <v/>
      </c>
      <c r="N521" s="102"/>
    </row>
    <row r="522" spans="1:14">
      <c r="A522" s="97" t="str">
        <f t="shared" si="59"/>
        <v/>
      </c>
      <c r="B522" s="98" t="str">
        <f t="shared" si="60"/>
        <v/>
      </c>
      <c r="C522" s="99"/>
      <c r="D522" s="100"/>
      <c r="E522" s="100"/>
      <c r="F522" s="57"/>
      <c r="G522" s="58">
        <f t="shared" si="61"/>
        <v>0</v>
      </c>
      <c r="H522" s="58">
        <f>IF(E522="",0,IFERROR(VLOOKUP(E522,档案费管理台账!$D$4:$H$1000,5,0),0))</f>
        <v>0</v>
      </c>
      <c r="I522" s="57"/>
      <c r="J522" s="57"/>
      <c r="K522" s="57"/>
      <c r="L522" s="57"/>
      <c r="M522" s="58" t="str">
        <f t="shared" si="62"/>
        <v/>
      </c>
      <c r="N522" s="102"/>
    </row>
    <row r="523" spans="1:14">
      <c r="A523" s="97" t="str">
        <f t="shared" si="59"/>
        <v/>
      </c>
      <c r="B523" s="98" t="str">
        <f t="shared" si="60"/>
        <v/>
      </c>
      <c r="C523" s="99"/>
      <c r="D523" s="100"/>
      <c r="E523" s="100"/>
      <c r="F523" s="57"/>
      <c r="G523" s="58">
        <f t="shared" si="61"/>
        <v>0</v>
      </c>
      <c r="H523" s="58">
        <f>IF(E523="",0,IFERROR(VLOOKUP(E523,档案费管理台账!$D$4:$H$1000,5,0),0))</f>
        <v>0</v>
      </c>
      <c r="I523" s="57"/>
      <c r="J523" s="57"/>
      <c r="K523" s="57"/>
      <c r="L523" s="57"/>
      <c r="M523" s="58" t="str">
        <f t="shared" si="62"/>
        <v/>
      </c>
      <c r="N523" s="102"/>
    </row>
    <row r="524" spans="1:14">
      <c r="A524" s="97" t="str">
        <f t="shared" si="59"/>
        <v/>
      </c>
      <c r="B524" s="98" t="str">
        <f t="shared" si="60"/>
        <v/>
      </c>
      <c r="C524" s="99"/>
      <c r="D524" s="100"/>
      <c r="E524" s="100"/>
      <c r="F524" s="57"/>
      <c r="G524" s="58">
        <f t="shared" si="61"/>
        <v>0</v>
      </c>
      <c r="H524" s="58">
        <f>IF(E524="",0,IFERROR(VLOOKUP(E524,档案费管理台账!$D$4:$H$1000,5,0),0))</f>
        <v>0</v>
      </c>
      <c r="I524" s="57"/>
      <c r="J524" s="57"/>
      <c r="K524" s="57"/>
      <c r="L524" s="57"/>
      <c r="M524" s="58" t="str">
        <f t="shared" si="62"/>
        <v/>
      </c>
      <c r="N524" s="102"/>
    </row>
    <row r="525" spans="1:14">
      <c r="A525" s="97" t="str">
        <f t="shared" si="59"/>
        <v/>
      </c>
      <c r="B525" s="98" t="str">
        <f t="shared" si="60"/>
        <v/>
      </c>
      <c r="C525" s="99"/>
      <c r="D525" s="100"/>
      <c r="E525" s="100"/>
      <c r="F525" s="57"/>
      <c r="G525" s="58">
        <f t="shared" si="61"/>
        <v>0</v>
      </c>
      <c r="H525" s="58">
        <f>IF(E525="",0,IFERROR(VLOOKUP(E525,档案费管理台账!$D$4:$H$1000,5,0),0))</f>
        <v>0</v>
      </c>
      <c r="I525" s="57"/>
      <c r="J525" s="57"/>
      <c r="K525" s="57"/>
      <c r="L525" s="57"/>
      <c r="M525" s="58" t="str">
        <f t="shared" si="62"/>
        <v/>
      </c>
      <c r="N525" s="102"/>
    </row>
    <row r="526" spans="1:14">
      <c r="A526" s="97" t="str">
        <f t="shared" si="59"/>
        <v/>
      </c>
      <c r="B526" s="98" t="str">
        <f t="shared" si="60"/>
        <v/>
      </c>
      <c r="C526" s="99"/>
      <c r="D526" s="100"/>
      <c r="E526" s="100"/>
      <c r="F526" s="57"/>
      <c r="G526" s="58">
        <f t="shared" si="61"/>
        <v>0</v>
      </c>
      <c r="H526" s="58">
        <f>IF(E526="",0,IFERROR(VLOOKUP(E526,档案费管理台账!$D$4:$H$1000,5,0),0))</f>
        <v>0</v>
      </c>
      <c r="I526" s="57"/>
      <c r="J526" s="57"/>
      <c r="K526" s="57"/>
      <c r="L526" s="57"/>
      <c r="M526" s="58" t="str">
        <f t="shared" si="62"/>
        <v/>
      </c>
      <c r="N526" s="102"/>
    </row>
    <row r="527" spans="1:14">
      <c r="A527" s="97" t="str">
        <f t="shared" si="59"/>
        <v/>
      </c>
      <c r="B527" s="98" t="str">
        <f t="shared" si="60"/>
        <v/>
      </c>
      <c r="C527" s="99"/>
      <c r="D527" s="100"/>
      <c r="E527" s="100"/>
      <c r="F527" s="57"/>
      <c r="G527" s="58">
        <f t="shared" si="61"/>
        <v>0</v>
      </c>
      <c r="H527" s="58">
        <f>IF(E527="",0,IFERROR(VLOOKUP(E527,档案费管理台账!$D$4:$H$1000,5,0),0))</f>
        <v>0</v>
      </c>
      <c r="I527" s="57"/>
      <c r="J527" s="57"/>
      <c r="K527" s="57"/>
      <c r="L527" s="57"/>
      <c r="M527" s="58" t="str">
        <f t="shared" si="62"/>
        <v/>
      </c>
      <c r="N527" s="102"/>
    </row>
    <row r="528" spans="1:14">
      <c r="A528" s="97" t="str">
        <f t="shared" si="59"/>
        <v/>
      </c>
      <c r="B528" s="98" t="str">
        <f t="shared" si="60"/>
        <v/>
      </c>
      <c r="C528" s="99"/>
      <c r="D528" s="100"/>
      <c r="E528" s="100"/>
      <c r="F528" s="57"/>
      <c r="G528" s="58">
        <f t="shared" si="61"/>
        <v>0</v>
      </c>
      <c r="H528" s="58">
        <f>IF(E528="",0,IFERROR(VLOOKUP(E528,档案费管理台账!$D$4:$H$1000,5,0),0))</f>
        <v>0</v>
      </c>
      <c r="I528" s="57"/>
      <c r="J528" s="57"/>
      <c r="K528" s="57"/>
      <c r="L528" s="57"/>
      <c r="M528" s="58" t="str">
        <f t="shared" si="62"/>
        <v/>
      </c>
      <c r="N528" s="102"/>
    </row>
    <row r="529" spans="1:14">
      <c r="A529" s="97" t="str">
        <f t="shared" si="59"/>
        <v/>
      </c>
      <c r="B529" s="98" t="str">
        <f t="shared" si="60"/>
        <v/>
      </c>
      <c r="C529" s="99"/>
      <c r="D529" s="100"/>
      <c r="E529" s="100"/>
      <c r="F529" s="57"/>
      <c r="G529" s="58">
        <f t="shared" si="61"/>
        <v>0</v>
      </c>
      <c r="H529" s="58">
        <f>IF(E529="",0,IFERROR(VLOOKUP(E529,档案费管理台账!$D$4:$H$1000,5,0),0))</f>
        <v>0</v>
      </c>
      <c r="I529" s="57"/>
      <c r="J529" s="57"/>
      <c r="K529" s="57"/>
      <c r="L529" s="57"/>
      <c r="M529" s="58" t="str">
        <f t="shared" si="62"/>
        <v/>
      </c>
      <c r="N529" s="102"/>
    </row>
    <row r="530" spans="1:14">
      <c r="A530" s="97" t="str">
        <f t="shared" si="59"/>
        <v/>
      </c>
      <c r="B530" s="98" t="str">
        <f t="shared" si="60"/>
        <v/>
      </c>
      <c r="C530" s="99"/>
      <c r="D530" s="100"/>
      <c r="E530" s="100"/>
      <c r="F530" s="57"/>
      <c r="G530" s="58">
        <f t="shared" si="61"/>
        <v>0</v>
      </c>
      <c r="H530" s="58">
        <f>IF(E530="",0,IFERROR(VLOOKUP(E530,档案费管理台账!$D$4:$H$1000,5,0),0))</f>
        <v>0</v>
      </c>
      <c r="I530" s="57"/>
      <c r="J530" s="57"/>
      <c r="K530" s="57"/>
      <c r="L530" s="57"/>
      <c r="M530" s="58" t="str">
        <f t="shared" si="62"/>
        <v/>
      </c>
      <c r="N530" s="102"/>
    </row>
    <row r="531" spans="1:14">
      <c r="A531" s="97" t="str">
        <f t="shared" si="59"/>
        <v/>
      </c>
      <c r="B531" s="98" t="str">
        <f t="shared" si="60"/>
        <v/>
      </c>
      <c r="C531" s="99"/>
      <c r="D531" s="100"/>
      <c r="E531" s="100"/>
      <c r="F531" s="57"/>
      <c r="G531" s="58">
        <f t="shared" si="61"/>
        <v>0</v>
      </c>
      <c r="H531" s="58">
        <f>IF(E531="",0,IFERROR(VLOOKUP(E531,档案费管理台账!$D$4:$H$1000,5,0),0))</f>
        <v>0</v>
      </c>
      <c r="I531" s="57"/>
      <c r="J531" s="57"/>
      <c r="K531" s="57"/>
      <c r="L531" s="57"/>
      <c r="M531" s="58" t="str">
        <f t="shared" si="62"/>
        <v/>
      </c>
      <c r="N531" s="102"/>
    </row>
    <row r="532" spans="1:14">
      <c r="A532" s="97" t="str">
        <f t="shared" si="59"/>
        <v/>
      </c>
      <c r="B532" s="98" t="str">
        <f t="shared" si="60"/>
        <v/>
      </c>
      <c r="C532" s="99"/>
      <c r="D532" s="100"/>
      <c r="E532" s="100"/>
      <c r="F532" s="57"/>
      <c r="G532" s="58">
        <f t="shared" si="61"/>
        <v>0</v>
      </c>
      <c r="H532" s="58">
        <f>IF(E532="",0,IFERROR(VLOOKUP(E532,档案费管理台账!$D$4:$H$1000,5,0),0))</f>
        <v>0</v>
      </c>
      <c r="I532" s="57"/>
      <c r="J532" s="57"/>
      <c r="K532" s="57"/>
      <c r="L532" s="57"/>
      <c r="M532" s="58" t="str">
        <f t="shared" si="62"/>
        <v/>
      </c>
      <c r="N532" s="102"/>
    </row>
    <row r="533" spans="1:14">
      <c r="A533" s="97" t="str">
        <f t="shared" si="59"/>
        <v/>
      </c>
      <c r="B533" s="98" t="str">
        <f t="shared" si="60"/>
        <v/>
      </c>
      <c r="C533" s="99"/>
      <c r="D533" s="100"/>
      <c r="E533" s="100"/>
      <c r="F533" s="57"/>
      <c r="G533" s="58">
        <f t="shared" si="61"/>
        <v>0</v>
      </c>
      <c r="H533" s="58">
        <f>IF(E533="",0,IFERROR(VLOOKUP(E533,档案费管理台账!$D$4:$H$1000,5,0),0))</f>
        <v>0</v>
      </c>
      <c r="I533" s="57"/>
      <c r="J533" s="57"/>
      <c r="K533" s="57"/>
      <c r="L533" s="57"/>
      <c r="M533" s="58" t="str">
        <f t="shared" si="62"/>
        <v/>
      </c>
      <c r="N533" s="102"/>
    </row>
    <row r="534" spans="1:14">
      <c r="A534" s="97" t="str">
        <f t="shared" si="59"/>
        <v/>
      </c>
      <c r="B534" s="98" t="str">
        <f t="shared" si="60"/>
        <v/>
      </c>
      <c r="C534" s="99"/>
      <c r="D534" s="100"/>
      <c r="E534" s="100"/>
      <c r="F534" s="57"/>
      <c r="G534" s="58">
        <f t="shared" si="61"/>
        <v>0</v>
      </c>
      <c r="H534" s="58">
        <f>IF(E534="",0,IFERROR(VLOOKUP(E534,档案费管理台账!$D$4:$H$1000,5,0),0))</f>
        <v>0</v>
      </c>
      <c r="I534" s="57"/>
      <c r="J534" s="57"/>
      <c r="K534" s="57"/>
      <c r="L534" s="57"/>
      <c r="M534" s="58" t="str">
        <f t="shared" si="62"/>
        <v/>
      </c>
      <c r="N534" s="102"/>
    </row>
    <row r="535" spans="1:14">
      <c r="A535" s="97" t="str">
        <f t="shared" si="59"/>
        <v/>
      </c>
      <c r="B535" s="98" t="str">
        <f t="shared" si="60"/>
        <v/>
      </c>
      <c r="C535" s="99"/>
      <c r="D535" s="100"/>
      <c r="E535" s="100"/>
      <c r="F535" s="57"/>
      <c r="G535" s="58">
        <f t="shared" si="61"/>
        <v>0</v>
      </c>
      <c r="H535" s="58">
        <f>IF(E535="",0,IFERROR(VLOOKUP(E535,档案费管理台账!$D$4:$H$1000,5,0),0))</f>
        <v>0</v>
      </c>
      <c r="I535" s="57"/>
      <c r="J535" s="57"/>
      <c r="K535" s="57"/>
      <c r="L535" s="57"/>
      <c r="M535" s="58" t="str">
        <f t="shared" si="62"/>
        <v/>
      </c>
      <c r="N535" s="102"/>
    </row>
    <row r="536" spans="1:14">
      <c r="A536" s="97" t="str">
        <f t="shared" si="59"/>
        <v/>
      </c>
      <c r="B536" s="98" t="str">
        <f t="shared" si="60"/>
        <v/>
      </c>
      <c r="C536" s="99"/>
      <c r="D536" s="100"/>
      <c r="E536" s="100"/>
      <c r="F536" s="57"/>
      <c r="G536" s="58">
        <f t="shared" si="61"/>
        <v>0</v>
      </c>
      <c r="H536" s="58">
        <f>IF(E536="",0,IFERROR(VLOOKUP(E536,档案费管理台账!$D$4:$H$1000,5,0),0))</f>
        <v>0</v>
      </c>
      <c r="I536" s="57"/>
      <c r="J536" s="57"/>
      <c r="K536" s="57"/>
      <c r="L536" s="57"/>
      <c r="M536" s="58" t="str">
        <f t="shared" si="62"/>
        <v/>
      </c>
      <c r="N536" s="102"/>
    </row>
    <row r="537" spans="1:14">
      <c r="A537" s="97" t="str">
        <f t="shared" si="59"/>
        <v/>
      </c>
      <c r="B537" s="98" t="str">
        <f t="shared" si="60"/>
        <v/>
      </c>
      <c r="C537" s="99"/>
      <c r="D537" s="100"/>
      <c r="E537" s="100"/>
      <c r="F537" s="57"/>
      <c r="G537" s="58">
        <f t="shared" si="61"/>
        <v>0</v>
      </c>
      <c r="H537" s="58">
        <f>IF(E537="",0,IFERROR(VLOOKUP(E537,档案费管理台账!$D$4:$H$1000,5,0),0))</f>
        <v>0</v>
      </c>
      <c r="I537" s="57"/>
      <c r="J537" s="57"/>
      <c r="K537" s="57"/>
      <c r="L537" s="57"/>
      <c r="M537" s="58" t="str">
        <f t="shared" si="62"/>
        <v/>
      </c>
      <c r="N537" s="102"/>
    </row>
    <row r="538" spans="1:14">
      <c r="A538" s="97" t="str">
        <f t="shared" si="59"/>
        <v/>
      </c>
      <c r="B538" s="98" t="str">
        <f t="shared" si="60"/>
        <v/>
      </c>
      <c r="C538" s="99"/>
      <c r="D538" s="100"/>
      <c r="E538" s="100"/>
      <c r="F538" s="57"/>
      <c r="G538" s="58">
        <f t="shared" si="61"/>
        <v>0</v>
      </c>
      <c r="H538" s="58">
        <f>IF(E538="",0,IFERROR(VLOOKUP(E538,档案费管理台账!$D$4:$H$1000,5,0),0))</f>
        <v>0</v>
      </c>
      <c r="I538" s="57"/>
      <c r="J538" s="57"/>
      <c r="K538" s="57"/>
      <c r="L538" s="57"/>
      <c r="M538" s="58" t="str">
        <f t="shared" si="62"/>
        <v/>
      </c>
      <c r="N538" s="102"/>
    </row>
    <row r="539" spans="1:14">
      <c r="A539" s="97" t="str">
        <f t="shared" si="59"/>
        <v/>
      </c>
      <c r="B539" s="98" t="str">
        <f t="shared" si="60"/>
        <v/>
      </c>
      <c r="C539" s="99"/>
      <c r="D539" s="100"/>
      <c r="E539" s="100"/>
      <c r="F539" s="57"/>
      <c r="G539" s="58">
        <f t="shared" si="61"/>
        <v>0</v>
      </c>
      <c r="H539" s="58">
        <f>IF(E539="",0,IFERROR(VLOOKUP(E539,档案费管理台账!$D$4:$H$1000,5,0),0))</f>
        <v>0</v>
      </c>
      <c r="I539" s="57"/>
      <c r="J539" s="57"/>
      <c r="K539" s="57"/>
      <c r="L539" s="57"/>
      <c r="M539" s="58" t="str">
        <f t="shared" si="62"/>
        <v/>
      </c>
      <c r="N539" s="102"/>
    </row>
    <row r="540" spans="1:14">
      <c r="A540" s="97" t="str">
        <f t="shared" si="59"/>
        <v/>
      </c>
      <c r="B540" s="98" t="str">
        <f t="shared" si="60"/>
        <v/>
      </c>
      <c r="C540" s="99"/>
      <c r="D540" s="100"/>
      <c r="E540" s="100"/>
      <c r="F540" s="57"/>
      <c r="G540" s="58">
        <f t="shared" si="61"/>
        <v>0</v>
      </c>
      <c r="H540" s="58">
        <f>IF(E540="",0,IFERROR(VLOOKUP(E540,档案费管理台账!$D$4:$H$1000,5,0),0))</f>
        <v>0</v>
      </c>
      <c r="I540" s="57"/>
      <c r="J540" s="57"/>
      <c r="K540" s="57"/>
      <c r="L540" s="57"/>
      <c r="M540" s="58" t="str">
        <f t="shared" si="62"/>
        <v/>
      </c>
      <c r="N540" s="102"/>
    </row>
    <row r="541" spans="1:14">
      <c r="A541" s="97" t="str">
        <f t="shared" si="59"/>
        <v/>
      </c>
      <c r="B541" s="98" t="str">
        <f t="shared" si="60"/>
        <v/>
      </c>
      <c r="C541" s="99"/>
      <c r="D541" s="100"/>
      <c r="E541" s="100"/>
      <c r="F541" s="57"/>
      <c r="G541" s="58">
        <f t="shared" si="61"/>
        <v>0</v>
      </c>
      <c r="H541" s="58">
        <f>IF(E541="",0,IFERROR(VLOOKUP(E541,档案费管理台账!$D$4:$H$1000,5,0),0))</f>
        <v>0</v>
      </c>
      <c r="I541" s="57"/>
      <c r="J541" s="57"/>
      <c r="K541" s="57"/>
      <c r="L541" s="57"/>
      <c r="M541" s="58" t="str">
        <f t="shared" si="62"/>
        <v/>
      </c>
      <c r="N541" s="102"/>
    </row>
    <row r="542" spans="1:14">
      <c r="A542" s="97" t="str">
        <f t="shared" si="59"/>
        <v/>
      </c>
      <c r="B542" s="98" t="str">
        <f t="shared" si="60"/>
        <v/>
      </c>
      <c r="C542" s="99"/>
      <c r="D542" s="100"/>
      <c r="E542" s="100"/>
      <c r="F542" s="57"/>
      <c r="G542" s="58">
        <f t="shared" si="61"/>
        <v>0</v>
      </c>
      <c r="H542" s="58">
        <f>IF(E542="",0,IFERROR(VLOOKUP(E542,档案费管理台账!$D$4:$H$1000,5,0),0))</f>
        <v>0</v>
      </c>
      <c r="I542" s="57"/>
      <c r="J542" s="57"/>
      <c r="K542" s="57"/>
      <c r="L542" s="57"/>
      <c r="M542" s="58" t="str">
        <f t="shared" si="62"/>
        <v/>
      </c>
      <c r="N542" s="102"/>
    </row>
    <row r="543" spans="1:14">
      <c r="A543" s="97" t="str">
        <f t="shared" si="59"/>
        <v/>
      </c>
      <c r="B543" s="98" t="str">
        <f t="shared" si="60"/>
        <v/>
      </c>
      <c r="C543" s="99"/>
      <c r="D543" s="100"/>
      <c r="E543" s="100"/>
      <c r="F543" s="57"/>
      <c r="G543" s="58">
        <f t="shared" si="61"/>
        <v>0</v>
      </c>
      <c r="H543" s="58">
        <f>IF(E543="",0,IFERROR(VLOOKUP(E543,档案费管理台账!$D$4:$H$1000,5,0),0))</f>
        <v>0</v>
      </c>
      <c r="I543" s="57"/>
      <c r="J543" s="57"/>
      <c r="K543" s="57"/>
      <c r="L543" s="57"/>
      <c r="M543" s="58" t="str">
        <f t="shared" si="62"/>
        <v/>
      </c>
      <c r="N543" s="102"/>
    </row>
    <row r="544" spans="1:14">
      <c r="A544" s="97" t="str">
        <f t="shared" si="59"/>
        <v/>
      </c>
      <c r="B544" s="98" t="str">
        <f t="shared" si="60"/>
        <v/>
      </c>
      <c r="C544" s="99"/>
      <c r="D544" s="100"/>
      <c r="E544" s="100"/>
      <c r="F544" s="57"/>
      <c r="G544" s="58">
        <f t="shared" si="61"/>
        <v>0</v>
      </c>
      <c r="H544" s="58">
        <f>IF(E544="",0,IFERROR(VLOOKUP(E544,档案费管理台账!$D$4:$H$1000,5,0),0))</f>
        <v>0</v>
      </c>
      <c r="I544" s="57"/>
      <c r="J544" s="57"/>
      <c r="K544" s="57"/>
      <c r="L544" s="57"/>
      <c r="M544" s="58" t="str">
        <f t="shared" si="62"/>
        <v/>
      </c>
      <c r="N544" s="102"/>
    </row>
    <row r="545" spans="1:14">
      <c r="A545" s="97" t="str">
        <f t="shared" si="59"/>
        <v/>
      </c>
      <c r="B545" s="98" t="str">
        <f t="shared" si="60"/>
        <v/>
      </c>
      <c r="C545" s="99"/>
      <c r="D545" s="100"/>
      <c r="E545" s="100"/>
      <c r="F545" s="57"/>
      <c r="G545" s="58">
        <f t="shared" si="61"/>
        <v>0</v>
      </c>
      <c r="H545" s="58">
        <f>IF(E545="",0,IFERROR(VLOOKUP(E545,档案费管理台账!$D$4:$H$1000,5,0),0))</f>
        <v>0</v>
      </c>
      <c r="I545" s="57"/>
      <c r="J545" s="57"/>
      <c r="K545" s="57"/>
      <c r="L545" s="57"/>
      <c r="M545" s="58" t="str">
        <f t="shared" si="62"/>
        <v/>
      </c>
      <c r="N545" s="102"/>
    </row>
    <row r="546" spans="1:14">
      <c r="A546" s="97" t="str">
        <f t="shared" si="59"/>
        <v/>
      </c>
      <c r="B546" s="98" t="str">
        <f t="shared" si="60"/>
        <v/>
      </c>
      <c r="C546" s="99"/>
      <c r="D546" s="100"/>
      <c r="E546" s="100"/>
      <c r="F546" s="57"/>
      <c r="G546" s="58">
        <f t="shared" si="61"/>
        <v>0</v>
      </c>
      <c r="H546" s="58">
        <f>IF(E546="",0,IFERROR(VLOOKUP(E546,档案费管理台账!$D$4:$H$1000,5,0),0))</f>
        <v>0</v>
      </c>
      <c r="I546" s="57"/>
      <c r="J546" s="57"/>
      <c r="K546" s="57"/>
      <c r="L546" s="57"/>
      <c r="M546" s="58" t="str">
        <f t="shared" si="62"/>
        <v/>
      </c>
      <c r="N546" s="102"/>
    </row>
    <row r="547" spans="1:14">
      <c r="A547" s="97" t="str">
        <f t="shared" si="59"/>
        <v/>
      </c>
      <c r="B547" s="98" t="str">
        <f t="shared" si="60"/>
        <v/>
      </c>
      <c r="C547" s="99"/>
      <c r="D547" s="100"/>
      <c r="E547" s="100"/>
      <c r="F547" s="57"/>
      <c r="G547" s="58">
        <f t="shared" si="61"/>
        <v>0</v>
      </c>
      <c r="H547" s="58">
        <f>IF(E547="",0,IFERROR(VLOOKUP(E547,档案费管理台账!$D$4:$H$1000,5,0),0))</f>
        <v>0</v>
      </c>
      <c r="I547" s="57"/>
      <c r="J547" s="57"/>
      <c r="K547" s="57"/>
      <c r="L547" s="57"/>
      <c r="M547" s="58" t="str">
        <f t="shared" si="62"/>
        <v/>
      </c>
      <c r="N547" s="102"/>
    </row>
    <row r="548" spans="1:14">
      <c r="A548" s="97" t="str">
        <f t="shared" si="59"/>
        <v/>
      </c>
      <c r="B548" s="98" t="str">
        <f t="shared" si="60"/>
        <v/>
      </c>
      <c r="C548" s="99"/>
      <c r="D548" s="100"/>
      <c r="E548" s="100"/>
      <c r="F548" s="57"/>
      <c r="G548" s="58">
        <f t="shared" si="61"/>
        <v>0</v>
      </c>
      <c r="H548" s="58">
        <f>IF(E548="",0,IFERROR(VLOOKUP(E548,档案费管理台账!$D$4:$H$1000,5,0),0))</f>
        <v>0</v>
      </c>
      <c r="I548" s="57"/>
      <c r="J548" s="57"/>
      <c r="K548" s="57"/>
      <c r="L548" s="57"/>
      <c r="M548" s="58" t="str">
        <f t="shared" si="62"/>
        <v/>
      </c>
      <c r="N548" s="102"/>
    </row>
    <row r="549" spans="1:14">
      <c r="A549" s="97" t="str">
        <f t="shared" si="59"/>
        <v/>
      </c>
      <c r="B549" s="98" t="str">
        <f t="shared" si="60"/>
        <v/>
      </c>
      <c r="C549" s="99"/>
      <c r="D549" s="100"/>
      <c r="E549" s="100"/>
      <c r="F549" s="57"/>
      <c r="G549" s="58">
        <f t="shared" si="61"/>
        <v>0</v>
      </c>
      <c r="H549" s="58">
        <f>IF(E549="",0,IFERROR(VLOOKUP(E549,档案费管理台账!$D$4:$H$1000,5,0),0))</f>
        <v>0</v>
      </c>
      <c r="I549" s="57"/>
      <c r="J549" s="57"/>
      <c r="K549" s="57"/>
      <c r="L549" s="57"/>
      <c r="M549" s="58" t="str">
        <f t="shared" si="62"/>
        <v/>
      </c>
      <c r="N549" s="102"/>
    </row>
    <row r="550" spans="1:14">
      <c r="A550" s="97" t="str">
        <f t="shared" si="59"/>
        <v/>
      </c>
      <c r="B550" s="98" t="str">
        <f t="shared" si="60"/>
        <v/>
      </c>
      <c r="C550" s="99"/>
      <c r="D550" s="100"/>
      <c r="E550" s="100"/>
      <c r="F550" s="57"/>
      <c r="G550" s="58">
        <f t="shared" si="61"/>
        <v>0</v>
      </c>
      <c r="H550" s="58">
        <f>IF(E550="",0,IFERROR(VLOOKUP(E550,档案费管理台账!$D$4:$H$1000,5,0),0))</f>
        <v>0</v>
      </c>
      <c r="I550" s="57"/>
      <c r="J550" s="57"/>
      <c r="K550" s="57"/>
      <c r="L550" s="57"/>
      <c r="M550" s="58" t="str">
        <f t="shared" si="62"/>
        <v/>
      </c>
      <c r="N550" s="102"/>
    </row>
    <row r="551" spans="1:14">
      <c r="A551" s="97" t="str">
        <f t="shared" si="59"/>
        <v/>
      </c>
      <c r="B551" s="98" t="str">
        <f t="shared" si="60"/>
        <v/>
      </c>
      <c r="C551" s="99"/>
      <c r="D551" s="100"/>
      <c r="E551" s="100"/>
      <c r="F551" s="57"/>
      <c r="G551" s="58">
        <f t="shared" si="61"/>
        <v>0</v>
      </c>
      <c r="H551" s="58">
        <f>IF(E551="",0,IFERROR(VLOOKUP(E551,档案费管理台账!$D$4:$H$1000,5,0),0))</f>
        <v>0</v>
      </c>
      <c r="I551" s="57"/>
      <c r="J551" s="57"/>
      <c r="K551" s="57"/>
      <c r="L551" s="57"/>
      <c r="M551" s="58" t="str">
        <f t="shared" si="62"/>
        <v/>
      </c>
      <c r="N551" s="102"/>
    </row>
    <row r="552" spans="1:14">
      <c r="A552" s="97" t="str">
        <f t="shared" si="59"/>
        <v/>
      </c>
      <c r="B552" s="98" t="str">
        <f t="shared" si="60"/>
        <v/>
      </c>
      <c r="C552" s="99"/>
      <c r="D552" s="100"/>
      <c r="E552" s="100"/>
      <c r="F552" s="57"/>
      <c r="G552" s="58">
        <f t="shared" si="61"/>
        <v>0</v>
      </c>
      <c r="H552" s="58">
        <f>IF(E552="",0,IFERROR(VLOOKUP(E552,档案费管理台账!$D$4:$H$1000,5,0),0))</f>
        <v>0</v>
      </c>
      <c r="I552" s="57"/>
      <c r="J552" s="57"/>
      <c r="K552" s="57"/>
      <c r="L552" s="57"/>
      <c r="M552" s="58" t="str">
        <f t="shared" si="62"/>
        <v/>
      </c>
      <c r="N552" s="102"/>
    </row>
    <row r="553" spans="1:14">
      <c r="A553" s="97" t="str">
        <f t="shared" si="59"/>
        <v/>
      </c>
      <c r="B553" s="98" t="str">
        <f t="shared" si="60"/>
        <v/>
      </c>
      <c r="C553" s="99"/>
      <c r="D553" s="100"/>
      <c r="E553" s="100"/>
      <c r="F553" s="57"/>
      <c r="G553" s="58">
        <f t="shared" si="61"/>
        <v>0</v>
      </c>
      <c r="H553" s="58">
        <f>IF(E553="",0,IFERROR(VLOOKUP(E553,档案费管理台账!$D$4:$H$1000,5,0),0))</f>
        <v>0</v>
      </c>
      <c r="I553" s="57"/>
      <c r="J553" s="57"/>
      <c r="K553" s="57"/>
      <c r="L553" s="57"/>
      <c r="M553" s="58" t="str">
        <f t="shared" si="62"/>
        <v/>
      </c>
      <c r="N553" s="102"/>
    </row>
    <row r="554" spans="1:14">
      <c r="A554" s="97" t="str">
        <f t="shared" si="59"/>
        <v/>
      </c>
      <c r="B554" s="98" t="str">
        <f t="shared" si="60"/>
        <v/>
      </c>
      <c r="C554" s="99"/>
      <c r="D554" s="100"/>
      <c r="E554" s="100"/>
      <c r="F554" s="57"/>
      <c r="G554" s="58">
        <f t="shared" si="61"/>
        <v>0</v>
      </c>
      <c r="H554" s="58">
        <f>IF(E554="",0,IFERROR(VLOOKUP(E554,档案费管理台账!$D$4:$H$1000,5,0),0))</f>
        <v>0</v>
      </c>
      <c r="I554" s="57"/>
      <c r="J554" s="57"/>
      <c r="K554" s="57"/>
      <c r="L554" s="57"/>
      <c r="M554" s="58" t="str">
        <f t="shared" si="62"/>
        <v/>
      </c>
      <c r="N554" s="102"/>
    </row>
    <row r="555" spans="1:14">
      <c r="A555" s="97" t="str">
        <f t="shared" si="59"/>
        <v/>
      </c>
      <c r="B555" s="98" t="str">
        <f t="shared" si="60"/>
        <v/>
      </c>
      <c r="C555" s="99"/>
      <c r="D555" s="100"/>
      <c r="E555" s="100"/>
      <c r="F555" s="57"/>
      <c r="G555" s="58">
        <f t="shared" si="61"/>
        <v>0</v>
      </c>
      <c r="H555" s="58">
        <f>IF(E555="",0,IFERROR(VLOOKUP(E555,档案费管理台账!$D$4:$H$1000,5,0),0))</f>
        <v>0</v>
      </c>
      <c r="I555" s="57"/>
      <c r="J555" s="57"/>
      <c r="K555" s="57"/>
      <c r="L555" s="57"/>
      <c r="M555" s="58" t="str">
        <f t="shared" si="62"/>
        <v/>
      </c>
      <c r="N555" s="102"/>
    </row>
    <row r="556" spans="1:14">
      <c r="A556" s="97" t="str">
        <f t="shared" si="59"/>
        <v/>
      </c>
      <c r="B556" s="98" t="str">
        <f t="shared" si="60"/>
        <v/>
      </c>
      <c r="C556" s="99"/>
      <c r="D556" s="100"/>
      <c r="E556" s="100"/>
      <c r="F556" s="57"/>
      <c r="G556" s="58">
        <f t="shared" si="61"/>
        <v>0</v>
      </c>
      <c r="H556" s="58">
        <f>IF(E556="",0,IFERROR(VLOOKUP(E556,档案费管理台账!$D$4:$H$1000,5,0),0))</f>
        <v>0</v>
      </c>
      <c r="I556" s="57"/>
      <c r="J556" s="57"/>
      <c r="K556" s="57"/>
      <c r="L556" s="57"/>
      <c r="M556" s="58" t="str">
        <f t="shared" si="62"/>
        <v/>
      </c>
      <c r="N556" s="102"/>
    </row>
    <row r="557" spans="1:14">
      <c r="A557" s="97" t="str">
        <f t="shared" ref="A557:A620" si="63">IF(C557="","",ROW()-42)</f>
        <v/>
      </c>
      <c r="B557" s="98" t="str">
        <f t="shared" ref="B557:B620" si="64">IF(C557="","",MONTH(C557)&amp;"月")</f>
        <v/>
      </c>
      <c r="C557" s="99"/>
      <c r="D557" s="100"/>
      <c r="E557" s="100"/>
      <c r="F557" s="57"/>
      <c r="G557" s="58">
        <f t="shared" ref="G557:G620" si="65">IF(F557="",0,F557*$K$41)</f>
        <v>0</v>
      </c>
      <c r="H557" s="58">
        <f>IF(E557="",0,IFERROR(VLOOKUP(E557,档案费管理台账!$D$4:$H$1000,5,0),0))</f>
        <v>0</v>
      </c>
      <c r="I557" s="57"/>
      <c r="J557" s="57"/>
      <c r="K557" s="57"/>
      <c r="L557" s="57"/>
      <c r="M557" s="58" t="str">
        <f t="shared" ref="M557:M620" si="66">IF(C557="","",ROUND(M556+G557-I557-J557-K557-L557-H557,2))</f>
        <v/>
      </c>
      <c r="N557" s="102"/>
    </row>
    <row r="558" spans="1:14">
      <c r="A558" s="97" t="str">
        <f t="shared" si="63"/>
        <v/>
      </c>
      <c r="B558" s="98" t="str">
        <f t="shared" si="64"/>
        <v/>
      </c>
      <c r="C558" s="99"/>
      <c r="D558" s="100"/>
      <c r="E558" s="100"/>
      <c r="F558" s="57"/>
      <c r="G558" s="58">
        <f t="shared" si="65"/>
        <v>0</v>
      </c>
      <c r="H558" s="58">
        <f>IF(E558="",0,IFERROR(VLOOKUP(E558,档案费管理台账!$D$4:$H$1000,5,0),0))</f>
        <v>0</v>
      </c>
      <c r="I558" s="57"/>
      <c r="J558" s="57"/>
      <c r="K558" s="57"/>
      <c r="L558" s="57"/>
      <c r="M558" s="58" t="str">
        <f t="shared" si="66"/>
        <v/>
      </c>
      <c r="N558" s="102"/>
    </row>
    <row r="559" spans="1:14">
      <c r="A559" s="97" t="str">
        <f t="shared" si="63"/>
        <v/>
      </c>
      <c r="B559" s="98" t="str">
        <f t="shared" si="64"/>
        <v/>
      </c>
      <c r="C559" s="99"/>
      <c r="D559" s="100"/>
      <c r="E559" s="100"/>
      <c r="F559" s="57"/>
      <c r="G559" s="58">
        <f t="shared" si="65"/>
        <v>0</v>
      </c>
      <c r="H559" s="58">
        <f>IF(E559="",0,IFERROR(VLOOKUP(E559,档案费管理台账!$D$4:$H$1000,5,0),0))</f>
        <v>0</v>
      </c>
      <c r="I559" s="57"/>
      <c r="J559" s="57"/>
      <c r="K559" s="57"/>
      <c r="L559" s="57"/>
      <c r="M559" s="58" t="str">
        <f t="shared" si="66"/>
        <v/>
      </c>
      <c r="N559" s="102"/>
    </row>
    <row r="560" spans="1:14">
      <c r="A560" s="97" t="str">
        <f t="shared" si="63"/>
        <v/>
      </c>
      <c r="B560" s="98" t="str">
        <f t="shared" si="64"/>
        <v/>
      </c>
      <c r="C560" s="99"/>
      <c r="D560" s="100"/>
      <c r="E560" s="100"/>
      <c r="F560" s="57"/>
      <c r="G560" s="58">
        <f t="shared" si="65"/>
        <v>0</v>
      </c>
      <c r="H560" s="58">
        <f>IF(E560="",0,IFERROR(VLOOKUP(E560,档案费管理台账!$D$4:$H$1000,5,0),0))</f>
        <v>0</v>
      </c>
      <c r="I560" s="57"/>
      <c r="J560" s="57"/>
      <c r="K560" s="57"/>
      <c r="L560" s="57"/>
      <c r="M560" s="58" t="str">
        <f t="shared" si="66"/>
        <v/>
      </c>
      <c r="N560" s="102"/>
    </row>
    <row r="561" spans="1:14">
      <c r="A561" s="97" t="str">
        <f t="shared" si="63"/>
        <v/>
      </c>
      <c r="B561" s="98" t="str">
        <f t="shared" si="64"/>
        <v/>
      </c>
      <c r="C561" s="99"/>
      <c r="D561" s="100"/>
      <c r="E561" s="100"/>
      <c r="F561" s="57"/>
      <c r="G561" s="58">
        <f t="shared" si="65"/>
        <v>0</v>
      </c>
      <c r="H561" s="58">
        <f>IF(E561="",0,IFERROR(VLOOKUP(E561,档案费管理台账!$D$4:$H$1000,5,0),0))</f>
        <v>0</v>
      </c>
      <c r="I561" s="57"/>
      <c r="J561" s="57"/>
      <c r="K561" s="57"/>
      <c r="L561" s="57"/>
      <c r="M561" s="58" t="str">
        <f t="shared" si="66"/>
        <v/>
      </c>
      <c r="N561" s="102"/>
    </row>
    <row r="562" spans="1:14">
      <c r="A562" s="97" t="str">
        <f t="shared" si="63"/>
        <v/>
      </c>
      <c r="B562" s="98" t="str">
        <f t="shared" si="64"/>
        <v/>
      </c>
      <c r="C562" s="99"/>
      <c r="D562" s="100"/>
      <c r="E562" s="100"/>
      <c r="F562" s="57"/>
      <c r="G562" s="58">
        <f t="shared" si="65"/>
        <v>0</v>
      </c>
      <c r="H562" s="58">
        <f>IF(E562="",0,IFERROR(VLOOKUP(E562,档案费管理台账!$D$4:$H$1000,5,0),0))</f>
        <v>0</v>
      </c>
      <c r="I562" s="57"/>
      <c r="J562" s="57"/>
      <c r="K562" s="57"/>
      <c r="L562" s="57"/>
      <c r="M562" s="58" t="str">
        <f t="shared" si="66"/>
        <v/>
      </c>
      <c r="N562" s="102"/>
    </row>
    <row r="563" spans="1:14">
      <c r="A563" s="97" t="str">
        <f t="shared" si="63"/>
        <v/>
      </c>
      <c r="B563" s="98" t="str">
        <f t="shared" si="64"/>
        <v/>
      </c>
      <c r="C563" s="99"/>
      <c r="D563" s="100"/>
      <c r="E563" s="100"/>
      <c r="F563" s="57"/>
      <c r="G563" s="58">
        <f t="shared" si="65"/>
        <v>0</v>
      </c>
      <c r="H563" s="58">
        <f>IF(E563="",0,IFERROR(VLOOKUP(E563,档案费管理台账!$D$4:$H$1000,5,0),0))</f>
        <v>0</v>
      </c>
      <c r="I563" s="57"/>
      <c r="J563" s="57"/>
      <c r="K563" s="57"/>
      <c r="L563" s="57"/>
      <c r="M563" s="58" t="str">
        <f t="shared" si="66"/>
        <v/>
      </c>
      <c r="N563" s="102"/>
    </row>
    <row r="564" spans="1:14">
      <c r="A564" s="97" t="str">
        <f t="shared" si="63"/>
        <v/>
      </c>
      <c r="B564" s="98" t="str">
        <f t="shared" si="64"/>
        <v/>
      </c>
      <c r="C564" s="99"/>
      <c r="D564" s="100"/>
      <c r="E564" s="100"/>
      <c r="F564" s="57"/>
      <c r="G564" s="58">
        <f t="shared" si="65"/>
        <v>0</v>
      </c>
      <c r="H564" s="58">
        <f>IF(E564="",0,IFERROR(VLOOKUP(E564,档案费管理台账!$D$4:$H$1000,5,0),0))</f>
        <v>0</v>
      </c>
      <c r="I564" s="57"/>
      <c r="J564" s="57"/>
      <c r="K564" s="57"/>
      <c r="L564" s="57"/>
      <c r="M564" s="58" t="str">
        <f t="shared" si="66"/>
        <v/>
      </c>
      <c r="N564" s="102"/>
    </row>
    <row r="565" spans="1:14">
      <c r="A565" s="97" t="str">
        <f t="shared" si="63"/>
        <v/>
      </c>
      <c r="B565" s="98" t="str">
        <f t="shared" si="64"/>
        <v/>
      </c>
      <c r="C565" s="99"/>
      <c r="D565" s="100"/>
      <c r="E565" s="100"/>
      <c r="F565" s="57"/>
      <c r="G565" s="58">
        <f t="shared" si="65"/>
        <v>0</v>
      </c>
      <c r="H565" s="58">
        <f>IF(E565="",0,IFERROR(VLOOKUP(E565,档案费管理台账!$D$4:$H$1000,5,0),0))</f>
        <v>0</v>
      </c>
      <c r="I565" s="57"/>
      <c r="J565" s="57"/>
      <c r="K565" s="57"/>
      <c r="L565" s="57"/>
      <c r="M565" s="58" t="str">
        <f t="shared" si="66"/>
        <v/>
      </c>
      <c r="N565" s="102"/>
    </row>
    <row r="566" spans="1:14">
      <c r="A566" s="97" t="str">
        <f t="shared" si="63"/>
        <v/>
      </c>
      <c r="B566" s="98" t="str">
        <f t="shared" si="64"/>
        <v/>
      </c>
      <c r="C566" s="99"/>
      <c r="D566" s="100"/>
      <c r="E566" s="100"/>
      <c r="F566" s="57"/>
      <c r="G566" s="58">
        <f t="shared" si="65"/>
        <v>0</v>
      </c>
      <c r="H566" s="58">
        <f>IF(E566="",0,IFERROR(VLOOKUP(E566,档案费管理台账!$D$4:$H$1000,5,0),0))</f>
        <v>0</v>
      </c>
      <c r="I566" s="57"/>
      <c r="J566" s="57"/>
      <c r="K566" s="57"/>
      <c r="L566" s="57"/>
      <c r="M566" s="58" t="str">
        <f t="shared" si="66"/>
        <v/>
      </c>
      <c r="N566" s="102"/>
    </row>
    <row r="567" spans="1:14">
      <c r="A567" s="97" t="str">
        <f t="shared" si="63"/>
        <v/>
      </c>
      <c r="B567" s="98" t="str">
        <f t="shared" si="64"/>
        <v/>
      </c>
      <c r="C567" s="99"/>
      <c r="D567" s="100"/>
      <c r="E567" s="100"/>
      <c r="F567" s="57"/>
      <c r="G567" s="58">
        <f t="shared" si="65"/>
        <v>0</v>
      </c>
      <c r="H567" s="58">
        <f>IF(E567="",0,IFERROR(VLOOKUP(E567,档案费管理台账!$D$4:$H$1000,5,0),0))</f>
        <v>0</v>
      </c>
      <c r="I567" s="57"/>
      <c r="J567" s="57"/>
      <c r="K567" s="57"/>
      <c r="L567" s="57"/>
      <c r="M567" s="58" t="str">
        <f t="shared" si="66"/>
        <v/>
      </c>
      <c r="N567" s="102"/>
    </row>
    <row r="568" spans="1:14">
      <c r="A568" s="97" t="str">
        <f t="shared" si="63"/>
        <v/>
      </c>
      <c r="B568" s="98" t="str">
        <f t="shared" si="64"/>
        <v/>
      </c>
      <c r="C568" s="99"/>
      <c r="D568" s="100"/>
      <c r="E568" s="100"/>
      <c r="F568" s="57"/>
      <c r="G568" s="58">
        <f t="shared" si="65"/>
        <v>0</v>
      </c>
      <c r="H568" s="58">
        <f>IF(E568="",0,IFERROR(VLOOKUP(E568,档案费管理台账!$D$4:$H$1000,5,0),0))</f>
        <v>0</v>
      </c>
      <c r="I568" s="57"/>
      <c r="J568" s="57"/>
      <c r="K568" s="57"/>
      <c r="L568" s="57"/>
      <c r="M568" s="58" t="str">
        <f t="shared" si="66"/>
        <v/>
      </c>
      <c r="N568" s="102"/>
    </row>
    <row r="569" spans="1:14">
      <c r="A569" s="97" t="str">
        <f t="shared" si="63"/>
        <v/>
      </c>
      <c r="B569" s="98" t="str">
        <f t="shared" si="64"/>
        <v/>
      </c>
      <c r="C569" s="99"/>
      <c r="D569" s="100"/>
      <c r="E569" s="100"/>
      <c r="F569" s="57"/>
      <c r="G569" s="58">
        <f t="shared" si="65"/>
        <v>0</v>
      </c>
      <c r="H569" s="58">
        <f>IF(E569="",0,IFERROR(VLOOKUP(E569,档案费管理台账!$D$4:$H$1000,5,0),0))</f>
        <v>0</v>
      </c>
      <c r="I569" s="57"/>
      <c r="J569" s="57"/>
      <c r="K569" s="57"/>
      <c r="L569" s="57"/>
      <c r="M569" s="58" t="str">
        <f t="shared" si="66"/>
        <v/>
      </c>
      <c r="N569" s="102"/>
    </row>
    <row r="570" spans="1:14">
      <c r="A570" s="97" t="str">
        <f t="shared" si="63"/>
        <v/>
      </c>
      <c r="B570" s="98" t="str">
        <f t="shared" si="64"/>
        <v/>
      </c>
      <c r="C570" s="99"/>
      <c r="D570" s="100"/>
      <c r="E570" s="100"/>
      <c r="F570" s="57"/>
      <c r="G570" s="58">
        <f t="shared" si="65"/>
        <v>0</v>
      </c>
      <c r="H570" s="58">
        <f>IF(E570="",0,IFERROR(VLOOKUP(E570,档案费管理台账!$D$4:$H$1000,5,0),0))</f>
        <v>0</v>
      </c>
      <c r="I570" s="57"/>
      <c r="J570" s="57"/>
      <c r="K570" s="57"/>
      <c r="L570" s="57"/>
      <c r="M570" s="58" t="str">
        <f t="shared" si="66"/>
        <v/>
      </c>
      <c r="N570" s="102"/>
    </row>
    <row r="571" spans="1:14">
      <c r="A571" s="97" t="str">
        <f t="shared" si="63"/>
        <v/>
      </c>
      <c r="B571" s="98" t="str">
        <f t="shared" si="64"/>
        <v/>
      </c>
      <c r="C571" s="99"/>
      <c r="D571" s="100"/>
      <c r="E571" s="100"/>
      <c r="F571" s="57"/>
      <c r="G571" s="58">
        <f t="shared" si="65"/>
        <v>0</v>
      </c>
      <c r="H571" s="58">
        <f>IF(E571="",0,IFERROR(VLOOKUP(E571,档案费管理台账!$D$4:$H$1000,5,0),0))</f>
        <v>0</v>
      </c>
      <c r="I571" s="57"/>
      <c r="J571" s="57"/>
      <c r="K571" s="57"/>
      <c r="L571" s="57"/>
      <c r="M571" s="58" t="str">
        <f t="shared" si="66"/>
        <v/>
      </c>
      <c r="N571" s="102"/>
    </row>
    <row r="572" spans="1:14">
      <c r="A572" s="97" t="str">
        <f t="shared" si="63"/>
        <v/>
      </c>
      <c r="B572" s="98" t="str">
        <f t="shared" si="64"/>
        <v/>
      </c>
      <c r="C572" s="99"/>
      <c r="D572" s="100"/>
      <c r="E572" s="100"/>
      <c r="F572" s="57"/>
      <c r="G572" s="58">
        <f t="shared" si="65"/>
        <v>0</v>
      </c>
      <c r="H572" s="58">
        <f>IF(E572="",0,IFERROR(VLOOKUP(E572,档案费管理台账!$D$4:$H$1000,5,0),0))</f>
        <v>0</v>
      </c>
      <c r="I572" s="57"/>
      <c r="J572" s="57"/>
      <c r="K572" s="57"/>
      <c r="L572" s="57"/>
      <c r="M572" s="58" t="str">
        <f t="shared" si="66"/>
        <v/>
      </c>
      <c r="N572" s="102"/>
    </row>
    <row r="573" spans="1:14">
      <c r="A573" s="97" t="str">
        <f t="shared" si="63"/>
        <v/>
      </c>
      <c r="B573" s="98" t="str">
        <f t="shared" si="64"/>
        <v/>
      </c>
      <c r="C573" s="99"/>
      <c r="D573" s="100"/>
      <c r="E573" s="100"/>
      <c r="F573" s="57"/>
      <c r="G573" s="58">
        <f t="shared" si="65"/>
        <v>0</v>
      </c>
      <c r="H573" s="58">
        <f>IF(E573="",0,IFERROR(VLOOKUP(E573,档案费管理台账!$D$4:$H$1000,5,0),0))</f>
        <v>0</v>
      </c>
      <c r="I573" s="57"/>
      <c r="J573" s="57"/>
      <c r="K573" s="57"/>
      <c r="L573" s="57"/>
      <c r="M573" s="58" t="str">
        <f t="shared" si="66"/>
        <v/>
      </c>
      <c r="N573" s="102"/>
    </row>
    <row r="574" spans="1:14">
      <c r="A574" s="97" t="str">
        <f t="shared" si="63"/>
        <v/>
      </c>
      <c r="B574" s="98" t="str">
        <f t="shared" si="64"/>
        <v/>
      </c>
      <c r="C574" s="99"/>
      <c r="D574" s="100"/>
      <c r="E574" s="100"/>
      <c r="F574" s="57"/>
      <c r="G574" s="58">
        <f t="shared" si="65"/>
        <v>0</v>
      </c>
      <c r="H574" s="58">
        <f>IF(E574="",0,IFERROR(VLOOKUP(E574,档案费管理台账!$D$4:$H$1000,5,0),0))</f>
        <v>0</v>
      </c>
      <c r="I574" s="57"/>
      <c r="J574" s="57"/>
      <c r="K574" s="57"/>
      <c r="L574" s="57"/>
      <c r="M574" s="58" t="str">
        <f t="shared" si="66"/>
        <v/>
      </c>
      <c r="N574" s="102"/>
    </row>
    <row r="575" spans="1:14">
      <c r="A575" s="97" t="str">
        <f t="shared" si="63"/>
        <v/>
      </c>
      <c r="B575" s="98" t="str">
        <f t="shared" si="64"/>
        <v/>
      </c>
      <c r="C575" s="99"/>
      <c r="D575" s="100"/>
      <c r="E575" s="100"/>
      <c r="F575" s="57"/>
      <c r="G575" s="58">
        <f t="shared" si="65"/>
        <v>0</v>
      </c>
      <c r="H575" s="58">
        <f>IF(E575="",0,IFERROR(VLOOKUP(E575,档案费管理台账!$D$4:$H$1000,5,0),0))</f>
        <v>0</v>
      </c>
      <c r="I575" s="57"/>
      <c r="J575" s="57"/>
      <c r="K575" s="57"/>
      <c r="L575" s="57"/>
      <c r="M575" s="58" t="str">
        <f t="shared" si="66"/>
        <v/>
      </c>
      <c r="N575" s="102"/>
    </row>
    <row r="576" spans="1:14">
      <c r="A576" s="97" t="str">
        <f t="shared" si="63"/>
        <v/>
      </c>
      <c r="B576" s="98" t="str">
        <f t="shared" si="64"/>
        <v/>
      </c>
      <c r="C576" s="99"/>
      <c r="D576" s="100"/>
      <c r="E576" s="100"/>
      <c r="F576" s="57"/>
      <c r="G576" s="58">
        <f t="shared" si="65"/>
        <v>0</v>
      </c>
      <c r="H576" s="58">
        <f>IF(E576="",0,IFERROR(VLOOKUP(E576,档案费管理台账!$D$4:$H$1000,5,0),0))</f>
        <v>0</v>
      </c>
      <c r="I576" s="57"/>
      <c r="J576" s="57"/>
      <c r="K576" s="57"/>
      <c r="L576" s="57"/>
      <c r="M576" s="58" t="str">
        <f t="shared" si="66"/>
        <v/>
      </c>
      <c r="N576" s="102"/>
    </row>
    <row r="577" spans="1:14">
      <c r="A577" s="97" t="str">
        <f t="shared" si="63"/>
        <v/>
      </c>
      <c r="B577" s="98" t="str">
        <f t="shared" si="64"/>
        <v/>
      </c>
      <c r="C577" s="99"/>
      <c r="D577" s="100"/>
      <c r="E577" s="100"/>
      <c r="F577" s="57"/>
      <c r="G577" s="58">
        <f t="shared" si="65"/>
        <v>0</v>
      </c>
      <c r="H577" s="58">
        <f>IF(E577="",0,IFERROR(VLOOKUP(E577,档案费管理台账!$D$4:$H$1000,5,0),0))</f>
        <v>0</v>
      </c>
      <c r="I577" s="57"/>
      <c r="J577" s="57"/>
      <c r="K577" s="57"/>
      <c r="L577" s="57"/>
      <c r="M577" s="58" t="str">
        <f t="shared" si="66"/>
        <v/>
      </c>
      <c r="N577" s="102"/>
    </row>
    <row r="578" spans="1:14">
      <c r="A578" s="97" t="str">
        <f t="shared" si="63"/>
        <v/>
      </c>
      <c r="B578" s="98" t="str">
        <f t="shared" si="64"/>
        <v/>
      </c>
      <c r="C578" s="99"/>
      <c r="D578" s="100"/>
      <c r="E578" s="100"/>
      <c r="F578" s="57"/>
      <c r="G578" s="58">
        <f t="shared" si="65"/>
        <v>0</v>
      </c>
      <c r="H578" s="58">
        <f>IF(E578="",0,IFERROR(VLOOKUP(E578,档案费管理台账!$D$4:$H$1000,5,0),0))</f>
        <v>0</v>
      </c>
      <c r="I578" s="57"/>
      <c r="J578" s="57"/>
      <c r="K578" s="57"/>
      <c r="L578" s="57"/>
      <c r="M578" s="58" t="str">
        <f t="shared" si="66"/>
        <v/>
      </c>
      <c r="N578" s="102"/>
    </row>
    <row r="579" spans="1:14">
      <c r="A579" s="97" t="str">
        <f t="shared" si="63"/>
        <v/>
      </c>
      <c r="B579" s="98" t="str">
        <f t="shared" si="64"/>
        <v/>
      </c>
      <c r="C579" s="99"/>
      <c r="D579" s="100"/>
      <c r="E579" s="100"/>
      <c r="F579" s="57"/>
      <c r="G579" s="58">
        <f t="shared" si="65"/>
        <v>0</v>
      </c>
      <c r="H579" s="58">
        <f>IF(E579="",0,IFERROR(VLOOKUP(E579,档案费管理台账!$D$4:$H$1000,5,0),0))</f>
        <v>0</v>
      </c>
      <c r="I579" s="57"/>
      <c r="J579" s="57"/>
      <c r="K579" s="57"/>
      <c r="L579" s="57"/>
      <c r="M579" s="58" t="str">
        <f t="shared" si="66"/>
        <v/>
      </c>
      <c r="N579" s="102"/>
    </row>
    <row r="580" spans="1:14">
      <c r="A580" s="97" t="str">
        <f t="shared" si="63"/>
        <v/>
      </c>
      <c r="B580" s="98" t="str">
        <f t="shared" si="64"/>
        <v/>
      </c>
      <c r="C580" s="99"/>
      <c r="D580" s="100"/>
      <c r="E580" s="100"/>
      <c r="F580" s="57"/>
      <c r="G580" s="58">
        <f t="shared" si="65"/>
        <v>0</v>
      </c>
      <c r="H580" s="58">
        <f>IF(E580="",0,IFERROR(VLOOKUP(E580,档案费管理台账!$D$4:$H$1000,5,0),0))</f>
        <v>0</v>
      </c>
      <c r="I580" s="57"/>
      <c r="J580" s="57"/>
      <c r="K580" s="57"/>
      <c r="L580" s="57"/>
      <c r="M580" s="58" t="str">
        <f t="shared" si="66"/>
        <v/>
      </c>
      <c r="N580" s="102"/>
    </row>
    <row r="581" spans="1:14">
      <c r="A581" s="97" t="str">
        <f t="shared" si="63"/>
        <v/>
      </c>
      <c r="B581" s="98" t="str">
        <f t="shared" si="64"/>
        <v/>
      </c>
      <c r="C581" s="99"/>
      <c r="D581" s="100"/>
      <c r="E581" s="100"/>
      <c r="F581" s="57"/>
      <c r="G581" s="58">
        <f t="shared" si="65"/>
        <v>0</v>
      </c>
      <c r="H581" s="58">
        <f>IF(E581="",0,IFERROR(VLOOKUP(E581,档案费管理台账!$D$4:$H$1000,5,0),0))</f>
        <v>0</v>
      </c>
      <c r="I581" s="57"/>
      <c r="J581" s="57"/>
      <c r="K581" s="57"/>
      <c r="L581" s="57"/>
      <c r="M581" s="58" t="str">
        <f t="shared" si="66"/>
        <v/>
      </c>
      <c r="N581" s="102"/>
    </row>
    <row r="582" spans="1:14">
      <c r="A582" s="97" t="str">
        <f t="shared" si="63"/>
        <v/>
      </c>
      <c r="B582" s="98" t="str">
        <f t="shared" si="64"/>
        <v/>
      </c>
      <c r="C582" s="99"/>
      <c r="D582" s="100"/>
      <c r="E582" s="100"/>
      <c r="F582" s="57"/>
      <c r="G582" s="58">
        <f t="shared" si="65"/>
        <v>0</v>
      </c>
      <c r="H582" s="58">
        <f>IF(E582="",0,IFERROR(VLOOKUP(E582,档案费管理台账!$D$4:$H$1000,5,0),0))</f>
        <v>0</v>
      </c>
      <c r="I582" s="57"/>
      <c r="J582" s="57"/>
      <c r="K582" s="57"/>
      <c r="L582" s="57"/>
      <c r="M582" s="58" t="str">
        <f t="shared" si="66"/>
        <v/>
      </c>
      <c r="N582" s="102"/>
    </row>
    <row r="583" spans="1:14">
      <c r="A583" s="97" t="str">
        <f t="shared" si="63"/>
        <v/>
      </c>
      <c r="B583" s="98" t="str">
        <f t="shared" si="64"/>
        <v/>
      </c>
      <c r="C583" s="99"/>
      <c r="D583" s="100"/>
      <c r="E583" s="100"/>
      <c r="F583" s="57"/>
      <c r="G583" s="58">
        <f t="shared" si="65"/>
        <v>0</v>
      </c>
      <c r="H583" s="58">
        <f>IF(E583="",0,IFERROR(VLOOKUP(E583,档案费管理台账!$D$4:$H$1000,5,0),0))</f>
        <v>0</v>
      </c>
      <c r="I583" s="57"/>
      <c r="J583" s="57"/>
      <c r="K583" s="57"/>
      <c r="L583" s="57"/>
      <c r="M583" s="58" t="str">
        <f t="shared" si="66"/>
        <v/>
      </c>
      <c r="N583" s="102"/>
    </row>
    <row r="584" spans="1:14">
      <c r="A584" s="97" t="str">
        <f t="shared" si="63"/>
        <v/>
      </c>
      <c r="B584" s="98" t="str">
        <f t="shared" si="64"/>
        <v/>
      </c>
      <c r="C584" s="99"/>
      <c r="D584" s="100"/>
      <c r="E584" s="100"/>
      <c r="F584" s="57"/>
      <c r="G584" s="58">
        <f t="shared" si="65"/>
        <v>0</v>
      </c>
      <c r="H584" s="58">
        <f>IF(E584="",0,IFERROR(VLOOKUP(E584,档案费管理台账!$D$4:$H$1000,5,0),0))</f>
        <v>0</v>
      </c>
      <c r="I584" s="57"/>
      <c r="J584" s="57"/>
      <c r="K584" s="57"/>
      <c r="L584" s="57"/>
      <c r="M584" s="58" t="str">
        <f t="shared" si="66"/>
        <v/>
      </c>
      <c r="N584" s="102"/>
    </row>
    <row r="585" spans="1:14">
      <c r="A585" s="97" t="str">
        <f t="shared" si="63"/>
        <v/>
      </c>
      <c r="B585" s="98" t="str">
        <f t="shared" si="64"/>
        <v/>
      </c>
      <c r="C585" s="99"/>
      <c r="D585" s="100"/>
      <c r="E585" s="100"/>
      <c r="F585" s="57"/>
      <c r="G585" s="58">
        <f t="shared" si="65"/>
        <v>0</v>
      </c>
      <c r="H585" s="58">
        <f>IF(E585="",0,IFERROR(VLOOKUP(E585,档案费管理台账!$D$4:$H$1000,5,0),0))</f>
        <v>0</v>
      </c>
      <c r="I585" s="57"/>
      <c r="J585" s="57"/>
      <c r="K585" s="57"/>
      <c r="L585" s="57"/>
      <c r="M585" s="58" t="str">
        <f t="shared" si="66"/>
        <v/>
      </c>
      <c r="N585" s="102"/>
    </row>
    <row r="586" spans="1:14">
      <c r="A586" s="97" t="str">
        <f t="shared" si="63"/>
        <v/>
      </c>
      <c r="B586" s="98" t="str">
        <f t="shared" si="64"/>
        <v/>
      </c>
      <c r="C586" s="99"/>
      <c r="D586" s="100"/>
      <c r="E586" s="100"/>
      <c r="F586" s="57"/>
      <c r="G586" s="58">
        <f t="shared" si="65"/>
        <v>0</v>
      </c>
      <c r="H586" s="58">
        <f>IF(E586="",0,IFERROR(VLOOKUP(E586,档案费管理台账!$D$4:$H$1000,5,0),0))</f>
        <v>0</v>
      </c>
      <c r="I586" s="57"/>
      <c r="J586" s="57"/>
      <c r="K586" s="57"/>
      <c r="L586" s="57"/>
      <c r="M586" s="58" t="str">
        <f t="shared" si="66"/>
        <v/>
      </c>
      <c r="N586" s="102"/>
    </row>
    <row r="587" spans="1:14">
      <c r="A587" s="97" t="str">
        <f t="shared" si="63"/>
        <v/>
      </c>
      <c r="B587" s="98" t="str">
        <f t="shared" si="64"/>
        <v/>
      </c>
      <c r="C587" s="99"/>
      <c r="D587" s="100"/>
      <c r="E587" s="100"/>
      <c r="F587" s="57"/>
      <c r="G587" s="58">
        <f t="shared" si="65"/>
        <v>0</v>
      </c>
      <c r="H587" s="58">
        <f>IF(E587="",0,IFERROR(VLOOKUP(E587,档案费管理台账!$D$4:$H$1000,5,0),0))</f>
        <v>0</v>
      </c>
      <c r="I587" s="57"/>
      <c r="J587" s="57"/>
      <c r="K587" s="57"/>
      <c r="L587" s="57"/>
      <c r="M587" s="58" t="str">
        <f t="shared" si="66"/>
        <v/>
      </c>
      <c r="N587" s="102"/>
    </row>
    <row r="588" spans="1:14">
      <c r="A588" s="97" t="str">
        <f t="shared" si="63"/>
        <v/>
      </c>
      <c r="B588" s="98" t="str">
        <f t="shared" si="64"/>
        <v/>
      </c>
      <c r="C588" s="99"/>
      <c r="D588" s="100"/>
      <c r="E588" s="100"/>
      <c r="F588" s="57"/>
      <c r="G588" s="58">
        <f t="shared" si="65"/>
        <v>0</v>
      </c>
      <c r="H588" s="58">
        <f>IF(E588="",0,IFERROR(VLOOKUP(E588,档案费管理台账!$D$4:$H$1000,5,0),0))</f>
        <v>0</v>
      </c>
      <c r="I588" s="57"/>
      <c r="J588" s="57"/>
      <c r="K588" s="57"/>
      <c r="L588" s="57"/>
      <c r="M588" s="58" t="str">
        <f t="shared" si="66"/>
        <v/>
      </c>
      <c r="N588" s="102"/>
    </row>
    <row r="589" spans="1:14">
      <c r="A589" s="97" t="str">
        <f t="shared" si="63"/>
        <v/>
      </c>
      <c r="B589" s="98" t="str">
        <f t="shared" si="64"/>
        <v/>
      </c>
      <c r="C589" s="99"/>
      <c r="D589" s="100"/>
      <c r="E589" s="100"/>
      <c r="F589" s="57"/>
      <c r="G589" s="58">
        <f t="shared" si="65"/>
        <v>0</v>
      </c>
      <c r="H589" s="58">
        <f>IF(E589="",0,IFERROR(VLOOKUP(E589,档案费管理台账!$D$4:$H$1000,5,0),0))</f>
        <v>0</v>
      </c>
      <c r="I589" s="57"/>
      <c r="J589" s="57"/>
      <c r="K589" s="57"/>
      <c r="L589" s="57"/>
      <c r="M589" s="58" t="str">
        <f t="shared" si="66"/>
        <v/>
      </c>
      <c r="N589" s="102"/>
    </row>
    <row r="590" spans="1:14">
      <c r="A590" s="97" t="str">
        <f t="shared" si="63"/>
        <v/>
      </c>
      <c r="B590" s="98" t="str">
        <f t="shared" si="64"/>
        <v/>
      </c>
      <c r="C590" s="99"/>
      <c r="D590" s="100"/>
      <c r="E590" s="100"/>
      <c r="F590" s="57"/>
      <c r="G590" s="58">
        <f t="shared" si="65"/>
        <v>0</v>
      </c>
      <c r="H590" s="58">
        <f>IF(E590="",0,IFERROR(VLOOKUP(E590,档案费管理台账!$D$4:$H$1000,5,0),0))</f>
        <v>0</v>
      </c>
      <c r="I590" s="57"/>
      <c r="J590" s="57"/>
      <c r="K590" s="57"/>
      <c r="L590" s="57"/>
      <c r="M590" s="58" t="str">
        <f t="shared" si="66"/>
        <v/>
      </c>
      <c r="N590" s="102"/>
    </row>
    <row r="591" spans="1:14">
      <c r="A591" s="97" t="str">
        <f t="shared" si="63"/>
        <v/>
      </c>
      <c r="B591" s="98" t="str">
        <f t="shared" si="64"/>
        <v/>
      </c>
      <c r="C591" s="99"/>
      <c r="D591" s="100"/>
      <c r="E591" s="100"/>
      <c r="F591" s="57"/>
      <c r="G591" s="58">
        <f t="shared" si="65"/>
        <v>0</v>
      </c>
      <c r="H591" s="58">
        <f>IF(E591="",0,IFERROR(VLOOKUP(E591,档案费管理台账!$D$4:$H$1000,5,0),0))</f>
        <v>0</v>
      </c>
      <c r="I591" s="57"/>
      <c r="J591" s="57"/>
      <c r="K591" s="57"/>
      <c r="L591" s="57"/>
      <c r="M591" s="58" t="str">
        <f t="shared" si="66"/>
        <v/>
      </c>
      <c r="N591" s="102"/>
    </row>
    <row r="592" spans="1:14">
      <c r="A592" s="97" t="str">
        <f t="shared" si="63"/>
        <v/>
      </c>
      <c r="B592" s="98" t="str">
        <f t="shared" si="64"/>
        <v/>
      </c>
      <c r="C592" s="99"/>
      <c r="D592" s="100"/>
      <c r="E592" s="100"/>
      <c r="F592" s="57"/>
      <c r="G592" s="58">
        <f t="shared" si="65"/>
        <v>0</v>
      </c>
      <c r="H592" s="58">
        <f>IF(E592="",0,IFERROR(VLOOKUP(E592,档案费管理台账!$D$4:$H$1000,5,0),0))</f>
        <v>0</v>
      </c>
      <c r="I592" s="57"/>
      <c r="J592" s="57"/>
      <c r="K592" s="57"/>
      <c r="L592" s="57"/>
      <c r="M592" s="58" t="str">
        <f t="shared" si="66"/>
        <v/>
      </c>
      <c r="N592" s="102"/>
    </row>
    <row r="593" spans="1:14">
      <c r="A593" s="97" t="str">
        <f t="shared" si="63"/>
        <v/>
      </c>
      <c r="B593" s="98" t="str">
        <f t="shared" si="64"/>
        <v/>
      </c>
      <c r="C593" s="99"/>
      <c r="D593" s="100"/>
      <c r="E593" s="100"/>
      <c r="F593" s="57"/>
      <c r="G593" s="58">
        <f t="shared" si="65"/>
        <v>0</v>
      </c>
      <c r="H593" s="58">
        <f>IF(E593="",0,IFERROR(VLOOKUP(E593,档案费管理台账!$D$4:$H$1000,5,0),0))</f>
        <v>0</v>
      </c>
      <c r="I593" s="57"/>
      <c r="J593" s="57"/>
      <c r="K593" s="57"/>
      <c r="L593" s="57"/>
      <c r="M593" s="58" t="str">
        <f t="shared" si="66"/>
        <v/>
      </c>
      <c r="N593" s="102"/>
    </row>
    <row r="594" spans="1:14">
      <c r="A594" s="97" t="str">
        <f t="shared" si="63"/>
        <v/>
      </c>
      <c r="B594" s="98" t="str">
        <f t="shared" si="64"/>
        <v/>
      </c>
      <c r="C594" s="99"/>
      <c r="D594" s="100"/>
      <c r="E594" s="100"/>
      <c r="F594" s="57"/>
      <c r="G594" s="58">
        <f t="shared" si="65"/>
        <v>0</v>
      </c>
      <c r="H594" s="58">
        <f>IF(E594="",0,IFERROR(VLOOKUP(E594,档案费管理台账!$D$4:$H$1000,5,0),0))</f>
        <v>0</v>
      </c>
      <c r="I594" s="57"/>
      <c r="J594" s="57"/>
      <c r="K594" s="57"/>
      <c r="L594" s="57"/>
      <c r="M594" s="58" t="str">
        <f t="shared" si="66"/>
        <v/>
      </c>
      <c r="N594" s="102"/>
    </row>
    <row r="595" spans="1:14">
      <c r="A595" s="97" t="str">
        <f t="shared" si="63"/>
        <v/>
      </c>
      <c r="B595" s="98" t="str">
        <f t="shared" si="64"/>
        <v/>
      </c>
      <c r="C595" s="99"/>
      <c r="D595" s="100"/>
      <c r="E595" s="100"/>
      <c r="F595" s="57"/>
      <c r="G595" s="58">
        <f t="shared" si="65"/>
        <v>0</v>
      </c>
      <c r="H595" s="58">
        <f>IF(E595="",0,IFERROR(VLOOKUP(E595,档案费管理台账!$D$4:$H$1000,5,0),0))</f>
        <v>0</v>
      </c>
      <c r="I595" s="57"/>
      <c r="J595" s="57"/>
      <c r="K595" s="57"/>
      <c r="L595" s="57"/>
      <c r="M595" s="58" t="str">
        <f t="shared" si="66"/>
        <v/>
      </c>
      <c r="N595" s="102"/>
    </row>
    <row r="596" spans="1:14">
      <c r="A596" s="97" t="str">
        <f t="shared" si="63"/>
        <v/>
      </c>
      <c r="B596" s="98" t="str">
        <f t="shared" si="64"/>
        <v/>
      </c>
      <c r="C596" s="99"/>
      <c r="D596" s="100"/>
      <c r="E596" s="100"/>
      <c r="F596" s="57"/>
      <c r="G596" s="58">
        <f t="shared" si="65"/>
        <v>0</v>
      </c>
      <c r="H596" s="58">
        <f>IF(E596="",0,IFERROR(VLOOKUP(E596,档案费管理台账!$D$4:$H$1000,5,0),0))</f>
        <v>0</v>
      </c>
      <c r="I596" s="57"/>
      <c r="J596" s="57"/>
      <c r="K596" s="57"/>
      <c r="L596" s="57"/>
      <c r="M596" s="58" t="str">
        <f t="shared" si="66"/>
        <v/>
      </c>
      <c r="N596" s="102"/>
    </row>
    <row r="597" spans="1:14">
      <c r="A597" s="97" t="str">
        <f t="shared" si="63"/>
        <v/>
      </c>
      <c r="B597" s="98" t="str">
        <f t="shared" si="64"/>
        <v/>
      </c>
      <c r="C597" s="99"/>
      <c r="D597" s="100"/>
      <c r="E597" s="100"/>
      <c r="F597" s="57"/>
      <c r="G597" s="58">
        <f t="shared" si="65"/>
        <v>0</v>
      </c>
      <c r="H597" s="58">
        <f>IF(E597="",0,IFERROR(VLOOKUP(E597,档案费管理台账!$D$4:$H$1000,5,0),0))</f>
        <v>0</v>
      </c>
      <c r="I597" s="57"/>
      <c r="J597" s="57"/>
      <c r="K597" s="57"/>
      <c r="L597" s="57"/>
      <c r="M597" s="58" t="str">
        <f t="shared" si="66"/>
        <v/>
      </c>
      <c r="N597" s="102"/>
    </row>
    <row r="598" spans="1:14">
      <c r="A598" s="97" t="str">
        <f t="shared" si="63"/>
        <v/>
      </c>
      <c r="B598" s="98" t="str">
        <f t="shared" si="64"/>
        <v/>
      </c>
      <c r="C598" s="99"/>
      <c r="D598" s="100"/>
      <c r="E598" s="100"/>
      <c r="F598" s="57"/>
      <c r="G598" s="58">
        <f t="shared" si="65"/>
        <v>0</v>
      </c>
      <c r="H598" s="58">
        <f>IF(E598="",0,IFERROR(VLOOKUP(E598,档案费管理台账!$D$4:$H$1000,5,0),0))</f>
        <v>0</v>
      </c>
      <c r="I598" s="57"/>
      <c r="J598" s="57"/>
      <c r="K598" s="57"/>
      <c r="L598" s="57"/>
      <c r="M598" s="58" t="str">
        <f t="shared" si="66"/>
        <v/>
      </c>
      <c r="N598" s="102"/>
    </row>
    <row r="599" spans="1:14">
      <c r="A599" s="97" t="str">
        <f t="shared" si="63"/>
        <v/>
      </c>
      <c r="B599" s="98" t="str">
        <f t="shared" si="64"/>
        <v/>
      </c>
      <c r="C599" s="99"/>
      <c r="D599" s="100"/>
      <c r="E599" s="100"/>
      <c r="F599" s="57"/>
      <c r="G599" s="58">
        <f t="shared" si="65"/>
        <v>0</v>
      </c>
      <c r="H599" s="58">
        <f>IF(E599="",0,IFERROR(VLOOKUP(E599,档案费管理台账!$D$4:$H$1000,5,0),0))</f>
        <v>0</v>
      </c>
      <c r="I599" s="57"/>
      <c r="J599" s="57"/>
      <c r="K599" s="57"/>
      <c r="L599" s="57"/>
      <c r="M599" s="58" t="str">
        <f t="shared" si="66"/>
        <v/>
      </c>
      <c r="N599" s="102"/>
    </row>
    <row r="600" spans="1:14">
      <c r="A600" s="97" t="str">
        <f t="shared" si="63"/>
        <v/>
      </c>
      <c r="B600" s="98" t="str">
        <f t="shared" si="64"/>
        <v/>
      </c>
      <c r="C600" s="99"/>
      <c r="D600" s="100"/>
      <c r="E600" s="100"/>
      <c r="F600" s="57"/>
      <c r="G600" s="58">
        <f t="shared" si="65"/>
        <v>0</v>
      </c>
      <c r="H600" s="58">
        <f>IF(E600="",0,IFERROR(VLOOKUP(E600,档案费管理台账!$D$4:$H$1000,5,0),0))</f>
        <v>0</v>
      </c>
      <c r="I600" s="57"/>
      <c r="J600" s="57"/>
      <c r="K600" s="57"/>
      <c r="L600" s="57"/>
      <c r="M600" s="58" t="str">
        <f t="shared" si="66"/>
        <v/>
      </c>
      <c r="N600" s="102"/>
    </row>
    <row r="601" spans="1:14">
      <c r="A601" s="97" t="str">
        <f t="shared" si="63"/>
        <v/>
      </c>
      <c r="B601" s="98" t="str">
        <f t="shared" si="64"/>
        <v/>
      </c>
      <c r="C601" s="99"/>
      <c r="D601" s="100"/>
      <c r="E601" s="100"/>
      <c r="F601" s="57"/>
      <c r="G601" s="58">
        <f t="shared" si="65"/>
        <v>0</v>
      </c>
      <c r="H601" s="58">
        <f>IF(E601="",0,IFERROR(VLOOKUP(E601,档案费管理台账!$D$4:$H$1000,5,0),0))</f>
        <v>0</v>
      </c>
      <c r="I601" s="57"/>
      <c r="J601" s="57"/>
      <c r="K601" s="57"/>
      <c r="L601" s="57"/>
      <c r="M601" s="58" t="str">
        <f t="shared" si="66"/>
        <v/>
      </c>
      <c r="N601" s="102"/>
    </row>
    <row r="602" spans="1:14">
      <c r="A602" s="97" t="str">
        <f t="shared" si="63"/>
        <v/>
      </c>
      <c r="B602" s="98" t="str">
        <f t="shared" si="64"/>
        <v/>
      </c>
      <c r="C602" s="99"/>
      <c r="D602" s="100"/>
      <c r="E602" s="100"/>
      <c r="F602" s="57"/>
      <c r="G602" s="58">
        <f t="shared" si="65"/>
        <v>0</v>
      </c>
      <c r="H602" s="58">
        <f>IF(E602="",0,IFERROR(VLOOKUP(E602,档案费管理台账!$D$4:$H$1000,5,0),0))</f>
        <v>0</v>
      </c>
      <c r="I602" s="57"/>
      <c r="J602" s="57"/>
      <c r="K602" s="57"/>
      <c r="L602" s="57"/>
      <c r="M602" s="58" t="str">
        <f t="shared" si="66"/>
        <v/>
      </c>
      <c r="N602" s="102"/>
    </row>
    <row r="603" spans="1:14">
      <c r="A603" s="97" t="str">
        <f t="shared" si="63"/>
        <v/>
      </c>
      <c r="B603" s="98" t="str">
        <f t="shared" si="64"/>
        <v/>
      </c>
      <c r="C603" s="99"/>
      <c r="D603" s="100"/>
      <c r="E603" s="100"/>
      <c r="F603" s="57"/>
      <c r="G603" s="58">
        <f t="shared" si="65"/>
        <v>0</v>
      </c>
      <c r="H603" s="58">
        <f>IF(E603="",0,IFERROR(VLOOKUP(E603,档案费管理台账!$D$4:$H$1000,5,0),0))</f>
        <v>0</v>
      </c>
      <c r="I603" s="57"/>
      <c r="J603" s="57"/>
      <c r="K603" s="57"/>
      <c r="L603" s="57"/>
      <c r="M603" s="58" t="str">
        <f t="shared" si="66"/>
        <v/>
      </c>
      <c r="N603" s="102"/>
    </row>
    <row r="604" spans="1:14">
      <c r="A604" s="97" t="str">
        <f t="shared" si="63"/>
        <v/>
      </c>
      <c r="B604" s="98" t="str">
        <f t="shared" si="64"/>
        <v/>
      </c>
      <c r="C604" s="99"/>
      <c r="D604" s="100"/>
      <c r="E604" s="100"/>
      <c r="F604" s="57"/>
      <c r="G604" s="58">
        <f t="shared" si="65"/>
        <v>0</v>
      </c>
      <c r="H604" s="58">
        <f>IF(E604="",0,IFERROR(VLOOKUP(E604,档案费管理台账!$D$4:$H$1000,5,0),0))</f>
        <v>0</v>
      </c>
      <c r="I604" s="57"/>
      <c r="J604" s="57"/>
      <c r="K604" s="57"/>
      <c r="L604" s="57"/>
      <c r="M604" s="58" t="str">
        <f t="shared" si="66"/>
        <v/>
      </c>
      <c r="N604" s="102"/>
    </row>
    <row r="605" spans="1:14">
      <c r="A605" s="97" t="str">
        <f t="shared" si="63"/>
        <v/>
      </c>
      <c r="B605" s="98" t="str">
        <f t="shared" si="64"/>
        <v/>
      </c>
      <c r="C605" s="99"/>
      <c r="D605" s="100"/>
      <c r="E605" s="100"/>
      <c r="F605" s="57"/>
      <c r="G605" s="58">
        <f t="shared" si="65"/>
        <v>0</v>
      </c>
      <c r="H605" s="58">
        <f>IF(E605="",0,IFERROR(VLOOKUP(E605,档案费管理台账!$D$4:$H$1000,5,0),0))</f>
        <v>0</v>
      </c>
      <c r="I605" s="57"/>
      <c r="J605" s="57"/>
      <c r="K605" s="57"/>
      <c r="L605" s="57"/>
      <c r="M605" s="58" t="str">
        <f t="shared" si="66"/>
        <v/>
      </c>
      <c r="N605" s="102"/>
    </row>
    <row r="606" spans="1:14">
      <c r="A606" s="97" t="str">
        <f t="shared" si="63"/>
        <v/>
      </c>
      <c r="B606" s="98" t="str">
        <f t="shared" si="64"/>
        <v/>
      </c>
      <c r="C606" s="99"/>
      <c r="D606" s="100"/>
      <c r="E606" s="100"/>
      <c r="F606" s="57"/>
      <c r="G606" s="58">
        <f t="shared" si="65"/>
        <v>0</v>
      </c>
      <c r="H606" s="58">
        <f>IF(E606="",0,IFERROR(VLOOKUP(E606,档案费管理台账!$D$4:$H$1000,5,0),0))</f>
        <v>0</v>
      </c>
      <c r="I606" s="57"/>
      <c r="J606" s="57"/>
      <c r="K606" s="57"/>
      <c r="L606" s="57"/>
      <c r="M606" s="58" t="str">
        <f t="shared" si="66"/>
        <v/>
      </c>
      <c r="N606" s="102"/>
    </row>
    <row r="607" spans="1:14">
      <c r="A607" s="97" t="str">
        <f t="shared" si="63"/>
        <v/>
      </c>
      <c r="B607" s="98" t="str">
        <f t="shared" si="64"/>
        <v/>
      </c>
      <c r="C607" s="99"/>
      <c r="D607" s="100"/>
      <c r="E607" s="100"/>
      <c r="F607" s="57"/>
      <c r="G607" s="58">
        <f t="shared" si="65"/>
        <v>0</v>
      </c>
      <c r="H607" s="58">
        <f>IF(E607="",0,IFERROR(VLOOKUP(E607,档案费管理台账!$D$4:$H$1000,5,0),0))</f>
        <v>0</v>
      </c>
      <c r="I607" s="57"/>
      <c r="J607" s="57"/>
      <c r="K607" s="57"/>
      <c r="L607" s="57"/>
      <c r="M607" s="58" t="str">
        <f t="shared" si="66"/>
        <v/>
      </c>
      <c r="N607" s="102"/>
    </row>
    <row r="608" spans="1:14">
      <c r="A608" s="97" t="str">
        <f t="shared" si="63"/>
        <v/>
      </c>
      <c r="B608" s="98" t="str">
        <f t="shared" si="64"/>
        <v/>
      </c>
      <c r="C608" s="99"/>
      <c r="D608" s="100"/>
      <c r="E608" s="100"/>
      <c r="F608" s="57"/>
      <c r="G608" s="58">
        <f t="shared" si="65"/>
        <v>0</v>
      </c>
      <c r="H608" s="58">
        <f>IF(E608="",0,IFERROR(VLOOKUP(E608,档案费管理台账!$D$4:$H$1000,5,0),0))</f>
        <v>0</v>
      </c>
      <c r="I608" s="57"/>
      <c r="J608" s="57"/>
      <c r="K608" s="57"/>
      <c r="L608" s="57"/>
      <c r="M608" s="58" t="str">
        <f t="shared" si="66"/>
        <v/>
      </c>
      <c r="N608" s="102"/>
    </row>
    <row r="609" spans="1:14">
      <c r="A609" s="97" t="str">
        <f t="shared" si="63"/>
        <v/>
      </c>
      <c r="B609" s="98" t="str">
        <f t="shared" si="64"/>
        <v/>
      </c>
      <c r="C609" s="99"/>
      <c r="D609" s="100"/>
      <c r="E609" s="100"/>
      <c r="F609" s="57"/>
      <c r="G609" s="58">
        <f t="shared" si="65"/>
        <v>0</v>
      </c>
      <c r="H609" s="58">
        <f>IF(E609="",0,IFERROR(VLOOKUP(E609,档案费管理台账!$D$4:$H$1000,5,0),0))</f>
        <v>0</v>
      </c>
      <c r="I609" s="57"/>
      <c r="J609" s="57"/>
      <c r="K609" s="57"/>
      <c r="L609" s="57"/>
      <c r="M609" s="58" t="str">
        <f t="shared" si="66"/>
        <v/>
      </c>
      <c r="N609" s="102"/>
    </row>
    <row r="610" spans="1:14">
      <c r="A610" s="97" t="str">
        <f t="shared" si="63"/>
        <v/>
      </c>
      <c r="B610" s="98" t="str">
        <f t="shared" si="64"/>
        <v/>
      </c>
      <c r="C610" s="99"/>
      <c r="D610" s="100"/>
      <c r="E610" s="100"/>
      <c r="F610" s="57"/>
      <c r="G610" s="58">
        <f t="shared" si="65"/>
        <v>0</v>
      </c>
      <c r="H610" s="58">
        <f>IF(E610="",0,IFERROR(VLOOKUP(E610,档案费管理台账!$D$4:$H$1000,5,0),0))</f>
        <v>0</v>
      </c>
      <c r="I610" s="57"/>
      <c r="J610" s="57"/>
      <c r="K610" s="57"/>
      <c r="L610" s="57"/>
      <c r="M610" s="58" t="str">
        <f t="shared" si="66"/>
        <v/>
      </c>
      <c r="N610" s="102"/>
    </row>
    <row r="611" spans="1:14">
      <c r="A611" s="97" t="str">
        <f t="shared" si="63"/>
        <v/>
      </c>
      <c r="B611" s="98" t="str">
        <f t="shared" si="64"/>
        <v/>
      </c>
      <c r="C611" s="99"/>
      <c r="D611" s="100"/>
      <c r="E611" s="100"/>
      <c r="F611" s="57"/>
      <c r="G611" s="58">
        <f t="shared" si="65"/>
        <v>0</v>
      </c>
      <c r="H611" s="58">
        <f>IF(E611="",0,IFERROR(VLOOKUP(E611,档案费管理台账!$D$4:$H$1000,5,0),0))</f>
        <v>0</v>
      </c>
      <c r="I611" s="57"/>
      <c r="J611" s="57"/>
      <c r="K611" s="57"/>
      <c r="L611" s="57"/>
      <c r="M611" s="58" t="str">
        <f t="shared" si="66"/>
        <v/>
      </c>
      <c r="N611" s="102"/>
    </row>
    <row r="612" spans="1:14">
      <c r="A612" s="97" t="str">
        <f t="shared" si="63"/>
        <v/>
      </c>
      <c r="B612" s="98" t="str">
        <f t="shared" si="64"/>
        <v/>
      </c>
      <c r="C612" s="99"/>
      <c r="D612" s="100"/>
      <c r="E612" s="100"/>
      <c r="F612" s="57"/>
      <c r="G612" s="58">
        <f t="shared" si="65"/>
        <v>0</v>
      </c>
      <c r="H612" s="58">
        <f>IF(E612="",0,IFERROR(VLOOKUP(E612,档案费管理台账!$D$4:$H$1000,5,0),0))</f>
        <v>0</v>
      </c>
      <c r="I612" s="57"/>
      <c r="J612" s="57"/>
      <c r="K612" s="57"/>
      <c r="L612" s="57"/>
      <c r="M612" s="58" t="str">
        <f t="shared" si="66"/>
        <v/>
      </c>
      <c r="N612" s="102"/>
    </row>
    <row r="613" spans="1:14">
      <c r="A613" s="97" t="str">
        <f t="shared" si="63"/>
        <v/>
      </c>
      <c r="B613" s="98" t="str">
        <f t="shared" si="64"/>
        <v/>
      </c>
      <c r="C613" s="99"/>
      <c r="D613" s="100"/>
      <c r="E613" s="100"/>
      <c r="F613" s="57"/>
      <c r="G613" s="58">
        <f t="shared" si="65"/>
        <v>0</v>
      </c>
      <c r="H613" s="58">
        <f>IF(E613="",0,IFERROR(VLOOKUP(E613,档案费管理台账!$D$4:$H$1000,5,0),0))</f>
        <v>0</v>
      </c>
      <c r="I613" s="57"/>
      <c r="J613" s="57"/>
      <c r="K613" s="57"/>
      <c r="L613" s="57"/>
      <c r="M613" s="58" t="str">
        <f t="shared" si="66"/>
        <v/>
      </c>
      <c r="N613" s="102"/>
    </row>
    <row r="614" spans="1:14">
      <c r="A614" s="97" t="str">
        <f t="shared" si="63"/>
        <v/>
      </c>
      <c r="B614" s="98" t="str">
        <f t="shared" si="64"/>
        <v/>
      </c>
      <c r="C614" s="99"/>
      <c r="D614" s="100"/>
      <c r="E614" s="100"/>
      <c r="F614" s="57"/>
      <c r="G614" s="58">
        <f t="shared" si="65"/>
        <v>0</v>
      </c>
      <c r="H614" s="58">
        <f>IF(E614="",0,IFERROR(VLOOKUP(E614,档案费管理台账!$D$4:$H$1000,5,0),0))</f>
        <v>0</v>
      </c>
      <c r="I614" s="57"/>
      <c r="J614" s="57"/>
      <c r="K614" s="57"/>
      <c r="L614" s="57"/>
      <c r="M614" s="58" t="str">
        <f t="shared" si="66"/>
        <v/>
      </c>
      <c r="N614" s="102"/>
    </row>
    <row r="615" spans="1:14">
      <c r="A615" s="97" t="str">
        <f t="shared" si="63"/>
        <v/>
      </c>
      <c r="B615" s="98" t="str">
        <f t="shared" si="64"/>
        <v/>
      </c>
      <c r="C615" s="99"/>
      <c r="D615" s="100"/>
      <c r="E615" s="100"/>
      <c r="F615" s="57"/>
      <c r="G615" s="58">
        <f t="shared" si="65"/>
        <v>0</v>
      </c>
      <c r="H615" s="58">
        <f>IF(E615="",0,IFERROR(VLOOKUP(E615,档案费管理台账!$D$4:$H$1000,5,0),0))</f>
        <v>0</v>
      </c>
      <c r="I615" s="57"/>
      <c r="J615" s="57"/>
      <c r="K615" s="57"/>
      <c r="L615" s="57"/>
      <c r="M615" s="58" t="str">
        <f t="shared" si="66"/>
        <v/>
      </c>
      <c r="N615" s="102"/>
    </row>
    <row r="616" spans="1:14">
      <c r="A616" s="97" t="str">
        <f t="shared" si="63"/>
        <v/>
      </c>
      <c r="B616" s="98" t="str">
        <f t="shared" si="64"/>
        <v/>
      </c>
      <c r="C616" s="99"/>
      <c r="D616" s="100"/>
      <c r="E616" s="100"/>
      <c r="F616" s="57"/>
      <c r="G616" s="58">
        <f t="shared" si="65"/>
        <v>0</v>
      </c>
      <c r="H616" s="58">
        <f>IF(E616="",0,IFERROR(VLOOKUP(E616,档案费管理台账!$D$4:$H$1000,5,0),0))</f>
        <v>0</v>
      </c>
      <c r="I616" s="57"/>
      <c r="J616" s="57"/>
      <c r="K616" s="57"/>
      <c r="L616" s="57"/>
      <c r="M616" s="58" t="str">
        <f t="shared" si="66"/>
        <v/>
      </c>
      <c r="N616" s="102"/>
    </row>
    <row r="617" spans="1:14">
      <c r="A617" s="97" t="str">
        <f t="shared" si="63"/>
        <v/>
      </c>
      <c r="B617" s="98" t="str">
        <f t="shared" si="64"/>
        <v/>
      </c>
      <c r="C617" s="99"/>
      <c r="D617" s="100"/>
      <c r="E617" s="100"/>
      <c r="F617" s="57"/>
      <c r="G617" s="58">
        <f t="shared" si="65"/>
        <v>0</v>
      </c>
      <c r="H617" s="58">
        <f>IF(E617="",0,IFERROR(VLOOKUP(E617,档案费管理台账!$D$4:$H$1000,5,0),0))</f>
        <v>0</v>
      </c>
      <c r="I617" s="57"/>
      <c r="J617" s="57"/>
      <c r="K617" s="57"/>
      <c r="L617" s="57"/>
      <c r="M617" s="58" t="str">
        <f t="shared" si="66"/>
        <v/>
      </c>
      <c r="N617" s="102"/>
    </row>
    <row r="618" spans="1:14">
      <c r="A618" s="97" t="str">
        <f t="shared" si="63"/>
        <v/>
      </c>
      <c r="B618" s="98" t="str">
        <f t="shared" si="64"/>
        <v/>
      </c>
      <c r="C618" s="99"/>
      <c r="D618" s="100"/>
      <c r="E618" s="100"/>
      <c r="F618" s="57"/>
      <c r="G618" s="58">
        <f t="shared" si="65"/>
        <v>0</v>
      </c>
      <c r="H618" s="58">
        <f>IF(E618="",0,IFERROR(VLOOKUP(E618,档案费管理台账!$D$4:$H$1000,5,0),0))</f>
        <v>0</v>
      </c>
      <c r="I618" s="57"/>
      <c r="J618" s="57"/>
      <c r="K618" s="57"/>
      <c r="L618" s="57"/>
      <c r="M618" s="58" t="str">
        <f t="shared" si="66"/>
        <v/>
      </c>
      <c r="N618" s="102"/>
    </row>
    <row r="619" spans="1:14">
      <c r="A619" s="97" t="str">
        <f t="shared" si="63"/>
        <v/>
      </c>
      <c r="B619" s="98" t="str">
        <f t="shared" si="64"/>
        <v/>
      </c>
      <c r="C619" s="99"/>
      <c r="D619" s="100"/>
      <c r="E619" s="100"/>
      <c r="F619" s="57"/>
      <c r="G619" s="58">
        <f t="shared" si="65"/>
        <v>0</v>
      </c>
      <c r="H619" s="58">
        <f>IF(E619="",0,IFERROR(VLOOKUP(E619,档案费管理台账!$D$4:$H$1000,5,0),0))</f>
        <v>0</v>
      </c>
      <c r="I619" s="57"/>
      <c r="J619" s="57"/>
      <c r="K619" s="57"/>
      <c r="L619" s="57"/>
      <c r="M619" s="58" t="str">
        <f t="shared" si="66"/>
        <v/>
      </c>
      <c r="N619" s="102"/>
    </row>
    <row r="620" spans="1:14">
      <c r="A620" s="97" t="str">
        <f t="shared" si="63"/>
        <v/>
      </c>
      <c r="B620" s="98" t="str">
        <f t="shared" si="64"/>
        <v/>
      </c>
      <c r="C620" s="99"/>
      <c r="D620" s="100"/>
      <c r="E620" s="100"/>
      <c r="F620" s="57"/>
      <c r="G620" s="58">
        <f t="shared" si="65"/>
        <v>0</v>
      </c>
      <c r="H620" s="58">
        <f>IF(E620="",0,IFERROR(VLOOKUP(E620,档案费管理台账!$D$4:$H$1000,5,0),0))</f>
        <v>0</v>
      </c>
      <c r="I620" s="57"/>
      <c r="J620" s="57"/>
      <c r="K620" s="57"/>
      <c r="L620" s="57"/>
      <c r="M620" s="58" t="str">
        <f t="shared" si="66"/>
        <v/>
      </c>
      <c r="N620" s="102"/>
    </row>
    <row r="621" spans="1:14">
      <c r="A621" s="97" t="str">
        <f t="shared" ref="A621:A684" si="67">IF(C621="","",ROW()-42)</f>
        <v/>
      </c>
      <c r="B621" s="98" t="str">
        <f t="shared" ref="B621:B684" si="68">IF(C621="","",MONTH(C621)&amp;"月")</f>
        <v/>
      </c>
      <c r="C621" s="99"/>
      <c r="D621" s="100"/>
      <c r="E621" s="100"/>
      <c r="F621" s="57"/>
      <c r="G621" s="58">
        <f t="shared" ref="G621:G684" si="69">IF(F621="",0,F621*$K$41)</f>
        <v>0</v>
      </c>
      <c r="H621" s="58">
        <f>IF(E621="",0,IFERROR(VLOOKUP(E621,档案费管理台账!$D$4:$H$1000,5,0),0))</f>
        <v>0</v>
      </c>
      <c r="I621" s="57"/>
      <c r="J621" s="57"/>
      <c r="K621" s="57"/>
      <c r="L621" s="57"/>
      <c r="M621" s="58" t="str">
        <f t="shared" ref="M621:M684" si="70">IF(C621="","",ROUND(M620+G621-I621-J621-K621-L621-H621,2))</f>
        <v/>
      </c>
      <c r="N621" s="102"/>
    </row>
    <row r="622" spans="1:14">
      <c r="A622" s="97" t="str">
        <f t="shared" si="67"/>
        <v/>
      </c>
      <c r="B622" s="98" t="str">
        <f t="shared" si="68"/>
        <v/>
      </c>
      <c r="C622" s="99"/>
      <c r="D622" s="100"/>
      <c r="E622" s="100"/>
      <c r="F622" s="57"/>
      <c r="G622" s="58">
        <f t="shared" si="69"/>
        <v>0</v>
      </c>
      <c r="H622" s="58">
        <f>IF(E622="",0,IFERROR(VLOOKUP(E622,档案费管理台账!$D$4:$H$1000,5,0),0))</f>
        <v>0</v>
      </c>
      <c r="I622" s="57"/>
      <c r="J622" s="57"/>
      <c r="K622" s="57"/>
      <c r="L622" s="57"/>
      <c r="M622" s="58" t="str">
        <f t="shared" si="70"/>
        <v/>
      </c>
      <c r="N622" s="102"/>
    </row>
    <row r="623" spans="1:14">
      <c r="A623" s="97" t="str">
        <f t="shared" si="67"/>
        <v/>
      </c>
      <c r="B623" s="98" t="str">
        <f t="shared" si="68"/>
        <v/>
      </c>
      <c r="C623" s="99"/>
      <c r="D623" s="100"/>
      <c r="E623" s="100"/>
      <c r="F623" s="57"/>
      <c r="G623" s="58">
        <f t="shared" si="69"/>
        <v>0</v>
      </c>
      <c r="H623" s="58">
        <f>IF(E623="",0,IFERROR(VLOOKUP(E623,档案费管理台账!$D$4:$H$1000,5,0),0))</f>
        <v>0</v>
      </c>
      <c r="I623" s="57"/>
      <c r="J623" s="57"/>
      <c r="K623" s="57"/>
      <c r="L623" s="57"/>
      <c r="M623" s="58" t="str">
        <f t="shared" si="70"/>
        <v/>
      </c>
      <c r="N623" s="102"/>
    </row>
    <row r="624" spans="1:14">
      <c r="A624" s="97" t="str">
        <f t="shared" si="67"/>
        <v/>
      </c>
      <c r="B624" s="98" t="str">
        <f t="shared" si="68"/>
        <v/>
      </c>
      <c r="C624" s="99"/>
      <c r="D624" s="100"/>
      <c r="E624" s="100"/>
      <c r="F624" s="57"/>
      <c r="G624" s="58">
        <f t="shared" si="69"/>
        <v>0</v>
      </c>
      <c r="H624" s="58">
        <f>IF(E624="",0,IFERROR(VLOOKUP(E624,档案费管理台账!$D$4:$H$1000,5,0),0))</f>
        <v>0</v>
      </c>
      <c r="I624" s="57"/>
      <c r="J624" s="57"/>
      <c r="K624" s="57"/>
      <c r="L624" s="57"/>
      <c r="M624" s="58" t="str">
        <f t="shared" si="70"/>
        <v/>
      </c>
      <c r="N624" s="102"/>
    </row>
    <row r="625" spans="1:14">
      <c r="A625" s="97" t="str">
        <f t="shared" si="67"/>
        <v/>
      </c>
      <c r="B625" s="98" t="str">
        <f t="shared" si="68"/>
        <v/>
      </c>
      <c r="C625" s="99"/>
      <c r="D625" s="100"/>
      <c r="E625" s="100"/>
      <c r="F625" s="57"/>
      <c r="G625" s="58">
        <f t="shared" si="69"/>
        <v>0</v>
      </c>
      <c r="H625" s="58">
        <f>IF(E625="",0,IFERROR(VLOOKUP(E625,档案费管理台账!$D$4:$H$1000,5,0),0))</f>
        <v>0</v>
      </c>
      <c r="I625" s="57"/>
      <c r="J625" s="57"/>
      <c r="K625" s="57"/>
      <c r="L625" s="57"/>
      <c r="M625" s="58" t="str">
        <f t="shared" si="70"/>
        <v/>
      </c>
      <c r="N625" s="102"/>
    </row>
    <row r="626" spans="1:14">
      <c r="A626" s="97" t="str">
        <f t="shared" si="67"/>
        <v/>
      </c>
      <c r="B626" s="98" t="str">
        <f t="shared" si="68"/>
        <v/>
      </c>
      <c r="C626" s="99"/>
      <c r="D626" s="100"/>
      <c r="E626" s="100"/>
      <c r="F626" s="57"/>
      <c r="G626" s="58">
        <f t="shared" si="69"/>
        <v>0</v>
      </c>
      <c r="H626" s="58">
        <f>IF(E626="",0,IFERROR(VLOOKUP(E626,档案费管理台账!$D$4:$H$1000,5,0),0))</f>
        <v>0</v>
      </c>
      <c r="I626" s="57"/>
      <c r="J626" s="57"/>
      <c r="K626" s="57"/>
      <c r="L626" s="57"/>
      <c r="M626" s="58" t="str">
        <f t="shared" si="70"/>
        <v/>
      </c>
      <c r="N626" s="102"/>
    </row>
    <row r="627" spans="1:14">
      <c r="A627" s="97" t="str">
        <f t="shared" si="67"/>
        <v/>
      </c>
      <c r="B627" s="98" t="str">
        <f t="shared" si="68"/>
        <v/>
      </c>
      <c r="C627" s="99"/>
      <c r="D627" s="100"/>
      <c r="E627" s="100"/>
      <c r="F627" s="57"/>
      <c r="G627" s="58">
        <f t="shared" si="69"/>
        <v>0</v>
      </c>
      <c r="H627" s="58">
        <f>IF(E627="",0,IFERROR(VLOOKUP(E627,档案费管理台账!$D$4:$H$1000,5,0),0))</f>
        <v>0</v>
      </c>
      <c r="I627" s="57"/>
      <c r="J627" s="57"/>
      <c r="K627" s="57"/>
      <c r="L627" s="57"/>
      <c r="M627" s="58" t="str">
        <f t="shared" si="70"/>
        <v/>
      </c>
      <c r="N627" s="102"/>
    </row>
    <row r="628" spans="1:14">
      <c r="A628" s="97" t="str">
        <f t="shared" si="67"/>
        <v/>
      </c>
      <c r="B628" s="98" t="str">
        <f t="shared" si="68"/>
        <v/>
      </c>
      <c r="C628" s="99"/>
      <c r="D628" s="100"/>
      <c r="E628" s="100"/>
      <c r="F628" s="57"/>
      <c r="G628" s="58">
        <f t="shared" si="69"/>
        <v>0</v>
      </c>
      <c r="H628" s="58">
        <f>IF(E628="",0,IFERROR(VLOOKUP(E628,档案费管理台账!$D$4:$H$1000,5,0),0))</f>
        <v>0</v>
      </c>
      <c r="I628" s="57"/>
      <c r="J628" s="57"/>
      <c r="K628" s="57"/>
      <c r="L628" s="57"/>
      <c r="M628" s="58" t="str">
        <f t="shared" si="70"/>
        <v/>
      </c>
      <c r="N628" s="102"/>
    </row>
    <row r="629" spans="1:14">
      <c r="A629" s="97" t="str">
        <f t="shared" si="67"/>
        <v/>
      </c>
      <c r="B629" s="98" t="str">
        <f t="shared" si="68"/>
        <v/>
      </c>
      <c r="C629" s="99"/>
      <c r="D629" s="100"/>
      <c r="E629" s="100"/>
      <c r="F629" s="57"/>
      <c r="G629" s="58">
        <f t="shared" si="69"/>
        <v>0</v>
      </c>
      <c r="H629" s="58">
        <f>IF(E629="",0,IFERROR(VLOOKUP(E629,档案费管理台账!$D$4:$H$1000,5,0),0))</f>
        <v>0</v>
      </c>
      <c r="I629" s="57"/>
      <c r="J629" s="57"/>
      <c r="K629" s="57"/>
      <c r="L629" s="57"/>
      <c r="M629" s="58" t="str">
        <f t="shared" si="70"/>
        <v/>
      </c>
      <c r="N629" s="102"/>
    </row>
    <row r="630" spans="1:14">
      <c r="A630" s="97" t="str">
        <f t="shared" si="67"/>
        <v/>
      </c>
      <c r="B630" s="98" t="str">
        <f t="shared" si="68"/>
        <v/>
      </c>
      <c r="C630" s="99"/>
      <c r="D630" s="100"/>
      <c r="E630" s="100"/>
      <c r="F630" s="57"/>
      <c r="G630" s="58">
        <f t="shared" si="69"/>
        <v>0</v>
      </c>
      <c r="H630" s="58">
        <f>IF(E630="",0,IFERROR(VLOOKUP(E630,档案费管理台账!$D$4:$H$1000,5,0),0))</f>
        <v>0</v>
      </c>
      <c r="I630" s="57"/>
      <c r="J630" s="57"/>
      <c r="K630" s="57"/>
      <c r="L630" s="57"/>
      <c r="M630" s="58" t="str">
        <f t="shared" si="70"/>
        <v/>
      </c>
      <c r="N630" s="102"/>
    </row>
    <row r="631" spans="1:14">
      <c r="A631" s="97" t="str">
        <f t="shared" si="67"/>
        <v/>
      </c>
      <c r="B631" s="98" t="str">
        <f t="shared" si="68"/>
        <v/>
      </c>
      <c r="C631" s="99"/>
      <c r="D631" s="100"/>
      <c r="E631" s="100"/>
      <c r="F631" s="57"/>
      <c r="G631" s="58">
        <f t="shared" si="69"/>
        <v>0</v>
      </c>
      <c r="H631" s="58">
        <f>IF(E631="",0,IFERROR(VLOOKUP(E631,档案费管理台账!$D$4:$H$1000,5,0),0))</f>
        <v>0</v>
      </c>
      <c r="I631" s="57"/>
      <c r="J631" s="57"/>
      <c r="K631" s="57"/>
      <c r="L631" s="57"/>
      <c r="M631" s="58" t="str">
        <f t="shared" si="70"/>
        <v/>
      </c>
      <c r="N631" s="102"/>
    </row>
    <row r="632" spans="1:14">
      <c r="A632" s="97" t="str">
        <f t="shared" si="67"/>
        <v/>
      </c>
      <c r="B632" s="98" t="str">
        <f t="shared" si="68"/>
        <v/>
      </c>
      <c r="C632" s="99"/>
      <c r="D632" s="100"/>
      <c r="E632" s="100"/>
      <c r="F632" s="57"/>
      <c r="G632" s="58">
        <f t="shared" si="69"/>
        <v>0</v>
      </c>
      <c r="H632" s="58">
        <f>IF(E632="",0,IFERROR(VLOOKUP(E632,档案费管理台账!$D$4:$H$1000,5,0),0))</f>
        <v>0</v>
      </c>
      <c r="I632" s="57"/>
      <c r="J632" s="57"/>
      <c r="K632" s="57"/>
      <c r="L632" s="57"/>
      <c r="M632" s="58" t="str">
        <f t="shared" si="70"/>
        <v/>
      </c>
      <c r="N632" s="102"/>
    </row>
    <row r="633" spans="1:14">
      <c r="A633" s="97" t="str">
        <f t="shared" si="67"/>
        <v/>
      </c>
      <c r="B633" s="98" t="str">
        <f t="shared" si="68"/>
        <v/>
      </c>
      <c r="C633" s="99"/>
      <c r="D633" s="100"/>
      <c r="E633" s="100"/>
      <c r="F633" s="57"/>
      <c r="G633" s="58">
        <f t="shared" si="69"/>
        <v>0</v>
      </c>
      <c r="H633" s="58">
        <f>IF(E633="",0,IFERROR(VLOOKUP(E633,档案费管理台账!$D$4:$H$1000,5,0),0))</f>
        <v>0</v>
      </c>
      <c r="I633" s="57"/>
      <c r="J633" s="57"/>
      <c r="K633" s="57"/>
      <c r="L633" s="57"/>
      <c r="M633" s="58" t="str">
        <f t="shared" si="70"/>
        <v/>
      </c>
      <c r="N633" s="102"/>
    </row>
    <row r="634" spans="1:14">
      <c r="A634" s="97" t="str">
        <f t="shared" si="67"/>
        <v/>
      </c>
      <c r="B634" s="98" t="str">
        <f t="shared" si="68"/>
        <v/>
      </c>
      <c r="C634" s="99"/>
      <c r="D634" s="100"/>
      <c r="E634" s="100"/>
      <c r="F634" s="57"/>
      <c r="G634" s="58">
        <f t="shared" si="69"/>
        <v>0</v>
      </c>
      <c r="H634" s="58">
        <f>IF(E634="",0,IFERROR(VLOOKUP(E634,档案费管理台账!$D$4:$H$1000,5,0),0))</f>
        <v>0</v>
      </c>
      <c r="I634" s="57"/>
      <c r="J634" s="57"/>
      <c r="K634" s="57"/>
      <c r="L634" s="57"/>
      <c r="M634" s="58" t="str">
        <f t="shared" si="70"/>
        <v/>
      </c>
      <c r="N634" s="102"/>
    </row>
    <row r="635" spans="1:14">
      <c r="A635" s="97" t="str">
        <f t="shared" si="67"/>
        <v/>
      </c>
      <c r="B635" s="98" t="str">
        <f t="shared" si="68"/>
        <v/>
      </c>
      <c r="C635" s="99"/>
      <c r="D635" s="100"/>
      <c r="E635" s="100"/>
      <c r="F635" s="57"/>
      <c r="G635" s="58">
        <f t="shared" si="69"/>
        <v>0</v>
      </c>
      <c r="H635" s="58">
        <f>IF(E635="",0,IFERROR(VLOOKUP(E635,档案费管理台账!$D$4:$H$1000,5,0),0))</f>
        <v>0</v>
      </c>
      <c r="I635" s="57"/>
      <c r="J635" s="57"/>
      <c r="K635" s="57"/>
      <c r="L635" s="57"/>
      <c r="M635" s="58" t="str">
        <f t="shared" si="70"/>
        <v/>
      </c>
      <c r="N635" s="102"/>
    </row>
    <row r="636" spans="1:14">
      <c r="A636" s="97" t="str">
        <f t="shared" si="67"/>
        <v/>
      </c>
      <c r="B636" s="98" t="str">
        <f t="shared" si="68"/>
        <v/>
      </c>
      <c r="C636" s="99"/>
      <c r="D636" s="100"/>
      <c r="E636" s="100"/>
      <c r="F636" s="57"/>
      <c r="G636" s="58">
        <f t="shared" si="69"/>
        <v>0</v>
      </c>
      <c r="H636" s="58">
        <f>IF(E636="",0,IFERROR(VLOOKUP(E636,档案费管理台账!$D$4:$H$1000,5,0),0))</f>
        <v>0</v>
      </c>
      <c r="I636" s="57"/>
      <c r="J636" s="57"/>
      <c r="K636" s="57"/>
      <c r="L636" s="57"/>
      <c r="M636" s="58" t="str">
        <f t="shared" si="70"/>
        <v/>
      </c>
      <c r="N636" s="102"/>
    </row>
    <row r="637" spans="1:14">
      <c r="A637" s="97" t="str">
        <f t="shared" si="67"/>
        <v/>
      </c>
      <c r="B637" s="98" t="str">
        <f t="shared" si="68"/>
        <v/>
      </c>
      <c r="C637" s="99"/>
      <c r="D637" s="100"/>
      <c r="E637" s="100"/>
      <c r="F637" s="57"/>
      <c r="G637" s="58">
        <f t="shared" si="69"/>
        <v>0</v>
      </c>
      <c r="H637" s="58">
        <f>IF(E637="",0,IFERROR(VLOOKUP(E637,档案费管理台账!$D$4:$H$1000,5,0),0))</f>
        <v>0</v>
      </c>
      <c r="I637" s="57"/>
      <c r="J637" s="57"/>
      <c r="K637" s="57"/>
      <c r="L637" s="57"/>
      <c r="M637" s="58" t="str">
        <f t="shared" si="70"/>
        <v/>
      </c>
      <c r="N637" s="102"/>
    </row>
    <row r="638" spans="1:14">
      <c r="A638" s="97" t="str">
        <f t="shared" si="67"/>
        <v/>
      </c>
      <c r="B638" s="98" t="str">
        <f t="shared" si="68"/>
        <v/>
      </c>
      <c r="C638" s="99"/>
      <c r="D638" s="100"/>
      <c r="E638" s="100"/>
      <c r="F638" s="57"/>
      <c r="G638" s="58">
        <f t="shared" si="69"/>
        <v>0</v>
      </c>
      <c r="H638" s="58">
        <f>IF(E638="",0,IFERROR(VLOOKUP(E638,档案费管理台账!$D$4:$H$1000,5,0),0))</f>
        <v>0</v>
      </c>
      <c r="I638" s="57"/>
      <c r="J638" s="57"/>
      <c r="K638" s="57"/>
      <c r="L638" s="57"/>
      <c r="M638" s="58" t="str">
        <f t="shared" si="70"/>
        <v/>
      </c>
      <c r="N638" s="102"/>
    </row>
    <row r="639" spans="1:14">
      <c r="A639" s="97" t="str">
        <f t="shared" si="67"/>
        <v/>
      </c>
      <c r="B639" s="98" t="str">
        <f t="shared" si="68"/>
        <v/>
      </c>
      <c r="C639" s="99"/>
      <c r="D639" s="100"/>
      <c r="E639" s="100"/>
      <c r="F639" s="57"/>
      <c r="G639" s="58">
        <f t="shared" si="69"/>
        <v>0</v>
      </c>
      <c r="H639" s="58">
        <f>IF(E639="",0,IFERROR(VLOOKUP(E639,档案费管理台账!$D$4:$H$1000,5,0),0))</f>
        <v>0</v>
      </c>
      <c r="I639" s="57"/>
      <c r="J639" s="57"/>
      <c r="K639" s="57"/>
      <c r="L639" s="57"/>
      <c r="M639" s="58" t="str">
        <f t="shared" si="70"/>
        <v/>
      </c>
      <c r="N639" s="102"/>
    </row>
    <row r="640" spans="1:14">
      <c r="A640" s="97" t="str">
        <f t="shared" si="67"/>
        <v/>
      </c>
      <c r="B640" s="98" t="str">
        <f t="shared" si="68"/>
        <v/>
      </c>
      <c r="C640" s="99"/>
      <c r="D640" s="100"/>
      <c r="E640" s="100"/>
      <c r="F640" s="57"/>
      <c r="G640" s="58">
        <f t="shared" si="69"/>
        <v>0</v>
      </c>
      <c r="H640" s="58">
        <f>IF(E640="",0,IFERROR(VLOOKUP(E640,档案费管理台账!$D$4:$H$1000,5,0),0))</f>
        <v>0</v>
      </c>
      <c r="I640" s="57"/>
      <c r="J640" s="57"/>
      <c r="K640" s="57"/>
      <c r="L640" s="57"/>
      <c r="M640" s="58" t="str">
        <f t="shared" si="70"/>
        <v/>
      </c>
      <c r="N640" s="102"/>
    </row>
    <row r="641" spans="1:14">
      <c r="A641" s="97" t="str">
        <f t="shared" si="67"/>
        <v/>
      </c>
      <c r="B641" s="98" t="str">
        <f t="shared" si="68"/>
        <v/>
      </c>
      <c r="C641" s="99"/>
      <c r="D641" s="100"/>
      <c r="E641" s="100"/>
      <c r="F641" s="57"/>
      <c r="G641" s="58">
        <f t="shared" si="69"/>
        <v>0</v>
      </c>
      <c r="H641" s="58">
        <f>IF(E641="",0,IFERROR(VLOOKUP(E641,档案费管理台账!$D$4:$H$1000,5,0),0))</f>
        <v>0</v>
      </c>
      <c r="I641" s="57"/>
      <c r="J641" s="57"/>
      <c r="K641" s="57"/>
      <c r="L641" s="57"/>
      <c r="M641" s="58" t="str">
        <f t="shared" si="70"/>
        <v/>
      </c>
      <c r="N641" s="102"/>
    </row>
    <row r="642" spans="1:14">
      <c r="A642" s="97" t="str">
        <f t="shared" si="67"/>
        <v/>
      </c>
      <c r="B642" s="98" t="str">
        <f t="shared" si="68"/>
        <v/>
      </c>
      <c r="C642" s="99"/>
      <c r="D642" s="100"/>
      <c r="E642" s="100"/>
      <c r="F642" s="57"/>
      <c r="G642" s="58">
        <f t="shared" si="69"/>
        <v>0</v>
      </c>
      <c r="H642" s="58">
        <f>IF(E642="",0,IFERROR(VLOOKUP(E642,档案费管理台账!$D$4:$H$1000,5,0),0))</f>
        <v>0</v>
      </c>
      <c r="I642" s="57"/>
      <c r="J642" s="57"/>
      <c r="K642" s="57"/>
      <c r="L642" s="57"/>
      <c r="M642" s="58" t="str">
        <f t="shared" si="70"/>
        <v/>
      </c>
      <c r="N642" s="102"/>
    </row>
    <row r="643" spans="1:14">
      <c r="A643" s="97" t="str">
        <f t="shared" si="67"/>
        <v/>
      </c>
      <c r="B643" s="98" t="str">
        <f t="shared" si="68"/>
        <v/>
      </c>
      <c r="C643" s="99"/>
      <c r="D643" s="100"/>
      <c r="E643" s="100"/>
      <c r="F643" s="57"/>
      <c r="G643" s="58">
        <f t="shared" si="69"/>
        <v>0</v>
      </c>
      <c r="H643" s="58">
        <f>IF(E643="",0,IFERROR(VLOOKUP(E643,档案费管理台账!$D$4:$H$1000,5,0),0))</f>
        <v>0</v>
      </c>
      <c r="I643" s="57"/>
      <c r="J643" s="57"/>
      <c r="K643" s="57"/>
      <c r="L643" s="57"/>
      <c r="M643" s="58" t="str">
        <f t="shared" si="70"/>
        <v/>
      </c>
      <c r="N643" s="102"/>
    </row>
    <row r="644" spans="1:14">
      <c r="A644" s="97" t="str">
        <f t="shared" si="67"/>
        <v/>
      </c>
      <c r="B644" s="98" t="str">
        <f t="shared" si="68"/>
        <v/>
      </c>
      <c r="C644" s="99"/>
      <c r="D644" s="100"/>
      <c r="E644" s="100"/>
      <c r="F644" s="57"/>
      <c r="G644" s="58">
        <f t="shared" si="69"/>
        <v>0</v>
      </c>
      <c r="H644" s="58">
        <f>IF(E644="",0,IFERROR(VLOOKUP(E644,档案费管理台账!$D$4:$H$1000,5,0),0))</f>
        <v>0</v>
      </c>
      <c r="I644" s="57"/>
      <c r="J644" s="57"/>
      <c r="K644" s="57"/>
      <c r="L644" s="57"/>
      <c r="M644" s="58" t="str">
        <f t="shared" si="70"/>
        <v/>
      </c>
      <c r="N644" s="102"/>
    </row>
    <row r="645" spans="1:14">
      <c r="A645" s="97" t="str">
        <f t="shared" si="67"/>
        <v/>
      </c>
      <c r="B645" s="98" t="str">
        <f t="shared" si="68"/>
        <v/>
      </c>
      <c r="C645" s="99"/>
      <c r="D645" s="100"/>
      <c r="E645" s="100"/>
      <c r="F645" s="57"/>
      <c r="G645" s="58">
        <f t="shared" si="69"/>
        <v>0</v>
      </c>
      <c r="H645" s="58">
        <f>IF(E645="",0,IFERROR(VLOOKUP(E645,档案费管理台账!$D$4:$H$1000,5,0),0))</f>
        <v>0</v>
      </c>
      <c r="I645" s="57"/>
      <c r="J645" s="57"/>
      <c r="K645" s="57"/>
      <c r="L645" s="57"/>
      <c r="M645" s="58" t="str">
        <f t="shared" si="70"/>
        <v/>
      </c>
      <c r="N645" s="102"/>
    </row>
    <row r="646" spans="1:14">
      <c r="A646" s="97" t="str">
        <f t="shared" si="67"/>
        <v/>
      </c>
      <c r="B646" s="98" t="str">
        <f t="shared" si="68"/>
        <v/>
      </c>
      <c r="C646" s="99"/>
      <c r="D646" s="100"/>
      <c r="E646" s="100"/>
      <c r="F646" s="57"/>
      <c r="G646" s="58">
        <f t="shared" si="69"/>
        <v>0</v>
      </c>
      <c r="H646" s="58">
        <f>IF(E646="",0,IFERROR(VLOOKUP(E646,档案费管理台账!$D$4:$H$1000,5,0),0))</f>
        <v>0</v>
      </c>
      <c r="I646" s="57"/>
      <c r="J646" s="57"/>
      <c r="K646" s="57"/>
      <c r="L646" s="57"/>
      <c r="M646" s="58" t="str">
        <f t="shared" si="70"/>
        <v/>
      </c>
      <c r="N646" s="102"/>
    </row>
    <row r="647" spans="1:14">
      <c r="A647" s="97" t="str">
        <f t="shared" si="67"/>
        <v/>
      </c>
      <c r="B647" s="98" t="str">
        <f t="shared" si="68"/>
        <v/>
      </c>
      <c r="C647" s="99"/>
      <c r="D647" s="100"/>
      <c r="E647" s="100"/>
      <c r="F647" s="57"/>
      <c r="G647" s="58">
        <f t="shared" si="69"/>
        <v>0</v>
      </c>
      <c r="H647" s="58">
        <f>IF(E647="",0,IFERROR(VLOOKUP(E647,档案费管理台账!$D$4:$H$1000,5,0),0))</f>
        <v>0</v>
      </c>
      <c r="I647" s="57"/>
      <c r="J647" s="57"/>
      <c r="K647" s="57"/>
      <c r="L647" s="57"/>
      <c r="M647" s="58" t="str">
        <f t="shared" si="70"/>
        <v/>
      </c>
      <c r="N647" s="102"/>
    </row>
    <row r="648" spans="1:14">
      <c r="A648" s="97" t="str">
        <f t="shared" si="67"/>
        <v/>
      </c>
      <c r="B648" s="98" t="str">
        <f t="shared" si="68"/>
        <v/>
      </c>
      <c r="C648" s="99"/>
      <c r="D648" s="100"/>
      <c r="E648" s="100"/>
      <c r="F648" s="57"/>
      <c r="G648" s="58">
        <f t="shared" si="69"/>
        <v>0</v>
      </c>
      <c r="H648" s="58">
        <f>IF(E648="",0,IFERROR(VLOOKUP(E648,档案费管理台账!$D$4:$H$1000,5,0),0))</f>
        <v>0</v>
      </c>
      <c r="I648" s="57"/>
      <c r="J648" s="57"/>
      <c r="K648" s="57"/>
      <c r="L648" s="57"/>
      <c r="M648" s="58" t="str">
        <f t="shared" si="70"/>
        <v/>
      </c>
      <c r="N648" s="102"/>
    </row>
    <row r="649" spans="1:14">
      <c r="A649" s="97" t="str">
        <f t="shared" si="67"/>
        <v/>
      </c>
      <c r="B649" s="98" t="str">
        <f t="shared" si="68"/>
        <v/>
      </c>
      <c r="C649" s="99"/>
      <c r="D649" s="100"/>
      <c r="E649" s="100"/>
      <c r="F649" s="57"/>
      <c r="G649" s="58">
        <f t="shared" si="69"/>
        <v>0</v>
      </c>
      <c r="H649" s="58">
        <f>IF(E649="",0,IFERROR(VLOOKUP(E649,档案费管理台账!$D$4:$H$1000,5,0),0))</f>
        <v>0</v>
      </c>
      <c r="I649" s="57"/>
      <c r="J649" s="57"/>
      <c r="K649" s="57"/>
      <c r="L649" s="57"/>
      <c r="M649" s="58" t="str">
        <f t="shared" si="70"/>
        <v/>
      </c>
      <c r="N649" s="102"/>
    </row>
    <row r="650" spans="1:14">
      <c r="A650" s="97" t="str">
        <f t="shared" si="67"/>
        <v/>
      </c>
      <c r="B650" s="98" t="str">
        <f t="shared" si="68"/>
        <v/>
      </c>
      <c r="C650" s="99"/>
      <c r="D650" s="100"/>
      <c r="E650" s="100"/>
      <c r="F650" s="57"/>
      <c r="G650" s="58">
        <f t="shared" si="69"/>
        <v>0</v>
      </c>
      <c r="H650" s="58">
        <f>IF(E650="",0,IFERROR(VLOOKUP(E650,档案费管理台账!$D$4:$H$1000,5,0),0))</f>
        <v>0</v>
      </c>
      <c r="I650" s="57"/>
      <c r="J650" s="57"/>
      <c r="K650" s="57"/>
      <c r="L650" s="57"/>
      <c r="M650" s="58" t="str">
        <f t="shared" si="70"/>
        <v/>
      </c>
      <c r="N650" s="102"/>
    </row>
    <row r="651" spans="1:14">
      <c r="A651" s="97" t="str">
        <f t="shared" si="67"/>
        <v/>
      </c>
      <c r="B651" s="98" t="str">
        <f t="shared" si="68"/>
        <v/>
      </c>
      <c r="C651" s="99"/>
      <c r="D651" s="100"/>
      <c r="E651" s="100"/>
      <c r="F651" s="57"/>
      <c r="G651" s="58">
        <f t="shared" si="69"/>
        <v>0</v>
      </c>
      <c r="H651" s="58">
        <f>IF(E651="",0,IFERROR(VLOOKUP(E651,档案费管理台账!$D$4:$H$1000,5,0),0))</f>
        <v>0</v>
      </c>
      <c r="I651" s="57"/>
      <c r="J651" s="57"/>
      <c r="K651" s="57"/>
      <c r="L651" s="57"/>
      <c r="M651" s="58" t="str">
        <f t="shared" si="70"/>
        <v/>
      </c>
      <c r="N651" s="102"/>
    </row>
    <row r="652" spans="1:14">
      <c r="A652" s="97" t="str">
        <f t="shared" si="67"/>
        <v/>
      </c>
      <c r="B652" s="98" t="str">
        <f t="shared" si="68"/>
        <v/>
      </c>
      <c r="C652" s="99"/>
      <c r="D652" s="100"/>
      <c r="E652" s="100"/>
      <c r="F652" s="57"/>
      <c r="G652" s="58">
        <f t="shared" si="69"/>
        <v>0</v>
      </c>
      <c r="H652" s="58">
        <f>IF(E652="",0,IFERROR(VLOOKUP(E652,档案费管理台账!$D$4:$H$1000,5,0),0))</f>
        <v>0</v>
      </c>
      <c r="I652" s="57"/>
      <c r="J652" s="57"/>
      <c r="K652" s="57"/>
      <c r="L652" s="57"/>
      <c r="M652" s="58" t="str">
        <f t="shared" si="70"/>
        <v/>
      </c>
      <c r="N652" s="102"/>
    </row>
    <row r="653" spans="1:14">
      <c r="A653" s="97" t="str">
        <f t="shared" si="67"/>
        <v/>
      </c>
      <c r="B653" s="98" t="str">
        <f t="shared" si="68"/>
        <v/>
      </c>
      <c r="C653" s="99"/>
      <c r="D653" s="100"/>
      <c r="E653" s="100"/>
      <c r="F653" s="57"/>
      <c r="G653" s="58">
        <f t="shared" si="69"/>
        <v>0</v>
      </c>
      <c r="H653" s="58">
        <f>IF(E653="",0,IFERROR(VLOOKUP(E653,档案费管理台账!$D$4:$H$1000,5,0),0))</f>
        <v>0</v>
      </c>
      <c r="I653" s="57"/>
      <c r="J653" s="57"/>
      <c r="K653" s="57"/>
      <c r="L653" s="57"/>
      <c r="M653" s="58" t="str">
        <f t="shared" si="70"/>
        <v/>
      </c>
      <c r="N653" s="102"/>
    </row>
    <row r="654" spans="1:14">
      <c r="A654" s="97" t="str">
        <f t="shared" si="67"/>
        <v/>
      </c>
      <c r="B654" s="98" t="str">
        <f t="shared" si="68"/>
        <v/>
      </c>
      <c r="C654" s="99"/>
      <c r="D654" s="100"/>
      <c r="E654" s="100"/>
      <c r="F654" s="57"/>
      <c r="G654" s="58">
        <f t="shared" si="69"/>
        <v>0</v>
      </c>
      <c r="H654" s="58">
        <f>IF(E654="",0,IFERROR(VLOOKUP(E654,档案费管理台账!$D$4:$H$1000,5,0),0))</f>
        <v>0</v>
      </c>
      <c r="I654" s="57"/>
      <c r="J654" s="57"/>
      <c r="K654" s="57"/>
      <c r="L654" s="57"/>
      <c r="M654" s="58" t="str">
        <f t="shared" si="70"/>
        <v/>
      </c>
      <c r="N654" s="102"/>
    </row>
    <row r="655" spans="1:14">
      <c r="A655" s="97" t="str">
        <f t="shared" si="67"/>
        <v/>
      </c>
      <c r="B655" s="98" t="str">
        <f t="shared" si="68"/>
        <v/>
      </c>
      <c r="C655" s="99"/>
      <c r="D655" s="100"/>
      <c r="E655" s="100"/>
      <c r="F655" s="57"/>
      <c r="G655" s="58">
        <f t="shared" si="69"/>
        <v>0</v>
      </c>
      <c r="H655" s="58">
        <f>IF(E655="",0,IFERROR(VLOOKUP(E655,档案费管理台账!$D$4:$H$1000,5,0),0))</f>
        <v>0</v>
      </c>
      <c r="I655" s="57"/>
      <c r="J655" s="57"/>
      <c r="K655" s="57"/>
      <c r="L655" s="57"/>
      <c r="M655" s="58" t="str">
        <f t="shared" si="70"/>
        <v/>
      </c>
      <c r="N655" s="102"/>
    </row>
    <row r="656" spans="1:14">
      <c r="A656" s="97" t="str">
        <f t="shared" si="67"/>
        <v/>
      </c>
      <c r="B656" s="98" t="str">
        <f t="shared" si="68"/>
        <v/>
      </c>
      <c r="C656" s="99"/>
      <c r="D656" s="100"/>
      <c r="E656" s="100"/>
      <c r="F656" s="57"/>
      <c r="G656" s="58">
        <f t="shared" si="69"/>
        <v>0</v>
      </c>
      <c r="H656" s="58">
        <f>IF(E656="",0,IFERROR(VLOOKUP(E656,档案费管理台账!$D$4:$H$1000,5,0),0))</f>
        <v>0</v>
      </c>
      <c r="I656" s="57"/>
      <c r="J656" s="57"/>
      <c r="K656" s="57"/>
      <c r="L656" s="57"/>
      <c r="M656" s="58" t="str">
        <f t="shared" si="70"/>
        <v/>
      </c>
      <c r="N656" s="102"/>
    </row>
    <row r="657" spans="1:14">
      <c r="A657" s="97" t="str">
        <f t="shared" si="67"/>
        <v/>
      </c>
      <c r="B657" s="98" t="str">
        <f t="shared" si="68"/>
        <v/>
      </c>
      <c r="C657" s="99"/>
      <c r="D657" s="100"/>
      <c r="E657" s="100"/>
      <c r="F657" s="57"/>
      <c r="G657" s="58">
        <f t="shared" si="69"/>
        <v>0</v>
      </c>
      <c r="H657" s="58">
        <f>IF(E657="",0,IFERROR(VLOOKUP(E657,档案费管理台账!$D$4:$H$1000,5,0),0))</f>
        <v>0</v>
      </c>
      <c r="I657" s="57"/>
      <c r="J657" s="57"/>
      <c r="K657" s="57"/>
      <c r="L657" s="57"/>
      <c r="M657" s="58" t="str">
        <f t="shared" si="70"/>
        <v/>
      </c>
      <c r="N657" s="102"/>
    </row>
    <row r="658" spans="1:14">
      <c r="A658" s="97" t="str">
        <f t="shared" si="67"/>
        <v/>
      </c>
      <c r="B658" s="98" t="str">
        <f t="shared" si="68"/>
        <v/>
      </c>
      <c r="C658" s="99"/>
      <c r="D658" s="100"/>
      <c r="E658" s="100"/>
      <c r="F658" s="57"/>
      <c r="G658" s="58">
        <f t="shared" si="69"/>
        <v>0</v>
      </c>
      <c r="H658" s="58">
        <f>IF(E658="",0,IFERROR(VLOOKUP(E658,档案费管理台账!$D$4:$H$1000,5,0),0))</f>
        <v>0</v>
      </c>
      <c r="I658" s="57"/>
      <c r="J658" s="57"/>
      <c r="K658" s="57"/>
      <c r="L658" s="57"/>
      <c r="M658" s="58" t="str">
        <f t="shared" si="70"/>
        <v/>
      </c>
      <c r="N658" s="102"/>
    </row>
    <row r="659" spans="1:14">
      <c r="A659" s="97" t="str">
        <f t="shared" si="67"/>
        <v/>
      </c>
      <c r="B659" s="98" t="str">
        <f t="shared" si="68"/>
        <v/>
      </c>
      <c r="C659" s="99"/>
      <c r="D659" s="100"/>
      <c r="E659" s="100"/>
      <c r="F659" s="57"/>
      <c r="G659" s="58">
        <f t="shared" si="69"/>
        <v>0</v>
      </c>
      <c r="H659" s="58">
        <f>IF(E659="",0,IFERROR(VLOOKUP(E659,档案费管理台账!$D$4:$H$1000,5,0),0))</f>
        <v>0</v>
      </c>
      <c r="I659" s="57"/>
      <c r="J659" s="57"/>
      <c r="K659" s="57"/>
      <c r="L659" s="57"/>
      <c r="M659" s="58" t="str">
        <f t="shared" si="70"/>
        <v/>
      </c>
      <c r="N659" s="102"/>
    </row>
    <row r="660" spans="1:14">
      <c r="A660" s="97" t="str">
        <f t="shared" si="67"/>
        <v/>
      </c>
      <c r="B660" s="98" t="str">
        <f t="shared" si="68"/>
        <v/>
      </c>
      <c r="C660" s="99"/>
      <c r="D660" s="100"/>
      <c r="E660" s="100"/>
      <c r="F660" s="57"/>
      <c r="G660" s="58">
        <f t="shared" si="69"/>
        <v>0</v>
      </c>
      <c r="H660" s="58">
        <f>IF(E660="",0,IFERROR(VLOOKUP(E660,档案费管理台账!$D$4:$H$1000,5,0),0))</f>
        <v>0</v>
      </c>
      <c r="I660" s="57"/>
      <c r="J660" s="57"/>
      <c r="K660" s="57"/>
      <c r="L660" s="57"/>
      <c r="M660" s="58" t="str">
        <f t="shared" si="70"/>
        <v/>
      </c>
      <c r="N660" s="102"/>
    </row>
    <row r="661" spans="1:14">
      <c r="A661" s="97" t="str">
        <f t="shared" si="67"/>
        <v/>
      </c>
      <c r="B661" s="98" t="str">
        <f t="shared" si="68"/>
        <v/>
      </c>
      <c r="C661" s="99"/>
      <c r="D661" s="100"/>
      <c r="E661" s="100"/>
      <c r="F661" s="57"/>
      <c r="G661" s="58">
        <f t="shared" si="69"/>
        <v>0</v>
      </c>
      <c r="H661" s="58">
        <f>IF(E661="",0,IFERROR(VLOOKUP(E661,档案费管理台账!$D$4:$H$1000,5,0),0))</f>
        <v>0</v>
      </c>
      <c r="I661" s="57"/>
      <c r="J661" s="57"/>
      <c r="K661" s="57"/>
      <c r="L661" s="57"/>
      <c r="M661" s="58" t="str">
        <f t="shared" si="70"/>
        <v/>
      </c>
      <c r="N661" s="102"/>
    </row>
    <row r="662" spans="1:14">
      <c r="A662" s="97" t="str">
        <f t="shared" si="67"/>
        <v/>
      </c>
      <c r="B662" s="98" t="str">
        <f t="shared" si="68"/>
        <v/>
      </c>
      <c r="C662" s="99"/>
      <c r="D662" s="100"/>
      <c r="E662" s="100"/>
      <c r="F662" s="57"/>
      <c r="G662" s="58">
        <f t="shared" si="69"/>
        <v>0</v>
      </c>
      <c r="H662" s="58">
        <f>IF(E662="",0,IFERROR(VLOOKUP(E662,档案费管理台账!$D$4:$H$1000,5,0),0))</f>
        <v>0</v>
      </c>
      <c r="I662" s="57"/>
      <c r="J662" s="57"/>
      <c r="K662" s="57"/>
      <c r="L662" s="57"/>
      <c r="M662" s="58" t="str">
        <f t="shared" si="70"/>
        <v/>
      </c>
      <c r="N662" s="102"/>
    </row>
    <row r="663" spans="1:14">
      <c r="A663" s="97" t="str">
        <f t="shared" si="67"/>
        <v/>
      </c>
      <c r="B663" s="98" t="str">
        <f t="shared" si="68"/>
        <v/>
      </c>
      <c r="C663" s="99"/>
      <c r="D663" s="100"/>
      <c r="E663" s="100"/>
      <c r="F663" s="57"/>
      <c r="G663" s="58">
        <f t="shared" si="69"/>
        <v>0</v>
      </c>
      <c r="H663" s="58">
        <f>IF(E663="",0,IFERROR(VLOOKUP(E663,档案费管理台账!$D$4:$H$1000,5,0),0))</f>
        <v>0</v>
      </c>
      <c r="I663" s="57"/>
      <c r="J663" s="57"/>
      <c r="K663" s="57"/>
      <c r="L663" s="57"/>
      <c r="M663" s="58" t="str">
        <f t="shared" si="70"/>
        <v/>
      </c>
      <c r="N663" s="102"/>
    </row>
    <row r="664" spans="1:14">
      <c r="A664" s="97" t="str">
        <f t="shared" si="67"/>
        <v/>
      </c>
      <c r="B664" s="98" t="str">
        <f t="shared" si="68"/>
        <v/>
      </c>
      <c r="C664" s="99"/>
      <c r="D664" s="100"/>
      <c r="E664" s="100"/>
      <c r="F664" s="57"/>
      <c r="G664" s="58">
        <f t="shared" si="69"/>
        <v>0</v>
      </c>
      <c r="H664" s="58">
        <f>IF(E664="",0,IFERROR(VLOOKUP(E664,档案费管理台账!$D$4:$H$1000,5,0),0))</f>
        <v>0</v>
      </c>
      <c r="I664" s="57"/>
      <c r="J664" s="57"/>
      <c r="K664" s="57"/>
      <c r="L664" s="57"/>
      <c r="M664" s="58" t="str">
        <f t="shared" si="70"/>
        <v/>
      </c>
      <c r="N664" s="102"/>
    </row>
    <row r="665" spans="1:14">
      <c r="A665" s="97" t="str">
        <f t="shared" si="67"/>
        <v/>
      </c>
      <c r="B665" s="98" t="str">
        <f t="shared" si="68"/>
        <v/>
      </c>
      <c r="C665" s="99"/>
      <c r="D665" s="100"/>
      <c r="E665" s="100"/>
      <c r="F665" s="57"/>
      <c r="G665" s="58">
        <f t="shared" si="69"/>
        <v>0</v>
      </c>
      <c r="H665" s="58">
        <f>IF(E665="",0,IFERROR(VLOOKUP(E665,档案费管理台账!$D$4:$H$1000,5,0),0))</f>
        <v>0</v>
      </c>
      <c r="I665" s="57"/>
      <c r="J665" s="57"/>
      <c r="K665" s="57"/>
      <c r="L665" s="57"/>
      <c r="M665" s="58" t="str">
        <f t="shared" si="70"/>
        <v/>
      </c>
      <c r="N665" s="102"/>
    </row>
    <row r="666" spans="1:14">
      <c r="A666" s="97" t="str">
        <f t="shared" si="67"/>
        <v/>
      </c>
      <c r="B666" s="98" t="str">
        <f t="shared" si="68"/>
        <v/>
      </c>
      <c r="C666" s="99"/>
      <c r="D666" s="100"/>
      <c r="E666" s="100"/>
      <c r="F666" s="57"/>
      <c r="G666" s="58">
        <f t="shared" si="69"/>
        <v>0</v>
      </c>
      <c r="H666" s="58">
        <f>IF(E666="",0,IFERROR(VLOOKUP(E666,档案费管理台账!$D$4:$H$1000,5,0),0))</f>
        <v>0</v>
      </c>
      <c r="I666" s="57"/>
      <c r="J666" s="57"/>
      <c r="K666" s="57"/>
      <c r="L666" s="57"/>
      <c r="M666" s="58" t="str">
        <f t="shared" si="70"/>
        <v/>
      </c>
      <c r="N666" s="102"/>
    </row>
    <row r="667" spans="1:14">
      <c r="A667" s="97" t="str">
        <f t="shared" si="67"/>
        <v/>
      </c>
      <c r="B667" s="98" t="str">
        <f t="shared" si="68"/>
        <v/>
      </c>
      <c r="C667" s="99"/>
      <c r="D667" s="100"/>
      <c r="E667" s="100"/>
      <c r="F667" s="57"/>
      <c r="G667" s="58">
        <f t="shared" si="69"/>
        <v>0</v>
      </c>
      <c r="H667" s="58">
        <f>IF(E667="",0,IFERROR(VLOOKUP(E667,档案费管理台账!$D$4:$H$1000,5,0),0))</f>
        <v>0</v>
      </c>
      <c r="I667" s="57"/>
      <c r="J667" s="57"/>
      <c r="K667" s="57"/>
      <c r="L667" s="57"/>
      <c r="M667" s="58" t="str">
        <f t="shared" si="70"/>
        <v/>
      </c>
      <c r="N667" s="102"/>
    </row>
    <row r="668" spans="1:14">
      <c r="A668" s="97" t="str">
        <f t="shared" si="67"/>
        <v/>
      </c>
      <c r="B668" s="98" t="str">
        <f t="shared" si="68"/>
        <v/>
      </c>
      <c r="C668" s="99"/>
      <c r="D668" s="100"/>
      <c r="E668" s="100"/>
      <c r="F668" s="57"/>
      <c r="G668" s="58">
        <f t="shared" si="69"/>
        <v>0</v>
      </c>
      <c r="H668" s="58">
        <f>IF(E668="",0,IFERROR(VLOOKUP(E668,档案费管理台账!$D$4:$H$1000,5,0),0))</f>
        <v>0</v>
      </c>
      <c r="I668" s="57"/>
      <c r="J668" s="57"/>
      <c r="K668" s="57"/>
      <c r="L668" s="57"/>
      <c r="M668" s="58" t="str">
        <f t="shared" si="70"/>
        <v/>
      </c>
      <c r="N668" s="102"/>
    </row>
    <row r="669" spans="1:14">
      <c r="A669" s="97" t="str">
        <f t="shared" si="67"/>
        <v/>
      </c>
      <c r="B669" s="98" t="str">
        <f t="shared" si="68"/>
        <v/>
      </c>
      <c r="C669" s="99"/>
      <c r="D669" s="100"/>
      <c r="E669" s="100"/>
      <c r="F669" s="57"/>
      <c r="G669" s="58">
        <f t="shared" si="69"/>
        <v>0</v>
      </c>
      <c r="H669" s="58">
        <f>IF(E669="",0,IFERROR(VLOOKUP(E669,档案费管理台账!$D$4:$H$1000,5,0),0))</f>
        <v>0</v>
      </c>
      <c r="I669" s="57"/>
      <c r="J669" s="57"/>
      <c r="K669" s="57"/>
      <c r="L669" s="57"/>
      <c r="M669" s="58" t="str">
        <f t="shared" si="70"/>
        <v/>
      </c>
      <c r="N669" s="102"/>
    </row>
    <row r="670" spans="1:14">
      <c r="A670" s="97" t="str">
        <f t="shared" si="67"/>
        <v/>
      </c>
      <c r="B670" s="98" t="str">
        <f t="shared" si="68"/>
        <v/>
      </c>
      <c r="C670" s="99"/>
      <c r="D670" s="100"/>
      <c r="E670" s="100"/>
      <c r="F670" s="57"/>
      <c r="G670" s="58">
        <f t="shared" si="69"/>
        <v>0</v>
      </c>
      <c r="H670" s="58">
        <f>IF(E670="",0,IFERROR(VLOOKUP(E670,档案费管理台账!$D$4:$H$1000,5,0),0))</f>
        <v>0</v>
      </c>
      <c r="I670" s="57"/>
      <c r="J670" s="57"/>
      <c r="K670" s="57"/>
      <c r="L670" s="57"/>
      <c r="M670" s="58" t="str">
        <f t="shared" si="70"/>
        <v/>
      </c>
      <c r="N670" s="102"/>
    </row>
    <row r="671" spans="1:14">
      <c r="A671" s="97" t="str">
        <f t="shared" si="67"/>
        <v/>
      </c>
      <c r="B671" s="98" t="str">
        <f t="shared" si="68"/>
        <v/>
      </c>
      <c r="C671" s="99"/>
      <c r="D671" s="100"/>
      <c r="E671" s="100"/>
      <c r="F671" s="57"/>
      <c r="G671" s="58">
        <f t="shared" si="69"/>
        <v>0</v>
      </c>
      <c r="H671" s="58">
        <f>IF(E671="",0,IFERROR(VLOOKUP(E671,档案费管理台账!$D$4:$H$1000,5,0),0))</f>
        <v>0</v>
      </c>
      <c r="I671" s="57"/>
      <c r="J671" s="57"/>
      <c r="K671" s="57"/>
      <c r="L671" s="57"/>
      <c r="M671" s="58" t="str">
        <f t="shared" si="70"/>
        <v/>
      </c>
      <c r="N671" s="102"/>
    </row>
    <row r="672" spans="1:14">
      <c r="A672" s="97" t="str">
        <f t="shared" si="67"/>
        <v/>
      </c>
      <c r="B672" s="98" t="str">
        <f t="shared" si="68"/>
        <v/>
      </c>
      <c r="C672" s="99"/>
      <c r="D672" s="100"/>
      <c r="E672" s="100"/>
      <c r="F672" s="57"/>
      <c r="G672" s="58">
        <f t="shared" si="69"/>
        <v>0</v>
      </c>
      <c r="H672" s="58">
        <f>IF(E672="",0,IFERROR(VLOOKUP(E672,档案费管理台账!$D$4:$H$1000,5,0),0))</f>
        <v>0</v>
      </c>
      <c r="I672" s="57"/>
      <c r="J672" s="57"/>
      <c r="K672" s="57"/>
      <c r="L672" s="57"/>
      <c r="M672" s="58" t="str">
        <f t="shared" si="70"/>
        <v/>
      </c>
      <c r="N672" s="102"/>
    </row>
    <row r="673" spans="1:14">
      <c r="A673" s="97" t="str">
        <f t="shared" si="67"/>
        <v/>
      </c>
      <c r="B673" s="98" t="str">
        <f t="shared" si="68"/>
        <v/>
      </c>
      <c r="C673" s="99"/>
      <c r="D673" s="100"/>
      <c r="E673" s="100"/>
      <c r="F673" s="57"/>
      <c r="G673" s="58">
        <f t="shared" si="69"/>
        <v>0</v>
      </c>
      <c r="H673" s="58">
        <f>IF(E673="",0,IFERROR(VLOOKUP(E673,档案费管理台账!$D$4:$H$1000,5,0),0))</f>
        <v>0</v>
      </c>
      <c r="I673" s="57"/>
      <c r="J673" s="57"/>
      <c r="K673" s="57"/>
      <c r="L673" s="57"/>
      <c r="M673" s="58" t="str">
        <f t="shared" si="70"/>
        <v/>
      </c>
      <c r="N673" s="102"/>
    </row>
    <row r="674" spans="1:14">
      <c r="A674" s="97" t="str">
        <f t="shared" si="67"/>
        <v/>
      </c>
      <c r="B674" s="98" t="str">
        <f t="shared" si="68"/>
        <v/>
      </c>
      <c r="C674" s="99"/>
      <c r="D674" s="100"/>
      <c r="E674" s="100"/>
      <c r="F674" s="57"/>
      <c r="G674" s="58">
        <f t="shared" si="69"/>
        <v>0</v>
      </c>
      <c r="H674" s="58">
        <f>IF(E674="",0,IFERROR(VLOOKUP(E674,档案费管理台账!$D$4:$H$1000,5,0),0))</f>
        <v>0</v>
      </c>
      <c r="I674" s="57"/>
      <c r="J674" s="57"/>
      <c r="K674" s="57"/>
      <c r="L674" s="57"/>
      <c r="M674" s="58" t="str">
        <f t="shared" si="70"/>
        <v/>
      </c>
      <c r="N674" s="102"/>
    </row>
    <row r="675" spans="1:14">
      <c r="A675" s="97" t="str">
        <f t="shared" si="67"/>
        <v/>
      </c>
      <c r="B675" s="98" t="str">
        <f t="shared" si="68"/>
        <v/>
      </c>
      <c r="C675" s="99"/>
      <c r="D675" s="100"/>
      <c r="E675" s="100"/>
      <c r="F675" s="57"/>
      <c r="G675" s="58">
        <f t="shared" si="69"/>
        <v>0</v>
      </c>
      <c r="H675" s="58">
        <f>IF(E675="",0,IFERROR(VLOOKUP(E675,档案费管理台账!$D$4:$H$1000,5,0),0))</f>
        <v>0</v>
      </c>
      <c r="I675" s="57"/>
      <c r="J675" s="57"/>
      <c r="K675" s="57"/>
      <c r="L675" s="57"/>
      <c r="M675" s="58" t="str">
        <f t="shared" si="70"/>
        <v/>
      </c>
      <c r="N675" s="102"/>
    </row>
    <row r="676" spans="1:14">
      <c r="A676" s="97" t="str">
        <f t="shared" si="67"/>
        <v/>
      </c>
      <c r="B676" s="98" t="str">
        <f t="shared" si="68"/>
        <v/>
      </c>
      <c r="C676" s="99"/>
      <c r="D676" s="100"/>
      <c r="E676" s="100"/>
      <c r="F676" s="57"/>
      <c r="G676" s="58">
        <f t="shared" si="69"/>
        <v>0</v>
      </c>
      <c r="H676" s="58">
        <f>IF(E676="",0,IFERROR(VLOOKUP(E676,档案费管理台账!$D$4:$H$1000,5,0),0))</f>
        <v>0</v>
      </c>
      <c r="I676" s="57"/>
      <c r="J676" s="57"/>
      <c r="K676" s="57"/>
      <c r="L676" s="57"/>
      <c r="M676" s="58" t="str">
        <f t="shared" si="70"/>
        <v/>
      </c>
      <c r="N676" s="102"/>
    </row>
    <row r="677" spans="1:14">
      <c r="A677" s="97" t="str">
        <f t="shared" si="67"/>
        <v/>
      </c>
      <c r="B677" s="98" t="str">
        <f t="shared" si="68"/>
        <v/>
      </c>
      <c r="C677" s="99"/>
      <c r="D677" s="100"/>
      <c r="E677" s="100"/>
      <c r="F677" s="57"/>
      <c r="G677" s="58">
        <f t="shared" si="69"/>
        <v>0</v>
      </c>
      <c r="H677" s="58">
        <f>IF(E677="",0,IFERROR(VLOOKUP(E677,档案费管理台账!$D$4:$H$1000,5,0),0))</f>
        <v>0</v>
      </c>
      <c r="I677" s="57"/>
      <c r="J677" s="57"/>
      <c r="K677" s="57"/>
      <c r="L677" s="57"/>
      <c r="M677" s="58" t="str">
        <f t="shared" si="70"/>
        <v/>
      </c>
      <c r="N677" s="102"/>
    </row>
    <row r="678" spans="1:14">
      <c r="A678" s="97" t="str">
        <f t="shared" si="67"/>
        <v/>
      </c>
      <c r="B678" s="98" t="str">
        <f t="shared" si="68"/>
        <v/>
      </c>
      <c r="C678" s="99"/>
      <c r="D678" s="100"/>
      <c r="E678" s="100"/>
      <c r="F678" s="57"/>
      <c r="G678" s="58">
        <f t="shared" si="69"/>
        <v>0</v>
      </c>
      <c r="H678" s="58">
        <f>IF(E678="",0,IFERROR(VLOOKUP(E678,档案费管理台账!$D$4:$H$1000,5,0),0))</f>
        <v>0</v>
      </c>
      <c r="I678" s="57"/>
      <c r="J678" s="57"/>
      <c r="K678" s="57"/>
      <c r="L678" s="57"/>
      <c r="M678" s="58" t="str">
        <f t="shared" si="70"/>
        <v/>
      </c>
      <c r="N678" s="102"/>
    </row>
    <row r="679" spans="1:14">
      <c r="A679" s="97" t="str">
        <f t="shared" si="67"/>
        <v/>
      </c>
      <c r="B679" s="98" t="str">
        <f t="shared" si="68"/>
        <v/>
      </c>
      <c r="C679" s="99"/>
      <c r="D679" s="100"/>
      <c r="E679" s="100"/>
      <c r="F679" s="57"/>
      <c r="G679" s="58">
        <f t="shared" si="69"/>
        <v>0</v>
      </c>
      <c r="H679" s="58">
        <f>IF(E679="",0,IFERROR(VLOOKUP(E679,档案费管理台账!$D$4:$H$1000,5,0),0))</f>
        <v>0</v>
      </c>
      <c r="I679" s="57"/>
      <c r="J679" s="57"/>
      <c r="K679" s="57"/>
      <c r="L679" s="57"/>
      <c r="M679" s="58" t="str">
        <f t="shared" si="70"/>
        <v/>
      </c>
      <c r="N679" s="102"/>
    </row>
    <row r="680" spans="1:14">
      <c r="A680" s="97" t="str">
        <f t="shared" si="67"/>
        <v/>
      </c>
      <c r="B680" s="98" t="str">
        <f t="shared" si="68"/>
        <v/>
      </c>
      <c r="C680" s="99"/>
      <c r="D680" s="100"/>
      <c r="E680" s="100"/>
      <c r="F680" s="57"/>
      <c r="G680" s="58">
        <f t="shared" si="69"/>
        <v>0</v>
      </c>
      <c r="H680" s="58">
        <f>IF(E680="",0,IFERROR(VLOOKUP(E680,档案费管理台账!$D$4:$H$1000,5,0),0))</f>
        <v>0</v>
      </c>
      <c r="I680" s="57"/>
      <c r="J680" s="57"/>
      <c r="K680" s="57"/>
      <c r="L680" s="57"/>
      <c r="M680" s="58" t="str">
        <f t="shared" si="70"/>
        <v/>
      </c>
      <c r="N680" s="102"/>
    </row>
    <row r="681" spans="1:14">
      <c r="A681" s="97" t="str">
        <f t="shared" si="67"/>
        <v/>
      </c>
      <c r="B681" s="98" t="str">
        <f t="shared" si="68"/>
        <v/>
      </c>
      <c r="C681" s="99"/>
      <c r="D681" s="100"/>
      <c r="E681" s="100"/>
      <c r="F681" s="57"/>
      <c r="G681" s="58">
        <f t="shared" si="69"/>
        <v>0</v>
      </c>
      <c r="H681" s="58">
        <f>IF(E681="",0,IFERROR(VLOOKUP(E681,档案费管理台账!$D$4:$H$1000,5,0),0))</f>
        <v>0</v>
      </c>
      <c r="I681" s="57"/>
      <c r="J681" s="57"/>
      <c r="K681" s="57"/>
      <c r="L681" s="57"/>
      <c r="M681" s="58" t="str">
        <f t="shared" si="70"/>
        <v/>
      </c>
      <c r="N681" s="102"/>
    </row>
    <row r="682" spans="1:14">
      <c r="A682" s="97" t="str">
        <f t="shared" si="67"/>
        <v/>
      </c>
      <c r="B682" s="98" t="str">
        <f t="shared" si="68"/>
        <v/>
      </c>
      <c r="C682" s="99"/>
      <c r="D682" s="100"/>
      <c r="E682" s="100"/>
      <c r="F682" s="57"/>
      <c r="G682" s="58">
        <f t="shared" si="69"/>
        <v>0</v>
      </c>
      <c r="H682" s="58">
        <f>IF(E682="",0,IFERROR(VLOOKUP(E682,档案费管理台账!$D$4:$H$1000,5,0),0))</f>
        <v>0</v>
      </c>
      <c r="I682" s="57"/>
      <c r="J682" s="57"/>
      <c r="K682" s="57"/>
      <c r="L682" s="57"/>
      <c r="M682" s="58" t="str">
        <f t="shared" si="70"/>
        <v/>
      </c>
      <c r="N682" s="102"/>
    </row>
    <row r="683" spans="1:14">
      <c r="A683" s="97" t="str">
        <f t="shared" si="67"/>
        <v/>
      </c>
      <c r="B683" s="98" t="str">
        <f t="shared" si="68"/>
        <v/>
      </c>
      <c r="C683" s="99"/>
      <c r="D683" s="100"/>
      <c r="E683" s="100"/>
      <c r="F683" s="57"/>
      <c r="G683" s="58">
        <f t="shared" si="69"/>
        <v>0</v>
      </c>
      <c r="H683" s="58">
        <f>IF(E683="",0,IFERROR(VLOOKUP(E683,档案费管理台账!$D$4:$H$1000,5,0),0))</f>
        <v>0</v>
      </c>
      <c r="I683" s="57"/>
      <c r="J683" s="57"/>
      <c r="K683" s="57"/>
      <c r="L683" s="57"/>
      <c r="M683" s="58" t="str">
        <f t="shared" si="70"/>
        <v/>
      </c>
      <c r="N683" s="102"/>
    </row>
    <row r="684" spans="1:14">
      <c r="A684" s="97" t="str">
        <f t="shared" si="67"/>
        <v/>
      </c>
      <c r="B684" s="98" t="str">
        <f t="shared" si="68"/>
        <v/>
      </c>
      <c r="C684" s="99"/>
      <c r="D684" s="100"/>
      <c r="E684" s="100"/>
      <c r="F684" s="57"/>
      <c r="G684" s="58">
        <f t="shared" si="69"/>
        <v>0</v>
      </c>
      <c r="H684" s="58">
        <f>IF(E684="",0,IFERROR(VLOOKUP(E684,档案费管理台账!$D$4:$H$1000,5,0),0))</f>
        <v>0</v>
      </c>
      <c r="I684" s="57"/>
      <c r="J684" s="57"/>
      <c r="K684" s="57"/>
      <c r="L684" s="57"/>
      <c r="M684" s="58" t="str">
        <f t="shared" si="70"/>
        <v/>
      </c>
      <c r="N684" s="102"/>
    </row>
    <row r="685" spans="1:14">
      <c r="A685" s="97" t="str">
        <f t="shared" ref="A685:A748" si="71">IF(C685="","",ROW()-42)</f>
        <v/>
      </c>
      <c r="B685" s="98" t="str">
        <f t="shared" ref="B685:B748" si="72">IF(C685="","",MONTH(C685)&amp;"月")</f>
        <v/>
      </c>
      <c r="C685" s="99"/>
      <c r="D685" s="100"/>
      <c r="E685" s="100"/>
      <c r="F685" s="57"/>
      <c r="G685" s="58">
        <f t="shared" ref="G685:G748" si="73">IF(F685="",0,F685*$K$41)</f>
        <v>0</v>
      </c>
      <c r="H685" s="58">
        <f>IF(E685="",0,IFERROR(VLOOKUP(E685,档案费管理台账!$D$4:$H$1000,5,0),0))</f>
        <v>0</v>
      </c>
      <c r="I685" s="57"/>
      <c r="J685" s="57"/>
      <c r="K685" s="57"/>
      <c r="L685" s="57"/>
      <c r="M685" s="58" t="str">
        <f t="shared" ref="M685:M748" si="74">IF(C685="","",ROUND(M684+G685-I685-J685-K685-L685-H685,2))</f>
        <v/>
      </c>
      <c r="N685" s="102"/>
    </row>
    <row r="686" spans="1:14">
      <c r="A686" s="97" t="str">
        <f t="shared" si="71"/>
        <v/>
      </c>
      <c r="B686" s="98" t="str">
        <f t="shared" si="72"/>
        <v/>
      </c>
      <c r="C686" s="99"/>
      <c r="D686" s="100"/>
      <c r="E686" s="100"/>
      <c r="F686" s="57"/>
      <c r="G686" s="58">
        <f t="shared" si="73"/>
        <v>0</v>
      </c>
      <c r="H686" s="58">
        <f>IF(E686="",0,IFERROR(VLOOKUP(E686,档案费管理台账!$D$4:$H$1000,5,0),0))</f>
        <v>0</v>
      </c>
      <c r="I686" s="57"/>
      <c r="J686" s="57"/>
      <c r="K686" s="57"/>
      <c r="L686" s="57"/>
      <c r="M686" s="58" t="str">
        <f t="shared" si="74"/>
        <v/>
      </c>
      <c r="N686" s="102"/>
    </row>
    <row r="687" spans="1:14">
      <c r="A687" s="97" t="str">
        <f t="shared" si="71"/>
        <v/>
      </c>
      <c r="B687" s="98" t="str">
        <f t="shared" si="72"/>
        <v/>
      </c>
      <c r="C687" s="99"/>
      <c r="D687" s="100"/>
      <c r="E687" s="100"/>
      <c r="F687" s="57"/>
      <c r="G687" s="58">
        <f t="shared" si="73"/>
        <v>0</v>
      </c>
      <c r="H687" s="58">
        <f>IF(E687="",0,IFERROR(VLOOKUP(E687,档案费管理台账!$D$4:$H$1000,5,0),0))</f>
        <v>0</v>
      </c>
      <c r="I687" s="57"/>
      <c r="J687" s="57"/>
      <c r="K687" s="57"/>
      <c r="L687" s="57"/>
      <c r="M687" s="58" t="str">
        <f t="shared" si="74"/>
        <v/>
      </c>
      <c r="N687" s="102"/>
    </row>
    <row r="688" spans="1:14">
      <c r="A688" s="97" t="str">
        <f t="shared" si="71"/>
        <v/>
      </c>
      <c r="B688" s="98" t="str">
        <f t="shared" si="72"/>
        <v/>
      </c>
      <c r="C688" s="99"/>
      <c r="D688" s="100"/>
      <c r="E688" s="100"/>
      <c r="F688" s="57"/>
      <c r="G688" s="58">
        <f t="shared" si="73"/>
        <v>0</v>
      </c>
      <c r="H688" s="58">
        <f>IF(E688="",0,IFERROR(VLOOKUP(E688,档案费管理台账!$D$4:$H$1000,5,0),0))</f>
        <v>0</v>
      </c>
      <c r="I688" s="57"/>
      <c r="J688" s="57"/>
      <c r="K688" s="57"/>
      <c r="L688" s="57"/>
      <c r="M688" s="58" t="str">
        <f t="shared" si="74"/>
        <v/>
      </c>
      <c r="N688" s="102"/>
    </row>
    <row r="689" spans="1:14">
      <c r="A689" s="97" t="str">
        <f t="shared" si="71"/>
        <v/>
      </c>
      <c r="B689" s="98" t="str">
        <f t="shared" si="72"/>
        <v/>
      </c>
      <c r="C689" s="99"/>
      <c r="D689" s="100"/>
      <c r="E689" s="100"/>
      <c r="F689" s="57"/>
      <c r="G689" s="58">
        <f t="shared" si="73"/>
        <v>0</v>
      </c>
      <c r="H689" s="58">
        <f>IF(E689="",0,IFERROR(VLOOKUP(E689,档案费管理台账!$D$4:$H$1000,5,0),0))</f>
        <v>0</v>
      </c>
      <c r="I689" s="57"/>
      <c r="J689" s="57"/>
      <c r="K689" s="57"/>
      <c r="L689" s="57"/>
      <c r="M689" s="58" t="str">
        <f t="shared" si="74"/>
        <v/>
      </c>
      <c r="N689" s="102"/>
    </row>
    <row r="690" spans="1:14">
      <c r="A690" s="97" t="str">
        <f t="shared" si="71"/>
        <v/>
      </c>
      <c r="B690" s="98" t="str">
        <f t="shared" si="72"/>
        <v/>
      </c>
      <c r="C690" s="99"/>
      <c r="D690" s="100"/>
      <c r="E690" s="100"/>
      <c r="F690" s="57"/>
      <c r="G690" s="58">
        <f t="shared" si="73"/>
        <v>0</v>
      </c>
      <c r="H690" s="58">
        <f>IF(E690="",0,IFERROR(VLOOKUP(E690,档案费管理台账!$D$4:$H$1000,5,0),0))</f>
        <v>0</v>
      </c>
      <c r="I690" s="57"/>
      <c r="J690" s="57"/>
      <c r="K690" s="57"/>
      <c r="L690" s="57"/>
      <c r="M690" s="58" t="str">
        <f t="shared" si="74"/>
        <v/>
      </c>
      <c r="N690" s="102"/>
    </row>
    <row r="691" spans="1:14">
      <c r="A691" s="97" t="str">
        <f t="shared" si="71"/>
        <v/>
      </c>
      <c r="B691" s="98" t="str">
        <f t="shared" si="72"/>
        <v/>
      </c>
      <c r="C691" s="99"/>
      <c r="D691" s="100"/>
      <c r="E691" s="100"/>
      <c r="F691" s="57"/>
      <c r="G691" s="58">
        <f t="shared" si="73"/>
        <v>0</v>
      </c>
      <c r="H691" s="58">
        <f>IF(E691="",0,IFERROR(VLOOKUP(E691,档案费管理台账!$D$4:$H$1000,5,0),0))</f>
        <v>0</v>
      </c>
      <c r="I691" s="57"/>
      <c r="J691" s="57"/>
      <c r="K691" s="57"/>
      <c r="L691" s="57"/>
      <c r="M691" s="58" t="str">
        <f t="shared" si="74"/>
        <v/>
      </c>
      <c r="N691" s="102"/>
    </row>
    <row r="692" spans="1:14">
      <c r="A692" s="97" t="str">
        <f t="shared" si="71"/>
        <v/>
      </c>
      <c r="B692" s="98" t="str">
        <f t="shared" si="72"/>
        <v/>
      </c>
      <c r="C692" s="99"/>
      <c r="D692" s="100"/>
      <c r="E692" s="100"/>
      <c r="F692" s="57"/>
      <c r="G692" s="58">
        <f t="shared" si="73"/>
        <v>0</v>
      </c>
      <c r="H692" s="58">
        <f>IF(E692="",0,IFERROR(VLOOKUP(E692,档案费管理台账!$D$4:$H$1000,5,0),0))</f>
        <v>0</v>
      </c>
      <c r="I692" s="57"/>
      <c r="J692" s="57"/>
      <c r="K692" s="57"/>
      <c r="L692" s="57"/>
      <c r="M692" s="58" t="str">
        <f t="shared" si="74"/>
        <v/>
      </c>
      <c r="N692" s="102"/>
    </row>
    <row r="693" spans="1:14">
      <c r="A693" s="97" t="str">
        <f t="shared" si="71"/>
        <v/>
      </c>
      <c r="B693" s="98" t="str">
        <f t="shared" si="72"/>
        <v/>
      </c>
      <c r="C693" s="99"/>
      <c r="D693" s="100"/>
      <c r="E693" s="100"/>
      <c r="F693" s="57"/>
      <c r="G693" s="58">
        <f t="shared" si="73"/>
        <v>0</v>
      </c>
      <c r="H693" s="58">
        <f>IF(E693="",0,IFERROR(VLOOKUP(E693,档案费管理台账!$D$4:$H$1000,5,0),0))</f>
        <v>0</v>
      </c>
      <c r="I693" s="57"/>
      <c r="J693" s="57"/>
      <c r="K693" s="57"/>
      <c r="L693" s="57"/>
      <c r="M693" s="58" t="str">
        <f t="shared" si="74"/>
        <v/>
      </c>
      <c r="N693" s="102"/>
    </row>
    <row r="694" spans="1:14">
      <c r="A694" s="97" t="str">
        <f t="shared" si="71"/>
        <v/>
      </c>
      <c r="B694" s="98" t="str">
        <f t="shared" si="72"/>
        <v/>
      </c>
      <c r="C694" s="99"/>
      <c r="D694" s="100"/>
      <c r="E694" s="100"/>
      <c r="F694" s="57"/>
      <c r="G694" s="58">
        <f t="shared" si="73"/>
        <v>0</v>
      </c>
      <c r="H694" s="58">
        <f>IF(E694="",0,IFERROR(VLOOKUP(E694,档案费管理台账!$D$4:$H$1000,5,0),0))</f>
        <v>0</v>
      </c>
      <c r="I694" s="57"/>
      <c r="J694" s="57"/>
      <c r="K694" s="57"/>
      <c r="L694" s="57"/>
      <c r="M694" s="58" t="str">
        <f t="shared" si="74"/>
        <v/>
      </c>
      <c r="N694" s="102"/>
    </row>
    <row r="695" spans="1:14">
      <c r="A695" s="97" t="str">
        <f t="shared" si="71"/>
        <v/>
      </c>
      <c r="B695" s="98" t="str">
        <f t="shared" si="72"/>
        <v/>
      </c>
      <c r="C695" s="99"/>
      <c r="D695" s="100"/>
      <c r="E695" s="100"/>
      <c r="F695" s="57"/>
      <c r="G695" s="58">
        <f t="shared" si="73"/>
        <v>0</v>
      </c>
      <c r="H695" s="58">
        <f>IF(E695="",0,IFERROR(VLOOKUP(E695,档案费管理台账!$D$4:$H$1000,5,0),0))</f>
        <v>0</v>
      </c>
      <c r="I695" s="57"/>
      <c r="J695" s="57"/>
      <c r="K695" s="57"/>
      <c r="L695" s="57"/>
      <c r="M695" s="58" t="str">
        <f t="shared" si="74"/>
        <v/>
      </c>
      <c r="N695" s="102"/>
    </row>
    <row r="696" spans="1:14">
      <c r="A696" s="97" t="str">
        <f t="shared" si="71"/>
        <v/>
      </c>
      <c r="B696" s="98" t="str">
        <f t="shared" si="72"/>
        <v/>
      </c>
      <c r="C696" s="99"/>
      <c r="D696" s="100"/>
      <c r="E696" s="100"/>
      <c r="F696" s="57"/>
      <c r="G696" s="58">
        <f t="shared" si="73"/>
        <v>0</v>
      </c>
      <c r="H696" s="58">
        <f>IF(E696="",0,IFERROR(VLOOKUP(E696,档案费管理台账!$D$4:$H$1000,5,0),0))</f>
        <v>0</v>
      </c>
      <c r="I696" s="57"/>
      <c r="J696" s="57"/>
      <c r="K696" s="57"/>
      <c r="L696" s="57"/>
      <c r="M696" s="58" t="str">
        <f t="shared" si="74"/>
        <v/>
      </c>
      <c r="N696" s="102"/>
    </row>
    <row r="697" spans="1:14">
      <c r="A697" s="97" t="str">
        <f t="shared" si="71"/>
        <v/>
      </c>
      <c r="B697" s="98" t="str">
        <f t="shared" si="72"/>
        <v/>
      </c>
      <c r="C697" s="99"/>
      <c r="D697" s="100"/>
      <c r="E697" s="100"/>
      <c r="F697" s="57"/>
      <c r="G697" s="58">
        <f t="shared" si="73"/>
        <v>0</v>
      </c>
      <c r="H697" s="58">
        <f>IF(E697="",0,IFERROR(VLOOKUP(E697,档案费管理台账!$D$4:$H$1000,5,0),0))</f>
        <v>0</v>
      </c>
      <c r="I697" s="57"/>
      <c r="J697" s="57"/>
      <c r="K697" s="57"/>
      <c r="L697" s="57"/>
      <c r="M697" s="58" t="str">
        <f t="shared" si="74"/>
        <v/>
      </c>
      <c r="N697" s="102"/>
    </row>
    <row r="698" spans="1:14">
      <c r="A698" s="97" t="str">
        <f t="shared" si="71"/>
        <v/>
      </c>
      <c r="B698" s="98" t="str">
        <f t="shared" si="72"/>
        <v/>
      </c>
      <c r="C698" s="99"/>
      <c r="D698" s="100"/>
      <c r="E698" s="100"/>
      <c r="F698" s="57"/>
      <c r="G698" s="58">
        <f t="shared" si="73"/>
        <v>0</v>
      </c>
      <c r="H698" s="58">
        <f>IF(E698="",0,IFERROR(VLOOKUP(E698,档案费管理台账!$D$4:$H$1000,5,0),0))</f>
        <v>0</v>
      </c>
      <c r="I698" s="57"/>
      <c r="J698" s="57"/>
      <c r="K698" s="57"/>
      <c r="L698" s="57"/>
      <c r="M698" s="58" t="str">
        <f t="shared" si="74"/>
        <v/>
      </c>
      <c r="N698" s="102"/>
    </row>
    <row r="699" spans="1:14">
      <c r="A699" s="97" t="str">
        <f t="shared" si="71"/>
        <v/>
      </c>
      <c r="B699" s="98" t="str">
        <f t="shared" si="72"/>
        <v/>
      </c>
      <c r="C699" s="99"/>
      <c r="D699" s="100"/>
      <c r="E699" s="100"/>
      <c r="F699" s="57"/>
      <c r="G699" s="58">
        <f t="shared" si="73"/>
        <v>0</v>
      </c>
      <c r="H699" s="58">
        <f>IF(E699="",0,IFERROR(VLOOKUP(E699,档案费管理台账!$D$4:$H$1000,5,0),0))</f>
        <v>0</v>
      </c>
      <c r="I699" s="57"/>
      <c r="J699" s="57"/>
      <c r="K699" s="57"/>
      <c r="L699" s="57"/>
      <c r="M699" s="58" t="str">
        <f t="shared" si="74"/>
        <v/>
      </c>
      <c r="N699" s="102"/>
    </row>
    <row r="700" spans="1:14">
      <c r="A700" s="97" t="str">
        <f t="shared" si="71"/>
        <v/>
      </c>
      <c r="B700" s="98" t="str">
        <f t="shared" si="72"/>
        <v/>
      </c>
      <c r="C700" s="99"/>
      <c r="D700" s="100"/>
      <c r="E700" s="100"/>
      <c r="F700" s="57"/>
      <c r="G700" s="58">
        <f t="shared" si="73"/>
        <v>0</v>
      </c>
      <c r="H700" s="58">
        <f>IF(E700="",0,IFERROR(VLOOKUP(E700,档案费管理台账!$D$4:$H$1000,5,0),0))</f>
        <v>0</v>
      </c>
      <c r="I700" s="57"/>
      <c r="J700" s="57"/>
      <c r="K700" s="57"/>
      <c r="L700" s="57"/>
      <c r="M700" s="58" t="str">
        <f t="shared" si="74"/>
        <v/>
      </c>
      <c r="N700" s="102"/>
    </row>
    <row r="701" spans="1:14">
      <c r="A701" s="97" t="str">
        <f t="shared" si="71"/>
        <v/>
      </c>
      <c r="B701" s="98" t="str">
        <f t="shared" si="72"/>
        <v/>
      </c>
      <c r="C701" s="99"/>
      <c r="D701" s="100"/>
      <c r="E701" s="100"/>
      <c r="F701" s="57"/>
      <c r="G701" s="58">
        <f t="shared" si="73"/>
        <v>0</v>
      </c>
      <c r="H701" s="58">
        <f>IF(E701="",0,IFERROR(VLOOKUP(E701,档案费管理台账!$D$4:$H$1000,5,0),0))</f>
        <v>0</v>
      </c>
      <c r="I701" s="57"/>
      <c r="J701" s="57"/>
      <c r="K701" s="57"/>
      <c r="L701" s="57"/>
      <c r="M701" s="58" t="str">
        <f t="shared" si="74"/>
        <v/>
      </c>
      <c r="N701" s="102"/>
    </row>
    <row r="702" spans="1:14">
      <c r="A702" s="97" t="str">
        <f t="shared" si="71"/>
        <v/>
      </c>
      <c r="B702" s="98" t="str">
        <f t="shared" si="72"/>
        <v/>
      </c>
      <c r="C702" s="99"/>
      <c r="D702" s="100"/>
      <c r="E702" s="100"/>
      <c r="F702" s="57"/>
      <c r="G702" s="58">
        <f t="shared" si="73"/>
        <v>0</v>
      </c>
      <c r="H702" s="58">
        <f>IF(E702="",0,IFERROR(VLOOKUP(E702,档案费管理台账!$D$4:$H$1000,5,0),0))</f>
        <v>0</v>
      </c>
      <c r="I702" s="57"/>
      <c r="J702" s="57"/>
      <c r="K702" s="57"/>
      <c r="L702" s="57"/>
      <c r="M702" s="58" t="str">
        <f t="shared" si="74"/>
        <v/>
      </c>
      <c r="N702" s="102"/>
    </row>
    <row r="703" spans="1:14">
      <c r="A703" s="97" t="str">
        <f t="shared" si="71"/>
        <v/>
      </c>
      <c r="B703" s="98" t="str">
        <f t="shared" si="72"/>
        <v/>
      </c>
      <c r="C703" s="99"/>
      <c r="D703" s="100"/>
      <c r="E703" s="100"/>
      <c r="F703" s="57"/>
      <c r="G703" s="58">
        <f t="shared" si="73"/>
        <v>0</v>
      </c>
      <c r="H703" s="58">
        <f>IF(E703="",0,IFERROR(VLOOKUP(E703,档案费管理台账!$D$4:$H$1000,5,0),0))</f>
        <v>0</v>
      </c>
      <c r="I703" s="57"/>
      <c r="J703" s="57"/>
      <c r="K703" s="57"/>
      <c r="L703" s="57"/>
      <c r="M703" s="58" t="str">
        <f t="shared" si="74"/>
        <v/>
      </c>
      <c r="N703" s="102"/>
    </row>
    <row r="704" spans="1:14">
      <c r="A704" s="97" t="str">
        <f t="shared" si="71"/>
        <v/>
      </c>
      <c r="B704" s="98" t="str">
        <f t="shared" si="72"/>
        <v/>
      </c>
      <c r="C704" s="99"/>
      <c r="D704" s="100"/>
      <c r="E704" s="100"/>
      <c r="F704" s="57"/>
      <c r="G704" s="58">
        <f t="shared" si="73"/>
        <v>0</v>
      </c>
      <c r="H704" s="58">
        <f>IF(E704="",0,IFERROR(VLOOKUP(E704,档案费管理台账!$D$4:$H$1000,5,0),0))</f>
        <v>0</v>
      </c>
      <c r="I704" s="57"/>
      <c r="J704" s="57"/>
      <c r="K704" s="57"/>
      <c r="L704" s="57"/>
      <c r="M704" s="58" t="str">
        <f t="shared" si="74"/>
        <v/>
      </c>
      <c r="N704" s="102"/>
    </row>
    <row r="705" spans="1:14">
      <c r="A705" s="97" t="str">
        <f t="shared" si="71"/>
        <v/>
      </c>
      <c r="B705" s="98" t="str">
        <f t="shared" si="72"/>
        <v/>
      </c>
      <c r="C705" s="99"/>
      <c r="D705" s="100"/>
      <c r="E705" s="100"/>
      <c r="F705" s="57"/>
      <c r="G705" s="58">
        <f t="shared" si="73"/>
        <v>0</v>
      </c>
      <c r="H705" s="58">
        <f>IF(E705="",0,IFERROR(VLOOKUP(E705,档案费管理台账!$D$4:$H$1000,5,0),0))</f>
        <v>0</v>
      </c>
      <c r="I705" s="57"/>
      <c r="J705" s="57"/>
      <c r="K705" s="57"/>
      <c r="L705" s="57"/>
      <c r="M705" s="58" t="str">
        <f t="shared" si="74"/>
        <v/>
      </c>
      <c r="N705" s="102"/>
    </row>
    <row r="706" spans="1:14">
      <c r="A706" s="97" t="str">
        <f t="shared" si="71"/>
        <v/>
      </c>
      <c r="B706" s="98" t="str">
        <f t="shared" si="72"/>
        <v/>
      </c>
      <c r="C706" s="99"/>
      <c r="D706" s="100"/>
      <c r="E706" s="100"/>
      <c r="F706" s="57"/>
      <c r="G706" s="58">
        <f t="shared" si="73"/>
        <v>0</v>
      </c>
      <c r="H706" s="58">
        <f>IF(E706="",0,IFERROR(VLOOKUP(E706,档案费管理台账!$D$4:$H$1000,5,0),0))</f>
        <v>0</v>
      </c>
      <c r="I706" s="57"/>
      <c r="J706" s="57"/>
      <c r="K706" s="57"/>
      <c r="L706" s="57"/>
      <c r="M706" s="58" t="str">
        <f t="shared" si="74"/>
        <v/>
      </c>
      <c r="N706" s="102"/>
    </row>
    <row r="707" spans="1:14">
      <c r="A707" s="97" t="str">
        <f t="shared" si="71"/>
        <v/>
      </c>
      <c r="B707" s="98" t="str">
        <f t="shared" si="72"/>
        <v/>
      </c>
      <c r="C707" s="99"/>
      <c r="D707" s="100"/>
      <c r="E707" s="100"/>
      <c r="F707" s="57"/>
      <c r="G707" s="58">
        <f t="shared" si="73"/>
        <v>0</v>
      </c>
      <c r="H707" s="58">
        <f>IF(E707="",0,IFERROR(VLOOKUP(E707,档案费管理台账!$D$4:$H$1000,5,0),0))</f>
        <v>0</v>
      </c>
      <c r="I707" s="57"/>
      <c r="J707" s="57"/>
      <c r="K707" s="57"/>
      <c r="L707" s="57"/>
      <c r="M707" s="58" t="str">
        <f t="shared" si="74"/>
        <v/>
      </c>
      <c r="N707" s="102"/>
    </row>
    <row r="708" spans="1:14">
      <c r="A708" s="97" t="str">
        <f t="shared" si="71"/>
        <v/>
      </c>
      <c r="B708" s="98" t="str">
        <f t="shared" si="72"/>
        <v/>
      </c>
      <c r="C708" s="99"/>
      <c r="D708" s="100"/>
      <c r="E708" s="100"/>
      <c r="F708" s="57"/>
      <c r="G708" s="58">
        <f t="shared" si="73"/>
        <v>0</v>
      </c>
      <c r="H708" s="58">
        <f>IF(E708="",0,IFERROR(VLOOKUP(E708,档案费管理台账!$D$4:$H$1000,5,0),0))</f>
        <v>0</v>
      </c>
      <c r="I708" s="57"/>
      <c r="J708" s="57"/>
      <c r="K708" s="57"/>
      <c r="L708" s="57"/>
      <c r="M708" s="58" t="str">
        <f t="shared" si="74"/>
        <v/>
      </c>
      <c r="N708" s="102"/>
    </row>
    <row r="709" spans="1:14">
      <c r="A709" s="97" t="str">
        <f t="shared" si="71"/>
        <v/>
      </c>
      <c r="B709" s="98" t="str">
        <f t="shared" si="72"/>
        <v/>
      </c>
      <c r="C709" s="99"/>
      <c r="D709" s="100"/>
      <c r="E709" s="100"/>
      <c r="F709" s="57"/>
      <c r="G709" s="58">
        <f t="shared" si="73"/>
        <v>0</v>
      </c>
      <c r="H709" s="58">
        <f>IF(E709="",0,IFERROR(VLOOKUP(E709,档案费管理台账!$D$4:$H$1000,5,0),0))</f>
        <v>0</v>
      </c>
      <c r="I709" s="57"/>
      <c r="J709" s="57"/>
      <c r="K709" s="57"/>
      <c r="L709" s="57"/>
      <c r="M709" s="58" t="str">
        <f t="shared" si="74"/>
        <v/>
      </c>
      <c r="N709" s="102"/>
    </row>
    <row r="710" spans="1:14">
      <c r="A710" s="97" t="str">
        <f t="shared" si="71"/>
        <v/>
      </c>
      <c r="B710" s="98" t="str">
        <f t="shared" si="72"/>
        <v/>
      </c>
      <c r="C710" s="99"/>
      <c r="D710" s="100"/>
      <c r="E710" s="100"/>
      <c r="F710" s="57"/>
      <c r="G710" s="58">
        <f t="shared" si="73"/>
        <v>0</v>
      </c>
      <c r="H710" s="58">
        <f>IF(E710="",0,IFERROR(VLOOKUP(E710,档案费管理台账!$D$4:$H$1000,5,0),0))</f>
        <v>0</v>
      </c>
      <c r="I710" s="57"/>
      <c r="J710" s="57"/>
      <c r="K710" s="57"/>
      <c r="L710" s="57"/>
      <c r="M710" s="58" t="str">
        <f t="shared" si="74"/>
        <v/>
      </c>
      <c r="N710" s="102"/>
    </row>
    <row r="711" spans="1:14">
      <c r="A711" s="97" t="str">
        <f t="shared" si="71"/>
        <v/>
      </c>
      <c r="B711" s="98" t="str">
        <f t="shared" si="72"/>
        <v/>
      </c>
      <c r="C711" s="99"/>
      <c r="D711" s="100"/>
      <c r="E711" s="100"/>
      <c r="F711" s="57"/>
      <c r="G711" s="58">
        <f t="shared" si="73"/>
        <v>0</v>
      </c>
      <c r="H711" s="58">
        <f>IF(E711="",0,IFERROR(VLOOKUP(E711,档案费管理台账!$D$4:$H$1000,5,0),0))</f>
        <v>0</v>
      </c>
      <c r="I711" s="57"/>
      <c r="J711" s="57"/>
      <c r="K711" s="57"/>
      <c r="L711" s="57"/>
      <c r="M711" s="58" t="str">
        <f t="shared" si="74"/>
        <v/>
      </c>
      <c r="N711" s="102"/>
    </row>
    <row r="712" spans="1:14">
      <c r="A712" s="97" t="str">
        <f t="shared" si="71"/>
        <v/>
      </c>
      <c r="B712" s="98" t="str">
        <f t="shared" si="72"/>
        <v/>
      </c>
      <c r="C712" s="99"/>
      <c r="D712" s="100"/>
      <c r="E712" s="100"/>
      <c r="F712" s="57"/>
      <c r="G712" s="58">
        <f t="shared" si="73"/>
        <v>0</v>
      </c>
      <c r="H712" s="58">
        <f>IF(E712="",0,IFERROR(VLOOKUP(E712,档案费管理台账!$D$4:$H$1000,5,0),0))</f>
        <v>0</v>
      </c>
      <c r="I712" s="57"/>
      <c r="J712" s="57"/>
      <c r="K712" s="57"/>
      <c r="L712" s="57"/>
      <c r="M712" s="58" t="str">
        <f t="shared" si="74"/>
        <v/>
      </c>
      <c r="N712" s="102"/>
    </row>
    <row r="713" spans="1:14">
      <c r="A713" s="97" t="str">
        <f t="shared" si="71"/>
        <v/>
      </c>
      <c r="B713" s="98" t="str">
        <f t="shared" si="72"/>
        <v/>
      </c>
      <c r="C713" s="99"/>
      <c r="D713" s="100"/>
      <c r="E713" s="100"/>
      <c r="F713" s="57"/>
      <c r="G713" s="58">
        <f t="shared" si="73"/>
        <v>0</v>
      </c>
      <c r="H713" s="58">
        <f>IF(E713="",0,IFERROR(VLOOKUP(E713,档案费管理台账!$D$4:$H$1000,5,0),0))</f>
        <v>0</v>
      </c>
      <c r="I713" s="57"/>
      <c r="J713" s="57"/>
      <c r="K713" s="57"/>
      <c r="L713" s="57"/>
      <c r="M713" s="58" t="str">
        <f t="shared" si="74"/>
        <v/>
      </c>
      <c r="N713" s="102"/>
    </row>
    <row r="714" spans="1:14">
      <c r="A714" s="97" t="str">
        <f t="shared" si="71"/>
        <v/>
      </c>
      <c r="B714" s="98" t="str">
        <f t="shared" si="72"/>
        <v/>
      </c>
      <c r="C714" s="99"/>
      <c r="D714" s="100"/>
      <c r="E714" s="100"/>
      <c r="F714" s="57"/>
      <c r="G714" s="58">
        <f t="shared" si="73"/>
        <v>0</v>
      </c>
      <c r="H714" s="58">
        <f>IF(E714="",0,IFERROR(VLOOKUP(E714,档案费管理台账!$D$4:$H$1000,5,0),0))</f>
        <v>0</v>
      </c>
      <c r="I714" s="57"/>
      <c r="J714" s="57"/>
      <c r="K714" s="57"/>
      <c r="L714" s="57"/>
      <c r="M714" s="58" t="str">
        <f t="shared" si="74"/>
        <v/>
      </c>
      <c r="N714" s="102"/>
    </row>
    <row r="715" spans="1:14">
      <c r="A715" s="97" t="str">
        <f t="shared" si="71"/>
        <v/>
      </c>
      <c r="B715" s="98" t="str">
        <f t="shared" si="72"/>
        <v/>
      </c>
      <c r="C715" s="99"/>
      <c r="D715" s="100"/>
      <c r="E715" s="100"/>
      <c r="F715" s="57"/>
      <c r="G715" s="58">
        <f t="shared" si="73"/>
        <v>0</v>
      </c>
      <c r="H715" s="58">
        <f>IF(E715="",0,IFERROR(VLOOKUP(E715,档案费管理台账!$D$4:$H$1000,5,0),0))</f>
        <v>0</v>
      </c>
      <c r="I715" s="57"/>
      <c r="J715" s="57"/>
      <c r="K715" s="57"/>
      <c r="L715" s="57"/>
      <c r="M715" s="58" t="str">
        <f t="shared" si="74"/>
        <v/>
      </c>
      <c r="N715" s="102"/>
    </row>
    <row r="716" spans="1:14">
      <c r="A716" s="97" t="str">
        <f t="shared" si="71"/>
        <v/>
      </c>
      <c r="B716" s="98" t="str">
        <f t="shared" si="72"/>
        <v/>
      </c>
      <c r="C716" s="99"/>
      <c r="D716" s="100"/>
      <c r="E716" s="100"/>
      <c r="F716" s="57"/>
      <c r="G716" s="58">
        <f t="shared" si="73"/>
        <v>0</v>
      </c>
      <c r="H716" s="58">
        <f>IF(E716="",0,IFERROR(VLOOKUP(E716,档案费管理台账!$D$4:$H$1000,5,0),0))</f>
        <v>0</v>
      </c>
      <c r="I716" s="57"/>
      <c r="J716" s="57"/>
      <c r="K716" s="57"/>
      <c r="L716" s="57"/>
      <c r="M716" s="58" t="str">
        <f t="shared" si="74"/>
        <v/>
      </c>
      <c r="N716" s="102"/>
    </row>
    <row r="717" spans="1:14">
      <c r="A717" s="97" t="str">
        <f t="shared" si="71"/>
        <v/>
      </c>
      <c r="B717" s="98" t="str">
        <f t="shared" si="72"/>
        <v/>
      </c>
      <c r="C717" s="99"/>
      <c r="D717" s="100"/>
      <c r="E717" s="100"/>
      <c r="F717" s="57"/>
      <c r="G717" s="58">
        <f t="shared" si="73"/>
        <v>0</v>
      </c>
      <c r="H717" s="58">
        <f>IF(E717="",0,IFERROR(VLOOKUP(E717,档案费管理台账!$D$4:$H$1000,5,0),0))</f>
        <v>0</v>
      </c>
      <c r="I717" s="57"/>
      <c r="J717" s="57"/>
      <c r="K717" s="57"/>
      <c r="L717" s="57"/>
      <c r="M717" s="58" t="str">
        <f t="shared" si="74"/>
        <v/>
      </c>
      <c r="N717" s="102"/>
    </row>
    <row r="718" spans="1:14">
      <c r="A718" s="97" t="str">
        <f t="shared" si="71"/>
        <v/>
      </c>
      <c r="B718" s="98" t="str">
        <f t="shared" si="72"/>
        <v/>
      </c>
      <c r="C718" s="99"/>
      <c r="D718" s="100"/>
      <c r="E718" s="100"/>
      <c r="F718" s="57"/>
      <c r="G718" s="58">
        <f t="shared" si="73"/>
        <v>0</v>
      </c>
      <c r="H718" s="58">
        <f>IF(E718="",0,IFERROR(VLOOKUP(E718,档案费管理台账!$D$4:$H$1000,5,0),0))</f>
        <v>0</v>
      </c>
      <c r="I718" s="57"/>
      <c r="J718" s="57"/>
      <c r="K718" s="57"/>
      <c r="L718" s="57"/>
      <c r="M718" s="58" t="str">
        <f t="shared" si="74"/>
        <v/>
      </c>
      <c r="N718" s="102"/>
    </row>
    <row r="719" spans="1:14">
      <c r="A719" s="97" t="str">
        <f t="shared" si="71"/>
        <v/>
      </c>
      <c r="B719" s="98" t="str">
        <f t="shared" si="72"/>
        <v/>
      </c>
      <c r="C719" s="99"/>
      <c r="D719" s="100"/>
      <c r="E719" s="100"/>
      <c r="F719" s="57"/>
      <c r="G719" s="58">
        <f t="shared" si="73"/>
        <v>0</v>
      </c>
      <c r="H719" s="58">
        <f>IF(E719="",0,IFERROR(VLOOKUP(E719,档案费管理台账!$D$4:$H$1000,5,0),0))</f>
        <v>0</v>
      </c>
      <c r="I719" s="57"/>
      <c r="J719" s="57"/>
      <c r="K719" s="57"/>
      <c r="L719" s="57"/>
      <c r="M719" s="58" t="str">
        <f t="shared" si="74"/>
        <v/>
      </c>
      <c r="N719" s="102"/>
    </row>
    <row r="720" spans="1:14">
      <c r="A720" s="97" t="str">
        <f t="shared" si="71"/>
        <v/>
      </c>
      <c r="B720" s="98" t="str">
        <f t="shared" si="72"/>
        <v/>
      </c>
      <c r="C720" s="99"/>
      <c r="D720" s="100"/>
      <c r="E720" s="100"/>
      <c r="F720" s="57"/>
      <c r="G720" s="58">
        <f t="shared" si="73"/>
        <v>0</v>
      </c>
      <c r="H720" s="58">
        <f>IF(E720="",0,IFERROR(VLOOKUP(E720,档案费管理台账!$D$4:$H$1000,5,0),0))</f>
        <v>0</v>
      </c>
      <c r="I720" s="57"/>
      <c r="J720" s="57"/>
      <c r="K720" s="57"/>
      <c r="L720" s="57"/>
      <c r="M720" s="58" t="str">
        <f t="shared" si="74"/>
        <v/>
      </c>
      <c r="N720" s="102"/>
    </row>
    <row r="721" spans="1:14">
      <c r="A721" s="97" t="str">
        <f t="shared" si="71"/>
        <v/>
      </c>
      <c r="B721" s="98" t="str">
        <f t="shared" si="72"/>
        <v/>
      </c>
      <c r="C721" s="99"/>
      <c r="D721" s="100"/>
      <c r="E721" s="100"/>
      <c r="F721" s="57"/>
      <c r="G721" s="58">
        <f t="shared" si="73"/>
        <v>0</v>
      </c>
      <c r="H721" s="58">
        <f>IF(E721="",0,IFERROR(VLOOKUP(E721,档案费管理台账!$D$4:$H$1000,5,0),0))</f>
        <v>0</v>
      </c>
      <c r="I721" s="57"/>
      <c r="J721" s="57"/>
      <c r="K721" s="57"/>
      <c r="L721" s="57"/>
      <c r="M721" s="58" t="str">
        <f t="shared" si="74"/>
        <v/>
      </c>
      <c r="N721" s="102"/>
    </row>
    <row r="722" spans="1:14">
      <c r="A722" s="97" t="str">
        <f t="shared" si="71"/>
        <v/>
      </c>
      <c r="B722" s="98" t="str">
        <f t="shared" si="72"/>
        <v/>
      </c>
      <c r="C722" s="99"/>
      <c r="D722" s="100"/>
      <c r="E722" s="100"/>
      <c r="F722" s="57"/>
      <c r="G722" s="58">
        <f t="shared" si="73"/>
        <v>0</v>
      </c>
      <c r="H722" s="58">
        <f>IF(E722="",0,IFERROR(VLOOKUP(E722,档案费管理台账!$D$4:$H$1000,5,0),0))</f>
        <v>0</v>
      </c>
      <c r="I722" s="57"/>
      <c r="J722" s="57"/>
      <c r="K722" s="57"/>
      <c r="L722" s="57"/>
      <c r="M722" s="58" t="str">
        <f t="shared" si="74"/>
        <v/>
      </c>
      <c r="N722" s="102"/>
    </row>
    <row r="723" spans="1:14">
      <c r="A723" s="97" t="str">
        <f t="shared" si="71"/>
        <v/>
      </c>
      <c r="B723" s="98" t="str">
        <f t="shared" si="72"/>
        <v/>
      </c>
      <c r="C723" s="99"/>
      <c r="D723" s="100"/>
      <c r="E723" s="100"/>
      <c r="F723" s="57"/>
      <c r="G723" s="58">
        <f t="shared" si="73"/>
        <v>0</v>
      </c>
      <c r="H723" s="58">
        <f>IF(E723="",0,IFERROR(VLOOKUP(E723,档案费管理台账!$D$4:$H$1000,5,0),0))</f>
        <v>0</v>
      </c>
      <c r="I723" s="57"/>
      <c r="J723" s="57"/>
      <c r="K723" s="57"/>
      <c r="L723" s="57"/>
      <c r="M723" s="58" t="str">
        <f t="shared" si="74"/>
        <v/>
      </c>
      <c r="N723" s="102"/>
    </row>
    <row r="724" spans="1:14">
      <c r="A724" s="97" t="str">
        <f t="shared" si="71"/>
        <v/>
      </c>
      <c r="B724" s="98" t="str">
        <f t="shared" si="72"/>
        <v/>
      </c>
      <c r="C724" s="99"/>
      <c r="D724" s="100"/>
      <c r="E724" s="100"/>
      <c r="F724" s="57"/>
      <c r="G724" s="58">
        <f t="shared" si="73"/>
        <v>0</v>
      </c>
      <c r="H724" s="58">
        <f>IF(E724="",0,IFERROR(VLOOKUP(E724,档案费管理台账!$D$4:$H$1000,5,0),0))</f>
        <v>0</v>
      </c>
      <c r="I724" s="57"/>
      <c r="J724" s="57"/>
      <c r="K724" s="57"/>
      <c r="L724" s="57"/>
      <c r="M724" s="58" t="str">
        <f t="shared" si="74"/>
        <v/>
      </c>
      <c r="N724" s="102"/>
    </row>
    <row r="725" spans="1:14">
      <c r="A725" s="97" t="str">
        <f t="shared" si="71"/>
        <v/>
      </c>
      <c r="B725" s="98" t="str">
        <f t="shared" si="72"/>
        <v/>
      </c>
      <c r="C725" s="99"/>
      <c r="D725" s="100"/>
      <c r="E725" s="100"/>
      <c r="F725" s="57"/>
      <c r="G725" s="58">
        <f t="shared" si="73"/>
        <v>0</v>
      </c>
      <c r="H725" s="58">
        <f>IF(E725="",0,IFERROR(VLOOKUP(E725,档案费管理台账!$D$4:$H$1000,5,0),0))</f>
        <v>0</v>
      </c>
      <c r="I725" s="57"/>
      <c r="J725" s="57"/>
      <c r="K725" s="57"/>
      <c r="L725" s="57"/>
      <c r="M725" s="58" t="str">
        <f t="shared" si="74"/>
        <v/>
      </c>
      <c r="N725" s="102"/>
    </row>
    <row r="726" spans="1:14">
      <c r="A726" s="97" t="str">
        <f t="shared" si="71"/>
        <v/>
      </c>
      <c r="B726" s="98" t="str">
        <f t="shared" si="72"/>
        <v/>
      </c>
      <c r="C726" s="99"/>
      <c r="D726" s="100"/>
      <c r="E726" s="100"/>
      <c r="F726" s="57"/>
      <c r="G726" s="58">
        <f t="shared" si="73"/>
        <v>0</v>
      </c>
      <c r="H726" s="58">
        <f>IF(E726="",0,IFERROR(VLOOKUP(E726,档案费管理台账!$D$4:$H$1000,5,0),0))</f>
        <v>0</v>
      </c>
      <c r="I726" s="57"/>
      <c r="J726" s="57"/>
      <c r="K726" s="57"/>
      <c r="L726" s="57"/>
      <c r="M726" s="58" t="str">
        <f t="shared" si="74"/>
        <v/>
      </c>
      <c r="N726" s="102"/>
    </row>
    <row r="727" spans="1:14">
      <c r="A727" s="97" t="str">
        <f t="shared" si="71"/>
        <v/>
      </c>
      <c r="B727" s="98" t="str">
        <f t="shared" si="72"/>
        <v/>
      </c>
      <c r="C727" s="99"/>
      <c r="D727" s="100"/>
      <c r="E727" s="100"/>
      <c r="F727" s="57"/>
      <c r="G727" s="58">
        <f t="shared" si="73"/>
        <v>0</v>
      </c>
      <c r="H727" s="58">
        <f>IF(E727="",0,IFERROR(VLOOKUP(E727,档案费管理台账!$D$4:$H$1000,5,0),0))</f>
        <v>0</v>
      </c>
      <c r="I727" s="57"/>
      <c r="J727" s="57"/>
      <c r="K727" s="57"/>
      <c r="L727" s="57"/>
      <c r="M727" s="58" t="str">
        <f t="shared" si="74"/>
        <v/>
      </c>
      <c r="N727" s="102"/>
    </row>
    <row r="728" spans="1:14">
      <c r="A728" s="97" t="str">
        <f t="shared" si="71"/>
        <v/>
      </c>
      <c r="B728" s="98" t="str">
        <f t="shared" si="72"/>
        <v/>
      </c>
      <c r="C728" s="99"/>
      <c r="D728" s="100"/>
      <c r="E728" s="100"/>
      <c r="F728" s="57"/>
      <c r="G728" s="58">
        <f t="shared" si="73"/>
        <v>0</v>
      </c>
      <c r="H728" s="58">
        <f>IF(E728="",0,IFERROR(VLOOKUP(E728,档案费管理台账!$D$4:$H$1000,5,0),0))</f>
        <v>0</v>
      </c>
      <c r="I728" s="57"/>
      <c r="J728" s="57"/>
      <c r="K728" s="57"/>
      <c r="L728" s="57"/>
      <c r="M728" s="58" t="str">
        <f t="shared" si="74"/>
        <v/>
      </c>
      <c r="N728" s="102"/>
    </row>
    <row r="729" spans="1:14">
      <c r="A729" s="97" t="str">
        <f t="shared" si="71"/>
        <v/>
      </c>
      <c r="B729" s="98" t="str">
        <f t="shared" si="72"/>
        <v/>
      </c>
      <c r="C729" s="99"/>
      <c r="D729" s="100"/>
      <c r="E729" s="100"/>
      <c r="F729" s="57"/>
      <c r="G729" s="58">
        <f t="shared" si="73"/>
        <v>0</v>
      </c>
      <c r="H729" s="58">
        <f>IF(E729="",0,IFERROR(VLOOKUP(E729,档案费管理台账!$D$4:$H$1000,5,0),0))</f>
        <v>0</v>
      </c>
      <c r="I729" s="57"/>
      <c r="J729" s="57"/>
      <c r="K729" s="57"/>
      <c r="L729" s="57"/>
      <c r="M729" s="58" t="str">
        <f t="shared" si="74"/>
        <v/>
      </c>
      <c r="N729" s="102"/>
    </row>
    <row r="730" spans="1:14">
      <c r="A730" s="97" t="str">
        <f t="shared" si="71"/>
        <v/>
      </c>
      <c r="B730" s="98" t="str">
        <f t="shared" si="72"/>
        <v/>
      </c>
      <c r="C730" s="99"/>
      <c r="D730" s="100"/>
      <c r="E730" s="100"/>
      <c r="F730" s="57"/>
      <c r="G730" s="58">
        <f t="shared" si="73"/>
        <v>0</v>
      </c>
      <c r="H730" s="58">
        <f>IF(E730="",0,IFERROR(VLOOKUP(E730,档案费管理台账!$D$4:$H$1000,5,0),0))</f>
        <v>0</v>
      </c>
      <c r="I730" s="57"/>
      <c r="J730" s="57"/>
      <c r="K730" s="57"/>
      <c r="L730" s="57"/>
      <c r="M730" s="58" t="str">
        <f t="shared" si="74"/>
        <v/>
      </c>
      <c r="N730" s="102"/>
    </row>
    <row r="731" spans="1:14">
      <c r="A731" s="97" t="str">
        <f t="shared" si="71"/>
        <v/>
      </c>
      <c r="B731" s="98" t="str">
        <f t="shared" si="72"/>
        <v/>
      </c>
      <c r="C731" s="99"/>
      <c r="D731" s="100"/>
      <c r="E731" s="100"/>
      <c r="F731" s="57"/>
      <c r="G731" s="58">
        <f t="shared" si="73"/>
        <v>0</v>
      </c>
      <c r="H731" s="58">
        <f>IF(E731="",0,IFERROR(VLOOKUP(E731,档案费管理台账!$D$4:$H$1000,5,0),0))</f>
        <v>0</v>
      </c>
      <c r="I731" s="57"/>
      <c r="J731" s="57"/>
      <c r="K731" s="57"/>
      <c r="L731" s="57"/>
      <c r="M731" s="58" t="str">
        <f t="shared" si="74"/>
        <v/>
      </c>
      <c r="N731" s="102"/>
    </row>
    <row r="732" spans="1:14">
      <c r="A732" s="97" t="str">
        <f t="shared" si="71"/>
        <v/>
      </c>
      <c r="B732" s="98" t="str">
        <f t="shared" si="72"/>
        <v/>
      </c>
      <c r="C732" s="99"/>
      <c r="D732" s="100"/>
      <c r="E732" s="100"/>
      <c r="F732" s="57"/>
      <c r="G732" s="58">
        <f t="shared" si="73"/>
        <v>0</v>
      </c>
      <c r="H732" s="58">
        <f>IF(E732="",0,IFERROR(VLOOKUP(E732,档案费管理台账!$D$4:$H$1000,5,0),0))</f>
        <v>0</v>
      </c>
      <c r="I732" s="57"/>
      <c r="J732" s="57"/>
      <c r="K732" s="57"/>
      <c r="L732" s="57"/>
      <c r="M732" s="58" t="str">
        <f t="shared" si="74"/>
        <v/>
      </c>
      <c r="N732" s="102"/>
    </row>
    <row r="733" spans="1:14">
      <c r="A733" s="97" t="str">
        <f t="shared" si="71"/>
        <v/>
      </c>
      <c r="B733" s="98" t="str">
        <f t="shared" si="72"/>
        <v/>
      </c>
      <c r="C733" s="99"/>
      <c r="D733" s="100"/>
      <c r="E733" s="100"/>
      <c r="F733" s="57"/>
      <c r="G733" s="58">
        <f t="shared" si="73"/>
        <v>0</v>
      </c>
      <c r="H733" s="58">
        <f>IF(E733="",0,IFERROR(VLOOKUP(E733,档案费管理台账!$D$4:$H$1000,5,0),0))</f>
        <v>0</v>
      </c>
      <c r="I733" s="57"/>
      <c r="J733" s="57"/>
      <c r="K733" s="57"/>
      <c r="L733" s="57"/>
      <c r="M733" s="58" t="str">
        <f t="shared" si="74"/>
        <v/>
      </c>
      <c r="N733" s="102"/>
    </row>
    <row r="734" spans="1:14">
      <c r="A734" s="97" t="str">
        <f t="shared" si="71"/>
        <v/>
      </c>
      <c r="B734" s="98" t="str">
        <f t="shared" si="72"/>
        <v/>
      </c>
      <c r="C734" s="99"/>
      <c r="D734" s="100"/>
      <c r="E734" s="100"/>
      <c r="F734" s="57"/>
      <c r="G734" s="58">
        <f t="shared" si="73"/>
        <v>0</v>
      </c>
      <c r="H734" s="58">
        <f>IF(E734="",0,IFERROR(VLOOKUP(E734,档案费管理台账!$D$4:$H$1000,5,0),0))</f>
        <v>0</v>
      </c>
      <c r="I734" s="57"/>
      <c r="J734" s="57"/>
      <c r="K734" s="57"/>
      <c r="L734" s="57"/>
      <c r="M734" s="58" t="str">
        <f t="shared" si="74"/>
        <v/>
      </c>
      <c r="N734" s="102"/>
    </row>
    <row r="735" spans="1:14">
      <c r="A735" s="97" t="str">
        <f t="shared" si="71"/>
        <v/>
      </c>
      <c r="B735" s="98" t="str">
        <f t="shared" si="72"/>
        <v/>
      </c>
      <c r="C735" s="99"/>
      <c r="D735" s="100"/>
      <c r="E735" s="100"/>
      <c r="F735" s="57"/>
      <c r="G735" s="58">
        <f t="shared" si="73"/>
        <v>0</v>
      </c>
      <c r="H735" s="58">
        <f>IF(E735="",0,IFERROR(VLOOKUP(E735,档案费管理台账!$D$4:$H$1000,5,0),0))</f>
        <v>0</v>
      </c>
      <c r="I735" s="57"/>
      <c r="J735" s="57"/>
      <c r="K735" s="57"/>
      <c r="L735" s="57"/>
      <c r="M735" s="58" t="str">
        <f t="shared" si="74"/>
        <v/>
      </c>
      <c r="N735" s="102"/>
    </row>
    <row r="736" spans="1:14">
      <c r="A736" s="97" t="str">
        <f t="shared" si="71"/>
        <v/>
      </c>
      <c r="B736" s="98" t="str">
        <f t="shared" si="72"/>
        <v/>
      </c>
      <c r="C736" s="99"/>
      <c r="D736" s="100"/>
      <c r="E736" s="100"/>
      <c r="F736" s="57"/>
      <c r="G736" s="58">
        <f t="shared" si="73"/>
        <v>0</v>
      </c>
      <c r="H736" s="58">
        <f>IF(E736="",0,IFERROR(VLOOKUP(E736,档案费管理台账!$D$4:$H$1000,5,0),0))</f>
        <v>0</v>
      </c>
      <c r="I736" s="57"/>
      <c r="J736" s="57"/>
      <c r="K736" s="57"/>
      <c r="L736" s="57"/>
      <c r="M736" s="58" t="str">
        <f t="shared" si="74"/>
        <v/>
      </c>
      <c r="N736" s="102"/>
    </row>
    <row r="737" spans="1:14">
      <c r="A737" s="97" t="str">
        <f t="shared" si="71"/>
        <v/>
      </c>
      <c r="B737" s="98" t="str">
        <f t="shared" si="72"/>
        <v/>
      </c>
      <c r="C737" s="99"/>
      <c r="D737" s="100"/>
      <c r="E737" s="100"/>
      <c r="F737" s="57"/>
      <c r="G737" s="58">
        <f t="shared" si="73"/>
        <v>0</v>
      </c>
      <c r="H737" s="58">
        <f>IF(E737="",0,IFERROR(VLOOKUP(E737,档案费管理台账!$D$4:$H$1000,5,0),0))</f>
        <v>0</v>
      </c>
      <c r="I737" s="57"/>
      <c r="J737" s="57"/>
      <c r="K737" s="57"/>
      <c r="L737" s="57"/>
      <c r="M737" s="58" t="str">
        <f t="shared" si="74"/>
        <v/>
      </c>
      <c r="N737" s="102"/>
    </row>
    <row r="738" spans="1:14">
      <c r="A738" s="97" t="str">
        <f t="shared" si="71"/>
        <v/>
      </c>
      <c r="B738" s="98" t="str">
        <f t="shared" si="72"/>
        <v/>
      </c>
      <c r="C738" s="99"/>
      <c r="D738" s="100"/>
      <c r="E738" s="100"/>
      <c r="F738" s="57"/>
      <c r="G738" s="58">
        <f t="shared" si="73"/>
        <v>0</v>
      </c>
      <c r="H738" s="58">
        <f>IF(E738="",0,IFERROR(VLOOKUP(E738,档案费管理台账!$D$4:$H$1000,5,0),0))</f>
        <v>0</v>
      </c>
      <c r="I738" s="57"/>
      <c r="J738" s="57"/>
      <c r="K738" s="57"/>
      <c r="L738" s="57"/>
      <c r="M738" s="58" t="str">
        <f t="shared" si="74"/>
        <v/>
      </c>
      <c r="N738" s="102"/>
    </row>
    <row r="739" spans="1:14">
      <c r="A739" s="97" t="str">
        <f t="shared" si="71"/>
        <v/>
      </c>
      <c r="B739" s="98" t="str">
        <f t="shared" si="72"/>
        <v/>
      </c>
      <c r="C739" s="99"/>
      <c r="D739" s="100"/>
      <c r="E739" s="100"/>
      <c r="F739" s="57"/>
      <c r="G739" s="58">
        <f t="shared" si="73"/>
        <v>0</v>
      </c>
      <c r="H739" s="58">
        <f>IF(E739="",0,IFERROR(VLOOKUP(E739,档案费管理台账!$D$4:$H$1000,5,0),0))</f>
        <v>0</v>
      </c>
      <c r="I739" s="57"/>
      <c r="J739" s="57"/>
      <c r="K739" s="57"/>
      <c r="L739" s="57"/>
      <c r="M739" s="58" t="str">
        <f t="shared" si="74"/>
        <v/>
      </c>
      <c r="N739" s="102"/>
    </row>
    <row r="740" spans="1:14">
      <c r="A740" s="97" t="str">
        <f t="shared" si="71"/>
        <v/>
      </c>
      <c r="B740" s="98" t="str">
        <f t="shared" si="72"/>
        <v/>
      </c>
      <c r="C740" s="99"/>
      <c r="D740" s="100"/>
      <c r="E740" s="100"/>
      <c r="F740" s="57"/>
      <c r="G740" s="58">
        <f t="shared" si="73"/>
        <v>0</v>
      </c>
      <c r="H740" s="58">
        <f>IF(E740="",0,IFERROR(VLOOKUP(E740,档案费管理台账!$D$4:$H$1000,5,0),0))</f>
        <v>0</v>
      </c>
      <c r="I740" s="57"/>
      <c r="J740" s="57"/>
      <c r="K740" s="57"/>
      <c r="L740" s="57"/>
      <c r="M740" s="58" t="str">
        <f t="shared" si="74"/>
        <v/>
      </c>
      <c r="N740" s="102"/>
    </row>
    <row r="741" spans="1:14">
      <c r="A741" s="97" t="str">
        <f t="shared" si="71"/>
        <v/>
      </c>
      <c r="B741" s="98" t="str">
        <f t="shared" si="72"/>
        <v/>
      </c>
      <c r="C741" s="99"/>
      <c r="D741" s="100"/>
      <c r="E741" s="100"/>
      <c r="F741" s="57"/>
      <c r="G741" s="58">
        <f t="shared" si="73"/>
        <v>0</v>
      </c>
      <c r="H741" s="58">
        <f>IF(E741="",0,IFERROR(VLOOKUP(E741,档案费管理台账!$D$4:$H$1000,5,0),0))</f>
        <v>0</v>
      </c>
      <c r="I741" s="57"/>
      <c r="J741" s="57"/>
      <c r="K741" s="57"/>
      <c r="L741" s="57"/>
      <c r="M741" s="58" t="str">
        <f t="shared" si="74"/>
        <v/>
      </c>
      <c r="N741" s="102"/>
    </row>
    <row r="742" spans="1:14">
      <c r="A742" s="97" t="str">
        <f t="shared" si="71"/>
        <v/>
      </c>
      <c r="B742" s="98" t="str">
        <f t="shared" si="72"/>
        <v/>
      </c>
      <c r="C742" s="99"/>
      <c r="D742" s="100"/>
      <c r="E742" s="100"/>
      <c r="F742" s="57"/>
      <c r="G742" s="58">
        <f t="shared" si="73"/>
        <v>0</v>
      </c>
      <c r="H742" s="58">
        <f>IF(E742="",0,IFERROR(VLOOKUP(E742,档案费管理台账!$D$4:$H$1000,5,0),0))</f>
        <v>0</v>
      </c>
      <c r="I742" s="57"/>
      <c r="J742" s="57"/>
      <c r="K742" s="57"/>
      <c r="L742" s="57"/>
      <c r="M742" s="58" t="str">
        <f t="shared" si="74"/>
        <v/>
      </c>
      <c r="N742" s="102"/>
    </row>
    <row r="743" spans="1:14">
      <c r="A743" s="97" t="str">
        <f t="shared" si="71"/>
        <v/>
      </c>
      <c r="B743" s="98" t="str">
        <f t="shared" si="72"/>
        <v/>
      </c>
      <c r="C743" s="99"/>
      <c r="D743" s="100"/>
      <c r="E743" s="100"/>
      <c r="F743" s="57"/>
      <c r="G743" s="58">
        <f t="shared" si="73"/>
        <v>0</v>
      </c>
      <c r="H743" s="58">
        <f>IF(E743="",0,IFERROR(VLOOKUP(E743,档案费管理台账!$D$4:$H$1000,5,0),0))</f>
        <v>0</v>
      </c>
      <c r="I743" s="57"/>
      <c r="J743" s="57"/>
      <c r="K743" s="57"/>
      <c r="L743" s="57"/>
      <c r="M743" s="58" t="str">
        <f t="shared" si="74"/>
        <v/>
      </c>
      <c r="N743" s="102"/>
    </row>
    <row r="744" spans="1:14">
      <c r="A744" s="97" t="str">
        <f t="shared" si="71"/>
        <v/>
      </c>
      <c r="B744" s="98" t="str">
        <f t="shared" si="72"/>
        <v/>
      </c>
      <c r="C744" s="99"/>
      <c r="D744" s="100"/>
      <c r="E744" s="100"/>
      <c r="F744" s="57"/>
      <c r="G744" s="58">
        <f t="shared" si="73"/>
        <v>0</v>
      </c>
      <c r="H744" s="58">
        <f>IF(E744="",0,IFERROR(VLOOKUP(E744,档案费管理台账!$D$4:$H$1000,5,0),0))</f>
        <v>0</v>
      </c>
      <c r="I744" s="57"/>
      <c r="J744" s="57"/>
      <c r="K744" s="57"/>
      <c r="L744" s="57"/>
      <c r="M744" s="58" t="str">
        <f t="shared" si="74"/>
        <v/>
      </c>
      <c r="N744" s="102"/>
    </row>
    <row r="745" spans="1:14">
      <c r="A745" s="97" t="str">
        <f t="shared" si="71"/>
        <v/>
      </c>
      <c r="B745" s="98" t="str">
        <f t="shared" si="72"/>
        <v/>
      </c>
      <c r="C745" s="99"/>
      <c r="D745" s="100"/>
      <c r="E745" s="100"/>
      <c r="F745" s="57"/>
      <c r="G745" s="58">
        <f t="shared" si="73"/>
        <v>0</v>
      </c>
      <c r="H745" s="58">
        <f>IF(E745="",0,IFERROR(VLOOKUP(E745,档案费管理台账!$D$4:$H$1000,5,0),0))</f>
        <v>0</v>
      </c>
      <c r="I745" s="57"/>
      <c r="J745" s="57"/>
      <c r="K745" s="57"/>
      <c r="L745" s="57"/>
      <c r="M745" s="58" t="str">
        <f t="shared" si="74"/>
        <v/>
      </c>
      <c r="N745" s="102"/>
    </row>
    <row r="746" spans="1:14">
      <c r="A746" s="97" t="str">
        <f t="shared" si="71"/>
        <v/>
      </c>
      <c r="B746" s="98" t="str">
        <f t="shared" si="72"/>
        <v/>
      </c>
      <c r="C746" s="99"/>
      <c r="D746" s="100"/>
      <c r="E746" s="100"/>
      <c r="F746" s="57"/>
      <c r="G746" s="58">
        <f t="shared" si="73"/>
        <v>0</v>
      </c>
      <c r="H746" s="58">
        <f>IF(E746="",0,IFERROR(VLOOKUP(E746,档案费管理台账!$D$4:$H$1000,5,0),0))</f>
        <v>0</v>
      </c>
      <c r="I746" s="57"/>
      <c r="J746" s="57"/>
      <c r="K746" s="57"/>
      <c r="L746" s="57"/>
      <c r="M746" s="58" t="str">
        <f t="shared" si="74"/>
        <v/>
      </c>
      <c r="N746" s="102"/>
    </row>
    <row r="747" spans="1:14">
      <c r="A747" s="97" t="str">
        <f t="shared" si="71"/>
        <v/>
      </c>
      <c r="B747" s="98" t="str">
        <f t="shared" si="72"/>
        <v/>
      </c>
      <c r="C747" s="99"/>
      <c r="D747" s="100"/>
      <c r="E747" s="100"/>
      <c r="F747" s="57"/>
      <c r="G747" s="58">
        <f t="shared" si="73"/>
        <v>0</v>
      </c>
      <c r="H747" s="58">
        <f>IF(E747="",0,IFERROR(VLOOKUP(E747,档案费管理台账!$D$4:$H$1000,5,0),0))</f>
        <v>0</v>
      </c>
      <c r="I747" s="57"/>
      <c r="J747" s="57"/>
      <c r="K747" s="57"/>
      <c r="L747" s="57"/>
      <c r="M747" s="58" t="str">
        <f t="shared" si="74"/>
        <v/>
      </c>
      <c r="N747" s="102"/>
    </row>
    <row r="748" spans="1:14">
      <c r="A748" s="97" t="str">
        <f t="shared" si="71"/>
        <v/>
      </c>
      <c r="B748" s="98" t="str">
        <f t="shared" si="72"/>
        <v/>
      </c>
      <c r="C748" s="99"/>
      <c r="D748" s="100"/>
      <c r="E748" s="100"/>
      <c r="F748" s="57"/>
      <c r="G748" s="58">
        <f t="shared" si="73"/>
        <v>0</v>
      </c>
      <c r="H748" s="58">
        <f>IF(E748="",0,IFERROR(VLOOKUP(E748,档案费管理台账!$D$4:$H$1000,5,0),0))</f>
        <v>0</v>
      </c>
      <c r="I748" s="57"/>
      <c r="J748" s="57"/>
      <c r="K748" s="57"/>
      <c r="L748" s="57"/>
      <c r="M748" s="58" t="str">
        <f t="shared" si="74"/>
        <v/>
      </c>
      <c r="N748" s="102"/>
    </row>
    <row r="749" spans="1:14">
      <c r="A749" s="97" t="str">
        <f t="shared" ref="A749:A812" si="75">IF(C749="","",ROW()-42)</f>
        <v/>
      </c>
      <c r="B749" s="98" t="str">
        <f t="shared" ref="B749:B812" si="76">IF(C749="","",MONTH(C749)&amp;"月")</f>
        <v/>
      </c>
      <c r="C749" s="99"/>
      <c r="D749" s="100"/>
      <c r="E749" s="100"/>
      <c r="F749" s="57"/>
      <c r="G749" s="58">
        <f t="shared" ref="G749:G812" si="77">IF(F749="",0,F749*$K$41)</f>
        <v>0</v>
      </c>
      <c r="H749" s="58">
        <f>IF(E749="",0,IFERROR(VLOOKUP(E749,档案费管理台账!$D$4:$H$1000,5,0),0))</f>
        <v>0</v>
      </c>
      <c r="I749" s="57"/>
      <c r="J749" s="57"/>
      <c r="K749" s="57"/>
      <c r="L749" s="57"/>
      <c r="M749" s="58" t="str">
        <f t="shared" ref="M749:M812" si="78">IF(C749="","",ROUND(M748+G749-I749-J749-K749-L749-H749,2))</f>
        <v/>
      </c>
      <c r="N749" s="102"/>
    </row>
    <row r="750" spans="1:14">
      <c r="A750" s="97" t="str">
        <f t="shared" si="75"/>
        <v/>
      </c>
      <c r="B750" s="98" t="str">
        <f t="shared" si="76"/>
        <v/>
      </c>
      <c r="C750" s="99"/>
      <c r="D750" s="100"/>
      <c r="E750" s="100"/>
      <c r="F750" s="57"/>
      <c r="G750" s="58">
        <f t="shared" si="77"/>
        <v>0</v>
      </c>
      <c r="H750" s="58">
        <f>IF(E750="",0,IFERROR(VLOOKUP(E750,档案费管理台账!$D$4:$H$1000,5,0),0))</f>
        <v>0</v>
      </c>
      <c r="I750" s="57"/>
      <c r="J750" s="57"/>
      <c r="K750" s="57"/>
      <c r="L750" s="57"/>
      <c r="M750" s="58" t="str">
        <f t="shared" si="78"/>
        <v/>
      </c>
      <c r="N750" s="102"/>
    </row>
    <row r="751" spans="1:14">
      <c r="A751" s="97" t="str">
        <f t="shared" si="75"/>
        <v/>
      </c>
      <c r="B751" s="98" t="str">
        <f t="shared" si="76"/>
        <v/>
      </c>
      <c r="C751" s="99"/>
      <c r="D751" s="100"/>
      <c r="E751" s="100"/>
      <c r="F751" s="57"/>
      <c r="G751" s="58">
        <f t="shared" si="77"/>
        <v>0</v>
      </c>
      <c r="H751" s="58">
        <f>IF(E751="",0,IFERROR(VLOOKUP(E751,档案费管理台账!$D$4:$H$1000,5,0),0))</f>
        <v>0</v>
      </c>
      <c r="I751" s="57"/>
      <c r="J751" s="57"/>
      <c r="K751" s="57"/>
      <c r="L751" s="57"/>
      <c r="M751" s="58" t="str">
        <f t="shared" si="78"/>
        <v/>
      </c>
      <c r="N751" s="102"/>
    </row>
    <row r="752" spans="1:14">
      <c r="A752" s="97" t="str">
        <f t="shared" si="75"/>
        <v/>
      </c>
      <c r="B752" s="98" t="str">
        <f t="shared" si="76"/>
        <v/>
      </c>
      <c r="C752" s="99"/>
      <c r="D752" s="100"/>
      <c r="E752" s="100"/>
      <c r="F752" s="57"/>
      <c r="G752" s="58">
        <f t="shared" si="77"/>
        <v>0</v>
      </c>
      <c r="H752" s="58">
        <f>IF(E752="",0,IFERROR(VLOOKUP(E752,档案费管理台账!$D$4:$H$1000,5,0),0))</f>
        <v>0</v>
      </c>
      <c r="I752" s="57"/>
      <c r="J752" s="57"/>
      <c r="K752" s="57"/>
      <c r="L752" s="57"/>
      <c r="M752" s="58" t="str">
        <f t="shared" si="78"/>
        <v/>
      </c>
      <c r="N752" s="102"/>
    </row>
    <row r="753" spans="1:14">
      <c r="A753" s="97" t="str">
        <f t="shared" si="75"/>
        <v/>
      </c>
      <c r="B753" s="98" t="str">
        <f t="shared" si="76"/>
        <v/>
      </c>
      <c r="C753" s="99"/>
      <c r="D753" s="100"/>
      <c r="E753" s="100"/>
      <c r="F753" s="57"/>
      <c r="G753" s="58">
        <f t="shared" si="77"/>
        <v>0</v>
      </c>
      <c r="H753" s="58">
        <f>IF(E753="",0,IFERROR(VLOOKUP(E753,档案费管理台账!$D$4:$H$1000,5,0),0))</f>
        <v>0</v>
      </c>
      <c r="I753" s="57"/>
      <c r="J753" s="57"/>
      <c r="K753" s="57"/>
      <c r="L753" s="57"/>
      <c r="M753" s="58" t="str">
        <f t="shared" si="78"/>
        <v/>
      </c>
      <c r="N753" s="102"/>
    </row>
    <row r="754" spans="1:14">
      <c r="A754" s="97" t="str">
        <f t="shared" si="75"/>
        <v/>
      </c>
      <c r="B754" s="98" t="str">
        <f t="shared" si="76"/>
        <v/>
      </c>
      <c r="C754" s="99"/>
      <c r="D754" s="100"/>
      <c r="E754" s="100"/>
      <c r="F754" s="57"/>
      <c r="G754" s="58">
        <f t="shared" si="77"/>
        <v>0</v>
      </c>
      <c r="H754" s="58">
        <f>IF(E754="",0,IFERROR(VLOOKUP(E754,档案费管理台账!$D$4:$H$1000,5,0),0))</f>
        <v>0</v>
      </c>
      <c r="I754" s="57"/>
      <c r="J754" s="57"/>
      <c r="K754" s="57"/>
      <c r="L754" s="57"/>
      <c r="M754" s="58" t="str">
        <f t="shared" si="78"/>
        <v/>
      </c>
      <c r="N754" s="102"/>
    </row>
    <row r="755" spans="1:14">
      <c r="A755" s="97" t="str">
        <f t="shared" si="75"/>
        <v/>
      </c>
      <c r="B755" s="98" t="str">
        <f t="shared" si="76"/>
        <v/>
      </c>
      <c r="C755" s="99"/>
      <c r="D755" s="100"/>
      <c r="E755" s="100"/>
      <c r="F755" s="57"/>
      <c r="G755" s="58">
        <f t="shared" si="77"/>
        <v>0</v>
      </c>
      <c r="H755" s="58">
        <f>IF(E755="",0,IFERROR(VLOOKUP(E755,档案费管理台账!$D$4:$H$1000,5,0),0))</f>
        <v>0</v>
      </c>
      <c r="I755" s="57"/>
      <c r="J755" s="57"/>
      <c r="K755" s="57"/>
      <c r="L755" s="57"/>
      <c r="M755" s="58" t="str">
        <f t="shared" si="78"/>
        <v/>
      </c>
      <c r="N755" s="102"/>
    </row>
    <row r="756" spans="1:14">
      <c r="A756" s="97" t="str">
        <f t="shared" si="75"/>
        <v/>
      </c>
      <c r="B756" s="98" t="str">
        <f t="shared" si="76"/>
        <v/>
      </c>
      <c r="C756" s="99"/>
      <c r="D756" s="100"/>
      <c r="E756" s="100"/>
      <c r="F756" s="57"/>
      <c r="G756" s="58">
        <f t="shared" si="77"/>
        <v>0</v>
      </c>
      <c r="H756" s="58">
        <f>IF(E756="",0,IFERROR(VLOOKUP(E756,档案费管理台账!$D$4:$H$1000,5,0),0))</f>
        <v>0</v>
      </c>
      <c r="I756" s="57"/>
      <c r="J756" s="57"/>
      <c r="K756" s="57"/>
      <c r="L756" s="57"/>
      <c r="M756" s="58" t="str">
        <f t="shared" si="78"/>
        <v/>
      </c>
      <c r="N756" s="102"/>
    </row>
    <row r="757" spans="1:14">
      <c r="A757" s="97" t="str">
        <f t="shared" si="75"/>
        <v/>
      </c>
      <c r="B757" s="98" t="str">
        <f t="shared" si="76"/>
        <v/>
      </c>
      <c r="C757" s="99"/>
      <c r="D757" s="100"/>
      <c r="E757" s="100"/>
      <c r="F757" s="57"/>
      <c r="G757" s="58">
        <f t="shared" si="77"/>
        <v>0</v>
      </c>
      <c r="H757" s="58">
        <f>IF(E757="",0,IFERROR(VLOOKUP(E757,档案费管理台账!$D$4:$H$1000,5,0),0))</f>
        <v>0</v>
      </c>
      <c r="I757" s="57"/>
      <c r="J757" s="57"/>
      <c r="K757" s="57"/>
      <c r="L757" s="57"/>
      <c r="M757" s="58" t="str">
        <f t="shared" si="78"/>
        <v/>
      </c>
      <c r="N757" s="102"/>
    </row>
    <row r="758" spans="1:14">
      <c r="A758" s="97" t="str">
        <f t="shared" si="75"/>
        <v/>
      </c>
      <c r="B758" s="98" t="str">
        <f t="shared" si="76"/>
        <v/>
      </c>
      <c r="C758" s="99"/>
      <c r="D758" s="100"/>
      <c r="E758" s="100"/>
      <c r="F758" s="57"/>
      <c r="G758" s="58">
        <f t="shared" si="77"/>
        <v>0</v>
      </c>
      <c r="H758" s="58">
        <f>IF(E758="",0,IFERROR(VLOOKUP(E758,档案费管理台账!$D$4:$H$1000,5,0),0))</f>
        <v>0</v>
      </c>
      <c r="I758" s="57"/>
      <c r="J758" s="57"/>
      <c r="K758" s="57"/>
      <c r="L758" s="57"/>
      <c r="M758" s="58" t="str">
        <f t="shared" si="78"/>
        <v/>
      </c>
      <c r="N758" s="102"/>
    </row>
    <row r="759" spans="1:14">
      <c r="A759" s="97" t="str">
        <f t="shared" si="75"/>
        <v/>
      </c>
      <c r="B759" s="98" t="str">
        <f t="shared" si="76"/>
        <v/>
      </c>
      <c r="C759" s="99"/>
      <c r="D759" s="100"/>
      <c r="E759" s="100"/>
      <c r="F759" s="57"/>
      <c r="G759" s="58">
        <f t="shared" si="77"/>
        <v>0</v>
      </c>
      <c r="H759" s="58">
        <f>IF(E759="",0,IFERROR(VLOOKUP(E759,档案费管理台账!$D$4:$H$1000,5,0),0))</f>
        <v>0</v>
      </c>
      <c r="I759" s="57"/>
      <c r="J759" s="57"/>
      <c r="K759" s="57"/>
      <c r="L759" s="57"/>
      <c r="M759" s="58" t="str">
        <f t="shared" si="78"/>
        <v/>
      </c>
      <c r="N759" s="102"/>
    </row>
    <row r="760" spans="1:14">
      <c r="A760" s="97" t="str">
        <f t="shared" si="75"/>
        <v/>
      </c>
      <c r="B760" s="98" t="str">
        <f t="shared" si="76"/>
        <v/>
      </c>
      <c r="C760" s="99"/>
      <c r="D760" s="100"/>
      <c r="E760" s="100"/>
      <c r="F760" s="57"/>
      <c r="G760" s="58">
        <f t="shared" si="77"/>
        <v>0</v>
      </c>
      <c r="H760" s="58">
        <f>IF(E760="",0,IFERROR(VLOOKUP(E760,档案费管理台账!$D$4:$H$1000,5,0),0))</f>
        <v>0</v>
      </c>
      <c r="I760" s="57"/>
      <c r="J760" s="57"/>
      <c r="K760" s="57"/>
      <c r="L760" s="57"/>
      <c r="M760" s="58" t="str">
        <f t="shared" si="78"/>
        <v/>
      </c>
      <c r="N760" s="102"/>
    </row>
    <row r="761" spans="1:14">
      <c r="A761" s="97" t="str">
        <f t="shared" si="75"/>
        <v/>
      </c>
      <c r="B761" s="98" t="str">
        <f t="shared" si="76"/>
        <v/>
      </c>
      <c r="C761" s="99"/>
      <c r="D761" s="100"/>
      <c r="E761" s="100"/>
      <c r="F761" s="57"/>
      <c r="G761" s="58">
        <f t="shared" si="77"/>
        <v>0</v>
      </c>
      <c r="H761" s="58">
        <f>IF(E761="",0,IFERROR(VLOOKUP(E761,档案费管理台账!$D$4:$H$1000,5,0),0))</f>
        <v>0</v>
      </c>
      <c r="I761" s="57"/>
      <c r="J761" s="57"/>
      <c r="K761" s="57"/>
      <c r="L761" s="57"/>
      <c r="M761" s="58" t="str">
        <f t="shared" si="78"/>
        <v/>
      </c>
      <c r="N761" s="102"/>
    </row>
    <row r="762" spans="1:14">
      <c r="A762" s="97" t="str">
        <f t="shared" si="75"/>
        <v/>
      </c>
      <c r="B762" s="98" t="str">
        <f t="shared" si="76"/>
        <v/>
      </c>
      <c r="C762" s="99"/>
      <c r="D762" s="100"/>
      <c r="E762" s="100"/>
      <c r="F762" s="57"/>
      <c r="G762" s="58">
        <f t="shared" si="77"/>
        <v>0</v>
      </c>
      <c r="H762" s="58">
        <f>IF(E762="",0,IFERROR(VLOOKUP(E762,档案费管理台账!$D$4:$H$1000,5,0),0))</f>
        <v>0</v>
      </c>
      <c r="I762" s="57"/>
      <c r="J762" s="57"/>
      <c r="K762" s="57"/>
      <c r="L762" s="57"/>
      <c r="M762" s="58" t="str">
        <f t="shared" si="78"/>
        <v/>
      </c>
      <c r="N762" s="102"/>
    </row>
    <row r="763" spans="1:14">
      <c r="A763" s="97" t="str">
        <f t="shared" si="75"/>
        <v/>
      </c>
      <c r="B763" s="98" t="str">
        <f t="shared" si="76"/>
        <v/>
      </c>
      <c r="C763" s="99"/>
      <c r="D763" s="100"/>
      <c r="E763" s="100"/>
      <c r="F763" s="57"/>
      <c r="G763" s="58">
        <f t="shared" si="77"/>
        <v>0</v>
      </c>
      <c r="H763" s="58">
        <f>IF(E763="",0,IFERROR(VLOOKUP(E763,档案费管理台账!$D$4:$H$1000,5,0),0))</f>
        <v>0</v>
      </c>
      <c r="I763" s="57"/>
      <c r="J763" s="57"/>
      <c r="K763" s="57"/>
      <c r="L763" s="57"/>
      <c r="M763" s="58" t="str">
        <f t="shared" si="78"/>
        <v/>
      </c>
      <c r="N763" s="102"/>
    </row>
    <row r="764" spans="1:14">
      <c r="A764" s="97" t="str">
        <f t="shared" si="75"/>
        <v/>
      </c>
      <c r="B764" s="98" t="str">
        <f t="shared" si="76"/>
        <v/>
      </c>
      <c r="C764" s="99"/>
      <c r="D764" s="100"/>
      <c r="E764" s="100"/>
      <c r="F764" s="57"/>
      <c r="G764" s="58">
        <f t="shared" si="77"/>
        <v>0</v>
      </c>
      <c r="H764" s="58">
        <f>IF(E764="",0,IFERROR(VLOOKUP(E764,档案费管理台账!$D$4:$H$1000,5,0),0))</f>
        <v>0</v>
      </c>
      <c r="I764" s="57"/>
      <c r="J764" s="57"/>
      <c r="K764" s="57"/>
      <c r="L764" s="57"/>
      <c r="M764" s="58" t="str">
        <f t="shared" si="78"/>
        <v/>
      </c>
      <c r="N764" s="102"/>
    </row>
    <row r="765" spans="1:14">
      <c r="A765" s="97" t="str">
        <f t="shared" si="75"/>
        <v/>
      </c>
      <c r="B765" s="98" t="str">
        <f t="shared" si="76"/>
        <v/>
      </c>
      <c r="C765" s="99"/>
      <c r="D765" s="100"/>
      <c r="E765" s="100"/>
      <c r="F765" s="57"/>
      <c r="G765" s="58">
        <f t="shared" si="77"/>
        <v>0</v>
      </c>
      <c r="H765" s="58">
        <f>IF(E765="",0,IFERROR(VLOOKUP(E765,档案费管理台账!$D$4:$H$1000,5,0),0))</f>
        <v>0</v>
      </c>
      <c r="I765" s="57"/>
      <c r="J765" s="57"/>
      <c r="K765" s="57"/>
      <c r="L765" s="57"/>
      <c r="M765" s="58" t="str">
        <f t="shared" si="78"/>
        <v/>
      </c>
      <c r="N765" s="102"/>
    </row>
    <row r="766" spans="1:14">
      <c r="A766" s="97" t="str">
        <f t="shared" si="75"/>
        <v/>
      </c>
      <c r="B766" s="98" t="str">
        <f t="shared" si="76"/>
        <v/>
      </c>
      <c r="C766" s="99"/>
      <c r="D766" s="100"/>
      <c r="E766" s="100"/>
      <c r="F766" s="57"/>
      <c r="G766" s="58">
        <f t="shared" si="77"/>
        <v>0</v>
      </c>
      <c r="H766" s="58">
        <f>IF(E766="",0,IFERROR(VLOOKUP(E766,档案费管理台账!$D$4:$H$1000,5,0),0))</f>
        <v>0</v>
      </c>
      <c r="I766" s="57"/>
      <c r="J766" s="57"/>
      <c r="K766" s="57"/>
      <c r="L766" s="57"/>
      <c r="M766" s="58" t="str">
        <f t="shared" si="78"/>
        <v/>
      </c>
      <c r="N766" s="102"/>
    </row>
    <row r="767" spans="1:14">
      <c r="A767" s="97" t="str">
        <f t="shared" si="75"/>
        <v/>
      </c>
      <c r="B767" s="98" t="str">
        <f t="shared" si="76"/>
        <v/>
      </c>
      <c r="C767" s="99"/>
      <c r="D767" s="100"/>
      <c r="E767" s="100"/>
      <c r="F767" s="57"/>
      <c r="G767" s="58">
        <f t="shared" si="77"/>
        <v>0</v>
      </c>
      <c r="H767" s="58">
        <f>IF(E767="",0,IFERROR(VLOOKUP(E767,档案费管理台账!$D$4:$H$1000,5,0),0))</f>
        <v>0</v>
      </c>
      <c r="I767" s="57"/>
      <c r="J767" s="57"/>
      <c r="K767" s="57"/>
      <c r="L767" s="57"/>
      <c r="M767" s="58" t="str">
        <f t="shared" si="78"/>
        <v/>
      </c>
      <c r="N767" s="102"/>
    </row>
    <row r="768" spans="1:14">
      <c r="A768" s="97" t="str">
        <f t="shared" si="75"/>
        <v/>
      </c>
      <c r="B768" s="98" t="str">
        <f t="shared" si="76"/>
        <v/>
      </c>
      <c r="C768" s="99"/>
      <c r="D768" s="100"/>
      <c r="E768" s="100"/>
      <c r="F768" s="57"/>
      <c r="G768" s="58">
        <f t="shared" si="77"/>
        <v>0</v>
      </c>
      <c r="H768" s="58">
        <f>IF(E768="",0,IFERROR(VLOOKUP(E768,档案费管理台账!$D$4:$H$1000,5,0),0))</f>
        <v>0</v>
      </c>
      <c r="I768" s="57"/>
      <c r="J768" s="57"/>
      <c r="K768" s="57"/>
      <c r="L768" s="57"/>
      <c r="M768" s="58" t="str">
        <f t="shared" si="78"/>
        <v/>
      </c>
      <c r="N768" s="102"/>
    </row>
    <row r="769" spans="1:14">
      <c r="A769" s="97" t="str">
        <f t="shared" si="75"/>
        <v/>
      </c>
      <c r="B769" s="98" t="str">
        <f t="shared" si="76"/>
        <v/>
      </c>
      <c r="C769" s="99"/>
      <c r="D769" s="100"/>
      <c r="E769" s="100"/>
      <c r="F769" s="57"/>
      <c r="G769" s="58">
        <f t="shared" si="77"/>
        <v>0</v>
      </c>
      <c r="H769" s="58">
        <f>IF(E769="",0,IFERROR(VLOOKUP(E769,档案费管理台账!$D$4:$H$1000,5,0),0))</f>
        <v>0</v>
      </c>
      <c r="I769" s="57"/>
      <c r="J769" s="57"/>
      <c r="K769" s="57"/>
      <c r="L769" s="57"/>
      <c r="M769" s="58" t="str">
        <f t="shared" si="78"/>
        <v/>
      </c>
      <c r="N769" s="102"/>
    </row>
    <row r="770" spans="1:14">
      <c r="A770" s="97" t="str">
        <f t="shared" si="75"/>
        <v/>
      </c>
      <c r="B770" s="98" t="str">
        <f t="shared" si="76"/>
        <v/>
      </c>
      <c r="C770" s="99"/>
      <c r="D770" s="100"/>
      <c r="E770" s="100"/>
      <c r="F770" s="57"/>
      <c r="G770" s="58">
        <f t="shared" si="77"/>
        <v>0</v>
      </c>
      <c r="H770" s="58">
        <f>IF(E770="",0,IFERROR(VLOOKUP(E770,档案费管理台账!$D$4:$H$1000,5,0),0))</f>
        <v>0</v>
      </c>
      <c r="I770" s="57"/>
      <c r="J770" s="57"/>
      <c r="K770" s="57"/>
      <c r="L770" s="57"/>
      <c r="M770" s="58" t="str">
        <f t="shared" si="78"/>
        <v/>
      </c>
      <c r="N770" s="102"/>
    </row>
    <row r="771" spans="1:14">
      <c r="A771" s="97" t="str">
        <f t="shared" si="75"/>
        <v/>
      </c>
      <c r="B771" s="98" t="str">
        <f t="shared" si="76"/>
        <v/>
      </c>
      <c r="C771" s="99"/>
      <c r="D771" s="100"/>
      <c r="E771" s="100"/>
      <c r="F771" s="57"/>
      <c r="G771" s="58">
        <f t="shared" si="77"/>
        <v>0</v>
      </c>
      <c r="H771" s="58">
        <f>IF(E771="",0,IFERROR(VLOOKUP(E771,档案费管理台账!$D$4:$H$1000,5,0),0))</f>
        <v>0</v>
      </c>
      <c r="I771" s="57"/>
      <c r="J771" s="57"/>
      <c r="K771" s="57"/>
      <c r="L771" s="57"/>
      <c r="M771" s="58" t="str">
        <f t="shared" si="78"/>
        <v/>
      </c>
      <c r="N771" s="102"/>
    </row>
    <row r="772" spans="1:14">
      <c r="A772" s="97" t="str">
        <f t="shared" si="75"/>
        <v/>
      </c>
      <c r="B772" s="98" t="str">
        <f t="shared" si="76"/>
        <v/>
      </c>
      <c r="C772" s="99"/>
      <c r="D772" s="100"/>
      <c r="E772" s="100"/>
      <c r="F772" s="57"/>
      <c r="G772" s="58">
        <f t="shared" si="77"/>
        <v>0</v>
      </c>
      <c r="H772" s="58">
        <f>IF(E772="",0,IFERROR(VLOOKUP(E772,档案费管理台账!$D$4:$H$1000,5,0),0))</f>
        <v>0</v>
      </c>
      <c r="I772" s="57"/>
      <c r="J772" s="57"/>
      <c r="K772" s="57"/>
      <c r="L772" s="57"/>
      <c r="M772" s="58" t="str">
        <f t="shared" si="78"/>
        <v/>
      </c>
      <c r="N772" s="102"/>
    </row>
    <row r="773" spans="1:14">
      <c r="A773" s="97" t="str">
        <f t="shared" si="75"/>
        <v/>
      </c>
      <c r="B773" s="98" t="str">
        <f t="shared" si="76"/>
        <v/>
      </c>
      <c r="C773" s="99"/>
      <c r="D773" s="100"/>
      <c r="E773" s="100"/>
      <c r="F773" s="57"/>
      <c r="G773" s="58">
        <f t="shared" si="77"/>
        <v>0</v>
      </c>
      <c r="H773" s="58">
        <f>IF(E773="",0,IFERROR(VLOOKUP(E773,档案费管理台账!$D$4:$H$1000,5,0),0))</f>
        <v>0</v>
      </c>
      <c r="I773" s="57"/>
      <c r="J773" s="57"/>
      <c r="K773" s="57"/>
      <c r="L773" s="57"/>
      <c r="M773" s="58" t="str">
        <f t="shared" si="78"/>
        <v/>
      </c>
      <c r="N773" s="102"/>
    </row>
    <row r="774" spans="1:14">
      <c r="A774" s="97" t="str">
        <f t="shared" si="75"/>
        <v/>
      </c>
      <c r="B774" s="98" t="str">
        <f t="shared" si="76"/>
        <v/>
      </c>
      <c r="C774" s="99"/>
      <c r="D774" s="100"/>
      <c r="E774" s="100"/>
      <c r="F774" s="57"/>
      <c r="G774" s="58">
        <f t="shared" si="77"/>
        <v>0</v>
      </c>
      <c r="H774" s="58">
        <f>IF(E774="",0,IFERROR(VLOOKUP(E774,档案费管理台账!$D$4:$H$1000,5,0),0))</f>
        <v>0</v>
      </c>
      <c r="I774" s="57"/>
      <c r="J774" s="57"/>
      <c r="K774" s="57"/>
      <c r="L774" s="57"/>
      <c r="M774" s="58" t="str">
        <f t="shared" si="78"/>
        <v/>
      </c>
      <c r="N774" s="102"/>
    </row>
    <row r="775" spans="1:14">
      <c r="A775" s="97" t="str">
        <f t="shared" si="75"/>
        <v/>
      </c>
      <c r="B775" s="98" t="str">
        <f t="shared" si="76"/>
        <v/>
      </c>
      <c r="C775" s="99"/>
      <c r="D775" s="100"/>
      <c r="E775" s="100"/>
      <c r="F775" s="57"/>
      <c r="G775" s="58">
        <f t="shared" si="77"/>
        <v>0</v>
      </c>
      <c r="H775" s="58">
        <f>IF(E775="",0,IFERROR(VLOOKUP(E775,档案费管理台账!$D$4:$H$1000,5,0),0))</f>
        <v>0</v>
      </c>
      <c r="I775" s="57"/>
      <c r="J775" s="57"/>
      <c r="K775" s="57"/>
      <c r="L775" s="57"/>
      <c r="M775" s="58" t="str">
        <f t="shared" si="78"/>
        <v/>
      </c>
      <c r="N775" s="102"/>
    </row>
    <row r="776" spans="1:14">
      <c r="A776" s="97" t="str">
        <f t="shared" si="75"/>
        <v/>
      </c>
      <c r="B776" s="98" t="str">
        <f t="shared" si="76"/>
        <v/>
      </c>
      <c r="C776" s="99"/>
      <c r="D776" s="100"/>
      <c r="E776" s="100"/>
      <c r="F776" s="57"/>
      <c r="G776" s="58">
        <f t="shared" si="77"/>
        <v>0</v>
      </c>
      <c r="H776" s="58">
        <f>IF(E776="",0,IFERROR(VLOOKUP(E776,档案费管理台账!$D$4:$H$1000,5,0),0))</f>
        <v>0</v>
      </c>
      <c r="I776" s="57"/>
      <c r="J776" s="57"/>
      <c r="K776" s="57"/>
      <c r="L776" s="57"/>
      <c r="M776" s="58" t="str">
        <f t="shared" si="78"/>
        <v/>
      </c>
      <c r="N776" s="102"/>
    </row>
    <row r="777" spans="1:14">
      <c r="A777" s="97" t="str">
        <f t="shared" si="75"/>
        <v/>
      </c>
      <c r="B777" s="98" t="str">
        <f t="shared" si="76"/>
        <v/>
      </c>
      <c r="C777" s="99"/>
      <c r="D777" s="100"/>
      <c r="E777" s="100"/>
      <c r="F777" s="57"/>
      <c r="G777" s="58">
        <f t="shared" si="77"/>
        <v>0</v>
      </c>
      <c r="H777" s="58">
        <f>IF(E777="",0,IFERROR(VLOOKUP(E777,档案费管理台账!$D$4:$H$1000,5,0),0))</f>
        <v>0</v>
      </c>
      <c r="I777" s="57"/>
      <c r="J777" s="57"/>
      <c r="K777" s="57"/>
      <c r="L777" s="57"/>
      <c r="M777" s="58" t="str">
        <f t="shared" si="78"/>
        <v/>
      </c>
      <c r="N777" s="102"/>
    </row>
    <row r="778" spans="1:14">
      <c r="A778" s="97" t="str">
        <f t="shared" si="75"/>
        <v/>
      </c>
      <c r="B778" s="98" t="str">
        <f t="shared" si="76"/>
        <v/>
      </c>
      <c r="C778" s="99"/>
      <c r="D778" s="100"/>
      <c r="E778" s="100"/>
      <c r="F778" s="57"/>
      <c r="G778" s="58">
        <f t="shared" si="77"/>
        <v>0</v>
      </c>
      <c r="H778" s="58">
        <f>IF(E778="",0,IFERROR(VLOOKUP(E778,档案费管理台账!$D$4:$H$1000,5,0),0))</f>
        <v>0</v>
      </c>
      <c r="I778" s="57"/>
      <c r="J778" s="57"/>
      <c r="K778" s="57"/>
      <c r="L778" s="57"/>
      <c r="M778" s="58" t="str">
        <f t="shared" si="78"/>
        <v/>
      </c>
      <c r="N778" s="102"/>
    </row>
    <row r="779" spans="1:14">
      <c r="A779" s="97" t="str">
        <f t="shared" si="75"/>
        <v/>
      </c>
      <c r="B779" s="98" t="str">
        <f t="shared" si="76"/>
        <v/>
      </c>
      <c r="C779" s="99"/>
      <c r="D779" s="100"/>
      <c r="E779" s="100"/>
      <c r="F779" s="57"/>
      <c r="G779" s="58">
        <f t="shared" si="77"/>
        <v>0</v>
      </c>
      <c r="H779" s="58">
        <f>IF(E779="",0,IFERROR(VLOOKUP(E779,档案费管理台账!$D$4:$H$1000,5,0),0))</f>
        <v>0</v>
      </c>
      <c r="I779" s="57"/>
      <c r="J779" s="57"/>
      <c r="K779" s="57"/>
      <c r="L779" s="57"/>
      <c r="M779" s="58" t="str">
        <f t="shared" si="78"/>
        <v/>
      </c>
      <c r="N779" s="102"/>
    </row>
    <row r="780" spans="1:14">
      <c r="A780" s="97" t="str">
        <f t="shared" si="75"/>
        <v/>
      </c>
      <c r="B780" s="98" t="str">
        <f t="shared" si="76"/>
        <v/>
      </c>
      <c r="C780" s="99"/>
      <c r="D780" s="100"/>
      <c r="E780" s="100"/>
      <c r="F780" s="57"/>
      <c r="G780" s="58">
        <f t="shared" si="77"/>
        <v>0</v>
      </c>
      <c r="H780" s="58">
        <f>IF(E780="",0,IFERROR(VLOOKUP(E780,档案费管理台账!$D$4:$H$1000,5,0),0))</f>
        <v>0</v>
      </c>
      <c r="I780" s="57"/>
      <c r="J780" s="57"/>
      <c r="K780" s="57"/>
      <c r="L780" s="57"/>
      <c r="M780" s="58" t="str">
        <f t="shared" si="78"/>
        <v/>
      </c>
      <c r="N780" s="102"/>
    </row>
    <row r="781" spans="1:14">
      <c r="A781" s="97" t="str">
        <f t="shared" si="75"/>
        <v/>
      </c>
      <c r="B781" s="98" t="str">
        <f t="shared" si="76"/>
        <v/>
      </c>
      <c r="C781" s="99"/>
      <c r="D781" s="100"/>
      <c r="E781" s="100"/>
      <c r="F781" s="57"/>
      <c r="G781" s="58">
        <f t="shared" si="77"/>
        <v>0</v>
      </c>
      <c r="H781" s="58">
        <f>IF(E781="",0,IFERROR(VLOOKUP(E781,档案费管理台账!$D$4:$H$1000,5,0),0))</f>
        <v>0</v>
      </c>
      <c r="I781" s="57"/>
      <c r="J781" s="57"/>
      <c r="K781" s="57"/>
      <c r="L781" s="57"/>
      <c r="M781" s="58" t="str">
        <f t="shared" si="78"/>
        <v/>
      </c>
      <c r="N781" s="102"/>
    </row>
    <row r="782" spans="1:14">
      <c r="A782" s="97" t="str">
        <f t="shared" si="75"/>
        <v/>
      </c>
      <c r="B782" s="98" t="str">
        <f t="shared" si="76"/>
        <v/>
      </c>
      <c r="C782" s="99"/>
      <c r="D782" s="100"/>
      <c r="E782" s="100"/>
      <c r="F782" s="57"/>
      <c r="G782" s="58">
        <f t="shared" si="77"/>
        <v>0</v>
      </c>
      <c r="H782" s="58">
        <f>IF(E782="",0,IFERROR(VLOOKUP(E782,档案费管理台账!$D$4:$H$1000,5,0),0))</f>
        <v>0</v>
      </c>
      <c r="I782" s="57"/>
      <c r="J782" s="57"/>
      <c r="K782" s="57"/>
      <c r="L782" s="57"/>
      <c r="M782" s="58" t="str">
        <f t="shared" si="78"/>
        <v/>
      </c>
      <c r="N782" s="102"/>
    </row>
    <row r="783" spans="1:14">
      <c r="A783" s="97" t="str">
        <f t="shared" si="75"/>
        <v/>
      </c>
      <c r="B783" s="98" t="str">
        <f t="shared" si="76"/>
        <v/>
      </c>
      <c r="C783" s="99"/>
      <c r="D783" s="100"/>
      <c r="E783" s="100"/>
      <c r="F783" s="57"/>
      <c r="G783" s="58">
        <f t="shared" si="77"/>
        <v>0</v>
      </c>
      <c r="H783" s="58">
        <f>IF(E783="",0,IFERROR(VLOOKUP(E783,档案费管理台账!$D$4:$H$1000,5,0),0))</f>
        <v>0</v>
      </c>
      <c r="I783" s="57"/>
      <c r="J783" s="57"/>
      <c r="K783" s="57"/>
      <c r="L783" s="57"/>
      <c r="M783" s="58" t="str">
        <f t="shared" si="78"/>
        <v/>
      </c>
      <c r="N783" s="102"/>
    </row>
    <row r="784" spans="1:14">
      <c r="A784" s="97" t="str">
        <f t="shared" si="75"/>
        <v/>
      </c>
      <c r="B784" s="98" t="str">
        <f t="shared" si="76"/>
        <v/>
      </c>
      <c r="C784" s="99"/>
      <c r="D784" s="100"/>
      <c r="E784" s="100"/>
      <c r="F784" s="57"/>
      <c r="G784" s="58">
        <f t="shared" si="77"/>
        <v>0</v>
      </c>
      <c r="H784" s="58">
        <f>IF(E784="",0,IFERROR(VLOOKUP(E784,档案费管理台账!$D$4:$H$1000,5,0),0))</f>
        <v>0</v>
      </c>
      <c r="I784" s="57"/>
      <c r="J784" s="57"/>
      <c r="K784" s="57"/>
      <c r="L784" s="57"/>
      <c r="M784" s="58" t="str">
        <f t="shared" si="78"/>
        <v/>
      </c>
      <c r="N784" s="102"/>
    </row>
    <row r="785" spans="1:14">
      <c r="A785" s="97" t="str">
        <f t="shared" si="75"/>
        <v/>
      </c>
      <c r="B785" s="98" t="str">
        <f t="shared" si="76"/>
        <v/>
      </c>
      <c r="C785" s="99"/>
      <c r="D785" s="100"/>
      <c r="E785" s="100"/>
      <c r="F785" s="57"/>
      <c r="G785" s="58">
        <f t="shared" si="77"/>
        <v>0</v>
      </c>
      <c r="H785" s="58">
        <f>IF(E785="",0,IFERROR(VLOOKUP(E785,档案费管理台账!$D$4:$H$1000,5,0),0))</f>
        <v>0</v>
      </c>
      <c r="I785" s="57"/>
      <c r="J785" s="57"/>
      <c r="K785" s="57"/>
      <c r="L785" s="57"/>
      <c r="M785" s="58" t="str">
        <f t="shared" si="78"/>
        <v/>
      </c>
      <c r="N785" s="102"/>
    </row>
    <row r="786" spans="1:14">
      <c r="A786" s="97" t="str">
        <f t="shared" si="75"/>
        <v/>
      </c>
      <c r="B786" s="98" t="str">
        <f t="shared" si="76"/>
        <v/>
      </c>
      <c r="C786" s="99"/>
      <c r="D786" s="100"/>
      <c r="E786" s="100"/>
      <c r="F786" s="57"/>
      <c r="G786" s="58">
        <f t="shared" si="77"/>
        <v>0</v>
      </c>
      <c r="H786" s="58">
        <f>IF(E786="",0,IFERROR(VLOOKUP(E786,档案费管理台账!$D$4:$H$1000,5,0),0))</f>
        <v>0</v>
      </c>
      <c r="I786" s="57"/>
      <c r="J786" s="57"/>
      <c r="K786" s="57"/>
      <c r="L786" s="57"/>
      <c r="M786" s="58" t="str">
        <f t="shared" si="78"/>
        <v/>
      </c>
      <c r="N786" s="102"/>
    </row>
    <row r="787" spans="1:14">
      <c r="A787" s="97" t="str">
        <f t="shared" si="75"/>
        <v/>
      </c>
      <c r="B787" s="98" t="str">
        <f t="shared" si="76"/>
        <v/>
      </c>
      <c r="C787" s="99"/>
      <c r="D787" s="100"/>
      <c r="E787" s="100"/>
      <c r="F787" s="57"/>
      <c r="G787" s="58">
        <f t="shared" si="77"/>
        <v>0</v>
      </c>
      <c r="H787" s="58">
        <f>IF(E787="",0,IFERROR(VLOOKUP(E787,档案费管理台账!$D$4:$H$1000,5,0),0))</f>
        <v>0</v>
      </c>
      <c r="I787" s="57"/>
      <c r="J787" s="57"/>
      <c r="K787" s="57"/>
      <c r="L787" s="57"/>
      <c r="M787" s="58" t="str">
        <f t="shared" si="78"/>
        <v/>
      </c>
      <c r="N787" s="102"/>
    </row>
    <row r="788" spans="1:14">
      <c r="A788" s="97" t="str">
        <f t="shared" si="75"/>
        <v/>
      </c>
      <c r="B788" s="98" t="str">
        <f t="shared" si="76"/>
        <v/>
      </c>
      <c r="C788" s="99"/>
      <c r="D788" s="100"/>
      <c r="E788" s="100"/>
      <c r="F788" s="57"/>
      <c r="G788" s="58">
        <f t="shared" si="77"/>
        <v>0</v>
      </c>
      <c r="H788" s="58">
        <f>IF(E788="",0,IFERROR(VLOOKUP(E788,档案费管理台账!$D$4:$H$1000,5,0),0))</f>
        <v>0</v>
      </c>
      <c r="I788" s="57"/>
      <c r="J788" s="57"/>
      <c r="K788" s="57"/>
      <c r="L788" s="57"/>
      <c r="M788" s="58" t="str">
        <f t="shared" si="78"/>
        <v/>
      </c>
      <c r="N788" s="102"/>
    </row>
    <row r="789" spans="1:14">
      <c r="A789" s="97" t="str">
        <f t="shared" si="75"/>
        <v/>
      </c>
      <c r="B789" s="98" t="str">
        <f t="shared" si="76"/>
        <v/>
      </c>
      <c r="C789" s="99"/>
      <c r="D789" s="100"/>
      <c r="E789" s="100"/>
      <c r="F789" s="57"/>
      <c r="G789" s="58">
        <f t="shared" si="77"/>
        <v>0</v>
      </c>
      <c r="H789" s="58">
        <f>IF(E789="",0,IFERROR(VLOOKUP(E789,档案费管理台账!$D$4:$H$1000,5,0),0))</f>
        <v>0</v>
      </c>
      <c r="I789" s="57"/>
      <c r="J789" s="57"/>
      <c r="K789" s="57"/>
      <c r="L789" s="57"/>
      <c r="M789" s="58" t="str">
        <f t="shared" si="78"/>
        <v/>
      </c>
      <c r="N789" s="102"/>
    </row>
    <row r="790" spans="1:14">
      <c r="A790" s="97" t="str">
        <f t="shared" si="75"/>
        <v/>
      </c>
      <c r="B790" s="98" t="str">
        <f t="shared" si="76"/>
        <v/>
      </c>
      <c r="C790" s="99"/>
      <c r="D790" s="100"/>
      <c r="E790" s="100"/>
      <c r="F790" s="57"/>
      <c r="G790" s="58">
        <f t="shared" si="77"/>
        <v>0</v>
      </c>
      <c r="H790" s="58">
        <f>IF(E790="",0,IFERROR(VLOOKUP(E790,档案费管理台账!$D$4:$H$1000,5,0),0))</f>
        <v>0</v>
      </c>
      <c r="I790" s="57"/>
      <c r="J790" s="57"/>
      <c r="K790" s="57"/>
      <c r="L790" s="57"/>
      <c r="M790" s="58" t="str">
        <f t="shared" si="78"/>
        <v/>
      </c>
      <c r="N790" s="102"/>
    </row>
    <row r="791" spans="1:14">
      <c r="A791" s="97" t="str">
        <f t="shared" si="75"/>
        <v/>
      </c>
      <c r="B791" s="98" t="str">
        <f t="shared" si="76"/>
        <v/>
      </c>
      <c r="C791" s="99"/>
      <c r="D791" s="100"/>
      <c r="E791" s="100"/>
      <c r="F791" s="57"/>
      <c r="G791" s="58">
        <f t="shared" si="77"/>
        <v>0</v>
      </c>
      <c r="H791" s="58">
        <f>IF(E791="",0,IFERROR(VLOOKUP(E791,档案费管理台账!$D$4:$H$1000,5,0),0))</f>
        <v>0</v>
      </c>
      <c r="I791" s="57"/>
      <c r="J791" s="57"/>
      <c r="K791" s="57"/>
      <c r="L791" s="57"/>
      <c r="M791" s="58" t="str">
        <f t="shared" si="78"/>
        <v/>
      </c>
      <c r="N791" s="102"/>
    </row>
    <row r="792" spans="1:14">
      <c r="A792" s="97" t="str">
        <f t="shared" si="75"/>
        <v/>
      </c>
      <c r="B792" s="98" t="str">
        <f t="shared" si="76"/>
        <v/>
      </c>
      <c r="C792" s="99"/>
      <c r="D792" s="100"/>
      <c r="E792" s="100"/>
      <c r="F792" s="57"/>
      <c r="G792" s="58">
        <f t="shared" si="77"/>
        <v>0</v>
      </c>
      <c r="H792" s="58">
        <f>IF(E792="",0,IFERROR(VLOOKUP(E792,档案费管理台账!$D$4:$H$1000,5,0),0))</f>
        <v>0</v>
      </c>
      <c r="I792" s="57"/>
      <c r="J792" s="57"/>
      <c r="K792" s="57"/>
      <c r="L792" s="57"/>
      <c r="M792" s="58" t="str">
        <f t="shared" si="78"/>
        <v/>
      </c>
      <c r="N792" s="102"/>
    </row>
    <row r="793" spans="1:14">
      <c r="A793" s="97" t="str">
        <f t="shared" si="75"/>
        <v/>
      </c>
      <c r="B793" s="98" t="str">
        <f t="shared" si="76"/>
        <v/>
      </c>
      <c r="C793" s="99"/>
      <c r="D793" s="100"/>
      <c r="E793" s="100"/>
      <c r="F793" s="57"/>
      <c r="G793" s="58">
        <f t="shared" si="77"/>
        <v>0</v>
      </c>
      <c r="H793" s="58">
        <f>IF(E793="",0,IFERROR(VLOOKUP(E793,档案费管理台账!$D$4:$H$1000,5,0),0))</f>
        <v>0</v>
      </c>
      <c r="I793" s="57"/>
      <c r="J793" s="57"/>
      <c r="K793" s="57"/>
      <c r="L793" s="57"/>
      <c r="M793" s="58" t="str">
        <f t="shared" si="78"/>
        <v/>
      </c>
      <c r="N793" s="102"/>
    </row>
    <row r="794" spans="1:14">
      <c r="A794" s="97" t="str">
        <f t="shared" si="75"/>
        <v/>
      </c>
      <c r="B794" s="98" t="str">
        <f t="shared" si="76"/>
        <v/>
      </c>
      <c r="C794" s="99"/>
      <c r="D794" s="100"/>
      <c r="E794" s="100"/>
      <c r="F794" s="57"/>
      <c r="G794" s="58">
        <f t="shared" si="77"/>
        <v>0</v>
      </c>
      <c r="H794" s="58">
        <f>IF(E794="",0,IFERROR(VLOOKUP(E794,档案费管理台账!$D$4:$H$1000,5,0),0))</f>
        <v>0</v>
      </c>
      <c r="I794" s="57"/>
      <c r="J794" s="57"/>
      <c r="K794" s="57"/>
      <c r="L794" s="57"/>
      <c r="M794" s="58" t="str">
        <f t="shared" si="78"/>
        <v/>
      </c>
      <c r="N794" s="102"/>
    </row>
    <row r="795" spans="1:14">
      <c r="A795" s="97" t="str">
        <f t="shared" si="75"/>
        <v/>
      </c>
      <c r="B795" s="98" t="str">
        <f t="shared" si="76"/>
        <v/>
      </c>
      <c r="C795" s="99"/>
      <c r="D795" s="100"/>
      <c r="E795" s="100"/>
      <c r="F795" s="57"/>
      <c r="G795" s="58">
        <f t="shared" si="77"/>
        <v>0</v>
      </c>
      <c r="H795" s="58">
        <f>IF(E795="",0,IFERROR(VLOOKUP(E795,档案费管理台账!$D$4:$H$1000,5,0),0))</f>
        <v>0</v>
      </c>
      <c r="I795" s="57"/>
      <c r="J795" s="57"/>
      <c r="K795" s="57"/>
      <c r="L795" s="57"/>
      <c r="M795" s="58" t="str">
        <f t="shared" si="78"/>
        <v/>
      </c>
      <c r="N795" s="102"/>
    </row>
    <row r="796" spans="1:14">
      <c r="A796" s="97" t="str">
        <f t="shared" si="75"/>
        <v/>
      </c>
      <c r="B796" s="98" t="str">
        <f t="shared" si="76"/>
        <v/>
      </c>
      <c r="C796" s="99"/>
      <c r="D796" s="100"/>
      <c r="E796" s="100"/>
      <c r="F796" s="57"/>
      <c r="G796" s="58">
        <f t="shared" si="77"/>
        <v>0</v>
      </c>
      <c r="H796" s="58">
        <f>IF(E796="",0,IFERROR(VLOOKUP(E796,档案费管理台账!$D$4:$H$1000,5,0),0))</f>
        <v>0</v>
      </c>
      <c r="I796" s="57"/>
      <c r="J796" s="57"/>
      <c r="K796" s="57"/>
      <c r="L796" s="57"/>
      <c r="M796" s="58" t="str">
        <f t="shared" si="78"/>
        <v/>
      </c>
      <c r="N796" s="102"/>
    </row>
    <row r="797" spans="1:14">
      <c r="A797" s="97" t="str">
        <f t="shared" si="75"/>
        <v/>
      </c>
      <c r="B797" s="98" t="str">
        <f t="shared" si="76"/>
        <v/>
      </c>
      <c r="C797" s="99"/>
      <c r="D797" s="100"/>
      <c r="E797" s="100"/>
      <c r="F797" s="57"/>
      <c r="G797" s="58">
        <f t="shared" si="77"/>
        <v>0</v>
      </c>
      <c r="H797" s="58">
        <f>IF(E797="",0,IFERROR(VLOOKUP(E797,档案费管理台账!$D$4:$H$1000,5,0),0))</f>
        <v>0</v>
      </c>
      <c r="I797" s="57"/>
      <c r="J797" s="57"/>
      <c r="K797" s="57"/>
      <c r="L797" s="57"/>
      <c r="M797" s="58" t="str">
        <f t="shared" si="78"/>
        <v/>
      </c>
      <c r="N797" s="102"/>
    </row>
    <row r="798" spans="1:14">
      <c r="A798" s="97" t="str">
        <f t="shared" si="75"/>
        <v/>
      </c>
      <c r="B798" s="98" t="str">
        <f t="shared" si="76"/>
        <v/>
      </c>
      <c r="C798" s="99"/>
      <c r="D798" s="100"/>
      <c r="E798" s="100"/>
      <c r="F798" s="57"/>
      <c r="G798" s="58">
        <f t="shared" si="77"/>
        <v>0</v>
      </c>
      <c r="H798" s="58">
        <f>IF(E798="",0,IFERROR(VLOOKUP(E798,档案费管理台账!$D$4:$H$1000,5,0),0))</f>
        <v>0</v>
      </c>
      <c r="I798" s="57"/>
      <c r="J798" s="57"/>
      <c r="K798" s="57"/>
      <c r="L798" s="57"/>
      <c r="M798" s="58" t="str">
        <f t="shared" si="78"/>
        <v/>
      </c>
      <c r="N798" s="102"/>
    </row>
    <row r="799" spans="1:14">
      <c r="A799" s="97" t="str">
        <f t="shared" si="75"/>
        <v/>
      </c>
      <c r="B799" s="98" t="str">
        <f t="shared" si="76"/>
        <v/>
      </c>
      <c r="C799" s="99"/>
      <c r="D799" s="100"/>
      <c r="E799" s="100"/>
      <c r="F799" s="57"/>
      <c r="G799" s="58">
        <f t="shared" si="77"/>
        <v>0</v>
      </c>
      <c r="H799" s="58">
        <f>IF(E799="",0,IFERROR(VLOOKUP(E799,档案费管理台账!$D$4:$H$1000,5,0),0))</f>
        <v>0</v>
      </c>
      <c r="I799" s="57"/>
      <c r="J799" s="57"/>
      <c r="K799" s="57"/>
      <c r="L799" s="57"/>
      <c r="M799" s="58" t="str">
        <f t="shared" si="78"/>
        <v/>
      </c>
      <c r="N799" s="102"/>
    </row>
    <row r="800" spans="1:14">
      <c r="A800" s="97" t="str">
        <f t="shared" si="75"/>
        <v/>
      </c>
      <c r="B800" s="98" t="str">
        <f t="shared" si="76"/>
        <v/>
      </c>
      <c r="C800" s="99"/>
      <c r="D800" s="100"/>
      <c r="E800" s="100"/>
      <c r="F800" s="57"/>
      <c r="G800" s="58">
        <f t="shared" si="77"/>
        <v>0</v>
      </c>
      <c r="H800" s="58">
        <f>IF(E800="",0,IFERROR(VLOOKUP(E800,档案费管理台账!$D$4:$H$1000,5,0),0))</f>
        <v>0</v>
      </c>
      <c r="I800" s="57"/>
      <c r="J800" s="57"/>
      <c r="K800" s="57"/>
      <c r="L800" s="57"/>
      <c r="M800" s="58" t="str">
        <f t="shared" si="78"/>
        <v/>
      </c>
      <c r="N800" s="102"/>
    </row>
    <row r="801" spans="1:14">
      <c r="A801" s="97" t="str">
        <f t="shared" si="75"/>
        <v/>
      </c>
      <c r="B801" s="98" t="str">
        <f t="shared" si="76"/>
        <v/>
      </c>
      <c r="C801" s="99"/>
      <c r="D801" s="100"/>
      <c r="E801" s="100"/>
      <c r="F801" s="57"/>
      <c r="G801" s="58">
        <f t="shared" si="77"/>
        <v>0</v>
      </c>
      <c r="H801" s="58">
        <f>IF(E801="",0,IFERROR(VLOOKUP(E801,档案费管理台账!$D$4:$H$1000,5,0),0))</f>
        <v>0</v>
      </c>
      <c r="I801" s="57"/>
      <c r="J801" s="57"/>
      <c r="K801" s="57"/>
      <c r="L801" s="57"/>
      <c r="M801" s="58" t="str">
        <f t="shared" si="78"/>
        <v/>
      </c>
      <c r="N801" s="102"/>
    </row>
    <row r="802" spans="1:14">
      <c r="A802" s="97" t="str">
        <f t="shared" si="75"/>
        <v/>
      </c>
      <c r="B802" s="98" t="str">
        <f t="shared" si="76"/>
        <v/>
      </c>
      <c r="C802" s="99"/>
      <c r="D802" s="100"/>
      <c r="E802" s="100"/>
      <c r="F802" s="57"/>
      <c r="G802" s="58">
        <f t="shared" si="77"/>
        <v>0</v>
      </c>
      <c r="H802" s="58">
        <f>IF(E802="",0,IFERROR(VLOOKUP(E802,档案费管理台账!$D$4:$H$1000,5,0),0))</f>
        <v>0</v>
      </c>
      <c r="I802" s="57"/>
      <c r="J802" s="57"/>
      <c r="K802" s="57"/>
      <c r="L802" s="57"/>
      <c r="M802" s="58" t="str">
        <f t="shared" si="78"/>
        <v/>
      </c>
      <c r="N802" s="102"/>
    </row>
    <row r="803" spans="1:14">
      <c r="A803" s="97" t="str">
        <f t="shared" si="75"/>
        <v/>
      </c>
      <c r="B803" s="98" t="str">
        <f t="shared" si="76"/>
        <v/>
      </c>
      <c r="C803" s="99"/>
      <c r="D803" s="100"/>
      <c r="E803" s="100"/>
      <c r="F803" s="57"/>
      <c r="G803" s="58">
        <f t="shared" si="77"/>
        <v>0</v>
      </c>
      <c r="H803" s="58">
        <f>IF(E803="",0,IFERROR(VLOOKUP(E803,档案费管理台账!$D$4:$H$1000,5,0),0))</f>
        <v>0</v>
      </c>
      <c r="I803" s="57"/>
      <c r="J803" s="57"/>
      <c r="K803" s="57"/>
      <c r="L803" s="57"/>
      <c r="M803" s="58" t="str">
        <f t="shared" si="78"/>
        <v/>
      </c>
      <c r="N803" s="102"/>
    </row>
    <row r="804" spans="1:14">
      <c r="A804" s="97" t="str">
        <f t="shared" si="75"/>
        <v/>
      </c>
      <c r="B804" s="98" t="str">
        <f t="shared" si="76"/>
        <v/>
      </c>
      <c r="C804" s="99"/>
      <c r="D804" s="100"/>
      <c r="E804" s="100"/>
      <c r="F804" s="57"/>
      <c r="G804" s="58">
        <f t="shared" si="77"/>
        <v>0</v>
      </c>
      <c r="H804" s="58">
        <f>IF(E804="",0,IFERROR(VLOOKUP(E804,档案费管理台账!$D$4:$H$1000,5,0),0))</f>
        <v>0</v>
      </c>
      <c r="I804" s="57"/>
      <c r="J804" s="57"/>
      <c r="K804" s="57"/>
      <c r="L804" s="57"/>
      <c r="M804" s="58" t="str">
        <f t="shared" si="78"/>
        <v/>
      </c>
      <c r="N804" s="102"/>
    </row>
    <row r="805" spans="1:14">
      <c r="A805" s="97" t="str">
        <f t="shared" si="75"/>
        <v/>
      </c>
      <c r="B805" s="98" t="str">
        <f t="shared" si="76"/>
        <v/>
      </c>
      <c r="C805" s="99"/>
      <c r="D805" s="100"/>
      <c r="E805" s="100"/>
      <c r="F805" s="57"/>
      <c r="G805" s="58">
        <f t="shared" si="77"/>
        <v>0</v>
      </c>
      <c r="H805" s="58">
        <f>IF(E805="",0,IFERROR(VLOOKUP(E805,档案费管理台账!$D$4:$H$1000,5,0),0))</f>
        <v>0</v>
      </c>
      <c r="I805" s="57"/>
      <c r="J805" s="57"/>
      <c r="K805" s="57"/>
      <c r="L805" s="57"/>
      <c r="M805" s="58" t="str">
        <f t="shared" si="78"/>
        <v/>
      </c>
      <c r="N805" s="102"/>
    </row>
    <row r="806" spans="1:14">
      <c r="A806" s="97" t="str">
        <f t="shared" si="75"/>
        <v/>
      </c>
      <c r="B806" s="98" t="str">
        <f t="shared" si="76"/>
        <v/>
      </c>
      <c r="C806" s="99"/>
      <c r="D806" s="100"/>
      <c r="E806" s="100"/>
      <c r="F806" s="57"/>
      <c r="G806" s="58">
        <f t="shared" si="77"/>
        <v>0</v>
      </c>
      <c r="H806" s="58">
        <f>IF(E806="",0,IFERROR(VLOOKUP(E806,档案费管理台账!$D$4:$H$1000,5,0),0))</f>
        <v>0</v>
      </c>
      <c r="I806" s="57"/>
      <c r="J806" s="57"/>
      <c r="K806" s="57"/>
      <c r="L806" s="57"/>
      <c r="M806" s="58" t="str">
        <f t="shared" si="78"/>
        <v/>
      </c>
      <c r="N806" s="102"/>
    </row>
    <row r="807" spans="1:14">
      <c r="A807" s="97" t="str">
        <f t="shared" si="75"/>
        <v/>
      </c>
      <c r="B807" s="98" t="str">
        <f t="shared" si="76"/>
        <v/>
      </c>
      <c r="C807" s="99"/>
      <c r="D807" s="100"/>
      <c r="E807" s="100"/>
      <c r="F807" s="57"/>
      <c r="G807" s="58">
        <f t="shared" si="77"/>
        <v>0</v>
      </c>
      <c r="H807" s="58">
        <f>IF(E807="",0,IFERROR(VLOOKUP(E807,档案费管理台账!$D$4:$H$1000,5,0),0))</f>
        <v>0</v>
      </c>
      <c r="I807" s="57"/>
      <c r="J807" s="57"/>
      <c r="K807" s="57"/>
      <c r="L807" s="57"/>
      <c r="M807" s="58" t="str">
        <f t="shared" si="78"/>
        <v/>
      </c>
      <c r="N807" s="102"/>
    </row>
    <row r="808" spans="1:14">
      <c r="A808" s="97" t="str">
        <f t="shared" si="75"/>
        <v/>
      </c>
      <c r="B808" s="98" t="str">
        <f t="shared" si="76"/>
        <v/>
      </c>
      <c r="C808" s="99"/>
      <c r="D808" s="100"/>
      <c r="E808" s="100"/>
      <c r="F808" s="57"/>
      <c r="G808" s="58">
        <f t="shared" si="77"/>
        <v>0</v>
      </c>
      <c r="H808" s="58">
        <f>IF(E808="",0,IFERROR(VLOOKUP(E808,档案费管理台账!$D$4:$H$1000,5,0),0))</f>
        <v>0</v>
      </c>
      <c r="I808" s="57"/>
      <c r="J808" s="57"/>
      <c r="K808" s="57"/>
      <c r="L808" s="57"/>
      <c r="M808" s="58" t="str">
        <f t="shared" si="78"/>
        <v/>
      </c>
      <c r="N808" s="102"/>
    </row>
    <row r="809" spans="1:14">
      <c r="A809" s="97" t="str">
        <f t="shared" si="75"/>
        <v/>
      </c>
      <c r="B809" s="98" t="str">
        <f t="shared" si="76"/>
        <v/>
      </c>
      <c r="C809" s="99"/>
      <c r="D809" s="100"/>
      <c r="E809" s="100"/>
      <c r="F809" s="57"/>
      <c r="G809" s="58">
        <f t="shared" si="77"/>
        <v>0</v>
      </c>
      <c r="H809" s="58">
        <f>IF(E809="",0,IFERROR(VLOOKUP(E809,档案费管理台账!$D$4:$H$1000,5,0),0))</f>
        <v>0</v>
      </c>
      <c r="I809" s="57"/>
      <c r="J809" s="57"/>
      <c r="K809" s="57"/>
      <c r="L809" s="57"/>
      <c r="M809" s="58" t="str">
        <f t="shared" si="78"/>
        <v/>
      </c>
      <c r="N809" s="102"/>
    </row>
    <row r="810" spans="1:14">
      <c r="A810" s="97" t="str">
        <f t="shared" si="75"/>
        <v/>
      </c>
      <c r="B810" s="98" t="str">
        <f t="shared" si="76"/>
        <v/>
      </c>
      <c r="C810" s="99"/>
      <c r="D810" s="100"/>
      <c r="E810" s="100"/>
      <c r="F810" s="57"/>
      <c r="G810" s="58">
        <f t="shared" si="77"/>
        <v>0</v>
      </c>
      <c r="H810" s="58">
        <f>IF(E810="",0,IFERROR(VLOOKUP(E810,档案费管理台账!$D$4:$H$1000,5,0),0))</f>
        <v>0</v>
      </c>
      <c r="I810" s="57"/>
      <c r="J810" s="57"/>
      <c r="K810" s="57"/>
      <c r="L810" s="57"/>
      <c r="M810" s="58" t="str">
        <f t="shared" si="78"/>
        <v/>
      </c>
      <c r="N810" s="102"/>
    </row>
    <row r="811" spans="1:14">
      <c r="A811" s="97" t="str">
        <f t="shared" si="75"/>
        <v/>
      </c>
      <c r="B811" s="98" t="str">
        <f t="shared" si="76"/>
        <v/>
      </c>
      <c r="C811" s="99"/>
      <c r="D811" s="100"/>
      <c r="E811" s="100"/>
      <c r="F811" s="57"/>
      <c r="G811" s="58">
        <f t="shared" si="77"/>
        <v>0</v>
      </c>
      <c r="H811" s="58">
        <f>IF(E811="",0,IFERROR(VLOOKUP(E811,档案费管理台账!$D$4:$H$1000,5,0),0))</f>
        <v>0</v>
      </c>
      <c r="I811" s="57"/>
      <c r="J811" s="57"/>
      <c r="K811" s="57"/>
      <c r="L811" s="57"/>
      <c r="M811" s="58" t="str">
        <f t="shared" si="78"/>
        <v/>
      </c>
      <c r="N811" s="102"/>
    </row>
    <row r="812" spans="1:14">
      <c r="A812" s="97" t="str">
        <f t="shared" si="75"/>
        <v/>
      </c>
      <c r="B812" s="98" t="str">
        <f t="shared" si="76"/>
        <v/>
      </c>
      <c r="C812" s="99"/>
      <c r="D812" s="100"/>
      <c r="E812" s="100"/>
      <c r="F812" s="57"/>
      <c r="G812" s="58">
        <f t="shared" si="77"/>
        <v>0</v>
      </c>
      <c r="H812" s="58">
        <f>IF(E812="",0,IFERROR(VLOOKUP(E812,档案费管理台账!$D$4:$H$1000,5,0),0))</f>
        <v>0</v>
      </c>
      <c r="I812" s="57"/>
      <c r="J812" s="57"/>
      <c r="K812" s="57"/>
      <c r="L812" s="57"/>
      <c r="M812" s="58" t="str">
        <f t="shared" si="78"/>
        <v/>
      </c>
      <c r="N812" s="102"/>
    </row>
    <row r="813" spans="1:14">
      <c r="A813" s="97" t="str">
        <f t="shared" ref="A813:A876" si="79">IF(C813="","",ROW()-42)</f>
        <v/>
      </c>
      <c r="B813" s="98" t="str">
        <f t="shared" ref="B813:B876" si="80">IF(C813="","",MONTH(C813)&amp;"月")</f>
        <v/>
      </c>
      <c r="C813" s="99"/>
      <c r="D813" s="100"/>
      <c r="E813" s="100"/>
      <c r="F813" s="57"/>
      <c r="G813" s="58">
        <f t="shared" ref="G813:G876" si="81">IF(F813="",0,F813*$K$41)</f>
        <v>0</v>
      </c>
      <c r="H813" s="58">
        <f>IF(E813="",0,IFERROR(VLOOKUP(E813,档案费管理台账!$D$4:$H$1000,5,0),0))</f>
        <v>0</v>
      </c>
      <c r="I813" s="57"/>
      <c r="J813" s="57"/>
      <c r="K813" s="57"/>
      <c r="L813" s="57"/>
      <c r="M813" s="58" t="str">
        <f t="shared" ref="M813:M876" si="82">IF(C813="","",ROUND(M812+G813-I813-J813-K813-L813-H813,2))</f>
        <v/>
      </c>
      <c r="N813" s="102"/>
    </row>
    <row r="814" spans="1:14">
      <c r="A814" s="97" t="str">
        <f t="shared" si="79"/>
        <v/>
      </c>
      <c r="B814" s="98" t="str">
        <f t="shared" si="80"/>
        <v/>
      </c>
      <c r="C814" s="99"/>
      <c r="D814" s="100"/>
      <c r="E814" s="100"/>
      <c r="F814" s="57"/>
      <c r="G814" s="58">
        <f t="shared" si="81"/>
        <v>0</v>
      </c>
      <c r="H814" s="58">
        <f>IF(E814="",0,IFERROR(VLOOKUP(E814,档案费管理台账!$D$4:$H$1000,5,0),0))</f>
        <v>0</v>
      </c>
      <c r="I814" s="57"/>
      <c r="J814" s="57"/>
      <c r="K814" s="57"/>
      <c r="L814" s="57"/>
      <c r="M814" s="58" t="str">
        <f t="shared" si="82"/>
        <v/>
      </c>
      <c r="N814" s="102"/>
    </row>
    <row r="815" spans="1:14">
      <c r="A815" s="97" t="str">
        <f t="shared" si="79"/>
        <v/>
      </c>
      <c r="B815" s="98" t="str">
        <f t="shared" si="80"/>
        <v/>
      </c>
      <c r="C815" s="99"/>
      <c r="D815" s="100"/>
      <c r="E815" s="100"/>
      <c r="F815" s="57"/>
      <c r="G815" s="58">
        <f t="shared" si="81"/>
        <v>0</v>
      </c>
      <c r="H815" s="58">
        <f>IF(E815="",0,IFERROR(VLOOKUP(E815,档案费管理台账!$D$4:$H$1000,5,0),0))</f>
        <v>0</v>
      </c>
      <c r="I815" s="57"/>
      <c r="J815" s="57"/>
      <c r="K815" s="57"/>
      <c r="L815" s="57"/>
      <c r="M815" s="58" t="str">
        <f t="shared" si="82"/>
        <v/>
      </c>
      <c r="N815" s="102"/>
    </row>
    <row r="816" spans="1:14">
      <c r="A816" s="97" t="str">
        <f t="shared" si="79"/>
        <v/>
      </c>
      <c r="B816" s="98" t="str">
        <f t="shared" si="80"/>
        <v/>
      </c>
      <c r="C816" s="99"/>
      <c r="D816" s="100"/>
      <c r="E816" s="100"/>
      <c r="F816" s="57"/>
      <c r="G816" s="58">
        <f t="shared" si="81"/>
        <v>0</v>
      </c>
      <c r="H816" s="58">
        <f>IF(E816="",0,IFERROR(VLOOKUP(E816,档案费管理台账!$D$4:$H$1000,5,0),0))</f>
        <v>0</v>
      </c>
      <c r="I816" s="57"/>
      <c r="J816" s="57"/>
      <c r="K816" s="57"/>
      <c r="L816" s="57"/>
      <c r="M816" s="58" t="str">
        <f t="shared" si="82"/>
        <v/>
      </c>
      <c r="N816" s="102"/>
    </row>
    <row r="817" spans="1:14">
      <c r="A817" s="97" t="str">
        <f t="shared" si="79"/>
        <v/>
      </c>
      <c r="B817" s="98" t="str">
        <f t="shared" si="80"/>
        <v/>
      </c>
      <c r="C817" s="99"/>
      <c r="D817" s="100"/>
      <c r="E817" s="100"/>
      <c r="F817" s="57"/>
      <c r="G817" s="58">
        <f t="shared" si="81"/>
        <v>0</v>
      </c>
      <c r="H817" s="58">
        <f>IF(E817="",0,IFERROR(VLOOKUP(E817,档案费管理台账!$D$4:$H$1000,5,0),0))</f>
        <v>0</v>
      </c>
      <c r="I817" s="57"/>
      <c r="J817" s="57"/>
      <c r="K817" s="57"/>
      <c r="L817" s="57"/>
      <c r="M817" s="58" t="str">
        <f t="shared" si="82"/>
        <v/>
      </c>
      <c r="N817" s="102"/>
    </row>
    <row r="818" spans="1:14">
      <c r="A818" s="97" t="str">
        <f t="shared" si="79"/>
        <v/>
      </c>
      <c r="B818" s="98" t="str">
        <f t="shared" si="80"/>
        <v/>
      </c>
      <c r="C818" s="99"/>
      <c r="D818" s="100"/>
      <c r="E818" s="100"/>
      <c r="F818" s="57"/>
      <c r="G818" s="58">
        <f t="shared" si="81"/>
        <v>0</v>
      </c>
      <c r="H818" s="58">
        <f>IF(E818="",0,IFERROR(VLOOKUP(E818,档案费管理台账!$D$4:$H$1000,5,0),0))</f>
        <v>0</v>
      </c>
      <c r="I818" s="57"/>
      <c r="J818" s="57"/>
      <c r="K818" s="57"/>
      <c r="L818" s="57"/>
      <c r="M818" s="58" t="str">
        <f t="shared" si="82"/>
        <v/>
      </c>
      <c r="N818" s="102"/>
    </row>
    <row r="819" spans="1:14">
      <c r="A819" s="97" t="str">
        <f t="shared" si="79"/>
        <v/>
      </c>
      <c r="B819" s="98" t="str">
        <f t="shared" si="80"/>
        <v/>
      </c>
      <c r="C819" s="99"/>
      <c r="D819" s="100"/>
      <c r="E819" s="100"/>
      <c r="F819" s="57"/>
      <c r="G819" s="58">
        <f t="shared" si="81"/>
        <v>0</v>
      </c>
      <c r="H819" s="58">
        <f>IF(E819="",0,IFERROR(VLOOKUP(E819,档案费管理台账!$D$4:$H$1000,5,0),0))</f>
        <v>0</v>
      </c>
      <c r="I819" s="57"/>
      <c r="J819" s="57"/>
      <c r="K819" s="57"/>
      <c r="L819" s="57"/>
      <c r="M819" s="58" t="str">
        <f t="shared" si="82"/>
        <v/>
      </c>
      <c r="N819" s="102"/>
    </row>
    <row r="820" spans="1:14">
      <c r="A820" s="97" t="str">
        <f t="shared" si="79"/>
        <v/>
      </c>
      <c r="B820" s="98" t="str">
        <f t="shared" si="80"/>
        <v/>
      </c>
      <c r="C820" s="99"/>
      <c r="D820" s="100"/>
      <c r="E820" s="100"/>
      <c r="F820" s="57"/>
      <c r="G820" s="58">
        <f t="shared" si="81"/>
        <v>0</v>
      </c>
      <c r="H820" s="58">
        <f>IF(E820="",0,IFERROR(VLOOKUP(E820,档案费管理台账!$D$4:$H$1000,5,0),0))</f>
        <v>0</v>
      </c>
      <c r="I820" s="57"/>
      <c r="J820" s="57"/>
      <c r="K820" s="57"/>
      <c r="L820" s="57"/>
      <c r="M820" s="58" t="str">
        <f t="shared" si="82"/>
        <v/>
      </c>
      <c r="N820" s="102"/>
    </row>
    <row r="821" spans="1:14">
      <c r="A821" s="97" t="str">
        <f t="shared" si="79"/>
        <v/>
      </c>
      <c r="B821" s="98" t="str">
        <f t="shared" si="80"/>
        <v/>
      </c>
      <c r="C821" s="99"/>
      <c r="D821" s="100"/>
      <c r="E821" s="100"/>
      <c r="F821" s="57"/>
      <c r="G821" s="58">
        <f t="shared" si="81"/>
        <v>0</v>
      </c>
      <c r="H821" s="58">
        <f>IF(E821="",0,IFERROR(VLOOKUP(E821,档案费管理台账!$D$4:$H$1000,5,0),0))</f>
        <v>0</v>
      </c>
      <c r="I821" s="57"/>
      <c r="J821" s="57"/>
      <c r="K821" s="57"/>
      <c r="L821" s="57"/>
      <c r="M821" s="58" t="str">
        <f t="shared" si="82"/>
        <v/>
      </c>
      <c r="N821" s="102"/>
    </row>
    <row r="822" spans="1:14">
      <c r="A822" s="97" t="str">
        <f t="shared" si="79"/>
        <v/>
      </c>
      <c r="B822" s="98" t="str">
        <f t="shared" si="80"/>
        <v/>
      </c>
      <c r="C822" s="99"/>
      <c r="D822" s="100"/>
      <c r="E822" s="100"/>
      <c r="F822" s="57"/>
      <c r="G822" s="58">
        <f t="shared" si="81"/>
        <v>0</v>
      </c>
      <c r="H822" s="58">
        <f>IF(E822="",0,IFERROR(VLOOKUP(E822,档案费管理台账!$D$4:$H$1000,5,0),0))</f>
        <v>0</v>
      </c>
      <c r="I822" s="57"/>
      <c r="J822" s="57"/>
      <c r="K822" s="57"/>
      <c r="L822" s="57"/>
      <c r="M822" s="58" t="str">
        <f t="shared" si="82"/>
        <v/>
      </c>
      <c r="N822" s="102"/>
    </row>
    <row r="823" spans="1:14">
      <c r="A823" s="97" t="str">
        <f t="shared" si="79"/>
        <v/>
      </c>
      <c r="B823" s="98" t="str">
        <f t="shared" si="80"/>
        <v/>
      </c>
      <c r="C823" s="99"/>
      <c r="D823" s="100"/>
      <c r="E823" s="100"/>
      <c r="F823" s="57"/>
      <c r="G823" s="58">
        <f t="shared" si="81"/>
        <v>0</v>
      </c>
      <c r="H823" s="58">
        <f>IF(E823="",0,IFERROR(VLOOKUP(E823,档案费管理台账!$D$4:$H$1000,5,0),0))</f>
        <v>0</v>
      </c>
      <c r="I823" s="57"/>
      <c r="J823" s="57"/>
      <c r="K823" s="57"/>
      <c r="L823" s="57"/>
      <c r="M823" s="58" t="str">
        <f t="shared" si="82"/>
        <v/>
      </c>
      <c r="N823" s="102"/>
    </row>
    <row r="824" spans="1:14">
      <c r="A824" s="97" t="str">
        <f t="shared" si="79"/>
        <v/>
      </c>
      <c r="B824" s="98" t="str">
        <f t="shared" si="80"/>
        <v/>
      </c>
      <c r="C824" s="99"/>
      <c r="D824" s="100"/>
      <c r="E824" s="100"/>
      <c r="F824" s="57"/>
      <c r="G824" s="58">
        <f t="shared" si="81"/>
        <v>0</v>
      </c>
      <c r="H824" s="58">
        <f>IF(E824="",0,IFERROR(VLOOKUP(E824,档案费管理台账!$D$4:$H$1000,5,0),0))</f>
        <v>0</v>
      </c>
      <c r="I824" s="57"/>
      <c r="J824" s="57"/>
      <c r="K824" s="57"/>
      <c r="L824" s="57"/>
      <c r="M824" s="58" t="str">
        <f t="shared" si="82"/>
        <v/>
      </c>
      <c r="N824" s="102"/>
    </row>
    <row r="825" spans="1:14">
      <c r="A825" s="97" t="str">
        <f t="shared" si="79"/>
        <v/>
      </c>
      <c r="B825" s="98" t="str">
        <f t="shared" si="80"/>
        <v/>
      </c>
      <c r="C825" s="99"/>
      <c r="D825" s="100"/>
      <c r="E825" s="100"/>
      <c r="F825" s="57"/>
      <c r="G825" s="58">
        <f t="shared" si="81"/>
        <v>0</v>
      </c>
      <c r="H825" s="58">
        <f>IF(E825="",0,IFERROR(VLOOKUP(E825,档案费管理台账!$D$4:$H$1000,5,0),0))</f>
        <v>0</v>
      </c>
      <c r="I825" s="57"/>
      <c r="J825" s="57"/>
      <c r="K825" s="57"/>
      <c r="L825" s="57"/>
      <c r="M825" s="58" t="str">
        <f t="shared" si="82"/>
        <v/>
      </c>
      <c r="N825" s="102"/>
    </row>
    <row r="826" spans="1:14">
      <c r="A826" s="97" t="str">
        <f t="shared" si="79"/>
        <v/>
      </c>
      <c r="B826" s="98" t="str">
        <f t="shared" si="80"/>
        <v/>
      </c>
      <c r="C826" s="99"/>
      <c r="D826" s="100"/>
      <c r="E826" s="100"/>
      <c r="F826" s="57"/>
      <c r="G826" s="58">
        <f t="shared" si="81"/>
        <v>0</v>
      </c>
      <c r="H826" s="58">
        <f>IF(E826="",0,IFERROR(VLOOKUP(E826,档案费管理台账!$D$4:$H$1000,5,0),0))</f>
        <v>0</v>
      </c>
      <c r="I826" s="57"/>
      <c r="J826" s="57"/>
      <c r="K826" s="57"/>
      <c r="L826" s="57"/>
      <c r="M826" s="58" t="str">
        <f t="shared" si="82"/>
        <v/>
      </c>
      <c r="N826" s="102"/>
    </row>
    <row r="827" spans="1:14">
      <c r="A827" s="97" t="str">
        <f t="shared" si="79"/>
        <v/>
      </c>
      <c r="B827" s="98" t="str">
        <f t="shared" si="80"/>
        <v/>
      </c>
      <c r="C827" s="99"/>
      <c r="D827" s="100"/>
      <c r="E827" s="100"/>
      <c r="F827" s="57"/>
      <c r="G827" s="58">
        <f t="shared" si="81"/>
        <v>0</v>
      </c>
      <c r="H827" s="58">
        <f>IF(E827="",0,IFERROR(VLOOKUP(E827,档案费管理台账!$D$4:$H$1000,5,0),0))</f>
        <v>0</v>
      </c>
      <c r="I827" s="57"/>
      <c r="J827" s="57"/>
      <c r="K827" s="57"/>
      <c r="L827" s="57"/>
      <c r="M827" s="58" t="str">
        <f t="shared" si="82"/>
        <v/>
      </c>
      <c r="N827" s="102"/>
    </row>
    <row r="828" spans="1:14">
      <c r="A828" s="97" t="str">
        <f t="shared" si="79"/>
        <v/>
      </c>
      <c r="B828" s="98" t="str">
        <f t="shared" si="80"/>
        <v/>
      </c>
      <c r="C828" s="99"/>
      <c r="D828" s="100"/>
      <c r="E828" s="100"/>
      <c r="F828" s="57"/>
      <c r="G828" s="58">
        <f t="shared" si="81"/>
        <v>0</v>
      </c>
      <c r="H828" s="58">
        <f>IF(E828="",0,IFERROR(VLOOKUP(E828,档案费管理台账!$D$4:$H$1000,5,0),0))</f>
        <v>0</v>
      </c>
      <c r="I828" s="57"/>
      <c r="J828" s="57"/>
      <c r="K828" s="57"/>
      <c r="L828" s="57"/>
      <c r="M828" s="58" t="str">
        <f t="shared" si="82"/>
        <v/>
      </c>
      <c r="N828" s="102"/>
    </row>
    <row r="829" spans="1:14">
      <c r="A829" s="97" t="str">
        <f t="shared" si="79"/>
        <v/>
      </c>
      <c r="B829" s="98" t="str">
        <f t="shared" si="80"/>
        <v/>
      </c>
      <c r="C829" s="99"/>
      <c r="D829" s="100"/>
      <c r="E829" s="100"/>
      <c r="F829" s="57"/>
      <c r="G829" s="58">
        <f t="shared" si="81"/>
        <v>0</v>
      </c>
      <c r="H829" s="58">
        <f>IF(E829="",0,IFERROR(VLOOKUP(E829,档案费管理台账!$D$4:$H$1000,5,0),0))</f>
        <v>0</v>
      </c>
      <c r="I829" s="57"/>
      <c r="J829" s="57"/>
      <c r="K829" s="57"/>
      <c r="L829" s="57"/>
      <c r="M829" s="58" t="str">
        <f t="shared" si="82"/>
        <v/>
      </c>
      <c r="N829" s="102"/>
    </row>
    <row r="830" spans="1:14">
      <c r="A830" s="97" t="str">
        <f t="shared" si="79"/>
        <v/>
      </c>
      <c r="B830" s="98" t="str">
        <f t="shared" si="80"/>
        <v/>
      </c>
      <c r="C830" s="99"/>
      <c r="D830" s="100"/>
      <c r="E830" s="100"/>
      <c r="F830" s="57"/>
      <c r="G830" s="58">
        <f t="shared" si="81"/>
        <v>0</v>
      </c>
      <c r="H830" s="58">
        <f>IF(E830="",0,IFERROR(VLOOKUP(E830,档案费管理台账!$D$4:$H$1000,5,0),0))</f>
        <v>0</v>
      </c>
      <c r="I830" s="57"/>
      <c r="J830" s="57"/>
      <c r="K830" s="57"/>
      <c r="L830" s="57"/>
      <c r="M830" s="58" t="str">
        <f t="shared" si="82"/>
        <v/>
      </c>
      <c r="N830" s="102"/>
    </row>
    <row r="831" spans="1:14">
      <c r="A831" s="97" t="str">
        <f t="shared" si="79"/>
        <v/>
      </c>
      <c r="B831" s="98" t="str">
        <f t="shared" si="80"/>
        <v/>
      </c>
      <c r="C831" s="99"/>
      <c r="D831" s="100"/>
      <c r="E831" s="100"/>
      <c r="F831" s="57"/>
      <c r="G831" s="58">
        <f t="shared" si="81"/>
        <v>0</v>
      </c>
      <c r="H831" s="58">
        <f>IF(E831="",0,IFERROR(VLOOKUP(E831,档案费管理台账!$D$4:$H$1000,5,0),0))</f>
        <v>0</v>
      </c>
      <c r="I831" s="57"/>
      <c r="J831" s="57"/>
      <c r="K831" s="57"/>
      <c r="L831" s="57"/>
      <c r="M831" s="58" t="str">
        <f t="shared" si="82"/>
        <v/>
      </c>
      <c r="N831" s="102"/>
    </row>
    <row r="832" spans="1:14">
      <c r="A832" s="97" t="str">
        <f t="shared" si="79"/>
        <v/>
      </c>
      <c r="B832" s="98" t="str">
        <f t="shared" si="80"/>
        <v/>
      </c>
      <c r="C832" s="99"/>
      <c r="D832" s="100"/>
      <c r="E832" s="100"/>
      <c r="F832" s="57"/>
      <c r="G832" s="58">
        <f t="shared" si="81"/>
        <v>0</v>
      </c>
      <c r="H832" s="58">
        <f>IF(E832="",0,IFERROR(VLOOKUP(E832,档案费管理台账!$D$4:$H$1000,5,0),0))</f>
        <v>0</v>
      </c>
      <c r="I832" s="57"/>
      <c r="J832" s="57"/>
      <c r="K832" s="57"/>
      <c r="L832" s="57"/>
      <c r="M832" s="58" t="str">
        <f t="shared" si="82"/>
        <v/>
      </c>
      <c r="N832" s="102"/>
    </row>
    <row r="833" spans="1:14">
      <c r="A833" s="97" t="str">
        <f t="shared" si="79"/>
        <v/>
      </c>
      <c r="B833" s="98" t="str">
        <f t="shared" si="80"/>
        <v/>
      </c>
      <c r="C833" s="99"/>
      <c r="D833" s="100"/>
      <c r="E833" s="100"/>
      <c r="F833" s="57"/>
      <c r="G833" s="58">
        <f t="shared" si="81"/>
        <v>0</v>
      </c>
      <c r="H833" s="58">
        <f>IF(E833="",0,IFERROR(VLOOKUP(E833,档案费管理台账!$D$4:$H$1000,5,0),0))</f>
        <v>0</v>
      </c>
      <c r="I833" s="57"/>
      <c r="J833" s="57"/>
      <c r="K833" s="57"/>
      <c r="L833" s="57"/>
      <c r="M833" s="58" t="str">
        <f t="shared" si="82"/>
        <v/>
      </c>
      <c r="N833" s="102"/>
    </row>
    <row r="834" spans="1:14">
      <c r="A834" s="97" t="str">
        <f t="shared" si="79"/>
        <v/>
      </c>
      <c r="B834" s="98" t="str">
        <f t="shared" si="80"/>
        <v/>
      </c>
      <c r="C834" s="99"/>
      <c r="D834" s="100"/>
      <c r="E834" s="100"/>
      <c r="F834" s="57"/>
      <c r="G834" s="58">
        <f t="shared" si="81"/>
        <v>0</v>
      </c>
      <c r="H834" s="58">
        <f>IF(E834="",0,IFERROR(VLOOKUP(E834,档案费管理台账!$D$4:$H$1000,5,0),0))</f>
        <v>0</v>
      </c>
      <c r="I834" s="57"/>
      <c r="J834" s="57"/>
      <c r="K834" s="57"/>
      <c r="L834" s="57"/>
      <c r="M834" s="58" t="str">
        <f t="shared" si="82"/>
        <v/>
      </c>
      <c r="N834" s="102"/>
    </row>
    <row r="835" spans="1:14">
      <c r="A835" s="97" t="str">
        <f t="shared" si="79"/>
        <v/>
      </c>
      <c r="B835" s="98" t="str">
        <f t="shared" si="80"/>
        <v/>
      </c>
      <c r="C835" s="99"/>
      <c r="D835" s="100"/>
      <c r="E835" s="100"/>
      <c r="F835" s="57"/>
      <c r="G835" s="58">
        <f t="shared" si="81"/>
        <v>0</v>
      </c>
      <c r="H835" s="58">
        <f>IF(E835="",0,IFERROR(VLOOKUP(E835,档案费管理台账!$D$4:$H$1000,5,0),0))</f>
        <v>0</v>
      </c>
      <c r="I835" s="57"/>
      <c r="J835" s="57"/>
      <c r="K835" s="57"/>
      <c r="L835" s="57"/>
      <c r="M835" s="58" t="str">
        <f t="shared" si="82"/>
        <v/>
      </c>
      <c r="N835" s="102"/>
    </row>
    <row r="836" spans="1:14">
      <c r="A836" s="97" t="str">
        <f t="shared" si="79"/>
        <v/>
      </c>
      <c r="B836" s="98" t="str">
        <f t="shared" si="80"/>
        <v/>
      </c>
      <c r="C836" s="99"/>
      <c r="D836" s="100"/>
      <c r="E836" s="100"/>
      <c r="F836" s="57"/>
      <c r="G836" s="58">
        <f t="shared" si="81"/>
        <v>0</v>
      </c>
      <c r="H836" s="58">
        <f>IF(E836="",0,IFERROR(VLOOKUP(E836,档案费管理台账!$D$4:$H$1000,5,0),0))</f>
        <v>0</v>
      </c>
      <c r="I836" s="57"/>
      <c r="J836" s="57"/>
      <c r="K836" s="57"/>
      <c r="L836" s="57"/>
      <c r="M836" s="58" t="str">
        <f t="shared" si="82"/>
        <v/>
      </c>
      <c r="N836" s="102"/>
    </row>
    <row r="837" spans="1:14">
      <c r="A837" s="97" t="str">
        <f t="shared" si="79"/>
        <v/>
      </c>
      <c r="B837" s="98" t="str">
        <f t="shared" si="80"/>
        <v/>
      </c>
      <c r="C837" s="99"/>
      <c r="D837" s="100"/>
      <c r="E837" s="100"/>
      <c r="F837" s="57"/>
      <c r="G837" s="58">
        <f t="shared" si="81"/>
        <v>0</v>
      </c>
      <c r="H837" s="58">
        <f>IF(E837="",0,IFERROR(VLOOKUP(E837,档案费管理台账!$D$4:$H$1000,5,0),0))</f>
        <v>0</v>
      </c>
      <c r="I837" s="57"/>
      <c r="J837" s="57"/>
      <c r="K837" s="57"/>
      <c r="L837" s="57"/>
      <c r="M837" s="58" t="str">
        <f t="shared" si="82"/>
        <v/>
      </c>
      <c r="N837" s="102"/>
    </row>
    <row r="838" spans="1:14">
      <c r="A838" s="97" t="str">
        <f t="shared" si="79"/>
        <v/>
      </c>
      <c r="B838" s="98" t="str">
        <f t="shared" si="80"/>
        <v/>
      </c>
      <c r="C838" s="99"/>
      <c r="D838" s="100"/>
      <c r="E838" s="100"/>
      <c r="F838" s="57"/>
      <c r="G838" s="58">
        <f t="shared" si="81"/>
        <v>0</v>
      </c>
      <c r="H838" s="58">
        <f>IF(E838="",0,IFERROR(VLOOKUP(E838,档案费管理台账!$D$4:$H$1000,5,0),0))</f>
        <v>0</v>
      </c>
      <c r="I838" s="57"/>
      <c r="J838" s="57"/>
      <c r="K838" s="57"/>
      <c r="L838" s="57"/>
      <c r="M838" s="58" t="str">
        <f t="shared" si="82"/>
        <v/>
      </c>
      <c r="N838" s="102"/>
    </row>
    <row r="839" spans="1:14">
      <c r="A839" s="97" t="str">
        <f t="shared" si="79"/>
        <v/>
      </c>
      <c r="B839" s="98" t="str">
        <f t="shared" si="80"/>
        <v/>
      </c>
      <c r="C839" s="99"/>
      <c r="D839" s="100"/>
      <c r="E839" s="100"/>
      <c r="F839" s="57"/>
      <c r="G839" s="58">
        <f t="shared" si="81"/>
        <v>0</v>
      </c>
      <c r="H839" s="58">
        <f>IF(E839="",0,IFERROR(VLOOKUP(E839,档案费管理台账!$D$4:$H$1000,5,0),0))</f>
        <v>0</v>
      </c>
      <c r="I839" s="57"/>
      <c r="J839" s="57"/>
      <c r="K839" s="57"/>
      <c r="L839" s="57"/>
      <c r="M839" s="58" t="str">
        <f t="shared" si="82"/>
        <v/>
      </c>
      <c r="N839" s="102"/>
    </row>
    <row r="840" spans="1:14">
      <c r="A840" s="97" t="str">
        <f t="shared" si="79"/>
        <v/>
      </c>
      <c r="B840" s="98" t="str">
        <f t="shared" si="80"/>
        <v/>
      </c>
      <c r="C840" s="99"/>
      <c r="D840" s="100"/>
      <c r="E840" s="100"/>
      <c r="F840" s="57"/>
      <c r="G840" s="58">
        <f t="shared" si="81"/>
        <v>0</v>
      </c>
      <c r="H840" s="58">
        <f>IF(E840="",0,IFERROR(VLOOKUP(E840,档案费管理台账!$D$4:$H$1000,5,0),0))</f>
        <v>0</v>
      </c>
      <c r="I840" s="57"/>
      <c r="J840" s="57"/>
      <c r="K840" s="57"/>
      <c r="L840" s="57"/>
      <c r="M840" s="58" t="str">
        <f t="shared" si="82"/>
        <v/>
      </c>
      <c r="N840" s="102"/>
    </row>
    <row r="841" spans="1:14">
      <c r="A841" s="97" t="str">
        <f t="shared" si="79"/>
        <v/>
      </c>
      <c r="B841" s="98" t="str">
        <f t="shared" si="80"/>
        <v/>
      </c>
      <c r="C841" s="99"/>
      <c r="D841" s="100"/>
      <c r="E841" s="100"/>
      <c r="F841" s="57"/>
      <c r="G841" s="58">
        <f t="shared" si="81"/>
        <v>0</v>
      </c>
      <c r="H841" s="58">
        <f>IF(E841="",0,IFERROR(VLOOKUP(E841,档案费管理台账!$D$4:$H$1000,5,0),0))</f>
        <v>0</v>
      </c>
      <c r="I841" s="57"/>
      <c r="J841" s="57"/>
      <c r="K841" s="57"/>
      <c r="L841" s="57"/>
      <c r="M841" s="58" t="str">
        <f t="shared" si="82"/>
        <v/>
      </c>
      <c r="N841" s="102"/>
    </row>
    <row r="842" spans="1:14">
      <c r="A842" s="97" t="str">
        <f t="shared" si="79"/>
        <v/>
      </c>
      <c r="B842" s="98" t="str">
        <f t="shared" si="80"/>
        <v/>
      </c>
      <c r="C842" s="99"/>
      <c r="D842" s="100"/>
      <c r="E842" s="100"/>
      <c r="F842" s="57"/>
      <c r="G842" s="58">
        <f t="shared" si="81"/>
        <v>0</v>
      </c>
      <c r="H842" s="58">
        <f>IF(E842="",0,IFERROR(VLOOKUP(E842,档案费管理台账!$D$4:$H$1000,5,0),0))</f>
        <v>0</v>
      </c>
      <c r="I842" s="57"/>
      <c r="J842" s="57"/>
      <c r="K842" s="57"/>
      <c r="L842" s="57"/>
      <c r="M842" s="58" t="str">
        <f t="shared" si="82"/>
        <v/>
      </c>
      <c r="N842" s="102"/>
    </row>
    <row r="843" spans="1:14">
      <c r="A843" s="97" t="str">
        <f t="shared" si="79"/>
        <v/>
      </c>
      <c r="B843" s="98" t="str">
        <f t="shared" si="80"/>
        <v/>
      </c>
      <c r="C843" s="99"/>
      <c r="D843" s="100"/>
      <c r="E843" s="100"/>
      <c r="F843" s="57"/>
      <c r="G843" s="58">
        <f t="shared" si="81"/>
        <v>0</v>
      </c>
      <c r="H843" s="58">
        <f>IF(E843="",0,IFERROR(VLOOKUP(E843,档案费管理台账!$D$4:$H$1000,5,0),0))</f>
        <v>0</v>
      </c>
      <c r="I843" s="57"/>
      <c r="J843" s="57"/>
      <c r="K843" s="57"/>
      <c r="L843" s="57"/>
      <c r="M843" s="58" t="str">
        <f t="shared" si="82"/>
        <v/>
      </c>
      <c r="N843" s="102"/>
    </row>
    <row r="844" spans="1:14">
      <c r="A844" s="97" t="str">
        <f t="shared" si="79"/>
        <v/>
      </c>
      <c r="B844" s="98" t="str">
        <f t="shared" si="80"/>
        <v/>
      </c>
      <c r="C844" s="99"/>
      <c r="D844" s="100"/>
      <c r="E844" s="100"/>
      <c r="F844" s="57"/>
      <c r="G844" s="58">
        <f t="shared" si="81"/>
        <v>0</v>
      </c>
      <c r="H844" s="58">
        <f>IF(E844="",0,IFERROR(VLOOKUP(E844,档案费管理台账!$D$4:$H$1000,5,0),0))</f>
        <v>0</v>
      </c>
      <c r="I844" s="57"/>
      <c r="J844" s="57"/>
      <c r="K844" s="57"/>
      <c r="L844" s="57"/>
      <c r="M844" s="58" t="str">
        <f t="shared" si="82"/>
        <v/>
      </c>
      <c r="N844" s="102"/>
    </row>
    <row r="845" spans="1:14">
      <c r="A845" s="97" t="str">
        <f t="shared" si="79"/>
        <v/>
      </c>
      <c r="B845" s="98" t="str">
        <f t="shared" si="80"/>
        <v/>
      </c>
      <c r="C845" s="99"/>
      <c r="D845" s="100"/>
      <c r="E845" s="100"/>
      <c r="F845" s="57"/>
      <c r="G845" s="58">
        <f t="shared" si="81"/>
        <v>0</v>
      </c>
      <c r="H845" s="58">
        <f>IF(E845="",0,IFERROR(VLOOKUP(E845,档案费管理台账!$D$4:$H$1000,5,0),0))</f>
        <v>0</v>
      </c>
      <c r="I845" s="57"/>
      <c r="J845" s="57"/>
      <c r="K845" s="57"/>
      <c r="L845" s="57"/>
      <c r="M845" s="58" t="str">
        <f t="shared" si="82"/>
        <v/>
      </c>
      <c r="N845" s="102"/>
    </row>
    <row r="846" spans="1:14">
      <c r="A846" s="97" t="str">
        <f t="shared" si="79"/>
        <v/>
      </c>
      <c r="B846" s="98" t="str">
        <f t="shared" si="80"/>
        <v/>
      </c>
      <c r="C846" s="99"/>
      <c r="D846" s="100"/>
      <c r="E846" s="100"/>
      <c r="F846" s="57"/>
      <c r="G846" s="58">
        <f t="shared" si="81"/>
        <v>0</v>
      </c>
      <c r="H846" s="58">
        <f>IF(E846="",0,IFERROR(VLOOKUP(E846,档案费管理台账!$D$4:$H$1000,5,0),0))</f>
        <v>0</v>
      </c>
      <c r="I846" s="57"/>
      <c r="J846" s="57"/>
      <c r="K846" s="57"/>
      <c r="L846" s="57"/>
      <c r="M846" s="58" t="str">
        <f t="shared" si="82"/>
        <v/>
      </c>
      <c r="N846" s="102"/>
    </row>
    <row r="847" spans="1:14">
      <c r="A847" s="97" t="str">
        <f t="shared" si="79"/>
        <v/>
      </c>
      <c r="B847" s="98" t="str">
        <f t="shared" si="80"/>
        <v/>
      </c>
      <c r="C847" s="99"/>
      <c r="D847" s="100"/>
      <c r="E847" s="100"/>
      <c r="F847" s="57"/>
      <c r="G847" s="58">
        <f t="shared" si="81"/>
        <v>0</v>
      </c>
      <c r="H847" s="58">
        <f>IF(E847="",0,IFERROR(VLOOKUP(E847,档案费管理台账!$D$4:$H$1000,5,0),0))</f>
        <v>0</v>
      </c>
      <c r="I847" s="57"/>
      <c r="J847" s="57"/>
      <c r="K847" s="57"/>
      <c r="L847" s="57"/>
      <c r="M847" s="58" t="str">
        <f t="shared" si="82"/>
        <v/>
      </c>
      <c r="N847" s="102"/>
    </row>
    <row r="848" spans="1:14">
      <c r="A848" s="97" t="str">
        <f t="shared" si="79"/>
        <v/>
      </c>
      <c r="B848" s="98" t="str">
        <f t="shared" si="80"/>
        <v/>
      </c>
      <c r="C848" s="99"/>
      <c r="D848" s="100"/>
      <c r="E848" s="100"/>
      <c r="F848" s="57"/>
      <c r="G848" s="58">
        <f t="shared" si="81"/>
        <v>0</v>
      </c>
      <c r="H848" s="58">
        <f>IF(E848="",0,IFERROR(VLOOKUP(E848,档案费管理台账!$D$4:$H$1000,5,0),0))</f>
        <v>0</v>
      </c>
      <c r="I848" s="57"/>
      <c r="J848" s="57"/>
      <c r="K848" s="57"/>
      <c r="L848" s="57"/>
      <c r="M848" s="58" t="str">
        <f t="shared" si="82"/>
        <v/>
      </c>
      <c r="N848" s="102"/>
    </row>
    <row r="849" spans="1:14">
      <c r="A849" s="97" t="str">
        <f t="shared" si="79"/>
        <v/>
      </c>
      <c r="B849" s="98" t="str">
        <f t="shared" si="80"/>
        <v/>
      </c>
      <c r="C849" s="99"/>
      <c r="D849" s="100"/>
      <c r="E849" s="100"/>
      <c r="F849" s="57"/>
      <c r="G849" s="58">
        <f t="shared" si="81"/>
        <v>0</v>
      </c>
      <c r="H849" s="58">
        <f>IF(E849="",0,IFERROR(VLOOKUP(E849,档案费管理台账!$D$4:$H$1000,5,0),0))</f>
        <v>0</v>
      </c>
      <c r="I849" s="57"/>
      <c r="J849" s="57"/>
      <c r="K849" s="57"/>
      <c r="L849" s="57"/>
      <c r="M849" s="58" t="str">
        <f t="shared" si="82"/>
        <v/>
      </c>
      <c r="N849" s="102"/>
    </row>
    <row r="850" spans="1:14">
      <c r="A850" s="97" t="str">
        <f t="shared" si="79"/>
        <v/>
      </c>
      <c r="B850" s="98" t="str">
        <f t="shared" si="80"/>
        <v/>
      </c>
      <c r="C850" s="99"/>
      <c r="D850" s="100"/>
      <c r="E850" s="100"/>
      <c r="F850" s="57"/>
      <c r="G850" s="58">
        <f t="shared" si="81"/>
        <v>0</v>
      </c>
      <c r="H850" s="58">
        <f>IF(E850="",0,IFERROR(VLOOKUP(E850,档案费管理台账!$D$4:$H$1000,5,0),0))</f>
        <v>0</v>
      </c>
      <c r="I850" s="57"/>
      <c r="J850" s="57"/>
      <c r="K850" s="57"/>
      <c r="L850" s="57"/>
      <c r="M850" s="58" t="str">
        <f t="shared" si="82"/>
        <v/>
      </c>
      <c r="N850" s="102"/>
    </row>
    <row r="851" spans="1:14">
      <c r="A851" s="97" t="str">
        <f t="shared" si="79"/>
        <v/>
      </c>
      <c r="B851" s="98" t="str">
        <f t="shared" si="80"/>
        <v/>
      </c>
      <c r="C851" s="99"/>
      <c r="D851" s="100"/>
      <c r="E851" s="100"/>
      <c r="F851" s="57"/>
      <c r="G851" s="58">
        <f t="shared" si="81"/>
        <v>0</v>
      </c>
      <c r="H851" s="58">
        <f>IF(E851="",0,IFERROR(VLOOKUP(E851,档案费管理台账!$D$4:$H$1000,5,0),0))</f>
        <v>0</v>
      </c>
      <c r="I851" s="57"/>
      <c r="J851" s="57"/>
      <c r="K851" s="57"/>
      <c r="L851" s="57"/>
      <c r="M851" s="58" t="str">
        <f t="shared" si="82"/>
        <v/>
      </c>
      <c r="N851" s="102"/>
    </row>
    <row r="852" spans="1:14">
      <c r="A852" s="97" t="str">
        <f t="shared" si="79"/>
        <v/>
      </c>
      <c r="B852" s="98" t="str">
        <f t="shared" si="80"/>
        <v/>
      </c>
      <c r="C852" s="99"/>
      <c r="D852" s="100"/>
      <c r="E852" s="100"/>
      <c r="F852" s="57"/>
      <c r="G852" s="58">
        <f t="shared" si="81"/>
        <v>0</v>
      </c>
      <c r="H852" s="58">
        <f>IF(E852="",0,IFERROR(VLOOKUP(E852,档案费管理台账!$D$4:$H$1000,5,0),0))</f>
        <v>0</v>
      </c>
      <c r="I852" s="57"/>
      <c r="J852" s="57"/>
      <c r="K852" s="57"/>
      <c r="L852" s="57"/>
      <c r="M852" s="58" t="str">
        <f t="shared" si="82"/>
        <v/>
      </c>
      <c r="N852" s="102"/>
    </row>
    <row r="853" spans="1:14">
      <c r="A853" s="97" t="str">
        <f t="shared" si="79"/>
        <v/>
      </c>
      <c r="B853" s="98" t="str">
        <f t="shared" si="80"/>
        <v/>
      </c>
      <c r="C853" s="99"/>
      <c r="D853" s="100"/>
      <c r="E853" s="100"/>
      <c r="F853" s="57"/>
      <c r="G853" s="58">
        <f t="shared" si="81"/>
        <v>0</v>
      </c>
      <c r="H853" s="58">
        <f>IF(E853="",0,IFERROR(VLOOKUP(E853,档案费管理台账!$D$4:$H$1000,5,0),0))</f>
        <v>0</v>
      </c>
      <c r="I853" s="57"/>
      <c r="J853" s="57"/>
      <c r="K853" s="57"/>
      <c r="L853" s="57"/>
      <c r="M853" s="58" t="str">
        <f t="shared" si="82"/>
        <v/>
      </c>
      <c r="N853" s="102"/>
    </row>
    <row r="854" spans="1:14">
      <c r="A854" s="97" t="str">
        <f t="shared" si="79"/>
        <v/>
      </c>
      <c r="B854" s="98" t="str">
        <f t="shared" si="80"/>
        <v/>
      </c>
      <c r="C854" s="99"/>
      <c r="D854" s="100"/>
      <c r="E854" s="100"/>
      <c r="F854" s="57"/>
      <c r="G854" s="58">
        <f t="shared" si="81"/>
        <v>0</v>
      </c>
      <c r="H854" s="58">
        <f>IF(E854="",0,IFERROR(VLOOKUP(E854,档案费管理台账!$D$4:$H$1000,5,0),0))</f>
        <v>0</v>
      </c>
      <c r="I854" s="57"/>
      <c r="J854" s="57"/>
      <c r="K854" s="57"/>
      <c r="L854" s="57"/>
      <c r="M854" s="58" t="str">
        <f t="shared" si="82"/>
        <v/>
      </c>
      <c r="N854" s="102"/>
    </row>
    <row r="855" spans="1:14">
      <c r="A855" s="97" t="str">
        <f t="shared" si="79"/>
        <v/>
      </c>
      <c r="B855" s="98" t="str">
        <f t="shared" si="80"/>
        <v/>
      </c>
      <c r="C855" s="99"/>
      <c r="D855" s="100"/>
      <c r="E855" s="100"/>
      <c r="F855" s="57"/>
      <c r="G855" s="58">
        <f t="shared" si="81"/>
        <v>0</v>
      </c>
      <c r="H855" s="58">
        <f>IF(E855="",0,IFERROR(VLOOKUP(E855,档案费管理台账!$D$4:$H$1000,5,0),0))</f>
        <v>0</v>
      </c>
      <c r="I855" s="57"/>
      <c r="J855" s="57"/>
      <c r="K855" s="57"/>
      <c r="L855" s="57"/>
      <c r="M855" s="58" t="str">
        <f t="shared" si="82"/>
        <v/>
      </c>
      <c r="N855" s="102"/>
    </row>
    <row r="856" spans="1:14">
      <c r="A856" s="97" t="str">
        <f t="shared" si="79"/>
        <v/>
      </c>
      <c r="B856" s="98" t="str">
        <f t="shared" si="80"/>
        <v/>
      </c>
      <c r="C856" s="99"/>
      <c r="D856" s="100"/>
      <c r="E856" s="100"/>
      <c r="F856" s="57"/>
      <c r="G856" s="58">
        <f t="shared" si="81"/>
        <v>0</v>
      </c>
      <c r="H856" s="58">
        <f>IF(E856="",0,IFERROR(VLOOKUP(E856,档案费管理台账!$D$4:$H$1000,5,0),0))</f>
        <v>0</v>
      </c>
      <c r="I856" s="57"/>
      <c r="J856" s="57"/>
      <c r="K856" s="57"/>
      <c r="L856" s="57"/>
      <c r="M856" s="58" t="str">
        <f t="shared" si="82"/>
        <v/>
      </c>
      <c r="N856" s="102"/>
    </row>
    <row r="857" spans="1:14">
      <c r="A857" s="97" t="str">
        <f t="shared" si="79"/>
        <v/>
      </c>
      <c r="B857" s="98" t="str">
        <f t="shared" si="80"/>
        <v/>
      </c>
      <c r="C857" s="99"/>
      <c r="D857" s="100"/>
      <c r="E857" s="100"/>
      <c r="F857" s="57"/>
      <c r="G857" s="58">
        <f t="shared" si="81"/>
        <v>0</v>
      </c>
      <c r="H857" s="58">
        <f>IF(E857="",0,IFERROR(VLOOKUP(E857,档案费管理台账!$D$4:$H$1000,5,0),0))</f>
        <v>0</v>
      </c>
      <c r="I857" s="57"/>
      <c r="J857" s="57"/>
      <c r="K857" s="57"/>
      <c r="L857" s="57"/>
      <c r="M857" s="58" t="str">
        <f t="shared" si="82"/>
        <v/>
      </c>
      <c r="N857" s="102"/>
    </row>
    <row r="858" spans="1:14">
      <c r="A858" s="97" t="str">
        <f t="shared" si="79"/>
        <v/>
      </c>
      <c r="B858" s="98" t="str">
        <f t="shared" si="80"/>
        <v/>
      </c>
      <c r="C858" s="99"/>
      <c r="D858" s="100"/>
      <c r="E858" s="100"/>
      <c r="F858" s="57"/>
      <c r="G858" s="58">
        <f t="shared" si="81"/>
        <v>0</v>
      </c>
      <c r="H858" s="58">
        <f>IF(E858="",0,IFERROR(VLOOKUP(E858,档案费管理台账!$D$4:$H$1000,5,0),0))</f>
        <v>0</v>
      </c>
      <c r="I858" s="57"/>
      <c r="J858" s="57"/>
      <c r="K858" s="57"/>
      <c r="L858" s="57"/>
      <c r="M858" s="58" t="str">
        <f t="shared" si="82"/>
        <v/>
      </c>
      <c r="N858" s="102"/>
    </row>
    <row r="859" spans="1:14">
      <c r="A859" s="97" t="str">
        <f t="shared" si="79"/>
        <v/>
      </c>
      <c r="B859" s="98" t="str">
        <f t="shared" si="80"/>
        <v/>
      </c>
      <c r="C859" s="99"/>
      <c r="D859" s="100"/>
      <c r="E859" s="100"/>
      <c r="F859" s="57"/>
      <c r="G859" s="58">
        <f t="shared" si="81"/>
        <v>0</v>
      </c>
      <c r="H859" s="58">
        <f>IF(E859="",0,IFERROR(VLOOKUP(E859,档案费管理台账!$D$4:$H$1000,5,0),0))</f>
        <v>0</v>
      </c>
      <c r="I859" s="57"/>
      <c r="J859" s="57"/>
      <c r="K859" s="57"/>
      <c r="L859" s="57"/>
      <c r="M859" s="58" t="str">
        <f t="shared" si="82"/>
        <v/>
      </c>
      <c r="N859" s="102"/>
    </row>
    <row r="860" spans="1:14">
      <c r="A860" s="97" t="str">
        <f t="shared" si="79"/>
        <v/>
      </c>
      <c r="B860" s="98" t="str">
        <f t="shared" si="80"/>
        <v/>
      </c>
      <c r="C860" s="99"/>
      <c r="D860" s="100"/>
      <c r="E860" s="100"/>
      <c r="F860" s="57"/>
      <c r="G860" s="58">
        <f t="shared" si="81"/>
        <v>0</v>
      </c>
      <c r="H860" s="58">
        <f>IF(E860="",0,IFERROR(VLOOKUP(E860,档案费管理台账!$D$4:$H$1000,5,0),0))</f>
        <v>0</v>
      </c>
      <c r="I860" s="57"/>
      <c r="J860" s="57"/>
      <c r="K860" s="57"/>
      <c r="L860" s="57"/>
      <c r="M860" s="58" t="str">
        <f t="shared" si="82"/>
        <v/>
      </c>
      <c r="N860" s="102"/>
    </row>
    <row r="861" spans="1:14">
      <c r="A861" s="97" t="str">
        <f t="shared" si="79"/>
        <v/>
      </c>
      <c r="B861" s="98" t="str">
        <f t="shared" si="80"/>
        <v/>
      </c>
      <c r="C861" s="99"/>
      <c r="D861" s="100"/>
      <c r="E861" s="100"/>
      <c r="F861" s="57"/>
      <c r="G861" s="58">
        <f t="shared" si="81"/>
        <v>0</v>
      </c>
      <c r="H861" s="58">
        <f>IF(E861="",0,IFERROR(VLOOKUP(E861,档案费管理台账!$D$4:$H$1000,5,0),0))</f>
        <v>0</v>
      </c>
      <c r="I861" s="57"/>
      <c r="J861" s="57"/>
      <c r="K861" s="57"/>
      <c r="L861" s="57"/>
      <c r="M861" s="58" t="str">
        <f t="shared" si="82"/>
        <v/>
      </c>
      <c r="N861" s="102"/>
    </row>
    <row r="862" spans="1:14">
      <c r="A862" s="97" t="str">
        <f t="shared" si="79"/>
        <v/>
      </c>
      <c r="B862" s="98" t="str">
        <f t="shared" si="80"/>
        <v/>
      </c>
      <c r="C862" s="99"/>
      <c r="D862" s="100"/>
      <c r="E862" s="100"/>
      <c r="F862" s="57"/>
      <c r="G862" s="58">
        <f t="shared" si="81"/>
        <v>0</v>
      </c>
      <c r="H862" s="58">
        <f>IF(E862="",0,IFERROR(VLOOKUP(E862,档案费管理台账!$D$4:$H$1000,5,0),0))</f>
        <v>0</v>
      </c>
      <c r="I862" s="57"/>
      <c r="J862" s="57"/>
      <c r="K862" s="57"/>
      <c r="L862" s="57"/>
      <c r="M862" s="58" t="str">
        <f t="shared" si="82"/>
        <v/>
      </c>
      <c r="N862" s="102"/>
    </row>
    <row r="863" spans="1:14">
      <c r="A863" s="97" t="str">
        <f t="shared" si="79"/>
        <v/>
      </c>
      <c r="B863" s="98" t="str">
        <f t="shared" si="80"/>
        <v/>
      </c>
      <c r="C863" s="99"/>
      <c r="D863" s="100"/>
      <c r="E863" s="100"/>
      <c r="F863" s="57"/>
      <c r="G863" s="58">
        <f t="shared" si="81"/>
        <v>0</v>
      </c>
      <c r="H863" s="58">
        <f>IF(E863="",0,IFERROR(VLOOKUP(E863,档案费管理台账!$D$4:$H$1000,5,0),0))</f>
        <v>0</v>
      </c>
      <c r="I863" s="57"/>
      <c r="J863" s="57"/>
      <c r="K863" s="57"/>
      <c r="L863" s="57"/>
      <c r="M863" s="58" t="str">
        <f t="shared" si="82"/>
        <v/>
      </c>
      <c r="N863" s="102"/>
    </row>
    <row r="864" spans="1:14">
      <c r="A864" s="97" t="str">
        <f t="shared" si="79"/>
        <v/>
      </c>
      <c r="B864" s="98" t="str">
        <f t="shared" si="80"/>
        <v/>
      </c>
      <c r="C864" s="99"/>
      <c r="D864" s="100"/>
      <c r="E864" s="100"/>
      <c r="F864" s="57"/>
      <c r="G864" s="58">
        <f t="shared" si="81"/>
        <v>0</v>
      </c>
      <c r="H864" s="58">
        <f>IF(E864="",0,IFERROR(VLOOKUP(E864,档案费管理台账!$D$4:$H$1000,5,0),0))</f>
        <v>0</v>
      </c>
      <c r="I864" s="57"/>
      <c r="J864" s="57"/>
      <c r="K864" s="57"/>
      <c r="L864" s="57"/>
      <c r="M864" s="58" t="str">
        <f t="shared" si="82"/>
        <v/>
      </c>
      <c r="N864" s="102"/>
    </row>
    <row r="865" spans="1:14">
      <c r="A865" s="97" t="str">
        <f t="shared" si="79"/>
        <v/>
      </c>
      <c r="B865" s="98" t="str">
        <f t="shared" si="80"/>
        <v/>
      </c>
      <c r="C865" s="99"/>
      <c r="D865" s="100"/>
      <c r="E865" s="100"/>
      <c r="F865" s="57"/>
      <c r="G865" s="58">
        <f t="shared" si="81"/>
        <v>0</v>
      </c>
      <c r="H865" s="58">
        <f>IF(E865="",0,IFERROR(VLOOKUP(E865,档案费管理台账!$D$4:$H$1000,5,0),0))</f>
        <v>0</v>
      </c>
      <c r="I865" s="57"/>
      <c r="J865" s="57"/>
      <c r="K865" s="57"/>
      <c r="L865" s="57"/>
      <c r="M865" s="58" t="str">
        <f t="shared" si="82"/>
        <v/>
      </c>
      <c r="N865" s="102"/>
    </row>
    <row r="866" spans="1:14">
      <c r="A866" s="97" t="str">
        <f t="shared" si="79"/>
        <v/>
      </c>
      <c r="B866" s="98" t="str">
        <f t="shared" si="80"/>
        <v/>
      </c>
      <c r="C866" s="99"/>
      <c r="D866" s="100"/>
      <c r="E866" s="100"/>
      <c r="F866" s="57"/>
      <c r="G866" s="58">
        <f t="shared" si="81"/>
        <v>0</v>
      </c>
      <c r="H866" s="58">
        <f>IF(E866="",0,IFERROR(VLOOKUP(E866,档案费管理台账!$D$4:$H$1000,5,0),0))</f>
        <v>0</v>
      </c>
      <c r="I866" s="57"/>
      <c r="J866" s="57"/>
      <c r="K866" s="57"/>
      <c r="L866" s="57"/>
      <c r="M866" s="58" t="str">
        <f t="shared" si="82"/>
        <v/>
      </c>
      <c r="N866" s="102"/>
    </row>
    <row r="867" spans="1:14">
      <c r="A867" s="97" t="str">
        <f t="shared" si="79"/>
        <v/>
      </c>
      <c r="B867" s="98" t="str">
        <f t="shared" si="80"/>
        <v/>
      </c>
      <c r="C867" s="99"/>
      <c r="D867" s="100"/>
      <c r="E867" s="100"/>
      <c r="F867" s="57"/>
      <c r="G867" s="58">
        <f t="shared" si="81"/>
        <v>0</v>
      </c>
      <c r="H867" s="58">
        <f>IF(E867="",0,IFERROR(VLOOKUP(E867,档案费管理台账!$D$4:$H$1000,5,0),0))</f>
        <v>0</v>
      </c>
      <c r="I867" s="57"/>
      <c r="J867" s="57"/>
      <c r="K867" s="57"/>
      <c r="L867" s="57"/>
      <c r="M867" s="58" t="str">
        <f t="shared" si="82"/>
        <v/>
      </c>
      <c r="N867" s="102"/>
    </row>
    <row r="868" spans="1:14">
      <c r="A868" s="97" t="str">
        <f t="shared" si="79"/>
        <v/>
      </c>
      <c r="B868" s="98" t="str">
        <f t="shared" si="80"/>
        <v/>
      </c>
      <c r="C868" s="99"/>
      <c r="D868" s="100"/>
      <c r="E868" s="100"/>
      <c r="F868" s="57"/>
      <c r="G868" s="58">
        <f t="shared" si="81"/>
        <v>0</v>
      </c>
      <c r="H868" s="58">
        <f>IF(E868="",0,IFERROR(VLOOKUP(E868,档案费管理台账!$D$4:$H$1000,5,0),0))</f>
        <v>0</v>
      </c>
      <c r="I868" s="57"/>
      <c r="J868" s="57"/>
      <c r="K868" s="57"/>
      <c r="L868" s="57"/>
      <c r="M868" s="58" t="str">
        <f t="shared" si="82"/>
        <v/>
      </c>
      <c r="N868" s="102"/>
    </row>
    <row r="869" spans="1:14">
      <c r="A869" s="97" t="str">
        <f t="shared" si="79"/>
        <v/>
      </c>
      <c r="B869" s="98" t="str">
        <f t="shared" si="80"/>
        <v/>
      </c>
      <c r="C869" s="99"/>
      <c r="D869" s="100"/>
      <c r="E869" s="100"/>
      <c r="F869" s="57"/>
      <c r="G869" s="58">
        <f t="shared" si="81"/>
        <v>0</v>
      </c>
      <c r="H869" s="58">
        <f>IF(E869="",0,IFERROR(VLOOKUP(E869,档案费管理台账!$D$4:$H$1000,5,0),0))</f>
        <v>0</v>
      </c>
      <c r="I869" s="57"/>
      <c r="J869" s="57"/>
      <c r="K869" s="57"/>
      <c r="L869" s="57"/>
      <c r="M869" s="58" t="str">
        <f t="shared" si="82"/>
        <v/>
      </c>
      <c r="N869" s="102"/>
    </row>
    <row r="870" spans="1:14">
      <c r="A870" s="97" t="str">
        <f t="shared" si="79"/>
        <v/>
      </c>
      <c r="B870" s="98" t="str">
        <f t="shared" si="80"/>
        <v/>
      </c>
      <c r="C870" s="99"/>
      <c r="D870" s="100"/>
      <c r="E870" s="100"/>
      <c r="F870" s="57"/>
      <c r="G870" s="58">
        <f t="shared" si="81"/>
        <v>0</v>
      </c>
      <c r="H870" s="58">
        <f>IF(E870="",0,IFERROR(VLOOKUP(E870,档案费管理台账!$D$4:$H$1000,5,0),0))</f>
        <v>0</v>
      </c>
      <c r="I870" s="57"/>
      <c r="J870" s="57"/>
      <c r="K870" s="57"/>
      <c r="L870" s="57"/>
      <c r="M870" s="58" t="str">
        <f t="shared" si="82"/>
        <v/>
      </c>
      <c r="N870" s="102"/>
    </row>
    <row r="871" spans="1:14">
      <c r="A871" s="97" t="str">
        <f t="shared" si="79"/>
        <v/>
      </c>
      <c r="B871" s="98" t="str">
        <f t="shared" si="80"/>
        <v/>
      </c>
      <c r="C871" s="99"/>
      <c r="D871" s="100"/>
      <c r="E871" s="100"/>
      <c r="F871" s="57"/>
      <c r="G871" s="58">
        <f t="shared" si="81"/>
        <v>0</v>
      </c>
      <c r="H871" s="58">
        <f>IF(E871="",0,IFERROR(VLOOKUP(E871,档案费管理台账!$D$4:$H$1000,5,0),0))</f>
        <v>0</v>
      </c>
      <c r="I871" s="57"/>
      <c r="J871" s="57"/>
      <c r="K871" s="57"/>
      <c r="L871" s="57"/>
      <c r="M871" s="58" t="str">
        <f t="shared" si="82"/>
        <v/>
      </c>
      <c r="N871" s="102"/>
    </row>
    <row r="872" spans="1:14">
      <c r="A872" s="97" t="str">
        <f t="shared" si="79"/>
        <v/>
      </c>
      <c r="B872" s="98" t="str">
        <f t="shared" si="80"/>
        <v/>
      </c>
      <c r="C872" s="99"/>
      <c r="D872" s="100"/>
      <c r="E872" s="100"/>
      <c r="F872" s="57"/>
      <c r="G872" s="58">
        <f t="shared" si="81"/>
        <v>0</v>
      </c>
      <c r="H872" s="58">
        <f>IF(E872="",0,IFERROR(VLOOKUP(E872,档案费管理台账!$D$4:$H$1000,5,0),0))</f>
        <v>0</v>
      </c>
      <c r="I872" s="57"/>
      <c r="J872" s="57"/>
      <c r="K872" s="57"/>
      <c r="L872" s="57"/>
      <c r="M872" s="58" t="str">
        <f t="shared" si="82"/>
        <v/>
      </c>
      <c r="N872" s="102"/>
    </row>
    <row r="873" spans="1:14">
      <c r="A873" s="97" t="str">
        <f t="shared" si="79"/>
        <v/>
      </c>
      <c r="B873" s="98" t="str">
        <f t="shared" si="80"/>
        <v/>
      </c>
      <c r="C873" s="99"/>
      <c r="D873" s="100"/>
      <c r="E873" s="100"/>
      <c r="F873" s="57"/>
      <c r="G873" s="58">
        <f t="shared" si="81"/>
        <v>0</v>
      </c>
      <c r="H873" s="58">
        <f>IF(E873="",0,IFERROR(VLOOKUP(E873,档案费管理台账!$D$4:$H$1000,5,0),0))</f>
        <v>0</v>
      </c>
      <c r="I873" s="57"/>
      <c r="J873" s="57"/>
      <c r="K873" s="57"/>
      <c r="L873" s="57"/>
      <c r="M873" s="58" t="str">
        <f t="shared" si="82"/>
        <v/>
      </c>
      <c r="N873" s="102"/>
    </row>
    <row r="874" spans="1:14">
      <c r="A874" s="97" t="str">
        <f t="shared" si="79"/>
        <v/>
      </c>
      <c r="B874" s="98" t="str">
        <f t="shared" si="80"/>
        <v/>
      </c>
      <c r="C874" s="99"/>
      <c r="D874" s="100"/>
      <c r="E874" s="100"/>
      <c r="F874" s="57"/>
      <c r="G874" s="58">
        <f t="shared" si="81"/>
        <v>0</v>
      </c>
      <c r="H874" s="58">
        <f>IF(E874="",0,IFERROR(VLOOKUP(E874,档案费管理台账!$D$4:$H$1000,5,0),0))</f>
        <v>0</v>
      </c>
      <c r="I874" s="57"/>
      <c r="J874" s="57"/>
      <c r="K874" s="57"/>
      <c r="L874" s="57"/>
      <c r="M874" s="58" t="str">
        <f t="shared" si="82"/>
        <v/>
      </c>
      <c r="N874" s="102"/>
    </row>
    <row r="875" spans="1:14">
      <c r="A875" s="97" t="str">
        <f t="shared" si="79"/>
        <v/>
      </c>
      <c r="B875" s="98" t="str">
        <f t="shared" si="80"/>
        <v/>
      </c>
      <c r="C875" s="99"/>
      <c r="D875" s="100"/>
      <c r="E875" s="100"/>
      <c r="F875" s="57"/>
      <c r="G875" s="58">
        <f t="shared" si="81"/>
        <v>0</v>
      </c>
      <c r="H875" s="58">
        <f>IF(E875="",0,IFERROR(VLOOKUP(E875,档案费管理台账!$D$4:$H$1000,5,0),0))</f>
        <v>0</v>
      </c>
      <c r="I875" s="57"/>
      <c r="J875" s="57"/>
      <c r="K875" s="57"/>
      <c r="L875" s="57"/>
      <c r="M875" s="58" t="str">
        <f t="shared" si="82"/>
        <v/>
      </c>
      <c r="N875" s="102"/>
    </row>
    <row r="876" spans="1:14">
      <c r="A876" s="97" t="str">
        <f t="shared" si="79"/>
        <v/>
      </c>
      <c r="B876" s="98" t="str">
        <f t="shared" si="80"/>
        <v/>
      </c>
      <c r="C876" s="99"/>
      <c r="D876" s="100"/>
      <c r="E876" s="100"/>
      <c r="F876" s="57"/>
      <c r="G876" s="58">
        <f t="shared" si="81"/>
        <v>0</v>
      </c>
      <c r="H876" s="58">
        <f>IF(E876="",0,IFERROR(VLOOKUP(E876,档案费管理台账!$D$4:$H$1000,5,0),0))</f>
        <v>0</v>
      </c>
      <c r="I876" s="57"/>
      <c r="J876" s="57"/>
      <c r="K876" s="57"/>
      <c r="L876" s="57"/>
      <c r="M876" s="58" t="str">
        <f t="shared" si="82"/>
        <v/>
      </c>
      <c r="N876" s="102"/>
    </row>
    <row r="877" spans="1:14">
      <c r="A877" s="97" t="str">
        <f t="shared" ref="A877:A940" si="83">IF(C877="","",ROW()-42)</f>
        <v/>
      </c>
      <c r="B877" s="98" t="str">
        <f t="shared" ref="B877:B940" si="84">IF(C877="","",MONTH(C877)&amp;"月")</f>
        <v/>
      </c>
      <c r="C877" s="99"/>
      <c r="D877" s="100"/>
      <c r="E877" s="100"/>
      <c r="F877" s="57"/>
      <c r="G877" s="58">
        <f t="shared" ref="G877:G940" si="85">IF(F877="",0,F877*$K$41)</f>
        <v>0</v>
      </c>
      <c r="H877" s="58">
        <f>IF(E877="",0,IFERROR(VLOOKUP(E877,档案费管理台账!$D$4:$H$1000,5,0),0))</f>
        <v>0</v>
      </c>
      <c r="I877" s="57"/>
      <c r="J877" s="57"/>
      <c r="K877" s="57"/>
      <c r="L877" s="57"/>
      <c r="M877" s="58" t="str">
        <f t="shared" ref="M877:M940" si="86">IF(C877="","",ROUND(M876+G877-I877-J877-K877-L877-H877,2))</f>
        <v/>
      </c>
      <c r="N877" s="102"/>
    </row>
    <row r="878" spans="1:14">
      <c r="A878" s="97" t="str">
        <f t="shared" si="83"/>
        <v/>
      </c>
      <c r="B878" s="98" t="str">
        <f t="shared" si="84"/>
        <v/>
      </c>
      <c r="C878" s="99"/>
      <c r="D878" s="100"/>
      <c r="E878" s="100"/>
      <c r="F878" s="57"/>
      <c r="G878" s="58">
        <f t="shared" si="85"/>
        <v>0</v>
      </c>
      <c r="H878" s="58">
        <f>IF(E878="",0,IFERROR(VLOOKUP(E878,档案费管理台账!$D$4:$H$1000,5,0),0))</f>
        <v>0</v>
      </c>
      <c r="I878" s="57"/>
      <c r="J878" s="57"/>
      <c r="K878" s="57"/>
      <c r="L878" s="57"/>
      <c r="M878" s="58" t="str">
        <f t="shared" si="86"/>
        <v/>
      </c>
      <c r="N878" s="102"/>
    </row>
    <row r="879" spans="1:14">
      <c r="A879" s="97" t="str">
        <f t="shared" si="83"/>
        <v/>
      </c>
      <c r="B879" s="98" t="str">
        <f t="shared" si="84"/>
        <v/>
      </c>
      <c r="C879" s="99"/>
      <c r="D879" s="100"/>
      <c r="E879" s="100"/>
      <c r="F879" s="57"/>
      <c r="G879" s="58">
        <f t="shared" si="85"/>
        <v>0</v>
      </c>
      <c r="H879" s="58">
        <f>IF(E879="",0,IFERROR(VLOOKUP(E879,档案费管理台账!$D$4:$H$1000,5,0),0))</f>
        <v>0</v>
      </c>
      <c r="I879" s="57"/>
      <c r="J879" s="57"/>
      <c r="K879" s="57"/>
      <c r="L879" s="57"/>
      <c r="M879" s="58" t="str">
        <f t="shared" si="86"/>
        <v/>
      </c>
      <c r="N879" s="102"/>
    </row>
    <row r="880" spans="1:14">
      <c r="A880" s="97" t="str">
        <f t="shared" si="83"/>
        <v/>
      </c>
      <c r="B880" s="98" t="str">
        <f t="shared" si="84"/>
        <v/>
      </c>
      <c r="C880" s="99"/>
      <c r="D880" s="100"/>
      <c r="E880" s="100"/>
      <c r="F880" s="57"/>
      <c r="G880" s="58">
        <f t="shared" si="85"/>
        <v>0</v>
      </c>
      <c r="H880" s="58">
        <f>IF(E880="",0,IFERROR(VLOOKUP(E880,档案费管理台账!$D$4:$H$1000,5,0),0))</f>
        <v>0</v>
      </c>
      <c r="I880" s="57"/>
      <c r="J880" s="57"/>
      <c r="K880" s="57"/>
      <c r="L880" s="57"/>
      <c r="M880" s="58" t="str">
        <f t="shared" si="86"/>
        <v/>
      </c>
      <c r="N880" s="102"/>
    </row>
    <row r="881" spans="1:14">
      <c r="A881" s="97" t="str">
        <f t="shared" si="83"/>
        <v/>
      </c>
      <c r="B881" s="98" t="str">
        <f t="shared" si="84"/>
        <v/>
      </c>
      <c r="C881" s="99"/>
      <c r="D881" s="100"/>
      <c r="E881" s="100"/>
      <c r="F881" s="57"/>
      <c r="G881" s="58">
        <f t="shared" si="85"/>
        <v>0</v>
      </c>
      <c r="H881" s="58">
        <f>IF(E881="",0,IFERROR(VLOOKUP(E881,档案费管理台账!$D$4:$H$1000,5,0),0))</f>
        <v>0</v>
      </c>
      <c r="I881" s="57"/>
      <c r="J881" s="57"/>
      <c r="K881" s="57"/>
      <c r="L881" s="57"/>
      <c r="M881" s="58" t="str">
        <f t="shared" si="86"/>
        <v/>
      </c>
      <c r="N881" s="102"/>
    </row>
    <row r="882" spans="1:14">
      <c r="A882" s="97" t="str">
        <f t="shared" si="83"/>
        <v/>
      </c>
      <c r="B882" s="98" t="str">
        <f t="shared" si="84"/>
        <v/>
      </c>
      <c r="C882" s="99"/>
      <c r="D882" s="100"/>
      <c r="E882" s="100"/>
      <c r="F882" s="57"/>
      <c r="G882" s="58">
        <f t="shared" si="85"/>
        <v>0</v>
      </c>
      <c r="H882" s="58">
        <f>IF(E882="",0,IFERROR(VLOOKUP(E882,档案费管理台账!$D$4:$H$1000,5,0),0))</f>
        <v>0</v>
      </c>
      <c r="I882" s="57"/>
      <c r="J882" s="57"/>
      <c r="K882" s="57"/>
      <c r="L882" s="57"/>
      <c r="M882" s="58" t="str">
        <f t="shared" si="86"/>
        <v/>
      </c>
      <c r="N882" s="102"/>
    </row>
    <row r="883" spans="1:14">
      <c r="A883" s="97" t="str">
        <f t="shared" si="83"/>
        <v/>
      </c>
      <c r="B883" s="98" t="str">
        <f t="shared" si="84"/>
        <v/>
      </c>
      <c r="C883" s="99"/>
      <c r="D883" s="100"/>
      <c r="E883" s="100"/>
      <c r="F883" s="57"/>
      <c r="G883" s="58">
        <f t="shared" si="85"/>
        <v>0</v>
      </c>
      <c r="H883" s="58">
        <f>IF(E883="",0,IFERROR(VLOOKUP(E883,档案费管理台账!$D$4:$H$1000,5,0),0))</f>
        <v>0</v>
      </c>
      <c r="I883" s="57"/>
      <c r="J883" s="57"/>
      <c r="K883" s="57"/>
      <c r="L883" s="57"/>
      <c r="M883" s="58" t="str">
        <f t="shared" si="86"/>
        <v/>
      </c>
      <c r="N883" s="102"/>
    </row>
    <row r="884" spans="1:14">
      <c r="A884" s="97" t="str">
        <f t="shared" si="83"/>
        <v/>
      </c>
      <c r="B884" s="98" t="str">
        <f t="shared" si="84"/>
        <v/>
      </c>
      <c r="C884" s="99"/>
      <c r="D884" s="100"/>
      <c r="E884" s="100"/>
      <c r="F884" s="57"/>
      <c r="G884" s="58">
        <f t="shared" si="85"/>
        <v>0</v>
      </c>
      <c r="H884" s="58">
        <f>IF(E884="",0,IFERROR(VLOOKUP(E884,档案费管理台账!$D$4:$H$1000,5,0),0))</f>
        <v>0</v>
      </c>
      <c r="I884" s="57"/>
      <c r="J884" s="57"/>
      <c r="K884" s="57"/>
      <c r="L884" s="57"/>
      <c r="M884" s="58" t="str">
        <f t="shared" si="86"/>
        <v/>
      </c>
      <c r="N884" s="102"/>
    </row>
    <row r="885" spans="1:14">
      <c r="A885" s="97" t="str">
        <f t="shared" si="83"/>
        <v/>
      </c>
      <c r="B885" s="98" t="str">
        <f t="shared" si="84"/>
        <v/>
      </c>
      <c r="C885" s="99"/>
      <c r="D885" s="100"/>
      <c r="E885" s="100"/>
      <c r="F885" s="57"/>
      <c r="G885" s="58">
        <f t="shared" si="85"/>
        <v>0</v>
      </c>
      <c r="H885" s="58">
        <f>IF(E885="",0,IFERROR(VLOOKUP(E885,档案费管理台账!$D$4:$H$1000,5,0),0))</f>
        <v>0</v>
      </c>
      <c r="I885" s="57"/>
      <c r="J885" s="57"/>
      <c r="K885" s="57"/>
      <c r="L885" s="57"/>
      <c r="M885" s="58" t="str">
        <f t="shared" si="86"/>
        <v/>
      </c>
      <c r="N885" s="102"/>
    </row>
    <row r="886" spans="1:14">
      <c r="A886" s="97" t="str">
        <f t="shared" si="83"/>
        <v/>
      </c>
      <c r="B886" s="98" t="str">
        <f t="shared" si="84"/>
        <v/>
      </c>
      <c r="C886" s="99"/>
      <c r="D886" s="100"/>
      <c r="E886" s="100"/>
      <c r="F886" s="57"/>
      <c r="G886" s="58">
        <f t="shared" si="85"/>
        <v>0</v>
      </c>
      <c r="H886" s="58">
        <f>IF(E886="",0,IFERROR(VLOOKUP(E886,档案费管理台账!$D$4:$H$1000,5,0),0))</f>
        <v>0</v>
      </c>
      <c r="I886" s="57"/>
      <c r="J886" s="57"/>
      <c r="K886" s="57"/>
      <c r="L886" s="57"/>
      <c r="M886" s="58" t="str">
        <f t="shared" si="86"/>
        <v/>
      </c>
      <c r="N886" s="102"/>
    </row>
    <row r="887" spans="1:14">
      <c r="A887" s="97" t="str">
        <f t="shared" si="83"/>
        <v/>
      </c>
      <c r="B887" s="98" t="str">
        <f t="shared" si="84"/>
        <v/>
      </c>
      <c r="C887" s="99"/>
      <c r="D887" s="100"/>
      <c r="E887" s="100"/>
      <c r="F887" s="57"/>
      <c r="G887" s="58">
        <f t="shared" si="85"/>
        <v>0</v>
      </c>
      <c r="H887" s="58">
        <f>IF(E887="",0,IFERROR(VLOOKUP(E887,档案费管理台账!$D$4:$H$1000,5,0),0))</f>
        <v>0</v>
      </c>
      <c r="I887" s="57"/>
      <c r="J887" s="57"/>
      <c r="K887" s="57"/>
      <c r="L887" s="57"/>
      <c r="M887" s="58" t="str">
        <f t="shared" si="86"/>
        <v/>
      </c>
      <c r="N887" s="102"/>
    </row>
    <row r="888" spans="1:14">
      <c r="A888" s="97" t="str">
        <f t="shared" si="83"/>
        <v/>
      </c>
      <c r="B888" s="98" t="str">
        <f t="shared" si="84"/>
        <v/>
      </c>
      <c r="C888" s="99"/>
      <c r="D888" s="100"/>
      <c r="E888" s="100"/>
      <c r="F888" s="57"/>
      <c r="G888" s="58">
        <f t="shared" si="85"/>
        <v>0</v>
      </c>
      <c r="H888" s="58">
        <f>IF(E888="",0,IFERROR(VLOOKUP(E888,档案费管理台账!$D$4:$H$1000,5,0),0))</f>
        <v>0</v>
      </c>
      <c r="I888" s="57"/>
      <c r="J888" s="57"/>
      <c r="K888" s="57"/>
      <c r="L888" s="57"/>
      <c r="M888" s="58" t="str">
        <f t="shared" si="86"/>
        <v/>
      </c>
      <c r="N888" s="102"/>
    </row>
    <row r="889" spans="1:14">
      <c r="A889" s="97" t="str">
        <f t="shared" si="83"/>
        <v/>
      </c>
      <c r="B889" s="98" t="str">
        <f t="shared" si="84"/>
        <v/>
      </c>
      <c r="C889" s="99"/>
      <c r="D889" s="100"/>
      <c r="E889" s="100"/>
      <c r="F889" s="57"/>
      <c r="G889" s="58">
        <f t="shared" si="85"/>
        <v>0</v>
      </c>
      <c r="H889" s="58">
        <f>IF(E889="",0,IFERROR(VLOOKUP(E889,档案费管理台账!$D$4:$H$1000,5,0),0))</f>
        <v>0</v>
      </c>
      <c r="I889" s="57"/>
      <c r="J889" s="57"/>
      <c r="K889" s="57"/>
      <c r="L889" s="57"/>
      <c r="M889" s="58" t="str">
        <f t="shared" si="86"/>
        <v/>
      </c>
      <c r="N889" s="102"/>
    </row>
    <row r="890" spans="1:14">
      <c r="A890" s="97" t="str">
        <f t="shared" si="83"/>
        <v/>
      </c>
      <c r="B890" s="98" t="str">
        <f t="shared" si="84"/>
        <v/>
      </c>
      <c r="C890" s="99"/>
      <c r="D890" s="100"/>
      <c r="E890" s="100"/>
      <c r="F890" s="57"/>
      <c r="G890" s="58">
        <f t="shared" si="85"/>
        <v>0</v>
      </c>
      <c r="H890" s="58">
        <f>IF(E890="",0,IFERROR(VLOOKUP(E890,档案费管理台账!$D$4:$H$1000,5,0),0))</f>
        <v>0</v>
      </c>
      <c r="I890" s="57"/>
      <c r="J890" s="57"/>
      <c r="K890" s="57"/>
      <c r="L890" s="57"/>
      <c r="M890" s="58" t="str">
        <f t="shared" si="86"/>
        <v/>
      </c>
      <c r="N890" s="102"/>
    </row>
    <row r="891" spans="1:14">
      <c r="A891" s="97" t="str">
        <f t="shared" si="83"/>
        <v/>
      </c>
      <c r="B891" s="98" t="str">
        <f t="shared" si="84"/>
        <v/>
      </c>
      <c r="C891" s="99"/>
      <c r="D891" s="100"/>
      <c r="E891" s="100"/>
      <c r="F891" s="57"/>
      <c r="G891" s="58">
        <f t="shared" si="85"/>
        <v>0</v>
      </c>
      <c r="H891" s="58">
        <f>IF(E891="",0,IFERROR(VLOOKUP(E891,档案费管理台账!$D$4:$H$1000,5,0),0))</f>
        <v>0</v>
      </c>
      <c r="I891" s="57"/>
      <c r="J891" s="57"/>
      <c r="K891" s="57"/>
      <c r="L891" s="57"/>
      <c r="M891" s="58" t="str">
        <f t="shared" si="86"/>
        <v/>
      </c>
      <c r="N891" s="102"/>
    </row>
    <row r="892" spans="1:14">
      <c r="A892" s="97" t="str">
        <f t="shared" si="83"/>
        <v/>
      </c>
      <c r="B892" s="98" t="str">
        <f t="shared" si="84"/>
        <v/>
      </c>
      <c r="C892" s="99"/>
      <c r="D892" s="100"/>
      <c r="E892" s="100"/>
      <c r="F892" s="57"/>
      <c r="G892" s="58">
        <f t="shared" si="85"/>
        <v>0</v>
      </c>
      <c r="H892" s="58">
        <f>IF(E892="",0,IFERROR(VLOOKUP(E892,档案费管理台账!$D$4:$H$1000,5,0),0))</f>
        <v>0</v>
      </c>
      <c r="I892" s="57"/>
      <c r="J892" s="57"/>
      <c r="K892" s="57"/>
      <c r="L892" s="57"/>
      <c r="M892" s="58" t="str">
        <f t="shared" si="86"/>
        <v/>
      </c>
      <c r="N892" s="102"/>
    </row>
    <row r="893" spans="1:14">
      <c r="A893" s="97" t="str">
        <f t="shared" si="83"/>
        <v/>
      </c>
      <c r="B893" s="98" t="str">
        <f t="shared" si="84"/>
        <v/>
      </c>
      <c r="C893" s="99"/>
      <c r="D893" s="100"/>
      <c r="E893" s="100"/>
      <c r="F893" s="57"/>
      <c r="G893" s="58">
        <f t="shared" si="85"/>
        <v>0</v>
      </c>
      <c r="H893" s="58">
        <f>IF(E893="",0,IFERROR(VLOOKUP(E893,档案费管理台账!$D$4:$H$1000,5,0),0))</f>
        <v>0</v>
      </c>
      <c r="I893" s="57"/>
      <c r="J893" s="57"/>
      <c r="K893" s="57"/>
      <c r="L893" s="57"/>
      <c r="M893" s="58" t="str">
        <f t="shared" si="86"/>
        <v/>
      </c>
      <c r="N893" s="102"/>
    </row>
    <row r="894" spans="1:14">
      <c r="A894" s="97" t="str">
        <f t="shared" si="83"/>
        <v/>
      </c>
      <c r="B894" s="98" t="str">
        <f t="shared" si="84"/>
        <v/>
      </c>
      <c r="C894" s="99"/>
      <c r="D894" s="100"/>
      <c r="E894" s="100"/>
      <c r="F894" s="57"/>
      <c r="G894" s="58">
        <f t="shared" si="85"/>
        <v>0</v>
      </c>
      <c r="H894" s="58">
        <f>IF(E894="",0,IFERROR(VLOOKUP(E894,档案费管理台账!$D$4:$H$1000,5,0),0))</f>
        <v>0</v>
      </c>
      <c r="I894" s="57"/>
      <c r="J894" s="57"/>
      <c r="K894" s="57"/>
      <c r="L894" s="57"/>
      <c r="M894" s="58" t="str">
        <f t="shared" si="86"/>
        <v/>
      </c>
      <c r="N894" s="102"/>
    </row>
    <row r="895" spans="1:14">
      <c r="A895" s="97" t="str">
        <f t="shared" si="83"/>
        <v/>
      </c>
      <c r="B895" s="98" t="str">
        <f t="shared" si="84"/>
        <v/>
      </c>
      <c r="C895" s="99"/>
      <c r="D895" s="100"/>
      <c r="E895" s="100"/>
      <c r="F895" s="57"/>
      <c r="G895" s="58">
        <f t="shared" si="85"/>
        <v>0</v>
      </c>
      <c r="H895" s="58">
        <f>IF(E895="",0,IFERROR(VLOOKUP(E895,档案费管理台账!$D$4:$H$1000,5,0),0))</f>
        <v>0</v>
      </c>
      <c r="I895" s="57"/>
      <c r="J895" s="57"/>
      <c r="K895" s="57"/>
      <c r="L895" s="57"/>
      <c r="M895" s="58" t="str">
        <f t="shared" si="86"/>
        <v/>
      </c>
      <c r="N895" s="102"/>
    </row>
    <row r="896" spans="1:14">
      <c r="A896" s="97" t="str">
        <f t="shared" si="83"/>
        <v/>
      </c>
      <c r="B896" s="98" t="str">
        <f t="shared" si="84"/>
        <v/>
      </c>
      <c r="C896" s="99"/>
      <c r="D896" s="100"/>
      <c r="E896" s="100"/>
      <c r="F896" s="57"/>
      <c r="G896" s="58">
        <f t="shared" si="85"/>
        <v>0</v>
      </c>
      <c r="H896" s="58">
        <f>IF(E896="",0,IFERROR(VLOOKUP(E896,档案费管理台账!$D$4:$H$1000,5,0),0))</f>
        <v>0</v>
      </c>
      <c r="I896" s="57"/>
      <c r="J896" s="57"/>
      <c r="K896" s="57"/>
      <c r="L896" s="57"/>
      <c r="M896" s="58" t="str">
        <f t="shared" si="86"/>
        <v/>
      </c>
      <c r="N896" s="102"/>
    </row>
    <row r="897" spans="1:14">
      <c r="A897" s="97" t="str">
        <f t="shared" si="83"/>
        <v/>
      </c>
      <c r="B897" s="98" t="str">
        <f t="shared" si="84"/>
        <v/>
      </c>
      <c r="C897" s="99"/>
      <c r="D897" s="100"/>
      <c r="E897" s="100"/>
      <c r="F897" s="57"/>
      <c r="G897" s="58">
        <f t="shared" si="85"/>
        <v>0</v>
      </c>
      <c r="H897" s="58">
        <f>IF(E897="",0,IFERROR(VLOOKUP(E897,档案费管理台账!$D$4:$H$1000,5,0),0))</f>
        <v>0</v>
      </c>
      <c r="I897" s="57"/>
      <c r="J897" s="57"/>
      <c r="K897" s="57"/>
      <c r="L897" s="57"/>
      <c r="M897" s="58" t="str">
        <f t="shared" si="86"/>
        <v/>
      </c>
      <c r="N897" s="102"/>
    </row>
    <row r="898" spans="1:14">
      <c r="A898" s="97" t="str">
        <f t="shared" si="83"/>
        <v/>
      </c>
      <c r="B898" s="98" t="str">
        <f t="shared" si="84"/>
        <v/>
      </c>
      <c r="C898" s="99"/>
      <c r="D898" s="100"/>
      <c r="E898" s="100"/>
      <c r="F898" s="57"/>
      <c r="G898" s="58">
        <f t="shared" si="85"/>
        <v>0</v>
      </c>
      <c r="H898" s="58">
        <f>IF(E898="",0,IFERROR(VLOOKUP(E898,档案费管理台账!$D$4:$H$1000,5,0),0))</f>
        <v>0</v>
      </c>
      <c r="I898" s="57"/>
      <c r="J898" s="57"/>
      <c r="K898" s="57"/>
      <c r="L898" s="57"/>
      <c r="M898" s="58" t="str">
        <f t="shared" si="86"/>
        <v/>
      </c>
      <c r="N898" s="102"/>
    </row>
    <row r="899" spans="1:14">
      <c r="A899" s="97" t="str">
        <f t="shared" si="83"/>
        <v/>
      </c>
      <c r="B899" s="98" t="str">
        <f t="shared" si="84"/>
        <v/>
      </c>
      <c r="C899" s="99"/>
      <c r="D899" s="100"/>
      <c r="E899" s="100"/>
      <c r="F899" s="57"/>
      <c r="G899" s="58">
        <f t="shared" si="85"/>
        <v>0</v>
      </c>
      <c r="H899" s="58">
        <f>IF(E899="",0,IFERROR(VLOOKUP(E899,档案费管理台账!$D$4:$H$1000,5,0),0))</f>
        <v>0</v>
      </c>
      <c r="I899" s="57"/>
      <c r="J899" s="57"/>
      <c r="K899" s="57"/>
      <c r="L899" s="57"/>
      <c r="M899" s="58" t="str">
        <f t="shared" si="86"/>
        <v/>
      </c>
      <c r="N899" s="102"/>
    </row>
    <row r="900" spans="1:14">
      <c r="A900" s="97" t="str">
        <f t="shared" si="83"/>
        <v/>
      </c>
      <c r="B900" s="98" t="str">
        <f t="shared" si="84"/>
        <v/>
      </c>
      <c r="C900" s="99"/>
      <c r="D900" s="100"/>
      <c r="E900" s="100"/>
      <c r="F900" s="57"/>
      <c r="G900" s="58">
        <f t="shared" si="85"/>
        <v>0</v>
      </c>
      <c r="H900" s="58">
        <f>IF(E900="",0,IFERROR(VLOOKUP(E900,档案费管理台账!$D$4:$H$1000,5,0),0))</f>
        <v>0</v>
      </c>
      <c r="I900" s="57"/>
      <c r="J900" s="57"/>
      <c r="K900" s="57"/>
      <c r="L900" s="57"/>
      <c r="M900" s="58" t="str">
        <f t="shared" si="86"/>
        <v/>
      </c>
      <c r="N900" s="102"/>
    </row>
    <row r="901" spans="1:14">
      <c r="A901" s="97" t="str">
        <f t="shared" si="83"/>
        <v/>
      </c>
      <c r="B901" s="98" t="str">
        <f t="shared" si="84"/>
        <v/>
      </c>
      <c r="C901" s="99"/>
      <c r="D901" s="100"/>
      <c r="E901" s="100"/>
      <c r="F901" s="57"/>
      <c r="G901" s="58">
        <f t="shared" si="85"/>
        <v>0</v>
      </c>
      <c r="H901" s="58">
        <f>IF(E901="",0,IFERROR(VLOOKUP(E901,档案费管理台账!$D$4:$H$1000,5,0),0))</f>
        <v>0</v>
      </c>
      <c r="I901" s="57"/>
      <c r="J901" s="57"/>
      <c r="K901" s="57"/>
      <c r="L901" s="57"/>
      <c r="M901" s="58" t="str">
        <f t="shared" si="86"/>
        <v/>
      </c>
      <c r="N901" s="102"/>
    </row>
    <row r="902" spans="1:14">
      <c r="A902" s="97" t="str">
        <f t="shared" si="83"/>
        <v/>
      </c>
      <c r="B902" s="98" t="str">
        <f t="shared" si="84"/>
        <v/>
      </c>
      <c r="C902" s="99"/>
      <c r="D902" s="100"/>
      <c r="E902" s="100"/>
      <c r="F902" s="57"/>
      <c r="G902" s="58">
        <f t="shared" si="85"/>
        <v>0</v>
      </c>
      <c r="H902" s="58">
        <f>IF(E902="",0,IFERROR(VLOOKUP(E902,档案费管理台账!$D$4:$H$1000,5,0),0))</f>
        <v>0</v>
      </c>
      <c r="I902" s="57"/>
      <c r="J902" s="57"/>
      <c r="K902" s="57"/>
      <c r="L902" s="57"/>
      <c r="M902" s="58" t="str">
        <f t="shared" si="86"/>
        <v/>
      </c>
      <c r="N902" s="102"/>
    </row>
    <row r="903" spans="1:14">
      <c r="A903" s="97" t="str">
        <f t="shared" si="83"/>
        <v/>
      </c>
      <c r="B903" s="98" t="str">
        <f t="shared" si="84"/>
        <v/>
      </c>
      <c r="C903" s="99"/>
      <c r="D903" s="100"/>
      <c r="E903" s="100"/>
      <c r="F903" s="57"/>
      <c r="G903" s="58">
        <f t="shared" si="85"/>
        <v>0</v>
      </c>
      <c r="H903" s="58">
        <f>IF(E903="",0,IFERROR(VLOOKUP(E903,档案费管理台账!$D$4:$H$1000,5,0),0))</f>
        <v>0</v>
      </c>
      <c r="I903" s="57"/>
      <c r="J903" s="57"/>
      <c r="K903" s="57"/>
      <c r="L903" s="57"/>
      <c r="M903" s="58" t="str">
        <f t="shared" si="86"/>
        <v/>
      </c>
      <c r="N903" s="102"/>
    </row>
    <row r="904" spans="1:14">
      <c r="A904" s="97" t="str">
        <f t="shared" si="83"/>
        <v/>
      </c>
      <c r="B904" s="98" t="str">
        <f t="shared" si="84"/>
        <v/>
      </c>
      <c r="C904" s="99"/>
      <c r="D904" s="100"/>
      <c r="E904" s="100"/>
      <c r="F904" s="57"/>
      <c r="G904" s="58">
        <f t="shared" si="85"/>
        <v>0</v>
      </c>
      <c r="H904" s="58">
        <f>IF(E904="",0,IFERROR(VLOOKUP(E904,档案费管理台账!$D$4:$H$1000,5,0),0))</f>
        <v>0</v>
      </c>
      <c r="I904" s="57"/>
      <c r="J904" s="57"/>
      <c r="K904" s="57"/>
      <c r="L904" s="57"/>
      <c r="M904" s="58" t="str">
        <f t="shared" si="86"/>
        <v/>
      </c>
      <c r="N904" s="102"/>
    </row>
    <row r="905" spans="1:14">
      <c r="A905" s="97" t="str">
        <f t="shared" si="83"/>
        <v/>
      </c>
      <c r="B905" s="98" t="str">
        <f t="shared" si="84"/>
        <v/>
      </c>
      <c r="C905" s="99"/>
      <c r="D905" s="100"/>
      <c r="E905" s="100"/>
      <c r="F905" s="57"/>
      <c r="G905" s="58">
        <f t="shared" si="85"/>
        <v>0</v>
      </c>
      <c r="H905" s="58">
        <f>IF(E905="",0,IFERROR(VLOOKUP(E905,档案费管理台账!$D$4:$H$1000,5,0),0))</f>
        <v>0</v>
      </c>
      <c r="I905" s="57"/>
      <c r="J905" s="57"/>
      <c r="K905" s="57"/>
      <c r="L905" s="57"/>
      <c r="M905" s="58" t="str">
        <f t="shared" si="86"/>
        <v/>
      </c>
      <c r="N905" s="102"/>
    </row>
    <row r="906" spans="1:14">
      <c r="A906" s="97" t="str">
        <f t="shared" si="83"/>
        <v/>
      </c>
      <c r="B906" s="98" t="str">
        <f t="shared" si="84"/>
        <v/>
      </c>
      <c r="C906" s="99"/>
      <c r="D906" s="100"/>
      <c r="E906" s="100"/>
      <c r="F906" s="57"/>
      <c r="G906" s="58">
        <f t="shared" si="85"/>
        <v>0</v>
      </c>
      <c r="H906" s="58">
        <f>IF(E906="",0,IFERROR(VLOOKUP(E906,档案费管理台账!$D$4:$H$1000,5,0),0))</f>
        <v>0</v>
      </c>
      <c r="I906" s="57"/>
      <c r="J906" s="57"/>
      <c r="K906" s="57"/>
      <c r="L906" s="57"/>
      <c r="M906" s="58" t="str">
        <f t="shared" si="86"/>
        <v/>
      </c>
      <c r="N906" s="102"/>
    </row>
    <row r="907" spans="1:14">
      <c r="A907" s="97" t="str">
        <f t="shared" si="83"/>
        <v/>
      </c>
      <c r="B907" s="98" t="str">
        <f t="shared" si="84"/>
        <v/>
      </c>
      <c r="C907" s="99"/>
      <c r="D907" s="100"/>
      <c r="E907" s="100"/>
      <c r="F907" s="57"/>
      <c r="G907" s="58">
        <f t="shared" si="85"/>
        <v>0</v>
      </c>
      <c r="H907" s="58">
        <f>IF(E907="",0,IFERROR(VLOOKUP(E907,档案费管理台账!$D$4:$H$1000,5,0),0))</f>
        <v>0</v>
      </c>
      <c r="I907" s="57"/>
      <c r="J907" s="57"/>
      <c r="K907" s="57"/>
      <c r="L907" s="57"/>
      <c r="M907" s="58" t="str">
        <f t="shared" si="86"/>
        <v/>
      </c>
      <c r="N907" s="102"/>
    </row>
    <row r="908" spans="1:14">
      <c r="A908" s="97" t="str">
        <f t="shared" si="83"/>
        <v/>
      </c>
      <c r="B908" s="98" t="str">
        <f t="shared" si="84"/>
        <v/>
      </c>
      <c r="C908" s="99"/>
      <c r="D908" s="100"/>
      <c r="E908" s="100"/>
      <c r="F908" s="57"/>
      <c r="G908" s="58">
        <f t="shared" si="85"/>
        <v>0</v>
      </c>
      <c r="H908" s="58">
        <f>IF(E908="",0,IFERROR(VLOOKUP(E908,档案费管理台账!$D$4:$H$1000,5,0),0))</f>
        <v>0</v>
      </c>
      <c r="I908" s="57"/>
      <c r="J908" s="57"/>
      <c r="K908" s="57"/>
      <c r="L908" s="57"/>
      <c r="M908" s="58" t="str">
        <f t="shared" si="86"/>
        <v/>
      </c>
      <c r="N908" s="102"/>
    </row>
    <row r="909" spans="1:14">
      <c r="A909" s="97" t="str">
        <f t="shared" si="83"/>
        <v/>
      </c>
      <c r="B909" s="98" t="str">
        <f t="shared" si="84"/>
        <v/>
      </c>
      <c r="C909" s="99"/>
      <c r="D909" s="100"/>
      <c r="E909" s="100"/>
      <c r="F909" s="57"/>
      <c r="G909" s="58">
        <f t="shared" si="85"/>
        <v>0</v>
      </c>
      <c r="H909" s="58">
        <f>IF(E909="",0,IFERROR(VLOOKUP(E909,档案费管理台账!$D$4:$H$1000,5,0),0))</f>
        <v>0</v>
      </c>
      <c r="I909" s="57"/>
      <c r="J909" s="57"/>
      <c r="K909" s="57"/>
      <c r="L909" s="57"/>
      <c r="M909" s="58" t="str">
        <f t="shared" si="86"/>
        <v/>
      </c>
      <c r="N909" s="102"/>
    </row>
    <row r="910" spans="1:14">
      <c r="A910" s="97" t="str">
        <f t="shared" si="83"/>
        <v/>
      </c>
      <c r="B910" s="98" t="str">
        <f t="shared" si="84"/>
        <v/>
      </c>
      <c r="C910" s="99"/>
      <c r="D910" s="100"/>
      <c r="E910" s="100"/>
      <c r="F910" s="57"/>
      <c r="G910" s="58">
        <f t="shared" si="85"/>
        <v>0</v>
      </c>
      <c r="H910" s="58">
        <f>IF(E910="",0,IFERROR(VLOOKUP(E910,档案费管理台账!$D$4:$H$1000,5,0),0))</f>
        <v>0</v>
      </c>
      <c r="I910" s="57"/>
      <c r="J910" s="57"/>
      <c r="K910" s="57"/>
      <c r="L910" s="57"/>
      <c r="M910" s="58" t="str">
        <f t="shared" si="86"/>
        <v/>
      </c>
      <c r="N910" s="102"/>
    </row>
    <row r="911" spans="1:14">
      <c r="A911" s="97" t="str">
        <f t="shared" si="83"/>
        <v/>
      </c>
      <c r="B911" s="98" t="str">
        <f t="shared" si="84"/>
        <v/>
      </c>
      <c r="C911" s="99"/>
      <c r="D911" s="100"/>
      <c r="E911" s="100"/>
      <c r="F911" s="57"/>
      <c r="G911" s="58">
        <f t="shared" si="85"/>
        <v>0</v>
      </c>
      <c r="H911" s="58">
        <f>IF(E911="",0,IFERROR(VLOOKUP(E911,档案费管理台账!$D$4:$H$1000,5,0),0))</f>
        <v>0</v>
      </c>
      <c r="I911" s="57"/>
      <c r="J911" s="57"/>
      <c r="K911" s="57"/>
      <c r="L911" s="57"/>
      <c r="M911" s="58" t="str">
        <f t="shared" si="86"/>
        <v/>
      </c>
      <c r="N911" s="102"/>
    </row>
    <row r="912" spans="1:14">
      <c r="A912" s="97" t="str">
        <f t="shared" si="83"/>
        <v/>
      </c>
      <c r="B912" s="98" t="str">
        <f t="shared" si="84"/>
        <v/>
      </c>
      <c r="C912" s="99"/>
      <c r="D912" s="100"/>
      <c r="E912" s="100"/>
      <c r="F912" s="57"/>
      <c r="G912" s="58">
        <f t="shared" si="85"/>
        <v>0</v>
      </c>
      <c r="H912" s="58">
        <f>IF(E912="",0,IFERROR(VLOOKUP(E912,档案费管理台账!$D$4:$H$1000,5,0),0))</f>
        <v>0</v>
      </c>
      <c r="I912" s="57"/>
      <c r="J912" s="57"/>
      <c r="K912" s="57"/>
      <c r="L912" s="57"/>
      <c r="M912" s="58" t="str">
        <f t="shared" si="86"/>
        <v/>
      </c>
      <c r="N912" s="102"/>
    </row>
    <row r="913" spans="1:14">
      <c r="A913" s="97" t="str">
        <f t="shared" si="83"/>
        <v/>
      </c>
      <c r="B913" s="98" t="str">
        <f t="shared" si="84"/>
        <v/>
      </c>
      <c r="C913" s="99"/>
      <c r="D913" s="100"/>
      <c r="E913" s="100"/>
      <c r="F913" s="57"/>
      <c r="G913" s="58">
        <f t="shared" si="85"/>
        <v>0</v>
      </c>
      <c r="H913" s="58">
        <f>IF(E913="",0,IFERROR(VLOOKUP(E913,档案费管理台账!$D$4:$H$1000,5,0),0))</f>
        <v>0</v>
      </c>
      <c r="I913" s="57"/>
      <c r="J913" s="57"/>
      <c r="K913" s="57"/>
      <c r="L913" s="57"/>
      <c r="M913" s="58" t="str">
        <f t="shared" si="86"/>
        <v/>
      </c>
      <c r="N913" s="102"/>
    </row>
    <row r="914" spans="1:14">
      <c r="A914" s="97" t="str">
        <f t="shared" si="83"/>
        <v/>
      </c>
      <c r="B914" s="98" t="str">
        <f t="shared" si="84"/>
        <v/>
      </c>
      <c r="C914" s="99"/>
      <c r="D914" s="100"/>
      <c r="E914" s="100"/>
      <c r="F914" s="57"/>
      <c r="G914" s="58">
        <f t="shared" si="85"/>
        <v>0</v>
      </c>
      <c r="H914" s="58">
        <f>IF(E914="",0,IFERROR(VLOOKUP(E914,档案费管理台账!$D$4:$H$1000,5,0),0))</f>
        <v>0</v>
      </c>
      <c r="I914" s="57"/>
      <c r="J914" s="57"/>
      <c r="K914" s="57"/>
      <c r="L914" s="57"/>
      <c r="M914" s="58" t="str">
        <f t="shared" si="86"/>
        <v/>
      </c>
      <c r="N914" s="102"/>
    </row>
    <row r="915" spans="1:14">
      <c r="A915" s="97" t="str">
        <f t="shared" si="83"/>
        <v/>
      </c>
      <c r="B915" s="98" t="str">
        <f t="shared" si="84"/>
        <v/>
      </c>
      <c r="C915" s="99"/>
      <c r="D915" s="100"/>
      <c r="E915" s="100"/>
      <c r="F915" s="57"/>
      <c r="G915" s="58">
        <f t="shared" si="85"/>
        <v>0</v>
      </c>
      <c r="H915" s="58">
        <f>IF(E915="",0,IFERROR(VLOOKUP(E915,档案费管理台账!$D$4:$H$1000,5,0),0))</f>
        <v>0</v>
      </c>
      <c r="I915" s="57"/>
      <c r="J915" s="57"/>
      <c r="K915" s="57"/>
      <c r="L915" s="57"/>
      <c r="M915" s="58" t="str">
        <f t="shared" si="86"/>
        <v/>
      </c>
      <c r="N915" s="102"/>
    </row>
    <row r="916" spans="1:14">
      <c r="A916" s="97" t="str">
        <f t="shared" si="83"/>
        <v/>
      </c>
      <c r="B916" s="98" t="str">
        <f t="shared" si="84"/>
        <v/>
      </c>
      <c r="C916" s="99"/>
      <c r="D916" s="100"/>
      <c r="E916" s="100"/>
      <c r="F916" s="57"/>
      <c r="G916" s="58">
        <f t="shared" si="85"/>
        <v>0</v>
      </c>
      <c r="H916" s="58">
        <f>IF(E916="",0,IFERROR(VLOOKUP(E916,档案费管理台账!$D$4:$H$1000,5,0),0))</f>
        <v>0</v>
      </c>
      <c r="I916" s="57"/>
      <c r="J916" s="57"/>
      <c r="K916" s="57"/>
      <c r="L916" s="57"/>
      <c r="M916" s="58" t="str">
        <f t="shared" si="86"/>
        <v/>
      </c>
      <c r="N916" s="102"/>
    </row>
    <row r="917" spans="1:14">
      <c r="A917" s="97" t="str">
        <f t="shared" si="83"/>
        <v/>
      </c>
      <c r="B917" s="98" t="str">
        <f t="shared" si="84"/>
        <v/>
      </c>
      <c r="C917" s="99"/>
      <c r="D917" s="100"/>
      <c r="E917" s="100"/>
      <c r="F917" s="57"/>
      <c r="G917" s="58">
        <f t="shared" si="85"/>
        <v>0</v>
      </c>
      <c r="H917" s="58">
        <f>IF(E917="",0,IFERROR(VLOOKUP(E917,档案费管理台账!$D$4:$H$1000,5,0),0))</f>
        <v>0</v>
      </c>
      <c r="I917" s="57"/>
      <c r="J917" s="57"/>
      <c r="K917" s="57"/>
      <c r="L917" s="57"/>
      <c r="M917" s="58" t="str">
        <f t="shared" si="86"/>
        <v/>
      </c>
      <c r="N917" s="102"/>
    </row>
    <row r="918" spans="1:14">
      <c r="A918" s="97" t="str">
        <f t="shared" si="83"/>
        <v/>
      </c>
      <c r="B918" s="98" t="str">
        <f t="shared" si="84"/>
        <v/>
      </c>
      <c r="C918" s="99"/>
      <c r="D918" s="100"/>
      <c r="E918" s="100"/>
      <c r="F918" s="57"/>
      <c r="G918" s="58">
        <f t="shared" si="85"/>
        <v>0</v>
      </c>
      <c r="H918" s="58">
        <f>IF(E918="",0,IFERROR(VLOOKUP(E918,档案费管理台账!$D$4:$H$1000,5,0),0))</f>
        <v>0</v>
      </c>
      <c r="I918" s="57"/>
      <c r="J918" s="57"/>
      <c r="K918" s="57"/>
      <c r="L918" s="57"/>
      <c r="M918" s="58" t="str">
        <f t="shared" si="86"/>
        <v/>
      </c>
      <c r="N918" s="102"/>
    </row>
    <row r="919" spans="1:14">
      <c r="A919" s="97" t="str">
        <f t="shared" si="83"/>
        <v/>
      </c>
      <c r="B919" s="98" t="str">
        <f t="shared" si="84"/>
        <v/>
      </c>
      <c r="C919" s="99"/>
      <c r="D919" s="100"/>
      <c r="E919" s="100"/>
      <c r="F919" s="57"/>
      <c r="G919" s="58">
        <f t="shared" si="85"/>
        <v>0</v>
      </c>
      <c r="H919" s="58">
        <f>IF(E919="",0,IFERROR(VLOOKUP(E919,档案费管理台账!$D$4:$H$1000,5,0),0))</f>
        <v>0</v>
      </c>
      <c r="I919" s="57"/>
      <c r="J919" s="57"/>
      <c r="K919" s="57"/>
      <c r="L919" s="57"/>
      <c r="M919" s="58" t="str">
        <f t="shared" si="86"/>
        <v/>
      </c>
      <c r="N919" s="102"/>
    </row>
    <row r="920" spans="1:14">
      <c r="A920" s="97" t="str">
        <f t="shared" si="83"/>
        <v/>
      </c>
      <c r="B920" s="98" t="str">
        <f t="shared" si="84"/>
        <v/>
      </c>
      <c r="C920" s="99"/>
      <c r="D920" s="100"/>
      <c r="E920" s="100"/>
      <c r="F920" s="57"/>
      <c r="G920" s="58">
        <f t="shared" si="85"/>
        <v>0</v>
      </c>
      <c r="H920" s="58">
        <f>IF(E920="",0,IFERROR(VLOOKUP(E920,档案费管理台账!$D$4:$H$1000,5,0),0))</f>
        <v>0</v>
      </c>
      <c r="I920" s="57"/>
      <c r="J920" s="57"/>
      <c r="K920" s="57"/>
      <c r="L920" s="57"/>
      <c r="M920" s="58" t="str">
        <f t="shared" si="86"/>
        <v/>
      </c>
      <c r="N920" s="102"/>
    </row>
    <row r="921" spans="1:14">
      <c r="A921" s="97" t="str">
        <f t="shared" si="83"/>
        <v/>
      </c>
      <c r="B921" s="98" t="str">
        <f t="shared" si="84"/>
        <v/>
      </c>
      <c r="C921" s="99"/>
      <c r="D921" s="100"/>
      <c r="E921" s="100"/>
      <c r="F921" s="57"/>
      <c r="G921" s="58">
        <f t="shared" si="85"/>
        <v>0</v>
      </c>
      <c r="H921" s="58">
        <f>IF(E921="",0,IFERROR(VLOOKUP(E921,档案费管理台账!$D$4:$H$1000,5,0),0))</f>
        <v>0</v>
      </c>
      <c r="I921" s="57"/>
      <c r="J921" s="57"/>
      <c r="K921" s="57"/>
      <c r="L921" s="57"/>
      <c r="M921" s="58" t="str">
        <f t="shared" si="86"/>
        <v/>
      </c>
      <c r="N921" s="102"/>
    </row>
    <row r="922" spans="1:14">
      <c r="A922" s="97" t="str">
        <f t="shared" si="83"/>
        <v/>
      </c>
      <c r="B922" s="98" t="str">
        <f t="shared" si="84"/>
        <v/>
      </c>
      <c r="C922" s="99"/>
      <c r="D922" s="100"/>
      <c r="E922" s="100"/>
      <c r="F922" s="57"/>
      <c r="G922" s="58">
        <f t="shared" si="85"/>
        <v>0</v>
      </c>
      <c r="H922" s="58">
        <f>IF(E922="",0,IFERROR(VLOOKUP(E922,档案费管理台账!$D$4:$H$1000,5,0),0))</f>
        <v>0</v>
      </c>
      <c r="I922" s="57"/>
      <c r="J922" s="57"/>
      <c r="K922" s="57"/>
      <c r="L922" s="57"/>
      <c r="M922" s="58" t="str">
        <f t="shared" si="86"/>
        <v/>
      </c>
      <c r="N922" s="102"/>
    </row>
    <row r="923" spans="1:14">
      <c r="A923" s="97" t="str">
        <f t="shared" si="83"/>
        <v/>
      </c>
      <c r="B923" s="98" t="str">
        <f t="shared" si="84"/>
        <v/>
      </c>
      <c r="C923" s="99"/>
      <c r="D923" s="100"/>
      <c r="E923" s="100"/>
      <c r="F923" s="57"/>
      <c r="G923" s="58">
        <f t="shared" si="85"/>
        <v>0</v>
      </c>
      <c r="H923" s="58">
        <f>IF(E923="",0,IFERROR(VLOOKUP(E923,档案费管理台账!$D$4:$H$1000,5,0),0))</f>
        <v>0</v>
      </c>
      <c r="I923" s="57"/>
      <c r="J923" s="57"/>
      <c r="K923" s="57"/>
      <c r="L923" s="57"/>
      <c r="M923" s="58" t="str">
        <f t="shared" si="86"/>
        <v/>
      </c>
      <c r="N923" s="102"/>
    </row>
    <row r="924" spans="1:14">
      <c r="A924" s="97" t="str">
        <f t="shared" si="83"/>
        <v/>
      </c>
      <c r="B924" s="98" t="str">
        <f t="shared" si="84"/>
        <v/>
      </c>
      <c r="C924" s="99"/>
      <c r="D924" s="100"/>
      <c r="E924" s="100"/>
      <c r="F924" s="57"/>
      <c r="G924" s="58">
        <f t="shared" si="85"/>
        <v>0</v>
      </c>
      <c r="H924" s="58">
        <f>IF(E924="",0,IFERROR(VLOOKUP(E924,档案费管理台账!$D$4:$H$1000,5,0),0))</f>
        <v>0</v>
      </c>
      <c r="I924" s="57"/>
      <c r="J924" s="57"/>
      <c r="K924" s="57"/>
      <c r="L924" s="57"/>
      <c r="M924" s="58" t="str">
        <f t="shared" si="86"/>
        <v/>
      </c>
      <c r="N924" s="102"/>
    </row>
    <row r="925" spans="1:14">
      <c r="A925" s="97" t="str">
        <f t="shared" si="83"/>
        <v/>
      </c>
      <c r="B925" s="98" t="str">
        <f t="shared" si="84"/>
        <v/>
      </c>
      <c r="C925" s="99"/>
      <c r="D925" s="100"/>
      <c r="E925" s="100"/>
      <c r="F925" s="57"/>
      <c r="G925" s="58">
        <f t="shared" si="85"/>
        <v>0</v>
      </c>
      <c r="H925" s="58">
        <f>IF(E925="",0,IFERROR(VLOOKUP(E925,档案费管理台账!$D$4:$H$1000,5,0),0))</f>
        <v>0</v>
      </c>
      <c r="I925" s="57"/>
      <c r="J925" s="57"/>
      <c r="K925" s="57"/>
      <c r="L925" s="57"/>
      <c r="M925" s="58" t="str">
        <f t="shared" si="86"/>
        <v/>
      </c>
      <c r="N925" s="102"/>
    </row>
    <row r="926" spans="1:14">
      <c r="A926" s="97" t="str">
        <f t="shared" si="83"/>
        <v/>
      </c>
      <c r="B926" s="98" t="str">
        <f t="shared" si="84"/>
        <v/>
      </c>
      <c r="C926" s="99"/>
      <c r="D926" s="100"/>
      <c r="E926" s="100"/>
      <c r="F926" s="57"/>
      <c r="G926" s="58">
        <f t="shared" si="85"/>
        <v>0</v>
      </c>
      <c r="H926" s="58">
        <f>IF(E926="",0,IFERROR(VLOOKUP(E926,档案费管理台账!$D$4:$H$1000,5,0),0))</f>
        <v>0</v>
      </c>
      <c r="I926" s="57"/>
      <c r="J926" s="57"/>
      <c r="K926" s="57"/>
      <c r="L926" s="57"/>
      <c r="M926" s="58" t="str">
        <f t="shared" si="86"/>
        <v/>
      </c>
      <c r="N926" s="102"/>
    </row>
    <row r="927" spans="1:14">
      <c r="A927" s="97" t="str">
        <f t="shared" si="83"/>
        <v/>
      </c>
      <c r="B927" s="98" t="str">
        <f t="shared" si="84"/>
        <v/>
      </c>
      <c r="C927" s="99"/>
      <c r="D927" s="100"/>
      <c r="E927" s="100"/>
      <c r="F927" s="57"/>
      <c r="G927" s="58">
        <f t="shared" si="85"/>
        <v>0</v>
      </c>
      <c r="H927" s="58">
        <f>IF(E927="",0,IFERROR(VLOOKUP(E927,档案费管理台账!$D$4:$H$1000,5,0),0))</f>
        <v>0</v>
      </c>
      <c r="I927" s="57"/>
      <c r="J927" s="57"/>
      <c r="K927" s="57"/>
      <c r="L927" s="57"/>
      <c r="M927" s="58" t="str">
        <f t="shared" si="86"/>
        <v/>
      </c>
      <c r="N927" s="102"/>
    </row>
    <row r="928" spans="1:14">
      <c r="A928" s="97" t="str">
        <f t="shared" si="83"/>
        <v/>
      </c>
      <c r="B928" s="98" t="str">
        <f t="shared" si="84"/>
        <v/>
      </c>
      <c r="C928" s="99"/>
      <c r="D928" s="100"/>
      <c r="E928" s="100"/>
      <c r="F928" s="57"/>
      <c r="G928" s="58">
        <f t="shared" si="85"/>
        <v>0</v>
      </c>
      <c r="H928" s="58">
        <f>IF(E928="",0,IFERROR(VLOOKUP(E928,档案费管理台账!$D$4:$H$1000,5,0),0))</f>
        <v>0</v>
      </c>
      <c r="I928" s="57"/>
      <c r="J928" s="57"/>
      <c r="K928" s="57"/>
      <c r="L928" s="57"/>
      <c r="M928" s="58" t="str">
        <f t="shared" si="86"/>
        <v/>
      </c>
      <c r="N928" s="102"/>
    </row>
    <row r="929" spans="1:14">
      <c r="A929" s="97" t="str">
        <f t="shared" si="83"/>
        <v/>
      </c>
      <c r="B929" s="98" t="str">
        <f t="shared" si="84"/>
        <v/>
      </c>
      <c r="C929" s="99"/>
      <c r="D929" s="100"/>
      <c r="E929" s="100"/>
      <c r="F929" s="57"/>
      <c r="G929" s="58">
        <f t="shared" si="85"/>
        <v>0</v>
      </c>
      <c r="H929" s="58">
        <f>IF(E929="",0,IFERROR(VLOOKUP(E929,档案费管理台账!$D$4:$H$1000,5,0),0))</f>
        <v>0</v>
      </c>
      <c r="I929" s="57"/>
      <c r="J929" s="57"/>
      <c r="K929" s="57"/>
      <c r="L929" s="57"/>
      <c r="M929" s="58" t="str">
        <f t="shared" si="86"/>
        <v/>
      </c>
      <c r="N929" s="102"/>
    </row>
    <row r="930" spans="1:14">
      <c r="A930" s="97" t="str">
        <f t="shared" si="83"/>
        <v/>
      </c>
      <c r="B930" s="98" t="str">
        <f t="shared" si="84"/>
        <v/>
      </c>
      <c r="C930" s="99"/>
      <c r="D930" s="100"/>
      <c r="E930" s="100"/>
      <c r="F930" s="57"/>
      <c r="G930" s="58">
        <f t="shared" si="85"/>
        <v>0</v>
      </c>
      <c r="H930" s="58">
        <f>IF(E930="",0,IFERROR(VLOOKUP(E930,档案费管理台账!$D$4:$H$1000,5,0),0))</f>
        <v>0</v>
      </c>
      <c r="I930" s="57"/>
      <c r="J930" s="57"/>
      <c r="K930" s="57"/>
      <c r="L930" s="57"/>
      <c r="M930" s="58" t="str">
        <f t="shared" si="86"/>
        <v/>
      </c>
      <c r="N930" s="102"/>
    </row>
    <row r="931" spans="1:14">
      <c r="A931" s="97" t="str">
        <f t="shared" si="83"/>
        <v/>
      </c>
      <c r="B931" s="98" t="str">
        <f t="shared" si="84"/>
        <v/>
      </c>
      <c r="C931" s="99"/>
      <c r="D931" s="100"/>
      <c r="E931" s="100"/>
      <c r="F931" s="57"/>
      <c r="G931" s="58">
        <f t="shared" si="85"/>
        <v>0</v>
      </c>
      <c r="H931" s="58">
        <f>IF(E931="",0,IFERROR(VLOOKUP(E931,档案费管理台账!$D$4:$H$1000,5,0),0))</f>
        <v>0</v>
      </c>
      <c r="I931" s="57"/>
      <c r="J931" s="57"/>
      <c r="K931" s="57"/>
      <c r="L931" s="57"/>
      <c r="M931" s="58" t="str">
        <f t="shared" si="86"/>
        <v/>
      </c>
      <c r="N931" s="102"/>
    </row>
    <row r="932" spans="1:14">
      <c r="A932" s="97" t="str">
        <f t="shared" si="83"/>
        <v/>
      </c>
      <c r="B932" s="98" t="str">
        <f t="shared" si="84"/>
        <v/>
      </c>
      <c r="C932" s="99"/>
      <c r="D932" s="100"/>
      <c r="E932" s="100"/>
      <c r="F932" s="57"/>
      <c r="G932" s="58">
        <f t="shared" si="85"/>
        <v>0</v>
      </c>
      <c r="H932" s="58">
        <f>IF(E932="",0,IFERROR(VLOOKUP(E932,档案费管理台账!$D$4:$H$1000,5,0),0))</f>
        <v>0</v>
      </c>
      <c r="I932" s="57"/>
      <c r="J932" s="57"/>
      <c r="K932" s="57"/>
      <c r="L932" s="57"/>
      <c r="M932" s="58" t="str">
        <f t="shared" si="86"/>
        <v/>
      </c>
      <c r="N932" s="102"/>
    </row>
    <row r="933" spans="1:14">
      <c r="A933" s="97" t="str">
        <f t="shared" si="83"/>
        <v/>
      </c>
      <c r="B933" s="98" t="str">
        <f t="shared" si="84"/>
        <v/>
      </c>
      <c r="C933" s="99"/>
      <c r="D933" s="100"/>
      <c r="E933" s="100"/>
      <c r="F933" s="57"/>
      <c r="G933" s="58">
        <f t="shared" si="85"/>
        <v>0</v>
      </c>
      <c r="H933" s="58">
        <f>IF(E933="",0,IFERROR(VLOOKUP(E933,档案费管理台账!$D$4:$H$1000,5,0),0))</f>
        <v>0</v>
      </c>
      <c r="I933" s="57"/>
      <c r="J933" s="57"/>
      <c r="K933" s="57"/>
      <c r="L933" s="57"/>
      <c r="M933" s="58" t="str">
        <f t="shared" si="86"/>
        <v/>
      </c>
      <c r="N933" s="102"/>
    </row>
    <row r="934" spans="1:14">
      <c r="A934" s="97" t="str">
        <f t="shared" si="83"/>
        <v/>
      </c>
      <c r="B934" s="98" t="str">
        <f t="shared" si="84"/>
        <v/>
      </c>
      <c r="C934" s="99"/>
      <c r="D934" s="100"/>
      <c r="E934" s="100"/>
      <c r="F934" s="57"/>
      <c r="G934" s="58">
        <f t="shared" si="85"/>
        <v>0</v>
      </c>
      <c r="H934" s="58">
        <f>IF(E934="",0,IFERROR(VLOOKUP(E934,档案费管理台账!$D$4:$H$1000,5,0),0))</f>
        <v>0</v>
      </c>
      <c r="I934" s="57"/>
      <c r="J934" s="57"/>
      <c r="K934" s="57"/>
      <c r="L934" s="57"/>
      <c r="M934" s="58" t="str">
        <f t="shared" si="86"/>
        <v/>
      </c>
      <c r="N934" s="102"/>
    </row>
    <row r="935" spans="1:14">
      <c r="A935" s="97" t="str">
        <f t="shared" si="83"/>
        <v/>
      </c>
      <c r="B935" s="98" t="str">
        <f t="shared" si="84"/>
        <v/>
      </c>
      <c r="C935" s="99"/>
      <c r="D935" s="100"/>
      <c r="E935" s="100"/>
      <c r="F935" s="57"/>
      <c r="G935" s="58">
        <f t="shared" si="85"/>
        <v>0</v>
      </c>
      <c r="H935" s="58">
        <f>IF(E935="",0,IFERROR(VLOOKUP(E935,档案费管理台账!$D$4:$H$1000,5,0),0))</f>
        <v>0</v>
      </c>
      <c r="I935" s="57"/>
      <c r="J935" s="57"/>
      <c r="K935" s="57"/>
      <c r="L935" s="57"/>
      <c r="M935" s="58" t="str">
        <f t="shared" si="86"/>
        <v/>
      </c>
      <c r="N935" s="102"/>
    </row>
    <row r="936" spans="1:14">
      <c r="A936" s="97" t="str">
        <f t="shared" si="83"/>
        <v/>
      </c>
      <c r="B936" s="98" t="str">
        <f t="shared" si="84"/>
        <v/>
      </c>
      <c r="C936" s="99"/>
      <c r="D936" s="100"/>
      <c r="E936" s="100"/>
      <c r="F936" s="57"/>
      <c r="G936" s="58">
        <f t="shared" si="85"/>
        <v>0</v>
      </c>
      <c r="H936" s="58">
        <f>IF(E936="",0,IFERROR(VLOOKUP(E936,档案费管理台账!$D$4:$H$1000,5,0),0))</f>
        <v>0</v>
      </c>
      <c r="I936" s="57"/>
      <c r="J936" s="57"/>
      <c r="K936" s="57"/>
      <c r="L936" s="57"/>
      <c r="M936" s="58" t="str">
        <f t="shared" si="86"/>
        <v/>
      </c>
      <c r="N936" s="102"/>
    </row>
    <row r="937" spans="1:14">
      <c r="A937" s="97" t="str">
        <f t="shared" si="83"/>
        <v/>
      </c>
      <c r="B937" s="98" t="str">
        <f t="shared" si="84"/>
        <v/>
      </c>
      <c r="C937" s="99"/>
      <c r="D937" s="100"/>
      <c r="E937" s="100"/>
      <c r="F937" s="57"/>
      <c r="G937" s="58">
        <f t="shared" si="85"/>
        <v>0</v>
      </c>
      <c r="H937" s="58">
        <f>IF(E937="",0,IFERROR(VLOOKUP(E937,档案费管理台账!$D$4:$H$1000,5,0),0))</f>
        <v>0</v>
      </c>
      <c r="I937" s="57"/>
      <c r="J937" s="57"/>
      <c r="K937" s="57"/>
      <c r="L937" s="57"/>
      <c r="M937" s="58" t="str">
        <f t="shared" si="86"/>
        <v/>
      </c>
      <c r="N937" s="102"/>
    </row>
    <row r="938" spans="1:14">
      <c r="A938" s="97" t="str">
        <f t="shared" si="83"/>
        <v/>
      </c>
      <c r="B938" s="98" t="str">
        <f t="shared" si="84"/>
        <v/>
      </c>
      <c r="C938" s="99"/>
      <c r="D938" s="100"/>
      <c r="E938" s="100"/>
      <c r="F938" s="57"/>
      <c r="G938" s="58">
        <f t="shared" si="85"/>
        <v>0</v>
      </c>
      <c r="H938" s="58">
        <f>IF(E938="",0,IFERROR(VLOOKUP(E938,档案费管理台账!$D$4:$H$1000,5,0),0))</f>
        <v>0</v>
      </c>
      <c r="I938" s="57"/>
      <c r="J938" s="57"/>
      <c r="K938" s="57"/>
      <c r="L938" s="57"/>
      <c r="M938" s="58" t="str">
        <f t="shared" si="86"/>
        <v/>
      </c>
      <c r="N938" s="102"/>
    </row>
    <row r="939" spans="1:14">
      <c r="A939" s="97" t="str">
        <f t="shared" si="83"/>
        <v/>
      </c>
      <c r="B939" s="98" t="str">
        <f t="shared" si="84"/>
        <v/>
      </c>
      <c r="C939" s="99"/>
      <c r="D939" s="100"/>
      <c r="E939" s="100"/>
      <c r="F939" s="57"/>
      <c r="G939" s="58">
        <f t="shared" si="85"/>
        <v>0</v>
      </c>
      <c r="H939" s="58">
        <f>IF(E939="",0,IFERROR(VLOOKUP(E939,档案费管理台账!$D$4:$H$1000,5,0),0))</f>
        <v>0</v>
      </c>
      <c r="I939" s="57"/>
      <c r="J939" s="57"/>
      <c r="K939" s="57"/>
      <c r="L939" s="57"/>
      <c r="M939" s="58" t="str">
        <f t="shared" si="86"/>
        <v/>
      </c>
      <c r="N939" s="102"/>
    </row>
    <row r="940" spans="1:14">
      <c r="A940" s="97" t="str">
        <f t="shared" si="83"/>
        <v/>
      </c>
      <c r="B940" s="98" t="str">
        <f t="shared" si="84"/>
        <v/>
      </c>
      <c r="C940" s="99"/>
      <c r="D940" s="100"/>
      <c r="E940" s="100"/>
      <c r="F940" s="57"/>
      <c r="G940" s="58">
        <f t="shared" si="85"/>
        <v>0</v>
      </c>
      <c r="H940" s="58">
        <f>IF(E940="",0,IFERROR(VLOOKUP(E940,档案费管理台账!$D$4:$H$1000,5,0),0))</f>
        <v>0</v>
      </c>
      <c r="I940" s="57"/>
      <c r="J940" s="57"/>
      <c r="K940" s="57"/>
      <c r="L940" s="57"/>
      <c r="M940" s="58" t="str">
        <f t="shared" si="86"/>
        <v/>
      </c>
      <c r="N940" s="102"/>
    </row>
    <row r="941" spans="1:14">
      <c r="A941" s="97" t="str">
        <f t="shared" ref="A941:A1000" si="87">IF(C941="","",ROW()-42)</f>
        <v/>
      </c>
      <c r="B941" s="98" t="str">
        <f t="shared" ref="B941:B1000" si="88">IF(C941="","",MONTH(C941)&amp;"月")</f>
        <v/>
      </c>
      <c r="C941" s="99"/>
      <c r="D941" s="100"/>
      <c r="E941" s="100"/>
      <c r="F941" s="57"/>
      <c r="G941" s="58">
        <f t="shared" ref="G941:G1000" si="89">IF(F941="",0,F941*$K$41)</f>
        <v>0</v>
      </c>
      <c r="H941" s="58">
        <f>IF(E941="",0,IFERROR(VLOOKUP(E941,档案费管理台账!$D$4:$H$1000,5,0),0))</f>
        <v>0</v>
      </c>
      <c r="I941" s="57"/>
      <c r="J941" s="57"/>
      <c r="K941" s="57"/>
      <c r="L941" s="57"/>
      <c r="M941" s="58" t="str">
        <f t="shared" ref="M941:M1000" si="90">IF(C941="","",ROUND(M940+G941-I941-J941-K941-L941-H941,2))</f>
        <v/>
      </c>
      <c r="N941" s="102"/>
    </row>
    <row r="942" spans="1:14">
      <c r="A942" s="97" t="str">
        <f t="shared" si="87"/>
        <v/>
      </c>
      <c r="B942" s="98" t="str">
        <f t="shared" si="88"/>
        <v/>
      </c>
      <c r="C942" s="99"/>
      <c r="D942" s="100"/>
      <c r="E942" s="100"/>
      <c r="F942" s="57"/>
      <c r="G942" s="58">
        <f t="shared" si="89"/>
        <v>0</v>
      </c>
      <c r="H942" s="58">
        <f>IF(E942="",0,IFERROR(VLOOKUP(E942,档案费管理台账!$D$4:$H$1000,5,0),0))</f>
        <v>0</v>
      </c>
      <c r="I942" s="57"/>
      <c r="J942" s="57"/>
      <c r="K942" s="57"/>
      <c r="L942" s="57"/>
      <c r="M942" s="58" t="str">
        <f t="shared" si="90"/>
        <v/>
      </c>
      <c r="N942" s="102"/>
    </row>
    <row r="943" spans="1:14">
      <c r="A943" s="97" t="str">
        <f t="shared" si="87"/>
        <v/>
      </c>
      <c r="B943" s="98" t="str">
        <f t="shared" si="88"/>
        <v/>
      </c>
      <c r="C943" s="99"/>
      <c r="D943" s="100"/>
      <c r="E943" s="100"/>
      <c r="F943" s="57"/>
      <c r="G943" s="58">
        <f t="shared" si="89"/>
        <v>0</v>
      </c>
      <c r="H943" s="58">
        <f>IF(E943="",0,IFERROR(VLOOKUP(E943,档案费管理台账!$D$4:$H$1000,5,0),0))</f>
        <v>0</v>
      </c>
      <c r="I943" s="57"/>
      <c r="J943" s="57"/>
      <c r="K943" s="57"/>
      <c r="L943" s="57"/>
      <c r="M943" s="58" t="str">
        <f t="shared" si="90"/>
        <v/>
      </c>
      <c r="N943" s="102"/>
    </row>
    <row r="944" spans="1:14">
      <c r="A944" s="97" t="str">
        <f t="shared" si="87"/>
        <v/>
      </c>
      <c r="B944" s="98" t="str">
        <f t="shared" si="88"/>
        <v/>
      </c>
      <c r="C944" s="99"/>
      <c r="D944" s="100"/>
      <c r="E944" s="100"/>
      <c r="F944" s="57"/>
      <c r="G944" s="58">
        <f t="shared" si="89"/>
        <v>0</v>
      </c>
      <c r="H944" s="58">
        <f>IF(E944="",0,IFERROR(VLOOKUP(E944,档案费管理台账!$D$4:$H$1000,5,0),0))</f>
        <v>0</v>
      </c>
      <c r="I944" s="57"/>
      <c r="J944" s="57"/>
      <c r="K944" s="57"/>
      <c r="L944" s="57"/>
      <c r="M944" s="58" t="str">
        <f t="shared" si="90"/>
        <v/>
      </c>
      <c r="N944" s="102"/>
    </row>
    <row r="945" spans="1:14">
      <c r="A945" s="97" t="str">
        <f t="shared" si="87"/>
        <v/>
      </c>
      <c r="B945" s="98" t="str">
        <f t="shared" si="88"/>
        <v/>
      </c>
      <c r="C945" s="99"/>
      <c r="D945" s="100"/>
      <c r="E945" s="100"/>
      <c r="F945" s="57"/>
      <c r="G945" s="58">
        <f t="shared" si="89"/>
        <v>0</v>
      </c>
      <c r="H945" s="58">
        <f>IF(E945="",0,IFERROR(VLOOKUP(E945,档案费管理台账!$D$4:$H$1000,5,0),0))</f>
        <v>0</v>
      </c>
      <c r="I945" s="57"/>
      <c r="J945" s="57"/>
      <c r="K945" s="57"/>
      <c r="L945" s="57"/>
      <c r="M945" s="58" t="str">
        <f t="shared" si="90"/>
        <v/>
      </c>
      <c r="N945" s="102"/>
    </row>
    <row r="946" spans="1:14">
      <c r="A946" s="97" t="str">
        <f t="shared" si="87"/>
        <v/>
      </c>
      <c r="B946" s="98" t="str">
        <f t="shared" si="88"/>
        <v/>
      </c>
      <c r="C946" s="99"/>
      <c r="D946" s="100"/>
      <c r="E946" s="100"/>
      <c r="F946" s="57"/>
      <c r="G946" s="58">
        <f t="shared" si="89"/>
        <v>0</v>
      </c>
      <c r="H946" s="58">
        <f>IF(E946="",0,IFERROR(VLOOKUP(E946,档案费管理台账!$D$4:$H$1000,5,0),0))</f>
        <v>0</v>
      </c>
      <c r="I946" s="57"/>
      <c r="J946" s="57"/>
      <c r="K946" s="57"/>
      <c r="L946" s="57"/>
      <c r="M946" s="58" t="str">
        <f t="shared" si="90"/>
        <v/>
      </c>
      <c r="N946" s="102"/>
    </row>
    <row r="947" spans="1:14">
      <c r="A947" s="97" t="str">
        <f t="shared" si="87"/>
        <v/>
      </c>
      <c r="B947" s="98" t="str">
        <f t="shared" si="88"/>
        <v/>
      </c>
      <c r="C947" s="99"/>
      <c r="D947" s="100"/>
      <c r="E947" s="100"/>
      <c r="F947" s="57"/>
      <c r="G947" s="58">
        <f t="shared" si="89"/>
        <v>0</v>
      </c>
      <c r="H947" s="58">
        <f>IF(E947="",0,IFERROR(VLOOKUP(E947,档案费管理台账!$D$4:$H$1000,5,0),0))</f>
        <v>0</v>
      </c>
      <c r="I947" s="57"/>
      <c r="J947" s="57"/>
      <c r="K947" s="57"/>
      <c r="L947" s="57"/>
      <c r="M947" s="58" t="str">
        <f t="shared" si="90"/>
        <v/>
      </c>
      <c r="N947" s="102"/>
    </row>
    <row r="948" spans="1:14">
      <c r="A948" s="97" t="str">
        <f t="shared" si="87"/>
        <v/>
      </c>
      <c r="B948" s="98" t="str">
        <f t="shared" si="88"/>
        <v/>
      </c>
      <c r="C948" s="99"/>
      <c r="D948" s="100"/>
      <c r="E948" s="100"/>
      <c r="F948" s="57"/>
      <c r="G948" s="58">
        <f t="shared" si="89"/>
        <v>0</v>
      </c>
      <c r="H948" s="58">
        <f>IF(E948="",0,IFERROR(VLOOKUP(E948,档案费管理台账!$D$4:$H$1000,5,0),0))</f>
        <v>0</v>
      </c>
      <c r="I948" s="57"/>
      <c r="J948" s="57"/>
      <c r="K948" s="57"/>
      <c r="L948" s="57"/>
      <c r="M948" s="58" t="str">
        <f t="shared" si="90"/>
        <v/>
      </c>
      <c r="N948" s="102"/>
    </row>
    <row r="949" spans="1:14">
      <c r="A949" s="97" t="str">
        <f t="shared" si="87"/>
        <v/>
      </c>
      <c r="B949" s="98" t="str">
        <f t="shared" si="88"/>
        <v/>
      </c>
      <c r="C949" s="99"/>
      <c r="D949" s="100"/>
      <c r="E949" s="100"/>
      <c r="F949" s="57"/>
      <c r="G949" s="58">
        <f t="shared" si="89"/>
        <v>0</v>
      </c>
      <c r="H949" s="58">
        <f>IF(E949="",0,IFERROR(VLOOKUP(E949,档案费管理台账!$D$4:$H$1000,5,0),0))</f>
        <v>0</v>
      </c>
      <c r="I949" s="57"/>
      <c r="J949" s="57"/>
      <c r="K949" s="57"/>
      <c r="L949" s="57"/>
      <c r="M949" s="58" t="str">
        <f t="shared" si="90"/>
        <v/>
      </c>
      <c r="N949" s="102"/>
    </row>
    <row r="950" spans="1:14">
      <c r="A950" s="97" t="str">
        <f t="shared" si="87"/>
        <v/>
      </c>
      <c r="B950" s="98" t="str">
        <f t="shared" si="88"/>
        <v/>
      </c>
      <c r="C950" s="99"/>
      <c r="D950" s="100"/>
      <c r="E950" s="100"/>
      <c r="F950" s="57"/>
      <c r="G950" s="58">
        <f t="shared" si="89"/>
        <v>0</v>
      </c>
      <c r="H950" s="58">
        <f>IF(E950="",0,IFERROR(VLOOKUP(E950,档案费管理台账!$D$4:$H$1000,5,0),0))</f>
        <v>0</v>
      </c>
      <c r="I950" s="57"/>
      <c r="J950" s="57"/>
      <c r="K950" s="57"/>
      <c r="L950" s="57"/>
      <c r="M950" s="58" t="str">
        <f t="shared" si="90"/>
        <v/>
      </c>
      <c r="N950" s="102"/>
    </row>
    <row r="951" spans="1:14">
      <c r="A951" s="97" t="str">
        <f t="shared" si="87"/>
        <v/>
      </c>
      <c r="B951" s="98" t="str">
        <f t="shared" si="88"/>
        <v/>
      </c>
      <c r="C951" s="99"/>
      <c r="D951" s="100"/>
      <c r="E951" s="100"/>
      <c r="F951" s="57"/>
      <c r="G951" s="58">
        <f t="shared" si="89"/>
        <v>0</v>
      </c>
      <c r="H951" s="58">
        <f>IF(E951="",0,IFERROR(VLOOKUP(E951,档案费管理台账!$D$4:$H$1000,5,0),0))</f>
        <v>0</v>
      </c>
      <c r="I951" s="57"/>
      <c r="J951" s="57"/>
      <c r="K951" s="57"/>
      <c r="L951" s="57"/>
      <c r="M951" s="58" t="str">
        <f t="shared" si="90"/>
        <v/>
      </c>
      <c r="N951" s="102"/>
    </row>
    <row r="952" spans="1:14">
      <c r="A952" s="97" t="str">
        <f t="shared" si="87"/>
        <v/>
      </c>
      <c r="B952" s="98" t="str">
        <f t="shared" si="88"/>
        <v/>
      </c>
      <c r="C952" s="99"/>
      <c r="D952" s="100"/>
      <c r="E952" s="100"/>
      <c r="F952" s="57"/>
      <c r="G952" s="58">
        <f t="shared" si="89"/>
        <v>0</v>
      </c>
      <c r="H952" s="58">
        <f>IF(E952="",0,IFERROR(VLOOKUP(E952,档案费管理台账!$D$4:$H$1000,5,0),0))</f>
        <v>0</v>
      </c>
      <c r="I952" s="57"/>
      <c r="J952" s="57"/>
      <c r="K952" s="57"/>
      <c r="L952" s="57"/>
      <c r="M952" s="58" t="str">
        <f t="shared" si="90"/>
        <v/>
      </c>
      <c r="N952" s="102"/>
    </row>
    <row r="953" spans="1:14">
      <c r="A953" s="97" t="str">
        <f t="shared" si="87"/>
        <v/>
      </c>
      <c r="B953" s="98" t="str">
        <f t="shared" si="88"/>
        <v/>
      </c>
      <c r="C953" s="99"/>
      <c r="D953" s="100"/>
      <c r="E953" s="100"/>
      <c r="F953" s="57"/>
      <c r="G953" s="58">
        <f t="shared" si="89"/>
        <v>0</v>
      </c>
      <c r="H953" s="58">
        <f>IF(E953="",0,IFERROR(VLOOKUP(E953,档案费管理台账!$D$4:$H$1000,5,0),0))</f>
        <v>0</v>
      </c>
      <c r="I953" s="57"/>
      <c r="J953" s="57"/>
      <c r="K953" s="57"/>
      <c r="L953" s="57"/>
      <c r="M953" s="58" t="str">
        <f t="shared" si="90"/>
        <v/>
      </c>
      <c r="N953" s="102"/>
    </row>
    <row r="954" spans="1:14">
      <c r="A954" s="97" t="str">
        <f t="shared" si="87"/>
        <v/>
      </c>
      <c r="B954" s="98" t="str">
        <f t="shared" si="88"/>
        <v/>
      </c>
      <c r="C954" s="99"/>
      <c r="D954" s="100"/>
      <c r="E954" s="100"/>
      <c r="F954" s="57"/>
      <c r="G954" s="58">
        <f t="shared" si="89"/>
        <v>0</v>
      </c>
      <c r="H954" s="58">
        <f>IF(E954="",0,IFERROR(VLOOKUP(E954,档案费管理台账!$D$4:$H$1000,5,0),0))</f>
        <v>0</v>
      </c>
      <c r="I954" s="57"/>
      <c r="J954" s="57"/>
      <c r="K954" s="57"/>
      <c r="L954" s="57"/>
      <c r="M954" s="58" t="str">
        <f t="shared" si="90"/>
        <v/>
      </c>
      <c r="N954" s="102"/>
    </row>
    <row r="955" spans="1:14">
      <c r="A955" s="97" t="str">
        <f t="shared" si="87"/>
        <v/>
      </c>
      <c r="B955" s="98" t="str">
        <f t="shared" si="88"/>
        <v/>
      </c>
      <c r="C955" s="99"/>
      <c r="D955" s="100"/>
      <c r="E955" s="100"/>
      <c r="F955" s="57"/>
      <c r="G955" s="58">
        <f t="shared" si="89"/>
        <v>0</v>
      </c>
      <c r="H955" s="58">
        <f>IF(E955="",0,IFERROR(VLOOKUP(E955,档案费管理台账!$D$4:$H$1000,5,0),0))</f>
        <v>0</v>
      </c>
      <c r="I955" s="57"/>
      <c r="J955" s="57"/>
      <c r="K955" s="57"/>
      <c r="L955" s="57"/>
      <c r="M955" s="58" t="str">
        <f t="shared" si="90"/>
        <v/>
      </c>
      <c r="N955" s="102"/>
    </row>
    <row r="956" spans="1:14">
      <c r="A956" s="97" t="str">
        <f t="shared" si="87"/>
        <v/>
      </c>
      <c r="B956" s="98" t="str">
        <f t="shared" si="88"/>
        <v/>
      </c>
      <c r="C956" s="99"/>
      <c r="D956" s="100"/>
      <c r="E956" s="100"/>
      <c r="F956" s="57"/>
      <c r="G956" s="58">
        <f t="shared" si="89"/>
        <v>0</v>
      </c>
      <c r="H956" s="58">
        <f>IF(E956="",0,IFERROR(VLOOKUP(E956,档案费管理台账!$D$4:$H$1000,5,0),0))</f>
        <v>0</v>
      </c>
      <c r="I956" s="57"/>
      <c r="J956" s="57"/>
      <c r="K956" s="57"/>
      <c r="L956" s="57"/>
      <c r="M956" s="58" t="str">
        <f t="shared" si="90"/>
        <v/>
      </c>
      <c r="N956" s="102"/>
    </row>
    <row r="957" spans="1:14">
      <c r="A957" s="97" t="str">
        <f t="shared" si="87"/>
        <v/>
      </c>
      <c r="B957" s="98" t="str">
        <f t="shared" si="88"/>
        <v/>
      </c>
      <c r="C957" s="99"/>
      <c r="D957" s="100"/>
      <c r="E957" s="100"/>
      <c r="F957" s="57"/>
      <c r="G957" s="58">
        <f t="shared" si="89"/>
        <v>0</v>
      </c>
      <c r="H957" s="58">
        <f>IF(E957="",0,IFERROR(VLOOKUP(E957,档案费管理台账!$D$4:$H$1000,5,0),0))</f>
        <v>0</v>
      </c>
      <c r="I957" s="57"/>
      <c r="J957" s="57"/>
      <c r="K957" s="57"/>
      <c r="L957" s="57"/>
      <c r="M957" s="58" t="str">
        <f t="shared" si="90"/>
        <v/>
      </c>
      <c r="N957" s="102"/>
    </row>
    <row r="958" spans="1:14">
      <c r="A958" s="97" t="str">
        <f t="shared" si="87"/>
        <v/>
      </c>
      <c r="B958" s="98" t="str">
        <f t="shared" si="88"/>
        <v/>
      </c>
      <c r="C958" s="99"/>
      <c r="D958" s="100"/>
      <c r="E958" s="100"/>
      <c r="F958" s="57"/>
      <c r="G958" s="58">
        <f t="shared" si="89"/>
        <v>0</v>
      </c>
      <c r="H958" s="58">
        <f>IF(E958="",0,IFERROR(VLOOKUP(E958,档案费管理台账!$D$4:$H$1000,5,0),0))</f>
        <v>0</v>
      </c>
      <c r="I958" s="57"/>
      <c r="J958" s="57"/>
      <c r="K958" s="57"/>
      <c r="L958" s="57"/>
      <c r="M958" s="58" t="str">
        <f t="shared" si="90"/>
        <v/>
      </c>
      <c r="N958" s="102"/>
    </row>
    <row r="959" spans="1:14">
      <c r="A959" s="97" t="str">
        <f t="shared" si="87"/>
        <v/>
      </c>
      <c r="B959" s="98" t="str">
        <f t="shared" si="88"/>
        <v/>
      </c>
      <c r="C959" s="99"/>
      <c r="D959" s="100"/>
      <c r="E959" s="100"/>
      <c r="F959" s="57"/>
      <c r="G959" s="58">
        <f t="shared" si="89"/>
        <v>0</v>
      </c>
      <c r="H959" s="58">
        <f>IF(E959="",0,IFERROR(VLOOKUP(E959,档案费管理台账!$D$4:$H$1000,5,0),0))</f>
        <v>0</v>
      </c>
      <c r="I959" s="57"/>
      <c r="J959" s="57"/>
      <c r="K959" s="57"/>
      <c r="L959" s="57"/>
      <c r="M959" s="58" t="str">
        <f t="shared" si="90"/>
        <v/>
      </c>
      <c r="N959" s="102"/>
    </row>
    <row r="960" spans="1:14">
      <c r="A960" s="97" t="str">
        <f t="shared" si="87"/>
        <v/>
      </c>
      <c r="B960" s="98" t="str">
        <f t="shared" si="88"/>
        <v/>
      </c>
      <c r="C960" s="99"/>
      <c r="D960" s="100"/>
      <c r="E960" s="100"/>
      <c r="F960" s="57"/>
      <c r="G960" s="58">
        <f t="shared" si="89"/>
        <v>0</v>
      </c>
      <c r="H960" s="58">
        <f>IF(E960="",0,IFERROR(VLOOKUP(E960,档案费管理台账!$D$4:$H$1000,5,0),0))</f>
        <v>0</v>
      </c>
      <c r="I960" s="57"/>
      <c r="J960" s="57"/>
      <c r="K960" s="57"/>
      <c r="L960" s="57"/>
      <c r="M960" s="58" t="str">
        <f t="shared" si="90"/>
        <v/>
      </c>
      <c r="N960" s="102"/>
    </row>
    <row r="961" spans="1:14">
      <c r="A961" s="97" t="str">
        <f t="shared" si="87"/>
        <v/>
      </c>
      <c r="B961" s="98" t="str">
        <f t="shared" si="88"/>
        <v/>
      </c>
      <c r="C961" s="99"/>
      <c r="D961" s="100"/>
      <c r="E961" s="100"/>
      <c r="F961" s="57"/>
      <c r="G961" s="58">
        <f t="shared" si="89"/>
        <v>0</v>
      </c>
      <c r="H961" s="58">
        <f>IF(E961="",0,IFERROR(VLOOKUP(E961,档案费管理台账!$D$4:$H$1000,5,0),0))</f>
        <v>0</v>
      </c>
      <c r="I961" s="57"/>
      <c r="J961" s="57"/>
      <c r="K961" s="57"/>
      <c r="L961" s="57"/>
      <c r="M961" s="58" t="str">
        <f t="shared" si="90"/>
        <v/>
      </c>
      <c r="N961" s="102"/>
    </row>
    <row r="962" spans="1:14">
      <c r="A962" s="97" t="str">
        <f t="shared" si="87"/>
        <v/>
      </c>
      <c r="B962" s="98" t="str">
        <f t="shared" si="88"/>
        <v/>
      </c>
      <c r="C962" s="99"/>
      <c r="D962" s="100"/>
      <c r="E962" s="100"/>
      <c r="F962" s="57"/>
      <c r="G962" s="58">
        <f t="shared" si="89"/>
        <v>0</v>
      </c>
      <c r="H962" s="58">
        <f>IF(E962="",0,IFERROR(VLOOKUP(E962,档案费管理台账!$D$4:$H$1000,5,0),0))</f>
        <v>0</v>
      </c>
      <c r="I962" s="57"/>
      <c r="J962" s="57"/>
      <c r="K962" s="57"/>
      <c r="L962" s="57"/>
      <c r="M962" s="58" t="str">
        <f t="shared" si="90"/>
        <v/>
      </c>
      <c r="N962" s="102"/>
    </row>
    <row r="963" spans="1:14">
      <c r="A963" s="97" t="str">
        <f t="shared" si="87"/>
        <v/>
      </c>
      <c r="B963" s="98" t="str">
        <f t="shared" si="88"/>
        <v/>
      </c>
      <c r="C963" s="99"/>
      <c r="D963" s="100"/>
      <c r="E963" s="100"/>
      <c r="F963" s="57"/>
      <c r="G963" s="58">
        <f t="shared" si="89"/>
        <v>0</v>
      </c>
      <c r="H963" s="58">
        <f>IF(E963="",0,IFERROR(VLOOKUP(E963,档案费管理台账!$D$4:$H$1000,5,0),0))</f>
        <v>0</v>
      </c>
      <c r="I963" s="57"/>
      <c r="J963" s="57"/>
      <c r="K963" s="57"/>
      <c r="L963" s="57"/>
      <c r="M963" s="58" t="str">
        <f t="shared" si="90"/>
        <v/>
      </c>
      <c r="N963" s="102"/>
    </row>
    <row r="964" spans="1:14">
      <c r="A964" s="97" t="str">
        <f t="shared" si="87"/>
        <v/>
      </c>
      <c r="B964" s="98" t="str">
        <f t="shared" si="88"/>
        <v/>
      </c>
      <c r="C964" s="99"/>
      <c r="D964" s="100"/>
      <c r="E964" s="100"/>
      <c r="F964" s="57"/>
      <c r="G964" s="58">
        <f t="shared" si="89"/>
        <v>0</v>
      </c>
      <c r="H964" s="58">
        <f>IF(E964="",0,IFERROR(VLOOKUP(E964,档案费管理台账!$D$4:$H$1000,5,0),0))</f>
        <v>0</v>
      </c>
      <c r="I964" s="57"/>
      <c r="J964" s="57"/>
      <c r="K964" s="57"/>
      <c r="L964" s="57"/>
      <c r="M964" s="58" t="str">
        <f t="shared" si="90"/>
        <v/>
      </c>
      <c r="N964" s="102"/>
    </row>
    <row r="965" spans="1:14">
      <c r="A965" s="97" t="str">
        <f t="shared" si="87"/>
        <v/>
      </c>
      <c r="B965" s="98" t="str">
        <f t="shared" si="88"/>
        <v/>
      </c>
      <c r="C965" s="99"/>
      <c r="D965" s="100"/>
      <c r="E965" s="100"/>
      <c r="F965" s="57"/>
      <c r="G965" s="58">
        <f t="shared" si="89"/>
        <v>0</v>
      </c>
      <c r="H965" s="58">
        <f>IF(E965="",0,IFERROR(VLOOKUP(E965,档案费管理台账!$D$4:$H$1000,5,0),0))</f>
        <v>0</v>
      </c>
      <c r="I965" s="57"/>
      <c r="J965" s="57"/>
      <c r="K965" s="57"/>
      <c r="L965" s="57"/>
      <c r="M965" s="58" t="str">
        <f t="shared" si="90"/>
        <v/>
      </c>
      <c r="N965" s="102"/>
    </row>
    <row r="966" spans="1:14">
      <c r="A966" s="97" t="str">
        <f t="shared" si="87"/>
        <v/>
      </c>
      <c r="B966" s="98" t="str">
        <f t="shared" si="88"/>
        <v/>
      </c>
      <c r="C966" s="99"/>
      <c r="D966" s="100"/>
      <c r="E966" s="100"/>
      <c r="F966" s="57"/>
      <c r="G966" s="58">
        <f t="shared" si="89"/>
        <v>0</v>
      </c>
      <c r="H966" s="58">
        <f>IF(E966="",0,IFERROR(VLOOKUP(E966,档案费管理台账!$D$4:$H$1000,5,0),0))</f>
        <v>0</v>
      </c>
      <c r="I966" s="57"/>
      <c r="J966" s="57"/>
      <c r="K966" s="57"/>
      <c r="L966" s="57"/>
      <c r="M966" s="58" t="str">
        <f t="shared" si="90"/>
        <v/>
      </c>
      <c r="N966" s="102"/>
    </row>
    <row r="967" spans="1:14">
      <c r="A967" s="97" t="str">
        <f t="shared" si="87"/>
        <v/>
      </c>
      <c r="B967" s="98" t="str">
        <f t="shared" si="88"/>
        <v/>
      </c>
      <c r="C967" s="99"/>
      <c r="D967" s="100"/>
      <c r="E967" s="100"/>
      <c r="F967" s="57"/>
      <c r="G967" s="58">
        <f t="shared" si="89"/>
        <v>0</v>
      </c>
      <c r="H967" s="58">
        <f>IF(E967="",0,IFERROR(VLOOKUP(E967,档案费管理台账!$D$4:$H$1000,5,0),0))</f>
        <v>0</v>
      </c>
      <c r="I967" s="57"/>
      <c r="J967" s="57"/>
      <c r="K967" s="57"/>
      <c r="L967" s="57"/>
      <c r="M967" s="58" t="str">
        <f t="shared" si="90"/>
        <v/>
      </c>
      <c r="N967" s="102"/>
    </row>
    <row r="968" spans="1:14">
      <c r="A968" s="97" t="str">
        <f t="shared" si="87"/>
        <v/>
      </c>
      <c r="B968" s="98" t="str">
        <f t="shared" si="88"/>
        <v/>
      </c>
      <c r="C968" s="99"/>
      <c r="D968" s="100"/>
      <c r="E968" s="100"/>
      <c r="F968" s="57"/>
      <c r="G968" s="58">
        <f t="shared" si="89"/>
        <v>0</v>
      </c>
      <c r="H968" s="58">
        <f>IF(E968="",0,IFERROR(VLOOKUP(E968,档案费管理台账!$D$4:$H$1000,5,0),0))</f>
        <v>0</v>
      </c>
      <c r="I968" s="57"/>
      <c r="J968" s="57"/>
      <c r="K968" s="57"/>
      <c r="L968" s="57"/>
      <c r="M968" s="58" t="str">
        <f t="shared" si="90"/>
        <v/>
      </c>
      <c r="N968" s="102"/>
    </row>
    <row r="969" spans="1:14">
      <c r="A969" s="97" t="str">
        <f t="shared" si="87"/>
        <v/>
      </c>
      <c r="B969" s="98" t="str">
        <f t="shared" si="88"/>
        <v/>
      </c>
      <c r="C969" s="99"/>
      <c r="D969" s="100"/>
      <c r="E969" s="100"/>
      <c r="F969" s="57"/>
      <c r="G969" s="58">
        <f t="shared" si="89"/>
        <v>0</v>
      </c>
      <c r="H969" s="58">
        <f>IF(E969="",0,IFERROR(VLOOKUP(E969,档案费管理台账!$D$4:$H$1000,5,0),0))</f>
        <v>0</v>
      </c>
      <c r="I969" s="57"/>
      <c r="J969" s="57"/>
      <c r="K969" s="57"/>
      <c r="L969" s="57"/>
      <c r="M969" s="58" t="str">
        <f t="shared" si="90"/>
        <v/>
      </c>
      <c r="N969" s="102"/>
    </row>
    <row r="970" spans="1:14">
      <c r="A970" s="97" t="str">
        <f t="shared" si="87"/>
        <v/>
      </c>
      <c r="B970" s="98" t="str">
        <f t="shared" si="88"/>
        <v/>
      </c>
      <c r="C970" s="99"/>
      <c r="D970" s="100"/>
      <c r="E970" s="100"/>
      <c r="F970" s="57"/>
      <c r="G970" s="58">
        <f t="shared" si="89"/>
        <v>0</v>
      </c>
      <c r="H970" s="58">
        <f>IF(E970="",0,IFERROR(VLOOKUP(E970,档案费管理台账!$D$4:$H$1000,5,0),0))</f>
        <v>0</v>
      </c>
      <c r="I970" s="57"/>
      <c r="J970" s="57"/>
      <c r="K970" s="57"/>
      <c r="L970" s="57"/>
      <c r="M970" s="58" t="str">
        <f t="shared" si="90"/>
        <v/>
      </c>
      <c r="N970" s="102"/>
    </row>
    <row r="971" spans="1:14">
      <c r="A971" s="97" t="str">
        <f t="shared" si="87"/>
        <v/>
      </c>
      <c r="B971" s="98" t="str">
        <f t="shared" si="88"/>
        <v/>
      </c>
      <c r="C971" s="99"/>
      <c r="D971" s="100"/>
      <c r="E971" s="100"/>
      <c r="F971" s="57"/>
      <c r="G971" s="58">
        <f t="shared" si="89"/>
        <v>0</v>
      </c>
      <c r="H971" s="58">
        <f>IF(E971="",0,IFERROR(VLOOKUP(E971,档案费管理台账!$D$4:$H$1000,5,0),0))</f>
        <v>0</v>
      </c>
      <c r="I971" s="57"/>
      <c r="J971" s="57"/>
      <c r="K971" s="57"/>
      <c r="L971" s="57"/>
      <c r="M971" s="58" t="str">
        <f t="shared" si="90"/>
        <v/>
      </c>
      <c r="N971" s="102"/>
    </row>
    <row r="972" spans="1:14">
      <c r="A972" s="97" t="str">
        <f t="shared" si="87"/>
        <v/>
      </c>
      <c r="B972" s="98" t="str">
        <f t="shared" si="88"/>
        <v/>
      </c>
      <c r="C972" s="99"/>
      <c r="D972" s="100"/>
      <c r="E972" s="100"/>
      <c r="F972" s="57"/>
      <c r="G972" s="58">
        <f t="shared" si="89"/>
        <v>0</v>
      </c>
      <c r="H972" s="58">
        <f>IF(E972="",0,IFERROR(VLOOKUP(E972,档案费管理台账!$D$4:$H$1000,5,0),0))</f>
        <v>0</v>
      </c>
      <c r="I972" s="57"/>
      <c r="J972" s="57"/>
      <c r="K972" s="57"/>
      <c r="L972" s="57"/>
      <c r="M972" s="58" t="str">
        <f t="shared" si="90"/>
        <v/>
      </c>
      <c r="N972" s="102"/>
    </row>
    <row r="973" spans="1:14">
      <c r="A973" s="97" t="str">
        <f t="shared" si="87"/>
        <v/>
      </c>
      <c r="B973" s="98" t="str">
        <f t="shared" si="88"/>
        <v/>
      </c>
      <c r="C973" s="99"/>
      <c r="D973" s="100"/>
      <c r="E973" s="100"/>
      <c r="F973" s="57"/>
      <c r="G973" s="58">
        <f t="shared" si="89"/>
        <v>0</v>
      </c>
      <c r="H973" s="58">
        <f>IF(E973="",0,IFERROR(VLOOKUP(E973,档案费管理台账!$D$4:$H$1000,5,0),0))</f>
        <v>0</v>
      </c>
      <c r="I973" s="57"/>
      <c r="J973" s="57"/>
      <c r="K973" s="57"/>
      <c r="L973" s="57"/>
      <c r="M973" s="58" t="str">
        <f t="shared" si="90"/>
        <v/>
      </c>
      <c r="N973" s="102"/>
    </row>
    <row r="974" spans="1:14">
      <c r="A974" s="97" t="str">
        <f t="shared" si="87"/>
        <v/>
      </c>
      <c r="B974" s="98" t="str">
        <f t="shared" si="88"/>
        <v/>
      </c>
      <c r="C974" s="99"/>
      <c r="D974" s="100"/>
      <c r="E974" s="100"/>
      <c r="F974" s="57"/>
      <c r="G974" s="58">
        <f t="shared" si="89"/>
        <v>0</v>
      </c>
      <c r="H974" s="58">
        <f>IF(E974="",0,IFERROR(VLOOKUP(E974,档案费管理台账!$D$4:$H$1000,5,0),0))</f>
        <v>0</v>
      </c>
      <c r="I974" s="57"/>
      <c r="J974" s="57"/>
      <c r="K974" s="57"/>
      <c r="L974" s="57"/>
      <c r="M974" s="58" t="str">
        <f t="shared" si="90"/>
        <v/>
      </c>
      <c r="N974" s="102"/>
    </row>
    <row r="975" spans="1:14">
      <c r="A975" s="97" t="str">
        <f t="shared" si="87"/>
        <v/>
      </c>
      <c r="B975" s="98" t="str">
        <f t="shared" si="88"/>
        <v/>
      </c>
      <c r="C975" s="99"/>
      <c r="D975" s="100"/>
      <c r="E975" s="100"/>
      <c r="F975" s="57"/>
      <c r="G975" s="58">
        <f t="shared" si="89"/>
        <v>0</v>
      </c>
      <c r="H975" s="58">
        <f>IF(E975="",0,IFERROR(VLOOKUP(E975,档案费管理台账!$D$4:$H$1000,5,0),0))</f>
        <v>0</v>
      </c>
      <c r="I975" s="57"/>
      <c r="J975" s="57"/>
      <c r="K975" s="57"/>
      <c r="L975" s="57"/>
      <c r="M975" s="58" t="str">
        <f t="shared" si="90"/>
        <v/>
      </c>
      <c r="N975" s="102"/>
    </row>
    <row r="976" spans="1:14">
      <c r="A976" s="97" t="str">
        <f t="shared" si="87"/>
        <v/>
      </c>
      <c r="B976" s="98" t="str">
        <f t="shared" si="88"/>
        <v/>
      </c>
      <c r="C976" s="99"/>
      <c r="D976" s="100"/>
      <c r="E976" s="100"/>
      <c r="F976" s="57"/>
      <c r="G976" s="58">
        <f t="shared" si="89"/>
        <v>0</v>
      </c>
      <c r="H976" s="58">
        <f>IF(E976="",0,IFERROR(VLOOKUP(E976,档案费管理台账!$D$4:$H$1000,5,0),0))</f>
        <v>0</v>
      </c>
      <c r="I976" s="57"/>
      <c r="J976" s="57"/>
      <c r="K976" s="57"/>
      <c r="L976" s="57"/>
      <c r="M976" s="58" t="str">
        <f t="shared" si="90"/>
        <v/>
      </c>
      <c r="N976" s="102"/>
    </row>
    <row r="977" spans="1:14">
      <c r="A977" s="97" t="str">
        <f t="shared" si="87"/>
        <v/>
      </c>
      <c r="B977" s="98" t="str">
        <f t="shared" si="88"/>
        <v/>
      </c>
      <c r="C977" s="99"/>
      <c r="D977" s="100"/>
      <c r="E977" s="100"/>
      <c r="F977" s="57"/>
      <c r="G977" s="58">
        <f t="shared" si="89"/>
        <v>0</v>
      </c>
      <c r="H977" s="58">
        <f>IF(E977="",0,IFERROR(VLOOKUP(E977,档案费管理台账!$D$4:$H$1000,5,0),0))</f>
        <v>0</v>
      </c>
      <c r="I977" s="57"/>
      <c r="J977" s="57"/>
      <c r="K977" s="57"/>
      <c r="L977" s="57"/>
      <c r="M977" s="58" t="str">
        <f t="shared" si="90"/>
        <v/>
      </c>
      <c r="N977" s="102"/>
    </row>
    <row r="978" spans="1:14">
      <c r="A978" s="97" t="str">
        <f t="shared" si="87"/>
        <v/>
      </c>
      <c r="B978" s="98" t="str">
        <f t="shared" si="88"/>
        <v/>
      </c>
      <c r="C978" s="99"/>
      <c r="D978" s="100"/>
      <c r="E978" s="100"/>
      <c r="F978" s="57"/>
      <c r="G978" s="58">
        <f t="shared" si="89"/>
        <v>0</v>
      </c>
      <c r="H978" s="58">
        <f>IF(E978="",0,IFERROR(VLOOKUP(E978,档案费管理台账!$D$4:$H$1000,5,0),0))</f>
        <v>0</v>
      </c>
      <c r="I978" s="57"/>
      <c r="J978" s="57"/>
      <c r="K978" s="57"/>
      <c r="L978" s="57"/>
      <c r="M978" s="58" t="str">
        <f t="shared" si="90"/>
        <v/>
      </c>
      <c r="N978" s="102"/>
    </row>
    <row r="979" spans="1:14">
      <c r="A979" s="97" t="str">
        <f t="shared" si="87"/>
        <v/>
      </c>
      <c r="B979" s="98" t="str">
        <f t="shared" si="88"/>
        <v/>
      </c>
      <c r="C979" s="99"/>
      <c r="D979" s="100"/>
      <c r="E979" s="100"/>
      <c r="F979" s="57"/>
      <c r="G979" s="58">
        <f t="shared" si="89"/>
        <v>0</v>
      </c>
      <c r="H979" s="58">
        <f>IF(E979="",0,IFERROR(VLOOKUP(E979,档案费管理台账!$D$4:$H$1000,5,0),0))</f>
        <v>0</v>
      </c>
      <c r="I979" s="57"/>
      <c r="J979" s="57"/>
      <c r="K979" s="57"/>
      <c r="L979" s="57"/>
      <c r="M979" s="58" t="str">
        <f t="shared" si="90"/>
        <v/>
      </c>
      <c r="N979" s="102"/>
    </row>
    <row r="980" spans="1:14">
      <c r="A980" s="97" t="str">
        <f t="shared" si="87"/>
        <v/>
      </c>
      <c r="B980" s="98" t="str">
        <f t="shared" si="88"/>
        <v/>
      </c>
      <c r="C980" s="99"/>
      <c r="D980" s="100"/>
      <c r="E980" s="100"/>
      <c r="F980" s="57"/>
      <c r="G980" s="58">
        <f t="shared" si="89"/>
        <v>0</v>
      </c>
      <c r="H980" s="58">
        <f>IF(E980="",0,IFERROR(VLOOKUP(E980,档案费管理台账!$D$4:$H$1000,5,0),0))</f>
        <v>0</v>
      </c>
      <c r="I980" s="57"/>
      <c r="J980" s="57"/>
      <c r="K980" s="57"/>
      <c r="L980" s="57"/>
      <c r="M980" s="58" t="str">
        <f t="shared" si="90"/>
        <v/>
      </c>
      <c r="N980" s="102"/>
    </row>
    <row r="981" spans="1:14">
      <c r="A981" s="97" t="str">
        <f t="shared" si="87"/>
        <v/>
      </c>
      <c r="B981" s="98" t="str">
        <f t="shared" si="88"/>
        <v/>
      </c>
      <c r="C981" s="99"/>
      <c r="D981" s="100"/>
      <c r="E981" s="100"/>
      <c r="F981" s="57"/>
      <c r="G981" s="58">
        <f t="shared" si="89"/>
        <v>0</v>
      </c>
      <c r="H981" s="58">
        <f>IF(E981="",0,IFERROR(VLOOKUP(E981,档案费管理台账!$D$4:$H$1000,5,0),0))</f>
        <v>0</v>
      </c>
      <c r="I981" s="57"/>
      <c r="J981" s="57"/>
      <c r="K981" s="57"/>
      <c r="L981" s="57"/>
      <c r="M981" s="58" t="str">
        <f t="shared" si="90"/>
        <v/>
      </c>
      <c r="N981" s="102"/>
    </row>
    <row r="982" spans="1:14">
      <c r="A982" s="97" t="str">
        <f t="shared" si="87"/>
        <v/>
      </c>
      <c r="B982" s="98" t="str">
        <f t="shared" si="88"/>
        <v/>
      </c>
      <c r="C982" s="99"/>
      <c r="D982" s="100"/>
      <c r="E982" s="100"/>
      <c r="F982" s="57"/>
      <c r="G982" s="58">
        <f t="shared" si="89"/>
        <v>0</v>
      </c>
      <c r="H982" s="58">
        <f>IF(E982="",0,IFERROR(VLOOKUP(E982,档案费管理台账!$D$4:$H$1000,5,0),0))</f>
        <v>0</v>
      </c>
      <c r="I982" s="57"/>
      <c r="J982" s="57"/>
      <c r="K982" s="57"/>
      <c r="L982" s="57"/>
      <c r="M982" s="58" t="str">
        <f t="shared" si="90"/>
        <v/>
      </c>
      <c r="N982" s="102"/>
    </row>
    <row r="983" spans="1:14">
      <c r="A983" s="97" t="str">
        <f t="shared" si="87"/>
        <v/>
      </c>
      <c r="B983" s="98" t="str">
        <f t="shared" si="88"/>
        <v/>
      </c>
      <c r="C983" s="99"/>
      <c r="D983" s="100"/>
      <c r="E983" s="100"/>
      <c r="F983" s="57"/>
      <c r="G983" s="58">
        <f t="shared" si="89"/>
        <v>0</v>
      </c>
      <c r="H983" s="58">
        <f>IF(E983="",0,IFERROR(VLOOKUP(E983,档案费管理台账!$D$4:$H$1000,5,0),0))</f>
        <v>0</v>
      </c>
      <c r="I983" s="57"/>
      <c r="J983" s="57"/>
      <c r="K983" s="57"/>
      <c r="L983" s="57"/>
      <c r="M983" s="58" t="str">
        <f t="shared" si="90"/>
        <v/>
      </c>
      <c r="N983" s="102"/>
    </row>
    <row r="984" spans="1:14">
      <c r="A984" s="97" t="str">
        <f t="shared" si="87"/>
        <v/>
      </c>
      <c r="B984" s="98" t="str">
        <f t="shared" si="88"/>
        <v/>
      </c>
      <c r="C984" s="99"/>
      <c r="D984" s="100"/>
      <c r="E984" s="100"/>
      <c r="F984" s="57"/>
      <c r="G984" s="58">
        <f t="shared" si="89"/>
        <v>0</v>
      </c>
      <c r="H984" s="58">
        <f>IF(E984="",0,IFERROR(VLOOKUP(E984,档案费管理台账!$D$4:$H$1000,5,0),0))</f>
        <v>0</v>
      </c>
      <c r="I984" s="57"/>
      <c r="J984" s="57"/>
      <c r="K984" s="57"/>
      <c r="L984" s="57"/>
      <c r="M984" s="58" t="str">
        <f t="shared" si="90"/>
        <v/>
      </c>
      <c r="N984" s="102"/>
    </row>
    <row r="985" spans="1:14">
      <c r="A985" s="97" t="str">
        <f t="shared" si="87"/>
        <v/>
      </c>
      <c r="B985" s="98" t="str">
        <f t="shared" si="88"/>
        <v/>
      </c>
      <c r="C985" s="99"/>
      <c r="D985" s="100"/>
      <c r="E985" s="100"/>
      <c r="F985" s="57"/>
      <c r="G985" s="58">
        <f t="shared" si="89"/>
        <v>0</v>
      </c>
      <c r="H985" s="58">
        <f>IF(E985="",0,IFERROR(VLOOKUP(E985,档案费管理台账!$D$4:$H$1000,5,0),0))</f>
        <v>0</v>
      </c>
      <c r="I985" s="57"/>
      <c r="J985" s="57"/>
      <c r="K985" s="57"/>
      <c r="L985" s="57"/>
      <c r="M985" s="58" t="str">
        <f t="shared" si="90"/>
        <v/>
      </c>
      <c r="N985" s="102"/>
    </row>
    <row r="986" spans="1:14">
      <c r="A986" s="97" t="str">
        <f t="shared" si="87"/>
        <v/>
      </c>
      <c r="B986" s="98" t="str">
        <f t="shared" si="88"/>
        <v/>
      </c>
      <c r="C986" s="99"/>
      <c r="D986" s="100"/>
      <c r="E986" s="100"/>
      <c r="F986" s="57"/>
      <c r="G986" s="58">
        <f t="shared" si="89"/>
        <v>0</v>
      </c>
      <c r="H986" s="58">
        <f>IF(E986="",0,IFERROR(VLOOKUP(E986,档案费管理台账!$D$4:$H$1000,5,0),0))</f>
        <v>0</v>
      </c>
      <c r="I986" s="57"/>
      <c r="J986" s="57"/>
      <c r="K986" s="57"/>
      <c r="L986" s="57"/>
      <c r="M986" s="58" t="str">
        <f t="shared" si="90"/>
        <v/>
      </c>
      <c r="N986" s="102"/>
    </row>
    <row r="987" spans="1:14">
      <c r="A987" s="97" t="str">
        <f t="shared" si="87"/>
        <v/>
      </c>
      <c r="B987" s="98" t="str">
        <f t="shared" si="88"/>
        <v/>
      </c>
      <c r="C987" s="99"/>
      <c r="D987" s="100"/>
      <c r="E987" s="100"/>
      <c r="F987" s="57"/>
      <c r="G987" s="58">
        <f t="shared" si="89"/>
        <v>0</v>
      </c>
      <c r="H987" s="58">
        <f>IF(E987="",0,IFERROR(VLOOKUP(E987,档案费管理台账!$D$4:$H$1000,5,0),0))</f>
        <v>0</v>
      </c>
      <c r="I987" s="57"/>
      <c r="J987" s="57"/>
      <c r="K987" s="57"/>
      <c r="L987" s="57"/>
      <c r="M987" s="58" t="str">
        <f t="shared" si="90"/>
        <v/>
      </c>
      <c r="N987" s="102"/>
    </row>
    <row r="988" spans="1:14">
      <c r="A988" s="97" t="str">
        <f t="shared" si="87"/>
        <v/>
      </c>
      <c r="B988" s="98" t="str">
        <f t="shared" si="88"/>
        <v/>
      </c>
      <c r="C988" s="99"/>
      <c r="D988" s="100"/>
      <c r="E988" s="100"/>
      <c r="F988" s="57"/>
      <c r="G988" s="58">
        <f t="shared" si="89"/>
        <v>0</v>
      </c>
      <c r="H988" s="58">
        <f>IF(E988="",0,IFERROR(VLOOKUP(E988,档案费管理台账!$D$4:$H$1000,5,0),0))</f>
        <v>0</v>
      </c>
      <c r="I988" s="57"/>
      <c r="J988" s="57"/>
      <c r="K988" s="57"/>
      <c r="L988" s="57"/>
      <c r="M988" s="58" t="str">
        <f t="shared" si="90"/>
        <v/>
      </c>
      <c r="N988" s="102"/>
    </row>
    <row r="989" spans="1:14">
      <c r="A989" s="97" t="str">
        <f t="shared" si="87"/>
        <v/>
      </c>
      <c r="B989" s="98" t="str">
        <f t="shared" si="88"/>
        <v/>
      </c>
      <c r="C989" s="99"/>
      <c r="D989" s="100"/>
      <c r="E989" s="100"/>
      <c r="F989" s="57"/>
      <c r="G989" s="58">
        <f t="shared" si="89"/>
        <v>0</v>
      </c>
      <c r="H989" s="58">
        <f>IF(E989="",0,IFERROR(VLOOKUP(E989,档案费管理台账!$D$4:$H$1000,5,0),0))</f>
        <v>0</v>
      </c>
      <c r="I989" s="57"/>
      <c r="J989" s="57"/>
      <c r="K989" s="57"/>
      <c r="L989" s="57"/>
      <c r="M989" s="58" t="str">
        <f t="shared" si="90"/>
        <v/>
      </c>
      <c r="N989" s="102"/>
    </row>
    <row r="990" spans="1:14">
      <c r="A990" s="97" t="str">
        <f t="shared" si="87"/>
        <v/>
      </c>
      <c r="B990" s="98" t="str">
        <f t="shared" si="88"/>
        <v/>
      </c>
      <c r="C990" s="99"/>
      <c r="D990" s="100"/>
      <c r="E990" s="100"/>
      <c r="F990" s="57"/>
      <c r="G990" s="58">
        <f t="shared" si="89"/>
        <v>0</v>
      </c>
      <c r="H990" s="58">
        <f>IF(E990="",0,IFERROR(VLOOKUP(E990,档案费管理台账!$D$4:$H$1000,5,0),0))</f>
        <v>0</v>
      </c>
      <c r="I990" s="57"/>
      <c r="J990" s="57"/>
      <c r="K990" s="57"/>
      <c r="L990" s="57"/>
      <c r="M990" s="58" t="str">
        <f t="shared" si="90"/>
        <v/>
      </c>
      <c r="N990" s="102"/>
    </row>
    <row r="991" spans="1:14">
      <c r="A991" s="97" t="str">
        <f t="shared" si="87"/>
        <v/>
      </c>
      <c r="B991" s="98" t="str">
        <f t="shared" si="88"/>
        <v/>
      </c>
      <c r="C991" s="99"/>
      <c r="D991" s="100"/>
      <c r="E991" s="100"/>
      <c r="F991" s="57"/>
      <c r="G991" s="58">
        <f t="shared" si="89"/>
        <v>0</v>
      </c>
      <c r="H991" s="58">
        <f>IF(E991="",0,IFERROR(VLOOKUP(E991,档案费管理台账!$D$4:$H$1000,5,0),0))</f>
        <v>0</v>
      </c>
      <c r="I991" s="57"/>
      <c r="J991" s="57"/>
      <c r="K991" s="57"/>
      <c r="L991" s="57"/>
      <c r="M991" s="58" t="str">
        <f t="shared" si="90"/>
        <v/>
      </c>
      <c r="N991" s="102"/>
    </row>
    <row r="992" spans="1:14">
      <c r="A992" s="97" t="str">
        <f t="shared" si="87"/>
        <v/>
      </c>
      <c r="B992" s="98" t="str">
        <f t="shared" si="88"/>
        <v/>
      </c>
      <c r="C992" s="99"/>
      <c r="D992" s="100"/>
      <c r="E992" s="100"/>
      <c r="F992" s="57"/>
      <c r="G992" s="58">
        <f t="shared" si="89"/>
        <v>0</v>
      </c>
      <c r="H992" s="58">
        <f>IF(E992="",0,IFERROR(VLOOKUP(E992,档案费管理台账!$D$4:$H$1000,5,0),0))</f>
        <v>0</v>
      </c>
      <c r="I992" s="57"/>
      <c r="J992" s="57"/>
      <c r="K992" s="57"/>
      <c r="L992" s="57"/>
      <c r="M992" s="58" t="str">
        <f t="shared" si="90"/>
        <v/>
      </c>
      <c r="N992" s="102"/>
    </row>
    <row r="993" spans="1:14">
      <c r="A993" s="97" t="str">
        <f t="shared" si="87"/>
        <v/>
      </c>
      <c r="B993" s="98" t="str">
        <f t="shared" si="88"/>
        <v/>
      </c>
      <c r="C993" s="99"/>
      <c r="D993" s="100"/>
      <c r="E993" s="100"/>
      <c r="F993" s="57"/>
      <c r="G993" s="58">
        <f t="shared" si="89"/>
        <v>0</v>
      </c>
      <c r="H993" s="58">
        <f>IF(E993="",0,IFERROR(VLOOKUP(E993,档案费管理台账!$D$4:$H$1000,5,0),0))</f>
        <v>0</v>
      </c>
      <c r="I993" s="57"/>
      <c r="J993" s="57"/>
      <c r="K993" s="57"/>
      <c r="L993" s="57"/>
      <c r="M993" s="58" t="str">
        <f t="shared" si="90"/>
        <v/>
      </c>
      <c r="N993" s="102"/>
    </row>
    <row r="994" spans="1:14">
      <c r="A994" s="97" t="str">
        <f t="shared" si="87"/>
        <v/>
      </c>
      <c r="B994" s="98" t="str">
        <f t="shared" si="88"/>
        <v/>
      </c>
      <c r="C994" s="99"/>
      <c r="D994" s="100"/>
      <c r="E994" s="100"/>
      <c r="F994" s="57"/>
      <c r="G994" s="58">
        <f t="shared" si="89"/>
        <v>0</v>
      </c>
      <c r="H994" s="58">
        <f>IF(E994="",0,IFERROR(VLOOKUP(E994,档案费管理台账!$D$4:$H$1000,5,0),0))</f>
        <v>0</v>
      </c>
      <c r="I994" s="57"/>
      <c r="J994" s="57"/>
      <c r="K994" s="57"/>
      <c r="L994" s="57"/>
      <c r="M994" s="58" t="str">
        <f t="shared" si="90"/>
        <v/>
      </c>
      <c r="N994" s="102"/>
    </row>
    <row r="995" spans="1:14">
      <c r="A995" s="97" t="str">
        <f t="shared" si="87"/>
        <v/>
      </c>
      <c r="B995" s="98" t="str">
        <f t="shared" si="88"/>
        <v/>
      </c>
      <c r="C995" s="99"/>
      <c r="D995" s="100"/>
      <c r="E995" s="100"/>
      <c r="F995" s="57"/>
      <c r="G995" s="58">
        <f t="shared" si="89"/>
        <v>0</v>
      </c>
      <c r="H995" s="58">
        <f>IF(E995="",0,IFERROR(VLOOKUP(E995,档案费管理台账!$D$4:$H$1000,5,0),0))</f>
        <v>0</v>
      </c>
      <c r="I995" s="57"/>
      <c r="J995" s="57"/>
      <c r="K995" s="57"/>
      <c r="L995" s="57"/>
      <c r="M995" s="58" t="str">
        <f t="shared" si="90"/>
        <v/>
      </c>
      <c r="N995" s="102"/>
    </row>
    <row r="996" spans="1:14">
      <c r="A996" s="97" t="str">
        <f t="shared" si="87"/>
        <v/>
      </c>
      <c r="B996" s="98" t="str">
        <f t="shared" si="88"/>
        <v/>
      </c>
      <c r="C996" s="99"/>
      <c r="D996" s="100"/>
      <c r="E996" s="100"/>
      <c r="F996" s="57"/>
      <c r="G996" s="58">
        <f t="shared" si="89"/>
        <v>0</v>
      </c>
      <c r="H996" s="58">
        <f>IF(E996="",0,IFERROR(VLOOKUP(E996,档案费管理台账!$D$4:$H$1000,5,0),0))</f>
        <v>0</v>
      </c>
      <c r="I996" s="57"/>
      <c r="J996" s="57"/>
      <c r="K996" s="57"/>
      <c r="L996" s="57"/>
      <c r="M996" s="58" t="str">
        <f t="shared" si="90"/>
        <v/>
      </c>
      <c r="N996" s="102"/>
    </row>
    <row r="997" spans="1:14">
      <c r="A997" s="97" t="str">
        <f t="shared" si="87"/>
        <v/>
      </c>
      <c r="B997" s="98" t="str">
        <f t="shared" si="88"/>
        <v/>
      </c>
      <c r="C997" s="99"/>
      <c r="D997" s="100"/>
      <c r="E997" s="100"/>
      <c r="F997" s="57"/>
      <c r="G997" s="58">
        <f t="shared" si="89"/>
        <v>0</v>
      </c>
      <c r="H997" s="58">
        <f>IF(E997="",0,IFERROR(VLOOKUP(E997,档案费管理台账!$D$4:$H$1000,5,0),0))</f>
        <v>0</v>
      </c>
      <c r="I997" s="57"/>
      <c r="J997" s="57"/>
      <c r="K997" s="57"/>
      <c r="L997" s="57"/>
      <c r="M997" s="58" t="str">
        <f t="shared" si="90"/>
        <v/>
      </c>
      <c r="N997" s="102"/>
    </row>
    <row r="998" spans="1:14">
      <c r="A998" s="97" t="str">
        <f t="shared" si="87"/>
        <v/>
      </c>
      <c r="B998" s="98" t="str">
        <f t="shared" si="88"/>
        <v/>
      </c>
      <c r="C998" s="99"/>
      <c r="D998" s="100"/>
      <c r="E998" s="100"/>
      <c r="F998" s="57"/>
      <c r="G998" s="58">
        <f t="shared" si="89"/>
        <v>0</v>
      </c>
      <c r="H998" s="58">
        <f>IF(E998="",0,IFERROR(VLOOKUP(E998,档案费管理台账!$D$4:$H$1000,5,0),0))</f>
        <v>0</v>
      </c>
      <c r="I998" s="57"/>
      <c r="J998" s="57"/>
      <c r="K998" s="57"/>
      <c r="L998" s="57"/>
      <c r="M998" s="58" t="str">
        <f t="shared" si="90"/>
        <v/>
      </c>
      <c r="N998" s="102"/>
    </row>
    <row r="999" spans="1:14">
      <c r="A999" s="97" t="str">
        <f t="shared" si="87"/>
        <v/>
      </c>
      <c r="B999" s="98" t="str">
        <f t="shared" si="88"/>
        <v/>
      </c>
      <c r="C999" s="99"/>
      <c r="D999" s="100"/>
      <c r="E999" s="100"/>
      <c r="F999" s="57"/>
      <c r="G999" s="58">
        <f t="shared" si="89"/>
        <v>0</v>
      </c>
      <c r="H999" s="58">
        <f>IF(E999="",0,IFERROR(VLOOKUP(E999,档案费管理台账!$D$4:$H$1000,5,0),0))</f>
        <v>0</v>
      </c>
      <c r="I999" s="57"/>
      <c r="J999" s="57"/>
      <c r="K999" s="57"/>
      <c r="L999" s="57"/>
      <c r="M999" s="58" t="str">
        <f t="shared" si="90"/>
        <v/>
      </c>
      <c r="N999" s="102"/>
    </row>
    <row r="1000" spans="1:14">
      <c r="A1000" s="97" t="str">
        <f t="shared" si="87"/>
        <v/>
      </c>
      <c r="B1000" s="98" t="str">
        <f t="shared" si="88"/>
        <v/>
      </c>
      <c r="C1000" s="99"/>
      <c r="D1000" s="100"/>
      <c r="E1000" s="100"/>
      <c r="F1000" s="57"/>
      <c r="G1000" s="58">
        <f t="shared" si="89"/>
        <v>0</v>
      </c>
      <c r="H1000" s="58">
        <f>IF(E1000="",0,IFERROR(VLOOKUP(E1000,档案费管理台账!$D$4:$H$1000,5,0),0))</f>
        <v>0</v>
      </c>
      <c r="I1000" s="57"/>
      <c r="J1000" s="57"/>
      <c r="K1000" s="57"/>
      <c r="L1000" s="57"/>
      <c r="M1000" s="58" t="str">
        <f t="shared" si="90"/>
        <v/>
      </c>
      <c r="N1000" s="102"/>
    </row>
  </sheetData>
  <mergeCells count="39">
    <mergeCell ref="D1:F1"/>
    <mergeCell ref="G1:H1"/>
    <mergeCell ref="J1:K1"/>
    <mergeCell ref="L1:O1"/>
    <mergeCell ref="H3:Q3"/>
    <mergeCell ref="A5:T5"/>
    <mergeCell ref="H6:O6"/>
    <mergeCell ref="P6:S6"/>
    <mergeCell ref="J7:K7"/>
    <mergeCell ref="L7:M7"/>
    <mergeCell ref="P7:Q7"/>
    <mergeCell ref="A23:Y23"/>
    <mergeCell ref="D24:G24"/>
    <mergeCell ref="H24:N24"/>
    <mergeCell ref="O24:S24"/>
    <mergeCell ref="A41:I41"/>
    <mergeCell ref="A6:A8"/>
    <mergeCell ref="A24:A25"/>
    <mergeCell ref="B6:B8"/>
    <mergeCell ref="B24:B25"/>
    <mergeCell ref="C6:C8"/>
    <mergeCell ref="C24:C25"/>
    <mergeCell ref="D6:D8"/>
    <mergeCell ref="E6:E8"/>
    <mergeCell ref="F6:F8"/>
    <mergeCell ref="G6:G8"/>
    <mergeCell ref="R7:R8"/>
    <mergeCell ref="S7:S8"/>
    <mergeCell ref="T6:T8"/>
    <mergeCell ref="T24:T25"/>
    <mergeCell ref="U6:U8"/>
    <mergeCell ref="U24:U25"/>
    <mergeCell ref="V24:V25"/>
    <mergeCell ref="W24:W25"/>
    <mergeCell ref="X24:X25"/>
    <mergeCell ref="Y24:Y25"/>
    <mergeCell ref="Z24:Z25"/>
    <mergeCell ref="AA24:AA25"/>
    <mergeCell ref="AB24:AB25"/>
  </mergeCells>
  <hyperlinks>
    <hyperlink ref="C1" location="项目管理台账!A1" display="返回"/>
  </hyperlinks>
  <pageMargins left="0.7" right="0.7" top="0.75" bottom="0.75" header="0.3" footer="0.3"/>
  <headerFooter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9"/>
  <dimension ref="A1:AD1000"/>
  <sheetViews>
    <sheetView showGridLines="0" workbookViewId="0">
      <pane ySplit="1" topLeftCell="A32" activePane="bottomLeft" state="frozen"/>
      <selection/>
      <selection pane="bottomLeft" activeCell="B1" sqref="B1"/>
    </sheetView>
  </sheetViews>
  <sheetFormatPr defaultColWidth="9" defaultRowHeight="14.4"/>
  <cols>
    <col min="1" max="1" width="7.46296296296296" customWidth="1"/>
    <col min="2" max="2" width="11.7962962962963" style="29" customWidth="1"/>
    <col min="3" max="3" width="12.2037037037037" style="29" customWidth="1"/>
    <col min="4" max="4" width="20.0648148148148" customWidth="1"/>
    <col min="5" max="5" width="13.462962962963" customWidth="1"/>
    <col min="6" max="6" width="13.6018518518519" customWidth="1"/>
    <col min="7" max="7" width="12.7962962962963" customWidth="1"/>
    <col min="8" max="8" width="12.537037037037" customWidth="1"/>
    <col min="9" max="9" width="13.3333333333333" customWidth="1"/>
    <col min="10" max="10" width="13.2037037037037" customWidth="1"/>
    <col min="11" max="11" width="14.2037037037037" customWidth="1"/>
    <col min="12" max="12" width="12.6018518518519" customWidth="1"/>
    <col min="13" max="13" width="11.537037037037" customWidth="1"/>
    <col min="19" max="19" width="8.7962962962963" customWidth="1"/>
    <col min="20" max="20" width="11.462962962963" customWidth="1"/>
    <col min="21" max="21" width="5.2037037037037" style="30" customWidth="1"/>
    <col min="23" max="23" width="9" style="29"/>
    <col min="24" max="24" width="9.60185185185185" customWidth="1"/>
    <col min="26" max="26" width="4.53703703703704" style="30" customWidth="1"/>
    <col min="27" max="27" width="10.0648148148148" customWidth="1"/>
    <col min="28" max="28" width="9" style="29"/>
  </cols>
  <sheetData>
    <row r="1" ht="28.95" spans="1:28">
      <c r="A1" s="31" t="s">
        <v>209</v>
      </c>
      <c r="B1" s="32"/>
      <c r="C1" s="33" t="s">
        <v>118</v>
      </c>
      <c r="D1" s="34" t="s">
        <v>210</v>
      </c>
      <c r="E1" s="34"/>
      <c r="F1" s="34"/>
      <c r="G1" s="35" t="s">
        <v>81</v>
      </c>
      <c r="H1" s="35"/>
      <c r="I1" s="36" t="s">
        <v>120</v>
      </c>
      <c r="J1" s="37" t="s">
        <v>0</v>
      </c>
      <c r="K1" s="37"/>
      <c r="L1" s="38" t="s">
        <v>121</v>
      </c>
      <c r="M1" s="38"/>
      <c r="N1" s="38"/>
      <c r="O1" s="38"/>
    </row>
    <row r="2" ht="15.15"/>
    <row r="3" spans="1:28">
      <c r="H3" s="39" t="s">
        <v>122</v>
      </c>
      <c r="I3" s="39"/>
      <c r="J3" s="39"/>
      <c r="K3" s="39"/>
      <c r="L3" s="39"/>
      <c r="M3" s="39"/>
      <c r="N3" s="39"/>
      <c r="O3" s="39"/>
      <c r="P3" s="39"/>
      <c r="Q3" s="39"/>
    </row>
    <row r="4" spans="1:28">
      <c r="H4" s="40"/>
      <c r="I4" s="40"/>
      <c r="J4" s="40"/>
      <c r="K4" s="40"/>
      <c r="L4" s="40"/>
      <c r="M4" s="40"/>
      <c r="N4" s="40"/>
      <c r="O4" s="40"/>
      <c r="P4" s="40">
        <v>0.05</v>
      </c>
      <c r="Q4" s="40">
        <v>0.05</v>
      </c>
    </row>
    <row r="5" spans="1:28">
      <c r="A5" s="41" t="s">
        <v>123</v>
      </c>
      <c r="B5" s="41"/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</row>
    <row r="6" s="27" customFormat="1" spans="1:28">
      <c r="A6" s="42" t="s">
        <v>124</v>
      </c>
      <c r="B6" s="43" t="s">
        <v>125</v>
      </c>
      <c r="C6" s="43" t="s">
        <v>126</v>
      </c>
      <c r="D6" s="42" t="s">
        <v>127</v>
      </c>
      <c r="E6" s="42" t="s">
        <v>128</v>
      </c>
      <c r="F6" s="42" t="s">
        <v>129</v>
      </c>
      <c r="G6" s="42" t="s">
        <v>130</v>
      </c>
      <c r="H6" s="44" t="s">
        <v>131</v>
      </c>
      <c r="I6" s="44"/>
      <c r="J6" s="44"/>
      <c r="K6" s="44"/>
      <c r="L6" s="44"/>
      <c r="M6" s="44"/>
      <c r="N6" s="44"/>
      <c r="O6" s="44"/>
      <c r="P6" s="45" t="s">
        <v>132</v>
      </c>
      <c r="Q6" s="45"/>
      <c r="R6" s="45"/>
      <c r="S6" s="45"/>
      <c r="T6" s="42" t="s">
        <v>133</v>
      </c>
      <c r="U6" s="66" t="s">
        <v>134</v>
      </c>
      <c r="W6" s="47"/>
      <c r="Z6" s="48"/>
      <c r="AB6" s="47"/>
    </row>
    <row r="7" s="27" customFormat="1" ht="28.8" spans="1:28">
      <c r="A7" s="42"/>
      <c r="B7" s="43"/>
      <c r="C7" s="43"/>
      <c r="D7" s="42"/>
      <c r="E7" s="42"/>
      <c r="F7" s="42"/>
      <c r="G7" s="42"/>
      <c r="H7" s="49" t="s">
        <v>135</v>
      </c>
      <c r="I7" s="49" t="s">
        <v>135</v>
      </c>
      <c r="J7" s="49" t="s">
        <v>136</v>
      </c>
      <c r="K7" s="49"/>
      <c r="L7" s="49" t="s">
        <v>137</v>
      </c>
      <c r="M7" s="49"/>
      <c r="N7" s="49" t="s">
        <v>138</v>
      </c>
      <c r="O7" s="49" t="s">
        <v>139</v>
      </c>
      <c r="P7" s="42" t="s">
        <v>140</v>
      </c>
      <c r="Q7" s="42"/>
      <c r="R7" s="46" t="s">
        <v>141</v>
      </c>
      <c r="S7" s="46" t="s">
        <v>142</v>
      </c>
      <c r="T7" s="42"/>
      <c r="U7" s="66"/>
      <c r="W7" s="47"/>
      <c r="Z7" s="48"/>
      <c r="AB7" s="47"/>
    </row>
    <row r="8" s="27" customFormat="1" ht="28.8" spans="1:28">
      <c r="A8" s="42"/>
      <c r="B8" s="43"/>
      <c r="C8" s="43"/>
      <c r="D8" s="42"/>
      <c r="E8" s="42"/>
      <c r="F8" s="42"/>
      <c r="G8" s="42"/>
      <c r="H8" s="50" t="s">
        <v>143</v>
      </c>
      <c r="I8" s="50" t="s">
        <v>144</v>
      </c>
      <c r="J8" s="50" t="s">
        <v>145</v>
      </c>
      <c r="K8" s="50" t="s">
        <v>146</v>
      </c>
      <c r="L8" s="50" t="s">
        <v>147</v>
      </c>
      <c r="M8" s="50" t="s">
        <v>148</v>
      </c>
      <c r="N8" s="50" t="s">
        <v>149</v>
      </c>
      <c r="O8" s="50" t="s">
        <v>150</v>
      </c>
      <c r="P8" s="51" t="s">
        <v>151</v>
      </c>
      <c r="Q8" s="51" t="s">
        <v>152</v>
      </c>
      <c r="R8" s="46"/>
      <c r="S8" s="46"/>
      <c r="T8" s="42"/>
      <c r="U8" s="66"/>
      <c r="W8" s="47"/>
      <c r="Z8" s="48"/>
      <c r="AB8" s="47"/>
    </row>
    <row r="9" s="27" customFormat="1" spans="1:28">
      <c r="A9" s="52" t="s">
        <v>153</v>
      </c>
      <c r="B9" s="53"/>
      <c r="C9" s="53"/>
      <c r="D9" s="52"/>
      <c r="E9" s="52"/>
      <c r="F9" s="52"/>
      <c r="G9" s="52"/>
      <c r="H9" s="54">
        <f>(20%-1%-3%)*1</f>
        <v>0.16</v>
      </c>
      <c r="I9" s="54">
        <v>0.08</v>
      </c>
      <c r="J9" s="55">
        <f>10%-1%</f>
        <v>0.09</v>
      </c>
      <c r="K9" s="54">
        <f>2%</f>
        <v>0.02</v>
      </c>
      <c r="L9" s="55">
        <v>0.005</v>
      </c>
      <c r="M9" s="55">
        <v>0.005</v>
      </c>
      <c r="N9" s="55">
        <f>(0.5%-0.1%)-0.08%+0.08%</f>
        <v>0.004</v>
      </c>
      <c r="O9" s="55">
        <f>0.8%</f>
        <v>0.008</v>
      </c>
      <c r="P9" s="54">
        <v>0.05</v>
      </c>
      <c r="Q9" s="54">
        <v>0.05</v>
      </c>
      <c r="R9" s="56"/>
      <c r="S9" s="56"/>
      <c r="T9" s="52"/>
      <c r="U9" s="106"/>
      <c r="W9" s="47"/>
      <c r="Z9" s="48"/>
      <c r="AB9" s="47"/>
    </row>
    <row r="10" spans="1:28">
      <c r="A10" s="39" t="s">
        <v>154</v>
      </c>
      <c r="B10" s="57"/>
      <c r="C10" s="57"/>
      <c r="D10" s="57"/>
      <c r="E10" s="57"/>
      <c r="F10" s="57"/>
      <c r="G10" s="57"/>
      <c r="H10" s="58">
        <f>ROUND(B10*$H$9,2)</f>
        <v>0</v>
      </c>
      <c r="I10" s="58">
        <f>ROUND(B10*$I$9,2)</f>
        <v>0</v>
      </c>
      <c r="J10" s="58">
        <f>ROUND(C10*$J$9,2)</f>
        <v>0</v>
      </c>
      <c r="K10" s="58">
        <f>IF(OR(C10="",C10=0),0,ROUND(C10*$K$9+3,2))</f>
        <v>0</v>
      </c>
      <c r="L10" s="58">
        <f>ROUND(D10*$L$9,2)</f>
        <v>0</v>
      </c>
      <c r="M10" s="58">
        <f>ROUND(D10*$M$9,2)</f>
        <v>0</v>
      </c>
      <c r="N10" s="58">
        <f>ROUND(E10*$N$9,2)</f>
        <v>0</v>
      </c>
      <c r="O10" s="58">
        <f>ROUND(F10*$O$9,2)</f>
        <v>0</v>
      </c>
      <c r="P10" s="58">
        <f>ROUND(G10*$P$9,0)</f>
        <v>0</v>
      </c>
      <c r="Q10" s="58">
        <f>ROUND(G10*$Q$9,0)</f>
        <v>0</v>
      </c>
      <c r="R10" s="58">
        <f>H10+J10+L10+N10+O10+P10</f>
        <v>0</v>
      </c>
      <c r="S10" s="58">
        <f>I10+K10+M10+Q10</f>
        <v>0</v>
      </c>
      <c r="T10" s="58">
        <f>R10+S10</f>
        <v>0</v>
      </c>
      <c r="U10" s="59"/>
      <c r="V10" t="s">
        <v>154</v>
      </c>
    </row>
    <row r="11" spans="1:28">
      <c r="A11" s="39" t="s">
        <v>155</v>
      </c>
      <c r="B11" s="57">
        <f>B10</f>
        <v>0</v>
      </c>
      <c r="C11" s="57">
        <f t="shared" ref="C11:G21" si="0">C10</f>
        <v>0</v>
      </c>
      <c r="D11" s="57">
        <f t="shared" si="0"/>
        <v>0</v>
      </c>
      <c r="E11" s="57">
        <f t="shared" si="0"/>
        <v>0</v>
      </c>
      <c r="F11" s="57">
        <f t="shared" si="0"/>
        <v>0</v>
      </c>
      <c r="G11" s="57">
        <f t="shared" si="0"/>
        <v>0</v>
      </c>
      <c r="H11" s="58">
        <f t="shared" ref="H11:H21" si="1">ROUND(B11*$H$9,2)</f>
        <v>0</v>
      </c>
      <c r="I11" s="58">
        <f t="shared" ref="I11:I21" si="2">ROUND(B11*$I$9,2)</f>
        <v>0</v>
      </c>
      <c r="J11" s="58">
        <f t="shared" ref="J11:J21" si="3">ROUND(C11*$J$9,2)</f>
        <v>0</v>
      </c>
      <c r="K11" s="58">
        <f t="shared" ref="K11:K21" si="4">IF(OR(C11="",C11=0),0,ROUND(C11*$K$9+3,2))</f>
        <v>0</v>
      </c>
      <c r="L11" s="58">
        <f t="shared" ref="L11:L21" si="5">ROUND(D11*$L$9,2)</f>
        <v>0</v>
      </c>
      <c r="M11" s="58">
        <f t="shared" ref="M11:M21" si="6">ROUND(D11*$M$9,2)</f>
        <v>0</v>
      </c>
      <c r="N11" s="58">
        <f t="shared" ref="N11:N21" si="7">ROUND(E11*$N$9,2)</f>
        <v>0</v>
      </c>
      <c r="O11" s="58">
        <f t="shared" ref="O11:O21" si="8">ROUND(F11*$O$9,2)</f>
        <v>0</v>
      </c>
      <c r="P11" s="58">
        <f t="shared" ref="P11:P15" si="9">ROUND(G11*$P$9,0)</f>
        <v>0</v>
      </c>
      <c r="Q11" s="58">
        <f t="shared" ref="Q11:Q15" si="10">ROUND(G11*$Q$9,0)</f>
        <v>0</v>
      </c>
      <c r="R11" s="58">
        <f t="shared" ref="R11:R21" si="11">H11+J11+L11+N11+O11+P11</f>
        <v>0</v>
      </c>
      <c r="S11" s="58">
        <f t="shared" ref="S11:S21" si="12">I11+K11+M11+Q11</f>
        <v>0</v>
      </c>
      <c r="T11" s="58">
        <f t="shared" ref="T11:T21" si="13">R11+S11</f>
        <v>0</v>
      </c>
      <c r="U11" s="59"/>
      <c r="V11" t="s">
        <v>155</v>
      </c>
    </row>
    <row r="12" spans="1:28">
      <c r="A12" s="39" t="s">
        <v>156</v>
      </c>
      <c r="B12" s="57">
        <f t="shared" ref="B12:B21" si="14">B11</f>
        <v>0</v>
      </c>
      <c r="C12" s="57">
        <f t="shared" si="0"/>
        <v>0</v>
      </c>
      <c r="D12" s="57">
        <f t="shared" si="0"/>
        <v>0</v>
      </c>
      <c r="E12" s="57">
        <f t="shared" si="0"/>
        <v>0</v>
      </c>
      <c r="F12" s="57">
        <f t="shared" si="0"/>
        <v>0</v>
      </c>
      <c r="G12" s="57">
        <f t="shared" si="0"/>
        <v>0</v>
      </c>
      <c r="H12" s="58">
        <f t="shared" si="1"/>
        <v>0</v>
      </c>
      <c r="I12" s="58">
        <f t="shared" si="2"/>
        <v>0</v>
      </c>
      <c r="J12" s="58">
        <f t="shared" si="3"/>
        <v>0</v>
      </c>
      <c r="K12" s="58">
        <f t="shared" si="4"/>
        <v>0</v>
      </c>
      <c r="L12" s="58">
        <f t="shared" si="5"/>
        <v>0</v>
      </c>
      <c r="M12" s="58">
        <f t="shared" si="6"/>
        <v>0</v>
      </c>
      <c r="N12" s="58">
        <f t="shared" si="7"/>
        <v>0</v>
      </c>
      <c r="O12" s="58">
        <f t="shared" si="8"/>
        <v>0</v>
      </c>
      <c r="P12" s="58">
        <f t="shared" si="9"/>
        <v>0</v>
      </c>
      <c r="Q12" s="58">
        <f t="shared" si="10"/>
        <v>0</v>
      </c>
      <c r="R12" s="58">
        <f t="shared" si="11"/>
        <v>0</v>
      </c>
      <c r="S12" s="58">
        <f t="shared" si="12"/>
        <v>0</v>
      </c>
      <c r="T12" s="58">
        <f t="shared" si="13"/>
        <v>0</v>
      </c>
      <c r="U12" s="59"/>
      <c r="V12" t="s">
        <v>156</v>
      </c>
    </row>
    <row r="13" spans="1:28">
      <c r="A13" s="39" t="s">
        <v>157</v>
      </c>
      <c r="B13" s="57">
        <f t="shared" si="14"/>
        <v>0</v>
      </c>
      <c r="C13" s="57">
        <f t="shared" si="0"/>
        <v>0</v>
      </c>
      <c r="D13" s="57">
        <f t="shared" si="0"/>
        <v>0</v>
      </c>
      <c r="E13" s="57">
        <f t="shared" si="0"/>
        <v>0</v>
      </c>
      <c r="F13" s="57">
        <f t="shared" si="0"/>
        <v>0</v>
      </c>
      <c r="G13" s="57">
        <f t="shared" si="0"/>
        <v>0</v>
      </c>
      <c r="H13" s="58">
        <f t="shared" si="1"/>
        <v>0</v>
      </c>
      <c r="I13" s="58">
        <f t="shared" si="2"/>
        <v>0</v>
      </c>
      <c r="J13" s="58">
        <f t="shared" si="3"/>
        <v>0</v>
      </c>
      <c r="K13" s="58">
        <f t="shared" si="4"/>
        <v>0</v>
      </c>
      <c r="L13" s="58">
        <f t="shared" si="5"/>
        <v>0</v>
      </c>
      <c r="M13" s="58">
        <f t="shared" si="6"/>
        <v>0</v>
      </c>
      <c r="N13" s="58">
        <f t="shared" si="7"/>
        <v>0</v>
      </c>
      <c r="O13" s="58">
        <f t="shared" si="8"/>
        <v>0</v>
      </c>
      <c r="P13" s="58">
        <f t="shared" si="9"/>
        <v>0</v>
      </c>
      <c r="Q13" s="58">
        <f t="shared" si="10"/>
        <v>0</v>
      </c>
      <c r="R13" s="58">
        <f t="shared" si="11"/>
        <v>0</v>
      </c>
      <c r="S13" s="58">
        <f t="shared" si="12"/>
        <v>0</v>
      </c>
      <c r="T13" s="58">
        <f t="shared" si="13"/>
        <v>0</v>
      </c>
      <c r="U13" s="59"/>
      <c r="V13" t="s">
        <v>157</v>
      </c>
    </row>
    <row r="14" spans="1:28">
      <c r="A14" s="39" t="s">
        <v>158</v>
      </c>
      <c r="B14" s="57">
        <f t="shared" si="14"/>
        <v>0</v>
      </c>
      <c r="C14" s="57">
        <f t="shared" si="0"/>
        <v>0</v>
      </c>
      <c r="D14" s="57">
        <f t="shared" si="0"/>
        <v>0</v>
      </c>
      <c r="E14" s="57">
        <f t="shared" si="0"/>
        <v>0</v>
      </c>
      <c r="F14" s="57">
        <f t="shared" si="0"/>
        <v>0</v>
      </c>
      <c r="G14" s="57">
        <f t="shared" si="0"/>
        <v>0</v>
      </c>
      <c r="H14" s="58">
        <f t="shared" si="1"/>
        <v>0</v>
      </c>
      <c r="I14" s="58">
        <f t="shared" si="2"/>
        <v>0</v>
      </c>
      <c r="J14" s="58">
        <f t="shared" si="3"/>
        <v>0</v>
      </c>
      <c r="K14" s="58">
        <f t="shared" si="4"/>
        <v>0</v>
      </c>
      <c r="L14" s="58">
        <f t="shared" si="5"/>
        <v>0</v>
      </c>
      <c r="M14" s="58">
        <f t="shared" si="6"/>
        <v>0</v>
      </c>
      <c r="N14" s="58">
        <f t="shared" si="7"/>
        <v>0</v>
      </c>
      <c r="O14" s="58">
        <f t="shared" si="8"/>
        <v>0</v>
      </c>
      <c r="P14" s="58">
        <f t="shared" si="9"/>
        <v>0</v>
      </c>
      <c r="Q14" s="58">
        <f t="shared" si="10"/>
        <v>0</v>
      </c>
      <c r="R14" s="58">
        <f t="shared" si="11"/>
        <v>0</v>
      </c>
      <c r="S14" s="58">
        <f t="shared" si="12"/>
        <v>0</v>
      </c>
      <c r="T14" s="58">
        <f t="shared" si="13"/>
        <v>0</v>
      </c>
      <c r="U14" s="59"/>
      <c r="V14" t="s">
        <v>158</v>
      </c>
    </row>
    <row r="15" spans="1:28">
      <c r="A15" s="39" t="s">
        <v>159</v>
      </c>
      <c r="B15" s="57">
        <f t="shared" si="14"/>
        <v>0</v>
      </c>
      <c r="C15" s="57">
        <f t="shared" si="0"/>
        <v>0</v>
      </c>
      <c r="D15" s="57">
        <f t="shared" si="0"/>
        <v>0</v>
      </c>
      <c r="E15" s="57">
        <f t="shared" si="0"/>
        <v>0</v>
      </c>
      <c r="F15" s="57">
        <f t="shared" si="0"/>
        <v>0</v>
      </c>
      <c r="G15" s="57">
        <f t="shared" si="0"/>
        <v>0</v>
      </c>
      <c r="H15" s="58">
        <f t="shared" si="1"/>
        <v>0</v>
      </c>
      <c r="I15" s="58">
        <f t="shared" si="2"/>
        <v>0</v>
      </c>
      <c r="J15" s="58">
        <f t="shared" si="3"/>
        <v>0</v>
      </c>
      <c r="K15" s="58">
        <f t="shared" si="4"/>
        <v>0</v>
      </c>
      <c r="L15" s="58">
        <f t="shared" si="5"/>
        <v>0</v>
      </c>
      <c r="M15" s="58">
        <f t="shared" si="6"/>
        <v>0</v>
      </c>
      <c r="N15" s="58">
        <f t="shared" si="7"/>
        <v>0</v>
      </c>
      <c r="O15" s="58">
        <f t="shared" si="8"/>
        <v>0</v>
      </c>
      <c r="P15" s="58">
        <f t="shared" si="9"/>
        <v>0</v>
      </c>
      <c r="Q15" s="58">
        <f t="shared" si="10"/>
        <v>0</v>
      </c>
      <c r="R15" s="58">
        <f t="shared" si="11"/>
        <v>0</v>
      </c>
      <c r="S15" s="58">
        <f t="shared" si="12"/>
        <v>0</v>
      </c>
      <c r="T15" s="58">
        <f t="shared" si="13"/>
        <v>0</v>
      </c>
      <c r="U15" s="59"/>
      <c r="V15" t="s">
        <v>159</v>
      </c>
    </row>
    <row r="16" spans="1:28">
      <c r="A16" s="39" t="s">
        <v>160</v>
      </c>
      <c r="B16" s="57">
        <f t="shared" si="14"/>
        <v>0</v>
      </c>
      <c r="C16" s="57">
        <f t="shared" si="0"/>
        <v>0</v>
      </c>
      <c r="D16" s="57">
        <f t="shared" si="0"/>
        <v>0</v>
      </c>
      <c r="E16" s="57">
        <f t="shared" si="0"/>
        <v>0</v>
      </c>
      <c r="F16" s="57">
        <f t="shared" si="0"/>
        <v>0</v>
      </c>
      <c r="G16" s="57">
        <f t="shared" si="0"/>
        <v>0</v>
      </c>
      <c r="H16" s="58">
        <f t="shared" si="1"/>
        <v>0</v>
      </c>
      <c r="I16" s="58">
        <f t="shared" si="2"/>
        <v>0</v>
      </c>
      <c r="J16" s="58">
        <f t="shared" si="3"/>
        <v>0</v>
      </c>
      <c r="K16" s="58">
        <f t="shared" si="4"/>
        <v>0</v>
      </c>
      <c r="L16" s="58">
        <f t="shared" si="5"/>
        <v>0</v>
      </c>
      <c r="M16" s="58">
        <f t="shared" si="6"/>
        <v>0</v>
      </c>
      <c r="N16" s="58">
        <f t="shared" si="7"/>
        <v>0</v>
      </c>
      <c r="O16" s="58">
        <f t="shared" si="8"/>
        <v>0</v>
      </c>
      <c r="P16" s="58">
        <f>ROUND(G16*$P$4,0)</f>
        <v>0</v>
      </c>
      <c r="Q16" s="58">
        <f>ROUND(G16*$Q$4,0)</f>
        <v>0</v>
      </c>
      <c r="R16" s="58">
        <f t="shared" si="11"/>
        <v>0</v>
      </c>
      <c r="S16" s="58">
        <f t="shared" si="12"/>
        <v>0</v>
      </c>
      <c r="T16" s="58">
        <f t="shared" si="13"/>
        <v>0</v>
      </c>
      <c r="U16" s="59"/>
      <c r="V16" t="s">
        <v>160</v>
      </c>
    </row>
    <row r="17" spans="1:30">
      <c r="A17" s="39" t="s">
        <v>161</v>
      </c>
      <c r="B17" s="57">
        <f t="shared" si="14"/>
        <v>0</v>
      </c>
      <c r="C17" s="57">
        <f t="shared" si="0"/>
        <v>0</v>
      </c>
      <c r="D17" s="57">
        <f t="shared" si="0"/>
        <v>0</v>
      </c>
      <c r="E17" s="57">
        <f t="shared" si="0"/>
        <v>0</v>
      </c>
      <c r="F17" s="57">
        <f t="shared" si="0"/>
        <v>0</v>
      </c>
      <c r="G17" s="57">
        <f t="shared" si="0"/>
        <v>0</v>
      </c>
      <c r="H17" s="58">
        <f t="shared" si="1"/>
        <v>0</v>
      </c>
      <c r="I17" s="58">
        <f t="shared" si="2"/>
        <v>0</v>
      </c>
      <c r="J17" s="58">
        <f t="shared" si="3"/>
        <v>0</v>
      </c>
      <c r="K17" s="58">
        <f t="shared" si="4"/>
        <v>0</v>
      </c>
      <c r="L17" s="58">
        <f t="shared" si="5"/>
        <v>0</v>
      </c>
      <c r="M17" s="58">
        <f t="shared" si="6"/>
        <v>0</v>
      </c>
      <c r="N17" s="58">
        <f t="shared" si="7"/>
        <v>0</v>
      </c>
      <c r="O17" s="58">
        <f t="shared" si="8"/>
        <v>0</v>
      </c>
      <c r="P17" s="58">
        <f t="shared" ref="P17:P21" si="15">ROUND(G17*$P$4,0)</f>
        <v>0</v>
      </c>
      <c r="Q17" s="58">
        <f t="shared" ref="Q17:Q21" si="16">ROUND(G17*$Q$4,0)</f>
        <v>0</v>
      </c>
      <c r="R17" s="58">
        <f t="shared" si="11"/>
        <v>0</v>
      </c>
      <c r="S17" s="58">
        <f t="shared" si="12"/>
        <v>0</v>
      </c>
      <c r="T17" s="58">
        <f t="shared" si="13"/>
        <v>0</v>
      </c>
      <c r="U17" s="59"/>
      <c r="V17" t="s">
        <v>161</v>
      </c>
    </row>
    <row r="18" spans="1:30">
      <c r="A18" s="39" t="s">
        <v>162</v>
      </c>
      <c r="B18" s="57">
        <f t="shared" si="14"/>
        <v>0</v>
      </c>
      <c r="C18" s="57">
        <f t="shared" si="0"/>
        <v>0</v>
      </c>
      <c r="D18" s="57">
        <f t="shared" si="0"/>
        <v>0</v>
      </c>
      <c r="E18" s="57">
        <f t="shared" si="0"/>
        <v>0</v>
      </c>
      <c r="F18" s="57">
        <f t="shared" si="0"/>
        <v>0</v>
      </c>
      <c r="G18" s="57">
        <f t="shared" si="0"/>
        <v>0</v>
      </c>
      <c r="H18" s="58">
        <f t="shared" si="1"/>
        <v>0</v>
      </c>
      <c r="I18" s="58">
        <f t="shared" si="2"/>
        <v>0</v>
      </c>
      <c r="J18" s="58">
        <f t="shared" si="3"/>
        <v>0</v>
      </c>
      <c r="K18" s="58">
        <f t="shared" si="4"/>
        <v>0</v>
      </c>
      <c r="L18" s="58">
        <f t="shared" si="5"/>
        <v>0</v>
      </c>
      <c r="M18" s="58">
        <f t="shared" si="6"/>
        <v>0</v>
      </c>
      <c r="N18" s="58">
        <f t="shared" si="7"/>
        <v>0</v>
      </c>
      <c r="O18" s="58">
        <f t="shared" si="8"/>
        <v>0</v>
      </c>
      <c r="P18" s="58">
        <f t="shared" si="15"/>
        <v>0</v>
      </c>
      <c r="Q18" s="58">
        <f t="shared" si="16"/>
        <v>0</v>
      </c>
      <c r="R18" s="58">
        <f t="shared" si="11"/>
        <v>0</v>
      </c>
      <c r="S18" s="58">
        <f t="shared" si="12"/>
        <v>0</v>
      </c>
      <c r="T18" s="58">
        <f t="shared" si="13"/>
        <v>0</v>
      </c>
      <c r="U18" s="59"/>
      <c r="V18" t="s">
        <v>162</v>
      </c>
    </row>
    <row r="19" spans="1:30">
      <c r="A19" s="39" t="s">
        <v>163</v>
      </c>
      <c r="B19" s="57">
        <f t="shared" si="14"/>
        <v>0</v>
      </c>
      <c r="C19" s="57">
        <f t="shared" si="0"/>
        <v>0</v>
      </c>
      <c r="D19" s="57">
        <f t="shared" si="0"/>
        <v>0</v>
      </c>
      <c r="E19" s="57">
        <f t="shared" si="0"/>
        <v>0</v>
      </c>
      <c r="F19" s="57">
        <f t="shared" si="0"/>
        <v>0</v>
      </c>
      <c r="G19" s="57">
        <f t="shared" si="0"/>
        <v>0</v>
      </c>
      <c r="H19" s="58">
        <f t="shared" si="1"/>
        <v>0</v>
      </c>
      <c r="I19" s="58">
        <f t="shared" si="2"/>
        <v>0</v>
      </c>
      <c r="J19" s="58">
        <f t="shared" si="3"/>
        <v>0</v>
      </c>
      <c r="K19" s="58">
        <f t="shared" si="4"/>
        <v>0</v>
      </c>
      <c r="L19" s="58">
        <f t="shared" si="5"/>
        <v>0</v>
      </c>
      <c r="M19" s="58">
        <f t="shared" si="6"/>
        <v>0</v>
      </c>
      <c r="N19" s="58">
        <f t="shared" si="7"/>
        <v>0</v>
      </c>
      <c r="O19" s="58">
        <f t="shared" si="8"/>
        <v>0</v>
      </c>
      <c r="P19" s="58">
        <f t="shared" si="15"/>
        <v>0</v>
      </c>
      <c r="Q19" s="58">
        <f t="shared" si="16"/>
        <v>0</v>
      </c>
      <c r="R19" s="58">
        <f t="shared" si="11"/>
        <v>0</v>
      </c>
      <c r="S19" s="58">
        <f t="shared" si="12"/>
        <v>0</v>
      </c>
      <c r="T19" s="58">
        <f t="shared" si="13"/>
        <v>0</v>
      </c>
      <c r="U19" s="59"/>
      <c r="V19" t="s">
        <v>163</v>
      </c>
    </row>
    <row r="20" spans="1:30">
      <c r="A20" s="39" t="s">
        <v>164</v>
      </c>
      <c r="B20" s="57">
        <f t="shared" si="14"/>
        <v>0</v>
      </c>
      <c r="C20" s="57">
        <f t="shared" si="0"/>
        <v>0</v>
      </c>
      <c r="D20" s="57">
        <f t="shared" si="0"/>
        <v>0</v>
      </c>
      <c r="E20" s="57">
        <f t="shared" si="0"/>
        <v>0</v>
      </c>
      <c r="F20" s="57">
        <f t="shared" si="0"/>
        <v>0</v>
      </c>
      <c r="G20" s="57">
        <f t="shared" si="0"/>
        <v>0</v>
      </c>
      <c r="H20" s="58">
        <f t="shared" si="1"/>
        <v>0</v>
      </c>
      <c r="I20" s="58">
        <f t="shared" si="2"/>
        <v>0</v>
      </c>
      <c r="J20" s="58">
        <f t="shared" si="3"/>
        <v>0</v>
      </c>
      <c r="K20" s="58">
        <f t="shared" si="4"/>
        <v>0</v>
      </c>
      <c r="L20" s="58">
        <f t="shared" si="5"/>
        <v>0</v>
      </c>
      <c r="M20" s="58">
        <f t="shared" si="6"/>
        <v>0</v>
      </c>
      <c r="N20" s="58">
        <f t="shared" si="7"/>
        <v>0</v>
      </c>
      <c r="O20" s="58">
        <f t="shared" si="8"/>
        <v>0</v>
      </c>
      <c r="P20" s="58">
        <f t="shared" si="15"/>
        <v>0</v>
      </c>
      <c r="Q20" s="58">
        <f t="shared" si="16"/>
        <v>0</v>
      </c>
      <c r="R20" s="58">
        <f t="shared" si="11"/>
        <v>0</v>
      </c>
      <c r="S20" s="58">
        <f t="shared" si="12"/>
        <v>0</v>
      </c>
      <c r="T20" s="58">
        <f t="shared" si="13"/>
        <v>0</v>
      </c>
      <c r="U20" s="59"/>
      <c r="V20" t="s">
        <v>164</v>
      </c>
    </row>
    <row r="21" spans="1:30">
      <c r="A21" s="39" t="s">
        <v>165</v>
      </c>
      <c r="B21" s="57">
        <f t="shared" si="14"/>
        <v>0</v>
      </c>
      <c r="C21" s="57">
        <f t="shared" si="0"/>
        <v>0</v>
      </c>
      <c r="D21" s="57">
        <f t="shared" si="0"/>
        <v>0</v>
      </c>
      <c r="E21" s="57">
        <f t="shared" si="0"/>
        <v>0</v>
      </c>
      <c r="F21" s="57">
        <f t="shared" si="0"/>
        <v>0</v>
      </c>
      <c r="G21" s="57">
        <f t="shared" si="0"/>
        <v>0</v>
      </c>
      <c r="H21" s="58">
        <f t="shared" si="1"/>
        <v>0</v>
      </c>
      <c r="I21" s="58">
        <f t="shared" si="2"/>
        <v>0</v>
      </c>
      <c r="J21" s="58">
        <f t="shared" si="3"/>
        <v>0</v>
      </c>
      <c r="K21" s="58">
        <f t="shared" si="4"/>
        <v>0</v>
      </c>
      <c r="L21" s="58">
        <f t="shared" si="5"/>
        <v>0</v>
      </c>
      <c r="M21" s="58">
        <f t="shared" si="6"/>
        <v>0</v>
      </c>
      <c r="N21" s="58">
        <f t="shared" si="7"/>
        <v>0</v>
      </c>
      <c r="O21" s="58">
        <f t="shared" si="8"/>
        <v>0</v>
      </c>
      <c r="P21" s="58">
        <f t="shared" si="15"/>
        <v>0</v>
      </c>
      <c r="Q21" s="58">
        <f t="shared" si="16"/>
        <v>0</v>
      </c>
      <c r="R21" s="58">
        <f t="shared" si="11"/>
        <v>0</v>
      </c>
      <c r="S21" s="58">
        <f t="shared" si="12"/>
        <v>0</v>
      </c>
      <c r="T21" s="58">
        <f t="shared" si="13"/>
        <v>0</v>
      </c>
      <c r="U21" s="59"/>
      <c r="V21" t="s">
        <v>165</v>
      </c>
    </row>
    <row r="22" spans="1:30">
      <c r="T22" s="60">
        <f>SUM(T11:T21)</f>
        <v>0</v>
      </c>
    </row>
    <row r="23" spans="1:30">
      <c r="A23" s="41" t="s">
        <v>166</v>
      </c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</row>
    <row r="24" s="27" customFormat="1" ht="28.05" customHeight="1" spans="1:30">
      <c r="A24" s="61" t="s">
        <v>124</v>
      </c>
      <c r="B24" s="62" t="s">
        <v>167</v>
      </c>
      <c r="C24" s="62" t="s">
        <v>168</v>
      </c>
      <c r="D24" s="63" t="s">
        <v>169</v>
      </c>
      <c r="E24" s="63"/>
      <c r="F24" s="63"/>
      <c r="G24" s="63"/>
      <c r="H24" s="63" t="s">
        <v>170</v>
      </c>
      <c r="I24" s="63"/>
      <c r="J24" s="63"/>
      <c r="K24" s="63"/>
      <c r="L24" s="63"/>
      <c r="M24" s="63"/>
      <c r="N24" s="63"/>
      <c r="O24" s="63" t="s">
        <v>171</v>
      </c>
      <c r="P24" s="63"/>
      <c r="Q24" s="63"/>
      <c r="R24" s="63"/>
      <c r="S24" s="63"/>
      <c r="T24" s="64" t="s">
        <v>172</v>
      </c>
      <c r="U24" s="107" t="s">
        <v>173</v>
      </c>
      <c r="V24" s="64" t="s">
        <v>79</v>
      </c>
      <c r="W24" s="65" t="s">
        <v>174</v>
      </c>
      <c r="X24" s="64" t="s">
        <v>175</v>
      </c>
      <c r="Y24" s="63" t="s">
        <v>176</v>
      </c>
      <c r="Z24" s="66" t="s">
        <v>134</v>
      </c>
      <c r="AA24" s="46" t="s">
        <v>177</v>
      </c>
      <c r="AB24" s="67" t="s">
        <v>178</v>
      </c>
    </row>
    <row r="25" s="28" customFormat="1" ht="28.8" spans="1:30">
      <c r="A25" s="68"/>
      <c r="B25" s="69"/>
      <c r="C25" s="69"/>
      <c r="D25" s="46" t="s">
        <v>179</v>
      </c>
      <c r="E25" s="46" t="s">
        <v>180</v>
      </c>
      <c r="F25" s="46" t="s">
        <v>137</v>
      </c>
      <c r="G25" s="46" t="s">
        <v>140</v>
      </c>
      <c r="H25" s="46" t="s">
        <v>181</v>
      </c>
      <c r="I25" s="46" t="s">
        <v>182</v>
      </c>
      <c r="J25" s="46" t="s">
        <v>183</v>
      </c>
      <c r="K25" s="46" t="s">
        <v>184</v>
      </c>
      <c r="L25" s="46" t="s">
        <v>185</v>
      </c>
      <c r="M25" s="46" t="s">
        <v>186</v>
      </c>
      <c r="N25" s="46" t="s">
        <v>187</v>
      </c>
      <c r="O25" s="46" t="s">
        <v>188</v>
      </c>
      <c r="P25" s="46" t="s">
        <v>189</v>
      </c>
      <c r="Q25" s="46" t="s">
        <v>190</v>
      </c>
      <c r="R25" s="46" t="s">
        <v>191</v>
      </c>
      <c r="S25" s="46" t="s">
        <v>192</v>
      </c>
      <c r="T25" s="70"/>
      <c r="U25" s="108"/>
      <c r="V25" s="70"/>
      <c r="W25" s="71"/>
      <c r="X25" s="70"/>
      <c r="Y25" s="63"/>
      <c r="Z25" s="66"/>
      <c r="AA25" s="46"/>
      <c r="AB25" s="67"/>
    </row>
    <row r="26" spans="1:30">
      <c r="A26" s="72" t="s">
        <v>154</v>
      </c>
      <c r="B26" s="58">
        <f>IF(SUMIF($B$43:$B$1000,A26,$G$43:$G$1000)-R10-SUMIF($B$43:$B$1000,A26,$K$43:$K$1000)&lt;SUM(D26:G26),SUM(D26:G26),SUMIF($B$43:$B$1000,A26,$G$43:$G$1000)-R10-SUMIF($B$43:$B$1000,A26,$K$43:$K$1000))</f>
        <v>0</v>
      </c>
      <c r="C26" s="73">
        <v>60000</v>
      </c>
      <c r="D26" s="58">
        <f>I10</f>
        <v>0</v>
      </c>
      <c r="E26" s="58">
        <f>K10</f>
        <v>0</v>
      </c>
      <c r="F26" s="58">
        <f>M10</f>
        <v>0</v>
      </c>
      <c r="G26" s="58">
        <f>Q10</f>
        <v>0</v>
      </c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8">
        <f>B26*30%</f>
        <v>0</v>
      </c>
      <c r="T26" s="58">
        <f>IF(B26-SUM(C26:S26)&lt;=0,0,B26-SUM(C26:S26))</f>
        <v>0</v>
      </c>
      <c r="U26" s="74" t="str">
        <f t="shared" ref="U26:U37" si="17">IF(T26=0,"",IF(T26&lt;=36000,1,(IF(T26&lt;=144000,2,IF(T26&lt;=300000,3,IF(T26&lt;=420000,4,IF(T26&lt;=660000,5,IF(T26&lt;=960000,6,7))))))))</f>
        <v/>
      </c>
      <c r="V26" s="75">
        <f t="shared" ref="V26:V37" si="18">IF(U26=1,T26*3%,IF(U26=2,T26*10%-2520,IF(U26=3,T26*20%-16920,IF(U26=4,T26*25%-31920,IF(U26=5,T26*30%-52930,IF(U26=6,T26*35%-85920,IF(U26=7,T26*45%-181920,0)))))))</f>
        <v>0</v>
      </c>
      <c r="W26" s="75">
        <f>IF(ROUND(V26,2)&lt;0,0,ROUND(V26,2))</f>
        <v>0</v>
      </c>
      <c r="X26" s="76"/>
      <c r="Y26" s="77" t="str">
        <f>IF(W26=0,"",W26=X26)</f>
        <v/>
      </c>
      <c r="Z26" s="59"/>
      <c r="AA26" s="78">
        <f>IF(SUMIF($B$43:$B$1000,A26,$G$43:$G$1000)-R10&lt;0,0,SUMIF($B$43:$B$1000,A26,$G$43:$G$1000)-R10)</f>
        <v>0</v>
      </c>
      <c r="AB26" s="79">
        <f>B26-D26-E26-F26-G26-W26-SUMIF($B:$B,A26,$H:$H)+M43</f>
        <v>0</v>
      </c>
      <c r="AC26" t="s">
        <v>154</v>
      </c>
      <c r="AD26" t="b">
        <f>AB26=SUMIF($B:$B,A26,$L:$L)</f>
        <v>1</v>
      </c>
    </row>
    <row r="27" spans="1:30">
      <c r="A27" s="72" t="s">
        <v>155</v>
      </c>
      <c r="B27" s="58">
        <f t="shared" ref="B27:B37" si="19">IF(SUMIF($B$43:$B$1000,A27,$G$43:$G$1000)-R11-SUMIF($B$43:$B$1000,A27,$K$43:$K$1000)&lt;SUM(D27:G27),SUM(D27:G27),SUMIF($B$43:$B$1000,A27,$G$43:$G$1000)-R11-SUMIF($B$43:$B$1000,A27,$K$43:$K$1000))</f>
        <v>0</v>
      </c>
      <c r="C27" s="73"/>
      <c r="D27" s="58">
        <f t="shared" ref="D27:D37" si="20">I11</f>
        <v>0</v>
      </c>
      <c r="E27" s="58">
        <f t="shared" ref="E27:E37" si="21">K11</f>
        <v>0</v>
      </c>
      <c r="F27" s="58">
        <f t="shared" ref="F27:F37" si="22">M11</f>
        <v>0</v>
      </c>
      <c r="G27" s="58">
        <f t="shared" ref="G27:G37" si="23">Q11</f>
        <v>0</v>
      </c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8">
        <f t="shared" ref="S27:S37" si="24">B27*30%</f>
        <v>0</v>
      </c>
      <c r="T27" s="58">
        <f>IF(SUM($B$26:B27)-SUM($C$26:S27)&lt;=0,0,SUM($B$26:B27)-SUM($C$26:S27))</f>
        <v>0</v>
      </c>
      <c r="U27" s="74" t="str">
        <f t="shared" si="17"/>
        <v/>
      </c>
      <c r="V27" s="75">
        <f t="shared" si="18"/>
        <v>0</v>
      </c>
      <c r="W27" s="75">
        <f>IF(ROUND(V27-SUM($X$26:X26),2)&lt;0,0,ROUND(V27-SUM($X$26:X26),2))</f>
        <v>0</v>
      </c>
      <c r="X27" s="76"/>
      <c r="Y27" s="77" t="str">
        <f t="shared" ref="Y27:Y38" si="25">IF(W27=0,"",W27=X27)</f>
        <v/>
      </c>
      <c r="Z27" s="59"/>
      <c r="AA27" s="78">
        <f t="shared" ref="AA27:AA37" si="26">IF(SUMIF($B$43:$B$1000,A27,$G$43:$G$1000)-R11&lt;0,0,SUMIF($B$43:$B$1000,A27,$G$43:$G$1000)-R11)</f>
        <v>0</v>
      </c>
      <c r="AB27" s="79">
        <f>B27-D27-E27-F27-G27-W27-SUMIF($B:$B,A27,$H:$H)</f>
        <v>0</v>
      </c>
      <c r="AC27" t="s">
        <v>155</v>
      </c>
      <c r="AD27" t="b">
        <f t="shared" ref="AD27:AD37" si="27">AB27=SUMIF($B:$B,A27,$L:$L)</f>
        <v>1</v>
      </c>
    </row>
    <row r="28" spans="1:30">
      <c r="A28" s="72" t="s">
        <v>156</v>
      </c>
      <c r="B28" s="58">
        <f t="shared" si="19"/>
        <v>0</v>
      </c>
      <c r="C28" s="73"/>
      <c r="D28" s="58">
        <f t="shared" si="20"/>
        <v>0</v>
      </c>
      <c r="E28" s="58">
        <f t="shared" si="21"/>
        <v>0</v>
      </c>
      <c r="F28" s="58">
        <f t="shared" si="22"/>
        <v>0</v>
      </c>
      <c r="G28" s="58">
        <f t="shared" si="23"/>
        <v>0</v>
      </c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8">
        <f t="shared" si="24"/>
        <v>0</v>
      </c>
      <c r="T28" s="58">
        <f>IF(SUM($B$26:B28)-SUM($C$26:S28)&lt;=0,0,SUM($B$26:B28)-SUM($C$26:S28))</f>
        <v>0</v>
      </c>
      <c r="U28" s="74" t="str">
        <f t="shared" si="17"/>
        <v/>
      </c>
      <c r="V28" s="75">
        <f t="shared" si="18"/>
        <v>0</v>
      </c>
      <c r="W28" s="75">
        <f>IF(ROUND(V28-SUM($X$26:X27),2)&lt;0,0,ROUND(V28-SUM($X$26:X27),2))</f>
        <v>0</v>
      </c>
      <c r="X28" s="76"/>
      <c r="Y28" s="77" t="str">
        <f t="shared" si="25"/>
        <v/>
      </c>
      <c r="Z28" s="59"/>
      <c r="AA28" s="78">
        <f t="shared" si="26"/>
        <v>0</v>
      </c>
      <c r="AB28" s="79">
        <f t="shared" ref="AB28:AB37" si="28">B28-D28-E28-F28-G28-W28-SUMIF($B:$B,A28,$H:$H)</f>
        <v>0</v>
      </c>
      <c r="AC28" t="s">
        <v>156</v>
      </c>
      <c r="AD28" t="b">
        <f t="shared" si="27"/>
        <v>1</v>
      </c>
    </row>
    <row r="29" spans="1:30">
      <c r="A29" s="72" t="s">
        <v>157</v>
      </c>
      <c r="B29" s="58">
        <f t="shared" si="19"/>
        <v>0</v>
      </c>
      <c r="C29" s="73"/>
      <c r="D29" s="58">
        <f t="shared" si="20"/>
        <v>0</v>
      </c>
      <c r="E29" s="58">
        <f t="shared" si="21"/>
        <v>0</v>
      </c>
      <c r="F29" s="58">
        <f t="shared" si="22"/>
        <v>0</v>
      </c>
      <c r="G29" s="58">
        <f t="shared" si="23"/>
        <v>0</v>
      </c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8">
        <f t="shared" si="24"/>
        <v>0</v>
      </c>
      <c r="T29" s="58">
        <f>IF(SUM($B$26:B29)-SUM($C$26:S29)&lt;=0,0,SUM($B$26:B29)-SUM($C$26:S29))</f>
        <v>0</v>
      </c>
      <c r="U29" s="74" t="str">
        <f t="shared" si="17"/>
        <v/>
      </c>
      <c r="V29" s="75">
        <f t="shared" si="18"/>
        <v>0</v>
      </c>
      <c r="W29" s="75">
        <f>IF(ROUND(V29-SUM($X$26:X28),2)&lt;0,0,ROUND(V29-SUM($X$26:X28),2))</f>
        <v>0</v>
      </c>
      <c r="X29" s="76"/>
      <c r="Y29" s="77" t="str">
        <f t="shared" si="25"/>
        <v/>
      </c>
      <c r="Z29" s="59"/>
      <c r="AA29" s="78">
        <f t="shared" si="26"/>
        <v>0</v>
      </c>
      <c r="AB29" s="79">
        <f t="shared" si="28"/>
        <v>0</v>
      </c>
      <c r="AC29" t="s">
        <v>157</v>
      </c>
      <c r="AD29" t="b">
        <f t="shared" si="27"/>
        <v>1</v>
      </c>
    </row>
    <row r="30" spans="1:30">
      <c r="A30" s="72" t="s">
        <v>158</v>
      </c>
      <c r="B30" s="58">
        <f t="shared" si="19"/>
        <v>0</v>
      </c>
      <c r="C30" s="73"/>
      <c r="D30" s="58">
        <f t="shared" si="20"/>
        <v>0</v>
      </c>
      <c r="E30" s="58">
        <f t="shared" si="21"/>
        <v>0</v>
      </c>
      <c r="F30" s="58">
        <f t="shared" si="22"/>
        <v>0</v>
      </c>
      <c r="G30" s="58">
        <f t="shared" si="23"/>
        <v>0</v>
      </c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8">
        <f t="shared" si="24"/>
        <v>0</v>
      </c>
      <c r="T30" s="58">
        <f>IF(SUM($B$26:B30)-SUM($C$26:S30)&lt;=0,0,SUM($B$26:B30)-SUM($C$26:S30))</f>
        <v>0</v>
      </c>
      <c r="U30" s="74" t="str">
        <f t="shared" si="17"/>
        <v/>
      </c>
      <c r="V30" s="75">
        <f t="shared" si="18"/>
        <v>0</v>
      </c>
      <c r="W30" s="75">
        <f>IF(ROUND(V30-SUM($X$26:X29),2)&lt;0,0,ROUND(V30-SUM($X$26:X29),2))</f>
        <v>0</v>
      </c>
      <c r="X30" s="76"/>
      <c r="Y30" s="77" t="str">
        <f t="shared" si="25"/>
        <v/>
      </c>
      <c r="Z30" s="59"/>
      <c r="AA30" s="78">
        <f t="shared" si="26"/>
        <v>0</v>
      </c>
      <c r="AB30" s="79">
        <f t="shared" si="28"/>
        <v>0</v>
      </c>
      <c r="AC30" t="s">
        <v>158</v>
      </c>
      <c r="AD30" t="b">
        <f t="shared" si="27"/>
        <v>1</v>
      </c>
    </row>
    <row r="31" spans="1:30">
      <c r="A31" s="72" t="s">
        <v>159</v>
      </c>
      <c r="B31" s="58">
        <f t="shared" si="19"/>
        <v>0</v>
      </c>
      <c r="C31" s="73"/>
      <c r="D31" s="58">
        <f t="shared" si="20"/>
        <v>0</v>
      </c>
      <c r="E31" s="58">
        <f t="shared" si="21"/>
        <v>0</v>
      </c>
      <c r="F31" s="58">
        <f t="shared" si="22"/>
        <v>0</v>
      </c>
      <c r="G31" s="58">
        <f t="shared" si="23"/>
        <v>0</v>
      </c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8">
        <f t="shared" si="24"/>
        <v>0</v>
      </c>
      <c r="T31" s="58">
        <f>IF(SUM($B$26:B31)-SUM($C$26:S31)&lt;=0,0,SUM($B$26:B31)-SUM($C$26:S31))</f>
        <v>0</v>
      </c>
      <c r="U31" s="74" t="str">
        <f t="shared" si="17"/>
        <v/>
      </c>
      <c r="V31" s="75">
        <f t="shared" si="18"/>
        <v>0</v>
      </c>
      <c r="W31" s="75">
        <f>IF(ROUND(V31-SUM($X$26:X30),2)&lt;0,0,ROUND(V31-SUM($X$26:X30),2))</f>
        <v>0</v>
      </c>
      <c r="X31" s="76"/>
      <c r="Y31" s="77" t="str">
        <f t="shared" si="25"/>
        <v/>
      </c>
      <c r="Z31" s="59"/>
      <c r="AA31" s="78">
        <f t="shared" si="26"/>
        <v>0</v>
      </c>
      <c r="AB31" s="79">
        <f t="shared" si="28"/>
        <v>0</v>
      </c>
      <c r="AC31" t="s">
        <v>159</v>
      </c>
      <c r="AD31" t="b">
        <f t="shared" si="27"/>
        <v>1</v>
      </c>
    </row>
    <row r="32" spans="1:30">
      <c r="A32" s="72" t="s">
        <v>160</v>
      </c>
      <c r="B32" s="58">
        <f t="shared" si="19"/>
        <v>0</v>
      </c>
      <c r="C32" s="73"/>
      <c r="D32" s="58">
        <f t="shared" si="20"/>
        <v>0</v>
      </c>
      <c r="E32" s="58">
        <f t="shared" si="21"/>
        <v>0</v>
      </c>
      <c r="F32" s="58">
        <f t="shared" si="22"/>
        <v>0</v>
      </c>
      <c r="G32" s="58">
        <f t="shared" si="23"/>
        <v>0</v>
      </c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8">
        <f t="shared" si="24"/>
        <v>0</v>
      </c>
      <c r="T32" s="58">
        <f>IF(SUM($B$26:B32)-SUM($C$26:S32)&lt;=0,0,SUM($B$26:B32)-SUM($C$26:S32))</f>
        <v>0</v>
      </c>
      <c r="U32" s="74" t="str">
        <f t="shared" si="17"/>
        <v/>
      </c>
      <c r="V32" s="75">
        <f t="shared" si="18"/>
        <v>0</v>
      </c>
      <c r="W32" s="75">
        <f>IF(ROUND(V32-SUM($X$26:X31),2)&lt;0,0,ROUND(V32-SUM($X$26:X31),2))</f>
        <v>0</v>
      </c>
      <c r="X32" s="76"/>
      <c r="Y32" s="77" t="str">
        <f t="shared" si="25"/>
        <v/>
      </c>
      <c r="Z32" s="59"/>
      <c r="AA32" s="78">
        <f t="shared" si="26"/>
        <v>0</v>
      </c>
      <c r="AB32" s="79">
        <f t="shared" si="28"/>
        <v>0</v>
      </c>
      <c r="AC32" t="s">
        <v>160</v>
      </c>
      <c r="AD32" t="b">
        <f t="shared" si="27"/>
        <v>1</v>
      </c>
    </row>
    <row r="33" spans="1:30">
      <c r="A33" s="72" t="s">
        <v>161</v>
      </c>
      <c r="B33" s="58">
        <f t="shared" si="19"/>
        <v>0</v>
      </c>
      <c r="C33" s="73"/>
      <c r="D33" s="58">
        <f t="shared" si="20"/>
        <v>0</v>
      </c>
      <c r="E33" s="58">
        <f t="shared" si="21"/>
        <v>0</v>
      </c>
      <c r="F33" s="58">
        <f t="shared" si="22"/>
        <v>0</v>
      </c>
      <c r="G33" s="58">
        <f t="shared" si="23"/>
        <v>0</v>
      </c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8">
        <f t="shared" si="24"/>
        <v>0</v>
      </c>
      <c r="T33" s="58">
        <f>IF(SUM($B$26:B33)-SUM($C$26:S33)&lt;=0,0,SUM($B$26:B33)-SUM($C$26:S33))</f>
        <v>0</v>
      </c>
      <c r="U33" s="74" t="str">
        <f t="shared" si="17"/>
        <v/>
      </c>
      <c r="V33" s="75">
        <f t="shared" si="18"/>
        <v>0</v>
      </c>
      <c r="W33" s="75">
        <f>IF(ROUND(V33-SUM($X$26:X32),2)&lt;0,0,ROUND(V33-SUM($X$26:X32),2))</f>
        <v>0</v>
      </c>
      <c r="X33" s="76"/>
      <c r="Y33" s="77" t="str">
        <f t="shared" si="25"/>
        <v/>
      </c>
      <c r="Z33" s="59"/>
      <c r="AA33" s="78">
        <f t="shared" si="26"/>
        <v>0</v>
      </c>
      <c r="AB33" s="79">
        <f t="shared" si="28"/>
        <v>0</v>
      </c>
      <c r="AC33" t="s">
        <v>161</v>
      </c>
      <c r="AD33" t="b">
        <f t="shared" si="27"/>
        <v>1</v>
      </c>
    </row>
    <row r="34" spans="1:30">
      <c r="A34" s="72" t="s">
        <v>162</v>
      </c>
      <c r="B34" s="58">
        <f t="shared" si="19"/>
        <v>0</v>
      </c>
      <c r="C34" s="73"/>
      <c r="D34" s="58">
        <f t="shared" si="20"/>
        <v>0</v>
      </c>
      <c r="E34" s="58">
        <f t="shared" si="21"/>
        <v>0</v>
      </c>
      <c r="F34" s="58">
        <f t="shared" si="22"/>
        <v>0</v>
      </c>
      <c r="G34" s="58">
        <f t="shared" si="23"/>
        <v>0</v>
      </c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8">
        <f t="shared" si="24"/>
        <v>0</v>
      </c>
      <c r="T34" s="58">
        <f>IF(SUM($B$26:B34)-SUM($C$26:S34)&lt;=0,0,SUM($B$26:B34)-SUM($C$26:S34))</f>
        <v>0</v>
      </c>
      <c r="U34" s="74" t="str">
        <f t="shared" si="17"/>
        <v/>
      </c>
      <c r="V34" s="75">
        <f t="shared" si="18"/>
        <v>0</v>
      </c>
      <c r="W34" s="75">
        <f>IF(ROUND(V34-SUM($X$26:X33),2)&lt;0,0,ROUND(V34-SUM($X$26:X33),2))</f>
        <v>0</v>
      </c>
      <c r="X34" s="76"/>
      <c r="Y34" s="77" t="str">
        <f t="shared" si="25"/>
        <v/>
      </c>
      <c r="Z34" s="59"/>
      <c r="AA34" s="78">
        <f t="shared" si="26"/>
        <v>0</v>
      </c>
      <c r="AB34" s="79">
        <f t="shared" si="28"/>
        <v>0</v>
      </c>
      <c r="AC34" t="s">
        <v>162</v>
      </c>
      <c r="AD34" t="b">
        <f t="shared" si="27"/>
        <v>1</v>
      </c>
    </row>
    <row r="35" spans="1:30">
      <c r="A35" s="72" t="s">
        <v>163</v>
      </c>
      <c r="B35" s="58">
        <f t="shared" si="19"/>
        <v>0</v>
      </c>
      <c r="C35" s="73"/>
      <c r="D35" s="58">
        <f t="shared" si="20"/>
        <v>0</v>
      </c>
      <c r="E35" s="58">
        <f t="shared" si="21"/>
        <v>0</v>
      </c>
      <c r="F35" s="58">
        <f t="shared" si="22"/>
        <v>0</v>
      </c>
      <c r="G35" s="58">
        <f t="shared" si="23"/>
        <v>0</v>
      </c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8">
        <f t="shared" si="24"/>
        <v>0</v>
      </c>
      <c r="T35" s="58">
        <f>IF(SUM($B$26:B35)-SUM($C$26:S35)&lt;=0,0,SUM($B$26:B35)-SUM($C$26:S35))</f>
        <v>0</v>
      </c>
      <c r="U35" s="74" t="str">
        <f t="shared" si="17"/>
        <v/>
      </c>
      <c r="V35" s="75">
        <f t="shared" si="18"/>
        <v>0</v>
      </c>
      <c r="W35" s="75">
        <f>IF(ROUND(V35-SUM($X$26:X34),2)&lt;0,0,ROUND(V35-SUM($X$26:X34),2))</f>
        <v>0</v>
      </c>
      <c r="X35" s="76"/>
      <c r="Y35" s="77" t="str">
        <f t="shared" si="25"/>
        <v/>
      </c>
      <c r="Z35" s="59"/>
      <c r="AA35" s="78">
        <f t="shared" si="26"/>
        <v>0</v>
      </c>
      <c r="AB35" s="79">
        <f t="shared" si="28"/>
        <v>0</v>
      </c>
      <c r="AC35" t="s">
        <v>163</v>
      </c>
      <c r="AD35" t="b">
        <f t="shared" si="27"/>
        <v>1</v>
      </c>
    </row>
    <row r="36" spans="1:30">
      <c r="A36" s="72" t="s">
        <v>164</v>
      </c>
      <c r="B36" s="58">
        <f t="shared" si="19"/>
        <v>0</v>
      </c>
      <c r="C36" s="73"/>
      <c r="D36" s="58">
        <f t="shared" si="20"/>
        <v>0</v>
      </c>
      <c r="E36" s="58">
        <f t="shared" si="21"/>
        <v>0</v>
      </c>
      <c r="F36" s="58">
        <f t="shared" si="22"/>
        <v>0</v>
      </c>
      <c r="G36" s="58">
        <f t="shared" si="23"/>
        <v>0</v>
      </c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  <c r="S36" s="58">
        <f t="shared" si="24"/>
        <v>0</v>
      </c>
      <c r="T36" s="58">
        <f>IF(SUM($B$26:B36)-SUM($C$26:S36)&lt;=0,0,SUM($B$26:B36)-SUM($C$26:S36))</f>
        <v>0</v>
      </c>
      <c r="U36" s="74" t="str">
        <f t="shared" si="17"/>
        <v/>
      </c>
      <c r="V36" s="75">
        <f t="shared" si="18"/>
        <v>0</v>
      </c>
      <c r="W36" s="75">
        <f>IF(ROUND(V36-SUM($X$26:X35),2)&lt;0,0,ROUND(V36-SUM($X$26:X35),2))</f>
        <v>0</v>
      </c>
      <c r="X36" s="76"/>
      <c r="Y36" s="77" t="str">
        <f t="shared" si="25"/>
        <v/>
      </c>
      <c r="Z36" s="59"/>
      <c r="AA36" s="78">
        <f t="shared" si="26"/>
        <v>0</v>
      </c>
      <c r="AB36" s="79">
        <f t="shared" si="28"/>
        <v>0</v>
      </c>
      <c r="AC36" t="s">
        <v>164</v>
      </c>
      <c r="AD36" t="b">
        <f t="shared" si="27"/>
        <v>1</v>
      </c>
    </row>
    <row r="37" spans="1:30">
      <c r="A37" s="72" t="s">
        <v>165</v>
      </c>
      <c r="B37" s="58">
        <f t="shared" si="19"/>
        <v>0</v>
      </c>
      <c r="C37" s="73"/>
      <c r="D37" s="58">
        <f t="shared" si="20"/>
        <v>0</v>
      </c>
      <c r="E37" s="58">
        <f t="shared" si="21"/>
        <v>0</v>
      </c>
      <c r="F37" s="58">
        <f t="shared" si="22"/>
        <v>0</v>
      </c>
      <c r="G37" s="58">
        <f t="shared" si="23"/>
        <v>0</v>
      </c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  <c r="S37" s="58">
        <f t="shared" si="24"/>
        <v>0</v>
      </c>
      <c r="T37" s="58">
        <f>IF(SUM($B$26:B37)-SUM($C$26:S37)&lt;=0,0,SUM($B$26:B37)-SUM($C$26:S37))</f>
        <v>0</v>
      </c>
      <c r="U37" s="74" t="str">
        <f t="shared" si="17"/>
        <v/>
      </c>
      <c r="V37" s="75">
        <f t="shared" si="18"/>
        <v>0</v>
      </c>
      <c r="W37" s="75">
        <f>IF(ROUND(V37-SUM($X$26:X36),2)&lt;0,0,ROUND(V37-SUM($X$26:X36),2))</f>
        <v>0</v>
      </c>
      <c r="X37" s="76"/>
      <c r="Y37" s="77" t="str">
        <f t="shared" si="25"/>
        <v/>
      </c>
      <c r="Z37" s="59"/>
      <c r="AA37" s="78">
        <f t="shared" si="26"/>
        <v>0</v>
      </c>
      <c r="AB37" s="79">
        <f t="shared" si="28"/>
        <v>0</v>
      </c>
      <c r="AC37" t="s">
        <v>165</v>
      </c>
      <c r="AD37" t="b">
        <f t="shared" si="27"/>
        <v>1</v>
      </c>
    </row>
    <row r="38" spans="1:30">
      <c r="A38" s="72" t="s">
        <v>103</v>
      </c>
      <c r="B38" s="58">
        <f>SUM(B26:B37)+B39</f>
        <v>0</v>
      </c>
      <c r="C38" s="58">
        <f>SUM(C26:C37)</f>
        <v>60000</v>
      </c>
      <c r="D38" s="58">
        <f t="shared" ref="D38:W38" si="29">SUM(D26:D37)</f>
        <v>0</v>
      </c>
      <c r="E38" s="58">
        <f t="shared" si="29"/>
        <v>0</v>
      </c>
      <c r="F38" s="58">
        <f t="shared" si="29"/>
        <v>0</v>
      </c>
      <c r="G38" s="58">
        <f t="shared" si="29"/>
        <v>0</v>
      </c>
      <c r="H38" s="58">
        <f t="shared" si="29"/>
        <v>0</v>
      </c>
      <c r="I38" s="58">
        <f t="shared" si="29"/>
        <v>0</v>
      </c>
      <c r="J38" s="58">
        <f t="shared" si="29"/>
        <v>0</v>
      </c>
      <c r="K38" s="58">
        <f t="shared" si="29"/>
        <v>0</v>
      </c>
      <c r="L38" s="58">
        <f t="shared" si="29"/>
        <v>0</v>
      </c>
      <c r="M38" s="58">
        <f t="shared" si="29"/>
        <v>0</v>
      </c>
      <c r="N38" s="58">
        <f t="shared" si="29"/>
        <v>0</v>
      </c>
      <c r="O38" s="58">
        <f t="shared" si="29"/>
        <v>0</v>
      </c>
      <c r="P38" s="58">
        <f t="shared" si="29"/>
        <v>0</v>
      </c>
      <c r="Q38" s="58">
        <f t="shared" si="29"/>
        <v>0</v>
      </c>
      <c r="R38" s="58">
        <f t="shared" si="29"/>
        <v>0</v>
      </c>
      <c r="S38" s="58">
        <f t="shared" si="29"/>
        <v>0</v>
      </c>
      <c r="T38" s="58"/>
      <c r="U38" s="80"/>
      <c r="V38" s="58">
        <f t="shared" si="29"/>
        <v>0</v>
      </c>
      <c r="W38" s="58">
        <f t="shared" si="29"/>
        <v>0</v>
      </c>
      <c r="X38" s="58">
        <f>SUM(X26:X37)+X39</f>
        <v>0</v>
      </c>
      <c r="Y38" s="77" t="str">
        <f t="shared" si="25"/>
        <v/>
      </c>
      <c r="Z38" s="81"/>
      <c r="AA38" s="82">
        <f>SUM(AA26:AA37)</f>
        <v>0</v>
      </c>
      <c r="AB38" s="79">
        <f>SUM(AB26:AB37)</f>
        <v>0</v>
      </c>
    </row>
    <row r="39" spans="1:30">
      <c r="A39" s="72" t="s">
        <v>193</v>
      </c>
      <c r="B39" s="73"/>
      <c r="C39" s="83"/>
      <c r="D39" s="84"/>
      <c r="E39" s="84"/>
      <c r="F39" s="84"/>
      <c r="G39" s="84"/>
      <c r="H39" s="84"/>
      <c r="I39" s="84" t="b">
        <f>I40=T22</f>
        <v>1</v>
      </c>
      <c r="J39" s="84" t="b">
        <f>J40=(X38+X39)</f>
        <v>1</v>
      </c>
      <c r="K39" s="84"/>
      <c r="L39" s="84"/>
      <c r="M39" s="84"/>
      <c r="N39" s="84"/>
      <c r="O39" s="84"/>
      <c r="P39" s="84"/>
      <c r="Q39" s="84"/>
      <c r="R39" s="84"/>
      <c r="S39" s="84"/>
      <c r="T39" s="84"/>
      <c r="X39" s="85"/>
    </row>
    <row r="40" s="29" customFormat="1" spans="1:30">
      <c r="A40" s="86" t="s">
        <v>194</v>
      </c>
      <c r="B40" s="73">
        <f>G40-SUM(R10:R21)-K40</f>
        <v>0</v>
      </c>
      <c r="C40" s="83"/>
      <c r="D40" s="83"/>
      <c r="E40" s="83"/>
      <c r="F40" s="87">
        <f>SUM(F44:F1000)</f>
        <v>0</v>
      </c>
      <c r="G40" s="87">
        <f t="shared" ref="G40:L40" si="30">SUM(G44:G1000)</f>
        <v>0</v>
      </c>
      <c r="H40" s="87">
        <f t="shared" si="30"/>
        <v>0</v>
      </c>
      <c r="I40" s="87">
        <f t="shared" si="30"/>
        <v>0</v>
      </c>
      <c r="J40" s="87">
        <f t="shared" si="30"/>
        <v>0</v>
      </c>
      <c r="K40" s="87">
        <f t="shared" si="30"/>
        <v>0</v>
      </c>
      <c r="L40" s="87">
        <f t="shared" si="30"/>
        <v>0</v>
      </c>
      <c r="M40" s="83">
        <f>G40-H40-I40-J40-K40-L40+M43</f>
        <v>0</v>
      </c>
      <c r="N40" s="83"/>
      <c r="O40" s="83"/>
      <c r="P40" s="83"/>
      <c r="Q40" s="83"/>
      <c r="R40" s="83"/>
      <c r="S40" s="83"/>
      <c r="T40" s="83"/>
      <c r="W40" s="88" t="s">
        <v>195</v>
      </c>
      <c r="X40" s="89">
        <f>IF((B38-B39)=0,0,V37/(B38-B39))</f>
        <v>0</v>
      </c>
      <c r="Z40" s="90"/>
    </row>
    <row r="41" spans="1:30">
      <c r="A41" s="41" t="s">
        <v>196</v>
      </c>
      <c r="B41" s="41"/>
      <c r="C41" s="41"/>
      <c r="D41" s="41"/>
      <c r="E41" s="41"/>
      <c r="F41" s="41"/>
      <c r="G41" s="41"/>
      <c r="H41" s="41"/>
      <c r="I41" s="41"/>
      <c r="J41" s="91" t="s">
        <v>197</v>
      </c>
      <c r="K41" s="92">
        <v>0.85</v>
      </c>
      <c r="L41" s="93" t="s">
        <v>198</v>
      </c>
      <c r="M41" s="86">
        <f>SUMIF(档案费管理台账!$E$4:$E$1000,G1,档案费管理台账!$H$4:$H$1000)</f>
        <v>0</v>
      </c>
      <c r="N41" s="83" t="b">
        <f>M41=SUM(H43:H1000)</f>
        <v>1</v>
      </c>
      <c r="O41" s="84"/>
      <c r="P41" s="84"/>
      <c r="Q41" s="84"/>
      <c r="R41" s="84"/>
      <c r="S41" s="84"/>
      <c r="T41" s="84"/>
    </row>
    <row r="42" s="27" customFormat="1" spans="1:30">
      <c r="A42" s="63" t="s">
        <v>4</v>
      </c>
      <c r="B42" s="67" t="s">
        <v>124</v>
      </c>
      <c r="C42" s="67" t="s">
        <v>199</v>
      </c>
      <c r="D42" s="63" t="s">
        <v>200</v>
      </c>
      <c r="E42" s="63" t="s">
        <v>7</v>
      </c>
      <c r="F42" s="63" t="s">
        <v>201</v>
      </c>
      <c r="G42" s="63" t="s">
        <v>202</v>
      </c>
      <c r="H42" s="63" t="s">
        <v>11</v>
      </c>
      <c r="I42" s="63" t="s">
        <v>203</v>
      </c>
      <c r="J42" s="63" t="s">
        <v>204</v>
      </c>
      <c r="K42" s="63" t="s">
        <v>205</v>
      </c>
      <c r="L42" s="63" t="s">
        <v>206</v>
      </c>
      <c r="M42" s="63" t="s">
        <v>207</v>
      </c>
      <c r="N42" s="94" t="s">
        <v>77</v>
      </c>
      <c r="O42" s="95"/>
      <c r="P42" s="95"/>
      <c r="Q42" s="95"/>
      <c r="R42" s="95"/>
      <c r="S42" s="95"/>
      <c r="T42" s="95"/>
      <c r="U42" s="109"/>
      <c r="V42" s="95"/>
      <c r="W42" s="96"/>
      <c r="Z42" s="48"/>
      <c r="AB42" s="47"/>
    </row>
    <row r="43" spans="1:30">
      <c r="A43" s="97">
        <f>IF(D43="","",ROW()-42)</f>
        <v>1</v>
      </c>
      <c r="B43" s="98" t="str">
        <f t="shared" ref="B43:B107" si="31">IF(C43="","",MONTH(C43)&amp;"月")</f>
        <v>1月</v>
      </c>
      <c r="C43" s="99">
        <v>45292</v>
      </c>
      <c r="D43" s="100" t="s">
        <v>208</v>
      </c>
      <c r="E43" s="100"/>
      <c r="F43" s="57"/>
      <c r="G43" s="58"/>
      <c r="H43" s="58"/>
      <c r="I43" s="57"/>
      <c r="J43" s="57"/>
      <c r="K43" s="57"/>
      <c r="L43" s="57"/>
      <c r="M43" s="101"/>
      <c r="N43" s="102"/>
      <c r="O43" s="84"/>
      <c r="P43" s="84"/>
      <c r="Q43" s="84"/>
      <c r="R43" s="84"/>
      <c r="S43" s="84"/>
      <c r="T43" s="84"/>
      <c r="U43" s="110"/>
      <c r="V43" s="84"/>
      <c r="W43" s="83"/>
    </row>
    <row r="44" spans="1:30">
      <c r="A44" s="97" t="str">
        <f>IF(C44="","",ROW()-42)</f>
        <v/>
      </c>
      <c r="B44" s="98" t="str">
        <f t="shared" si="31"/>
        <v/>
      </c>
      <c r="C44" s="99"/>
      <c r="D44" s="100"/>
      <c r="E44" s="100"/>
      <c r="F44" s="57"/>
      <c r="G44" s="58">
        <f>IF(F44="",0,F44*$K$41)</f>
        <v>0</v>
      </c>
      <c r="H44" s="58"/>
      <c r="I44" s="57"/>
      <c r="J44" s="57"/>
      <c r="K44" s="57"/>
      <c r="L44" s="57"/>
      <c r="M44" s="58" t="str">
        <f>IF(C44="","",ROUND(M43+G44-I44-J44-K44-L44-H44,2))</f>
        <v/>
      </c>
      <c r="N44" s="102"/>
      <c r="O44" s="84"/>
      <c r="P44" s="84"/>
      <c r="Q44" s="84"/>
      <c r="R44" s="84"/>
      <c r="S44" s="84"/>
      <c r="T44" s="84"/>
      <c r="U44" s="110"/>
      <c r="V44" s="84"/>
      <c r="W44" s="83"/>
    </row>
    <row r="45" spans="1:30">
      <c r="A45" s="97" t="str">
        <f t="shared" ref="A45:A108" si="32">IF(C45="","",ROW()-42)</f>
        <v/>
      </c>
      <c r="B45" s="98" t="str">
        <f t="shared" si="31"/>
        <v/>
      </c>
      <c r="C45" s="99"/>
      <c r="D45" s="100"/>
      <c r="E45" s="100"/>
      <c r="F45" s="57"/>
      <c r="G45" s="58">
        <f t="shared" ref="G45:G108" si="33">IF(F45="",0,F45*$K$41)</f>
        <v>0</v>
      </c>
      <c r="H45" s="58"/>
      <c r="I45" s="57"/>
      <c r="J45" s="57"/>
      <c r="K45" s="57"/>
      <c r="L45" s="57"/>
      <c r="M45" s="58" t="str">
        <f t="shared" ref="M45:M108" si="34">IF(C45="","",ROUND(M44+G45-I45-J45-K45-L45-H45,2))</f>
        <v/>
      </c>
      <c r="N45" s="102"/>
      <c r="O45" s="84"/>
      <c r="P45" s="84"/>
      <c r="Q45" s="84"/>
      <c r="R45" s="84"/>
      <c r="S45" s="84"/>
      <c r="T45" s="84"/>
      <c r="U45" s="110"/>
      <c r="V45" s="84"/>
      <c r="W45" s="83"/>
    </row>
    <row r="46" spans="1:30">
      <c r="A46" s="97" t="str">
        <f t="shared" si="32"/>
        <v/>
      </c>
      <c r="B46" s="98" t="str">
        <f t="shared" si="31"/>
        <v/>
      </c>
      <c r="C46" s="99"/>
      <c r="D46" s="100"/>
      <c r="E46" s="100"/>
      <c r="F46" s="57"/>
      <c r="G46" s="58">
        <f t="shared" si="33"/>
        <v>0</v>
      </c>
      <c r="H46" s="58"/>
      <c r="I46" s="57"/>
      <c r="J46" s="57"/>
      <c r="K46" s="57"/>
      <c r="L46" s="57"/>
      <c r="M46" s="58" t="str">
        <f t="shared" si="34"/>
        <v/>
      </c>
      <c r="N46" s="102"/>
      <c r="O46" s="84"/>
      <c r="P46" s="84"/>
      <c r="Q46" s="84"/>
      <c r="R46" s="84"/>
      <c r="S46" s="84"/>
      <c r="T46" s="84"/>
      <c r="U46" s="110"/>
      <c r="V46" s="84"/>
      <c r="W46" s="83"/>
    </row>
    <row r="47" spans="1:30">
      <c r="A47" s="97" t="str">
        <f t="shared" si="32"/>
        <v/>
      </c>
      <c r="B47" s="98" t="str">
        <f t="shared" si="31"/>
        <v/>
      </c>
      <c r="C47" s="99"/>
      <c r="D47" s="100"/>
      <c r="E47" s="100"/>
      <c r="F47" s="57"/>
      <c r="G47" s="58">
        <f t="shared" si="33"/>
        <v>0</v>
      </c>
      <c r="H47" s="58"/>
      <c r="I47" s="57"/>
      <c r="J47" s="57"/>
      <c r="K47" s="57"/>
      <c r="L47" s="57"/>
      <c r="M47" s="58" t="str">
        <f t="shared" si="34"/>
        <v/>
      </c>
      <c r="N47" s="102"/>
      <c r="O47" s="84"/>
      <c r="P47" s="84"/>
      <c r="Q47" s="84"/>
      <c r="R47" s="84"/>
      <c r="S47" s="84"/>
      <c r="T47" s="84"/>
      <c r="U47" s="110"/>
      <c r="V47" s="84"/>
      <c r="W47" s="83"/>
    </row>
    <row r="48" spans="1:30">
      <c r="A48" s="97" t="str">
        <f t="shared" si="32"/>
        <v/>
      </c>
      <c r="B48" s="98" t="str">
        <f t="shared" si="31"/>
        <v/>
      </c>
      <c r="C48" s="99"/>
      <c r="D48" s="100"/>
      <c r="E48" s="100"/>
      <c r="F48" s="57"/>
      <c r="G48" s="58">
        <f t="shared" si="33"/>
        <v>0</v>
      </c>
      <c r="H48" s="58"/>
      <c r="I48" s="57"/>
      <c r="J48" s="57"/>
      <c r="K48" s="57"/>
      <c r="L48" s="57"/>
      <c r="M48" s="58" t="str">
        <f t="shared" si="34"/>
        <v/>
      </c>
      <c r="N48" s="102"/>
      <c r="O48" s="84"/>
      <c r="P48" s="84"/>
      <c r="Q48" s="84"/>
      <c r="R48" s="84"/>
      <c r="S48" s="84"/>
      <c r="T48" s="84"/>
      <c r="U48" s="110"/>
      <c r="V48" s="84"/>
      <c r="W48" s="83"/>
    </row>
    <row r="49" spans="1:23">
      <c r="A49" s="97" t="str">
        <f t="shared" si="32"/>
        <v/>
      </c>
      <c r="B49" s="98" t="str">
        <f t="shared" si="31"/>
        <v/>
      </c>
      <c r="C49" s="99"/>
      <c r="D49" s="100"/>
      <c r="E49" s="100"/>
      <c r="F49" s="57"/>
      <c r="G49" s="58">
        <f t="shared" si="33"/>
        <v>0</v>
      </c>
      <c r="H49" s="58"/>
      <c r="I49" s="57"/>
      <c r="J49" s="57"/>
      <c r="K49" s="57"/>
      <c r="L49" s="57"/>
      <c r="M49" s="58" t="str">
        <f t="shared" si="34"/>
        <v/>
      </c>
      <c r="N49" s="102"/>
      <c r="O49" s="84"/>
      <c r="P49" s="84"/>
      <c r="Q49" s="84"/>
      <c r="R49" s="84"/>
      <c r="S49" s="84"/>
      <c r="T49" s="84"/>
      <c r="U49" s="110"/>
      <c r="V49" s="84"/>
      <c r="W49" s="83"/>
    </row>
    <row r="50" spans="1:23">
      <c r="A50" s="97" t="str">
        <f t="shared" si="32"/>
        <v/>
      </c>
      <c r="B50" s="98" t="str">
        <f t="shared" si="31"/>
        <v/>
      </c>
      <c r="C50" s="99"/>
      <c r="D50" s="100"/>
      <c r="E50" s="100"/>
      <c r="F50" s="57"/>
      <c r="G50" s="58">
        <f t="shared" si="33"/>
        <v>0</v>
      </c>
      <c r="H50" s="58"/>
      <c r="I50" s="57"/>
      <c r="J50" s="57"/>
      <c r="K50" s="57"/>
      <c r="L50" s="57"/>
      <c r="M50" s="58" t="str">
        <f t="shared" si="34"/>
        <v/>
      </c>
      <c r="N50" s="102"/>
      <c r="O50" s="84"/>
      <c r="P50" s="84"/>
      <c r="Q50" s="84"/>
      <c r="R50" s="84"/>
      <c r="S50" s="84"/>
      <c r="T50" s="84"/>
      <c r="U50" s="110"/>
      <c r="V50" s="84"/>
      <c r="W50" s="83"/>
    </row>
    <row r="51" spans="1:23">
      <c r="A51" s="97" t="str">
        <f t="shared" si="32"/>
        <v/>
      </c>
      <c r="B51" s="98" t="str">
        <f t="shared" si="31"/>
        <v/>
      </c>
      <c r="C51" s="99"/>
      <c r="D51" s="100"/>
      <c r="E51" s="100"/>
      <c r="F51" s="57"/>
      <c r="G51" s="58">
        <f t="shared" si="33"/>
        <v>0</v>
      </c>
      <c r="H51" s="58"/>
      <c r="I51" s="57"/>
      <c r="J51" s="57"/>
      <c r="K51" s="57"/>
      <c r="L51" s="57"/>
      <c r="M51" s="58" t="str">
        <f t="shared" si="34"/>
        <v/>
      </c>
      <c r="N51" s="102"/>
      <c r="O51" s="84"/>
      <c r="P51" s="84"/>
      <c r="Q51" s="84"/>
      <c r="R51" s="84"/>
      <c r="S51" s="84"/>
      <c r="T51" s="84"/>
      <c r="U51" s="110"/>
      <c r="V51" s="84"/>
      <c r="W51" s="83"/>
    </row>
    <row r="52" spans="1:23">
      <c r="A52" s="97" t="str">
        <f t="shared" si="32"/>
        <v/>
      </c>
      <c r="B52" s="98" t="str">
        <f t="shared" si="31"/>
        <v/>
      </c>
      <c r="C52" s="99"/>
      <c r="D52" s="100"/>
      <c r="E52" s="100"/>
      <c r="F52" s="57"/>
      <c r="G52" s="58">
        <f t="shared" si="33"/>
        <v>0</v>
      </c>
      <c r="H52" s="58"/>
      <c r="I52" s="57"/>
      <c r="J52" s="57"/>
      <c r="K52" s="57"/>
      <c r="L52" s="57"/>
      <c r="M52" s="58" t="str">
        <f t="shared" si="34"/>
        <v/>
      </c>
      <c r="N52" s="102"/>
    </row>
    <row r="53" spans="1:23">
      <c r="A53" s="97" t="str">
        <f t="shared" si="32"/>
        <v/>
      </c>
      <c r="B53" s="98" t="str">
        <f t="shared" si="31"/>
        <v/>
      </c>
      <c r="C53" s="99"/>
      <c r="D53" s="100"/>
      <c r="E53" s="100"/>
      <c r="F53" s="57"/>
      <c r="G53" s="58">
        <f t="shared" si="33"/>
        <v>0</v>
      </c>
      <c r="H53" s="58"/>
      <c r="I53" s="57"/>
      <c r="J53" s="57"/>
      <c r="K53" s="57"/>
      <c r="L53" s="57"/>
      <c r="M53" s="58" t="str">
        <f t="shared" si="34"/>
        <v/>
      </c>
      <c r="N53" s="102"/>
    </row>
    <row r="54" spans="1:23">
      <c r="A54" s="97" t="str">
        <f t="shared" si="32"/>
        <v/>
      </c>
      <c r="B54" s="98" t="str">
        <f t="shared" si="31"/>
        <v/>
      </c>
      <c r="C54" s="99"/>
      <c r="D54" s="100"/>
      <c r="E54" s="100"/>
      <c r="F54" s="57"/>
      <c r="G54" s="58">
        <f t="shared" si="33"/>
        <v>0</v>
      </c>
      <c r="H54" s="58"/>
      <c r="I54" s="57"/>
      <c r="J54" s="57"/>
      <c r="K54" s="57"/>
      <c r="L54" s="57"/>
      <c r="M54" s="58" t="str">
        <f t="shared" si="34"/>
        <v/>
      </c>
      <c r="N54" s="102"/>
    </row>
    <row r="55" spans="1:23">
      <c r="A55" s="97" t="str">
        <f t="shared" si="32"/>
        <v/>
      </c>
      <c r="B55" s="98" t="str">
        <f t="shared" si="31"/>
        <v/>
      </c>
      <c r="C55" s="99"/>
      <c r="D55" s="100"/>
      <c r="E55" s="100"/>
      <c r="F55" s="57"/>
      <c r="G55" s="58">
        <f t="shared" si="33"/>
        <v>0</v>
      </c>
      <c r="H55" s="58"/>
      <c r="I55" s="57"/>
      <c r="J55" s="57"/>
      <c r="K55" s="57"/>
      <c r="L55" s="57"/>
      <c r="M55" s="58" t="str">
        <f t="shared" si="34"/>
        <v/>
      </c>
      <c r="N55" s="102"/>
    </row>
    <row r="56" spans="1:23">
      <c r="A56" s="97" t="str">
        <f t="shared" si="32"/>
        <v/>
      </c>
      <c r="B56" s="98" t="str">
        <f t="shared" si="31"/>
        <v/>
      </c>
      <c r="C56" s="99"/>
      <c r="D56" s="100"/>
      <c r="E56" s="100"/>
      <c r="F56" s="57"/>
      <c r="G56" s="58">
        <f t="shared" si="33"/>
        <v>0</v>
      </c>
      <c r="H56" s="58"/>
      <c r="I56" s="57"/>
      <c r="J56" s="57"/>
      <c r="K56" s="57"/>
      <c r="L56" s="57"/>
      <c r="M56" s="58" t="str">
        <f t="shared" si="34"/>
        <v/>
      </c>
      <c r="N56" s="102"/>
    </row>
    <row r="57" spans="1:23">
      <c r="A57" s="97" t="str">
        <f t="shared" si="32"/>
        <v/>
      </c>
      <c r="B57" s="98" t="str">
        <f t="shared" si="31"/>
        <v/>
      </c>
      <c r="C57" s="99"/>
      <c r="D57" s="100"/>
      <c r="E57" s="100"/>
      <c r="F57" s="57"/>
      <c r="G57" s="58">
        <f t="shared" si="33"/>
        <v>0</v>
      </c>
      <c r="H57" s="58"/>
      <c r="I57" s="57"/>
      <c r="J57" s="57"/>
      <c r="K57" s="57"/>
      <c r="L57" s="57"/>
      <c r="M57" s="58" t="str">
        <f t="shared" si="34"/>
        <v/>
      </c>
      <c r="N57" s="102"/>
    </row>
    <row r="58" spans="1:23">
      <c r="A58" s="97" t="str">
        <f t="shared" si="32"/>
        <v/>
      </c>
      <c r="B58" s="98" t="str">
        <f t="shared" si="31"/>
        <v/>
      </c>
      <c r="C58" s="99"/>
      <c r="D58" s="100"/>
      <c r="E58" s="100"/>
      <c r="F58" s="57"/>
      <c r="G58" s="58">
        <f t="shared" si="33"/>
        <v>0</v>
      </c>
      <c r="H58" s="58"/>
      <c r="I58" s="57"/>
      <c r="J58" s="57"/>
      <c r="K58" s="57"/>
      <c r="L58" s="57"/>
      <c r="M58" s="58" t="str">
        <f t="shared" si="34"/>
        <v/>
      </c>
      <c r="N58" s="102"/>
    </row>
    <row r="59" spans="1:23">
      <c r="A59" s="97" t="str">
        <f t="shared" si="32"/>
        <v/>
      </c>
      <c r="B59" s="98" t="str">
        <f t="shared" si="31"/>
        <v/>
      </c>
      <c r="C59" s="99"/>
      <c r="D59" s="100"/>
      <c r="E59" s="100"/>
      <c r="F59" s="57"/>
      <c r="G59" s="58">
        <f t="shared" si="33"/>
        <v>0</v>
      </c>
      <c r="H59" s="58"/>
      <c r="I59" s="57"/>
      <c r="J59" s="57"/>
      <c r="K59" s="57"/>
      <c r="L59" s="57"/>
      <c r="M59" s="58" t="str">
        <f t="shared" si="34"/>
        <v/>
      </c>
      <c r="N59" s="102"/>
    </row>
    <row r="60" spans="1:23">
      <c r="A60" s="97" t="str">
        <f t="shared" si="32"/>
        <v/>
      </c>
      <c r="B60" s="98" t="str">
        <f t="shared" si="31"/>
        <v/>
      </c>
      <c r="C60" s="99"/>
      <c r="D60" s="100"/>
      <c r="E60" s="100"/>
      <c r="F60" s="57"/>
      <c r="G60" s="58">
        <f t="shared" si="33"/>
        <v>0</v>
      </c>
      <c r="H60" s="58"/>
      <c r="I60" s="57"/>
      <c r="J60" s="57"/>
      <c r="K60" s="57"/>
      <c r="L60" s="57"/>
      <c r="M60" s="58" t="str">
        <f t="shared" si="34"/>
        <v/>
      </c>
      <c r="N60" s="102"/>
    </row>
    <row r="61" spans="1:23">
      <c r="A61" s="97" t="str">
        <f t="shared" si="32"/>
        <v/>
      </c>
      <c r="B61" s="98" t="str">
        <f t="shared" si="31"/>
        <v/>
      </c>
      <c r="C61" s="99"/>
      <c r="D61" s="100"/>
      <c r="E61" s="100"/>
      <c r="F61" s="57"/>
      <c r="G61" s="58">
        <f t="shared" si="33"/>
        <v>0</v>
      </c>
      <c r="H61" s="58"/>
      <c r="I61" s="57"/>
      <c r="J61" s="57"/>
      <c r="K61" s="57"/>
      <c r="L61" s="57"/>
      <c r="M61" s="58" t="str">
        <f t="shared" si="34"/>
        <v/>
      </c>
      <c r="N61" s="102"/>
    </row>
    <row r="62" spans="1:23">
      <c r="A62" s="97" t="str">
        <f t="shared" si="32"/>
        <v/>
      </c>
      <c r="B62" s="98" t="str">
        <f t="shared" si="31"/>
        <v/>
      </c>
      <c r="C62" s="99"/>
      <c r="D62" s="100"/>
      <c r="E62" s="100"/>
      <c r="F62" s="57"/>
      <c r="G62" s="58">
        <f t="shared" si="33"/>
        <v>0</v>
      </c>
      <c r="H62" s="58"/>
      <c r="I62" s="57"/>
      <c r="J62" s="57"/>
      <c r="K62" s="57"/>
      <c r="L62" s="57"/>
      <c r="M62" s="58" t="str">
        <f t="shared" si="34"/>
        <v/>
      </c>
      <c r="N62" s="102"/>
    </row>
    <row r="63" spans="1:23">
      <c r="A63" s="97" t="str">
        <f t="shared" si="32"/>
        <v/>
      </c>
      <c r="B63" s="98" t="str">
        <f t="shared" si="31"/>
        <v/>
      </c>
      <c r="C63" s="99"/>
      <c r="D63" s="100"/>
      <c r="E63" s="100"/>
      <c r="F63" s="57"/>
      <c r="G63" s="58">
        <f t="shared" si="33"/>
        <v>0</v>
      </c>
      <c r="H63" s="58"/>
      <c r="I63" s="57"/>
      <c r="J63" s="57"/>
      <c r="K63" s="57"/>
      <c r="L63" s="57"/>
      <c r="M63" s="58" t="str">
        <f t="shared" si="34"/>
        <v/>
      </c>
      <c r="N63" s="102"/>
    </row>
    <row r="64" spans="1:23">
      <c r="A64" s="97" t="str">
        <f t="shared" si="32"/>
        <v/>
      </c>
      <c r="B64" s="98" t="str">
        <f t="shared" si="31"/>
        <v/>
      </c>
      <c r="C64" s="99"/>
      <c r="D64" s="100"/>
      <c r="E64" s="100"/>
      <c r="F64" s="57"/>
      <c r="G64" s="58">
        <f t="shared" si="33"/>
        <v>0</v>
      </c>
      <c r="H64" s="58"/>
      <c r="I64" s="57"/>
      <c r="J64" s="57"/>
      <c r="K64" s="57"/>
      <c r="L64" s="57"/>
      <c r="M64" s="58" t="str">
        <f t="shared" si="34"/>
        <v/>
      </c>
      <c r="N64" s="102"/>
    </row>
    <row r="65" spans="1:14">
      <c r="A65" s="97" t="str">
        <f t="shared" si="32"/>
        <v/>
      </c>
      <c r="B65" s="98" t="str">
        <f t="shared" si="31"/>
        <v/>
      </c>
      <c r="C65" s="99"/>
      <c r="D65" s="100"/>
      <c r="E65" s="100"/>
      <c r="F65" s="57"/>
      <c r="G65" s="58">
        <f t="shared" si="33"/>
        <v>0</v>
      </c>
      <c r="H65" s="58"/>
      <c r="I65" s="57"/>
      <c r="J65" s="57"/>
      <c r="K65" s="57"/>
      <c r="L65" s="57"/>
      <c r="M65" s="58" t="str">
        <f t="shared" si="34"/>
        <v/>
      </c>
      <c r="N65" s="102"/>
    </row>
    <row r="66" spans="1:14">
      <c r="A66" s="97" t="str">
        <f t="shared" si="32"/>
        <v/>
      </c>
      <c r="B66" s="98" t="str">
        <f t="shared" si="31"/>
        <v/>
      </c>
      <c r="C66" s="99"/>
      <c r="D66" s="100"/>
      <c r="E66" s="100"/>
      <c r="F66" s="57"/>
      <c r="G66" s="58">
        <f t="shared" si="33"/>
        <v>0</v>
      </c>
      <c r="H66" s="58"/>
      <c r="I66" s="57"/>
      <c r="J66" s="57"/>
      <c r="K66" s="57"/>
      <c r="L66" s="57"/>
      <c r="M66" s="58" t="str">
        <f t="shared" si="34"/>
        <v/>
      </c>
      <c r="N66" s="102"/>
    </row>
    <row r="67" spans="1:14">
      <c r="A67" s="97" t="str">
        <f t="shared" si="32"/>
        <v/>
      </c>
      <c r="B67" s="98" t="str">
        <f t="shared" si="31"/>
        <v/>
      </c>
      <c r="C67" s="99"/>
      <c r="D67" s="100"/>
      <c r="E67" s="100"/>
      <c r="F67" s="57"/>
      <c r="G67" s="58">
        <f t="shared" si="33"/>
        <v>0</v>
      </c>
      <c r="H67" s="58"/>
      <c r="I67" s="57"/>
      <c r="J67" s="57"/>
      <c r="K67" s="57"/>
      <c r="L67" s="57"/>
      <c r="M67" s="58" t="str">
        <f t="shared" si="34"/>
        <v/>
      </c>
      <c r="N67" s="102"/>
    </row>
    <row r="68" spans="1:14">
      <c r="A68" s="97" t="str">
        <f t="shared" si="32"/>
        <v/>
      </c>
      <c r="B68" s="98" t="str">
        <f t="shared" si="31"/>
        <v/>
      </c>
      <c r="C68" s="99"/>
      <c r="D68" s="100"/>
      <c r="E68" s="100"/>
      <c r="F68" s="57"/>
      <c r="G68" s="58">
        <f t="shared" si="33"/>
        <v>0</v>
      </c>
      <c r="H68" s="58"/>
      <c r="I68" s="57"/>
      <c r="J68" s="57"/>
      <c r="K68" s="57"/>
      <c r="L68" s="57"/>
      <c r="M68" s="58" t="str">
        <f t="shared" si="34"/>
        <v/>
      </c>
      <c r="N68" s="102"/>
    </row>
    <row r="69" spans="1:14">
      <c r="A69" s="97" t="str">
        <f t="shared" si="32"/>
        <v/>
      </c>
      <c r="B69" s="98" t="str">
        <f t="shared" si="31"/>
        <v/>
      </c>
      <c r="C69" s="99"/>
      <c r="D69" s="100"/>
      <c r="E69" s="100"/>
      <c r="F69" s="57"/>
      <c r="G69" s="58">
        <f t="shared" si="33"/>
        <v>0</v>
      </c>
      <c r="H69" s="58"/>
      <c r="I69" s="57"/>
      <c r="J69" s="57"/>
      <c r="K69" s="57"/>
      <c r="L69" s="57"/>
      <c r="M69" s="58" t="str">
        <f t="shared" si="34"/>
        <v/>
      </c>
      <c r="N69" s="102"/>
    </row>
    <row r="70" spans="1:14">
      <c r="A70" s="97" t="str">
        <f t="shared" si="32"/>
        <v/>
      </c>
      <c r="B70" s="98" t="str">
        <f t="shared" si="31"/>
        <v/>
      </c>
      <c r="C70" s="99"/>
      <c r="D70" s="100"/>
      <c r="E70" s="100"/>
      <c r="F70" s="57"/>
      <c r="G70" s="58">
        <f t="shared" si="33"/>
        <v>0</v>
      </c>
      <c r="H70" s="58"/>
      <c r="I70" s="57"/>
      <c r="J70" s="57"/>
      <c r="K70" s="57"/>
      <c r="L70" s="57"/>
      <c r="M70" s="58" t="str">
        <f t="shared" si="34"/>
        <v/>
      </c>
      <c r="N70" s="102"/>
    </row>
    <row r="71" spans="1:14">
      <c r="A71" s="97" t="str">
        <f t="shared" si="32"/>
        <v/>
      </c>
      <c r="B71" s="98" t="str">
        <f t="shared" si="31"/>
        <v/>
      </c>
      <c r="C71" s="99"/>
      <c r="D71" s="100"/>
      <c r="E71" s="100"/>
      <c r="F71" s="57"/>
      <c r="G71" s="58">
        <f t="shared" si="33"/>
        <v>0</v>
      </c>
      <c r="H71" s="58"/>
      <c r="I71" s="57"/>
      <c r="J71" s="57"/>
      <c r="K71" s="57"/>
      <c r="L71" s="57"/>
      <c r="M71" s="58" t="str">
        <f t="shared" si="34"/>
        <v/>
      </c>
      <c r="N71" s="102"/>
    </row>
    <row r="72" spans="1:14">
      <c r="A72" s="97" t="str">
        <f t="shared" si="32"/>
        <v/>
      </c>
      <c r="B72" s="98" t="str">
        <f t="shared" si="31"/>
        <v/>
      </c>
      <c r="C72" s="99"/>
      <c r="D72" s="100"/>
      <c r="E72" s="100"/>
      <c r="F72" s="57"/>
      <c r="G72" s="58">
        <f t="shared" si="33"/>
        <v>0</v>
      </c>
      <c r="H72" s="58"/>
      <c r="I72" s="57"/>
      <c r="J72" s="57"/>
      <c r="K72" s="57"/>
      <c r="L72" s="57"/>
      <c r="M72" s="58" t="str">
        <f t="shared" si="34"/>
        <v/>
      </c>
      <c r="N72" s="102"/>
    </row>
    <row r="73" spans="1:14">
      <c r="A73" s="97" t="str">
        <f t="shared" si="32"/>
        <v/>
      </c>
      <c r="B73" s="98" t="str">
        <f t="shared" si="31"/>
        <v/>
      </c>
      <c r="C73" s="99"/>
      <c r="D73" s="100"/>
      <c r="E73" s="100"/>
      <c r="F73" s="57"/>
      <c r="G73" s="58">
        <f t="shared" si="33"/>
        <v>0</v>
      </c>
      <c r="H73" s="58"/>
      <c r="I73" s="57"/>
      <c r="J73" s="57"/>
      <c r="K73" s="57"/>
      <c r="L73" s="57"/>
      <c r="M73" s="58" t="str">
        <f t="shared" si="34"/>
        <v/>
      </c>
      <c r="N73" s="102"/>
    </row>
    <row r="74" spans="1:14">
      <c r="A74" s="97" t="str">
        <f t="shared" si="32"/>
        <v/>
      </c>
      <c r="B74" s="98" t="str">
        <f t="shared" si="31"/>
        <v/>
      </c>
      <c r="C74" s="99"/>
      <c r="D74" s="100"/>
      <c r="E74" s="100"/>
      <c r="F74" s="57"/>
      <c r="G74" s="58">
        <f t="shared" si="33"/>
        <v>0</v>
      </c>
      <c r="H74" s="58"/>
      <c r="I74" s="57"/>
      <c r="J74" s="57"/>
      <c r="K74" s="57"/>
      <c r="L74" s="57"/>
      <c r="M74" s="58" t="str">
        <f t="shared" si="34"/>
        <v/>
      </c>
      <c r="N74" s="102"/>
    </row>
    <row r="75" spans="1:14">
      <c r="A75" s="97" t="str">
        <f t="shared" si="32"/>
        <v/>
      </c>
      <c r="B75" s="98" t="str">
        <f t="shared" si="31"/>
        <v/>
      </c>
      <c r="C75" s="99"/>
      <c r="D75" s="100"/>
      <c r="E75" s="100"/>
      <c r="F75" s="57"/>
      <c r="G75" s="58">
        <f t="shared" si="33"/>
        <v>0</v>
      </c>
      <c r="H75" s="58"/>
      <c r="I75" s="57"/>
      <c r="J75" s="57"/>
      <c r="K75" s="57"/>
      <c r="L75" s="57"/>
      <c r="M75" s="58" t="str">
        <f t="shared" si="34"/>
        <v/>
      </c>
      <c r="N75" s="102"/>
    </row>
    <row r="76" spans="1:14">
      <c r="A76" s="97" t="str">
        <f t="shared" si="32"/>
        <v/>
      </c>
      <c r="B76" s="98" t="str">
        <f t="shared" si="31"/>
        <v/>
      </c>
      <c r="C76" s="99"/>
      <c r="D76" s="100"/>
      <c r="E76" s="100"/>
      <c r="F76" s="57"/>
      <c r="G76" s="58">
        <f t="shared" si="33"/>
        <v>0</v>
      </c>
      <c r="H76" s="58"/>
      <c r="I76" s="57"/>
      <c r="J76" s="57"/>
      <c r="K76" s="57"/>
      <c r="L76" s="57"/>
      <c r="M76" s="58" t="str">
        <f t="shared" si="34"/>
        <v/>
      </c>
      <c r="N76" s="102"/>
    </row>
    <row r="77" spans="1:14">
      <c r="A77" s="97" t="str">
        <f t="shared" si="32"/>
        <v/>
      </c>
      <c r="B77" s="98" t="str">
        <f t="shared" si="31"/>
        <v/>
      </c>
      <c r="C77" s="99"/>
      <c r="D77" s="100"/>
      <c r="E77" s="100"/>
      <c r="F77" s="57"/>
      <c r="G77" s="58">
        <f t="shared" si="33"/>
        <v>0</v>
      </c>
      <c r="H77" s="58"/>
      <c r="I77" s="57"/>
      <c r="J77" s="57"/>
      <c r="K77" s="57"/>
      <c r="L77" s="57"/>
      <c r="M77" s="58" t="str">
        <f t="shared" si="34"/>
        <v/>
      </c>
      <c r="N77" s="102"/>
    </row>
    <row r="78" spans="1:14">
      <c r="A78" s="97" t="str">
        <f t="shared" si="32"/>
        <v/>
      </c>
      <c r="B78" s="98" t="str">
        <f t="shared" si="31"/>
        <v/>
      </c>
      <c r="C78" s="99"/>
      <c r="D78" s="100"/>
      <c r="E78" s="100"/>
      <c r="F78" s="57"/>
      <c r="G78" s="58">
        <f t="shared" si="33"/>
        <v>0</v>
      </c>
      <c r="H78" s="58"/>
      <c r="I78" s="57"/>
      <c r="J78" s="57"/>
      <c r="K78" s="57"/>
      <c r="L78" s="57"/>
      <c r="M78" s="58" t="str">
        <f t="shared" si="34"/>
        <v/>
      </c>
      <c r="N78" s="102"/>
    </row>
    <row r="79" spans="1:14">
      <c r="A79" s="97" t="str">
        <f t="shared" si="32"/>
        <v/>
      </c>
      <c r="B79" s="98" t="str">
        <f t="shared" si="31"/>
        <v/>
      </c>
      <c r="C79" s="99"/>
      <c r="D79" s="100"/>
      <c r="E79" s="100"/>
      <c r="F79" s="57"/>
      <c r="G79" s="58">
        <f t="shared" si="33"/>
        <v>0</v>
      </c>
      <c r="H79" s="58"/>
      <c r="I79" s="57"/>
      <c r="J79" s="57"/>
      <c r="K79" s="57"/>
      <c r="L79" s="57"/>
      <c r="M79" s="58" t="str">
        <f t="shared" si="34"/>
        <v/>
      </c>
      <c r="N79" s="102"/>
    </row>
    <row r="80" spans="1:14">
      <c r="A80" s="97" t="str">
        <f t="shared" si="32"/>
        <v/>
      </c>
      <c r="B80" s="98" t="str">
        <f t="shared" si="31"/>
        <v/>
      </c>
      <c r="C80" s="99"/>
      <c r="D80" s="100"/>
      <c r="E80" s="100"/>
      <c r="F80" s="57"/>
      <c r="G80" s="58">
        <f t="shared" si="33"/>
        <v>0</v>
      </c>
      <c r="H80" s="58"/>
      <c r="I80" s="57"/>
      <c r="J80" s="57"/>
      <c r="K80" s="57"/>
      <c r="L80" s="57"/>
      <c r="M80" s="58" t="str">
        <f t="shared" si="34"/>
        <v/>
      </c>
      <c r="N80" s="102"/>
    </row>
    <row r="81" spans="1:14">
      <c r="A81" s="97" t="str">
        <f t="shared" si="32"/>
        <v/>
      </c>
      <c r="B81" s="98" t="str">
        <f t="shared" si="31"/>
        <v/>
      </c>
      <c r="C81" s="99"/>
      <c r="D81" s="100"/>
      <c r="E81" s="100"/>
      <c r="F81" s="57"/>
      <c r="G81" s="58">
        <f t="shared" si="33"/>
        <v>0</v>
      </c>
      <c r="H81" s="58"/>
      <c r="I81" s="57"/>
      <c r="J81" s="57"/>
      <c r="K81" s="57"/>
      <c r="L81" s="57"/>
      <c r="M81" s="58" t="str">
        <f t="shared" si="34"/>
        <v/>
      </c>
      <c r="N81" s="102"/>
    </row>
    <row r="82" spans="1:14">
      <c r="A82" s="97" t="str">
        <f t="shared" si="32"/>
        <v/>
      </c>
      <c r="B82" s="98" t="str">
        <f t="shared" si="31"/>
        <v/>
      </c>
      <c r="C82" s="99"/>
      <c r="D82" s="100"/>
      <c r="E82" s="100"/>
      <c r="F82" s="57"/>
      <c r="G82" s="58">
        <f t="shared" si="33"/>
        <v>0</v>
      </c>
      <c r="H82" s="58"/>
      <c r="I82" s="57"/>
      <c r="J82" s="57"/>
      <c r="K82" s="57"/>
      <c r="L82" s="57"/>
      <c r="M82" s="58" t="str">
        <f t="shared" si="34"/>
        <v/>
      </c>
      <c r="N82" s="102"/>
    </row>
    <row r="83" spans="1:14">
      <c r="A83" s="97" t="str">
        <f t="shared" si="32"/>
        <v/>
      </c>
      <c r="B83" s="98" t="str">
        <f t="shared" si="31"/>
        <v/>
      </c>
      <c r="C83" s="99"/>
      <c r="D83" s="100"/>
      <c r="E83" s="100"/>
      <c r="F83" s="57"/>
      <c r="G83" s="58">
        <f t="shared" si="33"/>
        <v>0</v>
      </c>
      <c r="H83" s="58"/>
      <c r="I83" s="57"/>
      <c r="J83" s="57"/>
      <c r="K83" s="57"/>
      <c r="L83" s="57"/>
      <c r="M83" s="58" t="str">
        <f t="shared" si="34"/>
        <v/>
      </c>
      <c r="N83" s="102"/>
    </row>
    <row r="84" spans="1:14">
      <c r="A84" s="97" t="str">
        <f t="shared" si="32"/>
        <v/>
      </c>
      <c r="B84" s="98" t="str">
        <f t="shared" si="31"/>
        <v/>
      </c>
      <c r="C84" s="99"/>
      <c r="D84" s="100"/>
      <c r="E84" s="100"/>
      <c r="F84" s="57"/>
      <c r="G84" s="58">
        <f t="shared" si="33"/>
        <v>0</v>
      </c>
      <c r="H84" s="58"/>
      <c r="I84" s="57"/>
      <c r="J84" s="57"/>
      <c r="K84" s="57"/>
      <c r="L84" s="57"/>
      <c r="M84" s="58" t="str">
        <f t="shared" si="34"/>
        <v/>
      </c>
      <c r="N84" s="102"/>
    </row>
    <row r="85" spans="1:14">
      <c r="A85" s="97" t="str">
        <f t="shared" si="32"/>
        <v/>
      </c>
      <c r="B85" s="98" t="str">
        <f t="shared" si="31"/>
        <v/>
      </c>
      <c r="C85" s="99"/>
      <c r="D85" s="100"/>
      <c r="E85" s="100"/>
      <c r="F85" s="57"/>
      <c r="G85" s="58">
        <f t="shared" si="33"/>
        <v>0</v>
      </c>
      <c r="H85" s="58"/>
      <c r="I85" s="57"/>
      <c r="J85" s="57"/>
      <c r="K85" s="57"/>
      <c r="L85" s="57"/>
      <c r="M85" s="58" t="str">
        <f t="shared" si="34"/>
        <v/>
      </c>
      <c r="N85" s="102"/>
    </row>
    <row r="86" spans="1:14">
      <c r="A86" s="97" t="str">
        <f t="shared" si="32"/>
        <v/>
      </c>
      <c r="B86" s="98" t="str">
        <f t="shared" si="31"/>
        <v/>
      </c>
      <c r="C86" s="99"/>
      <c r="D86" s="100"/>
      <c r="E86" s="100"/>
      <c r="F86" s="57"/>
      <c r="G86" s="58">
        <f t="shared" si="33"/>
        <v>0</v>
      </c>
      <c r="H86" s="58"/>
      <c r="I86" s="57"/>
      <c r="J86" s="57"/>
      <c r="K86" s="57"/>
      <c r="L86" s="57"/>
      <c r="M86" s="58" t="str">
        <f t="shared" si="34"/>
        <v/>
      </c>
      <c r="N86" s="102"/>
    </row>
    <row r="87" spans="1:14">
      <c r="A87" s="97" t="str">
        <f t="shared" si="32"/>
        <v/>
      </c>
      <c r="B87" s="98" t="str">
        <f t="shared" si="31"/>
        <v/>
      </c>
      <c r="C87" s="99"/>
      <c r="D87" s="100"/>
      <c r="E87" s="100"/>
      <c r="F87" s="57"/>
      <c r="G87" s="58">
        <f t="shared" si="33"/>
        <v>0</v>
      </c>
      <c r="H87" s="58"/>
      <c r="I87" s="57"/>
      <c r="J87" s="57"/>
      <c r="K87" s="57"/>
      <c r="L87" s="57"/>
      <c r="M87" s="58" t="str">
        <f t="shared" si="34"/>
        <v/>
      </c>
      <c r="N87" s="102"/>
    </row>
    <row r="88" spans="1:14">
      <c r="A88" s="97" t="str">
        <f t="shared" si="32"/>
        <v/>
      </c>
      <c r="B88" s="98" t="str">
        <f t="shared" si="31"/>
        <v/>
      </c>
      <c r="C88" s="99"/>
      <c r="D88" s="100"/>
      <c r="E88" s="100"/>
      <c r="F88" s="57"/>
      <c r="G88" s="58">
        <f t="shared" si="33"/>
        <v>0</v>
      </c>
      <c r="H88" s="58"/>
      <c r="I88" s="57"/>
      <c r="J88" s="57"/>
      <c r="K88" s="57"/>
      <c r="L88" s="57"/>
      <c r="M88" s="58" t="str">
        <f t="shared" si="34"/>
        <v/>
      </c>
      <c r="N88" s="102"/>
    </row>
    <row r="89" spans="1:14">
      <c r="A89" s="97" t="str">
        <f t="shared" si="32"/>
        <v/>
      </c>
      <c r="B89" s="98" t="str">
        <f t="shared" si="31"/>
        <v/>
      </c>
      <c r="C89" s="99"/>
      <c r="D89" s="100"/>
      <c r="E89" s="100"/>
      <c r="F89" s="57"/>
      <c r="G89" s="58">
        <f t="shared" si="33"/>
        <v>0</v>
      </c>
      <c r="H89" s="58"/>
      <c r="I89" s="57"/>
      <c r="J89" s="57"/>
      <c r="K89" s="57"/>
      <c r="L89" s="57"/>
      <c r="M89" s="58" t="str">
        <f t="shared" si="34"/>
        <v/>
      </c>
      <c r="N89" s="102"/>
    </row>
    <row r="90" spans="1:14">
      <c r="A90" s="97" t="str">
        <f t="shared" si="32"/>
        <v/>
      </c>
      <c r="B90" s="98" t="str">
        <f t="shared" si="31"/>
        <v/>
      </c>
      <c r="C90" s="99"/>
      <c r="D90" s="100"/>
      <c r="E90" s="100"/>
      <c r="F90" s="57"/>
      <c r="G90" s="58">
        <f t="shared" si="33"/>
        <v>0</v>
      </c>
      <c r="H90" s="58"/>
      <c r="I90" s="57"/>
      <c r="J90" s="57"/>
      <c r="K90" s="57"/>
      <c r="L90" s="57"/>
      <c r="M90" s="58" t="str">
        <f t="shared" si="34"/>
        <v/>
      </c>
      <c r="N90" s="102"/>
    </row>
    <row r="91" spans="1:14">
      <c r="A91" s="97" t="str">
        <f t="shared" si="32"/>
        <v/>
      </c>
      <c r="B91" s="98" t="str">
        <f t="shared" si="31"/>
        <v/>
      </c>
      <c r="C91" s="99"/>
      <c r="D91" s="100"/>
      <c r="E91" s="100"/>
      <c r="F91" s="57"/>
      <c r="G91" s="58">
        <f t="shared" si="33"/>
        <v>0</v>
      </c>
      <c r="H91" s="58"/>
      <c r="I91" s="57"/>
      <c r="J91" s="57"/>
      <c r="K91" s="57"/>
      <c r="L91" s="57"/>
      <c r="M91" s="58" t="str">
        <f t="shared" si="34"/>
        <v/>
      </c>
      <c r="N91" s="102"/>
    </row>
    <row r="92" spans="1:14">
      <c r="A92" s="97" t="str">
        <f t="shared" si="32"/>
        <v/>
      </c>
      <c r="B92" s="98" t="str">
        <f t="shared" si="31"/>
        <v/>
      </c>
      <c r="C92" s="99"/>
      <c r="D92" s="100"/>
      <c r="E92" s="100"/>
      <c r="F92" s="57"/>
      <c r="G92" s="58">
        <f t="shared" si="33"/>
        <v>0</v>
      </c>
      <c r="H92" s="58"/>
      <c r="I92" s="57"/>
      <c r="J92" s="57"/>
      <c r="K92" s="57"/>
      <c r="L92" s="57"/>
      <c r="M92" s="58" t="str">
        <f t="shared" si="34"/>
        <v/>
      </c>
      <c r="N92" s="102"/>
    </row>
    <row r="93" spans="1:14">
      <c r="A93" s="97" t="str">
        <f t="shared" si="32"/>
        <v/>
      </c>
      <c r="B93" s="98" t="str">
        <f t="shared" si="31"/>
        <v/>
      </c>
      <c r="C93" s="99"/>
      <c r="D93" s="100"/>
      <c r="E93" s="100"/>
      <c r="F93" s="57"/>
      <c r="G93" s="58">
        <f t="shared" si="33"/>
        <v>0</v>
      </c>
      <c r="H93" s="58"/>
      <c r="I93" s="57"/>
      <c r="J93" s="57"/>
      <c r="K93" s="57"/>
      <c r="L93" s="57"/>
      <c r="M93" s="58" t="str">
        <f t="shared" si="34"/>
        <v/>
      </c>
      <c r="N93" s="102"/>
    </row>
    <row r="94" spans="1:14">
      <c r="A94" s="97" t="str">
        <f t="shared" si="32"/>
        <v/>
      </c>
      <c r="B94" s="98" t="str">
        <f t="shared" si="31"/>
        <v/>
      </c>
      <c r="C94" s="99"/>
      <c r="D94" s="100"/>
      <c r="E94" s="100"/>
      <c r="F94" s="57"/>
      <c r="G94" s="58">
        <f t="shared" si="33"/>
        <v>0</v>
      </c>
      <c r="H94" s="58"/>
      <c r="I94" s="57"/>
      <c r="J94" s="57"/>
      <c r="K94" s="57"/>
      <c r="L94" s="57"/>
      <c r="M94" s="58" t="str">
        <f t="shared" si="34"/>
        <v/>
      </c>
      <c r="N94" s="102"/>
    </row>
    <row r="95" spans="1:14">
      <c r="A95" s="97" t="str">
        <f t="shared" si="32"/>
        <v/>
      </c>
      <c r="B95" s="98" t="str">
        <f t="shared" si="31"/>
        <v/>
      </c>
      <c r="C95" s="99"/>
      <c r="D95" s="100"/>
      <c r="E95" s="100"/>
      <c r="F95" s="57"/>
      <c r="G95" s="58">
        <f t="shared" si="33"/>
        <v>0</v>
      </c>
      <c r="H95" s="58"/>
      <c r="I95" s="57"/>
      <c r="J95" s="57"/>
      <c r="K95" s="57"/>
      <c r="L95" s="57"/>
      <c r="M95" s="58" t="str">
        <f t="shared" si="34"/>
        <v/>
      </c>
      <c r="N95" s="102"/>
    </row>
    <row r="96" spans="1:14">
      <c r="A96" s="97" t="str">
        <f t="shared" si="32"/>
        <v/>
      </c>
      <c r="B96" s="98" t="str">
        <f t="shared" si="31"/>
        <v/>
      </c>
      <c r="C96" s="99"/>
      <c r="D96" s="100"/>
      <c r="E96" s="100"/>
      <c r="F96" s="57"/>
      <c r="G96" s="58">
        <f t="shared" si="33"/>
        <v>0</v>
      </c>
      <c r="H96" s="58"/>
      <c r="I96" s="57"/>
      <c r="J96" s="57"/>
      <c r="K96" s="57"/>
      <c r="L96" s="57"/>
      <c r="M96" s="58" t="str">
        <f t="shared" si="34"/>
        <v/>
      </c>
      <c r="N96" s="102"/>
    </row>
    <row r="97" spans="1:14">
      <c r="A97" s="97" t="str">
        <f t="shared" si="32"/>
        <v/>
      </c>
      <c r="B97" s="98" t="str">
        <f t="shared" si="31"/>
        <v/>
      </c>
      <c r="C97" s="99"/>
      <c r="D97" s="100"/>
      <c r="E97" s="100"/>
      <c r="F97" s="57"/>
      <c r="G97" s="58">
        <f t="shared" si="33"/>
        <v>0</v>
      </c>
      <c r="H97" s="58"/>
      <c r="I97" s="57"/>
      <c r="J97" s="57"/>
      <c r="K97" s="57"/>
      <c r="L97" s="57"/>
      <c r="M97" s="58" t="str">
        <f t="shared" si="34"/>
        <v/>
      </c>
      <c r="N97" s="102"/>
    </row>
    <row r="98" spans="1:14">
      <c r="A98" s="97" t="str">
        <f t="shared" si="32"/>
        <v/>
      </c>
      <c r="B98" s="98" t="str">
        <f t="shared" si="31"/>
        <v/>
      </c>
      <c r="C98" s="99"/>
      <c r="D98" s="100"/>
      <c r="E98" s="100"/>
      <c r="F98" s="57"/>
      <c r="G98" s="58">
        <f t="shared" si="33"/>
        <v>0</v>
      </c>
      <c r="H98" s="58"/>
      <c r="I98" s="57"/>
      <c r="J98" s="57"/>
      <c r="K98" s="57"/>
      <c r="L98" s="57"/>
      <c r="M98" s="58" t="str">
        <f t="shared" si="34"/>
        <v/>
      </c>
      <c r="N98" s="102"/>
    </row>
    <row r="99" spans="1:14">
      <c r="A99" s="97" t="str">
        <f t="shared" si="32"/>
        <v/>
      </c>
      <c r="B99" s="98" t="str">
        <f t="shared" si="31"/>
        <v/>
      </c>
      <c r="C99" s="99"/>
      <c r="D99" s="100"/>
      <c r="E99" s="100"/>
      <c r="F99" s="57"/>
      <c r="G99" s="58">
        <f t="shared" si="33"/>
        <v>0</v>
      </c>
      <c r="H99" s="58"/>
      <c r="I99" s="57"/>
      <c r="J99" s="57"/>
      <c r="K99" s="57"/>
      <c r="L99" s="57"/>
      <c r="M99" s="58" t="str">
        <f t="shared" si="34"/>
        <v/>
      </c>
      <c r="N99" s="102"/>
    </row>
    <row r="100" spans="1:14">
      <c r="A100" s="97" t="str">
        <f t="shared" si="32"/>
        <v/>
      </c>
      <c r="B100" s="98" t="str">
        <f t="shared" si="31"/>
        <v/>
      </c>
      <c r="C100" s="99"/>
      <c r="D100" s="100"/>
      <c r="E100" s="100"/>
      <c r="F100" s="57"/>
      <c r="G100" s="58">
        <f t="shared" si="33"/>
        <v>0</v>
      </c>
      <c r="H100" s="58"/>
      <c r="I100" s="57"/>
      <c r="J100" s="57"/>
      <c r="K100" s="57"/>
      <c r="L100" s="57"/>
      <c r="M100" s="58" t="str">
        <f t="shared" si="34"/>
        <v/>
      </c>
      <c r="N100" s="102"/>
    </row>
    <row r="101" spans="1:14">
      <c r="A101" s="97" t="str">
        <f t="shared" si="32"/>
        <v/>
      </c>
      <c r="B101" s="98" t="str">
        <f t="shared" si="31"/>
        <v/>
      </c>
      <c r="C101" s="99"/>
      <c r="D101" s="100"/>
      <c r="E101" s="100"/>
      <c r="F101" s="57"/>
      <c r="G101" s="58">
        <f t="shared" si="33"/>
        <v>0</v>
      </c>
      <c r="H101" s="58"/>
      <c r="I101" s="57"/>
      <c r="J101" s="57"/>
      <c r="K101" s="57"/>
      <c r="L101" s="57"/>
      <c r="M101" s="58" t="str">
        <f t="shared" si="34"/>
        <v/>
      </c>
      <c r="N101" s="102"/>
    </row>
    <row r="102" spans="1:14">
      <c r="A102" s="97" t="str">
        <f t="shared" si="32"/>
        <v/>
      </c>
      <c r="B102" s="98" t="str">
        <f t="shared" si="31"/>
        <v/>
      </c>
      <c r="C102" s="99"/>
      <c r="D102" s="100"/>
      <c r="E102" s="100"/>
      <c r="F102" s="57"/>
      <c r="G102" s="58">
        <f t="shared" si="33"/>
        <v>0</v>
      </c>
      <c r="H102" s="58"/>
      <c r="I102" s="57"/>
      <c r="J102" s="57"/>
      <c r="K102" s="57"/>
      <c r="L102" s="57"/>
      <c r="M102" s="58" t="str">
        <f t="shared" si="34"/>
        <v/>
      </c>
      <c r="N102" s="102"/>
    </row>
    <row r="103" spans="1:14">
      <c r="A103" s="97" t="str">
        <f t="shared" si="32"/>
        <v/>
      </c>
      <c r="B103" s="98" t="str">
        <f t="shared" si="31"/>
        <v/>
      </c>
      <c r="C103" s="99"/>
      <c r="D103" s="100"/>
      <c r="E103" s="100"/>
      <c r="F103" s="57"/>
      <c r="G103" s="58">
        <f t="shared" si="33"/>
        <v>0</v>
      </c>
      <c r="H103" s="58"/>
      <c r="I103" s="57"/>
      <c r="J103" s="57"/>
      <c r="K103" s="57"/>
      <c r="L103" s="57"/>
      <c r="M103" s="58" t="str">
        <f t="shared" si="34"/>
        <v/>
      </c>
      <c r="N103" s="102"/>
    </row>
    <row r="104" spans="1:14">
      <c r="A104" s="97" t="str">
        <f t="shared" si="32"/>
        <v/>
      </c>
      <c r="B104" s="98" t="str">
        <f t="shared" si="31"/>
        <v/>
      </c>
      <c r="C104" s="99"/>
      <c r="D104" s="100"/>
      <c r="E104" s="100"/>
      <c r="F104" s="57"/>
      <c r="G104" s="58">
        <f t="shared" si="33"/>
        <v>0</v>
      </c>
      <c r="H104" s="58"/>
      <c r="I104" s="57"/>
      <c r="J104" s="57"/>
      <c r="K104" s="57"/>
      <c r="L104" s="57"/>
      <c r="M104" s="58" t="str">
        <f t="shared" si="34"/>
        <v/>
      </c>
      <c r="N104" s="102"/>
    </row>
    <row r="105" spans="1:14">
      <c r="A105" s="97" t="str">
        <f t="shared" si="32"/>
        <v/>
      </c>
      <c r="B105" s="98" t="str">
        <f t="shared" si="31"/>
        <v/>
      </c>
      <c r="C105" s="99"/>
      <c r="D105" s="100"/>
      <c r="E105" s="100"/>
      <c r="F105" s="57"/>
      <c r="G105" s="58">
        <f t="shared" si="33"/>
        <v>0</v>
      </c>
      <c r="H105" s="58"/>
      <c r="I105" s="57"/>
      <c r="J105" s="57"/>
      <c r="K105" s="57"/>
      <c r="L105" s="57"/>
      <c r="M105" s="58" t="str">
        <f t="shared" si="34"/>
        <v/>
      </c>
      <c r="N105" s="102"/>
    </row>
    <row r="106" spans="1:14">
      <c r="A106" s="97" t="str">
        <f t="shared" si="32"/>
        <v/>
      </c>
      <c r="B106" s="98" t="str">
        <f t="shared" si="31"/>
        <v/>
      </c>
      <c r="C106" s="99"/>
      <c r="D106" s="100"/>
      <c r="E106" s="100"/>
      <c r="F106" s="57"/>
      <c r="G106" s="58">
        <f t="shared" si="33"/>
        <v>0</v>
      </c>
      <c r="H106" s="58"/>
      <c r="I106" s="57"/>
      <c r="J106" s="57"/>
      <c r="K106" s="57"/>
      <c r="L106" s="57"/>
      <c r="M106" s="58" t="str">
        <f t="shared" si="34"/>
        <v/>
      </c>
      <c r="N106" s="102"/>
    </row>
    <row r="107" spans="1:14">
      <c r="A107" s="97" t="str">
        <f t="shared" si="32"/>
        <v/>
      </c>
      <c r="B107" s="98" t="str">
        <f t="shared" si="31"/>
        <v/>
      </c>
      <c r="C107" s="99"/>
      <c r="D107" s="100"/>
      <c r="E107" s="100"/>
      <c r="F107" s="57"/>
      <c r="G107" s="58">
        <f t="shared" si="33"/>
        <v>0</v>
      </c>
      <c r="H107" s="58"/>
      <c r="I107" s="57"/>
      <c r="J107" s="57"/>
      <c r="K107" s="57"/>
      <c r="L107" s="57"/>
      <c r="M107" s="58" t="str">
        <f t="shared" si="34"/>
        <v/>
      </c>
      <c r="N107" s="102"/>
    </row>
    <row r="108" spans="1:14">
      <c r="A108" s="97" t="str">
        <f t="shared" si="32"/>
        <v/>
      </c>
      <c r="B108" s="98" t="str">
        <f t="shared" ref="B108:B171" si="35">IF(C108="","",MONTH(C108)&amp;"月")</f>
        <v/>
      </c>
      <c r="C108" s="99"/>
      <c r="D108" s="100"/>
      <c r="E108" s="100"/>
      <c r="F108" s="57"/>
      <c r="G108" s="58">
        <f t="shared" si="33"/>
        <v>0</v>
      </c>
      <c r="H108" s="58"/>
      <c r="I108" s="57"/>
      <c r="J108" s="57"/>
      <c r="K108" s="57"/>
      <c r="L108" s="57"/>
      <c r="M108" s="58" t="str">
        <f t="shared" si="34"/>
        <v/>
      </c>
      <c r="N108" s="102"/>
    </row>
    <row r="109" spans="1:14">
      <c r="A109" s="97" t="str">
        <f t="shared" ref="A109:A172" si="36">IF(C109="","",ROW()-42)</f>
        <v/>
      </c>
      <c r="B109" s="98" t="str">
        <f t="shared" si="35"/>
        <v/>
      </c>
      <c r="C109" s="99"/>
      <c r="D109" s="100"/>
      <c r="E109" s="100"/>
      <c r="F109" s="57"/>
      <c r="G109" s="58">
        <f t="shared" ref="G109:G172" si="37">IF(F109="",0,F109*$K$41)</f>
        <v>0</v>
      </c>
      <c r="H109" s="58"/>
      <c r="I109" s="57"/>
      <c r="J109" s="57"/>
      <c r="K109" s="57"/>
      <c r="L109" s="57"/>
      <c r="M109" s="58" t="str">
        <f t="shared" ref="M109:M172" si="38">IF(C109="","",ROUND(M108+G109-I109-J109-K109-L109-H109,2))</f>
        <v/>
      </c>
      <c r="N109" s="102"/>
    </row>
    <row r="110" spans="1:14">
      <c r="A110" s="97" t="str">
        <f t="shared" si="36"/>
        <v/>
      </c>
      <c r="B110" s="98" t="str">
        <f t="shared" si="35"/>
        <v/>
      </c>
      <c r="C110" s="99"/>
      <c r="D110" s="100"/>
      <c r="E110" s="100"/>
      <c r="F110" s="57"/>
      <c r="G110" s="58">
        <f t="shared" si="37"/>
        <v>0</v>
      </c>
      <c r="H110" s="58"/>
      <c r="I110" s="57"/>
      <c r="J110" s="57"/>
      <c r="K110" s="57"/>
      <c r="L110" s="57"/>
      <c r="M110" s="58" t="str">
        <f t="shared" si="38"/>
        <v/>
      </c>
      <c r="N110" s="102"/>
    </row>
    <row r="111" spans="1:14">
      <c r="A111" s="97" t="str">
        <f t="shared" si="36"/>
        <v/>
      </c>
      <c r="B111" s="98" t="str">
        <f t="shared" si="35"/>
        <v/>
      </c>
      <c r="C111" s="99"/>
      <c r="D111" s="100"/>
      <c r="E111" s="100"/>
      <c r="F111" s="57"/>
      <c r="G111" s="58">
        <f t="shared" si="37"/>
        <v>0</v>
      </c>
      <c r="H111" s="58"/>
      <c r="I111" s="57"/>
      <c r="J111" s="57"/>
      <c r="K111" s="57"/>
      <c r="L111" s="57"/>
      <c r="M111" s="58" t="str">
        <f t="shared" si="38"/>
        <v/>
      </c>
      <c r="N111" s="102"/>
    </row>
    <row r="112" spans="1:14">
      <c r="A112" s="97" t="str">
        <f t="shared" si="36"/>
        <v/>
      </c>
      <c r="B112" s="98" t="str">
        <f t="shared" si="35"/>
        <v/>
      </c>
      <c r="C112" s="99"/>
      <c r="D112" s="100"/>
      <c r="E112" s="100"/>
      <c r="F112" s="57"/>
      <c r="G112" s="58">
        <f t="shared" si="37"/>
        <v>0</v>
      </c>
      <c r="H112" s="58"/>
      <c r="I112" s="57"/>
      <c r="J112" s="57"/>
      <c r="K112" s="57"/>
      <c r="L112" s="57"/>
      <c r="M112" s="58" t="str">
        <f t="shared" si="38"/>
        <v/>
      </c>
      <c r="N112" s="102"/>
    </row>
    <row r="113" spans="1:14">
      <c r="A113" s="97" t="str">
        <f t="shared" si="36"/>
        <v/>
      </c>
      <c r="B113" s="98" t="str">
        <f t="shared" si="35"/>
        <v/>
      </c>
      <c r="C113" s="99"/>
      <c r="D113" s="100"/>
      <c r="E113" s="100"/>
      <c r="F113" s="57"/>
      <c r="G113" s="58">
        <f t="shared" si="37"/>
        <v>0</v>
      </c>
      <c r="H113" s="58"/>
      <c r="I113" s="57"/>
      <c r="J113" s="57"/>
      <c r="K113" s="57"/>
      <c r="L113" s="57"/>
      <c r="M113" s="58" t="str">
        <f t="shared" si="38"/>
        <v/>
      </c>
      <c r="N113" s="102"/>
    </row>
    <row r="114" spans="1:14">
      <c r="A114" s="97" t="str">
        <f t="shared" si="36"/>
        <v/>
      </c>
      <c r="B114" s="98" t="str">
        <f t="shared" si="35"/>
        <v/>
      </c>
      <c r="C114" s="99"/>
      <c r="D114" s="100"/>
      <c r="E114" s="100"/>
      <c r="F114" s="57"/>
      <c r="G114" s="58">
        <f t="shared" si="37"/>
        <v>0</v>
      </c>
      <c r="H114" s="58"/>
      <c r="I114" s="57"/>
      <c r="J114" s="57"/>
      <c r="K114" s="57"/>
      <c r="L114" s="57"/>
      <c r="M114" s="58" t="str">
        <f t="shared" si="38"/>
        <v/>
      </c>
      <c r="N114" s="102"/>
    </row>
    <row r="115" spans="1:14">
      <c r="A115" s="97" t="str">
        <f t="shared" si="36"/>
        <v/>
      </c>
      <c r="B115" s="98" t="str">
        <f t="shared" si="35"/>
        <v/>
      </c>
      <c r="C115" s="99"/>
      <c r="D115" s="100"/>
      <c r="E115" s="100"/>
      <c r="F115" s="57"/>
      <c r="G115" s="58">
        <f t="shared" si="37"/>
        <v>0</v>
      </c>
      <c r="H115" s="58"/>
      <c r="I115" s="57"/>
      <c r="J115" s="57"/>
      <c r="K115" s="57"/>
      <c r="L115" s="57"/>
      <c r="M115" s="58" t="str">
        <f t="shared" si="38"/>
        <v/>
      </c>
      <c r="N115" s="102"/>
    </row>
    <row r="116" spans="1:14">
      <c r="A116" s="97" t="str">
        <f t="shared" si="36"/>
        <v/>
      </c>
      <c r="B116" s="98" t="str">
        <f t="shared" si="35"/>
        <v/>
      </c>
      <c r="C116" s="99"/>
      <c r="D116" s="100"/>
      <c r="E116" s="100"/>
      <c r="F116" s="57"/>
      <c r="G116" s="58">
        <f t="shared" si="37"/>
        <v>0</v>
      </c>
      <c r="H116" s="58"/>
      <c r="I116" s="57"/>
      <c r="J116" s="57"/>
      <c r="K116" s="57"/>
      <c r="L116" s="57"/>
      <c r="M116" s="58" t="str">
        <f t="shared" si="38"/>
        <v/>
      </c>
      <c r="N116" s="102"/>
    </row>
    <row r="117" spans="1:14">
      <c r="A117" s="97" t="str">
        <f t="shared" si="36"/>
        <v/>
      </c>
      <c r="B117" s="98" t="str">
        <f t="shared" si="35"/>
        <v/>
      </c>
      <c r="C117" s="99"/>
      <c r="D117" s="100"/>
      <c r="E117" s="100"/>
      <c r="F117" s="57"/>
      <c r="G117" s="58">
        <f t="shared" si="37"/>
        <v>0</v>
      </c>
      <c r="H117" s="58"/>
      <c r="I117" s="57"/>
      <c r="J117" s="57"/>
      <c r="K117" s="57"/>
      <c r="L117" s="57"/>
      <c r="M117" s="58" t="str">
        <f t="shared" si="38"/>
        <v/>
      </c>
      <c r="N117" s="102"/>
    </row>
    <row r="118" spans="1:14">
      <c r="A118" s="97" t="str">
        <f t="shared" si="36"/>
        <v/>
      </c>
      <c r="B118" s="98" t="str">
        <f t="shared" si="35"/>
        <v/>
      </c>
      <c r="C118" s="99"/>
      <c r="D118" s="100"/>
      <c r="E118" s="100"/>
      <c r="F118" s="57"/>
      <c r="G118" s="58">
        <f t="shared" si="37"/>
        <v>0</v>
      </c>
      <c r="H118" s="58"/>
      <c r="I118" s="57"/>
      <c r="J118" s="57"/>
      <c r="K118" s="57"/>
      <c r="L118" s="57"/>
      <c r="M118" s="58" t="str">
        <f t="shared" si="38"/>
        <v/>
      </c>
      <c r="N118" s="102"/>
    </row>
    <row r="119" spans="1:14">
      <c r="A119" s="97" t="str">
        <f t="shared" si="36"/>
        <v/>
      </c>
      <c r="B119" s="98" t="str">
        <f t="shared" si="35"/>
        <v/>
      </c>
      <c r="C119" s="99"/>
      <c r="D119" s="100"/>
      <c r="E119" s="100"/>
      <c r="F119" s="57"/>
      <c r="G119" s="58">
        <f t="shared" si="37"/>
        <v>0</v>
      </c>
      <c r="H119" s="58"/>
      <c r="I119" s="57"/>
      <c r="J119" s="57"/>
      <c r="K119" s="57"/>
      <c r="L119" s="57"/>
      <c r="M119" s="58" t="str">
        <f t="shared" si="38"/>
        <v/>
      </c>
      <c r="N119" s="102"/>
    </row>
    <row r="120" spans="1:14">
      <c r="A120" s="97" t="str">
        <f t="shared" si="36"/>
        <v/>
      </c>
      <c r="B120" s="98" t="str">
        <f t="shared" si="35"/>
        <v/>
      </c>
      <c r="C120" s="99"/>
      <c r="D120" s="100"/>
      <c r="E120" s="100"/>
      <c r="F120" s="57"/>
      <c r="G120" s="58">
        <f t="shared" si="37"/>
        <v>0</v>
      </c>
      <c r="H120" s="58"/>
      <c r="I120" s="57"/>
      <c r="J120" s="57"/>
      <c r="K120" s="57"/>
      <c r="L120" s="57"/>
      <c r="M120" s="58" t="str">
        <f t="shared" si="38"/>
        <v/>
      </c>
      <c r="N120" s="102"/>
    </row>
    <row r="121" spans="1:14">
      <c r="A121" s="97" t="str">
        <f t="shared" si="36"/>
        <v/>
      </c>
      <c r="B121" s="98" t="str">
        <f t="shared" si="35"/>
        <v/>
      </c>
      <c r="C121" s="99"/>
      <c r="D121" s="100"/>
      <c r="E121" s="100"/>
      <c r="F121" s="57"/>
      <c r="G121" s="58">
        <f t="shared" si="37"/>
        <v>0</v>
      </c>
      <c r="H121" s="58"/>
      <c r="I121" s="57"/>
      <c r="J121" s="57"/>
      <c r="K121" s="57"/>
      <c r="L121" s="57"/>
      <c r="M121" s="58" t="str">
        <f t="shared" si="38"/>
        <v/>
      </c>
      <c r="N121" s="102"/>
    </row>
    <row r="122" spans="1:14">
      <c r="A122" s="97" t="str">
        <f t="shared" si="36"/>
        <v/>
      </c>
      <c r="B122" s="98" t="str">
        <f t="shared" si="35"/>
        <v/>
      </c>
      <c r="C122" s="99"/>
      <c r="D122" s="100"/>
      <c r="E122" s="100"/>
      <c r="F122" s="57"/>
      <c r="G122" s="58">
        <f t="shared" si="37"/>
        <v>0</v>
      </c>
      <c r="H122" s="58"/>
      <c r="I122" s="57"/>
      <c r="J122" s="57"/>
      <c r="K122" s="57"/>
      <c r="L122" s="57"/>
      <c r="M122" s="58" t="str">
        <f t="shared" si="38"/>
        <v/>
      </c>
      <c r="N122" s="102"/>
    </row>
    <row r="123" spans="1:14">
      <c r="A123" s="97" t="str">
        <f t="shared" si="36"/>
        <v/>
      </c>
      <c r="B123" s="98" t="str">
        <f t="shared" si="35"/>
        <v/>
      </c>
      <c r="C123" s="99"/>
      <c r="D123" s="100"/>
      <c r="E123" s="100"/>
      <c r="F123" s="57"/>
      <c r="G123" s="58">
        <f t="shared" si="37"/>
        <v>0</v>
      </c>
      <c r="H123" s="58"/>
      <c r="I123" s="57"/>
      <c r="J123" s="57"/>
      <c r="K123" s="57"/>
      <c r="L123" s="57"/>
      <c r="M123" s="58" t="str">
        <f t="shared" si="38"/>
        <v/>
      </c>
      <c r="N123" s="102"/>
    </row>
    <row r="124" spans="1:14">
      <c r="A124" s="97" t="str">
        <f t="shared" si="36"/>
        <v/>
      </c>
      <c r="B124" s="98" t="str">
        <f t="shared" si="35"/>
        <v/>
      </c>
      <c r="C124" s="99"/>
      <c r="D124" s="100"/>
      <c r="E124" s="100"/>
      <c r="F124" s="57"/>
      <c r="G124" s="58">
        <f t="shared" si="37"/>
        <v>0</v>
      </c>
      <c r="H124" s="58"/>
      <c r="I124" s="57"/>
      <c r="J124" s="57"/>
      <c r="K124" s="57"/>
      <c r="L124" s="57"/>
      <c r="M124" s="58" t="str">
        <f t="shared" si="38"/>
        <v/>
      </c>
      <c r="N124" s="102"/>
    </row>
    <row r="125" spans="1:14">
      <c r="A125" s="97" t="str">
        <f t="shared" si="36"/>
        <v/>
      </c>
      <c r="B125" s="98" t="str">
        <f t="shared" si="35"/>
        <v/>
      </c>
      <c r="C125" s="99"/>
      <c r="D125" s="100"/>
      <c r="E125" s="100"/>
      <c r="F125" s="57"/>
      <c r="G125" s="58">
        <f t="shared" si="37"/>
        <v>0</v>
      </c>
      <c r="H125" s="58"/>
      <c r="I125" s="57"/>
      <c r="J125" s="57"/>
      <c r="K125" s="57"/>
      <c r="L125" s="57"/>
      <c r="M125" s="58" t="str">
        <f t="shared" si="38"/>
        <v/>
      </c>
      <c r="N125" s="102"/>
    </row>
    <row r="126" spans="1:14">
      <c r="A126" s="97" t="str">
        <f t="shared" si="36"/>
        <v/>
      </c>
      <c r="B126" s="98" t="str">
        <f t="shared" si="35"/>
        <v/>
      </c>
      <c r="C126" s="99"/>
      <c r="D126" s="100"/>
      <c r="E126" s="100"/>
      <c r="F126" s="57"/>
      <c r="G126" s="58">
        <f t="shared" si="37"/>
        <v>0</v>
      </c>
      <c r="H126" s="58"/>
      <c r="I126" s="57"/>
      <c r="J126" s="57"/>
      <c r="K126" s="57"/>
      <c r="L126" s="57"/>
      <c r="M126" s="58" t="str">
        <f t="shared" si="38"/>
        <v/>
      </c>
      <c r="N126" s="102"/>
    </row>
    <row r="127" spans="1:14">
      <c r="A127" s="97" t="str">
        <f t="shared" si="36"/>
        <v/>
      </c>
      <c r="B127" s="98" t="str">
        <f t="shared" si="35"/>
        <v/>
      </c>
      <c r="C127" s="99"/>
      <c r="D127" s="100"/>
      <c r="E127" s="100"/>
      <c r="F127" s="57"/>
      <c r="G127" s="58">
        <f t="shared" si="37"/>
        <v>0</v>
      </c>
      <c r="H127" s="58"/>
      <c r="I127" s="57"/>
      <c r="J127" s="57"/>
      <c r="K127" s="57"/>
      <c r="L127" s="57"/>
      <c r="M127" s="58" t="str">
        <f t="shared" si="38"/>
        <v/>
      </c>
      <c r="N127" s="102"/>
    </row>
    <row r="128" spans="1:14">
      <c r="A128" s="97" t="str">
        <f t="shared" si="36"/>
        <v/>
      </c>
      <c r="B128" s="98" t="str">
        <f t="shared" si="35"/>
        <v/>
      </c>
      <c r="C128" s="99"/>
      <c r="D128" s="100"/>
      <c r="E128" s="100"/>
      <c r="F128" s="57"/>
      <c r="G128" s="58">
        <f t="shared" si="37"/>
        <v>0</v>
      </c>
      <c r="H128" s="58"/>
      <c r="I128" s="57"/>
      <c r="J128" s="57"/>
      <c r="K128" s="57"/>
      <c r="L128" s="57"/>
      <c r="M128" s="58" t="str">
        <f t="shared" si="38"/>
        <v/>
      </c>
      <c r="N128" s="102"/>
    </row>
    <row r="129" spans="1:14">
      <c r="A129" s="97" t="str">
        <f t="shared" si="36"/>
        <v/>
      </c>
      <c r="B129" s="98" t="str">
        <f t="shared" si="35"/>
        <v/>
      </c>
      <c r="C129" s="99"/>
      <c r="D129" s="100"/>
      <c r="E129" s="100"/>
      <c r="F129" s="57"/>
      <c r="G129" s="58">
        <f t="shared" si="37"/>
        <v>0</v>
      </c>
      <c r="H129" s="58"/>
      <c r="I129" s="57"/>
      <c r="J129" s="57"/>
      <c r="K129" s="57"/>
      <c r="L129" s="57"/>
      <c r="M129" s="58" t="str">
        <f t="shared" si="38"/>
        <v/>
      </c>
      <c r="N129" s="102"/>
    </row>
    <row r="130" spans="1:14">
      <c r="A130" s="97" t="str">
        <f t="shared" si="36"/>
        <v/>
      </c>
      <c r="B130" s="98" t="str">
        <f t="shared" si="35"/>
        <v/>
      </c>
      <c r="C130" s="99"/>
      <c r="D130" s="100"/>
      <c r="E130" s="100"/>
      <c r="F130" s="57"/>
      <c r="G130" s="58">
        <f t="shared" si="37"/>
        <v>0</v>
      </c>
      <c r="H130" s="58"/>
      <c r="I130" s="57"/>
      <c r="J130" s="57"/>
      <c r="K130" s="57"/>
      <c r="L130" s="57"/>
      <c r="M130" s="58" t="str">
        <f t="shared" si="38"/>
        <v/>
      </c>
      <c r="N130" s="102"/>
    </row>
    <row r="131" spans="1:14">
      <c r="A131" s="97" t="str">
        <f t="shared" si="36"/>
        <v/>
      </c>
      <c r="B131" s="98" t="str">
        <f t="shared" si="35"/>
        <v/>
      </c>
      <c r="C131" s="99"/>
      <c r="D131" s="100"/>
      <c r="E131" s="100"/>
      <c r="F131" s="57"/>
      <c r="G131" s="58">
        <f t="shared" si="37"/>
        <v>0</v>
      </c>
      <c r="H131" s="58"/>
      <c r="I131" s="57"/>
      <c r="J131" s="57"/>
      <c r="K131" s="57"/>
      <c r="L131" s="57"/>
      <c r="M131" s="58" t="str">
        <f t="shared" si="38"/>
        <v/>
      </c>
      <c r="N131" s="102"/>
    </row>
    <row r="132" spans="1:14">
      <c r="A132" s="97" t="str">
        <f t="shared" si="36"/>
        <v/>
      </c>
      <c r="B132" s="98" t="str">
        <f t="shared" si="35"/>
        <v/>
      </c>
      <c r="C132" s="99"/>
      <c r="D132" s="100"/>
      <c r="E132" s="100"/>
      <c r="F132" s="57"/>
      <c r="G132" s="58">
        <f t="shared" si="37"/>
        <v>0</v>
      </c>
      <c r="H132" s="58"/>
      <c r="I132" s="57"/>
      <c r="J132" s="57"/>
      <c r="K132" s="57"/>
      <c r="L132" s="57"/>
      <c r="M132" s="58" t="str">
        <f t="shared" si="38"/>
        <v/>
      </c>
      <c r="N132" s="102"/>
    </row>
    <row r="133" spans="1:14">
      <c r="A133" s="97" t="str">
        <f t="shared" si="36"/>
        <v/>
      </c>
      <c r="B133" s="98" t="str">
        <f t="shared" si="35"/>
        <v/>
      </c>
      <c r="C133" s="99"/>
      <c r="D133" s="100"/>
      <c r="E133" s="100"/>
      <c r="F133" s="57"/>
      <c r="G133" s="58">
        <f t="shared" si="37"/>
        <v>0</v>
      </c>
      <c r="H133" s="58"/>
      <c r="I133" s="57"/>
      <c r="J133" s="57"/>
      <c r="K133" s="57"/>
      <c r="L133" s="57"/>
      <c r="M133" s="58" t="str">
        <f t="shared" si="38"/>
        <v/>
      </c>
      <c r="N133" s="102"/>
    </row>
    <row r="134" spans="1:14">
      <c r="A134" s="97" t="str">
        <f t="shared" si="36"/>
        <v/>
      </c>
      <c r="B134" s="98" t="str">
        <f t="shared" si="35"/>
        <v/>
      </c>
      <c r="C134" s="99"/>
      <c r="D134" s="100"/>
      <c r="E134" s="100"/>
      <c r="F134" s="57"/>
      <c r="G134" s="58">
        <f t="shared" si="37"/>
        <v>0</v>
      </c>
      <c r="H134" s="58"/>
      <c r="I134" s="57"/>
      <c r="J134" s="57"/>
      <c r="K134" s="57"/>
      <c r="L134" s="57"/>
      <c r="M134" s="58" t="str">
        <f t="shared" si="38"/>
        <v/>
      </c>
      <c r="N134" s="102"/>
    </row>
    <row r="135" spans="1:14">
      <c r="A135" s="97" t="str">
        <f t="shared" si="36"/>
        <v/>
      </c>
      <c r="B135" s="98" t="str">
        <f t="shared" si="35"/>
        <v/>
      </c>
      <c r="C135" s="99"/>
      <c r="D135" s="100"/>
      <c r="E135" s="100"/>
      <c r="F135" s="57"/>
      <c r="G135" s="58">
        <f t="shared" si="37"/>
        <v>0</v>
      </c>
      <c r="H135" s="58"/>
      <c r="I135" s="57"/>
      <c r="J135" s="57"/>
      <c r="K135" s="57"/>
      <c r="L135" s="57"/>
      <c r="M135" s="58" t="str">
        <f t="shared" si="38"/>
        <v/>
      </c>
      <c r="N135" s="102"/>
    </row>
    <row r="136" spans="1:14">
      <c r="A136" s="97" t="str">
        <f t="shared" si="36"/>
        <v/>
      </c>
      <c r="B136" s="98" t="str">
        <f t="shared" si="35"/>
        <v/>
      </c>
      <c r="C136" s="99"/>
      <c r="D136" s="100"/>
      <c r="E136" s="100"/>
      <c r="F136" s="57"/>
      <c r="G136" s="58">
        <f t="shared" si="37"/>
        <v>0</v>
      </c>
      <c r="H136" s="58"/>
      <c r="I136" s="57"/>
      <c r="J136" s="57"/>
      <c r="K136" s="57"/>
      <c r="L136" s="57"/>
      <c r="M136" s="58" t="str">
        <f t="shared" si="38"/>
        <v/>
      </c>
      <c r="N136" s="102"/>
    </row>
    <row r="137" spans="1:14">
      <c r="A137" s="97" t="str">
        <f t="shared" si="36"/>
        <v/>
      </c>
      <c r="B137" s="98" t="str">
        <f t="shared" si="35"/>
        <v/>
      </c>
      <c r="C137" s="99"/>
      <c r="D137" s="100"/>
      <c r="E137" s="100"/>
      <c r="F137" s="57"/>
      <c r="G137" s="58">
        <f t="shared" si="37"/>
        <v>0</v>
      </c>
      <c r="H137" s="58"/>
      <c r="I137" s="57"/>
      <c r="J137" s="57"/>
      <c r="K137" s="57"/>
      <c r="L137" s="57"/>
      <c r="M137" s="58" t="str">
        <f t="shared" si="38"/>
        <v/>
      </c>
      <c r="N137" s="102"/>
    </row>
    <row r="138" spans="1:14">
      <c r="A138" s="97" t="str">
        <f t="shared" si="36"/>
        <v/>
      </c>
      <c r="B138" s="98" t="str">
        <f t="shared" si="35"/>
        <v/>
      </c>
      <c r="C138" s="99"/>
      <c r="D138" s="100"/>
      <c r="E138" s="100"/>
      <c r="F138" s="57"/>
      <c r="G138" s="58">
        <f t="shared" si="37"/>
        <v>0</v>
      </c>
      <c r="H138" s="58"/>
      <c r="I138" s="57"/>
      <c r="J138" s="57"/>
      <c r="K138" s="57"/>
      <c r="L138" s="57"/>
      <c r="M138" s="58" t="str">
        <f t="shared" si="38"/>
        <v/>
      </c>
      <c r="N138" s="102"/>
    </row>
    <row r="139" spans="1:14">
      <c r="A139" s="97" t="str">
        <f t="shared" si="36"/>
        <v/>
      </c>
      <c r="B139" s="98" t="str">
        <f t="shared" si="35"/>
        <v/>
      </c>
      <c r="C139" s="99"/>
      <c r="D139" s="100"/>
      <c r="E139" s="100"/>
      <c r="F139" s="57"/>
      <c r="G139" s="58">
        <f t="shared" si="37"/>
        <v>0</v>
      </c>
      <c r="H139" s="58"/>
      <c r="I139" s="57"/>
      <c r="J139" s="57"/>
      <c r="K139" s="57"/>
      <c r="L139" s="57"/>
      <c r="M139" s="58" t="str">
        <f t="shared" si="38"/>
        <v/>
      </c>
      <c r="N139" s="102"/>
    </row>
    <row r="140" spans="1:14">
      <c r="A140" s="97" t="str">
        <f t="shared" si="36"/>
        <v/>
      </c>
      <c r="B140" s="98" t="str">
        <f t="shared" si="35"/>
        <v/>
      </c>
      <c r="C140" s="99"/>
      <c r="D140" s="100"/>
      <c r="E140" s="100"/>
      <c r="F140" s="57"/>
      <c r="G140" s="58">
        <f t="shared" si="37"/>
        <v>0</v>
      </c>
      <c r="H140" s="58"/>
      <c r="I140" s="57"/>
      <c r="J140" s="57"/>
      <c r="K140" s="57"/>
      <c r="L140" s="57"/>
      <c r="M140" s="58" t="str">
        <f t="shared" si="38"/>
        <v/>
      </c>
      <c r="N140" s="102"/>
    </row>
    <row r="141" spans="1:14">
      <c r="A141" s="97" t="str">
        <f t="shared" si="36"/>
        <v/>
      </c>
      <c r="B141" s="98" t="str">
        <f t="shared" si="35"/>
        <v/>
      </c>
      <c r="C141" s="99"/>
      <c r="D141" s="100"/>
      <c r="E141" s="100"/>
      <c r="F141" s="57"/>
      <c r="G141" s="58">
        <f t="shared" si="37"/>
        <v>0</v>
      </c>
      <c r="H141" s="58"/>
      <c r="I141" s="57"/>
      <c r="J141" s="57"/>
      <c r="K141" s="57"/>
      <c r="L141" s="57"/>
      <c r="M141" s="58" t="str">
        <f t="shared" si="38"/>
        <v/>
      </c>
      <c r="N141" s="102"/>
    </row>
    <row r="142" spans="1:14">
      <c r="A142" s="97" t="str">
        <f t="shared" si="36"/>
        <v/>
      </c>
      <c r="B142" s="98" t="str">
        <f t="shared" si="35"/>
        <v/>
      </c>
      <c r="C142" s="99"/>
      <c r="D142" s="100"/>
      <c r="E142" s="100"/>
      <c r="F142" s="57"/>
      <c r="G142" s="58">
        <f t="shared" si="37"/>
        <v>0</v>
      </c>
      <c r="H142" s="58"/>
      <c r="I142" s="57"/>
      <c r="J142" s="57"/>
      <c r="K142" s="57"/>
      <c r="L142" s="57"/>
      <c r="M142" s="58" t="str">
        <f t="shared" si="38"/>
        <v/>
      </c>
      <c r="N142" s="102"/>
    </row>
    <row r="143" spans="1:14">
      <c r="A143" s="97" t="str">
        <f t="shared" si="36"/>
        <v/>
      </c>
      <c r="B143" s="98" t="str">
        <f t="shared" si="35"/>
        <v/>
      </c>
      <c r="C143" s="99"/>
      <c r="D143" s="100"/>
      <c r="E143" s="100"/>
      <c r="F143" s="57"/>
      <c r="G143" s="58">
        <f t="shared" si="37"/>
        <v>0</v>
      </c>
      <c r="H143" s="58"/>
      <c r="I143" s="57"/>
      <c r="J143" s="57"/>
      <c r="K143" s="57"/>
      <c r="L143" s="57"/>
      <c r="M143" s="58" t="str">
        <f t="shared" si="38"/>
        <v/>
      </c>
      <c r="N143" s="102"/>
    </row>
    <row r="144" spans="1:14">
      <c r="A144" s="97" t="str">
        <f t="shared" si="36"/>
        <v/>
      </c>
      <c r="B144" s="98" t="str">
        <f t="shared" si="35"/>
        <v/>
      </c>
      <c r="C144" s="99"/>
      <c r="D144" s="100"/>
      <c r="E144" s="100"/>
      <c r="F144" s="57"/>
      <c r="G144" s="58">
        <f t="shared" si="37"/>
        <v>0</v>
      </c>
      <c r="H144" s="58"/>
      <c r="I144" s="57"/>
      <c r="J144" s="57"/>
      <c r="K144" s="57"/>
      <c r="L144" s="57"/>
      <c r="M144" s="58" t="str">
        <f t="shared" si="38"/>
        <v/>
      </c>
      <c r="N144" s="102"/>
    </row>
    <row r="145" spans="1:14">
      <c r="A145" s="97" t="str">
        <f t="shared" si="36"/>
        <v/>
      </c>
      <c r="B145" s="98" t="str">
        <f t="shared" si="35"/>
        <v/>
      </c>
      <c r="C145" s="99"/>
      <c r="D145" s="100"/>
      <c r="E145" s="100"/>
      <c r="F145" s="57"/>
      <c r="G145" s="58">
        <f t="shared" si="37"/>
        <v>0</v>
      </c>
      <c r="H145" s="58"/>
      <c r="I145" s="57"/>
      <c r="J145" s="57"/>
      <c r="K145" s="57"/>
      <c r="L145" s="57"/>
      <c r="M145" s="58" t="str">
        <f t="shared" si="38"/>
        <v/>
      </c>
      <c r="N145" s="102"/>
    </row>
    <row r="146" spans="1:14">
      <c r="A146" s="97" t="str">
        <f t="shared" si="36"/>
        <v/>
      </c>
      <c r="B146" s="98" t="str">
        <f t="shared" si="35"/>
        <v/>
      </c>
      <c r="C146" s="99"/>
      <c r="D146" s="100"/>
      <c r="E146" s="100"/>
      <c r="F146" s="57"/>
      <c r="G146" s="58">
        <f t="shared" si="37"/>
        <v>0</v>
      </c>
      <c r="H146" s="58"/>
      <c r="I146" s="57"/>
      <c r="J146" s="57"/>
      <c r="K146" s="57"/>
      <c r="L146" s="57"/>
      <c r="M146" s="58" t="str">
        <f t="shared" si="38"/>
        <v/>
      </c>
      <c r="N146" s="102"/>
    </row>
    <row r="147" spans="1:14">
      <c r="A147" s="97" t="str">
        <f t="shared" si="36"/>
        <v/>
      </c>
      <c r="B147" s="98" t="str">
        <f t="shared" si="35"/>
        <v/>
      </c>
      <c r="C147" s="99"/>
      <c r="D147" s="100"/>
      <c r="E147" s="100"/>
      <c r="F147" s="57"/>
      <c r="G147" s="58">
        <f t="shared" si="37"/>
        <v>0</v>
      </c>
      <c r="H147" s="58"/>
      <c r="I147" s="57"/>
      <c r="J147" s="57"/>
      <c r="K147" s="57"/>
      <c r="L147" s="57"/>
      <c r="M147" s="58" t="str">
        <f t="shared" si="38"/>
        <v/>
      </c>
      <c r="N147" s="102"/>
    </row>
    <row r="148" spans="1:14">
      <c r="A148" s="97" t="str">
        <f t="shared" si="36"/>
        <v/>
      </c>
      <c r="B148" s="98" t="str">
        <f t="shared" si="35"/>
        <v/>
      </c>
      <c r="C148" s="99"/>
      <c r="D148" s="100"/>
      <c r="E148" s="100"/>
      <c r="F148" s="57"/>
      <c r="G148" s="58">
        <f t="shared" si="37"/>
        <v>0</v>
      </c>
      <c r="H148" s="58"/>
      <c r="I148" s="57"/>
      <c r="J148" s="57"/>
      <c r="K148" s="57"/>
      <c r="L148" s="57"/>
      <c r="M148" s="58" t="str">
        <f t="shared" si="38"/>
        <v/>
      </c>
      <c r="N148" s="102"/>
    </row>
    <row r="149" spans="1:14">
      <c r="A149" s="97" t="str">
        <f t="shared" si="36"/>
        <v/>
      </c>
      <c r="B149" s="98" t="str">
        <f t="shared" si="35"/>
        <v/>
      </c>
      <c r="C149" s="99"/>
      <c r="D149" s="100"/>
      <c r="E149" s="100"/>
      <c r="F149" s="57"/>
      <c r="G149" s="58">
        <f t="shared" si="37"/>
        <v>0</v>
      </c>
      <c r="H149" s="58"/>
      <c r="I149" s="57"/>
      <c r="J149" s="57"/>
      <c r="K149" s="57"/>
      <c r="L149" s="57"/>
      <c r="M149" s="58" t="str">
        <f t="shared" si="38"/>
        <v/>
      </c>
      <c r="N149" s="102"/>
    </row>
    <row r="150" spans="1:14">
      <c r="A150" s="97" t="str">
        <f t="shared" si="36"/>
        <v/>
      </c>
      <c r="B150" s="98" t="str">
        <f t="shared" si="35"/>
        <v/>
      </c>
      <c r="C150" s="99"/>
      <c r="D150" s="100"/>
      <c r="E150" s="100"/>
      <c r="F150" s="57"/>
      <c r="G150" s="58">
        <f t="shared" si="37"/>
        <v>0</v>
      </c>
      <c r="H150" s="58"/>
      <c r="I150" s="57"/>
      <c r="J150" s="57"/>
      <c r="K150" s="57"/>
      <c r="L150" s="57"/>
      <c r="M150" s="58" t="str">
        <f t="shared" si="38"/>
        <v/>
      </c>
      <c r="N150" s="102"/>
    </row>
    <row r="151" spans="1:14">
      <c r="A151" s="97" t="str">
        <f t="shared" si="36"/>
        <v/>
      </c>
      <c r="B151" s="98" t="str">
        <f t="shared" si="35"/>
        <v/>
      </c>
      <c r="C151" s="99"/>
      <c r="D151" s="100"/>
      <c r="E151" s="100"/>
      <c r="F151" s="57"/>
      <c r="G151" s="58">
        <f t="shared" si="37"/>
        <v>0</v>
      </c>
      <c r="H151" s="58"/>
      <c r="I151" s="57"/>
      <c r="J151" s="57"/>
      <c r="K151" s="57"/>
      <c r="L151" s="57"/>
      <c r="M151" s="58" t="str">
        <f t="shared" si="38"/>
        <v/>
      </c>
      <c r="N151" s="102"/>
    </row>
    <row r="152" spans="1:14">
      <c r="A152" s="97" t="str">
        <f t="shared" si="36"/>
        <v/>
      </c>
      <c r="B152" s="98" t="str">
        <f t="shared" si="35"/>
        <v/>
      </c>
      <c r="C152" s="99"/>
      <c r="D152" s="100"/>
      <c r="E152" s="100"/>
      <c r="F152" s="57"/>
      <c r="G152" s="58">
        <f t="shared" si="37"/>
        <v>0</v>
      </c>
      <c r="H152" s="58"/>
      <c r="I152" s="57"/>
      <c r="J152" s="57"/>
      <c r="K152" s="57"/>
      <c r="L152" s="57"/>
      <c r="M152" s="58" t="str">
        <f t="shared" si="38"/>
        <v/>
      </c>
      <c r="N152" s="102"/>
    </row>
    <row r="153" spans="1:14">
      <c r="A153" s="97" t="str">
        <f t="shared" si="36"/>
        <v/>
      </c>
      <c r="B153" s="98" t="str">
        <f t="shared" si="35"/>
        <v/>
      </c>
      <c r="C153" s="99"/>
      <c r="D153" s="100"/>
      <c r="E153" s="100"/>
      <c r="F153" s="57"/>
      <c r="G153" s="58">
        <f t="shared" si="37"/>
        <v>0</v>
      </c>
      <c r="H153" s="58"/>
      <c r="I153" s="57"/>
      <c r="J153" s="57"/>
      <c r="K153" s="57"/>
      <c r="L153" s="57"/>
      <c r="M153" s="58" t="str">
        <f t="shared" si="38"/>
        <v/>
      </c>
      <c r="N153" s="102"/>
    </row>
    <row r="154" spans="1:14">
      <c r="A154" s="97" t="str">
        <f t="shared" si="36"/>
        <v/>
      </c>
      <c r="B154" s="98" t="str">
        <f t="shared" si="35"/>
        <v/>
      </c>
      <c r="C154" s="99"/>
      <c r="D154" s="100"/>
      <c r="E154" s="100"/>
      <c r="F154" s="57"/>
      <c r="G154" s="58">
        <f t="shared" si="37"/>
        <v>0</v>
      </c>
      <c r="H154" s="58"/>
      <c r="I154" s="57"/>
      <c r="J154" s="57"/>
      <c r="K154" s="57"/>
      <c r="L154" s="57"/>
      <c r="M154" s="58" t="str">
        <f t="shared" si="38"/>
        <v/>
      </c>
      <c r="N154" s="102"/>
    </row>
    <row r="155" spans="1:14">
      <c r="A155" s="97" t="str">
        <f t="shared" si="36"/>
        <v/>
      </c>
      <c r="B155" s="98" t="str">
        <f t="shared" si="35"/>
        <v/>
      </c>
      <c r="C155" s="99"/>
      <c r="D155" s="100"/>
      <c r="E155" s="100"/>
      <c r="F155" s="57"/>
      <c r="G155" s="58">
        <f t="shared" si="37"/>
        <v>0</v>
      </c>
      <c r="H155" s="58"/>
      <c r="I155" s="57"/>
      <c r="J155" s="57"/>
      <c r="K155" s="57"/>
      <c r="L155" s="57"/>
      <c r="M155" s="58" t="str">
        <f t="shared" si="38"/>
        <v/>
      </c>
      <c r="N155" s="102"/>
    </row>
    <row r="156" spans="1:14">
      <c r="A156" s="97" t="str">
        <f t="shared" si="36"/>
        <v/>
      </c>
      <c r="B156" s="98" t="str">
        <f t="shared" si="35"/>
        <v/>
      </c>
      <c r="C156" s="99"/>
      <c r="D156" s="100"/>
      <c r="E156" s="100"/>
      <c r="F156" s="57"/>
      <c r="G156" s="58">
        <f t="shared" si="37"/>
        <v>0</v>
      </c>
      <c r="H156" s="58"/>
      <c r="I156" s="57"/>
      <c r="J156" s="57"/>
      <c r="K156" s="57"/>
      <c r="L156" s="57"/>
      <c r="M156" s="58" t="str">
        <f t="shared" si="38"/>
        <v/>
      </c>
      <c r="N156" s="102"/>
    </row>
    <row r="157" spans="1:14">
      <c r="A157" s="97" t="str">
        <f t="shared" si="36"/>
        <v/>
      </c>
      <c r="B157" s="98" t="str">
        <f t="shared" si="35"/>
        <v/>
      </c>
      <c r="C157" s="99"/>
      <c r="D157" s="100"/>
      <c r="E157" s="100"/>
      <c r="F157" s="57"/>
      <c r="G157" s="58">
        <f t="shared" si="37"/>
        <v>0</v>
      </c>
      <c r="H157" s="58"/>
      <c r="I157" s="57"/>
      <c r="J157" s="57"/>
      <c r="K157" s="57"/>
      <c r="L157" s="57"/>
      <c r="M157" s="58" t="str">
        <f t="shared" si="38"/>
        <v/>
      </c>
      <c r="N157" s="102"/>
    </row>
    <row r="158" spans="1:14">
      <c r="A158" s="97" t="str">
        <f t="shared" si="36"/>
        <v/>
      </c>
      <c r="B158" s="98" t="str">
        <f t="shared" si="35"/>
        <v/>
      </c>
      <c r="C158" s="99"/>
      <c r="D158" s="100"/>
      <c r="E158" s="100"/>
      <c r="F158" s="57"/>
      <c r="G158" s="58">
        <f t="shared" si="37"/>
        <v>0</v>
      </c>
      <c r="H158" s="58"/>
      <c r="I158" s="57"/>
      <c r="J158" s="57"/>
      <c r="K158" s="57"/>
      <c r="L158" s="57"/>
      <c r="M158" s="58" t="str">
        <f t="shared" si="38"/>
        <v/>
      </c>
      <c r="N158" s="102"/>
    </row>
    <row r="159" spans="1:14">
      <c r="A159" s="97" t="str">
        <f t="shared" si="36"/>
        <v/>
      </c>
      <c r="B159" s="98" t="str">
        <f t="shared" si="35"/>
        <v/>
      </c>
      <c r="C159" s="99"/>
      <c r="D159" s="100"/>
      <c r="E159" s="100"/>
      <c r="F159" s="57"/>
      <c r="G159" s="58">
        <f t="shared" si="37"/>
        <v>0</v>
      </c>
      <c r="H159" s="58"/>
      <c r="I159" s="57"/>
      <c r="J159" s="57"/>
      <c r="K159" s="57"/>
      <c r="L159" s="57"/>
      <c r="M159" s="58" t="str">
        <f t="shared" si="38"/>
        <v/>
      </c>
      <c r="N159" s="102"/>
    </row>
    <row r="160" spans="1:14">
      <c r="A160" s="97" t="str">
        <f t="shared" si="36"/>
        <v/>
      </c>
      <c r="B160" s="98" t="str">
        <f t="shared" si="35"/>
        <v/>
      </c>
      <c r="C160" s="99"/>
      <c r="D160" s="100"/>
      <c r="E160" s="100"/>
      <c r="F160" s="57"/>
      <c r="G160" s="58">
        <f t="shared" si="37"/>
        <v>0</v>
      </c>
      <c r="H160" s="58"/>
      <c r="I160" s="57"/>
      <c r="J160" s="57"/>
      <c r="K160" s="57"/>
      <c r="L160" s="57"/>
      <c r="M160" s="58" t="str">
        <f t="shared" si="38"/>
        <v/>
      </c>
      <c r="N160" s="102"/>
    </row>
    <row r="161" spans="1:14">
      <c r="A161" s="97" t="str">
        <f t="shared" si="36"/>
        <v/>
      </c>
      <c r="B161" s="98" t="str">
        <f t="shared" si="35"/>
        <v/>
      </c>
      <c r="C161" s="99"/>
      <c r="D161" s="100"/>
      <c r="E161" s="100"/>
      <c r="F161" s="57"/>
      <c r="G161" s="58">
        <f t="shared" si="37"/>
        <v>0</v>
      </c>
      <c r="H161" s="58"/>
      <c r="I161" s="57"/>
      <c r="J161" s="57"/>
      <c r="K161" s="57"/>
      <c r="L161" s="57"/>
      <c r="M161" s="58" t="str">
        <f t="shared" si="38"/>
        <v/>
      </c>
      <c r="N161" s="102"/>
    </row>
    <row r="162" spans="1:14">
      <c r="A162" s="97" t="str">
        <f t="shared" si="36"/>
        <v/>
      </c>
      <c r="B162" s="98" t="str">
        <f t="shared" si="35"/>
        <v/>
      </c>
      <c r="C162" s="99"/>
      <c r="D162" s="100"/>
      <c r="E162" s="100"/>
      <c r="F162" s="57"/>
      <c r="G162" s="58">
        <f t="shared" si="37"/>
        <v>0</v>
      </c>
      <c r="H162" s="58"/>
      <c r="I162" s="57"/>
      <c r="J162" s="57"/>
      <c r="K162" s="57"/>
      <c r="L162" s="57"/>
      <c r="M162" s="58" t="str">
        <f t="shared" si="38"/>
        <v/>
      </c>
      <c r="N162" s="102"/>
    </row>
    <row r="163" spans="1:14">
      <c r="A163" s="97" t="str">
        <f t="shared" si="36"/>
        <v/>
      </c>
      <c r="B163" s="98" t="str">
        <f t="shared" si="35"/>
        <v/>
      </c>
      <c r="C163" s="99"/>
      <c r="D163" s="100"/>
      <c r="E163" s="100"/>
      <c r="F163" s="57"/>
      <c r="G163" s="58">
        <f t="shared" si="37"/>
        <v>0</v>
      </c>
      <c r="H163" s="58"/>
      <c r="I163" s="57"/>
      <c r="J163" s="57"/>
      <c r="K163" s="57"/>
      <c r="L163" s="57"/>
      <c r="M163" s="58" t="str">
        <f t="shared" si="38"/>
        <v/>
      </c>
      <c r="N163" s="102"/>
    </row>
    <row r="164" spans="1:14">
      <c r="A164" s="97" t="str">
        <f t="shared" si="36"/>
        <v/>
      </c>
      <c r="B164" s="98" t="str">
        <f t="shared" si="35"/>
        <v/>
      </c>
      <c r="C164" s="99"/>
      <c r="D164" s="100"/>
      <c r="E164" s="100"/>
      <c r="F164" s="57"/>
      <c r="G164" s="58">
        <f t="shared" si="37"/>
        <v>0</v>
      </c>
      <c r="H164" s="58"/>
      <c r="I164" s="57"/>
      <c r="J164" s="57"/>
      <c r="K164" s="57"/>
      <c r="L164" s="57"/>
      <c r="M164" s="58" t="str">
        <f t="shared" si="38"/>
        <v/>
      </c>
      <c r="N164" s="102"/>
    </row>
    <row r="165" spans="1:14">
      <c r="A165" s="97" t="str">
        <f t="shared" si="36"/>
        <v/>
      </c>
      <c r="B165" s="98" t="str">
        <f t="shared" si="35"/>
        <v/>
      </c>
      <c r="C165" s="99"/>
      <c r="D165" s="100"/>
      <c r="E165" s="100"/>
      <c r="F165" s="57"/>
      <c r="G165" s="58">
        <f t="shared" si="37"/>
        <v>0</v>
      </c>
      <c r="H165" s="58"/>
      <c r="I165" s="57"/>
      <c r="J165" s="57"/>
      <c r="K165" s="57"/>
      <c r="L165" s="57"/>
      <c r="M165" s="58" t="str">
        <f t="shared" si="38"/>
        <v/>
      </c>
      <c r="N165" s="102"/>
    </row>
    <row r="166" spans="1:14">
      <c r="A166" s="97" t="str">
        <f t="shared" si="36"/>
        <v/>
      </c>
      <c r="B166" s="98" t="str">
        <f t="shared" si="35"/>
        <v/>
      </c>
      <c r="C166" s="99"/>
      <c r="D166" s="100"/>
      <c r="E166" s="100"/>
      <c r="F166" s="57"/>
      <c r="G166" s="58">
        <f t="shared" si="37"/>
        <v>0</v>
      </c>
      <c r="H166" s="58"/>
      <c r="I166" s="57"/>
      <c r="J166" s="57"/>
      <c r="K166" s="57"/>
      <c r="L166" s="57"/>
      <c r="M166" s="58" t="str">
        <f t="shared" si="38"/>
        <v/>
      </c>
      <c r="N166" s="102"/>
    </row>
    <row r="167" spans="1:14">
      <c r="A167" s="97" t="str">
        <f t="shared" si="36"/>
        <v/>
      </c>
      <c r="B167" s="98" t="str">
        <f t="shared" si="35"/>
        <v/>
      </c>
      <c r="C167" s="99"/>
      <c r="D167" s="100"/>
      <c r="E167" s="100"/>
      <c r="F167" s="57"/>
      <c r="G167" s="58">
        <f t="shared" si="37"/>
        <v>0</v>
      </c>
      <c r="H167" s="58"/>
      <c r="I167" s="57"/>
      <c r="J167" s="57"/>
      <c r="K167" s="57"/>
      <c r="L167" s="57"/>
      <c r="M167" s="58" t="str">
        <f t="shared" si="38"/>
        <v/>
      </c>
      <c r="N167" s="102"/>
    </row>
    <row r="168" spans="1:14">
      <c r="A168" s="97" t="str">
        <f t="shared" si="36"/>
        <v/>
      </c>
      <c r="B168" s="98" t="str">
        <f t="shared" si="35"/>
        <v/>
      </c>
      <c r="C168" s="99"/>
      <c r="D168" s="100"/>
      <c r="E168" s="100"/>
      <c r="F168" s="57"/>
      <c r="G168" s="58">
        <f t="shared" si="37"/>
        <v>0</v>
      </c>
      <c r="H168" s="58"/>
      <c r="I168" s="57"/>
      <c r="J168" s="57"/>
      <c r="K168" s="57"/>
      <c r="L168" s="57"/>
      <c r="M168" s="58" t="str">
        <f t="shared" si="38"/>
        <v/>
      </c>
      <c r="N168" s="102"/>
    </row>
    <row r="169" spans="1:14">
      <c r="A169" s="97" t="str">
        <f t="shared" si="36"/>
        <v/>
      </c>
      <c r="B169" s="98" t="str">
        <f t="shared" si="35"/>
        <v/>
      </c>
      <c r="C169" s="99"/>
      <c r="D169" s="100"/>
      <c r="E169" s="100"/>
      <c r="F169" s="57"/>
      <c r="G169" s="58">
        <f t="shared" si="37"/>
        <v>0</v>
      </c>
      <c r="H169" s="58"/>
      <c r="I169" s="57"/>
      <c r="J169" s="57"/>
      <c r="K169" s="57"/>
      <c r="L169" s="57"/>
      <c r="M169" s="58" t="str">
        <f t="shared" si="38"/>
        <v/>
      </c>
      <c r="N169" s="102"/>
    </row>
    <row r="170" spans="1:14">
      <c r="A170" s="97" t="str">
        <f t="shared" si="36"/>
        <v/>
      </c>
      <c r="B170" s="98" t="str">
        <f t="shared" si="35"/>
        <v/>
      </c>
      <c r="C170" s="99"/>
      <c r="D170" s="100"/>
      <c r="E170" s="100"/>
      <c r="F170" s="57"/>
      <c r="G170" s="58">
        <f t="shared" si="37"/>
        <v>0</v>
      </c>
      <c r="H170" s="58"/>
      <c r="I170" s="57"/>
      <c r="J170" s="57"/>
      <c r="K170" s="57"/>
      <c r="L170" s="57"/>
      <c r="M170" s="58" t="str">
        <f t="shared" si="38"/>
        <v/>
      </c>
      <c r="N170" s="102"/>
    </row>
    <row r="171" spans="1:14">
      <c r="A171" s="97" t="str">
        <f t="shared" si="36"/>
        <v/>
      </c>
      <c r="B171" s="98" t="str">
        <f t="shared" si="35"/>
        <v/>
      </c>
      <c r="C171" s="99"/>
      <c r="D171" s="100"/>
      <c r="E171" s="100"/>
      <c r="F171" s="57"/>
      <c r="G171" s="58">
        <f t="shared" si="37"/>
        <v>0</v>
      </c>
      <c r="H171" s="58"/>
      <c r="I171" s="57"/>
      <c r="J171" s="57"/>
      <c r="K171" s="57"/>
      <c r="L171" s="57"/>
      <c r="M171" s="58" t="str">
        <f t="shared" si="38"/>
        <v/>
      </c>
      <c r="N171" s="102"/>
    </row>
    <row r="172" spans="1:14">
      <c r="A172" s="97" t="str">
        <f t="shared" si="36"/>
        <v/>
      </c>
      <c r="B172" s="98" t="str">
        <f t="shared" ref="B172:B235" si="39">IF(C172="","",MONTH(C172)&amp;"月")</f>
        <v/>
      </c>
      <c r="C172" s="99"/>
      <c r="D172" s="100"/>
      <c r="E172" s="100"/>
      <c r="F172" s="57"/>
      <c r="G172" s="58">
        <f t="shared" si="37"/>
        <v>0</v>
      </c>
      <c r="H172" s="58"/>
      <c r="I172" s="57"/>
      <c r="J172" s="57"/>
      <c r="K172" s="57"/>
      <c r="L172" s="57"/>
      <c r="M172" s="58" t="str">
        <f t="shared" si="38"/>
        <v/>
      </c>
      <c r="N172" s="102"/>
    </row>
    <row r="173" spans="1:14">
      <c r="A173" s="97" t="str">
        <f t="shared" ref="A173:A236" si="40">IF(C173="","",ROW()-42)</f>
        <v/>
      </c>
      <c r="B173" s="98" t="str">
        <f t="shared" si="39"/>
        <v/>
      </c>
      <c r="C173" s="99"/>
      <c r="D173" s="100"/>
      <c r="E173" s="100"/>
      <c r="F173" s="57"/>
      <c r="G173" s="58">
        <f t="shared" ref="G173:G236" si="41">IF(F173="",0,F173*$K$41)</f>
        <v>0</v>
      </c>
      <c r="H173" s="58"/>
      <c r="I173" s="57"/>
      <c r="J173" s="57"/>
      <c r="K173" s="57"/>
      <c r="L173" s="57"/>
      <c r="M173" s="58" t="str">
        <f t="shared" ref="M173:M236" si="42">IF(C173="","",ROUND(M172+G173-I173-J173-K173-L173-H173,2))</f>
        <v/>
      </c>
      <c r="N173" s="102"/>
    </row>
    <row r="174" spans="1:14">
      <c r="A174" s="97" t="str">
        <f t="shared" si="40"/>
        <v/>
      </c>
      <c r="B174" s="98" t="str">
        <f t="shared" si="39"/>
        <v/>
      </c>
      <c r="C174" s="99"/>
      <c r="D174" s="100"/>
      <c r="E174" s="100"/>
      <c r="F174" s="57"/>
      <c r="G174" s="58">
        <f t="shared" si="41"/>
        <v>0</v>
      </c>
      <c r="H174" s="58"/>
      <c r="I174" s="57"/>
      <c r="J174" s="57"/>
      <c r="K174" s="57"/>
      <c r="L174" s="57"/>
      <c r="M174" s="58" t="str">
        <f t="shared" si="42"/>
        <v/>
      </c>
      <c r="N174" s="102"/>
    </row>
    <row r="175" spans="1:14">
      <c r="A175" s="97" t="str">
        <f t="shared" si="40"/>
        <v/>
      </c>
      <c r="B175" s="98" t="str">
        <f t="shared" si="39"/>
        <v/>
      </c>
      <c r="C175" s="99"/>
      <c r="D175" s="100"/>
      <c r="E175" s="100"/>
      <c r="F175" s="57"/>
      <c r="G175" s="58">
        <f t="shared" si="41"/>
        <v>0</v>
      </c>
      <c r="H175" s="58"/>
      <c r="I175" s="57"/>
      <c r="J175" s="57"/>
      <c r="K175" s="57"/>
      <c r="L175" s="57"/>
      <c r="M175" s="58" t="str">
        <f t="shared" si="42"/>
        <v/>
      </c>
      <c r="N175" s="102"/>
    </row>
    <row r="176" spans="1:14">
      <c r="A176" s="97" t="str">
        <f t="shared" si="40"/>
        <v/>
      </c>
      <c r="B176" s="98" t="str">
        <f t="shared" si="39"/>
        <v/>
      </c>
      <c r="C176" s="99"/>
      <c r="D176" s="100"/>
      <c r="E176" s="100"/>
      <c r="F176" s="57"/>
      <c r="G176" s="58">
        <f t="shared" si="41"/>
        <v>0</v>
      </c>
      <c r="H176" s="58"/>
      <c r="I176" s="57"/>
      <c r="J176" s="57"/>
      <c r="K176" s="57"/>
      <c r="L176" s="57"/>
      <c r="M176" s="58" t="str">
        <f t="shared" si="42"/>
        <v/>
      </c>
      <c r="N176" s="102"/>
    </row>
    <row r="177" spans="1:14">
      <c r="A177" s="97" t="str">
        <f t="shared" si="40"/>
        <v/>
      </c>
      <c r="B177" s="98" t="str">
        <f t="shared" si="39"/>
        <v/>
      </c>
      <c r="C177" s="99"/>
      <c r="D177" s="100"/>
      <c r="E177" s="100"/>
      <c r="F177" s="57"/>
      <c r="G177" s="58">
        <f t="shared" si="41"/>
        <v>0</v>
      </c>
      <c r="H177" s="58"/>
      <c r="I177" s="57"/>
      <c r="J177" s="57"/>
      <c r="K177" s="57"/>
      <c r="L177" s="57"/>
      <c r="M177" s="58" t="str">
        <f t="shared" si="42"/>
        <v/>
      </c>
      <c r="N177" s="102"/>
    </row>
    <row r="178" spans="1:14">
      <c r="A178" s="97" t="str">
        <f t="shared" si="40"/>
        <v/>
      </c>
      <c r="B178" s="98" t="str">
        <f t="shared" si="39"/>
        <v/>
      </c>
      <c r="C178" s="99"/>
      <c r="D178" s="100"/>
      <c r="E178" s="100"/>
      <c r="F178" s="57"/>
      <c r="G178" s="58">
        <f t="shared" si="41"/>
        <v>0</v>
      </c>
      <c r="H178" s="58"/>
      <c r="I178" s="57"/>
      <c r="J178" s="57"/>
      <c r="K178" s="57"/>
      <c r="L178" s="57"/>
      <c r="M178" s="58" t="str">
        <f t="shared" si="42"/>
        <v/>
      </c>
      <c r="N178" s="102"/>
    </row>
    <row r="179" spans="1:14">
      <c r="A179" s="97" t="str">
        <f t="shared" si="40"/>
        <v/>
      </c>
      <c r="B179" s="98" t="str">
        <f t="shared" si="39"/>
        <v/>
      </c>
      <c r="C179" s="99"/>
      <c r="D179" s="100"/>
      <c r="E179" s="100"/>
      <c r="F179" s="57"/>
      <c r="G179" s="58">
        <f t="shared" si="41"/>
        <v>0</v>
      </c>
      <c r="H179" s="58"/>
      <c r="I179" s="57"/>
      <c r="J179" s="57"/>
      <c r="K179" s="57"/>
      <c r="L179" s="57"/>
      <c r="M179" s="58" t="str">
        <f t="shared" si="42"/>
        <v/>
      </c>
      <c r="N179" s="102"/>
    </row>
    <row r="180" spans="1:14">
      <c r="A180" s="97" t="str">
        <f t="shared" si="40"/>
        <v/>
      </c>
      <c r="B180" s="98" t="str">
        <f t="shared" si="39"/>
        <v/>
      </c>
      <c r="C180" s="99"/>
      <c r="D180" s="100"/>
      <c r="E180" s="100"/>
      <c r="F180" s="57"/>
      <c r="G180" s="58">
        <f t="shared" si="41"/>
        <v>0</v>
      </c>
      <c r="H180" s="58"/>
      <c r="I180" s="57"/>
      <c r="J180" s="57"/>
      <c r="K180" s="57"/>
      <c r="L180" s="57"/>
      <c r="M180" s="58" t="str">
        <f t="shared" si="42"/>
        <v/>
      </c>
      <c r="N180" s="102"/>
    </row>
    <row r="181" spans="1:14">
      <c r="A181" s="97" t="str">
        <f t="shared" si="40"/>
        <v/>
      </c>
      <c r="B181" s="98" t="str">
        <f t="shared" si="39"/>
        <v/>
      </c>
      <c r="C181" s="99"/>
      <c r="D181" s="100"/>
      <c r="E181" s="100"/>
      <c r="F181" s="57"/>
      <c r="G181" s="58">
        <f t="shared" si="41"/>
        <v>0</v>
      </c>
      <c r="H181" s="58"/>
      <c r="I181" s="57"/>
      <c r="J181" s="57"/>
      <c r="K181" s="57"/>
      <c r="L181" s="57"/>
      <c r="M181" s="58" t="str">
        <f t="shared" si="42"/>
        <v/>
      </c>
      <c r="N181" s="102"/>
    </row>
    <row r="182" spans="1:14">
      <c r="A182" s="97" t="str">
        <f t="shared" si="40"/>
        <v/>
      </c>
      <c r="B182" s="98" t="str">
        <f t="shared" si="39"/>
        <v/>
      </c>
      <c r="C182" s="99"/>
      <c r="D182" s="100"/>
      <c r="E182" s="100"/>
      <c r="F182" s="57"/>
      <c r="G182" s="58">
        <f t="shared" si="41"/>
        <v>0</v>
      </c>
      <c r="H182" s="58"/>
      <c r="I182" s="57"/>
      <c r="J182" s="57"/>
      <c r="K182" s="57"/>
      <c r="L182" s="57"/>
      <c r="M182" s="58" t="str">
        <f t="shared" si="42"/>
        <v/>
      </c>
      <c r="N182" s="102"/>
    </row>
    <row r="183" spans="1:14">
      <c r="A183" s="97" t="str">
        <f t="shared" si="40"/>
        <v/>
      </c>
      <c r="B183" s="98" t="str">
        <f t="shared" si="39"/>
        <v/>
      </c>
      <c r="C183" s="99"/>
      <c r="D183" s="100"/>
      <c r="E183" s="100"/>
      <c r="F183" s="57"/>
      <c r="G183" s="58">
        <f t="shared" si="41"/>
        <v>0</v>
      </c>
      <c r="H183" s="58"/>
      <c r="I183" s="57"/>
      <c r="J183" s="57"/>
      <c r="K183" s="57"/>
      <c r="L183" s="57"/>
      <c r="M183" s="58" t="str">
        <f t="shared" si="42"/>
        <v/>
      </c>
      <c r="N183" s="102"/>
    </row>
    <row r="184" spans="1:14">
      <c r="A184" s="97" t="str">
        <f t="shared" si="40"/>
        <v/>
      </c>
      <c r="B184" s="98" t="str">
        <f t="shared" si="39"/>
        <v/>
      </c>
      <c r="C184" s="99"/>
      <c r="D184" s="100"/>
      <c r="E184" s="100"/>
      <c r="F184" s="57"/>
      <c r="G184" s="58">
        <f t="shared" si="41"/>
        <v>0</v>
      </c>
      <c r="H184" s="58"/>
      <c r="I184" s="57"/>
      <c r="J184" s="57"/>
      <c r="K184" s="57"/>
      <c r="L184" s="57"/>
      <c r="M184" s="58" t="str">
        <f t="shared" si="42"/>
        <v/>
      </c>
      <c r="N184" s="102"/>
    </row>
    <row r="185" spans="1:14">
      <c r="A185" s="97" t="str">
        <f t="shared" si="40"/>
        <v/>
      </c>
      <c r="B185" s="98" t="str">
        <f t="shared" si="39"/>
        <v/>
      </c>
      <c r="C185" s="99"/>
      <c r="D185" s="100"/>
      <c r="E185" s="100"/>
      <c r="F185" s="57"/>
      <c r="G185" s="58">
        <f t="shared" si="41"/>
        <v>0</v>
      </c>
      <c r="H185" s="58"/>
      <c r="I185" s="57"/>
      <c r="J185" s="57"/>
      <c r="K185" s="57"/>
      <c r="L185" s="57"/>
      <c r="M185" s="58" t="str">
        <f t="shared" si="42"/>
        <v/>
      </c>
      <c r="N185" s="102"/>
    </row>
    <row r="186" spans="1:14">
      <c r="A186" s="97" t="str">
        <f t="shared" si="40"/>
        <v/>
      </c>
      <c r="B186" s="98" t="str">
        <f t="shared" si="39"/>
        <v/>
      </c>
      <c r="C186" s="99"/>
      <c r="D186" s="100"/>
      <c r="E186" s="100"/>
      <c r="F186" s="57"/>
      <c r="G186" s="58">
        <f t="shared" si="41"/>
        <v>0</v>
      </c>
      <c r="H186" s="58"/>
      <c r="I186" s="57"/>
      <c r="J186" s="57"/>
      <c r="K186" s="57"/>
      <c r="L186" s="57"/>
      <c r="M186" s="58" t="str">
        <f t="shared" si="42"/>
        <v/>
      </c>
      <c r="N186" s="102"/>
    </row>
    <row r="187" spans="1:14">
      <c r="A187" s="97" t="str">
        <f t="shared" si="40"/>
        <v/>
      </c>
      <c r="B187" s="98" t="str">
        <f t="shared" si="39"/>
        <v/>
      </c>
      <c r="C187" s="99"/>
      <c r="D187" s="100"/>
      <c r="E187" s="100"/>
      <c r="F187" s="57"/>
      <c r="G187" s="58">
        <f t="shared" si="41"/>
        <v>0</v>
      </c>
      <c r="H187" s="58"/>
      <c r="I187" s="57"/>
      <c r="J187" s="57"/>
      <c r="K187" s="57"/>
      <c r="L187" s="57"/>
      <c r="M187" s="58" t="str">
        <f t="shared" si="42"/>
        <v/>
      </c>
      <c r="N187" s="102"/>
    </row>
    <row r="188" spans="1:14">
      <c r="A188" s="97" t="str">
        <f t="shared" si="40"/>
        <v/>
      </c>
      <c r="B188" s="98" t="str">
        <f t="shared" si="39"/>
        <v/>
      </c>
      <c r="C188" s="99"/>
      <c r="D188" s="100"/>
      <c r="E188" s="100"/>
      <c r="F188" s="57"/>
      <c r="G188" s="58">
        <f t="shared" si="41"/>
        <v>0</v>
      </c>
      <c r="H188" s="58"/>
      <c r="I188" s="57"/>
      <c r="J188" s="57"/>
      <c r="K188" s="57"/>
      <c r="L188" s="57"/>
      <c r="M188" s="58" t="str">
        <f t="shared" si="42"/>
        <v/>
      </c>
      <c r="N188" s="102"/>
    </row>
    <row r="189" spans="1:14">
      <c r="A189" s="97" t="str">
        <f t="shared" si="40"/>
        <v/>
      </c>
      <c r="B189" s="98" t="str">
        <f t="shared" si="39"/>
        <v/>
      </c>
      <c r="C189" s="99"/>
      <c r="D189" s="100"/>
      <c r="E189" s="100"/>
      <c r="F189" s="57"/>
      <c r="G189" s="58">
        <f t="shared" si="41"/>
        <v>0</v>
      </c>
      <c r="H189" s="58"/>
      <c r="I189" s="57"/>
      <c r="J189" s="57"/>
      <c r="K189" s="57"/>
      <c r="L189" s="57"/>
      <c r="M189" s="58" t="str">
        <f t="shared" si="42"/>
        <v/>
      </c>
      <c r="N189" s="102"/>
    </row>
    <row r="190" spans="1:14">
      <c r="A190" s="97" t="str">
        <f t="shared" si="40"/>
        <v/>
      </c>
      <c r="B190" s="98" t="str">
        <f t="shared" si="39"/>
        <v/>
      </c>
      <c r="C190" s="99"/>
      <c r="D190" s="100"/>
      <c r="E190" s="100"/>
      <c r="F190" s="57"/>
      <c r="G190" s="58">
        <f t="shared" si="41"/>
        <v>0</v>
      </c>
      <c r="H190" s="58"/>
      <c r="I190" s="57"/>
      <c r="J190" s="57"/>
      <c r="K190" s="57"/>
      <c r="L190" s="57"/>
      <c r="M190" s="58" t="str">
        <f t="shared" si="42"/>
        <v/>
      </c>
      <c r="N190" s="102"/>
    </row>
    <row r="191" spans="1:14">
      <c r="A191" s="97" t="str">
        <f t="shared" si="40"/>
        <v/>
      </c>
      <c r="B191" s="98" t="str">
        <f t="shared" si="39"/>
        <v/>
      </c>
      <c r="C191" s="99"/>
      <c r="D191" s="100"/>
      <c r="E191" s="100"/>
      <c r="F191" s="57"/>
      <c r="G191" s="58">
        <f t="shared" si="41"/>
        <v>0</v>
      </c>
      <c r="H191" s="58"/>
      <c r="I191" s="57"/>
      <c r="J191" s="57"/>
      <c r="K191" s="57"/>
      <c r="L191" s="57"/>
      <c r="M191" s="58" t="str">
        <f t="shared" si="42"/>
        <v/>
      </c>
      <c r="N191" s="102"/>
    </row>
    <row r="192" spans="1:14">
      <c r="A192" s="97" t="str">
        <f t="shared" si="40"/>
        <v/>
      </c>
      <c r="B192" s="98" t="str">
        <f t="shared" si="39"/>
        <v/>
      </c>
      <c r="C192" s="99"/>
      <c r="D192" s="100"/>
      <c r="E192" s="100"/>
      <c r="F192" s="57"/>
      <c r="G192" s="58">
        <f t="shared" si="41"/>
        <v>0</v>
      </c>
      <c r="H192" s="58"/>
      <c r="I192" s="57"/>
      <c r="J192" s="57"/>
      <c r="K192" s="57"/>
      <c r="L192" s="57"/>
      <c r="M192" s="58" t="str">
        <f t="shared" si="42"/>
        <v/>
      </c>
      <c r="N192" s="102"/>
    </row>
    <row r="193" spans="1:14">
      <c r="A193" s="97" t="str">
        <f t="shared" si="40"/>
        <v/>
      </c>
      <c r="B193" s="98" t="str">
        <f t="shared" si="39"/>
        <v/>
      </c>
      <c r="C193" s="99"/>
      <c r="D193" s="100"/>
      <c r="E193" s="100"/>
      <c r="F193" s="57"/>
      <c r="G193" s="58">
        <f t="shared" si="41"/>
        <v>0</v>
      </c>
      <c r="H193" s="58"/>
      <c r="I193" s="57"/>
      <c r="J193" s="57"/>
      <c r="K193" s="57"/>
      <c r="L193" s="57"/>
      <c r="M193" s="58" t="str">
        <f t="shared" si="42"/>
        <v/>
      </c>
      <c r="N193" s="102"/>
    </row>
    <row r="194" spans="1:14">
      <c r="A194" s="97" t="str">
        <f t="shared" si="40"/>
        <v/>
      </c>
      <c r="B194" s="98" t="str">
        <f t="shared" si="39"/>
        <v/>
      </c>
      <c r="C194" s="99"/>
      <c r="D194" s="100"/>
      <c r="E194" s="100"/>
      <c r="F194" s="57"/>
      <c r="G194" s="58">
        <f t="shared" si="41"/>
        <v>0</v>
      </c>
      <c r="H194" s="58"/>
      <c r="I194" s="57"/>
      <c r="J194" s="57"/>
      <c r="K194" s="57"/>
      <c r="L194" s="57"/>
      <c r="M194" s="58" t="str">
        <f t="shared" si="42"/>
        <v/>
      </c>
      <c r="N194" s="102"/>
    </row>
    <row r="195" spans="1:14">
      <c r="A195" s="97" t="str">
        <f t="shared" si="40"/>
        <v/>
      </c>
      <c r="B195" s="98" t="str">
        <f t="shared" si="39"/>
        <v/>
      </c>
      <c r="C195" s="99"/>
      <c r="D195" s="100"/>
      <c r="E195" s="100"/>
      <c r="F195" s="57"/>
      <c r="G195" s="58">
        <f t="shared" si="41"/>
        <v>0</v>
      </c>
      <c r="H195" s="58"/>
      <c r="I195" s="57"/>
      <c r="J195" s="57"/>
      <c r="K195" s="57"/>
      <c r="L195" s="57"/>
      <c r="M195" s="58" t="str">
        <f t="shared" si="42"/>
        <v/>
      </c>
      <c r="N195" s="102"/>
    </row>
    <row r="196" spans="1:14">
      <c r="A196" s="97" t="str">
        <f t="shared" si="40"/>
        <v/>
      </c>
      <c r="B196" s="98" t="str">
        <f t="shared" si="39"/>
        <v/>
      </c>
      <c r="C196" s="99"/>
      <c r="D196" s="100"/>
      <c r="E196" s="100"/>
      <c r="F196" s="57"/>
      <c r="G196" s="58">
        <f t="shared" si="41"/>
        <v>0</v>
      </c>
      <c r="H196" s="58"/>
      <c r="I196" s="57"/>
      <c r="J196" s="57"/>
      <c r="K196" s="57"/>
      <c r="L196" s="57"/>
      <c r="M196" s="58" t="str">
        <f t="shared" si="42"/>
        <v/>
      </c>
      <c r="N196" s="102"/>
    </row>
    <row r="197" spans="1:14">
      <c r="A197" s="97" t="str">
        <f t="shared" si="40"/>
        <v/>
      </c>
      <c r="B197" s="98" t="str">
        <f t="shared" si="39"/>
        <v/>
      </c>
      <c r="C197" s="99"/>
      <c r="D197" s="100"/>
      <c r="E197" s="100"/>
      <c r="F197" s="57"/>
      <c r="G197" s="58">
        <f t="shared" si="41"/>
        <v>0</v>
      </c>
      <c r="H197" s="58"/>
      <c r="I197" s="57"/>
      <c r="J197" s="57"/>
      <c r="K197" s="57"/>
      <c r="L197" s="57"/>
      <c r="M197" s="58" t="str">
        <f t="shared" si="42"/>
        <v/>
      </c>
      <c r="N197" s="102"/>
    </row>
    <row r="198" spans="1:14">
      <c r="A198" s="97" t="str">
        <f t="shared" si="40"/>
        <v/>
      </c>
      <c r="B198" s="98" t="str">
        <f t="shared" si="39"/>
        <v/>
      </c>
      <c r="C198" s="99"/>
      <c r="D198" s="100"/>
      <c r="E198" s="100"/>
      <c r="F198" s="57"/>
      <c r="G198" s="58">
        <f t="shared" si="41"/>
        <v>0</v>
      </c>
      <c r="H198" s="58"/>
      <c r="I198" s="57"/>
      <c r="J198" s="57"/>
      <c r="K198" s="57"/>
      <c r="L198" s="57"/>
      <c r="M198" s="58" t="str">
        <f t="shared" si="42"/>
        <v/>
      </c>
      <c r="N198" s="102"/>
    </row>
    <row r="199" spans="1:14">
      <c r="A199" s="97" t="str">
        <f t="shared" si="40"/>
        <v/>
      </c>
      <c r="B199" s="98" t="str">
        <f t="shared" si="39"/>
        <v/>
      </c>
      <c r="C199" s="99"/>
      <c r="D199" s="100"/>
      <c r="E199" s="100"/>
      <c r="F199" s="57"/>
      <c r="G199" s="58">
        <f t="shared" si="41"/>
        <v>0</v>
      </c>
      <c r="H199" s="58"/>
      <c r="I199" s="57"/>
      <c r="J199" s="57"/>
      <c r="K199" s="57"/>
      <c r="L199" s="57"/>
      <c r="M199" s="58" t="str">
        <f t="shared" si="42"/>
        <v/>
      </c>
      <c r="N199" s="102"/>
    </row>
    <row r="200" spans="1:14">
      <c r="A200" s="97" t="str">
        <f t="shared" si="40"/>
        <v/>
      </c>
      <c r="B200" s="98" t="str">
        <f t="shared" si="39"/>
        <v/>
      </c>
      <c r="C200" s="99"/>
      <c r="D200" s="100"/>
      <c r="E200" s="100"/>
      <c r="F200" s="57"/>
      <c r="G200" s="58">
        <f t="shared" si="41"/>
        <v>0</v>
      </c>
      <c r="H200" s="58"/>
      <c r="I200" s="57"/>
      <c r="J200" s="57"/>
      <c r="K200" s="57"/>
      <c r="L200" s="57"/>
      <c r="M200" s="58" t="str">
        <f t="shared" si="42"/>
        <v/>
      </c>
      <c r="N200" s="102"/>
    </row>
    <row r="201" spans="1:14">
      <c r="A201" s="97" t="str">
        <f t="shared" si="40"/>
        <v/>
      </c>
      <c r="B201" s="98" t="str">
        <f t="shared" si="39"/>
        <v/>
      </c>
      <c r="C201" s="99"/>
      <c r="D201" s="100"/>
      <c r="E201" s="100"/>
      <c r="F201" s="57"/>
      <c r="G201" s="58">
        <f t="shared" si="41"/>
        <v>0</v>
      </c>
      <c r="H201" s="58"/>
      <c r="I201" s="57"/>
      <c r="J201" s="57"/>
      <c r="K201" s="57"/>
      <c r="L201" s="57"/>
      <c r="M201" s="58" t="str">
        <f t="shared" si="42"/>
        <v/>
      </c>
      <c r="N201" s="102"/>
    </row>
    <row r="202" spans="1:14">
      <c r="A202" s="97" t="str">
        <f t="shared" si="40"/>
        <v/>
      </c>
      <c r="B202" s="98" t="str">
        <f t="shared" si="39"/>
        <v/>
      </c>
      <c r="C202" s="99"/>
      <c r="D202" s="100"/>
      <c r="E202" s="100"/>
      <c r="F202" s="57"/>
      <c r="G202" s="58">
        <f t="shared" si="41"/>
        <v>0</v>
      </c>
      <c r="H202" s="58"/>
      <c r="I202" s="57"/>
      <c r="J202" s="57"/>
      <c r="K202" s="57"/>
      <c r="L202" s="57"/>
      <c r="M202" s="58" t="str">
        <f t="shared" si="42"/>
        <v/>
      </c>
      <c r="N202" s="102"/>
    </row>
    <row r="203" spans="1:14">
      <c r="A203" s="97" t="str">
        <f t="shared" si="40"/>
        <v/>
      </c>
      <c r="B203" s="98" t="str">
        <f t="shared" si="39"/>
        <v/>
      </c>
      <c r="C203" s="99"/>
      <c r="D203" s="100"/>
      <c r="E203" s="100"/>
      <c r="F203" s="57"/>
      <c r="G203" s="58">
        <f t="shared" si="41"/>
        <v>0</v>
      </c>
      <c r="H203" s="58"/>
      <c r="I203" s="57"/>
      <c r="J203" s="57"/>
      <c r="K203" s="57"/>
      <c r="L203" s="57"/>
      <c r="M203" s="58" t="str">
        <f t="shared" si="42"/>
        <v/>
      </c>
      <c r="N203" s="102"/>
    </row>
    <row r="204" spans="1:14">
      <c r="A204" s="97" t="str">
        <f t="shared" si="40"/>
        <v/>
      </c>
      <c r="B204" s="98" t="str">
        <f t="shared" si="39"/>
        <v/>
      </c>
      <c r="C204" s="99"/>
      <c r="D204" s="100"/>
      <c r="E204" s="100"/>
      <c r="F204" s="57"/>
      <c r="G204" s="58">
        <f t="shared" si="41"/>
        <v>0</v>
      </c>
      <c r="H204" s="58"/>
      <c r="I204" s="57"/>
      <c r="J204" s="57"/>
      <c r="K204" s="57"/>
      <c r="L204" s="57"/>
      <c r="M204" s="58" t="str">
        <f t="shared" si="42"/>
        <v/>
      </c>
      <c r="N204" s="102"/>
    </row>
    <row r="205" spans="1:14">
      <c r="A205" s="97" t="str">
        <f t="shared" si="40"/>
        <v/>
      </c>
      <c r="B205" s="98" t="str">
        <f t="shared" si="39"/>
        <v/>
      </c>
      <c r="C205" s="99"/>
      <c r="D205" s="100"/>
      <c r="E205" s="100"/>
      <c r="F205" s="57"/>
      <c r="G205" s="58">
        <f t="shared" si="41"/>
        <v>0</v>
      </c>
      <c r="H205" s="58"/>
      <c r="I205" s="57"/>
      <c r="J205" s="57"/>
      <c r="K205" s="57"/>
      <c r="L205" s="57"/>
      <c r="M205" s="58" t="str">
        <f t="shared" si="42"/>
        <v/>
      </c>
      <c r="N205" s="102"/>
    </row>
    <row r="206" spans="1:14">
      <c r="A206" s="97" t="str">
        <f t="shared" si="40"/>
        <v/>
      </c>
      <c r="B206" s="98" t="str">
        <f t="shared" si="39"/>
        <v/>
      </c>
      <c r="C206" s="99"/>
      <c r="D206" s="100"/>
      <c r="E206" s="100"/>
      <c r="F206" s="57"/>
      <c r="G206" s="58">
        <f t="shared" si="41"/>
        <v>0</v>
      </c>
      <c r="H206" s="58"/>
      <c r="I206" s="57"/>
      <c r="J206" s="57"/>
      <c r="K206" s="57"/>
      <c r="L206" s="57"/>
      <c r="M206" s="58" t="str">
        <f t="shared" si="42"/>
        <v/>
      </c>
      <c r="N206" s="102"/>
    </row>
    <row r="207" spans="1:14">
      <c r="A207" s="97" t="str">
        <f t="shared" si="40"/>
        <v/>
      </c>
      <c r="B207" s="98" t="str">
        <f t="shared" si="39"/>
        <v/>
      </c>
      <c r="C207" s="99"/>
      <c r="D207" s="100"/>
      <c r="E207" s="100"/>
      <c r="F207" s="57"/>
      <c r="G207" s="58">
        <f t="shared" si="41"/>
        <v>0</v>
      </c>
      <c r="H207" s="58"/>
      <c r="I207" s="57"/>
      <c r="J207" s="57"/>
      <c r="K207" s="57"/>
      <c r="L207" s="57"/>
      <c r="M207" s="58" t="str">
        <f t="shared" si="42"/>
        <v/>
      </c>
      <c r="N207" s="102"/>
    </row>
    <row r="208" spans="1:14">
      <c r="A208" s="97" t="str">
        <f t="shared" si="40"/>
        <v/>
      </c>
      <c r="B208" s="98" t="str">
        <f t="shared" si="39"/>
        <v/>
      </c>
      <c r="C208" s="99"/>
      <c r="D208" s="100"/>
      <c r="E208" s="100"/>
      <c r="F208" s="57"/>
      <c r="G208" s="58">
        <f t="shared" si="41"/>
        <v>0</v>
      </c>
      <c r="H208" s="58"/>
      <c r="I208" s="57"/>
      <c r="J208" s="57"/>
      <c r="K208" s="57"/>
      <c r="L208" s="57"/>
      <c r="M208" s="58" t="str">
        <f t="shared" si="42"/>
        <v/>
      </c>
      <c r="N208" s="102"/>
    </row>
    <row r="209" spans="1:14">
      <c r="A209" s="97" t="str">
        <f t="shared" si="40"/>
        <v/>
      </c>
      <c r="B209" s="98" t="str">
        <f t="shared" si="39"/>
        <v/>
      </c>
      <c r="C209" s="99"/>
      <c r="D209" s="100"/>
      <c r="E209" s="100"/>
      <c r="F209" s="57"/>
      <c r="G209" s="58">
        <f t="shared" si="41"/>
        <v>0</v>
      </c>
      <c r="H209" s="58"/>
      <c r="I209" s="57"/>
      <c r="J209" s="57"/>
      <c r="K209" s="57"/>
      <c r="L209" s="57"/>
      <c r="M209" s="58" t="str">
        <f t="shared" si="42"/>
        <v/>
      </c>
      <c r="N209" s="102"/>
    </row>
    <row r="210" spans="1:14">
      <c r="A210" s="97" t="str">
        <f t="shared" si="40"/>
        <v/>
      </c>
      <c r="B210" s="98" t="str">
        <f t="shared" si="39"/>
        <v/>
      </c>
      <c r="C210" s="99"/>
      <c r="D210" s="100"/>
      <c r="E210" s="100"/>
      <c r="F210" s="57"/>
      <c r="G210" s="58">
        <f t="shared" si="41"/>
        <v>0</v>
      </c>
      <c r="H210" s="58"/>
      <c r="I210" s="57"/>
      <c r="J210" s="57"/>
      <c r="K210" s="57"/>
      <c r="L210" s="57"/>
      <c r="M210" s="58" t="str">
        <f t="shared" si="42"/>
        <v/>
      </c>
      <c r="N210" s="102"/>
    </row>
    <row r="211" spans="1:14">
      <c r="A211" s="97" t="str">
        <f t="shared" si="40"/>
        <v/>
      </c>
      <c r="B211" s="98" t="str">
        <f t="shared" si="39"/>
        <v/>
      </c>
      <c r="C211" s="99"/>
      <c r="D211" s="100"/>
      <c r="E211" s="100"/>
      <c r="F211" s="57"/>
      <c r="G211" s="58">
        <f t="shared" si="41"/>
        <v>0</v>
      </c>
      <c r="H211" s="58"/>
      <c r="I211" s="57"/>
      <c r="J211" s="57"/>
      <c r="K211" s="57"/>
      <c r="L211" s="57"/>
      <c r="M211" s="58" t="str">
        <f t="shared" si="42"/>
        <v/>
      </c>
      <c r="N211" s="102"/>
    </row>
    <row r="212" spans="1:14">
      <c r="A212" s="97" t="str">
        <f t="shared" si="40"/>
        <v/>
      </c>
      <c r="B212" s="98" t="str">
        <f t="shared" si="39"/>
        <v/>
      </c>
      <c r="C212" s="99"/>
      <c r="D212" s="100"/>
      <c r="E212" s="100"/>
      <c r="F212" s="57"/>
      <c r="G212" s="58">
        <f t="shared" si="41"/>
        <v>0</v>
      </c>
      <c r="H212" s="58"/>
      <c r="I212" s="57"/>
      <c r="J212" s="57"/>
      <c r="K212" s="57"/>
      <c r="L212" s="57"/>
      <c r="M212" s="58" t="str">
        <f t="shared" si="42"/>
        <v/>
      </c>
      <c r="N212" s="102"/>
    </row>
    <row r="213" spans="1:14">
      <c r="A213" s="97" t="str">
        <f t="shared" si="40"/>
        <v/>
      </c>
      <c r="B213" s="98" t="str">
        <f t="shared" si="39"/>
        <v/>
      </c>
      <c r="C213" s="99"/>
      <c r="D213" s="100"/>
      <c r="E213" s="100"/>
      <c r="F213" s="57"/>
      <c r="G213" s="58">
        <f t="shared" si="41"/>
        <v>0</v>
      </c>
      <c r="H213" s="58"/>
      <c r="I213" s="57"/>
      <c r="J213" s="57"/>
      <c r="K213" s="57"/>
      <c r="L213" s="57"/>
      <c r="M213" s="58" t="str">
        <f t="shared" si="42"/>
        <v/>
      </c>
      <c r="N213" s="102"/>
    </row>
    <row r="214" spans="1:14">
      <c r="A214" s="97" t="str">
        <f t="shared" si="40"/>
        <v/>
      </c>
      <c r="B214" s="98" t="str">
        <f t="shared" si="39"/>
        <v/>
      </c>
      <c r="C214" s="99"/>
      <c r="D214" s="100"/>
      <c r="E214" s="100"/>
      <c r="F214" s="57"/>
      <c r="G214" s="58">
        <f t="shared" si="41"/>
        <v>0</v>
      </c>
      <c r="H214" s="58"/>
      <c r="I214" s="57"/>
      <c r="J214" s="57"/>
      <c r="K214" s="57"/>
      <c r="L214" s="57"/>
      <c r="M214" s="58" t="str">
        <f t="shared" si="42"/>
        <v/>
      </c>
      <c r="N214" s="102"/>
    </row>
    <row r="215" spans="1:14">
      <c r="A215" s="97" t="str">
        <f t="shared" si="40"/>
        <v/>
      </c>
      <c r="B215" s="98" t="str">
        <f t="shared" si="39"/>
        <v/>
      </c>
      <c r="C215" s="99"/>
      <c r="D215" s="100"/>
      <c r="E215" s="100"/>
      <c r="F215" s="57"/>
      <c r="G215" s="58">
        <f t="shared" si="41"/>
        <v>0</v>
      </c>
      <c r="H215" s="58"/>
      <c r="I215" s="57"/>
      <c r="J215" s="57"/>
      <c r="K215" s="57"/>
      <c r="L215" s="57"/>
      <c r="M215" s="58" t="str">
        <f t="shared" si="42"/>
        <v/>
      </c>
      <c r="N215" s="102"/>
    </row>
    <row r="216" spans="1:14">
      <c r="A216" s="97" t="str">
        <f t="shared" si="40"/>
        <v/>
      </c>
      <c r="B216" s="98" t="str">
        <f t="shared" si="39"/>
        <v/>
      </c>
      <c r="C216" s="99"/>
      <c r="D216" s="100"/>
      <c r="E216" s="100"/>
      <c r="F216" s="57"/>
      <c r="G216" s="58">
        <f t="shared" si="41"/>
        <v>0</v>
      </c>
      <c r="H216" s="58"/>
      <c r="I216" s="57"/>
      <c r="J216" s="57"/>
      <c r="K216" s="57"/>
      <c r="L216" s="57"/>
      <c r="M216" s="58" t="str">
        <f t="shared" si="42"/>
        <v/>
      </c>
      <c r="N216" s="102"/>
    </row>
    <row r="217" spans="1:14">
      <c r="A217" s="97" t="str">
        <f t="shared" si="40"/>
        <v/>
      </c>
      <c r="B217" s="98" t="str">
        <f t="shared" si="39"/>
        <v/>
      </c>
      <c r="C217" s="99"/>
      <c r="D217" s="100"/>
      <c r="E217" s="100"/>
      <c r="F217" s="57"/>
      <c r="G217" s="58">
        <f t="shared" si="41"/>
        <v>0</v>
      </c>
      <c r="H217" s="58"/>
      <c r="I217" s="57"/>
      <c r="J217" s="57"/>
      <c r="K217" s="57"/>
      <c r="L217" s="57"/>
      <c r="M217" s="58" t="str">
        <f t="shared" si="42"/>
        <v/>
      </c>
      <c r="N217" s="102"/>
    </row>
    <row r="218" spans="1:14">
      <c r="A218" s="97" t="str">
        <f t="shared" si="40"/>
        <v/>
      </c>
      <c r="B218" s="98" t="str">
        <f t="shared" si="39"/>
        <v/>
      </c>
      <c r="C218" s="99"/>
      <c r="D218" s="100"/>
      <c r="E218" s="100"/>
      <c r="F218" s="57"/>
      <c r="G218" s="58">
        <f t="shared" si="41"/>
        <v>0</v>
      </c>
      <c r="H218" s="58"/>
      <c r="I218" s="57"/>
      <c r="J218" s="57"/>
      <c r="K218" s="57"/>
      <c r="L218" s="57"/>
      <c r="M218" s="58" t="str">
        <f t="shared" si="42"/>
        <v/>
      </c>
      <c r="N218" s="102"/>
    </row>
    <row r="219" spans="1:14">
      <c r="A219" s="97" t="str">
        <f t="shared" si="40"/>
        <v/>
      </c>
      <c r="B219" s="98" t="str">
        <f t="shared" si="39"/>
        <v/>
      </c>
      <c r="C219" s="99"/>
      <c r="D219" s="100"/>
      <c r="E219" s="100"/>
      <c r="F219" s="57"/>
      <c r="G219" s="58">
        <f t="shared" si="41"/>
        <v>0</v>
      </c>
      <c r="H219" s="58"/>
      <c r="I219" s="57"/>
      <c r="J219" s="57"/>
      <c r="K219" s="57"/>
      <c r="L219" s="57"/>
      <c r="M219" s="58" t="str">
        <f t="shared" si="42"/>
        <v/>
      </c>
      <c r="N219" s="102"/>
    </row>
    <row r="220" spans="1:14">
      <c r="A220" s="97" t="str">
        <f t="shared" si="40"/>
        <v/>
      </c>
      <c r="B220" s="98" t="str">
        <f t="shared" si="39"/>
        <v/>
      </c>
      <c r="C220" s="99"/>
      <c r="D220" s="100"/>
      <c r="E220" s="100"/>
      <c r="F220" s="57"/>
      <c r="G220" s="58">
        <f t="shared" si="41"/>
        <v>0</v>
      </c>
      <c r="H220" s="58"/>
      <c r="I220" s="57"/>
      <c r="J220" s="57"/>
      <c r="K220" s="57"/>
      <c r="L220" s="57"/>
      <c r="M220" s="58" t="str">
        <f t="shared" si="42"/>
        <v/>
      </c>
      <c r="N220" s="102"/>
    </row>
    <row r="221" spans="1:14">
      <c r="A221" s="97" t="str">
        <f t="shared" si="40"/>
        <v/>
      </c>
      <c r="B221" s="98" t="str">
        <f t="shared" si="39"/>
        <v/>
      </c>
      <c r="C221" s="99"/>
      <c r="D221" s="100"/>
      <c r="E221" s="100"/>
      <c r="F221" s="57"/>
      <c r="G221" s="58">
        <f t="shared" si="41"/>
        <v>0</v>
      </c>
      <c r="H221" s="58"/>
      <c r="I221" s="57"/>
      <c r="J221" s="57"/>
      <c r="K221" s="57"/>
      <c r="L221" s="57"/>
      <c r="M221" s="58" t="str">
        <f t="shared" si="42"/>
        <v/>
      </c>
      <c r="N221" s="102"/>
    </row>
    <row r="222" spans="1:14">
      <c r="A222" s="97" t="str">
        <f t="shared" si="40"/>
        <v/>
      </c>
      <c r="B222" s="98" t="str">
        <f t="shared" si="39"/>
        <v/>
      </c>
      <c r="C222" s="99"/>
      <c r="D222" s="100"/>
      <c r="E222" s="100"/>
      <c r="F222" s="57"/>
      <c r="G222" s="58">
        <f t="shared" si="41"/>
        <v>0</v>
      </c>
      <c r="H222" s="58"/>
      <c r="I222" s="57"/>
      <c r="J222" s="57"/>
      <c r="K222" s="57"/>
      <c r="L222" s="57"/>
      <c r="M222" s="58" t="str">
        <f t="shared" si="42"/>
        <v/>
      </c>
      <c r="N222" s="102"/>
    </row>
    <row r="223" spans="1:14">
      <c r="A223" s="97" t="str">
        <f t="shared" si="40"/>
        <v/>
      </c>
      <c r="B223" s="98" t="str">
        <f t="shared" si="39"/>
        <v/>
      </c>
      <c r="C223" s="99"/>
      <c r="D223" s="100"/>
      <c r="E223" s="100"/>
      <c r="F223" s="57"/>
      <c r="G223" s="58">
        <f t="shared" si="41"/>
        <v>0</v>
      </c>
      <c r="H223" s="58"/>
      <c r="I223" s="57"/>
      <c r="J223" s="57"/>
      <c r="K223" s="57"/>
      <c r="L223" s="57"/>
      <c r="M223" s="58" t="str">
        <f t="shared" si="42"/>
        <v/>
      </c>
      <c r="N223" s="102"/>
    </row>
    <row r="224" spans="1:14">
      <c r="A224" s="97" t="str">
        <f t="shared" si="40"/>
        <v/>
      </c>
      <c r="B224" s="98" t="str">
        <f t="shared" si="39"/>
        <v/>
      </c>
      <c r="C224" s="99"/>
      <c r="D224" s="100"/>
      <c r="E224" s="100"/>
      <c r="F224" s="57"/>
      <c r="G224" s="58">
        <f t="shared" si="41"/>
        <v>0</v>
      </c>
      <c r="H224" s="58"/>
      <c r="I224" s="57"/>
      <c r="J224" s="57"/>
      <c r="K224" s="57"/>
      <c r="L224" s="57"/>
      <c r="M224" s="58" t="str">
        <f t="shared" si="42"/>
        <v/>
      </c>
      <c r="N224" s="102"/>
    </row>
    <row r="225" spans="1:14">
      <c r="A225" s="97" t="str">
        <f t="shared" si="40"/>
        <v/>
      </c>
      <c r="B225" s="98" t="str">
        <f t="shared" si="39"/>
        <v/>
      </c>
      <c r="C225" s="99"/>
      <c r="D225" s="100"/>
      <c r="E225" s="100"/>
      <c r="F225" s="57"/>
      <c r="G225" s="58">
        <f t="shared" si="41"/>
        <v>0</v>
      </c>
      <c r="H225" s="58"/>
      <c r="I225" s="57"/>
      <c r="J225" s="57"/>
      <c r="K225" s="57"/>
      <c r="L225" s="57"/>
      <c r="M225" s="58" t="str">
        <f t="shared" si="42"/>
        <v/>
      </c>
      <c r="N225" s="102"/>
    </row>
    <row r="226" spans="1:14">
      <c r="A226" s="97" t="str">
        <f t="shared" si="40"/>
        <v/>
      </c>
      <c r="B226" s="98" t="str">
        <f t="shared" si="39"/>
        <v/>
      </c>
      <c r="C226" s="99"/>
      <c r="D226" s="100"/>
      <c r="E226" s="100"/>
      <c r="F226" s="57"/>
      <c r="G226" s="58">
        <f t="shared" si="41"/>
        <v>0</v>
      </c>
      <c r="H226" s="58"/>
      <c r="I226" s="57"/>
      <c r="J226" s="57"/>
      <c r="K226" s="57"/>
      <c r="L226" s="57"/>
      <c r="M226" s="58" t="str">
        <f t="shared" si="42"/>
        <v/>
      </c>
      <c r="N226" s="102"/>
    </row>
    <row r="227" spans="1:14">
      <c r="A227" s="97" t="str">
        <f t="shared" si="40"/>
        <v/>
      </c>
      <c r="B227" s="98" t="str">
        <f t="shared" si="39"/>
        <v/>
      </c>
      <c r="C227" s="99"/>
      <c r="D227" s="100"/>
      <c r="E227" s="100"/>
      <c r="F227" s="57"/>
      <c r="G227" s="58">
        <f t="shared" si="41"/>
        <v>0</v>
      </c>
      <c r="H227" s="58"/>
      <c r="I227" s="57"/>
      <c r="J227" s="57"/>
      <c r="K227" s="57"/>
      <c r="L227" s="57"/>
      <c r="M227" s="58" t="str">
        <f t="shared" si="42"/>
        <v/>
      </c>
      <c r="N227" s="102"/>
    </row>
    <row r="228" spans="1:14">
      <c r="A228" s="97" t="str">
        <f t="shared" si="40"/>
        <v/>
      </c>
      <c r="B228" s="98" t="str">
        <f t="shared" si="39"/>
        <v/>
      </c>
      <c r="C228" s="99"/>
      <c r="D228" s="100"/>
      <c r="E228" s="100"/>
      <c r="F228" s="57"/>
      <c r="G228" s="58">
        <f t="shared" si="41"/>
        <v>0</v>
      </c>
      <c r="H228" s="58"/>
      <c r="I228" s="57"/>
      <c r="J228" s="57"/>
      <c r="K228" s="57"/>
      <c r="L228" s="57"/>
      <c r="M228" s="58" t="str">
        <f t="shared" si="42"/>
        <v/>
      </c>
      <c r="N228" s="102"/>
    </row>
    <row r="229" spans="1:14">
      <c r="A229" s="97" t="str">
        <f t="shared" si="40"/>
        <v/>
      </c>
      <c r="B229" s="98" t="str">
        <f t="shared" si="39"/>
        <v/>
      </c>
      <c r="C229" s="99"/>
      <c r="D229" s="100"/>
      <c r="E229" s="100"/>
      <c r="F229" s="57"/>
      <c r="G229" s="58">
        <f t="shared" si="41"/>
        <v>0</v>
      </c>
      <c r="H229" s="58"/>
      <c r="I229" s="57"/>
      <c r="J229" s="57"/>
      <c r="K229" s="57"/>
      <c r="L229" s="57"/>
      <c r="M229" s="58" t="str">
        <f t="shared" si="42"/>
        <v/>
      </c>
      <c r="N229" s="102"/>
    </row>
    <row r="230" spans="1:14">
      <c r="A230" s="97" t="str">
        <f t="shared" si="40"/>
        <v/>
      </c>
      <c r="B230" s="98" t="str">
        <f t="shared" si="39"/>
        <v/>
      </c>
      <c r="C230" s="99"/>
      <c r="D230" s="100"/>
      <c r="E230" s="100"/>
      <c r="F230" s="57"/>
      <c r="G230" s="58">
        <f t="shared" si="41"/>
        <v>0</v>
      </c>
      <c r="H230" s="58"/>
      <c r="I230" s="57"/>
      <c r="J230" s="57"/>
      <c r="K230" s="57"/>
      <c r="L230" s="57"/>
      <c r="M230" s="58" t="str">
        <f t="shared" si="42"/>
        <v/>
      </c>
      <c r="N230" s="102"/>
    </row>
    <row r="231" spans="1:14">
      <c r="A231" s="97" t="str">
        <f t="shared" si="40"/>
        <v/>
      </c>
      <c r="B231" s="98" t="str">
        <f t="shared" si="39"/>
        <v/>
      </c>
      <c r="C231" s="99"/>
      <c r="D231" s="100"/>
      <c r="E231" s="100"/>
      <c r="F231" s="57"/>
      <c r="G231" s="58">
        <f t="shared" si="41"/>
        <v>0</v>
      </c>
      <c r="H231" s="58"/>
      <c r="I231" s="57"/>
      <c r="J231" s="57"/>
      <c r="K231" s="57"/>
      <c r="L231" s="57"/>
      <c r="M231" s="58" t="str">
        <f t="shared" si="42"/>
        <v/>
      </c>
      <c r="N231" s="102"/>
    </row>
    <row r="232" spans="1:14">
      <c r="A232" s="97" t="str">
        <f t="shared" si="40"/>
        <v/>
      </c>
      <c r="B232" s="98" t="str">
        <f t="shared" si="39"/>
        <v/>
      </c>
      <c r="C232" s="99"/>
      <c r="D232" s="100"/>
      <c r="E232" s="100"/>
      <c r="F232" s="57"/>
      <c r="G232" s="58">
        <f t="shared" si="41"/>
        <v>0</v>
      </c>
      <c r="H232" s="58"/>
      <c r="I232" s="57"/>
      <c r="J232" s="57"/>
      <c r="K232" s="57"/>
      <c r="L232" s="57"/>
      <c r="M232" s="58" t="str">
        <f t="shared" si="42"/>
        <v/>
      </c>
      <c r="N232" s="102"/>
    </row>
    <row r="233" spans="1:14">
      <c r="A233" s="97" t="str">
        <f t="shared" si="40"/>
        <v/>
      </c>
      <c r="B233" s="98" t="str">
        <f t="shared" si="39"/>
        <v/>
      </c>
      <c r="C233" s="99"/>
      <c r="D233" s="100"/>
      <c r="E233" s="100"/>
      <c r="F233" s="57"/>
      <c r="G233" s="58">
        <f t="shared" si="41"/>
        <v>0</v>
      </c>
      <c r="H233" s="58"/>
      <c r="I233" s="57"/>
      <c r="J233" s="57"/>
      <c r="K233" s="57"/>
      <c r="L233" s="57"/>
      <c r="M233" s="58" t="str">
        <f t="shared" si="42"/>
        <v/>
      </c>
      <c r="N233" s="102"/>
    </row>
    <row r="234" spans="1:14">
      <c r="A234" s="97" t="str">
        <f t="shared" si="40"/>
        <v/>
      </c>
      <c r="B234" s="98" t="str">
        <f t="shared" si="39"/>
        <v/>
      </c>
      <c r="C234" s="99"/>
      <c r="D234" s="100"/>
      <c r="E234" s="100"/>
      <c r="F234" s="57"/>
      <c r="G234" s="58">
        <f t="shared" si="41"/>
        <v>0</v>
      </c>
      <c r="H234" s="58"/>
      <c r="I234" s="57"/>
      <c r="J234" s="57"/>
      <c r="K234" s="57"/>
      <c r="L234" s="57"/>
      <c r="M234" s="58" t="str">
        <f t="shared" si="42"/>
        <v/>
      </c>
      <c r="N234" s="102"/>
    </row>
    <row r="235" spans="1:14">
      <c r="A235" s="97" t="str">
        <f t="shared" si="40"/>
        <v/>
      </c>
      <c r="B235" s="98" t="str">
        <f t="shared" si="39"/>
        <v/>
      </c>
      <c r="C235" s="99"/>
      <c r="D235" s="100"/>
      <c r="E235" s="100"/>
      <c r="F235" s="57"/>
      <c r="G235" s="58">
        <f t="shared" si="41"/>
        <v>0</v>
      </c>
      <c r="H235" s="58"/>
      <c r="I235" s="57"/>
      <c r="J235" s="57"/>
      <c r="K235" s="57"/>
      <c r="L235" s="57"/>
      <c r="M235" s="58" t="str">
        <f t="shared" si="42"/>
        <v/>
      </c>
      <c r="N235" s="102"/>
    </row>
    <row r="236" spans="1:14">
      <c r="A236" s="97" t="str">
        <f t="shared" si="40"/>
        <v/>
      </c>
      <c r="B236" s="98" t="str">
        <f t="shared" ref="B236:B299" si="43">IF(C236="","",MONTH(C236)&amp;"月")</f>
        <v/>
      </c>
      <c r="C236" s="99"/>
      <c r="D236" s="100"/>
      <c r="E236" s="100"/>
      <c r="F236" s="57"/>
      <c r="G236" s="58">
        <f t="shared" si="41"/>
        <v>0</v>
      </c>
      <c r="H236" s="58"/>
      <c r="I236" s="57"/>
      <c r="J236" s="57"/>
      <c r="K236" s="57"/>
      <c r="L236" s="57"/>
      <c r="M236" s="58" t="str">
        <f t="shared" si="42"/>
        <v/>
      </c>
      <c r="N236" s="102"/>
    </row>
    <row r="237" spans="1:14">
      <c r="A237" s="97" t="str">
        <f t="shared" ref="A237:A300" si="44">IF(C237="","",ROW()-42)</f>
        <v/>
      </c>
      <c r="B237" s="98" t="str">
        <f t="shared" si="43"/>
        <v/>
      </c>
      <c r="C237" s="99"/>
      <c r="D237" s="100"/>
      <c r="E237" s="100"/>
      <c r="F237" s="57"/>
      <c r="G237" s="58">
        <f t="shared" ref="G237:G300" si="45">IF(F237="",0,F237*$K$41)</f>
        <v>0</v>
      </c>
      <c r="H237" s="58"/>
      <c r="I237" s="57"/>
      <c r="J237" s="57"/>
      <c r="K237" s="57"/>
      <c r="L237" s="57"/>
      <c r="M237" s="58" t="str">
        <f t="shared" ref="M237:M300" si="46">IF(C237="","",ROUND(M236+G237-I237-J237-K237-L237-H237,2))</f>
        <v/>
      </c>
      <c r="N237" s="102"/>
    </row>
    <row r="238" spans="1:14">
      <c r="A238" s="97" t="str">
        <f t="shared" si="44"/>
        <v/>
      </c>
      <c r="B238" s="98" t="str">
        <f t="shared" si="43"/>
        <v/>
      </c>
      <c r="C238" s="99"/>
      <c r="D238" s="100"/>
      <c r="E238" s="100"/>
      <c r="F238" s="57"/>
      <c r="G238" s="58">
        <f t="shared" si="45"/>
        <v>0</v>
      </c>
      <c r="H238" s="58"/>
      <c r="I238" s="57"/>
      <c r="J238" s="57"/>
      <c r="K238" s="57"/>
      <c r="L238" s="57"/>
      <c r="M238" s="58" t="str">
        <f t="shared" si="46"/>
        <v/>
      </c>
      <c r="N238" s="102"/>
    </row>
    <row r="239" spans="1:14">
      <c r="A239" s="97" t="str">
        <f t="shared" si="44"/>
        <v/>
      </c>
      <c r="B239" s="98" t="str">
        <f t="shared" si="43"/>
        <v/>
      </c>
      <c r="C239" s="99"/>
      <c r="D239" s="100"/>
      <c r="E239" s="100"/>
      <c r="F239" s="57"/>
      <c r="G239" s="58">
        <f t="shared" si="45"/>
        <v>0</v>
      </c>
      <c r="H239" s="58"/>
      <c r="I239" s="57"/>
      <c r="J239" s="57"/>
      <c r="K239" s="57"/>
      <c r="L239" s="57"/>
      <c r="M239" s="58" t="str">
        <f t="shared" si="46"/>
        <v/>
      </c>
      <c r="N239" s="102"/>
    </row>
    <row r="240" spans="1:14">
      <c r="A240" s="97" t="str">
        <f t="shared" si="44"/>
        <v/>
      </c>
      <c r="B240" s="98" t="str">
        <f t="shared" si="43"/>
        <v/>
      </c>
      <c r="C240" s="99"/>
      <c r="D240" s="100"/>
      <c r="E240" s="100"/>
      <c r="F240" s="57"/>
      <c r="G240" s="58">
        <f t="shared" si="45"/>
        <v>0</v>
      </c>
      <c r="H240" s="58"/>
      <c r="I240" s="57"/>
      <c r="J240" s="57"/>
      <c r="K240" s="57"/>
      <c r="L240" s="57"/>
      <c r="M240" s="58" t="str">
        <f t="shared" si="46"/>
        <v/>
      </c>
      <c r="N240" s="102"/>
    </row>
    <row r="241" spans="1:14">
      <c r="A241" s="97" t="str">
        <f t="shared" si="44"/>
        <v/>
      </c>
      <c r="B241" s="98" t="str">
        <f t="shared" si="43"/>
        <v/>
      </c>
      <c r="C241" s="99"/>
      <c r="D241" s="100"/>
      <c r="E241" s="100"/>
      <c r="F241" s="57"/>
      <c r="G241" s="58">
        <f t="shared" si="45"/>
        <v>0</v>
      </c>
      <c r="H241" s="58"/>
      <c r="I241" s="57"/>
      <c r="J241" s="57"/>
      <c r="K241" s="57"/>
      <c r="L241" s="57"/>
      <c r="M241" s="58" t="str">
        <f t="shared" si="46"/>
        <v/>
      </c>
      <c r="N241" s="102"/>
    </row>
    <row r="242" spans="1:14">
      <c r="A242" s="97" t="str">
        <f t="shared" si="44"/>
        <v/>
      </c>
      <c r="B242" s="98" t="str">
        <f t="shared" si="43"/>
        <v/>
      </c>
      <c r="C242" s="99"/>
      <c r="D242" s="100"/>
      <c r="E242" s="100"/>
      <c r="F242" s="57"/>
      <c r="G242" s="58">
        <f t="shared" si="45"/>
        <v>0</v>
      </c>
      <c r="H242" s="58"/>
      <c r="I242" s="57"/>
      <c r="J242" s="57"/>
      <c r="K242" s="57"/>
      <c r="L242" s="57"/>
      <c r="M242" s="58" t="str">
        <f t="shared" si="46"/>
        <v/>
      </c>
      <c r="N242" s="102"/>
    </row>
    <row r="243" spans="1:14">
      <c r="A243" s="97" t="str">
        <f t="shared" si="44"/>
        <v/>
      </c>
      <c r="B243" s="98" t="str">
        <f t="shared" si="43"/>
        <v/>
      </c>
      <c r="C243" s="99"/>
      <c r="D243" s="100"/>
      <c r="E243" s="100"/>
      <c r="F243" s="57"/>
      <c r="G243" s="58">
        <f t="shared" si="45"/>
        <v>0</v>
      </c>
      <c r="H243" s="58"/>
      <c r="I243" s="57"/>
      <c r="J243" s="57"/>
      <c r="K243" s="57"/>
      <c r="L243" s="57"/>
      <c r="M243" s="58" t="str">
        <f t="shared" si="46"/>
        <v/>
      </c>
      <c r="N243" s="102"/>
    </row>
    <row r="244" spans="1:14">
      <c r="A244" s="97" t="str">
        <f t="shared" si="44"/>
        <v/>
      </c>
      <c r="B244" s="98" t="str">
        <f t="shared" si="43"/>
        <v/>
      </c>
      <c r="C244" s="99"/>
      <c r="D244" s="100"/>
      <c r="E244" s="100"/>
      <c r="F244" s="57"/>
      <c r="G244" s="58">
        <f t="shared" si="45"/>
        <v>0</v>
      </c>
      <c r="H244" s="58"/>
      <c r="I244" s="57"/>
      <c r="J244" s="57"/>
      <c r="K244" s="57"/>
      <c r="L244" s="57"/>
      <c r="M244" s="58" t="str">
        <f t="shared" si="46"/>
        <v/>
      </c>
      <c r="N244" s="102"/>
    </row>
    <row r="245" spans="1:14">
      <c r="A245" s="97" t="str">
        <f t="shared" si="44"/>
        <v/>
      </c>
      <c r="B245" s="98" t="str">
        <f t="shared" si="43"/>
        <v/>
      </c>
      <c r="C245" s="99"/>
      <c r="D245" s="100"/>
      <c r="E245" s="100"/>
      <c r="F245" s="57"/>
      <c r="G245" s="58">
        <f t="shared" si="45"/>
        <v>0</v>
      </c>
      <c r="H245" s="58"/>
      <c r="I245" s="57"/>
      <c r="J245" s="57"/>
      <c r="K245" s="57"/>
      <c r="L245" s="57"/>
      <c r="M245" s="58" t="str">
        <f t="shared" si="46"/>
        <v/>
      </c>
      <c r="N245" s="102"/>
    </row>
    <row r="246" spans="1:14">
      <c r="A246" s="97" t="str">
        <f t="shared" si="44"/>
        <v/>
      </c>
      <c r="B246" s="98" t="str">
        <f t="shared" si="43"/>
        <v/>
      </c>
      <c r="C246" s="99"/>
      <c r="D246" s="100"/>
      <c r="E246" s="100"/>
      <c r="F246" s="57"/>
      <c r="G246" s="58">
        <f t="shared" si="45"/>
        <v>0</v>
      </c>
      <c r="H246" s="58"/>
      <c r="I246" s="57"/>
      <c r="J246" s="57"/>
      <c r="K246" s="57"/>
      <c r="L246" s="57"/>
      <c r="M246" s="58" t="str">
        <f t="shared" si="46"/>
        <v/>
      </c>
      <c r="N246" s="102"/>
    </row>
    <row r="247" spans="1:14">
      <c r="A247" s="97" t="str">
        <f t="shared" si="44"/>
        <v/>
      </c>
      <c r="B247" s="98" t="str">
        <f t="shared" si="43"/>
        <v/>
      </c>
      <c r="C247" s="99"/>
      <c r="D247" s="100"/>
      <c r="E247" s="100"/>
      <c r="F247" s="57"/>
      <c r="G247" s="58">
        <f t="shared" si="45"/>
        <v>0</v>
      </c>
      <c r="H247" s="58"/>
      <c r="I247" s="57"/>
      <c r="J247" s="57"/>
      <c r="K247" s="57"/>
      <c r="L247" s="57"/>
      <c r="M247" s="58" t="str">
        <f t="shared" si="46"/>
        <v/>
      </c>
      <c r="N247" s="102"/>
    </row>
    <row r="248" spans="1:14">
      <c r="A248" s="97" t="str">
        <f t="shared" si="44"/>
        <v/>
      </c>
      <c r="B248" s="98" t="str">
        <f t="shared" si="43"/>
        <v/>
      </c>
      <c r="C248" s="99"/>
      <c r="D248" s="100"/>
      <c r="E248" s="100"/>
      <c r="F248" s="57"/>
      <c r="G248" s="58">
        <f t="shared" si="45"/>
        <v>0</v>
      </c>
      <c r="H248" s="58"/>
      <c r="I248" s="57"/>
      <c r="J248" s="57"/>
      <c r="K248" s="57"/>
      <c r="L248" s="57"/>
      <c r="M248" s="58" t="str">
        <f t="shared" si="46"/>
        <v/>
      </c>
      <c r="N248" s="102"/>
    </row>
    <row r="249" spans="1:14">
      <c r="A249" s="97" t="str">
        <f t="shared" si="44"/>
        <v/>
      </c>
      <c r="B249" s="98" t="str">
        <f t="shared" si="43"/>
        <v/>
      </c>
      <c r="C249" s="99"/>
      <c r="D249" s="100"/>
      <c r="E249" s="100"/>
      <c r="F249" s="57"/>
      <c r="G249" s="58">
        <f t="shared" si="45"/>
        <v>0</v>
      </c>
      <c r="H249" s="58"/>
      <c r="I249" s="57"/>
      <c r="J249" s="57"/>
      <c r="K249" s="57"/>
      <c r="L249" s="57"/>
      <c r="M249" s="58" t="str">
        <f t="shared" si="46"/>
        <v/>
      </c>
      <c r="N249" s="102"/>
    </row>
    <row r="250" spans="1:14">
      <c r="A250" s="97" t="str">
        <f t="shared" si="44"/>
        <v/>
      </c>
      <c r="B250" s="98" t="str">
        <f t="shared" si="43"/>
        <v/>
      </c>
      <c r="C250" s="99"/>
      <c r="D250" s="100"/>
      <c r="E250" s="100"/>
      <c r="F250" s="57"/>
      <c r="G250" s="58">
        <f t="shared" si="45"/>
        <v>0</v>
      </c>
      <c r="H250" s="58"/>
      <c r="I250" s="57"/>
      <c r="J250" s="57"/>
      <c r="K250" s="57"/>
      <c r="L250" s="57"/>
      <c r="M250" s="58" t="str">
        <f t="shared" si="46"/>
        <v/>
      </c>
      <c r="N250" s="102"/>
    </row>
    <row r="251" spans="1:14">
      <c r="A251" s="97" t="str">
        <f t="shared" si="44"/>
        <v/>
      </c>
      <c r="B251" s="98" t="str">
        <f t="shared" si="43"/>
        <v/>
      </c>
      <c r="C251" s="99"/>
      <c r="D251" s="100"/>
      <c r="E251" s="100"/>
      <c r="F251" s="57"/>
      <c r="G251" s="58">
        <f t="shared" si="45"/>
        <v>0</v>
      </c>
      <c r="H251" s="58"/>
      <c r="I251" s="57"/>
      <c r="J251" s="57"/>
      <c r="K251" s="57"/>
      <c r="L251" s="57"/>
      <c r="M251" s="58" t="str">
        <f t="shared" si="46"/>
        <v/>
      </c>
      <c r="N251" s="102"/>
    </row>
    <row r="252" spans="1:14">
      <c r="A252" s="97" t="str">
        <f t="shared" si="44"/>
        <v/>
      </c>
      <c r="B252" s="98" t="str">
        <f t="shared" si="43"/>
        <v/>
      </c>
      <c r="C252" s="99"/>
      <c r="D252" s="100"/>
      <c r="E252" s="100"/>
      <c r="F252" s="57"/>
      <c r="G252" s="58">
        <f t="shared" si="45"/>
        <v>0</v>
      </c>
      <c r="H252" s="58"/>
      <c r="I252" s="57"/>
      <c r="J252" s="57"/>
      <c r="K252" s="57"/>
      <c r="L252" s="57"/>
      <c r="M252" s="58" t="str">
        <f t="shared" si="46"/>
        <v/>
      </c>
      <c r="N252" s="102"/>
    </row>
    <row r="253" spans="1:14">
      <c r="A253" s="97" t="str">
        <f t="shared" si="44"/>
        <v/>
      </c>
      <c r="B253" s="98" t="str">
        <f t="shared" si="43"/>
        <v/>
      </c>
      <c r="C253" s="99"/>
      <c r="D253" s="100"/>
      <c r="E253" s="100"/>
      <c r="F253" s="57"/>
      <c r="G253" s="58">
        <f t="shared" si="45"/>
        <v>0</v>
      </c>
      <c r="H253" s="58"/>
      <c r="I253" s="57"/>
      <c r="J253" s="57"/>
      <c r="K253" s="57"/>
      <c r="L253" s="57"/>
      <c r="M253" s="58" t="str">
        <f t="shared" si="46"/>
        <v/>
      </c>
      <c r="N253" s="102"/>
    </row>
    <row r="254" spans="1:14">
      <c r="A254" s="97" t="str">
        <f t="shared" si="44"/>
        <v/>
      </c>
      <c r="B254" s="98" t="str">
        <f t="shared" si="43"/>
        <v/>
      </c>
      <c r="C254" s="99"/>
      <c r="D254" s="100"/>
      <c r="E254" s="100"/>
      <c r="F254" s="57"/>
      <c r="G254" s="58">
        <f t="shared" si="45"/>
        <v>0</v>
      </c>
      <c r="H254" s="58"/>
      <c r="I254" s="57"/>
      <c r="J254" s="57"/>
      <c r="K254" s="57"/>
      <c r="L254" s="57"/>
      <c r="M254" s="58" t="str">
        <f t="shared" si="46"/>
        <v/>
      </c>
      <c r="N254" s="102"/>
    </row>
    <row r="255" spans="1:14">
      <c r="A255" s="97" t="str">
        <f t="shared" si="44"/>
        <v/>
      </c>
      <c r="B255" s="98" t="str">
        <f t="shared" si="43"/>
        <v/>
      </c>
      <c r="C255" s="99"/>
      <c r="D255" s="100"/>
      <c r="E255" s="100"/>
      <c r="F255" s="57"/>
      <c r="G255" s="58">
        <f t="shared" si="45"/>
        <v>0</v>
      </c>
      <c r="H255" s="58"/>
      <c r="I255" s="57"/>
      <c r="J255" s="57"/>
      <c r="K255" s="57"/>
      <c r="L255" s="57"/>
      <c r="M255" s="58" t="str">
        <f t="shared" si="46"/>
        <v/>
      </c>
      <c r="N255" s="102"/>
    </row>
    <row r="256" spans="1:14">
      <c r="A256" s="97" t="str">
        <f t="shared" si="44"/>
        <v/>
      </c>
      <c r="B256" s="98" t="str">
        <f t="shared" si="43"/>
        <v/>
      </c>
      <c r="C256" s="99"/>
      <c r="D256" s="100"/>
      <c r="E256" s="100"/>
      <c r="F256" s="57"/>
      <c r="G256" s="58">
        <f t="shared" si="45"/>
        <v>0</v>
      </c>
      <c r="H256" s="58"/>
      <c r="I256" s="57"/>
      <c r="J256" s="57"/>
      <c r="K256" s="57"/>
      <c r="L256" s="57"/>
      <c r="M256" s="58" t="str">
        <f t="shared" si="46"/>
        <v/>
      </c>
      <c r="N256" s="102"/>
    </row>
    <row r="257" spans="1:14">
      <c r="A257" s="97" t="str">
        <f t="shared" si="44"/>
        <v/>
      </c>
      <c r="B257" s="98" t="str">
        <f t="shared" si="43"/>
        <v/>
      </c>
      <c r="C257" s="99"/>
      <c r="D257" s="100"/>
      <c r="E257" s="100"/>
      <c r="F257" s="57"/>
      <c r="G257" s="58">
        <f t="shared" si="45"/>
        <v>0</v>
      </c>
      <c r="H257" s="58"/>
      <c r="I257" s="57"/>
      <c r="J257" s="57"/>
      <c r="K257" s="57"/>
      <c r="L257" s="57"/>
      <c r="M257" s="58" t="str">
        <f t="shared" si="46"/>
        <v/>
      </c>
      <c r="N257" s="102"/>
    </row>
    <row r="258" spans="1:14">
      <c r="A258" s="97" t="str">
        <f t="shared" si="44"/>
        <v/>
      </c>
      <c r="B258" s="98" t="str">
        <f t="shared" si="43"/>
        <v/>
      </c>
      <c r="C258" s="99"/>
      <c r="D258" s="100"/>
      <c r="E258" s="100"/>
      <c r="F258" s="57"/>
      <c r="G258" s="58">
        <f t="shared" si="45"/>
        <v>0</v>
      </c>
      <c r="H258" s="58"/>
      <c r="I258" s="57"/>
      <c r="J258" s="57"/>
      <c r="K258" s="57"/>
      <c r="L258" s="57"/>
      <c r="M258" s="58" t="str">
        <f t="shared" si="46"/>
        <v/>
      </c>
      <c r="N258" s="102"/>
    </row>
    <row r="259" spans="1:14">
      <c r="A259" s="97" t="str">
        <f t="shared" si="44"/>
        <v/>
      </c>
      <c r="B259" s="98" t="str">
        <f t="shared" si="43"/>
        <v/>
      </c>
      <c r="C259" s="99"/>
      <c r="D259" s="100"/>
      <c r="E259" s="100"/>
      <c r="F259" s="57"/>
      <c r="G259" s="58">
        <f t="shared" si="45"/>
        <v>0</v>
      </c>
      <c r="H259" s="58"/>
      <c r="I259" s="57"/>
      <c r="J259" s="57"/>
      <c r="K259" s="57"/>
      <c r="L259" s="57"/>
      <c r="M259" s="58" t="str">
        <f t="shared" si="46"/>
        <v/>
      </c>
      <c r="N259" s="102"/>
    </row>
    <row r="260" spans="1:14">
      <c r="A260" s="97" t="str">
        <f t="shared" si="44"/>
        <v/>
      </c>
      <c r="B260" s="98" t="str">
        <f t="shared" si="43"/>
        <v/>
      </c>
      <c r="C260" s="99"/>
      <c r="D260" s="100"/>
      <c r="E260" s="100"/>
      <c r="F260" s="57"/>
      <c r="G260" s="58">
        <f t="shared" si="45"/>
        <v>0</v>
      </c>
      <c r="H260" s="58"/>
      <c r="I260" s="57"/>
      <c r="J260" s="57"/>
      <c r="K260" s="57"/>
      <c r="L260" s="57"/>
      <c r="M260" s="58" t="str">
        <f t="shared" si="46"/>
        <v/>
      </c>
      <c r="N260" s="102"/>
    </row>
    <row r="261" spans="1:14">
      <c r="A261" s="97" t="str">
        <f t="shared" si="44"/>
        <v/>
      </c>
      <c r="B261" s="98" t="str">
        <f t="shared" si="43"/>
        <v/>
      </c>
      <c r="C261" s="99"/>
      <c r="D261" s="100"/>
      <c r="E261" s="100"/>
      <c r="F261" s="57"/>
      <c r="G261" s="58">
        <f t="shared" si="45"/>
        <v>0</v>
      </c>
      <c r="H261" s="58"/>
      <c r="I261" s="57"/>
      <c r="J261" s="57"/>
      <c r="K261" s="57"/>
      <c r="L261" s="57"/>
      <c r="M261" s="58" t="str">
        <f t="shared" si="46"/>
        <v/>
      </c>
      <c r="N261" s="102"/>
    </row>
    <row r="262" spans="1:14">
      <c r="A262" s="97" t="str">
        <f t="shared" si="44"/>
        <v/>
      </c>
      <c r="B262" s="98" t="str">
        <f t="shared" si="43"/>
        <v/>
      </c>
      <c r="C262" s="99"/>
      <c r="D262" s="100"/>
      <c r="E262" s="100"/>
      <c r="F262" s="57"/>
      <c r="G262" s="58">
        <f t="shared" si="45"/>
        <v>0</v>
      </c>
      <c r="H262" s="58"/>
      <c r="I262" s="57"/>
      <c r="J262" s="57"/>
      <c r="K262" s="57"/>
      <c r="L262" s="57"/>
      <c r="M262" s="58" t="str">
        <f t="shared" si="46"/>
        <v/>
      </c>
      <c r="N262" s="102"/>
    </row>
    <row r="263" spans="1:14">
      <c r="A263" s="97" t="str">
        <f t="shared" si="44"/>
        <v/>
      </c>
      <c r="B263" s="98" t="str">
        <f t="shared" si="43"/>
        <v/>
      </c>
      <c r="C263" s="99"/>
      <c r="D263" s="100"/>
      <c r="E263" s="100"/>
      <c r="F263" s="57"/>
      <c r="G263" s="58">
        <f t="shared" si="45"/>
        <v>0</v>
      </c>
      <c r="H263" s="58"/>
      <c r="I263" s="57"/>
      <c r="J263" s="57"/>
      <c r="K263" s="57"/>
      <c r="L263" s="57"/>
      <c r="M263" s="58" t="str">
        <f t="shared" si="46"/>
        <v/>
      </c>
      <c r="N263" s="102"/>
    </row>
    <row r="264" spans="1:14">
      <c r="A264" s="97" t="str">
        <f t="shared" si="44"/>
        <v/>
      </c>
      <c r="B264" s="98" t="str">
        <f t="shared" si="43"/>
        <v/>
      </c>
      <c r="C264" s="99"/>
      <c r="D264" s="100"/>
      <c r="E264" s="100"/>
      <c r="F264" s="57"/>
      <c r="G264" s="58">
        <f t="shared" si="45"/>
        <v>0</v>
      </c>
      <c r="H264" s="58"/>
      <c r="I264" s="57"/>
      <c r="J264" s="57"/>
      <c r="K264" s="57"/>
      <c r="L264" s="57"/>
      <c r="M264" s="58" t="str">
        <f t="shared" si="46"/>
        <v/>
      </c>
      <c r="N264" s="102"/>
    </row>
    <row r="265" spans="1:14">
      <c r="A265" s="97" t="str">
        <f t="shared" si="44"/>
        <v/>
      </c>
      <c r="B265" s="98" t="str">
        <f t="shared" si="43"/>
        <v/>
      </c>
      <c r="C265" s="99"/>
      <c r="D265" s="100"/>
      <c r="E265" s="100"/>
      <c r="F265" s="57"/>
      <c r="G265" s="58">
        <f t="shared" si="45"/>
        <v>0</v>
      </c>
      <c r="H265" s="58"/>
      <c r="I265" s="57"/>
      <c r="J265" s="57"/>
      <c r="K265" s="57"/>
      <c r="L265" s="57"/>
      <c r="M265" s="58" t="str">
        <f t="shared" si="46"/>
        <v/>
      </c>
      <c r="N265" s="102"/>
    </row>
    <row r="266" spans="1:14">
      <c r="A266" s="97" t="str">
        <f t="shared" si="44"/>
        <v/>
      </c>
      <c r="B266" s="98" t="str">
        <f t="shared" si="43"/>
        <v/>
      </c>
      <c r="C266" s="99"/>
      <c r="D266" s="100"/>
      <c r="E266" s="100"/>
      <c r="F266" s="57"/>
      <c r="G266" s="58">
        <f t="shared" si="45"/>
        <v>0</v>
      </c>
      <c r="H266" s="58"/>
      <c r="I266" s="57"/>
      <c r="J266" s="57"/>
      <c r="K266" s="57"/>
      <c r="L266" s="57"/>
      <c r="M266" s="58" t="str">
        <f t="shared" si="46"/>
        <v/>
      </c>
      <c r="N266" s="102"/>
    </row>
    <row r="267" spans="1:14">
      <c r="A267" s="97" t="str">
        <f t="shared" si="44"/>
        <v/>
      </c>
      <c r="B267" s="98" t="str">
        <f t="shared" si="43"/>
        <v/>
      </c>
      <c r="C267" s="99"/>
      <c r="D267" s="100"/>
      <c r="E267" s="100"/>
      <c r="F267" s="57"/>
      <c r="G267" s="58">
        <f t="shared" si="45"/>
        <v>0</v>
      </c>
      <c r="H267" s="58"/>
      <c r="I267" s="57"/>
      <c r="J267" s="57"/>
      <c r="K267" s="57"/>
      <c r="L267" s="57"/>
      <c r="M267" s="58" t="str">
        <f t="shared" si="46"/>
        <v/>
      </c>
      <c r="N267" s="102"/>
    </row>
    <row r="268" spans="1:14">
      <c r="A268" s="97" t="str">
        <f t="shared" si="44"/>
        <v/>
      </c>
      <c r="B268" s="98" t="str">
        <f t="shared" si="43"/>
        <v/>
      </c>
      <c r="C268" s="99"/>
      <c r="D268" s="100"/>
      <c r="E268" s="100"/>
      <c r="F268" s="57"/>
      <c r="G268" s="58">
        <f t="shared" si="45"/>
        <v>0</v>
      </c>
      <c r="H268" s="58"/>
      <c r="I268" s="57"/>
      <c r="J268" s="57"/>
      <c r="K268" s="57"/>
      <c r="L268" s="57"/>
      <c r="M268" s="58" t="str">
        <f t="shared" si="46"/>
        <v/>
      </c>
      <c r="N268" s="102"/>
    </row>
    <row r="269" spans="1:14">
      <c r="A269" s="97" t="str">
        <f t="shared" si="44"/>
        <v/>
      </c>
      <c r="B269" s="98" t="str">
        <f t="shared" si="43"/>
        <v/>
      </c>
      <c r="C269" s="99"/>
      <c r="D269" s="100"/>
      <c r="E269" s="100"/>
      <c r="F269" s="57"/>
      <c r="G269" s="58">
        <f t="shared" si="45"/>
        <v>0</v>
      </c>
      <c r="H269" s="58"/>
      <c r="I269" s="57"/>
      <c r="J269" s="57"/>
      <c r="K269" s="57"/>
      <c r="L269" s="57"/>
      <c r="M269" s="58" t="str">
        <f t="shared" si="46"/>
        <v/>
      </c>
      <c r="N269" s="102"/>
    </row>
    <row r="270" spans="1:14">
      <c r="A270" s="97" t="str">
        <f t="shared" si="44"/>
        <v/>
      </c>
      <c r="B270" s="98" t="str">
        <f t="shared" si="43"/>
        <v/>
      </c>
      <c r="C270" s="99"/>
      <c r="D270" s="100"/>
      <c r="E270" s="100"/>
      <c r="F270" s="57"/>
      <c r="G270" s="58">
        <f t="shared" si="45"/>
        <v>0</v>
      </c>
      <c r="H270" s="58"/>
      <c r="I270" s="57"/>
      <c r="J270" s="57"/>
      <c r="K270" s="57"/>
      <c r="L270" s="57"/>
      <c r="M270" s="58" t="str">
        <f t="shared" si="46"/>
        <v/>
      </c>
      <c r="N270" s="102"/>
    </row>
    <row r="271" spans="1:14">
      <c r="A271" s="97" t="str">
        <f t="shared" si="44"/>
        <v/>
      </c>
      <c r="B271" s="98" t="str">
        <f t="shared" si="43"/>
        <v/>
      </c>
      <c r="C271" s="99"/>
      <c r="D271" s="100"/>
      <c r="E271" s="100"/>
      <c r="F271" s="57"/>
      <c r="G271" s="58">
        <f t="shared" si="45"/>
        <v>0</v>
      </c>
      <c r="H271" s="58"/>
      <c r="I271" s="57"/>
      <c r="J271" s="57"/>
      <c r="K271" s="57"/>
      <c r="L271" s="57"/>
      <c r="M271" s="58" t="str">
        <f t="shared" si="46"/>
        <v/>
      </c>
      <c r="N271" s="102"/>
    </row>
    <row r="272" spans="1:14">
      <c r="A272" s="97" t="str">
        <f t="shared" si="44"/>
        <v/>
      </c>
      <c r="B272" s="98" t="str">
        <f t="shared" si="43"/>
        <v/>
      </c>
      <c r="C272" s="99"/>
      <c r="D272" s="100"/>
      <c r="E272" s="100"/>
      <c r="F272" s="57"/>
      <c r="G272" s="58">
        <f t="shared" si="45"/>
        <v>0</v>
      </c>
      <c r="H272" s="58"/>
      <c r="I272" s="57"/>
      <c r="J272" s="57"/>
      <c r="K272" s="57"/>
      <c r="L272" s="57"/>
      <c r="M272" s="58" t="str">
        <f t="shared" si="46"/>
        <v/>
      </c>
      <c r="N272" s="102"/>
    </row>
    <row r="273" spans="1:14">
      <c r="A273" s="97" t="str">
        <f t="shared" si="44"/>
        <v/>
      </c>
      <c r="B273" s="98" t="str">
        <f t="shared" si="43"/>
        <v/>
      </c>
      <c r="C273" s="99"/>
      <c r="D273" s="100"/>
      <c r="E273" s="100"/>
      <c r="F273" s="57"/>
      <c r="G273" s="58">
        <f t="shared" si="45"/>
        <v>0</v>
      </c>
      <c r="H273" s="58"/>
      <c r="I273" s="57"/>
      <c r="J273" s="57"/>
      <c r="K273" s="57"/>
      <c r="L273" s="57"/>
      <c r="M273" s="58" t="str">
        <f t="shared" si="46"/>
        <v/>
      </c>
      <c r="N273" s="102"/>
    </row>
    <row r="274" spans="1:14">
      <c r="A274" s="97" t="str">
        <f t="shared" si="44"/>
        <v/>
      </c>
      <c r="B274" s="98" t="str">
        <f t="shared" si="43"/>
        <v/>
      </c>
      <c r="C274" s="99"/>
      <c r="D274" s="100"/>
      <c r="E274" s="100"/>
      <c r="F274" s="57"/>
      <c r="G274" s="58">
        <f t="shared" si="45"/>
        <v>0</v>
      </c>
      <c r="H274" s="58"/>
      <c r="I274" s="57"/>
      <c r="J274" s="57"/>
      <c r="K274" s="57"/>
      <c r="L274" s="57"/>
      <c r="M274" s="58" t="str">
        <f t="shared" si="46"/>
        <v/>
      </c>
      <c r="N274" s="102"/>
    </row>
    <row r="275" spans="1:14">
      <c r="A275" s="97" t="str">
        <f t="shared" si="44"/>
        <v/>
      </c>
      <c r="B275" s="98" t="str">
        <f t="shared" si="43"/>
        <v/>
      </c>
      <c r="C275" s="99"/>
      <c r="D275" s="100"/>
      <c r="E275" s="100"/>
      <c r="F275" s="57"/>
      <c r="G275" s="58">
        <f t="shared" si="45"/>
        <v>0</v>
      </c>
      <c r="H275" s="58"/>
      <c r="I275" s="57"/>
      <c r="J275" s="57"/>
      <c r="K275" s="57"/>
      <c r="L275" s="57"/>
      <c r="M275" s="58" t="str">
        <f t="shared" si="46"/>
        <v/>
      </c>
      <c r="N275" s="102"/>
    </row>
    <row r="276" spans="1:14">
      <c r="A276" s="97" t="str">
        <f t="shared" si="44"/>
        <v/>
      </c>
      <c r="B276" s="98" t="str">
        <f t="shared" si="43"/>
        <v/>
      </c>
      <c r="C276" s="99"/>
      <c r="D276" s="100"/>
      <c r="E276" s="100"/>
      <c r="F276" s="57"/>
      <c r="G276" s="58">
        <f t="shared" si="45"/>
        <v>0</v>
      </c>
      <c r="H276" s="58"/>
      <c r="I276" s="57"/>
      <c r="J276" s="57"/>
      <c r="K276" s="57"/>
      <c r="L276" s="57"/>
      <c r="M276" s="58" t="str">
        <f t="shared" si="46"/>
        <v/>
      </c>
      <c r="N276" s="102"/>
    </row>
    <row r="277" spans="1:14">
      <c r="A277" s="97" t="str">
        <f t="shared" si="44"/>
        <v/>
      </c>
      <c r="B277" s="98" t="str">
        <f t="shared" si="43"/>
        <v/>
      </c>
      <c r="C277" s="99"/>
      <c r="D277" s="100"/>
      <c r="E277" s="100"/>
      <c r="F277" s="57"/>
      <c r="G277" s="58">
        <f t="shared" si="45"/>
        <v>0</v>
      </c>
      <c r="H277" s="58"/>
      <c r="I277" s="57"/>
      <c r="J277" s="57"/>
      <c r="K277" s="57"/>
      <c r="L277" s="57"/>
      <c r="M277" s="58" t="str">
        <f t="shared" si="46"/>
        <v/>
      </c>
      <c r="N277" s="102"/>
    </row>
    <row r="278" spans="1:14">
      <c r="A278" s="97" t="str">
        <f t="shared" si="44"/>
        <v/>
      </c>
      <c r="B278" s="98" t="str">
        <f t="shared" si="43"/>
        <v/>
      </c>
      <c r="C278" s="99"/>
      <c r="D278" s="100"/>
      <c r="E278" s="100"/>
      <c r="F278" s="57"/>
      <c r="G278" s="58">
        <f t="shared" si="45"/>
        <v>0</v>
      </c>
      <c r="H278" s="58"/>
      <c r="I278" s="57"/>
      <c r="J278" s="57"/>
      <c r="K278" s="57"/>
      <c r="L278" s="57"/>
      <c r="M278" s="58" t="str">
        <f t="shared" si="46"/>
        <v/>
      </c>
      <c r="N278" s="102"/>
    </row>
    <row r="279" spans="1:14">
      <c r="A279" s="97" t="str">
        <f t="shared" si="44"/>
        <v/>
      </c>
      <c r="B279" s="98" t="str">
        <f t="shared" si="43"/>
        <v/>
      </c>
      <c r="C279" s="99"/>
      <c r="D279" s="100"/>
      <c r="E279" s="100"/>
      <c r="F279" s="57"/>
      <c r="G279" s="58">
        <f t="shared" si="45"/>
        <v>0</v>
      </c>
      <c r="H279" s="58"/>
      <c r="I279" s="57"/>
      <c r="J279" s="57"/>
      <c r="K279" s="57"/>
      <c r="L279" s="57"/>
      <c r="M279" s="58" t="str">
        <f t="shared" si="46"/>
        <v/>
      </c>
      <c r="N279" s="102"/>
    </row>
    <row r="280" spans="1:14">
      <c r="A280" s="97" t="str">
        <f t="shared" si="44"/>
        <v/>
      </c>
      <c r="B280" s="98" t="str">
        <f t="shared" si="43"/>
        <v/>
      </c>
      <c r="C280" s="99"/>
      <c r="D280" s="100"/>
      <c r="E280" s="100"/>
      <c r="F280" s="57"/>
      <c r="G280" s="58">
        <f t="shared" si="45"/>
        <v>0</v>
      </c>
      <c r="H280" s="58"/>
      <c r="I280" s="57"/>
      <c r="J280" s="57"/>
      <c r="K280" s="57"/>
      <c r="L280" s="57"/>
      <c r="M280" s="58" t="str">
        <f t="shared" si="46"/>
        <v/>
      </c>
      <c r="N280" s="102"/>
    </row>
    <row r="281" spans="1:14">
      <c r="A281" s="97" t="str">
        <f t="shared" si="44"/>
        <v/>
      </c>
      <c r="B281" s="98" t="str">
        <f t="shared" si="43"/>
        <v/>
      </c>
      <c r="C281" s="99"/>
      <c r="D281" s="100"/>
      <c r="E281" s="100"/>
      <c r="F281" s="57"/>
      <c r="G281" s="58">
        <f t="shared" si="45"/>
        <v>0</v>
      </c>
      <c r="H281" s="58"/>
      <c r="I281" s="57"/>
      <c r="J281" s="57"/>
      <c r="K281" s="57"/>
      <c r="L281" s="57"/>
      <c r="M281" s="58" t="str">
        <f t="shared" si="46"/>
        <v/>
      </c>
      <c r="N281" s="102"/>
    </row>
    <row r="282" spans="1:14">
      <c r="A282" s="97" t="str">
        <f t="shared" si="44"/>
        <v/>
      </c>
      <c r="B282" s="98" t="str">
        <f t="shared" si="43"/>
        <v/>
      </c>
      <c r="C282" s="99"/>
      <c r="D282" s="100"/>
      <c r="E282" s="100"/>
      <c r="F282" s="57"/>
      <c r="G282" s="58">
        <f t="shared" si="45"/>
        <v>0</v>
      </c>
      <c r="H282" s="58"/>
      <c r="I282" s="57"/>
      <c r="J282" s="57"/>
      <c r="K282" s="57"/>
      <c r="L282" s="57"/>
      <c r="M282" s="58" t="str">
        <f t="shared" si="46"/>
        <v/>
      </c>
      <c r="N282" s="102"/>
    </row>
    <row r="283" spans="1:14">
      <c r="A283" s="97" t="str">
        <f t="shared" si="44"/>
        <v/>
      </c>
      <c r="B283" s="98" t="str">
        <f t="shared" si="43"/>
        <v/>
      </c>
      <c r="C283" s="99"/>
      <c r="D283" s="100"/>
      <c r="E283" s="100"/>
      <c r="F283" s="57"/>
      <c r="G283" s="58">
        <f t="shared" si="45"/>
        <v>0</v>
      </c>
      <c r="H283" s="58"/>
      <c r="I283" s="57"/>
      <c r="J283" s="57"/>
      <c r="K283" s="57"/>
      <c r="L283" s="57"/>
      <c r="M283" s="58" t="str">
        <f t="shared" si="46"/>
        <v/>
      </c>
      <c r="N283" s="102"/>
    </row>
    <row r="284" spans="1:14">
      <c r="A284" s="97" t="str">
        <f t="shared" si="44"/>
        <v/>
      </c>
      <c r="B284" s="98" t="str">
        <f t="shared" si="43"/>
        <v/>
      </c>
      <c r="C284" s="99"/>
      <c r="D284" s="100"/>
      <c r="E284" s="100"/>
      <c r="F284" s="57"/>
      <c r="G284" s="58">
        <f t="shared" si="45"/>
        <v>0</v>
      </c>
      <c r="H284" s="58"/>
      <c r="I284" s="57"/>
      <c r="J284" s="57"/>
      <c r="K284" s="57"/>
      <c r="L284" s="57"/>
      <c r="M284" s="58" t="str">
        <f t="shared" si="46"/>
        <v/>
      </c>
      <c r="N284" s="102"/>
    </row>
    <row r="285" spans="1:14">
      <c r="A285" s="97" t="str">
        <f t="shared" si="44"/>
        <v/>
      </c>
      <c r="B285" s="98" t="str">
        <f t="shared" si="43"/>
        <v/>
      </c>
      <c r="C285" s="99"/>
      <c r="D285" s="100"/>
      <c r="E285" s="100"/>
      <c r="F285" s="57"/>
      <c r="G285" s="58">
        <f t="shared" si="45"/>
        <v>0</v>
      </c>
      <c r="H285" s="58"/>
      <c r="I285" s="57"/>
      <c r="J285" s="57"/>
      <c r="K285" s="57"/>
      <c r="L285" s="57"/>
      <c r="M285" s="58" t="str">
        <f t="shared" si="46"/>
        <v/>
      </c>
      <c r="N285" s="102"/>
    </row>
    <row r="286" spans="1:14">
      <c r="A286" s="97" t="str">
        <f t="shared" si="44"/>
        <v/>
      </c>
      <c r="B286" s="98" t="str">
        <f t="shared" si="43"/>
        <v/>
      </c>
      <c r="C286" s="99"/>
      <c r="D286" s="100"/>
      <c r="E286" s="100"/>
      <c r="F286" s="57"/>
      <c r="G286" s="58">
        <f t="shared" si="45"/>
        <v>0</v>
      </c>
      <c r="H286" s="58"/>
      <c r="I286" s="57"/>
      <c r="J286" s="57"/>
      <c r="K286" s="57"/>
      <c r="L286" s="57"/>
      <c r="M286" s="58" t="str">
        <f t="shared" si="46"/>
        <v/>
      </c>
      <c r="N286" s="102"/>
    </row>
    <row r="287" spans="1:14">
      <c r="A287" s="97" t="str">
        <f t="shared" si="44"/>
        <v/>
      </c>
      <c r="B287" s="98" t="str">
        <f t="shared" si="43"/>
        <v/>
      </c>
      <c r="C287" s="99"/>
      <c r="D287" s="100"/>
      <c r="E287" s="100"/>
      <c r="F287" s="57"/>
      <c r="G287" s="58">
        <f t="shared" si="45"/>
        <v>0</v>
      </c>
      <c r="H287" s="58"/>
      <c r="I287" s="57"/>
      <c r="J287" s="57"/>
      <c r="K287" s="57"/>
      <c r="L287" s="57"/>
      <c r="M287" s="58" t="str">
        <f t="shared" si="46"/>
        <v/>
      </c>
      <c r="N287" s="102"/>
    </row>
    <row r="288" spans="1:14">
      <c r="A288" s="97" t="str">
        <f t="shared" si="44"/>
        <v/>
      </c>
      <c r="B288" s="98" t="str">
        <f t="shared" si="43"/>
        <v/>
      </c>
      <c r="C288" s="99"/>
      <c r="D288" s="100"/>
      <c r="E288" s="100"/>
      <c r="F288" s="57"/>
      <c r="G288" s="58">
        <f t="shared" si="45"/>
        <v>0</v>
      </c>
      <c r="H288" s="58"/>
      <c r="I288" s="57"/>
      <c r="J288" s="57"/>
      <c r="K288" s="57"/>
      <c r="L288" s="57"/>
      <c r="M288" s="58" t="str">
        <f t="shared" si="46"/>
        <v/>
      </c>
      <c r="N288" s="102"/>
    </row>
    <row r="289" spans="1:14">
      <c r="A289" s="97" t="str">
        <f t="shared" si="44"/>
        <v/>
      </c>
      <c r="B289" s="98" t="str">
        <f t="shared" si="43"/>
        <v/>
      </c>
      <c r="C289" s="99"/>
      <c r="D289" s="100"/>
      <c r="E289" s="100"/>
      <c r="F289" s="57"/>
      <c r="G289" s="58">
        <f t="shared" si="45"/>
        <v>0</v>
      </c>
      <c r="H289" s="58"/>
      <c r="I289" s="57"/>
      <c r="J289" s="57"/>
      <c r="K289" s="57"/>
      <c r="L289" s="57"/>
      <c r="M289" s="58" t="str">
        <f t="shared" si="46"/>
        <v/>
      </c>
      <c r="N289" s="102"/>
    </row>
    <row r="290" spans="1:14">
      <c r="A290" s="97" t="str">
        <f t="shared" si="44"/>
        <v/>
      </c>
      <c r="B290" s="98" t="str">
        <f t="shared" si="43"/>
        <v/>
      </c>
      <c r="C290" s="99"/>
      <c r="D290" s="100"/>
      <c r="E290" s="100"/>
      <c r="F290" s="57"/>
      <c r="G290" s="58">
        <f t="shared" si="45"/>
        <v>0</v>
      </c>
      <c r="H290" s="58"/>
      <c r="I290" s="57"/>
      <c r="J290" s="57"/>
      <c r="K290" s="57"/>
      <c r="L290" s="57"/>
      <c r="M290" s="58" t="str">
        <f t="shared" si="46"/>
        <v/>
      </c>
      <c r="N290" s="102"/>
    </row>
    <row r="291" spans="1:14">
      <c r="A291" s="97" t="str">
        <f t="shared" si="44"/>
        <v/>
      </c>
      <c r="B291" s="98" t="str">
        <f t="shared" si="43"/>
        <v/>
      </c>
      <c r="C291" s="99"/>
      <c r="D291" s="100"/>
      <c r="E291" s="100"/>
      <c r="F291" s="57"/>
      <c r="G291" s="58">
        <f t="shared" si="45"/>
        <v>0</v>
      </c>
      <c r="H291" s="58"/>
      <c r="I291" s="57"/>
      <c r="J291" s="57"/>
      <c r="K291" s="57"/>
      <c r="L291" s="57"/>
      <c r="M291" s="58" t="str">
        <f t="shared" si="46"/>
        <v/>
      </c>
      <c r="N291" s="102"/>
    </row>
    <row r="292" spans="1:14">
      <c r="A292" s="97" t="str">
        <f t="shared" si="44"/>
        <v/>
      </c>
      <c r="B292" s="98" t="str">
        <f t="shared" si="43"/>
        <v/>
      </c>
      <c r="C292" s="99"/>
      <c r="D292" s="100"/>
      <c r="E292" s="100"/>
      <c r="F292" s="57"/>
      <c r="G292" s="58">
        <f t="shared" si="45"/>
        <v>0</v>
      </c>
      <c r="H292" s="58"/>
      <c r="I292" s="57"/>
      <c r="J292" s="57"/>
      <c r="K292" s="57"/>
      <c r="L292" s="57"/>
      <c r="M292" s="58" t="str">
        <f t="shared" si="46"/>
        <v/>
      </c>
      <c r="N292" s="102"/>
    </row>
    <row r="293" spans="1:14">
      <c r="A293" s="97" t="str">
        <f t="shared" si="44"/>
        <v/>
      </c>
      <c r="B293" s="98" t="str">
        <f t="shared" si="43"/>
        <v/>
      </c>
      <c r="C293" s="99"/>
      <c r="D293" s="100"/>
      <c r="E293" s="100"/>
      <c r="F293" s="57"/>
      <c r="G293" s="58">
        <f t="shared" si="45"/>
        <v>0</v>
      </c>
      <c r="H293" s="58"/>
      <c r="I293" s="57"/>
      <c r="J293" s="57"/>
      <c r="K293" s="57"/>
      <c r="L293" s="57"/>
      <c r="M293" s="58" t="str">
        <f t="shared" si="46"/>
        <v/>
      </c>
      <c r="N293" s="102"/>
    </row>
    <row r="294" spans="1:14">
      <c r="A294" s="97" t="str">
        <f t="shared" si="44"/>
        <v/>
      </c>
      <c r="B294" s="98" t="str">
        <f t="shared" si="43"/>
        <v/>
      </c>
      <c r="C294" s="99"/>
      <c r="D294" s="100"/>
      <c r="E294" s="100"/>
      <c r="F294" s="57"/>
      <c r="G294" s="58">
        <f t="shared" si="45"/>
        <v>0</v>
      </c>
      <c r="H294" s="58"/>
      <c r="I294" s="57"/>
      <c r="J294" s="57"/>
      <c r="K294" s="57"/>
      <c r="L294" s="57"/>
      <c r="M294" s="58" t="str">
        <f t="shared" si="46"/>
        <v/>
      </c>
      <c r="N294" s="102"/>
    </row>
    <row r="295" spans="1:14">
      <c r="A295" s="97" t="str">
        <f t="shared" si="44"/>
        <v/>
      </c>
      <c r="B295" s="98" t="str">
        <f t="shared" si="43"/>
        <v/>
      </c>
      <c r="C295" s="99"/>
      <c r="D295" s="100"/>
      <c r="E295" s="100"/>
      <c r="F295" s="57"/>
      <c r="G295" s="58">
        <f t="shared" si="45"/>
        <v>0</v>
      </c>
      <c r="H295" s="58"/>
      <c r="I295" s="57"/>
      <c r="J295" s="57"/>
      <c r="K295" s="57"/>
      <c r="L295" s="57"/>
      <c r="M295" s="58" t="str">
        <f t="shared" si="46"/>
        <v/>
      </c>
      <c r="N295" s="102"/>
    </row>
    <row r="296" spans="1:14">
      <c r="A296" s="97" t="str">
        <f t="shared" si="44"/>
        <v/>
      </c>
      <c r="B296" s="98" t="str">
        <f t="shared" si="43"/>
        <v/>
      </c>
      <c r="C296" s="99"/>
      <c r="D296" s="100"/>
      <c r="E296" s="100"/>
      <c r="F296" s="57"/>
      <c r="G296" s="58">
        <f t="shared" si="45"/>
        <v>0</v>
      </c>
      <c r="H296" s="58"/>
      <c r="I296" s="57"/>
      <c r="J296" s="57"/>
      <c r="K296" s="57"/>
      <c r="L296" s="57"/>
      <c r="M296" s="58" t="str">
        <f t="shared" si="46"/>
        <v/>
      </c>
      <c r="N296" s="102"/>
    </row>
    <row r="297" spans="1:14">
      <c r="A297" s="97" t="str">
        <f t="shared" si="44"/>
        <v/>
      </c>
      <c r="B297" s="98" t="str">
        <f t="shared" si="43"/>
        <v/>
      </c>
      <c r="C297" s="99"/>
      <c r="D297" s="100"/>
      <c r="E297" s="100"/>
      <c r="F297" s="57"/>
      <c r="G297" s="58">
        <f t="shared" si="45"/>
        <v>0</v>
      </c>
      <c r="H297" s="58"/>
      <c r="I297" s="57"/>
      <c r="J297" s="57"/>
      <c r="K297" s="57"/>
      <c r="L297" s="57"/>
      <c r="M297" s="58" t="str">
        <f t="shared" si="46"/>
        <v/>
      </c>
      <c r="N297" s="102"/>
    </row>
    <row r="298" spans="1:14">
      <c r="A298" s="97" t="str">
        <f t="shared" si="44"/>
        <v/>
      </c>
      <c r="B298" s="98" t="str">
        <f t="shared" si="43"/>
        <v/>
      </c>
      <c r="C298" s="99"/>
      <c r="D298" s="100"/>
      <c r="E298" s="100"/>
      <c r="F298" s="57"/>
      <c r="G298" s="58">
        <f t="shared" si="45"/>
        <v>0</v>
      </c>
      <c r="H298" s="58"/>
      <c r="I298" s="57"/>
      <c r="J298" s="57"/>
      <c r="K298" s="57"/>
      <c r="L298" s="57"/>
      <c r="M298" s="58" t="str">
        <f t="shared" si="46"/>
        <v/>
      </c>
      <c r="N298" s="102"/>
    </row>
    <row r="299" spans="1:14">
      <c r="A299" s="97" t="str">
        <f t="shared" si="44"/>
        <v/>
      </c>
      <c r="B299" s="98" t="str">
        <f t="shared" si="43"/>
        <v/>
      </c>
      <c r="C299" s="99"/>
      <c r="D299" s="100"/>
      <c r="E299" s="100"/>
      <c r="F299" s="57"/>
      <c r="G299" s="58">
        <f t="shared" si="45"/>
        <v>0</v>
      </c>
      <c r="H299" s="58"/>
      <c r="I299" s="57"/>
      <c r="J299" s="57"/>
      <c r="K299" s="57"/>
      <c r="L299" s="57"/>
      <c r="M299" s="58" t="str">
        <f t="shared" si="46"/>
        <v/>
      </c>
      <c r="N299" s="102"/>
    </row>
    <row r="300" spans="1:14">
      <c r="A300" s="97" t="str">
        <f t="shared" si="44"/>
        <v/>
      </c>
      <c r="B300" s="98" t="str">
        <f t="shared" ref="B300:B363" si="47">IF(C300="","",MONTH(C300)&amp;"月")</f>
        <v/>
      </c>
      <c r="C300" s="99"/>
      <c r="D300" s="100"/>
      <c r="E300" s="100"/>
      <c r="F300" s="57"/>
      <c r="G300" s="58">
        <f t="shared" si="45"/>
        <v>0</v>
      </c>
      <c r="H300" s="58"/>
      <c r="I300" s="57"/>
      <c r="J300" s="57"/>
      <c r="K300" s="57"/>
      <c r="L300" s="57"/>
      <c r="M300" s="58" t="str">
        <f t="shared" si="46"/>
        <v/>
      </c>
      <c r="N300" s="102"/>
    </row>
    <row r="301" spans="1:14">
      <c r="A301" s="97" t="str">
        <f t="shared" ref="A301:A364" si="48">IF(C301="","",ROW()-42)</f>
        <v/>
      </c>
      <c r="B301" s="98" t="str">
        <f t="shared" si="47"/>
        <v/>
      </c>
      <c r="C301" s="99"/>
      <c r="D301" s="100"/>
      <c r="E301" s="100"/>
      <c r="F301" s="57"/>
      <c r="G301" s="58">
        <f t="shared" ref="G301:G364" si="49">IF(F301="",0,F301*$K$41)</f>
        <v>0</v>
      </c>
      <c r="H301" s="58"/>
      <c r="I301" s="57"/>
      <c r="J301" s="57"/>
      <c r="K301" s="57"/>
      <c r="L301" s="57"/>
      <c r="M301" s="58" t="str">
        <f t="shared" ref="M301:M364" si="50">IF(C301="","",ROUND(M300+G301-I301-J301-K301-L301-H301,2))</f>
        <v/>
      </c>
      <c r="N301" s="102"/>
    </row>
    <row r="302" spans="1:14">
      <c r="A302" s="97" t="str">
        <f t="shared" si="48"/>
        <v/>
      </c>
      <c r="B302" s="98" t="str">
        <f t="shared" si="47"/>
        <v/>
      </c>
      <c r="C302" s="99"/>
      <c r="D302" s="100"/>
      <c r="E302" s="100"/>
      <c r="F302" s="57"/>
      <c r="G302" s="58">
        <f t="shared" si="49"/>
        <v>0</v>
      </c>
      <c r="H302" s="58"/>
      <c r="I302" s="57"/>
      <c r="J302" s="57"/>
      <c r="K302" s="57"/>
      <c r="L302" s="57"/>
      <c r="M302" s="58" t="str">
        <f t="shared" si="50"/>
        <v/>
      </c>
      <c r="N302" s="102"/>
    </row>
    <row r="303" spans="1:14">
      <c r="A303" s="97" t="str">
        <f t="shared" si="48"/>
        <v/>
      </c>
      <c r="B303" s="98" t="str">
        <f t="shared" si="47"/>
        <v/>
      </c>
      <c r="C303" s="99"/>
      <c r="D303" s="100"/>
      <c r="E303" s="100"/>
      <c r="F303" s="57"/>
      <c r="G303" s="58">
        <f t="shared" si="49"/>
        <v>0</v>
      </c>
      <c r="H303" s="58"/>
      <c r="I303" s="57"/>
      <c r="J303" s="57"/>
      <c r="K303" s="57"/>
      <c r="L303" s="57"/>
      <c r="M303" s="58" t="str">
        <f t="shared" si="50"/>
        <v/>
      </c>
      <c r="N303" s="102"/>
    </row>
    <row r="304" spans="1:14">
      <c r="A304" s="97" t="str">
        <f t="shared" si="48"/>
        <v/>
      </c>
      <c r="B304" s="98" t="str">
        <f t="shared" si="47"/>
        <v/>
      </c>
      <c r="C304" s="99"/>
      <c r="D304" s="100"/>
      <c r="E304" s="100"/>
      <c r="F304" s="57"/>
      <c r="G304" s="58">
        <f t="shared" si="49"/>
        <v>0</v>
      </c>
      <c r="H304" s="58"/>
      <c r="I304" s="57"/>
      <c r="J304" s="57"/>
      <c r="K304" s="57"/>
      <c r="L304" s="57"/>
      <c r="M304" s="58" t="str">
        <f t="shared" si="50"/>
        <v/>
      </c>
      <c r="N304" s="102"/>
    </row>
    <row r="305" spans="1:14">
      <c r="A305" s="97" t="str">
        <f t="shared" si="48"/>
        <v/>
      </c>
      <c r="B305" s="98" t="str">
        <f t="shared" si="47"/>
        <v/>
      </c>
      <c r="C305" s="99"/>
      <c r="D305" s="100"/>
      <c r="E305" s="100"/>
      <c r="F305" s="57"/>
      <c r="G305" s="58">
        <f t="shared" si="49"/>
        <v>0</v>
      </c>
      <c r="H305" s="58"/>
      <c r="I305" s="57"/>
      <c r="J305" s="57"/>
      <c r="K305" s="57"/>
      <c r="L305" s="57"/>
      <c r="M305" s="58" t="str">
        <f t="shared" si="50"/>
        <v/>
      </c>
      <c r="N305" s="102"/>
    </row>
    <row r="306" spans="1:14">
      <c r="A306" s="97" t="str">
        <f t="shared" si="48"/>
        <v/>
      </c>
      <c r="B306" s="98" t="str">
        <f t="shared" si="47"/>
        <v/>
      </c>
      <c r="C306" s="99"/>
      <c r="D306" s="100"/>
      <c r="E306" s="100"/>
      <c r="F306" s="57"/>
      <c r="G306" s="58">
        <f t="shared" si="49"/>
        <v>0</v>
      </c>
      <c r="H306" s="58"/>
      <c r="I306" s="57"/>
      <c r="J306" s="57"/>
      <c r="K306" s="57"/>
      <c r="L306" s="57"/>
      <c r="M306" s="58" t="str">
        <f t="shared" si="50"/>
        <v/>
      </c>
      <c r="N306" s="102"/>
    </row>
    <row r="307" spans="1:14">
      <c r="A307" s="97" t="str">
        <f t="shared" si="48"/>
        <v/>
      </c>
      <c r="B307" s="98" t="str">
        <f t="shared" si="47"/>
        <v/>
      </c>
      <c r="C307" s="99"/>
      <c r="D307" s="100"/>
      <c r="E307" s="100"/>
      <c r="F307" s="57"/>
      <c r="G307" s="58">
        <f t="shared" si="49"/>
        <v>0</v>
      </c>
      <c r="H307" s="58"/>
      <c r="I307" s="57"/>
      <c r="J307" s="57"/>
      <c r="K307" s="57"/>
      <c r="L307" s="57"/>
      <c r="M307" s="58" t="str">
        <f t="shared" si="50"/>
        <v/>
      </c>
      <c r="N307" s="102"/>
    </row>
    <row r="308" spans="1:14">
      <c r="A308" s="97" t="str">
        <f t="shared" si="48"/>
        <v/>
      </c>
      <c r="B308" s="98" t="str">
        <f t="shared" si="47"/>
        <v/>
      </c>
      <c r="C308" s="99"/>
      <c r="D308" s="100"/>
      <c r="E308" s="100"/>
      <c r="F308" s="57"/>
      <c r="G308" s="58">
        <f t="shared" si="49"/>
        <v>0</v>
      </c>
      <c r="H308" s="58"/>
      <c r="I308" s="57"/>
      <c r="J308" s="57"/>
      <c r="K308" s="57"/>
      <c r="L308" s="57"/>
      <c r="M308" s="58" t="str">
        <f t="shared" si="50"/>
        <v/>
      </c>
      <c r="N308" s="102"/>
    </row>
    <row r="309" spans="1:14">
      <c r="A309" s="97" t="str">
        <f t="shared" si="48"/>
        <v/>
      </c>
      <c r="B309" s="98" t="str">
        <f t="shared" si="47"/>
        <v/>
      </c>
      <c r="C309" s="99"/>
      <c r="D309" s="100"/>
      <c r="E309" s="100"/>
      <c r="F309" s="57"/>
      <c r="G309" s="58">
        <f t="shared" si="49"/>
        <v>0</v>
      </c>
      <c r="H309" s="58"/>
      <c r="I309" s="57"/>
      <c r="J309" s="57"/>
      <c r="K309" s="57"/>
      <c r="L309" s="57"/>
      <c r="M309" s="58" t="str">
        <f t="shared" si="50"/>
        <v/>
      </c>
      <c r="N309" s="102"/>
    </row>
    <row r="310" spans="1:14">
      <c r="A310" s="97" t="str">
        <f t="shared" si="48"/>
        <v/>
      </c>
      <c r="B310" s="98" t="str">
        <f t="shared" si="47"/>
        <v/>
      </c>
      <c r="C310" s="99"/>
      <c r="D310" s="100"/>
      <c r="E310" s="100"/>
      <c r="F310" s="57"/>
      <c r="G310" s="58">
        <f t="shared" si="49"/>
        <v>0</v>
      </c>
      <c r="H310" s="58"/>
      <c r="I310" s="57"/>
      <c r="J310" s="57"/>
      <c r="K310" s="57"/>
      <c r="L310" s="57"/>
      <c r="M310" s="58" t="str">
        <f t="shared" si="50"/>
        <v/>
      </c>
      <c r="N310" s="102"/>
    </row>
    <row r="311" spans="1:14">
      <c r="A311" s="97" t="str">
        <f t="shared" si="48"/>
        <v/>
      </c>
      <c r="B311" s="98" t="str">
        <f t="shared" si="47"/>
        <v/>
      </c>
      <c r="C311" s="99"/>
      <c r="D311" s="100"/>
      <c r="E311" s="100"/>
      <c r="F311" s="57"/>
      <c r="G311" s="58">
        <f t="shared" si="49"/>
        <v>0</v>
      </c>
      <c r="H311" s="58"/>
      <c r="I311" s="57"/>
      <c r="J311" s="57"/>
      <c r="K311" s="57"/>
      <c r="L311" s="57"/>
      <c r="M311" s="58" t="str">
        <f t="shared" si="50"/>
        <v/>
      </c>
      <c r="N311" s="102"/>
    </row>
    <row r="312" spans="1:14">
      <c r="A312" s="97" t="str">
        <f t="shared" si="48"/>
        <v/>
      </c>
      <c r="B312" s="98" t="str">
        <f t="shared" si="47"/>
        <v/>
      </c>
      <c r="C312" s="99"/>
      <c r="D312" s="100"/>
      <c r="E312" s="100"/>
      <c r="F312" s="57"/>
      <c r="G312" s="58">
        <f t="shared" si="49"/>
        <v>0</v>
      </c>
      <c r="H312" s="58"/>
      <c r="I312" s="57"/>
      <c r="J312" s="57"/>
      <c r="K312" s="57"/>
      <c r="L312" s="57"/>
      <c r="M312" s="58" t="str">
        <f t="shared" si="50"/>
        <v/>
      </c>
      <c r="N312" s="102"/>
    </row>
    <row r="313" spans="1:14">
      <c r="A313" s="97" t="str">
        <f t="shared" si="48"/>
        <v/>
      </c>
      <c r="B313" s="98" t="str">
        <f t="shared" si="47"/>
        <v/>
      </c>
      <c r="C313" s="99"/>
      <c r="D313" s="100"/>
      <c r="E313" s="100"/>
      <c r="F313" s="57"/>
      <c r="G313" s="58">
        <f t="shared" si="49"/>
        <v>0</v>
      </c>
      <c r="H313" s="58"/>
      <c r="I313" s="57"/>
      <c r="J313" s="57"/>
      <c r="K313" s="57"/>
      <c r="L313" s="57"/>
      <c r="M313" s="58" t="str">
        <f t="shared" si="50"/>
        <v/>
      </c>
      <c r="N313" s="102"/>
    </row>
    <row r="314" spans="1:14">
      <c r="A314" s="97" t="str">
        <f t="shared" si="48"/>
        <v/>
      </c>
      <c r="B314" s="98" t="str">
        <f t="shared" si="47"/>
        <v/>
      </c>
      <c r="C314" s="99"/>
      <c r="D314" s="100"/>
      <c r="E314" s="100"/>
      <c r="F314" s="57"/>
      <c r="G314" s="58">
        <f t="shared" si="49"/>
        <v>0</v>
      </c>
      <c r="H314" s="58"/>
      <c r="I314" s="57"/>
      <c r="J314" s="57"/>
      <c r="K314" s="57"/>
      <c r="L314" s="57"/>
      <c r="M314" s="58" t="str">
        <f t="shared" si="50"/>
        <v/>
      </c>
      <c r="N314" s="102"/>
    </row>
    <row r="315" spans="1:14">
      <c r="A315" s="97" t="str">
        <f t="shared" si="48"/>
        <v/>
      </c>
      <c r="B315" s="98" t="str">
        <f t="shared" si="47"/>
        <v/>
      </c>
      <c r="C315" s="99"/>
      <c r="D315" s="100"/>
      <c r="E315" s="100"/>
      <c r="F315" s="57"/>
      <c r="G315" s="58">
        <f t="shared" si="49"/>
        <v>0</v>
      </c>
      <c r="H315" s="58"/>
      <c r="I315" s="57"/>
      <c r="J315" s="57"/>
      <c r="K315" s="57"/>
      <c r="L315" s="57"/>
      <c r="M315" s="58" t="str">
        <f t="shared" si="50"/>
        <v/>
      </c>
      <c r="N315" s="102"/>
    </row>
    <row r="316" spans="1:14">
      <c r="A316" s="97" t="str">
        <f t="shared" si="48"/>
        <v/>
      </c>
      <c r="B316" s="98" t="str">
        <f t="shared" si="47"/>
        <v/>
      </c>
      <c r="C316" s="99"/>
      <c r="D316" s="100"/>
      <c r="E316" s="100"/>
      <c r="F316" s="57"/>
      <c r="G316" s="58">
        <f t="shared" si="49"/>
        <v>0</v>
      </c>
      <c r="H316" s="58"/>
      <c r="I316" s="57"/>
      <c r="J316" s="57"/>
      <c r="K316" s="57"/>
      <c r="L316" s="57"/>
      <c r="M316" s="58" t="str">
        <f t="shared" si="50"/>
        <v/>
      </c>
      <c r="N316" s="102"/>
    </row>
    <row r="317" spans="1:14">
      <c r="A317" s="97" t="str">
        <f t="shared" si="48"/>
        <v/>
      </c>
      <c r="B317" s="98" t="str">
        <f t="shared" si="47"/>
        <v/>
      </c>
      <c r="C317" s="99"/>
      <c r="D317" s="100"/>
      <c r="E317" s="100"/>
      <c r="F317" s="57"/>
      <c r="G317" s="58">
        <f t="shared" si="49"/>
        <v>0</v>
      </c>
      <c r="H317" s="58"/>
      <c r="I317" s="57"/>
      <c r="J317" s="57"/>
      <c r="K317" s="57"/>
      <c r="L317" s="57"/>
      <c r="M317" s="58" t="str">
        <f t="shared" si="50"/>
        <v/>
      </c>
      <c r="N317" s="102"/>
    </row>
    <row r="318" spans="1:14">
      <c r="A318" s="97" t="str">
        <f t="shared" si="48"/>
        <v/>
      </c>
      <c r="B318" s="98" t="str">
        <f t="shared" si="47"/>
        <v/>
      </c>
      <c r="C318" s="99"/>
      <c r="D318" s="100"/>
      <c r="E318" s="100"/>
      <c r="F318" s="57"/>
      <c r="G318" s="58">
        <f t="shared" si="49"/>
        <v>0</v>
      </c>
      <c r="H318" s="58"/>
      <c r="I318" s="57"/>
      <c r="J318" s="57"/>
      <c r="K318" s="57"/>
      <c r="L318" s="57"/>
      <c r="M318" s="58" t="str">
        <f t="shared" si="50"/>
        <v/>
      </c>
      <c r="N318" s="102"/>
    </row>
    <row r="319" spans="1:14">
      <c r="A319" s="97" t="str">
        <f t="shared" si="48"/>
        <v/>
      </c>
      <c r="B319" s="98" t="str">
        <f t="shared" si="47"/>
        <v/>
      </c>
      <c r="C319" s="99"/>
      <c r="D319" s="100"/>
      <c r="E319" s="100"/>
      <c r="F319" s="57"/>
      <c r="G319" s="58">
        <f t="shared" si="49"/>
        <v>0</v>
      </c>
      <c r="H319" s="58"/>
      <c r="I319" s="57"/>
      <c r="J319" s="57"/>
      <c r="K319" s="57"/>
      <c r="L319" s="57"/>
      <c r="M319" s="58" t="str">
        <f t="shared" si="50"/>
        <v/>
      </c>
      <c r="N319" s="102"/>
    </row>
    <row r="320" spans="1:14">
      <c r="A320" s="97" t="str">
        <f t="shared" si="48"/>
        <v/>
      </c>
      <c r="B320" s="98" t="str">
        <f t="shared" si="47"/>
        <v/>
      </c>
      <c r="C320" s="99"/>
      <c r="D320" s="100"/>
      <c r="E320" s="100"/>
      <c r="F320" s="57"/>
      <c r="G320" s="58">
        <f t="shared" si="49"/>
        <v>0</v>
      </c>
      <c r="H320" s="58"/>
      <c r="I320" s="57"/>
      <c r="J320" s="57"/>
      <c r="K320" s="57"/>
      <c r="L320" s="57"/>
      <c r="M320" s="58" t="str">
        <f t="shared" si="50"/>
        <v/>
      </c>
      <c r="N320" s="102"/>
    </row>
    <row r="321" spans="1:14">
      <c r="A321" s="97" t="str">
        <f t="shared" si="48"/>
        <v/>
      </c>
      <c r="B321" s="98" t="str">
        <f t="shared" si="47"/>
        <v/>
      </c>
      <c r="C321" s="99"/>
      <c r="D321" s="100"/>
      <c r="E321" s="100"/>
      <c r="F321" s="57"/>
      <c r="G321" s="58">
        <f t="shared" si="49"/>
        <v>0</v>
      </c>
      <c r="H321" s="58"/>
      <c r="I321" s="57"/>
      <c r="J321" s="57"/>
      <c r="K321" s="57"/>
      <c r="L321" s="57"/>
      <c r="M321" s="58" t="str">
        <f t="shared" si="50"/>
        <v/>
      </c>
      <c r="N321" s="102"/>
    </row>
    <row r="322" spans="1:14">
      <c r="A322" s="97" t="str">
        <f t="shared" si="48"/>
        <v/>
      </c>
      <c r="B322" s="98" t="str">
        <f t="shared" si="47"/>
        <v/>
      </c>
      <c r="C322" s="99"/>
      <c r="D322" s="100"/>
      <c r="E322" s="100"/>
      <c r="F322" s="57"/>
      <c r="G322" s="58">
        <f t="shared" si="49"/>
        <v>0</v>
      </c>
      <c r="H322" s="58"/>
      <c r="I322" s="57"/>
      <c r="J322" s="57"/>
      <c r="K322" s="57"/>
      <c r="L322" s="57"/>
      <c r="M322" s="58" t="str">
        <f t="shared" si="50"/>
        <v/>
      </c>
      <c r="N322" s="102"/>
    </row>
    <row r="323" spans="1:14">
      <c r="A323" s="97" t="str">
        <f t="shared" si="48"/>
        <v/>
      </c>
      <c r="B323" s="98" t="str">
        <f t="shared" si="47"/>
        <v/>
      </c>
      <c r="C323" s="99"/>
      <c r="D323" s="100"/>
      <c r="E323" s="100"/>
      <c r="F323" s="57"/>
      <c r="G323" s="58">
        <f t="shared" si="49"/>
        <v>0</v>
      </c>
      <c r="H323" s="58"/>
      <c r="I323" s="57"/>
      <c r="J323" s="57"/>
      <c r="K323" s="57"/>
      <c r="L323" s="57"/>
      <c r="M323" s="58" t="str">
        <f t="shared" si="50"/>
        <v/>
      </c>
      <c r="N323" s="102"/>
    </row>
    <row r="324" spans="1:14">
      <c r="A324" s="97" t="str">
        <f t="shared" si="48"/>
        <v/>
      </c>
      <c r="B324" s="98" t="str">
        <f t="shared" si="47"/>
        <v/>
      </c>
      <c r="C324" s="99"/>
      <c r="D324" s="100"/>
      <c r="E324" s="100"/>
      <c r="F324" s="57"/>
      <c r="G324" s="58">
        <f t="shared" si="49"/>
        <v>0</v>
      </c>
      <c r="H324" s="58"/>
      <c r="I324" s="57"/>
      <c r="J324" s="57"/>
      <c r="K324" s="57"/>
      <c r="L324" s="57"/>
      <c r="M324" s="58" t="str">
        <f t="shared" si="50"/>
        <v/>
      </c>
      <c r="N324" s="102"/>
    </row>
    <row r="325" spans="1:14">
      <c r="A325" s="97" t="str">
        <f t="shared" si="48"/>
        <v/>
      </c>
      <c r="B325" s="98" t="str">
        <f t="shared" si="47"/>
        <v/>
      </c>
      <c r="C325" s="99"/>
      <c r="D325" s="100"/>
      <c r="E325" s="100"/>
      <c r="F325" s="57"/>
      <c r="G325" s="58">
        <f t="shared" si="49"/>
        <v>0</v>
      </c>
      <c r="H325" s="58"/>
      <c r="I325" s="57"/>
      <c r="J325" s="57"/>
      <c r="K325" s="57"/>
      <c r="L325" s="57"/>
      <c r="M325" s="58" t="str">
        <f t="shared" si="50"/>
        <v/>
      </c>
      <c r="N325" s="102"/>
    </row>
    <row r="326" spans="1:14">
      <c r="A326" s="97" t="str">
        <f t="shared" si="48"/>
        <v/>
      </c>
      <c r="B326" s="98" t="str">
        <f t="shared" si="47"/>
        <v/>
      </c>
      <c r="C326" s="99"/>
      <c r="D326" s="100"/>
      <c r="E326" s="100"/>
      <c r="F326" s="57"/>
      <c r="G326" s="58">
        <f t="shared" si="49"/>
        <v>0</v>
      </c>
      <c r="H326" s="58"/>
      <c r="I326" s="57"/>
      <c r="J326" s="57"/>
      <c r="K326" s="57"/>
      <c r="L326" s="57"/>
      <c r="M326" s="58" t="str">
        <f t="shared" si="50"/>
        <v/>
      </c>
      <c r="N326" s="102"/>
    </row>
    <row r="327" spans="1:14">
      <c r="A327" s="97" t="str">
        <f t="shared" si="48"/>
        <v/>
      </c>
      <c r="B327" s="98" t="str">
        <f t="shared" si="47"/>
        <v/>
      </c>
      <c r="C327" s="99"/>
      <c r="D327" s="100"/>
      <c r="E327" s="100"/>
      <c r="F327" s="57"/>
      <c r="G327" s="58">
        <f t="shared" si="49"/>
        <v>0</v>
      </c>
      <c r="H327" s="58"/>
      <c r="I327" s="57"/>
      <c r="J327" s="57"/>
      <c r="K327" s="57"/>
      <c r="L327" s="57"/>
      <c r="M327" s="58" t="str">
        <f t="shared" si="50"/>
        <v/>
      </c>
      <c r="N327" s="102"/>
    </row>
    <row r="328" spans="1:14">
      <c r="A328" s="97" t="str">
        <f t="shared" si="48"/>
        <v/>
      </c>
      <c r="B328" s="98" t="str">
        <f t="shared" si="47"/>
        <v/>
      </c>
      <c r="C328" s="99"/>
      <c r="D328" s="100"/>
      <c r="E328" s="100"/>
      <c r="F328" s="57"/>
      <c r="G328" s="58">
        <f t="shared" si="49"/>
        <v>0</v>
      </c>
      <c r="H328" s="58"/>
      <c r="I328" s="57"/>
      <c r="J328" s="57"/>
      <c r="K328" s="57"/>
      <c r="L328" s="57"/>
      <c r="M328" s="58" t="str">
        <f t="shared" si="50"/>
        <v/>
      </c>
      <c r="N328" s="102"/>
    </row>
    <row r="329" spans="1:14">
      <c r="A329" s="97" t="str">
        <f t="shared" si="48"/>
        <v/>
      </c>
      <c r="B329" s="98" t="str">
        <f t="shared" si="47"/>
        <v/>
      </c>
      <c r="C329" s="99"/>
      <c r="D329" s="100"/>
      <c r="E329" s="100"/>
      <c r="F329" s="57"/>
      <c r="G329" s="58">
        <f t="shared" si="49"/>
        <v>0</v>
      </c>
      <c r="H329" s="58"/>
      <c r="I329" s="57"/>
      <c r="J329" s="57"/>
      <c r="K329" s="57"/>
      <c r="L329" s="57"/>
      <c r="M329" s="58" t="str">
        <f t="shared" si="50"/>
        <v/>
      </c>
      <c r="N329" s="102"/>
    </row>
    <row r="330" spans="1:14">
      <c r="A330" s="97" t="str">
        <f t="shared" si="48"/>
        <v/>
      </c>
      <c r="B330" s="98" t="str">
        <f t="shared" si="47"/>
        <v/>
      </c>
      <c r="C330" s="99"/>
      <c r="D330" s="100"/>
      <c r="E330" s="100"/>
      <c r="F330" s="57"/>
      <c r="G330" s="58">
        <f t="shared" si="49"/>
        <v>0</v>
      </c>
      <c r="H330" s="58"/>
      <c r="I330" s="57"/>
      <c r="J330" s="57"/>
      <c r="K330" s="57"/>
      <c r="L330" s="57"/>
      <c r="M330" s="58" t="str">
        <f t="shared" si="50"/>
        <v/>
      </c>
      <c r="N330" s="102"/>
    </row>
    <row r="331" spans="1:14">
      <c r="A331" s="97" t="str">
        <f t="shared" si="48"/>
        <v/>
      </c>
      <c r="B331" s="98" t="str">
        <f t="shared" si="47"/>
        <v/>
      </c>
      <c r="C331" s="99"/>
      <c r="D331" s="100"/>
      <c r="E331" s="100"/>
      <c r="F331" s="57"/>
      <c r="G331" s="58">
        <f t="shared" si="49"/>
        <v>0</v>
      </c>
      <c r="H331" s="58"/>
      <c r="I331" s="57"/>
      <c r="J331" s="57"/>
      <c r="K331" s="57"/>
      <c r="L331" s="57"/>
      <c r="M331" s="58" t="str">
        <f t="shared" si="50"/>
        <v/>
      </c>
      <c r="N331" s="102"/>
    </row>
    <row r="332" spans="1:14">
      <c r="A332" s="97" t="str">
        <f t="shared" si="48"/>
        <v/>
      </c>
      <c r="B332" s="98" t="str">
        <f t="shared" si="47"/>
        <v/>
      </c>
      <c r="C332" s="99"/>
      <c r="D332" s="100"/>
      <c r="E332" s="100"/>
      <c r="F332" s="57"/>
      <c r="G332" s="58">
        <f t="shared" si="49"/>
        <v>0</v>
      </c>
      <c r="H332" s="58"/>
      <c r="I332" s="57"/>
      <c r="J332" s="57"/>
      <c r="K332" s="57"/>
      <c r="L332" s="57"/>
      <c r="M332" s="58" t="str">
        <f t="shared" si="50"/>
        <v/>
      </c>
      <c r="N332" s="102"/>
    </row>
    <row r="333" spans="1:14">
      <c r="A333" s="97" t="str">
        <f t="shared" si="48"/>
        <v/>
      </c>
      <c r="B333" s="98" t="str">
        <f t="shared" si="47"/>
        <v/>
      </c>
      <c r="C333" s="99"/>
      <c r="D333" s="100"/>
      <c r="E333" s="100"/>
      <c r="F333" s="57"/>
      <c r="G333" s="58">
        <f t="shared" si="49"/>
        <v>0</v>
      </c>
      <c r="H333" s="58"/>
      <c r="I333" s="57"/>
      <c r="J333" s="57"/>
      <c r="K333" s="57"/>
      <c r="L333" s="57"/>
      <c r="M333" s="58" t="str">
        <f t="shared" si="50"/>
        <v/>
      </c>
      <c r="N333" s="102"/>
    </row>
    <row r="334" spans="1:14">
      <c r="A334" s="97" t="str">
        <f t="shared" si="48"/>
        <v/>
      </c>
      <c r="B334" s="98" t="str">
        <f t="shared" si="47"/>
        <v/>
      </c>
      <c r="C334" s="99"/>
      <c r="D334" s="100"/>
      <c r="E334" s="100"/>
      <c r="F334" s="57"/>
      <c r="G334" s="58">
        <f t="shared" si="49"/>
        <v>0</v>
      </c>
      <c r="H334" s="58"/>
      <c r="I334" s="57"/>
      <c r="J334" s="57"/>
      <c r="K334" s="57"/>
      <c r="L334" s="57"/>
      <c r="M334" s="58" t="str">
        <f t="shared" si="50"/>
        <v/>
      </c>
      <c r="N334" s="102"/>
    </row>
    <row r="335" spans="1:14">
      <c r="A335" s="97" t="str">
        <f t="shared" si="48"/>
        <v/>
      </c>
      <c r="B335" s="98" t="str">
        <f t="shared" si="47"/>
        <v/>
      </c>
      <c r="C335" s="99"/>
      <c r="D335" s="100"/>
      <c r="E335" s="100"/>
      <c r="F335" s="57"/>
      <c r="G335" s="58">
        <f t="shared" si="49"/>
        <v>0</v>
      </c>
      <c r="H335" s="58"/>
      <c r="I335" s="57"/>
      <c r="J335" s="57"/>
      <c r="K335" s="57"/>
      <c r="L335" s="57"/>
      <c r="M335" s="58" t="str">
        <f t="shared" si="50"/>
        <v/>
      </c>
      <c r="N335" s="102"/>
    </row>
    <row r="336" spans="1:14">
      <c r="A336" s="97" t="str">
        <f t="shared" si="48"/>
        <v/>
      </c>
      <c r="B336" s="98" t="str">
        <f t="shared" si="47"/>
        <v/>
      </c>
      <c r="C336" s="99"/>
      <c r="D336" s="100"/>
      <c r="E336" s="100"/>
      <c r="F336" s="57"/>
      <c r="G336" s="58">
        <f t="shared" si="49"/>
        <v>0</v>
      </c>
      <c r="H336" s="58"/>
      <c r="I336" s="57"/>
      <c r="J336" s="57"/>
      <c r="K336" s="57"/>
      <c r="L336" s="57"/>
      <c r="M336" s="58" t="str">
        <f t="shared" si="50"/>
        <v/>
      </c>
      <c r="N336" s="102"/>
    </row>
    <row r="337" spans="1:14">
      <c r="A337" s="97" t="str">
        <f t="shared" si="48"/>
        <v/>
      </c>
      <c r="B337" s="98" t="str">
        <f t="shared" si="47"/>
        <v/>
      </c>
      <c r="C337" s="99"/>
      <c r="D337" s="100"/>
      <c r="E337" s="100"/>
      <c r="F337" s="57"/>
      <c r="G337" s="58">
        <f t="shared" si="49"/>
        <v>0</v>
      </c>
      <c r="H337" s="58"/>
      <c r="I337" s="57"/>
      <c r="J337" s="57"/>
      <c r="K337" s="57"/>
      <c r="L337" s="57"/>
      <c r="M337" s="58" t="str">
        <f t="shared" si="50"/>
        <v/>
      </c>
      <c r="N337" s="102"/>
    </row>
    <row r="338" spans="1:14">
      <c r="A338" s="97" t="str">
        <f t="shared" si="48"/>
        <v/>
      </c>
      <c r="B338" s="98" t="str">
        <f t="shared" si="47"/>
        <v/>
      </c>
      <c r="C338" s="99"/>
      <c r="D338" s="100"/>
      <c r="E338" s="100"/>
      <c r="F338" s="57"/>
      <c r="G338" s="58">
        <f t="shared" si="49"/>
        <v>0</v>
      </c>
      <c r="H338" s="58"/>
      <c r="I338" s="57"/>
      <c r="J338" s="57"/>
      <c r="K338" s="57"/>
      <c r="L338" s="57"/>
      <c r="M338" s="58" t="str">
        <f t="shared" si="50"/>
        <v/>
      </c>
      <c r="N338" s="102"/>
    </row>
    <row r="339" spans="1:14">
      <c r="A339" s="97" t="str">
        <f t="shared" si="48"/>
        <v/>
      </c>
      <c r="B339" s="98" t="str">
        <f t="shared" si="47"/>
        <v/>
      </c>
      <c r="C339" s="99"/>
      <c r="D339" s="100"/>
      <c r="E339" s="100"/>
      <c r="F339" s="57"/>
      <c r="G339" s="58">
        <f t="shared" si="49"/>
        <v>0</v>
      </c>
      <c r="H339" s="58"/>
      <c r="I339" s="57"/>
      <c r="J339" s="57"/>
      <c r="K339" s="57"/>
      <c r="L339" s="57"/>
      <c r="M339" s="58" t="str">
        <f t="shared" si="50"/>
        <v/>
      </c>
      <c r="N339" s="102"/>
    </row>
    <row r="340" spans="1:14">
      <c r="A340" s="97" t="str">
        <f t="shared" si="48"/>
        <v/>
      </c>
      <c r="B340" s="98" t="str">
        <f t="shared" si="47"/>
        <v/>
      </c>
      <c r="C340" s="99"/>
      <c r="D340" s="100"/>
      <c r="E340" s="100"/>
      <c r="F340" s="57"/>
      <c r="G340" s="58">
        <f t="shared" si="49"/>
        <v>0</v>
      </c>
      <c r="H340" s="58"/>
      <c r="I340" s="57"/>
      <c r="J340" s="57"/>
      <c r="K340" s="57"/>
      <c r="L340" s="57"/>
      <c r="M340" s="58" t="str">
        <f t="shared" si="50"/>
        <v/>
      </c>
      <c r="N340" s="102"/>
    </row>
    <row r="341" spans="1:14">
      <c r="A341" s="97" t="str">
        <f t="shared" si="48"/>
        <v/>
      </c>
      <c r="B341" s="98" t="str">
        <f t="shared" si="47"/>
        <v/>
      </c>
      <c r="C341" s="99"/>
      <c r="D341" s="100"/>
      <c r="E341" s="100"/>
      <c r="F341" s="57"/>
      <c r="G341" s="58">
        <f t="shared" si="49"/>
        <v>0</v>
      </c>
      <c r="H341" s="58"/>
      <c r="I341" s="57"/>
      <c r="J341" s="57"/>
      <c r="K341" s="57"/>
      <c r="L341" s="57"/>
      <c r="M341" s="58" t="str">
        <f t="shared" si="50"/>
        <v/>
      </c>
      <c r="N341" s="102"/>
    </row>
    <row r="342" spans="1:14">
      <c r="A342" s="97" t="str">
        <f t="shared" si="48"/>
        <v/>
      </c>
      <c r="B342" s="98" t="str">
        <f t="shared" si="47"/>
        <v/>
      </c>
      <c r="C342" s="99"/>
      <c r="D342" s="100"/>
      <c r="E342" s="100"/>
      <c r="F342" s="57"/>
      <c r="G342" s="58">
        <f t="shared" si="49"/>
        <v>0</v>
      </c>
      <c r="H342" s="58"/>
      <c r="I342" s="57"/>
      <c r="J342" s="57"/>
      <c r="K342" s="57"/>
      <c r="L342" s="57"/>
      <c r="M342" s="58" t="str">
        <f t="shared" si="50"/>
        <v/>
      </c>
      <c r="N342" s="102"/>
    </row>
    <row r="343" spans="1:14">
      <c r="A343" s="97" t="str">
        <f t="shared" si="48"/>
        <v/>
      </c>
      <c r="B343" s="98" t="str">
        <f t="shared" si="47"/>
        <v/>
      </c>
      <c r="C343" s="99"/>
      <c r="D343" s="100"/>
      <c r="E343" s="100"/>
      <c r="F343" s="57"/>
      <c r="G343" s="58">
        <f t="shared" si="49"/>
        <v>0</v>
      </c>
      <c r="H343" s="58"/>
      <c r="I343" s="57"/>
      <c r="J343" s="57"/>
      <c r="K343" s="57"/>
      <c r="L343" s="57"/>
      <c r="M343" s="58" t="str">
        <f t="shared" si="50"/>
        <v/>
      </c>
      <c r="N343" s="102"/>
    </row>
    <row r="344" spans="1:14">
      <c r="A344" s="97" t="str">
        <f t="shared" si="48"/>
        <v/>
      </c>
      <c r="B344" s="98" t="str">
        <f t="shared" si="47"/>
        <v/>
      </c>
      <c r="C344" s="99"/>
      <c r="D344" s="100"/>
      <c r="E344" s="100"/>
      <c r="F344" s="57"/>
      <c r="G344" s="58">
        <f t="shared" si="49"/>
        <v>0</v>
      </c>
      <c r="H344" s="58"/>
      <c r="I344" s="57"/>
      <c r="J344" s="57"/>
      <c r="K344" s="57"/>
      <c r="L344" s="57"/>
      <c r="M344" s="58" t="str">
        <f t="shared" si="50"/>
        <v/>
      </c>
      <c r="N344" s="102"/>
    </row>
    <row r="345" spans="1:14">
      <c r="A345" s="97" t="str">
        <f t="shared" si="48"/>
        <v/>
      </c>
      <c r="B345" s="98" t="str">
        <f t="shared" si="47"/>
        <v/>
      </c>
      <c r="C345" s="99"/>
      <c r="D345" s="100"/>
      <c r="E345" s="100"/>
      <c r="F345" s="57"/>
      <c r="G345" s="58">
        <f t="shared" si="49"/>
        <v>0</v>
      </c>
      <c r="H345" s="58"/>
      <c r="I345" s="57"/>
      <c r="J345" s="57"/>
      <c r="K345" s="57"/>
      <c r="L345" s="57"/>
      <c r="M345" s="58" t="str">
        <f t="shared" si="50"/>
        <v/>
      </c>
      <c r="N345" s="102"/>
    </row>
    <row r="346" spans="1:14">
      <c r="A346" s="97" t="str">
        <f t="shared" si="48"/>
        <v/>
      </c>
      <c r="B346" s="98" t="str">
        <f t="shared" si="47"/>
        <v/>
      </c>
      <c r="C346" s="99"/>
      <c r="D346" s="100"/>
      <c r="E346" s="100"/>
      <c r="F346" s="57"/>
      <c r="G346" s="58">
        <f t="shared" si="49"/>
        <v>0</v>
      </c>
      <c r="H346" s="58"/>
      <c r="I346" s="57"/>
      <c r="J346" s="57"/>
      <c r="K346" s="57"/>
      <c r="L346" s="57"/>
      <c r="M346" s="58" t="str">
        <f t="shared" si="50"/>
        <v/>
      </c>
      <c r="N346" s="102"/>
    </row>
    <row r="347" spans="1:14">
      <c r="A347" s="97" t="str">
        <f t="shared" si="48"/>
        <v/>
      </c>
      <c r="B347" s="98" t="str">
        <f t="shared" si="47"/>
        <v/>
      </c>
      <c r="C347" s="99"/>
      <c r="D347" s="100"/>
      <c r="E347" s="100"/>
      <c r="F347" s="57"/>
      <c r="G347" s="58">
        <f t="shared" si="49"/>
        <v>0</v>
      </c>
      <c r="H347" s="58"/>
      <c r="I347" s="57"/>
      <c r="J347" s="57"/>
      <c r="K347" s="57"/>
      <c r="L347" s="57"/>
      <c r="M347" s="58" t="str">
        <f t="shared" si="50"/>
        <v/>
      </c>
      <c r="N347" s="102"/>
    </row>
    <row r="348" spans="1:14">
      <c r="A348" s="97" t="str">
        <f t="shared" si="48"/>
        <v/>
      </c>
      <c r="B348" s="98" t="str">
        <f t="shared" si="47"/>
        <v/>
      </c>
      <c r="C348" s="99"/>
      <c r="D348" s="100"/>
      <c r="E348" s="100"/>
      <c r="F348" s="57"/>
      <c r="G348" s="58">
        <f t="shared" si="49"/>
        <v>0</v>
      </c>
      <c r="H348" s="58"/>
      <c r="I348" s="57"/>
      <c r="J348" s="57"/>
      <c r="K348" s="57"/>
      <c r="L348" s="57"/>
      <c r="M348" s="58" t="str">
        <f t="shared" si="50"/>
        <v/>
      </c>
      <c r="N348" s="102"/>
    </row>
    <row r="349" spans="1:14">
      <c r="A349" s="97" t="str">
        <f t="shared" si="48"/>
        <v/>
      </c>
      <c r="B349" s="98" t="str">
        <f t="shared" si="47"/>
        <v/>
      </c>
      <c r="C349" s="99"/>
      <c r="D349" s="100"/>
      <c r="E349" s="100"/>
      <c r="F349" s="57"/>
      <c r="G349" s="58">
        <f t="shared" si="49"/>
        <v>0</v>
      </c>
      <c r="H349" s="58"/>
      <c r="I349" s="57"/>
      <c r="J349" s="57"/>
      <c r="K349" s="57"/>
      <c r="L349" s="57"/>
      <c r="M349" s="58" t="str">
        <f t="shared" si="50"/>
        <v/>
      </c>
      <c r="N349" s="102"/>
    </row>
    <row r="350" spans="1:14">
      <c r="A350" s="97" t="str">
        <f t="shared" si="48"/>
        <v/>
      </c>
      <c r="B350" s="98" t="str">
        <f t="shared" si="47"/>
        <v/>
      </c>
      <c r="C350" s="99"/>
      <c r="D350" s="100"/>
      <c r="E350" s="100"/>
      <c r="F350" s="57"/>
      <c r="G350" s="58">
        <f t="shared" si="49"/>
        <v>0</v>
      </c>
      <c r="H350" s="58"/>
      <c r="I350" s="57"/>
      <c r="J350" s="57"/>
      <c r="K350" s="57"/>
      <c r="L350" s="57"/>
      <c r="M350" s="58" t="str">
        <f t="shared" si="50"/>
        <v/>
      </c>
      <c r="N350" s="102"/>
    </row>
    <row r="351" spans="1:14">
      <c r="A351" s="97" t="str">
        <f t="shared" si="48"/>
        <v/>
      </c>
      <c r="B351" s="98" t="str">
        <f t="shared" si="47"/>
        <v/>
      </c>
      <c r="C351" s="99"/>
      <c r="D351" s="100"/>
      <c r="E351" s="100"/>
      <c r="F351" s="57"/>
      <c r="G351" s="58">
        <f t="shared" si="49"/>
        <v>0</v>
      </c>
      <c r="H351" s="58"/>
      <c r="I351" s="57"/>
      <c r="J351" s="57"/>
      <c r="K351" s="57"/>
      <c r="L351" s="57"/>
      <c r="M351" s="58" t="str">
        <f t="shared" si="50"/>
        <v/>
      </c>
      <c r="N351" s="102"/>
    </row>
    <row r="352" spans="1:14">
      <c r="A352" s="97" t="str">
        <f t="shared" si="48"/>
        <v/>
      </c>
      <c r="B352" s="98" t="str">
        <f t="shared" si="47"/>
        <v/>
      </c>
      <c r="C352" s="99"/>
      <c r="D352" s="100"/>
      <c r="E352" s="100"/>
      <c r="F352" s="57"/>
      <c r="G352" s="58">
        <f t="shared" si="49"/>
        <v>0</v>
      </c>
      <c r="H352" s="58"/>
      <c r="I352" s="57"/>
      <c r="J352" s="57"/>
      <c r="K352" s="57"/>
      <c r="L352" s="57"/>
      <c r="M352" s="58" t="str">
        <f t="shared" si="50"/>
        <v/>
      </c>
      <c r="N352" s="102"/>
    </row>
    <row r="353" spans="1:14">
      <c r="A353" s="97" t="str">
        <f t="shared" si="48"/>
        <v/>
      </c>
      <c r="B353" s="98" t="str">
        <f t="shared" si="47"/>
        <v/>
      </c>
      <c r="C353" s="99"/>
      <c r="D353" s="100"/>
      <c r="E353" s="100"/>
      <c r="F353" s="57"/>
      <c r="G353" s="58">
        <f t="shared" si="49"/>
        <v>0</v>
      </c>
      <c r="H353" s="58"/>
      <c r="I353" s="57"/>
      <c r="J353" s="57"/>
      <c r="K353" s="57"/>
      <c r="L353" s="57"/>
      <c r="M353" s="58" t="str">
        <f t="shared" si="50"/>
        <v/>
      </c>
      <c r="N353" s="102"/>
    </row>
    <row r="354" spans="1:14">
      <c r="A354" s="97" t="str">
        <f t="shared" si="48"/>
        <v/>
      </c>
      <c r="B354" s="98" t="str">
        <f t="shared" si="47"/>
        <v/>
      </c>
      <c r="C354" s="99"/>
      <c r="D354" s="100"/>
      <c r="E354" s="100"/>
      <c r="F354" s="57"/>
      <c r="G354" s="58">
        <f t="shared" si="49"/>
        <v>0</v>
      </c>
      <c r="H354" s="58"/>
      <c r="I354" s="57"/>
      <c r="J354" s="57"/>
      <c r="K354" s="57"/>
      <c r="L354" s="57"/>
      <c r="M354" s="58" t="str">
        <f t="shared" si="50"/>
        <v/>
      </c>
      <c r="N354" s="102"/>
    </row>
    <row r="355" spans="1:14">
      <c r="A355" s="97" t="str">
        <f t="shared" si="48"/>
        <v/>
      </c>
      <c r="B355" s="98" t="str">
        <f t="shared" si="47"/>
        <v/>
      </c>
      <c r="C355" s="99"/>
      <c r="D355" s="100"/>
      <c r="E355" s="100"/>
      <c r="F355" s="57"/>
      <c r="G355" s="58">
        <f t="shared" si="49"/>
        <v>0</v>
      </c>
      <c r="H355" s="58"/>
      <c r="I355" s="57"/>
      <c r="J355" s="57"/>
      <c r="K355" s="57"/>
      <c r="L355" s="57"/>
      <c r="M355" s="58" t="str">
        <f t="shared" si="50"/>
        <v/>
      </c>
      <c r="N355" s="102"/>
    </row>
    <row r="356" spans="1:14">
      <c r="A356" s="97" t="str">
        <f t="shared" si="48"/>
        <v/>
      </c>
      <c r="B356" s="98" t="str">
        <f t="shared" si="47"/>
        <v/>
      </c>
      <c r="C356" s="99"/>
      <c r="D356" s="100"/>
      <c r="E356" s="100"/>
      <c r="F356" s="57"/>
      <c r="G356" s="58">
        <f t="shared" si="49"/>
        <v>0</v>
      </c>
      <c r="H356" s="58"/>
      <c r="I356" s="57"/>
      <c r="J356" s="57"/>
      <c r="K356" s="57"/>
      <c r="L356" s="57"/>
      <c r="M356" s="58" t="str">
        <f t="shared" si="50"/>
        <v/>
      </c>
      <c r="N356" s="102"/>
    </row>
    <row r="357" spans="1:14">
      <c r="A357" s="97" t="str">
        <f t="shared" si="48"/>
        <v/>
      </c>
      <c r="B357" s="98" t="str">
        <f t="shared" si="47"/>
        <v/>
      </c>
      <c r="C357" s="99"/>
      <c r="D357" s="100"/>
      <c r="E357" s="100"/>
      <c r="F357" s="57"/>
      <c r="G357" s="58">
        <f t="shared" si="49"/>
        <v>0</v>
      </c>
      <c r="H357" s="58"/>
      <c r="I357" s="57"/>
      <c r="J357" s="57"/>
      <c r="K357" s="57"/>
      <c r="L357" s="57"/>
      <c r="M357" s="58" t="str">
        <f t="shared" si="50"/>
        <v/>
      </c>
      <c r="N357" s="102"/>
    </row>
    <row r="358" spans="1:14">
      <c r="A358" s="97" t="str">
        <f t="shared" si="48"/>
        <v/>
      </c>
      <c r="B358" s="98" t="str">
        <f t="shared" si="47"/>
        <v/>
      </c>
      <c r="C358" s="99"/>
      <c r="D358" s="100"/>
      <c r="E358" s="100"/>
      <c r="F358" s="57"/>
      <c r="G358" s="58">
        <f t="shared" si="49"/>
        <v>0</v>
      </c>
      <c r="H358" s="58"/>
      <c r="I358" s="57"/>
      <c r="J358" s="57"/>
      <c r="K358" s="57"/>
      <c r="L358" s="57"/>
      <c r="M358" s="58" t="str">
        <f t="shared" si="50"/>
        <v/>
      </c>
      <c r="N358" s="102"/>
    </row>
    <row r="359" spans="1:14">
      <c r="A359" s="97" t="str">
        <f t="shared" si="48"/>
        <v/>
      </c>
      <c r="B359" s="98" t="str">
        <f t="shared" si="47"/>
        <v/>
      </c>
      <c r="C359" s="99"/>
      <c r="D359" s="100"/>
      <c r="E359" s="100"/>
      <c r="F359" s="57"/>
      <c r="G359" s="58">
        <f t="shared" si="49"/>
        <v>0</v>
      </c>
      <c r="H359" s="58"/>
      <c r="I359" s="57"/>
      <c r="J359" s="57"/>
      <c r="K359" s="57"/>
      <c r="L359" s="57"/>
      <c r="M359" s="58" t="str">
        <f t="shared" si="50"/>
        <v/>
      </c>
      <c r="N359" s="102"/>
    </row>
    <row r="360" spans="1:14">
      <c r="A360" s="97" t="str">
        <f t="shared" si="48"/>
        <v/>
      </c>
      <c r="B360" s="98" t="str">
        <f t="shared" si="47"/>
        <v/>
      </c>
      <c r="C360" s="99"/>
      <c r="D360" s="100"/>
      <c r="E360" s="100"/>
      <c r="F360" s="57"/>
      <c r="G360" s="58">
        <f t="shared" si="49"/>
        <v>0</v>
      </c>
      <c r="H360" s="58"/>
      <c r="I360" s="57"/>
      <c r="J360" s="57"/>
      <c r="K360" s="57"/>
      <c r="L360" s="57"/>
      <c r="M360" s="58" t="str">
        <f t="shared" si="50"/>
        <v/>
      </c>
      <c r="N360" s="102"/>
    </row>
    <row r="361" spans="1:14">
      <c r="A361" s="97" t="str">
        <f t="shared" si="48"/>
        <v/>
      </c>
      <c r="B361" s="98" t="str">
        <f t="shared" si="47"/>
        <v/>
      </c>
      <c r="C361" s="99"/>
      <c r="D361" s="100"/>
      <c r="E361" s="100"/>
      <c r="F361" s="57"/>
      <c r="G361" s="58">
        <f t="shared" si="49"/>
        <v>0</v>
      </c>
      <c r="H361" s="58"/>
      <c r="I361" s="57"/>
      <c r="J361" s="57"/>
      <c r="K361" s="57"/>
      <c r="L361" s="57"/>
      <c r="M361" s="58" t="str">
        <f t="shared" si="50"/>
        <v/>
      </c>
      <c r="N361" s="102"/>
    </row>
    <row r="362" spans="1:14">
      <c r="A362" s="97" t="str">
        <f t="shared" si="48"/>
        <v/>
      </c>
      <c r="B362" s="98" t="str">
        <f t="shared" si="47"/>
        <v/>
      </c>
      <c r="C362" s="99"/>
      <c r="D362" s="100"/>
      <c r="E362" s="100"/>
      <c r="F362" s="57"/>
      <c r="G362" s="58">
        <f t="shared" si="49"/>
        <v>0</v>
      </c>
      <c r="H362" s="58"/>
      <c r="I362" s="57"/>
      <c r="J362" s="57"/>
      <c r="K362" s="57"/>
      <c r="L362" s="57"/>
      <c r="M362" s="58" t="str">
        <f t="shared" si="50"/>
        <v/>
      </c>
      <c r="N362" s="102"/>
    </row>
    <row r="363" spans="1:14">
      <c r="A363" s="97" t="str">
        <f t="shared" si="48"/>
        <v/>
      </c>
      <c r="B363" s="98" t="str">
        <f t="shared" si="47"/>
        <v/>
      </c>
      <c r="C363" s="99"/>
      <c r="D363" s="100"/>
      <c r="E363" s="100"/>
      <c r="F363" s="57"/>
      <c r="G363" s="58">
        <f t="shared" si="49"/>
        <v>0</v>
      </c>
      <c r="H363" s="58"/>
      <c r="I363" s="57"/>
      <c r="J363" s="57"/>
      <c r="K363" s="57"/>
      <c r="L363" s="57"/>
      <c r="M363" s="58" t="str">
        <f t="shared" si="50"/>
        <v/>
      </c>
      <c r="N363" s="102"/>
    </row>
    <row r="364" spans="1:14">
      <c r="A364" s="97" t="str">
        <f t="shared" si="48"/>
        <v/>
      </c>
      <c r="B364" s="98" t="str">
        <f t="shared" ref="B364:B427" si="51">IF(C364="","",MONTH(C364)&amp;"月")</f>
        <v/>
      </c>
      <c r="C364" s="99"/>
      <c r="D364" s="100"/>
      <c r="E364" s="100"/>
      <c r="F364" s="57"/>
      <c r="G364" s="58">
        <f t="shared" si="49"/>
        <v>0</v>
      </c>
      <c r="H364" s="58"/>
      <c r="I364" s="57"/>
      <c r="J364" s="57"/>
      <c r="K364" s="57"/>
      <c r="L364" s="57"/>
      <c r="M364" s="58" t="str">
        <f t="shared" si="50"/>
        <v/>
      </c>
      <c r="N364" s="102"/>
    </row>
    <row r="365" spans="1:14">
      <c r="A365" s="97" t="str">
        <f t="shared" ref="A365:A428" si="52">IF(C365="","",ROW()-42)</f>
        <v/>
      </c>
      <c r="B365" s="98" t="str">
        <f t="shared" si="51"/>
        <v/>
      </c>
      <c r="C365" s="99"/>
      <c r="D365" s="100"/>
      <c r="E365" s="100"/>
      <c r="F365" s="57"/>
      <c r="G365" s="58">
        <f t="shared" ref="G365:G428" si="53">IF(F365="",0,F365*$K$41)</f>
        <v>0</v>
      </c>
      <c r="H365" s="58"/>
      <c r="I365" s="57"/>
      <c r="J365" s="57"/>
      <c r="K365" s="57"/>
      <c r="L365" s="57"/>
      <c r="M365" s="58" t="str">
        <f t="shared" ref="M365:M428" si="54">IF(C365="","",ROUND(M364+G365-I365-J365-K365-L365-H365,2))</f>
        <v/>
      </c>
      <c r="N365" s="102"/>
    </row>
    <row r="366" spans="1:14">
      <c r="A366" s="97" t="str">
        <f t="shared" si="52"/>
        <v/>
      </c>
      <c r="B366" s="98" t="str">
        <f t="shared" si="51"/>
        <v/>
      </c>
      <c r="C366" s="99"/>
      <c r="D366" s="100"/>
      <c r="E366" s="100"/>
      <c r="F366" s="57"/>
      <c r="G366" s="58">
        <f t="shared" si="53"/>
        <v>0</v>
      </c>
      <c r="H366" s="58"/>
      <c r="I366" s="57"/>
      <c r="J366" s="57"/>
      <c r="K366" s="57"/>
      <c r="L366" s="57"/>
      <c r="M366" s="58" t="str">
        <f t="shared" si="54"/>
        <v/>
      </c>
      <c r="N366" s="102"/>
    </row>
    <row r="367" spans="1:14">
      <c r="A367" s="97" t="str">
        <f t="shared" si="52"/>
        <v/>
      </c>
      <c r="B367" s="98" t="str">
        <f t="shared" si="51"/>
        <v/>
      </c>
      <c r="C367" s="99"/>
      <c r="D367" s="100"/>
      <c r="E367" s="100"/>
      <c r="F367" s="57"/>
      <c r="G367" s="58">
        <f t="shared" si="53"/>
        <v>0</v>
      </c>
      <c r="H367" s="58"/>
      <c r="I367" s="57"/>
      <c r="J367" s="57"/>
      <c r="K367" s="57"/>
      <c r="L367" s="57"/>
      <c r="M367" s="58" t="str">
        <f t="shared" si="54"/>
        <v/>
      </c>
      <c r="N367" s="102"/>
    </row>
    <row r="368" spans="1:14">
      <c r="A368" s="97" t="str">
        <f t="shared" si="52"/>
        <v/>
      </c>
      <c r="B368" s="98" t="str">
        <f t="shared" si="51"/>
        <v/>
      </c>
      <c r="C368" s="99"/>
      <c r="D368" s="100"/>
      <c r="E368" s="100"/>
      <c r="F368" s="57"/>
      <c r="G368" s="58">
        <f t="shared" si="53"/>
        <v>0</v>
      </c>
      <c r="H368" s="58"/>
      <c r="I368" s="57"/>
      <c r="J368" s="57"/>
      <c r="K368" s="57"/>
      <c r="L368" s="57"/>
      <c r="M368" s="58" t="str">
        <f t="shared" si="54"/>
        <v/>
      </c>
      <c r="N368" s="102"/>
    </row>
    <row r="369" spans="1:14">
      <c r="A369" s="97" t="str">
        <f t="shared" si="52"/>
        <v/>
      </c>
      <c r="B369" s="98" t="str">
        <f t="shared" si="51"/>
        <v/>
      </c>
      <c r="C369" s="99"/>
      <c r="D369" s="100"/>
      <c r="E369" s="100"/>
      <c r="F369" s="57"/>
      <c r="G369" s="58">
        <f t="shared" si="53"/>
        <v>0</v>
      </c>
      <c r="H369" s="58"/>
      <c r="I369" s="57"/>
      <c r="J369" s="57"/>
      <c r="K369" s="57"/>
      <c r="L369" s="57"/>
      <c r="M369" s="58" t="str">
        <f t="shared" si="54"/>
        <v/>
      </c>
      <c r="N369" s="102"/>
    </row>
    <row r="370" spans="1:14">
      <c r="A370" s="97" t="str">
        <f t="shared" si="52"/>
        <v/>
      </c>
      <c r="B370" s="98" t="str">
        <f t="shared" si="51"/>
        <v/>
      </c>
      <c r="C370" s="99"/>
      <c r="D370" s="100"/>
      <c r="E370" s="100"/>
      <c r="F370" s="57"/>
      <c r="G370" s="58">
        <f t="shared" si="53"/>
        <v>0</v>
      </c>
      <c r="H370" s="58"/>
      <c r="I370" s="57"/>
      <c r="J370" s="57"/>
      <c r="K370" s="57"/>
      <c r="L370" s="57"/>
      <c r="M370" s="58" t="str">
        <f t="shared" si="54"/>
        <v/>
      </c>
      <c r="N370" s="102"/>
    </row>
    <row r="371" spans="1:14">
      <c r="A371" s="97" t="str">
        <f t="shared" si="52"/>
        <v/>
      </c>
      <c r="B371" s="98" t="str">
        <f t="shared" si="51"/>
        <v/>
      </c>
      <c r="C371" s="99"/>
      <c r="D371" s="100"/>
      <c r="E371" s="100"/>
      <c r="F371" s="57"/>
      <c r="G371" s="58">
        <f t="shared" si="53"/>
        <v>0</v>
      </c>
      <c r="H371" s="58"/>
      <c r="I371" s="57"/>
      <c r="J371" s="57"/>
      <c r="K371" s="57"/>
      <c r="L371" s="57"/>
      <c r="M371" s="58" t="str">
        <f t="shared" si="54"/>
        <v/>
      </c>
      <c r="N371" s="102"/>
    </row>
    <row r="372" spans="1:14">
      <c r="A372" s="97" t="str">
        <f t="shared" si="52"/>
        <v/>
      </c>
      <c r="B372" s="98" t="str">
        <f t="shared" si="51"/>
        <v/>
      </c>
      <c r="C372" s="99"/>
      <c r="D372" s="100"/>
      <c r="E372" s="100"/>
      <c r="F372" s="57"/>
      <c r="G372" s="58">
        <f t="shared" si="53"/>
        <v>0</v>
      </c>
      <c r="H372" s="58"/>
      <c r="I372" s="57"/>
      <c r="J372" s="57"/>
      <c r="K372" s="57"/>
      <c r="L372" s="57"/>
      <c r="M372" s="58" t="str">
        <f t="shared" si="54"/>
        <v/>
      </c>
      <c r="N372" s="102"/>
    </row>
    <row r="373" spans="1:14">
      <c r="A373" s="97" t="str">
        <f t="shared" si="52"/>
        <v/>
      </c>
      <c r="B373" s="98" t="str">
        <f t="shared" si="51"/>
        <v/>
      </c>
      <c r="C373" s="99"/>
      <c r="D373" s="100"/>
      <c r="E373" s="100"/>
      <c r="F373" s="57"/>
      <c r="G373" s="58">
        <f t="shared" si="53"/>
        <v>0</v>
      </c>
      <c r="H373" s="58"/>
      <c r="I373" s="57"/>
      <c r="J373" s="57"/>
      <c r="K373" s="57"/>
      <c r="L373" s="57"/>
      <c r="M373" s="58" t="str">
        <f t="shared" si="54"/>
        <v/>
      </c>
      <c r="N373" s="102"/>
    </row>
    <row r="374" spans="1:14">
      <c r="A374" s="97" t="str">
        <f t="shared" si="52"/>
        <v/>
      </c>
      <c r="B374" s="98" t="str">
        <f t="shared" si="51"/>
        <v/>
      </c>
      <c r="C374" s="99"/>
      <c r="D374" s="100"/>
      <c r="E374" s="100"/>
      <c r="F374" s="57"/>
      <c r="G374" s="58">
        <f t="shared" si="53"/>
        <v>0</v>
      </c>
      <c r="H374" s="58"/>
      <c r="I374" s="57"/>
      <c r="J374" s="57"/>
      <c r="K374" s="57"/>
      <c r="L374" s="57"/>
      <c r="M374" s="58" t="str">
        <f t="shared" si="54"/>
        <v/>
      </c>
      <c r="N374" s="102"/>
    </row>
    <row r="375" spans="1:14">
      <c r="A375" s="97" t="str">
        <f t="shared" si="52"/>
        <v/>
      </c>
      <c r="B375" s="98" t="str">
        <f t="shared" si="51"/>
        <v/>
      </c>
      <c r="C375" s="99"/>
      <c r="D375" s="100"/>
      <c r="E375" s="100"/>
      <c r="F375" s="57"/>
      <c r="G375" s="58">
        <f t="shared" si="53"/>
        <v>0</v>
      </c>
      <c r="H375" s="58"/>
      <c r="I375" s="57"/>
      <c r="J375" s="57"/>
      <c r="K375" s="57"/>
      <c r="L375" s="57"/>
      <c r="M375" s="58" t="str">
        <f t="shared" si="54"/>
        <v/>
      </c>
      <c r="N375" s="102"/>
    </row>
    <row r="376" spans="1:14">
      <c r="A376" s="97" t="str">
        <f t="shared" si="52"/>
        <v/>
      </c>
      <c r="B376" s="98" t="str">
        <f t="shared" si="51"/>
        <v/>
      </c>
      <c r="C376" s="99"/>
      <c r="D376" s="100"/>
      <c r="E376" s="100"/>
      <c r="F376" s="57"/>
      <c r="G376" s="58">
        <f t="shared" si="53"/>
        <v>0</v>
      </c>
      <c r="H376" s="58"/>
      <c r="I376" s="57"/>
      <c r="J376" s="57"/>
      <c r="K376" s="57"/>
      <c r="L376" s="57"/>
      <c r="M376" s="58" t="str">
        <f t="shared" si="54"/>
        <v/>
      </c>
      <c r="N376" s="102"/>
    </row>
    <row r="377" spans="1:14">
      <c r="A377" s="97" t="str">
        <f t="shared" si="52"/>
        <v/>
      </c>
      <c r="B377" s="98" t="str">
        <f t="shared" si="51"/>
        <v/>
      </c>
      <c r="C377" s="99"/>
      <c r="D377" s="100"/>
      <c r="E377" s="100"/>
      <c r="F377" s="57"/>
      <c r="G377" s="58">
        <f t="shared" si="53"/>
        <v>0</v>
      </c>
      <c r="H377" s="58"/>
      <c r="I377" s="57"/>
      <c r="J377" s="57"/>
      <c r="K377" s="57"/>
      <c r="L377" s="57"/>
      <c r="M377" s="58" t="str">
        <f t="shared" si="54"/>
        <v/>
      </c>
      <c r="N377" s="102"/>
    </row>
    <row r="378" spans="1:14">
      <c r="A378" s="97" t="str">
        <f t="shared" si="52"/>
        <v/>
      </c>
      <c r="B378" s="98" t="str">
        <f t="shared" si="51"/>
        <v/>
      </c>
      <c r="C378" s="99"/>
      <c r="D378" s="100"/>
      <c r="E378" s="100"/>
      <c r="F378" s="57"/>
      <c r="G378" s="58">
        <f t="shared" si="53"/>
        <v>0</v>
      </c>
      <c r="H378" s="58"/>
      <c r="I378" s="57"/>
      <c r="J378" s="57"/>
      <c r="K378" s="57"/>
      <c r="L378" s="57"/>
      <c r="M378" s="58" t="str">
        <f t="shared" si="54"/>
        <v/>
      </c>
      <c r="N378" s="102"/>
    </row>
    <row r="379" spans="1:14">
      <c r="A379" s="97" t="str">
        <f t="shared" si="52"/>
        <v/>
      </c>
      <c r="B379" s="98" t="str">
        <f t="shared" si="51"/>
        <v/>
      </c>
      <c r="C379" s="99"/>
      <c r="D379" s="100"/>
      <c r="E379" s="100"/>
      <c r="F379" s="57"/>
      <c r="G379" s="58">
        <f t="shared" si="53"/>
        <v>0</v>
      </c>
      <c r="H379" s="58"/>
      <c r="I379" s="57"/>
      <c r="J379" s="57"/>
      <c r="K379" s="57"/>
      <c r="L379" s="57"/>
      <c r="M379" s="58" t="str">
        <f t="shared" si="54"/>
        <v/>
      </c>
      <c r="N379" s="102"/>
    </row>
    <row r="380" spans="1:14">
      <c r="A380" s="97" t="str">
        <f t="shared" si="52"/>
        <v/>
      </c>
      <c r="B380" s="98" t="str">
        <f t="shared" si="51"/>
        <v/>
      </c>
      <c r="C380" s="99"/>
      <c r="D380" s="100"/>
      <c r="E380" s="100"/>
      <c r="F380" s="57"/>
      <c r="G380" s="58">
        <f t="shared" si="53"/>
        <v>0</v>
      </c>
      <c r="H380" s="58"/>
      <c r="I380" s="57"/>
      <c r="J380" s="57"/>
      <c r="K380" s="57"/>
      <c r="L380" s="57"/>
      <c r="M380" s="58" t="str">
        <f t="shared" si="54"/>
        <v/>
      </c>
      <c r="N380" s="102"/>
    </row>
    <row r="381" spans="1:14">
      <c r="A381" s="97" t="str">
        <f t="shared" si="52"/>
        <v/>
      </c>
      <c r="B381" s="98" t="str">
        <f t="shared" si="51"/>
        <v/>
      </c>
      <c r="C381" s="99"/>
      <c r="D381" s="100"/>
      <c r="E381" s="100"/>
      <c r="F381" s="57"/>
      <c r="G381" s="58">
        <f t="shared" si="53"/>
        <v>0</v>
      </c>
      <c r="H381" s="58"/>
      <c r="I381" s="57"/>
      <c r="J381" s="57"/>
      <c r="K381" s="57"/>
      <c r="L381" s="57"/>
      <c r="M381" s="58" t="str">
        <f t="shared" si="54"/>
        <v/>
      </c>
      <c r="N381" s="102"/>
    </row>
    <row r="382" spans="1:14">
      <c r="A382" s="97" t="str">
        <f t="shared" si="52"/>
        <v/>
      </c>
      <c r="B382" s="98" t="str">
        <f t="shared" si="51"/>
        <v/>
      </c>
      <c r="C382" s="99"/>
      <c r="D382" s="100"/>
      <c r="E382" s="100"/>
      <c r="F382" s="57"/>
      <c r="G382" s="58">
        <f t="shared" si="53"/>
        <v>0</v>
      </c>
      <c r="H382" s="58"/>
      <c r="I382" s="57"/>
      <c r="J382" s="57"/>
      <c r="K382" s="57"/>
      <c r="L382" s="57"/>
      <c r="M382" s="58" t="str">
        <f t="shared" si="54"/>
        <v/>
      </c>
      <c r="N382" s="102"/>
    </row>
    <row r="383" spans="1:14">
      <c r="A383" s="97" t="str">
        <f t="shared" si="52"/>
        <v/>
      </c>
      <c r="B383" s="98" t="str">
        <f t="shared" si="51"/>
        <v/>
      </c>
      <c r="C383" s="99"/>
      <c r="D383" s="100"/>
      <c r="E383" s="100"/>
      <c r="F383" s="57"/>
      <c r="G383" s="58">
        <f t="shared" si="53"/>
        <v>0</v>
      </c>
      <c r="H383" s="58"/>
      <c r="I383" s="57"/>
      <c r="J383" s="57"/>
      <c r="K383" s="57"/>
      <c r="L383" s="57"/>
      <c r="M383" s="58" t="str">
        <f t="shared" si="54"/>
        <v/>
      </c>
      <c r="N383" s="102"/>
    </row>
    <row r="384" spans="1:14">
      <c r="A384" s="97" t="str">
        <f t="shared" si="52"/>
        <v/>
      </c>
      <c r="B384" s="98" t="str">
        <f t="shared" si="51"/>
        <v/>
      </c>
      <c r="C384" s="99"/>
      <c r="D384" s="100"/>
      <c r="E384" s="100"/>
      <c r="F384" s="57"/>
      <c r="G384" s="58">
        <f t="shared" si="53"/>
        <v>0</v>
      </c>
      <c r="H384" s="58"/>
      <c r="I384" s="57"/>
      <c r="J384" s="57"/>
      <c r="K384" s="57"/>
      <c r="L384" s="57"/>
      <c r="M384" s="58" t="str">
        <f t="shared" si="54"/>
        <v/>
      </c>
      <c r="N384" s="102"/>
    </row>
    <row r="385" spans="1:14">
      <c r="A385" s="97" t="str">
        <f t="shared" si="52"/>
        <v/>
      </c>
      <c r="B385" s="98" t="str">
        <f t="shared" si="51"/>
        <v/>
      </c>
      <c r="C385" s="99"/>
      <c r="D385" s="100"/>
      <c r="E385" s="100"/>
      <c r="F385" s="57"/>
      <c r="G385" s="58">
        <f t="shared" si="53"/>
        <v>0</v>
      </c>
      <c r="H385" s="58"/>
      <c r="I385" s="57"/>
      <c r="J385" s="57"/>
      <c r="K385" s="57"/>
      <c r="L385" s="57"/>
      <c r="M385" s="58" t="str">
        <f t="shared" si="54"/>
        <v/>
      </c>
      <c r="N385" s="102"/>
    </row>
    <row r="386" spans="1:14">
      <c r="A386" s="97" t="str">
        <f t="shared" si="52"/>
        <v/>
      </c>
      <c r="B386" s="98" t="str">
        <f t="shared" si="51"/>
        <v/>
      </c>
      <c r="C386" s="99"/>
      <c r="D386" s="100"/>
      <c r="E386" s="100"/>
      <c r="F386" s="57"/>
      <c r="G386" s="58">
        <f t="shared" si="53"/>
        <v>0</v>
      </c>
      <c r="H386" s="58"/>
      <c r="I386" s="57"/>
      <c r="J386" s="57"/>
      <c r="K386" s="57"/>
      <c r="L386" s="57"/>
      <c r="M386" s="58" t="str">
        <f t="shared" si="54"/>
        <v/>
      </c>
      <c r="N386" s="102"/>
    </row>
    <row r="387" spans="1:14">
      <c r="A387" s="97" t="str">
        <f t="shared" si="52"/>
        <v/>
      </c>
      <c r="B387" s="98" t="str">
        <f t="shared" si="51"/>
        <v/>
      </c>
      <c r="C387" s="99"/>
      <c r="D387" s="100"/>
      <c r="E387" s="100"/>
      <c r="F387" s="57"/>
      <c r="G387" s="58">
        <f t="shared" si="53"/>
        <v>0</v>
      </c>
      <c r="H387" s="58"/>
      <c r="I387" s="57"/>
      <c r="J387" s="57"/>
      <c r="K387" s="57"/>
      <c r="L387" s="57"/>
      <c r="M387" s="58" t="str">
        <f t="shared" si="54"/>
        <v/>
      </c>
      <c r="N387" s="102"/>
    </row>
    <row r="388" spans="1:14">
      <c r="A388" s="97" t="str">
        <f t="shared" si="52"/>
        <v/>
      </c>
      <c r="B388" s="98" t="str">
        <f t="shared" si="51"/>
        <v/>
      </c>
      <c r="C388" s="99"/>
      <c r="D388" s="100"/>
      <c r="E388" s="100"/>
      <c r="F388" s="57"/>
      <c r="G388" s="58">
        <f t="shared" si="53"/>
        <v>0</v>
      </c>
      <c r="H388" s="58"/>
      <c r="I388" s="57"/>
      <c r="J388" s="57"/>
      <c r="K388" s="57"/>
      <c r="L388" s="57"/>
      <c r="M388" s="58" t="str">
        <f t="shared" si="54"/>
        <v/>
      </c>
      <c r="N388" s="102"/>
    </row>
    <row r="389" spans="1:14">
      <c r="A389" s="97" t="str">
        <f t="shared" si="52"/>
        <v/>
      </c>
      <c r="B389" s="98" t="str">
        <f t="shared" si="51"/>
        <v/>
      </c>
      <c r="C389" s="99"/>
      <c r="D389" s="100"/>
      <c r="E389" s="100"/>
      <c r="F389" s="57"/>
      <c r="G389" s="58">
        <f t="shared" si="53"/>
        <v>0</v>
      </c>
      <c r="H389" s="58"/>
      <c r="I389" s="57"/>
      <c r="J389" s="57"/>
      <c r="K389" s="57"/>
      <c r="L389" s="57"/>
      <c r="M389" s="58" t="str">
        <f t="shared" si="54"/>
        <v/>
      </c>
      <c r="N389" s="102"/>
    </row>
    <row r="390" spans="1:14">
      <c r="A390" s="97" t="str">
        <f t="shared" si="52"/>
        <v/>
      </c>
      <c r="B390" s="98" t="str">
        <f t="shared" si="51"/>
        <v/>
      </c>
      <c r="C390" s="99"/>
      <c r="D390" s="100"/>
      <c r="E390" s="100"/>
      <c r="F390" s="57"/>
      <c r="G390" s="58">
        <f t="shared" si="53"/>
        <v>0</v>
      </c>
      <c r="H390" s="58"/>
      <c r="I390" s="57"/>
      <c r="J390" s="57"/>
      <c r="K390" s="57"/>
      <c r="L390" s="57"/>
      <c r="M390" s="58" t="str">
        <f t="shared" si="54"/>
        <v/>
      </c>
      <c r="N390" s="102"/>
    </row>
    <row r="391" spans="1:14">
      <c r="A391" s="97" t="str">
        <f t="shared" si="52"/>
        <v/>
      </c>
      <c r="B391" s="98" t="str">
        <f t="shared" si="51"/>
        <v/>
      </c>
      <c r="C391" s="99"/>
      <c r="D391" s="100"/>
      <c r="E391" s="100"/>
      <c r="F391" s="57"/>
      <c r="G391" s="58">
        <f t="shared" si="53"/>
        <v>0</v>
      </c>
      <c r="H391" s="58"/>
      <c r="I391" s="57"/>
      <c r="J391" s="57"/>
      <c r="K391" s="57"/>
      <c r="L391" s="57"/>
      <c r="M391" s="58" t="str">
        <f t="shared" si="54"/>
        <v/>
      </c>
      <c r="N391" s="102"/>
    </row>
    <row r="392" spans="1:14">
      <c r="A392" s="97" t="str">
        <f t="shared" si="52"/>
        <v/>
      </c>
      <c r="B392" s="98" t="str">
        <f t="shared" si="51"/>
        <v/>
      </c>
      <c r="C392" s="99"/>
      <c r="D392" s="100"/>
      <c r="E392" s="100"/>
      <c r="F392" s="57"/>
      <c r="G392" s="58">
        <f t="shared" si="53"/>
        <v>0</v>
      </c>
      <c r="H392" s="58"/>
      <c r="I392" s="57"/>
      <c r="J392" s="57"/>
      <c r="K392" s="57"/>
      <c r="L392" s="57"/>
      <c r="M392" s="58" t="str">
        <f t="shared" si="54"/>
        <v/>
      </c>
      <c r="N392" s="102"/>
    </row>
    <row r="393" spans="1:14">
      <c r="A393" s="97" t="str">
        <f t="shared" si="52"/>
        <v/>
      </c>
      <c r="B393" s="98" t="str">
        <f t="shared" si="51"/>
        <v/>
      </c>
      <c r="C393" s="99"/>
      <c r="D393" s="100"/>
      <c r="E393" s="100"/>
      <c r="F393" s="57"/>
      <c r="G393" s="58">
        <f t="shared" si="53"/>
        <v>0</v>
      </c>
      <c r="H393" s="58"/>
      <c r="I393" s="57"/>
      <c r="J393" s="57"/>
      <c r="K393" s="57"/>
      <c r="L393" s="57"/>
      <c r="M393" s="58" t="str">
        <f t="shared" si="54"/>
        <v/>
      </c>
      <c r="N393" s="102"/>
    </row>
    <row r="394" spans="1:14">
      <c r="A394" s="97" t="str">
        <f t="shared" si="52"/>
        <v/>
      </c>
      <c r="B394" s="98" t="str">
        <f t="shared" si="51"/>
        <v/>
      </c>
      <c r="C394" s="99"/>
      <c r="D394" s="100"/>
      <c r="E394" s="100"/>
      <c r="F394" s="57"/>
      <c r="G394" s="58">
        <f t="shared" si="53"/>
        <v>0</v>
      </c>
      <c r="H394" s="58"/>
      <c r="I394" s="57"/>
      <c r="J394" s="57"/>
      <c r="K394" s="57"/>
      <c r="L394" s="57"/>
      <c r="M394" s="58" t="str">
        <f t="shared" si="54"/>
        <v/>
      </c>
      <c r="N394" s="102"/>
    </row>
    <row r="395" spans="1:14">
      <c r="A395" s="97" t="str">
        <f t="shared" si="52"/>
        <v/>
      </c>
      <c r="B395" s="98" t="str">
        <f t="shared" si="51"/>
        <v/>
      </c>
      <c r="C395" s="99"/>
      <c r="D395" s="100"/>
      <c r="E395" s="100"/>
      <c r="F395" s="57"/>
      <c r="G395" s="58">
        <f t="shared" si="53"/>
        <v>0</v>
      </c>
      <c r="H395" s="58"/>
      <c r="I395" s="57"/>
      <c r="J395" s="57"/>
      <c r="K395" s="57"/>
      <c r="L395" s="57"/>
      <c r="M395" s="58" t="str">
        <f t="shared" si="54"/>
        <v/>
      </c>
      <c r="N395" s="102"/>
    </row>
    <row r="396" spans="1:14">
      <c r="A396" s="97" t="str">
        <f t="shared" si="52"/>
        <v/>
      </c>
      <c r="B396" s="98" t="str">
        <f t="shared" si="51"/>
        <v/>
      </c>
      <c r="C396" s="99"/>
      <c r="D396" s="100"/>
      <c r="E396" s="100"/>
      <c r="F396" s="57"/>
      <c r="G396" s="58">
        <f t="shared" si="53"/>
        <v>0</v>
      </c>
      <c r="H396" s="58"/>
      <c r="I396" s="57"/>
      <c r="J396" s="57"/>
      <c r="K396" s="57"/>
      <c r="L396" s="57"/>
      <c r="M396" s="58" t="str">
        <f t="shared" si="54"/>
        <v/>
      </c>
      <c r="N396" s="102"/>
    </row>
    <row r="397" spans="1:14">
      <c r="A397" s="97" t="str">
        <f t="shared" si="52"/>
        <v/>
      </c>
      <c r="B397" s="98" t="str">
        <f t="shared" si="51"/>
        <v/>
      </c>
      <c r="C397" s="99"/>
      <c r="D397" s="100"/>
      <c r="E397" s="100"/>
      <c r="F397" s="57"/>
      <c r="G397" s="58">
        <f t="shared" si="53"/>
        <v>0</v>
      </c>
      <c r="H397" s="58"/>
      <c r="I397" s="57"/>
      <c r="J397" s="57"/>
      <c r="K397" s="57"/>
      <c r="L397" s="57"/>
      <c r="M397" s="58" t="str">
        <f t="shared" si="54"/>
        <v/>
      </c>
      <c r="N397" s="102"/>
    </row>
    <row r="398" spans="1:14">
      <c r="A398" s="97" t="str">
        <f t="shared" si="52"/>
        <v/>
      </c>
      <c r="B398" s="98" t="str">
        <f t="shared" si="51"/>
        <v/>
      </c>
      <c r="C398" s="99"/>
      <c r="D398" s="100"/>
      <c r="E398" s="100"/>
      <c r="F398" s="57"/>
      <c r="G398" s="58">
        <f t="shared" si="53"/>
        <v>0</v>
      </c>
      <c r="H398" s="58"/>
      <c r="I398" s="57"/>
      <c r="J398" s="57"/>
      <c r="K398" s="57"/>
      <c r="L398" s="57"/>
      <c r="M398" s="58" t="str">
        <f t="shared" si="54"/>
        <v/>
      </c>
      <c r="N398" s="102"/>
    </row>
    <row r="399" spans="1:14">
      <c r="A399" s="97" t="str">
        <f t="shared" si="52"/>
        <v/>
      </c>
      <c r="B399" s="98" t="str">
        <f t="shared" si="51"/>
        <v/>
      </c>
      <c r="C399" s="99"/>
      <c r="D399" s="100"/>
      <c r="E399" s="100"/>
      <c r="F399" s="57"/>
      <c r="G399" s="58">
        <f t="shared" si="53"/>
        <v>0</v>
      </c>
      <c r="H399" s="58"/>
      <c r="I399" s="57"/>
      <c r="J399" s="57"/>
      <c r="K399" s="57"/>
      <c r="L399" s="57"/>
      <c r="M399" s="58" t="str">
        <f t="shared" si="54"/>
        <v/>
      </c>
      <c r="N399" s="102"/>
    </row>
    <row r="400" spans="1:14">
      <c r="A400" s="97" t="str">
        <f t="shared" si="52"/>
        <v/>
      </c>
      <c r="B400" s="98" t="str">
        <f t="shared" si="51"/>
        <v/>
      </c>
      <c r="C400" s="99"/>
      <c r="D400" s="100"/>
      <c r="E400" s="100"/>
      <c r="F400" s="57"/>
      <c r="G400" s="58">
        <f t="shared" si="53"/>
        <v>0</v>
      </c>
      <c r="H400" s="58"/>
      <c r="I400" s="57"/>
      <c r="J400" s="57"/>
      <c r="K400" s="57"/>
      <c r="L400" s="57"/>
      <c r="M400" s="58" t="str">
        <f t="shared" si="54"/>
        <v/>
      </c>
      <c r="N400" s="102"/>
    </row>
    <row r="401" spans="1:14">
      <c r="A401" s="97" t="str">
        <f t="shared" si="52"/>
        <v/>
      </c>
      <c r="B401" s="98" t="str">
        <f t="shared" si="51"/>
        <v/>
      </c>
      <c r="C401" s="99"/>
      <c r="D401" s="100"/>
      <c r="E401" s="100"/>
      <c r="F401" s="57"/>
      <c r="G401" s="58">
        <f t="shared" si="53"/>
        <v>0</v>
      </c>
      <c r="H401" s="58"/>
      <c r="I401" s="57"/>
      <c r="J401" s="57"/>
      <c r="K401" s="57"/>
      <c r="L401" s="57"/>
      <c r="M401" s="58" t="str">
        <f t="shared" si="54"/>
        <v/>
      </c>
      <c r="N401" s="102"/>
    </row>
    <row r="402" spans="1:14">
      <c r="A402" s="97" t="str">
        <f t="shared" si="52"/>
        <v/>
      </c>
      <c r="B402" s="98" t="str">
        <f t="shared" si="51"/>
        <v/>
      </c>
      <c r="C402" s="99"/>
      <c r="D402" s="100"/>
      <c r="E402" s="100"/>
      <c r="F402" s="57"/>
      <c r="G402" s="58">
        <f t="shared" si="53"/>
        <v>0</v>
      </c>
      <c r="H402" s="58"/>
      <c r="I402" s="57"/>
      <c r="J402" s="57"/>
      <c r="K402" s="57"/>
      <c r="L402" s="57"/>
      <c r="M402" s="58" t="str">
        <f t="shared" si="54"/>
        <v/>
      </c>
      <c r="N402" s="102"/>
    </row>
    <row r="403" spans="1:14">
      <c r="A403" s="97" t="str">
        <f t="shared" si="52"/>
        <v/>
      </c>
      <c r="B403" s="98" t="str">
        <f t="shared" si="51"/>
        <v/>
      </c>
      <c r="C403" s="99"/>
      <c r="D403" s="100"/>
      <c r="E403" s="100"/>
      <c r="F403" s="57"/>
      <c r="G403" s="58">
        <f t="shared" si="53"/>
        <v>0</v>
      </c>
      <c r="H403" s="58"/>
      <c r="I403" s="57"/>
      <c r="J403" s="57"/>
      <c r="K403" s="57"/>
      <c r="L403" s="57"/>
      <c r="M403" s="58" t="str">
        <f t="shared" si="54"/>
        <v/>
      </c>
      <c r="N403" s="102"/>
    </row>
    <row r="404" spans="1:14">
      <c r="A404" s="97" t="str">
        <f t="shared" si="52"/>
        <v/>
      </c>
      <c r="B404" s="98" t="str">
        <f t="shared" si="51"/>
        <v/>
      </c>
      <c r="C404" s="99"/>
      <c r="D404" s="100"/>
      <c r="E404" s="100"/>
      <c r="F404" s="57"/>
      <c r="G404" s="58">
        <f t="shared" si="53"/>
        <v>0</v>
      </c>
      <c r="H404" s="58"/>
      <c r="I404" s="57"/>
      <c r="J404" s="57"/>
      <c r="K404" s="57"/>
      <c r="L404" s="57"/>
      <c r="M404" s="58" t="str">
        <f t="shared" si="54"/>
        <v/>
      </c>
      <c r="N404" s="102"/>
    </row>
    <row r="405" spans="1:14">
      <c r="A405" s="97" t="str">
        <f t="shared" si="52"/>
        <v/>
      </c>
      <c r="B405" s="98" t="str">
        <f t="shared" si="51"/>
        <v/>
      </c>
      <c r="C405" s="99"/>
      <c r="D405" s="100"/>
      <c r="E405" s="100"/>
      <c r="F405" s="57"/>
      <c r="G405" s="58">
        <f t="shared" si="53"/>
        <v>0</v>
      </c>
      <c r="H405" s="58"/>
      <c r="I405" s="57"/>
      <c r="J405" s="57"/>
      <c r="K405" s="57"/>
      <c r="L405" s="57"/>
      <c r="M405" s="58" t="str">
        <f t="shared" si="54"/>
        <v/>
      </c>
      <c r="N405" s="102"/>
    </row>
    <row r="406" spans="1:14">
      <c r="A406" s="97" t="str">
        <f t="shared" si="52"/>
        <v/>
      </c>
      <c r="B406" s="98" t="str">
        <f t="shared" si="51"/>
        <v/>
      </c>
      <c r="C406" s="99"/>
      <c r="D406" s="100"/>
      <c r="E406" s="100"/>
      <c r="F406" s="57"/>
      <c r="G406" s="58">
        <f t="shared" si="53"/>
        <v>0</v>
      </c>
      <c r="H406" s="58"/>
      <c r="I406" s="57"/>
      <c r="J406" s="57"/>
      <c r="K406" s="57"/>
      <c r="L406" s="57"/>
      <c r="M406" s="58" t="str">
        <f t="shared" si="54"/>
        <v/>
      </c>
      <c r="N406" s="102"/>
    </row>
    <row r="407" spans="1:14">
      <c r="A407" s="97" t="str">
        <f t="shared" si="52"/>
        <v/>
      </c>
      <c r="B407" s="98" t="str">
        <f t="shared" si="51"/>
        <v/>
      </c>
      <c r="C407" s="99"/>
      <c r="D407" s="100"/>
      <c r="E407" s="100"/>
      <c r="F407" s="57"/>
      <c r="G407" s="58">
        <f t="shared" si="53"/>
        <v>0</v>
      </c>
      <c r="H407" s="58"/>
      <c r="I407" s="57"/>
      <c r="J407" s="57"/>
      <c r="K407" s="57"/>
      <c r="L407" s="57"/>
      <c r="M407" s="58" t="str">
        <f t="shared" si="54"/>
        <v/>
      </c>
      <c r="N407" s="102"/>
    </row>
    <row r="408" spans="1:14">
      <c r="A408" s="97" t="str">
        <f t="shared" si="52"/>
        <v/>
      </c>
      <c r="B408" s="98" t="str">
        <f t="shared" si="51"/>
        <v/>
      </c>
      <c r="C408" s="99"/>
      <c r="D408" s="100"/>
      <c r="E408" s="100"/>
      <c r="F408" s="57"/>
      <c r="G408" s="58">
        <f t="shared" si="53"/>
        <v>0</v>
      </c>
      <c r="H408" s="58"/>
      <c r="I408" s="57"/>
      <c r="J408" s="57"/>
      <c r="K408" s="57"/>
      <c r="L408" s="57"/>
      <c r="M408" s="58" t="str">
        <f t="shared" si="54"/>
        <v/>
      </c>
      <c r="N408" s="102"/>
    </row>
    <row r="409" spans="1:14">
      <c r="A409" s="97" t="str">
        <f t="shared" si="52"/>
        <v/>
      </c>
      <c r="B409" s="98" t="str">
        <f t="shared" si="51"/>
        <v/>
      </c>
      <c r="C409" s="99"/>
      <c r="D409" s="100"/>
      <c r="E409" s="100"/>
      <c r="F409" s="57"/>
      <c r="G409" s="58">
        <f t="shared" si="53"/>
        <v>0</v>
      </c>
      <c r="H409" s="58"/>
      <c r="I409" s="57"/>
      <c r="J409" s="57"/>
      <c r="K409" s="57"/>
      <c r="L409" s="57"/>
      <c r="M409" s="58" t="str">
        <f t="shared" si="54"/>
        <v/>
      </c>
      <c r="N409" s="102"/>
    </row>
    <row r="410" spans="1:14">
      <c r="A410" s="97" t="str">
        <f t="shared" si="52"/>
        <v/>
      </c>
      <c r="B410" s="98" t="str">
        <f t="shared" si="51"/>
        <v/>
      </c>
      <c r="C410" s="99"/>
      <c r="D410" s="100"/>
      <c r="E410" s="100"/>
      <c r="F410" s="57"/>
      <c r="G410" s="58">
        <f t="shared" si="53"/>
        <v>0</v>
      </c>
      <c r="H410" s="58"/>
      <c r="I410" s="57"/>
      <c r="J410" s="57"/>
      <c r="K410" s="57"/>
      <c r="L410" s="57"/>
      <c r="M410" s="58" t="str">
        <f t="shared" si="54"/>
        <v/>
      </c>
      <c r="N410" s="102"/>
    </row>
    <row r="411" spans="1:14">
      <c r="A411" s="97" t="str">
        <f t="shared" si="52"/>
        <v/>
      </c>
      <c r="B411" s="98" t="str">
        <f t="shared" si="51"/>
        <v/>
      </c>
      <c r="C411" s="99"/>
      <c r="D411" s="100"/>
      <c r="E411" s="100"/>
      <c r="F411" s="57"/>
      <c r="G411" s="58">
        <f t="shared" si="53"/>
        <v>0</v>
      </c>
      <c r="H411" s="58"/>
      <c r="I411" s="57"/>
      <c r="J411" s="57"/>
      <c r="K411" s="57"/>
      <c r="L411" s="57"/>
      <c r="M411" s="58" t="str">
        <f t="shared" si="54"/>
        <v/>
      </c>
      <c r="N411" s="102"/>
    </row>
    <row r="412" spans="1:14">
      <c r="A412" s="97" t="str">
        <f t="shared" si="52"/>
        <v/>
      </c>
      <c r="B412" s="98" t="str">
        <f t="shared" si="51"/>
        <v/>
      </c>
      <c r="C412" s="99"/>
      <c r="D412" s="100"/>
      <c r="E412" s="100"/>
      <c r="F412" s="57"/>
      <c r="G412" s="58">
        <f t="shared" si="53"/>
        <v>0</v>
      </c>
      <c r="H412" s="58"/>
      <c r="I412" s="57"/>
      <c r="J412" s="57"/>
      <c r="K412" s="57"/>
      <c r="L412" s="57"/>
      <c r="M412" s="58" t="str">
        <f t="shared" si="54"/>
        <v/>
      </c>
      <c r="N412" s="102"/>
    </row>
    <row r="413" spans="1:14">
      <c r="A413" s="97" t="str">
        <f t="shared" si="52"/>
        <v/>
      </c>
      <c r="B413" s="98" t="str">
        <f t="shared" si="51"/>
        <v/>
      </c>
      <c r="C413" s="99"/>
      <c r="D413" s="100"/>
      <c r="E413" s="100"/>
      <c r="F413" s="57"/>
      <c r="G413" s="58">
        <f t="shared" si="53"/>
        <v>0</v>
      </c>
      <c r="H413" s="58"/>
      <c r="I413" s="57"/>
      <c r="J413" s="57"/>
      <c r="K413" s="57"/>
      <c r="L413" s="57"/>
      <c r="M413" s="58" t="str">
        <f t="shared" si="54"/>
        <v/>
      </c>
      <c r="N413" s="102"/>
    </row>
    <row r="414" spans="1:14">
      <c r="A414" s="97" t="str">
        <f t="shared" si="52"/>
        <v/>
      </c>
      <c r="B414" s="98" t="str">
        <f t="shared" si="51"/>
        <v/>
      </c>
      <c r="C414" s="99"/>
      <c r="D414" s="100"/>
      <c r="E414" s="100"/>
      <c r="F414" s="57"/>
      <c r="G414" s="58">
        <f t="shared" si="53"/>
        <v>0</v>
      </c>
      <c r="H414" s="58"/>
      <c r="I414" s="57"/>
      <c r="J414" s="57"/>
      <c r="K414" s="57"/>
      <c r="L414" s="57"/>
      <c r="M414" s="58" t="str">
        <f t="shared" si="54"/>
        <v/>
      </c>
      <c r="N414" s="102"/>
    </row>
    <row r="415" spans="1:14">
      <c r="A415" s="97" t="str">
        <f t="shared" si="52"/>
        <v/>
      </c>
      <c r="B415" s="98" t="str">
        <f t="shared" si="51"/>
        <v/>
      </c>
      <c r="C415" s="99"/>
      <c r="D415" s="100"/>
      <c r="E415" s="100"/>
      <c r="F415" s="57"/>
      <c r="G415" s="58">
        <f t="shared" si="53"/>
        <v>0</v>
      </c>
      <c r="H415" s="58"/>
      <c r="I415" s="57"/>
      <c r="J415" s="57"/>
      <c r="K415" s="57"/>
      <c r="L415" s="57"/>
      <c r="M415" s="58" t="str">
        <f t="shared" si="54"/>
        <v/>
      </c>
      <c r="N415" s="102"/>
    </row>
    <row r="416" spans="1:14">
      <c r="A416" s="97" t="str">
        <f t="shared" si="52"/>
        <v/>
      </c>
      <c r="B416" s="98" t="str">
        <f t="shared" si="51"/>
        <v/>
      </c>
      <c r="C416" s="99"/>
      <c r="D416" s="100"/>
      <c r="E416" s="100"/>
      <c r="F416" s="57"/>
      <c r="G416" s="58">
        <f t="shared" si="53"/>
        <v>0</v>
      </c>
      <c r="H416" s="58"/>
      <c r="I416" s="57"/>
      <c r="J416" s="57"/>
      <c r="K416" s="57"/>
      <c r="L416" s="57"/>
      <c r="M416" s="58" t="str">
        <f t="shared" si="54"/>
        <v/>
      </c>
      <c r="N416" s="102"/>
    </row>
    <row r="417" spans="1:14">
      <c r="A417" s="97" t="str">
        <f t="shared" si="52"/>
        <v/>
      </c>
      <c r="B417" s="98" t="str">
        <f t="shared" si="51"/>
        <v/>
      </c>
      <c r="C417" s="99"/>
      <c r="D417" s="100"/>
      <c r="E417" s="100"/>
      <c r="F417" s="57"/>
      <c r="G417" s="58">
        <f t="shared" si="53"/>
        <v>0</v>
      </c>
      <c r="H417" s="58"/>
      <c r="I417" s="57"/>
      <c r="J417" s="57"/>
      <c r="K417" s="57"/>
      <c r="L417" s="57"/>
      <c r="M417" s="58" t="str">
        <f t="shared" si="54"/>
        <v/>
      </c>
      <c r="N417" s="102"/>
    </row>
    <row r="418" spans="1:14">
      <c r="A418" s="97" t="str">
        <f t="shared" si="52"/>
        <v/>
      </c>
      <c r="B418" s="98" t="str">
        <f t="shared" si="51"/>
        <v/>
      </c>
      <c r="C418" s="99"/>
      <c r="D418" s="100"/>
      <c r="E418" s="100"/>
      <c r="F418" s="57"/>
      <c r="G418" s="58">
        <f t="shared" si="53"/>
        <v>0</v>
      </c>
      <c r="H418" s="58"/>
      <c r="I418" s="57"/>
      <c r="J418" s="57"/>
      <c r="K418" s="57"/>
      <c r="L418" s="57"/>
      <c r="M418" s="58" t="str">
        <f t="shared" si="54"/>
        <v/>
      </c>
      <c r="N418" s="102"/>
    </row>
    <row r="419" spans="1:14">
      <c r="A419" s="97" t="str">
        <f t="shared" si="52"/>
        <v/>
      </c>
      <c r="B419" s="98" t="str">
        <f t="shared" si="51"/>
        <v/>
      </c>
      <c r="C419" s="99"/>
      <c r="D419" s="100"/>
      <c r="E419" s="100"/>
      <c r="F419" s="57"/>
      <c r="G419" s="58">
        <f t="shared" si="53"/>
        <v>0</v>
      </c>
      <c r="H419" s="58"/>
      <c r="I419" s="57"/>
      <c r="J419" s="57"/>
      <c r="K419" s="57"/>
      <c r="L419" s="57"/>
      <c r="M419" s="58" t="str">
        <f t="shared" si="54"/>
        <v/>
      </c>
      <c r="N419" s="102"/>
    </row>
    <row r="420" spans="1:14">
      <c r="A420" s="97" t="str">
        <f t="shared" si="52"/>
        <v/>
      </c>
      <c r="B420" s="98" t="str">
        <f t="shared" si="51"/>
        <v/>
      </c>
      <c r="C420" s="99"/>
      <c r="D420" s="100"/>
      <c r="E420" s="100"/>
      <c r="F420" s="57"/>
      <c r="G420" s="58">
        <f t="shared" si="53"/>
        <v>0</v>
      </c>
      <c r="H420" s="58"/>
      <c r="I420" s="57"/>
      <c r="J420" s="57"/>
      <c r="K420" s="57"/>
      <c r="L420" s="57"/>
      <c r="M420" s="58" t="str">
        <f t="shared" si="54"/>
        <v/>
      </c>
      <c r="N420" s="102"/>
    </row>
    <row r="421" spans="1:14">
      <c r="A421" s="97" t="str">
        <f t="shared" si="52"/>
        <v/>
      </c>
      <c r="B421" s="98" t="str">
        <f t="shared" si="51"/>
        <v/>
      </c>
      <c r="C421" s="99"/>
      <c r="D421" s="100"/>
      <c r="E421" s="100"/>
      <c r="F421" s="57"/>
      <c r="G421" s="58">
        <f t="shared" si="53"/>
        <v>0</v>
      </c>
      <c r="H421" s="58"/>
      <c r="I421" s="57"/>
      <c r="J421" s="57"/>
      <c r="K421" s="57"/>
      <c r="L421" s="57"/>
      <c r="M421" s="58" t="str">
        <f t="shared" si="54"/>
        <v/>
      </c>
      <c r="N421" s="102"/>
    </row>
    <row r="422" spans="1:14">
      <c r="A422" s="97" t="str">
        <f t="shared" si="52"/>
        <v/>
      </c>
      <c r="B422" s="98" t="str">
        <f t="shared" si="51"/>
        <v/>
      </c>
      <c r="C422" s="99"/>
      <c r="D422" s="100"/>
      <c r="E422" s="100"/>
      <c r="F422" s="57"/>
      <c r="G422" s="58">
        <f t="shared" si="53"/>
        <v>0</v>
      </c>
      <c r="H422" s="58"/>
      <c r="I422" s="57"/>
      <c r="J422" s="57"/>
      <c r="K422" s="57"/>
      <c r="L422" s="57"/>
      <c r="M422" s="58" t="str">
        <f t="shared" si="54"/>
        <v/>
      </c>
      <c r="N422" s="102"/>
    </row>
    <row r="423" spans="1:14">
      <c r="A423" s="97" t="str">
        <f t="shared" si="52"/>
        <v/>
      </c>
      <c r="B423" s="98" t="str">
        <f t="shared" si="51"/>
        <v/>
      </c>
      <c r="C423" s="99"/>
      <c r="D423" s="100"/>
      <c r="E423" s="100"/>
      <c r="F423" s="57"/>
      <c r="G423" s="58">
        <f t="shared" si="53"/>
        <v>0</v>
      </c>
      <c r="H423" s="58"/>
      <c r="I423" s="57"/>
      <c r="J423" s="57"/>
      <c r="K423" s="57"/>
      <c r="L423" s="57"/>
      <c r="M423" s="58" t="str">
        <f t="shared" si="54"/>
        <v/>
      </c>
      <c r="N423" s="102"/>
    </row>
    <row r="424" spans="1:14">
      <c r="A424" s="97" t="str">
        <f t="shared" si="52"/>
        <v/>
      </c>
      <c r="B424" s="98" t="str">
        <f t="shared" si="51"/>
        <v/>
      </c>
      <c r="C424" s="99"/>
      <c r="D424" s="100"/>
      <c r="E424" s="100"/>
      <c r="F424" s="57"/>
      <c r="G424" s="58">
        <f t="shared" si="53"/>
        <v>0</v>
      </c>
      <c r="H424" s="58"/>
      <c r="I424" s="57"/>
      <c r="J424" s="57"/>
      <c r="K424" s="57"/>
      <c r="L424" s="57"/>
      <c r="M424" s="58" t="str">
        <f t="shared" si="54"/>
        <v/>
      </c>
      <c r="N424" s="102"/>
    </row>
    <row r="425" spans="1:14">
      <c r="A425" s="97" t="str">
        <f t="shared" si="52"/>
        <v/>
      </c>
      <c r="B425" s="98" t="str">
        <f t="shared" si="51"/>
        <v/>
      </c>
      <c r="C425" s="99"/>
      <c r="D425" s="100"/>
      <c r="E425" s="100"/>
      <c r="F425" s="57"/>
      <c r="G425" s="58">
        <f t="shared" si="53"/>
        <v>0</v>
      </c>
      <c r="H425" s="58"/>
      <c r="I425" s="57"/>
      <c r="J425" s="57"/>
      <c r="K425" s="57"/>
      <c r="L425" s="57"/>
      <c r="M425" s="58" t="str">
        <f t="shared" si="54"/>
        <v/>
      </c>
      <c r="N425" s="102"/>
    </row>
    <row r="426" spans="1:14">
      <c r="A426" s="97" t="str">
        <f t="shared" si="52"/>
        <v/>
      </c>
      <c r="B426" s="98" t="str">
        <f t="shared" si="51"/>
        <v/>
      </c>
      <c r="C426" s="99"/>
      <c r="D426" s="100"/>
      <c r="E426" s="100"/>
      <c r="F426" s="57"/>
      <c r="G426" s="58">
        <f t="shared" si="53"/>
        <v>0</v>
      </c>
      <c r="H426" s="58"/>
      <c r="I426" s="57"/>
      <c r="J426" s="57"/>
      <c r="K426" s="57"/>
      <c r="L426" s="57"/>
      <c r="M426" s="58" t="str">
        <f t="shared" si="54"/>
        <v/>
      </c>
      <c r="N426" s="102"/>
    </row>
    <row r="427" spans="1:14">
      <c r="A427" s="97" t="str">
        <f t="shared" si="52"/>
        <v/>
      </c>
      <c r="B427" s="98" t="str">
        <f t="shared" si="51"/>
        <v/>
      </c>
      <c r="C427" s="99"/>
      <c r="D427" s="100"/>
      <c r="E427" s="100"/>
      <c r="F427" s="57"/>
      <c r="G427" s="58">
        <f t="shared" si="53"/>
        <v>0</v>
      </c>
      <c r="H427" s="58"/>
      <c r="I427" s="57"/>
      <c r="J427" s="57"/>
      <c r="K427" s="57"/>
      <c r="L427" s="57"/>
      <c r="M427" s="58" t="str">
        <f t="shared" si="54"/>
        <v/>
      </c>
      <c r="N427" s="102"/>
    </row>
    <row r="428" spans="1:14">
      <c r="A428" s="97" t="str">
        <f t="shared" si="52"/>
        <v/>
      </c>
      <c r="B428" s="98" t="str">
        <f t="shared" ref="B428:B491" si="55">IF(C428="","",MONTH(C428)&amp;"月")</f>
        <v/>
      </c>
      <c r="C428" s="99"/>
      <c r="D428" s="100"/>
      <c r="E428" s="100"/>
      <c r="F428" s="57"/>
      <c r="G428" s="58">
        <f t="shared" si="53"/>
        <v>0</v>
      </c>
      <c r="H428" s="58"/>
      <c r="I428" s="57"/>
      <c r="J428" s="57"/>
      <c r="K428" s="57"/>
      <c r="L428" s="57"/>
      <c r="M428" s="58" t="str">
        <f t="shared" si="54"/>
        <v/>
      </c>
      <c r="N428" s="102"/>
    </row>
    <row r="429" spans="1:14">
      <c r="A429" s="97" t="str">
        <f t="shared" ref="A429:A492" si="56">IF(C429="","",ROW()-42)</f>
        <v/>
      </c>
      <c r="B429" s="98" t="str">
        <f t="shared" si="55"/>
        <v/>
      </c>
      <c r="C429" s="99"/>
      <c r="D429" s="100"/>
      <c r="E429" s="100"/>
      <c r="F429" s="57"/>
      <c r="G429" s="58">
        <f t="shared" ref="G429:G492" si="57">IF(F429="",0,F429*$K$41)</f>
        <v>0</v>
      </c>
      <c r="H429" s="58"/>
      <c r="I429" s="57"/>
      <c r="J429" s="57"/>
      <c r="K429" s="57"/>
      <c r="L429" s="57"/>
      <c r="M429" s="58" t="str">
        <f t="shared" ref="M429:M492" si="58">IF(C429="","",ROUND(M428+G429-I429-J429-K429-L429-H429,2))</f>
        <v/>
      </c>
      <c r="N429" s="102"/>
    </row>
    <row r="430" spans="1:14">
      <c r="A430" s="97" t="str">
        <f t="shared" si="56"/>
        <v/>
      </c>
      <c r="B430" s="98" t="str">
        <f t="shared" si="55"/>
        <v/>
      </c>
      <c r="C430" s="99"/>
      <c r="D430" s="100"/>
      <c r="E430" s="100"/>
      <c r="F430" s="57"/>
      <c r="G430" s="58">
        <f t="shared" si="57"/>
        <v>0</v>
      </c>
      <c r="H430" s="58"/>
      <c r="I430" s="57"/>
      <c r="J430" s="57"/>
      <c r="K430" s="57"/>
      <c r="L430" s="57"/>
      <c r="M430" s="58" t="str">
        <f t="shared" si="58"/>
        <v/>
      </c>
      <c r="N430" s="102"/>
    </row>
    <row r="431" spans="1:14">
      <c r="A431" s="97" t="str">
        <f t="shared" si="56"/>
        <v/>
      </c>
      <c r="B431" s="98" t="str">
        <f t="shared" si="55"/>
        <v/>
      </c>
      <c r="C431" s="99"/>
      <c r="D431" s="100"/>
      <c r="E431" s="100"/>
      <c r="F431" s="57"/>
      <c r="G431" s="58">
        <f t="shared" si="57"/>
        <v>0</v>
      </c>
      <c r="H431" s="58"/>
      <c r="I431" s="57"/>
      <c r="J431" s="57"/>
      <c r="K431" s="57"/>
      <c r="L431" s="57"/>
      <c r="M431" s="58" t="str">
        <f t="shared" si="58"/>
        <v/>
      </c>
      <c r="N431" s="102"/>
    </row>
    <row r="432" spans="1:14">
      <c r="A432" s="97" t="str">
        <f t="shared" si="56"/>
        <v/>
      </c>
      <c r="B432" s="98" t="str">
        <f t="shared" si="55"/>
        <v/>
      </c>
      <c r="C432" s="99"/>
      <c r="D432" s="100"/>
      <c r="E432" s="100"/>
      <c r="F432" s="57"/>
      <c r="G432" s="58">
        <f t="shared" si="57"/>
        <v>0</v>
      </c>
      <c r="H432" s="58"/>
      <c r="I432" s="57"/>
      <c r="J432" s="57"/>
      <c r="K432" s="57"/>
      <c r="L432" s="57"/>
      <c r="M432" s="58" t="str">
        <f t="shared" si="58"/>
        <v/>
      </c>
      <c r="N432" s="102"/>
    </row>
    <row r="433" spans="1:14">
      <c r="A433" s="97" t="str">
        <f t="shared" si="56"/>
        <v/>
      </c>
      <c r="B433" s="98" t="str">
        <f t="shared" si="55"/>
        <v/>
      </c>
      <c r="C433" s="99"/>
      <c r="D433" s="100"/>
      <c r="E433" s="100"/>
      <c r="F433" s="57"/>
      <c r="G433" s="58">
        <f t="shared" si="57"/>
        <v>0</v>
      </c>
      <c r="H433" s="58"/>
      <c r="I433" s="57"/>
      <c r="J433" s="57"/>
      <c r="K433" s="57"/>
      <c r="L433" s="57"/>
      <c r="M433" s="58" t="str">
        <f t="shared" si="58"/>
        <v/>
      </c>
      <c r="N433" s="102"/>
    </row>
    <row r="434" spans="1:14">
      <c r="A434" s="97" t="str">
        <f t="shared" si="56"/>
        <v/>
      </c>
      <c r="B434" s="98" t="str">
        <f t="shared" si="55"/>
        <v/>
      </c>
      <c r="C434" s="99"/>
      <c r="D434" s="100"/>
      <c r="E434" s="100"/>
      <c r="F434" s="57"/>
      <c r="G434" s="58">
        <f t="shared" si="57"/>
        <v>0</v>
      </c>
      <c r="H434" s="58"/>
      <c r="I434" s="57"/>
      <c r="J434" s="57"/>
      <c r="K434" s="57"/>
      <c r="L434" s="57"/>
      <c r="M434" s="58" t="str">
        <f t="shared" si="58"/>
        <v/>
      </c>
      <c r="N434" s="102"/>
    </row>
    <row r="435" spans="1:14">
      <c r="A435" s="97" t="str">
        <f t="shared" si="56"/>
        <v/>
      </c>
      <c r="B435" s="98" t="str">
        <f t="shared" si="55"/>
        <v/>
      </c>
      <c r="C435" s="99"/>
      <c r="D435" s="100"/>
      <c r="E435" s="100"/>
      <c r="F435" s="57"/>
      <c r="G435" s="58">
        <f t="shared" si="57"/>
        <v>0</v>
      </c>
      <c r="H435" s="58"/>
      <c r="I435" s="57"/>
      <c r="J435" s="57"/>
      <c r="K435" s="57"/>
      <c r="L435" s="57"/>
      <c r="M435" s="58" t="str">
        <f t="shared" si="58"/>
        <v/>
      </c>
      <c r="N435" s="102"/>
    </row>
    <row r="436" spans="1:14">
      <c r="A436" s="97" t="str">
        <f t="shared" si="56"/>
        <v/>
      </c>
      <c r="B436" s="98" t="str">
        <f t="shared" si="55"/>
        <v/>
      </c>
      <c r="C436" s="99"/>
      <c r="D436" s="100"/>
      <c r="E436" s="100"/>
      <c r="F436" s="57"/>
      <c r="G436" s="58">
        <f t="shared" si="57"/>
        <v>0</v>
      </c>
      <c r="H436" s="58"/>
      <c r="I436" s="57"/>
      <c r="J436" s="57"/>
      <c r="K436" s="57"/>
      <c r="L436" s="57"/>
      <c r="M436" s="58" t="str">
        <f t="shared" si="58"/>
        <v/>
      </c>
      <c r="N436" s="102"/>
    </row>
    <row r="437" spans="1:14">
      <c r="A437" s="97" t="str">
        <f t="shared" si="56"/>
        <v/>
      </c>
      <c r="B437" s="98" t="str">
        <f t="shared" si="55"/>
        <v/>
      </c>
      <c r="C437" s="99"/>
      <c r="D437" s="100"/>
      <c r="E437" s="100"/>
      <c r="F437" s="57"/>
      <c r="G437" s="58">
        <f t="shared" si="57"/>
        <v>0</v>
      </c>
      <c r="H437" s="58"/>
      <c r="I437" s="57"/>
      <c r="J437" s="57"/>
      <c r="K437" s="57"/>
      <c r="L437" s="57"/>
      <c r="M437" s="58" t="str">
        <f t="shared" si="58"/>
        <v/>
      </c>
      <c r="N437" s="102"/>
    </row>
    <row r="438" spans="1:14">
      <c r="A438" s="97" t="str">
        <f t="shared" si="56"/>
        <v/>
      </c>
      <c r="B438" s="98" t="str">
        <f t="shared" si="55"/>
        <v/>
      </c>
      <c r="C438" s="99"/>
      <c r="D438" s="100"/>
      <c r="E438" s="100"/>
      <c r="F438" s="57"/>
      <c r="G438" s="58">
        <f t="shared" si="57"/>
        <v>0</v>
      </c>
      <c r="H438" s="58"/>
      <c r="I438" s="57"/>
      <c r="J438" s="57"/>
      <c r="K438" s="57"/>
      <c r="L438" s="57"/>
      <c r="M438" s="58" t="str">
        <f t="shared" si="58"/>
        <v/>
      </c>
      <c r="N438" s="102"/>
    </row>
    <row r="439" spans="1:14">
      <c r="A439" s="97" t="str">
        <f t="shared" si="56"/>
        <v/>
      </c>
      <c r="B439" s="98" t="str">
        <f t="shared" si="55"/>
        <v/>
      </c>
      <c r="C439" s="99"/>
      <c r="D439" s="100"/>
      <c r="E439" s="100"/>
      <c r="F439" s="57"/>
      <c r="G439" s="58">
        <f t="shared" si="57"/>
        <v>0</v>
      </c>
      <c r="H439" s="58"/>
      <c r="I439" s="57"/>
      <c r="J439" s="57"/>
      <c r="K439" s="57"/>
      <c r="L439" s="57"/>
      <c r="M439" s="58" t="str">
        <f t="shared" si="58"/>
        <v/>
      </c>
      <c r="N439" s="102"/>
    </row>
    <row r="440" spans="1:14">
      <c r="A440" s="97" t="str">
        <f t="shared" si="56"/>
        <v/>
      </c>
      <c r="B440" s="98" t="str">
        <f t="shared" si="55"/>
        <v/>
      </c>
      <c r="C440" s="99"/>
      <c r="D440" s="100"/>
      <c r="E440" s="100"/>
      <c r="F440" s="57"/>
      <c r="G440" s="58">
        <f t="shared" si="57"/>
        <v>0</v>
      </c>
      <c r="H440" s="58"/>
      <c r="I440" s="57"/>
      <c r="J440" s="57"/>
      <c r="K440" s="57"/>
      <c r="L440" s="57"/>
      <c r="M440" s="58" t="str">
        <f t="shared" si="58"/>
        <v/>
      </c>
      <c r="N440" s="102"/>
    </row>
    <row r="441" spans="1:14">
      <c r="A441" s="97" t="str">
        <f t="shared" si="56"/>
        <v/>
      </c>
      <c r="B441" s="98" t="str">
        <f t="shared" si="55"/>
        <v/>
      </c>
      <c r="C441" s="99"/>
      <c r="D441" s="100"/>
      <c r="E441" s="100"/>
      <c r="F441" s="57"/>
      <c r="G441" s="58">
        <f t="shared" si="57"/>
        <v>0</v>
      </c>
      <c r="H441" s="58"/>
      <c r="I441" s="57"/>
      <c r="J441" s="57"/>
      <c r="K441" s="57"/>
      <c r="L441" s="57"/>
      <c r="M441" s="58" t="str">
        <f t="shared" si="58"/>
        <v/>
      </c>
      <c r="N441" s="102"/>
    </row>
    <row r="442" spans="1:14">
      <c r="A442" s="97" t="str">
        <f t="shared" si="56"/>
        <v/>
      </c>
      <c r="B442" s="98" t="str">
        <f t="shared" si="55"/>
        <v/>
      </c>
      <c r="C442" s="99"/>
      <c r="D442" s="100"/>
      <c r="E442" s="100"/>
      <c r="F442" s="57"/>
      <c r="G442" s="58">
        <f t="shared" si="57"/>
        <v>0</v>
      </c>
      <c r="H442" s="58"/>
      <c r="I442" s="57"/>
      <c r="J442" s="57"/>
      <c r="K442" s="57"/>
      <c r="L442" s="57"/>
      <c r="M442" s="58" t="str">
        <f t="shared" si="58"/>
        <v/>
      </c>
      <c r="N442" s="102"/>
    </row>
    <row r="443" spans="1:14">
      <c r="A443" s="97" t="str">
        <f t="shared" si="56"/>
        <v/>
      </c>
      <c r="B443" s="98" t="str">
        <f t="shared" si="55"/>
        <v/>
      </c>
      <c r="C443" s="99"/>
      <c r="D443" s="100"/>
      <c r="E443" s="100"/>
      <c r="F443" s="57"/>
      <c r="G443" s="58">
        <f t="shared" si="57"/>
        <v>0</v>
      </c>
      <c r="H443" s="58"/>
      <c r="I443" s="57"/>
      <c r="J443" s="57"/>
      <c r="K443" s="57"/>
      <c r="L443" s="57"/>
      <c r="M443" s="58" t="str">
        <f t="shared" si="58"/>
        <v/>
      </c>
      <c r="N443" s="102"/>
    </row>
    <row r="444" spans="1:14">
      <c r="A444" s="97" t="str">
        <f t="shared" si="56"/>
        <v/>
      </c>
      <c r="B444" s="98" t="str">
        <f t="shared" si="55"/>
        <v/>
      </c>
      <c r="C444" s="99"/>
      <c r="D444" s="100"/>
      <c r="E444" s="100"/>
      <c r="F444" s="57"/>
      <c r="G444" s="58">
        <f t="shared" si="57"/>
        <v>0</v>
      </c>
      <c r="H444" s="58"/>
      <c r="I444" s="57"/>
      <c r="J444" s="57"/>
      <c r="K444" s="57"/>
      <c r="L444" s="57"/>
      <c r="M444" s="58" t="str">
        <f t="shared" si="58"/>
        <v/>
      </c>
      <c r="N444" s="102"/>
    </row>
    <row r="445" spans="1:14">
      <c r="A445" s="97" t="str">
        <f t="shared" si="56"/>
        <v/>
      </c>
      <c r="B445" s="98" t="str">
        <f t="shared" si="55"/>
        <v/>
      </c>
      <c r="C445" s="99"/>
      <c r="D445" s="100"/>
      <c r="E445" s="100"/>
      <c r="F445" s="57"/>
      <c r="G445" s="58">
        <f t="shared" si="57"/>
        <v>0</v>
      </c>
      <c r="H445" s="58"/>
      <c r="I445" s="57"/>
      <c r="J445" s="57"/>
      <c r="K445" s="57"/>
      <c r="L445" s="57"/>
      <c r="M445" s="58" t="str">
        <f t="shared" si="58"/>
        <v/>
      </c>
      <c r="N445" s="102"/>
    </row>
    <row r="446" spans="1:14">
      <c r="A446" s="97" t="str">
        <f t="shared" si="56"/>
        <v/>
      </c>
      <c r="B446" s="98" t="str">
        <f t="shared" si="55"/>
        <v/>
      </c>
      <c r="C446" s="99"/>
      <c r="D446" s="100"/>
      <c r="E446" s="100"/>
      <c r="F446" s="57"/>
      <c r="G446" s="58">
        <f t="shared" si="57"/>
        <v>0</v>
      </c>
      <c r="H446" s="58"/>
      <c r="I446" s="57"/>
      <c r="J446" s="57"/>
      <c r="K446" s="57"/>
      <c r="L446" s="57"/>
      <c r="M446" s="58" t="str">
        <f t="shared" si="58"/>
        <v/>
      </c>
      <c r="N446" s="102"/>
    </row>
    <row r="447" spans="1:14">
      <c r="A447" s="97" t="str">
        <f t="shared" si="56"/>
        <v/>
      </c>
      <c r="B447" s="98" t="str">
        <f t="shared" si="55"/>
        <v/>
      </c>
      <c r="C447" s="99"/>
      <c r="D447" s="100"/>
      <c r="E447" s="100"/>
      <c r="F447" s="57"/>
      <c r="G447" s="58">
        <f t="shared" si="57"/>
        <v>0</v>
      </c>
      <c r="H447" s="58"/>
      <c r="I447" s="57"/>
      <c r="J447" s="57"/>
      <c r="K447" s="57"/>
      <c r="L447" s="57"/>
      <c r="M447" s="58" t="str">
        <f t="shared" si="58"/>
        <v/>
      </c>
      <c r="N447" s="102"/>
    </row>
    <row r="448" spans="1:14">
      <c r="A448" s="97" t="str">
        <f t="shared" si="56"/>
        <v/>
      </c>
      <c r="B448" s="98" t="str">
        <f t="shared" si="55"/>
        <v/>
      </c>
      <c r="C448" s="99"/>
      <c r="D448" s="100"/>
      <c r="E448" s="100"/>
      <c r="F448" s="57"/>
      <c r="G448" s="58">
        <f t="shared" si="57"/>
        <v>0</v>
      </c>
      <c r="H448" s="58"/>
      <c r="I448" s="57"/>
      <c r="J448" s="57"/>
      <c r="K448" s="57"/>
      <c r="L448" s="57"/>
      <c r="M448" s="58" t="str">
        <f t="shared" si="58"/>
        <v/>
      </c>
      <c r="N448" s="102"/>
    </row>
    <row r="449" spans="1:14">
      <c r="A449" s="97" t="str">
        <f t="shared" si="56"/>
        <v/>
      </c>
      <c r="B449" s="98" t="str">
        <f t="shared" si="55"/>
        <v/>
      </c>
      <c r="C449" s="99"/>
      <c r="D449" s="100"/>
      <c r="E449" s="100"/>
      <c r="F449" s="57"/>
      <c r="G449" s="58">
        <f t="shared" si="57"/>
        <v>0</v>
      </c>
      <c r="H449" s="58"/>
      <c r="I449" s="57"/>
      <c r="J449" s="57"/>
      <c r="K449" s="57"/>
      <c r="L449" s="57"/>
      <c r="M449" s="58" t="str">
        <f t="shared" si="58"/>
        <v/>
      </c>
      <c r="N449" s="102"/>
    </row>
    <row r="450" spans="1:14">
      <c r="A450" s="97" t="str">
        <f t="shared" si="56"/>
        <v/>
      </c>
      <c r="B450" s="98" t="str">
        <f t="shared" si="55"/>
        <v/>
      </c>
      <c r="C450" s="99"/>
      <c r="D450" s="100"/>
      <c r="E450" s="100"/>
      <c r="F450" s="57"/>
      <c r="G450" s="58">
        <f t="shared" si="57"/>
        <v>0</v>
      </c>
      <c r="H450" s="58"/>
      <c r="I450" s="57"/>
      <c r="J450" s="57"/>
      <c r="K450" s="57"/>
      <c r="L450" s="57"/>
      <c r="M450" s="58" t="str">
        <f t="shared" si="58"/>
        <v/>
      </c>
      <c r="N450" s="102"/>
    </row>
    <row r="451" spans="1:14">
      <c r="A451" s="97" t="str">
        <f t="shared" si="56"/>
        <v/>
      </c>
      <c r="B451" s="98" t="str">
        <f t="shared" si="55"/>
        <v/>
      </c>
      <c r="C451" s="99"/>
      <c r="D451" s="100"/>
      <c r="E451" s="100"/>
      <c r="F451" s="57"/>
      <c r="G451" s="58">
        <f t="shared" si="57"/>
        <v>0</v>
      </c>
      <c r="H451" s="58"/>
      <c r="I451" s="57"/>
      <c r="J451" s="57"/>
      <c r="K451" s="57"/>
      <c r="L451" s="57"/>
      <c r="M451" s="58" t="str">
        <f t="shared" si="58"/>
        <v/>
      </c>
      <c r="N451" s="102"/>
    </row>
    <row r="452" spans="1:14">
      <c r="A452" s="97" t="str">
        <f t="shared" si="56"/>
        <v/>
      </c>
      <c r="B452" s="98" t="str">
        <f t="shared" si="55"/>
        <v/>
      </c>
      <c r="C452" s="99"/>
      <c r="D452" s="100"/>
      <c r="E452" s="100"/>
      <c r="F452" s="57"/>
      <c r="G452" s="58">
        <f t="shared" si="57"/>
        <v>0</v>
      </c>
      <c r="H452" s="58"/>
      <c r="I452" s="57"/>
      <c r="J452" s="57"/>
      <c r="K452" s="57"/>
      <c r="L452" s="57"/>
      <c r="M452" s="58" t="str">
        <f t="shared" si="58"/>
        <v/>
      </c>
      <c r="N452" s="102"/>
    </row>
    <row r="453" spans="1:14">
      <c r="A453" s="97" t="str">
        <f t="shared" si="56"/>
        <v/>
      </c>
      <c r="B453" s="98" t="str">
        <f t="shared" si="55"/>
        <v/>
      </c>
      <c r="C453" s="99"/>
      <c r="D453" s="100"/>
      <c r="E453" s="100"/>
      <c r="F453" s="57"/>
      <c r="G453" s="58">
        <f t="shared" si="57"/>
        <v>0</v>
      </c>
      <c r="H453" s="58"/>
      <c r="I453" s="57"/>
      <c r="J453" s="57"/>
      <c r="K453" s="57"/>
      <c r="L453" s="57"/>
      <c r="M453" s="58" t="str">
        <f t="shared" si="58"/>
        <v/>
      </c>
      <c r="N453" s="102"/>
    </row>
    <row r="454" spans="1:14">
      <c r="A454" s="97" t="str">
        <f t="shared" si="56"/>
        <v/>
      </c>
      <c r="B454" s="98" t="str">
        <f t="shared" si="55"/>
        <v/>
      </c>
      <c r="C454" s="99"/>
      <c r="D454" s="100"/>
      <c r="E454" s="100"/>
      <c r="F454" s="57"/>
      <c r="G454" s="58">
        <f t="shared" si="57"/>
        <v>0</v>
      </c>
      <c r="H454" s="58"/>
      <c r="I454" s="57"/>
      <c r="J454" s="57"/>
      <c r="K454" s="57"/>
      <c r="L454" s="57"/>
      <c r="M454" s="58" t="str">
        <f t="shared" si="58"/>
        <v/>
      </c>
      <c r="N454" s="102"/>
    </row>
    <row r="455" spans="1:14">
      <c r="A455" s="97" t="str">
        <f t="shared" si="56"/>
        <v/>
      </c>
      <c r="B455" s="98" t="str">
        <f t="shared" si="55"/>
        <v/>
      </c>
      <c r="C455" s="99"/>
      <c r="D455" s="100"/>
      <c r="E455" s="100"/>
      <c r="F455" s="57"/>
      <c r="G455" s="58">
        <f t="shared" si="57"/>
        <v>0</v>
      </c>
      <c r="H455" s="58"/>
      <c r="I455" s="57"/>
      <c r="J455" s="57"/>
      <c r="K455" s="57"/>
      <c r="L455" s="57"/>
      <c r="M455" s="58" t="str">
        <f t="shared" si="58"/>
        <v/>
      </c>
      <c r="N455" s="102"/>
    </row>
    <row r="456" spans="1:14">
      <c r="A456" s="97" t="str">
        <f t="shared" si="56"/>
        <v/>
      </c>
      <c r="B456" s="98" t="str">
        <f t="shared" si="55"/>
        <v/>
      </c>
      <c r="C456" s="99"/>
      <c r="D456" s="100"/>
      <c r="E456" s="100"/>
      <c r="F456" s="57"/>
      <c r="G456" s="58">
        <f t="shared" si="57"/>
        <v>0</v>
      </c>
      <c r="H456" s="58"/>
      <c r="I456" s="57"/>
      <c r="J456" s="57"/>
      <c r="K456" s="57"/>
      <c r="L456" s="57"/>
      <c r="M456" s="58" t="str">
        <f t="shared" si="58"/>
        <v/>
      </c>
      <c r="N456" s="102"/>
    </row>
    <row r="457" spans="1:14">
      <c r="A457" s="97" t="str">
        <f t="shared" si="56"/>
        <v/>
      </c>
      <c r="B457" s="98" t="str">
        <f t="shared" si="55"/>
        <v/>
      </c>
      <c r="C457" s="99"/>
      <c r="D457" s="100"/>
      <c r="E457" s="100"/>
      <c r="F457" s="57"/>
      <c r="G457" s="58">
        <f t="shared" si="57"/>
        <v>0</v>
      </c>
      <c r="H457" s="58"/>
      <c r="I457" s="57"/>
      <c r="J457" s="57"/>
      <c r="K457" s="57"/>
      <c r="L457" s="57"/>
      <c r="M457" s="58" t="str">
        <f t="shared" si="58"/>
        <v/>
      </c>
      <c r="N457" s="102"/>
    </row>
    <row r="458" spans="1:14">
      <c r="A458" s="97" t="str">
        <f t="shared" si="56"/>
        <v/>
      </c>
      <c r="B458" s="98" t="str">
        <f t="shared" si="55"/>
        <v/>
      </c>
      <c r="C458" s="99"/>
      <c r="D458" s="100"/>
      <c r="E458" s="100"/>
      <c r="F458" s="57"/>
      <c r="G458" s="58">
        <f t="shared" si="57"/>
        <v>0</v>
      </c>
      <c r="H458" s="58"/>
      <c r="I458" s="57"/>
      <c r="J458" s="57"/>
      <c r="K458" s="57"/>
      <c r="L458" s="57"/>
      <c r="M458" s="58" t="str">
        <f t="shared" si="58"/>
        <v/>
      </c>
      <c r="N458" s="102"/>
    </row>
    <row r="459" spans="1:14">
      <c r="A459" s="97" t="str">
        <f t="shared" si="56"/>
        <v/>
      </c>
      <c r="B459" s="98" t="str">
        <f t="shared" si="55"/>
        <v/>
      </c>
      <c r="C459" s="99"/>
      <c r="D459" s="100"/>
      <c r="E459" s="100"/>
      <c r="F459" s="57"/>
      <c r="G459" s="58">
        <f t="shared" si="57"/>
        <v>0</v>
      </c>
      <c r="H459" s="58"/>
      <c r="I459" s="57"/>
      <c r="J459" s="57"/>
      <c r="K459" s="57"/>
      <c r="L459" s="57"/>
      <c r="M459" s="58" t="str">
        <f t="shared" si="58"/>
        <v/>
      </c>
      <c r="N459" s="102"/>
    </row>
    <row r="460" spans="1:14">
      <c r="A460" s="97" t="str">
        <f t="shared" si="56"/>
        <v/>
      </c>
      <c r="B460" s="98" t="str">
        <f t="shared" si="55"/>
        <v/>
      </c>
      <c r="C460" s="99"/>
      <c r="D460" s="100"/>
      <c r="E460" s="100"/>
      <c r="F460" s="57"/>
      <c r="G460" s="58">
        <f t="shared" si="57"/>
        <v>0</v>
      </c>
      <c r="H460" s="58"/>
      <c r="I460" s="57"/>
      <c r="J460" s="57"/>
      <c r="K460" s="57"/>
      <c r="L460" s="57"/>
      <c r="M460" s="58" t="str">
        <f t="shared" si="58"/>
        <v/>
      </c>
      <c r="N460" s="102"/>
    </row>
    <row r="461" spans="1:14">
      <c r="A461" s="97" t="str">
        <f t="shared" si="56"/>
        <v/>
      </c>
      <c r="B461" s="98" t="str">
        <f t="shared" si="55"/>
        <v/>
      </c>
      <c r="C461" s="99"/>
      <c r="D461" s="100"/>
      <c r="E461" s="100"/>
      <c r="F461" s="57"/>
      <c r="G461" s="58">
        <f t="shared" si="57"/>
        <v>0</v>
      </c>
      <c r="H461" s="58"/>
      <c r="I461" s="57"/>
      <c r="J461" s="57"/>
      <c r="K461" s="57"/>
      <c r="L461" s="57"/>
      <c r="M461" s="58" t="str">
        <f t="shared" si="58"/>
        <v/>
      </c>
      <c r="N461" s="102"/>
    </row>
    <row r="462" spans="1:14">
      <c r="A462" s="97" t="str">
        <f t="shared" si="56"/>
        <v/>
      </c>
      <c r="B462" s="98" t="str">
        <f t="shared" si="55"/>
        <v/>
      </c>
      <c r="C462" s="99"/>
      <c r="D462" s="100"/>
      <c r="E462" s="100"/>
      <c r="F462" s="57"/>
      <c r="G462" s="58">
        <f t="shared" si="57"/>
        <v>0</v>
      </c>
      <c r="H462" s="58"/>
      <c r="I462" s="57"/>
      <c r="J462" s="57"/>
      <c r="K462" s="57"/>
      <c r="L462" s="57"/>
      <c r="M462" s="58" t="str">
        <f t="shared" si="58"/>
        <v/>
      </c>
      <c r="N462" s="102"/>
    </row>
    <row r="463" spans="1:14">
      <c r="A463" s="97" t="str">
        <f t="shared" si="56"/>
        <v/>
      </c>
      <c r="B463" s="98" t="str">
        <f t="shared" si="55"/>
        <v/>
      </c>
      <c r="C463" s="99"/>
      <c r="D463" s="100"/>
      <c r="E463" s="100"/>
      <c r="F463" s="57"/>
      <c r="G463" s="58">
        <f t="shared" si="57"/>
        <v>0</v>
      </c>
      <c r="H463" s="58"/>
      <c r="I463" s="57"/>
      <c r="J463" s="57"/>
      <c r="K463" s="57"/>
      <c r="L463" s="57"/>
      <c r="M463" s="58" t="str">
        <f t="shared" si="58"/>
        <v/>
      </c>
      <c r="N463" s="102"/>
    </row>
    <row r="464" spans="1:14">
      <c r="A464" s="97" t="str">
        <f t="shared" si="56"/>
        <v/>
      </c>
      <c r="B464" s="98" t="str">
        <f t="shared" si="55"/>
        <v/>
      </c>
      <c r="C464" s="99"/>
      <c r="D464" s="100"/>
      <c r="E464" s="100"/>
      <c r="F464" s="57"/>
      <c r="G464" s="58">
        <f t="shared" si="57"/>
        <v>0</v>
      </c>
      <c r="H464" s="58"/>
      <c r="I464" s="57"/>
      <c r="J464" s="57"/>
      <c r="K464" s="57"/>
      <c r="L464" s="57"/>
      <c r="M464" s="58" t="str">
        <f t="shared" si="58"/>
        <v/>
      </c>
      <c r="N464" s="102"/>
    </row>
    <row r="465" spans="1:14">
      <c r="A465" s="97" t="str">
        <f t="shared" si="56"/>
        <v/>
      </c>
      <c r="B465" s="98" t="str">
        <f t="shared" si="55"/>
        <v/>
      </c>
      <c r="C465" s="99"/>
      <c r="D465" s="100"/>
      <c r="E465" s="100"/>
      <c r="F465" s="57"/>
      <c r="G465" s="58">
        <f t="shared" si="57"/>
        <v>0</v>
      </c>
      <c r="H465" s="58"/>
      <c r="I465" s="57"/>
      <c r="J465" s="57"/>
      <c r="K465" s="57"/>
      <c r="L465" s="57"/>
      <c r="M465" s="58" t="str">
        <f t="shared" si="58"/>
        <v/>
      </c>
      <c r="N465" s="102"/>
    </row>
    <row r="466" spans="1:14">
      <c r="A466" s="97" t="str">
        <f t="shared" si="56"/>
        <v/>
      </c>
      <c r="B466" s="98" t="str">
        <f t="shared" si="55"/>
        <v/>
      </c>
      <c r="C466" s="99"/>
      <c r="D466" s="100"/>
      <c r="E466" s="100"/>
      <c r="F466" s="57"/>
      <c r="G466" s="58">
        <f t="shared" si="57"/>
        <v>0</v>
      </c>
      <c r="H466" s="58"/>
      <c r="I466" s="57"/>
      <c r="J466" s="57"/>
      <c r="K466" s="57"/>
      <c r="L466" s="57"/>
      <c r="M466" s="58" t="str">
        <f t="shared" si="58"/>
        <v/>
      </c>
      <c r="N466" s="102"/>
    </row>
    <row r="467" spans="1:14">
      <c r="A467" s="97" t="str">
        <f t="shared" si="56"/>
        <v/>
      </c>
      <c r="B467" s="98" t="str">
        <f t="shared" si="55"/>
        <v/>
      </c>
      <c r="C467" s="99"/>
      <c r="D467" s="100"/>
      <c r="E467" s="100"/>
      <c r="F467" s="57"/>
      <c r="G467" s="58">
        <f t="shared" si="57"/>
        <v>0</v>
      </c>
      <c r="H467" s="58"/>
      <c r="I467" s="57"/>
      <c r="J467" s="57"/>
      <c r="K467" s="57"/>
      <c r="L467" s="57"/>
      <c r="M467" s="58" t="str">
        <f t="shared" si="58"/>
        <v/>
      </c>
      <c r="N467" s="102"/>
    </row>
    <row r="468" spans="1:14">
      <c r="A468" s="97" t="str">
        <f t="shared" si="56"/>
        <v/>
      </c>
      <c r="B468" s="98" t="str">
        <f t="shared" si="55"/>
        <v/>
      </c>
      <c r="C468" s="99"/>
      <c r="D468" s="100"/>
      <c r="E468" s="100"/>
      <c r="F468" s="57"/>
      <c r="G468" s="58">
        <f t="shared" si="57"/>
        <v>0</v>
      </c>
      <c r="H468" s="58"/>
      <c r="I468" s="57"/>
      <c r="J468" s="57"/>
      <c r="K468" s="57"/>
      <c r="L468" s="57"/>
      <c r="M468" s="58" t="str">
        <f t="shared" si="58"/>
        <v/>
      </c>
      <c r="N468" s="102"/>
    </row>
    <row r="469" spans="1:14">
      <c r="A469" s="97" t="str">
        <f t="shared" si="56"/>
        <v/>
      </c>
      <c r="B469" s="98" t="str">
        <f t="shared" si="55"/>
        <v/>
      </c>
      <c r="C469" s="99"/>
      <c r="D469" s="100"/>
      <c r="E469" s="100"/>
      <c r="F469" s="57"/>
      <c r="G469" s="58">
        <f t="shared" si="57"/>
        <v>0</v>
      </c>
      <c r="H469" s="58"/>
      <c r="I469" s="57"/>
      <c r="J469" s="57"/>
      <c r="K469" s="57"/>
      <c r="L469" s="57"/>
      <c r="M469" s="58" t="str">
        <f t="shared" si="58"/>
        <v/>
      </c>
      <c r="N469" s="102"/>
    </row>
    <row r="470" spans="1:14">
      <c r="A470" s="97" t="str">
        <f t="shared" si="56"/>
        <v/>
      </c>
      <c r="B470" s="98" t="str">
        <f t="shared" si="55"/>
        <v/>
      </c>
      <c r="C470" s="99"/>
      <c r="D470" s="100"/>
      <c r="E470" s="100"/>
      <c r="F470" s="57"/>
      <c r="G470" s="58">
        <f t="shared" si="57"/>
        <v>0</v>
      </c>
      <c r="H470" s="58"/>
      <c r="I470" s="57"/>
      <c r="J470" s="57"/>
      <c r="K470" s="57"/>
      <c r="L470" s="57"/>
      <c r="M470" s="58" t="str">
        <f t="shared" si="58"/>
        <v/>
      </c>
      <c r="N470" s="102"/>
    </row>
    <row r="471" spans="1:14">
      <c r="A471" s="97" t="str">
        <f t="shared" si="56"/>
        <v/>
      </c>
      <c r="B471" s="98" t="str">
        <f t="shared" si="55"/>
        <v/>
      </c>
      <c r="C471" s="99"/>
      <c r="D471" s="100"/>
      <c r="E471" s="100"/>
      <c r="F471" s="57"/>
      <c r="G471" s="58">
        <f t="shared" si="57"/>
        <v>0</v>
      </c>
      <c r="H471" s="58"/>
      <c r="I471" s="57"/>
      <c r="J471" s="57"/>
      <c r="K471" s="57"/>
      <c r="L471" s="57"/>
      <c r="M471" s="58" t="str">
        <f t="shared" si="58"/>
        <v/>
      </c>
      <c r="N471" s="102"/>
    </row>
    <row r="472" spans="1:14">
      <c r="A472" s="97" t="str">
        <f t="shared" si="56"/>
        <v/>
      </c>
      <c r="B472" s="98" t="str">
        <f t="shared" si="55"/>
        <v/>
      </c>
      <c r="C472" s="99"/>
      <c r="D472" s="100"/>
      <c r="E472" s="100"/>
      <c r="F472" s="57"/>
      <c r="G472" s="58">
        <f t="shared" si="57"/>
        <v>0</v>
      </c>
      <c r="H472" s="58"/>
      <c r="I472" s="57"/>
      <c r="J472" s="57"/>
      <c r="K472" s="57"/>
      <c r="L472" s="57"/>
      <c r="M472" s="58" t="str">
        <f t="shared" si="58"/>
        <v/>
      </c>
      <c r="N472" s="102"/>
    </row>
    <row r="473" spans="1:14">
      <c r="A473" s="97" t="str">
        <f t="shared" si="56"/>
        <v/>
      </c>
      <c r="B473" s="98" t="str">
        <f t="shared" si="55"/>
        <v/>
      </c>
      <c r="C473" s="99"/>
      <c r="D473" s="100"/>
      <c r="E473" s="100"/>
      <c r="F473" s="57"/>
      <c r="G473" s="58">
        <f t="shared" si="57"/>
        <v>0</v>
      </c>
      <c r="H473" s="58"/>
      <c r="I473" s="57"/>
      <c r="J473" s="57"/>
      <c r="K473" s="57"/>
      <c r="L473" s="57"/>
      <c r="M473" s="58" t="str">
        <f t="shared" si="58"/>
        <v/>
      </c>
      <c r="N473" s="102"/>
    </row>
    <row r="474" spans="1:14">
      <c r="A474" s="97" t="str">
        <f t="shared" si="56"/>
        <v/>
      </c>
      <c r="B474" s="98" t="str">
        <f t="shared" si="55"/>
        <v/>
      </c>
      <c r="C474" s="99"/>
      <c r="D474" s="100"/>
      <c r="E474" s="100"/>
      <c r="F474" s="57"/>
      <c r="G474" s="58">
        <f t="shared" si="57"/>
        <v>0</v>
      </c>
      <c r="H474" s="58"/>
      <c r="I474" s="57"/>
      <c r="J474" s="57"/>
      <c r="K474" s="57"/>
      <c r="L474" s="57"/>
      <c r="M474" s="58" t="str">
        <f t="shared" si="58"/>
        <v/>
      </c>
      <c r="N474" s="102"/>
    </row>
    <row r="475" spans="1:14">
      <c r="A475" s="97" t="str">
        <f t="shared" si="56"/>
        <v/>
      </c>
      <c r="B475" s="98" t="str">
        <f t="shared" si="55"/>
        <v/>
      </c>
      <c r="C475" s="99"/>
      <c r="D475" s="100"/>
      <c r="E475" s="100"/>
      <c r="F475" s="57"/>
      <c r="G475" s="58">
        <f t="shared" si="57"/>
        <v>0</v>
      </c>
      <c r="H475" s="58"/>
      <c r="I475" s="57"/>
      <c r="J475" s="57"/>
      <c r="K475" s="57"/>
      <c r="L475" s="57"/>
      <c r="M475" s="58" t="str">
        <f t="shared" si="58"/>
        <v/>
      </c>
      <c r="N475" s="102"/>
    </row>
    <row r="476" spans="1:14">
      <c r="A476" s="97" t="str">
        <f t="shared" si="56"/>
        <v/>
      </c>
      <c r="B476" s="98" t="str">
        <f t="shared" si="55"/>
        <v/>
      </c>
      <c r="C476" s="99"/>
      <c r="D476" s="100"/>
      <c r="E476" s="100"/>
      <c r="F476" s="57"/>
      <c r="G476" s="58">
        <f t="shared" si="57"/>
        <v>0</v>
      </c>
      <c r="H476" s="58"/>
      <c r="I476" s="57"/>
      <c r="J476" s="57"/>
      <c r="K476" s="57"/>
      <c r="L476" s="57"/>
      <c r="M476" s="58" t="str">
        <f t="shared" si="58"/>
        <v/>
      </c>
      <c r="N476" s="102"/>
    </row>
    <row r="477" spans="1:14">
      <c r="A477" s="97" t="str">
        <f t="shared" si="56"/>
        <v/>
      </c>
      <c r="B477" s="98" t="str">
        <f t="shared" si="55"/>
        <v/>
      </c>
      <c r="C477" s="99"/>
      <c r="D477" s="100"/>
      <c r="E477" s="100"/>
      <c r="F477" s="57"/>
      <c r="G477" s="58">
        <f t="shared" si="57"/>
        <v>0</v>
      </c>
      <c r="H477" s="58"/>
      <c r="I477" s="57"/>
      <c r="J477" s="57"/>
      <c r="K477" s="57"/>
      <c r="L477" s="57"/>
      <c r="M477" s="58" t="str">
        <f t="shared" si="58"/>
        <v/>
      </c>
      <c r="N477" s="102"/>
    </row>
    <row r="478" spans="1:14">
      <c r="A478" s="97" t="str">
        <f t="shared" si="56"/>
        <v/>
      </c>
      <c r="B478" s="98" t="str">
        <f t="shared" si="55"/>
        <v/>
      </c>
      <c r="C478" s="99"/>
      <c r="D478" s="100"/>
      <c r="E478" s="100"/>
      <c r="F478" s="57"/>
      <c r="G478" s="58">
        <f t="shared" si="57"/>
        <v>0</v>
      </c>
      <c r="H478" s="58"/>
      <c r="I478" s="57"/>
      <c r="J478" s="57"/>
      <c r="K478" s="57"/>
      <c r="L478" s="57"/>
      <c r="M478" s="58" t="str">
        <f t="shared" si="58"/>
        <v/>
      </c>
      <c r="N478" s="102"/>
    </row>
    <row r="479" spans="1:14">
      <c r="A479" s="97" t="str">
        <f t="shared" si="56"/>
        <v/>
      </c>
      <c r="B479" s="98" t="str">
        <f t="shared" si="55"/>
        <v/>
      </c>
      <c r="C479" s="99"/>
      <c r="D479" s="100"/>
      <c r="E479" s="100"/>
      <c r="F479" s="57"/>
      <c r="G479" s="58">
        <f t="shared" si="57"/>
        <v>0</v>
      </c>
      <c r="H479" s="58"/>
      <c r="I479" s="57"/>
      <c r="J479" s="57"/>
      <c r="K479" s="57"/>
      <c r="L479" s="57"/>
      <c r="M479" s="58" t="str">
        <f t="shared" si="58"/>
        <v/>
      </c>
      <c r="N479" s="102"/>
    </row>
    <row r="480" spans="1:14">
      <c r="A480" s="97" t="str">
        <f t="shared" si="56"/>
        <v/>
      </c>
      <c r="B480" s="98" t="str">
        <f t="shared" si="55"/>
        <v/>
      </c>
      <c r="C480" s="99"/>
      <c r="D480" s="100"/>
      <c r="E480" s="100"/>
      <c r="F480" s="57"/>
      <c r="G480" s="58">
        <f t="shared" si="57"/>
        <v>0</v>
      </c>
      <c r="H480" s="58"/>
      <c r="I480" s="57"/>
      <c r="J480" s="57"/>
      <c r="K480" s="57"/>
      <c r="L480" s="57"/>
      <c r="M480" s="58" t="str">
        <f t="shared" si="58"/>
        <v/>
      </c>
      <c r="N480" s="102"/>
    </row>
    <row r="481" spans="1:14">
      <c r="A481" s="97" t="str">
        <f t="shared" si="56"/>
        <v/>
      </c>
      <c r="B481" s="98" t="str">
        <f t="shared" si="55"/>
        <v/>
      </c>
      <c r="C481" s="99"/>
      <c r="D481" s="100"/>
      <c r="E481" s="100"/>
      <c r="F481" s="57"/>
      <c r="G481" s="58">
        <f t="shared" si="57"/>
        <v>0</v>
      </c>
      <c r="H481" s="58"/>
      <c r="I481" s="57"/>
      <c r="J481" s="57"/>
      <c r="K481" s="57"/>
      <c r="L481" s="57"/>
      <c r="M481" s="58" t="str">
        <f t="shared" si="58"/>
        <v/>
      </c>
      <c r="N481" s="102"/>
    </row>
    <row r="482" spans="1:14">
      <c r="A482" s="97" t="str">
        <f t="shared" si="56"/>
        <v/>
      </c>
      <c r="B482" s="98" t="str">
        <f t="shared" si="55"/>
        <v/>
      </c>
      <c r="C482" s="99"/>
      <c r="D482" s="100"/>
      <c r="E482" s="100"/>
      <c r="F482" s="57"/>
      <c r="G482" s="58">
        <f t="shared" si="57"/>
        <v>0</v>
      </c>
      <c r="H482" s="58"/>
      <c r="I482" s="57"/>
      <c r="J482" s="57"/>
      <c r="K482" s="57"/>
      <c r="L482" s="57"/>
      <c r="M482" s="58" t="str">
        <f t="shared" si="58"/>
        <v/>
      </c>
      <c r="N482" s="102"/>
    </row>
    <row r="483" spans="1:14">
      <c r="A483" s="97" t="str">
        <f t="shared" si="56"/>
        <v/>
      </c>
      <c r="B483" s="98" t="str">
        <f t="shared" si="55"/>
        <v/>
      </c>
      <c r="C483" s="99"/>
      <c r="D483" s="100"/>
      <c r="E483" s="100"/>
      <c r="F483" s="57"/>
      <c r="G483" s="58">
        <f t="shared" si="57"/>
        <v>0</v>
      </c>
      <c r="H483" s="58"/>
      <c r="I483" s="57"/>
      <c r="J483" s="57"/>
      <c r="K483" s="57"/>
      <c r="L483" s="57"/>
      <c r="M483" s="58" t="str">
        <f t="shared" si="58"/>
        <v/>
      </c>
      <c r="N483" s="102"/>
    </row>
    <row r="484" spans="1:14">
      <c r="A484" s="97" t="str">
        <f t="shared" si="56"/>
        <v/>
      </c>
      <c r="B484" s="98" t="str">
        <f t="shared" si="55"/>
        <v/>
      </c>
      <c r="C484" s="99"/>
      <c r="D484" s="100"/>
      <c r="E484" s="100"/>
      <c r="F484" s="57"/>
      <c r="G484" s="58">
        <f t="shared" si="57"/>
        <v>0</v>
      </c>
      <c r="H484" s="58"/>
      <c r="I484" s="57"/>
      <c r="J484" s="57"/>
      <c r="K484" s="57"/>
      <c r="L484" s="57"/>
      <c r="M484" s="58" t="str">
        <f t="shared" si="58"/>
        <v/>
      </c>
      <c r="N484" s="102"/>
    </row>
    <row r="485" spans="1:14">
      <c r="A485" s="97" t="str">
        <f t="shared" si="56"/>
        <v/>
      </c>
      <c r="B485" s="98" t="str">
        <f t="shared" si="55"/>
        <v/>
      </c>
      <c r="C485" s="99"/>
      <c r="D485" s="100"/>
      <c r="E485" s="100"/>
      <c r="F485" s="57"/>
      <c r="G485" s="58">
        <f t="shared" si="57"/>
        <v>0</v>
      </c>
      <c r="H485" s="58"/>
      <c r="I485" s="57"/>
      <c r="J485" s="57"/>
      <c r="K485" s="57"/>
      <c r="L485" s="57"/>
      <c r="M485" s="58" t="str">
        <f t="shared" si="58"/>
        <v/>
      </c>
      <c r="N485" s="102"/>
    </row>
    <row r="486" spans="1:14">
      <c r="A486" s="97" t="str">
        <f t="shared" si="56"/>
        <v/>
      </c>
      <c r="B486" s="98" t="str">
        <f t="shared" si="55"/>
        <v/>
      </c>
      <c r="C486" s="99"/>
      <c r="D486" s="100"/>
      <c r="E486" s="100"/>
      <c r="F486" s="57"/>
      <c r="G486" s="58">
        <f t="shared" si="57"/>
        <v>0</v>
      </c>
      <c r="H486" s="58"/>
      <c r="I486" s="57"/>
      <c r="J486" s="57"/>
      <c r="K486" s="57"/>
      <c r="L486" s="57"/>
      <c r="M486" s="58" t="str">
        <f t="shared" si="58"/>
        <v/>
      </c>
      <c r="N486" s="102"/>
    </row>
    <row r="487" spans="1:14">
      <c r="A487" s="97" t="str">
        <f t="shared" si="56"/>
        <v/>
      </c>
      <c r="B487" s="98" t="str">
        <f t="shared" si="55"/>
        <v/>
      </c>
      <c r="C487" s="99"/>
      <c r="D487" s="100"/>
      <c r="E487" s="100"/>
      <c r="F487" s="57"/>
      <c r="G487" s="58">
        <f t="shared" si="57"/>
        <v>0</v>
      </c>
      <c r="H487" s="58"/>
      <c r="I487" s="57"/>
      <c r="J487" s="57"/>
      <c r="K487" s="57"/>
      <c r="L487" s="57"/>
      <c r="M487" s="58" t="str">
        <f t="shared" si="58"/>
        <v/>
      </c>
      <c r="N487" s="102"/>
    </row>
    <row r="488" spans="1:14">
      <c r="A488" s="97" t="str">
        <f t="shared" si="56"/>
        <v/>
      </c>
      <c r="B488" s="98" t="str">
        <f t="shared" si="55"/>
        <v/>
      </c>
      <c r="C488" s="99"/>
      <c r="D488" s="100"/>
      <c r="E488" s="100"/>
      <c r="F488" s="57"/>
      <c r="G488" s="58">
        <f t="shared" si="57"/>
        <v>0</v>
      </c>
      <c r="H488" s="58"/>
      <c r="I488" s="57"/>
      <c r="J488" s="57"/>
      <c r="K488" s="57"/>
      <c r="L488" s="57"/>
      <c r="M488" s="58" t="str">
        <f t="shared" si="58"/>
        <v/>
      </c>
      <c r="N488" s="102"/>
    </row>
    <row r="489" spans="1:14">
      <c r="A489" s="97" t="str">
        <f t="shared" si="56"/>
        <v/>
      </c>
      <c r="B489" s="98" t="str">
        <f t="shared" si="55"/>
        <v/>
      </c>
      <c r="C489" s="99"/>
      <c r="D489" s="100"/>
      <c r="E489" s="100"/>
      <c r="F489" s="57"/>
      <c r="G489" s="58">
        <f t="shared" si="57"/>
        <v>0</v>
      </c>
      <c r="H489" s="58"/>
      <c r="I489" s="57"/>
      <c r="J489" s="57"/>
      <c r="K489" s="57"/>
      <c r="L489" s="57"/>
      <c r="M489" s="58" t="str">
        <f t="shared" si="58"/>
        <v/>
      </c>
      <c r="N489" s="102"/>
    </row>
    <row r="490" spans="1:14">
      <c r="A490" s="97" t="str">
        <f t="shared" si="56"/>
        <v/>
      </c>
      <c r="B490" s="98" t="str">
        <f t="shared" si="55"/>
        <v/>
      </c>
      <c r="C490" s="99"/>
      <c r="D490" s="100"/>
      <c r="E490" s="100"/>
      <c r="F490" s="57"/>
      <c r="G490" s="58">
        <f t="shared" si="57"/>
        <v>0</v>
      </c>
      <c r="H490" s="58"/>
      <c r="I490" s="57"/>
      <c r="J490" s="57"/>
      <c r="K490" s="57"/>
      <c r="L490" s="57"/>
      <c r="M490" s="58" t="str">
        <f t="shared" si="58"/>
        <v/>
      </c>
      <c r="N490" s="102"/>
    </row>
    <row r="491" spans="1:14">
      <c r="A491" s="97" t="str">
        <f t="shared" si="56"/>
        <v/>
      </c>
      <c r="B491" s="98" t="str">
        <f t="shared" si="55"/>
        <v/>
      </c>
      <c r="C491" s="99"/>
      <c r="D491" s="100"/>
      <c r="E491" s="100"/>
      <c r="F491" s="57"/>
      <c r="G491" s="58">
        <f t="shared" si="57"/>
        <v>0</v>
      </c>
      <c r="H491" s="58"/>
      <c r="I491" s="57"/>
      <c r="J491" s="57"/>
      <c r="K491" s="57"/>
      <c r="L491" s="57"/>
      <c r="M491" s="58" t="str">
        <f t="shared" si="58"/>
        <v/>
      </c>
      <c r="N491" s="102"/>
    </row>
    <row r="492" spans="1:14">
      <c r="A492" s="97" t="str">
        <f t="shared" si="56"/>
        <v/>
      </c>
      <c r="B492" s="98" t="str">
        <f t="shared" ref="B492:B555" si="59">IF(C492="","",MONTH(C492)&amp;"月")</f>
        <v/>
      </c>
      <c r="C492" s="99"/>
      <c r="D492" s="100"/>
      <c r="E492" s="100"/>
      <c r="F492" s="57"/>
      <c r="G492" s="58">
        <f t="shared" si="57"/>
        <v>0</v>
      </c>
      <c r="H492" s="58"/>
      <c r="I492" s="57"/>
      <c r="J492" s="57"/>
      <c r="K492" s="57"/>
      <c r="L492" s="57"/>
      <c r="M492" s="58" t="str">
        <f t="shared" si="58"/>
        <v/>
      </c>
      <c r="N492" s="102"/>
    </row>
    <row r="493" spans="1:14">
      <c r="A493" s="97" t="str">
        <f t="shared" ref="A493:A556" si="60">IF(C493="","",ROW()-42)</f>
        <v/>
      </c>
      <c r="B493" s="98" t="str">
        <f t="shared" si="59"/>
        <v/>
      </c>
      <c r="C493" s="99"/>
      <c r="D493" s="100"/>
      <c r="E493" s="100"/>
      <c r="F493" s="57"/>
      <c r="G493" s="58">
        <f t="shared" ref="G493:G556" si="61">IF(F493="",0,F493*$K$41)</f>
        <v>0</v>
      </c>
      <c r="H493" s="58"/>
      <c r="I493" s="57"/>
      <c r="J493" s="57"/>
      <c r="K493" s="57"/>
      <c r="L493" s="57"/>
      <c r="M493" s="58" t="str">
        <f t="shared" ref="M493:M556" si="62">IF(C493="","",ROUND(M492+G493-I493-J493-K493-L493-H493,2))</f>
        <v/>
      </c>
      <c r="N493" s="102"/>
    </row>
    <row r="494" spans="1:14">
      <c r="A494" s="97" t="str">
        <f t="shared" si="60"/>
        <v/>
      </c>
      <c r="B494" s="98" t="str">
        <f t="shared" si="59"/>
        <v/>
      </c>
      <c r="C494" s="99"/>
      <c r="D494" s="100"/>
      <c r="E494" s="100"/>
      <c r="F494" s="57"/>
      <c r="G494" s="58">
        <f t="shared" si="61"/>
        <v>0</v>
      </c>
      <c r="H494" s="58"/>
      <c r="I494" s="57"/>
      <c r="J494" s="57"/>
      <c r="K494" s="57"/>
      <c r="L494" s="57"/>
      <c r="M494" s="58" t="str">
        <f t="shared" si="62"/>
        <v/>
      </c>
      <c r="N494" s="102"/>
    </row>
    <row r="495" spans="1:14">
      <c r="A495" s="97" t="str">
        <f t="shared" si="60"/>
        <v/>
      </c>
      <c r="B495" s="98" t="str">
        <f t="shared" si="59"/>
        <v/>
      </c>
      <c r="C495" s="99"/>
      <c r="D495" s="100"/>
      <c r="E495" s="100"/>
      <c r="F495" s="57"/>
      <c r="G495" s="58">
        <f t="shared" si="61"/>
        <v>0</v>
      </c>
      <c r="H495" s="58"/>
      <c r="I495" s="57"/>
      <c r="J495" s="57"/>
      <c r="K495" s="57"/>
      <c r="L495" s="57"/>
      <c r="M495" s="58" t="str">
        <f t="shared" si="62"/>
        <v/>
      </c>
      <c r="N495" s="102"/>
    </row>
    <row r="496" spans="1:14">
      <c r="A496" s="97" t="str">
        <f t="shared" si="60"/>
        <v/>
      </c>
      <c r="B496" s="98" t="str">
        <f t="shared" si="59"/>
        <v/>
      </c>
      <c r="C496" s="99"/>
      <c r="D496" s="100"/>
      <c r="E496" s="100"/>
      <c r="F496" s="57"/>
      <c r="G496" s="58">
        <f t="shared" si="61"/>
        <v>0</v>
      </c>
      <c r="H496" s="58"/>
      <c r="I496" s="57"/>
      <c r="J496" s="57"/>
      <c r="K496" s="57"/>
      <c r="L496" s="57"/>
      <c r="M496" s="58" t="str">
        <f t="shared" si="62"/>
        <v/>
      </c>
      <c r="N496" s="102"/>
    </row>
    <row r="497" spans="1:14">
      <c r="A497" s="97" t="str">
        <f t="shared" si="60"/>
        <v/>
      </c>
      <c r="B497" s="98" t="str">
        <f t="shared" si="59"/>
        <v/>
      </c>
      <c r="C497" s="99"/>
      <c r="D497" s="100"/>
      <c r="E497" s="100"/>
      <c r="F497" s="57"/>
      <c r="G497" s="58">
        <f t="shared" si="61"/>
        <v>0</v>
      </c>
      <c r="H497" s="58"/>
      <c r="I497" s="57"/>
      <c r="J497" s="57"/>
      <c r="K497" s="57"/>
      <c r="L497" s="57"/>
      <c r="M497" s="58" t="str">
        <f t="shared" si="62"/>
        <v/>
      </c>
      <c r="N497" s="102"/>
    </row>
    <row r="498" spans="1:14">
      <c r="A498" s="97" t="str">
        <f t="shared" si="60"/>
        <v/>
      </c>
      <c r="B498" s="98" t="str">
        <f t="shared" si="59"/>
        <v/>
      </c>
      <c r="C498" s="99"/>
      <c r="D498" s="100"/>
      <c r="E498" s="100"/>
      <c r="F498" s="57"/>
      <c r="G498" s="58">
        <f t="shared" si="61"/>
        <v>0</v>
      </c>
      <c r="H498" s="58"/>
      <c r="I498" s="57"/>
      <c r="J498" s="57"/>
      <c r="K498" s="57"/>
      <c r="L498" s="57"/>
      <c r="M498" s="58" t="str">
        <f t="shared" si="62"/>
        <v/>
      </c>
      <c r="N498" s="102"/>
    </row>
    <row r="499" spans="1:14">
      <c r="A499" s="97" t="str">
        <f t="shared" si="60"/>
        <v/>
      </c>
      <c r="B499" s="98" t="str">
        <f t="shared" si="59"/>
        <v/>
      </c>
      <c r="C499" s="99"/>
      <c r="D499" s="100"/>
      <c r="E499" s="100"/>
      <c r="F499" s="57"/>
      <c r="G499" s="58">
        <f t="shared" si="61"/>
        <v>0</v>
      </c>
      <c r="H499" s="58"/>
      <c r="I499" s="57"/>
      <c r="J499" s="57"/>
      <c r="K499" s="57"/>
      <c r="L499" s="57"/>
      <c r="M499" s="58" t="str">
        <f t="shared" si="62"/>
        <v/>
      </c>
      <c r="N499" s="102"/>
    </row>
    <row r="500" spans="1:14">
      <c r="A500" s="97" t="str">
        <f t="shared" si="60"/>
        <v/>
      </c>
      <c r="B500" s="98" t="str">
        <f t="shared" si="59"/>
        <v/>
      </c>
      <c r="C500" s="99"/>
      <c r="D500" s="100"/>
      <c r="E500" s="100"/>
      <c r="F500" s="57"/>
      <c r="G500" s="58">
        <f t="shared" si="61"/>
        <v>0</v>
      </c>
      <c r="H500" s="58"/>
      <c r="I500" s="57"/>
      <c r="J500" s="57"/>
      <c r="K500" s="57"/>
      <c r="L500" s="57"/>
      <c r="M500" s="58" t="str">
        <f t="shared" si="62"/>
        <v/>
      </c>
      <c r="N500" s="102"/>
    </row>
    <row r="501" spans="1:14">
      <c r="A501" s="97" t="str">
        <f t="shared" si="60"/>
        <v/>
      </c>
      <c r="B501" s="98" t="str">
        <f t="shared" si="59"/>
        <v/>
      </c>
      <c r="C501" s="99"/>
      <c r="D501" s="100"/>
      <c r="E501" s="100"/>
      <c r="F501" s="57"/>
      <c r="G501" s="58">
        <f t="shared" si="61"/>
        <v>0</v>
      </c>
      <c r="H501" s="58"/>
      <c r="I501" s="57"/>
      <c r="J501" s="57"/>
      <c r="K501" s="57"/>
      <c r="L501" s="57"/>
      <c r="M501" s="58" t="str">
        <f t="shared" si="62"/>
        <v/>
      </c>
      <c r="N501" s="102"/>
    </row>
    <row r="502" spans="1:14">
      <c r="A502" s="97" t="str">
        <f t="shared" si="60"/>
        <v/>
      </c>
      <c r="B502" s="98" t="str">
        <f t="shared" si="59"/>
        <v/>
      </c>
      <c r="C502" s="99"/>
      <c r="D502" s="100"/>
      <c r="E502" s="100"/>
      <c r="F502" s="57"/>
      <c r="G502" s="58">
        <f t="shared" si="61"/>
        <v>0</v>
      </c>
      <c r="H502" s="58"/>
      <c r="I502" s="57"/>
      <c r="J502" s="57"/>
      <c r="K502" s="57"/>
      <c r="L502" s="57"/>
      <c r="M502" s="58" t="str">
        <f t="shared" si="62"/>
        <v/>
      </c>
      <c r="N502" s="102"/>
    </row>
    <row r="503" spans="1:14">
      <c r="A503" s="97" t="str">
        <f t="shared" si="60"/>
        <v/>
      </c>
      <c r="B503" s="98" t="str">
        <f t="shared" si="59"/>
        <v/>
      </c>
      <c r="C503" s="99"/>
      <c r="D503" s="100"/>
      <c r="E503" s="100"/>
      <c r="F503" s="57"/>
      <c r="G503" s="58">
        <f t="shared" si="61"/>
        <v>0</v>
      </c>
      <c r="H503" s="58"/>
      <c r="I503" s="57"/>
      <c r="J503" s="57"/>
      <c r="K503" s="57"/>
      <c r="L503" s="57"/>
      <c r="M503" s="58" t="str">
        <f t="shared" si="62"/>
        <v/>
      </c>
      <c r="N503" s="102"/>
    </row>
    <row r="504" spans="1:14">
      <c r="A504" s="97" t="str">
        <f t="shared" si="60"/>
        <v/>
      </c>
      <c r="B504" s="98" t="str">
        <f t="shared" si="59"/>
        <v/>
      </c>
      <c r="C504" s="99"/>
      <c r="D504" s="100"/>
      <c r="E504" s="100"/>
      <c r="F504" s="57"/>
      <c r="G504" s="58">
        <f t="shared" si="61"/>
        <v>0</v>
      </c>
      <c r="H504" s="58"/>
      <c r="I504" s="57"/>
      <c r="J504" s="57"/>
      <c r="K504" s="57"/>
      <c r="L504" s="57"/>
      <c r="M504" s="58" t="str">
        <f t="shared" si="62"/>
        <v/>
      </c>
      <c r="N504" s="102"/>
    </row>
    <row r="505" spans="1:14">
      <c r="A505" s="97" t="str">
        <f t="shared" si="60"/>
        <v/>
      </c>
      <c r="B505" s="98" t="str">
        <f t="shared" si="59"/>
        <v/>
      </c>
      <c r="C505" s="99"/>
      <c r="D505" s="100"/>
      <c r="E505" s="100"/>
      <c r="F505" s="57"/>
      <c r="G505" s="58">
        <f t="shared" si="61"/>
        <v>0</v>
      </c>
      <c r="H505" s="58"/>
      <c r="I505" s="57"/>
      <c r="J505" s="57"/>
      <c r="K505" s="57"/>
      <c r="L505" s="57"/>
      <c r="M505" s="58" t="str">
        <f t="shared" si="62"/>
        <v/>
      </c>
      <c r="N505" s="102"/>
    </row>
    <row r="506" spans="1:14">
      <c r="A506" s="97" t="str">
        <f t="shared" si="60"/>
        <v/>
      </c>
      <c r="B506" s="98" t="str">
        <f t="shared" si="59"/>
        <v/>
      </c>
      <c r="C506" s="99"/>
      <c r="D506" s="100"/>
      <c r="E506" s="100"/>
      <c r="F506" s="57"/>
      <c r="G506" s="58">
        <f t="shared" si="61"/>
        <v>0</v>
      </c>
      <c r="H506" s="58"/>
      <c r="I506" s="57"/>
      <c r="J506" s="57"/>
      <c r="K506" s="57"/>
      <c r="L506" s="57"/>
      <c r="M506" s="58" t="str">
        <f t="shared" si="62"/>
        <v/>
      </c>
      <c r="N506" s="102"/>
    </row>
    <row r="507" spans="1:14">
      <c r="A507" s="97" t="str">
        <f t="shared" si="60"/>
        <v/>
      </c>
      <c r="B507" s="98" t="str">
        <f t="shared" si="59"/>
        <v/>
      </c>
      <c r="C507" s="99"/>
      <c r="D507" s="100"/>
      <c r="E507" s="100"/>
      <c r="F507" s="57"/>
      <c r="G507" s="58">
        <f t="shared" si="61"/>
        <v>0</v>
      </c>
      <c r="H507" s="58"/>
      <c r="I507" s="57"/>
      <c r="J507" s="57"/>
      <c r="K507" s="57"/>
      <c r="L507" s="57"/>
      <c r="M507" s="58" t="str">
        <f t="shared" si="62"/>
        <v/>
      </c>
      <c r="N507" s="102"/>
    </row>
    <row r="508" spans="1:14">
      <c r="A508" s="97" t="str">
        <f t="shared" si="60"/>
        <v/>
      </c>
      <c r="B508" s="98" t="str">
        <f t="shared" si="59"/>
        <v/>
      </c>
      <c r="C508" s="99"/>
      <c r="D508" s="100"/>
      <c r="E508" s="100"/>
      <c r="F508" s="57"/>
      <c r="G508" s="58">
        <f t="shared" si="61"/>
        <v>0</v>
      </c>
      <c r="H508" s="58"/>
      <c r="I508" s="57"/>
      <c r="J508" s="57"/>
      <c r="K508" s="57"/>
      <c r="L508" s="57"/>
      <c r="M508" s="58" t="str">
        <f t="shared" si="62"/>
        <v/>
      </c>
      <c r="N508" s="102"/>
    </row>
    <row r="509" spans="1:14">
      <c r="A509" s="97" t="str">
        <f t="shared" si="60"/>
        <v/>
      </c>
      <c r="B509" s="98" t="str">
        <f t="shared" si="59"/>
        <v/>
      </c>
      <c r="C509" s="99"/>
      <c r="D509" s="100"/>
      <c r="E509" s="100"/>
      <c r="F509" s="57"/>
      <c r="G509" s="58">
        <f t="shared" si="61"/>
        <v>0</v>
      </c>
      <c r="H509" s="58"/>
      <c r="I509" s="57"/>
      <c r="J509" s="57"/>
      <c r="K509" s="57"/>
      <c r="L509" s="57"/>
      <c r="M509" s="58" t="str">
        <f t="shared" si="62"/>
        <v/>
      </c>
      <c r="N509" s="102"/>
    </row>
    <row r="510" spans="1:14">
      <c r="A510" s="97" t="str">
        <f t="shared" si="60"/>
        <v/>
      </c>
      <c r="B510" s="98" t="str">
        <f t="shared" si="59"/>
        <v/>
      </c>
      <c r="C510" s="99"/>
      <c r="D510" s="100"/>
      <c r="E510" s="100"/>
      <c r="F510" s="57"/>
      <c r="G510" s="58">
        <f t="shared" si="61"/>
        <v>0</v>
      </c>
      <c r="H510" s="58"/>
      <c r="I510" s="57"/>
      <c r="J510" s="57"/>
      <c r="K510" s="57"/>
      <c r="L510" s="57"/>
      <c r="M510" s="58" t="str">
        <f t="shared" si="62"/>
        <v/>
      </c>
      <c r="N510" s="102"/>
    </row>
    <row r="511" spans="1:14">
      <c r="A511" s="97" t="str">
        <f t="shared" si="60"/>
        <v/>
      </c>
      <c r="B511" s="98" t="str">
        <f t="shared" si="59"/>
        <v/>
      </c>
      <c r="C511" s="99"/>
      <c r="D511" s="100"/>
      <c r="E511" s="100"/>
      <c r="F511" s="57"/>
      <c r="G511" s="58">
        <f t="shared" si="61"/>
        <v>0</v>
      </c>
      <c r="H511" s="58"/>
      <c r="I511" s="57"/>
      <c r="J511" s="57"/>
      <c r="K511" s="57"/>
      <c r="L511" s="57"/>
      <c r="M511" s="58" t="str">
        <f t="shared" si="62"/>
        <v/>
      </c>
      <c r="N511" s="102"/>
    </row>
    <row r="512" spans="1:14">
      <c r="A512" s="97" t="str">
        <f t="shared" si="60"/>
        <v/>
      </c>
      <c r="B512" s="98" t="str">
        <f t="shared" si="59"/>
        <v/>
      </c>
      <c r="C512" s="99"/>
      <c r="D512" s="100"/>
      <c r="E512" s="100"/>
      <c r="F512" s="57"/>
      <c r="G512" s="58">
        <f t="shared" si="61"/>
        <v>0</v>
      </c>
      <c r="H512" s="58"/>
      <c r="I512" s="57"/>
      <c r="J512" s="57"/>
      <c r="K512" s="57"/>
      <c r="L512" s="57"/>
      <c r="M512" s="58" t="str">
        <f t="shared" si="62"/>
        <v/>
      </c>
      <c r="N512" s="102"/>
    </row>
    <row r="513" spans="1:14">
      <c r="A513" s="97" t="str">
        <f t="shared" si="60"/>
        <v/>
      </c>
      <c r="B513" s="98" t="str">
        <f t="shared" si="59"/>
        <v/>
      </c>
      <c r="C513" s="99"/>
      <c r="D513" s="100"/>
      <c r="E513" s="100"/>
      <c r="F513" s="57"/>
      <c r="G513" s="58">
        <f t="shared" si="61"/>
        <v>0</v>
      </c>
      <c r="H513" s="58"/>
      <c r="I513" s="57"/>
      <c r="J513" s="57"/>
      <c r="K513" s="57"/>
      <c r="L513" s="57"/>
      <c r="M513" s="58" t="str">
        <f t="shared" si="62"/>
        <v/>
      </c>
      <c r="N513" s="102"/>
    </row>
    <row r="514" spans="1:14">
      <c r="A514" s="97" t="str">
        <f t="shared" si="60"/>
        <v/>
      </c>
      <c r="B514" s="98" t="str">
        <f t="shared" si="59"/>
        <v/>
      </c>
      <c r="C514" s="99"/>
      <c r="D514" s="100"/>
      <c r="E514" s="100"/>
      <c r="F514" s="57"/>
      <c r="G514" s="58">
        <f t="shared" si="61"/>
        <v>0</v>
      </c>
      <c r="H514" s="58"/>
      <c r="I514" s="57"/>
      <c r="J514" s="57"/>
      <c r="K514" s="57"/>
      <c r="L514" s="57"/>
      <c r="M514" s="58" t="str">
        <f t="shared" si="62"/>
        <v/>
      </c>
      <c r="N514" s="102"/>
    </row>
    <row r="515" spans="1:14">
      <c r="A515" s="97" t="str">
        <f t="shared" si="60"/>
        <v/>
      </c>
      <c r="B515" s="98" t="str">
        <f t="shared" si="59"/>
        <v/>
      </c>
      <c r="C515" s="99"/>
      <c r="D515" s="100"/>
      <c r="E515" s="100"/>
      <c r="F515" s="57"/>
      <c r="G515" s="58">
        <f t="shared" si="61"/>
        <v>0</v>
      </c>
      <c r="H515" s="58"/>
      <c r="I515" s="57"/>
      <c r="J515" s="57"/>
      <c r="K515" s="57"/>
      <c r="L515" s="57"/>
      <c r="M515" s="58" t="str">
        <f t="shared" si="62"/>
        <v/>
      </c>
      <c r="N515" s="102"/>
    </row>
    <row r="516" spans="1:14">
      <c r="A516" s="97" t="str">
        <f t="shared" si="60"/>
        <v/>
      </c>
      <c r="B516" s="98" t="str">
        <f t="shared" si="59"/>
        <v/>
      </c>
      <c r="C516" s="99"/>
      <c r="D516" s="100"/>
      <c r="E516" s="100"/>
      <c r="F516" s="57"/>
      <c r="G516" s="58">
        <f t="shared" si="61"/>
        <v>0</v>
      </c>
      <c r="H516" s="58"/>
      <c r="I516" s="57"/>
      <c r="J516" s="57"/>
      <c r="K516" s="57"/>
      <c r="L516" s="57"/>
      <c r="M516" s="58" t="str">
        <f t="shared" si="62"/>
        <v/>
      </c>
      <c r="N516" s="102"/>
    </row>
    <row r="517" spans="1:14">
      <c r="A517" s="97" t="str">
        <f t="shared" si="60"/>
        <v/>
      </c>
      <c r="B517" s="98" t="str">
        <f t="shared" si="59"/>
        <v/>
      </c>
      <c r="C517" s="99"/>
      <c r="D517" s="100"/>
      <c r="E517" s="100"/>
      <c r="F517" s="57"/>
      <c r="G517" s="58">
        <f t="shared" si="61"/>
        <v>0</v>
      </c>
      <c r="H517" s="58"/>
      <c r="I517" s="57"/>
      <c r="J517" s="57"/>
      <c r="K517" s="57"/>
      <c r="L517" s="57"/>
      <c r="M517" s="58" t="str">
        <f t="shared" si="62"/>
        <v/>
      </c>
      <c r="N517" s="102"/>
    </row>
    <row r="518" spans="1:14">
      <c r="A518" s="97" t="str">
        <f t="shared" si="60"/>
        <v/>
      </c>
      <c r="B518" s="98" t="str">
        <f t="shared" si="59"/>
        <v/>
      </c>
      <c r="C518" s="99"/>
      <c r="D518" s="100"/>
      <c r="E518" s="100"/>
      <c r="F518" s="57"/>
      <c r="G518" s="58">
        <f t="shared" si="61"/>
        <v>0</v>
      </c>
      <c r="H518" s="58"/>
      <c r="I518" s="57"/>
      <c r="J518" s="57"/>
      <c r="K518" s="57"/>
      <c r="L518" s="57"/>
      <c r="M518" s="58" t="str">
        <f t="shared" si="62"/>
        <v/>
      </c>
      <c r="N518" s="102"/>
    </row>
    <row r="519" spans="1:14">
      <c r="A519" s="97" t="str">
        <f t="shared" si="60"/>
        <v/>
      </c>
      <c r="B519" s="98" t="str">
        <f t="shared" si="59"/>
        <v/>
      </c>
      <c r="C519" s="99"/>
      <c r="D519" s="100"/>
      <c r="E519" s="100"/>
      <c r="F519" s="57"/>
      <c r="G519" s="58">
        <f t="shared" si="61"/>
        <v>0</v>
      </c>
      <c r="H519" s="58"/>
      <c r="I519" s="57"/>
      <c r="J519" s="57"/>
      <c r="K519" s="57"/>
      <c r="L519" s="57"/>
      <c r="M519" s="58" t="str">
        <f t="shared" si="62"/>
        <v/>
      </c>
      <c r="N519" s="102"/>
    </row>
    <row r="520" spans="1:14">
      <c r="A520" s="97" t="str">
        <f t="shared" si="60"/>
        <v/>
      </c>
      <c r="B520" s="98" t="str">
        <f t="shared" si="59"/>
        <v/>
      </c>
      <c r="C520" s="99"/>
      <c r="D520" s="100"/>
      <c r="E520" s="100"/>
      <c r="F520" s="57"/>
      <c r="G520" s="58">
        <f t="shared" si="61"/>
        <v>0</v>
      </c>
      <c r="H520" s="58"/>
      <c r="I520" s="57"/>
      <c r="J520" s="57"/>
      <c r="K520" s="57"/>
      <c r="L520" s="57"/>
      <c r="M520" s="58" t="str">
        <f t="shared" si="62"/>
        <v/>
      </c>
      <c r="N520" s="102"/>
    </row>
    <row r="521" spans="1:14">
      <c r="A521" s="97" t="str">
        <f t="shared" si="60"/>
        <v/>
      </c>
      <c r="B521" s="98" t="str">
        <f t="shared" si="59"/>
        <v/>
      </c>
      <c r="C521" s="99"/>
      <c r="D521" s="100"/>
      <c r="E521" s="100"/>
      <c r="F521" s="57"/>
      <c r="G521" s="58">
        <f t="shared" si="61"/>
        <v>0</v>
      </c>
      <c r="H521" s="58"/>
      <c r="I521" s="57"/>
      <c r="J521" s="57"/>
      <c r="K521" s="57"/>
      <c r="L521" s="57"/>
      <c r="M521" s="58" t="str">
        <f t="shared" si="62"/>
        <v/>
      </c>
      <c r="N521" s="102"/>
    </row>
    <row r="522" spans="1:14">
      <c r="A522" s="97" t="str">
        <f t="shared" si="60"/>
        <v/>
      </c>
      <c r="B522" s="98" t="str">
        <f t="shared" si="59"/>
        <v/>
      </c>
      <c r="C522" s="99"/>
      <c r="D522" s="100"/>
      <c r="E522" s="100"/>
      <c r="F522" s="57"/>
      <c r="G522" s="58">
        <f t="shared" si="61"/>
        <v>0</v>
      </c>
      <c r="H522" s="58"/>
      <c r="I522" s="57"/>
      <c r="J522" s="57"/>
      <c r="K522" s="57"/>
      <c r="L522" s="57"/>
      <c r="M522" s="58" t="str">
        <f t="shared" si="62"/>
        <v/>
      </c>
      <c r="N522" s="102"/>
    </row>
    <row r="523" spans="1:14">
      <c r="A523" s="97" t="str">
        <f t="shared" si="60"/>
        <v/>
      </c>
      <c r="B523" s="98" t="str">
        <f t="shared" si="59"/>
        <v/>
      </c>
      <c r="C523" s="99"/>
      <c r="D523" s="100"/>
      <c r="E523" s="100"/>
      <c r="F523" s="57"/>
      <c r="G523" s="58">
        <f t="shared" si="61"/>
        <v>0</v>
      </c>
      <c r="H523" s="58"/>
      <c r="I523" s="57"/>
      <c r="J523" s="57"/>
      <c r="K523" s="57"/>
      <c r="L523" s="57"/>
      <c r="M523" s="58" t="str">
        <f t="shared" si="62"/>
        <v/>
      </c>
      <c r="N523" s="102"/>
    </row>
    <row r="524" spans="1:14">
      <c r="A524" s="97" t="str">
        <f t="shared" si="60"/>
        <v/>
      </c>
      <c r="B524" s="98" t="str">
        <f t="shared" si="59"/>
        <v/>
      </c>
      <c r="C524" s="99"/>
      <c r="D524" s="100"/>
      <c r="E524" s="100"/>
      <c r="F524" s="57"/>
      <c r="G524" s="58">
        <f t="shared" si="61"/>
        <v>0</v>
      </c>
      <c r="H524" s="58"/>
      <c r="I524" s="57"/>
      <c r="J524" s="57"/>
      <c r="K524" s="57"/>
      <c r="L524" s="57"/>
      <c r="M524" s="58" t="str">
        <f t="shared" si="62"/>
        <v/>
      </c>
      <c r="N524" s="102"/>
    </row>
    <row r="525" spans="1:14">
      <c r="A525" s="97" t="str">
        <f t="shared" si="60"/>
        <v/>
      </c>
      <c r="B525" s="98" t="str">
        <f t="shared" si="59"/>
        <v/>
      </c>
      <c r="C525" s="99"/>
      <c r="D525" s="100"/>
      <c r="E525" s="100"/>
      <c r="F525" s="57"/>
      <c r="G525" s="58">
        <f t="shared" si="61"/>
        <v>0</v>
      </c>
      <c r="H525" s="58"/>
      <c r="I525" s="57"/>
      <c r="J525" s="57"/>
      <c r="K525" s="57"/>
      <c r="L525" s="57"/>
      <c r="M525" s="58" t="str">
        <f t="shared" si="62"/>
        <v/>
      </c>
      <c r="N525" s="102"/>
    </row>
    <row r="526" spans="1:14">
      <c r="A526" s="97" t="str">
        <f t="shared" si="60"/>
        <v/>
      </c>
      <c r="B526" s="98" t="str">
        <f t="shared" si="59"/>
        <v/>
      </c>
      <c r="C526" s="99"/>
      <c r="D526" s="100"/>
      <c r="E526" s="100"/>
      <c r="F526" s="57"/>
      <c r="G526" s="58">
        <f t="shared" si="61"/>
        <v>0</v>
      </c>
      <c r="H526" s="58"/>
      <c r="I526" s="57"/>
      <c r="J526" s="57"/>
      <c r="K526" s="57"/>
      <c r="L526" s="57"/>
      <c r="M526" s="58" t="str">
        <f t="shared" si="62"/>
        <v/>
      </c>
      <c r="N526" s="102"/>
    </row>
    <row r="527" spans="1:14">
      <c r="A527" s="97" t="str">
        <f t="shared" si="60"/>
        <v/>
      </c>
      <c r="B527" s="98" t="str">
        <f t="shared" si="59"/>
        <v/>
      </c>
      <c r="C527" s="99"/>
      <c r="D527" s="100"/>
      <c r="E527" s="100"/>
      <c r="F527" s="57"/>
      <c r="G527" s="58">
        <f t="shared" si="61"/>
        <v>0</v>
      </c>
      <c r="H527" s="58"/>
      <c r="I527" s="57"/>
      <c r="J527" s="57"/>
      <c r="K527" s="57"/>
      <c r="L527" s="57"/>
      <c r="M527" s="58" t="str">
        <f t="shared" si="62"/>
        <v/>
      </c>
      <c r="N527" s="102"/>
    </row>
    <row r="528" spans="1:14">
      <c r="A528" s="97" t="str">
        <f t="shared" si="60"/>
        <v/>
      </c>
      <c r="B528" s="98" t="str">
        <f t="shared" si="59"/>
        <v/>
      </c>
      <c r="C528" s="99"/>
      <c r="D528" s="100"/>
      <c r="E528" s="100"/>
      <c r="F528" s="57"/>
      <c r="G528" s="58">
        <f t="shared" si="61"/>
        <v>0</v>
      </c>
      <c r="H528" s="58"/>
      <c r="I528" s="57"/>
      <c r="J528" s="57"/>
      <c r="K528" s="57"/>
      <c r="L528" s="57"/>
      <c r="M528" s="58" t="str">
        <f t="shared" si="62"/>
        <v/>
      </c>
      <c r="N528" s="102"/>
    </row>
    <row r="529" spans="1:14">
      <c r="A529" s="97" t="str">
        <f t="shared" si="60"/>
        <v/>
      </c>
      <c r="B529" s="98" t="str">
        <f t="shared" si="59"/>
        <v/>
      </c>
      <c r="C529" s="99"/>
      <c r="D529" s="100"/>
      <c r="E529" s="100"/>
      <c r="F529" s="57"/>
      <c r="G529" s="58">
        <f t="shared" si="61"/>
        <v>0</v>
      </c>
      <c r="H529" s="58"/>
      <c r="I529" s="57"/>
      <c r="J529" s="57"/>
      <c r="K529" s="57"/>
      <c r="L529" s="57"/>
      <c r="M529" s="58" t="str">
        <f t="shared" si="62"/>
        <v/>
      </c>
      <c r="N529" s="102"/>
    </row>
    <row r="530" spans="1:14">
      <c r="A530" s="97" t="str">
        <f t="shared" si="60"/>
        <v/>
      </c>
      <c r="B530" s="98" t="str">
        <f t="shared" si="59"/>
        <v/>
      </c>
      <c r="C530" s="99"/>
      <c r="D530" s="100"/>
      <c r="E530" s="100"/>
      <c r="F530" s="57"/>
      <c r="G530" s="58">
        <f t="shared" si="61"/>
        <v>0</v>
      </c>
      <c r="H530" s="58"/>
      <c r="I530" s="57"/>
      <c r="J530" s="57"/>
      <c r="K530" s="57"/>
      <c r="L530" s="57"/>
      <c r="M530" s="58" t="str">
        <f t="shared" si="62"/>
        <v/>
      </c>
      <c r="N530" s="102"/>
    </row>
    <row r="531" spans="1:14">
      <c r="A531" s="97" t="str">
        <f t="shared" si="60"/>
        <v/>
      </c>
      <c r="B531" s="98" t="str">
        <f t="shared" si="59"/>
        <v/>
      </c>
      <c r="C531" s="99"/>
      <c r="D531" s="100"/>
      <c r="E531" s="100"/>
      <c r="F531" s="57"/>
      <c r="G531" s="58">
        <f t="shared" si="61"/>
        <v>0</v>
      </c>
      <c r="H531" s="58"/>
      <c r="I531" s="57"/>
      <c r="J531" s="57"/>
      <c r="K531" s="57"/>
      <c r="L531" s="57"/>
      <c r="M531" s="58" t="str">
        <f t="shared" si="62"/>
        <v/>
      </c>
      <c r="N531" s="102"/>
    </row>
    <row r="532" spans="1:14">
      <c r="A532" s="97" t="str">
        <f t="shared" si="60"/>
        <v/>
      </c>
      <c r="B532" s="98" t="str">
        <f t="shared" si="59"/>
        <v/>
      </c>
      <c r="C532" s="99"/>
      <c r="D532" s="100"/>
      <c r="E532" s="100"/>
      <c r="F532" s="57"/>
      <c r="G532" s="58">
        <f t="shared" si="61"/>
        <v>0</v>
      </c>
      <c r="H532" s="58"/>
      <c r="I532" s="57"/>
      <c r="J532" s="57"/>
      <c r="K532" s="57"/>
      <c r="L532" s="57"/>
      <c r="M532" s="58" t="str">
        <f t="shared" si="62"/>
        <v/>
      </c>
      <c r="N532" s="102"/>
    </row>
    <row r="533" spans="1:14">
      <c r="A533" s="97" t="str">
        <f t="shared" si="60"/>
        <v/>
      </c>
      <c r="B533" s="98" t="str">
        <f t="shared" si="59"/>
        <v/>
      </c>
      <c r="C533" s="99"/>
      <c r="D533" s="100"/>
      <c r="E533" s="100"/>
      <c r="F533" s="57"/>
      <c r="G533" s="58">
        <f t="shared" si="61"/>
        <v>0</v>
      </c>
      <c r="H533" s="58"/>
      <c r="I533" s="57"/>
      <c r="J533" s="57"/>
      <c r="K533" s="57"/>
      <c r="L533" s="57"/>
      <c r="M533" s="58" t="str">
        <f t="shared" si="62"/>
        <v/>
      </c>
      <c r="N533" s="102"/>
    </row>
    <row r="534" spans="1:14">
      <c r="A534" s="97" t="str">
        <f t="shared" si="60"/>
        <v/>
      </c>
      <c r="B534" s="98" t="str">
        <f t="shared" si="59"/>
        <v/>
      </c>
      <c r="C534" s="99"/>
      <c r="D534" s="100"/>
      <c r="E534" s="100"/>
      <c r="F534" s="57"/>
      <c r="G534" s="58">
        <f t="shared" si="61"/>
        <v>0</v>
      </c>
      <c r="H534" s="58"/>
      <c r="I534" s="57"/>
      <c r="J534" s="57"/>
      <c r="K534" s="57"/>
      <c r="L534" s="57"/>
      <c r="M534" s="58" t="str">
        <f t="shared" si="62"/>
        <v/>
      </c>
      <c r="N534" s="102"/>
    </row>
    <row r="535" spans="1:14">
      <c r="A535" s="97" t="str">
        <f t="shared" si="60"/>
        <v/>
      </c>
      <c r="B535" s="98" t="str">
        <f t="shared" si="59"/>
        <v/>
      </c>
      <c r="C535" s="99"/>
      <c r="D535" s="100"/>
      <c r="E535" s="100"/>
      <c r="F535" s="57"/>
      <c r="G535" s="58">
        <f t="shared" si="61"/>
        <v>0</v>
      </c>
      <c r="H535" s="58"/>
      <c r="I535" s="57"/>
      <c r="J535" s="57"/>
      <c r="K535" s="57"/>
      <c r="L535" s="57"/>
      <c r="M535" s="58" t="str">
        <f t="shared" si="62"/>
        <v/>
      </c>
      <c r="N535" s="102"/>
    </row>
    <row r="536" spans="1:14">
      <c r="A536" s="97" t="str">
        <f t="shared" si="60"/>
        <v/>
      </c>
      <c r="B536" s="98" t="str">
        <f t="shared" si="59"/>
        <v/>
      </c>
      <c r="C536" s="99"/>
      <c r="D536" s="100"/>
      <c r="E536" s="100"/>
      <c r="F536" s="57"/>
      <c r="G536" s="58">
        <f t="shared" si="61"/>
        <v>0</v>
      </c>
      <c r="H536" s="58"/>
      <c r="I536" s="57"/>
      <c r="J536" s="57"/>
      <c r="K536" s="57"/>
      <c r="L536" s="57"/>
      <c r="M536" s="58" t="str">
        <f t="shared" si="62"/>
        <v/>
      </c>
      <c r="N536" s="102"/>
    </row>
    <row r="537" spans="1:14">
      <c r="A537" s="97" t="str">
        <f t="shared" si="60"/>
        <v/>
      </c>
      <c r="B537" s="98" t="str">
        <f t="shared" si="59"/>
        <v/>
      </c>
      <c r="C537" s="99"/>
      <c r="D537" s="100"/>
      <c r="E537" s="100"/>
      <c r="F537" s="57"/>
      <c r="G537" s="58">
        <f t="shared" si="61"/>
        <v>0</v>
      </c>
      <c r="H537" s="58"/>
      <c r="I537" s="57"/>
      <c r="J537" s="57"/>
      <c r="K537" s="57"/>
      <c r="L537" s="57"/>
      <c r="M537" s="58" t="str">
        <f t="shared" si="62"/>
        <v/>
      </c>
      <c r="N537" s="102"/>
    </row>
    <row r="538" spans="1:14">
      <c r="A538" s="97" t="str">
        <f t="shared" si="60"/>
        <v/>
      </c>
      <c r="B538" s="98" t="str">
        <f t="shared" si="59"/>
        <v/>
      </c>
      <c r="C538" s="99"/>
      <c r="D538" s="100"/>
      <c r="E538" s="100"/>
      <c r="F538" s="57"/>
      <c r="G538" s="58">
        <f t="shared" si="61"/>
        <v>0</v>
      </c>
      <c r="H538" s="58"/>
      <c r="I538" s="57"/>
      <c r="J538" s="57"/>
      <c r="K538" s="57"/>
      <c r="L538" s="57"/>
      <c r="M538" s="58" t="str">
        <f t="shared" si="62"/>
        <v/>
      </c>
      <c r="N538" s="102"/>
    </row>
    <row r="539" spans="1:14">
      <c r="A539" s="97" t="str">
        <f t="shared" si="60"/>
        <v/>
      </c>
      <c r="B539" s="98" t="str">
        <f t="shared" si="59"/>
        <v/>
      </c>
      <c r="C539" s="99"/>
      <c r="D539" s="100"/>
      <c r="E539" s="100"/>
      <c r="F539" s="57"/>
      <c r="G539" s="58">
        <f t="shared" si="61"/>
        <v>0</v>
      </c>
      <c r="H539" s="58"/>
      <c r="I539" s="57"/>
      <c r="J539" s="57"/>
      <c r="K539" s="57"/>
      <c r="L539" s="57"/>
      <c r="M539" s="58" t="str">
        <f t="shared" si="62"/>
        <v/>
      </c>
      <c r="N539" s="102"/>
    </row>
    <row r="540" spans="1:14">
      <c r="A540" s="97" t="str">
        <f t="shared" si="60"/>
        <v/>
      </c>
      <c r="B540" s="98" t="str">
        <f t="shared" si="59"/>
        <v/>
      </c>
      <c r="C540" s="99"/>
      <c r="D540" s="100"/>
      <c r="E540" s="100"/>
      <c r="F540" s="57"/>
      <c r="G540" s="58">
        <f t="shared" si="61"/>
        <v>0</v>
      </c>
      <c r="H540" s="58"/>
      <c r="I540" s="57"/>
      <c r="J540" s="57"/>
      <c r="K540" s="57"/>
      <c r="L540" s="57"/>
      <c r="M540" s="58" t="str">
        <f t="shared" si="62"/>
        <v/>
      </c>
      <c r="N540" s="102"/>
    </row>
    <row r="541" spans="1:14">
      <c r="A541" s="97" t="str">
        <f t="shared" si="60"/>
        <v/>
      </c>
      <c r="B541" s="98" t="str">
        <f t="shared" si="59"/>
        <v/>
      </c>
      <c r="C541" s="99"/>
      <c r="D541" s="100"/>
      <c r="E541" s="100"/>
      <c r="F541" s="57"/>
      <c r="G541" s="58">
        <f t="shared" si="61"/>
        <v>0</v>
      </c>
      <c r="H541" s="58"/>
      <c r="I541" s="57"/>
      <c r="J541" s="57"/>
      <c r="K541" s="57"/>
      <c r="L541" s="57"/>
      <c r="M541" s="58" t="str">
        <f t="shared" si="62"/>
        <v/>
      </c>
      <c r="N541" s="102"/>
    </row>
    <row r="542" spans="1:14">
      <c r="A542" s="97" t="str">
        <f t="shared" si="60"/>
        <v/>
      </c>
      <c r="B542" s="98" t="str">
        <f t="shared" si="59"/>
        <v/>
      </c>
      <c r="C542" s="99"/>
      <c r="D542" s="100"/>
      <c r="E542" s="100"/>
      <c r="F542" s="57"/>
      <c r="G542" s="58">
        <f t="shared" si="61"/>
        <v>0</v>
      </c>
      <c r="H542" s="58"/>
      <c r="I542" s="57"/>
      <c r="J542" s="57"/>
      <c r="K542" s="57"/>
      <c r="L542" s="57"/>
      <c r="M542" s="58" t="str">
        <f t="shared" si="62"/>
        <v/>
      </c>
      <c r="N542" s="102"/>
    </row>
    <row r="543" spans="1:14">
      <c r="A543" s="97" t="str">
        <f t="shared" si="60"/>
        <v/>
      </c>
      <c r="B543" s="98" t="str">
        <f t="shared" si="59"/>
        <v/>
      </c>
      <c r="C543" s="99"/>
      <c r="D543" s="100"/>
      <c r="E543" s="100"/>
      <c r="F543" s="57"/>
      <c r="G543" s="58">
        <f t="shared" si="61"/>
        <v>0</v>
      </c>
      <c r="H543" s="58"/>
      <c r="I543" s="57"/>
      <c r="J543" s="57"/>
      <c r="K543" s="57"/>
      <c r="L543" s="57"/>
      <c r="M543" s="58" t="str">
        <f t="shared" si="62"/>
        <v/>
      </c>
      <c r="N543" s="102"/>
    </row>
    <row r="544" spans="1:14">
      <c r="A544" s="97" t="str">
        <f t="shared" si="60"/>
        <v/>
      </c>
      <c r="B544" s="98" t="str">
        <f t="shared" si="59"/>
        <v/>
      </c>
      <c r="C544" s="99"/>
      <c r="D544" s="100"/>
      <c r="E544" s="100"/>
      <c r="F544" s="57"/>
      <c r="G544" s="58">
        <f t="shared" si="61"/>
        <v>0</v>
      </c>
      <c r="H544" s="58"/>
      <c r="I544" s="57"/>
      <c r="J544" s="57"/>
      <c r="K544" s="57"/>
      <c r="L544" s="57"/>
      <c r="M544" s="58" t="str">
        <f t="shared" si="62"/>
        <v/>
      </c>
      <c r="N544" s="102"/>
    </row>
    <row r="545" spans="1:14">
      <c r="A545" s="97" t="str">
        <f t="shared" si="60"/>
        <v/>
      </c>
      <c r="B545" s="98" t="str">
        <f t="shared" si="59"/>
        <v/>
      </c>
      <c r="C545" s="99"/>
      <c r="D545" s="100"/>
      <c r="E545" s="100"/>
      <c r="F545" s="57"/>
      <c r="G545" s="58">
        <f t="shared" si="61"/>
        <v>0</v>
      </c>
      <c r="H545" s="58"/>
      <c r="I545" s="57"/>
      <c r="J545" s="57"/>
      <c r="K545" s="57"/>
      <c r="L545" s="57"/>
      <c r="M545" s="58" t="str">
        <f t="shared" si="62"/>
        <v/>
      </c>
      <c r="N545" s="102"/>
    </row>
    <row r="546" spans="1:14">
      <c r="A546" s="97" t="str">
        <f t="shared" si="60"/>
        <v/>
      </c>
      <c r="B546" s="98" t="str">
        <f t="shared" si="59"/>
        <v/>
      </c>
      <c r="C546" s="99"/>
      <c r="D546" s="100"/>
      <c r="E546" s="100"/>
      <c r="F546" s="57"/>
      <c r="G546" s="58">
        <f t="shared" si="61"/>
        <v>0</v>
      </c>
      <c r="H546" s="58"/>
      <c r="I546" s="57"/>
      <c r="J546" s="57"/>
      <c r="K546" s="57"/>
      <c r="L546" s="57"/>
      <c r="M546" s="58" t="str">
        <f t="shared" si="62"/>
        <v/>
      </c>
      <c r="N546" s="102"/>
    </row>
    <row r="547" spans="1:14">
      <c r="A547" s="97" t="str">
        <f t="shared" si="60"/>
        <v/>
      </c>
      <c r="B547" s="98" t="str">
        <f t="shared" si="59"/>
        <v/>
      </c>
      <c r="C547" s="99"/>
      <c r="D547" s="100"/>
      <c r="E547" s="100"/>
      <c r="F547" s="57"/>
      <c r="G547" s="58">
        <f t="shared" si="61"/>
        <v>0</v>
      </c>
      <c r="H547" s="58"/>
      <c r="I547" s="57"/>
      <c r="J547" s="57"/>
      <c r="K547" s="57"/>
      <c r="L547" s="57"/>
      <c r="M547" s="58" t="str">
        <f t="shared" si="62"/>
        <v/>
      </c>
      <c r="N547" s="102"/>
    </row>
    <row r="548" spans="1:14">
      <c r="A548" s="97" t="str">
        <f t="shared" si="60"/>
        <v/>
      </c>
      <c r="B548" s="98" t="str">
        <f t="shared" si="59"/>
        <v/>
      </c>
      <c r="C548" s="99"/>
      <c r="D548" s="100"/>
      <c r="E548" s="100"/>
      <c r="F548" s="57"/>
      <c r="G548" s="58">
        <f t="shared" si="61"/>
        <v>0</v>
      </c>
      <c r="H548" s="58"/>
      <c r="I548" s="57"/>
      <c r="J548" s="57"/>
      <c r="K548" s="57"/>
      <c r="L548" s="57"/>
      <c r="M548" s="58" t="str">
        <f t="shared" si="62"/>
        <v/>
      </c>
      <c r="N548" s="102"/>
    </row>
    <row r="549" spans="1:14">
      <c r="A549" s="97" t="str">
        <f t="shared" si="60"/>
        <v/>
      </c>
      <c r="B549" s="98" t="str">
        <f t="shared" si="59"/>
        <v/>
      </c>
      <c r="C549" s="99"/>
      <c r="D549" s="100"/>
      <c r="E549" s="100"/>
      <c r="F549" s="57"/>
      <c r="G549" s="58">
        <f t="shared" si="61"/>
        <v>0</v>
      </c>
      <c r="H549" s="58"/>
      <c r="I549" s="57"/>
      <c r="J549" s="57"/>
      <c r="K549" s="57"/>
      <c r="L549" s="57"/>
      <c r="M549" s="58" t="str">
        <f t="shared" si="62"/>
        <v/>
      </c>
      <c r="N549" s="102"/>
    </row>
    <row r="550" spans="1:14">
      <c r="A550" s="97" t="str">
        <f t="shared" si="60"/>
        <v/>
      </c>
      <c r="B550" s="98" t="str">
        <f t="shared" si="59"/>
        <v/>
      </c>
      <c r="C550" s="99"/>
      <c r="D550" s="100"/>
      <c r="E550" s="100"/>
      <c r="F550" s="57"/>
      <c r="G550" s="58">
        <f t="shared" si="61"/>
        <v>0</v>
      </c>
      <c r="H550" s="58"/>
      <c r="I550" s="57"/>
      <c r="J550" s="57"/>
      <c r="K550" s="57"/>
      <c r="L550" s="57"/>
      <c r="M550" s="58" t="str">
        <f t="shared" si="62"/>
        <v/>
      </c>
      <c r="N550" s="102"/>
    </row>
    <row r="551" spans="1:14">
      <c r="A551" s="97" t="str">
        <f t="shared" si="60"/>
        <v/>
      </c>
      <c r="B551" s="98" t="str">
        <f t="shared" si="59"/>
        <v/>
      </c>
      <c r="C551" s="99"/>
      <c r="D551" s="100"/>
      <c r="E551" s="100"/>
      <c r="F551" s="57"/>
      <c r="G551" s="58">
        <f t="shared" si="61"/>
        <v>0</v>
      </c>
      <c r="H551" s="58"/>
      <c r="I551" s="57"/>
      <c r="J551" s="57"/>
      <c r="K551" s="57"/>
      <c r="L551" s="57"/>
      <c r="M551" s="58" t="str">
        <f t="shared" si="62"/>
        <v/>
      </c>
      <c r="N551" s="102"/>
    </row>
    <row r="552" spans="1:14">
      <c r="A552" s="97" t="str">
        <f t="shared" si="60"/>
        <v/>
      </c>
      <c r="B552" s="98" t="str">
        <f t="shared" si="59"/>
        <v/>
      </c>
      <c r="C552" s="99"/>
      <c r="D552" s="100"/>
      <c r="E552" s="100"/>
      <c r="F552" s="57"/>
      <c r="G552" s="58">
        <f t="shared" si="61"/>
        <v>0</v>
      </c>
      <c r="H552" s="58"/>
      <c r="I552" s="57"/>
      <c r="J552" s="57"/>
      <c r="K552" s="57"/>
      <c r="L552" s="57"/>
      <c r="M552" s="58" t="str">
        <f t="shared" si="62"/>
        <v/>
      </c>
      <c r="N552" s="102"/>
    </row>
    <row r="553" spans="1:14">
      <c r="A553" s="97" t="str">
        <f t="shared" si="60"/>
        <v/>
      </c>
      <c r="B553" s="98" t="str">
        <f t="shared" si="59"/>
        <v/>
      </c>
      <c r="C553" s="99"/>
      <c r="D553" s="100"/>
      <c r="E553" s="100"/>
      <c r="F553" s="57"/>
      <c r="G553" s="58">
        <f t="shared" si="61"/>
        <v>0</v>
      </c>
      <c r="H553" s="58"/>
      <c r="I553" s="57"/>
      <c r="J553" s="57"/>
      <c r="K553" s="57"/>
      <c r="L553" s="57"/>
      <c r="M553" s="58" t="str">
        <f t="shared" si="62"/>
        <v/>
      </c>
      <c r="N553" s="102"/>
    </row>
    <row r="554" spans="1:14">
      <c r="A554" s="97" t="str">
        <f t="shared" si="60"/>
        <v/>
      </c>
      <c r="B554" s="98" t="str">
        <f t="shared" si="59"/>
        <v/>
      </c>
      <c r="C554" s="99"/>
      <c r="D554" s="100"/>
      <c r="E554" s="100"/>
      <c r="F554" s="57"/>
      <c r="G554" s="58">
        <f t="shared" si="61"/>
        <v>0</v>
      </c>
      <c r="H554" s="58"/>
      <c r="I554" s="57"/>
      <c r="J554" s="57"/>
      <c r="K554" s="57"/>
      <c r="L554" s="57"/>
      <c r="M554" s="58" t="str">
        <f t="shared" si="62"/>
        <v/>
      </c>
      <c r="N554" s="102"/>
    </row>
    <row r="555" spans="1:14">
      <c r="A555" s="97" t="str">
        <f t="shared" si="60"/>
        <v/>
      </c>
      <c r="B555" s="98" t="str">
        <f t="shared" si="59"/>
        <v/>
      </c>
      <c r="C555" s="99"/>
      <c r="D555" s="100"/>
      <c r="E555" s="100"/>
      <c r="F555" s="57"/>
      <c r="G555" s="58">
        <f t="shared" si="61"/>
        <v>0</v>
      </c>
      <c r="H555" s="58"/>
      <c r="I555" s="57"/>
      <c r="J555" s="57"/>
      <c r="K555" s="57"/>
      <c r="L555" s="57"/>
      <c r="M555" s="58" t="str">
        <f t="shared" si="62"/>
        <v/>
      </c>
      <c r="N555" s="102"/>
    </row>
    <row r="556" spans="1:14">
      <c r="A556" s="97" t="str">
        <f t="shared" si="60"/>
        <v/>
      </c>
      <c r="B556" s="98" t="str">
        <f t="shared" ref="B556:B619" si="63">IF(C556="","",MONTH(C556)&amp;"月")</f>
        <v/>
      </c>
      <c r="C556" s="99"/>
      <c r="D556" s="100"/>
      <c r="E556" s="100"/>
      <c r="F556" s="57"/>
      <c r="G556" s="58">
        <f t="shared" si="61"/>
        <v>0</v>
      </c>
      <c r="H556" s="58"/>
      <c r="I556" s="57"/>
      <c r="J556" s="57"/>
      <c r="K556" s="57"/>
      <c r="L556" s="57"/>
      <c r="M556" s="58" t="str">
        <f t="shared" si="62"/>
        <v/>
      </c>
      <c r="N556" s="102"/>
    </row>
    <row r="557" spans="1:14">
      <c r="A557" s="97" t="str">
        <f t="shared" ref="A557:A620" si="64">IF(C557="","",ROW()-42)</f>
        <v/>
      </c>
      <c r="B557" s="98" t="str">
        <f t="shared" si="63"/>
        <v/>
      </c>
      <c r="C557" s="99"/>
      <c r="D557" s="100"/>
      <c r="E557" s="100"/>
      <c r="F557" s="57"/>
      <c r="G557" s="58">
        <f t="shared" ref="G557:G620" si="65">IF(F557="",0,F557*$K$41)</f>
        <v>0</v>
      </c>
      <c r="H557" s="58"/>
      <c r="I557" s="57"/>
      <c r="J557" s="57"/>
      <c r="K557" s="57"/>
      <c r="L557" s="57"/>
      <c r="M557" s="58" t="str">
        <f t="shared" ref="M557:M620" si="66">IF(C557="","",ROUND(M556+G557-I557-J557-K557-L557-H557,2))</f>
        <v/>
      </c>
      <c r="N557" s="102"/>
    </row>
    <row r="558" spans="1:14">
      <c r="A558" s="97" t="str">
        <f t="shared" si="64"/>
        <v/>
      </c>
      <c r="B558" s="98" t="str">
        <f t="shared" si="63"/>
        <v/>
      </c>
      <c r="C558" s="99"/>
      <c r="D558" s="100"/>
      <c r="E558" s="100"/>
      <c r="F558" s="57"/>
      <c r="G558" s="58">
        <f t="shared" si="65"/>
        <v>0</v>
      </c>
      <c r="H558" s="58"/>
      <c r="I558" s="57"/>
      <c r="J558" s="57"/>
      <c r="K558" s="57"/>
      <c r="L558" s="57"/>
      <c r="M558" s="58" t="str">
        <f t="shared" si="66"/>
        <v/>
      </c>
      <c r="N558" s="102"/>
    </row>
    <row r="559" spans="1:14">
      <c r="A559" s="97" t="str">
        <f t="shared" si="64"/>
        <v/>
      </c>
      <c r="B559" s="98" t="str">
        <f t="shared" si="63"/>
        <v/>
      </c>
      <c r="C559" s="99"/>
      <c r="D559" s="100"/>
      <c r="E559" s="100"/>
      <c r="F559" s="57"/>
      <c r="G559" s="58">
        <f t="shared" si="65"/>
        <v>0</v>
      </c>
      <c r="H559" s="58"/>
      <c r="I559" s="57"/>
      <c r="J559" s="57"/>
      <c r="K559" s="57"/>
      <c r="L559" s="57"/>
      <c r="M559" s="58" t="str">
        <f t="shared" si="66"/>
        <v/>
      </c>
      <c r="N559" s="102"/>
    </row>
    <row r="560" spans="1:14">
      <c r="A560" s="97" t="str">
        <f t="shared" si="64"/>
        <v/>
      </c>
      <c r="B560" s="98" t="str">
        <f t="shared" si="63"/>
        <v/>
      </c>
      <c r="C560" s="99"/>
      <c r="D560" s="100"/>
      <c r="E560" s="100"/>
      <c r="F560" s="57"/>
      <c r="G560" s="58">
        <f t="shared" si="65"/>
        <v>0</v>
      </c>
      <c r="H560" s="58"/>
      <c r="I560" s="57"/>
      <c r="J560" s="57"/>
      <c r="K560" s="57"/>
      <c r="L560" s="57"/>
      <c r="M560" s="58" t="str">
        <f t="shared" si="66"/>
        <v/>
      </c>
      <c r="N560" s="102"/>
    </row>
    <row r="561" spans="1:14">
      <c r="A561" s="97" t="str">
        <f t="shared" si="64"/>
        <v/>
      </c>
      <c r="B561" s="98" t="str">
        <f t="shared" si="63"/>
        <v/>
      </c>
      <c r="C561" s="99"/>
      <c r="D561" s="100"/>
      <c r="E561" s="100"/>
      <c r="F561" s="57"/>
      <c r="G561" s="58">
        <f t="shared" si="65"/>
        <v>0</v>
      </c>
      <c r="H561" s="58"/>
      <c r="I561" s="57"/>
      <c r="J561" s="57"/>
      <c r="K561" s="57"/>
      <c r="L561" s="57"/>
      <c r="M561" s="58" t="str">
        <f t="shared" si="66"/>
        <v/>
      </c>
      <c r="N561" s="102"/>
    </row>
    <row r="562" spans="1:14">
      <c r="A562" s="97" t="str">
        <f t="shared" si="64"/>
        <v/>
      </c>
      <c r="B562" s="98" t="str">
        <f t="shared" si="63"/>
        <v/>
      </c>
      <c r="C562" s="99"/>
      <c r="D562" s="100"/>
      <c r="E562" s="100"/>
      <c r="F562" s="57"/>
      <c r="G562" s="58">
        <f t="shared" si="65"/>
        <v>0</v>
      </c>
      <c r="H562" s="58"/>
      <c r="I562" s="57"/>
      <c r="J562" s="57"/>
      <c r="K562" s="57"/>
      <c r="L562" s="57"/>
      <c r="M562" s="58" t="str">
        <f t="shared" si="66"/>
        <v/>
      </c>
      <c r="N562" s="102"/>
    </row>
    <row r="563" spans="1:14">
      <c r="A563" s="97" t="str">
        <f t="shared" si="64"/>
        <v/>
      </c>
      <c r="B563" s="98" t="str">
        <f t="shared" si="63"/>
        <v/>
      </c>
      <c r="C563" s="99"/>
      <c r="D563" s="100"/>
      <c r="E563" s="100"/>
      <c r="F563" s="57"/>
      <c r="G563" s="58">
        <f t="shared" si="65"/>
        <v>0</v>
      </c>
      <c r="H563" s="58"/>
      <c r="I563" s="57"/>
      <c r="J563" s="57"/>
      <c r="K563" s="57"/>
      <c r="L563" s="57"/>
      <c r="M563" s="58" t="str">
        <f t="shared" si="66"/>
        <v/>
      </c>
      <c r="N563" s="102"/>
    </row>
    <row r="564" spans="1:14">
      <c r="A564" s="97" t="str">
        <f t="shared" si="64"/>
        <v/>
      </c>
      <c r="B564" s="98" t="str">
        <f t="shared" si="63"/>
        <v/>
      </c>
      <c r="C564" s="99"/>
      <c r="D564" s="100"/>
      <c r="E564" s="100"/>
      <c r="F564" s="57"/>
      <c r="G564" s="58">
        <f t="shared" si="65"/>
        <v>0</v>
      </c>
      <c r="H564" s="58"/>
      <c r="I564" s="57"/>
      <c r="J564" s="57"/>
      <c r="K564" s="57"/>
      <c r="L564" s="57"/>
      <c r="M564" s="58" t="str">
        <f t="shared" si="66"/>
        <v/>
      </c>
      <c r="N564" s="102"/>
    </row>
    <row r="565" spans="1:14">
      <c r="A565" s="97" t="str">
        <f t="shared" si="64"/>
        <v/>
      </c>
      <c r="B565" s="98" t="str">
        <f t="shared" si="63"/>
        <v/>
      </c>
      <c r="C565" s="99"/>
      <c r="D565" s="100"/>
      <c r="E565" s="100"/>
      <c r="F565" s="57"/>
      <c r="G565" s="58">
        <f t="shared" si="65"/>
        <v>0</v>
      </c>
      <c r="H565" s="58"/>
      <c r="I565" s="57"/>
      <c r="J565" s="57"/>
      <c r="K565" s="57"/>
      <c r="L565" s="57"/>
      <c r="M565" s="58" t="str">
        <f t="shared" si="66"/>
        <v/>
      </c>
      <c r="N565" s="102"/>
    </row>
    <row r="566" spans="1:14">
      <c r="A566" s="97" t="str">
        <f t="shared" si="64"/>
        <v/>
      </c>
      <c r="B566" s="98" t="str">
        <f t="shared" si="63"/>
        <v/>
      </c>
      <c r="C566" s="99"/>
      <c r="D566" s="100"/>
      <c r="E566" s="100"/>
      <c r="F566" s="57"/>
      <c r="G566" s="58">
        <f t="shared" si="65"/>
        <v>0</v>
      </c>
      <c r="H566" s="58"/>
      <c r="I566" s="57"/>
      <c r="J566" s="57"/>
      <c r="K566" s="57"/>
      <c r="L566" s="57"/>
      <c r="M566" s="58" t="str">
        <f t="shared" si="66"/>
        <v/>
      </c>
      <c r="N566" s="102"/>
    </row>
    <row r="567" spans="1:14">
      <c r="A567" s="97" t="str">
        <f t="shared" si="64"/>
        <v/>
      </c>
      <c r="B567" s="98" t="str">
        <f t="shared" si="63"/>
        <v/>
      </c>
      <c r="C567" s="99"/>
      <c r="D567" s="100"/>
      <c r="E567" s="100"/>
      <c r="F567" s="57"/>
      <c r="G567" s="58">
        <f t="shared" si="65"/>
        <v>0</v>
      </c>
      <c r="H567" s="58"/>
      <c r="I567" s="57"/>
      <c r="J567" s="57"/>
      <c r="K567" s="57"/>
      <c r="L567" s="57"/>
      <c r="M567" s="58" t="str">
        <f t="shared" si="66"/>
        <v/>
      </c>
      <c r="N567" s="102"/>
    </row>
    <row r="568" spans="1:14">
      <c r="A568" s="97" t="str">
        <f t="shared" si="64"/>
        <v/>
      </c>
      <c r="B568" s="98" t="str">
        <f t="shared" si="63"/>
        <v/>
      </c>
      <c r="C568" s="99"/>
      <c r="D568" s="100"/>
      <c r="E568" s="100"/>
      <c r="F568" s="57"/>
      <c r="G568" s="58">
        <f t="shared" si="65"/>
        <v>0</v>
      </c>
      <c r="H568" s="58"/>
      <c r="I568" s="57"/>
      <c r="J568" s="57"/>
      <c r="K568" s="57"/>
      <c r="L568" s="57"/>
      <c r="M568" s="58" t="str">
        <f t="shared" si="66"/>
        <v/>
      </c>
      <c r="N568" s="102"/>
    </row>
    <row r="569" spans="1:14">
      <c r="A569" s="97" t="str">
        <f t="shared" si="64"/>
        <v/>
      </c>
      <c r="B569" s="98" t="str">
        <f t="shared" si="63"/>
        <v/>
      </c>
      <c r="C569" s="99"/>
      <c r="D569" s="100"/>
      <c r="E569" s="100"/>
      <c r="F569" s="57"/>
      <c r="G569" s="58">
        <f t="shared" si="65"/>
        <v>0</v>
      </c>
      <c r="H569" s="58"/>
      <c r="I569" s="57"/>
      <c r="J569" s="57"/>
      <c r="K569" s="57"/>
      <c r="L569" s="57"/>
      <c r="M569" s="58" t="str">
        <f t="shared" si="66"/>
        <v/>
      </c>
      <c r="N569" s="102"/>
    </row>
    <row r="570" spans="1:14">
      <c r="A570" s="97" t="str">
        <f t="shared" si="64"/>
        <v/>
      </c>
      <c r="B570" s="98" t="str">
        <f t="shared" si="63"/>
        <v/>
      </c>
      <c r="C570" s="99"/>
      <c r="D570" s="100"/>
      <c r="E570" s="100"/>
      <c r="F570" s="57"/>
      <c r="G570" s="58">
        <f t="shared" si="65"/>
        <v>0</v>
      </c>
      <c r="H570" s="58"/>
      <c r="I570" s="57"/>
      <c r="J570" s="57"/>
      <c r="K570" s="57"/>
      <c r="L570" s="57"/>
      <c r="M570" s="58" t="str">
        <f t="shared" si="66"/>
        <v/>
      </c>
      <c r="N570" s="102"/>
    </row>
    <row r="571" spans="1:14">
      <c r="A571" s="97" t="str">
        <f t="shared" si="64"/>
        <v/>
      </c>
      <c r="B571" s="98" t="str">
        <f t="shared" si="63"/>
        <v/>
      </c>
      <c r="C571" s="99"/>
      <c r="D571" s="100"/>
      <c r="E571" s="100"/>
      <c r="F571" s="57"/>
      <c r="G571" s="58">
        <f t="shared" si="65"/>
        <v>0</v>
      </c>
      <c r="H571" s="58"/>
      <c r="I571" s="57"/>
      <c r="J571" s="57"/>
      <c r="K571" s="57"/>
      <c r="L571" s="57"/>
      <c r="M571" s="58" t="str">
        <f t="shared" si="66"/>
        <v/>
      </c>
      <c r="N571" s="102"/>
    </row>
    <row r="572" spans="1:14">
      <c r="A572" s="97" t="str">
        <f t="shared" si="64"/>
        <v/>
      </c>
      <c r="B572" s="98" t="str">
        <f t="shared" si="63"/>
        <v/>
      </c>
      <c r="C572" s="99"/>
      <c r="D572" s="100"/>
      <c r="E572" s="100"/>
      <c r="F572" s="57"/>
      <c r="G572" s="58">
        <f t="shared" si="65"/>
        <v>0</v>
      </c>
      <c r="H572" s="58"/>
      <c r="I572" s="57"/>
      <c r="J572" s="57"/>
      <c r="K572" s="57"/>
      <c r="L572" s="57"/>
      <c r="M572" s="58" t="str">
        <f t="shared" si="66"/>
        <v/>
      </c>
      <c r="N572" s="102"/>
    </row>
    <row r="573" spans="1:14">
      <c r="A573" s="97" t="str">
        <f t="shared" si="64"/>
        <v/>
      </c>
      <c r="B573" s="98" t="str">
        <f t="shared" si="63"/>
        <v/>
      </c>
      <c r="C573" s="99"/>
      <c r="D573" s="100"/>
      <c r="E573" s="100"/>
      <c r="F573" s="57"/>
      <c r="G573" s="58">
        <f t="shared" si="65"/>
        <v>0</v>
      </c>
      <c r="H573" s="58"/>
      <c r="I573" s="57"/>
      <c r="J573" s="57"/>
      <c r="K573" s="57"/>
      <c r="L573" s="57"/>
      <c r="M573" s="58" t="str">
        <f t="shared" si="66"/>
        <v/>
      </c>
      <c r="N573" s="102"/>
    </row>
    <row r="574" spans="1:14">
      <c r="A574" s="97" t="str">
        <f t="shared" si="64"/>
        <v/>
      </c>
      <c r="B574" s="98" t="str">
        <f t="shared" si="63"/>
        <v/>
      </c>
      <c r="C574" s="99"/>
      <c r="D574" s="100"/>
      <c r="E574" s="100"/>
      <c r="F574" s="57"/>
      <c r="G574" s="58">
        <f t="shared" si="65"/>
        <v>0</v>
      </c>
      <c r="H574" s="58"/>
      <c r="I574" s="57"/>
      <c r="J574" s="57"/>
      <c r="K574" s="57"/>
      <c r="L574" s="57"/>
      <c r="M574" s="58" t="str">
        <f t="shared" si="66"/>
        <v/>
      </c>
      <c r="N574" s="102"/>
    </row>
    <row r="575" spans="1:14">
      <c r="A575" s="97" t="str">
        <f t="shared" si="64"/>
        <v/>
      </c>
      <c r="B575" s="98" t="str">
        <f t="shared" si="63"/>
        <v/>
      </c>
      <c r="C575" s="99"/>
      <c r="D575" s="100"/>
      <c r="E575" s="100"/>
      <c r="F575" s="57"/>
      <c r="G575" s="58">
        <f t="shared" si="65"/>
        <v>0</v>
      </c>
      <c r="H575" s="58"/>
      <c r="I575" s="57"/>
      <c r="J575" s="57"/>
      <c r="K575" s="57"/>
      <c r="L575" s="57"/>
      <c r="M575" s="58" t="str">
        <f t="shared" si="66"/>
        <v/>
      </c>
      <c r="N575" s="102"/>
    </row>
    <row r="576" spans="1:14">
      <c r="A576" s="97" t="str">
        <f t="shared" si="64"/>
        <v/>
      </c>
      <c r="B576" s="98" t="str">
        <f t="shared" si="63"/>
        <v/>
      </c>
      <c r="C576" s="99"/>
      <c r="D576" s="100"/>
      <c r="E576" s="100"/>
      <c r="F576" s="57"/>
      <c r="G576" s="58">
        <f t="shared" si="65"/>
        <v>0</v>
      </c>
      <c r="H576" s="58"/>
      <c r="I576" s="57"/>
      <c r="J576" s="57"/>
      <c r="K576" s="57"/>
      <c r="L576" s="57"/>
      <c r="M576" s="58" t="str">
        <f t="shared" si="66"/>
        <v/>
      </c>
      <c r="N576" s="102"/>
    </row>
    <row r="577" spans="1:14">
      <c r="A577" s="97" t="str">
        <f t="shared" si="64"/>
        <v/>
      </c>
      <c r="B577" s="98" t="str">
        <f t="shared" si="63"/>
        <v/>
      </c>
      <c r="C577" s="99"/>
      <c r="D577" s="100"/>
      <c r="E577" s="100"/>
      <c r="F577" s="57"/>
      <c r="G577" s="58">
        <f t="shared" si="65"/>
        <v>0</v>
      </c>
      <c r="H577" s="58"/>
      <c r="I577" s="57"/>
      <c r="J577" s="57"/>
      <c r="K577" s="57"/>
      <c r="L577" s="57"/>
      <c r="M577" s="58" t="str">
        <f t="shared" si="66"/>
        <v/>
      </c>
      <c r="N577" s="102"/>
    </row>
    <row r="578" spans="1:14">
      <c r="A578" s="97" t="str">
        <f t="shared" si="64"/>
        <v/>
      </c>
      <c r="B578" s="98" t="str">
        <f t="shared" si="63"/>
        <v/>
      </c>
      <c r="C578" s="99"/>
      <c r="D578" s="100"/>
      <c r="E578" s="100"/>
      <c r="F578" s="57"/>
      <c r="G578" s="58">
        <f t="shared" si="65"/>
        <v>0</v>
      </c>
      <c r="H578" s="58"/>
      <c r="I578" s="57"/>
      <c r="J578" s="57"/>
      <c r="K578" s="57"/>
      <c r="L578" s="57"/>
      <c r="M578" s="58" t="str">
        <f t="shared" si="66"/>
        <v/>
      </c>
      <c r="N578" s="102"/>
    </row>
    <row r="579" spans="1:14">
      <c r="A579" s="97" t="str">
        <f t="shared" si="64"/>
        <v/>
      </c>
      <c r="B579" s="98" t="str">
        <f t="shared" si="63"/>
        <v/>
      </c>
      <c r="C579" s="99"/>
      <c r="D579" s="100"/>
      <c r="E579" s="100"/>
      <c r="F579" s="57"/>
      <c r="G579" s="58">
        <f t="shared" si="65"/>
        <v>0</v>
      </c>
      <c r="H579" s="58"/>
      <c r="I579" s="57"/>
      <c r="J579" s="57"/>
      <c r="K579" s="57"/>
      <c r="L579" s="57"/>
      <c r="M579" s="58" t="str">
        <f t="shared" si="66"/>
        <v/>
      </c>
      <c r="N579" s="102"/>
    </row>
    <row r="580" spans="1:14">
      <c r="A580" s="97" t="str">
        <f t="shared" si="64"/>
        <v/>
      </c>
      <c r="B580" s="98" t="str">
        <f t="shared" si="63"/>
        <v/>
      </c>
      <c r="C580" s="99"/>
      <c r="D580" s="100"/>
      <c r="E580" s="100"/>
      <c r="F580" s="57"/>
      <c r="G580" s="58">
        <f t="shared" si="65"/>
        <v>0</v>
      </c>
      <c r="H580" s="58"/>
      <c r="I580" s="57"/>
      <c r="J580" s="57"/>
      <c r="K580" s="57"/>
      <c r="L580" s="57"/>
      <c r="M580" s="58" t="str">
        <f t="shared" si="66"/>
        <v/>
      </c>
      <c r="N580" s="102"/>
    </row>
    <row r="581" spans="1:14">
      <c r="A581" s="97" t="str">
        <f t="shared" si="64"/>
        <v/>
      </c>
      <c r="B581" s="98" t="str">
        <f t="shared" si="63"/>
        <v/>
      </c>
      <c r="C581" s="99"/>
      <c r="D581" s="100"/>
      <c r="E581" s="100"/>
      <c r="F581" s="57"/>
      <c r="G581" s="58">
        <f t="shared" si="65"/>
        <v>0</v>
      </c>
      <c r="H581" s="58"/>
      <c r="I581" s="57"/>
      <c r="J581" s="57"/>
      <c r="K581" s="57"/>
      <c r="L581" s="57"/>
      <c r="M581" s="58" t="str">
        <f t="shared" si="66"/>
        <v/>
      </c>
      <c r="N581" s="102"/>
    </row>
    <row r="582" spans="1:14">
      <c r="A582" s="97" t="str">
        <f t="shared" si="64"/>
        <v/>
      </c>
      <c r="B582" s="98" t="str">
        <f t="shared" si="63"/>
        <v/>
      </c>
      <c r="C582" s="99"/>
      <c r="D582" s="100"/>
      <c r="E582" s="100"/>
      <c r="F582" s="57"/>
      <c r="G582" s="58">
        <f t="shared" si="65"/>
        <v>0</v>
      </c>
      <c r="H582" s="58"/>
      <c r="I582" s="57"/>
      <c r="J582" s="57"/>
      <c r="K582" s="57"/>
      <c r="L582" s="57"/>
      <c r="M582" s="58" t="str">
        <f t="shared" si="66"/>
        <v/>
      </c>
      <c r="N582" s="102"/>
    </row>
    <row r="583" spans="1:14">
      <c r="A583" s="97" t="str">
        <f t="shared" si="64"/>
        <v/>
      </c>
      <c r="B583" s="98" t="str">
        <f t="shared" si="63"/>
        <v/>
      </c>
      <c r="C583" s="99"/>
      <c r="D583" s="100"/>
      <c r="E583" s="100"/>
      <c r="F583" s="57"/>
      <c r="G583" s="58">
        <f t="shared" si="65"/>
        <v>0</v>
      </c>
      <c r="H583" s="58"/>
      <c r="I583" s="57"/>
      <c r="J583" s="57"/>
      <c r="K583" s="57"/>
      <c r="L583" s="57"/>
      <c r="M583" s="58" t="str">
        <f t="shared" si="66"/>
        <v/>
      </c>
      <c r="N583" s="102"/>
    </row>
    <row r="584" spans="1:14">
      <c r="A584" s="97" t="str">
        <f t="shared" si="64"/>
        <v/>
      </c>
      <c r="B584" s="98" t="str">
        <f t="shared" si="63"/>
        <v/>
      </c>
      <c r="C584" s="99"/>
      <c r="D584" s="100"/>
      <c r="E584" s="100"/>
      <c r="F584" s="57"/>
      <c r="G584" s="58">
        <f t="shared" si="65"/>
        <v>0</v>
      </c>
      <c r="H584" s="58"/>
      <c r="I584" s="57"/>
      <c r="J584" s="57"/>
      <c r="K584" s="57"/>
      <c r="L584" s="57"/>
      <c r="M584" s="58" t="str">
        <f t="shared" si="66"/>
        <v/>
      </c>
      <c r="N584" s="102"/>
    </row>
    <row r="585" spans="1:14">
      <c r="A585" s="97" t="str">
        <f t="shared" si="64"/>
        <v/>
      </c>
      <c r="B585" s="98" t="str">
        <f t="shared" si="63"/>
        <v/>
      </c>
      <c r="C585" s="99"/>
      <c r="D585" s="100"/>
      <c r="E585" s="100"/>
      <c r="F585" s="57"/>
      <c r="G585" s="58">
        <f t="shared" si="65"/>
        <v>0</v>
      </c>
      <c r="H585" s="58"/>
      <c r="I585" s="57"/>
      <c r="J585" s="57"/>
      <c r="K585" s="57"/>
      <c r="L585" s="57"/>
      <c r="M585" s="58" t="str">
        <f t="shared" si="66"/>
        <v/>
      </c>
      <c r="N585" s="102"/>
    </row>
    <row r="586" spans="1:14">
      <c r="A586" s="97" t="str">
        <f t="shared" si="64"/>
        <v/>
      </c>
      <c r="B586" s="98" t="str">
        <f t="shared" si="63"/>
        <v/>
      </c>
      <c r="C586" s="99"/>
      <c r="D586" s="100"/>
      <c r="E586" s="100"/>
      <c r="F586" s="57"/>
      <c r="G586" s="58">
        <f t="shared" si="65"/>
        <v>0</v>
      </c>
      <c r="H586" s="58"/>
      <c r="I586" s="57"/>
      <c r="J586" s="57"/>
      <c r="K586" s="57"/>
      <c r="L586" s="57"/>
      <c r="M586" s="58" t="str">
        <f t="shared" si="66"/>
        <v/>
      </c>
      <c r="N586" s="102"/>
    </row>
    <row r="587" spans="1:14">
      <c r="A587" s="97" t="str">
        <f t="shared" si="64"/>
        <v/>
      </c>
      <c r="B587" s="98" t="str">
        <f t="shared" si="63"/>
        <v/>
      </c>
      <c r="C587" s="99"/>
      <c r="D587" s="100"/>
      <c r="E587" s="100"/>
      <c r="F587" s="57"/>
      <c r="G587" s="58">
        <f t="shared" si="65"/>
        <v>0</v>
      </c>
      <c r="H587" s="58"/>
      <c r="I587" s="57"/>
      <c r="J587" s="57"/>
      <c r="K587" s="57"/>
      <c r="L587" s="57"/>
      <c r="M587" s="58" t="str">
        <f t="shared" si="66"/>
        <v/>
      </c>
      <c r="N587" s="102"/>
    </row>
    <row r="588" spans="1:14">
      <c r="A588" s="97" t="str">
        <f t="shared" si="64"/>
        <v/>
      </c>
      <c r="B588" s="98" t="str">
        <f t="shared" si="63"/>
        <v/>
      </c>
      <c r="C588" s="99"/>
      <c r="D588" s="100"/>
      <c r="E588" s="100"/>
      <c r="F588" s="57"/>
      <c r="G588" s="58">
        <f t="shared" si="65"/>
        <v>0</v>
      </c>
      <c r="H588" s="58"/>
      <c r="I588" s="57"/>
      <c r="J588" s="57"/>
      <c r="K588" s="57"/>
      <c r="L588" s="57"/>
      <c r="M588" s="58" t="str">
        <f t="shared" si="66"/>
        <v/>
      </c>
      <c r="N588" s="102"/>
    </row>
    <row r="589" spans="1:14">
      <c r="A589" s="97" t="str">
        <f t="shared" si="64"/>
        <v/>
      </c>
      <c r="B589" s="98" t="str">
        <f t="shared" si="63"/>
        <v/>
      </c>
      <c r="C589" s="99"/>
      <c r="D589" s="100"/>
      <c r="E589" s="100"/>
      <c r="F589" s="57"/>
      <c r="G589" s="58">
        <f t="shared" si="65"/>
        <v>0</v>
      </c>
      <c r="H589" s="58"/>
      <c r="I589" s="57"/>
      <c r="J589" s="57"/>
      <c r="K589" s="57"/>
      <c r="L589" s="57"/>
      <c r="M589" s="58" t="str">
        <f t="shared" si="66"/>
        <v/>
      </c>
      <c r="N589" s="102"/>
    </row>
    <row r="590" spans="1:14">
      <c r="A590" s="97" t="str">
        <f t="shared" si="64"/>
        <v/>
      </c>
      <c r="B590" s="98" t="str">
        <f t="shared" si="63"/>
        <v/>
      </c>
      <c r="C590" s="99"/>
      <c r="D590" s="100"/>
      <c r="E590" s="100"/>
      <c r="F590" s="57"/>
      <c r="G590" s="58">
        <f t="shared" si="65"/>
        <v>0</v>
      </c>
      <c r="H590" s="58"/>
      <c r="I590" s="57"/>
      <c r="J590" s="57"/>
      <c r="K590" s="57"/>
      <c r="L590" s="57"/>
      <c r="M590" s="58" t="str">
        <f t="shared" si="66"/>
        <v/>
      </c>
      <c r="N590" s="102"/>
    </row>
    <row r="591" spans="1:14">
      <c r="A591" s="97" t="str">
        <f t="shared" si="64"/>
        <v/>
      </c>
      <c r="B591" s="98" t="str">
        <f t="shared" si="63"/>
        <v/>
      </c>
      <c r="C591" s="99"/>
      <c r="D591" s="100"/>
      <c r="E591" s="100"/>
      <c r="F591" s="57"/>
      <c r="G591" s="58">
        <f t="shared" si="65"/>
        <v>0</v>
      </c>
      <c r="H591" s="58"/>
      <c r="I591" s="57"/>
      <c r="J591" s="57"/>
      <c r="K591" s="57"/>
      <c r="L591" s="57"/>
      <c r="M591" s="58" t="str">
        <f t="shared" si="66"/>
        <v/>
      </c>
      <c r="N591" s="102"/>
    </row>
    <row r="592" spans="1:14">
      <c r="A592" s="97" t="str">
        <f t="shared" si="64"/>
        <v/>
      </c>
      <c r="B592" s="98" t="str">
        <f t="shared" si="63"/>
        <v/>
      </c>
      <c r="C592" s="99"/>
      <c r="D592" s="100"/>
      <c r="E592" s="100"/>
      <c r="F592" s="57"/>
      <c r="G592" s="58">
        <f t="shared" si="65"/>
        <v>0</v>
      </c>
      <c r="H592" s="58"/>
      <c r="I592" s="57"/>
      <c r="J592" s="57"/>
      <c r="K592" s="57"/>
      <c r="L592" s="57"/>
      <c r="M592" s="58" t="str">
        <f t="shared" si="66"/>
        <v/>
      </c>
      <c r="N592" s="102"/>
    </row>
    <row r="593" spans="1:14">
      <c r="A593" s="97" t="str">
        <f t="shared" si="64"/>
        <v/>
      </c>
      <c r="B593" s="98" t="str">
        <f t="shared" si="63"/>
        <v/>
      </c>
      <c r="C593" s="99"/>
      <c r="D593" s="100"/>
      <c r="E593" s="100"/>
      <c r="F593" s="57"/>
      <c r="G593" s="58">
        <f t="shared" si="65"/>
        <v>0</v>
      </c>
      <c r="H593" s="58"/>
      <c r="I593" s="57"/>
      <c r="J593" s="57"/>
      <c r="K593" s="57"/>
      <c r="L593" s="57"/>
      <c r="M593" s="58" t="str">
        <f t="shared" si="66"/>
        <v/>
      </c>
      <c r="N593" s="102"/>
    </row>
    <row r="594" spans="1:14">
      <c r="A594" s="97" t="str">
        <f t="shared" si="64"/>
        <v/>
      </c>
      <c r="B594" s="98" t="str">
        <f t="shared" si="63"/>
        <v/>
      </c>
      <c r="C594" s="99"/>
      <c r="D594" s="100"/>
      <c r="E594" s="100"/>
      <c r="F594" s="57"/>
      <c r="G594" s="58">
        <f t="shared" si="65"/>
        <v>0</v>
      </c>
      <c r="H594" s="58"/>
      <c r="I594" s="57"/>
      <c r="J594" s="57"/>
      <c r="K594" s="57"/>
      <c r="L594" s="57"/>
      <c r="M594" s="58" t="str">
        <f t="shared" si="66"/>
        <v/>
      </c>
      <c r="N594" s="102"/>
    </row>
    <row r="595" spans="1:14">
      <c r="A595" s="97" t="str">
        <f t="shared" si="64"/>
        <v/>
      </c>
      <c r="B595" s="98" t="str">
        <f t="shared" si="63"/>
        <v/>
      </c>
      <c r="C595" s="99"/>
      <c r="D595" s="100"/>
      <c r="E595" s="100"/>
      <c r="F595" s="57"/>
      <c r="G595" s="58">
        <f t="shared" si="65"/>
        <v>0</v>
      </c>
      <c r="H595" s="58"/>
      <c r="I595" s="57"/>
      <c r="J595" s="57"/>
      <c r="K595" s="57"/>
      <c r="L595" s="57"/>
      <c r="M595" s="58" t="str">
        <f t="shared" si="66"/>
        <v/>
      </c>
      <c r="N595" s="102"/>
    </row>
    <row r="596" spans="1:14">
      <c r="A596" s="97" t="str">
        <f t="shared" si="64"/>
        <v/>
      </c>
      <c r="B596" s="98" t="str">
        <f t="shared" si="63"/>
        <v/>
      </c>
      <c r="C596" s="99"/>
      <c r="D596" s="100"/>
      <c r="E596" s="100"/>
      <c r="F596" s="57"/>
      <c r="G596" s="58">
        <f t="shared" si="65"/>
        <v>0</v>
      </c>
      <c r="H596" s="58"/>
      <c r="I596" s="57"/>
      <c r="J596" s="57"/>
      <c r="K596" s="57"/>
      <c r="L596" s="57"/>
      <c r="M596" s="58" t="str">
        <f t="shared" si="66"/>
        <v/>
      </c>
      <c r="N596" s="102"/>
    </row>
    <row r="597" spans="1:14">
      <c r="A597" s="97" t="str">
        <f t="shared" si="64"/>
        <v/>
      </c>
      <c r="B597" s="98" t="str">
        <f t="shared" si="63"/>
        <v/>
      </c>
      <c r="C597" s="99"/>
      <c r="D597" s="100"/>
      <c r="E597" s="100"/>
      <c r="F597" s="57"/>
      <c r="G597" s="58">
        <f t="shared" si="65"/>
        <v>0</v>
      </c>
      <c r="H597" s="58"/>
      <c r="I597" s="57"/>
      <c r="J597" s="57"/>
      <c r="K597" s="57"/>
      <c r="L597" s="57"/>
      <c r="M597" s="58" t="str">
        <f t="shared" si="66"/>
        <v/>
      </c>
      <c r="N597" s="102"/>
    </row>
    <row r="598" spans="1:14">
      <c r="A598" s="97" t="str">
        <f t="shared" si="64"/>
        <v/>
      </c>
      <c r="B598" s="98" t="str">
        <f t="shared" si="63"/>
        <v/>
      </c>
      <c r="C598" s="99"/>
      <c r="D598" s="100"/>
      <c r="E598" s="100"/>
      <c r="F598" s="57"/>
      <c r="G598" s="58">
        <f t="shared" si="65"/>
        <v>0</v>
      </c>
      <c r="H598" s="58"/>
      <c r="I598" s="57"/>
      <c r="J598" s="57"/>
      <c r="K598" s="57"/>
      <c r="L598" s="57"/>
      <c r="M598" s="58" t="str">
        <f t="shared" si="66"/>
        <v/>
      </c>
      <c r="N598" s="102"/>
    </row>
    <row r="599" spans="1:14">
      <c r="A599" s="97" t="str">
        <f t="shared" si="64"/>
        <v/>
      </c>
      <c r="B599" s="98" t="str">
        <f t="shared" si="63"/>
        <v/>
      </c>
      <c r="C599" s="99"/>
      <c r="D599" s="100"/>
      <c r="E599" s="100"/>
      <c r="F599" s="57"/>
      <c r="G599" s="58">
        <f t="shared" si="65"/>
        <v>0</v>
      </c>
      <c r="H599" s="58"/>
      <c r="I599" s="57"/>
      <c r="J599" s="57"/>
      <c r="K599" s="57"/>
      <c r="L599" s="57"/>
      <c r="M599" s="58" t="str">
        <f t="shared" si="66"/>
        <v/>
      </c>
      <c r="N599" s="102"/>
    </row>
    <row r="600" spans="1:14">
      <c r="A600" s="97" t="str">
        <f t="shared" si="64"/>
        <v/>
      </c>
      <c r="B600" s="98" t="str">
        <f t="shared" si="63"/>
        <v/>
      </c>
      <c r="C600" s="99"/>
      <c r="D600" s="100"/>
      <c r="E600" s="100"/>
      <c r="F600" s="57"/>
      <c r="G600" s="58">
        <f t="shared" si="65"/>
        <v>0</v>
      </c>
      <c r="H600" s="58"/>
      <c r="I600" s="57"/>
      <c r="J600" s="57"/>
      <c r="K600" s="57"/>
      <c r="L600" s="57"/>
      <c r="M600" s="58" t="str">
        <f t="shared" si="66"/>
        <v/>
      </c>
      <c r="N600" s="102"/>
    </row>
    <row r="601" spans="1:14">
      <c r="A601" s="97" t="str">
        <f t="shared" si="64"/>
        <v/>
      </c>
      <c r="B601" s="98" t="str">
        <f t="shared" si="63"/>
        <v/>
      </c>
      <c r="C601" s="99"/>
      <c r="D601" s="100"/>
      <c r="E601" s="100"/>
      <c r="F601" s="57"/>
      <c r="G601" s="58">
        <f t="shared" si="65"/>
        <v>0</v>
      </c>
      <c r="H601" s="58"/>
      <c r="I601" s="57"/>
      <c r="J601" s="57"/>
      <c r="K601" s="57"/>
      <c r="L601" s="57"/>
      <c r="M601" s="58" t="str">
        <f t="shared" si="66"/>
        <v/>
      </c>
      <c r="N601" s="102"/>
    </row>
    <row r="602" spans="1:14">
      <c r="A602" s="97" t="str">
        <f t="shared" si="64"/>
        <v/>
      </c>
      <c r="B602" s="98" t="str">
        <f t="shared" si="63"/>
        <v/>
      </c>
      <c r="C602" s="99"/>
      <c r="D602" s="100"/>
      <c r="E602" s="100"/>
      <c r="F602" s="57"/>
      <c r="G602" s="58">
        <f t="shared" si="65"/>
        <v>0</v>
      </c>
      <c r="H602" s="58"/>
      <c r="I602" s="57"/>
      <c r="J602" s="57"/>
      <c r="K602" s="57"/>
      <c r="L602" s="57"/>
      <c r="M602" s="58" t="str">
        <f t="shared" si="66"/>
        <v/>
      </c>
      <c r="N602" s="102"/>
    </row>
    <row r="603" spans="1:14">
      <c r="A603" s="97" t="str">
        <f t="shared" si="64"/>
        <v/>
      </c>
      <c r="B603" s="98" t="str">
        <f t="shared" si="63"/>
        <v/>
      </c>
      <c r="C603" s="99"/>
      <c r="D603" s="100"/>
      <c r="E603" s="100"/>
      <c r="F603" s="57"/>
      <c r="G603" s="58">
        <f t="shared" si="65"/>
        <v>0</v>
      </c>
      <c r="H603" s="58"/>
      <c r="I603" s="57"/>
      <c r="J603" s="57"/>
      <c r="K603" s="57"/>
      <c r="L603" s="57"/>
      <c r="M603" s="58" t="str">
        <f t="shared" si="66"/>
        <v/>
      </c>
      <c r="N603" s="102"/>
    </row>
    <row r="604" spans="1:14">
      <c r="A604" s="97" t="str">
        <f t="shared" si="64"/>
        <v/>
      </c>
      <c r="B604" s="98" t="str">
        <f t="shared" si="63"/>
        <v/>
      </c>
      <c r="C604" s="99"/>
      <c r="D604" s="100"/>
      <c r="E604" s="100"/>
      <c r="F604" s="57"/>
      <c r="G604" s="58">
        <f t="shared" si="65"/>
        <v>0</v>
      </c>
      <c r="H604" s="58"/>
      <c r="I604" s="57"/>
      <c r="J604" s="57"/>
      <c r="K604" s="57"/>
      <c r="L604" s="57"/>
      <c r="M604" s="58" t="str">
        <f t="shared" si="66"/>
        <v/>
      </c>
      <c r="N604" s="102"/>
    </row>
    <row r="605" spans="1:14">
      <c r="A605" s="97" t="str">
        <f t="shared" si="64"/>
        <v/>
      </c>
      <c r="B605" s="98" t="str">
        <f t="shared" si="63"/>
        <v/>
      </c>
      <c r="C605" s="99"/>
      <c r="D605" s="100"/>
      <c r="E605" s="100"/>
      <c r="F605" s="57"/>
      <c r="G605" s="58">
        <f t="shared" si="65"/>
        <v>0</v>
      </c>
      <c r="H605" s="58"/>
      <c r="I605" s="57"/>
      <c r="J605" s="57"/>
      <c r="K605" s="57"/>
      <c r="L605" s="57"/>
      <c r="M605" s="58" t="str">
        <f t="shared" si="66"/>
        <v/>
      </c>
      <c r="N605" s="102"/>
    </row>
    <row r="606" spans="1:14">
      <c r="A606" s="97" t="str">
        <f t="shared" si="64"/>
        <v/>
      </c>
      <c r="B606" s="98" t="str">
        <f t="shared" si="63"/>
        <v/>
      </c>
      <c r="C606" s="99"/>
      <c r="D606" s="100"/>
      <c r="E606" s="100"/>
      <c r="F606" s="57"/>
      <c r="G606" s="58">
        <f t="shared" si="65"/>
        <v>0</v>
      </c>
      <c r="H606" s="58"/>
      <c r="I606" s="57"/>
      <c r="J606" s="57"/>
      <c r="K606" s="57"/>
      <c r="L606" s="57"/>
      <c r="M606" s="58" t="str">
        <f t="shared" si="66"/>
        <v/>
      </c>
      <c r="N606" s="102"/>
    </row>
    <row r="607" spans="1:14">
      <c r="A607" s="97" t="str">
        <f t="shared" si="64"/>
        <v/>
      </c>
      <c r="B607" s="98" t="str">
        <f t="shared" si="63"/>
        <v/>
      </c>
      <c r="C607" s="99"/>
      <c r="D607" s="100"/>
      <c r="E607" s="100"/>
      <c r="F607" s="57"/>
      <c r="G607" s="58">
        <f t="shared" si="65"/>
        <v>0</v>
      </c>
      <c r="H607" s="58"/>
      <c r="I607" s="57"/>
      <c r="J607" s="57"/>
      <c r="K607" s="57"/>
      <c r="L607" s="57"/>
      <c r="M607" s="58" t="str">
        <f t="shared" si="66"/>
        <v/>
      </c>
      <c r="N607" s="102"/>
    </row>
    <row r="608" spans="1:14">
      <c r="A608" s="97" t="str">
        <f t="shared" si="64"/>
        <v/>
      </c>
      <c r="B608" s="98" t="str">
        <f t="shared" si="63"/>
        <v/>
      </c>
      <c r="C608" s="99"/>
      <c r="D608" s="100"/>
      <c r="E608" s="100"/>
      <c r="F608" s="57"/>
      <c r="G608" s="58">
        <f t="shared" si="65"/>
        <v>0</v>
      </c>
      <c r="H608" s="58"/>
      <c r="I608" s="57"/>
      <c r="J608" s="57"/>
      <c r="K608" s="57"/>
      <c r="L608" s="57"/>
      <c r="M608" s="58" t="str">
        <f t="shared" si="66"/>
        <v/>
      </c>
      <c r="N608" s="102"/>
    </row>
    <row r="609" spans="1:14">
      <c r="A609" s="97" t="str">
        <f t="shared" si="64"/>
        <v/>
      </c>
      <c r="B609" s="98" t="str">
        <f t="shared" si="63"/>
        <v/>
      </c>
      <c r="C609" s="99"/>
      <c r="D609" s="100"/>
      <c r="E609" s="100"/>
      <c r="F609" s="57"/>
      <c r="G609" s="58">
        <f t="shared" si="65"/>
        <v>0</v>
      </c>
      <c r="H609" s="58"/>
      <c r="I609" s="57"/>
      <c r="J609" s="57"/>
      <c r="K609" s="57"/>
      <c r="L609" s="57"/>
      <c r="M609" s="58" t="str">
        <f t="shared" si="66"/>
        <v/>
      </c>
      <c r="N609" s="102"/>
    </row>
    <row r="610" spans="1:14">
      <c r="A610" s="97" t="str">
        <f t="shared" si="64"/>
        <v/>
      </c>
      <c r="B610" s="98" t="str">
        <f t="shared" si="63"/>
        <v/>
      </c>
      <c r="C610" s="99"/>
      <c r="D610" s="100"/>
      <c r="E610" s="100"/>
      <c r="F610" s="57"/>
      <c r="G610" s="58">
        <f t="shared" si="65"/>
        <v>0</v>
      </c>
      <c r="H610" s="58"/>
      <c r="I610" s="57"/>
      <c r="J610" s="57"/>
      <c r="K610" s="57"/>
      <c r="L610" s="57"/>
      <c r="M610" s="58" t="str">
        <f t="shared" si="66"/>
        <v/>
      </c>
      <c r="N610" s="102"/>
    </row>
    <row r="611" spans="1:14">
      <c r="A611" s="97" t="str">
        <f t="shared" si="64"/>
        <v/>
      </c>
      <c r="B611" s="98" t="str">
        <f t="shared" si="63"/>
        <v/>
      </c>
      <c r="C611" s="99"/>
      <c r="D611" s="100"/>
      <c r="E611" s="100"/>
      <c r="F611" s="57"/>
      <c r="G611" s="58">
        <f t="shared" si="65"/>
        <v>0</v>
      </c>
      <c r="H611" s="58"/>
      <c r="I611" s="57"/>
      <c r="J611" s="57"/>
      <c r="K611" s="57"/>
      <c r="L611" s="57"/>
      <c r="M611" s="58" t="str">
        <f t="shared" si="66"/>
        <v/>
      </c>
      <c r="N611" s="102"/>
    </row>
    <row r="612" spans="1:14">
      <c r="A612" s="97" t="str">
        <f t="shared" si="64"/>
        <v/>
      </c>
      <c r="B612" s="98" t="str">
        <f t="shared" si="63"/>
        <v/>
      </c>
      <c r="C612" s="99"/>
      <c r="D612" s="100"/>
      <c r="E612" s="100"/>
      <c r="F612" s="57"/>
      <c r="G612" s="58">
        <f t="shared" si="65"/>
        <v>0</v>
      </c>
      <c r="H612" s="58"/>
      <c r="I612" s="57"/>
      <c r="J612" s="57"/>
      <c r="K612" s="57"/>
      <c r="L612" s="57"/>
      <c r="M612" s="58" t="str">
        <f t="shared" si="66"/>
        <v/>
      </c>
      <c r="N612" s="102"/>
    </row>
    <row r="613" spans="1:14">
      <c r="A613" s="97" t="str">
        <f t="shared" si="64"/>
        <v/>
      </c>
      <c r="B613" s="98" t="str">
        <f t="shared" si="63"/>
        <v/>
      </c>
      <c r="C613" s="99"/>
      <c r="D613" s="100"/>
      <c r="E613" s="100"/>
      <c r="F613" s="57"/>
      <c r="G613" s="58">
        <f t="shared" si="65"/>
        <v>0</v>
      </c>
      <c r="H613" s="58"/>
      <c r="I613" s="57"/>
      <c r="J613" s="57"/>
      <c r="K613" s="57"/>
      <c r="L613" s="57"/>
      <c r="M613" s="58" t="str">
        <f t="shared" si="66"/>
        <v/>
      </c>
      <c r="N613" s="102"/>
    </row>
    <row r="614" spans="1:14">
      <c r="A614" s="97" t="str">
        <f t="shared" si="64"/>
        <v/>
      </c>
      <c r="B614" s="98" t="str">
        <f t="shared" si="63"/>
        <v/>
      </c>
      <c r="C614" s="99"/>
      <c r="D614" s="100"/>
      <c r="E614" s="100"/>
      <c r="F614" s="57"/>
      <c r="G614" s="58">
        <f t="shared" si="65"/>
        <v>0</v>
      </c>
      <c r="H614" s="58"/>
      <c r="I614" s="57"/>
      <c r="J614" s="57"/>
      <c r="K614" s="57"/>
      <c r="L614" s="57"/>
      <c r="M614" s="58" t="str">
        <f t="shared" si="66"/>
        <v/>
      </c>
      <c r="N614" s="102"/>
    </row>
    <row r="615" spans="1:14">
      <c r="A615" s="97" t="str">
        <f t="shared" si="64"/>
        <v/>
      </c>
      <c r="B615" s="98" t="str">
        <f t="shared" si="63"/>
        <v/>
      </c>
      <c r="C615" s="99"/>
      <c r="D615" s="100"/>
      <c r="E615" s="100"/>
      <c r="F615" s="57"/>
      <c r="G615" s="58">
        <f t="shared" si="65"/>
        <v>0</v>
      </c>
      <c r="H615" s="58"/>
      <c r="I615" s="57"/>
      <c r="J615" s="57"/>
      <c r="K615" s="57"/>
      <c r="L615" s="57"/>
      <c r="M615" s="58" t="str">
        <f t="shared" si="66"/>
        <v/>
      </c>
      <c r="N615" s="102"/>
    </row>
    <row r="616" spans="1:14">
      <c r="A616" s="97" t="str">
        <f t="shared" si="64"/>
        <v/>
      </c>
      <c r="B616" s="98" t="str">
        <f t="shared" si="63"/>
        <v/>
      </c>
      <c r="C616" s="99"/>
      <c r="D616" s="100"/>
      <c r="E616" s="100"/>
      <c r="F616" s="57"/>
      <c r="G616" s="58">
        <f t="shared" si="65"/>
        <v>0</v>
      </c>
      <c r="H616" s="58"/>
      <c r="I616" s="57"/>
      <c r="J616" s="57"/>
      <c r="K616" s="57"/>
      <c r="L616" s="57"/>
      <c r="M616" s="58" t="str">
        <f t="shared" si="66"/>
        <v/>
      </c>
      <c r="N616" s="102"/>
    </row>
    <row r="617" spans="1:14">
      <c r="A617" s="97" t="str">
        <f t="shared" si="64"/>
        <v/>
      </c>
      <c r="B617" s="98" t="str">
        <f t="shared" si="63"/>
        <v/>
      </c>
      <c r="C617" s="99"/>
      <c r="D617" s="100"/>
      <c r="E617" s="100"/>
      <c r="F617" s="57"/>
      <c r="G617" s="58">
        <f t="shared" si="65"/>
        <v>0</v>
      </c>
      <c r="H617" s="58"/>
      <c r="I617" s="57"/>
      <c r="J617" s="57"/>
      <c r="K617" s="57"/>
      <c r="L617" s="57"/>
      <c r="M617" s="58" t="str">
        <f t="shared" si="66"/>
        <v/>
      </c>
      <c r="N617" s="102"/>
    </row>
    <row r="618" spans="1:14">
      <c r="A618" s="97" t="str">
        <f t="shared" si="64"/>
        <v/>
      </c>
      <c r="B618" s="98" t="str">
        <f t="shared" si="63"/>
        <v/>
      </c>
      <c r="C618" s="99"/>
      <c r="D618" s="100"/>
      <c r="E618" s="100"/>
      <c r="F618" s="57"/>
      <c r="G618" s="58">
        <f t="shared" si="65"/>
        <v>0</v>
      </c>
      <c r="H618" s="58"/>
      <c r="I618" s="57"/>
      <c r="J618" s="57"/>
      <c r="K618" s="57"/>
      <c r="L618" s="57"/>
      <c r="M618" s="58" t="str">
        <f t="shared" si="66"/>
        <v/>
      </c>
      <c r="N618" s="102"/>
    </row>
    <row r="619" spans="1:14">
      <c r="A619" s="97" t="str">
        <f t="shared" si="64"/>
        <v/>
      </c>
      <c r="B619" s="98" t="str">
        <f t="shared" si="63"/>
        <v/>
      </c>
      <c r="C619" s="99"/>
      <c r="D619" s="100"/>
      <c r="E619" s="100"/>
      <c r="F619" s="57"/>
      <c r="G619" s="58">
        <f t="shared" si="65"/>
        <v>0</v>
      </c>
      <c r="H619" s="58"/>
      <c r="I619" s="57"/>
      <c r="J619" s="57"/>
      <c r="K619" s="57"/>
      <c r="L619" s="57"/>
      <c r="M619" s="58" t="str">
        <f t="shared" si="66"/>
        <v/>
      </c>
      <c r="N619" s="102"/>
    </row>
    <row r="620" spans="1:14">
      <c r="A620" s="97" t="str">
        <f t="shared" si="64"/>
        <v/>
      </c>
      <c r="B620" s="98" t="str">
        <f t="shared" ref="B620:B683" si="67">IF(C620="","",MONTH(C620)&amp;"月")</f>
        <v/>
      </c>
      <c r="C620" s="99"/>
      <c r="D620" s="100"/>
      <c r="E620" s="100"/>
      <c r="F620" s="57"/>
      <c r="G620" s="58">
        <f t="shared" si="65"/>
        <v>0</v>
      </c>
      <c r="H620" s="58"/>
      <c r="I620" s="57"/>
      <c r="J620" s="57"/>
      <c r="K620" s="57"/>
      <c r="L620" s="57"/>
      <c r="M620" s="58" t="str">
        <f t="shared" si="66"/>
        <v/>
      </c>
      <c r="N620" s="102"/>
    </row>
    <row r="621" spans="1:14">
      <c r="A621" s="97" t="str">
        <f t="shared" ref="A621:A684" si="68">IF(C621="","",ROW()-42)</f>
        <v/>
      </c>
      <c r="B621" s="98" t="str">
        <f t="shared" si="67"/>
        <v/>
      </c>
      <c r="C621" s="99"/>
      <c r="D621" s="100"/>
      <c r="E621" s="100"/>
      <c r="F621" s="57"/>
      <c r="G621" s="58">
        <f t="shared" ref="G621:G684" si="69">IF(F621="",0,F621*$K$41)</f>
        <v>0</v>
      </c>
      <c r="H621" s="58"/>
      <c r="I621" s="57"/>
      <c r="J621" s="57"/>
      <c r="K621" s="57"/>
      <c r="L621" s="57"/>
      <c r="M621" s="58" t="str">
        <f t="shared" ref="M621:M684" si="70">IF(C621="","",ROUND(M620+G621-I621-J621-K621-L621-H621,2))</f>
        <v/>
      </c>
      <c r="N621" s="102"/>
    </row>
    <row r="622" spans="1:14">
      <c r="A622" s="97" t="str">
        <f t="shared" si="68"/>
        <v/>
      </c>
      <c r="B622" s="98" t="str">
        <f t="shared" si="67"/>
        <v/>
      </c>
      <c r="C622" s="99"/>
      <c r="D622" s="100"/>
      <c r="E622" s="100"/>
      <c r="F622" s="57"/>
      <c r="G622" s="58">
        <f t="shared" si="69"/>
        <v>0</v>
      </c>
      <c r="H622" s="58"/>
      <c r="I622" s="57"/>
      <c r="J622" s="57"/>
      <c r="K622" s="57"/>
      <c r="L622" s="57"/>
      <c r="M622" s="58" t="str">
        <f t="shared" si="70"/>
        <v/>
      </c>
      <c r="N622" s="102"/>
    </row>
    <row r="623" spans="1:14">
      <c r="A623" s="97" t="str">
        <f t="shared" si="68"/>
        <v/>
      </c>
      <c r="B623" s="98" t="str">
        <f t="shared" si="67"/>
        <v/>
      </c>
      <c r="C623" s="99"/>
      <c r="D623" s="100"/>
      <c r="E623" s="100"/>
      <c r="F623" s="57"/>
      <c r="G623" s="58">
        <f t="shared" si="69"/>
        <v>0</v>
      </c>
      <c r="H623" s="58"/>
      <c r="I623" s="57"/>
      <c r="J623" s="57"/>
      <c r="K623" s="57"/>
      <c r="L623" s="57"/>
      <c r="M623" s="58" t="str">
        <f t="shared" si="70"/>
        <v/>
      </c>
      <c r="N623" s="102"/>
    </row>
    <row r="624" spans="1:14">
      <c r="A624" s="97" t="str">
        <f t="shared" si="68"/>
        <v/>
      </c>
      <c r="B624" s="98" t="str">
        <f t="shared" si="67"/>
        <v/>
      </c>
      <c r="C624" s="99"/>
      <c r="D624" s="100"/>
      <c r="E624" s="100"/>
      <c r="F624" s="57"/>
      <c r="G624" s="58">
        <f t="shared" si="69"/>
        <v>0</v>
      </c>
      <c r="H624" s="58"/>
      <c r="I624" s="57"/>
      <c r="J624" s="57"/>
      <c r="K624" s="57"/>
      <c r="L624" s="57"/>
      <c r="M624" s="58" t="str">
        <f t="shared" si="70"/>
        <v/>
      </c>
      <c r="N624" s="102"/>
    </row>
    <row r="625" spans="1:14">
      <c r="A625" s="97" t="str">
        <f t="shared" si="68"/>
        <v/>
      </c>
      <c r="B625" s="98" t="str">
        <f t="shared" si="67"/>
        <v/>
      </c>
      <c r="C625" s="99"/>
      <c r="D625" s="100"/>
      <c r="E625" s="100"/>
      <c r="F625" s="57"/>
      <c r="G625" s="58">
        <f t="shared" si="69"/>
        <v>0</v>
      </c>
      <c r="H625" s="58"/>
      <c r="I625" s="57"/>
      <c r="J625" s="57"/>
      <c r="K625" s="57"/>
      <c r="L625" s="57"/>
      <c r="M625" s="58" t="str">
        <f t="shared" si="70"/>
        <v/>
      </c>
      <c r="N625" s="102"/>
    </row>
    <row r="626" spans="1:14">
      <c r="A626" s="97" t="str">
        <f t="shared" si="68"/>
        <v/>
      </c>
      <c r="B626" s="98" t="str">
        <f t="shared" si="67"/>
        <v/>
      </c>
      <c r="C626" s="99"/>
      <c r="D626" s="100"/>
      <c r="E626" s="100"/>
      <c r="F626" s="57"/>
      <c r="G626" s="58">
        <f t="shared" si="69"/>
        <v>0</v>
      </c>
      <c r="H626" s="58"/>
      <c r="I626" s="57"/>
      <c r="J626" s="57"/>
      <c r="K626" s="57"/>
      <c r="L626" s="57"/>
      <c r="M626" s="58" t="str">
        <f t="shared" si="70"/>
        <v/>
      </c>
      <c r="N626" s="102"/>
    </row>
    <row r="627" spans="1:14">
      <c r="A627" s="97" t="str">
        <f t="shared" si="68"/>
        <v/>
      </c>
      <c r="B627" s="98" t="str">
        <f t="shared" si="67"/>
        <v/>
      </c>
      <c r="C627" s="99"/>
      <c r="D627" s="100"/>
      <c r="E627" s="100"/>
      <c r="F627" s="57"/>
      <c r="G627" s="58">
        <f t="shared" si="69"/>
        <v>0</v>
      </c>
      <c r="H627" s="58"/>
      <c r="I627" s="57"/>
      <c r="J627" s="57"/>
      <c r="K627" s="57"/>
      <c r="L627" s="57"/>
      <c r="M627" s="58" t="str">
        <f t="shared" si="70"/>
        <v/>
      </c>
      <c r="N627" s="102"/>
    </row>
    <row r="628" spans="1:14">
      <c r="A628" s="97" t="str">
        <f t="shared" si="68"/>
        <v/>
      </c>
      <c r="B628" s="98" t="str">
        <f t="shared" si="67"/>
        <v/>
      </c>
      <c r="C628" s="99"/>
      <c r="D628" s="100"/>
      <c r="E628" s="100"/>
      <c r="F628" s="57"/>
      <c r="G628" s="58">
        <f t="shared" si="69"/>
        <v>0</v>
      </c>
      <c r="H628" s="58"/>
      <c r="I628" s="57"/>
      <c r="J628" s="57"/>
      <c r="K628" s="57"/>
      <c r="L628" s="57"/>
      <c r="M628" s="58" t="str">
        <f t="shared" si="70"/>
        <v/>
      </c>
      <c r="N628" s="102"/>
    </row>
    <row r="629" spans="1:14">
      <c r="A629" s="97" t="str">
        <f t="shared" si="68"/>
        <v/>
      </c>
      <c r="B629" s="98" t="str">
        <f t="shared" si="67"/>
        <v/>
      </c>
      <c r="C629" s="99"/>
      <c r="D629" s="100"/>
      <c r="E629" s="100"/>
      <c r="F629" s="57"/>
      <c r="G629" s="58">
        <f t="shared" si="69"/>
        <v>0</v>
      </c>
      <c r="H629" s="58"/>
      <c r="I629" s="57"/>
      <c r="J629" s="57"/>
      <c r="K629" s="57"/>
      <c r="L629" s="57"/>
      <c r="M629" s="58" t="str">
        <f t="shared" si="70"/>
        <v/>
      </c>
      <c r="N629" s="102"/>
    </row>
    <row r="630" spans="1:14">
      <c r="A630" s="97" t="str">
        <f t="shared" si="68"/>
        <v/>
      </c>
      <c r="B630" s="98" t="str">
        <f t="shared" si="67"/>
        <v/>
      </c>
      <c r="C630" s="99"/>
      <c r="D630" s="100"/>
      <c r="E630" s="100"/>
      <c r="F630" s="57"/>
      <c r="G630" s="58">
        <f t="shared" si="69"/>
        <v>0</v>
      </c>
      <c r="H630" s="58"/>
      <c r="I630" s="57"/>
      <c r="J630" s="57"/>
      <c r="K630" s="57"/>
      <c r="L630" s="57"/>
      <c r="M630" s="58" t="str">
        <f t="shared" si="70"/>
        <v/>
      </c>
      <c r="N630" s="102"/>
    </row>
    <row r="631" spans="1:14">
      <c r="A631" s="97" t="str">
        <f t="shared" si="68"/>
        <v/>
      </c>
      <c r="B631" s="98" t="str">
        <f t="shared" si="67"/>
        <v/>
      </c>
      <c r="C631" s="99"/>
      <c r="D631" s="100"/>
      <c r="E631" s="100"/>
      <c r="F631" s="57"/>
      <c r="G631" s="58">
        <f t="shared" si="69"/>
        <v>0</v>
      </c>
      <c r="H631" s="58"/>
      <c r="I631" s="57"/>
      <c r="J631" s="57"/>
      <c r="K631" s="57"/>
      <c r="L631" s="57"/>
      <c r="M631" s="58" t="str">
        <f t="shared" si="70"/>
        <v/>
      </c>
      <c r="N631" s="102"/>
    </row>
    <row r="632" spans="1:14">
      <c r="A632" s="97" t="str">
        <f t="shared" si="68"/>
        <v/>
      </c>
      <c r="B632" s="98" t="str">
        <f t="shared" si="67"/>
        <v/>
      </c>
      <c r="C632" s="99"/>
      <c r="D632" s="100"/>
      <c r="E632" s="100"/>
      <c r="F632" s="57"/>
      <c r="G632" s="58">
        <f t="shared" si="69"/>
        <v>0</v>
      </c>
      <c r="H632" s="58"/>
      <c r="I632" s="57"/>
      <c r="J632" s="57"/>
      <c r="K632" s="57"/>
      <c r="L632" s="57"/>
      <c r="M632" s="58" t="str">
        <f t="shared" si="70"/>
        <v/>
      </c>
      <c r="N632" s="102"/>
    </row>
    <row r="633" spans="1:14">
      <c r="A633" s="97" t="str">
        <f t="shared" si="68"/>
        <v/>
      </c>
      <c r="B633" s="98" t="str">
        <f t="shared" si="67"/>
        <v/>
      </c>
      <c r="C633" s="99"/>
      <c r="D633" s="100"/>
      <c r="E633" s="100"/>
      <c r="F633" s="57"/>
      <c r="G633" s="58">
        <f t="shared" si="69"/>
        <v>0</v>
      </c>
      <c r="H633" s="58"/>
      <c r="I633" s="57"/>
      <c r="J633" s="57"/>
      <c r="K633" s="57"/>
      <c r="L633" s="57"/>
      <c r="M633" s="58" t="str">
        <f t="shared" si="70"/>
        <v/>
      </c>
      <c r="N633" s="102"/>
    </row>
    <row r="634" spans="1:14">
      <c r="A634" s="97" t="str">
        <f t="shared" si="68"/>
        <v/>
      </c>
      <c r="B634" s="98" t="str">
        <f t="shared" si="67"/>
        <v/>
      </c>
      <c r="C634" s="99"/>
      <c r="D634" s="100"/>
      <c r="E634" s="100"/>
      <c r="F634" s="57"/>
      <c r="G634" s="58">
        <f t="shared" si="69"/>
        <v>0</v>
      </c>
      <c r="H634" s="58"/>
      <c r="I634" s="57"/>
      <c r="J634" s="57"/>
      <c r="K634" s="57"/>
      <c r="L634" s="57"/>
      <c r="M634" s="58" t="str">
        <f t="shared" si="70"/>
        <v/>
      </c>
      <c r="N634" s="102"/>
    </row>
    <row r="635" spans="1:14">
      <c r="A635" s="97" t="str">
        <f t="shared" si="68"/>
        <v/>
      </c>
      <c r="B635" s="98" t="str">
        <f t="shared" si="67"/>
        <v/>
      </c>
      <c r="C635" s="99"/>
      <c r="D635" s="100"/>
      <c r="E635" s="100"/>
      <c r="F635" s="57"/>
      <c r="G635" s="58">
        <f t="shared" si="69"/>
        <v>0</v>
      </c>
      <c r="H635" s="58"/>
      <c r="I635" s="57"/>
      <c r="J635" s="57"/>
      <c r="K635" s="57"/>
      <c r="L635" s="57"/>
      <c r="M635" s="58" t="str">
        <f t="shared" si="70"/>
        <v/>
      </c>
      <c r="N635" s="102"/>
    </row>
    <row r="636" spans="1:14">
      <c r="A636" s="97" t="str">
        <f t="shared" si="68"/>
        <v/>
      </c>
      <c r="B636" s="98" t="str">
        <f t="shared" si="67"/>
        <v/>
      </c>
      <c r="C636" s="99"/>
      <c r="D636" s="100"/>
      <c r="E636" s="100"/>
      <c r="F636" s="57"/>
      <c r="G636" s="58">
        <f t="shared" si="69"/>
        <v>0</v>
      </c>
      <c r="H636" s="58"/>
      <c r="I636" s="57"/>
      <c r="J636" s="57"/>
      <c r="K636" s="57"/>
      <c r="L636" s="57"/>
      <c r="M636" s="58" t="str">
        <f t="shared" si="70"/>
        <v/>
      </c>
      <c r="N636" s="102"/>
    </row>
    <row r="637" spans="1:14">
      <c r="A637" s="97" t="str">
        <f t="shared" si="68"/>
        <v/>
      </c>
      <c r="B637" s="98" t="str">
        <f t="shared" si="67"/>
        <v/>
      </c>
      <c r="C637" s="99"/>
      <c r="D637" s="100"/>
      <c r="E637" s="100"/>
      <c r="F637" s="57"/>
      <c r="G637" s="58">
        <f t="shared" si="69"/>
        <v>0</v>
      </c>
      <c r="H637" s="58"/>
      <c r="I637" s="57"/>
      <c r="J637" s="57"/>
      <c r="K637" s="57"/>
      <c r="L637" s="57"/>
      <c r="M637" s="58" t="str">
        <f t="shared" si="70"/>
        <v/>
      </c>
      <c r="N637" s="102"/>
    </row>
    <row r="638" spans="1:14">
      <c r="A638" s="97" t="str">
        <f t="shared" si="68"/>
        <v/>
      </c>
      <c r="B638" s="98" t="str">
        <f t="shared" si="67"/>
        <v/>
      </c>
      <c r="C638" s="99"/>
      <c r="D638" s="100"/>
      <c r="E638" s="100"/>
      <c r="F638" s="57"/>
      <c r="G638" s="58">
        <f t="shared" si="69"/>
        <v>0</v>
      </c>
      <c r="H638" s="58"/>
      <c r="I638" s="57"/>
      <c r="J638" s="57"/>
      <c r="K638" s="57"/>
      <c r="L638" s="57"/>
      <c r="M638" s="58" t="str">
        <f t="shared" si="70"/>
        <v/>
      </c>
      <c r="N638" s="102"/>
    </row>
    <row r="639" spans="1:14">
      <c r="A639" s="97" t="str">
        <f t="shared" si="68"/>
        <v/>
      </c>
      <c r="B639" s="98" t="str">
        <f t="shared" si="67"/>
        <v/>
      </c>
      <c r="C639" s="99"/>
      <c r="D639" s="100"/>
      <c r="E639" s="100"/>
      <c r="F639" s="57"/>
      <c r="G639" s="58">
        <f t="shared" si="69"/>
        <v>0</v>
      </c>
      <c r="H639" s="58"/>
      <c r="I639" s="57"/>
      <c r="J639" s="57"/>
      <c r="K639" s="57"/>
      <c r="L639" s="57"/>
      <c r="M639" s="58" t="str">
        <f t="shared" si="70"/>
        <v/>
      </c>
      <c r="N639" s="102"/>
    </row>
    <row r="640" spans="1:14">
      <c r="A640" s="97" t="str">
        <f t="shared" si="68"/>
        <v/>
      </c>
      <c r="B640" s="98" t="str">
        <f t="shared" si="67"/>
        <v/>
      </c>
      <c r="C640" s="99"/>
      <c r="D640" s="100"/>
      <c r="E640" s="100"/>
      <c r="F640" s="57"/>
      <c r="G640" s="58">
        <f t="shared" si="69"/>
        <v>0</v>
      </c>
      <c r="H640" s="58"/>
      <c r="I640" s="57"/>
      <c r="J640" s="57"/>
      <c r="K640" s="57"/>
      <c r="L640" s="57"/>
      <c r="M640" s="58" t="str">
        <f t="shared" si="70"/>
        <v/>
      </c>
      <c r="N640" s="102"/>
    </row>
    <row r="641" spans="1:14">
      <c r="A641" s="97" t="str">
        <f t="shared" si="68"/>
        <v/>
      </c>
      <c r="B641" s="98" t="str">
        <f t="shared" si="67"/>
        <v/>
      </c>
      <c r="C641" s="99"/>
      <c r="D641" s="100"/>
      <c r="E641" s="100"/>
      <c r="F641" s="57"/>
      <c r="G641" s="58">
        <f t="shared" si="69"/>
        <v>0</v>
      </c>
      <c r="H641" s="58"/>
      <c r="I641" s="57"/>
      <c r="J641" s="57"/>
      <c r="K641" s="57"/>
      <c r="L641" s="57"/>
      <c r="M641" s="58" t="str">
        <f t="shared" si="70"/>
        <v/>
      </c>
      <c r="N641" s="102"/>
    </row>
    <row r="642" spans="1:14">
      <c r="A642" s="97" t="str">
        <f t="shared" si="68"/>
        <v/>
      </c>
      <c r="B642" s="98" t="str">
        <f t="shared" si="67"/>
        <v/>
      </c>
      <c r="C642" s="99"/>
      <c r="D642" s="100"/>
      <c r="E642" s="100"/>
      <c r="F642" s="57"/>
      <c r="G642" s="58">
        <f t="shared" si="69"/>
        <v>0</v>
      </c>
      <c r="H642" s="58"/>
      <c r="I642" s="57"/>
      <c r="J642" s="57"/>
      <c r="K642" s="57"/>
      <c r="L642" s="57"/>
      <c r="M642" s="58" t="str">
        <f t="shared" si="70"/>
        <v/>
      </c>
      <c r="N642" s="102"/>
    </row>
    <row r="643" spans="1:14">
      <c r="A643" s="97" t="str">
        <f t="shared" si="68"/>
        <v/>
      </c>
      <c r="B643" s="98" t="str">
        <f t="shared" si="67"/>
        <v/>
      </c>
      <c r="C643" s="99"/>
      <c r="D643" s="100"/>
      <c r="E643" s="100"/>
      <c r="F643" s="57"/>
      <c r="G643" s="58">
        <f t="shared" si="69"/>
        <v>0</v>
      </c>
      <c r="H643" s="58"/>
      <c r="I643" s="57"/>
      <c r="J643" s="57"/>
      <c r="K643" s="57"/>
      <c r="L643" s="57"/>
      <c r="M643" s="58" t="str">
        <f t="shared" si="70"/>
        <v/>
      </c>
      <c r="N643" s="102"/>
    </row>
    <row r="644" spans="1:14">
      <c r="A644" s="97" t="str">
        <f t="shared" si="68"/>
        <v/>
      </c>
      <c r="B644" s="98" t="str">
        <f t="shared" si="67"/>
        <v/>
      </c>
      <c r="C644" s="99"/>
      <c r="D644" s="100"/>
      <c r="E644" s="100"/>
      <c r="F644" s="57"/>
      <c r="G644" s="58">
        <f t="shared" si="69"/>
        <v>0</v>
      </c>
      <c r="H644" s="58"/>
      <c r="I644" s="57"/>
      <c r="J644" s="57"/>
      <c r="K644" s="57"/>
      <c r="L644" s="57"/>
      <c r="M644" s="58" t="str">
        <f t="shared" si="70"/>
        <v/>
      </c>
      <c r="N644" s="102"/>
    </row>
    <row r="645" spans="1:14">
      <c r="A645" s="97" t="str">
        <f t="shared" si="68"/>
        <v/>
      </c>
      <c r="B645" s="98" t="str">
        <f t="shared" si="67"/>
        <v/>
      </c>
      <c r="C645" s="99"/>
      <c r="D645" s="100"/>
      <c r="E645" s="100"/>
      <c r="F645" s="57"/>
      <c r="G645" s="58">
        <f t="shared" si="69"/>
        <v>0</v>
      </c>
      <c r="H645" s="58"/>
      <c r="I645" s="57"/>
      <c r="J645" s="57"/>
      <c r="K645" s="57"/>
      <c r="L645" s="57"/>
      <c r="M645" s="58" t="str">
        <f t="shared" si="70"/>
        <v/>
      </c>
      <c r="N645" s="102"/>
    </row>
    <row r="646" spans="1:14">
      <c r="A646" s="97" t="str">
        <f t="shared" si="68"/>
        <v/>
      </c>
      <c r="B646" s="98" t="str">
        <f t="shared" si="67"/>
        <v/>
      </c>
      <c r="C646" s="99"/>
      <c r="D646" s="100"/>
      <c r="E646" s="100"/>
      <c r="F646" s="57"/>
      <c r="G646" s="58">
        <f t="shared" si="69"/>
        <v>0</v>
      </c>
      <c r="H646" s="58"/>
      <c r="I646" s="57"/>
      <c r="J646" s="57"/>
      <c r="K646" s="57"/>
      <c r="L646" s="57"/>
      <c r="M646" s="58" t="str">
        <f t="shared" si="70"/>
        <v/>
      </c>
      <c r="N646" s="102"/>
    </row>
    <row r="647" spans="1:14">
      <c r="A647" s="97" t="str">
        <f t="shared" si="68"/>
        <v/>
      </c>
      <c r="B647" s="98" t="str">
        <f t="shared" si="67"/>
        <v/>
      </c>
      <c r="C647" s="99"/>
      <c r="D647" s="100"/>
      <c r="E647" s="100"/>
      <c r="F647" s="57"/>
      <c r="G647" s="58">
        <f t="shared" si="69"/>
        <v>0</v>
      </c>
      <c r="H647" s="58"/>
      <c r="I647" s="57"/>
      <c r="J647" s="57"/>
      <c r="K647" s="57"/>
      <c r="L647" s="57"/>
      <c r="M647" s="58" t="str">
        <f t="shared" si="70"/>
        <v/>
      </c>
      <c r="N647" s="102"/>
    </row>
    <row r="648" spans="1:14">
      <c r="A648" s="97" t="str">
        <f t="shared" si="68"/>
        <v/>
      </c>
      <c r="B648" s="98" t="str">
        <f t="shared" si="67"/>
        <v/>
      </c>
      <c r="C648" s="99"/>
      <c r="D648" s="100"/>
      <c r="E648" s="100"/>
      <c r="F648" s="57"/>
      <c r="G648" s="58">
        <f t="shared" si="69"/>
        <v>0</v>
      </c>
      <c r="H648" s="58"/>
      <c r="I648" s="57"/>
      <c r="J648" s="57"/>
      <c r="K648" s="57"/>
      <c r="L648" s="57"/>
      <c r="M648" s="58" t="str">
        <f t="shared" si="70"/>
        <v/>
      </c>
      <c r="N648" s="102"/>
    </row>
    <row r="649" spans="1:14">
      <c r="A649" s="97" t="str">
        <f t="shared" si="68"/>
        <v/>
      </c>
      <c r="B649" s="98" t="str">
        <f t="shared" si="67"/>
        <v/>
      </c>
      <c r="C649" s="99"/>
      <c r="D649" s="100"/>
      <c r="E649" s="100"/>
      <c r="F649" s="57"/>
      <c r="G649" s="58">
        <f t="shared" si="69"/>
        <v>0</v>
      </c>
      <c r="H649" s="58"/>
      <c r="I649" s="57"/>
      <c r="J649" s="57"/>
      <c r="K649" s="57"/>
      <c r="L649" s="57"/>
      <c r="M649" s="58" t="str">
        <f t="shared" si="70"/>
        <v/>
      </c>
      <c r="N649" s="102"/>
    </row>
    <row r="650" spans="1:14">
      <c r="A650" s="97" t="str">
        <f t="shared" si="68"/>
        <v/>
      </c>
      <c r="B650" s="98" t="str">
        <f t="shared" si="67"/>
        <v/>
      </c>
      <c r="C650" s="99"/>
      <c r="D650" s="100"/>
      <c r="E650" s="100"/>
      <c r="F650" s="57"/>
      <c r="G650" s="58">
        <f t="shared" si="69"/>
        <v>0</v>
      </c>
      <c r="H650" s="58"/>
      <c r="I650" s="57"/>
      <c r="J650" s="57"/>
      <c r="K650" s="57"/>
      <c r="L650" s="57"/>
      <c r="M650" s="58" t="str">
        <f t="shared" si="70"/>
        <v/>
      </c>
      <c r="N650" s="102"/>
    </row>
    <row r="651" spans="1:14">
      <c r="A651" s="97" t="str">
        <f t="shared" si="68"/>
        <v/>
      </c>
      <c r="B651" s="98" t="str">
        <f t="shared" si="67"/>
        <v/>
      </c>
      <c r="C651" s="99"/>
      <c r="D651" s="100"/>
      <c r="E651" s="100"/>
      <c r="F651" s="57"/>
      <c r="G651" s="58">
        <f t="shared" si="69"/>
        <v>0</v>
      </c>
      <c r="H651" s="58"/>
      <c r="I651" s="57"/>
      <c r="J651" s="57"/>
      <c r="K651" s="57"/>
      <c r="L651" s="57"/>
      <c r="M651" s="58" t="str">
        <f t="shared" si="70"/>
        <v/>
      </c>
      <c r="N651" s="102"/>
    </row>
    <row r="652" spans="1:14">
      <c r="A652" s="97" t="str">
        <f t="shared" si="68"/>
        <v/>
      </c>
      <c r="B652" s="98" t="str">
        <f t="shared" si="67"/>
        <v/>
      </c>
      <c r="C652" s="99"/>
      <c r="D652" s="100"/>
      <c r="E652" s="100"/>
      <c r="F652" s="57"/>
      <c r="G652" s="58">
        <f t="shared" si="69"/>
        <v>0</v>
      </c>
      <c r="H652" s="58"/>
      <c r="I652" s="57"/>
      <c r="J652" s="57"/>
      <c r="K652" s="57"/>
      <c r="L652" s="57"/>
      <c r="M652" s="58" t="str">
        <f t="shared" si="70"/>
        <v/>
      </c>
      <c r="N652" s="102"/>
    </row>
    <row r="653" spans="1:14">
      <c r="A653" s="97" t="str">
        <f t="shared" si="68"/>
        <v/>
      </c>
      <c r="B653" s="98" t="str">
        <f t="shared" si="67"/>
        <v/>
      </c>
      <c r="C653" s="99"/>
      <c r="D653" s="100"/>
      <c r="E653" s="100"/>
      <c r="F653" s="57"/>
      <c r="G653" s="58">
        <f t="shared" si="69"/>
        <v>0</v>
      </c>
      <c r="H653" s="58"/>
      <c r="I653" s="57"/>
      <c r="J653" s="57"/>
      <c r="K653" s="57"/>
      <c r="L653" s="57"/>
      <c r="M653" s="58" t="str">
        <f t="shared" si="70"/>
        <v/>
      </c>
      <c r="N653" s="102"/>
    </row>
    <row r="654" spans="1:14">
      <c r="A654" s="97" t="str">
        <f t="shared" si="68"/>
        <v/>
      </c>
      <c r="B654" s="98" t="str">
        <f t="shared" si="67"/>
        <v/>
      </c>
      <c r="C654" s="99"/>
      <c r="D654" s="100"/>
      <c r="E654" s="100"/>
      <c r="F654" s="57"/>
      <c r="G654" s="58">
        <f t="shared" si="69"/>
        <v>0</v>
      </c>
      <c r="H654" s="58"/>
      <c r="I654" s="57"/>
      <c r="J654" s="57"/>
      <c r="K654" s="57"/>
      <c r="L654" s="57"/>
      <c r="M654" s="58" t="str">
        <f t="shared" si="70"/>
        <v/>
      </c>
      <c r="N654" s="102"/>
    </row>
    <row r="655" spans="1:14">
      <c r="A655" s="97" t="str">
        <f t="shared" si="68"/>
        <v/>
      </c>
      <c r="B655" s="98" t="str">
        <f t="shared" si="67"/>
        <v/>
      </c>
      <c r="C655" s="99"/>
      <c r="D655" s="100"/>
      <c r="E655" s="100"/>
      <c r="F655" s="57"/>
      <c r="G655" s="58">
        <f t="shared" si="69"/>
        <v>0</v>
      </c>
      <c r="H655" s="58"/>
      <c r="I655" s="57"/>
      <c r="J655" s="57"/>
      <c r="K655" s="57"/>
      <c r="L655" s="57"/>
      <c r="M655" s="58" t="str">
        <f t="shared" si="70"/>
        <v/>
      </c>
      <c r="N655" s="102"/>
    </row>
    <row r="656" spans="1:14">
      <c r="A656" s="97" t="str">
        <f t="shared" si="68"/>
        <v/>
      </c>
      <c r="B656" s="98" t="str">
        <f t="shared" si="67"/>
        <v/>
      </c>
      <c r="C656" s="99"/>
      <c r="D656" s="100"/>
      <c r="E656" s="100"/>
      <c r="F656" s="57"/>
      <c r="G656" s="58">
        <f t="shared" si="69"/>
        <v>0</v>
      </c>
      <c r="H656" s="58"/>
      <c r="I656" s="57"/>
      <c r="J656" s="57"/>
      <c r="K656" s="57"/>
      <c r="L656" s="57"/>
      <c r="M656" s="58" t="str">
        <f t="shared" si="70"/>
        <v/>
      </c>
      <c r="N656" s="102"/>
    </row>
    <row r="657" spans="1:14">
      <c r="A657" s="97" t="str">
        <f t="shared" si="68"/>
        <v/>
      </c>
      <c r="B657" s="98" t="str">
        <f t="shared" si="67"/>
        <v/>
      </c>
      <c r="C657" s="99"/>
      <c r="D657" s="100"/>
      <c r="E657" s="100"/>
      <c r="F657" s="57"/>
      <c r="G657" s="58">
        <f t="shared" si="69"/>
        <v>0</v>
      </c>
      <c r="H657" s="58"/>
      <c r="I657" s="57"/>
      <c r="J657" s="57"/>
      <c r="K657" s="57"/>
      <c r="L657" s="57"/>
      <c r="M657" s="58" t="str">
        <f t="shared" si="70"/>
        <v/>
      </c>
      <c r="N657" s="102"/>
    </row>
    <row r="658" spans="1:14">
      <c r="A658" s="97" t="str">
        <f t="shared" si="68"/>
        <v/>
      </c>
      <c r="B658" s="98" t="str">
        <f t="shared" si="67"/>
        <v/>
      </c>
      <c r="C658" s="99"/>
      <c r="D658" s="100"/>
      <c r="E658" s="100"/>
      <c r="F658" s="57"/>
      <c r="G658" s="58">
        <f t="shared" si="69"/>
        <v>0</v>
      </c>
      <c r="H658" s="58"/>
      <c r="I658" s="57"/>
      <c r="J658" s="57"/>
      <c r="K658" s="57"/>
      <c r="L658" s="57"/>
      <c r="M658" s="58" t="str">
        <f t="shared" si="70"/>
        <v/>
      </c>
      <c r="N658" s="102"/>
    </row>
    <row r="659" spans="1:14">
      <c r="A659" s="97" t="str">
        <f t="shared" si="68"/>
        <v/>
      </c>
      <c r="B659" s="98" t="str">
        <f t="shared" si="67"/>
        <v/>
      </c>
      <c r="C659" s="99"/>
      <c r="D659" s="100"/>
      <c r="E659" s="100"/>
      <c r="F659" s="57"/>
      <c r="G659" s="58">
        <f t="shared" si="69"/>
        <v>0</v>
      </c>
      <c r="H659" s="58"/>
      <c r="I659" s="57"/>
      <c r="J659" s="57"/>
      <c r="K659" s="57"/>
      <c r="L659" s="57"/>
      <c r="M659" s="58" t="str">
        <f t="shared" si="70"/>
        <v/>
      </c>
      <c r="N659" s="102"/>
    </row>
    <row r="660" spans="1:14">
      <c r="A660" s="97" t="str">
        <f t="shared" si="68"/>
        <v/>
      </c>
      <c r="B660" s="98" t="str">
        <f t="shared" si="67"/>
        <v/>
      </c>
      <c r="C660" s="99"/>
      <c r="D660" s="100"/>
      <c r="E660" s="100"/>
      <c r="F660" s="57"/>
      <c r="G660" s="58">
        <f t="shared" si="69"/>
        <v>0</v>
      </c>
      <c r="H660" s="58"/>
      <c r="I660" s="57"/>
      <c r="J660" s="57"/>
      <c r="K660" s="57"/>
      <c r="L660" s="57"/>
      <c r="M660" s="58" t="str">
        <f t="shared" si="70"/>
        <v/>
      </c>
      <c r="N660" s="102"/>
    </row>
    <row r="661" spans="1:14">
      <c r="A661" s="97" t="str">
        <f t="shared" si="68"/>
        <v/>
      </c>
      <c r="B661" s="98" t="str">
        <f t="shared" si="67"/>
        <v/>
      </c>
      <c r="C661" s="99"/>
      <c r="D661" s="100"/>
      <c r="E661" s="100"/>
      <c r="F661" s="57"/>
      <c r="G661" s="58">
        <f t="shared" si="69"/>
        <v>0</v>
      </c>
      <c r="H661" s="58"/>
      <c r="I661" s="57"/>
      <c r="J661" s="57"/>
      <c r="K661" s="57"/>
      <c r="L661" s="57"/>
      <c r="M661" s="58" t="str">
        <f t="shared" si="70"/>
        <v/>
      </c>
      <c r="N661" s="102"/>
    </row>
    <row r="662" spans="1:14">
      <c r="A662" s="97" t="str">
        <f t="shared" si="68"/>
        <v/>
      </c>
      <c r="B662" s="98" t="str">
        <f t="shared" si="67"/>
        <v/>
      </c>
      <c r="C662" s="99"/>
      <c r="D662" s="100"/>
      <c r="E662" s="100"/>
      <c r="F662" s="57"/>
      <c r="G662" s="58">
        <f t="shared" si="69"/>
        <v>0</v>
      </c>
      <c r="H662" s="58"/>
      <c r="I662" s="57"/>
      <c r="J662" s="57"/>
      <c r="K662" s="57"/>
      <c r="L662" s="57"/>
      <c r="M662" s="58" t="str">
        <f t="shared" si="70"/>
        <v/>
      </c>
      <c r="N662" s="102"/>
    </row>
    <row r="663" spans="1:14">
      <c r="A663" s="97" t="str">
        <f t="shared" si="68"/>
        <v/>
      </c>
      <c r="B663" s="98" t="str">
        <f t="shared" si="67"/>
        <v/>
      </c>
      <c r="C663" s="99"/>
      <c r="D663" s="100"/>
      <c r="E663" s="100"/>
      <c r="F663" s="57"/>
      <c r="G663" s="58">
        <f t="shared" si="69"/>
        <v>0</v>
      </c>
      <c r="H663" s="58"/>
      <c r="I663" s="57"/>
      <c r="J663" s="57"/>
      <c r="K663" s="57"/>
      <c r="L663" s="57"/>
      <c r="M663" s="58" t="str">
        <f t="shared" si="70"/>
        <v/>
      </c>
      <c r="N663" s="102"/>
    </row>
    <row r="664" spans="1:14">
      <c r="A664" s="97" t="str">
        <f t="shared" si="68"/>
        <v/>
      </c>
      <c r="B664" s="98" t="str">
        <f t="shared" si="67"/>
        <v/>
      </c>
      <c r="C664" s="99"/>
      <c r="D664" s="100"/>
      <c r="E664" s="100"/>
      <c r="F664" s="57"/>
      <c r="G664" s="58">
        <f t="shared" si="69"/>
        <v>0</v>
      </c>
      <c r="H664" s="58"/>
      <c r="I664" s="57"/>
      <c r="J664" s="57"/>
      <c r="K664" s="57"/>
      <c r="L664" s="57"/>
      <c r="M664" s="58" t="str">
        <f t="shared" si="70"/>
        <v/>
      </c>
      <c r="N664" s="102"/>
    </row>
    <row r="665" spans="1:14">
      <c r="A665" s="97" t="str">
        <f t="shared" si="68"/>
        <v/>
      </c>
      <c r="B665" s="98" t="str">
        <f t="shared" si="67"/>
        <v/>
      </c>
      <c r="C665" s="99"/>
      <c r="D665" s="100"/>
      <c r="E665" s="100"/>
      <c r="F665" s="57"/>
      <c r="G665" s="58">
        <f t="shared" si="69"/>
        <v>0</v>
      </c>
      <c r="H665" s="58"/>
      <c r="I665" s="57"/>
      <c r="J665" s="57"/>
      <c r="K665" s="57"/>
      <c r="L665" s="57"/>
      <c r="M665" s="58" t="str">
        <f t="shared" si="70"/>
        <v/>
      </c>
      <c r="N665" s="102"/>
    </row>
    <row r="666" spans="1:14">
      <c r="A666" s="97" t="str">
        <f t="shared" si="68"/>
        <v/>
      </c>
      <c r="B666" s="98" t="str">
        <f t="shared" si="67"/>
        <v/>
      </c>
      <c r="C666" s="99"/>
      <c r="D666" s="100"/>
      <c r="E666" s="100"/>
      <c r="F666" s="57"/>
      <c r="G666" s="58">
        <f t="shared" si="69"/>
        <v>0</v>
      </c>
      <c r="H666" s="58"/>
      <c r="I666" s="57"/>
      <c r="J666" s="57"/>
      <c r="K666" s="57"/>
      <c r="L666" s="57"/>
      <c r="M666" s="58" t="str">
        <f t="shared" si="70"/>
        <v/>
      </c>
      <c r="N666" s="102"/>
    </row>
    <row r="667" spans="1:14">
      <c r="A667" s="97" t="str">
        <f t="shared" si="68"/>
        <v/>
      </c>
      <c r="B667" s="98" t="str">
        <f t="shared" si="67"/>
        <v/>
      </c>
      <c r="C667" s="99"/>
      <c r="D667" s="100"/>
      <c r="E667" s="100"/>
      <c r="F667" s="57"/>
      <c r="G667" s="58">
        <f t="shared" si="69"/>
        <v>0</v>
      </c>
      <c r="H667" s="58"/>
      <c r="I667" s="57"/>
      <c r="J667" s="57"/>
      <c r="K667" s="57"/>
      <c r="L667" s="57"/>
      <c r="M667" s="58" t="str">
        <f t="shared" si="70"/>
        <v/>
      </c>
      <c r="N667" s="102"/>
    </row>
    <row r="668" spans="1:14">
      <c r="A668" s="97" t="str">
        <f t="shared" si="68"/>
        <v/>
      </c>
      <c r="B668" s="98" t="str">
        <f t="shared" si="67"/>
        <v/>
      </c>
      <c r="C668" s="99"/>
      <c r="D668" s="100"/>
      <c r="E668" s="100"/>
      <c r="F668" s="57"/>
      <c r="G668" s="58">
        <f t="shared" si="69"/>
        <v>0</v>
      </c>
      <c r="H668" s="58"/>
      <c r="I668" s="57"/>
      <c r="J668" s="57"/>
      <c r="K668" s="57"/>
      <c r="L668" s="57"/>
      <c r="M668" s="58" t="str">
        <f t="shared" si="70"/>
        <v/>
      </c>
      <c r="N668" s="102"/>
    </row>
    <row r="669" spans="1:14">
      <c r="A669" s="97" t="str">
        <f t="shared" si="68"/>
        <v/>
      </c>
      <c r="B669" s="98" t="str">
        <f t="shared" si="67"/>
        <v/>
      </c>
      <c r="C669" s="99"/>
      <c r="D669" s="100"/>
      <c r="E669" s="100"/>
      <c r="F669" s="57"/>
      <c r="G669" s="58">
        <f t="shared" si="69"/>
        <v>0</v>
      </c>
      <c r="H669" s="58"/>
      <c r="I669" s="57"/>
      <c r="J669" s="57"/>
      <c r="K669" s="57"/>
      <c r="L669" s="57"/>
      <c r="M669" s="58" t="str">
        <f t="shared" si="70"/>
        <v/>
      </c>
      <c r="N669" s="102"/>
    </row>
    <row r="670" spans="1:14">
      <c r="A670" s="97" t="str">
        <f t="shared" si="68"/>
        <v/>
      </c>
      <c r="B670" s="98" t="str">
        <f t="shared" si="67"/>
        <v/>
      </c>
      <c r="C670" s="99"/>
      <c r="D670" s="100"/>
      <c r="E670" s="100"/>
      <c r="F670" s="57"/>
      <c r="G670" s="58">
        <f t="shared" si="69"/>
        <v>0</v>
      </c>
      <c r="H670" s="58"/>
      <c r="I670" s="57"/>
      <c r="J670" s="57"/>
      <c r="K670" s="57"/>
      <c r="L670" s="57"/>
      <c r="M670" s="58" t="str">
        <f t="shared" si="70"/>
        <v/>
      </c>
      <c r="N670" s="102"/>
    </row>
    <row r="671" spans="1:14">
      <c r="A671" s="97" t="str">
        <f t="shared" si="68"/>
        <v/>
      </c>
      <c r="B671" s="98" t="str">
        <f t="shared" si="67"/>
        <v/>
      </c>
      <c r="C671" s="99"/>
      <c r="D671" s="100"/>
      <c r="E671" s="100"/>
      <c r="F671" s="57"/>
      <c r="G671" s="58">
        <f t="shared" si="69"/>
        <v>0</v>
      </c>
      <c r="H671" s="58"/>
      <c r="I671" s="57"/>
      <c r="J671" s="57"/>
      <c r="K671" s="57"/>
      <c r="L671" s="57"/>
      <c r="M671" s="58" t="str">
        <f t="shared" si="70"/>
        <v/>
      </c>
      <c r="N671" s="102"/>
    </row>
    <row r="672" spans="1:14">
      <c r="A672" s="97" t="str">
        <f t="shared" si="68"/>
        <v/>
      </c>
      <c r="B672" s="98" t="str">
        <f t="shared" si="67"/>
        <v/>
      </c>
      <c r="C672" s="99"/>
      <c r="D672" s="100"/>
      <c r="E672" s="100"/>
      <c r="F672" s="57"/>
      <c r="G672" s="58">
        <f t="shared" si="69"/>
        <v>0</v>
      </c>
      <c r="H672" s="58"/>
      <c r="I672" s="57"/>
      <c r="J672" s="57"/>
      <c r="K672" s="57"/>
      <c r="L672" s="57"/>
      <c r="M672" s="58" t="str">
        <f t="shared" si="70"/>
        <v/>
      </c>
      <c r="N672" s="102"/>
    </row>
    <row r="673" spans="1:14">
      <c r="A673" s="97" t="str">
        <f t="shared" si="68"/>
        <v/>
      </c>
      <c r="B673" s="98" t="str">
        <f t="shared" si="67"/>
        <v/>
      </c>
      <c r="C673" s="99"/>
      <c r="D673" s="100"/>
      <c r="E673" s="100"/>
      <c r="F673" s="57"/>
      <c r="G673" s="58">
        <f t="shared" si="69"/>
        <v>0</v>
      </c>
      <c r="H673" s="58"/>
      <c r="I673" s="57"/>
      <c r="J673" s="57"/>
      <c r="K673" s="57"/>
      <c r="L673" s="57"/>
      <c r="M673" s="58" t="str">
        <f t="shared" si="70"/>
        <v/>
      </c>
      <c r="N673" s="102"/>
    </row>
    <row r="674" spans="1:14">
      <c r="A674" s="97" t="str">
        <f t="shared" si="68"/>
        <v/>
      </c>
      <c r="B674" s="98" t="str">
        <f t="shared" si="67"/>
        <v/>
      </c>
      <c r="C674" s="99"/>
      <c r="D674" s="100"/>
      <c r="E674" s="100"/>
      <c r="F674" s="57"/>
      <c r="G674" s="58">
        <f t="shared" si="69"/>
        <v>0</v>
      </c>
      <c r="H674" s="58"/>
      <c r="I674" s="57"/>
      <c r="J674" s="57"/>
      <c r="K674" s="57"/>
      <c r="L674" s="57"/>
      <c r="M674" s="58" t="str">
        <f t="shared" si="70"/>
        <v/>
      </c>
      <c r="N674" s="102"/>
    </row>
    <row r="675" spans="1:14">
      <c r="A675" s="97" t="str">
        <f t="shared" si="68"/>
        <v/>
      </c>
      <c r="B675" s="98" t="str">
        <f t="shared" si="67"/>
        <v/>
      </c>
      <c r="C675" s="99"/>
      <c r="D675" s="100"/>
      <c r="E675" s="100"/>
      <c r="F675" s="57"/>
      <c r="G675" s="58">
        <f t="shared" si="69"/>
        <v>0</v>
      </c>
      <c r="H675" s="58"/>
      <c r="I675" s="57"/>
      <c r="J675" s="57"/>
      <c r="K675" s="57"/>
      <c r="L675" s="57"/>
      <c r="M675" s="58" t="str">
        <f t="shared" si="70"/>
        <v/>
      </c>
      <c r="N675" s="102"/>
    </row>
    <row r="676" spans="1:14">
      <c r="A676" s="97" t="str">
        <f t="shared" si="68"/>
        <v/>
      </c>
      <c r="B676" s="98" t="str">
        <f t="shared" si="67"/>
        <v/>
      </c>
      <c r="C676" s="99"/>
      <c r="D676" s="100"/>
      <c r="E676" s="100"/>
      <c r="F676" s="57"/>
      <c r="G676" s="58">
        <f t="shared" si="69"/>
        <v>0</v>
      </c>
      <c r="H676" s="58"/>
      <c r="I676" s="57"/>
      <c r="J676" s="57"/>
      <c r="K676" s="57"/>
      <c r="L676" s="57"/>
      <c r="M676" s="58" t="str">
        <f t="shared" si="70"/>
        <v/>
      </c>
      <c r="N676" s="102"/>
    </row>
    <row r="677" spans="1:14">
      <c r="A677" s="97" t="str">
        <f t="shared" si="68"/>
        <v/>
      </c>
      <c r="B677" s="98" t="str">
        <f t="shared" si="67"/>
        <v/>
      </c>
      <c r="C677" s="99"/>
      <c r="D677" s="100"/>
      <c r="E677" s="100"/>
      <c r="F677" s="57"/>
      <c r="G677" s="58">
        <f t="shared" si="69"/>
        <v>0</v>
      </c>
      <c r="H677" s="58"/>
      <c r="I677" s="57"/>
      <c r="J677" s="57"/>
      <c r="K677" s="57"/>
      <c r="L677" s="57"/>
      <c r="M677" s="58" t="str">
        <f t="shared" si="70"/>
        <v/>
      </c>
      <c r="N677" s="102"/>
    </row>
    <row r="678" spans="1:14">
      <c r="A678" s="97" t="str">
        <f t="shared" si="68"/>
        <v/>
      </c>
      <c r="B678" s="98" t="str">
        <f t="shared" si="67"/>
        <v/>
      </c>
      <c r="C678" s="99"/>
      <c r="D678" s="100"/>
      <c r="E678" s="100"/>
      <c r="F678" s="57"/>
      <c r="G678" s="58">
        <f t="shared" si="69"/>
        <v>0</v>
      </c>
      <c r="H678" s="58"/>
      <c r="I678" s="57"/>
      <c r="J678" s="57"/>
      <c r="K678" s="57"/>
      <c r="L678" s="57"/>
      <c r="M678" s="58" t="str">
        <f t="shared" si="70"/>
        <v/>
      </c>
      <c r="N678" s="102"/>
    </row>
    <row r="679" spans="1:14">
      <c r="A679" s="97" t="str">
        <f t="shared" si="68"/>
        <v/>
      </c>
      <c r="B679" s="98" t="str">
        <f t="shared" si="67"/>
        <v/>
      </c>
      <c r="C679" s="99"/>
      <c r="D679" s="100"/>
      <c r="E679" s="100"/>
      <c r="F679" s="57"/>
      <c r="G679" s="58">
        <f t="shared" si="69"/>
        <v>0</v>
      </c>
      <c r="H679" s="58"/>
      <c r="I679" s="57"/>
      <c r="J679" s="57"/>
      <c r="K679" s="57"/>
      <c r="L679" s="57"/>
      <c r="M679" s="58" t="str">
        <f t="shared" si="70"/>
        <v/>
      </c>
      <c r="N679" s="102"/>
    </row>
    <row r="680" spans="1:14">
      <c r="A680" s="97" t="str">
        <f t="shared" si="68"/>
        <v/>
      </c>
      <c r="B680" s="98" t="str">
        <f t="shared" si="67"/>
        <v/>
      </c>
      <c r="C680" s="99"/>
      <c r="D680" s="100"/>
      <c r="E680" s="100"/>
      <c r="F680" s="57"/>
      <c r="G680" s="58">
        <f t="shared" si="69"/>
        <v>0</v>
      </c>
      <c r="H680" s="58"/>
      <c r="I680" s="57"/>
      <c r="J680" s="57"/>
      <c r="K680" s="57"/>
      <c r="L680" s="57"/>
      <c r="M680" s="58" t="str">
        <f t="shared" si="70"/>
        <v/>
      </c>
      <c r="N680" s="102"/>
    </row>
    <row r="681" spans="1:14">
      <c r="A681" s="97" t="str">
        <f t="shared" si="68"/>
        <v/>
      </c>
      <c r="B681" s="98" t="str">
        <f t="shared" si="67"/>
        <v/>
      </c>
      <c r="C681" s="99"/>
      <c r="D681" s="100"/>
      <c r="E681" s="100"/>
      <c r="F681" s="57"/>
      <c r="G681" s="58">
        <f t="shared" si="69"/>
        <v>0</v>
      </c>
      <c r="H681" s="58"/>
      <c r="I681" s="57"/>
      <c r="J681" s="57"/>
      <c r="K681" s="57"/>
      <c r="L681" s="57"/>
      <c r="M681" s="58" t="str">
        <f t="shared" si="70"/>
        <v/>
      </c>
      <c r="N681" s="102"/>
    </row>
    <row r="682" spans="1:14">
      <c r="A682" s="97" t="str">
        <f t="shared" si="68"/>
        <v/>
      </c>
      <c r="B682" s="98" t="str">
        <f t="shared" si="67"/>
        <v/>
      </c>
      <c r="C682" s="99"/>
      <c r="D682" s="100"/>
      <c r="E682" s="100"/>
      <c r="F682" s="57"/>
      <c r="G682" s="58">
        <f t="shared" si="69"/>
        <v>0</v>
      </c>
      <c r="H682" s="58"/>
      <c r="I682" s="57"/>
      <c r="J682" s="57"/>
      <c r="K682" s="57"/>
      <c r="L682" s="57"/>
      <c r="M682" s="58" t="str">
        <f t="shared" si="70"/>
        <v/>
      </c>
      <c r="N682" s="102"/>
    </row>
    <row r="683" spans="1:14">
      <c r="A683" s="97" t="str">
        <f t="shared" si="68"/>
        <v/>
      </c>
      <c r="B683" s="98" t="str">
        <f t="shared" si="67"/>
        <v/>
      </c>
      <c r="C683" s="99"/>
      <c r="D683" s="100"/>
      <c r="E683" s="100"/>
      <c r="F683" s="57"/>
      <c r="G683" s="58">
        <f t="shared" si="69"/>
        <v>0</v>
      </c>
      <c r="H683" s="58"/>
      <c r="I683" s="57"/>
      <c r="J683" s="57"/>
      <c r="K683" s="57"/>
      <c r="L683" s="57"/>
      <c r="M683" s="58" t="str">
        <f t="shared" si="70"/>
        <v/>
      </c>
      <c r="N683" s="102"/>
    </row>
    <row r="684" spans="1:14">
      <c r="A684" s="97" t="str">
        <f t="shared" si="68"/>
        <v/>
      </c>
      <c r="B684" s="98" t="str">
        <f t="shared" ref="B684:B747" si="71">IF(C684="","",MONTH(C684)&amp;"月")</f>
        <v/>
      </c>
      <c r="C684" s="99"/>
      <c r="D684" s="100"/>
      <c r="E684" s="100"/>
      <c r="F684" s="57"/>
      <c r="G684" s="58">
        <f t="shared" si="69"/>
        <v>0</v>
      </c>
      <c r="H684" s="58"/>
      <c r="I684" s="57"/>
      <c r="J684" s="57"/>
      <c r="K684" s="57"/>
      <c r="L684" s="57"/>
      <c r="M684" s="58" t="str">
        <f t="shared" si="70"/>
        <v/>
      </c>
      <c r="N684" s="102"/>
    </row>
    <row r="685" spans="1:14">
      <c r="A685" s="97" t="str">
        <f t="shared" ref="A685:A748" si="72">IF(C685="","",ROW()-42)</f>
        <v/>
      </c>
      <c r="B685" s="98" t="str">
        <f t="shared" si="71"/>
        <v/>
      </c>
      <c r="C685" s="99"/>
      <c r="D685" s="100"/>
      <c r="E685" s="100"/>
      <c r="F685" s="57"/>
      <c r="G685" s="58">
        <f t="shared" ref="G685:G748" si="73">IF(F685="",0,F685*$K$41)</f>
        <v>0</v>
      </c>
      <c r="H685" s="58"/>
      <c r="I685" s="57"/>
      <c r="J685" s="57"/>
      <c r="K685" s="57"/>
      <c r="L685" s="57"/>
      <c r="M685" s="58" t="str">
        <f t="shared" ref="M685:M748" si="74">IF(C685="","",ROUND(M684+G685-I685-J685-K685-L685-H685,2))</f>
        <v/>
      </c>
      <c r="N685" s="102"/>
    </row>
    <row r="686" spans="1:14">
      <c r="A686" s="97" t="str">
        <f t="shared" si="72"/>
        <v/>
      </c>
      <c r="B686" s="98" t="str">
        <f t="shared" si="71"/>
        <v/>
      </c>
      <c r="C686" s="99"/>
      <c r="D686" s="100"/>
      <c r="E686" s="100"/>
      <c r="F686" s="57"/>
      <c r="G686" s="58">
        <f t="shared" si="73"/>
        <v>0</v>
      </c>
      <c r="H686" s="58"/>
      <c r="I686" s="57"/>
      <c r="J686" s="57"/>
      <c r="K686" s="57"/>
      <c r="L686" s="57"/>
      <c r="M686" s="58" t="str">
        <f t="shared" si="74"/>
        <v/>
      </c>
      <c r="N686" s="102"/>
    </row>
    <row r="687" spans="1:14">
      <c r="A687" s="97" t="str">
        <f t="shared" si="72"/>
        <v/>
      </c>
      <c r="B687" s="98" t="str">
        <f t="shared" si="71"/>
        <v/>
      </c>
      <c r="C687" s="99"/>
      <c r="D687" s="100"/>
      <c r="E687" s="100"/>
      <c r="F687" s="57"/>
      <c r="G687" s="58">
        <f t="shared" si="73"/>
        <v>0</v>
      </c>
      <c r="H687" s="58"/>
      <c r="I687" s="57"/>
      <c r="J687" s="57"/>
      <c r="K687" s="57"/>
      <c r="L687" s="57"/>
      <c r="M687" s="58" t="str">
        <f t="shared" si="74"/>
        <v/>
      </c>
      <c r="N687" s="102"/>
    </row>
    <row r="688" spans="1:14">
      <c r="A688" s="97" t="str">
        <f t="shared" si="72"/>
        <v/>
      </c>
      <c r="B688" s="98" t="str">
        <f t="shared" si="71"/>
        <v/>
      </c>
      <c r="C688" s="99"/>
      <c r="D688" s="100"/>
      <c r="E688" s="100"/>
      <c r="F688" s="57"/>
      <c r="G688" s="58">
        <f t="shared" si="73"/>
        <v>0</v>
      </c>
      <c r="H688" s="58"/>
      <c r="I688" s="57"/>
      <c r="J688" s="57"/>
      <c r="K688" s="57"/>
      <c r="L688" s="57"/>
      <c r="M688" s="58" t="str">
        <f t="shared" si="74"/>
        <v/>
      </c>
      <c r="N688" s="102"/>
    </row>
    <row r="689" spans="1:14">
      <c r="A689" s="97" t="str">
        <f t="shared" si="72"/>
        <v/>
      </c>
      <c r="B689" s="98" t="str">
        <f t="shared" si="71"/>
        <v/>
      </c>
      <c r="C689" s="99"/>
      <c r="D689" s="100"/>
      <c r="E689" s="100"/>
      <c r="F689" s="57"/>
      <c r="G689" s="58">
        <f t="shared" si="73"/>
        <v>0</v>
      </c>
      <c r="H689" s="58"/>
      <c r="I689" s="57"/>
      <c r="J689" s="57"/>
      <c r="K689" s="57"/>
      <c r="L689" s="57"/>
      <c r="M689" s="58" t="str">
        <f t="shared" si="74"/>
        <v/>
      </c>
      <c r="N689" s="102"/>
    </row>
    <row r="690" spans="1:14">
      <c r="A690" s="97" t="str">
        <f t="shared" si="72"/>
        <v/>
      </c>
      <c r="B690" s="98" t="str">
        <f t="shared" si="71"/>
        <v/>
      </c>
      <c r="C690" s="99"/>
      <c r="D690" s="100"/>
      <c r="E690" s="100"/>
      <c r="F690" s="57"/>
      <c r="G690" s="58">
        <f t="shared" si="73"/>
        <v>0</v>
      </c>
      <c r="H690" s="58"/>
      <c r="I690" s="57"/>
      <c r="J690" s="57"/>
      <c r="K690" s="57"/>
      <c r="L690" s="57"/>
      <c r="M690" s="58" t="str">
        <f t="shared" si="74"/>
        <v/>
      </c>
      <c r="N690" s="102"/>
    </row>
    <row r="691" spans="1:14">
      <c r="A691" s="97" t="str">
        <f t="shared" si="72"/>
        <v/>
      </c>
      <c r="B691" s="98" t="str">
        <f t="shared" si="71"/>
        <v/>
      </c>
      <c r="C691" s="99"/>
      <c r="D691" s="100"/>
      <c r="E691" s="100"/>
      <c r="F691" s="57"/>
      <c r="G691" s="58">
        <f t="shared" si="73"/>
        <v>0</v>
      </c>
      <c r="H691" s="58"/>
      <c r="I691" s="57"/>
      <c r="J691" s="57"/>
      <c r="K691" s="57"/>
      <c r="L691" s="57"/>
      <c r="M691" s="58" t="str">
        <f t="shared" si="74"/>
        <v/>
      </c>
      <c r="N691" s="102"/>
    </row>
    <row r="692" spans="1:14">
      <c r="A692" s="97" t="str">
        <f t="shared" si="72"/>
        <v/>
      </c>
      <c r="B692" s="98" t="str">
        <f t="shared" si="71"/>
        <v/>
      </c>
      <c r="C692" s="99"/>
      <c r="D692" s="100"/>
      <c r="E692" s="100"/>
      <c r="F692" s="57"/>
      <c r="G692" s="58">
        <f t="shared" si="73"/>
        <v>0</v>
      </c>
      <c r="H692" s="58"/>
      <c r="I692" s="57"/>
      <c r="J692" s="57"/>
      <c r="K692" s="57"/>
      <c r="L692" s="57"/>
      <c r="M692" s="58" t="str">
        <f t="shared" si="74"/>
        <v/>
      </c>
      <c r="N692" s="102"/>
    </row>
    <row r="693" spans="1:14">
      <c r="A693" s="97" t="str">
        <f t="shared" si="72"/>
        <v/>
      </c>
      <c r="B693" s="98" t="str">
        <f t="shared" si="71"/>
        <v/>
      </c>
      <c r="C693" s="99"/>
      <c r="D693" s="100"/>
      <c r="E693" s="100"/>
      <c r="F693" s="57"/>
      <c r="G693" s="58">
        <f t="shared" si="73"/>
        <v>0</v>
      </c>
      <c r="H693" s="58"/>
      <c r="I693" s="57"/>
      <c r="J693" s="57"/>
      <c r="K693" s="57"/>
      <c r="L693" s="57"/>
      <c r="M693" s="58" t="str">
        <f t="shared" si="74"/>
        <v/>
      </c>
      <c r="N693" s="102"/>
    </row>
    <row r="694" spans="1:14">
      <c r="A694" s="97" t="str">
        <f t="shared" si="72"/>
        <v/>
      </c>
      <c r="B694" s="98" t="str">
        <f t="shared" si="71"/>
        <v/>
      </c>
      <c r="C694" s="99"/>
      <c r="D694" s="100"/>
      <c r="E694" s="100"/>
      <c r="F694" s="57"/>
      <c r="G694" s="58">
        <f t="shared" si="73"/>
        <v>0</v>
      </c>
      <c r="H694" s="58"/>
      <c r="I694" s="57"/>
      <c r="J694" s="57"/>
      <c r="K694" s="57"/>
      <c r="L694" s="57"/>
      <c r="M694" s="58" t="str">
        <f t="shared" si="74"/>
        <v/>
      </c>
      <c r="N694" s="102"/>
    </row>
    <row r="695" spans="1:14">
      <c r="A695" s="97" t="str">
        <f t="shared" si="72"/>
        <v/>
      </c>
      <c r="B695" s="98" t="str">
        <f t="shared" si="71"/>
        <v/>
      </c>
      <c r="C695" s="99"/>
      <c r="D695" s="100"/>
      <c r="E695" s="100"/>
      <c r="F695" s="57"/>
      <c r="G695" s="58">
        <f t="shared" si="73"/>
        <v>0</v>
      </c>
      <c r="H695" s="58"/>
      <c r="I695" s="57"/>
      <c r="J695" s="57"/>
      <c r="K695" s="57"/>
      <c r="L695" s="57"/>
      <c r="M695" s="58" t="str">
        <f t="shared" si="74"/>
        <v/>
      </c>
      <c r="N695" s="102"/>
    </row>
    <row r="696" spans="1:14">
      <c r="A696" s="97" t="str">
        <f t="shared" si="72"/>
        <v/>
      </c>
      <c r="B696" s="98" t="str">
        <f t="shared" si="71"/>
        <v/>
      </c>
      <c r="C696" s="99"/>
      <c r="D696" s="100"/>
      <c r="E696" s="100"/>
      <c r="F696" s="57"/>
      <c r="G696" s="58">
        <f t="shared" si="73"/>
        <v>0</v>
      </c>
      <c r="H696" s="58"/>
      <c r="I696" s="57"/>
      <c r="J696" s="57"/>
      <c r="K696" s="57"/>
      <c r="L696" s="57"/>
      <c r="M696" s="58" t="str">
        <f t="shared" si="74"/>
        <v/>
      </c>
      <c r="N696" s="102"/>
    </row>
    <row r="697" spans="1:14">
      <c r="A697" s="97" t="str">
        <f t="shared" si="72"/>
        <v/>
      </c>
      <c r="B697" s="98" t="str">
        <f t="shared" si="71"/>
        <v/>
      </c>
      <c r="C697" s="99"/>
      <c r="D697" s="100"/>
      <c r="E697" s="100"/>
      <c r="F697" s="57"/>
      <c r="G697" s="58">
        <f t="shared" si="73"/>
        <v>0</v>
      </c>
      <c r="H697" s="58"/>
      <c r="I697" s="57"/>
      <c r="J697" s="57"/>
      <c r="K697" s="57"/>
      <c r="L697" s="57"/>
      <c r="M697" s="58" t="str">
        <f t="shared" si="74"/>
        <v/>
      </c>
      <c r="N697" s="102"/>
    </row>
    <row r="698" spans="1:14">
      <c r="A698" s="97" t="str">
        <f t="shared" si="72"/>
        <v/>
      </c>
      <c r="B698" s="98" t="str">
        <f t="shared" si="71"/>
        <v/>
      </c>
      <c r="C698" s="99"/>
      <c r="D698" s="100"/>
      <c r="E698" s="100"/>
      <c r="F698" s="57"/>
      <c r="G698" s="58">
        <f t="shared" si="73"/>
        <v>0</v>
      </c>
      <c r="H698" s="58"/>
      <c r="I698" s="57"/>
      <c r="J698" s="57"/>
      <c r="K698" s="57"/>
      <c r="L698" s="57"/>
      <c r="M698" s="58" t="str">
        <f t="shared" si="74"/>
        <v/>
      </c>
      <c r="N698" s="102"/>
    </row>
    <row r="699" spans="1:14">
      <c r="A699" s="97" t="str">
        <f t="shared" si="72"/>
        <v/>
      </c>
      <c r="B699" s="98" t="str">
        <f t="shared" si="71"/>
        <v/>
      </c>
      <c r="C699" s="99"/>
      <c r="D699" s="100"/>
      <c r="E699" s="100"/>
      <c r="F699" s="57"/>
      <c r="G699" s="58">
        <f t="shared" si="73"/>
        <v>0</v>
      </c>
      <c r="H699" s="58"/>
      <c r="I699" s="57"/>
      <c r="J699" s="57"/>
      <c r="K699" s="57"/>
      <c r="L699" s="57"/>
      <c r="M699" s="58" t="str">
        <f t="shared" si="74"/>
        <v/>
      </c>
      <c r="N699" s="102"/>
    </row>
    <row r="700" spans="1:14">
      <c r="A700" s="97" t="str">
        <f t="shared" si="72"/>
        <v/>
      </c>
      <c r="B700" s="98" t="str">
        <f t="shared" si="71"/>
        <v/>
      </c>
      <c r="C700" s="99"/>
      <c r="D700" s="100"/>
      <c r="E700" s="100"/>
      <c r="F700" s="57"/>
      <c r="G700" s="58">
        <f t="shared" si="73"/>
        <v>0</v>
      </c>
      <c r="H700" s="58"/>
      <c r="I700" s="57"/>
      <c r="J700" s="57"/>
      <c r="K700" s="57"/>
      <c r="L700" s="57"/>
      <c r="M700" s="58" t="str">
        <f t="shared" si="74"/>
        <v/>
      </c>
      <c r="N700" s="102"/>
    </row>
    <row r="701" spans="1:14">
      <c r="A701" s="97" t="str">
        <f t="shared" si="72"/>
        <v/>
      </c>
      <c r="B701" s="98" t="str">
        <f t="shared" si="71"/>
        <v/>
      </c>
      <c r="C701" s="99"/>
      <c r="D701" s="100"/>
      <c r="E701" s="100"/>
      <c r="F701" s="57"/>
      <c r="G701" s="58">
        <f t="shared" si="73"/>
        <v>0</v>
      </c>
      <c r="H701" s="58"/>
      <c r="I701" s="57"/>
      <c r="J701" s="57"/>
      <c r="K701" s="57"/>
      <c r="L701" s="57"/>
      <c r="M701" s="58" t="str">
        <f t="shared" si="74"/>
        <v/>
      </c>
      <c r="N701" s="102"/>
    </row>
    <row r="702" spans="1:14">
      <c r="A702" s="97" t="str">
        <f t="shared" si="72"/>
        <v/>
      </c>
      <c r="B702" s="98" t="str">
        <f t="shared" si="71"/>
        <v/>
      </c>
      <c r="C702" s="99"/>
      <c r="D702" s="100"/>
      <c r="E702" s="100"/>
      <c r="F702" s="57"/>
      <c r="G702" s="58">
        <f t="shared" si="73"/>
        <v>0</v>
      </c>
      <c r="H702" s="58"/>
      <c r="I702" s="57"/>
      <c r="J702" s="57"/>
      <c r="K702" s="57"/>
      <c r="L702" s="57"/>
      <c r="M702" s="58" t="str">
        <f t="shared" si="74"/>
        <v/>
      </c>
      <c r="N702" s="102"/>
    </row>
    <row r="703" spans="1:14">
      <c r="A703" s="97" t="str">
        <f t="shared" si="72"/>
        <v/>
      </c>
      <c r="B703" s="98" t="str">
        <f t="shared" si="71"/>
        <v/>
      </c>
      <c r="C703" s="99"/>
      <c r="D703" s="100"/>
      <c r="E703" s="100"/>
      <c r="F703" s="57"/>
      <c r="G703" s="58">
        <f t="shared" si="73"/>
        <v>0</v>
      </c>
      <c r="H703" s="58"/>
      <c r="I703" s="57"/>
      <c r="J703" s="57"/>
      <c r="K703" s="57"/>
      <c r="L703" s="57"/>
      <c r="M703" s="58" t="str">
        <f t="shared" si="74"/>
        <v/>
      </c>
      <c r="N703" s="102"/>
    </row>
    <row r="704" spans="1:14">
      <c r="A704" s="97" t="str">
        <f t="shared" si="72"/>
        <v/>
      </c>
      <c r="B704" s="98" t="str">
        <f t="shared" si="71"/>
        <v/>
      </c>
      <c r="C704" s="99"/>
      <c r="D704" s="100"/>
      <c r="E704" s="100"/>
      <c r="F704" s="57"/>
      <c r="G704" s="58">
        <f t="shared" si="73"/>
        <v>0</v>
      </c>
      <c r="H704" s="58"/>
      <c r="I704" s="57"/>
      <c r="J704" s="57"/>
      <c r="K704" s="57"/>
      <c r="L704" s="57"/>
      <c r="M704" s="58" t="str">
        <f t="shared" si="74"/>
        <v/>
      </c>
      <c r="N704" s="102"/>
    </row>
    <row r="705" spans="1:14">
      <c r="A705" s="97" t="str">
        <f t="shared" si="72"/>
        <v/>
      </c>
      <c r="B705" s="98" t="str">
        <f t="shared" si="71"/>
        <v/>
      </c>
      <c r="C705" s="99"/>
      <c r="D705" s="100"/>
      <c r="E705" s="100"/>
      <c r="F705" s="57"/>
      <c r="G705" s="58">
        <f t="shared" si="73"/>
        <v>0</v>
      </c>
      <c r="H705" s="58"/>
      <c r="I705" s="57"/>
      <c r="J705" s="57"/>
      <c r="K705" s="57"/>
      <c r="L705" s="57"/>
      <c r="M705" s="58" t="str">
        <f t="shared" si="74"/>
        <v/>
      </c>
      <c r="N705" s="102"/>
    </row>
    <row r="706" spans="1:14">
      <c r="A706" s="97" t="str">
        <f t="shared" si="72"/>
        <v/>
      </c>
      <c r="B706" s="98" t="str">
        <f t="shared" si="71"/>
        <v/>
      </c>
      <c r="C706" s="99"/>
      <c r="D706" s="100"/>
      <c r="E706" s="100"/>
      <c r="F706" s="57"/>
      <c r="G706" s="58">
        <f t="shared" si="73"/>
        <v>0</v>
      </c>
      <c r="H706" s="58"/>
      <c r="I706" s="57"/>
      <c r="J706" s="57"/>
      <c r="K706" s="57"/>
      <c r="L706" s="57"/>
      <c r="M706" s="58" t="str">
        <f t="shared" si="74"/>
        <v/>
      </c>
      <c r="N706" s="102"/>
    </row>
    <row r="707" spans="1:14">
      <c r="A707" s="97" t="str">
        <f t="shared" si="72"/>
        <v/>
      </c>
      <c r="B707" s="98" t="str">
        <f t="shared" si="71"/>
        <v/>
      </c>
      <c r="C707" s="99"/>
      <c r="D707" s="100"/>
      <c r="E707" s="100"/>
      <c r="F707" s="57"/>
      <c r="G707" s="58">
        <f t="shared" si="73"/>
        <v>0</v>
      </c>
      <c r="H707" s="58"/>
      <c r="I707" s="57"/>
      <c r="J707" s="57"/>
      <c r="K707" s="57"/>
      <c r="L707" s="57"/>
      <c r="M707" s="58" t="str">
        <f t="shared" si="74"/>
        <v/>
      </c>
      <c r="N707" s="102"/>
    </row>
    <row r="708" spans="1:14">
      <c r="A708" s="97" t="str">
        <f t="shared" si="72"/>
        <v/>
      </c>
      <c r="B708" s="98" t="str">
        <f t="shared" si="71"/>
        <v/>
      </c>
      <c r="C708" s="99"/>
      <c r="D708" s="100"/>
      <c r="E708" s="100"/>
      <c r="F708" s="57"/>
      <c r="G708" s="58">
        <f t="shared" si="73"/>
        <v>0</v>
      </c>
      <c r="H708" s="58"/>
      <c r="I708" s="57"/>
      <c r="J708" s="57"/>
      <c r="K708" s="57"/>
      <c r="L708" s="57"/>
      <c r="M708" s="58" t="str">
        <f t="shared" si="74"/>
        <v/>
      </c>
      <c r="N708" s="102"/>
    </row>
    <row r="709" spans="1:14">
      <c r="A709" s="97" t="str">
        <f t="shared" si="72"/>
        <v/>
      </c>
      <c r="B709" s="98" t="str">
        <f t="shared" si="71"/>
        <v/>
      </c>
      <c r="C709" s="99"/>
      <c r="D709" s="100"/>
      <c r="E709" s="100"/>
      <c r="F709" s="57"/>
      <c r="G709" s="58">
        <f t="shared" si="73"/>
        <v>0</v>
      </c>
      <c r="H709" s="58"/>
      <c r="I709" s="57"/>
      <c r="J709" s="57"/>
      <c r="K709" s="57"/>
      <c r="L709" s="57"/>
      <c r="M709" s="58" t="str">
        <f t="shared" si="74"/>
        <v/>
      </c>
      <c r="N709" s="102"/>
    </row>
    <row r="710" spans="1:14">
      <c r="A710" s="97" t="str">
        <f t="shared" si="72"/>
        <v/>
      </c>
      <c r="B710" s="98" t="str">
        <f t="shared" si="71"/>
        <v/>
      </c>
      <c r="C710" s="99"/>
      <c r="D710" s="100"/>
      <c r="E710" s="100"/>
      <c r="F710" s="57"/>
      <c r="G710" s="58">
        <f t="shared" si="73"/>
        <v>0</v>
      </c>
      <c r="H710" s="58"/>
      <c r="I710" s="57"/>
      <c r="J710" s="57"/>
      <c r="K710" s="57"/>
      <c r="L710" s="57"/>
      <c r="M710" s="58" t="str">
        <f t="shared" si="74"/>
        <v/>
      </c>
      <c r="N710" s="102"/>
    </row>
    <row r="711" spans="1:14">
      <c r="A711" s="97" t="str">
        <f t="shared" si="72"/>
        <v/>
      </c>
      <c r="B711" s="98" t="str">
        <f t="shared" si="71"/>
        <v/>
      </c>
      <c r="C711" s="99"/>
      <c r="D711" s="100"/>
      <c r="E711" s="100"/>
      <c r="F711" s="57"/>
      <c r="G711" s="58">
        <f t="shared" si="73"/>
        <v>0</v>
      </c>
      <c r="H711" s="58"/>
      <c r="I711" s="57"/>
      <c r="J711" s="57"/>
      <c r="K711" s="57"/>
      <c r="L711" s="57"/>
      <c r="M711" s="58" t="str">
        <f t="shared" si="74"/>
        <v/>
      </c>
      <c r="N711" s="102"/>
    </row>
    <row r="712" spans="1:14">
      <c r="A712" s="97" t="str">
        <f t="shared" si="72"/>
        <v/>
      </c>
      <c r="B712" s="98" t="str">
        <f t="shared" si="71"/>
        <v/>
      </c>
      <c r="C712" s="99"/>
      <c r="D712" s="100"/>
      <c r="E712" s="100"/>
      <c r="F712" s="57"/>
      <c r="G712" s="58">
        <f t="shared" si="73"/>
        <v>0</v>
      </c>
      <c r="H712" s="58"/>
      <c r="I712" s="57"/>
      <c r="J712" s="57"/>
      <c r="K712" s="57"/>
      <c r="L712" s="57"/>
      <c r="M712" s="58" t="str">
        <f t="shared" si="74"/>
        <v/>
      </c>
      <c r="N712" s="102"/>
    </row>
    <row r="713" spans="1:14">
      <c r="A713" s="97" t="str">
        <f t="shared" si="72"/>
        <v/>
      </c>
      <c r="B713" s="98" t="str">
        <f t="shared" si="71"/>
        <v/>
      </c>
      <c r="C713" s="99"/>
      <c r="D713" s="100"/>
      <c r="E713" s="100"/>
      <c r="F713" s="57"/>
      <c r="G713" s="58">
        <f t="shared" si="73"/>
        <v>0</v>
      </c>
      <c r="H713" s="58"/>
      <c r="I713" s="57"/>
      <c r="J713" s="57"/>
      <c r="K713" s="57"/>
      <c r="L713" s="57"/>
      <c r="M713" s="58" t="str">
        <f t="shared" si="74"/>
        <v/>
      </c>
      <c r="N713" s="102"/>
    </row>
    <row r="714" spans="1:14">
      <c r="A714" s="97" t="str">
        <f t="shared" si="72"/>
        <v/>
      </c>
      <c r="B714" s="98" t="str">
        <f t="shared" si="71"/>
        <v/>
      </c>
      <c r="C714" s="99"/>
      <c r="D714" s="100"/>
      <c r="E714" s="100"/>
      <c r="F714" s="57"/>
      <c r="G714" s="58">
        <f t="shared" si="73"/>
        <v>0</v>
      </c>
      <c r="H714" s="58"/>
      <c r="I714" s="57"/>
      <c r="J714" s="57"/>
      <c r="K714" s="57"/>
      <c r="L714" s="57"/>
      <c r="M714" s="58" t="str">
        <f t="shared" si="74"/>
        <v/>
      </c>
      <c r="N714" s="102"/>
    </row>
    <row r="715" spans="1:14">
      <c r="A715" s="97" t="str">
        <f t="shared" si="72"/>
        <v/>
      </c>
      <c r="B715" s="98" t="str">
        <f t="shared" si="71"/>
        <v/>
      </c>
      <c r="C715" s="99"/>
      <c r="D715" s="100"/>
      <c r="E715" s="100"/>
      <c r="F715" s="57"/>
      <c r="G715" s="58">
        <f t="shared" si="73"/>
        <v>0</v>
      </c>
      <c r="H715" s="58"/>
      <c r="I715" s="57"/>
      <c r="J715" s="57"/>
      <c r="K715" s="57"/>
      <c r="L715" s="57"/>
      <c r="M715" s="58" t="str">
        <f t="shared" si="74"/>
        <v/>
      </c>
      <c r="N715" s="102"/>
    </row>
    <row r="716" spans="1:14">
      <c r="A716" s="97" t="str">
        <f t="shared" si="72"/>
        <v/>
      </c>
      <c r="B716" s="98" t="str">
        <f t="shared" si="71"/>
        <v/>
      </c>
      <c r="C716" s="99"/>
      <c r="D716" s="100"/>
      <c r="E716" s="100"/>
      <c r="F716" s="57"/>
      <c r="G716" s="58">
        <f t="shared" si="73"/>
        <v>0</v>
      </c>
      <c r="H716" s="58"/>
      <c r="I716" s="57"/>
      <c r="J716" s="57"/>
      <c r="K716" s="57"/>
      <c r="L716" s="57"/>
      <c r="M716" s="58" t="str">
        <f t="shared" si="74"/>
        <v/>
      </c>
      <c r="N716" s="102"/>
    </row>
    <row r="717" spans="1:14">
      <c r="A717" s="97" t="str">
        <f t="shared" si="72"/>
        <v/>
      </c>
      <c r="B717" s="98" t="str">
        <f t="shared" si="71"/>
        <v/>
      </c>
      <c r="C717" s="99"/>
      <c r="D717" s="100"/>
      <c r="E717" s="100"/>
      <c r="F717" s="57"/>
      <c r="G717" s="58">
        <f t="shared" si="73"/>
        <v>0</v>
      </c>
      <c r="H717" s="58"/>
      <c r="I717" s="57"/>
      <c r="J717" s="57"/>
      <c r="K717" s="57"/>
      <c r="L717" s="57"/>
      <c r="M717" s="58" t="str">
        <f t="shared" si="74"/>
        <v/>
      </c>
      <c r="N717" s="102"/>
    </row>
    <row r="718" spans="1:14">
      <c r="A718" s="97" t="str">
        <f t="shared" si="72"/>
        <v/>
      </c>
      <c r="B718" s="98" t="str">
        <f t="shared" si="71"/>
        <v/>
      </c>
      <c r="C718" s="99"/>
      <c r="D718" s="100"/>
      <c r="E718" s="100"/>
      <c r="F718" s="57"/>
      <c r="G718" s="58">
        <f t="shared" si="73"/>
        <v>0</v>
      </c>
      <c r="H718" s="58"/>
      <c r="I718" s="57"/>
      <c r="J718" s="57"/>
      <c r="K718" s="57"/>
      <c r="L718" s="57"/>
      <c r="M718" s="58" t="str">
        <f t="shared" si="74"/>
        <v/>
      </c>
      <c r="N718" s="102"/>
    </row>
    <row r="719" spans="1:14">
      <c r="A719" s="97" t="str">
        <f t="shared" si="72"/>
        <v/>
      </c>
      <c r="B719" s="98" t="str">
        <f t="shared" si="71"/>
        <v/>
      </c>
      <c r="C719" s="99"/>
      <c r="D719" s="100"/>
      <c r="E719" s="100"/>
      <c r="F719" s="57"/>
      <c r="G719" s="58">
        <f t="shared" si="73"/>
        <v>0</v>
      </c>
      <c r="H719" s="58"/>
      <c r="I719" s="57"/>
      <c r="J719" s="57"/>
      <c r="K719" s="57"/>
      <c r="L719" s="57"/>
      <c r="M719" s="58" t="str">
        <f t="shared" si="74"/>
        <v/>
      </c>
      <c r="N719" s="102"/>
    </row>
    <row r="720" spans="1:14">
      <c r="A720" s="97" t="str">
        <f t="shared" si="72"/>
        <v/>
      </c>
      <c r="B720" s="98" t="str">
        <f t="shared" si="71"/>
        <v/>
      </c>
      <c r="C720" s="99"/>
      <c r="D720" s="100"/>
      <c r="E720" s="100"/>
      <c r="F720" s="57"/>
      <c r="G720" s="58">
        <f t="shared" si="73"/>
        <v>0</v>
      </c>
      <c r="H720" s="58"/>
      <c r="I720" s="57"/>
      <c r="J720" s="57"/>
      <c r="K720" s="57"/>
      <c r="L720" s="57"/>
      <c r="M720" s="58" t="str">
        <f t="shared" si="74"/>
        <v/>
      </c>
      <c r="N720" s="102"/>
    </row>
    <row r="721" spans="1:14">
      <c r="A721" s="97" t="str">
        <f t="shared" si="72"/>
        <v/>
      </c>
      <c r="B721" s="98" t="str">
        <f t="shared" si="71"/>
        <v/>
      </c>
      <c r="C721" s="99"/>
      <c r="D721" s="100"/>
      <c r="E721" s="100"/>
      <c r="F721" s="57"/>
      <c r="G721" s="58">
        <f t="shared" si="73"/>
        <v>0</v>
      </c>
      <c r="H721" s="58"/>
      <c r="I721" s="57"/>
      <c r="J721" s="57"/>
      <c r="K721" s="57"/>
      <c r="L721" s="57"/>
      <c r="M721" s="58" t="str">
        <f t="shared" si="74"/>
        <v/>
      </c>
      <c r="N721" s="102"/>
    </row>
    <row r="722" spans="1:14">
      <c r="A722" s="97" t="str">
        <f t="shared" si="72"/>
        <v/>
      </c>
      <c r="B722" s="98" t="str">
        <f t="shared" si="71"/>
        <v/>
      </c>
      <c r="C722" s="99"/>
      <c r="D722" s="100"/>
      <c r="E722" s="100"/>
      <c r="F722" s="57"/>
      <c r="G722" s="58">
        <f t="shared" si="73"/>
        <v>0</v>
      </c>
      <c r="H722" s="58"/>
      <c r="I722" s="57"/>
      <c r="J722" s="57"/>
      <c r="K722" s="57"/>
      <c r="L722" s="57"/>
      <c r="M722" s="58" t="str">
        <f t="shared" si="74"/>
        <v/>
      </c>
      <c r="N722" s="102"/>
    </row>
    <row r="723" spans="1:14">
      <c r="A723" s="97" t="str">
        <f t="shared" si="72"/>
        <v/>
      </c>
      <c r="B723" s="98" t="str">
        <f t="shared" si="71"/>
        <v/>
      </c>
      <c r="C723" s="99"/>
      <c r="D723" s="100"/>
      <c r="E723" s="100"/>
      <c r="F723" s="57"/>
      <c r="G723" s="58">
        <f t="shared" si="73"/>
        <v>0</v>
      </c>
      <c r="H723" s="58"/>
      <c r="I723" s="57"/>
      <c r="J723" s="57"/>
      <c r="K723" s="57"/>
      <c r="L723" s="57"/>
      <c r="M723" s="58" t="str">
        <f t="shared" si="74"/>
        <v/>
      </c>
      <c r="N723" s="102"/>
    </row>
    <row r="724" spans="1:14">
      <c r="A724" s="97" t="str">
        <f t="shared" si="72"/>
        <v/>
      </c>
      <c r="B724" s="98" t="str">
        <f t="shared" si="71"/>
        <v/>
      </c>
      <c r="C724" s="99"/>
      <c r="D724" s="100"/>
      <c r="E724" s="100"/>
      <c r="F724" s="57"/>
      <c r="G724" s="58">
        <f t="shared" si="73"/>
        <v>0</v>
      </c>
      <c r="H724" s="58"/>
      <c r="I724" s="57"/>
      <c r="J724" s="57"/>
      <c r="K724" s="57"/>
      <c r="L724" s="57"/>
      <c r="M724" s="58" t="str">
        <f t="shared" si="74"/>
        <v/>
      </c>
      <c r="N724" s="102"/>
    </row>
    <row r="725" spans="1:14">
      <c r="A725" s="97" t="str">
        <f t="shared" si="72"/>
        <v/>
      </c>
      <c r="B725" s="98" t="str">
        <f t="shared" si="71"/>
        <v/>
      </c>
      <c r="C725" s="99"/>
      <c r="D725" s="100"/>
      <c r="E725" s="100"/>
      <c r="F725" s="57"/>
      <c r="G725" s="58">
        <f t="shared" si="73"/>
        <v>0</v>
      </c>
      <c r="H725" s="58"/>
      <c r="I725" s="57"/>
      <c r="J725" s="57"/>
      <c r="K725" s="57"/>
      <c r="L725" s="57"/>
      <c r="M725" s="58" t="str">
        <f t="shared" si="74"/>
        <v/>
      </c>
      <c r="N725" s="102"/>
    </row>
    <row r="726" spans="1:14">
      <c r="A726" s="97" t="str">
        <f t="shared" si="72"/>
        <v/>
      </c>
      <c r="B726" s="98" t="str">
        <f t="shared" si="71"/>
        <v/>
      </c>
      <c r="C726" s="99"/>
      <c r="D726" s="100"/>
      <c r="E726" s="100"/>
      <c r="F726" s="57"/>
      <c r="G726" s="58">
        <f t="shared" si="73"/>
        <v>0</v>
      </c>
      <c r="H726" s="58"/>
      <c r="I726" s="57"/>
      <c r="J726" s="57"/>
      <c r="K726" s="57"/>
      <c r="L726" s="57"/>
      <c r="M726" s="58" t="str">
        <f t="shared" si="74"/>
        <v/>
      </c>
      <c r="N726" s="102"/>
    </row>
    <row r="727" spans="1:14">
      <c r="A727" s="97" t="str">
        <f t="shared" si="72"/>
        <v/>
      </c>
      <c r="B727" s="98" t="str">
        <f t="shared" si="71"/>
        <v/>
      </c>
      <c r="C727" s="99"/>
      <c r="D727" s="100"/>
      <c r="E727" s="100"/>
      <c r="F727" s="57"/>
      <c r="G727" s="58">
        <f t="shared" si="73"/>
        <v>0</v>
      </c>
      <c r="H727" s="58"/>
      <c r="I727" s="57"/>
      <c r="J727" s="57"/>
      <c r="K727" s="57"/>
      <c r="L727" s="57"/>
      <c r="M727" s="58" t="str">
        <f t="shared" si="74"/>
        <v/>
      </c>
      <c r="N727" s="102"/>
    </row>
    <row r="728" spans="1:14">
      <c r="A728" s="97" t="str">
        <f t="shared" si="72"/>
        <v/>
      </c>
      <c r="B728" s="98" t="str">
        <f t="shared" si="71"/>
        <v/>
      </c>
      <c r="C728" s="99"/>
      <c r="D728" s="100"/>
      <c r="E728" s="100"/>
      <c r="F728" s="57"/>
      <c r="G728" s="58">
        <f t="shared" si="73"/>
        <v>0</v>
      </c>
      <c r="H728" s="58"/>
      <c r="I728" s="57"/>
      <c r="J728" s="57"/>
      <c r="K728" s="57"/>
      <c r="L728" s="57"/>
      <c r="M728" s="58" t="str">
        <f t="shared" si="74"/>
        <v/>
      </c>
      <c r="N728" s="102"/>
    </row>
    <row r="729" spans="1:14">
      <c r="A729" s="97" t="str">
        <f t="shared" si="72"/>
        <v/>
      </c>
      <c r="B729" s="98" t="str">
        <f t="shared" si="71"/>
        <v/>
      </c>
      <c r="C729" s="99"/>
      <c r="D729" s="100"/>
      <c r="E729" s="100"/>
      <c r="F729" s="57"/>
      <c r="G729" s="58">
        <f t="shared" si="73"/>
        <v>0</v>
      </c>
      <c r="H729" s="58"/>
      <c r="I729" s="57"/>
      <c r="J729" s="57"/>
      <c r="K729" s="57"/>
      <c r="L729" s="57"/>
      <c r="M729" s="58" t="str">
        <f t="shared" si="74"/>
        <v/>
      </c>
      <c r="N729" s="102"/>
    </row>
    <row r="730" spans="1:14">
      <c r="A730" s="97" t="str">
        <f t="shared" si="72"/>
        <v/>
      </c>
      <c r="B730" s="98" t="str">
        <f t="shared" si="71"/>
        <v/>
      </c>
      <c r="C730" s="99"/>
      <c r="D730" s="100"/>
      <c r="E730" s="100"/>
      <c r="F730" s="57"/>
      <c r="G730" s="58">
        <f t="shared" si="73"/>
        <v>0</v>
      </c>
      <c r="H730" s="58"/>
      <c r="I730" s="57"/>
      <c r="J730" s="57"/>
      <c r="K730" s="57"/>
      <c r="L730" s="57"/>
      <c r="M730" s="58" t="str">
        <f t="shared" si="74"/>
        <v/>
      </c>
      <c r="N730" s="102"/>
    </row>
    <row r="731" spans="1:14">
      <c r="A731" s="97" t="str">
        <f t="shared" si="72"/>
        <v/>
      </c>
      <c r="B731" s="98" t="str">
        <f t="shared" si="71"/>
        <v/>
      </c>
      <c r="C731" s="99"/>
      <c r="D731" s="100"/>
      <c r="E731" s="100"/>
      <c r="F731" s="57"/>
      <c r="G731" s="58">
        <f t="shared" si="73"/>
        <v>0</v>
      </c>
      <c r="H731" s="58"/>
      <c r="I731" s="57"/>
      <c r="J731" s="57"/>
      <c r="K731" s="57"/>
      <c r="L731" s="57"/>
      <c r="M731" s="58" t="str">
        <f t="shared" si="74"/>
        <v/>
      </c>
      <c r="N731" s="102"/>
    </row>
    <row r="732" spans="1:14">
      <c r="A732" s="97" t="str">
        <f t="shared" si="72"/>
        <v/>
      </c>
      <c r="B732" s="98" t="str">
        <f t="shared" si="71"/>
        <v/>
      </c>
      <c r="C732" s="99"/>
      <c r="D732" s="100"/>
      <c r="E732" s="100"/>
      <c r="F732" s="57"/>
      <c r="G732" s="58">
        <f t="shared" si="73"/>
        <v>0</v>
      </c>
      <c r="H732" s="58"/>
      <c r="I732" s="57"/>
      <c r="J732" s="57"/>
      <c r="K732" s="57"/>
      <c r="L732" s="57"/>
      <c r="M732" s="58" t="str">
        <f t="shared" si="74"/>
        <v/>
      </c>
      <c r="N732" s="102"/>
    </row>
    <row r="733" spans="1:14">
      <c r="A733" s="97" t="str">
        <f t="shared" si="72"/>
        <v/>
      </c>
      <c r="B733" s="98" t="str">
        <f t="shared" si="71"/>
        <v/>
      </c>
      <c r="C733" s="99"/>
      <c r="D733" s="100"/>
      <c r="E733" s="100"/>
      <c r="F733" s="57"/>
      <c r="G733" s="58">
        <f t="shared" si="73"/>
        <v>0</v>
      </c>
      <c r="H733" s="58"/>
      <c r="I733" s="57"/>
      <c r="J733" s="57"/>
      <c r="K733" s="57"/>
      <c r="L733" s="57"/>
      <c r="M733" s="58" t="str">
        <f t="shared" si="74"/>
        <v/>
      </c>
      <c r="N733" s="102"/>
    </row>
    <row r="734" spans="1:14">
      <c r="A734" s="97" t="str">
        <f t="shared" si="72"/>
        <v/>
      </c>
      <c r="B734" s="98" t="str">
        <f t="shared" si="71"/>
        <v/>
      </c>
      <c r="C734" s="99"/>
      <c r="D734" s="100"/>
      <c r="E734" s="100"/>
      <c r="F734" s="57"/>
      <c r="G734" s="58">
        <f t="shared" si="73"/>
        <v>0</v>
      </c>
      <c r="H734" s="58"/>
      <c r="I734" s="57"/>
      <c r="J734" s="57"/>
      <c r="K734" s="57"/>
      <c r="L734" s="57"/>
      <c r="M734" s="58" t="str">
        <f t="shared" si="74"/>
        <v/>
      </c>
      <c r="N734" s="102"/>
    </row>
    <row r="735" spans="1:14">
      <c r="A735" s="97" t="str">
        <f t="shared" si="72"/>
        <v/>
      </c>
      <c r="B735" s="98" t="str">
        <f t="shared" si="71"/>
        <v/>
      </c>
      <c r="C735" s="99"/>
      <c r="D735" s="100"/>
      <c r="E735" s="100"/>
      <c r="F735" s="57"/>
      <c r="G735" s="58">
        <f t="shared" si="73"/>
        <v>0</v>
      </c>
      <c r="H735" s="58"/>
      <c r="I735" s="57"/>
      <c r="J735" s="57"/>
      <c r="K735" s="57"/>
      <c r="L735" s="57"/>
      <c r="M735" s="58" t="str">
        <f t="shared" si="74"/>
        <v/>
      </c>
      <c r="N735" s="102"/>
    </row>
    <row r="736" spans="1:14">
      <c r="A736" s="97" t="str">
        <f t="shared" si="72"/>
        <v/>
      </c>
      <c r="B736" s="98" t="str">
        <f t="shared" si="71"/>
        <v/>
      </c>
      <c r="C736" s="99"/>
      <c r="D736" s="100"/>
      <c r="E736" s="100"/>
      <c r="F736" s="57"/>
      <c r="G736" s="58">
        <f t="shared" si="73"/>
        <v>0</v>
      </c>
      <c r="H736" s="58"/>
      <c r="I736" s="57"/>
      <c r="J736" s="57"/>
      <c r="K736" s="57"/>
      <c r="L736" s="57"/>
      <c r="M736" s="58" t="str">
        <f t="shared" si="74"/>
        <v/>
      </c>
      <c r="N736" s="102"/>
    </row>
    <row r="737" spans="1:14">
      <c r="A737" s="97" t="str">
        <f t="shared" si="72"/>
        <v/>
      </c>
      <c r="B737" s="98" t="str">
        <f t="shared" si="71"/>
        <v/>
      </c>
      <c r="C737" s="99"/>
      <c r="D737" s="100"/>
      <c r="E737" s="100"/>
      <c r="F737" s="57"/>
      <c r="G737" s="58">
        <f t="shared" si="73"/>
        <v>0</v>
      </c>
      <c r="H737" s="58"/>
      <c r="I737" s="57"/>
      <c r="J737" s="57"/>
      <c r="K737" s="57"/>
      <c r="L737" s="57"/>
      <c r="M737" s="58" t="str">
        <f t="shared" si="74"/>
        <v/>
      </c>
      <c r="N737" s="102"/>
    </row>
    <row r="738" spans="1:14">
      <c r="A738" s="97" t="str">
        <f t="shared" si="72"/>
        <v/>
      </c>
      <c r="B738" s="98" t="str">
        <f t="shared" si="71"/>
        <v/>
      </c>
      <c r="C738" s="99"/>
      <c r="D738" s="100"/>
      <c r="E738" s="100"/>
      <c r="F738" s="57"/>
      <c r="G738" s="58">
        <f t="shared" si="73"/>
        <v>0</v>
      </c>
      <c r="H738" s="58"/>
      <c r="I738" s="57"/>
      <c r="J738" s="57"/>
      <c r="K738" s="57"/>
      <c r="L738" s="57"/>
      <c r="M738" s="58" t="str">
        <f t="shared" si="74"/>
        <v/>
      </c>
      <c r="N738" s="102"/>
    </row>
    <row r="739" spans="1:14">
      <c r="A739" s="97" t="str">
        <f t="shared" si="72"/>
        <v/>
      </c>
      <c r="B739" s="98" t="str">
        <f t="shared" si="71"/>
        <v/>
      </c>
      <c r="C739" s="99"/>
      <c r="D739" s="100"/>
      <c r="E739" s="100"/>
      <c r="F739" s="57"/>
      <c r="G739" s="58">
        <f t="shared" si="73"/>
        <v>0</v>
      </c>
      <c r="H739" s="58"/>
      <c r="I739" s="57"/>
      <c r="J739" s="57"/>
      <c r="K739" s="57"/>
      <c r="L739" s="57"/>
      <c r="M739" s="58" t="str">
        <f t="shared" si="74"/>
        <v/>
      </c>
      <c r="N739" s="102"/>
    </row>
    <row r="740" spans="1:14">
      <c r="A740" s="97" t="str">
        <f t="shared" si="72"/>
        <v/>
      </c>
      <c r="B740" s="98" t="str">
        <f t="shared" si="71"/>
        <v/>
      </c>
      <c r="C740" s="99"/>
      <c r="D740" s="100"/>
      <c r="E740" s="100"/>
      <c r="F740" s="57"/>
      <c r="G740" s="58">
        <f t="shared" si="73"/>
        <v>0</v>
      </c>
      <c r="H740" s="58"/>
      <c r="I740" s="57"/>
      <c r="J740" s="57"/>
      <c r="K740" s="57"/>
      <c r="L740" s="57"/>
      <c r="M740" s="58" t="str">
        <f t="shared" si="74"/>
        <v/>
      </c>
      <c r="N740" s="102"/>
    </row>
    <row r="741" spans="1:14">
      <c r="A741" s="97" t="str">
        <f t="shared" si="72"/>
        <v/>
      </c>
      <c r="B741" s="98" t="str">
        <f t="shared" si="71"/>
        <v/>
      </c>
      <c r="C741" s="99"/>
      <c r="D741" s="100"/>
      <c r="E741" s="100"/>
      <c r="F741" s="57"/>
      <c r="G741" s="58">
        <f t="shared" si="73"/>
        <v>0</v>
      </c>
      <c r="H741" s="58"/>
      <c r="I741" s="57"/>
      <c r="J741" s="57"/>
      <c r="K741" s="57"/>
      <c r="L741" s="57"/>
      <c r="M741" s="58" t="str">
        <f t="shared" si="74"/>
        <v/>
      </c>
      <c r="N741" s="102"/>
    </row>
    <row r="742" spans="1:14">
      <c r="A742" s="97" t="str">
        <f t="shared" si="72"/>
        <v/>
      </c>
      <c r="B742" s="98" t="str">
        <f t="shared" si="71"/>
        <v/>
      </c>
      <c r="C742" s="99"/>
      <c r="D742" s="100"/>
      <c r="E742" s="100"/>
      <c r="F742" s="57"/>
      <c r="G742" s="58">
        <f t="shared" si="73"/>
        <v>0</v>
      </c>
      <c r="H742" s="58"/>
      <c r="I742" s="57"/>
      <c r="J742" s="57"/>
      <c r="K742" s="57"/>
      <c r="L742" s="57"/>
      <c r="M742" s="58" t="str">
        <f t="shared" si="74"/>
        <v/>
      </c>
      <c r="N742" s="102"/>
    </row>
    <row r="743" spans="1:14">
      <c r="A743" s="97" t="str">
        <f t="shared" si="72"/>
        <v/>
      </c>
      <c r="B743" s="98" t="str">
        <f t="shared" si="71"/>
        <v/>
      </c>
      <c r="C743" s="99"/>
      <c r="D743" s="100"/>
      <c r="E743" s="100"/>
      <c r="F743" s="57"/>
      <c r="G743" s="58">
        <f t="shared" si="73"/>
        <v>0</v>
      </c>
      <c r="H743" s="58"/>
      <c r="I743" s="57"/>
      <c r="J743" s="57"/>
      <c r="K743" s="57"/>
      <c r="L743" s="57"/>
      <c r="M743" s="58" t="str">
        <f t="shared" si="74"/>
        <v/>
      </c>
      <c r="N743" s="102"/>
    </row>
    <row r="744" spans="1:14">
      <c r="A744" s="97" t="str">
        <f t="shared" si="72"/>
        <v/>
      </c>
      <c r="B744" s="98" t="str">
        <f t="shared" si="71"/>
        <v/>
      </c>
      <c r="C744" s="99"/>
      <c r="D744" s="100"/>
      <c r="E744" s="100"/>
      <c r="F744" s="57"/>
      <c r="G744" s="58">
        <f t="shared" si="73"/>
        <v>0</v>
      </c>
      <c r="H744" s="58"/>
      <c r="I744" s="57"/>
      <c r="J744" s="57"/>
      <c r="K744" s="57"/>
      <c r="L744" s="57"/>
      <c r="M744" s="58" t="str">
        <f t="shared" si="74"/>
        <v/>
      </c>
      <c r="N744" s="102"/>
    </row>
    <row r="745" spans="1:14">
      <c r="A745" s="97" t="str">
        <f t="shared" si="72"/>
        <v/>
      </c>
      <c r="B745" s="98" t="str">
        <f t="shared" si="71"/>
        <v/>
      </c>
      <c r="C745" s="99"/>
      <c r="D745" s="100"/>
      <c r="E745" s="100"/>
      <c r="F745" s="57"/>
      <c r="G745" s="58">
        <f t="shared" si="73"/>
        <v>0</v>
      </c>
      <c r="H745" s="58"/>
      <c r="I745" s="57"/>
      <c r="J745" s="57"/>
      <c r="K745" s="57"/>
      <c r="L745" s="57"/>
      <c r="M745" s="58" t="str">
        <f t="shared" si="74"/>
        <v/>
      </c>
      <c r="N745" s="102"/>
    </row>
    <row r="746" spans="1:14">
      <c r="A746" s="97" t="str">
        <f t="shared" si="72"/>
        <v/>
      </c>
      <c r="B746" s="98" t="str">
        <f t="shared" si="71"/>
        <v/>
      </c>
      <c r="C746" s="99"/>
      <c r="D746" s="100"/>
      <c r="E746" s="100"/>
      <c r="F746" s="57"/>
      <c r="G746" s="58">
        <f t="shared" si="73"/>
        <v>0</v>
      </c>
      <c r="H746" s="58"/>
      <c r="I746" s="57"/>
      <c r="J746" s="57"/>
      <c r="K746" s="57"/>
      <c r="L746" s="57"/>
      <c r="M746" s="58" t="str">
        <f t="shared" si="74"/>
        <v/>
      </c>
      <c r="N746" s="102"/>
    </row>
    <row r="747" spans="1:14">
      <c r="A747" s="97" t="str">
        <f t="shared" si="72"/>
        <v/>
      </c>
      <c r="B747" s="98" t="str">
        <f t="shared" si="71"/>
        <v/>
      </c>
      <c r="C747" s="99"/>
      <c r="D747" s="100"/>
      <c r="E747" s="100"/>
      <c r="F747" s="57"/>
      <c r="G747" s="58">
        <f t="shared" si="73"/>
        <v>0</v>
      </c>
      <c r="H747" s="58"/>
      <c r="I747" s="57"/>
      <c r="J747" s="57"/>
      <c r="K747" s="57"/>
      <c r="L747" s="57"/>
      <c r="M747" s="58" t="str">
        <f t="shared" si="74"/>
        <v/>
      </c>
      <c r="N747" s="102"/>
    </row>
    <row r="748" spans="1:14">
      <c r="A748" s="97" t="str">
        <f t="shared" si="72"/>
        <v/>
      </c>
      <c r="B748" s="98" t="str">
        <f t="shared" ref="B748:B811" si="75">IF(C748="","",MONTH(C748)&amp;"月")</f>
        <v/>
      </c>
      <c r="C748" s="99"/>
      <c r="D748" s="100"/>
      <c r="E748" s="100"/>
      <c r="F748" s="57"/>
      <c r="G748" s="58">
        <f t="shared" si="73"/>
        <v>0</v>
      </c>
      <c r="H748" s="58"/>
      <c r="I748" s="57"/>
      <c r="J748" s="57"/>
      <c r="K748" s="57"/>
      <c r="L748" s="57"/>
      <c r="M748" s="58" t="str">
        <f t="shared" si="74"/>
        <v/>
      </c>
      <c r="N748" s="102"/>
    </row>
    <row r="749" spans="1:14">
      <c r="A749" s="97" t="str">
        <f t="shared" ref="A749:A812" si="76">IF(C749="","",ROW()-42)</f>
        <v/>
      </c>
      <c r="B749" s="98" t="str">
        <f t="shared" si="75"/>
        <v/>
      </c>
      <c r="C749" s="99"/>
      <c r="D749" s="100"/>
      <c r="E749" s="100"/>
      <c r="F749" s="57"/>
      <c r="G749" s="58">
        <f t="shared" ref="G749:G812" si="77">IF(F749="",0,F749*$K$41)</f>
        <v>0</v>
      </c>
      <c r="H749" s="58"/>
      <c r="I749" s="57"/>
      <c r="J749" s="57"/>
      <c r="K749" s="57"/>
      <c r="L749" s="57"/>
      <c r="M749" s="58" t="str">
        <f t="shared" ref="M749:M812" si="78">IF(C749="","",ROUND(M748+G749-I749-J749-K749-L749-H749,2))</f>
        <v/>
      </c>
      <c r="N749" s="102"/>
    </row>
    <row r="750" spans="1:14">
      <c r="A750" s="97" t="str">
        <f t="shared" si="76"/>
        <v/>
      </c>
      <c r="B750" s="98" t="str">
        <f t="shared" si="75"/>
        <v/>
      </c>
      <c r="C750" s="99"/>
      <c r="D750" s="100"/>
      <c r="E750" s="100"/>
      <c r="F750" s="57"/>
      <c r="G750" s="58">
        <f t="shared" si="77"/>
        <v>0</v>
      </c>
      <c r="H750" s="58"/>
      <c r="I750" s="57"/>
      <c r="J750" s="57"/>
      <c r="K750" s="57"/>
      <c r="L750" s="57"/>
      <c r="M750" s="58" t="str">
        <f t="shared" si="78"/>
        <v/>
      </c>
      <c r="N750" s="102"/>
    </row>
    <row r="751" spans="1:14">
      <c r="A751" s="97" t="str">
        <f t="shared" si="76"/>
        <v/>
      </c>
      <c r="B751" s="98" t="str">
        <f t="shared" si="75"/>
        <v/>
      </c>
      <c r="C751" s="99"/>
      <c r="D751" s="100"/>
      <c r="E751" s="100"/>
      <c r="F751" s="57"/>
      <c r="G751" s="58">
        <f t="shared" si="77"/>
        <v>0</v>
      </c>
      <c r="H751" s="58"/>
      <c r="I751" s="57"/>
      <c r="J751" s="57"/>
      <c r="K751" s="57"/>
      <c r="L751" s="57"/>
      <c r="M751" s="58" t="str">
        <f t="shared" si="78"/>
        <v/>
      </c>
      <c r="N751" s="102"/>
    </row>
    <row r="752" spans="1:14">
      <c r="A752" s="97" t="str">
        <f t="shared" si="76"/>
        <v/>
      </c>
      <c r="B752" s="98" t="str">
        <f t="shared" si="75"/>
        <v/>
      </c>
      <c r="C752" s="99"/>
      <c r="D752" s="100"/>
      <c r="E752" s="100"/>
      <c r="F752" s="57"/>
      <c r="G752" s="58">
        <f t="shared" si="77"/>
        <v>0</v>
      </c>
      <c r="H752" s="58"/>
      <c r="I752" s="57"/>
      <c r="J752" s="57"/>
      <c r="K752" s="57"/>
      <c r="L752" s="57"/>
      <c r="M752" s="58" t="str">
        <f t="shared" si="78"/>
        <v/>
      </c>
      <c r="N752" s="102"/>
    </row>
    <row r="753" spans="1:14">
      <c r="A753" s="97" t="str">
        <f t="shared" si="76"/>
        <v/>
      </c>
      <c r="B753" s="98" t="str">
        <f t="shared" si="75"/>
        <v/>
      </c>
      <c r="C753" s="99"/>
      <c r="D753" s="100"/>
      <c r="E753" s="100"/>
      <c r="F753" s="57"/>
      <c r="G753" s="58">
        <f t="shared" si="77"/>
        <v>0</v>
      </c>
      <c r="H753" s="58"/>
      <c r="I753" s="57"/>
      <c r="J753" s="57"/>
      <c r="K753" s="57"/>
      <c r="L753" s="57"/>
      <c r="M753" s="58" t="str">
        <f t="shared" si="78"/>
        <v/>
      </c>
      <c r="N753" s="102"/>
    </row>
    <row r="754" spans="1:14">
      <c r="A754" s="97" t="str">
        <f t="shared" si="76"/>
        <v/>
      </c>
      <c r="B754" s="98" t="str">
        <f t="shared" si="75"/>
        <v/>
      </c>
      <c r="C754" s="99"/>
      <c r="D754" s="100"/>
      <c r="E754" s="100"/>
      <c r="F754" s="57"/>
      <c r="G754" s="58">
        <f t="shared" si="77"/>
        <v>0</v>
      </c>
      <c r="H754" s="58"/>
      <c r="I754" s="57"/>
      <c r="J754" s="57"/>
      <c r="K754" s="57"/>
      <c r="L754" s="57"/>
      <c r="M754" s="58" t="str">
        <f t="shared" si="78"/>
        <v/>
      </c>
      <c r="N754" s="102"/>
    </row>
    <row r="755" spans="1:14">
      <c r="A755" s="97" t="str">
        <f t="shared" si="76"/>
        <v/>
      </c>
      <c r="B755" s="98" t="str">
        <f t="shared" si="75"/>
        <v/>
      </c>
      <c r="C755" s="99"/>
      <c r="D755" s="100"/>
      <c r="E755" s="100"/>
      <c r="F755" s="57"/>
      <c r="G755" s="58">
        <f t="shared" si="77"/>
        <v>0</v>
      </c>
      <c r="H755" s="58"/>
      <c r="I755" s="57"/>
      <c r="J755" s="57"/>
      <c r="K755" s="57"/>
      <c r="L755" s="57"/>
      <c r="M755" s="58" t="str">
        <f t="shared" si="78"/>
        <v/>
      </c>
      <c r="N755" s="102"/>
    </row>
    <row r="756" spans="1:14">
      <c r="A756" s="97" t="str">
        <f t="shared" si="76"/>
        <v/>
      </c>
      <c r="B756" s="98" t="str">
        <f t="shared" si="75"/>
        <v/>
      </c>
      <c r="C756" s="99"/>
      <c r="D756" s="100"/>
      <c r="E756" s="100"/>
      <c r="F756" s="57"/>
      <c r="G756" s="58">
        <f t="shared" si="77"/>
        <v>0</v>
      </c>
      <c r="H756" s="58"/>
      <c r="I756" s="57"/>
      <c r="J756" s="57"/>
      <c r="K756" s="57"/>
      <c r="L756" s="57"/>
      <c r="M756" s="58" t="str">
        <f t="shared" si="78"/>
        <v/>
      </c>
      <c r="N756" s="102"/>
    </row>
    <row r="757" spans="1:14">
      <c r="A757" s="97" t="str">
        <f t="shared" si="76"/>
        <v/>
      </c>
      <c r="B757" s="98" t="str">
        <f t="shared" si="75"/>
        <v/>
      </c>
      <c r="C757" s="99"/>
      <c r="D757" s="100"/>
      <c r="E757" s="100"/>
      <c r="F757" s="57"/>
      <c r="G757" s="58">
        <f t="shared" si="77"/>
        <v>0</v>
      </c>
      <c r="H757" s="58"/>
      <c r="I757" s="57"/>
      <c r="J757" s="57"/>
      <c r="K757" s="57"/>
      <c r="L757" s="57"/>
      <c r="M757" s="58" t="str">
        <f t="shared" si="78"/>
        <v/>
      </c>
      <c r="N757" s="102"/>
    </row>
    <row r="758" spans="1:14">
      <c r="A758" s="97" t="str">
        <f t="shared" si="76"/>
        <v/>
      </c>
      <c r="B758" s="98" t="str">
        <f t="shared" si="75"/>
        <v/>
      </c>
      <c r="C758" s="99"/>
      <c r="D758" s="100"/>
      <c r="E758" s="100"/>
      <c r="F758" s="57"/>
      <c r="G758" s="58">
        <f t="shared" si="77"/>
        <v>0</v>
      </c>
      <c r="H758" s="58"/>
      <c r="I758" s="57"/>
      <c r="J758" s="57"/>
      <c r="K758" s="57"/>
      <c r="L758" s="57"/>
      <c r="M758" s="58" t="str">
        <f t="shared" si="78"/>
        <v/>
      </c>
      <c r="N758" s="102"/>
    </row>
    <row r="759" spans="1:14">
      <c r="A759" s="97" t="str">
        <f t="shared" si="76"/>
        <v/>
      </c>
      <c r="B759" s="98" t="str">
        <f t="shared" si="75"/>
        <v/>
      </c>
      <c r="C759" s="99"/>
      <c r="D759" s="100"/>
      <c r="E759" s="100"/>
      <c r="F759" s="57"/>
      <c r="G759" s="58">
        <f t="shared" si="77"/>
        <v>0</v>
      </c>
      <c r="H759" s="58"/>
      <c r="I759" s="57"/>
      <c r="J759" s="57"/>
      <c r="K759" s="57"/>
      <c r="L759" s="57"/>
      <c r="M759" s="58" t="str">
        <f t="shared" si="78"/>
        <v/>
      </c>
      <c r="N759" s="102"/>
    </row>
    <row r="760" spans="1:14">
      <c r="A760" s="97" t="str">
        <f t="shared" si="76"/>
        <v/>
      </c>
      <c r="B760" s="98" t="str">
        <f t="shared" si="75"/>
        <v/>
      </c>
      <c r="C760" s="99"/>
      <c r="D760" s="100"/>
      <c r="E760" s="100"/>
      <c r="F760" s="57"/>
      <c r="G760" s="58">
        <f t="shared" si="77"/>
        <v>0</v>
      </c>
      <c r="H760" s="58"/>
      <c r="I760" s="57"/>
      <c r="J760" s="57"/>
      <c r="K760" s="57"/>
      <c r="L760" s="57"/>
      <c r="M760" s="58" t="str">
        <f t="shared" si="78"/>
        <v/>
      </c>
      <c r="N760" s="102"/>
    </row>
    <row r="761" spans="1:14">
      <c r="A761" s="97" t="str">
        <f t="shared" si="76"/>
        <v/>
      </c>
      <c r="B761" s="98" t="str">
        <f t="shared" si="75"/>
        <v/>
      </c>
      <c r="C761" s="99"/>
      <c r="D761" s="100"/>
      <c r="E761" s="100"/>
      <c r="F761" s="57"/>
      <c r="G761" s="58">
        <f t="shared" si="77"/>
        <v>0</v>
      </c>
      <c r="H761" s="58"/>
      <c r="I761" s="57"/>
      <c r="J761" s="57"/>
      <c r="K761" s="57"/>
      <c r="L761" s="57"/>
      <c r="M761" s="58" t="str">
        <f t="shared" si="78"/>
        <v/>
      </c>
      <c r="N761" s="102"/>
    </row>
    <row r="762" spans="1:14">
      <c r="A762" s="97" t="str">
        <f t="shared" si="76"/>
        <v/>
      </c>
      <c r="B762" s="98" t="str">
        <f t="shared" si="75"/>
        <v/>
      </c>
      <c r="C762" s="99"/>
      <c r="D762" s="100"/>
      <c r="E762" s="100"/>
      <c r="F762" s="57"/>
      <c r="G762" s="58">
        <f t="shared" si="77"/>
        <v>0</v>
      </c>
      <c r="H762" s="58"/>
      <c r="I762" s="57"/>
      <c r="J762" s="57"/>
      <c r="K762" s="57"/>
      <c r="L762" s="57"/>
      <c r="M762" s="58" t="str">
        <f t="shared" si="78"/>
        <v/>
      </c>
      <c r="N762" s="102"/>
    </row>
    <row r="763" spans="1:14">
      <c r="A763" s="97" t="str">
        <f t="shared" si="76"/>
        <v/>
      </c>
      <c r="B763" s="98" t="str">
        <f t="shared" si="75"/>
        <v/>
      </c>
      <c r="C763" s="99"/>
      <c r="D763" s="100"/>
      <c r="E763" s="100"/>
      <c r="F763" s="57"/>
      <c r="G763" s="58">
        <f t="shared" si="77"/>
        <v>0</v>
      </c>
      <c r="H763" s="58"/>
      <c r="I763" s="57"/>
      <c r="J763" s="57"/>
      <c r="K763" s="57"/>
      <c r="L763" s="57"/>
      <c r="M763" s="58" t="str">
        <f t="shared" si="78"/>
        <v/>
      </c>
      <c r="N763" s="102"/>
    </row>
    <row r="764" spans="1:14">
      <c r="A764" s="97" t="str">
        <f t="shared" si="76"/>
        <v/>
      </c>
      <c r="B764" s="98" t="str">
        <f t="shared" si="75"/>
        <v/>
      </c>
      <c r="C764" s="99"/>
      <c r="D764" s="100"/>
      <c r="E764" s="100"/>
      <c r="F764" s="57"/>
      <c r="G764" s="58">
        <f t="shared" si="77"/>
        <v>0</v>
      </c>
      <c r="H764" s="58"/>
      <c r="I764" s="57"/>
      <c r="J764" s="57"/>
      <c r="K764" s="57"/>
      <c r="L764" s="57"/>
      <c r="M764" s="58" t="str">
        <f t="shared" si="78"/>
        <v/>
      </c>
      <c r="N764" s="102"/>
    </row>
    <row r="765" spans="1:14">
      <c r="A765" s="97" t="str">
        <f t="shared" si="76"/>
        <v/>
      </c>
      <c r="B765" s="98" t="str">
        <f t="shared" si="75"/>
        <v/>
      </c>
      <c r="C765" s="99"/>
      <c r="D765" s="100"/>
      <c r="E765" s="100"/>
      <c r="F765" s="57"/>
      <c r="G765" s="58">
        <f t="shared" si="77"/>
        <v>0</v>
      </c>
      <c r="H765" s="58"/>
      <c r="I765" s="57"/>
      <c r="J765" s="57"/>
      <c r="K765" s="57"/>
      <c r="L765" s="57"/>
      <c r="M765" s="58" t="str">
        <f t="shared" si="78"/>
        <v/>
      </c>
      <c r="N765" s="102"/>
    </row>
    <row r="766" spans="1:14">
      <c r="A766" s="97" t="str">
        <f t="shared" si="76"/>
        <v/>
      </c>
      <c r="B766" s="98" t="str">
        <f t="shared" si="75"/>
        <v/>
      </c>
      <c r="C766" s="99"/>
      <c r="D766" s="100"/>
      <c r="E766" s="100"/>
      <c r="F766" s="57"/>
      <c r="G766" s="58">
        <f t="shared" si="77"/>
        <v>0</v>
      </c>
      <c r="H766" s="58"/>
      <c r="I766" s="57"/>
      <c r="J766" s="57"/>
      <c r="K766" s="57"/>
      <c r="L766" s="57"/>
      <c r="M766" s="58" t="str">
        <f t="shared" si="78"/>
        <v/>
      </c>
      <c r="N766" s="102"/>
    </row>
    <row r="767" spans="1:14">
      <c r="A767" s="97" t="str">
        <f t="shared" si="76"/>
        <v/>
      </c>
      <c r="B767" s="98" t="str">
        <f t="shared" si="75"/>
        <v/>
      </c>
      <c r="C767" s="99"/>
      <c r="D767" s="100"/>
      <c r="E767" s="100"/>
      <c r="F767" s="57"/>
      <c r="G767" s="58">
        <f t="shared" si="77"/>
        <v>0</v>
      </c>
      <c r="H767" s="58"/>
      <c r="I767" s="57"/>
      <c r="J767" s="57"/>
      <c r="K767" s="57"/>
      <c r="L767" s="57"/>
      <c r="M767" s="58" t="str">
        <f t="shared" si="78"/>
        <v/>
      </c>
      <c r="N767" s="102"/>
    </row>
    <row r="768" spans="1:14">
      <c r="A768" s="97" t="str">
        <f t="shared" si="76"/>
        <v/>
      </c>
      <c r="B768" s="98" t="str">
        <f t="shared" si="75"/>
        <v/>
      </c>
      <c r="C768" s="99"/>
      <c r="D768" s="100"/>
      <c r="E768" s="100"/>
      <c r="F768" s="57"/>
      <c r="G768" s="58">
        <f t="shared" si="77"/>
        <v>0</v>
      </c>
      <c r="H768" s="58"/>
      <c r="I768" s="57"/>
      <c r="J768" s="57"/>
      <c r="K768" s="57"/>
      <c r="L768" s="57"/>
      <c r="M768" s="58" t="str">
        <f t="shared" si="78"/>
        <v/>
      </c>
      <c r="N768" s="102"/>
    </row>
    <row r="769" spans="1:14">
      <c r="A769" s="97" t="str">
        <f t="shared" si="76"/>
        <v/>
      </c>
      <c r="B769" s="98" t="str">
        <f t="shared" si="75"/>
        <v/>
      </c>
      <c r="C769" s="99"/>
      <c r="D769" s="100"/>
      <c r="E769" s="100"/>
      <c r="F769" s="57"/>
      <c r="G769" s="58">
        <f t="shared" si="77"/>
        <v>0</v>
      </c>
      <c r="H769" s="58"/>
      <c r="I769" s="57"/>
      <c r="J769" s="57"/>
      <c r="K769" s="57"/>
      <c r="L769" s="57"/>
      <c r="M769" s="58" t="str">
        <f t="shared" si="78"/>
        <v/>
      </c>
      <c r="N769" s="102"/>
    </row>
    <row r="770" spans="1:14">
      <c r="A770" s="97" t="str">
        <f t="shared" si="76"/>
        <v/>
      </c>
      <c r="B770" s="98" t="str">
        <f t="shared" si="75"/>
        <v/>
      </c>
      <c r="C770" s="99"/>
      <c r="D770" s="100"/>
      <c r="E770" s="100"/>
      <c r="F770" s="57"/>
      <c r="G770" s="58">
        <f t="shared" si="77"/>
        <v>0</v>
      </c>
      <c r="H770" s="58"/>
      <c r="I770" s="57"/>
      <c r="J770" s="57"/>
      <c r="K770" s="57"/>
      <c r="L770" s="57"/>
      <c r="M770" s="58" t="str">
        <f t="shared" si="78"/>
        <v/>
      </c>
      <c r="N770" s="102"/>
    </row>
    <row r="771" spans="1:14">
      <c r="A771" s="97" t="str">
        <f t="shared" si="76"/>
        <v/>
      </c>
      <c r="B771" s="98" t="str">
        <f t="shared" si="75"/>
        <v/>
      </c>
      <c r="C771" s="99"/>
      <c r="D771" s="100"/>
      <c r="E771" s="100"/>
      <c r="F771" s="57"/>
      <c r="G771" s="58">
        <f t="shared" si="77"/>
        <v>0</v>
      </c>
      <c r="H771" s="58"/>
      <c r="I771" s="57"/>
      <c r="J771" s="57"/>
      <c r="K771" s="57"/>
      <c r="L771" s="57"/>
      <c r="M771" s="58" t="str">
        <f t="shared" si="78"/>
        <v/>
      </c>
      <c r="N771" s="102"/>
    </row>
    <row r="772" spans="1:14">
      <c r="A772" s="97" t="str">
        <f t="shared" si="76"/>
        <v/>
      </c>
      <c r="B772" s="98" t="str">
        <f t="shared" si="75"/>
        <v/>
      </c>
      <c r="C772" s="99"/>
      <c r="D772" s="100"/>
      <c r="E772" s="100"/>
      <c r="F772" s="57"/>
      <c r="G772" s="58">
        <f t="shared" si="77"/>
        <v>0</v>
      </c>
      <c r="H772" s="58"/>
      <c r="I772" s="57"/>
      <c r="J772" s="57"/>
      <c r="K772" s="57"/>
      <c r="L772" s="57"/>
      <c r="M772" s="58" t="str">
        <f t="shared" si="78"/>
        <v/>
      </c>
      <c r="N772" s="102"/>
    </row>
    <row r="773" spans="1:14">
      <c r="A773" s="97" t="str">
        <f t="shared" si="76"/>
        <v/>
      </c>
      <c r="B773" s="98" t="str">
        <f t="shared" si="75"/>
        <v/>
      </c>
      <c r="C773" s="99"/>
      <c r="D773" s="100"/>
      <c r="E773" s="100"/>
      <c r="F773" s="57"/>
      <c r="G773" s="58">
        <f t="shared" si="77"/>
        <v>0</v>
      </c>
      <c r="H773" s="58"/>
      <c r="I773" s="57"/>
      <c r="J773" s="57"/>
      <c r="K773" s="57"/>
      <c r="L773" s="57"/>
      <c r="M773" s="58" t="str">
        <f t="shared" si="78"/>
        <v/>
      </c>
      <c r="N773" s="102"/>
    </row>
    <row r="774" spans="1:14">
      <c r="A774" s="97" t="str">
        <f t="shared" si="76"/>
        <v/>
      </c>
      <c r="B774" s="98" t="str">
        <f t="shared" si="75"/>
        <v/>
      </c>
      <c r="C774" s="99"/>
      <c r="D774" s="100"/>
      <c r="E774" s="100"/>
      <c r="F774" s="57"/>
      <c r="G774" s="58">
        <f t="shared" si="77"/>
        <v>0</v>
      </c>
      <c r="H774" s="58"/>
      <c r="I774" s="57"/>
      <c r="J774" s="57"/>
      <c r="K774" s="57"/>
      <c r="L774" s="57"/>
      <c r="M774" s="58" t="str">
        <f t="shared" si="78"/>
        <v/>
      </c>
      <c r="N774" s="102"/>
    </row>
    <row r="775" spans="1:14">
      <c r="A775" s="97" t="str">
        <f t="shared" si="76"/>
        <v/>
      </c>
      <c r="B775" s="98" t="str">
        <f t="shared" si="75"/>
        <v/>
      </c>
      <c r="C775" s="99"/>
      <c r="D775" s="100"/>
      <c r="E775" s="100"/>
      <c r="F775" s="57"/>
      <c r="G775" s="58">
        <f t="shared" si="77"/>
        <v>0</v>
      </c>
      <c r="H775" s="58"/>
      <c r="I775" s="57"/>
      <c r="J775" s="57"/>
      <c r="K775" s="57"/>
      <c r="L775" s="57"/>
      <c r="M775" s="58" t="str">
        <f t="shared" si="78"/>
        <v/>
      </c>
      <c r="N775" s="102"/>
    </row>
    <row r="776" spans="1:14">
      <c r="A776" s="97" t="str">
        <f t="shared" si="76"/>
        <v/>
      </c>
      <c r="B776" s="98" t="str">
        <f t="shared" si="75"/>
        <v/>
      </c>
      <c r="C776" s="99"/>
      <c r="D776" s="100"/>
      <c r="E776" s="100"/>
      <c r="F776" s="57"/>
      <c r="G776" s="58">
        <f t="shared" si="77"/>
        <v>0</v>
      </c>
      <c r="H776" s="58"/>
      <c r="I776" s="57"/>
      <c r="J776" s="57"/>
      <c r="K776" s="57"/>
      <c r="L776" s="57"/>
      <c r="M776" s="58" t="str">
        <f t="shared" si="78"/>
        <v/>
      </c>
      <c r="N776" s="102"/>
    </row>
    <row r="777" spans="1:14">
      <c r="A777" s="97" t="str">
        <f t="shared" si="76"/>
        <v/>
      </c>
      <c r="B777" s="98" t="str">
        <f t="shared" si="75"/>
        <v/>
      </c>
      <c r="C777" s="99"/>
      <c r="D777" s="100"/>
      <c r="E777" s="100"/>
      <c r="F777" s="57"/>
      <c r="G777" s="58">
        <f t="shared" si="77"/>
        <v>0</v>
      </c>
      <c r="H777" s="58"/>
      <c r="I777" s="57"/>
      <c r="J777" s="57"/>
      <c r="K777" s="57"/>
      <c r="L777" s="57"/>
      <c r="M777" s="58" t="str">
        <f t="shared" si="78"/>
        <v/>
      </c>
      <c r="N777" s="102"/>
    </row>
    <row r="778" spans="1:14">
      <c r="A778" s="97" t="str">
        <f t="shared" si="76"/>
        <v/>
      </c>
      <c r="B778" s="98" t="str">
        <f t="shared" si="75"/>
        <v/>
      </c>
      <c r="C778" s="99"/>
      <c r="D778" s="100"/>
      <c r="E778" s="100"/>
      <c r="F778" s="57"/>
      <c r="G778" s="58">
        <f t="shared" si="77"/>
        <v>0</v>
      </c>
      <c r="H778" s="58"/>
      <c r="I778" s="57"/>
      <c r="J778" s="57"/>
      <c r="K778" s="57"/>
      <c r="L778" s="57"/>
      <c r="M778" s="58" t="str">
        <f t="shared" si="78"/>
        <v/>
      </c>
      <c r="N778" s="102"/>
    </row>
    <row r="779" spans="1:14">
      <c r="A779" s="97" t="str">
        <f t="shared" si="76"/>
        <v/>
      </c>
      <c r="B779" s="98" t="str">
        <f t="shared" si="75"/>
        <v/>
      </c>
      <c r="C779" s="99"/>
      <c r="D779" s="100"/>
      <c r="E779" s="100"/>
      <c r="F779" s="57"/>
      <c r="G779" s="58">
        <f t="shared" si="77"/>
        <v>0</v>
      </c>
      <c r="H779" s="58"/>
      <c r="I779" s="57"/>
      <c r="J779" s="57"/>
      <c r="K779" s="57"/>
      <c r="L779" s="57"/>
      <c r="M779" s="58" t="str">
        <f t="shared" si="78"/>
        <v/>
      </c>
      <c r="N779" s="102"/>
    </row>
    <row r="780" spans="1:14">
      <c r="A780" s="97" t="str">
        <f t="shared" si="76"/>
        <v/>
      </c>
      <c r="B780" s="98" t="str">
        <f t="shared" si="75"/>
        <v/>
      </c>
      <c r="C780" s="99"/>
      <c r="D780" s="100"/>
      <c r="E780" s="100"/>
      <c r="F780" s="57"/>
      <c r="G780" s="58">
        <f t="shared" si="77"/>
        <v>0</v>
      </c>
      <c r="H780" s="58"/>
      <c r="I780" s="57"/>
      <c r="J780" s="57"/>
      <c r="K780" s="57"/>
      <c r="L780" s="57"/>
      <c r="M780" s="58" t="str">
        <f t="shared" si="78"/>
        <v/>
      </c>
      <c r="N780" s="102"/>
    </row>
    <row r="781" spans="1:14">
      <c r="A781" s="97" t="str">
        <f t="shared" si="76"/>
        <v/>
      </c>
      <c r="B781" s="98" t="str">
        <f t="shared" si="75"/>
        <v/>
      </c>
      <c r="C781" s="99"/>
      <c r="D781" s="100"/>
      <c r="E781" s="100"/>
      <c r="F781" s="57"/>
      <c r="G781" s="58">
        <f t="shared" si="77"/>
        <v>0</v>
      </c>
      <c r="H781" s="58"/>
      <c r="I781" s="57"/>
      <c r="J781" s="57"/>
      <c r="K781" s="57"/>
      <c r="L781" s="57"/>
      <c r="M781" s="58" t="str">
        <f t="shared" si="78"/>
        <v/>
      </c>
      <c r="N781" s="102"/>
    </row>
    <row r="782" spans="1:14">
      <c r="A782" s="97" t="str">
        <f t="shared" si="76"/>
        <v/>
      </c>
      <c r="B782" s="98" t="str">
        <f t="shared" si="75"/>
        <v/>
      </c>
      <c r="C782" s="99"/>
      <c r="D782" s="100"/>
      <c r="E782" s="100"/>
      <c r="F782" s="57"/>
      <c r="G782" s="58">
        <f t="shared" si="77"/>
        <v>0</v>
      </c>
      <c r="H782" s="58"/>
      <c r="I782" s="57"/>
      <c r="J782" s="57"/>
      <c r="K782" s="57"/>
      <c r="L782" s="57"/>
      <c r="M782" s="58" t="str">
        <f t="shared" si="78"/>
        <v/>
      </c>
      <c r="N782" s="102"/>
    </row>
    <row r="783" spans="1:14">
      <c r="A783" s="97" t="str">
        <f t="shared" si="76"/>
        <v/>
      </c>
      <c r="B783" s="98" t="str">
        <f t="shared" si="75"/>
        <v/>
      </c>
      <c r="C783" s="99"/>
      <c r="D783" s="100"/>
      <c r="E783" s="100"/>
      <c r="F783" s="57"/>
      <c r="G783" s="58">
        <f t="shared" si="77"/>
        <v>0</v>
      </c>
      <c r="H783" s="58"/>
      <c r="I783" s="57"/>
      <c r="J783" s="57"/>
      <c r="K783" s="57"/>
      <c r="L783" s="57"/>
      <c r="M783" s="58" t="str">
        <f t="shared" si="78"/>
        <v/>
      </c>
      <c r="N783" s="102"/>
    </row>
    <row r="784" spans="1:14">
      <c r="A784" s="97" t="str">
        <f t="shared" si="76"/>
        <v/>
      </c>
      <c r="B784" s="98" t="str">
        <f t="shared" si="75"/>
        <v/>
      </c>
      <c r="C784" s="99"/>
      <c r="D784" s="100"/>
      <c r="E784" s="100"/>
      <c r="F784" s="57"/>
      <c r="G784" s="58">
        <f t="shared" si="77"/>
        <v>0</v>
      </c>
      <c r="H784" s="58"/>
      <c r="I784" s="57"/>
      <c r="J784" s="57"/>
      <c r="K784" s="57"/>
      <c r="L784" s="57"/>
      <c r="M784" s="58" t="str">
        <f t="shared" si="78"/>
        <v/>
      </c>
      <c r="N784" s="102"/>
    </row>
    <row r="785" spans="1:14">
      <c r="A785" s="97" t="str">
        <f t="shared" si="76"/>
        <v/>
      </c>
      <c r="B785" s="98" t="str">
        <f t="shared" si="75"/>
        <v/>
      </c>
      <c r="C785" s="99"/>
      <c r="D785" s="100"/>
      <c r="E785" s="100"/>
      <c r="F785" s="57"/>
      <c r="G785" s="58">
        <f t="shared" si="77"/>
        <v>0</v>
      </c>
      <c r="H785" s="58"/>
      <c r="I785" s="57"/>
      <c r="J785" s="57"/>
      <c r="K785" s="57"/>
      <c r="L785" s="57"/>
      <c r="M785" s="58" t="str">
        <f t="shared" si="78"/>
        <v/>
      </c>
      <c r="N785" s="102"/>
    </row>
    <row r="786" spans="1:14">
      <c r="A786" s="97" t="str">
        <f t="shared" si="76"/>
        <v/>
      </c>
      <c r="B786" s="98" t="str">
        <f t="shared" si="75"/>
        <v/>
      </c>
      <c r="C786" s="99"/>
      <c r="D786" s="100"/>
      <c r="E786" s="100"/>
      <c r="F786" s="57"/>
      <c r="G786" s="58">
        <f t="shared" si="77"/>
        <v>0</v>
      </c>
      <c r="H786" s="58"/>
      <c r="I786" s="57"/>
      <c r="J786" s="57"/>
      <c r="K786" s="57"/>
      <c r="L786" s="57"/>
      <c r="M786" s="58" t="str">
        <f t="shared" si="78"/>
        <v/>
      </c>
      <c r="N786" s="102"/>
    </row>
    <row r="787" spans="1:14">
      <c r="A787" s="97" t="str">
        <f t="shared" si="76"/>
        <v/>
      </c>
      <c r="B787" s="98" t="str">
        <f t="shared" si="75"/>
        <v/>
      </c>
      <c r="C787" s="99"/>
      <c r="D787" s="100"/>
      <c r="E787" s="100"/>
      <c r="F787" s="57"/>
      <c r="G787" s="58">
        <f t="shared" si="77"/>
        <v>0</v>
      </c>
      <c r="H787" s="58"/>
      <c r="I787" s="57"/>
      <c r="J787" s="57"/>
      <c r="K787" s="57"/>
      <c r="L787" s="57"/>
      <c r="M787" s="58" t="str">
        <f t="shared" si="78"/>
        <v/>
      </c>
      <c r="N787" s="102"/>
    </row>
    <row r="788" spans="1:14">
      <c r="A788" s="97" t="str">
        <f t="shared" si="76"/>
        <v/>
      </c>
      <c r="B788" s="98" t="str">
        <f t="shared" si="75"/>
        <v/>
      </c>
      <c r="C788" s="99"/>
      <c r="D788" s="100"/>
      <c r="E788" s="100"/>
      <c r="F788" s="57"/>
      <c r="G788" s="58">
        <f t="shared" si="77"/>
        <v>0</v>
      </c>
      <c r="H788" s="58"/>
      <c r="I788" s="57"/>
      <c r="J788" s="57"/>
      <c r="K788" s="57"/>
      <c r="L788" s="57"/>
      <c r="M788" s="58" t="str">
        <f t="shared" si="78"/>
        <v/>
      </c>
      <c r="N788" s="102"/>
    </row>
    <row r="789" spans="1:14">
      <c r="A789" s="97" t="str">
        <f t="shared" si="76"/>
        <v/>
      </c>
      <c r="B789" s="98" t="str">
        <f t="shared" si="75"/>
        <v/>
      </c>
      <c r="C789" s="99"/>
      <c r="D789" s="100"/>
      <c r="E789" s="100"/>
      <c r="F789" s="57"/>
      <c r="G789" s="58">
        <f t="shared" si="77"/>
        <v>0</v>
      </c>
      <c r="H789" s="58"/>
      <c r="I789" s="57"/>
      <c r="J789" s="57"/>
      <c r="K789" s="57"/>
      <c r="L789" s="57"/>
      <c r="M789" s="58" t="str">
        <f t="shared" si="78"/>
        <v/>
      </c>
      <c r="N789" s="102"/>
    </row>
    <row r="790" spans="1:14">
      <c r="A790" s="97" t="str">
        <f t="shared" si="76"/>
        <v/>
      </c>
      <c r="B790" s="98" t="str">
        <f t="shared" si="75"/>
        <v/>
      </c>
      <c r="C790" s="99"/>
      <c r="D790" s="100"/>
      <c r="E790" s="100"/>
      <c r="F790" s="57"/>
      <c r="G790" s="58">
        <f t="shared" si="77"/>
        <v>0</v>
      </c>
      <c r="H790" s="58"/>
      <c r="I790" s="57"/>
      <c r="J790" s="57"/>
      <c r="K790" s="57"/>
      <c r="L790" s="57"/>
      <c r="M790" s="58" t="str">
        <f t="shared" si="78"/>
        <v/>
      </c>
      <c r="N790" s="102"/>
    </row>
    <row r="791" spans="1:14">
      <c r="A791" s="97" t="str">
        <f t="shared" si="76"/>
        <v/>
      </c>
      <c r="B791" s="98" t="str">
        <f t="shared" si="75"/>
        <v/>
      </c>
      <c r="C791" s="99"/>
      <c r="D791" s="100"/>
      <c r="E791" s="100"/>
      <c r="F791" s="57"/>
      <c r="G791" s="58">
        <f t="shared" si="77"/>
        <v>0</v>
      </c>
      <c r="H791" s="58"/>
      <c r="I791" s="57"/>
      <c r="J791" s="57"/>
      <c r="K791" s="57"/>
      <c r="L791" s="57"/>
      <c r="M791" s="58" t="str">
        <f t="shared" si="78"/>
        <v/>
      </c>
      <c r="N791" s="102"/>
    </row>
    <row r="792" spans="1:14">
      <c r="A792" s="97" t="str">
        <f t="shared" si="76"/>
        <v/>
      </c>
      <c r="B792" s="98" t="str">
        <f t="shared" si="75"/>
        <v/>
      </c>
      <c r="C792" s="99"/>
      <c r="D792" s="100"/>
      <c r="E792" s="100"/>
      <c r="F792" s="57"/>
      <c r="G792" s="58">
        <f t="shared" si="77"/>
        <v>0</v>
      </c>
      <c r="H792" s="58"/>
      <c r="I792" s="57"/>
      <c r="J792" s="57"/>
      <c r="K792" s="57"/>
      <c r="L792" s="57"/>
      <c r="M792" s="58" t="str">
        <f t="shared" si="78"/>
        <v/>
      </c>
      <c r="N792" s="102"/>
    </row>
    <row r="793" spans="1:14">
      <c r="A793" s="97" t="str">
        <f t="shared" si="76"/>
        <v/>
      </c>
      <c r="B793" s="98" t="str">
        <f t="shared" si="75"/>
        <v/>
      </c>
      <c r="C793" s="99"/>
      <c r="D793" s="100"/>
      <c r="E793" s="100"/>
      <c r="F793" s="57"/>
      <c r="G793" s="58">
        <f t="shared" si="77"/>
        <v>0</v>
      </c>
      <c r="H793" s="58"/>
      <c r="I793" s="57"/>
      <c r="J793" s="57"/>
      <c r="K793" s="57"/>
      <c r="L793" s="57"/>
      <c r="M793" s="58" t="str">
        <f t="shared" si="78"/>
        <v/>
      </c>
      <c r="N793" s="102"/>
    </row>
    <row r="794" spans="1:14">
      <c r="A794" s="97" t="str">
        <f t="shared" si="76"/>
        <v/>
      </c>
      <c r="B794" s="98" t="str">
        <f t="shared" si="75"/>
        <v/>
      </c>
      <c r="C794" s="99"/>
      <c r="D794" s="100"/>
      <c r="E794" s="100"/>
      <c r="F794" s="57"/>
      <c r="G794" s="58">
        <f t="shared" si="77"/>
        <v>0</v>
      </c>
      <c r="H794" s="58"/>
      <c r="I794" s="57"/>
      <c r="J794" s="57"/>
      <c r="K794" s="57"/>
      <c r="L794" s="57"/>
      <c r="M794" s="58" t="str">
        <f t="shared" si="78"/>
        <v/>
      </c>
      <c r="N794" s="102"/>
    </row>
    <row r="795" spans="1:14">
      <c r="A795" s="97" t="str">
        <f t="shared" si="76"/>
        <v/>
      </c>
      <c r="B795" s="98" t="str">
        <f t="shared" si="75"/>
        <v/>
      </c>
      <c r="C795" s="99"/>
      <c r="D795" s="100"/>
      <c r="E795" s="100"/>
      <c r="F795" s="57"/>
      <c r="G795" s="58">
        <f t="shared" si="77"/>
        <v>0</v>
      </c>
      <c r="H795" s="58"/>
      <c r="I795" s="57"/>
      <c r="J795" s="57"/>
      <c r="K795" s="57"/>
      <c r="L795" s="57"/>
      <c r="M795" s="58" t="str">
        <f t="shared" si="78"/>
        <v/>
      </c>
      <c r="N795" s="102"/>
    </row>
    <row r="796" spans="1:14">
      <c r="A796" s="97" t="str">
        <f t="shared" si="76"/>
        <v/>
      </c>
      <c r="B796" s="98" t="str">
        <f t="shared" si="75"/>
        <v/>
      </c>
      <c r="C796" s="99"/>
      <c r="D796" s="100"/>
      <c r="E796" s="100"/>
      <c r="F796" s="57"/>
      <c r="G796" s="58">
        <f t="shared" si="77"/>
        <v>0</v>
      </c>
      <c r="H796" s="58"/>
      <c r="I796" s="57"/>
      <c r="J796" s="57"/>
      <c r="K796" s="57"/>
      <c r="L796" s="57"/>
      <c r="M796" s="58" t="str">
        <f t="shared" si="78"/>
        <v/>
      </c>
      <c r="N796" s="102"/>
    </row>
    <row r="797" spans="1:14">
      <c r="A797" s="97" t="str">
        <f t="shared" si="76"/>
        <v/>
      </c>
      <c r="B797" s="98" t="str">
        <f t="shared" si="75"/>
        <v/>
      </c>
      <c r="C797" s="99"/>
      <c r="D797" s="100"/>
      <c r="E797" s="100"/>
      <c r="F797" s="57"/>
      <c r="G797" s="58">
        <f t="shared" si="77"/>
        <v>0</v>
      </c>
      <c r="H797" s="58"/>
      <c r="I797" s="57"/>
      <c r="J797" s="57"/>
      <c r="K797" s="57"/>
      <c r="L797" s="57"/>
      <c r="M797" s="58" t="str">
        <f t="shared" si="78"/>
        <v/>
      </c>
      <c r="N797" s="102"/>
    </row>
    <row r="798" spans="1:14">
      <c r="A798" s="97" t="str">
        <f t="shared" si="76"/>
        <v/>
      </c>
      <c r="B798" s="98" t="str">
        <f t="shared" si="75"/>
        <v/>
      </c>
      <c r="C798" s="99"/>
      <c r="D798" s="100"/>
      <c r="E798" s="100"/>
      <c r="F798" s="57"/>
      <c r="G798" s="58">
        <f t="shared" si="77"/>
        <v>0</v>
      </c>
      <c r="H798" s="58"/>
      <c r="I798" s="57"/>
      <c r="J798" s="57"/>
      <c r="K798" s="57"/>
      <c r="L798" s="57"/>
      <c r="M798" s="58" t="str">
        <f t="shared" si="78"/>
        <v/>
      </c>
      <c r="N798" s="102"/>
    </row>
    <row r="799" spans="1:14">
      <c r="A799" s="97" t="str">
        <f t="shared" si="76"/>
        <v/>
      </c>
      <c r="B799" s="98" t="str">
        <f t="shared" si="75"/>
        <v/>
      </c>
      <c r="C799" s="99"/>
      <c r="D799" s="100"/>
      <c r="E799" s="100"/>
      <c r="F799" s="57"/>
      <c r="G799" s="58">
        <f t="shared" si="77"/>
        <v>0</v>
      </c>
      <c r="H799" s="58"/>
      <c r="I799" s="57"/>
      <c r="J799" s="57"/>
      <c r="K799" s="57"/>
      <c r="L799" s="57"/>
      <c r="M799" s="58" t="str">
        <f t="shared" si="78"/>
        <v/>
      </c>
      <c r="N799" s="102"/>
    </row>
    <row r="800" spans="1:14">
      <c r="A800" s="97" t="str">
        <f t="shared" si="76"/>
        <v/>
      </c>
      <c r="B800" s="98" t="str">
        <f t="shared" si="75"/>
        <v/>
      </c>
      <c r="C800" s="99"/>
      <c r="D800" s="100"/>
      <c r="E800" s="100"/>
      <c r="F800" s="57"/>
      <c r="G800" s="58">
        <f t="shared" si="77"/>
        <v>0</v>
      </c>
      <c r="H800" s="58"/>
      <c r="I800" s="57"/>
      <c r="J800" s="57"/>
      <c r="K800" s="57"/>
      <c r="L800" s="57"/>
      <c r="M800" s="58" t="str">
        <f t="shared" si="78"/>
        <v/>
      </c>
      <c r="N800" s="102"/>
    </row>
    <row r="801" spans="1:14">
      <c r="A801" s="97" t="str">
        <f t="shared" si="76"/>
        <v/>
      </c>
      <c r="B801" s="98" t="str">
        <f t="shared" si="75"/>
        <v/>
      </c>
      <c r="C801" s="99"/>
      <c r="D801" s="100"/>
      <c r="E801" s="100"/>
      <c r="F801" s="57"/>
      <c r="G801" s="58">
        <f t="shared" si="77"/>
        <v>0</v>
      </c>
      <c r="H801" s="58"/>
      <c r="I801" s="57"/>
      <c r="J801" s="57"/>
      <c r="K801" s="57"/>
      <c r="L801" s="57"/>
      <c r="M801" s="58" t="str">
        <f t="shared" si="78"/>
        <v/>
      </c>
      <c r="N801" s="102"/>
    </row>
    <row r="802" spans="1:14">
      <c r="A802" s="97" t="str">
        <f t="shared" si="76"/>
        <v/>
      </c>
      <c r="B802" s="98" t="str">
        <f t="shared" si="75"/>
        <v/>
      </c>
      <c r="C802" s="99"/>
      <c r="D802" s="100"/>
      <c r="E802" s="100"/>
      <c r="F802" s="57"/>
      <c r="G802" s="58">
        <f t="shared" si="77"/>
        <v>0</v>
      </c>
      <c r="H802" s="58"/>
      <c r="I802" s="57"/>
      <c r="J802" s="57"/>
      <c r="K802" s="57"/>
      <c r="L802" s="57"/>
      <c r="M802" s="58" t="str">
        <f t="shared" si="78"/>
        <v/>
      </c>
      <c r="N802" s="102"/>
    </row>
    <row r="803" spans="1:14">
      <c r="A803" s="97" t="str">
        <f t="shared" si="76"/>
        <v/>
      </c>
      <c r="B803" s="98" t="str">
        <f t="shared" si="75"/>
        <v/>
      </c>
      <c r="C803" s="99"/>
      <c r="D803" s="100"/>
      <c r="E803" s="100"/>
      <c r="F803" s="57"/>
      <c r="G803" s="58">
        <f t="shared" si="77"/>
        <v>0</v>
      </c>
      <c r="H803" s="58"/>
      <c r="I803" s="57"/>
      <c r="J803" s="57"/>
      <c r="K803" s="57"/>
      <c r="L803" s="57"/>
      <c r="M803" s="58" t="str">
        <f t="shared" si="78"/>
        <v/>
      </c>
      <c r="N803" s="102"/>
    </row>
    <row r="804" spans="1:14">
      <c r="A804" s="97" t="str">
        <f t="shared" si="76"/>
        <v/>
      </c>
      <c r="B804" s="98" t="str">
        <f t="shared" si="75"/>
        <v/>
      </c>
      <c r="C804" s="99"/>
      <c r="D804" s="100"/>
      <c r="E804" s="100"/>
      <c r="F804" s="57"/>
      <c r="G804" s="58">
        <f t="shared" si="77"/>
        <v>0</v>
      </c>
      <c r="H804" s="58"/>
      <c r="I804" s="57"/>
      <c r="J804" s="57"/>
      <c r="K804" s="57"/>
      <c r="L804" s="57"/>
      <c r="M804" s="58" t="str">
        <f t="shared" si="78"/>
        <v/>
      </c>
      <c r="N804" s="102"/>
    </row>
    <row r="805" spans="1:14">
      <c r="A805" s="97" t="str">
        <f t="shared" si="76"/>
        <v/>
      </c>
      <c r="B805" s="98" t="str">
        <f t="shared" si="75"/>
        <v/>
      </c>
      <c r="C805" s="99"/>
      <c r="D805" s="100"/>
      <c r="E805" s="100"/>
      <c r="F805" s="57"/>
      <c r="G805" s="58">
        <f t="shared" si="77"/>
        <v>0</v>
      </c>
      <c r="H805" s="58"/>
      <c r="I805" s="57"/>
      <c r="J805" s="57"/>
      <c r="K805" s="57"/>
      <c r="L805" s="57"/>
      <c r="M805" s="58" t="str">
        <f t="shared" si="78"/>
        <v/>
      </c>
      <c r="N805" s="102"/>
    </row>
    <row r="806" spans="1:14">
      <c r="A806" s="97" t="str">
        <f t="shared" si="76"/>
        <v/>
      </c>
      <c r="B806" s="98" t="str">
        <f t="shared" si="75"/>
        <v/>
      </c>
      <c r="C806" s="99"/>
      <c r="D806" s="100"/>
      <c r="E806" s="100"/>
      <c r="F806" s="57"/>
      <c r="G806" s="58">
        <f t="shared" si="77"/>
        <v>0</v>
      </c>
      <c r="H806" s="58"/>
      <c r="I806" s="57"/>
      <c r="J806" s="57"/>
      <c r="K806" s="57"/>
      <c r="L806" s="57"/>
      <c r="M806" s="58" t="str">
        <f t="shared" si="78"/>
        <v/>
      </c>
      <c r="N806" s="102"/>
    </row>
    <row r="807" spans="1:14">
      <c r="A807" s="97" t="str">
        <f t="shared" si="76"/>
        <v/>
      </c>
      <c r="B807" s="98" t="str">
        <f t="shared" si="75"/>
        <v/>
      </c>
      <c r="C807" s="99"/>
      <c r="D807" s="100"/>
      <c r="E807" s="100"/>
      <c r="F807" s="57"/>
      <c r="G807" s="58">
        <f t="shared" si="77"/>
        <v>0</v>
      </c>
      <c r="H807" s="58"/>
      <c r="I807" s="57"/>
      <c r="J807" s="57"/>
      <c r="K807" s="57"/>
      <c r="L807" s="57"/>
      <c r="M807" s="58" t="str">
        <f t="shared" si="78"/>
        <v/>
      </c>
      <c r="N807" s="102"/>
    </row>
    <row r="808" spans="1:14">
      <c r="A808" s="97" t="str">
        <f t="shared" si="76"/>
        <v/>
      </c>
      <c r="B808" s="98" t="str">
        <f t="shared" si="75"/>
        <v/>
      </c>
      <c r="C808" s="99"/>
      <c r="D808" s="100"/>
      <c r="E808" s="100"/>
      <c r="F808" s="57"/>
      <c r="G808" s="58">
        <f t="shared" si="77"/>
        <v>0</v>
      </c>
      <c r="H808" s="58"/>
      <c r="I808" s="57"/>
      <c r="J808" s="57"/>
      <c r="K808" s="57"/>
      <c r="L808" s="57"/>
      <c r="M808" s="58" t="str">
        <f t="shared" si="78"/>
        <v/>
      </c>
      <c r="N808" s="102"/>
    </row>
    <row r="809" spans="1:14">
      <c r="A809" s="97" t="str">
        <f t="shared" si="76"/>
        <v/>
      </c>
      <c r="B809" s="98" t="str">
        <f t="shared" si="75"/>
        <v/>
      </c>
      <c r="C809" s="99"/>
      <c r="D809" s="100"/>
      <c r="E809" s="100"/>
      <c r="F809" s="57"/>
      <c r="G809" s="58">
        <f t="shared" si="77"/>
        <v>0</v>
      </c>
      <c r="H809" s="58"/>
      <c r="I809" s="57"/>
      <c r="J809" s="57"/>
      <c r="K809" s="57"/>
      <c r="L809" s="57"/>
      <c r="M809" s="58" t="str">
        <f t="shared" si="78"/>
        <v/>
      </c>
      <c r="N809" s="102"/>
    </row>
    <row r="810" spans="1:14">
      <c r="A810" s="97" t="str">
        <f t="shared" si="76"/>
        <v/>
      </c>
      <c r="B810" s="98" t="str">
        <f t="shared" si="75"/>
        <v/>
      </c>
      <c r="C810" s="99"/>
      <c r="D810" s="100"/>
      <c r="E810" s="100"/>
      <c r="F810" s="57"/>
      <c r="G810" s="58">
        <f t="shared" si="77"/>
        <v>0</v>
      </c>
      <c r="H810" s="58"/>
      <c r="I810" s="57"/>
      <c r="J810" s="57"/>
      <c r="K810" s="57"/>
      <c r="L810" s="57"/>
      <c r="M810" s="58" t="str">
        <f t="shared" si="78"/>
        <v/>
      </c>
      <c r="N810" s="102"/>
    </row>
    <row r="811" spans="1:14">
      <c r="A811" s="97" t="str">
        <f t="shared" si="76"/>
        <v/>
      </c>
      <c r="B811" s="98" t="str">
        <f t="shared" si="75"/>
        <v/>
      </c>
      <c r="C811" s="99"/>
      <c r="D811" s="100"/>
      <c r="E811" s="100"/>
      <c r="F811" s="57"/>
      <c r="G811" s="58">
        <f t="shared" si="77"/>
        <v>0</v>
      </c>
      <c r="H811" s="58"/>
      <c r="I811" s="57"/>
      <c r="J811" s="57"/>
      <c r="K811" s="57"/>
      <c r="L811" s="57"/>
      <c r="M811" s="58" t="str">
        <f t="shared" si="78"/>
        <v/>
      </c>
      <c r="N811" s="102"/>
    </row>
    <row r="812" spans="1:14">
      <c r="A812" s="97" t="str">
        <f t="shared" si="76"/>
        <v/>
      </c>
      <c r="B812" s="98" t="str">
        <f t="shared" ref="B812:B875" si="79">IF(C812="","",MONTH(C812)&amp;"月")</f>
        <v/>
      </c>
      <c r="C812" s="99"/>
      <c r="D812" s="100"/>
      <c r="E812" s="100"/>
      <c r="F812" s="57"/>
      <c r="G812" s="58">
        <f t="shared" si="77"/>
        <v>0</v>
      </c>
      <c r="H812" s="58"/>
      <c r="I812" s="57"/>
      <c r="J812" s="57"/>
      <c r="K812" s="57"/>
      <c r="L812" s="57"/>
      <c r="M812" s="58" t="str">
        <f t="shared" si="78"/>
        <v/>
      </c>
      <c r="N812" s="102"/>
    </row>
    <row r="813" spans="1:14">
      <c r="A813" s="97" t="str">
        <f t="shared" ref="A813:A876" si="80">IF(C813="","",ROW()-42)</f>
        <v/>
      </c>
      <c r="B813" s="98" t="str">
        <f t="shared" si="79"/>
        <v/>
      </c>
      <c r="C813" s="99"/>
      <c r="D813" s="100"/>
      <c r="E813" s="100"/>
      <c r="F813" s="57"/>
      <c r="G813" s="58">
        <f t="shared" ref="G813:G876" si="81">IF(F813="",0,F813*$K$41)</f>
        <v>0</v>
      </c>
      <c r="H813" s="58"/>
      <c r="I813" s="57"/>
      <c r="J813" s="57"/>
      <c r="K813" s="57"/>
      <c r="L813" s="57"/>
      <c r="M813" s="58" t="str">
        <f t="shared" ref="M813:M876" si="82">IF(C813="","",ROUND(M812+G813-I813-J813-K813-L813-H813,2))</f>
        <v/>
      </c>
      <c r="N813" s="102"/>
    </row>
    <row r="814" spans="1:14">
      <c r="A814" s="97" t="str">
        <f t="shared" si="80"/>
        <v/>
      </c>
      <c r="B814" s="98" t="str">
        <f t="shared" si="79"/>
        <v/>
      </c>
      <c r="C814" s="99"/>
      <c r="D814" s="100"/>
      <c r="E814" s="100"/>
      <c r="F814" s="57"/>
      <c r="G814" s="58">
        <f t="shared" si="81"/>
        <v>0</v>
      </c>
      <c r="H814" s="58"/>
      <c r="I814" s="57"/>
      <c r="J814" s="57"/>
      <c r="K814" s="57"/>
      <c r="L814" s="57"/>
      <c r="M814" s="58" t="str">
        <f t="shared" si="82"/>
        <v/>
      </c>
      <c r="N814" s="102"/>
    </row>
    <row r="815" spans="1:14">
      <c r="A815" s="97" t="str">
        <f t="shared" si="80"/>
        <v/>
      </c>
      <c r="B815" s="98" t="str">
        <f t="shared" si="79"/>
        <v/>
      </c>
      <c r="C815" s="99"/>
      <c r="D815" s="100"/>
      <c r="E815" s="100"/>
      <c r="F815" s="57"/>
      <c r="G815" s="58">
        <f t="shared" si="81"/>
        <v>0</v>
      </c>
      <c r="H815" s="58"/>
      <c r="I815" s="57"/>
      <c r="J815" s="57"/>
      <c r="K815" s="57"/>
      <c r="L815" s="57"/>
      <c r="M815" s="58" t="str">
        <f t="shared" si="82"/>
        <v/>
      </c>
      <c r="N815" s="102"/>
    </row>
    <row r="816" spans="1:14">
      <c r="A816" s="97" t="str">
        <f t="shared" si="80"/>
        <v/>
      </c>
      <c r="B816" s="98" t="str">
        <f t="shared" si="79"/>
        <v/>
      </c>
      <c r="C816" s="99"/>
      <c r="D816" s="100"/>
      <c r="E816" s="100"/>
      <c r="F816" s="57"/>
      <c r="G816" s="58">
        <f t="shared" si="81"/>
        <v>0</v>
      </c>
      <c r="H816" s="58"/>
      <c r="I816" s="57"/>
      <c r="J816" s="57"/>
      <c r="K816" s="57"/>
      <c r="L816" s="57"/>
      <c r="M816" s="58" t="str">
        <f t="shared" si="82"/>
        <v/>
      </c>
      <c r="N816" s="102"/>
    </row>
    <row r="817" spans="1:14">
      <c r="A817" s="97" t="str">
        <f t="shared" si="80"/>
        <v/>
      </c>
      <c r="B817" s="98" t="str">
        <f t="shared" si="79"/>
        <v/>
      </c>
      <c r="C817" s="99"/>
      <c r="D817" s="100"/>
      <c r="E817" s="100"/>
      <c r="F817" s="57"/>
      <c r="G817" s="58">
        <f t="shared" si="81"/>
        <v>0</v>
      </c>
      <c r="H817" s="58"/>
      <c r="I817" s="57"/>
      <c r="J817" s="57"/>
      <c r="K817" s="57"/>
      <c r="L817" s="57"/>
      <c r="M817" s="58" t="str">
        <f t="shared" si="82"/>
        <v/>
      </c>
      <c r="N817" s="102"/>
    </row>
    <row r="818" spans="1:14">
      <c r="A818" s="97" t="str">
        <f t="shared" si="80"/>
        <v/>
      </c>
      <c r="B818" s="98" t="str">
        <f t="shared" si="79"/>
        <v/>
      </c>
      <c r="C818" s="99"/>
      <c r="D818" s="100"/>
      <c r="E818" s="100"/>
      <c r="F818" s="57"/>
      <c r="G818" s="58">
        <f t="shared" si="81"/>
        <v>0</v>
      </c>
      <c r="H818" s="58"/>
      <c r="I818" s="57"/>
      <c r="J818" s="57"/>
      <c r="K818" s="57"/>
      <c r="L818" s="57"/>
      <c r="M818" s="58" t="str">
        <f t="shared" si="82"/>
        <v/>
      </c>
      <c r="N818" s="102"/>
    </row>
    <row r="819" spans="1:14">
      <c r="A819" s="97" t="str">
        <f t="shared" si="80"/>
        <v/>
      </c>
      <c r="B819" s="98" t="str">
        <f t="shared" si="79"/>
        <v/>
      </c>
      <c r="C819" s="99"/>
      <c r="D819" s="100"/>
      <c r="E819" s="100"/>
      <c r="F819" s="57"/>
      <c r="G819" s="58">
        <f t="shared" si="81"/>
        <v>0</v>
      </c>
      <c r="H819" s="58"/>
      <c r="I819" s="57"/>
      <c r="J819" s="57"/>
      <c r="K819" s="57"/>
      <c r="L819" s="57"/>
      <c r="M819" s="58" t="str">
        <f t="shared" si="82"/>
        <v/>
      </c>
      <c r="N819" s="102"/>
    </row>
    <row r="820" spans="1:14">
      <c r="A820" s="97" t="str">
        <f t="shared" si="80"/>
        <v/>
      </c>
      <c r="B820" s="98" t="str">
        <f t="shared" si="79"/>
        <v/>
      </c>
      <c r="C820" s="99"/>
      <c r="D820" s="100"/>
      <c r="E820" s="100"/>
      <c r="F820" s="57"/>
      <c r="G820" s="58">
        <f t="shared" si="81"/>
        <v>0</v>
      </c>
      <c r="H820" s="58"/>
      <c r="I820" s="57"/>
      <c r="J820" s="57"/>
      <c r="K820" s="57"/>
      <c r="L820" s="57"/>
      <c r="M820" s="58" t="str">
        <f t="shared" si="82"/>
        <v/>
      </c>
      <c r="N820" s="102"/>
    </row>
    <row r="821" spans="1:14">
      <c r="A821" s="97" t="str">
        <f t="shared" si="80"/>
        <v/>
      </c>
      <c r="B821" s="98" t="str">
        <f t="shared" si="79"/>
        <v/>
      </c>
      <c r="C821" s="99"/>
      <c r="D821" s="100"/>
      <c r="E821" s="100"/>
      <c r="F821" s="57"/>
      <c r="G821" s="58">
        <f t="shared" si="81"/>
        <v>0</v>
      </c>
      <c r="H821" s="58"/>
      <c r="I821" s="57"/>
      <c r="J821" s="57"/>
      <c r="K821" s="57"/>
      <c r="L821" s="57"/>
      <c r="M821" s="58" t="str">
        <f t="shared" si="82"/>
        <v/>
      </c>
      <c r="N821" s="102"/>
    </row>
    <row r="822" spans="1:14">
      <c r="A822" s="97" t="str">
        <f t="shared" si="80"/>
        <v/>
      </c>
      <c r="B822" s="98" t="str">
        <f t="shared" si="79"/>
        <v/>
      </c>
      <c r="C822" s="99"/>
      <c r="D822" s="100"/>
      <c r="E822" s="100"/>
      <c r="F822" s="57"/>
      <c r="G822" s="58">
        <f t="shared" si="81"/>
        <v>0</v>
      </c>
      <c r="H822" s="58"/>
      <c r="I822" s="57"/>
      <c r="J822" s="57"/>
      <c r="K822" s="57"/>
      <c r="L822" s="57"/>
      <c r="M822" s="58" t="str">
        <f t="shared" si="82"/>
        <v/>
      </c>
      <c r="N822" s="102"/>
    </row>
    <row r="823" spans="1:14">
      <c r="A823" s="97" t="str">
        <f t="shared" si="80"/>
        <v/>
      </c>
      <c r="B823" s="98" t="str">
        <f t="shared" si="79"/>
        <v/>
      </c>
      <c r="C823" s="99"/>
      <c r="D823" s="100"/>
      <c r="E823" s="100"/>
      <c r="F823" s="57"/>
      <c r="G823" s="58">
        <f t="shared" si="81"/>
        <v>0</v>
      </c>
      <c r="H823" s="58"/>
      <c r="I823" s="57"/>
      <c r="J823" s="57"/>
      <c r="K823" s="57"/>
      <c r="L823" s="57"/>
      <c r="M823" s="58" t="str">
        <f t="shared" si="82"/>
        <v/>
      </c>
      <c r="N823" s="102"/>
    </row>
    <row r="824" spans="1:14">
      <c r="A824" s="97" t="str">
        <f t="shared" si="80"/>
        <v/>
      </c>
      <c r="B824" s="98" t="str">
        <f t="shared" si="79"/>
        <v/>
      </c>
      <c r="C824" s="99"/>
      <c r="D824" s="100"/>
      <c r="E824" s="100"/>
      <c r="F824" s="57"/>
      <c r="G824" s="58">
        <f t="shared" si="81"/>
        <v>0</v>
      </c>
      <c r="H824" s="58"/>
      <c r="I824" s="57"/>
      <c r="J824" s="57"/>
      <c r="K824" s="57"/>
      <c r="L824" s="57"/>
      <c r="M824" s="58" t="str">
        <f t="shared" si="82"/>
        <v/>
      </c>
      <c r="N824" s="102"/>
    </row>
    <row r="825" spans="1:14">
      <c r="A825" s="97" t="str">
        <f t="shared" si="80"/>
        <v/>
      </c>
      <c r="B825" s="98" t="str">
        <f t="shared" si="79"/>
        <v/>
      </c>
      <c r="C825" s="99"/>
      <c r="D825" s="100"/>
      <c r="E825" s="100"/>
      <c r="F825" s="57"/>
      <c r="G825" s="58">
        <f t="shared" si="81"/>
        <v>0</v>
      </c>
      <c r="H825" s="58"/>
      <c r="I825" s="57"/>
      <c r="J825" s="57"/>
      <c r="K825" s="57"/>
      <c r="L825" s="57"/>
      <c r="M825" s="58" t="str">
        <f t="shared" si="82"/>
        <v/>
      </c>
      <c r="N825" s="102"/>
    </row>
    <row r="826" spans="1:14">
      <c r="A826" s="97" t="str">
        <f t="shared" si="80"/>
        <v/>
      </c>
      <c r="B826" s="98" t="str">
        <f t="shared" si="79"/>
        <v/>
      </c>
      <c r="C826" s="99"/>
      <c r="D826" s="100"/>
      <c r="E826" s="100"/>
      <c r="F826" s="57"/>
      <c r="G826" s="58">
        <f t="shared" si="81"/>
        <v>0</v>
      </c>
      <c r="H826" s="58"/>
      <c r="I826" s="57"/>
      <c r="J826" s="57"/>
      <c r="K826" s="57"/>
      <c r="L826" s="57"/>
      <c r="M826" s="58" t="str">
        <f t="shared" si="82"/>
        <v/>
      </c>
      <c r="N826" s="102"/>
    </row>
    <row r="827" spans="1:14">
      <c r="A827" s="97" t="str">
        <f t="shared" si="80"/>
        <v/>
      </c>
      <c r="B827" s="98" t="str">
        <f t="shared" si="79"/>
        <v/>
      </c>
      <c r="C827" s="99"/>
      <c r="D827" s="100"/>
      <c r="E827" s="100"/>
      <c r="F827" s="57"/>
      <c r="G827" s="58">
        <f t="shared" si="81"/>
        <v>0</v>
      </c>
      <c r="H827" s="58"/>
      <c r="I827" s="57"/>
      <c r="J827" s="57"/>
      <c r="K827" s="57"/>
      <c r="L827" s="57"/>
      <c r="M827" s="58" t="str">
        <f t="shared" si="82"/>
        <v/>
      </c>
      <c r="N827" s="102"/>
    </row>
    <row r="828" spans="1:14">
      <c r="A828" s="97" t="str">
        <f t="shared" si="80"/>
        <v/>
      </c>
      <c r="B828" s="98" t="str">
        <f t="shared" si="79"/>
        <v/>
      </c>
      <c r="C828" s="99"/>
      <c r="D828" s="100"/>
      <c r="E828" s="100"/>
      <c r="F828" s="57"/>
      <c r="G828" s="58">
        <f t="shared" si="81"/>
        <v>0</v>
      </c>
      <c r="H828" s="58"/>
      <c r="I828" s="57"/>
      <c r="J828" s="57"/>
      <c r="K828" s="57"/>
      <c r="L828" s="57"/>
      <c r="M828" s="58" t="str">
        <f t="shared" si="82"/>
        <v/>
      </c>
      <c r="N828" s="102"/>
    </row>
    <row r="829" spans="1:14">
      <c r="A829" s="97" t="str">
        <f t="shared" si="80"/>
        <v/>
      </c>
      <c r="B829" s="98" t="str">
        <f t="shared" si="79"/>
        <v/>
      </c>
      <c r="C829" s="99"/>
      <c r="D829" s="100"/>
      <c r="E829" s="100"/>
      <c r="F829" s="57"/>
      <c r="G829" s="58">
        <f t="shared" si="81"/>
        <v>0</v>
      </c>
      <c r="H829" s="58"/>
      <c r="I829" s="57"/>
      <c r="J829" s="57"/>
      <c r="K829" s="57"/>
      <c r="L829" s="57"/>
      <c r="M829" s="58" t="str">
        <f t="shared" si="82"/>
        <v/>
      </c>
      <c r="N829" s="102"/>
    </row>
    <row r="830" spans="1:14">
      <c r="A830" s="97" t="str">
        <f t="shared" si="80"/>
        <v/>
      </c>
      <c r="B830" s="98" t="str">
        <f t="shared" si="79"/>
        <v/>
      </c>
      <c r="C830" s="99"/>
      <c r="D830" s="100"/>
      <c r="E830" s="100"/>
      <c r="F830" s="57"/>
      <c r="G830" s="58">
        <f t="shared" si="81"/>
        <v>0</v>
      </c>
      <c r="H830" s="58"/>
      <c r="I830" s="57"/>
      <c r="J830" s="57"/>
      <c r="K830" s="57"/>
      <c r="L830" s="57"/>
      <c r="M830" s="58" t="str">
        <f t="shared" si="82"/>
        <v/>
      </c>
      <c r="N830" s="102"/>
    </row>
    <row r="831" spans="1:14">
      <c r="A831" s="97" t="str">
        <f t="shared" si="80"/>
        <v/>
      </c>
      <c r="B831" s="98" t="str">
        <f t="shared" si="79"/>
        <v/>
      </c>
      <c r="C831" s="99"/>
      <c r="D831" s="100"/>
      <c r="E831" s="100"/>
      <c r="F831" s="57"/>
      <c r="G831" s="58">
        <f t="shared" si="81"/>
        <v>0</v>
      </c>
      <c r="H831" s="58"/>
      <c r="I831" s="57"/>
      <c r="J831" s="57"/>
      <c r="K831" s="57"/>
      <c r="L831" s="57"/>
      <c r="M831" s="58" t="str">
        <f t="shared" si="82"/>
        <v/>
      </c>
      <c r="N831" s="102"/>
    </row>
    <row r="832" spans="1:14">
      <c r="A832" s="97" t="str">
        <f t="shared" si="80"/>
        <v/>
      </c>
      <c r="B832" s="98" t="str">
        <f t="shared" si="79"/>
        <v/>
      </c>
      <c r="C832" s="99"/>
      <c r="D832" s="100"/>
      <c r="E832" s="100"/>
      <c r="F832" s="57"/>
      <c r="G832" s="58">
        <f t="shared" si="81"/>
        <v>0</v>
      </c>
      <c r="H832" s="58"/>
      <c r="I832" s="57"/>
      <c r="J832" s="57"/>
      <c r="K832" s="57"/>
      <c r="L832" s="57"/>
      <c r="M832" s="58" t="str">
        <f t="shared" si="82"/>
        <v/>
      </c>
      <c r="N832" s="102"/>
    </row>
    <row r="833" spans="1:14">
      <c r="A833" s="97" t="str">
        <f t="shared" si="80"/>
        <v/>
      </c>
      <c r="B833" s="98" t="str">
        <f t="shared" si="79"/>
        <v/>
      </c>
      <c r="C833" s="99"/>
      <c r="D833" s="100"/>
      <c r="E833" s="100"/>
      <c r="F833" s="57"/>
      <c r="G833" s="58">
        <f t="shared" si="81"/>
        <v>0</v>
      </c>
      <c r="H833" s="58"/>
      <c r="I833" s="57"/>
      <c r="J833" s="57"/>
      <c r="K833" s="57"/>
      <c r="L833" s="57"/>
      <c r="M833" s="58" t="str">
        <f t="shared" si="82"/>
        <v/>
      </c>
      <c r="N833" s="102"/>
    </row>
    <row r="834" spans="1:14">
      <c r="A834" s="97" t="str">
        <f t="shared" si="80"/>
        <v/>
      </c>
      <c r="B834" s="98" t="str">
        <f t="shared" si="79"/>
        <v/>
      </c>
      <c r="C834" s="99"/>
      <c r="D834" s="100"/>
      <c r="E834" s="100"/>
      <c r="F834" s="57"/>
      <c r="G834" s="58">
        <f t="shared" si="81"/>
        <v>0</v>
      </c>
      <c r="H834" s="58"/>
      <c r="I834" s="57"/>
      <c r="J834" s="57"/>
      <c r="K834" s="57"/>
      <c r="L834" s="57"/>
      <c r="M834" s="58" t="str">
        <f t="shared" si="82"/>
        <v/>
      </c>
      <c r="N834" s="102"/>
    </row>
    <row r="835" spans="1:14">
      <c r="A835" s="97" t="str">
        <f t="shared" si="80"/>
        <v/>
      </c>
      <c r="B835" s="98" t="str">
        <f t="shared" si="79"/>
        <v/>
      </c>
      <c r="C835" s="99"/>
      <c r="D835" s="100"/>
      <c r="E835" s="100"/>
      <c r="F835" s="57"/>
      <c r="G835" s="58">
        <f t="shared" si="81"/>
        <v>0</v>
      </c>
      <c r="H835" s="58"/>
      <c r="I835" s="57"/>
      <c r="J835" s="57"/>
      <c r="K835" s="57"/>
      <c r="L835" s="57"/>
      <c r="M835" s="58" t="str">
        <f t="shared" si="82"/>
        <v/>
      </c>
      <c r="N835" s="102"/>
    </row>
    <row r="836" spans="1:14">
      <c r="A836" s="97" t="str">
        <f t="shared" si="80"/>
        <v/>
      </c>
      <c r="B836" s="98" t="str">
        <f t="shared" si="79"/>
        <v/>
      </c>
      <c r="C836" s="99"/>
      <c r="D836" s="100"/>
      <c r="E836" s="100"/>
      <c r="F836" s="57"/>
      <c r="G836" s="58">
        <f t="shared" si="81"/>
        <v>0</v>
      </c>
      <c r="H836" s="58"/>
      <c r="I836" s="57"/>
      <c r="J836" s="57"/>
      <c r="K836" s="57"/>
      <c r="L836" s="57"/>
      <c r="M836" s="58" t="str">
        <f t="shared" si="82"/>
        <v/>
      </c>
      <c r="N836" s="102"/>
    </row>
    <row r="837" spans="1:14">
      <c r="A837" s="97" t="str">
        <f t="shared" si="80"/>
        <v/>
      </c>
      <c r="B837" s="98" t="str">
        <f t="shared" si="79"/>
        <v/>
      </c>
      <c r="C837" s="99"/>
      <c r="D837" s="100"/>
      <c r="E837" s="100"/>
      <c r="F837" s="57"/>
      <c r="G837" s="58">
        <f t="shared" si="81"/>
        <v>0</v>
      </c>
      <c r="H837" s="58"/>
      <c r="I837" s="57"/>
      <c r="J837" s="57"/>
      <c r="K837" s="57"/>
      <c r="L837" s="57"/>
      <c r="M837" s="58" t="str">
        <f t="shared" si="82"/>
        <v/>
      </c>
      <c r="N837" s="102"/>
    </row>
    <row r="838" spans="1:14">
      <c r="A838" s="97" t="str">
        <f t="shared" si="80"/>
        <v/>
      </c>
      <c r="B838" s="98" t="str">
        <f t="shared" si="79"/>
        <v/>
      </c>
      <c r="C838" s="99"/>
      <c r="D838" s="100"/>
      <c r="E838" s="100"/>
      <c r="F838" s="57"/>
      <c r="G838" s="58">
        <f t="shared" si="81"/>
        <v>0</v>
      </c>
      <c r="H838" s="58"/>
      <c r="I838" s="57"/>
      <c r="J838" s="57"/>
      <c r="K838" s="57"/>
      <c r="L838" s="57"/>
      <c r="M838" s="58" t="str">
        <f t="shared" si="82"/>
        <v/>
      </c>
      <c r="N838" s="102"/>
    </row>
    <row r="839" spans="1:14">
      <c r="A839" s="97" t="str">
        <f t="shared" si="80"/>
        <v/>
      </c>
      <c r="B839" s="98" t="str">
        <f t="shared" si="79"/>
        <v/>
      </c>
      <c r="C839" s="99"/>
      <c r="D839" s="100"/>
      <c r="E839" s="100"/>
      <c r="F839" s="57"/>
      <c r="G839" s="58">
        <f t="shared" si="81"/>
        <v>0</v>
      </c>
      <c r="H839" s="58"/>
      <c r="I839" s="57"/>
      <c r="J839" s="57"/>
      <c r="K839" s="57"/>
      <c r="L839" s="57"/>
      <c r="M839" s="58" t="str">
        <f t="shared" si="82"/>
        <v/>
      </c>
      <c r="N839" s="102"/>
    </row>
    <row r="840" spans="1:14">
      <c r="A840" s="97" t="str">
        <f t="shared" si="80"/>
        <v/>
      </c>
      <c r="B840" s="98" t="str">
        <f t="shared" si="79"/>
        <v/>
      </c>
      <c r="C840" s="99"/>
      <c r="D840" s="100"/>
      <c r="E840" s="100"/>
      <c r="F840" s="57"/>
      <c r="G840" s="58">
        <f t="shared" si="81"/>
        <v>0</v>
      </c>
      <c r="H840" s="58"/>
      <c r="I840" s="57"/>
      <c r="J840" s="57"/>
      <c r="K840" s="57"/>
      <c r="L840" s="57"/>
      <c r="M840" s="58" t="str">
        <f t="shared" si="82"/>
        <v/>
      </c>
      <c r="N840" s="102"/>
    </row>
    <row r="841" spans="1:14">
      <c r="A841" s="97" t="str">
        <f t="shared" si="80"/>
        <v/>
      </c>
      <c r="B841" s="98" t="str">
        <f t="shared" si="79"/>
        <v/>
      </c>
      <c r="C841" s="99"/>
      <c r="D841" s="100"/>
      <c r="E841" s="100"/>
      <c r="F841" s="57"/>
      <c r="G841" s="58">
        <f t="shared" si="81"/>
        <v>0</v>
      </c>
      <c r="H841" s="58"/>
      <c r="I841" s="57"/>
      <c r="J841" s="57"/>
      <c r="K841" s="57"/>
      <c r="L841" s="57"/>
      <c r="M841" s="58" t="str">
        <f t="shared" si="82"/>
        <v/>
      </c>
      <c r="N841" s="102"/>
    </row>
    <row r="842" spans="1:14">
      <c r="A842" s="97" t="str">
        <f t="shared" si="80"/>
        <v/>
      </c>
      <c r="B842" s="98" t="str">
        <f t="shared" si="79"/>
        <v/>
      </c>
      <c r="C842" s="99"/>
      <c r="D842" s="100"/>
      <c r="E842" s="100"/>
      <c r="F842" s="57"/>
      <c r="G842" s="58">
        <f t="shared" si="81"/>
        <v>0</v>
      </c>
      <c r="H842" s="58"/>
      <c r="I842" s="57"/>
      <c r="J842" s="57"/>
      <c r="K842" s="57"/>
      <c r="L842" s="57"/>
      <c r="M842" s="58" t="str">
        <f t="shared" si="82"/>
        <v/>
      </c>
      <c r="N842" s="102"/>
    </row>
    <row r="843" spans="1:14">
      <c r="A843" s="97" t="str">
        <f t="shared" si="80"/>
        <v/>
      </c>
      <c r="B843" s="98" t="str">
        <f t="shared" si="79"/>
        <v/>
      </c>
      <c r="C843" s="99"/>
      <c r="D843" s="100"/>
      <c r="E843" s="100"/>
      <c r="F843" s="57"/>
      <c r="G843" s="58">
        <f t="shared" si="81"/>
        <v>0</v>
      </c>
      <c r="H843" s="58"/>
      <c r="I843" s="57"/>
      <c r="J843" s="57"/>
      <c r="K843" s="57"/>
      <c r="L843" s="57"/>
      <c r="M843" s="58" t="str">
        <f t="shared" si="82"/>
        <v/>
      </c>
      <c r="N843" s="102"/>
    </row>
    <row r="844" spans="1:14">
      <c r="A844" s="97" t="str">
        <f t="shared" si="80"/>
        <v/>
      </c>
      <c r="B844" s="98" t="str">
        <f t="shared" si="79"/>
        <v/>
      </c>
      <c r="C844" s="99"/>
      <c r="D844" s="100"/>
      <c r="E844" s="100"/>
      <c r="F844" s="57"/>
      <c r="G844" s="58">
        <f t="shared" si="81"/>
        <v>0</v>
      </c>
      <c r="H844" s="58"/>
      <c r="I844" s="57"/>
      <c r="J844" s="57"/>
      <c r="K844" s="57"/>
      <c r="L844" s="57"/>
      <c r="M844" s="58" t="str">
        <f t="shared" si="82"/>
        <v/>
      </c>
      <c r="N844" s="102"/>
    </row>
    <row r="845" spans="1:14">
      <c r="A845" s="97" t="str">
        <f t="shared" si="80"/>
        <v/>
      </c>
      <c r="B845" s="98" t="str">
        <f t="shared" si="79"/>
        <v/>
      </c>
      <c r="C845" s="99"/>
      <c r="D845" s="100"/>
      <c r="E845" s="100"/>
      <c r="F845" s="57"/>
      <c r="G845" s="58">
        <f t="shared" si="81"/>
        <v>0</v>
      </c>
      <c r="H845" s="58"/>
      <c r="I845" s="57"/>
      <c r="J845" s="57"/>
      <c r="K845" s="57"/>
      <c r="L845" s="57"/>
      <c r="M845" s="58" t="str">
        <f t="shared" si="82"/>
        <v/>
      </c>
      <c r="N845" s="102"/>
    </row>
    <row r="846" spans="1:14">
      <c r="A846" s="97" t="str">
        <f t="shared" si="80"/>
        <v/>
      </c>
      <c r="B846" s="98" t="str">
        <f t="shared" si="79"/>
        <v/>
      </c>
      <c r="C846" s="99"/>
      <c r="D846" s="100"/>
      <c r="E846" s="100"/>
      <c r="F846" s="57"/>
      <c r="G846" s="58">
        <f t="shared" si="81"/>
        <v>0</v>
      </c>
      <c r="H846" s="58"/>
      <c r="I846" s="57"/>
      <c r="J846" s="57"/>
      <c r="K846" s="57"/>
      <c r="L846" s="57"/>
      <c r="M846" s="58" t="str">
        <f t="shared" si="82"/>
        <v/>
      </c>
      <c r="N846" s="102"/>
    </row>
    <row r="847" spans="1:14">
      <c r="A847" s="97" t="str">
        <f t="shared" si="80"/>
        <v/>
      </c>
      <c r="B847" s="98" t="str">
        <f t="shared" si="79"/>
        <v/>
      </c>
      <c r="C847" s="99"/>
      <c r="D847" s="100"/>
      <c r="E847" s="100"/>
      <c r="F847" s="57"/>
      <c r="G847" s="58">
        <f t="shared" si="81"/>
        <v>0</v>
      </c>
      <c r="H847" s="58"/>
      <c r="I847" s="57"/>
      <c r="J847" s="57"/>
      <c r="K847" s="57"/>
      <c r="L847" s="57"/>
      <c r="M847" s="58" t="str">
        <f t="shared" si="82"/>
        <v/>
      </c>
      <c r="N847" s="102"/>
    </row>
    <row r="848" spans="1:14">
      <c r="A848" s="97" t="str">
        <f t="shared" si="80"/>
        <v/>
      </c>
      <c r="B848" s="98" t="str">
        <f t="shared" si="79"/>
        <v/>
      </c>
      <c r="C848" s="99"/>
      <c r="D848" s="100"/>
      <c r="E848" s="100"/>
      <c r="F848" s="57"/>
      <c r="G848" s="58">
        <f t="shared" si="81"/>
        <v>0</v>
      </c>
      <c r="H848" s="58"/>
      <c r="I848" s="57"/>
      <c r="J848" s="57"/>
      <c r="K848" s="57"/>
      <c r="L848" s="57"/>
      <c r="M848" s="58" t="str">
        <f t="shared" si="82"/>
        <v/>
      </c>
      <c r="N848" s="102"/>
    </row>
    <row r="849" spans="1:14">
      <c r="A849" s="97" t="str">
        <f t="shared" si="80"/>
        <v/>
      </c>
      <c r="B849" s="98" t="str">
        <f t="shared" si="79"/>
        <v/>
      </c>
      <c r="C849" s="99"/>
      <c r="D849" s="100"/>
      <c r="E849" s="100"/>
      <c r="F849" s="57"/>
      <c r="G849" s="58">
        <f t="shared" si="81"/>
        <v>0</v>
      </c>
      <c r="H849" s="58"/>
      <c r="I849" s="57"/>
      <c r="J849" s="57"/>
      <c r="K849" s="57"/>
      <c r="L849" s="57"/>
      <c r="M849" s="58" t="str">
        <f t="shared" si="82"/>
        <v/>
      </c>
      <c r="N849" s="102"/>
    </row>
    <row r="850" spans="1:14">
      <c r="A850" s="97" t="str">
        <f t="shared" si="80"/>
        <v/>
      </c>
      <c r="B850" s="98" t="str">
        <f t="shared" si="79"/>
        <v/>
      </c>
      <c r="C850" s="99"/>
      <c r="D850" s="100"/>
      <c r="E850" s="100"/>
      <c r="F850" s="57"/>
      <c r="G850" s="58">
        <f t="shared" si="81"/>
        <v>0</v>
      </c>
      <c r="H850" s="58"/>
      <c r="I850" s="57"/>
      <c r="J850" s="57"/>
      <c r="K850" s="57"/>
      <c r="L850" s="57"/>
      <c r="M850" s="58" t="str">
        <f t="shared" si="82"/>
        <v/>
      </c>
      <c r="N850" s="102"/>
    </row>
    <row r="851" spans="1:14">
      <c r="A851" s="97" t="str">
        <f t="shared" si="80"/>
        <v/>
      </c>
      <c r="B851" s="98" t="str">
        <f t="shared" si="79"/>
        <v/>
      </c>
      <c r="C851" s="99"/>
      <c r="D851" s="100"/>
      <c r="E851" s="100"/>
      <c r="F851" s="57"/>
      <c r="G851" s="58">
        <f t="shared" si="81"/>
        <v>0</v>
      </c>
      <c r="H851" s="58"/>
      <c r="I851" s="57"/>
      <c r="J851" s="57"/>
      <c r="K851" s="57"/>
      <c r="L851" s="57"/>
      <c r="M851" s="58" t="str">
        <f t="shared" si="82"/>
        <v/>
      </c>
      <c r="N851" s="102"/>
    </row>
    <row r="852" spans="1:14">
      <c r="A852" s="97" t="str">
        <f t="shared" si="80"/>
        <v/>
      </c>
      <c r="B852" s="98" t="str">
        <f t="shared" si="79"/>
        <v/>
      </c>
      <c r="C852" s="99"/>
      <c r="D852" s="100"/>
      <c r="E852" s="100"/>
      <c r="F852" s="57"/>
      <c r="G852" s="58">
        <f t="shared" si="81"/>
        <v>0</v>
      </c>
      <c r="H852" s="58"/>
      <c r="I852" s="57"/>
      <c r="J852" s="57"/>
      <c r="K852" s="57"/>
      <c r="L852" s="57"/>
      <c r="M852" s="58" t="str">
        <f t="shared" si="82"/>
        <v/>
      </c>
      <c r="N852" s="102"/>
    </row>
    <row r="853" spans="1:14">
      <c r="A853" s="97" t="str">
        <f t="shared" si="80"/>
        <v/>
      </c>
      <c r="B853" s="98" t="str">
        <f t="shared" si="79"/>
        <v/>
      </c>
      <c r="C853" s="99"/>
      <c r="D853" s="100"/>
      <c r="E853" s="100"/>
      <c r="F853" s="57"/>
      <c r="G853" s="58">
        <f t="shared" si="81"/>
        <v>0</v>
      </c>
      <c r="H853" s="58"/>
      <c r="I853" s="57"/>
      <c r="J853" s="57"/>
      <c r="K853" s="57"/>
      <c r="L853" s="57"/>
      <c r="M853" s="58" t="str">
        <f t="shared" si="82"/>
        <v/>
      </c>
      <c r="N853" s="102"/>
    </row>
    <row r="854" spans="1:14">
      <c r="A854" s="97" t="str">
        <f t="shared" si="80"/>
        <v/>
      </c>
      <c r="B854" s="98" t="str">
        <f t="shared" si="79"/>
        <v/>
      </c>
      <c r="C854" s="99"/>
      <c r="D854" s="100"/>
      <c r="E854" s="100"/>
      <c r="F854" s="57"/>
      <c r="G854" s="58">
        <f t="shared" si="81"/>
        <v>0</v>
      </c>
      <c r="H854" s="58"/>
      <c r="I854" s="57"/>
      <c r="J854" s="57"/>
      <c r="K854" s="57"/>
      <c r="L854" s="57"/>
      <c r="M854" s="58" t="str">
        <f t="shared" si="82"/>
        <v/>
      </c>
      <c r="N854" s="102"/>
    </row>
    <row r="855" spans="1:14">
      <c r="A855" s="97" t="str">
        <f t="shared" si="80"/>
        <v/>
      </c>
      <c r="B855" s="98" t="str">
        <f t="shared" si="79"/>
        <v/>
      </c>
      <c r="C855" s="99"/>
      <c r="D855" s="100"/>
      <c r="E855" s="100"/>
      <c r="F855" s="57"/>
      <c r="G855" s="58">
        <f t="shared" si="81"/>
        <v>0</v>
      </c>
      <c r="H855" s="58"/>
      <c r="I855" s="57"/>
      <c r="J855" s="57"/>
      <c r="K855" s="57"/>
      <c r="L855" s="57"/>
      <c r="M855" s="58" t="str">
        <f t="shared" si="82"/>
        <v/>
      </c>
      <c r="N855" s="102"/>
    </row>
    <row r="856" spans="1:14">
      <c r="A856" s="97" t="str">
        <f t="shared" si="80"/>
        <v/>
      </c>
      <c r="B856" s="98" t="str">
        <f t="shared" si="79"/>
        <v/>
      </c>
      <c r="C856" s="99"/>
      <c r="D856" s="100"/>
      <c r="E856" s="100"/>
      <c r="F856" s="57"/>
      <c r="G856" s="58">
        <f t="shared" si="81"/>
        <v>0</v>
      </c>
      <c r="H856" s="58"/>
      <c r="I856" s="57"/>
      <c r="J856" s="57"/>
      <c r="K856" s="57"/>
      <c r="L856" s="57"/>
      <c r="M856" s="58" t="str">
        <f t="shared" si="82"/>
        <v/>
      </c>
      <c r="N856" s="102"/>
    </row>
    <row r="857" spans="1:14">
      <c r="A857" s="97" t="str">
        <f t="shared" si="80"/>
        <v/>
      </c>
      <c r="B857" s="98" t="str">
        <f t="shared" si="79"/>
        <v/>
      </c>
      <c r="C857" s="99"/>
      <c r="D857" s="100"/>
      <c r="E857" s="100"/>
      <c r="F857" s="57"/>
      <c r="G857" s="58">
        <f t="shared" si="81"/>
        <v>0</v>
      </c>
      <c r="H857" s="58"/>
      <c r="I857" s="57"/>
      <c r="J857" s="57"/>
      <c r="K857" s="57"/>
      <c r="L857" s="57"/>
      <c r="M857" s="58" t="str">
        <f t="shared" si="82"/>
        <v/>
      </c>
      <c r="N857" s="102"/>
    </row>
    <row r="858" spans="1:14">
      <c r="A858" s="97" t="str">
        <f t="shared" si="80"/>
        <v/>
      </c>
      <c r="B858" s="98" t="str">
        <f t="shared" si="79"/>
        <v/>
      </c>
      <c r="C858" s="99"/>
      <c r="D858" s="100"/>
      <c r="E858" s="100"/>
      <c r="F858" s="57"/>
      <c r="G858" s="58">
        <f t="shared" si="81"/>
        <v>0</v>
      </c>
      <c r="H858" s="58"/>
      <c r="I858" s="57"/>
      <c r="J858" s="57"/>
      <c r="K858" s="57"/>
      <c r="L858" s="57"/>
      <c r="M858" s="58" t="str">
        <f t="shared" si="82"/>
        <v/>
      </c>
      <c r="N858" s="102"/>
    </row>
    <row r="859" spans="1:14">
      <c r="A859" s="97" t="str">
        <f t="shared" si="80"/>
        <v/>
      </c>
      <c r="B859" s="98" t="str">
        <f t="shared" si="79"/>
        <v/>
      </c>
      <c r="C859" s="99"/>
      <c r="D859" s="100"/>
      <c r="E859" s="100"/>
      <c r="F859" s="57"/>
      <c r="G859" s="58">
        <f t="shared" si="81"/>
        <v>0</v>
      </c>
      <c r="H859" s="58"/>
      <c r="I859" s="57"/>
      <c r="J859" s="57"/>
      <c r="K859" s="57"/>
      <c r="L859" s="57"/>
      <c r="M859" s="58" t="str">
        <f t="shared" si="82"/>
        <v/>
      </c>
      <c r="N859" s="102"/>
    </row>
    <row r="860" spans="1:14">
      <c r="A860" s="97" t="str">
        <f t="shared" si="80"/>
        <v/>
      </c>
      <c r="B860" s="98" t="str">
        <f t="shared" si="79"/>
        <v/>
      </c>
      <c r="C860" s="99"/>
      <c r="D860" s="100"/>
      <c r="E860" s="100"/>
      <c r="F860" s="57"/>
      <c r="G860" s="58">
        <f t="shared" si="81"/>
        <v>0</v>
      </c>
      <c r="H860" s="58"/>
      <c r="I860" s="57"/>
      <c r="J860" s="57"/>
      <c r="K860" s="57"/>
      <c r="L860" s="57"/>
      <c r="M860" s="58" t="str">
        <f t="shared" si="82"/>
        <v/>
      </c>
      <c r="N860" s="102"/>
    </row>
    <row r="861" spans="1:14">
      <c r="A861" s="97" t="str">
        <f t="shared" si="80"/>
        <v/>
      </c>
      <c r="B861" s="98" t="str">
        <f t="shared" si="79"/>
        <v/>
      </c>
      <c r="C861" s="99"/>
      <c r="D861" s="100"/>
      <c r="E861" s="100"/>
      <c r="F861" s="57"/>
      <c r="G861" s="58">
        <f t="shared" si="81"/>
        <v>0</v>
      </c>
      <c r="H861" s="58"/>
      <c r="I861" s="57"/>
      <c r="J861" s="57"/>
      <c r="K861" s="57"/>
      <c r="L861" s="57"/>
      <c r="M861" s="58" t="str">
        <f t="shared" si="82"/>
        <v/>
      </c>
      <c r="N861" s="102"/>
    </row>
    <row r="862" spans="1:14">
      <c r="A862" s="97" t="str">
        <f t="shared" si="80"/>
        <v/>
      </c>
      <c r="B862" s="98" t="str">
        <f t="shared" si="79"/>
        <v/>
      </c>
      <c r="C862" s="99"/>
      <c r="D862" s="100"/>
      <c r="E862" s="100"/>
      <c r="F862" s="57"/>
      <c r="G862" s="58">
        <f t="shared" si="81"/>
        <v>0</v>
      </c>
      <c r="H862" s="58"/>
      <c r="I862" s="57"/>
      <c r="J862" s="57"/>
      <c r="K862" s="57"/>
      <c r="L862" s="57"/>
      <c r="M862" s="58" t="str">
        <f t="shared" si="82"/>
        <v/>
      </c>
      <c r="N862" s="102"/>
    </row>
    <row r="863" spans="1:14">
      <c r="A863" s="97" t="str">
        <f t="shared" si="80"/>
        <v/>
      </c>
      <c r="B863" s="98" t="str">
        <f t="shared" si="79"/>
        <v/>
      </c>
      <c r="C863" s="99"/>
      <c r="D863" s="100"/>
      <c r="E863" s="100"/>
      <c r="F863" s="57"/>
      <c r="G863" s="58">
        <f t="shared" si="81"/>
        <v>0</v>
      </c>
      <c r="H863" s="58"/>
      <c r="I863" s="57"/>
      <c r="J863" s="57"/>
      <c r="K863" s="57"/>
      <c r="L863" s="57"/>
      <c r="M863" s="58" t="str">
        <f t="shared" si="82"/>
        <v/>
      </c>
      <c r="N863" s="102"/>
    </row>
    <row r="864" spans="1:14">
      <c r="A864" s="97" t="str">
        <f t="shared" si="80"/>
        <v/>
      </c>
      <c r="B864" s="98" t="str">
        <f t="shared" si="79"/>
        <v/>
      </c>
      <c r="C864" s="99"/>
      <c r="D864" s="100"/>
      <c r="E864" s="100"/>
      <c r="F864" s="57"/>
      <c r="G864" s="58">
        <f t="shared" si="81"/>
        <v>0</v>
      </c>
      <c r="H864" s="58"/>
      <c r="I864" s="57"/>
      <c r="J864" s="57"/>
      <c r="K864" s="57"/>
      <c r="L864" s="57"/>
      <c r="M864" s="58" t="str">
        <f t="shared" si="82"/>
        <v/>
      </c>
      <c r="N864" s="102"/>
    </row>
    <row r="865" spans="1:14">
      <c r="A865" s="97" t="str">
        <f t="shared" si="80"/>
        <v/>
      </c>
      <c r="B865" s="98" t="str">
        <f t="shared" si="79"/>
        <v/>
      </c>
      <c r="C865" s="99"/>
      <c r="D865" s="100"/>
      <c r="E865" s="100"/>
      <c r="F865" s="57"/>
      <c r="G865" s="58">
        <f t="shared" si="81"/>
        <v>0</v>
      </c>
      <c r="H865" s="58"/>
      <c r="I865" s="57"/>
      <c r="J865" s="57"/>
      <c r="K865" s="57"/>
      <c r="L865" s="57"/>
      <c r="M865" s="58" t="str">
        <f t="shared" si="82"/>
        <v/>
      </c>
      <c r="N865" s="102"/>
    </row>
    <row r="866" spans="1:14">
      <c r="A866" s="97" t="str">
        <f t="shared" si="80"/>
        <v/>
      </c>
      <c r="B866" s="98" t="str">
        <f t="shared" si="79"/>
        <v/>
      </c>
      <c r="C866" s="99"/>
      <c r="D866" s="100"/>
      <c r="E866" s="100"/>
      <c r="F866" s="57"/>
      <c r="G866" s="58">
        <f t="shared" si="81"/>
        <v>0</v>
      </c>
      <c r="H866" s="58"/>
      <c r="I866" s="57"/>
      <c r="J866" s="57"/>
      <c r="K866" s="57"/>
      <c r="L866" s="57"/>
      <c r="M866" s="58" t="str">
        <f t="shared" si="82"/>
        <v/>
      </c>
      <c r="N866" s="102"/>
    </row>
    <row r="867" spans="1:14">
      <c r="A867" s="97" t="str">
        <f t="shared" si="80"/>
        <v/>
      </c>
      <c r="B867" s="98" t="str">
        <f t="shared" si="79"/>
        <v/>
      </c>
      <c r="C867" s="99"/>
      <c r="D867" s="100"/>
      <c r="E867" s="100"/>
      <c r="F867" s="57"/>
      <c r="G867" s="58">
        <f t="shared" si="81"/>
        <v>0</v>
      </c>
      <c r="H867" s="58"/>
      <c r="I867" s="57"/>
      <c r="J867" s="57"/>
      <c r="K867" s="57"/>
      <c r="L867" s="57"/>
      <c r="M867" s="58" t="str">
        <f t="shared" si="82"/>
        <v/>
      </c>
      <c r="N867" s="102"/>
    </row>
    <row r="868" spans="1:14">
      <c r="A868" s="97" t="str">
        <f t="shared" si="80"/>
        <v/>
      </c>
      <c r="B868" s="98" t="str">
        <f t="shared" si="79"/>
        <v/>
      </c>
      <c r="C868" s="99"/>
      <c r="D868" s="100"/>
      <c r="E868" s="100"/>
      <c r="F868" s="57"/>
      <c r="G868" s="58">
        <f t="shared" si="81"/>
        <v>0</v>
      </c>
      <c r="H868" s="58"/>
      <c r="I868" s="57"/>
      <c r="J868" s="57"/>
      <c r="K868" s="57"/>
      <c r="L868" s="57"/>
      <c r="M868" s="58" t="str">
        <f t="shared" si="82"/>
        <v/>
      </c>
      <c r="N868" s="102"/>
    </row>
    <row r="869" spans="1:14">
      <c r="A869" s="97" t="str">
        <f t="shared" si="80"/>
        <v/>
      </c>
      <c r="B869" s="98" t="str">
        <f t="shared" si="79"/>
        <v/>
      </c>
      <c r="C869" s="99"/>
      <c r="D869" s="100"/>
      <c r="E869" s="100"/>
      <c r="F869" s="57"/>
      <c r="G869" s="58">
        <f t="shared" si="81"/>
        <v>0</v>
      </c>
      <c r="H869" s="58"/>
      <c r="I869" s="57"/>
      <c r="J869" s="57"/>
      <c r="K869" s="57"/>
      <c r="L869" s="57"/>
      <c r="M869" s="58" t="str">
        <f t="shared" si="82"/>
        <v/>
      </c>
      <c r="N869" s="102"/>
    </row>
    <row r="870" spans="1:14">
      <c r="A870" s="97" t="str">
        <f t="shared" si="80"/>
        <v/>
      </c>
      <c r="B870" s="98" t="str">
        <f t="shared" si="79"/>
        <v/>
      </c>
      <c r="C870" s="99"/>
      <c r="D870" s="100"/>
      <c r="E870" s="100"/>
      <c r="F870" s="57"/>
      <c r="G870" s="58">
        <f t="shared" si="81"/>
        <v>0</v>
      </c>
      <c r="H870" s="58"/>
      <c r="I870" s="57"/>
      <c r="J870" s="57"/>
      <c r="K870" s="57"/>
      <c r="L870" s="57"/>
      <c r="M870" s="58" t="str">
        <f t="shared" si="82"/>
        <v/>
      </c>
      <c r="N870" s="102"/>
    </row>
    <row r="871" spans="1:14">
      <c r="A871" s="97" t="str">
        <f t="shared" si="80"/>
        <v/>
      </c>
      <c r="B871" s="98" t="str">
        <f t="shared" si="79"/>
        <v/>
      </c>
      <c r="C871" s="99"/>
      <c r="D871" s="100"/>
      <c r="E871" s="100"/>
      <c r="F871" s="57"/>
      <c r="G871" s="58">
        <f t="shared" si="81"/>
        <v>0</v>
      </c>
      <c r="H871" s="58"/>
      <c r="I871" s="57"/>
      <c r="J871" s="57"/>
      <c r="K871" s="57"/>
      <c r="L871" s="57"/>
      <c r="M871" s="58" t="str">
        <f t="shared" si="82"/>
        <v/>
      </c>
      <c r="N871" s="102"/>
    </row>
    <row r="872" spans="1:14">
      <c r="A872" s="97" t="str">
        <f t="shared" si="80"/>
        <v/>
      </c>
      <c r="B872" s="98" t="str">
        <f t="shared" si="79"/>
        <v/>
      </c>
      <c r="C872" s="99"/>
      <c r="D872" s="100"/>
      <c r="E872" s="100"/>
      <c r="F872" s="57"/>
      <c r="G872" s="58">
        <f t="shared" si="81"/>
        <v>0</v>
      </c>
      <c r="H872" s="58"/>
      <c r="I872" s="57"/>
      <c r="J872" s="57"/>
      <c r="K872" s="57"/>
      <c r="L872" s="57"/>
      <c r="M872" s="58" t="str">
        <f t="shared" si="82"/>
        <v/>
      </c>
      <c r="N872" s="102"/>
    </row>
    <row r="873" spans="1:14">
      <c r="A873" s="97" t="str">
        <f t="shared" si="80"/>
        <v/>
      </c>
      <c r="B873" s="98" t="str">
        <f t="shared" si="79"/>
        <v/>
      </c>
      <c r="C873" s="99"/>
      <c r="D873" s="100"/>
      <c r="E873" s="100"/>
      <c r="F873" s="57"/>
      <c r="G873" s="58">
        <f t="shared" si="81"/>
        <v>0</v>
      </c>
      <c r="H873" s="58"/>
      <c r="I873" s="57"/>
      <c r="J873" s="57"/>
      <c r="K873" s="57"/>
      <c r="L873" s="57"/>
      <c r="M873" s="58" t="str">
        <f t="shared" si="82"/>
        <v/>
      </c>
      <c r="N873" s="102"/>
    </row>
    <row r="874" spans="1:14">
      <c r="A874" s="97" t="str">
        <f t="shared" si="80"/>
        <v/>
      </c>
      <c r="B874" s="98" t="str">
        <f t="shared" si="79"/>
        <v/>
      </c>
      <c r="C874" s="99"/>
      <c r="D874" s="100"/>
      <c r="E874" s="100"/>
      <c r="F874" s="57"/>
      <c r="G874" s="58">
        <f t="shared" si="81"/>
        <v>0</v>
      </c>
      <c r="H874" s="58"/>
      <c r="I874" s="57"/>
      <c r="J874" s="57"/>
      <c r="K874" s="57"/>
      <c r="L874" s="57"/>
      <c r="M874" s="58" t="str">
        <f t="shared" si="82"/>
        <v/>
      </c>
      <c r="N874" s="102"/>
    </row>
    <row r="875" spans="1:14">
      <c r="A875" s="97" t="str">
        <f t="shared" si="80"/>
        <v/>
      </c>
      <c r="B875" s="98" t="str">
        <f t="shared" si="79"/>
        <v/>
      </c>
      <c r="C875" s="99"/>
      <c r="D875" s="100"/>
      <c r="E875" s="100"/>
      <c r="F875" s="57"/>
      <c r="G875" s="58">
        <f t="shared" si="81"/>
        <v>0</v>
      </c>
      <c r="H875" s="58"/>
      <c r="I875" s="57"/>
      <c r="J875" s="57"/>
      <c r="K875" s="57"/>
      <c r="L875" s="57"/>
      <c r="M875" s="58" t="str">
        <f t="shared" si="82"/>
        <v/>
      </c>
      <c r="N875" s="102"/>
    </row>
    <row r="876" spans="1:14">
      <c r="A876" s="97" t="str">
        <f t="shared" si="80"/>
        <v/>
      </c>
      <c r="B876" s="98" t="str">
        <f t="shared" ref="B876:B939" si="83">IF(C876="","",MONTH(C876)&amp;"月")</f>
        <v/>
      </c>
      <c r="C876" s="99"/>
      <c r="D876" s="100"/>
      <c r="E876" s="100"/>
      <c r="F876" s="57"/>
      <c r="G876" s="58">
        <f t="shared" si="81"/>
        <v>0</v>
      </c>
      <c r="H876" s="58"/>
      <c r="I876" s="57"/>
      <c r="J876" s="57"/>
      <c r="K876" s="57"/>
      <c r="L876" s="57"/>
      <c r="M876" s="58" t="str">
        <f t="shared" si="82"/>
        <v/>
      </c>
      <c r="N876" s="102"/>
    </row>
    <row r="877" spans="1:14">
      <c r="A877" s="97" t="str">
        <f t="shared" ref="A877:A940" si="84">IF(C877="","",ROW()-42)</f>
        <v/>
      </c>
      <c r="B877" s="98" t="str">
        <f t="shared" si="83"/>
        <v/>
      </c>
      <c r="C877" s="99"/>
      <c r="D877" s="100"/>
      <c r="E877" s="100"/>
      <c r="F877" s="57"/>
      <c r="G877" s="58">
        <f t="shared" ref="G877:G940" si="85">IF(F877="",0,F877*$K$41)</f>
        <v>0</v>
      </c>
      <c r="H877" s="58"/>
      <c r="I877" s="57"/>
      <c r="J877" s="57"/>
      <c r="K877" s="57"/>
      <c r="L877" s="57"/>
      <c r="M877" s="58" t="str">
        <f t="shared" ref="M877:M940" si="86">IF(C877="","",ROUND(M876+G877-I877-J877-K877-L877-H877,2))</f>
        <v/>
      </c>
      <c r="N877" s="102"/>
    </row>
    <row r="878" spans="1:14">
      <c r="A878" s="97" t="str">
        <f t="shared" si="84"/>
        <v/>
      </c>
      <c r="B878" s="98" t="str">
        <f t="shared" si="83"/>
        <v/>
      </c>
      <c r="C878" s="99"/>
      <c r="D878" s="100"/>
      <c r="E878" s="100"/>
      <c r="F878" s="57"/>
      <c r="G878" s="58">
        <f t="shared" si="85"/>
        <v>0</v>
      </c>
      <c r="H878" s="58"/>
      <c r="I878" s="57"/>
      <c r="J878" s="57"/>
      <c r="K878" s="57"/>
      <c r="L878" s="57"/>
      <c r="M878" s="58" t="str">
        <f t="shared" si="86"/>
        <v/>
      </c>
      <c r="N878" s="102"/>
    </row>
    <row r="879" spans="1:14">
      <c r="A879" s="97" t="str">
        <f t="shared" si="84"/>
        <v/>
      </c>
      <c r="B879" s="98" t="str">
        <f t="shared" si="83"/>
        <v/>
      </c>
      <c r="C879" s="99"/>
      <c r="D879" s="100"/>
      <c r="E879" s="100"/>
      <c r="F879" s="57"/>
      <c r="G879" s="58">
        <f t="shared" si="85"/>
        <v>0</v>
      </c>
      <c r="H879" s="58"/>
      <c r="I879" s="57"/>
      <c r="J879" s="57"/>
      <c r="K879" s="57"/>
      <c r="L879" s="57"/>
      <c r="M879" s="58" t="str">
        <f t="shared" si="86"/>
        <v/>
      </c>
      <c r="N879" s="102"/>
    </row>
    <row r="880" spans="1:14">
      <c r="A880" s="97" t="str">
        <f t="shared" si="84"/>
        <v/>
      </c>
      <c r="B880" s="98" t="str">
        <f t="shared" si="83"/>
        <v/>
      </c>
      <c r="C880" s="99"/>
      <c r="D880" s="100"/>
      <c r="E880" s="100"/>
      <c r="F880" s="57"/>
      <c r="G880" s="58">
        <f t="shared" si="85"/>
        <v>0</v>
      </c>
      <c r="H880" s="58"/>
      <c r="I880" s="57"/>
      <c r="J880" s="57"/>
      <c r="K880" s="57"/>
      <c r="L880" s="57"/>
      <c r="M880" s="58" t="str">
        <f t="shared" si="86"/>
        <v/>
      </c>
      <c r="N880" s="102"/>
    </row>
    <row r="881" spans="1:14">
      <c r="A881" s="97" t="str">
        <f t="shared" si="84"/>
        <v/>
      </c>
      <c r="B881" s="98" t="str">
        <f t="shared" si="83"/>
        <v/>
      </c>
      <c r="C881" s="99"/>
      <c r="D881" s="100"/>
      <c r="E881" s="100"/>
      <c r="F881" s="57"/>
      <c r="G881" s="58">
        <f t="shared" si="85"/>
        <v>0</v>
      </c>
      <c r="H881" s="58"/>
      <c r="I881" s="57"/>
      <c r="J881" s="57"/>
      <c r="K881" s="57"/>
      <c r="L881" s="57"/>
      <c r="M881" s="58" t="str">
        <f t="shared" si="86"/>
        <v/>
      </c>
      <c r="N881" s="102"/>
    </row>
    <row r="882" spans="1:14">
      <c r="A882" s="97" t="str">
        <f t="shared" si="84"/>
        <v/>
      </c>
      <c r="B882" s="98" t="str">
        <f t="shared" si="83"/>
        <v/>
      </c>
      <c r="C882" s="99"/>
      <c r="D882" s="100"/>
      <c r="E882" s="100"/>
      <c r="F882" s="57"/>
      <c r="G882" s="58">
        <f t="shared" si="85"/>
        <v>0</v>
      </c>
      <c r="H882" s="58"/>
      <c r="I882" s="57"/>
      <c r="J882" s="57"/>
      <c r="K882" s="57"/>
      <c r="L882" s="57"/>
      <c r="M882" s="58" t="str">
        <f t="shared" si="86"/>
        <v/>
      </c>
      <c r="N882" s="102"/>
    </row>
    <row r="883" spans="1:14">
      <c r="A883" s="97" t="str">
        <f t="shared" si="84"/>
        <v/>
      </c>
      <c r="B883" s="98" t="str">
        <f t="shared" si="83"/>
        <v/>
      </c>
      <c r="C883" s="99"/>
      <c r="D883" s="100"/>
      <c r="E883" s="100"/>
      <c r="F883" s="57"/>
      <c r="G883" s="58">
        <f t="shared" si="85"/>
        <v>0</v>
      </c>
      <c r="H883" s="58"/>
      <c r="I883" s="57"/>
      <c r="J883" s="57"/>
      <c r="K883" s="57"/>
      <c r="L883" s="57"/>
      <c r="M883" s="58" t="str">
        <f t="shared" si="86"/>
        <v/>
      </c>
      <c r="N883" s="102"/>
    </row>
    <row r="884" spans="1:14">
      <c r="A884" s="97" t="str">
        <f t="shared" si="84"/>
        <v/>
      </c>
      <c r="B884" s="98" t="str">
        <f t="shared" si="83"/>
        <v/>
      </c>
      <c r="C884" s="99"/>
      <c r="D884" s="100"/>
      <c r="E884" s="100"/>
      <c r="F884" s="57"/>
      <c r="G884" s="58">
        <f t="shared" si="85"/>
        <v>0</v>
      </c>
      <c r="H884" s="58"/>
      <c r="I884" s="57"/>
      <c r="J884" s="57"/>
      <c r="K884" s="57"/>
      <c r="L884" s="57"/>
      <c r="M884" s="58" t="str">
        <f t="shared" si="86"/>
        <v/>
      </c>
      <c r="N884" s="102"/>
    </row>
    <row r="885" spans="1:14">
      <c r="A885" s="97" t="str">
        <f t="shared" si="84"/>
        <v/>
      </c>
      <c r="B885" s="98" t="str">
        <f t="shared" si="83"/>
        <v/>
      </c>
      <c r="C885" s="99"/>
      <c r="D885" s="100"/>
      <c r="E885" s="100"/>
      <c r="F885" s="57"/>
      <c r="G885" s="58">
        <f t="shared" si="85"/>
        <v>0</v>
      </c>
      <c r="H885" s="58"/>
      <c r="I885" s="57"/>
      <c r="J885" s="57"/>
      <c r="K885" s="57"/>
      <c r="L885" s="57"/>
      <c r="M885" s="58" t="str">
        <f t="shared" si="86"/>
        <v/>
      </c>
      <c r="N885" s="102"/>
    </row>
    <row r="886" spans="1:14">
      <c r="A886" s="97" t="str">
        <f t="shared" si="84"/>
        <v/>
      </c>
      <c r="B886" s="98" t="str">
        <f t="shared" si="83"/>
        <v/>
      </c>
      <c r="C886" s="99"/>
      <c r="D886" s="100"/>
      <c r="E886" s="100"/>
      <c r="F886" s="57"/>
      <c r="G886" s="58">
        <f t="shared" si="85"/>
        <v>0</v>
      </c>
      <c r="H886" s="58"/>
      <c r="I886" s="57"/>
      <c r="J886" s="57"/>
      <c r="K886" s="57"/>
      <c r="L886" s="57"/>
      <c r="M886" s="58" t="str">
        <f t="shared" si="86"/>
        <v/>
      </c>
      <c r="N886" s="102"/>
    </row>
    <row r="887" spans="1:14">
      <c r="A887" s="97" t="str">
        <f t="shared" si="84"/>
        <v/>
      </c>
      <c r="B887" s="98" t="str">
        <f t="shared" si="83"/>
        <v/>
      </c>
      <c r="C887" s="99"/>
      <c r="D887" s="100"/>
      <c r="E887" s="100"/>
      <c r="F887" s="57"/>
      <c r="G887" s="58">
        <f t="shared" si="85"/>
        <v>0</v>
      </c>
      <c r="H887" s="58"/>
      <c r="I887" s="57"/>
      <c r="J887" s="57"/>
      <c r="K887" s="57"/>
      <c r="L887" s="57"/>
      <c r="M887" s="58" t="str">
        <f t="shared" si="86"/>
        <v/>
      </c>
      <c r="N887" s="102"/>
    </row>
    <row r="888" spans="1:14">
      <c r="A888" s="97" t="str">
        <f t="shared" si="84"/>
        <v/>
      </c>
      <c r="B888" s="98" t="str">
        <f t="shared" si="83"/>
        <v/>
      </c>
      <c r="C888" s="99"/>
      <c r="D888" s="100"/>
      <c r="E888" s="100"/>
      <c r="F888" s="57"/>
      <c r="G888" s="58">
        <f t="shared" si="85"/>
        <v>0</v>
      </c>
      <c r="H888" s="58"/>
      <c r="I888" s="57"/>
      <c r="J888" s="57"/>
      <c r="K888" s="57"/>
      <c r="L888" s="57"/>
      <c r="M888" s="58" t="str">
        <f t="shared" si="86"/>
        <v/>
      </c>
      <c r="N888" s="102"/>
    </row>
    <row r="889" spans="1:14">
      <c r="A889" s="97" t="str">
        <f t="shared" si="84"/>
        <v/>
      </c>
      <c r="B889" s="98" t="str">
        <f t="shared" si="83"/>
        <v/>
      </c>
      <c r="C889" s="99"/>
      <c r="D889" s="100"/>
      <c r="E889" s="100"/>
      <c r="F889" s="57"/>
      <c r="G889" s="58">
        <f t="shared" si="85"/>
        <v>0</v>
      </c>
      <c r="H889" s="58"/>
      <c r="I889" s="57"/>
      <c r="J889" s="57"/>
      <c r="K889" s="57"/>
      <c r="L889" s="57"/>
      <c r="M889" s="58" t="str">
        <f t="shared" si="86"/>
        <v/>
      </c>
      <c r="N889" s="102"/>
    </row>
    <row r="890" spans="1:14">
      <c r="A890" s="97" t="str">
        <f t="shared" si="84"/>
        <v/>
      </c>
      <c r="B890" s="98" t="str">
        <f t="shared" si="83"/>
        <v/>
      </c>
      <c r="C890" s="99"/>
      <c r="D890" s="100"/>
      <c r="E890" s="100"/>
      <c r="F890" s="57"/>
      <c r="G890" s="58">
        <f t="shared" si="85"/>
        <v>0</v>
      </c>
      <c r="H890" s="58"/>
      <c r="I890" s="57"/>
      <c r="J890" s="57"/>
      <c r="K890" s="57"/>
      <c r="L890" s="57"/>
      <c r="M890" s="58" t="str">
        <f t="shared" si="86"/>
        <v/>
      </c>
      <c r="N890" s="102"/>
    </row>
    <row r="891" spans="1:14">
      <c r="A891" s="97" t="str">
        <f t="shared" si="84"/>
        <v/>
      </c>
      <c r="B891" s="98" t="str">
        <f t="shared" si="83"/>
        <v/>
      </c>
      <c r="C891" s="99"/>
      <c r="D891" s="100"/>
      <c r="E891" s="100"/>
      <c r="F891" s="57"/>
      <c r="G891" s="58">
        <f t="shared" si="85"/>
        <v>0</v>
      </c>
      <c r="H891" s="58"/>
      <c r="I891" s="57"/>
      <c r="J891" s="57"/>
      <c r="K891" s="57"/>
      <c r="L891" s="57"/>
      <c r="M891" s="58" t="str">
        <f t="shared" si="86"/>
        <v/>
      </c>
      <c r="N891" s="102"/>
    </row>
    <row r="892" spans="1:14">
      <c r="A892" s="97" t="str">
        <f t="shared" si="84"/>
        <v/>
      </c>
      <c r="B892" s="98" t="str">
        <f t="shared" si="83"/>
        <v/>
      </c>
      <c r="C892" s="99"/>
      <c r="D892" s="100"/>
      <c r="E892" s="100"/>
      <c r="F892" s="57"/>
      <c r="G892" s="58">
        <f t="shared" si="85"/>
        <v>0</v>
      </c>
      <c r="H892" s="58"/>
      <c r="I892" s="57"/>
      <c r="J892" s="57"/>
      <c r="K892" s="57"/>
      <c r="L892" s="57"/>
      <c r="M892" s="58" t="str">
        <f t="shared" si="86"/>
        <v/>
      </c>
      <c r="N892" s="102"/>
    </row>
    <row r="893" spans="1:14">
      <c r="A893" s="97" t="str">
        <f t="shared" si="84"/>
        <v/>
      </c>
      <c r="B893" s="98" t="str">
        <f t="shared" si="83"/>
        <v/>
      </c>
      <c r="C893" s="99"/>
      <c r="D893" s="100"/>
      <c r="E893" s="100"/>
      <c r="F893" s="57"/>
      <c r="G893" s="58">
        <f t="shared" si="85"/>
        <v>0</v>
      </c>
      <c r="H893" s="58"/>
      <c r="I893" s="57"/>
      <c r="J893" s="57"/>
      <c r="K893" s="57"/>
      <c r="L893" s="57"/>
      <c r="M893" s="58" t="str">
        <f t="shared" si="86"/>
        <v/>
      </c>
      <c r="N893" s="102"/>
    </row>
    <row r="894" spans="1:14">
      <c r="A894" s="97" t="str">
        <f t="shared" si="84"/>
        <v/>
      </c>
      <c r="B894" s="98" t="str">
        <f t="shared" si="83"/>
        <v/>
      </c>
      <c r="C894" s="99"/>
      <c r="D894" s="100"/>
      <c r="E894" s="100"/>
      <c r="F894" s="57"/>
      <c r="G894" s="58">
        <f t="shared" si="85"/>
        <v>0</v>
      </c>
      <c r="H894" s="58"/>
      <c r="I894" s="57"/>
      <c r="J894" s="57"/>
      <c r="K894" s="57"/>
      <c r="L894" s="57"/>
      <c r="M894" s="58" t="str">
        <f t="shared" si="86"/>
        <v/>
      </c>
      <c r="N894" s="102"/>
    </row>
    <row r="895" spans="1:14">
      <c r="A895" s="97" t="str">
        <f t="shared" si="84"/>
        <v/>
      </c>
      <c r="B895" s="98" t="str">
        <f t="shared" si="83"/>
        <v/>
      </c>
      <c r="C895" s="99"/>
      <c r="D895" s="100"/>
      <c r="E895" s="100"/>
      <c r="F895" s="57"/>
      <c r="G895" s="58">
        <f t="shared" si="85"/>
        <v>0</v>
      </c>
      <c r="H895" s="58"/>
      <c r="I895" s="57"/>
      <c r="J895" s="57"/>
      <c r="K895" s="57"/>
      <c r="L895" s="57"/>
      <c r="M895" s="58" t="str">
        <f t="shared" si="86"/>
        <v/>
      </c>
      <c r="N895" s="102"/>
    </row>
    <row r="896" spans="1:14">
      <c r="A896" s="97" t="str">
        <f t="shared" si="84"/>
        <v/>
      </c>
      <c r="B896" s="98" t="str">
        <f t="shared" si="83"/>
        <v/>
      </c>
      <c r="C896" s="99"/>
      <c r="D896" s="100"/>
      <c r="E896" s="100"/>
      <c r="F896" s="57"/>
      <c r="G896" s="58">
        <f t="shared" si="85"/>
        <v>0</v>
      </c>
      <c r="H896" s="58"/>
      <c r="I896" s="57"/>
      <c r="J896" s="57"/>
      <c r="K896" s="57"/>
      <c r="L896" s="57"/>
      <c r="M896" s="58" t="str">
        <f t="shared" si="86"/>
        <v/>
      </c>
      <c r="N896" s="102"/>
    </row>
    <row r="897" spans="1:14">
      <c r="A897" s="97" t="str">
        <f t="shared" si="84"/>
        <v/>
      </c>
      <c r="B897" s="98" t="str">
        <f t="shared" si="83"/>
        <v/>
      </c>
      <c r="C897" s="99"/>
      <c r="D897" s="100"/>
      <c r="E897" s="100"/>
      <c r="F897" s="57"/>
      <c r="G897" s="58">
        <f t="shared" si="85"/>
        <v>0</v>
      </c>
      <c r="H897" s="58"/>
      <c r="I897" s="57"/>
      <c r="J897" s="57"/>
      <c r="K897" s="57"/>
      <c r="L897" s="57"/>
      <c r="M897" s="58" t="str">
        <f t="shared" si="86"/>
        <v/>
      </c>
      <c r="N897" s="102"/>
    </row>
    <row r="898" spans="1:14">
      <c r="A898" s="97" t="str">
        <f t="shared" si="84"/>
        <v/>
      </c>
      <c r="B898" s="98" t="str">
        <f t="shared" si="83"/>
        <v/>
      </c>
      <c r="C898" s="99"/>
      <c r="D898" s="100"/>
      <c r="E898" s="100"/>
      <c r="F898" s="57"/>
      <c r="G898" s="58">
        <f t="shared" si="85"/>
        <v>0</v>
      </c>
      <c r="H898" s="58"/>
      <c r="I898" s="57"/>
      <c r="J898" s="57"/>
      <c r="K898" s="57"/>
      <c r="L898" s="57"/>
      <c r="M898" s="58" t="str">
        <f t="shared" si="86"/>
        <v/>
      </c>
      <c r="N898" s="102"/>
    </row>
    <row r="899" spans="1:14">
      <c r="A899" s="97" t="str">
        <f t="shared" si="84"/>
        <v/>
      </c>
      <c r="B899" s="98" t="str">
        <f t="shared" si="83"/>
        <v/>
      </c>
      <c r="C899" s="99"/>
      <c r="D899" s="100"/>
      <c r="E899" s="100"/>
      <c r="F899" s="57"/>
      <c r="G899" s="58">
        <f t="shared" si="85"/>
        <v>0</v>
      </c>
      <c r="H899" s="58"/>
      <c r="I899" s="57"/>
      <c r="J899" s="57"/>
      <c r="K899" s="57"/>
      <c r="L899" s="57"/>
      <c r="M899" s="58" t="str">
        <f t="shared" si="86"/>
        <v/>
      </c>
      <c r="N899" s="102"/>
    </row>
    <row r="900" spans="1:14">
      <c r="A900" s="97" t="str">
        <f t="shared" si="84"/>
        <v/>
      </c>
      <c r="B900" s="98" t="str">
        <f t="shared" si="83"/>
        <v/>
      </c>
      <c r="C900" s="99"/>
      <c r="D900" s="100"/>
      <c r="E900" s="100"/>
      <c r="F900" s="57"/>
      <c r="G900" s="58">
        <f t="shared" si="85"/>
        <v>0</v>
      </c>
      <c r="H900" s="58"/>
      <c r="I900" s="57"/>
      <c r="J900" s="57"/>
      <c r="K900" s="57"/>
      <c r="L900" s="57"/>
      <c r="M900" s="58" t="str">
        <f t="shared" si="86"/>
        <v/>
      </c>
      <c r="N900" s="102"/>
    </row>
    <row r="901" spans="1:14">
      <c r="A901" s="97" t="str">
        <f t="shared" si="84"/>
        <v/>
      </c>
      <c r="B901" s="98" t="str">
        <f t="shared" si="83"/>
        <v/>
      </c>
      <c r="C901" s="99"/>
      <c r="D901" s="100"/>
      <c r="E901" s="100"/>
      <c r="F901" s="57"/>
      <c r="G901" s="58">
        <f t="shared" si="85"/>
        <v>0</v>
      </c>
      <c r="H901" s="58"/>
      <c r="I901" s="57"/>
      <c r="J901" s="57"/>
      <c r="K901" s="57"/>
      <c r="L901" s="57"/>
      <c r="M901" s="58" t="str">
        <f t="shared" si="86"/>
        <v/>
      </c>
      <c r="N901" s="102"/>
    </row>
    <row r="902" spans="1:14">
      <c r="A902" s="97" t="str">
        <f t="shared" si="84"/>
        <v/>
      </c>
      <c r="B902" s="98" t="str">
        <f t="shared" si="83"/>
        <v/>
      </c>
      <c r="C902" s="99"/>
      <c r="D902" s="100"/>
      <c r="E902" s="100"/>
      <c r="F902" s="57"/>
      <c r="G902" s="58">
        <f t="shared" si="85"/>
        <v>0</v>
      </c>
      <c r="H902" s="58"/>
      <c r="I902" s="57"/>
      <c r="J902" s="57"/>
      <c r="K902" s="57"/>
      <c r="L902" s="57"/>
      <c r="M902" s="58" t="str">
        <f t="shared" si="86"/>
        <v/>
      </c>
      <c r="N902" s="102"/>
    </row>
    <row r="903" spans="1:14">
      <c r="A903" s="97" t="str">
        <f t="shared" si="84"/>
        <v/>
      </c>
      <c r="B903" s="98" t="str">
        <f t="shared" si="83"/>
        <v/>
      </c>
      <c r="C903" s="99"/>
      <c r="D903" s="100"/>
      <c r="E903" s="100"/>
      <c r="F903" s="57"/>
      <c r="G903" s="58">
        <f t="shared" si="85"/>
        <v>0</v>
      </c>
      <c r="H903" s="58"/>
      <c r="I903" s="57"/>
      <c r="J903" s="57"/>
      <c r="K903" s="57"/>
      <c r="L903" s="57"/>
      <c r="M903" s="58" t="str">
        <f t="shared" si="86"/>
        <v/>
      </c>
      <c r="N903" s="102"/>
    </row>
    <row r="904" spans="1:14">
      <c r="A904" s="97" t="str">
        <f t="shared" si="84"/>
        <v/>
      </c>
      <c r="B904" s="98" t="str">
        <f t="shared" si="83"/>
        <v/>
      </c>
      <c r="C904" s="99"/>
      <c r="D904" s="100"/>
      <c r="E904" s="100"/>
      <c r="F904" s="57"/>
      <c r="G904" s="58">
        <f t="shared" si="85"/>
        <v>0</v>
      </c>
      <c r="H904" s="58"/>
      <c r="I904" s="57"/>
      <c r="J904" s="57"/>
      <c r="K904" s="57"/>
      <c r="L904" s="57"/>
      <c r="M904" s="58" t="str">
        <f t="shared" si="86"/>
        <v/>
      </c>
      <c r="N904" s="102"/>
    </row>
    <row r="905" spans="1:14">
      <c r="A905" s="97" t="str">
        <f t="shared" si="84"/>
        <v/>
      </c>
      <c r="B905" s="98" t="str">
        <f t="shared" si="83"/>
        <v/>
      </c>
      <c r="C905" s="99"/>
      <c r="D905" s="100"/>
      <c r="E905" s="100"/>
      <c r="F905" s="57"/>
      <c r="G905" s="58">
        <f t="shared" si="85"/>
        <v>0</v>
      </c>
      <c r="H905" s="58"/>
      <c r="I905" s="57"/>
      <c r="J905" s="57"/>
      <c r="K905" s="57"/>
      <c r="L905" s="57"/>
      <c r="M905" s="58" t="str">
        <f t="shared" si="86"/>
        <v/>
      </c>
      <c r="N905" s="102"/>
    </row>
    <row r="906" spans="1:14">
      <c r="A906" s="97" t="str">
        <f t="shared" si="84"/>
        <v/>
      </c>
      <c r="B906" s="98" t="str">
        <f t="shared" si="83"/>
        <v/>
      </c>
      <c r="C906" s="99"/>
      <c r="D906" s="100"/>
      <c r="E906" s="100"/>
      <c r="F906" s="57"/>
      <c r="G906" s="58">
        <f t="shared" si="85"/>
        <v>0</v>
      </c>
      <c r="H906" s="58"/>
      <c r="I906" s="57"/>
      <c r="J906" s="57"/>
      <c r="K906" s="57"/>
      <c r="L906" s="57"/>
      <c r="M906" s="58" t="str">
        <f t="shared" si="86"/>
        <v/>
      </c>
      <c r="N906" s="102"/>
    </row>
    <row r="907" spans="1:14">
      <c r="A907" s="97" t="str">
        <f t="shared" si="84"/>
        <v/>
      </c>
      <c r="B907" s="98" t="str">
        <f t="shared" si="83"/>
        <v/>
      </c>
      <c r="C907" s="99"/>
      <c r="D907" s="100"/>
      <c r="E907" s="100"/>
      <c r="F907" s="57"/>
      <c r="G907" s="58">
        <f t="shared" si="85"/>
        <v>0</v>
      </c>
      <c r="H907" s="58"/>
      <c r="I907" s="57"/>
      <c r="J907" s="57"/>
      <c r="K907" s="57"/>
      <c r="L907" s="57"/>
      <c r="M907" s="58" t="str">
        <f t="shared" si="86"/>
        <v/>
      </c>
      <c r="N907" s="102"/>
    </row>
    <row r="908" spans="1:14">
      <c r="A908" s="97" t="str">
        <f t="shared" si="84"/>
        <v/>
      </c>
      <c r="B908" s="98" t="str">
        <f t="shared" si="83"/>
        <v/>
      </c>
      <c r="C908" s="99"/>
      <c r="D908" s="100"/>
      <c r="E908" s="100"/>
      <c r="F908" s="57"/>
      <c r="G908" s="58">
        <f t="shared" si="85"/>
        <v>0</v>
      </c>
      <c r="H908" s="58"/>
      <c r="I908" s="57"/>
      <c r="J908" s="57"/>
      <c r="K908" s="57"/>
      <c r="L908" s="57"/>
      <c r="M908" s="58" t="str">
        <f t="shared" si="86"/>
        <v/>
      </c>
      <c r="N908" s="102"/>
    </row>
    <row r="909" spans="1:14">
      <c r="A909" s="97" t="str">
        <f t="shared" si="84"/>
        <v/>
      </c>
      <c r="B909" s="98" t="str">
        <f t="shared" si="83"/>
        <v/>
      </c>
      <c r="C909" s="99"/>
      <c r="D909" s="100"/>
      <c r="E909" s="100"/>
      <c r="F909" s="57"/>
      <c r="G909" s="58">
        <f t="shared" si="85"/>
        <v>0</v>
      </c>
      <c r="H909" s="58"/>
      <c r="I909" s="57"/>
      <c r="J909" s="57"/>
      <c r="K909" s="57"/>
      <c r="L909" s="57"/>
      <c r="M909" s="58" t="str">
        <f t="shared" si="86"/>
        <v/>
      </c>
      <c r="N909" s="102"/>
    </row>
    <row r="910" spans="1:14">
      <c r="A910" s="97" t="str">
        <f t="shared" si="84"/>
        <v/>
      </c>
      <c r="B910" s="98" t="str">
        <f t="shared" si="83"/>
        <v/>
      </c>
      <c r="C910" s="99"/>
      <c r="D910" s="100"/>
      <c r="E910" s="100"/>
      <c r="F910" s="57"/>
      <c r="G910" s="58">
        <f t="shared" si="85"/>
        <v>0</v>
      </c>
      <c r="H910" s="58"/>
      <c r="I910" s="57"/>
      <c r="J910" s="57"/>
      <c r="K910" s="57"/>
      <c r="L910" s="57"/>
      <c r="M910" s="58" t="str">
        <f t="shared" si="86"/>
        <v/>
      </c>
      <c r="N910" s="102"/>
    </row>
    <row r="911" spans="1:14">
      <c r="A911" s="97" t="str">
        <f t="shared" si="84"/>
        <v/>
      </c>
      <c r="B911" s="98" t="str">
        <f t="shared" si="83"/>
        <v/>
      </c>
      <c r="C911" s="99"/>
      <c r="D911" s="100"/>
      <c r="E911" s="100"/>
      <c r="F911" s="57"/>
      <c r="G911" s="58">
        <f t="shared" si="85"/>
        <v>0</v>
      </c>
      <c r="H911" s="58"/>
      <c r="I911" s="57"/>
      <c r="J911" s="57"/>
      <c r="K911" s="57"/>
      <c r="L911" s="57"/>
      <c r="M911" s="58" t="str">
        <f t="shared" si="86"/>
        <v/>
      </c>
      <c r="N911" s="102"/>
    </row>
    <row r="912" spans="1:14">
      <c r="A912" s="97" t="str">
        <f t="shared" si="84"/>
        <v/>
      </c>
      <c r="B912" s="98" t="str">
        <f t="shared" si="83"/>
        <v/>
      </c>
      <c r="C912" s="99"/>
      <c r="D912" s="100"/>
      <c r="E912" s="100"/>
      <c r="F912" s="57"/>
      <c r="G912" s="58">
        <f t="shared" si="85"/>
        <v>0</v>
      </c>
      <c r="H912" s="58"/>
      <c r="I912" s="57"/>
      <c r="J912" s="57"/>
      <c r="K912" s="57"/>
      <c r="L912" s="57"/>
      <c r="M912" s="58" t="str">
        <f t="shared" si="86"/>
        <v/>
      </c>
      <c r="N912" s="102"/>
    </row>
    <row r="913" spans="1:14">
      <c r="A913" s="97" t="str">
        <f t="shared" si="84"/>
        <v/>
      </c>
      <c r="B913" s="98" t="str">
        <f t="shared" si="83"/>
        <v/>
      </c>
      <c r="C913" s="99"/>
      <c r="D913" s="100"/>
      <c r="E913" s="100"/>
      <c r="F913" s="57"/>
      <c r="G913" s="58">
        <f t="shared" si="85"/>
        <v>0</v>
      </c>
      <c r="H913" s="58"/>
      <c r="I913" s="57"/>
      <c r="J913" s="57"/>
      <c r="K913" s="57"/>
      <c r="L913" s="57"/>
      <c r="M913" s="58" t="str">
        <f t="shared" si="86"/>
        <v/>
      </c>
      <c r="N913" s="102"/>
    </row>
    <row r="914" spans="1:14">
      <c r="A914" s="97" t="str">
        <f t="shared" si="84"/>
        <v/>
      </c>
      <c r="B914" s="98" t="str">
        <f t="shared" si="83"/>
        <v/>
      </c>
      <c r="C914" s="99"/>
      <c r="D914" s="100"/>
      <c r="E914" s="100"/>
      <c r="F914" s="57"/>
      <c r="G914" s="58">
        <f t="shared" si="85"/>
        <v>0</v>
      </c>
      <c r="H914" s="58"/>
      <c r="I914" s="57"/>
      <c r="J914" s="57"/>
      <c r="K914" s="57"/>
      <c r="L914" s="57"/>
      <c r="M914" s="58" t="str">
        <f t="shared" si="86"/>
        <v/>
      </c>
      <c r="N914" s="102"/>
    </row>
    <row r="915" spans="1:14">
      <c r="A915" s="97" t="str">
        <f t="shared" si="84"/>
        <v/>
      </c>
      <c r="B915" s="98" t="str">
        <f t="shared" si="83"/>
        <v/>
      </c>
      <c r="C915" s="99"/>
      <c r="D915" s="100"/>
      <c r="E915" s="100"/>
      <c r="F915" s="57"/>
      <c r="G915" s="58">
        <f t="shared" si="85"/>
        <v>0</v>
      </c>
      <c r="H915" s="58"/>
      <c r="I915" s="57"/>
      <c r="J915" s="57"/>
      <c r="K915" s="57"/>
      <c r="L915" s="57"/>
      <c r="M915" s="58" t="str">
        <f t="shared" si="86"/>
        <v/>
      </c>
      <c r="N915" s="102"/>
    </row>
    <row r="916" spans="1:14">
      <c r="A916" s="97" t="str">
        <f t="shared" si="84"/>
        <v/>
      </c>
      <c r="B916" s="98" t="str">
        <f t="shared" si="83"/>
        <v/>
      </c>
      <c r="C916" s="99"/>
      <c r="D916" s="100"/>
      <c r="E916" s="100"/>
      <c r="F916" s="57"/>
      <c r="G916" s="58">
        <f t="shared" si="85"/>
        <v>0</v>
      </c>
      <c r="H916" s="58"/>
      <c r="I916" s="57"/>
      <c r="J916" s="57"/>
      <c r="K916" s="57"/>
      <c r="L916" s="57"/>
      <c r="M916" s="58" t="str">
        <f t="shared" si="86"/>
        <v/>
      </c>
      <c r="N916" s="102"/>
    </row>
    <row r="917" spans="1:14">
      <c r="A917" s="97" t="str">
        <f t="shared" si="84"/>
        <v/>
      </c>
      <c r="B917" s="98" t="str">
        <f t="shared" si="83"/>
        <v/>
      </c>
      <c r="C917" s="99"/>
      <c r="D917" s="100"/>
      <c r="E917" s="100"/>
      <c r="F917" s="57"/>
      <c r="G917" s="58">
        <f t="shared" si="85"/>
        <v>0</v>
      </c>
      <c r="H917" s="58"/>
      <c r="I917" s="57"/>
      <c r="J917" s="57"/>
      <c r="K917" s="57"/>
      <c r="L917" s="57"/>
      <c r="M917" s="58" t="str">
        <f t="shared" si="86"/>
        <v/>
      </c>
      <c r="N917" s="102"/>
    </row>
    <row r="918" spans="1:14">
      <c r="A918" s="97" t="str">
        <f t="shared" si="84"/>
        <v/>
      </c>
      <c r="B918" s="98" t="str">
        <f t="shared" si="83"/>
        <v/>
      </c>
      <c r="C918" s="99"/>
      <c r="D918" s="100"/>
      <c r="E918" s="100"/>
      <c r="F918" s="57"/>
      <c r="G918" s="58">
        <f t="shared" si="85"/>
        <v>0</v>
      </c>
      <c r="H918" s="58"/>
      <c r="I918" s="57"/>
      <c r="J918" s="57"/>
      <c r="K918" s="57"/>
      <c r="L918" s="57"/>
      <c r="M918" s="58" t="str">
        <f t="shared" si="86"/>
        <v/>
      </c>
      <c r="N918" s="102"/>
    </row>
    <row r="919" spans="1:14">
      <c r="A919" s="97" t="str">
        <f t="shared" si="84"/>
        <v/>
      </c>
      <c r="B919" s="98" t="str">
        <f t="shared" si="83"/>
        <v/>
      </c>
      <c r="C919" s="99"/>
      <c r="D919" s="100"/>
      <c r="E919" s="100"/>
      <c r="F919" s="57"/>
      <c r="G919" s="58">
        <f t="shared" si="85"/>
        <v>0</v>
      </c>
      <c r="H919" s="58"/>
      <c r="I919" s="57"/>
      <c r="J919" s="57"/>
      <c r="K919" s="57"/>
      <c r="L919" s="57"/>
      <c r="M919" s="58" t="str">
        <f t="shared" si="86"/>
        <v/>
      </c>
      <c r="N919" s="102"/>
    </row>
    <row r="920" spans="1:14">
      <c r="A920" s="97" t="str">
        <f t="shared" si="84"/>
        <v/>
      </c>
      <c r="B920" s="98" t="str">
        <f t="shared" si="83"/>
        <v/>
      </c>
      <c r="C920" s="99"/>
      <c r="D920" s="100"/>
      <c r="E920" s="100"/>
      <c r="F920" s="57"/>
      <c r="G920" s="58">
        <f t="shared" si="85"/>
        <v>0</v>
      </c>
      <c r="H920" s="58"/>
      <c r="I920" s="57"/>
      <c r="J920" s="57"/>
      <c r="K920" s="57"/>
      <c r="L920" s="57"/>
      <c r="M920" s="58" t="str">
        <f t="shared" si="86"/>
        <v/>
      </c>
      <c r="N920" s="102"/>
    </row>
    <row r="921" spans="1:14">
      <c r="A921" s="97" t="str">
        <f t="shared" si="84"/>
        <v/>
      </c>
      <c r="B921" s="98" t="str">
        <f t="shared" si="83"/>
        <v/>
      </c>
      <c r="C921" s="99"/>
      <c r="D921" s="100"/>
      <c r="E921" s="100"/>
      <c r="F921" s="57"/>
      <c r="G921" s="58">
        <f t="shared" si="85"/>
        <v>0</v>
      </c>
      <c r="H921" s="58"/>
      <c r="I921" s="57"/>
      <c r="J921" s="57"/>
      <c r="K921" s="57"/>
      <c r="L921" s="57"/>
      <c r="M921" s="58" t="str">
        <f t="shared" si="86"/>
        <v/>
      </c>
      <c r="N921" s="102"/>
    </row>
    <row r="922" spans="1:14">
      <c r="A922" s="97" t="str">
        <f t="shared" si="84"/>
        <v/>
      </c>
      <c r="B922" s="98" t="str">
        <f t="shared" si="83"/>
        <v/>
      </c>
      <c r="C922" s="99"/>
      <c r="D922" s="100"/>
      <c r="E922" s="100"/>
      <c r="F922" s="57"/>
      <c r="G922" s="58">
        <f t="shared" si="85"/>
        <v>0</v>
      </c>
      <c r="H922" s="58"/>
      <c r="I922" s="57"/>
      <c r="J922" s="57"/>
      <c r="K922" s="57"/>
      <c r="L922" s="57"/>
      <c r="M922" s="58" t="str">
        <f t="shared" si="86"/>
        <v/>
      </c>
      <c r="N922" s="102"/>
    </row>
    <row r="923" spans="1:14">
      <c r="A923" s="97" t="str">
        <f t="shared" si="84"/>
        <v/>
      </c>
      <c r="B923" s="98" t="str">
        <f t="shared" si="83"/>
        <v/>
      </c>
      <c r="C923" s="99"/>
      <c r="D923" s="100"/>
      <c r="E923" s="100"/>
      <c r="F923" s="57"/>
      <c r="G923" s="58">
        <f t="shared" si="85"/>
        <v>0</v>
      </c>
      <c r="H923" s="58"/>
      <c r="I923" s="57"/>
      <c r="J923" s="57"/>
      <c r="K923" s="57"/>
      <c r="L923" s="57"/>
      <c r="M923" s="58" t="str">
        <f t="shared" si="86"/>
        <v/>
      </c>
      <c r="N923" s="102"/>
    </row>
    <row r="924" spans="1:14">
      <c r="A924" s="97" t="str">
        <f t="shared" si="84"/>
        <v/>
      </c>
      <c r="B924" s="98" t="str">
        <f t="shared" si="83"/>
        <v/>
      </c>
      <c r="C924" s="99"/>
      <c r="D924" s="100"/>
      <c r="E924" s="100"/>
      <c r="F924" s="57"/>
      <c r="G924" s="58">
        <f t="shared" si="85"/>
        <v>0</v>
      </c>
      <c r="H924" s="58"/>
      <c r="I924" s="57"/>
      <c r="J924" s="57"/>
      <c r="K924" s="57"/>
      <c r="L924" s="57"/>
      <c r="M924" s="58" t="str">
        <f t="shared" si="86"/>
        <v/>
      </c>
      <c r="N924" s="102"/>
    </row>
    <row r="925" spans="1:14">
      <c r="A925" s="97" t="str">
        <f t="shared" si="84"/>
        <v/>
      </c>
      <c r="B925" s="98" t="str">
        <f t="shared" si="83"/>
        <v/>
      </c>
      <c r="C925" s="99"/>
      <c r="D925" s="100"/>
      <c r="E925" s="100"/>
      <c r="F925" s="57"/>
      <c r="G925" s="58">
        <f t="shared" si="85"/>
        <v>0</v>
      </c>
      <c r="H925" s="58"/>
      <c r="I925" s="57"/>
      <c r="J925" s="57"/>
      <c r="K925" s="57"/>
      <c r="L925" s="57"/>
      <c r="M925" s="58" t="str">
        <f t="shared" si="86"/>
        <v/>
      </c>
      <c r="N925" s="102"/>
    </row>
    <row r="926" spans="1:14">
      <c r="A926" s="97" t="str">
        <f t="shared" si="84"/>
        <v/>
      </c>
      <c r="B926" s="98" t="str">
        <f t="shared" si="83"/>
        <v/>
      </c>
      <c r="C926" s="99"/>
      <c r="D926" s="100"/>
      <c r="E926" s="100"/>
      <c r="F926" s="57"/>
      <c r="G926" s="58">
        <f t="shared" si="85"/>
        <v>0</v>
      </c>
      <c r="H926" s="58"/>
      <c r="I926" s="57"/>
      <c r="J926" s="57"/>
      <c r="K926" s="57"/>
      <c r="L926" s="57"/>
      <c r="M926" s="58" t="str">
        <f t="shared" si="86"/>
        <v/>
      </c>
      <c r="N926" s="102"/>
    </row>
    <row r="927" spans="1:14">
      <c r="A927" s="97" t="str">
        <f t="shared" si="84"/>
        <v/>
      </c>
      <c r="B927" s="98" t="str">
        <f t="shared" si="83"/>
        <v/>
      </c>
      <c r="C927" s="99"/>
      <c r="D927" s="100"/>
      <c r="E927" s="100"/>
      <c r="F927" s="57"/>
      <c r="G927" s="58">
        <f t="shared" si="85"/>
        <v>0</v>
      </c>
      <c r="H927" s="58"/>
      <c r="I927" s="57"/>
      <c r="J927" s="57"/>
      <c r="K927" s="57"/>
      <c r="L927" s="57"/>
      <c r="M927" s="58" t="str">
        <f t="shared" si="86"/>
        <v/>
      </c>
      <c r="N927" s="102"/>
    </row>
    <row r="928" spans="1:14">
      <c r="A928" s="97" t="str">
        <f t="shared" si="84"/>
        <v/>
      </c>
      <c r="B928" s="98" t="str">
        <f t="shared" si="83"/>
        <v/>
      </c>
      <c r="C928" s="99"/>
      <c r="D928" s="100"/>
      <c r="E928" s="100"/>
      <c r="F928" s="57"/>
      <c r="G928" s="58">
        <f t="shared" si="85"/>
        <v>0</v>
      </c>
      <c r="H928" s="58"/>
      <c r="I928" s="57"/>
      <c r="J928" s="57"/>
      <c r="K928" s="57"/>
      <c r="L928" s="57"/>
      <c r="M928" s="58" t="str">
        <f t="shared" si="86"/>
        <v/>
      </c>
      <c r="N928" s="102"/>
    </row>
    <row r="929" spans="1:14">
      <c r="A929" s="97" t="str">
        <f t="shared" si="84"/>
        <v/>
      </c>
      <c r="B929" s="98" t="str">
        <f t="shared" si="83"/>
        <v/>
      </c>
      <c r="C929" s="99"/>
      <c r="D929" s="100"/>
      <c r="E929" s="100"/>
      <c r="F929" s="57"/>
      <c r="G929" s="58">
        <f t="shared" si="85"/>
        <v>0</v>
      </c>
      <c r="H929" s="58"/>
      <c r="I929" s="57"/>
      <c r="J929" s="57"/>
      <c r="K929" s="57"/>
      <c r="L929" s="57"/>
      <c r="M929" s="58" t="str">
        <f t="shared" si="86"/>
        <v/>
      </c>
      <c r="N929" s="102"/>
    </row>
    <row r="930" spans="1:14">
      <c r="A930" s="97" t="str">
        <f t="shared" si="84"/>
        <v/>
      </c>
      <c r="B930" s="98" t="str">
        <f t="shared" si="83"/>
        <v/>
      </c>
      <c r="C930" s="99"/>
      <c r="D930" s="100"/>
      <c r="E930" s="100"/>
      <c r="F930" s="57"/>
      <c r="G930" s="58">
        <f t="shared" si="85"/>
        <v>0</v>
      </c>
      <c r="H930" s="58"/>
      <c r="I930" s="57"/>
      <c r="J930" s="57"/>
      <c r="K930" s="57"/>
      <c r="L930" s="57"/>
      <c r="M930" s="58" t="str">
        <f t="shared" si="86"/>
        <v/>
      </c>
      <c r="N930" s="102"/>
    </row>
    <row r="931" spans="1:14">
      <c r="A931" s="97" t="str">
        <f t="shared" si="84"/>
        <v/>
      </c>
      <c r="B931" s="98" t="str">
        <f t="shared" si="83"/>
        <v/>
      </c>
      <c r="C931" s="99"/>
      <c r="D931" s="100"/>
      <c r="E931" s="100"/>
      <c r="F931" s="57"/>
      <c r="G931" s="58">
        <f t="shared" si="85"/>
        <v>0</v>
      </c>
      <c r="H931" s="58"/>
      <c r="I931" s="57"/>
      <c r="J931" s="57"/>
      <c r="K931" s="57"/>
      <c r="L931" s="57"/>
      <c r="M931" s="58" t="str">
        <f t="shared" si="86"/>
        <v/>
      </c>
      <c r="N931" s="102"/>
    </row>
    <row r="932" spans="1:14">
      <c r="A932" s="97" t="str">
        <f t="shared" si="84"/>
        <v/>
      </c>
      <c r="B932" s="98" t="str">
        <f t="shared" si="83"/>
        <v/>
      </c>
      <c r="C932" s="99"/>
      <c r="D932" s="100"/>
      <c r="E932" s="100"/>
      <c r="F932" s="57"/>
      <c r="G932" s="58">
        <f t="shared" si="85"/>
        <v>0</v>
      </c>
      <c r="H932" s="58"/>
      <c r="I932" s="57"/>
      <c r="J932" s="57"/>
      <c r="K932" s="57"/>
      <c r="L932" s="57"/>
      <c r="M932" s="58" t="str">
        <f t="shared" si="86"/>
        <v/>
      </c>
      <c r="N932" s="102"/>
    </row>
    <row r="933" spans="1:14">
      <c r="A933" s="97" t="str">
        <f t="shared" si="84"/>
        <v/>
      </c>
      <c r="B933" s="98" t="str">
        <f t="shared" si="83"/>
        <v/>
      </c>
      <c r="C933" s="99"/>
      <c r="D933" s="100"/>
      <c r="E933" s="100"/>
      <c r="F933" s="57"/>
      <c r="G933" s="58">
        <f t="shared" si="85"/>
        <v>0</v>
      </c>
      <c r="H933" s="58"/>
      <c r="I933" s="57"/>
      <c r="J933" s="57"/>
      <c r="K933" s="57"/>
      <c r="L933" s="57"/>
      <c r="M933" s="58" t="str">
        <f t="shared" si="86"/>
        <v/>
      </c>
      <c r="N933" s="102"/>
    </row>
    <row r="934" spans="1:14">
      <c r="A934" s="97" t="str">
        <f t="shared" si="84"/>
        <v/>
      </c>
      <c r="B934" s="98" t="str">
        <f t="shared" si="83"/>
        <v/>
      </c>
      <c r="C934" s="99"/>
      <c r="D934" s="100"/>
      <c r="E934" s="100"/>
      <c r="F934" s="57"/>
      <c r="G934" s="58">
        <f t="shared" si="85"/>
        <v>0</v>
      </c>
      <c r="H934" s="58"/>
      <c r="I934" s="57"/>
      <c r="J934" s="57"/>
      <c r="K934" s="57"/>
      <c r="L934" s="57"/>
      <c r="M934" s="58" t="str">
        <f t="shared" si="86"/>
        <v/>
      </c>
      <c r="N934" s="102"/>
    </row>
    <row r="935" spans="1:14">
      <c r="A935" s="97" t="str">
        <f t="shared" si="84"/>
        <v/>
      </c>
      <c r="B935" s="98" t="str">
        <f t="shared" si="83"/>
        <v/>
      </c>
      <c r="C935" s="99"/>
      <c r="D935" s="100"/>
      <c r="E935" s="100"/>
      <c r="F935" s="57"/>
      <c r="G935" s="58">
        <f t="shared" si="85"/>
        <v>0</v>
      </c>
      <c r="H935" s="58"/>
      <c r="I935" s="57"/>
      <c r="J935" s="57"/>
      <c r="K935" s="57"/>
      <c r="L935" s="57"/>
      <c r="M935" s="58" t="str">
        <f t="shared" si="86"/>
        <v/>
      </c>
      <c r="N935" s="102"/>
    </row>
    <row r="936" spans="1:14">
      <c r="A936" s="97" t="str">
        <f t="shared" si="84"/>
        <v/>
      </c>
      <c r="B936" s="98" t="str">
        <f t="shared" si="83"/>
        <v/>
      </c>
      <c r="C936" s="99"/>
      <c r="D936" s="100"/>
      <c r="E936" s="100"/>
      <c r="F936" s="57"/>
      <c r="G936" s="58">
        <f t="shared" si="85"/>
        <v>0</v>
      </c>
      <c r="H936" s="58"/>
      <c r="I936" s="57"/>
      <c r="J936" s="57"/>
      <c r="K936" s="57"/>
      <c r="L936" s="57"/>
      <c r="M936" s="58" t="str">
        <f t="shared" si="86"/>
        <v/>
      </c>
      <c r="N936" s="102"/>
    </row>
    <row r="937" spans="1:14">
      <c r="A937" s="97" t="str">
        <f t="shared" si="84"/>
        <v/>
      </c>
      <c r="B937" s="98" t="str">
        <f t="shared" si="83"/>
        <v/>
      </c>
      <c r="C937" s="99"/>
      <c r="D937" s="100"/>
      <c r="E937" s="100"/>
      <c r="F937" s="57"/>
      <c r="G937" s="58">
        <f t="shared" si="85"/>
        <v>0</v>
      </c>
      <c r="H937" s="58"/>
      <c r="I937" s="57"/>
      <c r="J937" s="57"/>
      <c r="K937" s="57"/>
      <c r="L937" s="57"/>
      <c r="M937" s="58" t="str">
        <f t="shared" si="86"/>
        <v/>
      </c>
      <c r="N937" s="102"/>
    </row>
    <row r="938" spans="1:14">
      <c r="A938" s="97" t="str">
        <f t="shared" si="84"/>
        <v/>
      </c>
      <c r="B938" s="98" t="str">
        <f t="shared" si="83"/>
        <v/>
      </c>
      <c r="C938" s="99"/>
      <c r="D938" s="100"/>
      <c r="E938" s="100"/>
      <c r="F938" s="57"/>
      <c r="G938" s="58">
        <f t="shared" si="85"/>
        <v>0</v>
      </c>
      <c r="H938" s="58"/>
      <c r="I938" s="57"/>
      <c r="J938" s="57"/>
      <c r="K938" s="57"/>
      <c r="L938" s="57"/>
      <c r="M938" s="58" t="str">
        <f t="shared" si="86"/>
        <v/>
      </c>
      <c r="N938" s="102"/>
    </row>
    <row r="939" spans="1:14">
      <c r="A939" s="97" t="str">
        <f t="shared" si="84"/>
        <v/>
      </c>
      <c r="B939" s="98" t="str">
        <f t="shared" si="83"/>
        <v/>
      </c>
      <c r="C939" s="99"/>
      <c r="D939" s="100"/>
      <c r="E939" s="100"/>
      <c r="F939" s="57"/>
      <c r="G939" s="58">
        <f t="shared" si="85"/>
        <v>0</v>
      </c>
      <c r="H939" s="58"/>
      <c r="I939" s="57"/>
      <c r="J939" s="57"/>
      <c r="K939" s="57"/>
      <c r="L939" s="57"/>
      <c r="M939" s="58" t="str">
        <f t="shared" si="86"/>
        <v/>
      </c>
      <c r="N939" s="102"/>
    </row>
    <row r="940" spans="1:14">
      <c r="A940" s="97" t="str">
        <f t="shared" si="84"/>
        <v/>
      </c>
      <c r="B940" s="98" t="str">
        <f t="shared" ref="B940:B1000" si="87">IF(C940="","",MONTH(C940)&amp;"月")</f>
        <v/>
      </c>
      <c r="C940" s="99"/>
      <c r="D940" s="100"/>
      <c r="E940" s="100"/>
      <c r="F940" s="57"/>
      <c r="G940" s="58">
        <f t="shared" si="85"/>
        <v>0</v>
      </c>
      <c r="H940" s="58"/>
      <c r="I940" s="57"/>
      <c r="J940" s="57"/>
      <c r="K940" s="57"/>
      <c r="L940" s="57"/>
      <c r="M940" s="58" t="str">
        <f t="shared" si="86"/>
        <v/>
      </c>
      <c r="N940" s="102"/>
    </row>
    <row r="941" spans="1:14">
      <c r="A941" s="97" t="str">
        <f t="shared" ref="A941:A1000" si="88">IF(C941="","",ROW()-42)</f>
        <v/>
      </c>
      <c r="B941" s="98" t="str">
        <f t="shared" si="87"/>
        <v/>
      </c>
      <c r="C941" s="99"/>
      <c r="D941" s="100"/>
      <c r="E941" s="100"/>
      <c r="F941" s="57"/>
      <c r="G941" s="58">
        <f t="shared" ref="G941:G1000" si="89">IF(F941="",0,F941*$K$41)</f>
        <v>0</v>
      </c>
      <c r="H941" s="58"/>
      <c r="I941" s="57"/>
      <c r="J941" s="57"/>
      <c r="K941" s="57"/>
      <c r="L941" s="57"/>
      <c r="M941" s="58" t="str">
        <f t="shared" ref="M941:M1000" si="90">IF(C941="","",ROUND(M940+G941-I941-J941-K941-L941-H941,2))</f>
        <v/>
      </c>
      <c r="N941" s="102"/>
    </row>
    <row r="942" spans="1:14">
      <c r="A942" s="97" t="str">
        <f t="shared" si="88"/>
        <v/>
      </c>
      <c r="B942" s="98" t="str">
        <f t="shared" si="87"/>
        <v/>
      </c>
      <c r="C942" s="99"/>
      <c r="D942" s="100"/>
      <c r="E942" s="100"/>
      <c r="F942" s="57"/>
      <c r="G942" s="58">
        <f t="shared" si="89"/>
        <v>0</v>
      </c>
      <c r="H942" s="58"/>
      <c r="I942" s="57"/>
      <c r="J942" s="57"/>
      <c r="K942" s="57"/>
      <c r="L942" s="57"/>
      <c r="M942" s="58" t="str">
        <f t="shared" si="90"/>
        <v/>
      </c>
      <c r="N942" s="102"/>
    </row>
    <row r="943" spans="1:14">
      <c r="A943" s="97" t="str">
        <f t="shared" si="88"/>
        <v/>
      </c>
      <c r="B943" s="98" t="str">
        <f t="shared" si="87"/>
        <v/>
      </c>
      <c r="C943" s="99"/>
      <c r="D943" s="100"/>
      <c r="E943" s="100"/>
      <c r="F943" s="57"/>
      <c r="G943" s="58">
        <f t="shared" si="89"/>
        <v>0</v>
      </c>
      <c r="H943" s="58"/>
      <c r="I943" s="57"/>
      <c r="J943" s="57"/>
      <c r="K943" s="57"/>
      <c r="L943" s="57"/>
      <c r="M943" s="58" t="str">
        <f t="shared" si="90"/>
        <v/>
      </c>
      <c r="N943" s="102"/>
    </row>
    <row r="944" spans="1:14">
      <c r="A944" s="97" t="str">
        <f t="shared" si="88"/>
        <v/>
      </c>
      <c r="B944" s="98" t="str">
        <f t="shared" si="87"/>
        <v/>
      </c>
      <c r="C944" s="99"/>
      <c r="D944" s="100"/>
      <c r="E944" s="100"/>
      <c r="F944" s="57"/>
      <c r="G944" s="58">
        <f t="shared" si="89"/>
        <v>0</v>
      </c>
      <c r="H944" s="58"/>
      <c r="I944" s="57"/>
      <c r="J944" s="57"/>
      <c r="K944" s="57"/>
      <c r="L944" s="57"/>
      <c r="M944" s="58" t="str">
        <f t="shared" si="90"/>
        <v/>
      </c>
      <c r="N944" s="102"/>
    </row>
    <row r="945" spans="1:14">
      <c r="A945" s="97" t="str">
        <f t="shared" si="88"/>
        <v/>
      </c>
      <c r="B945" s="98" t="str">
        <f t="shared" si="87"/>
        <v/>
      </c>
      <c r="C945" s="99"/>
      <c r="D945" s="100"/>
      <c r="E945" s="100"/>
      <c r="F945" s="57"/>
      <c r="G945" s="58">
        <f t="shared" si="89"/>
        <v>0</v>
      </c>
      <c r="H945" s="58"/>
      <c r="I945" s="57"/>
      <c r="J945" s="57"/>
      <c r="K945" s="57"/>
      <c r="L945" s="57"/>
      <c r="M945" s="58" t="str">
        <f t="shared" si="90"/>
        <v/>
      </c>
      <c r="N945" s="102"/>
    </row>
    <row r="946" spans="1:14">
      <c r="A946" s="97" t="str">
        <f t="shared" si="88"/>
        <v/>
      </c>
      <c r="B946" s="98" t="str">
        <f t="shared" si="87"/>
        <v/>
      </c>
      <c r="C946" s="99"/>
      <c r="D946" s="100"/>
      <c r="E946" s="100"/>
      <c r="F946" s="57"/>
      <c r="G946" s="58">
        <f t="shared" si="89"/>
        <v>0</v>
      </c>
      <c r="H946" s="58"/>
      <c r="I946" s="57"/>
      <c r="J946" s="57"/>
      <c r="K946" s="57"/>
      <c r="L946" s="57"/>
      <c r="M946" s="58" t="str">
        <f t="shared" si="90"/>
        <v/>
      </c>
      <c r="N946" s="102"/>
    </row>
    <row r="947" spans="1:14">
      <c r="A947" s="97" t="str">
        <f t="shared" si="88"/>
        <v/>
      </c>
      <c r="B947" s="98" t="str">
        <f t="shared" si="87"/>
        <v/>
      </c>
      <c r="C947" s="99"/>
      <c r="D947" s="100"/>
      <c r="E947" s="100"/>
      <c r="F947" s="57"/>
      <c r="G947" s="58">
        <f t="shared" si="89"/>
        <v>0</v>
      </c>
      <c r="H947" s="58"/>
      <c r="I947" s="57"/>
      <c r="J947" s="57"/>
      <c r="K947" s="57"/>
      <c r="L947" s="57"/>
      <c r="M947" s="58" t="str">
        <f t="shared" si="90"/>
        <v/>
      </c>
      <c r="N947" s="102"/>
    </row>
    <row r="948" spans="1:14">
      <c r="A948" s="97" t="str">
        <f t="shared" si="88"/>
        <v/>
      </c>
      <c r="B948" s="98" t="str">
        <f t="shared" si="87"/>
        <v/>
      </c>
      <c r="C948" s="99"/>
      <c r="D948" s="100"/>
      <c r="E948" s="100"/>
      <c r="F948" s="57"/>
      <c r="G948" s="58">
        <f t="shared" si="89"/>
        <v>0</v>
      </c>
      <c r="H948" s="58"/>
      <c r="I948" s="57"/>
      <c r="J948" s="57"/>
      <c r="K948" s="57"/>
      <c r="L948" s="57"/>
      <c r="M948" s="58" t="str">
        <f t="shared" si="90"/>
        <v/>
      </c>
      <c r="N948" s="102"/>
    </row>
    <row r="949" spans="1:14">
      <c r="A949" s="97" t="str">
        <f t="shared" si="88"/>
        <v/>
      </c>
      <c r="B949" s="98" t="str">
        <f t="shared" si="87"/>
        <v/>
      </c>
      <c r="C949" s="99"/>
      <c r="D949" s="100"/>
      <c r="E949" s="100"/>
      <c r="F949" s="57"/>
      <c r="G949" s="58">
        <f t="shared" si="89"/>
        <v>0</v>
      </c>
      <c r="H949" s="58"/>
      <c r="I949" s="57"/>
      <c r="J949" s="57"/>
      <c r="K949" s="57"/>
      <c r="L949" s="57"/>
      <c r="M949" s="58" t="str">
        <f t="shared" si="90"/>
        <v/>
      </c>
      <c r="N949" s="102"/>
    </row>
    <row r="950" spans="1:14">
      <c r="A950" s="97" t="str">
        <f t="shared" si="88"/>
        <v/>
      </c>
      <c r="B950" s="98" t="str">
        <f t="shared" si="87"/>
        <v/>
      </c>
      <c r="C950" s="99"/>
      <c r="D950" s="100"/>
      <c r="E950" s="100"/>
      <c r="F950" s="57"/>
      <c r="G950" s="58">
        <f t="shared" si="89"/>
        <v>0</v>
      </c>
      <c r="H950" s="58"/>
      <c r="I950" s="57"/>
      <c r="J950" s="57"/>
      <c r="K950" s="57"/>
      <c r="L950" s="57"/>
      <c r="M950" s="58" t="str">
        <f t="shared" si="90"/>
        <v/>
      </c>
      <c r="N950" s="102"/>
    </row>
    <row r="951" spans="1:14">
      <c r="A951" s="97" t="str">
        <f t="shared" si="88"/>
        <v/>
      </c>
      <c r="B951" s="98" t="str">
        <f t="shared" si="87"/>
        <v/>
      </c>
      <c r="C951" s="99"/>
      <c r="D951" s="100"/>
      <c r="E951" s="100"/>
      <c r="F951" s="57"/>
      <c r="G951" s="58">
        <f t="shared" si="89"/>
        <v>0</v>
      </c>
      <c r="H951" s="58"/>
      <c r="I951" s="57"/>
      <c r="J951" s="57"/>
      <c r="K951" s="57"/>
      <c r="L951" s="57"/>
      <c r="M951" s="58" t="str">
        <f t="shared" si="90"/>
        <v/>
      </c>
      <c r="N951" s="102"/>
    </row>
    <row r="952" spans="1:14">
      <c r="A952" s="97" t="str">
        <f t="shared" si="88"/>
        <v/>
      </c>
      <c r="B952" s="98" t="str">
        <f t="shared" si="87"/>
        <v/>
      </c>
      <c r="C952" s="99"/>
      <c r="D952" s="100"/>
      <c r="E952" s="100"/>
      <c r="F952" s="57"/>
      <c r="G952" s="58">
        <f t="shared" si="89"/>
        <v>0</v>
      </c>
      <c r="H952" s="58"/>
      <c r="I952" s="57"/>
      <c r="J952" s="57"/>
      <c r="K952" s="57"/>
      <c r="L952" s="57"/>
      <c r="M952" s="58" t="str">
        <f t="shared" si="90"/>
        <v/>
      </c>
      <c r="N952" s="102"/>
    </row>
    <row r="953" spans="1:14">
      <c r="A953" s="97" t="str">
        <f t="shared" si="88"/>
        <v/>
      </c>
      <c r="B953" s="98" t="str">
        <f t="shared" si="87"/>
        <v/>
      </c>
      <c r="C953" s="99"/>
      <c r="D953" s="100"/>
      <c r="E953" s="100"/>
      <c r="F953" s="57"/>
      <c r="G953" s="58">
        <f t="shared" si="89"/>
        <v>0</v>
      </c>
      <c r="H953" s="58"/>
      <c r="I953" s="57"/>
      <c r="J953" s="57"/>
      <c r="K953" s="57"/>
      <c r="L953" s="57"/>
      <c r="M953" s="58" t="str">
        <f t="shared" si="90"/>
        <v/>
      </c>
      <c r="N953" s="102"/>
    </row>
    <row r="954" spans="1:14">
      <c r="A954" s="97" t="str">
        <f t="shared" si="88"/>
        <v/>
      </c>
      <c r="B954" s="98" t="str">
        <f t="shared" si="87"/>
        <v/>
      </c>
      <c r="C954" s="99"/>
      <c r="D954" s="100"/>
      <c r="E954" s="100"/>
      <c r="F954" s="57"/>
      <c r="G954" s="58">
        <f t="shared" si="89"/>
        <v>0</v>
      </c>
      <c r="H954" s="58"/>
      <c r="I954" s="57"/>
      <c r="J954" s="57"/>
      <c r="K954" s="57"/>
      <c r="L954" s="57"/>
      <c r="M954" s="58" t="str">
        <f t="shared" si="90"/>
        <v/>
      </c>
      <c r="N954" s="102"/>
    </row>
    <row r="955" spans="1:14">
      <c r="A955" s="97" t="str">
        <f t="shared" si="88"/>
        <v/>
      </c>
      <c r="B955" s="98" t="str">
        <f t="shared" si="87"/>
        <v/>
      </c>
      <c r="C955" s="99"/>
      <c r="D955" s="100"/>
      <c r="E955" s="100"/>
      <c r="F955" s="57"/>
      <c r="G955" s="58">
        <f t="shared" si="89"/>
        <v>0</v>
      </c>
      <c r="H955" s="58"/>
      <c r="I955" s="57"/>
      <c r="J955" s="57"/>
      <c r="K955" s="57"/>
      <c r="L955" s="57"/>
      <c r="M955" s="58" t="str">
        <f t="shared" si="90"/>
        <v/>
      </c>
      <c r="N955" s="102"/>
    </row>
    <row r="956" spans="1:14">
      <c r="A956" s="97" t="str">
        <f t="shared" si="88"/>
        <v/>
      </c>
      <c r="B956" s="98" t="str">
        <f t="shared" si="87"/>
        <v/>
      </c>
      <c r="C956" s="99"/>
      <c r="D956" s="100"/>
      <c r="E956" s="100"/>
      <c r="F956" s="57"/>
      <c r="G956" s="58">
        <f t="shared" si="89"/>
        <v>0</v>
      </c>
      <c r="H956" s="58"/>
      <c r="I956" s="57"/>
      <c r="J956" s="57"/>
      <c r="K956" s="57"/>
      <c r="L956" s="57"/>
      <c r="M956" s="58" t="str">
        <f t="shared" si="90"/>
        <v/>
      </c>
      <c r="N956" s="102"/>
    </row>
    <row r="957" spans="1:14">
      <c r="A957" s="97" t="str">
        <f t="shared" si="88"/>
        <v/>
      </c>
      <c r="B957" s="98" t="str">
        <f t="shared" si="87"/>
        <v/>
      </c>
      <c r="C957" s="99"/>
      <c r="D957" s="100"/>
      <c r="E957" s="100"/>
      <c r="F957" s="57"/>
      <c r="G957" s="58">
        <f t="shared" si="89"/>
        <v>0</v>
      </c>
      <c r="H957" s="58"/>
      <c r="I957" s="57"/>
      <c r="J957" s="57"/>
      <c r="K957" s="57"/>
      <c r="L957" s="57"/>
      <c r="M957" s="58" t="str">
        <f t="shared" si="90"/>
        <v/>
      </c>
      <c r="N957" s="102"/>
    </row>
    <row r="958" spans="1:14">
      <c r="A958" s="97" t="str">
        <f t="shared" si="88"/>
        <v/>
      </c>
      <c r="B958" s="98" t="str">
        <f t="shared" si="87"/>
        <v/>
      </c>
      <c r="C958" s="99"/>
      <c r="D958" s="100"/>
      <c r="E958" s="100"/>
      <c r="F958" s="57"/>
      <c r="G958" s="58">
        <f t="shared" si="89"/>
        <v>0</v>
      </c>
      <c r="H958" s="58"/>
      <c r="I958" s="57"/>
      <c r="J958" s="57"/>
      <c r="K958" s="57"/>
      <c r="L958" s="57"/>
      <c r="M958" s="58" t="str">
        <f t="shared" si="90"/>
        <v/>
      </c>
      <c r="N958" s="102"/>
    </row>
    <row r="959" spans="1:14">
      <c r="A959" s="97" t="str">
        <f t="shared" si="88"/>
        <v/>
      </c>
      <c r="B959" s="98" t="str">
        <f t="shared" si="87"/>
        <v/>
      </c>
      <c r="C959" s="99"/>
      <c r="D959" s="100"/>
      <c r="E959" s="100"/>
      <c r="F959" s="57"/>
      <c r="G959" s="58">
        <f t="shared" si="89"/>
        <v>0</v>
      </c>
      <c r="H959" s="58"/>
      <c r="I959" s="57"/>
      <c r="J959" s="57"/>
      <c r="K959" s="57"/>
      <c r="L959" s="57"/>
      <c r="M959" s="58" t="str">
        <f t="shared" si="90"/>
        <v/>
      </c>
      <c r="N959" s="102"/>
    </row>
    <row r="960" spans="1:14">
      <c r="A960" s="97" t="str">
        <f t="shared" si="88"/>
        <v/>
      </c>
      <c r="B960" s="98" t="str">
        <f t="shared" si="87"/>
        <v/>
      </c>
      <c r="C960" s="99"/>
      <c r="D960" s="100"/>
      <c r="E960" s="100"/>
      <c r="F960" s="57"/>
      <c r="G960" s="58">
        <f t="shared" si="89"/>
        <v>0</v>
      </c>
      <c r="H960" s="58"/>
      <c r="I960" s="57"/>
      <c r="J960" s="57"/>
      <c r="K960" s="57"/>
      <c r="L960" s="57"/>
      <c r="M960" s="58" t="str">
        <f t="shared" si="90"/>
        <v/>
      </c>
      <c r="N960" s="102"/>
    </row>
    <row r="961" spans="1:14">
      <c r="A961" s="97" t="str">
        <f t="shared" si="88"/>
        <v/>
      </c>
      <c r="B961" s="98" t="str">
        <f t="shared" si="87"/>
        <v/>
      </c>
      <c r="C961" s="99"/>
      <c r="D961" s="100"/>
      <c r="E961" s="100"/>
      <c r="F961" s="57"/>
      <c r="G961" s="58">
        <f t="shared" si="89"/>
        <v>0</v>
      </c>
      <c r="H961" s="58"/>
      <c r="I961" s="57"/>
      <c r="J961" s="57"/>
      <c r="K961" s="57"/>
      <c r="L961" s="57"/>
      <c r="M961" s="58" t="str">
        <f t="shared" si="90"/>
        <v/>
      </c>
      <c r="N961" s="102"/>
    </row>
    <row r="962" spans="1:14">
      <c r="A962" s="97" t="str">
        <f t="shared" si="88"/>
        <v/>
      </c>
      <c r="B962" s="98" t="str">
        <f t="shared" si="87"/>
        <v/>
      </c>
      <c r="C962" s="99"/>
      <c r="D962" s="100"/>
      <c r="E962" s="100"/>
      <c r="F962" s="57"/>
      <c r="G962" s="58">
        <f t="shared" si="89"/>
        <v>0</v>
      </c>
      <c r="H962" s="58"/>
      <c r="I962" s="57"/>
      <c r="J962" s="57"/>
      <c r="K962" s="57"/>
      <c r="L962" s="57"/>
      <c r="M962" s="58" t="str">
        <f t="shared" si="90"/>
        <v/>
      </c>
      <c r="N962" s="102"/>
    </row>
    <row r="963" spans="1:14">
      <c r="A963" s="97" t="str">
        <f t="shared" si="88"/>
        <v/>
      </c>
      <c r="B963" s="98" t="str">
        <f t="shared" si="87"/>
        <v/>
      </c>
      <c r="C963" s="99"/>
      <c r="D963" s="100"/>
      <c r="E963" s="100"/>
      <c r="F963" s="57"/>
      <c r="G963" s="58">
        <f t="shared" si="89"/>
        <v>0</v>
      </c>
      <c r="H963" s="58"/>
      <c r="I963" s="57"/>
      <c r="J963" s="57"/>
      <c r="K963" s="57"/>
      <c r="L963" s="57"/>
      <c r="M963" s="58" t="str">
        <f t="shared" si="90"/>
        <v/>
      </c>
      <c r="N963" s="102"/>
    </row>
    <row r="964" spans="1:14">
      <c r="A964" s="97" t="str">
        <f t="shared" si="88"/>
        <v/>
      </c>
      <c r="B964" s="98" t="str">
        <f t="shared" si="87"/>
        <v/>
      </c>
      <c r="C964" s="99"/>
      <c r="D964" s="100"/>
      <c r="E964" s="100"/>
      <c r="F964" s="57"/>
      <c r="G964" s="58">
        <f t="shared" si="89"/>
        <v>0</v>
      </c>
      <c r="H964" s="58"/>
      <c r="I964" s="57"/>
      <c r="J964" s="57"/>
      <c r="K964" s="57"/>
      <c r="L964" s="57"/>
      <c r="M964" s="58" t="str">
        <f t="shared" si="90"/>
        <v/>
      </c>
      <c r="N964" s="102"/>
    </row>
    <row r="965" spans="1:14">
      <c r="A965" s="97" t="str">
        <f t="shared" si="88"/>
        <v/>
      </c>
      <c r="B965" s="98" t="str">
        <f t="shared" si="87"/>
        <v/>
      </c>
      <c r="C965" s="99"/>
      <c r="D965" s="100"/>
      <c r="E965" s="100"/>
      <c r="F965" s="57"/>
      <c r="G965" s="58">
        <f t="shared" si="89"/>
        <v>0</v>
      </c>
      <c r="H965" s="58"/>
      <c r="I965" s="57"/>
      <c r="J965" s="57"/>
      <c r="K965" s="57"/>
      <c r="L965" s="57"/>
      <c r="M965" s="58" t="str">
        <f t="shared" si="90"/>
        <v/>
      </c>
      <c r="N965" s="102"/>
    </row>
    <row r="966" spans="1:14">
      <c r="A966" s="97" t="str">
        <f t="shared" si="88"/>
        <v/>
      </c>
      <c r="B966" s="98" t="str">
        <f t="shared" si="87"/>
        <v/>
      </c>
      <c r="C966" s="99"/>
      <c r="D966" s="100"/>
      <c r="E966" s="100"/>
      <c r="F966" s="57"/>
      <c r="G966" s="58">
        <f t="shared" si="89"/>
        <v>0</v>
      </c>
      <c r="H966" s="58"/>
      <c r="I966" s="57"/>
      <c r="J966" s="57"/>
      <c r="K966" s="57"/>
      <c r="L966" s="57"/>
      <c r="M966" s="58" t="str">
        <f t="shared" si="90"/>
        <v/>
      </c>
      <c r="N966" s="102"/>
    </row>
    <row r="967" spans="1:14">
      <c r="A967" s="97" t="str">
        <f t="shared" si="88"/>
        <v/>
      </c>
      <c r="B967" s="98" t="str">
        <f t="shared" si="87"/>
        <v/>
      </c>
      <c r="C967" s="99"/>
      <c r="D967" s="100"/>
      <c r="E967" s="100"/>
      <c r="F967" s="57"/>
      <c r="G967" s="58">
        <f t="shared" si="89"/>
        <v>0</v>
      </c>
      <c r="H967" s="58"/>
      <c r="I967" s="57"/>
      <c r="J967" s="57"/>
      <c r="K967" s="57"/>
      <c r="L967" s="57"/>
      <c r="M967" s="58" t="str">
        <f t="shared" si="90"/>
        <v/>
      </c>
      <c r="N967" s="102"/>
    </row>
    <row r="968" spans="1:14">
      <c r="A968" s="97" t="str">
        <f t="shared" si="88"/>
        <v/>
      </c>
      <c r="B968" s="98" t="str">
        <f t="shared" si="87"/>
        <v/>
      </c>
      <c r="C968" s="99"/>
      <c r="D968" s="100"/>
      <c r="E968" s="100"/>
      <c r="F968" s="57"/>
      <c r="G968" s="58">
        <f t="shared" si="89"/>
        <v>0</v>
      </c>
      <c r="H968" s="58"/>
      <c r="I968" s="57"/>
      <c r="J968" s="57"/>
      <c r="K968" s="57"/>
      <c r="L968" s="57"/>
      <c r="M968" s="58" t="str">
        <f t="shared" si="90"/>
        <v/>
      </c>
      <c r="N968" s="102"/>
    </row>
    <row r="969" spans="1:14">
      <c r="A969" s="97" t="str">
        <f t="shared" si="88"/>
        <v/>
      </c>
      <c r="B969" s="98" t="str">
        <f t="shared" si="87"/>
        <v/>
      </c>
      <c r="C969" s="99"/>
      <c r="D969" s="100"/>
      <c r="E969" s="100"/>
      <c r="F969" s="57"/>
      <c r="G969" s="58">
        <f t="shared" si="89"/>
        <v>0</v>
      </c>
      <c r="H969" s="58"/>
      <c r="I969" s="57"/>
      <c r="J969" s="57"/>
      <c r="K969" s="57"/>
      <c r="L969" s="57"/>
      <c r="M969" s="58" t="str">
        <f t="shared" si="90"/>
        <v/>
      </c>
      <c r="N969" s="102"/>
    </row>
    <row r="970" spans="1:14">
      <c r="A970" s="97" t="str">
        <f t="shared" si="88"/>
        <v/>
      </c>
      <c r="B970" s="98" t="str">
        <f t="shared" si="87"/>
        <v/>
      </c>
      <c r="C970" s="99"/>
      <c r="D970" s="100"/>
      <c r="E970" s="100"/>
      <c r="F970" s="57"/>
      <c r="G970" s="58">
        <f t="shared" si="89"/>
        <v>0</v>
      </c>
      <c r="H970" s="58"/>
      <c r="I970" s="57"/>
      <c r="J970" s="57"/>
      <c r="K970" s="57"/>
      <c r="L970" s="57"/>
      <c r="M970" s="58" t="str">
        <f t="shared" si="90"/>
        <v/>
      </c>
      <c r="N970" s="102"/>
    </row>
    <row r="971" spans="1:14">
      <c r="A971" s="97" t="str">
        <f t="shared" si="88"/>
        <v/>
      </c>
      <c r="B971" s="98" t="str">
        <f t="shared" si="87"/>
        <v/>
      </c>
      <c r="C971" s="99"/>
      <c r="D971" s="100"/>
      <c r="E971" s="100"/>
      <c r="F971" s="57"/>
      <c r="G971" s="58">
        <f t="shared" si="89"/>
        <v>0</v>
      </c>
      <c r="H971" s="58"/>
      <c r="I971" s="57"/>
      <c r="J971" s="57"/>
      <c r="K971" s="57"/>
      <c r="L971" s="57"/>
      <c r="M971" s="58" t="str">
        <f t="shared" si="90"/>
        <v/>
      </c>
      <c r="N971" s="102"/>
    </row>
    <row r="972" spans="1:14">
      <c r="A972" s="97" t="str">
        <f t="shared" si="88"/>
        <v/>
      </c>
      <c r="B972" s="98" t="str">
        <f t="shared" si="87"/>
        <v/>
      </c>
      <c r="C972" s="99"/>
      <c r="D972" s="100"/>
      <c r="E972" s="100"/>
      <c r="F972" s="57"/>
      <c r="G972" s="58">
        <f t="shared" si="89"/>
        <v>0</v>
      </c>
      <c r="H972" s="58"/>
      <c r="I972" s="57"/>
      <c r="J972" s="57"/>
      <c r="K972" s="57"/>
      <c r="L972" s="57"/>
      <c r="M972" s="58" t="str">
        <f t="shared" si="90"/>
        <v/>
      </c>
      <c r="N972" s="102"/>
    </row>
    <row r="973" spans="1:14">
      <c r="A973" s="97" t="str">
        <f t="shared" si="88"/>
        <v/>
      </c>
      <c r="B973" s="98" t="str">
        <f t="shared" si="87"/>
        <v/>
      </c>
      <c r="C973" s="99"/>
      <c r="D973" s="100"/>
      <c r="E973" s="100"/>
      <c r="F973" s="57"/>
      <c r="G973" s="58">
        <f t="shared" si="89"/>
        <v>0</v>
      </c>
      <c r="H973" s="58"/>
      <c r="I973" s="57"/>
      <c r="J973" s="57"/>
      <c r="K973" s="57"/>
      <c r="L973" s="57"/>
      <c r="M973" s="58" t="str">
        <f t="shared" si="90"/>
        <v/>
      </c>
      <c r="N973" s="102"/>
    </row>
    <row r="974" spans="1:14">
      <c r="A974" s="97" t="str">
        <f t="shared" si="88"/>
        <v/>
      </c>
      <c r="B974" s="98" t="str">
        <f t="shared" si="87"/>
        <v/>
      </c>
      <c r="C974" s="99"/>
      <c r="D974" s="100"/>
      <c r="E974" s="100"/>
      <c r="F974" s="57"/>
      <c r="G974" s="58">
        <f t="shared" si="89"/>
        <v>0</v>
      </c>
      <c r="H974" s="58"/>
      <c r="I974" s="57"/>
      <c r="J974" s="57"/>
      <c r="K974" s="57"/>
      <c r="L974" s="57"/>
      <c r="M974" s="58" t="str">
        <f t="shared" si="90"/>
        <v/>
      </c>
      <c r="N974" s="102"/>
    </row>
    <row r="975" spans="1:14">
      <c r="A975" s="97" t="str">
        <f t="shared" si="88"/>
        <v/>
      </c>
      <c r="B975" s="98" t="str">
        <f t="shared" si="87"/>
        <v/>
      </c>
      <c r="C975" s="99"/>
      <c r="D975" s="100"/>
      <c r="E975" s="100"/>
      <c r="F975" s="57"/>
      <c r="G975" s="58">
        <f t="shared" si="89"/>
        <v>0</v>
      </c>
      <c r="H975" s="58"/>
      <c r="I975" s="57"/>
      <c r="J975" s="57"/>
      <c r="K975" s="57"/>
      <c r="L975" s="57"/>
      <c r="M975" s="58" t="str">
        <f t="shared" si="90"/>
        <v/>
      </c>
      <c r="N975" s="102"/>
    </row>
    <row r="976" spans="1:14">
      <c r="A976" s="97" t="str">
        <f t="shared" si="88"/>
        <v/>
      </c>
      <c r="B976" s="98" t="str">
        <f t="shared" si="87"/>
        <v/>
      </c>
      <c r="C976" s="99"/>
      <c r="D976" s="100"/>
      <c r="E976" s="100"/>
      <c r="F976" s="57"/>
      <c r="G976" s="58">
        <f t="shared" si="89"/>
        <v>0</v>
      </c>
      <c r="H976" s="58"/>
      <c r="I976" s="57"/>
      <c r="J976" s="57"/>
      <c r="K976" s="57"/>
      <c r="L976" s="57"/>
      <c r="M976" s="58" t="str">
        <f t="shared" si="90"/>
        <v/>
      </c>
      <c r="N976" s="102"/>
    </row>
    <row r="977" spans="1:14">
      <c r="A977" s="97" t="str">
        <f t="shared" si="88"/>
        <v/>
      </c>
      <c r="B977" s="98" t="str">
        <f t="shared" si="87"/>
        <v/>
      </c>
      <c r="C977" s="99"/>
      <c r="D977" s="100"/>
      <c r="E977" s="100"/>
      <c r="F977" s="57"/>
      <c r="G977" s="58">
        <f t="shared" si="89"/>
        <v>0</v>
      </c>
      <c r="H977" s="58"/>
      <c r="I977" s="57"/>
      <c r="J977" s="57"/>
      <c r="K977" s="57"/>
      <c r="L977" s="57"/>
      <c r="M977" s="58" t="str">
        <f t="shared" si="90"/>
        <v/>
      </c>
      <c r="N977" s="102"/>
    </row>
    <row r="978" spans="1:14">
      <c r="A978" s="97" t="str">
        <f t="shared" si="88"/>
        <v/>
      </c>
      <c r="B978" s="98" t="str">
        <f t="shared" si="87"/>
        <v/>
      </c>
      <c r="C978" s="99"/>
      <c r="D978" s="100"/>
      <c r="E978" s="100"/>
      <c r="F978" s="57"/>
      <c r="G978" s="58">
        <f t="shared" si="89"/>
        <v>0</v>
      </c>
      <c r="H978" s="58"/>
      <c r="I978" s="57"/>
      <c r="J978" s="57"/>
      <c r="K978" s="57"/>
      <c r="L978" s="57"/>
      <c r="M978" s="58" t="str">
        <f t="shared" si="90"/>
        <v/>
      </c>
      <c r="N978" s="102"/>
    </row>
    <row r="979" spans="1:14">
      <c r="A979" s="97" t="str">
        <f t="shared" si="88"/>
        <v/>
      </c>
      <c r="B979" s="98" t="str">
        <f t="shared" si="87"/>
        <v/>
      </c>
      <c r="C979" s="99"/>
      <c r="D979" s="100"/>
      <c r="E979" s="100"/>
      <c r="F979" s="57"/>
      <c r="G979" s="58">
        <f t="shared" si="89"/>
        <v>0</v>
      </c>
      <c r="H979" s="58"/>
      <c r="I979" s="57"/>
      <c r="J979" s="57"/>
      <c r="K979" s="57"/>
      <c r="L979" s="57"/>
      <c r="M979" s="58" t="str">
        <f t="shared" si="90"/>
        <v/>
      </c>
      <c r="N979" s="102"/>
    </row>
    <row r="980" spans="1:14">
      <c r="A980" s="97" t="str">
        <f t="shared" si="88"/>
        <v/>
      </c>
      <c r="B980" s="98" t="str">
        <f t="shared" si="87"/>
        <v/>
      </c>
      <c r="C980" s="99"/>
      <c r="D980" s="100"/>
      <c r="E980" s="100"/>
      <c r="F980" s="57"/>
      <c r="G980" s="58">
        <f t="shared" si="89"/>
        <v>0</v>
      </c>
      <c r="H980" s="58"/>
      <c r="I980" s="57"/>
      <c r="J980" s="57"/>
      <c r="K980" s="57"/>
      <c r="L980" s="57"/>
      <c r="M980" s="58" t="str">
        <f t="shared" si="90"/>
        <v/>
      </c>
      <c r="N980" s="102"/>
    </row>
    <row r="981" spans="1:14">
      <c r="A981" s="97" t="str">
        <f t="shared" si="88"/>
        <v/>
      </c>
      <c r="B981" s="98" t="str">
        <f t="shared" si="87"/>
        <v/>
      </c>
      <c r="C981" s="99"/>
      <c r="D981" s="100"/>
      <c r="E981" s="100"/>
      <c r="F981" s="57"/>
      <c r="G981" s="58">
        <f t="shared" si="89"/>
        <v>0</v>
      </c>
      <c r="H981" s="58"/>
      <c r="I981" s="57"/>
      <c r="J981" s="57"/>
      <c r="K981" s="57"/>
      <c r="L981" s="57"/>
      <c r="M981" s="58" t="str">
        <f t="shared" si="90"/>
        <v/>
      </c>
      <c r="N981" s="102"/>
    </row>
    <row r="982" spans="1:14">
      <c r="A982" s="97" t="str">
        <f t="shared" si="88"/>
        <v/>
      </c>
      <c r="B982" s="98" t="str">
        <f t="shared" si="87"/>
        <v/>
      </c>
      <c r="C982" s="99"/>
      <c r="D982" s="100"/>
      <c r="E982" s="100"/>
      <c r="F982" s="57"/>
      <c r="G982" s="58">
        <f t="shared" si="89"/>
        <v>0</v>
      </c>
      <c r="H982" s="58"/>
      <c r="I982" s="57"/>
      <c r="J982" s="57"/>
      <c r="K982" s="57"/>
      <c r="L982" s="57"/>
      <c r="M982" s="58" t="str">
        <f t="shared" si="90"/>
        <v/>
      </c>
      <c r="N982" s="102"/>
    </row>
    <row r="983" spans="1:14">
      <c r="A983" s="97" t="str">
        <f t="shared" si="88"/>
        <v/>
      </c>
      <c r="B983" s="98" t="str">
        <f t="shared" si="87"/>
        <v/>
      </c>
      <c r="C983" s="99"/>
      <c r="D983" s="100"/>
      <c r="E983" s="100"/>
      <c r="F983" s="57"/>
      <c r="G983" s="58">
        <f t="shared" si="89"/>
        <v>0</v>
      </c>
      <c r="H983" s="58"/>
      <c r="I983" s="57"/>
      <c r="J983" s="57"/>
      <c r="K983" s="57"/>
      <c r="L983" s="57"/>
      <c r="M983" s="58" t="str">
        <f t="shared" si="90"/>
        <v/>
      </c>
      <c r="N983" s="102"/>
    </row>
    <row r="984" spans="1:14">
      <c r="A984" s="97" t="str">
        <f t="shared" si="88"/>
        <v/>
      </c>
      <c r="B984" s="98" t="str">
        <f t="shared" si="87"/>
        <v/>
      </c>
      <c r="C984" s="99"/>
      <c r="D984" s="100"/>
      <c r="E984" s="100"/>
      <c r="F984" s="57"/>
      <c r="G984" s="58">
        <f t="shared" si="89"/>
        <v>0</v>
      </c>
      <c r="H984" s="58"/>
      <c r="I984" s="57"/>
      <c r="J984" s="57"/>
      <c r="K984" s="57"/>
      <c r="L984" s="57"/>
      <c r="M984" s="58" t="str">
        <f t="shared" si="90"/>
        <v/>
      </c>
      <c r="N984" s="102"/>
    </row>
    <row r="985" spans="1:14">
      <c r="A985" s="97" t="str">
        <f t="shared" si="88"/>
        <v/>
      </c>
      <c r="B985" s="98" t="str">
        <f t="shared" si="87"/>
        <v/>
      </c>
      <c r="C985" s="99"/>
      <c r="D985" s="100"/>
      <c r="E985" s="100"/>
      <c r="F985" s="57"/>
      <c r="G985" s="58">
        <f t="shared" si="89"/>
        <v>0</v>
      </c>
      <c r="H985" s="58"/>
      <c r="I985" s="57"/>
      <c r="J985" s="57"/>
      <c r="K985" s="57"/>
      <c r="L985" s="57"/>
      <c r="M985" s="58" t="str">
        <f t="shared" si="90"/>
        <v/>
      </c>
      <c r="N985" s="102"/>
    </row>
    <row r="986" spans="1:14">
      <c r="A986" s="97" t="str">
        <f t="shared" si="88"/>
        <v/>
      </c>
      <c r="B986" s="98" t="str">
        <f t="shared" si="87"/>
        <v/>
      </c>
      <c r="C986" s="99"/>
      <c r="D986" s="100"/>
      <c r="E986" s="100"/>
      <c r="F986" s="57"/>
      <c r="G986" s="58">
        <f t="shared" si="89"/>
        <v>0</v>
      </c>
      <c r="H986" s="58"/>
      <c r="I986" s="57"/>
      <c r="J986" s="57"/>
      <c r="K986" s="57"/>
      <c r="L986" s="57"/>
      <c r="M986" s="58" t="str">
        <f t="shared" si="90"/>
        <v/>
      </c>
      <c r="N986" s="102"/>
    </row>
    <row r="987" spans="1:14">
      <c r="A987" s="97" t="str">
        <f t="shared" si="88"/>
        <v/>
      </c>
      <c r="B987" s="98" t="str">
        <f t="shared" si="87"/>
        <v/>
      </c>
      <c r="C987" s="99"/>
      <c r="D987" s="100"/>
      <c r="E987" s="100"/>
      <c r="F987" s="57"/>
      <c r="G987" s="58">
        <f t="shared" si="89"/>
        <v>0</v>
      </c>
      <c r="H987" s="58"/>
      <c r="I987" s="57"/>
      <c r="J987" s="57"/>
      <c r="K987" s="57"/>
      <c r="L987" s="57"/>
      <c r="M987" s="58" t="str">
        <f t="shared" si="90"/>
        <v/>
      </c>
      <c r="N987" s="102"/>
    </row>
    <row r="988" spans="1:14">
      <c r="A988" s="97" t="str">
        <f t="shared" si="88"/>
        <v/>
      </c>
      <c r="B988" s="98" t="str">
        <f t="shared" si="87"/>
        <v/>
      </c>
      <c r="C988" s="99"/>
      <c r="D988" s="100"/>
      <c r="E988" s="100"/>
      <c r="F988" s="57"/>
      <c r="G988" s="58">
        <f t="shared" si="89"/>
        <v>0</v>
      </c>
      <c r="H988" s="58"/>
      <c r="I988" s="57"/>
      <c r="J988" s="57"/>
      <c r="K988" s="57"/>
      <c r="L988" s="57"/>
      <c r="M988" s="58" t="str">
        <f t="shared" si="90"/>
        <v/>
      </c>
      <c r="N988" s="102"/>
    </row>
    <row r="989" spans="1:14">
      <c r="A989" s="97" t="str">
        <f t="shared" si="88"/>
        <v/>
      </c>
      <c r="B989" s="98" t="str">
        <f t="shared" si="87"/>
        <v/>
      </c>
      <c r="C989" s="99"/>
      <c r="D989" s="100"/>
      <c r="E989" s="100"/>
      <c r="F989" s="57"/>
      <c r="G989" s="58">
        <f t="shared" si="89"/>
        <v>0</v>
      </c>
      <c r="H989" s="58"/>
      <c r="I989" s="57"/>
      <c r="J989" s="57"/>
      <c r="K989" s="57"/>
      <c r="L989" s="57"/>
      <c r="M989" s="58" t="str">
        <f t="shared" si="90"/>
        <v/>
      </c>
      <c r="N989" s="102"/>
    </row>
    <row r="990" spans="1:14">
      <c r="A990" s="97" t="str">
        <f t="shared" si="88"/>
        <v/>
      </c>
      <c r="B990" s="98" t="str">
        <f t="shared" si="87"/>
        <v/>
      </c>
      <c r="C990" s="99"/>
      <c r="D990" s="100"/>
      <c r="E990" s="100"/>
      <c r="F990" s="57"/>
      <c r="G990" s="58">
        <f t="shared" si="89"/>
        <v>0</v>
      </c>
      <c r="H990" s="58"/>
      <c r="I990" s="57"/>
      <c r="J990" s="57"/>
      <c r="K990" s="57"/>
      <c r="L990" s="57"/>
      <c r="M990" s="58" t="str">
        <f t="shared" si="90"/>
        <v/>
      </c>
      <c r="N990" s="102"/>
    </row>
    <row r="991" spans="1:14">
      <c r="A991" s="97" t="str">
        <f t="shared" si="88"/>
        <v/>
      </c>
      <c r="B991" s="98" t="str">
        <f t="shared" si="87"/>
        <v/>
      </c>
      <c r="C991" s="99"/>
      <c r="D991" s="100"/>
      <c r="E991" s="100"/>
      <c r="F991" s="57"/>
      <c r="G991" s="58">
        <f t="shared" si="89"/>
        <v>0</v>
      </c>
      <c r="H991" s="58"/>
      <c r="I991" s="57"/>
      <c r="J991" s="57"/>
      <c r="K991" s="57"/>
      <c r="L991" s="57"/>
      <c r="M991" s="58" t="str">
        <f t="shared" si="90"/>
        <v/>
      </c>
      <c r="N991" s="102"/>
    </row>
    <row r="992" spans="1:14">
      <c r="A992" s="97" t="str">
        <f t="shared" si="88"/>
        <v/>
      </c>
      <c r="B992" s="98" t="str">
        <f t="shared" si="87"/>
        <v/>
      </c>
      <c r="C992" s="99"/>
      <c r="D992" s="100"/>
      <c r="E992" s="100"/>
      <c r="F992" s="57"/>
      <c r="G992" s="58">
        <f t="shared" si="89"/>
        <v>0</v>
      </c>
      <c r="H992" s="58"/>
      <c r="I992" s="57"/>
      <c r="J992" s="57"/>
      <c r="K992" s="57"/>
      <c r="L992" s="57"/>
      <c r="M992" s="58" t="str">
        <f t="shared" si="90"/>
        <v/>
      </c>
      <c r="N992" s="102"/>
    </row>
    <row r="993" spans="1:14">
      <c r="A993" s="97" t="str">
        <f t="shared" si="88"/>
        <v/>
      </c>
      <c r="B993" s="98" t="str">
        <f t="shared" si="87"/>
        <v/>
      </c>
      <c r="C993" s="99"/>
      <c r="D993" s="100"/>
      <c r="E993" s="100"/>
      <c r="F993" s="57"/>
      <c r="G993" s="58">
        <f t="shared" si="89"/>
        <v>0</v>
      </c>
      <c r="H993" s="58"/>
      <c r="I993" s="57"/>
      <c r="J993" s="57"/>
      <c r="K993" s="57"/>
      <c r="L993" s="57"/>
      <c r="M993" s="58" t="str">
        <f t="shared" si="90"/>
        <v/>
      </c>
      <c r="N993" s="102"/>
    </row>
    <row r="994" spans="1:14">
      <c r="A994" s="97" t="str">
        <f t="shared" si="88"/>
        <v/>
      </c>
      <c r="B994" s="98" t="str">
        <f t="shared" si="87"/>
        <v/>
      </c>
      <c r="C994" s="99"/>
      <c r="D994" s="100"/>
      <c r="E994" s="100"/>
      <c r="F994" s="57"/>
      <c r="G994" s="58">
        <f t="shared" si="89"/>
        <v>0</v>
      </c>
      <c r="H994" s="58"/>
      <c r="I994" s="57"/>
      <c r="J994" s="57"/>
      <c r="K994" s="57"/>
      <c r="L994" s="57"/>
      <c r="M994" s="58" t="str">
        <f t="shared" si="90"/>
        <v/>
      </c>
      <c r="N994" s="102"/>
    </row>
    <row r="995" spans="1:14">
      <c r="A995" s="97" t="str">
        <f t="shared" si="88"/>
        <v/>
      </c>
      <c r="B995" s="98" t="str">
        <f t="shared" si="87"/>
        <v/>
      </c>
      <c r="C995" s="99"/>
      <c r="D995" s="100"/>
      <c r="E995" s="100"/>
      <c r="F995" s="57"/>
      <c r="G995" s="58">
        <f t="shared" si="89"/>
        <v>0</v>
      </c>
      <c r="H995" s="58"/>
      <c r="I995" s="57"/>
      <c r="J995" s="57"/>
      <c r="K995" s="57"/>
      <c r="L995" s="57"/>
      <c r="M995" s="58" t="str">
        <f t="shared" si="90"/>
        <v/>
      </c>
      <c r="N995" s="102"/>
    </row>
    <row r="996" spans="1:14">
      <c r="A996" s="97" t="str">
        <f t="shared" si="88"/>
        <v/>
      </c>
      <c r="B996" s="98" t="str">
        <f t="shared" si="87"/>
        <v/>
      </c>
      <c r="C996" s="99"/>
      <c r="D996" s="100"/>
      <c r="E996" s="100"/>
      <c r="F996" s="57"/>
      <c r="G996" s="58">
        <f t="shared" si="89"/>
        <v>0</v>
      </c>
      <c r="H996" s="58"/>
      <c r="I996" s="57"/>
      <c r="J996" s="57"/>
      <c r="K996" s="57"/>
      <c r="L996" s="57"/>
      <c r="M996" s="58" t="str">
        <f t="shared" si="90"/>
        <v/>
      </c>
      <c r="N996" s="102"/>
    </row>
    <row r="997" spans="1:14">
      <c r="A997" s="97" t="str">
        <f t="shared" si="88"/>
        <v/>
      </c>
      <c r="B997" s="98" t="str">
        <f t="shared" si="87"/>
        <v/>
      </c>
      <c r="C997" s="99"/>
      <c r="D997" s="100"/>
      <c r="E997" s="100"/>
      <c r="F997" s="57"/>
      <c r="G997" s="58">
        <f t="shared" si="89"/>
        <v>0</v>
      </c>
      <c r="H997" s="58"/>
      <c r="I997" s="57"/>
      <c r="J997" s="57"/>
      <c r="K997" s="57"/>
      <c r="L997" s="57"/>
      <c r="M997" s="58" t="str">
        <f t="shared" si="90"/>
        <v/>
      </c>
      <c r="N997" s="102"/>
    </row>
    <row r="998" spans="1:14">
      <c r="A998" s="97" t="str">
        <f t="shared" si="88"/>
        <v/>
      </c>
      <c r="B998" s="98" t="str">
        <f t="shared" si="87"/>
        <v/>
      </c>
      <c r="C998" s="99"/>
      <c r="D998" s="100"/>
      <c r="E998" s="100"/>
      <c r="F998" s="57"/>
      <c r="G998" s="58">
        <f t="shared" si="89"/>
        <v>0</v>
      </c>
      <c r="H998" s="58"/>
      <c r="I998" s="57"/>
      <c r="J998" s="57"/>
      <c r="K998" s="57"/>
      <c r="L998" s="57"/>
      <c r="M998" s="58" t="str">
        <f t="shared" si="90"/>
        <v/>
      </c>
      <c r="N998" s="102"/>
    </row>
    <row r="999" spans="1:14">
      <c r="A999" s="97" t="str">
        <f t="shared" si="88"/>
        <v/>
      </c>
      <c r="B999" s="98" t="str">
        <f t="shared" si="87"/>
        <v/>
      </c>
      <c r="C999" s="99"/>
      <c r="D999" s="100"/>
      <c r="E999" s="100"/>
      <c r="F999" s="57"/>
      <c r="G999" s="58">
        <f t="shared" si="89"/>
        <v>0</v>
      </c>
      <c r="H999" s="58"/>
      <c r="I999" s="57"/>
      <c r="J999" s="57"/>
      <c r="K999" s="57"/>
      <c r="L999" s="57"/>
      <c r="M999" s="58" t="str">
        <f t="shared" si="90"/>
        <v/>
      </c>
      <c r="N999" s="102"/>
    </row>
    <row r="1000" spans="1:14">
      <c r="A1000" s="97" t="str">
        <f t="shared" si="88"/>
        <v/>
      </c>
      <c r="B1000" s="98" t="str">
        <f t="shared" si="87"/>
        <v/>
      </c>
      <c r="C1000" s="99"/>
      <c r="D1000" s="100"/>
      <c r="E1000" s="100"/>
      <c r="F1000" s="57"/>
      <c r="G1000" s="58">
        <f t="shared" si="89"/>
        <v>0</v>
      </c>
      <c r="H1000" s="58"/>
      <c r="I1000" s="57"/>
      <c r="J1000" s="57"/>
      <c r="K1000" s="57"/>
      <c r="L1000" s="57"/>
      <c r="M1000" s="58" t="str">
        <f t="shared" si="90"/>
        <v/>
      </c>
      <c r="N1000" s="102"/>
    </row>
  </sheetData>
  <mergeCells count="39">
    <mergeCell ref="D1:F1"/>
    <mergeCell ref="G1:H1"/>
    <mergeCell ref="J1:K1"/>
    <mergeCell ref="L1:O1"/>
    <mergeCell ref="H3:Q3"/>
    <mergeCell ref="A5:T5"/>
    <mergeCell ref="H6:O6"/>
    <mergeCell ref="P6:S6"/>
    <mergeCell ref="J7:K7"/>
    <mergeCell ref="L7:M7"/>
    <mergeCell ref="P7:Q7"/>
    <mergeCell ref="A23:Y23"/>
    <mergeCell ref="D24:G24"/>
    <mergeCell ref="H24:N24"/>
    <mergeCell ref="O24:S24"/>
    <mergeCell ref="A41:I41"/>
    <mergeCell ref="A6:A8"/>
    <mergeCell ref="A24:A25"/>
    <mergeCell ref="B6:B8"/>
    <mergeCell ref="B24:B25"/>
    <mergeCell ref="C6:C8"/>
    <mergeCell ref="C24:C25"/>
    <mergeCell ref="D6:D8"/>
    <mergeCell ref="E6:E8"/>
    <mergeCell ref="F6:F8"/>
    <mergeCell ref="G6:G8"/>
    <mergeCell ref="R7:R8"/>
    <mergeCell ref="S7:S8"/>
    <mergeCell ref="T6:T8"/>
    <mergeCell ref="T24:T25"/>
    <mergeCell ref="U6:U8"/>
    <mergeCell ref="U24:U25"/>
    <mergeCell ref="V24:V25"/>
    <mergeCell ref="W24:W25"/>
    <mergeCell ref="X24:X25"/>
    <mergeCell ref="Y24:Y25"/>
    <mergeCell ref="Z24:Z25"/>
    <mergeCell ref="AA24:AA25"/>
    <mergeCell ref="AB24:AB25"/>
  </mergeCells>
  <hyperlinks>
    <hyperlink ref="C1" location="项目管理台账!A1" display="返回"/>
  </hyperlinks>
  <pageMargins left="0.7" right="0.7" top="0.75" bottom="0.75" header="0.3" footer="0.3"/>
  <pageSetup paperSize="9" orientation="portrait"/>
  <headerFooter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8"/>
  <dimension ref="A1:AC1000"/>
  <sheetViews>
    <sheetView topLeftCell="A34" workbookViewId="0">
      <selection activeCell="B1" sqref="B1"/>
    </sheetView>
  </sheetViews>
  <sheetFormatPr defaultColWidth="9" defaultRowHeight="14.4"/>
  <cols>
    <col min="1" max="1" width="7.46296296296296" customWidth="1"/>
    <col min="2" max="2" width="11.7962962962963" style="29" customWidth="1"/>
    <col min="3" max="3" width="12.2037037037037" style="29" customWidth="1"/>
    <col min="4" max="4" width="13.2037037037037" customWidth="1"/>
    <col min="5" max="5" width="14.0648148148148" customWidth="1"/>
    <col min="6" max="6" width="20.0648148148148" customWidth="1"/>
    <col min="7" max="7" width="13.462962962963" customWidth="1"/>
    <col min="8" max="8" width="13.6018518518519" customWidth="1"/>
    <col min="9" max="9" width="12.7962962962963" customWidth="1"/>
    <col min="10" max="10" width="12.537037037037" customWidth="1"/>
    <col min="11" max="11" width="13.3333333333333" customWidth="1"/>
    <col min="12" max="12" width="13.2037037037037" customWidth="1"/>
    <col min="13" max="13" width="14.2037037037037" customWidth="1"/>
    <col min="14" max="14" width="12.6018518518519" customWidth="1"/>
    <col min="15" max="15" width="11.537037037037" customWidth="1"/>
    <col min="18" max="18" width="9.60185185185185"/>
    <col min="20" max="21" width="11.9351851851852" customWidth="1"/>
    <col min="22" max="22" width="19.2037037037037" customWidth="1"/>
    <col min="23" max="23" width="5.2037037037037" style="29" customWidth="1"/>
    <col min="24" max="25" width="11.6018518518519" customWidth="1"/>
    <col min="26" max="26" width="10.3333333333333" style="30" customWidth="1"/>
    <col min="28" max="28" width="4.53703703703704" customWidth="1"/>
    <col min="29" max="29" width="12.537037037037" customWidth="1"/>
  </cols>
  <sheetData>
    <row r="1" ht="28.95" spans="1:26">
      <c r="A1" s="31" t="s">
        <v>117</v>
      </c>
      <c r="B1" s="111"/>
      <c r="C1" s="112"/>
      <c r="D1" s="113"/>
      <c r="E1" s="114" t="s">
        <v>118</v>
      </c>
      <c r="F1" s="34" t="s">
        <v>210</v>
      </c>
      <c r="G1" s="34"/>
      <c r="H1" s="34"/>
      <c r="I1" s="35"/>
      <c r="J1" s="35"/>
      <c r="K1" s="36" t="s">
        <v>120</v>
      </c>
      <c r="L1" s="37" t="s">
        <v>225</v>
      </c>
      <c r="M1" s="37"/>
      <c r="N1" s="38" t="s">
        <v>121</v>
      </c>
      <c r="O1" s="38"/>
      <c r="P1" s="38"/>
      <c r="Q1" s="38"/>
    </row>
    <row r="2" ht="15.15"/>
    <row r="3" spans="1:26">
      <c r="J3" s="39" t="s">
        <v>122</v>
      </c>
      <c r="K3" s="39"/>
      <c r="L3" s="39"/>
      <c r="M3" s="39"/>
      <c r="N3" s="39"/>
      <c r="O3" s="39"/>
      <c r="P3" s="39"/>
      <c r="Q3" s="39"/>
      <c r="R3" s="39"/>
      <c r="S3" s="39"/>
    </row>
    <row r="4" spans="1:26">
      <c r="J4" s="40"/>
      <c r="K4" s="40"/>
      <c r="L4" s="40"/>
      <c r="M4" s="40"/>
      <c r="N4" s="40"/>
      <c r="O4" s="40"/>
      <c r="P4" s="40"/>
      <c r="Q4" s="40"/>
      <c r="R4" s="40">
        <v>0.05</v>
      </c>
      <c r="S4" s="40">
        <v>0.05</v>
      </c>
    </row>
    <row r="5" spans="1:26">
      <c r="A5" s="41" t="s">
        <v>123</v>
      </c>
      <c r="B5" s="41"/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</row>
    <row r="6" s="27" customFormat="1" spans="1:26">
      <c r="A6" s="42" t="s">
        <v>124</v>
      </c>
      <c r="B6" s="43"/>
      <c r="C6" s="43"/>
      <c r="D6" s="42" t="s">
        <v>125</v>
      </c>
      <c r="E6" s="42" t="s">
        <v>126</v>
      </c>
      <c r="F6" s="42" t="s">
        <v>127</v>
      </c>
      <c r="G6" s="42" t="s">
        <v>128</v>
      </c>
      <c r="H6" s="42" t="s">
        <v>129</v>
      </c>
      <c r="I6" s="42" t="s">
        <v>130</v>
      </c>
      <c r="J6" s="44" t="s">
        <v>131</v>
      </c>
      <c r="K6" s="44"/>
      <c r="L6" s="44"/>
      <c r="M6" s="44"/>
      <c r="N6" s="44"/>
      <c r="O6" s="44"/>
      <c r="P6" s="44"/>
      <c r="Q6" s="44"/>
      <c r="R6" s="45" t="s">
        <v>132</v>
      </c>
      <c r="S6" s="45"/>
      <c r="T6" s="45"/>
      <c r="U6" s="45"/>
      <c r="V6" s="42" t="s">
        <v>133</v>
      </c>
      <c r="W6" s="115" t="s">
        <v>134</v>
      </c>
      <c r="Z6" s="48"/>
    </row>
    <row r="7" s="27" customFormat="1" ht="28.8" spans="1:26">
      <c r="A7" s="42"/>
      <c r="B7" s="43"/>
      <c r="C7" s="43"/>
      <c r="D7" s="42"/>
      <c r="E7" s="42"/>
      <c r="F7" s="42"/>
      <c r="G7" s="42"/>
      <c r="H7" s="42"/>
      <c r="I7" s="42"/>
      <c r="J7" s="49" t="s">
        <v>135</v>
      </c>
      <c r="K7" s="49" t="s">
        <v>135</v>
      </c>
      <c r="L7" s="49" t="s">
        <v>136</v>
      </c>
      <c r="M7" s="49"/>
      <c r="N7" s="49" t="s">
        <v>137</v>
      </c>
      <c r="O7" s="49"/>
      <c r="P7" s="49" t="s">
        <v>138</v>
      </c>
      <c r="Q7" s="49" t="s">
        <v>139</v>
      </c>
      <c r="R7" s="42" t="s">
        <v>140</v>
      </c>
      <c r="S7" s="42"/>
      <c r="T7" s="46" t="s">
        <v>141</v>
      </c>
      <c r="U7" s="46" t="s">
        <v>142</v>
      </c>
      <c r="V7" s="42"/>
      <c r="W7" s="115"/>
      <c r="Z7" s="48"/>
    </row>
    <row r="8" s="27" customFormat="1" ht="28.8" spans="1:26">
      <c r="A8" s="42"/>
      <c r="B8" s="43"/>
      <c r="C8" s="43"/>
      <c r="D8" s="42"/>
      <c r="E8" s="42"/>
      <c r="F8" s="42"/>
      <c r="G8" s="42"/>
      <c r="H8" s="42"/>
      <c r="I8" s="42"/>
      <c r="J8" s="50" t="s">
        <v>143</v>
      </c>
      <c r="K8" s="50" t="s">
        <v>144</v>
      </c>
      <c r="L8" s="50" t="s">
        <v>145</v>
      </c>
      <c r="M8" s="50" t="s">
        <v>146</v>
      </c>
      <c r="N8" s="50" t="s">
        <v>147</v>
      </c>
      <c r="O8" s="50" t="s">
        <v>148</v>
      </c>
      <c r="P8" s="50" t="s">
        <v>149</v>
      </c>
      <c r="Q8" s="50" t="s">
        <v>150</v>
      </c>
      <c r="R8" s="51" t="s">
        <v>151</v>
      </c>
      <c r="S8" s="51" t="s">
        <v>152</v>
      </c>
      <c r="T8" s="46"/>
      <c r="U8" s="46"/>
      <c r="V8" s="42"/>
      <c r="W8" s="115"/>
      <c r="Z8" s="48"/>
    </row>
    <row r="9" s="27" customFormat="1" spans="1:26">
      <c r="A9" s="52" t="s">
        <v>153</v>
      </c>
      <c r="B9" s="53"/>
      <c r="C9" s="53"/>
      <c r="D9" s="52"/>
      <c r="E9" s="52"/>
      <c r="F9" s="52"/>
      <c r="G9" s="52"/>
      <c r="H9" s="52"/>
      <c r="I9" s="52"/>
      <c r="J9" s="54">
        <f>(20%-1%-3%)*1</f>
        <v>0.16</v>
      </c>
      <c r="K9" s="54">
        <v>0.08</v>
      </c>
      <c r="L9" s="55">
        <f>10%-1%</f>
        <v>0.09</v>
      </c>
      <c r="M9" s="54">
        <f>2%</f>
        <v>0.02</v>
      </c>
      <c r="N9" s="55">
        <v>0.005</v>
      </c>
      <c r="O9" s="55">
        <v>0.005</v>
      </c>
      <c r="P9" s="55">
        <f>(0.5%-0.1%)-0.08%+0.08%</f>
        <v>0.004</v>
      </c>
      <c r="Q9" s="55">
        <f>0.8%</f>
        <v>0.008</v>
      </c>
      <c r="R9" s="54">
        <v>0.05</v>
      </c>
      <c r="S9" s="54">
        <v>0.05</v>
      </c>
      <c r="T9" s="56"/>
      <c r="U9" s="56"/>
      <c r="V9" s="52"/>
      <c r="W9" s="116"/>
      <c r="Z9" s="48"/>
    </row>
    <row r="10" spans="1:26">
      <c r="A10" s="39" t="s">
        <v>154</v>
      </c>
      <c r="B10" s="116"/>
      <c r="C10" s="116"/>
      <c r="D10" s="57"/>
      <c r="E10" s="57"/>
      <c r="F10" s="57"/>
      <c r="G10" s="57"/>
      <c r="H10" s="57"/>
      <c r="I10" s="57"/>
      <c r="J10" s="58">
        <f t="shared" ref="J10:J21" si="0">D10*$J$9</f>
        <v>0</v>
      </c>
      <c r="K10" s="58">
        <f t="shared" ref="K10:K21" si="1">D10*$K$9</f>
        <v>0</v>
      </c>
      <c r="L10" s="58">
        <f t="shared" ref="L10:L21" si="2">E10*$L$9</f>
        <v>0</v>
      </c>
      <c r="M10" s="58">
        <f t="shared" ref="M10:M21" si="3">IF(OR(E10="",E10=0),0,E10*$M$9+3)</f>
        <v>0</v>
      </c>
      <c r="N10" s="58">
        <f t="shared" ref="N10:N21" si="4">F10*$N$9</f>
        <v>0</v>
      </c>
      <c r="O10" s="58">
        <f t="shared" ref="O10:O21" si="5">F10*$O$9</f>
        <v>0</v>
      </c>
      <c r="P10" s="58">
        <f t="shared" ref="P10:P21" si="6">G10*$P$9</f>
        <v>0</v>
      </c>
      <c r="Q10" s="58">
        <f t="shared" ref="Q10:Q21" si="7">H10*$Q$9</f>
        <v>0</v>
      </c>
      <c r="R10" s="58">
        <f t="shared" ref="R10:R12" si="8">ROUND(I10*$R$9,0)</f>
        <v>0</v>
      </c>
      <c r="S10" s="58">
        <f t="shared" ref="S10:S12" si="9">ROUND(I10*$S$9,0)</f>
        <v>0</v>
      </c>
      <c r="T10" s="58">
        <f t="shared" ref="T10:T21" si="10">J10+L10+N10+P10+Q10+R10</f>
        <v>0</v>
      </c>
      <c r="U10" s="58">
        <f t="shared" ref="U10:U21" si="11">K10+M10+O10+S10</f>
        <v>0</v>
      </c>
      <c r="V10" s="58">
        <f t="shared" ref="V10:V21" si="12">T10+U10</f>
        <v>0</v>
      </c>
      <c r="W10" s="117"/>
    </row>
    <row r="11" spans="1:26">
      <c r="A11" s="39" t="s">
        <v>155</v>
      </c>
      <c r="B11" s="116"/>
      <c r="C11" s="116"/>
      <c r="D11" s="57">
        <f t="shared" ref="D11:I11" si="13">D10</f>
        <v>0</v>
      </c>
      <c r="E11" s="57">
        <f t="shared" si="13"/>
        <v>0</v>
      </c>
      <c r="F11" s="57">
        <f t="shared" si="13"/>
        <v>0</v>
      </c>
      <c r="G11" s="57">
        <f t="shared" si="13"/>
        <v>0</v>
      </c>
      <c r="H11" s="57">
        <f t="shared" si="13"/>
        <v>0</v>
      </c>
      <c r="I11" s="57">
        <f t="shared" si="13"/>
        <v>0</v>
      </c>
      <c r="J11" s="58">
        <f t="shared" si="0"/>
        <v>0</v>
      </c>
      <c r="K11" s="58">
        <f t="shared" si="1"/>
        <v>0</v>
      </c>
      <c r="L11" s="58">
        <f t="shared" si="2"/>
        <v>0</v>
      </c>
      <c r="M11" s="58">
        <f t="shared" si="3"/>
        <v>0</v>
      </c>
      <c r="N11" s="58">
        <f t="shared" si="4"/>
        <v>0</v>
      </c>
      <c r="O11" s="58">
        <f t="shared" si="5"/>
        <v>0</v>
      </c>
      <c r="P11" s="58">
        <f t="shared" si="6"/>
        <v>0</v>
      </c>
      <c r="Q11" s="58">
        <f t="shared" si="7"/>
        <v>0</v>
      </c>
      <c r="R11" s="58">
        <f t="shared" si="8"/>
        <v>0</v>
      </c>
      <c r="S11" s="58">
        <f t="shared" si="9"/>
        <v>0</v>
      </c>
      <c r="T11" s="58">
        <f t="shared" si="10"/>
        <v>0</v>
      </c>
      <c r="U11" s="58">
        <f t="shared" si="11"/>
        <v>0</v>
      </c>
      <c r="V11" s="58">
        <f t="shared" si="12"/>
        <v>0</v>
      </c>
      <c r="W11" s="117"/>
    </row>
    <row r="12" spans="1:26">
      <c r="A12" s="39" t="s">
        <v>156</v>
      </c>
      <c r="B12" s="116"/>
      <c r="C12" s="116"/>
      <c r="D12" s="57">
        <f t="shared" ref="D12:I12" si="14">D11</f>
        <v>0</v>
      </c>
      <c r="E12" s="57">
        <f t="shared" si="14"/>
        <v>0</v>
      </c>
      <c r="F12" s="57">
        <f t="shared" si="14"/>
        <v>0</v>
      </c>
      <c r="G12" s="57">
        <f t="shared" si="14"/>
        <v>0</v>
      </c>
      <c r="H12" s="57">
        <f t="shared" si="14"/>
        <v>0</v>
      </c>
      <c r="I12" s="57">
        <f t="shared" si="14"/>
        <v>0</v>
      </c>
      <c r="J12" s="58">
        <f t="shared" si="0"/>
        <v>0</v>
      </c>
      <c r="K12" s="58">
        <f t="shared" si="1"/>
        <v>0</v>
      </c>
      <c r="L12" s="58">
        <f t="shared" si="2"/>
        <v>0</v>
      </c>
      <c r="M12" s="58">
        <f t="shared" si="3"/>
        <v>0</v>
      </c>
      <c r="N12" s="58">
        <f t="shared" si="4"/>
        <v>0</v>
      </c>
      <c r="O12" s="58">
        <f t="shared" si="5"/>
        <v>0</v>
      </c>
      <c r="P12" s="58">
        <f t="shared" si="6"/>
        <v>0</v>
      </c>
      <c r="Q12" s="58">
        <f t="shared" si="7"/>
        <v>0</v>
      </c>
      <c r="R12" s="58">
        <f t="shared" si="8"/>
        <v>0</v>
      </c>
      <c r="S12" s="58">
        <f t="shared" si="9"/>
        <v>0</v>
      </c>
      <c r="T12" s="58">
        <f t="shared" si="10"/>
        <v>0</v>
      </c>
      <c r="U12" s="58">
        <f t="shared" si="11"/>
        <v>0</v>
      </c>
      <c r="V12" s="58">
        <f t="shared" si="12"/>
        <v>0</v>
      </c>
      <c r="W12" s="117"/>
    </row>
    <row r="13" spans="1:26">
      <c r="A13" s="39" t="s">
        <v>157</v>
      </c>
      <c r="B13" s="116"/>
      <c r="C13" s="116"/>
      <c r="D13" s="57"/>
      <c r="E13" s="57"/>
      <c r="F13" s="57"/>
      <c r="G13" s="57"/>
      <c r="H13" s="57"/>
      <c r="I13" s="57"/>
      <c r="J13" s="58">
        <f t="shared" si="0"/>
        <v>0</v>
      </c>
      <c r="K13" s="58">
        <f t="shared" si="1"/>
        <v>0</v>
      </c>
      <c r="L13" s="58">
        <f t="shared" si="2"/>
        <v>0</v>
      </c>
      <c r="M13" s="58">
        <f t="shared" si="3"/>
        <v>0</v>
      </c>
      <c r="N13" s="58">
        <f t="shared" si="4"/>
        <v>0</v>
      </c>
      <c r="O13" s="58">
        <f t="shared" si="5"/>
        <v>0</v>
      </c>
      <c r="P13" s="58">
        <f t="shared" si="6"/>
        <v>0</v>
      </c>
      <c r="Q13" s="58">
        <f t="shared" si="7"/>
        <v>0</v>
      </c>
      <c r="R13" s="58"/>
      <c r="S13" s="58"/>
      <c r="T13" s="58">
        <f t="shared" si="10"/>
        <v>0</v>
      </c>
      <c r="U13" s="58">
        <f t="shared" si="11"/>
        <v>0</v>
      </c>
      <c r="V13" s="58">
        <f t="shared" si="12"/>
        <v>0</v>
      </c>
      <c r="W13" s="117"/>
    </row>
    <row r="14" spans="1:26">
      <c r="A14" s="39" t="s">
        <v>158</v>
      </c>
      <c r="B14" s="116"/>
      <c r="C14" s="116"/>
      <c r="D14" s="57">
        <f>D13</f>
        <v>0</v>
      </c>
      <c r="E14" s="57">
        <f>E13</f>
        <v>0</v>
      </c>
      <c r="F14" s="57">
        <f>F13</f>
        <v>0</v>
      </c>
      <c r="G14" s="57"/>
      <c r="H14" s="57"/>
      <c r="I14" s="57"/>
      <c r="J14" s="58">
        <f t="shared" si="0"/>
        <v>0</v>
      </c>
      <c r="K14" s="58">
        <f t="shared" si="1"/>
        <v>0</v>
      </c>
      <c r="L14" s="58">
        <f t="shared" si="2"/>
        <v>0</v>
      </c>
      <c r="M14" s="58">
        <f t="shared" si="3"/>
        <v>0</v>
      </c>
      <c r="N14" s="58">
        <f t="shared" si="4"/>
        <v>0</v>
      </c>
      <c r="O14" s="58">
        <f t="shared" si="5"/>
        <v>0</v>
      </c>
      <c r="P14" s="58">
        <f t="shared" si="6"/>
        <v>0</v>
      </c>
      <c r="Q14" s="58">
        <f t="shared" si="7"/>
        <v>0</v>
      </c>
      <c r="R14" s="58"/>
      <c r="S14" s="58"/>
      <c r="T14" s="58">
        <f t="shared" si="10"/>
        <v>0</v>
      </c>
      <c r="U14" s="58">
        <f t="shared" si="11"/>
        <v>0</v>
      </c>
      <c r="V14" s="58">
        <f t="shared" si="12"/>
        <v>0</v>
      </c>
      <c r="W14" s="117"/>
    </row>
    <row r="15" spans="1:26">
      <c r="A15" s="39" t="s">
        <v>159</v>
      </c>
      <c r="B15" s="116"/>
      <c r="C15" s="116"/>
      <c r="D15" s="57"/>
      <c r="E15" s="57"/>
      <c r="F15" s="57"/>
      <c r="G15" s="57"/>
      <c r="H15" s="57"/>
      <c r="I15" s="57"/>
      <c r="J15" s="58">
        <f t="shared" si="0"/>
        <v>0</v>
      </c>
      <c r="K15" s="58">
        <f t="shared" si="1"/>
        <v>0</v>
      </c>
      <c r="L15" s="58">
        <f t="shared" si="2"/>
        <v>0</v>
      </c>
      <c r="M15" s="58">
        <f t="shared" si="3"/>
        <v>0</v>
      </c>
      <c r="N15" s="58">
        <f t="shared" si="4"/>
        <v>0</v>
      </c>
      <c r="O15" s="58">
        <f t="shared" si="5"/>
        <v>0</v>
      </c>
      <c r="P15" s="58">
        <f t="shared" si="6"/>
        <v>0</v>
      </c>
      <c r="Q15" s="58">
        <f t="shared" si="7"/>
        <v>0</v>
      </c>
      <c r="R15" s="58"/>
      <c r="S15" s="58"/>
      <c r="T15" s="58">
        <f t="shared" si="10"/>
        <v>0</v>
      </c>
      <c r="U15" s="58">
        <f t="shared" si="11"/>
        <v>0</v>
      </c>
      <c r="V15" s="58">
        <f t="shared" si="12"/>
        <v>0</v>
      </c>
      <c r="W15" s="117"/>
    </row>
    <row r="16" spans="1:26">
      <c r="A16" s="39" t="s">
        <v>160</v>
      </c>
      <c r="B16" s="116"/>
      <c r="C16" s="116"/>
      <c r="D16" s="57"/>
      <c r="E16" s="57"/>
      <c r="F16" s="57"/>
      <c r="G16" s="57"/>
      <c r="H16" s="57"/>
      <c r="I16" s="57"/>
      <c r="J16" s="58">
        <f t="shared" si="0"/>
        <v>0</v>
      </c>
      <c r="K16" s="58">
        <f t="shared" si="1"/>
        <v>0</v>
      </c>
      <c r="L16" s="58">
        <f t="shared" si="2"/>
        <v>0</v>
      </c>
      <c r="M16" s="58">
        <f t="shared" si="3"/>
        <v>0</v>
      </c>
      <c r="N16" s="58">
        <f t="shared" si="4"/>
        <v>0</v>
      </c>
      <c r="O16" s="58">
        <f t="shared" si="5"/>
        <v>0</v>
      </c>
      <c r="P16" s="58">
        <f t="shared" si="6"/>
        <v>0</v>
      </c>
      <c r="Q16" s="58">
        <f t="shared" si="7"/>
        <v>0</v>
      </c>
      <c r="R16" s="58">
        <f t="shared" ref="R16:R21" si="15">ROUND(I16*$R$4,0)</f>
        <v>0</v>
      </c>
      <c r="S16" s="58">
        <f t="shared" ref="S16:S21" si="16">ROUND(I16*$S$4,0)</f>
        <v>0</v>
      </c>
      <c r="T16" s="58">
        <f t="shared" si="10"/>
        <v>0</v>
      </c>
      <c r="U16" s="58">
        <f t="shared" si="11"/>
        <v>0</v>
      </c>
      <c r="V16" s="58">
        <f t="shared" si="12"/>
        <v>0</v>
      </c>
      <c r="W16" s="117"/>
    </row>
    <row r="17" spans="1:29">
      <c r="A17" s="39" t="s">
        <v>161</v>
      </c>
      <c r="B17" s="116"/>
      <c r="C17" s="116"/>
      <c r="D17" s="57"/>
      <c r="E17" s="57"/>
      <c r="F17" s="57"/>
      <c r="G17" s="57"/>
      <c r="H17" s="57"/>
      <c r="I17" s="57"/>
      <c r="J17" s="58">
        <f t="shared" si="0"/>
        <v>0</v>
      </c>
      <c r="K17" s="58">
        <f t="shared" si="1"/>
        <v>0</v>
      </c>
      <c r="L17" s="58">
        <f t="shared" si="2"/>
        <v>0</v>
      </c>
      <c r="M17" s="58">
        <f t="shared" si="3"/>
        <v>0</v>
      </c>
      <c r="N17" s="58">
        <f t="shared" si="4"/>
        <v>0</v>
      </c>
      <c r="O17" s="58">
        <f t="shared" si="5"/>
        <v>0</v>
      </c>
      <c r="P17" s="58">
        <f t="shared" si="6"/>
        <v>0</v>
      </c>
      <c r="Q17" s="58">
        <f t="shared" si="7"/>
        <v>0</v>
      </c>
      <c r="R17" s="58">
        <f t="shared" si="15"/>
        <v>0</v>
      </c>
      <c r="S17" s="58">
        <f t="shared" si="16"/>
        <v>0</v>
      </c>
      <c r="T17" s="58">
        <f t="shared" si="10"/>
        <v>0</v>
      </c>
      <c r="U17" s="58">
        <f t="shared" si="11"/>
        <v>0</v>
      </c>
      <c r="V17" s="58">
        <f t="shared" si="12"/>
        <v>0</v>
      </c>
      <c r="W17" s="117"/>
    </row>
    <row r="18" spans="1:29">
      <c r="A18" s="39" t="s">
        <v>162</v>
      </c>
      <c r="B18" s="116"/>
      <c r="C18" s="116"/>
      <c r="D18" s="57"/>
      <c r="E18" s="57"/>
      <c r="F18" s="57"/>
      <c r="G18" s="57"/>
      <c r="H18" s="57"/>
      <c r="I18" s="57"/>
      <c r="J18" s="58">
        <f t="shared" si="0"/>
        <v>0</v>
      </c>
      <c r="K18" s="58">
        <f t="shared" si="1"/>
        <v>0</v>
      </c>
      <c r="L18" s="58">
        <f t="shared" si="2"/>
        <v>0</v>
      </c>
      <c r="M18" s="58">
        <f t="shared" si="3"/>
        <v>0</v>
      </c>
      <c r="N18" s="58">
        <f t="shared" si="4"/>
        <v>0</v>
      </c>
      <c r="O18" s="58">
        <f t="shared" si="5"/>
        <v>0</v>
      </c>
      <c r="P18" s="58">
        <f t="shared" si="6"/>
        <v>0</v>
      </c>
      <c r="Q18" s="58">
        <f t="shared" si="7"/>
        <v>0</v>
      </c>
      <c r="R18" s="58">
        <f t="shared" si="15"/>
        <v>0</v>
      </c>
      <c r="S18" s="58">
        <f t="shared" si="16"/>
        <v>0</v>
      </c>
      <c r="T18" s="58">
        <f t="shared" si="10"/>
        <v>0</v>
      </c>
      <c r="U18" s="58">
        <f t="shared" si="11"/>
        <v>0</v>
      </c>
      <c r="V18" s="58">
        <f t="shared" si="12"/>
        <v>0</v>
      </c>
      <c r="W18" s="117"/>
    </row>
    <row r="19" spans="1:29">
      <c r="A19" s="39" t="s">
        <v>163</v>
      </c>
      <c r="B19" s="116"/>
      <c r="C19" s="116"/>
      <c r="D19" s="57"/>
      <c r="E19" s="57"/>
      <c r="F19" s="57"/>
      <c r="G19" s="57"/>
      <c r="H19" s="57"/>
      <c r="I19" s="57"/>
      <c r="J19" s="58">
        <f t="shared" si="0"/>
        <v>0</v>
      </c>
      <c r="K19" s="58">
        <f t="shared" si="1"/>
        <v>0</v>
      </c>
      <c r="L19" s="58">
        <f t="shared" si="2"/>
        <v>0</v>
      </c>
      <c r="M19" s="58">
        <f t="shared" si="3"/>
        <v>0</v>
      </c>
      <c r="N19" s="58">
        <f t="shared" si="4"/>
        <v>0</v>
      </c>
      <c r="O19" s="58">
        <f t="shared" si="5"/>
        <v>0</v>
      </c>
      <c r="P19" s="58">
        <f t="shared" si="6"/>
        <v>0</v>
      </c>
      <c r="Q19" s="58">
        <f t="shared" si="7"/>
        <v>0</v>
      </c>
      <c r="R19" s="58">
        <f t="shared" si="15"/>
        <v>0</v>
      </c>
      <c r="S19" s="58">
        <f t="shared" si="16"/>
        <v>0</v>
      </c>
      <c r="T19" s="58">
        <f t="shared" si="10"/>
        <v>0</v>
      </c>
      <c r="U19" s="58">
        <f t="shared" si="11"/>
        <v>0</v>
      </c>
      <c r="V19" s="58">
        <f t="shared" si="12"/>
        <v>0</v>
      </c>
      <c r="W19" s="117"/>
    </row>
    <row r="20" spans="1:29">
      <c r="A20" s="39" t="s">
        <v>164</v>
      </c>
      <c r="B20" s="116"/>
      <c r="C20" s="116"/>
      <c r="D20" s="57"/>
      <c r="E20" s="57"/>
      <c r="F20" s="57"/>
      <c r="G20" s="57"/>
      <c r="H20" s="57"/>
      <c r="I20" s="57"/>
      <c r="J20" s="58">
        <f t="shared" si="0"/>
        <v>0</v>
      </c>
      <c r="K20" s="58">
        <f t="shared" si="1"/>
        <v>0</v>
      </c>
      <c r="L20" s="58">
        <f t="shared" si="2"/>
        <v>0</v>
      </c>
      <c r="M20" s="58">
        <f t="shared" si="3"/>
        <v>0</v>
      </c>
      <c r="N20" s="58">
        <f t="shared" si="4"/>
        <v>0</v>
      </c>
      <c r="O20" s="58">
        <f t="shared" si="5"/>
        <v>0</v>
      </c>
      <c r="P20" s="58">
        <f t="shared" si="6"/>
        <v>0</v>
      </c>
      <c r="Q20" s="58">
        <f t="shared" si="7"/>
        <v>0</v>
      </c>
      <c r="R20" s="58">
        <f t="shared" si="15"/>
        <v>0</v>
      </c>
      <c r="S20" s="58">
        <f t="shared" si="16"/>
        <v>0</v>
      </c>
      <c r="T20" s="58">
        <f t="shared" si="10"/>
        <v>0</v>
      </c>
      <c r="U20" s="58">
        <f t="shared" si="11"/>
        <v>0</v>
      </c>
      <c r="V20" s="58">
        <f t="shared" si="12"/>
        <v>0</v>
      </c>
      <c r="W20" s="117"/>
    </row>
    <row r="21" spans="1:29">
      <c r="A21" s="39" t="s">
        <v>165</v>
      </c>
      <c r="B21" s="116"/>
      <c r="C21" s="116"/>
      <c r="D21" s="57"/>
      <c r="E21" s="57"/>
      <c r="F21" s="57"/>
      <c r="G21" s="57"/>
      <c r="H21" s="57"/>
      <c r="I21" s="57"/>
      <c r="J21" s="58">
        <f t="shared" si="0"/>
        <v>0</v>
      </c>
      <c r="K21" s="58">
        <f t="shared" si="1"/>
        <v>0</v>
      </c>
      <c r="L21" s="58">
        <f t="shared" si="2"/>
        <v>0</v>
      </c>
      <c r="M21" s="58">
        <f t="shared" si="3"/>
        <v>0</v>
      </c>
      <c r="N21" s="58">
        <f t="shared" si="4"/>
        <v>0</v>
      </c>
      <c r="O21" s="58">
        <f t="shared" si="5"/>
        <v>0</v>
      </c>
      <c r="P21" s="58">
        <f t="shared" si="6"/>
        <v>0</v>
      </c>
      <c r="Q21" s="58">
        <f t="shared" si="7"/>
        <v>0</v>
      </c>
      <c r="R21" s="58">
        <f t="shared" si="15"/>
        <v>0</v>
      </c>
      <c r="S21" s="58">
        <f t="shared" si="16"/>
        <v>0</v>
      </c>
      <c r="T21" s="58">
        <f t="shared" si="10"/>
        <v>0</v>
      </c>
      <c r="U21" s="58">
        <f t="shared" si="11"/>
        <v>0</v>
      </c>
      <c r="V21" s="58">
        <f t="shared" si="12"/>
        <v>0</v>
      </c>
      <c r="W21" s="117"/>
    </row>
    <row r="23" spans="1:29">
      <c r="A23" s="41" t="s">
        <v>166</v>
      </c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</row>
    <row r="24" s="27" customFormat="1" ht="28.05" customHeight="1" spans="1:29">
      <c r="A24" s="61" t="s">
        <v>124</v>
      </c>
      <c r="B24" s="118"/>
      <c r="C24" s="118"/>
      <c r="D24" s="119"/>
      <c r="E24" s="61" t="s">
        <v>168</v>
      </c>
      <c r="F24" s="63" t="s">
        <v>169</v>
      </c>
      <c r="G24" s="63"/>
      <c r="H24" s="63"/>
      <c r="I24" s="63"/>
      <c r="J24" s="63" t="s">
        <v>170</v>
      </c>
      <c r="K24" s="63"/>
      <c r="L24" s="63"/>
      <c r="M24" s="63"/>
      <c r="N24" s="63"/>
      <c r="O24" s="63"/>
      <c r="P24" s="63"/>
      <c r="Q24" s="63" t="s">
        <v>171</v>
      </c>
      <c r="R24" s="63"/>
      <c r="S24" s="63"/>
      <c r="T24" s="63"/>
      <c r="U24" s="63"/>
      <c r="V24" s="64" t="s">
        <v>172</v>
      </c>
      <c r="W24" s="62" t="s">
        <v>173</v>
      </c>
      <c r="X24" s="64" t="s">
        <v>79</v>
      </c>
      <c r="Y24" s="64" t="s">
        <v>174</v>
      </c>
      <c r="Z24" s="120" t="s">
        <v>175</v>
      </c>
      <c r="AA24" s="63" t="s">
        <v>176</v>
      </c>
      <c r="AB24" s="46" t="s">
        <v>134</v>
      </c>
      <c r="AC24" s="46" t="s">
        <v>177</v>
      </c>
    </row>
    <row r="25" s="28" customFormat="1" ht="28.8" spans="1:29">
      <c r="A25" s="68"/>
      <c r="B25" s="121" t="s">
        <v>226</v>
      </c>
      <c r="C25" s="121" t="s">
        <v>227</v>
      </c>
      <c r="D25" s="122" t="s">
        <v>228</v>
      </c>
      <c r="E25" s="68"/>
      <c r="F25" s="46" t="s">
        <v>179</v>
      </c>
      <c r="G25" s="46" t="s">
        <v>180</v>
      </c>
      <c r="H25" s="46" t="s">
        <v>137</v>
      </c>
      <c r="I25" s="46" t="s">
        <v>140</v>
      </c>
      <c r="J25" s="46" t="s">
        <v>181</v>
      </c>
      <c r="K25" s="46" t="s">
        <v>182</v>
      </c>
      <c r="L25" s="46" t="s">
        <v>183</v>
      </c>
      <c r="M25" s="46" t="s">
        <v>184</v>
      </c>
      <c r="N25" s="46" t="s">
        <v>185</v>
      </c>
      <c r="O25" s="46" t="s">
        <v>186</v>
      </c>
      <c r="P25" s="46" t="s">
        <v>187</v>
      </c>
      <c r="Q25" s="46" t="s">
        <v>188</v>
      </c>
      <c r="R25" s="46" t="s">
        <v>189</v>
      </c>
      <c r="S25" s="46" t="s">
        <v>190</v>
      </c>
      <c r="T25" s="46" t="s">
        <v>191</v>
      </c>
      <c r="U25" s="46" t="s">
        <v>192</v>
      </c>
      <c r="V25" s="70"/>
      <c r="W25" s="69"/>
      <c r="X25" s="70"/>
      <c r="Y25" s="70"/>
      <c r="Z25" s="123"/>
      <c r="AA25" s="63"/>
      <c r="AB25" s="46"/>
      <c r="AC25" s="46"/>
    </row>
    <row r="26" spans="1:29">
      <c r="A26" s="72" t="s">
        <v>154</v>
      </c>
      <c r="B26" s="86"/>
      <c r="C26" s="86"/>
      <c r="D26" s="58">
        <f t="shared" ref="D26:D34" si="17">B26+C26</f>
        <v>0</v>
      </c>
      <c r="E26" s="73">
        <v>5000</v>
      </c>
      <c r="F26" s="58">
        <f t="shared" ref="F26:F37" si="18">K10</f>
        <v>0</v>
      </c>
      <c r="G26" s="58">
        <f t="shared" ref="G26:G37" si="19">M10</f>
        <v>0</v>
      </c>
      <c r="H26" s="58">
        <f t="shared" ref="H26:H37" si="20">O10</f>
        <v>0</v>
      </c>
      <c r="I26" s="58">
        <f t="shared" ref="I26:I37" si="21">S10</f>
        <v>0</v>
      </c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7"/>
      <c r="U26" s="58">
        <f t="shared" ref="U26:U28" si="22">D26*30%</f>
        <v>0</v>
      </c>
      <c r="V26" s="58">
        <f>IF(D26-SUM(E26:U26)&lt;=0,0,D26-SUM(E26:U26))</f>
        <v>0</v>
      </c>
      <c r="W26" s="124" t="str">
        <f t="shared" ref="W26:W37" si="23">IF(V26=0,"",IF(V26&lt;=36000,1,(IF(V26&lt;=144000,2,IF(V26&lt;=300000,3,IF(V26&lt;=420000,4,IF(V26&lt;=660000,5,IF(V26&lt;=960000,6,7))))))))</f>
        <v/>
      </c>
      <c r="X26" s="75">
        <f t="shared" ref="X26:X37" si="24">IF(W26=1,V26*3%,IF(W26=2,V26*10%-2520,IF(W26=3,V26*20%-16920,IF(W26=4,V26*25%-31920,IF(W26=5,V26*30%-52930,IF(W26=6,V26*35%-85920,IF(W26=7,V26*45%-181920,0)))))))</f>
        <v>0</v>
      </c>
      <c r="Y26" s="75">
        <f>IF(ROUND(X26,2)&lt;0,0,ROUND(X26,2))</f>
        <v>0</v>
      </c>
      <c r="Z26" s="125"/>
      <c r="AA26" s="77" t="str">
        <f t="shared" ref="AA26:AA37" si="25">IF(Y26=0,"",Y26=Z26)</f>
        <v/>
      </c>
      <c r="AB26" s="126"/>
      <c r="AC26" s="78">
        <f t="shared" ref="AC26:AC37" si="26">IF(SUMIF($D$43:$D$998,A26,$I$43:$I$998)-T10&lt;0,0,SUMIF($D$43:$D$998,A26,$I$43:$I$998)-T10)</f>
        <v>0</v>
      </c>
    </row>
    <row r="27" spans="1:29">
      <c r="A27" s="72" t="s">
        <v>155</v>
      </c>
      <c r="B27" s="86"/>
      <c r="C27" s="86"/>
      <c r="D27" s="58">
        <f t="shared" si="17"/>
        <v>0</v>
      </c>
      <c r="E27" s="73">
        <v>5000</v>
      </c>
      <c r="F27" s="58">
        <f t="shared" si="18"/>
        <v>0</v>
      </c>
      <c r="G27" s="58">
        <f t="shared" si="19"/>
        <v>0</v>
      </c>
      <c r="H27" s="58">
        <f t="shared" si="20"/>
        <v>0</v>
      </c>
      <c r="I27" s="58">
        <f t="shared" si="21"/>
        <v>0</v>
      </c>
      <c r="J27" s="57"/>
      <c r="K27" s="57"/>
      <c r="L27" s="57"/>
      <c r="M27" s="57"/>
      <c r="N27" s="57"/>
      <c r="O27" s="57"/>
      <c r="P27" s="57"/>
      <c r="Q27" s="57"/>
      <c r="R27" s="57"/>
      <c r="S27" s="57"/>
      <c r="T27" s="57"/>
      <c r="U27" s="58">
        <f t="shared" si="22"/>
        <v>0</v>
      </c>
      <c r="V27" s="58">
        <f>IF(SUM($D$26:D27)-SUM($E$26:U27)&lt;=0,0,SUM($D$26:D27)-SUM($E$26:U27))</f>
        <v>0</v>
      </c>
      <c r="W27" s="124" t="str">
        <f t="shared" si="23"/>
        <v/>
      </c>
      <c r="X27" s="75">
        <f t="shared" si="24"/>
        <v>0</v>
      </c>
      <c r="Y27" s="75">
        <f>IF(ROUND(X27-SUM($Z$26:Z26),2)&lt;0,0,ROUND(X27-SUM($Z$26:Z26),2))</f>
        <v>0</v>
      </c>
      <c r="Z27" s="125"/>
      <c r="AA27" s="77" t="str">
        <f t="shared" si="25"/>
        <v/>
      </c>
      <c r="AB27" s="126"/>
      <c r="AC27" s="78">
        <f t="shared" si="26"/>
        <v>0</v>
      </c>
    </row>
    <row r="28" spans="1:29">
      <c r="A28" s="72" t="s">
        <v>156</v>
      </c>
      <c r="B28" s="86"/>
      <c r="C28" s="86"/>
      <c r="D28" s="58">
        <f t="shared" si="17"/>
        <v>0</v>
      </c>
      <c r="E28" s="73">
        <v>5000</v>
      </c>
      <c r="F28" s="58">
        <f t="shared" si="18"/>
        <v>0</v>
      </c>
      <c r="G28" s="58">
        <f t="shared" si="19"/>
        <v>0</v>
      </c>
      <c r="H28" s="58">
        <f t="shared" si="20"/>
        <v>0</v>
      </c>
      <c r="I28" s="58">
        <f t="shared" si="21"/>
        <v>0</v>
      </c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7"/>
      <c r="U28" s="58">
        <f t="shared" si="22"/>
        <v>0</v>
      </c>
      <c r="V28" s="58">
        <f>IF(SUM($D$26:D28)-SUM($E$26:U28)&lt;=0,0,SUM($D$26:D28)-SUM($E$26:U28))</f>
        <v>0</v>
      </c>
      <c r="W28" s="124" t="str">
        <f t="shared" si="23"/>
        <v/>
      </c>
      <c r="X28" s="75">
        <f t="shared" si="24"/>
        <v>0</v>
      </c>
      <c r="Y28" s="75">
        <f>IF(ROUND(X28-SUM($Z$26:Z27),2)&lt;0,0,ROUND(X28-SUM($Z$26:Z27),2))</f>
        <v>0</v>
      </c>
      <c r="Z28" s="125"/>
      <c r="AA28" s="77" t="str">
        <f t="shared" si="25"/>
        <v/>
      </c>
      <c r="AB28" s="126"/>
      <c r="AC28" s="78">
        <f t="shared" si="26"/>
        <v>0</v>
      </c>
    </row>
    <row r="29" spans="1:29">
      <c r="A29" s="72" t="s">
        <v>157</v>
      </c>
      <c r="B29" s="86"/>
      <c r="C29" s="86"/>
      <c r="D29" s="58">
        <f t="shared" si="17"/>
        <v>0</v>
      </c>
      <c r="E29" s="73">
        <v>5000</v>
      </c>
      <c r="F29" s="58">
        <f t="shared" si="18"/>
        <v>0</v>
      </c>
      <c r="G29" s="58">
        <f t="shared" si="19"/>
        <v>0</v>
      </c>
      <c r="H29" s="58">
        <f t="shared" si="20"/>
        <v>0</v>
      </c>
      <c r="I29" s="58">
        <f t="shared" si="21"/>
        <v>0</v>
      </c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7"/>
      <c r="U29" s="58">
        <v>0</v>
      </c>
      <c r="V29" s="58">
        <f>IF(SUM($D$26:D29)-SUM($E$26:U29)&lt;=0,0,SUM($D$26:D29)-SUM($E$26:U29))</f>
        <v>0</v>
      </c>
      <c r="W29" s="124" t="str">
        <f t="shared" si="23"/>
        <v/>
      </c>
      <c r="X29" s="75">
        <f t="shared" si="24"/>
        <v>0</v>
      </c>
      <c r="Y29" s="75">
        <f>IF(ROUND(X29-SUM($Z$26:Z28),2)&lt;0,0,ROUND(X29-SUM($Z$26:Z28),2))</f>
        <v>0</v>
      </c>
      <c r="Z29" s="125"/>
      <c r="AA29" s="77" t="str">
        <f t="shared" si="25"/>
        <v/>
      </c>
      <c r="AB29" s="126"/>
      <c r="AC29" s="78"/>
    </row>
    <row r="30" spans="1:29">
      <c r="A30" s="72" t="s">
        <v>158</v>
      </c>
      <c r="B30" s="86"/>
      <c r="C30" s="86"/>
      <c r="D30" s="58">
        <f t="shared" si="17"/>
        <v>0</v>
      </c>
      <c r="E30" s="73">
        <v>5000</v>
      </c>
      <c r="F30" s="58">
        <f t="shared" si="18"/>
        <v>0</v>
      </c>
      <c r="G30" s="58">
        <f t="shared" si="19"/>
        <v>0</v>
      </c>
      <c r="H30" s="58">
        <f t="shared" si="20"/>
        <v>0</v>
      </c>
      <c r="I30" s="58">
        <f t="shared" si="21"/>
        <v>0</v>
      </c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8">
        <v>0</v>
      </c>
      <c r="V30" s="58">
        <f>IF(SUM($D$26:D30)-SUM($E$26:U30)&lt;=0,0,SUM($D$26:D30)-SUM($E$26:U30))</f>
        <v>0</v>
      </c>
      <c r="W30" s="124" t="str">
        <f t="shared" si="23"/>
        <v/>
      </c>
      <c r="X30" s="75">
        <f t="shared" si="24"/>
        <v>0</v>
      </c>
      <c r="Y30" s="75">
        <f>IF(ROUND(X30-SUM($Z$26:Z29),2)&lt;0,0,ROUND(X30-SUM($Z$26:Z29),2))</f>
        <v>0</v>
      </c>
      <c r="Z30" s="125"/>
      <c r="AA30" s="77" t="str">
        <f t="shared" si="25"/>
        <v/>
      </c>
      <c r="AB30" s="126"/>
      <c r="AC30" s="78"/>
    </row>
    <row r="31" spans="1:29">
      <c r="A31" s="72" t="s">
        <v>159</v>
      </c>
      <c r="B31" s="86"/>
      <c r="C31" s="86"/>
      <c r="D31" s="58">
        <f t="shared" si="17"/>
        <v>0</v>
      </c>
      <c r="E31" s="73">
        <v>5000</v>
      </c>
      <c r="F31" s="58">
        <f t="shared" si="18"/>
        <v>0</v>
      </c>
      <c r="G31" s="58">
        <f t="shared" si="19"/>
        <v>0</v>
      </c>
      <c r="H31" s="58">
        <f t="shared" si="20"/>
        <v>0</v>
      </c>
      <c r="I31" s="58">
        <f t="shared" si="21"/>
        <v>0</v>
      </c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58">
        <v>0</v>
      </c>
      <c r="V31" s="58">
        <f>IF(SUM($D$26:D31)-SUM($E$26:U31)&lt;=0,0,SUM($D$26:D31)-SUM($E$26:U31))</f>
        <v>0</v>
      </c>
      <c r="W31" s="124" t="str">
        <f t="shared" si="23"/>
        <v/>
      </c>
      <c r="X31" s="75">
        <f t="shared" si="24"/>
        <v>0</v>
      </c>
      <c r="Y31" s="75">
        <f>IF(ROUND(X31-SUM($Z$26:Z30),2)&lt;0,0,ROUND(X31-SUM($Z$26:Z30),2))</f>
        <v>0</v>
      </c>
      <c r="Z31" s="125"/>
      <c r="AA31" s="77" t="str">
        <f t="shared" si="25"/>
        <v/>
      </c>
      <c r="AB31" s="126"/>
      <c r="AC31" s="78"/>
    </row>
    <row r="32" spans="1:29">
      <c r="A32" s="72" t="s">
        <v>160</v>
      </c>
      <c r="B32" s="86"/>
      <c r="C32" s="86"/>
      <c r="D32" s="58">
        <f t="shared" si="17"/>
        <v>0</v>
      </c>
      <c r="E32" s="73">
        <v>5000</v>
      </c>
      <c r="F32" s="58">
        <f t="shared" si="18"/>
        <v>0</v>
      </c>
      <c r="G32" s="58">
        <f t="shared" si="19"/>
        <v>0</v>
      </c>
      <c r="H32" s="58">
        <f t="shared" si="20"/>
        <v>0</v>
      </c>
      <c r="I32" s="58">
        <f t="shared" si="21"/>
        <v>0</v>
      </c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7"/>
      <c r="U32" s="58">
        <v>0</v>
      </c>
      <c r="V32" s="58">
        <f>IF(SUM($D$26:D32)-SUM($E$26:U32)&lt;=0,0,SUM($D$26:D32)-SUM($E$26:U32))</f>
        <v>0</v>
      </c>
      <c r="W32" s="124" t="str">
        <f t="shared" si="23"/>
        <v/>
      </c>
      <c r="X32" s="75">
        <f t="shared" si="24"/>
        <v>0</v>
      </c>
      <c r="Y32" s="75">
        <f>IF(ROUND(X32-SUM($Z$26:Z31),2)&lt;0,0,ROUND(X32-SUM($Z$26:Z31),2))</f>
        <v>0</v>
      </c>
      <c r="Z32" s="125"/>
      <c r="AA32" s="77" t="str">
        <f t="shared" si="25"/>
        <v/>
      </c>
      <c r="AB32" s="126"/>
      <c r="AC32" s="78"/>
    </row>
    <row r="33" spans="1:29">
      <c r="A33" s="72" t="s">
        <v>161</v>
      </c>
      <c r="B33" s="86"/>
      <c r="C33" s="86"/>
      <c r="D33" s="58">
        <f t="shared" si="17"/>
        <v>0</v>
      </c>
      <c r="E33" s="73">
        <v>5000</v>
      </c>
      <c r="F33" s="58">
        <f t="shared" si="18"/>
        <v>0</v>
      </c>
      <c r="G33" s="58">
        <f t="shared" si="19"/>
        <v>0</v>
      </c>
      <c r="H33" s="58">
        <f t="shared" si="20"/>
        <v>0</v>
      </c>
      <c r="I33" s="58">
        <f t="shared" si="21"/>
        <v>0</v>
      </c>
      <c r="J33" s="57"/>
      <c r="K33" s="57"/>
      <c r="L33" s="57"/>
      <c r="M33" s="57"/>
      <c r="N33" s="57"/>
      <c r="O33" s="57"/>
      <c r="P33" s="57"/>
      <c r="Q33" s="57"/>
      <c r="R33" s="57"/>
      <c r="S33" s="57"/>
      <c r="T33" s="57"/>
      <c r="U33" s="58"/>
      <c r="V33" s="58">
        <f>IF(SUM($D$26:D33)-SUM($E$26:U33)&lt;=0,0,SUM($D$26:D33)-SUM($E$26:U33))</f>
        <v>0</v>
      </c>
      <c r="W33" s="124" t="str">
        <f t="shared" si="23"/>
        <v/>
      </c>
      <c r="X33" s="75">
        <f t="shared" si="24"/>
        <v>0</v>
      </c>
      <c r="Y33" s="75">
        <f>IF(ROUND(X33-SUM($Z$26:Z32),2)&lt;0,0,ROUND(X33-SUM($Z$26:Z32),2))</f>
        <v>0</v>
      </c>
      <c r="Z33" s="125"/>
      <c r="AA33" s="77" t="str">
        <f t="shared" si="25"/>
        <v/>
      </c>
      <c r="AB33" s="126"/>
      <c r="AC33" s="78"/>
    </row>
    <row r="34" spans="1:29">
      <c r="A34" s="72" t="s">
        <v>162</v>
      </c>
      <c r="B34" s="86"/>
      <c r="C34" s="86"/>
      <c r="D34" s="58">
        <f t="shared" si="17"/>
        <v>0</v>
      </c>
      <c r="E34" s="73">
        <v>5000</v>
      </c>
      <c r="F34" s="58">
        <f t="shared" si="18"/>
        <v>0</v>
      </c>
      <c r="G34" s="58">
        <f t="shared" si="19"/>
        <v>0</v>
      </c>
      <c r="H34" s="58">
        <f t="shared" si="20"/>
        <v>0</v>
      </c>
      <c r="I34" s="58">
        <f t="shared" si="21"/>
        <v>0</v>
      </c>
      <c r="J34" s="57"/>
      <c r="K34" s="57"/>
      <c r="L34" s="57"/>
      <c r="M34" s="57"/>
      <c r="N34" s="57"/>
      <c r="O34" s="57"/>
      <c r="P34" s="57"/>
      <c r="Q34" s="57"/>
      <c r="R34" s="57"/>
      <c r="S34" s="57"/>
      <c r="T34" s="57"/>
      <c r="U34" s="58"/>
      <c r="V34" s="58">
        <f>IF(SUM($D$26:D34)-SUM($E$26:U34)&lt;=0,0,SUM($D$26:D34)-SUM($E$26:U34))</f>
        <v>0</v>
      </c>
      <c r="W34" s="124" t="str">
        <f t="shared" si="23"/>
        <v/>
      </c>
      <c r="X34" s="75">
        <f t="shared" si="24"/>
        <v>0</v>
      </c>
      <c r="Y34" s="75">
        <f>IF(ROUND(X34-SUM($Z$26:Z33),2)&lt;0,0,ROUND(X34-SUM($Z$26:Z33),2))</f>
        <v>0</v>
      </c>
      <c r="Z34" s="125"/>
      <c r="AA34" s="77" t="str">
        <f t="shared" si="25"/>
        <v/>
      </c>
      <c r="AB34" s="126"/>
      <c r="AC34" s="78"/>
    </row>
    <row r="35" spans="1:29">
      <c r="A35" s="72" t="s">
        <v>163</v>
      </c>
      <c r="B35" s="86"/>
      <c r="C35" s="86"/>
      <c r="D35" s="58">
        <f>IF(SUMIF($D$43:$D$998,A35,$I$43:$I$998)-T19&lt;0,0,SUMIF($D$43:$D$998,A35,$I$43:$I$998)-T19)</f>
        <v>0</v>
      </c>
      <c r="E35" s="73">
        <v>5000</v>
      </c>
      <c r="F35" s="58">
        <f t="shared" si="18"/>
        <v>0</v>
      </c>
      <c r="G35" s="58">
        <f t="shared" si="19"/>
        <v>0</v>
      </c>
      <c r="H35" s="58">
        <f t="shared" si="20"/>
        <v>0</v>
      </c>
      <c r="I35" s="58">
        <f t="shared" si="21"/>
        <v>0</v>
      </c>
      <c r="J35" s="57"/>
      <c r="K35" s="57"/>
      <c r="L35" s="57"/>
      <c r="M35" s="57"/>
      <c r="N35" s="57"/>
      <c r="O35" s="57"/>
      <c r="P35" s="57"/>
      <c r="Q35" s="57"/>
      <c r="R35" s="57"/>
      <c r="S35" s="57"/>
      <c r="T35" s="57"/>
      <c r="U35" s="58">
        <f t="shared" ref="U35:U37" si="27">D35*30%</f>
        <v>0</v>
      </c>
      <c r="V35" s="58">
        <f>IF(SUM($D$26:D35)-SUM($E$26:U35)&lt;=0,0,SUM($D$26:D35)-SUM($E$26:U35))</f>
        <v>0</v>
      </c>
      <c r="W35" s="124" t="str">
        <f t="shared" si="23"/>
        <v/>
      </c>
      <c r="X35" s="75">
        <f t="shared" si="24"/>
        <v>0</v>
      </c>
      <c r="Y35" s="75">
        <f>IF(ROUND(X35-SUM($Z$26:Z34),2)&lt;0,0,ROUND(X35-SUM($Z$26:Z34),2))</f>
        <v>0</v>
      </c>
      <c r="Z35" s="125"/>
      <c r="AA35" s="77" t="str">
        <f t="shared" si="25"/>
        <v/>
      </c>
      <c r="AB35" s="126"/>
      <c r="AC35" s="78">
        <f t="shared" si="26"/>
        <v>0</v>
      </c>
    </row>
    <row r="36" spans="1:29">
      <c r="A36" s="72" t="s">
        <v>164</v>
      </c>
      <c r="B36" s="86"/>
      <c r="C36" s="86"/>
      <c r="D36" s="58">
        <f>IF(SUMIF($D$43:$D$998,A36,$I$43:$I$998)-T20&lt;0,0,SUMIF($D$43:$D$998,A36,$I$43:$I$998)-T20)</f>
        <v>0</v>
      </c>
      <c r="E36" s="73">
        <v>5000</v>
      </c>
      <c r="F36" s="58">
        <f t="shared" si="18"/>
        <v>0</v>
      </c>
      <c r="G36" s="58">
        <f t="shared" si="19"/>
        <v>0</v>
      </c>
      <c r="H36" s="58">
        <f t="shared" si="20"/>
        <v>0</v>
      </c>
      <c r="I36" s="58">
        <f t="shared" si="21"/>
        <v>0</v>
      </c>
      <c r="J36" s="57"/>
      <c r="K36" s="57"/>
      <c r="L36" s="57"/>
      <c r="M36" s="57"/>
      <c r="N36" s="57"/>
      <c r="O36" s="57"/>
      <c r="P36" s="57"/>
      <c r="Q36" s="57"/>
      <c r="R36" s="57"/>
      <c r="S36" s="57"/>
      <c r="T36" s="57"/>
      <c r="U36" s="58">
        <f t="shared" si="27"/>
        <v>0</v>
      </c>
      <c r="V36" s="58">
        <f>IF(SUM($D$26:D36)-SUM($E$26:U36)&lt;=0,0,SUM($D$26:D36)-SUM($E$26:U36))</f>
        <v>0</v>
      </c>
      <c r="W36" s="124" t="str">
        <f t="shared" si="23"/>
        <v/>
      </c>
      <c r="X36" s="75">
        <f t="shared" si="24"/>
        <v>0</v>
      </c>
      <c r="Y36" s="75">
        <f>IF(ROUND(X36-SUM($Z$26:Z35),2)&lt;0,0,ROUND(X36-SUM($Z$26:Z35),2))</f>
        <v>0</v>
      </c>
      <c r="Z36" s="125"/>
      <c r="AA36" s="77" t="str">
        <f t="shared" si="25"/>
        <v/>
      </c>
      <c r="AB36" s="126"/>
      <c r="AC36" s="78">
        <f t="shared" si="26"/>
        <v>0</v>
      </c>
    </row>
    <row r="37" spans="1:29">
      <c r="A37" s="72" t="s">
        <v>165</v>
      </c>
      <c r="B37" s="86"/>
      <c r="C37" s="86"/>
      <c r="D37" s="58">
        <f>IF(SUMIF($D$43:$D$998,A37,$I$43:$I$998)-T21&lt;0,0,SUMIF($D$43:$D$998,A37,$I$43:$I$998)-T21)</f>
        <v>0</v>
      </c>
      <c r="E37" s="73">
        <v>5000</v>
      </c>
      <c r="F37" s="58">
        <f t="shared" si="18"/>
        <v>0</v>
      </c>
      <c r="G37" s="58">
        <f t="shared" si="19"/>
        <v>0</v>
      </c>
      <c r="H37" s="58">
        <f t="shared" si="20"/>
        <v>0</v>
      </c>
      <c r="I37" s="58">
        <f t="shared" si="21"/>
        <v>0</v>
      </c>
      <c r="J37" s="57"/>
      <c r="K37" s="57"/>
      <c r="L37" s="57"/>
      <c r="M37" s="57"/>
      <c r="N37" s="57"/>
      <c r="O37" s="57"/>
      <c r="P37" s="57"/>
      <c r="Q37" s="57"/>
      <c r="R37" s="57"/>
      <c r="S37" s="57"/>
      <c r="T37" s="57"/>
      <c r="U37" s="58">
        <f t="shared" si="27"/>
        <v>0</v>
      </c>
      <c r="V37" s="58">
        <f>IF(SUM($D$26:D37)-SUM($E$26:U37)&lt;=0,0,SUM($D$26:D37)-SUM($E$26:U37))</f>
        <v>0</v>
      </c>
      <c r="W37" s="124" t="str">
        <f t="shared" si="23"/>
        <v/>
      </c>
      <c r="X37" s="75">
        <f t="shared" si="24"/>
        <v>0</v>
      </c>
      <c r="Y37" s="75">
        <f>IF(ROUND(X37-SUM($Z$26:Z36),2)&lt;0,0,ROUND(X37-SUM($Z$26:Z36),2))</f>
        <v>0</v>
      </c>
      <c r="Z37" s="125"/>
      <c r="AA37" s="77" t="str">
        <f t="shared" si="25"/>
        <v/>
      </c>
      <c r="AB37" s="126"/>
      <c r="AC37" s="78">
        <f t="shared" si="26"/>
        <v>0</v>
      </c>
    </row>
    <row r="38" spans="1:29">
      <c r="A38" s="72" t="s">
        <v>103</v>
      </c>
      <c r="B38" s="86"/>
      <c r="C38" s="86"/>
      <c r="D38" s="58">
        <f>SUM(D26:D37)</f>
        <v>0</v>
      </c>
      <c r="E38" s="58">
        <f t="shared" ref="E38:U38" si="28">SUM(E26:E37)</f>
        <v>60000</v>
      </c>
      <c r="F38" s="58">
        <f t="shared" si="28"/>
        <v>0</v>
      </c>
      <c r="G38" s="58">
        <f t="shared" si="28"/>
        <v>0</v>
      </c>
      <c r="H38" s="58">
        <f t="shared" si="28"/>
        <v>0</v>
      </c>
      <c r="I38" s="58">
        <f t="shared" si="28"/>
        <v>0</v>
      </c>
      <c r="J38" s="58">
        <f t="shared" si="28"/>
        <v>0</v>
      </c>
      <c r="K38" s="58">
        <f t="shared" si="28"/>
        <v>0</v>
      </c>
      <c r="L38" s="58">
        <f t="shared" si="28"/>
        <v>0</v>
      </c>
      <c r="M38" s="58">
        <f t="shared" si="28"/>
        <v>0</v>
      </c>
      <c r="N38" s="58">
        <f t="shared" si="28"/>
        <v>0</v>
      </c>
      <c r="O38" s="58">
        <f t="shared" si="28"/>
        <v>0</v>
      </c>
      <c r="P38" s="58">
        <f t="shared" si="28"/>
        <v>0</v>
      </c>
      <c r="Q38" s="58">
        <f t="shared" si="28"/>
        <v>0</v>
      </c>
      <c r="R38" s="58">
        <f t="shared" si="28"/>
        <v>0</v>
      </c>
      <c r="S38" s="58">
        <f t="shared" si="28"/>
        <v>0</v>
      </c>
      <c r="T38" s="58">
        <f t="shared" si="28"/>
        <v>0</v>
      </c>
      <c r="U38" s="58">
        <f t="shared" si="28"/>
        <v>0</v>
      </c>
      <c r="V38" s="58"/>
      <c r="W38" s="58"/>
      <c r="X38" s="58">
        <f t="shared" ref="X38:Z38" si="29">SUM(X26:X37)</f>
        <v>0</v>
      </c>
      <c r="Y38" s="75">
        <f>IF(ROUND(X38-SUM($Z$26:Z37),2)&lt;0,0,ROUND(X38-SUM($Z$26:Z37),2))</f>
        <v>0</v>
      </c>
      <c r="Z38" s="58">
        <f t="shared" si="29"/>
        <v>0</v>
      </c>
      <c r="AA38" s="77"/>
      <c r="AB38" s="85"/>
      <c r="AC38" s="82">
        <f>SUM(AC26:AC37)</f>
        <v>0</v>
      </c>
    </row>
    <row r="39" spans="1:29">
      <c r="A39" s="84"/>
      <c r="B39" s="83"/>
      <c r="C39" s="83"/>
      <c r="D39" s="84"/>
      <c r="E39" s="84"/>
      <c r="F39" s="84"/>
      <c r="G39" s="84"/>
      <c r="H39" s="84"/>
      <c r="I39" s="84"/>
      <c r="J39" s="84"/>
      <c r="K39" s="84"/>
      <c r="L39" s="84"/>
      <c r="M39" s="84"/>
      <c r="N39" s="84"/>
      <c r="O39" s="84"/>
      <c r="P39" s="84"/>
      <c r="Q39" s="84"/>
      <c r="R39" s="84"/>
      <c r="S39" s="84"/>
      <c r="T39" s="84"/>
      <c r="U39" s="84"/>
      <c r="V39" s="84"/>
    </row>
    <row r="40" spans="1:29">
      <c r="A40" s="84"/>
      <c r="B40" s="83"/>
      <c r="C40" s="83"/>
      <c r="D40" s="84"/>
      <c r="E40" s="84"/>
      <c r="F40" s="84"/>
      <c r="G40" s="84"/>
      <c r="H40" s="87">
        <f>SUM(H44:H1000)</f>
        <v>0</v>
      </c>
      <c r="I40" s="87">
        <f t="shared" ref="I40:N40" si="30">SUM(I44:I1000)</f>
        <v>0</v>
      </c>
      <c r="J40" s="87">
        <f t="shared" si="30"/>
        <v>0</v>
      </c>
      <c r="K40" s="87">
        <f t="shared" si="30"/>
        <v>0</v>
      </c>
      <c r="L40" s="87">
        <f t="shared" si="30"/>
        <v>0</v>
      </c>
      <c r="M40" s="87">
        <f t="shared" si="30"/>
        <v>0</v>
      </c>
      <c r="N40" s="87">
        <f t="shared" si="30"/>
        <v>0</v>
      </c>
      <c r="O40" s="84"/>
      <c r="P40" s="84"/>
      <c r="Q40" s="84"/>
      <c r="R40" s="84"/>
      <c r="S40" s="84"/>
      <c r="T40" s="84"/>
      <c r="U40" s="84"/>
      <c r="V40" s="84"/>
    </row>
    <row r="41" spans="1:29">
      <c r="A41" s="41" t="s">
        <v>196</v>
      </c>
      <c r="B41" s="41"/>
      <c r="C41" s="41"/>
      <c r="D41" s="41"/>
      <c r="E41" s="41"/>
      <c r="F41" s="41"/>
      <c r="G41" s="41"/>
      <c r="H41" s="41"/>
      <c r="I41" s="41"/>
      <c r="J41" s="41"/>
      <c r="K41" s="41"/>
      <c r="L41" s="127" t="s">
        <v>197</v>
      </c>
      <c r="M41" s="128">
        <v>0.85</v>
      </c>
      <c r="N41" s="72" t="s">
        <v>9</v>
      </c>
      <c r="O41" s="86">
        <f>SUMIF(项目管理台账!$H$3:$H$1000,I1,项目管理台账!$S$3:$S$1000)</f>
        <v>0</v>
      </c>
      <c r="P41" s="83" t="b">
        <f>O41=SUM(J43:J1000)</f>
        <v>1</v>
      </c>
      <c r="Q41" s="84"/>
      <c r="R41" s="84"/>
      <c r="S41" s="84"/>
      <c r="T41" s="84"/>
      <c r="U41" s="84"/>
      <c r="V41" s="84"/>
    </row>
    <row r="42" s="27" customFormat="1" spans="1:29">
      <c r="A42" s="63" t="s">
        <v>4</v>
      </c>
      <c r="B42" s="67"/>
      <c r="C42" s="67"/>
      <c r="D42" s="63" t="s">
        <v>124</v>
      </c>
      <c r="E42" s="63" t="s">
        <v>199</v>
      </c>
      <c r="F42" s="63" t="s">
        <v>200</v>
      </c>
      <c r="G42" s="63" t="s">
        <v>7</v>
      </c>
      <c r="H42" s="63" t="s">
        <v>201</v>
      </c>
      <c r="I42" s="63" t="s">
        <v>202</v>
      </c>
      <c r="J42" s="63" t="s">
        <v>203</v>
      </c>
      <c r="K42" s="63" t="s">
        <v>204</v>
      </c>
      <c r="L42" s="63" t="s">
        <v>205</v>
      </c>
      <c r="M42" s="63" t="s">
        <v>206</v>
      </c>
      <c r="N42" s="63" t="s">
        <v>207</v>
      </c>
      <c r="O42" s="94" t="s">
        <v>77</v>
      </c>
      <c r="P42" s="95" t="s">
        <v>12</v>
      </c>
      <c r="Q42" s="95"/>
      <c r="R42" s="95"/>
      <c r="S42" s="95"/>
      <c r="T42" s="95"/>
      <c r="U42" s="95"/>
      <c r="V42" s="95"/>
      <c r="W42" s="96"/>
      <c r="X42" s="95"/>
      <c r="Z42" s="48"/>
    </row>
    <row r="43" spans="1:29">
      <c r="A43" s="97">
        <f>IF(F43="","",ROW()-42)</f>
        <v>1</v>
      </c>
      <c r="B43" s="98"/>
      <c r="C43" s="98"/>
      <c r="D43" s="129"/>
      <c r="E43" s="130"/>
      <c r="F43" s="100" t="s">
        <v>208</v>
      </c>
      <c r="G43" s="100"/>
      <c r="H43" s="57"/>
      <c r="I43" s="58"/>
      <c r="J43" s="57"/>
      <c r="K43" s="57"/>
      <c r="L43" s="57"/>
      <c r="M43" s="57"/>
      <c r="N43" s="101"/>
      <c r="O43" s="102"/>
      <c r="P43" s="84"/>
      <c r="Q43" s="84"/>
      <c r="R43" s="84"/>
      <c r="S43" s="84"/>
      <c r="T43" s="84"/>
      <c r="U43" s="84"/>
      <c r="V43" s="84"/>
      <c r="W43" s="83"/>
      <c r="X43" s="84"/>
    </row>
    <row r="44" spans="1:29">
      <c r="A44" s="97" t="str">
        <f t="shared" ref="A44:A107" si="31">IF(E44="","",ROW()-42)</f>
        <v/>
      </c>
      <c r="B44" s="98"/>
      <c r="C44" s="98"/>
      <c r="D44" s="129" t="str">
        <f t="shared" ref="D44:D49" si="32">IF(E44="","",MONTH(E44)&amp;"月")</f>
        <v/>
      </c>
      <c r="E44" s="130"/>
      <c r="F44" s="100"/>
      <c r="G44" s="100"/>
      <c r="H44" s="57"/>
      <c r="I44" s="58">
        <f t="shared" ref="I44:I47" si="33">IF(H44="",0,H44*$M$41)</f>
        <v>0</v>
      </c>
      <c r="J44" s="57"/>
      <c r="K44" s="131"/>
      <c r="L44" s="57">
        <v>0</v>
      </c>
      <c r="M44" s="57"/>
      <c r="N44" s="58">
        <v>0</v>
      </c>
      <c r="O44" s="102"/>
      <c r="P44" s="84"/>
      <c r="Q44" s="84"/>
      <c r="R44" s="84"/>
      <c r="S44" s="84"/>
      <c r="T44" s="84"/>
      <c r="U44" s="84"/>
      <c r="V44" s="84"/>
      <c r="W44" s="83"/>
      <c r="X44" s="84"/>
    </row>
    <row r="45" spans="1:29">
      <c r="A45" s="97" t="str">
        <f t="shared" si="31"/>
        <v/>
      </c>
      <c r="B45" s="98"/>
      <c r="C45" s="98"/>
      <c r="D45" s="129" t="str">
        <f t="shared" si="32"/>
        <v/>
      </c>
      <c r="E45" s="130"/>
      <c r="F45" s="100"/>
      <c r="G45" s="100"/>
      <c r="H45" s="57"/>
      <c r="I45" s="58">
        <f t="shared" si="33"/>
        <v>0</v>
      </c>
      <c r="J45" s="57"/>
      <c r="K45" s="131"/>
      <c r="L45" s="57"/>
      <c r="M45" s="57"/>
      <c r="N45" s="58" t="str">
        <f t="shared" ref="N45:N105" si="34">IF(E45="","",N44+I45-J45-K45-L45-M45)</f>
        <v/>
      </c>
      <c r="O45" s="102"/>
      <c r="P45" s="84"/>
      <c r="Q45" s="84"/>
      <c r="R45" s="84"/>
      <c r="S45" s="84"/>
      <c r="T45" s="84"/>
      <c r="U45" s="84"/>
      <c r="V45" s="84"/>
      <c r="W45" s="83"/>
      <c r="X45" s="84"/>
    </row>
    <row r="46" spans="1:29">
      <c r="A46" s="97" t="str">
        <f t="shared" si="31"/>
        <v/>
      </c>
      <c r="B46" s="98"/>
      <c r="C46" s="98"/>
      <c r="D46" s="129" t="str">
        <f t="shared" si="32"/>
        <v/>
      </c>
      <c r="E46" s="130"/>
      <c r="F46" s="100"/>
      <c r="G46" s="100"/>
      <c r="H46" s="57"/>
      <c r="I46" s="58">
        <f t="shared" si="33"/>
        <v>0</v>
      </c>
      <c r="J46" s="57"/>
      <c r="K46" s="57"/>
      <c r="L46" s="57"/>
      <c r="M46" s="57"/>
      <c r="N46" s="58" t="str">
        <f t="shared" si="34"/>
        <v/>
      </c>
      <c r="O46" s="102"/>
      <c r="P46" s="84"/>
      <c r="Q46" s="84"/>
      <c r="R46" s="84"/>
      <c r="S46" s="84"/>
      <c r="T46" s="84"/>
      <c r="U46" s="84"/>
      <c r="V46" s="84"/>
      <c r="W46" s="83"/>
      <c r="X46" s="84"/>
    </row>
    <row r="47" spans="1:29">
      <c r="A47" s="97" t="str">
        <f t="shared" si="31"/>
        <v/>
      </c>
      <c r="B47" s="98"/>
      <c r="C47" s="98"/>
      <c r="D47" s="129" t="str">
        <f t="shared" si="32"/>
        <v/>
      </c>
      <c r="E47" s="130"/>
      <c r="F47" s="100"/>
      <c r="G47" s="100"/>
      <c r="H47" s="57"/>
      <c r="I47" s="58">
        <f t="shared" si="33"/>
        <v>0</v>
      </c>
      <c r="J47" s="57"/>
      <c r="K47" s="57"/>
      <c r="L47" s="57"/>
      <c r="M47" s="57"/>
      <c r="N47" s="58" t="str">
        <f t="shared" si="34"/>
        <v/>
      </c>
      <c r="O47" s="102"/>
      <c r="P47" s="84"/>
      <c r="Q47" s="84"/>
      <c r="R47" s="84"/>
      <c r="S47" s="84"/>
      <c r="T47" s="84"/>
      <c r="U47" s="84"/>
      <c r="V47" s="84"/>
      <c r="W47" s="83"/>
      <c r="X47" s="84"/>
    </row>
    <row r="48" spans="1:29">
      <c r="A48" s="97" t="str">
        <f t="shared" si="31"/>
        <v/>
      </c>
      <c r="B48" s="98"/>
      <c r="C48" s="98"/>
      <c r="D48" s="129" t="str">
        <f t="shared" si="32"/>
        <v/>
      </c>
      <c r="E48" s="130"/>
      <c r="F48" s="100"/>
      <c r="G48" s="100"/>
      <c r="H48" s="57"/>
      <c r="I48" s="58">
        <f t="shared" ref="I48:I109" si="35">IF(H48="",0,H48*$M$41)</f>
        <v>0</v>
      </c>
      <c r="J48" s="57"/>
      <c r="K48" s="57"/>
      <c r="L48" s="57"/>
      <c r="M48" s="57"/>
      <c r="N48" s="58" t="str">
        <f t="shared" si="34"/>
        <v/>
      </c>
      <c r="O48" s="102"/>
      <c r="P48" s="84"/>
      <c r="Q48" s="84"/>
      <c r="R48" s="84"/>
      <c r="S48" s="84"/>
      <c r="T48" s="84"/>
      <c r="U48" s="84"/>
      <c r="V48" s="84"/>
      <c r="W48" s="83"/>
      <c r="X48" s="84"/>
    </row>
    <row r="49" spans="1:24">
      <c r="A49" s="97" t="str">
        <f t="shared" si="31"/>
        <v/>
      </c>
      <c r="B49" s="98"/>
      <c r="C49" s="98"/>
      <c r="D49" s="129" t="str">
        <f t="shared" si="32"/>
        <v/>
      </c>
      <c r="E49" s="130"/>
      <c r="F49" s="100"/>
      <c r="G49" s="100"/>
      <c r="H49" s="57"/>
      <c r="I49" s="58">
        <f t="shared" si="35"/>
        <v>0</v>
      </c>
      <c r="J49" s="57"/>
      <c r="K49" s="57"/>
      <c r="L49" s="57"/>
      <c r="M49" s="57"/>
      <c r="N49" s="58" t="str">
        <f t="shared" si="34"/>
        <v/>
      </c>
      <c r="O49" s="102"/>
      <c r="P49" s="84"/>
      <c r="Q49" s="84"/>
      <c r="R49" s="84"/>
      <c r="S49" s="84"/>
      <c r="T49" s="84"/>
      <c r="U49" s="84"/>
      <c r="V49" s="84"/>
      <c r="W49" s="83"/>
      <c r="X49" s="84"/>
    </row>
    <row r="50" spans="1:24">
      <c r="A50" s="97" t="str">
        <f t="shared" si="31"/>
        <v/>
      </c>
      <c r="B50" s="98"/>
      <c r="C50" s="98"/>
      <c r="D50" s="129" t="str">
        <f t="shared" ref="D50:D109" si="36">IF(E50="","",MONTH(E50)&amp;"月")</f>
        <v/>
      </c>
      <c r="E50" s="130"/>
      <c r="F50" s="100"/>
      <c r="G50" s="100"/>
      <c r="H50" s="57"/>
      <c r="I50" s="58">
        <f t="shared" si="35"/>
        <v>0</v>
      </c>
      <c r="J50" s="57"/>
      <c r="K50" s="57"/>
      <c r="L50" s="57"/>
      <c r="M50" s="57"/>
      <c r="N50" s="58" t="str">
        <f t="shared" si="34"/>
        <v/>
      </c>
      <c r="O50" s="102"/>
    </row>
    <row r="51" spans="1:24">
      <c r="A51" s="97" t="str">
        <f t="shared" si="31"/>
        <v/>
      </c>
      <c r="B51" s="98"/>
      <c r="C51" s="98"/>
      <c r="D51" s="129" t="str">
        <f t="shared" si="36"/>
        <v/>
      </c>
      <c r="E51" s="130"/>
      <c r="F51" s="100"/>
      <c r="G51" s="100"/>
      <c r="H51" s="57"/>
      <c r="I51" s="58">
        <f t="shared" si="35"/>
        <v>0</v>
      </c>
      <c r="J51" s="57"/>
      <c r="K51" s="57"/>
      <c r="L51" s="57"/>
      <c r="M51" s="57"/>
      <c r="N51" s="58" t="str">
        <f t="shared" si="34"/>
        <v/>
      </c>
      <c r="O51" s="102"/>
    </row>
    <row r="52" spans="1:24">
      <c r="A52" s="97" t="str">
        <f t="shared" si="31"/>
        <v/>
      </c>
      <c r="B52" s="98"/>
      <c r="C52" s="98"/>
      <c r="D52" s="129" t="str">
        <f t="shared" si="36"/>
        <v/>
      </c>
      <c r="E52" s="130"/>
      <c r="F52" s="100"/>
      <c r="G52" s="100"/>
      <c r="H52" s="57"/>
      <c r="I52" s="58">
        <f t="shared" si="35"/>
        <v>0</v>
      </c>
      <c r="J52" s="57"/>
      <c r="K52" s="57"/>
      <c r="L52" s="57"/>
      <c r="M52" s="57"/>
      <c r="N52" s="58" t="str">
        <f t="shared" si="34"/>
        <v/>
      </c>
      <c r="O52" s="102"/>
    </row>
    <row r="53" spans="1:24">
      <c r="A53" s="97" t="str">
        <f t="shared" si="31"/>
        <v/>
      </c>
      <c r="B53" s="98"/>
      <c r="C53" s="98"/>
      <c r="D53" s="129" t="str">
        <f t="shared" si="36"/>
        <v/>
      </c>
      <c r="E53" s="130"/>
      <c r="F53" s="100"/>
      <c r="G53" s="100"/>
      <c r="H53" s="57"/>
      <c r="I53" s="58">
        <f t="shared" si="35"/>
        <v>0</v>
      </c>
      <c r="J53" s="57"/>
      <c r="K53" s="57"/>
      <c r="L53" s="57"/>
      <c r="M53" s="57"/>
      <c r="N53" s="58" t="str">
        <f t="shared" si="34"/>
        <v/>
      </c>
      <c r="O53" s="102"/>
    </row>
    <row r="54" spans="1:24">
      <c r="A54" s="97" t="str">
        <f t="shared" si="31"/>
        <v/>
      </c>
      <c r="B54" s="98"/>
      <c r="C54" s="98"/>
      <c r="D54" s="129" t="str">
        <f t="shared" si="36"/>
        <v/>
      </c>
      <c r="E54" s="130"/>
      <c r="F54" s="100"/>
      <c r="G54" s="100"/>
      <c r="H54" s="57"/>
      <c r="I54" s="58">
        <f t="shared" si="35"/>
        <v>0</v>
      </c>
      <c r="J54" s="57"/>
      <c r="K54" s="57"/>
      <c r="L54" s="57"/>
      <c r="M54" s="57"/>
      <c r="N54" s="58" t="str">
        <f t="shared" si="34"/>
        <v/>
      </c>
      <c r="O54" s="102"/>
    </row>
    <row r="55" spans="1:24">
      <c r="A55" s="97" t="str">
        <f t="shared" si="31"/>
        <v/>
      </c>
      <c r="B55" s="98"/>
      <c r="C55" s="98"/>
      <c r="D55" s="129" t="str">
        <f t="shared" si="36"/>
        <v/>
      </c>
      <c r="E55" s="130"/>
      <c r="F55" s="100"/>
      <c r="G55" s="100"/>
      <c r="H55" s="57"/>
      <c r="I55" s="58">
        <f t="shared" si="35"/>
        <v>0</v>
      </c>
      <c r="J55" s="57"/>
      <c r="K55" s="57"/>
      <c r="L55" s="57"/>
      <c r="M55" s="57"/>
      <c r="N55" s="58" t="str">
        <f t="shared" si="34"/>
        <v/>
      </c>
      <c r="O55" s="102"/>
    </row>
    <row r="56" spans="1:24">
      <c r="A56" s="97" t="str">
        <f t="shared" si="31"/>
        <v/>
      </c>
      <c r="B56" s="98"/>
      <c r="C56" s="98"/>
      <c r="D56" s="129" t="str">
        <f t="shared" si="36"/>
        <v/>
      </c>
      <c r="E56" s="130"/>
      <c r="F56" s="100"/>
      <c r="G56" s="100"/>
      <c r="H56" s="57"/>
      <c r="I56" s="58">
        <f t="shared" si="35"/>
        <v>0</v>
      </c>
      <c r="J56" s="57"/>
      <c r="K56" s="57"/>
      <c r="L56" s="57"/>
      <c r="M56" s="57"/>
      <c r="N56" s="58" t="str">
        <f t="shared" si="34"/>
        <v/>
      </c>
      <c r="O56" s="102"/>
    </row>
    <row r="57" spans="1:24">
      <c r="A57" s="97" t="str">
        <f t="shared" si="31"/>
        <v/>
      </c>
      <c r="B57" s="98"/>
      <c r="C57" s="98"/>
      <c r="D57" s="129" t="str">
        <f t="shared" si="36"/>
        <v/>
      </c>
      <c r="E57" s="130"/>
      <c r="F57" s="100"/>
      <c r="G57" s="100"/>
      <c r="H57" s="57"/>
      <c r="I57" s="58">
        <f t="shared" si="35"/>
        <v>0</v>
      </c>
      <c r="J57" s="57"/>
      <c r="K57" s="57"/>
      <c r="L57" s="57"/>
      <c r="M57" s="57"/>
      <c r="N57" s="58" t="str">
        <f t="shared" si="34"/>
        <v/>
      </c>
      <c r="O57" s="102"/>
    </row>
    <row r="58" spans="1:24">
      <c r="A58" s="97" t="str">
        <f t="shared" si="31"/>
        <v/>
      </c>
      <c r="B58" s="98"/>
      <c r="C58" s="98"/>
      <c r="D58" s="129" t="str">
        <f t="shared" si="36"/>
        <v/>
      </c>
      <c r="E58" s="130"/>
      <c r="F58" s="100"/>
      <c r="G58" s="100"/>
      <c r="H58" s="57"/>
      <c r="I58" s="58">
        <f t="shared" si="35"/>
        <v>0</v>
      </c>
      <c r="J58" s="57"/>
      <c r="K58" s="57"/>
      <c r="L58" s="57"/>
      <c r="M58" s="57"/>
      <c r="N58" s="58" t="str">
        <f t="shared" si="34"/>
        <v/>
      </c>
      <c r="O58" s="102"/>
    </row>
    <row r="59" spans="1:24">
      <c r="A59" s="97" t="str">
        <f t="shared" si="31"/>
        <v/>
      </c>
      <c r="B59" s="98"/>
      <c r="C59" s="98"/>
      <c r="D59" s="129" t="str">
        <f t="shared" si="36"/>
        <v/>
      </c>
      <c r="E59" s="130"/>
      <c r="F59" s="100"/>
      <c r="G59" s="100"/>
      <c r="H59" s="57"/>
      <c r="I59" s="58">
        <f t="shared" si="35"/>
        <v>0</v>
      </c>
      <c r="J59" s="57"/>
      <c r="K59" s="57"/>
      <c r="L59" s="57"/>
      <c r="M59" s="57"/>
      <c r="N59" s="58" t="str">
        <f t="shared" si="34"/>
        <v/>
      </c>
      <c r="O59" s="102"/>
    </row>
    <row r="60" spans="1:24">
      <c r="A60" s="97" t="str">
        <f t="shared" si="31"/>
        <v/>
      </c>
      <c r="B60" s="98"/>
      <c r="C60" s="98"/>
      <c r="D60" s="129" t="str">
        <f t="shared" si="36"/>
        <v/>
      </c>
      <c r="E60" s="130"/>
      <c r="F60" s="100"/>
      <c r="G60" s="100"/>
      <c r="H60" s="57"/>
      <c r="I60" s="58">
        <f t="shared" si="35"/>
        <v>0</v>
      </c>
      <c r="J60" s="57"/>
      <c r="K60" s="57"/>
      <c r="L60" s="57"/>
      <c r="M60" s="57"/>
      <c r="N60" s="58" t="str">
        <f t="shared" si="34"/>
        <v/>
      </c>
      <c r="O60" s="102"/>
    </row>
    <row r="61" spans="1:24">
      <c r="A61" s="97" t="str">
        <f t="shared" si="31"/>
        <v/>
      </c>
      <c r="B61" s="98"/>
      <c r="C61" s="98"/>
      <c r="D61" s="129" t="str">
        <f t="shared" si="36"/>
        <v/>
      </c>
      <c r="E61" s="130"/>
      <c r="F61" s="100"/>
      <c r="G61" s="100"/>
      <c r="H61" s="57"/>
      <c r="I61" s="58">
        <f t="shared" si="35"/>
        <v>0</v>
      </c>
      <c r="J61" s="57"/>
      <c r="K61" s="57"/>
      <c r="L61" s="57"/>
      <c r="M61" s="57"/>
      <c r="N61" s="58" t="str">
        <f t="shared" si="34"/>
        <v/>
      </c>
      <c r="O61" s="102"/>
    </row>
    <row r="62" spans="1:24">
      <c r="A62" s="97" t="str">
        <f t="shared" si="31"/>
        <v/>
      </c>
      <c r="B62" s="98"/>
      <c r="C62" s="98"/>
      <c r="D62" s="129" t="str">
        <f t="shared" si="36"/>
        <v/>
      </c>
      <c r="E62" s="130"/>
      <c r="F62" s="100"/>
      <c r="G62" s="100"/>
      <c r="H62" s="57"/>
      <c r="I62" s="58">
        <f t="shared" si="35"/>
        <v>0</v>
      </c>
      <c r="J62" s="57"/>
      <c r="K62" s="57"/>
      <c r="L62" s="57"/>
      <c r="M62" s="57"/>
      <c r="N62" s="58" t="str">
        <f t="shared" si="34"/>
        <v/>
      </c>
      <c r="O62" s="102"/>
    </row>
    <row r="63" spans="1:24">
      <c r="A63" s="97" t="str">
        <f t="shared" si="31"/>
        <v/>
      </c>
      <c r="B63" s="98"/>
      <c r="C63" s="98"/>
      <c r="D63" s="129" t="str">
        <f t="shared" si="36"/>
        <v/>
      </c>
      <c r="E63" s="130"/>
      <c r="F63" s="100"/>
      <c r="G63" s="100"/>
      <c r="H63" s="57"/>
      <c r="I63" s="58">
        <f t="shared" si="35"/>
        <v>0</v>
      </c>
      <c r="J63" s="57"/>
      <c r="K63" s="57"/>
      <c r="L63" s="57"/>
      <c r="M63" s="57"/>
      <c r="N63" s="58" t="str">
        <f t="shared" si="34"/>
        <v/>
      </c>
      <c r="O63" s="102"/>
    </row>
    <row r="64" spans="1:24">
      <c r="A64" s="97" t="str">
        <f t="shared" si="31"/>
        <v/>
      </c>
      <c r="B64" s="98"/>
      <c r="C64" s="98"/>
      <c r="D64" s="129" t="str">
        <f t="shared" si="36"/>
        <v/>
      </c>
      <c r="E64" s="130"/>
      <c r="F64" s="100"/>
      <c r="G64" s="100"/>
      <c r="H64" s="57"/>
      <c r="I64" s="58">
        <f t="shared" si="35"/>
        <v>0</v>
      </c>
      <c r="J64" s="57"/>
      <c r="K64" s="57"/>
      <c r="L64" s="57"/>
      <c r="M64" s="57"/>
      <c r="N64" s="58" t="str">
        <f t="shared" si="34"/>
        <v/>
      </c>
      <c r="O64" s="102"/>
    </row>
    <row r="65" spans="1:15">
      <c r="A65" s="97" t="str">
        <f t="shared" si="31"/>
        <v/>
      </c>
      <c r="B65" s="98"/>
      <c r="C65" s="98"/>
      <c r="D65" s="129" t="str">
        <f t="shared" si="36"/>
        <v/>
      </c>
      <c r="E65" s="130"/>
      <c r="F65" s="100"/>
      <c r="G65" s="100"/>
      <c r="H65" s="57"/>
      <c r="I65" s="58">
        <f t="shared" si="35"/>
        <v>0</v>
      </c>
      <c r="J65" s="57"/>
      <c r="K65" s="57"/>
      <c r="L65" s="57"/>
      <c r="M65" s="57"/>
      <c r="N65" s="58" t="str">
        <f t="shared" si="34"/>
        <v/>
      </c>
      <c r="O65" s="102"/>
    </row>
    <row r="66" spans="1:15">
      <c r="A66" s="97" t="str">
        <f t="shared" si="31"/>
        <v/>
      </c>
      <c r="B66" s="98"/>
      <c r="C66" s="98"/>
      <c r="D66" s="129" t="str">
        <f t="shared" si="36"/>
        <v/>
      </c>
      <c r="E66" s="130"/>
      <c r="F66" s="100"/>
      <c r="G66" s="100"/>
      <c r="H66" s="57"/>
      <c r="I66" s="58">
        <f t="shared" si="35"/>
        <v>0</v>
      </c>
      <c r="J66" s="57"/>
      <c r="K66" s="57"/>
      <c r="L66" s="57"/>
      <c r="M66" s="57"/>
      <c r="N66" s="58" t="str">
        <f t="shared" si="34"/>
        <v/>
      </c>
      <c r="O66" s="102"/>
    </row>
    <row r="67" spans="1:15">
      <c r="A67" s="97" t="str">
        <f t="shared" si="31"/>
        <v/>
      </c>
      <c r="B67" s="98"/>
      <c r="C67" s="98"/>
      <c r="D67" s="129" t="str">
        <f t="shared" si="36"/>
        <v/>
      </c>
      <c r="E67" s="130"/>
      <c r="F67" s="100"/>
      <c r="G67" s="100"/>
      <c r="H67" s="57"/>
      <c r="I67" s="58">
        <f t="shared" si="35"/>
        <v>0</v>
      </c>
      <c r="J67" s="57"/>
      <c r="K67" s="57"/>
      <c r="L67" s="57"/>
      <c r="M67" s="57"/>
      <c r="N67" s="58" t="str">
        <f t="shared" si="34"/>
        <v/>
      </c>
      <c r="O67" s="102"/>
    </row>
    <row r="68" spans="1:15">
      <c r="A68" s="97" t="str">
        <f t="shared" si="31"/>
        <v/>
      </c>
      <c r="B68" s="98"/>
      <c r="C68" s="98"/>
      <c r="D68" s="129" t="str">
        <f t="shared" si="36"/>
        <v/>
      </c>
      <c r="E68" s="130"/>
      <c r="F68" s="100"/>
      <c r="G68" s="100"/>
      <c r="H68" s="57"/>
      <c r="I68" s="58">
        <f t="shared" si="35"/>
        <v>0</v>
      </c>
      <c r="J68" s="57"/>
      <c r="K68" s="57"/>
      <c r="L68" s="57"/>
      <c r="M68" s="57"/>
      <c r="N68" s="58" t="str">
        <f t="shared" si="34"/>
        <v/>
      </c>
      <c r="O68" s="102"/>
    </row>
    <row r="69" spans="1:15">
      <c r="A69" s="97" t="str">
        <f t="shared" si="31"/>
        <v/>
      </c>
      <c r="B69" s="98"/>
      <c r="C69" s="98"/>
      <c r="D69" s="129" t="str">
        <f t="shared" si="36"/>
        <v/>
      </c>
      <c r="E69" s="130"/>
      <c r="F69" s="100"/>
      <c r="G69" s="100"/>
      <c r="H69" s="57"/>
      <c r="I69" s="58">
        <f t="shared" si="35"/>
        <v>0</v>
      </c>
      <c r="J69" s="57"/>
      <c r="K69" s="57"/>
      <c r="L69" s="57"/>
      <c r="M69" s="57"/>
      <c r="N69" s="58" t="str">
        <f t="shared" si="34"/>
        <v/>
      </c>
      <c r="O69" s="102"/>
    </row>
    <row r="70" spans="1:15">
      <c r="A70" s="97" t="str">
        <f t="shared" si="31"/>
        <v/>
      </c>
      <c r="B70" s="98"/>
      <c r="C70" s="98"/>
      <c r="D70" s="129" t="str">
        <f t="shared" si="36"/>
        <v/>
      </c>
      <c r="E70" s="130"/>
      <c r="F70" s="100"/>
      <c r="G70" s="100"/>
      <c r="H70" s="57"/>
      <c r="I70" s="58">
        <f t="shared" si="35"/>
        <v>0</v>
      </c>
      <c r="J70" s="57"/>
      <c r="K70" s="57"/>
      <c r="L70" s="57"/>
      <c r="M70" s="57"/>
      <c r="N70" s="58" t="str">
        <f t="shared" si="34"/>
        <v/>
      </c>
      <c r="O70" s="102"/>
    </row>
    <row r="71" spans="1:15">
      <c r="A71" s="97" t="str">
        <f t="shared" si="31"/>
        <v/>
      </c>
      <c r="B71" s="98"/>
      <c r="C71" s="98"/>
      <c r="D71" s="129" t="str">
        <f t="shared" si="36"/>
        <v/>
      </c>
      <c r="E71" s="130"/>
      <c r="F71" s="100"/>
      <c r="G71" s="100"/>
      <c r="H71" s="57"/>
      <c r="I71" s="58">
        <f t="shared" si="35"/>
        <v>0</v>
      </c>
      <c r="J71" s="57"/>
      <c r="K71" s="57"/>
      <c r="L71" s="57"/>
      <c r="M71" s="57"/>
      <c r="N71" s="58" t="str">
        <f t="shared" si="34"/>
        <v/>
      </c>
      <c r="O71" s="102"/>
    </row>
    <row r="72" spans="1:15">
      <c r="A72" s="97" t="str">
        <f t="shared" si="31"/>
        <v/>
      </c>
      <c r="B72" s="98"/>
      <c r="C72" s="98"/>
      <c r="D72" s="129" t="str">
        <f t="shared" si="36"/>
        <v/>
      </c>
      <c r="E72" s="130"/>
      <c r="F72" s="100"/>
      <c r="G72" s="100"/>
      <c r="H72" s="57"/>
      <c r="I72" s="58">
        <f t="shared" si="35"/>
        <v>0</v>
      </c>
      <c r="J72" s="57"/>
      <c r="K72" s="57"/>
      <c r="L72" s="57"/>
      <c r="M72" s="57"/>
      <c r="N72" s="58" t="str">
        <f t="shared" si="34"/>
        <v/>
      </c>
      <c r="O72" s="102"/>
    </row>
    <row r="73" spans="1:15">
      <c r="A73" s="97" t="str">
        <f t="shared" si="31"/>
        <v/>
      </c>
      <c r="B73" s="98"/>
      <c r="C73" s="98"/>
      <c r="D73" s="129" t="str">
        <f t="shared" si="36"/>
        <v/>
      </c>
      <c r="E73" s="130"/>
      <c r="F73" s="100"/>
      <c r="G73" s="100"/>
      <c r="H73" s="57"/>
      <c r="I73" s="58">
        <f t="shared" si="35"/>
        <v>0</v>
      </c>
      <c r="J73" s="57"/>
      <c r="K73" s="57"/>
      <c r="L73" s="57"/>
      <c r="M73" s="57"/>
      <c r="N73" s="58" t="str">
        <f t="shared" si="34"/>
        <v/>
      </c>
      <c r="O73" s="102"/>
    </row>
    <row r="74" spans="1:15">
      <c r="A74" s="97" t="str">
        <f t="shared" si="31"/>
        <v/>
      </c>
      <c r="B74" s="98"/>
      <c r="C74" s="98"/>
      <c r="D74" s="129" t="str">
        <f t="shared" si="36"/>
        <v/>
      </c>
      <c r="E74" s="130"/>
      <c r="F74" s="100"/>
      <c r="G74" s="100"/>
      <c r="H74" s="57"/>
      <c r="I74" s="58">
        <f t="shared" si="35"/>
        <v>0</v>
      </c>
      <c r="J74" s="57"/>
      <c r="K74" s="57"/>
      <c r="L74" s="57"/>
      <c r="M74" s="57"/>
      <c r="N74" s="58" t="str">
        <f t="shared" si="34"/>
        <v/>
      </c>
      <c r="O74" s="102"/>
    </row>
    <row r="75" spans="1:15">
      <c r="A75" s="97" t="str">
        <f t="shared" si="31"/>
        <v/>
      </c>
      <c r="B75" s="98"/>
      <c r="C75" s="98"/>
      <c r="D75" s="129" t="str">
        <f t="shared" si="36"/>
        <v/>
      </c>
      <c r="E75" s="130"/>
      <c r="F75" s="100"/>
      <c r="G75" s="100"/>
      <c r="H75" s="57"/>
      <c r="I75" s="58">
        <f t="shared" si="35"/>
        <v>0</v>
      </c>
      <c r="J75" s="57"/>
      <c r="K75" s="57"/>
      <c r="L75" s="57"/>
      <c r="M75" s="57"/>
      <c r="N75" s="58" t="str">
        <f t="shared" si="34"/>
        <v/>
      </c>
      <c r="O75" s="102"/>
    </row>
    <row r="76" spans="1:15">
      <c r="A76" s="97" t="str">
        <f t="shared" si="31"/>
        <v/>
      </c>
      <c r="B76" s="98"/>
      <c r="C76" s="98"/>
      <c r="D76" s="129" t="str">
        <f t="shared" si="36"/>
        <v/>
      </c>
      <c r="E76" s="130"/>
      <c r="F76" s="100"/>
      <c r="G76" s="100"/>
      <c r="H76" s="57"/>
      <c r="I76" s="58">
        <f t="shared" si="35"/>
        <v>0</v>
      </c>
      <c r="J76" s="57"/>
      <c r="K76" s="57"/>
      <c r="L76" s="57"/>
      <c r="M76" s="57"/>
      <c r="N76" s="58" t="str">
        <f t="shared" si="34"/>
        <v/>
      </c>
      <c r="O76" s="102"/>
    </row>
    <row r="77" spans="1:15">
      <c r="A77" s="97" t="str">
        <f t="shared" si="31"/>
        <v/>
      </c>
      <c r="B77" s="98"/>
      <c r="C77" s="98"/>
      <c r="D77" s="129" t="str">
        <f t="shared" si="36"/>
        <v/>
      </c>
      <c r="E77" s="130"/>
      <c r="F77" s="100"/>
      <c r="G77" s="100"/>
      <c r="H77" s="57"/>
      <c r="I77" s="58">
        <f t="shared" si="35"/>
        <v>0</v>
      </c>
      <c r="J77" s="57"/>
      <c r="K77" s="57"/>
      <c r="L77" s="57"/>
      <c r="M77" s="57"/>
      <c r="N77" s="58" t="str">
        <f t="shared" si="34"/>
        <v/>
      </c>
      <c r="O77" s="102"/>
    </row>
    <row r="78" spans="1:15">
      <c r="A78" s="97" t="str">
        <f t="shared" si="31"/>
        <v/>
      </c>
      <c r="B78" s="98"/>
      <c r="C78" s="98"/>
      <c r="D78" s="129" t="str">
        <f t="shared" si="36"/>
        <v/>
      </c>
      <c r="E78" s="130"/>
      <c r="F78" s="100"/>
      <c r="G78" s="100"/>
      <c r="H78" s="57"/>
      <c r="I78" s="58">
        <f t="shared" si="35"/>
        <v>0</v>
      </c>
      <c r="J78" s="57"/>
      <c r="K78" s="57"/>
      <c r="L78" s="57"/>
      <c r="M78" s="57"/>
      <c r="N78" s="58" t="str">
        <f t="shared" si="34"/>
        <v/>
      </c>
      <c r="O78" s="102"/>
    </row>
    <row r="79" spans="1:15">
      <c r="A79" s="97" t="str">
        <f t="shared" si="31"/>
        <v/>
      </c>
      <c r="B79" s="98"/>
      <c r="C79" s="98"/>
      <c r="D79" s="129" t="str">
        <f t="shared" si="36"/>
        <v/>
      </c>
      <c r="E79" s="130"/>
      <c r="F79" s="100"/>
      <c r="G79" s="100"/>
      <c r="H79" s="57"/>
      <c r="I79" s="58">
        <f t="shared" si="35"/>
        <v>0</v>
      </c>
      <c r="J79" s="57"/>
      <c r="K79" s="57"/>
      <c r="L79" s="57"/>
      <c r="M79" s="57"/>
      <c r="N79" s="58" t="str">
        <f t="shared" si="34"/>
        <v/>
      </c>
      <c r="O79" s="102"/>
    </row>
    <row r="80" spans="1:15">
      <c r="A80" s="97" t="str">
        <f t="shared" si="31"/>
        <v/>
      </c>
      <c r="B80" s="98"/>
      <c r="C80" s="98"/>
      <c r="D80" s="129" t="str">
        <f t="shared" si="36"/>
        <v/>
      </c>
      <c r="E80" s="130"/>
      <c r="F80" s="100"/>
      <c r="G80" s="100"/>
      <c r="H80" s="57"/>
      <c r="I80" s="58">
        <f t="shared" si="35"/>
        <v>0</v>
      </c>
      <c r="J80" s="57"/>
      <c r="K80" s="57"/>
      <c r="L80" s="57"/>
      <c r="M80" s="57"/>
      <c r="N80" s="58" t="str">
        <f t="shared" si="34"/>
        <v/>
      </c>
      <c r="O80" s="102"/>
    </row>
    <row r="81" spans="1:15">
      <c r="A81" s="97" t="str">
        <f t="shared" si="31"/>
        <v/>
      </c>
      <c r="B81" s="98"/>
      <c r="C81" s="98"/>
      <c r="D81" s="129" t="str">
        <f t="shared" si="36"/>
        <v/>
      </c>
      <c r="E81" s="130"/>
      <c r="F81" s="100"/>
      <c r="G81" s="100"/>
      <c r="H81" s="57"/>
      <c r="I81" s="58">
        <f t="shared" si="35"/>
        <v>0</v>
      </c>
      <c r="J81" s="57"/>
      <c r="K81" s="57"/>
      <c r="L81" s="57"/>
      <c r="M81" s="57"/>
      <c r="N81" s="58" t="str">
        <f t="shared" si="34"/>
        <v/>
      </c>
      <c r="O81" s="102"/>
    </row>
    <row r="82" spans="1:15">
      <c r="A82" s="97" t="str">
        <f t="shared" si="31"/>
        <v/>
      </c>
      <c r="B82" s="98"/>
      <c r="C82" s="98"/>
      <c r="D82" s="129" t="str">
        <f t="shared" si="36"/>
        <v/>
      </c>
      <c r="E82" s="130"/>
      <c r="F82" s="100"/>
      <c r="G82" s="100"/>
      <c r="H82" s="57"/>
      <c r="I82" s="58">
        <f t="shared" si="35"/>
        <v>0</v>
      </c>
      <c r="J82" s="57"/>
      <c r="K82" s="57"/>
      <c r="L82" s="57"/>
      <c r="M82" s="57"/>
      <c r="N82" s="58" t="str">
        <f t="shared" si="34"/>
        <v/>
      </c>
      <c r="O82" s="102"/>
    </row>
    <row r="83" spans="1:15">
      <c r="A83" s="97" t="str">
        <f t="shared" si="31"/>
        <v/>
      </c>
      <c r="B83" s="98"/>
      <c r="C83" s="98"/>
      <c r="D83" s="129" t="str">
        <f t="shared" si="36"/>
        <v/>
      </c>
      <c r="E83" s="130"/>
      <c r="F83" s="100"/>
      <c r="G83" s="100"/>
      <c r="H83" s="57"/>
      <c r="I83" s="58">
        <f t="shared" si="35"/>
        <v>0</v>
      </c>
      <c r="J83" s="57"/>
      <c r="K83" s="57"/>
      <c r="L83" s="57"/>
      <c r="M83" s="57"/>
      <c r="N83" s="58" t="str">
        <f t="shared" si="34"/>
        <v/>
      </c>
      <c r="O83" s="102"/>
    </row>
    <row r="84" spans="1:15">
      <c r="A84" s="97" t="str">
        <f t="shared" si="31"/>
        <v/>
      </c>
      <c r="B84" s="98"/>
      <c r="C84" s="98"/>
      <c r="D84" s="129" t="str">
        <f t="shared" si="36"/>
        <v/>
      </c>
      <c r="E84" s="130"/>
      <c r="F84" s="100"/>
      <c r="G84" s="100"/>
      <c r="H84" s="57"/>
      <c r="I84" s="58">
        <f t="shared" si="35"/>
        <v>0</v>
      </c>
      <c r="J84" s="57"/>
      <c r="K84" s="57"/>
      <c r="L84" s="57"/>
      <c r="M84" s="57"/>
      <c r="N84" s="58" t="str">
        <f t="shared" si="34"/>
        <v/>
      </c>
      <c r="O84" s="102"/>
    </row>
    <row r="85" spans="1:15">
      <c r="A85" s="97" t="str">
        <f t="shared" si="31"/>
        <v/>
      </c>
      <c r="B85" s="98"/>
      <c r="C85" s="98"/>
      <c r="D85" s="129" t="str">
        <f t="shared" si="36"/>
        <v/>
      </c>
      <c r="E85" s="130"/>
      <c r="F85" s="100"/>
      <c r="G85" s="100"/>
      <c r="H85" s="57"/>
      <c r="I85" s="58">
        <f t="shared" si="35"/>
        <v>0</v>
      </c>
      <c r="J85" s="57"/>
      <c r="K85" s="57"/>
      <c r="L85" s="57"/>
      <c r="M85" s="57"/>
      <c r="N85" s="58" t="str">
        <f t="shared" si="34"/>
        <v/>
      </c>
      <c r="O85" s="102"/>
    </row>
    <row r="86" spans="1:15">
      <c r="A86" s="97" t="str">
        <f t="shared" si="31"/>
        <v/>
      </c>
      <c r="B86" s="98"/>
      <c r="C86" s="98"/>
      <c r="D86" s="129" t="str">
        <f t="shared" si="36"/>
        <v/>
      </c>
      <c r="E86" s="130"/>
      <c r="F86" s="100"/>
      <c r="G86" s="100"/>
      <c r="H86" s="57"/>
      <c r="I86" s="58">
        <f t="shared" si="35"/>
        <v>0</v>
      </c>
      <c r="J86" s="57"/>
      <c r="K86" s="57"/>
      <c r="L86" s="57"/>
      <c r="M86" s="57"/>
      <c r="N86" s="58" t="str">
        <f t="shared" si="34"/>
        <v/>
      </c>
      <c r="O86" s="102"/>
    </row>
    <row r="87" spans="1:15">
      <c r="A87" s="97" t="str">
        <f t="shared" si="31"/>
        <v/>
      </c>
      <c r="B87" s="98"/>
      <c r="C87" s="98"/>
      <c r="D87" s="129" t="str">
        <f t="shared" si="36"/>
        <v/>
      </c>
      <c r="E87" s="130"/>
      <c r="F87" s="100"/>
      <c r="G87" s="100"/>
      <c r="H87" s="57"/>
      <c r="I87" s="58">
        <f t="shared" si="35"/>
        <v>0</v>
      </c>
      <c r="J87" s="57"/>
      <c r="K87" s="57"/>
      <c r="L87" s="57"/>
      <c r="M87" s="57"/>
      <c r="N87" s="58" t="str">
        <f t="shared" si="34"/>
        <v/>
      </c>
      <c r="O87" s="102"/>
    </row>
    <row r="88" spans="1:15">
      <c r="A88" s="97" t="str">
        <f t="shared" si="31"/>
        <v/>
      </c>
      <c r="B88" s="98"/>
      <c r="C88" s="98"/>
      <c r="D88" s="129" t="str">
        <f t="shared" si="36"/>
        <v/>
      </c>
      <c r="E88" s="130"/>
      <c r="F88" s="100"/>
      <c r="G88" s="100"/>
      <c r="H88" s="57"/>
      <c r="I88" s="58">
        <f t="shared" si="35"/>
        <v>0</v>
      </c>
      <c r="J88" s="57"/>
      <c r="K88" s="57"/>
      <c r="L88" s="57"/>
      <c r="M88" s="57"/>
      <c r="N88" s="58" t="str">
        <f t="shared" si="34"/>
        <v/>
      </c>
      <c r="O88" s="102"/>
    </row>
    <row r="89" spans="1:15">
      <c r="A89" s="97" t="str">
        <f t="shared" si="31"/>
        <v/>
      </c>
      <c r="B89" s="98"/>
      <c r="C89" s="98"/>
      <c r="D89" s="129" t="str">
        <f t="shared" si="36"/>
        <v/>
      </c>
      <c r="E89" s="130"/>
      <c r="F89" s="100"/>
      <c r="G89" s="100"/>
      <c r="H89" s="57"/>
      <c r="I89" s="58">
        <f t="shared" si="35"/>
        <v>0</v>
      </c>
      <c r="J89" s="57"/>
      <c r="K89" s="57"/>
      <c r="L89" s="57"/>
      <c r="M89" s="57"/>
      <c r="N89" s="58" t="str">
        <f t="shared" si="34"/>
        <v/>
      </c>
      <c r="O89" s="102"/>
    </row>
    <row r="90" spans="1:15">
      <c r="A90" s="97" t="str">
        <f t="shared" si="31"/>
        <v/>
      </c>
      <c r="B90" s="98"/>
      <c r="C90" s="98"/>
      <c r="D90" s="129" t="str">
        <f t="shared" si="36"/>
        <v/>
      </c>
      <c r="E90" s="130"/>
      <c r="F90" s="100"/>
      <c r="G90" s="100"/>
      <c r="H90" s="57"/>
      <c r="I90" s="58">
        <f t="shared" si="35"/>
        <v>0</v>
      </c>
      <c r="J90" s="57"/>
      <c r="K90" s="57"/>
      <c r="L90" s="57"/>
      <c r="M90" s="57"/>
      <c r="N90" s="58" t="str">
        <f t="shared" si="34"/>
        <v/>
      </c>
      <c r="O90" s="102"/>
    </row>
    <row r="91" spans="1:15">
      <c r="A91" s="97" t="str">
        <f t="shared" si="31"/>
        <v/>
      </c>
      <c r="B91" s="98"/>
      <c r="C91" s="98"/>
      <c r="D91" s="129" t="str">
        <f t="shared" si="36"/>
        <v/>
      </c>
      <c r="E91" s="130"/>
      <c r="F91" s="100"/>
      <c r="G91" s="100"/>
      <c r="H91" s="57"/>
      <c r="I91" s="58">
        <f t="shared" si="35"/>
        <v>0</v>
      </c>
      <c r="J91" s="57"/>
      <c r="K91" s="57"/>
      <c r="L91" s="57"/>
      <c r="M91" s="57"/>
      <c r="N91" s="58" t="str">
        <f t="shared" si="34"/>
        <v/>
      </c>
      <c r="O91" s="102"/>
    </row>
    <row r="92" spans="1:15">
      <c r="A92" s="97" t="str">
        <f t="shared" si="31"/>
        <v/>
      </c>
      <c r="B92" s="98"/>
      <c r="C92" s="98"/>
      <c r="D92" s="129" t="str">
        <f t="shared" si="36"/>
        <v/>
      </c>
      <c r="E92" s="130"/>
      <c r="F92" s="100"/>
      <c r="G92" s="100"/>
      <c r="H92" s="57"/>
      <c r="I92" s="58">
        <f t="shared" si="35"/>
        <v>0</v>
      </c>
      <c r="J92" s="57"/>
      <c r="K92" s="57"/>
      <c r="L92" s="57"/>
      <c r="M92" s="57"/>
      <c r="N92" s="58" t="str">
        <f t="shared" si="34"/>
        <v/>
      </c>
      <c r="O92" s="102"/>
    </row>
    <row r="93" spans="1:15">
      <c r="A93" s="97" t="str">
        <f t="shared" si="31"/>
        <v/>
      </c>
      <c r="B93" s="98"/>
      <c r="C93" s="98"/>
      <c r="D93" s="129" t="str">
        <f t="shared" si="36"/>
        <v/>
      </c>
      <c r="E93" s="130"/>
      <c r="F93" s="100"/>
      <c r="G93" s="100"/>
      <c r="H93" s="57"/>
      <c r="I93" s="58">
        <f t="shared" si="35"/>
        <v>0</v>
      </c>
      <c r="J93" s="57"/>
      <c r="K93" s="57"/>
      <c r="L93" s="57"/>
      <c r="M93" s="57"/>
      <c r="N93" s="58" t="str">
        <f t="shared" si="34"/>
        <v/>
      </c>
      <c r="O93" s="102"/>
    </row>
    <row r="94" spans="1:15">
      <c r="A94" s="97" t="str">
        <f t="shared" si="31"/>
        <v/>
      </c>
      <c r="B94" s="98"/>
      <c r="C94" s="98"/>
      <c r="D94" s="129" t="str">
        <f t="shared" si="36"/>
        <v/>
      </c>
      <c r="E94" s="130"/>
      <c r="F94" s="100"/>
      <c r="G94" s="100"/>
      <c r="H94" s="57"/>
      <c r="I94" s="58">
        <f t="shared" si="35"/>
        <v>0</v>
      </c>
      <c r="J94" s="57"/>
      <c r="K94" s="57"/>
      <c r="L94" s="57"/>
      <c r="M94" s="57"/>
      <c r="N94" s="58" t="str">
        <f t="shared" si="34"/>
        <v/>
      </c>
      <c r="O94" s="102"/>
    </row>
    <row r="95" spans="1:15">
      <c r="A95" s="97" t="str">
        <f t="shared" si="31"/>
        <v/>
      </c>
      <c r="B95" s="98"/>
      <c r="C95" s="98"/>
      <c r="D95" s="129" t="str">
        <f t="shared" si="36"/>
        <v/>
      </c>
      <c r="E95" s="130"/>
      <c r="F95" s="100"/>
      <c r="G95" s="100"/>
      <c r="H95" s="57"/>
      <c r="I95" s="58">
        <f t="shared" si="35"/>
        <v>0</v>
      </c>
      <c r="J95" s="57"/>
      <c r="K95" s="57"/>
      <c r="L95" s="57"/>
      <c r="M95" s="57"/>
      <c r="N95" s="58" t="str">
        <f t="shared" si="34"/>
        <v/>
      </c>
      <c r="O95" s="102"/>
    </row>
    <row r="96" spans="1:15">
      <c r="A96" s="97" t="str">
        <f t="shared" si="31"/>
        <v/>
      </c>
      <c r="B96" s="98"/>
      <c r="C96" s="98"/>
      <c r="D96" s="129" t="str">
        <f t="shared" si="36"/>
        <v/>
      </c>
      <c r="E96" s="130"/>
      <c r="F96" s="100"/>
      <c r="G96" s="100"/>
      <c r="H96" s="57"/>
      <c r="I96" s="58">
        <f t="shared" si="35"/>
        <v>0</v>
      </c>
      <c r="J96" s="57"/>
      <c r="K96" s="57"/>
      <c r="L96" s="57"/>
      <c r="M96" s="57"/>
      <c r="N96" s="58" t="str">
        <f t="shared" si="34"/>
        <v/>
      </c>
      <c r="O96" s="102"/>
    </row>
    <row r="97" spans="1:15">
      <c r="A97" s="97" t="str">
        <f t="shared" si="31"/>
        <v/>
      </c>
      <c r="B97" s="98"/>
      <c r="C97" s="98"/>
      <c r="D97" s="129" t="str">
        <f t="shared" si="36"/>
        <v/>
      </c>
      <c r="E97" s="130"/>
      <c r="F97" s="100"/>
      <c r="G97" s="100"/>
      <c r="H97" s="57"/>
      <c r="I97" s="58">
        <f t="shared" si="35"/>
        <v>0</v>
      </c>
      <c r="J97" s="57"/>
      <c r="K97" s="57"/>
      <c r="L97" s="57"/>
      <c r="M97" s="57"/>
      <c r="N97" s="58" t="str">
        <f t="shared" si="34"/>
        <v/>
      </c>
      <c r="O97" s="102"/>
    </row>
    <row r="98" spans="1:15">
      <c r="A98" s="97" t="str">
        <f t="shared" si="31"/>
        <v/>
      </c>
      <c r="B98" s="98"/>
      <c r="C98" s="98"/>
      <c r="D98" s="129" t="str">
        <f t="shared" si="36"/>
        <v/>
      </c>
      <c r="E98" s="130"/>
      <c r="F98" s="100"/>
      <c r="G98" s="100"/>
      <c r="H98" s="57"/>
      <c r="I98" s="58">
        <f t="shared" si="35"/>
        <v>0</v>
      </c>
      <c r="J98" s="57"/>
      <c r="K98" s="57"/>
      <c r="L98" s="57"/>
      <c r="M98" s="57"/>
      <c r="N98" s="58" t="str">
        <f t="shared" si="34"/>
        <v/>
      </c>
      <c r="O98" s="102"/>
    </row>
    <row r="99" spans="1:15">
      <c r="A99" s="97" t="str">
        <f t="shared" si="31"/>
        <v/>
      </c>
      <c r="B99" s="98"/>
      <c r="C99" s="98"/>
      <c r="D99" s="129" t="str">
        <f t="shared" si="36"/>
        <v/>
      </c>
      <c r="E99" s="130"/>
      <c r="F99" s="100"/>
      <c r="G99" s="100"/>
      <c r="H99" s="57"/>
      <c r="I99" s="58">
        <f t="shared" si="35"/>
        <v>0</v>
      </c>
      <c r="J99" s="57"/>
      <c r="K99" s="57"/>
      <c r="L99" s="57"/>
      <c r="M99" s="57"/>
      <c r="N99" s="58" t="str">
        <f t="shared" si="34"/>
        <v/>
      </c>
      <c r="O99" s="102"/>
    </row>
    <row r="100" spans="1:15">
      <c r="A100" s="97" t="str">
        <f t="shared" si="31"/>
        <v/>
      </c>
      <c r="B100" s="98"/>
      <c r="C100" s="98"/>
      <c r="D100" s="129" t="str">
        <f t="shared" si="36"/>
        <v/>
      </c>
      <c r="E100" s="130"/>
      <c r="F100" s="100"/>
      <c r="G100" s="100"/>
      <c r="H100" s="57"/>
      <c r="I100" s="58">
        <f t="shared" si="35"/>
        <v>0</v>
      </c>
      <c r="J100" s="57"/>
      <c r="K100" s="57"/>
      <c r="L100" s="57"/>
      <c r="M100" s="57"/>
      <c r="N100" s="58" t="str">
        <f t="shared" si="34"/>
        <v/>
      </c>
      <c r="O100" s="102"/>
    </row>
    <row r="101" spans="1:15">
      <c r="A101" s="97" t="str">
        <f t="shared" si="31"/>
        <v/>
      </c>
      <c r="B101" s="98"/>
      <c r="C101" s="98"/>
      <c r="D101" s="129" t="str">
        <f t="shared" si="36"/>
        <v/>
      </c>
      <c r="E101" s="130"/>
      <c r="F101" s="100"/>
      <c r="G101" s="100"/>
      <c r="H101" s="57"/>
      <c r="I101" s="58">
        <f t="shared" si="35"/>
        <v>0</v>
      </c>
      <c r="J101" s="57"/>
      <c r="K101" s="57"/>
      <c r="L101" s="57"/>
      <c r="M101" s="57"/>
      <c r="N101" s="58" t="str">
        <f t="shared" si="34"/>
        <v/>
      </c>
      <c r="O101" s="102"/>
    </row>
    <row r="102" spans="1:15">
      <c r="A102" s="97" t="str">
        <f t="shared" si="31"/>
        <v/>
      </c>
      <c r="B102" s="98"/>
      <c r="C102" s="98"/>
      <c r="D102" s="129" t="str">
        <f t="shared" si="36"/>
        <v/>
      </c>
      <c r="E102" s="130"/>
      <c r="F102" s="100"/>
      <c r="G102" s="100"/>
      <c r="H102" s="57"/>
      <c r="I102" s="58">
        <f t="shared" si="35"/>
        <v>0</v>
      </c>
      <c r="J102" s="57"/>
      <c r="K102" s="57"/>
      <c r="L102" s="57"/>
      <c r="M102" s="57"/>
      <c r="N102" s="58" t="str">
        <f t="shared" si="34"/>
        <v/>
      </c>
      <c r="O102" s="102"/>
    </row>
    <row r="103" spans="1:15">
      <c r="A103" s="97" t="str">
        <f t="shared" si="31"/>
        <v/>
      </c>
      <c r="B103" s="98"/>
      <c r="C103" s="98"/>
      <c r="D103" s="129" t="str">
        <f t="shared" si="36"/>
        <v/>
      </c>
      <c r="E103" s="130"/>
      <c r="F103" s="100"/>
      <c r="G103" s="100"/>
      <c r="H103" s="57"/>
      <c r="I103" s="58">
        <f t="shared" si="35"/>
        <v>0</v>
      </c>
      <c r="J103" s="57"/>
      <c r="K103" s="57"/>
      <c r="L103" s="57"/>
      <c r="M103" s="57"/>
      <c r="N103" s="58" t="str">
        <f t="shared" si="34"/>
        <v/>
      </c>
      <c r="O103" s="102"/>
    </row>
    <row r="104" spans="1:15">
      <c r="A104" s="97" t="str">
        <f t="shared" si="31"/>
        <v/>
      </c>
      <c r="B104" s="98"/>
      <c r="C104" s="98"/>
      <c r="D104" s="129" t="str">
        <f t="shared" si="36"/>
        <v/>
      </c>
      <c r="E104" s="130"/>
      <c r="F104" s="100"/>
      <c r="G104" s="100"/>
      <c r="H104" s="57"/>
      <c r="I104" s="58">
        <f t="shared" si="35"/>
        <v>0</v>
      </c>
      <c r="J104" s="57"/>
      <c r="K104" s="57"/>
      <c r="L104" s="57"/>
      <c r="M104" s="57"/>
      <c r="N104" s="58" t="str">
        <f t="shared" si="34"/>
        <v/>
      </c>
      <c r="O104" s="102"/>
    </row>
    <row r="105" spans="1:15">
      <c r="A105" s="97" t="str">
        <f t="shared" si="31"/>
        <v/>
      </c>
      <c r="B105" s="98"/>
      <c r="C105" s="98"/>
      <c r="D105" s="129" t="str">
        <f t="shared" si="36"/>
        <v/>
      </c>
      <c r="E105" s="130"/>
      <c r="F105" s="100"/>
      <c r="G105" s="100"/>
      <c r="H105" s="57"/>
      <c r="I105" s="58">
        <f t="shared" si="35"/>
        <v>0</v>
      </c>
      <c r="J105" s="57"/>
      <c r="K105" s="57"/>
      <c r="L105" s="57"/>
      <c r="M105" s="57"/>
      <c r="N105" s="58" t="str">
        <f t="shared" si="34"/>
        <v/>
      </c>
      <c r="O105" s="102"/>
    </row>
    <row r="106" spans="1:15">
      <c r="A106" s="97" t="str">
        <f t="shared" si="31"/>
        <v/>
      </c>
      <c r="B106" s="98"/>
      <c r="C106" s="98"/>
      <c r="D106" s="129" t="str">
        <f t="shared" si="36"/>
        <v/>
      </c>
      <c r="E106" s="130"/>
      <c r="F106" s="100"/>
      <c r="G106" s="100"/>
      <c r="H106" s="57"/>
      <c r="I106" s="58">
        <f t="shared" si="35"/>
        <v>0</v>
      </c>
      <c r="J106" s="57"/>
      <c r="K106" s="57"/>
      <c r="L106" s="57"/>
      <c r="M106" s="57"/>
      <c r="N106" s="58" t="str">
        <f t="shared" ref="N106:N169" si="37">IF(E106="","",N105+I106-J106-K106-L106-M106)</f>
        <v/>
      </c>
      <c r="O106" s="102"/>
    </row>
    <row r="107" spans="1:15">
      <c r="A107" s="97" t="str">
        <f t="shared" si="31"/>
        <v/>
      </c>
      <c r="B107" s="98"/>
      <c r="C107" s="98"/>
      <c r="D107" s="129" t="str">
        <f t="shared" si="36"/>
        <v/>
      </c>
      <c r="E107" s="130"/>
      <c r="F107" s="100"/>
      <c r="G107" s="100"/>
      <c r="H107" s="57"/>
      <c r="I107" s="58">
        <f t="shared" si="35"/>
        <v>0</v>
      </c>
      <c r="J107" s="57"/>
      <c r="K107" s="57"/>
      <c r="L107" s="57"/>
      <c r="M107" s="57"/>
      <c r="N107" s="58" t="str">
        <f t="shared" si="37"/>
        <v/>
      </c>
      <c r="O107" s="102"/>
    </row>
    <row r="108" spans="1:15">
      <c r="A108" s="97" t="str">
        <f t="shared" ref="A108:A171" si="38">IF(E108="","",ROW()-42)</f>
        <v/>
      </c>
      <c r="B108" s="98"/>
      <c r="C108" s="98"/>
      <c r="D108" s="129" t="str">
        <f t="shared" si="36"/>
        <v/>
      </c>
      <c r="E108" s="130"/>
      <c r="F108" s="100"/>
      <c r="G108" s="100"/>
      <c r="H108" s="57"/>
      <c r="I108" s="58">
        <f t="shared" si="35"/>
        <v>0</v>
      </c>
      <c r="J108" s="57"/>
      <c r="K108" s="57"/>
      <c r="L108" s="57"/>
      <c r="M108" s="57"/>
      <c r="N108" s="58" t="str">
        <f t="shared" si="37"/>
        <v/>
      </c>
      <c r="O108" s="102"/>
    </row>
    <row r="109" spans="1:15">
      <c r="A109" s="97" t="str">
        <f t="shared" si="38"/>
        <v/>
      </c>
      <c r="B109" s="98"/>
      <c r="C109" s="98"/>
      <c r="D109" s="129" t="str">
        <f t="shared" si="36"/>
        <v/>
      </c>
      <c r="E109" s="130"/>
      <c r="F109" s="100"/>
      <c r="G109" s="100"/>
      <c r="H109" s="57"/>
      <c r="I109" s="58">
        <f t="shared" si="35"/>
        <v>0</v>
      </c>
      <c r="J109" s="57"/>
      <c r="K109" s="57"/>
      <c r="L109" s="57"/>
      <c r="M109" s="57"/>
      <c r="N109" s="58" t="str">
        <f t="shared" si="37"/>
        <v/>
      </c>
      <c r="O109" s="102"/>
    </row>
    <row r="110" spans="1:15">
      <c r="A110" s="97" t="str">
        <f t="shared" si="38"/>
        <v/>
      </c>
      <c r="B110" s="98"/>
      <c r="C110" s="98"/>
      <c r="D110" s="129" t="str">
        <f t="shared" ref="D110:D173" si="39">IF(E110="","",MONTH(E110)&amp;"月")</f>
        <v/>
      </c>
      <c r="E110" s="130"/>
      <c r="F110" s="100"/>
      <c r="G110" s="100"/>
      <c r="H110" s="57"/>
      <c r="I110" s="58">
        <f t="shared" ref="I110:I173" si="40">IF(H110="",0,H110*$M$41)</f>
        <v>0</v>
      </c>
      <c r="J110" s="57"/>
      <c r="K110" s="57"/>
      <c r="L110" s="57"/>
      <c r="M110" s="57"/>
      <c r="N110" s="58" t="str">
        <f t="shared" si="37"/>
        <v/>
      </c>
      <c r="O110" s="102"/>
    </row>
    <row r="111" spans="1:15">
      <c r="A111" s="97" t="str">
        <f t="shared" si="38"/>
        <v/>
      </c>
      <c r="B111" s="98"/>
      <c r="C111" s="98"/>
      <c r="D111" s="129" t="str">
        <f t="shared" si="39"/>
        <v/>
      </c>
      <c r="E111" s="130"/>
      <c r="F111" s="100"/>
      <c r="G111" s="100"/>
      <c r="H111" s="57"/>
      <c r="I111" s="58">
        <f t="shared" si="40"/>
        <v>0</v>
      </c>
      <c r="J111" s="57"/>
      <c r="K111" s="57"/>
      <c r="L111" s="57"/>
      <c r="M111" s="57"/>
      <c r="N111" s="58" t="str">
        <f t="shared" si="37"/>
        <v/>
      </c>
      <c r="O111" s="102"/>
    </row>
    <row r="112" spans="1:15">
      <c r="A112" s="97" t="str">
        <f t="shared" si="38"/>
        <v/>
      </c>
      <c r="B112" s="98"/>
      <c r="C112" s="98"/>
      <c r="D112" s="129" t="str">
        <f t="shared" si="39"/>
        <v/>
      </c>
      <c r="E112" s="130"/>
      <c r="F112" s="100"/>
      <c r="G112" s="100"/>
      <c r="H112" s="57"/>
      <c r="I112" s="58">
        <f t="shared" si="40"/>
        <v>0</v>
      </c>
      <c r="J112" s="57"/>
      <c r="K112" s="57"/>
      <c r="L112" s="57"/>
      <c r="M112" s="57"/>
      <c r="N112" s="58" t="str">
        <f t="shared" si="37"/>
        <v/>
      </c>
      <c r="O112" s="102"/>
    </row>
    <row r="113" spans="1:15">
      <c r="A113" s="97" t="str">
        <f t="shared" si="38"/>
        <v/>
      </c>
      <c r="B113" s="98"/>
      <c r="C113" s="98"/>
      <c r="D113" s="129" t="str">
        <f t="shared" si="39"/>
        <v/>
      </c>
      <c r="E113" s="130"/>
      <c r="F113" s="100"/>
      <c r="G113" s="100"/>
      <c r="H113" s="57"/>
      <c r="I113" s="58">
        <f t="shared" si="40"/>
        <v>0</v>
      </c>
      <c r="J113" s="57"/>
      <c r="K113" s="57"/>
      <c r="L113" s="57"/>
      <c r="M113" s="57"/>
      <c r="N113" s="58" t="str">
        <f t="shared" si="37"/>
        <v/>
      </c>
      <c r="O113" s="102"/>
    </row>
    <row r="114" spans="1:15">
      <c r="A114" s="97" t="str">
        <f t="shared" si="38"/>
        <v/>
      </c>
      <c r="B114" s="98"/>
      <c r="C114" s="98"/>
      <c r="D114" s="129" t="str">
        <f t="shared" si="39"/>
        <v/>
      </c>
      <c r="E114" s="130"/>
      <c r="F114" s="100"/>
      <c r="G114" s="100"/>
      <c r="H114" s="57"/>
      <c r="I114" s="58">
        <f t="shared" si="40"/>
        <v>0</v>
      </c>
      <c r="J114" s="57"/>
      <c r="K114" s="57"/>
      <c r="L114" s="57"/>
      <c r="M114" s="57"/>
      <c r="N114" s="58" t="str">
        <f t="shared" si="37"/>
        <v/>
      </c>
      <c r="O114" s="102"/>
    </row>
    <row r="115" spans="1:15">
      <c r="A115" s="97" t="str">
        <f t="shared" si="38"/>
        <v/>
      </c>
      <c r="B115" s="98"/>
      <c r="C115" s="98"/>
      <c r="D115" s="129" t="str">
        <f t="shared" si="39"/>
        <v/>
      </c>
      <c r="E115" s="130"/>
      <c r="F115" s="100"/>
      <c r="G115" s="100"/>
      <c r="H115" s="57"/>
      <c r="I115" s="58">
        <f t="shared" si="40"/>
        <v>0</v>
      </c>
      <c r="J115" s="57"/>
      <c r="K115" s="57"/>
      <c r="L115" s="57"/>
      <c r="M115" s="57"/>
      <c r="N115" s="58" t="str">
        <f t="shared" si="37"/>
        <v/>
      </c>
      <c r="O115" s="102"/>
    </row>
    <row r="116" spans="1:15">
      <c r="A116" s="97" t="str">
        <f t="shared" si="38"/>
        <v/>
      </c>
      <c r="B116" s="98"/>
      <c r="C116" s="98"/>
      <c r="D116" s="129" t="str">
        <f t="shared" si="39"/>
        <v/>
      </c>
      <c r="E116" s="130"/>
      <c r="F116" s="100"/>
      <c r="G116" s="100"/>
      <c r="H116" s="57"/>
      <c r="I116" s="58">
        <f t="shared" si="40"/>
        <v>0</v>
      </c>
      <c r="J116" s="57"/>
      <c r="K116" s="57"/>
      <c r="L116" s="57"/>
      <c r="M116" s="57"/>
      <c r="N116" s="58" t="str">
        <f t="shared" si="37"/>
        <v/>
      </c>
      <c r="O116" s="102"/>
    </row>
    <row r="117" spans="1:15">
      <c r="A117" s="97" t="str">
        <f t="shared" si="38"/>
        <v/>
      </c>
      <c r="B117" s="98"/>
      <c r="C117" s="98"/>
      <c r="D117" s="129" t="str">
        <f t="shared" si="39"/>
        <v/>
      </c>
      <c r="E117" s="130"/>
      <c r="F117" s="100"/>
      <c r="G117" s="100"/>
      <c r="H117" s="57"/>
      <c r="I117" s="58">
        <f t="shared" si="40"/>
        <v>0</v>
      </c>
      <c r="J117" s="57"/>
      <c r="K117" s="57"/>
      <c r="L117" s="57"/>
      <c r="M117" s="57"/>
      <c r="N117" s="58" t="str">
        <f t="shared" si="37"/>
        <v/>
      </c>
      <c r="O117" s="102"/>
    </row>
    <row r="118" spans="1:15">
      <c r="A118" s="97" t="str">
        <f t="shared" si="38"/>
        <v/>
      </c>
      <c r="B118" s="98"/>
      <c r="C118" s="98"/>
      <c r="D118" s="129" t="str">
        <f t="shared" si="39"/>
        <v/>
      </c>
      <c r="E118" s="130"/>
      <c r="F118" s="100"/>
      <c r="G118" s="100"/>
      <c r="H118" s="57"/>
      <c r="I118" s="58">
        <f t="shared" si="40"/>
        <v>0</v>
      </c>
      <c r="J118" s="57"/>
      <c r="K118" s="57"/>
      <c r="L118" s="57"/>
      <c r="M118" s="57"/>
      <c r="N118" s="58" t="str">
        <f t="shared" si="37"/>
        <v/>
      </c>
      <c r="O118" s="102"/>
    </row>
    <row r="119" spans="1:15">
      <c r="A119" s="97" t="str">
        <f t="shared" si="38"/>
        <v/>
      </c>
      <c r="B119" s="98"/>
      <c r="C119" s="98"/>
      <c r="D119" s="129" t="str">
        <f t="shared" si="39"/>
        <v/>
      </c>
      <c r="E119" s="130"/>
      <c r="F119" s="100"/>
      <c r="G119" s="100"/>
      <c r="H119" s="57"/>
      <c r="I119" s="58">
        <f t="shared" si="40"/>
        <v>0</v>
      </c>
      <c r="J119" s="57"/>
      <c r="K119" s="57"/>
      <c r="L119" s="57"/>
      <c r="M119" s="57"/>
      <c r="N119" s="58" t="str">
        <f t="shared" si="37"/>
        <v/>
      </c>
      <c r="O119" s="102"/>
    </row>
    <row r="120" spans="1:15">
      <c r="A120" s="97" t="str">
        <f t="shared" si="38"/>
        <v/>
      </c>
      <c r="B120" s="98"/>
      <c r="C120" s="98"/>
      <c r="D120" s="129" t="str">
        <f t="shared" si="39"/>
        <v/>
      </c>
      <c r="E120" s="130"/>
      <c r="F120" s="100"/>
      <c r="G120" s="100"/>
      <c r="H120" s="57"/>
      <c r="I120" s="58">
        <f t="shared" si="40"/>
        <v>0</v>
      </c>
      <c r="J120" s="57"/>
      <c r="K120" s="57"/>
      <c r="L120" s="57"/>
      <c r="M120" s="57"/>
      <c r="N120" s="58" t="str">
        <f t="shared" si="37"/>
        <v/>
      </c>
      <c r="O120" s="102"/>
    </row>
    <row r="121" spans="1:15">
      <c r="A121" s="97" t="str">
        <f t="shared" si="38"/>
        <v/>
      </c>
      <c r="B121" s="98"/>
      <c r="C121" s="98"/>
      <c r="D121" s="129" t="str">
        <f t="shared" si="39"/>
        <v/>
      </c>
      <c r="E121" s="130"/>
      <c r="F121" s="100"/>
      <c r="G121" s="100"/>
      <c r="H121" s="57"/>
      <c r="I121" s="58">
        <f t="shared" si="40"/>
        <v>0</v>
      </c>
      <c r="J121" s="57"/>
      <c r="K121" s="57"/>
      <c r="L121" s="57"/>
      <c r="M121" s="57"/>
      <c r="N121" s="58" t="str">
        <f t="shared" si="37"/>
        <v/>
      </c>
      <c r="O121" s="102"/>
    </row>
    <row r="122" spans="1:15">
      <c r="A122" s="97" t="str">
        <f t="shared" si="38"/>
        <v/>
      </c>
      <c r="B122" s="98"/>
      <c r="C122" s="98"/>
      <c r="D122" s="129" t="str">
        <f t="shared" si="39"/>
        <v/>
      </c>
      <c r="E122" s="130"/>
      <c r="F122" s="100"/>
      <c r="G122" s="100"/>
      <c r="H122" s="57"/>
      <c r="I122" s="58">
        <f t="shared" si="40"/>
        <v>0</v>
      </c>
      <c r="J122" s="57"/>
      <c r="K122" s="57"/>
      <c r="L122" s="57"/>
      <c r="M122" s="57"/>
      <c r="N122" s="58" t="str">
        <f t="shared" si="37"/>
        <v/>
      </c>
      <c r="O122" s="102"/>
    </row>
    <row r="123" spans="1:15">
      <c r="A123" s="97" t="str">
        <f t="shared" si="38"/>
        <v/>
      </c>
      <c r="B123" s="98"/>
      <c r="C123" s="98"/>
      <c r="D123" s="129" t="str">
        <f t="shared" si="39"/>
        <v/>
      </c>
      <c r="E123" s="130"/>
      <c r="F123" s="100"/>
      <c r="G123" s="100"/>
      <c r="H123" s="57"/>
      <c r="I123" s="58">
        <f t="shared" si="40"/>
        <v>0</v>
      </c>
      <c r="J123" s="57"/>
      <c r="K123" s="57"/>
      <c r="L123" s="57"/>
      <c r="M123" s="57"/>
      <c r="N123" s="58" t="str">
        <f t="shared" si="37"/>
        <v/>
      </c>
      <c r="O123" s="102"/>
    </row>
    <row r="124" spans="1:15">
      <c r="A124" s="97" t="str">
        <f t="shared" si="38"/>
        <v/>
      </c>
      <c r="B124" s="98"/>
      <c r="C124" s="98"/>
      <c r="D124" s="129" t="str">
        <f t="shared" si="39"/>
        <v/>
      </c>
      <c r="E124" s="130"/>
      <c r="F124" s="100"/>
      <c r="G124" s="100"/>
      <c r="H124" s="57"/>
      <c r="I124" s="58">
        <f t="shared" si="40"/>
        <v>0</v>
      </c>
      <c r="J124" s="57"/>
      <c r="K124" s="57"/>
      <c r="L124" s="57"/>
      <c r="M124" s="57"/>
      <c r="N124" s="58" t="str">
        <f t="shared" si="37"/>
        <v/>
      </c>
      <c r="O124" s="102"/>
    </row>
    <row r="125" spans="1:15">
      <c r="A125" s="97" t="str">
        <f t="shared" si="38"/>
        <v/>
      </c>
      <c r="B125" s="98"/>
      <c r="C125" s="98"/>
      <c r="D125" s="129" t="str">
        <f t="shared" si="39"/>
        <v/>
      </c>
      <c r="E125" s="130"/>
      <c r="F125" s="100"/>
      <c r="G125" s="100"/>
      <c r="H125" s="57"/>
      <c r="I125" s="58">
        <f t="shared" si="40"/>
        <v>0</v>
      </c>
      <c r="J125" s="57"/>
      <c r="K125" s="57"/>
      <c r="L125" s="57"/>
      <c r="M125" s="57"/>
      <c r="N125" s="58" t="str">
        <f t="shared" si="37"/>
        <v/>
      </c>
      <c r="O125" s="102"/>
    </row>
    <row r="126" spans="1:15">
      <c r="A126" s="97" t="str">
        <f t="shared" si="38"/>
        <v/>
      </c>
      <c r="B126" s="98"/>
      <c r="C126" s="98"/>
      <c r="D126" s="129" t="str">
        <f t="shared" si="39"/>
        <v/>
      </c>
      <c r="E126" s="130"/>
      <c r="F126" s="100"/>
      <c r="G126" s="100"/>
      <c r="H126" s="57"/>
      <c r="I126" s="58">
        <f t="shared" si="40"/>
        <v>0</v>
      </c>
      <c r="J126" s="57"/>
      <c r="K126" s="57"/>
      <c r="L126" s="57"/>
      <c r="M126" s="57"/>
      <c r="N126" s="58" t="str">
        <f t="shared" si="37"/>
        <v/>
      </c>
      <c r="O126" s="102"/>
    </row>
    <row r="127" spans="1:15">
      <c r="A127" s="97" t="str">
        <f t="shared" si="38"/>
        <v/>
      </c>
      <c r="B127" s="98"/>
      <c r="C127" s="98"/>
      <c r="D127" s="129" t="str">
        <f t="shared" si="39"/>
        <v/>
      </c>
      <c r="E127" s="130"/>
      <c r="F127" s="100"/>
      <c r="G127" s="100"/>
      <c r="H127" s="57"/>
      <c r="I127" s="58">
        <f t="shared" si="40"/>
        <v>0</v>
      </c>
      <c r="J127" s="57"/>
      <c r="K127" s="57"/>
      <c r="L127" s="57"/>
      <c r="M127" s="57"/>
      <c r="N127" s="58" t="str">
        <f t="shared" si="37"/>
        <v/>
      </c>
      <c r="O127" s="102"/>
    </row>
    <row r="128" spans="1:15">
      <c r="A128" s="97" t="str">
        <f t="shared" si="38"/>
        <v/>
      </c>
      <c r="B128" s="98"/>
      <c r="C128" s="98"/>
      <c r="D128" s="129" t="str">
        <f t="shared" si="39"/>
        <v/>
      </c>
      <c r="E128" s="130"/>
      <c r="F128" s="100"/>
      <c r="G128" s="100"/>
      <c r="H128" s="57"/>
      <c r="I128" s="58">
        <f t="shared" si="40"/>
        <v>0</v>
      </c>
      <c r="J128" s="57"/>
      <c r="K128" s="57"/>
      <c r="L128" s="57"/>
      <c r="M128" s="57"/>
      <c r="N128" s="58" t="str">
        <f t="shared" si="37"/>
        <v/>
      </c>
      <c r="O128" s="102"/>
    </row>
    <row r="129" spans="1:15">
      <c r="A129" s="97" t="str">
        <f t="shared" si="38"/>
        <v/>
      </c>
      <c r="B129" s="98"/>
      <c r="C129" s="98"/>
      <c r="D129" s="129" t="str">
        <f t="shared" si="39"/>
        <v/>
      </c>
      <c r="E129" s="130"/>
      <c r="F129" s="100"/>
      <c r="G129" s="100"/>
      <c r="H129" s="57"/>
      <c r="I129" s="58">
        <f t="shared" si="40"/>
        <v>0</v>
      </c>
      <c r="J129" s="57"/>
      <c r="K129" s="57"/>
      <c r="L129" s="57"/>
      <c r="M129" s="57"/>
      <c r="N129" s="58" t="str">
        <f t="shared" si="37"/>
        <v/>
      </c>
      <c r="O129" s="102"/>
    </row>
    <row r="130" spans="1:15">
      <c r="A130" s="97" t="str">
        <f t="shared" si="38"/>
        <v/>
      </c>
      <c r="B130" s="98"/>
      <c r="C130" s="98"/>
      <c r="D130" s="129" t="str">
        <f t="shared" si="39"/>
        <v/>
      </c>
      <c r="E130" s="130"/>
      <c r="F130" s="100"/>
      <c r="G130" s="100"/>
      <c r="H130" s="57"/>
      <c r="I130" s="58">
        <f t="shared" si="40"/>
        <v>0</v>
      </c>
      <c r="J130" s="57"/>
      <c r="K130" s="57"/>
      <c r="L130" s="57"/>
      <c r="M130" s="57"/>
      <c r="N130" s="58" t="str">
        <f t="shared" si="37"/>
        <v/>
      </c>
      <c r="O130" s="102"/>
    </row>
    <row r="131" spans="1:15">
      <c r="A131" s="97" t="str">
        <f t="shared" si="38"/>
        <v/>
      </c>
      <c r="B131" s="98"/>
      <c r="C131" s="98"/>
      <c r="D131" s="129" t="str">
        <f t="shared" si="39"/>
        <v/>
      </c>
      <c r="E131" s="130"/>
      <c r="F131" s="100"/>
      <c r="G131" s="100"/>
      <c r="H131" s="57"/>
      <c r="I131" s="58">
        <f t="shared" si="40"/>
        <v>0</v>
      </c>
      <c r="J131" s="57"/>
      <c r="K131" s="57"/>
      <c r="L131" s="57"/>
      <c r="M131" s="57"/>
      <c r="N131" s="58" t="str">
        <f t="shared" si="37"/>
        <v/>
      </c>
      <c r="O131" s="102"/>
    </row>
    <row r="132" spans="1:15">
      <c r="A132" s="97" t="str">
        <f t="shared" si="38"/>
        <v/>
      </c>
      <c r="B132" s="98"/>
      <c r="C132" s="98"/>
      <c r="D132" s="129" t="str">
        <f t="shared" si="39"/>
        <v/>
      </c>
      <c r="E132" s="130"/>
      <c r="F132" s="100"/>
      <c r="G132" s="100"/>
      <c r="H132" s="57"/>
      <c r="I132" s="58">
        <f t="shared" si="40"/>
        <v>0</v>
      </c>
      <c r="J132" s="57"/>
      <c r="K132" s="57"/>
      <c r="L132" s="57"/>
      <c r="M132" s="57"/>
      <c r="N132" s="58" t="str">
        <f t="shared" si="37"/>
        <v/>
      </c>
      <c r="O132" s="102"/>
    </row>
    <row r="133" spans="1:15">
      <c r="A133" s="97" t="str">
        <f t="shared" si="38"/>
        <v/>
      </c>
      <c r="B133" s="98"/>
      <c r="C133" s="98"/>
      <c r="D133" s="129" t="str">
        <f t="shared" si="39"/>
        <v/>
      </c>
      <c r="E133" s="130"/>
      <c r="F133" s="100"/>
      <c r="G133" s="100"/>
      <c r="H133" s="57"/>
      <c r="I133" s="58">
        <f t="shared" si="40"/>
        <v>0</v>
      </c>
      <c r="J133" s="57"/>
      <c r="K133" s="57"/>
      <c r="L133" s="57"/>
      <c r="M133" s="57"/>
      <c r="N133" s="58" t="str">
        <f t="shared" si="37"/>
        <v/>
      </c>
      <c r="O133" s="102"/>
    </row>
    <row r="134" spans="1:15">
      <c r="A134" s="97" t="str">
        <f t="shared" si="38"/>
        <v/>
      </c>
      <c r="B134" s="98"/>
      <c r="C134" s="98"/>
      <c r="D134" s="129" t="str">
        <f t="shared" si="39"/>
        <v/>
      </c>
      <c r="E134" s="130"/>
      <c r="F134" s="100"/>
      <c r="G134" s="100"/>
      <c r="H134" s="57"/>
      <c r="I134" s="58">
        <f t="shared" si="40"/>
        <v>0</v>
      </c>
      <c r="J134" s="57"/>
      <c r="K134" s="57"/>
      <c r="L134" s="57"/>
      <c r="M134" s="57"/>
      <c r="N134" s="58" t="str">
        <f t="shared" si="37"/>
        <v/>
      </c>
      <c r="O134" s="102"/>
    </row>
    <row r="135" spans="1:15">
      <c r="A135" s="97" t="str">
        <f t="shared" si="38"/>
        <v/>
      </c>
      <c r="B135" s="98"/>
      <c r="C135" s="98"/>
      <c r="D135" s="129" t="str">
        <f t="shared" si="39"/>
        <v/>
      </c>
      <c r="E135" s="130"/>
      <c r="F135" s="100"/>
      <c r="G135" s="100"/>
      <c r="H135" s="57"/>
      <c r="I135" s="58">
        <f t="shared" si="40"/>
        <v>0</v>
      </c>
      <c r="J135" s="57"/>
      <c r="K135" s="57"/>
      <c r="L135" s="57"/>
      <c r="M135" s="57"/>
      <c r="N135" s="58" t="str">
        <f t="shared" si="37"/>
        <v/>
      </c>
      <c r="O135" s="102"/>
    </row>
    <row r="136" spans="1:15">
      <c r="A136" s="97" t="str">
        <f t="shared" si="38"/>
        <v/>
      </c>
      <c r="B136" s="98"/>
      <c r="C136" s="98"/>
      <c r="D136" s="129" t="str">
        <f t="shared" si="39"/>
        <v/>
      </c>
      <c r="E136" s="130"/>
      <c r="F136" s="100"/>
      <c r="G136" s="100"/>
      <c r="H136" s="57"/>
      <c r="I136" s="58">
        <f t="shared" si="40"/>
        <v>0</v>
      </c>
      <c r="J136" s="57"/>
      <c r="K136" s="57"/>
      <c r="L136" s="57"/>
      <c r="M136" s="57"/>
      <c r="N136" s="58" t="str">
        <f t="shared" si="37"/>
        <v/>
      </c>
      <c r="O136" s="102"/>
    </row>
    <row r="137" spans="1:15">
      <c r="A137" s="97" t="str">
        <f t="shared" si="38"/>
        <v/>
      </c>
      <c r="B137" s="98"/>
      <c r="C137" s="98"/>
      <c r="D137" s="129" t="str">
        <f t="shared" si="39"/>
        <v/>
      </c>
      <c r="E137" s="130"/>
      <c r="F137" s="100"/>
      <c r="G137" s="100"/>
      <c r="H137" s="57"/>
      <c r="I137" s="58">
        <f t="shared" si="40"/>
        <v>0</v>
      </c>
      <c r="J137" s="57"/>
      <c r="K137" s="57"/>
      <c r="L137" s="57"/>
      <c r="M137" s="57"/>
      <c r="N137" s="58" t="str">
        <f t="shared" si="37"/>
        <v/>
      </c>
      <c r="O137" s="102"/>
    </row>
    <row r="138" spans="1:15">
      <c r="A138" s="97" t="str">
        <f t="shared" si="38"/>
        <v/>
      </c>
      <c r="B138" s="98"/>
      <c r="C138" s="98"/>
      <c r="D138" s="129" t="str">
        <f t="shared" si="39"/>
        <v/>
      </c>
      <c r="E138" s="130"/>
      <c r="F138" s="100"/>
      <c r="G138" s="100"/>
      <c r="H138" s="57"/>
      <c r="I138" s="58">
        <f t="shared" si="40"/>
        <v>0</v>
      </c>
      <c r="J138" s="57"/>
      <c r="K138" s="57"/>
      <c r="L138" s="57"/>
      <c r="M138" s="57"/>
      <c r="N138" s="58" t="str">
        <f t="shared" si="37"/>
        <v/>
      </c>
      <c r="O138" s="102"/>
    </row>
    <row r="139" spans="1:15">
      <c r="A139" s="97" t="str">
        <f t="shared" si="38"/>
        <v/>
      </c>
      <c r="B139" s="98"/>
      <c r="C139" s="98"/>
      <c r="D139" s="129" t="str">
        <f t="shared" si="39"/>
        <v/>
      </c>
      <c r="E139" s="130"/>
      <c r="F139" s="100"/>
      <c r="G139" s="100"/>
      <c r="H139" s="57"/>
      <c r="I139" s="58">
        <f t="shared" si="40"/>
        <v>0</v>
      </c>
      <c r="J139" s="57"/>
      <c r="K139" s="57"/>
      <c r="L139" s="57"/>
      <c r="M139" s="57"/>
      <c r="N139" s="58" t="str">
        <f t="shared" si="37"/>
        <v/>
      </c>
      <c r="O139" s="102"/>
    </row>
    <row r="140" spans="1:15">
      <c r="A140" s="97" t="str">
        <f t="shared" si="38"/>
        <v/>
      </c>
      <c r="B140" s="98"/>
      <c r="C140" s="98"/>
      <c r="D140" s="129" t="str">
        <f t="shared" si="39"/>
        <v/>
      </c>
      <c r="E140" s="130"/>
      <c r="F140" s="100"/>
      <c r="G140" s="100"/>
      <c r="H140" s="57"/>
      <c r="I140" s="58">
        <f t="shared" si="40"/>
        <v>0</v>
      </c>
      <c r="J140" s="57"/>
      <c r="K140" s="57"/>
      <c r="L140" s="57"/>
      <c r="M140" s="57"/>
      <c r="N140" s="58" t="str">
        <f t="shared" si="37"/>
        <v/>
      </c>
      <c r="O140" s="102"/>
    </row>
    <row r="141" spans="1:15">
      <c r="A141" s="97" t="str">
        <f t="shared" si="38"/>
        <v/>
      </c>
      <c r="B141" s="98"/>
      <c r="C141" s="98"/>
      <c r="D141" s="129" t="str">
        <f t="shared" si="39"/>
        <v/>
      </c>
      <c r="E141" s="130"/>
      <c r="F141" s="100"/>
      <c r="G141" s="100"/>
      <c r="H141" s="57"/>
      <c r="I141" s="58">
        <f t="shared" si="40"/>
        <v>0</v>
      </c>
      <c r="J141" s="57"/>
      <c r="K141" s="57"/>
      <c r="L141" s="57"/>
      <c r="M141" s="57"/>
      <c r="N141" s="58" t="str">
        <f t="shared" si="37"/>
        <v/>
      </c>
      <c r="O141" s="102"/>
    </row>
    <row r="142" spans="1:15">
      <c r="A142" s="97" t="str">
        <f t="shared" si="38"/>
        <v/>
      </c>
      <c r="B142" s="98"/>
      <c r="C142" s="98"/>
      <c r="D142" s="129" t="str">
        <f t="shared" si="39"/>
        <v/>
      </c>
      <c r="E142" s="130"/>
      <c r="F142" s="100"/>
      <c r="G142" s="100"/>
      <c r="H142" s="57"/>
      <c r="I142" s="58">
        <f t="shared" si="40"/>
        <v>0</v>
      </c>
      <c r="J142" s="57"/>
      <c r="K142" s="57"/>
      <c r="L142" s="57"/>
      <c r="M142" s="57"/>
      <c r="N142" s="58" t="str">
        <f t="shared" si="37"/>
        <v/>
      </c>
      <c r="O142" s="102"/>
    </row>
    <row r="143" spans="1:15">
      <c r="A143" s="97" t="str">
        <f t="shared" si="38"/>
        <v/>
      </c>
      <c r="B143" s="98"/>
      <c r="C143" s="98"/>
      <c r="D143" s="129" t="str">
        <f t="shared" si="39"/>
        <v/>
      </c>
      <c r="E143" s="130"/>
      <c r="F143" s="100"/>
      <c r="G143" s="100"/>
      <c r="H143" s="57"/>
      <c r="I143" s="58">
        <f t="shared" si="40"/>
        <v>0</v>
      </c>
      <c r="J143" s="57"/>
      <c r="K143" s="57"/>
      <c r="L143" s="57"/>
      <c r="M143" s="57"/>
      <c r="N143" s="58" t="str">
        <f t="shared" si="37"/>
        <v/>
      </c>
      <c r="O143" s="102"/>
    </row>
    <row r="144" spans="1:15">
      <c r="A144" s="97" t="str">
        <f t="shared" si="38"/>
        <v/>
      </c>
      <c r="B144" s="98"/>
      <c r="C144" s="98"/>
      <c r="D144" s="129" t="str">
        <f t="shared" si="39"/>
        <v/>
      </c>
      <c r="E144" s="130"/>
      <c r="F144" s="100"/>
      <c r="G144" s="100"/>
      <c r="H144" s="57"/>
      <c r="I144" s="58">
        <f t="shared" si="40"/>
        <v>0</v>
      </c>
      <c r="J144" s="57"/>
      <c r="K144" s="57"/>
      <c r="L144" s="57"/>
      <c r="M144" s="57"/>
      <c r="N144" s="58" t="str">
        <f t="shared" si="37"/>
        <v/>
      </c>
      <c r="O144" s="102"/>
    </row>
    <row r="145" spans="1:15">
      <c r="A145" s="97" t="str">
        <f t="shared" si="38"/>
        <v/>
      </c>
      <c r="B145" s="98"/>
      <c r="C145" s="98"/>
      <c r="D145" s="129" t="str">
        <f t="shared" si="39"/>
        <v/>
      </c>
      <c r="E145" s="130"/>
      <c r="F145" s="100"/>
      <c r="G145" s="100"/>
      <c r="H145" s="57"/>
      <c r="I145" s="58">
        <f t="shared" si="40"/>
        <v>0</v>
      </c>
      <c r="J145" s="57"/>
      <c r="K145" s="57"/>
      <c r="L145" s="57"/>
      <c r="M145" s="57"/>
      <c r="N145" s="58" t="str">
        <f t="shared" si="37"/>
        <v/>
      </c>
      <c r="O145" s="102"/>
    </row>
    <row r="146" spans="1:15">
      <c r="A146" s="97" t="str">
        <f t="shared" si="38"/>
        <v/>
      </c>
      <c r="B146" s="98"/>
      <c r="C146" s="98"/>
      <c r="D146" s="129" t="str">
        <f t="shared" si="39"/>
        <v/>
      </c>
      <c r="E146" s="130"/>
      <c r="F146" s="100"/>
      <c r="G146" s="100"/>
      <c r="H146" s="57"/>
      <c r="I146" s="58">
        <f t="shared" si="40"/>
        <v>0</v>
      </c>
      <c r="J146" s="57"/>
      <c r="K146" s="57"/>
      <c r="L146" s="57"/>
      <c r="M146" s="57"/>
      <c r="N146" s="58" t="str">
        <f t="shared" si="37"/>
        <v/>
      </c>
      <c r="O146" s="102"/>
    </row>
    <row r="147" spans="1:15">
      <c r="A147" s="97" t="str">
        <f t="shared" si="38"/>
        <v/>
      </c>
      <c r="B147" s="98"/>
      <c r="C147" s="98"/>
      <c r="D147" s="129" t="str">
        <f t="shared" si="39"/>
        <v/>
      </c>
      <c r="E147" s="130"/>
      <c r="F147" s="100"/>
      <c r="G147" s="100"/>
      <c r="H147" s="57"/>
      <c r="I147" s="58">
        <f t="shared" si="40"/>
        <v>0</v>
      </c>
      <c r="J147" s="57"/>
      <c r="K147" s="57"/>
      <c r="L147" s="57"/>
      <c r="M147" s="57"/>
      <c r="N147" s="58" t="str">
        <f t="shared" si="37"/>
        <v/>
      </c>
      <c r="O147" s="102"/>
    </row>
    <row r="148" spans="1:15">
      <c r="A148" s="97" t="str">
        <f t="shared" si="38"/>
        <v/>
      </c>
      <c r="B148" s="98"/>
      <c r="C148" s="98"/>
      <c r="D148" s="129" t="str">
        <f t="shared" si="39"/>
        <v/>
      </c>
      <c r="E148" s="130"/>
      <c r="F148" s="100"/>
      <c r="G148" s="100"/>
      <c r="H148" s="57"/>
      <c r="I148" s="58">
        <f t="shared" si="40"/>
        <v>0</v>
      </c>
      <c r="J148" s="57"/>
      <c r="K148" s="57"/>
      <c r="L148" s="57"/>
      <c r="M148" s="57"/>
      <c r="N148" s="58" t="str">
        <f t="shared" si="37"/>
        <v/>
      </c>
      <c r="O148" s="102"/>
    </row>
    <row r="149" spans="1:15">
      <c r="A149" s="97" t="str">
        <f t="shared" si="38"/>
        <v/>
      </c>
      <c r="B149" s="98"/>
      <c r="C149" s="98"/>
      <c r="D149" s="129" t="str">
        <f t="shared" si="39"/>
        <v/>
      </c>
      <c r="E149" s="130"/>
      <c r="F149" s="100"/>
      <c r="G149" s="100"/>
      <c r="H149" s="57"/>
      <c r="I149" s="58">
        <f t="shared" si="40"/>
        <v>0</v>
      </c>
      <c r="J149" s="57"/>
      <c r="K149" s="57"/>
      <c r="L149" s="57"/>
      <c r="M149" s="57"/>
      <c r="N149" s="58" t="str">
        <f t="shared" si="37"/>
        <v/>
      </c>
      <c r="O149" s="102"/>
    </row>
    <row r="150" spans="1:15">
      <c r="A150" s="97" t="str">
        <f t="shared" si="38"/>
        <v/>
      </c>
      <c r="B150" s="98"/>
      <c r="C150" s="98"/>
      <c r="D150" s="129" t="str">
        <f t="shared" si="39"/>
        <v/>
      </c>
      <c r="E150" s="130"/>
      <c r="F150" s="100"/>
      <c r="G150" s="100"/>
      <c r="H150" s="57"/>
      <c r="I150" s="58">
        <f t="shared" si="40"/>
        <v>0</v>
      </c>
      <c r="J150" s="57"/>
      <c r="K150" s="57"/>
      <c r="L150" s="57"/>
      <c r="M150" s="57"/>
      <c r="N150" s="58" t="str">
        <f t="shared" si="37"/>
        <v/>
      </c>
      <c r="O150" s="102"/>
    </row>
    <row r="151" spans="1:15">
      <c r="A151" s="97" t="str">
        <f t="shared" si="38"/>
        <v/>
      </c>
      <c r="B151" s="98"/>
      <c r="C151" s="98"/>
      <c r="D151" s="129" t="str">
        <f t="shared" si="39"/>
        <v/>
      </c>
      <c r="E151" s="130"/>
      <c r="F151" s="100"/>
      <c r="G151" s="100"/>
      <c r="H151" s="57"/>
      <c r="I151" s="58">
        <f t="shared" si="40"/>
        <v>0</v>
      </c>
      <c r="J151" s="57"/>
      <c r="K151" s="57"/>
      <c r="L151" s="57"/>
      <c r="M151" s="57"/>
      <c r="N151" s="58" t="str">
        <f t="shared" si="37"/>
        <v/>
      </c>
      <c r="O151" s="102"/>
    </row>
    <row r="152" spans="1:15">
      <c r="A152" s="97" t="str">
        <f t="shared" si="38"/>
        <v/>
      </c>
      <c r="B152" s="98"/>
      <c r="C152" s="98"/>
      <c r="D152" s="129" t="str">
        <f t="shared" si="39"/>
        <v/>
      </c>
      <c r="E152" s="130"/>
      <c r="F152" s="100"/>
      <c r="G152" s="100"/>
      <c r="H152" s="57"/>
      <c r="I152" s="58">
        <f t="shared" si="40"/>
        <v>0</v>
      </c>
      <c r="J152" s="57"/>
      <c r="K152" s="57"/>
      <c r="L152" s="57"/>
      <c r="M152" s="57"/>
      <c r="N152" s="58" t="str">
        <f t="shared" si="37"/>
        <v/>
      </c>
      <c r="O152" s="102"/>
    </row>
    <row r="153" spans="1:15">
      <c r="A153" s="97" t="str">
        <f t="shared" si="38"/>
        <v/>
      </c>
      <c r="B153" s="98"/>
      <c r="C153" s="98"/>
      <c r="D153" s="129" t="str">
        <f t="shared" si="39"/>
        <v/>
      </c>
      <c r="E153" s="130"/>
      <c r="F153" s="100"/>
      <c r="G153" s="100"/>
      <c r="H153" s="57"/>
      <c r="I153" s="58">
        <f t="shared" si="40"/>
        <v>0</v>
      </c>
      <c r="J153" s="57"/>
      <c r="K153" s="57"/>
      <c r="L153" s="57"/>
      <c r="M153" s="57"/>
      <c r="N153" s="58" t="str">
        <f t="shared" si="37"/>
        <v/>
      </c>
      <c r="O153" s="102"/>
    </row>
    <row r="154" spans="1:15">
      <c r="A154" s="97" t="str">
        <f t="shared" si="38"/>
        <v/>
      </c>
      <c r="B154" s="98"/>
      <c r="C154" s="98"/>
      <c r="D154" s="129" t="str">
        <f t="shared" si="39"/>
        <v/>
      </c>
      <c r="E154" s="130"/>
      <c r="F154" s="100"/>
      <c r="G154" s="100"/>
      <c r="H154" s="57"/>
      <c r="I154" s="58">
        <f t="shared" si="40"/>
        <v>0</v>
      </c>
      <c r="J154" s="57"/>
      <c r="K154" s="57"/>
      <c r="L154" s="57"/>
      <c r="M154" s="57"/>
      <c r="N154" s="58" t="str">
        <f t="shared" si="37"/>
        <v/>
      </c>
      <c r="O154" s="102"/>
    </row>
    <row r="155" spans="1:15">
      <c r="A155" s="97" t="str">
        <f t="shared" si="38"/>
        <v/>
      </c>
      <c r="B155" s="98"/>
      <c r="C155" s="98"/>
      <c r="D155" s="129" t="str">
        <f t="shared" si="39"/>
        <v/>
      </c>
      <c r="E155" s="130"/>
      <c r="F155" s="100"/>
      <c r="G155" s="100"/>
      <c r="H155" s="57"/>
      <c r="I155" s="58">
        <f t="shared" si="40"/>
        <v>0</v>
      </c>
      <c r="J155" s="57"/>
      <c r="K155" s="57"/>
      <c r="L155" s="57"/>
      <c r="M155" s="57"/>
      <c r="N155" s="58" t="str">
        <f t="shared" si="37"/>
        <v/>
      </c>
      <c r="O155" s="102"/>
    </row>
    <row r="156" spans="1:15">
      <c r="A156" s="97" t="str">
        <f t="shared" si="38"/>
        <v/>
      </c>
      <c r="B156" s="98"/>
      <c r="C156" s="98"/>
      <c r="D156" s="129" t="str">
        <f t="shared" si="39"/>
        <v/>
      </c>
      <c r="E156" s="130"/>
      <c r="F156" s="100"/>
      <c r="G156" s="100"/>
      <c r="H156" s="57"/>
      <c r="I156" s="58">
        <f t="shared" si="40"/>
        <v>0</v>
      </c>
      <c r="J156" s="57"/>
      <c r="K156" s="57"/>
      <c r="L156" s="57"/>
      <c r="M156" s="57"/>
      <c r="N156" s="58" t="str">
        <f t="shared" si="37"/>
        <v/>
      </c>
      <c r="O156" s="102"/>
    </row>
    <row r="157" spans="1:15">
      <c r="A157" s="97" t="str">
        <f t="shared" si="38"/>
        <v/>
      </c>
      <c r="B157" s="98"/>
      <c r="C157" s="98"/>
      <c r="D157" s="129" t="str">
        <f t="shared" si="39"/>
        <v/>
      </c>
      <c r="E157" s="130"/>
      <c r="F157" s="100"/>
      <c r="G157" s="100"/>
      <c r="H157" s="57"/>
      <c r="I157" s="58">
        <f t="shared" si="40"/>
        <v>0</v>
      </c>
      <c r="J157" s="57"/>
      <c r="K157" s="57"/>
      <c r="L157" s="57"/>
      <c r="M157" s="57"/>
      <c r="N157" s="58" t="str">
        <f t="shared" si="37"/>
        <v/>
      </c>
      <c r="O157" s="102"/>
    </row>
    <row r="158" spans="1:15">
      <c r="A158" s="97" t="str">
        <f t="shared" si="38"/>
        <v/>
      </c>
      <c r="B158" s="98"/>
      <c r="C158" s="98"/>
      <c r="D158" s="129" t="str">
        <f t="shared" si="39"/>
        <v/>
      </c>
      <c r="E158" s="130"/>
      <c r="F158" s="100"/>
      <c r="G158" s="100"/>
      <c r="H158" s="57"/>
      <c r="I158" s="58">
        <f t="shared" si="40"/>
        <v>0</v>
      </c>
      <c r="J158" s="57"/>
      <c r="K158" s="57"/>
      <c r="L158" s="57"/>
      <c r="M158" s="57"/>
      <c r="N158" s="58" t="str">
        <f t="shared" si="37"/>
        <v/>
      </c>
      <c r="O158" s="102"/>
    </row>
    <row r="159" spans="1:15">
      <c r="A159" s="97" t="str">
        <f t="shared" si="38"/>
        <v/>
      </c>
      <c r="B159" s="98"/>
      <c r="C159" s="98"/>
      <c r="D159" s="129" t="str">
        <f t="shared" si="39"/>
        <v/>
      </c>
      <c r="E159" s="130"/>
      <c r="F159" s="100"/>
      <c r="G159" s="100"/>
      <c r="H159" s="57"/>
      <c r="I159" s="58">
        <f t="shared" si="40"/>
        <v>0</v>
      </c>
      <c r="J159" s="57"/>
      <c r="K159" s="57"/>
      <c r="L159" s="57"/>
      <c r="M159" s="57"/>
      <c r="N159" s="58" t="str">
        <f t="shared" si="37"/>
        <v/>
      </c>
      <c r="O159" s="102"/>
    </row>
    <row r="160" spans="1:15">
      <c r="A160" s="97" t="str">
        <f t="shared" si="38"/>
        <v/>
      </c>
      <c r="B160" s="98"/>
      <c r="C160" s="98"/>
      <c r="D160" s="129" t="str">
        <f t="shared" si="39"/>
        <v/>
      </c>
      <c r="E160" s="130"/>
      <c r="F160" s="100"/>
      <c r="G160" s="100"/>
      <c r="H160" s="57"/>
      <c r="I160" s="58">
        <f t="shared" si="40"/>
        <v>0</v>
      </c>
      <c r="J160" s="57"/>
      <c r="K160" s="57"/>
      <c r="L160" s="57"/>
      <c r="M160" s="57"/>
      <c r="N160" s="58" t="str">
        <f t="shared" si="37"/>
        <v/>
      </c>
      <c r="O160" s="102"/>
    </row>
    <row r="161" spans="1:15">
      <c r="A161" s="97" t="str">
        <f t="shared" si="38"/>
        <v/>
      </c>
      <c r="B161" s="98"/>
      <c r="C161" s="98"/>
      <c r="D161" s="129" t="str">
        <f t="shared" si="39"/>
        <v/>
      </c>
      <c r="E161" s="130"/>
      <c r="F161" s="100"/>
      <c r="G161" s="100"/>
      <c r="H161" s="57"/>
      <c r="I161" s="58">
        <f t="shared" si="40"/>
        <v>0</v>
      </c>
      <c r="J161" s="57"/>
      <c r="K161" s="57"/>
      <c r="L161" s="57"/>
      <c r="M161" s="57"/>
      <c r="N161" s="58" t="str">
        <f t="shared" si="37"/>
        <v/>
      </c>
      <c r="O161" s="102"/>
    </row>
    <row r="162" spans="1:15">
      <c r="A162" s="97" t="str">
        <f t="shared" si="38"/>
        <v/>
      </c>
      <c r="B162" s="98"/>
      <c r="C162" s="98"/>
      <c r="D162" s="129" t="str">
        <f t="shared" si="39"/>
        <v/>
      </c>
      <c r="E162" s="130"/>
      <c r="F162" s="100"/>
      <c r="G162" s="100"/>
      <c r="H162" s="57"/>
      <c r="I162" s="58">
        <f t="shared" si="40"/>
        <v>0</v>
      </c>
      <c r="J162" s="57"/>
      <c r="K162" s="57"/>
      <c r="L162" s="57"/>
      <c r="M162" s="57"/>
      <c r="N162" s="58" t="str">
        <f t="shared" si="37"/>
        <v/>
      </c>
      <c r="O162" s="102"/>
    </row>
    <row r="163" spans="1:15">
      <c r="A163" s="97" t="str">
        <f t="shared" si="38"/>
        <v/>
      </c>
      <c r="B163" s="98"/>
      <c r="C163" s="98"/>
      <c r="D163" s="129" t="str">
        <f t="shared" si="39"/>
        <v/>
      </c>
      <c r="E163" s="130"/>
      <c r="F163" s="100"/>
      <c r="G163" s="100"/>
      <c r="H163" s="57"/>
      <c r="I163" s="58">
        <f t="shared" si="40"/>
        <v>0</v>
      </c>
      <c r="J163" s="57"/>
      <c r="K163" s="57"/>
      <c r="L163" s="57"/>
      <c r="M163" s="57"/>
      <c r="N163" s="58" t="str">
        <f t="shared" si="37"/>
        <v/>
      </c>
      <c r="O163" s="102"/>
    </row>
    <row r="164" spans="1:15">
      <c r="A164" s="97" t="str">
        <f t="shared" si="38"/>
        <v/>
      </c>
      <c r="B164" s="98"/>
      <c r="C164" s="98"/>
      <c r="D164" s="129" t="str">
        <f t="shared" si="39"/>
        <v/>
      </c>
      <c r="E164" s="130"/>
      <c r="F164" s="100"/>
      <c r="G164" s="100"/>
      <c r="H164" s="57"/>
      <c r="I164" s="58">
        <f t="shared" si="40"/>
        <v>0</v>
      </c>
      <c r="J164" s="57"/>
      <c r="K164" s="57"/>
      <c r="L164" s="57"/>
      <c r="M164" s="57"/>
      <c r="N164" s="58" t="str">
        <f t="shared" si="37"/>
        <v/>
      </c>
      <c r="O164" s="102"/>
    </row>
    <row r="165" spans="1:15">
      <c r="A165" s="97" t="str">
        <f t="shared" si="38"/>
        <v/>
      </c>
      <c r="B165" s="98"/>
      <c r="C165" s="98"/>
      <c r="D165" s="129" t="str">
        <f t="shared" si="39"/>
        <v/>
      </c>
      <c r="E165" s="130"/>
      <c r="F165" s="100"/>
      <c r="G165" s="100"/>
      <c r="H165" s="57"/>
      <c r="I165" s="58">
        <f t="shared" si="40"/>
        <v>0</v>
      </c>
      <c r="J165" s="57"/>
      <c r="K165" s="57"/>
      <c r="L165" s="57"/>
      <c r="M165" s="57"/>
      <c r="N165" s="58" t="str">
        <f t="shared" si="37"/>
        <v/>
      </c>
      <c r="O165" s="102"/>
    </row>
    <row r="166" spans="1:15">
      <c r="A166" s="97" t="str">
        <f t="shared" si="38"/>
        <v/>
      </c>
      <c r="B166" s="98"/>
      <c r="C166" s="98"/>
      <c r="D166" s="129" t="str">
        <f t="shared" si="39"/>
        <v/>
      </c>
      <c r="E166" s="130"/>
      <c r="F166" s="100"/>
      <c r="G166" s="100"/>
      <c r="H166" s="57"/>
      <c r="I166" s="58">
        <f t="shared" si="40"/>
        <v>0</v>
      </c>
      <c r="J166" s="57"/>
      <c r="K166" s="57"/>
      <c r="L166" s="57"/>
      <c r="M166" s="57"/>
      <c r="N166" s="58" t="str">
        <f t="shared" si="37"/>
        <v/>
      </c>
      <c r="O166" s="102"/>
    </row>
    <row r="167" spans="1:15">
      <c r="A167" s="97" t="str">
        <f t="shared" si="38"/>
        <v/>
      </c>
      <c r="B167" s="98"/>
      <c r="C167" s="98"/>
      <c r="D167" s="129" t="str">
        <f t="shared" si="39"/>
        <v/>
      </c>
      <c r="E167" s="130"/>
      <c r="F167" s="100"/>
      <c r="G167" s="100"/>
      <c r="H167" s="57"/>
      <c r="I167" s="58">
        <f t="shared" si="40"/>
        <v>0</v>
      </c>
      <c r="J167" s="57"/>
      <c r="K167" s="57"/>
      <c r="L167" s="57"/>
      <c r="M167" s="57"/>
      <c r="N167" s="58" t="str">
        <f t="shared" si="37"/>
        <v/>
      </c>
      <c r="O167" s="102"/>
    </row>
    <row r="168" spans="1:15">
      <c r="A168" s="97" t="str">
        <f t="shared" si="38"/>
        <v/>
      </c>
      <c r="B168" s="98"/>
      <c r="C168" s="98"/>
      <c r="D168" s="129" t="str">
        <f t="shared" si="39"/>
        <v/>
      </c>
      <c r="E168" s="130"/>
      <c r="F168" s="100"/>
      <c r="G168" s="100"/>
      <c r="H168" s="57"/>
      <c r="I168" s="58">
        <f t="shared" si="40"/>
        <v>0</v>
      </c>
      <c r="J168" s="57"/>
      <c r="K168" s="57"/>
      <c r="L168" s="57"/>
      <c r="M168" s="57"/>
      <c r="N168" s="58" t="str">
        <f t="shared" si="37"/>
        <v/>
      </c>
      <c r="O168" s="102"/>
    </row>
    <row r="169" spans="1:15">
      <c r="A169" s="97" t="str">
        <f t="shared" si="38"/>
        <v/>
      </c>
      <c r="B169" s="98"/>
      <c r="C169" s="98"/>
      <c r="D169" s="129" t="str">
        <f t="shared" si="39"/>
        <v/>
      </c>
      <c r="E169" s="130"/>
      <c r="F169" s="100"/>
      <c r="G169" s="100"/>
      <c r="H169" s="57"/>
      <c r="I169" s="58">
        <f t="shared" si="40"/>
        <v>0</v>
      </c>
      <c r="J169" s="57"/>
      <c r="K169" s="57"/>
      <c r="L169" s="57"/>
      <c r="M169" s="57"/>
      <c r="N169" s="58" t="str">
        <f t="shared" si="37"/>
        <v/>
      </c>
      <c r="O169" s="102"/>
    </row>
    <row r="170" spans="1:15">
      <c r="A170" s="97" t="str">
        <f t="shared" si="38"/>
        <v/>
      </c>
      <c r="B170" s="98"/>
      <c r="C170" s="98"/>
      <c r="D170" s="129" t="str">
        <f t="shared" si="39"/>
        <v/>
      </c>
      <c r="E170" s="130"/>
      <c r="F170" s="100"/>
      <c r="G170" s="100"/>
      <c r="H170" s="57"/>
      <c r="I170" s="58">
        <f t="shared" si="40"/>
        <v>0</v>
      </c>
      <c r="J170" s="57"/>
      <c r="K170" s="57"/>
      <c r="L170" s="57"/>
      <c r="M170" s="57"/>
      <c r="N170" s="58" t="str">
        <f t="shared" ref="N170:N233" si="41">IF(E170="","",N169+I170-J170-K170-L170-M170)</f>
        <v/>
      </c>
      <c r="O170" s="102"/>
    </row>
    <row r="171" spans="1:15">
      <c r="A171" s="97" t="str">
        <f t="shared" si="38"/>
        <v/>
      </c>
      <c r="B171" s="98"/>
      <c r="C171" s="98"/>
      <c r="D171" s="129" t="str">
        <f t="shared" si="39"/>
        <v/>
      </c>
      <c r="E171" s="130"/>
      <c r="F171" s="100"/>
      <c r="G171" s="100"/>
      <c r="H171" s="57"/>
      <c r="I171" s="58">
        <f t="shared" si="40"/>
        <v>0</v>
      </c>
      <c r="J171" s="57"/>
      <c r="K171" s="57"/>
      <c r="L171" s="57"/>
      <c r="M171" s="57"/>
      <c r="N171" s="58" t="str">
        <f t="shared" si="41"/>
        <v/>
      </c>
      <c r="O171" s="102"/>
    </row>
    <row r="172" spans="1:15">
      <c r="A172" s="97" t="str">
        <f t="shared" ref="A172:A235" si="42">IF(E172="","",ROW()-42)</f>
        <v/>
      </c>
      <c r="B172" s="98"/>
      <c r="C172" s="98"/>
      <c r="D172" s="129" t="str">
        <f t="shared" si="39"/>
        <v/>
      </c>
      <c r="E172" s="130"/>
      <c r="F172" s="100"/>
      <c r="G172" s="100"/>
      <c r="H172" s="57"/>
      <c r="I172" s="58">
        <f t="shared" si="40"/>
        <v>0</v>
      </c>
      <c r="J172" s="57"/>
      <c r="K172" s="57"/>
      <c r="L172" s="57"/>
      <c r="M172" s="57"/>
      <c r="N172" s="58" t="str">
        <f t="shared" si="41"/>
        <v/>
      </c>
      <c r="O172" s="102"/>
    </row>
    <row r="173" spans="1:15">
      <c r="A173" s="97" t="str">
        <f t="shared" si="42"/>
        <v/>
      </c>
      <c r="B173" s="98"/>
      <c r="C173" s="98"/>
      <c r="D173" s="129" t="str">
        <f t="shared" si="39"/>
        <v/>
      </c>
      <c r="E173" s="130"/>
      <c r="F173" s="100"/>
      <c r="G173" s="100"/>
      <c r="H173" s="57"/>
      <c r="I173" s="58">
        <f t="shared" si="40"/>
        <v>0</v>
      </c>
      <c r="J173" s="57"/>
      <c r="K173" s="57"/>
      <c r="L173" s="57"/>
      <c r="M173" s="57"/>
      <c r="N173" s="58" t="str">
        <f t="shared" si="41"/>
        <v/>
      </c>
      <c r="O173" s="102"/>
    </row>
    <row r="174" spans="1:15">
      <c r="A174" s="97" t="str">
        <f t="shared" si="42"/>
        <v/>
      </c>
      <c r="B174" s="98"/>
      <c r="C174" s="98"/>
      <c r="D174" s="129" t="str">
        <f t="shared" ref="D174:D237" si="43">IF(E174="","",MONTH(E174)&amp;"月")</f>
        <v/>
      </c>
      <c r="E174" s="130"/>
      <c r="F174" s="100"/>
      <c r="G174" s="100"/>
      <c r="H174" s="57"/>
      <c r="I174" s="58">
        <f t="shared" ref="I174:I237" si="44">IF(H174="",0,H174*$M$41)</f>
        <v>0</v>
      </c>
      <c r="J174" s="57"/>
      <c r="K174" s="57"/>
      <c r="L174" s="57"/>
      <c r="M174" s="57"/>
      <c r="N174" s="58" t="str">
        <f t="shared" si="41"/>
        <v/>
      </c>
      <c r="O174" s="102"/>
    </row>
    <row r="175" spans="1:15">
      <c r="A175" s="97" t="str">
        <f t="shared" si="42"/>
        <v/>
      </c>
      <c r="B175" s="98"/>
      <c r="C175" s="98"/>
      <c r="D175" s="129" t="str">
        <f t="shared" si="43"/>
        <v/>
      </c>
      <c r="E175" s="130"/>
      <c r="F175" s="100"/>
      <c r="G175" s="100"/>
      <c r="H175" s="57"/>
      <c r="I175" s="58">
        <f t="shared" si="44"/>
        <v>0</v>
      </c>
      <c r="J175" s="57"/>
      <c r="K175" s="57"/>
      <c r="L175" s="57"/>
      <c r="M175" s="57"/>
      <c r="N175" s="58" t="str">
        <f t="shared" si="41"/>
        <v/>
      </c>
      <c r="O175" s="102"/>
    </row>
    <row r="176" spans="1:15">
      <c r="A176" s="97" t="str">
        <f t="shared" si="42"/>
        <v/>
      </c>
      <c r="B176" s="98"/>
      <c r="C176" s="98"/>
      <c r="D176" s="129" t="str">
        <f t="shared" si="43"/>
        <v/>
      </c>
      <c r="E176" s="130"/>
      <c r="F176" s="100"/>
      <c r="G176" s="100"/>
      <c r="H176" s="57"/>
      <c r="I176" s="58">
        <f t="shared" si="44"/>
        <v>0</v>
      </c>
      <c r="J176" s="57"/>
      <c r="K176" s="57"/>
      <c r="L176" s="57"/>
      <c r="M176" s="57"/>
      <c r="N176" s="58" t="str">
        <f t="shared" si="41"/>
        <v/>
      </c>
      <c r="O176" s="102"/>
    </row>
    <row r="177" spans="1:15">
      <c r="A177" s="97" t="str">
        <f t="shared" si="42"/>
        <v/>
      </c>
      <c r="B177" s="98"/>
      <c r="C177" s="98"/>
      <c r="D177" s="129" t="str">
        <f t="shared" si="43"/>
        <v/>
      </c>
      <c r="E177" s="130"/>
      <c r="F177" s="100"/>
      <c r="G177" s="100"/>
      <c r="H177" s="57"/>
      <c r="I177" s="58">
        <f t="shared" si="44"/>
        <v>0</v>
      </c>
      <c r="J177" s="57"/>
      <c r="K177" s="57"/>
      <c r="L177" s="57"/>
      <c r="M177" s="57"/>
      <c r="N177" s="58" t="str">
        <f t="shared" si="41"/>
        <v/>
      </c>
      <c r="O177" s="102"/>
    </row>
    <row r="178" spans="1:15">
      <c r="A178" s="97" t="str">
        <f t="shared" si="42"/>
        <v/>
      </c>
      <c r="B178" s="98"/>
      <c r="C178" s="98"/>
      <c r="D178" s="129" t="str">
        <f t="shared" si="43"/>
        <v/>
      </c>
      <c r="E178" s="130"/>
      <c r="F178" s="100"/>
      <c r="G178" s="100"/>
      <c r="H178" s="57"/>
      <c r="I178" s="58">
        <f t="shared" si="44"/>
        <v>0</v>
      </c>
      <c r="J178" s="57"/>
      <c r="K178" s="57"/>
      <c r="L178" s="57"/>
      <c r="M178" s="57"/>
      <c r="N178" s="58" t="str">
        <f t="shared" si="41"/>
        <v/>
      </c>
      <c r="O178" s="102"/>
    </row>
    <row r="179" spans="1:15">
      <c r="A179" s="97" t="str">
        <f t="shared" si="42"/>
        <v/>
      </c>
      <c r="B179" s="98"/>
      <c r="C179" s="98"/>
      <c r="D179" s="129" t="str">
        <f t="shared" si="43"/>
        <v/>
      </c>
      <c r="E179" s="130"/>
      <c r="F179" s="100"/>
      <c r="G179" s="100"/>
      <c r="H179" s="57"/>
      <c r="I179" s="58">
        <f t="shared" si="44"/>
        <v>0</v>
      </c>
      <c r="J179" s="57"/>
      <c r="K179" s="57"/>
      <c r="L179" s="57"/>
      <c r="M179" s="57"/>
      <c r="N179" s="58" t="str">
        <f t="shared" si="41"/>
        <v/>
      </c>
      <c r="O179" s="102"/>
    </row>
    <row r="180" spans="1:15">
      <c r="A180" s="97" t="str">
        <f t="shared" si="42"/>
        <v/>
      </c>
      <c r="B180" s="98"/>
      <c r="C180" s="98"/>
      <c r="D180" s="129" t="str">
        <f t="shared" si="43"/>
        <v/>
      </c>
      <c r="E180" s="130"/>
      <c r="F180" s="100"/>
      <c r="G180" s="100"/>
      <c r="H180" s="57"/>
      <c r="I180" s="58">
        <f t="shared" si="44"/>
        <v>0</v>
      </c>
      <c r="J180" s="57"/>
      <c r="K180" s="57"/>
      <c r="L180" s="57"/>
      <c r="M180" s="57"/>
      <c r="N180" s="58" t="str">
        <f t="shared" si="41"/>
        <v/>
      </c>
      <c r="O180" s="102"/>
    </row>
    <row r="181" spans="1:15">
      <c r="A181" s="97" t="str">
        <f t="shared" si="42"/>
        <v/>
      </c>
      <c r="B181" s="98"/>
      <c r="C181" s="98"/>
      <c r="D181" s="129" t="str">
        <f t="shared" si="43"/>
        <v/>
      </c>
      <c r="E181" s="130"/>
      <c r="F181" s="100"/>
      <c r="G181" s="100"/>
      <c r="H181" s="57"/>
      <c r="I181" s="58">
        <f t="shared" si="44"/>
        <v>0</v>
      </c>
      <c r="J181" s="57"/>
      <c r="K181" s="57"/>
      <c r="L181" s="57"/>
      <c r="M181" s="57"/>
      <c r="N181" s="58" t="str">
        <f t="shared" si="41"/>
        <v/>
      </c>
      <c r="O181" s="102"/>
    </row>
    <row r="182" spans="1:15">
      <c r="A182" s="97" t="str">
        <f t="shared" si="42"/>
        <v/>
      </c>
      <c r="B182" s="98"/>
      <c r="C182" s="98"/>
      <c r="D182" s="129" t="str">
        <f t="shared" si="43"/>
        <v/>
      </c>
      <c r="E182" s="130"/>
      <c r="F182" s="100"/>
      <c r="G182" s="100"/>
      <c r="H182" s="57"/>
      <c r="I182" s="58">
        <f t="shared" si="44"/>
        <v>0</v>
      </c>
      <c r="J182" s="57"/>
      <c r="K182" s="57"/>
      <c r="L182" s="57"/>
      <c r="M182" s="57"/>
      <c r="N182" s="58" t="str">
        <f t="shared" si="41"/>
        <v/>
      </c>
      <c r="O182" s="102"/>
    </row>
    <row r="183" spans="1:15">
      <c r="A183" s="97" t="str">
        <f t="shared" si="42"/>
        <v/>
      </c>
      <c r="B183" s="98"/>
      <c r="C183" s="98"/>
      <c r="D183" s="129" t="str">
        <f t="shared" si="43"/>
        <v/>
      </c>
      <c r="E183" s="130"/>
      <c r="F183" s="100"/>
      <c r="G183" s="100"/>
      <c r="H183" s="57"/>
      <c r="I183" s="58">
        <f t="shared" si="44"/>
        <v>0</v>
      </c>
      <c r="J183" s="57"/>
      <c r="K183" s="57"/>
      <c r="L183" s="57"/>
      <c r="M183" s="57"/>
      <c r="N183" s="58" t="str">
        <f t="shared" si="41"/>
        <v/>
      </c>
      <c r="O183" s="102"/>
    </row>
    <row r="184" spans="1:15">
      <c r="A184" s="97" t="str">
        <f t="shared" si="42"/>
        <v/>
      </c>
      <c r="B184" s="98"/>
      <c r="C184" s="98"/>
      <c r="D184" s="129" t="str">
        <f t="shared" si="43"/>
        <v/>
      </c>
      <c r="E184" s="130"/>
      <c r="F184" s="100"/>
      <c r="G184" s="100"/>
      <c r="H184" s="57"/>
      <c r="I184" s="58">
        <f t="shared" si="44"/>
        <v>0</v>
      </c>
      <c r="J184" s="57"/>
      <c r="K184" s="57"/>
      <c r="L184" s="57"/>
      <c r="M184" s="57"/>
      <c r="N184" s="58" t="str">
        <f t="shared" si="41"/>
        <v/>
      </c>
      <c r="O184" s="102"/>
    </row>
    <row r="185" spans="1:15">
      <c r="A185" s="97" t="str">
        <f t="shared" si="42"/>
        <v/>
      </c>
      <c r="B185" s="98"/>
      <c r="C185" s="98"/>
      <c r="D185" s="129" t="str">
        <f t="shared" si="43"/>
        <v/>
      </c>
      <c r="E185" s="130"/>
      <c r="F185" s="100"/>
      <c r="G185" s="100"/>
      <c r="H185" s="57"/>
      <c r="I185" s="58">
        <f t="shared" si="44"/>
        <v>0</v>
      </c>
      <c r="J185" s="57"/>
      <c r="K185" s="57"/>
      <c r="L185" s="57"/>
      <c r="M185" s="57"/>
      <c r="N185" s="58" t="str">
        <f t="shared" si="41"/>
        <v/>
      </c>
      <c r="O185" s="102"/>
    </row>
    <row r="186" spans="1:15">
      <c r="A186" s="97" t="str">
        <f t="shared" si="42"/>
        <v/>
      </c>
      <c r="B186" s="98"/>
      <c r="C186" s="98"/>
      <c r="D186" s="129" t="str">
        <f t="shared" si="43"/>
        <v/>
      </c>
      <c r="E186" s="130"/>
      <c r="F186" s="100"/>
      <c r="G186" s="100"/>
      <c r="H186" s="57"/>
      <c r="I186" s="58">
        <f t="shared" si="44"/>
        <v>0</v>
      </c>
      <c r="J186" s="57"/>
      <c r="K186" s="57"/>
      <c r="L186" s="57"/>
      <c r="M186" s="57"/>
      <c r="N186" s="58" t="str">
        <f t="shared" si="41"/>
        <v/>
      </c>
      <c r="O186" s="102"/>
    </row>
    <row r="187" spans="1:15">
      <c r="A187" s="97" t="str">
        <f t="shared" si="42"/>
        <v/>
      </c>
      <c r="B187" s="98"/>
      <c r="C187" s="98"/>
      <c r="D187" s="129" t="str">
        <f t="shared" si="43"/>
        <v/>
      </c>
      <c r="E187" s="130"/>
      <c r="F187" s="100"/>
      <c r="G187" s="100"/>
      <c r="H187" s="57"/>
      <c r="I187" s="58">
        <f t="shared" si="44"/>
        <v>0</v>
      </c>
      <c r="J187" s="57"/>
      <c r="K187" s="57"/>
      <c r="L187" s="57"/>
      <c r="M187" s="57"/>
      <c r="N187" s="58" t="str">
        <f t="shared" si="41"/>
        <v/>
      </c>
      <c r="O187" s="102"/>
    </row>
    <row r="188" spans="1:15">
      <c r="A188" s="97" t="str">
        <f t="shared" si="42"/>
        <v/>
      </c>
      <c r="B188" s="98"/>
      <c r="C188" s="98"/>
      <c r="D188" s="129" t="str">
        <f t="shared" si="43"/>
        <v/>
      </c>
      <c r="E188" s="130"/>
      <c r="F188" s="100"/>
      <c r="G188" s="100"/>
      <c r="H188" s="57"/>
      <c r="I188" s="58">
        <f t="shared" si="44"/>
        <v>0</v>
      </c>
      <c r="J188" s="57"/>
      <c r="K188" s="57"/>
      <c r="L188" s="57"/>
      <c r="M188" s="57"/>
      <c r="N188" s="58" t="str">
        <f t="shared" si="41"/>
        <v/>
      </c>
      <c r="O188" s="102"/>
    </row>
    <row r="189" spans="1:15">
      <c r="A189" s="97" t="str">
        <f t="shared" si="42"/>
        <v/>
      </c>
      <c r="B189" s="98"/>
      <c r="C189" s="98"/>
      <c r="D189" s="129" t="str">
        <f t="shared" si="43"/>
        <v/>
      </c>
      <c r="E189" s="130"/>
      <c r="F189" s="100"/>
      <c r="G189" s="100"/>
      <c r="H189" s="57"/>
      <c r="I189" s="58">
        <f t="shared" si="44"/>
        <v>0</v>
      </c>
      <c r="J189" s="57"/>
      <c r="K189" s="57"/>
      <c r="L189" s="57"/>
      <c r="M189" s="57"/>
      <c r="N189" s="58" t="str">
        <f t="shared" si="41"/>
        <v/>
      </c>
      <c r="O189" s="102"/>
    </row>
    <row r="190" spans="1:15">
      <c r="A190" s="97" t="str">
        <f t="shared" si="42"/>
        <v/>
      </c>
      <c r="B190" s="98"/>
      <c r="C190" s="98"/>
      <c r="D190" s="129" t="str">
        <f t="shared" si="43"/>
        <v/>
      </c>
      <c r="E190" s="130"/>
      <c r="F190" s="100"/>
      <c r="G190" s="100"/>
      <c r="H190" s="57"/>
      <c r="I190" s="58">
        <f t="shared" si="44"/>
        <v>0</v>
      </c>
      <c r="J190" s="57"/>
      <c r="K190" s="57"/>
      <c r="L190" s="57"/>
      <c r="M190" s="57"/>
      <c r="N190" s="58" t="str">
        <f t="shared" si="41"/>
        <v/>
      </c>
      <c r="O190" s="102"/>
    </row>
    <row r="191" spans="1:15">
      <c r="A191" s="97" t="str">
        <f t="shared" si="42"/>
        <v/>
      </c>
      <c r="B191" s="98"/>
      <c r="C191" s="98"/>
      <c r="D191" s="129" t="str">
        <f t="shared" si="43"/>
        <v/>
      </c>
      <c r="E191" s="130"/>
      <c r="F191" s="100"/>
      <c r="G191" s="100"/>
      <c r="H191" s="57"/>
      <c r="I191" s="58">
        <f t="shared" si="44"/>
        <v>0</v>
      </c>
      <c r="J191" s="57"/>
      <c r="K191" s="57"/>
      <c r="L191" s="57"/>
      <c r="M191" s="57"/>
      <c r="N191" s="58" t="str">
        <f t="shared" si="41"/>
        <v/>
      </c>
      <c r="O191" s="102"/>
    </row>
    <row r="192" spans="1:15">
      <c r="A192" s="97" t="str">
        <f t="shared" si="42"/>
        <v/>
      </c>
      <c r="B192" s="98"/>
      <c r="C192" s="98"/>
      <c r="D192" s="129" t="str">
        <f t="shared" si="43"/>
        <v/>
      </c>
      <c r="E192" s="130"/>
      <c r="F192" s="100"/>
      <c r="G192" s="100"/>
      <c r="H192" s="57"/>
      <c r="I192" s="58">
        <f t="shared" si="44"/>
        <v>0</v>
      </c>
      <c r="J192" s="57"/>
      <c r="K192" s="57"/>
      <c r="L192" s="57"/>
      <c r="M192" s="57"/>
      <c r="N192" s="58" t="str">
        <f t="shared" si="41"/>
        <v/>
      </c>
      <c r="O192" s="102"/>
    </row>
    <row r="193" spans="1:15">
      <c r="A193" s="97" t="str">
        <f t="shared" si="42"/>
        <v/>
      </c>
      <c r="B193" s="98"/>
      <c r="C193" s="98"/>
      <c r="D193" s="129" t="str">
        <f t="shared" si="43"/>
        <v/>
      </c>
      <c r="E193" s="130"/>
      <c r="F193" s="100"/>
      <c r="G193" s="100"/>
      <c r="H193" s="57"/>
      <c r="I193" s="58">
        <f t="shared" si="44"/>
        <v>0</v>
      </c>
      <c r="J193" s="57"/>
      <c r="K193" s="57"/>
      <c r="L193" s="57"/>
      <c r="M193" s="57"/>
      <c r="N193" s="58" t="str">
        <f t="shared" si="41"/>
        <v/>
      </c>
      <c r="O193" s="102"/>
    </row>
    <row r="194" spans="1:15">
      <c r="A194" s="97" t="str">
        <f t="shared" si="42"/>
        <v/>
      </c>
      <c r="B194" s="98"/>
      <c r="C194" s="98"/>
      <c r="D194" s="129" t="str">
        <f t="shared" si="43"/>
        <v/>
      </c>
      <c r="E194" s="130"/>
      <c r="F194" s="100"/>
      <c r="G194" s="100"/>
      <c r="H194" s="57"/>
      <c r="I194" s="58">
        <f t="shared" si="44"/>
        <v>0</v>
      </c>
      <c r="J194" s="57"/>
      <c r="K194" s="57"/>
      <c r="L194" s="57"/>
      <c r="M194" s="57"/>
      <c r="N194" s="58" t="str">
        <f t="shared" si="41"/>
        <v/>
      </c>
      <c r="O194" s="102"/>
    </row>
    <row r="195" spans="1:15">
      <c r="A195" s="97" t="str">
        <f t="shared" si="42"/>
        <v/>
      </c>
      <c r="B195" s="98"/>
      <c r="C195" s="98"/>
      <c r="D195" s="129" t="str">
        <f t="shared" si="43"/>
        <v/>
      </c>
      <c r="E195" s="130"/>
      <c r="F195" s="100"/>
      <c r="G195" s="100"/>
      <c r="H195" s="57"/>
      <c r="I195" s="58">
        <f t="shared" si="44"/>
        <v>0</v>
      </c>
      <c r="J195" s="57"/>
      <c r="K195" s="57"/>
      <c r="L195" s="57"/>
      <c r="M195" s="57"/>
      <c r="N195" s="58" t="str">
        <f t="shared" si="41"/>
        <v/>
      </c>
      <c r="O195" s="102"/>
    </row>
    <row r="196" spans="1:15">
      <c r="A196" s="97" t="str">
        <f t="shared" si="42"/>
        <v/>
      </c>
      <c r="B196" s="98"/>
      <c r="C196" s="98"/>
      <c r="D196" s="129" t="str">
        <f t="shared" si="43"/>
        <v/>
      </c>
      <c r="E196" s="130"/>
      <c r="F196" s="100"/>
      <c r="G196" s="100"/>
      <c r="H196" s="57"/>
      <c r="I196" s="58">
        <f t="shared" si="44"/>
        <v>0</v>
      </c>
      <c r="J196" s="57"/>
      <c r="K196" s="57"/>
      <c r="L196" s="57"/>
      <c r="M196" s="57"/>
      <c r="N196" s="58" t="str">
        <f t="shared" si="41"/>
        <v/>
      </c>
      <c r="O196" s="102"/>
    </row>
    <row r="197" spans="1:15">
      <c r="A197" s="97" t="str">
        <f t="shared" si="42"/>
        <v/>
      </c>
      <c r="B197" s="98"/>
      <c r="C197" s="98"/>
      <c r="D197" s="129" t="str">
        <f t="shared" si="43"/>
        <v/>
      </c>
      <c r="E197" s="130"/>
      <c r="F197" s="100"/>
      <c r="G197" s="100"/>
      <c r="H197" s="57"/>
      <c r="I197" s="58">
        <f t="shared" si="44"/>
        <v>0</v>
      </c>
      <c r="J197" s="57"/>
      <c r="K197" s="57"/>
      <c r="L197" s="57"/>
      <c r="M197" s="57"/>
      <c r="N197" s="58" t="str">
        <f t="shared" si="41"/>
        <v/>
      </c>
      <c r="O197" s="102"/>
    </row>
    <row r="198" spans="1:15">
      <c r="A198" s="97" t="str">
        <f t="shared" si="42"/>
        <v/>
      </c>
      <c r="B198" s="98"/>
      <c r="C198" s="98"/>
      <c r="D198" s="129" t="str">
        <f t="shared" si="43"/>
        <v/>
      </c>
      <c r="E198" s="130"/>
      <c r="F198" s="100"/>
      <c r="G198" s="100"/>
      <c r="H198" s="57"/>
      <c r="I198" s="58">
        <f t="shared" si="44"/>
        <v>0</v>
      </c>
      <c r="J198" s="57"/>
      <c r="K198" s="57"/>
      <c r="L198" s="57"/>
      <c r="M198" s="57"/>
      <c r="N198" s="58" t="str">
        <f t="shared" si="41"/>
        <v/>
      </c>
      <c r="O198" s="102"/>
    </row>
    <row r="199" spans="1:15">
      <c r="A199" s="97" t="str">
        <f t="shared" si="42"/>
        <v/>
      </c>
      <c r="B199" s="98"/>
      <c r="C199" s="98"/>
      <c r="D199" s="129" t="str">
        <f t="shared" si="43"/>
        <v/>
      </c>
      <c r="E199" s="130"/>
      <c r="F199" s="100"/>
      <c r="G199" s="100"/>
      <c r="H199" s="57"/>
      <c r="I199" s="58">
        <f t="shared" si="44"/>
        <v>0</v>
      </c>
      <c r="J199" s="57"/>
      <c r="K199" s="57"/>
      <c r="L199" s="57"/>
      <c r="M199" s="57"/>
      <c r="N199" s="58" t="str">
        <f t="shared" si="41"/>
        <v/>
      </c>
      <c r="O199" s="102"/>
    </row>
    <row r="200" spans="1:15">
      <c r="A200" s="97" t="str">
        <f t="shared" si="42"/>
        <v/>
      </c>
      <c r="B200" s="98"/>
      <c r="C200" s="98"/>
      <c r="D200" s="129" t="str">
        <f t="shared" si="43"/>
        <v/>
      </c>
      <c r="E200" s="130"/>
      <c r="F200" s="100"/>
      <c r="G200" s="100"/>
      <c r="H200" s="57"/>
      <c r="I200" s="58">
        <f t="shared" si="44"/>
        <v>0</v>
      </c>
      <c r="J200" s="57"/>
      <c r="K200" s="57"/>
      <c r="L200" s="57"/>
      <c r="M200" s="57"/>
      <c r="N200" s="58" t="str">
        <f t="shared" si="41"/>
        <v/>
      </c>
      <c r="O200" s="102"/>
    </row>
    <row r="201" spans="1:15">
      <c r="A201" s="97" t="str">
        <f t="shared" si="42"/>
        <v/>
      </c>
      <c r="B201" s="98"/>
      <c r="C201" s="98"/>
      <c r="D201" s="129" t="str">
        <f t="shared" si="43"/>
        <v/>
      </c>
      <c r="E201" s="130"/>
      <c r="F201" s="100"/>
      <c r="G201" s="100"/>
      <c r="H201" s="57"/>
      <c r="I201" s="58">
        <f t="shared" si="44"/>
        <v>0</v>
      </c>
      <c r="J201" s="57"/>
      <c r="K201" s="57"/>
      <c r="L201" s="57"/>
      <c r="M201" s="57"/>
      <c r="N201" s="58" t="str">
        <f t="shared" si="41"/>
        <v/>
      </c>
      <c r="O201" s="102"/>
    </row>
    <row r="202" spans="1:15">
      <c r="A202" s="97" t="str">
        <f t="shared" si="42"/>
        <v/>
      </c>
      <c r="B202" s="98"/>
      <c r="C202" s="98"/>
      <c r="D202" s="129" t="str">
        <f t="shared" si="43"/>
        <v/>
      </c>
      <c r="E202" s="130"/>
      <c r="F202" s="100"/>
      <c r="G202" s="100"/>
      <c r="H202" s="57"/>
      <c r="I202" s="58">
        <f t="shared" si="44"/>
        <v>0</v>
      </c>
      <c r="J202" s="57"/>
      <c r="K202" s="57"/>
      <c r="L202" s="57"/>
      <c r="M202" s="57"/>
      <c r="N202" s="58" t="str">
        <f t="shared" si="41"/>
        <v/>
      </c>
      <c r="O202" s="102"/>
    </row>
    <row r="203" spans="1:15">
      <c r="A203" s="97" t="str">
        <f t="shared" si="42"/>
        <v/>
      </c>
      <c r="B203" s="98"/>
      <c r="C203" s="98"/>
      <c r="D203" s="129" t="str">
        <f t="shared" si="43"/>
        <v/>
      </c>
      <c r="E203" s="130"/>
      <c r="F203" s="100"/>
      <c r="G203" s="100"/>
      <c r="H203" s="57"/>
      <c r="I203" s="58">
        <f t="shared" si="44"/>
        <v>0</v>
      </c>
      <c r="J203" s="57"/>
      <c r="K203" s="57"/>
      <c r="L203" s="57"/>
      <c r="M203" s="57"/>
      <c r="N203" s="58" t="str">
        <f t="shared" si="41"/>
        <v/>
      </c>
      <c r="O203" s="102"/>
    </row>
    <row r="204" spans="1:15">
      <c r="A204" s="97" t="str">
        <f t="shared" si="42"/>
        <v/>
      </c>
      <c r="B204" s="98"/>
      <c r="C204" s="98"/>
      <c r="D204" s="129" t="str">
        <f t="shared" si="43"/>
        <v/>
      </c>
      <c r="E204" s="130"/>
      <c r="F204" s="100"/>
      <c r="G204" s="100"/>
      <c r="H204" s="57"/>
      <c r="I204" s="58">
        <f t="shared" si="44"/>
        <v>0</v>
      </c>
      <c r="J204" s="57"/>
      <c r="K204" s="57"/>
      <c r="L204" s="57"/>
      <c r="M204" s="57"/>
      <c r="N204" s="58" t="str">
        <f t="shared" si="41"/>
        <v/>
      </c>
      <c r="O204" s="102"/>
    </row>
    <row r="205" spans="1:15">
      <c r="A205" s="97" t="str">
        <f t="shared" si="42"/>
        <v/>
      </c>
      <c r="B205" s="98"/>
      <c r="C205" s="98"/>
      <c r="D205" s="129" t="str">
        <f t="shared" si="43"/>
        <v/>
      </c>
      <c r="E205" s="130"/>
      <c r="F205" s="100"/>
      <c r="G205" s="100"/>
      <c r="H205" s="57"/>
      <c r="I205" s="58">
        <f t="shared" si="44"/>
        <v>0</v>
      </c>
      <c r="J205" s="57"/>
      <c r="K205" s="57"/>
      <c r="L205" s="57"/>
      <c r="M205" s="57"/>
      <c r="N205" s="58" t="str">
        <f t="shared" si="41"/>
        <v/>
      </c>
      <c r="O205" s="102"/>
    </row>
    <row r="206" spans="1:15">
      <c r="A206" s="97" t="str">
        <f t="shared" si="42"/>
        <v/>
      </c>
      <c r="B206" s="98"/>
      <c r="C206" s="98"/>
      <c r="D206" s="129" t="str">
        <f t="shared" si="43"/>
        <v/>
      </c>
      <c r="E206" s="130"/>
      <c r="F206" s="100"/>
      <c r="G206" s="100"/>
      <c r="H206" s="57"/>
      <c r="I206" s="58">
        <f t="shared" si="44"/>
        <v>0</v>
      </c>
      <c r="J206" s="57"/>
      <c r="K206" s="57"/>
      <c r="L206" s="57"/>
      <c r="M206" s="57"/>
      <c r="N206" s="58" t="str">
        <f t="shared" si="41"/>
        <v/>
      </c>
      <c r="O206" s="102"/>
    </row>
    <row r="207" spans="1:15">
      <c r="A207" s="97" t="str">
        <f t="shared" si="42"/>
        <v/>
      </c>
      <c r="B207" s="98"/>
      <c r="C207" s="98"/>
      <c r="D207" s="129" t="str">
        <f t="shared" si="43"/>
        <v/>
      </c>
      <c r="E207" s="130"/>
      <c r="F207" s="100"/>
      <c r="G207" s="100"/>
      <c r="H207" s="57"/>
      <c r="I207" s="58">
        <f t="shared" si="44"/>
        <v>0</v>
      </c>
      <c r="J207" s="57"/>
      <c r="K207" s="57"/>
      <c r="L207" s="57"/>
      <c r="M207" s="57"/>
      <c r="N207" s="58" t="str">
        <f t="shared" si="41"/>
        <v/>
      </c>
      <c r="O207" s="102"/>
    </row>
    <row r="208" spans="1:15">
      <c r="A208" s="97" t="str">
        <f t="shared" si="42"/>
        <v/>
      </c>
      <c r="B208" s="98"/>
      <c r="C208" s="98"/>
      <c r="D208" s="129" t="str">
        <f t="shared" si="43"/>
        <v/>
      </c>
      <c r="E208" s="130"/>
      <c r="F208" s="100"/>
      <c r="G208" s="100"/>
      <c r="H208" s="57"/>
      <c r="I208" s="58">
        <f t="shared" si="44"/>
        <v>0</v>
      </c>
      <c r="J208" s="57"/>
      <c r="K208" s="57"/>
      <c r="L208" s="57"/>
      <c r="M208" s="57"/>
      <c r="N208" s="58" t="str">
        <f t="shared" si="41"/>
        <v/>
      </c>
      <c r="O208" s="102"/>
    </row>
    <row r="209" spans="1:15">
      <c r="A209" s="97" t="str">
        <f t="shared" si="42"/>
        <v/>
      </c>
      <c r="B209" s="98"/>
      <c r="C209" s="98"/>
      <c r="D209" s="129" t="str">
        <f t="shared" si="43"/>
        <v/>
      </c>
      <c r="E209" s="130"/>
      <c r="F209" s="100"/>
      <c r="G209" s="100"/>
      <c r="H209" s="57"/>
      <c r="I209" s="58">
        <f t="shared" si="44"/>
        <v>0</v>
      </c>
      <c r="J209" s="57"/>
      <c r="K209" s="57"/>
      <c r="L209" s="57"/>
      <c r="M209" s="57"/>
      <c r="N209" s="58" t="str">
        <f t="shared" si="41"/>
        <v/>
      </c>
      <c r="O209" s="102"/>
    </row>
    <row r="210" spans="1:15">
      <c r="A210" s="97" t="str">
        <f t="shared" si="42"/>
        <v/>
      </c>
      <c r="B210" s="98"/>
      <c r="C210" s="98"/>
      <c r="D210" s="129" t="str">
        <f t="shared" si="43"/>
        <v/>
      </c>
      <c r="E210" s="130"/>
      <c r="F210" s="100"/>
      <c r="G210" s="100"/>
      <c r="H210" s="57"/>
      <c r="I210" s="58">
        <f t="shared" si="44"/>
        <v>0</v>
      </c>
      <c r="J210" s="57"/>
      <c r="K210" s="57"/>
      <c r="L210" s="57"/>
      <c r="M210" s="57"/>
      <c r="N210" s="58" t="str">
        <f t="shared" si="41"/>
        <v/>
      </c>
      <c r="O210" s="102"/>
    </row>
    <row r="211" spans="1:15">
      <c r="A211" s="97" t="str">
        <f t="shared" si="42"/>
        <v/>
      </c>
      <c r="B211" s="98"/>
      <c r="C211" s="98"/>
      <c r="D211" s="129" t="str">
        <f t="shared" si="43"/>
        <v/>
      </c>
      <c r="E211" s="130"/>
      <c r="F211" s="100"/>
      <c r="G211" s="100"/>
      <c r="H211" s="57"/>
      <c r="I211" s="58">
        <f t="shared" si="44"/>
        <v>0</v>
      </c>
      <c r="J211" s="57"/>
      <c r="K211" s="57"/>
      <c r="L211" s="57"/>
      <c r="M211" s="57"/>
      <c r="N211" s="58" t="str">
        <f t="shared" si="41"/>
        <v/>
      </c>
      <c r="O211" s="102"/>
    </row>
    <row r="212" spans="1:15">
      <c r="A212" s="97" t="str">
        <f t="shared" si="42"/>
        <v/>
      </c>
      <c r="B212" s="98"/>
      <c r="C212" s="98"/>
      <c r="D212" s="129" t="str">
        <f t="shared" si="43"/>
        <v/>
      </c>
      <c r="E212" s="130"/>
      <c r="F212" s="100"/>
      <c r="G212" s="100"/>
      <c r="H212" s="57"/>
      <c r="I212" s="58">
        <f t="shared" si="44"/>
        <v>0</v>
      </c>
      <c r="J212" s="57"/>
      <c r="K212" s="57"/>
      <c r="L212" s="57"/>
      <c r="M212" s="57"/>
      <c r="N212" s="58" t="str">
        <f t="shared" si="41"/>
        <v/>
      </c>
      <c r="O212" s="102"/>
    </row>
    <row r="213" spans="1:15">
      <c r="A213" s="97" t="str">
        <f t="shared" si="42"/>
        <v/>
      </c>
      <c r="B213" s="98"/>
      <c r="C213" s="98"/>
      <c r="D213" s="129" t="str">
        <f t="shared" si="43"/>
        <v/>
      </c>
      <c r="E213" s="130"/>
      <c r="F213" s="100"/>
      <c r="G213" s="100"/>
      <c r="H213" s="57"/>
      <c r="I213" s="58">
        <f t="shared" si="44"/>
        <v>0</v>
      </c>
      <c r="J213" s="57"/>
      <c r="K213" s="57"/>
      <c r="L213" s="57"/>
      <c r="M213" s="57"/>
      <c r="N213" s="58" t="str">
        <f t="shared" si="41"/>
        <v/>
      </c>
      <c r="O213" s="102"/>
    </row>
    <row r="214" spans="1:15">
      <c r="A214" s="97" t="str">
        <f t="shared" si="42"/>
        <v/>
      </c>
      <c r="B214" s="98"/>
      <c r="C214" s="98"/>
      <c r="D214" s="129" t="str">
        <f t="shared" si="43"/>
        <v/>
      </c>
      <c r="E214" s="130"/>
      <c r="F214" s="100"/>
      <c r="G214" s="100"/>
      <c r="H214" s="57"/>
      <c r="I214" s="58">
        <f t="shared" si="44"/>
        <v>0</v>
      </c>
      <c r="J214" s="57"/>
      <c r="K214" s="57"/>
      <c r="L214" s="57"/>
      <c r="M214" s="57"/>
      <c r="N214" s="58" t="str">
        <f t="shared" si="41"/>
        <v/>
      </c>
      <c r="O214" s="102"/>
    </row>
    <row r="215" spans="1:15">
      <c r="A215" s="97" t="str">
        <f t="shared" si="42"/>
        <v/>
      </c>
      <c r="B215" s="98"/>
      <c r="C215" s="98"/>
      <c r="D215" s="129" t="str">
        <f t="shared" si="43"/>
        <v/>
      </c>
      <c r="E215" s="130"/>
      <c r="F215" s="100"/>
      <c r="G215" s="100"/>
      <c r="H215" s="57"/>
      <c r="I215" s="58">
        <f t="shared" si="44"/>
        <v>0</v>
      </c>
      <c r="J215" s="57"/>
      <c r="K215" s="57"/>
      <c r="L215" s="57"/>
      <c r="M215" s="57"/>
      <c r="N215" s="58" t="str">
        <f t="shared" si="41"/>
        <v/>
      </c>
      <c r="O215" s="102"/>
    </row>
    <row r="216" spans="1:15">
      <c r="A216" s="97" t="str">
        <f t="shared" si="42"/>
        <v/>
      </c>
      <c r="B216" s="98"/>
      <c r="C216" s="98"/>
      <c r="D216" s="129" t="str">
        <f t="shared" si="43"/>
        <v/>
      </c>
      <c r="E216" s="130"/>
      <c r="F216" s="100"/>
      <c r="G216" s="100"/>
      <c r="H216" s="57"/>
      <c r="I216" s="58">
        <f t="shared" si="44"/>
        <v>0</v>
      </c>
      <c r="J216" s="57"/>
      <c r="K216" s="57"/>
      <c r="L216" s="57"/>
      <c r="M216" s="57"/>
      <c r="N216" s="58" t="str">
        <f t="shared" si="41"/>
        <v/>
      </c>
      <c r="O216" s="102"/>
    </row>
    <row r="217" spans="1:15">
      <c r="A217" s="97" t="str">
        <f t="shared" si="42"/>
        <v/>
      </c>
      <c r="B217" s="98"/>
      <c r="C217" s="98"/>
      <c r="D217" s="129" t="str">
        <f t="shared" si="43"/>
        <v/>
      </c>
      <c r="E217" s="130"/>
      <c r="F217" s="100"/>
      <c r="G217" s="100"/>
      <c r="H217" s="57"/>
      <c r="I217" s="58">
        <f t="shared" si="44"/>
        <v>0</v>
      </c>
      <c r="J217" s="57"/>
      <c r="K217" s="57"/>
      <c r="L217" s="57"/>
      <c r="M217" s="57"/>
      <c r="N217" s="58" t="str">
        <f t="shared" si="41"/>
        <v/>
      </c>
      <c r="O217" s="102"/>
    </row>
    <row r="218" spans="1:15">
      <c r="A218" s="97" t="str">
        <f t="shared" si="42"/>
        <v/>
      </c>
      <c r="B218" s="98"/>
      <c r="C218" s="98"/>
      <c r="D218" s="129" t="str">
        <f t="shared" si="43"/>
        <v/>
      </c>
      <c r="E218" s="130"/>
      <c r="F218" s="100"/>
      <c r="G218" s="100"/>
      <c r="H218" s="57"/>
      <c r="I218" s="58">
        <f t="shared" si="44"/>
        <v>0</v>
      </c>
      <c r="J218" s="57"/>
      <c r="K218" s="57"/>
      <c r="L218" s="57"/>
      <c r="M218" s="57"/>
      <c r="N218" s="58" t="str">
        <f t="shared" si="41"/>
        <v/>
      </c>
      <c r="O218" s="102"/>
    </row>
    <row r="219" spans="1:15">
      <c r="A219" s="97" t="str">
        <f t="shared" si="42"/>
        <v/>
      </c>
      <c r="B219" s="98"/>
      <c r="C219" s="98"/>
      <c r="D219" s="129" t="str">
        <f t="shared" si="43"/>
        <v/>
      </c>
      <c r="E219" s="130"/>
      <c r="F219" s="100"/>
      <c r="G219" s="100"/>
      <c r="H219" s="57"/>
      <c r="I219" s="58">
        <f t="shared" si="44"/>
        <v>0</v>
      </c>
      <c r="J219" s="57"/>
      <c r="K219" s="57"/>
      <c r="L219" s="57"/>
      <c r="M219" s="57"/>
      <c r="N219" s="58" t="str">
        <f t="shared" si="41"/>
        <v/>
      </c>
      <c r="O219" s="102"/>
    </row>
    <row r="220" spans="1:15">
      <c r="A220" s="97" t="str">
        <f t="shared" si="42"/>
        <v/>
      </c>
      <c r="B220" s="98"/>
      <c r="C220" s="98"/>
      <c r="D220" s="129" t="str">
        <f t="shared" si="43"/>
        <v/>
      </c>
      <c r="E220" s="130"/>
      <c r="F220" s="100"/>
      <c r="G220" s="100"/>
      <c r="H220" s="57"/>
      <c r="I220" s="58">
        <f t="shared" si="44"/>
        <v>0</v>
      </c>
      <c r="J220" s="57"/>
      <c r="K220" s="57"/>
      <c r="L220" s="57"/>
      <c r="M220" s="57"/>
      <c r="N220" s="58" t="str">
        <f t="shared" si="41"/>
        <v/>
      </c>
      <c r="O220" s="102"/>
    </row>
    <row r="221" spans="1:15">
      <c r="A221" s="97" t="str">
        <f t="shared" si="42"/>
        <v/>
      </c>
      <c r="B221" s="98"/>
      <c r="C221" s="98"/>
      <c r="D221" s="129" t="str">
        <f t="shared" si="43"/>
        <v/>
      </c>
      <c r="E221" s="130"/>
      <c r="F221" s="100"/>
      <c r="G221" s="100"/>
      <c r="H221" s="57"/>
      <c r="I221" s="58">
        <f t="shared" si="44"/>
        <v>0</v>
      </c>
      <c r="J221" s="57"/>
      <c r="K221" s="57"/>
      <c r="L221" s="57"/>
      <c r="M221" s="57"/>
      <c r="N221" s="58" t="str">
        <f t="shared" si="41"/>
        <v/>
      </c>
      <c r="O221" s="102"/>
    </row>
    <row r="222" spans="1:15">
      <c r="A222" s="97" t="str">
        <f t="shared" si="42"/>
        <v/>
      </c>
      <c r="B222" s="98"/>
      <c r="C222" s="98"/>
      <c r="D222" s="129" t="str">
        <f t="shared" si="43"/>
        <v/>
      </c>
      <c r="E222" s="130"/>
      <c r="F222" s="100"/>
      <c r="G222" s="100"/>
      <c r="H222" s="57"/>
      <c r="I222" s="58">
        <f t="shared" si="44"/>
        <v>0</v>
      </c>
      <c r="J222" s="57"/>
      <c r="K222" s="57"/>
      <c r="L222" s="57"/>
      <c r="M222" s="57"/>
      <c r="N222" s="58" t="str">
        <f t="shared" si="41"/>
        <v/>
      </c>
      <c r="O222" s="102"/>
    </row>
    <row r="223" spans="1:15">
      <c r="A223" s="97" t="str">
        <f t="shared" si="42"/>
        <v/>
      </c>
      <c r="B223" s="98"/>
      <c r="C223" s="98"/>
      <c r="D223" s="129" t="str">
        <f t="shared" si="43"/>
        <v/>
      </c>
      <c r="E223" s="130"/>
      <c r="F223" s="100"/>
      <c r="G223" s="100"/>
      <c r="H223" s="57"/>
      <c r="I223" s="58">
        <f t="shared" si="44"/>
        <v>0</v>
      </c>
      <c r="J223" s="57"/>
      <c r="K223" s="57"/>
      <c r="L223" s="57"/>
      <c r="M223" s="57"/>
      <c r="N223" s="58" t="str">
        <f t="shared" si="41"/>
        <v/>
      </c>
      <c r="O223" s="102"/>
    </row>
    <row r="224" spans="1:15">
      <c r="A224" s="97" t="str">
        <f t="shared" si="42"/>
        <v/>
      </c>
      <c r="B224" s="98"/>
      <c r="C224" s="98"/>
      <c r="D224" s="129" t="str">
        <f t="shared" si="43"/>
        <v/>
      </c>
      <c r="E224" s="130"/>
      <c r="F224" s="100"/>
      <c r="G224" s="100"/>
      <c r="H224" s="57"/>
      <c r="I224" s="58">
        <f t="shared" si="44"/>
        <v>0</v>
      </c>
      <c r="J224" s="57"/>
      <c r="K224" s="57"/>
      <c r="L224" s="57"/>
      <c r="M224" s="57"/>
      <c r="N224" s="58" t="str">
        <f t="shared" si="41"/>
        <v/>
      </c>
      <c r="O224" s="102"/>
    </row>
    <row r="225" spans="1:15">
      <c r="A225" s="97" t="str">
        <f t="shared" si="42"/>
        <v/>
      </c>
      <c r="B225" s="98"/>
      <c r="C225" s="98"/>
      <c r="D225" s="129" t="str">
        <f t="shared" si="43"/>
        <v/>
      </c>
      <c r="E225" s="130"/>
      <c r="F225" s="100"/>
      <c r="G225" s="100"/>
      <c r="H225" s="57"/>
      <c r="I225" s="58">
        <f t="shared" si="44"/>
        <v>0</v>
      </c>
      <c r="J225" s="57"/>
      <c r="K225" s="57"/>
      <c r="L225" s="57"/>
      <c r="M225" s="57"/>
      <c r="N225" s="58" t="str">
        <f t="shared" si="41"/>
        <v/>
      </c>
      <c r="O225" s="102"/>
    </row>
    <row r="226" spans="1:15">
      <c r="A226" s="97" t="str">
        <f t="shared" si="42"/>
        <v/>
      </c>
      <c r="B226" s="98"/>
      <c r="C226" s="98"/>
      <c r="D226" s="129" t="str">
        <f t="shared" si="43"/>
        <v/>
      </c>
      <c r="E226" s="130"/>
      <c r="F226" s="100"/>
      <c r="G226" s="100"/>
      <c r="H226" s="57"/>
      <c r="I226" s="58">
        <f t="shared" si="44"/>
        <v>0</v>
      </c>
      <c r="J226" s="57"/>
      <c r="K226" s="57"/>
      <c r="L226" s="57"/>
      <c r="M226" s="57"/>
      <c r="N226" s="58" t="str">
        <f t="shared" si="41"/>
        <v/>
      </c>
      <c r="O226" s="102"/>
    </row>
    <row r="227" spans="1:15">
      <c r="A227" s="97" t="str">
        <f t="shared" si="42"/>
        <v/>
      </c>
      <c r="B227" s="98"/>
      <c r="C227" s="98"/>
      <c r="D227" s="129" t="str">
        <f t="shared" si="43"/>
        <v/>
      </c>
      <c r="E227" s="130"/>
      <c r="F227" s="100"/>
      <c r="G227" s="100"/>
      <c r="H227" s="57"/>
      <c r="I227" s="58">
        <f t="shared" si="44"/>
        <v>0</v>
      </c>
      <c r="J227" s="57"/>
      <c r="K227" s="57"/>
      <c r="L227" s="57"/>
      <c r="M227" s="57"/>
      <c r="N227" s="58" t="str">
        <f t="shared" si="41"/>
        <v/>
      </c>
      <c r="O227" s="102"/>
    </row>
    <row r="228" spans="1:15">
      <c r="A228" s="97" t="str">
        <f t="shared" si="42"/>
        <v/>
      </c>
      <c r="B228" s="98"/>
      <c r="C228" s="98"/>
      <c r="D228" s="129" t="str">
        <f t="shared" si="43"/>
        <v/>
      </c>
      <c r="E228" s="130"/>
      <c r="F228" s="100"/>
      <c r="G228" s="100"/>
      <c r="H228" s="57"/>
      <c r="I228" s="58">
        <f t="shared" si="44"/>
        <v>0</v>
      </c>
      <c r="J228" s="57"/>
      <c r="K228" s="57"/>
      <c r="L228" s="57"/>
      <c r="M228" s="57"/>
      <c r="N228" s="58" t="str">
        <f t="shared" si="41"/>
        <v/>
      </c>
      <c r="O228" s="102"/>
    </row>
    <row r="229" spans="1:15">
      <c r="A229" s="97" t="str">
        <f t="shared" si="42"/>
        <v/>
      </c>
      <c r="B229" s="98"/>
      <c r="C229" s="98"/>
      <c r="D229" s="129" t="str">
        <f t="shared" si="43"/>
        <v/>
      </c>
      <c r="E229" s="130"/>
      <c r="F229" s="100"/>
      <c r="G229" s="100"/>
      <c r="H229" s="57"/>
      <c r="I229" s="58">
        <f t="shared" si="44"/>
        <v>0</v>
      </c>
      <c r="J229" s="57"/>
      <c r="K229" s="57"/>
      <c r="L229" s="57"/>
      <c r="M229" s="57"/>
      <c r="N229" s="58" t="str">
        <f t="shared" si="41"/>
        <v/>
      </c>
      <c r="O229" s="102"/>
    </row>
    <row r="230" spans="1:15">
      <c r="A230" s="97" t="str">
        <f t="shared" si="42"/>
        <v/>
      </c>
      <c r="B230" s="98"/>
      <c r="C230" s="98"/>
      <c r="D230" s="129" t="str">
        <f t="shared" si="43"/>
        <v/>
      </c>
      <c r="E230" s="130"/>
      <c r="F230" s="100"/>
      <c r="G230" s="100"/>
      <c r="H230" s="57"/>
      <c r="I230" s="58">
        <f t="shared" si="44"/>
        <v>0</v>
      </c>
      <c r="J230" s="57"/>
      <c r="K230" s="57"/>
      <c r="L230" s="57"/>
      <c r="M230" s="57"/>
      <c r="N230" s="58" t="str">
        <f t="shared" si="41"/>
        <v/>
      </c>
      <c r="O230" s="102"/>
    </row>
    <row r="231" spans="1:15">
      <c r="A231" s="97" t="str">
        <f t="shared" si="42"/>
        <v/>
      </c>
      <c r="B231" s="98"/>
      <c r="C231" s="98"/>
      <c r="D231" s="129" t="str">
        <f t="shared" si="43"/>
        <v/>
      </c>
      <c r="E231" s="130"/>
      <c r="F231" s="100"/>
      <c r="G231" s="100"/>
      <c r="H231" s="57"/>
      <c r="I231" s="58">
        <f t="shared" si="44"/>
        <v>0</v>
      </c>
      <c r="J231" s="57"/>
      <c r="K231" s="57"/>
      <c r="L231" s="57"/>
      <c r="M231" s="57"/>
      <c r="N231" s="58" t="str">
        <f t="shared" si="41"/>
        <v/>
      </c>
      <c r="O231" s="102"/>
    </row>
    <row r="232" spans="1:15">
      <c r="A232" s="97" t="str">
        <f t="shared" si="42"/>
        <v/>
      </c>
      <c r="B232" s="98"/>
      <c r="C232" s="98"/>
      <c r="D232" s="129" t="str">
        <f t="shared" si="43"/>
        <v/>
      </c>
      <c r="E232" s="130"/>
      <c r="F232" s="100"/>
      <c r="G232" s="100"/>
      <c r="H232" s="57"/>
      <c r="I232" s="58">
        <f t="shared" si="44"/>
        <v>0</v>
      </c>
      <c r="J232" s="57"/>
      <c r="K232" s="57"/>
      <c r="L232" s="57"/>
      <c r="M232" s="57"/>
      <c r="N232" s="58" t="str">
        <f t="shared" si="41"/>
        <v/>
      </c>
      <c r="O232" s="102"/>
    </row>
    <row r="233" spans="1:15">
      <c r="A233" s="97" t="str">
        <f t="shared" si="42"/>
        <v/>
      </c>
      <c r="B233" s="98"/>
      <c r="C233" s="98"/>
      <c r="D233" s="129" t="str">
        <f t="shared" si="43"/>
        <v/>
      </c>
      <c r="E233" s="130"/>
      <c r="F233" s="100"/>
      <c r="G233" s="100"/>
      <c r="H233" s="57"/>
      <c r="I233" s="58">
        <f t="shared" si="44"/>
        <v>0</v>
      </c>
      <c r="J233" s="57"/>
      <c r="K233" s="57"/>
      <c r="L233" s="57"/>
      <c r="M233" s="57"/>
      <c r="N233" s="58" t="str">
        <f t="shared" si="41"/>
        <v/>
      </c>
      <c r="O233" s="102"/>
    </row>
    <row r="234" spans="1:15">
      <c r="A234" s="97" t="str">
        <f t="shared" si="42"/>
        <v/>
      </c>
      <c r="B234" s="98"/>
      <c r="C234" s="98"/>
      <c r="D234" s="129" t="str">
        <f t="shared" si="43"/>
        <v/>
      </c>
      <c r="E234" s="130"/>
      <c r="F234" s="100"/>
      <c r="G234" s="100"/>
      <c r="H234" s="57"/>
      <c r="I234" s="58">
        <f t="shared" si="44"/>
        <v>0</v>
      </c>
      <c r="J234" s="57"/>
      <c r="K234" s="57"/>
      <c r="L234" s="57"/>
      <c r="M234" s="57"/>
      <c r="N234" s="58" t="str">
        <f t="shared" ref="N234:N297" si="45">IF(E234="","",N233+I234-J234-K234-L234-M234)</f>
        <v/>
      </c>
      <c r="O234" s="102"/>
    </row>
    <row r="235" spans="1:15">
      <c r="A235" s="97" t="str">
        <f t="shared" si="42"/>
        <v/>
      </c>
      <c r="B235" s="98"/>
      <c r="C235" s="98"/>
      <c r="D235" s="129" t="str">
        <f t="shared" si="43"/>
        <v/>
      </c>
      <c r="E235" s="130"/>
      <c r="F235" s="100"/>
      <c r="G235" s="100"/>
      <c r="H235" s="57"/>
      <c r="I235" s="58">
        <f t="shared" si="44"/>
        <v>0</v>
      </c>
      <c r="J235" s="57"/>
      <c r="K235" s="57"/>
      <c r="L235" s="57"/>
      <c r="M235" s="57"/>
      <c r="N235" s="58" t="str">
        <f t="shared" si="45"/>
        <v/>
      </c>
      <c r="O235" s="102"/>
    </row>
    <row r="236" spans="1:15">
      <c r="A236" s="97" t="str">
        <f t="shared" ref="A236:A299" si="46">IF(E236="","",ROW()-42)</f>
        <v/>
      </c>
      <c r="B236" s="98"/>
      <c r="C236" s="98"/>
      <c r="D236" s="129" t="str">
        <f t="shared" si="43"/>
        <v/>
      </c>
      <c r="E236" s="130"/>
      <c r="F236" s="100"/>
      <c r="G236" s="100"/>
      <c r="H236" s="57"/>
      <c r="I236" s="58">
        <f t="shared" si="44"/>
        <v>0</v>
      </c>
      <c r="J236" s="57"/>
      <c r="K236" s="57"/>
      <c r="L236" s="57"/>
      <c r="M236" s="57"/>
      <c r="N236" s="58" t="str">
        <f t="shared" si="45"/>
        <v/>
      </c>
      <c r="O236" s="102"/>
    </row>
    <row r="237" spans="1:15">
      <c r="A237" s="97" t="str">
        <f t="shared" si="46"/>
        <v/>
      </c>
      <c r="B237" s="98"/>
      <c r="C237" s="98"/>
      <c r="D237" s="129" t="str">
        <f t="shared" si="43"/>
        <v/>
      </c>
      <c r="E237" s="130"/>
      <c r="F237" s="100"/>
      <c r="G237" s="100"/>
      <c r="H237" s="57"/>
      <c r="I237" s="58">
        <f t="shared" si="44"/>
        <v>0</v>
      </c>
      <c r="J237" s="57"/>
      <c r="K237" s="57"/>
      <c r="L237" s="57"/>
      <c r="M237" s="57"/>
      <c r="N237" s="58" t="str">
        <f t="shared" si="45"/>
        <v/>
      </c>
      <c r="O237" s="102"/>
    </row>
    <row r="238" spans="1:15">
      <c r="A238" s="97" t="str">
        <f t="shared" si="46"/>
        <v/>
      </c>
      <c r="B238" s="98"/>
      <c r="C238" s="98"/>
      <c r="D238" s="129" t="str">
        <f t="shared" ref="D238:D301" si="47">IF(E238="","",MONTH(E238)&amp;"月")</f>
        <v/>
      </c>
      <c r="E238" s="130"/>
      <c r="F238" s="100"/>
      <c r="G238" s="100"/>
      <c r="H238" s="57"/>
      <c r="I238" s="58">
        <f t="shared" ref="I238:I301" si="48">IF(H238="",0,H238*$M$41)</f>
        <v>0</v>
      </c>
      <c r="J238" s="57"/>
      <c r="K238" s="57"/>
      <c r="L238" s="57"/>
      <c r="M238" s="57"/>
      <c r="N238" s="58" t="str">
        <f t="shared" si="45"/>
        <v/>
      </c>
      <c r="O238" s="102"/>
    </row>
    <row r="239" spans="1:15">
      <c r="A239" s="97" t="str">
        <f t="shared" si="46"/>
        <v/>
      </c>
      <c r="B239" s="98"/>
      <c r="C239" s="98"/>
      <c r="D239" s="129" t="str">
        <f t="shared" si="47"/>
        <v/>
      </c>
      <c r="E239" s="130"/>
      <c r="F239" s="100"/>
      <c r="G239" s="100"/>
      <c r="H239" s="57"/>
      <c r="I239" s="58">
        <f t="shared" si="48"/>
        <v>0</v>
      </c>
      <c r="J239" s="57"/>
      <c r="K239" s="57"/>
      <c r="L239" s="57"/>
      <c r="M239" s="57"/>
      <c r="N239" s="58" t="str">
        <f t="shared" si="45"/>
        <v/>
      </c>
      <c r="O239" s="102"/>
    </row>
    <row r="240" spans="1:15">
      <c r="A240" s="97" t="str">
        <f t="shared" si="46"/>
        <v/>
      </c>
      <c r="B240" s="98"/>
      <c r="C240" s="98"/>
      <c r="D240" s="129" t="str">
        <f t="shared" si="47"/>
        <v/>
      </c>
      <c r="E240" s="130"/>
      <c r="F240" s="100"/>
      <c r="G240" s="100"/>
      <c r="H240" s="57"/>
      <c r="I240" s="58">
        <f t="shared" si="48"/>
        <v>0</v>
      </c>
      <c r="J240" s="57"/>
      <c r="K240" s="57"/>
      <c r="L240" s="57"/>
      <c r="M240" s="57"/>
      <c r="N240" s="58" t="str">
        <f t="shared" si="45"/>
        <v/>
      </c>
      <c r="O240" s="102"/>
    </row>
    <row r="241" spans="1:15">
      <c r="A241" s="97" t="str">
        <f t="shared" si="46"/>
        <v/>
      </c>
      <c r="B241" s="98"/>
      <c r="C241" s="98"/>
      <c r="D241" s="129" t="str">
        <f t="shared" si="47"/>
        <v/>
      </c>
      <c r="E241" s="130"/>
      <c r="F241" s="100"/>
      <c r="G241" s="100"/>
      <c r="H241" s="57"/>
      <c r="I241" s="58">
        <f t="shared" si="48"/>
        <v>0</v>
      </c>
      <c r="J241" s="57"/>
      <c r="K241" s="57"/>
      <c r="L241" s="57"/>
      <c r="M241" s="57"/>
      <c r="N241" s="58" t="str">
        <f t="shared" si="45"/>
        <v/>
      </c>
      <c r="O241" s="102"/>
    </row>
    <row r="242" spans="1:15">
      <c r="A242" s="97" t="str">
        <f t="shared" si="46"/>
        <v/>
      </c>
      <c r="B242" s="98"/>
      <c r="C242" s="98"/>
      <c r="D242" s="129" t="str">
        <f t="shared" si="47"/>
        <v/>
      </c>
      <c r="E242" s="130"/>
      <c r="F242" s="100"/>
      <c r="G242" s="100"/>
      <c r="H242" s="57"/>
      <c r="I242" s="58">
        <f t="shared" si="48"/>
        <v>0</v>
      </c>
      <c r="J242" s="57"/>
      <c r="K242" s="57"/>
      <c r="L242" s="57"/>
      <c r="M242" s="57"/>
      <c r="N242" s="58" t="str">
        <f t="shared" si="45"/>
        <v/>
      </c>
      <c r="O242" s="102"/>
    </row>
    <row r="243" spans="1:15">
      <c r="A243" s="97" t="str">
        <f t="shared" si="46"/>
        <v/>
      </c>
      <c r="B243" s="98"/>
      <c r="C243" s="98"/>
      <c r="D243" s="129" t="str">
        <f t="shared" si="47"/>
        <v/>
      </c>
      <c r="E243" s="130"/>
      <c r="F243" s="100"/>
      <c r="G243" s="100"/>
      <c r="H243" s="57"/>
      <c r="I243" s="58">
        <f t="shared" si="48"/>
        <v>0</v>
      </c>
      <c r="J243" s="57"/>
      <c r="K243" s="57"/>
      <c r="L243" s="57"/>
      <c r="M243" s="57"/>
      <c r="N243" s="58" t="str">
        <f t="shared" si="45"/>
        <v/>
      </c>
      <c r="O243" s="102"/>
    </row>
    <row r="244" spans="1:15">
      <c r="A244" s="97" t="str">
        <f t="shared" si="46"/>
        <v/>
      </c>
      <c r="B244" s="98"/>
      <c r="C244" s="98"/>
      <c r="D244" s="129" t="str">
        <f t="shared" si="47"/>
        <v/>
      </c>
      <c r="E244" s="130"/>
      <c r="F244" s="100"/>
      <c r="G244" s="100"/>
      <c r="H244" s="57"/>
      <c r="I244" s="58">
        <f t="shared" si="48"/>
        <v>0</v>
      </c>
      <c r="J244" s="57"/>
      <c r="K244" s="57"/>
      <c r="L244" s="57"/>
      <c r="M244" s="57"/>
      <c r="N244" s="58" t="str">
        <f t="shared" si="45"/>
        <v/>
      </c>
      <c r="O244" s="102"/>
    </row>
    <row r="245" spans="1:15">
      <c r="A245" s="97" t="str">
        <f t="shared" si="46"/>
        <v/>
      </c>
      <c r="B245" s="98"/>
      <c r="C245" s="98"/>
      <c r="D245" s="129" t="str">
        <f t="shared" si="47"/>
        <v/>
      </c>
      <c r="E245" s="130"/>
      <c r="F245" s="100"/>
      <c r="G245" s="100"/>
      <c r="H245" s="57"/>
      <c r="I245" s="58">
        <f t="shared" si="48"/>
        <v>0</v>
      </c>
      <c r="J245" s="57"/>
      <c r="K245" s="57"/>
      <c r="L245" s="57"/>
      <c r="M245" s="57"/>
      <c r="N245" s="58" t="str">
        <f t="shared" si="45"/>
        <v/>
      </c>
      <c r="O245" s="102"/>
    </row>
    <row r="246" spans="1:15">
      <c r="A246" s="97" t="str">
        <f t="shared" si="46"/>
        <v/>
      </c>
      <c r="B246" s="98"/>
      <c r="C246" s="98"/>
      <c r="D246" s="129" t="str">
        <f t="shared" si="47"/>
        <v/>
      </c>
      <c r="E246" s="130"/>
      <c r="F246" s="100"/>
      <c r="G246" s="100"/>
      <c r="H246" s="57"/>
      <c r="I246" s="58">
        <f t="shared" si="48"/>
        <v>0</v>
      </c>
      <c r="J246" s="57"/>
      <c r="K246" s="57"/>
      <c r="L246" s="57"/>
      <c r="M246" s="57"/>
      <c r="N246" s="58" t="str">
        <f t="shared" si="45"/>
        <v/>
      </c>
      <c r="O246" s="102"/>
    </row>
    <row r="247" spans="1:15">
      <c r="A247" s="97" t="str">
        <f t="shared" si="46"/>
        <v/>
      </c>
      <c r="B247" s="98"/>
      <c r="C247" s="98"/>
      <c r="D247" s="129" t="str">
        <f t="shared" si="47"/>
        <v/>
      </c>
      <c r="E247" s="130"/>
      <c r="F247" s="100"/>
      <c r="G247" s="100"/>
      <c r="H247" s="57"/>
      <c r="I247" s="58">
        <f t="shared" si="48"/>
        <v>0</v>
      </c>
      <c r="J247" s="57"/>
      <c r="K247" s="57"/>
      <c r="L247" s="57"/>
      <c r="M247" s="57"/>
      <c r="N247" s="58" t="str">
        <f t="shared" si="45"/>
        <v/>
      </c>
      <c r="O247" s="102"/>
    </row>
    <row r="248" spans="1:15">
      <c r="A248" s="97" t="str">
        <f t="shared" si="46"/>
        <v/>
      </c>
      <c r="B248" s="98"/>
      <c r="C248" s="98"/>
      <c r="D248" s="129" t="str">
        <f t="shared" si="47"/>
        <v/>
      </c>
      <c r="E248" s="130"/>
      <c r="F248" s="100"/>
      <c r="G248" s="100"/>
      <c r="H248" s="57"/>
      <c r="I248" s="58">
        <f t="shared" si="48"/>
        <v>0</v>
      </c>
      <c r="J248" s="57"/>
      <c r="K248" s="57"/>
      <c r="L248" s="57"/>
      <c r="M248" s="57"/>
      <c r="N248" s="58" t="str">
        <f t="shared" si="45"/>
        <v/>
      </c>
      <c r="O248" s="102"/>
    </row>
    <row r="249" spans="1:15">
      <c r="A249" s="97" t="str">
        <f t="shared" si="46"/>
        <v/>
      </c>
      <c r="B249" s="98"/>
      <c r="C249" s="98"/>
      <c r="D249" s="129" t="str">
        <f t="shared" si="47"/>
        <v/>
      </c>
      <c r="E249" s="130"/>
      <c r="F249" s="100"/>
      <c r="G249" s="100"/>
      <c r="H249" s="57"/>
      <c r="I249" s="58">
        <f t="shared" si="48"/>
        <v>0</v>
      </c>
      <c r="J249" s="57"/>
      <c r="K249" s="57"/>
      <c r="L249" s="57"/>
      <c r="M249" s="57"/>
      <c r="N249" s="58" t="str">
        <f t="shared" si="45"/>
        <v/>
      </c>
      <c r="O249" s="102"/>
    </row>
    <row r="250" spans="1:15">
      <c r="A250" s="97" t="str">
        <f t="shared" si="46"/>
        <v/>
      </c>
      <c r="B250" s="98"/>
      <c r="C250" s="98"/>
      <c r="D250" s="129" t="str">
        <f t="shared" si="47"/>
        <v/>
      </c>
      <c r="E250" s="130"/>
      <c r="F250" s="100"/>
      <c r="G250" s="100"/>
      <c r="H250" s="57"/>
      <c r="I250" s="58">
        <f t="shared" si="48"/>
        <v>0</v>
      </c>
      <c r="J250" s="57"/>
      <c r="K250" s="57"/>
      <c r="L250" s="57"/>
      <c r="M250" s="57"/>
      <c r="N250" s="58" t="str">
        <f t="shared" si="45"/>
        <v/>
      </c>
      <c r="O250" s="102"/>
    </row>
    <row r="251" spans="1:15">
      <c r="A251" s="97" t="str">
        <f t="shared" si="46"/>
        <v/>
      </c>
      <c r="B251" s="98"/>
      <c r="C251" s="98"/>
      <c r="D251" s="129" t="str">
        <f t="shared" si="47"/>
        <v/>
      </c>
      <c r="E251" s="130"/>
      <c r="F251" s="100"/>
      <c r="G251" s="100"/>
      <c r="H251" s="57"/>
      <c r="I251" s="58">
        <f t="shared" si="48"/>
        <v>0</v>
      </c>
      <c r="J251" s="57"/>
      <c r="K251" s="57"/>
      <c r="L251" s="57"/>
      <c r="M251" s="57"/>
      <c r="N251" s="58" t="str">
        <f t="shared" si="45"/>
        <v/>
      </c>
      <c r="O251" s="102"/>
    </row>
    <row r="252" spans="1:15">
      <c r="A252" s="97" t="str">
        <f t="shared" si="46"/>
        <v/>
      </c>
      <c r="B252" s="98"/>
      <c r="C252" s="98"/>
      <c r="D252" s="129" t="str">
        <f t="shared" si="47"/>
        <v/>
      </c>
      <c r="E252" s="130"/>
      <c r="F252" s="100"/>
      <c r="G252" s="100"/>
      <c r="H252" s="57"/>
      <c r="I252" s="58">
        <f t="shared" si="48"/>
        <v>0</v>
      </c>
      <c r="J252" s="57"/>
      <c r="K252" s="57"/>
      <c r="L252" s="57"/>
      <c r="M252" s="57"/>
      <c r="N252" s="58" t="str">
        <f t="shared" si="45"/>
        <v/>
      </c>
      <c r="O252" s="102"/>
    </row>
    <row r="253" spans="1:15">
      <c r="A253" s="97" t="str">
        <f t="shared" si="46"/>
        <v/>
      </c>
      <c r="B253" s="98"/>
      <c r="C253" s="98"/>
      <c r="D253" s="129" t="str">
        <f t="shared" si="47"/>
        <v/>
      </c>
      <c r="E253" s="130"/>
      <c r="F253" s="100"/>
      <c r="G253" s="100"/>
      <c r="H253" s="57"/>
      <c r="I253" s="58">
        <f t="shared" si="48"/>
        <v>0</v>
      </c>
      <c r="J253" s="57"/>
      <c r="K253" s="57"/>
      <c r="L253" s="57"/>
      <c r="M253" s="57"/>
      <c r="N253" s="58" t="str">
        <f t="shared" si="45"/>
        <v/>
      </c>
      <c r="O253" s="102"/>
    </row>
    <row r="254" spans="1:15">
      <c r="A254" s="97" t="str">
        <f t="shared" si="46"/>
        <v/>
      </c>
      <c r="B254" s="98"/>
      <c r="C254" s="98"/>
      <c r="D254" s="129" t="str">
        <f t="shared" si="47"/>
        <v/>
      </c>
      <c r="E254" s="130"/>
      <c r="F254" s="100"/>
      <c r="G254" s="100"/>
      <c r="H254" s="57"/>
      <c r="I254" s="58">
        <f t="shared" si="48"/>
        <v>0</v>
      </c>
      <c r="J254" s="57"/>
      <c r="K254" s="57"/>
      <c r="L254" s="57"/>
      <c r="M254" s="57"/>
      <c r="N254" s="58" t="str">
        <f t="shared" si="45"/>
        <v/>
      </c>
      <c r="O254" s="102"/>
    </row>
    <row r="255" spans="1:15">
      <c r="A255" s="97" t="str">
        <f t="shared" si="46"/>
        <v/>
      </c>
      <c r="B255" s="98"/>
      <c r="C255" s="98"/>
      <c r="D255" s="129" t="str">
        <f t="shared" si="47"/>
        <v/>
      </c>
      <c r="E255" s="130"/>
      <c r="F255" s="100"/>
      <c r="G255" s="100"/>
      <c r="H255" s="57"/>
      <c r="I255" s="58">
        <f t="shared" si="48"/>
        <v>0</v>
      </c>
      <c r="J255" s="57"/>
      <c r="K255" s="57"/>
      <c r="L255" s="57"/>
      <c r="M255" s="57"/>
      <c r="N255" s="58" t="str">
        <f t="shared" si="45"/>
        <v/>
      </c>
      <c r="O255" s="102"/>
    </row>
    <row r="256" spans="1:15">
      <c r="A256" s="97" t="str">
        <f t="shared" si="46"/>
        <v/>
      </c>
      <c r="B256" s="98"/>
      <c r="C256" s="98"/>
      <c r="D256" s="129" t="str">
        <f t="shared" si="47"/>
        <v/>
      </c>
      <c r="E256" s="130"/>
      <c r="F256" s="100"/>
      <c r="G256" s="100"/>
      <c r="H256" s="57"/>
      <c r="I256" s="58">
        <f t="shared" si="48"/>
        <v>0</v>
      </c>
      <c r="J256" s="57"/>
      <c r="K256" s="57"/>
      <c r="L256" s="57"/>
      <c r="M256" s="57"/>
      <c r="N256" s="58" t="str">
        <f t="shared" si="45"/>
        <v/>
      </c>
      <c r="O256" s="102"/>
    </row>
    <row r="257" spans="1:15">
      <c r="A257" s="97" t="str">
        <f t="shared" si="46"/>
        <v/>
      </c>
      <c r="B257" s="98"/>
      <c r="C257" s="98"/>
      <c r="D257" s="129" t="str">
        <f t="shared" si="47"/>
        <v/>
      </c>
      <c r="E257" s="130"/>
      <c r="F257" s="100"/>
      <c r="G257" s="100"/>
      <c r="H257" s="57"/>
      <c r="I257" s="58">
        <f t="shared" si="48"/>
        <v>0</v>
      </c>
      <c r="J257" s="57"/>
      <c r="K257" s="57"/>
      <c r="L257" s="57"/>
      <c r="M257" s="57"/>
      <c r="N257" s="58" t="str">
        <f t="shared" si="45"/>
        <v/>
      </c>
      <c r="O257" s="102"/>
    </row>
    <row r="258" spans="1:15">
      <c r="A258" s="97" t="str">
        <f t="shared" si="46"/>
        <v/>
      </c>
      <c r="B258" s="98"/>
      <c r="C258" s="98"/>
      <c r="D258" s="129" t="str">
        <f t="shared" si="47"/>
        <v/>
      </c>
      <c r="E258" s="130"/>
      <c r="F258" s="100"/>
      <c r="G258" s="100"/>
      <c r="H258" s="57"/>
      <c r="I258" s="58">
        <f t="shared" si="48"/>
        <v>0</v>
      </c>
      <c r="J258" s="57"/>
      <c r="K258" s="57"/>
      <c r="L258" s="57"/>
      <c r="M258" s="57"/>
      <c r="N258" s="58" t="str">
        <f t="shared" si="45"/>
        <v/>
      </c>
      <c r="O258" s="102"/>
    </row>
    <row r="259" spans="1:15">
      <c r="A259" s="97" t="str">
        <f t="shared" si="46"/>
        <v/>
      </c>
      <c r="B259" s="98"/>
      <c r="C259" s="98"/>
      <c r="D259" s="129" t="str">
        <f t="shared" si="47"/>
        <v/>
      </c>
      <c r="E259" s="130"/>
      <c r="F259" s="100"/>
      <c r="G259" s="100"/>
      <c r="H259" s="57"/>
      <c r="I259" s="58">
        <f t="shared" si="48"/>
        <v>0</v>
      </c>
      <c r="J259" s="57"/>
      <c r="K259" s="57"/>
      <c r="L259" s="57"/>
      <c r="M259" s="57"/>
      <c r="N259" s="58" t="str">
        <f t="shared" si="45"/>
        <v/>
      </c>
      <c r="O259" s="102"/>
    </row>
    <row r="260" spans="1:15">
      <c r="A260" s="97" t="str">
        <f t="shared" si="46"/>
        <v/>
      </c>
      <c r="B260" s="98"/>
      <c r="C260" s="98"/>
      <c r="D260" s="129" t="str">
        <f t="shared" si="47"/>
        <v/>
      </c>
      <c r="E260" s="130"/>
      <c r="F260" s="100"/>
      <c r="G260" s="100"/>
      <c r="H260" s="57"/>
      <c r="I260" s="58">
        <f t="shared" si="48"/>
        <v>0</v>
      </c>
      <c r="J260" s="57"/>
      <c r="K260" s="57"/>
      <c r="L260" s="57"/>
      <c r="M260" s="57"/>
      <c r="N260" s="58" t="str">
        <f t="shared" si="45"/>
        <v/>
      </c>
      <c r="O260" s="102"/>
    </row>
    <row r="261" spans="1:15">
      <c r="A261" s="97" t="str">
        <f t="shared" si="46"/>
        <v/>
      </c>
      <c r="B261" s="98"/>
      <c r="C261" s="98"/>
      <c r="D261" s="129" t="str">
        <f t="shared" si="47"/>
        <v/>
      </c>
      <c r="E261" s="130"/>
      <c r="F261" s="100"/>
      <c r="G261" s="100"/>
      <c r="H261" s="57"/>
      <c r="I261" s="58">
        <f t="shared" si="48"/>
        <v>0</v>
      </c>
      <c r="J261" s="57"/>
      <c r="K261" s="57"/>
      <c r="L261" s="57"/>
      <c r="M261" s="57"/>
      <c r="N261" s="58" t="str">
        <f t="shared" si="45"/>
        <v/>
      </c>
      <c r="O261" s="102"/>
    </row>
    <row r="262" spans="1:15">
      <c r="A262" s="97" t="str">
        <f t="shared" si="46"/>
        <v/>
      </c>
      <c r="B262" s="98"/>
      <c r="C262" s="98"/>
      <c r="D262" s="129" t="str">
        <f t="shared" si="47"/>
        <v/>
      </c>
      <c r="E262" s="130"/>
      <c r="F262" s="100"/>
      <c r="G262" s="100"/>
      <c r="H262" s="57"/>
      <c r="I262" s="58">
        <f t="shared" si="48"/>
        <v>0</v>
      </c>
      <c r="J262" s="57"/>
      <c r="K262" s="57"/>
      <c r="L262" s="57"/>
      <c r="M262" s="57"/>
      <c r="N262" s="58" t="str">
        <f t="shared" si="45"/>
        <v/>
      </c>
      <c r="O262" s="102"/>
    </row>
    <row r="263" spans="1:15">
      <c r="A263" s="97" t="str">
        <f t="shared" si="46"/>
        <v/>
      </c>
      <c r="B263" s="98"/>
      <c r="C263" s="98"/>
      <c r="D263" s="129" t="str">
        <f t="shared" si="47"/>
        <v/>
      </c>
      <c r="E263" s="130"/>
      <c r="F263" s="100"/>
      <c r="G263" s="100"/>
      <c r="H263" s="57"/>
      <c r="I263" s="58">
        <f t="shared" si="48"/>
        <v>0</v>
      </c>
      <c r="J263" s="57"/>
      <c r="K263" s="57"/>
      <c r="L263" s="57"/>
      <c r="M263" s="57"/>
      <c r="N263" s="58" t="str">
        <f t="shared" si="45"/>
        <v/>
      </c>
      <c r="O263" s="102"/>
    </row>
    <row r="264" spans="1:15">
      <c r="A264" s="97" t="str">
        <f t="shared" si="46"/>
        <v/>
      </c>
      <c r="B264" s="98"/>
      <c r="C264" s="98"/>
      <c r="D264" s="129" t="str">
        <f t="shared" si="47"/>
        <v/>
      </c>
      <c r="E264" s="130"/>
      <c r="F264" s="100"/>
      <c r="G264" s="100"/>
      <c r="H264" s="57"/>
      <c r="I264" s="58">
        <f t="shared" si="48"/>
        <v>0</v>
      </c>
      <c r="J264" s="57"/>
      <c r="K264" s="57"/>
      <c r="L264" s="57"/>
      <c r="M264" s="57"/>
      <c r="N264" s="58" t="str">
        <f t="shared" si="45"/>
        <v/>
      </c>
      <c r="O264" s="102"/>
    </row>
    <row r="265" spans="1:15">
      <c r="A265" s="97" t="str">
        <f t="shared" si="46"/>
        <v/>
      </c>
      <c r="B265" s="98"/>
      <c r="C265" s="98"/>
      <c r="D265" s="129" t="str">
        <f t="shared" si="47"/>
        <v/>
      </c>
      <c r="E265" s="130"/>
      <c r="F265" s="100"/>
      <c r="G265" s="100"/>
      <c r="H265" s="57"/>
      <c r="I265" s="58">
        <f t="shared" si="48"/>
        <v>0</v>
      </c>
      <c r="J265" s="57"/>
      <c r="K265" s="57"/>
      <c r="L265" s="57"/>
      <c r="M265" s="57"/>
      <c r="N265" s="58" t="str">
        <f t="shared" si="45"/>
        <v/>
      </c>
      <c r="O265" s="102"/>
    </row>
    <row r="266" spans="1:15">
      <c r="A266" s="97" t="str">
        <f t="shared" si="46"/>
        <v/>
      </c>
      <c r="B266" s="98"/>
      <c r="C266" s="98"/>
      <c r="D266" s="129" t="str">
        <f t="shared" si="47"/>
        <v/>
      </c>
      <c r="E266" s="130"/>
      <c r="F266" s="100"/>
      <c r="G266" s="100"/>
      <c r="H266" s="57"/>
      <c r="I266" s="58">
        <f t="shared" si="48"/>
        <v>0</v>
      </c>
      <c r="J266" s="57"/>
      <c r="K266" s="57"/>
      <c r="L266" s="57"/>
      <c r="M266" s="57"/>
      <c r="N266" s="58" t="str">
        <f t="shared" si="45"/>
        <v/>
      </c>
      <c r="O266" s="102"/>
    </row>
    <row r="267" spans="1:15">
      <c r="A267" s="97" t="str">
        <f t="shared" si="46"/>
        <v/>
      </c>
      <c r="B267" s="98"/>
      <c r="C267" s="98"/>
      <c r="D267" s="129" t="str">
        <f t="shared" si="47"/>
        <v/>
      </c>
      <c r="E267" s="130"/>
      <c r="F267" s="100"/>
      <c r="G267" s="100"/>
      <c r="H267" s="57"/>
      <c r="I267" s="58">
        <f t="shared" si="48"/>
        <v>0</v>
      </c>
      <c r="J267" s="57"/>
      <c r="K267" s="57"/>
      <c r="L267" s="57"/>
      <c r="M267" s="57"/>
      <c r="N267" s="58" t="str">
        <f t="shared" si="45"/>
        <v/>
      </c>
      <c r="O267" s="102"/>
    </row>
    <row r="268" spans="1:15">
      <c r="A268" s="97" t="str">
        <f t="shared" si="46"/>
        <v/>
      </c>
      <c r="B268" s="98"/>
      <c r="C268" s="98"/>
      <c r="D268" s="129" t="str">
        <f t="shared" si="47"/>
        <v/>
      </c>
      <c r="E268" s="130"/>
      <c r="F268" s="100"/>
      <c r="G268" s="100"/>
      <c r="H268" s="57"/>
      <c r="I268" s="58">
        <f t="shared" si="48"/>
        <v>0</v>
      </c>
      <c r="J268" s="57"/>
      <c r="K268" s="57"/>
      <c r="L268" s="57"/>
      <c r="M268" s="57"/>
      <c r="N268" s="58" t="str">
        <f t="shared" si="45"/>
        <v/>
      </c>
      <c r="O268" s="102"/>
    </row>
    <row r="269" spans="1:15">
      <c r="A269" s="97" t="str">
        <f t="shared" si="46"/>
        <v/>
      </c>
      <c r="B269" s="98"/>
      <c r="C269" s="98"/>
      <c r="D269" s="129" t="str">
        <f t="shared" si="47"/>
        <v/>
      </c>
      <c r="E269" s="130"/>
      <c r="F269" s="100"/>
      <c r="G269" s="100"/>
      <c r="H269" s="57"/>
      <c r="I269" s="58">
        <f t="shared" si="48"/>
        <v>0</v>
      </c>
      <c r="J269" s="57"/>
      <c r="K269" s="57"/>
      <c r="L269" s="57"/>
      <c r="M269" s="57"/>
      <c r="N269" s="58" t="str">
        <f t="shared" si="45"/>
        <v/>
      </c>
      <c r="O269" s="102"/>
    </row>
    <row r="270" spans="1:15">
      <c r="A270" s="97" t="str">
        <f t="shared" si="46"/>
        <v/>
      </c>
      <c r="B270" s="98"/>
      <c r="C270" s="98"/>
      <c r="D270" s="129" t="str">
        <f t="shared" si="47"/>
        <v/>
      </c>
      <c r="E270" s="130"/>
      <c r="F270" s="100"/>
      <c r="G270" s="100"/>
      <c r="H270" s="57"/>
      <c r="I270" s="58">
        <f t="shared" si="48"/>
        <v>0</v>
      </c>
      <c r="J270" s="57"/>
      <c r="K270" s="57"/>
      <c r="L270" s="57"/>
      <c r="M270" s="57"/>
      <c r="N270" s="58" t="str">
        <f t="shared" si="45"/>
        <v/>
      </c>
      <c r="O270" s="102"/>
    </row>
    <row r="271" spans="1:15">
      <c r="A271" s="97" t="str">
        <f t="shared" si="46"/>
        <v/>
      </c>
      <c r="B271" s="98"/>
      <c r="C271" s="98"/>
      <c r="D271" s="129" t="str">
        <f t="shared" si="47"/>
        <v/>
      </c>
      <c r="E271" s="130"/>
      <c r="F271" s="100"/>
      <c r="G271" s="100"/>
      <c r="H271" s="57"/>
      <c r="I271" s="58">
        <f t="shared" si="48"/>
        <v>0</v>
      </c>
      <c r="J271" s="57"/>
      <c r="K271" s="57"/>
      <c r="L271" s="57"/>
      <c r="M271" s="57"/>
      <c r="N271" s="58" t="str">
        <f t="shared" si="45"/>
        <v/>
      </c>
      <c r="O271" s="102"/>
    </row>
    <row r="272" spans="1:15">
      <c r="A272" s="97" t="str">
        <f t="shared" si="46"/>
        <v/>
      </c>
      <c r="B272" s="98"/>
      <c r="C272" s="98"/>
      <c r="D272" s="129" t="str">
        <f t="shared" si="47"/>
        <v/>
      </c>
      <c r="E272" s="130"/>
      <c r="F272" s="100"/>
      <c r="G272" s="100"/>
      <c r="H272" s="57"/>
      <c r="I272" s="58">
        <f t="shared" si="48"/>
        <v>0</v>
      </c>
      <c r="J272" s="57"/>
      <c r="K272" s="57"/>
      <c r="L272" s="57"/>
      <c r="M272" s="57"/>
      <c r="N272" s="58" t="str">
        <f t="shared" si="45"/>
        <v/>
      </c>
      <c r="O272" s="102"/>
    </row>
    <row r="273" spans="1:15">
      <c r="A273" s="97" t="str">
        <f t="shared" si="46"/>
        <v/>
      </c>
      <c r="B273" s="98"/>
      <c r="C273" s="98"/>
      <c r="D273" s="129" t="str">
        <f t="shared" si="47"/>
        <v/>
      </c>
      <c r="E273" s="130"/>
      <c r="F273" s="100"/>
      <c r="G273" s="100"/>
      <c r="H273" s="57"/>
      <c r="I273" s="58">
        <f t="shared" si="48"/>
        <v>0</v>
      </c>
      <c r="J273" s="57"/>
      <c r="K273" s="57"/>
      <c r="L273" s="57"/>
      <c r="M273" s="57"/>
      <c r="N273" s="58" t="str">
        <f t="shared" si="45"/>
        <v/>
      </c>
      <c r="O273" s="102"/>
    </row>
    <row r="274" spans="1:15">
      <c r="A274" s="97" t="str">
        <f t="shared" si="46"/>
        <v/>
      </c>
      <c r="B274" s="98"/>
      <c r="C274" s="98"/>
      <c r="D274" s="129" t="str">
        <f t="shared" si="47"/>
        <v/>
      </c>
      <c r="E274" s="130"/>
      <c r="F274" s="100"/>
      <c r="G274" s="100"/>
      <c r="H274" s="57"/>
      <c r="I274" s="58">
        <f t="shared" si="48"/>
        <v>0</v>
      </c>
      <c r="J274" s="57"/>
      <c r="K274" s="57"/>
      <c r="L274" s="57"/>
      <c r="M274" s="57"/>
      <c r="N274" s="58" t="str">
        <f t="shared" si="45"/>
        <v/>
      </c>
      <c r="O274" s="102"/>
    </row>
    <row r="275" spans="1:15">
      <c r="A275" s="97" t="str">
        <f t="shared" si="46"/>
        <v/>
      </c>
      <c r="B275" s="98"/>
      <c r="C275" s="98"/>
      <c r="D275" s="129" t="str">
        <f t="shared" si="47"/>
        <v/>
      </c>
      <c r="E275" s="130"/>
      <c r="F275" s="100"/>
      <c r="G275" s="100"/>
      <c r="H275" s="57"/>
      <c r="I275" s="58">
        <f t="shared" si="48"/>
        <v>0</v>
      </c>
      <c r="J275" s="57"/>
      <c r="K275" s="57"/>
      <c r="L275" s="57"/>
      <c r="M275" s="57"/>
      <c r="N275" s="58" t="str">
        <f t="shared" si="45"/>
        <v/>
      </c>
      <c r="O275" s="102"/>
    </row>
    <row r="276" spans="1:15">
      <c r="A276" s="97" t="str">
        <f t="shared" si="46"/>
        <v/>
      </c>
      <c r="B276" s="98"/>
      <c r="C276" s="98"/>
      <c r="D276" s="129" t="str">
        <f t="shared" si="47"/>
        <v/>
      </c>
      <c r="E276" s="130"/>
      <c r="F276" s="100"/>
      <c r="G276" s="100"/>
      <c r="H276" s="57"/>
      <c r="I276" s="58">
        <f t="shared" si="48"/>
        <v>0</v>
      </c>
      <c r="J276" s="57"/>
      <c r="K276" s="57"/>
      <c r="L276" s="57"/>
      <c r="M276" s="57"/>
      <c r="N276" s="58" t="str">
        <f t="shared" si="45"/>
        <v/>
      </c>
      <c r="O276" s="102"/>
    </row>
    <row r="277" spans="1:15">
      <c r="A277" s="97" t="str">
        <f t="shared" si="46"/>
        <v/>
      </c>
      <c r="B277" s="98"/>
      <c r="C277" s="98"/>
      <c r="D277" s="129" t="str">
        <f t="shared" si="47"/>
        <v/>
      </c>
      <c r="E277" s="130"/>
      <c r="F277" s="100"/>
      <c r="G277" s="100"/>
      <c r="H277" s="57"/>
      <c r="I277" s="58">
        <f t="shared" si="48"/>
        <v>0</v>
      </c>
      <c r="J277" s="57"/>
      <c r="K277" s="57"/>
      <c r="L277" s="57"/>
      <c r="M277" s="57"/>
      <c r="N277" s="58" t="str">
        <f t="shared" si="45"/>
        <v/>
      </c>
      <c r="O277" s="102"/>
    </row>
    <row r="278" spans="1:15">
      <c r="A278" s="97" t="str">
        <f t="shared" si="46"/>
        <v/>
      </c>
      <c r="B278" s="98"/>
      <c r="C278" s="98"/>
      <c r="D278" s="129" t="str">
        <f t="shared" si="47"/>
        <v/>
      </c>
      <c r="E278" s="130"/>
      <c r="F278" s="100"/>
      <c r="G278" s="100"/>
      <c r="H278" s="57"/>
      <c r="I278" s="58">
        <f t="shared" si="48"/>
        <v>0</v>
      </c>
      <c r="J278" s="57"/>
      <c r="K278" s="57"/>
      <c r="L278" s="57"/>
      <c r="M278" s="57"/>
      <c r="N278" s="58" t="str">
        <f t="shared" si="45"/>
        <v/>
      </c>
      <c r="O278" s="102"/>
    </row>
    <row r="279" spans="1:15">
      <c r="A279" s="97" t="str">
        <f t="shared" si="46"/>
        <v/>
      </c>
      <c r="B279" s="98"/>
      <c r="C279" s="98"/>
      <c r="D279" s="129" t="str">
        <f t="shared" si="47"/>
        <v/>
      </c>
      <c r="E279" s="130"/>
      <c r="F279" s="100"/>
      <c r="G279" s="100"/>
      <c r="H279" s="57"/>
      <c r="I279" s="58">
        <f t="shared" si="48"/>
        <v>0</v>
      </c>
      <c r="J279" s="57"/>
      <c r="K279" s="57"/>
      <c r="L279" s="57"/>
      <c r="M279" s="57"/>
      <c r="N279" s="58" t="str">
        <f t="shared" si="45"/>
        <v/>
      </c>
      <c r="O279" s="102"/>
    </row>
    <row r="280" spans="1:15">
      <c r="A280" s="97" t="str">
        <f t="shared" si="46"/>
        <v/>
      </c>
      <c r="B280" s="98"/>
      <c r="C280" s="98"/>
      <c r="D280" s="129" t="str">
        <f t="shared" si="47"/>
        <v/>
      </c>
      <c r="E280" s="130"/>
      <c r="F280" s="100"/>
      <c r="G280" s="100"/>
      <c r="H280" s="57"/>
      <c r="I280" s="58">
        <f t="shared" si="48"/>
        <v>0</v>
      </c>
      <c r="J280" s="57"/>
      <c r="K280" s="57"/>
      <c r="L280" s="57"/>
      <c r="M280" s="57"/>
      <c r="N280" s="58" t="str">
        <f t="shared" si="45"/>
        <v/>
      </c>
      <c r="O280" s="102"/>
    </row>
    <row r="281" spans="1:15">
      <c r="A281" s="97" t="str">
        <f t="shared" si="46"/>
        <v/>
      </c>
      <c r="B281" s="98"/>
      <c r="C281" s="98"/>
      <c r="D281" s="129" t="str">
        <f t="shared" si="47"/>
        <v/>
      </c>
      <c r="E281" s="130"/>
      <c r="F281" s="100"/>
      <c r="G281" s="100"/>
      <c r="H281" s="57"/>
      <c r="I281" s="58">
        <f t="shared" si="48"/>
        <v>0</v>
      </c>
      <c r="J281" s="57"/>
      <c r="K281" s="57"/>
      <c r="L281" s="57"/>
      <c r="M281" s="57"/>
      <c r="N281" s="58" t="str">
        <f t="shared" si="45"/>
        <v/>
      </c>
      <c r="O281" s="102"/>
    </row>
    <row r="282" spans="1:15">
      <c r="A282" s="97" t="str">
        <f t="shared" si="46"/>
        <v/>
      </c>
      <c r="B282" s="98"/>
      <c r="C282" s="98"/>
      <c r="D282" s="129" t="str">
        <f t="shared" si="47"/>
        <v/>
      </c>
      <c r="E282" s="130"/>
      <c r="F282" s="100"/>
      <c r="G282" s="100"/>
      <c r="H282" s="57"/>
      <c r="I282" s="58">
        <f t="shared" si="48"/>
        <v>0</v>
      </c>
      <c r="J282" s="57"/>
      <c r="K282" s="57"/>
      <c r="L282" s="57"/>
      <c r="M282" s="57"/>
      <c r="N282" s="58" t="str">
        <f t="shared" si="45"/>
        <v/>
      </c>
      <c r="O282" s="102"/>
    </row>
    <row r="283" spans="1:15">
      <c r="A283" s="97" t="str">
        <f t="shared" si="46"/>
        <v/>
      </c>
      <c r="B283" s="98"/>
      <c r="C283" s="98"/>
      <c r="D283" s="129" t="str">
        <f t="shared" si="47"/>
        <v/>
      </c>
      <c r="E283" s="130"/>
      <c r="F283" s="100"/>
      <c r="G283" s="100"/>
      <c r="H283" s="57"/>
      <c r="I283" s="58">
        <f t="shared" si="48"/>
        <v>0</v>
      </c>
      <c r="J283" s="57"/>
      <c r="K283" s="57"/>
      <c r="L283" s="57"/>
      <c r="M283" s="57"/>
      <c r="N283" s="58" t="str">
        <f t="shared" si="45"/>
        <v/>
      </c>
      <c r="O283" s="102"/>
    </row>
    <row r="284" spans="1:15">
      <c r="A284" s="97" t="str">
        <f t="shared" si="46"/>
        <v/>
      </c>
      <c r="B284" s="98"/>
      <c r="C284" s="98"/>
      <c r="D284" s="129" t="str">
        <f t="shared" si="47"/>
        <v/>
      </c>
      <c r="E284" s="130"/>
      <c r="F284" s="100"/>
      <c r="G284" s="100"/>
      <c r="H284" s="57"/>
      <c r="I284" s="58">
        <f t="shared" si="48"/>
        <v>0</v>
      </c>
      <c r="J284" s="57"/>
      <c r="K284" s="57"/>
      <c r="L284" s="57"/>
      <c r="M284" s="57"/>
      <c r="N284" s="58" t="str">
        <f t="shared" si="45"/>
        <v/>
      </c>
      <c r="O284" s="102"/>
    </row>
    <row r="285" spans="1:15">
      <c r="A285" s="97" t="str">
        <f t="shared" si="46"/>
        <v/>
      </c>
      <c r="B285" s="98"/>
      <c r="C285" s="98"/>
      <c r="D285" s="129" t="str">
        <f t="shared" si="47"/>
        <v/>
      </c>
      <c r="E285" s="130"/>
      <c r="F285" s="100"/>
      <c r="G285" s="100"/>
      <c r="H285" s="57"/>
      <c r="I285" s="58">
        <f t="shared" si="48"/>
        <v>0</v>
      </c>
      <c r="J285" s="57"/>
      <c r="K285" s="57"/>
      <c r="L285" s="57"/>
      <c r="M285" s="57"/>
      <c r="N285" s="58" t="str">
        <f t="shared" si="45"/>
        <v/>
      </c>
      <c r="O285" s="102"/>
    </row>
    <row r="286" spans="1:15">
      <c r="A286" s="97" t="str">
        <f t="shared" si="46"/>
        <v/>
      </c>
      <c r="B286" s="98"/>
      <c r="C286" s="98"/>
      <c r="D286" s="129" t="str">
        <f t="shared" si="47"/>
        <v/>
      </c>
      <c r="E286" s="130"/>
      <c r="F286" s="100"/>
      <c r="G286" s="100"/>
      <c r="H286" s="57"/>
      <c r="I286" s="58">
        <f t="shared" si="48"/>
        <v>0</v>
      </c>
      <c r="J286" s="57"/>
      <c r="K286" s="57"/>
      <c r="L286" s="57"/>
      <c r="M286" s="57"/>
      <c r="N286" s="58" t="str">
        <f t="shared" si="45"/>
        <v/>
      </c>
      <c r="O286" s="102"/>
    </row>
    <row r="287" spans="1:15">
      <c r="A287" s="97" t="str">
        <f t="shared" si="46"/>
        <v/>
      </c>
      <c r="B287" s="98"/>
      <c r="C287" s="98"/>
      <c r="D287" s="129" t="str">
        <f t="shared" si="47"/>
        <v/>
      </c>
      <c r="E287" s="130"/>
      <c r="F287" s="100"/>
      <c r="G287" s="100"/>
      <c r="H287" s="57"/>
      <c r="I287" s="58">
        <f t="shared" si="48"/>
        <v>0</v>
      </c>
      <c r="J287" s="57"/>
      <c r="K287" s="57"/>
      <c r="L287" s="57"/>
      <c r="M287" s="57"/>
      <c r="N287" s="58" t="str">
        <f t="shared" si="45"/>
        <v/>
      </c>
      <c r="O287" s="102"/>
    </row>
    <row r="288" spans="1:15">
      <c r="A288" s="97" t="str">
        <f t="shared" si="46"/>
        <v/>
      </c>
      <c r="B288" s="98"/>
      <c r="C288" s="98"/>
      <c r="D288" s="129" t="str">
        <f t="shared" si="47"/>
        <v/>
      </c>
      <c r="E288" s="130"/>
      <c r="F288" s="100"/>
      <c r="G288" s="100"/>
      <c r="H288" s="57"/>
      <c r="I288" s="58">
        <f t="shared" si="48"/>
        <v>0</v>
      </c>
      <c r="J288" s="57"/>
      <c r="K288" s="57"/>
      <c r="L288" s="57"/>
      <c r="M288" s="57"/>
      <c r="N288" s="58" t="str">
        <f t="shared" si="45"/>
        <v/>
      </c>
      <c r="O288" s="102"/>
    </row>
    <row r="289" spans="1:15">
      <c r="A289" s="97" t="str">
        <f t="shared" si="46"/>
        <v/>
      </c>
      <c r="B289" s="98"/>
      <c r="C289" s="98"/>
      <c r="D289" s="129" t="str">
        <f t="shared" si="47"/>
        <v/>
      </c>
      <c r="E289" s="130"/>
      <c r="F289" s="100"/>
      <c r="G289" s="100"/>
      <c r="H289" s="57"/>
      <c r="I289" s="58">
        <f t="shared" si="48"/>
        <v>0</v>
      </c>
      <c r="J289" s="57"/>
      <c r="K289" s="57"/>
      <c r="L289" s="57"/>
      <c r="M289" s="57"/>
      <c r="N289" s="58" t="str">
        <f t="shared" si="45"/>
        <v/>
      </c>
      <c r="O289" s="102"/>
    </row>
    <row r="290" spans="1:15">
      <c r="A290" s="97" t="str">
        <f t="shared" si="46"/>
        <v/>
      </c>
      <c r="B290" s="98"/>
      <c r="C290" s="98"/>
      <c r="D290" s="129" t="str">
        <f t="shared" si="47"/>
        <v/>
      </c>
      <c r="E290" s="130"/>
      <c r="F290" s="100"/>
      <c r="G290" s="100"/>
      <c r="H290" s="57"/>
      <c r="I290" s="58">
        <f t="shared" si="48"/>
        <v>0</v>
      </c>
      <c r="J290" s="57"/>
      <c r="K290" s="57"/>
      <c r="L290" s="57"/>
      <c r="M290" s="57"/>
      <c r="N290" s="58" t="str">
        <f t="shared" si="45"/>
        <v/>
      </c>
      <c r="O290" s="102"/>
    </row>
    <row r="291" spans="1:15">
      <c r="A291" s="97" t="str">
        <f t="shared" si="46"/>
        <v/>
      </c>
      <c r="B291" s="98"/>
      <c r="C291" s="98"/>
      <c r="D291" s="129" t="str">
        <f t="shared" si="47"/>
        <v/>
      </c>
      <c r="E291" s="130"/>
      <c r="F291" s="100"/>
      <c r="G291" s="100"/>
      <c r="H291" s="57"/>
      <c r="I291" s="58">
        <f t="shared" si="48"/>
        <v>0</v>
      </c>
      <c r="J291" s="57"/>
      <c r="K291" s="57"/>
      <c r="L291" s="57"/>
      <c r="M291" s="57"/>
      <c r="N291" s="58" t="str">
        <f t="shared" si="45"/>
        <v/>
      </c>
      <c r="O291" s="102"/>
    </row>
    <row r="292" spans="1:15">
      <c r="A292" s="97" t="str">
        <f t="shared" si="46"/>
        <v/>
      </c>
      <c r="B292" s="98"/>
      <c r="C292" s="98"/>
      <c r="D292" s="129" t="str">
        <f t="shared" si="47"/>
        <v/>
      </c>
      <c r="E292" s="130"/>
      <c r="F292" s="100"/>
      <c r="G292" s="100"/>
      <c r="H292" s="57"/>
      <c r="I292" s="58">
        <f t="shared" si="48"/>
        <v>0</v>
      </c>
      <c r="J292" s="57"/>
      <c r="K292" s="57"/>
      <c r="L292" s="57"/>
      <c r="M292" s="57"/>
      <c r="N292" s="58" t="str">
        <f t="shared" si="45"/>
        <v/>
      </c>
      <c r="O292" s="102"/>
    </row>
    <row r="293" spans="1:15">
      <c r="A293" s="97" t="str">
        <f t="shared" si="46"/>
        <v/>
      </c>
      <c r="B293" s="98"/>
      <c r="C293" s="98"/>
      <c r="D293" s="129" t="str">
        <f t="shared" si="47"/>
        <v/>
      </c>
      <c r="E293" s="130"/>
      <c r="F293" s="100"/>
      <c r="G293" s="100"/>
      <c r="H293" s="57"/>
      <c r="I293" s="58">
        <f t="shared" si="48"/>
        <v>0</v>
      </c>
      <c r="J293" s="57"/>
      <c r="K293" s="57"/>
      <c r="L293" s="57"/>
      <c r="M293" s="57"/>
      <c r="N293" s="58" t="str">
        <f t="shared" si="45"/>
        <v/>
      </c>
      <c r="O293" s="102"/>
    </row>
    <row r="294" spans="1:15">
      <c r="A294" s="97" t="str">
        <f t="shared" si="46"/>
        <v/>
      </c>
      <c r="B294" s="98"/>
      <c r="C294" s="98"/>
      <c r="D294" s="129" t="str">
        <f t="shared" si="47"/>
        <v/>
      </c>
      <c r="E294" s="130"/>
      <c r="F294" s="100"/>
      <c r="G294" s="100"/>
      <c r="H294" s="57"/>
      <c r="I294" s="58">
        <f t="shared" si="48"/>
        <v>0</v>
      </c>
      <c r="J294" s="57"/>
      <c r="K294" s="57"/>
      <c r="L294" s="57"/>
      <c r="M294" s="57"/>
      <c r="N294" s="58" t="str">
        <f t="shared" si="45"/>
        <v/>
      </c>
      <c r="O294" s="102"/>
    </row>
    <row r="295" spans="1:15">
      <c r="A295" s="97" t="str">
        <f t="shared" si="46"/>
        <v/>
      </c>
      <c r="B295" s="98"/>
      <c r="C295" s="98"/>
      <c r="D295" s="129" t="str">
        <f t="shared" si="47"/>
        <v/>
      </c>
      <c r="E295" s="130"/>
      <c r="F295" s="100"/>
      <c r="G295" s="100"/>
      <c r="H295" s="57"/>
      <c r="I295" s="58">
        <f t="shared" si="48"/>
        <v>0</v>
      </c>
      <c r="J295" s="57"/>
      <c r="K295" s="57"/>
      <c r="L295" s="57"/>
      <c r="M295" s="57"/>
      <c r="N295" s="58" t="str">
        <f t="shared" si="45"/>
        <v/>
      </c>
      <c r="O295" s="102"/>
    </row>
    <row r="296" spans="1:15">
      <c r="A296" s="97" t="str">
        <f t="shared" si="46"/>
        <v/>
      </c>
      <c r="B296" s="98"/>
      <c r="C296" s="98"/>
      <c r="D296" s="129" t="str">
        <f t="shared" si="47"/>
        <v/>
      </c>
      <c r="E296" s="130"/>
      <c r="F296" s="100"/>
      <c r="G296" s="100"/>
      <c r="H296" s="57"/>
      <c r="I296" s="58">
        <f t="shared" si="48"/>
        <v>0</v>
      </c>
      <c r="J296" s="57"/>
      <c r="K296" s="57"/>
      <c r="L296" s="57"/>
      <c r="M296" s="57"/>
      <c r="N296" s="58" t="str">
        <f t="shared" si="45"/>
        <v/>
      </c>
      <c r="O296" s="102"/>
    </row>
    <row r="297" spans="1:15">
      <c r="A297" s="97" t="str">
        <f t="shared" si="46"/>
        <v/>
      </c>
      <c r="B297" s="98"/>
      <c r="C297" s="98"/>
      <c r="D297" s="129" t="str">
        <f t="shared" si="47"/>
        <v/>
      </c>
      <c r="E297" s="130"/>
      <c r="F297" s="100"/>
      <c r="G297" s="100"/>
      <c r="H297" s="57"/>
      <c r="I297" s="58">
        <f t="shared" si="48"/>
        <v>0</v>
      </c>
      <c r="J297" s="57"/>
      <c r="K297" s="57"/>
      <c r="L297" s="57"/>
      <c r="M297" s="57"/>
      <c r="N297" s="58" t="str">
        <f t="shared" si="45"/>
        <v/>
      </c>
      <c r="O297" s="102"/>
    </row>
    <row r="298" spans="1:15">
      <c r="A298" s="97" t="str">
        <f t="shared" si="46"/>
        <v/>
      </c>
      <c r="B298" s="98"/>
      <c r="C298" s="98"/>
      <c r="D298" s="129" t="str">
        <f t="shared" si="47"/>
        <v/>
      </c>
      <c r="E298" s="130"/>
      <c r="F298" s="100"/>
      <c r="G298" s="100"/>
      <c r="H298" s="57"/>
      <c r="I298" s="58">
        <f t="shared" si="48"/>
        <v>0</v>
      </c>
      <c r="J298" s="57"/>
      <c r="K298" s="57"/>
      <c r="L298" s="57"/>
      <c r="M298" s="57"/>
      <c r="N298" s="58" t="str">
        <f t="shared" ref="N298:N361" si="49">IF(E298="","",N297+I298-J298-K298-L298-M298)</f>
        <v/>
      </c>
      <c r="O298" s="102"/>
    </row>
    <row r="299" spans="1:15">
      <c r="A299" s="97" t="str">
        <f t="shared" si="46"/>
        <v/>
      </c>
      <c r="B299" s="98"/>
      <c r="C299" s="98"/>
      <c r="D299" s="129" t="str">
        <f t="shared" si="47"/>
        <v/>
      </c>
      <c r="E299" s="130"/>
      <c r="F299" s="100"/>
      <c r="G299" s="100"/>
      <c r="H299" s="57"/>
      <c r="I299" s="58">
        <f t="shared" si="48"/>
        <v>0</v>
      </c>
      <c r="J299" s="57"/>
      <c r="K299" s="57"/>
      <c r="L299" s="57"/>
      <c r="M299" s="57"/>
      <c r="N299" s="58" t="str">
        <f t="shared" si="49"/>
        <v/>
      </c>
      <c r="O299" s="102"/>
    </row>
    <row r="300" spans="1:15">
      <c r="A300" s="97" t="str">
        <f t="shared" ref="A300:A363" si="50">IF(E300="","",ROW()-42)</f>
        <v/>
      </c>
      <c r="B300" s="98"/>
      <c r="C300" s="98"/>
      <c r="D300" s="129" t="str">
        <f t="shared" si="47"/>
        <v/>
      </c>
      <c r="E300" s="130"/>
      <c r="F300" s="100"/>
      <c r="G300" s="100"/>
      <c r="H300" s="57"/>
      <c r="I300" s="58">
        <f t="shared" si="48"/>
        <v>0</v>
      </c>
      <c r="J300" s="57"/>
      <c r="K300" s="57"/>
      <c r="L300" s="57"/>
      <c r="M300" s="57"/>
      <c r="N300" s="58" t="str">
        <f t="shared" si="49"/>
        <v/>
      </c>
      <c r="O300" s="102"/>
    </row>
    <row r="301" spans="1:15">
      <c r="A301" s="97" t="str">
        <f t="shared" si="50"/>
        <v/>
      </c>
      <c r="B301" s="98"/>
      <c r="C301" s="98"/>
      <c r="D301" s="129" t="str">
        <f t="shared" si="47"/>
        <v/>
      </c>
      <c r="E301" s="130"/>
      <c r="F301" s="100"/>
      <c r="G301" s="100"/>
      <c r="H301" s="57"/>
      <c r="I301" s="58">
        <f t="shared" si="48"/>
        <v>0</v>
      </c>
      <c r="J301" s="57"/>
      <c r="K301" s="57"/>
      <c r="L301" s="57"/>
      <c r="M301" s="57"/>
      <c r="N301" s="58" t="str">
        <f t="shared" si="49"/>
        <v/>
      </c>
      <c r="O301" s="102"/>
    </row>
    <row r="302" spans="1:15">
      <c r="A302" s="97" t="str">
        <f t="shared" si="50"/>
        <v/>
      </c>
      <c r="B302" s="98"/>
      <c r="C302" s="98"/>
      <c r="D302" s="129" t="str">
        <f t="shared" ref="D302:D365" si="51">IF(E302="","",MONTH(E302)&amp;"月")</f>
        <v/>
      </c>
      <c r="E302" s="130"/>
      <c r="F302" s="100"/>
      <c r="G302" s="100"/>
      <c r="H302" s="57"/>
      <c r="I302" s="58">
        <f t="shared" ref="I302:I365" si="52">IF(H302="",0,H302*$M$41)</f>
        <v>0</v>
      </c>
      <c r="J302" s="57"/>
      <c r="K302" s="57"/>
      <c r="L302" s="57"/>
      <c r="M302" s="57"/>
      <c r="N302" s="58" t="str">
        <f t="shared" si="49"/>
        <v/>
      </c>
      <c r="O302" s="102"/>
    </row>
    <row r="303" spans="1:15">
      <c r="A303" s="97" t="str">
        <f t="shared" si="50"/>
        <v/>
      </c>
      <c r="B303" s="98"/>
      <c r="C303" s="98"/>
      <c r="D303" s="129" t="str">
        <f t="shared" si="51"/>
        <v/>
      </c>
      <c r="E303" s="130"/>
      <c r="F303" s="100"/>
      <c r="G303" s="100"/>
      <c r="H303" s="57"/>
      <c r="I303" s="58">
        <f t="shared" si="52"/>
        <v>0</v>
      </c>
      <c r="J303" s="57"/>
      <c r="K303" s="57"/>
      <c r="L303" s="57"/>
      <c r="M303" s="57"/>
      <c r="N303" s="58" t="str">
        <f t="shared" si="49"/>
        <v/>
      </c>
      <c r="O303" s="102"/>
    </row>
    <row r="304" spans="1:15">
      <c r="A304" s="97" t="str">
        <f t="shared" si="50"/>
        <v/>
      </c>
      <c r="B304" s="98"/>
      <c r="C304" s="98"/>
      <c r="D304" s="129" t="str">
        <f t="shared" si="51"/>
        <v/>
      </c>
      <c r="E304" s="130"/>
      <c r="F304" s="100"/>
      <c r="G304" s="100"/>
      <c r="H304" s="57"/>
      <c r="I304" s="58">
        <f t="shared" si="52"/>
        <v>0</v>
      </c>
      <c r="J304" s="57"/>
      <c r="K304" s="57"/>
      <c r="L304" s="57"/>
      <c r="M304" s="57"/>
      <c r="N304" s="58" t="str">
        <f t="shared" si="49"/>
        <v/>
      </c>
      <c r="O304" s="102"/>
    </row>
    <row r="305" spans="1:15">
      <c r="A305" s="97" t="str">
        <f t="shared" si="50"/>
        <v/>
      </c>
      <c r="B305" s="98"/>
      <c r="C305" s="98"/>
      <c r="D305" s="129" t="str">
        <f t="shared" si="51"/>
        <v/>
      </c>
      <c r="E305" s="130"/>
      <c r="F305" s="100"/>
      <c r="G305" s="100"/>
      <c r="H305" s="57"/>
      <c r="I305" s="58">
        <f t="shared" si="52"/>
        <v>0</v>
      </c>
      <c r="J305" s="57"/>
      <c r="K305" s="57"/>
      <c r="L305" s="57"/>
      <c r="M305" s="57"/>
      <c r="N305" s="58" t="str">
        <f t="shared" si="49"/>
        <v/>
      </c>
      <c r="O305" s="102"/>
    </row>
    <row r="306" spans="1:15">
      <c r="A306" s="97" t="str">
        <f t="shared" si="50"/>
        <v/>
      </c>
      <c r="B306" s="98"/>
      <c r="C306" s="98"/>
      <c r="D306" s="129" t="str">
        <f t="shared" si="51"/>
        <v/>
      </c>
      <c r="E306" s="130"/>
      <c r="F306" s="100"/>
      <c r="G306" s="100"/>
      <c r="H306" s="57"/>
      <c r="I306" s="58">
        <f t="shared" si="52"/>
        <v>0</v>
      </c>
      <c r="J306" s="57"/>
      <c r="K306" s="57"/>
      <c r="L306" s="57"/>
      <c r="M306" s="57"/>
      <c r="N306" s="58" t="str">
        <f t="shared" si="49"/>
        <v/>
      </c>
      <c r="O306" s="102"/>
    </row>
    <row r="307" spans="1:15">
      <c r="A307" s="97" t="str">
        <f t="shared" si="50"/>
        <v/>
      </c>
      <c r="B307" s="98"/>
      <c r="C307" s="98"/>
      <c r="D307" s="129" t="str">
        <f t="shared" si="51"/>
        <v/>
      </c>
      <c r="E307" s="130"/>
      <c r="F307" s="100"/>
      <c r="G307" s="100"/>
      <c r="H307" s="57"/>
      <c r="I307" s="58">
        <f t="shared" si="52"/>
        <v>0</v>
      </c>
      <c r="J307" s="57"/>
      <c r="K307" s="57"/>
      <c r="L307" s="57"/>
      <c r="M307" s="57"/>
      <c r="N307" s="58" t="str">
        <f t="shared" si="49"/>
        <v/>
      </c>
      <c r="O307" s="102"/>
    </row>
    <row r="308" spans="1:15">
      <c r="A308" s="97" t="str">
        <f t="shared" si="50"/>
        <v/>
      </c>
      <c r="B308" s="98"/>
      <c r="C308" s="98"/>
      <c r="D308" s="129" t="str">
        <f t="shared" si="51"/>
        <v/>
      </c>
      <c r="E308" s="130"/>
      <c r="F308" s="100"/>
      <c r="G308" s="100"/>
      <c r="H308" s="57"/>
      <c r="I308" s="58">
        <f t="shared" si="52"/>
        <v>0</v>
      </c>
      <c r="J308" s="57"/>
      <c r="K308" s="57"/>
      <c r="L308" s="57"/>
      <c r="M308" s="57"/>
      <c r="N308" s="58" t="str">
        <f t="shared" si="49"/>
        <v/>
      </c>
      <c r="O308" s="102"/>
    </row>
    <row r="309" spans="1:15">
      <c r="A309" s="97" t="str">
        <f t="shared" si="50"/>
        <v/>
      </c>
      <c r="B309" s="98"/>
      <c r="C309" s="98"/>
      <c r="D309" s="129" t="str">
        <f t="shared" si="51"/>
        <v/>
      </c>
      <c r="E309" s="130"/>
      <c r="F309" s="100"/>
      <c r="G309" s="100"/>
      <c r="H309" s="57"/>
      <c r="I309" s="58">
        <f t="shared" si="52"/>
        <v>0</v>
      </c>
      <c r="J309" s="57"/>
      <c r="K309" s="57"/>
      <c r="L309" s="57"/>
      <c r="M309" s="57"/>
      <c r="N309" s="58" t="str">
        <f t="shared" si="49"/>
        <v/>
      </c>
      <c r="O309" s="102"/>
    </row>
    <row r="310" spans="1:15">
      <c r="A310" s="97" t="str">
        <f t="shared" si="50"/>
        <v/>
      </c>
      <c r="B310" s="98"/>
      <c r="C310" s="98"/>
      <c r="D310" s="129" t="str">
        <f t="shared" si="51"/>
        <v/>
      </c>
      <c r="E310" s="130"/>
      <c r="F310" s="100"/>
      <c r="G310" s="100"/>
      <c r="H310" s="57"/>
      <c r="I310" s="58">
        <f t="shared" si="52"/>
        <v>0</v>
      </c>
      <c r="J310" s="57"/>
      <c r="K310" s="57"/>
      <c r="L310" s="57"/>
      <c r="M310" s="57"/>
      <c r="N310" s="58" t="str">
        <f t="shared" si="49"/>
        <v/>
      </c>
      <c r="O310" s="102"/>
    </row>
    <row r="311" spans="1:15">
      <c r="A311" s="97" t="str">
        <f t="shared" si="50"/>
        <v/>
      </c>
      <c r="B311" s="98"/>
      <c r="C311" s="98"/>
      <c r="D311" s="129" t="str">
        <f t="shared" si="51"/>
        <v/>
      </c>
      <c r="E311" s="130"/>
      <c r="F311" s="100"/>
      <c r="G311" s="100"/>
      <c r="H311" s="57"/>
      <c r="I311" s="58">
        <f t="shared" si="52"/>
        <v>0</v>
      </c>
      <c r="J311" s="57"/>
      <c r="K311" s="57"/>
      <c r="L311" s="57"/>
      <c r="M311" s="57"/>
      <c r="N311" s="58" t="str">
        <f t="shared" si="49"/>
        <v/>
      </c>
      <c r="O311" s="102"/>
    </row>
    <row r="312" spans="1:15">
      <c r="A312" s="97" t="str">
        <f t="shared" si="50"/>
        <v/>
      </c>
      <c r="B312" s="98"/>
      <c r="C312" s="98"/>
      <c r="D312" s="129" t="str">
        <f t="shared" si="51"/>
        <v/>
      </c>
      <c r="E312" s="130"/>
      <c r="F312" s="100"/>
      <c r="G312" s="100"/>
      <c r="H312" s="57"/>
      <c r="I312" s="58">
        <f t="shared" si="52"/>
        <v>0</v>
      </c>
      <c r="J312" s="57"/>
      <c r="K312" s="57"/>
      <c r="L312" s="57"/>
      <c r="M312" s="57"/>
      <c r="N312" s="58" t="str">
        <f t="shared" si="49"/>
        <v/>
      </c>
      <c r="O312" s="102"/>
    </row>
    <row r="313" spans="1:15">
      <c r="A313" s="97" t="str">
        <f t="shared" si="50"/>
        <v/>
      </c>
      <c r="B313" s="98"/>
      <c r="C313" s="98"/>
      <c r="D313" s="129" t="str">
        <f t="shared" si="51"/>
        <v/>
      </c>
      <c r="E313" s="130"/>
      <c r="F313" s="100"/>
      <c r="G313" s="100"/>
      <c r="H313" s="57"/>
      <c r="I313" s="58">
        <f t="shared" si="52"/>
        <v>0</v>
      </c>
      <c r="J313" s="57"/>
      <c r="K313" s="57"/>
      <c r="L313" s="57"/>
      <c r="M313" s="57"/>
      <c r="N313" s="58" t="str">
        <f t="shared" si="49"/>
        <v/>
      </c>
      <c r="O313" s="102"/>
    </row>
    <row r="314" spans="1:15">
      <c r="A314" s="97" t="str">
        <f t="shared" si="50"/>
        <v/>
      </c>
      <c r="B314" s="98"/>
      <c r="C314" s="98"/>
      <c r="D314" s="129" t="str">
        <f t="shared" si="51"/>
        <v/>
      </c>
      <c r="E314" s="130"/>
      <c r="F314" s="100"/>
      <c r="G314" s="100"/>
      <c r="H314" s="57"/>
      <c r="I314" s="58">
        <f t="shared" si="52"/>
        <v>0</v>
      </c>
      <c r="J314" s="57"/>
      <c r="K314" s="57"/>
      <c r="L314" s="57"/>
      <c r="M314" s="57"/>
      <c r="N314" s="58" t="str">
        <f t="shared" si="49"/>
        <v/>
      </c>
      <c r="O314" s="102"/>
    </row>
    <row r="315" spans="1:15">
      <c r="A315" s="97" t="str">
        <f t="shared" si="50"/>
        <v/>
      </c>
      <c r="B315" s="98"/>
      <c r="C315" s="98"/>
      <c r="D315" s="129" t="str">
        <f t="shared" si="51"/>
        <v/>
      </c>
      <c r="E315" s="130"/>
      <c r="F315" s="100"/>
      <c r="G315" s="100"/>
      <c r="H315" s="57"/>
      <c r="I315" s="58">
        <f t="shared" si="52"/>
        <v>0</v>
      </c>
      <c r="J315" s="57"/>
      <c r="K315" s="57"/>
      <c r="L315" s="57"/>
      <c r="M315" s="57"/>
      <c r="N315" s="58" t="str">
        <f t="shared" si="49"/>
        <v/>
      </c>
      <c r="O315" s="102"/>
    </row>
    <row r="316" spans="1:15">
      <c r="A316" s="97" t="str">
        <f t="shared" si="50"/>
        <v/>
      </c>
      <c r="B316" s="98"/>
      <c r="C316" s="98"/>
      <c r="D316" s="129" t="str">
        <f t="shared" si="51"/>
        <v/>
      </c>
      <c r="E316" s="130"/>
      <c r="F316" s="100"/>
      <c r="G316" s="100"/>
      <c r="H316" s="57"/>
      <c r="I316" s="58">
        <f t="shared" si="52"/>
        <v>0</v>
      </c>
      <c r="J316" s="57"/>
      <c r="K316" s="57"/>
      <c r="L316" s="57"/>
      <c r="M316" s="57"/>
      <c r="N316" s="58" t="str">
        <f t="shared" si="49"/>
        <v/>
      </c>
      <c r="O316" s="102"/>
    </row>
    <row r="317" spans="1:15">
      <c r="A317" s="97" t="str">
        <f t="shared" si="50"/>
        <v/>
      </c>
      <c r="B317" s="98"/>
      <c r="C317" s="98"/>
      <c r="D317" s="129" t="str">
        <f t="shared" si="51"/>
        <v/>
      </c>
      <c r="E317" s="130"/>
      <c r="F317" s="100"/>
      <c r="G317" s="100"/>
      <c r="H317" s="57"/>
      <c r="I317" s="58">
        <f t="shared" si="52"/>
        <v>0</v>
      </c>
      <c r="J317" s="57"/>
      <c r="K317" s="57"/>
      <c r="L317" s="57"/>
      <c r="M317" s="57"/>
      <c r="N317" s="58" t="str">
        <f t="shared" si="49"/>
        <v/>
      </c>
      <c r="O317" s="102"/>
    </row>
    <row r="318" spans="1:15">
      <c r="A318" s="97" t="str">
        <f t="shared" si="50"/>
        <v/>
      </c>
      <c r="B318" s="98"/>
      <c r="C318" s="98"/>
      <c r="D318" s="129" t="str">
        <f t="shared" si="51"/>
        <v/>
      </c>
      <c r="E318" s="130"/>
      <c r="F318" s="100"/>
      <c r="G318" s="100"/>
      <c r="H318" s="57"/>
      <c r="I318" s="58">
        <f t="shared" si="52"/>
        <v>0</v>
      </c>
      <c r="J318" s="57"/>
      <c r="K318" s="57"/>
      <c r="L318" s="57"/>
      <c r="M318" s="57"/>
      <c r="N318" s="58" t="str">
        <f t="shared" si="49"/>
        <v/>
      </c>
      <c r="O318" s="102"/>
    </row>
    <row r="319" spans="1:15">
      <c r="A319" s="97" t="str">
        <f t="shared" si="50"/>
        <v/>
      </c>
      <c r="B319" s="98"/>
      <c r="C319" s="98"/>
      <c r="D319" s="129" t="str">
        <f t="shared" si="51"/>
        <v/>
      </c>
      <c r="E319" s="130"/>
      <c r="F319" s="100"/>
      <c r="G319" s="100"/>
      <c r="H319" s="57"/>
      <c r="I319" s="58">
        <f t="shared" si="52"/>
        <v>0</v>
      </c>
      <c r="J319" s="57"/>
      <c r="K319" s="57"/>
      <c r="L319" s="57"/>
      <c r="M319" s="57"/>
      <c r="N319" s="58" t="str">
        <f t="shared" si="49"/>
        <v/>
      </c>
      <c r="O319" s="102"/>
    </row>
    <row r="320" spans="1:15">
      <c r="A320" s="97" t="str">
        <f t="shared" si="50"/>
        <v/>
      </c>
      <c r="B320" s="98"/>
      <c r="C320" s="98"/>
      <c r="D320" s="129" t="str">
        <f t="shared" si="51"/>
        <v/>
      </c>
      <c r="E320" s="130"/>
      <c r="F320" s="100"/>
      <c r="G320" s="100"/>
      <c r="H320" s="57"/>
      <c r="I320" s="58">
        <f t="shared" si="52"/>
        <v>0</v>
      </c>
      <c r="J320" s="57"/>
      <c r="K320" s="57"/>
      <c r="L320" s="57"/>
      <c r="M320" s="57"/>
      <c r="N320" s="58" t="str">
        <f t="shared" si="49"/>
        <v/>
      </c>
      <c r="O320" s="102"/>
    </row>
    <row r="321" spans="1:15">
      <c r="A321" s="97" t="str">
        <f t="shared" si="50"/>
        <v/>
      </c>
      <c r="B321" s="98"/>
      <c r="C321" s="98"/>
      <c r="D321" s="129" t="str">
        <f t="shared" si="51"/>
        <v/>
      </c>
      <c r="E321" s="130"/>
      <c r="F321" s="100"/>
      <c r="G321" s="100"/>
      <c r="H321" s="57"/>
      <c r="I321" s="58">
        <f t="shared" si="52"/>
        <v>0</v>
      </c>
      <c r="J321" s="57"/>
      <c r="K321" s="57"/>
      <c r="L321" s="57"/>
      <c r="M321" s="57"/>
      <c r="N321" s="58" t="str">
        <f t="shared" si="49"/>
        <v/>
      </c>
      <c r="O321" s="102"/>
    </row>
    <row r="322" spans="1:15">
      <c r="A322" s="97" t="str">
        <f t="shared" si="50"/>
        <v/>
      </c>
      <c r="B322" s="98"/>
      <c r="C322" s="98"/>
      <c r="D322" s="129" t="str">
        <f t="shared" si="51"/>
        <v/>
      </c>
      <c r="E322" s="130"/>
      <c r="F322" s="100"/>
      <c r="G322" s="100"/>
      <c r="H322" s="57"/>
      <c r="I322" s="58">
        <f t="shared" si="52"/>
        <v>0</v>
      </c>
      <c r="J322" s="57"/>
      <c r="K322" s="57"/>
      <c r="L322" s="57"/>
      <c r="M322" s="57"/>
      <c r="N322" s="58" t="str">
        <f t="shared" si="49"/>
        <v/>
      </c>
      <c r="O322" s="102"/>
    </row>
    <row r="323" spans="1:15">
      <c r="A323" s="97" t="str">
        <f t="shared" si="50"/>
        <v/>
      </c>
      <c r="B323" s="98"/>
      <c r="C323" s="98"/>
      <c r="D323" s="129" t="str">
        <f t="shared" si="51"/>
        <v/>
      </c>
      <c r="E323" s="130"/>
      <c r="F323" s="100"/>
      <c r="G323" s="100"/>
      <c r="H323" s="57"/>
      <c r="I323" s="58">
        <f t="shared" si="52"/>
        <v>0</v>
      </c>
      <c r="J323" s="57"/>
      <c r="K323" s="57"/>
      <c r="L323" s="57"/>
      <c r="M323" s="57"/>
      <c r="N323" s="58" t="str">
        <f t="shared" si="49"/>
        <v/>
      </c>
      <c r="O323" s="102"/>
    </row>
    <row r="324" spans="1:15">
      <c r="A324" s="97" t="str">
        <f t="shared" si="50"/>
        <v/>
      </c>
      <c r="B324" s="98"/>
      <c r="C324" s="98"/>
      <c r="D324" s="129" t="str">
        <f t="shared" si="51"/>
        <v/>
      </c>
      <c r="E324" s="130"/>
      <c r="F324" s="100"/>
      <c r="G324" s="100"/>
      <c r="H324" s="57"/>
      <c r="I324" s="58">
        <f t="shared" si="52"/>
        <v>0</v>
      </c>
      <c r="J324" s="57"/>
      <c r="K324" s="57"/>
      <c r="L324" s="57"/>
      <c r="M324" s="57"/>
      <c r="N324" s="58" t="str">
        <f t="shared" si="49"/>
        <v/>
      </c>
      <c r="O324" s="102"/>
    </row>
    <row r="325" spans="1:15">
      <c r="A325" s="97" t="str">
        <f t="shared" si="50"/>
        <v/>
      </c>
      <c r="B325" s="98"/>
      <c r="C325" s="98"/>
      <c r="D325" s="129" t="str">
        <f t="shared" si="51"/>
        <v/>
      </c>
      <c r="E325" s="130"/>
      <c r="F325" s="100"/>
      <c r="G325" s="100"/>
      <c r="H325" s="57"/>
      <c r="I325" s="58">
        <f t="shared" si="52"/>
        <v>0</v>
      </c>
      <c r="J325" s="57"/>
      <c r="K325" s="57"/>
      <c r="L325" s="57"/>
      <c r="M325" s="57"/>
      <c r="N325" s="58" t="str">
        <f t="shared" si="49"/>
        <v/>
      </c>
      <c r="O325" s="102"/>
    </row>
    <row r="326" spans="1:15">
      <c r="A326" s="97" t="str">
        <f t="shared" si="50"/>
        <v/>
      </c>
      <c r="B326" s="98"/>
      <c r="C326" s="98"/>
      <c r="D326" s="129" t="str">
        <f t="shared" si="51"/>
        <v/>
      </c>
      <c r="E326" s="130"/>
      <c r="F326" s="100"/>
      <c r="G326" s="100"/>
      <c r="H326" s="57"/>
      <c r="I326" s="58">
        <f t="shared" si="52"/>
        <v>0</v>
      </c>
      <c r="J326" s="57"/>
      <c r="K326" s="57"/>
      <c r="L326" s="57"/>
      <c r="M326" s="57"/>
      <c r="N326" s="58" t="str">
        <f t="shared" si="49"/>
        <v/>
      </c>
      <c r="O326" s="102"/>
    </row>
    <row r="327" spans="1:15">
      <c r="A327" s="97" t="str">
        <f t="shared" si="50"/>
        <v/>
      </c>
      <c r="B327" s="98"/>
      <c r="C327" s="98"/>
      <c r="D327" s="129" t="str">
        <f t="shared" si="51"/>
        <v/>
      </c>
      <c r="E327" s="130"/>
      <c r="F327" s="100"/>
      <c r="G327" s="100"/>
      <c r="H327" s="57"/>
      <c r="I327" s="58">
        <f t="shared" si="52"/>
        <v>0</v>
      </c>
      <c r="J327" s="57"/>
      <c r="K327" s="57"/>
      <c r="L327" s="57"/>
      <c r="M327" s="57"/>
      <c r="N327" s="58" t="str">
        <f t="shared" si="49"/>
        <v/>
      </c>
      <c r="O327" s="102"/>
    </row>
    <row r="328" spans="1:15">
      <c r="A328" s="97" t="str">
        <f t="shared" si="50"/>
        <v/>
      </c>
      <c r="B328" s="98"/>
      <c r="C328" s="98"/>
      <c r="D328" s="129" t="str">
        <f t="shared" si="51"/>
        <v/>
      </c>
      <c r="E328" s="130"/>
      <c r="F328" s="100"/>
      <c r="G328" s="100"/>
      <c r="H328" s="57"/>
      <c r="I328" s="58">
        <f t="shared" si="52"/>
        <v>0</v>
      </c>
      <c r="J328" s="57"/>
      <c r="K328" s="57"/>
      <c r="L328" s="57"/>
      <c r="M328" s="57"/>
      <c r="N328" s="58" t="str">
        <f t="shared" si="49"/>
        <v/>
      </c>
      <c r="O328" s="102"/>
    </row>
    <row r="329" spans="1:15">
      <c r="A329" s="97" t="str">
        <f t="shared" si="50"/>
        <v/>
      </c>
      <c r="B329" s="98"/>
      <c r="C329" s="98"/>
      <c r="D329" s="129" t="str">
        <f t="shared" si="51"/>
        <v/>
      </c>
      <c r="E329" s="130"/>
      <c r="F329" s="100"/>
      <c r="G329" s="100"/>
      <c r="H329" s="57"/>
      <c r="I329" s="58">
        <f t="shared" si="52"/>
        <v>0</v>
      </c>
      <c r="J329" s="57"/>
      <c r="K329" s="57"/>
      <c r="L329" s="57"/>
      <c r="M329" s="57"/>
      <c r="N329" s="58" t="str">
        <f t="shared" si="49"/>
        <v/>
      </c>
      <c r="O329" s="102"/>
    </row>
    <row r="330" spans="1:15">
      <c r="A330" s="97" t="str">
        <f t="shared" si="50"/>
        <v/>
      </c>
      <c r="B330" s="98"/>
      <c r="C330" s="98"/>
      <c r="D330" s="129" t="str">
        <f t="shared" si="51"/>
        <v/>
      </c>
      <c r="E330" s="130"/>
      <c r="F330" s="100"/>
      <c r="G330" s="100"/>
      <c r="H330" s="57"/>
      <c r="I330" s="58">
        <f t="shared" si="52"/>
        <v>0</v>
      </c>
      <c r="J330" s="57"/>
      <c r="K330" s="57"/>
      <c r="L330" s="57"/>
      <c r="M330" s="57"/>
      <c r="N330" s="58" t="str">
        <f t="shared" si="49"/>
        <v/>
      </c>
      <c r="O330" s="102"/>
    </row>
    <row r="331" spans="1:15">
      <c r="A331" s="97" t="str">
        <f t="shared" si="50"/>
        <v/>
      </c>
      <c r="B331" s="98"/>
      <c r="C331" s="98"/>
      <c r="D331" s="129" t="str">
        <f t="shared" si="51"/>
        <v/>
      </c>
      <c r="E331" s="130"/>
      <c r="F331" s="100"/>
      <c r="G331" s="100"/>
      <c r="H331" s="57"/>
      <c r="I331" s="58">
        <f t="shared" si="52"/>
        <v>0</v>
      </c>
      <c r="J331" s="57"/>
      <c r="K331" s="57"/>
      <c r="L331" s="57"/>
      <c r="M331" s="57"/>
      <c r="N331" s="58" t="str">
        <f t="shared" si="49"/>
        <v/>
      </c>
      <c r="O331" s="102"/>
    </row>
    <row r="332" spans="1:15">
      <c r="A332" s="97" t="str">
        <f t="shared" si="50"/>
        <v/>
      </c>
      <c r="B332" s="98"/>
      <c r="C332" s="98"/>
      <c r="D332" s="129" t="str">
        <f t="shared" si="51"/>
        <v/>
      </c>
      <c r="E332" s="130"/>
      <c r="F332" s="100"/>
      <c r="G332" s="100"/>
      <c r="H332" s="57"/>
      <c r="I332" s="58">
        <f t="shared" si="52"/>
        <v>0</v>
      </c>
      <c r="J332" s="57"/>
      <c r="K332" s="57"/>
      <c r="L332" s="57"/>
      <c r="M332" s="57"/>
      <c r="N332" s="58" t="str">
        <f t="shared" si="49"/>
        <v/>
      </c>
      <c r="O332" s="102"/>
    </row>
    <row r="333" spans="1:15">
      <c r="A333" s="97" t="str">
        <f t="shared" si="50"/>
        <v/>
      </c>
      <c r="B333" s="98"/>
      <c r="C333" s="98"/>
      <c r="D333" s="129" t="str">
        <f t="shared" si="51"/>
        <v/>
      </c>
      <c r="E333" s="130"/>
      <c r="F333" s="100"/>
      <c r="G333" s="100"/>
      <c r="H333" s="57"/>
      <c r="I333" s="58">
        <f t="shared" si="52"/>
        <v>0</v>
      </c>
      <c r="J333" s="57"/>
      <c r="K333" s="57"/>
      <c r="L333" s="57"/>
      <c r="M333" s="57"/>
      <c r="N333" s="58" t="str">
        <f t="shared" si="49"/>
        <v/>
      </c>
      <c r="O333" s="102"/>
    </row>
    <row r="334" spans="1:15">
      <c r="A334" s="97" t="str">
        <f t="shared" si="50"/>
        <v/>
      </c>
      <c r="B334" s="98"/>
      <c r="C334" s="98"/>
      <c r="D334" s="129" t="str">
        <f t="shared" si="51"/>
        <v/>
      </c>
      <c r="E334" s="130"/>
      <c r="F334" s="100"/>
      <c r="G334" s="100"/>
      <c r="H334" s="57"/>
      <c r="I334" s="58">
        <f t="shared" si="52"/>
        <v>0</v>
      </c>
      <c r="J334" s="57"/>
      <c r="K334" s="57"/>
      <c r="L334" s="57"/>
      <c r="M334" s="57"/>
      <c r="N334" s="58" t="str">
        <f t="shared" si="49"/>
        <v/>
      </c>
      <c r="O334" s="102"/>
    </row>
    <row r="335" spans="1:15">
      <c r="A335" s="97" t="str">
        <f t="shared" si="50"/>
        <v/>
      </c>
      <c r="B335" s="98"/>
      <c r="C335" s="98"/>
      <c r="D335" s="129" t="str">
        <f t="shared" si="51"/>
        <v/>
      </c>
      <c r="E335" s="130"/>
      <c r="F335" s="100"/>
      <c r="G335" s="100"/>
      <c r="H335" s="57"/>
      <c r="I335" s="58">
        <f t="shared" si="52"/>
        <v>0</v>
      </c>
      <c r="J335" s="57"/>
      <c r="K335" s="57"/>
      <c r="L335" s="57"/>
      <c r="M335" s="57"/>
      <c r="N335" s="58" t="str">
        <f t="shared" si="49"/>
        <v/>
      </c>
      <c r="O335" s="102"/>
    </row>
    <row r="336" spans="1:15">
      <c r="A336" s="97" t="str">
        <f t="shared" si="50"/>
        <v/>
      </c>
      <c r="B336" s="98"/>
      <c r="C336" s="98"/>
      <c r="D336" s="129" t="str">
        <f t="shared" si="51"/>
        <v/>
      </c>
      <c r="E336" s="130"/>
      <c r="F336" s="100"/>
      <c r="G336" s="100"/>
      <c r="H336" s="57"/>
      <c r="I336" s="58">
        <f t="shared" si="52"/>
        <v>0</v>
      </c>
      <c r="J336" s="57"/>
      <c r="K336" s="57"/>
      <c r="L336" s="57"/>
      <c r="M336" s="57"/>
      <c r="N336" s="58" t="str">
        <f t="shared" si="49"/>
        <v/>
      </c>
      <c r="O336" s="102"/>
    </row>
    <row r="337" spans="1:15">
      <c r="A337" s="97" t="str">
        <f t="shared" si="50"/>
        <v/>
      </c>
      <c r="B337" s="98"/>
      <c r="C337" s="98"/>
      <c r="D337" s="129" t="str">
        <f t="shared" si="51"/>
        <v/>
      </c>
      <c r="E337" s="130"/>
      <c r="F337" s="100"/>
      <c r="G337" s="100"/>
      <c r="H337" s="57"/>
      <c r="I337" s="58">
        <f t="shared" si="52"/>
        <v>0</v>
      </c>
      <c r="J337" s="57"/>
      <c r="K337" s="57"/>
      <c r="L337" s="57"/>
      <c r="M337" s="57"/>
      <c r="N337" s="58" t="str">
        <f t="shared" si="49"/>
        <v/>
      </c>
      <c r="O337" s="102"/>
    </row>
    <row r="338" spans="1:15">
      <c r="A338" s="97" t="str">
        <f t="shared" si="50"/>
        <v/>
      </c>
      <c r="B338" s="98"/>
      <c r="C338" s="98"/>
      <c r="D338" s="129" t="str">
        <f t="shared" si="51"/>
        <v/>
      </c>
      <c r="E338" s="130"/>
      <c r="F338" s="100"/>
      <c r="G338" s="100"/>
      <c r="H338" s="57"/>
      <c r="I338" s="58">
        <f t="shared" si="52"/>
        <v>0</v>
      </c>
      <c r="J338" s="57"/>
      <c r="K338" s="57"/>
      <c r="L338" s="57"/>
      <c r="M338" s="57"/>
      <c r="N338" s="58" t="str">
        <f t="shared" si="49"/>
        <v/>
      </c>
      <c r="O338" s="102"/>
    </row>
    <row r="339" spans="1:15">
      <c r="A339" s="97" t="str">
        <f t="shared" si="50"/>
        <v/>
      </c>
      <c r="B339" s="98"/>
      <c r="C339" s="98"/>
      <c r="D339" s="129" t="str">
        <f t="shared" si="51"/>
        <v/>
      </c>
      <c r="E339" s="130"/>
      <c r="F339" s="100"/>
      <c r="G339" s="100"/>
      <c r="H339" s="57"/>
      <c r="I339" s="58">
        <f t="shared" si="52"/>
        <v>0</v>
      </c>
      <c r="J339" s="57"/>
      <c r="K339" s="57"/>
      <c r="L339" s="57"/>
      <c r="M339" s="57"/>
      <c r="N339" s="58" t="str">
        <f t="shared" si="49"/>
        <v/>
      </c>
      <c r="O339" s="102"/>
    </row>
    <row r="340" spans="1:15">
      <c r="A340" s="97" t="str">
        <f t="shared" si="50"/>
        <v/>
      </c>
      <c r="B340" s="98"/>
      <c r="C340" s="98"/>
      <c r="D340" s="129" t="str">
        <f t="shared" si="51"/>
        <v/>
      </c>
      <c r="E340" s="130"/>
      <c r="F340" s="100"/>
      <c r="G340" s="100"/>
      <c r="H340" s="57"/>
      <c r="I340" s="58">
        <f t="shared" si="52"/>
        <v>0</v>
      </c>
      <c r="J340" s="57"/>
      <c r="K340" s="57"/>
      <c r="L340" s="57"/>
      <c r="M340" s="57"/>
      <c r="N340" s="58" t="str">
        <f t="shared" si="49"/>
        <v/>
      </c>
      <c r="O340" s="102"/>
    </row>
    <row r="341" spans="1:15">
      <c r="A341" s="97" t="str">
        <f t="shared" si="50"/>
        <v/>
      </c>
      <c r="B341" s="98"/>
      <c r="C341" s="98"/>
      <c r="D341" s="129" t="str">
        <f t="shared" si="51"/>
        <v/>
      </c>
      <c r="E341" s="130"/>
      <c r="F341" s="100"/>
      <c r="G341" s="100"/>
      <c r="H341" s="57"/>
      <c r="I341" s="58">
        <f t="shared" si="52"/>
        <v>0</v>
      </c>
      <c r="J341" s="57"/>
      <c r="K341" s="57"/>
      <c r="L341" s="57"/>
      <c r="M341" s="57"/>
      <c r="N341" s="58" t="str">
        <f t="shared" si="49"/>
        <v/>
      </c>
      <c r="O341" s="102"/>
    </row>
    <row r="342" spans="1:15">
      <c r="A342" s="97" t="str">
        <f t="shared" si="50"/>
        <v/>
      </c>
      <c r="B342" s="98"/>
      <c r="C342" s="98"/>
      <c r="D342" s="129" t="str">
        <f t="shared" si="51"/>
        <v/>
      </c>
      <c r="E342" s="130"/>
      <c r="F342" s="100"/>
      <c r="G342" s="100"/>
      <c r="H342" s="57"/>
      <c r="I342" s="58">
        <f t="shared" si="52"/>
        <v>0</v>
      </c>
      <c r="J342" s="57"/>
      <c r="K342" s="57"/>
      <c r="L342" s="57"/>
      <c r="M342" s="57"/>
      <c r="N342" s="58" t="str">
        <f t="shared" si="49"/>
        <v/>
      </c>
      <c r="O342" s="102"/>
    </row>
    <row r="343" spans="1:15">
      <c r="A343" s="97" t="str">
        <f t="shared" si="50"/>
        <v/>
      </c>
      <c r="B343" s="98"/>
      <c r="C343" s="98"/>
      <c r="D343" s="129" t="str">
        <f t="shared" si="51"/>
        <v/>
      </c>
      <c r="E343" s="130"/>
      <c r="F343" s="100"/>
      <c r="G343" s="100"/>
      <c r="H343" s="57"/>
      <c r="I343" s="58">
        <f t="shared" si="52"/>
        <v>0</v>
      </c>
      <c r="J343" s="57"/>
      <c r="K343" s="57"/>
      <c r="L343" s="57"/>
      <c r="M343" s="57"/>
      <c r="N343" s="58" t="str">
        <f t="shared" si="49"/>
        <v/>
      </c>
      <c r="O343" s="102"/>
    </row>
    <row r="344" spans="1:15">
      <c r="A344" s="97" t="str">
        <f t="shared" si="50"/>
        <v/>
      </c>
      <c r="B344" s="98"/>
      <c r="C344" s="98"/>
      <c r="D344" s="129" t="str">
        <f t="shared" si="51"/>
        <v/>
      </c>
      <c r="E344" s="130"/>
      <c r="F344" s="100"/>
      <c r="G344" s="100"/>
      <c r="H344" s="57"/>
      <c r="I344" s="58">
        <f t="shared" si="52"/>
        <v>0</v>
      </c>
      <c r="J344" s="57"/>
      <c r="K344" s="57"/>
      <c r="L344" s="57"/>
      <c r="M344" s="57"/>
      <c r="N344" s="58" t="str">
        <f t="shared" si="49"/>
        <v/>
      </c>
      <c r="O344" s="102"/>
    </row>
    <row r="345" spans="1:15">
      <c r="A345" s="97" t="str">
        <f t="shared" si="50"/>
        <v/>
      </c>
      <c r="B345" s="98"/>
      <c r="C345" s="98"/>
      <c r="D345" s="129" t="str">
        <f t="shared" si="51"/>
        <v/>
      </c>
      <c r="E345" s="130"/>
      <c r="F345" s="100"/>
      <c r="G345" s="100"/>
      <c r="H345" s="57"/>
      <c r="I345" s="58">
        <f t="shared" si="52"/>
        <v>0</v>
      </c>
      <c r="J345" s="57"/>
      <c r="K345" s="57"/>
      <c r="L345" s="57"/>
      <c r="M345" s="57"/>
      <c r="N345" s="58" t="str">
        <f t="shared" si="49"/>
        <v/>
      </c>
      <c r="O345" s="102"/>
    </row>
    <row r="346" spans="1:15">
      <c r="A346" s="97" t="str">
        <f t="shared" si="50"/>
        <v/>
      </c>
      <c r="B346" s="98"/>
      <c r="C346" s="98"/>
      <c r="D346" s="129" t="str">
        <f t="shared" si="51"/>
        <v/>
      </c>
      <c r="E346" s="130"/>
      <c r="F346" s="100"/>
      <c r="G346" s="100"/>
      <c r="H346" s="57"/>
      <c r="I346" s="58">
        <f t="shared" si="52"/>
        <v>0</v>
      </c>
      <c r="J346" s="57"/>
      <c r="K346" s="57"/>
      <c r="L346" s="57"/>
      <c r="M346" s="57"/>
      <c r="N346" s="58" t="str">
        <f t="shared" si="49"/>
        <v/>
      </c>
      <c r="O346" s="102"/>
    </row>
    <row r="347" spans="1:15">
      <c r="A347" s="97" t="str">
        <f t="shared" si="50"/>
        <v/>
      </c>
      <c r="B347" s="98"/>
      <c r="C347" s="98"/>
      <c r="D347" s="129" t="str">
        <f t="shared" si="51"/>
        <v/>
      </c>
      <c r="E347" s="130"/>
      <c r="F347" s="100"/>
      <c r="G347" s="100"/>
      <c r="H347" s="57"/>
      <c r="I347" s="58">
        <f t="shared" si="52"/>
        <v>0</v>
      </c>
      <c r="J347" s="57"/>
      <c r="K347" s="57"/>
      <c r="L347" s="57"/>
      <c r="M347" s="57"/>
      <c r="N347" s="58" t="str">
        <f t="shared" si="49"/>
        <v/>
      </c>
      <c r="O347" s="102"/>
    </row>
    <row r="348" spans="1:15">
      <c r="A348" s="97" t="str">
        <f t="shared" si="50"/>
        <v/>
      </c>
      <c r="B348" s="98"/>
      <c r="C348" s="98"/>
      <c r="D348" s="129" t="str">
        <f t="shared" si="51"/>
        <v/>
      </c>
      <c r="E348" s="130"/>
      <c r="F348" s="100"/>
      <c r="G348" s="100"/>
      <c r="H348" s="57"/>
      <c r="I348" s="58">
        <f t="shared" si="52"/>
        <v>0</v>
      </c>
      <c r="J348" s="57"/>
      <c r="K348" s="57"/>
      <c r="L348" s="57"/>
      <c r="M348" s="57"/>
      <c r="N348" s="58" t="str">
        <f t="shared" si="49"/>
        <v/>
      </c>
      <c r="O348" s="102"/>
    </row>
    <row r="349" spans="1:15">
      <c r="A349" s="97" t="str">
        <f t="shared" si="50"/>
        <v/>
      </c>
      <c r="B349" s="98"/>
      <c r="C349" s="98"/>
      <c r="D349" s="129" t="str">
        <f t="shared" si="51"/>
        <v/>
      </c>
      <c r="E349" s="130"/>
      <c r="F349" s="100"/>
      <c r="G349" s="100"/>
      <c r="H349" s="57"/>
      <c r="I349" s="58">
        <f t="shared" si="52"/>
        <v>0</v>
      </c>
      <c r="J349" s="57"/>
      <c r="K349" s="57"/>
      <c r="L349" s="57"/>
      <c r="M349" s="57"/>
      <c r="N349" s="58" t="str">
        <f t="shared" si="49"/>
        <v/>
      </c>
      <c r="O349" s="102"/>
    </row>
    <row r="350" spans="1:15">
      <c r="A350" s="97" t="str">
        <f t="shared" si="50"/>
        <v/>
      </c>
      <c r="B350" s="98"/>
      <c r="C350" s="98"/>
      <c r="D350" s="129" t="str">
        <f t="shared" si="51"/>
        <v/>
      </c>
      <c r="E350" s="130"/>
      <c r="F350" s="100"/>
      <c r="G350" s="100"/>
      <c r="H350" s="57"/>
      <c r="I350" s="58">
        <f t="shared" si="52"/>
        <v>0</v>
      </c>
      <c r="J350" s="57"/>
      <c r="K350" s="57"/>
      <c r="L350" s="57"/>
      <c r="M350" s="57"/>
      <c r="N350" s="58" t="str">
        <f t="shared" si="49"/>
        <v/>
      </c>
      <c r="O350" s="102"/>
    </row>
    <row r="351" spans="1:15">
      <c r="A351" s="97" t="str">
        <f t="shared" si="50"/>
        <v/>
      </c>
      <c r="B351" s="98"/>
      <c r="C351" s="98"/>
      <c r="D351" s="129" t="str">
        <f t="shared" si="51"/>
        <v/>
      </c>
      <c r="E351" s="130"/>
      <c r="F351" s="100"/>
      <c r="G351" s="100"/>
      <c r="H351" s="57"/>
      <c r="I351" s="58">
        <f t="shared" si="52"/>
        <v>0</v>
      </c>
      <c r="J351" s="57"/>
      <c r="K351" s="57"/>
      <c r="L351" s="57"/>
      <c r="M351" s="57"/>
      <c r="N351" s="58" t="str">
        <f t="shared" si="49"/>
        <v/>
      </c>
      <c r="O351" s="102"/>
    </row>
    <row r="352" spans="1:15">
      <c r="A352" s="97" t="str">
        <f t="shared" si="50"/>
        <v/>
      </c>
      <c r="B352" s="98"/>
      <c r="C352" s="98"/>
      <c r="D352" s="129" t="str">
        <f t="shared" si="51"/>
        <v/>
      </c>
      <c r="E352" s="130"/>
      <c r="F352" s="100"/>
      <c r="G352" s="100"/>
      <c r="H352" s="57"/>
      <c r="I352" s="58">
        <f t="shared" si="52"/>
        <v>0</v>
      </c>
      <c r="J352" s="57"/>
      <c r="K352" s="57"/>
      <c r="L352" s="57"/>
      <c r="M352" s="57"/>
      <c r="N352" s="58" t="str">
        <f t="shared" si="49"/>
        <v/>
      </c>
      <c r="O352" s="102"/>
    </row>
    <row r="353" spans="1:15">
      <c r="A353" s="97" t="str">
        <f t="shared" si="50"/>
        <v/>
      </c>
      <c r="B353" s="98"/>
      <c r="C353" s="98"/>
      <c r="D353" s="129" t="str">
        <f t="shared" si="51"/>
        <v/>
      </c>
      <c r="E353" s="130"/>
      <c r="F353" s="100"/>
      <c r="G353" s="100"/>
      <c r="H353" s="57"/>
      <c r="I353" s="58">
        <f t="shared" si="52"/>
        <v>0</v>
      </c>
      <c r="J353" s="57"/>
      <c r="K353" s="57"/>
      <c r="L353" s="57"/>
      <c r="M353" s="57"/>
      <c r="N353" s="58" t="str">
        <f t="shared" si="49"/>
        <v/>
      </c>
      <c r="O353" s="102"/>
    </row>
    <row r="354" spans="1:15">
      <c r="A354" s="97" t="str">
        <f t="shared" si="50"/>
        <v/>
      </c>
      <c r="B354" s="98"/>
      <c r="C354" s="98"/>
      <c r="D354" s="129" t="str">
        <f t="shared" si="51"/>
        <v/>
      </c>
      <c r="E354" s="130"/>
      <c r="F354" s="100"/>
      <c r="G354" s="100"/>
      <c r="H354" s="57"/>
      <c r="I354" s="58">
        <f t="shared" si="52"/>
        <v>0</v>
      </c>
      <c r="J354" s="57"/>
      <c r="K354" s="57"/>
      <c r="L354" s="57"/>
      <c r="M354" s="57"/>
      <c r="N354" s="58" t="str">
        <f t="shared" si="49"/>
        <v/>
      </c>
      <c r="O354" s="102"/>
    </row>
    <row r="355" spans="1:15">
      <c r="A355" s="97" t="str">
        <f t="shared" si="50"/>
        <v/>
      </c>
      <c r="B355" s="98"/>
      <c r="C355" s="98"/>
      <c r="D355" s="129" t="str">
        <f t="shared" si="51"/>
        <v/>
      </c>
      <c r="E355" s="130"/>
      <c r="F355" s="100"/>
      <c r="G355" s="100"/>
      <c r="H355" s="57"/>
      <c r="I355" s="58">
        <f t="shared" si="52"/>
        <v>0</v>
      </c>
      <c r="J355" s="57"/>
      <c r="K355" s="57"/>
      <c r="L355" s="57"/>
      <c r="M355" s="57"/>
      <c r="N355" s="58" t="str">
        <f t="shared" si="49"/>
        <v/>
      </c>
      <c r="O355" s="102"/>
    </row>
    <row r="356" spans="1:15">
      <c r="A356" s="97" t="str">
        <f t="shared" si="50"/>
        <v/>
      </c>
      <c r="B356" s="98"/>
      <c r="C356" s="98"/>
      <c r="D356" s="129" t="str">
        <f t="shared" si="51"/>
        <v/>
      </c>
      <c r="E356" s="130"/>
      <c r="F356" s="100"/>
      <c r="G356" s="100"/>
      <c r="H356" s="57"/>
      <c r="I356" s="58">
        <f t="shared" si="52"/>
        <v>0</v>
      </c>
      <c r="J356" s="57"/>
      <c r="K356" s="57"/>
      <c r="L356" s="57"/>
      <c r="M356" s="57"/>
      <c r="N356" s="58" t="str">
        <f t="shared" si="49"/>
        <v/>
      </c>
      <c r="O356" s="102"/>
    </row>
    <row r="357" spans="1:15">
      <c r="A357" s="97" t="str">
        <f t="shared" si="50"/>
        <v/>
      </c>
      <c r="B357" s="98"/>
      <c r="C357" s="98"/>
      <c r="D357" s="129" t="str">
        <f t="shared" si="51"/>
        <v/>
      </c>
      <c r="E357" s="130"/>
      <c r="F357" s="100"/>
      <c r="G357" s="100"/>
      <c r="H357" s="57"/>
      <c r="I357" s="58">
        <f t="shared" si="52"/>
        <v>0</v>
      </c>
      <c r="J357" s="57"/>
      <c r="K357" s="57"/>
      <c r="L357" s="57"/>
      <c r="M357" s="57"/>
      <c r="N357" s="58" t="str">
        <f t="shared" si="49"/>
        <v/>
      </c>
      <c r="O357" s="102"/>
    </row>
    <row r="358" spans="1:15">
      <c r="A358" s="97" t="str">
        <f t="shared" si="50"/>
        <v/>
      </c>
      <c r="B358" s="98"/>
      <c r="C358" s="98"/>
      <c r="D358" s="129" t="str">
        <f t="shared" si="51"/>
        <v/>
      </c>
      <c r="E358" s="130"/>
      <c r="F358" s="100"/>
      <c r="G358" s="100"/>
      <c r="H358" s="57"/>
      <c r="I358" s="58">
        <f t="shared" si="52"/>
        <v>0</v>
      </c>
      <c r="J358" s="57"/>
      <c r="K358" s="57"/>
      <c r="L358" s="57"/>
      <c r="M358" s="57"/>
      <c r="N358" s="58" t="str">
        <f t="shared" si="49"/>
        <v/>
      </c>
      <c r="O358" s="102"/>
    </row>
    <row r="359" spans="1:15">
      <c r="A359" s="97" t="str">
        <f t="shared" si="50"/>
        <v/>
      </c>
      <c r="B359" s="98"/>
      <c r="C359" s="98"/>
      <c r="D359" s="129" t="str">
        <f t="shared" si="51"/>
        <v/>
      </c>
      <c r="E359" s="130"/>
      <c r="F359" s="100"/>
      <c r="G359" s="100"/>
      <c r="H359" s="57"/>
      <c r="I359" s="58">
        <f t="shared" si="52"/>
        <v>0</v>
      </c>
      <c r="J359" s="57"/>
      <c r="K359" s="57"/>
      <c r="L359" s="57"/>
      <c r="M359" s="57"/>
      <c r="N359" s="58" t="str">
        <f t="shared" si="49"/>
        <v/>
      </c>
      <c r="O359" s="102"/>
    </row>
    <row r="360" spans="1:15">
      <c r="A360" s="97" t="str">
        <f t="shared" si="50"/>
        <v/>
      </c>
      <c r="B360" s="98"/>
      <c r="C360" s="98"/>
      <c r="D360" s="129" t="str">
        <f t="shared" si="51"/>
        <v/>
      </c>
      <c r="E360" s="130"/>
      <c r="F360" s="100"/>
      <c r="G360" s="100"/>
      <c r="H360" s="57"/>
      <c r="I360" s="58">
        <f t="shared" si="52"/>
        <v>0</v>
      </c>
      <c r="J360" s="57"/>
      <c r="K360" s="57"/>
      <c r="L360" s="57"/>
      <c r="M360" s="57"/>
      <c r="N360" s="58" t="str">
        <f t="shared" si="49"/>
        <v/>
      </c>
      <c r="O360" s="102"/>
    </row>
    <row r="361" spans="1:15">
      <c r="A361" s="97" t="str">
        <f t="shared" si="50"/>
        <v/>
      </c>
      <c r="B361" s="98"/>
      <c r="C361" s="98"/>
      <c r="D361" s="129" t="str">
        <f t="shared" si="51"/>
        <v/>
      </c>
      <c r="E361" s="130"/>
      <c r="F361" s="100"/>
      <c r="G361" s="100"/>
      <c r="H361" s="57"/>
      <c r="I361" s="58">
        <f t="shared" si="52"/>
        <v>0</v>
      </c>
      <c r="J361" s="57"/>
      <c r="K361" s="57"/>
      <c r="L361" s="57"/>
      <c r="M361" s="57"/>
      <c r="N361" s="58" t="str">
        <f t="shared" si="49"/>
        <v/>
      </c>
      <c r="O361" s="102"/>
    </row>
    <row r="362" spans="1:15">
      <c r="A362" s="97" t="str">
        <f t="shared" si="50"/>
        <v/>
      </c>
      <c r="B362" s="98"/>
      <c r="C362" s="98"/>
      <c r="D362" s="129" t="str">
        <f t="shared" si="51"/>
        <v/>
      </c>
      <c r="E362" s="130"/>
      <c r="F362" s="100"/>
      <c r="G362" s="100"/>
      <c r="H362" s="57"/>
      <c r="I362" s="58">
        <f t="shared" si="52"/>
        <v>0</v>
      </c>
      <c r="J362" s="57"/>
      <c r="K362" s="57"/>
      <c r="L362" s="57"/>
      <c r="M362" s="57"/>
      <c r="N362" s="58" t="str">
        <f t="shared" ref="N362:N425" si="53">IF(E362="","",N361+I362-J362-K362-L362-M362)</f>
        <v/>
      </c>
      <c r="O362" s="102"/>
    </row>
    <row r="363" spans="1:15">
      <c r="A363" s="97" t="str">
        <f t="shared" si="50"/>
        <v/>
      </c>
      <c r="B363" s="98"/>
      <c r="C363" s="98"/>
      <c r="D363" s="129" t="str">
        <f t="shared" si="51"/>
        <v/>
      </c>
      <c r="E363" s="130"/>
      <c r="F363" s="100"/>
      <c r="G363" s="100"/>
      <c r="H363" s="57"/>
      <c r="I363" s="58">
        <f t="shared" si="52"/>
        <v>0</v>
      </c>
      <c r="J363" s="57"/>
      <c r="K363" s="57"/>
      <c r="L363" s="57"/>
      <c r="M363" s="57"/>
      <c r="N363" s="58" t="str">
        <f t="shared" si="53"/>
        <v/>
      </c>
      <c r="O363" s="102"/>
    </row>
    <row r="364" spans="1:15">
      <c r="A364" s="97" t="str">
        <f t="shared" ref="A364:A427" si="54">IF(E364="","",ROW()-42)</f>
        <v/>
      </c>
      <c r="B364" s="98"/>
      <c r="C364" s="98"/>
      <c r="D364" s="129" t="str">
        <f t="shared" si="51"/>
        <v/>
      </c>
      <c r="E364" s="130"/>
      <c r="F364" s="100"/>
      <c r="G364" s="100"/>
      <c r="H364" s="57"/>
      <c r="I364" s="58">
        <f t="shared" si="52"/>
        <v>0</v>
      </c>
      <c r="J364" s="57"/>
      <c r="K364" s="57"/>
      <c r="L364" s="57"/>
      <c r="M364" s="57"/>
      <c r="N364" s="58" t="str">
        <f t="shared" si="53"/>
        <v/>
      </c>
      <c r="O364" s="102"/>
    </row>
    <row r="365" spans="1:15">
      <c r="A365" s="97" t="str">
        <f t="shared" si="54"/>
        <v/>
      </c>
      <c r="B365" s="98"/>
      <c r="C365" s="98"/>
      <c r="D365" s="129" t="str">
        <f t="shared" si="51"/>
        <v/>
      </c>
      <c r="E365" s="130"/>
      <c r="F365" s="100"/>
      <c r="G365" s="100"/>
      <c r="H365" s="57"/>
      <c r="I365" s="58">
        <f t="shared" si="52"/>
        <v>0</v>
      </c>
      <c r="J365" s="57"/>
      <c r="K365" s="57"/>
      <c r="L365" s="57"/>
      <c r="M365" s="57"/>
      <c r="N365" s="58" t="str">
        <f t="shared" si="53"/>
        <v/>
      </c>
      <c r="O365" s="102"/>
    </row>
    <row r="366" spans="1:15">
      <c r="A366" s="97" t="str">
        <f t="shared" si="54"/>
        <v/>
      </c>
      <c r="B366" s="98"/>
      <c r="C366" s="98"/>
      <c r="D366" s="129" t="str">
        <f t="shared" ref="D366:D429" si="55">IF(E366="","",MONTH(E366)&amp;"月")</f>
        <v/>
      </c>
      <c r="E366" s="130"/>
      <c r="F366" s="100"/>
      <c r="G366" s="100"/>
      <c r="H366" s="57"/>
      <c r="I366" s="58">
        <f t="shared" ref="I366:I429" si="56">IF(H366="",0,H366*$M$41)</f>
        <v>0</v>
      </c>
      <c r="J366" s="57"/>
      <c r="K366" s="57"/>
      <c r="L366" s="57"/>
      <c r="M366" s="57"/>
      <c r="N366" s="58" t="str">
        <f t="shared" si="53"/>
        <v/>
      </c>
      <c r="O366" s="102"/>
    </row>
    <row r="367" spans="1:15">
      <c r="A367" s="97" t="str">
        <f t="shared" si="54"/>
        <v/>
      </c>
      <c r="B367" s="98"/>
      <c r="C367" s="98"/>
      <c r="D367" s="129" t="str">
        <f t="shared" si="55"/>
        <v/>
      </c>
      <c r="E367" s="130"/>
      <c r="F367" s="100"/>
      <c r="G367" s="100"/>
      <c r="H367" s="57"/>
      <c r="I367" s="58">
        <f t="shared" si="56"/>
        <v>0</v>
      </c>
      <c r="J367" s="57"/>
      <c r="K367" s="57"/>
      <c r="L367" s="57"/>
      <c r="M367" s="57"/>
      <c r="N367" s="58" t="str">
        <f t="shared" si="53"/>
        <v/>
      </c>
      <c r="O367" s="102"/>
    </row>
    <row r="368" spans="1:15">
      <c r="A368" s="97" t="str">
        <f t="shared" si="54"/>
        <v/>
      </c>
      <c r="B368" s="98"/>
      <c r="C368" s="98"/>
      <c r="D368" s="129" t="str">
        <f t="shared" si="55"/>
        <v/>
      </c>
      <c r="E368" s="130"/>
      <c r="F368" s="100"/>
      <c r="G368" s="100"/>
      <c r="H368" s="57"/>
      <c r="I368" s="58">
        <f t="shared" si="56"/>
        <v>0</v>
      </c>
      <c r="J368" s="57"/>
      <c r="K368" s="57"/>
      <c r="L368" s="57"/>
      <c r="M368" s="57"/>
      <c r="N368" s="58" t="str">
        <f t="shared" si="53"/>
        <v/>
      </c>
      <c r="O368" s="102"/>
    </row>
    <row r="369" spans="1:15">
      <c r="A369" s="97" t="str">
        <f t="shared" si="54"/>
        <v/>
      </c>
      <c r="B369" s="98"/>
      <c r="C369" s="98"/>
      <c r="D369" s="129" t="str">
        <f t="shared" si="55"/>
        <v/>
      </c>
      <c r="E369" s="130"/>
      <c r="F369" s="100"/>
      <c r="G369" s="100"/>
      <c r="H369" s="57"/>
      <c r="I369" s="58">
        <f t="shared" si="56"/>
        <v>0</v>
      </c>
      <c r="J369" s="57"/>
      <c r="K369" s="57"/>
      <c r="L369" s="57"/>
      <c r="M369" s="57"/>
      <c r="N369" s="58" t="str">
        <f t="shared" si="53"/>
        <v/>
      </c>
      <c r="O369" s="102"/>
    </row>
    <row r="370" spans="1:15">
      <c r="A370" s="97" t="str">
        <f t="shared" si="54"/>
        <v/>
      </c>
      <c r="B370" s="98"/>
      <c r="C370" s="98"/>
      <c r="D370" s="129" t="str">
        <f t="shared" si="55"/>
        <v/>
      </c>
      <c r="E370" s="130"/>
      <c r="F370" s="100"/>
      <c r="G370" s="100"/>
      <c r="H370" s="57"/>
      <c r="I370" s="58">
        <f t="shared" si="56"/>
        <v>0</v>
      </c>
      <c r="J370" s="57"/>
      <c r="K370" s="57"/>
      <c r="L370" s="57"/>
      <c r="M370" s="57"/>
      <c r="N370" s="58" t="str">
        <f t="shared" si="53"/>
        <v/>
      </c>
      <c r="O370" s="102"/>
    </row>
    <row r="371" spans="1:15">
      <c r="A371" s="97" t="str">
        <f t="shared" si="54"/>
        <v/>
      </c>
      <c r="B371" s="98"/>
      <c r="C371" s="98"/>
      <c r="D371" s="129" t="str">
        <f t="shared" si="55"/>
        <v/>
      </c>
      <c r="E371" s="130"/>
      <c r="F371" s="100"/>
      <c r="G371" s="100"/>
      <c r="H371" s="57"/>
      <c r="I371" s="58">
        <f t="shared" si="56"/>
        <v>0</v>
      </c>
      <c r="J371" s="57"/>
      <c r="K371" s="57"/>
      <c r="L371" s="57"/>
      <c r="M371" s="57"/>
      <c r="N371" s="58" t="str">
        <f t="shared" si="53"/>
        <v/>
      </c>
      <c r="O371" s="102"/>
    </row>
    <row r="372" spans="1:15">
      <c r="A372" s="97" t="str">
        <f t="shared" si="54"/>
        <v/>
      </c>
      <c r="B372" s="98"/>
      <c r="C372" s="98"/>
      <c r="D372" s="129" t="str">
        <f t="shared" si="55"/>
        <v/>
      </c>
      <c r="E372" s="130"/>
      <c r="F372" s="100"/>
      <c r="G372" s="100"/>
      <c r="H372" s="57"/>
      <c r="I372" s="58">
        <f t="shared" si="56"/>
        <v>0</v>
      </c>
      <c r="J372" s="57"/>
      <c r="K372" s="57"/>
      <c r="L372" s="57"/>
      <c r="M372" s="57"/>
      <c r="N372" s="58" t="str">
        <f t="shared" si="53"/>
        <v/>
      </c>
      <c r="O372" s="102"/>
    </row>
    <row r="373" spans="1:15">
      <c r="A373" s="97" t="str">
        <f t="shared" si="54"/>
        <v/>
      </c>
      <c r="B373" s="98"/>
      <c r="C373" s="98"/>
      <c r="D373" s="129" t="str">
        <f t="shared" si="55"/>
        <v/>
      </c>
      <c r="E373" s="130"/>
      <c r="F373" s="100"/>
      <c r="G373" s="100"/>
      <c r="H373" s="57"/>
      <c r="I373" s="58">
        <f t="shared" si="56"/>
        <v>0</v>
      </c>
      <c r="J373" s="57"/>
      <c r="K373" s="57"/>
      <c r="L373" s="57"/>
      <c r="M373" s="57"/>
      <c r="N373" s="58" t="str">
        <f t="shared" si="53"/>
        <v/>
      </c>
      <c r="O373" s="102"/>
    </row>
    <row r="374" spans="1:15">
      <c r="A374" s="97" t="str">
        <f t="shared" si="54"/>
        <v/>
      </c>
      <c r="B374" s="98"/>
      <c r="C374" s="98"/>
      <c r="D374" s="129" t="str">
        <f t="shared" si="55"/>
        <v/>
      </c>
      <c r="E374" s="130"/>
      <c r="F374" s="100"/>
      <c r="G374" s="100"/>
      <c r="H374" s="57"/>
      <c r="I374" s="58">
        <f t="shared" si="56"/>
        <v>0</v>
      </c>
      <c r="J374" s="57"/>
      <c r="K374" s="57"/>
      <c r="L374" s="57"/>
      <c r="M374" s="57"/>
      <c r="N374" s="58" t="str">
        <f t="shared" si="53"/>
        <v/>
      </c>
      <c r="O374" s="102"/>
    </row>
    <row r="375" spans="1:15">
      <c r="A375" s="97" t="str">
        <f t="shared" si="54"/>
        <v/>
      </c>
      <c r="B375" s="98"/>
      <c r="C375" s="98"/>
      <c r="D375" s="129" t="str">
        <f t="shared" si="55"/>
        <v/>
      </c>
      <c r="E375" s="130"/>
      <c r="F375" s="100"/>
      <c r="G375" s="100"/>
      <c r="H375" s="57"/>
      <c r="I375" s="58">
        <f t="shared" si="56"/>
        <v>0</v>
      </c>
      <c r="J375" s="57"/>
      <c r="K375" s="57"/>
      <c r="L375" s="57"/>
      <c r="M375" s="57"/>
      <c r="N375" s="58" t="str">
        <f t="shared" si="53"/>
        <v/>
      </c>
      <c r="O375" s="102"/>
    </row>
    <row r="376" spans="1:15">
      <c r="A376" s="97" t="str">
        <f t="shared" si="54"/>
        <v/>
      </c>
      <c r="B376" s="98"/>
      <c r="C376" s="98"/>
      <c r="D376" s="129" t="str">
        <f t="shared" si="55"/>
        <v/>
      </c>
      <c r="E376" s="130"/>
      <c r="F376" s="100"/>
      <c r="G376" s="100"/>
      <c r="H376" s="57"/>
      <c r="I376" s="58">
        <f t="shared" si="56"/>
        <v>0</v>
      </c>
      <c r="J376" s="57"/>
      <c r="K376" s="57"/>
      <c r="L376" s="57"/>
      <c r="M376" s="57"/>
      <c r="N376" s="58" t="str">
        <f t="shared" si="53"/>
        <v/>
      </c>
      <c r="O376" s="102"/>
    </row>
    <row r="377" spans="1:15">
      <c r="A377" s="97" t="str">
        <f t="shared" si="54"/>
        <v/>
      </c>
      <c r="B377" s="98"/>
      <c r="C377" s="98"/>
      <c r="D377" s="129" t="str">
        <f t="shared" si="55"/>
        <v/>
      </c>
      <c r="E377" s="130"/>
      <c r="F377" s="100"/>
      <c r="G377" s="100"/>
      <c r="H377" s="57"/>
      <c r="I377" s="58">
        <f t="shared" si="56"/>
        <v>0</v>
      </c>
      <c r="J377" s="57"/>
      <c r="K377" s="57"/>
      <c r="L377" s="57"/>
      <c r="M377" s="57"/>
      <c r="N377" s="58" t="str">
        <f t="shared" si="53"/>
        <v/>
      </c>
      <c r="O377" s="102"/>
    </row>
    <row r="378" spans="1:15">
      <c r="A378" s="97" t="str">
        <f t="shared" si="54"/>
        <v/>
      </c>
      <c r="B378" s="98"/>
      <c r="C378" s="98"/>
      <c r="D378" s="129" t="str">
        <f t="shared" si="55"/>
        <v/>
      </c>
      <c r="E378" s="130"/>
      <c r="F378" s="100"/>
      <c r="G378" s="100"/>
      <c r="H378" s="57"/>
      <c r="I378" s="58">
        <f t="shared" si="56"/>
        <v>0</v>
      </c>
      <c r="J378" s="57"/>
      <c r="K378" s="57"/>
      <c r="L378" s="57"/>
      <c r="M378" s="57"/>
      <c r="N378" s="58" t="str">
        <f t="shared" si="53"/>
        <v/>
      </c>
      <c r="O378" s="102"/>
    </row>
    <row r="379" spans="1:15">
      <c r="A379" s="97" t="str">
        <f t="shared" si="54"/>
        <v/>
      </c>
      <c r="B379" s="98"/>
      <c r="C379" s="98"/>
      <c r="D379" s="129" t="str">
        <f t="shared" si="55"/>
        <v/>
      </c>
      <c r="E379" s="130"/>
      <c r="F379" s="100"/>
      <c r="G379" s="100"/>
      <c r="H379" s="57"/>
      <c r="I379" s="58">
        <f t="shared" si="56"/>
        <v>0</v>
      </c>
      <c r="J379" s="57"/>
      <c r="K379" s="57"/>
      <c r="L379" s="57"/>
      <c r="M379" s="57"/>
      <c r="N379" s="58" t="str">
        <f t="shared" si="53"/>
        <v/>
      </c>
      <c r="O379" s="102"/>
    </row>
    <row r="380" spans="1:15">
      <c r="A380" s="97" t="str">
        <f t="shared" si="54"/>
        <v/>
      </c>
      <c r="B380" s="98"/>
      <c r="C380" s="98"/>
      <c r="D380" s="129" t="str">
        <f t="shared" si="55"/>
        <v/>
      </c>
      <c r="E380" s="130"/>
      <c r="F380" s="100"/>
      <c r="G380" s="100"/>
      <c r="H380" s="57"/>
      <c r="I380" s="58">
        <f t="shared" si="56"/>
        <v>0</v>
      </c>
      <c r="J380" s="57"/>
      <c r="K380" s="57"/>
      <c r="L380" s="57"/>
      <c r="M380" s="57"/>
      <c r="N380" s="58" t="str">
        <f t="shared" si="53"/>
        <v/>
      </c>
      <c r="O380" s="102"/>
    </row>
    <row r="381" spans="1:15">
      <c r="A381" s="97" t="str">
        <f t="shared" si="54"/>
        <v/>
      </c>
      <c r="B381" s="98"/>
      <c r="C381" s="98"/>
      <c r="D381" s="129" t="str">
        <f t="shared" si="55"/>
        <v/>
      </c>
      <c r="E381" s="130"/>
      <c r="F381" s="100"/>
      <c r="G381" s="100"/>
      <c r="H381" s="57"/>
      <c r="I381" s="58">
        <f t="shared" si="56"/>
        <v>0</v>
      </c>
      <c r="J381" s="57"/>
      <c r="K381" s="57"/>
      <c r="L381" s="57"/>
      <c r="M381" s="57"/>
      <c r="N381" s="58" t="str">
        <f t="shared" si="53"/>
        <v/>
      </c>
      <c r="O381" s="102"/>
    </row>
    <row r="382" spans="1:15">
      <c r="A382" s="97" t="str">
        <f t="shared" si="54"/>
        <v/>
      </c>
      <c r="B382" s="98"/>
      <c r="C382" s="98"/>
      <c r="D382" s="129" t="str">
        <f t="shared" si="55"/>
        <v/>
      </c>
      <c r="E382" s="130"/>
      <c r="F382" s="100"/>
      <c r="G382" s="100"/>
      <c r="H382" s="57"/>
      <c r="I382" s="58">
        <f t="shared" si="56"/>
        <v>0</v>
      </c>
      <c r="J382" s="57"/>
      <c r="K382" s="57"/>
      <c r="L382" s="57"/>
      <c r="M382" s="57"/>
      <c r="N382" s="58" t="str">
        <f t="shared" si="53"/>
        <v/>
      </c>
      <c r="O382" s="102"/>
    </row>
    <row r="383" spans="1:15">
      <c r="A383" s="97" t="str">
        <f t="shared" si="54"/>
        <v/>
      </c>
      <c r="B383" s="98"/>
      <c r="C383" s="98"/>
      <c r="D383" s="129" t="str">
        <f t="shared" si="55"/>
        <v/>
      </c>
      <c r="E383" s="130"/>
      <c r="F383" s="100"/>
      <c r="G383" s="100"/>
      <c r="H383" s="57"/>
      <c r="I383" s="58">
        <f t="shared" si="56"/>
        <v>0</v>
      </c>
      <c r="J383" s="57"/>
      <c r="K383" s="57"/>
      <c r="L383" s="57"/>
      <c r="M383" s="57"/>
      <c r="N383" s="58" t="str">
        <f t="shared" si="53"/>
        <v/>
      </c>
      <c r="O383" s="102"/>
    </row>
    <row r="384" spans="1:15">
      <c r="A384" s="97" t="str">
        <f t="shared" si="54"/>
        <v/>
      </c>
      <c r="B384" s="98"/>
      <c r="C384" s="98"/>
      <c r="D384" s="129" t="str">
        <f t="shared" si="55"/>
        <v/>
      </c>
      <c r="E384" s="130"/>
      <c r="F384" s="100"/>
      <c r="G384" s="100"/>
      <c r="H384" s="57"/>
      <c r="I384" s="58">
        <f t="shared" si="56"/>
        <v>0</v>
      </c>
      <c r="J384" s="57"/>
      <c r="K384" s="57"/>
      <c r="L384" s="57"/>
      <c r="M384" s="57"/>
      <c r="N384" s="58" t="str">
        <f t="shared" si="53"/>
        <v/>
      </c>
      <c r="O384" s="102"/>
    </row>
    <row r="385" spans="1:15">
      <c r="A385" s="97" t="str">
        <f t="shared" si="54"/>
        <v/>
      </c>
      <c r="B385" s="98"/>
      <c r="C385" s="98"/>
      <c r="D385" s="129" t="str">
        <f t="shared" si="55"/>
        <v/>
      </c>
      <c r="E385" s="130"/>
      <c r="F385" s="100"/>
      <c r="G385" s="100"/>
      <c r="H385" s="57"/>
      <c r="I385" s="58">
        <f t="shared" si="56"/>
        <v>0</v>
      </c>
      <c r="J385" s="57"/>
      <c r="K385" s="57"/>
      <c r="L385" s="57"/>
      <c r="M385" s="57"/>
      <c r="N385" s="58" t="str">
        <f t="shared" si="53"/>
        <v/>
      </c>
      <c r="O385" s="102"/>
    </row>
    <row r="386" spans="1:15">
      <c r="A386" s="97" t="str">
        <f t="shared" si="54"/>
        <v/>
      </c>
      <c r="B386" s="98"/>
      <c r="C386" s="98"/>
      <c r="D386" s="129" t="str">
        <f t="shared" si="55"/>
        <v/>
      </c>
      <c r="E386" s="130"/>
      <c r="F386" s="100"/>
      <c r="G386" s="100"/>
      <c r="H386" s="57"/>
      <c r="I386" s="58">
        <f t="shared" si="56"/>
        <v>0</v>
      </c>
      <c r="J386" s="57"/>
      <c r="K386" s="57"/>
      <c r="L386" s="57"/>
      <c r="M386" s="57"/>
      <c r="N386" s="58" t="str">
        <f t="shared" si="53"/>
        <v/>
      </c>
      <c r="O386" s="102"/>
    </row>
    <row r="387" spans="1:15">
      <c r="A387" s="97" t="str">
        <f t="shared" si="54"/>
        <v/>
      </c>
      <c r="B387" s="98"/>
      <c r="C387" s="98"/>
      <c r="D387" s="129" t="str">
        <f t="shared" si="55"/>
        <v/>
      </c>
      <c r="E387" s="130"/>
      <c r="F387" s="100"/>
      <c r="G387" s="100"/>
      <c r="H387" s="57"/>
      <c r="I387" s="58">
        <f t="shared" si="56"/>
        <v>0</v>
      </c>
      <c r="J387" s="57"/>
      <c r="K387" s="57"/>
      <c r="L387" s="57"/>
      <c r="M387" s="57"/>
      <c r="N387" s="58" t="str">
        <f t="shared" si="53"/>
        <v/>
      </c>
      <c r="O387" s="102"/>
    </row>
    <row r="388" spans="1:15">
      <c r="A388" s="97" t="str">
        <f t="shared" si="54"/>
        <v/>
      </c>
      <c r="B388" s="98"/>
      <c r="C388" s="98"/>
      <c r="D388" s="129" t="str">
        <f t="shared" si="55"/>
        <v/>
      </c>
      <c r="E388" s="130"/>
      <c r="F388" s="100"/>
      <c r="G388" s="100"/>
      <c r="H388" s="57"/>
      <c r="I388" s="58">
        <f t="shared" si="56"/>
        <v>0</v>
      </c>
      <c r="J388" s="57"/>
      <c r="K388" s="57"/>
      <c r="L388" s="57"/>
      <c r="M388" s="57"/>
      <c r="N388" s="58" t="str">
        <f t="shared" si="53"/>
        <v/>
      </c>
      <c r="O388" s="102"/>
    </row>
    <row r="389" spans="1:15">
      <c r="A389" s="97" t="str">
        <f t="shared" si="54"/>
        <v/>
      </c>
      <c r="B389" s="98"/>
      <c r="C389" s="98"/>
      <c r="D389" s="129" t="str">
        <f t="shared" si="55"/>
        <v/>
      </c>
      <c r="E389" s="130"/>
      <c r="F389" s="100"/>
      <c r="G389" s="100"/>
      <c r="H389" s="57"/>
      <c r="I389" s="58">
        <f t="shared" si="56"/>
        <v>0</v>
      </c>
      <c r="J389" s="57"/>
      <c r="K389" s="57"/>
      <c r="L389" s="57"/>
      <c r="M389" s="57"/>
      <c r="N389" s="58" t="str">
        <f t="shared" si="53"/>
        <v/>
      </c>
      <c r="O389" s="102"/>
    </row>
    <row r="390" spans="1:15">
      <c r="A390" s="97" t="str">
        <f t="shared" si="54"/>
        <v/>
      </c>
      <c r="B390" s="98"/>
      <c r="C390" s="98"/>
      <c r="D390" s="129" t="str">
        <f t="shared" si="55"/>
        <v/>
      </c>
      <c r="E390" s="130"/>
      <c r="F390" s="100"/>
      <c r="G390" s="100"/>
      <c r="H390" s="57"/>
      <c r="I390" s="58">
        <f t="shared" si="56"/>
        <v>0</v>
      </c>
      <c r="J390" s="57"/>
      <c r="K390" s="57"/>
      <c r="L390" s="57"/>
      <c r="M390" s="57"/>
      <c r="N390" s="58" t="str">
        <f t="shared" si="53"/>
        <v/>
      </c>
      <c r="O390" s="102"/>
    </row>
    <row r="391" spans="1:15">
      <c r="A391" s="97" t="str">
        <f t="shared" si="54"/>
        <v/>
      </c>
      <c r="B391" s="98"/>
      <c r="C391" s="98"/>
      <c r="D391" s="129" t="str">
        <f t="shared" si="55"/>
        <v/>
      </c>
      <c r="E391" s="130"/>
      <c r="F391" s="100"/>
      <c r="G391" s="100"/>
      <c r="H391" s="57"/>
      <c r="I391" s="58">
        <f t="shared" si="56"/>
        <v>0</v>
      </c>
      <c r="J391" s="57"/>
      <c r="K391" s="57"/>
      <c r="L391" s="57"/>
      <c r="M391" s="57"/>
      <c r="N391" s="58" t="str">
        <f t="shared" si="53"/>
        <v/>
      </c>
      <c r="O391" s="102"/>
    </row>
    <row r="392" spans="1:15">
      <c r="A392" s="97" t="str">
        <f t="shared" si="54"/>
        <v/>
      </c>
      <c r="B392" s="98"/>
      <c r="C392" s="98"/>
      <c r="D392" s="129" t="str">
        <f t="shared" si="55"/>
        <v/>
      </c>
      <c r="E392" s="130"/>
      <c r="F392" s="100"/>
      <c r="G392" s="100"/>
      <c r="H392" s="57"/>
      <c r="I392" s="58">
        <f t="shared" si="56"/>
        <v>0</v>
      </c>
      <c r="J392" s="57"/>
      <c r="K392" s="57"/>
      <c r="L392" s="57"/>
      <c r="M392" s="57"/>
      <c r="N392" s="58" t="str">
        <f t="shared" si="53"/>
        <v/>
      </c>
      <c r="O392" s="102"/>
    </row>
    <row r="393" spans="1:15">
      <c r="A393" s="97" t="str">
        <f t="shared" si="54"/>
        <v/>
      </c>
      <c r="B393" s="98"/>
      <c r="C393" s="98"/>
      <c r="D393" s="129" t="str">
        <f t="shared" si="55"/>
        <v/>
      </c>
      <c r="E393" s="130"/>
      <c r="F393" s="100"/>
      <c r="G393" s="100"/>
      <c r="H393" s="57"/>
      <c r="I393" s="58">
        <f t="shared" si="56"/>
        <v>0</v>
      </c>
      <c r="J393" s="57"/>
      <c r="K393" s="57"/>
      <c r="L393" s="57"/>
      <c r="M393" s="57"/>
      <c r="N393" s="58" t="str">
        <f t="shared" si="53"/>
        <v/>
      </c>
      <c r="O393" s="102"/>
    </row>
    <row r="394" spans="1:15">
      <c r="A394" s="97" t="str">
        <f t="shared" si="54"/>
        <v/>
      </c>
      <c r="B394" s="98"/>
      <c r="C394" s="98"/>
      <c r="D394" s="129" t="str">
        <f t="shared" si="55"/>
        <v/>
      </c>
      <c r="E394" s="130"/>
      <c r="F394" s="100"/>
      <c r="G394" s="100"/>
      <c r="H394" s="57"/>
      <c r="I394" s="58">
        <f t="shared" si="56"/>
        <v>0</v>
      </c>
      <c r="J394" s="57"/>
      <c r="K394" s="57"/>
      <c r="L394" s="57"/>
      <c r="M394" s="57"/>
      <c r="N394" s="58" t="str">
        <f t="shared" si="53"/>
        <v/>
      </c>
      <c r="O394" s="102"/>
    </row>
    <row r="395" spans="1:15">
      <c r="A395" s="97" t="str">
        <f t="shared" si="54"/>
        <v/>
      </c>
      <c r="B395" s="98"/>
      <c r="C395" s="98"/>
      <c r="D395" s="129" t="str">
        <f t="shared" si="55"/>
        <v/>
      </c>
      <c r="E395" s="130"/>
      <c r="F395" s="100"/>
      <c r="G395" s="100"/>
      <c r="H395" s="57"/>
      <c r="I395" s="58">
        <f t="shared" si="56"/>
        <v>0</v>
      </c>
      <c r="J395" s="57"/>
      <c r="K395" s="57"/>
      <c r="L395" s="57"/>
      <c r="M395" s="57"/>
      <c r="N395" s="58" t="str">
        <f t="shared" si="53"/>
        <v/>
      </c>
      <c r="O395" s="102"/>
    </row>
    <row r="396" spans="1:15">
      <c r="A396" s="97" t="str">
        <f t="shared" si="54"/>
        <v/>
      </c>
      <c r="B396" s="98"/>
      <c r="C396" s="98"/>
      <c r="D396" s="129" t="str">
        <f t="shared" si="55"/>
        <v/>
      </c>
      <c r="E396" s="130"/>
      <c r="F396" s="100"/>
      <c r="G396" s="100"/>
      <c r="H396" s="57"/>
      <c r="I396" s="58">
        <f t="shared" si="56"/>
        <v>0</v>
      </c>
      <c r="J396" s="57"/>
      <c r="K396" s="57"/>
      <c r="L396" s="57"/>
      <c r="M396" s="57"/>
      <c r="N396" s="58" t="str">
        <f t="shared" si="53"/>
        <v/>
      </c>
      <c r="O396" s="102"/>
    </row>
    <row r="397" spans="1:15">
      <c r="A397" s="97" t="str">
        <f t="shared" si="54"/>
        <v/>
      </c>
      <c r="B397" s="98"/>
      <c r="C397" s="98"/>
      <c r="D397" s="129" t="str">
        <f t="shared" si="55"/>
        <v/>
      </c>
      <c r="E397" s="130"/>
      <c r="F397" s="100"/>
      <c r="G397" s="100"/>
      <c r="H397" s="57"/>
      <c r="I397" s="58">
        <f t="shared" si="56"/>
        <v>0</v>
      </c>
      <c r="J397" s="57"/>
      <c r="K397" s="57"/>
      <c r="L397" s="57"/>
      <c r="M397" s="57"/>
      <c r="N397" s="58" t="str">
        <f t="shared" si="53"/>
        <v/>
      </c>
      <c r="O397" s="102"/>
    </row>
    <row r="398" spans="1:15">
      <c r="A398" s="97" t="str">
        <f t="shared" si="54"/>
        <v/>
      </c>
      <c r="B398" s="98"/>
      <c r="C398" s="98"/>
      <c r="D398" s="129" t="str">
        <f t="shared" si="55"/>
        <v/>
      </c>
      <c r="E398" s="130"/>
      <c r="F398" s="100"/>
      <c r="G398" s="100"/>
      <c r="H398" s="57"/>
      <c r="I398" s="58">
        <f t="shared" si="56"/>
        <v>0</v>
      </c>
      <c r="J398" s="57"/>
      <c r="K398" s="57"/>
      <c r="L398" s="57"/>
      <c r="M398" s="57"/>
      <c r="N398" s="58" t="str">
        <f t="shared" si="53"/>
        <v/>
      </c>
      <c r="O398" s="102"/>
    </row>
    <row r="399" spans="1:15">
      <c r="A399" s="97" t="str">
        <f t="shared" si="54"/>
        <v/>
      </c>
      <c r="B399" s="98"/>
      <c r="C399" s="98"/>
      <c r="D399" s="129" t="str">
        <f t="shared" si="55"/>
        <v/>
      </c>
      <c r="E399" s="130"/>
      <c r="F399" s="100"/>
      <c r="G399" s="100"/>
      <c r="H399" s="57"/>
      <c r="I399" s="58">
        <f t="shared" si="56"/>
        <v>0</v>
      </c>
      <c r="J399" s="57"/>
      <c r="K399" s="57"/>
      <c r="L399" s="57"/>
      <c r="M399" s="57"/>
      <c r="N399" s="58" t="str">
        <f t="shared" si="53"/>
        <v/>
      </c>
      <c r="O399" s="102"/>
    </row>
    <row r="400" spans="1:15">
      <c r="A400" s="97" t="str">
        <f t="shared" si="54"/>
        <v/>
      </c>
      <c r="B400" s="98"/>
      <c r="C400" s="98"/>
      <c r="D400" s="129" t="str">
        <f t="shared" si="55"/>
        <v/>
      </c>
      <c r="E400" s="130"/>
      <c r="F400" s="100"/>
      <c r="G400" s="100"/>
      <c r="H400" s="57"/>
      <c r="I400" s="58">
        <f t="shared" si="56"/>
        <v>0</v>
      </c>
      <c r="J400" s="57"/>
      <c r="K400" s="57"/>
      <c r="L400" s="57"/>
      <c r="M400" s="57"/>
      <c r="N400" s="58" t="str">
        <f t="shared" si="53"/>
        <v/>
      </c>
      <c r="O400" s="102"/>
    </row>
    <row r="401" spans="1:15">
      <c r="A401" s="97" t="str">
        <f t="shared" si="54"/>
        <v/>
      </c>
      <c r="B401" s="98"/>
      <c r="C401" s="98"/>
      <c r="D401" s="129" t="str">
        <f t="shared" si="55"/>
        <v/>
      </c>
      <c r="E401" s="130"/>
      <c r="F401" s="100"/>
      <c r="G401" s="100"/>
      <c r="H401" s="57"/>
      <c r="I401" s="58">
        <f t="shared" si="56"/>
        <v>0</v>
      </c>
      <c r="J401" s="57"/>
      <c r="K401" s="57"/>
      <c r="L401" s="57"/>
      <c r="M401" s="57"/>
      <c r="N401" s="58" t="str">
        <f t="shared" si="53"/>
        <v/>
      </c>
      <c r="O401" s="102"/>
    </row>
    <row r="402" spans="1:15">
      <c r="A402" s="97" t="str">
        <f t="shared" si="54"/>
        <v/>
      </c>
      <c r="B402" s="98"/>
      <c r="C402" s="98"/>
      <c r="D402" s="129" t="str">
        <f t="shared" si="55"/>
        <v/>
      </c>
      <c r="E402" s="130"/>
      <c r="F402" s="100"/>
      <c r="G402" s="100"/>
      <c r="H402" s="57"/>
      <c r="I402" s="58">
        <f t="shared" si="56"/>
        <v>0</v>
      </c>
      <c r="J402" s="57"/>
      <c r="K402" s="57"/>
      <c r="L402" s="57"/>
      <c r="M402" s="57"/>
      <c r="N402" s="58" t="str">
        <f t="shared" si="53"/>
        <v/>
      </c>
      <c r="O402" s="102"/>
    </row>
    <row r="403" spans="1:15">
      <c r="A403" s="97" t="str">
        <f t="shared" si="54"/>
        <v/>
      </c>
      <c r="B403" s="98"/>
      <c r="C403" s="98"/>
      <c r="D403" s="129" t="str">
        <f t="shared" si="55"/>
        <v/>
      </c>
      <c r="E403" s="130"/>
      <c r="F403" s="100"/>
      <c r="G403" s="100"/>
      <c r="H403" s="57"/>
      <c r="I403" s="58">
        <f t="shared" si="56"/>
        <v>0</v>
      </c>
      <c r="J403" s="57"/>
      <c r="K403" s="57"/>
      <c r="L403" s="57"/>
      <c r="M403" s="57"/>
      <c r="N403" s="58" t="str">
        <f t="shared" si="53"/>
        <v/>
      </c>
      <c r="O403" s="102"/>
    </row>
    <row r="404" spans="1:15">
      <c r="A404" s="97" t="str">
        <f t="shared" si="54"/>
        <v/>
      </c>
      <c r="B404" s="98"/>
      <c r="C404" s="98"/>
      <c r="D404" s="129" t="str">
        <f t="shared" si="55"/>
        <v/>
      </c>
      <c r="E404" s="130"/>
      <c r="F404" s="100"/>
      <c r="G404" s="100"/>
      <c r="H404" s="57"/>
      <c r="I404" s="58">
        <f t="shared" si="56"/>
        <v>0</v>
      </c>
      <c r="J404" s="57"/>
      <c r="K404" s="57"/>
      <c r="L404" s="57"/>
      <c r="M404" s="57"/>
      <c r="N404" s="58" t="str">
        <f t="shared" si="53"/>
        <v/>
      </c>
      <c r="O404" s="102"/>
    </row>
    <row r="405" spans="1:15">
      <c r="A405" s="97" t="str">
        <f t="shared" si="54"/>
        <v/>
      </c>
      <c r="B405" s="98"/>
      <c r="C405" s="98"/>
      <c r="D405" s="129" t="str">
        <f t="shared" si="55"/>
        <v/>
      </c>
      <c r="E405" s="130"/>
      <c r="F405" s="100"/>
      <c r="G405" s="100"/>
      <c r="H405" s="57"/>
      <c r="I405" s="58">
        <f t="shared" si="56"/>
        <v>0</v>
      </c>
      <c r="J405" s="57"/>
      <c r="K405" s="57"/>
      <c r="L405" s="57"/>
      <c r="M405" s="57"/>
      <c r="N405" s="58" t="str">
        <f t="shared" si="53"/>
        <v/>
      </c>
      <c r="O405" s="102"/>
    </row>
    <row r="406" spans="1:15">
      <c r="A406" s="97" t="str">
        <f t="shared" si="54"/>
        <v/>
      </c>
      <c r="B406" s="98"/>
      <c r="C406" s="98"/>
      <c r="D406" s="129" t="str">
        <f t="shared" si="55"/>
        <v/>
      </c>
      <c r="E406" s="130"/>
      <c r="F406" s="100"/>
      <c r="G406" s="100"/>
      <c r="H406" s="57"/>
      <c r="I406" s="58">
        <f t="shared" si="56"/>
        <v>0</v>
      </c>
      <c r="J406" s="57"/>
      <c r="K406" s="57"/>
      <c r="L406" s="57"/>
      <c r="M406" s="57"/>
      <c r="N406" s="58" t="str">
        <f t="shared" si="53"/>
        <v/>
      </c>
      <c r="O406" s="102"/>
    </row>
    <row r="407" spans="1:15">
      <c r="A407" s="97" t="str">
        <f t="shared" si="54"/>
        <v/>
      </c>
      <c r="B407" s="98"/>
      <c r="C407" s="98"/>
      <c r="D407" s="129" t="str">
        <f t="shared" si="55"/>
        <v/>
      </c>
      <c r="E407" s="130"/>
      <c r="F407" s="100"/>
      <c r="G407" s="100"/>
      <c r="H407" s="57"/>
      <c r="I407" s="58">
        <f t="shared" si="56"/>
        <v>0</v>
      </c>
      <c r="J407" s="57"/>
      <c r="K407" s="57"/>
      <c r="L407" s="57"/>
      <c r="M407" s="57"/>
      <c r="N407" s="58" t="str">
        <f t="shared" si="53"/>
        <v/>
      </c>
      <c r="O407" s="102"/>
    </row>
    <row r="408" spans="1:15">
      <c r="A408" s="97" t="str">
        <f t="shared" si="54"/>
        <v/>
      </c>
      <c r="B408" s="98"/>
      <c r="C408" s="98"/>
      <c r="D408" s="129" t="str">
        <f t="shared" si="55"/>
        <v/>
      </c>
      <c r="E408" s="130"/>
      <c r="F408" s="100"/>
      <c r="G408" s="100"/>
      <c r="H408" s="57"/>
      <c r="I408" s="58">
        <f t="shared" si="56"/>
        <v>0</v>
      </c>
      <c r="J408" s="57"/>
      <c r="K408" s="57"/>
      <c r="L408" s="57"/>
      <c r="M408" s="57"/>
      <c r="N408" s="58" t="str">
        <f t="shared" si="53"/>
        <v/>
      </c>
      <c r="O408" s="102"/>
    </row>
    <row r="409" spans="1:15">
      <c r="A409" s="97" t="str">
        <f t="shared" si="54"/>
        <v/>
      </c>
      <c r="B409" s="98"/>
      <c r="C409" s="98"/>
      <c r="D409" s="129" t="str">
        <f t="shared" si="55"/>
        <v/>
      </c>
      <c r="E409" s="130"/>
      <c r="F409" s="100"/>
      <c r="G409" s="100"/>
      <c r="H409" s="57"/>
      <c r="I409" s="58">
        <f t="shared" si="56"/>
        <v>0</v>
      </c>
      <c r="J409" s="57"/>
      <c r="K409" s="57"/>
      <c r="L409" s="57"/>
      <c r="M409" s="57"/>
      <c r="N409" s="58" t="str">
        <f t="shared" si="53"/>
        <v/>
      </c>
      <c r="O409" s="102"/>
    </row>
    <row r="410" spans="1:15">
      <c r="A410" s="97" t="str">
        <f t="shared" si="54"/>
        <v/>
      </c>
      <c r="B410" s="98"/>
      <c r="C410" s="98"/>
      <c r="D410" s="129" t="str">
        <f t="shared" si="55"/>
        <v/>
      </c>
      <c r="E410" s="130"/>
      <c r="F410" s="100"/>
      <c r="G410" s="100"/>
      <c r="H410" s="57"/>
      <c r="I410" s="58">
        <f t="shared" si="56"/>
        <v>0</v>
      </c>
      <c r="J410" s="57"/>
      <c r="K410" s="57"/>
      <c r="L410" s="57"/>
      <c r="M410" s="57"/>
      <c r="N410" s="58" t="str">
        <f t="shared" si="53"/>
        <v/>
      </c>
      <c r="O410" s="102"/>
    </row>
    <row r="411" spans="1:15">
      <c r="A411" s="97" t="str">
        <f t="shared" si="54"/>
        <v/>
      </c>
      <c r="B411" s="98"/>
      <c r="C411" s="98"/>
      <c r="D411" s="129" t="str">
        <f t="shared" si="55"/>
        <v/>
      </c>
      <c r="E411" s="130"/>
      <c r="F411" s="100"/>
      <c r="G411" s="100"/>
      <c r="H411" s="57"/>
      <c r="I411" s="58">
        <f t="shared" si="56"/>
        <v>0</v>
      </c>
      <c r="J411" s="57"/>
      <c r="K411" s="57"/>
      <c r="L411" s="57"/>
      <c r="M411" s="57"/>
      <c r="N411" s="58" t="str">
        <f t="shared" si="53"/>
        <v/>
      </c>
      <c r="O411" s="102"/>
    </row>
    <row r="412" spans="1:15">
      <c r="A412" s="97" t="str">
        <f t="shared" si="54"/>
        <v/>
      </c>
      <c r="B412" s="98"/>
      <c r="C412" s="98"/>
      <c r="D412" s="129" t="str">
        <f t="shared" si="55"/>
        <v/>
      </c>
      <c r="E412" s="130"/>
      <c r="F412" s="100"/>
      <c r="G412" s="100"/>
      <c r="H412" s="57"/>
      <c r="I412" s="58">
        <f t="shared" si="56"/>
        <v>0</v>
      </c>
      <c r="J412" s="57"/>
      <c r="K412" s="57"/>
      <c r="L412" s="57"/>
      <c r="M412" s="57"/>
      <c r="N412" s="58" t="str">
        <f t="shared" si="53"/>
        <v/>
      </c>
      <c r="O412" s="102"/>
    </row>
    <row r="413" spans="1:15">
      <c r="A413" s="97" t="str">
        <f t="shared" si="54"/>
        <v/>
      </c>
      <c r="B413" s="98"/>
      <c r="C413" s="98"/>
      <c r="D413" s="129" t="str">
        <f t="shared" si="55"/>
        <v/>
      </c>
      <c r="E413" s="130"/>
      <c r="F413" s="100"/>
      <c r="G413" s="100"/>
      <c r="H413" s="57"/>
      <c r="I413" s="58">
        <f t="shared" si="56"/>
        <v>0</v>
      </c>
      <c r="J413" s="57"/>
      <c r="K413" s="57"/>
      <c r="L413" s="57"/>
      <c r="M413" s="57"/>
      <c r="N413" s="58" t="str">
        <f t="shared" si="53"/>
        <v/>
      </c>
      <c r="O413" s="102"/>
    </row>
    <row r="414" spans="1:15">
      <c r="A414" s="97" t="str">
        <f t="shared" si="54"/>
        <v/>
      </c>
      <c r="B414" s="98"/>
      <c r="C414" s="98"/>
      <c r="D414" s="129" t="str">
        <f t="shared" si="55"/>
        <v/>
      </c>
      <c r="E414" s="130"/>
      <c r="F414" s="100"/>
      <c r="G414" s="100"/>
      <c r="H414" s="57"/>
      <c r="I414" s="58">
        <f t="shared" si="56"/>
        <v>0</v>
      </c>
      <c r="J414" s="57"/>
      <c r="K414" s="57"/>
      <c r="L414" s="57"/>
      <c r="M414" s="57"/>
      <c r="N414" s="58" t="str">
        <f t="shared" si="53"/>
        <v/>
      </c>
      <c r="O414" s="102"/>
    </row>
    <row r="415" spans="1:15">
      <c r="A415" s="97" t="str">
        <f t="shared" si="54"/>
        <v/>
      </c>
      <c r="B415" s="98"/>
      <c r="C415" s="98"/>
      <c r="D415" s="129" t="str">
        <f t="shared" si="55"/>
        <v/>
      </c>
      <c r="E415" s="130"/>
      <c r="F415" s="100"/>
      <c r="G415" s="100"/>
      <c r="H415" s="57"/>
      <c r="I415" s="58">
        <f t="shared" si="56"/>
        <v>0</v>
      </c>
      <c r="J415" s="57"/>
      <c r="K415" s="57"/>
      <c r="L415" s="57"/>
      <c r="M415" s="57"/>
      <c r="N415" s="58" t="str">
        <f t="shared" si="53"/>
        <v/>
      </c>
      <c r="O415" s="102"/>
    </row>
    <row r="416" spans="1:15">
      <c r="A416" s="97" t="str">
        <f t="shared" si="54"/>
        <v/>
      </c>
      <c r="B416" s="98"/>
      <c r="C416" s="98"/>
      <c r="D416" s="129" t="str">
        <f t="shared" si="55"/>
        <v/>
      </c>
      <c r="E416" s="130"/>
      <c r="F416" s="100"/>
      <c r="G416" s="100"/>
      <c r="H416" s="57"/>
      <c r="I416" s="58">
        <f t="shared" si="56"/>
        <v>0</v>
      </c>
      <c r="J416" s="57"/>
      <c r="K416" s="57"/>
      <c r="L416" s="57"/>
      <c r="M416" s="57"/>
      <c r="N416" s="58" t="str">
        <f t="shared" si="53"/>
        <v/>
      </c>
      <c r="O416" s="102"/>
    </row>
    <row r="417" spans="1:15">
      <c r="A417" s="97" t="str">
        <f t="shared" si="54"/>
        <v/>
      </c>
      <c r="B417" s="98"/>
      <c r="C417" s="98"/>
      <c r="D417" s="129" t="str">
        <f t="shared" si="55"/>
        <v/>
      </c>
      <c r="E417" s="130"/>
      <c r="F417" s="100"/>
      <c r="G417" s="100"/>
      <c r="H417" s="57"/>
      <c r="I417" s="58">
        <f t="shared" si="56"/>
        <v>0</v>
      </c>
      <c r="J417" s="57"/>
      <c r="K417" s="57"/>
      <c r="L417" s="57"/>
      <c r="M417" s="57"/>
      <c r="N417" s="58" t="str">
        <f t="shared" si="53"/>
        <v/>
      </c>
      <c r="O417" s="102"/>
    </row>
    <row r="418" spans="1:15">
      <c r="A418" s="97" t="str">
        <f t="shared" si="54"/>
        <v/>
      </c>
      <c r="B418" s="98"/>
      <c r="C418" s="98"/>
      <c r="D418" s="129" t="str">
        <f t="shared" si="55"/>
        <v/>
      </c>
      <c r="E418" s="130"/>
      <c r="F418" s="100"/>
      <c r="G418" s="100"/>
      <c r="H418" s="57"/>
      <c r="I418" s="58">
        <f t="shared" si="56"/>
        <v>0</v>
      </c>
      <c r="J418" s="57"/>
      <c r="K418" s="57"/>
      <c r="L418" s="57"/>
      <c r="M418" s="57"/>
      <c r="N418" s="58" t="str">
        <f t="shared" si="53"/>
        <v/>
      </c>
      <c r="O418" s="102"/>
    </row>
    <row r="419" spans="1:15">
      <c r="A419" s="97" t="str">
        <f t="shared" si="54"/>
        <v/>
      </c>
      <c r="B419" s="98"/>
      <c r="C419" s="98"/>
      <c r="D419" s="129" t="str">
        <f t="shared" si="55"/>
        <v/>
      </c>
      <c r="E419" s="130"/>
      <c r="F419" s="100"/>
      <c r="G419" s="100"/>
      <c r="H419" s="57"/>
      <c r="I419" s="58">
        <f t="shared" si="56"/>
        <v>0</v>
      </c>
      <c r="J419" s="57"/>
      <c r="K419" s="57"/>
      <c r="L419" s="57"/>
      <c r="M419" s="57"/>
      <c r="N419" s="58" t="str">
        <f t="shared" si="53"/>
        <v/>
      </c>
      <c r="O419" s="102"/>
    </row>
    <row r="420" spans="1:15">
      <c r="A420" s="97" t="str">
        <f t="shared" si="54"/>
        <v/>
      </c>
      <c r="B420" s="98"/>
      <c r="C420" s="98"/>
      <c r="D420" s="129" t="str">
        <f t="shared" si="55"/>
        <v/>
      </c>
      <c r="E420" s="130"/>
      <c r="F420" s="100"/>
      <c r="G420" s="100"/>
      <c r="H420" s="57"/>
      <c r="I420" s="58">
        <f t="shared" si="56"/>
        <v>0</v>
      </c>
      <c r="J420" s="57"/>
      <c r="K420" s="57"/>
      <c r="L420" s="57"/>
      <c r="M420" s="57"/>
      <c r="N420" s="58" t="str">
        <f t="shared" si="53"/>
        <v/>
      </c>
      <c r="O420" s="102"/>
    </row>
    <row r="421" spans="1:15">
      <c r="A421" s="97" t="str">
        <f t="shared" si="54"/>
        <v/>
      </c>
      <c r="B421" s="98"/>
      <c r="C421" s="98"/>
      <c r="D421" s="129" t="str">
        <f t="shared" si="55"/>
        <v/>
      </c>
      <c r="E421" s="130"/>
      <c r="F421" s="100"/>
      <c r="G421" s="100"/>
      <c r="H421" s="57"/>
      <c r="I421" s="58">
        <f t="shared" si="56"/>
        <v>0</v>
      </c>
      <c r="J421" s="57"/>
      <c r="K421" s="57"/>
      <c r="L421" s="57"/>
      <c r="M421" s="57"/>
      <c r="N421" s="58" t="str">
        <f t="shared" si="53"/>
        <v/>
      </c>
      <c r="O421" s="102"/>
    </row>
    <row r="422" spans="1:15">
      <c r="A422" s="97" t="str">
        <f t="shared" si="54"/>
        <v/>
      </c>
      <c r="B422" s="98"/>
      <c r="C422" s="98"/>
      <c r="D422" s="129" t="str">
        <f t="shared" si="55"/>
        <v/>
      </c>
      <c r="E422" s="130"/>
      <c r="F422" s="100"/>
      <c r="G422" s="100"/>
      <c r="H422" s="57"/>
      <c r="I422" s="58">
        <f t="shared" si="56"/>
        <v>0</v>
      </c>
      <c r="J422" s="57"/>
      <c r="K422" s="57"/>
      <c r="L422" s="57"/>
      <c r="M422" s="57"/>
      <c r="N422" s="58" t="str">
        <f t="shared" si="53"/>
        <v/>
      </c>
      <c r="O422" s="102"/>
    </row>
    <row r="423" spans="1:15">
      <c r="A423" s="97" t="str">
        <f t="shared" si="54"/>
        <v/>
      </c>
      <c r="B423" s="98"/>
      <c r="C423" s="98"/>
      <c r="D423" s="129" t="str">
        <f t="shared" si="55"/>
        <v/>
      </c>
      <c r="E423" s="130"/>
      <c r="F423" s="100"/>
      <c r="G423" s="100"/>
      <c r="H423" s="57"/>
      <c r="I423" s="58">
        <f t="shared" si="56"/>
        <v>0</v>
      </c>
      <c r="J423" s="57"/>
      <c r="K423" s="57"/>
      <c r="L423" s="57"/>
      <c r="M423" s="57"/>
      <c r="N423" s="58" t="str">
        <f t="shared" si="53"/>
        <v/>
      </c>
      <c r="O423" s="102"/>
    </row>
    <row r="424" spans="1:15">
      <c r="A424" s="97" t="str">
        <f t="shared" si="54"/>
        <v/>
      </c>
      <c r="B424" s="98"/>
      <c r="C424" s="98"/>
      <c r="D424" s="129" t="str">
        <f t="shared" si="55"/>
        <v/>
      </c>
      <c r="E424" s="130"/>
      <c r="F424" s="100"/>
      <c r="G424" s="100"/>
      <c r="H424" s="57"/>
      <c r="I424" s="58">
        <f t="shared" si="56"/>
        <v>0</v>
      </c>
      <c r="J424" s="57"/>
      <c r="K424" s="57"/>
      <c r="L424" s="57"/>
      <c r="M424" s="57"/>
      <c r="N424" s="58" t="str">
        <f t="shared" si="53"/>
        <v/>
      </c>
      <c r="O424" s="102"/>
    </row>
    <row r="425" spans="1:15">
      <c r="A425" s="97" t="str">
        <f t="shared" si="54"/>
        <v/>
      </c>
      <c r="B425" s="98"/>
      <c r="C425" s="98"/>
      <c r="D425" s="129" t="str">
        <f t="shared" si="55"/>
        <v/>
      </c>
      <c r="E425" s="130"/>
      <c r="F425" s="100"/>
      <c r="G425" s="100"/>
      <c r="H425" s="57"/>
      <c r="I425" s="58">
        <f t="shared" si="56"/>
        <v>0</v>
      </c>
      <c r="J425" s="57"/>
      <c r="K425" s="57"/>
      <c r="L425" s="57"/>
      <c r="M425" s="57"/>
      <c r="N425" s="58" t="str">
        <f t="shared" si="53"/>
        <v/>
      </c>
      <c r="O425" s="102"/>
    </row>
    <row r="426" spans="1:15">
      <c r="A426" s="97" t="str">
        <f t="shared" si="54"/>
        <v/>
      </c>
      <c r="B426" s="98"/>
      <c r="C426" s="98"/>
      <c r="D426" s="129" t="str">
        <f t="shared" si="55"/>
        <v/>
      </c>
      <c r="E426" s="130"/>
      <c r="F426" s="100"/>
      <c r="G426" s="100"/>
      <c r="H426" s="57"/>
      <c r="I426" s="58">
        <f t="shared" si="56"/>
        <v>0</v>
      </c>
      <c r="J426" s="57"/>
      <c r="K426" s="57"/>
      <c r="L426" s="57"/>
      <c r="M426" s="57"/>
      <c r="N426" s="58" t="str">
        <f t="shared" ref="N426:N489" si="57">IF(E426="","",N425+I426-J426-K426-L426-M426)</f>
        <v/>
      </c>
      <c r="O426" s="102"/>
    </row>
    <row r="427" spans="1:15">
      <c r="A427" s="97" t="str">
        <f t="shared" si="54"/>
        <v/>
      </c>
      <c r="B427" s="98"/>
      <c r="C427" s="98"/>
      <c r="D427" s="129" t="str">
        <f t="shared" si="55"/>
        <v/>
      </c>
      <c r="E427" s="130"/>
      <c r="F427" s="100"/>
      <c r="G427" s="100"/>
      <c r="H427" s="57"/>
      <c r="I427" s="58">
        <f t="shared" si="56"/>
        <v>0</v>
      </c>
      <c r="J427" s="57"/>
      <c r="K427" s="57"/>
      <c r="L427" s="57"/>
      <c r="M427" s="57"/>
      <c r="N427" s="58" t="str">
        <f t="shared" si="57"/>
        <v/>
      </c>
      <c r="O427" s="102"/>
    </row>
    <row r="428" spans="1:15">
      <c r="A428" s="97" t="str">
        <f t="shared" ref="A428:A491" si="58">IF(E428="","",ROW()-42)</f>
        <v/>
      </c>
      <c r="B428" s="98"/>
      <c r="C428" s="98"/>
      <c r="D428" s="129" t="str">
        <f t="shared" si="55"/>
        <v/>
      </c>
      <c r="E428" s="130"/>
      <c r="F428" s="100"/>
      <c r="G428" s="100"/>
      <c r="H428" s="57"/>
      <c r="I428" s="58">
        <f t="shared" si="56"/>
        <v>0</v>
      </c>
      <c r="J428" s="57"/>
      <c r="K428" s="57"/>
      <c r="L428" s="57"/>
      <c r="M428" s="57"/>
      <c r="N428" s="58" t="str">
        <f t="shared" si="57"/>
        <v/>
      </c>
      <c r="O428" s="102"/>
    </row>
    <row r="429" spans="1:15">
      <c r="A429" s="97" t="str">
        <f t="shared" si="58"/>
        <v/>
      </c>
      <c r="B429" s="98"/>
      <c r="C429" s="98"/>
      <c r="D429" s="129" t="str">
        <f t="shared" si="55"/>
        <v/>
      </c>
      <c r="E429" s="130"/>
      <c r="F429" s="100"/>
      <c r="G429" s="100"/>
      <c r="H429" s="57"/>
      <c r="I429" s="58">
        <f t="shared" si="56"/>
        <v>0</v>
      </c>
      <c r="J429" s="57"/>
      <c r="K429" s="57"/>
      <c r="L429" s="57"/>
      <c r="M429" s="57"/>
      <c r="N429" s="58" t="str">
        <f t="shared" si="57"/>
        <v/>
      </c>
      <c r="O429" s="102"/>
    </row>
    <row r="430" spans="1:15">
      <c r="A430" s="97" t="str">
        <f t="shared" si="58"/>
        <v/>
      </c>
      <c r="B430" s="98"/>
      <c r="C430" s="98"/>
      <c r="D430" s="129" t="str">
        <f t="shared" ref="D430:D493" si="59">IF(E430="","",MONTH(E430)&amp;"月")</f>
        <v/>
      </c>
      <c r="E430" s="130"/>
      <c r="F430" s="100"/>
      <c r="G430" s="100"/>
      <c r="H430" s="57"/>
      <c r="I430" s="58">
        <f t="shared" ref="I430:I493" si="60">IF(H430="",0,H430*$M$41)</f>
        <v>0</v>
      </c>
      <c r="J430" s="57"/>
      <c r="K430" s="57"/>
      <c r="L430" s="57"/>
      <c r="M430" s="57"/>
      <c r="N430" s="58" t="str">
        <f t="shared" si="57"/>
        <v/>
      </c>
      <c r="O430" s="102"/>
    </row>
    <row r="431" spans="1:15">
      <c r="A431" s="97" t="str">
        <f t="shared" si="58"/>
        <v/>
      </c>
      <c r="B431" s="98"/>
      <c r="C431" s="98"/>
      <c r="D431" s="129" t="str">
        <f t="shared" si="59"/>
        <v/>
      </c>
      <c r="E431" s="130"/>
      <c r="F431" s="100"/>
      <c r="G431" s="100"/>
      <c r="H431" s="57"/>
      <c r="I431" s="58">
        <f t="shared" si="60"/>
        <v>0</v>
      </c>
      <c r="J431" s="57"/>
      <c r="K431" s="57"/>
      <c r="L431" s="57"/>
      <c r="M431" s="57"/>
      <c r="N431" s="58" t="str">
        <f t="shared" si="57"/>
        <v/>
      </c>
      <c r="O431" s="102"/>
    </row>
    <row r="432" spans="1:15">
      <c r="A432" s="97" t="str">
        <f t="shared" si="58"/>
        <v/>
      </c>
      <c r="B432" s="98"/>
      <c r="C432" s="98"/>
      <c r="D432" s="129" t="str">
        <f t="shared" si="59"/>
        <v/>
      </c>
      <c r="E432" s="130"/>
      <c r="F432" s="100"/>
      <c r="G432" s="100"/>
      <c r="H432" s="57"/>
      <c r="I432" s="58">
        <f t="shared" si="60"/>
        <v>0</v>
      </c>
      <c r="J432" s="57"/>
      <c r="K432" s="57"/>
      <c r="L432" s="57"/>
      <c r="M432" s="57"/>
      <c r="N432" s="58" t="str">
        <f t="shared" si="57"/>
        <v/>
      </c>
      <c r="O432" s="102"/>
    </row>
    <row r="433" spans="1:15">
      <c r="A433" s="97" t="str">
        <f t="shared" si="58"/>
        <v/>
      </c>
      <c r="B433" s="98"/>
      <c r="C433" s="98"/>
      <c r="D433" s="129" t="str">
        <f t="shared" si="59"/>
        <v/>
      </c>
      <c r="E433" s="130"/>
      <c r="F433" s="100"/>
      <c r="G433" s="100"/>
      <c r="H433" s="57"/>
      <c r="I433" s="58">
        <f t="shared" si="60"/>
        <v>0</v>
      </c>
      <c r="J433" s="57"/>
      <c r="K433" s="57"/>
      <c r="L433" s="57"/>
      <c r="M433" s="57"/>
      <c r="N433" s="58" t="str">
        <f t="shared" si="57"/>
        <v/>
      </c>
      <c r="O433" s="102"/>
    </row>
    <row r="434" spans="1:15">
      <c r="A434" s="97" t="str">
        <f t="shared" si="58"/>
        <v/>
      </c>
      <c r="B434" s="98"/>
      <c r="C434" s="98"/>
      <c r="D434" s="129" t="str">
        <f t="shared" si="59"/>
        <v/>
      </c>
      <c r="E434" s="130"/>
      <c r="F434" s="100"/>
      <c r="G434" s="100"/>
      <c r="H434" s="57"/>
      <c r="I434" s="58">
        <f t="shared" si="60"/>
        <v>0</v>
      </c>
      <c r="J434" s="57"/>
      <c r="K434" s="57"/>
      <c r="L434" s="57"/>
      <c r="M434" s="57"/>
      <c r="N434" s="58" t="str">
        <f t="shared" si="57"/>
        <v/>
      </c>
      <c r="O434" s="102"/>
    </row>
    <row r="435" spans="1:15">
      <c r="A435" s="97" t="str">
        <f t="shared" si="58"/>
        <v/>
      </c>
      <c r="B435" s="98"/>
      <c r="C435" s="98"/>
      <c r="D435" s="129" t="str">
        <f t="shared" si="59"/>
        <v/>
      </c>
      <c r="E435" s="130"/>
      <c r="F435" s="100"/>
      <c r="G435" s="100"/>
      <c r="H435" s="57"/>
      <c r="I435" s="58">
        <f t="shared" si="60"/>
        <v>0</v>
      </c>
      <c r="J435" s="57"/>
      <c r="K435" s="57"/>
      <c r="L435" s="57"/>
      <c r="M435" s="57"/>
      <c r="N435" s="58" t="str">
        <f t="shared" si="57"/>
        <v/>
      </c>
      <c r="O435" s="102"/>
    </row>
    <row r="436" spans="1:15">
      <c r="A436" s="97" t="str">
        <f t="shared" si="58"/>
        <v/>
      </c>
      <c r="B436" s="98"/>
      <c r="C436" s="98"/>
      <c r="D436" s="129" t="str">
        <f t="shared" si="59"/>
        <v/>
      </c>
      <c r="E436" s="130"/>
      <c r="F436" s="100"/>
      <c r="G436" s="100"/>
      <c r="H436" s="57"/>
      <c r="I436" s="58">
        <f t="shared" si="60"/>
        <v>0</v>
      </c>
      <c r="J436" s="57"/>
      <c r="K436" s="57"/>
      <c r="L436" s="57"/>
      <c r="M436" s="57"/>
      <c r="N436" s="58" t="str">
        <f t="shared" si="57"/>
        <v/>
      </c>
      <c r="O436" s="102"/>
    </row>
    <row r="437" spans="1:15">
      <c r="A437" s="97" t="str">
        <f t="shared" si="58"/>
        <v/>
      </c>
      <c r="B437" s="98"/>
      <c r="C437" s="98"/>
      <c r="D437" s="129" t="str">
        <f t="shared" si="59"/>
        <v/>
      </c>
      <c r="E437" s="130"/>
      <c r="F437" s="100"/>
      <c r="G437" s="100"/>
      <c r="H437" s="57"/>
      <c r="I437" s="58">
        <f t="shared" si="60"/>
        <v>0</v>
      </c>
      <c r="J437" s="57"/>
      <c r="K437" s="57"/>
      <c r="L437" s="57"/>
      <c r="M437" s="57"/>
      <c r="N437" s="58" t="str">
        <f t="shared" si="57"/>
        <v/>
      </c>
      <c r="O437" s="102"/>
    </row>
    <row r="438" spans="1:15">
      <c r="A438" s="97" t="str">
        <f t="shared" si="58"/>
        <v/>
      </c>
      <c r="B438" s="98"/>
      <c r="C438" s="98"/>
      <c r="D438" s="129" t="str">
        <f t="shared" si="59"/>
        <v/>
      </c>
      <c r="E438" s="130"/>
      <c r="F438" s="100"/>
      <c r="G438" s="100"/>
      <c r="H438" s="57"/>
      <c r="I438" s="58">
        <f t="shared" si="60"/>
        <v>0</v>
      </c>
      <c r="J438" s="57"/>
      <c r="K438" s="57"/>
      <c r="L438" s="57"/>
      <c r="M438" s="57"/>
      <c r="N438" s="58" t="str">
        <f t="shared" si="57"/>
        <v/>
      </c>
      <c r="O438" s="102"/>
    </row>
    <row r="439" spans="1:15">
      <c r="A439" s="97" t="str">
        <f t="shared" si="58"/>
        <v/>
      </c>
      <c r="B439" s="98"/>
      <c r="C439" s="98"/>
      <c r="D439" s="129" t="str">
        <f t="shared" si="59"/>
        <v/>
      </c>
      <c r="E439" s="130"/>
      <c r="F439" s="100"/>
      <c r="G439" s="100"/>
      <c r="H439" s="57"/>
      <c r="I439" s="58">
        <f t="shared" si="60"/>
        <v>0</v>
      </c>
      <c r="J439" s="57"/>
      <c r="K439" s="57"/>
      <c r="L439" s="57"/>
      <c r="M439" s="57"/>
      <c r="N439" s="58" t="str">
        <f t="shared" si="57"/>
        <v/>
      </c>
      <c r="O439" s="102"/>
    </row>
    <row r="440" spans="1:15">
      <c r="A440" s="97" t="str">
        <f t="shared" si="58"/>
        <v/>
      </c>
      <c r="B440" s="98"/>
      <c r="C440" s="98"/>
      <c r="D440" s="129" t="str">
        <f t="shared" si="59"/>
        <v/>
      </c>
      <c r="E440" s="130"/>
      <c r="F440" s="100"/>
      <c r="G440" s="100"/>
      <c r="H440" s="57"/>
      <c r="I440" s="58">
        <f t="shared" si="60"/>
        <v>0</v>
      </c>
      <c r="J440" s="57"/>
      <c r="K440" s="57"/>
      <c r="L440" s="57"/>
      <c r="M440" s="57"/>
      <c r="N440" s="58" t="str">
        <f t="shared" si="57"/>
        <v/>
      </c>
      <c r="O440" s="102"/>
    </row>
    <row r="441" spans="1:15">
      <c r="A441" s="97" t="str">
        <f t="shared" si="58"/>
        <v/>
      </c>
      <c r="B441" s="98"/>
      <c r="C441" s="98"/>
      <c r="D441" s="129" t="str">
        <f t="shared" si="59"/>
        <v/>
      </c>
      <c r="E441" s="130"/>
      <c r="F441" s="100"/>
      <c r="G441" s="100"/>
      <c r="H441" s="57"/>
      <c r="I441" s="58">
        <f t="shared" si="60"/>
        <v>0</v>
      </c>
      <c r="J441" s="57"/>
      <c r="K441" s="57"/>
      <c r="L441" s="57"/>
      <c r="M441" s="57"/>
      <c r="N441" s="58" t="str">
        <f t="shared" si="57"/>
        <v/>
      </c>
      <c r="O441" s="102"/>
    </row>
    <row r="442" spans="1:15">
      <c r="A442" s="97" t="str">
        <f t="shared" si="58"/>
        <v/>
      </c>
      <c r="B442" s="98"/>
      <c r="C442" s="98"/>
      <c r="D442" s="129" t="str">
        <f t="shared" si="59"/>
        <v/>
      </c>
      <c r="E442" s="130"/>
      <c r="F442" s="100"/>
      <c r="G442" s="100"/>
      <c r="H442" s="57"/>
      <c r="I442" s="58">
        <f t="shared" si="60"/>
        <v>0</v>
      </c>
      <c r="J442" s="57"/>
      <c r="K442" s="57"/>
      <c r="L442" s="57"/>
      <c r="M442" s="57"/>
      <c r="N442" s="58" t="str">
        <f t="shared" si="57"/>
        <v/>
      </c>
      <c r="O442" s="102"/>
    </row>
    <row r="443" spans="1:15">
      <c r="A443" s="97" t="str">
        <f t="shared" si="58"/>
        <v/>
      </c>
      <c r="B443" s="98"/>
      <c r="C443" s="98"/>
      <c r="D443" s="129" t="str">
        <f t="shared" si="59"/>
        <v/>
      </c>
      <c r="E443" s="130"/>
      <c r="F443" s="100"/>
      <c r="G443" s="100"/>
      <c r="H443" s="57"/>
      <c r="I443" s="58">
        <f t="shared" si="60"/>
        <v>0</v>
      </c>
      <c r="J443" s="57"/>
      <c r="K443" s="57"/>
      <c r="L443" s="57"/>
      <c r="M443" s="57"/>
      <c r="N443" s="58" t="str">
        <f t="shared" si="57"/>
        <v/>
      </c>
      <c r="O443" s="102"/>
    </row>
    <row r="444" spans="1:15">
      <c r="A444" s="97" t="str">
        <f t="shared" si="58"/>
        <v/>
      </c>
      <c r="B444" s="98"/>
      <c r="C444" s="98"/>
      <c r="D444" s="129" t="str">
        <f t="shared" si="59"/>
        <v/>
      </c>
      <c r="E444" s="130"/>
      <c r="F444" s="100"/>
      <c r="G444" s="100"/>
      <c r="H444" s="57"/>
      <c r="I444" s="58">
        <f t="shared" si="60"/>
        <v>0</v>
      </c>
      <c r="J444" s="57"/>
      <c r="K444" s="57"/>
      <c r="L444" s="57"/>
      <c r="M444" s="57"/>
      <c r="N444" s="58" t="str">
        <f t="shared" si="57"/>
        <v/>
      </c>
      <c r="O444" s="102"/>
    </row>
    <row r="445" spans="1:15">
      <c r="A445" s="97" t="str">
        <f t="shared" si="58"/>
        <v/>
      </c>
      <c r="B445" s="98"/>
      <c r="C445" s="98"/>
      <c r="D445" s="129" t="str">
        <f t="shared" si="59"/>
        <v/>
      </c>
      <c r="E445" s="130"/>
      <c r="F445" s="100"/>
      <c r="G445" s="100"/>
      <c r="H445" s="57"/>
      <c r="I445" s="58">
        <f t="shared" si="60"/>
        <v>0</v>
      </c>
      <c r="J445" s="57"/>
      <c r="K445" s="57"/>
      <c r="L445" s="57"/>
      <c r="M445" s="57"/>
      <c r="N445" s="58" t="str">
        <f t="shared" si="57"/>
        <v/>
      </c>
      <c r="O445" s="102"/>
    </row>
    <row r="446" spans="1:15">
      <c r="A446" s="97" t="str">
        <f t="shared" si="58"/>
        <v/>
      </c>
      <c r="B446" s="98"/>
      <c r="C446" s="98"/>
      <c r="D446" s="129" t="str">
        <f t="shared" si="59"/>
        <v/>
      </c>
      <c r="E446" s="130"/>
      <c r="F446" s="100"/>
      <c r="G446" s="100"/>
      <c r="H446" s="57"/>
      <c r="I446" s="58">
        <f t="shared" si="60"/>
        <v>0</v>
      </c>
      <c r="J446" s="57"/>
      <c r="K446" s="57"/>
      <c r="L446" s="57"/>
      <c r="M446" s="57"/>
      <c r="N446" s="58" t="str">
        <f t="shared" si="57"/>
        <v/>
      </c>
      <c r="O446" s="102"/>
    </row>
    <row r="447" spans="1:15">
      <c r="A447" s="97" t="str">
        <f t="shared" si="58"/>
        <v/>
      </c>
      <c r="B447" s="98"/>
      <c r="C447" s="98"/>
      <c r="D447" s="129" t="str">
        <f t="shared" si="59"/>
        <v/>
      </c>
      <c r="E447" s="130"/>
      <c r="F447" s="100"/>
      <c r="G447" s="100"/>
      <c r="H447" s="57"/>
      <c r="I447" s="58">
        <f t="shared" si="60"/>
        <v>0</v>
      </c>
      <c r="J447" s="57"/>
      <c r="K447" s="57"/>
      <c r="L447" s="57"/>
      <c r="M447" s="57"/>
      <c r="N447" s="58" t="str">
        <f t="shared" si="57"/>
        <v/>
      </c>
      <c r="O447" s="102"/>
    </row>
    <row r="448" spans="1:15">
      <c r="A448" s="97" t="str">
        <f t="shared" si="58"/>
        <v/>
      </c>
      <c r="B448" s="98"/>
      <c r="C448" s="98"/>
      <c r="D448" s="129" t="str">
        <f t="shared" si="59"/>
        <v/>
      </c>
      <c r="E448" s="130"/>
      <c r="F448" s="100"/>
      <c r="G448" s="100"/>
      <c r="H448" s="57"/>
      <c r="I448" s="58">
        <f t="shared" si="60"/>
        <v>0</v>
      </c>
      <c r="J448" s="57"/>
      <c r="K448" s="57"/>
      <c r="L448" s="57"/>
      <c r="M448" s="57"/>
      <c r="N448" s="58" t="str">
        <f t="shared" si="57"/>
        <v/>
      </c>
      <c r="O448" s="102"/>
    </row>
    <row r="449" spans="1:15">
      <c r="A449" s="97" t="str">
        <f t="shared" si="58"/>
        <v/>
      </c>
      <c r="B449" s="98"/>
      <c r="C449" s="98"/>
      <c r="D449" s="129" t="str">
        <f t="shared" si="59"/>
        <v/>
      </c>
      <c r="E449" s="130"/>
      <c r="F449" s="100"/>
      <c r="G449" s="100"/>
      <c r="H449" s="57"/>
      <c r="I449" s="58">
        <f t="shared" si="60"/>
        <v>0</v>
      </c>
      <c r="J449" s="57"/>
      <c r="K449" s="57"/>
      <c r="L449" s="57"/>
      <c r="M449" s="57"/>
      <c r="N449" s="58" t="str">
        <f t="shared" si="57"/>
        <v/>
      </c>
      <c r="O449" s="102"/>
    </row>
    <row r="450" spans="1:15">
      <c r="A450" s="97" t="str">
        <f t="shared" si="58"/>
        <v/>
      </c>
      <c r="B450" s="98"/>
      <c r="C450" s="98"/>
      <c r="D450" s="129" t="str">
        <f t="shared" si="59"/>
        <v/>
      </c>
      <c r="E450" s="130"/>
      <c r="F450" s="100"/>
      <c r="G450" s="100"/>
      <c r="H450" s="57"/>
      <c r="I450" s="58">
        <f t="shared" si="60"/>
        <v>0</v>
      </c>
      <c r="J450" s="57"/>
      <c r="K450" s="57"/>
      <c r="L450" s="57"/>
      <c r="M450" s="57"/>
      <c r="N450" s="58" t="str">
        <f t="shared" si="57"/>
        <v/>
      </c>
      <c r="O450" s="102"/>
    </row>
    <row r="451" spans="1:15">
      <c r="A451" s="97" t="str">
        <f t="shared" si="58"/>
        <v/>
      </c>
      <c r="B451" s="98"/>
      <c r="C451" s="98"/>
      <c r="D451" s="129" t="str">
        <f t="shared" si="59"/>
        <v/>
      </c>
      <c r="E451" s="130"/>
      <c r="F451" s="100"/>
      <c r="G451" s="100"/>
      <c r="H451" s="57"/>
      <c r="I451" s="58">
        <f t="shared" si="60"/>
        <v>0</v>
      </c>
      <c r="J451" s="57"/>
      <c r="K451" s="57"/>
      <c r="L451" s="57"/>
      <c r="M451" s="57"/>
      <c r="N451" s="58" t="str">
        <f t="shared" si="57"/>
        <v/>
      </c>
      <c r="O451" s="102"/>
    </row>
    <row r="452" spans="1:15">
      <c r="A452" s="97" t="str">
        <f t="shared" si="58"/>
        <v/>
      </c>
      <c r="B452" s="98"/>
      <c r="C452" s="98"/>
      <c r="D452" s="129" t="str">
        <f t="shared" si="59"/>
        <v/>
      </c>
      <c r="E452" s="130"/>
      <c r="F452" s="100"/>
      <c r="G452" s="100"/>
      <c r="H452" s="57"/>
      <c r="I452" s="58">
        <f t="shared" si="60"/>
        <v>0</v>
      </c>
      <c r="J452" s="57"/>
      <c r="K452" s="57"/>
      <c r="L452" s="57"/>
      <c r="M452" s="57"/>
      <c r="N452" s="58" t="str">
        <f t="shared" si="57"/>
        <v/>
      </c>
      <c r="O452" s="102"/>
    </row>
    <row r="453" spans="1:15">
      <c r="A453" s="97" t="str">
        <f t="shared" si="58"/>
        <v/>
      </c>
      <c r="B453" s="98"/>
      <c r="C453" s="98"/>
      <c r="D453" s="129" t="str">
        <f t="shared" si="59"/>
        <v/>
      </c>
      <c r="E453" s="130"/>
      <c r="F453" s="100"/>
      <c r="G453" s="100"/>
      <c r="H453" s="57"/>
      <c r="I453" s="58">
        <f t="shared" si="60"/>
        <v>0</v>
      </c>
      <c r="J453" s="57"/>
      <c r="K453" s="57"/>
      <c r="L453" s="57"/>
      <c r="M453" s="57"/>
      <c r="N453" s="58" t="str">
        <f t="shared" si="57"/>
        <v/>
      </c>
      <c r="O453" s="102"/>
    </row>
    <row r="454" spans="1:15">
      <c r="A454" s="97" t="str">
        <f t="shared" si="58"/>
        <v/>
      </c>
      <c r="B454" s="98"/>
      <c r="C454" s="98"/>
      <c r="D454" s="129" t="str">
        <f t="shared" si="59"/>
        <v/>
      </c>
      <c r="E454" s="130"/>
      <c r="F454" s="100"/>
      <c r="G454" s="100"/>
      <c r="H454" s="57"/>
      <c r="I454" s="58">
        <f t="shared" si="60"/>
        <v>0</v>
      </c>
      <c r="J454" s="57"/>
      <c r="K454" s="57"/>
      <c r="L454" s="57"/>
      <c r="M454" s="57"/>
      <c r="N454" s="58" t="str">
        <f t="shared" si="57"/>
        <v/>
      </c>
      <c r="O454" s="102"/>
    </row>
    <row r="455" spans="1:15">
      <c r="A455" s="97" t="str">
        <f t="shared" si="58"/>
        <v/>
      </c>
      <c r="B455" s="98"/>
      <c r="C455" s="98"/>
      <c r="D455" s="129" t="str">
        <f t="shared" si="59"/>
        <v/>
      </c>
      <c r="E455" s="130"/>
      <c r="F455" s="100"/>
      <c r="G455" s="100"/>
      <c r="H455" s="57"/>
      <c r="I455" s="58">
        <f t="shared" si="60"/>
        <v>0</v>
      </c>
      <c r="J455" s="57"/>
      <c r="K455" s="57"/>
      <c r="L455" s="57"/>
      <c r="M455" s="57"/>
      <c r="N455" s="58" t="str">
        <f t="shared" si="57"/>
        <v/>
      </c>
      <c r="O455" s="102"/>
    </row>
    <row r="456" spans="1:15">
      <c r="A456" s="97" t="str">
        <f t="shared" si="58"/>
        <v/>
      </c>
      <c r="B456" s="98"/>
      <c r="C456" s="98"/>
      <c r="D456" s="129" t="str">
        <f t="shared" si="59"/>
        <v/>
      </c>
      <c r="E456" s="130"/>
      <c r="F456" s="100"/>
      <c r="G456" s="100"/>
      <c r="H456" s="57"/>
      <c r="I456" s="58">
        <f t="shared" si="60"/>
        <v>0</v>
      </c>
      <c r="J456" s="57"/>
      <c r="K456" s="57"/>
      <c r="L456" s="57"/>
      <c r="M456" s="57"/>
      <c r="N456" s="58" t="str">
        <f t="shared" si="57"/>
        <v/>
      </c>
      <c r="O456" s="102"/>
    </row>
    <row r="457" spans="1:15">
      <c r="A457" s="97" t="str">
        <f t="shared" si="58"/>
        <v/>
      </c>
      <c r="B457" s="98"/>
      <c r="C457" s="98"/>
      <c r="D457" s="129" t="str">
        <f t="shared" si="59"/>
        <v/>
      </c>
      <c r="E457" s="130"/>
      <c r="F457" s="100"/>
      <c r="G457" s="100"/>
      <c r="H457" s="57"/>
      <c r="I457" s="58">
        <f t="shared" si="60"/>
        <v>0</v>
      </c>
      <c r="J457" s="57"/>
      <c r="K457" s="57"/>
      <c r="L457" s="57"/>
      <c r="M457" s="57"/>
      <c r="N457" s="58" t="str">
        <f t="shared" si="57"/>
        <v/>
      </c>
      <c r="O457" s="102"/>
    </row>
    <row r="458" spans="1:15">
      <c r="A458" s="97" t="str">
        <f t="shared" si="58"/>
        <v/>
      </c>
      <c r="B458" s="98"/>
      <c r="C458" s="98"/>
      <c r="D458" s="129" t="str">
        <f t="shared" si="59"/>
        <v/>
      </c>
      <c r="E458" s="130"/>
      <c r="F458" s="100"/>
      <c r="G458" s="100"/>
      <c r="H458" s="57"/>
      <c r="I458" s="58">
        <f t="shared" si="60"/>
        <v>0</v>
      </c>
      <c r="J458" s="57"/>
      <c r="K458" s="57"/>
      <c r="L458" s="57"/>
      <c r="M458" s="57"/>
      <c r="N458" s="58" t="str">
        <f t="shared" si="57"/>
        <v/>
      </c>
      <c r="O458" s="102"/>
    </row>
    <row r="459" spans="1:15">
      <c r="A459" s="97" t="str">
        <f t="shared" si="58"/>
        <v/>
      </c>
      <c r="B459" s="98"/>
      <c r="C459" s="98"/>
      <c r="D459" s="129" t="str">
        <f t="shared" si="59"/>
        <v/>
      </c>
      <c r="E459" s="130"/>
      <c r="F459" s="100"/>
      <c r="G459" s="100"/>
      <c r="H459" s="57"/>
      <c r="I459" s="58">
        <f t="shared" si="60"/>
        <v>0</v>
      </c>
      <c r="J459" s="57"/>
      <c r="K459" s="57"/>
      <c r="L459" s="57"/>
      <c r="M459" s="57"/>
      <c r="N459" s="58" t="str">
        <f t="shared" si="57"/>
        <v/>
      </c>
      <c r="O459" s="102"/>
    </row>
    <row r="460" spans="1:15">
      <c r="A460" s="97" t="str">
        <f t="shared" si="58"/>
        <v/>
      </c>
      <c r="B460" s="98"/>
      <c r="C460" s="98"/>
      <c r="D460" s="129" t="str">
        <f t="shared" si="59"/>
        <v/>
      </c>
      <c r="E460" s="130"/>
      <c r="F460" s="100"/>
      <c r="G460" s="100"/>
      <c r="H460" s="57"/>
      <c r="I460" s="58">
        <f t="shared" si="60"/>
        <v>0</v>
      </c>
      <c r="J460" s="57"/>
      <c r="K460" s="57"/>
      <c r="L460" s="57"/>
      <c r="M460" s="57"/>
      <c r="N460" s="58" t="str">
        <f t="shared" si="57"/>
        <v/>
      </c>
      <c r="O460" s="102"/>
    </row>
    <row r="461" spans="1:15">
      <c r="A461" s="97" t="str">
        <f t="shared" si="58"/>
        <v/>
      </c>
      <c r="B461" s="98"/>
      <c r="C461" s="98"/>
      <c r="D461" s="129" t="str">
        <f t="shared" si="59"/>
        <v/>
      </c>
      <c r="E461" s="130"/>
      <c r="F461" s="100"/>
      <c r="G461" s="100"/>
      <c r="H461" s="57"/>
      <c r="I461" s="58">
        <f t="shared" si="60"/>
        <v>0</v>
      </c>
      <c r="J461" s="57"/>
      <c r="K461" s="57"/>
      <c r="L461" s="57"/>
      <c r="M461" s="57"/>
      <c r="N461" s="58" t="str">
        <f t="shared" si="57"/>
        <v/>
      </c>
      <c r="O461" s="102"/>
    </row>
    <row r="462" spans="1:15">
      <c r="A462" s="97" t="str">
        <f t="shared" si="58"/>
        <v/>
      </c>
      <c r="B462" s="98"/>
      <c r="C462" s="98"/>
      <c r="D462" s="129" t="str">
        <f t="shared" si="59"/>
        <v/>
      </c>
      <c r="E462" s="130"/>
      <c r="F462" s="100"/>
      <c r="G462" s="100"/>
      <c r="H462" s="57"/>
      <c r="I462" s="58">
        <f t="shared" si="60"/>
        <v>0</v>
      </c>
      <c r="J462" s="57"/>
      <c r="K462" s="57"/>
      <c r="L462" s="57"/>
      <c r="M462" s="57"/>
      <c r="N462" s="58" t="str">
        <f t="shared" si="57"/>
        <v/>
      </c>
      <c r="O462" s="102"/>
    </row>
    <row r="463" spans="1:15">
      <c r="A463" s="97" t="str">
        <f t="shared" si="58"/>
        <v/>
      </c>
      <c r="B463" s="98"/>
      <c r="C463" s="98"/>
      <c r="D463" s="129" t="str">
        <f t="shared" si="59"/>
        <v/>
      </c>
      <c r="E463" s="130"/>
      <c r="F463" s="100"/>
      <c r="G463" s="100"/>
      <c r="H463" s="57"/>
      <c r="I463" s="58">
        <f t="shared" si="60"/>
        <v>0</v>
      </c>
      <c r="J463" s="57"/>
      <c r="K463" s="57"/>
      <c r="L463" s="57"/>
      <c r="M463" s="57"/>
      <c r="N463" s="58" t="str">
        <f t="shared" si="57"/>
        <v/>
      </c>
      <c r="O463" s="102"/>
    </row>
    <row r="464" spans="1:15">
      <c r="A464" s="97" t="str">
        <f t="shared" si="58"/>
        <v/>
      </c>
      <c r="B464" s="98"/>
      <c r="C464" s="98"/>
      <c r="D464" s="129" t="str">
        <f t="shared" si="59"/>
        <v/>
      </c>
      <c r="E464" s="130"/>
      <c r="F464" s="100"/>
      <c r="G464" s="100"/>
      <c r="H464" s="57"/>
      <c r="I464" s="58">
        <f t="shared" si="60"/>
        <v>0</v>
      </c>
      <c r="J464" s="57"/>
      <c r="K464" s="57"/>
      <c r="L464" s="57"/>
      <c r="M464" s="57"/>
      <c r="N464" s="58" t="str">
        <f t="shared" si="57"/>
        <v/>
      </c>
      <c r="O464" s="102"/>
    </row>
    <row r="465" spans="1:15">
      <c r="A465" s="97" t="str">
        <f t="shared" si="58"/>
        <v/>
      </c>
      <c r="B465" s="98"/>
      <c r="C465" s="98"/>
      <c r="D465" s="129" t="str">
        <f t="shared" si="59"/>
        <v/>
      </c>
      <c r="E465" s="130"/>
      <c r="F465" s="100"/>
      <c r="G465" s="100"/>
      <c r="H465" s="57"/>
      <c r="I465" s="58">
        <f t="shared" si="60"/>
        <v>0</v>
      </c>
      <c r="J465" s="57"/>
      <c r="K465" s="57"/>
      <c r="L465" s="57"/>
      <c r="M465" s="57"/>
      <c r="N465" s="58" t="str">
        <f t="shared" si="57"/>
        <v/>
      </c>
      <c r="O465" s="102"/>
    </row>
    <row r="466" spans="1:15">
      <c r="A466" s="97" t="str">
        <f t="shared" si="58"/>
        <v/>
      </c>
      <c r="B466" s="98"/>
      <c r="C466" s="98"/>
      <c r="D466" s="129" t="str">
        <f t="shared" si="59"/>
        <v/>
      </c>
      <c r="E466" s="130"/>
      <c r="F466" s="100"/>
      <c r="G466" s="100"/>
      <c r="H466" s="57"/>
      <c r="I466" s="58">
        <f t="shared" si="60"/>
        <v>0</v>
      </c>
      <c r="J466" s="57"/>
      <c r="K466" s="57"/>
      <c r="L466" s="57"/>
      <c r="M466" s="57"/>
      <c r="N466" s="58" t="str">
        <f t="shared" si="57"/>
        <v/>
      </c>
      <c r="O466" s="102"/>
    </row>
    <row r="467" spans="1:15">
      <c r="A467" s="97" t="str">
        <f t="shared" si="58"/>
        <v/>
      </c>
      <c r="B467" s="98"/>
      <c r="C467" s="98"/>
      <c r="D467" s="129" t="str">
        <f t="shared" si="59"/>
        <v/>
      </c>
      <c r="E467" s="130"/>
      <c r="F467" s="100"/>
      <c r="G467" s="100"/>
      <c r="H467" s="57"/>
      <c r="I467" s="58">
        <f t="shared" si="60"/>
        <v>0</v>
      </c>
      <c r="J467" s="57"/>
      <c r="K467" s="57"/>
      <c r="L467" s="57"/>
      <c r="M467" s="57"/>
      <c r="N467" s="58" t="str">
        <f t="shared" si="57"/>
        <v/>
      </c>
      <c r="O467" s="102"/>
    </row>
    <row r="468" spans="1:15">
      <c r="A468" s="97" t="str">
        <f t="shared" si="58"/>
        <v/>
      </c>
      <c r="B468" s="98"/>
      <c r="C468" s="98"/>
      <c r="D468" s="129" t="str">
        <f t="shared" si="59"/>
        <v/>
      </c>
      <c r="E468" s="130"/>
      <c r="F468" s="100"/>
      <c r="G468" s="100"/>
      <c r="H468" s="57"/>
      <c r="I468" s="58">
        <f t="shared" si="60"/>
        <v>0</v>
      </c>
      <c r="J468" s="57"/>
      <c r="K468" s="57"/>
      <c r="L468" s="57"/>
      <c r="M468" s="57"/>
      <c r="N468" s="58" t="str">
        <f t="shared" si="57"/>
        <v/>
      </c>
      <c r="O468" s="102"/>
    </row>
    <row r="469" spans="1:15">
      <c r="A469" s="97" t="str">
        <f t="shared" si="58"/>
        <v/>
      </c>
      <c r="B469" s="98"/>
      <c r="C469" s="98"/>
      <c r="D469" s="129" t="str">
        <f t="shared" si="59"/>
        <v/>
      </c>
      <c r="E469" s="130"/>
      <c r="F469" s="100"/>
      <c r="G469" s="100"/>
      <c r="H469" s="57"/>
      <c r="I469" s="58">
        <f t="shared" si="60"/>
        <v>0</v>
      </c>
      <c r="J469" s="57"/>
      <c r="K469" s="57"/>
      <c r="L469" s="57"/>
      <c r="M469" s="57"/>
      <c r="N469" s="58" t="str">
        <f t="shared" si="57"/>
        <v/>
      </c>
      <c r="O469" s="102"/>
    </row>
    <row r="470" spans="1:15">
      <c r="A470" s="97" t="str">
        <f t="shared" si="58"/>
        <v/>
      </c>
      <c r="B470" s="98"/>
      <c r="C470" s="98"/>
      <c r="D470" s="129" t="str">
        <f t="shared" si="59"/>
        <v/>
      </c>
      <c r="E470" s="130"/>
      <c r="F470" s="100"/>
      <c r="G470" s="100"/>
      <c r="H470" s="57"/>
      <c r="I470" s="58">
        <f t="shared" si="60"/>
        <v>0</v>
      </c>
      <c r="J470" s="57"/>
      <c r="K470" s="57"/>
      <c r="L470" s="57"/>
      <c r="M470" s="57"/>
      <c r="N470" s="58" t="str">
        <f t="shared" si="57"/>
        <v/>
      </c>
      <c r="O470" s="102"/>
    </row>
    <row r="471" spans="1:15">
      <c r="A471" s="97" t="str">
        <f t="shared" si="58"/>
        <v/>
      </c>
      <c r="B471" s="98"/>
      <c r="C471" s="98"/>
      <c r="D471" s="129" t="str">
        <f t="shared" si="59"/>
        <v/>
      </c>
      <c r="E471" s="130"/>
      <c r="F471" s="100"/>
      <c r="G471" s="100"/>
      <c r="H471" s="57"/>
      <c r="I471" s="58">
        <f t="shared" si="60"/>
        <v>0</v>
      </c>
      <c r="J471" s="57"/>
      <c r="K471" s="57"/>
      <c r="L471" s="57"/>
      <c r="M471" s="57"/>
      <c r="N471" s="58" t="str">
        <f t="shared" si="57"/>
        <v/>
      </c>
      <c r="O471" s="102"/>
    </row>
    <row r="472" spans="1:15">
      <c r="A472" s="97" t="str">
        <f t="shared" si="58"/>
        <v/>
      </c>
      <c r="B472" s="98"/>
      <c r="C472" s="98"/>
      <c r="D472" s="129" t="str">
        <f t="shared" si="59"/>
        <v/>
      </c>
      <c r="E472" s="130"/>
      <c r="F472" s="100"/>
      <c r="G472" s="100"/>
      <c r="H472" s="57"/>
      <c r="I472" s="58">
        <f t="shared" si="60"/>
        <v>0</v>
      </c>
      <c r="J472" s="57"/>
      <c r="K472" s="57"/>
      <c r="L472" s="57"/>
      <c r="M472" s="57"/>
      <c r="N472" s="58" t="str">
        <f t="shared" si="57"/>
        <v/>
      </c>
      <c r="O472" s="102"/>
    </row>
    <row r="473" spans="1:15">
      <c r="A473" s="97" t="str">
        <f t="shared" si="58"/>
        <v/>
      </c>
      <c r="B473" s="98"/>
      <c r="C473" s="98"/>
      <c r="D473" s="129" t="str">
        <f t="shared" si="59"/>
        <v/>
      </c>
      <c r="E473" s="130"/>
      <c r="F473" s="100"/>
      <c r="G473" s="100"/>
      <c r="H473" s="57"/>
      <c r="I473" s="58">
        <f t="shared" si="60"/>
        <v>0</v>
      </c>
      <c r="J473" s="57"/>
      <c r="K473" s="57"/>
      <c r="L473" s="57"/>
      <c r="M473" s="57"/>
      <c r="N473" s="58" t="str">
        <f t="shared" si="57"/>
        <v/>
      </c>
      <c r="O473" s="102"/>
    </row>
    <row r="474" spans="1:15">
      <c r="A474" s="97" t="str">
        <f t="shared" si="58"/>
        <v/>
      </c>
      <c r="B474" s="98"/>
      <c r="C474" s="98"/>
      <c r="D474" s="129" t="str">
        <f t="shared" si="59"/>
        <v/>
      </c>
      <c r="E474" s="130"/>
      <c r="F474" s="100"/>
      <c r="G474" s="100"/>
      <c r="H474" s="57"/>
      <c r="I474" s="58">
        <f t="shared" si="60"/>
        <v>0</v>
      </c>
      <c r="J474" s="57"/>
      <c r="K474" s="57"/>
      <c r="L474" s="57"/>
      <c r="M474" s="57"/>
      <c r="N474" s="58" t="str">
        <f t="shared" si="57"/>
        <v/>
      </c>
      <c r="O474" s="102"/>
    </row>
    <row r="475" spans="1:15">
      <c r="A475" s="97" t="str">
        <f t="shared" si="58"/>
        <v/>
      </c>
      <c r="B475" s="98"/>
      <c r="C475" s="98"/>
      <c r="D475" s="129" t="str">
        <f t="shared" si="59"/>
        <v/>
      </c>
      <c r="E475" s="130"/>
      <c r="F475" s="100"/>
      <c r="G475" s="100"/>
      <c r="H475" s="57"/>
      <c r="I475" s="58">
        <f t="shared" si="60"/>
        <v>0</v>
      </c>
      <c r="J475" s="57"/>
      <c r="K475" s="57"/>
      <c r="L475" s="57"/>
      <c r="M475" s="57"/>
      <c r="N475" s="58" t="str">
        <f t="shared" si="57"/>
        <v/>
      </c>
      <c r="O475" s="102"/>
    </row>
    <row r="476" spans="1:15">
      <c r="A476" s="97" t="str">
        <f t="shared" si="58"/>
        <v/>
      </c>
      <c r="B476" s="98"/>
      <c r="C476" s="98"/>
      <c r="D476" s="129" t="str">
        <f t="shared" si="59"/>
        <v/>
      </c>
      <c r="E476" s="130"/>
      <c r="F476" s="100"/>
      <c r="G476" s="100"/>
      <c r="H476" s="57"/>
      <c r="I476" s="58">
        <f t="shared" si="60"/>
        <v>0</v>
      </c>
      <c r="J476" s="57"/>
      <c r="K476" s="57"/>
      <c r="L476" s="57"/>
      <c r="M476" s="57"/>
      <c r="N476" s="58" t="str">
        <f t="shared" si="57"/>
        <v/>
      </c>
      <c r="O476" s="102"/>
    </row>
    <row r="477" spans="1:15">
      <c r="A477" s="97" t="str">
        <f t="shared" si="58"/>
        <v/>
      </c>
      <c r="B477" s="98"/>
      <c r="C477" s="98"/>
      <c r="D477" s="129" t="str">
        <f t="shared" si="59"/>
        <v/>
      </c>
      <c r="E477" s="130"/>
      <c r="F477" s="100"/>
      <c r="G477" s="100"/>
      <c r="H477" s="57"/>
      <c r="I477" s="58">
        <f t="shared" si="60"/>
        <v>0</v>
      </c>
      <c r="J477" s="57"/>
      <c r="K477" s="57"/>
      <c r="L477" s="57"/>
      <c r="M477" s="57"/>
      <c r="N477" s="58" t="str">
        <f t="shared" si="57"/>
        <v/>
      </c>
      <c r="O477" s="102"/>
    </row>
    <row r="478" spans="1:15">
      <c r="A478" s="97" t="str">
        <f t="shared" si="58"/>
        <v/>
      </c>
      <c r="B478" s="98"/>
      <c r="C478" s="98"/>
      <c r="D478" s="129" t="str">
        <f t="shared" si="59"/>
        <v/>
      </c>
      <c r="E478" s="130"/>
      <c r="F478" s="100"/>
      <c r="G478" s="100"/>
      <c r="H478" s="57"/>
      <c r="I478" s="58">
        <f t="shared" si="60"/>
        <v>0</v>
      </c>
      <c r="J478" s="57"/>
      <c r="K478" s="57"/>
      <c r="L478" s="57"/>
      <c r="M478" s="57"/>
      <c r="N478" s="58" t="str">
        <f t="shared" si="57"/>
        <v/>
      </c>
      <c r="O478" s="102"/>
    </row>
    <row r="479" spans="1:15">
      <c r="A479" s="97" t="str">
        <f t="shared" si="58"/>
        <v/>
      </c>
      <c r="B479" s="98"/>
      <c r="C479" s="98"/>
      <c r="D479" s="129" t="str">
        <f t="shared" si="59"/>
        <v/>
      </c>
      <c r="E479" s="130"/>
      <c r="F479" s="100"/>
      <c r="G479" s="100"/>
      <c r="H479" s="57"/>
      <c r="I479" s="58">
        <f t="shared" si="60"/>
        <v>0</v>
      </c>
      <c r="J479" s="57"/>
      <c r="K479" s="57"/>
      <c r="L479" s="57"/>
      <c r="M479" s="57"/>
      <c r="N479" s="58" t="str">
        <f t="shared" si="57"/>
        <v/>
      </c>
      <c r="O479" s="102"/>
    </row>
    <row r="480" spans="1:15">
      <c r="A480" s="97" t="str">
        <f t="shared" si="58"/>
        <v/>
      </c>
      <c r="B480" s="98"/>
      <c r="C480" s="98"/>
      <c r="D480" s="129" t="str">
        <f t="shared" si="59"/>
        <v/>
      </c>
      <c r="E480" s="130"/>
      <c r="F480" s="100"/>
      <c r="G480" s="100"/>
      <c r="H480" s="57"/>
      <c r="I480" s="58">
        <f t="shared" si="60"/>
        <v>0</v>
      </c>
      <c r="J480" s="57"/>
      <c r="K480" s="57"/>
      <c r="L480" s="57"/>
      <c r="M480" s="57"/>
      <c r="N480" s="58" t="str">
        <f t="shared" si="57"/>
        <v/>
      </c>
      <c r="O480" s="102"/>
    </row>
    <row r="481" spans="1:15">
      <c r="A481" s="97" t="str">
        <f t="shared" si="58"/>
        <v/>
      </c>
      <c r="B481" s="98"/>
      <c r="C481" s="98"/>
      <c r="D481" s="129" t="str">
        <f t="shared" si="59"/>
        <v/>
      </c>
      <c r="E481" s="130"/>
      <c r="F481" s="100"/>
      <c r="G481" s="100"/>
      <c r="H481" s="57"/>
      <c r="I481" s="58">
        <f t="shared" si="60"/>
        <v>0</v>
      </c>
      <c r="J481" s="57"/>
      <c r="K481" s="57"/>
      <c r="L481" s="57"/>
      <c r="M481" s="57"/>
      <c r="N481" s="58" t="str">
        <f t="shared" si="57"/>
        <v/>
      </c>
      <c r="O481" s="102"/>
    </row>
    <row r="482" spans="1:15">
      <c r="A482" s="97" t="str">
        <f t="shared" si="58"/>
        <v/>
      </c>
      <c r="B482" s="98"/>
      <c r="C482" s="98"/>
      <c r="D482" s="129" t="str">
        <f t="shared" si="59"/>
        <v/>
      </c>
      <c r="E482" s="130"/>
      <c r="F482" s="100"/>
      <c r="G482" s="100"/>
      <c r="H482" s="57"/>
      <c r="I482" s="58">
        <f t="shared" si="60"/>
        <v>0</v>
      </c>
      <c r="J482" s="57"/>
      <c r="K482" s="57"/>
      <c r="L482" s="57"/>
      <c r="M482" s="57"/>
      <c r="N482" s="58" t="str">
        <f t="shared" si="57"/>
        <v/>
      </c>
      <c r="O482" s="102"/>
    </row>
    <row r="483" spans="1:15">
      <c r="A483" s="97" t="str">
        <f t="shared" si="58"/>
        <v/>
      </c>
      <c r="B483" s="98"/>
      <c r="C483" s="98"/>
      <c r="D483" s="129" t="str">
        <f t="shared" si="59"/>
        <v/>
      </c>
      <c r="E483" s="130"/>
      <c r="F483" s="100"/>
      <c r="G483" s="100"/>
      <c r="H483" s="57"/>
      <c r="I483" s="58">
        <f t="shared" si="60"/>
        <v>0</v>
      </c>
      <c r="J483" s="57"/>
      <c r="K483" s="57"/>
      <c r="L483" s="57"/>
      <c r="M483" s="57"/>
      <c r="N483" s="58" t="str">
        <f t="shared" si="57"/>
        <v/>
      </c>
      <c r="O483" s="102"/>
    </row>
    <row r="484" spans="1:15">
      <c r="A484" s="97" t="str">
        <f t="shared" si="58"/>
        <v/>
      </c>
      <c r="B484" s="98"/>
      <c r="C484" s="98"/>
      <c r="D484" s="129" t="str">
        <f t="shared" si="59"/>
        <v/>
      </c>
      <c r="E484" s="130"/>
      <c r="F484" s="100"/>
      <c r="G484" s="100"/>
      <c r="H484" s="57"/>
      <c r="I484" s="58">
        <f t="shared" si="60"/>
        <v>0</v>
      </c>
      <c r="J484" s="57"/>
      <c r="K484" s="57"/>
      <c r="L484" s="57"/>
      <c r="M484" s="57"/>
      <c r="N484" s="58" t="str">
        <f t="shared" si="57"/>
        <v/>
      </c>
      <c r="O484" s="102"/>
    </row>
    <row r="485" spans="1:15">
      <c r="A485" s="97" t="str">
        <f t="shared" si="58"/>
        <v/>
      </c>
      <c r="B485" s="98"/>
      <c r="C485" s="98"/>
      <c r="D485" s="129" t="str">
        <f t="shared" si="59"/>
        <v/>
      </c>
      <c r="E485" s="130"/>
      <c r="F485" s="100"/>
      <c r="G485" s="100"/>
      <c r="H485" s="57"/>
      <c r="I485" s="58">
        <f t="shared" si="60"/>
        <v>0</v>
      </c>
      <c r="J485" s="57"/>
      <c r="K485" s="57"/>
      <c r="L485" s="57"/>
      <c r="M485" s="57"/>
      <c r="N485" s="58" t="str">
        <f t="shared" si="57"/>
        <v/>
      </c>
      <c r="O485" s="102"/>
    </row>
    <row r="486" spans="1:15">
      <c r="A486" s="97" t="str">
        <f t="shared" si="58"/>
        <v/>
      </c>
      <c r="B486" s="98"/>
      <c r="C486" s="98"/>
      <c r="D486" s="129" t="str">
        <f t="shared" si="59"/>
        <v/>
      </c>
      <c r="E486" s="130"/>
      <c r="F486" s="100"/>
      <c r="G486" s="100"/>
      <c r="H486" s="57"/>
      <c r="I486" s="58">
        <f t="shared" si="60"/>
        <v>0</v>
      </c>
      <c r="J486" s="57"/>
      <c r="K486" s="57"/>
      <c r="L486" s="57"/>
      <c r="M486" s="57"/>
      <c r="N486" s="58" t="str">
        <f t="shared" si="57"/>
        <v/>
      </c>
      <c r="O486" s="102"/>
    </row>
    <row r="487" spans="1:15">
      <c r="A487" s="97" t="str">
        <f t="shared" si="58"/>
        <v/>
      </c>
      <c r="B487" s="98"/>
      <c r="C487" s="98"/>
      <c r="D487" s="129" t="str">
        <f t="shared" si="59"/>
        <v/>
      </c>
      <c r="E487" s="130"/>
      <c r="F487" s="100"/>
      <c r="G487" s="100"/>
      <c r="H487" s="57"/>
      <c r="I487" s="58">
        <f t="shared" si="60"/>
        <v>0</v>
      </c>
      <c r="J487" s="57"/>
      <c r="K487" s="57"/>
      <c r="L487" s="57"/>
      <c r="M487" s="57"/>
      <c r="N487" s="58" t="str">
        <f t="shared" si="57"/>
        <v/>
      </c>
      <c r="O487" s="102"/>
    </row>
    <row r="488" spans="1:15">
      <c r="A488" s="97" t="str">
        <f t="shared" si="58"/>
        <v/>
      </c>
      <c r="B488" s="98"/>
      <c r="C488" s="98"/>
      <c r="D488" s="129" t="str">
        <f t="shared" si="59"/>
        <v/>
      </c>
      <c r="E488" s="130"/>
      <c r="F488" s="100"/>
      <c r="G488" s="100"/>
      <c r="H488" s="57"/>
      <c r="I488" s="58">
        <f t="shared" si="60"/>
        <v>0</v>
      </c>
      <c r="J488" s="57"/>
      <c r="K488" s="57"/>
      <c r="L488" s="57"/>
      <c r="M488" s="57"/>
      <c r="N488" s="58" t="str">
        <f t="shared" si="57"/>
        <v/>
      </c>
      <c r="O488" s="102"/>
    </row>
    <row r="489" spans="1:15">
      <c r="A489" s="97" t="str">
        <f t="shared" si="58"/>
        <v/>
      </c>
      <c r="B489" s="98"/>
      <c r="C489" s="98"/>
      <c r="D489" s="129" t="str">
        <f t="shared" si="59"/>
        <v/>
      </c>
      <c r="E489" s="130"/>
      <c r="F489" s="100"/>
      <c r="G489" s="100"/>
      <c r="H489" s="57"/>
      <c r="I489" s="58">
        <f t="shared" si="60"/>
        <v>0</v>
      </c>
      <c r="J489" s="57"/>
      <c r="K489" s="57"/>
      <c r="L489" s="57"/>
      <c r="M489" s="57"/>
      <c r="N489" s="58" t="str">
        <f t="shared" si="57"/>
        <v/>
      </c>
      <c r="O489" s="102"/>
    </row>
    <row r="490" spans="1:15">
      <c r="A490" s="97" t="str">
        <f t="shared" si="58"/>
        <v/>
      </c>
      <c r="B490" s="98"/>
      <c r="C490" s="98"/>
      <c r="D490" s="129" t="str">
        <f t="shared" si="59"/>
        <v/>
      </c>
      <c r="E490" s="130"/>
      <c r="F490" s="100"/>
      <c r="G490" s="100"/>
      <c r="H490" s="57"/>
      <c r="I490" s="58">
        <f t="shared" si="60"/>
        <v>0</v>
      </c>
      <c r="J490" s="57"/>
      <c r="K490" s="57"/>
      <c r="L490" s="57"/>
      <c r="M490" s="57"/>
      <c r="N490" s="58" t="str">
        <f t="shared" ref="N490:N553" si="61">IF(E490="","",N489+I490-J490-K490-L490-M490)</f>
        <v/>
      </c>
      <c r="O490" s="102"/>
    </row>
    <row r="491" spans="1:15">
      <c r="A491" s="97" t="str">
        <f t="shared" si="58"/>
        <v/>
      </c>
      <c r="B491" s="98"/>
      <c r="C491" s="98"/>
      <c r="D491" s="129" t="str">
        <f t="shared" si="59"/>
        <v/>
      </c>
      <c r="E491" s="130"/>
      <c r="F491" s="100"/>
      <c r="G491" s="100"/>
      <c r="H491" s="57"/>
      <c r="I491" s="58">
        <f t="shared" si="60"/>
        <v>0</v>
      </c>
      <c r="J491" s="57"/>
      <c r="K491" s="57"/>
      <c r="L491" s="57"/>
      <c r="M491" s="57"/>
      <c r="N491" s="58" t="str">
        <f t="shared" si="61"/>
        <v/>
      </c>
      <c r="O491" s="102"/>
    </row>
    <row r="492" spans="1:15">
      <c r="A492" s="97" t="str">
        <f t="shared" ref="A492:A555" si="62">IF(E492="","",ROW()-42)</f>
        <v/>
      </c>
      <c r="B492" s="98"/>
      <c r="C492" s="98"/>
      <c r="D492" s="129" t="str">
        <f t="shared" si="59"/>
        <v/>
      </c>
      <c r="E492" s="130"/>
      <c r="F492" s="100"/>
      <c r="G492" s="100"/>
      <c r="H492" s="57"/>
      <c r="I492" s="58">
        <f t="shared" si="60"/>
        <v>0</v>
      </c>
      <c r="J492" s="57"/>
      <c r="K492" s="57"/>
      <c r="L492" s="57"/>
      <c r="M492" s="57"/>
      <c r="N492" s="58" t="str">
        <f t="shared" si="61"/>
        <v/>
      </c>
      <c r="O492" s="102"/>
    </row>
    <row r="493" spans="1:15">
      <c r="A493" s="97" t="str">
        <f t="shared" si="62"/>
        <v/>
      </c>
      <c r="B493" s="98"/>
      <c r="C493" s="98"/>
      <c r="D493" s="129" t="str">
        <f t="shared" si="59"/>
        <v/>
      </c>
      <c r="E493" s="130"/>
      <c r="F493" s="100"/>
      <c r="G493" s="100"/>
      <c r="H493" s="57"/>
      <c r="I493" s="58">
        <f t="shared" si="60"/>
        <v>0</v>
      </c>
      <c r="J493" s="57"/>
      <c r="K493" s="57"/>
      <c r="L493" s="57"/>
      <c r="M493" s="57"/>
      <c r="N493" s="58" t="str">
        <f t="shared" si="61"/>
        <v/>
      </c>
      <c r="O493" s="102"/>
    </row>
    <row r="494" spans="1:15">
      <c r="A494" s="97" t="str">
        <f t="shared" si="62"/>
        <v/>
      </c>
      <c r="B494" s="98"/>
      <c r="C494" s="98"/>
      <c r="D494" s="129" t="str">
        <f t="shared" ref="D494:D557" si="63">IF(E494="","",MONTH(E494)&amp;"月")</f>
        <v/>
      </c>
      <c r="E494" s="130"/>
      <c r="F494" s="100"/>
      <c r="G494" s="100"/>
      <c r="H494" s="57"/>
      <c r="I494" s="58">
        <f t="shared" ref="I494:I557" si="64">IF(H494="",0,H494*$M$41)</f>
        <v>0</v>
      </c>
      <c r="J494" s="57"/>
      <c r="K494" s="57"/>
      <c r="L494" s="57"/>
      <c r="M494" s="57"/>
      <c r="N494" s="58" t="str">
        <f t="shared" si="61"/>
        <v/>
      </c>
      <c r="O494" s="102"/>
    </row>
    <row r="495" spans="1:15">
      <c r="A495" s="97" t="str">
        <f t="shared" si="62"/>
        <v/>
      </c>
      <c r="B495" s="98"/>
      <c r="C495" s="98"/>
      <c r="D495" s="129" t="str">
        <f t="shared" si="63"/>
        <v/>
      </c>
      <c r="E495" s="130"/>
      <c r="F495" s="100"/>
      <c r="G495" s="100"/>
      <c r="H495" s="57"/>
      <c r="I495" s="58">
        <f t="shared" si="64"/>
        <v>0</v>
      </c>
      <c r="J495" s="57"/>
      <c r="K495" s="57"/>
      <c r="L495" s="57"/>
      <c r="M495" s="57"/>
      <c r="N495" s="58" t="str">
        <f t="shared" si="61"/>
        <v/>
      </c>
      <c r="O495" s="102"/>
    </row>
    <row r="496" spans="1:15">
      <c r="A496" s="97" t="str">
        <f t="shared" si="62"/>
        <v/>
      </c>
      <c r="B496" s="98"/>
      <c r="C496" s="98"/>
      <c r="D496" s="129" t="str">
        <f t="shared" si="63"/>
        <v/>
      </c>
      <c r="E496" s="130"/>
      <c r="F496" s="100"/>
      <c r="G496" s="100"/>
      <c r="H496" s="57"/>
      <c r="I496" s="58">
        <f t="shared" si="64"/>
        <v>0</v>
      </c>
      <c r="J496" s="57"/>
      <c r="K496" s="57"/>
      <c r="L496" s="57"/>
      <c r="M496" s="57"/>
      <c r="N496" s="58" t="str">
        <f t="shared" si="61"/>
        <v/>
      </c>
      <c r="O496" s="102"/>
    </row>
    <row r="497" spans="1:15">
      <c r="A497" s="97" t="str">
        <f t="shared" si="62"/>
        <v/>
      </c>
      <c r="B497" s="98"/>
      <c r="C497" s="98"/>
      <c r="D497" s="129" t="str">
        <f t="shared" si="63"/>
        <v/>
      </c>
      <c r="E497" s="130"/>
      <c r="F497" s="100"/>
      <c r="G497" s="100"/>
      <c r="H497" s="57"/>
      <c r="I497" s="58">
        <f t="shared" si="64"/>
        <v>0</v>
      </c>
      <c r="J497" s="57"/>
      <c r="K497" s="57"/>
      <c r="L497" s="57"/>
      <c r="M497" s="57"/>
      <c r="N497" s="58" t="str">
        <f t="shared" si="61"/>
        <v/>
      </c>
      <c r="O497" s="102"/>
    </row>
    <row r="498" spans="1:15">
      <c r="A498" s="97" t="str">
        <f t="shared" si="62"/>
        <v/>
      </c>
      <c r="B498" s="98"/>
      <c r="C498" s="98"/>
      <c r="D498" s="129" t="str">
        <f t="shared" si="63"/>
        <v/>
      </c>
      <c r="E498" s="130"/>
      <c r="F498" s="100"/>
      <c r="G498" s="100"/>
      <c r="H498" s="57"/>
      <c r="I498" s="58">
        <f t="shared" si="64"/>
        <v>0</v>
      </c>
      <c r="J498" s="57"/>
      <c r="K498" s="57"/>
      <c r="L498" s="57"/>
      <c r="M498" s="57"/>
      <c r="N498" s="58" t="str">
        <f t="shared" si="61"/>
        <v/>
      </c>
      <c r="O498" s="102"/>
    </row>
    <row r="499" spans="1:15">
      <c r="A499" s="97" t="str">
        <f t="shared" si="62"/>
        <v/>
      </c>
      <c r="B499" s="98"/>
      <c r="C499" s="98"/>
      <c r="D499" s="129" t="str">
        <f t="shared" si="63"/>
        <v/>
      </c>
      <c r="E499" s="130"/>
      <c r="F499" s="100"/>
      <c r="G499" s="100"/>
      <c r="H499" s="57"/>
      <c r="I499" s="58">
        <f t="shared" si="64"/>
        <v>0</v>
      </c>
      <c r="J499" s="57"/>
      <c r="K499" s="57"/>
      <c r="L499" s="57"/>
      <c r="M499" s="57"/>
      <c r="N499" s="58" t="str">
        <f t="shared" si="61"/>
        <v/>
      </c>
      <c r="O499" s="102"/>
    </row>
    <row r="500" spans="1:15">
      <c r="A500" s="97" t="str">
        <f t="shared" si="62"/>
        <v/>
      </c>
      <c r="B500" s="98"/>
      <c r="C500" s="98"/>
      <c r="D500" s="129" t="str">
        <f t="shared" si="63"/>
        <v/>
      </c>
      <c r="E500" s="130"/>
      <c r="F500" s="100"/>
      <c r="G500" s="100"/>
      <c r="H500" s="57"/>
      <c r="I500" s="58">
        <f t="shared" si="64"/>
        <v>0</v>
      </c>
      <c r="J500" s="57"/>
      <c r="K500" s="57"/>
      <c r="L500" s="57"/>
      <c r="M500" s="57"/>
      <c r="N500" s="58" t="str">
        <f t="shared" si="61"/>
        <v/>
      </c>
      <c r="O500" s="102"/>
    </row>
    <row r="501" spans="1:15">
      <c r="A501" s="97" t="str">
        <f t="shared" si="62"/>
        <v/>
      </c>
      <c r="B501" s="98"/>
      <c r="C501" s="98"/>
      <c r="D501" s="129" t="str">
        <f t="shared" si="63"/>
        <v/>
      </c>
      <c r="E501" s="130"/>
      <c r="F501" s="100"/>
      <c r="G501" s="100"/>
      <c r="H501" s="57"/>
      <c r="I501" s="58">
        <f t="shared" si="64"/>
        <v>0</v>
      </c>
      <c r="J501" s="57"/>
      <c r="K501" s="57"/>
      <c r="L501" s="57"/>
      <c r="M501" s="57"/>
      <c r="N501" s="58" t="str">
        <f t="shared" si="61"/>
        <v/>
      </c>
      <c r="O501" s="102"/>
    </row>
    <row r="502" spans="1:15">
      <c r="A502" s="97" t="str">
        <f t="shared" si="62"/>
        <v/>
      </c>
      <c r="B502" s="98"/>
      <c r="C502" s="98"/>
      <c r="D502" s="129" t="str">
        <f t="shared" si="63"/>
        <v/>
      </c>
      <c r="E502" s="130"/>
      <c r="F502" s="100"/>
      <c r="G502" s="100"/>
      <c r="H502" s="57"/>
      <c r="I502" s="58">
        <f t="shared" si="64"/>
        <v>0</v>
      </c>
      <c r="J502" s="57"/>
      <c r="K502" s="57"/>
      <c r="L502" s="57"/>
      <c r="M502" s="57"/>
      <c r="N502" s="58" t="str">
        <f t="shared" si="61"/>
        <v/>
      </c>
      <c r="O502" s="102"/>
    </row>
    <row r="503" spans="1:15">
      <c r="A503" s="97" t="str">
        <f t="shared" si="62"/>
        <v/>
      </c>
      <c r="B503" s="98"/>
      <c r="C503" s="98"/>
      <c r="D503" s="129" t="str">
        <f t="shared" si="63"/>
        <v/>
      </c>
      <c r="E503" s="130"/>
      <c r="F503" s="100"/>
      <c r="G503" s="100"/>
      <c r="H503" s="57"/>
      <c r="I503" s="58">
        <f t="shared" si="64"/>
        <v>0</v>
      </c>
      <c r="J503" s="57"/>
      <c r="K503" s="57"/>
      <c r="L503" s="57"/>
      <c r="M503" s="57"/>
      <c r="N503" s="58" t="str">
        <f t="shared" si="61"/>
        <v/>
      </c>
      <c r="O503" s="102"/>
    </row>
    <row r="504" spans="1:15">
      <c r="A504" s="97" t="str">
        <f t="shared" si="62"/>
        <v/>
      </c>
      <c r="B504" s="98"/>
      <c r="C504" s="98"/>
      <c r="D504" s="129" t="str">
        <f t="shared" si="63"/>
        <v/>
      </c>
      <c r="E504" s="130"/>
      <c r="F504" s="100"/>
      <c r="G504" s="100"/>
      <c r="H504" s="57"/>
      <c r="I504" s="58">
        <f t="shared" si="64"/>
        <v>0</v>
      </c>
      <c r="J504" s="57"/>
      <c r="K504" s="57"/>
      <c r="L504" s="57"/>
      <c r="M504" s="57"/>
      <c r="N504" s="58" t="str">
        <f t="shared" si="61"/>
        <v/>
      </c>
      <c r="O504" s="102"/>
    </row>
    <row r="505" spans="1:15">
      <c r="A505" s="97" t="str">
        <f t="shared" si="62"/>
        <v/>
      </c>
      <c r="B505" s="98"/>
      <c r="C505" s="98"/>
      <c r="D505" s="129" t="str">
        <f t="shared" si="63"/>
        <v/>
      </c>
      <c r="E505" s="130"/>
      <c r="F505" s="100"/>
      <c r="G505" s="100"/>
      <c r="H505" s="57"/>
      <c r="I505" s="58">
        <f t="shared" si="64"/>
        <v>0</v>
      </c>
      <c r="J505" s="57"/>
      <c r="K505" s="57"/>
      <c r="L505" s="57"/>
      <c r="M505" s="57"/>
      <c r="N505" s="58" t="str">
        <f t="shared" si="61"/>
        <v/>
      </c>
      <c r="O505" s="102"/>
    </row>
    <row r="506" spans="1:15">
      <c r="A506" s="97" t="str">
        <f t="shared" si="62"/>
        <v/>
      </c>
      <c r="B506" s="98"/>
      <c r="C506" s="98"/>
      <c r="D506" s="129" t="str">
        <f t="shared" si="63"/>
        <v/>
      </c>
      <c r="E506" s="130"/>
      <c r="F506" s="100"/>
      <c r="G506" s="100"/>
      <c r="H506" s="57"/>
      <c r="I506" s="58">
        <f t="shared" si="64"/>
        <v>0</v>
      </c>
      <c r="J506" s="57"/>
      <c r="K506" s="57"/>
      <c r="L506" s="57"/>
      <c r="M506" s="57"/>
      <c r="N506" s="58" t="str">
        <f t="shared" si="61"/>
        <v/>
      </c>
      <c r="O506" s="102"/>
    </row>
    <row r="507" spans="1:15">
      <c r="A507" s="97" t="str">
        <f t="shared" si="62"/>
        <v/>
      </c>
      <c r="B507" s="98"/>
      <c r="C507" s="98"/>
      <c r="D507" s="129" t="str">
        <f t="shared" si="63"/>
        <v/>
      </c>
      <c r="E507" s="130"/>
      <c r="F507" s="100"/>
      <c r="G507" s="100"/>
      <c r="H507" s="57"/>
      <c r="I507" s="58">
        <f t="shared" si="64"/>
        <v>0</v>
      </c>
      <c r="J507" s="57"/>
      <c r="K507" s="57"/>
      <c r="L507" s="57"/>
      <c r="M507" s="57"/>
      <c r="N507" s="58" t="str">
        <f t="shared" si="61"/>
        <v/>
      </c>
      <c r="O507" s="102"/>
    </row>
    <row r="508" spans="1:15">
      <c r="A508" s="97" t="str">
        <f t="shared" si="62"/>
        <v/>
      </c>
      <c r="B508" s="98"/>
      <c r="C508" s="98"/>
      <c r="D508" s="129" t="str">
        <f t="shared" si="63"/>
        <v/>
      </c>
      <c r="E508" s="130"/>
      <c r="F508" s="100"/>
      <c r="G508" s="100"/>
      <c r="H508" s="57"/>
      <c r="I508" s="58">
        <f t="shared" si="64"/>
        <v>0</v>
      </c>
      <c r="J508" s="57"/>
      <c r="K508" s="57"/>
      <c r="L508" s="57"/>
      <c r="M508" s="57"/>
      <c r="N508" s="58" t="str">
        <f t="shared" si="61"/>
        <v/>
      </c>
      <c r="O508" s="102"/>
    </row>
    <row r="509" spans="1:15">
      <c r="A509" s="97" t="str">
        <f t="shared" si="62"/>
        <v/>
      </c>
      <c r="B509" s="98"/>
      <c r="C509" s="98"/>
      <c r="D509" s="129" t="str">
        <f t="shared" si="63"/>
        <v/>
      </c>
      <c r="E509" s="130"/>
      <c r="F509" s="100"/>
      <c r="G509" s="100"/>
      <c r="H509" s="57"/>
      <c r="I509" s="58">
        <f t="shared" si="64"/>
        <v>0</v>
      </c>
      <c r="J509" s="57"/>
      <c r="K509" s="57"/>
      <c r="L509" s="57"/>
      <c r="M509" s="57"/>
      <c r="N509" s="58" t="str">
        <f t="shared" si="61"/>
        <v/>
      </c>
      <c r="O509" s="102"/>
    </row>
    <row r="510" spans="1:15">
      <c r="A510" s="97" t="str">
        <f t="shared" si="62"/>
        <v/>
      </c>
      <c r="B510" s="98"/>
      <c r="C510" s="98"/>
      <c r="D510" s="129" t="str">
        <f t="shared" si="63"/>
        <v/>
      </c>
      <c r="E510" s="130"/>
      <c r="F510" s="100"/>
      <c r="G510" s="100"/>
      <c r="H510" s="57"/>
      <c r="I510" s="58">
        <f t="shared" si="64"/>
        <v>0</v>
      </c>
      <c r="J510" s="57"/>
      <c r="K510" s="57"/>
      <c r="L510" s="57"/>
      <c r="M510" s="57"/>
      <c r="N510" s="58" t="str">
        <f t="shared" si="61"/>
        <v/>
      </c>
      <c r="O510" s="102"/>
    </row>
    <row r="511" spans="1:15">
      <c r="A511" s="97" t="str">
        <f t="shared" si="62"/>
        <v/>
      </c>
      <c r="B511" s="98"/>
      <c r="C511" s="98"/>
      <c r="D511" s="129" t="str">
        <f t="shared" si="63"/>
        <v/>
      </c>
      <c r="E511" s="130"/>
      <c r="F511" s="100"/>
      <c r="G511" s="100"/>
      <c r="H511" s="57"/>
      <c r="I511" s="58">
        <f t="shared" si="64"/>
        <v>0</v>
      </c>
      <c r="J511" s="57"/>
      <c r="K511" s="57"/>
      <c r="L511" s="57"/>
      <c r="M511" s="57"/>
      <c r="N511" s="58" t="str">
        <f t="shared" si="61"/>
        <v/>
      </c>
      <c r="O511" s="102"/>
    </row>
    <row r="512" spans="1:15">
      <c r="A512" s="97" t="str">
        <f t="shared" si="62"/>
        <v/>
      </c>
      <c r="B512" s="98"/>
      <c r="C512" s="98"/>
      <c r="D512" s="129" t="str">
        <f t="shared" si="63"/>
        <v/>
      </c>
      <c r="E512" s="130"/>
      <c r="F512" s="100"/>
      <c r="G512" s="100"/>
      <c r="H512" s="57"/>
      <c r="I512" s="58">
        <f t="shared" si="64"/>
        <v>0</v>
      </c>
      <c r="J512" s="57"/>
      <c r="K512" s="57"/>
      <c r="L512" s="57"/>
      <c r="M512" s="57"/>
      <c r="N512" s="58" t="str">
        <f t="shared" si="61"/>
        <v/>
      </c>
      <c r="O512" s="102"/>
    </row>
    <row r="513" spans="1:15">
      <c r="A513" s="97" t="str">
        <f t="shared" si="62"/>
        <v/>
      </c>
      <c r="B513" s="98"/>
      <c r="C513" s="98"/>
      <c r="D513" s="129" t="str">
        <f t="shared" si="63"/>
        <v/>
      </c>
      <c r="E513" s="130"/>
      <c r="F513" s="100"/>
      <c r="G513" s="100"/>
      <c r="H513" s="57"/>
      <c r="I513" s="58">
        <f t="shared" si="64"/>
        <v>0</v>
      </c>
      <c r="J513" s="57"/>
      <c r="K513" s="57"/>
      <c r="L513" s="57"/>
      <c r="M513" s="57"/>
      <c r="N513" s="58" t="str">
        <f t="shared" si="61"/>
        <v/>
      </c>
      <c r="O513" s="102"/>
    </row>
    <row r="514" spans="1:15">
      <c r="A514" s="97" t="str">
        <f t="shared" si="62"/>
        <v/>
      </c>
      <c r="B514" s="98"/>
      <c r="C514" s="98"/>
      <c r="D514" s="129" t="str">
        <f t="shared" si="63"/>
        <v/>
      </c>
      <c r="E514" s="130"/>
      <c r="F514" s="100"/>
      <c r="G514" s="100"/>
      <c r="H514" s="57"/>
      <c r="I514" s="58">
        <f t="shared" si="64"/>
        <v>0</v>
      </c>
      <c r="J514" s="57"/>
      <c r="K514" s="57"/>
      <c r="L514" s="57"/>
      <c r="M514" s="57"/>
      <c r="N514" s="58" t="str">
        <f t="shared" si="61"/>
        <v/>
      </c>
      <c r="O514" s="102"/>
    </row>
    <row r="515" spans="1:15">
      <c r="A515" s="97" t="str">
        <f t="shared" si="62"/>
        <v/>
      </c>
      <c r="B515" s="98"/>
      <c r="C515" s="98"/>
      <c r="D515" s="129" t="str">
        <f t="shared" si="63"/>
        <v/>
      </c>
      <c r="E515" s="130"/>
      <c r="F515" s="100"/>
      <c r="G515" s="100"/>
      <c r="H515" s="57"/>
      <c r="I515" s="58">
        <f t="shared" si="64"/>
        <v>0</v>
      </c>
      <c r="J515" s="57"/>
      <c r="K515" s="57"/>
      <c r="L515" s="57"/>
      <c r="M515" s="57"/>
      <c r="N515" s="58" t="str">
        <f t="shared" si="61"/>
        <v/>
      </c>
      <c r="O515" s="102"/>
    </row>
    <row r="516" spans="1:15">
      <c r="A516" s="97" t="str">
        <f t="shared" si="62"/>
        <v/>
      </c>
      <c r="B516" s="98"/>
      <c r="C516" s="98"/>
      <c r="D516" s="129" t="str">
        <f t="shared" si="63"/>
        <v/>
      </c>
      <c r="E516" s="130"/>
      <c r="F516" s="100"/>
      <c r="G516" s="100"/>
      <c r="H516" s="57"/>
      <c r="I516" s="58">
        <f t="shared" si="64"/>
        <v>0</v>
      </c>
      <c r="J516" s="57"/>
      <c r="K516" s="57"/>
      <c r="L516" s="57"/>
      <c r="M516" s="57"/>
      <c r="N516" s="58" t="str">
        <f t="shared" si="61"/>
        <v/>
      </c>
      <c r="O516" s="102"/>
    </row>
    <row r="517" spans="1:15">
      <c r="A517" s="97" t="str">
        <f t="shared" si="62"/>
        <v/>
      </c>
      <c r="B517" s="98"/>
      <c r="C517" s="98"/>
      <c r="D517" s="129" t="str">
        <f t="shared" si="63"/>
        <v/>
      </c>
      <c r="E517" s="130"/>
      <c r="F517" s="100"/>
      <c r="G517" s="100"/>
      <c r="H517" s="57"/>
      <c r="I517" s="58">
        <f t="shared" si="64"/>
        <v>0</v>
      </c>
      <c r="J517" s="57"/>
      <c r="K517" s="57"/>
      <c r="L517" s="57"/>
      <c r="M517" s="57"/>
      <c r="N517" s="58" t="str">
        <f t="shared" si="61"/>
        <v/>
      </c>
      <c r="O517" s="102"/>
    </row>
    <row r="518" spans="1:15">
      <c r="A518" s="97" t="str">
        <f t="shared" si="62"/>
        <v/>
      </c>
      <c r="B518" s="98"/>
      <c r="C518" s="98"/>
      <c r="D518" s="129" t="str">
        <f t="shared" si="63"/>
        <v/>
      </c>
      <c r="E518" s="130"/>
      <c r="F518" s="100"/>
      <c r="G518" s="100"/>
      <c r="H518" s="57"/>
      <c r="I518" s="58">
        <f t="shared" si="64"/>
        <v>0</v>
      </c>
      <c r="J518" s="57"/>
      <c r="K518" s="57"/>
      <c r="L518" s="57"/>
      <c r="M518" s="57"/>
      <c r="N518" s="58" t="str">
        <f t="shared" si="61"/>
        <v/>
      </c>
      <c r="O518" s="102"/>
    </row>
    <row r="519" spans="1:15">
      <c r="A519" s="97" t="str">
        <f t="shared" si="62"/>
        <v/>
      </c>
      <c r="B519" s="98"/>
      <c r="C519" s="98"/>
      <c r="D519" s="129" t="str">
        <f t="shared" si="63"/>
        <v/>
      </c>
      <c r="E519" s="130"/>
      <c r="F519" s="100"/>
      <c r="G519" s="100"/>
      <c r="H519" s="57"/>
      <c r="I519" s="58">
        <f t="shared" si="64"/>
        <v>0</v>
      </c>
      <c r="J519" s="57"/>
      <c r="K519" s="57"/>
      <c r="L519" s="57"/>
      <c r="M519" s="57"/>
      <c r="N519" s="58" t="str">
        <f t="shared" si="61"/>
        <v/>
      </c>
      <c r="O519" s="102"/>
    </row>
    <row r="520" spans="1:15">
      <c r="A520" s="97" t="str">
        <f t="shared" si="62"/>
        <v/>
      </c>
      <c r="B520" s="98"/>
      <c r="C520" s="98"/>
      <c r="D520" s="129" t="str">
        <f t="shared" si="63"/>
        <v/>
      </c>
      <c r="E520" s="130"/>
      <c r="F520" s="100"/>
      <c r="G520" s="100"/>
      <c r="H520" s="57"/>
      <c r="I520" s="58">
        <f t="shared" si="64"/>
        <v>0</v>
      </c>
      <c r="J520" s="57"/>
      <c r="K520" s="57"/>
      <c r="L520" s="57"/>
      <c r="M520" s="57"/>
      <c r="N520" s="58" t="str">
        <f t="shared" si="61"/>
        <v/>
      </c>
      <c r="O520" s="102"/>
    </row>
    <row r="521" spans="1:15">
      <c r="A521" s="97" t="str">
        <f t="shared" si="62"/>
        <v/>
      </c>
      <c r="B521" s="98"/>
      <c r="C521" s="98"/>
      <c r="D521" s="129" t="str">
        <f t="shared" si="63"/>
        <v/>
      </c>
      <c r="E521" s="130"/>
      <c r="F521" s="100"/>
      <c r="G521" s="100"/>
      <c r="H521" s="57"/>
      <c r="I521" s="58">
        <f t="shared" si="64"/>
        <v>0</v>
      </c>
      <c r="J521" s="57"/>
      <c r="K521" s="57"/>
      <c r="L521" s="57"/>
      <c r="M521" s="57"/>
      <c r="N521" s="58" t="str">
        <f t="shared" si="61"/>
        <v/>
      </c>
      <c r="O521" s="102"/>
    </row>
    <row r="522" spans="1:15">
      <c r="A522" s="97" t="str">
        <f t="shared" si="62"/>
        <v/>
      </c>
      <c r="B522" s="98"/>
      <c r="C522" s="98"/>
      <c r="D522" s="129" t="str">
        <f t="shared" si="63"/>
        <v/>
      </c>
      <c r="E522" s="130"/>
      <c r="F522" s="100"/>
      <c r="G522" s="100"/>
      <c r="H522" s="57"/>
      <c r="I522" s="58">
        <f t="shared" si="64"/>
        <v>0</v>
      </c>
      <c r="J522" s="57"/>
      <c r="K522" s="57"/>
      <c r="L522" s="57"/>
      <c r="M522" s="57"/>
      <c r="N522" s="58" t="str">
        <f t="shared" si="61"/>
        <v/>
      </c>
      <c r="O522" s="102"/>
    </row>
    <row r="523" spans="1:15">
      <c r="A523" s="97" t="str">
        <f t="shared" si="62"/>
        <v/>
      </c>
      <c r="B523" s="98"/>
      <c r="C523" s="98"/>
      <c r="D523" s="129" t="str">
        <f t="shared" si="63"/>
        <v/>
      </c>
      <c r="E523" s="130"/>
      <c r="F523" s="100"/>
      <c r="G523" s="100"/>
      <c r="H523" s="57"/>
      <c r="I523" s="58">
        <f t="shared" si="64"/>
        <v>0</v>
      </c>
      <c r="J523" s="57"/>
      <c r="K523" s="57"/>
      <c r="L523" s="57"/>
      <c r="M523" s="57"/>
      <c r="N523" s="58" t="str">
        <f t="shared" si="61"/>
        <v/>
      </c>
      <c r="O523" s="102"/>
    </row>
    <row r="524" spans="1:15">
      <c r="A524" s="97" t="str">
        <f t="shared" si="62"/>
        <v/>
      </c>
      <c r="B524" s="98"/>
      <c r="C524" s="98"/>
      <c r="D524" s="129" t="str">
        <f t="shared" si="63"/>
        <v/>
      </c>
      <c r="E524" s="130"/>
      <c r="F524" s="100"/>
      <c r="G524" s="100"/>
      <c r="H524" s="57"/>
      <c r="I524" s="58">
        <f t="shared" si="64"/>
        <v>0</v>
      </c>
      <c r="J524" s="57"/>
      <c r="K524" s="57"/>
      <c r="L524" s="57"/>
      <c r="M524" s="57"/>
      <c r="N524" s="58" t="str">
        <f t="shared" si="61"/>
        <v/>
      </c>
      <c r="O524" s="102"/>
    </row>
    <row r="525" spans="1:15">
      <c r="A525" s="97" t="str">
        <f t="shared" si="62"/>
        <v/>
      </c>
      <c r="B525" s="98"/>
      <c r="C525" s="98"/>
      <c r="D525" s="129" t="str">
        <f t="shared" si="63"/>
        <v/>
      </c>
      <c r="E525" s="130"/>
      <c r="F525" s="100"/>
      <c r="G525" s="100"/>
      <c r="H525" s="57"/>
      <c r="I525" s="58">
        <f t="shared" si="64"/>
        <v>0</v>
      </c>
      <c r="J525" s="57"/>
      <c r="K525" s="57"/>
      <c r="L525" s="57"/>
      <c r="M525" s="57"/>
      <c r="N525" s="58" t="str">
        <f t="shared" si="61"/>
        <v/>
      </c>
      <c r="O525" s="102"/>
    </row>
    <row r="526" spans="1:15">
      <c r="A526" s="97" t="str">
        <f t="shared" si="62"/>
        <v/>
      </c>
      <c r="B526" s="98"/>
      <c r="C526" s="98"/>
      <c r="D526" s="129" t="str">
        <f t="shared" si="63"/>
        <v/>
      </c>
      <c r="E526" s="130"/>
      <c r="F526" s="100"/>
      <c r="G526" s="100"/>
      <c r="H526" s="57"/>
      <c r="I526" s="58">
        <f t="shared" si="64"/>
        <v>0</v>
      </c>
      <c r="J526" s="57"/>
      <c r="K526" s="57"/>
      <c r="L526" s="57"/>
      <c r="M526" s="57"/>
      <c r="N526" s="58" t="str">
        <f t="shared" si="61"/>
        <v/>
      </c>
      <c r="O526" s="102"/>
    </row>
    <row r="527" spans="1:15">
      <c r="A527" s="97" t="str">
        <f t="shared" si="62"/>
        <v/>
      </c>
      <c r="B527" s="98"/>
      <c r="C527" s="98"/>
      <c r="D527" s="129" t="str">
        <f t="shared" si="63"/>
        <v/>
      </c>
      <c r="E527" s="130"/>
      <c r="F527" s="100"/>
      <c r="G527" s="100"/>
      <c r="H527" s="57"/>
      <c r="I527" s="58">
        <f t="shared" si="64"/>
        <v>0</v>
      </c>
      <c r="J527" s="57"/>
      <c r="K527" s="57"/>
      <c r="L527" s="57"/>
      <c r="M527" s="57"/>
      <c r="N527" s="58" t="str">
        <f t="shared" si="61"/>
        <v/>
      </c>
      <c r="O527" s="102"/>
    </row>
    <row r="528" spans="1:15">
      <c r="A528" s="97" t="str">
        <f t="shared" si="62"/>
        <v/>
      </c>
      <c r="B528" s="98"/>
      <c r="C528" s="98"/>
      <c r="D528" s="129" t="str">
        <f t="shared" si="63"/>
        <v/>
      </c>
      <c r="E528" s="130"/>
      <c r="F528" s="100"/>
      <c r="G528" s="100"/>
      <c r="H528" s="57"/>
      <c r="I528" s="58">
        <f t="shared" si="64"/>
        <v>0</v>
      </c>
      <c r="J528" s="57"/>
      <c r="K528" s="57"/>
      <c r="L528" s="57"/>
      <c r="M528" s="57"/>
      <c r="N528" s="58" t="str">
        <f t="shared" si="61"/>
        <v/>
      </c>
      <c r="O528" s="102"/>
    </row>
    <row r="529" spans="1:15">
      <c r="A529" s="97" t="str">
        <f t="shared" si="62"/>
        <v/>
      </c>
      <c r="B529" s="98"/>
      <c r="C529" s="98"/>
      <c r="D529" s="129" t="str">
        <f t="shared" si="63"/>
        <v/>
      </c>
      <c r="E529" s="130"/>
      <c r="F529" s="100"/>
      <c r="G529" s="100"/>
      <c r="H529" s="57"/>
      <c r="I529" s="58">
        <f t="shared" si="64"/>
        <v>0</v>
      </c>
      <c r="J529" s="57"/>
      <c r="K529" s="57"/>
      <c r="L529" s="57"/>
      <c r="M529" s="57"/>
      <c r="N529" s="58" t="str">
        <f t="shared" si="61"/>
        <v/>
      </c>
      <c r="O529" s="102"/>
    </row>
    <row r="530" spans="1:15">
      <c r="A530" s="97" t="str">
        <f t="shared" si="62"/>
        <v/>
      </c>
      <c r="B530" s="98"/>
      <c r="C530" s="98"/>
      <c r="D530" s="129" t="str">
        <f t="shared" si="63"/>
        <v/>
      </c>
      <c r="E530" s="130"/>
      <c r="F530" s="100"/>
      <c r="G530" s="100"/>
      <c r="H530" s="57"/>
      <c r="I530" s="58">
        <f t="shared" si="64"/>
        <v>0</v>
      </c>
      <c r="J530" s="57"/>
      <c r="K530" s="57"/>
      <c r="L530" s="57"/>
      <c r="M530" s="57"/>
      <c r="N530" s="58" t="str">
        <f t="shared" si="61"/>
        <v/>
      </c>
      <c r="O530" s="102"/>
    </row>
    <row r="531" spans="1:15">
      <c r="A531" s="97" t="str">
        <f t="shared" si="62"/>
        <v/>
      </c>
      <c r="B531" s="98"/>
      <c r="C531" s="98"/>
      <c r="D531" s="129" t="str">
        <f t="shared" si="63"/>
        <v/>
      </c>
      <c r="E531" s="130"/>
      <c r="F531" s="100"/>
      <c r="G531" s="100"/>
      <c r="H531" s="57"/>
      <c r="I531" s="58">
        <f t="shared" si="64"/>
        <v>0</v>
      </c>
      <c r="J531" s="57"/>
      <c r="K531" s="57"/>
      <c r="L531" s="57"/>
      <c r="M531" s="57"/>
      <c r="N531" s="58" t="str">
        <f t="shared" si="61"/>
        <v/>
      </c>
      <c r="O531" s="102"/>
    </row>
    <row r="532" spans="1:15">
      <c r="A532" s="97" t="str">
        <f t="shared" si="62"/>
        <v/>
      </c>
      <c r="B532" s="98"/>
      <c r="C532" s="98"/>
      <c r="D532" s="129" t="str">
        <f t="shared" si="63"/>
        <v/>
      </c>
      <c r="E532" s="130"/>
      <c r="F532" s="100"/>
      <c r="G532" s="100"/>
      <c r="H532" s="57"/>
      <c r="I532" s="58">
        <f t="shared" si="64"/>
        <v>0</v>
      </c>
      <c r="J532" s="57"/>
      <c r="K532" s="57"/>
      <c r="L532" s="57"/>
      <c r="M532" s="57"/>
      <c r="N532" s="58" t="str">
        <f t="shared" si="61"/>
        <v/>
      </c>
      <c r="O532" s="102"/>
    </row>
    <row r="533" spans="1:15">
      <c r="A533" s="97" t="str">
        <f t="shared" si="62"/>
        <v/>
      </c>
      <c r="B533" s="98"/>
      <c r="C533" s="98"/>
      <c r="D533" s="129" t="str">
        <f t="shared" si="63"/>
        <v/>
      </c>
      <c r="E533" s="130"/>
      <c r="F533" s="100"/>
      <c r="G533" s="100"/>
      <c r="H533" s="57"/>
      <c r="I533" s="58">
        <f t="shared" si="64"/>
        <v>0</v>
      </c>
      <c r="J533" s="57"/>
      <c r="K533" s="57"/>
      <c r="L533" s="57"/>
      <c r="M533" s="57"/>
      <c r="N533" s="58" t="str">
        <f t="shared" si="61"/>
        <v/>
      </c>
      <c r="O533" s="102"/>
    </row>
    <row r="534" spans="1:15">
      <c r="A534" s="97" t="str">
        <f t="shared" si="62"/>
        <v/>
      </c>
      <c r="B534" s="98"/>
      <c r="C534" s="98"/>
      <c r="D534" s="129" t="str">
        <f t="shared" si="63"/>
        <v/>
      </c>
      <c r="E534" s="130"/>
      <c r="F534" s="100"/>
      <c r="G534" s="100"/>
      <c r="H534" s="57"/>
      <c r="I534" s="58">
        <f t="shared" si="64"/>
        <v>0</v>
      </c>
      <c r="J534" s="57"/>
      <c r="K534" s="57"/>
      <c r="L534" s="57"/>
      <c r="M534" s="57"/>
      <c r="N534" s="58" t="str">
        <f t="shared" si="61"/>
        <v/>
      </c>
      <c r="O534" s="102"/>
    </row>
    <row r="535" spans="1:15">
      <c r="A535" s="97" t="str">
        <f t="shared" si="62"/>
        <v/>
      </c>
      <c r="B535" s="98"/>
      <c r="C535" s="98"/>
      <c r="D535" s="129" t="str">
        <f t="shared" si="63"/>
        <v/>
      </c>
      <c r="E535" s="130"/>
      <c r="F535" s="100"/>
      <c r="G535" s="100"/>
      <c r="H535" s="57"/>
      <c r="I535" s="58">
        <f t="shared" si="64"/>
        <v>0</v>
      </c>
      <c r="J535" s="57"/>
      <c r="K535" s="57"/>
      <c r="L535" s="57"/>
      <c r="M535" s="57"/>
      <c r="N535" s="58" t="str">
        <f t="shared" si="61"/>
        <v/>
      </c>
      <c r="O535" s="102"/>
    </row>
    <row r="536" spans="1:15">
      <c r="A536" s="97" t="str">
        <f t="shared" si="62"/>
        <v/>
      </c>
      <c r="B536" s="98"/>
      <c r="C536" s="98"/>
      <c r="D536" s="129" t="str">
        <f t="shared" si="63"/>
        <v/>
      </c>
      <c r="E536" s="130"/>
      <c r="F536" s="100"/>
      <c r="G536" s="100"/>
      <c r="H536" s="57"/>
      <c r="I536" s="58">
        <f t="shared" si="64"/>
        <v>0</v>
      </c>
      <c r="J536" s="57"/>
      <c r="K536" s="57"/>
      <c r="L536" s="57"/>
      <c r="M536" s="57"/>
      <c r="N536" s="58" t="str">
        <f t="shared" si="61"/>
        <v/>
      </c>
      <c r="O536" s="102"/>
    </row>
    <row r="537" spans="1:15">
      <c r="A537" s="97" t="str">
        <f t="shared" si="62"/>
        <v/>
      </c>
      <c r="B537" s="98"/>
      <c r="C537" s="98"/>
      <c r="D537" s="129" t="str">
        <f t="shared" si="63"/>
        <v/>
      </c>
      <c r="E537" s="130"/>
      <c r="F537" s="100"/>
      <c r="G537" s="100"/>
      <c r="H537" s="57"/>
      <c r="I537" s="58">
        <f t="shared" si="64"/>
        <v>0</v>
      </c>
      <c r="J537" s="57"/>
      <c r="K537" s="57"/>
      <c r="L537" s="57"/>
      <c r="M537" s="57"/>
      <c r="N537" s="58" t="str">
        <f t="shared" si="61"/>
        <v/>
      </c>
      <c r="O537" s="102"/>
    </row>
    <row r="538" spans="1:15">
      <c r="A538" s="97" t="str">
        <f t="shared" si="62"/>
        <v/>
      </c>
      <c r="B538" s="98"/>
      <c r="C538" s="98"/>
      <c r="D538" s="129" t="str">
        <f t="shared" si="63"/>
        <v/>
      </c>
      <c r="E538" s="130"/>
      <c r="F538" s="100"/>
      <c r="G538" s="100"/>
      <c r="H538" s="57"/>
      <c r="I538" s="58">
        <f t="shared" si="64"/>
        <v>0</v>
      </c>
      <c r="J538" s="57"/>
      <c r="K538" s="57"/>
      <c r="L538" s="57"/>
      <c r="M538" s="57"/>
      <c r="N538" s="58" t="str">
        <f t="shared" si="61"/>
        <v/>
      </c>
      <c r="O538" s="102"/>
    </row>
    <row r="539" spans="1:15">
      <c r="A539" s="97" t="str">
        <f t="shared" si="62"/>
        <v/>
      </c>
      <c r="B539" s="98"/>
      <c r="C539" s="98"/>
      <c r="D539" s="129" t="str">
        <f t="shared" si="63"/>
        <v/>
      </c>
      <c r="E539" s="130"/>
      <c r="F539" s="100"/>
      <c r="G539" s="100"/>
      <c r="H539" s="57"/>
      <c r="I539" s="58">
        <f t="shared" si="64"/>
        <v>0</v>
      </c>
      <c r="J539" s="57"/>
      <c r="K539" s="57"/>
      <c r="L539" s="57"/>
      <c r="M539" s="57"/>
      <c r="N539" s="58" t="str">
        <f t="shared" si="61"/>
        <v/>
      </c>
      <c r="O539" s="102"/>
    </row>
    <row r="540" spans="1:15">
      <c r="A540" s="97" t="str">
        <f t="shared" si="62"/>
        <v/>
      </c>
      <c r="B540" s="98"/>
      <c r="C540" s="98"/>
      <c r="D540" s="129" t="str">
        <f t="shared" si="63"/>
        <v/>
      </c>
      <c r="E540" s="130"/>
      <c r="F540" s="100"/>
      <c r="G540" s="100"/>
      <c r="H540" s="57"/>
      <c r="I540" s="58">
        <f t="shared" si="64"/>
        <v>0</v>
      </c>
      <c r="J540" s="57"/>
      <c r="K540" s="57"/>
      <c r="L540" s="57"/>
      <c r="M540" s="57"/>
      <c r="N540" s="58" t="str">
        <f t="shared" si="61"/>
        <v/>
      </c>
      <c r="O540" s="102"/>
    </row>
    <row r="541" spans="1:15">
      <c r="A541" s="97" t="str">
        <f t="shared" si="62"/>
        <v/>
      </c>
      <c r="B541" s="98"/>
      <c r="C541" s="98"/>
      <c r="D541" s="129" t="str">
        <f t="shared" si="63"/>
        <v/>
      </c>
      <c r="E541" s="130"/>
      <c r="F541" s="100"/>
      <c r="G541" s="100"/>
      <c r="H541" s="57"/>
      <c r="I541" s="58">
        <f t="shared" si="64"/>
        <v>0</v>
      </c>
      <c r="J541" s="57"/>
      <c r="K541" s="57"/>
      <c r="L541" s="57"/>
      <c r="M541" s="57"/>
      <c r="N541" s="58" t="str">
        <f t="shared" si="61"/>
        <v/>
      </c>
      <c r="O541" s="102"/>
    </row>
    <row r="542" spans="1:15">
      <c r="A542" s="97" t="str">
        <f t="shared" si="62"/>
        <v/>
      </c>
      <c r="B542" s="98"/>
      <c r="C542" s="98"/>
      <c r="D542" s="129" t="str">
        <f t="shared" si="63"/>
        <v/>
      </c>
      <c r="E542" s="130"/>
      <c r="F542" s="100"/>
      <c r="G542" s="100"/>
      <c r="H542" s="57"/>
      <c r="I542" s="58">
        <f t="shared" si="64"/>
        <v>0</v>
      </c>
      <c r="J542" s="57"/>
      <c r="K542" s="57"/>
      <c r="L542" s="57"/>
      <c r="M542" s="57"/>
      <c r="N542" s="58" t="str">
        <f t="shared" si="61"/>
        <v/>
      </c>
      <c r="O542" s="102"/>
    </row>
    <row r="543" spans="1:15">
      <c r="A543" s="97" t="str">
        <f t="shared" si="62"/>
        <v/>
      </c>
      <c r="B543" s="98"/>
      <c r="C543" s="98"/>
      <c r="D543" s="129" t="str">
        <f t="shared" si="63"/>
        <v/>
      </c>
      <c r="E543" s="130"/>
      <c r="F543" s="100"/>
      <c r="G543" s="100"/>
      <c r="H543" s="57"/>
      <c r="I543" s="58">
        <f t="shared" si="64"/>
        <v>0</v>
      </c>
      <c r="J543" s="57"/>
      <c r="K543" s="57"/>
      <c r="L543" s="57"/>
      <c r="M543" s="57"/>
      <c r="N543" s="58" t="str">
        <f t="shared" si="61"/>
        <v/>
      </c>
      <c r="O543" s="102"/>
    </row>
    <row r="544" spans="1:15">
      <c r="A544" s="97" t="str">
        <f t="shared" si="62"/>
        <v/>
      </c>
      <c r="B544" s="98"/>
      <c r="C544" s="98"/>
      <c r="D544" s="129" t="str">
        <f t="shared" si="63"/>
        <v/>
      </c>
      <c r="E544" s="130"/>
      <c r="F544" s="100"/>
      <c r="G544" s="100"/>
      <c r="H544" s="57"/>
      <c r="I544" s="58">
        <f t="shared" si="64"/>
        <v>0</v>
      </c>
      <c r="J544" s="57"/>
      <c r="K544" s="57"/>
      <c r="L544" s="57"/>
      <c r="M544" s="57"/>
      <c r="N544" s="58" t="str">
        <f t="shared" si="61"/>
        <v/>
      </c>
      <c r="O544" s="102"/>
    </row>
    <row r="545" spans="1:15">
      <c r="A545" s="97" t="str">
        <f t="shared" si="62"/>
        <v/>
      </c>
      <c r="B545" s="98"/>
      <c r="C545" s="98"/>
      <c r="D545" s="129" t="str">
        <f t="shared" si="63"/>
        <v/>
      </c>
      <c r="E545" s="130"/>
      <c r="F545" s="100"/>
      <c r="G545" s="100"/>
      <c r="H545" s="57"/>
      <c r="I545" s="58">
        <f t="shared" si="64"/>
        <v>0</v>
      </c>
      <c r="J545" s="57"/>
      <c r="K545" s="57"/>
      <c r="L545" s="57"/>
      <c r="M545" s="57"/>
      <c r="N545" s="58" t="str">
        <f t="shared" si="61"/>
        <v/>
      </c>
      <c r="O545" s="102"/>
    </row>
    <row r="546" spans="1:15">
      <c r="A546" s="97" t="str">
        <f t="shared" si="62"/>
        <v/>
      </c>
      <c r="B546" s="98"/>
      <c r="C546" s="98"/>
      <c r="D546" s="129" t="str">
        <f t="shared" si="63"/>
        <v/>
      </c>
      <c r="E546" s="130"/>
      <c r="F546" s="100"/>
      <c r="G546" s="100"/>
      <c r="H546" s="57"/>
      <c r="I546" s="58">
        <f t="shared" si="64"/>
        <v>0</v>
      </c>
      <c r="J546" s="57"/>
      <c r="K546" s="57"/>
      <c r="L546" s="57"/>
      <c r="M546" s="57"/>
      <c r="N546" s="58" t="str">
        <f t="shared" si="61"/>
        <v/>
      </c>
      <c r="O546" s="102"/>
    </row>
    <row r="547" spans="1:15">
      <c r="A547" s="97" t="str">
        <f t="shared" si="62"/>
        <v/>
      </c>
      <c r="B547" s="98"/>
      <c r="C547" s="98"/>
      <c r="D547" s="129" t="str">
        <f t="shared" si="63"/>
        <v/>
      </c>
      <c r="E547" s="130"/>
      <c r="F547" s="100"/>
      <c r="G547" s="100"/>
      <c r="H547" s="57"/>
      <c r="I547" s="58">
        <f t="shared" si="64"/>
        <v>0</v>
      </c>
      <c r="J547" s="57"/>
      <c r="K547" s="57"/>
      <c r="L547" s="57"/>
      <c r="M547" s="57"/>
      <c r="N547" s="58" t="str">
        <f t="shared" si="61"/>
        <v/>
      </c>
      <c r="O547" s="102"/>
    </row>
    <row r="548" spans="1:15">
      <c r="A548" s="97" t="str">
        <f t="shared" si="62"/>
        <v/>
      </c>
      <c r="B548" s="98"/>
      <c r="C548" s="98"/>
      <c r="D548" s="129" t="str">
        <f t="shared" si="63"/>
        <v/>
      </c>
      <c r="E548" s="130"/>
      <c r="F548" s="100"/>
      <c r="G548" s="100"/>
      <c r="H548" s="57"/>
      <c r="I548" s="58">
        <f t="shared" si="64"/>
        <v>0</v>
      </c>
      <c r="J548" s="57"/>
      <c r="K548" s="57"/>
      <c r="L548" s="57"/>
      <c r="M548" s="57"/>
      <c r="N548" s="58" t="str">
        <f t="shared" si="61"/>
        <v/>
      </c>
      <c r="O548" s="102"/>
    </row>
    <row r="549" spans="1:15">
      <c r="A549" s="97" t="str">
        <f t="shared" si="62"/>
        <v/>
      </c>
      <c r="B549" s="98"/>
      <c r="C549" s="98"/>
      <c r="D549" s="129" t="str">
        <f t="shared" si="63"/>
        <v/>
      </c>
      <c r="E549" s="130"/>
      <c r="F549" s="100"/>
      <c r="G549" s="100"/>
      <c r="H549" s="57"/>
      <c r="I549" s="58">
        <f t="shared" si="64"/>
        <v>0</v>
      </c>
      <c r="J549" s="57"/>
      <c r="K549" s="57"/>
      <c r="L549" s="57"/>
      <c r="M549" s="57"/>
      <c r="N549" s="58" t="str">
        <f t="shared" si="61"/>
        <v/>
      </c>
      <c r="O549" s="102"/>
    </row>
    <row r="550" spans="1:15">
      <c r="A550" s="97" t="str">
        <f t="shared" si="62"/>
        <v/>
      </c>
      <c r="B550" s="98"/>
      <c r="C550" s="98"/>
      <c r="D550" s="129" t="str">
        <f t="shared" si="63"/>
        <v/>
      </c>
      <c r="E550" s="130"/>
      <c r="F550" s="100"/>
      <c r="G550" s="100"/>
      <c r="H550" s="57"/>
      <c r="I550" s="58">
        <f t="shared" si="64"/>
        <v>0</v>
      </c>
      <c r="J550" s="57"/>
      <c r="K550" s="57"/>
      <c r="L550" s="57"/>
      <c r="M550" s="57"/>
      <c r="N550" s="58" t="str">
        <f t="shared" si="61"/>
        <v/>
      </c>
      <c r="O550" s="102"/>
    </row>
    <row r="551" spans="1:15">
      <c r="A551" s="97" t="str">
        <f t="shared" si="62"/>
        <v/>
      </c>
      <c r="B551" s="98"/>
      <c r="C551" s="98"/>
      <c r="D551" s="129" t="str">
        <f t="shared" si="63"/>
        <v/>
      </c>
      <c r="E551" s="130"/>
      <c r="F551" s="100"/>
      <c r="G551" s="100"/>
      <c r="H551" s="57"/>
      <c r="I551" s="58">
        <f t="shared" si="64"/>
        <v>0</v>
      </c>
      <c r="J551" s="57"/>
      <c r="K551" s="57"/>
      <c r="L551" s="57"/>
      <c r="M551" s="57"/>
      <c r="N551" s="58" t="str">
        <f t="shared" si="61"/>
        <v/>
      </c>
      <c r="O551" s="102"/>
    </row>
    <row r="552" spans="1:15">
      <c r="A552" s="97" t="str">
        <f t="shared" si="62"/>
        <v/>
      </c>
      <c r="B552" s="98"/>
      <c r="C552" s="98"/>
      <c r="D552" s="129" t="str">
        <f t="shared" si="63"/>
        <v/>
      </c>
      <c r="E552" s="130"/>
      <c r="F552" s="100"/>
      <c r="G552" s="100"/>
      <c r="H552" s="57"/>
      <c r="I552" s="58">
        <f t="shared" si="64"/>
        <v>0</v>
      </c>
      <c r="J552" s="57"/>
      <c r="K552" s="57"/>
      <c r="L552" s="57"/>
      <c r="M552" s="57"/>
      <c r="N552" s="58" t="str">
        <f t="shared" si="61"/>
        <v/>
      </c>
      <c r="O552" s="102"/>
    </row>
    <row r="553" spans="1:15">
      <c r="A553" s="97" t="str">
        <f t="shared" si="62"/>
        <v/>
      </c>
      <c r="B553" s="98"/>
      <c r="C553" s="98"/>
      <c r="D553" s="129" t="str">
        <f t="shared" si="63"/>
        <v/>
      </c>
      <c r="E553" s="130"/>
      <c r="F553" s="100"/>
      <c r="G553" s="100"/>
      <c r="H553" s="57"/>
      <c r="I553" s="58">
        <f t="shared" si="64"/>
        <v>0</v>
      </c>
      <c r="J553" s="57"/>
      <c r="K553" s="57"/>
      <c r="L553" s="57"/>
      <c r="M553" s="57"/>
      <c r="N553" s="58" t="str">
        <f t="shared" si="61"/>
        <v/>
      </c>
      <c r="O553" s="102"/>
    </row>
    <row r="554" spans="1:15">
      <c r="A554" s="97" t="str">
        <f t="shared" si="62"/>
        <v/>
      </c>
      <c r="B554" s="98"/>
      <c r="C554" s="98"/>
      <c r="D554" s="129" t="str">
        <f t="shared" si="63"/>
        <v/>
      </c>
      <c r="E554" s="130"/>
      <c r="F554" s="100"/>
      <c r="G554" s="100"/>
      <c r="H554" s="57"/>
      <c r="I554" s="58">
        <f t="shared" si="64"/>
        <v>0</v>
      </c>
      <c r="J554" s="57"/>
      <c r="K554" s="57"/>
      <c r="L554" s="57"/>
      <c r="M554" s="57"/>
      <c r="N554" s="58" t="str">
        <f t="shared" ref="N554:N617" si="65">IF(E554="","",N553+I554-J554-K554-L554-M554)</f>
        <v/>
      </c>
      <c r="O554" s="102"/>
    </row>
    <row r="555" spans="1:15">
      <c r="A555" s="97" t="str">
        <f t="shared" si="62"/>
        <v/>
      </c>
      <c r="B555" s="98"/>
      <c r="C555" s="98"/>
      <c r="D555" s="129" t="str">
        <f t="shared" si="63"/>
        <v/>
      </c>
      <c r="E555" s="130"/>
      <c r="F555" s="100"/>
      <c r="G555" s="100"/>
      <c r="H555" s="57"/>
      <c r="I555" s="58">
        <f t="shared" si="64"/>
        <v>0</v>
      </c>
      <c r="J555" s="57"/>
      <c r="K555" s="57"/>
      <c r="L555" s="57"/>
      <c r="M555" s="57"/>
      <c r="N555" s="58" t="str">
        <f t="shared" si="65"/>
        <v/>
      </c>
      <c r="O555" s="102"/>
    </row>
    <row r="556" spans="1:15">
      <c r="A556" s="97" t="str">
        <f t="shared" ref="A556:A619" si="66">IF(E556="","",ROW()-42)</f>
        <v/>
      </c>
      <c r="B556" s="98"/>
      <c r="C556" s="98"/>
      <c r="D556" s="129" t="str">
        <f t="shared" si="63"/>
        <v/>
      </c>
      <c r="E556" s="130"/>
      <c r="F556" s="100"/>
      <c r="G556" s="100"/>
      <c r="H556" s="57"/>
      <c r="I556" s="58">
        <f t="shared" si="64"/>
        <v>0</v>
      </c>
      <c r="J556" s="57"/>
      <c r="K556" s="57"/>
      <c r="L556" s="57"/>
      <c r="M556" s="57"/>
      <c r="N556" s="58" t="str">
        <f t="shared" si="65"/>
        <v/>
      </c>
      <c r="O556" s="102"/>
    </row>
    <row r="557" spans="1:15">
      <c r="A557" s="97" t="str">
        <f t="shared" si="66"/>
        <v/>
      </c>
      <c r="B557" s="98"/>
      <c r="C557" s="98"/>
      <c r="D557" s="129" t="str">
        <f t="shared" si="63"/>
        <v/>
      </c>
      <c r="E557" s="130"/>
      <c r="F557" s="100"/>
      <c r="G557" s="100"/>
      <c r="H557" s="57"/>
      <c r="I557" s="58">
        <f t="shared" si="64"/>
        <v>0</v>
      </c>
      <c r="J557" s="57"/>
      <c r="K557" s="57"/>
      <c r="L557" s="57"/>
      <c r="M557" s="57"/>
      <c r="N557" s="58" t="str">
        <f t="shared" si="65"/>
        <v/>
      </c>
      <c r="O557" s="102"/>
    </row>
    <row r="558" spans="1:15">
      <c r="A558" s="97" t="str">
        <f t="shared" si="66"/>
        <v/>
      </c>
      <c r="B558" s="98"/>
      <c r="C558" s="98"/>
      <c r="D558" s="129" t="str">
        <f t="shared" ref="D558:D621" si="67">IF(E558="","",MONTH(E558)&amp;"月")</f>
        <v/>
      </c>
      <c r="E558" s="130"/>
      <c r="F558" s="100"/>
      <c r="G558" s="100"/>
      <c r="H558" s="57"/>
      <c r="I558" s="58">
        <f t="shared" ref="I558:I621" si="68">IF(H558="",0,H558*$M$41)</f>
        <v>0</v>
      </c>
      <c r="J558" s="57"/>
      <c r="K558" s="57"/>
      <c r="L558" s="57"/>
      <c r="M558" s="57"/>
      <c r="N558" s="58" t="str">
        <f t="shared" si="65"/>
        <v/>
      </c>
      <c r="O558" s="102"/>
    </row>
    <row r="559" spans="1:15">
      <c r="A559" s="97" t="str">
        <f t="shared" si="66"/>
        <v/>
      </c>
      <c r="B559" s="98"/>
      <c r="C559" s="98"/>
      <c r="D559" s="129" t="str">
        <f t="shared" si="67"/>
        <v/>
      </c>
      <c r="E559" s="130"/>
      <c r="F559" s="100"/>
      <c r="G559" s="100"/>
      <c r="H559" s="57"/>
      <c r="I559" s="58">
        <f t="shared" si="68"/>
        <v>0</v>
      </c>
      <c r="J559" s="57"/>
      <c r="K559" s="57"/>
      <c r="L559" s="57"/>
      <c r="M559" s="57"/>
      <c r="N559" s="58" t="str">
        <f t="shared" si="65"/>
        <v/>
      </c>
      <c r="O559" s="102"/>
    </row>
    <row r="560" spans="1:15">
      <c r="A560" s="97" t="str">
        <f t="shared" si="66"/>
        <v/>
      </c>
      <c r="B560" s="98"/>
      <c r="C560" s="98"/>
      <c r="D560" s="129" t="str">
        <f t="shared" si="67"/>
        <v/>
      </c>
      <c r="E560" s="130"/>
      <c r="F560" s="100"/>
      <c r="G560" s="100"/>
      <c r="H560" s="57"/>
      <c r="I560" s="58">
        <f t="shared" si="68"/>
        <v>0</v>
      </c>
      <c r="J560" s="57"/>
      <c r="K560" s="57"/>
      <c r="L560" s="57"/>
      <c r="M560" s="57"/>
      <c r="N560" s="58" t="str">
        <f t="shared" si="65"/>
        <v/>
      </c>
      <c r="O560" s="102"/>
    </row>
    <row r="561" spans="1:15">
      <c r="A561" s="97" t="str">
        <f t="shared" si="66"/>
        <v/>
      </c>
      <c r="B561" s="98"/>
      <c r="C561" s="98"/>
      <c r="D561" s="129" t="str">
        <f t="shared" si="67"/>
        <v/>
      </c>
      <c r="E561" s="130"/>
      <c r="F561" s="100"/>
      <c r="G561" s="100"/>
      <c r="H561" s="57"/>
      <c r="I561" s="58">
        <f t="shared" si="68"/>
        <v>0</v>
      </c>
      <c r="J561" s="57"/>
      <c r="K561" s="57"/>
      <c r="L561" s="57"/>
      <c r="M561" s="57"/>
      <c r="N561" s="58" t="str">
        <f t="shared" si="65"/>
        <v/>
      </c>
      <c r="O561" s="102"/>
    </row>
    <row r="562" spans="1:15">
      <c r="A562" s="97" t="str">
        <f t="shared" si="66"/>
        <v/>
      </c>
      <c r="B562" s="98"/>
      <c r="C562" s="98"/>
      <c r="D562" s="129" t="str">
        <f t="shared" si="67"/>
        <v/>
      </c>
      <c r="E562" s="130"/>
      <c r="F562" s="100"/>
      <c r="G562" s="100"/>
      <c r="H562" s="57"/>
      <c r="I562" s="58">
        <f t="shared" si="68"/>
        <v>0</v>
      </c>
      <c r="J562" s="57"/>
      <c r="K562" s="57"/>
      <c r="L562" s="57"/>
      <c r="M562" s="57"/>
      <c r="N562" s="58" t="str">
        <f t="shared" si="65"/>
        <v/>
      </c>
      <c r="O562" s="102"/>
    </row>
    <row r="563" spans="1:15">
      <c r="A563" s="97" t="str">
        <f t="shared" si="66"/>
        <v/>
      </c>
      <c r="B563" s="98"/>
      <c r="C563" s="98"/>
      <c r="D563" s="129" t="str">
        <f t="shared" si="67"/>
        <v/>
      </c>
      <c r="E563" s="130"/>
      <c r="F563" s="100"/>
      <c r="G563" s="100"/>
      <c r="H563" s="57"/>
      <c r="I563" s="58">
        <f t="shared" si="68"/>
        <v>0</v>
      </c>
      <c r="J563" s="57"/>
      <c r="K563" s="57"/>
      <c r="L563" s="57"/>
      <c r="M563" s="57"/>
      <c r="N563" s="58" t="str">
        <f t="shared" si="65"/>
        <v/>
      </c>
      <c r="O563" s="102"/>
    </row>
    <row r="564" spans="1:15">
      <c r="A564" s="97" t="str">
        <f t="shared" si="66"/>
        <v/>
      </c>
      <c r="B564" s="98"/>
      <c r="C564" s="98"/>
      <c r="D564" s="129" t="str">
        <f t="shared" si="67"/>
        <v/>
      </c>
      <c r="E564" s="130"/>
      <c r="F564" s="100"/>
      <c r="G564" s="100"/>
      <c r="H564" s="57"/>
      <c r="I564" s="58">
        <f t="shared" si="68"/>
        <v>0</v>
      </c>
      <c r="J564" s="57"/>
      <c r="K564" s="57"/>
      <c r="L564" s="57"/>
      <c r="M564" s="57"/>
      <c r="N564" s="58" t="str">
        <f t="shared" si="65"/>
        <v/>
      </c>
      <c r="O564" s="102"/>
    </row>
    <row r="565" spans="1:15">
      <c r="A565" s="97" t="str">
        <f t="shared" si="66"/>
        <v/>
      </c>
      <c r="B565" s="98"/>
      <c r="C565" s="98"/>
      <c r="D565" s="129" t="str">
        <f t="shared" si="67"/>
        <v/>
      </c>
      <c r="E565" s="130"/>
      <c r="F565" s="100"/>
      <c r="G565" s="100"/>
      <c r="H565" s="57"/>
      <c r="I565" s="58">
        <f t="shared" si="68"/>
        <v>0</v>
      </c>
      <c r="J565" s="57"/>
      <c r="K565" s="57"/>
      <c r="L565" s="57"/>
      <c r="M565" s="57"/>
      <c r="N565" s="58" t="str">
        <f t="shared" si="65"/>
        <v/>
      </c>
      <c r="O565" s="102"/>
    </row>
    <row r="566" spans="1:15">
      <c r="A566" s="97" t="str">
        <f t="shared" si="66"/>
        <v/>
      </c>
      <c r="B566" s="98"/>
      <c r="C566" s="98"/>
      <c r="D566" s="129" t="str">
        <f t="shared" si="67"/>
        <v/>
      </c>
      <c r="E566" s="130"/>
      <c r="F566" s="100"/>
      <c r="G566" s="100"/>
      <c r="H566" s="57"/>
      <c r="I566" s="58">
        <f t="shared" si="68"/>
        <v>0</v>
      </c>
      <c r="J566" s="57"/>
      <c r="K566" s="57"/>
      <c r="L566" s="57"/>
      <c r="M566" s="57"/>
      <c r="N566" s="58" t="str">
        <f t="shared" si="65"/>
        <v/>
      </c>
      <c r="O566" s="102"/>
    </row>
    <row r="567" spans="1:15">
      <c r="A567" s="97" t="str">
        <f t="shared" si="66"/>
        <v/>
      </c>
      <c r="B567" s="98"/>
      <c r="C567" s="98"/>
      <c r="D567" s="129" t="str">
        <f t="shared" si="67"/>
        <v/>
      </c>
      <c r="E567" s="130"/>
      <c r="F567" s="100"/>
      <c r="G567" s="100"/>
      <c r="H567" s="57"/>
      <c r="I567" s="58">
        <f t="shared" si="68"/>
        <v>0</v>
      </c>
      <c r="J567" s="57"/>
      <c r="K567" s="57"/>
      <c r="L567" s="57"/>
      <c r="M567" s="57"/>
      <c r="N567" s="58" t="str">
        <f t="shared" si="65"/>
        <v/>
      </c>
      <c r="O567" s="102"/>
    </row>
    <row r="568" spans="1:15">
      <c r="A568" s="97" t="str">
        <f t="shared" si="66"/>
        <v/>
      </c>
      <c r="B568" s="98"/>
      <c r="C568" s="98"/>
      <c r="D568" s="129" t="str">
        <f t="shared" si="67"/>
        <v/>
      </c>
      <c r="E568" s="130"/>
      <c r="F568" s="100"/>
      <c r="G568" s="100"/>
      <c r="H568" s="57"/>
      <c r="I568" s="58">
        <f t="shared" si="68"/>
        <v>0</v>
      </c>
      <c r="J568" s="57"/>
      <c r="K568" s="57"/>
      <c r="L568" s="57"/>
      <c r="M568" s="57"/>
      <c r="N568" s="58" t="str">
        <f t="shared" si="65"/>
        <v/>
      </c>
      <c r="O568" s="102"/>
    </row>
    <row r="569" spans="1:15">
      <c r="A569" s="97" t="str">
        <f t="shared" si="66"/>
        <v/>
      </c>
      <c r="B569" s="98"/>
      <c r="C569" s="98"/>
      <c r="D569" s="129" t="str">
        <f t="shared" si="67"/>
        <v/>
      </c>
      <c r="E569" s="130"/>
      <c r="F569" s="100"/>
      <c r="G569" s="100"/>
      <c r="H569" s="57"/>
      <c r="I569" s="58">
        <f t="shared" si="68"/>
        <v>0</v>
      </c>
      <c r="J569" s="57"/>
      <c r="K569" s="57"/>
      <c r="L569" s="57"/>
      <c r="M569" s="57"/>
      <c r="N569" s="58" t="str">
        <f t="shared" si="65"/>
        <v/>
      </c>
      <c r="O569" s="102"/>
    </row>
    <row r="570" spans="1:15">
      <c r="A570" s="97" t="str">
        <f t="shared" si="66"/>
        <v/>
      </c>
      <c r="B570" s="98"/>
      <c r="C570" s="98"/>
      <c r="D570" s="129" t="str">
        <f t="shared" si="67"/>
        <v/>
      </c>
      <c r="E570" s="130"/>
      <c r="F570" s="100"/>
      <c r="G570" s="100"/>
      <c r="H570" s="57"/>
      <c r="I570" s="58">
        <f t="shared" si="68"/>
        <v>0</v>
      </c>
      <c r="J570" s="57"/>
      <c r="K570" s="57"/>
      <c r="L570" s="57"/>
      <c r="M570" s="57"/>
      <c r="N570" s="58" t="str">
        <f t="shared" si="65"/>
        <v/>
      </c>
      <c r="O570" s="102"/>
    </row>
    <row r="571" spans="1:15">
      <c r="A571" s="97" t="str">
        <f t="shared" si="66"/>
        <v/>
      </c>
      <c r="B571" s="98"/>
      <c r="C571" s="98"/>
      <c r="D571" s="129" t="str">
        <f t="shared" si="67"/>
        <v/>
      </c>
      <c r="E571" s="130"/>
      <c r="F571" s="100"/>
      <c r="G571" s="100"/>
      <c r="H571" s="57"/>
      <c r="I571" s="58">
        <f t="shared" si="68"/>
        <v>0</v>
      </c>
      <c r="J571" s="57"/>
      <c r="K571" s="57"/>
      <c r="L571" s="57"/>
      <c r="M571" s="57"/>
      <c r="N571" s="58" t="str">
        <f t="shared" si="65"/>
        <v/>
      </c>
      <c r="O571" s="102"/>
    </row>
    <row r="572" spans="1:15">
      <c r="A572" s="97" t="str">
        <f t="shared" si="66"/>
        <v/>
      </c>
      <c r="B572" s="98"/>
      <c r="C572" s="98"/>
      <c r="D572" s="129" t="str">
        <f t="shared" si="67"/>
        <v/>
      </c>
      <c r="E572" s="130"/>
      <c r="F572" s="100"/>
      <c r="G572" s="100"/>
      <c r="H572" s="57"/>
      <c r="I572" s="58">
        <f t="shared" si="68"/>
        <v>0</v>
      </c>
      <c r="J572" s="57"/>
      <c r="K572" s="57"/>
      <c r="L572" s="57"/>
      <c r="M572" s="57"/>
      <c r="N572" s="58" t="str">
        <f t="shared" si="65"/>
        <v/>
      </c>
      <c r="O572" s="102"/>
    </row>
    <row r="573" spans="1:15">
      <c r="A573" s="97" t="str">
        <f t="shared" si="66"/>
        <v/>
      </c>
      <c r="B573" s="98"/>
      <c r="C573" s="98"/>
      <c r="D573" s="129" t="str">
        <f t="shared" si="67"/>
        <v/>
      </c>
      <c r="E573" s="130"/>
      <c r="F573" s="100"/>
      <c r="G573" s="100"/>
      <c r="H573" s="57"/>
      <c r="I573" s="58">
        <f t="shared" si="68"/>
        <v>0</v>
      </c>
      <c r="J573" s="57"/>
      <c r="K573" s="57"/>
      <c r="L573" s="57"/>
      <c r="M573" s="57"/>
      <c r="N573" s="58" t="str">
        <f t="shared" si="65"/>
        <v/>
      </c>
      <c r="O573" s="102"/>
    </row>
    <row r="574" spans="1:15">
      <c r="A574" s="97" t="str">
        <f t="shared" si="66"/>
        <v/>
      </c>
      <c r="B574" s="98"/>
      <c r="C574" s="98"/>
      <c r="D574" s="129" t="str">
        <f t="shared" si="67"/>
        <v/>
      </c>
      <c r="E574" s="130"/>
      <c r="F574" s="100"/>
      <c r="G574" s="100"/>
      <c r="H574" s="57"/>
      <c r="I574" s="58">
        <f t="shared" si="68"/>
        <v>0</v>
      </c>
      <c r="J574" s="57"/>
      <c r="K574" s="57"/>
      <c r="L574" s="57"/>
      <c r="M574" s="57"/>
      <c r="N574" s="58" t="str">
        <f t="shared" si="65"/>
        <v/>
      </c>
      <c r="O574" s="102"/>
    </row>
    <row r="575" spans="1:15">
      <c r="A575" s="97" t="str">
        <f t="shared" si="66"/>
        <v/>
      </c>
      <c r="B575" s="98"/>
      <c r="C575" s="98"/>
      <c r="D575" s="129" t="str">
        <f t="shared" si="67"/>
        <v/>
      </c>
      <c r="E575" s="130"/>
      <c r="F575" s="100"/>
      <c r="G575" s="100"/>
      <c r="H575" s="57"/>
      <c r="I575" s="58">
        <f t="shared" si="68"/>
        <v>0</v>
      </c>
      <c r="J575" s="57"/>
      <c r="K575" s="57"/>
      <c r="L575" s="57"/>
      <c r="M575" s="57"/>
      <c r="N575" s="58" t="str">
        <f t="shared" si="65"/>
        <v/>
      </c>
      <c r="O575" s="102"/>
    </row>
    <row r="576" spans="1:15">
      <c r="A576" s="97" t="str">
        <f t="shared" si="66"/>
        <v/>
      </c>
      <c r="B576" s="98"/>
      <c r="C576" s="98"/>
      <c r="D576" s="129" t="str">
        <f t="shared" si="67"/>
        <v/>
      </c>
      <c r="E576" s="130"/>
      <c r="F576" s="100"/>
      <c r="G576" s="100"/>
      <c r="H576" s="57"/>
      <c r="I576" s="58">
        <f t="shared" si="68"/>
        <v>0</v>
      </c>
      <c r="J576" s="57"/>
      <c r="K576" s="57"/>
      <c r="L576" s="57"/>
      <c r="M576" s="57"/>
      <c r="N576" s="58" t="str">
        <f t="shared" si="65"/>
        <v/>
      </c>
      <c r="O576" s="102"/>
    </row>
    <row r="577" spans="1:15">
      <c r="A577" s="97" t="str">
        <f t="shared" si="66"/>
        <v/>
      </c>
      <c r="B577" s="98"/>
      <c r="C577" s="98"/>
      <c r="D577" s="129" t="str">
        <f t="shared" si="67"/>
        <v/>
      </c>
      <c r="E577" s="130"/>
      <c r="F577" s="100"/>
      <c r="G577" s="100"/>
      <c r="H577" s="57"/>
      <c r="I577" s="58">
        <f t="shared" si="68"/>
        <v>0</v>
      </c>
      <c r="J577" s="57"/>
      <c r="K577" s="57"/>
      <c r="L577" s="57"/>
      <c r="M577" s="57"/>
      <c r="N577" s="58" t="str">
        <f t="shared" si="65"/>
        <v/>
      </c>
      <c r="O577" s="102"/>
    </row>
    <row r="578" spans="1:15">
      <c r="A578" s="97" t="str">
        <f t="shared" si="66"/>
        <v/>
      </c>
      <c r="B578" s="98"/>
      <c r="C578" s="98"/>
      <c r="D578" s="129" t="str">
        <f t="shared" si="67"/>
        <v/>
      </c>
      <c r="E578" s="130"/>
      <c r="F578" s="100"/>
      <c r="G578" s="100"/>
      <c r="H578" s="57"/>
      <c r="I578" s="58">
        <f t="shared" si="68"/>
        <v>0</v>
      </c>
      <c r="J578" s="57"/>
      <c r="K578" s="57"/>
      <c r="L578" s="57"/>
      <c r="M578" s="57"/>
      <c r="N578" s="58" t="str">
        <f t="shared" si="65"/>
        <v/>
      </c>
      <c r="O578" s="102"/>
    </row>
    <row r="579" spans="1:15">
      <c r="A579" s="97" t="str">
        <f t="shared" si="66"/>
        <v/>
      </c>
      <c r="B579" s="98"/>
      <c r="C579" s="98"/>
      <c r="D579" s="129" t="str">
        <f t="shared" si="67"/>
        <v/>
      </c>
      <c r="E579" s="130"/>
      <c r="F579" s="100"/>
      <c r="G579" s="100"/>
      <c r="H579" s="57"/>
      <c r="I579" s="58">
        <f t="shared" si="68"/>
        <v>0</v>
      </c>
      <c r="J579" s="57"/>
      <c r="K579" s="57"/>
      <c r="L579" s="57"/>
      <c r="M579" s="57"/>
      <c r="N579" s="58" t="str">
        <f t="shared" si="65"/>
        <v/>
      </c>
      <c r="O579" s="102"/>
    </row>
    <row r="580" spans="1:15">
      <c r="A580" s="97" t="str">
        <f t="shared" si="66"/>
        <v/>
      </c>
      <c r="B580" s="98"/>
      <c r="C580" s="98"/>
      <c r="D580" s="129" t="str">
        <f t="shared" si="67"/>
        <v/>
      </c>
      <c r="E580" s="130"/>
      <c r="F580" s="100"/>
      <c r="G580" s="100"/>
      <c r="H580" s="57"/>
      <c r="I580" s="58">
        <f t="shared" si="68"/>
        <v>0</v>
      </c>
      <c r="J580" s="57"/>
      <c r="K580" s="57"/>
      <c r="L580" s="57"/>
      <c r="M580" s="57"/>
      <c r="N580" s="58" t="str">
        <f t="shared" si="65"/>
        <v/>
      </c>
      <c r="O580" s="102"/>
    </row>
    <row r="581" spans="1:15">
      <c r="A581" s="97" t="str">
        <f t="shared" si="66"/>
        <v/>
      </c>
      <c r="B581" s="98"/>
      <c r="C581" s="98"/>
      <c r="D581" s="129" t="str">
        <f t="shared" si="67"/>
        <v/>
      </c>
      <c r="E581" s="130"/>
      <c r="F581" s="100"/>
      <c r="G581" s="100"/>
      <c r="H581" s="57"/>
      <c r="I581" s="58">
        <f t="shared" si="68"/>
        <v>0</v>
      </c>
      <c r="J581" s="57"/>
      <c r="K581" s="57"/>
      <c r="L581" s="57"/>
      <c r="M581" s="57"/>
      <c r="N581" s="58" t="str">
        <f t="shared" si="65"/>
        <v/>
      </c>
      <c r="O581" s="102"/>
    </row>
    <row r="582" spans="1:15">
      <c r="A582" s="97" t="str">
        <f t="shared" si="66"/>
        <v/>
      </c>
      <c r="B582" s="98"/>
      <c r="C582" s="98"/>
      <c r="D582" s="129" t="str">
        <f t="shared" si="67"/>
        <v/>
      </c>
      <c r="E582" s="130"/>
      <c r="F582" s="100"/>
      <c r="G582" s="100"/>
      <c r="H582" s="57"/>
      <c r="I582" s="58">
        <f t="shared" si="68"/>
        <v>0</v>
      </c>
      <c r="J582" s="57"/>
      <c r="K582" s="57"/>
      <c r="L582" s="57"/>
      <c r="M582" s="57"/>
      <c r="N582" s="58" t="str">
        <f t="shared" si="65"/>
        <v/>
      </c>
      <c r="O582" s="102"/>
    </row>
    <row r="583" spans="1:15">
      <c r="A583" s="97" t="str">
        <f t="shared" si="66"/>
        <v/>
      </c>
      <c r="B583" s="98"/>
      <c r="C583" s="98"/>
      <c r="D583" s="129" t="str">
        <f t="shared" si="67"/>
        <v/>
      </c>
      <c r="E583" s="130"/>
      <c r="F583" s="100"/>
      <c r="G583" s="100"/>
      <c r="H583" s="57"/>
      <c r="I583" s="58">
        <f t="shared" si="68"/>
        <v>0</v>
      </c>
      <c r="J583" s="57"/>
      <c r="K583" s="57"/>
      <c r="L583" s="57"/>
      <c r="M583" s="57"/>
      <c r="N583" s="58" t="str">
        <f t="shared" si="65"/>
        <v/>
      </c>
      <c r="O583" s="102"/>
    </row>
    <row r="584" spans="1:15">
      <c r="A584" s="97" t="str">
        <f t="shared" si="66"/>
        <v/>
      </c>
      <c r="B584" s="98"/>
      <c r="C584" s="98"/>
      <c r="D584" s="129" t="str">
        <f t="shared" si="67"/>
        <v/>
      </c>
      <c r="E584" s="130"/>
      <c r="F584" s="100"/>
      <c r="G584" s="100"/>
      <c r="H584" s="57"/>
      <c r="I584" s="58">
        <f t="shared" si="68"/>
        <v>0</v>
      </c>
      <c r="J584" s="57"/>
      <c r="K584" s="57"/>
      <c r="L584" s="57"/>
      <c r="M584" s="57"/>
      <c r="N584" s="58" t="str">
        <f t="shared" si="65"/>
        <v/>
      </c>
      <c r="O584" s="102"/>
    </row>
    <row r="585" spans="1:15">
      <c r="A585" s="97" t="str">
        <f t="shared" si="66"/>
        <v/>
      </c>
      <c r="B585" s="98"/>
      <c r="C585" s="98"/>
      <c r="D585" s="129" t="str">
        <f t="shared" si="67"/>
        <v/>
      </c>
      <c r="E585" s="130"/>
      <c r="F585" s="100"/>
      <c r="G585" s="100"/>
      <c r="H585" s="57"/>
      <c r="I585" s="58">
        <f t="shared" si="68"/>
        <v>0</v>
      </c>
      <c r="J585" s="57"/>
      <c r="K585" s="57"/>
      <c r="L585" s="57"/>
      <c r="M585" s="57"/>
      <c r="N585" s="58" t="str">
        <f t="shared" si="65"/>
        <v/>
      </c>
      <c r="O585" s="102"/>
    </row>
    <row r="586" spans="1:15">
      <c r="A586" s="97" t="str">
        <f t="shared" si="66"/>
        <v/>
      </c>
      <c r="B586" s="98"/>
      <c r="C586" s="98"/>
      <c r="D586" s="129" t="str">
        <f t="shared" si="67"/>
        <v/>
      </c>
      <c r="E586" s="130"/>
      <c r="F586" s="100"/>
      <c r="G586" s="100"/>
      <c r="H586" s="57"/>
      <c r="I586" s="58">
        <f t="shared" si="68"/>
        <v>0</v>
      </c>
      <c r="J586" s="57"/>
      <c r="K586" s="57"/>
      <c r="L586" s="57"/>
      <c r="M586" s="57"/>
      <c r="N586" s="58" t="str">
        <f t="shared" si="65"/>
        <v/>
      </c>
      <c r="O586" s="102"/>
    </row>
    <row r="587" spans="1:15">
      <c r="A587" s="97" t="str">
        <f t="shared" si="66"/>
        <v/>
      </c>
      <c r="B587" s="98"/>
      <c r="C587" s="98"/>
      <c r="D587" s="129" t="str">
        <f t="shared" si="67"/>
        <v/>
      </c>
      <c r="E587" s="130"/>
      <c r="F587" s="100"/>
      <c r="G587" s="100"/>
      <c r="H587" s="57"/>
      <c r="I587" s="58">
        <f t="shared" si="68"/>
        <v>0</v>
      </c>
      <c r="J587" s="57"/>
      <c r="K587" s="57"/>
      <c r="L587" s="57"/>
      <c r="M587" s="57"/>
      <c r="N587" s="58" t="str">
        <f t="shared" si="65"/>
        <v/>
      </c>
      <c r="O587" s="102"/>
    </row>
    <row r="588" spans="1:15">
      <c r="A588" s="97" t="str">
        <f t="shared" si="66"/>
        <v/>
      </c>
      <c r="B588" s="98"/>
      <c r="C588" s="98"/>
      <c r="D588" s="129" t="str">
        <f t="shared" si="67"/>
        <v/>
      </c>
      <c r="E588" s="130"/>
      <c r="F588" s="100"/>
      <c r="G588" s="100"/>
      <c r="H588" s="57"/>
      <c r="I588" s="58">
        <f t="shared" si="68"/>
        <v>0</v>
      </c>
      <c r="J588" s="57"/>
      <c r="K588" s="57"/>
      <c r="L588" s="57"/>
      <c r="M588" s="57"/>
      <c r="N588" s="58" t="str">
        <f t="shared" si="65"/>
        <v/>
      </c>
      <c r="O588" s="102"/>
    </row>
    <row r="589" spans="1:15">
      <c r="A589" s="97" t="str">
        <f t="shared" si="66"/>
        <v/>
      </c>
      <c r="B589" s="98"/>
      <c r="C589" s="98"/>
      <c r="D589" s="129" t="str">
        <f t="shared" si="67"/>
        <v/>
      </c>
      <c r="E589" s="130"/>
      <c r="F589" s="100"/>
      <c r="G589" s="100"/>
      <c r="H589" s="57"/>
      <c r="I589" s="58">
        <f t="shared" si="68"/>
        <v>0</v>
      </c>
      <c r="J589" s="57"/>
      <c r="K589" s="57"/>
      <c r="L589" s="57"/>
      <c r="M589" s="57"/>
      <c r="N589" s="58" t="str">
        <f t="shared" si="65"/>
        <v/>
      </c>
      <c r="O589" s="102"/>
    </row>
    <row r="590" spans="1:15">
      <c r="A590" s="97" t="str">
        <f t="shared" si="66"/>
        <v/>
      </c>
      <c r="B590" s="98"/>
      <c r="C590" s="98"/>
      <c r="D590" s="129" t="str">
        <f t="shared" si="67"/>
        <v/>
      </c>
      <c r="E590" s="130"/>
      <c r="F590" s="100"/>
      <c r="G590" s="100"/>
      <c r="H590" s="57"/>
      <c r="I590" s="58">
        <f t="shared" si="68"/>
        <v>0</v>
      </c>
      <c r="J590" s="57"/>
      <c r="K590" s="57"/>
      <c r="L590" s="57"/>
      <c r="M590" s="57"/>
      <c r="N590" s="58" t="str">
        <f t="shared" si="65"/>
        <v/>
      </c>
      <c r="O590" s="102"/>
    </row>
    <row r="591" spans="1:15">
      <c r="A591" s="97" t="str">
        <f t="shared" si="66"/>
        <v/>
      </c>
      <c r="B591" s="98"/>
      <c r="C591" s="98"/>
      <c r="D591" s="129" t="str">
        <f t="shared" si="67"/>
        <v/>
      </c>
      <c r="E591" s="130"/>
      <c r="F591" s="100"/>
      <c r="G591" s="100"/>
      <c r="H591" s="57"/>
      <c r="I591" s="58">
        <f t="shared" si="68"/>
        <v>0</v>
      </c>
      <c r="J591" s="57"/>
      <c r="K591" s="57"/>
      <c r="L591" s="57"/>
      <c r="M591" s="57"/>
      <c r="N591" s="58" t="str">
        <f t="shared" si="65"/>
        <v/>
      </c>
      <c r="O591" s="102"/>
    </row>
    <row r="592" spans="1:15">
      <c r="A592" s="97" t="str">
        <f t="shared" si="66"/>
        <v/>
      </c>
      <c r="B592" s="98"/>
      <c r="C592" s="98"/>
      <c r="D592" s="129" t="str">
        <f t="shared" si="67"/>
        <v/>
      </c>
      <c r="E592" s="130"/>
      <c r="F592" s="100"/>
      <c r="G592" s="100"/>
      <c r="H592" s="57"/>
      <c r="I592" s="58">
        <f t="shared" si="68"/>
        <v>0</v>
      </c>
      <c r="J592" s="57"/>
      <c r="K592" s="57"/>
      <c r="L592" s="57"/>
      <c r="M592" s="57"/>
      <c r="N592" s="58" t="str">
        <f t="shared" si="65"/>
        <v/>
      </c>
      <c r="O592" s="102"/>
    </row>
    <row r="593" spans="1:15">
      <c r="A593" s="97" t="str">
        <f t="shared" si="66"/>
        <v/>
      </c>
      <c r="B593" s="98"/>
      <c r="C593" s="98"/>
      <c r="D593" s="129" t="str">
        <f t="shared" si="67"/>
        <v/>
      </c>
      <c r="E593" s="130"/>
      <c r="F593" s="100"/>
      <c r="G593" s="100"/>
      <c r="H593" s="57"/>
      <c r="I593" s="58">
        <f t="shared" si="68"/>
        <v>0</v>
      </c>
      <c r="J593" s="57"/>
      <c r="K593" s="57"/>
      <c r="L593" s="57"/>
      <c r="M593" s="57"/>
      <c r="N593" s="58" t="str">
        <f t="shared" si="65"/>
        <v/>
      </c>
      <c r="O593" s="102"/>
    </row>
    <row r="594" spans="1:15">
      <c r="A594" s="97" t="str">
        <f t="shared" si="66"/>
        <v/>
      </c>
      <c r="B594" s="98"/>
      <c r="C594" s="98"/>
      <c r="D594" s="129" t="str">
        <f t="shared" si="67"/>
        <v/>
      </c>
      <c r="E594" s="130"/>
      <c r="F594" s="100"/>
      <c r="G594" s="100"/>
      <c r="H594" s="57"/>
      <c r="I594" s="58">
        <f t="shared" si="68"/>
        <v>0</v>
      </c>
      <c r="J594" s="57"/>
      <c r="K594" s="57"/>
      <c r="L594" s="57"/>
      <c r="M594" s="57"/>
      <c r="N594" s="58" t="str">
        <f t="shared" si="65"/>
        <v/>
      </c>
      <c r="O594" s="102"/>
    </row>
    <row r="595" spans="1:15">
      <c r="A595" s="97" t="str">
        <f t="shared" si="66"/>
        <v/>
      </c>
      <c r="B595" s="98"/>
      <c r="C595" s="98"/>
      <c r="D595" s="129" t="str">
        <f t="shared" si="67"/>
        <v/>
      </c>
      <c r="E595" s="130"/>
      <c r="F595" s="100"/>
      <c r="G595" s="100"/>
      <c r="H595" s="57"/>
      <c r="I595" s="58">
        <f t="shared" si="68"/>
        <v>0</v>
      </c>
      <c r="J595" s="57"/>
      <c r="K595" s="57"/>
      <c r="L595" s="57"/>
      <c r="M595" s="57"/>
      <c r="N595" s="58" t="str">
        <f t="shared" si="65"/>
        <v/>
      </c>
      <c r="O595" s="102"/>
    </row>
    <row r="596" spans="1:15">
      <c r="A596" s="97" t="str">
        <f t="shared" si="66"/>
        <v/>
      </c>
      <c r="B596" s="98"/>
      <c r="C596" s="98"/>
      <c r="D596" s="129" t="str">
        <f t="shared" si="67"/>
        <v/>
      </c>
      <c r="E596" s="130"/>
      <c r="F596" s="100"/>
      <c r="G596" s="100"/>
      <c r="H596" s="57"/>
      <c r="I596" s="58">
        <f t="shared" si="68"/>
        <v>0</v>
      </c>
      <c r="J596" s="57"/>
      <c r="K596" s="57"/>
      <c r="L596" s="57"/>
      <c r="M596" s="57"/>
      <c r="N596" s="58" t="str">
        <f t="shared" si="65"/>
        <v/>
      </c>
      <c r="O596" s="102"/>
    </row>
    <row r="597" spans="1:15">
      <c r="A597" s="97" t="str">
        <f t="shared" si="66"/>
        <v/>
      </c>
      <c r="B597" s="98"/>
      <c r="C597" s="98"/>
      <c r="D597" s="129" t="str">
        <f t="shared" si="67"/>
        <v/>
      </c>
      <c r="E597" s="130"/>
      <c r="F597" s="100"/>
      <c r="G597" s="100"/>
      <c r="H597" s="57"/>
      <c r="I597" s="58">
        <f t="shared" si="68"/>
        <v>0</v>
      </c>
      <c r="J597" s="57"/>
      <c r="K597" s="57"/>
      <c r="L597" s="57"/>
      <c r="M597" s="57"/>
      <c r="N597" s="58" t="str">
        <f t="shared" si="65"/>
        <v/>
      </c>
      <c r="O597" s="102"/>
    </row>
    <row r="598" spans="1:15">
      <c r="A598" s="97" t="str">
        <f t="shared" si="66"/>
        <v/>
      </c>
      <c r="B598" s="98"/>
      <c r="C598" s="98"/>
      <c r="D598" s="129" t="str">
        <f t="shared" si="67"/>
        <v/>
      </c>
      <c r="E598" s="130"/>
      <c r="F598" s="100"/>
      <c r="G598" s="100"/>
      <c r="H598" s="57"/>
      <c r="I598" s="58">
        <f t="shared" si="68"/>
        <v>0</v>
      </c>
      <c r="J598" s="57"/>
      <c r="K598" s="57"/>
      <c r="L598" s="57"/>
      <c r="M598" s="57"/>
      <c r="N598" s="58" t="str">
        <f t="shared" si="65"/>
        <v/>
      </c>
      <c r="O598" s="102"/>
    </row>
    <row r="599" spans="1:15">
      <c r="A599" s="97" t="str">
        <f t="shared" si="66"/>
        <v/>
      </c>
      <c r="B599" s="98"/>
      <c r="C599" s="98"/>
      <c r="D599" s="129" t="str">
        <f t="shared" si="67"/>
        <v/>
      </c>
      <c r="E599" s="130"/>
      <c r="F599" s="100"/>
      <c r="G599" s="100"/>
      <c r="H599" s="57"/>
      <c r="I599" s="58">
        <f t="shared" si="68"/>
        <v>0</v>
      </c>
      <c r="J599" s="57"/>
      <c r="K599" s="57"/>
      <c r="L599" s="57"/>
      <c r="M599" s="57"/>
      <c r="N599" s="58" t="str">
        <f t="shared" si="65"/>
        <v/>
      </c>
      <c r="O599" s="102"/>
    </row>
    <row r="600" spans="1:15">
      <c r="A600" s="97" t="str">
        <f t="shared" si="66"/>
        <v/>
      </c>
      <c r="B600" s="98"/>
      <c r="C600" s="98"/>
      <c r="D600" s="129" t="str">
        <f t="shared" si="67"/>
        <v/>
      </c>
      <c r="E600" s="130"/>
      <c r="F600" s="100"/>
      <c r="G600" s="100"/>
      <c r="H600" s="57"/>
      <c r="I600" s="58">
        <f t="shared" si="68"/>
        <v>0</v>
      </c>
      <c r="J600" s="57"/>
      <c r="K600" s="57"/>
      <c r="L600" s="57"/>
      <c r="M600" s="57"/>
      <c r="N600" s="58" t="str">
        <f t="shared" si="65"/>
        <v/>
      </c>
      <c r="O600" s="102"/>
    </row>
    <row r="601" spans="1:15">
      <c r="A601" s="97" t="str">
        <f t="shared" si="66"/>
        <v/>
      </c>
      <c r="B601" s="98"/>
      <c r="C601" s="98"/>
      <c r="D601" s="129" t="str">
        <f t="shared" si="67"/>
        <v/>
      </c>
      <c r="E601" s="130"/>
      <c r="F601" s="100"/>
      <c r="G601" s="100"/>
      <c r="H601" s="57"/>
      <c r="I601" s="58">
        <f t="shared" si="68"/>
        <v>0</v>
      </c>
      <c r="J601" s="57"/>
      <c r="K601" s="57"/>
      <c r="L601" s="57"/>
      <c r="M601" s="57"/>
      <c r="N601" s="58" t="str">
        <f t="shared" si="65"/>
        <v/>
      </c>
      <c r="O601" s="102"/>
    </row>
    <row r="602" spans="1:15">
      <c r="A602" s="97" t="str">
        <f t="shared" si="66"/>
        <v/>
      </c>
      <c r="B602" s="98"/>
      <c r="C602" s="98"/>
      <c r="D602" s="129" t="str">
        <f t="shared" si="67"/>
        <v/>
      </c>
      <c r="E602" s="130"/>
      <c r="F602" s="100"/>
      <c r="G602" s="100"/>
      <c r="H602" s="57"/>
      <c r="I602" s="58">
        <f t="shared" si="68"/>
        <v>0</v>
      </c>
      <c r="J602" s="57"/>
      <c r="K602" s="57"/>
      <c r="L602" s="57"/>
      <c r="M602" s="57"/>
      <c r="N602" s="58" t="str">
        <f t="shared" si="65"/>
        <v/>
      </c>
      <c r="O602" s="102"/>
    </row>
    <row r="603" spans="1:15">
      <c r="A603" s="97" t="str">
        <f t="shared" si="66"/>
        <v/>
      </c>
      <c r="B603" s="98"/>
      <c r="C603" s="98"/>
      <c r="D603" s="129" t="str">
        <f t="shared" si="67"/>
        <v/>
      </c>
      <c r="E603" s="130"/>
      <c r="F603" s="100"/>
      <c r="G603" s="100"/>
      <c r="H603" s="57"/>
      <c r="I603" s="58">
        <f t="shared" si="68"/>
        <v>0</v>
      </c>
      <c r="J603" s="57"/>
      <c r="K603" s="57"/>
      <c r="L603" s="57"/>
      <c r="M603" s="57"/>
      <c r="N603" s="58" t="str">
        <f t="shared" si="65"/>
        <v/>
      </c>
      <c r="O603" s="102"/>
    </row>
    <row r="604" spans="1:15">
      <c r="A604" s="97" t="str">
        <f t="shared" si="66"/>
        <v/>
      </c>
      <c r="B604" s="98"/>
      <c r="C604" s="98"/>
      <c r="D604" s="129" t="str">
        <f t="shared" si="67"/>
        <v/>
      </c>
      <c r="E604" s="130"/>
      <c r="F604" s="100"/>
      <c r="G604" s="100"/>
      <c r="H604" s="57"/>
      <c r="I604" s="58">
        <f t="shared" si="68"/>
        <v>0</v>
      </c>
      <c r="J604" s="57"/>
      <c r="K604" s="57"/>
      <c r="L604" s="57"/>
      <c r="M604" s="57"/>
      <c r="N604" s="58" t="str">
        <f t="shared" si="65"/>
        <v/>
      </c>
      <c r="O604" s="102"/>
    </row>
    <row r="605" spans="1:15">
      <c r="A605" s="97" t="str">
        <f t="shared" si="66"/>
        <v/>
      </c>
      <c r="B605" s="98"/>
      <c r="C605" s="98"/>
      <c r="D605" s="129" t="str">
        <f t="shared" si="67"/>
        <v/>
      </c>
      <c r="E605" s="130"/>
      <c r="F605" s="100"/>
      <c r="G605" s="100"/>
      <c r="H605" s="57"/>
      <c r="I605" s="58">
        <f t="shared" si="68"/>
        <v>0</v>
      </c>
      <c r="J605" s="57"/>
      <c r="K605" s="57"/>
      <c r="L605" s="57"/>
      <c r="M605" s="57"/>
      <c r="N605" s="58" t="str">
        <f t="shared" si="65"/>
        <v/>
      </c>
      <c r="O605" s="102"/>
    </row>
    <row r="606" spans="1:15">
      <c r="A606" s="97" t="str">
        <f t="shared" si="66"/>
        <v/>
      </c>
      <c r="B606" s="98"/>
      <c r="C606" s="98"/>
      <c r="D606" s="129" t="str">
        <f t="shared" si="67"/>
        <v/>
      </c>
      <c r="E606" s="130"/>
      <c r="F606" s="100"/>
      <c r="G606" s="100"/>
      <c r="H606" s="57"/>
      <c r="I606" s="58">
        <f t="shared" si="68"/>
        <v>0</v>
      </c>
      <c r="J606" s="57"/>
      <c r="K606" s="57"/>
      <c r="L606" s="57"/>
      <c r="M606" s="57"/>
      <c r="N606" s="58" t="str">
        <f t="shared" si="65"/>
        <v/>
      </c>
      <c r="O606" s="102"/>
    </row>
    <row r="607" spans="1:15">
      <c r="A607" s="97" t="str">
        <f t="shared" si="66"/>
        <v/>
      </c>
      <c r="B607" s="98"/>
      <c r="C607" s="98"/>
      <c r="D607" s="129" t="str">
        <f t="shared" si="67"/>
        <v/>
      </c>
      <c r="E607" s="130"/>
      <c r="F607" s="100"/>
      <c r="G607" s="100"/>
      <c r="H607" s="57"/>
      <c r="I607" s="58">
        <f t="shared" si="68"/>
        <v>0</v>
      </c>
      <c r="J607" s="57"/>
      <c r="K607" s="57"/>
      <c r="L607" s="57"/>
      <c r="M607" s="57"/>
      <c r="N607" s="58" t="str">
        <f t="shared" si="65"/>
        <v/>
      </c>
      <c r="O607" s="102"/>
    </row>
    <row r="608" spans="1:15">
      <c r="A608" s="97" t="str">
        <f t="shared" si="66"/>
        <v/>
      </c>
      <c r="B608" s="98"/>
      <c r="C608" s="98"/>
      <c r="D608" s="129" t="str">
        <f t="shared" si="67"/>
        <v/>
      </c>
      <c r="E608" s="130"/>
      <c r="F608" s="100"/>
      <c r="G608" s="100"/>
      <c r="H608" s="57"/>
      <c r="I608" s="58">
        <f t="shared" si="68"/>
        <v>0</v>
      </c>
      <c r="J608" s="57"/>
      <c r="K608" s="57"/>
      <c r="L608" s="57"/>
      <c r="M608" s="57"/>
      <c r="N608" s="58" t="str">
        <f t="shared" si="65"/>
        <v/>
      </c>
      <c r="O608" s="102"/>
    </row>
    <row r="609" spans="1:15">
      <c r="A609" s="97" t="str">
        <f t="shared" si="66"/>
        <v/>
      </c>
      <c r="B609" s="98"/>
      <c r="C609" s="98"/>
      <c r="D609" s="129" t="str">
        <f t="shared" si="67"/>
        <v/>
      </c>
      <c r="E609" s="130"/>
      <c r="F609" s="100"/>
      <c r="G609" s="100"/>
      <c r="H609" s="57"/>
      <c r="I609" s="58">
        <f t="shared" si="68"/>
        <v>0</v>
      </c>
      <c r="J609" s="57"/>
      <c r="K609" s="57"/>
      <c r="L609" s="57"/>
      <c r="M609" s="57"/>
      <c r="N609" s="58" t="str">
        <f t="shared" si="65"/>
        <v/>
      </c>
      <c r="O609" s="102"/>
    </row>
    <row r="610" spans="1:15">
      <c r="A610" s="97" t="str">
        <f t="shared" si="66"/>
        <v/>
      </c>
      <c r="B610" s="98"/>
      <c r="C610" s="98"/>
      <c r="D610" s="129" t="str">
        <f t="shared" si="67"/>
        <v/>
      </c>
      <c r="E610" s="130"/>
      <c r="F610" s="100"/>
      <c r="G610" s="100"/>
      <c r="H610" s="57"/>
      <c r="I610" s="58">
        <f t="shared" si="68"/>
        <v>0</v>
      </c>
      <c r="J610" s="57"/>
      <c r="K610" s="57"/>
      <c r="L610" s="57"/>
      <c r="M610" s="57"/>
      <c r="N610" s="58" t="str">
        <f t="shared" si="65"/>
        <v/>
      </c>
      <c r="O610" s="102"/>
    </row>
    <row r="611" spans="1:15">
      <c r="A611" s="97" t="str">
        <f t="shared" si="66"/>
        <v/>
      </c>
      <c r="B611" s="98"/>
      <c r="C611" s="98"/>
      <c r="D611" s="129" t="str">
        <f t="shared" si="67"/>
        <v/>
      </c>
      <c r="E611" s="130"/>
      <c r="F611" s="100"/>
      <c r="G611" s="100"/>
      <c r="H611" s="57"/>
      <c r="I611" s="58">
        <f t="shared" si="68"/>
        <v>0</v>
      </c>
      <c r="J611" s="57"/>
      <c r="K611" s="57"/>
      <c r="L611" s="57"/>
      <c r="M611" s="57"/>
      <c r="N611" s="58" t="str">
        <f t="shared" si="65"/>
        <v/>
      </c>
      <c r="O611" s="102"/>
    </row>
    <row r="612" spans="1:15">
      <c r="A612" s="97" t="str">
        <f t="shared" si="66"/>
        <v/>
      </c>
      <c r="B612" s="98"/>
      <c r="C612" s="98"/>
      <c r="D612" s="129" t="str">
        <f t="shared" si="67"/>
        <v/>
      </c>
      <c r="E612" s="130"/>
      <c r="F612" s="100"/>
      <c r="G612" s="100"/>
      <c r="H612" s="57"/>
      <c r="I612" s="58">
        <f t="shared" si="68"/>
        <v>0</v>
      </c>
      <c r="J612" s="57"/>
      <c r="K612" s="57"/>
      <c r="L612" s="57"/>
      <c r="M612" s="57"/>
      <c r="N612" s="58" t="str">
        <f t="shared" si="65"/>
        <v/>
      </c>
      <c r="O612" s="102"/>
    </row>
    <row r="613" spans="1:15">
      <c r="A613" s="97" t="str">
        <f t="shared" si="66"/>
        <v/>
      </c>
      <c r="B613" s="98"/>
      <c r="C613" s="98"/>
      <c r="D613" s="129" t="str">
        <f t="shared" si="67"/>
        <v/>
      </c>
      <c r="E613" s="130"/>
      <c r="F613" s="100"/>
      <c r="G613" s="100"/>
      <c r="H613" s="57"/>
      <c r="I613" s="58">
        <f t="shared" si="68"/>
        <v>0</v>
      </c>
      <c r="J613" s="57"/>
      <c r="K613" s="57"/>
      <c r="L613" s="57"/>
      <c r="M613" s="57"/>
      <c r="N613" s="58" t="str">
        <f t="shared" si="65"/>
        <v/>
      </c>
      <c r="O613" s="102"/>
    </row>
    <row r="614" spans="1:15">
      <c r="A614" s="97" t="str">
        <f t="shared" si="66"/>
        <v/>
      </c>
      <c r="B614" s="98"/>
      <c r="C614" s="98"/>
      <c r="D614" s="129" t="str">
        <f t="shared" si="67"/>
        <v/>
      </c>
      <c r="E614" s="130"/>
      <c r="F614" s="100"/>
      <c r="G614" s="100"/>
      <c r="H614" s="57"/>
      <c r="I614" s="58">
        <f t="shared" si="68"/>
        <v>0</v>
      </c>
      <c r="J614" s="57"/>
      <c r="K614" s="57"/>
      <c r="L614" s="57"/>
      <c r="M614" s="57"/>
      <c r="N614" s="58" t="str">
        <f t="shared" si="65"/>
        <v/>
      </c>
      <c r="O614" s="102"/>
    </row>
    <row r="615" spans="1:15">
      <c r="A615" s="97" t="str">
        <f t="shared" si="66"/>
        <v/>
      </c>
      <c r="B615" s="98"/>
      <c r="C615" s="98"/>
      <c r="D615" s="129" t="str">
        <f t="shared" si="67"/>
        <v/>
      </c>
      <c r="E615" s="130"/>
      <c r="F615" s="100"/>
      <c r="G615" s="100"/>
      <c r="H615" s="57"/>
      <c r="I615" s="58">
        <f t="shared" si="68"/>
        <v>0</v>
      </c>
      <c r="J615" s="57"/>
      <c r="K615" s="57"/>
      <c r="L615" s="57"/>
      <c r="M615" s="57"/>
      <c r="N615" s="58" t="str">
        <f t="shared" si="65"/>
        <v/>
      </c>
      <c r="O615" s="102"/>
    </row>
    <row r="616" spans="1:15">
      <c r="A616" s="97" t="str">
        <f t="shared" si="66"/>
        <v/>
      </c>
      <c r="B616" s="98"/>
      <c r="C616" s="98"/>
      <c r="D616" s="129" t="str">
        <f t="shared" si="67"/>
        <v/>
      </c>
      <c r="E616" s="130"/>
      <c r="F616" s="100"/>
      <c r="G616" s="100"/>
      <c r="H616" s="57"/>
      <c r="I616" s="58">
        <f t="shared" si="68"/>
        <v>0</v>
      </c>
      <c r="J616" s="57"/>
      <c r="K616" s="57"/>
      <c r="L616" s="57"/>
      <c r="M616" s="57"/>
      <c r="N616" s="58" t="str">
        <f t="shared" si="65"/>
        <v/>
      </c>
      <c r="O616" s="102"/>
    </row>
    <row r="617" spans="1:15">
      <c r="A617" s="97" t="str">
        <f t="shared" si="66"/>
        <v/>
      </c>
      <c r="B617" s="98"/>
      <c r="C617" s="98"/>
      <c r="D617" s="129" t="str">
        <f t="shared" si="67"/>
        <v/>
      </c>
      <c r="E617" s="130"/>
      <c r="F617" s="100"/>
      <c r="G617" s="100"/>
      <c r="H617" s="57"/>
      <c r="I617" s="58">
        <f t="shared" si="68"/>
        <v>0</v>
      </c>
      <c r="J617" s="57"/>
      <c r="K617" s="57"/>
      <c r="L617" s="57"/>
      <c r="M617" s="57"/>
      <c r="N617" s="58" t="str">
        <f t="shared" si="65"/>
        <v/>
      </c>
      <c r="O617" s="102"/>
    </row>
    <row r="618" spans="1:15">
      <c r="A618" s="97" t="str">
        <f t="shared" si="66"/>
        <v/>
      </c>
      <c r="B618" s="98"/>
      <c r="C618" s="98"/>
      <c r="D618" s="129" t="str">
        <f t="shared" si="67"/>
        <v/>
      </c>
      <c r="E618" s="130"/>
      <c r="F618" s="100"/>
      <c r="G618" s="100"/>
      <c r="H618" s="57"/>
      <c r="I618" s="58">
        <f t="shared" si="68"/>
        <v>0</v>
      </c>
      <c r="J618" s="57"/>
      <c r="K618" s="57"/>
      <c r="L618" s="57"/>
      <c r="M618" s="57"/>
      <c r="N618" s="58" t="str">
        <f t="shared" ref="N618:N681" si="69">IF(E618="","",N617+I618-J618-K618-L618-M618)</f>
        <v/>
      </c>
      <c r="O618" s="102"/>
    </row>
    <row r="619" spans="1:15">
      <c r="A619" s="97" t="str">
        <f t="shared" si="66"/>
        <v/>
      </c>
      <c r="B619" s="98"/>
      <c r="C619" s="98"/>
      <c r="D619" s="129" t="str">
        <f t="shared" si="67"/>
        <v/>
      </c>
      <c r="E619" s="130"/>
      <c r="F619" s="100"/>
      <c r="G619" s="100"/>
      <c r="H619" s="57"/>
      <c r="I619" s="58">
        <f t="shared" si="68"/>
        <v>0</v>
      </c>
      <c r="J619" s="57"/>
      <c r="K619" s="57"/>
      <c r="L619" s="57"/>
      <c r="M619" s="57"/>
      <c r="N619" s="58" t="str">
        <f t="shared" si="69"/>
        <v/>
      </c>
      <c r="O619" s="102"/>
    </row>
    <row r="620" spans="1:15">
      <c r="A620" s="97" t="str">
        <f t="shared" ref="A620:A683" si="70">IF(E620="","",ROW()-42)</f>
        <v/>
      </c>
      <c r="B620" s="98"/>
      <c r="C620" s="98"/>
      <c r="D620" s="129" t="str">
        <f t="shared" si="67"/>
        <v/>
      </c>
      <c r="E620" s="130"/>
      <c r="F620" s="100"/>
      <c r="G620" s="100"/>
      <c r="H620" s="57"/>
      <c r="I620" s="58">
        <f t="shared" si="68"/>
        <v>0</v>
      </c>
      <c r="J620" s="57"/>
      <c r="K620" s="57"/>
      <c r="L620" s="57"/>
      <c r="M620" s="57"/>
      <c r="N620" s="58" t="str">
        <f t="shared" si="69"/>
        <v/>
      </c>
      <c r="O620" s="102"/>
    </row>
    <row r="621" spans="1:15">
      <c r="A621" s="97" t="str">
        <f t="shared" si="70"/>
        <v/>
      </c>
      <c r="B621" s="98"/>
      <c r="C621" s="98"/>
      <c r="D621" s="129" t="str">
        <f t="shared" si="67"/>
        <v/>
      </c>
      <c r="E621" s="130"/>
      <c r="F621" s="100"/>
      <c r="G621" s="100"/>
      <c r="H621" s="57"/>
      <c r="I621" s="58">
        <f t="shared" si="68"/>
        <v>0</v>
      </c>
      <c r="J621" s="57"/>
      <c r="K621" s="57"/>
      <c r="L621" s="57"/>
      <c r="M621" s="57"/>
      <c r="N621" s="58" t="str">
        <f t="shared" si="69"/>
        <v/>
      </c>
      <c r="O621" s="102"/>
    </row>
    <row r="622" spans="1:15">
      <c r="A622" s="97" t="str">
        <f t="shared" si="70"/>
        <v/>
      </c>
      <c r="B622" s="98"/>
      <c r="C622" s="98"/>
      <c r="D622" s="129" t="str">
        <f t="shared" ref="D622:D685" si="71">IF(E622="","",MONTH(E622)&amp;"月")</f>
        <v/>
      </c>
      <c r="E622" s="130"/>
      <c r="F622" s="100"/>
      <c r="G622" s="100"/>
      <c r="H622" s="57"/>
      <c r="I622" s="58">
        <f t="shared" ref="I622:I685" si="72">IF(H622="",0,H622*$M$41)</f>
        <v>0</v>
      </c>
      <c r="J622" s="57"/>
      <c r="K622" s="57"/>
      <c r="L622" s="57"/>
      <c r="M622" s="57"/>
      <c r="N622" s="58" t="str">
        <f t="shared" si="69"/>
        <v/>
      </c>
      <c r="O622" s="102"/>
    </row>
    <row r="623" spans="1:15">
      <c r="A623" s="97" t="str">
        <f t="shared" si="70"/>
        <v/>
      </c>
      <c r="B623" s="98"/>
      <c r="C623" s="98"/>
      <c r="D623" s="129" t="str">
        <f t="shared" si="71"/>
        <v/>
      </c>
      <c r="E623" s="130"/>
      <c r="F623" s="100"/>
      <c r="G623" s="100"/>
      <c r="H623" s="57"/>
      <c r="I623" s="58">
        <f t="shared" si="72"/>
        <v>0</v>
      </c>
      <c r="J623" s="57"/>
      <c r="K623" s="57"/>
      <c r="L623" s="57"/>
      <c r="M623" s="57"/>
      <c r="N623" s="58" t="str">
        <f t="shared" si="69"/>
        <v/>
      </c>
      <c r="O623" s="102"/>
    </row>
    <row r="624" spans="1:15">
      <c r="A624" s="97" t="str">
        <f t="shared" si="70"/>
        <v/>
      </c>
      <c r="B624" s="98"/>
      <c r="C624" s="98"/>
      <c r="D624" s="129" t="str">
        <f t="shared" si="71"/>
        <v/>
      </c>
      <c r="E624" s="130"/>
      <c r="F624" s="100"/>
      <c r="G624" s="100"/>
      <c r="H624" s="57"/>
      <c r="I624" s="58">
        <f t="shared" si="72"/>
        <v>0</v>
      </c>
      <c r="J624" s="57"/>
      <c r="K624" s="57"/>
      <c r="L624" s="57"/>
      <c r="M624" s="57"/>
      <c r="N624" s="58" t="str">
        <f t="shared" si="69"/>
        <v/>
      </c>
      <c r="O624" s="102"/>
    </row>
    <row r="625" spans="1:15">
      <c r="A625" s="97" t="str">
        <f t="shared" si="70"/>
        <v/>
      </c>
      <c r="B625" s="98"/>
      <c r="C625" s="98"/>
      <c r="D625" s="129" t="str">
        <f t="shared" si="71"/>
        <v/>
      </c>
      <c r="E625" s="130"/>
      <c r="F625" s="100"/>
      <c r="G625" s="100"/>
      <c r="H625" s="57"/>
      <c r="I625" s="58">
        <f t="shared" si="72"/>
        <v>0</v>
      </c>
      <c r="J625" s="57"/>
      <c r="K625" s="57"/>
      <c r="L625" s="57"/>
      <c r="M625" s="57"/>
      <c r="N625" s="58" t="str">
        <f t="shared" si="69"/>
        <v/>
      </c>
      <c r="O625" s="102"/>
    </row>
    <row r="626" spans="1:15">
      <c r="A626" s="97" t="str">
        <f t="shared" si="70"/>
        <v/>
      </c>
      <c r="B626" s="98"/>
      <c r="C626" s="98"/>
      <c r="D626" s="129" t="str">
        <f t="shared" si="71"/>
        <v/>
      </c>
      <c r="E626" s="130"/>
      <c r="F626" s="100"/>
      <c r="G626" s="100"/>
      <c r="H626" s="57"/>
      <c r="I626" s="58">
        <f t="shared" si="72"/>
        <v>0</v>
      </c>
      <c r="J626" s="57"/>
      <c r="K626" s="57"/>
      <c r="L626" s="57"/>
      <c r="M626" s="57"/>
      <c r="N626" s="58" t="str">
        <f t="shared" si="69"/>
        <v/>
      </c>
      <c r="O626" s="102"/>
    </row>
    <row r="627" spans="1:15">
      <c r="A627" s="97" t="str">
        <f t="shared" si="70"/>
        <v/>
      </c>
      <c r="B627" s="98"/>
      <c r="C627" s="98"/>
      <c r="D627" s="129" t="str">
        <f t="shared" si="71"/>
        <v/>
      </c>
      <c r="E627" s="130"/>
      <c r="F627" s="100"/>
      <c r="G627" s="100"/>
      <c r="H627" s="57"/>
      <c r="I627" s="58">
        <f t="shared" si="72"/>
        <v>0</v>
      </c>
      <c r="J627" s="57"/>
      <c r="K627" s="57"/>
      <c r="L627" s="57"/>
      <c r="M627" s="57"/>
      <c r="N627" s="58" t="str">
        <f t="shared" si="69"/>
        <v/>
      </c>
      <c r="O627" s="102"/>
    </row>
    <row r="628" spans="1:15">
      <c r="A628" s="97" t="str">
        <f t="shared" si="70"/>
        <v/>
      </c>
      <c r="B628" s="98"/>
      <c r="C628" s="98"/>
      <c r="D628" s="129" t="str">
        <f t="shared" si="71"/>
        <v/>
      </c>
      <c r="E628" s="130"/>
      <c r="F628" s="100"/>
      <c r="G628" s="100"/>
      <c r="H628" s="57"/>
      <c r="I628" s="58">
        <f t="shared" si="72"/>
        <v>0</v>
      </c>
      <c r="J628" s="57"/>
      <c r="K628" s="57"/>
      <c r="L628" s="57"/>
      <c r="M628" s="57"/>
      <c r="N628" s="58" t="str">
        <f t="shared" si="69"/>
        <v/>
      </c>
      <c r="O628" s="102"/>
    </row>
    <row r="629" spans="1:15">
      <c r="A629" s="97" t="str">
        <f t="shared" si="70"/>
        <v/>
      </c>
      <c r="B629" s="98"/>
      <c r="C629" s="98"/>
      <c r="D629" s="129" t="str">
        <f t="shared" si="71"/>
        <v/>
      </c>
      <c r="E629" s="130"/>
      <c r="F629" s="100"/>
      <c r="G629" s="100"/>
      <c r="H629" s="57"/>
      <c r="I629" s="58">
        <f t="shared" si="72"/>
        <v>0</v>
      </c>
      <c r="J629" s="57"/>
      <c r="K629" s="57"/>
      <c r="L629" s="57"/>
      <c r="M629" s="57"/>
      <c r="N629" s="58" t="str">
        <f t="shared" si="69"/>
        <v/>
      </c>
      <c r="O629" s="102"/>
    </row>
    <row r="630" spans="1:15">
      <c r="A630" s="97" t="str">
        <f t="shared" si="70"/>
        <v/>
      </c>
      <c r="B630" s="98"/>
      <c r="C630" s="98"/>
      <c r="D630" s="129" t="str">
        <f t="shared" si="71"/>
        <v/>
      </c>
      <c r="E630" s="130"/>
      <c r="F630" s="100"/>
      <c r="G630" s="100"/>
      <c r="H630" s="57"/>
      <c r="I630" s="58">
        <f t="shared" si="72"/>
        <v>0</v>
      </c>
      <c r="J630" s="57"/>
      <c r="K630" s="57"/>
      <c r="L630" s="57"/>
      <c r="M630" s="57"/>
      <c r="N630" s="58" t="str">
        <f t="shared" si="69"/>
        <v/>
      </c>
      <c r="O630" s="102"/>
    </row>
    <row r="631" spans="1:15">
      <c r="A631" s="97" t="str">
        <f t="shared" si="70"/>
        <v/>
      </c>
      <c r="B631" s="98"/>
      <c r="C631" s="98"/>
      <c r="D631" s="129" t="str">
        <f t="shared" si="71"/>
        <v/>
      </c>
      <c r="E631" s="130"/>
      <c r="F631" s="100"/>
      <c r="G631" s="100"/>
      <c r="H631" s="57"/>
      <c r="I631" s="58">
        <f t="shared" si="72"/>
        <v>0</v>
      </c>
      <c r="J631" s="57"/>
      <c r="K631" s="57"/>
      <c r="L631" s="57"/>
      <c r="M631" s="57"/>
      <c r="N631" s="58" t="str">
        <f t="shared" si="69"/>
        <v/>
      </c>
      <c r="O631" s="102"/>
    </row>
    <row r="632" spans="1:15">
      <c r="A632" s="97" t="str">
        <f t="shared" si="70"/>
        <v/>
      </c>
      <c r="B632" s="98"/>
      <c r="C632" s="98"/>
      <c r="D632" s="129" t="str">
        <f t="shared" si="71"/>
        <v/>
      </c>
      <c r="E632" s="130"/>
      <c r="F632" s="100"/>
      <c r="G632" s="100"/>
      <c r="H632" s="57"/>
      <c r="I632" s="58">
        <f t="shared" si="72"/>
        <v>0</v>
      </c>
      <c r="J632" s="57"/>
      <c r="K632" s="57"/>
      <c r="L632" s="57"/>
      <c r="M632" s="57"/>
      <c r="N632" s="58" t="str">
        <f t="shared" si="69"/>
        <v/>
      </c>
      <c r="O632" s="102"/>
    </row>
    <row r="633" spans="1:15">
      <c r="A633" s="97" t="str">
        <f t="shared" si="70"/>
        <v/>
      </c>
      <c r="B633" s="98"/>
      <c r="C633" s="98"/>
      <c r="D633" s="129" t="str">
        <f t="shared" si="71"/>
        <v/>
      </c>
      <c r="E633" s="130"/>
      <c r="F633" s="100"/>
      <c r="G633" s="100"/>
      <c r="H633" s="57"/>
      <c r="I633" s="58">
        <f t="shared" si="72"/>
        <v>0</v>
      </c>
      <c r="J633" s="57"/>
      <c r="K633" s="57"/>
      <c r="L633" s="57"/>
      <c r="M633" s="57"/>
      <c r="N633" s="58" t="str">
        <f t="shared" si="69"/>
        <v/>
      </c>
      <c r="O633" s="102"/>
    </row>
    <row r="634" spans="1:15">
      <c r="A634" s="97" t="str">
        <f t="shared" si="70"/>
        <v/>
      </c>
      <c r="B634" s="98"/>
      <c r="C634" s="98"/>
      <c r="D634" s="129" t="str">
        <f t="shared" si="71"/>
        <v/>
      </c>
      <c r="E634" s="130"/>
      <c r="F634" s="100"/>
      <c r="G634" s="100"/>
      <c r="H634" s="57"/>
      <c r="I634" s="58">
        <f t="shared" si="72"/>
        <v>0</v>
      </c>
      <c r="J634" s="57"/>
      <c r="K634" s="57"/>
      <c r="L634" s="57"/>
      <c r="M634" s="57"/>
      <c r="N634" s="58" t="str">
        <f t="shared" si="69"/>
        <v/>
      </c>
      <c r="O634" s="102"/>
    </row>
    <row r="635" spans="1:15">
      <c r="A635" s="97" t="str">
        <f t="shared" si="70"/>
        <v/>
      </c>
      <c r="B635" s="98"/>
      <c r="C635" s="98"/>
      <c r="D635" s="129" t="str">
        <f t="shared" si="71"/>
        <v/>
      </c>
      <c r="E635" s="130"/>
      <c r="F635" s="100"/>
      <c r="G635" s="100"/>
      <c r="H635" s="57"/>
      <c r="I635" s="58">
        <f t="shared" si="72"/>
        <v>0</v>
      </c>
      <c r="J635" s="57"/>
      <c r="K635" s="57"/>
      <c r="L635" s="57"/>
      <c r="M635" s="57"/>
      <c r="N635" s="58" t="str">
        <f t="shared" si="69"/>
        <v/>
      </c>
      <c r="O635" s="102"/>
    </row>
    <row r="636" spans="1:15">
      <c r="A636" s="97" t="str">
        <f t="shared" si="70"/>
        <v/>
      </c>
      <c r="B636" s="98"/>
      <c r="C636" s="98"/>
      <c r="D636" s="129" t="str">
        <f t="shared" si="71"/>
        <v/>
      </c>
      <c r="E636" s="130"/>
      <c r="F636" s="100"/>
      <c r="G636" s="100"/>
      <c r="H636" s="57"/>
      <c r="I636" s="58">
        <f t="shared" si="72"/>
        <v>0</v>
      </c>
      <c r="J636" s="57"/>
      <c r="K636" s="57"/>
      <c r="L636" s="57"/>
      <c r="M636" s="57"/>
      <c r="N636" s="58" t="str">
        <f t="shared" si="69"/>
        <v/>
      </c>
      <c r="O636" s="102"/>
    </row>
    <row r="637" spans="1:15">
      <c r="A637" s="97" t="str">
        <f t="shared" si="70"/>
        <v/>
      </c>
      <c r="B637" s="98"/>
      <c r="C637" s="98"/>
      <c r="D637" s="129" t="str">
        <f t="shared" si="71"/>
        <v/>
      </c>
      <c r="E637" s="130"/>
      <c r="F637" s="100"/>
      <c r="G637" s="100"/>
      <c r="H637" s="57"/>
      <c r="I637" s="58">
        <f t="shared" si="72"/>
        <v>0</v>
      </c>
      <c r="J637" s="57"/>
      <c r="K637" s="57"/>
      <c r="L637" s="57"/>
      <c r="M637" s="57"/>
      <c r="N637" s="58" t="str">
        <f t="shared" si="69"/>
        <v/>
      </c>
      <c r="O637" s="102"/>
    </row>
    <row r="638" spans="1:15">
      <c r="A638" s="97" t="str">
        <f t="shared" si="70"/>
        <v/>
      </c>
      <c r="B638" s="98"/>
      <c r="C638" s="98"/>
      <c r="D638" s="129" t="str">
        <f t="shared" si="71"/>
        <v/>
      </c>
      <c r="E638" s="130"/>
      <c r="F638" s="100"/>
      <c r="G638" s="100"/>
      <c r="H638" s="57"/>
      <c r="I638" s="58">
        <f t="shared" si="72"/>
        <v>0</v>
      </c>
      <c r="J638" s="57"/>
      <c r="K638" s="57"/>
      <c r="L638" s="57"/>
      <c r="M638" s="57"/>
      <c r="N638" s="58" t="str">
        <f t="shared" si="69"/>
        <v/>
      </c>
      <c r="O638" s="102"/>
    </row>
    <row r="639" spans="1:15">
      <c r="A639" s="97" t="str">
        <f t="shared" si="70"/>
        <v/>
      </c>
      <c r="B639" s="98"/>
      <c r="C639" s="98"/>
      <c r="D639" s="129" t="str">
        <f t="shared" si="71"/>
        <v/>
      </c>
      <c r="E639" s="130"/>
      <c r="F639" s="100"/>
      <c r="G639" s="100"/>
      <c r="H639" s="57"/>
      <c r="I639" s="58">
        <f t="shared" si="72"/>
        <v>0</v>
      </c>
      <c r="J639" s="57"/>
      <c r="K639" s="57"/>
      <c r="L639" s="57"/>
      <c r="M639" s="57"/>
      <c r="N639" s="58" t="str">
        <f t="shared" si="69"/>
        <v/>
      </c>
      <c r="O639" s="102"/>
    </row>
    <row r="640" spans="1:15">
      <c r="A640" s="97" t="str">
        <f t="shared" si="70"/>
        <v/>
      </c>
      <c r="B640" s="98"/>
      <c r="C640" s="98"/>
      <c r="D640" s="129" t="str">
        <f t="shared" si="71"/>
        <v/>
      </c>
      <c r="E640" s="130"/>
      <c r="F640" s="100"/>
      <c r="G640" s="100"/>
      <c r="H640" s="57"/>
      <c r="I640" s="58">
        <f t="shared" si="72"/>
        <v>0</v>
      </c>
      <c r="J640" s="57"/>
      <c r="K640" s="57"/>
      <c r="L640" s="57"/>
      <c r="M640" s="57"/>
      <c r="N640" s="58" t="str">
        <f t="shared" si="69"/>
        <v/>
      </c>
      <c r="O640" s="102"/>
    </row>
    <row r="641" spans="1:15">
      <c r="A641" s="97" t="str">
        <f t="shared" si="70"/>
        <v/>
      </c>
      <c r="B641" s="98"/>
      <c r="C641" s="98"/>
      <c r="D641" s="129" t="str">
        <f t="shared" si="71"/>
        <v/>
      </c>
      <c r="E641" s="130"/>
      <c r="F641" s="100"/>
      <c r="G641" s="100"/>
      <c r="H641" s="57"/>
      <c r="I641" s="58">
        <f t="shared" si="72"/>
        <v>0</v>
      </c>
      <c r="J641" s="57"/>
      <c r="K641" s="57"/>
      <c r="L641" s="57"/>
      <c r="M641" s="57"/>
      <c r="N641" s="58" t="str">
        <f t="shared" si="69"/>
        <v/>
      </c>
      <c r="O641" s="102"/>
    </row>
    <row r="642" spans="1:15">
      <c r="A642" s="97" t="str">
        <f t="shared" si="70"/>
        <v/>
      </c>
      <c r="B642" s="98"/>
      <c r="C642" s="98"/>
      <c r="D642" s="129" t="str">
        <f t="shared" si="71"/>
        <v/>
      </c>
      <c r="E642" s="130"/>
      <c r="F642" s="100"/>
      <c r="G642" s="100"/>
      <c r="H642" s="57"/>
      <c r="I642" s="58">
        <f t="shared" si="72"/>
        <v>0</v>
      </c>
      <c r="J642" s="57"/>
      <c r="K642" s="57"/>
      <c r="L642" s="57"/>
      <c r="M642" s="57"/>
      <c r="N642" s="58" t="str">
        <f t="shared" si="69"/>
        <v/>
      </c>
      <c r="O642" s="102"/>
    </row>
    <row r="643" spans="1:15">
      <c r="A643" s="97" t="str">
        <f t="shared" si="70"/>
        <v/>
      </c>
      <c r="B643" s="98"/>
      <c r="C643" s="98"/>
      <c r="D643" s="129" t="str">
        <f t="shared" si="71"/>
        <v/>
      </c>
      <c r="E643" s="130"/>
      <c r="F643" s="100"/>
      <c r="G643" s="100"/>
      <c r="H643" s="57"/>
      <c r="I643" s="58">
        <f t="shared" si="72"/>
        <v>0</v>
      </c>
      <c r="J643" s="57"/>
      <c r="K643" s="57"/>
      <c r="L643" s="57"/>
      <c r="M643" s="57"/>
      <c r="N643" s="58" t="str">
        <f t="shared" si="69"/>
        <v/>
      </c>
      <c r="O643" s="102"/>
    </row>
    <row r="644" spans="1:15">
      <c r="A644" s="97" t="str">
        <f t="shared" si="70"/>
        <v/>
      </c>
      <c r="B644" s="98"/>
      <c r="C644" s="98"/>
      <c r="D644" s="129" t="str">
        <f t="shared" si="71"/>
        <v/>
      </c>
      <c r="E644" s="130"/>
      <c r="F644" s="100"/>
      <c r="G644" s="100"/>
      <c r="H644" s="57"/>
      <c r="I644" s="58">
        <f t="shared" si="72"/>
        <v>0</v>
      </c>
      <c r="J644" s="57"/>
      <c r="K644" s="57"/>
      <c r="L644" s="57"/>
      <c r="M644" s="57"/>
      <c r="N644" s="58" t="str">
        <f t="shared" si="69"/>
        <v/>
      </c>
      <c r="O644" s="102"/>
    </row>
    <row r="645" spans="1:15">
      <c r="A645" s="97" t="str">
        <f t="shared" si="70"/>
        <v/>
      </c>
      <c r="B645" s="98"/>
      <c r="C645" s="98"/>
      <c r="D645" s="129" t="str">
        <f t="shared" si="71"/>
        <v/>
      </c>
      <c r="E645" s="130"/>
      <c r="F645" s="100"/>
      <c r="G645" s="100"/>
      <c r="H645" s="57"/>
      <c r="I645" s="58">
        <f t="shared" si="72"/>
        <v>0</v>
      </c>
      <c r="J645" s="57"/>
      <c r="K645" s="57"/>
      <c r="L645" s="57"/>
      <c r="M645" s="57"/>
      <c r="N645" s="58" t="str">
        <f t="shared" si="69"/>
        <v/>
      </c>
      <c r="O645" s="102"/>
    </row>
    <row r="646" spans="1:15">
      <c r="A646" s="97" t="str">
        <f t="shared" si="70"/>
        <v/>
      </c>
      <c r="B646" s="98"/>
      <c r="C646" s="98"/>
      <c r="D646" s="129" t="str">
        <f t="shared" si="71"/>
        <v/>
      </c>
      <c r="E646" s="130"/>
      <c r="F646" s="100"/>
      <c r="G646" s="100"/>
      <c r="H646" s="57"/>
      <c r="I646" s="58">
        <f t="shared" si="72"/>
        <v>0</v>
      </c>
      <c r="J646" s="57"/>
      <c r="K646" s="57"/>
      <c r="L646" s="57"/>
      <c r="M646" s="57"/>
      <c r="N646" s="58" t="str">
        <f t="shared" si="69"/>
        <v/>
      </c>
      <c r="O646" s="102"/>
    </row>
    <row r="647" spans="1:15">
      <c r="A647" s="97" t="str">
        <f t="shared" si="70"/>
        <v/>
      </c>
      <c r="B647" s="98"/>
      <c r="C647" s="98"/>
      <c r="D647" s="129" t="str">
        <f t="shared" si="71"/>
        <v/>
      </c>
      <c r="E647" s="130"/>
      <c r="F647" s="100"/>
      <c r="G647" s="100"/>
      <c r="H647" s="57"/>
      <c r="I647" s="58">
        <f t="shared" si="72"/>
        <v>0</v>
      </c>
      <c r="J647" s="57"/>
      <c r="K647" s="57"/>
      <c r="L647" s="57"/>
      <c r="M647" s="57"/>
      <c r="N647" s="58" t="str">
        <f t="shared" si="69"/>
        <v/>
      </c>
      <c r="O647" s="102"/>
    </row>
    <row r="648" spans="1:15">
      <c r="A648" s="97" t="str">
        <f t="shared" si="70"/>
        <v/>
      </c>
      <c r="B648" s="98"/>
      <c r="C648" s="98"/>
      <c r="D648" s="129" t="str">
        <f t="shared" si="71"/>
        <v/>
      </c>
      <c r="E648" s="130"/>
      <c r="F648" s="100"/>
      <c r="G648" s="100"/>
      <c r="H648" s="57"/>
      <c r="I648" s="58">
        <f t="shared" si="72"/>
        <v>0</v>
      </c>
      <c r="J648" s="57"/>
      <c r="K648" s="57"/>
      <c r="L648" s="57"/>
      <c r="M648" s="57"/>
      <c r="N648" s="58" t="str">
        <f t="shared" si="69"/>
        <v/>
      </c>
      <c r="O648" s="102"/>
    </row>
    <row r="649" spans="1:15">
      <c r="A649" s="97" t="str">
        <f t="shared" si="70"/>
        <v/>
      </c>
      <c r="B649" s="98"/>
      <c r="C649" s="98"/>
      <c r="D649" s="129" t="str">
        <f t="shared" si="71"/>
        <v/>
      </c>
      <c r="E649" s="130"/>
      <c r="F649" s="100"/>
      <c r="G649" s="100"/>
      <c r="H649" s="57"/>
      <c r="I649" s="58">
        <f t="shared" si="72"/>
        <v>0</v>
      </c>
      <c r="J649" s="57"/>
      <c r="K649" s="57"/>
      <c r="L649" s="57"/>
      <c r="M649" s="57"/>
      <c r="N649" s="58" t="str">
        <f t="shared" si="69"/>
        <v/>
      </c>
      <c r="O649" s="102"/>
    </row>
    <row r="650" spans="1:15">
      <c r="A650" s="97" t="str">
        <f t="shared" si="70"/>
        <v/>
      </c>
      <c r="B650" s="98"/>
      <c r="C650" s="98"/>
      <c r="D650" s="129" t="str">
        <f t="shared" si="71"/>
        <v/>
      </c>
      <c r="E650" s="130"/>
      <c r="F650" s="100"/>
      <c r="G650" s="100"/>
      <c r="H650" s="57"/>
      <c r="I650" s="58">
        <f t="shared" si="72"/>
        <v>0</v>
      </c>
      <c r="J650" s="57"/>
      <c r="K650" s="57"/>
      <c r="L650" s="57"/>
      <c r="M650" s="57"/>
      <c r="N650" s="58" t="str">
        <f t="shared" si="69"/>
        <v/>
      </c>
      <c r="O650" s="102"/>
    </row>
    <row r="651" spans="1:15">
      <c r="A651" s="97" t="str">
        <f t="shared" si="70"/>
        <v/>
      </c>
      <c r="B651" s="98"/>
      <c r="C651" s="98"/>
      <c r="D651" s="129" t="str">
        <f t="shared" si="71"/>
        <v/>
      </c>
      <c r="E651" s="130"/>
      <c r="F651" s="100"/>
      <c r="G651" s="100"/>
      <c r="H651" s="57"/>
      <c r="I651" s="58">
        <f t="shared" si="72"/>
        <v>0</v>
      </c>
      <c r="J651" s="57"/>
      <c r="K651" s="57"/>
      <c r="L651" s="57"/>
      <c r="M651" s="57"/>
      <c r="N651" s="58" t="str">
        <f t="shared" si="69"/>
        <v/>
      </c>
      <c r="O651" s="102"/>
    </row>
    <row r="652" spans="1:15">
      <c r="A652" s="97" t="str">
        <f t="shared" si="70"/>
        <v/>
      </c>
      <c r="B652" s="98"/>
      <c r="C652" s="98"/>
      <c r="D652" s="129" t="str">
        <f t="shared" si="71"/>
        <v/>
      </c>
      <c r="E652" s="130"/>
      <c r="F652" s="100"/>
      <c r="G652" s="100"/>
      <c r="H652" s="57"/>
      <c r="I652" s="58">
        <f t="shared" si="72"/>
        <v>0</v>
      </c>
      <c r="J652" s="57"/>
      <c r="K652" s="57"/>
      <c r="L652" s="57"/>
      <c r="M652" s="57"/>
      <c r="N652" s="58" t="str">
        <f t="shared" si="69"/>
        <v/>
      </c>
      <c r="O652" s="102"/>
    </row>
    <row r="653" spans="1:15">
      <c r="A653" s="97" t="str">
        <f t="shared" si="70"/>
        <v/>
      </c>
      <c r="B653" s="98"/>
      <c r="C653" s="98"/>
      <c r="D653" s="129" t="str">
        <f t="shared" si="71"/>
        <v/>
      </c>
      <c r="E653" s="130"/>
      <c r="F653" s="100"/>
      <c r="G653" s="100"/>
      <c r="H653" s="57"/>
      <c r="I653" s="58">
        <f t="shared" si="72"/>
        <v>0</v>
      </c>
      <c r="J653" s="57"/>
      <c r="K653" s="57"/>
      <c r="L653" s="57"/>
      <c r="M653" s="57"/>
      <c r="N653" s="58" t="str">
        <f t="shared" si="69"/>
        <v/>
      </c>
      <c r="O653" s="102"/>
    </row>
    <row r="654" spans="1:15">
      <c r="A654" s="97" t="str">
        <f t="shared" si="70"/>
        <v/>
      </c>
      <c r="B654" s="98"/>
      <c r="C654" s="98"/>
      <c r="D654" s="129" t="str">
        <f t="shared" si="71"/>
        <v/>
      </c>
      <c r="E654" s="130"/>
      <c r="F654" s="100"/>
      <c r="G654" s="100"/>
      <c r="H654" s="57"/>
      <c r="I654" s="58">
        <f t="shared" si="72"/>
        <v>0</v>
      </c>
      <c r="J654" s="57"/>
      <c r="K654" s="57"/>
      <c r="L654" s="57"/>
      <c r="M654" s="57"/>
      <c r="N654" s="58" t="str">
        <f t="shared" si="69"/>
        <v/>
      </c>
      <c r="O654" s="102"/>
    </row>
    <row r="655" spans="1:15">
      <c r="A655" s="97" t="str">
        <f t="shared" si="70"/>
        <v/>
      </c>
      <c r="B655" s="98"/>
      <c r="C655" s="98"/>
      <c r="D655" s="129" t="str">
        <f t="shared" si="71"/>
        <v/>
      </c>
      <c r="E655" s="130"/>
      <c r="F655" s="100"/>
      <c r="G655" s="100"/>
      <c r="H655" s="57"/>
      <c r="I655" s="58">
        <f t="shared" si="72"/>
        <v>0</v>
      </c>
      <c r="J655" s="57"/>
      <c r="K655" s="57"/>
      <c r="L655" s="57"/>
      <c r="M655" s="57"/>
      <c r="N655" s="58" t="str">
        <f t="shared" si="69"/>
        <v/>
      </c>
      <c r="O655" s="102"/>
    </row>
    <row r="656" spans="1:15">
      <c r="A656" s="97" t="str">
        <f t="shared" si="70"/>
        <v/>
      </c>
      <c r="B656" s="98"/>
      <c r="C656" s="98"/>
      <c r="D656" s="129" t="str">
        <f t="shared" si="71"/>
        <v/>
      </c>
      <c r="E656" s="130"/>
      <c r="F656" s="100"/>
      <c r="G656" s="100"/>
      <c r="H656" s="57"/>
      <c r="I656" s="58">
        <f t="shared" si="72"/>
        <v>0</v>
      </c>
      <c r="J656" s="57"/>
      <c r="K656" s="57"/>
      <c r="L656" s="57"/>
      <c r="M656" s="57"/>
      <c r="N656" s="58" t="str">
        <f t="shared" si="69"/>
        <v/>
      </c>
      <c r="O656" s="102"/>
    </row>
    <row r="657" spans="1:15">
      <c r="A657" s="97" t="str">
        <f t="shared" si="70"/>
        <v/>
      </c>
      <c r="B657" s="98"/>
      <c r="C657" s="98"/>
      <c r="D657" s="129" t="str">
        <f t="shared" si="71"/>
        <v/>
      </c>
      <c r="E657" s="130"/>
      <c r="F657" s="100"/>
      <c r="G657" s="100"/>
      <c r="H657" s="57"/>
      <c r="I657" s="58">
        <f t="shared" si="72"/>
        <v>0</v>
      </c>
      <c r="J657" s="57"/>
      <c r="K657" s="57"/>
      <c r="L657" s="57"/>
      <c r="M657" s="57"/>
      <c r="N657" s="58" t="str">
        <f t="shared" si="69"/>
        <v/>
      </c>
      <c r="O657" s="102"/>
    </row>
    <row r="658" spans="1:15">
      <c r="A658" s="97" t="str">
        <f t="shared" si="70"/>
        <v/>
      </c>
      <c r="B658" s="98"/>
      <c r="C658" s="98"/>
      <c r="D658" s="129" t="str">
        <f t="shared" si="71"/>
        <v/>
      </c>
      <c r="E658" s="130"/>
      <c r="F658" s="100"/>
      <c r="G658" s="100"/>
      <c r="H658" s="57"/>
      <c r="I658" s="58">
        <f t="shared" si="72"/>
        <v>0</v>
      </c>
      <c r="J658" s="57"/>
      <c r="K658" s="57"/>
      <c r="L658" s="57"/>
      <c r="M658" s="57"/>
      <c r="N658" s="58" t="str">
        <f t="shared" si="69"/>
        <v/>
      </c>
      <c r="O658" s="102"/>
    </row>
    <row r="659" spans="1:15">
      <c r="A659" s="97" t="str">
        <f t="shared" si="70"/>
        <v/>
      </c>
      <c r="B659" s="98"/>
      <c r="C659" s="98"/>
      <c r="D659" s="129" t="str">
        <f t="shared" si="71"/>
        <v/>
      </c>
      <c r="E659" s="130"/>
      <c r="F659" s="100"/>
      <c r="G659" s="100"/>
      <c r="H659" s="57"/>
      <c r="I659" s="58">
        <f t="shared" si="72"/>
        <v>0</v>
      </c>
      <c r="J659" s="57"/>
      <c r="K659" s="57"/>
      <c r="L659" s="57"/>
      <c r="M659" s="57"/>
      <c r="N659" s="58" t="str">
        <f t="shared" si="69"/>
        <v/>
      </c>
      <c r="O659" s="102"/>
    </row>
    <row r="660" spans="1:15">
      <c r="A660" s="97" t="str">
        <f t="shared" si="70"/>
        <v/>
      </c>
      <c r="B660" s="98"/>
      <c r="C660" s="98"/>
      <c r="D660" s="129" t="str">
        <f t="shared" si="71"/>
        <v/>
      </c>
      <c r="E660" s="130"/>
      <c r="F660" s="100"/>
      <c r="G660" s="100"/>
      <c r="H660" s="57"/>
      <c r="I660" s="58">
        <f t="shared" si="72"/>
        <v>0</v>
      </c>
      <c r="J660" s="57"/>
      <c r="K660" s="57"/>
      <c r="L660" s="57"/>
      <c r="M660" s="57"/>
      <c r="N660" s="58" t="str">
        <f t="shared" si="69"/>
        <v/>
      </c>
      <c r="O660" s="102"/>
    </row>
    <row r="661" spans="1:15">
      <c r="A661" s="97" t="str">
        <f t="shared" si="70"/>
        <v/>
      </c>
      <c r="B661" s="98"/>
      <c r="C661" s="98"/>
      <c r="D661" s="129" t="str">
        <f t="shared" si="71"/>
        <v/>
      </c>
      <c r="E661" s="130"/>
      <c r="F661" s="100"/>
      <c r="G661" s="100"/>
      <c r="H661" s="57"/>
      <c r="I661" s="58">
        <f t="shared" si="72"/>
        <v>0</v>
      </c>
      <c r="J661" s="57"/>
      <c r="K661" s="57"/>
      <c r="L661" s="57"/>
      <c r="M661" s="57"/>
      <c r="N661" s="58" t="str">
        <f t="shared" si="69"/>
        <v/>
      </c>
      <c r="O661" s="102"/>
    </row>
    <row r="662" spans="1:15">
      <c r="A662" s="97" t="str">
        <f t="shared" si="70"/>
        <v/>
      </c>
      <c r="B662" s="98"/>
      <c r="C662" s="98"/>
      <c r="D662" s="129" t="str">
        <f t="shared" si="71"/>
        <v/>
      </c>
      <c r="E662" s="130"/>
      <c r="F662" s="100"/>
      <c r="G662" s="100"/>
      <c r="H662" s="57"/>
      <c r="I662" s="58">
        <f t="shared" si="72"/>
        <v>0</v>
      </c>
      <c r="J662" s="57"/>
      <c r="K662" s="57"/>
      <c r="L662" s="57"/>
      <c r="M662" s="57"/>
      <c r="N662" s="58" t="str">
        <f t="shared" si="69"/>
        <v/>
      </c>
      <c r="O662" s="102"/>
    </row>
    <row r="663" spans="1:15">
      <c r="A663" s="97" t="str">
        <f t="shared" si="70"/>
        <v/>
      </c>
      <c r="B663" s="98"/>
      <c r="C663" s="98"/>
      <c r="D663" s="129" t="str">
        <f t="shared" si="71"/>
        <v/>
      </c>
      <c r="E663" s="130"/>
      <c r="F663" s="100"/>
      <c r="G663" s="100"/>
      <c r="H663" s="57"/>
      <c r="I663" s="58">
        <f t="shared" si="72"/>
        <v>0</v>
      </c>
      <c r="J663" s="57"/>
      <c r="K663" s="57"/>
      <c r="L663" s="57"/>
      <c r="M663" s="57"/>
      <c r="N663" s="58" t="str">
        <f t="shared" si="69"/>
        <v/>
      </c>
      <c r="O663" s="102"/>
    </row>
    <row r="664" spans="1:15">
      <c r="A664" s="97" t="str">
        <f t="shared" si="70"/>
        <v/>
      </c>
      <c r="B664" s="98"/>
      <c r="C664" s="98"/>
      <c r="D664" s="129" t="str">
        <f t="shared" si="71"/>
        <v/>
      </c>
      <c r="E664" s="130"/>
      <c r="F664" s="100"/>
      <c r="G664" s="100"/>
      <c r="H664" s="57"/>
      <c r="I664" s="58">
        <f t="shared" si="72"/>
        <v>0</v>
      </c>
      <c r="J664" s="57"/>
      <c r="K664" s="57"/>
      <c r="L664" s="57"/>
      <c r="M664" s="57"/>
      <c r="N664" s="58" t="str">
        <f t="shared" si="69"/>
        <v/>
      </c>
      <c r="O664" s="102"/>
    </row>
    <row r="665" spans="1:15">
      <c r="A665" s="97" t="str">
        <f t="shared" si="70"/>
        <v/>
      </c>
      <c r="B665" s="98"/>
      <c r="C665" s="98"/>
      <c r="D665" s="129" t="str">
        <f t="shared" si="71"/>
        <v/>
      </c>
      <c r="E665" s="130"/>
      <c r="F665" s="100"/>
      <c r="G665" s="100"/>
      <c r="H665" s="57"/>
      <c r="I665" s="58">
        <f t="shared" si="72"/>
        <v>0</v>
      </c>
      <c r="J665" s="57"/>
      <c r="K665" s="57"/>
      <c r="L665" s="57"/>
      <c r="M665" s="57"/>
      <c r="N665" s="58" t="str">
        <f t="shared" si="69"/>
        <v/>
      </c>
      <c r="O665" s="102"/>
    </row>
    <row r="666" spans="1:15">
      <c r="A666" s="97" t="str">
        <f t="shared" si="70"/>
        <v/>
      </c>
      <c r="B666" s="98"/>
      <c r="C666" s="98"/>
      <c r="D666" s="129" t="str">
        <f t="shared" si="71"/>
        <v/>
      </c>
      <c r="E666" s="130"/>
      <c r="F666" s="100"/>
      <c r="G666" s="100"/>
      <c r="H666" s="57"/>
      <c r="I666" s="58">
        <f t="shared" si="72"/>
        <v>0</v>
      </c>
      <c r="J666" s="57"/>
      <c r="K666" s="57"/>
      <c r="L666" s="57"/>
      <c r="M666" s="57"/>
      <c r="N666" s="58" t="str">
        <f t="shared" si="69"/>
        <v/>
      </c>
      <c r="O666" s="102"/>
    </row>
    <row r="667" spans="1:15">
      <c r="A667" s="97" t="str">
        <f t="shared" si="70"/>
        <v/>
      </c>
      <c r="B667" s="98"/>
      <c r="C667" s="98"/>
      <c r="D667" s="129" t="str">
        <f t="shared" si="71"/>
        <v/>
      </c>
      <c r="E667" s="130"/>
      <c r="F667" s="100"/>
      <c r="G667" s="100"/>
      <c r="H667" s="57"/>
      <c r="I667" s="58">
        <f t="shared" si="72"/>
        <v>0</v>
      </c>
      <c r="J667" s="57"/>
      <c r="K667" s="57"/>
      <c r="L667" s="57"/>
      <c r="M667" s="57"/>
      <c r="N667" s="58" t="str">
        <f t="shared" si="69"/>
        <v/>
      </c>
      <c r="O667" s="102"/>
    </row>
    <row r="668" spans="1:15">
      <c r="A668" s="97" t="str">
        <f t="shared" si="70"/>
        <v/>
      </c>
      <c r="B668" s="98"/>
      <c r="C668" s="98"/>
      <c r="D668" s="129" t="str">
        <f t="shared" si="71"/>
        <v/>
      </c>
      <c r="E668" s="130"/>
      <c r="F668" s="100"/>
      <c r="G668" s="100"/>
      <c r="H668" s="57"/>
      <c r="I668" s="58">
        <f t="shared" si="72"/>
        <v>0</v>
      </c>
      <c r="J668" s="57"/>
      <c r="K668" s="57"/>
      <c r="L668" s="57"/>
      <c r="M668" s="57"/>
      <c r="N668" s="58" t="str">
        <f t="shared" si="69"/>
        <v/>
      </c>
      <c r="O668" s="102"/>
    </row>
    <row r="669" spans="1:15">
      <c r="A669" s="97" t="str">
        <f t="shared" si="70"/>
        <v/>
      </c>
      <c r="B669" s="98"/>
      <c r="C669" s="98"/>
      <c r="D669" s="129" t="str">
        <f t="shared" si="71"/>
        <v/>
      </c>
      <c r="E669" s="130"/>
      <c r="F669" s="100"/>
      <c r="G669" s="100"/>
      <c r="H669" s="57"/>
      <c r="I669" s="58">
        <f t="shared" si="72"/>
        <v>0</v>
      </c>
      <c r="J669" s="57"/>
      <c r="K669" s="57"/>
      <c r="L669" s="57"/>
      <c r="M669" s="57"/>
      <c r="N669" s="58" t="str">
        <f t="shared" si="69"/>
        <v/>
      </c>
      <c r="O669" s="102"/>
    </row>
    <row r="670" spans="1:15">
      <c r="A670" s="97" t="str">
        <f t="shared" si="70"/>
        <v/>
      </c>
      <c r="B670" s="98"/>
      <c r="C670" s="98"/>
      <c r="D670" s="129" t="str">
        <f t="shared" si="71"/>
        <v/>
      </c>
      <c r="E670" s="130"/>
      <c r="F670" s="100"/>
      <c r="G670" s="100"/>
      <c r="H670" s="57"/>
      <c r="I670" s="58">
        <f t="shared" si="72"/>
        <v>0</v>
      </c>
      <c r="J670" s="57"/>
      <c r="K670" s="57"/>
      <c r="L670" s="57"/>
      <c r="M670" s="57"/>
      <c r="N670" s="58" t="str">
        <f t="shared" si="69"/>
        <v/>
      </c>
      <c r="O670" s="102"/>
    </row>
    <row r="671" spans="1:15">
      <c r="A671" s="97" t="str">
        <f t="shared" si="70"/>
        <v/>
      </c>
      <c r="B671" s="98"/>
      <c r="C671" s="98"/>
      <c r="D671" s="129" t="str">
        <f t="shared" si="71"/>
        <v/>
      </c>
      <c r="E671" s="130"/>
      <c r="F671" s="100"/>
      <c r="G671" s="100"/>
      <c r="H671" s="57"/>
      <c r="I671" s="58">
        <f t="shared" si="72"/>
        <v>0</v>
      </c>
      <c r="J671" s="57"/>
      <c r="K671" s="57"/>
      <c r="L671" s="57"/>
      <c r="M671" s="57"/>
      <c r="N671" s="58" t="str">
        <f t="shared" si="69"/>
        <v/>
      </c>
      <c r="O671" s="102"/>
    </row>
    <row r="672" spans="1:15">
      <c r="A672" s="97" t="str">
        <f t="shared" si="70"/>
        <v/>
      </c>
      <c r="B672" s="98"/>
      <c r="C672" s="98"/>
      <c r="D672" s="129" t="str">
        <f t="shared" si="71"/>
        <v/>
      </c>
      <c r="E672" s="130"/>
      <c r="F672" s="100"/>
      <c r="G672" s="100"/>
      <c r="H672" s="57"/>
      <c r="I672" s="58">
        <f t="shared" si="72"/>
        <v>0</v>
      </c>
      <c r="J672" s="57"/>
      <c r="K672" s="57"/>
      <c r="L672" s="57"/>
      <c r="M672" s="57"/>
      <c r="N672" s="58" t="str">
        <f t="shared" si="69"/>
        <v/>
      </c>
      <c r="O672" s="102"/>
    </row>
    <row r="673" spans="1:15">
      <c r="A673" s="97" t="str">
        <f t="shared" si="70"/>
        <v/>
      </c>
      <c r="B673" s="98"/>
      <c r="C673" s="98"/>
      <c r="D673" s="129" t="str">
        <f t="shared" si="71"/>
        <v/>
      </c>
      <c r="E673" s="130"/>
      <c r="F673" s="100"/>
      <c r="G673" s="100"/>
      <c r="H673" s="57"/>
      <c r="I673" s="58">
        <f t="shared" si="72"/>
        <v>0</v>
      </c>
      <c r="J673" s="57"/>
      <c r="K673" s="57"/>
      <c r="L673" s="57"/>
      <c r="M673" s="57"/>
      <c r="N673" s="58" t="str">
        <f t="shared" si="69"/>
        <v/>
      </c>
      <c r="O673" s="102"/>
    </row>
    <row r="674" spans="1:15">
      <c r="A674" s="97" t="str">
        <f t="shared" si="70"/>
        <v/>
      </c>
      <c r="B674" s="98"/>
      <c r="C674" s="98"/>
      <c r="D674" s="129" t="str">
        <f t="shared" si="71"/>
        <v/>
      </c>
      <c r="E674" s="130"/>
      <c r="F674" s="100"/>
      <c r="G674" s="100"/>
      <c r="H674" s="57"/>
      <c r="I674" s="58">
        <f t="shared" si="72"/>
        <v>0</v>
      </c>
      <c r="J674" s="57"/>
      <c r="K674" s="57"/>
      <c r="L674" s="57"/>
      <c r="M674" s="57"/>
      <c r="N674" s="58" t="str">
        <f t="shared" si="69"/>
        <v/>
      </c>
      <c r="O674" s="102"/>
    </row>
    <row r="675" spans="1:15">
      <c r="A675" s="97" t="str">
        <f t="shared" si="70"/>
        <v/>
      </c>
      <c r="B675" s="98"/>
      <c r="C675" s="98"/>
      <c r="D675" s="129" t="str">
        <f t="shared" si="71"/>
        <v/>
      </c>
      <c r="E675" s="130"/>
      <c r="F675" s="100"/>
      <c r="G675" s="100"/>
      <c r="H675" s="57"/>
      <c r="I675" s="58">
        <f t="shared" si="72"/>
        <v>0</v>
      </c>
      <c r="J675" s="57"/>
      <c r="K675" s="57"/>
      <c r="L675" s="57"/>
      <c r="M675" s="57"/>
      <c r="N675" s="58" t="str">
        <f t="shared" si="69"/>
        <v/>
      </c>
      <c r="O675" s="102"/>
    </row>
    <row r="676" spans="1:15">
      <c r="A676" s="97" t="str">
        <f t="shared" si="70"/>
        <v/>
      </c>
      <c r="B676" s="98"/>
      <c r="C676" s="98"/>
      <c r="D676" s="129" t="str">
        <f t="shared" si="71"/>
        <v/>
      </c>
      <c r="E676" s="130"/>
      <c r="F676" s="100"/>
      <c r="G676" s="100"/>
      <c r="H676" s="57"/>
      <c r="I676" s="58">
        <f t="shared" si="72"/>
        <v>0</v>
      </c>
      <c r="J676" s="57"/>
      <c r="K676" s="57"/>
      <c r="L676" s="57"/>
      <c r="M676" s="57"/>
      <c r="N676" s="58" t="str">
        <f t="shared" si="69"/>
        <v/>
      </c>
      <c r="O676" s="102"/>
    </row>
    <row r="677" spans="1:15">
      <c r="A677" s="97" t="str">
        <f t="shared" si="70"/>
        <v/>
      </c>
      <c r="B677" s="98"/>
      <c r="C677" s="98"/>
      <c r="D677" s="129" t="str">
        <f t="shared" si="71"/>
        <v/>
      </c>
      <c r="E677" s="130"/>
      <c r="F677" s="100"/>
      <c r="G677" s="100"/>
      <c r="H677" s="57"/>
      <c r="I677" s="58">
        <f t="shared" si="72"/>
        <v>0</v>
      </c>
      <c r="J677" s="57"/>
      <c r="K677" s="57"/>
      <c r="L677" s="57"/>
      <c r="M677" s="57"/>
      <c r="N677" s="58" t="str">
        <f t="shared" si="69"/>
        <v/>
      </c>
      <c r="O677" s="102"/>
    </row>
    <row r="678" spans="1:15">
      <c r="A678" s="97" t="str">
        <f t="shared" si="70"/>
        <v/>
      </c>
      <c r="B678" s="98"/>
      <c r="C678" s="98"/>
      <c r="D678" s="129" t="str">
        <f t="shared" si="71"/>
        <v/>
      </c>
      <c r="E678" s="130"/>
      <c r="F678" s="100"/>
      <c r="G678" s="100"/>
      <c r="H678" s="57"/>
      <c r="I678" s="58">
        <f t="shared" si="72"/>
        <v>0</v>
      </c>
      <c r="J678" s="57"/>
      <c r="K678" s="57"/>
      <c r="L678" s="57"/>
      <c r="M678" s="57"/>
      <c r="N678" s="58" t="str">
        <f t="shared" si="69"/>
        <v/>
      </c>
      <c r="O678" s="102"/>
    </row>
    <row r="679" spans="1:15">
      <c r="A679" s="97" t="str">
        <f t="shared" si="70"/>
        <v/>
      </c>
      <c r="B679" s="98"/>
      <c r="C679" s="98"/>
      <c r="D679" s="129" t="str">
        <f t="shared" si="71"/>
        <v/>
      </c>
      <c r="E679" s="130"/>
      <c r="F679" s="100"/>
      <c r="G679" s="100"/>
      <c r="H679" s="57"/>
      <c r="I679" s="58">
        <f t="shared" si="72"/>
        <v>0</v>
      </c>
      <c r="J679" s="57"/>
      <c r="K679" s="57"/>
      <c r="L679" s="57"/>
      <c r="M679" s="57"/>
      <c r="N679" s="58" t="str">
        <f t="shared" si="69"/>
        <v/>
      </c>
      <c r="O679" s="102"/>
    </row>
    <row r="680" spans="1:15">
      <c r="A680" s="97" t="str">
        <f t="shared" si="70"/>
        <v/>
      </c>
      <c r="B680" s="98"/>
      <c r="C680" s="98"/>
      <c r="D680" s="129" t="str">
        <f t="shared" si="71"/>
        <v/>
      </c>
      <c r="E680" s="130"/>
      <c r="F680" s="100"/>
      <c r="G680" s="100"/>
      <c r="H680" s="57"/>
      <c r="I680" s="58">
        <f t="shared" si="72"/>
        <v>0</v>
      </c>
      <c r="J680" s="57"/>
      <c r="K680" s="57"/>
      <c r="L680" s="57"/>
      <c r="M680" s="57"/>
      <c r="N680" s="58" t="str">
        <f t="shared" si="69"/>
        <v/>
      </c>
      <c r="O680" s="102"/>
    </row>
    <row r="681" spans="1:15">
      <c r="A681" s="97" t="str">
        <f t="shared" si="70"/>
        <v/>
      </c>
      <c r="B681" s="98"/>
      <c r="C681" s="98"/>
      <c r="D681" s="129" t="str">
        <f t="shared" si="71"/>
        <v/>
      </c>
      <c r="E681" s="130"/>
      <c r="F681" s="100"/>
      <c r="G681" s="100"/>
      <c r="H681" s="57"/>
      <c r="I681" s="58">
        <f t="shared" si="72"/>
        <v>0</v>
      </c>
      <c r="J681" s="57"/>
      <c r="K681" s="57"/>
      <c r="L681" s="57"/>
      <c r="M681" s="57"/>
      <c r="N681" s="58" t="str">
        <f t="shared" si="69"/>
        <v/>
      </c>
      <c r="O681" s="102"/>
    </row>
    <row r="682" spans="1:15">
      <c r="A682" s="97" t="str">
        <f t="shared" si="70"/>
        <v/>
      </c>
      <c r="B682" s="98"/>
      <c r="C682" s="98"/>
      <c r="D682" s="129" t="str">
        <f t="shared" si="71"/>
        <v/>
      </c>
      <c r="E682" s="130"/>
      <c r="F682" s="100"/>
      <c r="G682" s="100"/>
      <c r="H682" s="57"/>
      <c r="I682" s="58">
        <f t="shared" si="72"/>
        <v>0</v>
      </c>
      <c r="J682" s="57"/>
      <c r="K682" s="57"/>
      <c r="L682" s="57"/>
      <c r="M682" s="57"/>
      <c r="N682" s="58" t="str">
        <f t="shared" ref="N682:N745" si="73">IF(E682="","",N681+I682-J682-K682-L682-M682)</f>
        <v/>
      </c>
      <c r="O682" s="102"/>
    </row>
    <row r="683" spans="1:15">
      <c r="A683" s="97" t="str">
        <f t="shared" si="70"/>
        <v/>
      </c>
      <c r="B683" s="98"/>
      <c r="C683" s="98"/>
      <c r="D683" s="129" t="str">
        <f t="shared" si="71"/>
        <v/>
      </c>
      <c r="E683" s="130"/>
      <c r="F683" s="100"/>
      <c r="G683" s="100"/>
      <c r="H683" s="57"/>
      <c r="I683" s="58">
        <f t="shared" si="72"/>
        <v>0</v>
      </c>
      <c r="J683" s="57"/>
      <c r="K683" s="57"/>
      <c r="L683" s="57"/>
      <c r="M683" s="57"/>
      <c r="N683" s="58" t="str">
        <f t="shared" si="73"/>
        <v/>
      </c>
      <c r="O683" s="102"/>
    </row>
    <row r="684" spans="1:15">
      <c r="A684" s="97" t="str">
        <f t="shared" ref="A684:A747" si="74">IF(E684="","",ROW()-42)</f>
        <v/>
      </c>
      <c r="B684" s="98"/>
      <c r="C684" s="98"/>
      <c r="D684" s="129" t="str">
        <f t="shared" si="71"/>
        <v/>
      </c>
      <c r="E684" s="130"/>
      <c r="F684" s="100"/>
      <c r="G684" s="100"/>
      <c r="H684" s="57"/>
      <c r="I684" s="58">
        <f t="shared" si="72"/>
        <v>0</v>
      </c>
      <c r="J684" s="57"/>
      <c r="K684" s="57"/>
      <c r="L684" s="57"/>
      <c r="M684" s="57"/>
      <c r="N684" s="58" t="str">
        <f t="shared" si="73"/>
        <v/>
      </c>
      <c r="O684" s="102"/>
    </row>
    <row r="685" spans="1:15">
      <c r="A685" s="97" t="str">
        <f t="shared" si="74"/>
        <v/>
      </c>
      <c r="B685" s="98"/>
      <c r="C685" s="98"/>
      <c r="D685" s="129" t="str">
        <f t="shared" si="71"/>
        <v/>
      </c>
      <c r="E685" s="130"/>
      <c r="F685" s="100"/>
      <c r="G685" s="100"/>
      <c r="H685" s="57"/>
      <c r="I685" s="58">
        <f t="shared" si="72"/>
        <v>0</v>
      </c>
      <c r="J685" s="57"/>
      <c r="K685" s="57"/>
      <c r="L685" s="57"/>
      <c r="M685" s="57"/>
      <c r="N685" s="58" t="str">
        <f t="shared" si="73"/>
        <v/>
      </c>
      <c r="O685" s="102"/>
    </row>
    <row r="686" spans="1:15">
      <c r="A686" s="97" t="str">
        <f t="shared" si="74"/>
        <v/>
      </c>
      <c r="B686" s="98"/>
      <c r="C686" s="98"/>
      <c r="D686" s="129" t="str">
        <f t="shared" ref="D686:D749" si="75">IF(E686="","",MONTH(E686)&amp;"月")</f>
        <v/>
      </c>
      <c r="E686" s="130"/>
      <c r="F686" s="100"/>
      <c r="G686" s="100"/>
      <c r="H686" s="57"/>
      <c r="I686" s="58">
        <f t="shared" ref="I686:I749" si="76">IF(H686="",0,H686*$M$41)</f>
        <v>0</v>
      </c>
      <c r="J686" s="57"/>
      <c r="K686" s="57"/>
      <c r="L686" s="57"/>
      <c r="M686" s="57"/>
      <c r="N686" s="58" t="str">
        <f t="shared" si="73"/>
        <v/>
      </c>
      <c r="O686" s="102"/>
    </row>
    <row r="687" spans="1:15">
      <c r="A687" s="97" t="str">
        <f t="shared" si="74"/>
        <v/>
      </c>
      <c r="B687" s="98"/>
      <c r="C687" s="98"/>
      <c r="D687" s="129" t="str">
        <f t="shared" si="75"/>
        <v/>
      </c>
      <c r="E687" s="130"/>
      <c r="F687" s="100"/>
      <c r="G687" s="100"/>
      <c r="H687" s="57"/>
      <c r="I687" s="58">
        <f t="shared" si="76"/>
        <v>0</v>
      </c>
      <c r="J687" s="57"/>
      <c r="K687" s="57"/>
      <c r="L687" s="57"/>
      <c r="M687" s="57"/>
      <c r="N687" s="58" t="str">
        <f t="shared" si="73"/>
        <v/>
      </c>
      <c r="O687" s="102"/>
    </row>
    <row r="688" spans="1:15">
      <c r="A688" s="97" t="str">
        <f t="shared" si="74"/>
        <v/>
      </c>
      <c r="B688" s="98"/>
      <c r="C688" s="98"/>
      <c r="D688" s="129" t="str">
        <f t="shared" si="75"/>
        <v/>
      </c>
      <c r="E688" s="130"/>
      <c r="F688" s="100"/>
      <c r="G688" s="100"/>
      <c r="H688" s="57"/>
      <c r="I688" s="58">
        <f t="shared" si="76"/>
        <v>0</v>
      </c>
      <c r="J688" s="57"/>
      <c r="K688" s="57"/>
      <c r="L688" s="57"/>
      <c r="M688" s="57"/>
      <c r="N688" s="58" t="str">
        <f t="shared" si="73"/>
        <v/>
      </c>
      <c r="O688" s="102"/>
    </row>
    <row r="689" spans="1:15">
      <c r="A689" s="97" t="str">
        <f t="shared" si="74"/>
        <v/>
      </c>
      <c r="B689" s="98"/>
      <c r="C689" s="98"/>
      <c r="D689" s="129" t="str">
        <f t="shared" si="75"/>
        <v/>
      </c>
      <c r="E689" s="130"/>
      <c r="F689" s="100"/>
      <c r="G689" s="100"/>
      <c r="H689" s="57"/>
      <c r="I689" s="58">
        <f t="shared" si="76"/>
        <v>0</v>
      </c>
      <c r="J689" s="57"/>
      <c r="K689" s="57"/>
      <c r="L689" s="57"/>
      <c r="M689" s="57"/>
      <c r="N689" s="58" t="str">
        <f t="shared" si="73"/>
        <v/>
      </c>
      <c r="O689" s="102"/>
    </row>
    <row r="690" spans="1:15">
      <c r="A690" s="97" t="str">
        <f t="shared" si="74"/>
        <v/>
      </c>
      <c r="B690" s="98"/>
      <c r="C690" s="98"/>
      <c r="D690" s="129" t="str">
        <f t="shared" si="75"/>
        <v/>
      </c>
      <c r="E690" s="130"/>
      <c r="F690" s="100"/>
      <c r="G690" s="100"/>
      <c r="H690" s="57"/>
      <c r="I690" s="58">
        <f t="shared" si="76"/>
        <v>0</v>
      </c>
      <c r="J690" s="57"/>
      <c r="K690" s="57"/>
      <c r="L690" s="57"/>
      <c r="M690" s="57"/>
      <c r="N690" s="58" t="str">
        <f t="shared" si="73"/>
        <v/>
      </c>
      <c r="O690" s="102"/>
    </row>
    <row r="691" spans="1:15">
      <c r="A691" s="97" t="str">
        <f t="shared" si="74"/>
        <v/>
      </c>
      <c r="B691" s="98"/>
      <c r="C691" s="98"/>
      <c r="D691" s="129" t="str">
        <f t="shared" si="75"/>
        <v/>
      </c>
      <c r="E691" s="130"/>
      <c r="F691" s="100"/>
      <c r="G691" s="100"/>
      <c r="H691" s="57"/>
      <c r="I691" s="58">
        <f t="shared" si="76"/>
        <v>0</v>
      </c>
      <c r="J691" s="57"/>
      <c r="K691" s="57"/>
      <c r="L691" s="57"/>
      <c r="M691" s="57"/>
      <c r="N691" s="58" t="str">
        <f t="shared" si="73"/>
        <v/>
      </c>
      <c r="O691" s="102"/>
    </row>
    <row r="692" spans="1:15">
      <c r="A692" s="97" t="str">
        <f t="shared" si="74"/>
        <v/>
      </c>
      <c r="B692" s="98"/>
      <c r="C692" s="98"/>
      <c r="D692" s="129" t="str">
        <f t="shared" si="75"/>
        <v/>
      </c>
      <c r="E692" s="130"/>
      <c r="F692" s="100"/>
      <c r="G692" s="100"/>
      <c r="H692" s="57"/>
      <c r="I692" s="58">
        <f t="shared" si="76"/>
        <v>0</v>
      </c>
      <c r="J692" s="57"/>
      <c r="K692" s="57"/>
      <c r="L692" s="57"/>
      <c r="M692" s="57"/>
      <c r="N692" s="58" t="str">
        <f t="shared" si="73"/>
        <v/>
      </c>
      <c r="O692" s="102"/>
    </row>
    <row r="693" spans="1:15">
      <c r="A693" s="97" t="str">
        <f t="shared" si="74"/>
        <v/>
      </c>
      <c r="B693" s="98"/>
      <c r="C693" s="98"/>
      <c r="D693" s="129" t="str">
        <f t="shared" si="75"/>
        <v/>
      </c>
      <c r="E693" s="130"/>
      <c r="F693" s="100"/>
      <c r="G693" s="100"/>
      <c r="H693" s="57"/>
      <c r="I693" s="58">
        <f t="shared" si="76"/>
        <v>0</v>
      </c>
      <c r="J693" s="57"/>
      <c r="K693" s="57"/>
      <c r="L693" s="57"/>
      <c r="M693" s="57"/>
      <c r="N693" s="58" t="str">
        <f t="shared" si="73"/>
        <v/>
      </c>
      <c r="O693" s="102"/>
    </row>
    <row r="694" spans="1:15">
      <c r="A694" s="97" t="str">
        <f t="shared" si="74"/>
        <v/>
      </c>
      <c r="B694" s="98"/>
      <c r="C694" s="98"/>
      <c r="D694" s="129" t="str">
        <f t="shared" si="75"/>
        <v/>
      </c>
      <c r="E694" s="130"/>
      <c r="F694" s="100"/>
      <c r="G694" s="100"/>
      <c r="H694" s="57"/>
      <c r="I694" s="58">
        <f t="shared" si="76"/>
        <v>0</v>
      </c>
      <c r="J694" s="57"/>
      <c r="K694" s="57"/>
      <c r="L694" s="57"/>
      <c r="M694" s="57"/>
      <c r="N694" s="58" t="str">
        <f t="shared" si="73"/>
        <v/>
      </c>
      <c r="O694" s="102"/>
    </row>
    <row r="695" spans="1:15">
      <c r="A695" s="97" t="str">
        <f t="shared" si="74"/>
        <v/>
      </c>
      <c r="B695" s="98"/>
      <c r="C695" s="98"/>
      <c r="D695" s="129" t="str">
        <f t="shared" si="75"/>
        <v/>
      </c>
      <c r="E695" s="130"/>
      <c r="F695" s="100"/>
      <c r="G695" s="100"/>
      <c r="H695" s="57"/>
      <c r="I695" s="58">
        <f t="shared" si="76"/>
        <v>0</v>
      </c>
      <c r="J695" s="57"/>
      <c r="K695" s="57"/>
      <c r="L695" s="57"/>
      <c r="M695" s="57"/>
      <c r="N695" s="58" t="str">
        <f t="shared" si="73"/>
        <v/>
      </c>
      <c r="O695" s="102"/>
    </row>
    <row r="696" spans="1:15">
      <c r="A696" s="97" t="str">
        <f t="shared" si="74"/>
        <v/>
      </c>
      <c r="B696" s="98"/>
      <c r="C696" s="98"/>
      <c r="D696" s="129" t="str">
        <f t="shared" si="75"/>
        <v/>
      </c>
      <c r="E696" s="130"/>
      <c r="F696" s="100"/>
      <c r="G696" s="100"/>
      <c r="H696" s="57"/>
      <c r="I696" s="58">
        <f t="shared" si="76"/>
        <v>0</v>
      </c>
      <c r="J696" s="57"/>
      <c r="K696" s="57"/>
      <c r="L696" s="57"/>
      <c r="M696" s="57"/>
      <c r="N696" s="58" t="str">
        <f t="shared" si="73"/>
        <v/>
      </c>
      <c r="O696" s="102"/>
    </row>
    <row r="697" spans="1:15">
      <c r="A697" s="97" t="str">
        <f t="shared" si="74"/>
        <v/>
      </c>
      <c r="B697" s="98"/>
      <c r="C697" s="98"/>
      <c r="D697" s="129" t="str">
        <f t="shared" si="75"/>
        <v/>
      </c>
      <c r="E697" s="130"/>
      <c r="F697" s="100"/>
      <c r="G697" s="100"/>
      <c r="H697" s="57"/>
      <c r="I697" s="58">
        <f t="shared" si="76"/>
        <v>0</v>
      </c>
      <c r="J697" s="57"/>
      <c r="K697" s="57"/>
      <c r="L697" s="57"/>
      <c r="M697" s="57"/>
      <c r="N697" s="58" t="str">
        <f t="shared" si="73"/>
        <v/>
      </c>
      <c r="O697" s="102"/>
    </row>
    <row r="698" spans="1:15">
      <c r="A698" s="97" t="str">
        <f t="shared" si="74"/>
        <v/>
      </c>
      <c r="B698" s="98"/>
      <c r="C698" s="98"/>
      <c r="D698" s="129" t="str">
        <f t="shared" si="75"/>
        <v/>
      </c>
      <c r="E698" s="130"/>
      <c r="F698" s="100"/>
      <c r="G698" s="100"/>
      <c r="H698" s="57"/>
      <c r="I698" s="58">
        <f t="shared" si="76"/>
        <v>0</v>
      </c>
      <c r="J698" s="57"/>
      <c r="K698" s="57"/>
      <c r="L698" s="57"/>
      <c r="M698" s="57"/>
      <c r="N698" s="58" t="str">
        <f t="shared" si="73"/>
        <v/>
      </c>
      <c r="O698" s="102"/>
    </row>
    <row r="699" spans="1:15">
      <c r="A699" s="97" t="str">
        <f t="shared" si="74"/>
        <v/>
      </c>
      <c r="B699" s="98"/>
      <c r="C699" s="98"/>
      <c r="D699" s="129" t="str">
        <f t="shared" si="75"/>
        <v/>
      </c>
      <c r="E699" s="130"/>
      <c r="F699" s="100"/>
      <c r="G699" s="100"/>
      <c r="H699" s="57"/>
      <c r="I699" s="58">
        <f t="shared" si="76"/>
        <v>0</v>
      </c>
      <c r="J699" s="57"/>
      <c r="K699" s="57"/>
      <c r="L699" s="57"/>
      <c r="M699" s="57"/>
      <c r="N699" s="58" t="str">
        <f t="shared" si="73"/>
        <v/>
      </c>
      <c r="O699" s="102"/>
    </row>
    <row r="700" spans="1:15">
      <c r="A700" s="97" t="str">
        <f t="shared" si="74"/>
        <v/>
      </c>
      <c r="B700" s="98"/>
      <c r="C700" s="98"/>
      <c r="D700" s="129" t="str">
        <f t="shared" si="75"/>
        <v/>
      </c>
      <c r="E700" s="130"/>
      <c r="F700" s="100"/>
      <c r="G700" s="100"/>
      <c r="H700" s="57"/>
      <c r="I700" s="58">
        <f t="shared" si="76"/>
        <v>0</v>
      </c>
      <c r="J700" s="57"/>
      <c r="K700" s="57"/>
      <c r="L700" s="57"/>
      <c r="M700" s="57"/>
      <c r="N700" s="58" t="str">
        <f t="shared" si="73"/>
        <v/>
      </c>
      <c r="O700" s="102"/>
    </row>
    <row r="701" spans="1:15">
      <c r="A701" s="97" t="str">
        <f t="shared" si="74"/>
        <v/>
      </c>
      <c r="B701" s="98"/>
      <c r="C701" s="98"/>
      <c r="D701" s="129" t="str">
        <f t="shared" si="75"/>
        <v/>
      </c>
      <c r="E701" s="130"/>
      <c r="F701" s="100"/>
      <c r="G701" s="100"/>
      <c r="H701" s="57"/>
      <c r="I701" s="58">
        <f t="shared" si="76"/>
        <v>0</v>
      </c>
      <c r="J701" s="57"/>
      <c r="K701" s="57"/>
      <c r="L701" s="57"/>
      <c r="M701" s="57"/>
      <c r="N701" s="58" t="str">
        <f t="shared" si="73"/>
        <v/>
      </c>
      <c r="O701" s="102"/>
    </row>
    <row r="702" spans="1:15">
      <c r="A702" s="97" t="str">
        <f t="shared" si="74"/>
        <v/>
      </c>
      <c r="B702" s="98"/>
      <c r="C702" s="98"/>
      <c r="D702" s="129" t="str">
        <f t="shared" si="75"/>
        <v/>
      </c>
      <c r="E702" s="130"/>
      <c r="F702" s="100"/>
      <c r="G702" s="100"/>
      <c r="H702" s="57"/>
      <c r="I702" s="58">
        <f t="shared" si="76"/>
        <v>0</v>
      </c>
      <c r="J702" s="57"/>
      <c r="K702" s="57"/>
      <c r="L702" s="57"/>
      <c r="M702" s="57"/>
      <c r="N702" s="58" t="str">
        <f t="shared" si="73"/>
        <v/>
      </c>
      <c r="O702" s="102"/>
    </row>
    <row r="703" spans="1:15">
      <c r="A703" s="97" t="str">
        <f t="shared" si="74"/>
        <v/>
      </c>
      <c r="B703" s="98"/>
      <c r="C703" s="98"/>
      <c r="D703" s="129" t="str">
        <f t="shared" si="75"/>
        <v/>
      </c>
      <c r="E703" s="130"/>
      <c r="F703" s="100"/>
      <c r="G703" s="100"/>
      <c r="H703" s="57"/>
      <c r="I703" s="58">
        <f t="shared" si="76"/>
        <v>0</v>
      </c>
      <c r="J703" s="57"/>
      <c r="K703" s="57"/>
      <c r="L703" s="57"/>
      <c r="M703" s="57"/>
      <c r="N703" s="58" t="str">
        <f t="shared" si="73"/>
        <v/>
      </c>
      <c r="O703" s="102"/>
    </row>
    <row r="704" spans="1:15">
      <c r="A704" s="97" t="str">
        <f t="shared" si="74"/>
        <v/>
      </c>
      <c r="B704" s="98"/>
      <c r="C704" s="98"/>
      <c r="D704" s="129" t="str">
        <f t="shared" si="75"/>
        <v/>
      </c>
      <c r="E704" s="130"/>
      <c r="F704" s="100"/>
      <c r="G704" s="100"/>
      <c r="H704" s="57"/>
      <c r="I704" s="58">
        <f t="shared" si="76"/>
        <v>0</v>
      </c>
      <c r="J704" s="57"/>
      <c r="K704" s="57"/>
      <c r="L704" s="57"/>
      <c r="M704" s="57"/>
      <c r="N704" s="58" t="str">
        <f t="shared" si="73"/>
        <v/>
      </c>
      <c r="O704" s="102"/>
    </row>
    <row r="705" spans="1:15">
      <c r="A705" s="97" t="str">
        <f t="shared" si="74"/>
        <v/>
      </c>
      <c r="B705" s="98"/>
      <c r="C705" s="98"/>
      <c r="D705" s="129" t="str">
        <f t="shared" si="75"/>
        <v/>
      </c>
      <c r="E705" s="130"/>
      <c r="F705" s="100"/>
      <c r="G705" s="100"/>
      <c r="H705" s="57"/>
      <c r="I705" s="58">
        <f t="shared" si="76"/>
        <v>0</v>
      </c>
      <c r="J705" s="57"/>
      <c r="K705" s="57"/>
      <c r="L705" s="57"/>
      <c r="M705" s="57"/>
      <c r="N705" s="58" t="str">
        <f t="shared" si="73"/>
        <v/>
      </c>
      <c r="O705" s="102"/>
    </row>
    <row r="706" spans="1:15">
      <c r="A706" s="97" t="str">
        <f t="shared" si="74"/>
        <v/>
      </c>
      <c r="B706" s="98"/>
      <c r="C706" s="98"/>
      <c r="D706" s="129" t="str">
        <f t="shared" si="75"/>
        <v/>
      </c>
      <c r="E706" s="130"/>
      <c r="F706" s="100"/>
      <c r="G706" s="100"/>
      <c r="H706" s="57"/>
      <c r="I706" s="58">
        <f t="shared" si="76"/>
        <v>0</v>
      </c>
      <c r="J706" s="57"/>
      <c r="K706" s="57"/>
      <c r="L706" s="57"/>
      <c r="M706" s="57"/>
      <c r="N706" s="58" t="str">
        <f t="shared" si="73"/>
        <v/>
      </c>
      <c r="O706" s="102"/>
    </row>
    <row r="707" spans="1:15">
      <c r="A707" s="97" t="str">
        <f t="shared" si="74"/>
        <v/>
      </c>
      <c r="B707" s="98"/>
      <c r="C707" s="98"/>
      <c r="D707" s="129" t="str">
        <f t="shared" si="75"/>
        <v/>
      </c>
      <c r="E707" s="130"/>
      <c r="F707" s="100"/>
      <c r="G707" s="100"/>
      <c r="H707" s="57"/>
      <c r="I707" s="58">
        <f t="shared" si="76"/>
        <v>0</v>
      </c>
      <c r="J707" s="57"/>
      <c r="K707" s="57"/>
      <c r="L707" s="57"/>
      <c r="M707" s="57"/>
      <c r="N707" s="58" t="str">
        <f t="shared" si="73"/>
        <v/>
      </c>
      <c r="O707" s="102"/>
    </row>
    <row r="708" spans="1:15">
      <c r="A708" s="97" t="str">
        <f t="shared" si="74"/>
        <v/>
      </c>
      <c r="B708" s="98"/>
      <c r="C708" s="98"/>
      <c r="D708" s="129" t="str">
        <f t="shared" si="75"/>
        <v/>
      </c>
      <c r="E708" s="130"/>
      <c r="F708" s="100"/>
      <c r="G708" s="100"/>
      <c r="H708" s="57"/>
      <c r="I708" s="58">
        <f t="shared" si="76"/>
        <v>0</v>
      </c>
      <c r="J708" s="57"/>
      <c r="K708" s="57"/>
      <c r="L708" s="57"/>
      <c r="M708" s="57"/>
      <c r="N708" s="58" t="str">
        <f t="shared" si="73"/>
        <v/>
      </c>
      <c r="O708" s="102"/>
    </row>
    <row r="709" spans="1:15">
      <c r="A709" s="97" t="str">
        <f t="shared" si="74"/>
        <v/>
      </c>
      <c r="B709" s="98"/>
      <c r="C709" s="98"/>
      <c r="D709" s="129" t="str">
        <f t="shared" si="75"/>
        <v/>
      </c>
      <c r="E709" s="130"/>
      <c r="F709" s="100"/>
      <c r="G709" s="100"/>
      <c r="H709" s="57"/>
      <c r="I709" s="58">
        <f t="shared" si="76"/>
        <v>0</v>
      </c>
      <c r="J709" s="57"/>
      <c r="K709" s="57"/>
      <c r="L709" s="57"/>
      <c r="M709" s="57"/>
      <c r="N709" s="58" t="str">
        <f t="shared" si="73"/>
        <v/>
      </c>
      <c r="O709" s="102"/>
    </row>
    <row r="710" spans="1:15">
      <c r="A710" s="97" t="str">
        <f t="shared" si="74"/>
        <v/>
      </c>
      <c r="B710" s="98"/>
      <c r="C710" s="98"/>
      <c r="D710" s="129" t="str">
        <f t="shared" si="75"/>
        <v/>
      </c>
      <c r="E710" s="130"/>
      <c r="F710" s="100"/>
      <c r="G710" s="100"/>
      <c r="H710" s="57"/>
      <c r="I710" s="58">
        <f t="shared" si="76"/>
        <v>0</v>
      </c>
      <c r="J710" s="57"/>
      <c r="K710" s="57"/>
      <c r="L710" s="57"/>
      <c r="M710" s="57"/>
      <c r="N710" s="58" t="str">
        <f t="shared" si="73"/>
        <v/>
      </c>
      <c r="O710" s="102"/>
    </row>
    <row r="711" spans="1:15">
      <c r="A711" s="97" t="str">
        <f t="shared" si="74"/>
        <v/>
      </c>
      <c r="B711" s="98"/>
      <c r="C711" s="98"/>
      <c r="D711" s="129" t="str">
        <f t="shared" si="75"/>
        <v/>
      </c>
      <c r="E711" s="130"/>
      <c r="F711" s="100"/>
      <c r="G711" s="100"/>
      <c r="H711" s="57"/>
      <c r="I711" s="58">
        <f t="shared" si="76"/>
        <v>0</v>
      </c>
      <c r="J711" s="57"/>
      <c r="K711" s="57"/>
      <c r="L711" s="57"/>
      <c r="M711" s="57"/>
      <c r="N711" s="58" t="str">
        <f t="shared" si="73"/>
        <v/>
      </c>
      <c r="O711" s="102"/>
    </row>
    <row r="712" spans="1:15">
      <c r="A712" s="97" t="str">
        <f t="shared" si="74"/>
        <v/>
      </c>
      <c r="B712" s="98"/>
      <c r="C712" s="98"/>
      <c r="D712" s="129" t="str">
        <f t="shared" si="75"/>
        <v/>
      </c>
      <c r="E712" s="130"/>
      <c r="F712" s="100"/>
      <c r="G712" s="100"/>
      <c r="H712" s="57"/>
      <c r="I712" s="58">
        <f t="shared" si="76"/>
        <v>0</v>
      </c>
      <c r="J712" s="57"/>
      <c r="K712" s="57"/>
      <c r="L712" s="57"/>
      <c r="M712" s="57"/>
      <c r="N712" s="58" t="str">
        <f t="shared" si="73"/>
        <v/>
      </c>
      <c r="O712" s="102"/>
    </row>
    <row r="713" spans="1:15">
      <c r="A713" s="97" t="str">
        <f t="shared" si="74"/>
        <v/>
      </c>
      <c r="B713" s="98"/>
      <c r="C713" s="98"/>
      <c r="D713" s="129" t="str">
        <f t="shared" si="75"/>
        <v/>
      </c>
      <c r="E713" s="130"/>
      <c r="F713" s="100"/>
      <c r="G713" s="100"/>
      <c r="H713" s="57"/>
      <c r="I713" s="58">
        <f t="shared" si="76"/>
        <v>0</v>
      </c>
      <c r="J713" s="57"/>
      <c r="K713" s="57"/>
      <c r="L713" s="57"/>
      <c r="M713" s="57"/>
      <c r="N713" s="58" t="str">
        <f t="shared" si="73"/>
        <v/>
      </c>
      <c r="O713" s="102"/>
    </row>
    <row r="714" spans="1:15">
      <c r="A714" s="97" t="str">
        <f t="shared" si="74"/>
        <v/>
      </c>
      <c r="B714" s="98"/>
      <c r="C714" s="98"/>
      <c r="D714" s="129" t="str">
        <f t="shared" si="75"/>
        <v/>
      </c>
      <c r="E714" s="130"/>
      <c r="F714" s="100"/>
      <c r="G714" s="100"/>
      <c r="H714" s="57"/>
      <c r="I714" s="58">
        <f t="shared" si="76"/>
        <v>0</v>
      </c>
      <c r="J714" s="57"/>
      <c r="K714" s="57"/>
      <c r="L714" s="57"/>
      <c r="M714" s="57"/>
      <c r="N714" s="58" t="str">
        <f t="shared" si="73"/>
        <v/>
      </c>
      <c r="O714" s="102"/>
    </row>
    <row r="715" spans="1:15">
      <c r="A715" s="97" t="str">
        <f t="shared" si="74"/>
        <v/>
      </c>
      <c r="B715" s="98"/>
      <c r="C715" s="98"/>
      <c r="D715" s="129" t="str">
        <f t="shared" si="75"/>
        <v/>
      </c>
      <c r="E715" s="130"/>
      <c r="F715" s="100"/>
      <c r="G715" s="100"/>
      <c r="H715" s="57"/>
      <c r="I715" s="58">
        <f t="shared" si="76"/>
        <v>0</v>
      </c>
      <c r="J715" s="57"/>
      <c r="K715" s="57"/>
      <c r="L715" s="57"/>
      <c r="M715" s="57"/>
      <c r="N715" s="58" t="str">
        <f t="shared" si="73"/>
        <v/>
      </c>
      <c r="O715" s="102"/>
    </row>
    <row r="716" spans="1:15">
      <c r="A716" s="97" t="str">
        <f t="shared" si="74"/>
        <v/>
      </c>
      <c r="B716" s="98"/>
      <c r="C716" s="98"/>
      <c r="D716" s="129" t="str">
        <f t="shared" si="75"/>
        <v/>
      </c>
      <c r="E716" s="130"/>
      <c r="F716" s="100"/>
      <c r="G716" s="100"/>
      <c r="H716" s="57"/>
      <c r="I716" s="58">
        <f t="shared" si="76"/>
        <v>0</v>
      </c>
      <c r="J716" s="57"/>
      <c r="K716" s="57"/>
      <c r="L716" s="57"/>
      <c r="M716" s="57"/>
      <c r="N716" s="58" t="str">
        <f t="shared" si="73"/>
        <v/>
      </c>
      <c r="O716" s="102"/>
    </row>
    <row r="717" spans="1:15">
      <c r="A717" s="97" t="str">
        <f t="shared" si="74"/>
        <v/>
      </c>
      <c r="B717" s="98"/>
      <c r="C717" s="98"/>
      <c r="D717" s="129" t="str">
        <f t="shared" si="75"/>
        <v/>
      </c>
      <c r="E717" s="130"/>
      <c r="F717" s="100"/>
      <c r="G717" s="100"/>
      <c r="H717" s="57"/>
      <c r="I717" s="58">
        <f t="shared" si="76"/>
        <v>0</v>
      </c>
      <c r="J717" s="57"/>
      <c r="K717" s="57"/>
      <c r="L717" s="57"/>
      <c r="M717" s="57"/>
      <c r="N717" s="58" t="str">
        <f t="shared" si="73"/>
        <v/>
      </c>
      <c r="O717" s="102"/>
    </row>
    <row r="718" spans="1:15">
      <c r="A718" s="97" t="str">
        <f t="shared" si="74"/>
        <v/>
      </c>
      <c r="B718" s="98"/>
      <c r="C718" s="98"/>
      <c r="D718" s="129" t="str">
        <f t="shared" si="75"/>
        <v/>
      </c>
      <c r="E718" s="130"/>
      <c r="F718" s="100"/>
      <c r="G718" s="100"/>
      <c r="H718" s="57"/>
      <c r="I718" s="58">
        <f t="shared" si="76"/>
        <v>0</v>
      </c>
      <c r="J718" s="57"/>
      <c r="K718" s="57"/>
      <c r="L718" s="57"/>
      <c r="M718" s="57"/>
      <c r="N718" s="58" t="str">
        <f t="shared" si="73"/>
        <v/>
      </c>
      <c r="O718" s="102"/>
    </row>
    <row r="719" spans="1:15">
      <c r="A719" s="97" t="str">
        <f t="shared" si="74"/>
        <v/>
      </c>
      <c r="B719" s="98"/>
      <c r="C719" s="98"/>
      <c r="D719" s="129" t="str">
        <f t="shared" si="75"/>
        <v/>
      </c>
      <c r="E719" s="130"/>
      <c r="F719" s="100"/>
      <c r="G719" s="100"/>
      <c r="H719" s="57"/>
      <c r="I719" s="58">
        <f t="shared" si="76"/>
        <v>0</v>
      </c>
      <c r="J719" s="57"/>
      <c r="K719" s="57"/>
      <c r="L719" s="57"/>
      <c r="M719" s="57"/>
      <c r="N719" s="58" t="str">
        <f t="shared" si="73"/>
        <v/>
      </c>
      <c r="O719" s="102"/>
    </row>
    <row r="720" spans="1:15">
      <c r="A720" s="97" t="str">
        <f t="shared" si="74"/>
        <v/>
      </c>
      <c r="B720" s="98"/>
      <c r="C720" s="98"/>
      <c r="D720" s="129" t="str">
        <f t="shared" si="75"/>
        <v/>
      </c>
      <c r="E720" s="130"/>
      <c r="F720" s="100"/>
      <c r="G720" s="100"/>
      <c r="H720" s="57"/>
      <c r="I720" s="58">
        <f t="shared" si="76"/>
        <v>0</v>
      </c>
      <c r="J720" s="57"/>
      <c r="K720" s="57"/>
      <c r="L720" s="57"/>
      <c r="M720" s="57"/>
      <c r="N720" s="58" t="str">
        <f t="shared" si="73"/>
        <v/>
      </c>
      <c r="O720" s="102"/>
    </row>
    <row r="721" spans="1:15">
      <c r="A721" s="97" t="str">
        <f t="shared" si="74"/>
        <v/>
      </c>
      <c r="B721" s="98"/>
      <c r="C721" s="98"/>
      <c r="D721" s="129" t="str">
        <f t="shared" si="75"/>
        <v/>
      </c>
      <c r="E721" s="130"/>
      <c r="F721" s="100"/>
      <c r="G721" s="100"/>
      <c r="H721" s="57"/>
      <c r="I721" s="58">
        <f t="shared" si="76"/>
        <v>0</v>
      </c>
      <c r="J721" s="57"/>
      <c r="K721" s="57"/>
      <c r="L721" s="57"/>
      <c r="M721" s="57"/>
      <c r="N721" s="58" t="str">
        <f t="shared" si="73"/>
        <v/>
      </c>
      <c r="O721" s="102"/>
    </row>
    <row r="722" spans="1:15">
      <c r="A722" s="97" t="str">
        <f t="shared" si="74"/>
        <v/>
      </c>
      <c r="B722" s="98"/>
      <c r="C722" s="98"/>
      <c r="D722" s="129" t="str">
        <f t="shared" si="75"/>
        <v/>
      </c>
      <c r="E722" s="130"/>
      <c r="F722" s="100"/>
      <c r="G722" s="100"/>
      <c r="H722" s="57"/>
      <c r="I722" s="58">
        <f t="shared" si="76"/>
        <v>0</v>
      </c>
      <c r="J722" s="57"/>
      <c r="K722" s="57"/>
      <c r="L722" s="57"/>
      <c r="M722" s="57"/>
      <c r="N722" s="58" t="str">
        <f t="shared" si="73"/>
        <v/>
      </c>
      <c r="O722" s="102"/>
    </row>
    <row r="723" spans="1:15">
      <c r="A723" s="97" t="str">
        <f t="shared" si="74"/>
        <v/>
      </c>
      <c r="B723" s="98"/>
      <c r="C723" s="98"/>
      <c r="D723" s="129" t="str">
        <f t="shared" si="75"/>
        <v/>
      </c>
      <c r="E723" s="130"/>
      <c r="F723" s="100"/>
      <c r="G723" s="100"/>
      <c r="H723" s="57"/>
      <c r="I723" s="58">
        <f t="shared" si="76"/>
        <v>0</v>
      </c>
      <c r="J723" s="57"/>
      <c r="K723" s="57"/>
      <c r="L723" s="57"/>
      <c r="M723" s="57"/>
      <c r="N723" s="58" t="str">
        <f t="shared" si="73"/>
        <v/>
      </c>
      <c r="O723" s="102"/>
    </row>
    <row r="724" spans="1:15">
      <c r="A724" s="97" t="str">
        <f t="shared" si="74"/>
        <v/>
      </c>
      <c r="B724" s="98"/>
      <c r="C724" s="98"/>
      <c r="D724" s="129" t="str">
        <f t="shared" si="75"/>
        <v/>
      </c>
      <c r="E724" s="130"/>
      <c r="F724" s="100"/>
      <c r="G724" s="100"/>
      <c r="H724" s="57"/>
      <c r="I724" s="58">
        <f t="shared" si="76"/>
        <v>0</v>
      </c>
      <c r="J724" s="57"/>
      <c r="K724" s="57"/>
      <c r="L724" s="57"/>
      <c r="M724" s="57"/>
      <c r="N724" s="58" t="str">
        <f t="shared" si="73"/>
        <v/>
      </c>
      <c r="O724" s="102"/>
    </row>
    <row r="725" spans="1:15">
      <c r="A725" s="97" t="str">
        <f t="shared" si="74"/>
        <v/>
      </c>
      <c r="B725" s="98"/>
      <c r="C725" s="98"/>
      <c r="D725" s="129" t="str">
        <f t="shared" si="75"/>
        <v/>
      </c>
      <c r="E725" s="130"/>
      <c r="F725" s="100"/>
      <c r="G725" s="100"/>
      <c r="H725" s="57"/>
      <c r="I725" s="58">
        <f t="shared" si="76"/>
        <v>0</v>
      </c>
      <c r="J725" s="57"/>
      <c r="K725" s="57"/>
      <c r="L725" s="57"/>
      <c r="M725" s="57"/>
      <c r="N725" s="58" t="str">
        <f t="shared" si="73"/>
        <v/>
      </c>
      <c r="O725" s="102"/>
    </row>
    <row r="726" spans="1:15">
      <c r="A726" s="97" t="str">
        <f t="shared" si="74"/>
        <v/>
      </c>
      <c r="B726" s="98"/>
      <c r="C726" s="98"/>
      <c r="D726" s="129" t="str">
        <f t="shared" si="75"/>
        <v/>
      </c>
      <c r="E726" s="130"/>
      <c r="F726" s="100"/>
      <c r="G726" s="100"/>
      <c r="H726" s="57"/>
      <c r="I726" s="58">
        <f t="shared" si="76"/>
        <v>0</v>
      </c>
      <c r="J726" s="57"/>
      <c r="K726" s="57"/>
      <c r="L726" s="57"/>
      <c r="M726" s="57"/>
      <c r="N726" s="58" t="str">
        <f t="shared" si="73"/>
        <v/>
      </c>
      <c r="O726" s="102"/>
    </row>
    <row r="727" spans="1:15">
      <c r="A727" s="97" t="str">
        <f t="shared" si="74"/>
        <v/>
      </c>
      <c r="B727" s="98"/>
      <c r="C727" s="98"/>
      <c r="D727" s="129" t="str">
        <f t="shared" si="75"/>
        <v/>
      </c>
      <c r="E727" s="130"/>
      <c r="F727" s="100"/>
      <c r="G727" s="100"/>
      <c r="H727" s="57"/>
      <c r="I727" s="58">
        <f t="shared" si="76"/>
        <v>0</v>
      </c>
      <c r="J727" s="57"/>
      <c r="K727" s="57"/>
      <c r="L727" s="57"/>
      <c r="M727" s="57"/>
      <c r="N727" s="58" t="str">
        <f t="shared" si="73"/>
        <v/>
      </c>
      <c r="O727" s="102"/>
    </row>
    <row r="728" spans="1:15">
      <c r="A728" s="97" t="str">
        <f t="shared" si="74"/>
        <v/>
      </c>
      <c r="B728" s="98"/>
      <c r="C728" s="98"/>
      <c r="D728" s="129" t="str">
        <f t="shared" si="75"/>
        <v/>
      </c>
      <c r="E728" s="130"/>
      <c r="F728" s="100"/>
      <c r="G728" s="100"/>
      <c r="H728" s="57"/>
      <c r="I728" s="58">
        <f t="shared" si="76"/>
        <v>0</v>
      </c>
      <c r="J728" s="57"/>
      <c r="K728" s="57"/>
      <c r="L728" s="57"/>
      <c r="M728" s="57"/>
      <c r="N728" s="58" t="str">
        <f t="shared" si="73"/>
        <v/>
      </c>
      <c r="O728" s="102"/>
    </row>
    <row r="729" spans="1:15">
      <c r="A729" s="97" t="str">
        <f t="shared" si="74"/>
        <v/>
      </c>
      <c r="B729" s="98"/>
      <c r="C729" s="98"/>
      <c r="D729" s="129" t="str">
        <f t="shared" si="75"/>
        <v/>
      </c>
      <c r="E729" s="130"/>
      <c r="F729" s="100"/>
      <c r="G729" s="100"/>
      <c r="H729" s="57"/>
      <c r="I729" s="58">
        <f t="shared" si="76"/>
        <v>0</v>
      </c>
      <c r="J729" s="57"/>
      <c r="K729" s="57"/>
      <c r="L729" s="57"/>
      <c r="M729" s="57"/>
      <c r="N729" s="58" t="str">
        <f t="shared" si="73"/>
        <v/>
      </c>
      <c r="O729" s="102"/>
    </row>
    <row r="730" spans="1:15">
      <c r="A730" s="97" t="str">
        <f t="shared" si="74"/>
        <v/>
      </c>
      <c r="B730" s="98"/>
      <c r="C730" s="98"/>
      <c r="D730" s="129" t="str">
        <f t="shared" si="75"/>
        <v/>
      </c>
      <c r="E730" s="130"/>
      <c r="F730" s="100"/>
      <c r="G730" s="100"/>
      <c r="H730" s="57"/>
      <c r="I730" s="58">
        <f t="shared" si="76"/>
        <v>0</v>
      </c>
      <c r="J730" s="57"/>
      <c r="K730" s="57"/>
      <c r="L730" s="57"/>
      <c r="M730" s="57"/>
      <c r="N730" s="58" t="str">
        <f t="shared" si="73"/>
        <v/>
      </c>
      <c r="O730" s="102"/>
    </row>
    <row r="731" spans="1:15">
      <c r="A731" s="97" t="str">
        <f t="shared" si="74"/>
        <v/>
      </c>
      <c r="B731" s="98"/>
      <c r="C731" s="98"/>
      <c r="D731" s="129" t="str">
        <f t="shared" si="75"/>
        <v/>
      </c>
      <c r="E731" s="130"/>
      <c r="F731" s="100"/>
      <c r="G731" s="100"/>
      <c r="H731" s="57"/>
      <c r="I731" s="58">
        <f t="shared" si="76"/>
        <v>0</v>
      </c>
      <c r="J731" s="57"/>
      <c r="K731" s="57"/>
      <c r="L731" s="57"/>
      <c r="M731" s="57"/>
      <c r="N731" s="58" t="str">
        <f t="shared" si="73"/>
        <v/>
      </c>
      <c r="O731" s="102"/>
    </row>
    <row r="732" spans="1:15">
      <c r="A732" s="97" t="str">
        <f t="shared" si="74"/>
        <v/>
      </c>
      <c r="B732" s="98"/>
      <c r="C732" s="98"/>
      <c r="D732" s="129" t="str">
        <f t="shared" si="75"/>
        <v/>
      </c>
      <c r="E732" s="130"/>
      <c r="F732" s="100"/>
      <c r="G732" s="100"/>
      <c r="H732" s="57"/>
      <c r="I732" s="58">
        <f t="shared" si="76"/>
        <v>0</v>
      </c>
      <c r="J732" s="57"/>
      <c r="K732" s="57"/>
      <c r="L732" s="57"/>
      <c r="M732" s="57"/>
      <c r="N732" s="58" t="str">
        <f t="shared" si="73"/>
        <v/>
      </c>
      <c r="O732" s="102"/>
    </row>
    <row r="733" spans="1:15">
      <c r="A733" s="97" t="str">
        <f t="shared" si="74"/>
        <v/>
      </c>
      <c r="B733" s="98"/>
      <c r="C733" s="98"/>
      <c r="D733" s="129" t="str">
        <f t="shared" si="75"/>
        <v/>
      </c>
      <c r="E733" s="130"/>
      <c r="F733" s="100"/>
      <c r="G733" s="100"/>
      <c r="H733" s="57"/>
      <c r="I733" s="58">
        <f t="shared" si="76"/>
        <v>0</v>
      </c>
      <c r="J733" s="57"/>
      <c r="K733" s="57"/>
      <c r="L733" s="57"/>
      <c r="M733" s="57"/>
      <c r="N733" s="58" t="str">
        <f t="shared" si="73"/>
        <v/>
      </c>
      <c r="O733" s="102"/>
    </row>
    <row r="734" spans="1:15">
      <c r="A734" s="97" t="str">
        <f t="shared" si="74"/>
        <v/>
      </c>
      <c r="B734" s="98"/>
      <c r="C734" s="98"/>
      <c r="D734" s="129" t="str">
        <f t="shared" si="75"/>
        <v/>
      </c>
      <c r="E734" s="130"/>
      <c r="F734" s="100"/>
      <c r="G734" s="100"/>
      <c r="H734" s="57"/>
      <c r="I734" s="58">
        <f t="shared" si="76"/>
        <v>0</v>
      </c>
      <c r="J734" s="57"/>
      <c r="K734" s="57"/>
      <c r="L734" s="57"/>
      <c r="M734" s="57"/>
      <c r="N734" s="58" t="str">
        <f t="shared" si="73"/>
        <v/>
      </c>
      <c r="O734" s="102"/>
    </row>
    <row r="735" spans="1:15">
      <c r="A735" s="97" t="str">
        <f t="shared" si="74"/>
        <v/>
      </c>
      <c r="B735" s="98"/>
      <c r="C735" s="98"/>
      <c r="D735" s="129" t="str">
        <f t="shared" si="75"/>
        <v/>
      </c>
      <c r="E735" s="130"/>
      <c r="F735" s="100"/>
      <c r="G735" s="100"/>
      <c r="H735" s="57"/>
      <c r="I735" s="58">
        <f t="shared" si="76"/>
        <v>0</v>
      </c>
      <c r="J735" s="57"/>
      <c r="K735" s="57"/>
      <c r="L735" s="57"/>
      <c r="M735" s="57"/>
      <c r="N735" s="58" t="str">
        <f t="shared" si="73"/>
        <v/>
      </c>
      <c r="O735" s="102"/>
    </row>
    <row r="736" spans="1:15">
      <c r="A736" s="97" t="str">
        <f t="shared" si="74"/>
        <v/>
      </c>
      <c r="B736" s="98"/>
      <c r="C736" s="98"/>
      <c r="D736" s="129" t="str">
        <f t="shared" si="75"/>
        <v/>
      </c>
      <c r="E736" s="130"/>
      <c r="F736" s="100"/>
      <c r="G736" s="100"/>
      <c r="H736" s="57"/>
      <c r="I736" s="58">
        <f t="shared" si="76"/>
        <v>0</v>
      </c>
      <c r="J736" s="57"/>
      <c r="K736" s="57"/>
      <c r="L736" s="57"/>
      <c r="M736" s="57"/>
      <c r="N736" s="58" t="str">
        <f t="shared" si="73"/>
        <v/>
      </c>
      <c r="O736" s="102"/>
    </row>
    <row r="737" spans="1:15">
      <c r="A737" s="97" t="str">
        <f t="shared" si="74"/>
        <v/>
      </c>
      <c r="B737" s="98"/>
      <c r="C737" s="98"/>
      <c r="D737" s="129" t="str">
        <f t="shared" si="75"/>
        <v/>
      </c>
      <c r="E737" s="130"/>
      <c r="F737" s="100"/>
      <c r="G737" s="100"/>
      <c r="H737" s="57"/>
      <c r="I737" s="58">
        <f t="shared" si="76"/>
        <v>0</v>
      </c>
      <c r="J737" s="57"/>
      <c r="K737" s="57"/>
      <c r="L737" s="57"/>
      <c r="M737" s="57"/>
      <c r="N737" s="58" t="str">
        <f t="shared" si="73"/>
        <v/>
      </c>
      <c r="O737" s="102"/>
    </row>
    <row r="738" spans="1:15">
      <c r="A738" s="97" t="str">
        <f t="shared" si="74"/>
        <v/>
      </c>
      <c r="B738" s="98"/>
      <c r="C738" s="98"/>
      <c r="D738" s="129" t="str">
        <f t="shared" si="75"/>
        <v/>
      </c>
      <c r="E738" s="130"/>
      <c r="F738" s="100"/>
      <c r="G738" s="100"/>
      <c r="H738" s="57"/>
      <c r="I738" s="58">
        <f t="shared" si="76"/>
        <v>0</v>
      </c>
      <c r="J738" s="57"/>
      <c r="K738" s="57"/>
      <c r="L738" s="57"/>
      <c r="M738" s="57"/>
      <c r="N738" s="58" t="str">
        <f t="shared" si="73"/>
        <v/>
      </c>
      <c r="O738" s="102"/>
    </row>
    <row r="739" spans="1:15">
      <c r="A739" s="97" t="str">
        <f t="shared" si="74"/>
        <v/>
      </c>
      <c r="B739" s="98"/>
      <c r="C739" s="98"/>
      <c r="D739" s="129" t="str">
        <f t="shared" si="75"/>
        <v/>
      </c>
      <c r="E739" s="130"/>
      <c r="F739" s="100"/>
      <c r="G739" s="100"/>
      <c r="H739" s="57"/>
      <c r="I739" s="58">
        <f t="shared" si="76"/>
        <v>0</v>
      </c>
      <c r="J739" s="57"/>
      <c r="K739" s="57"/>
      <c r="L739" s="57"/>
      <c r="M739" s="57"/>
      <c r="N739" s="58" t="str">
        <f t="shared" si="73"/>
        <v/>
      </c>
      <c r="O739" s="102"/>
    </row>
    <row r="740" spans="1:15">
      <c r="A740" s="97" t="str">
        <f t="shared" si="74"/>
        <v/>
      </c>
      <c r="B740" s="98"/>
      <c r="C740" s="98"/>
      <c r="D740" s="129" t="str">
        <f t="shared" si="75"/>
        <v/>
      </c>
      <c r="E740" s="130"/>
      <c r="F740" s="100"/>
      <c r="G740" s="100"/>
      <c r="H740" s="57"/>
      <c r="I740" s="58">
        <f t="shared" si="76"/>
        <v>0</v>
      </c>
      <c r="J740" s="57"/>
      <c r="K740" s="57"/>
      <c r="L740" s="57"/>
      <c r="M740" s="57"/>
      <c r="N740" s="58" t="str">
        <f t="shared" si="73"/>
        <v/>
      </c>
      <c r="O740" s="102"/>
    </row>
    <row r="741" spans="1:15">
      <c r="A741" s="97" t="str">
        <f t="shared" si="74"/>
        <v/>
      </c>
      <c r="B741" s="98"/>
      <c r="C741" s="98"/>
      <c r="D741" s="129" t="str">
        <f t="shared" si="75"/>
        <v/>
      </c>
      <c r="E741" s="130"/>
      <c r="F741" s="100"/>
      <c r="G741" s="100"/>
      <c r="H741" s="57"/>
      <c r="I741" s="58">
        <f t="shared" si="76"/>
        <v>0</v>
      </c>
      <c r="J741" s="57"/>
      <c r="K741" s="57"/>
      <c r="L741" s="57"/>
      <c r="M741" s="57"/>
      <c r="N741" s="58" t="str">
        <f t="shared" si="73"/>
        <v/>
      </c>
      <c r="O741" s="102"/>
    </row>
    <row r="742" spans="1:15">
      <c r="A742" s="97" t="str">
        <f t="shared" si="74"/>
        <v/>
      </c>
      <c r="B742" s="98"/>
      <c r="C742" s="98"/>
      <c r="D742" s="129" t="str">
        <f t="shared" si="75"/>
        <v/>
      </c>
      <c r="E742" s="130"/>
      <c r="F742" s="100"/>
      <c r="G742" s="100"/>
      <c r="H742" s="57"/>
      <c r="I742" s="58">
        <f t="shared" si="76"/>
        <v>0</v>
      </c>
      <c r="J742" s="57"/>
      <c r="K742" s="57"/>
      <c r="L742" s="57"/>
      <c r="M742" s="57"/>
      <c r="N742" s="58" t="str">
        <f t="shared" si="73"/>
        <v/>
      </c>
      <c r="O742" s="102"/>
    </row>
    <row r="743" spans="1:15">
      <c r="A743" s="97" t="str">
        <f t="shared" si="74"/>
        <v/>
      </c>
      <c r="B743" s="98"/>
      <c r="C743" s="98"/>
      <c r="D743" s="129" t="str">
        <f t="shared" si="75"/>
        <v/>
      </c>
      <c r="E743" s="130"/>
      <c r="F743" s="100"/>
      <c r="G743" s="100"/>
      <c r="H743" s="57"/>
      <c r="I743" s="58">
        <f t="shared" si="76"/>
        <v>0</v>
      </c>
      <c r="J743" s="57"/>
      <c r="K743" s="57"/>
      <c r="L743" s="57"/>
      <c r="M743" s="57"/>
      <c r="N743" s="58" t="str">
        <f t="shared" si="73"/>
        <v/>
      </c>
      <c r="O743" s="102"/>
    </row>
    <row r="744" spans="1:15">
      <c r="A744" s="97" t="str">
        <f t="shared" si="74"/>
        <v/>
      </c>
      <c r="B744" s="98"/>
      <c r="C744" s="98"/>
      <c r="D744" s="129" t="str">
        <f t="shared" si="75"/>
        <v/>
      </c>
      <c r="E744" s="130"/>
      <c r="F744" s="100"/>
      <c r="G744" s="100"/>
      <c r="H744" s="57"/>
      <c r="I744" s="58">
        <f t="shared" si="76"/>
        <v>0</v>
      </c>
      <c r="J744" s="57"/>
      <c r="K744" s="57"/>
      <c r="L744" s="57"/>
      <c r="M744" s="57"/>
      <c r="N744" s="58" t="str">
        <f t="shared" si="73"/>
        <v/>
      </c>
      <c r="O744" s="102"/>
    </row>
    <row r="745" spans="1:15">
      <c r="A745" s="97" t="str">
        <f t="shared" si="74"/>
        <v/>
      </c>
      <c r="B745" s="98"/>
      <c r="C745" s="98"/>
      <c r="D745" s="129" t="str">
        <f t="shared" si="75"/>
        <v/>
      </c>
      <c r="E745" s="130"/>
      <c r="F745" s="100"/>
      <c r="G745" s="100"/>
      <c r="H745" s="57"/>
      <c r="I745" s="58">
        <f t="shared" si="76"/>
        <v>0</v>
      </c>
      <c r="J745" s="57"/>
      <c r="K745" s="57"/>
      <c r="L745" s="57"/>
      <c r="M745" s="57"/>
      <c r="N745" s="58" t="str">
        <f t="shared" si="73"/>
        <v/>
      </c>
      <c r="O745" s="102"/>
    </row>
    <row r="746" spans="1:15">
      <c r="A746" s="97" t="str">
        <f t="shared" si="74"/>
        <v/>
      </c>
      <c r="B746" s="98"/>
      <c r="C746" s="98"/>
      <c r="D746" s="129" t="str">
        <f t="shared" si="75"/>
        <v/>
      </c>
      <c r="E746" s="130"/>
      <c r="F746" s="100"/>
      <c r="G746" s="100"/>
      <c r="H746" s="57"/>
      <c r="I746" s="58">
        <f t="shared" si="76"/>
        <v>0</v>
      </c>
      <c r="J746" s="57"/>
      <c r="K746" s="57"/>
      <c r="L746" s="57"/>
      <c r="M746" s="57"/>
      <c r="N746" s="58" t="str">
        <f t="shared" ref="N746:N809" si="77">IF(E746="","",N745+I746-J746-K746-L746-M746)</f>
        <v/>
      </c>
      <c r="O746" s="102"/>
    </row>
    <row r="747" spans="1:15">
      <c r="A747" s="97" t="str">
        <f t="shared" si="74"/>
        <v/>
      </c>
      <c r="B747" s="98"/>
      <c r="C747" s="98"/>
      <c r="D747" s="129" t="str">
        <f t="shared" si="75"/>
        <v/>
      </c>
      <c r="E747" s="130"/>
      <c r="F747" s="100"/>
      <c r="G747" s="100"/>
      <c r="H747" s="57"/>
      <c r="I747" s="58">
        <f t="shared" si="76"/>
        <v>0</v>
      </c>
      <c r="J747" s="57"/>
      <c r="K747" s="57"/>
      <c r="L747" s="57"/>
      <c r="M747" s="57"/>
      <c r="N747" s="58" t="str">
        <f t="shared" si="77"/>
        <v/>
      </c>
      <c r="O747" s="102"/>
    </row>
    <row r="748" spans="1:15">
      <c r="A748" s="97" t="str">
        <f t="shared" ref="A748:A811" si="78">IF(E748="","",ROW()-42)</f>
        <v/>
      </c>
      <c r="B748" s="98"/>
      <c r="C748" s="98"/>
      <c r="D748" s="129" t="str">
        <f t="shared" si="75"/>
        <v/>
      </c>
      <c r="E748" s="130"/>
      <c r="F748" s="100"/>
      <c r="G748" s="100"/>
      <c r="H748" s="57"/>
      <c r="I748" s="58">
        <f t="shared" si="76"/>
        <v>0</v>
      </c>
      <c r="J748" s="57"/>
      <c r="K748" s="57"/>
      <c r="L748" s="57"/>
      <c r="M748" s="57"/>
      <c r="N748" s="58" t="str">
        <f t="shared" si="77"/>
        <v/>
      </c>
      <c r="O748" s="102"/>
    </row>
    <row r="749" spans="1:15">
      <c r="A749" s="97" t="str">
        <f t="shared" si="78"/>
        <v/>
      </c>
      <c r="B749" s="98"/>
      <c r="C749" s="98"/>
      <c r="D749" s="129" t="str">
        <f t="shared" si="75"/>
        <v/>
      </c>
      <c r="E749" s="130"/>
      <c r="F749" s="100"/>
      <c r="G749" s="100"/>
      <c r="H749" s="57"/>
      <c r="I749" s="58">
        <f t="shared" si="76"/>
        <v>0</v>
      </c>
      <c r="J749" s="57"/>
      <c r="K749" s="57"/>
      <c r="L749" s="57"/>
      <c r="M749" s="57"/>
      <c r="N749" s="58" t="str">
        <f t="shared" si="77"/>
        <v/>
      </c>
      <c r="O749" s="102"/>
    </row>
    <row r="750" spans="1:15">
      <c r="A750" s="97" t="str">
        <f t="shared" si="78"/>
        <v/>
      </c>
      <c r="B750" s="98"/>
      <c r="C750" s="98"/>
      <c r="D750" s="129" t="str">
        <f t="shared" ref="D750:D813" si="79">IF(E750="","",MONTH(E750)&amp;"月")</f>
        <v/>
      </c>
      <c r="E750" s="130"/>
      <c r="F750" s="100"/>
      <c r="G750" s="100"/>
      <c r="H750" s="57"/>
      <c r="I750" s="58">
        <f t="shared" ref="I750:I813" si="80">IF(H750="",0,H750*$M$41)</f>
        <v>0</v>
      </c>
      <c r="J750" s="57"/>
      <c r="K750" s="57"/>
      <c r="L750" s="57"/>
      <c r="M750" s="57"/>
      <c r="N750" s="58" t="str">
        <f t="shared" si="77"/>
        <v/>
      </c>
      <c r="O750" s="102"/>
    </row>
    <row r="751" spans="1:15">
      <c r="A751" s="97" t="str">
        <f t="shared" si="78"/>
        <v/>
      </c>
      <c r="B751" s="98"/>
      <c r="C751" s="98"/>
      <c r="D751" s="129" t="str">
        <f t="shared" si="79"/>
        <v/>
      </c>
      <c r="E751" s="130"/>
      <c r="F751" s="100"/>
      <c r="G751" s="100"/>
      <c r="H751" s="57"/>
      <c r="I751" s="58">
        <f t="shared" si="80"/>
        <v>0</v>
      </c>
      <c r="J751" s="57"/>
      <c r="K751" s="57"/>
      <c r="L751" s="57"/>
      <c r="M751" s="57"/>
      <c r="N751" s="58" t="str">
        <f t="shared" si="77"/>
        <v/>
      </c>
      <c r="O751" s="102"/>
    </row>
    <row r="752" spans="1:15">
      <c r="A752" s="97" t="str">
        <f t="shared" si="78"/>
        <v/>
      </c>
      <c r="B752" s="98"/>
      <c r="C752" s="98"/>
      <c r="D752" s="129" t="str">
        <f t="shared" si="79"/>
        <v/>
      </c>
      <c r="E752" s="130"/>
      <c r="F752" s="100"/>
      <c r="G752" s="100"/>
      <c r="H752" s="57"/>
      <c r="I752" s="58">
        <f t="shared" si="80"/>
        <v>0</v>
      </c>
      <c r="J752" s="57"/>
      <c r="K752" s="57"/>
      <c r="L752" s="57"/>
      <c r="M752" s="57"/>
      <c r="N752" s="58" t="str">
        <f t="shared" si="77"/>
        <v/>
      </c>
      <c r="O752" s="102"/>
    </row>
    <row r="753" spans="1:15">
      <c r="A753" s="97" t="str">
        <f t="shared" si="78"/>
        <v/>
      </c>
      <c r="B753" s="98"/>
      <c r="C753" s="98"/>
      <c r="D753" s="129" t="str">
        <f t="shared" si="79"/>
        <v/>
      </c>
      <c r="E753" s="130"/>
      <c r="F753" s="100"/>
      <c r="G753" s="100"/>
      <c r="H753" s="57"/>
      <c r="I753" s="58">
        <f t="shared" si="80"/>
        <v>0</v>
      </c>
      <c r="J753" s="57"/>
      <c r="K753" s="57"/>
      <c r="L753" s="57"/>
      <c r="M753" s="57"/>
      <c r="N753" s="58" t="str">
        <f t="shared" si="77"/>
        <v/>
      </c>
      <c r="O753" s="102"/>
    </row>
    <row r="754" spans="1:15">
      <c r="A754" s="97" t="str">
        <f t="shared" si="78"/>
        <v/>
      </c>
      <c r="B754" s="98"/>
      <c r="C754" s="98"/>
      <c r="D754" s="129" t="str">
        <f t="shared" si="79"/>
        <v/>
      </c>
      <c r="E754" s="130"/>
      <c r="F754" s="100"/>
      <c r="G754" s="100"/>
      <c r="H754" s="57"/>
      <c r="I754" s="58">
        <f t="shared" si="80"/>
        <v>0</v>
      </c>
      <c r="J754" s="57"/>
      <c r="K754" s="57"/>
      <c r="L754" s="57"/>
      <c r="M754" s="57"/>
      <c r="N754" s="58" t="str">
        <f t="shared" si="77"/>
        <v/>
      </c>
      <c r="O754" s="102"/>
    </row>
    <row r="755" spans="1:15">
      <c r="A755" s="97" t="str">
        <f t="shared" si="78"/>
        <v/>
      </c>
      <c r="B755" s="98"/>
      <c r="C755" s="98"/>
      <c r="D755" s="129" t="str">
        <f t="shared" si="79"/>
        <v/>
      </c>
      <c r="E755" s="130"/>
      <c r="F755" s="100"/>
      <c r="G755" s="100"/>
      <c r="H755" s="57"/>
      <c r="I755" s="58">
        <f t="shared" si="80"/>
        <v>0</v>
      </c>
      <c r="J755" s="57"/>
      <c r="K755" s="57"/>
      <c r="L755" s="57"/>
      <c r="M755" s="57"/>
      <c r="N755" s="58" t="str">
        <f t="shared" si="77"/>
        <v/>
      </c>
      <c r="O755" s="102"/>
    </row>
    <row r="756" spans="1:15">
      <c r="A756" s="97" t="str">
        <f t="shared" si="78"/>
        <v/>
      </c>
      <c r="B756" s="98"/>
      <c r="C756" s="98"/>
      <c r="D756" s="129" t="str">
        <f t="shared" si="79"/>
        <v/>
      </c>
      <c r="E756" s="130"/>
      <c r="F756" s="100"/>
      <c r="G756" s="100"/>
      <c r="H756" s="57"/>
      <c r="I756" s="58">
        <f t="shared" si="80"/>
        <v>0</v>
      </c>
      <c r="J756" s="57"/>
      <c r="K756" s="57"/>
      <c r="L756" s="57"/>
      <c r="M756" s="57"/>
      <c r="N756" s="58" t="str">
        <f t="shared" si="77"/>
        <v/>
      </c>
      <c r="O756" s="102"/>
    </row>
    <row r="757" spans="1:15">
      <c r="A757" s="97" t="str">
        <f t="shared" si="78"/>
        <v/>
      </c>
      <c r="B757" s="98"/>
      <c r="C757" s="98"/>
      <c r="D757" s="129" t="str">
        <f t="shared" si="79"/>
        <v/>
      </c>
      <c r="E757" s="130"/>
      <c r="F757" s="100"/>
      <c r="G757" s="100"/>
      <c r="H757" s="57"/>
      <c r="I757" s="58">
        <f t="shared" si="80"/>
        <v>0</v>
      </c>
      <c r="J757" s="57"/>
      <c r="K757" s="57"/>
      <c r="L757" s="57"/>
      <c r="M757" s="57"/>
      <c r="N757" s="58" t="str">
        <f t="shared" si="77"/>
        <v/>
      </c>
      <c r="O757" s="102"/>
    </row>
    <row r="758" spans="1:15">
      <c r="A758" s="97" t="str">
        <f t="shared" si="78"/>
        <v/>
      </c>
      <c r="B758" s="98"/>
      <c r="C758" s="98"/>
      <c r="D758" s="129" t="str">
        <f t="shared" si="79"/>
        <v/>
      </c>
      <c r="E758" s="130"/>
      <c r="F758" s="100"/>
      <c r="G758" s="100"/>
      <c r="H758" s="57"/>
      <c r="I758" s="58">
        <f t="shared" si="80"/>
        <v>0</v>
      </c>
      <c r="J758" s="57"/>
      <c r="K758" s="57"/>
      <c r="L758" s="57"/>
      <c r="M758" s="57"/>
      <c r="N758" s="58" t="str">
        <f t="shared" si="77"/>
        <v/>
      </c>
      <c r="O758" s="102"/>
    </row>
    <row r="759" spans="1:15">
      <c r="A759" s="97" t="str">
        <f t="shared" si="78"/>
        <v/>
      </c>
      <c r="B759" s="98"/>
      <c r="C759" s="98"/>
      <c r="D759" s="129" t="str">
        <f t="shared" si="79"/>
        <v/>
      </c>
      <c r="E759" s="130"/>
      <c r="F759" s="100"/>
      <c r="G759" s="100"/>
      <c r="H759" s="57"/>
      <c r="I759" s="58">
        <f t="shared" si="80"/>
        <v>0</v>
      </c>
      <c r="J759" s="57"/>
      <c r="K759" s="57"/>
      <c r="L759" s="57"/>
      <c r="M759" s="57"/>
      <c r="N759" s="58" t="str">
        <f t="shared" si="77"/>
        <v/>
      </c>
      <c r="O759" s="102"/>
    </row>
    <row r="760" spans="1:15">
      <c r="A760" s="97" t="str">
        <f t="shared" si="78"/>
        <v/>
      </c>
      <c r="B760" s="98"/>
      <c r="C760" s="98"/>
      <c r="D760" s="129" t="str">
        <f t="shared" si="79"/>
        <v/>
      </c>
      <c r="E760" s="130"/>
      <c r="F760" s="100"/>
      <c r="G760" s="100"/>
      <c r="H760" s="57"/>
      <c r="I760" s="58">
        <f t="shared" si="80"/>
        <v>0</v>
      </c>
      <c r="J760" s="57"/>
      <c r="K760" s="57"/>
      <c r="L760" s="57"/>
      <c r="M760" s="57"/>
      <c r="N760" s="58" t="str">
        <f t="shared" si="77"/>
        <v/>
      </c>
      <c r="O760" s="102"/>
    </row>
    <row r="761" spans="1:15">
      <c r="A761" s="97" t="str">
        <f t="shared" si="78"/>
        <v/>
      </c>
      <c r="B761" s="98"/>
      <c r="C761" s="98"/>
      <c r="D761" s="129" t="str">
        <f t="shared" si="79"/>
        <v/>
      </c>
      <c r="E761" s="130"/>
      <c r="F761" s="100"/>
      <c r="G761" s="100"/>
      <c r="H761" s="57"/>
      <c r="I761" s="58">
        <f t="shared" si="80"/>
        <v>0</v>
      </c>
      <c r="J761" s="57"/>
      <c r="K761" s="57"/>
      <c r="L761" s="57"/>
      <c r="M761" s="57"/>
      <c r="N761" s="58" t="str">
        <f t="shared" si="77"/>
        <v/>
      </c>
      <c r="O761" s="102"/>
    </row>
    <row r="762" spans="1:15">
      <c r="A762" s="97" t="str">
        <f t="shared" si="78"/>
        <v/>
      </c>
      <c r="B762" s="98"/>
      <c r="C762" s="98"/>
      <c r="D762" s="129" t="str">
        <f t="shared" si="79"/>
        <v/>
      </c>
      <c r="E762" s="130"/>
      <c r="F762" s="100"/>
      <c r="G762" s="100"/>
      <c r="H762" s="57"/>
      <c r="I762" s="58">
        <f t="shared" si="80"/>
        <v>0</v>
      </c>
      <c r="J762" s="57"/>
      <c r="K762" s="57"/>
      <c r="L762" s="57"/>
      <c r="M762" s="57"/>
      <c r="N762" s="58" t="str">
        <f t="shared" si="77"/>
        <v/>
      </c>
      <c r="O762" s="102"/>
    </row>
    <row r="763" spans="1:15">
      <c r="A763" s="97" t="str">
        <f t="shared" si="78"/>
        <v/>
      </c>
      <c r="B763" s="98"/>
      <c r="C763" s="98"/>
      <c r="D763" s="129" t="str">
        <f t="shared" si="79"/>
        <v/>
      </c>
      <c r="E763" s="130"/>
      <c r="F763" s="100"/>
      <c r="G763" s="100"/>
      <c r="H763" s="57"/>
      <c r="I763" s="58">
        <f t="shared" si="80"/>
        <v>0</v>
      </c>
      <c r="J763" s="57"/>
      <c r="K763" s="57"/>
      <c r="L763" s="57"/>
      <c r="M763" s="57"/>
      <c r="N763" s="58" t="str">
        <f t="shared" si="77"/>
        <v/>
      </c>
      <c r="O763" s="102"/>
    </row>
    <row r="764" spans="1:15">
      <c r="A764" s="97" t="str">
        <f t="shared" si="78"/>
        <v/>
      </c>
      <c r="B764" s="98"/>
      <c r="C764" s="98"/>
      <c r="D764" s="129" t="str">
        <f t="shared" si="79"/>
        <v/>
      </c>
      <c r="E764" s="130"/>
      <c r="F764" s="100"/>
      <c r="G764" s="100"/>
      <c r="H764" s="57"/>
      <c r="I764" s="58">
        <f t="shared" si="80"/>
        <v>0</v>
      </c>
      <c r="J764" s="57"/>
      <c r="K764" s="57"/>
      <c r="L764" s="57"/>
      <c r="M764" s="57"/>
      <c r="N764" s="58" t="str">
        <f t="shared" si="77"/>
        <v/>
      </c>
      <c r="O764" s="102"/>
    </row>
    <row r="765" spans="1:15">
      <c r="A765" s="97" t="str">
        <f t="shared" si="78"/>
        <v/>
      </c>
      <c r="B765" s="98"/>
      <c r="C765" s="98"/>
      <c r="D765" s="129" t="str">
        <f t="shared" si="79"/>
        <v/>
      </c>
      <c r="E765" s="130"/>
      <c r="F765" s="100"/>
      <c r="G765" s="100"/>
      <c r="H765" s="57"/>
      <c r="I765" s="58">
        <f t="shared" si="80"/>
        <v>0</v>
      </c>
      <c r="J765" s="57"/>
      <c r="K765" s="57"/>
      <c r="L765" s="57"/>
      <c r="M765" s="57"/>
      <c r="N765" s="58" t="str">
        <f t="shared" si="77"/>
        <v/>
      </c>
      <c r="O765" s="102"/>
    </row>
    <row r="766" spans="1:15">
      <c r="A766" s="97" t="str">
        <f t="shared" si="78"/>
        <v/>
      </c>
      <c r="B766" s="98"/>
      <c r="C766" s="98"/>
      <c r="D766" s="129" t="str">
        <f t="shared" si="79"/>
        <v/>
      </c>
      <c r="E766" s="130"/>
      <c r="F766" s="100"/>
      <c r="G766" s="100"/>
      <c r="H766" s="57"/>
      <c r="I766" s="58">
        <f t="shared" si="80"/>
        <v>0</v>
      </c>
      <c r="J766" s="57"/>
      <c r="K766" s="57"/>
      <c r="L766" s="57"/>
      <c r="M766" s="57"/>
      <c r="N766" s="58" t="str">
        <f t="shared" si="77"/>
        <v/>
      </c>
      <c r="O766" s="102"/>
    </row>
    <row r="767" spans="1:15">
      <c r="A767" s="97" t="str">
        <f t="shared" si="78"/>
        <v/>
      </c>
      <c r="B767" s="98"/>
      <c r="C767" s="98"/>
      <c r="D767" s="129" t="str">
        <f t="shared" si="79"/>
        <v/>
      </c>
      <c r="E767" s="130"/>
      <c r="F767" s="100"/>
      <c r="G767" s="100"/>
      <c r="H767" s="57"/>
      <c r="I767" s="58">
        <f t="shared" si="80"/>
        <v>0</v>
      </c>
      <c r="J767" s="57"/>
      <c r="K767" s="57"/>
      <c r="L767" s="57"/>
      <c r="M767" s="57"/>
      <c r="N767" s="58" t="str">
        <f t="shared" si="77"/>
        <v/>
      </c>
      <c r="O767" s="102"/>
    </row>
    <row r="768" spans="1:15">
      <c r="A768" s="97" t="str">
        <f t="shared" si="78"/>
        <v/>
      </c>
      <c r="B768" s="98"/>
      <c r="C768" s="98"/>
      <c r="D768" s="129" t="str">
        <f t="shared" si="79"/>
        <v/>
      </c>
      <c r="E768" s="130"/>
      <c r="F768" s="100"/>
      <c r="G768" s="100"/>
      <c r="H768" s="57"/>
      <c r="I768" s="58">
        <f t="shared" si="80"/>
        <v>0</v>
      </c>
      <c r="J768" s="57"/>
      <c r="K768" s="57"/>
      <c r="L768" s="57"/>
      <c r="M768" s="57"/>
      <c r="N768" s="58" t="str">
        <f t="shared" si="77"/>
        <v/>
      </c>
      <c r="O768" s="102"/>
    </row>
    <row r="769" spans="1:15">
      <c r="A769" s="97" t="str">
        <f t="shared" si="78"/>
        <v/>
      </c>
      <c r="B769" s="98"/>
      <c r="C769" s="98"/>
      <c r="D769" s="129" t="str">
        <f t="shared" si="79"/>
        <v/>
      </c>
      <c r="E769" s="130"/>
      <c r="F769" s="100"/>
      <c r="G769" s="100"/>
      <c r="H769" s="57"/>
      <c r="I769" s="58">
        <f t="shared" si="80"/>
        <v>0</v>
      </c>
      <c r="J769" s="57"/>
      <c r="K769" s="57"/>
      <c r="L769" s="57"/>
      <c r="M769" s="57"/>
      <c r="N769" s="58" t="str">
        <f t="shared" si="77"/>
        <v/>
      </c>
      <c r="O769" s="102"/>
    </row>
    <row r="770" spans="1:15">
      <c r="A770" s="97" t="str">
        <f t="shared" si="78"/>
        <v/>
      </c>
      <c r="B770" s="98"/>
      <c r="C770" s="98"/>
      <c r="D770" s="129" t="str">
        <f t="shared" si="79"/>
        <v/>
      </c>
      <c r="E770" s="130"/>
      <c r="F770" s="100"/>
      <c r="G770" s="100"/>
      <c r="H770" s="57"/>
      <c r="I770" s="58">
        <f t="shared" si="80"/>
        <v>0</v>
      </c>
      <c r="J770" s="57"/>
      <c r="K770" s="57"/>
      <c r="L770" s="57"/>
      <c r="M770" s="57"/>
      <c r="N770" s="58" t="str">
        <f t="shared" si="77"/>
        <v/>
      </c>
      <c r="O770" s="102"/>
    </row>
    <row r="771" spans="1:15">
      <c r="A771" s="97" t="str">
        <f t="shared" si="78"/>
        <v/>
      </c>
      <c r="B771" s="98"/>
      <c r="C771" s="98"/>
      <c r="D771" s="129" t="str">
        <f t="shared" si="79"/>
        <v/>
      </c>
      <c r="E771" s="130"/>
      <c r="F771" s="100"/>
      <c r="G771" s="100"/>
      <c r="H771" s="57"/>
      <c r="I771" s="58">
        <f t="shared" si="80"/>
        <v>0</v>
      </c>
      <c r="J771" s="57"/>
      <c r="K771" s="57"/>
      <c r="L771" s="57"/>
      <c r="M771" s="57"/>
      <c r="N771" s="58" t="str">
        <f t="shared" si="77"/>
        <v/>
      </c>
      <c r="O771" s="102"/>
    </row>
    <row r="772" spans="1:15">
      <c r="A772" s="97" t="str">
        <f t="shared" si="78"/>
        <v/>
      </c>
      <c r="B772" s="98"/>
      <c r="C772" s="98"/>
      <c r="D772" s="129" t="str">
        <f t="shared" si="79"/>
        <v/>
      </c>
      <c r="E772" s="130"/>
      <c r="F772" s="100"/>
      <c r="G772" s="100"/>
      <c r="H772" s="57"/>
      <c r="I772" s="58">
        <f t="shared" si="80"/>
        <v>0</v>
      </c>
      <c r="J772" s="57"/>
      <c r="K772" s="57"/>
      <c r="L772" s="57"/>
      <c r="M772" s="57"/>
      <c r="N772" s="58" t="str">
        <f t="shared" si="77"/>
        <v/>
      </c>
      <c r="O772" s="102"/>
    </row>
    <row r="773" spans="1:15">
      <c r="A773" s="97" t="str">
        <f t="shared" si="78"/>
        <v/>
      </c>
      <c r="B773" s="98"/>
      <c r="C773" s="98"/>
      <c r="D773" s="129" t="str">
        <f t="shared" si="79"/>
        <v/>
      </c>
      <c r="E773" s="130"/>
      <c r="F773" s="100"/>
      <c r="G773" s="100"/>
      <c r="H773" s="57"/>
      <c r="I773" s="58">
        <f t="shared" si="80"/>
        <v>0</v>
      </c>
      <c r="J773" s="57"/>
      <c r="K773" s="57"/>
      <c r="L773" s="57"/>
      <c r="M773" s="57"/>
      <c r="N773" s="58" t="str">
        <f t="shared" si="77"/>
        <v/>
      </c>
      <c r="O773" s="102"/>
    </row>
    <row r="774" spans="1:15">
      <c r="A774" s="97" t="str">
        <f t="shared" si="78"/>
        <v/>
      </c>
      <c r="B774" s="98"/>
      <c r="C774" s="98"/>
      <c r="D774" s="129" t="str">
        <f t="shared" si="79"/>
        <v/>
      </c>
      <c r="E774" s="130"/>
      <c r="F774" s="100"/>
      <c r="G774" s="100"/>
      <c r="H774" s="57"/>
      <c r="I774" s="58">
        <f t="shared" si="80"/>
        <v>0</v>
      </c>
      <c r="J774" s="57"/>
      <c r="K774" s="57"/>
      <c r="L774" s="57"/>
      <c r="M774" s="57"/>
      <c r="N774" s="58" t="str">
        <f t="shared" si="77"/>
        <v/>
      </c>
      <c r="O774" s="102"/>
    </row>
    <row r="775" spans="1:15">
      <c r="A775" s="97" t="str">
        <f t="shared" si="78"/>
        <v/>
      </c>
      <c r="B775" s="98"/>
      <c r="C775" s="98"/>
      <c r="D775" s="129" t="str">
        <f t="shared" si="79"/>
        <v/>
      </c>
      <c r="E775" s="130"/>
      <c r="F775" s="100"/>
      <c r="G775" s="100"/>
      <c r="H775" s="57"/>
      <c r="I775" s="58">
        <f t="shared" si="80"/>
        <v>0</v>
      </c>
      <c r="J775" s="57"/>
      <c r="K775" s="57"/>
      <c r="L775" s="57"/>
      <c r="M775" s="57"/>
      <c r="N775" s="58" t="str">
        <f t="shared" si="77"/>
        <v/>
      </c>
      <c r="O775" s="102"/>
    </row>
    <row r="776" spans="1:15">
      <c r="A776" s="97" t="str">
        <f t="shared" si="78"/>
        <v/>
      </c>
      <c r="B776" s="98"/>
      <c r="C776" s="98"/>
      <c r="D776" s="129" t="str">
        <f t="shared" si="79"/>
        <v/>
      </c>
      <c r="E776" s="130"/>
      <c r="F776" s="100"/>
      <c r="G776" s="100"/>
      <c r="H776" s="57"/>
      <c r="I776" s="58">
        <f t="shared" si="80"/>
        <v>0</v>
      </c>
      <c r="J776" s="57"/>
      <c r="K776" s="57"/>
      <c r="L776" s="57"/>
      <c r="M776" s="57"/>
      <c r="N776" s="58" t="str">
        <f t="shared" si="77"/>
        <v/>
      </c>
      <c r="O776" s="102"/>
    </row>
    <row r="777" spans="1:15">
      <c r="A777" s="97" t="str">
        <f t="shared" si="78"/>
        <v/>
      </c>
      <c r="B777" s="98"/>
      <c r="C777" s="98"/>
      <c r="D777" s="129" t="str">
        <f t="shared" si="79"/>
        <v/>
      </c>
      <c r="E777" s="130"/>
      <c r="F777" s="100"/>
      <c r="G777" s="100"/>
      <c r="H777" s="57"/>
      <c r="I777" s="58">
        <f t="shared" si="80"/>
        <v>0</v>
      </c>
      <c r="J777" s="57"/>
      <c r="K777" s="57"/>
      <c r="L777" s="57"/>
      <c r="M777" s="57"/>
      <c r="N777" s="58" t="str">
        <f t="shared" si="77"/>
        <v/>
      </c>
      <c r="O777" s="102"/>
    </row>
    <row r="778" spans="1:15">
      <c r="A778" s="97" t="str">
        <f t="shared" si="78"/>
        <v/>
      </c>
      <c r="B778" s="98"/>
      <c r="C778" s="98"/>
      <c r="D778" s="129" t="str">
        <f t="shared" si="79"/>
        <v/>
      </c>
      <c r="E778" s="130"/>
      <c r="F778" s="100"/>
      <c r="G778" s="100"/>
      <c r="H778" s="57"/>
      <c r="I778" s="58">
        <f t="shared" si="80"/>
        <v>0</v>
      </c>
      <c r="J778" s="57"/>
      <c r="K778" s="57"/>
      <c r="L778" s="57"/>
      <c r="M778" s="57"/>
      <c r="N778" s="58" t="str">
        <f t="shared" si="77"/>
        <v/>
      </c>
      <c r="O778" s="102"/>
    </row>
    <row r="779" spans="1:15">
      <c r="A779" s="97" t="str">
        <f t="shared" si="78"/>
        <v/>
      </c>
      <c r="B779" s="98"/>
      <c r="C779" s="98"/>
      <c r="D779" s="129" t="str">
        <f t="shared" si="79"/>
        <v/>
      </c>
      <c r="E779" s="130"/>
      <c r="F779" s="100"/>
      <c r="G779" s="100"/>
      <c r="H779" s="57"/>
      <c r="I779" s="58">
        <f t="shared" si="80"/>
        <v>0</v>
      </c>
      <c r="J779" s="57"/>
      <c r="K779" s="57"/>
      <c r="L779" s="57"/>
      <c r="M779" s="57"/>
      <c r="N779" s="58" t="str">
        <f t="shared" si="77"/>
        <v/>
      </c>
      <c r="O779" s="102"/>
    </row>
    <row r="780" spans="1:15">
      <c r="A780" s="97" t="str">
        <f t="shared" si="78"/>
        <v/>
      </c>
      <c r="B780" s="98"/>
      <c r="C780" s="98"/>
      <c r="D780" s="129" t="str">
        <f t="shared" si="79"/>
        <v/>
      </c>
      <c r="E780" s="130"/>
      <c r="F780" s="100"/>
      <c r="G780" s="100"/>
      <c r="H780" s="57"/>
      <c r="I780" s="58">
        <f t="shared" si="80"/>
        <v>0</v>
      </c>
      <c r="J780" s="57"/>
      <c r="K780" s="57"/>
      <c r="L780" s="57"/>
      <c r="M780" s="57"/>
      <c r="N780" s="58" t="str">
        <f t="shared" si="77"/>
        <v/>
      </c>
      <c r="O780" s="102"/>
    </row>
    <row r="781" spans="1:15">
      <c r="A781" s="97" t="str">
        <f t="shared" si="78"/>
        <v/>
      </c>
      <c r="B781" s="98"/>
      <c r="C781" s="98"/>
      <c r="D781" s="129" t="str">
        <f t="shared" si="79"/>
        <v/>
      </c>
      <c r="E781" s="130"/>
      <c r="F781" s="100"/>
      <c r="G781" s="100"/>
      <c r="H781" s="57"/>
      <c r="I781" s="58">
        <f t="shared" si="80"/>
        <v>0</v>
      </c>
      <c r="J781" s="57"/>
      <c r="K781" s="57"/>
      <c r="L781" s="57"/>
      <c r="M781" s="57"/>
      <c r="N781" s="58" t="str">
        <f t="shared" si="77"/>
        <v/>
      </c>
      <c r="O781" s="102"/>
    </row>
    <row r="782" spans="1:15">
      <c r="A782" s="97" t="str">
        <f t="shared" si="78"/>
        <v/>
      </c>
      <c r="B782" s="98"/>
      <c r="C782" s="98"/>
      <c r="D782" s="129" t="str">
        <f t="shared" si="79"/>
        <v/>
      </c>
      <c r="E782" s="130"/>
      <c r="F782" s="100"/>
      <c r="G782" s="100"/>
      <c r="H782" s="57"/>
      <c r="I782" s="58">
        <f t="shared" si="80"/>
        <v>0</v>
      </c>
      <c r="J782" s="57"/>
      <c r="K782" s="57"/>
      <c r="L782" s="57"/>
      <c r="M782" s="57"/>
      <c r="N782" s="58" t="str">
        <f t="shared" si="77"/>
        <v/>
      </c>
      <c r="O782" s="102"/>
    </row>
    <row r="783" spans="1:15">
      <c r="A783" s="97" t="str">
        <f t="shared" si="78"/>
        <v/>
      </c>
      <c r="B783" s="98"/>
      <c r="C783" s="98"/>
      <c r="D783" s="129" t="str">
        <f t="shared" si="79"/>
        <v/>
      </c>
      <c r="E783" s="130"/>
      <c r="F783" s="100"/>
      <c r="G783" s="100"/>
      <c r="H783" s="57"/>
      <c r="I783" s="58">
        <f t="shared" si="80"/>
        <v>0</v>
      </c>
      <c r="J783" s="57"/>
      <c r="K783" s="57"/>
      <c r="L783" s="57"/>
      <c r="M783" s="57"/>
      <c r="N783" s="58" t="str">
        <f t="shared" si="77"/>
        <v/>
      </c>
      <c r="O783" s="102"/>
    </row>
    <row r="784" spans="1:15">
      <c r="A784" s="97" t="str">
        <f t="shared" si="78"/>
        <v/>
      </c>
      <c r="B784" s="98"/>
      <c r="C784" s="98"/>
      <c r="D784" s="129" t="str">
        <f t="shared" si="79"/>
        <v/>
      </c>
      <c r="E784" s="130"/>
      <c r="F784" s="100"/>
      <c r="G784" s="100"/>
      <c r="H784" s="57"/>
      <c r="I784" s="58">
        <f t="shared" si="80"/>
        <v>0</v>
      </c>
      <c r="J784" s="57"/>
      <c r="K784" s="57"/>
      <c r="L784" s="57"/>
      <c r="M784" s="57"/>
      <c r="N784" s="58" t="str">
        <f t="shared" si="77"/>
        <v/>
      </c>
      <c r="O784" s="102"/>
    </row>
    <row r="785" spans="1:15">
      <c r="A785" s="97" t="str">
        <f t="shared" si="78"/>
        <v/>
      </c>
      <c r="B785" s="98"/>
      <c r="C785" s="98"/>
      <c r="D785" s="129" t="str">
        <f t="shared" si="79"/>
        <v/>
      </c>
      <c r="E785" s="130"/>
      <c r="F785" s="100"/>
      <c r="G785" s="100"/>
      <c r="H785" s="57"/>
      <c r="I785" s="58">
        <f t="shared" si="80"/>
        <v>0</v>
      </c>
      <c r="J785" s="57"/>
      <c r="K785" s="57"/>
      <c r="L785" s="57"/>
      <c r="M785" s="57"/>
      <c r="N785" s="58" t="str">
        <f t="shared" si="77"/>
        <v/>
      </c>
      <c r="O785" s="102"/>
    </row>
    <row r="786" spans="1:15">
      <c r="A786" s="97" t="str">
        <f t="shared" si="78"/>
        <v/>
      </c>
      <c r="B786" s="98"/>
      <c r="C786" s="98"/>
      <c r="D786" s="129" t="str">
        <f t="shared" si="79"/>
        <v/>
      </c>
      <c r="E786" s="130"/>
      <c r="F786" s="100"/>
      <c r="G786" s="100"/>
      <c r="H786" s="57"/>
      <c r="I786" s="58">
        <f t="shared" si="80"/>
        <v>0</v>
      </c>
      <c r="J786" s="57"/>
      <c r="K786" s="57"/>
      <c r="L786" s="57"/>
      <c r="M786" s="57"/>
      <c r="N786" s="58" t="str">
        <f t="shared" si="77"/>
        <v/>
      </c>
      <c r="O786" s="102"/>
    </row>
    <row r="787" spans="1:15">
      <c r="A787" s="97" t="str">
        <f t="shared" si="78"/>
        <v/>
      </c>
      <c r="B787" s="98"/>
      <c r="C787" s="98"/>
      <c r="D787" s="129" t="str">
        <f t="shared" si="79"/>
        <v/>
      </c>
      <c r="E787" s="130"/>
      <c r="F787" s="100"/>
      <c r="G787" s="100"/>
      <c r="H787" s="57"/>
      <c r="I787" s="58">
        <f t="shared" si="80"/>
        <v>0</v>
      </c>
      <c r="J787" s="57"/>
      <c r="K787" s="57"/>
      <c r="L787" s="57"/>
      <c r="M787" s="57"/>
      <c r="N787" s="58" t="str">
        <f t="shared" si="77"/>
        <v/>
      </c>
      <c r="O787" s="102"/>
    </row>
    <row r="788" spans="1:15">
      <c r="A788" s="97" t="str">
        <f t="shared" si="78"/>
        <v/>
      </c>
      <c r="B788" s="98"/>
      <c r="C788" s="98"/>
      <c r="D788" s="129" t="str">
        <f t="shared" si="79"/>
        <v/>
      </c>
      <c r="E788" s="130"/>
      <c r="F788" s="100"/>
      <c r="G788" s="100"/>
      <c r="H788" s="57"/>
      <c r="I788" s="58">
        <f t="shared" si="80"/>
        <v>0</v>
      </c>
      <c r="J788" s="57"/>
      <c r="K788" s="57"/>
      <c r="L788" s="57"/>
      <c r="M788" s="57"/>
      <c r="N788" s="58" t="str">
        <f t="shared" si="77"/>
        <v/>
      </c>
      <c r="O788" s="102"/>
    </row>
    <row r="789" spans="1:15">
      <c r="A789" s="97" t="str">
        <f t="shared" si="78"/>
        <v/>
      </c>
      <c r="B789" s="98"/>
      <c r="C789" s="98"/>
      <c r="D789" s="129" t="str">
        <f t="shared" si="79"/>
        <v/>
      </c>
      <c r="E789" s="130"/>
      <c r="F789" s="100"/>
      <c r="G789" s="100"/>
      <c r="H789" s="57"/>
      <c r="I789" s="58">
        <f t="shared" si="80"/>
        <v>0</v>
      </c>
      <c r="J789" s="57"/>
      <c r="K789" s="57"/>
      <c r="L789" s="57"/>
      <c r="M789" s="57"/>
      <c r="N789" s="58" t="str">
        <f t="shared" si="77"/>
        <v/>
      </c>
      <c r="O789" s="102"/>
    </row>
    <row r="790" spans="1:15">
      <c r="A790" s="97" t="str">
        <f t="shared" si="78"/>
        <v/>
      </c>
      <c r="B790" s="98"/>
      <c r="C790" s="98"/>
      <c r="D790" s="129" t="str">
        <f t="shared" si="79"/>
        <v/>
      </c>
      <c r="E790" s="130"/>
      <c r="F790" s="100"/>
      <c r="G790" s="100"/>
      <c r="H790" s="57"/>
      <c r="I790" s="58">
        <f t="shared" si="80"/>
        <v>0</v>
      </c>
      <c r="J790" s="57"/>
      <c r="K790" s="57"/>
      <c r="L790" s="57"/>
      <c r="M790" s="57"/>
      <c r="N790" s="58" t="str">
        <f t="shared" si="77"/>
        <v/>
      </c>
      <c r="O790" s="102"/>
    </row>
    <row r="791" spans="1:15">
      <c r="A791" s="97" t="str">
        <f t="shared" si="78"/>
        <v/>
      </c>
      <c r="B791" s="98"/>
      <c r="C791" s="98"/>
      <c r="D791" s="129" t="str">
        <f t="shared" si="79"/>
        <v/>
      </c>
      <c r="E791" s="130"/>
      <c r="F791" s="100"/>
      <c r="G791" s="100"/>
      <c r="H791" s="57"/>
      <c r="I791" s="58">
        <f t="shared" si="80"/>
        <v>0</v>
      </c>
      <c r="J791" s="57"/>
      <c r="K791" s="57"/>
      <c r="L791" s="57"/>
      <c r="M791" s="57"/>
      <c r="N791" s="58" t="str">
        <f t="shared" si="77"/>
        <v/>
      </c>
      <c r="O791" s="102"/>
    </row>
    <row r="792" spans="1:15">
      <c r="A792" s="97" t="str">
        <f t="shared" si="78"/>
        <v/>
      </c>
      <c r="B792" s="98"/>
      <c r="C792" s="98"/>
      <c r="D792" s="129" t="str">
        <f t="shared" si="79"/>
        <v/>
      </c>
      <c r="E792" s="130"/>
      <c r="F792" s="100"/>
      <c r="G792" s="100"/>
      <c r="H792" s="57"/>
      <c r="I792" s="58">
        <f t="shared" si="80"/>
        <v>0</v>
      </c>
      <c r="J792" s="57"/>
      <c r="K792" s="57"/>
      <c r="L792" s="57"/>
      <c r="M792" s="57"/>
      <c r="N792" s="58" t="str">
        <f t="shared" si="77"/>
        <v/>
      </c>
      <c r="O792" s="102"/>
    </row>
    <row r="793" spans="1:15">
      <c r="A793" s="97" t="str">
        <f t="shared" si="78"/>
        <v/>
      </c>
      <c r="B793" s="98"/>
      <c r="C793" s="98"/>
      <c r="D793" s="129" t="str">
        <f t="shared" si="79"/>
        <v/>
      </c>
      <c r="E793" s="130"/>
      <c r="F793" s="100"/>
      <c r="G793" s="100"/>
      <c r="H793" s="57"/>
      <c r="I793" s="58">
        <f t="shared" si="80"/>
        <v>0</v>
      </c>
      <c r="J793" s="57"/>
      <c r="K793" s="57"/>
      <c r="L793" s="57"/>
      <c r="M793" s="57"/>
      <c r="N793" s="58" t="str">
        <f t="shared" si="77"/>
        <v/>
      </c>
      <c r="O793" s="102"/>
    </row>
    <row r="794" spans="1:15">
      <c r="A794" s="97" t="str">
        <f t="shared" si="78"/>
        <v/>
      </c>
      <c r="B794" s="98"/>
      <c r="C794" s="98"/>
      <c r="D794" s="129" t="str">
        <f t="shared" si="79"/>
        <v/>
      </c>
      <c r="E794" s="130"/>
      <c r="F794" s="100"/>
      <c r="G794" s="100"/>
      <c r="H794" s="57"/>
      <c r="I794" s="58">
        <f t="shared" si="80"/>
        <v>0</v>
      </c>
      <c r="J794" s="57"/>
      <c r="K794" s="57"/>
      <c r="L794" s="57"/>
      <c r="M794" s="57"/>
      <c r="N794" s="58" t="str">
        <f t="shared" si="77"/>
        <v/>
      </c>
      <c r="O794" s="102"/>
    </row>
    <row r="795" spans="1:15">
      <c r="A795" s="97" t="str">
        <f t="shared" si="78"/>
        <v/>
      </c>
      <c r="B795" s="98"/>
      <c r="C795" s="98"/>
      <c r="D795" s="129" t="str">
        <f t="shared" si="79"/>
        <v/>
      </c>
      <c r="E795" s="130"/>
      <c r="F795" s="100"/>
      <c r="G795" s="100"/>
      <c r="H795" s="57"/>
      <c r="I795" s="58">
        <f t="shared" si="80"/>
        <v>0</v>
      </c>
      <c r="J795" s="57"/>
      <c r="K795" s="57"/>
      <c r="L795" s="57"/>
      <c r="M795" s="57"/>
      <c r="N795" s="58" t="str">
        <f t="shared" si="77"/>
        <v/>
      </c>
      <c r="O795" s="102"/>
    </row>
    <row r="796" spans="1:15">
      <c r="A796" s="97" t="str">
        <f t="shared" si="78"/>
        <v/>
      </c>
      <c r="B796" s="98"/>
      <c r="C796" s="98"/>
      <c r="D796" s="129" t="str">
        <f t="shared" si="79"/>
        <v/>
      </c>
      <c r="E796" s="130"/>
      <c r="F796" s="100"/>
      <c r="G796" s="100"/>
      <c r="H796" s="57"/>
      <c r="I796" s="58">
        <f t="shared" si="80"/>
        <v>0</v>
      </c>
      <c r="J796" s="57"/>
      <c r="K796" s="57"/>
      <c r="L796" s="57"/>
      <c r="M796" s="57"/>
      <c r="N796" s="58" t="str">
        <f t="shared" si="77"/>
        <v/>
      </c>
      <c r="O796" s="102"/>
    </row>
    <row r="797" spans="1:15">
      <c r="A797" s="97" t="str">
        <f t="shared" si="78"/>
        <v/>
      </c>
      <c r="B797" s="98"/>
      <c r="C797" s="98"/>
      <c r="D797" s="129" t="str">
        <f t="shared" si="79"/>
        <v/>
      </c>
      <c r="E797" s="130"/>
      <c r="F797" s="100"/>
      <c r="G797" s="100"/>
      <c r="H797" s="57"/>
      <c r="I797" s="58">
        <f t="shared" si="80"/>
        <v>0</v>
      </c>
      <c r="J797" s="57"/>
      <c r="K797" s="57"/>
      <c r="L797" s="57"/>
      <c r="M797" s="57"/>
      <c r="N797" s="58" t="str">
        <f t="shared" si="77"/>
        <v/>
      </c>
      <c r="O797" s="102"/>
    </row>
    <row r="798" spans="1:15">
      <c r="A798" s="97" t="str">
        <f t="shared" si="78"/>
        <v/>
      </c>
      <c r="B798" s="98"/>
      <c r="C798" s="98"/>
      <c r="D798" s="129" t="str">
        <f t="shared" si="79"/>
        <v/>
      </c>
      <c r="E798" s="130"/>
      <c r="F798" s="100"/>
      <c r="G798" s="100"/>
      <c r="H798" s="57"/>
      <c r="I798" s="58">
        <f t="shared" si="80"/>
        <v>0</v>
      </c>
      <c r="J798" s="57"/>
      <c r="K798" s="57"/>
      <c r="L798" s="57"/>
      <c r="M798" s="57"/>
      <c r="N798" s="58" t="str">
        <f t="shared" si="77"/>
        <v/>
      </c>
      <c r="O798" s="102"/>
    </row>
    <row r="799" spans="1:15">
      <c r="A799" s="97" t="str">
        <f t="shared" si="78"/>
        <v/>
      </c>
      <c r="B799" s="98"/>
      <c r="C799" s="98"/>
      <c r="D799" s="129" t="str">
        <f t="shared" si="79"/>
        <v/>
      </c>
      <c r="E799" s="130"/>
      <c r="F799" s="100"/>
      <c r="G799" s="100"/>
      <c r="H799" s="57"/>
      <c r="I799" s="58">
        <f t="shared" si="80"/>
        <v>0</v>
      </c>
      <c r="J799" s="57"/>
      <c r="K799" s="57"/>
      <c r="L799" s="57"/>
      <c r="M799" s="57"/>
      <c r="N799" s="58" t="str">
        <f t="shared" si="77"/>
        <v/>
      </c>
      <c r="O799" s="102"/>
    </row>
    <row r="800" spans="1:15">
      <c r="A800" s="97" t="str">
        <f t="shared" si="78"/>
        <v/>
      </c>
      <c r="B800" s="98"/>
      <c r="C800" s="98"/>
      <c r="D800" s="129" t="str">
        <f t="shared" si="79"/>
        <v/>
      </c>
      <c r="E800" s="130"/>
      <c r="F800" s="100"/>
      <c r="G800" s="100"/>
      <c r="H800" s="57"/>
      <c r="I800" s="58">
        <f t="shared" si="80"/>
        <v>0</v>
      </c>
      <c r="J800" s="57"/>
      <c r="K800" s="57"/>
      <c r="L800" s="57"/>
      <c r="M800" s="57"/>
      <c r="N800" s="58" t="str">
        <f t="shared" si="77"/>
        <v/>
      </c>
      <c r="O800" s="102"/>
    </row>
    <row r="801" spans="1:15">
      <c r="A801" s="97" t="str">
        <f t="shared" si="78"/>
        <v/>
      </c>
      <c r="B801" s="98"/>
      <c r="C801" s="98"/>
      <c r="D801" s="129" t="str">
        <f t="shared" si="79"/>
        <v/>
      </c>
      <c r="E801" s="130"/>
      <c r="F801" s="100"/>
      <c r="G801" s="100"/>
      <c r="H801" s="57"/>
      <c r="I801" s="58">
        <f t="shared" si="80"/>
        <v>0</v>
      </c>
      <c r="J801" s="57"/>
      <c r="K801" s="57"/>
      <c r="L801" s="57"/>
      <c r="M801" s="57"/>
      <c r="N801" s="58" t="str">
        <f t="shared" si="77"/>
        <v/>
      </c>
      <c r="O801" s="102"/>
    </row>
    <row r="802" spans="1:15">
      <c r="A802" s="97" t="str">
        <f t="shared" si="78"/>
        <v/>
      </c>
      <c r="B802" s="98"/>
      <c r="C802" s="98"/>
      <c r="D802" s="129" t="str">
        <f t="shared" si="79"/>
        <v/>
      </c>
      <c r="E802" s="130"/>
      <c r="F802" s="100"/>
      <c r="G802" s="100"/>
      <c r="H802" s="57"/>
      <c r="I802" s="58">
        <f t="shared" si="80"/>
        <v>0</v>
      </c>
      <c r="J802" s="57"/>
      <c r="K802" s="57"/>
      <c r="L802" s="57"/>
      <c r="M802" s="57"/>
      <c r="N802" s="58" t="str">
        <f t="shared" si="77"/>
        <v/>
      </c>
      <c r="O802" s="102"/>
    </row>
    <row r="803" spans="1:15">
      <c r="A803" s="97" t="str">
        <f t="shared" si="78"/>
        <v/>
      </c>
      <c r="B803" s="98"/>
      <c r="C803" s="98"/>
      <c r="D803" s="129" t="str">
        <f t="shared" si="79"/>
        <v/>
      </c>
      <c r="E803" s="130"/>
      <c r="F803" s="100"/>
      <c r="G803" s="100"/>
      <c r="H803" s="57"/>
      <c r="I803" s="58">
        <f t="shared" si="80"/>
        <v>0</v>
      </c>
      <c r="J803" s="57"/>
      <c r="K803" s="57"/>
      <c r="L803" s="57"/>
      <c r="M803" s="57"/>
      <c r="N803" s="58" t="str">
        <f t="shared" si="77"/>
        <v/>
      </c>
      <c r="O803" s="102"/>
    </row>
    <row r="804" spans="1:15">
      <c r="A804" s="97" t="str">
        <f t="shared" si="78"/>
        <v/>
      </c>
      <c r="B804" s="98"/>
      <c r="C804" s="98"/>
      <c r="D804" s="129" t="str">
        <f t="shared" si="79"/>
        <v/>
      </c>
      <c r="E804" s="130"/>
      <c r="F804" s="100"/>
      <c r="G804" s="100"/>
      <c r="H804" s="57"/>
      <c r="I804" s="58">
        <f t="shared" si="80"/>
        <v>0</v>
      </c>
      <c r="J804" s="57"/>
      <c r="K804" s="57"/>
      <c r="L804" s="57"/>
      <c r="M804" s="57"/>
      <c r="N804" s="58" t="str">
        <f t="shared" si="77"/>
        <v/>
      </c>
      <c r="O804" s="102"/>
    </row>
    <row r="805" spans="1:15">
      <c r="A805" s="97" t="str">
        <f t="shared" si="78"/>
        <v/>
      </c>
      <c r="B805" s="98"/>
      <c r="C805" s="98"/>
      <c r="D805" s="129" t="str">
        <f t="shared" si="79"/>
        <v/>
      </c>
      <c r="E805" s="130"/>
      <c r="F805" s="100"/>
      <c r="G805" s="100"/>
      <c r="H805" s="57"/>
      <c r="I805" s="58">
        <f t="shared" si="80"/>
        <v>0</v>
      </c>
      <c r="J805" s="57"/>
      <c r="K805" s="57"/>
      <c r="L805" s="57"/>
      <c r="M805" s="57"/>
      <c r="N805" s="58" t="str">
        <f t="shared" si="77"/>
        <v/>
      </c>
      <c r="O805" s="102"/>
    </row>
    <row r="806" spans="1:15">
      <c r="A806" s="97" t="str">
        <f t="shared" si="78"/>
        <v/>
      </c>
      <c r="B806" s="98"/>
      <c r="C806" s="98"/>
      <c r="D806" s="129" t="str">
        <f t="shared" si="79"/>
        <v/>
      </c>
      <c r="E806" s="130"/>
      <c r="F806" s="100"/>
      <c r="G806" s="100"/>
      <c r="H806" s="57"/>
      <c r="I806" s="58">
        <f t="shared" si="80"/>
        <v>0</v>
      </c>
      <c r="J806" s="57"/>
      <c r="K806" s="57"/>
      <c r="L806" s="57"/>
      <c r="M806" s="57"/>
      <c r="N806" s="58" t="str">
        <f t="shared" si="77"/>
        <v/>
      </c>
      <c r="O806" s="102"/>
    </row>
    <row r="807" spans="1:15">
      <c r="A807" s="97" t="str">
        <f t="shared" si="78"/>
        <v/>
      </c>
      <c r="B807" s="98"/>
      <c r="C807" s="98"/>
      <c r="D807" s="129" t="str">
        <f t="shared" si="79"/>
        <v/>
      </c>
      <c r="E807" s="130"/>
      <c r="F807" s="100"/>
      <c r="G807" s="100"/>
      <c r="H807" s="57"/>
      <c r="I807" s="58">
        <f t="shared" si="80"/>
        <v>0</v>
      </c>
      <c r="J807" s="57"/>
      <c r="K807" s="57"/>
      <c r="L807" s="57"/>
      <c r="M807" s="57"/>
      <c r="N807" s="58" t="str">
        <f t="shared" si="77"/>
        <v/>
      </c>
      <c r="O807" s="102"/>
    </row>
    <row r="808" spans="1:15">
      <c r="A808" s="97" t="str">
        <f t="shared" si="78"/>
        <v/>
      </c>
      <c r="B808" s="98"/>
      <c r="C808" s="98"/>
      <c r="D808" s="129" t="str">
        <f t="shared" si="79"/>
        <v/>
      </c>
      <c r="E808" s="130"/>
      <c r="F808" s="100"/>
      <c r="G808" s="100"/>
      <c r="H808" s="57"/>
      <c r="I808" s="58">
        <f t="shared" si="80"/>
        <v>0</v>
      </c>
      <c r="J808" s="57"/>
      <c r="K808" s="57"/>
      <c r="L808" s="57"/>
      <c r="M808" s="57"/>
      <c r="N808" s="58" t="str">
        <f t="shared" si="77"/>
        <v/>
      </c>
      <c r="O808" s="102"/>
    </row>
    <row r="809" spans="1:15">
      <c r="A809" s="97" t="str">
        <f t="shared" si="78"/>
        <v/>
      </c>
      <c r="B809" s="98"/>
      <c r="C809" s="98"/>
      <c r="D809" s="129" t="str">
        <f t="shared" si="79"/>
        <v/>
      </c>
      <c r="E809" s="130"/>
      <c r="F809" s="100"/>
      <c r="G809" s="100"/>
      <c r="H809" s="57"/>
      <c r="I809" s="58">
        <f t="shared" si="80"/>
        <v>0</v>
      </c>
      <c r="J809" s="57"/>
      <c r="K809" s="57"/>
      <c r="L809" s="57"/>
      <c r="M809" s="57"/>
      <c r="N809" s="58" t="str">
        <f t="shared" si="77"/>
        <v/>
      </c>
      <c r="O809" s="102"/>
    </row>
    <row r="810" spans="1:15">
      <c r="A810" s="97" t="str">
        <f t="shared" si="78"/>
        <v/>
      </c>
      <c r="B810" s="98"/>
      <c r="C810" s="98"/>
      <c r="D810" s="129" t="str">
        <f t="shared" si="79"/>
        <v/>
      </c>
      <c r="E810" s="130"/>
      <c r="F810" s="100"/>
      <c r="G810" s="100"/>
      <c r="H810" s="57"/>
      <c r="I810" s="58">
        <f t="shared" si="80"/>
        <v>0</v>
      </c>
      <c r="J810" s="57"/>
      <c r="K810" s="57"/>
      <c r="L810" s="57"/>
      <c r="M810" s="57"/>
      <c r="N810" s="58" t="str">
        <f t="shared" ref="N810:N873" si="81">IF(E810="","",N809+I810-J810-K810-L810-M810)</f>
        <v/>
      </c>
      <c r="O810" s="102"/>
    </row>
    <row r="811" spans="1:15">
      <c r="A811" s="97" t="str">
        <f t="shared" si="78"/>
        <v/>
      </c>
      <c r="B811" s="98"/>
      <c r="C811" s="98"/>
      <c r="D811" s="129" t="str">
        <f t="shared" si="79"/>
        <v/>
      </c>
      <c r="E811" s="130"/>
      <c r="F811" s="100"/>
      <c r="G811" s="100"/>
      <c r="H811" s="57"/>
      <c r="I811" s="58">
        <f t="shared" si="80"/>
        <v>0</v>
      </c>
      <c r="J811" s="57"/>
      <c r="K811" s="57"/>
      <c r="L811" s="57"/>
      <c r="M811" s="57"/>
      <c r="N811" s="58" t="str">
        <f t="shared" si="81"/>
        <v/>
      </c>
      <c r="O811" s="102"/>
    </row>
    <row r="812" spans="1:15">
      <c r="A812" s="97" t="str">
        <f t="shared" ref="A812:A875" si="82">IF(E812="","",ROW()-42)</f>
        <v/>
      </c>
      <c r="B812" s="98"/>
      <c r="C812" s="98"/>
      <c r="D812" s="129" t="str">
        <f t="shared" si="79"/>
        <v/>
      </c>
      <c r="E812" s="130"/>
      <c r="F812" s="100"/>
      <c r="G812" s="100"/>
      <c r="H812" s="57"/>
      <c r="I812" s="58">
        <f t="shared" si="80"/>
        <v>0</v>
      </c>
      <c r="J812" s="57"/>
      <c r="K812" s="57"/>
      <c r="L812" s="57"/>
      <c r="M812" s="57"/>
      <c r="N812" s="58" t="str">
        <f t="shared" si="81"/>
        <v/>
      </c>
      <c r="O812" s="102"/>
    </row>
    <row r="813" spans="1:15">
      <c r="A813" s="97" t="str">
        <f t="shared" si="82"/>
        <v/>
      </c>
      <c r="B813" s="98"/>
      <c r="C813" s="98"/>
      <c r="D813" s="129" t="str">
        <f t="shared" si="79"/>
        <v/>
      </c>
      <c r="E813" s="130"/>
      <c r="F813" s="100"/>
      <c r="G813" s="100"/>
      <c r="H813" s="57"/>
      <c r="I813" s="58">
        <f t="shared" si="80"/>
        <v>0</v>
      </c>
      <c r="J813" s="57"/>
      <c r="K813" s="57"/>
      <c r="L813" s="57"/>
      <c r="M813" s="57"/>
      <c r="N813" s="58" t="str">
        <f t="shared" si="81"/>
        <v/>
      </c>
      <c r="O813" s="102"/>
    </row>
    <row r="814" spans="1:15">
      <c r="A814" s="97" t="str">
        <f t="shared" si="82"/>
        <v/>
      </c>
      <c r="B814" s="98"/>
      <c r="C814" s="98"/>
      <c r="D814" s="129" t="str">
        <f t="shared" ref="D814:D877" si="83">IF(E814="","",MONTH(E814)&amp;"月")</f>
        <v/>
      </c>
      <c r="E814" s="130"/>
      <c r="F814" s="100"/>
      <c r="G814" s="100"/>
      <c r="H814" s="57"/>
      <c r="I814" s="58">
        <f t="shared" ref="I814:I877" si="84">IF(H814="",0,H814*$M$41)</f>
        <v>0</v>
      </c>
      <c r="J814" s="57"/>
      <c r="K814" s="57"/>
      <c r="L814" s="57"/>
      <c r="M814" s="57"/>
      <c r="N814" s="58" t="str">
        <f t="shared" si="81"/>
        <v/>
      </c>
      <c r="O814" s="102"/>
    </row>
    <row r="815" spans="1:15">
      <c r="A815" s="97" t="str">
        <f t="shared" si="82"/>
        <v/>
      </c>
      <c r="B815" s="98"/>
      <c r="C815" s="98"/>
      <c r="D815" s="129" t="str">
        <f t="shared" si="83"/>
        <v/>
      </c>
      <c r="E815" s="130"/>
      <c r="F815" s="100"/>
      <c r="G815" s="100"/>
      <c r="H815" s="57"/>
      <c r="I815" s="58">
        <f t="shared" si="84"/>
        <v>0</v>
      </c>
      <c r="J815" s="57"/>
      <c r="K815" s="57"/>
      <c r="L815" s="57"/>
      <c r="M815" s="57"/>
      <c r="N815" s="58" t="str">
        <f t="shared" si="81"/>
        <v/>
      </c>
      <c r="O815" s="102"/>
    </row>
    <row r="816" spans="1:15">
      <c r="A816" s="97" t="str">
        <f t="shared" si="82"/>
        <v/>
      </c>
      <c r="B816" s="98"/>
      <c r="C816" s="98"/>
      <c r="D816" s="129" t="str">
        <f t="shared" si="83"/>
        <v/>
      </c>
      <c r="E816" s="130"/>
      <c r="F816" s="100"/>
      <c r="G816" s="100"/>
      <c r="H816" s="57"/>
      <c r="I816" s="58">
        <f t="shared" si="84"/>
        <v>0</v>
      </c>
      <c r="J816" s="57"/>
      <c r="K816" s="57"/>
      <c r="L816" s="57"/>
      <c r="M816" s="57"/>
      <c r="N816" s="58" t="str">
        <f t="shared" si="81"/>
        <v/>
      </c>
      <c r="O816" s="102"/>
    </row>
    <row r="817" spans="1:15">
      <c r="A817" s="97" t="str">
        <f t="shared" si="82"/>
        <v/>
      </c>
      <c r="B817" s="98"/>
      <c r="C817" s="98"/>
      <c r="D817" s="129" t="str">
        <f t="shared" si="83"/>
        <v/>
      </c>
      <c r="E817" s="130"/>
      <c r="F817" s="100"/>
      <c r="G817" s="100"/>
      <c r="H817" s="57"/>
      <c r="I817" s="58">
        <f t="shared" si="84"/>
        <v>0</v>
      </c>
      <c r="J817" s="57"/>
      <c r="K817" s="57"/>
      <c r="L817" s="57"/>
      <c r="M817" s="57"/>
      <c r="N817" s="58" t="str">
        <f t="shared" si="81"/>
        <v/>
      </c>
      <c r="O817" s="102"/>
    </row>
    <row r="818" spans="1:15">
      <c r="A818" s="97" t="str">
        <f t="shared" si="82"/>
        <v/>
      </c>
      <c r="B818" s="98"/>
      <c r="C818" s="98"/>
      <c r="D818" s="129" t="str">
        <f t="shared" si="83"/>
        <v/>
      </c>
      <c r="E818" s="130"/>
      <c r="F818" s="100"/>
      <c r="G818" s="100"/>
      <c r="H818" s="57"/>
      <c r="I818" s="58">
        <f t="shared" si="84"/>
        <v>0</v>
      </c>
      <c r="J818" s="57"/>
      <c r="K818" s="57"/>
      <c r="L818" s="57"/>
      <c r="M818" s="57"/>
      <c r="N818" s="58" t="str">
        <f t="shared" si="81"/>
        <v/>
      </c>
      <c r="O818" s="102"/>
    </row>
    <row r="819" spans="1:15">
      <c r="A819" s="97" t="str">
        <f t="shared" si="82"/>
        <v/>
      </c>
      <c r="B819" s="98"/>
      <c r="C819" s="98"/>
      <c r="D819" s="129" t="str">
        <f t="shared" si="83"/>
        <v/>
      </c>
      <c r="E819" s="130"/>
      <c r="F819" s="100"/>
      <c r="G819" s="100"/>
      <c r="H819" s="57"/>
      <c r="I819" s="58">
        <f t="shared" si="84"/>
        <v>0</v>
      </c>
      <c r="J819" s="57"/>
      <c r="K819" s="57"/>
      <c r="L819" s="57"/>
      <c r="M819" s="57"/>
      <c r="N819" s="58" t="str">
        <f t="shared" si="81"/>
        <v/>
      </c>
      <c r="O819" s="102"/>
    </row>
    <row r="820" spans="1:15">
      <c r="A820" s="97" t="str">
        <f t="shared" si="82"/>
        <v/>
      </c>
      <c r="B820" s="98"/>
      <c r="C820" s="98"/>
      <c r="D820" s="129" t="str">
        <f t="shared" si="83"/>
        <v/>
      </c>
      <c r="E820" s="130"/>
      <c r="F820" s="100"/>
      <c r="G820" s="100"/>
      <c r="H820" s="57"/>
      <c r="I820" s="58">
        <f t="shared" si="84"/>
        <v>0</v>
      </c>
      <c r="J820" s="57"/>
      <c r="K820" s="57"/>
      <c r="L820" s="57"/>
      <c r="M820" s="57"/>
      <c r="N820" s="58" t="str">
        <f t="shared" si="81"/>
        <v/>
      </c>
      <c r="O820" s="102"/>
    </row>
    <row r="821" spans="1:15">
      <c r="A821" s="97" t="str">
        <f t="shared" si="82"/>
        <v/>
      </c>
      <c r="B821" s="98"/>
      <c r="C821" s="98"/>
      <c r="D821" s="129" t="str">
        <f t="shared" si="83"/>
        <v/>
      </c>
      <c r="E821" s="130"/>
      <c r="F821" s="100"/>
      <c r="G821" s="100"/>
      <c r="H821" s="57"/>
      <c r="I821" s="58">
        <f t="shared" si="84"/>
        <v>0</v>
      </c>
      <c r="J821" s="57"/>
      <c r="K821" s="57"/>
      <c r="L821" s="57"/>
      <c r="M821" s="57"/>
      <c r="N821" s="58" t="str">
        <f t="shared" si="81"/>
        <v/>
      </c>
      <c r="O821" s="102"/>
    </row>
    <row r="822" spans="1:15">
      <c r="A822" s="97" t="str">
        <f t="shared" si="82"/>
        <v/>
      </c>
      <c r="B822" s="98"/>
      <c r="C822" s="98"/>
      <c r="D822" s="129" t="str">
        <f t="shared" si="83"/>
        <v/>
      </c>
      <c r="E822" s="130"/>
      <c r="F822" s="100"/>
      <c r="G822" s="100"/>
      <c r="H822" s="57"/>
      <c r="I822" s="58">
        <f t="shared" si="84"/>
        <v>0</v>
      </c>
      <c r="J822" s="57"/>
      <c r="K822" s="57"/>
      <c r="L822" s="57"/>
      <c r="M822" s="57"/>
      <c r="N822" s="58" t="str">
        <f t="shared" si="81"/>
        <v/>
      </c>
      <c r="O822" s="102"/>
    </row>
    <row r="823" spans="1:15">
      <c r="A823" s="97" t="str">
        <f t="shared" si="82"/>
        <v/>
      </c>
      <c r="B823" s="98"/>
      <c r="C823" s="98"/>
      <c r="D823" s="129" t="str">
        <f t="shared" si="83"/>
        <v/>
      </c>
      <c r="E823" s="130"/>
      <c r="F823" s="100"/>
      <c r="G823" s="100"/>
      <c r="H823" s="57"/>
      <c r="I823" s="58">
        <f t="shared" si="84"/>
        <v>0</v>
      </c>
      <c r="J823" s="57"/>
      <c r="K823" s="57"/>
      <c r="L823" s="57"/>
      <c r="M823" s="57"/>
      <c r="N823" s="58" t="str">
        <f t="shared" si="81"/>
        <v/>
      </c>
      <c r="O823" s="102"/>
    </row>
    <row r="824" spans="1:15">
      <c r="A824" s="97" t="str">
        <f t="shared" si="82"/>
        <v/>
      </c>
      <c r="B824" s="98"/>
      <c r="C824" s="98"/>
      <c r="D824" s="129" t="str">
        <f t="shared" si="83"/>
        <v/>
      </c>
      <c r="E824" s="130"/>
      <c r="F824" s="100"/>
      <c r="G824" s="100"/>
      <c r="H824" s="57"/>
      <c r="I824" s="58">
        <f t="shared" si="84"/>
        <v>0</v>
      </c>
      <c r="J824" s="57"/>
      <c r="K824" s="57"/>
      <c r="L824" s="57"/>
      <c r="M824" s="57"/>
      <c r="N824" s="58" t="str">
        <f t="shared" si="81"/>
        <v/>
      </c>
      <c r="O824" s="102"/>
    </row>
    <row r="825" spans="1:15">
      <c r="A825" s="97" t="str">
        <f t="shared" si="82"/>
        <v/>
      </c>
      <c r="B825" s="98"/>
      <c r="C825" s="98"/>
      <c r="D825" s="129" t="str">
        <f t="shared" si="83"/>
        <v/>
      </c>
      <c r="E825" s="130"/>
      <c r="F825" s="100"/>
      <c r="G825" s="100"/>
      <c r="H825" s="57"/>
      <c r="I825" s="58">
        <f t="shared" si="84"/>
        <v>0</v>
      </c>
      <c r="J825" s="57"/>
      <c r="K825" s="57"/>
      <c r="L825" s="57"/>
      <c r="M825" s="57"/>
      <c r="N825" s="58" t="str">
        <f t="shared" si="81"/>
        <v/>
      </c>
      <c r="O825" s="102"/>
    </row>
    <row r="826" spans="1:15">
      <c r="A826" s="97" t="str">
        <f t="shared" si="82"/>
        <v/>
      </c>
      <c r="B826" s="98"/>
      <c r="C826" s="98"/>
      <c r="D826" s="129" t="str">
        <f t="shared" si="83"/>
        <v/>
      </c>
      <c r="E826" s="130"/>
      <c r="F826" s="100"/>
      <c r="G826" s="100"/>
      <c r="H826" s="57"/>
      <c r="I826" s="58">
        <f t="shared" si="84"/>
        <v>0</v>
      </c>
      <c r="J826" s="57"/>
      <c r="K826" s="57"/>
      <c r="L826" s="57"/>
      <c r="M826" s="57"/>
      <c r="N826" s="58" t="str">
        <f t="shared" si="81"/>
        <v/>
      </c>
      <c r="O826" s="102"/>
    </row>
    <row r="827" spans="1:15">
      <c r="A827" s="97" t="str">
        <f t="shared" si="82"/>
        <v/>
      </c>
      <c r="B827" s="98"/>
      <c r="C827" s="98"/>
      <c r="D827" s="129" t="str">
        <f t="shared" si="83"/>
        <v/>
      </c>
      <c r="E827" s="130"/>
      <c r="F827" s="100"/>
      <c r="G827" s="100"/>
      <c r="H827" s="57"/>
      <c r="I827" s="58">
        <f t="shared" si="84"/>
        <v>0</v>
      </c>
      <c r="J827" s="57"/>
      <c r="K827" s="57"/>
      <c r="L827" s="57"/>
      <c r="M827" s="57"/>
      <c r="N827" s="58" t="str">
        <f t="shared" si="81"/>
        <v/>
      </c>
      <c r="O827" s="102"/>
    </row>
    <row r="828" spans="1:15">
      <c r="A828" s="97" t="str">
        <f t="shared" si="82"/>
        <v/>
      </c>
      <c r="B828" s="98"/>
      <c r="C828" s="98"/>
      <c r="D828" s="129" t="str">
        <f t="shared" si="83"/>
        <v/>
      </c>
      <c r="E828" s="130"/>
      <c r="F828" s="100"/>
      <c r="G828" s="100"/>
      <c r="H828" s="57"/>
      <c r="I828" s="58">
        <f t="shared" si="84"/>
        <v>0</v>
      </c>
      <c r="J828" s="57"/>
      <c r="K828" s="57"/>
      <c r="L828" s="57"/>
      <c r="M828" s="57"/>
      <c r="N828" s="58" t="str">
        <f t="shared" si="81"/>
        <v/>
      </c>
      <c r="O828" s="102"/>
    </row>
    <row r="829" spans="1:15">
      <c r="A829" s="97" t="str">
        <f t="shared" si="82"/>
        <v/>
      </c>
      <c r="B829" s="98"/>
      <c r="C829" s="98"/>
      <c r="D829" s="129" t="str">
        <f t="shared" si="83"/>
        <v/>
      </c>
      <c r="E829" s="130"/>
      <c r="F829" s="100"/>
      <c r="G829" s="100"/>
      <c r="H829" s="57"/>
      <c r="I829" s="58">
        <f t="shared" si="84"/>
        <v>0</v>
      </c>
      <c r="J829" s="57"/>
      <c r="K829" s="57"/>
      <c r="L829" s="57"/>
      <c r="M829" s="57"/>
      <c r="N829" s="58" t="str">
        <f t="shared" si="81"/>
        <v/>
      </c>
      <c r="O829" s="102"/>
    </row>
    <row r="830" spans="1:15">
      <c r="A830" s="97" t="str">
        <f t="shared" si="82"/>
        <v/>
      </c>
      <c r="B830" s="98"/>
      <c r="C830" s="98"/>
      <c r="D830" s="129" t="str">
        <f t="shared" si="83"/>
        <v/>
      </c>
      <c r="E830" s="130"/>
      <c r="F830" s="100"/>
      <c r="G830" s="100"/>
      <c r="H830" s="57"/>
      <c r="I830" s="58">
        <f t="shared" si="84"/>
        <v>0</v>
      </c>
      <c r="J830" s="57"/>
      <c r="K830" s="57"/>
      <c r="L830" s="57"/>
      <c r="M830" s="57"/>
      <c r="N830" s="58" t="str">
        <f t="shared" si="81"/>
        <v/>
      </c>
      <c r="O830" s="102"/>
    </row>
    <row r="831" spans="1:15">
      <c r="A831" s="97" t="str">
        <f t="shared" si="82"/>
        <v/>
      </c>
      <c r="B831" s="98"/>
      <c r="C831" s="98"/>
      <c r="D831" s="129" t="str">
        <f t="shared" si="83"/>
        <v/>
      </c>
      <c r="E831" s="130"/>
      <c r="F831" s="100"/>
      <c r="G831" s="100"/>
      <c r="H831" s="57"/>
      <c r="I831" s="58">
        <f t="shared" si="84"/>
        <v>0</v>
      </c>
      <c r="J831" s="57"/>
      <c r="K831" s="57"/>
      <c r="L831" s="57"/>
      <c r="M831" s="57"/>
      <c r="N831" s="58" t="str">
        <f t="shared" si="81"/>
        <v/>
      </c>
      <c r="O831" s="102"/>
    </row>
    <row r="832" spans="1:15">
      <c r="A832" s="97" t="str">
        <f t="shared" si="82"/>
        <v/>
      </c>
      <c r="B832" s="98"/>
      <c r="C832" s="98"/>
      <c r="D832" s="129" t="str">
        <f t="shared" si="83"/>
        <v/>
      </c>
      <c r="E832" s="130"/>
      <c r="F832" s="100"/>
      <c r="G832" s="100"/>
      <c r="H832" s="57"/>
      <c r="I832" s="58">
        <f t="shared" si="84"/>
        <v>0</v>
      </c>
      <c r="J832" s="57"/>
      <c r="K832" s="57"/>
      <c r="L832" s="57"/>
      <c r="M832" s="57"/>
      <c r="N832" s="58" t="str">
        <f t="shared" si="81"/>
        <v/>
      </c>
      <c r="O832" s="102"/>
    </row>
    <row r="833" spans="1:15">
      <c r="A833" s="97" t="str">
        <f t="shared" si="82"/>
        <v/>
      </c>
      <c r="B833" s="98"/>
      <c r="C833" s="98"/>
      <c r="D833" s="129" t="str">
        <f t="shared" si="83"/>
        <v/>
      </c>
      <c r="E833" s="130"/>
      <c r="F833" s="100"/>
      <c r="G833" s="100"/>
      <c r="H833" s="57"/>
      <c r="I833" s="58">
        <f t="shared" si="84"/>
        <v>0</v>
      </c>
      <c r="J833" s="57"/>
      <c r="K833" s="57"/>
      <c r="L833" s="57"/>
      <c r="M833" s="57"/>
      <c r="N833" s="58" t="str">
        <f t="shared" si="81"/>
        <v/>
      </c>
      <c r="O833" s="102"/>
    </row>
    <row r="834" spans="1:15">
      <c r="A834" s="97" t="str">
        <f t="shared" si="82"/>
        <v/>
      </c>
      <c r="B834" s="98"/>
      <c r="C834" s="98"/>
      <c r="D834" s="129" t="str">
        <f t="shared" si="83"/>
        <v/>
      </c>
      <c r="E834" s="130"/>
      <c r="F834" s="100"/>
      <c r="G834" s="100"/>
      <c r="H834" s="57"/>
      <c r="I834" s="58">
        <f t="shared" si="84"/>
        <v>0</v>
      </c>
      <c r="J834" s="57"/>
      <c r="K834" s="57"/>
      <c r="L834" s="57"/>
      <c r="M834" s="57"/>
      <c r="N834" s="58" t="str">
        <f t="shared" si="81"/>
        <v/>
      </c>
      <c r="O834" s="102"/>
    </row>
    <row r="835" spans="1:15">
      <c r="A835" s="97" t="str">
        <f t="shared" si="82"/>
        <v/>
      </c>
      <c r="B835" s="98"/>
      <c r="C835" s="98"/>
      <c r="D835" s="129" t="str">
        <f t="shared" si="83"/>
        <v/>
      </c>
      <c r="E835" s="130"/>
      <c r="F835" s="100"/>
      <c r="G835" s="100"/>
      <c r="H835" s="57"/>
      <c r="I835" s="58">
        <f t="shared" si="84"/>
        <v>0</v>
      </c>
      <c r="J835" s="57"/>
      <c r="K835" s="57"/>
      <c r="L835" s="57"/>
      <c r="M835" s="57"/>
      <c r="N835" s="58" t="str">
        <f t="shared" si="81"/>
        <v/>
      </c>
      <c r="O835" s="102"/>
    </row>
    <row r="836" spans="1:15">
      <c r="A836" s="97" t="str">
        <f t="shared" si="82"/>
        <v/>
      </c>
      <c r="B836" s="98"/>
      <c r="C836" s="98"/>
      <c r="D836" s="129" t="str">
        <f t="shared" si="83"/>
        <v/>
      </c>
      <c r="E836" s="130"/>
      <c r="F836" s="100"/>
      <c r="G836" s="100"/>
      <c r="H836" s="57"/>
      <c r="I836" s="58">
        <f t="shared" si="84"/>
        <v>0</v>
      </c>
      <c r="J836" s="57"/>
      <c r="K836" s="57"/>
      <c r="L836" s="57"/>
      <c r="M836" s="57"/>
      <c r="N836" s="58" t="str">
        <f t="shared" si="81"/>
        <v/>
      </c>
      <c r="O836" s="102"/>
    </row>
    <row r="837" spans="1:15">
      <c r="A837" s="97" t="str">
        <f t="shared" si="82"/>
        <v/>
      </c>
      <c r="B837" s="98"/>
      <c r="C837" s="98"/>
      <c r="D837" s="129" t="str">
        <f t="shared" si="83"/>
        <v/>
      </c>
      <c r="E837" s="130"/>
      <c r="F837" s="100"/>
      <c r="G837" s="100"/>
      <c r="H837" s="57"/>
      <c r="I837" s="58">
        <f t="shared" si="84"/>
        <v>0</v>
      </c>
      <c r="J837" s="57"/>
      <c r="K837" s="57"/>
      <c r="L837" s="57"/>
      <c r="M837" s="57"/>
      <c r="N837" s="58" t="str">
        <f t="shared" si="81"/>
        <v/>
      </c>
      <c r="O837" s="102"/>
    </row>
    <row r="838" spans="1:15">
      <c r="A838" s="97" t="str">
        <f t="shared" si="82"/>
        <v/>
      </c>
      <c r="B838" s="98"/>
      <c r="C838" s="98"/>
      <c r="D838" s="129" t="str">
        <f t="shared" si="83"/>
        <v/>
      </c>
      <c r="E838" s="130"/>
      <c r="F838" s="100"/>
      <c r="G838" s="100"/>
      <c r="H838" s="57"/>
      <c r="I838" s="58">
        <f t="shared" si="84"/>
        <v>0</v>
      </c>
      <c r="J838" s="57"/>
      <c r="K838" s="57"/>
      <c r="L838" s="57"/>
      <c r="M838" s="57"/>
      <c r="N838" s="58" t="str">
        <f t="shared" si="81"/>
        <v/>
      </c>
      <c r="O838" s="102"/>
    </row>
    <row r="839" spans="1:15">
      <c r="A839" s="97" t="str">
        <f t="shared" si="82"/>
        <v/>
      </c>
      <c r="B839" s="98"/>
      <c r="C839" s="98"/>
      <c r="D839" s="129" t="str">
        <f t="shared" si="83"/>
        <v/>
      </c>
      <c r="E839" s="130"/>
      <c r="F839" s="100"/>
      <c r="G839" s="100"/>
      <c r="H839" s="57"/>
      <c r="I839" s="58">
        <f t="shared" si="84"/>
        <v>0</v>
      </c>
      <c r="J839" s="57"/>
      <c r="K839" s="57"/>
      <c r="L839" s="57"/>
      <c r="M839" s="57"/>
      <c r="N839" s="58" t="str">
        <f t="shared" si="81"/>
        <v/>
      </c>
      <c r="O839" s="102"/>
    </row>
    <row r="840" spans="1:15">
      <c r="A840" s="97" t="str">
        <f t="shared" si="82"/>
        <v/>
      </c>
      <c r="B840" s="98"/>
      <c r="C840" s="98"/>
      <c r="D840" s="129" t="str">
        <f t="shared" si="83"/>
        <v/>
      </c>
      <c r="E840" s="130"/>
      <c r="F840" s="100"/>
      <c r="G840" s="100"/>
      <c r="H840" s="57"/>
      <c r="I840" s="58">
        <f t="shared" si="84"/>
        <v>0</v>
      </c>
      <c r="J840" s="57"/>
      <c r="K840" s="57"/>
      <c r="L840" s="57"/>
      <c r="M840" s="57"/>
      <c r="N840" s="58" t="str">
        <f t="shared" si="81"/>
        <v/>
      </c>
      <c r="O840" s="102"/>
    </row>
    <row r="841" spans="1:15">
      <c r="A841" s="97" t="str">
        <f t="shared" si="82"/>
        <v/>
      </c>
      <c r="B841" s="98"/>
      <c r="C841" s="98"/>
      <c r="D841" s="129" t="str">
        <f t="shared" si="83"/>
        <v/>
      </c>
      <c r="E841" s="130"/>
      <c r="F841" s="100"/>
      <c r="G841" s="100"/>
      <c r="H841" s="57"/>
      <c r="I841" s="58">
        <f t="shared" si="84"/>
        <v>0</v>
      </c>
      <c r="J841" s="57"/>
      <c r="K841" s="57"/>
      <c r="L841" s="57"/>
      <c r="M841" s="57"/>
      <c r="N841" s="58" t="str">
        <f t="shared" si="81"/>
        <v/>
      </c>
      <c r="O841" s="102"/>
    </row>
    <row r="842" spans="1:15">
      <c r="A842" s="97" t="str">
        <f t="shared" si="82"/>
        <v/>
      </c>
      <c r="B842" s="98"/>
      <c r="C842" s="98"/>
      <c r="D842" s="129" t="str">
        <f t="shared" si="83"/>
        <v/>
      </c>
      <c r="E842" s="130"/>
      <c r="F842" s="100"/>
      <c r="G842" s="100"/>
      <c r="H842" s="57"/>
      <c r="I842" s="58">
        <f t="shared" si="84"/>
        <v>0</v>
      </c>
      <c r="J842" s="57"/>
      <c r="K842" s="57"/>
      <c r="L842" s="57"/>
      <c r="M842" s="57"/>
      <c r="N842" s="58" t="str">
        <f t="shared" si="81"/>
        <v/>
      </c>
      <c r="O842" s="102"/>
    </row>
    <row r="843" spans="1:15">
      <c r="A843" s="97" t="str">
        <f t="shared" si="82"/>
        <v/>
      </c>
      <c r="B843" s="98"/>
      <c r="C843" s="98"/>
      <c r="D843" s="129" t="str">
        <f t="shared" si="83"/>
        <v/>
      </c>
      <c r="E843" s="130"/>
      <c r="F843" s="100"/>
      <c r="G843" s="100"/>
      <c r="H843" s="57"/>
      <c r="I843" s="58">
        <f t="shared" si="84"/>
        <v>0</v>
      </c>
      <c r="J843" s="57"/>
      <c r="K843" s="57"/>
      <c r="L843" s="57"/>
      <c r="M843" s="57"/>
      <c r="N843" s="58" t="str">
        <f t="shared" si="81"/>
        <v/>
      </c>
      <c r="O843" s="102"/>
    </row>
    <row r="844" spans="1:15">
      <c r="A844" s="97" t="str">
        <f t="shared" si="82"/>
        <v/>
      </c>
      <c r="B844" s="98"/>
      <c r="C844" s="98"/>
      <c r="D844" s="129" t="str">
        <f t="shared" si="83"/>
        <v/>
      </c>
      <c r="E844" s="130"/>
      <c r="F844" s="100"/>
      <c r="G844" s="100"/>
      <c r="H844" s="57"/>
      <c r="I844" s="58">
        <f t="shared" si="84"/>
        <v>0</v>
      </c>
      <c r="J844" s="57"/>
      <c r="K844" s="57"/>
      <c r="L844" s="57"/>
      <c r="M844" s="57"/>
      <c r="N844" s="58" t="str">
        <f t="shared" si="81"/>
        <v/>
      </c>
      <c r="O844" s="102"/>
    </row>
    <row r="845" spans="1:15">
      <c r="A845" s="97" t="str">
        <f t="shared" si="82"/>
        <v/>
      </c>
      <c r="B845" s="98"/>
      <c r="C845" s="98"/>
      <c r="D845" s="129" t="str">
        <f t="shared" si="83"/>
        <v/>
      </c>
      <c r="E845" s="130"/>
      <c r="F845" s="100"/>
      <c r="G845" s="100"/>
      <c r="H845" s="57"/>
      <c r="I845" s="58">
        <f t="shared" si="84"/>
        <v>0</v>
      </c>
      <c r="J845" s="57"/>
      <c r="K845" s="57"/>
      <c r="L845" s="57"/>
      <c r="M845" s="57"/>
      <c r="N845" s="58" t="str">
        <f t="shared" si="81"/>
        <v/>
      </c>
      <c r="O845" s="102"/>
    </row>
    <row r="846" spans="1:15">
      <c r="A846" s="97" t="str">
        <f t="shared" si="82"/>
        <v/>
      </c>
      <c r="B846" s="98"/>
      <c r="C846" s="98"/>
      <c r="D846" s="129" t="str">
        <f t="shared" si="83"/>
        <v/>
      </c>
      <c r="E846" s="130"/>
      <c r="F846" s="100"/>
      <c r="G846" s="100"/>
      <c r="H846" s="57"/>
      <c r="I846" s="58">
        <f t="shared" si="84"/>
        <v>0</v>
      </c>
      <c r="J846" s="57"/>
      <c r="K846" s="57"/>
      <c r="L846" s="57"/>
      <c r="M846" s="57"/>
      <c r="N846" s="58" t="str">
        <f t="shared" si="81"/>
        <v/>
      </c>
      <c r="O846" s="102"/>
    </row>
    <row r="847" spans="1:15">
      <c r="A847" s="97" t="str">
        <f t="shared" si="82"/>
        <v/>
      </c>
      <c r="B847" s="98"/>
      <c r="C847" s="98"/>
      <c r="D847" s="129" t="str">
        <f t="shared" si="83"/>
        <v/>
      </c>
      <c r="E847" s="130"/>
      <c r="F847" s="100"/>
      <c r="G847" s="100"/>
      <c r="H847" s="57"/>
      <c r="I847" s="58">
        <f t="shared" si="84"/>
        <v>0</v>
      </c>
      <c r="J847" s="57"/>
      <c r="K847" s="57"/>
      <c r="L847" s="57"/>
      <c r="M847" s="57"/>
      <c r="N847" s="58" t="str">
        <f t="shared" si="81"/>
        <v/>
      </c>
      <c r="O847" s="102"/>
    </row>
    <row r="848" spans="1:15">
      <c r="A848" s="97" t="str">
        <f t="shared" si="82"/>
        <v/>
      </c>
      <c r="B848" s="98"/>
      <c r="C848" s="98"/>
      <c r="D848" s="129" t="str">
        <f t="shared" si="83"/>
        <v/>
      </c>
      <c r="E848" s="130"/>
      <c r="F848" s="100"/>
      <c r="G848" s="100"/>
      <c r="H848" s="57"/>
      <c r="I848" s="58">
        <f t="shared" si="84"/>
        <v>0</v>
      </c>
      <c r="J848" s="57"/>
      <c r="K848" s="57"/>
      <c r="L848" s="57"/>
      <c r="M848" s="57"/>
      <c r="N848" s="58" t="str">
        <f t="shared" si="81"/>
        <v/>
      </c>
      <c r="O848" s="102"/>
    </row>
    <row r="849" spans="1:15">
      <c r="A849" s="97" t="str">
        <f t="shared" si="82"/>
        <v/>
      </c>
      <c r="B849" s="98"/>
      <c r="C849" s="98"/>
      <c r="D849" s="129" t="str">
        <f t="shared" si="83"/>
        <v/>
      </c>
      <c r="E849" s="130"/>
      <c r="F849" s="100"/>
      <c r="G849" s="100"/>
      <c r="H849" s="57"/>
      <c r="I849" s="58">
        <f t="shared" si="84"/>
        <v>0</v>
      </c>
      <c r="J849" s="57"/>
      <c r="K849" s="57"/>
      <c r="L849" s="57"/>
      <c r="M849" s="57"/>
      <c r="N849" s="58" t="str">
        <f t="shared" si="81"/>
        <v/>
      </c>
      <c r="O849" s="102"/>
    </row>
    <row r="850" spans="1:15">
      <c r="A850" s="97" t="str">
        <f t="shared" si="82"/>
        <v/>
      </c>
      <c r="B850" s="98"/>
      <c r="C850" s="98"/>
      <c r="D850" s="129" t="str">
        <f t="shared" si="83"/>
        <v/>
      </c>
      <c r="E850" s="130"/>
      <c r="F850" s="100"/>
      <c r="G850" s="100"/>
      <c r="H850" s="57"/>
      <c r="I850" s="58">
        <f t="shared" si="84"/>
        <v>0</v>
      </c>
      <c r="J850" s="57"/>
      <c r="K850" s="57"/>
      <c r="L850" s="57"/>
      <c r="M850" s="57"/>
      <c r="N850" s="58" t="str">
        <f t="shared" si="81"/>
        <v/>
      </c>
      <c r="O850" s="102"/>
    </row>
    <row r="851" spans="1:15">
      <c r="A851" s="97" t="str">
        <f t="shared" si="82"/>
        <v/>
      </c>
      <c r="B851" s="98"/>
      <c r="C851" s="98"/>
      <c r="D851" s="129" t="str">
        <f t="shared" si="83"/>
        <v/>
      </c>
      <c r="E851" s="130"/>
      <c r="F851" s="100"/>
      <c r="G851" s="100"/>
      <c r="H851" s="57"/>
      <c r="I851" s="58">
        <f t="shared" si="84"/>
        <v>0</v>
      </c>
      <c r="J851" s="57"/>
      <c r="K851" s="57"/>
      <c r="L851" s="57"/>
      <c r="M851" s="57"/>
      <c r="N851" s="58" t="str">
        <f t="shared" si="81"/>
        <v/>
      </c>
      <c r="O851" s="102"/>
    </row>
    <row r="852" spans="1:15">
      <c r="A852" s="97" t="str">
        <f t="shared" si="82"/>
        <v/>
      </c>
      <c r="B852" s="98"/>
      <c r="C852" s="98"/>
      <c r="D852" s="129" t="str">
        <f t="shared" si="83"/>
        <v/>
      </c>
      <c r="E852" s="130"/>
      <c r="F852" s="100"/>
      <c r="G852" s="100"/>
      <c r="H852" s="57"/>
      <c r="I852" s="58">
        <f t="shared" si="84"/>
        <v>0</v>
      </c>
      <c r="J852" s="57"/>
      <c r="K852" s="57"/>
      <c r="L852" s="57"/>
      <c r="M852" s="57"/>
      <c r="N852" s="58" t="str">
        <f t="shared" si="81"/>
        <v/>
      </c>
      <c r="O852" s="102"/>
    </row>
    <row r="853" spans="1:15">
      <c r="A853" s="97" t="str">
        <f t="shared" si="82"/>
        <v/>
      </c>
      <c r="B853" s="98"/>
      <c r="C853" s="98"/>
      <c r="D853" s="129" t="str">
        <f t="shared" si="83"/>
        <v/>
      </c>
      <c r="E853" s="130"/>
      <c r="F853" s="100"/>
      <c r="G853" s="100"/>
      <c r="H853" s="57"/>
      <c r="I853" s="58">
        <f t="shared" si="84"/>
        <v>0</v>
      </c>
      <c r="J853" s="57"/>
      <c r="K853" s="57"/>
      <c r="L853" s="57"/>
      <c r="M853" s="57"/>
      <c r="N853" s="58" t="str">
        <f t="shared" si="81"/>
        <v/>
      </c>
      <c r="O853" s="102"/>
    </row>
    <row r="854" spans="1:15">
      <c r="A854" s="97" t="str">
        <f t="shared" si="82"/>
        <v/>
      </c>
      <c r="B854" s="98"/>
      <c r="C854" s="98"/>
      <c r="D854" s="129" t="str">
        <f t="shared" si="83"/>
        <v/>
      </c>
      <c r="E854" s="130"/>
      <c r="F854" s="100"/>
      <c r="G854" s="100"/>
      <c r="H854" s="57"/>
      <c r="I854" s="58">
        <f t="shared" si="84"/>
        <v>0</v>
      </c>
      <c r="J854" s="57"/>
      <c r="K854" s="57"/>
      <c r="L854" s="57"/>
      <c r="M854" s="57"/>
      <c r="N854" s="58" t="str">
        <f t="shared" si="81"/>
        <v/>
      </c>
      <c r="O854" s="102"/>
    </row>
    <row r="855" spans="1:15">
      <c r="A855" s="97" t="str">
        <f t="shared" si="82"/>
        <v/>
      </c>
      <c r="B855" s="98"/>
      <c r="C855" s="98"/>
      <c r="D855" s="129" t="str">
        <f t="shared" si="83"/>
        <v/>
      </c>
      <c r="E855" s="130"/>
      <c r="F855" s="100"/>
      <c r="G855" s="100"/>
      <c r="H855" s="57"/>
      <c r="I855" s="58">
        <f t="shared" si="84"/>
        <v>0</v>
      </c>
      <c r="J855" s="57"/>
      <c r="K855" s="57"/>
      <c r="L855" s="57"/>
      <c r="M855" s="57"/>
      <c r="N855" s="58" t="str">
        <f t="shared" si="81"/>
        <v/>
      </c>
      <c r="O855" s="102"/>
    </row>
    <row r="856" spans="1:15">
      <c r="A856" s="97" t="str">
        <f t="shared" si="82"/>
        <v/>
      </c>
      <c r="B856" s="98"/>
      <c r="C856" s="98"/>
      <c r="D856" s="129" t="str">
        <f t="shared" si="83"/>
        <v/>
      </c>
      <c r="E856" s="130"/>
      <c r="F856" s="100"/>
      <c r="G856" s="100"/>
      <c r="H856" s="57"/>
      <c r="I856" s="58">
        <f t="shared" si="84"/>
        <v>0</v>
      </c>
      <c r="J856" s="57"/>
      <c r="K856" s="57"/>
      <c r="L856" s="57"/>
      <c r="M856" s="57"/>
      <c r="N856" s="58" t="str">
        <f t="shared" si="81"/>
        <v/>
      </c>
      <c r="O856" s="102"/>
    </row>
    <row r="857" spans="1:15">
      <c r="A857" s="97" t="str">
        <f t="shared" si="82"/>
        <v/>
      </c>
      <c r="B857" s="98"/>
      <c r="C857" s="98"/>
      <c r="D857" s="129" t="str">
        <f t="shared" si="83"/>
        <v/>
      </c>
      <c r="E857" s="130"/>
      <c r="F857" s="100"/>
      <c r="G857" s="100"/>
      <c r="H857" s="57"/>
      <c r="I857" s="58">
        <f t="shared" si="84"/>
        <v>0</v>
      </c>
      <c r="J857" s="57"/>
      <c r="K857" s="57"/>
      <c r="L857" s="57"/>
      <c r="M857" s="57"/>
      <c r="N857" s="58" t="str">
        <f t="shared" si="81"/>
        <v/>
      </c>
      <c r="O857" s="102"/>
    </row>
    <row r="858" spans="1:15">
      <c r="A858" s="97" t="str">
        <f t="shared" si="82"/>
        <v/>
      </c>
      <c r="B858" s="98"/>
      <c r="C858" s="98"/>
      <c r="D858" s="129" t="str">
        <f t="shared" si="83"/>
        <v/>
      </c>
      <c r="E858" s="130"/>
      <c r="F858" s="100"/>
      <c r="G858" s="100"/>
      <c r="H858" s="57"/>
      <c r="I858" s="58">
        <f t="shared" si="84"/>
        <v>0</v>
      </c>
      <c r="J858" s="57"/>
      <c r="K858" s="57"/>
      <c r="L858" s="57"/>
      <c r="M858" s="57"/>
      <c r="N858" s="58" t="str">
        <f t="shared" si="81"/>
        <v/>
      </c>
      <c r="O858" s="102"/>
    </row>
    <row r="859" spans="1:15">
      <c r="A859" s="97" t="str">
        <f t="shared" si="82"/>
        <v/>
      </c>
      <c r="B859" s="98"/>
      <c r="C859" s="98"/>
      <c r="D859" s="129" t="str">
        <f t="shared" si="83"/>
        <v/>
      </c>
      <c r="E859" s="130"/>
      <c r="F859" s="100"/>
      <c r="G859" s="100"/>
      <c r="H859" s="57"/>
      <c r="I859" s="58">
        <f t="shared" si="84"/>
        <v>0</v>
      </c>
      <c r="J859" s="57"/>
      <c r="K859" s="57"/>
      <c r="L859" s="57"/>
      <c r="M859" s="57"/>
      <c r="N859" s="58" t="str">
        <f t="shared" si="81"/>
        <v/>
      </c>
      <c r="O859" s="102"/>
    </row>
    <row r="860" spans="1:15">
      <c r="A860" s="97" t="str">
        <f t="shared" si="82"/>
        <v/>
      </c>
      <c r="B860" s="98"/>
      <c r="C860" s="98"/>
      <c r="D860" s="129" t="str">
        <f t="shared" si="83"/>
        <v/>
      </c>
      <c r="E860" s="130"/>
      <c r="F860" s="100"/>
      <c r="G860" s="100"/>
      <c r="H860" s="57"/>
      <c r="I860" s="58">
        <f t="shared" si="84"/>
        <v>0</v>
      </c>
      <c r="J860" s="57"/>
      <c r="K860" s="57"/>
      <c r="L860" s="57"/>
      <c r="M860" s="57"/>
      <c r="N860" s="58" t="str">
        <f t="shared" si="81"/>
        <v/>
      </c>
      <c r="O860" s="102"/>
    </row>
    <row r="861" spans="1:15">
      <c r="A861" s="97" t="str">
        <f t="shared" si="82"/>
        <v/>
      </c>
      <c r="B861" s="98"/>
      <c r="C861" s="98"/>
      <c r="D861" s="129" t="str">
        <f t="shared" si="83"/>
        <v/>
      </c>
      <c r="E861" s="130"/>
      <c r="F861" s="100"/>
      <c r="G861" s="100"/>
      <c r="H861" s="57"/>
      <c r="I861" s="58">
        <f t="shared" si="84"/>
        <v>0</v>
      </c>
      <c r="J861" s="57"/>
      <c r="K861" s="57"/>
      <c r="L861" s="57"/>
      <c r="M861" s="57"/>
      <c r="N861" s="58" t="str">
        <f t="shared" si="81"/>
        <v/>
      </c>
      <c r="O861" s="102"/>
    </row>
    <row r="862" spans="1:15">
      <c r="A862" s="97" t="str">
        <f t="shared" si="82"/>
        <v/>
      </c>
      <c r="B862" s="98"/>
      <c r="C862" s="98"/>
      <c r="D862" s="129" t="str">
        <f t="shared" si="83"/>
        <v/>
      </c>
      <c r="E862" s="130"/>
      <c r="F862" s="100"/>
      <c r="G862" s="100"/>
      <c r="H862" s="57"/>
      <c r="I862" s="58">
        <f t="shared" si="84"/>
        <v>0</v>
      </c>
      <c r="J862" s="57"/>
      <c r="K862" s="57"/>
      <c r="L862" s="57"/>
      <c r="M862" s="57"/>
      <c r="N862" s="58" t="str">
        <f t="shared" si="81"/>
        <v/>
      </c>
      <c r="O862" s="102"/>
    </row>
    <row r="863" spans="1:15">
      <c r="A863" s="97" t="str">
        <f t="shared" si="82"/>
        <v/>
      </c>
      <c r="B863" s="98"/>
      <c r="C863" s="98"/>
      <c r="D863" s="129" t="str">
        <f t="shared" si="83"/>
        <v/>
      </c>
      <c r="E863" s="130"/>
      <c r="F863" s="100"/>
      <c r="G863" s="100"/>
      <c r="H863" s="57"/>
      <c r="I863" s="58">
        <f t="shared" si="84"/>
        <v>0</v>
      </c>
      <c r="J863" s="57"/>
      <c r="K863" s="57"/>
      <c r="L863" s="57"/>
      <c r="M863" s="57"/>
      <c r="N863" s="58" t="str">
        <f t="shared" si="81"/>
        <v/>
      </c>
      <c r="O863" s="102"/>
    </row>
    <row r="864" spans="1:15">
      <c r="A864" s="97" t="str">
        <f t="shared" si="82"/>
        <v/>
      </c>
      <c r="B864" s="98"/>
      <c r="C864" s="98"/>
      <c r="D864" s="129" t="str">
        <f t="shared" si="83"/>
        <v/>
      </c>
      <c r="E864" s="130"/>
      <c r="F864" s="100"/>
      <c r="G864" s="100"/>
      <c r="H864" s="57"/>
      <c r="I864" s="58">
        <f t="shared" si="84"/>
        <v>0</v>
      </c>
      <c r="J864" s="57"/>
      <c r="K864" s="57"/>
      <c r="L864" s="57"/>
      <c r="M864" s="57"/>
      <c r="N864" s="58" t="str">
        <f t="shared" si="81"/>
        <v/>
      </c>
      <c r="O864" s="102"/>
    </row>
    <row r="865" spans="1:15">
      <c r="A865" s="97" t="str">
        <f t="shared" si="82"/>
        <v/>
      </c>
      <c r="B865" s="98"/>
      <c r="C865" s="98"/>
      <c r="D865" s="129" t="str">
        <f t="shared" si="83"/>
        <v/>
      </c>
      <c r="E865" s="130"/>
      <c r="F865" s="100"/>
      <c r="G865" s="100"/>
      <c r="H865" s="57"/>
      <c r="I865" s="58">
        <f t="shared" si="84"/>
        <v>0</v>
      </c>
      <c r="J865" s="57"/>
      <c r="K865" s="57"/>
      <c r="L865" s="57"/>
      <c r="M865" s="57"/>
      <c r="N865" s="58" t="str">
        <f t="shared" si="81"/>
        <v/>
      </c>
      <c r="O865" s="102"/>
    </row>
    <row r="866" spans="1:15">
      <c r="A866" s="97" t="str">
        <f t="shared" si="82"/>
        <v/>
      </c>
      <c r="B866" s="98"/>
      <c r="C866" s="98"/>
      <c r="D866" s="129" t="str">
        <f t="shared" si="83"/>
        <v/>
      </c>
      <c r="E866" s="130"/>
      <c r="F866" s="100"/>
      <c r="G866" s="100"/>
      <c r="H866" s="57"/>
      <c r="I866" s="58">
        <f t="shared" si="84"/>
        <v>0</v>
      </c>
      <c r="J866" s="57"/>
      <c r="K866" s="57"/>
      <c r="L866" s="57"/>
      <c r="M866" s="57"/>
      <c r="N866" s="58" t="str">
        <f t="shared" si="81"/>
        <v/>
      </c>
      <c r="O866" s="102"/>
    </row>
    <row r="867" spans="1:15">
      <c r="A867" s="97" t="str">
        <f t="shared" si="82"/>
        <v/>
      </c>
      <c r="B867" s="98"/>
      <c r="C867" s="98"/>
      <c r="D867" s="129" t="str">
        <f t="shared" si="83"/>
        <v/>
      </c>
      <c r="E867" s="130"/>
      <c r="F867" s="100"/>
      <c r="G867" s="100"/>
      <c r="H867" s="57"/>
      <c r="I867" s="58">
        <f t="shared" si="84"/>
        <v>0</v>
      </c>
      <c r="J867" s="57"/>
      <c r="K867" s="57"/>
      <c r="L867" s="57"/>
      <c r="M867" s="57"/>
      <c r="N867" s="58" t="str">
        <f t="shared" si="81"/>
        <v/>
      </c>
      <c r="O867" s="102"/>
    </row>
    <row r="868" spans="1:15">
      <c r="A868" s="97" t="str">
        <f t="shared" si="82"/>
        <v/>
      </c>
      <c r="B868" s="98"/>
      <c r="C868" s="98"/>
      <c r="D868" s="129" t="str">
        <f t="shared" si="83"/>
        <v/>
      </c>
      <c r="E868" s="130"/>
      <c r="F868" s="100"/>
      <c r="G868" s="100"/>
      <c r="H868" s="57"/>
      <c r="I868" s="58">
        <f t="shared" si="84"/>
        <v>0</v>
      </c>
      <c r="J868" s="57"/>
      <c r="K868" s="57"/>
      <c r="L868" s="57"/>
      <c r="M868" s="57"/>
      <c r="N868" s="58" t="str">
        <f t="shared" si="81"/>
        <v/>
      </c>
      <c r="O868" s="102"/>
    </row>
    <row r="869" spans="1:15">
      <c r="A869" s="97" t="str">
        <f t="shared" si="82"/>
        <v/>
      </c>
      <c r="B869" s="98"/>
      <c r="C869" s="98"/>
      <c r="D869" s="129" t="str">
        <f t="shared" si="83"/>
        <v/>
      </c>
      <c r="E869" s="130"/>
      <c r="F869" s="100"/>
      <c r="G869" s="100"/>
      <c r="H869" s="57"/>
      <c r="I869" s="58">
        <f t="shared" si="84"/>
        <v>0</v>
      </c>
      <c r="J869" s="57"/>
      <c r="K869" s="57"/>
      <c r="L869" s="57"/>
      <c r="M869" s="57"/>
      <c r="N869" s="58" t="str">
        <f t="shared" si="81"/>
        <v/>
      </c>
      <c r="O869" s="102"/>
    </row>
    <row r="870" spans="1:15">
      <c r="A870" s="97" t="str">
        <f t="shared" si="82"/>
        <v/>
      </c>
      <c r="B870" s="98"/>
      <c r="C870" s="98"/>
      <c r="D870" s="129" t="str">
        <f t="shared" si="83"/>
        <v/>
      </c>
      <c r="E870" s="130"/>
      <c r="F870" s="100"/>
      <c r="G870" s="100"/>
      <c r="H870" s="57"/>
      <c r="I870" s="58">
        <f t="shared" si="84"/>
        <v>0</v>
      </c>
      <c r="J870" s="57"/>
      <c r="K870" s="57"/>
      <c r="L870" s="57"/>
      <c r="M870" s="57"/>
      <c r="N870" s="58" t="str">
        <f t="shared" si="81"/>
        <v/>
      </c>
      <c r="O870" s="102"/>
    </row>
    <row r="871" spans="1:15">
      <c r="A871" s="97" t="str">
        <f t="shared" si="82"/>
        <v/>
      </c>
      <c r="B871" s="98"/>
      <c r="C871" s="98"/>
      <c r="D871" s="129" t="str">
        <f t="shared" si="83"/>
        <v/>
      </c>
      <c r="E871" s="130"/>
      <c r="F871" s="100"/>
      <c r="G871" s="100"/>
      <c r="H871" s="57"/>
      <c r="I871" s="58">
        <f t="shared" si="84"/>
        <v>0</v>
      </c>
      <c r="J871" s="57"/>
      <c r="K871" s="57"/>
      <c r="L871" s="57"/>
      <c r="M871" s="57"/>
      <c r="N871" s="58" t="str">
        <f t="shared" si="81"/>
        <v/>
      </c>
      <c r="O871" s="102"/>
    </row>
    <row r="872" spans="1:15">
      <c r="A872" s="97" t="str">
        <f t="shared" si="82"/>
        <v/>
      </c>
      <c r="B872" s="98"/>
      <c r="C872" s="98"/>
      <c r="D872" s="129" t="str">
        <f t="shared" si="83"/>
        <v/>
      </c>
      <c r="E872" s="130"/>
      <c r="F872" s="100"/>
      <c r="G872" s="100"/>
      <c r="H872" s="57"/>
      <c r="I872" s="58">
        <f t="shared" si="84"/>
        <v>0</v>
      </c>
      <c r="J872" s="57"/>
      <c r="K872" s="57"/>
      <c r="L872" s="57"/>
      <c r="M872" s="57"/>
      <c r="N872" s="58" t="str">
        <f t="shared" si="81"/>
        <v/>
      </c>
      <c r="O872" s="102"/>
    </row>
    <row r="873" spans="1:15">
      <c r="A873" s="97" t="str">
        <f t="shared" si="82"/>
        <v/>
      </c>
      <c r="B873" s="98"/>
      <c r="C873" s="98"/>
      <c r="D873" s="129" t="str">
        <f t="shared" si="83"/>
        <v/>
      </c>
      <c r="E873" s="130"/>
      <c r="F873" s="100"/>
      <c r="G873" s="100"/>
      <c r="H873" s="57"/>
      <c r="I873" s="58">
        <f t="shared" si="84"/>
        <v>0</v>
      </c>
      <c r="J873" s="57"/>
      <c r="K873" s="57"/>
      <c r="L873" s="57"/>
      <c r="M873" s="57"/>
      <c r="N873" s="58" t="str">
        <f t="shared" si="81"/>
        <v/>
      </c>
      <c r="O873" s="102"/>
    </row>
    <row r="874" spans="1:15">
      <c r="A874" s="97" t="str">
        <f t="shared" si="82"/>
        <v/>
      </c>
      <c r="B874" s="98"/>
      <c r="C874" s="98"/>
      <c r="D874" s="129" t="str">
        <f t="shared" si="83"/>
        <v/>
      </c>
      <c r="E874" s="130"/>
      <c r="F874" s="100"/>
      <c r="G874" s="100"/>
      <c r="H874" s="57"/>
      <c r="I874" s="58">
        <f t="shared" si="84"/>
        <v>0</v>
      </c>
      <c r="J874" s="57"/>
      <c r="K874" s="57"/>
      <c r="L874" s="57"/>
      <c r="M874" s="57"/>
      <c r="N874" s="58" t="str">
        <f t="shared" ref="N874:N937" si="85">IF(E874="","",N873+I874-J874-K874-L874-M874)</f>
        <v/>
      </c>
      <c r="O874" s="102"/>
    </row>
    <row r="875" spans="1:15">
      <c r="A875" s="97" t="str">
        <f t="shared" si="82"/>
        <v/>
      </c>
      <c r="B875" s="98"/>
      <c r="C875" s="98"/>
      <c r="D875" s="129" t="str">
        <f t="shared" si="83"/>
        <v/>
      </c>
      <c r="E875" s="130"/>
      <c r="F875" s="100"/>
      <c r="G875" s="100"/>
      <c r="H875" s="57"/>
      <c r="I875" s="58">
        <f t="shared" si="84"/>
        <v>0</v>
      </c>
      <c r="J875" s="57"/>
      <c r="K875" s="57"/>
      <c r="L875" s="57"/>
      <c r="M875" s="57"/>
      <c r="N875" s="58" t="str">
        <f t="shared" si="85"/>
        <v/>
      </c>
      <c r="O875" s="102"/>
    </row>
    <row r="876" spans="1:15">
      <c r="A876" s="97" t="str">
        <f t="shared" ref="A876:A939" si="86">IF(E876="","",ROW()-42)</f>
        <v/>
      </c>
      <c r="B876" s="98"/>
      <c r="C876" s="98"/>
      <c r="D876" s="129" t="str">
        <f t="shared" si="83"/>
        <v/>
      </c>
      <c r="E876" s="130"/>
      <c r="F876" s="100"/>
      <c r="G876" s="100"/>
      <c r="H876" s="57"/>
      <c r="I876" s="58">
        <f t="shared" si="84"/>
        <v>0</v>
      </c>
      <c r="J876" s="57"/>
      <c r="K876" s="57"/>
      <c r="L876" s="57"/>
      <c r="M876" s="57"/>
      <c r="N876" s="58" t="str">
        <f t="shared" si="85"/>
        <v/>
      </c>
      <c r="O876" s="102"/>
    </row>
    <row r="877" spans="1:15">
      <c r="A877" s="97" t="str">
        <f t="shared" si="86"/>
        <v/>
      </c>
      <c r="B877" s="98"/>
      <c r="C877" s="98"/>
      <c r="D877" s="129" t="str">
        <f t="shared" si="83"/>
        <v/>
      </c>
      <c r="E877" s="130"/>
      <c r="F877" s="100"/>
      <c r="G877" s="100"/>
      <c r="H877" s="57"/>
      <c r="I877" s="58">
        <f t="shared" si="84"/>
        <v>0</v>
      </c>
      <c r="J877" s="57"/>
      <c r="K877" s="57"/>
      <c r="L877" s="57"/>
      <c r="M877" s="57"/>
      <c r="N877" s="58" t="str">
        <f t="shared" si="85"/>
        <v/>
      </c>
      <c r="O877" s="102"/>
    </row>
    <row r="878" spans="1:15">
      <c r="A878" s="97" t="str">
        <f t="shared" si="86"/>
        <v/>
      </c>
      <c r="B878" s="98"/>
      <c r="C878" s="98"/>
      <c r="D878" s="129" t="str">
        <f t="shared" ref="D878:D941" si="87">IF(E878="","",MONTH(E878)&amp;"月")</f>
        <v/>
      </c>
      <c r="E878" s="130"/>
      <c r="F878" s="100"/>
      <c r="G878" s="100"/>
      <c r="H878" s="57"/>
      <c r="I878" s="58">
        <f t="shared" ref="I878:I941" si="88">IF(H878="",0,H878*$M$41)</f>
        <v>0</v>
      </c>
      <c r="J878" s="57"/>
      <c r="K878" s="57"/>
      <c r="L878" s="57"/>
      <c r="M878" s="57"/>
      <c r="N878" s="58" t="str">
        <f t="shared" si="85"/>
        <v/>
      </c>
      <c r="O878" s="102"/>
    </row>
    <row r="879" spans="1:15">
      <c r="A879" s="97" t="str">
        <f t="shared" si="86"/>
        <v/>
      </c>
      <c r="B879" s="98"/>
      <c r="C879" s="98"/>
      <c r="D879" s="129" t="str">
        <f t="shared" si="87"/>
        <v/>
      </c>
      <c r="E879" s="130"/>
      <c r="F879" s="100"/>
      <c r="G879" s="100"/>
      <c r="H879" s="57"/>
      <c r="I879" s="58">
        <f t="shared" si="88"/>
        <v>0</v>
      </c>
      <c r="J879" s="57"/>
      <c r="K879" s="57"/>
      <c r="L879" s="57"/>
      <c r="M879" s="57"/>
      <c r="N879" s="58" t="str">
        <f t="shared" si="85"/>
        <v/>
      </c>
      <c r="O879" s="102"/>
    </row>
    <row r="880" spans="1:15">
      <c r="A880" s="97" t="str">
        <f t="shared" si="86"/>
        <v/>
      </c>
      <c r="B880" s="98"/>
      <c r="C880" s="98"/>
      <c r="D880" s="129" t="str">
        <f t="shared" si="87"/>
        <v/>
      </c>
      <c r="E880" s="130"/>
      <c r="F880" s="100"/>
      <c r="G880" s="100"/>
      <c r="H880" s="57"/>
      <c r="I880" s="58">
        <f t="shared" si="88"/>
        <v>0</v>
      </c>
      <c r="J880" s="57"/>
      <c r="K880" s="57"/>
      <c r="L880" s="57"/>
      <c r="M880" s="57"/>
      <c r="N880" s="58" t="str">
        <f t="shared" si="85"/>
        <v/>
      </c>
      <c r="O880" s="102"/>
    </row>
    <row r="881" spans="1:15">
      <c r="A881" s="97" t="str">
        <f t="shared" si="86"/>
        <v/>
      </c>
      <c r="B881" s="98"/>
      <c r="C881" s="98"/>
      <c r="D881" s="129" t="str">
        <f t="shared" si="87"/>
        <v/>
      </c>
      <c r="E881" s="130"/>
      <c r="F881" s="100"/>
      <c r="G881" s="100"/>
      <c r="H881" s="57"/>
      <c r="I881" s="58">
        <f t="shared" si="88"/>
        <v>0</v>
      </c>
      <c r="J881" s="57"/>
      <c r="K881" s="57"/>
      <c r="L881" s="57"/>
      <c r="M881" s="57"/>
      <c r="N881" s="58" t="str">
        <f t="shared" si="85"/>
        <v/>
      </c>
      <c r="O881" s="102"/>
    </row>
    <row r="882" spans="1:15">
      <c r="A882" s="97" t="str">
        <f t="shared" si="86"/>
        <v/>
      </c>
      <c r="B882" s="98"/>
      <c r="C882" s="98"/>
      <c r="D882" s="129" t="str">
        <f t="shared" si="87"/>
        <v/>
      </c>
      <c r="E882" s="130"/>
      <c r="F882" s="100"/>
      <c r="G882" s="100"/>
      <c r="H882" s="57"/>
      <c r="I882" s="58">
        <f t="shared" si="88"/>
        <v>0</v>
      </c>
      <c r="J882" s="57"/>
      <c r="K882" s="57"/>
      <c r="L882" s="57"/>
      <c r="M882" s="57"/>
      <c r="N882" s="58" t="str">
        <f t="shared" si="85"/>
        <v/>
      </c>
      <c r="O882" s="102"/>
    </row>
    <row r="883" spans="1:15">
      <c r="A883" s="97" t="str">
        <f t="shared" si="86"/>
        <v/>
      </c>
      <c r="B883" s="98"/>
      <c r="C883" s="98"/>
      <c r="D883" s="129" t="str">
        <f t="shared" si="87"/>
        <v/>
      </c>
      <c r="E883" s="130"/>
      <c r="F883" s="100"/>
      <c r="G883" s="100"/>
      <c r="H883" s="57"/>
      <c r="I883" s="58">
        <f t="shared" si="88"/>
        <v>0</v>
      </c>
      <c r="J883" s="57"/>
      <c r="K883" s="57"/>
      <c r="L883" s="57"/>
      <c r="M883" s="57"/>
      <c r="N883" s="58" t="str">
        <f t="shared" si="85"/>
        <v/>
      </c>
      <c r="O883" s="102"/>
    </row>
    <row r="884" spans="1:15">
      <c r="A884" s="97" t="str">
        <f t="shared" si="86"/>
        <v/>
      </c>
      <c r="B884" s="98"/>
      <c r="C884" s="98"/>
      <c r="D884" s="129" t="str">
        <f t="shared" si="87"/>
        <v/>
      </c>
      <c r="E884" s="130"/>
      <c r="F884" s="100"/>
      <c r="G884" s="100"/>
      <c r="H884" s="57"/>
      <c r="I884" s="58">
        <f t="shared" si="88"/>
        <v>0</v>
      </c>
      <c r="J884" s="57"/>
      <c r="K884" s="57"/>
      <c r="L884" s="57"/>
      <c r="M884" s="57"/>
      <c r="N884" s="58" t="str">
        <f t="shared" si="85"/>
        <v/>
      </c>
      <c r="O884" s="102"/>
    </row>
    <row r="885" spans="1:15">
      <c r="A885" s="97" t="str">
        <f t="shared" si="86"/>
        <v/>
      </c>
      <c r="B885" s="98"/>
      <c r="C885" s="98"/>
      <c r="D885" s="129" t="str">
        <f t="shared" si="87"/>
        <v/>
      </c>
      <c r="E885" s="130"/>
      <c r="F885" s="100"/>
      <c r="G885" s="100"/>
      <c r="H885" s="57"/>
      <c r="I885" s="58">
        <f t="shared" si="88"/>
        <v>0</v>
      </c>
      <c r="J885" s="57"/>
      <c r="K885" s="57"/>
      <c r="L885" s="57"/>
      <c r="M885" s="57"/>
      <c r="N885" s="58" t="str">
        <f t="shared" si="85"/>
        <v/>
      </c>
      <c r="O885" s="102"/>
    </row>
    <row r="886" spans="1:15">
      <c r="A886" s="97" t="str">
        <f t="shared" si="86"/>
        <v/>
      </c>
      <c r="B886" s="98"/>
      <c r="C886" s="98"/>
      <c r="D886" s="129" t="str">
        <f t="shared" si="87"/>
        <v/>
      </c>
      <c r="E886" s="130"/>
      <c r="F886" s="100"/>
      <c r="G886" s="100"/>
      <c r="H886" s="57"/>
      <c r="I886" s="58">
        <f t="shared" si="88"/>
        <v>0</v>
      </c>
      <c r="J886" s="57"/>
      <c r="K886" s="57"/>
      <c r="L886" s="57"/>
      <c r="M886" s="57"/>
      <c r="N886" s="58" t="str">
        <f t="shared" si="85"/>
        <v/>
      </c>
      <c r="O886" s="102"/>
    </row>
    <row r="887" spans="1:15">
      <c r="A887" s="97" t="str">
        <f t="shared" si="86"/>
        <v/>
      </c>
      <c r="B887" s="98"/>
      <c r="C887" s="98"/>
      <c r="D887" s="129" t="str">
        <f t="shared" si="87"/>
        <v/>
      </c>
      <c r="E887" s="130"/>
      <c r="F887" s="100"/>
      <c r="G887" s="100"/>
      <c r="H887" s="57"/>
      <c r="I887" s="58">
        <f t="shared" si="88"/>
        <v>0</v>
      </c>
      <c r="J887" s="57"/>
      <c r="K887" s="57"/>
      <c r="L887" s="57"/>
      <c r="M887" s="57"/>
      <c r="N887" s="58" t="str">
        <f t="shared" si="85"/>
        <v/>
      </c>
      <c r="O887" s="102"/>
    </row>
    <row r="888" spans="1:15">
      <c r="A888" s="97" t="str">
        <f t="shared" si="86"/>
        <v/>
      </c>
      <c r="B888" s="98"/>
      <c r="C888" s="98"/>
      <c r="D888" s="129" t="str">
        <f t="shared" si="87"/>
        <v/>
      </c>
      <c r="E888" s="130"/>
      <c r="F888" s="100"/>
      <c r="G888" s="100"/>
      <c r="H888" s="57"/>
      <c r="I888" s="58">
        <f t="shared" si="88"/>
        <v>0</v>
      </c>
      <c r="J888" s="57"/>
      <c r="K888" s="57"/>
      <c r="L888" s="57"/>
      <c r="M888" s="57"/>
      <c r="N888" s="58" t="str">
        <f t="shared" si="85"/>
        <v/>
      </c>
      <c r="O888" s="102"/>
    </row>
    <row r="889" spans="1:15">
      <c r="A889" s="97" t="str">
        <f t="shared" si="86"/>
        <v/>
      </c>
      <c r="B889" s="98"/>
      <c r="C889" s="98"/>
      <c r="D889" s="129" t="str">
        <f t="shared" si="87"/>
        <v/>
      </c>
      <c r="E889" s="130"/>
      <c r="F889" s="100"/>
      <c r="G889" s="100"/>
      <c r="H889" s="57"/>
      <c r="I889" s="58">
        <f t="shared" si="88"/>
        <v>0</v>
      </c>
      <c r="J889" s="57"/>
      <c r="K889" s="57"/>
      <c r="L889" s="57"/>
      <c r="M889" s="57"/>
      <c r="N889" s="58" t="str">
        <f t="shared" si="85"/>
        <v/>
      </c>
      <c r="O889" s="102"/>
    </row>
    <row r="890" spans="1:15">
      <c r="A890" s="97" t="str">
        <f t="shared" si="86"/>
        <v/>
      </c>
      <c r="B890" s="98"/>
      <c r="C890" s="98"/>
      <c r="D890" s="129" t="str">
        <f t="shared" si="87"/>
        <v/>
      </c>
      <c r="E890" s="130"/>
      <c r="F890" s="100"/>
      <c r="G890" s="100"/>
      <c r="H890" s="57"/>
      <c r="I890" s="58">
        <f t="shared" si="88"/>
        <v>0</v>
      </c>
      <c r="J890" s="57"/>
      <c r="K890" s="57"/>
      <c r="L890" s="57"/>
      <c r="M890" s="57"/>
      <c r="N890" s="58" t="str">
        <f t="shared" si="85"/>
        <v/>
      </c>
      <c r="O890" s="102"/>
    </row>
    <row r="891" spans="1:15">
      <c r="A891" s="97" t="str">
        <f t="shared" si="86"/>
        <v/>
      </c>
      <c r="B891" s="98"/>
      <c r="C891" s="98"/>
      <c r="D891" s="129" t="str">
        <f t="shared" si="87"/>
        <v/>
      </c>
      <c r="E891" s="130"/>
      <c r="F891" s="100"/>
      <c r="G891" s="100"/>
      <c r="H891" s="57"/>
      <c r="I891" s="58">
        <f t="shared" si="88"/>
        <v>0</v>
      </c>
      <c r="J891" s="57"/>
      <c r="K891" s="57"/>
      <c r="L891" s="57"/>
      <c r="M891" s="57"/>
      <c r="N891" s="58" t="str">
        <f t="shared" si="85"/>
        <v/>
      </c>
      <c r="O891" s="102"/>
    </row>
    <row r="892" spans="1:15">
      <c r="A892" s="97" t="str">
        <f t="shared" si="86"/>
        <v/>
      </c>
      <c r="B892" s="98"/>
      <c r="C892" s="98"/>
      <c r="D892" s="129" t="str">
        <f t="shared" si="87"/>
        <v/>
      </c>
      <c r="E892" s="130"/>
      <c r="F892" s="100"/>
      <c r="G892" s="100"/>
      <c r="H892" s="57"/>
      <c r="I892" s="58">
        <f t="shared" si="88"/>
        <v>0</v>
      </c>
      <c r="J892" s="57"/>
      <c r="K892" s="57"/>
      <c r="L892" s="57"/>
      <c r="M892" s="57"/>
      <c r="N892" s="58" t="str">
        <f t="shared" si="85"/>
        <v/>
      </c>
      <c r="O892" s="102"/>
    </row>
    <row r="893" spans="1:15">
      <c r="A893" s="97" t="str">
        <f t="shared" si="86"/>
        <v/>
      </c>
      <c r="B893" s="98"/>
      <c r="C893" s="98"/>
      <c r="D893" s="129" t="str">
        <f t="shared" si="87"/>
        <v/>
      </c>
      <c r="E893" s="130"/>
      <c r="F893" s="100"/>
      <c r="G893" s="100"/>
      <c r="H893" s="57"/>
      <c r="I893" s="58">
        <f t="shared" si="88"/>
        <v>0</v>
      </c>
      <c r="J893" s="57"/>
      <c r="K893" s="57"/>
      <c r="L893" s="57"/>
      <c r="M893" s="57"/>
      <c r="N893" s="58" t="str">
        <f t="shared" si="85"/>
        <v/>
      </c>
      <c r="O893" s="102"/>
    </row>
    <row r="894" spans="1:15">
      <c r="A894" s="97" t="str">
        <f t="shared" si="86"/>
        <v/>
      </c>
      <c r="B894" s="98"/>
      <c r="C894" s="98"/>
      <c r="D894" s="129" t="str">
        <f t="shared" si="87"/>
        <v/>
      </c>
      <c r="E894" s="130"/>
      <c r="F894" s="100"/>
      <c r="G894" s="100"/>
      <c r="H894" s="57"/>
      <c r="I894" s="58">
        <f t="shared" si="88"/>
        <v>0</v>
      </c>
      <c r="J894" s="57"/>
      <c r="K894" s="57"/>
      <c r="L894" s="57"/>
      <c r="M894" s="57"/>
      <c r="N894" s="58" t="str">
        <f t="shared" si="85"/>
        <v/>
      </c>
      <c r="O894" s="102"/>
    </row>
    <row r="895" spans="1:15">
      <c r="A895" s="97" t="str">
        <f t="shared" si="86"/>
        <v/>
      </c>
      <c r="B895" s="98"/>
      <c r="C895" s="98"/>
      <c r="D895" s="129" t="str">
        <f t="shared" si="87"/>
        <v/>
      </c>
      <c r="E895" s="130"/>
      <c r="F895" s="100"/>
      <c r="G895" s="100"/>
      <c r="H895" s="57"/>
      <c r="I895" s="58">
        <f t="shared" si="88"/>
        <v>0</v>
      </c>
      <c r="J895" s="57"/>
      <c r="K895" s="57"/>
      <c r="L895" s="57"/>
      <c r="M895" s="57"/>
      <c r="N895" s="58" t="str">
        <f t="shared" si="85"/>
        <v/>
      </c>
      <c r="O895" s="102"/>
    </row>
    <row r="896" spans="1:15">
      <c r="A896" s="97" t="str">
        <f t="shared" si="86"/>
        <v/>
      </c>
      <c r="B896" s="98"/>
      <c r="C896" s="98"/>
      <c r="D896" s="129" t="str">
        <f t="shared" si="87"/>
        <v/>
      </c>
      <c r="E896" s="130"/>
      <c r="F896" s="100"/>
      <c r="G896" s="100"/>
      <c r="H896" s="57"/>
      <c r="I896" s="58">
        <f t="shared" si="88"/>
        <v>0</v>
      </c>
      <c r="J896" s="57"/>
      <c r="K896" s="57"/>
      <c r="L896" s="57"/>
      <c r="M896" s="57"/>
      <c r="N896" s="58" t="str">
        <f t="shared" si="85"/>
        <v/>
      </c>
      <c r="O896" s="102"/>
    </row>
    <row r="897" spans="1:15">
      <c r="A897" s="97" t="str">
        <f t="shared" si="86"/>
        <v/>
      </c>
      <c r="B897" s="98"/>
      <c r="C897" s="98"/>
      <c r="D897" s="129" t="str">
        <f t="shared" si="87"/>
        <v/>
      </c>
      <c r="E897" s="130"/>
      <c r="F897" s="100"/>
      <c r="G897" s="100"/>
      <c r="H897" s="57"/>
      <c r="I897" s="58">
        <f t="shared" si="88"/>
        <v>0</v>
      </c>
      <c r="J897" s="57"/>
      <c r="K897" s="57"/>
      <c r="L897" s="57"/>
      <c r="M897" s="57"/>
      <c r="N897" s="58" t="str">
        <f t="shared" si="85"/>
        <v/>
      </c>
      <c r="O897" s="102"/>
    </row>
    <row r="898" spans="1:15">
      <c r="A898" s="97" t="str">
        <f t="shared" si="86"/>
        <v/>
      </c>
      <c r="B898" s="98"/>
      <c r="C898" s="98"/>
      <c r="D898" s="129" t="str">
        <f t="shared" si="87"/>
        <v/>
      </c>
      <c r="E898" s="130"/>
      <c r="F898" s="100"/>
      <c r="G898" s="100"/>
      <c r="H898" s="57"/>
      <c r="I898" s="58">
        <f t="shared" si="88"/>
        <v>0</v>
      </c>
      <c r="J898" s="57"/>
      <c r="K898" s="57"/>
      <c r="L898" s="57"/>
      <c r="M898" s="57"/>
      <c r="N898" s="58" t="str">
        <f t="shared" si="85"/>
        <v/>
      </c>
      <c r="O898" s="102"/>
    </row>
    <row r="899" spans="1:15">
      <c r="A899" s="97" t="str">
        <f t="shared" si="86"/>
        <v/>
      </c>
      <c r="B899" s="98"/>
      <c r="C899" s="98"/>
      <c r="D899" s="129" t="str">
        <f t="shared" si="87"/>
        <v/>
      </c>
      <c r="E899" s="130"/>
      <c r="F899" s="100"/>
      <c r="G899" s="100"/>
      <c r="H899" s="57"/>
      <c r="I899" s="58">
        <f t="shared" si="88"/>
        <v>0</v>
      </c>
      <c r="J899" s="57"/>
      <c r="K899" s="57"/>
      <c r="L899" s="57"/>
      <c r="M899" s="57"/>
      <c r="N899" s="58" t="str">
        <f t="shared" si="85"/>
        <v/>
      </c>
      <c r="O899" s="102"/>
    </row>
    <row r="900" spans="1:15">
      <c r="A900" s="97" t="str">
        <f t="shared" si="86"/>
        <v/>
      </c>
      <c r="B900" s="98"/>
      <c r="C900" s="98"/>
      <c r="D900" s="129" t="str">
        <f t="shared" si="87"/>
        <v/>
      </c>
      <c r="E900" s="130"/>
      <c r="F900" s="100"/>
      <c r="G900" s="100"/>
      <c r="H900" s="57"/>
      <c r="I900" s="58">
        <f t="shared" si="88"/>
        <v>0</v>
      </c>
      <c r="J900" s="57"/>
      <c r="K900" s="57"/>
      <c r="L900" s="57"/>
      <c r="M900" s="57"/>
      <c r="N900" s="58" t="str">
        <f t="shared" si="85"/>
        <v/>
      </c>
      <c r="O900" s="102"/>
    </row>
    <row r="901" spans="1:15">
      <c r="A901" s="97" t="str">
        <f t="shared" si="86"/>
        <v/>
      </c>
      <c r="B901" s="98"/>
      <c r="C901" s="98"/>
      <c r="D901" s="129" t="str">
        <f t="shared" si="87"/>
        <v/>
      </c>
      <c r="E901" s="130"/>
      <c r="F901" s="100"/>
      <c r="G901" s="100"/>
      <c r="H901" s="57"/>
      <c r="I901" s="58">
        <f t="shared" si="88"/>
        <v>0</v>
      </c>
      <c r="J901" s="57"/>
      <c r="K901" s="57"/>
      <c r="L901" s="57"/>
      <c r="M901" s="57"/>
      <c r="N901" s="58" t="str">
        <f t="shared" si="85"/>
        <v/>
      </c>
      <c r="O901" s="102"/>
    </row>
    <row r="902" spans="1:15">
      <c r="A902" s="97" t="str">
        <f t="shared" si="86"/>
        <v/>
      </c>
      <c r="B902" s="98"/>
      <c r="C902" s="98"/>
      <c r="D902" s="129" t="str">
        <f t="shared" si="87"/>
        <v/>
      </c>
      <c r="E902" s="130"/>
      <c r="F902" s="100"/>
      <c r="G902" s="100"/>
      <c r="H902" s="57"/>
      <c r="I902" s="58">
        <f t="shared" si="88"/>
        <v>0</v>
      </c>
      <c r="J902" s="57"/>
      <c r="K902" s="57"/>
      <c r="L902" s="57"/>
      <c r="M902" s="57"/>
      <c r="N902" s="58" t="str">
        <f t="shared" si="85"/>
        <v/>
      </c>
      <c r="O902" s="102"/>
    </row>
    <row r="903" spans="1:15">
      <c r="A903" s="97" t="str">
        <f t="shared" si="86"/>
        <v/>
      </c>
      <c r="B903" s="98"/>
      <c r="C903" s="98"/>
      <c r="D903" s="129" t="str">
        <f t="shared" si="87"/>
        <v/>
      </c>
      <c r="E903" s="130"/>
      <c r="F903" s="100"/>
      <c r="G903" s="100"/>
      <c r="H903" s="57"/>
      <c r="I903" s="58">
        <f t="shared" si="88"/>
        <v>0</v>
      </c>
      <c r="J903" s="57"/>
      <c r="K903" s="57"/>
      <c r="L903" s="57"/>
      <c r="M903" s="57"/>
      <c r="N903" s="58" t="str">
        <f t="shared" si="85"/>
        <v/>
      </c>
      <c r="O903" s="102"/>
    </row>
    <row r="904" spans="1:15">
      <c r="A904" s="97" t="str">
        <f t="shared" si="86"/>
        <v/>
      </c>
      <c r="B904" s="98"/>
      <c r="C904" s="98"/>
      <c r="D904" s="129" t="str">
        <f t="shared" si="87"/>
        <v/>
      </c>
      <c r="E904" s="130"/>
      <c r="F904" s="100"/>
      <c r="G904" s="100"/>
      <c r="H904" s="57"/>
      <c r="I904" s="58">
        <f t="shared" si="88"/>
        <v>0</v>
      </c>
      <c r="J904" s="57"/>
      <c r="K904" s="57"/>
      <c r="L904" s="57"/>
      <c r="M904" s="57"/>
      <c r="N904" s="58" t="str">
        <f t="shared" si="85"/>
        <v/>
      </c>
      <c r="O904" s="102"/>
    </row>
    <row r="905" spans="1:15">
      <c r="A905" s="97" t="str">
        <f t="shared" si="86"/>
        <v/>
      </c>
      <c r="B905" s="98"/>
      <c r="C905" s="98"/>
      <c r="D905" s="129" t="str">
        <f t="shared" si="87"/>
        <v/>
      </c>
      <c r="E905" s="130"/>
      <c r="F905" s="100"/>
      <c r="G905" s="100"/>
      <c r="H905" s="57"/>
      <c r="I905" s="58">
        <f t="shared" si="88"/>
        <v>0</v>
      </c>
      <c r="J905" s="57"/>
      <c r="K905" s="57"/>
      <c r="L905" s="57"/>
      <c r="M905" s="57"/>
      <c r="N905" s="58" t="str">
        <f t="shared" si="85"/>
        <v/>
      </c>
      <c r="O905" s="102"/>
    </row>
    <row r="906" spans="1:15">
      <c r="A906" s="97" t="str">
        <f t="shared" si="86"/>
        <v/>
      </c>
      <c r="B906" s="98"/>
      <c r="C906" s="98"/>
      <c r="D906" s="129" t="str">
        <f t="shared" si="87"/>
        <v/>
      </c>
      <c r="E906" s="130"/>
      <c r="F906" s="100"/>
      <c r="G906" s="100"/>
      <c r="H906" s="57"/>
      <c r="I906" s="58">
        <f t="shared" si="88"/>
        <v>0</v>
      </c>
      <c r="J906" s="57"/>
      <c r="K906" s="57"/>
      <c r="L906" s="57"/>
      <c r="M906" s="57"/>
      <c r="N906" s="58" t="str">
        <f t="shared" si="85"/>
        <v/>
      </c>
      <c r="O906" s="102"/>
    </row>
    <row r="907" spans="1:15">
      <c r="A907" s="97" t="str">
        <f t="shared" si="86"/>
        <v/>
      </c>
      <c r="B907" s="98"/>
      <c r="C907" s="98"/>
      <c r="D907" s="129" t="str">
        <f t="shared" si="87"/>
        <v/>
      </c>
      <c r="E907" s="130"/>
      <c r="F907" s="100"/>
      <c r="G907" s="100"/>
      <c r="H907" s="57"/>
      <c r="I907" s="58">
        <f t="shared" si="88"/>
        <v>0</v>
      </c>
      <c r="J907" s="57"/>
      <c r="K907" s="57"/>
      <c r="L907" s="57"/>
      <c r="M907" s="57"/>
      <c r="N907" s="58" t="str">
        <f t="shared" si="85"/>
        <v/>
      </c>
      <c r="O907" s="102"/>
    </row>
    <row r="908" spans="1:15">
      <c r="A908" s="97" t="str">
        <f t="shared" si="86"/>
        <v/>
      </c>
      <c r="B908" s="98"/>
      <c r="C908" s="98"/>
      <c r="D908" s="129" t="str">
        <f t="shared" si="87"/>
        <v/>
      </c>
      <c r="E908" s="130"/>
      <c r="F908" s="100"/>
      <c r="G908" s="100"/>
      <c r="H908" s="57"/>
      <c r="I908" s="58">
        <f t="shared" si="88"/>
        <v>0</v>
      </c>
      <c r="J908" s="57"/>
      <c r="K908" s="57"/>
      <c r="L908" s="57"/>
      <c r="M908" s="57"/>
      <c r="N908" s="58" t="str">
        <f t="shared" si="85"/>
        <v/>
      </c>
      <c r="O908" s="102"/>
    </row>
    <row r="909" spans="1:15">
      <c r="A909" s="97" t="str">
        <f t="shared" si="86"/>
        <v/>
      </c>
      <c r="B909" s="98"/>
      <c r="C909" s="98"/>
      <c r="D909" s="129" t="str">
        <f t="shared" si="87"/>
        <v/>
      </c>
      <c r="E909" s="130"/>
      <c r="F909" s="100"/>
      <c r="G909" s="100"/>
      <c r="H909" s="57"/>
      <c r="I909" s="58">
        <f t="shared" si="88"/>
        <v>0</v>
      </c>
      <c r="J909" s="57"/>
      <c r="K909" s="57"/>
      <c r="L909" s="57"/>
      <c r="M909" s="57"/>
      <c r="N909" s="58" t="str">
        <f t="shared" si="85"/>
        <v/>
      </c>
      <c r="O909" s="102"/>
    </row>
    <row r="910" spans="1:15">
      <c r="A910" s="97" t="str">
        <f t="shared" si="86"/>
        <v/>
      </c>
      <c r="B910" s="98"/>
      <c r="C910" s="98"/>
      <c r="D910" s="129" t="str">
        <f t="shared" si="87"/>
        <v/>
      </c>
      <c r="E910" s="130"/>
      <c r="F910" s="100"/>
      <c r="G910" s="100"/>
      <c r="H910" s="57"/>
      <c r="I910" s="58">
        <f t="shared" si="88"/>
        <v>0</v>
      </c>
      <c r="J910" s="57"/>
      <c r="K910" s="57"/>
      <c r="L910" s="57"/>
      <c r="M910" s="57"/>
      <c r="N910" s="58" t="str">
        <f t="shared" si="85"/>
        <v/>
      </c>
      <c r="O910" s="102"/>
    </row>
    <row r="911" spans="1:15">
      <c r="A911" s="97" t="str">
        <f t="shared" si="86"/>
        <v/>
      </c>
      <c r="B911" s="98"/>
      <c r="C911" s="98"/>
      <c r="D911" s="129" t="str">
        <f t="shared" si="87"/>
        <v/>
      </c>
      <c r="E911" s="130"/>
      <c r="F911" s="100"/>
      <c r="G911" s="100"/>
      <c r="H911" s="57"/>
      <c r="I911" s="58">
        <f t="shared" si="88"/>
        <v>0</v>
      </c>
      <c r="J911" s="57"/>
      <c r="K911" s="57"/>
      <c r="L911" s="57"/>
      <c r="M911" s="57"/>
      <c r="N911" s="58" t="str">
        <f t="shared" si="85"/>
        <v/>
      </c>
      <c r="O911" s="102"/>
    </row>
    <row r="912" spans="1:15">
      <c r="A912" s="97" t="str">
        <f t="shared" si="86"/>
        <v/>
      </c>
      <c r="B912" s="98"/>
      <c r="C912" s="98"/>
      <c r="D912" s="129" t="str">
        <f t="shared" si="87"/>
        <v/>
      </c>
      <c r="E912" s="130"/>
      <c r="F912" s="100"/>
      <c r="G912" s="100"/>
      <c r="H912" s="57"/>
      <c r="I912" s="58">
        <f t="shared" si="88"/>
        <v>0</v>
      </c>
      <c r="J912" s="57"/>
      <c r="K912" s="57"/>
      <c r="L912" s="57"/>
      <c r="M912" s="57"/>
      <c r="N912" s="58" t="str">
        <f t="shared" si="85"/>
        <v/>
      </c>
      <c r="O912" s="102"/>
    </row>
    <row r="913" spans="1:15">
      <c r="A913" s="97" t="str">
        <f t="shared" si="86"/>
        <v/>
      </c>
      <c r="B913" s="98"/>
      <c r="C913" s="98"/>
      <c r="D913" s="129" t="str">
        <f t="shared" si="87"/>
        <v/>
      </c>
      <c r="E913" s="130"/>
      <c r="F913" s="100"/>
      <c r="G913" s="100"/>
      <c r="H913" s="57"/>
      <c r="I913" s="58">
        <f t="shared" si="88"/>
        <v>0</v>
      </c>
      <c r="J913" s="57"/>
      <c r="K913" s="57"/>
      <c r="L913" s="57"/>
      <c r="M913" s="57"/>
      <c r="N913" s="58" t="str">
        <f t="shared" si="85"/>
        <v/>
      </c>
      <c r="O913" s="102"/>
    </row>
    <row r="914" spans="1:15">
      <c r="A914" s="97" t="str">
        <f t="shared" si="86"/>
        <v/>
      </c>
      <c r="B914" s="98"/>
      <c r="C914" s="98"/>
      <c r="D914" s="129" t="str">
        <f t="shared" si="87"/>
        <v/>
      </c>
      <c r="E914" s="130"/>
      <c r="F914" s="100"/>
      <c r="G914" s="100"/>
      <c r="H914" s="57"/>
      <c r="I914" s="58">
        <f t="shared" si="88"/>
        <v>0</v>
      </c>
      <c r="J914" s="57"/>
      <c r="K914" s="57"/>
      <c r="L914" s="57"/>
      <c r="M914" s="57"/>
      <c r="N914" s="58" t="str">
        <f t="shared" si="85"/>
        <v/>
      </c>
      <c r="O914" s="102"/>
    </row>
    <row r="915" spans="1:15">
      <c r="A915" s="97" t="str">
        <f t="shared" si="86"/>
        <v/>
      </c>
      <c r="B915" s="98"/>
      <c r="C915" s="98"/>
      <c r="D915" s="129" t="str">
        <f t="shared" si="87"/>
        <v/>
      </c>
      <c r="E915" s="130"/>
      <c r="F915" s="100"/>
      <c r="G915" s="100"/>
      <c r="H915" s="57"/>
      <c r="I915" s="58">
        <f t="shared" si="88"/>
        <v>0</v>
      </c>
      <c r="J915" s="57"/>
      <c r="K915" s="57"/>
      <c r="L915" s="57"/>
      <c r="M915" s="57"/>
      <c r="N915" s="58" t="str">
        <f t="shared" si="85"/>
        <v/>
      </c>
      <c r="O915" s="102"/>
    </row>
    <row r="916" spans="1:15">
      <c r="A916" s="97" t="str">
        <f t="shared" si="86"/>
        <v/>
      </c>
      <c r="B916" s="98"/>
      <c r="C916" s="98"/>
      <c r="D916" s="129" t="str">
        <f t="shared" si="87"/>
        <v/>
      </c>
      <c r="E916" s="130"/>
      <c r="F916" s="100"/>
      <c r="G916" s="100"/>
      <c r="H916" s="57"/>
      <c r="I916" s="58">
        <f t="shared" si="88"/>
        <v>0</v>
      </c>
      <c r="J916" s="57"/>
      <c r="K916" s="57"/>
      <c r="L916" s="57"/>
      <c r="M916" s="57"/>
      <c r="N916" s="58" t="str">
        <f t="shared" si="85"/>
        <v/>
      </c>
      <c r="O916" s="102"/>
    </row>
    <row r="917" spans="1:15">
      <c r="A917" s="97" t="str">
        <f t="shared" si="86"/>
        <v/>
      </c>
      <c r="B917" s="98"/>
      <c r="C917" s="98"/>
      <c r="D917" s="129" t="str">
        <f t="shared" si="87"/>
        <v/>
      </c>
      <c r="E917" s="130"/>
      <c r="F917" s="100"/>
      <c r="G917" s="100"/>
      <c r="H917" s="57"/>
      <c r="I917" s="58">
        <f t="shared" si="88"/>
        <v>0</v>
      </c>
      <c r="J917" s="57"/>
      <c r="K917" s="57"/>
      <c r="L917" s="57"/>
      <c r="M917" s="57"/>
      <c r="N917" s="58" t="str">
        <f t="shared" si="85"/>
        <v/>
      </c>
      <c r="O917" s="102"/>
    </row>
    <row r="918" spans="1:15">
      <c r="A918" s="97" t="str">
        <f t="shared" si="86"/>
        <v/>
      </c>
      <c r="B918" s="98"/>
      <c r="C918" s="98"/>
      <c r="D918" s="129" t="str">
        <f t="shared" si="87"/>
        <v/>
      </c>
      <c r="E918" s="130"/>
      <c r="F918" s="100"/>
      <c r="G918" s="100"/>
      <c r="H918" s="57"/>
      <c r="I918" s="58">
        <f t="shared" si="88"/>
        <v>0</v>
      </c>
      <c r="J918" s="57"/>
      <c r="K918" s="57"/>
      <c r="L918" s="57"/>
      <c r="M918" s="57"/>
      <c r="N918" s="58" t="str">
        <f t="shared" si="85"/>
        <v/>
      </c>
      <c r="O918" s="102"/>
    </row>
    <row r="919" spans="1:15">
      <c r="A919" s="97" t="str">
        <f t="shared" si="86"/>
        <v/>
      </c>
      <c r="B919" s="98"/>
      <c r="C919" s="98"/>
      <c r="D919" s="129" t="str">
        <f t="shared" si="87"/>
        <v/>
      </c>
      <c r="E919" s="130"/>
      <c r="F919" s="100"/>
      <c r="G919" s="100"/>
      <c r="H919" s="57"/>
      <c r="I919" s="58">
        <f t="shared" si="88"/>
        <v>0</v>
      </c>
      <c r="J919" s="57"/>
      <c r="K919" s="57"/>
      <c r="L919" s="57"/>
      <c r="M919" s="57"/>
      <c r="N919" s="58" t="str">
        <f t="shared" si="85"/>
        <v/>
      </c>
      <c r="O919" s="102"/>
    </row>
    <row r="920" spans="1:15">
      <c r="A920" s="97" t="str">
        <f t="shared" si="86"/>
        <v/>
      </c>
      <c r="B920" s="98"/>
      <c r="C920" s="98"/>
      <c r="D920" s="129" t="str">
        <f t="shared" si="87"/>
        <v/>
      </c>
      <c r="E920" s="130"/>
      <c r="F920" s="100"/>
      <c r="G920" s="100"/>
      <c r="H920" s="57"/>
      <c r="I920" s="58">
        <f t="shared" si="88"/>
        <v>0</v>
      </c>
      <c r="J920" s="57"/>
      <c r="K920" s="57"/>
      <c r="L920" s="57"/>
      <c r="M920" s="57"/>
      <c r="N920" s="58" t="str">
        <f t="shared" si="85"/>
        <v/>
      </c>
      <c r="O920" s="102"/>
    </row>
    <row r="921" spans="1:15">
      <c r="A921" s="97" t="str">
        <f t="shared" si="86"/>
        <v/>
      </c>
      <c r="B921" s="98"/>
      <c r="C921" s="98"/>
      <c r="D921" s="129" t="str">
        <f t="shared" si="87"/>
        <v/>
      </c>
      <c r="E921" s="130"/>
      <c r="F921" s="100"/>
      <c r="G921" s="100"/>
      <c r="H921" s="57"/>
      <c r="I921" s="58">
        <f t="shared" si="88"/>
        <v>0</v>
      </c>
      <c r="J921" s="57"/>
      <c r="K921" s="57"/>
      <c r="L921" s="57"/>
      <c r="M921" s="57"/>
      <c r="N921" s="58" t="str">
        <f t="shared" si="85"/>
        <v/>
      </c>
      <c r="O921" s="102"/>
    </row>
    <row r="922" spans="1:15">
      <c r="A922" s="97" t="str">
        <f t="shared" si="86"/>
        <v/>
      </c>
      <c r="B922" s="98"/>
      <c r="C922" s="98"/>
      <c r="D922" s="129" t="str">
        <f t="shared" si="87"/>
        <v/>
      </c>
      <c r="E922" s="130"/>
      <c r="F922" s="100"/>
      <c r="G922" s="100"/>
      <c r="H922" s="57"/>
      <c r="I922" s="58">
        <f t="shared" si="88"/>
        <v>0</v>
      </c>
      <c r="J922" s="57"/>
      <c r="K922" s="57"/>
      <c r="L922" s="57"/>
      <c r="M922" s="57"/>
      <c r="N922" s="58" t="str">
        <f t="shared" si="85"/>
        <v/>
      </c>
      <c r="O922" s="102"/>
    </row>
    <row r="923" spans="1:15">
      <c r="A923" s="97" t="str">
        <f t="shared" si="86"/>
        <v/>
      </c>
      <c r="B923" s="98"/>
      <c r="C923" s="98"/>
      <c r="D923" s="129" t="str">
        <f t="shared" si="87"/>
        <v/>
      </c>
      <c r="E923" s="130"/>
      <c r="F923" s="100"/>
      <c r="G923" s="100"/>
      <c r="H923" s="57"/>
      <c r="I923" s="58">
        <f t="shared" si="88"/>
        <v>0</v>
      </c>
      <c r="J923" s="57"/>
      <c r="K923" s="57"/>
      <c r="L923" s="57"/>
      <c r="M923" s="57"/>
      <c r="N923" s="58" t="str">
        <f t="shared" si="85"/>
        <v/>
      </c>
      <c r="O923" s="102"/>
    </row>
    <row r="924" spans="1:15">
      <c r="A924" s="97" t="str">
        <f t="shared" si="86"/>
        <v/>
      </c>
      <c r="B924" s="98"/>
      <c r="C924" s="98"/>
      <c r="D924" s="129" t="str">
        <f t="shared" si="87"/>
        <v/>
      </c>
      <c r="E924" s="130"/>
      <c r="F924" s="100"/>
      <c r="G924" s="100"/>
      <c r="H924" s="57"/>
      <c r="I924" s="58">
        <f t="shared" si="88"/>
        <v>0</v>
      </c>
      <c r="J924" s="57"/>
      <c r="K924" s="57"/>
      <c r="L924" s="57"/>
      <c r="M924" s="57"/>
      <c r="N924" s="58" t="str">
        <f t="shared" si="85"/>
        <v/>
      </c>
      <c r="O924" s="102"/>
    </row>
    <row r="925" spans="1:15">
      <c r="A925" s="97" t="str">
        <f t="shared" si="86"/>
        <v/>
      </c>
      <c r="B925" s="98"/>
      <c r="C925" s="98"/>
      <c r="D925" s="129" t="str">
        <f t="shared" si="87"/>
        <v/>
      </c>
      <c r="E925" s="130"/>
      <c r="F925" s="100"/>
      <c r="G925" s="100"/>
      <c r="H925" s="57"/>
      <c r="I925" s="58">
        <f t="shared" si="88"/>
        <v>0</v>
      </c>
      <c r="J925" s="57"/>
      <c r="K925" s="57"/>
      <c r="L925" s="57"/>
      <c r="M925" s="57"/>
      <c r="N925" s="58" t="str">
        <f t="shared" si="85"/>
        <v/>
      </c>
      <c r="O925" s="102"/>
    </row>
    <row r="926" spans="1:15">
      <c r="A926" s="97" t="str">
        <f t="shared" si="86"/>
        <v/>
      </c>
      <c r="B926" s="98"/>
      <c r="C926" s="98"/>
      <c r="D926" s="129" t="str">
        <f t="shared" si="87"/>
        <v/>
      </c>
      <c r="E926" s="130"/>
      <c r="F926" s="100"/>
      <c r="G926" s="100"/>
      <c r="H926" s="57"/>
      <c r="I926" s="58">
        <f t="shared" si="88"/>
        <v>0</v>
      </c>
      <c r="J926" s="57"/>
      <c r="K926" s="57"/>
      <c r="L926" s="57"/>
      <c r="M926" s="57"/>
      <c r="N926" s="58" t="str">
        <f t="shared" si="85"/>
        <v/>
      </c>
      <c r="O926" s="102"/>
    </row>
    <row r="927" spans="1:15">
      <c r="A927" s="97" t="str">
        <f t="shared" si="86"/>
        <v/>
      </c>
      <c r="B927" s="98"/>
      <c r="C927" s="98"/>
      <c r="D927" s="129" t="str">
        <f t="shared" si="87"/>
        <v/>
      </c>
      <c r="E927" s="130"/>
      <c r="F927" s="100"/>
      <c r="G927" s="100"/>
      <c r="H927" s="57"/>
      <c r="I927" s="58">
        <f t="shared" si="88"/>
        <v>0</v>
      </c>
      <c r="J927" s="57"/>
      <c r="K927" s="57"/>
      <c r="L927" s="57"/>
      <c r="M927" s="57"/>
      <c r="N927" s="58" t="str">
        <f t="shared" si="85"/>
        <v/>
      </c>
      <c r="O927" s="102"/>
    </row>
    <row r="928" spans="1:15">
      <c r="A928" s="97" t="str">
        <f t="shared" si="86"/>
        <v/>
      </c>
      <c r="B928" s="98"/>
      <c r="C928" s="98"/>
      <c r="D928" s="129" t="str">
        <f t="shared" si="87"/>
        <v/>
      </c>
      <c r="E928" s="130"/>
      <c r="F928" s="100"/>
      <c r="G928" s="100"/>
      <c r="H928" s="57"/>
      <c r="I928" s="58">
        <f t="shared" si="88"/>
        <v>0</v>
      </c>
      <c r="J928" s="57"/>
      <c r="K928" s="57"/>
      <c r="L928" s="57"/>
      <c r="M928" s="57"/>
      <c r="N928" s="58" t="str">
        <f t="shared" si="85"/>
        <v/>
      </c>
      <c r="O928" s="102"/>
    </row>
    <row r="929" spans="1:15">
      <c r="A929" s="97" t="str">
        <f t="shared" si="86"/>
        <v/>
      </c>
      <c r="B929" s="98"/>
      <c r="C929" s="98"/>
      <c r="D929" s="129" t="str">
        <f t="shared" si="87"/>
        <v/>
      </c>
      <c r="E929" s="130"/>
      <c r="F929" s="100"/>
      <c r="G929" s="100"/>
      <c r="H929" s="57"/>
      <c r="I929" s="58">
        <f t="shared" si="88"/>
        <v>0</v>
      </c>
      <c r="J929" s="57"/>
      <c r="K929" s="57"/>
      <c r="L929" s="57"/>
      <c r="M929" s="57"/>
      <c r="N929" s="58" t="str">
        <f t="shared" si="85"/>
        <v/>
      </c>
      <c r="O929" s="102"/>
    </row>
    <row r="930" spans="1:15">
      <c r="A930" s="97" t="str">
        <f t="shared" si="86"/>
        <v/>
      </c>
      <c r="B930" s="98"/>
      <c r="C930" s="98"/>
      <c r="D930" s="129" t="str">
        <f t="shared" si="87"/>
        <v/>
      </c>
      <c r="E930" s="130"/>
      <c r="F930" s="100"/>
      <c r="G930" s="100"/>
      <c r="H930" s="57"/>
      <c r="I930" s="58">
        <f t="shared" si="88"/>
        <v>0</v>
      </c>
      <c r="J930" s="57"/>
      <c r="K930" s="57"/>
      <c r="L930" s="57"/>
      <c r="M930" s="57"/>
      <c r="N930" s="58" t="str">
        <f t="shared" si="85"/>
        <v/>
      </c>
      <c r="O930" s="102"/>
    </row>
    <row r="931" spans="1:15">
      <c r="A931" s="97" t="str">
        <f t="shared" si="86"/>
        <v/>
      </c>
      <c r="B931" s="98"/>
      <c r="C931" s="98"/>
      <c r="D931" s="129" t="str">
        <f t="shared" si="87"/>
        <v/>
      </c>
      <c r="E931" s="130"/>
      <c r="F931" s="100"/>
      <c r="G931" s="100"/>
      <c r="H931" s="57"/>
      <c r="I931" s="58">
        <f t="shared" si="88"/>
        <v>0</v>
      </c>
      <c r="J931" s="57"/>
      <c r="K931" s="57"/>
      <c r="L931" s="57"/>
      <c r="M931" s="57"/>
      <c r="N931" s="58" t="str">
        <f t="shared" si="85"/>
        <v/>
      </c>
      <c r="O931" s="102"/>
    </row>
    <row r="932" spans="1:15">
      <c r="A932" s="97" t="str">
        <f t="shared" si="86"/>
        <v/>
      </c>
      <c r="B932" s="98"/>
      <c r="C932" s="98"/>
      <c r="D932" s="129" t="str">
        <f t="shared" si="87"/>
        <v/>
      </c>
      <c r="E932" s="130"/>
      <c r="F932" s="100"/>
      <c r="G932" s="100"/>
      <c r="H932" s="57"/>
      <c r="I932" s="58">
        <f t="shared" si="88"/>
        <v>0</v>
      </c>
      <c r="J932" s="57"/>
      <c r="K932" s="57"/>
      <c r="L932" s="57"/>
      <c r="M932" s="57"/>
      <c r="N932" s="58" t="str">
        <f t="shared" si="85"/>
        <v/>
      </c>
      <c r="O932" s="102"/>
    </row>
    <row r="933" spans="1:15">
      <c r="A933" s="97" t="str">
        <f t="shared" si="86"/>
        <v/>
      </c>
      <c r="B933" s="98"/>
      <c r="C933" s="98"/>
      <c r="D933" s="129" t="str">
        <f t="shared" si="87"/>
        <v/>
      </c>
      <c r="E933" s="130"/>
      <c r="F933" s="100"/>
      <c r="G933" s="100"/>
      <c r="H933" s="57"/>
      <c r="I933" s="58">
        <f t="shared" si="88"/>
        <v>0</v>
      </c>
      <c r="J933" s="57"/>
      <c r="K933" s="57"/>
      <c r="L933" s="57"/>
      <c r="M933" s="57"/>
      <c r="N933" s="58" t="str">
        <f t="shared" si="85"/>
        <v/>
      </c>
      <c r="O933" s="102"/>
    </row>
    <row r="934" spans="1:15">
      <c r="A934" s="97" t="str">
        <f t="shared" si="86"/>
        <v/>
      </c>
      <c r="B934" s="98"/>
      <c r="C934" s="98"/>
      <c r="D934" s="129" t="str">
        <f t="shared" si="87"/>
        <v/>
      </c>
      <c r="E934" s="130"/>
      <c r="F934" s="100"/>
      <c r="G934" s="100"/>
      <c r="H934" s="57"/>
      <c r="I934" s="58">
        <f t="shared" si="88"/>
        <v>0</v>
      </c>
      <c r="J934" s="57"/>
      <c r="K934" s="57"/>
      <c r="L934" s="57"/>
      <c r="M934" s="57"/>
      <c r="N934" s="58" t="str">
        <f t="shared" si="85"/>
        <v/>
      </c>
      <c r="O934" s="102"/>
    </row>
    <row r="935" spans="1:15">
      <c r="A935" s="97" t="str">
        <f t="shared" si="86"/>
        <v/>
      </c>
      <c r="B935" s="98"/>
      <c r="C935" s="98"/>
      <c r="D935" s="129" t="str">
        <f t="shared" si="87"/>
        <v/>
      </c>
      <c r="E935" s="130"/>
      <c r="F935" s="100"/>
      <c r="G935" s="100"/>
      <c r="H935" s="57"/>
      <c r="I935" s="58">
        <f t="shared" si="88"/>
        <v>0</v>
      </c>
      <c r="J935" s="57"/>
      <c r="K935" s="57"/>
      <c r="L935" s="57"/>
      <c r="M935" s="57"/>
      <c r="N935" s="58" t="str">
        <f t="shared" si="85"/>
        <v/>
      </c>
      <c r="O935" s="102"/>
    </row>
    <row r="936" spans="1:15">
      <c r="A936" s="97" t="str">
        <f t="shared" si="86"/>
        <v/>
      </c>
      <c r="B936" s="98"/>
      <c r="C936" s="98"/>
      <c r="D936" s="129" t="str">
        <f t="shared" si="87"/>
        <v/>
      </c>
      <c r="E936" s="130"/>
      <c r="F936" s="100"/>
      <c r="G936" s="100"/>
      <c r="H936" s="57"/>
      <c r="I936" s="58">
        <f t="shared" si="88"/>
        <v>0</v>
      </c>
      <c r="J936" s="57"/>
      <c r="K936" s="57"/>
      <c r="L936" s="57"/>
      <c r="M936" s="57"/>
      <c r="N936" s="58" t="str">
        <f t="shared" si="85"/>
        <v/>
      </c>
      <c r="O936" s="102"/>
    </row>
    <row r="937" spans="1:15">
      <c r="A937" s="97" t="str">
        <f t="shared" si="86"/>
        <v/>
      </c>
      <c r="B937" s="98"/>
      <c r="C937" s="98"/>
      <c r="D937" s="129" t="str">
        <f t="shared" si="87"/>
        <v/>
      </c>
      <c r="E937" s="130"/>
      <c r="F937" s="100"/>
      <c r="G937" s="100"/>
      <c r="H937" s="57"/>
      <c r="I937" s="58">
        <f t="shared" si="88"/>
        <v>0</v>
      </c>
      <c r="J937" s="57"/>
      <c r="K937" s="57"/>
      <c r="L937" s="57"/>
      <c r="M937" s="57"/>
      <c r="N937" s="58" t="str">
        <f t="shared" si="85"/>
        <v/>
      </c>
      <c r="O937" s="102"/>
    </row>
    <row r="938" spans="1:15">
      <c r="A938" s="97" t="str">
        <f t="shared" si="86"/>
        <v/>
      </c>
      <c r="B938" s="98"/>
      <c r="C938" s="98"/>
      <c r="D938" s="129" t="str">
        <f t="shared" si="87"/>
        <v/>
      </c>
      <c r="E938" s="130"/>
      <c r="F938" s="100"/>
      <c r="G938" s="100"/>
      <c r="H938" s="57"/>
      <c r="I938" s="58">
        <f t="shared" si="88"/>
        <v>0</v>
      </c>
      <c r="J938" s="57"/>
      <c r="K938" s="57"/>
      <c r="L938" s="57"/>
      <c r="M938" s="57"/>
      <c r="N938" s="58" t="str">
        <f t="shared" ref="N938:N998" si="89">IF(E938="","",N937+I938-J938-K938-L938-M938)</f>
        <v/>
      </c>
      <c r="O938" s="102"/>
    </row>
    <row r="939" spans="1:15">
      <c r="A939" s="97" t="str">
        <f t="shared" si="86"/>
        <v/>
      </c>
      <c r="B939" s="98"/>
      <c r="C939" s="98"/>
      <c r="D939" s="129" t="str">
        <f t="shared" si="87"/>
        <v/>
      </c>
      <c r="E939" s="130"/>
      <c r="F939" s="100"/>
      <c r="G939" s="100"/>
      <c r="H939" s="57"/>
      <c r="I939" s="58">
        <f t="shared" si="88"/>
        <v>0</v>
      </c>
      <c r="J939" s="57"/>
      <c r="K939" s="57"/>
      <c r="L939" s="57"/>
      <c r="M939" s="57"/>
      <c r="N939" s="58" t="str">
        <f t="shared" si="89"/>
        <v/>
      </c>
      <c r="O939" s="102"/>
    </row>
    <row r="940" spans="1:15">
      <c r="A940" s="97" t="str">
        <f t="shared" ref="A940:A998" si="90">IF(E940="","",ROW()-42)</f>
        <v/>
      </c>
      <c r="B940" s="98"/>
      <c r="C940" s="98"/>
      <c r="D940" s="129" t="str">
        <f t="shared" si="87"/>
        <v/>
      </c>
      <c r="E940" s="130"/>
      <c r="F940" s="100"/>
      <c r="G940" s="100"/>
      <c r="H940" s="57"/>
      <c r="I940" s="58">
        <f t="shared" si="88"/>
        <v>0</v>
      </c>
      <c r="J940" s="57"/>
      <c r="K940" s="57"/>
      <c r="L940" s="57"/>
      <c r="M940" s="57"/>
      <c r="N940" s="58" t="str">
        <f t="shared" si="89"/>
        <v/>
      </c>
      <c r="O940" s="102"/>
    </row>
    <row r="941" spans="1:15">
      <c r="A941" s="97" t="str">
        <f t="shared" si="90"/>
        <v/>
      </c>
      <c r="B941" s="98"/>
      <c r="C941" s="98"/>
      <c r="D941" s="129" t="str">
        <f t="shared" si="87"/>
        <v/>
      </c>
      <c r="E941" s="130"/>
      <c r="F941" s="100"/>
      <c r="G941" s="100"/>
      <c r="H941" s="57"/>
      <c r="I941" s="58">
        <f t="shared" si="88"/>
        <v>0</v>
      </c>
      <c r="J941" s="57"/>
      <c r="K941" s="57"/>
      <c r="L941" s="57"/>
      <c r="M941" s="57"/>
      <c r="N941" s="58" t="str">
        <f t="shared" si="89"/>
        <v/>
      </c>
      <c r="O941" s="102"/>
    </row>
    <row r="942" spans="1:15">
      <c r="A942" s="97" t="str">
        <f t="shared" si="90"/>
        <v/>
      </c>
      <c r="B942" s="98"/>
      <c r="C942" s="98"/>
      <c r="D942" s="129" t="str">
        <f t="shared" ref="D942:D998" si="91">IF(E942="","",MONTH(E942)&amp;"月")</f>
        <v/>
      </c>
      <c r="E942" s="130"/>
      <c r="F942" s="100"/>
      <c r="G942" s="100"/>
      <c r="H942" s="57"/>
      <c r="I942" s="58">
        <f t="shared" ref="I942:I998" si="92">IF(H942="",0,H942*$M$41)</f>
        <v>0</v>
      </c>
      <c r="J942" s="57"/>
      <c r="K942" s="57"/>
      <c r="L942" s="57"/>
      <c r="M942" s="57"/>
      <c r="N942" s="58" t="str">
        <f t="shared" si="89"/>
        <v/>
      </c>
      <c r="O942" s="102"/>
    </row>
    <row r="943" spans="1:15">
      <c r="A943" s="97" t="str">
        <f t="shared" si="90"/>
        <v/>
      </c>
      <c r="B943" s="98"/>
      <c r="C943" s="98"/>
      <c r="D943" s="129" t="str">
        <f t="shared" si="91"/>
        <v/>
      </c>
      <c r="E943" s="130"/>
      <c r="F943" s="100"/>
      <c r="G943" s="100"/>
      <c r="H943" s="57"/>
      <c r="I943" s="58">
        <f t="shared" si="92"/>
        <v>0</v>
      </c>
      <c r="J943" s="57"/>
      <c r="K943" s="57"/>
      <c r="L943" s="57"/>
      <c r="M943" s="57"/>
      <c r="N943" s="58" t="str">
        <f t="shared" si="89"/>
        <v/>
      </c>
      <c r="O943" s="102"/>
    </row>
    <row r="944" spans="1:15">
      <c r="A944" s="97" t="str">
        <f t="shared" si="90"/>
        <v/>
      </c>
      <c r="B944" s="98"/>
      <c r="C944" s="98"/>
      <c r="D944" s="129" t="str">
        <f t="shared" si="91"/>
        <v/>
      </c>
      <c r="E944" s="130"/>
      <c r="F944" s="100"/>
      <c r="G944" s="100"/>
      <c r="H944" s="57"/>
      <c r="I944" s="58">
        <f t="shared" si="92"/>
        <v>0</v>
      </c>
      <c r="J944" s="57"/>
      <c r="K944" s="57"/>
      <c r="L944" s="57"/>
      <c r="M944" s="57"/>
      <c r="N944" s="58" t="str">
        <f t="shared" si="89"/>
        <v/>
      </c>
      <c r="O944" s="102"/>
    </row>
    <row r="945" spans="1:15">
      <c r="A945" s="97" t="str">
        <f t="shared" si="90"/>
        <v/>
      </c>
      <c r="B945" s="98"/>
      <c r="C945" s="98"/>
      <c r="D945" s="129" t="str">
        <f t="shared" si="91"/>
        <v/>
      </c>
      <c r="E945" s="130"/>
      <c r="F945" s="100"/>
      <c r="G945" s="100"/>
      <c r="H945" s="57"/>
      <c r="I945" s="58">
        <f t="shared" si="92"/>
        <v>0</v>
      </c>
      <c r="J945" s="57"/>
      <c r="K945" s="57"/>
      <c r="L945" s="57"/>
      <c r="M945" s="57"/>
      <c r="N945" s="58" t="str">
        <f t="shared" si="89"/>
        <v/>
      </c>
      <c r="O945" s="102"/>
    </row>
    <row r="946" spans="1:15">
      <c r="A946" s="97" t="str">
        <f t="shared" si="90"/>
        <v/>
      </c>
      <c r="B946" s="98"/>
      <c r="C946" s="98"/>
      <c r="D946" s="129" t="str">
        <f t="shared" si="91"/>
        <v/>
      </c>
      <c r="E946" s="130"/>
      <c r="F946" s="100"/>
      <c r="G946" s="100"/>
      <c r="H946" s="57"/>
      <c r="I946" s="58">
        <f t="shared" si="92"/>
        <v>0</v>
      </c>
      <c r="J946" s="57"/>
      <c r="K946" s="57"/>
      <c r="L946" s="57"/>
      <c r="M946" s="57"/>
      <c r="N946" s="58" t="str">
        <f t="shared" si="89"/>
        <v/>
      </c>
      <c r="O946" s="102"/>
    </row>
    <row r="947" spans="1:15">
      <c r="A947" s="97" t="str">
        <f t="shared" si="90"/>
        <v/>
      </c>
      <c r="B947" s="98"/>
      <c r="C947" s="98"/>
      <c r="D947" s="129" t="str">
        <f t="shared" si="91"/>
        <v/>
      </c>
      <c r="E947" s="130"/>
      <c r="F947" s="100"/>
      <c r="G947" s="100"/>
      <c r="H947" s="57"/>
      <c r="I947" s="58">
        <f t="shared" si="92"/>
        <v>0</v>
      </c>
      <c r="J947" s="57"/>
      <c r="K947" s="57"/>
      <c r="L947" s="57"/>
      <c r="M947" s="57"/>
      <c r="N947" s="58" t="str">
        <f t="shared" si="89"/>
        <v/>
      </c>
      <c r="O947" s="102"/>
    </row>
    <row r="948" spans="1:15">
      <c r="A948" s="97" t="str">
        <f t="shared" si="90"/>
        <v/>
      </c>
      <c r="B948" s="98"/>
      <c r="C948" s="98"/>
      <c r="D948" s="129" t="str">
        <f t="shared" si="91"/>
        <v/>
      </c>
      <c r="E948" s="130"/>
      <c r="F948" s="100"/>
      <c r="G948" s="100"/>
      <c r="H948" s="57"/>
      <c r="I948" s="58">
        <f t="shared" si="92"/>
        <v>0</v>
      </c>
      <c r="J948" s="57"/>
      <c r="K948" s="57"/>
      <c r="L948" s="57"/>
      <c r="M948" s="57"/>
      <c r="N948" s="58" t="str">
        <f t="shared" si="89"/>
        <v/>
      </c>
      <c r="O948" s="102"/>
    </row>
    <row r="949" spans="1:15">
      <c r="A949" s="97" t="str">
        <f t="shared" si="90"/>
        <v/>
      </c>
      <c r="B949" s="98"/>
      <c r="C949" s="98"/>
      <c r="D949" s="129" t="str">
        <f t="shared" si="91"/>
        <v/>
      </c>
      <c r="E949" s="130"/>
      <c r="F949" s="100"/>
      <c r="G949" s="100"/>
      <c r="H949" s="57"/>
      <c r="I949" s="58">
        <f t="shared" si="92"/>
        <v>0</v>
      </c>
      <c r="J949" s="57"/>
      <c r="K949" s="57"/>
      <c r="L949" s="57"/>
      <c r="M949" s="57"/>
      <c r="N949" s="58" t="str">
        <f t="shared" si="89"/>
        <v/>
      </c>
      <c r="O949" s="102"/>
    </row>
    <row r="950" spans="1:15">
      <c r="A950" s="97" t="str">
        <f t="shared" si="90"/>
        <v/>
      </c>
      <c r="B950" s="98"/>
      <c r="C950" s="98"/>
      <c r="D950" s="129" t="str">
        <f t="shared" si="91"/>
        <v/>
      </c>
      <c r="E950" s="130"/>
      <c r="F950" s="100"/>
      <c r="G950" s="100"/>
      <c r="H950" s="57"/>
      <c r="I950" s="58">
        <f t="shared" si="92"/>
        <v>0</v>
      </c>
      <c r="J950" s="57"/>
      <c r="K950" s="57"/>
      <c r="L950" s="57"/>
      <c r="M950" s="57"/>
      <c r="N950" s="58" t="str">
        <f t="shared" si="89"/>
        <v/>
      </c>
      <c r="O950" s="102"/>
    </row>
    <row r="951" spans="1:15">
      <c r="A951" s="97" t="str">
        <f t="shared" si="90"/>
        <v/>
      </c>
      <c r="B951" s="98"/>
      <c r="C951" s="98"/>
      <c r="D951" s="129" t="str">
        <f t="shared" si="91"/>
        <v/>
      </c>
      <c r="E951" s="130"/>
      <c r="F951" s="100"/>
      <c r="G951" s="100"/>
      <c r="H951" s="57"/>
      <c r="I951" s="58">
        <f t="shared" si="92"/>
        <v>0</v>
      </c>
      <c r="J951" s="57"/>
      <c r="K951" s="57"/>
      <c r="L951" s="57"/>
      <c r="M951" s="57"/>
      <c r="N951" s="58" t="str">
        <f t="shared" si="89"/>
        <v/>
      </c>
      <c r="O951" s="102"/>
    </row>
    <row r="952" spans="1:15">
      <c r="A952" s="97" t="str">
        <f t="shared" si="90"/>
        <v/>
      </c>
      <c r="B952" s="98"/>
      <c r="C952" s="98"/>
      <c r="D952" s="129" t="str">
        <f t="shared" si="91"/>
        <v/>
      </c>
      <c r="E952" s="130"/>
      <c r="F952" s="100"/>
      <c r="G952" s="100"/>
      <c r="H952" s="57"/>
      <c r="I952" s="58">
        <f t="shared" si="92"/>
        <v>0</v>
      </c>
      <c r="J952" s="57"/>
      <c r="K952" s="57"/>
      <c r="L952" s="57"/>
      <c r="M952" s="57"/>
      <c r="N952" s="58" t="str">
        <f t="shared" si="89"/>
        <v/>
      </c>
      <c r="O952" s="102"/>
    </row>
    <row r="953" spans="1:15">
      <c r="A953" s="97" t="str">
        <f t="shared" si="90"/>
        <v/>
      </c>
      <c r="B953" s="98"/>
      <c r="C953" s="98"/>
      <c r="D953" s="129" t="str">
        <f t="shared" si="91"/>
        <v/>
      </c>
      <c r="E953" s="130"/>
      <c r="F953" s="100"/>
      <c r="G953" s="100"/>
      <c r="H953" s="57"/>
      <c r="I953" s="58">
        <f t="shared" si="92"/>
        <v>0</v>
      </c>
      <c r="J953" s="57"/>
      <c r="K953" s="57"/>
      <c r="L953" s="57"/>
      <c r="M953" s="57"/>
      <c r="N953" s="58" t="str">
        <f t="shared" si="89"/>
        <v/>
      </c>
      <c r="O953" s="102"/>
    </row>
    <row r="954" spans="1:15">
      <c r="A954" s="97" t="str">
        <f t="shared" si="90"/>
        <v/>
      </c>
      <c r="B954" s="98"/>
      <c r="C954" s="98"/>
      <c r="D954" s="129" t="str">
        <f t="shared" si="91"/>
        <v/>
      </c>
      <c r="E954" s="130"/>
      <c r="F954" s="100"/>
      <c r="G954" s="100"/>
      <c r="H954" s="57"/>
      <c r="I954" s="58">
        <f t="shared" si="92"/>
        <v>0</v>
      </c>
      <c r="J954" s="57"/>
      <c r="K954" s="57"/>
      <c r="L954" s="57"/>
      <c r="M954" s="57"/>
      <c r="N954" s="58" t="str">
        <f t="shared" si="89"/>
        <v/>
      </c>
      <c r="O954" s="102"/>
    </row>
    <row r="955" spans="1:15">
      <c r="A955" s="97" t="str">
        <f t="shared" si="90"/>
        <v/>
      </c>
      <c r="B955" s="98"/>
      <c r="C955" s="98"/>
      <c r="D955" s="129" t="str">
        <f t="shared" si="91"/>
        <v/>
      </c>
      <c r="E955" s="130"/>
      <c r="F955" s="100"/>
      <c r="G955" s="100"/>
      <c r="H955" s="57"/>
      <c r="I955" s="58">
        <f t="shared" si="92"/>
        <v>0</v>
      </c>
      <c r="J955" s="57"/>
      <c r="K955" s="57"/>
      <c r="L955" s="57"/>
      <c r="M955" s="57"/>
      <c r="N955" s="58" t="str">
        <f t="shared" si="89"/>
        <v/>
      </c>
      <c r="O955" s="102"/>
    </row>
    <row r="956" spans="1:15">
      <c r="A956" s="97" t="str">
        <f t="shared" si="90"/>
        <v/>
      </c>
      <c r="B956" s="98"/>
      <c r="C956" s="98"/>
      <c r="D956" s="129" t="str">
        <f t="shared" si="91"/>
        <v/>
      </c>
      <c r="E956" s="130"/>
      <c r="F956" s="100"/>
      <c r="G956" s="100"/>
      <c r="H956" s="57"/>
      <c r="I956" s="58">
        <f t="shared" si="92"/>
        <v>0</v>
      </c>
      <c r="J956" s="57"/>
      <c r="K956" s="57"/>
      <c r="L956" s="57"/>
      <c r="M956" s="57"/>
      <c r="N956" s="58" t="str">
        <f t="shared" si="89"/>
        <v/>
      </c>
      <c r="O956" s="102"/>
    </row>
    <row r="957" spans="1:15">
      <c r="A957" s="97" t="str">
        <f t="shared" si="90"/>
        <v/>
      </c>
      <c r="B957" s="98"/>
      <c r="C957" s="98"/>
      <c r="D957" s="129" t="str">
        <f t="shared" si="91"/>
        <v/>
      </c>
      <c r="E957" s="130"/>
      <c r="F957" s="100"/>
      <c r="G957" s="100"/>
      <c r="H957" s="57"/>
      <c r="I957" s="58">
        <f t="shared" si="92"/>
        <v>0</v>
      </c>
      <c r="J957" s="57"/>
      <c r="K957" s="57"/>
      <c r="L957" s="57"/>
      <c r="M957" s="57"/>
      <c r="N957" s="58" t="str">
        <f t="shared" si="89"/>
        <v/>
      </c>
      <c r="O957" s="102"/>
    </row>
    <row r="958" spans="1:15">
      <c r="A958" s="97" t="str">
        <f t="shared" si="90"/>
        <v/>
      </c>
      <c r="B958" s="98"/>
      <c r="C958" s="98"/>
      <c r="D958" s="129" t="str">
        <f t="shared" si="91"/>
        <v/>
      </c>
      <c r="E958" s="130"/>
      <c r="F958" s="100"/>
      <c r="G958" s="100"/>
      <c r="H958" s="57"/>
      <c r="I958" s="58">
        <f t="shared" si="92"/>
        <v>0</v>
      </c>
      <c r="J958" s="57"/>
      <c r="K958" s="57"/>
      <c r="L958" s="57"/>
      <c r="M958" s="57"/>
      <c r="N958" s="58" t="str">
        <f t="shared" si="89"/>
        <v/>
      </c>
      <c r="O958" s="102"/>
    </row>
    <row r="959" spans="1:15">
      <c r="A959" s="97" t="str">
        <f t="shared" si="90"/>
        <v/>
      </c>
      <c r="B959" s="98"/>
      <c r="C959" s="98"/>
      <c r="D959" s="129" t="str">
        <f t="shared" si="91"/>
        <v/>
      </c>
      <c r="E959" s="130"/>
      <c r="F959" s="100"/>
      <c r="G959" s="100"/>
      <c r="H959" s="57"/>
      <c r="I959" s="58">
        <f t="shared" si="92"/>
        <v>0</v>
      </c>
      <c r="J959" s="57"/>
      <c r="K959" s="57"/>
      <c r="L959" s="57"/>
      <c r="M959" s="57"/>
      <c r="N959" s="58" t="str">
        <f t="shared" si="89"/>
        <v/>
      </c>
      <c r="O959" s="102"/>
    </row>
    <row r="960" spans="1:15">
      <c r="A960" s="97" t="str">
        <f t="shared" si="90"/>
        <v/>
      </c>
      <c r="B960" s="98"/>
      <c r="C960" s="98"/>
      <c r="D960" s="129" t="str">
        <f t="shared" si="91"/>
        <v/>
      </c>
      <c r="E960" s="130"/>
      <c r="F960" s="100"/>
      <c r="G960" s="100"/>
      <c r="H960" s="57"/>
      <c r="I960" s="58">
        <f t="shared" si="92"/>
        <v>0</v>
      </c>
      <c r="J960" s="57"/>
      <c r="K960" s="57"/>
      <c r="L960" s="57"/>
      <c r="M960" s="57"/>
      <c r="N960" s="58" t="str">
        <f t="shared" si="89"/>
        <v/>
      </c>
      <c r="O960" s="102"/>
    </row>
    <row r="961" spans="1:15">
      <c r="A961" s="97" t="str">
        <f t="shared" si="90"/>
        <v/>
      </c>
      <c r="B961" s="98"/>
      <c r="C961" s="98"/>
      <c r="D961" s="129" t="str">
        <f t="shared" si="91"/>
        <v/>
      </c>
      <c r="E961" s="130"/>
      <c r="F961" s="100"/>
      <c r="G961" s="100"/>
      <c r="H961" s="57"/>
      <c r="I961" s="58">
        <f t="shared" si="92"/>
        <v>0</v>
      </c>
      <c r="J961" s="57"/>
      <c r="K961" s="57"/>
      <c r="L961" s="57"/>
      <c r="M961" s="57"/>
      <c r="N961" s="58" t="str">
        <f t="shared" si="89"/>
        <v/>
      </c>
      <c r="O961" s="102"/>
    </row>
    <row r="962" spans="1:15">
      <c r="A962" s="97" t="str">
        <f t="shared" si="90"/>
        <v/>
      </c>
      <c r="B962" s="98"/>
      <c r="C962" s="98"/>
      <c r="D962" s="129" t="str">
        <f t="shared" si="91"/>
        <v/>
      </c>
      <c r="E962" s="130"/>
      <c r="F962" s="100"/>
      <c r="G962" s="100"/>
      <c r="H962" s="57"/>
      <c r="I962" s="58">
        <f t="shared" si="92"/>
        <v>0</v>
      </c>
      <c r="J962" s="57"/>
      <c r="K962" s="57"/>
      <c r="L962" s="57"/>
      <c r="M962" s="57"/>
      <c r="N962" s="58" t="str">
        <f t="shared" si="89"/>
        <v/>
      </c>
      <c r="O962" s="102"/>
    </row>
    <row r="963" spans="1:15">
      <c r="A963" s="97" t="str">
        <f t="shared" si="90"/>
        <v/>
      </c>
      <c r="B963" s="98"/>
      <c r="C963" s="98"/>
      <c r="D963" s="129" t="str">
        <f t="shared" si="91"/>
        <v/>
      </c>
      <c r="E963" s="130"/>
      <c r="F963" s="100"/>
      <c r="G963" s="100"/>
      <c r="H963" s="57"/>
      <c r="I963" s="58">
        <f t="shared" si="92"/>
        <v>0</v>
      </c>
      <c r="J963" s="57"/>
      <c r="K963" s="57"/>
      <c r="L963" s="57"/>
      <c r="M963" s="57"/>
      <c r="N963" s="58" t="str">
        <f t="shared" si="89"/>
        <v/>
      </c>
      <c r="O963" s="102"/>
    </row>
    <row r="964" spans="1:15">
      <c r="A964" s="97" t="str">
        <f t="shared" si="90"/>
        <v/>
      </c>
      <c r="B964" s="98"/>
      <c r="C964" s="98"/>
      <c r="D964" s="129" t="str">
        <f t="shared" si="91"/>
        <v/>
      </c>
      <c r="E964" s="130"/>
      <c r="F964" s="100"/>
      <c r="G964" s="100"/>
      <c r="H964" s="57"/>
      <c r="I964" s="58">
        <f t="shared" si="92"/>
        <v>0</v>
      </c>
      <c r="J964" s="57"/>
      <c r="K964" s="57"/>
      <c r="L964" s="57"/>
      <c r="M964" s="57"/>
      <c r="N964" s="58" t="str">
        <f t="shared" si="89"/>
        <v/>
      </c>
      <c r="O964" s="102"/>
    </row>
    <row r="965" spans="1:15">
      <c r="A965" s="97" t="str">
        <f t="shared" si="90"/>
        <v/>
      </c>
      <c r="B965" s="98"/>
      <c r="C965" s="98"/>
      <c r="D965" s="129" t="str">
        <f t="shared" si="91"/>
        <v/>
      </c>
      <c r="E965" s="130"/>
      <c r="F965" s="100"/>
      <c r="G965" s="100"/>
      <c r="H965" s="57"/>
      <c r="I965" s="58">
        <f t="shared" si="92"/>
        <v>0</v>
      </c>
      <c r="J965" s="57"/>
      <c r="K965" s="57"/>
      <c r="L965" s="57"/>
      <c r="M965" s="57"/>
      <c r="N965" s="58" t="str">
        <f t="shared" si="89"/>
        <v/>
      </c>
      <c r="O965" s="102"/>
    </row>
    <row r="966" spans="1:15">
      <c r="A966" s="97" t="str">
        <f t="shared" si="90"/>
        <v/>
      </c>
      <c r="B966" s="98"/>
      <c r="C966" s="98"/>
      <c r="D966" s="129" t="str">
        <f t="shared" si="91"/>
        <v/>
      </c>
      <c r="E966" s="130"/>
      <c r="F966" s="100"/>
      <c r="G966" s="100"/>
      <c r="H966" s="57"/>
      <c r="I966" s="58">
        <f t="shared" si="92"/>
        <v>0</v>
      </c>
      <c r="J966" s="57"/>
      <c r="K966" s="57"/>
      <c r="L966" s="57"/>
      <c r="M966" s="57"/>
      <c r="N966" s="58" t="str">
        <f t="shared" si="89"/>
        <v/>
      </c>
      <c r="O966" s="102"/>
    </row>
    <row r="967" spans="1:15">
      <c r="A967" s="97" t="str">
        <f t="shared" si="90"/>
        <v/>
      </c>
      <c r="B967" s="98"/>
      <c r="C967" s="98"/>
      <c r="D967" s="129" t="str">
        <f t="shared" si="91"/>
        <v/>
      </c>
      <c r="E967" s="130"/>
      <c r="F967" s="100"/>
      <c r="G967" s="100"/>
      <c r="H967" s="57"/>
      <c r="I967" s="58">
        <f t="shared" si="92"/>
        <v>0</v>
      </c>
      <c r="J967" s="57"/>
      <c r="K967" s="57"/>
      <c r="L967" s="57"/>
      <c r="M967" s="57"/>
      <c r="N967" s="58" t="str">
        <f t="shared" si="89"/>
        <v/>
      </c>
      <c r="O967" s="102"/>
    </row>
    <row r="968" spans="1:15">
      <c r="A968" s="97" t="str">
        <f t="shared" si="90"/>
        <v/>
      </c>
      <c r="B968" s="98"/>
      <c r="C968" s="98"/>
      <c r="D968" s="129" t="str">
        <f t="shared" si="91"/>
        <v/>
      </c>
      <c r="E968" s="130"/>
      <c r="F968" s="100"/>
      <c r="G968" s="100"/>
      <c r="H968" s="57"/>
      <c r="I968" s="58">
        <f t="shared" si="92"/>
        <v>0</v>
      </c>
      <c r="J968" s="57"/>
      <c r="K968" s="57"/>
      <c r="L968" s="57"/>
      <c r="M968" s="57"/>
      <c r="N968" s="58" t="str">
        <f t="shared" si="89"/>
        <v/>
      </c>
      <c r="O968" s="102"/>
    </row>
    <row r="969" spans="1:15">
      <c r="A969" s="97" t="str">
        <f t="shared" si="90"/>
        <v/>
      </c>
      <c r="B969" s="98"/>
      <c r="C969" s="98"/>
      <c r="D969" s="129" t="str">
        <f t="shared" si="91"/>
        <v/>
      </c>
      <c r="E969" s="130"/>
      <c r="F969" s="100"/>
      <c r="G969" s="100"/>
      <c r="H969" s="57"/>
      <c r="I969" s="58">
        <f t="shared" si="92"/>
        <v>0</v>
      </c>
      <c r="J969" s="57"/>
      <c r="K969" s="57"/>
      <c r="L969" s="57"/>
      <c r="M969" s="57"/>
      <c r="N969" s="58" t="str">
        <f t="shared" si="89"/>
        <v/>
      </c>
      <c r="O969" s="102"/>
    </row>
    <row r="970" spans="1:15">
      <c r="A970" s="97" t="str">
        <f t="shared" si="90"/>
        <v/>
      </c>
      <c r="B970" s="98"/>
      <c r="C970" s="98"/>
      <c r="D970" s="129" t="str">
        <f t="shared" si="91"/>
        <v/>
      </c>
      <c r="E970" s="130"/>
      <c r="F970" s="100"/>
      <c r="G970" s="100"/>
      <c r="H970" s="57"/>
      <c r="I970" s="58">
        <f t="shared" si="92"/>
        <v>0</v>
      </c>
      <c r="J970" s="57"/>
      <c r="K970" s="57"/>
      <c r="L970" s="57"/>
      <c r="M970" s="57"/>
      <c r="N970" s="58" t="str">
        <f t="shared" si="89"/>
        <v/>
      </c>
      <c r="O970" s="102"/>
    </row>
    <row r="971" spans="1:15">
      <c r="A971" s="97" t="str">
        <f t="shared" si="90"/>
        <v/>
      </c>
      <c r="B971" s="98"/>
      <c r="C971" s="98"/>
      <c r="D971" s="129" t="str">
        <f t="shared" si="91"/>
        <v/>
      </c>
      <c r="E971" s="130"/>
      <c r="F971" s="100"/>
      <c r="G971" s="100"/>
      <c r="H971" s="57"/>
      <c r="I971" s="58">
        <f t="shared" si="92"/>
        <v>0</v>
      </c>
      <c r="J971" s="57"/>
      <c r="K971" s="57"/>
      <c r="L971" s="57"/>
      <c r="M971" s="57"/>
      <c r="N971" s="58" t="str">
        <f t="shared" si="89"/>
        <v/>
      </c>
      <c r="O971" s="102"/>
    </row>
    <row r="972" spans="1:15">
      <c r="A972" s="97" t="str">
        <f t="shared" si="90"/>
        <v/>
      </c>
      <c r="B972" s="98"/>
      <c r="C972" s="98"/>
      <c r="D972" s="129" t="str">
        <f t="shared" si="91"/>
        <v/>
      </c>
      <c r="E972" s="130"/>
      <c r="F972" s="100"/>
      <c r="G972" s="100"/>
      <c r="H972" s="57"/>
      <c r="I972" s="58">
        <f t="shared" si="92"/>
        <v>0</v>
      </c>
      <c r="J972" s="57"/>
      <c r="K972" s="57"/>
      <c r="L972" s="57"/>
      <c r="M972" s="57"/>
      <c r="N972" s="58" t="str">
        <f t="shared" si="89"/>
        <v/>
      </c>
      <c r="O972" s="102"/>
    </row>
    <row r="973" spans="1:15">
      <c r="A973" s="97" t="str">
        <f t="shared" si="90"/>
        <v/>
      </c>
      <c r="B973" s="98"/>
      <c r="C973" s="98"/>
      <c r="D973" s="129" t="str">
        <f t="shared" si="91"/>
        <v/>
      </c>
      <c r="E973" s="130"/>
      <c r="F973" s="100"/>
      <c r="G973" s="100"/>
      <c r="H973" s="57"/>
      <c r="I973" s="58">
        <f t="shared" si="92"/>
        <v>0</v>
      </c>
      <c r="J973" s="57"/>
      <c r="K973" s="57"/>
      <c r="L973" s="57"/>
      <c r="M973" s="57"/>
      <c r="N973" s="58" t="str">
        <f t="shared" si="89"/>
        <v/>
      </c>
      <c r="O973" s="102"/>
    </row>
    <row r="974" spans="1:15">
      <c r="A974" s="97" t="str">
        <f t="shared" si="90"/>
        <v/>
      </c>
      <c r="B974" s="98"/>
      <c r="C974" s="98"/>
      <c r="D974" s="129" t="str">
        <f t="shared" si="91"/>
        <v/>
      </c>
      <c r="E974" s="130"/>
      <c r="F974" s="100"/>
      <c r="G974" s="100"/>
      <c r="H974" s="57"/>
      <c r="I974" s="58">
        <f t="shared" si="92"/>
        <v>0</v>
      </c>
      <c r="J974" s="57"/>
      <c r="K974" s="57"/>
      <c r="L974" s="57"/>
      <c r="M974" s="57"/>
      <c r="N974" s="58" t="str">
        <f t="shared" si="89"/>
        <v/>
      </c>
      <c r="O974" s="102"/>
    </row>
    <row r="975" spans="1:15">
      <c r="A975" s="97" t="str">
        <f t="shared" si="90"/>
        <v/>
      </c>
      <c r="B975" s="98"/>
      <c r="C975" s="98"/>
      <c r="D975" s="129" t="str">
        <f t="shared" si="91"/>
        <v/>
      </c>
      <c r="E975" s="130"/>
      <c r="F975" s="100"/>
      <c r="G975" s="100"/>
      <c r="H975" s="57"/>
      <c r="I975" s="58">
        <f t="shared" si="92"/>
        <v>0</v>
      </c>
      <c r="J975" s="57"/>
      <c r="K975" s="57"/>
      <c r="L975" s="57"/>
      <c r="M975" s="57"/>
      <c r="N975" s="58" t="str">
        <f t="shared" si="89"/>
        <v/>
      </c>
      <c r="O975" s="102"/>
    </row>
    <row r="976" spans="1:15">
      <c r="A976" s="97" t="str">
        <f t="shared" si="90"/>
        <v/>
      </c>
      <c r="B976" s="98"/>
      <c r="C976" s="98"/>
      <c r="D976" s="129" t="str">
        <f t="shared" si="91"/>
        <v/>
      </c>
      <c r="E976" s="130"/>
      <c r="F976" s="100"/>
      <c r="G976" s="100"/>
      <c r="H976" s="57"/>
      <c r="I976" s="58">
        <f t="shared" si="92"/>
        <v>0</v>
      </c>
      <c r="J976" s="57"/>
      <c r="K976" s="57"/>
      <c r="L976" s="57"/>
      <c r="M976" s="57"/>
      <c r="N976" s="58" t="str">
        <f t="shared" si="89"/>
        <v/>
      </c>
      <c r="O976" s="102"/>
    </row>
    <row r="977" spans="1:15">
      <c r="A977" s="97" t="str">
        <f t="shared" si="90"/>
        <v/>
      </c>
      <c r="B977" s="98"/>
      <c r="C977" s="98"/>
      <c r="D977" s="129" t="str">
        <f t="shared" si="91"/>
        <v/>
      </c>
      <c r="E977" s="130"/>
      <c r="F977" s="100"/>
      <c r="G977" s="100"/>
      <c r="H977" s="57"/>
      <c r="I977" s="58">
        <f t="shared" si="92"/>
        <v>0</v>
      </c>
      <c r="J977" s="57"/>
      <c r="K977" s="57"/>
      <c r="L977" s="57"/>
      <c r="M977" s="57"/>
      <c r="N977" s="58" t="str">
        <f t="shared" si="89"/>
        <v/>
      </c>
      <c r="O977" s="102"/>
    </row>
    <row r="978" spans="1:15">
      <c r="A978" s="97" t="str">
        <f t="shared" si="90"/>
        <v/>
      </c>
      <c r="B978" s="98"/>
      <c r="C978" s="98"/>
      <c r="D978" s="129" t="str">
        <f t="shared" si="91"/>
        <v/>
      </c>
      <c r="E978" s="130"/>
      <c r="F978" s="100"/>
      <c r="G978" s="100"/>
      <c r="H978" s="57"/>
      <c r="I978" s="58">
        <f t="shared" si="92"/>
        <v>0</v>
      </c>
      <c r="J978" s="57"/>
      <c r="K978" s="57"/>
      <c r="L978" s="57"/>
      <c r="M978" s="57"/>
      <c r="N978" s="58" t="str">
        <f t="shared" si="89"/>
        <v/>
      </c>
      <c r="O978" s="102"/>
    </row>
    <row r="979" spans="1:15">
      <c r="A979" s="97" t="str">
        <f t="shared" si="90"/>
        <v/>
      </c>
      <c r="B979" s="98"/>
      <c r="C979" s="98"/>
      <c r="D979" s="129" t="str">
        <f t="shared" si="91"/>
        <v/>
      </c>
      <c r="E979" s="130"/>
      <c r="F979" s="100"/>
      <c r="G979" s="100"/>
      <c r="H979" s="57"/>
      <c r="I979" s="58">
        <f t="shared" si="92"/>
        <v>0</v>
      </c>
      <c r="J979" s="57"/>
      <c r="K979" s="57"/>
      <c r="L979" s="57"/>
      <c r="M979" s="57"/>
      <c r="N979" s="58" t="str">
        <f t="shared" si="89"/>
        <v/>
      </c>
      <c r="O979" s="102"/>
    </row>
    <row r="980" spans="1:15">
      <c r="A980" s="97" t="str">
        <f t="shared" si="90"/>
        <v/>
      </c>
      <c r="B980" s="98"/>
      <c r="C980" s="98"/>
      <c r="D980" s="129" t="str">
        <f t="shared" si="91"/>
        <v/>
      </c>
      <c r="E980" s="130"/>
      <c r="F980" s="100"/>
      <c r="G980" s="100"/>
      <c r="H980" s="57"/>
      <c r="I980" s="58">
        <f t="shared" si="92"/>
        <v>0</v>
      </c>
      <c r="J980" s="57"/>
      <c r="K980" s="57"/>
      <c r="L980" s="57"/>
      <c r="M980" s="57"/>
      <c r="N980" s="58" t="str">
        <f t="shared" si="89"/>
        <v/>
      </c>
      <c r="O980" s="102"/>
    </row>
    <row r="981" spans="1:15">
      <c r="A981" s="97" t="str">
        <f t="shared" si="90"/>
        <v/>
      </c>
      <c r="B981" s="98"/>
      <c r="C981" s="98"/>
      <c r="D981" s="129" t="str">
        <f t="shared" si="91"/>
        <v/>
      </c>
      <c r="E981" s="130"/>
      <c r="F981" s="100"/>
      <c r="G981" s="100"/>
      <c r="H981" s="57"/>
      <c r="I981" s="58">
        <f t="shared" si="92"/>
        <v>0</v>
      </c>
      <c r="J981" s="57"/>
      <c r="K981" s="57"/>
      <c r="L981" s="57"/>
      <c r="M981" s="57"/>
      <c r="N981" s="58" t="str">
        <f t="shared" si="89"/>
        <v/>
      </c>
      <c r="O981" s="102"/>
    </row>
    <row r="982" spans="1:15">
      <c r="A982" s="97" t="str">
        <f t="shared" si="90"/>
        <v/>
      </c>
      <c r="B982" s="98"/>
      <c r="C982" s="98"/>
      <c r="D982" s="129" t="str">
        <f t="shared" si="91"/>
        <v/>
      </c>
      <c r="E982" s="130"/>
      <c r="F982" s="100"/>
      <c r="G982" s="100"/>
      <c r="H982" s="57"/>
      <c r="I982" s="58">
        <f t="shared" si="92"/>
        <v>0</v>
      </c>
      <c r="J982" s="57"/>
      <c r="K982" s="57"/>
      <c r="L982" s="57"/>
      <c r="M982" s="57"/>
      <c r="N982" s="58" t="str">
        <f t="shared" si="89"/>
        <v/>
      </c>
      <c r="O982" s="102"/>
    </row>
    <row r="983" spans="1:15">
      <c r="A983" s="97" t="str">
        <f t="shared" si="90"/>
        <v/>
      </c>
      <c r="B983" s="98"/>
      <c r="C983" s="98"/>
      <c r="D983" s="129" t="str">
        <f t="shared" si="91"/>
        <v/>
      </c>
      <c r="E983" s="130"/>
      <c r="F983" s="100"/>
      <c r="G983" s="100"/>
      <c r="H983" s="57"/>
      <c r="I983" s="58">
        <f t="shared" si="92"/>
        <v>0</v>
      </c>
      <c r="J983" s="57"/>
      <c r="K983" s="57"/>
      <c r="L983" s="57"/>
      <c r="M983" s="57"/>
      <c r="N983" s="58" t="str">
        <f t="shared" si="89"/>
        <v/>
      </c>
      <c r="O983" s="102"/>
    </row>
    <row r="984" spans="1:15">
      <c r="A984" s="97" t="str">
        <f t="shared" si="90"/>
        <v/>
      </c>
      <c r="B984" s="98"/>
      <c r="C984" s="98"/>
      <c r="D984" s="129" t="str">
        <f t="shared" si="91"/>
        <v/>
      </c>
      <c r="E984" s="130"/>
      <c r="F984" s="100"/>
      <c r="G984" s="100"/>
      <c r="H984" s="57"/>
      <c r="I984" s="58">
        <f t="shared" si="92"/>
        <v>0</v>
      </c>
      <c r="J984" s="57"/>
      <c r="K984" s="57"/>
      <c r="L984" s="57"/>
      <c r="M984" s="57"/>
      <c r="N984" s="58" t="str">
        <f t="shared" si="89"/>
        <v/>
      </c>
      <c r="O984" s="102"/>
    </row>
    <row r="985" spans="1:15">
      <c r="A985" s="97" t="str">
        <f t="shared" si="90"/>
        <v/>
      </c>
      <c r="B985" s="98"/>
      <c r="C985" s="98"/>
      <c r="D985" s="129" t="str">
        <f t="shared" si="91"/>
        <v/>
      </c>
      <c r="E985" s="130"/>
      <c r="F985" s="100"/>
      <c r="G985" s="100"/>
      <c r="H985" s="57"/>
      <c r="I985" s="58">
        <f t="shared" si="92"/>
        <v>0</v>
      </c>
      <c r="J985" s="57"/>
      <c r="K985" s="57"/>
      <c r="L985" s="57"/>
      <c r="M985" s="57"/>
      <c r="N985" s="58" t="str">
        <f t="shared" si="89"/>
        <v/>
      </c>
      <c r="O985" s="102"/>
    </row>
    <row r="986" spans="1:15">
      <c r="A986" s="97" t="str">
        <f t="shared" si="90"/>
        <v/>
      </c>
      <c r="B986" s="98"/>
      <c r="C986" s="98"/>
      <c r="D986" s="129" t="str">
        <f t="shared" si="91"/>
        <v/>
      </c>
      <c r="E986" s="130"/>
      <c r="F986" s="100"/>
      <c r="G986" s="100"/>
      <c r="H986" s="57"/>
      <c r="I986" s="58">
        <f t="shared" si="92"/>
        <v>0</v>
      </c>
      <c r="J986" s="57"/>
      <c r="K986" s="57"/>
      <c r="L986" s="57"/>
      <c r="M986" s="57"/>
      <c r="N986" s="58" t="str">
        <f t="shared" si="89"/>
        <v/>
      </c>
      <c r="O986" s="102"/>
    </row>
    <row r="987" spans="1:15">
      <c r="A987" s="97" t="str">
        <f t="shared" si="90"/>
        <v/>
      </c>
      <c r="B987" s="98"/>
      <c r="C987" s="98"/>
      <c r="D987" s="129" t="str">
        <f t="shared" si="91"/>
        <v/>
      </c>
      <c r="E987" s="130"/>
      <c r="F987" s="100"/>
      <c r="G987" s="100"/>
      <c r="H987" s="57"/>
      <c r="I987" s="58">
        <f t="shared" si="92"/>
        <v>0</v>
      </c>
      <c r="J987" s="57"/>
      <c r="K987" s="57"/>
      <c r="L987" s="57"/>
      <c r="M987" s="57"/>
      <c r="N987" s="58" t="str">
        <f t="shared" si="89"/>
        <v/>
      </c>
      <c r="O987" s="102"/>
    </row>
    <row r="988" spans="1:15">
      <c r="A988" s="97" t="str">
        <f t="shared" si="90"/>
        <v/>
      </c>
      <c r="B988" s="98"/>
      <c r="C988" s="98"/>
      <c r="D988" s="129" t="str">
        <f t="shared" si="91"/>
        <v/>
      </c>
      <c r="E988" s="130"/>
      <c r="F988" s="100"/>
      <c r="G988" s="100"/>
      <c r="H988" s="57"/>
      <c r="I988" s="58">
        <f t="shared" si="92"/>
        <v>0</v>
      </c>
      <c r="J988" s="57"/>
      <c r="K988" s="57"/>
      <c r="L988" s="57"/>
      <c r="M988" s="57"/>
      <c r="N988" s="58" t="str">
        <f t="shared" si="89"/>
        <v/>
      </c>
      <c r="O988" s="102"/>
    </row>
    <row r="989" spans="1:15">
      <c r="A989" s="97" t="str">
        <f t="shared" si="90"/>
        <v/>
      </c>
      <c r="B989" s="98"/>
      <c r="C989" s="98"/>
      <c r="D989" s="129" t="str">
        <f t="shared" si="91"/>
        <v/>
      </c>
      <c r="E989" s="130"/>
      <c r="F989" s="100"/>
      <c r="G989" s="100"/>
      <c r="H989" s="57"/>
      <c r="I989" s="58">
        <f t="shared" si="92"/>
        <v>0</v>
      </c>
      <c r="J989" s="57"/>
      <c r="K989" s="57"/>
      <c r="L989" s="57"/>
      <c r="M989" s="57"/>
      <c r="N989" s="58" t="str">
        <f t="shared" si="89"/>
        <v/>
      </c>
      <c r="O989" s="102"/>
    </row>
    <row r="990" spans="1:15">
      <c r="A990" s="97" t="str">
        <f t="shared" si="90"/>
        <v/>
      </c>
      <c r="B990" s="98"/>
      <c r="C990" s="98"/>
      <c r="D990" s="129" t="str">
        <f t="shared" si="91"/>
        <v/>
      </c>
      <c r="E990" s="130"/>
      <c r="F990" s="100"/>
      <c r="G990" s="100"/>
      <c r="H990" s="57"/>
      <c r="I990" s="58">
        <f t="shared" si="92"/>
        <v>0</v>
      </c>
      <c r="J990" s="57"/>
      <c r="K990" s="57"/>
      <c r="L990" s="57"/>
      <c r="M990" s="57"/>
      <c r="N990" s="58" t="str">
        <f t="shared" si="89"/>
        <v/>
      </c>
      <c r="O990" s="102"/>
    </row>
    <row r="991" spans="1:15">
      <c r="A991" s="97" t="str">
        <f t="shared" si="90"/>
        <v/>
      </c>
      <c r="B991" s="98"/>
      <c r="C991" s="98"/>
      <c r="D991" s="129" t="str">
        <f t="shared" si="91"/>
        <v/>
      </c>
      <c r="E991" s="130"/>
      <c r="F991" s="100"/>
      <c r="G991" s="100"/>
      <c r="H991" s="57"/>
      <c r="I991" s="58">
        <f t="shared" si="92"/>
        <v>0</v>
      </c>
      <c r="J991" s="57"/>
      <c r="K991" s="57"/>
      <c r="L991" s="57"/>
      <c r="M991" s="57"/>
      <c r="N991" s="58" t="str">
        <f t="shared" si="89"/>
        <v/>
      </c>
      <c r="O991" s="102"/>
    </row>
    <row r="992" spans="1:15">
      <c r="A992" s="97" t="str">
        <f t="shared" si="90"/>
        <v/>
      </c>
      <c r="B992" s="98"/>
      <c r="C992" s="98"/>
      <c r="D992" s="129" t="str">
        <f t="shared" si="91"/>
        <v/>
      </c>
      <c r="E992" s="130"/>
      <c r="F992" s="100"/>
      <c r="G992" s="100"/>
      <c r="H992" s="57"/>
      <c r="I992" s="58">
        <f t="shared" si="92"/>
        <v>0</v>
      </c>
      <c r="J992" s="57"/>
      <c r="K992" s="57"/>
      <c r="L992" s="57"/>
      <c r="M992" s="57"/>
      <c r="N992" s="58" t="str">
        <f t="shared" si="89"/>
        <v/>
      </c>
      <c r="O992" s="102"/>
    </row>
    <row r="993" spans="1:15">
      <c r="A993" s="97" t="str">
        <f t="shared" si="90"/>
        <v/>
      </c>
      <c r="B993" s="98"/>
      <c r="C993" s="98"/>
      <c r="D993" s="129" t="str">
        <f t="shared" si="91"/>
        <v/>
      </c>
      <c r="E993" s="130"/>
      <c r="F993" s="100"/>
      <c r="G993" s="100"/>
      <c r="H993" s="57"/>
      <c r="I993" s="58">
        <f t="shared" si="92"/>
        <v>0</v>
      </c>
      <c r="J993" s="57"/>
      <c r="K993" s="57"/>
      <c r="L993" s="57"/>
      <c r="M993" s="57"/>
      <c r="N993" s="58" t="str">
        <f t="shared" si="89"/>
        <v/>
      </c>
      <c r="O993" s="102"/>
    </row>
    <row r="994" spans="1:15">
      <c r="A994" s="97" t="str">
        <f t="shared" si="90"/>
        <v/>
      </c>
      <c r="B994" s="98"/>
      <c r="C994" s="98"/>
      <c r="D994" s="129" t="str">
        <f t="shared" si="91"/>
        <v/>
      </c>
      <c r="E994" s="130"/>
      <c r="F994" s="100"/>
      <c r="G994" s="100"/>
      <c r="H994" s="57"/>
      <c r="I994" s="58">
        <f t="shared" si="92"/>
        <v>0</v>
      </c>
      <c r="J994" s="57"/>
      <c r="K994" s="57"/>
      <c r="L994" s="57"/>
      <c r="M994" s="57"/>
      <c r="N994" s="58" t="str">
        <f t="shared" si="89"/>
        <v/>
      </c>
      <c r="O994" s="102"/>
    </row>
    <row r="995" spans="1:15">
      <c r="A995" s="97" t="str">
        <f t="shared" si="90"/>
        <v/>
      </c>
      <c r="B995" s="98"/>
      <c r="C995" s="98"/>
      <c r="D995" s="129" t="str">
        <f t="shared" si="91"/>
        <v/>
      </c>
      <c r="E995" s="130"/>
      <c r="F995" s="100"/>
      <c r="G995" s="100"/>
      <c r="H995" s="57"/>
      <c r="I995" s="58">
        <f t="shared" si="92"/>
        <v>0</v>
      </c>
      <c r="J995" s="57"/>
      <c r="K995" s="57"/>
      <c r="L995" s="57"/>
      <c r="M995" s="57"/>
      <c r="N995" s="58" t="str">
        <f t="shared" si="89"/>
        <v/>
      </c>
      <c r="O995" s="102"/>
    </row>
    <row r="996" spans="1:15">
      <c r="A996" s="97" t="str">
        <f t="shared" si="90"/>
        <v/>
      </c>
      <c r="B996" s="98"/>
      <c r="C996" s="98"/>
      <c r="D996" s="129" t="str">
        <f t="shared" si="91"/>
        <v/>
      </c>
      <c r="E996" s="130"/>
      <c r="F996" s="100"/>
      <c r="G996" s="100"/>
      <c r="H996" s="57"/>
      <c r="I996" s="58">
        <f t="shared" si="92"/>
        <v>0</v>
      </c>
      <c r="J996" s="57"/>
      <c r="K996" s="57"/>
      <c r="L996" s="57"/>
      <c r="M996" s="57"/>
      <c r="N996" s="58" t="str">
        <f t="shared" si="89"/>
        <v/>
      </c>
      <c r="O996" s="102"/>
    </row>
    <row r="997" spans="1:15">
      <c r="A997" s="97" t="str">
        <f t="shared" si="90"/>
        <v/>
      </c>
      <c r="B997" s="98"/>
      <c r="C997" s="98"/>
      <c r="D997" s="129" t="str">
        <f t="shared" si="91"/>
        <v/>
      </c>
      <c r="E997" s="130"/>
      <c r="F997" s="100"/>
      <c r="G997" s="100"/>
      <c r="H997" s="57"/>
      <c r="I997" s="58">
        <f t="shared" si="92"/>
        <v>0</v>
      </c>
      <c r="J997" s="57"/>
      <c r="K997" s="57"/>
      <c r="L997" s="57"/>
      <c r="M997" s="57"/>
      <c r="N997" s="58" t="str">
        <f t="shared" si="89"/>
        <v/>
      </c>
      <c r="O997" s="102"/>
    </row>
    <row r="998" spans="1:15">
      <c r="A998" s="97" t="str">
        <f t="shared" si="90"/>
        <v/>
      </c>
      <c r="B998" s="98"/>
      <c r="C998" s="98"/>
      <c r="D998" s="129" t="str">
        <f t="shared" si="91"/>
        <v/>
      </c>
      <c r="E998" s="130"/>
      <c r="F998" s="100"/>
      <c r="G998" s="100"/>
      <c r="H998" s="57"/>
      <c r="I998" s="58">
        <f t="shared" si="92"/>
        <v>0</v>
      </c>
      <c r="J998" s="57"/>
      <c r="K998" s="57"/>
      <c r="L998" s="57"/>
      <c r="M998" s="57"/>
      <c r="N998" s="58" t="str">
        <f t="shared" si="89"/>
        <v/>
      </c>
      <c r="O998" s="102"/>
    </row>
    <row r="999" spans="1:15">
      <c r="A999" s="30"/>
    </row>
    <row r="1000" spans="1:15">
      <c r="A1000" s="30"/>
    </row>
  </sheetData>
  <mergeCells count="37">
    <mergeCell ref="F1:H1"/>
    <mergeCell ref="I1:J1"/>
    <mergeCell ref="L1:M1"/>
    <mergeCell ref="N1:Q1"/>
    <mergeCell ref="J3:S3"/>
    <mergeCell ref="A5:V5"/>
    <mergeCell ref="J6:Q6"/>
    <mergeCell ref="R6:U6"/>
    <mergeCell ref="L7:M7"/>
    <mergeCell ref="N7:O7"/>
    <mergeCell ref="R7:S7"/>
    <mergeCell ref="A23:AA23"/>
    <mergeCell ref="F24:I24"/>
    <mergeCell ref="J24:P24"/>
    <mergeCell ref="Q24:U24"/>
    <mergeCell ref="A41:K41"/>
    <mergeCell ref="A6:A8"/>
    <mergeCell ref="A24:A25"/>
    <mergeCell ref="D6:D8"/>
    <mergeCell ref="E6:E8"/>
    <mergeCell ref="E24:E25"/>
    <mergeCell ref="F6:F8"/>
    <mergeCell ref="G6:G8"/>
    <mergeCell ref="H6:H8"/>
    <mergeCell ref="I6:I8"/>
    <mergeCell ref="T7:T8"/>
    <mergeCell ref="U7:U8"/>
    <mergeCell ref="V6:V8"/>
    <mergeCell ref="V24:V25"/>
    <mergeCell ref="W6:W8"/>
    <mergeCell ref="W24:W25"/>
    <mergeCell ref="X24:X25"/>
    <mergeCell ref="Y24:Y25"/>
    <mergeCell ref="Z24:Z25"/>
    <mergeCell ref="AA24:AA25"/>
    <mergeCell ref="AB24:AB25"/>
    <mergeCell ref="AC24:AC25"/>
  </mergeCells>
  <hyperlinks>
    <hyperlink ref="E1" location="项目管理台账!A1" display="返回"/>
  </hyperlinks>
  <pageMargins left="0.75" right="0.75" top="1" bottom="1" header="0.5" footer="0.5"/>
  <headerFooter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"/>
  <dimension ref="A1:AD1000"/>
  <sheetViews>
    <sheetView showGridLines="0" workbookViewId="0">
      <pane ySplit="1" topLeftCell="A14" activePane="bottomLeft" state="frozen"/>
      <selection/>
      <selection pane="bottomLeft" activeCell="B1" sqref="B1"/>
    </sheetView>
  </sheetViews>
  <sheetFormatPr defaultColWidth="9" defaultRowHeight="14.4"/>
  <cols>
    <col min="1" max="1" width="10.537037037037" customWidth="1"/>
    <col min="2" max="2" width="11.7962962962963" style="29" customWidth="1"/>
    <col min="3" max="3" width="12.2037037037037" style="29" customWidth="1"/>
    <col min="4" max="4" width="20.0648148148148" customWidth="1"/>
    <col min="5" max="5" width="13.462962962963" customWidth="1"/>
    <col min="6" max="6" width="13.6018518518519" customWidth="1"/>
    <col min="7" max="7" width="12.7962962962963" customWidth="1"/>
    <col min="8" max="8" width="12.537037037037" customWidth="1"/>
    <col min="9" max="9" width="13.3333333333333" customWidth="1"/>
    <col min="10" max="10" width="13.2037037037037" customWidth="1"/>
    <col min="11" max="11" width="14.2037037037037" customWidth="1"/>
    <col min="12" max="12" width="12.6018518518519" customWidth="1"/>
    <col min="13" max="13" width="11.462962962963" customWidth="1"/>
    <col min="18" max="19" width="10.3333333333333" customWidth="1"/>
    <col min="20" max="20" width="12.7962962962963" customWidth="1"/>
    <col min="21" max="21" width="5.2037037037037" style="30" customWidth="1"/>
    <col min="23" max="23" width="9" style="29"/>
    <col min="24" max="24" width="9.60185185185185" customWidth="1"/>
    <col min="26" max="26" width="4.53703703703704" style="30" customWidth="1"/>
    <col min="27" max="27" width="10.0648148148148" customWidth="1"/>
    <col min="28" max="28" width="12.462962962963" style="29" customWidth="1"/>
  </cols>
  <sheetData>
    <row r="1" ht="28.95" spans="1:28">
      <c r="A1" s="31" t="s">
        <v>209</v>
      </c>
      <c r="B1" s="105"/>
      <c r="C1" s="33" t="s">
        <v>118</v>
      </c>
      <c r="D1" s="34" t="s">
        <v>210</v>
      </c>
      <c r="E1" s="34"/>
      <c r="F1" s="34"/>
      <c r="G1" s="35" t="s">
        <v>95</v>
      </c>
      <c r="H1" s="35"/>
      <c r="I1" s="36" t="s">
        <v>120</v>
      </c>
      <c r="J1" s="37" t="s">
        <v>0</v>
      </c>
      <c r="K1" s="37"/>
      <c r="L1" s="38" t="s">
        <v>121</v>
      </c>
      <c r="M1" s="38"/>
      <c r="N1" s="38"/>
      <c r="O1" s="38"/>
    </row>
    <row r="2" ht="15.15"/>
    <row r="3" spans="1:28">
      <c r="H3" s="39" t="s">
        <v>122</v>
      </c>
      <c r="I3" s="39"/>
      <c r="J3" s="39"/>
      <c r="K3" s="39"/>
      <c r="L3" s="39"/>
      <c r="M3" s="39"/>
      <c r="N3" s="39"/>
      <c r="O3" s="39"/>
      <c r="P3" s="39"/>
      <c r="Q3" s="39"/>
    </row>
    <row r="4" spans="1:28">
      <c r="H4" s="40"/>
      <c r="I4" s="40"/>
      <c r="J4" s="40"/>
      <c r="K4" s="40"/>
      <c r="L4" s="40"/>
      <c r="M4" s="40"/>
      <c r="N4" s="40"/>
      <c r="O4" s="40"/>
      <c r="P4" s="40">
        <v>0.05</v>
      </c>
      <c r="Q4" s="40">
        <v>0.05</v>
      </c>
    </row>
    <row r="5" spans="1:28">
      <c r="A5" s="41" t="s">
        <v>123</v>
      </c>
      <c r="B5" s="41"/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</row>
    <row r="6" s="27" customFormat="1" spans="1:28">
      <c r="A6" s="42" t="s">
        <v>124</v>
      </c>
      <c r="B6" s="43" t="s">
        <v>125</v>
      </c>
      <c r="C6" s="43" t="s">
        <v>126</v>
      </c>
      <c r="D6" s="42" t="s">
        <v>127</v>
      </c>
      <c r="E6" s="42" t="s">
        <v>128</v>
      </c>
      <c r="F6" s="42" t="s">
        <v>129</v>
      </c>
      <c r="G6" s="42" t="s">
        <v>130</v>
      </c>
      <c r="H6" s="44" t="s">
        <v>131</v>
      </c>
      <c r="I6" s="44"/>
      <c r="J6" s="44"/>
      <c r="K6" s="44"/>
      <c r="L6" s="44"/>
      <c r="M6" s="44"/>
      <c r="N6" s="44"/>
      <c r="O6" s="44"/>
      <c r="P6" s="45" t="s">
        <v>132</v>
      </c>
      <c r="Q6" s="45"/>
      <c r="R6" s="45"/>
      <c r="S6" s="45"/>
      <c r="T6" s="42" t="s">
        <v>133</v>
      </c>
      <c r="U6" s="66" t="s">
        <v>134</v>
      </c>
      <c r="W6" s="47"/>
      <c r="Z6" s="48"/>
      <c r="AB6" s="47"/>
    </row>
    <row r="7" s="27" customFormat="1" ht="28.8" spans="1:28">
      <c r="A7" s="42"/>
      <c r="B7" s="43"/>
      <c r="C7" s="43"/>
      <c r="D7" s="42"/>
      <c r="E7" s="42"/>
      <c r="F7" s="42"/>
      <c r="G7" s="42"/>
      <c r="H7" s="49" t="s">
        <v>135</v>
      </c>
      <c r="I7" s="49" t="s">
        <v>135</v>
      </c>
      <c r="J7" s="49" t="s">
        <v>136</v>
      </c>
      <c r="K7" s="49"/>
      <c r="L7" s="49" t="s">
        <v>137</v>
      </c>
      <c r="M7" s="49"/>
      <c r="N7" s="49" t="s">
        <v>138</v>
      </c>
      <c r="O7" s="49" t="s">
        <v>139</v>
      </c>
      <c r="P7" s="42" t="s">
        <v>140</v>
      </c>
      <c r="Q7" s="42"/>
      <c r="R7" s="46" t="s">
        <v>141</v>
      </c>
      <c r="S7" s="46" t="s">
        <v>142</v>
      </c>
      <c r="T7" s="42"/>
      <c r="U7" s="66"/>
      <c r="W7" s="47"/>
      <c r="Z7" s="48"/>
      <c r="AB7" s="47"/>
    </row>
    <row r="8" s="27" customFormat="1" ht="28.8" spans="1:28">
      <c r="A8" s="42"/>
      <c r="B8" s="43"/>
      <c r="C8" s="43"/>
      <c r="D8" s="42"/>
      <c r="E8" s="42"/>
      <c r="F8" s="42"/>
      <c r="G8" s="42"/>
      <c r="H8" s="50" t="s">
        <v>143</v>
      </c>
      <c r="I8" s="50" t="s">
        <v>144</v>
      </c>
      <c r="J8" s="50" t="s">
        <v>145</v>
      </c>
      <c r="K8" s="50" t="s">
        <v>146</v>
      </c>
      <c r="L8" s="50" t="s">
        <v>147</v>
      </c>
      <c r="M8" s="50" t="s">
        <v>148</v>
      </c>
      <c r="N8" s="50" t="s">
        <v>149</v>
      </c>
      <c r="O8" s="50" t="s">
        <v>150</v>
      </c>
      <c r="P8" s="51" t="s">
        <v>151</v>
      </c>
      <c r="Q8" s="51" t="s">
        <v>152</v>
      </c>
      <c r="R8" s="46"/>
      <c r="S8" s="46"/>
      <c r="T8" s="42"/>
      <c r="U8" s="66"/>
      <c r="W8" s="47"/>
      <c r="Z8" s="48"/>
      <c r="AB8" s="47"/>
    </row>
    <row r="9" s="27" customFormat="1" spans="1:28">
      <c r="A9" s="52" t="s">
        <v>153</v>
      </c>
      <c r="B9" s="53"/>
      <c r="C9" s="53"/>
      <c r="D9" s="52"/>
      <c r="E9" s="52"/>
      <c r="F9" s="52"/>
      <c r="G9" s="52"/>
      <c r="H9" s="54">
        <f>(20%-1%-3%)*1</f>
        <v>0.16</v>
      </c>
      <c r="I9" s="54">
        <v>0.08</v>
      </c>
      <c r="J9" s="55">
        <f>10%-1%</f>
        <v>0.09</v>
      </c>
      <c r="K9" s="54">
        <f>2%</f>
        <v>0.02</v>
      </c>
      <c r="L9" s="55">
        <v>0.005</v>
      </c>
      <c r="M9" s="55">
        <v>0.005</v>
      </c>
      <c r="N9" s="55">
        <f>(0.5%-0.1%)-0.08%+0.08%</f>
        <v>0.004</v>
      </c>
      <c r="O9" s="55">
        <f>0.8%</f>
        <v>0.008</v>
      </c>
      <c r="P9" s="54">
        <v>0.05</v>
      </c>
      <c r="Q9" s="54">
        <v>0.05</v>
      </c>
      <c r="R9" s="56"/>
      <c r="S9" s="56"/>
      <c r="T9" s="52"/>
      <c r="U9" s="106"/>
      <c r="W9" s="47"/>
      <c r="Z9" s="48"/>
      <c r="AB9" s="47"/>
    </row>
    <row r="10" spans="1:28">
      <c r="A10" s="39" t="s">
        <v>154</v>
      </c>
      <c r="B10" s="57">
        <v>6326</v>
      </c>
      <c r="C10" s="57">
        <v>6326</v>
      </c>
      <c r="D10" s="57">
        <v>6326</v>
      </c>
      <c r="E10" s="57">
        <v>6326</v>
      </c>
      <c r="F10" s="57">
        <v>6326</v>
      </c>
      <c r="G10" s="57">
        <v>6326</v>
      </c>
      <c r="H10" s="58">
        <f>ROUND(B10*$H$9,2)</f>
        <v>1012.16</v>
      </c>
      <c r="I10" s="58">
        <f>ROUND(B10*$I$9,2)</f>
        <v>506.08</v>
      </c>
      <c r="J10" s="58">
        <f>ROUND(C10*$J$9,2)</f>
        <v>569.34</v>
      </c>
      <c r="K10" s="58">
        <f>IF(OR(C10="",C10=0),0,ROUND(C10*$K$9+3,2))</f>
        <v>129.52</v>
      </c>
      <c r="L10" s="58">
        <f>ROUND(D10*$L$9,2)</f>
        <v>31.63</v>
      </c>
      <c r="M10" s="58">
        <f>ROUND(D10*$M$9,2)</f>
        <v>31.63</v>
      </c>
      <c r="N10" s="58">
        <f>ROUND(E10*$N$9,2)</f>
        <v>25.3</v>
      </c>
      <c r="O10" s="58">
        <f>ROUND(F10*$O$9,2)</f>
        <v>50.61</v>
      </c>
      <c r="P10" s="58">
        <f>ROUND(G10*$P$9,0)</f>
        <v>316</v>
      </c>
      <c r="Q10" s="58">
        <f>ROUND(G10*$Q$9,0)</f>
        <v>316</v>
      </c>
      <c r="R10" s="58">
        <f>H10+J10+L10+N10+O10+P10</f>
        <v>2005.04</v>
      </c>
      <c r="S10" s="58">
        <f>I10+K10+M10+Q10</f>
        <v>983.23</v>
      </c>
      <c r="T10" s="58">
        <f>R10+S10</f>
        <v>2988.27</v>
      </c>
      <c r="U10" s="59"/>
      <c r="V10" t="s">
        <v>154</v>
      </c>
    </row>
    <row r="11" spans="1:28">
      <c r="A11" s="39" t="s">
        <v>155</v>
      </c>
      <c r="B11" s="57">
        <f>B10</f>
        <v>6326</v>
      </c>
      <c r="C11" s="57">
        <f t="shared" ref="C11:G21" si="0">C10</f>
        <v>6326</v>
      </c>
      <c r="D11" s="57">
        <f t="shared" si="0"/>
        <v>6326</v>
      </c>
      <c r="E11" s="57">
        <f t="shared" si="0"/>
        <v>6326</v>
      </c>
      <c r="F11" s="57">
        <f t="shared" si="0"/>
        <v>6326</v>
      </c>
      <c r="G11" s="57">
        <f t="shared" si="0"/>
        <v>6326</v>
      </c>
      <c r="H11" s="58">
        <f t="shared" ref="H11:H21" si="1">ROUND(B11*$H$9,2)</f>
        <v>1012.16</v>
      </c>
      <c r="I11" s="58">
        <f t="shared" ref="I11:I21" si="2">ROUND(B11*$I$9,2)</f>
        <v>506.08</v>
      </c>
      <c r="J11" s="58">
        <f t="shared" ref="J11:J21" si="3">ROUND(C11*$J$9,2)</f>
        <v>569.34</v>
      </c>
      <c r="K11" s="58">
        <f t="shared" ref="K11:K21" si="4">IF(OR(C11="",C11=0),0,ROUND(C11*$K$9+3,2))</f>
        <v>129.52</v>
      </c>
      <c r="L11" s="58">
        <f t="shared" ref="L11:L21" si="5">ROUND(D11*$L$9,2)</f>
        <v>31.63</v>
      </c>
      <c r="M11" s="58">
        <f t="shared" ref="M11:M21" si="6">ROUND(D11*$M$9,2)</f>
        <v>31.63</v>
      </c>
      <c r="N11" s="58">
        <f t="shared" ref="N11:N21" si="7">ROUND(E11*$N$9,2)</f>
        <v>25.3</v>
      </c>
      <c r="O11" s="58">
        <f t="shared" ref="O11:O21" si="8">ROUND(F11*$O$9,2)</f>
        <v>50.61</v>
      </c>
      <c r="P11" s="58">
        <f t="shared" ref="P11:P15" si="9">ROUND(G11*$P$9,0)</f>
        <v>316</v>
      </c>
      <c r="Q11" s="58">
        <f t="shared" ref="Q11:Q15" si="10">ROUND(G11*$Q$9,0)</f>
        <v>316</v>
      </c>
      <c r="R11" s="58">
        <f t="shared" ref="R11:R21" si="11">H11+J11+L11+N11+O11+P11</f>
        <v>2005.04</v>
      </c>
      <c r="S11" s="58">
        <f t="shared" ref="S11:S21" si="12">I11+K11+M11+Q11</f>
        <v>983.23</v>
      </c>
      <c r="T11" s="58">
        <f t="shared" ref="T11:T21" si="13">R11+S11</f>
        <v>2988.27</v>
      </c>
      <c r="U11" s="59"/>
      <c r="V11" t="s">
        <v>155</v>
      </c>
    </row>
    <row r="12" spans="1:28">
      <c r="A12" s="39" t="s">
        <v>156</v>
      </c>
      <c r="B12" s="57">
        <f t="shared" ref="B12:B21" si="14">B11</f>
        <v>6326</v>
      </c>
      <c r="C12" s="57">
        <f t="shared" si="0"/>
        <v>6326</v>
      </c>
      <c r="D12" s="57">
        <f t="shared" si="0"/>
        <v>6326</v>
      </c>
      <c r="E12" s="57">
        <f t="shared" si="0"/>
        <v>6326</v>
      </c>
      <c r="F12" s="57">
        <f t="shared" si="0"/>
        <v>6326</v>
      </c>
      <c r="G12" s="57">
        <f t="shared" si="0"/>
        <v>6326</v>
      </c>
      <c r="H12" s="58">
        <f t="shared" si="1"/>
        <v>1012.16</v>
      </c>
      <c r="I12" s="58">
        <f t="shared" si="2"/>
        <v>506.08</v>
      </c>
      <c r="J12" s="58">
        <f t="shared" si="3"/>
        <v>569.34</v>
      </c>
      <c r="K12" s="58">
        <f t="shared" si="4"/>
        <v>129.52</v>
      </c>
      <c r="L12" s="58">
        <f t="shared" si="5"/>
        <v>31.63</v>
      </c>
      <c r="M12" s="58">
        <f t="shared" si="6"/>
        <v>31.63</v>
      </c>
      <c r="N12" s="58">
        <f t="shared" si="7"/>
        <v>25.3</v>
      </c>
      <c r="O12" s="58">
        <f t="shared" si="8"/>
        <v>50.61</v>
      </c>
      <c r="P12" s="58">
        <f t="shared" si="9"/>
        <v>316</v>
      </c>
      <c r="Q12" s="58">
        <f t="shared" si="10"/>
        <v>316</v>
      </c>
      <c r="R12" s="58">
        <f t="shared" si="11"/>
        <v>2005.04</v>
      </c>
      <c r="S12" s="58">
        <f t="shared" si="12"/>
        <v>983.23</v>
      </c>
      <c r="T12" s="58">
        <f t="shared" si="13"/>
        <v>2988.27</v>
      </c>
      <c r="U12" s="59"/>
      <c r="V12" t="s">
        <v>156</v>
      </c>
    </row>
    <row r="13" spans="1:28">
      <c r="A13" s="39" t="s">
        <v>157</v>
      </c>
      <c r="B13" s="57">
        <f t="shared" si="14"/>
        <v>6326</v>
      </c>
      <c r="C13" s="57">
        <f t="shared" si="0"/>
        <v>6326</v>
      </c>
      <c r="D13" s="57">
        <f t="shared" si="0"/>
        <v>6326</v>
      </c>
      <c r="E13" s="57">
        <f t="shared" si="0"/>
        <v>6326</v>
      </c>
      <c r="F13" s="57">
        <f t="shared" si="0"/>
        <v>6326</v>
      </c>
      <c r="G13" s="57">
        <f t="shared" si="0"/>
        <v>6326</v>
      </c>
      <c r="H13" s="58">
        <f t="shared" si="1"/>
        <v>1012.16</v>
      </c>
      <c r="I13" s="58">
        <f t="shared" si="2"/>
        <v>506.08</v>
      </c>
      <c r="J13" s="58">
        <f t="shared" si="3"/>
        <v>569.34</v>
      </c>
      <c r="K13" s="58">
        <f t="shared" si="4"/>
        <v>129.52</v>
      </c>
      <c r="L13" s="58">
        <f t="shared" si="5"/>
        <v>31.63</v>
      </c>
      <c r="M13" s="58">
        <f t="shared" si="6"/>
        <v>31.63</v>
      </c>
      <c r="N13" s="58">
        <f t="shared" si="7"/>
        <v>25.3</v>
      </c>
      <c r="O13" s="58">
        <f t="shared" si="8"/>
        <v>50.61</v>
      </c>
      <c r="P13" s="58">
        <f t="shared" si="9"/>
        <v>316</v>
      </c>
      <c r="Q13" s="58">
        <f t="shared" si="10"/>
        <v>316</v>
      </c>
      <c r="R13" s="58">
        <f t="shared" si="11"/>
        <v>2005.04</v>
      </c>
      <c r="S13" s="58">
        <f t="shared" si="12"/>
        <v>983.23</v>
      </c>
      <c r="T13" s="58">
        <f t="shared" si="13"/>
        <v>2988.27</v>
      </c>
      <c r="U13" s="59"/>
      <c r="V13" t="s">
        <v>157</v>
      </c>
    </row>
    <row r="14" spans="1:28">
      <c r="A14" s="39" t="s">
        <v>158</v>
      </c>
      <c r="B14" s="57">
        <f t="shared" si="14"/>
        <v>6326</v>
      </c>
      <c r="C14" s="57">
        <f t="shared" si="0"/>
        <v>6326</v>
      </c>
      <c r="D14" s="57">
        <f t="shared" si="0"/>
        <v>6326</v>
      </c>
      <c r="E14" s="57">
        <f t="shared" si="0"/>
        <v>6326</v>
      </c>
      <c r="F14" s="57">
        <f t="shared" si="0"/>
        <v>6326</v>
      </c>
      <c r="G14" s="57">
        <f t="shared" si="0"/>
        <v>6326</v>
      </c>
      <c r="H14" s="58">
        <f t="shared" si="1"/>
        <v>1012.16</v>
      </c>
      <c r="I14" s="58">
        <f t="shared" si="2"/>
        <v>506.08</v>
      </c>
      <c r="J14" s="58">
        <f t="shared" si="3"/>
        <v>569.34</v>
      </c>
      <c r="K14" s="58">
        <f t="shared" si="4"/>
        <v>129.52</v>
      </c>
      <c r="L14" s="58">
        <f t="shared" si="5"/>
        <v>31.63</v>
      </c>
      <c r="M14" s="58">
        <f t="shared" si="6"/>
        <v>31.63</v>
      </c>
      <c r="N14" s="58">
        <f t="shared" si="7"/>
        <v>25.3</v>
      </c>
      <c r="O14" s="58">
        <f t="shared" si="8"/>
        <v>50.61</v>
      </c>
      <c r="P14" s="58">
        <f t="shared" si="9"/>
        <v>316</v>
      </c>
      <c r="Q14" s="58">
        <f t="shared" si="10"/>
        <v>316</v>
      </c>
      <c r="R14" s="58">
        <f t="shared" si="11"/>
        <v>2005.04</v>
      </c>
      <c r="S14" s="58">
        <f t="shared" si="12"/>
        <v>983.23</v>
      </c>
      <c r="T14" s="58">
        <f t="shared" si="13"/>
        <v>2988.27</v>
      </c>
      <c r="U14" s="59"/>
      <c r="V14" t="s">
        <v>158</v>
      </c>
    </row>
    <row r="15" spans="1:28">
      <c r="A15" s="39" t="s">
        <v>159</v>
      </c>
      <c r="B15" s="57">
        <f t="shared" si="14"/>
        <v>6326</v>
      </c>
      <c r="C15" s="57">
        <f t="shared" si="0"/>
        <v>6326</v>
      </c>
      <c r="D15" s="57">
        <f t="shared" si="0"/>
        <v>6326</v>
      </c>
      <c r="E15" s="57">
        <f t="shared" si="0"/>
        <v>6326</v>
      </c>
      <c r="F15" s="57">
        <f t="shared" si="0"/>
        <v>6326</v>
      </c>
      <c r="G15" s="57">
        <f t="shared" si="0"/>
        <v>6326</v>
      </c>
      <c r="H15" s="58">
        <f t="shared" si="1"/>
        <v>1012.16</v>
      </c>
      <c r="I15" s="58">
        <f t="shared" si="2"/>
        <v>506.08</v>
      </c>
      <c r="J15" s="58">
        <f t="shared" si="3"/>
        <v>569.34</v>
      </c>
      <c r="K15" s="58">
        <f t="shared" si="4"/>
        <v>129.52</v>
      </c>
      <c r="L15" s="58">
        <f t="shared" si="5"/>
        <v>31.63</v>
      </c>
      <c r="M15" s="58">
        <f t="shared" si="6"/>
        <v>31.63</v>
      </c>
      <c r="N15" s="58">
        <f t="shared" si="7"/>
        <v>25.3</v>
      </c>
      <c r="O15" s="58">
        <f t="shared" si="8"/>
        <v>50.61</v>
      </c>
      <c r="P15" s="58">
        <f t="shared" si="9"/>
        <v>316</v>
      </c>
      <c r="Q15" s="58">
        <f t="shared" si="10"/>
        <v>316</v>
      </c>
      <c r="R15" s="58">
        <f t="shared" si="11"/>
        <v>2005.04</v>
      </c>
      <c r="S15" s="58">
        <f t="shared" si="12"/>
        <v>983.23</v>
      </c>
      <c r="T15" s="58">
        <f t="shared" si="13"/>
        <v>2988.27</v>
      </c>
      <c r="U15" s="59"/>
      <c r="V15" t="s">
        <v>159</v>
      </c>
    </row>
    <row r="16" spans="1:28">
      <c r="A16" s="39" t="s">
        <v>160</v>
      </c>
      <c r="B16" s="57">
        <f t="shared" si="14"/>
        <v>6326</v>
      </c>
      <c r="C16" s="57">
        <f t="shared" si="0"/>
        <v>6326</v>
      </c>
      <c r="D16" s="57">
        <f t="shared" si="0"/>
        <v>6326</v>
      </c>
      <c r="E16" s="57">
        <f t="shared" si="0"/>
        <v>6326</v>
      </c>
      <c r="F16" s="57">
        <f t="shared" si="0"/>
        <v>6326</v>
      </c>
      <c r="G16" s="57">
        <f t="shared" si="0"/>
        <v>6326</v>
      </c>
      <c r="H16" s="58">
        <f t="shared" si="1"/>
        <v>1012.16</v>
      </c>
      <c r="I16" s="58">
        <f t="shared" si="2"/>
        <v>506.08</v>
      </c>
      <c r="J16" s="58">
        <f t="shared" si="3"/>
        <v>569.34</v>
      </c>
      <c r="K16" s="58">
        <f t="shared" si="4"/>
        <v>129.52</v>
      </c>
      <c r="L16" s="58">
        <f t="shared" si="5"/>
        <v>31.63</v>
      </c>
      <c r="M16" s="58">
        <f t="shared" si="6"/>
        <v>31.63</v>
      </c>
      <c r="N16" s="58">
        <f t="shared" si="7"/>
        <v>25.3</v>
      </c>
      <c r="O16" s="58">
        <f t="shared" si="8"/>
        <v>50.61</v>
      </c>
      <c r="P16" s="58">
        <f>ROUND(G16*$P$4,0)</f>
        <v>316</v>
      </c>
      <c r="Q16" s="58">
        <f>ROUND(G16*$Q$4,0)</f>
        <v>316</v>
      </c>
      <c r="R16" s="58">
        <f t="shared" si="11"/>
        <v>2005.04</v>
      </c>
      <c r="S16" s="58">
        <f t="shared" si="12"/>
        <v>983.23</v>
      </c>
      <c r="T16" s="58">
        <f t="shared" si="13"/>
        <v>2988.27</v>
      </c>
      <c r="U16" s="59"/>
      <c r="V16" t="s">
        <v>160</v>
      </c>
    </row>
    <row r="17" spans="1:30">
      <c r="A17" s="39" t="s">
        <v>161</v>
      </c>
      <c r="B17" s="57">
        <f t="shared" si="14"/>
        <v>6326</v>
      </c>
      <c r="C17" s="57">
        <f t="shared" si="0"/>
        <v>6326</v>
      </c>
      <c r="D17" s="57">
        <f t="shared" si="0"/>
        <v>6326</v>
      </c>
      <c r="E17" s="57">
        <f t="shared" si="0"/>
        <v>6326</v>
      </c>
      <c r="F17" s="57">
        <f t="shared" si="0"/>
        <v>6326</v>
      </c>
      <c r="G17" s="57">
        <f t="shared" si="0"/>
        <v>6326</v>
      </c>
      <c r="H17" s="58">
        <f t="shared" si="1"/>
        <v>1012.16</v>
      </c>
      <c r="I17" s="58">
        <f t="shared" si="2"/>
        <v>506.08</v>
      </c>
      <c r="J17" s="58">
        <f t="shared" si="3"/>
        <v>569.34</v>
      </c>
      <c r="K17" s="58">
        <f t="shared" si="4"/>
        <v>129.52</v>
      </c>
      <c r="L17" s="58">
        <f t="shared" si="5"/>
        <v>31.63</v>
      </c>
      <c r="M17" s="58">
        <f t="shared" si="6"/>
        <v>31.63</v>
      </c>
      <c r="N17" s="58">
        <f t="shared" si="7"/>
        <v>25.3</v>
      </c>
      <c r="O17" s="58">
        <f t="shared" si="8"/>
        <v>50.61</v>
      </c>
      <c r="P17" s="58">
        <f t="shared" ref="P17:P21" si="15">ROUND(G17*$P$4,0)</f>
        <v>316</v>
      </c>
      <c r="Q17" s="58">
        <f t="shared" ref="Q17:Q21" si="16">ROUND(G17*$Q$4,0)</f>
        <v>316</v>
      </c>
      <c r="R17" s="58">
        <f t="shared" si="11"/>
        <v>2005.04</v>
      </c>
      <c r="S17" s="58">
        <f t="shared" si="12"/>
        <v>983.23</v>
      </c>
      <c r="T17" s="58">
        <f t="shared" si="13"/>
        <v>2988.27</v>
      </c>
      <c r="U17" s="59"/>
      <c r="V17" t="s">
        <v>161</v>
      </c>
    </row>
    <row r="18" spans="1:30">
      <c r="A18" s="39" t="s">
        <v>162</v>
      </c>
      <c r="B18" s="57">
        <f t="shared" si="14"/>
        <v>6326</v>
      </c>
      <c r="C18" s="57">
        <f t="shared" si="0"/>
        <v>6326</v>
      </c>
      <c r="D18" s="57">
        <f t="shared" si="0"/>
        <v>6326</v>
      </c>
      <c r="E18" s="57">
        <f t="shared" si="0"/>
        <v>6326</v>
      </c>
      <c r="F18" s="57">
        <f t="shared" si="0"/>
        <v>6326</v>
      </c>
      <c r="G18" s="57">
        <f t="shared" si="0"/>
        <v>6326</v>
      </c>
      <c r="H18" s="58">
        <f t="shared" si="1"/>
        <v>1012.16</v>
      </c>
      <c r="I18" s="58">
        <f t="shared" si="2"/>
        <v>506.08</v>
      </c>
      <c r="J18" s="58">
        <f t="shared" si="3"/>
        <v>569.34</v>
      </c>
      <c r="K18" s="58">
        <f t="shared" si="4"/>
        <v>129.52</v>
      </c>
      <c r="L18" s="58">
        <f t="shared" si="5"/>
        <v>31.63</v>
      </c>
      <c r="M18" s="58">
        <f t="shared" si="6"/>
        <v>31.63</v>
      </c>
      <c r="N18" s="58">
        <f t="shared" si="7"/>
        <v>25.3</v>
      </c>
      <c r="O18" s="58">
        <f t="shared" si="8"/>
        <v>50.61</v>
      </c>
      <c r="P18" s="58">
        <f t="shared" si="15"/>
        <v>316</v>
      </c>
      <c r="Q18" s="58">
        <f t="shared" si="16"/>
        <v>316</v>
      </c>
      <c r="R18" s="58">
        <f t="shared" si="11"/>
        <v>2005.04</v>
      </c>
      <c r="S18" s="58">
        <f t="shared" si="12"/>
        <v>983.23</v>
      </c>
      <c r="T18" s="58">
        <f t="shared" si="13"/>
        <v>2988.27</v>
      </c>
      <c r="U18" s="59"/>
      <c r="V18" t="s">
        <v>162</v>
      </c>
    </row>
    <row r="19" spans="1:30">
      <c r="A19" s="39" t="s">
        <v>163</v>
      </c>
      <c r="B19" s="57">
        <f t="shared" si="14"/>
        <v>6326</v>
      </c>
      <c r="C19" s="57">
        <f t="shared" si="0"/>
        <v>6326</v>
      </c>
      <c r="D19" s="57">
        <f t="shared" si="0"/>
        <v>6326</v>
      </c>
      <c r="E19" s="57">
        <f t="shared" si="0"/>
        <v>6326</v>
      </c>
      <c r="F19" s="57">
        <f t="shared" si="0"/>
        <v>6326</v>
      </c>
      <c r="G19" s="57">
        <f t="shared" si="0"/>
        <v>6326</v>
      </c>
      <c r="H19" s="58">
        <f t="shared" si="1"/>
        <v>1012.16</v>
      </c>
      <c r="I19" s="58">
        <f t="shared" si="2"/>
        <v>506.08</v>
      </c>
      <c r="J19" s="58">
        <f t="shared" si="3"/>
        <v>569.34</v>
      </c>
      <c r="K19" s="58">
        <f t="shared" si="4"/>
        <v>129.52</v>
      </c>
      <c r="L19" s="58">
        <f t="shared" si="5"/>
        <v>31.63</v>
      </c>
      <c r="M19" s="58">
        <f t="shared" si="6"/>
        <v>31.63</v>
      </c>
      <c r="N19" s="58">
        <f t="shared" si="7"/>
        <v>25.3</v>
      </c>
      <c r="O19" s="58">
        <f t="shared" si="8"/>
        <v>50.61</v>
      </c>
      <c r="P19" s="58">
        <f t="shared" si="15"/>
        <v>316</v>
      </c>
      <c r="Q19" s="58">
        <f t="shared" si="16"/>
        <v>316</v>
      </c>
      <c r="R19" s="58">
        <f t="shared" si="11"/>
        <v>2005.04</v>
      </c>
      <c r="S19" s="58">
        <f t="shared" si="12"/>
        <v>983.23</v>
      </c>
      <c r="T19" s="58">
        <f t="shared" si="13"/>
        <v>2988.27</v>
      </c>
      <c r="U19" s="59"/>
      <c r="V19" t="s">
        <v>163</v>
      </c>
    </row>
    <row r="20" spans="1:30">
      <c r="A20" s="39" t="s">
        <v>164</v>
      </c>
      <c r="B20" s="57">
        <f t="shared" si="14"/>
        <v>6326</v>
      </c>
      <c r="C20" s="57">
        <f t="shared" si="0"/>
        <v>6326</v>
      </c>
      <c r="D20" s="57">
        <f t="shared" si="0"/>
        <v>6326</v>
      </c>
      <c r="E20" s="57">
        <f t="shared" si="0"/>
        <v>6326</v>
      </c>
      <c r="F20" s="57">
        <f t="shared" si="0"/>
        <v>6326</v>
      </c>
      <c r="G20" s="57">
        <f t="shared" si="0"/>
        <v>6326</v>
      </c>
      <c r="H20" s="58">
        <f t="shared" si="1"/>
        <v>1012.16</v>
      </c>
      <c r="I20" s="58">
        <f t="shared" si="2"/>
        <v>506.08</v>
      </c>
      <c r="J20" s="58">
        <f t="shared" si="3"/>
        <v>569.34</v>
      </c>
      <c r="K20" s="58">
        <f t="shared" si="4"/>
        <v>129.52</v>
      </c>
      <c r="L20" s="58">
        <f t="shared" si="5"/>
        <v>31.63</v>
      </c>
      <c r="M20" s="58">
        <f t="shared" si="6"/>
        <v>31.63</v>
      </c>
      <c r="N20" s="58">
        <f t="shared" si="7"/>
        <v>25.3</v>
      </c>
      <c r="O20" s="58">
        <f t="shared" si="8"/>
        <v>50.61</v>
      </c>
      <c r="P20" s="58">
        <f t="shared" si="15"/>
        <v>316</v>
      </c>
      <c r="Q20" s="58">
        <f t="shared" si="16"/>
        <v>316</v>
      </c>
      <c r="R20" s="58">
        <f t="shared" si="11"/>
        <v>2005.04</v>
      </c>
      <c r="S20" s="58">
        <f t="shared" si="12"/>
        <v>983.23</v>
      </c>
      <c r="T20" s="58">
        <f t="shared" si="13"/>
        <v>2988.27</v>
      </c>
      <c r="U20" s="59"/>
      <c r="V20" t="s">
        <v>164</v>
      </c>
    </row>
    <row r="21" spans="1:30">
      <c r="A21" s="39" t="s">
        <v>165</v>
      </c>
      <c r="B21" s="57">
        <f t="shared" si="14"/>
        <v>6326</v>
      </c>
      <c r="C21" s="57">
        <f t="shared" si="0"/>
        <v>6326</v>
      </c>
      <c r="D21" s="57">
        <f t="shared" si="0"/>
        <v>6326</v>
      </c>
      <c r="E21" s="57">
        <f t="shared" si="0"/>
        <v>6326</v>
      </c>
      <c r="F21" s="57">
        <f t="shared" si="0"/>
        <v>6326</v>
      </c>
      <c r="G21" s="57">
        <f t="shared" si="0"/>
        <v>6326</v>
      </c>
      <c r="H21" s="58">
        <f t="shared" si="1"/>
        <v>1012.16</v>
      </c>
      <c r="I21" s="58">
        <f t="shared" si="2"/>
        <v>506.08</v>
      </c>
      <c r="J21" s="58">
        <f t="shared" si="3"/>
        <v>569.34</v>
      </c>
      <c r="K21" s="58">
        <f t="shared" si="4"/>
        <v>129.52</v>
      </c>
      <c r="L21" s="58">
        <f t="shared" si="5"/>
        <v>31.63</v>
      </c>
      <c r="M21" s="58">
        <f t="shared" si="6"/>
        <v>31.63</v>
      </c>
      <c r="N21" s="58">
        <f t="shared" si="7"/>
        <v>25.3</v>
      </c>
      <c r="O21" s="58">
        <f t="shared" si="8"/>
        <v>50.61</v>
      </c>
      <c r="P21" s="58">
        <f t="shared" si="15"/>
        <v>316</v>
      </c>
      <c r="Q21" s="58">
        <f t="shared" si="16"/>
        <v>316</v>
      </c>
      <c r="R21" s="58">
        <f t="shared" si="11"/>
        <v>2005.04</v>
      </c>
      <c r="S21" s="58">
        <f t="shared" si="12"/>
        <v>983.23</v>
      </c>
      <c r="T21" s="58">
        <f t="shared" si="13"/>
        <v>2988.27</v>
      </c>
      <c r="U21" s="59"/>
      <c r="V21" t="s">
        <v>165</v>
      </c>
    </row>
    <row r="22" spans="1:30">
      <c r="T22" s="60">
        <f>SUM(T11:T21)</f>
        <v>32870.97</v>
      </c>
    </row>
    <row r="23" spans="1:30">
      <c r="A23" s="41" t="s">
        <v>166</v>
      </c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</row>
    <row r="24" s="27" customFormat="1" ht="28.05" customHeight="1" spans="1:30">
      <c r="A24" s="61" t="s">
        <v>124</v>
      </c>
      <c r="B24" s="62" t="s">
        <v>167</v>
      </c>
      <c r="C24" s="62" t="s">
        <v>168</v>
      </c>
      <c r="D24" s="63" t="s">
        <v>169</v>
      </c>
      <c r="E24" s="63"/>
      <c r="F24" s="63"/>
      <c r="G24" s="63"/>
      <c r="H24" s="63" t="s">
        <v>170</v>
      </c>
      <c r="I24" s="63"/>
      <c r="J24" s="63"/>
      <c r="K24" s="63"/>
      <c r="L24" s="63"/>
      <c r="M24" s="63"/>
      <c r="N24" s="63"/>
      <c r="O24" s="63" t="s">
        <v>171</v>
      </c>
      <c r="P24" s="63"/>
      <c r="Q24" s="63"/>
      <c r="R24" s="63"/>
      <c r="S24" s="63"/>
      <c r="T24" s="64" t="s">
        <v>172</v>
      </c>
      <c r="U24" s="107" t="s">
        <v>173</v>
      </c>
      <c r="V24" s="64" t="s">
        <v>79</v>
      </c>
      <c r="W24" s="65" t="s">
        <v>174</v>
      </c>
      <c r="X24" s="64" t="s">
        <v>175</v>
      </c>
      <c r="Y24" s="63" t="s">
        <v>176</v>
      </c>
      <c r="Z24" s="66" t="s">
        <v>134</v>
      </c>
      <c r="AA24" s="46" t="s">
        <v>177</v>
      </c>
      <c r="AB24" s="67" t="s">
        <v>178</v>
      </c>
    </row>
    <row r="25" s="28" customFormat="1" ht="28.8" spans="1:30">
      <c r="A25" s="68"/>
      <c r="B25" s="69"/>
      <c r="C25" s="69"/>
      <c r="D25" s="46" t="s">
        <v>179</v>
      </c>
      <c r="E25" s="46" t="s">
        <v>180</v>
      </c>
      <c r="F25" s="46" t="s">
        <v>137</v>
      </c>
      <c r="G25" s="46" t="s">
        <v>140</v>
      </c>
      <c r="H25" s="46" t="s">
        <v>181</v>
      </c>
      <c r="I25" s="46" t="s">
        <v>182</v>
      </c>
      <c r="J25" s="46" t="s">
        <v>183</v>
      </c>
      <c r="K25" s="46" t="s">
        <v>184</v>
      </c>
      <c r="L25" s="46" t="s">
        <v>185</v>
      </c>
      <c r="M25" s="46" t="s">
        <v>186</v>
      </c>
      <c r="N25" s="46" t="s">
        <v>187</v>
      </c>
      <c r="O25" s="46" t="s">
        <v>188</v>
      </c>
      <c r="P25" s="46" t="s">
        <v>189</v>
      </c>
      <c r="Q25" s="46" t="s">
        <v>190</v>
      </c>
      <c r="R25" s="46" t="s">
        <v>191</v>
      </c>
      <c r="S25" s="46" t="s">
        <v>192</v>
      </c>
      <c r="T25" s="70"/>
      <c r="U25" s="108"/>
      <c r="V25" s="70"/>
      <c r="W25" s="71"/>
      <c r="X25" s="70"/>
      <c r="Y25" s="63"/>
      <c r="Z25" s="66"/>
      <c r="AA25" s="46"/>
      <c r="AB25" s="67"/>
    </row>
    <row r="26" spans="1:30">
      <c r="A26" s="72" t="s">
        <v>154</v>
      </c>
      <c r="B26" s="58">
        <f>IF(SUMIF($B$43:$B$1000,A26,$G$43:$G$1000)-R10-SUMIF($B$43:$B$1000,A26,$K$43:$K$1000)&lt;SUM(D26:G26),SUM(D26:G26),SUMIF($B$43:$B$1000,A26,$G$43:$G$1000)-R10-SUMIF($B$43:$B$1000,A26,$K$43:$K$1000))</f>
        <v>983.23</v>
      </c>
      <c r="C26" s="73">
        <v>5000</v>
      </c>
      <c r="D26" s="58">
        <f>I10</f>
        <v>506.08</v>
      </c>
      <c r="E26" s="58">
        <f>K10</f>
        <v>129.52</v>
      </c>
      <c r="F26" s="58">
        <f>M10</f>
        <v>31.63</v>
      </c>
      <c r="G26" s="58">
        <f>Q10</f>
        <v>316</v>
      </c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8">
        <f>ROUND(B26*30%,2)</f>
        <v>294.97</v>
      </c>
      <c r="T26" s="58">
        <f>IF(B26-SUM(C26:S26)&lt;=0,0,B26-SUM(C26:S26))</f>
        <v>0</v>
      </c>
      <c r="U26" s="74" t="str">
        <f t="shared" ref="U26:U37" si="17">IF(T26=0,"",IF(T26&lt;=36000,1,(IF(T26&lt;=144000,2,IF(T26&lt;=300000,3,IF(T26&lt;=420000,4,IF(T26&lt;=660000,5,IF(T26&lt;=960000,6,7))))))))</f>
        <v/>
      </c>
      <c r="V26" s="75">
        <f t="shared" ref="V26:V37" si="18">IF(U26=1,T26*3%,IF(U26=2,T26*10%-2520,IF(U26=3,T26*20%-16920,IF(U26=4,T26*25%-31920,IF(U26=5,T26*30%-52930,IF(U26=6,T26*35%-85920,IF(U26=7,T26*45%-181920,0)))))))</f>
        <v>0</v>
      </c>
      <c r="W26" s="75">
        <f>IF(ROUND(V26,2)&lt;0,0,ROUND(V26,2))</f>
        <v>0</v>
      </c>
      <c r="X26" s="76"/>
      <c r="Y26" s="77" t="str">
        <f>IF(W26=0,"",W26=X26)</f>
        <v/>
      </c>
      <c r="Z26" s="59"/>
      <c r="AA26" s="78">
        <f>IF(SUMIF($B$43:$B$1000,A26,$G$43:$G$1000)-R10&lt;0,0,SUMIF($B$43:$B$1000,A26,$G$43:$G$1000)-R10)</f>
        <v>0</v>
      </c>
      <c r="AB26" s="79">
        <f>B26-D26-E26-F26-G26-W26-SUMIF($B:$B,A26,$H:$H)+M43</f>
        <v>0</v>
      </c>
      <c r="AC26" t="s">
        <v>154</v>
      </c>
      <c r="AD26" t="b">
        <f>AB26=SUMIF($B:$B,A26,$L:$L)</f>
        <v>1</v>
      </c>
    </row>
    <row r="27" spans="1:30">
      <c r="A27" s="72" t="s">
        <v>155</v>
      </c>
      <c r="B27" s="58">
        <f t="shared" ref="B27:B37" si="19">IF(SUMIF($B$43:$B$1000,A27,$G$43:$G$1000)-R11-SUMIF($B$43:$B$1000,A27,$K$43:$K$1000)&lt;SUM(D27:G27),SUM(D27:G27),SUMIF($B$43:$B$1000,A27,$G$43:$G$1000)-R11-SUMIF($B$43:$B$1000,A27,$K$43:$K$1000))</f>
        <v>983.23</v>
      </c>
      <c r="C27" s="73">
        <v>5000</v>
      </c>
      <c r="D27" s="58">
        <f t="shared" ref="D27:D37" si="20">I11</f>
        <v>506.08</v>
      </c>
      <c r="E27" s="58">
        <f t="shared" ref="E27:E37" si="21">K11</f>
        <v>129.52</v>
      </c>
      <c r="F27" s="58">
        <f t="shared" ref="F27:F37" si="22">M11</f>
        <v>31.63</v>
      </c>
      <c r="G27" s="58">
        <f t="shared" ref="G27:G37" si="23">Q11</f>
        <v>316</v>
      </c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8">
        <f t="shared" ref="S27:S37" si="24">ROUND(B27*30%,2)</f>
        <v>294.97</v>
      </c>
      <c r="T27" s="58">
        <f>IF(SUM($B$26:B27)-SUM($C$26:S27)&lt;=0,0,SUM($B$26:B27)-SUM($C$26:S27))</f>
        <v>0</v>
      </c>
      <c r="U27" s="74" t="str">
        <f t="shared" si="17"/>
        <v/>
      </c>
      <c r="V27" s="75">
        <f t="shared" si="18"/>
        <v>0</v>
      </c>
      <c r="W27" s="75">
        <f>IF(ROUND(V27-SUM($X$26:X26),2)&lt;0,0,ROUND(V27-SUM($X$26:X26),2))</f>
        <v>0</v>
      </c>
      <c r="X27" s="76"/>
      <c r="Y27" s="77" t="str">
        <f t="shared" ref="Y27:Y38" si="25">IF(W27=0,"",W27=X27)</f>
        <v/>
      </c>
      <c r="Z27" s="59"/>
      <c r="AA27" s="78">
        <f t="shared" ref="AA27:AA37" si="26">IF(SUMIF($B$43:$B$1000,A27,$G$43:$G$1000)-R11&lt;0,0,SUMIF($B$43:$B$1000,A27,$G$43:$G$1000)-R11)</f>
        <v>0</v>
      </c>
      <c r="AB27" s="79">
        <f>B27-D27-E27-F27-G27-W27-SUMIF($B:$B,A27,$H:$H)</f>
        <v>0</v>
      </c>
      <c r="AC27" t="s">
        <v>155</v>
      </c>
      <c r="AD27" t="b">
        <f t="shared" ref="AD27:AD37" si="27">AB27=SUMIF($B:$B,A27,$L:$L)</f>
        <v>1</v>
      </c>
    </row>
    <row r="28" spans="1:30">
      <c r="A28" s="72" t="s">
        <v>156</v>
      </c>
      <c r="B28" s="58">
        <f t="shared" si="19"/>
        <v>983.23</v>
      </c>
      <c r="C28" s="73">
        <v>5000</v>
      </c>
      <c r="D28" s="58">
        <f t="shared" si="20"/>
        <v>506.08</v>
      </c>
      <c r="E28" s="58">
        <f t="shared" si="21"/>
        <v>129.52</v>
      </c>
      <c r="F28" s="58">
        <f t="shared" si="22"/>
        <v>31.63</v>
      </c>
      <c r="G28" s="58">
        <f t="shared" si="23"/>
        <v>316</v>
      </c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8">
        <f t="shared" si="24"/>
        <v>294.97</v>
      </c>
      <c r="T28" s="58">
        <f>IF(SUM($B$26:B28)-SUM($C$26:S28)&lt;=0,0,SUM($B$26:B28)-SUM($C$26:S28))</f>
        <v>0</v>
      </c>
      <c r="U28" s="74" t="str">
        <f t="shared" si="17"/>
        <v/>
      </c>
      <c r="V28" s="75">
        <f t="shared" si="18"/>
        <v>0</v>
      </c>
      <c r="W28" s="75">
        <f>IF(ROUND(V28-SUM($X$26:X27),2)&lt;0,0,ROUND(V28-SUM($X$26:X27),2))</f>
        <v>0</v>
      </c>
      <c r="X28" s="76"/>
      <c r="Y28" s="77" t="str">
        <f t="shared" si="25"/>
        <v/>
      </c>
      <c r="Z28" s="59"/>
      <c r="AA28" s="78">
        <f t="shared" si="26"/>
        <v>0</v>
      </c>
      <c r="AB28" s="79">
        <f t="shared" ref="AB28:AB37" si="28">B28-D28-E28-F28-G28-W28-SUMIF($B:$B,A28,$H:$H)</f>
        <v>0</v>
      </c>
      <c r="AC28" t="s">
        <v>156</v>
      </c>
      <c r="AD28" t="b">
        <f t="shared" si="27"/>
        <v>1</v>
      </c>
    </row>
    <row r="29" spans="1:30">
      <c r="A29" s="72" t="s">
        <v>157</v>
      </c>
      <c r="B29" s="58">
        <f t="shared" si="19"/>
        <v>983.23</v>
      </c>
      <c r="C29" s="73">
        <v>5000</v>
      </c>
      <c r="D29" s="58">
        <f t="shared" si="20"/>
        <v>506.08</v>
      </c>
      <c r="E29" s="58">
        <f t="shared" si="21"/>
        <v>129.52</v>
      </c>
      <c r="F29" s="58">
        <f t="shared" si="22"/>
        <v>31.63</v>
      </c>
      <c r="G29" s="58">
        <f t="shared" si="23"/>
        <v>316</v>
      </c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8">
        <f t="shared" si="24"/>
        <v>294.97</v>
      </c>
      <c r="T29" s="58">
        <f>IF(SUM($B$26:B29)-SUM($C$26:S29)&lt;=0,0,SUM($B$26:B29)-SUM($C$26:S29))</f>
        <v>0</v>
      </c>
      <c r="U29" s="74" t="str">
        <f t="shared" si="17"/>
        <v/>
      </c>
      <c r="V29" s="75">
        <f t="shared" si="18"/>
        <v>0</v>
      </c>
      <c r="W29" s="75">
        <f>IF(ROUND(V29-SUM($X$26:X28),2)&lt;0,0,ROUND(V29-SUM($X$26:X28),2))</f>
        <v>0</v>
      </c>
      <c r="X29" s="76"/>
      <c r="Y29" s="77" t="str">
        <f t="shared" si="25"/>
        <v/>
      </c>
      <c r="Z29" s="59"/>
      <c r="AA29" s="78">
        <f t="shared" si="26"/>
        <v>0</v>
      </c>
      <c r="AB29" s="79">
        <f t="shared" si="28"/>
        <v>0</v>
      </c>
      <c r="AC29" t="s">
        <v>157</v>
      </c>
      <c r="AD29" t="b">
        <f t="shared" si="27"/>
        <v>1</v>
      </c>
    </row>
    <row r="30" spans="1:30">
      <c r="A30" s="72" t="s">
        <v>158</v>
      </c>
      <c r="B30" s="58">
        <f t="shared" si="19"/>
        <v>983.23</v>
      </c>
      <c r="C30" s="73">
        <v>5000</v>
      </c>
      <c r="D30" s="58">
        <f t="shared" si="20"/>
        <v>506.08</v>
      </c>
      <c r="E30" s="58">
        <f t="shared" si="21"/>
        <v>129.52</v>
      </c>
      <c r="F30" s="58">
        <f t="shared" si="22"/>
        <v>31.63</v>
      </c>
      <c r="G30" s="58">
        <f t="shared" si="23"/>
        <v>316</v>
      </c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8">
        <f t="shared" si="24"/>
        <v>294.97</v>
      </c>
      <c r="T30" s="58">
        <f>IF(SUM($B$26:B30)-SUM($C$26:S30)&lt;=0,0,SUM($B$26:B30)-SUM($C$26:S30))</f>
        <v>0</v>
      </c>
      <c r="U30" s="74" t="str">
        <f t="shared" si="17"/>
        <v/>
      </c>
      <c r="V30" s="75">
        <f t="shared" si="18"/>
        <v>0</v>
      </c>
      <c r="W30" s="75">
        <f>IF(ROUND(V30-SUM($X$26:X29),2)&lt;0,0,ROUND(V30-SUM($X$26:X29),2))</f>
        <v>0</v>
      </c>
      <c r="X30" s="76"/>
      <c r="Y30" s="77" t="str">
        <f t="shared" si="25"/>
        <v/>
      </c>
      <c r="Z30" s="59"/>
      <c r="AA30" s="78">
        <f t="shared" si="26"/>
        <v>0</v>
      </c>
      <c r="AB30" s="79">
        <f t="shared" si="28"/>
        <v>0</v>
      </c>
      <c r="AC30" t="s">
        <v>158</v>
      </c>
      <c r="AD30" t="b">
        <f t="shared" si="27"/>
        <v>1</v>
      </c>
    </row>
    <row r="31" spans="1:30">
      <c r="A31" s="72" t="s">
        <v>159</v>
      </c>
      <c r="B31" s="58">
        <f t="shared" si="19"/>
        <v>983.23</v>
      </c>
      <c r="C31" s="73">
        <v>5000</v>
      </c>
      <c r="D31" s="58">
        <f t="shared" si="20"/>
        <v>506.08</v>
      </c>
      <c r="E31" s="58">
        <f t="shared" si="21"/>
        <v>129.52</v>
      </c>
      <c r="F31" s="58">
        <f t="shared" si="22"/>
        <v>31.63</v>
      </c>
      <c r="G31" s="58">
        <f t="shared" si="23"/>
        <v>316</v>
      </c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8">
        <f t="shared" si="24"/>
        <v>294.97</v>
      </c>
      <c r="T31" s="58">
        <f>IF(SUM($B$26:B31)-SUM($C$26:S31)&lt;=0,0,SUM($B$26:B31)-SUM($C$26:S31))</f>
        <v>0</v>
      </c>
      <c r="U31" s="74" t="str">
        <f t="shared" si="17"/>
        <v/>
      </c>
      <c r="V31" s="75">
        <f t="shared" si="18"/>
        <v>0</v>
      </c>
      <c r="W31" s="75">
        <f>IF(ROUND(V31-SUM($X$26:X30),2)&lt;0,0,ROUND(V31-SUM($X$26:X30),2))</f>
        <v>0</v>
      </c>
      <c r="X31" s="76"/>
      <c r="Y31" s="77" t="str">
        <f t="shared" si="25"/>
        <v/>
      </c>
      <c r="Z31" s="59"/>
      <c r="AA31" s="78">
        <f t="shared" si="26"/>
        <v>0</v>
      </c>
      <c r="AB31" s="79">
        <f t="shared" si="28"/>
        <v>0</v>
      </c>
      <c r="AC31" t="s">
        <v>159</v>
      </c>
      <c r="AD31" t="b">
        <f t="shared" si="27"/>
        <v>1</v>
      </c>
    </row>
    <row r="32" spans="1:30">
      <c r="A32" s="72" t="s">
        <v>160</v>
      </c>
      <c r="B32" s="58">
        <f t="shared" si="19"/>
        <v>983.23</v>
      </c>
      <c r="C32" s="73">
        <v>5000</v>
      </c>
      <c r="D32" s="58">
        <f t="shared" si="20"/>
        <v>506.08</v>
      </c>
      <c r="E32" s="58">
        <f t="shared" si="21"/>
        <v>129.52</v>
      </c>
      <c r="F32" s="58">
        <f t="shared" si="22"/>
        <v>31.63</v>
      </c>
      <c r="G32" s="58">
        <f t="shared" si="23"/>
        <v>316</v>
      </c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8">
        <f t="shared" si="24"/>
        <v>294.97</v>
      </c>
      <c r="T32" s="58">
        <f>IF(SUM($B$26:B32)-SUM($C$26:S32)&lt;=0,0,SUM($B$26:B32)-SUM($C$26:S32))</f>
        <v>0</v>
      </c>
      <c r="U32" s="74" t="str">
        <f t="shared" si="17"/>
        <v/>
      </c>
      <c r="V32" s="75">
        <f t="shared" si="18"/>
        <v>0</v>
      </c>
      <c r="W32" s="75">
        <f>IF(ROUND(V32-SUM($X$26:X31),2)&lt;0,0,ROUND(V32-SUM($X$26:X31),2))</f>
        <v>0</v>
      </c>
      <c r="X32" s="76"/>
      <c r="Y32" s="77" t="str">
        <f t="shared" si="25"/>
        <v/>
      </c>
      <c r="Z32" s="59"/>
      <c r="AA32" s="78">
        <f t="shared" si="26"/>
        <v>0</v>
      </c>
      <c r="AB32" s="79">
        <f t="shared" si="28"/>
        <v>0</v>
      </c>
      <c r="AC32" t="s">
        <v>160</v>
      </c>
      <c r="AD32" t="b">
        <f t="shared" si="27"/>
        <v>1</v>
      </c>
    </row>
    <row r="33" spans="1:30">
      <c r="A33" s="72" t="s">
        <v>161</v>
      </c>
      <c r="B33" s="58">
        <f t="shared" si="19"/>
        <v>983.23</v>
      </c>
      <c r="C33" s="73">
        <v>5000</v>
      </c>
      <c r="D33" s="58">
        <f t="shared" si="20"/>
        <v>506.08</v>
      </c>
      <c r="E33" s="58">
        <f t="shared" si="21"/>
        <v>129.52</v>
      </c>
      <c r="F33" s="58">
        <f t="shared" si="22"/>
        <v>31.63</v>
      </c>
      <c r="G33" s="58">
        <f t="shared" si="23"/>
        <v>316</v>
      </c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8">
        <f t="shared" si="24"/>
        <v>294.97</v>
      </c>
      <c r="T33" s="58">
        <f>IF(SUM($B$26:B33)-SUM($C$26:S33)&lt;=0,0,SUM($B$26:B33)-SUM($C$26:S33))</f>
        <v>0</v>
      </c>
      <c r="U33" s="74" t="str">
        <f t="shared" si="17"/>
        <v/>
      </c>
      <c r="V33" s="75">
        <f t="shared" si="18"/>
        <v>0</v>
      </c>
      <c r="W33" s="75">
        <f>IF(ROUND(V33-SUM($X$26:X32),2)&lt;0,0,ROUND(V33-SUM($X$26:X32),2))</f>
        <v>0</v>
      </c>
      <c r="X33" s="76"/>
      <c r="Y33" s="77" t="str">
        <f t="shared" si="25"/>
        <v/>
      </c>
      <c r="Z33" s="59"/>
      <c r="AA33" s="78">
        <f t="shared" si="26"/>
        <v>0</v>
      </c>
      <c r="AB33" s="79">
        <f t="shared" si="28"/>
        <v>0</v>
      </c>
      <c r="AC33" t="s">
        <v>161</v>
      </c>
      <c r="AD33" t="b">
        <f t="shared" si="27"/>
        <v>1</v>
      </c>
    </row>
    <row r="34" spans="1:30">
      <c r="A34" s="72" t="s">
        <v>162</v>
      </c>
      <c r="B34" s="58">
        <f t="shared" si="19"/>
        <v>983.23</v>
      </c>
      <c r="C34" s="73">
        <v>5000</v>
      </c>
      <c r="D34" s="58">
        <f t="shared" si="20"/>
        <v>506.08</v>
      </c>
      <c r="E34" s="58">
        <f t="shared" si="21"/>
        <v>129.52</v>
      </c>
      <c r="F34" s="58">
        <f t="shared" si="22"/>
        <v>31.63</v>
      </c>
      <c r="G34" s="58">
        <f t="shared" si="23"/>
        <v>316</v>
      </c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8">
        <f t="shared" si="24"/>
        <v>294.97</v>
      </c>
      <c r="T34" s="58">
        <f>IF(SUM($B$26:B34)-SUM($C$26:S34)&lt;=0,0,SUM($B$26:B34)-SUM($C$26:S34))</f>
        <v>0</v>
      </c>
      <c r="U34" s="74" t="str">
        <f t="shared" si="17"/>
        <v/>
      </c>
      <c r="V34" s="75">
        <f t="shared" si="18"/>
        <v>0</v>
      </c>
      <c r="W34" s="75">
        <f>IF(ROUND(V34-SUM($X$26:X33),2)&lt;0,0,ROUND(V34-SUM($X$26:X33),2))</f>
        <v>0</v>
      </c>
      <c r="X34" s="76"/>
      <c r="Y34" s="77" t="str">
        <f t="shared" si="25"/>
        <v/>
      </c>
      <c r="Z34" s="59"/>
      <c r="AA34" s="78">
        <f t="shared" si="26"/>
        <v>0</v>
      </c>
      <c r="AB34" s="79">
        <f t="shared" si="28"/>
        <v>0</v>
      </c>
      <c r="AC34" t="s">
        <v>162</v>
      </c>
      <c r="AD34" t="b">
        <f t="shared" si="27"/>
        <v>1</v>
      </c>
    </row>
    <row r="35" spans="1:30">
      <c r="A35" s="72" t="s">
        <v>163</v>
      </c>
      <c r="B35" s="58">
        <f t="shared" si="19"/>
        <v>983.23</v>
      </c>
      <c r="C35" s="73">
        <v>5000</v>
      </c>
      <c r="D35" s="58">
        <f t="shared" si="20"/>
        <v>506.08</v>
      </c>
      <c r="E35" s="58">
        <f t="shared" si="21"/>
        <v>129.52</v>
      </c>
      <c r="F35" s="58">
        <f t="shared" si="22"/>
        <v>31.63</v>
      </c>
      <c r="G35" s="58">
        <f t="shared" si="23"/>
        <v>316</v>
      </c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8">
        <f t="shared" si="24"/>
        <v>294.97</v>
      </c>
      <c r="T35" s="58">
        <f>IF(SUM($B$26:B35)-SUM($C$26:S35)&lt;=0,0,SUM($B$26:B35)-SUM($C$26:S35))</f>
        <v>0</v>
      </c>
      <c r="U35" s="74" t="str">
        <f t="shared" si="17"/>
        <v/>
      </c>
      <c r="V35" s="75">
        <f t="shared" si="18"/>
        <v>0</v>
      </c>
      <c r="W35" s="75">
        <f>IF(ROUND(V35-SUM($X$26:X34),2)&lt;0,0,ROUND(V35-SUM($X$26:X34),2))</f>
        <v>0</v>
      </c>
      <c r="X35" s="76"/>
      <c r="Y35" s="77" t="str">
        <f t="shared" si="25"/>
        <v/>
      </c>
      <c r="Z35" s="59"/>
      <c r="AA35" s="78">
        <f t="shared" si="26"/>
        <v>0</v>
      </c>
      <c r="AB35" s="79">
        <f t="shared" si="28"/>
        <v>0</v>
      </c>
      <c r="AC35" t="s">
        <v>163</v>
      </c>
      <c r="AD35" t="b">
        <f t="shared" si="27"/>
        <v>1</v>
      </c>
    </row>
    <row r="36" spans="1:30">
      <c r="A36" s="72" t="s">
        <v>164</v>
      </c>
      <c r="B36" s="58">
        <f t="shared" si="19"/>
        <v>983.23</v>
      </c>
      <c r="C36" s="73">
        <v>5000</v>
      </c>
      <c r="D36" s="58">
        <f t="shared" si="20"/>
        <v>506.08</v>
      </c>
      <c r="E36" s="58">
        <f t="shared" si="21"/>
        <v>129.52</v>
      </c>
      <c r="F36" s="58">
        <f t="shared" si="22"/>
        <v>31.63</v>
      </c>
      <c r="G36" s="58">
        <f t="shared" si="23"/>
        <v>316</v>
      </c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  <c r="S36" s="58">
        <f t="shared" si="24"/>
        <v>294.97</v>
      </c>
      <c r="T36" s="58">
        <f>IF(SUM($B$26:B36)-SUM($C$26:S36)&lt;=0,0,SUM($B$26:B36)-SUM($C$26:S36))</f>
        <v>0</v>
      </c>
      <c r="U36" s="74" t="str">
        <f t="shared" si="17"/>
        <v/>
      </c>
      <c r="V36" s="75">
        <f t="shared" si="18"/>
        <v>0</v>
      </c>
      <c r="W36" s="75">
        <f>IF(ROUND(V36-SUM($X$26:X35),2)&lt;0,0,ROUND(V36-SUM($X$26:X35),2))</f>
        <v>0</v>
      </c>
      <c r="X36" s="76"/>
      <c r="Y36" s="77" t="str">
        <f t="shared" si="25"/>
        <v/>
      </c>
      <c r="Z36" s="59"/>
      <c r="AA36" s="78">
        <f t="shared" si="26"/>
        <v>0</v>
      </c>
      <c r="AB36" s="79">
        <f t="shared" si="28"/>
        <v>0</v>
      </c>
      <c r="AC36" t="s">
        <v>164</v>
      </c>
      <c r="AD36" t="b">
        <f t="shared" si="27"/>
        <v>1</v>
      </c>
    </row>
    <row r="37" spans="1:30">
      <c r="A37" s="72" t="s">
        <v>165</v>
      </c>
      <c r="B37" s="58">
        <f t="shared" si="19"/>
        <v>983.23</v>
      </c>
      <c r="C37" s="73">
        <v>5000</v>
      </c>
      <c r="D37" s="58">
        <f t="shared" si="20"/>
        <v>506.08</v>
      </c>
      <c r="E37" s="58">
        <f t="shared" si="21"/>
        <v>129.52</v>
      </c>
      <c r="F37" s="58">
        <f t="shared" si="22"/>
        <v>31.63</v>
      </c>
      <c r="G37" s="58">
        <f t="shared" si="23"/>
        <v>316</v>
      </c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  <c r="S37" s="58">
        <f t="shared" si="24"/>
        <v>294.97</v>
      </c>
      <c r="T37" s="58">
        <f>IF(SUM($B$26:B37)-SUM($C$26:S37)&lt;=0,0,SUM($B$26:B37)-SUM($C$26:S37))</f>
        <v>0</v>
      </c>
      <c r="U37" s="74" t="str">
        <f t="shared" si="17"/>
        <v/>
      </c>
      <c r="V37" s="75">
        <f t="shared" si="18"/>
        <v>0</v>
      </c>
      <c r="W37" s="75">
        <f>IF(ROUND(V37-SUM($X$26:X36),2)&lt;0,0,ROUND(V37-SUM($X$26:X36),2))</f>
        <v>0</v>
      </c>
      <c r="X37" s="76"/>
      <c r="Y37" s="77" t="str">
        <f t="shared" si="25"/>
        <v/>
      </c>
      <c r="Z37" s="59"/>
      <c r="AA37" s="78">
        <f t="shared" si="26"/>
        <v>0</v>
      </c>
      <c r="AB37" s="79">
        <f t="shared" si="28"/>
        <v>0</v>
      </c>
      <c r="AC37" t="s">
        <v>165</v>
      </c>
      <c r="AD37" t="b">
        <f t="shared" si="27"/>
        <v>1</v>
      </c>
    </row>
    <row r="38" spans="1:30">
      <c r="A38" s="72" t="s">
        <v>103</v>
      </c>
      <c r="B38" s="58">
        <f>SUM(B26:B37)+B39</f>
        <v>11798.76</v>
      </c>
      <c r="C38" s="58">
        <f>SUM(C26:C37)</f>
        <v>60000</v>
      </c>
      <c r="D38" s="58">
        <f t="shared" ref="D38:W38" si="29">SUM(D26:D37)</f>
        <v>6072.96</v>
      </c>
      <c r="E38" s="58">
        <f t="shared" si="29"/>
        <v>1554.24</v>
      </c>
      <c r="F38" s="58">
        <f t="shared" si="29"/>
        <v>379.56</v>
      </c>
      <c r="G38" s="58">
        <f t="shared" si="29"/>
        <v>3792</v>
      </c>
      <c r="H38" s="58">
        <f t="shared" si="29"/>
        <v>0</v>
      </c>
      <c r="I38" s="58">
        <f t="shared" si="29"/>
        <v>0</v>
      </c>
      <c r="J38" s="58">
        <f t="shared" si="29"/>
        <v>0</v>
      </c>
      <c r="K38" s="58">
        <f t="shared" si="29"/>
        <v>0</v>
      </c>
      <c r="L38" s="58">
        <f t="shared" si="29"/>
        <v>0</v>
      </c>
      <c r="M38" s="58">
        <f t="shared" si="29"/>
        <v>0</v>
      </c>
      <c r="N38" s="58">
        <f t="shared" si="29"/>
        <v>0</v>
      </c>
      <c r="O38" s="58">
        <f t="shared" si="29"/>
        <v>0</v>
      </c>
      <c r="P38" s="58">
        <f t="shared" si="29"/>
        <v>0</v>
      </c>
      <c r="Q38" s="58">
        <f t="shared" si="29"/>
        <v>0</v>
      </c>
      <c r="R38" s="58">
        <f t="shared" si="29"/>
        <v>0</v>
      </c>
      <c r="S38" s="58">
        <f t="shared" si="29"/>
        <v>3539.64</v>
      </c>
      <c r="T38" s="58"/>
      <c r="U38" s="80"/>
      <c r="V38" s="58">
        <f t="shared" si="29"/>
        <v>0</v>
      </c>
      <c r="W38" s="58">
        <f t="shared" si="29"/>
        <v>0</v>
      </c>
      <c r="X38" s="58">
        <f>SUM(X26:X37)+X39</f>
        <v>0</v>
      </c>
      <c r="Y38" s="77" t="str">
        <f t="shared" si="25"/>
        <v/>
      </c>
      <c r="Z38" s="81"/>
      <c r="AA38" s="82">
        <f>SUM(AA26:AA37)</f>
        <v>0</v>
      </c>
      <c r="AB38" s="79">
        <f>SUM(AB26:AB37)</f>
        <v>0</v>
      </c>
    </row>
    <row r="39" spans="1:30">
      <c r="A39" s="72" t="s">
        <v>193</v>
      </c>
      <c r="B39" s="73"/>
      <c r="C39" s="83"/>
      <c r="D39" s="84"/>
      <c r="E39" s="84"/>
      <c r="F39" s="84"/>
      <c r="G39" s="84"/>
      <c r="H39" s="84"/>
      <c r="I39" s="84" t="b">
        <f>I40=T22</f>
        <v>0</v>
      </c>
      <c r="J39" s="84" t="b">
        <f>J40=(X38+X39)</f>
        <v>1</v>
      </c>
      <c r="K39" s="84"/>
      <c r="L39" s="84"/>
      <c r="M39" s="84"/>
      <c r="N39" s="84"/>
      <c r="O39" s="84"/>
      <c r="P39" s="84"/>
      <c r="Q39" s="84"/>
      <c r="R39" s="84"/>
      <c r="S39" s="84"/>
      <c r="T39" s="84"/>
      <c r="X39" s="85"/>
    </row>
    <row r="40" s="29" customFormat="1" spans="1:30">
      <c r="A40" s="86" t="s">
        <v>194</v>
      </c>
      <c r="B40" s="73">
        <f>G40-SUM(R10:R21)-K40</f>
        <v>-24060.48</v>
      </c>
      <c r="C40" s="83"/>
      <c r="D40" s="83"/>
      <c r="E40" s="83"/>
      <c r="F40" s="87">
        <f>SUM(F44:F1000)</f>
        <v>0</v>
      </c>
      <c r="G40" s="87">
        <f t="shared" ref="G40:L40" si="30">SUM(G44:G1000)</f>
        <v>0</v>
      </c>
      <c r="H40" s="87">
        <f t="shared" si="30"/>
        <v>0</v>
      </c>
      <c r="I40" s="87">
        <f t="shared" si="30"/>
        <v>0</v>
      </c>
      <c r="J40" s="87">
        <f t="shared" si="30"/>
        <v>0</v>
      </c>
      <c r="K40" s="87">
        <f t="shared" si="30"/>
        <v>0</v>
      </c>
      <c r="L40" s="87">
        <f t="shared" si="30"/>
        <v>0</v>
      </c>
      <c r="M40" s="83">
        <f>G40-H40-I40-J40-K40-L40+M43</f>
        <v>0</v>
      </c>
      <c r="N40" s="83"/>
      <c r="O40" s="83"/>
      <c r="P40" s="83"/>
      <c r="Q40" s="83"/>
      <c r="R40" s="83"/>
      <c r="S40" s="83"/>
      <c r="T40" s="83"/>
      <c r="W40" s="88" t="s">
        <v>195</v>
      </c>
      <c r="X40" s="89">
        <f>IF((B38-B39)=0,0,V37/(B38-B39))</f>
        <v>0</v>
      </c>
      <c r="Z40" s="90"/>
    </row>
    <row r="41" spans="1:30">
      <c r="A41" s="41" t="s">
        <v>196</v>
      </c>
      <c r="B41" s="41"/>
      <c r="C41" s="41"/>
      <c r="D41" s="41"/>
      <c r="E41" s="41"/>
      <c r="F41" s="41"/>
      <c r="G41" s="41"/>
      <c r="H41" s="41"/>
      <c r="I41" s="41"/>
      <c r="J41" s="91" t="s">
        <v>197</v>
      </c>
      <c r="K41" s="92">
        <v>0.85</v>
      </c>
      <c r="L41" s="93" t="s">
        <v>198</v>
      </c>
      <c r="M41" s="86">
        <f>SUMIF(档案费管理台账!$E$4:$E$1000,G1,档案费管理台账!$H$4:$H$1000)</f>
        <v>0</v>
      </c>
      <c r="N41" s="84" t="b">
        <f>M41=SUM(H43:H1000)</f>
        <v>1</v>
      </c>
      <c r="O41" s="84"/>
      <c r="P41" s="84"/>
      <c r="Q41" s="84"/>
      <c r="R41" s="84"/>
      <c r="S41" s="84"/>
      <c r="T41" s="84"/>
    </row>
    <row r="42" s="27" customFormat="1" spans="1:30">
      <c r="A42" s="63" t="s">
        <v>4</v>
      </c>
      <c r="B42" s="67" t="s">
        <v>124</v>
      </c>
      <c r="C42" s="67" t="s">
        <v>199</v>
      </c>
      <c r="D42" s="63" t="s">
        <v>200</v>
      </c>
      <c r="E42" s="63" t="s">
        <v>7</v>
      </c>
      <c r="F42" s="63" t="s">
        <v>201</v>
      </c>
      <c r="G42" s="63" t="s">
        <v>202</v>
      </c>
      <c r="H42" s="63" t="s">
        <v>11</v>
      </c>
      <c r="I42" s="63" t="s">
        <v>203</v>
      </c>
      <c r="J42" s="63" t="s">
        <v>204</v>
      </c>
      <c r="K42" s="63" t="s">
        <v>205</v>
      </c>
      <c r="L42" s="63" t="s">
        <v>206</v>
      </c>
      <c r="M42" s="63" t="s">
        <v>207</v>
      </c>
      <c r="N42" s="94" t="s">
        <v>77</v>
      </c>
      <c r="O42" s="95"/>
      <c r="P42" s="95"/>
      <c r="Q42" s="95"/>
      <c r="R42" s="95"/>
      <c r="S42" s="95"/>
      <c r="T42" s="95"/>
      <c r="U42" s="109"/>
      <c r="V42" s="95"/>
      <c r="W42" s="96"/>
      <c r="Z42" s="48"/>
      <c r="AB42" s="47"/>
    </row>
    <row r="43" spans="1:30">
      <c r="A43" s="97">
        <f>IF(D43="","",ROW()-42)</f>
        <v>1</v>
      </c>
      <c r="B43" s="98" t="str">
        <f>IF(C43="","",MONTH(C43)&amp;"月")</f>
        <v>1月</v>
      </c>
      <c r="C43" s="99">
        <v>45292</v>
      </c>
      <c r="D43" s="100" t="s">
        <v>208</v>
      </c>
      <c r="E43" s="100"/>
      <c r="F43" s="57"/>
      <c r="G43" s="58"/>
      <c r="H43" s="58"/>
      <c r="I43" s="57"/>
      <c r="J43" s="57"/>
      <c r="K43" s="57"/>
      <c r="L43" s="57"/>
      <c r="M43" s="101"/>
      <c r="N43" s="102"/>
      <c r="O43" s="84"/>
      <c r="P43" s="84"/>
      <c r="Q43" s="84"/>
      <c r="R43" s="84"/>
      <c r="S43" s="84"/>
      <c r="T43" s="84"/>
      <c r="U43" s="110"/>
      <c r="V43" s="84"/>
      <c r="W43" s="83"/>
    </row>
    <row r="44" spans="1:30">
      <c r="A44" s="97" t="str">
        <f>IF(C44="","",ROW()-42)</f>
        <v/>
      </c>
      <c r="B44" s="98" t="str">
        <f>IF(C44="","",MONTH(C44)&amp;"月")</f>
        <v/>
      </c>
      <c r="C44" s="99"/>
      <c r="D44" s="100"/>
      <c r="E44" s="100"/>
      <c r="F44" s="57"/>
      <c r="G44" s="58">
        <f>IF(F44="",0,F44*$K$41)</f>
        <v>0</v>
      </c>
      <c r="H44" s="58">
        <f>IF(E44="",0,IFERROR(VLOOKUP(E44,档案费管理台账!$D$4:$H$1000,5,0),0))</f>
        <v>0</v>
      </c>
      <c r="I44" s="57"/>
      <c r="J44" s="57"/>
      <c r="K44" s="57"/>
      <c r="L44" s="57"/>
      <c r="M44" s="58" t="str">
        <f>IF(C44="","",ROUND(M43+G44-I44-J44-K44-L44-H44,2))</f>
        <v/>
      </c>
      <c r="N44" s="102"/>
      <c r="O44" s="84"/>
      <c r="P44" s="84"/>
      <c r="Q44" s="84"/>
      <c r="R44" s="84"/>
      <c r="S44" s="84"/>
      <c r="T44" s="84"/>
      <c r="U44" s="110"/>
      <c r="V44" s="84"/>
      <c r="W44" s="83"/>
    </row>
    <row r="45" spans="1:30">
      <c r="A45" s="97" t="str">
        <f t="shared" ref="A45:A108" si="31">IF(C45="","",ROW()-42)</f>
        <v/>
      </c>
      <c r="B45" s="98" t="str">
        <f t="shared" ref="B45:B108" si="32">IF(C45="","",MONTH(C45)&amp;"月")</f>
        <v/>
      </c>
      <c r="C45" s="99"/>
      <c r="D45" s="100"/>
      <c r="E45" s="100"/>
      <c r="F45" s="57"/>
      <c r="G45" s="58">
        <f t="shared" ref="G45:G108" si="33">IF(F45="",0,F45*$K$41)</f>
        <v>0</v>
      </c>
      <c r="H45" s="58">
        <f>IF(E45="",0,IFERROR(VLOOKUP(E45,档案费管理台账!$D$4:$H$1000,5,0),0))</f>
        <v>0</v>
      </c>
      <c r="I45" s="57"/>
      <c r="J45" s="57"/>
      <c r="K45" s="57"/>
      <c r="L45" s="57"/>
      <c r="M45" s="58" t="str">
        <f t="shared" ref="M45:M108" si="34">IF(C45="","",ROUND(M44+G45-I45-J45-K45-L45-H45,2))</f>
        <v/>
      </c>
      <c r="N45" s="102"/>
      <c r="O45" s="84"/>
      <c r="P45" s="84"/>
      <c r="Q45" s="84"/>
      <c r="R45" s="84"/>
      <c r="S45" s="84"/>
      <c r="T45" s="84"/>
      <c r="U45" s="110"/>
      <c r="V45" s="84"/>
      <c r="W45" s="83"/>
    </row>
    <row r="46" spans="1:30">
      <c r="A46" s="97" t="str">
        <f t="shared" si="31"/>
        <v/>
      </c>
      <c r="B46" s="98" t="str">
        <f t="shared" si="32"/>
        <v/>
      </c>
      <c r="C46" s="99"/>
      <c r="D46" s="100"/>
      <c r="E46" s="100"/>
      <c r="F46" s="57"/>
      <c r="G46" s="58">
        <f t="shared" si="33"/>
        <v>0</v>
      </c>
      <c r="H46" s="58">
        <f>IF(E46="",0,IFERROR(VLOOKUP(E46,档案费管理台账!$D$4:$H$1000,5,0),0))</f>
        <v>0</v>
      </c>
      <c r="I46" s="57"/>
      <c r="J46" s="57"/>
      <c r="K46" s="57"/>
      <c r="L46" s="57"/>
      <c r="M46" s="58" t="str">
        <f t="shared" si="34"/>
        <v/>
      </c>
      <c r="N46" s="102"/>
      <c r="O46" s="84"/>
      <c r="P46" s="84"/>
      <c r="Q46" s="84"/>
      <c r="R46" s="84"/>
      <c r="S46" s="84"/>
      <c r="T46" s="84"/>
      <c r="U46" s="110"/>
      <c r="V46" s="84"/>
      <c r="W46" s="83"/>
    </row>
    <row r="47" spans="1:30">
      <c r="A47" s="97" t="str">
        <f t="shared" si="31"/>
        <v/>
      </c>
      <c r="B47" s="98" t="str">
        <f t="shared" si="32"/>
        <v/>
      </c>
      <c r="C47" s="99"/>
      <c r="D47" s="100"/>
      <c r="E47" s="100"/>
      <c r="F47" s="57"/>
      <c r="G47" s="58">
        <f t="shared" si="33"/>
        <v>0</v>
      </c>
      <c r="H47" s="58">
        <f>IF(E47="",0,IFERROR(VLOOKUP(E47,档案费管理台账!$D$4:$H$1000,5,0),0))</f>
        <v>0</v>
      </c>
      <c r="I47" s="57"/>
      <c r="J47" s="57"/>
      <c r="K47" s="57"/>
      <c r="L47" s="57"/>
      <c r="M47" s="58" t="str">
        <f t="shared" si="34"/>
        <v/>
      </c>
      <c r="N47" s="102"/>
      <c r="O47" s="84"/>
      <c r="P47" s="84"/>
      <c r="Q47" s="84"/>
      <c r="R47" s="84"/>
      <c r="S47" s="84"/>
      <c r="T47" s="84"/>
      <c r="U47" s="110"/>
      <c r="V47" s="84"/>
      <c r="W47" s="83"/>
    </row>
    <row r="48" spans="1:30">
      <c r="A48" s="97" t="str">
        <f t="shared" si="31"/>
        <v/>
      </c>
      <c r="B48" s="98" t="str">
        <f t="shared" si="32"/>
        <v/>
      </c>
      <c r="C48" s="99"/>
      <c r="D48" s="100"/>
      <c r="E48" s="100"/>
      <c r="F48" s="57"/>
      <c r="G48" s="58">
        <f t="shared" si="33"/>
        <v>0</v>
      </c>
      <c r="H48" s="58">
        <f>IF(E48="",0,IFERROR(VLOOKUP(E48,档案费管理台账!$D$4:$H$1000,5,0),0))</f>
        <v>0</v>
      </c>
      <c r="I48" s="57"/>
      <c r="J48" s="57"/>
      <c r="K48" s="57"/>
      <c r="L48" s="57"/>
      <c r="M48" s="58" t="str">
        <f t="shared" si="34"/>
        <v/>
      </c>
      <c r="N48" s="102"/>
      <c r="O48" s="84"/>
      <c r="P48" s="84"/>
      <c r="Q48" s="84"/>
      <c r="R48" s="84"/>
      <c r="S48" s="84"/>
      <c r="T48" s="84"/>
      <c r="U48" s="110"/>
      <c r="V48" s="84"/>
      <c r="W48" s="83"/>
    </row>
    <row r="49" spans="1:23">
      <c r="A49" s="97" t="str">
        <f t="shared" si="31"/>
        <v/>
      </c>
      <c r="B49" s="98" t="str">
        <f t="shared" si="32"/>
        <v/>
      </c>
      <c r="C49" s="99"/>
      <c r="D49" s="100"/>
      <c r="E49" s="100"/>
      <c r="F49" s="57"/>
      <c r="G49" s="58">
        <f t="shared" si="33"/>
        <v>0</v>
      </c>
      <c r="H49" s="58">
        <f>IF(E49="",0,IFERROR(VLOOKUP(E49,档案费管理台账!$D$4:$H$1000,5,0),0))</f>
        <v>0</v>
      </c>
      <c r="I49" s="57"/>
      <c r="J49" s="57"/>
      <c r="K49" s="57"/>
      <c r="L49" s="57"/>
      <c r="M49" s="58" t="str">
        <f t="shared" si="34"/>
        <v/>
      </c>
      <c r="N49" s="102"/>
      <c r="O49" s="84"/>
      <c r="P49" s="84"/>
      <c r="Q49" s="84"/>
      <c r="R49" s="84"/>
      <c r="S49" s="84"/>
      <c r="T49" s="84"/>
      <c r="U49" s="110"/>
      <c r="V49" s="84"/>
      <c r="W49" s="83"/>
    </row>
    <row r="50" spans="1:23">
      <c r="A50" s="97" t="str">
        <f t="shared" si="31"/>
        <v/>
      </c>
      <c r="B50" s="98" t="str">
        <f t="shared" si="32"/>
        <v/>
      </c>
      <c r="C50" s="99"/>
      <c r="D50" s="100"/>
      <c r="E50" s="100"/>
      <c r="F50" s="57"/>
      <c r="G50" s="58">
        <f t="shared" si="33"/>
        <v>0</v>
      </c>
      <c r="H50" s="58">
        <f>IF(E50="",0,IFERROR(VLOOKUP(E50,档案费管理台账!$D$4:$H$1000,5,0),0))</f>
        <v>0</v>
      </c>
      <c r="I50" s="57"/>
      <c r="J50" s="57"/>
      <c r="K50" s="57"/>
      <c r="L50" s="57"/>
      <c r="M50" s="58" t="str">
        <f t="shared" si="34"/>
        <v/>
      </c>
      <c r="N50" s="102"/>
      <c r="O50" s="84"/>
      <c r="P50" s="84"/>
      <c r="Q50" s="84"/>
      <c r="R50" s="84"/>
      <c r="S50" s="84"/>
      <c r="T50" s="84"/>
      <c r="U50" s="110"/>
      <c r="V50" s="84"/>
      <c r="W50" s="83"/>
    </row>
    <row r="51" spans="1:23">
      <c r="A51" s="97" t="str">
        <f t="shared" si="31"/>
        <v/>
      </c>
      <c r="B51" s="98" t="str">
        <f t="shared" si="32"/>
        <v/>
      </c>
      <c r="C51" s="99"/>
      <c r="D51" s="100"/>
      <c r="E51" s="100"/>
      <c r="F51" s="57"/>
      <c r="G51" s="58">
        <f t="shared" si="33"/>
        <v>0</v>
      </c>
      <c r="H51" s="58">
        <f>IF(E51="",0,IFERROR(VLOOKUP(E51,档案费管理台账!$D$4:$H$1000,5,0),0))</f>
        <v>0</v>
      </c>
      <c r="I51" s="57"/>
      <c r="J51" s="57"/>
      <c r="K51" s="57"/>
      <c r="L51" s="57"/>
      <c r="M51" s="58" t="str">
        <f t="shared" si="34"/>
        <v/>
      </c>
      <c r="N51" s="102"/>
      <c r="O51" s="84"/>
      <c r="P51" s="84"/>
      <c r="Q51" s="84"/>
      <c r="R51" s="84"/>
      <c r="S51" s="84"/>
      <c r="T51" s="84"/>
      <c r="U51" s="110"/>
      <c r="V51" s="84"/>
      <c r="W51" s="83"/>
    </row>
    <row r="52" spans="1:23">
      <c r="A52" s="97" t="str">
        <f t="shared" si="31"/>
        <v/>
      </c>
      <c r="B52" s="98" t="str">
        <f t="shared" si="32"/>
        <v/>
      </c>
      <c r="C52" s="99"/>
      <c r="D52" s="100"/>
      <c r="E52" s="100"/>
      <c r="F52" s="57"/>
      <c r="G52" s="58">
        <f t="shared" si="33"/>
        <v>0</v>
      </c>
      <c r="H52" s="58">
        <f>IF(E52="",0,IFERROR(VLOOKUP(E52,档案费管理台账!$D$4:$H$1000,5,0),0))</f>
        <v>0</v>
      </c>
      <c r="I52" s="57"/>
      <c r="J52" s="57"/>
      <c r="K52" s="57"/>
      <c r="L52" s="57"/>
      <c r="M52" s="58" t="str">
        <f t="shared" si="34"/>
        <v/>
      </c>
      <c r="N52" s="102"/>
    </row>
    <row r="53" spans="1:23">
      <c r="A53" s="97" t="str">
        <f t="shared" si="31"/>
        <v/>
      </c>
      <c r="B53" s="98" t="str">
        <f t="shared" si="32"/>
        <v/>
      </c>
      <c r="C53" s="99"/>
      <c r="D53" s="100"/>
      <c r="E53" s="100"/>
      <c r="F53" s="57"/>
      <c r="G53" s="58">
        <f t="shared" si="33"/>
        <v>0</v>
      </c>
      <c r="H53" s="58">
        <f>IF(E53="",0,IFERROR(VLOOKUP(E53,档案费管理台账!$D$4:$H$1000,5,0),0))</f>
        <v>0</v>
      </c>
      <c r="I53" s="57"/>
      <c r="J53" s="57"/>
      <c r="K53" s="57"/>
      <c r="L53" s="57"/>
      <c r="M53" s="58" t="str">
        <f t="shared" si="34"/>
        <v/>
      </c>
      <c r="N53" s="102"/>
    </row>
    <row r="54" spans="1:23">
      <c r="A54" s="97" t="str">
        <f t="shared" si="31"/>
        <v/>
      </c>
      <c r="B54" s="98" t="str">
        <f t="shared" si="32"/>
        <v/>
      </c>
      <c r="C54" s="99"/>
      <c r="D54" s="100"/>
      <c r="E54" s="100"/>
      <c r="F54" s="57"/>
      <c r="G54" s="58">
        <f t="shared" si="33"/>
        <v>0</v>
      </c>
      <c r="H54" s="58">
        <f>IF(E54="",0,IFERROR(VLOOKUP(E54,档案费管理台账!$D$4:$H$1000,5,0),0))</f>
        <v>0</v>
      </c>
      <c r="I54" s="57"/>
      <c r="J54" s="57"/>
      <c r="K54" s="57"/>
      <c r="L54" s="57"/>
      <c r="M54" s="58" t="str">
        <f t="shared" si="34"/>
        <v/>
      </c>
      <c r="N54" s="102"/>
    </row>
    <row r="55" spans="1:23">
      <c r="A55" s="97" t="str">
        <f t="shared" si="31"/>
        <v/>
      </c>
      <c r="B55" s="98" t="str">
        <f t="shared" si="32"/>
        <v/>
      </c>
      <c r="C55" s="99"/>
      <c r="D55" s="100"/>
      <c r="E55" s="100"/>
      <c r="F55" s="57"/>
      <c r="G55" s="58">
        <f t="shared" si="33"/>
        <v>0</v>
      </c>
      <c r="H55" s="58">
        <f>IF(E55="",0,IFERROR(VLOOKUP(E55,档案费管理台账!$D$4:$H$1000,5,0),0))</f>
        <v>0</v>
      </c>
      <c r="I55" s="57"/>
      <c r="J55" s="57"/>
      <c r="K55" s="57"/>
      <c r="L55" s="57"/>
      <c r="M55" s="58" t="str">
        <f t="shared" si="34"/>
        <v/>
      </c>
      <c r="N55" s="102"/>
    </row>
    <row r="56" spans="1:23">
      <c r="A56" s="97" t="str">
        <f t="shared" si="31"/>
        <v/>
      </c>
      <c r="B56" s="98" t="str">
        <f t="shared" si="32"/>
        <v/>
      </c>
      <c r="C56" s="99"/>
      <c r="D56" s="100"/>
      <c r="E56" s="100"/>
      <c r="F56" s="57"/>
      <c r="G56" s="58">
        <f t="shared" si="33"/>
        <v>0</v>
      </c>
      <c r="H56" s="58">
        <f>IF(E56="",0,IFERROR(VLOOKUP(E56,档案费管理台账!$D$4:$H$1000,5,0),0))</f>
        <v>0</v>
      </c>
      <c r="I56" s="57"/>
      <c r="J56" s="57"/>
      <c r="K56" s="57"/>
      <c r="L56" s="57"/>
      <c r="M56" s="58" t="str">
        <f t="shared" si="34"/>
        <v/>
      </c>
      <c r="N56" s="102"/>
    </row>
    <row r="57" spans="1:23">
      <c r="A57" s="97" t="str">
        <f t="shared" si="31"/>
        <v/>
      </c>
      <c r="B57" s="98" t="str">
        <f t="shared" si="32"/>
        <v/>
      </c>
      <c r="C57" s="99"/>
      <c r="D57" s="100"/>
      <c r="E57" s="100"/>
      <c r="F57" s="57"/>
      <c r="G57" s="58">
        <f t="shared" si="33"/>
        <v>0</v>
      </c>
      <c r="H57" s="58">
        <f>IF(E57="",0,IFERROR(VLOOKUP(E57,档案费管理台账!$D$4:$H$1000,5,0),0))</f>
        <v>0</v>
      </c>
      <c r="I57" s="57"/>
      <c r="J57" s="57"/>
      <c r="K57" s="57"/>
      <c r="L57" s="57"/>
      <c r="M57" s="58" t="str">
        <f t="shared" si="34"/>
        <v/>
      </c>
      <c r="N57" s="102"/>
    </row>
    <row r="58" spans="1:23">
      <c r="A58" s="97" t="str">
        <f t="shared" si="31"/>
        <v/>
      </c>
      <c r="B58" s="98" t="str">
        <f t="shared" si="32"/>
        <v/>
      </c>
      <c r="C58" s="99"/>
      <c r="D58" s="100"/>
      <c r="E58" s="100"/>
      <c r="F58" s="57"/>
      <c r="G58" s="58">
        <f t="shared" si="33"/>
        <v>0</v>
      </c>
      <c r="H58" s="58">
        <f>IF(E58="",0,IFERROR(VLOOKUP(E58,档案费管理台账!$D$4:$H$1000,5,0),0))</f>
        <v>0</v>
      </c>
      <c r="I58" s="57"/>
      <c r="J58" s="57"/>
      <c r="K58" s="57"/>
      <c r="L58" s="57"/>
      <c r="M58" s="58" t="str">
        <f t="shared" si="34"/>
        <v/>
      </c>
      <c r="N58" s="102"/>
    </row>
    <row r="59" spans="1:23">
      <c r="A59" s="97" t="str">
        <f t="shared" si="31"/>
        <v/>
      </c>
      <c r="B59" s="98" t="str">
        <f t="shared" si="32"/>
        <v/>
      </c>
      <c r="C59" s="99"/>
      <c r="D59" s="100"/>
      <c r="E59" s="100"/>
      <c r="F59" s="57"/>
      <c r="G59" s="58">
        <f t="shared" si="33"/>
        <v>0</v>
      </c>
      <c r="H59" s="58">
        <f>IF(E59="",0,IFERROR(VLOOKUP(E59,档案费管理台账!$D$4:$H$1000,5,0),0))</f>
        <v>0</v>
      </c>
      <c r="I59" s="57"/>
      <c r="J59" s="57"/>
      <c r="K59" s="57"/>
      <c r="L59" s="57"/>
      <c r="M59" s="58" t="str">
        <f t="shared" si="34"/>
        <v/>
      </c>
      <c r="N59" s="102"/>
    </row>
    <row r="60" spans="1:23">
      <c r="A60" s="97" t="str">
        <f t="shared" si="31"/>
        <v/>
      </c>
      <c r="B60" s="98" t="str">
        <f t="shared" si="32"/>
        <v/>
      </c>
      <c r="C60" s="99"/>
      <c r="D60" s="100"/>
      <c r="E60" s="100"/>
      <c r="F60" s="57"/>
      <c r="G60" s="58">
        <f t="shared" si="33"/>
        <v>0</v>
      </c>
      <c r="H60" s="58">
        <f>IF(E60="",0,IFERROR(VLOOKUP(E60,档案费管理台账!$D$4:$H$1000,5,0),0))</f>
        <v>0</v>
      </c>
      <c r="I60" s="57"/>
      <c r="J60" s="57"/>
      <c r="K60" s="57"/>
      <c r="L60" s="57"/>
      <c r="M60" s="58" t="str">
        <f t="shared" si="34"/>
        <v/>
      </c>
      <c r="N60" s="102"/>
    </row>
    <row r="61" spans="1:23">
      <c r="A61" s="97" t="str">
        <f t="shared" si="31"/>
        <v/>
      </c>
      <c r="B61" s="98" t="str">
        <f t="shared" si="32"/>
        <v/>
      </c>
      <c r="C61" s="99"/>
      <c r="D61" s="100"/>
      <c r="E61" s="100"/>
      <c r="F61" s="57"/>
      <c r="G61" s="58">
        <f t="shared" si="33"/>
        <v>0</v>
      </c>
      <c r="H61" s="58">
        <f>IF(E61="",0,IFERROR(VLOOKUP(E61,档案费管理台账!$D$4:$H$1000,5,0),0))</f>
        <v>0</v>
      </c>
      <c r="I61" s="57"/>
      <c r="J61" s="57"/>
      <c r="K61" s="57"/>
      <c r="L61" s="57"/>
      <c r="M61" s="58" t="str">
        <f t="shared" si="34"/>
        <v/>
      </c>
      <c r="N61" s="102"/>
    </row>
    <row r="62" spans="1:23">
      <c r="A62" s="97" t="str">
        <f t="shared" si="31"/>
        <v/>
      </c>
      <c r="B62" s="98" t="str">
        <f t="shared" si="32"/>
        <v/>
      </c>
      <c r="C62" s="99"/>
      <c r="D62" s="100"/>
      <c r="E62" s="100"/>
      <c r="F62" s="57"/>
      <c r="G62" s="58">
        <f t="shared" si="33"/>
        <v>0</v>
      </c>
      <c r="H62" s="58">
        <f>IF(E62="",0,IFERROR(VLOOKUP(E62,档案费管理台账!$D$4:$H$1000,5,0),0))</f>
        <v>0</v>
      </c>
      <c r="I62" s="57"/>
      <c r="J62" s="57"/>
      <c r="K62" s="57"/>
      <c r="L62" s="57"/>
      <c r="M62" s="58" t="str">
        <f t="shared" si="34"/>
        <v/>
      </c>
      <c r="N62" s="102"/>
    </row>
    <row r="63" spans="1:23">
      <c r="A63" s="97" t="str">
        <f t="shared" si="31"/>
        <v/>
      </c>
      <c r="B63" s="98" t="str">
        <f t="shared" si="32"/>
        <v/>
      </c>
      <c r="C63" s="99"/>
      <c r="D63" s="100"/>
      <c r="E63" s="100"/>
      <c r="F63" s="57"/>
      <c r="G63" s="58">
        <f t="shared" si="33"/>
        <v>0</v>
      </c>
      <c r="H63" s="58">
        <f>IF(E63="",0,IFERROR(VLOOKUP(E63,档案费管理台账!$D$4:$H$1000,5,0),0))</f>
        <v>0</v>
      </c>
      <c r="I63" s="57"/>
      <c r="J63" s="57"/>
      <c r="K63" s="57"/>
      <c r="L63" s="57"/>
      <c r="M63" s="58" t="str">
        <f t="shared" si="34"/>
        <v/>
      </c>
      <c r="N63" s="102"/>
    </row>
    <row r="64" spans="1:23">
      <c r="A64" s="97" t="str">
        <f t="shared" si="31"/>
        <v/>
      </c>
      <c r="B64" s="98" t="str">
        <f t="shared" si="32"/>
        <v/>
      </c>
      <c r="C64" s="99"/>
      <c r="D64" s="100"/>
      <c r="E64" s="100"/>
      <c r="F64" s="57"/>
      <c r="G64" s="58">
        <f t="shared" si="33"/>
        <v>0</v>
      </c>
      <c r="H64" s="58">
        <f>IF(E64="",0,IFERROR(VLOOKUP(E64,档案费管理台账!$D$4:$H$1000,5,0),0))</f>
        <v>0</v>
      </c>
      <c r="I64" s="57"/>
      <c r="J64" s="57"/>
      <c r="K64" s="57"/>
      <c r="L64" s="57"/>
      <c r="M64" s="58" t="str">
        <f t="shared" si="34"/>
        <v/>
      </c>
      <c r="N64" s="102"/>
    </row>
    <row r="65" spans="1:14">
      <c r="A65" s="97" t="str">
        <f t="shared" si="31"/>
        <v/>
      </c>
      <c r="B65" s="98" t="str">
        <f t="shared" si="32"/>
        <v/>
      </c>
      <c r="C65" s="99"/>
      <c r="D65" s="100"/>
      <c r="E65" s="100"/>
      <c r="F65" s="57"/>
      <c r="G65" s="58">
        <f t="shared" si="33"/>
        <v>0</v>
      </c>
      <c r="H65" s="58">
        <f>IF(E65="",0,IFERROR(VLOOKUP(E65,档案费管理台账!$D$4:$H$1000,5,0),0))</f>
        <v>0</v>
      </c>
      <c r="I65" s="57"/>
      <c r="J65" s="57"/>
      <c r="K65" s="57"/>
      <c r="L65" s="57"/>
      <c r="M65" s="58" t="str">
        <f t="shared" si="34"/>
        <v/>
      </c>
      <c r="N65" s="102"/>
    </row>
    <row r="66" spans="1:14">
      <c r="A66" s="97" t="str">
        <f t="shared" si="31"/>
        <v/>
      </c>
      <c r="B66" s="98" t="str">
        <f t="shared" si="32"/>
        <v/>
      </c>
      <c r="C66" s="99"/>
      <c r="D66" s="100"/>
      <c r="E66" s="100"/>
      <c r="F66" s="57"/>
      <c r="G66" s="58">
        <f t="shared" si="33"/>
        <v>0</v>
      </c>
      <c r="H66" s="58">
        <f>IF(E66="",0,IFERROR(VLOOKUP(E66,档案费管理台账!$D$4:$H$1000,5,0),0))</f>
        <v>0</v>
      </c>
      <c r="I66" s="57"/>
      <c r="J66" s="57"/>
      <c r="K66" s="57"/>
      <c r="L66" s="57"/>
      <c r="M66" s="58" t="str">
        <f t="shared" si="34"/>
        <v/>
      </c>
      <c r="N66" s="102"/>
    </row>
    <row r="67" spans="1:14">
      <c r="A67" s="97" t="str">
        <f t="shared" si="31"/>
        <v/>
      </c>
      <c r="B67" s="98" t="str">
        <f t="shared" si="32"/>
        <v/>
      </c>
      <c r="C67" s="99"/>
      <c r="D67" s="100"/>
      <c r="E67" s="100"/>
      <c r="F67" s="57"/>
      <c r="G67" s="58">
        <f t="shared" si="33"/>
        <v>0</v>
      </c>
      <c r="H67" s="58">
        <f>IF(E67="",0,IFERROR(VLOOKUP(E67,档案费管理台账!$D$4:$H$1000,5,0),0))</f>
        <v>0</v>
      </c>
      <c r="I67" s="57"/>
      <c r="J67" s="57"/>
      <c r="K67" s="57"/>
      <c r="L67" s="57"/>
      <c r="M67" s="58" t="str">
        <f t="shared" si="34"/>
        <v/>
      </c>
      <c r="N67" s="102"/>
    </row>
    <row r="68" spans="1:14">
      <c r="A68" s="97" t="str">
        <f t="shared" si="31"/>
        <v/>
      </c>
      <c r="B68" s="98" t="str">
        <f t="shared" si="32"/>
        <v/>
      </c>
      <c r="C68" s="99"/>
      <c r="D68" s="100"/>
      <c r="E68" s="100"/>
      <c r="F68" s="57"/>
      <c r="G68" s="58">
        <f t="shared" si="33"/>
        <v>0</v>
      </c>
      <c r="H68" s="58">
        <f>IF(E68="",0,IFERROR(VLOOKUP(E68,档案费管理台账!$D$4:$H$1000,5,0),0))</f>
        <v>0</v>
      </c>
      <c r="I68" s="57"/>
      <c r="J68" s="57"/>
      <c r="K68" s="57"/>
      <c r="L68" s="57"/>
      <c r="M68" s="58" t="str">
        <f t="shared" si="34"/>
        <v/>
      </c>
      <c r="N68" s="102"/>
    </row>
    <row r="69" spans="1:14">
      <c r="A69" s="97" t="str">
        <f t="shared" si="31"/>
        <v/>
      </c>
      <c r="B69" s="98" t="str">
        <f t="shared" si="32"/>
        <v/>
      </c>
      <c r="C69" s="99"/>
      <c r="D69" s="100"/>
      <c r="E69" s="100"/>
      <c r="F69" s="57"/>
      <c r="G69" s="58">
        <f t="shared" si="33"/>
        <v>0</v>
      </c>
      <c r="H69" s="58">
        <f>IF(E69="",0,IFERROR(VLOOKUP(E69,档案费管理台账!$D$4:$H$1000,5,0),0))</f>
        <v>0</v>
      </c>
      <c r="I69" s="57"/>
      <c r="J69" s="57"/>
      <c r="K69" s="57"/>
      <c r="L69" s="57"/>
      <c r="M69" s="58" t="str">
        <f t="shared" si="34"/>
        <v/>
      </c>
      <c r="N69" s="102"/>
    </row>
    <row r="70" spans="1:14">
      <c r="A70" s="97" t="str">
        <f t="shared" si="31"/>
        <v/>
      </c>
      <c r="B70" s="98" t="str">
        <f t="shared" si="32"/>
        <v/>
      </c>
      <c r="C70" s="99"/>
      <c r="D70" s="100"/>
      <c r="E70" s="100"/>
      <c r="F70" s="57"/>
      <c r="G70" s="58">
        <f t="shared" si="33"/>
        <v>0</v>
      </c>
      <c r="H70" s="58">
        <f>IF(E70="",0,IFERROR(VLOOKUP(E70,档案费管理台账!$D$4:$H$1000,5,0),0))</f>
        <v>0</v>
      </c>
      <c r="I70" s="57"/>
      <c r="J70" s="57"/>
      <c r="K70" s="57"/>
      <c r="L70" s="57"/>
      <c r="M70" s="58" t="str">
        <f t="shared" si="34"/>
        <v/>
      </c>
      <c r="N70" s="102"/>
    </row>
    <row r="71" spans="1:14">
      <c r="A71" s="97" t="str">
        <f t="shared" si="31"/>
        <v/>
      </c>
      <c r="B71" s="98" t="str">
        <f t="shared" si="32"/>
        <v/>
      </c>
      <c r="C71" s="99"/>
      <c r="D71" s="100"/>
      <c r="E71" s="100"/>
      <c r="F71" s="57"/>
      <c r="G71" s="58">
        <f t="shared" si="33"/>
        <v>0</v>
      </c>
      <c r="H71" s="58">
        <f>IF(E71="",0,IFERROR(VLOOKUP(E71,档案费管理台账!$D$4:$H$1000,5,0),0))</f>
        <v>0</v>
      </c>
      <c r="I71" s="57"/>
      <c r="J71" s="57"/>
      <c r="K71" s="57"/>
      <c r="L71" s="57"/>
      <c r="M71" s="58" t="str">
        <f t="shared" si="34"/>
        <v/>
      </c>
      <c r="N71" s="102"/>
    </row>
    <row r="72" spans="1:14">
      <c r="A72" s="97" t="str">
        <f t="shared" si="31"/>
        <v/>
      </c>
      <c r="B72" s="98" t="str">
        <f t="shared" si="32"/>
        <v/>
      </c>
      <c r="C72" s="99"/>
      <c r="D72" s="100"/>
      <c r="E72" s="100"/>
      <c r="F72" s="57"/>
      <c r="G72" s="58">
        <f t="shared" si="33"/>
        <v>0</v>
      </c>
      <c r="H72" s="58">
        <f>IF(E72="",0,IFERROR(VLOOKUP(E72,档案费管理台账!$D$4:$H$1000,5,0),0))</f>
        <v>0</v>
      </c>
      <c r="I72" s="57"/>
      <c r="J72" s="57"/>
      <c r="K72" s="57"/>
      <c r="L72" s="57"/>
      <c r="M72" s="58" t="str">
        <f t="shared" si="34"/>
        <v/>
      </c>
      <c r="N72" s="102"/>
    </row>
    <row r="73" spans="1:14">
      <c r="A73" s="97" t="str">
        <f t="shared" si="31"/>
        <v/>
      </c>
      <c r="B73" s="98" t="str">
        <f t="shared" si="32"/>
        <v/>
      </c>
      <c r="C73" s="99"/>
      <c r="D73" s="100"/>
      <c r="E73" s="100"/>
      <c r="F73" s="57"/>
      <c r="G73" s="58">
        <f t="shared" si="33"/>
        <v>0</v>
      </c>
      <c r="H73" s="58">
        <f>IF(E73="",0,IFERROR(VLOOKUP(E73,档案费管理台账!$D$4:$H$1000,5,0),0))</f>
        <v>0</v>
      </c>
      <c r="I73" s="57"/>
      <c r="J73" s="57"/>
      <c r="K73" s="57"/>
      <c r="L73" s="57"/>
      <c r="M73" s="58" t="str">
        <f t="shared" si="34"/>
        <v/>
      </c>
      <c r="N73" s="102"/>
    </row>
    <row r="74" spans="1:14">
      <c r="A74" s="97" t="str">
        <f t="shared" si="31"/>
        <v/>
      </c>
      <c r="B74" s="98" t="str">
        <f t="shared" si="32"/>
        <v/>
      </c>
      <c r="C74" s="99"/>
      <c r="D74" s="100"/>
      <c r="E74" s="100"/>
      <c r="F74" s="57"/>
      <c r="G74" s="58">
        <f t="shared" si="33"/>
        <v>0</v>
      </c>
      <c r="H74" s="58">
        <f>IF(E74="",0,IFERROR(VLOOKUP(E74,档案费管理台账!$D$4:$H$1000,5,0),0))</f>
        <v>0</v>
      </c>
      <c r="I74" s="57"/>
      <c r="J74" s="57"/>
      <c r="K74" s="57"/>
      <c r="L74" s="57"/>
      <c r="M74" s="58" t="str">
        <f t="shared" si="34"/>
        <v/>
      </c>
      <c r="N74" s="102"/>
    </row>
    <row r="75" spans="1:14">
      <c r="A75" s="97" t="str">
        <f t="shared" si="31"/>
        <v/>
      </c>
      <c r="B75" s="98" t="str">
        <f t="shared" si="32"/>
        <v/>
      </c>
      <c r="C75" s="99"/>
      <c r="D75" s="100"/>
      <c r="E75" s="100"/>
      <c r="F75" s="57"/>
      <c r="G75" s="58">
        <f t="shared" si="33"/>
        <v>0</v>
      </c>
      <c r="H75" s="58">
        <f>IF(E75="",0,IFERROR(VLOOKUP(E75,档案费管理台账!$D$4:$H$1000,5,0),0))</f>
        <v>0</v>
      </c>
      <c r="I75" s="57"/>
      <c r="J75" s="57"/>
      <c r="K75" s="57"/>
      <c r="L75" s="57"/>
      <c r="M75" s="58" t="str">
        <f t="shared" si="34"/>
        <v/>
      </c>
      <c r="N75" s="102"/>
    </row>
    <row r="76" spans="1:14">
      <c r="A76" s="97" t="str">
        <f t="shared" si="31"/>
        <v/>
      </c>
      <c r="B76" s="98" t="str">
        <f t="shared" si="32"/>
        <v/>
      </c>
      <c r="C76" s="99"/>
      <c r="D76" s="100"/>
      <c r="E76" s="100"/>
      <c r="F76" s="57"/>
      <c r="G76" s="58">
        <f t="shared" si="33"/>
        <v>0</v>
      </c>
      <c r="H76" s="58">
        <f>IF(E76="",0,IFERROR(VLOOKUP(E76,档案费管理台账!$D$4:$H$1000,5,0),0))</f>
        <v>0</v>
      </c>
      <c r="I76" s="57"/>
      <c r="J76" s="57"/>
      <c r="K76" s="57"/>
      <c r="L76" s="57"/>
      <c r="M76" s="58" t="str">
        <f t="shared" si="34"/>
        <v/>
      </c>
      <c r="N76" s="102"/>
    </row>
    <row r="77" spans="1:14">
      <c r="A77" s="97" t="str">
        <f t="shared" si="31"/>
        <v/>
      </c>
      <c r="B77" s="98" t="str">
        <f t="shared" si="32"/>
        <v/>
      </c>
      <c r="C77" s="99"/>
      <c r="D77" s="100"/>
      <c r="E77" s="100"/>
      <c r="F77" s="57"/>
      <c r="G77" s="58">
        <f t="shared" si="33"/>
        <v>0</v>
      </c>
      <c r="H77" s="58">
        <f>IF(E77="",0,IFERROR(VLOOKUP(E77,档案费管理台账!$D$4:$H$1000,5,0),0))</f>
        <v>0</v>
      </c>
      <c r="I77" s="57"/>
      <c r="J77" s="57"/>
      <c r="K77" s="57"/>
      <c r="L77" s="57"/>
      <c r="M77" s="58" t="str">
        <f t="shared" si="34"/>
        <v/>
      </c>
      <c r="N77" s="102"/>
    </row>
    <row r="78" spans="1:14">
      <c r="A78" s="97" t="str">
        <f t="shared" si="31"/>
        <v/>
      </c>
      <c r="B78" s="98" t="str">
        <f t="shared" si="32"/>
        <v/>
      </c>
      <c r="C78" s="99"/>
      <c r="D78" s="100"/>
      <c r="E78" s="100"/>
      <c r="F78" s="57"/>
      <c r="G78" s="58">
        <f t="shared" si="33"/>
        <v>0</v>
      </c>
      <c r="H78" s="58">
        <f>IF(E78="",0,IFERROR(VLOOKUP(E78,档案费管理台账!$D$4:$H$1000,5,0),0))</f>
        <v>0</v>
      </c>
      <c r="I78" s="57"/>
      <c r="J78" s="57"/>
      <c r="K78" s="57"/>
      <c r="L78" s="57"/>
      <c r="M78" s="58" t="str">
        <f t="shared" si="34"/>
        <v/>
      </c>
      <c r="N78" s="102"/>
    </row>
    <row r="79" spans="1:14">
      <c r="A79" s="97" t="str">
        <f t="shared" si="31"/>
        <v/>
      </c>
      <c r="B79" s="98" t="str">
        <f t="shared" si="32"/>
        <v/>
      </c>
      <c r="C79" s="99"/>
      <c r="D79" s="100"/>
      <c r="E79" s="100"/>
      <c r="F79" s="57"/>
      <c r="G79" s="58">
        <f t="shared" si="33"/>
        <v>0</v>
      </c>
      <c r="H79" s="58">
        <f>IF(E79="",0,IFERROR(VLOOKUP(E79,档案费管理台账!$D$4:$H$1000,5,0),0))</f>
        <v>0</v>
      </c>
      <c r="I79" s="57"/>
      <c r="J79" s="57"/>
      <c r="K79" s="57"/>
      <c r="L79" s="57"/>
      <c r="M79" s="58" t="str">
        <f t="shared" si="34"/>
        <v/>
      </c>
      <c r="N79" s="102"/>
    </row>
    <row r="80" spans="1:14">
      <c r="A80" s="97" t="str">
        <f t="shared" si="31"/>
        <v/>
      </c>
      <c r="B80" s="98" t="str">
        <f t="shared" si="32"/>
        <v/>
      </c>
      <c r="C80" s="99"/>
      <c r="D80" s="100"/>
      <c r="E80" s="100"/>
      <c r="F80" s="57"/>
      <c r="G80" s="58">
        <f t="shared" si="33"/>
        <v>0</v>
      </c>
      <c r="H80" s="58">
        <f>IF(E80="",0,IFERROR(VLOOKUP(E80,档案费管理台账!$D$4:$H$1000,5,0),0))</f>
        <v>0</v>
      </c>
      <c r="I80" s="57"/>
      <c r="J80" s="57"/>
      <c r="K80" s="57"/>
      <c r="L80" s="57"/>
      <c r="M80" s="58" t="str">
        <f t="shared" si="34"/>
        <v/>
      </c>
      <c r="N80" s="102"/>
    </row>
    <row r="81" spans="1:14">
      <c r="A81" s="97" t="str">
        <f t="shared" si="31"/>
        <v/>
      </c>
      <c r="B81" s="98" t="str">
        <f t="shared" si="32"/>
        <v/>
      </c>
      <c r="C81" s="99"/>
      <c r="D81" s="100"/>
      <c r="E81" s="100"/>
      <c r="F81" s="57"/>
      <c r="G81" s="58">
        <f t="shared" si="33"/>
        <v>0</v>
      </c>
      <c r="H81" s="58">
        <f>IF(E81="",0,IFERROR(VLOOKUP(E81,档案费管理台账!$D$4:$H$1000,5,0),0))</f>
        <v>0</v>
      </c>
      <c r="I81" s="57"/>
      <c r="J81" s="57"/>
      <c r="K81" s="57"/>
      <c r="L81" s="57"/>
      <c r="M81" s="58" t="str">
        <f t="shared" si="34"/>
        <v/>
      </c>
      <c r="N81" s="102"/>
    </row>
    <row r="82" spans="1:14">
      <c r="A82" s="97" t="str">
        <f t="shared" si="31"/>
        <v/>
      </c>
      <c r="B82" s="98" t="str">
        <f t="shared" si="32"/>
        <v/>
      </c>
      <c r="C82" s="99"/>
      <c r="D82" s="100"/>
      <c r="E82" s="100"/>
      <c r="F82" s="57"/>
      <c r="G82" s="58">
        <f t="shared" si="33"/>
        <v>0</v>
      </c>
      <c r="H82" s="58">
        <f>IF(E82="",0,IFERROR(VLOOKUP(E82,档案费管理台账!$D$4:$H$1000,5,0),0))</f>
        <v>0</v>
      </c>
      <c r="I82" s="57"/>
      <c r="J82" s="57"/>
      <c r="K82" s="57"/>
      <c r="L82" s="57"/>
      <c r="M82" s="58" t="str">
        <f t="shared" si="34"/>
        <v/>
      </c>
      <c r="N82" s="102"/>
    </row>
    <row r="83" spans="1:14">
      <c r="A83" s="97" t="str">
        <f t="shared" si="31"/>
        <v/>
      </c>
      <c r="B83" s="98" t="str">
        <f t="shared" si="32"/>
        <v/>
      </c>
      <c r="C83" s="99"/>
      <c r="D83" s="100"/>
      <c r="E83" s="100"/>
      <c r="F83" s="57"/>
      <c r="G83" s="58">
        <f t="shared" si="33"/>
        <v>0</v>
      </c>
      <c r="H83" s="58">
        <f>IF(E83="",0,IFERROR(VLOOKUP(E83,档案费管理台账!$D$4:$H$1000,5,0),0))</f>
        <v>0</v>
      </c>
      <c r="I83" s="57"/>
      <c r="J83" s="57"/>
      <c r="K83" s="57"/>
      <c r="L83" s="57"/>
      <c r="M83" s="58" t="str">
        <f t="shared" si="34"/>
        <v/>
      </c>
      <c r="N83" s="102"/>
    </row>
    <row r="84" spans="1:14">
      <c r="A84" s="97" t="str">
        <f t="shared" si="31"/>
        <v/>
      </c>
      <c r="B84" s="98" t="str">
        <f t="shared" si="32"/>
        <v/>
      </c>
      <c r="C84" s="99"/>
      <c r="D84" s="100"/>
      <c r="E84" s="100"/>
      <c r="F84" s="57"/>
      <c r="G84" s="58">
        <f t="shared" si="33"/>
        <v>0</v>
      </c>
      <c r="H84" s="58">
        <f>IF(E84="",0,IFERROR(VLOOKUP(E84,档案费管理台账!$D$4:$H$1000,5,0),0))</f>
        <v>0</v>
      </c>
      <c r="I84" s="57"/>
      <c r="J84" s="57"/>
      <c r="K84" s="57"/>
      <c r="L84" s="57"/>
      <c r="M84" s="58" t="str">
        <f t="shared" si="34"/>
        <v/>
      </c>
      <c r="N84" s="102"/>
    </row>
    <row r="85" spans="1:14">
      <c r="A85" s="97" t="str">
        <f t="shared" si="31"/>
        <v/>
      </c>
      <c r="B85" s="98" t="str">
        <f t="shared" si="32"/>
        <v/>
      </c>
      <c r="C85" s="99"/>
      <c r="D85" s="100"/>
      <c r="E85" s="100"/>
      <c r="F85" s="57"/>
      <c r="G85" s="58">
        <f t="shared" si="33"/>
        <v>0</v>
      </c>
      <c r="H85" s="58">
        <f>IF(E85="",0,IFERROR(VLOOKUP(E85,档案费管理台账!$D$4:$H$1000,5,0),0))</f>
        <v>0</v>
      </c>
      <c r="I85" s="57"/>
      <c r="J85" s="57"/>
      <c r="K85" s="57"/>
      <c r="L85" s="57"/>
      <c r="M85" s="58" t="str">
        <f t="shared" si="34"/>
        <v/>
      </c>
      <c r="N85" s="102"/>
    </row>
    <row r="86" spans="1:14">
      <c r="A86" s="97" t="str">
        <f t="shared" si="31"/>
        <v/>
      </c>
      <c r="B86" s="98" t="str">
        <f t="shared" si="32"/>
        <v/>
      </c>
      <c r="C86" s="99"/>
      <c r="D86" s="100"/>
      <c r="E86" s="100"/>
      <c r="F86" s="57"/>
      <c r="G86" s="58">
        <f t="shared" si="33"/>
        <v>0</v>
      </c>
      <c r="H86" s="58">
        <f>IF(E86="",0,IFERROR(VLOOKUP(E86,档案费管理台账!$D$4:$H$1000,5,0),0))</f>
        <v>0</v>
      </c>
      <c r="I86" s="57"/>
      <c r="J86" s="57"/>
      <c r="K86" s="57"/>
      <c r="L86" s="57"/>
      <c r="M86" s="58" t="str">
        <f t="shared" si="34"/>
        <v/>
      </c>
      <c r="N86" s="102"/>
    </row>
    <row r="87" spans="1:14">
      <c r="A87" s="97" t="str">
        <f t="shared" si="31"/>
        <v/>
      </c>
      <c r="B87" s="98" t="str">
        <f t="shared" si="32"/>
        <v/>
      </c>
      <c r="C87" s="99"/>
      <c r="D87" s="100"/>
      <c r="E87" s="100"/>
      <c r="F87" s="57"/>
      <c r="G87" s="58">
        <f t="shared" si="33"/>
        <v>0</v>
      </c>
      <c r="H87" s="58">
        <f>IF(E87="",0,IFERROR(VLOOKUP(E87,档案费管理台账!$D$4:$H$1000,5,0),0))</f>
        <v>0</v>
      </c>
      <c r="I87" s="57"/>
      <c r="J87" s="57"/>
      <c r="K87" s="57"/>
      <c r="L87" s="57"/>
      <c r="M87" s="58" t="str">
        <f t="shared" si="34"/>
        <v/>
      </c>
      <c r="N87" s="102"/>
    </row>
    <row r="88" spans="1:14">
      <c r="A88" s="97" t="str">
        <f t="shared" si="31"/>
        <v/>
      </c>
      <c r="B88" s="98" t="str">
        <f t="shared" si="32"/>
        <v/>
      </c>
      <c r="C88" s="99"/>
      <c r="D88" s="100"/>
      <c r="E88" s="100"/>
      <c r="F88" s="57"/>
      <c r="G88" s="58">
        <f t="shared" si="33"/>
        <v>0</v>
      </c>
      <c r="H88" s="58">
        <f>IF(E88="",0,IFERROR(VLOOKUP(E88,档案费管理台账!$D$4:$H$1000,5,0),0))</f>
        <v>0</v>
      </c>
      <c r="I88" s="57"/>
      <c r="J88" s="57"/>
      <c r="K88" s="57"/>
      <c r="L88" s="57"/>
      <c r="M88" s="58" t="str">
        <f t="shared" si="34"/>
        <v/>
      </c>
      <c r="N88" s="102"/>
    </row>
    <row r="89" spans="1:14">
      <c r="A89" s="97" t="str">
        <f t="shared" si="31"/>
        <v/>
      </c>
      <c r="B89" s="98" t="str">
        <f t="shared" si="32"/>
        <v/>
      </c>
      <c r="C89" s="99"/>
      <c r="D89" s="100"/>
      <c r="E89" s="100"/>
      <c r="F89" s="57"/>
      <c r="G89" s="58">
        <f t="shared" si="33"/>
        <v>0</v>
      </c>
      <c r="H89" s="58">
        <f>IF(E89="",0,IFERROR(VLOOKUP(E89,档案费管理台账!$D$4:$H$1000,5,0),0))</f>
        <v>0</v>
      </c>
      <c r="I89" s="57"/>
      <c r="J89" s="57"/>
      <c r="K89" s="57"/>
      <c r="L89" s="57"/>
      <c r="M89" s="58" t="str">
        <f t="shared" si="34"/>
        <v/>
      </c>
      <c r="N89" s="102"/>
    </row>
    <row r="90" spans="1:14">
      <c r="A90" s="97" t="str">
        <f t="shared" si="31"/>
        <v/>
      </c>
      <c r="B90" s="98" t="str">
        <f t="shared" si="32"/>
        <v/>
      </c>
      <c r="C90" s="99"/>
      <c r="D90" s="100"/>
      <c r="E90" s="100"/>
      <c r="F90" s="57"/>
      <c r="G90" s="58">
        <f t="shared" si="33"/>
        <v>0</v>
      </c>
      <c r="H90" s="58">
        <f>IF(E90="",0,IFERROR(VLOOKUP(E90,档案费管理台账!$D$4:$H$1000,5,0),0))</f>
        <v>0</v>
      </c>
      <c r="I90" s="57"/>
      <c r="J90" s="57"/>
      <c r="K90" s="57"/>
      <c r="L90" s="57"/>
      <c r="M90" s="58" t="str">
        <f t="shared" si="34"/>
        <v/>
      </c>
      <c r="N90" s="102"/>
    </row>
    <row r="91" spans="1:14">
      <c r="A91" s="97" t="str">
        <f t="shared" si="31"/>
        <v/>
      </c>
      <c r="B91" s="98" t="str">
        <f t="shared" si="32"/>
        <v/>
      </c>
      <c r="C91" s="99"/>
      <c r="D91" s="100"/>
      <c r="E91" s="100"/>
      <c r="F91" s="57"/>
      <c r="G91" s="58">
        <f t="shared" si="33"/>
        <v>0</v>
      </c>
      <c r="H91" s="58">
        <f>IF(E91="",0,IFERROR(VLOOKUP(E91,档案费管理台账!$D$4:$H$1000,5,0),0))</f>
        <v>0</v>
      </c>
      <c r="I91" s="57"/>
      <c r="J91" s="57"/>
      <c r="K91" s="57"/>
      <c r="L91" s="57"/>
      <c r="M91" s="58" t="str">
        <f t="shared" si="34"/>
        <v/>
      </c>
      <c r="N91" s="102"/>
    </row>
    <row r="92" spans="1:14">
      <c r="A92" s="97" t="str">
        <f t="shared" si="31"/>
        <v/>
      </c>
      <c r="B92" s="98" t="str">
        <f t="shared" si="32"/>
        <v/>
      </c>
      <c r="C92" s="99"/>
      <c r="D92" s="100"/>
      <c r="E92" s="100"/>
      <c r="F92" s="57"/>
      <c r="G92" s="58">
        <f t="shared" si="33"/>
        <v>0</v>
      </c>
      <c r="H92" s="58">
        <f>IF(E92="",0,IFERROR(VLOOKUP(E92,档案费管理台账!$D$4:$H$1000,5,0),0))</f>
        <v>0</v>
      </c>
      <c r="I92" s="57"/>
      <c r="J92" s="57"/>
      <c r="K92" s="57"/>
      <c r="L92" s="57"/>
      <c r="M92" s="58" t="str">
        <f t="shared" si="34"/>
        <v/>
      </c>
      <c r="N92" s="102"/>
    </row>
    <row r="93" spans="1:14">
      <c r="A93" s="97" t="str">
        <f t="shared" si="31"/>
        <v/>
      </c>
      <c r="B93" s="98" t="str">
        <f t="shared" si="32"/>
        <v/>
      </c>
      <c r="C93" s="99"/>
      <c r="D93" s="100"/>
      <c r="E93" s="100"/>
      <c r="F93" s="57"/>
      <c r="G93" s="58">
        <f t="shared" si="33"/>
        <v>0</v>
      </c>
      <c r="H93" s="58">
        <f>IF(E93="",0,IFERROR(VLOOKUP(E93,档案费管理台账!$D$4:$H$1000,5,0),0))</f>
        <v>0</v>
      </c>
      <c r="I93" s="57"/>
      <c r="J93" s="57"/>
      <c r="K93" s="57"/>
      <c r="L93" s="57"/>
      <c r="M93" s="58" t="str">
        <f t="shared" si="34"/>
        <v/>
      </c>
      <c r="N93" s="102"/>
    </row>
    <row r="94" spans="1:14">
      <c r="A94" s="97" t="str">
        <f t="shared" si="31"/>
        <v/>
      </c>
      <c r="B94" s="98" t="str">
        <f t="shared" si="32"/>
        <v/>
      </c>
      <c r="C94" s="99"/>
      <c r="D94" s="100"/>
      <c r="E94" s="100"/>
      <c r="F94" s="57"/>
      <c r="G94" s="58">
        <f t="shared" si="33"/>
        <v>0</v>
      </c>
      <c r="H94" s="58">
        <f>IF(E94="",0,IFERROR(VLOOKUP(E94,档案费管理台账!$D$4:$H$1000,5,0),0))</f>
        <v>0</v>
      </c>
      <c r="I94" s="57"/>
      <c r="J94" s="57"/>
      <c r="K94" s="57"/>
      <c r="L94" s="57"/>
      <c r="M94" s="58" t="str">
        <f t="shared" si="34"/>
        <v/>
      </c>
      <c r="N94" s="102"/>
    </row>
    <row r="95" spans="1:14">
      <c r="A95" s="97" t="str">
        <f t="shared" si="31"/>
        <v/>
      </c>
      <c r="B95" s="98" t="str">
        <f t="shared" si="32"/>
        <v/>
      </c>
      <c r="C95" s="99"/>
      <c r="D95" s="100"/>
      <c r="E95" s="100"/>
      <c r="F95" s="57"/>
      <c r="G95" s="58">
        <f t="shared" si="33"/>
        <v>0</v>
      </c>
      <c r="H95" s="58">
        <f>IF(E95="",0,IFERROR(VLOOKUP(E95,档案费管理台账!$D$4:$H$1000,5,0),0))</f>
        <v>0</v>
      </c>
      <c r="I95" s="57"/>
      <c r="J95" s="57"/>
      <c r="K95" s="57"/>
      <c r="L95" s="57"/>
      <c r="M95" s="58" t="str">
        <f t="shared" si="34"/>
        <v/>
      </c>
      <c r="N95" s="102"/>
    </row>
    <row r="96" spans="1:14">
      <c r="A96" s="97" t="str">
        <f t="shared" si="31"/>
        <v/>
      </c>
      <c r="B96" s="98" t="str">
        <f t="shared" si="32"/>
        <v/>
      </c>
      <c r="C96" s="99"/>
      <c r="D96" s="100"/>
      <c r="E96" s="100"/>
      <c r="F96" s="57"/>
      <c r="G96" s="58">
        <f t="shared" si="33"/>
        <v>0</v>
      </c>
      <c r="H96" s="58">
        <f>IF(E96="",0,IFERROR(VLOOKUP(E96,档案费管理台账!$D$4:$H$1000,5,0),0))</f>
        <v>0</v>
      </c>
      <c r="I96" s="57"/>
      <c r="J96" s="57"/>
      <c r="K96" s="57"/>
      <c r="L96" s="57"/>
      <c r="M96" s="58" t="str">
        <f t="shared" si="34"/>
        <v/>
      </c>
      <c r="N96" s="102"/>
    </row>
    <row r="97" spans="1:14">
      <c r="A97" s="97" t="str">
        <f t="shared" si="31"/>
        <v/>
      </c>
      <c r="B97" s="98" t="str">
        <f t="shared" si="32"/>
        <v/>
      </c>
      <c r="C97" s="99"/>
      <c r="D97" s="100"/>
      <c r="E97" s="100"/>
      <c r="F97" s="57"/>
      <c r="G97" s="58">
        <f t="shared" si="33"/>
        <v>0</v>
      </c>
      <c r="H97" s="58">
        <f>IF(E97="",0,IFERROR(VLOOKUP(E97,档案费管理台账!$D$4:$H$1000,5,0),0))</f>
        <v>0</v>
      </c>
      <c r="I97" s="57"/>
      <c r="J97" s="57"/>
      <c r="K97" s="57"/>
      <c r="L97" s="57"/>
      <c r="M97" s="58" t="str">
        <f t="shared" si="34"/>
        <v/>
      </c>
      <c r="N97" s="102"/>
    </row>
    <row r="98" spans="1:14">
      <c r="A98" s="97" t="str">
        <f t="shared" si="31"/>
        <v/>
      </c>
      <c r="B98" s="98" t="str">
        <f t="shared" si="32"/>
        <v/>
      </c>
      <c r="C98" s="99"/>
      <c r="D98" s="100"/>
      <c r="E98" s="100"/>
      <c r="F98" s="57"/>
      <c r="G98" s="58">
        <f t="shared" si="33"/>
        <v>0</v>
      </c>
      <c r="H98" s="58">
        <f>IF(E98="",0,IFERROR(VLOOKUP(E98,档案费管理台账!$D$4:$H$1000,5,0),0))</f>
        <v>0</v>
      </c>
      <c r="I98" s="57"/>
      <c r="J98" s="57"/>
      <c r="K98" s="57"/>
      <c r="L98" s="57"/>
      <c r="M98" s="58" t="str">
        <f t="shared" si="34"/>
        <v/>
      </c>
      <c r="N98" s="102"/>
    </row>
    <row r="99" spans="1:14">
      <c r="A99" s="97" t="str">
        <f t="shared" si="31"/>
        <v/>
      </c>
      <c r="B99" s="98" t="str">
        <f t="shared" si="32"/>
        <v/>
      </c>
      <c r="C99" s="99"/>
      <c r="D99" s="100"/>
      <c r="E99" s="100"/>
      <c r="F99" s="57"/>
      <c r="G99" s="58">
        <f t="shared" si="33"/>
        <v>0</v>
      </c>
      <c r="H99" s="58">
        <f>IF(E99="",0,IFERROR(VLOOKUP(E99,档案费管理台账!$D$4:$H$1000,5,0),0))</f>
        <v>0</v>
      </c>
      <c r="I99" s="57"/>
      <c r="J99" s="57"/>
      <c r="K99" s="57"/>
      <c r="L99" s="57"/>
      <c r="M99" s="58" t="str">
        <f t="shared" si="34"/>
        <v/>
      </c>
      <c r="N99" s="102"/>
    </row>
    <row r="100" spans="1:14">
      <c r="A100" s="97" t="str">
        <f t="shared" si="31"/>
        <v/>
      </c>
      <c r="B100" s="98" t="str">
        <f t="shared" si="32"/>
        <v/>
      </c>
      <c r="C100" s="99"/>
      <c r="D100" s="100"/>
      <c r="E100" s="100"/>
      <c r="F100" s="57"/>
      <c r="G100" s="58">
        <f t="shared" si="33"/>
        <v>0</v>
      </c>
      <c r="H100" s="58">
        <f>IF(E100="",0,IFERROR(VLOOKUP(E100,档案费管理台账!$D$4:$H$1000,5,0),0))</f>
        <v>0</v>
      </c>
      <c r="I100" s="57"/>
      <c r="J100" s="57"/>
      <c r="K100" s="57"/>
      <c r="L100" s="57"/>
      <c r="M100" s="58" t="str">
        <f t="shared" si="34"/>
        <v/>
      </c>
      <c r="N100" s="102"/>
    </row>
    <row r="101" spans="1:14">
      <c r="A101" s="97" t="str">
        <f t="shared" si="31"/>
        <v/>
      </c>
      <c r="B101" s="98" t="str">
        <f t="shared" si="32"/>
        <v/>
      </c>
      <c r="C101" s="99"/>
      <c r="D101" s="100"/>
      <c r="E101" s="100"/>
      <c r="F101" s="57"/>
      <c r="G101" s="58">
        <f t="shared" si="33"/>
        <v>0</v>
      </c>
      <c r="H101" s="58">
        <f>IF(E101="",0,IFERROR(VLOOKUP(E101,档案费管理台账!$D$4:$H$1000,5,0),0))</f>
        <v>0</v>
      </c>
      <c r="I101" s="57"/>
      <c r="J101" s="57"/>
      <c r="K101" s="57"/>
      <c r="L101" s="57"/>
      <c r="M101" s="58" t="str">
        <f t="shared" si="34"/>
        <v/>
      </c>
      <c r="N101" s="102"/>
    </row>
    <row r="102" spans="1:14">
      <c r="A102" s="97" t="str">
        <f t="shared" si="31"/>
        <v/>
      </c>
      <c r="B102" s="98" t="str">
        <f t="shared" si="32"/>
        <v/>
      </c>
      <c r="C102" s="99"/>
      <c r="D102" s="100"/>
      <c r="E102" s="100"/>
      <c r="F102" s="57"/>
      <c r="G102" s="58">
        <f t="shared" si="33"/>
        <v>0</v>
      </c>
      <c r="H102" s="58">
        <f>IF(E102="",0,IFERROR(VLOOKUP(E102,档案费管理台账!$D$4:$H$1000,5,0),0))</f>
        <v>0</v>
      </c>
      <c r="I102" s="57"/>
      <c r="J102" s="57"/>
      <c r="K102" s="57"/>
      <c r="L102" s="57"/>
      <c r="M102" s="58" t="str">
        <f t="shared" si="34"/>
        <v/>
      </c>
      <c r="N102" s="102"/>
    </row>
    <row r="103" spans="1:14">
      <c r="A103" s="97" t="str">
        <f t="shared" si="31"/>
        <v/>
      </c>
      <c r="B103" s="98" t="str">
        <f t="shared" si="32"/>
        <v/>
      </c>
      <c r="C103" s="99"/>
      <c r="D103" s="100"/>
      <c r="E103" s="100"/>
      <c r="F103" s="57"/>
      <c r="G103" s="58">
        <f t="shared" si="33"/>
        <v>0</v>
      </c>
      <c r="H103" s="58">
        <f>IF(E103="",0,IFERROR(VLOOKUP(E103,档案费管理台账!$D$4:$H$1000,5,0),0))</f>
        <v>0</v>
      </c>
      <c r="I103" s="57"/>
      <c r="J103" s="57"/>
      <c r="K103" s="57"/>
      <c r="L103" s="57"/>
      <c r="M103" s="58" t="str">
        <f t="shared" si="34"/>
        <v/>
      </c>
      <c r="N103" s="102"/>
    </row>
    <row r="104" spans="1:14">
      <c r="A104" s="97" t="str">
        <f t="shared" si="31"/>
        <v/>
      </c>
      <c r="B104" s="98" t="str">
        <f t="shared" si="32"/>
        <v/>
      </c>
      <c r="C104" s="99"/>
      <c r="D104" s="100"/>
      <c r="E104" s="100"/>
      <c r="F104" s="57"/>
      <c r="G104" s="58">
        <f t="shared" si="33"/>
        <v>0</v>
      </c>
      <c r="H104" s="58">
        <f>IF(E104="",0,IFERROR(VLOOKUP(E104,档案费管理台账!$D$4:$H$1000,5,0),0))</f>
        <v>0</v>
      </c>
      <c r="I104" s="57"/>
      <c r="J104" s="57"/>
      <c r="K104" s="57"/>
      <c r="L104" s="57"/>
      <c r="M104" s="58" t="str">
        <f t="shared" si="34"/>
        <v/>
      </c>
      <c r="N104" s="102"/>
    </row>
    <row r="105" spans="1:14">
      <c r="A105" s="97" t="str">
        <f t="shared" si="31"/>
        <v/>
      </c>
      <c r="B105" s="98" t="str">
        <f t="shared" si="32"/>
        <v/>
      </c>
      <c r="C105" s="99"/>
      <c r="D105" s="100"/>
      <c r="E105" s="100"/>
      <c r="F105" s="57"/>
      <c r="G105" s="58">
        <f t="shared" si="33"/>
        <v>0</v>
      </c>
      <c r="H105" s="58">
        <f>IF(E105="",0,IFERROR(VLOOKUP(E105,档案费管理台账!$D$4:$H$1000,5,0),0))</f>
        <v>0</v>
      </c>
      <c r="I105" s="57"/>
      <c r="J105" s="57"/>
      <c r="K105" s="57"/>
      <c r="L105" s="57"/>
      <c r="M105" s="58" t="str">
        <f t="shared" si="34"/>
        <v/>
      </c>
      <c r="N105" s="102"/>
    </row>
    <row r="106" spans="1:14">
      <c r="A106" s="97" t="str">
        <f t="shared" si="31"/>
        <v/>
      </c>
      <c r="B106" s="98" t="str">
        <f t="shared" si="32"/>
        <v/>
      </c>
      <c r="C106" s="99"/>
      <c r="D106" s="100"/>
      <c r="E106" s="100"/>
      <c r="F106" s="57"/>
      <c r="G106" s="58">
        <f t="shared" si="33"/>
        <v>0</v>
      </c>
      <c r="H106" s="58">
        <f>IF(E106="",0,IFERROR(VLOOKUP(E106,档案费管理台账!$D$4:$H$1000,5,0),0))</f>
        <v>0</v>
      </c>
      <c r="I106" s="57"/>
      <c r="J106" s="57"/>
      <c r="K106" s="57"/>
      <c r="L106" s="57"/>
      <c r="M106" s="58" t="str">
        <f t="shared" si="34"/>
        <v/>
      </c>
      <c r="N106" s="102"/>
    </row>
    <row r="107" spans="1:14">
      <c r="A107" s="97" t="str">
        <f t="shared" si="31"/>
        <v/>
      </c>
      <c r="B107" s="98" t="str">
        <f t="shared" si="32"/>
        <v/>
      </c>
      <c r="C107" s="99"/>
      <c r="D107" s="100"/>
      <c r="E107" s="100"/>
      <c r="F107" s="57"/>
      <c r="G107" s="58">
        <f t="shared" si="33"/>
        <v>0</v>
      </c>
      <c r="H107" s="58">
        <f>IF(E107="",0,IFERROR(VLOOKUP(E107,档案费管理台账!$D$4:$H$1000,5,0),0))</f>
        <v>0</v>
      </c>
      <c r="I107" s="57"/>
      <c r="J107" s="57"/>
      <c r="K107" s="57"/>
      <c r="L107" s="57"/>
      <c r="M107" s="58" t="str">
        <f t="shared" si="34"/>
        <v/>
      </c>
      <c r="N107" s="102"/>
    </row>
    <row r="108" spans="1:14">
      <c r="A108" s="97" t="str">
        <f t="shared" si="31"/>
        <v/>
      </c>
      <c r="B108" s="98" t="str">
        <f t="shared" si="32"/>
        <v/>
      </c>
      <c r="C108" s="99"/>
      <c r="D108" s="100"/>
      <c r="E108" s="100"/>
      <c r="F108" s="57"/>
      <c r="G108" s="58">
        <f t="shared" si="33"/>
        <v>0</v>
      </c>
      <c r="H108" s="58">
        <f>IF(E108="",0,IFERROR(VLOOKUP(E108,档案费管理台账!$D$4:$H$1000,5,0),0))</f>
        <v>0</v>
      </c>
      <c r="I108" s="57"/>
      <c r="J108" s="57"/>
      <c r="K108" s="57"/>
      <c r="L108" s="57"/>
      <c r="M108" s="58" t="str">
        <f t="shared" si="34"/>
        <v/>
      </c>
      <c r="N108" s="102"/>
    </row>
    <row r="109" spans="1:14">
      <c r="A109" s="97" t="str">
        <f t="shared" ref="A109:A172" si="35">IF(C109="","",ROW()-42)</f>
        <v/>
      </c>
      <c r="B109" s="98" t="str">
        <f t="shared" ref="B109:B172" si="36">IF(C109="","",MONTH(C109)&amp;"月")</f>
        <v/>
      </c>
      <c r="C109" s="99"/>
      <c r="D109" s="100"/>
      <c r="E109" s="100"/>
      <c r="F109" s="57"/>
      <c r="G109" s="58">
        <f t="shared" ref="G109:G172" si="37">IF(F109="",0,F109*$K$41)</f>
        <v>0</v>
      </c>
      <c r="H109" s="58">
        <f>IF(E109="",0,IFERROR(VLOOKUP(E109,档案费管理台账!$D$4:$H$1000,5,0),0))</f>
        <v>0</v>
      </c>
      <c r="I109" s="57"/>
      <c r="J109" s="57"/>
      <c r="K109" s="57"/>
      <c r="L109" s="57"/>
      <c r="M109" s="58" t="str">
        <f t="shared" ref="M109:M172" si="38">IF(C109="","",ROUND(M108+G109-I109-J109-K109-L109-H109,2))</f>
        <v/>
      </c>
      <c r="N109" s="102"/>
    </row>
    <row r="110" spans="1:14">
      <c r="A110" s="97" t="str">
        <f t="shared" si="35"/>
        <v/>
      </c>
      <c r="B110" s="98" t="str">
        <f t="shared" si="36"/>
        <v/>
      </c>
      <c r="C110" s="99"/>
      <c r="D110" s="100"/>
      <c r="E110" s="100"/>
      <c r="F110" s="57"/>
      <c r="G110" s="58">
        <f t="shared" si="37"/>
        <v>0</v>
      </c>
      <c r="H110" s="58">
        <f>IF(E110="",0,IFERROR(VLOOKUP(E110,档案费管理台账!$D$4:$H$1000,5,0),0))</f>
        <v>0</v>
      </c>
      <c r="I110" s="57"/>
      <c r="J110" s="57"/>
      <c r="K110" s="57"/>
      <c r="L110" s="57"/>
      <c r="M110" s="58" t="str">
        <f t="shared" si="38"/>
        <v/>
      </c>
      <c r="N110" s="102"/>
    </row>
    <row r="111" spans="1:14">
      <c r="A111" s="97" t="str">
        <f t="shared" si="35"/>
        <v/>
      </c>
      <c r="B111" s="98" t="str">
        <f t="shared" si="36"/>
        <v/>
      </c>
      <c r="C111" s="99"/>
      <c r="D111" s="100"/>
      <c r="E111" s="100"/>
      <c r="F111" s="57"/>
      <c r="G111" s="58">
        <f t="shared" si="37"/>
        <v>0</v>
      </c>
      <c r="H111" s="58">
        <f>IF(E111="",0,IFERROR(VLOOKUP(E111,档案费管理台账!$D$4:$H$1000,5,0),0))</f>
        <v>0</v>
      </c>
      <c r="I111" s="57"/>
      <c r="J111" s="57"/>
      <c r="K111" s="57"/>
      <c r="L111" s="57"/>
      <c r="M111" s="58" t="str">
        <f t="shared" si="38"/>
        <v/>
      </c>
      <c r="N111" s="102"/>
    </row>
    <row r="112" spans="1:14">
      <c r="A112" s="97" t="str">
        <f t="shared" si="35"/>
        <v/>
      </c>
      <c r="B112" s="98" t="str">
        <f t="shared" si="36"/>
        <v/>
      </c>
      <c r="C112" s="99"/>
      <c r="D112" s="100"/>
      <c r="E112" s="100"/>
      <c r="F112" s="57"/>
      <c r="G112" s="58">
        <f t="shared" si="37"/>
        <v>0</v>
      </c>
      <c r="H112" s="58">
        <f>IF(E112="",0,IFERROR(VLOOKUP(E112,档案费管理台账!$D$4:$H$1000,5,0),0))</f>
        <v>0</v>
      </c>
      <c r="I112" s="57"/>
      <c r="J112" s="57"/>
      <c r="K112" s="57"/>
      <c r="L112" s="57"/>
      <c r="M112" s="58" t="str">
        <f t="shared" si="38"/>
        <v/>
      </c>
      <c r="N112" s="102"/>
    </row>
    <row r="113" spans="1:14">
      <c r="A113" s="97" t="str">
        <f t="shared" si="35"/>
        <v/>
      </c>
      <c r="B113" s="98" t="str">
        <f t="shared" si="36"/>
        <v/>
      </c>
      <c r="C113" s="99"/>
      <c r="D113" s="100"/>
      <c r="E113" s="100"/>
      <c r="F113" s="57"/>
      <c r="G113" s="58">
        <f t="shared" si="37"/>
        <v>0</v>
      </c>
      <c r="H113" s="58">
        <f>IF(E113="",0,IFERROR(VLOOKUP(E113,档案费管理台账!$D$4:$H$1000,5,0),0))</f>
        <v>0</v>
      </c>
      <c r="I113" s="57"/>
      <c r="J113" s="57"/>
      <c r="K113" s="57"/>
      <c r="L113" s="57"/>
      <c r="M113" s="58" t="str">
        <f t="shared" si="38"/>
        <v/>
      </c>
      <c r="N113" s="102"/>
    </row>
    <row r="114" spans="1:14">
      <c r="A114" s="97" t="str">
        <f t="shared" si="35"/>
        <v/>
      </c>
      <c r="B114" s="98" t="str">
        <f t="shared" si="36"/>
        <v/>
      </c>
      <c r="C114" s="99"/>
      <c r="D114" s="100"/>
      <c r="E114" s="100"/>
      <c r="F114" s="57"/>
      <c r="G114" s="58">
        <f t="shared" si="37"/>
        <v>0</v>
      </c>
      <c r="H114" s="58">
        <f>IF(E114="",0,IFERROR(VLOOKUP(E114,档案费管理台账!$D$4:$H$1000,5,0),0))</f>
        <v>0</v>
      </c>
      <c r="I114" s="57"/>
      <c r="J114" s="57"/>
      <c r="K114" s="57"/>
      <c r="L114" s="57"/>
      <c r="M114" s="58" t="str">
        <f t="shared" si="38"/>
        <v/>
      </c>
      <c r="N114" s="102"/>
    </row>
    <row r="115" spans="1:14">
      <c r="A115" s="97" t="str">
        <f t="shared" si="35"/>
        <v/>
      </c>
      <c r="B115" s="98" t="str">
        <f t="shared" si="36"/>
        <v/>
      </c>
      <c r="C115" s="99"/>
      <c r="D115" s="100"/>
      <c r="E115" s="100"/>
      <c r="F115" s="57"/>
      <c r="G115" s="58">
        <f t="shared" si="37"/>
        <v>0</v>
      </c>
      <c r="H115" s="58">
        <f>IF(E115="",0,IFERROR(VLOOKUP(E115,档案费管理台账!$D$4:$H$1000,5,0),0))</f>
        <v>0</v>
      </c>
      <c r="I115" s="57"/>
      <c r="J115" s="57"/>
      <c r="K115" s="57"/>
      <c r="L115" s="57"/>
      <c r="M115" s="58" t="str">
        <f t="shared" si="38"/>
        <v/>
      </c>
      <c r="N115" s="102"/>
    </row>
    <row r="116" spans="1:14">
      <c r="A116" s="97" t="str">
        <f t="shared" si="35"/>
        <v/>
      </c>
      <c r="B116" s="98" t="str">
        <f t="shared" si="36"/>
        <v/>
      </c>
      <c r="C116" s="99"/>
      <c r="D116" s="100"/>
      <c r="E116" s="100"/>
      <c r="F116" s="57"/>
      <c r="G116" s="58">
        <f t="shared" si="37"/>
        <v>0</v>
      </c>
      <c r="H116" s="58">
        <f>IF(E116="",0,IFERROR(VLOOKUP(E116,档案费管理台账!$D$4:$H$1000,5,0),0))</f>
        <v>0</v>
      </c>
      <c r="I116" s="57"/>
      <c r="J116" s="57"/>
      <c r="K116" s="57"/>
      <c r="L116" s="57"/>
      <c r="M116" s="58" t="str">
        <f t="shared" si="38"/>
        <v/>
      </c>
      <c r="N116" s="102"/>
    </row>
    <row r="117" spans="1:14">
      <c r="A117" s="97" t="str">
        <f t="shared" si="35"/>
        <v/>
      </c>
      <c r="B117" s="98" t="str">
        <f t="shared" si="36"/>
        <v/>
      </c>
      <c r="C117" s="99"/>
      <c r="D117" s="100"/>
      <c r="E117" s="100"/>
      <c r="F117" s="57"/>
      <c r="G117" s="58">
        <f t="shared" si="37"/>
        <v>0</v>
      </c>
      <c r="H117" s="58">
        <f>IF(E117="",0,IFERROR(VLOOKUP(E117,档案费管理台账!$D$4:$H$1000,5,0),0))</f>
        <v>0</v>
      </c>
      <c r="I117" s="57"/>
      <c r="J117" s="57"/>
      <c r="K117" s="57"/>
      <c r="L117" s="57"/>
      <c r="M117" s="58" t="str">
        <f t="shared" si="38"/>
        <v/>
      </c>
      <c r="N117" s="102"/>
    </row>
    <row r="118" spans="1:14">
      <c r="A118" s="97" t="str">
        <f t="shared" si="35"/>
        <v/>
      </c>
      <c r="B118" s="98" t="str">
        <f t="shared" si="36"/>
        <v/>
      </c>
      <c r="C118" s="99"/>
      <c r="D118" s="100"/>
      <c r="E118" s="100"/>
      <c r="F118" s="57"/>
      <c r="G118" s="58">
        <f t="shared" si="37"/>
        <v>0</v>
      </c>
      <c r="H118" s="58">
        <f>IF(E118="",0,IFERROR(VLOOKUP(E118,档案费管理台账!$D$4:$H$1000,5,0),0))</f>
        <v>0</v>
      </c>
      <c r="I118" s="57"/>
      <c r="J118" s="57"/>
      <c r="K118" s="57"/>
      <c r="L118" s="57"/>
      <c r="M118" s="58" t="str">
        <f t="shared" si="38"/>
        <v/>
      </c>
      <c r="N118" s="102"/>
    </row>
    <row r="119" spans="1:14">
      <c r="A119" s="97" t="str">
        <f t="shared" si="35"/>
        <v/>
      </c>
      <c r="B119" s="98" t="str">
        <f t="shared" si="36"/>
        <v/>
      </c>
      <c r="C119" s="99"/>
      <c r="D119" s="100"/>
      <c r="E119" s="100"/>
      <c r="F119" s="57"/>
      <c r="G119" s="58">
        <f t="shared" si="37"/>
        <v>0</v>
      </c>
      <c r="H119" s="58">
        <f>IF(E119="",0,IFERROR(VLOOKUP(E119,档案费管理台账!$D$4:$H$1000,5,0),0))</f>
        <v>0</v>
      </c>
      <c r="I119" s="57"/>
      <c r="J119" s="57"/>
      <c r="K119" s="57"/>
      <c r="L119" s="57"/>
      <c r="M119" s="58" t="str">
        <f t="shared" si="38"/>
        <v/>
      </c>
      <c r="N119" s="102"/>
    </row>
    <row r="120" spans="1:14">
      <c r="A120" s="97" t="str">
        <f t="shared" si="35"/>
        <v/>
      </c>
      <c r="B120" s="98" t="str">
        <f t="shared" si="36"/>
        <v/>
      </c>
      <c r="C120" s="99"/>
      <c r="D120" s="100"/>
      <c r="E120" s="100"/>
      <c r="F120" s="57"/>
      <c r="G120" s="58">
        <f t="shared" si="37"/>
        <v>0</v>
      </c>
      <c r="H120" s="58">
        <f>IF(E120="",0,IFERROR(VLOOKUP(E120,档案费管理台账!$D$4:$H$1000,5,0),0))</f>
        <v>0</v>
      </c>
      <c r="I120" s="57"/>
      <c r="J120" s="57"/>
      <c r="K120" s="57"/>
      <c r="L120" s="57"/>
      <c r="M120" s="58" t="str">
        <f t="shared" si="38"/>
        <v/>
      </c>
      <c r="N120" s="102"/>
    </row>
    <row r="121" spans="1:14">
      <c r="A121" s="97" t="str">
        <f t="shared" si="35"/>
        <v/>
      </c>
      <c r="B121" s="98" t="str">
        <f t="shared" si="36"/>
        <v/>
      </c>
      <c r="C121" s="99"/>
      <c r="D121" s="100"/>
      <c r="E121" s="100"/>
      <c r="F121" s="57"/>
      <c r="G121" s="58">
        <f t="shared" si="37"/>
        <v>0</v>
      </c>
      <c r="H121" s="58">
        <f>IF(E121="",0,IFERROR(VLOOKUP(E121,档案费管理台账!$D$4:$H$1000,5,0),0))</f>
        <v>0</v>
      </c>
      <c r="I121" s="57"/>
      <c r="J121" s="57"/>
      <c r="K121" s="57"/>
      <c r="L121" s="57"/>
      <c r="M121" s="58" t="str">
        <f t="shared" si="38"/>
        <v/>
      </c>
      <c r="N121" s="102"/>
    </row>
    <row r="122" spans="1:14">
      <c r="A122" s="97" t="str">
        <f t="shared" si="35"/>
        <v/>
      </c>
      <c r="B122" s="98" t="str">
        <f t="shared" si="36"/>
        <v/>
      </c>
      <c r="C122" s="99"/>
      <c r="D122" s="100"/>
      <c r="E122" s="100"/>
      <c r="F122" s="57"/>
      <c r="G122" s="58">
        <f t="shared" si="37"/>
        <v>0</v>
      </c>
      <c r="H122" s="58">
        <f>IF(E122="",0,IFERROR(VLOOKUP(E122,档案费管理台账!$D$4:$H$1000,5,0),0))</f>
        <v>0</v>
      </c>
      <c r="I122" s="57"/>
      <c r="J122" s="57"/>
      <c r="K122" s="57"/>
      <c r="L122" s="57"/>
      <c r="M122" s="58" t="str">
        <f t="shared" si="38"/>
        <v/>
      </c>
      <c r="N122" s="102"/>
    </row>
    <row r="123" spans="1:14">
      <c r="A123" s="97" t="str">
        <f t="shared" si="35"/>
        <v/>
      </c>
      <c r="B123" s="98" t="str">
        <f t="shared" si="36"/>
        <v/>
      </c>
      <c r="C123" s="99"/>
      <c r="D123" s="100"/>
      <c r="E123" s="100"/>
      <c r="F123" s="57"/>
      <c r="G123" s="58">
        <f t="shared" si="37"/>
        <v>0</v>
      </c>
      <c r="H123" s="58">
        <f>IF(E123="",0,IFERROR(VLOOKUP(E123,档案费管理台账!$D$4:$H$1000,5,0),0))</f>
        <v>0</v>
      </c>
      <c r="I123" s="57"/>
      <c r="J123" s="57"/>
      <c r="K123" s="57"/>
      <c r="L123" s="57"/>
      <c r="M123" s="58" t="str">
        <f t="shared" si="38"/>
        <v/>
      </c>
      <c r="N123" s="102"/>
    </row>
    <row r="124" spans="1:14">
      <c r="A124" s="97" t="str">
        <f t="shared" si="35"/>
        <v/>
      </c>
      <c r="B124" s="98" t="str">
        <f t="shared" si="36"/>
        <v/>
      </c>
      <c r="C124" s="99"/>
      <c r="D124" s="100"/>
      <c r="E124" s="100"/>
      <c r="F124" s="57"/>
      <c r="G124" s="58">
        <f t="shared" si="37"/>
        <v>0</v>
      </c>
      <c r="H124" s="58">
        <f>IF(E124="",0,IFERROR(VLOOKUP(E124,档案费管理台账!$D$4:$H$1000,5,0),0))</f>
        <v>0</v>
      </c>
      <c r="I124" s="57"/>
      <c r="J124" s="57"/>
      <c r="K124" s="57"/>
      <c r="L124" s="57"/>
      <c r="M124" s="58" t="str">
        <f t="shared" si="38"/>
        <v/>
      </c>
      <c r="N124" s="102"/>
    </row>
    <row r="125" spans="1:14">
      <c r="A125" s="97" t="str">
        <f t="shared" si="35"/>
        <v/>
      </c>
      <c r="B125" s="98" t="str">
        <f t="shared" si="36"/>
        <v/>
      </c>
      <c r="C125" s="99"/>
      <c r="D125" s="100"/>
      <c r="E125" s="100"/>
      <c r="F125" s="57"/>
      <c r="G125" s="58">
        <f t="shared" si="37"/>
        <v>0</v>
      </c>
      <c r="H125" s="58">
        <f>IF(E125="",0,IFERROR(VLOOKUP(E125,档案费管理台账!$D$4:$H$1000,5,0),0))</f>
        <v>0</v>
      </c>
      <c r="I125" s="57"/>
      <c r="J125" s="57"/>
      <c r="K125" s="57"/>
      <c r="L125" s="57"/>
      <c r="M125" s="58" t="str">
        <f t="shared" si="38"/>
        <v/>
      </c>
      <c r="N125" s="102"/>
    </row>
    <row r="126" spans="1:14">
      <c r="A126" s="97" t="str">
        <f t="shared" si="35"/>
        <v/>
      </c>
      <c r="B126" s="98" t="str">
        <f t="shared" si="36"/>
        <v/>
      </c>
      <c r="C126" s="99"/>
      <c r="D126" s="100"/>
      <c r="E126" s="100"/>
      <c r="F126" s="57"/>
      <c r="G126" s="58">
        <f t="shared" si="37"/>
        <v>0</v>
      </c>
      <c r="H126" s="58">
        <f>IF(E126="",0,IFERROR(VLOOKUP(E126,档案费管理台账!$D$4:$H$1000,5,0),0))</f>
        <v>0</v>
      </c>
      <c r="I126" s="57"/>
      <c r="J126" s="57"/>
      <c r="K126" s="57"/>
      <c r="L126" s="57"/>
      <c r="M126" s="58" t="str">
        <f t="shared" si="38"/>
        <v/>
      </c>
      <c r="N126" s="102"/>
    </row>
    <row r="127" spans="1:14">
      <c r="A127" s="97" t="str">
        <f t="shared" si="35"/>
        <v/>
      </c>
      <c r="B127" s="98" t="str">
        <f t="shared" si="36"/>
        <v/>
      </c>
      <c r="C127" s="99"/>
      <c r="D127" s="100"/>
      <c r="E127" s="100"/>
      <c r="F127" s="57"/>
      <c r="G127" s="58">
        <f t="shared" si="37"/>
        <v>0</v>
      </c>
      <c r="H127" s="58">
        <f>IF(E127="",0,IFERROR(VLOOKUP(E127,档案费管理台账!$D$4:$H$1000,5,0),0))</f>
        <v>0</v>
      </c>
      <c r="I127" s="57"/>
      <c r="J127" s="57"/>
      <c r="K127" s="57"/>
      <c r="L127" s="57"/>
      <c r="M127" s="58" t="str">
        <f t="shared" si="38"/>
        <v/>
      </c>
      <c r="N127" s="102"/>
    </row>
    <row r="128" spans="1:14">
      <c r="A128" s="97" t="str">
        <f t="shared" si="35"/>
        <v/>
      </c>
      <c r="B128" s="98" t="str">
        <f t="shared" si="36"/>
        <v/>
      </c>
      <c r="C128" s="99"/>
      <c r="D128" s="100"/>
      <c r="E128" s="100"/>
      <c r="F128" s="57"/>
      <c r="G128" s="58">
        <f t="shared" si="37"/>
        <v>0</v>
      </c>
      <c r="H128" s="58">
        <f>IF(E128="",0,IFERROR(VLOOKUP(E128,档案费管理台账!$D$4:$H$1000,5,0),0))</f>
        <v>0</v>
      </c>
      <c r="I128" s="57"/>
      <c r="J128" s="57"/>
      <c r="K128" s="57"/>
      <c r="L128" s="57"/>
      <c r="M128" s="58" t="str">
        <f t="shared" si="38"/>
        <v/>
      </c>
      <c r="N128" s="102"/>
    </row>
    <row r="129" spans="1:14">
      <c r="A129" s="97" t="str">
        <f t="shared" si="35"/>
        <v/>
      </c>
      <c r="B129" s="98" t="str">
        <f t="shared" si="36"/>
        <v/>
      </c>
      <c r="C129" s="99"/>
      <c r="D129" s="100"/>
      <c r="E129" s="100"/>
      <c r="F129" s="57"/>
      <c r="G129" s="58">
        <f t="shared" si="37"/>
        <v>0</v>
      </c>
      <c r="H129" s="58">
        <f>IF(E129="",0,IFERROR(VLOOKUP(E129,档案费管理台账!$D$4:$H$1000,5,0),0))</f>
        <v>0</v>
      </c>
      <c r="I129" s="57"/>
      <c r="J129" s="57"/>
      <c r="K129" s="57"/>
      <c r="L129" s="57"/>
      <c r="M129" s="58" t="str">
        <f t="shared" si="38"/>
        <v/>
      </c>
      <c r="N129" s="102"/>
    </row>
    <row r="130" spans="1:14">
      <c r="A130" s="97" t="str">
        <f t="shared" si="35"/>
        <v/>
      </c>
      <c r="B130" s="98" t="str">
        <f t="shared" si="36"/>
        <v/>
      </c>
      <c r="C130" s="99"/>
      <c r="D130" s="100"/>
      <c r="E130" s="100"/>
      <c r="F130" s="57"/>
      <c r="G130" s="58">
        <f t="shared" si="37"/>
        <v>0</v>
      </c>
      <c r="H130" s="58">
        <f>IF(E130="",0,IFERROR(VLOOKUP(E130,档案费管理台账!$D$4:$H$1000,5,0),0))</f>
        <v>0</v>
      </c>
      <c r="I130" s="57"/>
      <c r="J130" s="57"/>
      <c r="K130" s="57"/>
      <c r="L130" s="57"/>
      <c r="M130" s="58" t="str">
        <f t="shared" si="38"/>
        <v/>
      </c>
      <c r="N130" s="102"/>
    </row>
    <row r="131" spans="1:14">
      <c r="A131" s="97" t="str">
        <f t="shared" si="35"/>
        <v/>
      </c>
      <c r="B131" s="98" t="str">
        <f t="shared" si="36"/>
        <v/>
      </c>
      <c r="C131" s="99"/>
      <c r="D131" s="100"/>
      <c r="E131" s="100"/>
      <c r="F131" s="57"/>
      <c r="G131" s="58">
        <f t="shared" si="37"/>
        <v>0</v>
      </c>
      <c r="H131" s="58">
        <f>IF(E131="",0,IFERROR(VLOOKUP(E131,档案费管理台账!$D$4:$H$1000,5,0),0))</f>
        <v>0</v>
      </c>
      <c r="I131" s="57"/>
      <c r="J131" s="57"/>
      <c r="K131" s="57"/>
      <c r="L131" s="57"/>
      <c r="M131" s="58" t="str">
        <f t="shared" si="38"/>
        <v/>
      </c>
      <c r="N131" s="102"/>
    </row>
    <row r="132" spans="1:14">
      <c r="A132" s="97" t="str">
        <f t="shared" si="35"/>
        <v/>
      </c>
      <c r="B132" s="98" t="str">
        <f t="shared" si="36"/>
        <v/>
      </c>
      <c r="C132" s="99"/>
      <c r="D132" s="100"/>
      <c r="E132" s="100"/>
      <c r="F132" s="57"/>
      <c r="G132" s="58">
        <f t="shared" si="37"/>
        <v>0</v>
      </c>
      <c r="H132" s="58">
        <f>IF(E132="",0,IFERROR(VLOOKUP(E132,档案费管理台账!$D$4:$H$1000,5,0),0))</f>
        <v>0</v>
      </c>
      <c r="I132" s="57"/>
      <c r="J132" s="57"/>
      <c r="K132" s="57"/>
      <c r="L132" s="57"/>
      <c r="M132" s="58" t="str">
        <f t="shared" si="38"/>
        <v/>
      </c>
      <c r="N132" s="102"/>
    </row>
    <row r="133" spans="1:14">
      <c r="A133" s="97" t="str">
        <f t="shared" si="35"/>
        <v/>
      </c>
      <c r="B133" s="98" t="str">
        <f t="shared" si="36"/>
        <v/>
      </c>
      <c r="C133" s="99"/>
      <c r="D133" s="100"/>
      <c r="E133" s="100"/>
      <c r="F133" s="57"/>
      <c r="G133" s="58">
        <f t="shared" si="37"/>
        <v>0</v>
      </c>
      <c r="H133" s="58">
        <f>IF(E133="",0,IFERROR(VLOOKUP(E133,档案费管理台账!$D$4:$H$1000,5,0),0))</f>
        <v>0</v>
      </c>
      <c r="I133" s="57"/>
      <c r="J133" s="57"/>
      <c r="K133" s="57"/>
      <c r="L133" s="57"/>
      <c r="M133" s="58" t="str">
        <f t="shared" si="38"/>
        <v/>
      </c>
      <c r="N133" s="102"/>
    </row>
    <row r="134" spans="1:14">
      <c r="A134" s="97" t="str">
        <f t="shared" si="35"/>
        <v/>
      </c>
      <c r="B134" s="98" t="str">
        <f t="shared" si="36"/>
        <v/>
      </c>
      <c r="C134" s="99"/>
      <c r="D134" s="100"/>
      <c r="E134" s="100"/>
      <c r="F134" s="57"/>
      <c r="G134" s="58">
        <f t="shared" si="37"/>
        <v>0</v>
      </c>
      <c r="H134" s="58">
        <f>IF(E134="",0,IFERROR(VLOOKUP(E134,档案费管理台账!$D$4:$H$1000,5,0),0))</f>
        <v>0</v>
      </c>
      <c r="I134" s="57"/>
      <c r="J134" s="57"/>
      <c r="K134" s="57"/>
      <c r="L134" s="57"/>
      <c r="M134" s="58" t="str">
        <f t="shared" si="38"/>
        <v/>
      </c>
      <c r="N134" s="102"/>
    </row>
    <row r="135" spans="1:14">
      <c r="A135" s="97" t="str">
        <f t="shared" si="35"/>
        <v/>
      </c>
      <c r="B135" s="98" t="str">
        <f t="shared" si="36"/>
        <v/>
      </c>
      <c r="C135" s="99"/>
      <c r="D135" s="100"/>
      <c r="E135" s="100"/>
      <c r="F135" s="57"/>
      <c r="G135" s="58">
        <f t="shared" si="37"/>
        <v>0</v>
      </c>
      <c r="H135" s="58">
        <f>IF(E135="",0,IFERROR(VLOOKUP(E135,档案费管理台账!$D$4:$H$1000,5,0),0))</f>
        <v>0</v>
      </c>
      <c r="I135" s="57"/>
      <c r="J135" s="57"/>
      <c r="K135" s="57"/>
      <c r="L135" s="57"/>
      <c r="M135" s="58" t="str">
        <f t="shared" si="38"/>
        <v/>
      </c>
      <c r="N135" s="102"/>
    </row>
    <row r="136" spans="1:14">
      <c r="A136" s="97" t="str">
        <f t="shared" si="35"/>
        <v/>
      </c>
      <c r="B136" s="98" t="str">
        <f t="shared" si="36"/>
        <v/>
      </c>
      <c r="C136" s="99"/>
      <c r="D136" s="100"/>
      <c r="E136" s="100"/>
      <c r="F136" s="57"/>
      <c r="G136" s="58">
        <f t="shared" si="37"/>
        <v>0</v>
      </c>
      <c r="H136" s="58">
        <f>IF(E136="",0,IFERROR(VLOOKUP(E136,档案费管理台账!$D$4:$H$1000,5,0),0))</f>
        <v>0</v>
      </c>
      <c r="I136" s="57"/>
      <c r="J136" s="57"/>
      <c r="K136" s="57"/>
      <c r="L136" s="57"/>
      <c r="M136" s="58" t="str">
        <f t="shared" si="38"/>
        <v/>
      </c>
      <c r="N136" s="102"/>
    </row>
    <row r="137" spans="1:14">
      <c r="A137" s="97" t="str">
        <f t="shared" si="35"/>
        <v/>
      </c>
      <c r="B137" s="98" t="str">
        <f t="shared" si="36"/>
        <v/>
      </c>
      <c r="C137" s="99"/>
      <c r="D137" s="100"/>
      <c r="E137" s="100"/>
      <c r="F137" s="57"/>
      <c r="G137" s="58">
        <f t="shared" si="37"/>
        <v>0</v>
      </c>
      <c r="H137" s="58">
        <f>IF(E137="",0,IFERROR(VLOOKUP(E137,档案费管理台账!$D$4:$H$1000,5,0),0))</f>
        <v>0</v>
      </c>
      <c r="I137" s="57"/>
      <c r="J137" s="57"/>
      <c r="K137" s="57"/>
      <c r="L137" s="57"/>
      <c r="M137" s="58" t="str">
        <f t="shared" si="38"/>
        <v/>
      </c>
      <c r="N137" s="102"/>
    </row>
    <row r="138" spans="1:14">
      <c r="A138" s="97" t="str">
        <f t="shared" si="35"/>
        <v/>
      </c>
      <c r="B138" s="98" t="str">
        <f t="shared" si="36"/>
        <v/>
      </c>
      <c r="C138" s="99"/>
      <c r="D138" s="100"/>
      <c r="E138" s="100"/>
      <c r="F138" s="57"/>
      <c r="G138" s="58">
        <f t="shared" si="37"/>
        <v>0</v>
      </c>
      <c r="H138" s="58">
        <f>IF(E138="",0,IFERROR(VLOOKUP(E138,档案费管理台账!$D$4:$H$1000,5,0),0))</f>
        <v>0</v>
      </c>
      <c r="I138" s="57"/>
      <c r="J138" s="57"/>
      <c r="K138" s="57"/>
      <c r="L138" s="57"/>
      <c r="M138" s="58" t="str">
        <f t="shared" si="38"/>
        <v/>
      </c>
      <c r="N138" s="102"/>
    </row>
    <row r="139" spans="1:14">
      <c r="A139" s="97" t="str">
        <f t="shared" si="35"/>
        <v/>
      </c>
      <c r="B139" s="98" t="str">
        <f t="shared" si="36"/>
        <v/>
      </c>
      <c r="C139" s="99"/>
      <c r="D139" s="100"/>
      <c r="E139" s="100"/>
      <c r="F139" s="57"/>
      <c r="G139" s="58">
        <f t="shared" si="37"/>
        <v>0</v>
      </c>
      <c r="H139" s="58">
        <f>IF(E139="",0,IFERROR(VLOOKUP(E139,档案费管理台账!$D$4:$H$1000,5,0),0))</f>
        <v>0</v>
      </c>
      <c r="I139" s="57"/>
      <c r="J139" s="57"/>
      <c r="K139" s="57"/>
      <c r="L139" s="57"/>
      <c r="M139" s="58" t="str">
        <f t="shared" si="38"/>
        <v/>
      </c>
      <c r="N139" s="102"/>
    </row>
    <row r="140" spans="1:14">
      <c r="A140" s="97" t="str">
        <f t="shared" si="35"/>
        <v/>
      </c>
      <c r="B140" s="98" t="str">
        <f t="shared" si="36"/>
        <v/>
      </c>
      <c r="C140" s="99"/>
      <c r="D140" s="100"/>
      <c r="E140" s="100"/>
      <c r="F140" s="57"/>
      <c r="G140" s="58">
        <f t="shared" si="37"/>
        <v>0</v>
      </c>
      <c r="H140" s="58">
        <f>IF(E140="",0,IFERROR(VLOOKUP(E140,档案费管理台账!$D$4:$H$1000,5,0),0))</f>
        <v>0</v>
      </c>
      <c r="I140" s="57"/>
      <c r="J140" s="57"/>
      <c r="K140" s="57"/>
      <c r="L140" s="57"/>
      <c r="M140" s="58" t="str">
        <f t="shared" si="38"/>
        <v/>
      </c>
      <c r="N140" s="102"/>
    </row>
    <row r="141" spans="1:14">
      <c r="A141" s="97" t="str">
        <f t="shared" si="35"/>
        <v/>
      </c>
      <c r="B141" s="98" t="str">
        <f t="shared" si="36"/>
        <v/>
      </c>
      <c r="C141" s="99"/>
      <c r="D141" s="100"/>
      <c r="E141" s="100"/>
      <c r="F141" s="57"/>
      <c r="G141" s="58">
        <f t="shared" si="37"/>
        <v>0</v>
      </c>
      <c r="H141" s="58">
        <f>IF(E141="",0,IFERROR(VLOOKUP(E141,档案费管理台账!$D$4:$H$1000,5,0),0))</f>
        <v>0</v>
      </c>
      <c r="I141" s="57"/>
      <c r="J141" s="57"/>
      <c r="K141" s="57"/>
      <c r="L141" s="57"/>
      <c r="M141" s="58" t="str">
        <f t="shared" si="38"/>
        <v/>
      </c>
      <c r="N141" s="102"/>
    </row>
    <row r="142" spans="1:14">
      <c r="A142" s="97" t="str">
        <f t="shared" si="35"/>
        <v/>
      </c>
      <c r="B142" s="98" t="str">
        <f t="shared" si="36"/>
        <v/>
      </c>
      <c r="C142" s="99"/>
      <c r="D142" s="100"/>
      <c r="E142" s="100"/>
      <c r="F142" s="57"/>
      <c r="G142" s="58">
        <f t="shared" si="37"/>
        <v>0</v>
      </c>
      <c r="H142" s="58">
        <f>IF(E142="",0,IFERROR(VLOOKUP(E142,档案费管理台账!$D$4:$H$1000,5,0),0))</f>
        <v>0</v>
      </c>
      <c r="I142" s="57"/>
      <c r="J142" s="57"/>
      <c r="K142" s="57"/>
      <c r="L142" s="57"/>
      <c r="M142" s="58" t="str">
        <f t="shared" si="38"/>
        <v/>
      </c>
      <c r="N142" s="102"/>
    </row>
    <row r="143" spans="1:14">
      <c r="A143" s="97" t="str">
        <f t="shared" si="35"/>
        <v/>
      </c>
      <c r="B143" s="98" t="str">
        <f t="shared" si="36"/>
        <v/>
      </c>
      <c r="C143" s="99"/>
      <c r="D143" s="100"/>
      <c r="E143" s="100"/>
      <c r="F143" s="57"/>
      <c r="G143" s="58">
        <f t="shared" si="37"/>
        <v>0</v>
      </c>
      <c r="H143" s="58">
        <f>IF(E143="",0,IFERROR(VLOOKUP(E143,档案费管理台账!$D$4:$H$1000,5,0),0))</f>
        <v>0</v>
      </c>
      <c r="I143" s="57"/>
      <c r="J143" s="57"/>
      <c r="K143" s="57"/>
      <c r="L143" s="57"/>
      <c r="M143" s="58" t="str">
        <f t="shared" si="38"/>
        <v/>
      </c>
      <c r="N143" s="102"/>
    </row>
    <row r="144" spans="1:14">
      <c r="A144" s="97" t="str">
        <f t="shared" si="35"/>
        <v/>
      </c>
      <c r="B144" s="98" t="str">
        <f t="shared" si="36"/>
        <v/>
      </c>
      <c r="C144" s="99"/>
      <c r="D144" s="100"/>
      <c r="E144" s="100"/>
      <c r="F144" s="57"/>
      <c r="G144" s="58">
        <f t="shared" si="37"/>
        <v>0</v>
      </c>
      <c r="H144" s="58">
        <f>IF(E144="",0,IFERROR(VLOOKUP(E144,档案费管理台账!$D$4:$H$1000,5,0),0))</f>
        <v>0</v>
      </c>
      <c r="I144" s="57"/>
      <c r="J144" s="57"/>
      <c r="K144" s="57"/>
      <c r="L144" s="57"/>
      <c r="M144" s="58" t="str">
        <f t="shared" si="38"/>
        <v/>
      </c>
      <c r="N144" s="102"/>
    </row>
    <row r="145" spans="1:14">
      <c r="A145" s="97" t="str">
        <f t="shared" si="35"/>
        <v/>
      </c>
      <c r="B145" s="98" t="str">
        <f t="shared" si="36"/>
        <v/>
      </c>
      <c r="C145" s="99"/>
      <c r="D145" s="100"/>
      <c r="E145" s="100"/>
      <c r="F145" s="57"/>
      <c r="G145" s="58">
        <f t="shared" si="37"/>
        <v>0</v>
      </c>
      <c r="H145" s="58">
        <f>IF(E145="",0,IFERROR(VLOOKUP(E145,档案费管理台账!$D$4:$H$1000,5,0),0))</f>
        <v>0</v>
      </c>
      <c r="I145" s="57"/>
      <c r="J145" s="57"/>
      <c r="K145" s="57"/>
      <c r="L145" s="57"/>
      <c r="M145" s="58" t="str">
        <f t="shared" si="38"/>
        <v/>
      </c>
      <c r="N145" s="102"/>
    </row>
    <row r="146" spans="1:14">
      <c r="A146" s="97" t="str">
        <f t="shared" si="35"/>
        <v/>
      </c>
      <c r="B146" s="98" t="str">
        <f t="shared" si="36"/>
        <v/>
      </c>
      <c r="C146" s="99"/>
      <c r="D146" s="100"/>
      <c r="E146" s="100"/>
      <c r="F146" s="57"/>
      <c r="G146" s="58">
        <f t="shared" si="37"/>
        <v>0</v>
      </c>
      <c r="H146" s="58">
        <f>IF(E146="",0,IFERROR(VLOOKUP(E146,档案费管理台账!$D$4:$H$1000,5,0),0))</f>
        <v>0</v>
      </c>
      <c r="I146" s="57"/>
      <c r="J146" s="57"/>
      <c r="K146" s="57"/>
      <c r="L146" s="57"/>
      <c r="M146" s="58" t="str">
        <f t="shared" si="38"/>
        <v/>
      </c>
      <c r="N146" s="102"/>
    </row>
    <row r="147" spans="1:14">
      <c r="A147" s="97" t="str">
        <f t="shared" si="35"/>
        <v/>
      </c>
      <c r="B147" s="98" t="str">
        <f t="shared" si="36"/>
        <v/>
      </c>
      <c r="C147" s="99"/>
      <c r="D147" s="100"/>
      <c r="E147" s="100"/>
      <c r="F147" s="57"/>
      <c r="G147" s="58">
        <f t="shared" si="37"/>
        <v>0</v>
      </c>
      <c r="H147" s="58">
        <f>IF(E147="",0,IFERROR(VLOOKUP(E147,档案费管理台账!$D$4:$H$1000,5,0),0))</f>
        <v>0</v>
      </c>
      <c r="I147" s="57"/>
      <c r="J147" s="57"/>
      <c r="K147" s="57"/>
      <c r="L147" s="57"/>
      <c r="M147" s="58" t="str">
        <f t="shared" si="38"/>
        <v/>
      </c>
      <c r="N147" s="102"/>
    </row>
    <row r="148" spans="1:14">
      <c r="A148" s="97" t="str">
        <f t="shared" si="35"/>
        <v/>
      </c>
      <c r="B148" s="98" t="str">
        <f t="shared" si="36"/>
        <v/>
      </c>
      <c r="C148" s="99"/>
      <c r="D148" s="100"/>
      <c r="E148" s="100"/>
      <c r="F148" s="57"/>
      <c r="G148" s="58">
        <f t="shared" si="37"/>
        <v>0</v>
      </c>
      <c r="H148" s="58">
        <f>IF(E148="",0,IFERROR(VLOOKUP(E148,档案费管理台账!$D$4:$H$1000,5,0),0))</f>
        <v>0</v>
      </c>
      <c r="I148" s="57"/>
      <c r="J148" s="57"/>
      <c r="K148" s="57"/>
      <c r="L148" s="57"/>
      <c r="M148" s="58" t="str">
        <f t="shared" si="38"/>
        <v/>
      </c>
      <c r="N148" s="102"/>
    </row>
    <row r="149" spans="1:14">
      <c r="A149" s="97" t="str">
        <f t="shared" si="35"/>
        <v/>
      </c>
      <c r="B149" s="98" t="str">
        <f t="shared" si="36"/>
        <v/>
      </c>
      <c r="C149" s="99"/>
      <c r="D149" s="100"/>
      <c r="E149" s="100"/>
      <c r="F149" s="57"/>
      <c r="G149" s="58">
        <f t="shared" si="37"/>
        <v>0</v>
      </c>
      <c r="H149" s="58">
        <f>IF(E149="",0,IFERROR(VLOOKUP(E149,档案费管理台账!$D$4:$H$1000,5,0),0))</f>
        <v>0</v>
      </c>
      <c r="I149" s="57"/>
      <c r="J149" s="57"/>
      <c r="K149" s="57"/>
      <c r="L149" s="57"/>
      <c r="M149" s="58" t="str">
        <f t="shared" si="38"/>
        <v/>
      </c>
      <c r="N149" s="102"/>
    </row>
    <row r="150" spans="1:14">
      <c r="A150" s="97" t="str">
        <f t="shared" si="35"/>
        <v/>
      </c>
      <c r="B150" s="98" t="str">
        <f t="shared" si="36"/>
        <v/>
      </c>
      <c r="C150" s="99"/>
      <c r="D150" s="100"/>
      <c r="E150" s="100"/>
      <c r="F150" s="57"/>
      <c r="G150" s="58">
        <f t="shared" si="37"/>
        <v>0</v>
      </c>
      <c r="H150" s="58">
        <f>IF(E150="",0,IFERROR(VLOOKUP(E150,档案费管理台账!$D$4:$H$1000,5,0),0))</f>
        <v>0</v>
      </c>
      <c r="I150" s="57"/>
      <c r="J150" s="57"/>
      <c r="K150" s="57"/>
      <c r="L150" s="57"/>
      <c r="M150" s="58" t="str">
        <f t="shared" si="38"/>
        <v/>
      </c>
      <c r="N150" s="102"/>
    </row>
    <row r="151" spans="1:14">
      <c r="A151" s="97" t="str">
        <f t="shared" si="35"/>
        <v/>
      </c>
      <c r="B151" s="98" t="str">
        <f t="shared" si="36"/>
        <v/>
      </c>
      <c r="C151" s="99"/>
      <c r="D151" s="100"/>
      <c r="E151" s="100"/>
      <c r="F151" s="57"/>
      <c r="G151" s="58">
        <f t="shared" si="37"/>
        <v>0</v>
      </c>
      <c r="H151" s="58">
        <f>IF(E151="",0,IFERROR(VLOOKUP(E151,档案费管理台账!$D$4:$H$1000,5,0),0))</f>
        <v>0</v>
      </c>
      <c r="I151" s="57"/>
      <c r="J151" s="57"/>
      <c r="K151" s="57"/>
      <c r="L151" s="57"/>
      <c r="M151" s="58" t="str">
        <f t="shared" si="38"/>
        <v/>
      </c>
      <c r="N151" s="102"/>
    </row>
    <row r="152" spans="1:14">
      <c r="A152" s="97" t="str">
        <f t="shared" si="35"/>
        <v/>
      </c>
      <c r="B152" s="98" t="str">
        <f t="shared" si="36"/>
        <v/>
      </c>
      <c r="C152" s="99"/>
      <c r="D152" s="100"/>
      <c r="E152" s="100"/>
      <c r="F152" s="57"/>
      <c r="G152" s="58">
        <f t="shared" si="37"/>
        <v>0</v>
      </c>
      <c r="H152" s="58">
        <f>IF(E152="",0,IFERROR(VLOOKUP(E152,档案费管理台账!$D$4:$H$1000,5,0),0))</f>
        <v>0</v>
      </c>
      <c r="I152" s="57"/>
      <c r="J152" s="57"/>
      <c r="K152" s="57"/>
      <c r="L152" s="57"/>
      <c r="M152" s="58" t="str">
        <f t="shared" si="38"/>
        <v/>
      </c>
      <c r="N152" s="102"/>
    </row>
    <row r="153" spans="1:14">
      <c r="A153" s="97" t="str">
        <f t="shared" si="35"/>
        <v/>
      </c>
      <c r="B153" s="98" t="str">
        <f t="shared" si="36"/>
        <v/>
      </c>
      <c r="C153" s="99"/>
      <c r="D153" s="100"/>
      <c r="E153" s="100"/>
      <c r="F153" s="57"/>
      <c r="G153" s="58">
        <f t="shared" si="37"/>
        <v>0</v>
      </c>
      <c r="H153" s="58">
        <f>IF(E153="",0,IFERROR(VLOOKUP(E153,档案费管理台账!$D$4:$H$1000,5,0),0))</f>
        <v>0</v>
      </c>
      <c r="I153" s="57"/>
      <c r="J153" s="57"/>
      <c r="K153" s="57"/>
      <c r="L153" s="57"/>
      <c r="M153" s="58" t="str">
        <f t="shared" si="38"/>
        <v/>
      </c>
      <c r="N153" s="102"/>
    </row>
    <row r="154" spans="1:14">
      <c r="A154" s="97" t="str">
        <f t="shared" si="35"/>
        <v/>
      </c>
      <c r="B154" s="98" t="str">
        <f t="shared" si="36"/>
        <v/>
      </c>
      <c r="C154" s="99"/>
      <c r="D154" s="100"/>
      <c r="E154" s="100"/>
      <c r="F154" s="57"/>
      <c r="G154" s="58">
        <f t="shared" si="37"/>
        <v>0</v>
      </c>
      <c r="H154" s="58">
        <f>IF(E154="",0,IFERROR(VLOOKUP(E154,档案费管理台账!$D$4:$H$1000,5,0),0))</f>
        <v>0</v>
      </c>
      <c r="I154" s="57"/>
      <c r="J154" s="57"/>
      <c r="K154" s="57"/>
      <c r="L154" s="57"/>
      <c r="M154" s="58" t="str">
        <f t="shared" si="38"/>
        <v/>
      </c>
      <c r="N154" s="102"/>
    </row>
    <row r="155" spans="1:14">
      <c r="A155" s="97" t="str">
        <f t="shared" si="35"/>
        <v/>
      </c>
      <c r="B155" s="98" t="str">
        <f t="shared" si="36"/>
        <v/>
      </c>
      <c r="C155" s="99"/>
      <c r="D155" s="100"/>
      <c r="E155" s="100"/>
      <c r="F155" s="57"/>
      <c r="G155" s="58">
        <f t="shared" si="37"/>
        <v>0</v>
      </c>
      <c r="H155" s="58">
        <f>IF(E155="",0,IFERROR(VLOOKUP(E155,档案费管理台账!$D$4:$H$1000,5,0),0))</f>
        <v>0</v>
      </c>
      <c r="I155" s="57"/>
      <c r="J155" s="57"/>
      <c r="K155" s="57"/>
      <c r="L155" s="57"/>
      <c r="M155" s="58" t="str">
        <f t="shared" si="38"/>
        <v/>
      </c>
      <c r="N155" s="102"/>
    </row>
    <row r="156" spans="1:14">
      <c r="A156" s="97" t="str">
        <f t="shared" si="35"/>
        <v/>
      </c>
      <c r="B156" s="98" t="str">
        <f t="shared" si="36"/>
        <v/>
      </c>
      <c r="C156" s="99"/>
      <c r="D156" s="100"/>
      <c r="E156" s="100"/>
      <c r="F156" s="57"/>
      <c r="G156" s="58">
        <f t="shared" si="37"/>
        <v>0</v>
      </c>
      <c r="H156" s="58">
        <f>IF(E156="",0,IFERROR(VLOOKUP(E156,档案费管理台账!$D$4:$H$1000,5,0),0))</f>
        <v>0</v>
      </c>
      <c r="I156" s="57"/>
      <c r="J156" s="57"/>
      <c r="K156" s="57"/>
      <c r="L156" s="57"/>
      <c r="M156" s="58" t="str">
        <f t="shared" si="38"/>
        <v/>
      </c>
      <c r="N156" s="102"/>
    </row>
    <row r="157" spans="1:14">
      <c r="A157" s="97" t="str">
        <f t="shared" si="35"/>
        <v/>
      </c>
      <c r="B157" s="98" t="str">
        <f t="shared" si="36"/>
        <v/>
      </c>
      <c r="C157" s="99"/>
      <c r="D157" s="100"/>
      <c r="E157" s="100"/>
      <c r="F157" s="57"/>
      <c r="G157" s="58">
        <f t="shared" si="37"/>
        <v>0</v>
      </c>
      <c r="H157" s="58">
        <f>IF(E157="",0,IFERROR(VLOOKUP(E157,档案费管理台账!$D$4:$H$1000,5,0),0))</f>
        <v>0</v>
      </c>
      <c r="I157" s="57"/>
      <c r="J157" s="57"/>
      <c r="K157" s="57"/>
      <c r="L157" s="57"/>
      <c r="M157" s="58" t="str">
        <f t="shared" si="38"/>
        <v/>
      </c>
      <c r="N157" s="102"/>
    </row>
    <row r="158" spans="1:14">
      <c r="A158" s="97" t="str">
        <f t="shared" si="35"/>
        <v/>
      </c>
      <c r="B158" s="98" t="str">
        <f t="shared" si="36"/>
        <v/>
      </c>
      <c r="C158" s="99"/>
      <c r="D158" s="100"/>
      <c r="E158" s="100"/>
      <c r="F158" s="57"/>
      <c r="G158" s="58">
        <f t="shared" si="37"/>
        <v>0</v>
      </c>
      <c r="H158" s="58">
        <f>IF(E158="",0,IFERROR(VLOOKUP(E158,档案费管理台账!$D$4:$H$1000,5,0),0))</f>
        <v>0</v>
      </c>
      <c r="I158" s="57"/>
      <c r="J158" s="57"/>
      <c r="K158" s="57"/>
      <c r="L158" s="57"/>
      <c r="M158" s="58" t="str">
        <f t="shared" si="38"/>
        <v/>
      </c>
      <c r="N158" s="102"/>
    </row>
    <row r="159" spans="1:14">
      <c r="A159" s="97" t="str">
        <f t="shared" si="35"/>
        <v/>
      </c>
      <c r="B159" s="98" t="str">
        <f t="shared" si="36"/>
        <v/>
      </c>
      <c r="C159" s="99"/>
      <c r="D159" s="100"/>
      <c r="E159" s="100"/>
      <c r="F159" s="57"/>
      <c r="G159" s="58">
        <f t="shared" si="37"/>
        <v>0</v>
      </c>
      <c r="H159" s="58">
        <f>IF(E159="",0,IFERROR(VLOOKUP(E159,档案费管理台账!$D$4:$H$1000,5,0),0))</f>
        <v>0</v>
      </c>
      <c r="I159" s="57"/>
      <c r="J159" s="57"/>
      <c r="K159" s="57"/>
      <c r="L159" s="57"/>
      <c r="M159" s="58" t="str">
        <f t="shared" si="38"/>
        <v/>
      </c>
      <c r="N159" s="102"/>
    </row>
    <row r="160" spans="1:14">
      <c r="A160" s="97" t="str">
        <f t="shared" si="35"/>
        <v/>
      </c>
      <c r="B160" s="98" t="str">
        <f t="shared" si="36"/>
        <v/>
      </c>
      <c r="C160" s="99"/>
      <c r="D160" s="100"/>
      <c r="E160" s="100"/>
      <c r="F160" s="57"/>
      <c r="G160" s="58">
        <f t="shared" si="37"/>
        <v>0</v>
      </c>
      <c r="H160" s="58">
        <f>IF(E160="",0,IFERROR(VLOOKUP(E160,档案费管理台账!$D$4:$H$1000,5,0),0))</f>
        <v>0</v>
      </c>
      <c r="I160" s="57"/>
      <c r="J160" s="57"/>
      <c r="K160" s="57"/>
      <c r="L160" s="57"/>
      <c r="M160" s="58" t="str">
        <f t="shared" si="38"/>
        <v/>
      </c>
      <c r="N160" s="102"/>
    </row>
    <row r="161" spans="1:14">
      <c r="A161" s="97" t="str">
        <f t="shared" si="35"/>
        <v/>
      </c>
      <c r="B161" s="98" t="str">
        <f t="shared" si="36"/>
        <v/>
      </c>
      <c r="C161" s="99"/>
      <c r="D161" s="100"/>
      <c r="E161" s="100"/>
      <c r="F161" s="57"/>
      <c r="G161" s="58">
        <f t="shared" si="37"/>
        <v>0</v>
      </c>
      <c r="H161" s="58">
        <f>IF(E161="",0,IFERROR(VLOOKUP(E161,档案费管理台账!$D$4:$H$1000,5,0),0))</f>
        <v>0</v>
      </c>
      <c r="I161" s="57"/>
      <c r="J161" s="57"/>
      <c r="K161" s="57"/>
      <c r="L161" s="57"/>
      <c r="M161" s="58" t="str">
        <f t="shared" si="38"/>
        <v/>
      </c>
      <c r="N161" s="102"/>
    </row>
    <row r="162" spans="1:14">
      <c r="A162" s="97" t="str">
        <f t="shared" si="35"/>
        <v/>
      </c>
      <c r="B162" s="98" t="str">
        <f t="shared" si="36"/>
        <v/>
      </c>
      <c r="C162" s="99"/>
      <c r="D162" s="100"/>
      <c r="E162" s="100"/>
      <c r="F162" s="57"/>
      <c r="G162" s="58">
        <f t="shared" si="37"/>
        <v>0</v>
      </c>
      <c r="H162" s="58">
        <f>IF(E162="",0,IFERROR(VLOOKUP(E162,档案费管理台账!$D$4:$H$1000,5,0),0))</f>
        <v>0</v>
      </c>
      <c r="I162" s="57"/>
      <c r="J162" s="57"/>
      <c r="K162" s="57"/>
      <c r="L162" s="57"/>
      <c r="M162" s="58" t="str">
        <f t="shared" si="38"/>
        <v/>
      </c>
      <c r="N162" s="102"/>
    </row>
    <row r="163" spans="1:14">
      <c r="A163" s="97" t="str">
        <f t="shared" si="35"/>
        <v/>
      </c>
      <c r="B163" s="98" t="str">
        <f t="shared" si="36"/>
        <v/>
      </c>
      <c r="C163" s="99"/>
      <c r="D163" s="100"/>
      <c r="E163" s="100"/>
      <c r="F163" s="57"/>
      <c r="G163" s="58">
        <f t="shared" si="37"/>
        <v>0</v>
      </c>
      <c r="H163" s="58">
        <f>IF(E163="",0,IFERROR(VLOOKUP(E163,档案费管理台账!$D$4:$H$1000,5,0),0))</f>
        <v>0</v>
      </c>
      <c r="I163" s="57"/>
      <c r="J163" s="57"/>
      <c r="K163" s="57"/>
      <c r="L163" s="57"/>
      <c r="M163" s="58" t="str">
        <f t="shared" si="38"/>
        <v/>
      </c>
      <c r="N163" s="102"/>
    </row>
    <row r="164" spans="1:14">
      <c r="A164" s="97" t="str">
        <f t="shared" si="35"/>
        <v/>
      </c>
      <c r="B164" s="98" t="str">
        <f t="shared" si="36"/>
        <v/>
      </c>
      <c r="C164" s="99"/>
      <c r="D164" s="100"/>
      <c r="E164" s="100"/>
      <c r="F164" s="57"/>
      <c r="G164" s="58">
        <f t="shared" si="37"/>
        <v>0</v>
      </c>
      <c r="H164" s="58">
        <f>IF(E164="",0,IFERROR(VLOOKUP(E164,档案费管理台账!$D$4:$H$1000,5,0),0))</f>
        <v>0</v>
      </c>
      <c r="I164" s="57"/>
      <c r="J164" s="57"/>
      <c r="K164" s="57"/>
      <c r="L164" s="57"/>
      <c r="M164" s="58" t="str">
        <f t="shared" si="38"/>
        <v/>
      </c>
      <c r="N164" s="102"/>
    </row>
    <row r="165" spans="1:14">
      <c r="A165" s="97" t="str">
        <f t="shared" si="35"/>
        <v/>
      </c>
      <c r="B165" s="98" t="str">
        <f t="shared" si="36"/>
        <v/>
      </c>
      <c r="C165" s="99"/>
      <c r="D165" s="100"/>
      <c r="E165" s="100"/>
      <c r="F165" s="57"/>
      <c r="G165" s="58">
        <f t="shared" si="37"/>
        <v>0</v>
      </c>
      <c r="H165" s="58">
        <f>IF(E165="",0,IFERROR(VLOOKUP(E165,档案费管理台账!$D$4:$H$1000,5,0),0))</f>
        <v>0</v>
      </c>
      <c r="I165" s="57"/>
      <c r="J165" s="57"/>
      <c r="K165" s="57"/>
      <c r="L165" s="57"/>
      <c r="M165" s="58" t="str">
        <f t="shared" si="38"/>
        <v/>
      </c>
      <c r="N165" s="102"/>
    </row>
    <row r="166" spans="1:14">
      <c r="A166" s="97" t="str">
        <f t="shared" si="35"/>
        <v/>
      </c>
      <c r="B166" s="98" t="str">
        <f t="shared" si="36"/>
        <v/>
      </c>
      <c r="C166" s="99"/>
      <c r="D166" s="100"/>
      <c r="E166" s="100"/>
      <c r="F166" s="57"/>
      <c r="G166" s="58">
        <f t="shared" si="37"/>
        <v>0</v>
      </c>
      <c r="H166" s="58">
        <f>IF(E166="",0,IFERROR(VLOOKUP(E166,档案费管理台账!$D$4:$H$1000,5,0),0))</f>
        <v>0</v>
      </c>
      <c r="I166" s="57"/>
      <c r="J166" s="57"/>
      <c r="K166" s="57"/>
      <c r="L166" s="57"/>
      <c r="M166" s="58" t="str">
        <f t="shared" si="38"/>
        <v/>
      </c>
      <c r="N166" s="102"/>
    </row>
    <row r="167" spans="1:14">
      <c r="A167" s="97" t="str">
        <f t="shared" si="35"/>
        <v/>
      </c>
      <c r="B167" s="98" t="str">
        <f t="shared" si="36"/>
        <v/>
      </c>
      <c r="C167" s="99"/>
      <c r="D167" s="100"/>
      <c r="E167" s="100"/>
      <c r="F167" s="57"/>
      <c r="G167" s="58">
        <f t="shared" si="37"/>
        <v>0</v>
      </c>
      <c r="H167" s="58">
        <f>IF(E167="",0,IFERROR(VLOOKUP(E167,档案费管理台账!$D$4:$H$1000,5,0),0))</f>
        <v>0</v>
      </c>
      <c r="I167" s="57"/>
      <c r="J167" s="57"/>
      <c r="K167" s="57"/>
      <c r="L167" s="57"/>
      <c r="M167" s="58" t="str">
        <f t="shared" si="38"/>
        <v/>
      </c>
      <c r="N167" s="102"/>
    </row>
    <row r="168" spans="1:14">
      <c r="A168" s="97" t="str">
        <f t="shared" si="35"/>
        <v/>
      </c>
      <c r="B168" s="98" t="str">
        <f t="shared" si="36"/>
        <v/>
      </c>
      <c r="C168" s="99"/>
      <c r="D168" s="100"/>
      <c r="E168" s="100"/>
      <c r="F168" s="57"/>
      <c r="G168" s="58">
        <f t="shared" si="37"/>
        <v>0</v>
      </c>
      <c r="H168" s="58">
        <f>IF(E168="",0,IFERROR(VLOOKUP(E168,档案费管理台账!$D$4:$H$1000,5,0),0))</f>
        <v>0</v>
      </c>
      <c r="I168" s="57"/>
      <c r="J168" s="57"/>
      <c r="K168" s="57"/>
      <c r="L168" s="57"/>
      <c r="M168" s="58" t="str">
        <f t="shared" si="38"/>
        <v/>
      </c>
      <c r="N168" s="102"/>
    </row>
    <row r="169" spans="1:14">
      <c r="A169" s="97" t="str">
        <f t="shared" si="35"/>
        <v/>
      </c>
      <c r="B169" s="98" t="str">
        <f t="shared" si="36"/>
        <v/>
      </c>
      <c r="C169" s="99"/>
      <c r="D169" s="100"/>
      <c r="E169" s="100"/>
      <c r="F169" s="57"/>
      <c r="G169" s="58">
        <f t="shared" si="37"/>
        <v>0</v>
      </c>
      <c r="H169" s="58">
        <f>IF(E169="",0,IFERROR(VLOOKUP(E169,档案费管理台账!$D$4:$H$1000,5,0),0))</f>
        <v>0</v>
      </c>
      <c r="I169" s="57"/>
      <c r="J169" s="57"/>
      <c r="K169" s="57"/>
      <c r="L169" s="57"/>
      <c r="M169" s="58" t="str">
        <f t="shared" si="38"/>
        <v/>
      </c>
      <c r="N169" s="102"/>
    </row>
    <row r="170" spans="1:14">
      <c r="A170" s="97" t="str">
        <f t="shared" si="35"/>
        <v/>
      </c>
      <c r="B170" s="98" t="str">
        <f t="shared" si="36"/>
        <v/>
      </c>
      <c r="C170" s="99"/>
      <c r="D170" s="100"/>
      <c r="E170" s="100"/>
      <c r="F170" s="57"/>
      <c r="G170" s="58">
        <f t="shared" si="37"/>
        <v>0</v>
      </c>
      <c r="H170" s="58">
        <f>IF(E170="",0,IFERROR(VLOOKUP(E170,档案费管理台账!$D$4:$H$1000,5,0),0))</f>
        <v>0</v>
      </c>
      <c r="I170" s="57"/>
      <c r="J170" s="57"/>
      <c r="K170" s="57"/>
      <c r="L170" s="57"/>
      <c r="M170" s="58" t="str">
        <f t="shared" si="38"/>
        <v/>
      </c>
      <c r="N170" s="102"/>
    </row>
    <row r="171" spans="1:14">
      <c r="A171" s="97" t="str">
        <f t="shared" si="35"/>
        <v/>
      </c>
      <c r="B171" s="98" t="str">
        <f t="shared" si="36"/>
        <v/>
      </c>
      <c r="C171" s="99"/>
      <c r="D171" s="100"/>
      <c r="E171" s="100"/>
      <c r="F171" s="57"/>
      <c r="G171" s="58">
        <f t="shared" si="37"/>
        <v>0</v>
      </c>
      <c r="H171" s="58">
        <f>IF(E171="",0,IFERROR(VLOOKUP(E171,档案费管理台账!$D$4:$H$1000,5,0),0))</f>
        <v>0</v>
      </c>
      <c r="I171" s="57"/>
      <c r="J171" s="57"/>
      <c r="K171" s="57"/>
      <c r="L171" s="57"/>
      <c r="M171" s="58" t="str">
        <f t="shared" si="38"/>
        <v/>
      </c>
      <c r="N171" s="102"/>
    </row>
    <row r="172" spans="1:14">
      <c r="A172" s="97" t="str">
        <f t="shared" si="35"/>
        <v/>
      </c>
      <c r="B172" s="98" t="str">
        <f t="shared" si="36"/>
        <v/>
      </c>
      <c r="C172" s="99"/>
      <c r="D172" s="100"/>
      <c r="E172" s="100"/>
      <c r="F172" s="57"/>
      <c r="G172" s="58">
        <f t="shared" si="37"/>
        <v>0</v>
      </c>
      <c r="H172" s="58">
        <f>IF(E172="",0,IFERROR(VLOOKUP(E172,档案费管理台账!$D$4:$H$1000,5,0),0))</f>
        <v>0</v>
      </c>
      <c r="I172" s="57"/>
      <c r="J172" s="57"/>
      <c r="K172" s="57"/>
      <c r="L172" s="57"/>
      <c r="M172" s="58" t="str">
        <f t="shared" si="38"/>
        <v/>
      </c>
      <c r="N172" s="102"/>
    </row>
    <row r="173" spans="1:14">
      <c r="A173" s="97" t="str">
        <f t="shared" ref="A173:A236" si="39">IF(C173="","",ROW()-42)</f>
        <v/>
      </c>
      <c r="B173" s="98" t="str">
        <f t="shared" ref="B173:B236" si="40">IF(C173="","",MONTH(C173)&amp;"月")</f>
        <v/>
      </c>
      <c r="C173" s="99"/>
      <c r="D173" s="100"/>
      <c r="E173" s="100"/>
      <c r="F173" s="57"/>
      <c r="G173" s="58">
        <f t="shared" ref="G173:G236" si="41">IF(F173="",0,F173*$K$41)</f>
        <v>0</v>
      </c>
      <c r="H173" s="58">
        <f>IF(E173="",0,IFERROR(VLOOKUP(E173,档案费管理台账!$D$4:$H$1000,5,0),0))</f>
        <v>0</v>
      </c>
      <c r="I173" s="57"/>
      <c r="J173" s="57"/>
      <c r="K173" s="57"/>
      <c r="L173" s="57"/>
      <c r="M173" s="58" t="str">
        <f t="shared" ref="M173:M236" si="42">IF(C173="","",ROUND(M172+G173-I173-J173-K173-L173-H173,2))</f>
        <v/>
      </c>
      <c r="N173" s="102"/>
    </row>
    <row r="174" spans="1:14">
      <c r="A174" s="97" t="str">
        <f t="shared" si="39"/>
        <v/>
      </c>
      <c r="B174" s="98" t="str">
        <f t="shared" si="40"/>
        <v/>
      </c>
      <c r="C174" s="99"/>
      <c r="D174" s="100"/>
      <c r="E174" s="100"/>
      <c r="F174" s="57"/>
      <c r="G174" s="58">
        <f t="shared" si="41"/>
        <v>0</v>
      </c>
      <c r="H174" s="58">
        <f>IF(E174="",0,IFERROR(VLOOKUP(E174,档案费管理台账!$D$4:$H$1000,5,0),0))</f>
        <v>0</v>
      </c>
      <c r="I174" s="57"/>
      <c r="J174" s="57"/>
      <c r="K174" s="57"/>
      <c r="L174" s="57"/>
      <c r="M174" s="58" t="str">
        <f t="shared" si="42"/>
        <v/>
      </c>
      <c r="N174" s="102"/>
    </row>
    <row r="175" spans="1:14">
      <c r="A175" s="97" t="str">
        <f t="shared" si="39"/>
        <v/>
      </c>
      <c r="B175" s="98" t="str">
        <f t="shared" si="40"/>
        <v/>
      </c>
      <c r="C175" s="99"/>
      <c r="D175" s="100"/>
      <c r="E175" s="100"/>
      <c r="F175" s="57"/>
      <c r="G175" s="58">
        <f t="shared" si="41"/>
        <v>0</v>
      </c>
      <c r="H175" s="58">
        <f>IF(E175="",0,IFERROR(VLOOKUP(E175,档案费管理台账!$D$4:$H$1000,5,0),0))</f>
        <v>0</v>
      </c>
      <c r="I175" s="57"/>
      <c r="J175" s="57"/>
      <c r="K175" s="57"/>
      <c r="L175" s="57"/>
      <c r="M175" s="58" t="str">
        <f t="shared" si="42"/>
        <v/>
      </c>
      <c r="N175" s="102"/>
    </row>
    <row r="176" spans="1:14">
      <c r="A176" s="97" t="str">
        <f t="shared" si="39"/>
        <v/>
      </c>
      <c r="B176" s="98" t="str">
        <f t="shared" si="40"/>
        <v/>
      </c>
      <c r="C176" s="99"/>
      <c r="D176" s="100"/>
      <c r="E176" s="100"/>
      <c r="F176" s="57"/>
      <c r="G176" s="58">
        <f t="shared" si="41"/>
        <v>0</v>
      </c>
      <c r="H176" s="58">
        <f>IF(E176="",0,IFERROR(VLOOKUP(E176,档案费管理台账!$D$4:$H$1000,5,0),0))</f>
        <v>0</v>
      </c>
      <c r="I176" s="57"/>
      <c r="J176" s="57"/>
      <c r="K176" s="57"/>
      <c r="L176" s="57"/>
      <c r="M176" s="58" t="str">
        <f t="shared" si="42"/>
        <v/>
      </c>
      <c r="N176" s="102"/>
    </row>
    <row r="177" spans="1:14">
      <c r="A177" s="97" t="str">
        <f t="shared" si="39"/>
        <v/>
      </c>
      <c r="B177" s="98" t="str">
        <f t="shared" si="40"/>
        <v/>
      </c>
      <c r="C177" s="99"/>
      <c r="D177" s="100"/>
      <c r="E177" s="100"/>
      <c r="F177" s="57"/>
      <c r="G177" s="58">
        <f t="shared" si="41"/>
        <v>0</v>
      </c>
      <c r="H177" s="58">
        <f>IF(E177="",0,IFERROR(VLOOKUP(E177,档案费管理台账!$D$4:$H$1000,5,0),0))</f>
        <v>0</v>
      </c>
      <c r="I177" s="57"/>
      <c r="J177" s="57"/>
      <c r="K177" s="57"/>
      <c r="L177" s="57"/>
      <c r="M177" s="58" t="str">
        <f t="shared" si="42"/>
        <v/>
      </c>
      <c r="N177" s="102"/>
    </row>
    <row r="178" spans="1:14">
      <c r="A178" s="97" t="str">
        <f t="shared" si="39"/>
        <v/>
      </c>
      <c r="B178" s="98" t="str">
        <f t="shared" si="40"/>
        <v/>
      </c>
      <c r="C178" s="99"/>
      <c r="D178" s="100"/>
      <c r="E178" s="100"/>
      <c r="F178" s="57"/>
      <c r="G178" s="58">
        <f t="shared" si="41"/>
        <v>0</v>
      </c>
      <c r="H178" s="58">
        <f>IF(E178="",0,IFERROR(VLOOKUP(E178,档案费管理台账!$D$4:$H$1000,5,0),0))</f>
        <v>0</v>
      </c>
      <c r="I178" s="57"/>
      <c r="J178" s="57"/>
      <c r="K178" s="57"/>
      <c r="L178" s="57"/>
      <c r="M178" s="58" t="str">
        <f t="shared" si="42"/>
        <v/>
      </c>
      <c r="N178" s="102"/>
    </row>
    <row r="179" spans="1:14">
      <c r="A179" s="97" t="str">
        <f t="shared" si="39"/>
        <v/>
      </c>
      <c r="B179" s="98" t="str">
        <f t="shared" si="40"/>
        <v/>
      </c>
      <c r="C179" s="99"/>
      <c r="D179" s="100"/>
      <c r="E179" s="100"/>
      <c r="F179" s="57"/>
      <c r="G179" s="58">
        <f t="shared" si="41"/>
        <v>0</v>
      </c>
      <c r="H179" s="58">
        <f>IF(E179="",0,IFERROR(VLOOKUP(E179,档案费管理台账!$D$4:$H$1000,5,0),0))</f>
        <v>0</v>
      </c>
      <c r="I179" s="57"/>
      <c r="J179" s="57"/>
      <c r="K179" s="57"/>
      <c r="L179" s="57"/>
      <c r="M179" s="58" t="str">
        <f t="shared" si="42"/>
        <v/>
      </c>
      <c r="N179" s="102"/>
    </row>
    <row r="180" spans="1:14">
      <c r="A180" s="97" t="str">
        <f t="shared" si="39"/>
        <v/>
      </c>
      <c r="B180" s="98" t="str">
        <f t="shared" si="40"/>
        <v/>
      </c>
      <c r="C180" s="99"/>
      <c r="D180" s="100"/>
      <c r="E180" s="100"/>
      <c r="F180" s="57"/>
      <c r="G180" s="58">
        <f t="shared" si="41"/>
        <v>0</v>
      </c>
      <c r="H180" s="58">
        <f>IF(E180="",0,IFERROR(VLOOKUP(E180,档案费管理台账!$D$4:$H$1000,5,0),0))</f>
        <v>0</v>
      </c>
      <c r="I180" s="57"/>
      <c r="J180" s="57"/>
      <c r="K180" s="57"/>
      <c r="L180" s="57"/>
      <c r="M180" s="58" t="str">
        <f t="shared" si="42"/>
        <v/>
      </c>
      <c r="N180" s="102"/>
    </row>
    <row r="181" spans="1:14">
      <c r="A181" s="97" t="str">
        <f t="shared" si="39"/>
        <v/>
      </c>
      <c r="B181" s="98" t="str">
        <f t="shared" si="40"/>
        <v/>
      </c>
      <c r="C181" s="99"/>
      <c r="D181" s="100"/>
      <c r="E181" s="100"/>
      <c r="F181" s="57"/>
      <c r="G181" s="58">
        <f t="shared" si="41"/>
        <v>0</v>
      </c>
      <c r="H181" s="58">
        <f>IF(E181="",0,IFERROR(VLOOKUP(E181,档案费管理台账!$D$4:$H$1000,5,0),0))</f>
        <v>0</v>
      </c>
      <c r="I181" s="57"/>
      <c r="J181" s="57"/>
      <c r="K181" s="57"/>
      <c r="L181" s="57"/>
      <c r="M181" s="58" t="str">
        <f t="shared" si="42"/>
        <v/>
      </c>
      <c r="N181" s="102"/>
    </row>
    <row r="182" spans="1:14">
      <c r="A182" s="97" t="str">
        <f t="shared" si="39"/>
        <v/>
      </c>
      <c r="B182" s="98" t="str">
        <f t="shared" si="40"/>
        <v/>
      </c>
      <c r="C182" s="99"/>
      <c r="D182" s="100"/>
      <c r="E182" s="100"/>
      <c r="F182" s="57"/>
      <c r="G182" s="58">
        <f t="shared" si="41"/>
        <v>0</v>
      </c>
      <c r="H182" s="58">
        <f>IF(E182="",0,IFERROR(VLOOKUP(E182,档案费管理台账!$D$4:$H$1000,5,0),0))</f>
        <v>0</v>
      </c>
      <c r="I182" s="57"/>
      <c r="J182" s="57"/>
      <c r="K182" s="57"/>
      <c r="L182" s="57"/>
      <c r="M182" s="58" t="str">
        <f t="shared" si="42"/>
        <v/>
      </c>
      <c r="N182" s="102"/>
    </row>
    <row r="183" spans="1:14">
      <c r="A183" s="97" t="str">
        <f t="shared" si="39"/>
        <v/>
      </c>
      <c r="B183" s="98" t="str">
        <f t="shared" si="40"/>
        <v/>
      </c>
      <c r="C183" s="99"/>
      <c r="D183" s="100"/>
      <c r="E183" s="100"/>
      <c r="F183" s="57"/>
      <c r="G183" s="58">
        <f t="shared" si="41"/>
        <v>0</v>
      </c>
      <c r="H183" s="58">
        <f>IF(E183="",0,IFERROR(VLOOKUP(E183,档案费管理台账!$D$4:$H$1000,5,0),0))</f>
        <v>0</v>
      </c>
      <c r="I183" s="57"/>
      <c r="J183" s="57"/>
      <c r="K183" s="57"/>
      <c r="L183" s="57"/>
      <c r="M183" s="58" t="str">
        <f t="shared" si="42"/>
        <v/>
      </c>
      <c r="N183" s="102"/>
    </row>
    <row r="184" spans="1:14">
      <c r="A184" s="97" t="str">
        <f t="shared" si="39"/>
        <v/>
      </c>
      <c r="B184" s="98" t="str">
        <f t="shared" si="40"/>
        <v/>
      </c>
      <c r="C184" s="99"/>
      <c r="D184" s="100"/>
      <c r="E184" s="100"/>
      <c r="F184" s="57"/>
      <c r="G184" s="58">
        <f t="shared" si="41"/>
        <v>0</v>
      </c>
      <c r="H184" s="58">
        <f>IF(E184="",0,IFERROR(VLOOKUP(E184,档案费管理台账!$D$4:$H$1000,5,0),0))</f>
        <v>0</v>
      </c>
      <c r="I184" s="57"/>
      <c r="J184" s="57"/>
      <c r="K184" s="57"/>
      <c r="L184" s="57"/>
      <c r="M184" s="58" t="str">
        <f t="shared" si="42"/>
        <v/>
      </c>
      <c r="N184" s="102"/>
    </row>
    <row r="185" spans="1:14">
      <c r="A185" s="97" t="str">
        <f t="shared" si="39"/>
        <v/>
      </c>
      <c r="B185" s="98" t="str">
        <f t="shared" si="40"/>
        <v/>
      </c>
      <c r="C185" s="99"/>
      <c r="D185" s="100"/>
      <c r="E185" s="100"/>
      <c r="F185" s="57"/>
      <c r="G185" s="58">
        <f t="shared" si="41"/>
        <v>0</v>
      </c>
      <c r="H185" s="58">
        <f>IF(E185="",0,IFERROR(VLOOKUP(E185,档案费管理台账!$D$4:$H$1000,5,0),0))</f>
        <v>0</v>
      </c>
      <c r="I185" s="57"/>
      <c r="J185" s="57"/>
      <c r="K185" s="57"/>
      <c r="L185" s="57"/>
      <c r="M185" s="58" t="str">
        <f t="shared" si="42"/>
        <v/>
      </c>
      <c r="N185" s="102"/>
    </row>
    <row r="186" spans="1:14">
      <c r="A186" s="97" t="str">
        <f t="shared" si="39"/>
        <v/>
      </c>
      <c r="B186" s="98" t="str">
        <f t="shared" si="40"/>
        <v/>
      </c>
      <c r="C186" s="99"/>
      <c r="D186" s="100"/>
      <c r="E186" s="100"/>
      <c r="F186" s="57"/>
      <c r="G186" s="58">
        <f t="shared" si="41"/>
        <v>0</v>
      </c>
      <c r="H186" s="58">
        <f>IF(E186="",0,IFERROR(VLOOKUP(E186,档案费管理台账!$D$4:$H$1000,5,0),0))</f>
        <v>0</v>
      </c>
      <c r="I186" s="57"/>
      <c r="J186" s="57"/>
      <c r="K186" s="57"/>
      <c r="L186" s="57"/>
      <c r="M186" s="58" t="str">
        <f t="shared" si="42"/>
        <v/>
      </c>
      <c r="N186" s="102"/>
    </row>
    <row r="187" spans="1:14">
      <c r="A187" s="97" t="str">
        <f t="shared" si="39"/>
        <v/>
      </c>
      <c r="B187" s="98" t="str">
        <f t="shared" si="40"/>
        <v/>
      </c>
      <c r="C187" s="99"/>
      <c r="D187" s="100"/>
      <c r="E187" s="100"/>
      <c r="F187" s="57"/>
      <c r="G187" s="58">
        <f t="shared" si="41"/>
        <v>0</v>
      </c>
      <c r="H187" s="58">
        <f>IF(E187="",0,IFERROR(VLOOKUP(E187,档案费管理台账!$D$4:$H$1000,5,0),0))</f>
        <v>0</v>
      </c>
      <c r="I187" s="57"/>
      <c r="J187" s="57"/>
      <c r="K187" s="57"/>
      <c r="L187" s="57"/>
      <c r="M187" s="58" t="str">
        <f t="shared" si="42"/>
        <v/>
      </c>
      <c r="N187" s="102"/>
    </row>
    <row r="188" spans="1:14">
      <c r="A188" s="97" t="str">
        <f t="shared" si="39"/>
        <v/>
      </c>
      <c r="B188" s="98" t="str">
        <f t="shared" si="40"/>
        <v/>
      </c>
      <c r="C188" s="99"/>
      <c r="D188" s="100"/>
      <c r="E188" s="100"/>
      <c r="F188" s="57"/>
      <c r="G188" s="58">
        <f t="shared" si="41"/>
        <v>0</v>
      </c>
      <c r="H188" s="58">
        <f>IF(E188="",0,IFERROR(VLOOKUP(E188,档案费管理台账!$D$4:$H$1000,5,0),0))</f>
        <v>0</v>
      </c>
      <c r="I188" s="57"/>
      <c r="J188" s="57"/>
      <c r="K188" s="57"/>
      <c r="L188" s="57"/>
      <c r="M188" s="58" t="str">
        <f t="shared" si="42"/>
        <v/>
      </c>
      <c r="N188" s="102"/>
    </row>
    <row r="189" spans="1:14">
      <c r="A189" s="97" t="str">
        <f t="shared" si="39"/>
        <v/>
      </c>
      <c r="B189" s="98" t="str">
        <f t="shared" si="40"/>
        <v/>
      </c>
      <c r="C189" s="99"/>
      <c r="D189" s="100"/>
      <c r="E189" s="100"/>
      <c r="F189" s="57"/>
      <c r="G189" s="58">
        <f t="shared" si="41"/>
        <v>0</v>
      </c>
      <c r="H189" s="58">
        <f>IF(E189="",0,IFERROR(VLOOKUP(E189,档案费管理台账!$D$4:$H$1000,5,0),0))</f>
        <v>0</v>
      </c>
      <c r="I189" s="57"/>
      <c r="J189" s="57"/>
      <c r="K189" s="57"/>
      <c r="L189" s="57"/>
      <c r="M189" s="58" t="str">
        <f t="shared" si="42"/>
        <v/>
      </c>
      <c r="N189" s="102"/>
    </row>
    <row r="190" spans="1:14">
      <c r="A190" s="97" t="str">
        <f t="shared" si="39"/>
        <v/>
      </c>
      <c r="B190" s="98" t="str">
        <f t="shared" si="40"/>
        <v/>
      </c>
      <c r="C190" s="99"/>
      <c r="D190" s="100"/>
      <c r="E190" s="100"/>
      <c r="F190" s="57"/>
      <c r="G190" s="58">
        <f t="shared" si="41"/>
        <v>0</v>
      </c>
      <c r="H190" s="58">
        <f>IF(E190="",0,IFERROR(VLOOKUP(E190,档案费管理台账!$D$4:$H$1000,5,0),0))</f>
        <v>0</v>
      </c>
      <c r="I190" s="57"/>
      <c r="J190" s="57"/>
      <c r="K190" s="57"/>
      <c r="L190" s="57"/>
      <c r="M190" s="58" t="str">
        <f t="shared" si="42"/>
        <v/>
      </c>
      <c r="N190" s="102"/>
    </row>
    <row r="191" spans="1:14">
      <c r="A191" s="97" t="str">
        <f t="shared" si="39"/>
        <v/>
      </c>
      <c r="B191" s="98" t="str">
        <f t="shared" si="40"/>
        <v/>
      </c>
      <c r="C191" s="99"/>
      <c r="D191" s="100"/>
      <c r="E191" s="100"/>
      <c r="F191" s="57"/>
      <c r="G191" s="58">
        <f t="shared" si="41"/>
        <v>0</v>
      </c>
      <c r="H191" s="58">
        <f>IF(E191="",0,IFERROR(VLOOKUP(E191,档案费管理台账!$D$4:$H$1000,5,0),0))</f>
        <v>0</v>
      </c>
      <c r="I191" s="57"/>
      <c r="J191" s="57"/>
      <c r="K191" s="57"/>
      <c r="L191" s="57"/>
      <c r="M191" s="58" t="str">
        <f t="shared" si="42"/>
        <v/>
      </c>
      <c r="N191" s="102"/>
    </row>
    <row r="192" spans="1:14">
      <c r="A192" s="97" t="str">
        <f t="shared" si="39"/>
        <v/>
      </c>
      <c r="B192" s="98" t="str">
        <f t="shared" si="40"/>
        <v/>
      </c>
      <c r="C192" s="99"/>
      <c r="D192" s="100"/>
      <c r="E192" s="100"/>
      <c r="F192" s="57"/>
      <c r="G192" s="58">
        <f t="shared" si="41"/>
        <v>0</v>
      </c>
      <c r="H192" s="58">
        <f>IF(E192="",0,IFERROR(VLOOKUP(E192,档案费管理台账!$D$4:$H$1000,5,0),0))</f>
        <v>0</v>
      </c>
      <c r="I192" s="57"/>
      <c r="J192" s="57"/>
      <c r="K192" s="57"/>
      <c r="L192" s="57"/>
      <c r="M192" s="58" t="str">
        <f t="shared" si="42"/>
        <v/>
      </c>
      <c r="N192" s="102"/>
    </row>
    <row r="193" spans="1:14">
      <c r="A193" s="97" t="str">
        <f t="shared" si="39"/>
        <v/>
      </c>
      <c r="B193" s="98" t="str">
        <f t="shared" si="40"/>
        <v/>
      </c>
      <c r="C193" s="99"/>
      <c r="D193" s="100"/>
      <c r="E193" s="100"/>
      <c r="F193" s="57"/>
      <c r="G193" s="58">
        <f t="shared" si="41"/>
        <v>0</v>
      </c>
      <c r="H193" s="58">
        <f>IF(E193="",0,IFERROR(VLOOKUP(E193,档案费管理台账!$D$4:$H$1000,5,0),0))</f>
        <v>0</v>
      </c>
      <c r="I193" s="57"/>
      <c r="J193" s="57"/>
      <c r="K193" s="57"/>
      <c r="L193" s="57"/>
      <c r="M193" s="58" t="str">
        <f t="shared" si="42"/>
        <v/>
      </c>
      <c r="N193" s="102"/>
    </row>
    <row r="194" spans="1:14">
      <c r="A194" s="97" t="str">
        <f t="shared" si="39"/>
        <v/>
      </c>
      <c r="B194" s="98" t="str">
        <f t="shared" si="40"/>
        <v/>
      </c>
      <c r="C194" s="99"/>
      <c r="D194" s="100"/>
      <c r="E194" s="100"/>
      <c r="F194" s="57"/>
      <c r="G194" s="58">
        <f t="shared" si="41"/>
        <v>0</v>
      </c>
      <c r="H194" s="58">
        <f>IF(E194="",0,IFERROR(VLOOKUP(E194,档案费管理台账!$D$4:$H$1000,5,0),0))</f>
        <v>0</v>
      </c>
      <c r="I194" s="57"/>
      <c r="J194" s="57"/>
      <c r="K194" s="57"/>
      <c r="L194" s="57"/>
      <c r="M194" s="58" t="str">
        <f t="shared" si="42"/>
        <v/>
      </c>
      <c r="N194" s="102"/>
    </row>
    <row r="195" spans="1:14">
      <c r="A195" s="97" t="str">
        <f t="shared" si="39"/>
        <v/>
      </c>
      <c r="B195" s="98" t="str">
        <f t="shared" si="40"/>
        <v/>
      </c>
      <c r="C195" s="99"/>
      <c r="D195" s="100"/>
      <c r="E195" s="100"/>
      <c r="F195" s="57"/>
      <c r="G195" s="58">
        <f t="shared" si="41"/>
        <v>0</v>
      </c>
      <c r="H195" s="58">
        <f>IF(E195="",0,IFERROR(VLOOKUP(E195,档案费管理台账!$D$4:$H$1000,5,0),0))</f>
        <v>0</v>
      </c>
      <c r="I195" s="57"/>
      <c r="J195" s="57"/>
      <c r="K195" s="57"/>
      <c r="L195" s="57"/>
      <c r="M195" s="58" t="str">
        <f t="shared" si="42"/>
        <v/>
      </c>
      <c r="N195" s="102"/>
    </row>
    <row r="196" spans="1:14">
      <c r="A196" s="97" t="str">
        <f t="shared" si="39"/>
        <v/>
      </c>
      <c r="B196" s="98" t="str">
        <f t="shared" si="40"/>
        <v/>
      </c>
      <c r="C196" s="99"/>
      <c r="D196" s="100"/>
      <c r="E196" s="100"/>
      <c r="F196" s="57"/>
      <c r="G196" s="58">
        <f t="shared" si="41"/>
        <v>0</v>
      </c>
      <c r="H196" s="58">
        <f>IF(E196="",0,IFERROR(VLOOKUP(E196,档案费管理台账!$D$4:$H$1000,5,0),0))</f>
        <v>0</v>
      </c>
      <c r="I196" s="57"/>
      <c r="J196" s="57"/>
      <c r="K196" s="57"/>
      <c r="L196" s="57"/>
      <c r="M196" s="58" t="str">
        <f t="shared" si="42"/>
        <v/>
      </c>
      <c r="N196" s="102"/>
    </row>
    <row r="197" spans="1:14">
      <c r="A197" s="97" t="str">
        <f t="shared" si="39"/>
        <v/>
      </c>
      <c r="B197" s="98" t="str">
        <f t="shared" si="40"/>
        <v/>
      </c>
      <c r="C197" s="99"/>
      <c r="D197" s="100"/>
      <c r="E197" s="100"/>
      <c r="F197" s="57"/>
      <c r="G197" s="58">
        <f t="shared" si="41"/>
        <v>0</v>
      </c>
      <c r="H197" s="58">
        <f>IF(E197="",0,IFERROR(VLOOKUP(E197,档案费管理台账!$D$4:$H$1000,5,0),0))</f>
        <v>0</v>
      </c>
      <c r="I197" s="57"/>
      <c r="J197" s="57"/>
      <c r="K197" s="57"/>
      <c r="L197" s="57"/>
      <c r="M197" s="58" t="str">
        <f t="shared" si="42"/>
        <v/>
      </c>
      <c r="N197" s="102"/>
    </row>
    <row r="198" spans="1:14">
      <c r="A198" s="97" t="str">
        <f t="shared" si="39"/>
        <v/>
      </c>
      <c r="B198" s="98" t="str">
        <f t="shared" si="40"/>
        <v/>
      </c>
      <c r="C198" s="99"/>
      <c r="D198" s="100"/>
      <c r="E198" s="100"/>
      <c r="F198" s="57"/>
      <c r="G198" s="58">
        <f t="shared" si="41"/>
        <v>0</v>
      </c>
      <c r="H198" s="58">
        <f>IF(E198="",0,IFERROR(VLOOKUP(E198,档案费管理台账!$D$4:$H$1000,5,0),0))</f>
        <v>0</v>
      </c>
      <c r="I198" s="57"/>
      <c r="J198" s="57"/>
      <c r="K198" s="57"/>
      <c r="L198" s="57"/>
      <c r="M198" s="58" t="str">
        <f t="shared" si="42"/>
        <v/>
      </c>
      <c r="N198" s="102"/>
    </row>
    <row r="199" spans="1:14">
      <c r="A199" s="97" t="str">
        <f t="shared" si="39"/>
        <v/>
      </c>
      <c r="B199" s="98" t="str">
        <f t="shared" si="40"/>
        <v/>
      </c>
      <c r="C199" s="99"/>
      <c r="D199" s="100"/>
      <c r="E199" s="100"/>
      <c r="F199" s="57"/>
      <c r="G199" s="58">
        <f t="shared" si="41"/>
        <v>0</v>
      </c>
      <c r="H199" s="58">
        <f>IF(E199="",0,IFERROR(VLOOKUP(E199,档案费管理台账!$D$4:$H$1000,5,0),0))</f>
        <v>0</v>
      </c>
      <c r="I199" s="57"/>
      <c r="J199" s="57"/>
      <c r="K199" s="57"/>
      <c r="L199" s="57"/>
      <c r="M199" s="58" t="str">
        <f t="shared" si="42"/>
        <v/>
      </c>
      <c r="N199" s="102"/>
    </row>
    <row r="200" spans="1:14">
      <c r="A200" s="97" t="str">
        <f t="shared" si="39"/>
        <v/>
      </c>
      <c r="B200" s="98" t="str">
        <f t="shared" si="40"/>
        <v/>
      </c>
      <c r="C200" s="99"/>
      <c r="D200" s="100"/>
      <c r="E200" s="100"/>
      <c r="F200" s="57"/>
      <c r="G200" s="58">
        <f t="shared" si="41"/>
        <v>0</v>
      </c>
      <c r="H200" s="58">
        <f>IF(E200="",0,IFERROR(VLOOKUP(E200,档案费管理台账!$D$4:$H$1000,5,0),0))</f>
        <v>0</v>
      </c>
      <c r="I200" s="57"/>
      <c r="J200" s="57"/>
      <c r="K200" s="57"/>
      <c r="L200" s="57"/>
      <c r="M200" s="58" t="str">
        <f t="shared" si="42"/>
        <v/>
      </c>
      <c r="N200" s="102"/>
    </row>
    <row r="201" spans="1:14">
      <c r="A201" s="97" t="str">
        <f t="shared" si="39"/>
        <v/>
      </c>
      <c r="B201" s="98" t="str">
        <f t="shared" si="40"/>
        <v/>
      </c>
      <c r="C201" s="99"/>
      <c r="D201" s="100"/>
      <c r="E201" s="100"/>
      <c r="F201" s="57"/>
      <c r="G201" s="58">
        <f t="shared" si="41"/>
        <v>0</v>
      </c>
      <c r="H201" s="58">
        <f>IF(E201="",0,IFERROR(VLOOKUP(E201,档案费管理台账!$D$4:$H$1000,5,0),0))</f>
        <v>0</v>
      </c>
      <c r="I201" s="57"/>
      <c r="J201" s="57"/>
      <c r="K201" s="57"/>
      <c r="L201" s="57"/>
      <c r="M201" s="58" t="str">
        <f t="shared" si="42"/>
        <v/>
      </c>
      <c r="N201" s="102"/>
    </row>
    <row r="202" spans="1:14">
      <c r="A202" s="97" t="str">
        <f t="shared" si="39"/>
        <v/>
      </c>
      <c r="B202" s="98" t="str">
        <f t="shared" si="40"/>
        <v/>
      </c>
      <c r="C202" s="99"/>
      <c r="D202" s="100"/>
      <c r="E202" s="100"/>
      <c r="F202" s="57"/>
      <c r="G202" s="58">
        <f t="shared" si="41"/>
        <v>0</v>
      </c>
      <c r="H202" s="58">
        <f>IF(E202="",0,IFERROR(VLOOKUP(E202,档案费管理台账!$D$4:$H$1000,5,0),0))</f>
        <v>0</v>
      </c>
      <c r="I202" s="57"/>
      <c r="J202" s="57"/>
      <c r="K202" s="57"/>
      <c r="L202" s="57"/>
      <c r="M202" s="58" t="str">
        <f t="shared" si="42"/>
        <v/>
      </c>
      <c r="N202" s="102"/>
    </row>
    <row r="203" spans="1:14">
      <c r="A203" s="97" t="str">
        <f t="shared" si="39"/>
        <v/>
      </c>
      <c r="B203" s="98" t="str">
        <f t="shared" si="40"/>
        <v/>
      </c>
      <c r="C203" s="99"/>
      <c r="D203" s="100"/>
      <c r="E203" s="100"/>
      <c r="F203" s="57"/>
      <c r="G203" s="58">
        <f t="shared" si="41"/>
        <v>0</v>
      </c>
      <c r="H203" s="58">
        <f>IF(E203="",0,IFERROR(VLOOKUP(E203,档案费管理台账!$D$4:$H$1000,5,0),0))</f>
        <v>0</v>
      </c>
      <c r="I203" s="57"/>
      <c r="J203" s="57"/>
      <c r="K203" s="57"/>
      <c r="L203" s="57"/>
      <c r="M203" s="58" t="str">
        <f t="shared" si="42"/>
        <v/>
      </c>
      <c r="N203" s="102"/>
    </row>
    <row r="204" spans="1:14">
      <c r="A204" s="97" t="str">
        <f t="shared" si="39"/>
        <v/>
      </c>
      <c r="B204" s="98" t="str">
        <f t="shared" si="40"/>
        <v/>
      </c>
      <c r="C204" s="99"/>
      <c r="D204" s="100"/>
      <c r="E204" s="100"/>
      <c r="F204" s="57"/>
      <c r="G204" s="58">
        <f t="shared" si="41"/>
        <v>0</v>
      </c>
      <c r="H204" s="58">
        <f>IF(E204="",0,IFERROR(VLOOKUP(E204,档案费管理台账!$D$4:$H$1000,5,0),0))</f>
        <v>0</v>
      </c>
      <c r="I204" s="57"/>
      <c r="J204" s="57"/>
      <c r="K204" s="57"/>
      <c r="L204" s="57"/>
      <c r="M204" s="58" t="str">
        <f t="shared" si="42"/>
        <v/>
      </c>
      <c r="N204" s="102"/>
    </row>
    <row r="205" spans="1:14">
      <c r="A205" s="97" t="str">
        <f t="shared" si="39"/>
        <v/>
      </c>
      <c r="B205" s="98" t="str">
        <f t="shared" si="40"/>
        <v/>
      </c>
      <c r="C205" s="99"/>
      <c r="D205" s="100"/>
      <c r="E205" s="100"/>
      <c r="F205" s="57"/>
      <c r="G205" s="58">
        <f t="shared" si="41"/>
        <v>0</v>
      </c>
      <c r="H205" s="58">
        <f>IF(E205="",0,IFERROR(VLOOKUP(E205,档案费管理台账!$D$4:$H$1000,5,0),0))</f>
        <v>0</v>
      </c>
      <c r="I205" s="57"/>
      <c r="J205" s="57"/>
      <c r="K205" s="57"/>
      <c r="L205" s="57"/>
      <c r="M205" s="58" t="str">
        <f t="shared" si="42"/>
        <v/>
      </c>
      <c r="N205" s="102"/>
    </row>
    <row r="206" spans="1:14">
      <c r="A206" s="97" t="str">
        <f t="shared" si="39"/>
        <v/>
      </c>
      <c r="B206" s="98" t="str">
        <f t="shared" si="40"/>
        <v/>
      </c>
      <c r="C206" s="99"/>
      <c r="D206" s="100"/>
      <c r="E206" s="100"/>
      <c r="F206" s="57"/>
      <c r="G206" s="58">
        <f t="shared" si="41"/>
        <v>0</v>
      </c>
      <c r="H206" s="58">
        <f>IF(E206="",0,IFERROR(VLOOKUP(E206,档案费管理台账!$D$4:$H$1000,5,0),0))</f>
        <v>0</v>
      </c>
      <c r="I206" s="57"/>
      <c r="J206" s="57"/>
      <c r="K206" s="57"/>
      <c r="L206" s="57"/>
      <c r="M206" s="58" t="str">
        <f t="shared" si="42"/>
        <v/>
      </c>
      <c r="N206" s="102"/>
    </row>
    <row r="207" spans="1:14">
      <c r="A207" s="97" t="str">
        <f t="shared" si="39"/>
        <v/>
      </c>
      <c r="B207" s="98" t="str">
        <f t="shared" si="40"/>
        <v/>
      </c>
      <c r="C207" s="99"/>
      <c r="D207" s="100"/>
      <c r="E207" s="100"/>
      <c r="F207" s="57"/>
      <c r="G207" s="58">
        <f t="shared" si="41"/>
        <v>0</v>
      </c>
      <c r="H207" s="58">
        <f>IF(E207="",0,IFERROR(VLOOKUP(E207,档案费管理台账!$D$4:$H$1000,5,0),0))</f>
        <v>0</v>
      </c>
      <c r="I207" s="57"/>
      <c r="J207" s="57"/>
      <c r="K207" s="57"/>
      <c r="L207" s="57"/>
      <c r="M207" s="58" t="str">
        <f t="shared" si="42"/>
        <v/>
      </c>
      <c r="N207" s="102"/>
    </row>
    <row r="208" spans="1:14">
      <c r="A208" s="97" t="str">
        <f t="shared" si="39"/>
        <v/>
      </c>
      <c r="B208" s="98" t="str">
        <f t="shared" si="40"/>
        <v/>
      </c>
      <c r="C208" s="99"/>
      <c r="D208" s="100"/>
      <c r="E208" s="100"/>
      <c r="F208" s="57"/>
      <c r="G208" s="58">
        <f t="shared" si="41"/>
        <v>0</v>
      </c>
      <c r="H208" s="58">
        <f>IF(E208="",0,IFERROR(VLOOKUP(E208,档案费管理台账!$D$4:$H$1000,5,0),0))</f>
        <v>0</v>
      </c>
      <c r="I208" s="57"/>
      <c r="J208" s="57"/>
      <c r="K208" s="57"/>
      <c r="L208" s="57"/>
      <c r="M208" s="58" t="str">
        <f t="shared" si="42"/>
        <v/>
      </c>
      <c r="N208" s="102"/>
    </row>
    <row r="209" spans="1:14">
      <c r="A209" s="97" t="str">
        <f t="shared" si="39"/>
        <v/>
      </c>
      <c r="B209" s="98" t="str">
        <f t="shared" si="40"/>
        <v/>
      </c>
      <c r="C209" s="99"/>
      <c r="D209" s="100"/>
      <c r="E209" s="100"/>
      <c r="F209" s="57"/>
      <c r="G209" s="58">
        <f t="shared" si="41"/>
        <v>0</v>
      </c>
      <c r="H209" s="58">
        <f>IF(E209="",0,IFERROR(VLOOKUP(E209,档案费管理台账!$D$4:$H$1000,5,0),0))</f>
        <v>0</v>
      </c>
      <c r="I209" s="57"/>
      <c r="J209" s="57"/>
      <c r="K209" s="57"/>
      <c r="L209" s="57"/>
      <c r="M209" s="58" t="str">
        <f t="shared" si="42"/>
        <v/>
      </c>
      <c r="N209" s="102"/>
    </row>
    <row r="210" spans="1:14">
      <c r="A210" s="97" t="str">
        <f t="shared" si="39"/>
        <v/>
      </c>
      <c r="B210" s="98" t="str">
        <f t="shared" si="40"/>
        <v/>
      </c>
      <c r="C210" s="99"/>
      <c r="D210" s="100"/>
      <c r="E210" s="100"/>
      <c r="F210" s="57"/>
      <c r="G210" s="58">
        <f t="shared" si="41"/>
        <v>0</v>
      </c>
      <c r="H210" s="58">
        <f>IF(E210="",0,IFERROR(VLOOKUP(E210,档案费管理台账!$D$4:$H$1000,5,0),0))</f>
        <v>0</v>
      </c>
      <c r="I210" s="57"/>
      <c r="J210" s="57"/>
      <c r="K210" s="57"/>
      <c r="L210" s="57"/>
      <c r="M210" s="58" t="str">
        <f t="shared" si="42"/>
        <v/>
      </c>
      <c r="N210" s="102"/>
    </row>
    <row r="211" spans="1:14">
      <c r="A211" s="97" t="str">
        <f t="shared" si="39"/>
        <v/>
      </c>
      <c r="B211" s="98" t="str">
        <f t="shared" si="40"/>
        <v/>
      </c>
      <c r="C211" s="99"/>
      <c r="D211" s="100"/>
      <c r="E211" s="100"/>
      <c r="F211" s="57"/>
      <c r="G211" s="58">
        <f t="shared" si="41"/>
        <v>0</v>
      </c>
      <c r="H211" s="58">
        <f>IF(E211="",0,IFERROR(VLOOKUP(E211,档案费管理台账!$D$4:$H$1000,5,0),0))</f>
        <v>0</v>
      </c>
      <c r="I211" s="57"/>
      <c r="J211" s="57"/>
      <c r="K211" s="57"/>
      <c r="L211" s="57"/>
      <c r="M211" s="58" t="str">
        <f t="shared" si="42"/>
        <v/>
      </c>
      <c r="N211" s="102"/>
    </row>
    <row r="212" spans="1:14">
      <c r="A212" s="97" t="str">
        <f t="shared" si="39"/>
        <v/>
      </c>
      <c r="B212" s="98" t="str">
        <f t="shared" si="40"/>
        <v/>
      </c>
      <c r="C212" s="99"/>
      <c r="D212" s="100"/>
      <c r="E212" s="100"/>
      <c r="F212" s="57"/>
      <c r="G212" s="58">
        <f t="shared" si="41"/>
        <v>0</v>
      </c>
      <c r="H212" s="58">
        <f>IF(E212="",0,IFERROR(VLOOKUP(E212,档案费管理台账!$D$4:$H$1000,5,0),0))</f>
        <v>0</v>
      </c>
      <c r="I212" s="57"/>
      <c r="J212" s="57"/>
      <c r="K212" s="57"/>
      <c r="L212" s="57"/>
      <c r="M212" s="58" t="str">
        <f t="shared" si="42"/>
        <v/>
      </c>
      <c r="N212" s="102"/>
    </row>
    <row r="213" spans="1:14">
      <c r="A213" s="97" t="str">
        <f t="shared" si="39"/>
        <v/>
      </c>
      <c r="B213" s="98" t="str">
        <f t="shared" si="40"/>
        <v/>
      </c>
      <c r="C213" s="99"/>
      <c r="D213" s="100"/>
      <c r="E213" s="100"/>
      <c r="F213" s="57"/>
      <c r="G213" s="58">
        <f t="shared" si="41"/>
        <v>0</v>
      </c>
      <c r="H213" s="58">
        <f>IF(E213="",0,IFERROR(VLOOKUP(E213,档案费管理台账!$D$4:$H$1000,5,0),0))</f>
        <v>0</v>
      </c>
      <c r="I213" s="57"/>
      <c r="J213" s="57"/>
      <c r="K213" s="57"/>
      <c r="L213" s="57"/>
      <c r="M213" s="58" t="str">
        <f t="shared" si="42"/>
        <v/>
      </c>
      <c r="N213" s="102"/>
    </row>
    <row r="214" spans="1:14">
      <c r="A214" s="97" t="str">
        <f t="shared" si="39"/>
        <v/>
      </c>
      <c r="B214" s="98" t="str">
        <f t="shared" si="40"/>
        <v/>
      </c>
      <c r="C214" s="99"/>
      <c r="D214" s="100"/>
      <c r="E214" s="100"/>
      <c r="F214" s="57"/>
      <c r="G214" s="58">
        <f t="shared" si="41"/>
        <v>0</v>
      </c>
      <c r="H214" s="58">
        <f>IF(E214="",0,IFERROR(VLOOKUP(E214,档案费管理台账!$D$4:$H$1000,5,0),0))</f>
        <v>0</v>
      </c>
      <c r="I214" s="57"/>
      <c r="J214" s="57"/>
      <c r="K214" s="57"/>
      <c r="L214" s="57"/>
      <c r="M214" s="58" t="str">
        <f t="shared" si="42"/>
        <v/>
      </c>
      <c r="N214" s="102"/>
    </row>
    <row r="215" spans="1:14">
      <c r="A215" s="97" t="str">
        <f t="shared" si="39"/>
        <v/>
      </c>
      <c r="B215" s="98" t="str">
        <f t="shared" si="40"/>
        <v/>
      </c>
      <c r="C215" s="99"/>
      <c r="D215" s="100"/>
      <c r="E215" s="100"/>
      <c r="F215" s="57"/>
      <c r="G215" s="58">
        <f t="shared" si="41"/>
        <v>0</v>
      </c>
      <c r="H215" s="58">
        <f>IF(E215="",0,IFERROR(VLOOKUP(E215,档案费管理台账!$D$4:$H$1000,5,0),0))</f>
        <v>0</v>
      </c>
      <c r="I215" s="57"/>
      <c r="J215" s="57"/>
      <c r="K215" s="57"/>
      <c r="L215" s="57"/>
      <c r="M215" s="58" t="str">
        <f t="shared" si="42"/>
        <v/>
      </c>
      <c r="N215" s="102"/>
    </row>
    <row r="216" spans="1:14">
      <c r="A216" s="97" t="str">
        <f t="shared" si="39"/>
        <v/>
      </c>
      <c r="B216" s="98" t="str">
        <f t="shared" si="40"/>
        <v/>
      </c>
      <c r="C216" s="99"/>
      <c r="D216" s="100"/>
      <c r="E216" s="100"/>
      <c r="F216" s="57"/>
      <c r="G216" s="58">
        <f t="shared" si="41"/>
        <v>0</v>
      </c>
      <c r="H216" s="58">
        <f>IF(E216="",0,IFERROR(VLOOKUP(E216,档案费管理台账!$D$4:$H$1000,5,0),0))</f>
        <v>0</v>
      </c>
      <c r="I216" s="57"/>
      <c r="J216" s="57"/>
      <c r="K216" s="57"/>
      <c r="L216" s="57"/>
      <c r="M216" s="58" t="str">
        <f t="shared" si="42"/>
        <v/>
      </c>
      <c r="N216" s="102"/>
    </row>
    <row r="217" spans="1:14">
      <c r="A217" s="97" t="str">
        <f t="shared" si="39"/>
        <v/>
      </c>
      <c r="B217" s="98" t="str">
        <f t="shared" si="40"/>
        <v/>
      </c>
      <c r="C217" s="99"/>
      <c r="D217" s="100"/>
      <c r="E217" s="100"/>
      <c r="F217" s="57"/>
      <c r="G217" s="58">
        <f t="shared" si="41"/>
        <v>0</v>
      </c>
      <c r="H217" s="58">
        <f>IF(E217="",0,IFERROR(VLOOKUP(E217,档案费管理台账!$D$4:$H$1000,5,0),0))</f>
        <v>0</v>
      </c>
      <c r="I217" s="57"/>
      <c r="J217" s="57"/>
      <c r="K217" s="57"/>
      <c r="L217" s="57"/>
      <c r="M217" s="58" t="str">
        <f t="shared" si="42"/>
        <v/>
      </c>
      <c r="N217" s="102"/>
    </row>
    <row r="218" spans="1:14">
      <c r="A218" s="97" t="str">
        <f t="shared" si="39"/>
        <v/>
      </c>
      <c r="B218" s="98" t="str">
        <f t="shared" si="40"/>
        <v/>
      </c>
      <c r="C218" s="99"/>
      <c r="D218" s="100"/>
      <c r="E218" s="100"/>
      <c r="F218" s="57"/>
      <c r="G218" s="58">
        <f t="shared" si="41"/>
        <v>0</v>
      </c>
      <c r="H218" s="58">
        <f>IF(E218="",0,IFERROR(VLOOKUP(E218,档案费管理台账!$D$4:$H$1000,5,0),0))</f>
        <v>0</v>
      </c>
      <c r="I218" s="57"/>
      <c r="J218" s="57"/>
      <c r="K218" s="57"/>
      <c r="L218" s="57"/>
      <c r="M218" s="58" t="str">
        <f t="shared" si="42"/>
        <v/>
      </c>
      <c r="N218" s="102"/>
    </row>
    <row r="219" spans="1:14">
      <c r="A219" s="97" t="str">
        <f t="shared" si="39"/>
        <v/>
      </c>
      <c r="B219" s="98" t="str">
        <f t="shared" si="40"/>
        <v/>
      </c>
      <c r="C219" s="99"/>
      <c r="D219" s="100"/>
      <c r="E219" s="100"/>
      <c r="F219" s="57"/>
      <c r="G219" s="58">
        <f t="shared" si="41"/>
        <v>0</v>
      </c>
      <c r="H219" s="58">
        <f>IF(E219="",0,IFERROR(VLOOKUP(E219,档案费管理台账!$D$4:$H$1000,5,0),0))</f>
        <v>0</v>
      </c>
      <c r="I219" s="57"/>
      <c r="J219" s="57"/>
      <c r="K219" s="57"/>
      <c r="L219" s="57"/>
      <c r="M219" s="58" t="str">
        <f t="shared" si="42"/>
        <v/>
      </c>
      <c r="N219" s="102"/>
    </row>
    <row r="220" spans="1:14">
      <c r="A220" s="97" t="str">
        <f t="shared" si="39"/>
        <v/>
      </c>
      <c r="B220" s="98" t="str">
        <f t="shared" si="40"/>
        <v/>
      </c>
      <c r="C220" s="99"/>
      <c r="D220" s="100"/>
      <c r="E220" s="100"/>
      <c r="F220" s="57"/>
      <c r="G220" s="58">
        <f t="shared" si="41"/>
        <v>0</v>
      </c>
      <c r="H220" s="58">
        <f>IF(E220="",0,IFERROR(VLOOKUP(E220,档案费管理台账!$D$4:$H$1000,5,0),0))</f>
        <v>0</v>
      </c>
      <c r="I220" s="57"/>
      <c r="J220" s="57"/>
      <c r="K220" s="57"/>
      <c r="L220" s="57"/>
      <c r="M220" s="58" t="str">
        <f t="shared" si="42"/>
        <v/>
      </c>
      <c r="N220" s="102"/>
    </row>
    <row r="221" spans="1:14">
      <c r="A221" s="97" t="str">
        <f t="shared" si="39"/>
        <v/>
      </c>
      <c r="B221" s="98" t="str">
        <f t="shared" si="40"/>
        <v/>
      </c>
      <c r="C221" s="99"/>
      <c r="D221" s="100"/>
      <c r="E221" s="100"/>
      <c r="F221" s="57"/>
      <c r="G221" s="58">
        <f t="shared" si="41"/>
        <v>0</v>
      </c>
      <c r="H221" s="58">
        <f>IF(E221="",0,IFERROR(VLOOKUP(E221,档案费管理台账!$D$4:$H$1000,5,0),0))</f>
        <v>0</v>
      </c>
      <c r="I221" s="57"/>
      <c r="J221" s="57"/>
      <c r="K221" s="57"/>
      <c r="L221" s="57"/>
      <c r="M221" s="58" t="str">
        <f t="shared" si="42"/>
        <v/>
      </c>
      <c r="N221" s="102"/>
    </row>
    <row r="222" spans="1:14">
      <c r="A222" s="97" t="str">
        <f t="shared" si="39"/>
        <v/>
      </c>
      <c r="B222" s="98" t="str">
        <f t="shared" si="40"/>
        <v/>
      </c>
      <c r="C222" s="99"/>
      <c r="D222" s="100"/>
      <c r="E222" s="100"/>
      <c r="F222" s="57"/>
      <c r="G222" s="58">
        <f t="shared" si="41"/>
        <v>0</v>
      </c>
      <c r="H222" s="58">
        <f>IF(E222="",0,IFERROR(VLOOKUP(E222,档案费管理台账!$D$4:$H$1000,5,0),0))</f>
        <v>0</v>
      </c>
      <c r="I222" s="57"/>
      <c r="J222" s="57"/>
      <c r="K222" s="57"/>
      <c r="L222" s="57"/>
      <c r="M222" s="58" t="str">
        <f t="shared" si="42"/>
        <v/>
      </c>
      <c r="N222" s="102"/>
    </row>
    <row r="223" spans="1:14">
      <c r="A223" s="97" t="str">
        <f t="shared" si="39"/>
        <v/>
      </c>
      <c r="B223" s="98" t="str">
        <f t="shared" si="40"/>
        <v/>
      </c>
      <c r="C223" s="99"/>
      <c r="D223" s="100"/>
      <c r="E223" s="100"/>
      <c r="F223" s="57"/>
      <c r="G223" s="58">
        <f t="shared" si="41"/>
        <v>0</v>
      </c>
      <c r="H223" s="58">
        <f>IF(E223="",0,IFERROR(VLOOKUP(E223,档案费管理台账!$D$4:$H$1000,5,0),0))</f>
        <v>0</v>
      </c>
      <c r="I223" s="57"/>
      <c r="J223" s="57"/>
      <c r="K223" s="57"/>
      <c r="L223" s="57"/>
      <c r="M223" s="58" t="str">
        <f t="shared" si="42"/>
        <v/>
      </c>
      <c r="N223" s="102"/>
    </row>
    <row r="224" spans="1:14">
      <c r="A224" s="97" t="str">
        <f t="shared" si="39"/>
        <v/>
      </c>
      <c r="B224" s="98" t="str">
        <f t="shared" si="40"/>
        <v/>
      </c>
      <c r="C224" s="99"/>
      <c r="D224" s="100"/>
      <c r="E224" s="100"/>
      <c r="F224" s="57"/>
      <c r="G224" s="58">
        <f t="shared" si="41"/>
        <v>0</v>
      </c>
      <c r="H224" s="58">
        <f>IF(E224="",0,IFERROR(VLOOKUP(E224,档案费管理台账!$D$4:$H$1000,5,0),0))</f>
        <v>0</v>
      </c>
      <c r="I224" s="57"/>
      <c r="J224" s="57"/>
      <c r="K224" s="57"/>
      <c r="L224" s="57"/>
      <c r="M224" s="58" t="str">
        <f t="shared" si="42"/>
        <v/>
      </c>
      <c r="N224" s="102"/>
    </row>
    <row r="225" spans="1:14">
      <c r="A225" s="97" t="str">
        <f t="shared" si="39"/>
        <v/>
      </c>
      <c r="B225" s="98" t="str">
        <f t="shared" si="40"/>
        <v/>
      </c>
      <c r="C225" s="99"/>
      <c r="D225" s="100"/>
      <c r="E225" s="100"/>
      <c r="F225" s="57"/>
      <c r="G225" s="58">
        <f t="shared" si="41"/>
        <v>0</v>
      </c>
      <c r="H225" s="58">
        <f>IF(E225="",0,IFERROR(VLOOKUP(E225,档案费管理台账!$D$4:$H$1000,5,0),0))</f>
        <v>0</v>
      </c>
      <c r="I225" s="57"/>
      <c r="J225" s="57"/>
      <c r="K225" s="57"/>
      <c r="L225" s="57"/>
      <c r="M225" s="58" t="str">
        <f t="shared" si="42"/>
        <v/>
      </c>
      <c r="N225" s="102"/>
    </row>
    <row r="226" spans="1:14">
      <c r="A226" s="97" t="str">
        <f t="shared" si="39"/>
        <v/>
      </c>
      <c r="B226" s="98" t="str">
        <f t="shared" si="40"/>
        <v/>
      </c>
      <c r="C226" s="99"/>
      <c r="D226" s="100"/>
      <c r="E226" s="100"/>
      <c r="F226" s="57"/>
      <c r="G226" s="58">
        <f t="shared" si="41"/>
        <v>0</v>
      </c>
      <c r="H226" s="58">
        <f>IF(E226="",0,IFERROR(VLOOKUP(E226,档案费管理台账!$D$4:$H$1000,5,0),0))</f>
        <v>0</v>
      </c>
      <c r="I226" s="57"/>
      <c r="J226" s="57"/>
      <c r="K226" s="57"/>
      <c r="L226" s="57"/>
      <c r="M226" s="58" t="str">
        <f t="shared" si="42"/>
        <v/>
      </c>
      <c r="N226" s="102"/>
    </row>
    <row r="227" spans="1:14">
      <c r="A227" s="97" t="str">
        <f t="shared" si="39"/>
        <v/>
      </c>
      <c r="B227" s="98" t="str">
        <f t="shared" si="40"/>
        <v/>
      </c>
      <c r="C227" s="99"/>
      <c r="D227" s="100"/>
      <c r="E227" s="100"/>
      <c r="F227" s="57"/>
      <c r="G227" s="58">
        <f t="shared" si="41"/>
        <v>0</v>
      </c>
      <c r="H227" s="58">
        <f>IF(E227="",0,IFERROR(VLOOKUP(E227,档案费管理台账!$D$4:$H$1000,5,0),0))</f>
        <v>0</v>
      </c>
      <c r="I227" s="57"/>
      <c r="J227" s="57"/>
      <c r="K227" s="57"/>
      <c r="L227" s="57"/>
      <c r="M227" s="58" t="str">
        <f t="shared" si="42"/>
        <v/>
      </c>
      <c r="N227" s="102"/>
    </row>
    <row r="228" spans="1:14">
      <c r="A228" s="97" t="str">
        <f t="shared" si="39"/>
        <v/>
      </c>
      <c r="B228" s="98" t="str">
        <f t="shared" si="40"/>
        <v/>
      </c>
      <c r="C228" s="99"/>
      <c r="D228" s="100"/>
      <c r="E228" s="100"/>
      <c r="F228" s="57"/>
      <c r="G228" s="58">
        <f t="shared" si="41"/>
        <v>0</v>
      </c>
      <c r="H228" s="58">
        <f>IF(E228="",0,IFERROR(VLOOKUP(E228,档案费管理台账!$D$4:$H$1000,5,0),0))</f>
        <v>0</v>
      </c>
      <c r="I228" s="57"/>
      <c r="J228" s="57"/>
      <c r="K228" s="57"/>
      <c r="L228" s="57"/>
      <c r="M228" s="58" t="str">
        <f t="shared" si="42"/>
        <v/>
      </c>
      <c r="N228" s="102"/>
    </row>
    <row r="229" spans="1:14">
      <c r="A229" s="97" t="str">
        <f t="shared" si="39"/>
        <v/>
      </c>
      <c r="B229" s="98" t="str">
        <f t="shared" si="40"/>
        <v/>
      </c>
      <c r="C229" s="99"/>
      <c r="D229" s="100"/>
      <c r="E229" s="100"/>
      <c r="F229" s="57"/>
      <c r="G229" s="58">
        <f t="shared" si="41"/>
        <v>0</v>
      </c>
      <c r="H229" s="58">
        <f>IF(E229="",0,IFERROR(VLOOKUP(E229,档案费管理台账!$D$4:$H$1000,5,0),0))</f>
        <v>0</v>
      </c>
      <c r="I229" s="57"/>
      <c r="J229" s="57"/>
      <c r="K229" s="57"/>
      <c r="L229" s="57"/>
      <c r="M229" s="58" t="str">
        <f t="shared" si="42"/>
        <v/>
      </c>
      <c r="N229" s="102"/>
    </row>
    <row r="230" spans="1:14">
      <c r="A230" s="97" t="str">
        <f t="shared" si="39"/>
        <v/>
      </c>
      <c r="B230" s="98" t="str">
        <f t="shared" si="40"/>
        <v/>
      </c>
      <c r="C230" s="99"/>
      <c r="D230" s="100"/>
      <c r="E230" s="100"/>
      <c r="F230" s="57"/>
      <c r="G230" s="58">
        <f t="shared" si="41"/>
        <v>0</v>
      </c>
      <c r="H230" s="58">
        <f>IF(E230="",0,IFERROR(VLOOKUP(E230,档案费管理台账!$D$4:$H$1000,5,0),0))</f>
        <v>0</v>
      </c>
      <c r="I230" s="57"/>
      <c r="J230" s="57"/>
      <c r="K230" s="57"/>
      <c r="L230" s="57"/>
      <c r="M230" s="58" t="str">
        <f t="shared" si="42"/>
        <v/>
      </c>
      <c r="N230" s="102"/>
    </row>
    <row r="231" spans="1:14">
      <c r="A231" s="97" t="str">
        <f t="shared" si="39"/>
        <v/>
      </c>
      <c r="B231" s="98" t="str">
        <f t="shared" si="40"/>
        <v/>
      </c>
      <c r="C231" s="99"/>
      <c r="D231" s="100"/>
      <c r="E231" s="100"/>
      <c r="F231" s="57"/>
      <c r="G231" s="58">
        <f t="shared" si="41"/>
        <v>0</v>
      </c>
      <c r="H231" s="58">
        <f>IF(E231="",0,IFERROR(VLOOKUP(E231,档案费管理台账!$D$4:$H$1000,5,0),0))</f>
        <v>0</v>
      </c>
      <c r="I231" s="57"/>
      <c r="J231" s="57"/>
      <c r="K231" s="57"/>
      <c r="L231" s="57"/>
      <c r="M231" s="58" t="str">
        <f t="shared" si="42"/>
        <v/>
      </c>
      <c r="N231" s="102"/>
    </row>
    <row r="232" spans="1:14">
      <c r="A232" s="97" t="str">
        <f t="shared" si="39"/>
        <v/>
      </c>
      <c r="B232" s="98" t="str">
        <f t="shared" si="40"/>
        <v/>
      </c>
      <c r="C232" s="99"/>
      <c r="D232" s="100"/>
      <c r="E232" s="100"/>
      <c r="F232" s="57"/>
      <c r="G232" s="58">
        <f t="shared" si="41"/>
        <v>0</v>
      </c>
      <c r="H232" s="58">
        <f>IF(E232="",0,IFERROR(VLOOKUP(E232,档案费管理台账!$D$4:$H$1000,5,0),0))</f>
        <v>0</v>
      </c>
      <c r="I232" s="57"/>
      <c r="J232" s="57"/>
      <c r="K232" s="57"/>
      <c r="L232" s="57"/>
      <c r="M232" s="58" t="str">
        <f t="shared" si="42"/>
        <v/>
      </c>
      <c r="N232" s="102"/>
    </row>
    <row r="233" spans="1:14">
      <c r="A233" s="97" t="str">
        <f t="shared" si="39"/>
        <v/>
      </c>
      <c r="B233" s="98" t="str">
        <f t="shared" si="40"/>
        <v/>
      </c>
      <c r="C233" s="99"/>
      <c r="D233" s="100"/>
      <c r="E233" s="100"/>
      <c r="F233" s="57"/>
      <c r="G233" s="58">
        <f t="shared" si="41"/>
        <v>0</v>
      </c>
      <c r="H233" s="58">
        <f>IF(E233="",0,IFERROR(VLOOKUP(E233,档案费管理台账!$D$4:$H$1000,5,0),0))</f>
        <v>0</v>
      </c>
      <c r="I233" s="57"/>
      <c r="J233" s="57"/>
      <c r="K233" s="57"/>
      <c r="L233" s="57"/>
      <c r="M233" s="58" t="str">
        <f t="shared" si="42"/>
        <v/>
      </c>
      <c r="N233" s="102"/>
    </row>
    <row r="234" spans="1:14">
      <c r="A234" s="97" t="str">
        <f t="shared" si="39"/>
        <v/>
      </c>
      <c r="B234" s="98" t="str">
        <f t="shared" si="40"/>
        <v/>
      </c>
      <c r="C234" s="99"/>
      <c r="D234" s="100"/>
      <c r="E234" s="100"/>
      <c r="F234" s="57"/>
      <c r="G234" s="58">
        <f t="shared" si="41"/>
        <v>0</v>
      </c>
      <c r="H234" s="58">
        <f>IF(E234="",0,IFERROR(VLOOKUP(E234,档案费管理台账!$D$4:$H$1000,5,0),0))</f>
        <v>0</v>
      </c>
      <c r="I234" s="57"/>
      <c r="J234" s="57"/>
      <c r="K234" s="57"/>
      <c r="L234" s="57"/>
      <c r="M234" s="58" t="str">
        <f t="shared" si="42"/>
        <v/>
      </c>
      <c r="N234" s="102"/>
    </row>
    <row r="235" spans="1:14">
      <c r="A235" s="97" t="str">
        <f t="shared" si="39"/>
        <v/>
      </c>
      <c r="B235" s="98" t="str">
        <f t="shared" si="40"/>
        <v/>
      </c>
      <c r="C235" s="99"/>
      <c r="D235" s="100"/>
      <c r="E235" s="100"/>
      <c r="F235" s="57"/>
      <c r="G235" s="58">
        <f t="shared" si="41"/>
        <v>0</v>
      </c>
      <c r="H235" s="58">
        <f>IF(E235="",0,IFERROR(VLOOKUP(E235,档案费管理台账!$D$4:$H$1000,5,0),0))</f>
        <v>0</v>
      </c>
      <c r="I235" s="57"/>
      <c r="J235" s="57"/>
      <c r="K235" s="57"/>
      <c r="L235" s="57"/>
      <c r="M235" s="58" t="str">
        <f t="shared" si="42"/>
        <v/>
      </c>
      <c r="N235" s="102"/>
    </row>
    <row r="236" spans="1:14">
      <c r="A236" s="97" t="str">
        <f t="shared" si="39"/>
        <v/>
      </c>
      <c r="B236" s="98" t="str">
        <f t="shared" si="40"/>
        <v/>
      </c>
      <c r="C236" s="99"/>
      <c r="D236" s="100"/>
      <c r="E236" s="100"/>
      <c r="F236" s="57"/>
      <c r="G236" s="58">
        <f t="shared" si="41"/>
        <v>0</v>
      </c>
      <c r="H236" s="58">
        <f>IF(E236="",0,IFERROR(VLOOKUP(E236,档案费管理台账!$D$4:$H$1000,5,0),0))</f>
        <v>0</v>
      </c>
      <c r="I236" s="57"/>
      <c r="J236" s="57"/>
      <c r="K236" s="57"/>
      <c r="L236" s="57"/>
      <c r="M236" s="58" t="str">
        <f t="shared" si="42"/>
        <v/>
      </c>
      <c r="N236" s="102"/>
    </row>
    <row r="237" spans="1:14">
      <c r="A237" s="97" t="str">
        <f t="shared" ref="A237:A300" si="43">IF(C237="","",ROW()-42)</f>
        <v/>
      </c>
      <c r="B237" s="98" t="str">
        <f t="shared" ref="B237:B300" si="44">IF(C237="","",MONTH(C237)&amp;"月")</f>
        <v/>
      </c>
      <c r="C237" s="99"/>
      <c r="D237" s="100"/>
      <c r="E237" s="100"/>
      <c r="F237" s="57"/>
      <c r="G237" s="58">
        <f t="shared" ref="G237:G300" si="45">IF(F237="",0,F237*$K$41)</f>
        <v>0</v>
      </c>
      <c r="H237" s="58">
        <f>IF(E237="",0,IFERROR(VLOOKUP(E237,档案费管理台账!$D$4:$H$1000,5,0),0))</f>
        <v>0</v>
      </c>
      <c r="I237" s="57"/>
      <c r="J237" s="57"/>
      <c r="K237" s="57"/>
      <c r="L237" s="57"/>
      <c r="M237" s="58" t="str">
        <f t="shared" ref="M237:M300" si="46">IF(C237="","",ROUND(M236+G237-I237-J237-K237-L237-H237,2))</f>
        <v/>
      </c>
      <c r="N237" s="102"/>
    </row>
    <row r="238" spans="1:14">
      <c r="A238" s="97" t="str">
        <f t="shared" si="43"/>
        <v/>
      </c>
      <c r="B238" s="98" t="str">
        <f t="shared" si="44"/>
        <v/>
      </c>
      <c r="C238" s="99"/>
      <c r="D238" s="100"/>
      <c r="E238" s="100"/>
      <c r="F238" s="57"/>
      <c r="G238" s="58">
        <f t="shared" si="45"/>
        <v>0</v>
      </c>
      <c r="H238" s="58">
        <f>IF(E238="",0,IFERROR(VLOOKUP(E238,档案费管理台账!$D$4:$H$1000,5,0),0))</f>
        <v>0</v>
      </c>
      <c r="I238" s="57"/>
      <c r="J238" s="57"/>
      <c r="K238" s="57"/>
      <c r="L238" s="57"/>
      <c r="M238" s="58" t="str">
        <f t="shared" si="46"/>
        <v/>
      </c>
      <c r="N238" s="102"/>
    </row>
    <row r="239" spans="1:14">
      <c r="A239" s="97" t="str">
        <f t="shared" si="43"/>
        <v/>
      </c>
      <c r="B239" s="98" t="str">
        <f t="shared" si="44"/>
        <v/>
      </c>
      <c r="C239" s="99"/>
      <c r="D239" s="100"/>
      <c r="E239" s="100"/>
      <c r="F239" s="57"/>
      <c r="G239" s="58">
        <f t="shared" si="45"/>
        <v>0</v>
      </c>
      <c r="H239" s="58">
        <f>IF(E239="",0,IFERROR(VLOOKUP(E239,档案费管理台账!$D$4:$H$1000,5,0),0))</f>
        <v>0</v>
      </c>
      <c r="I239" s="57"/>
      <c r="J239" s="57"/>
      <c r="K239" s="57"/>
      <c r="L239" s="57"/>
      <c r="M239" s="58" t="str">
        <f t="shared" si="46"/>
        <v/>
      </c>
      <c r="N239" s="102"/>
    </row>
    <row r="240" spans="1:14">
      <c r="A240" s="97" t="str">
        <f t="shared" si="43"/>
        <v/>
      </c>
      <c r="B240" s="98" t="str">
        <f t="shared" si="44"/>
        <v/>
      </c>
      <c r="C240" s="99"/>
      <c r="D240" s="100"/>
      <c r="E240" s="100"/>
      <c r="F240" s="57"/>
      <c r="G240" s="58">
        <f t="shared" si="45"/>
        <v>0</v>
      </c>
      <c r="H240" s="58">
        <f>IF(E240="",0,IFERROR(VLOOKUP(E240,档案费管理台账!$D$4:$H$1000,5,0),0))</f>
        <v>0</v>
      </c>
      <c r="I240" s="57"/>
      <c r="J240" s="57"/>
      <c r="K240" s="57"/>
      <c r="L240" s="57"/>
      <c r="M240" s="58" t="str">
        <f t="shared" si="46"/>
        <v/>
      </c>
      <c r="N240" s="102"/>
    </row>
    <row r="241" spans="1:14">
      <c r="A241" s="97" t="str">
        <f t="shared" si="43"/>
        <v/>
      </c>
      <c r="B241" s="98" t="str">
        <f t="shared" si="44"/>
        <v/>
      </c>
      <c r="C241" s="99"/>
      <c r="D241" s="100"/>
      <c r="E241" s="100"/>
      <c r="F241" s="57"/>
      <c r="G241" s="58">
        <f t="shared" si="45"/>
        <v>0</v>
      </c>
      <c r="H241" s="58">
        <f>IF(E241="",0,IFERROR(VLOOKUP(E241,档案费管理台账!$D$4:$H$1000,5,0),0))</f>
        <v>0</v>
      </c>
      <c r="I241" s="57"/>
      <c r="J241" s="57"/>
      <c r="K241" s="57"/>
      <c r="L241" s="57"/>
      <c r="M241" s="58" t="str">
        <f t="shared" si="46"/>
        <v/>
      </c>
      <c r="N241" s="102"/>
    </row>
    <row r="242" spans="1:14">
      <c r="A242" s="97" t="str">
        <f t="shared" si="43"/>
        <v/>
      </c>
      <c r="B242" s="98" t="str">
        <f t="shared" si="44"/>
        <v/>
      </c>
      <c r="C242" s="99"/>
      <c r="D242" s="100"/>
      <c r="E242" s="100"/>
      <c r="F242" s="57"/>
      <c r="G242" s="58">
        <f t="shared" si="45"/>
        <v>0</v>
      </c>
      <c r="H242" s="58">
        <f>IF(E242="",0,IFERROR(VLOOKUP(E242,档案费管理台账!$D$4:$H$1000,5,0),0))</f>
        <v>0</v>
      </c>
      <c r="I242" s="57"/>
      <c r="J242" s="57"/>
      <c r="K242" s="57"/>
      <c r="L242" s="57"/>
      <c r="M242" s="58" t="str">
        <f t="shared" si="46"/>
        <v/>
      </c>
      <c r="N242" s="102"/>
    </row>
    <row r="243" spans="1:14">
      <c r="A243" s="97" t="str">
        <f t="shared" si="43"/>
        <v/>
      </c>
      <c r="B243" s="98" t="str">
        <f t="shared" si="44"/>
        <v/>
      </c>
      <c r="C243" s="99"/>
      <c r="D243" s="100"/>
      <c r="E243" s="100"/>
      <c r="F243" s="57"/>
      <c r="G243" s="58">
        <f t="shared" si="45"/>
        <v>0</v>
      </c>
      <c r="H243" s="58">
        <f>IF(E243="",0,IFERROR(VLOOKUP(E243,档案费管理台账!$D$4:$H$1000,5,0),0))</f>
        <v>0</v>
      </c>
      <c r="I243" s="57"/>
      <c r="J243" s="57"/>
      <c r="K243" s="57"/>
      <c r="L243" s="57"/>
      <c r="M243" s="58" t="str">
        <f t="shared" si="46"/>
        <v/>
      </c>
      <c r="N243" s="102"/>
    </row>
    <row r="244" spans="1:14">
      <c r="A244" s="97" t="str">
        <f t="shared" si="43"/>
        <v/>
      </c>
      <c r="B244" s="98" t="str">
        <f t="shared" si="44"/>
        <v/>
      </c>
      <c r="C244" s="99"/>
      <c r="D244" s="100"/>
      <c r="E244" s="100"/>
      <c r="F244" s="57"/>
      <c r="G244" s="58">
        <f t="shared" si="45"/>
        <v>0</v>
      </c>
      <c r="H244" s="58">
        <f>IF(E244="",0,IFERROR(VLOOKUP(E244,档案费管理台账!$D$4:$H$1000,5,0),0))</f>
        <v>0</v>
      </c>
      <c r="I244" s="57"/>
      <c r="J244" s="57"/>
      <c r="K244" s="57"/>
      <c r="L244" s="57"/>
      <c r="M244" s="58" t="str">
        <f t="shared" si="46"/>
        <v/>
      </c>
      <c r="N244" s="102"/>
    </row>
    <row r="245" spans="1:14">
      <c r="A245" s="97" t="str">
        <f t="shared" si="43"/>
        <v/>
      </c>
      <c r="B245" s="98" t="str">
        <f t="shared" si="44"/>
        <v/>
      </c>
      <c r="C245" s="99"/>
      <c r="D245" s="100"/>
      <c r="E245" s="100"/>
      <c r="F245" s="57"/>
      <c r="G245" s="58">
        <f t="shared" si="45"/>
        <v>0</v>
      </c>
      <c r="H245" s="58">
        <f>IF(E245="",0,IFERROR(VLOOKUP(E245,档案费管理台账!$D$4:$H$1000,5,0),0))</f>
        <v>0</v>
      </c>
      <c r="I245" s="57"/>
      <c r="J245" s="57"/>
      <c r="K245" s="57"/>
      <c r="L245" s="57"/>
      <c r="M245" s="58" t="str">
        <f t="shared" si="46"/>
        <v/>
      </c>
      <c r="N245" s="102"/>
    </row>
    <row r="246" spans="1:14">
      <c r="A246" s="97" t="str">
        <f t="shared" si="43"/>
        <v/>
      </c>
      <c r="B246" s="98" t="str">
        <f t="shared" si="44"/>
        <v/>
      </c>
      <c r="C246" s="99"/>
      <c r="D246" s="100"/>
      <c r="E246" s="100"/>
      <c r="F246" s="57"/>
      <c r="G246" s="58">
        <f t="shared" si="45"/>
        <v>0</v>
      </c>
      <c r="H246" s="58">
        <f>IF(E246="",0,IFERROR(VLOOKUP(E246,档案费管理台账!$D$4:$H$1000,5,0),0))</f>
        <v>0</v>
      </c>
      <c r="I246" s="57"/>
      <c r="J246" s="57"/>
      <c r="K246" s="57"/>
      <c r="L246" s="57"/>
      <c r="M246" s="58" t="str">
        <f t="shared" si="46"/>
        <v/>
      </c>
      <c r="N246" s="102"/>
    </row>
    <row r="247" spans="1:14">
      <c r="A247" s="97" t="str">
        <f t="shared" si="43"/>
        <v/>
      </c>
      <c r="B247" s="98" t="str">
        <f t="shared" si="44"/>
        <v/>
      </c>
      <c r="C247" s="99"/>
      <c r="D247" s="100"/>
      <c r="E247" s="100"/>
      <c r="F247" s="57"/>
      <c r="G247" s="58">
        <f t="shared" si="45"/>
        <v>0</v>
      </c>
      <c r="H247" s="58">
        <f>IF(E247="",0,IFERROR(VLOOKUP(E247,档案费管理台账!$D$4:$H$1000,5,0),0))</f>
        <v>0</v>
      </c>
      <c r="I247" s="57"/>
      <c r="J247" s="57"/>
      <c r="K247" s="57"/>
      <c r="L247" s="57"/>
      <c r="M247" s="58" t="str">
        <f t="shared" si="46"/>
        <v/>
      </c>
      <c r="N247" s="102"/>
    </row>
    <row r="248" spans="1:14">
      <c r="A248" s="97" t="str">
        <f t="shared" si="43"/>
        <v/>
      </c>
      <c r="B248" s="98" t="str">
        <f t="shared" si="44"/>
        <v/>
      </c>
      <c r="C248" s="99"/>
      <c r="D248" s="100"/>
      <c r="E248" s="100"/>
      <c r="F248" s="57"/>
      <c r="G248" s="58">
        <f t="shared" si="45"/>
        <v>0</v>
      </c>
      <c r="H248" s="58">
        <f>IF(E248="",0,IFERROR(VLOOKUP(E248,档案费管理台账!$D$4:$H$1000,5,0),0))</f>
        <v>0</v>
      </c>
      <c r="I248" s="57"/>
      <c r="J248" s="57"/>
      <c r="K248" s="57"/>
      <c r="L248" s="57"/>
      <c r="M248" s="58" t="str">
        <f t="shared" si="46"/>
        <v/>
      </c>
      <c r="N248" s="102"/>
    </row>
    <row r="249" spans="1:14">
      <c r="A249" s="97" t="str">
        <f t="shared" si="43"/>
        <v/>
      </c>
      <c r="B249" s="98" t="str">
        <f t="shared" si="44"/>
        <v/>
      </c>
      <c r="C249" s="99"/>
      <c r="D249" s="100"/>
      <c r="E249" s="100"/>
      <c r="F249" s="57"/>
      <c r="G249" s="58">
        <f t="shared" si="45"/>
        <v>0</v>
      </c>
      <c r="H249" s="58">
        <f>IF(E249="",0,IFERROR(VLOOKUP(E249,档案费管理台账!$D$4:$H$1000,5,0),0))</f>
        <v>0</v>
      </c>
      <c r="I249" s="57"/>
      <c r="J249" s="57"/>
      <c r="K249" s="57"/>
      <c r="L249" s="57"/>
      <c r="M249" s="58" t="str">
        <f t="shared" si="46"/>
        <v/>
      </c>
      <c r="N249" s="102"/>
    </row>
    <row r="250" spans="1:14">
      <c r="A250" s="97" t="str">
        <f t="shared" si="43"/>
        <v/>
      </c>
      <c r="B250" s="98" t="str">
        <f t="shared" si="44"/>
        <v/>
      </c>
      <c r="C250" s="99"/>
      <c r="D250" s="100"/>
      <c r="E250" s="100"/>
      <c r="F250" s="57"/>
      <c r="G250" s="58">
        <f t="shared" si="45"/>
        <v>0</v>
      </c>
      <c r="H250" s="58">
        <f>IF(E250="",0,IFERROR(VLOOKUP(E250,档案费管理台账!$D$4:$H$1000,5,0),0))</f>
        <v>0</v>
      </c>
      <c r="I250" s="57"/>
      <c r="J250" s="57"/>
      <c r="K250" s="57"/>
      <c r="L250" s="57"/>
      <c r="M250" s="58" t="str">
        <f t="shared" si="46"/>
        <v/>
      </c>
      <c r="N250" s="102"/>
    </row>
    <row r="251" spans="1:14">
      <c r="A251" s="97" t="str">
        <f t="shared" si="43"/>
        <v/>
      </c>
      <c r="B251" s="98" t="str">
        <f t="shared" si="44"/>
        <v/>
      </c>
      <c r="C251" s="99"/>
      <c r="D251" s="100"/>
      <c r="E251" s="100"/>
      <c r="F251" s="57"/>
      <c r="G251" s="58">
        <f t="shared" si="45"/>
        <v>0</v>
      </c>
      <c r="H251" s="58">
        <f>IF(E251="",0,IFERROR(VLOOKUP(E251,档案费管理台账!$D$4:$H$1000,5,0),0))</f>
        <v>0</v>
      </c>
      <c r="I251" s="57"/>
      <c r="J251" s="57"/>
      <c r="K251" s="57"/>
      <c r="L251" s="57"/>
      <c r="M251" s="58" t="str">
        <f t="shared" si="46"/>
        <v/>
      </c>
      <c r="N251" s="102"/>
    </row>
    <row r="252" spans="1:14">
      <c r="A252" s="97" t="str">
        <f t="shared" si="43"/>
        <v/>
      </c>
      <c r="B252" s="98" t="str">
        <f t="shared" si="44"/>
        <v/>
      </c>
      <c r="C252" s="99"/>
      <c r="D252" s="100"/>
      <c r="E252" s="100"/>
      <c r="F252" s="57"/>
      <c r="G252" s="58">
        <f t="shared" si="45"/>
        <v>0</v>
      </c>
      <c r="H252" s="58">
        <f>IF(E252="",0,IFERROR(VLOOKUP(E252,档案费管理台账!$D$4:$H$1000,5,0),0))</f>
        <v>0</v>
      </c>
      <c r="I252" s="57"/>
      <c r="J252" s="57"/>
      <c r="K252" s="57"/>
      <c r="L252" s="57"/>
      <c r="M252" s="58" t="str">
        <f t="shared" si="46"/>
        <v/>
      </c>
      <c r="N252" s="102"/>
    </row>
    <row r="253" spans="1:14">
      <c r="A253" s="97" t="str">
        <f t="shared" si="43"/>
        <v/>
      </c>
      <c r="B253" s="98" t="str">
        <f t="shared" si="44"/>
        <v/>
      </c>
      <c r="C253" s="99"/>
      <c r="D253" s="100"/>
      <c r="E253" s="100"/>
      <c r="F253" s="57"/>
      <c r="G253" s="58">
        <f t="shared" si="45"/>
        <v>0</v>
      </c>
      <c r="H253" s="58">
        <f>IF(E253="",0,IFERROR(VLOOKUP(E253,档案费管理台账!$D$4:$H$1000,5,0),0))</f>
        <v>0</v>
      </c>
      <c r="I253" s="57"/>
      <c r="J253" s="57"/>
      <c r="K253" s="57"/>
      <c r="L253" s="57"/>
      <c r="M253" s="58" t="str">
        <f t="shared" si="46"/>
        <v/>
      </c>
      <c r="N253" s="102"/>
    </row>
    <row r="254" spans="1:14">
      <c r="A254" s="97" t="str">
        <f t="shared" si="43"/>
        <v/>
      </c>
      <c r="B254" s="98" t="str">
        <f t="shared" si="44"/>
        <v/>
      </c>
      <c r="C254" s="99"/>
      <c r="D254" s="100"/>
      <c r="E254" s="100"/>
      <c r="F254" s="57"/>
      <c r="G254" s="58">
        <f t="shared" si="45"/>
        <v>0</v>
      </c>
      <c r="H254" s="58">
        <f>IF(E254="",0,IFERROR(VLOOKUP(E254,档案费管理台账!$D$4:$H$1000,5,0),0))</f>
        <v>0</v>
      </c>
      <c r="I254" s="57"/>
      <c r="J254" s="57"/>
      <c r="K254" s="57"/>
      <c r="L254" s="57"/>
      <c r="M254" s="58" t="str">
        <f t="shared" si="46"/>
        <v/>
      </c>
      <c r="N254" s="102"/>
    </row>
    <row r="255" spans="1:14">
      <c r="A255" s="97" t="str">
        <f t="shared" si="43"/>
        <v/>
      </c>
      <c r="B255" s="98" t="str">
        <f t="shared" si="44"/>
        <v/>
      </c>
      <c r="C255" s="99"/>
      <c r="D255" s="100"/>
      <c r="E255" s="100"/>
      <c r="F255" s="57"/>
      <c r="G255" s="58">
        <f t="shared" si="45"/>
        <v>0</v>
      </c>
      <c r="H255" s="58">
        <f>IF(E255="",0,IFERROR(VLOOKUP(E255,档案费管理台账!$D$4:$H$1000,5,0),0))</f>
        <v>0</v>
      </c>
      <c r="I255" s="57"/>
      <c r="J255" s="57"/>
      <c r="K255" s="57"/>
      <c r="L255" s="57"/>
      <c r="M255" s="58" t="str">
        <f t="shared" si="46"/>
        <v/>
      </c>
      <c r="N255" s="102"/>
    </row>
    <row r="256" spans="1:14">
      <c r="A256" s="97" t="str">
        <f t="shared" si="43"/>
        <v/>
      </c>
      <c r="B256" s="98" t="str">
        <f t="shared" si="44"/>
        <v/>
      </c>
      <c r="C256" s="99"/>
      <c r="D256" s="100"/>
      <c r="E256" s="100"/>
      <c r="F256" s="57"/>
      <c r="G256" s="58">
        <f t="shared" si="45"/>
        <v>0</v>
      </c>
      <c r="H256" s="58">
        <f>IF(E256="",0,IFERROR(VLOOKUP(E256,档案费管理台账!$D$4:$H$1000,5,0),0))</f>
        <v>0</v>
      </c>
      <c r="I256" s="57"/>
      <c r="J256" s="57"/>
      <c r="K256" s="57"/>
      <c r="L256" s="57"/>
      <c r="M256" s="58" t="str">
        <f t="shared" si="46"/>
        <v/>
      </c>
      <c r="N256" s="102"/>
    </row>
    <row r="257" spans="1:14">
      <c r="A257" s="97" t="str">
        <f t="shared" si="43"/>
        <v/>
      </c>
      <c r="B257" s="98" t="str">
        <f t="shared" si="44"/>
        <v/>
      </c>
      <c r="C257" s="99"/>
      <c r="D257" s="100"/>
      <c r="E257" s="100"/>
      <c r="F257" s="57"/>
      <c r="G257" s="58">
        <f t="shared" si="45"/>
        <v>0</v>
      </c>
      <c r="H257" s="58">
        <f>IF(E257="",0,IFERROR(VLOOKUP(E257,档案费管理台账!$D$4:$H$1000,5,0),0))</f>
        <v>0</v>
      </c>
      <c r="I257" s="57"/>
      <c r="J257" s="57"/>
      <c r="K257" s="57"/>
      <c r="L257" s="57"/>
      <c r="M257" s="58" t="str">
        <f t="shared" si="46"/>
        <v/>
      </c>
      <c r="N257" s="102"/>
    </row>
    <row r="258" spans="1:14">
      <c r="A258" s="97" t="str">
        <f t="shared" si="43"/>
        <v/>
      </c>
      <c r="B258" s="98" t="str">
        <f t="shared" si="44"/>
        <v/>
      </c>
      <c r="C258" s="99"/>
      <c r="D258" s="100"/>
      <c r="E258" s="100"/>
      <c r="F258" s="57"/>
      <c r="G258" s="58">
        <f t="shared" si="45"/>
        <v>0</v>
      </c>
      <c r="H258" s="58">
        <f>IF(E258="",0,IFERROR(VLOOKUP(E258,档案费管理台账!$D$4:$H$1000,5,0),0))</f>
        <v>0</v>
      </c>
      <c r="I258" s="57"/>
      <c r="J258" s="57"/>
      <c r="K258" s="57"/>
      <c r="L258" s="57"/>
      <c r="M258" s="58" t="str">
        <f t="shared" si="46"/>
        <v/>
      </c>
      <c r="N258" s="102"/>
    </row>
    <row r="259" spans="1:14">
      <c r="A259" s="97" t="str">
        <f t="shared" si="43"/>
        <v/>
      </c>
      <c r="B259" s="98" t="str">
        <f t="shared" si="44"/>
        <v/>
      </c>
      <c r="C259" s="99"/>
      <c r="D259" s="100"/>
      <c r="E259" s="100"/>
      <c r="F259" s="57"/>
      <c r="G259" s="58">
        <f t="shared" si="45"/>
        <v>0</v>
      </c>
      <c r="H259" s="58">
        <f>IF(E259="",0,IFERROR(VLOOKUP(E259,档案费管理台账!$D$4:$H$1000,5,0),0))</f>
        <v>0</v>
      </c>
      <c r="I259" s="57"/>
      <c r="J259" s="57"/>
      <c r="K259" s="57"/>
      <c r="L259" s="57"/>
      <c r="M259" s="58" t="str">
        <f t="shared" si="46"/>
        <v/>
      </c>
      <c r="N259" s="102"/>
    </row>
    <row r="260" spans="1:14">
      <c r="A260" s="97" t="str">
        <f t="shared" si="43"/>
        <v/>
      </c>
      <c r="B260" s="98" t="str">
        <f t="shared" si="44"/>
        <v/>
      </c>
      <c r="C260" s="99"/>
      <c r="D260" s="100"/>
      <c r="E260" s="100"/>
      <c r="F260" s="57"/>
      <c r="G260" s="58">
        <f t="shared" si="45"/>
        <v>0</v>
      </c>
      <c r="H260" s="58">
        <f>IF(E260="",0,IFERROR(VLOOKUP(E260,档案费管理台账!$D$4:$H$1000,5,0),0))</f>
        <v>0</v>
      </c>
      <c r="I260" s="57"/>
      <c r="J260" s="57"/>
      <c r="K260" s="57"/>
      <c r="L260" s="57"/>
      <c r="M260" s="58" t="str">
        <f t="shared" si="46"/>
        <v/>
      </c>
      <c r="N260" s="102"/>
    </row>
    <row r="261" spans="1:14">
      <c r="A261" s="97" t="str">
        <f t="shared" si="43"/>
        <v/>
      </c>
      <c r="B261" s="98" t="str">
        <f t="shared" si="44"/>
        <v/>
      </c>
      <c r="C261" s="99"/>
      <c r="D261" s="100"/>
      <c r="E261" s="100"/>
      <c r="F261" s="57"/>
      <c r="G261" s="58">
        <f t="shared" si="45"/>
        <v>0</v>
      </c>
      <c r="H261" s="58">
        <f>IF(E261="",0,IFERROR(VLOOKUP(E261,档案费管理台账!$D$4:$H$1000,5,0),0))</f>
        <v>0</v>
      </c>
      <c r="I261" s="57"/>
      <c r="J261" s="57"/>
      <c r="K261" s="57"/>
      <c r="L261" s="57"/>
      <c r="M261" s="58" t="str">
        <f t="shared" si="46"/>
        <v/>
      </c>
      <c r="N261" s="102"/>
    </row>
    <row r="262" spans="1:14">
      <c r="A262" s="97" t="str">
        <f t="shared" si="43"/>
        <v/>
      </c>
      <c r="B262" s="98" t="str">
        <f t="shared" si="44"/>
        <v/>
      </c>
      <c r="C262" s="99"/>
      <c r="D262" s="100"/>
      <c r="E262" s="100"/>
      <c r="F262" s="57"/>
      <c r="G262" s="58">
        <f t="shared" si="45"/>
        <v>0</v>
      </c>
      <c r="H262" s="58">
        <f>IF(E262="",0,IFERROR(VLOOKUP(E262,档案费管理台账!$D$4:$H$1000,5,0),0))</f>
        <v>0</v>
      </c>
      <c r="I262" s="57"/>
      <c r="J262" s="57"/>
      <c r="K262" s="57"/>
      <c r="L262" s="57"/>
      <c r="M262" s="58" t="str">
        <f t="shared" si="46"/>
        <v/>
      </c>
      <c r="N262" s="102"/>
    </row>
    <row r="263" spans="1:14">
      <c r="A263" s="97" t="str">
        <f t="shared" si="43"/>
        <v/>
      </c>
      <c r="B263" s="98" t="str">
        <f t="shared" si="44"/>
        <v/>
      </c>
      <c r="C263" s="99"/>
      <c r="D263" s="100"/>
      <c r="E263" s="100"/>
      <c r="F263" s="57"/>
      <c r="G263" s="58">
        <f t="shared" si="45"/>
        <v>0</v>
      </c>
      <c r="H263" s="58">
        <f>IF(E263="",0,IFERROR(VLOOKUP(E263,档案费管理台账!$D$4:$H$1000,5,0),0))</f>
        <v>0</v>
      </c>
      <c r="I263" s="57"/>
      <c r="J263" s="57"/>
      <c r="K263" s="57"/>
      <c r="L263" s="57"/>
      <c r="M263" s="58" t="str">
        <f t="shared" si="46"/>
        <v/>
      </c>
      <c r="N263" s="102"/>
    </row>
    <row r="264" spans="1:14">
      <c r="A264" s="97" t="str">
        <f t="shared" si="43"/>
        <v/>
      </c>
      <c r="B264" s="98" t="str">
        <f t="shared" si="44"/>
        <v/>
      </c>
      <c r="C264" s="99"/>
      <c r="D264" s="100"/>
      <c r="E264" s="100"/>
      <c r="F264" s="57"/>
      <c r="G264" s="58">
        <f t="shared" si="45"/>
        <v>0</v>
      </c>
      <c r="H264" s="58">
        <f>IF(E264="",0,IFERROR(VLOOKUP(E264,档案费管理台账!$D$4:$H$1000,5,0),0))</f>
        <v>0</v>
      </c>
      <c r="I264" s="57"/>
      <c r="J264" s="57"/>
      <c r="K264" s="57"/>
      <c r="L264" s="57"/>
      <c r="M264" s="58" t="str">
        <f t="shared" si="46"/>
        <v/>
      </c>
      <c r="N264" s="102"/>
    </row>
    <row r="265" spans="1:14">
      <c r="A265" s="97" t="str">
        <f t="shared" si="43"/>
        <v/>
      </c>
      <c r="B265" s="98" t="str">
        <f t="shared" si="44"/>
        <v/>
      </c>
      <c r="C265" s="99"/>
      <c r="D265" s="100"/>
      <c r="E265" s="100"/>
      <c r="F265" s="57"/>
      <c r="G265" s="58">
        <f t="shared" si="45"/>
        <v>0</v>
      </c>
      <c r="H265" s="58">
        <f>IF(E265="",0,IFERROR(VLOOKUP(E265,档案费管理台账!$D$4:$H$1000,5,0),0))</f>
        <v>0</v>
      </c>
      <c r="I265" s="57"/>
      <c r="J265" s="57"/>
      <c r="K265" s="57"/>
      <c r="L265" s="57"/>
      <c r="M265" s="58" t="str">
        <f t="shared" si="46"/>
        <v/>
      </c>
      <c r="N265" s="102"/>
    </row>
    <row r="266" spans="1:14">
      <c r="A266" s="97" t="str">
        <f t="shared" si="43"/>
        <v/>
      </c>
      <c r="B266" s="98" t="str">
        <f t="shared" si="44"/>
        <v/>
      </c>
      <c r="C266" s="99"/>
      <c r="D266" s="100"/>
      <c r="E266" s="100"/>
      <c r="F266" s="57"/>
      <c r="G266" s="58">
        <f t="shared" si="45"/>
        <v>0</v>
      </c>
      <c r="H266" s="58">
        <f>IF(E266="",0,IFERROR(VLOOKUP(E266,档案费管理台账!$D$4:$H$1000,5,0),0))</f>
        <v>0</v>
      </c>
      <c r="I266" s="57"/>
      <c r="J266" s="57"/>
      <c r="K266" s="57"/>
      <c r="L266" s="57"/>
      <c r="M266" s="58" t="str">
        <f t="shared" si="46"/>
        <v/>
      </c>
      <c r="N266" s="102"/>
    </row>
    <row r="267" spans="1:14">
      <c r="A267" s="97" t="str">
        <f t="shared" si="43"/>
        <v/>
      </c>
      <c r="B267" s="98" t="str">
        <f t="shared" si="44"/>
        <v/>
      </c>
      <c r="C267" s="99"/>
      <c r="D267" s="100"/>
      <c r="E267" s="100"/>
      <c r="F267" s="57"/>
      <c r="G267" s="58">
        <f t="shared" si="45"/>
        <v>0</v>
      </c>
      <c r="H267" s="58">
        <f>IF(E267="",0,IFERROR(VLOOKUP(E267,档案费管理台账!$D$4:$H$1000,5,0),0))</f>
        <v>0</v>
      </c>
      <c r="I267" s="57"/>
      <c r="J267" s="57"/>
      <c r="K267" s="57"/>
      <c r="L267" s="57"/>
      <c r="M267" s="58" t="str">
        <f t="shared" si="46"/>
        <v/>
      </c>
      <c r="N267" s="102"/>
    </row>
    <row r="268" spans="1:14">
      <c r="A268" s="97" t="str">
        <f t="shared" si="43"/>
        <v/>
      </c>
      <c r="B268" s="98" t="str">
        <f t="shared" si="44"/>
        <v/>
      </c>
      <c r="C268" s="99"/>
      <c r="D268" s="100"/>
      <c r="E268" s="100"/>
      <c r="F268" s="57"/>
      <c r="G268" s="58">
        <f t="shared" si="45"/>
        <v>0</v>
      </c>
      <c r="H268" s="58">
        <f>IF(E268="",0,IFERROR(VLOOKUP(E268,档案费管理台账!$D$4:$H$1000,5,0),0))</f>
        <v>0</v>
      </c>
      <c r="I268" s="57"/>
      <c r="J268" s="57"/>
      <c r="K268" s="57"/>
      <c r="L268" s="57"/>
      <c r="M268" s="58" t="str">
        <f t="shared" si="46"/>
        <v/>
      </c>
      <c r="N268" s="102"/>
    </row>
    <row r="269" spans="1:14">
      <c r="A269" s="97" t="str">
        <f t="shared" si="43"/>
        <v/>
      </c>
      <c r="B269" s="98" t="str">
        <f t="shared" si="44"/>
        <v/>
      </c>
      <c r="C269" s="99"/>
      <c r="D269" s="100"/>
      <c r="E269" s="100"/>
      <c r="F269" s="57"/>
      <c r="G269" s="58">
        <f t="shared" si="45"/>
        <v>0</v>
      </c>
      <c r="H269" s="58">
        <f>IF(E269="",0,IFERROR(VLOOKUP(E269,档案费管理台账!$D$4:$H$1000,5,0),0))</f>
        <v>0</v>
      </c>
      <c r="I269" s="57"/>
      <c r="J269" s="57"/>
      <c r="K269" s="57"/>
      <c r="L269" s="57"/>
      <c r="M269" s="58" t="str">
        <f t="shared" si="46"/>
        <v/>
      </c>
      <c r="N269" s="102"/>
    </row>
    <row r="270" spans="1:14">
      <c r="A270" s="97" t="str">
        <f t="shared" si="43"/>
        <v/>
      </c>
      <c r="B270" s="98" t="str">
        <f t="shared" si="44"/>
        <v/>
      </c>
      <c r="C270" s="99"/>
      <c r="D270" s="100"/>
      <c r="E270" s="100"/>
      <c r="F270" s="57"/>
      <c r="G270" s="58">
        <f t="shared" si="45"/>
        <v>0</v>
      </c>
      <c r="H270" s="58">
        <f>IF(E270="",0,IFERROR(VLOOKUP(E270,档案费管理台账!$D$4:$H$1000,5,0),0))</f>
        <v>0</v>
      </c>
      <c r="I270" s="57"/>
      <c r="J270" s="57"/>
      <c r="K270" s="57"/>
      <c r="L270" s="57"/>
      <c r="M270" s="58" t="str">
        <f t="shared" si="46"/>
        <v/>
      </c>
      <c r="N270" s="102"/>
    </row>
    <row r="271" spans="1:14">
      <c r="A271" s="97" t="str">
        <f t="shared" si="43"/>
        <v/>
      </c>
      <c r="B271" s="98" t="str">
        <f t="shared" si="44"/>
        <v/>
      </c>
      <c r="C271" s="99"/>
      <c r="D271" s="100"/>
      <c r="E271" s="100"/>
      <c r="F271" s="57"/>
      <c r="G271" s="58">
        <f t="shared" si="45"/>
        <v>0</v>
      </c>
      <c r="H271" s="58">
        <f>IF(E271="",0,IFERROR(VLOOKUP(E271,档案费管理台账!$D$4:$H$1000,5,0),0))</f>
        <v>0</v>
      </c>
      <c r="I271" s="57"/>
      <c r="J271" s="57"/>
      <c r="K271" s="57"/>
      <c r="L271" s="57"/>
      <c r="M271" s="58" t="str">
        <f t="shared" si="46"/>
        <v/>
      </c>
      <c r="N271" s="102"/>
    </row>
    <row r="272" spans="1:14">
      <c r="A272" s="97" t="str">
        <f t="shared" si="43"/>
        <v/>
      </c>
      <c r="B272" s="98" t="str">
        <f t="shared" si="44"/>
        <v/>
      </c>
      <c r="C272" s="99"/>
      <c r="D272" s="100"/>
      <c r="E272" s="100"/>
      <c r="F272" s="57"/>
      <c r="G272" s="58">
        <f t="shared" si="45"/>
        <v>0</v>
      </c>
      <c r="H272" s="58">
        <f>IF(E272="",0,IFERROR(VLOOKUP(E272,档案费管理台账!$D$4:$H$1000,5,0),0))</f>
        <v>0</v>
      </c>
      <c r="I272" s="57"/>
      <c r="J272" s="57"/>
      <c r="K272" s="57"/>
      <c r="L272" s="57"/>
      <c r="M272" s="58" t="str">
        <f t="shared" si="46"/>
        <v/>
      </c>
      <c r="N272" s="102"/>
    </row>
    <row r="273" spans="1:14">
      <c r="A273" s="97" t="str">
        <f t="shared" si="43"/>
        <v/>
      </c>
      <c r="B273" s="98" t="str">
        <f t="shared" si="44"/>
        <v/>
      </c>
      <c r="C273" s="99"/>
      <c r="D273" s="100"/>
      <c r="E273" s="100"/>
      <c r="F273" s="57"/>
      <c r="G273" s="58">
        <f t="shared" si="45"/>
        <v>0</v>
      </c>
      <c r="H273" s="58">
        <f>IF(E273="",0,IFERROR(VLOOKUP(E273,档案费管理台账!$D$4:$H$1000,5,0),0))</f>
        <v>0</v>
      </c>
      <c r="I273" s="57"/>
      <c r="J273" s="57"/>
      <c r="K273" s="57"/>
      <c r="L273" s="57"/>
      <c r="M273" s="58" t="str">
        <f t="shared" si="46"/>
        <v/>
      </c>
      <c r="N273" s="102"/>
    </row>
    <row r="274" spans="1:14">
      <c r="A274" s="97" t="str">
        <f t="shared" si="43"/>
        <v/>
      </c>
      <c r="B274" s="98" t="str">
        <f t="shared" si="44"/>
        <v/>
      </c>
      <c r="C274" s="99"/>
      <c r="D274" s="100"/>
      <c r="E274" s="100"/>
      <c r="F274" s="57"/>
      <c r="G274" s="58">
        <f t="shared" si="45"/>
        <v>0</v>
      </c>
      <c r="H274" s="58">
        <f>IF(E274="",0,IFERROR(VLOOKUP(E274,档案费管理台账!$D$4:$H$1000,5,0),0))</f>
        <v>0</v>
      </c>
      <c r="I274" s="57"/>
      <c r="J274" s="57"/>
      <c r="K274" s="57"/>
      <c r="L274" s="57"/>
      <c r="M274" s="58" t="str">
        <f t="shared" si="46"/>
        <v/>
      </c>
      <c r="N274" s="102"/>
    </row>
    <row r="275" spans="1:14">
      <c r="A275" s="97" t="str">
        <f t="shared" si="43"/>
        <v/>
      </c>
      <c r="B275" s="98" t="str">
        <f t="shared" si="44"/>
        <v/>
      </c>
      <c r="C275" s="99"/>
      <c r="D275" s="100"/>
      <c r="E275" s="100"/>
      <c r="F275" s="57"/>
      <c r="G275" s="58">
        <f t="shared" si="45"/>
        <v>0</v>
      </c>
      <c r="H275" s="58">
        <f>IF(E275="",0,IFERROR(VLOOKUP(E275,档案费管理台账!$D$4:$H$1000,5,0),0))</f>
        <v>0</v>
      </c>
      <c r="I275" s="57"/>
      <c r="J275" s="57"/>
      <c r="K275" s="57"/>
      <c r="L275" s="57"/>
      <c r="M275" s="58" t="str">
        <f t="shared" si="46"/>
        <v/>
      </c>
      <c r="N275" s="102"/>
    </row>
    <row r="276" spans="1:14">
      <c r="A276" s="97" t="str">
        <f t="shared" si="43"/>
        <v/>
      </c>
      <c r="B276" s="98" t="str">
        <f t="shared" si="44"/>
        <v/>
      </c>
      <c r="C276" s="99"/>
      <c r="D276" s="100"/>
      <c r="E276" s="100"/>
      <c r="F276" s="57"/>
      <c r="G276" s="58">
        <f t="shared" si="45"/>
        <v>0</v>
      </c>
      <c r="H276" s="58">
        <f>IF(E276="",0,IFERROR(VLOOKUP(E276,档案费管理台账!$D$4:$H$1000,5,0),0))</f>
        <v>0</v>
      </c>
      <c r="I276" s="57"/>
      <c r="J276" s="57"/>
      <c r="K276" s="57"/>
      <c r="L276" s="57"/>
      <c r="M276" s="58" t="str">
        <f t="shared" si="46"/>
        <v/>
      </c>
      <c r="N276" s="102"/>
    </row>
    <row r="277" spans="1:14">
      <c r="A277" s="97" t="str">
        <f t="shared" si="43"/>
        <v/>
      </c>
      <c r="B277" s="98" t="str">
        <f t="shared" si="44"/>
        <v/>
      </c>
      <c r="C277" s="99"/>
      <c r="D277" s="100"/>
      <c r="E277" s="100"/>
      <c r="F277" s="57"/>
      <c r="G277" s="58">
        <f t="shared" si="45"/>
        <v>0</v>
      </c>
      <c r="H277" s="58">
        <f>IF(E277="",0,IFERROR(VLOOKUP(E277,档案费管理台账!$D$4:$H$1000,5,0),0))</f>
        <v>0</v>
      </c>
      <c r="I277" s="57"/>
      <c r="J277" s="57"/>
      <c r="K277" s="57"/>
      <c r="L277" s="57"/>
      <c r="M277" s="58" t="str">
        <f t="shared" si="46"/>
        <v/>
      </c>
      <c r="N277" s="102"/>
    </row>
    <row r="278" spans="1:14">
      <c r="A278" s="97" t="str">
        <f t="shared" si="43"/>
        <v/>
      </c>
      <c r="B278" s="98" t="str">
        <f t="shared" si="44"/>
        <v/>
      </c>
      <c r="C278" s="99"/>
      <c r="D278" s="100"/>
      <c r="E278" s="100"/>
      <c r="F278" s="57"/>
      <c r="G278" s="58">
        <f t="shared" si="45"/>
        <v>0</v>
      </c>
      <c r="H278" s="58">
        <f>IF(E278="",0,IFERROR(VLOOKUP(E278,档案费管理台账!$D$4:$H$1000,5,0),0))</f>
        <v>0</v>
      </c>
      <c r="I278" s="57"/>
      <c r="J278" s="57"/>
      <c r="K278" s="57"/>
      <c r="L278" s="57"/>
      <c r="M278" s="58" t="str">
        <f t="shared" si="46"/>
        <v/>
      </c>
      <c r="N278" s="102"/>
    </row>
    <row r="279" spans="1:14">
      <c r="A279" s="97" t="str">
        <f t="shared" si="43"/>
        <v/>
      </c>
      <c r="B279" s="98" t="str">
        <f t="shared" si="44"/>
        <v/>
      </c>
      <c r="C279" s="99"/>
      <c r="D279" s="100"/>
      <c r="E279" s="100"/>
      <c r="F279" s="57"/>
      <c r="G279" s="58">
        <f t="shared" si="45"/>
        <v>0</v>
      </c>
      <c r="H279" s="58">
        <f>IF(E279="",0,IFERROR(VLOOKUP(E279,档案费管理台账!$D$4:$H$1000,5,0),0))</f>
        <v>0</v>
      </c>
      <c r="I279" s="57"/>
      <c r="J279" s="57"/>
      <c r="K279" s="57"/>
      <c r="L279" s="57"/>
      <c r="M279" s="58" t="str">
        <f t="shared" si="46"/>
        <v/>
      </c>
      <c r="N279" s="102"/>
    </row>
    <row r="280" spans="1:14">
      <c r="A280" s="97" t="str">
        <f t="shared" si="43"/>
        <v/>
      </c>
      <c r="B280" s="98" t="str">
        <f t="shared" si="44"/>
        <v/>
      </c>
      <c r="C280" s="99"/>
      <c r="D280" s="100"/>
      <c r="E280" s="100"/>
      <c r="F280" s="57"/>
      <c r="G280" s="58">
        <f t="shared" si="45"/>
        <v>0</v>
      </c>
      <c r="H280" s="58">
        <f>IF(E280="",0,IFERROR(VLOOKUP(E280,档案费管理台账!$D$4:$H$1000,5,0),0))</f>
        <v>0</v>
      </c>
      <c r="I280" s="57"/>
      <c r="J280" s="57"/>
      <c r="K280" s="57"/>
      <c r="L280" s="57"/>
      <c r="M280" s="58" t="str">
        <f t="shared" si="46"/>
        <v/>
      </c>
      <c r="N280" s="102"/>
    </row>
    <row r="281" spans="1:14">
      <c r="A281" s="97" t="str">
        <f t="shared" si="43"/>
        <v/>
      </c>
      <c r="B281" s="98" t="str">
        <f t="shared" si="44"/>
        <v/>
      </c>
      <c r="C281" s="99"/>
      <c r="D281" s="100"/>
      <c r="E281" s="100"/>
      <c r="F281" s="57"/>
      <c r="G281" s="58">
        <f t="shared" si="45"/>
        <v>0</v>
      </c>
      <c r="H281" s="58">
        <f>IF(E281="",0,IFERROR(VLOOKUP(E281,档案费管理台账!$D$4:$H$1000,5,0),0))</f>
        <v>0</v>
      </c>
      <c r="I281" s="57"/>
      <c r="J281" s="57"/>
      <c r="K281" s="57"/>
      <c r="L281" s="57"/>
      <c r="M281" s="58" t="str">
        <f t="shared" si="46"/>
        <v/>
      </c>
      <c r="N281" s="102"/>
    </row>
    <row r="282" spans="1:14">
      <c r="A282" s="97" t="str">
        <f t="shared" si="43"/>
        <v/>
      </c>
      <c r="B282" s="98" t="str">
        <f t="shared" si="44"/>
        <v/>
      </c>
      <c r="C282" s="99"/>
      <c r="D282" s="100"/>
      <c r="E282" s="100"/>
      <c r="F282" s="57"/>
      <c r="G282" s="58">
        <f t="shared" si="45"/>
        <v>0</v>
      </c>
      <c r="H282" s="58">
        <f>IF(E282="",0,IFERROR(VLOOKUP(E282,档案费管理台账!$D$4:$H$1000,5,0),0))</f>
        <v>0</v>
      </c>
      <c r="I282" s="57"/>
      <c r="J282" s="57"/>
      <c r="K282" s="57"/>
      <c r="L282" s="57"/>
      <c r="M282" s="58" t="str">
        <f t="shared" si="46"/>
        <v/>
      </c>
      <c r="N282" s="102"/>
    </row>
    <row r="283" spans="1:14">
      <c r="A283" s="97" t="str">
        <f t="shared" si="43"/>
        <v/>
      </c>
      <c r="B283" s="98" t="str">
        <f t="shared" si="44"/>
        <v/>
      </c>
      <c r="C283" s="99"/>
      <c r="D283" s="100"/>
      <c r="E283" s="100"/>
      <c r="F283" s="57"/>
      <c r="G283" s="58">
        <f t="shared" si="45"/>
        <v>0</v>
      </c>
      <c r="H283" s="58">
        <f>IF(E283="",0,IFERROR(VLOOKUP(E283,档案费管理台账!$D$4:$H$1000,5,0),0))</f>
        <v>0</v>
      </c>
      <c r="I283" s="57"/>
      <c r="J283" s="57"/>
      <c r="K283" s="57"/>
      <c r="L283" s="57"/>
      <c r="M283" s="58" t="str">
        <f t="shared" si="46"/>
        <v/>
      </c>
      <c r="N283" s="102"/>
    </row>
    <row r="284" spans="1:14">
      <c r="A284" s="97" t="str">
        <f t="shared" si="43"/>
        <v/>
      </c>
      <c r="B284" s="98" t="str">
        <f t="shared" si="44"/>
        <v/>
      </c>
      <c r="C284" s="99"/>
      <c r="D284" s="100"/>
      <c r="E284" s="100"/>
      <c r="F284" s="57"/>
      <c r="G284" s="58">
        <f t="shared" si="45"/>
        <v>0</v>
      </c>
      <c r="H284" s="58">
        <f>IF(E284="",0,IFERROR(VLOOKUP(E284,档案费管理台账!$D$4:$H$1000,5,0),0))</f>
        <v>0</v>
      </c>
      <c r="I284" s="57"/>
      <c r="J284" s="57"/>
      <c r="K284" s="57"/>
      <c r="L284" s="57"/>
      <c r="M284" s="58" t="str">
        <f t="shared" si="46"/>
        <v/>
      </c>
      <c r="N284" s="102"/>
    </row>
    <row r="285" spans="1:14">
      <c r="A285" s="97" t="str">
        <f t="shared" si="43"/>
        <v/>
      </c>
      <c r="B285" s="98" t="str">
        <f t="shared" si="44"/>
        <v/>
      </c>
      <c r="C285" s="99"/>
      <c r="D285" s="100"/>
      <c r="E285" s="100"/>
      <c r="F285" s="57"/>
      <c r="G285" s="58">
        <f t="shared" si="45"/>
        <v>0</v>
      </c>
      <c r="H285" s="58">
        <f>IF(E285="",0,IFERROR(VLOOKUP(E285,档案费管理台账!$D$4:$H$1000,5,0),0))</f>
        <v>0</v>
      </c>
      <c r="I285" s="57"/>
      <c r="J285" s="57"/>
      <c r="K285" s="57"/>
      <c r="L285" s="57"/>
      <c r="M285" s="58" t="str">
        <f t="shared" si="46"/>
        <v/>
      </c>
      <c r="N285" s="102"/>
    </row>
    <row r="286" spans="1:14">
      <c r="A286" s="97" t="str">
        <f t="shared" si="43"/>
        <v/>
      </c>
      <c r="B286" s="98" t="str">
        <f t="shared" si="44"/>
        <v/>
      </c>
      <c r="C286" s="99"/>
      <c r="D286" s="100"/>
      <c r="E286" s="100"/>
      <c r="F286" s="57"/>
      <c r="G286" s="58">
        <f t="shared" si="45"/>
        <v>0</v>
      </c>
      <c r="H286" s="58">
        <f>IF(E286="",0,IFERROR(VLOOKUP(E286,档案费管理台账!$D$4:$H$1000,5,0),0))</f>
        <v>0</v>
      </c>
      <c r="I286" s="57"/>
      <c r="J286" s="57"/>
      <c r="K286" s="57"/>
      <c r="L286" s="57"/>
      <c r="M286" s="58" t="str">
        <f t="shared" si="46"/>
        <v/>
      </c>
      <c r="N286" s="102"/>
    </row>
    <row r="287" spans="1:14">
      <c r="A287" s="97" t="str">
        <f t="shared" si="43"/>
        <v/>
      </c>
      <c r="B287" s="98" t="str">
        <f t="shared" si="44"/>
        <v/>
      </c>
      <c r="C287" s="99"/>
      <c r="D287" s="100"/>
      <c r="E287" s="100"/>
      <c r="F287" s="57"/>
      <c r="G287" s="58">
        <f t="shared" si="45"/>
        <v>0</v>
      </c>
      <c r="H287" s="58">
        <f>IF(E287="",0,IFERROR(VLOOKUP(E287,档案费管理台账!$D$4:$H$1000,5,0),0))</f>
        <v>0</v>
      </c>
      <c r="I287" s="57"/>
      <c r="J287" s="57"/>
      <c r="K287" s="57"/>
      <c r="L287" s="57"/>
      <c r="M287" s="58" t="str">
        <f t="shared" si="46"/>
        <v/>
      </c>
      <c r="N287" s="102"/>
    </row>
    <row r="288" spans="1:14">
      <c r="A288" s="97" t="str">
        <f t="shared" si="43"/>
        <v/>
      </c>
      <c r="B288" s="98" t="str">
        <f t="shared" si="44"/>
        <v/>
      </c>
      <c r="C288" s="99"/>
      <c r="D288" s="100"/>
      <c r="E288" s="100"/>
      <c r="F288" s="57"/>
      <c r="G288" s="58">
        <f t="shared" si="45"/>
        <v>0</v>
      </c>
      <c r="H288" s="58">
        <f>IF(E288="",0,IFERROR(VLOOKUP(E288,档案费管理台账!$D$4:$H$1000,5,0),0))</f>
        <v>0</v>
      </c>
      <c r="I288" s="57"/>
      <c r="J288" s="57"/>
      <c r="K288" s="57"/>
      <c r="L288" s="57"/>
      <c r="M288" s="58" t="str">
        <f t="shared" si="46"/>
        <v/>
      </c>
      <c r="N288" s="102"/>
    </row>
    <row r="289" spans="1:14">
      <c r="A289" s="97" t="str">
        <f t="shared" si="43"/>
        <v/>
      </c>
      <c r="B289" s="98" t="str">
        <f t="shared" si="44"/>
        <v/>
      </c>
      <c r="C289" s="99"/>
      <c r="D289" s="100"/>
      <c r="E289" s="100"/>
      <c r="F289" s="57"/>
      <c r="G289" s="58">
        <f t="shared" si="45"/>
        <v>0</v>
      </c>
      <c r="H289" s="58">
        <f>IF(E289="",0,IFERROR(VLOOKUP(E289,档案费管理台账!$D$4:$H$1000,5,0),0))</f>
        <v>0</v>
      </c>
      <c r="I289" s="57"/>
      <c r="J289" s="57"/>
      <c r="K289" s="57"/>
      <c r="L289" s="57"/>
      <c r="M289" s="58" t="str">
        <f t="shared" si="46"/>
        <v/>
      </c>
      <c r="N289" s="102"/>
    </row>
    <row r="290" spans="1:14">
      <c r="A290" s="97" t="str">
        <f t="shared" si="43"/>
        <v/>
      </c>
      <c r="B290" s="98" t="str">
        <f t="shared" si="44"/>
        <v/>
      </c>
      <c r="C290" s="99"/>
      <c r="D290" s="100"/>
      <c r="E290" s="100"/>
      <c r="F290" s="57"/>
      <c r="G290" s="58">
        <f t="shared" si="45"/>
        <v>0</v>
      </c>
      <c r="H290" s="58">
        <f>IF(E290="",0,IFERROR(VLOOKUP(E290,档案费管理台账!$D$4:$H$1000,5,0),0))</f>
        <v>0</v>
      </c>
      <c r="I290" s="57"/>
      <c r="J290" s="57"/>
      <c r="K290" s="57"/>
      <c r="L290" s="57"/>
      <c r="M290" s="58" t="str">
        <f t="shared" si="46"/>
        <v/>
      </c>
      <c r="N290" s="102"/>
    </row>
    <row r="291" spans="1:14">
      <c r="A291" s="97" t="str">
        <f t="shared" si="43"/>
        <v/>
      </c>
      <c r="B291" s="98" t="str">
        <f t="shared" si="44"/>
        <v/>
      </c>
      <c r="C291" s="99"/>
      <c r="D291" s="100"/>
      <c r="E291" s="100"/>
      <c r="F291" s="57"/>
      <c r="G291" s="58">
        <f t="shared" si="45"/>
        <v>0</v>
      </c>
      <c r="H291" s="58">
        <f>IF(E291="",0,IFERROR(VLOOKUP(E291,档案费管理台账!$D$4:$H$1000,5,0),0))</f>
        <v>0</v>
      </c>
      <c r="I291" s="57"/>
      <c r="J291" s="57"/>
      <c r="K291" s="57"/>
      <c r="L291" s="57"/>
      <c r="M291" s="58" t="str">
        <f t="shared" si="46"/>
        <v/>
      </c>
      <c r="N291" s="102"/>
    </row>
    <row r="292" spans="1:14">
      <c r="A292" s="97" t="str">
        <f t="shared" si="43"/>
        <v/>
      </c>
      <c r="B292" s="98" t="str">
        <f t="shared" si="44"/>
        <v/>
      </c>
      <c r="C292" s="99"/>
      <c r="D292" s="100"/>
      <c r="E292" s="100"/>
      <c r="F292" s="57"/>
      <c r="G292" s="58">
        <f t="shared" si="45"/>
        <v>0</v>
      </c>
      <c r="H292" s="58">
        <f>IF(E292="",0,IFERROR(VLOOKUP(E292,档案费管理台账!$D$4:$H$1000,5,0),0))</f>
        <v>0</v>
      </c>
      <c r="I292" s="57"/>
      <c r="J292" s="57"/>
      <c r="K292" s="57"/>
      <c r="L292" s="57"/>
      <c r="M292" s="58" t="str">
        <f t="shared" si="46"/>
        <v/>
      </c>
      <c r="N292" s="102"/>
    </row>
    <row r="293" spans="1:14">
      <c r="A293" s="97" t="str">
        <f t="shared" si="43"/>
        <v/>
      </c>
      <c r="B293" s="98" t="str">
        <f t="shared" si="44"/>
        <v/>
      </c>
      <c r="C293" s="99"/>
      <c r="D293" s="100"/>
      <c r="E293" s="100"/>
      <c r="F293" s="57"/>
      <c r="G293" s="58">
        <f t="shared" si="45"/>
        <v>0</v>
      </c>
      <c r="H293" s="58">
        <f>IF(E293="",0,IFERROR(VLOOKUP(E293,档案费管理台账!$D$4:$H$1000,5,0),0))</f>
        <v>0</v>
      </c>
      <c r="I293" s="57"/>
      <c r="J293" s="57"/>
      <c r="K293" s="57"/>
      <c r="L293" s="57"/>
      <c r="M293" s="58" t="str">
        <f t="shared" si="46"/>
        <v/>
      </c>
      <c r="N293" s="102"/>
    </row>
    <row r="294" spans="1:14">
      <c r="A294" s="97" t="str">
        <f t="shared" si="43"/>
        <v/>
      </c>
      <c r="B294" s="98" t="str">
        <f t="shared" si="44"/>
        <v/>
      </c>
      <c r="C294" s="99"/>
      <c r="D294" s="100"/>
      <c r="E294" s="100"/>
      <c r="F294" s="57"/>
      <c r="G294" s="58">
        <f t="shared" si="45"/>
        <v>0</v>
      </c>
      <c r="H294" s="58">
        <f>IF(E294="",0,IFERROR(VLOOKUP(E294,档案费管理台账!$D$4:$H$1000,5,0),0))</f>
        <v>0</v>
      </c>
      <c r="I294" s="57"/>
      <c r="J294" s="57"/>
      <c r="K294" s="57"/>
      <c r="L294" s="57"/>
      <c r="M294" s="58" t="str">
        <f t="shared" si="46"/>
        <v/>
      </c>
      <c r="N294" s="102"/>
    </row>
    <row r="295" spans="1:14">
      <c r="A295" s="97" t="str">
        <f t="shared" si="43"/>
        <v/>
      </c>
      <c r="B295" s="98" t="str">
        <f t="shared" si="44"/>
        <v/>
      </c>
      <c r="C295" s="99"/>
      <c r="D295" s="100"/>
      <c r="E295" s="100"/>
      <c r="F295" s="57"/>
      <c r="G295" s="58">
        <f t="shared" si="45"/>
        <v>0</v>
      </c>
      <c r="H295" s="58">
        <f>IF(E295="",0,IFERROR(VLOOKUP(E295,档案费管理台账!$D$4:$H$1000,5,0),0))</f>
        <v>0</v>
      </c>
      <c r="I295" s="57"/>
      <c r="J295" s="57"/>
      <c r="K295" s="57"/>
      <c r="L295" s="57"/>
      <c r="M295" s="58" t="str">
        <f t="shared" si="46"/>
        <v/>
      </c>
      <c r="N295" s="102"/>
    </row>
    <row r="296" spans="1:14">
      <c r="A296" s="97" t="str">
        <f t="shared" si="43"/>
        <v/>
      </c>
      <c r="B296" s="98" t="str">
        <f t="shared" si="44"/>
        <v/>
      </c>
      <c r="C296" s="99"/>
      <c r="D296" s="100"/>
      <c r="E296" s="100"/>
      <c r="F296" s="57"/>
      <c r="G296" s="58">
        <f t="shared" si="45"/>
        <v>0</v>
      </c>
      <c r="H296" s="58">
        <f>IF(E296="",0,IFERROR(VLOOKUP(E296,档案费管理台账!$D$4:$H$1000,5,0),0))</f>
        <v>0</v>
      </c>
      <c r="I296" s="57"/>
      <c r="J296" s="57"/>
      <c r="K296" s="57"/>
      <c r="L296" s="57"/>
      <c r="M296" s="58" t="str">
        <f t="shared" si="46"/>
        <v/>
      </c>
      <c r="N296" s="102"/>
    </row>
    <row r="297" spans="1:14">
      <c r="A297" s="97" t="str">
        <f t="shared" si="43"/>
        <v/>
      </c>
      <c r="B297" s="98" t="str">
        <f t="shared" si="44"/>
        <v/>
      </c>
      <c r="C297" s="99"/>
      <c r="D297" s="100"/>
      <c r="E297" s="100"/>
      <c r="F297" s="57"/>
      <c r="G297" s="58">
        <f t="shared" si="45"/>
        <v>0</v>
      </c>
      <c r="H297" s="58">
        <f>IF(E297="",0,IFERROR(VLOOKUP(E297,档案费管理台账!$D$4:$H$1000,5,0),0))</f>
        <v>0</v>
      </c>
      <c r="I297" s="57"/>
      <c r="J297" s="57"/>
      <c r="K297" s="57"/>
      <c r="L297" s="57"/>
      <c r="M297" s="58" t="str">
        <f t="shared" si="46"/>
        <v/>
      </c>
      <c r="N297" s="102"/>
    </row>
    <row r="298" spans="1:14">
      <c r="A298" s="97" t="str">
        <f t="shared" si="43"/>
        <v/>
      </c>
      <c r="B298" s="98" t="str">
        <f t="shared" si="44"/>
        <v/>
      </c>
      <c r="C298" s="99"/>
      <c r="D298" s="100"/>
      <c r="E298" s="100"/>
      <c r="F298" s="57"/>
      <c r="G298" s="58">
        <f t="shared" si="45"/>
        <v>0</v>
      </c>
      <c r="H298" s="58">
        <f>IF(E298="",0,IFERROR(VLOOKUP(E298,档案费管理台账!$D$4:$H$1000,5,0),0))</f>
        <v>0</v>
      </c>
      <c r="I298" s="57"/>
      <c r="J298" s="57"/>
      <c r="K298" s="57"/>
      <c r="L298" s="57"/>
      <c r="M298" s="58" t="str">
        <f t="shared" si="46"/>
        <v/>
      </c>
      <c r="N298" s="102"/>
    </row>
    <row r="299" spans="1:14">
      <c r="A299" s="97" t="str">
        <f t="shared" si="43"/>
        <v/>
      </c>
      <c r="B299" s="98" t="str">
        <f t="shared" si="44"/>
        <v/>
      </c>
      <c r="C299" s="99"/>
      <c r="D299" s="100"/>
      <c r="E299" s="100"/>
      <c r="F299" s="57"/>
      <c r="G299" s="58">
        <f t="shared" si="45"/>
        <v>0</v>
      </c>
      <c r="H299" s="58">
        <f>IF(E299="",0,IFERROR(VLOOKUP(E299,档案费管理台账!$D$4:$H$1000,5,0),0))</f>
        <v>0</v>
      </c>
      <c r="I299" s="57"/>
      <c r="J299" s="57"/>
      <c r="K299" s="57"/>
      <c r="L299" s="57"/>
      <c r="M299" s="58" t="str">
        <f t="shared" si="46"/>
        <v/>
      </c>
      <c r="N299" s="102"/>
    </row>
    <row r="300" spans="1:14">
      <c r="A300" s="97" t="str">
        <f t="shared" si="43"/>
        <v/>
      </c>
      <c r="B300" s="98" t="str">
        <f t="shared" si="44"/>
        <v/>
      </c>
      <c r="C300" s="99"/>
      <c r="D300" s="100"/>
      <c r="E300" s="100"/>
      <c r="F300" s="57"/>
      <c r="G300" s="58">
        <f t="shared" si="45"/>
        <v>0</v>
      </c>
      <c r="H300" s="58">
        <f>IF(E300="",0,IFERROR(VLOOKUP(E300,档案费管理台账!$D$4:$H$1000,5,0),0))</f>
        <v>0</v>
      </c>
      <c r="I300" s="57"/>
      <c r="J300" s="57"/>
      <c r="K300" s="57"/>
      <c r="L300" s="57"/>
      <c r="M300" s="58" t="str">
        <f t="shared" si="46"/>
        <v/>
      </c>
      <c r="N300" s="102"/>
    </row>
    <row r="301" spans="1:14">
      <c r="A301" s="97" t="str">
        <f t="shared" ref="A301:A364" si="47">IF(C301="","",ROW()-42)</f>
        <v/>
      </c>
      <c r="B301" s="98" t="str">
        <f t="shared" ref="B301:B364" si="48">IF(C301="","",MONTH(C301)&amp;"月")</f>
        <v/>
      </c>
      <c r="C301" s="99"/>
      <c r="D301" s="100"/>
      <c r="E301" s="100"/>
      <c r="F301" s="57"/>
      <c r="G301" s="58">
        <f t="shared" ref="G301:G364" si="49">IF(F301="",0,F301*$K$41)</f>
        <v>0</v>
      </c>
      <c r="H301" s="58">
        <f>IF(E301="",0,IFERROR(VLOOKUP(E301,档案费管理台账!$D$4:$H$1000,5,0),0))</f>
        <v>0</v>
      </c>
      <c r="I301" s="57"/>
      <c r="J301" s="57"/>
      <c r="K301" s="57"/>
      <c r="L301" s="57"/>
      <c r="M301" s="58" t="str">
        <f t="shared" ref="M301:M364" si="50">IF(C301="","",ROUND(M300+G301-I301-J301-K301-L301-H301,2))</f>
        <v/>
      </c>
      <c r="N301" s="102"/>
    </row>
    <row r="302" spans="1:14">
      <c r="A302" s="97" t="str">
        <f t="shared" si="47"/>
        <v/>
      </c>
      <c r="B302" s="98" t="str">
        <f t="shared" si="48"/>
        <v/>
      </c>
      <c r="C302" s="99"/>
      <c r="D302" s="100"/>
      <c r="E302" s="100"/>
      <c r="F302" s="57"/>
      <c r="G302" s="58">
        <f t="shared" si="49"/>
        <v>0</v>
      </c>
      <c r="H302" s="58">
        <f>IF(E302="",0,IFERROR(VLOOKUP(E302,档案费管理台账!$D$4:$H$1000,5,0),0))</f>
        <v>0</v>
      </c>
      <c r="I302" s="57"/>
      <c r="J302" s="57"/>
      <c r="K302" s="57"/>
      <c r="L302" s="57"/>
      <c r="M302" s="58" t="str">
        <f t="shared" si="50"/>
        <v/>
      </c>
      <c r="N302" s="102"/>
    </row>
    <row r="303" spans="1:14">
      <c r="A303" s="97" t="str">
        <f t="shared" si="47"/>
        <v/>
      </c>
      <c r="B303" s="98" t="str">
        <f t="shared" si="48"/>
        <v/>
      </c>
      <c r="C303" s="99"/>
      <c r="D303" s="100"/>
      <c r="E303" s="100"/>
      <c r="F303" s="57"/>
      <c r="G303" s="58">
        <f t="shared" si="49"/>
        <v>0</v>
      </c>
      <c r="H303" s="58">
        <f>IF(E303="",0,IFERROR(VLOOKUP(E303,档案费管理台账!$D$4:$H$1000,5,0),0))</f>
        <v>0</v>
      </c>
      <c r="I303" s="57"/>
      <c r="J303" s="57"/>
      <c r="K303" s="57"/>
      <c r="L303" s="57"/>
      <c r="M303" s="58" t="str">
        <f t="shared" si="50"/>
        <v/>
      </c>
      <c r="N303" s="102"/>
    </row>
    <row r="304" spans="1:14">
      <c r="A304" s="97" t="str">
        <f t="shared" si="47"/>
        <v/>
      </c>
      <c r="B304" s="98" t="str">
        <f t="shared" si="48"/>
        <v/>
      </c>
      <c r="C304" s="99"/>
      <c r="D304" s="100"/>
      <c r="E304" s="100"/>
      <c r="F304" s="57"/>
      <c r="G304" s="58">
        <f t="shared" si="49"/>
        <v>0</v>
      </c>
      <c r="H304" s="58">
        <f>IF(E304="",0,IFERROR(VLOOKUP(E304,档案费管理台账!$D$4:$H$1000,5,0),0))</f>
        <v>0</v>
      </c>
      <c r="I304" s="57"/>
      <c r="J304" s="57"/>
      <c r="K304" s="57"/>
      <c r="L304" s="57"/>
      <c r="M304" s="58" t="str">
        <f t="shared" si="50"/>
        <v/>
      </c>
      <c r="N304" s="102"/>
    </row>
    <row r="305" spans="1:14">
      <c r="A305" s="97" t="str">
        <f t="shared" si="47"/>
        <v/>
      </c>
      <c r="B305" s="98" t="str">
        <f t="shared" si="48"/>
        <v/>
      </c>
      <c r="C305" s="99"/>
      <c r="D305" s="100"/>
      <c r="E305" s="100"/>
      <c r="F305" s="57"/>
      <c r="G305" s="58">
        <f t="shared" si="49"/>
        <v>0</v>
      </c>
      <c r="H305" s="58">
        <f>IF(E305="",0,IFERROR(VLOOKUP(E305,档案费管理台账!$D$4:$H$1000,5,0),0))</f>
        <v>0</v>
      </c>
      <c r="I305" s="57"/>
      <c r="J305" s="57"/>
      <c r="K305" s="57"/>
      <c r="L305" s="57"/>
      <c r="M305" s="58" t="str">
        <f t="shared" si="50"/>
        <v/>
      </c>
      <c r="N305" s="102"/>
    </row>
    <row r="306" spans="1:14">
      <c r="A306" s="97" t="str">
        <f t="shared" si="47"/>
        <v/>
      </c>
      <c r="B306" s="98" t="str">
        <f t="shared" si="48"/>
        <v/>
      </c>
      <c r="C306" s="99"/>
      <c r="D306" s="100"/>
      <c r="E306" s="100"/>
      <c r="F306" s="57"/>
      <c r="G306" s="58">
        <f t="shared" si="49"/>
        <v>0</v>
      </c>
      <c r="H306" s="58">
        <f>IF(E306="",0,IFERROR(VLOOKUP(E306,档案费管理台账!$D$4:$H$1000,5,0),0))</f>
        <v>0</v>
      </c>
      <c r="I306" s="57"/>
      <c r="J306" s="57"/>
      <c r="K306" s="57"/>
      <c r="L306" s="57"/>
      <c r="M306" s="58" t="str">
        <f t="shared" si="50"/>
        <v/>
      </c>
      <c r="N306" s="102"/>
    </row>
    <row r="307" spans="1:14">
      <c r="A307" s="97" t="str">
        <f t="shared" si="47"/>
        <v/>
      </c>
      <c r="B307" s="98" t="str">
        <f t="shared" si="48"/>
        <v/>
      </c>
      <c r="C307" s="99"/>
      <c r="D307" s="100"/>
      <c r="E307" s="100"/>
      <c r="F307" s="57"/>
      <c r="G307" s="58">
        <f t="shared" si="49"/>
        <v>0</v>
      </c>
      <c r="H307" s="58">
        <f>IF(E307="",0,IFERROR(VLOOKUP(E307,档案费管理台账!$D$4:$H$1000,5,0),0))</f>
        <v>0</v>
      </c>
      <c r="I307" s="57"/>
      <c r="J307" s="57"/>
      <c r="K307" s="57"/>
      <c r="L307" s="57"/>
      <c r="M307" s="58" t="str">
        <f t="shared" si="50"/>
        <v/>
      </c>
      <c r="N307" s="102"/>
    </row>
    <row r="308" spans="1:14">
      <c r="A308" s="97" t="str">
        <f t="shared" si="47"/>
        <v/>
      </c>
      <c r="B308" s="98" t="str">
        <f t="shared" si="48"/>
        <v/>
      </c>
      <c r="C308" s="99"/>
      <c r="D308" s="100"/>
      <c r="E308" s="100"/>
      <c r="F308" s="57"/>
      <c r="G308" s="58">
        <f t="shared" si="49"/>
        <v>0</v>
      </c>
      <c r="H308" s="58">
        <f>IF(E308="",0,IFERROR(VLOOKUP(E308,档案费管理台账!$D$4:$H$1000,5,0),0))</f>
        <v>0</v>
      </c>
      <c r="I308" s="57"/>
      <c r="J308" s="57"/>
      <c r="K308" s="57"/>
      <c r="L308" s="57"/>
      <c r="M308" s="58" t="str">
        <f t="shared" si="50"/>
        <v/>
      </c>
      <c r="N308" s="102"/>
    </row>
    <row r="309" spans="1:14">
      <c r="A309" s="97" t="str">
        <f t="shared" si="47"/>
        <v/>
      </c>
      <c r="B309" s="98" t="str">
        <f t="shared" si="48"/>
        <v/>
      </c>
      <c r="C309" s="99"/>
      <c r="D309" s="100"/>
      <c r="E309" s="100"/>
      <c r="F309" s="57"/>
      <c r="G309" s="58">
        <f t="shared" si="49"/>
        <v>0</v>
      </c>
      <c r="H309" s="58">
        <f>IF(E309="",0,IFERROR(VLOOKUP(E309,档案费管理台账!$D$4:$H$1000,5,0),0))</f>
        <v>0</v>
      </c>
      <c r="I309" s="57"/>
      <c r="J309" s="57"/>
      <c r="K309" s="57"/>
      <c r="L309" s="57"/>
      <c r="M309" s="58" t="str">
        <f t="shared" si="50"/>
        <v/>
      </c>
      <c r="N309" s="102"/>
    </row>
    <row r="310" spans="1:14">
      <c r="A310" s="97" t="str">
        <f t="shared" si="47"/>
        <v/>
      </c>
      <c r="B310" s="98" t="str">
        <f t="shared" si="48"/>
        <v/>
      </c>
      <c r="C310" s="99"/>
      <c r="D310" s="100"/>
      <c r="E310" s="100"/>
      <c r="F310" s="57"/>
      <c r="G310" s="58">
        <f t="shared" si="49"/>
        <v>0</v>
      </c>
      <c r="H310" s="58">
        <f>IF(E310="",0,IFERROR(VLOOKUP(E310,档案费管理台账!$D$4:$H$1000,5,0),0))</f>
        <v>0</v>
      </c>
      <c r="I310" s="57"/>
      <c r="J310" s="57"/>
      <c r="K310" s="57"/>
      <c r="L310" s="57"/>
      <c r="M310" s="58" t="str">
        <f t="shared" si="50"/>
        <v/>
      </c>
      <c r="N310" s="102"/>
    </row>
    <row r="311" spans="1:14">
      <c r="A311" s="97" t="str">
        <f t="shared" si="47"/>
        <v/>
      </c>
      <c r="B311" s="98" t="str">
        <f t="shared" si="48"/>
        <v/>
      </c>
      <c r="C311" s="99"/>
      <c r="D311" s="100"/>
      <c r="E311" s="100"/>
      <c r="F311" s="57"/>
      <c r="G311" s="58">
        <f t="shared" si="49"/>
        <v>0</v>
      </c>
      <c r="H311" s="58">
        <f>IF(E311="",0,IFERROR(VLOOKUP(E311,档案费管理台账!$D$4:$H$1000,5,0),0))</f>
        <v>0</v>
      </c>
      <c r="I311" s="57"/>
      <c r="J311" s="57"/>
      <c r="K311" s="57"/>
      <c r="L311" s="57"/>
      <c r="M311" s="58" t="str">
        <f t="shared" si="50"/>
        <v/>
      </c>
      <c r="N311" s="102"/>
    </row>
    <row r="312" spans="1:14">
      <c r="A312" s="97" t="str">
        <f t="shared" si="47"/>
        <v/>
      </c>
      <c r="B312" s="98" t="str">
        <f t="shared" si="48"/>
        <v/>
      </c>
      <c r="C312" s="99"/>
      <c r="D312" s="100"/>
      <c r="E312" s="100"/>
      <c r="F312" s="57"/>
      <c r="G312" s="58">
        <f t="shared" si="49"/>
        <v>0</v>
      </c>
      <c r="H312" s="58">
        <f>IF(E312="",0,IFERROR(VLOOKUP(E312,档案费管理台账!$D$4:$H$1000,5,0),0))</f>
        <v>0</v>
      </c>
      <c r="I312" s="57"/>
      <c r="J312" s="57"/>
      <c r="K312" s="57"/>
      <c r="L312" s="57"/>
      <c r="M312" s="58" t="str">
        <f t="shared" si="50"/>
        <v/>
      </c>
      <c r="N312" s="102"/>
    </row>
    <row r="313" spans="1:14">
      <c r="A313" s="97" t="str">
        <f t="shared" si="47"/>
        <v/>
      </c>
      <c r="B313" s="98" t="str">
        <f t="shared" si="48"/>
        <v/>
      </c>
      <c r="C313" s="99"/>
      <c r="D313" s="100"/>
      <c r="E313" s="100"/>
      <c r="F313" s="57"/>
      <c r="G313" s="58">
        <f t="shared" si="49"/>
        <v>0</v>
      </c>
      <c r="H313" s="58">
        <f>IF(E313="",0,IFERROR(VLOOKUP(E313,档案费管理台账!$D$4:$H$1000,5,0),0))</f>
        <v>0</v>
      </c>
      <c r="I313" s="57"/>
      <c r="J313" s="57"/>
      <c r="K313" s="57"/>
      <c r="L313" s="57"/>
      <c r="M313" s="58" t="str">
        <f t="shared" si="50"/>
        <v/>
      </c>
      <c r="N313" s="102"/>
    </row>
    <row r="314" spans="1:14">
      <c r="A314" s="97" t="str">
        <f t="shared" si="47"/>
        <v/>
      </c>
      <c r="B314" s="98" t="str">
        <f t="shared" si="48"/>
        <v/>
      </c>
      <c r="C314" s="99"/>
      <c r="D314" s="100"/>
      <c r="E314" s="100"/>
      <c r="F314" s="57"/>
      <c r="G314" s="58">
        <f t="shared" si="49"/>
        <v>0</v>
      </c>
      <c r="H314" s="58">
        <f>IF(E314="",0,IFERROR(VLOOKUP(E314,档案费管理台账!$D$4:$H$1000,5,0),0))</f>
        <v>0</v>
      </c>
      <c r="I314" s="57"/>
      <c r="J314" s="57"/>
      <c r="K314" s="57"/>
      <c r="L314" s="57"/>
      <c r="M314" s="58" t="str">
        <f t="shared" si="50"/>
        <v/>
      </c>
      <c r="N314" s="102"/>
    </row>
    <row r="315" spans="1:14">
      <c r="A315" s="97" t="str">
        <f t="shared" si="47"/>
        <v/>
      </c>
      <c r="B315" s="98" t="str">
        <f t="shared" si="48"/>
        <v/>
      </c>
      <c r="C315" s="99"/>
      <c r="D315" s="100"/>
      <c r="E315" s="100"/>
      <c r="F315" s="57"/>
      <c r="G315" s="58">
        <f t="shared" si="49"/>
        <v>0</v>
      </c>
      <c r="H315" s="58">
        <f>IF(E315="",0,IFERROR(VLOOKUP(E315,档案费管理台账!$D$4:$H$1000,5,0),0))</f>
        <v>0</v>
      </c>
      <c r="I315" s="57"/>
      <c r="J315" s="57"/>
      <c r="K315" s="57"/>
      <c r="L315" s="57"/>
      <c r="M315" s="58" t="str">
        <f t="shared" si="50"/>
        <v/>
      </c>
      <c r="N315" s="102"/>
    </row>
    <row r="316" spans="1:14">
      <c r="A316" s="97" t="str">
        <f t="shared" si="47"/>
        <v/>
      </c>
      <c r="B316" s="98" t="str">
        <f t="shared" si="48"/>
        <v/>
      </c>
      <c r="C316" s="99"/>
      <c r="D316" s="100"/>
      <c r="E316" s="100"/>
      <c r="F316" s="57"/>
      <c r="G316" s="58">
        <f t="shared" si="49"/>
        <v>0</v>
      </c>
      <c r="H316" s="58">
        <f>IF(E316="",0,IFERROR(VLOOKUP(E316,档案费管理台账!$D$4:$H$1000,5,0),0))</f>
        <v>0</v>
      </c>
      <c r="I316" s="57"/>
      <c r="J316" s="57"/>
      <c r="K316" s="57"/>
      <c r="L316" s="57"/>
      <c r="M316" s="58" t="str">
        <f t="shared" si="50"/>
        <v/>
      </c>
      <c r="N316" s="102"/>
    </row>
    <row r="317" spans="1:14">
      <c r="A317" s="97" t="str">
        <f t="shared" si="47"/>
        <v/>
      </c>
      <c r="B317" s="98" t="str">
        <f t="shared" si="48"/>
        <v/>
      </c>
      <c r="C317" s="99"/>
      <c r="D317" s="100"/>
      <c r="E317" s="100"/>
      <c r="F317" s="57"/>
      <c r="G317" s="58">
        <f t="shared" si="49"/>
        <v>0</v>
      </c>
      <c r="H317" s="58">
        <f>IF(E317="",0,IFERROR(VLOOKUP(E317,档案费管理台账!$D$4:$H$1000,5,0),0))</f>
        <v>0</v>
      </c>
      <c r="I317" s="57"/>
      <c r="J317" s="57"/>
      <c r="K317" s="57"/>
      <c r="L317" s="57"/>
      <c r="M317" s="58" t="str">
        <f t="shared" si="50"/>
        <v/>
      </c>
      <c r="N317" s="102"/>
    </row>
    <row r="318" spans="1:14">
      <c r="A318" s="97" t="str">
        <f t="shared" si="47"/>
        <v/>
      </c>
      <c r="B318" s="98" t="str">
        <f t="shared" si="48"/>
        <v/>
      </c>
      <c r="C318" s="99"/>
      <c r="D318" s="100"/>
      <c r="E318" s="100"/>
      <c r="F318" s="57"/>
      <c r="G318" s="58">
        <f t="shared" si="49"/>
        <v>0</v>
      </c>
      <c r="H318" s="58">
        <f>IF(E318="",0,IFERROR(VLOOKUP(E318,档案费管理台账!$D$4:$H$1000,5,0),0))</f>
        <v>0</v>
      </c>
      <c r="I318" s="57"/>
      <c r="J318" s="57"/>
      <c r="K318" s="57"/>
      <c r="L318" s="57"/>
      <c r="M318" s="58" t="str">
        <f t="shared" si="50"/>
        <v/>
      </c>
      <c r="N318" s="102"/>
    </row>
    <row r="319" spans="1:14">
      <c r="A319" s="97" t="str">
        <f t="shared" si="47"/>
        <v/>
      </c>
      <c r="B319" s="98" t="str">
        <f t="shared" si="48"/>
        <v/>
      </c>
      <c r="C319" s="99"/>
      <c r="D319" s="100"/>
      <c r="E319" s="100"/>
      <c r="F319" s="57"/>
      <c r="G319" s="58">
        <f t="shared" si="49"/>
        <v>0</v>
      </c>
      <c r="H319" s="58">
        <f>IF(E319="",0,IFERROR(VLOOKUP(E319,档案费管理台账!$D$4:$H$1000,5,0),0))</f>
        <v>0</v>
      </c>
      <c r="I319" s="57"/>
      <c r="J319" s="57"/>
      <c r="K319" s="57"/>
      <c r="L319" s="57"/>
      <c r="M319" s="58" t="str">
        <f t="shared" si="50"/>
        <v/>
      </c>
      <c r="N319" s="102"/>
    </row>
    <row r="320" spans="1:14">
      <c r="A320" s="97" t="str">
        <f t="shared" si="47"/>
        <v/>
      </c>
      <c r="B320" s="98" t="str">
        <f t="shared" si="48"/>
        <v/>
      </c>
      <c r="C320" s="99"/>
      <c r="D320" s="100"/>
      <c r="E320" s="100"/>
      <c r="F320" s="57"/>
      <c r="G320" s="58">
        <f t="shared" si="49"/>
        <v>0</v>
      </c>
      <c r="H320" s="58">
        <f>IF(E320="",0,IFERROR(VLOOKUP(E320,档案费管理台账!$D$4:$H$1000,5,0),0))</f>
        <v>0</v>
      </c>
      <c r="I320" s="57"/>
      <c r="J320" s="57"/>
      <c r="K320" s="57"/>
      <c r="L320" s="57"/>
      <c r="M320" s="58" t="str">
        <f t="shared" si="50"/>
        <v/>
      </c>
      <c r="N320" s="102"/>
    </row>
    <row r="321" spans="1:14">
      <c r="A321" s="97" t="str">
        <f t="shared" si="47"/>
        <v/>
      </c>
      <c r="B321" s="98" t="str">
        <f t="shared" si="48"/>
        <v/>
      </c>
      <c r="C321" s="99"/>
      <c r="D321" s="100"/>
      <c r="E321" s="100"/>
      <c r="F321" s="57"/>
      <c r="G321" s="58">
        <f t="shared" si="49"/>
        <v>0</v>
      </c>
      <c r="H321" s="58">
        <f>IF(E321="",0,IFERROR(VLOOKUP(E321,档案费管理台账!$D$4:$H$1000,5,0),0))</f>
        <v>0</v>
      </c>
      <c r="I321" s="57"/>
      <c r="J321" s="57"/>
      <c r="K321" s="57"/>
      <c r="L321" s="57"/>
      <c r="M321" s="58" t="str">
        <f t="shared" si="50"/>
        <v/>
      </c>
      <c r="N321" s="102"/>
    </row>
    <row r="322" spans="1:14">
      <c r="A322" s="97" t="str">
        <f t="shared" si="47"/>
        <v/>
      </c>
      <c r="B322" s="98" t="str">
        <f t="shared" si="48"/>
        <v/>
      </c>
      <c r="C322" s="99"/>
      <c r="D322" s="100"/>
      <c r="E322" s="100"/>
      <c r="F322" s="57"/>
      <c r="G322" s="58">
        <f t="shared" si="49"/>
        <v>0</v>
      </c>
      <c r="H322" s="58">
        <f>IF(E322="",0,IFERROR(VLOOKUP(E322,档案费管理台账!$D$4:$H$1000,5,0),0))</f>
        <v>0</v>
      </c>
      <c r="I322" s="57"/>
      <c r="J322" s="57"/>
      <c r="K322" s="57"/>
      <c r="L322" s="57"/>
      <c r="M322" s="58" t="str">
        <f t="shared" si="50"/>
        <v/>
      </c>
      <c r="N322" s="102"/>
    </row>
    <row r="323" spans="1:14">
      <c r="A323" s="97" t="str">
        <f t="shared" si="47"/>
        <v/>
      </c>
      <c r="B323" s="98" t="str">
        <f t="shared" si="48"/>
        <v/>
      </c>
      <c r="C323" s="99"/>
      <c r="D323" s="100"/>
      <c r="E323" s="100"/>
      <c r="F323" s="57"/>
      <c r="G323" s="58">
        <f t="shared" si="49"/>
        <v>0</v>
      </c>
      <c r="H323" s="58">
        <f>IF(E323="",0,IFERROR(VLOOKUP(E323,档案费管理台账!$D$4:$H$1000,5,0),0))</f>
        <v>0</v>
      </c>
      <c r="I323" s="57"/>
      <c r="J323" s="57"/>
      <c r="K323" s="57"/>
      <c r="L323" s="57"/>
      <c r="M323" s="58" t="str">
        <f t="shared" si="50"/>
        <v/>
      </c>
      <c r="N323" s="102"/>
    </row>
    <row r="324" spans="1:14">
      <c r="A324" s="97" t="str">
        <f t="shared" si="47"/>
        <v/>
      </c>
      <c r="B324" s="98" t="str">
        <f t="shared" si="48"/>
        <v/>
      </c>
      <c r="C324" s="99"/>
      <c r="D324" s="100"/>
      <c r="E324" s="100"/>
      <c r="F324" s="57"/>
      <c r="G324" s="58">
        <f t="shared" si="49"/>
        <v>0</v>
      </c>
      <c r="H324" s="58">
        <f>IF(E324="",0,IFERROR(VLOOKUP(E324,档案费管理台账!$D$4:$H$1000,5,0),0))</f>
        <v>0</v>
      </c>
      <c r="I324" s="57"/>
      <c r="J324" s="57"/>
      <c r="K324" s="57"/>
      <c r="L324" s="57"/>
      <c r="M324" s="58" t="str">
        <f t="shared" si="50"/>
        <v/>
      </c>
      <c r="N324" s="102"/>
    </row>
    <row r="325" spans="1:14">
      <c r="A325" s="97" t="str">
        <f t="shared" si="47"/>
        <v/>
      </c>
      <c r="B325" s="98" t="str">
        <f t="shared" si="48"/>
        <v/>
      </c>
      <c r="C325" s="99"/>
      <c r="D325" s="100"/>
      <c r="E325" s="100"/>
      <c r="F325" s="57"/>
      <c r="G325" s="58">
        <f t="shared" si="49"/>
        <v>0</v>
      </c>
      <c r="H325" s="58">
        <f>IF(E325="",0,IFERROR(VLOOKUP(E325,档案费管理台账!$D$4:$H$1000,5,0),0))</f>
        <v>0</v>
      </c>
      <c r="I325" s="57"/>
      <c r="J325" s="57"/>
      <c r="K325" s="57"/>
      <c r="L325" s="57"/>
      <c r="M325" s="58" t="str">
        <f t="shared" si="50"/>
        <v/>
      </c>
      <c r="N325" s="102"/>
    </row>
    <row r="326" spans="1:14">
      <c r="A326" s="97" t="str">
        <f t="shared" si="47"/>
        <v/>
      </c>
      <c r="B326" s="98" t="str">
        <f t="shared" si="48"/>
        <v/>
      </c>
      <c r="C326" s="99"/>
      <c r="D326" s="100"/>
      <c r="E326" s="100"/>
      <c r="F326" s="57"/>
      <c r="G326" s="58">
        <f t="shared" si="49"/>
        <v>0</v>
      </c>
      <c r="H326" s="58">
        <f>IF(E326="",0,IFERROR(VLOOKUP(E326,档案费管理台账!$D$4:$H$1000,5,0),0))</f>
        <v>0</v>
      </c>
      <c r="I326" s="57"/>
      <c r="J326" s="57"/>
      <c r="K326" s="57"/>
      <c r="L326" s="57"/>
      <c r="M326" s="58" t="str">
        <f t="shared" si="50"/>
        <v/>
      </c>
      <c r="N326" s="102"/>
    </row>
    <row r="327" spans="1:14">
      <c r="A327" s="97" t="str">
        <f t="shared" si="47"/>
        <v/>
      </c>
      <c r="B327" s="98" t="str">
        <f t="shared" si="48"/>
        <v/>
      </c>
      <c r="C327" s="99"/>
      <c r="D327" s="100"/>
      <c r="E327" s="100"/>
      <c r="F327" s="57"/>
      <c r="G327" s="58">
        <f t="shared" si="49"/>
        <v>0</v>
      </c>
      <c r="H327" s="58">
        <f>IF(E327="",0,IFERROR(VLOOKUP(E327,档案费管理台账!$D$4:$H$1000,5,0),0))</f>
        <v>0</v>
      </c>
      <c r="I327" s="57"/>
      <c r="J327" s="57"/>
      <c r="K327" s="57"/>
      <c r="L327" s="57"/>
      <c r="M327" s="58" t="str">
        <f t="shared" si="50"/>
        <v/>
      </c>
      <c r="N327" s="102"/>
    </row>
    <row r="328" spans="1:14">
      <c r="A328" s="97" t="str">
        <f t="shared" si="47"/>
        <v/>
      </c>
      <c r="B328" s="98" t="str">
        <f t="shared" si="48"/>
        <v/>
      </c>
      <c r="C328" s="99"/>
      <c r="D328" s="100"/>
      <c r="E328" s="100"/>
      <c r="F328" s="57"/>
      <c r="G328" s="58">
        <f t="shared" si="49"/>
        <v>0</v>
      </c>
      <c r="H328" s="58">
        <f>IF(E328="",0,IFERROR(VLOOKUP(E328,档案费管理台账!$D$4:$H$1000,5,0),0))</f>
        <v>0</v>
      </c>
      <c r="I328" s="57"/>
      <c r="J328" s="57"/>
      <c r="K328" s="57"/>
      <c r="L328" s="57"/>
      <c r="M328" s="58" t="str">
        <f t="shared" si="50"/>
        <v/>
      </c>
      <c r="N328" s="102"/>
    </row>
    <row r="329" spans="1:14">
      <c r="A329" s="97" t="str">
        <f t="shared" si="47"/>
        <v/>
      </c>
      <c r="B329" s="98" t="str">
        <f t="shared" si="48"/>
        <v/>
      </c>
      <c r="C329" s="99"/>
      <c r="D329" s="100"/>
      <c r="E329" s="100"/>
      <c r="F329" s="57"/>
      <c r="G329" s="58">
        <f t="shared" si="49"/>
        <v>0</v>
      </c>
      <c r="H329" s="58">
        <f>IF(E329="",0,IFERROR(VLOOKUP(E329,档案费管理台账!$D$4:$H$1000,5,0),0))</f>
        <v>0</v>
      </c>
      <c r="I329" s="57"/>
      <c r="J329" s="57"/>
      <c r="K329" s="57"/>
      <c r="L329" s="57"/>
      <c r="M329" s="58" t="str">
        <f t="shared" si="50"/>
        <v/>
      </c>
      <c r="N329" s="102"/>
    </row>
    <row r="330" spans="1:14">
      <c r="A330" s="97" t="str">
        <f t="shared" si="47"/>
        <v/>
      </c>
      <c r="B330" s="98" t="str">
        <f t="shared" si="48"/>
        <v/>
      </c>
      <c r="C330" s="99"/>
      <c r="D330" s="100"/>
      <c r="E330" s="100"/>
      <c r="F330" s="57"/>
      <c r="G330" s="58">
        <f t="shared" si="49"/>
        <v>0</v>
      </c>
      <c r="H330" s="58">
        <f>IF(E330="",0,IFERROR(VLOOKUP(E330,档案费管理台账!$D$4:$H$1000,5,0),0))</f>
        <v>0</v>
      </c>
      <c r="I330" s="57"/>
      <c r="J330" s="57"/>
      <c r="K330" s="57"/>
      <c r="L330" s="57"/>
      <c r="M330" s="58" t="str">
        <f t="shared" si="50"/>
        <v/>
      </c>
      <c r="N330" s="102"/>
    </row>
    <row r="331" spans="1:14">
      <c r="A331" s="97" t="str">
        <f t="shared" si="47"/>
        <v/>
      </c>
      <c r="B331" s="98" t="str">
        <f t="shared" si="48"/>
        <v/>
      </c>
      <c r="C331" s="99"/>
      <c r="D331" s="100"/>
      <c r="E331" s="100"/>
      <c r="F331" s="57"/>
      <c r="G331" s="58">
        <f t="shared" si="49"/>
        <v>0</v>
      </c>
      <c r="H331" s="58">
        <f>IF(E331="",0,IFERROR(VLOOKUP(E331,档案费管理台账!$D$4:$H$1000,5,0),0))</f>
        <v>0</v>
      </c>
      <c r="I331" s="57"/>
      <c r="J331" s="57"/>
      <c r="K331" s="57"/>
      <c r="L331" s="57"/>
      <c r="M331" s="58" t="str">
        <f t="shared" si="50"/>
        <v/>
      </c>
      <c r="N331" s="102"/>
    </row>
    <row r="332" spans="1:14">
      <c r="A332" s="97" t="str">
        <f t="shared" si="47"/>
        <v/>
      </c>
      <c r="B332" s="98" t="str">
        <f t="shared" si="48"/>
        <v/>
      </c>
      <c r="C332" s="99"/>
      <c r="D332" s="100"/>
      <c r="E332" s="100"/>
      <c r="F332" s="57"/>
      <c r="G332" s="58">
        <f t="shared" si="49"/>
        <v>0</v>
      </c>
      <c r="H332" s="58">
        <f>IF(E332="",0,IFERROR(VLOOKUP(E332,档案费管理台账!$D$4:$H$1000,5,0),0))</f>
        <v>0</v>
      </c>
      <c r="I332" s="57"/>
      <c r="J332" s="57"/>
      <c r="K332" s="57"/>
      <c r="L332" s="57"/>
      <c r="M332" s="58" t="str">
        <f t="shared" si="50"/>
        <v/>
      </c>
      <c r="N332" s="102"/>
    </row>
    <row r="333" spans="1:14">
      <c r="A333" s="97" t="str">
        <f t="shared" si="47"/>
        <v/>
      </c>
      <c r="B333" s="98" t="str">
        <f t="shared" si="48"/>
        <v/>
      </c>
      <c r="C333" s="99"/>
      <c r="D333" s="100"/>
      <c r="E333" s="100"/>
      <c r="F333" s="57"/>
      <c r="G333" s="58">
        <f t="shared" si="49"/>
        <v>0</v>
      </c>
      <c r="H333" s="58">
        <f>IF(E333="",0,IFERROR(VLOOKUP(E333,档案费管理台账!$D$4:$H$1000,5,0),0))</f>
        <v>0</v>
      </c>
      <c r="I333" s="57"/>
      <c r="J333" s="57"/>
      <c r="K333" s="57"/>
      <c r="L333" s="57"/>
      <c r="M333" s="58" t="str">
        <f t="shared" si="50"/>
        <v/>
      </c>
      <c r="N333" s="102"/>
    </row>
    <row r="334" spans="1:14">
      <c r="A334" s="97" t="str">
        <f t="shared" si="47"/>
        <v/>
      </c>
      <c r="B334" s="98" t="str">
        <f t="shared" si="48"/>
        <v/>
      </c>
      <c r="C334" s="99"/>
      <c r="D334" s="100"/>
      <c r="E334" s="100"/>
      <c r="F334" s="57"/>
      <c r="G334" s="58">
        <f t="shared" si="49"/>
        <v>0</v>
      </c>
      <c r="H334" s="58">
        <f>IF(E334="",0,IFERROR(VLOOKUP(E334,档案费管理台账!$D$4:$H$1000,5,0),0))</f>
        <v>0</v>
      </c>
      <c r="I334" s="57"/>
      <c r="J334" s="57"/>
      <c r="K334" s="57"/>
      <c r="L334" s="57"/>
      <c r="M334" s="58" t="str">
        <f t="shared" si="50"/>
        <v/>
      </c>
      <c r="N334" s="102"/>
    </row>
    <row r="335" spans="1:14">
      <c r="A335" s="97" t="str">
        <f t="shared" si="47"/>
        <v/>
      </c>
      <c r="B335" s="98" t="str">
        <f t="shared" si="48"/>
        <v/>
      </c>
      <c r="C335" s="99"/>
      <c r="D335" s="100"/>
      <c r="E335" s="100"/>
      <c r="F335" s="57"/>
      <c r="G335" s="58">
        <f t="shared" si="49"/>
        <v>0</v>
      </c>
      <c r="H335" s="58">
        <f>IF(E335="",0,IFERROR(VLOOKUP(E335,档案费管理台账!$D$4:$H$1000,5,0),0))</f>
        <v>0</v>
      </c>
      <c r="I335" s="57"/>
      <c r="J335" s="57"/>
      <c r="K335" s="57"/>
      <c r="L335" s="57"/>
      <c r="M335" s="58" t="str">
        <f t="shared" si="50"/>
        <v/>
      </c>
      <c r="N335" s="102"/>
    </row>
    <row r="336" spans="1:14">
      <c r="A336" s="97" t="str">
        <f t="shared" si="47"/>
        <v/>
      </c>
      <c r="B336" s="98" t="str">
        <f t="shared" si="48"/>
        <v/>
      </c>
      <c r="C336" s="99"/>
      <c r="D336" s="100"/>
      <c r="E336" s="100"/>
      <c r="F336" s="57"/>
      <c r="G336" s="58">
        <f t="shared" si="49"/>
        <v>0</v>
      </c>
      <c r="H336" s="58">
        <f>IF(E336="",0,IFERROR(VLOOKUP(E336,档案费管理台账!$D$4:$H$1000,5,0),0))</f>
        <v>0</v>
      </c>
      <c r="I336" s="57"/>
      <c r="J336" s="57"/>
      <c r="K336" s="57"/>
      <c r="L336" s="57"/>
      <c r="M336" s="58" t="str">
        <f t="shared" si="50"/>
        <v/>
      </c>
      <c r="N336" s="102"/>
    </row>
    <row r="337" spans="1:14">
      <c r="A337" s="97" t="str">
        <f t="shared" si="47"/>
        <v/>
      </c>
      <c r="B337" s="98" t="str">
        <f t="shared" si="48"/>
        <v/>
      </c>
      <c r="C337" s="99"/>
      <c r="D337" s="100"/>
      <c r="E337" s="100"/>
      <c r="F337" s="57"/>
      <c r="G337" s="58">
        <f t="shared" si="49"/>
        <v>0</v>
      </c>
      <c r="H337" s="58">
        <f>IF(E337="",0,IFERROR(VLOOKUP(E337,档案费管理台账!$D$4:$H$1000,5,0),0))</f>
        <v>0</v>
      </c>
      <c r="I337" s="57"/>
      <c r="J337" s="57"/>
      <c r="K337" s="57"/>
      <c r="L337" s="57"/>
      <c r="M337" s="58" t="str">
        <f t="shared" si="50"/>
        <v/>
      </c>
      <c r="N337" s="102"/>
    </row>
    <row r="338" spans="1:14">
      <c r="A338" s="97" t="str">
        <f t="shared" si="47"/>
        <v/>
      </c>
      <c r="B338" s="98" t="str">
        <f t="shared" si="48"/>
        <v/>
      </c>
      <c r="C338" s="99"/>
      <c r="D338" s="100"/>
      <c r="E338" s="100"/>
      <c r="F338" s="57"/>
      <c r="G338" s="58">
        <f t="shared" si="49"/>
        <v>0</v>
      </c>
      <c r="H338" s="58">
        <f>IF(E338="",0,IFERROR(VLOOKUP(E338,档案费管理台账!$D$4:$H$1000,5,0),0))</f>
        <v>0</v>
      </c>
      <c r="I338" s="57"/>
      <c r="J338" s="57"/>
      <c r="K338" s="57"/>
      <c r="L338" s="57"/>
      <c r="M338" s="58" t="str">
        <f t="shared" si="50"/>
        <v/>
      </c>
      <c r="N338" s="102"/>
    </row>
    <row r="339" spans="1:14">
      <c r="A339" s="97" t="str">
        <f t="shared" si="47"/>
        <v/>
      </c>
      <c r="B339" s="98" t="str">
        <f t="shared" si="48"/>
        <v/>
      </c>
      <c r="C339" s="99"/>
      <c r="D339" s="100"/>
      <c r="E339" s="100"/>
      <c r="F339" s="57"/>
      <c r="G339" s="58">
        <f t="shared" si="49"/>
        <v>0</v>
      </c>
      <c r="H339" s="58">
        <f>IF(E339="",0,IFERROR(VLOOKUP(E339,档案费管理台账!$D$4:$H$1000,5,0),0))</f>
        <v>0</v>
      </c>
      <c r="I339" s="57"/>
      <c r="J339" s="57"/>
      <c r="K339" s="57"/>
      <c r="L339" s="57"/>
      <c r="M339" s="58" t="str">
        <f t="shared" si="50"/>
        <v/>
      </c>
      <c r="N339" s="102"/>
    </row>
    <row r="340" spans="1:14">
      <c r="A340" s="97" t="str">
        <f t="shared" si="47"/>
        <v/>
      </c>
      <c r="B340" s="98" t="str">
        <f t="shared" si="48"/>
        <v/>
      </c>
      <c r="C340" s="99"/>
      <c r="D340" s="100"/>
      <c r="E340" s="100"/>
      <c r="F340" s="57"/>
      <c r="G340" s="58">
        <f t="shared" si="49"/>
        <v>0</v>
      </c>
      <c r="H340" s="58">
        <f>IF(E340="",0,IFERROR(VLOOKUP(E340,档案费管理台账!$D$4:$H$1000,5,0),0))</f>
        <v>0</v>
      </c>
      <c r="I340" s="57"/>
      <c r="J340" s="57"/>
      <c r="K340" s="57"/>
      <c r="L340" s="57"/>
      <c r="M340" s="58" t="str">
        <f t="shared" si="50"/>
        <v/>
      </c>
      <c r="N340" s="102"/>
    </row>
    <row r="341" spans="1:14">
      <c r="A341" s="97" t="str">
        <f t="shared" si="47"/>
        <v/>
      </c>
      <c r="B341" s="98" t="str">
        <f t="shared" si="48"/>
        <v/>
      </c>
      <c r="C341" s="99"/>
      <c r="D341" s="100"/>
      <c r="E341" s="100"/>
      <c r="F341" s="57"/>
      <c r="G341" s="58">
        <f t="shared" si="49"/>
        <v>0</v>
      </c>
      <c r="H341" s="58">
        <f>IF(E341="",0,IFERROR(VLOOKUP(E341,档案费管理台账!$D$4:$H$1000,5,0),0))</f>
        <v>0</v>
      </c>
      <c r="I341" s="57"/>
      <c r="J341" s="57"/>
      <c r="K341" s="57"/>
      <c r="L341" s="57"/>
      <c r="M341" s="58" t="str">
        <f t="shared" si="50"/>
        <v/>
      </c>
      <c r="N341" s="102"/>
    </row>
    <row r="342" spans="1:14">
      <c r="A342" s="97" t="str">
        <f t="shared" si="47"/>
        <v/>
      </c>
      <c r="B342" s="98" t="str">
        <f t="shared" si="48"/>
        <v/>
      </c>
      <c r="C342" s="99"/>
      <c r="D342" s="100"/>
      <c r="E342" s="100"/>
      <c r="F342" s="57"/>
      <c r="G342" s="58">
        <f t="shared" si="49"/>
        <v>0</v>
      </c>
      <c r="H342" s="58">
        <f>IF(E342="",0,IFERROR(VLOOKUP(E342,档案费管理台账!$D$4:$H$1000,5,0),0))</f>
        <v>0</v>
      </c>
      <c r="I342" s="57"/>
      <c r="J342" s="57"/>
      <c r="K342" s="57"/>
      <c r="L342" s="57"/>
      <c r="M342" s="58" t="str">
        <f t="shared" si="50"/>
        <v/>
      </c>
      <c r="N342" s="102"/>
    </row>
    <row r="343" spans="1:14">
      <c r="A343" s="97" t="str">
        <f t="shared" si="47"/>
        <v/>
      </c>
      <c r="B343" s="98" t="str">
        <f t="shared" si="48"/>
        <v/>
      </c>
      <c r="C343" s="99"/>
      <c r="D343" s="100"/>
      <c r="E343" s="100"/>
      <c r="F343" s="57"/>
      <c r="G343" s="58">
        <f t="shared" si="49"/>
        <v>0</v>
      </c>
      <c r="H343" s="58">
        <f>IF(E343="",0,IFERROR(VLOOKUP(E343,档案费管理台账!$D$4:$H$1000,5,0),0))</f>
        <v>0</v>
      </c>
      <c r="I343" s="57"/>
      <c r="J343" s="57"/>
      <c r="K343" s="57"/>
      <c r="L343" s="57"/>
      <c r="M343" s="58" t="str">
        <f t="shared" si="50"/>
        <v/>
      </c>
      <c r="N343" s="102"/>
    </row>
    <row r="344" spans="1:14">
      <c r="A344" s="97" t="str">
        <f t="shared" si="47"/>
        <v/>
      </c>
      <c r="B344" s="98" t="str">
        <f t="shared" si="48"/>
        <v/>
      </c>
      <c r="C344" s="99"/>
      <c r="D344" s="100"/>
      <c r="E344" s="100"/>
      <c r="F344" s="57"/>
      <c r="G344" s="58">
        <f t="shared" si="49"/>
        <v>0</v>
      </c>
      <c r="H344" s="58">
        <f>IF(E344="",0,IFERROR(VLOOKUP(E344,档案费管理台账!$D$4:$H$1000,5,0),0))</f>
        <v>0</v>
      </c>
      <c r="I344" s="57"/>
      <c r="J344" s="57"/>
      <c r="K344" s="57"/>
      <c r="L344" s="57"/>
      <c r="M344" s="58" t="str">
        <f t="shared" si="50"/>
        <v/>
      </c>
      <c r="N344" s="102"/>
    </row>
    <row r="345" spans="1:14">
      <c r="A345" s="97" t="str">
        <f t="shared" si="47"/>
        <v/>
      </c>
      <c r="B345" s="98" t="str">
        <f t="shared" si="48"/>
        <v/>
      </c>
      <c r="C345" s="99"/>
      <c r="D345" s="100"/>
      <c r="E345" s="100"/>
      <c r="F345" s="57"/>
      <c r="G345" s="58">
        <f t="shared" si="49"/>
        <v>0</v>
      </c>
      <c r="H345" s="58">
        <f>IF(E345="",0,IFERROR(VLOOKUP(E345,档案费管理台账!$D$4:$H$1000,5,0),0))</f>
        <v>0</v>
      </c>
      <c r="I345" s="57"/>
      <c r="J345" s="57"/>
      <c r="K345" s="57"/>
      <c r="L345" s="57"/>
      <c r="M345" s="58" t="str">
        <f t="shared" si="50"/>
        <v/>
      </c>
      <c r="N345" s="102"/>
    </row>
    <row r="346" spans="1:14">
      <c r="A346" s="97" t="str">
        <f t="shared" si="47"/>
        <v/>
      </c>
      <c r="B346" s="98" t="str">
        <f t="shared" si="48"/>
        <v/>
      </c>
      <c r="C346" s="99"/>
      <c r="D346" s="100"/>
      <c r="E346" s="100"/>
      <c r="F346" s="57"/>
      <c r="G346" s="58">
        <f t="shared" si="49"/>
        <v>0</v>
      </c>
      <c r="H346" s="58">
        <f>IF(E346="",0,IFERROR(VLOOKUP(E346,档案费管理台账!$D$4:$H$1000,5,0),0))</f>
        <v>0</v>
      </c>
      <c r="I346" s="57"/>
      <c r="J346" s="57"/>
      <c r="K346" s="57"/>
      <c r="L346" s="57"/>
      <c r="M346" s="58" t="str">
        <f t="shared" si="50"/>
        <v/>
      </c>
      <c r="N346" s="102"/>
    </row>
    <row r="347" spans="1:14">
      <c r="A347" s="97" t="str">
        <f t="shared" si="47"/>
        <v/>
      </c>
      <c r="B347" s="98" t="str">
        <f t="shared" si="48"/>
        <v/>
      </c>
      <c r="C347" s="99"/>
      <c r="D347" s="100"/>
      <c r="E347" s="100"/>
      <c r="F347" s="57"/>
      <c r="G347" s="58">
        <f t="shared" si="49"/>
        <v>0</v>
      </c>
      <c r="H347" s="58">
        <f>IF(E347="",0,IFERROR(VLOOKUP(E347,档案费管理台账!$D$4:$H$1000,5,0),0))</f>
        <v>0</v>
      </c>
      <c r="I347" s="57"/>
      <c r="J347" s="57"/>
      <c r="K347" s="57"/>
      <c r="L347" s="57"/>
      <c r="M347" s="58" t="str">
        <f t="shared" si="50"/>
        <v/>
      </c>
      <c r="N347" s="102"/>
    </row>
    <row r="348" spans="1:14">
      <c r="A348" s="97" t="str">
        <f t="shared" si="47"/>
        <v/>
      </c>
      <c r="B348" s="98" t="str">
        <f t="shared" si="48"/>
        <v/>
      </c>
      <c r="C348" s="99"/>
      <c r="D348" s="100"/>
      <c r="E348" s="100"/>
      <c r="F348" s="57"/>
      <c r="G348" s="58">
        <f t="shared" si="49"/>
        <v>0</v>
      </c>
      <c r="H348" s="58">
        <f>IF(E348="",0,IFERROR(VLOOKUP(E348,档案费管理台账!$D$4:$H$1000,5,0),0))</f>
        <v>0</v>
      </c>
      <c r="I348" s="57"/>
      <c r="J348" s="57"/>
      <c r="K348" s="57"/>
      <c r="L348" s="57"/>
      <c r="M348" s="58" t="str">
        <f t="shared" si="50"/>
        <v/>
      </c>
      <c r="N348" s="102"/>
    </row>
    <row r="349" spans="1:14">
      <c r="A349" s="97" t="str">
        <f t="shared" si="47"/>
        <v/>
      </c>
      <c r="B349" s="98" t="str">
        <f t="shared" si="48"/>
        <v/>
      </c>
      <c r="C349" s="99"/>
      <c r="D349" s="100"/>
      <c r="E349" s="100"/>
      <c r="F349" s="57"/>
      <c r="G349" s="58">
        <f t="shared" si="49"/>
        <v>0</v>
      </c>
      <c r="H349" s="58">
        <f>IF(E349="",0,IFERROR(VLOOKUP(E349,档案费管理台账!$D$4:$H$1000,5,0),0))</f>
        <v>0</v>
      </c>
      <c r="I349" s="57"/>
      <c r="J349" s="57"/>
      <c r="K349" s="57"/>
      <c r="L349" s="57"/>
      <c r="M349" s="58" t="str">
        <f t="shared" si="50"/>
        <v/>
      </c>
      <c r="N349" s="102"/>
    </row>
    <row r="350" spans="1:14">
      <c r="A350" s="97" t="str">
        <f t="shared" si="47"/>
        <v/>
      </c>
      <c r="B350" s="98" t="str">
        <f t="shared" si="48"/>
        <v/>
      </c>
      <c r="C350" s="99"/>
      <c r="D350" s="100"/>
      <c r="E350" s="100"/>
      <c r="F350" s="57"/>
      <c r="G350" s="58">
        <f t="shared" si="49"/>
        <v>0</v>
      </c>
      <c r="H350" s="58">
        <f>IF(E350="",0,IFERROR(VLOOKUP(E350,档案费管理台账!$D$4:$H$1000,5,0),0))</f>
        <v>0</v>
      </c>
      <c r="I350" s="57"/>
      <c r="J350" s="57"/>
      <c r="K350" s="57"/>
      <c r="L350" s="57"/>
      <c r="M350" s="58" t="str">
        <f t="shared" si="50"/>
        <v/>
      </c>
      <c r="N350" s="102"/>
    </row>
    <row r="351" spans="1:14">
      <c r="A351" s="97" t="str">
        <f t="shared" si="47"/>
        <v/>
      </c>
      <c r="B351" s="98" t="str">
        <f t="shared" si="48"/>
        <v/>
      </c>
      <c r="C351" s="99"/>
      <c r="D351" s="100"/>
      <c r="E351" s="100"/>
      <c r="F351" s="57"/>
      <c r="G351" s="58">
        <f t="shared" si="49"/>
        <v>0</v>
      </c>
      <c r="H351" s="58">
        <f>IF(E351="",0,IFERROR(VLOOKUP(E351,档案费管理台账!$D$4:$H$1000,5,0),0))</f>
        <v>0</v>
      </c>
      <c r="I351" s="57"/>
      <c r="J351" s="57"/>
      <c r="K351" s="57"/>
      <c r="L351" s="57"/>
      <c r="M351" s="58" t="str">
        <f t="shared" si="50"/>
        <v/>
      </c>
      <c r="N351" s="102"/>
    </row>
    <row r="352" spans="1:14">
      <c r="A352" s="97" t="str">
        <f t="shared" si="47"/>
        <v/>
      </c>
      <c r="B352" s="98" t="str">
        <f t="shared" si="48"/>
        <v/>
      </c>
      <c r="C352" s="99"/>
      <c r="D352" s="100"/>
      <c r="E352" s="100"/>
      <c r="F352" s="57"/>
      <c r="G352" s="58">
        <f t="shared" si="49"/>
        <v>0</v>
      </c>
      <c r="H352" s="58">
        <f>IF(E352="",0,IFERROR(VLOOKUP(E352,档案费管理台账!$D$4:$H$1000,5,0),0))</f>
        <v>0</v>
      </c>
      <c r="I352" s="57"/>
      <c r="J352" s="57"/>
      <c r="K352" s="57"/>
      <c r="L352" s="57"/>
      <c r="M352" s="58" t="str">
        <f t="shared" si="50"/>
        <v/>
      </c>
      <c r="N352" s="102"/>
    </row>
    <row r="353" spans="1:14">
      <c r="A353" s="97" t="str">
        <f t="shared" si="47"/>
        <v/>
      </c>
      <c r="B353" s="98" t="str">
        <f t="shared" si="48"/>
        <v/>
      </c>
      <c r="C353" s="99"/>
      <c r="D353" s="100"/>
      <c r="E353" s="100"/>
      <c r="F353" s="57"/>
      <c r="G353" s="58">
        <f t="shared" si="49"/>
        <v>0</v>
      </c>
      <c r="H353" s="58">
        <f>IF(E353="",0,IFERROR(VLOOKUP(E353,档案费管理台账!$D$4:$H$1000,5,0),0))</f>
        <v>0</v>
      </c>
      <c r="I353" s="57"/>
      <c r="J353" s="57"/>
      <c r="K353" s="57"/>
      <c r="L353" s="57"/>
      <c r="M353" s="58" t="str">
        <f t="shared" si="50"/>
        <v/>
      </c>
      <c r="N353" s="102"/>
    </row>
    <row r="354" spans="1:14">
      <c r="A354" s="97" t="str">
        <f t="shared" si="47"/>
        <v/>
      </c>
      <c r="B354" s="98" t="str">
        <f t="shared" si="48"/>
        <v/>
      </c>
      <c r="C354" s="99"/>
      <c r="D354" s="100"/>
      <c r="E354" s="100"/>
      <c r="F354" s="57"/>
      <c r="G354" s="58">
        <f t="shared" si="49"/>
        <v>0</v>
      </c>
      <c r="H354" s="58">
        <f>IF(E354="",0,IFERROR(VLOOKUP(E354,档案费管理台账!$D$4:$H$1000,5,0),0))</f>
        <v>0</v>
      </c>
      <c r="I354" s="57"/>
      <c r="J354" s="57"/>
      <c r="K354" s="57"/>
      <c r="L354" s="57"/>
      <c r="M354" s="58" t="str">
        <f t="shared" si="50"/>
        <v/>
      </c>
      <c r="N354" s="102"/>
    </row>
    <row r="355" spans="1:14">
      <c r="A355" s="97" t="str">
        <f t="shared" si="47"/>
        <v/>
      </c>
      <c r="B355" s="98" t="str">
        <f t="shared" si="48"/>
        <v/>
      </c>
      <c r="C355" s="99"/>
      <c r="D355" s="100"/>
      <c r="E355" s="100"/>
      <c r="F355" s="57"/>
      <c r="G355" s="58">
        <f t="shared" si="49"/>
        <v>0</v>
      </c>
      <c r="H355" s="58">
        <f>IF(E355="",0,IFERROR(VLOOKUP(E355,档案费管理台账!$D$4:$H$1000,5,0),0))</f>
        <v>0</v>
      </c>
      <c r="I355" s="57"/>
      <c r="J355" s="57"/>
      <c r="K355" s="57"/>
      <c r="L355" s="57"/>
      <c r="M355" s="58" t="str">
        <f t="shared" si="50"/>
        <v/>
      </c>
      <c r="N355" s="102"/>
    </row>
    <row r="356" spans="1:14">
      <c r="A356" s="97" t="str">
        <f t="shared" si="47"/>
        <v/>
      </c>
      <c r="B356" s="98" t="str">
        <f t="shared" si="48"/>
        <v/>
      </c>
      <c r="C356" s="99"/>
      <c r="D356" s="100"/>
      <c r="E356" s="100"/>
      <c r="F356" s="57"/>
      <c r="G356" s="58">
        <f t="shared" si="49"/>
        <v>0</v>
      </c>
      <c r="H356" s="58">
        <f>IF(E356="",0,IFERROR(VLOOKUP(E356,档案费管理台账!$D$4:$H$1000,5,0),0))</f>
        <v>0</v>
      </c>
      <c r="I356" s="57"/>
      <c r="J356" s="57"/>
      <c r="K356" s="57"/>
      <c r="L356" s="57"/>
      <c r="M356" s="58" t="str">
        <f t="shared" si="50"/>
        <v/>
      </c>
      <c r="N356" s="102"/>
    </row>
    <row r="357" spans="1:14">
      <c r="A357" s="97" t="str">
        <f t="shared" si="47"/>
        <v/>
      </c>
      <c r="B357" s="98" t="str">
        <f t="shared" si="48"/>
        <v/>
      </c>
      <c r="C357" s="99"/>
      <c r="D357" s="100"/>
      <c r="E357" s="100"/>
      <c r="F357" s="57"/>
      <c r="G357" s="58">
        <f t="shared" si="49"/>
        <v>0</v>
      </c>
      <c r="H357" s="58">
        <f>IF(E357="",0,IFERROR(VLOOKUP(E357,档案费管理台账!$D$4:$H$1000,5,0),0))</f>
        <v>0</v>
      </c>
      <c r="I357" s="57"/>
      <c r="J357" s="57"/>
      <c r="K357" s="57"/>
      <c r="L357" s="57"/>
      <c r="M357" s="58" t="str">
        <f t="shared" si="50"/>
        <v/>
      </c>
      <c r="N357" s="102"/>
    </row>
    <row r="358" spans="1:14">
      <c r="A358" s="97" t="str">
        <f t="shared" si="47"/>
        <v/>
      </c>
      <c r="B358" s="98" t="str">
        <f t="shared" si="48"/>
        <v/>
      </c>
      <c r="C358" s="99"/>
      <c r="D358" s="100"/>
      <c r="E358" s="100"/>
      <c r="F358" s="57"/>
      <c r="G358" s="58">
        <f t="shared" si="49"/>
        <v>0</v>
      </c>
      <c r="H358" s="58">
        <f>IF(E358="",0,IFERROR(VLOOKUP(E358,档案费管理台账!$D$4:$H$1000,5,0),0))</f>
        <v>0</v>
      </c>
      <c r="I358" s="57"/>
      <c r="J358" s="57"/>
      <c r="K358" s="57"/>
      <c r="L358" s="57"/>
      <c r="M358" s="58" t="str">
        <f t="shared" si="50"/>
        <v/>
      </c>
      <c r="N358" s="102"/>
    </row>
    <row r="359" spans="1:14">
      <c r="A359" s="97" t="str">
        <f t="shared" si="47"/>
        <v/>
      </c>
      <c r="B359" s="98" t="str">
        <f t="shared" si="48"/>
        <v/>
      </c>
      <c r="C359" s="99"/>
      <c r="D359" s="100"/>
      <c r="E359" s="100"/>
      <c r="F359" s="57"/>
      <c r="G359" s="58">
        <f t="shared" si="49"/>
        <v>0</v>
      </c>
      <c r="H359" s="58">
        <f>IF(E359="",0,IFERROR(VLOOKUP(E359,档案费管理台账!$D$4:$H$1000,5,0),0))</f>
        <v>0</v>
      </c>
      <c r="I359" s="57"/>
      <c r="J359" s="57"/>
      <c r="K359" s="57"/>
      <c r="L359" s="57"/>
      <c r="M359" s="58" t="str">
        <f t="shared" si="50"/>
        <v/>
      </c>
      <c r="N359" s="102"/>
    </row>
    <row r="360" spans="1:14">
      <c r="A360" s="97" t="str">
        <f t="shared" si="47"/>
        <v/>
      </c>
      <c r="B360" s="98" t="str">
        <f t="shared" si="48"/>
        <v/>
      </c>
      <c r="C360" s="99"/>
      <c r="D360" s="100"/>
      <c r="E360" s="100"/>
      <c r="F360" s="57"/>
      <c r="G360" s="58">
        <f t="shared" si="49"/>
        <v>0</v>
      </c>
      <c r="H360" s="58">
        <f>IF(E360="",0,IFERROR(VLOOKUP(E360,档案费管理台账!$D$4:$H$1000,5,0),0))</f>
        <v>0</v>
      </c>
      <c r="I360" s="57"/>
      <c r="J360" s="57"/>
      <c r="K360" s="57"/>
      <c r="L360" s="57"/>
      <c r="M360" s="58" t="str">
        <f t="shared" si="50"/>
        <v/>
      </c>
      <c r="N360" s="102"/>
    </row>
    <row r="361" spans="1:14">
      <c r="A361" s="97" t="str">
        <f t="shared" si="47"/>
        <v/>
      </c>
      <c r="B361" s="98" t="str">
        <f t="shared" si="48"/>
        <v/>
      </c>
      <c r="C361" s="99"/>
      <c r="D361" s="100"/>
      <c r="E361" s="100"/>
      <c r="F361" s="57"/>
      <c r="G361" s="58">
        <f t="shared" si="49"/>
        <v>0</v>
      </c>
      <c r="H361" s="58">
        <f>IF(E361="",0,IFERROR(VLOOKUP(E361,档案费管理台账!$D$4:$H$1000,5,0),0))</f>
        <v>0</v>
      </c>
      <c r="I361" s="57"/>
      <c r="J361" s="57"/>
      <c r="K361" s="57"/>
      <c r="L361" s="57"/>
      <c r="M361" s="58" t="str">
        <f t="shared" si="50"/>
        <v/>
      </c>
      <c r="N361" s="102"/>
    </row>
    <row r="362" spans="1:14">
      <c r="A362" s="97" t="str">
        <f t="shared" si="47"/>
        <v/>
      </c>
      <c r="B362" s="98" t="str">
        <f t="shared" si="48"/>
        <v/>
      </c>
      <c r="C362" s="99"/>
      <c r="D362" s="100"/>
      <c r="E362" s="100"/>
      <c r="F362" s="57"/>
      <c r="G362" s="58">
        <f t="shared" si="49"/>
        <v>0</v>
      </c>
      <c r="H362" s="58">
        <f>IF(E362="",0,IFERROR(VLOOKUP(E362,档案费管理台账!$D$4:$H$1000,5,0),0))</f>
        <v>0</v>
      </c>
      <c r="I362" s="57"/>
      <c r="J362" s="57"/>
      <c r="K362" s="57"/>
      <c r="L362" s="57"/>
      <c r="M362" s="58" t="str">
        <f t="shared" si="50"/>
        <v/>
      </c>
      <c r="N362" s="102"/>
    </row>
    <row r="363" spans="1:14">
      <c r="A363" s="97" t="str">
        <f t="shared" si="47"/>
        <v/>
      </c>
      <c r="B363" s="98" t="str">
        <f t="shared" si="48"/>
        <v/>
      </c>
      <c r="C363" s="99"/>
      <c r="D363" s="100"/>
      <c r="E363" s="100"/>
      <c r="F363" s="57"/>
      <c r="G363" s="58">
        <f t="shared" si="49"/>
        <v>0</v>
      </c>
      <c r="H363" s="58">
        <f>IF(E363="",0,IFERROR(VLOOKUP(E363,档案费管理台账!$D$4:$H$1000,5,0),0))</f>
        <v>0</v>
      </c>
      <c r="I363" s="57"/>
      <c r="J363" s="57"/>
      <c r="K363" s="57"/>
      <c r="L363" s="57"/>
      <c r="M363" s="58" t="str">
        <f t="shared" si="50"/>
        <v/>
      </c>
      <c r="N363" s="102"/>
    </row>
    <row r="364" spans="1:14">
      <c r="A364" s="97" t="str">
        <f t="shared" si="47"/>
        <v/>
      </c>
      <c r="B364" s="98" t="str">
        <f t="shared" si="48"/>
        <v/>
      </c>
      <c r="C364" s="99"/>
      <c r="D364" s="100"/>
      <c r="E364" s="100"/>
      <c r="F364" s="57"/>
      <c r="G364" s="58">
        <f t="shared" si="49"/>
        <v>0</v>
      </c>
      <c r="H364" s="58">
        <f>IF(E364="",0,IFERROR(VLOOKUP(E364,档案费管理台账!$D$4:$H$1000,5,0),0))</f>
        <v>0</v>
      </c>
      <c r="I364" s="57"/>
      <c r="J364" s="57"/>
      <c r="K364" s="57"/>
      <c r="L364" s="57"/>
      <c r="M364" s="58" t="str">
        <f t="shared" si="50"/>
        <v/>
      </c>
      <c r="N364" s="102"/>
    </row>
    <row r="365" spans="1:14">
      <c r="A365" s="97" t="str">
        <f t="shared" ref="A365:A428" si="51">IF(C365="","",ROW()-42)</f>
        <v/>
      </c>
      <c r="B365" s="98" t="str">
        <f t="shared" ref="B365:B428" si="52">IF(C365="","",MONTH(C365)&amp;"月")</f>
        <v/>
      </c>
      <c r="C365" s="99"/>
      <c r="D365" s="100"/>
      <c r="E365" s="100"/>
      <c r="F365" s="57"/>
      <c r="G365" s="58">
        <f t="shared" ref="G365:G428" si="53">IF(F365="",0,F365*$K$41)</f>
        <v>0</v>
      </c>
      <c r="H365" s="58">
        <f>IF(E365="",0,IFERROR(VLOOKUP(E365,档案费管理台账!$D$4:$H$1000,5,0),0))</f>
        <v>0</v>
      </c>
      <c r="I365" s="57"/>
      <c r="J365" s="57"/>
      <c r="K365" s="57"/>
      <c r="L365" s="57"/>
      <c r="M365" s="58" t="str">
        <f t="shared" ref="M365:M428" si="54">IF(C365="","",ROUND(M364+G365-I365-J365-K365-L365-H365,2))</f>
        <v/>
      </c>
      <c r="N365" s="102"/>
    </row>
    <row r="366" spans="1:14">
      <c r="A366" s="97" t="str">
        <f t="shared" si="51"/>
        <v/>
      </c>
      <c r="B366" s="98" t="str">
        <f t="shared" si="52"/>
        <v/>
      </c>
      <c r="C366" s="99"/>
      <c r="D366" s="100"/>
      <c r="E366" s="100"/>
      <c r="F366" s="57"/>
      <c r="G366" s="58">
        <f t="shared" si="53"/>
        <v>0</v>
      </c>
      <c r="H366" s="58">
        <f>IF(E366="",0,IFERROR(VLOOKUP(E366,档案费管理台账!$D$4:$H$1000,5,0),0))</f>
        <v>0</v>
      </c>
      <c r="I366" s="57"/>
      <c r="J366" s="57"/>
      <c r="K366" s="57"/>
      <c r="L366" s="57"/>
      <c r="M366" s="58" t="str">
        <f t="shared" si="54"/>
        <v/>
      </c>
      <c r="N366" s="102"/>
    </row>
    <row r="367" spans="1:14">
      <c r="A367" s="97" t="str">
        <f t="shared" si="51"/>
        <v/>
      </c>
      <c r="B367" s="98" t="str">
        <f t="shared" si="52"/>
        <v/>
      </c>
      <c r="C367" s="99"/>
      <c r="D367" s="100"/>
      <c r="E367" s="100"/>
      <c r="F367" s="57"/>
      <c r="G367" s="58">
        <f t="shared" si="53"/>
        <v>0</v>
      </c>
      <c r="H367" s="58">
        <f>IF(E367="",0,IFERROR(VLOOKUP(E367,档案费管理台账!$D$4:$H$1000,5,0),0))</f>
        <v>0</v>
      </c>
      <c r="I367" s="57"/>
      <c r="J367" s="57"/>
      <c r="K367" s="57"/>
      <c r="L367" s="57"/>
      <c r="M367" s="58" t="str">
        <f t="shared" si="54"/>
        <v/>
      </c>
      <c r="N367" s="102"/>
    </row>
    <row r="368" spans="1:14">
      <c r="A368" s="97" t="str">
        <f t="shared" si="51"/>
        <v/>
      </c>
      <c r="B368" s="98" t="str">
        <f t="shared" si="52"/>
        <v/>
      </c>
      <c r="C368" s="99"/>
      <c r="D368" s="100"/>
      <c r="E368" s="100"/>
      <c r="F368" s="57"/>
      <c r="G368" s="58">
        <f t="shared" si="53"/>
        <v>0</v>
      </c>
      <c r="H368" s="58">
        <f>IF(E368="",0,IFERROR(VLOOKUP(E368,档案费管理台账!$D$4:$H$1000,5,0),0))</f>
        <v>0</v>
      </c>
      <c r="I368" s="57"/>
      <c r="J368" s="57"/>
      <c r="K368" s="57"/>
      <c r="L368" s="57"/>
      <c r="M368" s="58" t="str">
        <f t="shared" si="54"/>
        <v/>
      </c>
      <c r="N368" s="102"/>
    </row>
    <row r="369" spans="1:14">
      <c r="A369" s="97" t="str">
        <f t="shared" si="51"/>
        <v/>
      </c>
      <c r="B369" s="98" t="str">
        <f t="shared" si="52"/>
        <v/>
      </c>
      <c r="C369" s="99"/>
      <c r="D369" s="100"/>
      <c r="E369" s="100"/>
      <c r="F369" s="57"/>
      <c r="G369" s="58">
        <f t="shared" si="53"/>
        <v>0</v>
      </c>
      <c r="H369" s="58">
        <f>IF(E369="",0,IFERROR(VLOOKUP(E369,档案费管理台账!$D$4:$H$1000,5,0),0))</f>
        <v>0</v>
      </c>
      <c r="I369" s="57"/>
      <c r="J369" s="57"/>
      <c r="K369" s="57"/>
      <c r="L369" s="57"/>
      <c r="M369" s="58" t="str">
        <f t="shared" si="54"/>
        <v/>
      </c>
      <c r="N369" s="102"/>
    </row>
    <row r="370" spans="1:14">
      <c r="A370" s="97" t="str">
        <f t="shared" si="51"/>
        <v/>
      </c>
      <c r="B370" s="98" t="str">
        <f t="shared" si="52"/>
        <v/>
      </c>
      <c r="C370" s="99"/>
      <c r="D370" s="100"/>
      <c r="E370" s="100"/>
      <c r="F370" s="57"/>
      <c r="G370" s="58">
        <f t="shared" si="53"/>
        <v>0</v>
      </c>
      <c r="H370" s="58">
        <f>IF(E370="",0,IFERROR(VLOOKUP(E370,档案费管理台账!$D$4:$H$1000,5,0),0))</f>
        <v>0</v>
      </c>
      <c r="I370" s="57"/>
      <c r="J370" s="57"/>
      <c r="K370" s="57"/>
      <c r="L370" s="57"/>
      <c r="M370" s="58" t="str">
        <f t="shared" si="54"/>
        <v/>
      </c>
      <c r="N370" s="102"/>
    </row>
    <row r="371" spans="1:14">
      <c r="A371" s="97" t="str">
        <f t="shared" si="51"/>
        <v/>
      </c>
      <c r="B371" s="98" t="str">
        <f t="shared" si="52"/>
        <v/>
      </c>
      <c r="C371" s="99"/>
      <c r="D371" s="100"/>
      <c r="E371" s="100"/>
      <c r="F371" s="57"/>
      <c r="G371" s="58">
        <f t="shared" si="53"/>
        <v>0</v>
      </c>
      <c r="H371" s="58">
        <f>IF(E371="",0,IFERROR(VLOOKUP(E371,档案费管理台账!$D$4:$H$1000,5,0),0))</f>
        <v>0</v>
      </c>
      <c r="I371" s="57"/>
      <c r="J371" s="57"/>
      <c r="K371" s="57"/>
      <c r="L371" s="57"/>
      <c r="M371" s="58" t="str">
        <f t="shared" si="54"/>
        <v/>
      </c>
      <c r="N371" s="102"/>
    </row>
    <row r="372" spans="1:14">
      <c r="A372" s="97" t="str">
        <f t="shared" si="51"/>
        <v/>
      </c>
      <c r="B372" s="98" t="str">
        <f t="shared" si="52"/>
        <v/>
      </c>
      <c r="C372" s="99"/>
      <c r="D372" s="100"/>
      <c r="E372" s="100"/>
      <c r="F372" s="57"/>
      <c r="G372" s="58">
        <f t="shared" si="53"/>
        <v>0</v>
      </c>
      <c r="H372" s="58">
        <f>IF(E372="",0,IFERROR(VLOOKUP(E372,档案费管理台账!$D$4:$H$1000,5,0),0))</f>
        <v>0</v>
      </c>
      <c r="I372" s="57"/>
      <c r="J372" s="57"/>
      <c r="K372" s="57"/>
      <c r="L372" s="57"/>
      <c r="M372" s="58" t="str">
        <f t="shared" si="54"/>
        <v/>
      </c>
      <c r="N372" s="102"/>
    </row>
    <row r="373" spans="1:14">
      <c r="A373" s="97" t="str">
        <f t="shared" si="51"/>
        <v/>
      </c>
      <c r="B373" s="98" t="str">
        <f t="shared" si="52"/>
        <v/>
      </c>
      <c r="C373" s="99"/>
      <c r="D373" s="100"/>
      <c r="E373" s="100"/>
      <c r="F373" s="57"/>
      <c r="G373" s="58">
        <f t="shared" si="53"/>
        <v>0</v>
      </c>
      <c r="H373" s="58">
        <f>IF(E373="",0,IFERROR(VLOOKUP(E373,档案费管理台账!$D$4:$H$1000,5,0),0))</f>
        <v>0</v>
      </c>
      <c r="I373" s="57"/>
      <c r="J373" s="57"/>
      <c r="K373" s="57"/>
      <c r="L373" s="57"/>
      <c r="M373" s="58" t="str">
        <f t="shared" si="54"/>
        <v/>
      </c>
      <c r="N373" s="102"/>
    </row>
    <row r="374" spans="1:14">
      <c r="A374" s="97" t="str">
        <f t="shared" si="51"/>
        <v/>
      </c>
      <c r="B374" s="98" t="str">
        <f t="shared" si="52"/>
        <v/>
      </c>
      <c r="C374" s="99"/>
      <c r="D374" s="100"/>
      <c r="E374" s="100"/>
      <c r="F374" s="57"/>
      <c r="G374" s="58">
        <f t="shared" si="53"/>
        <v>0</v>
      </c>
      <c r="H374" s="58">
        <f>IF(E374="",0,IFERROR(VLOOKUP(E374,档案费管理台账!$D$4:$H$1000,5,0),0))</f>
        <v>0</v>
      </c>
      <c r="I374" s="57"/>
      <c r="J374" s="57"/>
      <c r="K374" s="57"/>
      <c r="L374" s="57"/>
      <c r="M374" s="58" t="str">
        <f t="shared" si="54"/>
        <v/>
      </c>
      <c r="N374" s="102"/>
    </row>
    <row r="375" spans="1:14">
      <c r="A375" s="97" t="str">
        <f t="shared" si="51"/>
        <v/>
      </c>
      <c r="B375" s="98" t="str">
        <f t="shared" si="52"/>
        <v/>
      </c>
      <c r="C375" s="99"/>
      <c r="D375" s="100"/>
      <c r="E375" s="100"/>
      <c r="F375" s="57"/>
      <c r="G375" s="58">
        <f t="shared" si="53"/>
        <v>0</v>
      </c>
      <c r="H375" s="58">
        <f>IF(E375="",0,IFERROR(VLOOKUP(E375,档案费管理台账!$D$4:$H$1000,5,0),0))</f>
        <v>0</v>
      </c>
      <c r="I375" s="57"/>
      <c r="J375" s="57"/>
      <c r="K375" s="57"/>
      <c r="L375" s="57"/>
      <c r="M375" s="58" t="str">
        <f t="shared" si="54"/>
        <v/>
      </c>
      <c r="N375" s="102"/>
    </row>
    <row r="376" spans="1:14">
      <c r="A376" s="97" t="str">
        <f t="shared" si="51"/>
        <v/>
      </c>
      <c r="B376" s="98" t="str">
        <f t="shared" si="52"/>
        <v/>
      </c>
      <c r="C376" s="99"/>
      <c r="D376" s="100"/>
      <c r="E376" s="100"/>
      <c r="F376" s="57"/>
      <c r="G376" s="58">
        <f t="shared" si="53"/>
        <v>0</v>
      </c>
      <c r="H376" s="58">
        <f>IF(E376="",0,IFERROR(VLOOKUP(E376,档案费管理台账!$D$4:$H$1000,5,0),0))</f>
        <v>0</v>
      </c>
      <c r="I376" s="57"/>
      <c r="J376" s="57"/>
      <c r="K376" s="57"/>
      <c r="L376" s="57"/>
      <c r="M376" s="58" t="str">
        <f t="shared" si="54"/>
        <v/>
      </c>
      <c r="N376" s="102"/>
    </row>
    <row r="377" spans="1:14">
      <c r="A377" s="97" t="str">
        <f t="shared" si="51"/>
        <v/>
      </c>
      <c r="B377" s="98" t="str">
        <f t="shared" si="52"/>
        <v/>
      </c>
      <c r="C377" s="99"/>
      <c r="D377" s="100"/>
      <c r="E377" s="100"/>
      <c r="F377" s="57"/>
      <c r="G377" s="58">
        <f t="shared" si="53"/>
        <v>0</v>
      </c>
      <c r="H377" s="58">
        <f>IF(E377="",0,IFERROR(VLOOKUP(E377,档案费管理台账!$D$4:$H$1000,5,0),0))</f>
        <v>0</v>
      </c>
      <c r="I377" s="57"/>
      <c r="J377" s="57"/>
      <c r="K377" s="57"/>
      <c r="L377" s="57"/>
      <c r="M377" s="58" t="str">
        <f t="shared" si="54"/>
        <v/>
      </c>
      <c r="N377" s="102"/>
    </row>
    <row r="378" spans="1:14">
      <c r="A378" s="97" t="str">
        <f t="shared" si="51"/>
        <v/>
      </c>
      <c r="B378" s="98" t="str">
        <f t="shared" si="52"/>
        <v/>
      </c>
      <c r="C378" s="99"/>
      <c r="D378" s="100"/>
      <c r="E378" s="100"/>
      <c r="F378" s="57"/>
      <c r="G378" s="58">
        <f t="shared" si="53"/>
        <v>0</v>
      </c>
      <c r="H378" s="58">
        <f>IF(E378="",0,IFERROR(VLOOKUP(E378,档案费管理台账!$D$4:$H$1000,5,0),0))</f>
        <v>0</v>
      </c>
      <c r="I378" s="57"/>
      <c r="J378" s="57"/>
      <c r="K378" s="57"/>
      <c r="L378" s="57"/>
      <c r="M378" s="58" t="str">
        <f t="shared" si="54"/>
        <v/>
      </c>
      <c r="N378" s="102"/>
    </row>
    <row r="379" spans="1:14">
      <c r="A379" s="97" t="str">
        <f t="shared" si="51"/>
        <v/>
      </c>
      <c r="B379" s="98" t="str">
        <f t="shared" si="52"/>
        <v/>
      </c>
      <c r="C379" s="99"/>
      <c r="D379" s="100"/>
      <c r="E379" s="100"/>
      <c r="F379" s="57"/>
      <c r="G379" s="58">
        <f t="shared" si="53"/>
        <v>0</v>
      </c>
      <c r="H379" s="58">
        <f>IF(E379="",0,IFERROR(VLOOKUP(E379,档案费管理台账!$D$4:$H$1000,5,0),0))</f>
        <v>0</v>
      </c>
      <c r="I379" s="57"/>
      <c r="J379" s="57"/>
      <c r="K379" s="57"/>
      <c r="L379" s="57"/>
      <c r="M379" s="58" t="str">
        <f t="shared" si="54"/>
        <v/>
      </c>
      <c r="N379" s="102"/>
    </row>
    <row r="380" spans="1:14">
      <c r="A380" s="97" t="str">
        <f t="shared" si="51"/>
        <v/>
      </c>
      <c r="B380" s="98" t="str">
        <f t="shared" si="52"/>
        <v/>
      </c>
      <c r="C380" s="99"/>
      <c r="D380" s="100"/>
      <c r="E380" s="100"/>
      <c r="F380" s="57"/>
      <c r="G380" s="58">
        <f t="shared" si="53"/>
        <v>0</v>
      </c>
      <c r="H380" s="58">
        <f>IF(E380="",0,IFERROR(VLOOKUP(E380,档案费管理台账!$D$4:$H$1000,5,0),0))</f>
        <v>0</v>
      </c>
      <c r="I380" s="57"/>
      <c r="J380" s="57"/>
      <c r="K380" s="57"/>
      <c r="L380" s="57"/>
      <c r="M380" s="58" t="str">
        <f t="shared" si="54"/>
        <v/>
      </c>
      <c r="N380" s="102"/>
    </row>
    <row r="381" spans="1:14">
      <c r="A381" s="97" t="str">
        <f t="shared" si="51"/>
        <v/>
      </c>
      <c r="B381" s="98" t="str">
        <f t="shared" si="52"/>
        <v/>
      </c>
      <c r="C381" s="99"/>
      <c r="D381" s="100"/>
      <c r="E381" s="100"/>
      <c r="F381" s="57"/>
      <c r="G381" s="58">
        <f t="shared" si="53"/>
        <v>0</v>
      </c>
      <c r="H381" s="58">
        <f>IF(E381="",0,IFERROR(VLOOKUP(E381,档案费管理台账!$D$4:$H$1000,5,0),0))</f>
        <v>0</v>
      </c>
      <c r="I381" s="57"/>
      <c r="J381" s="57"/>
      <c r="K381" s="57"/>
      <c r="L381" s="57"/>
      <c r="M381" s="58" t="str">
        <f t="shared" si="54"/>
        <v/>
      </c>
      <c r="N381" s="102"/>
    </row>
    <row r="382" spans="1:14">
      <c r="A382" s="97" t="str">
        <f t="shared" si="51"/>
        <v/>
      </c>
      <c r="B382" s="98" t="str">
        <f t="shared" si="52"/>
        <v/>
      </c>
      <c r="C382" s="99"/>
      <c r="D382" s="100"/>
      <c r="E382" s="100"/>
      <c r="F382" s="57"/>
      <c r="G382" s="58">
        <f t="shared" si="53"/>
        <v>0</v>
      </c>
      <c r="H382" s="58">
        <f>IF(E382="",0,IFERROR(VLOOKUP(E382,档案费管理台账!$D$4:$H$1000,5,0),0))</f>
        <v>0</v>
      </c>
      <c r="I382" s="57"/>
      <c r="J382" s="57"/>
      <c r="K382" s="57"/>
      <c r="L382" s="57"/>
      <c r="M382" s="58" t="str">
        <f t="shared" si="54"/>
        <v/>
      </c>
      <c r="N382" s="102"/>
    </row>
    <row r="383" spans="1:14">
      <c r="A383" s="97" t="str">
        <f t="shared" si="51"/>
        <v/>
      </c>
      <c r="B383" s="98" t="str">
        <f t="shared" si="52"/>
        <v/>
      </c>
      <c r="C383" s="99"/>
      <c r="D383" s="100"/>
      <c r="E383" s="100"/>
      <c r="F383" s="57"/>
      <c r="G383" s="58">
        <f t="shared" si="53"/>
        <v>0</v>
      </c>
      <c r="H383" s="58">
        <f>IF(E383="",0,IFERROR(VLOOKUP(E383,档案费管理台账!$D$4:$H$1000,5,0),0))</f>
        <v>0</v>
      </c>
      <c r="I383" s="57"/>
      <c r="J383" s="57"/>
      <c r="K383" s="57"/>
      <c r="L383" s="57"/>
      <c r="M383" s="58" t="str">
        <f t="shared" si="54"/>
        <v/>
      </c>
      <c r="N383" s="102"/>
    </row>
    <row r="384" spans="1:14">
      <c r="A384" s="97" t="str">
        <f t="shared" si="51"/>
        <v/>
      </c>
      <c r="B384" s="98" t="str">
        <f t="shared" si="52"/>
        <v/>
      </c>
      <c r="C384" s="99"/>
      <c r="D384" s="100"/>
      <c r="E384" s="100"/>
      <c r="F384" s="57"/>
      <c r="G384" s="58">
        <f t="shared" si="53"/>
        <v>0</v>
      </c>
      <c r="H384" s="58">
        <f>IF(E384="",0,IFERROR(VLOOKUP(E384,档案费管理台账!$D$4:$H$1000,5,0),0))</f>
        <v>0</v>
      </c>
      <c r="I384" s="57"/>
      <c r="J384" s="57"/>
      <c r="K384" s="57"/>
      <c r="L384" s="57"/>
      <c r="M384" s="58" t="str">
        <f t="shared" si="54"/>
        <v/>
      </c>
      <c r="N384" s="102"/>
    </row>
    <row r="385" spans="1:14">
      <c r="A385" s="97" t="str">
        <f t="shared" si="51"/>
        <v/>
      </c>
      <c r="B385" s="98" t="str">
        <f t="shared" si="52"/>
        <v/>
      </c>
      <c r="C385" s="99"/>
      <c r="D385" s="100"/>
      <c r="E385" s="100"/>
      <c r="F385" s="57"/>
      <c r="G385" s="58">
        <f t="shared" si="53"/>
        <v>0</v>
      </c>
      <c r="H385" s="58">
        <f>IF(E385="",0,IFERROR(VLOOKUP(E385,档案费管理台账!$D$4:$H$1000,5,0),0))</f>
        <v>0</v>
      </c>
      <c r="I385" s="57"/>
      <c r="J385" s="57"/>
      <c r="K385" s="57"/>
      <c r="L385" s="57"/>
      <c r="M385" s="58" t="str">
        <f t="shared" si="54"/>
        <v/>
      </c>
      <c r="N385" s="102"/>
    </row>
    <row r="386" spans="1:14">
      <c r="A386" s="97" t="str">
        <f t="shared" si="51"/>
        <v/>
      </c>
      <c r="B386" s="98" t="str">
        <f t="shared" si="52"/>
        <v/>
      </c>
      <c r="C386" s="99"/>
      <c r="D386" s="100"/>
      <c r="E386" s="100"/>
      <c r="F386" s="57"/>
      <c r="G386" s="58">
        <f t="shared" si="53"/>
        <v>0</v>
      </c>
      <c r="H386" s="58">
        <f>IF(E386="",0,IFERROR(VLOOKUP(E386,档案费管理台账!$D$4:$H$1000,5,0),0))</f>
        <v>0</v>
      </c>
      <c r="I386" s="57"/>
      <c r="J386" s="57"/>
      <c r="K386" s="57"/>
      <c r="L386" s="57"/>
      <c r="M386" s="58" t="str">
        <f t="shared" si="54"/>
        <v/>
      </c>
      <c r="N386" s="102"/>
    </row>
    <row r="387" spans="1:14">
      <c r="A387" s="97" t="str">
        <f t="shared" si="51"/>
        <v/>
      </c>
      <c r="B387" s="98" t="str">
        <f t="shared" si="52"/>
        <v/>
      </c>
      <c r="C387" s="99"/>
      <c r="D387" s="100"/>
      <c r="E387" s="100"/>
      <c r="F387" s="57"/>
      <c r="G387" s="58">
        <f t="shared" si="53"/>
        <v>0</v>
      </c>
      <c r="H387" s="58">
        <f>IF(E387="",0,IFERROR(VLOOKUP(E387,档案费管理台账!$D$4:$H$1000,5,0),0))</f>
        <v>0</v>
      </c>
      <c r="I387" s="57"/>
      <c r="J387" s="57"/>
      <c r="K387" s="57"/>
      <c r="L387" s="57"/>
      <c r="M387" s="58" t="str">
        <f t="shared" si="54"/>
        <v/>
      </c>
      <c r="N387" s="102"/>
    </row>
    <row r="388" spans="1:14">
      <c r="A388" s="97" t="str">
        <f t="shared" si="51"/>
        <v/>
      </c>
      <c r="B388" s="98" t="str">
        <f t="shared" si="52"/>
        <v/>
      </c>
      <c r="C388" s="99"/>
      <c r="D388" s="100"/>
      <c r="E388" s="100"/>
      <c r="F388" s="57"/>
      <c r="G388" s="58">
        <f t="shared" si="53"/>
        <v>0</v>
      </c>
      <c r="H388" s="58">
        <f>IF(E388="",0,IFERROR(VLOOKUP(E388,档案费管理台账!$D$4:$H$1000,5,0),0))</f>
        <v>0</v>
      </c>
      <c r="I388" s="57"/>
      <c r="J388" s="57"/>
      <c r="K388" s="57"/>
      <c r="L388" s="57"/>
      <c r="M388" s="58" t="str">
        <f t="shared" si="54"/>
        <v/>
      </c>
      <c r="N388" s="102"/>
    </row>
    <row r="389" spans="1:14">
      <c r="A389" s="97" t="str">
        <f t="shared" si="51"/>
        <v/>
      </c>
      <c r="B389" s="98" t="str">
        <f t="shared" si="52"/>
        <v/>
      </c>
      <c r="C389" s="99"/>
      <c r="D389" s="100"/>
      <c r="E389" s="100"/>
      <c r="F389" s="57"/>
      <c r="G389" s="58">
        <f t="shared" si="53"/>
        <v>0</v>
      </c>
      <c r="H389" s="58">
        <f>IF(E389="",0,IFERROR(VLOOKUP(E389,档案费管理台账!$D$4:$H$1000,5,0),0))</f>
        <v>0</v>
      </c>
      <c r="I389" s="57"/>
      <c r="J389" s="57"/>
      <c r="K389" s="57"/>
      <c r="L389" s="57"/>
      <c r="M389" s="58" t="str">
        <f t="shared" si="54"/>
        <v/>
      </c>
      <c r="N389" s="102"/>
    </row>
    <row r="390" spans="1:14">
      <c r="A390" s="97" t="str">
        <f t="shared" si="51"/>
        <v/>
      </c>
      <c r="B390" s="98" t="str">
        <f t="shared" si="52"/>
        <v/>
      </c>
      <c r="C390" s="99"/>
      <c r="D390" s="100"/>
      <c r="E390" s="100"/>
      <c r="F390" s="57"/>
      <c r="G390" s="58">
        <f t="shared" si="53"/>
        <v>0</v>
      </c>
      <c r="H390" s="58">
        <f>IF(E390="",0,IFERROR(VLOOKUP(E390,档案费管理台账!$D$4:$H$1000,5,0),0))</f>
        <v>0</v>
      </c>
      <c r="I390" s="57"/>
      <c r="J390" s="57"/>
      <c r="K390" s="57"/>
      <c r="L390" s="57"/>
      <c r="M390" s="58" t="str">
        <f t="shared" si="54"/>
        <v/>
      </c>
      <c r="N390" s="102"/>
    </row>
    <row r="391" spans="1:14">
      <c r="A391" s="97" t="str">
        <f t="shared" si="51"/>
        <v/>
      </c>
      <c r="B391" s="98" t="str">
        <f t="shared" si="52"/>
        <v/>
      </c>
      <c r="C391" s="99"/>
      <c r="D391" s="100"/>
      <c r="E391" s="100"/>
      <c r="F391" s="57"/>
      <c r="G391" s="58">
        <f t="shared" si="53"/>
        <v>0</v>
      </c>
      <c r="H391" s="58">
        <f>IF(E391="",0,IFERROR(VLOOKUP(E391,档案费管理台账!$D$4:$H$1000,5,0),0))</f>
        <v>0</v>
      </c>
      <c r="I391" s="57"/>
      <c r="J391" s="57"/>
      <c r="K391" s="57"/>
      <c r="L391" s="57"/>
      <c r="M391" s="58" t="str">
        <f t="shared" si="54"/>
        <v/>
      </c>
      <c r="N391" s="102"/>
    </row>
    <row r="392" spans="1:14">
      <c r="A392" s="97" t="str">
        <f t="shared" si="51"/>
        <v/>
      </c>
      <c r="B392" s="98" t="str">
        <f t="shared" si="52"/>
        <v/>
      </c>
      <c r="C392" s="99"/>
      <c r="D392" s="100"/>
      <c r="E392" s="100"/>
      <c r="F392" s="57"/>
      <c r="G392" s="58">
        <f t="shared" si="53"/>
        <v>0</v>
      </c>
      <c r="H392" s="58">
        <f>IF(E392="",0,IFERROR(VLOOKUP(E392,档案费管理台账!$D$4:$H$1000,5,0),0))</f>
        <v>0</v>
      </c>
      <c r="I392" s="57"/>
      <c r="J392" s="57"/>
      <c r="K392" s="57"/>
      <c r="L392" s="57"/>
      <c r="M392" s="58" t="str">
        <f t="shared" si="54"/>
        <v/>
      </c>
      <c r="N392" s="102"/>
    </row>
    <row r="393" spans="1:14">
      <c r="A393" s="97" t="str">
        <f t="shared" si="51"/>
        <v/>
      </c>
      <c r="B393" s="98" t="str">
        <f t="shared" si="52"/>
        <v/>
      </c>
      <c r="C393" s="99"/>
      <c r="D393" s="100"/>
      <c r="E393" s="100"/>
      <c r="F393" s="57"/>
      <c r="G393" s="58">
        <f t="shared" si="53"/>
        <v>0</v>
      </c>
      <c r="H393" s="58">
        <f>IF(E393="",0,IFERROR(VLOOKUP(E393,档案费管理台账!$D$4:$H$1000,5,0),0))</f>
        <v>0</v>
      </c>
      <c r="I393" s="57"/>
      <c r="J393" s="57"/>
      <c r="K393" s="57"/>
      <c r="L393" s="57"/>
      <c r="M393" s="58" t="str">
        <f t="shared" si="54"/>
        <v/>
      </c>
      <c r="N393" s="102"/>
    </row>
    <row r="394" spans="1:14">
      <c r="A394" s="97" t="str">
        <f t="shared" si="51"/>
        <v/>
      </c>
      <c r="B394" s="98" t="str">
        <f t="shared" si="52"/>
        <v/>
      </c>
      <c r="C394" s="99"/>
      <c r="D394" s="100"/>
      <c r="E394" s="100"/>
      <c r="F394" s="57"/>
      <c r="G394" s="58">
        <f t="shared" si="53"/>
        <v>0</v>
      </c>
      <c r="H394" s="58">
        <f>IF(E394="",0,IFERROR(VLOOKUP(E394,档案费管理台账!$D$4:$H$1000,5,0),0))</f>
        <v>0</v>
      </c>
      <c r="I394" s="57"/>
      <c r="J394" s="57"/>
      <c r="K394" s="57"/>
      <c r="L394" s="57"/>
      <c r="M394" s="58" t="str">
        <f t="shared" si="54"/>
        <v/>
      </c>
      <c r="N394" s="102"/>
    </row>
    <row r="395" spans="1:14">
      <c r="A395" s="97" t="str">
        <f t="shared" si="51"/>
        <v/>
      </c>
      <c r="B395" s="98" t="str">
        <f t="shared" si="52"/>
        <v/>
      </c>
      <c r="C395" s="99"/>
      <c r="D395" s="100"/>
      <c r="E395" s="100"/>
      <c r="F395" s="57"/>
      <c r="G395" s="58">
        <f t="shared" si="53"/>
        <v>0</v>
      </c>
      <c r="H395" s="58">
        <f>IF(E395="",0,IFERROR(VLOOKUP(E395,档案费管理台账!$D$4:$H$1000,5,0),0))</f>
        <v>0</v>
      </c>
      <c r="I395" s="57"/>
      <c r="J395" s="57"/>
      <c r="K395" s="57"/>
      <c r="L395" s="57"/>
      <c r="M395" s="58" t="str">
        <f t="shared" si="54"/>
        <v/>
      </c>
      <c r="N395" s="102"/>
    </row>
    <row r="396" spans="1:14">
      <c r="A396" s="97" t="str">
        <f t="shared" si="51"/>
        <v/>
      </c>
      <c r="B396" s="98" t="str">
        <f t="shared" si="52"/>
        <v/>
      </c>
      <c r="C396" s="99"/>
      <c r="D396" s="100"/>
      <c r="E396" s="100"/>
      <c r="F396" s="57"/>
      <c r="G396" s="58">
        <f t="shared" si="53"/>
        <v>0</v>
      </c>
      <c r="H396" s="58">
        <f>IF(E396="",0,IFERROR(VLOOKUP(E396,档案费管理台账!$D$4:$H$1000,5,0),0))</f>
        <v>0</v>
      </c>
      <c r="I396" s="57"/>
      <c r="J396" s="57"/>
      <c r="K396" s="57"/>
      <c r="L396" s="57"/>
      <c r="M396" s="58" t="str">
        <f t="shared" si="54"/>
        <v/>
      </c>
      <c r="N396" s="102"/>
    </row>
    <row r="397" spans="1:14">
      <c r="A397" s="97" t="str">
        <f t="shared" si="51"/>
        <v/>
      </c>
      <c r="B397" s="98" t="str">
        <f t="shared" si="52"/>
        <v/>
      </c>
      <c r="C397" s="99"/>
      <c r="D397" s="100"/>
      <c r="E397" s="100"/>
      <c r="F397" s="57"/>
      <c r="G397" s="58">
        <f t="shared" si="53"/>
        <v>0</v>
      </c>
      <c r="H397" s="58">
        <f>IF(E397="",0,IFERROR(VLOOKUP(E397,档案费管理台账!$D$4:$H$1000,5,0),0))</f>
        <v>0</v>
      </c>
      <c r="I397" s="57"/>
      <c r="J397" s="57"/>
      <c r="K397" s="57"/>
      <c r="L397" s="57"/>
      <c r="M397" s="58" t="str">
        <f t="shared" si="54"/>
        <v/>
      </c>
      <c r="N397" s="102"/>
    </row>
    <row r="398" spans="1:14">
      <c r="A398" s="97" t="str">
        <f t="shared" si="51"/>
        <v/>
      </c>
      <c r="B398" s="98" t="str">
        <f t="shared" si="52"/>
        <v/>
      </c>
      <c r="C398" s="99"/>
      <c r="D398" s="100"/>
      <c r="E398" s="100"/>
      <c r="F398" s="57"/>
      <c r="G398" s="58">
        <f t="shared" si="53"/>
        <v>0</v>
      </c>
      <c r="H398" s="58">
        <f>IF(E398="",0,IFERROR(VLOOKUP(E398,档案费管理台账!$D$4:$H$1000,5,0),0))</f>
        <v>0</v>
      </c>
      <c r="I398" s="57"/>
      <c r="J398" s="57"/>
      <c r="K398" s="57"/>
      <c r="L398" s="57"/>
      <c r="M398" s="58" t="str">
        <f t="shared" si="54"/>
        <v/>
      </c>
      <c r="N398" s="102"/>
    </row>
    <row r="399" spans="1:14">
      <c r="A399" s="97" t="str">
        <f t="shared" si="51"/>
        <v/>
      </c>
      <c r="B399" s="98" t="str">
        <f t="shared" si="52"/>
        <v/>
      </c>
      <c r="C399" s="99"/>
      <c r="D399" s="100"/>
      <c r="E399" s="100"/>
      <c r="F399" s="57"/>
      <c r="G399" s="58">
        <f t="shared" si="53"/>
        <v>0</v>
      </c>
      <c r="H399" s="58">
        <f>IF(E399="",0,IFERROR(VLOOKUP(E399,档案费管理台账!$D$4:$H$1000,5,0),0))</f>
        <v>0</v>
      </c>
      <c r="I399" s="57"/>
      <c r="J399" s="57"/>
      <c r="K399" s="57"/>
      <c r="L399" s="57"/>
      <c r="M399" s="58" t="str">
        <f t="shared" si="54"/>
        <v/>
      </c>
      <c r="N399" s="102"/>
    </row>
    <row r="400" spans="1:14">
      <c r="A400" s="97" t="str">
        <f t="shared" si="51"/>
        <v/>
      </c>
      <c r="B400" s="98" t="str">
        <f t="shared" si="52"/>
        <v/>
      </c>
      <c r="C400" s="99"/>
      <c r="D400" s="100"/>
      <c r="E400" s="100"/>
      <c r="F400" s="57"/>
      <c r="G400" s="58">
        <f t="shared" si="53"/>
        <v>0</v>
      </c>
      <c r="H400" s="58">
        <f>IF(E400="",0,IFERROR(VLOOKUP(E400,档案费管理台账!$D$4:$H$1000,5,0),0))</f>
        <v>0</v>
      </c>
      <c r="I400" s="57"/>
      <c r="J400" s="57"/>
      <c r="K400" s="57"/>
      <c r="L400" s="57"/>
      <c r="M400" s="58" t="str">
        <f t="shared" si="54"/>
        <v/>
      </c>
      <c r="N400" s="102"/>
    </row>
    <row r="401" spans="1:14">
      <c r="A401" s="97" t="str">
        <f t="shared" si="51"/>
        <v/>
      </c>
      <c r="B401" s="98" t="str">
        <f t="shared" si="52"/>
        <v/>
      </c>
      <c r="C401" s="99"/>
      <c r="D401" s="100"/>
      <c r="E401" s="100"/>
      <c r="F401" s="57"/>
      <c r="G401" s="58">
        <f t="shared" si="53"/>
        <v>0</v>
      </c>
      <c r="H401" s="58">
        <f>IF(E401="",0,IFERROR(VLOOKUP(E401,档案费管理台账!$D$4:$H$1000,5,0),0))</f>
        <v>0</v>
      </c>
      <c r="I401" s="57"/>
      <c r="J401" s="57"/>
      <c r="K401" s="57"/>
      <c r="L401" s="57"/>
      <c r="M401" s="58" t="str">
        <f t="shared" si="54"/>
        <v/>
      </c>
      <c r="N401" s="102"/>
    </row>
    <row r="402" spans="1:14">
      <c r="A402" s="97" t="str">
        <f t="shared" si="51"/>
        <v/>
      </c>
      <c r="B402" s="98" t="str">
        <f t="shared" si="52"/>
        <v/>
      </c>
      <c r="C402" s="99"/>
      <c r="D402" s="100"/>
      <c r="E402" s="100"/>
      <c r="F402" s="57"/>
      <c r="G402" s="58">
        <f t="shared" si="53"/>
        <v>0</v>
      </c>
      <c r="H402" s="58">
        <f>IF(E402="",0,IFERROR(VLOOKUP(E402,档案费管理台账!$D$4:$H$1000,5,0),0))</f>
        <v>0</v>
      </c>
      <c r="I402" s="57"/>
      <c r="J402" s="57"/>
      <c r="K402" s="57"/>
      <c r="L402" s="57"/>
      <c r="M402" s="58" t="str">
        <f t="shared" si="54"/>
        <v/>
      </c>
      <c r="N402" s="102"/>
    </row>
    <row r="403" spans="1:14">
      <c r="A403" s="97" t="str">
        <f t="shared" si="51"/>
        <v/>
      </c>
      <c r="B403" s="98" t="str">
        <f t="shared" si="52"/>
        <v/>
      </c>
      <c r="C403" s="99"/>
      <c r="D403" s="100"/>
      <c r="E403" s="100"/>
      <c r="F403" s="57"/>
      <c r="G403" s="58">
        <f t="shared" si="53"/>
        <v>0</v>
      </c>
      <c r="H403" s="58">
        <f>IF(E403="",0,IFERROR(VLOOKUP(E403,档案费管理台账!$D$4:$H$1000,5,0),0))</f>
        <v>0</v>
      </c>
      <c r="I403" s="57"/>
      <c r="J403" s="57"/>
      <c r="K403" s="57"/>
      <c r="L403" s="57"/>
      <c r="M403" s="58" t="str">
        <f t="shared" si="54"/>
        <v/>
      </c>
      <c r="N403" s="102"/>
    </row>
    <row r="404" spans="1:14">
      <c r="A404" s="97" t="str">
        <f t="shared" si="51"/>
        <v/>
      </c>
      <c r="B404" s="98" t="str">
        <f t="shared" si="52"/>
        <v/>
      </c>
      <c r="C404" s="99"/>
      <c r="D404" s="100"/>
      <c r="E404" s="100"/>
      <c r="F404" s="57"/>
      <c r="G404" s="58">
        <f t="shared" si="53"/>
        <v>0</v>
      </c>
      <c r="H404" s="58">
        <f>IF(E404="",0,IFERROR(VLOOKUP(E404,档案费管理台账!$D$4:$H$1000,5,0),0))</f>
        <v>0</v>
      </c>
      <c r="I404" s="57"/>
      <c r="J404" s="57"/>
      <c r="K404" s="57"/>
      <c r="L404" s="57"/>
      <c r="M404" s="58" t="str">
        <f t="shared" si="54"/>
        <v/>
      </c>
      <c r="N404" s="102"/>
    </row>
    <row r="405" spans="1:14">
      <c r="A405" s="97" t="str">
        <f t="shared" si="51"/>
        <v/>
      </c>
      <c r="B405" s="98" t="str">
        <f t="shared" si="52"/>
        <v/>
      </c>
      <c r="C405" s="99"/>
      <c r="D405" s="100"/>
      <c r="E405" s="100"/>
      <c r="F405" s="57"/>
      <c r="G405" s="58">
        <f t="shared" si="53"/>
        <v>0</v>
      </c>
      <c r="H405" s="58">
        <f>IF(E405="",0,IFERROR(VLOOKUP(E405,档案费管理台账!$D$4:$H$1000,5,0),0))</f>
        <v>0</v>
      </c>
      <c r="I405" s="57"/>
      <c r="J405" s="57"/>
      <c r="K405" s="57"/>
      <c r="L405" s="57"/>
      <c r="M405" s="58" t="str">
        <f t="shared" si="54"/>
        <v/>
      </c>
      <c r="N405" s="102"/>
    </row>
    <row r="406" spans="1:14">
      <c r="A406" s="97" t="str">
        <f t="shared" si="51"/>
        <v/>
      </c>
      <c r="B406" s="98" t="str">
        <f t="shared" si="52"/>
        <v/>
      </c>
      <c r="C406" s="99"/>
      <c r="D406" s="100"/>
      <c r="E406" s="100"/>
      <c r="F406" s="57"/>
      <c r="G406" s="58">
        <f t="shared" si="53"/>
        <v>0</v>
      </c>
      <c r="H406" s="58">
        <f>IF(E406="",0,IFERROR(VLOOKUP(E406,档案费管理台账!$D$4:$H$1000,5,0),0))</f>
        <v>0</v>
      </c>
      <c r="I406" s="57"/>
      <c r="J406" s="57"/>
      <c r="K406" s="57"/>
      <c r="L406" s="57"/>
      <c r="M406" s="58" t="str">
        <f t="shared" si="54"/>
        <v/>
      </c>
      <c r="N406" s="102"/>
    </row>
    <row r="407" spans="1:14">
      <c r="A407" s="97" t="str">
        <f t="shared" si="51"/>
        <v/>
      </c>
      <c r="B407" s="98" t="str">
        <f t="shared" si="52"/>
        <v/>
      </c>
      <c r="C407" s="99"/>
      <c r="D407" s="100"/>
      <c r="E407" s="100"/>
      <c r="F407" s="57"/>
      <c r="G407" s="58">
        <f t="shared" si="53"/>
        <v>0</v>
      </c>
      <c r="H407" s="58">
        <f>IF(E407="",0,IFERROR(VLOOKUP(E407,档案费管理台账!$D$4:$H$1000,5,0),0))</f>
        <v>0</v>
      </c>
      <c r="I407" s="57"/>
      <c r="J407" s="57"/>
      <c r="K407" s="57"/>
      <c r="L407" s="57"/>
      <c r="M407" s="58" t="str">
        <f t="shared" si="54"/>
        <v/>
      </c>
      <c r="N407" s="102"/>
    </row>
    <row r="408" spans="1:14">
      <c r="A408" s="97" t="str">
        <f t="shared" si="51"/>
        <v/>
      </c>
      <c r="B408" s="98" t="str">
        <f t="shared" si="52"/>
        <v/>
      </c>
      <c r="C408" s="99"/>
      <c r="D408" s="100"/>
      <c r="E408" s="100"/>
      <c r="F408" s="57"/>
      <c r="G408" s="58">
        <f t="shared" si="53"/>
        <v>0</v>
      </c>
      <c r="H408" s="58">
        <f>IF(E408="",0,IFERROR(VLOOKUP(E408,档案费管理台账!$D$4:$H$1000,5,0),0))</f>
        <v>0</v>
      </c>
      <c r="I408" s="57"/>
      <c r="J408" s="57"/>
      <c r="K408" s="57"/>
      <c r="L408" s="57"/>
      <c r="M408" s="58" t="str">
        <f t="shared" si="54"/>
        <v/>
      </c>
      <c r="N408" s="102"/>
    </row>
    <row r="409" spans="1:14">
      <c r="A409" s="97" t="str">
        <f t="shared" si="51"/>
        <v/>
      </c>
      <c r="B409" s="98" t="str">
        <f t="shared" si="52"/>
        <v/>
      </c>
      <c r="C409" s="99"/>
      <c r="D409" s="100"/>
      <c r="E409" s="100"/>
      <c r="F409" s="57"/>
      <c r="G409" s="58">
        <f t="shared" si="53"/>
        <v>0</v>
      </c>
      <c r="H409" s="58">
        <f>IF(E409="",0,IFERROR(VLOOKUP(E409,档案费管理台账!$D$4:$H$1000,5,0),0))</f>
        <v>0</v>
      </c>
      <c r="I409" s="57"/>
      <c r="J409" s="57"/>
      <c r="K409" s="57"/>
      <c r="L409" s="57"/>
      <c r="M409" s="58" t="str">
        <f t="shared" si="54"/>
        <v/>
      </c>
      <c r="N409" s="102"/>
    </row>
    <row r="410" spans="1:14">
      <c r="A410" s="97" t="str">
        <f t="shared" si="51"/>
        <v/>
      </c>
      <c r="B410" s="98" t="str">
        <f t="shared" si="52"/>
        <v/>
      </c>
      <c r="C410" s="99"/>
      <c r="D410" s="100"/>
      <c r="E410" s="100"/>
      <c r="F410" s="57"/>
      <c r="G410" s="58">
        <f t="shared" si="53"/>
        <v>0</v>
      </c>
      <c r="H410" s="58">
        <f>IF(E410="",0,IFERROR(VLOOKUP(E410,档案费管理台账!$D$4:$H$1000,5,0),0))</f>
        <v>0</v>
      </c>
      <c r="I410" s="57"/>
      <c r="J410" s="57"/>
      <c r="K410" s="57"/>
      <c r="L410" s="57"/>
      <c r="M410" s="58" t="str">
        <f t="shared" si="54"/>
        <v/>
      </c>
      <c r="N410" s="102"/>
    </row>
    <row r="411" spans="1:14">
      <c r="A411" s="97" t="str">
        <f t="shared" si="51"/>
        <v/>
      </c>
      <c r="B411" s="98" t="str">
        <f t="shared" si="52"/>
        <v/>
      </c>
      <c r="C411" s="99"/>
      <c r="D411" s="100"/>
      <c r="E411" s="100"/>
      <c r="F411" s="57"/>
      <c r="G411" s="58">
        <f t="shared" si="53"/>
        <v>0</v>
      </c>
      <c r="H411" s="58">
        <f>IF(E411="",0,IFERROR(VLOOKUP(E411,档案费管理台账!$D$4:$H$1000,5,0),0))</f>
        <v>0</v>
      </c>
      <c r="I411" s="57"/>
      <c r="J411" s="57"/>
      <c r="K411" s="57"/>
      <c r="L411" s="57"/>
      <c r="M411" s="58" t="str">
        <f t="shared" si="54"/>
        <v/>
      </c>
      <c r="N411" s="102"/>
    </row>
    <row r="412" spans="1:14">
      <c r="A412" s="97" t="str">
        <f t="shared" si="51"/>
        <v/>
      </c>
      <c r="B412" s="98" t="str">
        <f t="shared" si="52"/>
        <v/>
      </c>
      <c r="C412" s="99"/>
      <c r="D412" s="100"/>
      <c r="E412" s="100"/>
      <c r="F412" s="57"/>
      <c r="G412" s="58">
        <f t="shared" si="53"/>
        <v>0</v>
      </c>
      <c r="H412" s="58">
        <f>IF(E412="",0,IFERROR(VLOOKUP(E412,档案费管理台账!$D$4:$H$1000,5,0),0))</f>
        <v>0</v>
      </c>
      <c r="I412" s="57"/>
      <c r="J412" s="57"/>
      <c r="K412" s="57"/>
      <c r="L412" s="57"/>
      <c r="M412" s="58" t="str">
        <f t="shared" si="54"/>
        <v/>
      </c>
      <c r="N412" s="102"/>
    </row>
    <row r="413" spans="1:14">
      <c r="A413" s="97" t="str">
        <f t="shared" si="51"/>
        <v/>
      </c>
      <c r="B413" s="98" t="str">
        <f t="shared" si="52"/>
        <v/>
      </c>
      <c r="C413" s="99"/>
      <c r="D413" s="100"/>
      <c r="E413" s="100"/>
      <c r="F413" s="57"/>
      <c r="G413" s="58">
        <f t="shared" si="53"/>
        <v>0</v>
      </c>
      <c r="H413" s="58">
        <f>IF(E413="",0,IFERROR(VLOOKUP(E413,档案费管理台账!$D$4:$H$1000,5,0),0))</f>
        <v>0</v>
      </c>
      <c r="I413" s="57"/>
      <c r="J413" s="57"/>
      <c r="K413" s="57"/>
      <c r="L413" s="57"/>
      <c r="M413" s="58" t="str">
        <f t="shared" si="54"/>
        <v/>
      </c>
      <c r="N413" s="102"/>
    </row>
    <row r="414" spans="1:14">
      <c r="A414" s="97" t="str">
        <f t="shared" si="51"/>
        <v/>
      </c>
      <c r="B414" s="98" t="str">
        <f t="shared" si="52"/>
        <v/>
      </c>
      <c r="C414" s="99"/>
      <c r="D414" s="100"/>
      <c r="E414" s="100"/>
      <c r="F414" s="57"/>
      <c r="G414" s="58">
        <f t="shared" si="53"/>
        <v>0</v>
      </c>
      <c r="H414" s="58">
        <f>IF(E414="",0,IFERROR(VLOOKUP(E414,档案费管理台账!$D$4:$H$1000,5,0),0))</f>
        <v>0</v>
      </c>
      <c r="I414" s="57"/>
      <c r="J414" s="57"/>
      <c r="K414" s="57"/>
      <c r="L414" s="57"/>
      <c r="M414" s="58" t="str">
        <f t="shared" si="54"/>
        <v/>
      </c>
      <c r="N414" s="102"/>
    </row>
    <row r="415" spans="1:14">
      <c r="A415" s="97" t="str">
        <f t="shared" si="51"/>
        <v/>
      </c>
      <c r="B415" s="98" t="str">
        <f t="shared" si="52"/>
        <v/>
      </c>
      <c r="C415" s="99"/>
      <c r="D415" s="100"/>
      <c r="E415" s="100"/>
      <c r="F415" s="57"/>
      <c r="G415" s="58">
        <f t="shared" si="53"/>
        <v>0</v>
      </c>
      <c r="H415" s="58">
        <f>IF(E415="",0,IFERROR(VLOOKUP(E415,档案费管理台账!$D$4:$H$1000,5,0),0))</f>
        <v>0</v>
      </c>
      <c r="I415" s="57"/>
      <c r="J415" s="57"/>
      <c r="K415" s="57"/>
      <c r="L415" s="57"/>
      <c r="M415" s="58" t="str">
        <f t="shared" si="54"/>
        <v/>
      </c>
      <c r="N415" s="102"/>
    </row>
    <row r="416" spans="1:14">
      <c r="A416" s="97" t="str">
        <f t="shared" si="51"/>
        <v/>
      </c>
      <c r="B416" s="98" t="str">
        <f t="shared" si="52"/>
        <v/>
      </c>
      <c r="C416" s="99"/>
      <c r="D416" s="100"/>
      <c r="E416" s="100"/>
      <c r="F416" s="57"/>
      <c r="G416" s="58">
        <f t="shared" si="53"/>
        <v>0</v>
      </c>
      <c r="H416" s="58">
        <f>IF(E416="",0,IFERROR(VLOOKUP(E416,档案费管理台账!$D$4:$H$1000,5,0),0))</f>
        <v>0</v>
      </c>
      <c r="I416" s="57"/>
      <c r="J416" s="57"/>
      <c r="K416" s="57"/>
      <c r="L416" s="57"/>
      <c r="M416" s="58" t="str">
        <f t="shared" si="54"/>
        <v/>
      </c>
      <c r="N416" s="102"/>
    </row>
    <row r="417" spans="1:14">
      <c r="A417" s="97" t="str">
        <f t="shared" si="51"/>
        <v/>
      </c>
      <c r="B417" s="98" t="str">
        <f t="shared" si="52"/>
        <v/>
      </c>
      <c r="C417" s="99"/>
      <c r="D417" s="100"/>
      <c r="E417" s="100"/>
      <c r="F417" s="57"/>
      <c r="G417" s="58">
        <f t="shared" si="53"/>
        <v>0</v>
      </c>
      <c r="H417" s="58">
        <f>IF(E417="",0,IFERROR(VLOOKUP(E417,档案费管理台账!$D$4:$H$1000,5,0),0))</f>
        <v>0</v>
      </c>
      <c r="I417" s="57"/>
      <c r="J417" s="57"/>
      <c r="K417" s="57"/>
      <c r="L417" s="57"/>
      <c r="M417" s="58" t="str">
        <f t="shared" si="54"/>
        <v/>
      </c>
      <c r="N417" s="102"/>
    </row>
    <row r="418" spans="1:14">
      <c r="A418" s="97" t="str">
        <f t="shared" si="51"/>
        <v/>
      </c>
      <c r="B418" s="98" t="str">
        <f t="shared" si="52"/>
        <v/>
      </c>
      <c r="C418" s="99"/>
      <c r="D418" s="100"/>
      <c r="E418" s="100"/>
      <c r="F418" s="57"/>
      <c r="G418" s="58">
        <f t="shared" si="53"/>
        <v>0</v>
      </c>
      <c r="H418" s="58">
        <f>IF(E418="",0,IFERROR(VLOOKUP(E418,档案费管理台账!$D$4:$H$1000,5,0),0))</f>
        <v>0</v>
      </c>
      <c r="I418" s="57"/>
      <c r="J418" s="57"/>
      <c r="K418" s="57"/>
      <c r="L418" s="57"/>
      <c r="M418" s="58" t="str">
        <f t="shared" si="54"/>
        <v/>
      </c>
      <c r="N418" s="102"/>
    </row>
    <row r="419" spans="1:14">
      <c r="A419" s="97" t="str">
        <f t="shared" si="51"/>
        <v/>
      </c>
      <c r="B419" s="98" t="str">
        <f t="shared" si="52"/>
        <v/>
      </c>
      <c r="C419" s="99"/>
      <c r="D419" s="100"/>
      <c r="E419" s="100"/>
      <c r="F419" s="57"/>
      <c r="G419" s="58">
        <f t="shared" si="53"/>
        <v>0</v>
      </c>
      <c r="H419" s="58">
        <f>IF(E419="",0,IFERROR(VLOOKUP(E419,档案费管理台账!$D$4:$H$1000,5,0),0))</f>
        <v>0</v>
      </c>
      <c r="I419" s="57"/>
      <c r="J419" s="57"/>
      <c r="K419" s="57"/>
      <c r="L419" s="57"/>
      <c r="M419" s="58" t="str">
        <f t="shared" si="54"/>
        <v/>
      </c>
      <c r="N419" s="102"/>
    </row>
    <row r="420" spans="1:14">
      <c r="A420" s="97" t="str">
        <f t="shared" si="51"/>
        <v/>
      </c>
      <c r="B420" s="98" t="str">
        <f t="shared" si="52"/>
        <v/>
      </c>
      <c r="C420" s="99"/>
      <c r="D420" s="100"/>
      <c r="E420" s="100"/>
      <c r="F420" s="57"/>
      <c r="G420" s="58">
        <f t="shared" si="53"/>
        <v>0</v>
      </c>
      <c r="H420" s="58">
        <f>IF(E420="",0,IFERROR(VLOOKUP(E420,档案费管理台账!$D$4:$H$1000,5,0),0))</f>
        <v>0</v>
      </c>
      <c r="I420" s="57"/>
      <c r="J420" s="57"/>
      <c r="K420" s="57"/>
      <c r="L420" s="57"/>
      <c r="M420" s="58" t="str">
        <f t="shared" si="54"/>
        <v/>
      </c>
      <c r="N420" s="102"/>
    </row>
    <row r="421" spans="1:14">
      <c r="A421" s="97" t="str">
        <f t="shared" si="51"/>
        <v/>
      </c>
      <c r="B421" s="98" t="str">
        <f t="shared" si="52"/>
        <v/>
      </c>
      <c r="C421" s="99"/>
      <c r="D421" s="100"/>
      <c r="E421" s="100"/>
      <c r="F421" s="57"/>
      <c r="G421" s="58">
        <f t="shared" si="53"/>
        <v>0</v>
      </c>
      <c r="H421" s="58">
        <f>IF(E421="",0,IFERROR(VLOOKUP(E421,档案费管理台账!$D$4:$H$1000,5,0),0))</f>
        <v>0</v>
      </c>
      <c r="I421" s="57"/>
      <c r="J421" s="57"/>
      <c r="K421" s="57"/>
      <c r="L421" s="57"/>
      <c r="M421" s="58" t="str">
        <f t="shared" si="54"/>
        <v/>
      </c>
      <c r="N421" s="102"/>
    </row>
    <row r="422" spans="1:14">
      <c r="A422" s="97" t="str">
        <f t="shared" si="51"/>
        <v/>
      </c>
      <c r="B422" s="98" t="str">
        <f t="shared" si="52"/>
        <v/>
      </c>
      <c r="C422" s="99"/>
      <c r="D422" s="100"/>
      <c r="E422" s="100"/>
      <c r="F422" s="57"/>
      <c r="G422" s="58">
        <f t="shared" si="53"/>
        <v>0</v>
      </c>
      <c r="H422" s="58">
        <f>IF(E422="",0,IFERROR(VLOOKUP(E422,档案费管理台账!$D$4:$H$1000,5,0),0))</f>
        <v>0</v>
      </c>
      <c r="I422" s="57"/>
      <c r="J422" s="57"/>
      <c r="K422" s="57"/>
      <c r="L422" s="57"/>
      <c r="M422" s="58" t="str">
        <f t="shared" si="54"/>
        <v/>
      </c>
      <c r="N422" s="102"/>
    </row>
    <row r="423" spans="1:14">
      <c r="A423" s="97" t="str">
        <f t="shared" si="51"/>
        <v/>
      </c>
      <c r="B423" s="98" t="str">
        <f t="shared" si="52"/>
        <v/>
      </c>
      <c r="C423" s="99"/>
      <c r="D423" s="100"/>
      <c r="E423" s="100"/>
      <c r="F423" s="57"/>
      <c r="G423" s="58">
        <f t="shared" si="53"/>
        <v>0</v>
      </c>
      <c r="H423" s="58">
        <f>IF(E423="",0,IFERROR(VLOOKUP(E423,档案费管理台账!$D$4:$H$1000,5,0),0))</f>
        <v>0</v>
      </c>
      <c r="I423" s="57"/>
      <c r="J423" s="57"/>
      <c r="K423" s="57"/>
      <c r="L423" s="57"/>
      <c r="M423" s="58" t="str">
        <f t="shared" si="54"/>
        <v/>
      </c>
      <c r="N423" s="102"/>
    </row>
    <row r="424" spans="1:14">
      <c r="A424" s="97" t="str">
        <f t="shared" si="51"/>
        <v/>
      </c>
      <c r="B424" s="98" t="str">
        <f t="shared" si="52"/>
        <v/>
      </c>
      <c r="C424" s="99"/>
      <c r="D424" s="100"/>
      <c r="E424" s="100"/>
      <c r="F424" s="57"/>
      <c r="G424" s="58">
        <f t="shared" si="53"/>
        <v>0</v>
      </c>
      <c r="H424" s="58">
        <f>IF(E424="",0,IFERROR(VLOOKUP(E424,档案费管理台账!$D$4:$H$1000,5,0),0))</f>
        <v>0</v>
      </c>
      <c r="I424" s="57"/>
      <c r="J424" s="57"/>
      <c r="K424" s="57"/>
      <c r="L424" s="57"/>
      <c r="M424" s="58" t="str">
        <f t="shared" si="54"/>
        <v/>
      </c>
      <c r="N424" s="102"/>
    </row>
    <row r="425" spans="1:14">
      <c r="A425" s="97" t="str">
        <f t="shared" si="51"/>
        <v/>
      </c>
      <c r="B425" s="98" t="str">
        <f t="shared" si="52"/>
        <v/>
      </c>
      <c r="C425" s="99"/>
      <c r="D425" s="100"/>
      <c r="E425" s="100"/>
      <c r="F425" s="57"/>
      <c r="G425" s="58">
        <f t="shared" si="53"/>
        <v>0</v>
      </c>
      <c r="H425" s="58">
        <f>IF(E425="",0,IFERROR(VLOOKUP(E425,档案费管理台账!$D$4:$H$1000,5,0),0))</f>
        <v>0</v>
      </c>
      <c r="I425" s="57"/>
      <c r="J425" s="57"/>
      <c r="K425" s="57"/>
      <c r="L425" s="57"/>
      <c r="M425" s="58" t="str">
        <f t="shared" si="54"/>
        <v/>
      </c>
      <c r="N425" s="102"/>
    </row>
    <row r="426" spans="1:14">
      <c r="A426" s="97" t="str">
        <f t="shared" si="51"/>
        <v/>
      </c>
      <c r="B426" s="98" t="str">
        <f t="shared" si="52"/>
        <v/>
      </c>
      <c r="C426" s="99"/>
      <c r="D426" s="100"/>
      <c r="E426" s="100"/>
      <c r="F426" s="57"/>
      <c r="G426" s="58">
        <f t="shared" si="53"/>
        <v>0</v>
      </c>
      <c r="H426" s="58">
        <f>IF(E426="",0,IFERROR(VLOOKUP(E426,档案费管理台账!$D$4:$H$1000,5,0),0))</f>
        <v>0</v>
      </c>
      <c r="I426" s="57"/>
      <c r="J426" s="57"/>
      <c r="K426" s="57"/>
      <c r="L426" s="57"/>
      <c r="M426" s="58" t="str">
        <f t="shared" si="54"/>
        <v/>
      </c>
      <c r="N426" s="102"/>
    </row>
    <row r="427" spans="1:14">
      <c r="A427" s="97" t="str">
        <f t="shared" si="51"/>
        <v/>
      </c>
      <c r="B427" s="98" t="str">
        <f t="shared" si="52"/>
        <v/>
      </c>
      <c r="C427" s="99"/>
      <c r="D427" s="100"/>
      <c r="E427" s="100"/>
      <c r="F427" s="57"/>
      <c r="G427" s="58">
        <f t="shared" si="53"/>
        <v>0</v>
      </c>
      <c r="H427" s="58">
        <f>IF(E427="",0,IFERROR(VLOOKUP(E427,档案费管理台账!$D$4:$H$1000,5,0),0))</f>
        <v>0</v>
      </c>
      <c r="I427" s="57"/>
      <c r="J427" s="57"/>
      <c r="K427" s="57"/>
      <c r="L427" s="57"/>
      <c r="M427" s="58" t="str">
        <f t="shared" si="54"/>
        <v/>
      </c>
      <c r="N427" s="102"/>
    </row>
    <row r="428" spans="1:14">
      <c r="A428" s="97" t="str">
        <f t="shared" si="51"/>
        <v/>
      </c>
      <c r="B428" s="98" t="str">
        <f t="shared" si="52"/>
        <v/>
      </c>
      <c r="C428" s="99"/>
      <c r="D428" s="100"/>
      <c r="E428" s="100"/>
      <c r="F428" s="57"/>
      <c r="G428" s="58">
        <f t="shared" si="53"/>
        <v>0</v>
      </c>
      <c r="H428" s="58">
        <f>IF(E428="",0,IFERROR(VLOOKUP(E428,档案费管理台账!$D$4:$H$1000,5,0),0))</f>
        <v>0</v>
      </c>
      <c r="I428" s="57"/>
      <c r="J428" s="57"/>
      <c r="K428" s="57"/>
      <c r="L428" s="57"/>
      <c r="M428" s="58" t="str">
        <f t="shared" si="54"/>
        <v/>
      </c>
      <c r="N428" s="102"/>
    </row>
    <row r="429" spans="1:14">
      <c r="A429" s="97" t="str">
        <f t="shared" ref="A429:A492" si="55">IF(C429="","",ROW()-42)</f>
        <v/>
      </c>
      <c r="B429" s="98" t="str">
        <f t="shared" ref="B429:B492" si="56">IF(C429="","",MONTH(C429)&amp;"月")</f>
        <v/>
      </c>
      <c r="C429" s="99"/>
      <c r="D429" s="100"/>
      <c r="E429" s="100"/>
      <c r="F429" s="57"/>
      <c r="G429" s="58">
        <f t="shared" ref="G429:G492" si="57">IF(F429="",0,F429*$K$41)</f>
        <v>0</v>
      </c>
      <c r="H429" s="58">
        <f>IF(E429="",0,IFERROR(VLOOKUP(E429,档案费管理台账!$D$4:$H$1000,5,0),0))</f>
        <v>0</v>
      </c>
      <c r="I429" s="57"/>
      <c r="J429" s="57"/>
      <c r="K429" s="57"/>
      <c r="L429" s="57"/>
      <c r="M429" s="58" t="str">
        <f t="shared" ref="M429:M492" si="58">IF(C429="","",ROUND(M428+G429-I429-J429-K429-L429-H429,2))</f>
        <v/>
      </c>
      <c r="N429" s="102"/>
    </row>
    <row r="430" spans="1:14">
      <c r="A430" s="97" t="str">
        <f t="shared" si="55"/>
        <v/>
      </c>
      <c r="B430" s="98" t="str">
        <f t="shared" si="56"/>
        <v/>
      </c>
      <c r="C430" s="99"/>
      <c r="D430" s="100"/>
      <c r="E430" s="100"/>
      <c r="F430" s="57"/>
      <c r="G430" s="58">
        <f t="shared" si="57"/>
        <v>0</v>
      </c>
      <c r="H430" s="58">
        <f>IF(E430="",0,IFERROR(VLOOKUP(E430,档案费管理台账!$D$4:$H$1000,5,0),0))</f>
        <v>0</v>
      </c>
      <c r="I430" s="57"/>
      <c r="J430" s="57"/>
      <c r="K430" s="57"/>
      <c r="L430" s="57"/>
      <c r="M430" s="58" t="str">
        <f t="shared" si="58"/>
        <v/>
      </c>
      <c r="N430" s="102"/>
    </row>
    <row r="431" spans="1:14">
      <c r="A431" s="97" t="str">
        <f t="shared" si="55"/>
        <v/>
      </c>
      <c r="B431" s="98" t="str">
        <f t="shared" si="56"/>
        <v/>
      </c>
      <c r="C431" s="99"/>
      <c r="D431" s="100"/>
      <c r="E431" s="100"/>
      <c r="F431" s="57"/>
      <c r="G431" s="58">
        <f t="shared" si="57"/>
        <v>0</v>
      </c>
      <c r="H431" s="58">
        <f>IF(E431="",0,IFERROR(VLOOKUP(E431,档案费管理台账!$D$4:$H$1000,5,0),0))</f>
        <v>0</v>
      </c>
      <c r="I431" s="57"/>
      <c r="J431" s="57"/>
      <c r="K431" s="57"/>
      <c r="L431" s="57"/>
      <c r="M431" s="58" t="str">
        <f t="shared" si="58"/>
        <v/>
      </c>
      <c r="N431" s="102"/>
    </row>
    <row r="432" spans="1:14">
      <c r="A432" s="97" t="str">
        <f t="shared" si="55"/>
        <v/>
      </c>
      <c r="B432" s="98" t="str">
        <f t="shared" si="56"/>
        <v/>
      </c>
      <c r="C432" s="99"/>
      <c r="D432" s="100"/>
      <c r="E432" s="100"/>
      <c r="F432" s="57"/>
      <c r="G432" s="58">
        <f t="shared" si="57"/>
        <v>0</v>
      </c>
      <c r="H432" s="58">
        <f>IF(E432="",0,IFERROR(VLOOKUP(E432,档案费管理台账!$D$4:$H$1000,5,0),0))</f>
        <v>0</v>
      </c>
      <c r="I432" s="57"/>
      <c r="J432" s="57"/>
      <c r="K432" s="57"/>
      <c r="L432" s="57"/>
      <c r="M432" s="58" t="str">
        <f t="shared" si="58"/>
        <v/>
      </c>
      <c r="N432" s="102"/>
    </row>
    <row r="433" spans="1:14">
      <c r="A433" s="97" t="str">
        <f t="shared" si="55"/>
        <v/>
      </c>
      <c r="B433" s="98" t="str">
        <f t="shared" si="56"/>
        <v/>
      </c>
      <c r="C433" s="99"/>
      <c r="D433" s="100"/>
      <c r="E433" s="100"/>
      <c r="F433" s="57"/>
      <c r="G433" s="58">
        <f t="shared" si="57"/>
        <v>0</v>
      </c>
      <c r="H433" s="58">
        <f>IF(E433="",0,IFERROR(VLOOKUP(E433,档案费管理台账!$D$4:$H$1000,5,0),0))</f>
        <v>0</v>
      </c>
      <c r="I433" s="57"/>
      <c r="J433" s="57"/>
      <c r="K433" s="57"/>
      <c r="L433" s="57"/>
      <c r="M433" s="58" t="str">
        <f t="shared" si="58"/>
        <v/>
      </c>
      <c r="N433" s="102"/>
    </row>
    <row r="434" spans="1:14">
      <c r="A434" s="97" t="str">
        <f t="shared" si="55"/>
        <v/>
      </c>
      <c r="B434" s="98" t="str">
        <f t="shared" si="56"/>
        <v/>
      </c>
      <c r="C434" s="99"/>
      <c r="D434" s="100"/>
      <c r="E434" s="100"/>
      <c r="F434" s="57"/>
      <c r="G434" s="58">
        <f t="shared" si="57"/>
        <v>0</v>
      </c>
      <c r="H434" s="58">
        <f>IF(E434="",0,IFERROR(VLOOKUP(E434,档案费管理台账!$D$4:$H$1000,5,0),0))</f>
        <v>0</v>
      </c>
      <c r="I434" s="57"/>
      <c r="J434" s="57"/>
      <c r="K434" s="57"/>
      <c r="L434" s="57"/>
      <c r="M434" s="58" t="str">
        <f t="shared" si="58"/>
        <v/>
      </c>
      <c r="N434" s="102"/>
    </row>
    <row r="435" spans="1:14">
      <c r="A435" s="97" t="str">
        <f t="shared" si="55"/>
        <v/>
      </c>
      <c r="B435" s="98" t="str">
        <f t="shared" si="56"/>
        <v/>
      </c>
      <c r="C435" s="99"/>
      <c r="D435" s="100"/>
      <c r="E435" s="100"/>
      <c r="F435" s="57"/>
      <c r="G435" s="58">
        <f t="shared" si="57"/>
        <v>0</v>
      </c>
      <c r="H435" s="58">
        <f>IF(E435="",0,IFERROR(VLOOKUP(E435,档案费管理台账!$D$4:$H$1000,5,0),0))</f>
        <v>0</v>
      </c>
      <c r="I435" s="57"/>
      <c r="J435" s="57"/>
      <c r="K435" s="57"/>
      <c r="L435" s="57"/>
      <c r="M435" s="58" t="str">
        <f t="shared" si="58"/>
        <v/>
      </c>
      <c r="N435" s="102"/>
    </row>
    <row r="436" spans="1:14">
      <c r="A436" s="97" t="str">
        <f t="shared" si="55"/>
        <v/>
      </c>
      <c r="B436" s="98" t="str">
        <f t="shared" si="56"/>
        <v/>
      </c>
      <c r="C436" s="99"/>
      <c r="D436" s="100"/>
      <c r="E436" s="100"/>
      <c r="F436" s="57"/>
      <c r="G436" s="58">
        <f t="shared" si="57"/>
        <v>0</v>
      </c>
      <c r="H436" s="58">
        <f>IF(E436="",0,IFERROR(VLOOKUP(E436,档案费管理台账!$D$4:$H$1000,5,0),0))</f>
        <v>0</v>
      </c>
      <c r="I436" s="57"/>
      <c r="J436" s="57"/>
      <c r="K436" s="57"/>
      <c r="L436" s="57"/>
      <c r="M436" s="58" t="str">
        <f t="shared" si="58"/>
        <v/>
      </c>
      <c r="N436" s="102"/>
    </row>
    <row r="437" spans="1:14">
      <c r="A437" s="97" t="str">
        <f t="shared" si="55"/>
        <v/>
      </c>
      <c r="B437" s="98" t="str">
        <f t="shared" si="56"/>
        <v/>
      </c>
      <c r="C437" s="99"/>
      <c r="D437" s="100"/>
      <c r="E437" s="100"/>
      <c r="F437" s="57"/>
      <c r="G437" s="58">
        <f t="shared" si="57"/>
        <v>0</v>
      </c>
      <c r="H437" s="58">
        <f>IF(E437="",0,IFERROR(VLOOKUP(E437,档案费管理台账!$D$4:$H$1000,5,0),0))</f>
        <v>0</v>
      </c>
      <c r="I437" s="57"/>
      <c r="J437" s="57"/>
      <c r="K437" s="57"/>
      <c r="L437" s="57"/>
      <c r="M437" s="58" t="str">
        <f t="shared" si="58"/>
        <v/>
      </c>
      <c r="N437" s="102"/>
    </row>
    <row r="438" spans="1:14">
      <c r="A438" s="97" t="str">
        <f t="shared" si="55"/>
        <v/>
      </c>
      <c r="B438" s="98" t="str">
        <f t="shared" si="56"/>
        <v/>
      </c>
      <c r="C438" s="99"/>
      <c r="D438" s="100"/>
      <c r="E438" s="100"/>
      <c r="F438" s="57"/>
      <c r="G438" s="58">
        <f t="shared" si="57"/>
        <v>0</v>
      </c>
      <c r="H438" s="58">
        <f>IF(E438="",0,IFERROR(VLOOKUP(E438,档案费管理台账!$D$4:$H$1000,5,0),0))</f>
        <v>0</v>
      </c>
      <c r="I438" s="57"/>
      <c r="J438" s="57"/>
      <c r="K438" s="57"/>
      <c r="L438" s="57"/>
      <c r="M438" s="58" t="str">
        <f t="shared" si="58"/>
        <v/>
      </c>
      <c r="N438" s="102"/>
    </row>
    <row r="439" spans="1:14">
      <c r="A439" s="97" t="str">
        <f t="shared" si="55"/>
        <v/>
      </c>
      <c r="B439" s="98" t="str">
        <f t="shared" si="56"/>
        <v/>
      </c>
      <c r="C439" s="99"/>
      <c r="D439" s="100"/>
      <c r="E439" s="100"/>
      <c r="F439" s="57"/>
      <c r="G439" s="58">
        <f t="shared" si="57"/>
        <v>0</v>
      </c>
      <c r="H439" s="58">
        <f>IF(E439="",0,IFERROR(VLOOKUP(E439,档案费管理台账!$D$4:$H$1000,5,0),0))</f>
        <v>0</v>
      </c>
      <c r="I439" s="57"/>
      <c r="J439" s="57"/>
      <c r="K439" s="57"/>
      <c r="L439" s="57"/>
      <c r="M439" s="58" t="str">
        <f t="shared" si="58"/>
        <v/>
      </c>
      <c r="N439" s="102"/>
    </row>
    <row r="440" spans="1:14">
      <c r="A440" s="97" t="str">
        <f t="shared" si="55"/>
        <v/>
      </c>
      <c r="B440" s="98" t="str">
        <f t="shared" si="56"/>
        <v/>
      </c>
      <c r="C440" s="99"/>
      <c r="D440" s="100"/>
      <c r="E440" s="100"/>
      <c r="F440" s="57"/>
      <c r="G440" s="58">
        <f t="shared" si="57"/>
        <v>0</v>
      </c>
      <c r="H440" s="58">
        <f>IF(E440="",0,IFERROR(VLOOKUP(E440,档案费管理台账!$D$4:$H$1000,5,0),0))</f>
        <v>0</v>
      </c>
      <c r="I440" s="57"/>
      <c r="J440" s="57"/>
      <c r="K440" s="57"/>
      <c r="L440" s="57"/>
      <c r="M440" s="58" t="str">
        <f t="shared" si="58"/>
        <v/>
      </c>
      <c r="N440" s="102"/>
    </row>
    <row r="441" spans="1:14">
      <c r="A441" s="97" t="str">
        <f t="shared" si="55"/>
        <v/>
      </c>
      <c r="B441" s="98" t="str">
        <f t="shared" si="56"/>
        <v/>
      </c>
      <c r="C441" s="99"/>
      <c r="D441" s="100"/>
      <c r="E441" s="100"/>
      <c r="F441" s="57"/>
      <c r="G441" s="58">
        <f t="shared" si="57"/>
        <v>0</v>
      </c>
      <c r="H441" s="58">
        <f>IF(E441="",0,IFERROR(VLOOKUP(E441,档案费管理台账!$D$4:$H$1000,5,0),0))</f>
        <v>0</v>
      </c>
      <c r="I441" s="57"/>
      <c r="J441" s="57"/>
      <c r="K441" s="57"/>
      <c r="L441" s="57"/>
      <c r="M441" s="58" t="str">
        <f t="shared" si="58"/>
        <v/>
      </c>
      <c r="N441" s="102"/>
    </row>
    <row r="442" spans="1:14">
      <c r="A442" s="97" t="str">
        <f t="shared" si="55"/>
        <v/>
      </c>
      <c r="B442" s="98" t="str">
        <f t="shared" si="56"/>
        <v/>
      </c>
      <c r="C442" s="99"/>
      <c r="D442" s="100"/>
      <c r="E442" s="100"/>
      <c r="F442" s="57"/>
      <c r="G442" s="58">
        <f t="shared" si="57"/>
        <v>0</v>
      </c>
      <c r="H442" s="58">
        <f>IF(E442="",0,IFERROR(VLOOKUP(E442,档案费管理台账!$D$4:$H$1000,5,0),0))</f>
        <v>0</v>
      </c>
      <c r="I442" s="57"/>
      <c r="J442" s="57"/>
      <c r="K442" s="57"/>
      <c r="L442" s="57"/>
      <c r="M442" s="58" t="str">
        <f t="shared" si="58"/>
        <v/>
      </c>
      <c r="N442" s="102"/>
    </row>
    <row r="443" spans="1:14">
      <c r="A443" s="97" t="str">
        <f t="shared" si="55"/>
        <v/>
      </c>
      <c r="B443" s="98" t="str">
        <f t="shared" si="56"/>
        <v/>
      </c>
      <c r="C443" s="99"/>
      <c r="D443" s="100"/>
      <c r="E443" s="100"/>
      <c r="F443" s="57"/>
      <c r="G443" s="58">
        <f t="shared" si="57"/>
        <v>0</v>
      </c>
      <c r="H443" s="58">
        <f>IF(E443="",0,IFERROR(VLOOKUP(E443,档案费管理台账!$D$4:$H$1000,5,0),0))</f>
        <v>0</v>
      </c>
      <c r="I443" s="57"/>
      <c r="J443" s="57"/>
      <c r="K443" s="57"/>
      <c r="L443" s="57"/>
      <c r="M443" s="58" t="str">
        <f t="shared" si="58"/>
        <v/>
      </c>
      <c r="N443" s="102"/>
    </row>
    <row r="444" spans="1:14">
      <c r="A444" s="97" t="str">
        <f t="shared" si="55"/>
        <v/>
      </c>
      <c r="B444" s="98" t="str">
        <f t="shared" si="56"/>
        <v/>
      </c>
      <c r="C444" s="99"/>
      <c r="D444" s="100"/>
      <c r="E444" s="100"/>
      <c r="F444" s="57"/>
      <c r="G444" s="58">
        <f t="shared" si="57"/>
        <v>0</v>
      </c>
      <c r="H444" s="58">
        <f>IF(E444="",0,IFERROR(VLOOKUP(E444,档案费管理台账!$D$4:$H$1000,5,0),0))</f>
        <v>0</v>
      </c>
      <c r="I444" s="57"/>
      <c r="J444" s="57"/>
      <c r="K444" s="57"/>
      <c r="L444" s="57"/>
      <c r="M444" s="58" t="str">
        <f t="shared" si="58"/>
        <v/>
      </c>
      <c r="N444" s="102"/>
    </row>
    <row r="445" spans="1:14">
      <c r="A445" s="97" t="str">
        <f t="shared" si="55"/>
        <v/>
      </c>
      <c r="B445" s="98" t="str">
        <f t="shared" si="56"/>
        <v/>
      </c>
      <c r="C445" s="99"/>
      <c r="D445" s="100"/>
      <c r="E445" s="100"/>
      <c r="F445" s="57"/>
      <c r="G445" s="58">
        <f t="shared" si="57"/>
        <v>0</v>
      </c>
      <c r="H445" s="58">
        <f>IF(E445="",0,IFERROR(VLOOKUP(E445,档案费管理台账!$D$4:$H$1000,5,0),0))</f>
        <v>0</v>
      </c>
      <c r="I445" s="57"/>
      <c r="J445" s="57"/>
      <c r="K445" s="57"/>
      <c r="L445" s="57"/>
      <c r="M445" s="58" t="str">
        <f t="shared" si="58"/>
        <v/>
      </c>
      <c r="N445" s="102"/>
    </row>
    <row r="446" spans="1:14">
      <c r="A446" s="97" t="str">
        <f t="shared" si="55"/>
        <v/>
      </c>
      <c r="B446" s="98" t="str">
        <f t="shared" si="56"/>
        <v/>
      </c>
      <c r="C446" s="99"/>
      <c r="D446" s="100"/>
      <c r="E446" s="100"/>
      <c r="F446" s="57"/>
      <c r="G446" s="58">
        <f t="shared" si="57"/>
        <v>0</v>
      </c>
      <c r="H446" s="58">
        <f>IF(E446="",0,IFERROR(VLOOKUP(E446,档案费管理台账!$D$4:$H$1000,5,0),0))</f>
        <v>0</v>
      </c>
      <c r="I446" s="57"/>
      <c r="J446" s="57"/>
      <c r="K446" s="57"/>
      <c r="L446" s="57"/>
      <c r="M446" s="58" t="str">
        <f t="shared" si="58"/>
        <v/>
      </c>
      <c r="N446" s="102"/>
    </row>
    <row r="447" spans="1:14">
      <c r="A447" s="97" t="str">
        <f t="shared" si="55"/>
        <v/>
      </c>
      <c r="B447" s="98" t="str">
        <f t="shared" si="56"/>
        <v/>
      </c>
      <c r="C447" s="99"/>
      <c r="D447" s="100"/>
      <c r="E447" s="100"/>
      <c r="F447" s="57"/>
      <c r="G447" s="58">
        <f t="shared" si="57"/>
        <v>0</v>
      </c>
      <c r="H447" s="58">
        <f>IF(E447="",0,IFERROR(VLOOKUP(E447,档案费管理台账!$D$4:$H$1000,5,0),0))</f>
        <v>0</v>
      </c>
      <c r="I447" s="57"/>
      <c r="J447" s="57"/>
      <c r="K447" s="57"/>
      <c r="L447" s="57"/>
      <c r="M447" s="58" t="str">
        <f t="shared" si="58"/>
        <v/>
      </c>
      <c r="N447" s="102"/>
    </row>
    <row r="448" spans="1:14">
      <c r="A448" s="97" t="str">
        <f t="shared" si="55"/>
        <v/>
      </c>
      <c r="B448" s="98" t="str">
        <f t="shared" si="56"/>
        <v/>
      </c>
      <c r="C448" s="99"/>
      <c r="D448" s="100"/>
      <c r="E448" s="100"/>
      <c r="F448" s="57"/>
      <c r="G448" s="58">
        <f t="shared" si="57"/>
        <v>0</v>
      </c>
      <c r="H448" s="58">
        <f>IF(E448="",0,IFERROR(VLOOKUP(E448,档案费管理台账!$D$4:$H$1000,5,0),0))</f>
        <v>0</v>
      </c>
      <c r="I448" s="57"/>
      <c r="J448" s="57"/>
      <c r="K448" s="57"/>
      <c r="L448" s="57"/>
      <c r="M448" s="58" t="str">
        <f t="shared" si="58"/>
        <v/>
      </c>
      <c r="N448" s="102"/>
    </row>
    <row r="449" spans="1:14">
      <c r="A449" s="97" t="str">
        <f t="shared" si="55"/>
        <v/>
      </c>
      <c r="B449" s="98" t="str">
        <f t="shared" si="56"/>
        <v/>
      </c>
      <c r="C449" s="99"/>
      <c r="D449" s="100"/>
      <c r="E449" s="100"/>
      <c r="F449" s="57"/>
      <c r="G449" s="58">
        <f t="shared" si="57"/>
        <v>0</v>
      </c>
      <c r="H449" s="58">
        <f>IF(E449="",0,IFERROR(VLOOKUP(E449,档案费管理台账!$D$4:$H$1000,5,0),0))</f>
        <v>0</v>
      </c>
      <c r="I449" s="57"/>
      <c r="J449" s="57"/>
      <c r="K449" s="57"/>
      <c r="L449" s="57"/>
      <c r="M449" s="58" t="str">
        <f t="shared" si="58"/>
        <v/>
      </c>
      <c r="N449" s="102"/>
    </row>
    <row r="450" spans="1:14">
      <c r="A450" s="97" t="str">
        <f t="shared" si="55"/>
        <v/>
      </c>
      <c r="B450" s="98" t="str">
        <f t="shared" si="56"/>
        <v/>
      </c>
      <c r="C450" s="99"/>
      <c r="D450" s="100"/>
      <c r="E450" s="100"/>
      <c r="F450" s="57"/>
      <c r="G450" s="58">
        <f t="shared" si="57"/>
        <v>0</v>
      </c>
      <c r="H450" s="58">
        <f>IF(E450="",0,IFERROR(VLOOKUP(E450,档案费管理台账!$D$4:$H$1000,5,0),0))</f>
        <v>0</v>
      </c>
      <c r="I450" s="57"/>
      <c r="J450" s="57"/>
      <c r="K450" s="57"/>
      <c r="L450" s="57"/>
      <c r="M450" s="58" t="str">
        <f t="shared" si="58"/>
        <v/>
      </c>
      <c r="N450" s="102"/>
    </row>
    <row r="451" spans="1:14">
      <c r="A451" s="97" t="str">
        <f t="shared" si="55"/>
        <v/>
      </c>
      <c r="B451" s="98" t="str">
        <f t="shared" si="56"/>
        <v/>
      </c>
      <c r="C451" s="99"/>
      <c r="D451" s="100"/>
      <c r="E451" s="100"/>
      <c r="F451" s="57"/>
      <c r="G451" s="58">
        <f t="shared" si="57"/>
        <v>0</v>
      </c>
      <c r="H451" s="58">
        <f>IF(E451="",0,IFERROR(VLOOKUP(E451,档案费管理台账!$D$4:$H$1000,5,0),0))</f>
        <v>0</v>
      </c>
      <c r="I451" s="57"/>
      <c r="J451" s="57"/>
      <c r="K451" s="57"/>
      <c r="L451" s="57"/>
      <c r="M451" s="58" t="str">
        <f t="shared" si="58"/>
        <v/>
      </c>
      <c r="N451" s="102"/>
    </row>
    <row r="452" spans="1:14">
      <c r="A452" s="97" t="str">
        <f t="shared" si="55"/>
        <v/>
      </c>
      <c r="B452" s="98" t="str">
        <f t="shared" si="56"/>
        <v/>
      </c>
      <c r="C452" s="99"/>
      <c r="D452" s="100"/>
      <c r="E452" s="100"/>
      <c r="F452" s="57"/>
      <c r="G452" s="58">
        <f t="shared" si="57"/>
        <v>0</v>
      </c>
      <c r="H452" s="58">
        <f>IF(E452="",0,IFERROR(VLOOKUP(E452,档案费管理台账!$D$4:$H$1000,5,0),0))</f>
        <v>0</v>
      </c>
      <c r="I452" s="57"/>
      <c r="J452" s="57"/>
      <c r="K452" s="57"/>
      <c r="L452" s="57"/>
      <c r="M452" s="58" t="str">
        <f t="shared" si="58"/>
        <v/>
      </c>
      <c r="N452" s="102"/>
    </row>
    <row r="453" spans="1:14">
      <c r="A453" s="97" t="str">
        <f t="shared" si="55"/>
        <v/>
      </c>
      <c r="B453" s="98" t="str">
        <f t="shared" si="56"/>
        <v/>
      </c>
      <c r="C453" s="99"/>
      <c r="D453" s="100"/>
      <c r="E453" s="100"/>
      <c r="F453" s="57"/>
      <c r="G453" s="58">
        <f t="shared" si="57"/>
        <v>0</v>
      </c>
      <c r="H453" s="58">
        <f>IF(E453="",0,IFERROR(VLOOKUP(E453,档案费管理台账!$D$4:$H$1000,5,0),0))</f>
        <v>0</v>
      </c>
      <c r="I453" s="57"/>
      <c r="J453" s="57"/>
      <c r="K453" s="57"/>
      <c r="L453" s="57"/>
      <c r="M453" s="58" t="str">
        <f t="shared" si="58"/>
        <v/>
      </c>
      <c r="N453" s="102"/>
    </row>
    <row r="454" spans="1:14">
      <c r="A454" s="97" t="str">
        <f t="shared" si="55"/>
        <v/>
      </c>
      <c r="B454" s="98" t="str">
        <f t="shared" si="56"/>
        <v/>
      </c>
      <c r="C454" s="99"/>
      <c r="D454" s="100"/>
      <c r="E454" s="100"/>
      <c r="F454" s="57"/>
      <c r="G454" s="58">
        <f t="shared" si="57"/>
        <v>0</v>
      </c>
      <c r="H454" s="58">
        <f>IF(E454="",0,IFERROR(VLOOKUP(E454,档案费管理台账!$D$4:$H$1000,5,0),0))</f>
        <v>0</v>
      </c>
      <c r="I454" s="57"/>
      <c r="J454" s="57"/>
      <c r="K454" s="57"/>
      <c r="L454" s="57"/>
      <c r="M454" s="58" t="str">
        <f t="shared" si="58"/>
        <v/>
      </c>
      <c r="N454" s="102"/>
    </row>
    <row r="455" spans="1:14">
      <c r="A455" s="97" t="str">
        <f t="shared" si="55"/>
        <v/>
      </c>
      <c r="B455" s="98" t="str">
        <f t="shared" si="56"/>
        <v/>
      </c>
      <c r="C455" s="99"/>
      <c r="D455" s="100"/>
      <c r="E455" s="100"/>
      <c r="F455" s="57"/>
      <c r="G455" s="58">
        <f t="shared" si="57"/>
        <v>0</v>
      </c>
      <c r="H455" s="58">
        <f>IF(E455="",0,IFERROR(VLOOKUP(E455,档案费管理台账!$D$4:$H$1000,5,0),0))</f>
        <v>0</v>
      </c>
      <c r="I455" s="57"/>
      <c r="J455" s="57"/>
      <c r="K455" s="57"/>
      <c r="L455" s="57"/>
      <c r="M455" s="58" t="str">
        <f t="shared" si="58"/>
        <v/>
      </c>
      <c r="N455" s="102"/>
    </row>
    <row r="456" spans="1:14">
      <c r="A456" s="97" t="str">
        <f t="shared" si="55"/>
        <v/>
      </c>
      <c r="B456" s="98" t="str">
        <f t="shared" si="56"/>
        <v/>
      </c>
      <c r="C456" s="99"/>
      <c r="D456" s="100"/>
      <c r="E456" s="100"/>
      <c r="F456" s="57"/>
      <c r="G456" s="58">
        <f t="shared" si="57"/>
        <v>0</v>
      </c>
      <c r="H456" s="58">
        <f>IF(E456="",0,IFERROR(VLOOKUP(E456,档案费管理台账!$D$4:$H$1000,5,0),0))</f>
        <v>0</v>
      </c>
      <c r="I456" s="57"/>
      <c r="J456" s="57"/>
      <c r="K456" s="57"/>
      <c r="L456" s="57"/>
      <c r="M456" s="58" t="str">
        <f t="shared" si="58"/>
        <v/>
      </c>
      <c r="N456" s="102"/>
    </row>
    <row r="457" spans="1:14">
      <c r="A457" s="97" t="str">
        <f t="shared" si="55"/>
        <v/>
      </c>
      <c r="B457" s="98" t="str">
        <f t="shared" si="56"/>
        <v/>
      </c>
      <c r="C457" s="99"/>
      <c r="D457" s="100"/>
      <c r="E457" s="100"/>
      <c r="F457" s="57"/>
      <c r="G457" s="58">
        <f t="shared" si="57"/>
        <v>0</v>
      </c>
      <c r="H457" s="58">
        <f>IF(E457="",0,IFERROR(VLOOKUP(E457,档案费管理台账!$D$4:$H$1000,5,0),0))</f>
        <v>0</v>
      </c>
      <c r="I457" s="57"/>
      <c r="J457" s="57"/>
      <c r="K457" s="57"/>
      <c r="L457" s="57"/>
      <c r="M457" s="58" t="str">
        <f t="shared" si="58"/>
        <v/>
      </c>
      <c r="N457" s="102"/>
    </row>
    <row r="458" spans="1:14">
      <c r="A458" s="97" t="str">
        <f t="shared" si="55"/>
        <v/>
      </c>
      <c r="B458" s="98" t="str">
        <f t="shared" si="56"/>
        <v/>
      </c>
      <c r="C458" s="99"/>
      <c r="D458" s="100"/>
      <c r="E458" s="100"/>
      <c r="F458" s="57"/>
      <c r="G458" s="58">
        <f t="shared" si="57"/>
        <v>0</v>
      </c>
      <c r="H458" s="58">
        <f>IF(E458="",0,IFERROR(VLOOKUP(E458,档案费管理台账!$D$4:$H$1000,5,0),0))</f>
        <v>0</v>
      </c>
      <c r="I458" s="57"/>
      <c r="J458" s="57"/>
      <c r="K458" s="57"/>
      <c r="L458" s="57"/>
      <c r="M458" s="58" t="str">
        <f t="shared" si="58"/>
        <v/>
      </c>
      <c r="N458" s="102"/>
    </row>
    <row r="459" spans="1:14">
      <c r="A459" s="97" t="str">
        <f t="shared" si="55"/>
        <v/>
      </c>
      <c r="B459" s="98" t="str">
        <f t="shared" si="56"/>
        <v/>
      </c>
      <c r="C459" s="99"/>
      <c r="D459" s="100"/>
      <c r="E459" s="100"/>
      <c r="F459" s="57"/>
      <c r="G459" s="58">
        <f t="shared" si="57"/>
        <v>0</v>
      </c>
      <c r="H459" s="58">
        <f>IF(E459="",0,IFERROR(VLOOKUP(E459,档案费管理台账!$D$4:$H$1000,5,0),0))</f>
        <v>0</v>
      </c>
      <c r="I459" s="57"/>
      <c r="J459" s="57"/>
      <c r="K459" s="57"/>
      <c r="L459" s="57"/>
      <c r="M459" s="58" t="str">
        <f t="shared" si="58"/>
        <v/>
      </c>
      <c r="N459" s="102"/>
    </row>
    <row r="460" spans="1:14">
      <c r="A460" s="97" t="str">
        <f t="shared" si="55"/>
        <v/>
      </c>
      <c r="B460" s="98" t="str">
        <f t="shared" si="56"/>
        <v/>
      </c>
      <c r="C460" s="99"/>
      <c r="D460" s="100"/>
      <c r="E460" s="100"/>
      <c r="F460" s="57"/>
      <c r="G460" s="58">
        <f t="shared" si="57"/>
        <v>0</v>
      </c>
      <c r="H460" s="58">
        <f>IF(E460="",0,IFERROR(VLOOKUP(E460,档案费管理台账!$D$4:$H$1000,5,0),0))</f>
        <v>0</v>
      </c>
      <c r="I460" s="57"/>
      <c r="J460" s="57"/>
      <c r="K460" s="57"/>
      <c r="L460" s="57"/>
      <c r="M460" s="58" t="str">
        <f t="shared" si="58"/>
        <v/>
      </c>
      <c r="N460" s="102"/>
    </row>
    <row r="461" spans="1:14">
      <c r="A461" s="97" t="str">
        <f t="shared" si="55"/>
        <v/>
      </c>
      <c r="B461" s="98" t="str">
        <f t="shared" si="56"/>
        <v/>
      </c>
      <c r="C461" s="99"/>
      <c r="D461" s="100"/>
      <c r="E461" s="100"/>
      <c r="F461" s="57"/>
      <c r="G461" s="58">
        <f t="shared" si="57"/>
        <v>0</v>
      </c>
      <c r="H461" s="58">
        <f>IF(E461="",0,IFERROR(VLOOKUP(E461,档案费管理台账!$D$4:$H$1000,5,0),0))</f>
        <v>0</v>
      </c>
      <c r="I461" s="57"/>
      <c r="J461" s="57"/>
      <c r="K461" s="57"/>
      <c r="L461" s="57"/>
      <c r="M461" s="58" t="str">
        <f t="shared" si="58"/>
        <v/>
      </c>
      <c r="N461" s="102"/>
    </row>
    <row r="462" spans="1:14">
      <c r="A462" s="97" t="str">
        <f t="shared" si="55"/>
        <v/>
      </c>
      <c r="B462" s="98" t="str">
        <f t="shared" si="56"/>
        <v/>
      </c>
      <c r="C462" s="99"/>
      <c r="D462" s="100"/>
      <c r="E462" s="100"/>
      <c r="F462" s="57"/>
      <c r="G462" s="58">
        <f t="shared" si="57"/>
        <v>0</v>
      </c>
      <c r="H462" s="58">
        <f>IF(E462="",0,IFERROR(VLOOKUP(E462,档案费管理台账!$D$4:$H$1000,5,0),0))</f>
        <v>0</v>
      </c>
      <c r="I462" s="57"/>
      <c r="J462" s="57"/>
      <c r="K462" s="57"/>
      <c r="L462" s="57"/>
      <c r="M462" s="58" t="str">
        <f t="shared" si="58"/>
        <v/>
      </c>
      <c r="N462" s="102"/>
    </row>
    <row r="463" spans="1:14">
      <c r="A463" s="97" t="str">
        <f t="shared" si="55"/>
        <v/>
      </c>
      <c r="B463" s="98" t="str">
        <f t="shared" si="56"/>
        <v/>
      </c>
      <c r="C463" s="99"/>
      <c r="D463" s="100"/>
      <c r="E463" s="100"/>
      <c r="F463" s="57"/>
      <c r="G463" s="58">
        <f t="shared" si="57"/>
        <v>0</v>
      </c>
      <c r="H463" s="58">
        <f>IF(E463="",0,IFERROR(VLOOKUP(E463,档案费管理台账!$D$4:$H$1000,5,0),0))</f>
        <v>0</v>
      </c>
      <c r="I463" s="57"/>
      <c r="J463" s="57"/>
      <c r="K463" s="57"/>
      <c r="L463" s="57"/>
      <c r="M463" s="58" t="str">
        <f t="shared" si="58"/>
        <v/>
      </c>
      <c r="N463" s="102"/>
    </row>
    <row r="464" spans="1:14">
      <c r="A464" s="97" t="str">
        <f t="shared" si="55"/>
        <v/>
      </c>
      <c r="B464" s="98" t="str">
        <f t="shared" si="56"/>
        <v/>
      </c>
      <c r="C464" s="99"/>
      <c r="D464" s="100"/>
      <c r="E464" s="100"/>
      <c r="F464" s="57"/>
      <c r="G464" s="58">
        <f t="shared" si="57"/>
        <v>0</v>
      </c>
      <c r="H464" s="58">
        <f>IF(E464="",0,IFERROR(VLOOKUP(E464,档案费管理台账!$D$4:$H$1000,5,0),0))</f>
        <v>0</v>
      </c>
      <c r="I464" s="57"/>
      <c r="J464" s="57"/>
      <c r="K464" s="57"/>
      <c r="L464" s="57"/>
      <c r="M464" s="58" t="str">
        <f t="shared" si="58"/>
        <v/>
      </c>
      <c r="N464" s="102"/>
    </row>
    <row r="465" spans="1:14">
      <c r="A465" s="97" t="str">
        <f t="shared" si="55"/>
        <v/>
      </c>
      <c r="B465" s="98" t="str">
        <f t="shared" si="56"/>
        <v/>
      </c>
      <c r="C465" s="99"/>
      <c r="D465" s="100"/>
      <c r="E465" s="100"/>
      <c r="F465" s="57"/>
      <c r="G465" s="58">
        <f t="shared" si="57"/>
        <v>0</v>
      </c>
      <c r="H465" s="58">
        <f>IF(E465="",0,IFERROR(VLOOKUP(E465,档案费管理台账!$D$4:$H$1000,5,0),0))</f>
        <v>0</v>
      </c>
      <c r="I465" s="57"/>
      <c r="J465" s="57"/>
      <c r="K465" s="57"/>
      <c r="L465" s="57"/>
      <c r="M465" s="58" t="str">
        <f t="shared" si="58"/>
        <v/>
      </c>
      <c r="N465" s="102"/>
    </row>
    <row r="466" spans="1:14">
      <c r="A466" s="97" t="str">
        <f t="shared" si="55"/>
        <v/>
      </c>
      <c r="B466" s="98" t="str">
        <f t="shared" si="56"/>
        <v/>
      </c>
      <c r="C466" s="99"/>
      <c r="D466" s="100"/>
      <c r="E466" s="100"/>
      <c r="F466" s="57"/>
      <c r="G466" s="58">
        <f t="shared" si="57"/>
        <v>0</v>
      </c>
      <c r="H466" s="58">
        <f>IF(E466="",0,IFERROR(VLOOKUP(E466,档案费管理台账!$D$4:$H$1000,5,0),0))</f>
        <v>0</v>
      </c>
      <c r="I466" s="57"/>
      <c r="J466" s="57"/>
      <c r="K466" s="57"/>
      <c r="L466" s="57"/>
      <c r="M466" s="58" t="str">
        <f t="shared" si="58"/>
        <v/>
      </c>
      <c r="N466" s="102"/>
    </row>
    <row r="467" spans="1:14">
      <c r="A467" s="97" t="str">
        <f t="shared" si="55"/>
        <v/>
      </c>
      <c r="B467" s="98" t="str">
        <f t="shared" si="56"/>
        <v/>
      </c>
      <c r="C467" s="99"/>
      <c r="D467" s="100"/>
      <c r="E467" s="100"/>
      <c r="F467" s="57"/>
      <c r="G467" s="58">
        <f t="shared" si="57"/>
        <v>0</v>
      </c>
      <c r="H467" s="58">
        <f>IF(E467="",0,IFERROR(VLOOKUP(E467,档案费管理台账!$D$4:$H$1000,5,0),0))</f>
        <v>0</v>
      </c>
      <c r="I467" s="57"/>
      <c r="J467" s="57"/>
      <c r="K467" s="57"/>
      <c r="L467" s="57"/>
      <c r="M467" s="58" t="str">
        <f t="shared" si="58"/>
        <v/>
      </c>
      <c r="N467" s="102"/>
    </row>
    <row r="468" spans="1:14">
      <c r="A468" s="97" t="str">
        <f t="shared" si="55"/>
        <v/>
      </c>
      <c r="B468" s="98" t="str">
        <f t="shared" si="56"/>
        <v/>
      </c>
      <c r="C468" s="99"/>
      <c r="D468" s="100"/>
      <c r="E468" s="100"/>
      <c r="F468" s="57"/>
      <c r="G468" s="58">
        <f t="shared" si="57"/>
        <v>0</v>
      </c>
      <c r="H468" s="58">
        <f>IF(E468="",0,IFERROR(VLOOKUP(E468,档案费管理台账!$D$4:$H$1000,5,0),0))</f>
        <v>0</v>
      </c>
      <c r="I468" s="57"/>
      <c r="J468" s="57"/>
      <c r="K468" s="57"/>
      <c r="L468" s="57"/>
      <c r="M468" s="58" t="str">
        <f t="shared" si="58"/>
        <v/>
      </c>
      <c r="N468" s="102"/>
    </row>
    <row r="469" spans="1:14">
      <c r="A469" s="97" t="str">
        <f t="shared" si="55"/>
        <v/>
      </c>
      <c r="B469" s="98" t="str">
        <f t="shared" si="56"/>
        <v/>
      </c>
      <c r="C469" s="99"/>
      <c r="D469" s="100"/>
      <c r="E469" s="100"/>
      <c r="F469" s="57"/>
      <c r="G469" s="58">
        <f t="shared" si="57"/>
        <v>0</v>
      </c>
      <c r="H469" s="58">
        <f>IF(E469="",0,IFERROR(VLOOKUP(E469,档案费管理台账!$D$4:$H$1000,5,0),0))</f>
        <v>0</v>
      </c>
      <c r="I469" s="57"/>
      <c r="J469" s="57"/>
      <c r="K469" s="57"/>
      <c r="L469" s="57"/>
      <c r="M469" s="58" t="str">
        <f t="shared" si="58"/>
        <v/>
      </c>
      <c r="N469" s="102"/>
    </row>
    <row r="470" spans="1:14">
      <c r="A470" s="97" t="str">
        <f t="shared" si="55"/>
        <v/>
      </c>
      <c r="B470" s="98" t="str">
        <f t="shared" si="56"/>
        <v/>
      </c>
      <c r="C470" s="99"/>
      <c r="D470" s="100"/>
      <c r="E470" s="100"/>
      <c r="F470" s="57"/>
      <c r="G470" s="58">
        <f t="shared" si="57"/>
        <v>0</v>
      </c>
      <c r="H470" s="58">
        <f>IF(E470="",0,IFERROR(VLOOKUP(E470,档案费管理台账!$D$4:$H$1000,5,0),0))</f>
        <v>0</v>
      </c>
      <c r="I470" s="57"/>
      <c r="J470" s="57"/>
      <c r="K470" s="57"/>
      <c r="L470" s="57"/>
      <c r="M470" s="58" t="str">
        <f t="shared" si="58"/>
        <v/>
      </c>
      <c r="N470" s="102"/>
    </row>
    <row r="471" spans="1:14">
      <c r="A471" s="97" t="str">
        <f t="shared" si="55"/>
        <v/>
      </c>
      <c r="B471" s="98" t="str">
        <f t="shared" si="56"/>
        <v/>
      </c>
      <c r="C471" s="99"/>
      <c r="D471" s="100"/>
      <c r="E471" s="100"/>
      <c r="F471" s="57"/>
      <c r="G471" s="58">
        <f t="shared" si="57"/>
        <v>0</v>
      </c>
      <c r="H471" s="58">
        <f>IF(E471="",0,IFERROR(VLOOKUP(E471,档案费管理台账!$D$4:$H$1000,5,0),0))</f>
        <v>0</v>
      </c>
      <c r="I471" s="57"/>
      <c r="J471" s="57"/>
      <c r="K471" s="57"/>
      <c r="L471" s="57"/>
      <c r="M471" s="58" t="str">
        <f t="shared" si="58"/>
        <v/>
      </c>
      <c r="N471" s="102"/>
    </row>
    <row r="472" spans="1:14">
      <c r="A472" s="97" t="str">
        <f t="shared" si="55"/>
        <v/>
      </c>
      <c r="B472" s="98" t="str">
        <f t="shared" si="56"/>
        <v/>
      </c>
      <c r="C472" s="99"/>
      <c r="D472" s="100"/>
      <c r="E472" s="100"/>
      <c r="F472" s="57"/>
      <c r="G472" s="58">
        <f t="shared" si="57"/>
        <v>0</v>
      </c>
      <c r="H472" s="58">
        <f>IF(E472="",0,IFERROR(VLOOKUP(E472,档案费管理台账!$D$4:$H$1000,5,0),0))</f>
        <v>0</v>
      </c>
      <c r="I472" s="57"/>
      <c r="J472" s="57"/>
      <c r="K472" s="57"/>
      <c r="L472" s="57"/>
      <c r="M472" s="58" t="str">
        <f t="shared" si="58"/>
        <v/>
      </c>
      <c r="N472" s="102"/>
    </row>
    <row r="473" spans="1:14">
      <c r="A473" s="97" t="str">
        <f t="shared" si="55"/>
        <v/>
      </c>
      <c r="B473" s="98" t="str">
        <f t="shared" si="56"/>
        <v/>
      </c>
      <c r="C473" s="99"/>
      <c r="D473" s="100"/>
      <c r="E473" s="100"/>
      <c r="F473" s="57"/>
      <c r="G473" s="58">
        <f t="shared" si="57"/>
        <v>0</v>
      </c>
      <c r="H473" s="58">
        <f>IF(E473="",0,IFERROR(VLOOKUP(E473,档案费管理台账!$D$4:$H$1000,5,0),0))</f>
        <v>0</v>
      </c>
      <c r="I473" s="57"/>
      <c r="J473" s="57"/>
      <c r="K473" s="57"/>
      <c r="L473" s="57"/>
      <c r="M473" s="58" t="str">
        <f t="shared" si="58"/>
        <v/>
      </c>
      <c r="N473" s="102"/>
    </row>
    <row r="474" spans="1:14">
      <c r="A474" s="97" t="str">
        <f t="shared" si="55"/>
        <v/>
      </c>
      <c r="B474" s="98" t="str">
        <f t="shared" si="56"/>
        <v/>
      </c>
      <c r="C474" s="99"/>
      <c r="D474" s="100"/>
      <c r="E474" s="100"/>
      <c r="F474" s="57"/>
      <c r="G474" s="58">
        <f t="shared" si="57"/>
        <v>0</v>
      </c>
      <c r="H474" s="58">
        <f>IF(E474="",0,IFERROR(VLOOKUP(E474,档案费管理台账!$D$4:$H$1000,5,0),0))</f>
        <v>0</v>
      </c>
      <c r="I474" s="57"/>
      <c r="J474" s="57"/>
      <c r="K474" s="57"/>
      <c r="L474" s="57"/>
      <c r="M474" s="58" t="str">
        <f t="shared" si="58"/>
        <v/>
      </c>
      <c r="N474" s="102"/>
    </row>
    <row r="475" spans="1:14">
      <c r="A475" s="97" t="str">
        <f t="shared" si="55"/>
        <v/>
      </c>
      <c r="B475" s="98" t="str">
        <f t="shared" si="56"/>
        <v/>
      </c>
      <c r="C475" s="99"/>
      <c r="D475" s="100"/>
      <c r="E475" s="100"/>
      <c r="F475" s="57"/>
      <c r="G475" s="58">
        <f t="shared" si="57"/>
        <v>0</v>
      </c>
      <c r="H475" s="58">
        <f>IF(E475="",0,IFERROR(VLOOKUP(E475,档案费管理台账!$D$4:$H$1000,5,0),0))</f>
        <v>0</v>
      </c>
      <c r="I475" s="57"/>
      <c r="J475" s="57"/>
      <c r="K475" s="57"/>
      <c r="L475" s="57"/>
      <c r="M475" s="58" t="str">
        <f t="shared" si="58"/>
        <v/>
      </c>
      <c r="N475" s="102"/>
    </row>
    <row r="476" spans="1:14">
      <c r="A476" s="97" t="str">
        <f t="shared" si="55"/>
        <v/>
      </c>
      <c r="B476" s="98" t="str">
        <f t="shared" si="56"/>
        <v/>
      </c>
      <c r="C476" s="99"/>
      <c r="D476" s="100"/>
      <c r="E476" s="100"/>
      <c r="F476" s="57"/>
      <c r="G476" s="58">
        <f t="shared" si="57"/>
        <v>0</v>
      </c>
      <c r="H476" s="58">
        <f>IF(E476="",0,IFERROR(VLOOKUP(E476,档案费管理台账!$D$4:$H$1000,5,0),0))</f>
        <v>0</v>
      </c>
      <c r="I476" s="57"/>
      <c r="J476" s="57"/>
      <c r="K476" s="57"/>
      <c r="L476" s="57"/>
      <c r="M476" s="58" t="str">
        <f t="shared" si="58"/>
        <v/>
      </c>
      <c r="N476" s="102"/>
    </row>
    <row r="477" spans="1:14">
      <c r="A477" s="97" t="str">
        <f t="shared" si="55"/>
        <v/>
      </c>
      <c r="B477" s="98" t="str">
        <f t="shared" si="56"/>
        <v/>
      </c>
      <c r="C477" s="99"/>
      <c r="D477" s="100"/>
      <c r="E477" s="100"/>
      <c r="F477" s="57"/>
      <c r="G477" s="58">
        <f t="shared" si="57"/>
        <v>0</v>
      </c>
      <c r="H477" s="58">
        <f>IF(E477="",0,IFERROR(VLOOKUP(E477,档案费管理台账!$D$4:$H$1000,5,0),0))</f>
        <v>0</v>
      </c>
      <c r="I477" s="57"/>
      <c r="J477" s="57"/>
      <c r="K477" s="57"/>
      <c r="L477" s="57"/>
      <c r="M477" s="58" t="str">
        <f t="shared" si="58"/>
        <v/>
      </c>
      <c r="N477" s="102"/>
    </row>
    <row r="478" spans="1:14">
      <c r="A478" s="97" t="str">
        <f t="shared" si="55"/>
        <v/>
      </c>
      <c r="B478" s="98" t="str">
        <f t="shared" si="56"/>
        <v/>
      </c>
      <c r="C478" s="99"/>
      <c r="D478" s="100"/>
      <c r="E478" s="100"/>
      <c r="F478" s="57"/>
      <c r="G478" s="58">
        <f t="shared" si="57"/>
        <v>0</v>
      </c>
      <c r="H478" s="58">
        <f>IF(E478="",0,IFERROR(VLOOKUP(E478,档案费管理台账!$D$4:$H$1000,5,0),0))</f>
        <v>0</v>
      </c>
      <c r="I478" s="57"/>
      <c r="J478" s="57"/>
      <c r="K478" s="57"/>
      <c r="L478" s="57"/>
      <c r="M478" s="58" t="str">
        <f t="shared" si="58"/>
        <v/>
      </c>
      <c r="N478" s="102"/>
    </row>
    <row r="479" spans="1:14">
      <c r="A479" s="97" t="str">
        <f t="shared" si="55"/>
        <v/>
      </c>
      <c r="B479" s="98" t="str">
        <f t="shared" si="56"/>
        <v/>
      </c>
      <c r="C479" s="99"/>
      <c r="D479" s="100"/>
      <c r="E479" s="100"/>
      <c r="F479" s="57"/>
      <c r="G479" s="58">
        <f t="shared" si="57"/>
        <v>0</v>
      </c>
      <c r="H479" s="58">
        <f>IF(E479="",0,IFERROR(VLOOKUP(E479,档案费管理台账!$D$4:$H$1000,5,0),0))</f>
        <v>0</v>
      </c>
      <c r="I479" s="57"/>
      <c r="J479" s="57"/>
      <c r="K479" s="57"/>
      <c r="L479" s="57"/>
      <c r="M479" s="58" t="str">
        <f t="shared" si="58"/>
        <v/>
      </c>
      <c r="N479" s="102"/>
    </row>
    <row r="480" spans="1:14">
      <c r="A480" s="97" t="str">
        <f t="shared" si="55"/>
        <v/>
      </c>
      <c r="B480" s="98" t="str">
        <f t="shared" si="56"/>
        <v/>
      </c>
      <c r="C480" s="99"/>
      <c r="D480" s="100"/>
      <c r="E480" s="100"/>
      <c r="F480" s="57"/>
      <c r="G480" s="58">
        <f t="shared" si="57"/>
        <v>0</v>
      </c>
      <c r="H480" s="58">
        <f>IF(E480="",0,IFERROR(VLOOKUP(E480,档案费管理台账!$D$4:$H$1000,5,0),0))</f>
        <v>0</v>
      </c>
      <c r="I480" s="57"/>
      <c r="J480" s="57"/>
      <c r="K480" s="57"/>
      <c r="L480" s="57"/>
      <c r="M480" s="58" t="str">
        <f t="shared" si="58"/>
        <v/>
      </c>
      <c r="N480" s="102"/>
    </row>
    <row r="481" spans="1:14">
      <c r="A481" s="97" t="str">
        <f t="shared" si="55"/>
        <v/>
      </c>
      <c r="B481" s="98" t="str">
        <f t="shared" si="56"/>
        <v/>
      </c>
      <c r="C481" s="99"/>
      <c r="D481" s="100"/>
      <c r="E481" s="100"/>
      <c r="F481" s="57"/>
      <c r="G481" s="58">
        <f t="shared" si="57"/>
        <v>0</v>
      </c>
      <c r="H481" s="58">
        <f>IF(E481="",0,IFERROR(VLOOKUP(E481,档案费管理台账!$D$4:$H$1000,5,0),0))</f>
        <v>0</v>
      </c>
      <c r="I481" s="57"/>
      <c r="J481" s="57"/>
      <c r="K481" s="57"/>
      <c r="L481" s="57"/>
      <c r="M481" s="58" t="str">
        <f t="shared" si="58"/>
        <v/>
      </c>
      <c r="N481" s="102"/>
    </row>
    <row r="482" spans="1:14">
      <c r="A482" s="97" t="str">
        <f t="shared" si="55"/>
        <v/>
      </c>
      <c r="B482" s="98" t="str">
        <f t="shared" si="56"/>
        <v/>
      </c>
      <c r="C482" s="99"/>
      <c r="D482" s="100"/>
      <c r="E482" s="100"/>
      <c r="F482" s="57"/>
      <c r="G482" s="58">
        <f t="shared" si="57"/>
        <v>0</v>
      </c>
      <c r="H482" s="58">
        <f>IF(E482="",0,IFERROR(VLOOKUP(E482,档案费管理台账!$D$4:$H$1000,5,0),0))</f>
        <v>0</v>
      </c>
      <c r="I482" s="57"/>
      <c r="J482" s="57"/>
      <c r="K482" s="57"/>
      <c r="L482" s="57"/>
      <c r="M482" s="58" t="str">
        <f t="shared" si="58"/>
        <v/>
      </c>
      <c r="N482" s="102"/>
    </row>
    <row r="483" spans="1:14">
      <c r="A483" s="97" t="str">
        <f t="shared" si="55"/>
        <v/>
      </c>
      <c r="B483" s="98" t="str">
        <f t="shared" si="56"/>
        <v/>
      </c>
      <c r="C483" s="99"/>
      <c r="D483" s="100"/>
      <c r="E483" s="100"/>
      <c r="F483" s="57"/>
      <c r="G483" s="58">
        <f t="shared" si="57"/>
        <v>0</v>
      </c>
      <c r="H483" s="58">
        <f>IF(E483="",0,IFERROR(VLOOKUP(E483,档案费管理台账!$D$4:$H$1000,5,0),0))</f>
        <v>0</v>
      </c>
      <c r="I483" s="57"/>
      <c r="J483" s="57"/>
      <c r="K483" s="57"/>
      <c r="L483" s="57"/>
      <c r="M483" s="58" t="str">
        <f t="shared" si="58"/>
        <v/>
      </c>
      <c r="N483" s="102"/>
    </row>
    <row r="484" spans="1:14">
      <c r="A484" s="97" t="str">
        <f t="shared" si="55"/>
        <v/>
      </c>
      <c r="B484" s="98" t="str">
        <f t="shared" si="56"/>
        <v/>
      </c>
      <c r="C484" s="99"/>
      <c r="D484" s="100"/>
      <c r="E484" s="100"/>
      <c r="F484" s="57"/>
      <c r="G484" s="58">
        <f t="shared" si="57"/>
        <v>0</v>
      </c>
      <c r="H484" s="58">
        <f>IF(E484="",0,IFERROR(VLOOKUP(E484,档案费管理台账!$D$4:$H$1000,5,0),0))</f>
        <v>0</v>
      </c>
      <c r="I484" s="57"/>
      <c r="J484" s="57"/>
      <c r="K484" s="57"/>
      <c r="L484" s="57"/>
      <c r="M484" s="58" t="str">
        <f t="shared" si="58"/>
        <v/>
      </c>
      <c r="N484" s="102"/>
    </row>
    <row r="485" spans="1:14">
      <c r="A485" s="97" t="str">
        <f t="shared" si="55"/>
        <v/>
      </c>
      <c r="B485" s="98" t="str">
        <f t="shared" si="56"/>
        <v/>
      </c>
      <c r="C485" s="99"/>
      <c r="D485" s="100"/>
      <c r="E485" s="100"/>
      <c r="F485" s="57"/>
      <c r="G485" s="58">
        <f t="shared" si="57"/>
        <v>0</v>
      </c>
      <c r="H485" s="58">
        <f>IF(E485="",0,IFERROR(VLOOKUP(E485,档案费管理台账!$D$4:$H$1000,5,0),0))</f>
        <v>0</v>
      </c>
      <c r="I485" s="57"/>
      <c r="J485" s="57"/>
      <c r="K485" s="57"/>
      <c r="L485" s="57"/>
      <c r="M485" s="58" t="str">
        <f t="shared" si="58"/>
        <v/>
      </c>
      <c r="N485" s="102"/>
    </row>
    <row r="486" spans="1:14">
      <c r="A486" s="97" t="str">
        <f t="shared" si="55"/>
        <v/>
      </c>
      <c r="B486" s="98" t="str">
        <f t="shared" si="56"/>
        <v/>
      </c>
      <c r="C486" s="99"/>
      <c r="D486" s="100"/>
      <c r="E486" s="100"/>
      <c r="F486" s="57"/>
      <c r="G486" s="58">
        <f t="shared" si="57"/>
        <v>0</v>
      </c>
      <c r="H486" s="58">
        <f>IF(E486="",0,IFERROR(VLOOKUP(E486,档案费管理台账!$D$4:$H$1000,5,0),0))</f>
        <v>0</v>
      </c>
      <c r="I486" s="57"/>
      <c r="J486" s="57"/>
      <c r="K486" s="57"/>
      <c r="L486" s="57"/>
      <c r="M486" s="58" t="str">
        <f t="shared" si="58"/>
        <v/>
      </c>
      <c r="N486" s="102"/>
    </row>
    <row r="487" spans="1:14">
      <c r="A487" s="97" t="str">
        <f t="shared" si="55"/>
        <v/>
      </c>
      <c r="B487" s="98" t="str">
        <f t="shared" si="56"/>
        <v/>
      </c>
      <c r="C487" s="99"/>
      <c r="D487" s="100"/>
      <c r="E487" s="100"/>
      <c r="F487" s="57"/>
      <c r="G487" s="58">
        <f t="shared" si="57"/>
        <v>0</v>
      </c>
      <c r="H487" s="58">
        <f>IF(E487="",0,IFERROR(VLOOKUP(E487,档案费管理台账!$D$4:$H$1000,5,0),0))</f>
        <v>0</v>
      </c>
      <c r="I487" s="57"/>
      <c r="J487" s="57"/>
      <c r="K487" s="57"/>
      <c r="L487" s="57"/>
      <c r="M487" s="58" t="str">
        <f t="shared" si="58"/>
        <v/>
      </c>
      <c r="N487" s="102"/>
    </row>
    <row r="488" spans="1:14">
      <c r="A488" s="97" t="str">
        <f t="shared" si="55"/>
        <v/>
      </c>
      <c r="B488" s="98" t="str">
        <f t="shared" si="56"/>
        <v/>
      </c>
      <c r="C488" s="99"/>
      <c r="D488" s="100"/>
      <c r="E488" s="100"/>
      <c r="F488" s="57"/>
      <c r="G488" s="58">
        <f t="shared" si="57"/>
        <v>0</v>
      </c>
      <c r="H488" s="58">
        <f>IF(E488="",0,IFERROR(VLOOKUP(E488,档案费管理台账!$D$4:$H$1000,5,0),0))</f>
        <v>0</v>
      </c>
      <c r="I488" s="57"/>
      <c r="J488" s="57"/>
      <c r="K488" s="57"/>
      <c r="L488" s="57"/>
      <c r="M488" s="58" t="str">
        <f t="shared" si="58"/>
        <v/>
      </c>
      <c r="N488" s="102"/>
    </row>
    <row r="489" spans="1:14">
      <c r="A489" s="97" t="str">
        <f t="shared" si="55"/>
        <v/>
      </c>
      <c r="B489" s="98" t="str">
        <f t="shared" si="56"/>
        <v/>
      </c>
      <c r="C489" s="99"/>
      <c r="D489" s="100"/>
      <c r="E489" s="100"/>
      <c r="F489" s="57"/>
      <c r="G489" s="58">
        <f t="shared" si="57"/>
        <v>0</v>
      </c>
      <c r="H489" s="58">
        <f>IF(E489="",0,IFERROR(VLOOKUP(E489,档案费管理台账!$D$4:$H$1000,5,0),0))</f>
        <v>0</v>
      </c>
      <c r="I489" s="57"/>
      <c r="J489" s="57"/>
      <c r="K489" s="57"/>
      <c r="L489" s="57"/>
      <c r="M489" s="58" t="str">
        <f t="shared" si="58"/>
        <v/>
      </c>
      <c r="N489" s="102"/>
    </row>
    <row r="490" spans="1:14">
      <c r="A490" s="97" t="str">
        <f t="shared" si="55"/>
        <v/>
      </c>
      <c r="B490" s="98" t="str">
        <f t="shared" si="56"/>
        <v/>
      </c>
      <c r="C490" s="99"/>
      <c r="D490" s="100"/>
      <c r="E490" s="100"/>
      <c r="F490" s="57"/>
      <c r="G490" s="58">
        <f t="shared" si="57"/>
        <v>0</v>
      </c>
      <c r="H490" s="58">
        <f>IF(E490="",0,IFERROR(VLOOKUP(E490,档案费管理台账!$D$4:$H$1000,5,0),0))</f>
        <v>0</v>
      </c>
      <c r="I490" s="57"/>
      <c r="J490" s="57"/>
      <c r="K490" s="57"/>
      <c r="L490" s="57"/>
      <c r="M490" s="58" t="str">
        <f t="shared" si="58"/>
        <v/>
      </c>
      <c r="N490" s="102"/>
    </row>
    <row r="491" spans="1:14">
      <c r="A491" s="97" t="str">
        <f t="shared" si="55"/>
        <v/>
      </c>
      <c r="B491" s="98" t="str">
        <f t="shared" si="56"/>
        <v/>
      </c>
      <c r="C491" s="99"/>
      <c r="D491" s="100"/>
      <c r="E491" s="100"/>
      <c r="F491" s="57"/>
      <c r="G491" s="58">
        <f t="shared" si="57"/>
        <v>0</v>
      </c>
      <c r="H491" s="58">
        <f>IF(E491="",0,IFERROR(VLOOKUP(E491,档案费管理台账!$D$4:$H$1000,5,0),0))</f>
        <v>0</v>
      </c>
      <c r="I491" s="57"/>
      <c r="J491" s="57"/>
      <c r="K491" s="57"/>
      <c r="L491" s="57"/>
      <c r="M491" s="58" t="str">
        <f t="shared" si="58"/>
        <v/>
      </c>
      <c r="N491" s="102"/>
    </row>
    <row r="492" spans="1:14">
      <c r="A492" s="97" t="str">
        <f t="shared" si="55"/>
        <v/>
      </c>
      <c r="B492" s="98" t="str">
        <f t="shared" si="56"/>
        <v/>
      </c>
      <c r="C492" s="99"/>
      <c r="D492" s="100"/>
      <c r="E492" s="100"/>
      <c r="F492" s="57"/>
      <c r="G492" s="58">
        <f t="shared" si="57"/>
        <v>0</v>
      </c>
      <c r="H492" s="58">
        <f>IF(E492="",0,IFERROR(VLOOKUP(E492,档案费管理台账!$D$4:$H$1000,5,0),0))</f>
        <v>0</v>
      </c>
      <c r="I492" s="57"/>
      <c r="J492" s="57"/>
      <c r="K492" s="57"/>
      <c r="L492" s="57"/>
      <c r="M492" s="58" t="str">
        <f t="shared" si="58"/>
        <v/>
      </c>
      <c r="N492" s="102"/>
    </row>
    <row r="493" spans="1:14">
      <c r="A493" s="97" t="str">
        <f t="shared" ref="A493:A556" si="59">IF(C493="","",ROW()-42)</f>
        <v/>
      </c>
      <c r="B493" s="98" t="str">
        <f t="shared" ref="B493:B556" si="60">IF(C493="","",MONTH(C493)&amp;"月")</f>
        <v/>
      </c>
      <c r="C493" s="99"/>
      <c r="D493" s="100"/>
      <c r="E493" s="100"/>
      <c r="F493" s="57"/>
      <c r="G493" s="58">
        <f t="shared" ref="G493:G556" si="61">IF(F493="",0,F493*$K$41)</f>
        <v>0</v>
      </c>
      <c r="H493" s="58">
        <f>IF(E493="",0,IFERROR(VLOOKUP(E493,档案费管理台账!$D$4:$H$1000,5,0),0))</f>
        <v>0</v>
      </c>
      <c r="I493" s="57"/>
      <c r="J493" s="57"/>
      <c r="K493" s="57"/>
      <c r="L493" s="57"/>
      <c r="M493" s="58" t="str">
        <f t="shared" ref="M493:M556" si="62">IF(C493="","",ROUND(M492+G493-I493-J493-K493-L493-H493,2))</f>
        <v/>
      </c>
      <c r="N493" s="102"/>
    </row>
    <row r="494" spans="1:14">
      <c r="A494" s="97" t="str">
        <f t="shared" si="59"/>
        <v/>
      </c>
      <c r="B494" s="98" t="str">
        <f t="shared" si="60"/>
        <v/>
      </c>
      <c r="C494" s="99"/>
      <c r="D494" s="100"/>
      <c r="E494" s="100"/>
      <c r="F494" s="57"/>
      <c r="G494" s="58">
        <f t="shared" si="61"/>
        <v>0</v>
      </c>
      <c r="H494" s="58">
        <f>IF(E494="",0,IFERROR(VLOOKUP(E494,档案费管理台账!$D$4:$H$1000,5,0),0))</f>
        <v>0</v>
      </c>
      <c r="I494" s="57"/>
      <c r="J494" s="57"/>
      <c r="K494" s="57"/>
      <c r="L494" s="57"/>
      <c r="M494" s="58" t="str">
        <f t="shared" si="62"/>
        <v/>
      </c>
      <c r="N494" s="102"/>
    </row>
    <row r="495" spans="1:14">
      <c r="A495" s="97" t="str">
        <f t="shared" si="59"/>
        <v/>
      </c>
      <c r="B495" s="98" t="str">
        <f t="shared" si="60"/>
        <v/>
      </c>
      <c r="C495" s="99"/>
      <c r="D495" s="100"/>
      <c r="E495" s="100"/>
      <c r="F495" s="57"/>
      <c r="G495" s="58">
        <f t="shared" si="61"/>
        <v>0</v>
      </c>
      <c r="H495" s="58">
        <f>IF(E495="",0,IFERROR(VLOOKUP(E495,档案费管理台账!$D$4:$H$1000,5,0),0))</f>
        <v>0</v>
      </c>
      <c r="I495" s="57"/>
      <c r="J495" s="57"/>
      <c r="K495" s="57"/>
      <c r="L495" s="57"/>
      <c r="M495" s="58" t="str">
        <f t="shared" si="62"/>
        <v/>
      </c>
      <c r="N495" s="102"/>
    </row>
    <row r="496" spans="1:14">
      <c r="A496" s="97" t="str">
        <f t="shared" si="59"/>
        <v/>
      </c>
      <c r="B496" s="98" t="str">
        <f t="shared" si="60"/>
        <v/>
      </c>
      <c r="C496" s="99"/>
      <c r="D496" s="100"/>
      <c r="E496" s="100"/>
      <c r="F496" s="57"/>
      <c r="G496" s="58">
        <f t="shared" si="61"/>
        <v>0</v>
      </c>
      <c r="H496" s="58">
        <f>IF(E496="",0,IFERROR(VLOOKUP(E496,档案费管理台账!$D$4:$H$1000,5,0),0))</f>
        <v>0</v>
      </c>
      <c r="I496" s="57"/>
      <c r="J496" s="57"/>
      <c r="K496" s="57"/>
      <c r="L496" s="57"/>
      <c r="M496" s="58" t="str">
        <f t="shared" si="62"/>
        <v/>
      </c>
      <c r="N496" s="102"/>
    </row>
    <row r="497" spans="1:14">
      <c r="A497" s="97" t="str">
        <f t="shared" si="59"/>
        <v/>
      </c>
      <c r="B497" s="98" t="str">
        <f t="shared" si="60"/>
        <v/>
      </c>
      <c r="C497" s="99"/>
      <c r="D497" s="100"/>
      <c r="E497" s="100"/>
      <c r="F497" s="57"/>
      <c r="G497" s="58">
        <f t="shared" si="61"/>
        <v>0</v>
      </c>
      <c r="H497" s="58">
        <f>IF(E497="",0,IFERROR(VLOOKUP(E497,档案费管理台账!$D$4:$H$1000,5,0),0))</f>
        <v>0</v>
      </c>
      <c r="I497" s="57"/>
      <c r="J497" s="57"/>
      <c r="K497" s="57"/>
      <c r="L497" s="57"/>
      <c r="M497" s="58" t="str">
        <f t="shared" si="62"/>
        <v/>
      </c>
      <c r="N497" s="102"/>
    </row>
    <row r="498" spans="1:14">
      <c r="A498" s="97" t="str">
        <f t="shared" si="59"/>
        <v/>
      </c>
      <c r="B498" s="98" t="str">
        <f t="shared" si="60"/>
        <v/>
      </c>
      <c r="C498" s="99"/>
      <c r="D498" s="100"/>
      <c r="E498" s="100"/>
      <c r="F498" s="57"/>
      <c r="G498" s="58">
        <f t="shared" si="61"/>
        <v>0</v>
      </c>
      <c r="H498" s="58">
        <f>IF(E498="",0,IFERROR(VLOOKUP(E498,档案费管理台账!$D$4:$H$1000,5,0),0))</f>
        <v>0</v>
      </c>
      <c r="I498" s="57"/>
      <c r="J498" s="57"/>
      <c r="K498" s="57"/>
      <c r="L498" s="57"/>
      <c r="M498" s="58" t="str">
        <f t="shared" si="62"/>
        <v/>
      </c>
      <c r="N498" s="102"/>
    </row>
    <row r="499" spans="1:14">
      <c r="A499" s="97" t="str">
        <f t="shared" si="59"/>
        <v/>
      </c>
      <c r="B499" s="98" t="str">
        <f t="shared" si="60"/>
        <v/>
      </c>
      <c r="C499" s="99"/>
      <c r="D499" s="100"/>
      <c r="E499" s="100"/>
      <c r="F499" s="57"/>
      <c r="G499" s="58">
        <f t="shared" si="61"/>
        <v>0</v>
      </c>
      <c r="H499" s="58">
        <f>IF(E499="",0,IFERROR(VLOOKUP(E499,档案费管理台账!$D$4:$H$1000,5,0),0))</f>
        <v>0</v>
      </c>
      <c r="I499" s="57"/>
      <c r="J499" s="57"/>
      <c r="K499" s="57"/>
      <c r="L499" s="57"/>
      <c r="M499" s="58" t="str">
        <f t="shared" si="62"/>
        <v/>
      </c>
      <c r="N499" s="102"/>
    </row>
    <row r="500" spans="1:14">
      <c r="A500" s="97" t="str">
        <f t="shared" si="59"/>
        <v/>
      </c>
      <c r="B500" s="98" t="str">
        <f t="shared" si="60"/>
        <v/>
      </c>
      <c r="C500" s="99"/>
      <c r="D500" s="100"/>
      <c r="E500" s="100"/>
      <c r="F500" s="57"/>
      <c r="G500" s="58">
        <f t="shared" si="61"/>
        <v>0</v>
      </c>
      <c r="H500" s="58">
        <f>IF(E500="",0,IFERROR(VLOOKUP(E500,档案费管理台账!$D$4:$H$1000,5,0),0))</f>
        <v>0</v>
      </c>
      <c r="I500" s="57"/>
      <c r="J500" s="57"/>
      <c r="K500" s="57"/>
      <c r="L500" s="57"/>
      <c r="M500" s="58" t="str">
        <f t="shared" si="62"/>
        <v/>
      </c>
      <c r="N500" s="102"/>
    </row>
    <row r="501" spans="1:14">
      <c r="A501" s="97" t="str">
        <f t="shared" si="59"/>
        <v/>
      </c>
      <c r="B501" s="98" t="str">
        <f t="shared" si="60"/>
        <v/>
      </c>
      <c r="C501" s="99"/>
      <c r="D501" s="100"/>
      <c r="E501" s="100"/>
      <c r="F501" s="57"/>
      <c r="G501" s="58">
        <f t="shared" si="61"/>
        <v>0</v>
      </c>
      <c r="H501" s="58">
        <f>IF(E501="",0,IFERROR(VLOOKUP(E501,档案费管理台账!$D$4:$H$1000,5,0),0))</f>
        <v>0</v>
      </c>
      <c r="I501" s="57"/>
      <c r="J501" s="57"/>
      <c r="K501" s="57"/>
      <c r="L501" s="57"/>
      <c r="M501" s="58" t="str">
        <f t="shared" si="62"/>
        <v/>
      </c>
      <c r="N501" s="102"/>
    </row>
    <row r="502" spans="1:14">
      <c r="A502" s="97" t="str">
        <f t="shared" si="59"/>
        <v/>
      </c>
      <c r="B502" s="98" t="str">
        <f t="shared" si="60"/>
        <v/>
      </c>
      <c r="C502" s="99"/>
      <c r="D502" s="100"/>
      <c r="E502" s="100"/>
      <c r="F502" s="57"/>
      <c r="G502" s="58">
        <f t="shared" si="61"/>
        <v>0</v>
      </c>
      <c r="H502" s="58">
        <f>IF(E502="",0,IFERROR(VLOOKUP(E502,档案费管理台账!$D$4:$H$1000,5,0),0))</f>
        <v>0</v>
      </c>
      <c r="I502" s="57"/>
      <c r="J502" s="57"/>
      <c r="K502" s="57"/>
      <c r="L502" s="57"/>
      <c r="M502" s="58" t="str">
        <f t="shared" si="62"/>
        <v/>
      </c>
      <c r="N502" s="102"/>
    </row>
    <row r="503" spans="1:14">
      <c r="A503" s="97" t="str">
        <f t="shared" si="59"/>
        <v/>
      </c>
      <c r="B503" s="98" t="str">
        <f t="shared" si="60"/>
        <v/>
      </c>
      <c r="C503" s="99"/>
      <c r="D503" s="100"/>
      <c r="E503" s="100"/>
      <c r="F503" s="57"/>
      <c r="G503" s="58">
        <f t="shared" si="61"/>
        <v>0</v>
      </c>
      <c r="H503" s="58">
        <f>IF(E503="",0,IFERROR(VLOOKUP(E503,档案费管理台账!$D$4:$H$1000,5,0),0))</f>
        <v>0</v>
      </c>
      <c r="I503" s="57"/>
      <c r="J503" s="57"/>
      <c r="K503" s="57"/>
      <c r="L503" s="57"/>
      <c r="M503" s="58" t="str">
        <f t="shared" si="62"/>
        <v/>
      </c>
      <c r="N503" s="102"/>
    </row>
    <row r="504" spans="1:14">
      <c r="A504" s="97" t="str">
        <f t="shared" si="59"/>
        <v/>
      </c>
      <c r="B504" s="98" t="str">
        <f t="shared" si="60"/>
        <v/>
      </c>
      <c r="C504" s="99"/>
      <c r="D504" s="100"/>
      <c r="E504" s="100"/>
      <c r="F504" s="57"/>
      <c r="G504" s="58">
        <f t="shared" si="61"/>
        <v>0</v>
      </c>
      <c r="H504" s="58">
        <f>IF(E504="",0,IFERROR(VLOOKUP(E504,档案费管理台账!$D$4:$H$1000,5,0),0))</f>
        <v>0</v>
      </c>
      <c r="I504" s="57"/>
      <c r="J504" s="57"/>
      <c r="K504" s="57"/>
      <c r="L504" s="57"/>
      <c r="M504" s="58" t="str">
        <f t="shared" si="62"/>
        <v/>
      </c>
      <c r="N504" s="102"/>
    </row>
    <row r="505" spans="1:14">
      <c r="A505" s="97" t="str">
        <f t="shared" si="59"/>
        <v/>
      </c>
      <c r="B505" s="98" t="str">
        <f t="shared" si="60"/>
        <v/>
      </c>
      <c r="C505" s="99"/>
      <c r="D505" s="100"/>
      <c r="E505" s="100"/>
      <c r="F505" s="57"/>
      <c r="G505" s="58">
        <f t="shared" si="61"/>
        <v>0</v>
      </c>
      <c r="H505" s="58">
        <f>IF(E505="",0,IFERROR(VLOOKUP(E505,档案费管理台账!$D$4:$H$1000,5,0),0))</f>
        <v>0</v>
      </c>
      <c r="I505" s="57"/>
      <c r="J505" s="57"/>
      <c r="K505" s="57"/>
      <c r="L505" s="57"/>
      <c r="M505" s="58" t="str">
        <f t="shared" si="62"/>
        <v/>
      </c>
      <c r="N505" s="102"/>
    </row>
    <row r="506" spans="1:14">
      <c r="A506" s="97" t="str">
        <f t="shared" si="59"/>
        <v/>
      </c>
      <c r="B506" s="98" t="str">
        <f t="shared" si="60"/>
        <v/>
      </c>
      <c r="C506" s="99"/>
      <c r="D506" s="100"/>
      <c r="E506" s="100"/>
      <c r="F506" s="57"/>
      <c r="G506" s="58">
        <f t="shared" si="61"/>
        <v>0</v>
      </c>
      <c r="H506" s="58">
        <f>IF(E506="",0,IFERROR(VLOOKUP(E506,档案费管理台账!$D$4:$H$1000,5,0),0))</f>
        <v>0</v>
      </c>
      <c r="I506" s="57"/>
      <c r="J506" s="57"/>
      <c r="K506" s="57"/>
      <c r="L506" s="57"/>
      <c r="M506" s="58" t="str">
        <f t="shared" si="62"/>
        <v/>
      </c>
      <c r="N506" s="102"/>
    </row>
    <row r="507" spans="1:14">
      <c r="A507" s="97" t="str">
        <f t="shared" si="59"/>
        <v/>
      </c>
      <c r="B507" s="98" t="str">
        <f t="shared" si="60"/>
        <v/>
      </c>
      <c r="C507" s="99"/>
      <c r="D507" s="100"/>
      <c r="E507" s="100"/>
      <c r="F507" s="57"/>
      <c r="G507" s="58">
        <f t="shared" si="61"/>
        <v>0</v>
      </c>
      <c r="H507" s="58">
        <f>IF(E507="",0,IFERROR(VLOOKUP(E507,档案费管理台账!$D$4:$H$1000,5,0),0))</f>
        <v>0</v>
      </c>
      <c r="I507" s="57"/>
      <c r="J507" s="57"/>
      <c r="K507" s="57"/>
      <c r="L507" s="57"/>
      <c r="M507" s="58" t="str">
        <f t="shared" si="62"/>
        <v/>
      </c>
      <c r="N507" s="102"/>
    </row>
    <row r="508" spans="1:14">
      <c r="A508" s="97" t="str">
        <f t="shared" si="59"/>
        <v/>
      </c>
      <c r="B508" s="98" t="str">
        <f t="shared" si="60"/>
        <v/>
      </c>
      <c r="C508" s="99"/>
      <c r="D508" s="100"/>
      <c r="E508" s="100"/>
      <c r="F508" s="57"/>
      <c r="G508" s="58">
        <f t="shared" si="61"/>
        <v>0</v>
      </c>
      <c r="H508" s="58">
        <f>IF(E508="",0,IFERROR(VLOOKUP(E508,档案费管理台账!$D$4:$H$1000,5,0),0))</f>
        <v>0</v>
      </c>
      <c r="I508" s="57"/>
      <c r="J508" s="57"/>
      <c r="K508" s="57"/>
      <c r="L508" s="57"/>
      <c r="M508" s="58" t="str">
        <f t="shared" si="62"/>
        <v/>
      </c>
      <c r="N508" s="102"/>
    </row>
    <row r="509" spans="1:14">
      <c r="A509" s="97" t="str">
        <f t="shared" si="59"/>
        <v/>
      </c>
      <c r="B509" s="98" t="str">
        <f t="shared" si="60"/>
        <v/>
      </c>
      <c r="C509" s="99"/>
      <c r="D509" s="100"/>
      <c r="E509" s="100"/>
      <c r="F509" s="57"/>
      <c r="G509" s="58">
        <f t="shared" si="61"/>
        <v>0</v>
      </c>
      <c r="H509" s="58">
        <f>IF(E509="",0,IFERROR(VLOOKUP(E509,档案费管理台账!$D$4:$H$1000,5,0),0))</f>
        <v>0</v>
      </c>
      <c r="I509" s="57"/>
      <c r="J509" s="57"/>
      <c r="K509" s="57"/>
      <c r="L509" s="57"/>
      <c r="M509" s="58" t="str">
        <f t="shared" si="62"/>
        <v/>
      </c>
      <c r="N509" s="102"/>
    </row>
    <row r="510" spans="1:14">
      <c r="A510" s="97" t="str">
        <f t="shared" si="59"/>
        <v/>
      </c>
      <c r="B510" s="98" t="str">
        <f t="shared" si="60"/>
        <v/>
      </c>
      <c r="C510" s="99"/>
      <c r="D510" s="100"/>
      <c r="E510" s="100"/>
      <c r="F510" s="57"/>
      <c r="G510" s="58">
        <f t="shared" si="61"/>
        <v>0</v>
      </c>
      <c r="H510" s="58">
        <f>IF(E510="",0,IFERROR(VLOOKUP(E510,档案费管理台账!$D$4:$H$1000,5,0),0))</f>
        <v>0</v>
      </c>
      <c r="I510" s="57"/>
      <c r="J510" s="57"/>
      <c r="K510" s="57"/>
      <c r="L510" s="57"/>
      <c r="M510" s="58" t="str">
        <f t="shared" si="62"/>
        <v/>
      </c>
      <c r="N510" s="102"/>
    </row>
    <row r="511" spans="1:14">
      <c r="A511" s="97" t="str">
        <f t="shared" si="59"/>
        <v/>
      </c>
      <c r="B511" s="98" t="str">
        <f t="shared" si="60"/>
        <v/>
      </c>
      <c r="C511" s="99"/>
      <c r="D511" s="100"/>
      <c r="E511" s="100"/>
      <c r="F511" s="57"/>
      <c r="G511" s="58">
        <f t="shared" si="61"/>
        <v>0</v>
      </c>
      <c r="H511" s="58">
        <f>IF(E511="",0,IFERROR(VLOOKUP(E511,档案费管理台账!$D$4:$H$1000,5,0),0))</f>
        <v>0</v>
      </c>
      <c r="I511" s="57"/>
      <c r="J511" s="57"/>
      <c r="K511" s="57"/>
      <c r="L511" s="57"/>
      <c r="M511" s="58" t="str">
        <f t="shared" si="62"/>
        <v/>
      </c>
      <c r="N511" s="102"/>
    </row>
    <row r="512" spans="1:14">
      <c r="A512" s="97" t="str">
        <f t="shared" si="59"/>
        <v/>
      </c>
      <c r="B512" s="98" t="str">
        <f t="shared" si="60"/>
        <v/>
      </c>
      <c r="C512" s="99"/>
      <c r="D512" s="100"/>
      <c r="E512" s="100"/>
      <c r="F512" s="57"/>
      <c r="G512" s="58">
        <f t="shared" si="61"/>
        <v>0</v>
      </c>
      <c r="H512" s="58">
        <f>IF(E512="",0,IFERROR(VLOOKUP(E512,档案费管理台账!$D$4:$H$1000,5,0),0))</f>
        <v>0</v>
      </c>
      <c r="I512" s="57"/>
      <c r="J512" s="57"/>
      <c r="K512" s="57"/>
      <c r="L512" s="57"/>
      <c r="M512" s="58" t="str">
        <f t="shared" si="62"/>
        <v/>
      </c>
      <c r="N512" s="102"/>
    </row>
    <row r="513" spans="1:14">
      <c r="A513" s="97" t="str">
        <f t="shared" si="59"/>
        <v/>
      </c>
      <c r="B513" s="98" t="str">
        <f t="shared" si="60"/>
        <v/>
      </c>
      <c r="C513" s="99"/>
      <c r="D513" s="100"/>
      <c r="E513" s="100"/>
      <c r="F513" s="57"/>
      <c r="G513" s="58">
        <f t="shared" si="61"/>
        <v>0</v>
      </c>
      <c r="H513" s="58">
        <f>IF(E513="",0,IFERROR(VLOOKUP(E513,档案费管理台账!$D$4:$H$1000,5,0),0))</f>
        <v>0</v>
      </c>
      <c r="I513" s="57"/>
      <c r="J513" s="57"/>
      <c r="K513" s="57"/>
      <c r="L513" s="57"/>
      <c r="M513" s="58" t="str">
        <f t="shared" si="62"/>
        <v/>
      </c>
      <c r="N513" s="102"/>
    </row>
    <row r="514" spans="1:14">
      <c r="A514" s="97" t="str">
        <f t="shared" si="59"/>
        <v/>
      </c>
      <c r="B514" s="98" t="str">
        <f t="shared" si="60"/>
        <v/>
      </c>
      <c r="C514" s="99"/>
      <c r="D514" s="100"/>
      <c r="E514" s="100"/>
      <c r="F514" s="57"/>
      <c r="G514" s="58">
        <f t="shared" si="61"/>
        <v>0</v>
      </c>
      <c r="H514" s="58">
        <f>IF(E514="",0,IFERROR(VLOOKUP(E514,档案费管理台账!$D$4:$H$1000,5,0),0))</f>
        <v>0</v>
      </c>
      <c r="I514" s="57"/>
      <c r="J514" s="57"/>
      <c r="K514" s="57"/>
      <c r="L514" s="57"/>
      <c r="M514" s="58" t="str">
        <f t="shared" si="62"/>
        <v/>
      </c>
      <c r="N514" s="102"/>
    </row>
    <row r="515" spans="1:14">
      <c r="A515" s="97" t="str">
        <f t="shared" si="59"/>
        <v/>
      </c>
      <c r="B515" s="98" t="str">
        <f t="shared" si="60"/>
        <v/>
      </c>
      <c r="C515" s="99"/>
      <c r="D515" s="100"/>
      <c r="E515" s="100"/>
      <c r="F515" s="57"/>
      <c r="G515" s="58">
        <f t="shared" si="61"/>
        <v>0</v>
      </c>
      <c r="H515" s="58">
        <f>IF(E515="",0,IFERROR(VLOOKUP(E515,档案费管理台账!$D$4:$H$1000,5,0),0))</f>
        <v>0</v>
      </c>
      <c r="I515" s="57"/>
      <c r="J515" s="57"/>
      <c r="K515" s="57"/>
      <c r="L515" s="57"/>
      <c r="M515" s="58" t="str">
        <f t="shared" si="62"/>
        <v/>
      </c>
      <c r="N515" s="102"/>
    </row>
    <row r="516" spans="1:14">
      <c r="A516" s="97" t="str">
        <f t="shared" si="59"/>
        <v/>
      </c>
      <c r="B516" s="98" t="str">
        <f t="shared" si="60"/>
        <v/>
      </c>
      <c r="C516" s="99"/>
      <c r="D516" s="100"/>
      <c r="E516" s="100"/>
      <c r="F516" s="57"/>
      <c r="G516" s="58">
        <f t="shared" si="61"/>
        <v>0</v>
      </c>
      <c r="H516" s="58">
        <f>IF(E516="",0,IFERROR(VLOOKUP(E516,档案费管理台账!$D$4:$H$1000,5,0),0))</f>
        <v>0</v>
      </c>
      <c r="I516" s="57"/>
      <c r="J516" s="57"/>
      <c r="K516" s="57"/>
      <c r="L516" s="57"/>
      <c r="M516" s="58" t="str">
        <f t="shared" si="62"/>
        <v/>
      </c>
      <c r="N516" s="102"/>
    </row>
    <row r="517" spans="1:14">
      <c r="A517" s="97" t="str">
        <f t="shared" si="59"/>
        <v/>
      </c>
      <c r="B517" s="98" t="str">
        <f t="shared" si="60"/>
        <v/>
      </c>
      <c r="C517" s="99"/>
      <c r="D517" s="100"/>
      <c r="E517" s="100"/>
      <c r="F517" s="57"/>
      <c r="G517" s="58">
        <f t="shared" si="61"/>
        <v>0</v>
      </c>
      <c r="H517" s="58">
        <f>IF(E517="",0,IFERROR(VLOOKUP(E517,档案费管理台账!$D$4:$H$1000,5,0),0))</f>
        <v>0</v>
      </c>
      <c r="I517" s="57"/>
      <c r="J517" s="57"/>
      <c r="K517" s="57"/>
      <c r="L517" s="57"/>
      <c r="M517" s="58" t="str">
        <f t="shared" si="62"/>
        <v/>
      </c>
      <c r="N517" s="102"/>
    </row>
    <row r="518" spans="1:14">
      <c r="A518" s="97" t="str">
        <f t="shared" si="59"/>
        <v/>
      </c>
      <c r="B518" s="98" t="str">
        <f t="shared" si="60"/>
        <v/>
      </c>
      <c r="C518" s="99"/>
      <c r="D518" s="100"/>
      <c r="E518" s="100"/>
      <c r="F518" s="57"/>
      <c r="G518" s="58">
        <f t="shared" si="61"/>
        <v>0</v>
      </c>
      <c r="H518" s="58">
        <f>IF(E518="",0,IFERROR(VLOOKUP(E518,档案费管理台账!$D$4:$H$1000,5,0),0))</f>
        <v>0</v>
      </c>
      <c r="I518" s="57"/>
      <c r="J518" s="57"/>
      <c r="K518" s="57"/>
      <c r="L518" s="57"/>
      <c r="M518" s="58" t="str">
        <f t="shared" si="62"/>
        <v/>
      </c>
      <c r="N518" s="102"/>
    </row>
    <row r="519" spans="1:14">
      <c r="A519" s="97" t="str">
        <f t="shared" si="59"/>
        <v/>
      </c>
      <c r="B519" s="98" t="str">
        <f t="shared" si="60"/>
        <v/>
      </c>
      <c r="C519" s="99"/>
      <c r="D519" s="100"/>
      <c r="E519" s="100"/>
      <c r="F519" s="57"/>
      <c r="G519" s="58">
        <f t="shared" si="61"/>
        <v>0</v>
      </c>
      <c r="H519" s="58">
        <f>IF(E519="",0,IFERROR(VLOOKUP(E519,档案费管理台账!$D$4:$H$1000,5,0),0))</f>
        <v>0</v>
      </c>
      <c r="I519" s="57"/>
      <c r="J519" s="57"/>
      <c r="K519" s="57"/>
      <c r="L519" s="57"/>
      <c r="M519" s="58" t="str">
        <f t="shared" si="62"/>
        <v/>
      </c>
      <c r="N519" s="102"/>
    </row>
    <row r="520" spans="1:14">
      <c r="A520" s="97" t="str">
        <f t="shared" si="59"/>
        <v/>
      </c>
      <c r="B520" s="98" t="str">
        <f t="shared" si="60"/>
        <v/>
      </c>
      <c r="C520" s="99"/>
      <c r="D520" s="100"/>
      <c r="E520" s="100"/>
      <c r="F520" s="57"/>
      <c r="G520" s="58">
        <f t="shared" si="61"/>
        <v>0</v>
      </c>
      <c r="H520" s="58">
        <f>IF(E520="",0,IFERROR(VLOOKUP(E520,档案费管理台账!$D$4:$H$1000,5,0),0))</f>
        <v>0</v>
      </c>
      <c r="I520" s="57"/>
      <c r="J520" s="57"/>
      <c r="K520" s="57"/>
      <c r="L520" s="57"/>
      <c r="M520" s="58" t="str">
        <f t="shared" si="62"/>
        <v/>
      </c>
      <c r="N520" s="102"/>
    </row>
    <row r="521" spans="1:14">
      <c r="A521" s="97" t="str">
        <f t="shared" si="59"/>
        <v/>
      </c>
      <c r="B521" s="98" t="str">
        <f t="shared" si="60"/>
        <v/>
      </c>
      <c r="C521" s="99"/>
      <c r="D521" s="100"/>
      <c r="E521" s="100"/>
      <c r="F521" s="57"/>
      <c r="G521" s="58">
        <f t="shared" si="61"/>
        <v>0</v>
      </c>
      <c r="H521" s="58">
        <f>IF(E521="",0,IFERROR(VLOOKUP(E521,档案费管理台账!$D$4:$H$1000,5,0),0))</f>
        <v>0</v>
      </c>
      <c r="I521" s="57"/>
      <c r="J521" s="57"/>
      <c r="K521" s="57"/>
      <c r="L521" s="57"/>
      <c r="M521" s="58" t="str">
        <f t="shared" si="62"/>
        <v/>
      </c>
      <c r="N521" s="102"/>
    </row>
    <row r="522" spans="1:14">
      <c r="A522" s="97" t="str">
        <f t="shared" si="59"/>
        <v/>
      </c>
      <c r="B522" s="98" t="str">
        <f t="shared" si="60"/>
        <v/>
      </c>
      <c r="C522" s="99"/>
      <c r="D522" s="100"/>
      <c r="E522" s="100"/>
      <c r="F522" s="57"/>
      <c r="G522" s="58">
        <f t="shared" si="61"/>
        <v>0</v>
      </c>
      <c r="H522" s="58">
        <f>IF(E522="",0,IFERROR(VLOOKUP(E522,档案费管理台账!$D$4:$H$1000,5,0),0))</f>
        <v>0</v>
      </c>
      <c r="I522" s="57"/>
      <c r="J522" s="57"/>
      <c r="K522" s="57"/>
      <c r="L522" s="57"/>
      <c r="M522" s="58" t="str">
        <f t="shared" si="62"/>
        <v/>
      </c>
      <c r="N522" s="102"/>
    </row>
    <row r="523" spans="1:14">
      <c r="A523" s="97" t="str">
        <f t="shared" si="59"/>
        <v/>
      </c>
      <c r="B523" s="98" t="str">
        <f t="shared" si="60"/>
        <v/>
      </c>
      <c r="C523" s="99"/>
      <c r="D523" s="100"/>
      <c r="E523" s="100"/>
      <c r="F523" s="57"/>
      <c r="G523" s="58">
        <f t="shared" si="61"/>
        <v>0</v>
      </c>
      <c r="H523" s="58">
        <f>IF(E523="",0,IFERROR(VLOOKUP(E523,档案费管理台账!$D$4:$H$1000,5,0),0))</f>
        <v>0</v>
      </c>
      <c r="I523" s="57"/>
      <c r="J523" s="57"/>
      <c r="K523" s="57"/>
      <c r="L523" s="57"/>
      <c r="M523" s="58" t="str">
        <f t="shared" si="62"/>
        <v/>
      </c>
      <c r="N523" s="102"/>
    </row>
    <row r="524" spans="1:14">
      <c r="A524" s="97" t="str">
        <f t="shared" si="59"/>
        <v/>
      </c>
      <c r="B524" s="98" t="str">
        <f t="shared" si="60"/>
        <v/>
      </c>
      <c r="C524" s="99"/>
      <c r="D524" s="100"/>
      <c r="E524" s="100"/>
      <c r="F524" s="57"/>
      <c r="G524" s="58">
        <f t="shared" si="61"/>
        <v>0</v>
      </c>
      <c r="H524" s="58">
        <f>IF(E524="",0,IFERROR(VLOOKUP(E524,档案费管理台账!$D$4:$H$1000,5,0),0))</f>
        <v>0</v>
      </c>
      <c r="I524" s="57"/>
      <c r="J524" s="57"/>
      <c r="K524" s="57"/>
      <c r="L524" s="57"/>
      <c r="M524" s="58" t="str">
        <f t="shared" si="62"/>
        <v/>
      </c>
      <c r="N524" s="102"/>
    </row>
    <row r="525" spans="1:14">
      <c r="A525" s="97" t="str">
        <f t="shared" si="59"/>
        <v/>
      </c>
      <c r="B525" s="98" t="str">
        <f t="shared" si="60"/>
        <v/>
      </c>
      <c r="C525" s="99"/>
      <c r="D525" s="100"/>
      <c r="E525" s="100"/>
      <c r="F525" s="57"/>
      <c r="G525" s="58">
        <f t="shared" si="61"/>
        <v>0</v>
      </c>
      <c r="H525" s="58">
        <f>IF(E525="",0,IFERROR(VLOOKUP(E525,档案费管理台账!$D$4:$H$1000,5,0),0))</f>
        <v>0</v>
      </c>
      <c r="I525" s="57"/>
      <c r="J525" s="57"/>
      <c r="K525" s="57"/>
      <c r="L525" s="57"/>
      <c r="M525" s="58" t="str">
        <f t="shared" si="62"/>
        <v/>
      </c>
      <c r="N525" s="102"/>
    </row>
    <row r="526" spans="1:14">
      <c r="A526" s="97" t="str">
        <f t="shared" si="59"/>
        <v/>
      </c>
      <c r="B526" s="98" t="str">
        <f t="shared" si="60"/>
        <v/>
      </c>
      <c r="C526" s="99"/>
      <c r="D526" s="100"/>
      <c r="E526" s="100"/>
      <c r="F526" s="57"/>
      <c r="G526" s="58">
        <f t="shared" si="61"/>
        <v>0</v>
      </c>
      <c r="H526" s="58">
        <f>IF(E526="",0,IFERROR(VLOOKUP(E526,档案费管理台账!$D$4:$H$1000,5,0),0))</f>
        <v>0</v>
      </c>
      <c r="I526" s="57"/>
      <c r="J526" s="57"/>
      <c r="K526" s="57"/>
      <c r="L526" s="57"/>
      <c r="M526" s="58" t="str">
        <f t="shared" si="62"/>
        <v/>
      </c>
      <c r="N526" s="102"/>
    </row>
    <row r="527" spans="1:14">
      <c r="A527" s="97" t="str">
        <f t="shared" si="59"/>
        <v/>
      </c>
      <c r="B527" s="98" t="str">
        <f t="shared" si="60"/>
        <v/>
      </c>
      <c r="C527" s="99"/>
      <c r="D527" s="100"/>
      <c r="E527" s="100"/>
      <c r="F527" s="57"/>
      <c r="G527" s="58">
        <f t="shared" si="61"/>
        <v>0</v>
      </c>
      <c r="H527" s="58">
        <f>IF(E527="",0,IFERROR(VLOOKUP(E527,档案费管理台账!$D$4:$H$1000,5,0),0))</f>
        <v>0</v>
      </c>
      <c r="I527" s="57"/>
      <c r="J527" s="57"/>
      <c r="K527" s="57"/>
      <c r="L527" s="57"/>
      <c r="M527" s="58" t="str">
        <f t="shared" si="62"/>
        <v/>
      </c>
      <c r="N527" s="102"/>
    </row>
    <row r="528" spans="1:14">
      <c r="A528" s="97" t="str">
        <f t="shared" si="59"/>
        <v/>
      </c>
      <c r="B528" s="98" t="str">
        <f t="shared" si="60"/>
        <v/>
      </c>
      <c r="C528" s="99"/>
      <c r="D528" s="100"/>
      <c r="E528" s="100"/>
      <c r="F528" s="57"/>
      <c r="G528" s="58">
        <f t="shared" si="61"/>
        <v>0</v>
      </c>
      <c r="H528" s="58">
        <f>IF(E528="",0,IFERROR(VLOOKUP(E528,档案费管理台账!$D$4:$H$1000,5,0),0))</f>
        <v>0</v>
      </c>
      <c r="I528" s="57"/>
      <c r="J528" s="57"/>
      <c r="K528" s="57"/>
      <c r="L528" s="57"/>
      <c r="M528" s="58" t="str">
        <f t="shared" si="62"/>
        <v/>
      </c>
      <c r="N528" s="102"/>
    </row>
    <row r="529" spans="1:14">
      <c r="A529" s="97" t="str">
        <f t="shared" si="59"/>
        <v/>
      </c>
      <c r="B529" s="98" t="str">
        <f t="shared" si="60"/>
        <v/>
      </c>
      <c r="C529" s="99"/>
      <c r="D529" s="100"/>
      <c r="E529" s="100"/>
      <c r="F529" s="57"/>
      <c r="G529" s="58">
        <f t="shared" si="61"/>
        <v>0</v>
      </c>
      <c r="H529" s="58">
        <f>IF(E529="",0,IFERROR(VLOOKUP(E529,档案费管理台账!$D$4:$H$1000,5,0),0))</f>
        <v>0</v>
      </c>
      <c r="I529" s="57"/>
      <c r="J529" s="57"/>
      <c r="K529" s="57"/>
      <c r="L529" s="57"/>
      <c r="M529" s="58" t="str">
        <f t="shared" si="62"/>
        <v/>
      </c>
      <c r="N529" s="102"/>
    </row>
    <row r="530" spans="1:14">
      <c r="A530" s="97" t="str">
        <f t="shared" si="59"/>
        <v/>
      </c>
      <c r="B530" s="98" t="str">
        <f t="shared" si="60"/>
        <v/>
      </c>
      <c r="C530" s="99"/>
      <c r="D530" s="100"/>
      <c r="E530" s="100"/>
      <c r="F530" s="57"/>
      <c r="G530" s="58">
        <f t="shared" si="61"/>
        <v>0</v>
      </c>
      <c r="H530" s="58">
        <f>IF(E530="",0,IFERROR(VLOOKUP(E530,档案费管理台账!$D$4:$H$1000,5,0),0))</f>
        <v>0</v>
      </c>
      <c r="I530" s="57"/>
      <c r="J530" s="57"/>
      <c r="K530" s="57"/>
      <c r="L530" s="57"/>
      <c r="M530" s="58" t="str">
        <f t="shared" si="62"/>
        <v/>
      </c>
      <c r="N530" s="102"/>
    </row>
    <row r="531" spans="1:14">
      <c r="A531" s="97" t="str">
        <f t="shared" si="59"/>
        <v/>
      </c>
      <c r="B531" s="98" t="str">
        <f t="shared" si="60"/>
        <v/>
      </c>
      <c r="C531" s="99"/>
      <c r="D531" s="100"/>
      <c r="E531" s="100"/>
      <c r="F531" s="57"/>
      <c r="G531" s="58">
        <f t="shared" si="61"/>
        <v>0</v>
      </c>
      <c r="H531" s="58">
        <f>IF(E531="",0,IFERROR(VLOOKUP(E531,档案费管理台账!$D$4:$H$1000,5,0),0))</f>
        <v>0</v>
      </c>
      <c r="I531" s="57"/>
      <c r="J531" s="57"/>
      <c r="K531" s="57"/>
      <c r="L531" s="57"/>
      <c r="M531" s="58" t="str">
        <f t="shared" si="62"/>
        <v/>
      </c>
      <c r="N531" s="102"/>
    </row>
    <row r="532" spans="1:14">
      <c r="A532" s="97" t="str">
        <f t="shared" si="59"/>
        <v/>
      </c>
      <c r="B532" s="98" t="str">
        <f t="shared" si="60"/>
        <v/>
      </c>
      <c r="C532" s="99"/>
      <c r="D532" s="100"/>
      <c r="E532" s="100"/>
      <c r="F532" s="57"/>
      <c r="G532" s="58">
        <f t="shared" si="61"/>
        <v>0</v>
      </c>
      <c r="H532" s="58">
        <f>IF(E532="",0,IFERROR(VLOOKUP(E532,档案费管理台账!$D$4:$H$1000,5,0),0))</f>
        <v>0</v>
      </c>
      <c r="I532" s="57"/>
      <c r="J532" s="57"/>
      <c r="K532" s="57"/>
      <c r="L532" s="57"/>
      <c r="M532" s="58" t="str">
        <f t="shared" si="62"/>
        <v/>
      </c>
      <c r="N532" s="102"/>
    </row>
    <row r="533" spans="1:14">
      <c r="A533" s="97" t="str">
        <f t="shared" si="59"/>
        <v/>
      </c>
      <c r="B533" s="98" t="str">
        <f t="shared" si="60"/>
        <v/>
      </c>
      <c r="C533" s="99"/>
      <c r="D533" s="100"/>
      <c r="E533" s="100"/>
      <c r="F533" s="57"/>
      <c r="G533" s="58">
        <f t="shared" si="61"/>
        <v>0</v>
      </c>
      <c r="H533" s="58">
        <f>IF(E533="",0,IFERROR(VLOOKUP(E533,档案费管理台账!$D$4:$H$1000,5,0),0))</f>
        <v>0</v>
      </c>
      <c r="I533" s="57"/>
      <c r="J533" s="57"/>
      <c r="K533" s="57"/>
      <c r="L533" s="57"/>
      <c r="M533" s="58" t="str">
        <f t="shared" si="62"/>
        <v/>
      </c>
      <c r="N533" s="102"/>
    </row>
    <row r="534" spans="1:14">
      <c r="A534" s="97" t="str">
        <f t="shared" si="59"/>
        <v/>
      </c>
      <c r="B534" s="98" t="str">
        <f t="shared" si="60"/>
        <v/>
      </c>
      <c r="C534" s="99"/>
      <c r="D534" s="100"/>
      <c r="E534" s="100"/>
      <c r="F534" s="57"/>
      <c r="G534" s="58">
        <f t="shared" si="61"/>
        <v>0</v>
      </c>
      <c r="H534" s="58">
        <f>IF(E534="",0,IFERROR(VLOOKUP(E534,档案费管理台账!$D$4:$H$1000,5,0),0))</f>
        <v>0</v>
      </c>
      <c r="I534" s="57"/>
      <c r="J534" s="57"/>
      <c r="K534" s="57"/>
      <c r="L534" s="57"/>
      <c r="M534" s="58" t="str">
        <f t="shared" si="62"/>
        <v/>
      </c>
      <c r="N534" s="102"/>
    </row>
    <row r="535" spans="1:14">
      <c r="A535" s="97" t="str">
        <f t="shared" si="59"/>
        <v/>
      </c>
      <c r="B535" s="98" t="str">
        <f t="shared" si="60"/>
        <v/>
      </c>
      <c r="C535" s="99"/>
      <c r="D535" s="100"/>
      <c r="E535" s="100"/>
      <c r="F535" s="57"/>
      <c r="G535" s="58">
        <f t="shared" si="61"/>
        <v>0</v>
      </c>
      <c r="H535" s="58">
        <f>IF(E535="",0,IFERROR(VLOOKUP(E535,档案费管理台账!$D$4:$H$1000,5,0),0))</f>
        <v>0</v>
      </c>
      <c r="I535" s="57"/>
      <c r="J535" s="57"/>
      <c r="K535" s="57"/>
      <c r="L535" s="57"/>
      <c r="M535" s="58" t="str">
        <f t="shared" si="62"/>
        <v/>
      </c>
      <c r="N535" s="102"/>
    </row>
    <row r="536" spans="1:14">
      <c r="A536" s="97" t="str">
        <f t="shared" si="59"/>
        <v/>
      </c>
      <c r="B536" s="98" t="str">
        <f t="shared" si="60"/>
        <v/>
      </c>
      <c r="C536" s="99"/>
      <c r="D536" s="100"/>
      <c r="E536" s="100"/>
      <c r="F536" s="57"/>
      <c r="G536" s="58">
        <f t="shared" si="61"/>
        <v>0</v>
      </c>
      <c r="H536" s="58">
        <f>IF(E536="",0,IFERROR(VLOOKUP(E536,档案费管理台账!$D$4:$H$1000,5,0),0))</f>
        <v>0</v>
      </c>
      <c r="I536" s="57"/>
      <c r="J536" s="57"/>
      <c r="K536" s="57"/>
      <c r="L536" s="57"/>
      <c r="M536" s="58" t="str">
        <f t="shared" si="62"/>
        <v/>
      </c>
      <c r="N536" s="102"/>
    </row>
    <row r="537" spans="1:14">
      <c r="A537" s="97" t="str">
        <f t="shared" si="59"/>
        <v/>
      </c>
      <c r="B537" s="98" t="str">
        <f t="shared" si="60"/>
        <v/>
      </c>
      <c r="C537" s="99"/>
      <c r="D537" s="100"/>
      <c r="E537" s="100"/>
      <c r="F537" s="57"/>
      <c r="G537" s="58">
        <f t="shared" si="61"/>
        <v>0</v>
      </c>
      <c r="H537" s="58">
        <f>IF(E537="",0,IFERROR(VLOOKUP(E537,档案费管理台账!$D$4:$H$1000,5,0),0))</f>
        <v>0</v>
      </c>
      <c r="I537" s="57"/>
      <c r="J537" s="57"/>
      <c r="K537" s="57"/>
      <c r="L537" s="57"/>
      <c r="M537" s="58" t="str">
        <f t="shared" si="62"/>
        <v/>
      </c>
      <c r="N537" s="102"/>
    </row>
    <row r="538" spans="1:14">
      <c r="A538" s="97" t="str">
        <f t="shared" si="59"/>
        <v/>
      </c>
      <c r="B538" s="98" t="str">
        <f t="shared" si="60"/>
        <v/>
      </c>
      <c r="C538" s="99"/>
      <c r="D538" s="100"/>
      <c r="E538" s="100"/>
      <c r="F538" s="57"/>
      <c r="G538" s="58">
        <f t="shared" si="61"/>
        <v>0</v>
      </c>
      <c r="H538" s="58">
        <f>IF(E538="",0,IFERROR(VLOOKUP(E538,档案费管理台账!$D$4:$H$1000,5,0),0))</f>
        <v>0</v>
      </c>
      <c r="I538" s="57"/>
      <c r="J538" s="57"/>
      <c r="K538" s="57"/>
      <c r="L538" s="57"/>
      <c r="M538" s="58" t="str">
        <f t="shared" si="62"/>
        <v/>
      </c>
      <c r="N538" s="102"/>
    </row>
    <row r="539" spans="1:14">
      <c r="A539" s="97" t="str">
        <f t="shared" si="59"/>
        <v/>
      </c>
      <c r="B539" s="98" t="str">
        <f t="shared" si="60"/>
        <v/>
      </c>
      <c r="C539" s="99"/>
      <c r="D539" s="100"/>
      <c r="E539" s="100"/>
      <c r="F539" s="57"/>
      <c r="G539" s="58">
        <f t="shared" si="61"/>
        <v>0</v>
      </c>
      <c r="H539" s="58">
        <f>IF(E539="",0,IFERROR(VLOOKUP(E539,档案费管理台账!$D$4:$H$1000,5,0),0))</f>
        <v>0</v>
      </c>
      <c r="I539" s="57"/>
      <c r="J539" s="57"/>
      <c r="K539" s="57"/>
      <c r="L539" s="57"/>
      <c r="M539" s="58" t="str">
        <f t="shared" si="62"/>
        <v/>
      </c>
      <c r="N539" s="102"/>
    </row>
    <row r="540" spans="1:14">
      <c r="A540" s="97" t="str">
        <f t="shared" si="59"/>
        <v/>
      </c>
      <c r="B540" s="98" t="str">
        <f t="shared" si="60"/>
        <v/>
      </c>
      <c r="C540" s="99"/>
      <c r="D540" s="100"/>
      <c r="E540" s="100"/>
      <c r="F540" s="57"/>
      <c r="G540" s="58">
        <f t="shared" si="61"/>
        <v>0</v>
      </c>
      <c r="H540" s="58">
        <f>IF(E540="",0,IFERROR(VLOOKUP(E540,档案费管理台账!$D$4:$H$1000,5,0),0))</f>
        <v>0</v>
      </c>
      <c r="I540" s="57"/>
      <c r="J540" s="57"/>
      <c r="K540" s="57"/>
      <c r="L540" s="57"/>
      <c r="M540" s="58" t="str">
        <f t="shared" si="62"/>
        <v/>
      </c>
      <c r="N540" s="102"/>
    </row>
    <row r="541" spans="1:14">
      <c r="A541" s="97" t="str">
        <f t="shared" si="59"/>
        <v/>
      </c>
      <c r="B541" s="98" t="str">
        <f t="shared" si="60"/>
        <v/>
      </c>
      <c r="C541" s="99"/>
      <c r="D541" s="100"/>
      <c r="E541" s="100"/>
      <c r="F541" s="57"/>
      <c r="G541" s="58">
        <f t="shared" si="61"/>
        <v>0</v>
      </c>
      <c r="H541" s="58">
        <f>IF(E541="",0,IFERROR(VLOOKUP(E541,档案费管理台账!$D$4:$H$1000,5,0),0))</f>
        <v>0</v>
      </c>
      <c r="I541" s="57"/>
      <c r="J541" s="57"/>
      <c r="K541" s="57"/>
      <c r="L541" s="57"/>
      <c r="M541" s="58" t="str">
        <f t="shared" si="62"/>
        <v/>
      </c>
      <c r="N541" s="102"/>
    </row>
    <row r="542" spans="1:14">
      <c r="A542" s="97" t="str">
        <f t="shared" si="59"/>
        <v/>
      </c>
      <c r="B542" s="98" t="str">
        <f t="shared" si="60"/>
        <v/>
      </c>
      <c r="C542" s="99"/>
      <c r="D542" s="100"/>
      <c r="E542" s="100"/>
      <c r="F542" s="57"/>
      <c r="G542" s="58">
        <f t="shared" si="61"/>
        <v>0</v>
      </c>
      <c r="H542" s="58">
        <f>IF(E542="",0,IFERROR(VLOOKUP(E542,档案费管理台账!$D$4:$H$1000,5,0),0))</f>
        <v>0</v>
      </c>
      <c r="I542" s="57"/>
      <c r="J542" s="57"/>
      <c r="K542" s="57"/>
      <c r="L542" s="57"/>
      <c r="M542" s="58" t="str">
        <f t="shared" si="62"/>
        <v/>
      </c>
      <c r="N542" s="102"/>
    </row>
    <row r="543" spans="1:14">
      <c r="A543" s="97" t="str">
        <f t="shared" si="59"/>
        <v/>
      </c>
      <c r="B543" s="98" t="str">
        <f t="shared" si="60"/>
        <v/>
      </c>
      <c r="C543" s="99"/>
      <c r="D543" s="100"/>
      <c r="E543" s="100"/>
      <c r="F543" s="57"/>
      <c r="G543" s="58">
        <f t="shared" si="61"/>
        <v>0</v>
      </c>
      <c r="H543" s="58">
        <f>IF(E543="",0,IFERROR(VLOOKUP(E543,档案费管理台账!$D$4:$H$1000,5,0),0))</f>
        <v>0</v>
      </c>
      <c r="I543" s="57"/>
      <c r="J543" s="57"/>
      <c r="K543" s="57"/>
      <c r="L543" s="57"/>
      <c r="M543" s="58" t="str">
        <f t="shared" si="62"/>
        <v/>
      </c>
      <c r="N543" s="102"/>
    </row>
    <row r="544" spans="1:14">
      <c r="A544" s="97" t="str">
        <f t="shared" si="59"/>
        <v/>
      </c>
      <c r="B544" s="98" t="str">
        <f t="shared" si="60"/>
        <v/>
      </c>
      <c r="C544" s="99"/>
      <c r="D544" s="100"/>
      <c r="E544" s="100"/>
      <c r="F544" s="57"/>
      <c r="G544" s="58">
        <f t="shared" si="61"/>
        <v>0</v>
      </c>
      <c r="H544" s="58">
        <f>IF(E544="",0,IFERROR(VLOOKUP(E544,档案费管理台账!$D$4:$H$1000,5,0),0))</f>
        <v>0</v>
      </c>
      <c r="I544" s="57"/>
      <c r="J544" s="57"/>
      <c r="K544" s="57"/>
      <c r="L544" s="57"/>
      <c r="M544" s="58" t="str">
        <f t="shared" si="62"/>
        <v/>
      </c>
      <c r="N544" s="102"/>
    </row>
    <row r="545" spans="1:14">
      <c r="A545" s="97" t="str">
        <f t="shared" si="59"/>
        <v/>
      </c>
      <c r="B545" s="98" t="str">
        <f t="shared" si="60"/>
        <v/>
      </c>
      <c r="C545" s="99"/>
      <c r="D545" s="100"/>
      <c r="E545" s="100"/>
      <c r="F545" s="57"/>
      <c r="G545" s="58">
        <f t="shared" si="61"/>
        <v>0</v>
      </c>
      <c r="H545" s="58">
        <f>IF(E545="",0,IFERROR(VLOOKUP(E545,档案费管理台账!$D$4:$H$1000,5,0),0))</f>
        <v>0</v>
      </c>
      <c r="I545" s="57"/>
      <c r="J545" s="57"/>
      <c r="K545" s="57"/>
      <c r="L545" s="57"/>
      <c r="M545" s="58" t="str">
        <f t="shared" si="62"/>
        <v/>
      </c>
      <c r="N545" s="102"/>
    </row>
    <row r="546" spans="1:14">
      <c r="A546" s="97" t="str">
        <f t="shared" si="59"/>
        <v/>
      </c>
      <c r="B546" s="98" t="str">
        <f t="shared" si="60"/>
        <v/>
      </c>
      <c r="C546" s="99"/>
      <c r="D546" s="100"/>
      <c r="E546" s="100"/>
      <c r="F546" s="57"/>
      <c r="G546" s="58">
        <f t="shared" si="61"/>
        <v>0</v>
      </c>
      <c r="H546" s="58">
        <f>IF(E546="",0,IFERROR(VLOOKUP(E546,档案费管理台账!$D$4:$H$1000,5,0),0))</f>
        <v>0</v>
      </c>
      <c r="I546" s="57"/>
      <c r="J546" s="57"/>
      <c r="K546" s="57"/>
      <c r="L546" s="57"/>
      <c r="M546" s="58" t="str">
        <f t="shared" si="62"/>
        <v/>
      </c>
      <c r="N546" s="102"/>
    </row>
    <row r="547" spans="1:14">
      <c r="A547" s="97" t="str">
        <f t="shared" si="59"/>
        <v/>
      </c>
      <c r="B547" s="98" t="str">
        <f t="shared" si="60"/>
        <v/>
      </c>
      <c r="C547" s="99"/>
      <c r="D547" s="100"/>
      <c r="E547" s="100"/>
      <c r="F547" s="57"/>
      <c r="G547" s="58">
        <f t="shared" si="61"/>
        <v>0</v>
      </c>
      <c r="H547" s="58">
        <f>IF(E547="",0,IFERROR(VLOOKUP(E547,档案费管理台账!$D$4:$H$1000,5,0),0))</f>
        <v>0</v>
      </c>
      <c r="I547" s="57"/>
      <c r="J547" s="57"/>
      <c r="K547" s="57"/>
      <c r="L547" s="57"/>
      <c r="M547" s="58" t="str">
        <f t="shared" si="62"/>
        <v/>
      </c>
      <c r="N547" s="102"/>
    </row>
    <row r="548" spans="1:14">
      <c r="A548" s="97" t="str">
        <f t="shared" si="59"/>
        <v/>
      </c>
      <c r="B548" s="98" t="str">
        <f t="shared" si="60"/>
        <v/>
      </c>
      <c r="C548" s="99"/>
      <c r="D548" s="100"/>
      <c r="E548" s="100"/>
      <c r="F548" s="57"/>
      <c r="G548" s="58">
        <f t="shared" si="61"/>
        <v>0</v>
      </c>
      <c r="H548" s="58">
        <f>IF(E548="",0,IFERROR(VLOOKUP(E548,档案费管理台账!$D$4:$H$1000,5,0),0))</f>
        <v>0</v>
      </c>
      <c r="I548" s="57"/>
      <c r="J548" s="57"/>
      <c r="K548" s="57"/>
      <c r="L548" s="57"/>
      <c r="M548" s="58" t="str">
        <f t="shared" si="62"/>
        <v/>
      </c>
      <c r="N548" s="102"/>
    </row>
    <row r="549" spans="1:14">
      <c r="A549" s="97" t="str">
        <f t="shared" si="59"/>
        <v/>
      </c>
      <c r="B549" s="98" t="str">
        <f t="shared" si="60"/>
        <v/>
      </c>
      <c r="C549" s="99"/>
      <c r="D549" s="100"/>
      <c r="E549" s="100"/>
      <c r="F549" s="57"/>
      <c r="G549" s="58">
        <f t="shared" si="61"/>
        <v>0</v>
      </c>
      <c r="H549" s="58">
        <f>IF(E549="",0,IFERROR(VLOOKUP(E549,档案费管理台账!$D$4:$H$1000,5,0),0))</f>
        <v>0</v>
      </c>
      <c r="I549" s="57"/>
      <c r="J549" s="57"/>
      <c r="K549" s="57"/>
      <c r="L549" s="57"/>
      <c r="M549" s="58" t="str">
        <f t="shared" si="62"/>
        <v/>
      </c>
      <c r="N549" s="102"/>
    </row>
    <row r="550" spans="1:14">
      <c r="A550" s="97" t="str">
        <f t="shared" si="59"/>
        <v/>
      </c>
      <c r="B550" s="98" t="str">
        <f t="shared" si="60"/>
        <v/>
      </c>
      <c r="C550" s="99"/>
      <c r="D550" s="100"/>
      <c r="E550" s="100"/>
      <c r="F550" s="57"/>
      <c r="G550" s="58">
        <f t="shared" si="61"/>
        <v>0</v>
      </c>
      <c r="H550" s="58">
        <f>IF(E550="",0,IFERROR(VLOOKUP(E550,档案费管理台账!$D$4:$H$1000,5,0),0))</f>
        <v>0</v>
      </c>
      <c r="I550" s="57"/>
      <c r="J550" s="57"/>
      <c r="K550" s="57"/>
      <c r="L550" s="57"/>
      <c r="M550" s="58" t="str">
        <f t="shared" si="62"/>
        <v/>
      </c>
      <c r="N550" s="102"/>
    </row>
    <row r="551" spans="1:14">
      <c r="A551" s="97" t="str">
        <f t="shared" si="59"/>
        <v/>
      </c>
      <c r="B551" s="98" t="str">
        <f t="shared" si="60"/>
        <v/>
      </c>
      <c r="C551" s="99"/>
      <c r="D551" s="100"/>
      <c r="E551" s="100"/>
      <c r="F551" s="57"/>
      <c r="G551" s="58">
        <f t="shared" si="61"/>
        <v>0</v>
      </c>
      <c r="H551" s="58">
        <f>IF(E551="",0,IFERROR(VLOOKUP(E551,档案费管理台账!$D$4:$H$1000,5,0),0))</f>
        <v>0</v>
      </c>
      <c r="I551" s="57"/>
      <c r="J551" s="57"/>
      <c r="K551" s="57"/>
      <c r="L551" s="57"/>
      <c r="M551" s="58" t="str">
        <f t="shared" si="62"/>
        <v/>
      </c>
      <c r="N551" s="102"/>
    </row>
    <row r="552" spans="1:14">
      <c r="A552" s="97" t="str">
        <f t="shared" si="59"/>
        <v/>
      </c>
      <c r="B552" s="98" t="str">
        <f t="shared" si="60"/>
        <v/>
      </c>
      <c r="C552" s="99"/>
      <c r="D552" s="100"/>
      <c r="E552" s="100"/>
      <c r="F552" s="57"/>
      <c r="G552" s="58">
        <f t="shared" si="61"/>
        <v>0</v>
      </c>
      <c r="H552" s="58">
        <f>IF(E552="",0,IFERROR(VLOOKUP(E552,档案费管理台账!$D$4:$H$1000,5,0),0))</f>
        <v>0</v>
      </c>
      <c r="I552" s="57"/>
      <c r="J552" s="57"/>
      <c r="K552" s="57"/>
      <c r="L552" s="57"/>
      <c r="M552" s="58" t="str">
        <f t="shared" si="62"/>
        <v/>
      </c>
      <c r="N552" s="102"/>
    </row>
    <row r="553" spans="1:14">
      <c r="A553" s="97" t="str">
        <f t="shared" si="59"/>
        <v/>
      </c>
      <c r="B553" s="98" t="str">
        <f t="shared" si="60"/>
        <v/>
      </c>
      <c r="C553" s="99"/>
      <c r="D553" s="100"/>
      <c r="E553" s="100"/>
      <c r="F553" s="57"/>
      <c r="G553" s="58">
        <f t="shared" si="61"/>
        <v>0</v>
      </c>
      <c r="H553" s="58">
        <f>IF(E553="",0,IFERROR(VLOOKUP(E553,档案费管理台账!$D$4:$H$1000,5,0),0))</f>
        <v>0</v>
      </c>
      <c r="I553" s="57"/>
      <c r="J553" s="57"/>
      <c r="K553" s="57"/>
      <c r="L553" s="57"/>
      <c r="M553" s="58" t="str">
        <f t="shared" si="62"/>
        <v/>
      </c>
      <c r="N553" s="102"/>
    </row>
    <row r="554" spans="1:14">
      <c r="A554" s="97" t="str">
        <f t="shared" si="59"/>
        <v/>
      </c>
      <c r="B554" s="98" t="str">
        <f t="shared" si="60"/>
        <v/>
      </c>
      <c r="C554" s="99"/>
      <c r="D554" s="100"/>
      <c r="E554" s="100"/>
      <c r="F554" s="57"/>
      <c r="G554" s="58">
        <f t="shared" si="61"/>
        <v>0</v>
      </c>
      <c r="H554" s="58">
        <f>IF(E554="",0,IFERROR(VLOOKUP(E554,档案费管理台账!$D$4:$H$1000,5,0),0))</f>
        <v>0</v>
      </c>
      <c r="I554" s="57"/>
      <c r="J554" s="57"/>
      <c r="K554" s="57"/>
      <c r="L554" s="57"/>
      <c r="M554" s="58" t="str">
        <f t="shared" si="62"/>
        <v/>
      </c>
      <c r="N554" s="102"/>
    </row>
    <row r="555" spans="1:14">
      <c r="A555" s="97" t="str">
        <f t="shared" si="59"/>
        <v/>
      </c>
      <c r="B555" s="98" t="str">
        <f t="shared" si="60"/>
        <v/>
      </c>
      <c r="C555" s="99"/>
      <c r="D555" s="100"/>
      <c r="E555" s="100"/>
      <c r="F555" s="57"/>
      <c r="G555" s="58">
        <f t="shared" si="61"/>
        <v>0</v>
      </c>
      <c r="H555" s="58">
        <f>IF(E555="",0,IFERROR(VLOOKUP(E555,档案费管理台账!$D$4:$H$1000,5,0),0))</f>
        <v>0</v>
      </c>
      <c r="I555" s="57"/>
      <c r="J555" s="57"/>
      <c r="K555" s="57"/>
      <c r="L555" s="57"/>
      <c r="M555" s="58" t="str">
        <f t="shared" si="62"/>
        <v/>
      </c>
      <c r="N555" s="102"/>
    </row>
    <row r="556" spans="1:14">
      <c r="A556" s="97" t="str">
        <f t="shared" si="59"/>
        <v/>
      </c>
      <c r="B556" s="98" t="str">
        <f t="shared" si="60"/>
        <v/>
      </c>
      <c r="C556" s="99"/>
      <c r="D556" s="100"/>
      <c r="E556" s="100"/>
      <c r="F556" s="57"/>
      <c r="G556" s="58">
        <f t="shared" si="61"/>
        <v>0</v>
      </c>
      <c r="H556" s="58">
        <f>IF(E556="",0,IFERROR(VLOOKUP(E556,档案费管理台账!$D$4:$H$1000,5,0),0))</f>
        <v>0</v>
      </c>
      <c r="I556" s="57"/>
      <c r="J556" s="57"/>
      <c r="K556" s="57"/>
      <c r="L556" s="57"/>
      <c r="M556" s="58" t="str">
        <f t="shared" si="62"/>
        <v/>
      </c>
      <c r="N556" s="102"/>
    </row>
    <row r="557" spans="1:14">
      <c r="A557" s="97" t="str">
        <f t="shared" ref="A557:A620" si="63">IF(C557="","",ROW()-42)</f>
        <v/>
      </c>
      <c r="B557" s="98" t="str">
        <f t="shared" ref="B557:B620" si="64">IF(C557="","",MONTH(C557)&amp;"月")</f>
        <v/>
      </c>
      <c r="C557" s="99"/>
      <c r="D557" s="100"/>
      <c r="E557" s="100"/>
      <c r="F557" s="57"/>
      <c r="G557" s="58">
        <f t="shared" ref="G557:G620" si="65">IF(F557="",0,F557*$K$41)</f>
        <v>0</v>
      </c>
      <c r="H557" s="58">
        <f>IF(E557="",0,IFERROR(VLOOKUP(E557,档案费管理台账!$D$4:$H$1000,5,0),0))</f>
        <v>0</v>
      </c>
      <c r="I557" s="57"/>
      <c r="J557" s="57"/>
      <c r="K557" s="57"/>
      <c r="L557" s="57"/>
      <c r="M557" s="58" t="str">
        <f t="shared" ref="M557:M620" si="66">IF(C557="","",ROUND(M556+G557-I557-J557-K557-L557-H557,2))</f>
        <v/>
      </c>
      <c r="N557" s="102"/>
    </row>
    <row r="558" spans="1:14">
      <c r="A558" s="97" t="str">
        <f t="shared" si="63"/>
        <v/>
      </c>
      <c r="B558" s="98" t="str">
        <f t="shared" si="64"/>
        <v/>
      </c>
      <c r="C558" s="99"/>
      <c r="D558" s="100"/>
      <c r="E558" s="100"/>
      <c r="F558" s="57"/>
      <c r="G558" s="58">
        <f t="shared" si="65"/>
        <v>0</v>
      </c>
      <c r="H558" s="58">
        <f>IF(E558="",0,IFERROR(VLOOKUP(E558,档案费管理台账!$D$4:$H$1000,5,0),0))</f>
        <v>0</v>
      </c>
      <c r="I558" s="57"/>
      <c r="J558" s="57"/>
      <c r="K558" s="57"/>
      <c r="L558" s="57"/>
      <c r="M558" s="58" t="str">
        <f t="shared" si="66"/>
        <v/>
      </c>
      <c r="N558" s="102"/>
    </row>
    <row r="559" spans="1:14">
      <c r="A559" s="97" t="str">
        <f t="shared" si="63"/>
        <v/>
      </c>
      <c r="B559" s="98" t="str">
        <f t="shared" si="64"/>
        <v/>
      </c>
      <c r="C559" s="99"/>
      <c r="D559" s="100"/>
      <c r="E559" s="100"/>
      <c r="F559" s="57"/>
      <c r="G559" s="58">
        <f t="shared" si="65"/>
        <v>0</v>
      </c>
      <c r="H559" s="58">
        <f>IF(E559="",0,IFERROR(VLOOKUP(E559,档案费管理台账!$D$4:$H$1000,5,0),0))</f>
        <v>0</v>
      </c>
      <c r="I559" s="57"/>
      <c r="J559" s="57"/>
      <c r="K559" s="57"/>
      <c r="L559" s="57"/>
      <c r="M559" s="58" t="str">
        <f t="shared" si="66"/>
        <v/>
      </c>
      <c r="N559" s="102"/>
    </row>
    <row r="560" spans="1:14">
      <c r="A560" s="97" t="str">
        <f t="shared" si="63"/>
        <v/>
      </c>
      <c r="B560" s="98" t="str">
        <f t="shared" si="64"/>
        <v/>
      </c>
      <c r="C560" s="99"/>
      <c r="D560" s="100"/>
      <c r="E560" s="100"/>
      <c r="F560" s="57"/>
      <c r="G560" s="58">
        <f t="shared" si="65"/>
        <v>0</v>
      </c>
      <c r="H560" s="58">
        <f>IF(E560="",0,IFERROR(VLOOKUP(E560,档案费管理台账!$D$4:$H$1000,5,0),0))</f>
        <v>0</v>
      </c>
      <c r="I560" s="57"/>
      <c r="J560" s="57"/>
      <c r="K560" s="57"/>
      <c r="L560" s="57"/>
      <c r="M560" s="58" t="str">
        <f t="shared" si="66"/>
        <v/>
      </c>
      <c r="N560" s="102"/>
    </row>
    <row r="561" spans="1:14">
      <c r="A561" s="97" t="str">
        <f t="shared" si="63"/>
        <v/>
      </c>
      <c r="B561" s="98" t="str">
        <f t="shared" si="64"/>
        <v/>
      </c>
      <c r="C561" s="99"/>
      <c r="D561" s="100"/>
      <c r="E561" s="100"/>
      <c r="F561" s="57"/>
      <c r="G561" s="58">
        <f t="shared" si="65"/>
        <v>0</v>
      </c>
      <c r="H561" s="58">
        <f>IF(E561="",0,IFERROR(VLOOKUP(E561,档案费管理台账!$D$4:$H$1000,5,0),0))</f>
        <v>0</v>
      </c>
      <c r="I561" s="57"/>
      <c r="J561" s="57"/>
      <c r="K561" s="57"/>
      <c r="L561" s="57"/>
      <c r="M561" s="58" t="str">
        <f t="shared" si="66"/>
        <v/>
      </c>
      <c r="N561" s="102"/>
    </row>
    <row r="562" spans="1:14">
      <c r="A562" s="97" t="str">
        <f t="shared" si="63"/>
        <v/>
      </c>
      <c r="B562" s="98" t="str">
        <f t="shared" si="64"/>
        <v/>
      </c>
      <c r="C562" s="99"/>
      <c r="D562" s="100"/>
      <c r="E562" s="100"/>
      <c r="F562" s="57"/>
      <c r="G562" s="58">
        <f t="shared" si="65"/>
        <v>0</v>
      </c>
      <c r="H562" s="58">
        <f>IF(E562="",0,IFERROR(VLOOKUP(E562,档案费管理台账!$D$4:$H$1000,5,0),0))</f>
        <v>0</v>
      </c>
      <c r="I562" s="57"/>
      <c r="J562" s="57"/>
      <c r="K562" s="57"/>
      <c r="L562" s="57"/>
      <c r="M562" s="58" t="str">
        <f t="shared" si="66"/>
        <v/>
      </c>
      <c r="N562" s="102"/>
    </row>
    <row r="563" spans="1:14">
      <c r="A563" s="97" t="str">
        <f t="shared" si="63"/>
        <v/>
      </c>
      <c r="B563" s="98" t="str">
        <f t="shared" si="64"/>
        <v/>
      </c>
      <c r="C563" s="99"/>
      <c r="D563" s="100"/>
      <c r="E563" s="100"/>
      <c r="F563" s="57"/>
      <c r="G563" s="58">
        <f t="shared" si="65"/>
        <v>0</v>
      </c>
      <c r="H563" s="58">
        <f>IF(E563="",0,IFERROR(VLOOKUP(E563,档案费管理台账!$D$4:$H$1000,5,0),0))</f>
        <v>0</v>
      </c>
      <c r="I563" s="57"/>
      <c r="J563" s="57"/>
      <c r="K563" s="57"/>
      <c r="L563" s="57"/>
      <c r="M563" s="58" t="str">
        <f t="shared" si="66"/>
        <v/>
      </c>
      <c r="N563" s="102"/>
    </row>
    <row r="564" spans="1:14">
      <c r="A564" s="97" t="str">
        <f t="shared" si="63"/>
        <v/>
      </c>
      <c r="B564" s="98" t="str">
        <f t="shared" si="64"/>
        <v/>
      </c>
      <c r="C564" s="99"/>
      <c r="D564" s="100"/>
      <c r="E564" s="100"/>
      <c r="F564" s="57"/>
      <c r="G564" s="58">
        <f t="shared" si="65"/>
        <v>0</v>
      </c>
      <c r="H564" s="58">
        <f>IF(E564="",0,IFERROR(VLOOKUP(E564,档案费管理台账!$D$4:$H$1000,5,0),0))</f>
        <v>0</v>
      </c>
      <c r="I564" s="57"/>
      <c r="J564" s="57"/>
      <c r="K564" s="57"/>
      <c r="L564" s="57"/>
      <c r="M564" s="58" t="str">
        <f t="shared" si="66"/>
        <v/>
      </c>
      <c r="N564" s="102"/>
    </row>
    <row r="565" spans="1:14">
      <c r="A565" s="97" t="str">
        <f t="shared" si="63"/>
        <v/>
      </c>
      <c r="B565" s="98" t="str">
        <f t="shared" si="64"/>
        <v/>
      </c>
      <c r="C565" s="99"/>
      <c r="D565" s="100"/>
      <c r="E565" s="100"/>
      <c r="F565" s="57"/>
      <c r="G565" s="58">
        <f t="shared" si="65"/>
        <v>0</v>
      </c>
      <c r="H565" s="58">
        <f>IF(E565="",0,IFERROR(VLOOKUP(E565,档案费管理台账!$D$4:$H$1000,5,0),0))</f>
        <v>0</v>
      </c>
      <c r="I565" s="57"/>
      <c r="J565" s="57"/>
      <c r="K565" s="57"/>
      <c r="L565" s="57"/>
      <c r="M565" s="58" t="str">
        <f t="shared" si="66"/>
        <v/>
      </c>
      <c r="N565" s="102"/>
    </row>
    <row r="566" spans="1:14">
      <c r="A566" s="97" t="str">
        <f t="shared" si="63"/>
        <v/>
      </c>
      <c r="B566" s="98" t="str">
        <f t="shared" si="64"/>
        <v/>
      </c>
      <c r="C566" s="99"/>
      <c r="D566" s="100"/>
      <c r="E566" s="100"/>
      <c r="F566" s="57"/>
      <c r="G566" s="58">
        <f t="shared" si="65"/>
        <v>0</v>
      </c>
      <c r="H566" s="58">
        <f>IF(E566="",0,IFERROR(VLOOKUP(E566,档案费管理台账!$D$4:$H$1000,5,0),0))</f>
        <v>0</v>
      </c>
      <c r="I566" s="57"/>
      <c r="J566" s="57"/>
      <c r="K566" s="57"/>
      <c r="L566" s="57"/>
      <c r="M566" s="58" t="str">
        <f t="shared" si="66"/>
        <v/>
      </c>
      <c r="N566" s="102"/>
    </row>
    <row r="567" spans="1:14">
      <c r="A567" s="97" t="str">
        <f t="shared" si="63"/>
        <v/>
      </c>
      <c r="B567" s="98" t="str">
        <f t="shared" si="64"/>
        <v/>
      </c>
      <c r="C567" s="99"/>
      <c r="D567" s="100"/>
      <c r="E567" s="100"/>
      <c r="F567" s="57"/>
      <c r="G567" s="58">
        <f t="shared" si="65"/>
        <v>0</v>
      </c>
      <c r="H567" s="58">
        <f>IF(E567="",0,IFERROR(VLOOKUP(E567,档案费管理台账!$D$4:$H$1000,5,0),0))</f>
        <v>0</v>
      </c>
      <c r="I567" s="57"/>
      <c r="J567" s="57"/>
      <c r="K567" s="57"/>
      <c r="L567" s="57"/>
      <c r="M567" s="58" t="str">
        <f t="shared" si="66"/>
        <v/>
      </c>
      <c r="N567" s="102"/>
    </row>
    <row r="568" spans="1:14">
      <c r="A568" s="97" t="str">
        <f t="shared" si="63"/>
        <v/>
      </c>
      <c r="B568" s="98" t="str">
        <f t="shared" si="64"/>
        <v/>
      </c>
      <c r="C568" s="99"/>
      <c r="D568" s="100"/>
      <c r="E568" s="100"/>
      <c r="F568" s="57"/>
      <c r="G568" s="58">
        <f t="shared" si="65"/>
        <v>0</v>
      </c>
      <c r="H568" s="58">
        <f>IF(E568="",0,IFERROR(VLOOKUP(E568,档案费管理台账!$D$4:$H$1000,5,0),0))</f>
        <v>0</v>
      </c>
      <c r="I568" s="57"/>
      <c r="J568" s="57"/>
      <c r="K568" s="57"/>
      <c r="L568" s="57"/>
      <c r="M568" s="58" t="str">
        <f t="shared" si="66"/>
        <v/>
      </c>
      <c r="N568" s="102"/>
    </row>
    <row r="569" spans="1:14">
      <c r="A569" s="97" t="str">
        <f t="shared" si="63"/>
        <v/>
      </c>
      <c r="B569" s="98" t="str">
        <f t="shared" si="64"/>
        <v/>
      </c>
      <c r="C569" s="99"/>
      <c r="D569" s="100"/>
      <c r="E569" s="100"/>
      <c r="F569" s="57"/>
      <c r="G569" s="58">
        <f t="shared" si="65"/>
        <v>0</v>
      </c>
      <c r="H569" s="58">
        <f>IF(E569="",0,IFERROR(VLOOKUP(E569,档案费管理台账!$D$4:$H$1000,5,0),0))</f>
        <v>0</v>
      </c>
      <c r="I569" s="57"/>
      <c r="J569" s="57"/>
      <c r="K569" s="57"/>
      <c r="L569" s="57"/>
      <c r="M569" s="58" t="str">
        <f t="shared" si="66"/>
        <v/>
      </c>
      <c r="N569" s="102"/>
    </row>
    <row r="570" spans="1:14">
      <c r="A570" s="97" t="str">
        <f t="shared" si="63"/>
        <v/>
      </c>
      <c r="B570" s="98" t="str">
        <f t="shared" si="64"/>
        <v/>
      </c>
      <c r="C570" s="99"/>
      <c r="D570" s="100"/>
      <c r="E570" s="100"/>
      <c r="F570" s="57"/>
      <c r="G570" s="58">
        <f t="shared" si="65"/>
        <v>0</v>
      </c>
      <c r="H570" s="58">
        <f>IF(E570="",0,IFERROR(VLOOKUP(E570,档案费管理台账!$D$4:$H$1000,5,0),0))</f>
        <v>0</v>
      </c>
      <c r="I570" s="57"/>
      <c r="J570" s="57"/>
      <c r="K570" s="57"/>
      <c r="L570" s="57"/>
      <c r="M570" s="58" t="str">
        <f t="shared" si="66"/>
        <v/>
      </c>
      <c r="N570" s="102"/>
    </row>
    <row r="571" spans="1:14">
      <c r="A571" s="97" t="str">
        <f t="shared" si="63"/>
        <v/>
      </c>
      <c r="B571" s="98" t="str">
        <f t="shared" si="64"/>
        <v/>
      </c>
      <c r="C571" s="99"/>
      <c r="D571" s="100"/>
      <c r="E571" s="100"/>
      <c r="F571" s="57"/>
      <c r="G571" s="58">
        <f t="shared" si="65"/>
        <v>0</v>
      </c>
      <c r="H571" s="58">
        <f>IF(E571="",0,IFERROR(VLOOKUP(E571,档案费管理台账!$D$4:$H$1000,5,0),0))</f>
        <v>0</v>
      </c>
      <c r="I571" s="57"/>
      <c r="J571" s="57"/>
      <c r="K571" s="57"/>
      <c r="L571" s="57"/>
      <c r="M571" s="58" t="str">
        <f t="shared" si="66"/>
        <v/>
      </c>
      <c r="N571" s="102"/>
    </row>
    <row r="572" spans="1:14">
      <c r="A572" s="97" t="str">
        <f t="shared" si="63"/>
        <v/>
      </c>
      <c r="B572" s="98" t="str">
        <f t="shared" si="64"/>
        <v/>
      </c>
      <c r="C572" s="99"/>
      <c r="D572" s="100"/>
      <c r="E572" s="100"/>
      <c r="F572" s="57"/>
      <c r="G572" s="58">
        <f t="shared" si="65"/>
        <v>0</v>
      </c>
      <c r="H572" s="58">
        <f>IF(E572="",0,IFERROR(VLOOKUP(E572,档案费管理台账!$D$4:$H$1000,5,0),0))</f>
        <v>0</v>
      </c>
      <c r="I572" s="57"/>
      <c r="J572" s="57"/>
      <c r="K572" s="57"/>
      <c r="L572" s="57"/>
      <c r="M572" s="58" t="str">
        <f t="shared" si="66"/>
        <v/>
      </c>
      <c r="N572" s="102"/>
    </row>
    <row r="573" spans="1:14">
      <c r="A573" s="97" t="str">
        <f t="shared" si="63"/>
        <v/>
      </c>
      <c r="B573" s="98" t="str">
        <f t="shared" si="64"/>
        <v/>
      </c>
      <c r="C573" s="99"/>
      <c r="D573" s="100"/>
      <c r="E573" s="100"/>
      <c r="F573" s="57"/>
      <c r="G573" s="58">
        <f t="shared" si="65"/>
        <v>0</v>
      </c>
      <c r="H573" s="58">
        <f>IF(E573="",0,IFERROR(VLOOKUP(E573,档案费管理台账!$D$4:$H$1000,5,0),0))</f>
        <v>0</v>
      </c>
      <c r="I573" s="57"/>
      <c r="J573" s="57"/>
      <c r="K573" s="57"/>
      <c r="L573" s="57"/>
      <c r="M573" s="58" t="str">
        <f t="shared" si="66"/>
        <v/>
      </c>
      <c r="N573" s="102"/>
    </row>
    <row r="574" spans="1:14">
      <c r="A574" s="97" t="str">
        <f t="shared" si="63"/>
        <v/>
      </c>
      <c r="B574" s="98" t="str">
        <f t="shared" si="64"/>
        <v/>
      </c>
      <c r="C574" s="99"/>
      <c r="D574" s="100"/>
      <c r="E574" s="100"/>
      <c r="F574" s="57"/>
      <c r="G574" s="58">
        <f t="shared" si="65"/>
        <v>0</v>
      </c>
      <c r="H574" s="58">
        <f>IF(E574="",0,IFERROR(VLOOKUP(E574,档案费管理台账!$D$4:$H$1000,5,0),0))</f>
        <v>0</v>
      </c>
      <c r="I574" s="57"/>
      <c r="J574" s="57"/>
      <c r="K574" s="57"/>
      <c r="L574" s="57"/>
      <c r="M574" s="58" t="str">
        <f t="shared" si="66"/>
        <v/>
      </c>
      <c r="N574" s="102"/>
    </row>
    <row r="575" spans="1:14">
      <c r="A575" s="97" t="str">
        <f t="shared" si="63"/>
        <v/>
      </c>
      <c r="B575" s="98" t="str">
        <f t="shared" si="64"/>
        <v/>
      </c>
      <c r="C575" s="99"/>
      <c r="D575" s="100"/>
      <c r="E575" s="100"/>
      <c r="F575" s="57"/>
      <c r="G575" s="58">
        <f t="shared" si="65"/>
        <v>0</v>
      </c>
      <c r="H575" s="58">
        <f>IF(E575="",0,IFERROR(VLOOKUP(E575,档案费管理台账!$D$4:$H$1000,5,0),0))</f>
        <v>0</v>
      </c>
      <c r="I575" s="57"/>
      <c r="J575" s="57"/>
      <c r="K575" s="57"/>
      <c r="L575" s="57"/>
      <c r="M575" s="58" t="str">
        <f t="shared" si="66"/>
        <v/>
      </c>
      <c r="N575" s="102"/>
    </row>
    <row r="576" spans="1:14">
      <c r="A576" s="97" t="str">
        <f t="shared" si="63"/>
        <v/>
      </c>
      <c r="B576" s="98" t="str">
        <f t="shared" si="64"/>
        <v/>
      </c>
      <c r="C576" s="99"/>
      <c r="D576" s="100"/>
      <c r="E576" s="100"/>
      <c r="F576" s="57"/>
      <c r="G576" s="58">
        <f t="shared" si="65"/>
        <v>0</v>
      </c>
      <c r="H576" s="58">
        <f>IF(E576="",0,IFERROR(VLOOKUP(E576,档案费管理台账!$D$4:$H$1000,5,0),0))</f>
        <v>0</v>
      </c>
      <c r="I576" s="57"/>
      <c r="J576" s="57"/>
      <c r="K576" s="57"/>
      <c r="L576" s="57"/>
      <c r="M576" s="58" t="str">
        <f t="shared" si="66"/>
        <v/>
      </c>
      <c r="N576" s="102"/>
    </row>
    <row r="577" spans="1:14">
      <c r="A577" s="97" t="str">
        <f t="shared" si="63"/>
        <v/>
      </c>
      <c r="B577" s="98" t="str">
        <f t="shared" si="64"/>
        <v/>
      </c>
      <c r="C577" s="99"/>
      <c r="D577" s="100"/>
      <c r="E577" s="100"/>
      <c r="F577" s="57"/>
      <c r="G577" s="58">
        <f t="shared" si="65"/>
        <v>0</v>
      </c>
      <c r="H577" s="58">
        <f>IF(E577="",0,IFERROR(VLOOKUP(E577,档案费管理台账!$D$4:$H$1000,5,0),0))</f>
        <v>0</v>
      </c>
      <c r="I577" s="57"/>
      <c r="J577" s="57"/>
      <c r="K577" s="57"/>
      <c r="L577" s="57"/>
      <c r="M577" s="58" t="str">
        <f t="shared" si="66"/>
        <v/>
      </c>
      <c r="N577" s="102"/>
    </row>
    <row r="578" spans="1:14">
      <c r="A578" s="97" t="str">
        <f t="shared" si="63"/>
        <v/>
      </c>
      <c r="B578" s="98" t="str">
        <f t="shared" si="64"/>
        <v/>
      </c>
      <c r="C578" s="99"/>
      <c r="D578" s="100"/>
      <c r="E578" s="100"/>
      <c r="F578" s="57"/>
      <c r="G578" s="58">
        <f t="shared" si="65"/>
        <v>0</v>
      </c>
      <c r="H578" s="58">
        <f>IF(E578="",0,IFERROR(VLOOKUP(E578,档案费管理台账!$D$4:$H$1000,5,0),0))</f>
        <v>0</v>
      </c>
      <c r="I578" s="57"/>
      <c r="J578" s="57"/>
      <c r="K578" s="57"/>
      <c r="L578" s="57"/>
      <c r="M578" s="58" t="str">
        <f t="shared" si="66"/>
        <v/>
      </c>
      <c r="N578" s="102"/>
    </row>
    <row r="579" spans="1:14">
      <c r="A579" s="97" t="str">
        <f t="shared" si="63"/>
        <v/>
      </c>
      <c r="B579" s="98" t="str">
        <f t="shared" si="64"/>
        <v/>
      </c>
      <c r="C579" s="99"/>
      <c r="D579" s="100"/>
      <c r="E579" s="100"/>
      <c r="F579" s="57"/>
      <c r="G579" s="58">
        <f t="shared" si="65"/>
        <v>0</v>
      </c>
      <c r="H579" s="58">
        <f>IF(E579="",0,IFERROR(VLOOKUP(E579,档案费管理台账!$D$4:$H$1000,5,0),0))</f>
        <v>0</v>
      </c>
      <c r="I579" s="57"/>
      <c r="J579" s="57"/>
      <c r="K579" s="57"/>
      <c r="L579" s="57"/>
      <c r="M579" s="58" t="str">
        <f t="shared" si="66"/>
        <v/>
      </c>
      <c r="N579" s="102"/>
    </row>
    <row r="580" spans="1:14">
      <c r="A580" s="97" t="str">
        <f t="shared" si="63"/>
        <v/>
      </c>
      <c r="B580" s="98" t="str">
        <f t="shared" si="64"/>
        <v/>
      </c>
      <c r="C580" s="99"/>
      <c r="D580" s="100"/>
      <c r="E580" s="100"/>
      <c r="F580" s="57"/>
      <c r="G580" s="58">
        <f t="shared" si="65"/>
        <v>0</v>
      </c>
      <c r="H580" s="58">
        <f>IF(E580="",0,IFERROR(VLOOKUP(E580,档案费管理台账!$D$4:$H$1000,5,0),0))</f>
        <v>0</v>
      </c>
      <c r="I580" s="57"/>
      <c r="J580" s="57"/>
      <c r="K580" s="57"/>
      <c r="L580" s="57"/>
      <c r="M580" s="58" t="str">
        <f t="shared" si="66"/>
        <v/>
      </c>
      <c r="N580" s="102"/>
    </row>
    <row r="581" spans="1:14">
      <c r="A581" s="97" t="str">
        <f t="shared" si="63"/>
        <v/>
      </c>
      <c r="B581" s="98" t="str">
        <f t="shared" si="64"/>
        <v/>
      </c>
      <c r="C581" s="99"/>
      <c r="D581" s="100"/>
      <c r="E581" s="100"/>
      <c r="F581" s="57"/>
      <c r="G581" s="58">
        <f t="shared" si="65"/>
        <v>0</v>
      </c>
      <c r="H581" s="58">
        <f>IF(E581="",0,IFERROR(VLOOKUP(E581,档案费管理台账!$D$4:$H$1000,5,0),0))</f>
        <v>0</v>
      </c>
      <c r="I581" s="57"/>
      <c r="J581" s="57"/>
      <c r="K581" s="57"/>
      <c r="L581" s="57"/>
      <c r="M581" s="58" t="str">
        <f t="shared" si="66"/>
        <v/>
      </c>
      <c r="N581" s="102"/>
    </row>
    <row r="582" spans="1:14">
      <c r="A582" s="97" t="str">
        <f t="shared" si="63"/>
        <v/>
      </c>
      <c r="B582" s="98" t="str">
        <f t="shared" si="64"/>
        <v/>
      </c>
      <c r="C582" s="99"/>
      <c r="D582" s="100"/>
      <c r="E582" s="100"/>
      <c r="F582" s="57"/>
      <c r="G582" s="58">
        <f t="shared" si="65"/>
        <v>0</v>
      </c>
      <c r="H582" s="58">
        <f>IF(E582="",0,IFERROR(VLOOKUP(E582,档案费管理台账!$D$4:$H$1000,5,0),0))</f>
        <v>0</v>
      </c>
      <c r="I582" s="57"/>
      <c r="J582" s="57"/>
      <c r="K582" s="57"/>
      <c r="L582" s="57"/>
      <c r="M582" s="58" t="str">
        <f t="shared" si="66"/>
        <v/>
      </c>
      <c r="N582" s="102"/>
    </row>
    <row r="583" spans="1:14">
      <c r="A583" s="97" t="str">
        <f t="shared" si="63"/>
        <v/>
      </c>
      <c r="B583" s="98" t="str">
        <f t="shared" si="64"/>
        <v/>
      </c>
      <c r="C583" s="99"/>
      <c r="D583" s="100"/>
      <c r="E583" s="100"/>
      <c r="F583" s="57"/>
      <c r="G583" s="58">
        <f t="shared" si="65"/>
        <v>0</v>
      </c>
      <c r="H583" s="58">
        <f>IF(E583="",0,IFERROR(VLOOKUP(E583,档案费管理台账!$D$4:$H$1000,5,0),0))</f>
        <v>0</v>
      </c>
      <c r="I583" s="57"/>
      <c r="J583" s="57"/>
      <c r="K583" s="57"/>
      <c r="L583" s="57"/>
      <c r="M583" s="58" t="str">
        <f t="shared" si="66"/>
        <v/>
      </c>
      <c r="N583" s="102"/>
    </row>
    <row r="584" spans="1:14">
      <c r="A584" s="97" t="str">
        <f t="shared" si="63"/>
        <v/>
      </c>
      <c r="B584" s="98" t="str">
        <f t="shared" si="64"/>
        <v/>
      </c>
      <c r="C584" s="99"/>
      <c r="D584" s="100"/>
      <c r="E584" s="100"/>
      <c r="F584" s="57"/>
      <c r="G584" s="58">
        <f t="shared" si="65"/>
        <v>0</v>
      </c>
      <c r="H584" s="58">
        <f>IF(E584="",0,IFERROR(VLOOKUP(E584,档案费管理台账!$D$4:$H$1000,5,0),0))</f>
        <v>0</v>
      </c>
      <c r="I584" s="57"/>
      <c r="J584" s="57"/>
      <c r="K584" s="57"/>
      <c r="L584" s="57"/>
      <c r="M584" s="58" t="str">
        <f t="shared" si="66"/>
        <v/>
      </c>
      <c r="N584" s="102"/>
    </row>
    <row r="585" spans="1:14">
      <c r="A585" s="97" t="str">
        <f t="shared" si="63"/>
        <v/>
      </c>
      <c r="B585" s="98" t="str">
        <f t="shared" si="64"/>
        <v/>
      </c>
      <c r="C585" s="99"/>
      <c r="D585" s="100"/>
      <c r="E585" s="100"/>
      <c r="F585" s="57"/>
      <c r="G585" s="58">
        <f t="shared" si="65"/>
        <v>0</v>
      </c>
      <c r="H585" s="58">
        <f>IF(E585="",0,IFERROR(VLOOKUP(E585,档案费管理台账!$D$4:$H$1000,5,0),0))</f>
        <v>0</v>
      </c>
      <c r="I585" s="57"/>
      <c r="J585" s="57"/>
      <c r="K585" s="57"/>
      <c r="L585" s="57"/>
      <c r="M585" s="58" t="str">
        <f t="shared" si="66"/>
        <v/>
      </c>
      <c r="N585" s="102"/>
    </row>
    <row r="586" spans="1:14">
      <c r="A586" s="97" t="str">
        <f t="shared" si="63"/>
        <v/>
      </c>
      <c r="B586" s="98" t="str">
        <f t="shared" si="64"/>
        <v/>
      </c>
      <c r="C586" s="99"/>
      <c r="D586" s="100"/>
      <c r="E586" s="100"/>
      <c r="F586" s="57"/>
      <c r="G586" s="58">
        <f t="shared" si="65"/>
        <v>0</v>
      </c>
      <c r="H586" s="58">
        <f>IF(E586="",0,IFERROR(VLOOKUP(E586,档案费管理台账!$D$4:$H$1000,5,0),0))</f>
        <v>0</v>
      </c>
      <c r="I586" s="57"/>
      <c r="J586" s="57"/>
      <c r="K586" s="57"/>
      <c r="L586" s="57"/>
      <c r="M586" s="58" t="str">
        <f t="shared" si="66"/>
        <v/>
      </c>
      <c r="N586" s="102"/>
    </row>
    <row r="587" spans="1:14">
      <c r="A587" s="97" t="str">
        <f t="shared" si="63"/>
        <v/>
      </c>
      <c r="B587" s="98" t="str">
        <f t="shared" si="64"/>
        <v/>
      </c>
      <c r="C587" s="99"/>
      <c r="D587" s="100"/>
      <c r="E587" s="100"/>
      <c r="F587" s="57"/>
      <c r="G587" s="58">
        <f t="shared" si="65"/>
        <v>0</v>
      </c>
      <c r="H587" s="58">
        <f>IF(E587="",0,IFERROR(VLOOKUP(E587,档案费管理台账!$D$4:$H$1000,5,0),0))</f>
        <v>0</v>
      </c>
      <c r="I587" s="57"/>
      <c r="J587" s="57"/>
      <c r="K587" s="57"/>
      <c r="L587" s="57"/>
      <c r="M587" s="58" t="str">
        <f t="shared" si="66"/>
        <v/>
      </c>
      <c r="N587" s="102"/>
    </row>
    <row r="588" spans="1:14">
      <c r="A588" s="97" t="str">
        <f t="shared" si="63"/>
        <v/>
      </c>
      <c r="B588" s="98" t="str">
        <f t="shared" si="64"/>
        <v/>
      </c>
      <c r="C588" s="99"/>
      <c r="D588" s="100"/>
      <c r="E588" s="100"/>
      <c r="F588" s="57"/>
      <c r="G588" s="58">
        <f t="shared" si="65"/>
        <v>0</v>
      </c>
      <c r="H588" s="58">
        <f>IF(E588="",0,IFERROR(VLOOKUP(E588,档案费管理台账!$D$4:$H$1000,5,0),0))</f>
        <v>0</v>
      </c>
      <c r="I588" s="57"/>
      <c r="J588" s="57"/>
      <c r="K588" s="57"/>
      <c r="L588" s="57"/>
      <c r="M588" s="58" t="str">
        <f t="shared" si="66"/>
        <v/>
      </c>
      <c r="N588" s="102"/>
    </row>
    <row r="589" spans="1:14">
      <c r="A589" s="97" t="str">
        <f t="shared" si="63"/>
        <v/>
      </c>
      <c r="B589" s="98" t="str">
        <f t="shared" si="64"/>
        <v/>
      </c>
      <c r="C589" s="99"/>
      <c r="D589" s="100"/>
      <c r="E589" s="100"/>
      <c r="F589" s="57"/>
      <c r="G589" s="58">
        <f t="shared" si="65"/>
        <v>0</v>
      </c>
      <c r="H589" s="58">
        <f>IF(E589="",0,IFERROR(VLOOKUP(E589,档案费管理台账!$D$4:$H$1000,5,0),0))</f>
        <v>0</v>
      </c>
      <c r="I589" s="57"/>
      <c r="J589" s="57"/>
      <c r="K589" s="57"/>
      <c r="L589" s="57"/>
      <c r="M589" s="58" t="str">
        <f t="shared" si="66"/>
        <v/>
      </c>
      <c r="N589" s="102"/>
    </row>
    <row r="590" spans="1:14">
      <c r="A590" s="97" t="str">
        <f t="shared" si="63"/>
        <v/>
      </c>
      <c r="B590" s="98" t="str">
        <f t="shared" si="64"/>
        <v/>
      </c>
      <c r="C590" s="99"/>
      <c r="D590" s="100"/>
      <c r="E590" s="100"/>
      <c r="F590" s="57"/>
      <c r="G590" s="58">
        <f t="shared" si="65"/>
        <v>0</v>
      </c>
      <c r="H590" s="58">
        <f>IF(E590="",0,IFERROR(VLOOKUP(E590,档案费管理台账!$D$4:$H$1000,5,0),0))</f>
        <v>0</v>
      </c>
      <c r="I590" s="57"/>
      <c r="J590" s="57"/>
      <c r="K590" s="57"/>
      <c r="L590" s="57"/>
      <c r="M590" s="58" t="str">
        <f t="shared" si="66"/>
        <v/>
      </c>
      <c r="N590" s="102"/>
    </row>
    <row r="591" spans="1:14">
      <c r="A591" s="97" t="str">
        <f t="shared" si="63"/>
        <v/>
      </c>
      <c r="B591" s="98" t="str">
        <f t="shared" si="64"/>
        <v/>
      </c>
      <c r="C591" s="99"/>
      <c r="D591" s="100"/>
      <c r="E591" s="100"/>
      <c r="F591" s="57"/>
      <c r="G591" s="58">
        <f t="shared" si="65"/>
        <v>0</v>
      </c>
      <c r="H591" s="58">
        <f>IF(E591="",0,IFERROR(VLOOKUP(E591,档案费管理台账!$D$4:$H$1000,5,0),0))</f>
        <v>0</v>
      </c>
      <c r="I591" s="57"/>
      <c r="J591" s="57"/>
      <c r="K591" s="57"/>
      <c r="L591" s="57"/>
      <c r="M591" s="58" t="str">
        <f t="shared" si="66"/>
        <v/>
      </c>
      <c r="N591" s="102"/>
    </row>
    <row r="592" spans="1:14">
      <c r="A592" s="97" t="str">
        <f t="shared" si="63"/>
        <v/>
      </c>
      <c r="B592" s="98" t="str">
        <f t="shared" si="64"/>
        <v/>
      </c>
      <c r="C592" s="99"/>
      <c r="D592" s="100"/>
      <c r="E592" s="100"/>
      <c r="F592" s="57"/>
      <c r="G592" s="58">
        <f t="shared" si="65"/>
        <v>0</v>
      </c>
      <c r="H592" s="58">
        <f>IF(E592="",0,IFERROR(VLOOKUP(E592,档案费管理台账!$D$4:$H$1000,5,0),0))</f>
        <v>0</v>
      </c>
      <c r="I592" s="57"/>
      <c r="J592" s="57"/>
      <c r="K592" s="57"/>
      <c r="L592" s="57"/>
      <c r="M592" s="58" t="str">
        <f t="shared" si="66"/>
        <v/>
      </c>
      <c r="N592" s="102"/>
    </row>
    <row r="593" spans="1:14">
      <c r="A593" s="97" t="str">
        <f t="shared" si="63"/>
        <v/>
      </c>
      <c r="B593" s="98" t="str">
        <f t="shared" si="64"/>
        <v/>
      </c>
      <c r="C593" s="99"/>
      <c r="D593" s="100"/>
      <c r="E593" s="100"/>
      <c r="F593" s="57"/>
      <c r="G593" s="58">
        <f t="shared" si="65"/>
        <v>0</v>
      </c>
      <c r="H593" s="58">
        <f>IF(E593="",0,IFERROR(VLOOKUP(E593,档案费管理台账!$D$4:$H$1000,5,0),0))</f>
        <v>0</v>
      </c>
      <c r="I593" s="57"/>
      <c r="J593" s="57"/>
      <c r="K593" s="57"/>
      <c r="L593" s="57"/>
      <c r="M593" s="58" t="str">
        <f t="shared" si="66"/>
        <v/>
      </c>
      <c r="N593" s="102"/>
    </row>
    <row r="594" spans="1:14">
      <c r="A594" s="97" t="str">
        <f t="shared" si="63"/>
        <v/>
      </c>
      <c r="B594" s="98" t="str">
        <f t="shared" si="64"/>
        <v/>
      </c>
      <c r="C594" s="99"/>
      <c r="D594" s="100"/>
      <c r="E594" s="100"/>
      <c r="F594" s="57"/>
      <c r="G594" s="58">
        <f t="shared" si="65"/>
        <v>0</v>
      </c>
      <c r="H594" s="58">
        <f>IF(E594="",0,IFERROR(VLOOKUP(E594,档案费管理台账!$D$4:$H$1000,5,0),0))</f>
        <v>0</v>
      </c>
      <c r="I594" s="57"/>
      <c r="J594" s="57"/>
      <c r="K594" s="57"/>
      <c r="L594" s="57"/>
      <c r="M594" s="58" t="str">
        <f t="shared" si="66"/>
        <v/>
      </c>
      <c r="N594" s="102"/>
    </row>
    <row r="595" spans="1:14">
      <c r="A595" s="97" t="str">
        <f t="shared" si="63"/>
        <v/>
      </c>
      <c r="B595" s="98" t="str">
        <f t="shared" si="64"/>
        <v/>
      </c>
      <c r="C595" s="99"/>
      <c r="D595" s="100"/>
      <c r="E595" s="100"/>
      <c r="F595" s="57"/>
      <c r="G595" s="58">
        <f t="shared" si="65"/>
        <v>0</v>
      </c>
      <c r="H595" s="58">
        <f>IF(E595="",0,IFERROR(VLOOKUP(E595,档案费管理台账!$D$4:$H$1000,5,0),0))</f>
        <v>0</v>
      </c>
      <c r="I595" s="57"/>
      <c r="J595" s="57"/>
      <c r="K595" s="57"/>
      <c r="L595" s="57"/>
      <c r="M595" s="58" t="str">
        <f t="shared" si="66"/>
        <v/>
      </c>
      <c r="N595" s="102"/>
    </row>
    <row r="596" spans="1:14">
      <c r="A596" s="97" t="str">
        <f t="shared" si="63"/>
        <v/>
      </c>
      <c r="B596" s="98" t="str">
        <f t="shared" si="64"/>
        <v/>
      </c>
      <c r="C596" s="99"/>
      <c r="D596" s="100"/>
      <c r="E596" s="100"/>
      <c r="F596" s="57"/>
      <c r="G596" s="58">
        <f t="shared" si="65"/>
        <v>0</v>
      </c>
      <c r="H596" s="58">
        <f>IF(E596="",0,IFERROR(VLOOKUP(E596,档案费管理台账!$D$4:$H$1000,5,0),0))</f>
        <v>0</v>
      </c>
      <c r="I596" s="57"/>
      <c r="J596" s="57"/>
      <c r="K596" s="57"/>
      <c r="L596" s="57"/>
      <c r="M596" s="58" t="str">
        <f t="shared" si="66"/>
        <v/>
      </c>
      <c r="N596" s="102"/>
    </row>
    <row r="597" spans="1:14">
      <c r="A597" s="97" t="str">
        <f t="shared" si="63"/>
        <v/>
      </c>
      <c r="B597" s="98" t="str">
        <f t="shared" si="64"/>
        <v/>
      </c>
      <c r="C597" s="99"/>
      <c r="D597" s="100"/>
      <c r="E597" s="100"/>
      <c r="F597" s="57"/>
      <c r="G597" s="58">
        <f t="shared" si="65"/>
        <v>0</v>
      </c>
      <c r="H597" s="58">
        <f>IF(E597="",0,IFERROR(VLOOKUP(E597,档案费管理台账!$D$4:$H$1000,5,0),0))</f>
        <v>0</v>
      </c>
      <c r="I597" s="57"/>
      <c r="J597" s="57"/>
      <c r="K597" s="57"/>
      <c r="L597" s="57"/>
      <c r="M597" s="58" t="str">
        <f t="shared" si="66"/>
        <v/>
      </c>
      <c r="N597" s="102"/>
    </row>
    <row r="598" spans="1:14">
      <c r="A598" s="97" t="str">
        <f t="shared" si="63"/>
        <v/>
      </c>
      <c r="B598" s="98" t="str">
        <f t="shared" si="64"/>
        <v/>
      </c>
      <c r="C598" s="99"/>
      <c r="D598" s="100"/>
      <c r="E598" s="100"/>
      <c r="F598" s="57"/>
      <c r="G598" s="58">
        <f t="shared" si="65"/>
        <v>0</v>
      </c>
      <c r="H598" s="58">
        <f>IF(E598="",0,IFERROR(VLOOKUP(E598,档案费管理台账!$D$4:$H$1000,5,0),0))</f>
        <v>0</v>
      </c>
      <c r="I598" s="57"/>
      <c r="J598" s="57"/>
      <c r="K598" s="57"/>
      <c r="L598" s="57"/>
      <c r="M598" s="58" t="str">
        <f t="shared" si="66"/>
        <v/>
      </c>
      <c r="N598" s="102"/>
    </row>
    <row r="599" spans="1:14">
      <c r="A599" s="97" t="str">
        <f t="shared" si="63"/>
        <v/>
      </c>
      <c r="B599" s="98" t="str">
        <f t="shared" si="64"/>
        <v/>
      </c>
      <c r="C599" s="99"/>
      <c r="D599" s="100"/>
      <c r="E599" s="100"/>
      <c r="F599" s="57"/>
      <c r="G599" s="58">
        <f t="shared" si="65"/>
        <v>0</v>
      </c>
      <c r="H599" s="58">
        <f>IF(E599="",0,IFERROR(VLOOKUP(E599,档案费管理台账!$D$4:$H$1000,5,0),0))</f>
        <v>0</v>
      </c>
      <c r="I599" s="57"/>
      <c r="J599" s="57"/>
      <c r="K599" s="57"/>
      <c r="L599" s="57"/>
      <c r="M599" s="58" t="str">
        <f t="shared" si="66"/>
        <v/>
      </c>
      <c r="N599" s="102"/>
    </row>
    <row r="600" spans="1:14">
      <c r="A600" s="97" t="str">
        <f t="shared" si="63"/>
        <v/>
      </c>
      <c r="B600" s="98" t="str">
        <f t="shared" si="64"/>
        <v/>
      </c>
      <c r="C600" s="99"/>
      <c r="D600" s="100"/>
      <c r="E600" s="100"/>
      <c r="F600" s="57"/>
      <c r="G600" s="58">
        <f t="shared" si="65"/>
        <v>0</v>
      </c>
      <c r="H600" s="58">
        <f>IF(E600="",0,IFERROR(VLOOKUP(E600,档案费管理台账!$D$4:$H$1000,5,0),0))</f>
        <v>0</v>
      </c>
      <c r="I600" s="57"/>
      <c r="J600" s="57"/>
      <c r="K600" s="57"/>
      <c r="L600" s="57"/>
      <c r="M600" s="58" t="str">
        <f t="shared" si="66"/>
        <v/>
      </c>
      <c r="N600" s="102"/>
    </row>
    <row r="601" spans="1:14">
      <c r="A601" s="97" t="str">
        <f t="shared" si="63"/>
        <v/>
      </c>
      <c r="B601" s="98" t="str">
        <f t="shared" si="64"/>
        <v/>
      </c>
      <c r="C601" s="99"/>
      <c r="D601" s="100"/>
      <c r="E601" s="100"/>
      <c r="F601" s="57"/>
      <c r="G601" s="58">
        <f t="shared" si="65"/>
        <v>0</v>
      </c>
      <c r="H601" s="58">
        <f>IF(E601="",0,IFERROR(VLOOKUP(E601,档案费管理台账!$D$4:$H$1000,5,0),0))</f>
        <v>0</v>
      </c>
      <c r="I601" s="57"/>
      <c r="J601" s="57"/>
      <c r="K601" s="57"/>
      <c r="L601" s="57"/>
      <c r="M601" s="58" t="str">
        <f t="shared" si="66"/>
        <v/>
      </c>
      <c r="N601" s="102"/>
    </row>
    <row r="602" spans="1:14">
      <c r="A602" s="97" t="str">
        <f t="shared" si="63"/>
        <v/>
      </c>
      <c r="B602" s="98" t="str">
        <f t="shared" si="64"/>
        <v/>
      </c>
      <c r="C602" s="99"/>
      <c r="D602" s="100"/>
      <c r="E602" s="100"/>
      <c r="F602" s="57"/>
      <c r="G602" s="58">
        <f t="shared" si="65"/>
        <v>0</v>
      </c>
      <c r="H602" s="58">
        <f>IF(E602="",0,IFERROR(VLOOKUP(E602,档案费管理台账!$D$4:$H$1000,5,0),0))</f>
        <v>0</v>
      </c>
      <c r="I602" s="57"/>
      <c r="J602" s="57"/>
      <c r="K602" s="57"/>
      <c r="L602" s="57"/>
      <c r="M602" s="58" t="str">
        <f t="shared" si="66"/>
        <v/>
      </c>
      <c r="N602" s="102"/>
    </row>
    <row r="603" spans="1:14">
      <c r="A603" s="97" t="str">
        <f t="shared" si="63"/>
        <v/>
      </c>
      <c r="B603" s="98" t="str">
        <f t="shared" si="64"/>
        <v/>
      </c>
      <c r="C603" s="99"/>
      <c r="D603" s="100"/>
      <c r="E603" s="100"/>
      <c r="F603" s="57"/>
      <c r="G603" s="58">
        <f t="shared" si="65"/>
        <v>0</v>
      </c>
      <c r="H603" s="58">
        <f>IF(E603="",0,IFERROR(VLOOKUP(E603,档案费管理台账!$D$4:$H$1000,5,0),0))</f>
        <v>0</v>
      </c>
      <c r="I603" s="57"/>
      <c r="J603" s="57"/>
      <c r="K603" s="57"/>
      <c r="L603" s="57"/>
      <c r="M603" s="58" t="str">
        <f t="shared" si="66"/>
        <v/>
      </c>
      <c r="N603" s="102"/>
    </row>
    <row r="604" spans="1:14">
      <c r="A604" s="97" t="str">
        <f t="shared" si="63"/>
        <v/>
      </c>
      <c r="B604" s="98" t="str">
        <f t="shared" si="64"/>
        <v/>
      </c>
      <c r="C604" s="99"/>
      <c r="D604" s="100"/>
      <c r="E604" s="100"/>
      <c r="F604" s="57"/>
      <c r="G604" s="58">
        <f t="shared" si="65"/>
        <v>0</v>
      </c>
      <c r="H604" s="58">
        <f>IF(E604="",0,IFERROR(VLOOKUP(E604,档案费管理台账!$D$4:$H$1000,5,0),0))</f>
        <v>0</v>
      </c>
      <c r="I604" s="57"/>
      <c r="J604" s="57"/>
      <c r="K604" s="57"/>
      <c r="L604" s="57"/>
      <c r="M604" s="58" t="str">
        <f t="shared" si="66"/>
        <v/>
      </c>
      <c r="N604" s="102"/>
    </row>
    <row r="605" spans="1:14">
      <c r="A605" s="97" t="str">
        <f t="shared" si="63"/>
        <v/>
      </c>
      <c r="B605" s="98" t="str">
        <f t="shared" si="64"/>
        <v/>
      </c>
      <c r="C605" s="99"/>
      <c r="D605" s="100"/>
      <c r="E605" s="100"/>
      <c r="F605" s="57"/>
      <c r="G605" s="58">
        <f t="shared" si="65"/>
        <v>0</v>
      </c>
      <c r="H605" s="58">
        <f>IF(E605="",0,IFERROR(VLOOKUP(E605,档案费管理台账!$D$4:$H$1000,5,0),0))</f>
        <v>0</v>
      </c>
      <c r="I605" s="57"/>
      <c r="J605" s="57"/>
      <c r="K605" s="57"/>
      <c r="L605" s="57"/>
      <c r="M605" s="58" t="str">
        <f t="shared" si="66"/>
        <v/>
      </c>
      <c r="N605" s="102"/>
    </row>
    <row r="606" spans="1:14">
      <c r="A606" s="97" t="str">
        <f t="shared" si="63"/>
        <v/>
      </c>
      <c r="B606" s="98" t="str">
        <f t="shared" si="64"/>
        <v/>
      </c>
      <c r="C606" s="99"/>
      <c r="D606" s="100"/>
      <c r="E606" s="100"/>
      <c r="F606" s="57"/>
      <c r="G606" s="58">
        <f t="shared" si="65"/>
        <v>0</v>
      </c>
      <c r="H606" s="58">
        <f>IF(E606="",0,IFERROR(VLOOKUP(E606,档案费管理台账!$D$4:$H$1000,5,0),0))</f>
        <v>0</v>
      </c>
      <c r="I606" s="57"/>
      <c r="J606" s="57"/>
      <c r="K606" s="57"/>
      <c r="L606" s="57"/>
      <c r="M606" s="58" t="str">
        <f t="shared" si="66"/>
        <v/>
      </c>
      <c r="N606" s="102"/>
    </row>
    <row r="607" spans="1:14">
      <c r="A607" s="97" t="str">
        <f t="shared" si="63"/>
        <v/>
      </c>
      <c r="B607" s="98" t="str">
        <f t="shared" si="64"/>
        <v/>
      </c>
      <c r="C607" s="99"/>
      <c r="D607" s="100"/>
      <c r="E607" s="100"/>
      <c r="F607" s="57"/>
      <c r="G607" s="58">
        <f t="shared" si="65"/>
        <v>0</v>
      </c>
      <c r="H607" s="58">
        <f>IF(E607="",0,IFERROR(VLOOKUP(E607,档案费管理台账!$D$4:$H$1000,5,0),0))</f>
        <v>0</v>
      </c>
      <c r="I607" s="57"/>
      <c r="J607" s="57"/>
      <c r="K607" s="57"/>
      <c r="L607" s="57"/>
      <c r="M607" s="58" t="str">
        <f t="shared" si="66"/>
        <v/>
      </c>
      <c r="N607" s="102"/>
    </row>
    <row r="608" spans="1:14">
      <c r="A608" s="97" t="str">
        <f t="shared" si="63"/>
        <v/>
      </c>
      <c r="B608" s="98" t="str">
        <f t="shared" si="64"/>
        <v/>
      </c>
      <c r="C608" s="99"/>
      <c r="D608" s="100"/>
      <c r="E608" s="100"/>
      <c r="F608" s="57"/>
      <c r="G608" s="58">
        <f t="shared" si="65"/>
        <v>0</v>
      </c>
      <c r="H608" s="58">
        <f>IF(E608="",0,IFERROR(VLOOKUP(E608,档案费管理台账!$D$4:$H$1000,5,0),0))</f>
        <v>0</v>
      </c>
      <c r="I608" s="57"/>
      <c r="J608" s="57"/>
      <c r="K608" s="57"/>
      <c r="L608" s="57"/>
      <c r="M608" s="58" t="str">
        <f t="shared" si="66"/>
        <v/>
      </c>
      <c r="N608" s="102"/>
    </row>
    <row r="609" spans="1:14">
      <c r="A609" s="97" t="str">
        <f t="shared" si="63"/>
        <v/>
      </c>
      <c r="B609" s="98" t="str">
        <f t="shared" si="64"/>
        <v/>
      </c>
      <c r="C609" s="99"/>
      <c r="D609" s="100"/>
      <c r="E609" s="100"/>
      <c r="F609" s="57"/>
      <c r="G609" s="58">
        <f t="shared" si="65"/>
        <v>0</v>
      </c>
      <c r="H609" s="58">
        <f>IF(E609="",0,IFERROR(VLOOKUP(E609,档案费管理台账!$D$4:$H$1000,5,0),0))</f>
        <v>0</v>
      </c>
      <c r="I609" s="57"/>
      <c r="J609" s="57"/>
      <c r="K609" s="57"/>
      <c r="L609" s="57"/>
      <c r="M609" s="58" t="str">
        <f t="shared" si="66"/>
        <v/>
      </c>
      <c r="N609" s="102"/>
    </row>
    <row r="610" spans="1:14">
      <c r="A610" s="97" t="str">
        <f t="shared" si="63"/>
        <v/>
      </c>
      <c r="B610" s="98" t="str">
        <f t="shared" si="64"/>
        <v/>
      </c>
      <c r="C610" s="99"/>
      <c r="D610" s="100"/>
      <c r="E610" s="100"/>
      <c r="F610" s="57"/>
      <c r="G610" s="58">
        <f t="shared" si="65"/>
        <v>0</v>
      </c>
      <c r="H610" s="58">
        <f>IF(E610="",0,IFERROR(VLOOKUP(E610,档案费管理台账!$D$4:$H$1000,5,0),0))</f>
        <v>0</v>
      </c>
      <c r="I610" s="57"/>
      <c r="J610" s="57"/>
      <c r="K610" s="57"/>
      <c r="L610" s="57"/>
      <c r="M610" s="58" t="str">
        <f t="shared" si="66"/>
        <v/>
      </c>
      <c r="N610" s="102"/>
    </row>
    <row r="611" spans="1:14">
      <c r="A611" s="97" t="str">
        <f t="shared" si="63"/>
        <v/>
      </c>
      <c r="B611" s="98" t="str">
        <f t="shared" si="64"/>
        <v/>
      </c>
      <c r="C611" s="99"/>
      <c r="D611" s="100"/>
      <c r="E611" s="100"/>
      <c r="F611" s="57"/>
      <c r="G611" s="58">
        <f t="shared" si="65"/>
        <v>0</v>
      </c>
      <c r="H611" s="58">
        <f>IF(E611="",0,IFERROR(VLOOKUP(E611,档案费管理台账!$D$4:$H$1000,5,0),0))</f>
        <v>0</v>
      </c>
      <c r="I611" s="57"/>
      <c r="J611" s="57"/>
      <c r="K611" s="57"/>
      <c r="L611" s="57"/>
      <c r="M611" s="58" t="str">
        <f t="shared" si="66"/>
        <v/>
      </c>
      <c r="N611" s="102"/>
    </row>
    <row r="612" spans="1:14">
      <c r="A612" s="97" t="str">
        <f t="shared" si="63"/>
        <v/>
      </c>
      <c r="B612" s="98" t="str">
        <f t="shared" si="64"/>
        <v/>
      </c>
      <c r="C612" s="99"/>
      <c r="D612" s="100"/>
      <c r="E612" s="100"/>
      <c r="F612" s="57"/>
      <c r="G612" s="58">
        <f t="shared" si="65"/>
        <v>0</v>
      </c>
      <c r="H612" s="58">
        <f>IF(E612="",0,IFERROR(VLOOKUP(E612,档案费管理台账!$D$4:$H$1000,5,0),0))</f>
        <v>0</v>
      </c>
      <c r="I612" s="57"/>
      <c r="J612" s="57"/>
      <c r="K612" s="57"/>
      <c r="L612" s="57"/>
      <c r="M612" s="58" t="str">
        <f t="shared" si="66"/>
        <v/>
      </c>
      <c r="N612" s="102"/>
    </row>
    <row r="613" spans="1:14">
      <c r="A613" s="97" t="str">
        <f t="shared" si="63"/>
        <v/>
      </c>
      <c r="B613" s="98" t="str">
        <f t="shared" si="64"/>
        <v/>
      </c>
      <c r="C613" s="99"/>
      <c r="D613" s="100"/>
      <c r="E613" s="100"/>
      <c r="F613" s="57"/>
      <c r="G613" s="58">
        <f t="shared" si="65"/>
        <v>0</v>
      </c>
      <c r="H613" s="58">
        <f>IF(E613="",0,IFERROR(VLOOKUP(E613,档案费管理台账!$D$4:$H$1000,5,0),0))</f>
        <v>0</v>
      </c>
      <c r="I613" s="57"/>
      <c r="J613" s="57"/>
      <c r="K613" s="57"/>
      <c r="L613" s="57"/>
      <c r="M613" s="58" t="str">
        <f t="shared" si="66"/>
        <v/>
      </c>
      <c r="N613" s="102"/>
    </row>
    <row r="614" spans="1:14">
      <c r="A614" s="97" t="str">
        <f t="shared" si="63"/>
        <v/>
      </c>
      <c r="B614" s="98" t="str">
        <f t="shared" si="64"/>
        <v/>
      </c>
      <c r="C614" s="99"/>
      <c r="D614" s="100"/>
      <c r="E614" s="100"/>
      <c r="F614" s="57"/>
      <c r="G614" s="58">
        <f t="shared" si="65"/>
        <v>0</v>
      </c>
      <c r="H614" s="58">
        <f>IF(E614="",0,IFERROR(VLOOKUP(E614,档案费管理台账!$D$4:$H$1000,5,0),0))</f>
        <v>0</v>
      </c>
      <c r="I614" s="57"/>
      <c r="J614" s="57"/>
      <c r="K614" s="57"/>
      <c r="L614" s="57"/>
      <c r="M614" s="58" t="str">
        <f t="shared" si="66"/>
        <v/>
      </c>
      <c r="N614" s="102"/>
    </row>
    <row r="615" spans="1:14">
      <c r="A615" s="97" t="str">
        <f t="shared" si="63"/>
        <v/>
      </c>
      <c r="B615" s="98" t="str">
        <f t="shared" si="64"/>
        <v/>
      </c>
      <c r="C615" s="99"/>
      <c r="D615" s="100"/>
      <c r="E615" s="100"/>
      <c r="F615" s="57"/>
      <c r="G615" s="58">
        <f t="shared" si="65"/>
        <v>0</v>
      </c>
      <c r="H615" s="58">
        <f>IF(E615="",0,IFERROR(VLOOKUP(E615,档案费管理台账!$D$4:$H$1000,5,0),0))</f>
        <v>0</v>
      </c>
      <c r="I615" s="57"/>
      <c r="J615" s="57"/>
      <c r="K615" s="57"/>
      <c r="L615" s="57"/>
      <c r="M615" s="58" t="str">
        <f t="shared" si="66"/>
        <v/>
      </c>
      <c r="N615" s="102"/>
    </row>
    <row r="616" spans="1:14">
      <c r="A616" s="97" t="str">
        <f t="shared" si="63"/>
        <v/>
      </c>
      <c r="B616" s="98" t="str">
        <f t="shared" si="64"/>
        <v/>
      </c>
      <c r="C616" s="99"/>
      <c r="D616" s="100"/>
      <c r="E616" s="100"/>
      <c r="F616" s="57"/>
      <c r="G616" s="58">
        <f t="shared" si="65"/>
        <v>0</v>
      </c>
      <c r="H616" s="58">
        <f>IF(E616="",0,IFERROR(VLOOKUP(E616,档案费管理台账!$D$4:$H$1000,5,0),0))</f>
        <v>0</v>
      </c>
      <c r="I616" s="57"/>
      <c r="J616" s="57"/>
      <c r="K616" s="57"/>
      <c r="L616" s="57"/>
      <c r="M616" s="58" t="str">
        <f t="shared" si="66"/>
        <v/>
      </c>
      <c r="N616" s="102"/>
    </row>
    <row r="617" spans="1:14">
      <c r="A617" s="97" t="str">
        <f t="shared" si="63"/>
        <v/>
      </c>
      <c r="B617" s="98" t="str">
        <f t="shared" si="64"/>
        <v/>
      </c>
      <c r="C617" s="99"/>
      <c r="D617" s="100"/>
      <c r="E617" s="100"/>
      <c r="F617" s="57"/>
      <c r="G617" s="58">
        <f t="shared" si="65"/>
        <v>0</v>
      </c>
      <c r="H617" s="58">
        <f>IF(E617="",0,IFERROR(VLOOKUP(E617,档案费管理台账!$D$4:$H$1000,5,0),0))</f>
        <v>0</v>
      </c>
      <c r="I617" s="57"/>
      <c r="J617" s="57"/>
      <c r="K617" s="57"/>
      <c r="L617" s="57"/>
      <c r="M617" s="58" t="str">
        <f t="shared" si="66"/>
        <v/>
      </c>
      <c r="N617" s="102"/>
    </row>
    <row r="618" spans="1:14">
      <c r="A618" s="97" t="str">
        <f t="shared" si="63"/>
        <v/>
      </c>
      <c r="B618" s="98" t="str">
        <f t="shared" si="64"/>
        <v/>
      </c>
      <c r="C618" s="99"/>
      <c r="D618" s="100"/>
      <c r="E618" s="100"/>
      <c r="F618" s="57"/>
      <c r="G618" s="58">
        <f t="shared" si="65"/>
        <v>0</v>
      </c>
      <c r="H618" s="58">
        <f>IF(E618="",0,IFERROR(VLOOKUP(E618,档案费管理台账!$D$4:$H$1000,5,0),0))</f>
        <v>0</v>
      </c>
      <c r="I618" s="57"/>
      <c r="J618" s="57"/>
      <c r="K618" s="57"/>
      <c r="L618" s="57"/>
      <c r="M618" s="58" t="str">
        <f t="shared" si="66"/>
        <v/>
      </c>
      <c r="N618" s="102"/>
    </row>
    <row r="619" spans="1:14">
      <c r="A619" s="97" t="str">
        <f t="shared" si="63"/>
        <v/>
      </c>
      <c r="B619" s="98" t="str">
        <f t="shared" si="64"/>
        <v/>
      </c>
      <c r="C619" s="99"/>
      <c r="D619" s="100"/>
      <c r="E619" s="100"/>
      <c r="F619" s="57"/>
      <c r="G619" s="58">
        <f t="shared" si="65"/>
        <v>0</v>
      </c>
      <c r="H619" s="58">
        <f>IF(E619="",0,IFERROR(VLOOKUP(E619,档案费管理台账!$D$4:$H$1000,5,0),0))</f>
        <v>0</v>
      </c>
      <c r="I619" s="57"/>
      <c r="J619" s="57"/>
      <c r="K619" s="57"/>
      <c r="L619" s="57"/>
      <c r="M619" s="58" t="str">
        <f t="shared" si="66"/>
        <v/>
      </c>
      <c r="N619" s="102"/>
    </row>
    <row r="620" spans="1:14">
      <c r="A620" s="97" t="str">
        <f t="shared" si="63"/>
        <v/>
      </c>
      <c r="B620" s="98" t="str">
        <f t="shared" si="64"/>
        <v/>
      </c>
      <c r="C620" s="99"/>
      <c r="D620" s="100"/>
      <c r="E620" s="100"/>
      <c r="F620" s="57"/>
      <c r="G620" s="58">
        <f t="shared" si="65"/>
        <v>0</v>
      </c>
      <c r="H620" s="58">
        <f>IF(E620="",0,IFERROR(VLOOKUP(E620,档案费管理台账!$D$4:$H$1000,5,0),0))</f>
        <v>0</v>
      </c>
      <c r="I620" s="57"/>
      <c r="J620" s="57"/>
      <c r="K620" s="57"/>
      <c r="L620" s="57"/>
      <c r="M620" s="58" t="str">
        <f t="shared" si="66"/>
        <v/>
      </c>
      <c r="N620" s="102"/>
    </row>
    <row r="621" spans="1:14">
      <c r="A621" s="97" t="str">
        <f t="shared" ref="A621:A684" si="67">IF(C621="","",ROW()-42)</f>
        <v/>
      </c>
      <c r="B621" s="98" t="str">
        <f t="shared" ref="B621:B684" si="68">IF(C621="","",MONTH(C621)&amp;"月")</f>
        <v/>
      </c>
      <c r="C621" s="99"/>
      <c r="D621" s="100"/>
      <c r="E621" s="100"/>
      <c r="F621" s="57"/>
      <c r="G621" s="58">
        <f t="shared" ref="G621:G684" si="69">IF(F621="",0,F621*$K$41)</f>
        <v>0</v>
      </c>
      <c r="H621" s="58">
        <f>IF(E621="",0,IFERROR(VLOOKUP(E621,档案费管理台账!$D$4:$H$1000,5,0),0))</f>
        <v>0</v>
      </c>
      <c r="I621" s="57"/>
      <c r="J621" s="57"/>
      <c r="K621" s="57"/>
      <c r="L621" s="57"/>
      <c r="M621" s="58" t="str">
        <f t="shared" ref="M621:M684" si="70">IF(C621="","",ROUND(M620+G621-I621-J621-K621-L621-H621,2))</f>
        <v/>
      </c>
      <c r="N621" s="102"/>
    </row>
    <row r="622" spans="1:14">
      <c r="A622" s="97" t="str">
        <f t="shared" si="67"/>
        <v/>
      </c>
      <c r="B622" s="98" t="str">
        <f t="shared" si="68"/>
        <v/>
      </c>
      <c r="C622" s="99"/>
      <c r="D622" s="100"/>
      <c r="E622" s="100"/>
      <c r="F622" s="57"/>
      <c r="G622" s="58">
        <f t="shared" si="69"/>
        <v>0</v>
      </c>
      <c r="H622" s="58">
        <f>IF(E622="",0,IFERROR(VLOOKUP(E622,档案费管理台账!$D$4:$H$1000,5,0),0))</f>
        <v>0</v>
      </c>
      <c r="I622" s="57"/>
      <c r="J622" s="57"/>
      <c r="K622" s="57"/>
      <c r="L622" s="57"/>
      <c r="M622" s="58" t="str">
        <f t="shared" si="70"/>
        <v/>
      </c>
      <c r="N622" s="102"/>
    </row>
    <row r="623" spans="1:14">
      <c r="A623" s="97" t="str">
        <f t="shared" si="67"/>
        <v/>
      </c>
      <c r="B623" s="98" t="str">
        <f t="shared" si="68"/>
        <v/>
      </c>
      <c r="C623" s="99"/>
      <c r="D623" s="100"/>
      <c r="E623" s="100"/>
      <c r="F623" s="57"/>
      <c r="G623" s="58">
        <f t="shared" si="69"/>
        <v>0</v>
      </c>
      <c r="H623" s="58">
        <f>IF(E623="",0,IFERROR(VLOOKUP(E623,档案费管理台账!$D$4:$H$1000,5,0),0))</f>
        <v>0</v>
      </c>
      <c r="I623" s="57"/>
      <c r="J623" s="57"/>
      <c r="K623" s="57"/>
      <c r="L623" s="57"/>
      <c r="M623" s="58" t="str">
        <f t="shared" si="70"/>
        <v/>
      </c>
      <c r="N623" s="102"/>
    </row>
    <row r="624" spans="1:14">
      <c r="A624" s="97" t="str">
        <f t="shared" si="67"/>
        <v/>
      </c>
      <c r="B624" s="98" t="str">
        <f t="shared" si="68"/>
        <v/>
      </c>
      <c r="C624" s="99"/>
      <c r="D624" s="100"/>
      <c r="E624" s="100"/>
      <c r="F624" s="57"/>
      <c r="G624" s="58">
        <f t="shared" si="69"/>
        <v>0</v>
      </c>
      <c r="H624" s="58">
        <f>IF(E624="",0,IFERROR(VLOOKUP(E624,档案费管理台账!$D$4:$H$1000,5,0),0))</f>
        <v>0</v>
      </c>
      <c r="I624" s="57"/>
      <c r="J624" s="57"/>
      <c r="K624" s="57"/>
      <c r="L624" s="57"/>
      <c r="M624" s="58" t="str">
        <f t="shared" si="70"/>
        <v/>
      </c>
      <c r="N624" s="102"/>
    </row>
    <row r="625" spans="1:14">
      <c r="A625" s="97" t="str">
        <f t="shared" si="67"/>
        <v/>
      </c>
      <c r="B625" s="98" t="str">
        <f t="shared" si="68"/>
        <v/>
      </c>
      <c r="C625" s="99"/>
      <c r="D625" s="100"/>
      <c r="E625" s="100"/>
      <c r="F625" s="57"/>
      <c r="G625" s="58">
        <f t="shared" si="69"/>
        <v>0</v>
      </c>
      <c r="H625" s="58">
        <f>IF(E625="",0,IFERROR(VLOOKUP(E625,档案费管理台账!$D$4:$H$1000,5,0),0))</f>
        <v>0</v>
      </c>
      <c r="I625" s="57"/>
      <c r="J625" s="57"/>
      <c r="K625" s="57"/>
      <c r="L625" s="57"/>
      <c r="M625" s="58" t="str">
        <f t="shared" si="70"/>
        <v/>
      </c>
      <c r="N625" s="102"/>
    </row>
    <row r="626" spans="1:14">
      <c r="A626" s="97" t="str">
        <f t="shared" si="67"/>
        <v/>
      </c>
      <c r="B626" s="98" t="str">
        <f t="shared" si="68"/>
        <v/>
      </c>
      <c r="C626" s="99"/>
      <c r="D626" s="100"/>
      <c r="E626" s="100"/>
      <c r="F626" s="57"/>
      <c r="G626" s="58">
        <f t="shared" si="69"/>
        <v>0</v>
      </c>
      <c r="H626" s="58">
        <f>IF(E626="",0,IFERROR(VLOOKUP(E626,档案费管理台账!$D$4:$H$1000,5,0),0))</f>
        <v>0</v>
      </c>
      <c r="I626" s="57"/>
      <c r="J626" s="57"/>
      <c r="K626" s="57"/>
      <c r="L626" s="57"/>
      <c r="M626" s="58" t="str">
        <f t="shared" si="70"/>
        <v/>
      </c>
      <c r="N626" s="102"/>
    </row>
    <row r="627" spans="1:14">
      <c r="A627" s="97" t="str">
        <f t="shared" si="67"/>
        <v/>
      </c>
      <c r="B627" s="98" t="str">
        <f t="shared" si="68"/>
        <v/>
      </c>
      <c r="C627" s="99"/>
      <c r="D627" s="100"/>
      <c r="E627" s="100"/>
      <c r="F627" s="57"/>
      <c r="G627" s="58">
        <f t="shared" si="69"/>
        <v>0</v>
      </c>
      <c r="H627" s="58">
        <f>IF(E627="",0,IFERROR(VLOOKUP(E627,档案费管理台账!$D$4:$H$1000,5,0),0))</f>
        <v>0</v>
      </c>
      <c r="I627" s="57"/>
      <c r="J627" s="57"/>
      <c r="K627" s="57"/>
      <c r="L627" s="57"/>
      <c r="M627" s="58" t="str">
        <f t="shared" si="70"/>
        <v/>
      </c>
      <c r="N627" s="102"/>
    </row>
    <row r="628" spans="1:14">
      <c r="A628" s="97" t="str">
        <f t="shared" si="67"/>
        <v/>
      </c>
      <c r="B628" s="98" t="str">
        <f t="shared" si="68"/>
        <v/>
      </c>
      <c r="C628" s="99"/>
      <c r="D628" s="100"/>
      <c r="E628" s="100"/>
      <c r="F628" s="57"/>
      <c r="G628" s="58">
        <f t="shared" si="69"/>
        <v>0</v>
      </c>
      <c r="H628" s="58">
        <f>IF(E628="",0,IFERROR(VLOOKUP(E628,档案费管理台账!$D$4:$H$1000,5,0),0))</f>
        <v>0</v>
      </c>
      <c r="I628" s="57"/>
      <c r="J628" s="57"/>
      <c r="K628" s="57"/>
      <c r="L628" s="57"/>
      <c r="M628" s="58" t="str">
        <f t="shared" si="70"/>
        <v/>
      </c>
      <c r="N628" s="102"/>
    </row>
    <row r="629" spans="1:14">
      <c r="A629" s="97" t="str">
        <f t="shared" si="67"/>
        <v/>
      </c>
      <c r="B629" s="98" t="str">
        <f t="shared" si="68"/>
        <v/>
      </c>
      <c r="C629" s="99"/>
      <c r="D629" s="100"/>
      <c r="E629" s="100"/>
      <c r="F629" s="57"/>
      <c r="G629" s="58">
        <f t="shared" si="69"/>
        <v>0</v>
      </c>
      <c r="H629" s="58">
        <f>IF(E629="",0,IFERROR(VLOOKUP(E629,档案费管理台账!$D$4:$H$1000,5,0),0))</f>
        <v>0</v>
      </c>
      <c r="I629" s="57"/>
      <c r="J629" s="57"/>
      <c r="K629" s="57"/>
      <c r="L629" s="57"/>
      <c r="M629" s="58" t="str">
        <f t="shared" si="70"/>
        <v/>
      </c>
      <c r="N629" s="102"/>
    </row>
    <row r="630" spans="1:14">
      <c r="A630" s="97" t="str">
        <f t="shared" si="67"/>
        <v/>
      </c>
      <c r="B630" s="98" t="str">
        <f t="shared" si="68"/>
        <v/>
      </c>
      <c r="C630" s="99"/>
      <c r="D630" s="100"/>
      <c r="E630" s="100"/>
      <c r="F630" s="57"/>
      <c r="G630" s="58">
        <f t="shared" si="69"/>
        <v>0</v>
      </c>
      <c r="H630" s="58">
        <f>IF(E630="",0,IFERROR(VLOOKUP(E630,档案费管理台账!$D$4:$H$1000,5,0),0))</f>
        <v>0</v>
      </c>
      <c r="I630" s="57"/>
      <c r="J630" s="57"/>
      <c r="K630" s="57"/>
      <c r="L630" s="57"/>
      <c r="M630" s="58" t="str">
        <f t="shared" si="70"/>
        <v/>
      </c>
      <c r="N630" s="102"/>
    </row>
    <row r="631" spans="1:14">
      <c r="A631" s="97" t="str">
        <f t="shared" si="67"/>
        <v/>
      </c>
      <c r="B631" s="98" t="str">
        <f t="shared" si="68"/>
        <v/>
      </c>
      <c r="C631" s="99"/>
      <c r="D631" s="100"/>
      <c r="E631" s="100"/>
      <c r="F631" s="57"/>
      <c r="G631" s="58">
        <f t="shared" si="69"/>
        <v>0</v>
      </c>
      <c r="H631" s="58">
        <f>IF(E631="",0,IFERROR(VLOOKUP(E631,档案费管理台账!$D$4:$H$1000,5,0),0))</f>
        <v>0</v>
      </c>
      <c r="I631" s="57"/>
      <c r="J631" s="57"/>
      <c r="K631" s="57"/>
      <c r="L631" s="57"/>
      <c r="M631" s="58" t="str">
        <f t="shared" si="70"/>
        <v/>
      </c>
      <c r="N631" s="102"/>
    </row>
    <row r="632" spans="1:14">
      <c r="A632" s="97" t="str">
        <f t="shared" si="67"/>
        <v/>
      </c>
      <c r="B632" s="98" t="str">
        <f t="shared" si="68"/>
        <v/>
      </c>
      <c r="C632" s="99"/>
      <c r="D632" s="100"/>
      <c r="E632" s="100"/>
      <c r="F632" s="57"/>
      <c r="G632" s="58">
        <f t="shared" si="69"/>
        <v>0</v>
      </c>
      <c r="H632" s="58">
        <f>IF(E632="",0,IFERROR(VLOOKUP(E632,档案费管理台账!$D$4:$H$1000,5,0),0))</f>
        <v>0</v>
      </c>
      <c r="I632" s="57"/>
      <c r="J632" s="57"/>
      <c r="K632" s="57"/>
      <c r="L632" s="57"/>
      <c r="M632" s="58" t="str">
        <f t="shared" si="70"/>
        <v/>
      </c>
      <c r="N632" s="102"/>
    </row>
    <row r="633" spans="1:14">
      <c r="A633" s="97" t="str">
        <f t="shared" si="67"/>
        <v/>
      </c>
      <c r="B633" s="98" t="str">
        <f t="shared" si="68"/>
        <v/>
      </c>
      <c r="C633" s="99"/>
      <c r="D633" s="100"/>
      <c r="E633" s="100"/>
      <c r="F633" s="57"/>
      <c r="G633" s="58">
        <f t="shared" si="69"/>
        <v>0</v>
      </c>
      <c r="H633" s="58">
        <f>IF(E633="",0,IFERROR(VLOOKUP(E633,档案费管理台账!$D$4:$H$1000,5,0),0))</f>
        <v>0</v>
      </c>
      <c r="I633" s="57"/>
      <c r="J633" s="57"/>
      <c r="K633" s="57"/>
      <c r="L633" s="57"/>
      <c r="M633" s="58" t="str">
        <f t="shared" si="70"/>
        <v/>
      </c>
      <c r="N633" s="102"/>
    </row>
    <row r="634" spans="1:14">
      <c r="A634" s="97" t="str">
        <f t="shared" si="67"/>
        <v/>
      </c>
      <c r="B634" s="98" t="str">
        <f t="shared" si="68"/>
        <v/>
      </c>
      <c r="C634" s="99"/>
      <c r="D634" s="100"/>
      <c r="E634" s="100"/>
      <c r="F634" s="57"/>
      <c r="G634" s="58">
        <f t="shared" si="69"/>
        <v>0</v>
      </c>
      <c r="H634" s="58">
        <f>IF(E634="",0,IFERROR(VLOOKUP(E634,档案费管理台账!$D$4:$H$1000,5,0),0))</f>
        <v>0</v>
      </c>
      <c r="I634" s="57"/>
      <c r="J634" s="57"/>
      <c r="K634" s="57"/>
      <c r="L634" s="57"/>
      <c r="M634" s="58" t="str">
        <f t="shared" si="70"/>
        <v/>
      </c>
      <c r="N634" s="102"/>
    </row>
    <row r="635" spans="1:14">
      <c r="A635" s="97" t="str">
        <f t="shared" si="67"/>
        <v/>
      </c>
      <c r="B635" s="98" t="str">
        <f t="shared" si="68"/>
        <v/>
      </c>
      <c r="C635" s="99"/>
      <c r="D635" s="100"/>
      <c r="E635" s="100"/>
      <c r="F635" s="57"/>
      <c r="G635" s="58">
        <f t="shared" si="69"/>
        <v>0</v>
      </c>
      <c r="H635" s="58">
        <f>IF(E635="",0,IFERROR(VLOOKUP(E635,档案费管理台账!$D$4:$H$1000,5,0),0))</f>
        <v>0</v>
      </c>
      <c r="I635" s="57"/>
      <c r="J635" s="57"/>
      <c r="K635" s="57"/>
      <c r="L635" s="57"/>
      <c r="M635" s="58" t="str">
        <f t="shared" si="70"/>
        <v/>
      </c>
      <c r="N635" s="102"/>
    </row>
    <row r="636" spans="1:14">
      <c r="A636" s="97" t="str">
        <f t="shared" si="67"/>
        <v/>
      </c>
      <c r="B636" s="98" t="str">
        <f t="shared" si="68"/>
        <v/>
      </c>
      <c r="C636" s="99"/>
      <c r="D636" s="100"/>
      <c r="E636" s="100"/>
      <c r="F636" s="57"/>
      <c r="G636" s="58">
        <f t="shared" si="69"/>
        <v>0</v>
      </c>
      <c r="H636" s="58">
        <f>IF(E636="",0,IFERROR(VLOOKUP(E636,档案费管理台账!$D$4:$H$1000,5,0),0))</f>
        <v>0</v>
      </c>
      <c r="I636" s="57"/>
      <c r="J636" s="57"/>
      <c r="K636" s="57"/>
      <c r="L636" s="57"/>
      <c r="M636" s="58" t="str">
        <f t="shared" si="70"/>
        <v/>
      </c>
      <c r="N636" s="102"/>
    </row>
    <row r="637" spans="1:14">
      <c r="A637" s="97" t="str">
        <f t="shared" si="67"/>
        <v/>
      </c>
      <c r="B637" s="98" t="str">
        <f t="shared" si="68"/>
        <v/>
      </c>
      <c r="C637" s="99"/>
      <c r="D637" s="100"/>
      <c r="E637" s="100"/>
      <c r="F637" s="57"/>
      <c r="G637" s="58">
        <f t="shared" si="69"/>
        <v>0</v>
      </c>
      <c r="H637" s="58">
        <f>IF(E637="",0,IFERROR(VLOOKUP(E637,档案费管理台账!$D$4:$H$1000,5,0),0))</f>
        <v>0</v>
      </c>
      <c r="I637" s="57"/>
      <c r="J637" s="57"/>
      <c r="K637" s="57"/>
      <c r="L637" s="57"/>
      <c r="M637" s="58" t="str">
        <f t="shared" si="70"/>
        <v/>
      </c>
      <c r="N637" s="102"/>
    </row>
    <row r="638" spans="1:14">
      <c r="A638" s="97" t="str">
        <f t="shared" si="67"/>
        <v/>
      </c>
      <c r="B638" s="98" t="str">
        <f t="shared" si="68"/>
        <v/>
      </c>
      <c r="C638" s="99"/>
      <c r="D638" s="100"/>
      <c r="E638" s="100"/>
      <c r="F638" s="57"/>
      <c r="G638" s="58">
        <f t="shared" si="69"/>
        <v>0</v>
      </c>
      <c r="H638" s="58">
        <f>IF(E638="",0,IFERROR(VLOOKUP(E638,档案费管理台账!$D$4:$H$1000,5,0),0))</f>
        <v>0</v>
      </c>
      <c r="I638" s="57"/>
      <c r="J638" s="57"/>
      <c r="K638" s="57"/>
      <c r="L638" s="57"/>
      <c r="M638" s="58" t="str">
        <f t="shared" si="70"/>
        <v/>
      </c>
      <c r="N638" s="102"/>
    </row>
    <row r="639" spans="1:14">
      <c r="A639" s="97" t="str">
        <f t="shared" si="67"/>
        <v/>
      </c>
      <c r="B639" s="98" t="str">
        <f t="shared" si="68"/>
        <v/>
      </c>
      <c r="C639" s="99"/>
      <c r="D639" s="100"/>
      <c r="E639" s="100"/>
      <c r="F639" s="57"/>
      <c r="G639" s="58">
        <f t="shared" si="69"/>
        <v>0</v>
      </c>
      <c r="H639" s="58">
        <f>IF(E639="",0,IFERROR(VLOOKUP(E639,档案费管理台账!$D$4:$H$1000,5,0),0))</f>
        <v>0</v>
      </c>
      <c r="I639" s="57"/>
      <c r="J639" s="57"/>
      <c r="K639" s="57"/>
      <c r="L639" s="57"/>
      <c r="M639" s="58" t="str">
        <f t="shared" si="70"/>
        <v/>
      </c>
      <c r="N639" s="102"/>
    </row>
    <row r="640" spans="1:14">
      <c r="A640" s="97" t="str">
        <f t="shared" si="67"/>
        <v/>
      </c>
      <c r="B640" s="98" t="str">
        <f t="shared" si="68"/>
        <v/>
      </c>
      <c r="C640" s="99"/>
      <c r="D640" s="100"/>
      <c r="E640" s="100"/>
      <c r="F640" s="57"/>
      <c r="G640" s="58">
        <f t="shared" si="69"/>
        <v>0</v>
      </c>
      <c r="H640" s="58">
        <f>IF(E640="",0,IFERROR(VLOOKUP(E640,档案费管理台账!$D$4:$H$1000,5,0),0))</f>
        <v>0</v>
      </c>
      <c r="I640" s="57"/>
      <c r="J640" s="57"/>
      <c r="K640" s="57"/>
      <c r="L640" s="57"/>
      <c r="M640" s="58" t="str">
        <f t="shared" si="70"/>
        <v/>
      </c>
      <c r="N640" s="102"/>
    </row>
    <row r="641" spans="1:14">
      <c r="A641" s="97" t="str">
        <f t="shared" si="67"/>
        <v/>
      </c>
      <c r="B641" s="98" t="str">
        <f t="shared" si="68"/>
        <v/>
      </c>
      <c r="C641" s="99"/>
      <c r="D641" s="100"/>
      <c r="E641" s="100"/>
      <c r="F641" s="57"/>
      <c r="G641" s="58">
        <f t="shared" si="69"/>
        <v>0</v>
      </c>
      <c r="H641" s="58">
        <f>IF(E641="",0,IFERROR(VLOOKUP(E641,档案费管理台账!$D$4:$H$1000,5,0),0))</f>
        <v>0</v>
      </c>
      <c r="I641" s="57"/>
      <c r="J641" s="57"/>
      <c r="K641" s="57"/>
      <c r="L641" s="57"/>
      <c r="M641" s="58" t="str">
        <f t="shared" si="70"/>
        <v/>
      </c>
      <c r="N641" s="102"/>
    </row>
    <row r="642" spans="1:14">
      <c r="A642" s="97" t="str">
        <f t="shared" si="67"/>
        <v/>
      </c>
      <c r="B642" s="98" t="str">
        <f t="shared" si="68"/>
        <v/>
      </c>
      <c r="C642" s="99"/>
      <c r="D642" s="100"/>
      <c r="E642" s="100"/>
      <c r="F642" s="57"/>
      <c r="G642" s="58">
        <f t="shared" si="69"/>
        <v>0</v>
      </c>
      <c r="H642" s="58">
        <f>IF(E642="",0,IFERROR(VLOOKUP(E642,档案费管理台账!$D$4:$H$1000,5,0),0))</f>
        <v>0</v>
      </c>
      <c r="I642" s="57"/>
      <c r="J642" s="57"/>
      <c r="K642" s="57"/>
      <c r="L642" s="57"/>
      <c r="M642" s="58" t="str">
        <f t="shared" si="70"/>
        <v/>
      </c>
      <c r="N642" s="102"/>
    </row>
    <row r="643" spans="1:14">
      <c r="A643" s="97" t="str">
        <f t="shared" si="67"/>
        <v/>
      </c>
      <c r="B643" s="98" t="str">
        <f t="shared" si="68"/>
        <v/>
      </c>
      <c r="C643" s="99"/>
      <c r="D643" s="100"/>
      <c r="E643" s="100"/>
      <c r="F643" s="57"/>
      <c r="G643" s="58">
        <f t="shared" si="69"/>
        <v>0</v>
      </c>
      <c r="H643" s="58">
        <f>IF(E643="",0,IFERROR(VLOOKUP(E643,档案费管理台账!$D$4:$H$1000,5,0),0))</f>
        <v>0</v>
      </c>
      <c r="I643" s="57"/>
      <c r="J643" s="57"/>
      <c r="K643" s="57"/>
      <c r="L643" s="57"/>
      <c r="M643" s="58" t="str">
        <f t="shared" si="70"/>
        <v/>
      </c>
      <c r="N643" s="102"/>
    </row>
    <row r="644" spans="1:14">
      <c r="A644" s="97" t="str">
        <f t="shared" si="67"/>
        <v/>
      </c>
      <c r="B644" s="98" t="str">
        <f t="shared" si="68"/>
        <v/>
      </c>
      <c r="C644" s="99"/>
      <c r="D644" s="100"/>
      <c r="E644" s="100"/>
      <c r="F644" s="57"/>
      <c r="G644" s="58">
        <f t="shared" si="69"/>
        <v>0</v>
      </c>
      <c r="H644" s="58">
        <f>IF(E644="",0,IFERROR(VLOOKUP(E644,档案费管理台账!$D$4:$H$1000,5,0),0))</f>
        <v>0</v>
      </c>
      <c r="I644" s="57"/>
      <c r="J644" s="57"/>
      <c r="K644" s="57"/>
      <c r="L644" s="57"/>
      <c r="M644" s="58" t="str">
        <f t="shared" si="70"/>
        <v/>
      </c>
      <c r="N644" s="102"/>
    </row>
    <row r="645" spans="1:14">
      <c r="A645" s="97" t="str">
        <f t="shared" si="67"/>
        <v/>
      </c>
      <c r="B645" s="98" t="str">
        <f t="shared" si="68"/>
        <v/>
      </c>
      <c r="C645" s="99"/>
      <c r="D645" s="100"/>
      <c r="E645" s="100"/>
      <c r="F645" s="57"/>
      <c r="G645" s="58">
        <f t="shared" si="69"/>
        <v>0</v>
      </c>
      <c r="H645" s="58">
        <f>IF(E645="",0,IFERROR(VLOOKUP(E645,档案费管理台账!$D$4:$H$1000,5,0),0))</f>
        <v>0</v>
      </c>
      <c r="I645" s="57"/>
      <c r="J645" s="57"/>
      <c r="K645" s="57"/>
      <c r="L645" s="57"/>
      <c r="M645" s="58" t="str">
        <f t="shared" si="70"/>
        <v/>
      </c>
      <c r="N645" s="102"/>
    </row>
    <row r="646" spans="1:14">
      <c r="A646" s="97" t="str">
        <f t="shared" si="67"/>
        <v/>
      </c>
      <c r="B646" s="98" t="str">
        <f t="shared" si="68"/>
        <v/>
      </c>
      <c r="C646" s="99"/>
      <c r="D646" s="100"/>
      <c r="E646" s="100"/>
      <c r="F646" s="57"/>
      <c r="G646" s="58">
        <f t="shared" si="69"/>
        <v>0</v>
      </c>
      <c r="H646" s="58">
        <f>IF(E646="",0,IFERROR(VLOOKUP(E646,档案费管理台账!$D$4:$H$1000,5,0),0))</f>
        <v>0</v>
      </c>
      <c r="I646" s="57"/>
      <c r="J646" s="57"/>
      <c r="K646" s="57"/>
      <c r="L646" s="57"/>
      <c r="M646" s="58" t="str">
        <f t="shared" si="70"/>
        <v/>
      </c>
      <c r="N646" s="102"/>
    </row>
    <row r="647" spans="1:14">
      <c r="A647" s="97" t="str">
        <f t="shared" si="67"/>
        <v/>
      </c>
      <c r="B647" s="98" t="str">
        <f t="shared" si="68"/>
        <v/>
      </c>
      <c r="C647" s="99"/>
      <c r="D647" s="100"/>
      <c r="E647" s="100"/>
      <c r="F647" s="57"/>
      <c r="G647" s="58">
        <f t="shared" si="69"/>
        <v>0</v>
      </c>
      <c r="H647" s="58">
        <f>IF(E647="",0,IFERROR(VLOOKUP(E647,档案费管理台账!$D$4:$H$1000,5,0),0))</f>
        <v>0</v>
      </c>
      <c r="I647" s="57"/>
      <c r="J647" s="57"/>
      <c r="K647" s="57"/>
      <c r="L647" s="57"/>
      <c r="M647" s="58" t="str">
        <f t="shared" si="70"/>
        <v/>
      </c>
      <c r="N647" s="102"/>
    </row>
    <row r="648" spans="1:14">
      <c r="A648" s="97" t="str">
        <f t="shared" si="67"/>
        <v/>
      </c>
      <c r="B648" s="98" t="str">
        <f t="shared" si="68"/>
        <v/>
      </c>
      <c r="C648" s="99"/>
      <c r="D648" s="100"/>
      <c r="E648" s="100"/>
      <c r="F648" s="57"/>
      <c r="G648" s="58">
        <f t="shared" si="69"/>
        <v>0</v>
      </c>
      <c r="H648" s="58">
        <f>IF(E648="",0,IFERROR(VLOOKUP(E648,档案费管理台账!$D$4:$H$1000,5,0),0))</f>
        <v>0</v>
      </c>
      <c r="I648" s="57"/>
      <c r="J648" s="57"/>
      <c r="K648" s="57"/>
      <c r="L648" s="57"/>
      <c r="M648" s="58" t="str">
        <f t="shared" si="70"/>
        <v/>
      </c>
      <c r="N648" s="102"/>
    </row>
    <row r="649" spans="1:14">
      <c r="A649" s="97" t="str">
        <f t="shared" si="67"/>
        <v/>
      </c>
      <c r="B649" s="98" t="str">
        <f t="shared" si="68"/>
        <v/>
      </c>
      <c r="C649" s="99"/>
      <c r="D649" s="100"/>
      <c r="E649" s="100"/>
      <c r="F649" s="57"/>
      <c r="G649" s="58">
        <f t="shared" si="69"/>
        <v>0</v>
      </c>
      <c r="H649" s="58">
        <f>IF(E649="",0,IFERROR(VLOOKUP(E649,档案费管理台账!$D$4:$H$1000,5,0),0))</f>
        <v>0</v>
      </c>
      <c r="I649" s="57"/>
      <c r="J649" s="57"/>
      <c r="K649" s="57"/>
      <c r="L649" s="57"/>
      <c r="M649" s="58" t="str">
        <f t="shared" si="70"/>
        <v/>
      </c>
      <c r="N649" s="102"/>
    </row>
    <row r="650" spans="1:14">
      <c r="A650" s="97" t="str">
        <f t="shared" si="67"/>
        <v/>
      </c>
      <c r="B650" s="98" t="str">
        <f t="shared" si="68"/>
        <v/>
      </c>
      <c r="C650" s="99"/>
      <c r="D650" s="100"/>
      <c r="E650" s="100"/>
      <c r="F650" s="57"/>
      <c r="G650" s="58">
        <f t="shared" si="69"/>
        <v>0</v>
      </c>
      <c r="H650" s="58">
        <f>IF(E650="",0,IFERROR(VLOOKUP(E650,档案费管理台账!$D$4:$H$1000,5,0),0))</f>
        <v>0</v>
      </c>
      <c r="I650" s="57"/>
      <c r="J650" s="57"/>
      <c r="K650" s="57"/>
      <c r="L650" s="57"/>
      <c r="M650" s="58" t="str">
        <f t="shared" si="70"/>
        <v/>
      </c>
      <c r="N650" s="102"/>
    </row>
    <row r="651" spans="1:14">
      <c r="A651" s="97" t="str">
        <f t="shared" si="67"/>
        <v/>
      </c>
      <c r="B651" s="98" t="str">
        <f t="shared" si="68"/>
        <v/>
      </c>
      <c r="C651" s="99"/>
      <c r="D651" s="100"/>
      <c r="E651" s="100"/>
      <c r="F651" s="57"/>
      <c r="G651" s="58">
        <f t="shared" si="69"/>
        <v>0</v>
      </c>
      <c r="H651" s="58">
        <f>IF(E651="",0,IFERROR(VLOOKUP(E651,档案费管理台账!$D$4:$H$1000,5,0),0))</f>
        <v>0</v>
      </c>
      <c r="I651" s="57"/>
      <c r="J651" s="57"/>
      <c r="K651" s="57"/>
      <c r="L651" s="57"/>
      <c r="M651" s="58" t="str">
        <f t="shared" si="70"/>
        <v/>
      </c>
      <c r="N651" s="102"/>
    </row>
    <row r="652" spans="1:14">
      <c r="A652" s="97" t="str">
        <f t="shared" si="67"/>
        <v/>
      </c>
      <c r="B652" s="98" t="str">
        <f t="shared" si="68"/>
        <v/>
      </c>
      <c r="C652" s="99"/>
      <c r="D652" s="100"/>
      <c r="E652" s="100"/>
      <c r="F652" s="57"/>
      <c r="G652" s="58">
        <f t="shared" si="69"/>
        <v>0</v>
      </c>
      <c r="H652" s="58">
        <f>IF(E652="",0,IFERROR(VLOOKUP(E652,档案费管理台账!$D$4:$H$1000,5,0),0))</f>
        <v>0</v>
      </c>
      <c r="I652" s="57"/>
      <c r="J652" s="57"/>
      <c r="K652" s="57"/>
      <c r="L652" s="57"/>
      <c r="M652" s="58" t="str">
        <f t="shared" si="70"/>
        <v/>
      </c>
      <c r="N652" s="102"/>
    </row>
    <row r="653" spans="1:14">
      <c r="A653" s="97" t="str">
        <f t="shared" si="67"/>
        <v/>
      </c>
      <c r="B653" s="98" t="str">
        <f t="shared" si="68"/>
        <v/>
      </c>
      <c r="C653" s="99"/>
      <c r="D653" s="100"/>
      <c r="E653" s="100"/>
      <c r="F653" s="57"/>
      <c r="G653" s="58">
        <f t="shared" si="69"/>
        <v>0</v>
      </c>
      <c r="H653" s="58">
        <f>IF(E653="",0,IFERROR(VLOOKUP(E653,档案费管理台账!$D$4:$H$1000,5,0),0))</f>
        <v>0</v>
      </c>
      <c r="I653" s="57"/>
      <c r="J653" s="57"/>
      <c r="K653" s="57"/>
      <c r="L653" s="57"/>
      <c r="M653" s="58" t="str">
        <f t="shared" si="70"/>
        <v/>
      </c>
      <c r="N653" s="102"/>
    </row>
    <row r="654" spans="1:14">
      <c r="A654" s="97" t="str">
        <f t="shared" si="67"/>
        <v/>
      </c>
      <c r="B654" s="98" t="str">
        <f t="shared" si="68"/>
        <v/>
      </c>
      <c r="C654" s="99"/>
      <c r="D654" s="100"/>
      <c r="E654" s="100"/>
      <c r="F654" s="57"/>
      <c r="G654" s="58">
        <f t="shared" si="69"/>
        <v>0</v>
      </c>
      <c r="H654" s="58">
        <f>IF(E654="",0,IFERROR(VLOOKUP(E654,档案费管理台账!$D$4:$H$1000,5,0),0))</f>
        <v>0</v>
      </c>
      <c r="I654" s="57"/>
      <c r="J654" s="57"/>
      <c r="K654" s="57"/>
      <c r="L654" s="57"/>
      <c r="M654" s="58" t="str">
        <f t="shared" si="70"/>
        <v/>
      </c>
      <c r="N654" s="102"/>
    </row>
    <row r="655" spans="1:14">
      <c r="A655" s="97" t="str">
        <f t="shared" si="67"/>
        <v/>
      </c>
      <c r="B655" s="98" t="str">
        <f t="shared" si="68"/>
        <v/>
      </c>
      <c r="C655" s="99"/>
      <c r="D655" s="100"/>
      <c r="E655" s="100"/>
      <c r="F655" s="57"/>
      <c r="G655" s="58">
        <f t="shared" si="69"/>
        <v>0</v>
      </c>
      <c r="H655" s="58">
        <f>IF(E655="",0,IFERROR(VLOOKUP(E655,档案费管理台账!$D$4:$H$1000,5,0),0))</f>
        <v>0</v>
      </c>
      <c r="I655" s="57"/>
      <c r="J655" s="57"/>
      <c r="K655" s="57"/>
      <c r="L655" s="57"/>
      <c r="M655" s="58" t="str">
        <f t="shared" si="70"/>
        <v/>
      </c>
      <c r="N655" s="102"/>
    </row>
    <row r="656" spans="1:14">
      <c r="A656" s="97" t="str">
        <f t="shared" si="67"/>
        <v/>
      </c>
      <c r="B656" s="98" t="str">
        <f t="shared" si="68"/>
        <v/>
      </c>
      <c r="C656" s="99"/>
      <c r="D656" s="100"/>
      <c r="E656" s="100"/>
      <c r="F656" s="57"/>
      <c r="G656" s="58">
        <f t="shared" si="69"/>
        <v>0</v>
      </c>
      <c r="H656" s="58">
        <f>IF(E656="",0,IFERROR(VLOOKUP(E656,档案费管理台账!$D$4:$H$1000,5,0),0))</f>
        <v>0</v>
      </c>
      <c r="I656" s="57"/>
      <c r="J656" s="57"/>
      <c r="K656" s="57"/>
      <c r="L656" s="57"/>
      <c r="M656" s="58" t="str">
        <f t="shared" si="70"/>
        <v/>
      </c>
      <c r="N656" s="102"/>
    </row>
    <row r="657" spans="1:14">
      <c r="A657" s="97" t="str">
        <f t="shared" si="67"/>
        <v/>
      </c>
      <c r="B657" s="98" t="str">
        <f t="shared" si="68"/>
        <v/>
      </c>
      <c r="C657" s="99"/>
      <c r="D657" s="100"/>
      <c r="E657" s="100"/>
      <c r="F657" s="57"/>
      <c r="G657" s="58">
        <f t="shared" si="69"/>
        <v>0</v>
      </c>
      <c r="H657" s="58">
        <f>IF(E657="",0,IFERROR(VLOOKUP(E657,档案费管理台账!$D$4:$H$1000,5,0),0))</f>
        <v>0</v>
      </c>
      <c r="I657" s="57"/>
      <c r="J657" s="57"/>
      <c r="K657" s="57"/>
      <c r="L657" s="57"/>
      <c r="M657" s="58" t="str">
        <f t="shared" si="70"/>
        <v/>
      </c>
      <c r="N657" s="102"/>
    </row>
    <row r="658" spans="1:14">
      <c r="A658" s="97" t="str">
        <f t="shared" si="67"/>
        <v/>
      </c>
      <c r="B658" s="98" t="str">
        <f t="shared" si="68"/>
        <v/>
      </c>
      <c r="C658" s="99"/>
      <c r="D658" s="100"/>
      <c r="E658" s="100"/>
      <c r="F658" s="57"/>
      <c r="G658" s="58">
        <f t="shared" si="69"/>
        <v>0</v>
      </c>
      <c r="H658" s="58">
        <f>IF(E658="",0,IFERROR(VLOOKUP(E658,档案费管理台账!$D$4:$H$1000,5,0),0))</f>
        <v>0</v>
      </c>
      <c r="I658" s="57"/>
      <c r="J658" s="57"/>
      <c r="K658" s="57"/>
      <c r="L658" s="57"/>
      <c r="M658" s="58" t="str">
        <f t="shared" si="70"/>
        <v/>
      </c>
      <c r="N658" s="102"/>
    </row>
    <row r="659" spans="1:14">
      <c r="A659" s="97" t="str">
        <f t="shared" si="67"/>
        <v/>
      </c>
      <c r="B659" s="98" t="str">
        <f t="shared" si="68"/>
        <v/>
      </c>
      <c r="C659" s="99"/>
      <c r="D659" s="100"/>
      <c r="E659" s="100"/>
      <c r="F659" s="57"/>
      <c r="G659" s="58">
        <f t="shared" si="69"/>
        <v>0</v>
      </c>
      <c r="H659" s="58">
        <f>IF(E659="",0,IFERROR(VLOOKUP(E659,档案费管理台账!$D$4:$H$1000,5,0),0))</f>
        <v>0</v>
      </c>
      <c r="I659" s="57"/>
      <c r="J659" s="57"/>
      <c r="K659" s="57"/>
      <c r="L659" s="57"/>
      <c r="M659" s="58" t="str">
        <f t="shared" si="70"/>
        <v/>
      </c>
      <c r="N659" s="102"/>
    </row>
    <row r="660" spans="1:14">
      <c r="A660" s="97" t="str">
        <f t="shared" si="67"/>
        <v/>
      </c>
      <c r="B660" s="98" t="str">
        <f t="shared" si="68"/>
        <v/>
      </c>
      <c r="C660" s="99"/>
      <c r="D660" s="100"/>
      <c r="E660" s="100"/>
      <c r="F660" s="57"/>
      <c r="G660" s="58">
        <f t="shared" si="69"/>
        <v>0</v>
      </c>
      <c r="H660" s="58">
        <f>IF(E660="",0,IFERROR(VLOOKUP(E660,档案费管理台账!$D$4:$H$1000,5,0),0))</f>
        <v>0</v>
      </c>
      <c r="I660" s="57"/>
      <c r="J660" s="57"/>
      <c r="K660" s="57"/>
      <c r="L660" s="57"/>
      <c r="M660" s="58" t="str">
        <f t="shared" si="70"/>
        <v/>
      </c>
      <c r="N660" s="102"/>
    </row>
    <row r="661" spans="1:14">
      <c r="A661" s="97" t="str">
        <f t="shared" si="67"/>
        <v/>
      </c>
      <c r="B661" s="98" t="str">
        <f t="shared" si="68"/>
        <v/>
      </c>
      <c r="C661" s="99"/>
      <c r="D661" s="100"/>
      <c r="E661" s="100"/>
      <c r="F661" s="57"/>
      <c r="G661" s="58">
        <f t="shared" si="69"/>
        <v>0</v>
      </c>
      <c r="H661" s="58">
        <f>IF(E661="",0,IFERROR(VLOOKUP(E661,档案费管理台账!$D$4:$H$1000,5,0),0))</f>
        <v>0</v>
      </c>
      <c r="I661" s="57"/>
      <c r="J661" s="57"/>
      <c r="K661" s="57"/>
      <c r="L661" s="57"/>
      <c r="M661" s="58" t="str">
        <f t="shared" si="70"/>
        <v/>
      </c>
      <c r="N661" s="102"/>
    </row>
    <row r="662" spans="1:14">
      <c r="A662" s="97" t="str">
        <f t="shared" si="67"/>
        <v/>
      </c>
      <c r="B662" s="98" t="str">
        <f t="shared" si="68"/>
        <v/>
      </c>
      <c r="C662" s="99"/>
      <c r="D662" s="100"/>
      <c r="E662" s="100"/>
      <c r="F662" s="57"/>
      <c r="G662" s="58">
        <f t="shared" si="69"/>
        <v>0</v>
      </c>
      <c r="H662" s="58">
        <f>IF(E662="",0,IFERROR(VLOOKUP(E662,档案费管理台账!$D$4:$H$1000,5,0),0))</f>
        <v>0</v>
      </c>
      <c r="I662" s="57"/>
      <c r="J662" s="57"/>
      <c r="K662" s="57"/>
      <c r="L662" s="57"/>
      <c r="M662" s="58" t="str">
        <f t="shared" si="70"/>
        <v/>
      </c>
      <c r="N662" s="102"/>
    </row>
    <row r="663" spans="1:14">
      <c r="A663" s="97" t="str">
        <f t="shared" si="67"/>
        <v/>
      </c>
      <c r="B663" s="98" t="str">
        <f t="shared" si="68"/>
        <v/>
      </c>
      <c r="C663" s="99"/>
      <c r="D663" s="100"/>
      <c r="E663" s="100"/>
      <c r="F663" s="57"/>
      <c r="G663" s="58">
        <f t="shared" si="69"/>
        <v>0</v>
      </c>
      <c r="H663" s="58">
        <f>IF(E663="",0,IFERROR(VLOOKUP(E663,档案费管理台账!$D$4:$H$1000,5,0),0))</f>
        <v>0</v>
      </c>
      <c r="I663" s="57"/>
      <c r="J663" s="57"/>
      <c r="K663" s="57"/>
      <c r="L663" s="57"/>
      <c r="M663" s="58" t="str">
        <f t="shared" si="70"/>
        <v/>
      </c>
      <c r="N663" s="102"/>
    </row>
    <row r="664" spans="1:14">
      <c r="A664" s="97" t="str">
        <f t="shared" si="67"/>
        <v/>
      </c>
      <c r="B664" s="98" t="str">
        <f t="shared" si="68"/>
        <v/>
      </c>
      <c r="C664" s="99"/>
      <c r="D664" s="100"/>
      <c r="E664" s="100"/>
      <c r="F664" s="57"/>
      <c r="G664" s="58">
        <f t="shared" si="69"/>
        <v>0</v>
      </c>
      <c r="H664" s="58">
        <f>IF(E664="",0,IFERROR(VLOOKUP(E664,档案费管理台账!$D$4:$H$1000,5,0),0))</f>
        <v>0</v>
      </c>
      <c r="I664" s="57"/>
      <c r="J664" s="57"/>
      <c r="K664" s="57"/>
      <c r="L664" s="57"/>
      <c r="M664" s="58" t="str">
        <f t="shared" si="70"/>
        <v/>
      </c>
      <c r="N664" s="102"/>
    </row>
    <row r="665" spans="1:14">
      <c r="A665" s="97" t="str">
        <f t="shared" si="67"/>
        <v/>
      </c>
      <c r="B665" s="98" t="str">
        <f t="shared" si="68"/>
        <v/>
      </c>
      <c r="C665" s="99"/>
      <c r="D665" s="100"/>
      <c r="E665" s="100"/>
      <c r="F665" s="57"/>
      <c r="G665" s="58">
        <f t="shared" si="69"/>
        <v>0</v>
      </c>
      <c r="H665" s="58">
        <f>IF(E665="",0,IFERROR(VLOOKUP(E665,档案费管理台账!$D$4:$H$1000,5,0),0))</f>
        <v>0</v>
      </c>
      <c r="I665" s="57"/>
      <c r="J665" s="57"/>
      <c r="K665" s="57"/>
      <c r="L665" s="57"/>
      <c r="M665" s="58" t="str">
        <f t="shared" si="70"/>
        <v/>
      </c>
      <c r="N665" s="102"/>
    </row>
    <row r="666" spans="1:14">
      <c r="A666" s="97" t="str">
        <f t="shared" si="67"/>
        <v/>
      </c>
      <c r="B666" s="98" t="str">
        <f t="shared" si="68"/>
        <v/>
      </c>
      <c r="C666" s="99"/>
      <c r="D666" s="100"/>
      <c r="E666" s="100"/>
      <c r="F666" s="57"/>
      <c r="G666" s="58">
        <f t="shared" si="69"/>
        <v>0</v>
      </c>
      <c r="H666" s="58">
        <f>IF(E666="",0,IFERROR(VLOOKUP(E666,档案费管理台账!$D$4:$H$1000,5,0),0))</f>
        <v>0</v>
      </c>
      <c r="I666" s="57"/>
      <c r="J666" s="57"/>
      <c r="K666" s="57"/>
      <c r="L666" s="57"/>
      <c r="M666" s="58" t="str">
        <f t="shared" si="70"/>
        <v/>
      </c>
      <c r="N666" s="102"/>
    </row>
    <row r="667" spans="1:14">
      <c r="A667" s="97" t="str">
        <f t="shared" si="67"/>
        <v/>
      </c>
      <c r="B667" s="98" t="str">
        <f t="shared" si="68"/>
        <v/>
      </c>
      <c r="C667" s="99"/>
      <c r="D667" s="100"/>
      <c r="E667" s="100"/>
      <c r="F667" s="57"/>
      <c r="G667" s="58">
        <f t="shared" si="69"/>
        <v>0</v>
      </c>
      <c r="H667" s="58">
        <f>IF(E667="",0,IFERROR(VLOOKUP(E667,档案费管理台账!$D$4:$H$1000,5,0),0))</f>
        <v>0</v>
      </c>
      <c r="I667" s="57"/>
      <c r="J667" s="57"/>
      <c r="K667" s="57"/>
      <c r="L667" s="57"/>
      <c r="M667" s="58" t="str">
        <f t="shared" si="70"/>
        <v/>
      </c>
      <c r="N667" s="102"/>
    </row>
    <row r="668" spans="1:14">
      <c r="A668" s="97" t="str">
        <f t="shared" si="67"/>
        <v/>
      </c>
      <c r="B668" s="98" t="str">
        <f t="shared" si="68"/>
        <v/>
      </c>
      <c r="C668" s="99"/>
      <c r="D668" s="100"/>
      <c r="E668" s="100"/>
      <c r="F668" s="57"/>
      <c r="G668" s="58">
        <f t="shared" si="69"/>
        <v>0</v>
      </c>
      <c r="H668" s="58">
        <f>IF(E668="",0,IFERROR(VLOOKUP(E668,档案费管理台账!$D$4:$H$1000,5,0),0))</f>
        <v>0</v>
      </c>
      <c r="I668" s="57"/>
      <c r="J668" s="57"/>
      <c r="K668" s="57"/>
      <c r="L668" s="57"/>
      <c r="M668" s="58" t="str">
        <f t="shared" si="70"/>
        <v/>
      </c>
      <c r="N668" s="102"/>
    </row>
    <row r="669" spans="1:14">
      <c r="A669" s="97" t="str">
        <f t="shared" si="67"/>
        <v/>
      </c>
      <c r="B669" s="98" t="str">
        <f t="shared" si="68"/>
        <v/>
      </c>
      <c r="C669" s="99"/>
      <c r="D669" s="100"/>
      <c r="E669" s="100"/>
      <c r="F669" s="57"/>
      <c r="G669" s="58">
        <f t="shared" si="69"/>
        <v>0</v>
      </c>
      <c r="H669" s="58">
        <f>IF(E669="",0,IFERROR(VLOOKUP(E669,档案费管理台账!$D$4:$H$1000,5,0),0))</f>
        <v>0</v>
      </c>
      <c r="I669" s="57"/>
      <c r="J669" s="57"/>
      <c r="K669" s="57"/>
      <c r="L669" s="57"/>
      <c r="M669" s="58" t="str">
        <f t="shared" si="70"/>
        <v/>
      </c>
      <c r="N669" s="102"/>
    </row>
    <row r="670" spans="1:14">
      <c r="A670" s="97" t="str">
        <f t="shared" si="67"/>
        <v/>
      </c>
      <c r="B670" s="98" t="str">
        <f t="shared" si="68"/>
        <v/>
      </c>
      <c r="C670" s="99"/>
      <c r="D670" s="100"/>
      <c r="E670" s="100"/>
      <c r="F670" s="57"/>
      <c r="G670" s="58">
        <f t="shared" si="69"/>
        <v>0</v>
      </c>
      <c r="H670" s="58">
        <f>IF(E670="",0,IFERROR(VLOOKUP(E670,档案费管理台账!$D$4:$H$1000,5,0),0))</f>
        <v>0</v>
      </c>
      <c r="I670" s="57"/>
      <c r="J670" s="57"/>
      <c r="K670" s="57"/>
      <c r="L670" s="57"/>
      <c r="M670" s="58" t="str">
        <f t="shared" si="70"/>
        <v/>
      </c>
      <c r="N670" s="102"/>
    </row>
    <row r="671" spans="1:14">
      <c r="A671" s="97" t="str">
        <f t="shared" si="67"/>
        <v/>
      </c>
      <c r="B671" s="98" t="str">
        <f t="shared" si="68"/>
        <v/>
      </c>
      <c r="C671" s="99"/>
      <c r="D671" s="100"/>
      <c r="E671" s="100"/>
      <c r="F671" s="57"/>
      <c r="G671" s="58">
        <f t="shared" si="69"/>
        <v>0</v>
      </c>
      <c r="H671" s="58">
        <f>IF(E671="",0,IFERROR(VLOOKUP(E671,档案费管理台账!$D$4:$H$1000,5,0),0))</f>
        <v>0</v>
      </c>
      <c r="I671" s="57"/>
      <c r="J671" s="57"/>
      <c r="K671" s="57"/>
      <c r="L671" s="57"/>
      <c r="M671" s="58" t="str">
        <f t="shared" si="70"/>
        <v/>
      </c>
      <c r="N671" s="102"/>
    </row>
    <row r="672" spans="1:14">
      <c r="A672" s="97" t="str">
        <f t="shared" si="67"/>
        <v/>
      </c>
      <c r="B672" s="98" t="str">
        <f t="shared" si="68"/>
        <v/>
      </c>
      <c r="C672" s="99"/>
      <c r="D672" s="100"/>
      <c r="E672" s="100"/>
      <c r="F672" s="57"/>
      <c r="G672" s="58">
        <f t="shared" si="69"/>
        <v>0</v>
      </c>
      <c r="H672" s="58">
        <f>IF(E672="",0,IFERROR(VLOOKUP(E672,档案费管理台账!$D$4:$H$1000,5,0),0))</f>
        <v>0</v>
      </c>
      <c r="I672" s="57"/>
      <c r="J672" s="57"/>
      <c r="K672" s="57"/>
      <c r="L672" s="57"/>
      <c r="M672" s="58" t="str">
        <f t="shared" si="70"/>
        <v/>
      </c>
      <c r="N672" s="102"/>
    </row>
    <row r="673" spans="1:14">
      <c r="A673" s="97" t="str">
        <f t="shared" si="67"/>
        <v/>
      </c>
      <c r="B673" s="98" t="str">
        <f t="shared" si="68"/>
        <v/>
      </c>
      <c r="C673" s="99"/>
      <c r="D673" s="100"/>
      <c r="E673" s="100"/>
      <c r="F673" s="57"/>
      <c r="G673" s="58">
        <f t="shared" si="69"/>
        <v>0</v>
      </c>
      <c r="H673" s="58">
        <f>IF(E673="",0,IFERROR(VLOOKUP(E673,档案费管理台账!$D$4:$H$1000,5,0),0))</f>
        <v>0</v>
      </c>
      <c r="I673" s="57"/>
      <c r="J673" s="57"/>
      <c r="K673" s="57"/>
      <c r="L673" s="57"/>
      <c r="M673" s="58" t="str">
        <f t="shared" si="70"/>
        <v/>
      </c>
      <c r="N673" s="102"/>
    </row>
    <row r="674" spans="1:14">
      <c r="A674" s="97" t="str">
        <f t="shared" si="67"/>
        <v/>
      </c>
      <c r="B674" s="98" t="str">
        <f t="shared" si="68"/>
        <v/>
      </c>
      <c r="C674" s="99"/>
      <c r="D674" s="100"/>
      <c r="E674" s="100"/>
      <c r="F674" s="57"/>
      <c r="G674" s="58">
        <f t="shared" si="69"/>
        <v>0</v>
      </c>
      <c r="H674" s="58">
        <f>IF(E674="",0,IFERROR(VLOOKUP(E674,档案费管理台账!$D$4:$H$1000,5,0),0))</f>
        <v>0</v>
      </c>
      <c r="I674" s="57"/>
      <c r="J674" s="57"/>
      <c r="K674" s="57"/>
      <c r="L674" s="57"/>
      <c r="M674" s="58" t="str">
        <f t="shared" si="70"/>
        <v/>
      </c>
      <c r="N674" s="102"/>
    </row>
    <row r="675" spans="1:14">
      <c r="A675" s="97" t="str">
        <f t="shared" si="67"/>
        <v/>
      </c>
      <c r="B675" s="98" t="str">
        <f t="shared" si="68"/>
        <v/>
      </c>
      <c r="C675" s="99"/>
      <c r="D675" s="100"/>
      <c r="E675" s="100"/>
      <c r="F675" s="57"/>
      <c r="G675" s="58">
        <f t="shared" si="69"/>
        <v>0</v>
      </c>
      <c r="H675" s="58">
        <f>IF(E675="",0,IFERROR(VLOOKUP(E675,档案费管理台账!$D$4:$H$1000,5,0),0))</f>
        <v>0</v>
      </c>
      <c r="I675" s="57"/>
      <c r="J675" s="57"/>
      <c r="K675" s="57"/>
      <c r="L675" s="57"/>
      <c r="M675" s="58" t="str">
        <f t="shared" si="70"/>
        <v/>
      </c>
      <c r="N675" s="102"/>
    </row>
    <row r="676" spans="1:14">
      <c r="A676" s="97" t="str">
        <f t="shared" si="67"/>
        <v/>
      </c>
      <c r="B676" s="98" t="str">
        <f t="shared" si="68"/>
        <v/>
      </c>
      <c r="C676" s="99"/>
      <c r="D676" s="100"/>
      <c r="E676" s="100"/>
      <c r="F676" s="57"/>
      <c r="G676" s="58">
        <f t="shared" si="69"/>
        <v>0</v>
      </c>
      <c r="H676" s="58">
        <f>IF(E676="",0,IFERROR(VLOOKUP(E676,档案费管理台账!$D$4:$H$1000,5,0),0))</f>
        <v>0</v>
      </c>
      <c r="I676" s="57"/>
      <c r="J676" s="57"/>
      <c r="K676" s="57"/>
      <c r="L676" s="57"/>
      <c r="M676" s="58" t="str">
        <f t="shared" si="70"/>
        <v/>
      </c>
      <c r="N676" s="102"/>
    </row>
    <row r="677" spans="1:14">
      <c r="A677" s="97" t="str">
        <f t="shared" si="67"/>
        <v/>
      </c>
      <c r="B677" s="98" t="str">
        <f t="shared" si="68"/>
        <v/>
      </c>
      <c r="C677" s="99"/>
      <c r="D677" s="100"/>
      <c r="E677" s="100"/>
      <c r="F677" s="57"/>
      <c r="G677" s="58">
        <f t="shared" si="69"/>
        <v>0</v>
      </c>
      <c r="H677" s="58">
        <f>IF(E677="",0,IFERROR(VLOOKUP(E677,档案费管理台账!$D$4:$H$1000,5,0),0))</f>
        <v>0</v>
      </c>
      <c r="I677" s="57"/>
      <c r="J677" s="57"/>
      <c r="K677" s="57"/>
      <c r="L677" s="57"/>
      <c r="M677" s="58" t="str">
        <f t="shared" si="70"/>
        <v/>
      </c>
      <c r="N677" s="102"/>
    </row>
    <row r="678" spans="1:14">
      <c r="A678" s="97" t="str">
        <f t="shared" si="67"/>
        <v/>
      </c>
      <c r="B678" s="98" t="str">
        <f t="shared" si="68"/>
        <v/>
      </c>
      <c r="C678" s="99"/>
      <c r="D678" s="100"/>
      <c r="E678" s="100"/>
      <c r="F678" s="57"/>
      <c r="G678" s="58">
        <f t="shared" si="69"/>
        <v>0</v>
      </c>
      <c r="H678" s="58">
        <f>IF(E678="",0,IFERROR(VLOOKUP(E678,档案费管理台账!$D$4:$H$1000,5,0),0))</f>
        <v>0</v>
      </c>
      <c r="I678" s="57"/>
      <c r="J678" s="57"/>
      <c r="K678" s="57"/>
      <c r="L678" s="57"/>
      <c r="M678" s="58" t="str">
        <f t="shared" si="70"/>
        <v/>
      </c>
      <c r="N678" s="102"/>
    </row>
    <row r="679" spans="1:14">
      <c r="A679" s="97" t="str">
        <f t="shared" si="67"/>
        <v/>
      </c>
      <c r="B679" s="98" t="str">
        <f t="shared" si="68"/>
        <v/>
      </c>
      <c r="C679" s="99"/>
      <c r="D679" s="100"/>
      <c r="E679" s="100"/>
      <c r="F679" s="57"/>
      <c r="G679" s="58">
        <f t="shared" si="69"/>
        <v>0</v>
      </c>
      <c r="H679" s="58">
        <f>IF(E679="",0,IFERROR(VLOOKUP(E679,档案费管理台账!$D$4:$H$1000,5,0),0))</f>
        <v>0</v>
      </c>
      <c r="I679" s="57"/>
      <c r="J679" s="57"/>
      <c r="K679" s="57"/>
      <c r="L679" s="57"/>
      <c r="M679" s="58" t="str">
        <f t="shared" si="70"/>
        <v/>
      </c>
      <c r="N679" s="102"/>
    </row>
    <row r="680" spans="1:14">
      <c r="A680" s="97" t="str">
        <f t="shared" si="67"/>
        <v/>
      </c>
      <c r="B680" s="98" t="str">
        <f t="shared" si="68"/>
        <v/>
      </c>
      <c r="C680" s="99"/>
      <c r="D680" s="100"/>
      <c r="E680" s="100"/>
      <c r="F680" s="57"/>
      <c r="G680" s="58">
        <f t="shared" si="69"/>
        <v>0</v>
      </c>
      <c r="H680" s="58">
        <f>IF(E680="",0,IFERROR(VLOOKUP(E680,档案费管理台账!$D$4:$H$1000,5,0),0))</f>
        <v>0</v>
      </c>
      <c r="I680" s="57"/>
      <c r="J680" s="57"/>
      <c r="K680" s="57"/>
      <c r="L680" s="57"/>
      <c r="M680" s="58" t="str">
        <f t="shared" si="70"/>
        <v/>
      </c>
      <c r="N680" s="102"/>
    </row>
    <row r="681" spans="1:14">
      <c r="A681" s="97" t="str">
        <f t="shared" si="67"/>
        <v/>
      </c>
      <c r="B681" s="98" t="str">
        <f t="shared" si="68"/>
        <v/>
      </c>
      <c r="C681" s="99"/>
      <c r="D681" s="100"/>
      <c r="E681" s="100"/>
      <c r="F681" s="57"/>
      <c r="G681" s="58">
        <f t="shared" si="69"/>
        <v>0</v>
      </c>
      <c r="H681" s="58">
        <f>IF(E681="",0,IFERROR(VLOOKUP(E681,档案费管理台账!$D$4:$H$1000,5,0),0))</f>
        <v>0</v>
      </c>
      <c r="I681" s="57"/>
      <c r="J681" s="57"/>
      <c r="K681" s="57"/>
      <c r="L681" s="57"/>
      <c r="M681" s="58" t="str">
        <f t="shared" si="70"/>
        <v/>
      </c>
      <c r="N681" s="102"/>
    </row>
    <row r="682" spans="1:14">
      <c r="A682" s="97" t="str">
        <f t="shared" si="67"/>
        <v/>
      </c>
      <c r="B682" s="98" t="str">
        <f t="shared" si="68"/>
        <v/>
      </c>
      <c r="C682" s="99"/>
      <c r="D682" s="100"/>
      <c r="E682" s="100"/>
      <c r="F682" s="57"/>
      <c r="G682" s="58">
        <f t="shared" si="69"/>
        <v>0</v>
      </c>
      <c r="H682" s="58">
        <f>IF(E682="",0,IFERROR(VLOOKUP(E682,档案费管理台账!$D$4:$H$1000,5,0),0))</f>
        <v>0</v>
      </c>
      <c r="I682" s="57"/>
      <c r="J682" s="57"/>
      <c r="K682" s="57"/>
      <c r="L682" s="57"/>
      <c r="M682" s="58" t="str">
        <f t="shared" si="70"/>
        <v/>
      </c>
      <c r="N682" s="102"/>
    </row>
    <row r="683" spans="1:14">
      <c r="A683" s="97" t="str">
        <f t="shared" si="67"/>
        <v/>
      </c>
      <c r="B683" s="98" t="str">
        <f t="shared" si="68"/>
        <v/>
      </c>
      <c r="C683" s="99"/>
      <c r="D683" s="100"/>
      <c r="E683" s="100"/>
      <c r="F683" s="57"/>
      <c r="G683" s="58">
        <f t="shared" si="69"/>
        <v>0</v>
      </c>
      <c r="H683" s="58">
        <f>IF(E683="",0,IFERROR(VLOOKUP(E683,档案费管理台账!$D$4:$H$1000,5,0),0))</f>
        <v>0</v>
      </c>
      <c r="I683" s="57"/>
      <c r="J683" s="57"/>
      <c r="K683" s="57"/>
      <c r="L683" s="57"/>
      <c r="M683" s="58" t="str">
        <f t="shared" si="70"/>
        <v/>
      </c>
      <c r="N683" s="102"/>
    </row>
    <row r="684" spans="1:14">
      <c r="A684" s="97" t="str">
        <f t="shared" si="67"/>
        <v/>
      </c>
      <c r="B684" s="98" t="str">
        <f t="shared" si="68"/>
        <v/>
      </c>
      <c r="C684" s="99"/>
      <c r="D684" s="100"/>
      <c r="E684" s="100"/>
      <c r="F684" s="57"/>
      <c r="G684" s="58">
        <f t="shared" si="69"/>
        <v>0</v>
      </c>
      <c r="H684" s="58">
        <f>IF(E684="",0,IFERROR(VLOOKUP(E684,档案费管理台账!$D$4:$H$1000,5,0),0))</f>
        <v>0</v>
      </c>
      <c r="I684" s="57"/>
      <c r="J684" s="57"/>
      <c r="K684" s="57"/>
      <c r="L684" s="57"/>
      <c r="M684" s="58" t="str">
        <f t="shared" si="70"/>
        <v/>
      </c>
      <c r="N684" s="102"/>
    </row>
    <row r="685" spans="1:14">
      <c r="A685" s="97" t="str">
        <f t="shared" ref="A685:A748" si="71">IF(C685="","",ROW()-42)</f>
        <v/>
      </c>
      <c r="B685" s="98" t="str">
        <f t="shared" ref="B685:B748" si="72">IF(C685="","",MONTH(C685)&amp;"月")</f>
        <v/>
      </c>
      <c r="C685" s="99"/>
      <c r="D685" s="100"/>
      <c r="E685" s="100"/>
      <c r="F685" s="57"/>
      <c r="G685" s="58">
        <f t="shared" ref="G685:G748" si="73">IF(F685="",0,F685*$K$41)</f>
        <v>0</v>
      </c>
      <c r="H685" s="58">
        <f>IF(E685="",0,IFERROR(VLOOKUP(E685,档案费管理台账!$D$4:$H$1000,5,0),0))</f>
        <v>0</v>
      </c>
      <c r="I685" s="57"/>
      <c r="J685" s="57"/>
      <c r="K685" s="57"/>
      <c r="L685" s="57"/>
      <c r="M685" s="58" t="str">
        <f t="shared" ref="M685:M748" si="74">IF(C685="","",ROUND(M684+G685-I685-J685-K685-L685-H685,2))</f>
        <v/>
      </c>
      <c r="N685" s="102"/>
    </row>
    <row r="686" spans="1:14">
      <c r="A686" s="97" t="str">
        <f t="shared" si="71"/>
        <v/>
      </c>
      <c r="B686" s="98" t="str">
        <f t="shared" si="72"/>
        <v/>
      </c>
      <c r="C686" s="99"/>
      <c r="D686" s="100"/>
      <c r="E686" s="100"/>
      <c r="F686" s="57"/>
      <c r="G686" s="58">
        <f t="shared" si="73"/>
        <v>0</v>
      </c>
      <c r="H686" s="58">
        <f>IF(E686="",0,IFERROR(VLOOKUP(E686,档案费管理台账!$D$4:$H$1000,5,0),0))</f>
        <v>0</v>
      </c>
      <c r="I686" s="57"/>
      <c r="J686" s="57"/>
      <c r="K686" s="57"/>
      <c r="L686" s="57"/>
      <c r="M686" s="58" t="str">
        <f t="shared" si="74"/>
        <v/>
      </c>
      <c r="N686" s="102"/>
    </row>
    <row r="687" spans="1:14">
      <c r="A687" s="97" t="str">
        <f t="shared" si="71"/>
        <v/>
      </c>
      <c r="B687" s="98" t="str">
        <f t="shared" si="72"/>
        <v/>
      </c>
      <c r="C687" s="99"/>
      <c r="D687" s="100"/>
      <c r="E687" s="100"/>
      <c r="F687" s="57"/>
      <c r="G687" s="58">
        <f t="shared" si="73"/>
        <v>0</v>
      </c>
      <c r="H687" s="58">
        <f>IF(E687="",0,IFERROR(VLOOKUP(E687,档案费管理台账!$D$4:$H$1000,5,0),0))</f>
        <v>0</v>
      </c>
      <c r="I687" s="57"/>
      <c r="J687" s="57"/>
      <c r="K687" s="57"/>
      <c r="L687" s="57"/>
      <c r="M687" s="58" t="str">
        <f t="shared" si="74"/>
        <v/>
      </c>
      <c r="N687" s="102"/>
    </row>
    <row r="688" spans="1:14">
      <c r="A688" s="97" t="str">
        <f t="shared" si="71"/>
        <v/>
      </c>
      <c r="B688" s="98" t="str">
        <f t="shared" si="72"/>
        <v/>
      </c>
      <c r="C688" s="99"/>
      <c r="D688" s="100"/>
      <c r="E688" s="100"/>
      <c r="F688" s="57"/>
      <c r="G688" s="58">
        <f t="shared" si="73"/>
        <v>0</v>
      </c>
      <c r="H688" s="58">
        <f>IF(E688="",0,IFERROR(VLOOKUP(E688,档案费管理台账!$D$4:$H$1000,5,0),0))</f>
        <v>0</v>
      </c>
      <c r="I688" s="57"/>
      <c r="J688" s="57"/>
      <c r="K688" s="57"/>
      <c r="L688" s="57"/>
      <c r="M688" s="58" t="str">
        <f t="shared" si="74"/>
        <v/>
      </c>
      <c r="N688" s="102"/>
    </row>
    <row r="689" spans="1:14">
      <c r="A689" s="97" t="str">
        <f t="shared" si="71"/>
        <v/>
      </c>
      <c r="B689" s="98" t="str">
        <f t="shared" si="72"/>
        <v/>
      </c>
      <c r="C689" s="99"/>
      <c r="D689" s="100"/>
      <c r="E689" s="100"/>
      <c r="F689" s="57"/>
      <c r="G689" s="58">
        <f t="shared" si="73"/>
        <v>0</v>
      </c>
      <c r="H689" s="58">
        <f>IF(E689="",0,IFERROR(VLOOKUP(E689,档案费管理台账!$D$4:$H$1000,5,0),0))</f>
        <v>0</v>
      </c>
      <c r="I689" s="57"/>
      <c r="J689" s="57"/>
      <c r="K689" s="57"/>
      <c r="L689" s="57"/>
      <c r="M689" s="58" t="str">
        <f t="shared" si="74"/>
        <v/>
      </c>
      <c r="N689" s="102"/>
    </row>
    <row r="690" spans="1:14">
      <c r="A690" s="97" t="str">
        <f t="shared" si="71"/>
        <v/>
      </c>
      <c r="B690" s="98" t="str">
        <f t="shared" si="72"/>
        <v/>
      </c>
      <c r="C690" s="99"/>
      <c r="D690" s="100"/>
      <c r="E690" s="100"/>
      <c r="F690" s="57"/>
      <c r="G690" s="58">
        <f t="shared" si="73"/>
        <v>0</v>
      </c>
      <c r="H690" s="58">
        <f>IF(E690="",0,IFERROR(VLOOKUP(E690,档案费管理台账!$D$4:$H$1000,5,0),0))</f>
        <v>0</v>
      </c>
      <c r="I690" s="57"/>
      <c r="J690" s="57"/>
      <c r="K690" s="57"/>
      <c r="L690" s="57"/>
      <c r="M690" s="58" t="str">
        <f t="shared" si="74"/>
        <v/>
      </c>
      <c r="N690" s="102"/>
    </row>
    <row r="691" spans="1:14">
      <c r="A691" s="97" t="str">
        <f t="shared" si="71"/>
        <v/>
      </c>
      <c r="B691" s="98" t="str">
        <f t="shared" si="72"/>
        <v/>
      </c>
      <c r="C691" s="99"/>
      <c r="D691" s="100"/>
      <c r="E691" s="100"/>
      <c r="F691" s="57"/>
      <c r="G691" s="58">
        <f t="shared" si="73"/>
        <v>0</v>
      </c>
      <c r="H691" s="58">
        <f>IF(E691="",0,IFERROR(VLOOKUP(E691,档案费管理台账!$D$4:$H$1000,5,0),0))</f>
        <v>0</v>
      </c>
      <c r="I691" s="57"/>
      <c r="J691" s="57"/>
      <c r="K691" s="57"/>
      <c r="L691" s="57"/>
      <c r="M691" s="58" t="str">
        <f t="shared" si="74"/>
        <v/>
      </c>
      <c r="N691" s="102"/>
    </row>
    <row r="692" spans="1:14">
      <c r="A692" s="97" t="str">
        <f t="shared" si="71"/>
        <v/>
      </c>
      <c r="B692" s="98" t="str">
        <f t="shared" si="72"/>
        <v/>
      </c>
      <c r="C692" s="99"/>
      <c r="D692" s="100"/>
      <c r="E692" s="100"/>
      <c r="F692" s="57"/>
      <c r="G692" s="58">
        <f t="shared" si="73"/>
        <v>0</v>
      </c>
      <c r="H692" s="58">
        <f>IF(E692="",0,IFERROR(VLOOKUP(E692,档案费管理台账!$D$4:$H$1000,5,0),0))</f>
        <v>0</v>
      </c>
      <c r="I692" s="57"/>
      <c r="J692" s="57"/>
      <c r="K692" s="57"/>
      <c r="L692" s="57"/>
      <c r="M692" s="58" t="str">
        <f t="shared" si="74"/>
        <v/>
      </c>
      <c r="N692" s="102"/>
    </row>
    <row r="693" spans="1:14">
      <c r="A693" s="97" t="str">
        <f t="shared" si="71"/>
        <v/>
      </c>
      <c r="B693" s="98" t="str">
        <f t="shared" si="72"/>
        <v/>
      </c>
      <c r="C693" s="99"/>
      <c r="D693" s="100"/>
      <c r="E693" s="100"/>
      <c r="F693" s="57"/>
      <c r="G693" s="58">
        <f t="shared" si="73"/>
        <v>0</v>
      </c>
      <c r="H693" s="58">
        <f>IF(E693="",0,IFERROR(VLOOKUP(E693,档案费管理台账!$D$4:$H$1000,5,0),0))</f>
        <v>0</v>
      </c>
      <c r="I693" s="57"/>
      <c r="J693" s="57"/>
      <c r="K693" s="57"/>
      <c r="L693" s="57"/>
      <c r="M693" s="58" t="str">
        <f t="shared" si="74"/>
        <v/>
      </c>
      <c r="N693" s="102"/>
    </row>
    <row r="694" spans="1:14">
      <c r="A694" s="97" t="str">
        <f t="shared" si="71"/>
        <v/>
      </c>
      <c r="B694" s="98" t="str">
        <f t="shared" si="72"/>
        <v/>
      </c>
      <c r="C694" s="99"/>
      <c r="D694" s="100"/>
      <c r="E694" s="100"/>
      <c r="F694" s="57"/>
      <c r="G694" s="58">
        <f t="shared" si="73"/>
        <v>0</v>
      </c>
      <c r="H694" s="58">
        <f>IF(E694="",0,IFERROR(VLOOKUP(E694,档案费管理台账!$D$4:$H$1000,5,0),0))</f>
        <v>0</v>
      </c>
      <c r="I694" s="57"/>
      <c r="J694" s="57"/>
      <c r="K694" s="57"/>
      <c r="L694" s="57"/>
      <c r="M694" s="58" t="str">
        <f t="shared" si="74"/>
        <v/>
      </c>
      <c r="N694" s="102"/>
    </row>
    <row r="695" spans="1:14">
      <c r="A695" s="97" t="str">
        <f t="shared" si="71"/>
        <v/>
      </c>
      <c r="B695" s="98" t="str">
        <f t="shared" si="72"/>
        <v/>
      </c>
      <c r="C695" s="99"/>
      <c r="D695" s="100"/>
      <c r="E695" s="100"/>
      <c r="F695" s="57"/>
      <c r="G695" s="58">
        <f t="shared" si="73"/>
        <v>0</v>
      </c>
      <c r="H695" s="58">
        <f>IF(E695="",0,IFERROR(VLOOKUP(E695,档案费管理台账!$D$4:$H$1000,5,0),0))</f>
        <v>0</v>
      </c>
      <c r="I695" s="57"/>
      <c r="J695" s="57"/>
      <c r="K695" s="57"/>
      <c r="L695" s="57"/>
      <c r="M695" s="58" t="str">
        <f t="shared" si="74"/>
        <v/>
      </c>
      <c r="N695" s="102"/>
    </row>
    <row r="696" spans="1:14">
      <c r="A696" s="97" t="str">
        <f t="shared" si="71"/>
        <v/>
      </c>
      <c r="B696" s="98" t="str">
        <f t="shared" si="72"/>
        <v/>
      </c>
      <c r="C696" s="99"/>
      <c r="D696" s="100"/>
      <c r="E696" s="100"/>
      <c r="F696" s="57"/>
      <c r="G696" s="58">
        <f t="shared" si="73"/>
        <v>0</v>
      </c>
      <c r="H696" s="58">
        <f>IF(E696="",0,IFERROR(VLOOKUP(E696,档案费管理台账!$D$4:$H$1000,5,0),0))</f>
        <v>0</v>
      </c>
      <c r="I696" s="57"/>
      <c r="J696" s="57"/>
      <c r="K696" s="57"/>
      <c r="L696" s="57"/>
      <c r="M696" s="58" t="str">
        <f t="shared" si="74"/>
        <v/>
      </c>
      <c r="N696" s="102"/>
    </row>
    <row r="697" spans="1:14">
      <c r="A697" s="97" t="str">
        <f t="shared" si="71"/>
        <v/>
      </c>
      <c r="B697" s="98" t="str">
        <f t="shared" si="72"/>
        <v/>
      </c>
      <c r="C697" s="99"/>
      <c r="D697" s="100"/>
      <c r="E697" s="100"/>
      <c r="F697" s="57"/>
      <c r="G697" s="58">
        <f t="shared" si="73"/>
        <v>0</v>
      </c>
      <c r="H697" s="58">
        <f>IF(E697="",0,IFERROR(VLOOKUP(E697,档案费管理台账!$D$4:$H$1000,5,0),0))</f>
        <v>0</v>
      </c>
      <c r="I697" s="57"/>
      <c r="J697" s="57"/>
      <c r="K697" s="57"/>
      <c r="L697" s="57"/>
      <c r="M697" s="58" t="str">
        <f t="shared" si="74"/>
        <v/>
      </c>
      <c r="N697" s="102"/>
    </row>
    <row r="698" spans="1:14">
      <c r="A698" s="97" t="str">
        <f t="shared" si="71"/>
        <v/>
      </c>
      <c r="B698" s="98" t="str">
        <f t="shared" si="72"/>
        <v/>
      </c>
      <c r="C698" s="99"/>
      <c r="D698" s="100"/>
      <c r="E698" s="100"/>
      <c r="F698" s="57"/>
      <c r="G698" s="58">
        <f t="shared" si="73"/>
        <v>0</v>
      </c>
      <c r="H698" s="58">
        <f>IF(E698="",0,IFERROR(VLOOKUP(E698,档案费管理台账!$D$4:$H$1000,5,0),0))</f>
        <v>0</v>
      </c>
      <c r="I698" s="57"/>
      <c r="J698" s="57"/>
      <c r="K698" s="57"/>
      <c r="L698" s="57"/>
      <c r="M698" s="58" t="str">
        <f t="shared" si="74"/>
        <v/>
      </c>
      <c r="N698" s="102"/>
    </row>
    <row r="699" spans="1:14">
      <c r="A699" s="97" t="str">
        <f t="shared" si="71"/>
        <v/>
      </c>
      <c r="B699" s="98" t="str">
        <f t="shared" si="72"/>
        <v/>
      </c>
      <c r="C699" s="99"/>
      <c r="D699" s="100"/>
      <c r="E699" s="100"/>
      <c r="F699" s="57"/>
      <c r="G699" s="58">
        <f t="shared" si="73"/>
        <v>0</v>
      </c>
      <c r="H699" s="58">
        <f>IF(E699="",0,IFERROR(VLOOKUP(E699,档案费管理台账!$D$4:$H$1000,5,0),0))</f>
        <v>0</v>
      </c>
      <c r="I699" s="57"/>
      <c r="J699" s="57"/>
      <c r="K699" s="57"/>
      <c r="L699" s="57"/>
      <c r="M699" s="58" t="str">
        <f t="shared" si="74"/>
        <v/>
      </c>
      <c r="N699" s="102"/>
    </row>
    <row r="700" spans="1:14">
      <c r="A700" s="97" t="str">
        <f t="shared" si="71"/>
        <v/>
      </c>
      <c r="B700" s="98" t="str">
        <f t="shared" si="72"/>
        <v/>
      </c>
      <c r="C700" s="99"/>
      <c r="D700" s="100"/>
      <c r="E700" s="100"/>
      <c r="F700" s="57"/>
      <c r="G700" s="58">
        <f t="shared" si="73"/>
        <v>0</v>
      </c>
      <c r="H700" s="58">
        <f>IF(E700="",0,IFERROR(VLOOKUP(E700,档案费管理台账!$D$4:$H$1000,5,0),0))</f>
        <v>0</v>
      </c>
      <c r="I700" s="57"/>
      <c r="J700" s="57"/>
      <c r="K700" s="57"/>
      <c r="L700" s="57"/>
      <c r="M700" s="58" t="str">
        <f t="shared" si="74"/>
        <v/>
      </c>
      <c r="N700" s="102"/>
    </row>
    <row r="701" spans="1:14">
      <c r="A701" s="97" t="str">
        <f t="shared" si="71"/>
        <v/>
      </c>
      <c r="B701" s="98" t="str">
        <f t="shared" si="72"/>
        <v/>
      </c>
      <c r="C701" s="99"/>
      <c r="D701" s="100"/>
      <c r="E701" s="100"/>
      <c r="F701" s="57"/>
      <c r="G701" s="58">
        <f t="shared" si="73"/>
        <v>0</v>
      </c>
      <c r="H701" s="58">
        <f>IF(E701="",0,IFERROR(VLOOKUP(E701,档案费管理台账!$D$4:$H$1000,5,0),0))</f>
        <v>0</v>
      </c>
      <c r="I701" s="57"/>
      <c r="J701" s="57"/>
      <c r="K701" s="57"/>
      <c r="L701" s="57"/>
      <c r="M701" s="58" t="str">
        <f t="shared" si="74"/>
        <v/>
      </c>
      <c r="N701" s="102"/>
    </row>
    <row r="702" spans="1:14">
      <c r="A702" s="97" t="str">
        <f t="shared" si="71"/>
        <v/>
      </c>
      <c r="B702" s="98" t="str">
        <f t="shared" si="72"/>
        <v/>
      </c>
      <c r="C702" s="99"/>
      <c r="D702" s="100"/>
      <c r="E702" s="100"/>
      <c r="F702" s="57"/>
      <c r="G702" s="58">
        <f t="shared" si="73"/>
        <v>0</v>
      </c>
      <c r="H702" s="58">
        <f>IF(E702="",0,IFERROR(VLOOKUP(E702,档案费管理台账!$D$4:$H$1000,5,0),0))</f>
        <v>0</v>
      </c>
      <c r="I702" s="57"/>
      <c r="J702" s="57"/>
      <c r="K702" s="57"/>
      <c r="L702" s="57"/>
      <c r="M702" s="58" t="str">
        <f t="shared" si="74"/>
        <v/>
      </c>
      <c r="N702" s="102"/>
    </row>
    <row r="703" spans="1:14">
      <c r="A703" s="97" t="str">
        <f t="shared" si="71"/>
        <v/>
      </c>
      <c r="B703" s="98" t="str">
        <f t="shared" si="72"/>
        <v/>
      </c>
      <c r="C703" s="99"/>
      <c r="D703" s="100"/>
      <c r="E703" s="100"/>
      <c r="F703" s="57"/>
      <c r="G703" s="58">
        <f t="shared" si="73"/>
        <v>0</v>
      </c>
      <c r="H703" s="58">
        <f>IF(E703="",0,IFERROR(VLOOKUP(E703,档案费管理台账!$D$4:$H$1000,5,0),0))</f>
        <v>0</v>
      </c>
      <c r="I703" s="57"/>
      <c r="J703" s="57"/>
      <c r="K703" s="57"/>
      <c r="L703" s="57"/>
      <c r="M703" s="58" t="str">
        <f t="shared" si="74"/>
        <v/>
      </c>
      <c r="N703" s="102"/>
    </row>
    <row r="704" spans="1:14">
      <c r="A704" s="97" t="str">
        <f t="shared" si="71"/>
        <v/>
      </c>
      <c r="B704" s="98" t="str">
        <f t="shared" si="72"/>
        <v/>
      </c>
      <c r="C704" s="99"/>
      <c r="D704" s="100"/>
      <c r="E704" s="100"/>
      <c r="F704" s="57"/>
      <c r="G704" s="58">
        <f t="shared" si="73"/>
        <v>0</v>
      </c>
      <c r="H704" s="58">
        <f>IF(E704="",0,IFERROR(VLOOKUP(E704,档案费管理台账!$D$4:$H$1000,5,0),0))</f>
        <v>0</v>
      </c>
      <c r="I704" s="57"/>
      <c r="J704" s="57"/>
      <c r="K704" s="57"/>
      <c r="L704" s="57"/>
      <c r="M704" s="58" t="str">
        <f t="shared" si="74"/>
        <v/>
      </c>
      <c r="N704" s="102"/>
    </row>
    <row r="705" spans="1:14">
      <c r="A705" s="97" t="str">
        <f t="shared" si="71"/>
        <v/>
      </c>
      <c r="B705" s="98" t="str">
        <f t="shared" si="72"/>
        <v/>
      </c>
      <c r="C705" s="99"/>
      <c r="D705" s="100"/>
      <c r="E705" s="100"/>
      <c r="F705" s="57"/>
      <c r="G705" s="58">
        <f t="shared" si="73"/>
        <v>0</v>
      </c>
      <c r="H705" s="58">
        <f>IF(E705="",0,IFERROR(VLOOKUP(E705,档案费管理台账!$D$4:$H$1000,5,0),0))</f>
        <v>0</v>
      </c>
      <c r="I705" s="57"/>
      <c r="J705" s="57"/>
      <c r="K705" s="57"/>
      <c r="L705" s="57"/>
      <c r="M705" s="58" t="str">
        <f t="shared" si="74"/>
        <v/>
      </c>
      <c r="N705" s="102"/>
    </row>
    <row r="706" spans="1:14">
      <c r="A706" s="97" t="str">
        <f t="shared" si="71"/>
        <v/>
      </c>
      <c r="B706" s="98" t="str">
        <f t="shared" si="72"/>
        <v/>
      </c>
      <c r="C706" s="99"/>
      <c r="D706" s="100"/>
      <c r="E706" s="100"/>
      <c r="F706" s="57"/>
      <c r="G706" s="58">
        <f t="shared" si="73"/>
        <v>0</v>
      </c>
      <c r="H706" s="58">
        <f>IF(E706="",0,IFERROR(VLOOKUP(E706,档案费管理台账!$D$4:$H$1000,5,0),0))</f>
        <v>0</v>
      </c>
      <c r="I706" s="57"/>
      <c r="J706" s="57"/>
      <c r="K706" s="57"/>
      <c r="L706" s="57"/>
      <c r="M706" s="58" t="str">
        <f t="shared" si="74"/>
        <v/>
      </c>
      <c r="N706" s="102"/>
    </row>
    <row r="707" spans="1:14">
      <c r="A707" s="97" t="str">
        <f t="shared" si="71"/>
        <v/>
      </c>
      <c r="B707" s="98" t="str">
        <f t="shared" si="72"/>
        <v/>
      </c>
      <c r="C707" s="99"/>
      <c r="D707" s="100"/>
      <c r="E707" s="100"/>
      <c r="F707" s="57"/>
      <c r="G707" s="58">
        <f t="shared" si="73"/>
        <v>0</v>
      </c>
      <c r="H707" s="58">
        <f>IF(E707="",0,IFERROR(VLOOKUP(E707,档案费管理台账!$D$4:$H$1000,5,0),0))</f>
        <v>0</v>
      </c>
      <c r="I707" s="57"/>
      <c r="J707" s="57"/>
      <c r="K707" s="57"/>
      <c r="L707" s="57"/>
      <c r="M707" s="58" t="str">
        <f t="shared" si="74"/>
        <v/>
      </c>
      <c r="N707" s="102"/>
    </row>
    <row r="708" spans="1:14">
      <c r="A708" s="97" t="str">
        <f t="shared" si="71"/>
        <v/>
      </c>
      <c r="B708" s="98" t="str">
        <f t="shared" si="72"/>
        <v/>
      </c>
      <c r="C708" s="99"/>
      <c r="D708" s="100"/>
      <c r="E708" s="100"/>
      <c r="F708" s="57"/>
      <c r="G708" s="58">
        <f t="shared" si="73"/>
        <v>0</v>
      </c>
      <c r="H708" s="58">
        <f>IF(E708="",0,IFERROR(VLOOKUP(E708,档案费管理台账!$D$4:$H$1000,5,0),0))</f>
        <v>0</v>
      </c>
      <c r="I708" s="57"/>
      <c r="J708" s="57"/>
      <c r="K708" s="57"/>
      <c r="L708" s="57"/>
      <c r="M708" s="58" t="str">
        <f t="shared" si="74"/>
        <v/>
      </c>
      <c r="N708" s="102"/>
    </row>
    <row r="709" spans="1:14">
      <c r="A709" s="97" t="str">
        <f t="shared" si="71"/>
        <v/>
      </c>
      <c r="B709" s="98" t="str">
        <f t="shared" si="72"/>
        <v/>
      </c>
      <c r="C709" s="99"/>
      <c r="D709" s="100"/>
      <c r="E709" s="100"/>
      <c r="F709" s="57"/>
      <c r="G709" s="58">
        <f t="shared" si="73"/>
        <v>0</v>
      </c>
      <c r="H709" s="58">
        <f>IF(E709="",0,IFERROR(VLOOKUP(E709,档案费管理台账!$D$4:$H$1000,5,0),0))</f>
        <v>0</v>
      </c>
      <c r="I709" s="57"/>
      <c r="J709" s="57"/>
      <c r="K709" s="57"/>
      <c r="L709" s="57"/>
      <c r="M709" s="58" t="str">
        <f t="shared" si="74"/>
        <v/>
      </c>
      <c r="N709" s="102"/>
    </row>
    <row r="710" spans="1:14">
      <c r="A710" s="97" t="str">
        <f t="shared" si="71"/>
        <v/>
      </c>
      <c r="B710" s="98" t="str">
        <f t="shared" si="72"/>
        <v/>
      </c>
      <c r="C710" s="99"/>
      <c r="D710" s="100"/>
      <c r="E710" s="100"/>
      <c r="F710" s="57"/>
      <c r="G710" s="58">
        <f t="shared" si="73"/>
        <v>0</v>
      </c>
      <c r="H710" s="58">
        <f>IF(E710="",0,IFERROR(VLOOKUP(E710,档案费管理台账!$D$4:$H$1000,5,0),0))</f>
        <v>0</v>
      </c>
      <c r="I710" s="57"/>
      <c r="J710" s="57"/>
      <c r="K710" s="57"/>
      <c r="L710" s="57"/>
      <c r="M710" s="58" t="str">
        <f t="shared" si="74"/>
        <v/>
      </c>
      <c r="N710" s="102"/>
    </row>
    <row r="711" spans="1:14">
      <c r="A711" s="97" t="str">
        <f t="shared" si="71"/>
        <v/>
      </c>
      <c r="B711" s="98" t="str">
        <f t="shared" si="72"/>
        <v/>
      </c>
      <c r="C711" s="99"/>
      <c r="D711" s="100"/>
      <c r="E711" s="100"/>
      <c r="F711" s="57"/>
      <c r="G711" s="58">
        <f t="shared" si="73"/>
        <v>0</v>
      </c>
      <c r="H711" s="58">
        <f>IF(E711="",0,IFERROR(VLOOKUP(E711,档案费管理台账!$D$4:$H$1000,5,0),0))</f>
        <v>0</v>
      </c>
      <c r="I711" s="57"/>
      <c r="J711" s="57"/>
      <c r="K711" s="57"/>
      <c r="L711" s="57"/>
      <c r="M711" s="58" t="str">
        <f t="shared" si="74"/>
        <v/>
      </c>
      <c r="N711" s="102"/>
    </row>
    <row r="712" spans="1:14">
      <c r="A712" s="97" t="str">
        <f t="shared" si="71"/>
        <v/>
      </c>
      <c r="B712" s="98" t="str">
        <f t="shared" si="72"/>
        <v/>
      </c>
      <c r="C712" s="99"/>
      <c r="D712" s="100"/>
      <c r="E712" s="100"/>
      <c r="F712" s="57"/>
      <c r="G712" s="58">
        <f t="shared" si="73"/>
        <v>0</v>
      </c>
      <c r="H712" s="58">
        <f>IF(E712="",0,IFERROR(VLOOKUP(E712,档案费管理台账!$D$4:$H$1000,5,0),0))</f>
        <v>0</v>
      </c>
      <c r="I712" s="57"/>
      <c r="J712" s="57"/>
      <c r="K712" s="57"/>
      <c r="L712" s="57"/>
      <c r="M712" s="58" t="str">
        <f t="shared" si="74"/>
        <v/>
      </c>
      <c r="N712" s="102"/>
    </row>
    <row r="713" spans="1:14">
      <c r="A713" s="97" t="str">
        <f t="shared" si="71"/>
        <v/>
      </c>
      <c r="B713" s="98" t="str">
        <f t="shared" si="72"/>
        <v/>
      </c>
      <c r="C713" s="99"/>
      <c r="D713" s="100"/>
      <c r="E713" s="100"/>
      <c r="F713" s="57"/>
      <c r="G713" s="58">
        <f t="shared" si="73"/>
        <v>0</v>
      </c>
      <c r="H713" s="58">
        <f>IF(E713="",0,IFERROR(VLOOKUP(E713,档案费管理台账!$D$4:$H$1000,5,0),0))</f>
        <v>0</v>
      </c>
      <c r="I713" s="57"/>
      <c r="J713" s="57"/>
      <c r="K713" s="57"/>
      <c r="L713" s="57"/>
      <c r="M713" s="58" t="str">
        <f t="shared" si="74"/>
        <v/>
      </c>
      <c r="N713" s="102"/>
    </row>
    <row r="714" spans="1:14">
      <c r="A714" s="97" t="str">
        <f t="shared" si="71"/>
        <v/>
      </c>
      <c r="B714" s="98" t="str">
        <f t="shared" si="72"/>
        <v/>
      </c>
      <c r="C714" s="99"/>
      <c r="D714" s="100"/>
      <c r="E714" s="100"/>
      <c r="F714" s="57"/>
      <c r="G714" s="58">
        <f t="shared" si="73"/>
        <v>0</v>
      </c>
      <c r="H714" s="58">
        <f>IF(E714="",0,IFERROR(VLOOKUP(E714,档案费管理台账!$D$4:$H$1000,5,0),0))</f>
        <v>0</v>
      </c>
      <c r="I714" s="57"/>
      <c r="J714" s="57"/>
      <c r="K714" s="57"/>
      <c r="L714" s="57"/>
      <c r="M714" s="58" t="str">
        <f t="shared" si="74"/>
        <v/>
      </c>
      <c r="N714" s="102"/>
    </row>
    <row r="715" spans="1:14">
      <c r="A715" s="97" t="str">
        <f t="shared" si="71"/>
        <v/>
      </c>
      <c r="B715" s="98" t="str">
        <f t="shared" si="72"/>
        <v/>
      </c>
      <c r="C715" s="99"/>
      <c r="D715" s="100"/>
      <c r="E715" s="100"/>
      <c r="F715" s="57"/>
      <c r="G715" s="58">
        <f t="shared" si="73"/>
        <v>0</v>
      </c>
      <c r="H715" s="58">
        <f>IF(E715="",0,IFERROR(VLOOKUP(E715,档案费管理台账!$D$4:$H$1000,5,0),0))</f>
        <v>0</v>
      </c>
      <c r="I715" s="57"/>
      <c r="J715" s="57"/>
      <c r="K715" s="57"/>
      <c r="L715" s="57"/>
      <c r="M715" s="58" t="str">
        <f t="shared" si="74"/>
        <v/>
      </c>
      <c r="N715" s="102"/>
    </row>
    <row r="716" spans="1:14">
      <c r="A716" s="97" t="str">
        <f t="shared" si="71"/>
        <v/>
      </c>
      <c r="B716" s="98" t="str">
        <f t="shared" si="72"/>
        <v/>
      </c>
      <c r="C716" s="99"/>
      <c r="D716" s="100"/>
      <c r="E716" s="100"/>
      <c r="F716" s="57"/>
      <c r="G716" s="58">
        <f t="shared" si="73"/>
        <v>0</v>
      </c>
      <c r="H716" s="58">
        <f>IF(E716="",0,IFERROR(VLOOKUP(E716,档案费管理台账!$D$4:$H$1000,5,0),0))</f>
        <v>0</v>
      </c>
      <c r="I716" s="57"/>
      <c r="J716" s="57"/>
      <c r="K716" s="57"/>
      <c r="L716" s="57"/>
      <c r="M716" s="58" t="str">
        <f t="shared" si="74"/>
        <v/>
      </c>
      <c r="N716" s="102"/>
    </row>
    <row r="717" spans="1:14">
      <c r="A717" s="97" t="str">
        <f t="shared" si="71"/>
        <v/>
      </c>
      <c r="B717" s="98" t="str">
        <f t="shared" si="72"/>
        <v/>
      </c>
      <c r="C717" s="99"/>
      <c r="D717" s="100"/>
      <c r="E717" s="100"/>
      <c r="F717" s="57"/>
      <c r="G717" s="58">
        <f t="shared" si="73"/>
        <v>0</v>
      </c>
      <c r="H717" s="58">
        <f>IF(E717="",0,IFERROR(VLOOKUP(E717,档案费管理台账!$D$4:$H$1000,5,0),0))</f>
        <v>0</v>
      </c>
      <c r="I717" s="57"/>
      <c r="J717" s="57"/>
      <c r="K717" s="57"/>
      <c r="L717" s="57"/>
      <c r="M717" s="58" t="str">
        <f t="shared" si="74"/>
        <v/>
      </c>
      <c r="N717" s="102"/>
    </row>
    <row r="718" spans="1:14">
      <c r="A718" s="97" t="str">
        <f t="shared" si="71"/>
        <v/>
      </c>
      <c r="B718" s="98" t="str">
        <f t="shared" si="72"/>
        <v/>
      </c>
      <c r="C718" s="99"/>
      <c r="D718" s="100"/>
      <c r="E718" s="100"/>
      <c r="F718" s="57"/>
      <c r="G718" s="58">
        <f t="shared" si="73"/>
        <v>0</v>
      </c>
      <c r="H718" s="58">
        <f>IF(E718="",0,IFERROR(VLOOKUP(E718,档案费管理台账!$D$4:$H$1000,5,0),0))</f>
        <v>0</v>
      </c>
      <c r="I718" s="57"/>
      <c r="J718" s="57"/>
      <c r="K718" s="57"/>
      <c r="L718" s="57"/>
      <c r="M718" s="58" t="str">
        <f t="shared" si="74"/>
        <v/>
      </c>
      <c r="N718" s="102"/>
    </row>
    <row r="719" spans="1:14">
      <c r="A719" s="97" t="str">
        <f t="shared" si="71"/>
        <v/>
      </c>
      <c r="B719" s="98" t="str">
        <f t="shared" si="72"/>
        <v/>
      </c>
      <c r="C719" s="99"/>
      <c r="D719" s="100"/>
      <c r="E719" s="100"/>
      <c r="F719" s="57"/>
      <c r="G719" s="58">
        <f t="shared" si="73"/>
        <v>0</v>
      </c>
      <c r="H719" s="58">
        <f>IF(E719="",0,IFERROR(VLOOKUP(E719,档案费管理台账!$D$4:$H$1000,5,0),0))</f>
        <v>0</v>
      </c>
      <c r="I719" s="57"/>
      <c r="J719" s="57"/>
      <c r="K719" s="57"/>
      <c r="L719" s="57"/>
      <c r="M719" s="58" t="str">
        <f t="shared" si="74"/>
        <v/>
      </c>
      <c r="N719" s="102"/>
    </row>
    <row r="720" spans="1:14">
      <c r="A720" s="97" t="str">
        <f t="shared" si="71"/>
        <v/>
      </c>
      <c r="B720" s="98" t="str">
        <f t="shared" si="72"/>
        <v/>
      </c>
      <c r="C720" s="99"/>
      <c r="D720" s="100"/>
      <c r="E720" s="100"/>
      <c r="F720" s="57"/>
      <c r="G720" s="58">
        <f t="shared" si="73"/>
        <v>0</v>
      </c>
      <c r="H720" s="58">
        <f>IF(E720="",0,IFERROR(VLOOKUP(E720,档案费管理台账!$D$4:$H$1000,5,0),0))</f>
        <v>0</v>
      </c>
      <c r="I720" s="57"/>
      <c r="J720" s="57"/>
      <c r="K720" s="57"/>
      <c r="L720" s="57"/>
      <c r="M720" s="58" t="str">
        <f t="shared" si="74"/>
        <v/>
      </c>
      <c r="N720" s="102"/>
    </row>
    <row r="721" spans="1:14">
      <c r="A721" s="97" t="str">
        <f t="shared" si="71"/>
        <v/>
      </c>
      <c r="B721" s="98" t="str">
        <f t="shared" si="72"/>
        <v/>
      </c>
      <c r="C721" s="99"/>
      <c r="D721" s="100"/>
      <c r="E721" s="100"/>
      <c r="F721" s="57"/>
      <c r="G721" s="58">
        <f t="shared" si="73"/>
        <v>0</v>
      </c>
      <c r="H721" s="58">
        <f>IF(E721="",0,IFERROR(VLOOKUP(E721,档案费管理台账!$D$4:$H$1000,5,0),0))</f>
        <v>0</v>
      </c>
      <c r="I721" s="57"/>
      <c r="J721" s="57"/>
      <c r="K721" s="57"/>
      <c r="L721" s="57"/>
      <c r="M721" s="58" t="str">
        <f t="shared" si="74"/>
        <v/>
      </c>
      <c r="N721" s="102"/>
    </row>
    <row r="722" spans="1:14">
      <c r="A722" s="97" t="str">
        <f t="shared" si="71"/>
        <v/>
      </c>
      <c r="B722" s="98" t="str">
        <f t="shared" si="72"/>
        <v/>
      </c>
      <c r="C722" s="99"/>
      <c r="D722" s="100"/>
      <c r="E722" s="100"/>
      <c r="F722" s="57"/>
      <c r="G722" s="58">
        <f t="shared" si="73"/>
        <v>0</v>
      </c>
      <c r="H722" s="58">
        <f>IF(E722="",0,IFERROR(VLOOKUP(E722,档案费管理台账!$D$4:$H$1000,5,0),0))</f>
        <v>0</v>
      </c>
      <c r="I722" s="57"/>
      <c r="J722" s="57"/>
      <c r="K722" s="57"/>
      <c r="L722" s="57"/>
      <c r="M722" s="58" t="str">
        <f t="shared" si="74"/>
        <v/>
      </c>
      <c r="N722" s="102"/>
    </row>
    <row r="723" spans="1:14">
      <c r="A723" s="97" t="str">
        <f t="shared" si="71"/>
        <v/>
      </c>
      <c r="B723" s="98" t="str">
        <f t="shared" si="72"/>
        <v/>
      </c>
      <c r="C723" s="99"/>
      <c r="D723" s="100"/>
      <c r="E723" s="100"/>
      <c r="F723" s="57"/>
      <c r="G723" s="58">
        <f t="shared" si="73"/>
        <v>0</v>
      </c>
      <c r="H723" s="58">
        <f>IF(E723="",0,IFERROR(VLOOKUP(E723,档案费管理台账!$D$4:$H$1000,5,0),0))</f>
        <v>0</v>
      </c>
      <c r="I723" s="57"/>
      <c r="J723" s="57"/>
      <c r="K723" s="57"/>
      <c r="L723" s="57"/>
      <c r="M723" s="58" t="str">
        <f t="shared" si="74"/>
        <v/>
      </c>
      <c r="N723" s="102"/>
    </row>
    <row r="724" spans="1:14">
      <c r="A724" s="97" t="str">
        <f t="shared" si="71"/>
        <v/>
      </c>
      <c r="B724" s="98" t="str">
        <f t="shared" si="72"/>
        <v/>
      </c>
      <c r="C724" s="99"/>
      <c r="D724" s="100"/>
      <c r="E724" s="100"/>
      <c r="F724" s="57"/>
      <c r="G724" s="58">
        <f t="shared" si="73"/>
        <v>0</v>
      </c>
      <c r="H724" s="58">
        <f>IF(E724="",0,IFERROR(VLOOKUP(E724,档案费管理台账!$D$4:$H$1000,5,0),0))</f>
        <v>0</v>
      </c>
      <c r="I724" s="57"/>
      <c r="J724" s="57"/>
      <c r="K724" s="57"/>
      <c r="L724" s="57"/>
      <c r="M724" s="58" t="str">
        <f t="shared" si="74"/>
        <v/>
      </c>
      <c r="N724" s="102"/>
    </row>
    <row r="725" spans="1:14">
      <c r="A725" s="97" t="str">
        <f t="shared" si="71"/>
        <v/>
      </c>
      <c r="B725" s="98" t="str">
        <f t="shared" si="72"/>
        <v/>
      </c>
      <c r="C725" s="99"/>
      <c r="D725" s="100"/>
      <c r="E725" s="100"/>
      <c r="F725" s="57"/>
      <c r="G725" s="58">
        <f t="shared" si="73"/>
        <v>0</v>
      </c>
      <c r="H725" s="58">
        <f>IF(E725="",0,IFERROR(VLOOKUP(E725,档案费管理台账!$D$4:$H$1000,5,0),0))</f>
        <v>0</v>
      </c>
      <c r="I725" s="57"/>
      <c r="J725" s="57"/>
      <c r="K725" s="57"/>
      <c r="L725" s="57"/>
      <c r="M725" s="58" t="str">
        <f t="shared" si="74"/>
        <v/>
      </c>
      <c r="N725" s="102"/>
    </row>
    <row r="726" spans="1:14">
      <c r="A726" s="97" t="str">
        <f t="shared" si="71"/>
        <v/>
      </c>
      <c r="B726" s="98" t="str">
        <f t="shared" si="72"/>
        <v/>
      </c>
      <c r="C726" s="99"/>
      <c r="D726" s="100"/>
      <c r="E726" s="100"/>
      <c r="F726" s="57"/>
      <c r="G726" s="58">
        <f t="shared" si="73"/>
        <v>0</v>
      </c>
      <c r="H726" s="58">
        <f>IF(E726="",0,IFERROR(VLOOKUP(E726,档案费管理台账!$D$4:$H$1000,5,0),0))</f>
        <v>0</v>
      </c>
      <c r="I726" s="57"/>
      <c r="J726" s="57"/>
      <c r="K726" s="57"/>
      <c r="L726" s="57"/>
      <c r="M726" s="58" t="str">
        <f t="shared" si="74"/>
        <v/>
      </c>
      <c r="N726" s="102"/>
    </row>
    <row r="727" spans="1:14">
      <c r="A727" s="97" t="str">
        <f t="shared" si="71"/>
        <v/>
      </c>
      <c r="B727" s="98" t="str">
        <f t="shared" si="72"/>
        <v/>
      </c>
      <c r="C727" s="99"/>
      <c r="D727" s="100"/>
      <c r="E727" s="100"/>
      <c r="F727" s="57"/>
      <c r="G727" s="58">
        <f t="shared" si="73"/>
        <v>0</v>
      </c>
      <c r="H727" s="58">
        <f>IF(E727="",0,IFERROR(VLOOKUP(E727,档案费管理台账!$D$4:$H$1000,5,0),0))</f>
        <v>0</v>
      </c>
      <c r="I727" s="57"/>
      <c r="J727" s="57"/>
      <c r="K727" s="57"/>
      <c r="L727" s="57"/>
      <c r="M727" s="58" t="str">
        <f t="shared" si="74"/>
        <v/>
      </c>
      <c r="N727" s="102"/>
    </row>
    <row r="728" spans="1:14">
      <c r="A728" s="97" t="str">
        <f t="shared" si="71"/>
        <v/>
      </c>
      <c r="B728" s="98" t="str">
        <f t="shared" si="72"/>
        <v/>
      </c>
      <c r="C728" s="99"/>
      <c r="D728" s="100"/>
      <c r="E728" s="100"/>
      <c r="F728" s="57"/>
      <c r="G728" s="58">
        <f t="shared" si="73"/>
        <v>0</v>
      </c>
      <c r="H728" s="58">
        <f>IF(E728="",0,IFERROR(VLOOKUP(E728,档案费管理台账!$D$4:$H$1000,5,0),0))</f>
        <v>0</v>
      </c>
      <c r="I728" s="57"/>
      <c r="J728" s="57"/>
      <c r="K728" s="57"/>
      <c r="L728" s="57"/>
      <c r="M728" s="58" t="str">
        <f t="shared" si="74"/>
        <v/>
      </c>
      <c r="N728" s="102"/>
    </row>
    <row r="729" spans="1:14">
      <c r="A729" s="97" t="str">
        <f t="shared" si="71"/>
        <v/>
      </c>
      <c r="B729" s="98" t="str">
        <f t="shared" si="72"/>
        <v/>
      </c>
      <c r="C729" s="99"/>
      <c r="D729" s="100"/>
      <c r="E729" s="100"/>
      <c r="F729" s="57"/>
      <c r="G729" s="58">
        <f t="shared" si="73"/>
        <v>0</v>
      </c>
      <c r="H729" s="58">
        <f>IF(E729="",0,IFERROR(VLOOKUP(E729,档案费管理台账!$D$4:$H$1000,5,0),0))</f>
        <v>0</v>
      </c>
      <c r="I729" s="57"/>
      <c r="J729" s="57"/>
      <c r="K729" s="57"/>
      <c r="L729" s="57"/>
      <c r="M729" s="58" t="str">
        <f t="shared" si="74"/>
        <v/>
      </c>
      <c r="N729" s="102"/>
    </row>
    <row r="730" spans="1:14">
      <c r="A730" s="97" t="str">
        <f t="shared" si="71"/>
        <v/>
      </c>
      <c r="B730" s="98" t="str">
        <f t="shared" si="72"/>
        <v/>
      </c>
      <c r="C730" s="99"/>
      <c r="D730" s="100"/>
      <c r="E730" s="100"/>
      <c r="F730" s="57"/>
      <c r="G730" s="58">
        <f t="shared" si="73"/>
        <v>0</v>
      </c>
      <c r="H730" s="58">
        <f>IF(E730="",0,IFERROR(VLOOKUP(E730,档案费管理台账!$D$4:$H$1000,5,0),0))</f>
        <v>0</v>
      </c>
      <c r="I730" s="57"/>
      <c r="J730" s="57"/>
      <c r="K730" s="57"/>
      <c r="L730" s="57"/>
      <c r="M730" s="58" t="str">
        <f t="shared" si="74"/>
        <v/>
      </c>
      <c r="N730" s="102"/>
    </row>
    <row r="731" spans="1:14">
      <c r="A731" s="97" t="str">
        <f t="shared" si="71"/>
        <v/>
      </c>
      <c r="B731" s="98" t="str">
        <f t="shared" si="72"/>
        <v/>
      </c>
      <c r="C731" s="99"/>
      <c r="D731" s="100"/>
      <c r="E731" s="100"/>
      <c r="F731" s="57"/>
      <c r="G731" s="58">
        <f t="shared" si="73"/>
        <v>0</v>
      </c>
      <c r="H731" s="58">
        <f>IF(E731="",0,IFERROR(VLOOKUP(E731,档案费管理台账!$D$4:$H$1000,5,0),0))</f>
        <v>0</v>
      </c>
      <c r="I731" s="57"/>
      <c r="J731" s="57"/>
      <c r="K731" s="57"/>
      <c r="L731" s="57"/>
      <c r="M731" s="58" t="str">
        <f t="shared" si="74"/>
        <v/>
      </c>
      <c r="N731" s="102"/>
    </row>
    <row r="732" spans="1:14">
      <c r="A732" s="97" t="str">
        <f t="shared" si="71"/>
        <v/>
      </c>
      <c r="B732" s="98" t="str">
        <f t="shared" si="72"/>
        <v/>
      </c>
      <c r="C732" s="99"/>
      <c r="D732" s="100"/>
      <c r="E732" s="100"/>
      <c r="F732" s="57"/>
      <c r="G732" s="58">
        <f t="shared" si="73"/>
        <v>0</v>
      </c>
      <c r="H732" s="58">
        <f>IF(E732="",0,IFERROR(VLOOKUP(E732,档案费管理台账!$D$4:$H$1000,5,0),0))</f>
        <v>0</v>
      </c>
      <c r="I732" s="57"/>
      <c r="J732" s="57"/>
      <c r="K732" s="57"/>
      <c r="L732" s="57"/>
      <c r="M732" s="58" t="str">
        <f t="shared" si="74"/>
        <v/>
      </c>
      <c r="N732" s="102"/>
    </row>
    <row r="733" spans="1:14">
      <c r="A733" s="97" t="str">
        <f t="shared" si="71"/>
        <v/>
      </c>
      <c r="B733" s="98" t="str">
        <f t="shared" si="72"/>
        <v/>
      </c>
      <c r="C733" s="99"/>
      <c r="D733" s="100"/>
      <c r="E733" s="100"/>
      <c r="F733" s="57"/>
      <c r="G733" s="58">
        <f t="shared" si="73"/>
        <v>0</v>
      </c>
      <c r="H733" s="58">
        <f>IF(E733="",0,IFERROR(VLOOKUP(E733,档案费管理台账!$D$4:$H$1000,5,0),0))</f>
        <v>0</v>
      </c>
      <c r="I733" s="57"/>
      <c r="J733" s="57"/>
      <c r="K733" s="57"/>
      <c r="L733" s="57"/>
      <c r="M733" s="58" t="str">
        <f t="shared" si="74"/>
        <v/>
      </c>
      <c r="N733" s="102"/>
    </row>
    <row r="734" spans="1:14">
      <c r="A734" s="97" t="str">
        <f t="shared" si="71"/>
        <v/>
      </c>
      <c r="B734" s="98" t="str">
        <f t="shared" si="72"/>
        <v/>
      </c>
      <c r="C734" s="99"/>
      <c r="D734" s="100"/>
      <c r="E734" s="100"/>
      <c r="F734" s="57"/>
      <c r="G734" s="58">
        <f t="shared" si="73"/>
        <v>0</v>
      </c>
      <c r="H734" s="58">
        <f>IF(E734="",0,IFERROR(VLOOKUP(E734,档案费管理台账!$D$4:$H$1000,5,0),0))</f>
        <v>0</v>
      </c>
      <c r="I734" s="57"/>
      <c r="J734" s="57"/>
      <c r="K734" s="57"/>
      <c r="L734" s="57"/>
      <c r="M734" s="58" t="str">
        <f t="shared" si="74"/>
        <v/>
      </c>
      <c r="N734" s="102"/>
    </row>
    <row r="735" spans="1:14">
      <c r="A735" s="97" t="str">
        <f t="shared" si="71"/>
        <v/>
      </c>
      <c r="B735" s="98" t="str">
        <f t="shared" si="72"/>
        <v/>
      </c>
      <c r="C735" s="99"/>
      <c r="D735" s="100"/>
      <c r="E735" s="100"/>
      <c r="F735" s="57"/>
      <c r="G735" s="58">
        <f t="shared" si="73"/>
        <v>0</v>
      </c>
      <c r="H735" s="58">
        <f>IF(E735="",0,IFERROR(VLOOKUP(E735,档案费管理台账!$D$4:$H$1000,5,0),0))</f>
        <v>0</v>
      </c>
      <c r="I735" s="57"/>
      <c r="J735" s="57"/>
      <c r="K735" s="57"/>
      <c r="L735" s="57"/>
      <c r="M735" s="58" t="str">
        <f t="shared" si="74"/>
        <v/>
      </c>
      <c r="N735" s="102"/>
    </row>
    <row r="736" spans="1:14">
      <c r="A736" s="97" t="str">
        <f t="shared" si="71"/>
        <v/>
      </c>
      <c r="B736" s="98" t="str">
        <f t="shared" si="72"/>
        <v/>
      </c>
      <c r="C736" s="99"/>
      <c r="D736" s="100"/>
      <c r="E736" s="100"/>
      <c r="F736" s="57"/>
      <c r="G736" s="58">
        <f t="shared" si="73"/>
        <v>0</v>
      </c>
      <c r="H736" s="58">
        <f>IF(E736="",0,IFERROR(VLOOKUP(E736,档案费管理台账!$D$4:$H$1000,5,0),0))</f>
        <v>0</v>
      </c>
      <c r="I736" s="57"/>
      <c r="J736" s="57"/>
      <c r="K736" s="57"/>
      <c r="L736" s="57"/>
      <c r="M736" s="58" t="str">
        <f t="shared" si="74"/>
        <v/>
      </c>
      <c r="N736" s="102"/>
    </row>
    <row r="737" spans="1:14">
      <c r="A737" s="97" t="str">
        <f t="shared" si="71"/>
        <v/>
      </c>
      <c r="B737" s="98" t="str">
        <f t="shared" si="72"/>
        <v/>
      </c>
      <c r="C737" s="99"/>
      <c r="D737" s="100"/>
      <c r="E737" s="100"/>
      <c r="F737" s="57"/>
      <c r="G737" s="58">
        <f t="shared" si="73"/>
        <v>0</v>
      </c>
      <c r="H737" s="58">
        <f>IF(E737="",0,IFERROR(VLOOKUP(E737,档案费管理台账!$D$4:$H$1000,5,0),0))</f>
        <v>0</v>
      </c>
      <c r="I737" s="57"/>
      <c r="J737" s="57"/>
      <c r="K737" s="57"/>
      <c r="L737" s="57"/>
      <c r="M737" s="58" t="str">
        <f t="shared" si="74"/>
        <v/>
      </c>
      <c r="N737" s="102"/>
    </row>
    <row r="738" spans="1:14">
      <c r="A738" s="97" t="str">
        <f t="shared" si="71"/>
        <v/>
      </c>
      <c r="B738" s="98" t="str">
        <f t="shared" si="72"/>
        <v/>
      </c>
      <c r="C738" s="99"/>
      <c r="D738" s="100"/>
      <c r="E738" s="100"/>
      <c r="F738" s="57"/>
      <c r="G738" s="58">
        <f t="shared" si="73"/>
        <v>0</v>
      </c>
      <c r="H738" s="58">
        <f>IF(E738="",0,IFERROR(VLOOKUP(E738,档案费管理台账!$D$4:$H$1000,5,0),0))</f>
        <v>0</v>
      </c>
      <c r="I738" s="57"/>
      <c r="J738" s="57"/>
      <c r="K738" s="57"/>
      <c r="L738" s="57"/>
      <c r="M738" s="58" t="str">
        <f t="shared" si="74"/>
        <v/>
      </c>
      <c r="N738" s="102"/>
    </row>
    <row r="739" spans="1:14">
      <c r="A739" s="97" t="str">
        <f t="shared" si="71"/>
        <v/>
      </c>
      <c r="B739" s="98" t="str">
        <f t="shared" si="72"/>
        <v/>
      </c>
      <c r="C739" s="99"/>
      <c r="D739" s="100"/>
      <c r="E739" s="100"/>
      <c r="F739" s="57"/>
      <c r="G739" s="58">
        <f t="shared" si="73"/>
        <v>0</v>
      </c>
      <c r="H739" s="58">
        <f>IF(E739="",0,IFERROR(VLOOKUP(E739,档案费管理台账!$D$4:$H$1000,5,0),0))</f>
        <v>0</v>
      </c>
      <c r="I739" s="57"/>
      <c r="J739" s="57"/>
      <c r="K739" s="57"/>
      <c r="L739" s="57"/>
      <c r="M739" s="58" t="str">
        <f t="shared" si="74"/>
        <v/>
      </c>
      <c r="N739" s="102"/>
    </row>
    <row r="740" spans="1:14">
      <c r="A740" s="97" t="str">
        <f t="shared" si="71"/>
        <v/>
      </c>
      <c r="B740" s="98" t="str">
        <f t="shared" si="72"/>
        <v/>
      </c>
      <c r="C740" s="99"/>
      <c r="D740" s="100"/>
      <c r="E740" s="100"/>
      <c r="F740" s="57"/>
      <c r="G740" s="58">
        <f t="shared" si="73"/>
        <v>0</v>
      </c>
      <c r="H740" s="58">
        <f>IF(E740="",0,IFERROR(VLOOKUP(E740,档案费管理台账!$D$4:$H$1000,5,0),0))</f>
        <v>0</v>
      </c>
      <c r="I740" s="57"/>
      <c r="J740" s="57"/>
      <c r="K740" s="57"/>
      <c r="L740" s="57"/>
      <c r="M740" s="58" t="str">
        <f t="shared" si="74"/>
        <v/>
      </c>
      <c r="N740" s="102"/>
    </row>
    <row r="741" spans="1:14">
      <c r="A741" s="97" t="str">
        <f t="shared" si="71"/>
        <v/>
      </c>
      <c r="B741" s="98" t="str">
        <f t="shared" si="72"/>
        <v/>
      </c>
      <c r="C741" s="99"/>
      <c r="D741" s="100"/>
      <c r="E741" s="100"/>
      <c r="F741" s="57"/>
      <c r="G741" s="58">
        <f t="shared" si="73"/>
        <v>0</v>
      </c>
      <c r="H741" s="58">
        <f>IF(E741="",0,IFERROR(VLOOKUP(E741,档案费管理台账!$D$4:$H$1000,5,0),0))</f>
        <v>0</v>
      </c>
      <c r="I741" s="57"/>
      <c r="J741" s="57"/>
      <c r="K741" s="57"/>
      <c r="L741" s="57"/>
      <c r="M741" s="58" t="str">
        <f t="shared" si="74"/>
        <v/>
      </c>
      <c r="N741" s="102"/>
    </row>
    <row r="742" spans="1:14">
      <c r="A742" s="97" t="str">
        <f t="shared" si="71"/>
        <v/>
      </c>
      <c r="B742" s="98" t="str">
        <f t="shared" si="72"/>
        <v/>
      </c>
      <c r="C742" s="99"/>
      <c r="D742" s="100"/>
      <c r="E742" s="100"/>
      <c r="F742" s="57"/>
      <c r="G742" s="58">
        <f t="shared" si="73"/>
        <v>0</v>
      </c>
      <c r="H742" s="58">
        <f>IF(E742="",0,IFERROR(VLOOKUP(E742,档案费管理台账!$D$4:$H$1000,5,0),0))</f>
        <v>0</v>
      </c>
      <c r="I742" s="57"/>
      <c r="J742" s="57"/>
      <c r="K742" s="57"/>
      <c r="L742" s="57"/>
      <c r="M742" s="58" t="str">
        <f t="shared" si="74"/>
        <v/>
      </c>
      <c r="N742" s="102"/>
    </row>
    <row r="743" spans="1:14">
      <c r="A743" s="97" t="str">
        <f t="shared" si="71"/>
        <v/>
      </c>
      <c r="B743" s="98" t="str">
        <f t="shared" si="72"/>
        <v/>
      </c>
      <c r="C743" s="99"/>
      <c r="D743" s="100"/>
      <c r="E743" s="100"/>
      <c r="F743" s="57"/>
      <c r="G743" s="58">
        <f t="shared" si="73"/>
        <v>0</v>
      </c>
      <c r="H743" s="58">
        <f>IF(E743="",0,IFERROR(VLOOKUP(E743,档案费管理台账!$D$4:$H$1000,5,0),0))</f>
        <v>0</v>
      </c>
      <c r="I743" s="57"/>
      <c r="J743" s="57"/>
      <c r="K743" s="57"/>
      <c r="L743" s="57"/>
      <c r="M743" s="58" t="str">
        <f t="shared" si="74"/>
        <v/>
      </c>
      <c r="N743" s="102"/>
    </row>
    <row r="744" spans="1:14">
      <c r="A744" s="97" t="str">
        <f t="shared" si="71"/>
        <v/>
      </c>
      <c r="B744" s="98" t="str">
        <f t="shared" si="72"/>
        <v/>
      </c>
      <c r="C744" s="99"/>
      <c r="D744" s="100"/>
      <c r="E744" s="100"/>
      <c r="F744" s="57"/>
      <c r="G744" s="58">
        <f t="shared" si="73"/>
        <v>0</v>
      </c>
      <c r="H744" s="58">
        <f>IF(E744="",0,IFERROR(VLOOKUP(E744,档案费管理台账!$D$4:$H$1000,5,0),0))</f>
        <v>0</v>
      </c>
      <c r="I744" s="57"/>
      <c r="J744" s="57"/>
      <c r="K744" s="57"/>
      <c r="L744" s="57"/>
      <c r="M744" s="58" t="str">
        <f t="shared" si="74"/>
        <v/>
      </c>
      <c r="N744" s="102"/>
    </row>
    <row r="745" spans="1:14">
      <c r="A745" s="97" t="str">
        <f t="shared" si="71"/>
        <v/>
      </c>
      <c r="B745" s="98" t="str">
        <f t="shared" si="72"/>
        <v/>
      </c>
      <c r="C745" s="99"/>
      <c r="D745" s="100"/>
      <c r="E745" s="100"/>
      <c r="F745" s="57"/>
      <c r="G745" s="58">
        <f t="shared" si="73"/>
        <v>0</v>
      </c>
      <c r="H745" s="58">
        <f>IF(E745="",0,IFERROR(VLOOKUP(E745,档案费管理台账!$D$4:$H$1000,5,0),0))</f>
        <v>0</v>
      </c>
      <c r="I745" s="57"/>
      <c r="J745" s="57"/>
      <c r="K745" s="57"/>
      <c r="L745" s="57"/>
      <c r="M745" s="58" t="str">
        <f t="shared" si="74"/>
        <v/>
      </c>
      <c r="N745" s="102"/>
    </row>
    <row r="746" spans="1:14">
      <c r="A746" s="97" t="str">
        <f t="shared" si="71"/>
        <v/>
      </c>
      <c r="B746" s="98" t="str">
        <f t="shared" si="72"/>
        <v/>
      </c>
      <c r="C746" s="99"/>
      <c r="D746" s="100"/>
      <c r="E746" s="100"/>
      <c r="F746" s="57"/>
      <c r="G746" s="58">
        <f t="shared" si="73"/>
        <v>0</v>
      </c>
      <c r="H746" s="58">
        <f>IF(E746="",0,IFERROR(VLOOKUP(E746,档案费管理台账!$D$4:$H$1000,5,0),0))</f>
        <v>0</v>
      </c>
      <c r="I746" s="57"/>
      <c r="J746" s="57"/>
      <c r="K746" s="57"/>
      <c r="L746" s="57"/>
      <c r="M746" s="58" t="str">
        <f t="shared" si="74"/>
        <v/>
      </c>
      <c r="N746" s="102"/>
    </row>
    <row r="747" spans="1:14">
      <c r="A747" s="97" t="str">
        <f t="shared" si="71"/>
        <v/>
      </c>
      <c r="B747" s="98" t="str">
        <f t="shared" si="72"/>
        <v/>
      </c>
      <c r="C747" s="99"/>
      <c r="D747" s="100"/>
      <c r="E747" s="100"/>
      <c r="F747" s="57"/>
      <c r="G747" s="58">
        <f t="shared" si="73"/>
        <v>0</v>
      </c>
      <c r="H747" s="58">
        <f>IF(E747="",0,IFERROR(VLOOKUP(E747,档案费管理台账!$D$4:$H$1000,5,0),0))</f>
        <v>0</v>
      </c>
      <c r="I747" s="57"/>
      <c r="J747" s="57"/>
      <c r="K747" s="57"/>
      <c r="L747" s="57"/>
      <c r="M747" s="58" t="str">
        <f t="shared" si="74"/>
        <v/>
      </c>
      <c r="N747" s="102"/>
    </row>
    <row r="748" spans="1:14">
      <c r="A748" s="97" t="str">
        <f t="shared" si="71"/>
        <v/>
      </c>
      <c r="B748" s="98" t="str">
        <f t="shared" si="72"/>
        <v/>
      </c>
      <c r="C748" s="99"/>
      <c r="D748" s="100"/>
      <c r="E748" s="100"/>
      <c r="F748" s="57"/>
      <c r="G748" s="58">
        <f t="shared" si="73"/>
        <v>0</v>
      </c>
      <c r="H748" s="58">
        <f>IF(E748="",0,IFERROR(VLOOKUP(E748,档案费管理台账!$D$4:$H$1000,5,0),0))</f>
        <v>0</v>
      </c>
      <c r="I748" s="57"/>
      <c r="J748" s="57"/>
      <c r="K748" s="57"/>
      <c r="L748" s="57"/>
      <c r="M748" s="58" t="str">
        <f t="shared" si="74"/>
        <v/>
      </c>
      <c r="N748" s="102"/>
    </row>
    <row r="749" spans="1:14">
      <c r="A749" s="97" t="str">
        <f t="shared" ref="A749:A812" si="75">IF(C749="","",ROW()-42)</f>
        <v/>
      </c>
      <c r="B749" s="98" t="str">
        <f t="shared" ref="B749:B812" si="76">IF(C749="","",MONTH(C749)&amp;"月")</f>
        <v/>
      </c>
      <c r="C749" s="99"/>
      <c r="D749" s="100"/>
      <c r="E749" s="100"/>
      <c r="F749" s="57"/>
      <c r="G749" s="58">
        <f t="shared" ref="G749:G812" si="77">IF(F749="",0,F749*$K$41)</f>
        <v>0</v>
      </c>
      <c r="H749" s="58">
        <f>IF(E749="",0,IFERROR(VLOOKUP(E749,档案费管理台账!$D$4:$H$1000,5,0),0))</f>
        <v>0</v>
      </c>
      <c r="I749" s="57"/>
      <c r="J749" s="57"/>
      <c r="K749" s="57"/>
      <c r="L749" s="57"/>
      <c r="M749" s="58" t="str">
        <f t="shared" ref="M749:M812" si="78">IF(C749="","",ROUND(M748+G749-I749-J749-K749-L749-H749,2))</f>
        <v/>
      </c>
      <c r="N749" s="102"/>
    </row>
    <row r="750" spans="1:14">
      <c r="A750" s="97" t="str">
        <f t="shared" si="75"/>
        <v/>
      </c>
      <c r="B750" s="98" t="str">
        <f t="shared" si="76"/>
        <v/>
      </c>
      <c r="C750" s="99"/>
      <c r="D750" s="100"/>
      <c r="E750" s="100"/>
      <c r="F750" s="57"/>
      <c r="G750" s="58">
        <f t="shared" si="77"/>
        <v>0</v>
      </c>
      <c r="H750" s="58">
        <f>IF(E750="",0,IFERROR(VLOOKUP(E750,档案费管理台账!$D$4:$H$1000,5,0),0))</f>
        <v>0</v>
      </c>
      <c r="I750" s="57"/>
      <c r="J750" s="57"/>
      <c r="K750" s="57"/>
      <c r="L750" s="57"/>
      <c r="M750" s="58" t="str">
        <f t="shared" si="78"/>
        <v/>
      </c>
      <c r="N750" s="102"/>
    </row>
    <row r="751" spans="1:14">
      <c r="A751" s="97" t="str">
        <f t="shared" si="75"/>
        <v/>
      </c>
      <c r="B751" s="98" t="str">
        <f t="shared" si="76"/>
        <v/>
      </c>
      <c r="C751" s="99"/>
      <c r="D751" s="100"/>
      <c r="E751" s="100"/>
      <c r="F751" s="57"/>
      <c r="G751" s="58">
        <f t="shared" si="77"/>
        <v>0</v>
      </c>
      <c r="H751" s="58">
        <f>IF(E751="",0,IFERROR(VLOOKUP(E751,档案费管理台账!$D$4:$H$1000,5,0),0))</f>
        <v>0</v>
      </c>
      <c r="I751" s="57"/>
      <c r="J751" s="57"/>
      <c r="K751" s="57"/>
      <c r="L751" s="57"/>
      <c r="M751" s="58" t="str">
        <f t="shared" si="78"/>
        <v/>
      </c>
      <c r="N751" s="102"/>
    </row>
    <row r="752" spans="1:14">
      <c r="A752" s="97" t="str">
        <f t="shared" si="75"/>
        <v/>
      </c>
      <c r="B752" s="98" t="str">
        <f t="shared" si="76"/>
        <v/>
      </c>
      <c r="C752" s="99"/>
      <c r="D752" s="100"/>
      <c r="E752" s="100"/>
      <c r="F752" s="57"/>
      <c r="G752" s="58">
        <f t="shared" si="77"/>
        <v>0</v>
      </c>
      <c r="H752" s="58">
        <f>IF(E752="",0,IFERROR(VLOOKUP(E752,档案费管理台账!$D$4:$H$1000,5,0),0))</f>
        <v>0</v>
      </c>
      <c r="I752" s="57"/>
      <c r="J752" s="57"/>
      <c r="K752" s="57"/>
      <c r="L752" s="57"/>
      <c r="M752" s="58" t="str">
        <f t="shared" si="78"/>
        <v/>
      </c>
      <c r="N752" s="102"/>
    </row>
    <row r="753" spans="1:14">
      <c r="A753" s="97" t="str">
        <f t="shared" si="75"/>
        <v/>
      </c>
      <c r="B753" s="98" t="str">
        <f t="shared" si="76"/>
        <v/>
      </c>
      <c r="C753" s="99"/>
      <c r="D753" s="100"/>
      <c r="E753" s="100"/>
      <c r="F753" s="57"/>
      <c r="G753" s="58">
        <f t="shared" si="77"/>
        <v>0</v>
      </c>
      <c r="H753" s="58">
        <f>IF(E753="",0,IFERROR(VLOOKUP(E753,档案费管理台账!$D$4:$H$1000,5,0),0))</f>
        <v>0</v>
      </c>
      <c r="I753" s="57"/>
      <c r="J753" s="57"/>
      <c r="K753" s="57"/>
      <c r="L753" s="57"/>
      <c r="M753" s="58" t="str">
        <f t="shared" si="78"/>
        <v/>
      </c>
      <c r="N753" s="102"/>
    </row>
    <row r="754" spans="1:14">
      <c r="A754" s="97" t="str">
        <f t="shared" si="75"/>
        <v/>
      </c>
      <c r="B754" s="98" t="str">
        <f t="shared" si="76"/>
        <v/>
      </c>
      <c r="C754" s="99"/>
      <c r="D754" s="100"/>
      <c r="E754" s="100"/>
      <c r="F754" s="57"/>
      <c r="G754" s="58">
        <f t="shared" si="77"/>
        <v>0</v>
      </c>
      <c r="H754" s="58">
        <f>IF(E754="",0,IFERROR(VLOOKUP(E754,档案费管理台账!$D$4:$H$1000,5,0),0))</f>
        <v>0</v>
      </c>
      <c r="I754" s="57"/>
      <c r="J754" s="57"/>
      <c r="K754" s="57"/>
      <c r="L754" s="57"/>
      <c r="M754" s="58" t="str">
        <f t="shared" si="78"/>
        <v/>
      </c>
      <c r="N754" s="102"/>
    </row>
    <row r="755" spans="1:14">
      <c r="A755" s="97" t="str">
        <f t="shared" si="75"/>
        <v/>
      </c>
      <c r="B755" s="98" t="str">
        <f t="shared" si="76"/>
        <v/>
      </c>
      <c r="C755" s="99"/>
      <c r="D755" s="100"/>
      <c r="E755" s="100"/>
      <c r="F755" s="57"/>
      <c r="G755" s="58">
        <f t="shared" si="77"/>
        <v>0</v>
      </c>
      <c r="H755" s="58">
        <f>IF(E755="",0,IFERROR(VLOOKUP(E755,档案费管理台账!$D$4:$H$1000,5,0),0))</f>
        <v>0</v>
      </c>
      <c r="I755" s="57"/>
      <c r="J755" s="57"/>
      <c r="K755" s="57"/>
      <c r="L755" s="57"/>
      <c r="M755" s="58" t="str">
        <f t="shared" si="78"/>
        <v/>
      </c>
      <c r="N755" s="102"/>
    </row>
    <row r="756" spans="1:14">
      <c r="A756" s="97" t="str">
        <f t="shared" si="75"/>
        <v/>
      </c>
      <c r="B756" s="98" t="str">
        <f t="shared" si="76"/>
        <v/>
      </c>
      <c r="C756" s="99"/>
      <c r="D756" s="100"/>
      <c r="E756" s="100"/>
      <c r="F756" s="57"/>
      <c r="G756" s="58">
        <f t="shared" si="77"/>
        <v>0</v>
      </c>
      <c r="H756" s="58">
        <f>IF(E756="",0,IFERROR(VLOOKUP(E756,档案费管理台账!$D$4:$H$1000,5,0),0))</f>
        <v>0</v>
      </c>
      <c r="I756" s="57"/>
      <c r="J756" s="57"/>
      <c r="K756" s="57"/>
      <c r="L756" s="57"/>
      <c r="M756" s="58" t="str">
        <f t="shared" si="78"/>
        <v/>
      </c>
      <c r="N756" s="102"/>
    </row>
    <row r="757" spans="1:14">
      <c r="A757" s="97" t="str">
        <f t="shared" si="75"/>
        <v/>
      </c>
      <c r="B757" s="98" t="str">
        <f t="shared" si="76"/>
        <v/>
      </c>
      <c r="C757" s="99"/>
      <c r="D757" s="100"/>
      <c r="E757" s="100"/>
      <c r="F757" s="57"/>
      <c r="G757" s="58">
        <f t="shared" si="77"/>
        <v>0</v>
      </c>
      <c r="H757" s="58">
        <f>IF(E757="",0,IFERROR(VLOOKUP(E757,档案费管理台账!$D$4:$H$1000,5,0),0))</f>
        <v>0</v>
      </c>
      <c r="I757" s="57"/>
      <c r="J757" s="57"/>
      <c r="K757" s="57"/>
      <c r="L757" s="57"/>
      <c r="M757" s="58" t="str">
        <f t="shared" si="78"/>
        <v/>
      </c>
      <c r="N757" s="102"/>
    </row>
    <row r="758" spans="1:14">
      <c r="A758" s="97" t="str">
        <f t="shared" si="75"/>
        <v/>
      </c>
      <c r="B758" s="98" t="str">
        <f t="shared" si="76"/>
        <v/>
      </c>
      <c r="C758" s="99"/>
      <c r="D758" s="100"/>
      <c r="E758" s="100"/>
      <c r="F758" s="57"/>
      <c r="G758" s="58">
        <f t="shared" si="77"/>
        <v>0</v>
      </c>
      <c r="H758" s="58">
        <f>IF(E758="",0,IFERROR(VLOOKUP(E758,档案费管理台账!$D$4:$H$1000,5,0),0))</f>
        <v>0</v>
      </c>
      <c r="I758" s="57"/>
      <c r="J758" s="57"/>
      <c r="K758" s="57"/>
      <c r="L758" s="57"/>
      <c r="M758" s="58" t="str">
        <f t="shared" si="78"/>
        <v/>
      </c>
      <c r="N758" s="102"/>
    </row>
    <row r="759" spans="1:14">
      <c r="A759" s="97" t="str">
        <f t="shared" si="75"/>
        <v/>
      </c>
      <c r="B759" s="98" t="str">
        <f t="shared" si="76"/>
        <v/>
      </c>
      <c r="C759" s="99"/>
      <c r="D759" s="100"/>
      <c r="E759" s="100"/>
      <c r="F759" s="57"/>
      <c r="G759" s="58">
        <f t="shared" si="77"/>
        <v>0</v>
      </c>
      <c r="H759" s="58">
        <f>IF(E759="",0,IFERROR(VLOOKUP(E759,档案费管理台账!$D$4:$H$1000,5,0),0))</f>
        <v>0</v>
      </c>
      <c r="I759" s="57"/>
      <c r="J759" s="57"/>
      <c r="K759" s="57"/>
      <c r="L759" s="57"/>
      <c r="M759" s="58" t="str">
        <f t="shared" si="78"/>
        <v/>
      </c>
      <c r="N759" s="102"/>
    </row>
    <row r="760" spans="1:14">
      <c r="A760" s="97" t="str">
        <f t="shared" si="75"/>
        <v/>
      </c>
      <c r="B760" s="98" t="str">
        <f t="shared" si="76"/>
        <v/>
      </c>
      <c r="C760" s="99"/>
      <c r="D760" s="100"/>
      <c r="E760" s="100"/>
      <c r="F760" s="57"/>
      <c r="G760" s="58">
        <f t="shared" si="77"/>
        <v>0</v>
      </c>
      <c r="H760" s="58">
        <f>IF(E760="",0,IFERROR(VLOOKUP(E760,档案费管理台账!$D$4:$H$1000,5,0),0))</f>
        <v>0</v>
      </c>
      <c r="I760" s="57"/>
      <c r="J760" s="57"/>
      <c r="K760" s="57"/>
      <c r="L760" s="57"/>
      <c r="M760" s="58" t="str">
        <f t="shared" si="78"/>
        <v/>
      </c>
      <c r="N760" s="102"/>
    </row>
    <row r="761" spans="1:14">
      <c r="A761" s="97" t="str">
        <f t="shared" si="75"/>
        <v/>
      </c>
      <c r="B761" s="98" t="str">
        <f t="shared" si="76"/>
        <v/>
      </c>
      <c r="C761" s="99"/>
      <c r="D761" s="100"/>
      <c r="E761" s="100"/>
      <c r="F761" s="57"/>
      <c r="G761" s="58">
        <f t="shared" si="77"/>
        <v>0</v>
      </c>
      <c r="H761" s="58">
        <f>IF(E761="",0,IFERROR(VLOOKUP(E761,档案费管理台账!$D$4:$H$1000,5,0),0))</f>
        <v>0</v>
      </c>
      <c r="I761" s="57"/>
      <c r="J761" s="57"/>
      <c r="K761" s="57"/>
      <c r="L761" s="57"/>
      <c r="M761" s="58" t="str">
        <f t="shared" si="78"/>
        <v/>
      </c>
      <c r="N761" s="102"/>
    </row>
    <row r="762" spans="1:14">
      <c r="A762" s="97" t="str">
        <f t="shared" si="75"/>
        <v/>
      </c>
      <c r="B762" s="98" t="str">
        <f t="shared" si="76"/>
        <v/>
      </c>
      <c r="C762" s="99"/>
      <c r="D762" s="100"/>
      <c r="E762" s="100"/>
      <c r="F762" s="57"/>
      <c r="G762" s="58">
        <f t="shared" si="77"/>
        <v>0</v>
      </c>
      <c r="H762" s="58">
        <f>IF(E762="",0,IFERROR(VLOOKUP(E762,档案费管理台账!$D$4:$H$1000,5,0),0))</f>
        <v>0</v>
      </c>
      <c r="I762" s="57"/>
      <c r="J762" s="57"/>
      <c r="K762" s="57"/>
      <c r="L762" s="57"/>
      <c r="M762" s="58" t="str">
        <f t="shared" si="78"/>
        <v/>
      </c>
      <c r="N762" s="102"/>
    </row>
    <row r="763" spans="1:14">
      <c r="A763" s="97" t="str">
        <f t="shared" si="75"/>
        <v/>
      </c>
      <c r="B763" s="98" t="str">
        <f t="shared" si="76"/>
        <v/>
      </c>
      <c r="C763" s="99"/>
      <c r="D763" s="100"/>
      <c r="E763" s="100"/>
      <c r="F763" s="57"/>
      <c r="G763" s="58">
        <f t="shared" si="77"/>
        <v>0</v>
      </c>
      <c r="H763" s="58">
        <f>IF(E763="",0,IFERROR(VLOOKUP(E763,档案费管理台账!$D$4:$H$1000,5,0),0))</f>
        <v>0</v>
      </c>
      <c r="I763" s="57"/>
      <c r="J763" s="57"/>
      <c r="K763" s="57"/>
      <c r="L763" s="57"/>
      <c r="M763" s="58" t="str">
        <f t="shared" si="78"/>
        <v/>
      </c>
      <c r="N763" s="102"/>
    </row>
    <row r="764" spans="1:14">
      <c r="A764" s="97" t="str">
        <f t="shared" si="75"/>
        <v/>
      </c>
      <c r="B764" s="98" t="str">
        <f t="shared" si="76"/>
        <v/>
      </c>
      <c r="C764" s="99"/>
      <c r="D764" s="100"/>
      <c r="E764" s="100"/>
      <c r="F764" s="57"/>
      <c r="G764" s="58">
        <f t="shared" si="77"/>
        <v>0</v>
      </c>
      <c r="H764" s="58">
        <f>IF(E764="",0,IFERROR(VLOOKUP(E764,档案费管理台账!$D$4:$H$1000,5,0),0))</f>
        <v>0</v>
      </c>
      <c r="I764" s="57"/>
      <c r="J764" s="57"/>
      <c r="K764" s="57"/>
      <c r="L764" s="57"/>
      <c r="M764" s="58" t="str">
        <f t="shared" si="78"/>
        <v/>
      </c>
      <c r="N764" s="102"/>
    </row>
    <row r="765" spans="1:14">
      <c r="A765" s="97" t="str">
        <f t="shared" si="75"/>
        <v/>
      </c>
      <c r="B765" s="98" t="str">
        <f t="shared" si="76"/>
        <v/>
      </c>
      <c r="C765" s="99"/>
      <c r="D765" s="100"/>
      <c r="E765" s="100"/>
      <c r="F765" s="57"/>
      <c r="G765" s="58">
        <f t="shared" si="77"/>
        <v>0</v>
      </c>
      <c r="H765" s="58">
        <f>IF(E765="",0,IFERROR(VLOOKUP(E765,档案费管理台账!$D$4:$H$1000,5,0),0))</f>
        <v>0</v>
      </c>
      <c r="I765" s="57"/>
      <c r="J765" s="57"/>
      <c r="K765" s="57"/>
      <c r="L765" s="57"/>
      <c r="M765" s="58" t="str">
        <f t="shared" si="78"/>
        <v/>
      </c>
      <c r="N765" s="102"/>
    </row>
    <row r="766" spans="1:14">
      <c r="A766" s="97" t="str">
        <f t="shared" si="75"/>
        <v/>
      </c>
      <c r="B766" s="98" t="str">
        <f t="shared" si="76"/>
        <v/>
      </c>
      <c r="C766" s="99"/>
      <c r="D766" s="100"/>
      <c r="E766" s="100"/>
      <c r="F766" s="57"/>
      <c r="G766" s="58">
        <f t="shared" si="77"/>
        <v>0</v>
      </c>
      <c r="H766" s="58">
        <f>IF(E766="",0,IFERROR(VLOOKUP(E766,档案费管理台账!$D$4:$H$1000,5,0),0))</f>
        <v>0</v>
      </c>
      <c r="I766" s="57"/>
      <c r="J766" s="57"/>
      <c r="K766" s="57"/>
      <c r="L766" s="57"/>
      <c r="M766" s="58" t="str">
        <f t="shared" si="78"/>
        <v/>
      </c>
      <c r="N766" s="102"/>
    </row>
    <row r="767" spans="1:14">
      <c r="A767" s="97" t="str">
        <f t="shared" si="75"/>
        <v/>
      </c>
      <c r="B767" s="98" t="str">
        <f t="shared" si="76"/>
        <v/>
      </c>
      <c r="C767" s="99"/>
      <c r="D767" s="100"/>
      <c r="E767" s="100"/>
      <c r="F767" s="57"/>
      <c r="G767" s="58">
        <f t="shared" si="77"/>
        <v>0</v>
      </c>
      <c r="H767" s="58">
        <f>IF(E767="",0,IFERROR(VLOOKUP(E767,档案费管理台账!$D$4:$H$1000,5,0),0))</f>
        <v>0</v>
      </c>
      <c r="I767" s="57"/>
      <c r="J767" s="57"/>
      <c r="K767" s="57"/>
      <c r="L767" s="57"/>
      <c r="M767" s="58" t="str">
        <f t="shared" si="78"/>
        <v/>
      </c>
      <c r="N767" s="102"/>
    </row>
    <row r="768" spans="1:14">
      <c r="A768" s="97" t="str">
        <f t="shared" si="75"/>
        <v/>
      </c>
      <c r="B768" s="98" t="str">
        <f t="shared" si="76"/>
        <v/>
      </c>
      <c r="C768" s="99"/>
      <c r="D768" s="100"/>
      <c r="E768" s="100"/>
      <c r="F768" s="57"/>
      <c r="G768" s="58">
        <f t="shared" si="77"/>
        <v>0</v>
      </c>
      <c r="H768" s="58">
        <f>IF(E768="",0,IFERROR(VLOOKUP(E768,档案费管理台账!$D$4:$H$1000,5,0),0))</f>
        <v>0</v>
      </c>
      <c r="I768" s="57"/>
      <c r="J768" s="57"/>
      <c r="K768" s="57"/>
      <c r="L768" s="57"/>
      <c r="M768" s="58" t="str">
        <f t="shared" si="78"/>
        <v/>
      </c>
      <c r="N768" s="102"/>
    </row>
    <row r="769" spans="1:14">
      <c r="A769" s="97" t="str">
        <f t="shared" si="75"/>
        <v/>
      </c>
      <c r="B769" s="98" t="str">
        <f t="shared" si="76"/>
        <v/>
      </c>
      <c r="C769" s="99"/>
      <c r="D769" s="100"/>
      <c r="E769" s="100"/>
      <c r="F769" s="57"/>
      <c r="G769" s="58">
        <f t="shared" si="77"/>
        <v>0</v>
      </c>
      <c r="H769" s="58">
        <f>IF(E769="",0,IFERROR(VLOOKUP(E769,档案费管理台账!$D$4:$H$1000,5,0),0))</f>
        <v>0</v>
      </c>
      <c r="I769" s="57"/>
      <c r="J769" s="57"/>
      <c r="K769" s="57"/>
      <c r="L769" s="57"/>
      <c r="M769" s="58" t="str">
        <f t="shared" si="78"/>
        <v/>
      </c>
      <c r="N769" s="102"/>
    </row>
    <row r="770" spans="1:14">
      <c r="A770" s="97" t="str">
        <f t="shared" si="75"/>
        <v/>
      </c>
      <c r="B770" s="98" t="str">
        <f t="shared" si="76"/>
        <v/>
      </c>
      <c r="C770" s="99"/>
      <c r="D770" s="100"/>
      <c r="E770" s="100"/>
      <c r="F770" s="57"/>
      <c r="G770" s="58">
        <f t="shared" si="77"/>
        <v>0</v>
      </c>
      <c r="H770" s="58">
        <f>IF(E770="",0,IFERROR(VLOOKUP(E770,档案费管理台账!$D$4:$H$1000,5,0),0))</f>
        <v>0</v>
      </c>
      <c r="I770" s="57"/>
      <c r="J770" s="57"/>
      <c r="K770" s="57"/>
      <c r="L770" s="57"/>
      <c r="M770" s="58" t="str">
        <f t="shared" si="78"/>
        <v/>
      </c>
      <c r="N770" s="102"/>
    </row>
    <row r="771" spans="1:14">
      <c r="A771" s="97" t="str">
        <f t="shared" si="75"/>
        <v/>
      </c>
      <c r="B771" s="98" t="str">
        <f t="shared" si="76"/>
        <v/>
      </c>
      <c r="C771" s="99"/>
      <c r="D771" s="100"/>
      <c r="E771" s="100"/>
      <c r="F771" s="57"/>
      <c r="G771" s="58">
        <f t="shared" si="77"/>
        <v>0</v>
      </c>
      <c r="H771" s="58">
        <f>IF(E771="",0,IFERROR(VLOOKUP(E771,档案费管理台账!$D$4:$H$1000,5,0),0))</f>
        <v>0</v>
      </c>
      <c r="I771" s="57"/>
      <c r="J771" s="57"/>
      <c r="K771" s="57"/>
      <c r="L771" s="57"/>
      <c r="M771" s="58" t="str">
        <f t="shared" si="78"/>
        <v/>
      </c>
      <c r="N771" s="102"/>
    </row>
    <row r="772" spans="1:14">
      <c r="A772" s="97" t="str">
        <f t="shared" si="75"/>
        <v/>
      </c>
      <c r="B772" s="98" t="str">
        <f t="shared" si="76"/>
        <v/>
      </c>
      <c r="C772" s="99"/>
      <c r="D772" s="100"/>
      <c r="E772" s="100"/>
      <c r="F772" s="57"/>
      <c r="G772" s="58">
        <f t="shared" si="77"/>
        <v>0</v>
      </c>
      <c r="H772" s="58">
        <f>IF(E772="",0,IFERROR(VLOOKUP(E772,档案费管理台账!$D$4:$H$1000,5,0),0))</f>
        <v>0</v>
      </c>
      <c r="I772" s="57"/>
      <c r="J772" s="57"/>
      <c r="K772" s="57"/>
      <c r="L772" s="57"/>
      <c r="M772" s="58" t="str">
        <f t="shared" si="78"/>
        <v/>
      </c>
      <c r="N772" s="102"/>
    </row>
    <row r="773" spans="1:14">
      <c r="A773" s="97" t="str">
        <f t="shared" si="75"/>
        <v/>
      </c>
      <c r="B773" s="98" t="str">
        <f t="shared" si="76"/>
        <v/>
      </c>
      <c r="C773" s="99"/>
      <c r="D773" s="100"/>
      <c r="E773" s="100"/>
      <c r="F773" s="57"/>
      <c r="G773" s="58">
        <f t="shared" si="77"/>
        <v>0</v>
      </c>
      <c r="H773" s="58">
        <f>IF(E773="",0,IFERROR(VLOOKUP(E773,档案费管理台账!$D$4:$H$1000,5,0),0))</f>
        <v>0</v>
      </c>
      <c r="I773" s="57"/>
      <c r="J773" s="57"/>
      <c r="K773" s="57"/>
      <c r="L773" s="57"/>
      <c r="M773" s="58" t="str">
        <f t="shared" si="78"/>
        <v/>
      </c>
      <c r="N773" s="102"/>
    </row>
    <row r="774" spans="1:14">
      <c r="A774" s="97" t="str">
        <f t="shared" si="75"/>
        <v/>
      </c>
      <c r="B774" s="98" t="str">
        <f t="shared" si="76"/>
        <v/>
      </c>
      <c r="C774" s="99"/>
      <c r="D774" s="100"/>
      <c r="E774" s="100"/>
      <c r="F774" s="57"/>
      <c r="G774" s="58">
        <f t="shared" si="77"/>
        <v>0</v>
      </c>
      <c r="H774" s="58">
        <f>IF(E774="",0,IFERROR(VLOOKUP(E774,档案费管理台账!$D$4:$H$1000,5,0),0))</f>
        <v>0</v>
      </c>
      <c r="I774" s="57"/>
      <c r="J774" s="57"/>
      <c r="K774" s="57"/>
      <c r="L774" s="57"/>
      <c r="M774" s="58" t="str">
        <f t="shared" si="78"/>
        <v/>
      </c>
      <c r="N774" s="102"/>
    </row>
    <row r="775" spans="1:14">
      <c r="A775" s="97" t="str">
        <f t="shared" si="75"/>
        <v/>
      </c>
      <c r="B775" s="98" t="str">
        <f t="shared" si="76"/>
        <v/>
      </c>
      <c r="C775" s="99"/>
      <c r="D775" s="100"/>
      <c r="E775" s="100"/>
      <c r="F775" s="57"/>
      <c r="G775" s="58">
        <f t="shared" si="77"/>
        <v>0</v>
      </c>
      <c r="H775" s="58">
        <f>IF(E775="",0,IFERROR(VLOOKUP(E775,档案费管理台账!$D$4:$H$1000,5,0),0))</f>
        <v>0</v>
      </c>
      <c r="I775" s="57"/>
      <c r="J775" s="57"/>
      <c r="K775" s="57"/>
      <c r="L775" s="57"/>
      <c r="M775" s="58" t="str">
        <f t="shared" si="78"/>
        <v/>
      </c>
      <c r="N775" s="102"/>
    </row>
    <row r="776" spans="1:14">
      <c r="A776" s="97" t="str">
        <f t="shared" si="75"/>
        <v/>
      </c>
      <c r="B776" s="98" t="str">
        <f t="shared" si="76"/>
        <v/>
      </c>
      <c r="C776" s="99"/>
      <c r="D776" s="100"/>
      <c r="E776" s="100"/>
      <c r="F776" s="57"/>
      <c r="G776" s="58">
        <f t="shared" si="77"/>
        <v>0</v>
      </c>
      <c r="H776" s="58">
        <f>IF(E776="",0,IFERROR(VLOOKUP(E776,档案费管理台账!$D$4:$H$1000,5,0),0))</f>
        <v>0</v>
      </c>
      <c r="I776" s="57"/>
      <c r="J776" s="57"/>
      <c r="K776" s="57"/>
      <c r="L776" s="57"/>
      <c r="M776" s="58" t="str">
        <f t="shared" si="78"/>
        <v/>
      </c>
      <c r="N776" s="102"/>
    </row>
    <row r="777" spans="1:14">
      <c r="A777" s="97" t="str">
        <f t="shared" si="75"/>
        <v/>
      </c>
      <c r="B777" s="98" t="str">
        <f t="shared" si="76"/>
        <v/>
      </c>
      <c r="C777" s="99"/>
      <c r="D777" s="100"/>
      <c r="E777" s="100"/>
      <c r="F777" s="57"/>
      <c r="G777" s="58">
        <f t="shared" si="77"/>
        <v>0</v>
      </c>
      <c r="H777" s="58">
        <f>IF(E777="",0,IFERROR(VLOOKUP(E777,档案费管理台账!$D$4:$H$1000,5,0),0))</f>
        <v>0</v>
      </c>
      <c r="I777" s="57"/>
      <c r="J777" s="57"/>
      <c r="K777" s="57"/>
      <c r="L777" s="57"/>
      <c r="M777" s="58" t="str">
        <f t="shared" si="78"/>
        <v/>
      </c>
      <c r="N777" s="102"/>
    </row>
    <row r="778" spans="1:14">
      <c r="A778" s="97" t="str">
        <f t="shared" si="75"/>
        <v/>
      </c>
      <c r="B778" s="98" t="str">
        <f t="shared" si="76"/>
        <v/>
      </c>
      <c r="C778" s="99"/>
      <c r="D778" s="100"/>
      <c r="E778" s="100"/>
      <c r="F778" s="57"/>
      <c r="G778" s="58">
        <f t="shared" si="77"/>
        <v>0</v>
      </c>
      <c r="H778" s="58">
        <f>IF(E778="",0,IFERROR(VLOOKUP(E778,档案费管理台账!$D$4:$H$1000,5,0),0))</f>
        <v>0</v>
      </c>
      <c r="I778" s="57"/>
      <c r="J778" s="57"/>
      <c r="K778" s="57"/>
      <c r="L778" s="57"/>
      <c r="M778" s="58" t="str">
        <f t="shared" si="78"/>
        <v/>
      </c>
      <c r="N778" s="102"/>
    </row>
    <row r="779" spans="1:14">
      <c r="A779" s="97" t="str">
        <f t="shared" si="75"/>
        <v/>
      </c>
      <c r="B779" s="98" t="str">
        <f t="shared" si="76"/>
        <v/>
      </c>
      <c r="C779" s="99"/>
      <c r="D779" s="100"/>
      <c r="E779" s="100"/>
      <c r="F779" s="57"/>
      <c r="G779" s="58">
        <f t="shared" si="77"/>
        <v>0</v>
      </c>
      <c r="H779" s="58">
        <f>IF(E779="",0,IFERROR(VLOOKUP(E779,档案费管理台账!$D$4:$H$1000,5,0),0))</f>
        <v>0</v>
      </c>
      <c r="I779" s="57"/>
      <c r="J779" s="57"/>
      <c r="K779" s="57"/>
      <c r="L779" s="57"/>
      <c r="M779" s="58" t="str">
        <f t="shared" si="78"/>
        <v/>
      </c>
      <c r="N779" s="102"/>
    </row>
    <row r="780" spans="1:14">
      <c r="A780" s="97" t="str">
        <f t="shared" si="75"/>
        <v/>
      </c>
      <c r="B780" s="98" t="str">
        <f t="shared" si="76"/>
        <v/>
      </c>
      <c r="C780" s="99"/>
      <c r="D780" s="100"/>
      <c r="E780" s="100"/>
      <c r="F780" s="57"/>
      <c r="G780" s="58">
        <f t="shared" si="77"/>
        <v>0</v>
      </c>
      <c r="H780" s="58">
        <f>IF(E780="",0,IFERROR(VLOOKUP(E780,档案费管理台账!$D$4:$H$1000,5,0),0))</f>
        <v>0</v>
      </c>
      <c r="I780" s="57"/>
      <c r="J780" s="57"/>
      <c r="K780" s="57"/>
      <c r="L780" s="57"/>
      <c r="M780" s="58" t="str">
        <f t="shared" si="78"/>
        <v/>
      </c>
      <c r="N780" s="102"/>
    </row>
    <row r="781" spans="1:14">
      <c r="A781" s="97" t="str">
        <f t="shared" si="75"/>
        <v/>
      </c>
      <c r="B781" s="98" t="str">
        <f t="shared" si="76"/>
        <v/>
      </c>
      <c r="C781" s="99"/>
      <c r="D781" s="100"/>
      <c r="E781" s="100"/>
      <c r="F781" s="57"/>
      <c r="G781" s="58">
        <f t="shared" si="77"/>
        <v>0</v>
      </c>
      <c r="H781" s="58">
        <f>IF(E781="",0,IFERROR(VLOOKUP(E781,档案费管理台账!$D$4:$H$1000,5,0),0))</f>
        <v>0</v>
      </c>
      <c r="I781" s="57"/>
      <c r="J781" s="57"/>
      <c r="K781" s="57"/>
      <c r="L781" s="57"/>
      <c r="M781" s="58" t="str">
        <f t="shared" si="78"/>
        <v/>
      </c>
      <c r="N781" s="102"/>
    </row>
    <row r="782" spans="1:14">
      <c r="A782" s="97" t="str">
        <f t="shared" si="75"/>
        <v/>
      </c>
      <c r="B782" s="98" t="str">
        <f t="shared" si="76"/>
        <v/>
      </c>
      <c r="C782" s="99"/>
      <c r="D782" s="100"/>
      <c r="E782" s="100"/>
      <c r="F782" s="57"/>
      <c r="G782" s="58">
        <f t="shared" si="77"/>
        <v>0</v>
      </c>
      <c r="H782" s="58">
        <f>IF(E782="",0,IFERROR(VLOOKUP(E782,档案费管理台账!$D$4:$H$1000,5,0),0))</f>
        <v>0</v>
      </c>
      <c r="I782" s="57"/>
      <c r="J782" s="57"/>
      <c r="K782" s="57"/>
      <c r="L782" s="57"/>
      <c r="M782" s="58" t="str">
        <f t="shared" si="78"/>
        <v/>
      </c>
      <c r="N782" s="102"/>
    </row>
    <row r="783" spans="1:14">
      <c r="A783" s="97" t="str">
        <f t="shared" si="75"/>
        <v/>
      </c>
      <c r="B783" s="98" t="str">
        <f t="shared" si="76"/>
        <v/>
      </c>
      <c r="C783" s="99"/>
      <c r="D783" s="100"/>
      <c r="E783" s="100"/>
      <c r="F783" s="57"/>
      <c r="G783" s="58">
        <f t="shared" si="77"/>
        <v>0</v>
      </c>
      <c r="H783" s="58">
        <f>IF(E783="",0,IFERROR(VLOOKUP(E783,档案费管理台账!$D$4:$H$1000,5,0),0))</f>
        <v>0</v>
      </c>
      <c r="I783" s="57"/>
      <c r="J783" s="57"/>
      <c r="K783" s="57"/>
      <c r="L783" s="57"/>
      <c r="M783" s="58" t="str">
        <f t="shared" si="78"/>
        <v/>
      </c>
      <c r="N783" s="102"/>
    </row>
    <row r="784" spans="1:14">
      <c r="A784" s="97" t="str">
        <f t="shared" si="75"/>
        <v/>
      </c>
      <c r="B784" s="98" t="str">
        <f t="shared" si="76"/>
        <v/>
      </c>
      <c r="C784" s="99"/>
      <c r="D784" s="100"/>
      <c r="E784" s="100"/>
      <c r="F784" s="57"/>
      <c r="G784" s="58">
        <f t="shared" si="77"/>
        <v>0</v>
      </c>
      <c r="H784" s="58">
        <f>IF(E784="",0,IFERROR(VLOOKUP(E784,档案费管理台账!$D$4:$H$1000,5,0),0))</f>
        <v>0</v>
      </c>
      <c r="I784" s="57"/>
      <c r="J784" s="57"/>
      <c r="K784" s="57"/>
      <c r="L784" s="57"/>
      <c r="M784" s="58" t="str">
        <f t="shared" si="78"/>
        <v/>
      </c>
      <c r="N784" s="102"/>
    </row>
    <row r="785" spans="1:14">
      <c r="A785" s="97" t="str">
        <f t="shared" si="75"/>
        <v/>
      </c>
      <c r="B785" s="98" t="str">
        <f t="shared" si="76"/>
        <v/>
      </c>
      <c r="C785" s="99"/>
      <c r="D785" s="100"/>
      <c r="E785" s="100"/>
      <c r="F785" s="57"/>
      <c r="G785" s="58">
        <f t="shared" si="77"/>
        <v>0</v>
      </c>
      <c r="H785" s="58">
        <f>IF(E785="",0,IFERROR(VLOOKUP(E785,档案费管理台账!$D$4:$H$1000,5,0),0))</f>
        <v>0</v>
      </c>
      <c r="I785" s="57"/>
      <c r="J785" s="57"/>
      <c r="K785" s="57"/>
      <c r="L785" s="57"/>
      <c r="M785" s="58" t="str">
        <f t="shared" si="78"/>
        <v/>
      </c>
      <c r="N785" s="102"/>
    </row>
    <row r="786" spans="1:14">
      <c r="A786" s="97" t="str">
        <f t="shared" si="75"/>
        <v/>
      </c>
      <c r="B786" s="98" t="str">
        <f t="shared" si="76"/>
        <v/>
      </c>
      <c r="C786" s="99"/>
      <c r="D786" s="100"/>
      <c r="E786" s="100"/>
      <c r="F786" s="57"/>
      <c r="G786" s="58">
        <f t="shared" si="77"/>
        <v>0</v>
      </c>
      <c r="H786" s="58">
        <f>IF(E786="",0,IFERROR(VLOOKUP(E786,档案费管理台账!$D$4:$H$1000,5,0),0))</f>
        <v>0</v>
      </c>
      <c r="I786" s="57"/>
      <c r="J786" s="57"/>
      <c r="K786" s="57"/>
      <c r="L786" s="57"/>
      <c r="M786" s="58" t="str">
        <f t="shared" si="78"/>
        <v/>
      </c>
      <c r="N786" s="102"/>
    </row>
    <row r="787" spans="1:14">
      <c r="A787" s="97" t="str">
        <f t="shared" si="75"/>
        <v/>
      </c>
      <c r="B787" s="98" t="str">
        <f t="shared" si="76"/>
        <v/>
      </c>
      <c r="C787" s="99"/>
      <c r="D787" s="100"/>
      <c r="E787" s="100"/>
      <c r="F787" s="57"/>
      <c r="G787" s="58">
        <f t="shared" si="77"/>
        <v>0</v>
      </c>
      <c r="H787" s="58">
        <f>IF(E787="",0,IFERROR(VLOOKUP(E787,档案费管理台账!$D$4:$H$1000,5,0),0))</f>
        <v>0</v>
      </c>
      <c r="I787" s="57"/>
      <c r="J787" s="57"/>
      <c r="K787" s="57"/>
      <c r="L787" s="57"/>
      <c r="M787" s="58" t="str">
        <f t="shared" si="78"/>
        <v/>
      </c>
      <c r="N787" s="102"/>
    </row>
    <row r="788" spans="1:14">
      <c r="A788" s="97" t="str">
        <f t="shared" si="75"/>
        <v/>
      </c>
      <c r="B788" s="98" t="str">
        <f t="shared" si="76"/>
        <v/>
      </c>
      <c r="C788" s="99"/>
      <c r="D788" s="100"/>
      <c r="E788" s="100"/>
      <c r="F788" s="57"/>
      <c r="G788" s="58">
        <f t="shared" si="77"/>
        <v>0</v>
      </c>
      <c r="H788" s="58">
        <f>IF(E788="",0,IFERROR(VLOOKUP(E788,档案费管理台账!$D$4:$H$1000,5,0),0))</f>
        <v>0</v>
      </c>
      <c r="I788" s="57"/>
      <c r="J788" s="57"/>
      <c r="K788" s="57"/>
      <c r="L788" s="57"/>
      <c r="M788" s="58" t="str">
        <f t="shared" si="78"/>
        <v/>
      </c>
      <c r="N788" s="102"/>
    </row>
    <row r="789" spans="1:14">
      <c r="A789" s="97" t="str">
        <f t="shared" si="75"/>
        <v/>
      </c>
      <c r="B789" s="98" t="str">
        <f t="shared" si="76"/>
        <v/>
      </c>
      <c r="C789" s="99"/>
      <c r="D789" s="100"/>
      <c r="E789" s="100"/>
      <c r="F789" s="57"/>
      <c r="G789" s="58">
        <f t="shared" si="77"/>
        <v>0</v>
      </c>
      <c r="H789" s="58">
        <f>IF(E789="",0,IFERROR(VLOOKUP(E789,档案费管理台账!$D$4:$H$1000,5,0),0))</f>
        <v>0</v>
      </c>
      <c r="I789" s="57"/>
      <c r="J789" s="57"/>
      <c r="K789" s="57"/>
      <c r="L789" s="57"/>
      <c r="M789" s="58" t="str">
        <f t="shared" si="78"/>
        <v/>
      </c>
      <c r="N789" s="102"/>
    </row>
    <row r="790" spans="1:14">
      <c r="A790" s="97" t="str">
        <f t="shared" si="75"/>
        <v/>
      </c>
      <c r="B790" s="98" t="str">
        <f t="shared" si="76"/>
        <v/>
      </c>
      <c r="C790" s="99"/>
      <c r="D790" s="100"/>
      <c r="E790" s="100"/>
      <c r="F790" s="57"/>
      <c r="G790" s="58">
        <f t="shared" si="77"/>
        <v>0</v>
      </c>
      <c r="H790" s="58">
        <f>IF(E790="",0,IFERROR(VLOOKUP(E790,档案费管理台账!$D$4:$H$1000,5,0),0))</f>
        <v>0</v>
      </c>
      <c r="I790" s="57"/>
      <c r="J790" s="57"/>
      <c r="K790" s="57"/>
      <c r="L790" s="57"/>
      <c r="M790" s="58" t="str">
        <f t="shared" si="78"/>
        <v/>
      </c>
      <c r="N790" s="102"/>
    </row>
    <row r="791" spans="1:14">
      <c r="A791" s="97" t="str">
        <f t="shared" si="75"/>
        <v/>
      </c>
      <c r="B791" s="98" t="str">
        <f t="shared" si="76"/>
        <v/>
      </c>
      <c r="C791" s="99"/>
      <c r="D791" s="100"/>
      <c r="E791" s="100"/>
      <c r="F791" s="57"/>
      <c r="G791" s="58">
        <f t="shared" si="77"/>
        <v>0</v>
      </c>
      <c r="H791" s="58">
        <f>IF(E791="",0,IFERROR(VLOOKUP(E791,档案费管理台账!$D$4:$H$1000,5,0),0))</f>
        <v>0</v>
      </c>
      <c r="I791" s="57"/>
      <c r="J791" s="57"/>
      <c r="K791" s="57"/>
      <c r="L791" s="57"/>
      <c r="M791" s="58" t="str">
        <f t="shared" si="78"/>
        <v/>
      </c>
      <c r="N791" s="102"/>
    </row>
    <row r="792" spans="1:14">
      <c r="A792" s="97" t="str">
        <f t="shared" si="75"/>
        <v/>
      </c>
      <c r="B792" s="98" t="str">
        <f t="shared" si="76"/>
        <v/>
      </c>
      <c r="C792" s="99"/>
      <c r="D792" s="100"/>
      <c r="E792" s="100"/>
      <c r="F792" s="57"/>
      <c r="G792" s="58">
        <f t="shared" si="77"/>
        <v>0</v>
      </c>
      <c r="H792" s="58">
        <f>IF(E792="",0,IFERROR(VLOOKUP(E792,档案费管理台账!$D$4:$H$1000,5,0),0))</f>
        <v>0</v>
      </c>
      <c r="I792" s="57"/>
      <c r="J792" s="57"/>
      <c r="K792" s="57"/>
      <c r="L792" s="57"/>
      <c r="M792" s="58" t="str">
        <f t="shared" si="78"/>
        <v/>
      </c>
      <c r="N792" s="102"/>
    </row>
    <row r="793" spans="1:14">
      <c r="A793" s="97" t="str">
        <f t="shared" si="75"/>
        <v/>
      </c>
      <c r="B793" s="98" t="str">
        <f t="shared" si="76"/>
        <v/>
      </c>
      <c r="C793" s="99"/>
      <c r="D793" s="100"/>
      <c r="E793" s="100"/>
      <c r="F793" s="57"/>
      <c r="G793" s="58">
        <f t="shared" si="77"/>
        <v>0</v>
      </c>
      <c r="H793" s="58">
        <f>IF(E793="",0,IFERROR(VLOOKUP(E793,档案费管理台账!$D$4:$H$1000,5,0),0))</f>
        <v>0</v>
      </c>
      <c r="I793" s="57"/>
      <c r="J793" s="57"/>
      <c r="K793" s="57"/>
      <c r="L793" s="57"/>
      <c r="M793" s="58" t="str">
        <f t="shared" si="78"/>
        <v/>
      </c>
      <c r="N793" s="102"/>
    </row>
    <row r="794" spans="1:14">
      <c r="A794" s="97" t="str">
        <f t="shared" si="75"/>
        <v/>
      </c>
      <c r="B794" s="98" t="str">
        <f t="shared" si="76"/>
        <v/>
      </c>
      <c r="C794" s="99"/>
      <c r="D794" s="100"/>
      <c r="E794" s="100"/>
      <c r="F794" s="57"/>
      <c r="G794" s="58">
        <f t="shared" si="77"/>
        <v>0</v>
      </c>
      <c r="H794" s="58">
        <f>IF(E794="",0,IFERROR(VLOOKUP(E794,档案费管理台账!$D$4:$H$1000,5,0),0))</f>
        <v>0</v>
      </c>
      <c r="I794" s="57"/>
      <c r="J794" s="57"/>
      <c r="K794" s="57"/>
      <c r="L794" s="57"/>
      <c r="M794" s="58" t="str">
        <f t="shared" si="78"/>
        <v/>
      </c>
      <c r="N794" s="102"/>
    </row>
    <row r="795" spans="1:14">
      <c r="A795" s="97" t="str">
        <f t="shared" si="75"/>
        <v/>
      </c>
      <c r="B795" s="98" t="str">
        <f t="shared" si="76"/>
        <v/>
      </c>
      <c r="C795" s="99"/>
      <c r="D795" s="100"/>
      <c r="E795" s="100"/>
      <c r="F795" s="57"/>
      <c r="G795" s="58">
        <f t="shared" si="77"/>
        <v>0</v>
      </c>
      <c r="H795" s="58">
        <f>IF(E795="",0,IFERROR(VLOOKUP(E795,档案费管理台账!$D$4:$H$1000,5,0),0))</f>
        <v>0</v>
      </c>
      <c r="I795" s="57"/>
      <c r="J795" s="57"/>
      <c r="K795" s="57"/>
      <c r="L795" s="57"/>
      <c r="M795" s="58" t="str">
        <f t="shared" si="78"/>
        <v/>
      </c>
      <c r="N795" s="102"/>
    </row>
    <row r="796" spans="1:14">
      <c r="A796" s="97" t="str">
        <f t="shared" si="75"/>
        <v/>
      </c>
      <c r="B796" s="98" t="str">
        <f t="shared" si="76"/>
        <v/>
      </c>
      <c r="C796" s="99"/>
      <c r="D796" s="100"/>
      <c r="E796" s="100"/>
      <c r="F796" s="57"/>
      <c r="G796" s="58">
        <f t="shared" si="77"/>
        <v>0</v>
      </c>
      <c r="H796" s="58">
        <f>IF(E796="",0,IFERROR(VLOOKUP(E796,档案费管理台账!$D$4:$H$1000,5,0),0))</f>
        <v>0</v>
      </c>
      <c r="I796" s="57"/>
      <c r="J796" s="57"/>
      <c r="K796" s="57"/>
      <c r="L796" s="57"/>
      <c r="M796" s="58" t="str">
        <f t="shared" si="78"/>
        <v/>
      </c>
      <c r="N796" s="102"/>
    </row>
    <row r="797" spans="1:14">
      <c r="A797" s="97" t="str">
        <f t="shared" si="75"/>
        <v/>
      </c>
      <c r="B797" s="98" t="str">
        <f t="shared" si="76"/>
        <v/>
      </c>
      <c r="C797" s="99"/>
      <c r="D797" s="100"/>
      <c r="E797" s="100"/>
      <c r="F797" s="57"/>
      <c r="G797" s="58">
        <f t="shared" si="77"/>
        <v>0</v>
      </c>
      <c r="H797" s="58">
        <f>IF(E797="",0,IFERROR(VLOOKUP(E797,档案费管理台账!$D$4:$H$1000,5,0),0))</f>
        <v>0</v>
      </c>
      <c r="I797" s="57"/>
      <c r="J797" s="57"/>
      <c r="K797" s="57"/>
      <c r="L797" s="57"/>
      <c r="M797" s="58" t="str">
        <f t="shared" si="78"/>
        <v/>
      </c>
      <c r="N797" s="102"/>
    </row>
    <row r="798" spans="1:14">
      <c r="A798" s="97" t="str">
        <f t="shared" si="75"/>
        <v/>
      </c>
      <c r="B798" s="98" t="str">
        <f t="shared" si="76"/>
        <v/>
      </c>
      <c r="C798" s="99"/>
      <c r="D798" s="100"/>
      <c r="E798" s="100"/>
      <c r="F798" s="57"/>
      <c r="G798" s="58">
        <f t="shared" si="77"/>
        <v>0</v>
      </c>
      <c r="H798" s="58">
        <f>IF(E798="",0,IFERROR(VLOOKUP(E798,档案费管理台账!$D$4:$H$1000,5,0),0))</f>
        <v>0</v>
      </c>
      <c r="I798" s="57"/>
      <c r="J798" s="57"/>
      <c r="K798" s="57"/>
      <c r="L798" s="57"/>
      <c r="M798" s="58" t="str">
        <f t="shared" si="78"/>
        <v/>
      </c>
      <c r="N798" s="102"/>
    </row>
    <row r="799" spans="1:14">
      <c r="A799" s="97" t="str">
        <f t="shared" si="75"/>
        <v/>
      </c>
      <c r="B799" s="98" t="str">
        <f t="shared" si="76"/>
        <v/>
      </c>
      <c r="C799" s="99"/>
      <c r="D799" s="100"/>
      <c r="E799" s="100"/>
      <c r="F799" s="57"/>
      <c r="G799" s="58">
        <f t="shared" si="77"/>
        <v>0</v>
      </c>
      <c r="H799" s="58">
        <f>IF(E799="",0,IFERROR(VLOOKUP(E799,档案费管理台账!$D$4:$H$1000,5,0),0))</f>
        <v>0</v>
      </c>
      <c r="I799" s="57"/>
      <c r="J799" s="57"/>
      <c r="K799" s="57"/>
      <c r="L799" s="57"/>
      <c r="M799" s="58" t="str">
        <f t="shared" si="78"/>
        <v/>
      </c>
      <c r="N799" s="102"/>
    </row>
    <row r="800" spans="1:14">
      <c r="A800" s="97" t="str">
        <f t="shared" si="75"/>
        <v/>
      </c>
      <c r="B800" s="98" t="str">
        <f t="shared" si="76"/>
        <v/>
      </c>
      <c r="C800" s="99"/>
      <c r="D800" s="100"/>
      <c r="E800" s="100"/>
      <c r="F800" s="57"/>
      <c r="G800" s="58">
        <f t="shared" si="77"/>
        <v>0</v>
      </c>
      <c r="H800" s="58">
        <f>IF(E800="",0,IFERROR(VLOOKUP(E800,档案费管理台账!$D$4:$H$1000,5,0),0))</f>
        <v>0</v>
      </c>
      <c r="I800" s="57"/>
      <c r="J800" s="57"/>
      <c r="K800" s="57"/>
      <c r="L800" s="57"/>
      <c r="M800" s="58" t="str">
        <f t="shared" si="78"/>
        <v/>
      </c>
      <c r="N800" s="102"/>
    </row>
    <row r="801" spans="1:14">
      <c r="A801" s="97" t="str">
        <f t="shared" si="75"/>
        <v/>
      </c>
      <c r="B801" s="98" t="str">
        <f t="shared" si="76"/>
        <v/>
      </c>
      <c r="C801" s="99"/>
      <c r="D801" s="100"/>
      <c r="E801" s="100"/>
      <c r="F801" s="57"/>
      <c r="G801" s="58">
        <f t="shared" si="77"/>
        <v>0</v>
      </c>
      <c r="H801" s="58">
        <f>IF(E801="",0,IFERROR(VLOOKUP(E801,档案费管理台账!$D$4:$H$1000,5,0),0))</f>
        <v>0</v>
      </c>
      <c r="I801" s="57"/>
      <c r="J801" s="57"/>
      <c r="K801" s="57"/>
      <c r="L801" s="57"/>
      <c r="M801" s="58" t="str">
        <f t="shared" si="78"/>
        <v/>
      </c>
      <c r="N801" s="102"/>
    </row>
    <row r="802" spans="1:14">
      <c r="A802" s="97" t="str">
        <f t="shared" si="75"/>
        <v/>
      </c>
      <c r="B802" s="98" t="str">
        <f t="shared" si="76"/>
        <v/>
      </c>
      <c r="C802" s="99"/>
      <c r="D802" s="100"/>
      <c r="E802" s="100"/>
      <c r="F802" s="57"/>
      <c r="G802" s="58">
        <f t="shared" si="77"/>
        <v>0</v>
      </c>
      <c r="H802" s="58">
        <f>IF(E802="",0,IFERROR(VLOOKUP(E802,档案费管理台账!$D$4:$H$1000,5,0),0))</f>
        <v>0</v>
      </c>
      <c r="I802" s="57"/>
      <c r="J802" s="57"/>
      <c r="K802" s="57"/>
      <c r="L802" s="57"/>
      <c r="M802" s="58" t="str">
        <f t="shared" si="78"/>
        <v/>
      </c>
      <c r="N802" s="102"/>
    </row>
    <row r="803" spans="1:14">
      <c r="A803" s="97" t="str">
        <f t="shared" si="75"/>
        <v/>
      </c>
      <c r="B803" s="98" t="str">
        <f t="shared" si="76"/>
        <v/>
      </c>
      <c r="C803" s="99"/>
      <c r="D803" s="100"/>
      <c r="E803" s="100"/>
      <c r="F803" s="57"/>
      <c r="G803" s="58">
        <f t="shared" si="77"/>
        <v>0</v>
      </c>
      <c r="H803" s="58">
        <f>IF(E803="",0,IFERROR(VLOOKUP(E803,档案费管理台账!$D$4:$H$1000,5,0),0))</f>
        <v>0</v>
      </c>
      <c r="I803" s="57"/>
      <c r="J803" s="57"/>
      <c r="K803" s="57"/>
      <c r="L803" s="57"/>
      <c r="M803" s="58" t="str">
        <f t="shared" si="78"/>
        <v/>
      </c>
      <c r="N803" s="102"/>
    </row>
    <row r="804" spans="1:14">
      <c r="A804" s="97" t="str">
        <f t="shared" si="75"/>
        <v/>
      </c>
      <c r="B804" s="98" t="str">
        <f t="shared" si="76"/>
        <v/>
      </c>
      <c r="C804" s="99"/>
      <c r="D804" s="100"/>
      <c r="E804" s="100"/>
      <c r="F804" s="57"/>
      <c r="G804" s="58">
        <f t="shared" si="77"/>
        <v>0</v>
      </c>
      <c r="H804" s="58">
        <f>IF(E804="",0,IFERROR(VLOOKUP(E804,档案费管理台账!$D$4:$H$1000,5,0),0))</f>
        <v>0</v>
      </c>
      <c r="I804" s="57"/>
      <c r="J804" s="57"/>
      <c r="K804" s="57"/>
      <c r="L804" s="57"/>
      <c r="M804" s="58" t="str">
        <f t="shared" si="78"/>
        <v/>
      </c>
      <c r="N804" s="102"/>
    </row>
    <row r="805" spans="1:14">
      <c r="A805" s="97" t="str">
        <f t="shared" si="75"/>
        <v/>
      </c>
      <c r="B805" s="98" t="str">
        <f t="shared" si="76"/>
        <v/>
      </c>
      <c r="C805" s="99"/>
      <c r="D805" s="100"/>
      <c r="E805" s="100"/>
      <c r="F805" s="57"/>
      <c r="G805" s="58">
        <f t="shared" si="77"/>
        <v>0</v>
      </c>
      <c r="H805" s="58">
        <f>IF(E805="",0,IFERROR(VLOOKUP(E805,档案费管理台账!$D$4:$H$1000,5,0),0))</f>
        <v>0</v>
      </c>
      <c r="I805" s="57"/>
      <c r="J805" s="57"/>
      <c r="K805" s="57"/>
      <c r="L805" s="57"/>
      <c r="M805" s="58" t="str">
        <f t="shared" si="78"/>
        <v/>
      </c>
      <c r="N805" s="102"/>
    </row>
    <row r="806" spans="1:14">
      <c r="A806" s="97" t="str">
        <f t="shared" si="75"/>
        <v/>
      </c>
      <c r="B806" s="98" t="str">
        <f t="shared" si="76"/>
        <v/>
      </c>
      <c r="C806" s="99"/>
      <c r="D806" s="100"/>
      <c r="E806" s="100"/>
      <c r="F806" s="57"/>
      <c r="G806" s="58">
        <f t="shared" si="77"/>
        <v>0</v>
      </c>
      <c r="H806" s="58">
        <f>IF(E806="",0,IFERROR(VLOOKUP(E806,档案费管理台账!$D$4:$H$1000,5,0),0))</f>
        <v>0</v>
      </c>
      <c r="I806" s="57"/>
      <c r="J806" s="57"/>
      <c r="K806" s="57"/>
      <c r="L806" s="57"/>
      <c r="M806" s="58" t="str">
        <f t="shared" si="78"/>
        <v/>
      </c>
      <c r="N806" s="102"/>
    </row>
    <row r="807" spans="1:14">
      <c r="A807" s="97" t="str">
        <f t="shared" si="75"/>
        <v/>
      </c>
      <c r="B807" s="98" t="str">
        <f t="shared" si="76"/>
        <v/>
      </c>
      <c r="C807" s="99"/>
      <c r="D807" s="100"/>
      <c r="E807" s="100"/>
      <c r="F807" s="57"/>
      <c r="G807" s="58">
        <f t="shared" si="77"/>
        <v>0</v>
      </c>
      <c r="H807" s="58">
        <f>IF(E807="",0,IFERROR(VLOOKUP(E807,档案费管理台账!$D$4:$H$1000,5,0),0))</f>
        <v>0</v>
      </c>
      <c r="I807" s="57"/>
      <c r="J807" s="57"/>
      <c r="K807" s="57"/>
      <c r="L807" s="57"/>
      <c r="M807" s="58" t="str">
        <f t="shared" si="78"/>
        <v/>
      </c>
      <c r="N807" s="102"/>
    </row>
    <row r="808" spans="1:14">
      <c r="A808" s="97" t="str">
        <f t="shared" si="75"/>
        <v/>
      </c>
      <c r="B808" s="98" t="str">
        <f t="shared" si="76"/>
        <v/>
      </c>
      <c r="C808" s="99"/>
      <c r="D808" s="100"/>
      <c r="E808" s="100"/>
      <c r="F808" s="57"/>
      <c r="G808" s="58">
        <f t="shared" si="77"/>
        <v>0</v>
      </c>
      <c r="H808" s="58">
        <f>IF(E808="",0,IFERROR(VLOOKUP(E808,档案费管理台账!$D$4:$H$1000,5,0),0))</f>
        <v>0</v>
      </c>
      <c r="I808" s="57"/>
      <c r="J808" s="57"/>
      <c r="K808" s="57"/>
      <c r="L808" s="57"/>
      <c r="M808" s="58" t="str">
        <f t="shared" si="78"/>
        <v/>
      </c>
      <c r="N808" s="102"/>
    </row>
    <row r="809" spans="1:14">
      <c r="A809" s="97" t="str">
        <f t="shared" si="75"/>
        <v/>
      </c>
      <c r="B809" s="98" t="str">
        <f t="shared" si="76"/>
        <v/>
      </c>
      <c r="C809" s="99"/>
      <c r="D809" s="100"/>
      <c r="E809" s="100"/>
      <c r="F809" s="57"/>
      <c r="G809" s="58">
        <f t="shared" si="77"/>
        <v>0</v>
      </c>
      <c r="H809" s="58">
        <f>IF(E809="",0,IFERROR(VLOOKUP(E809,档案费管理台账!$D$4:$H$1000,5,0),0))</f>
        <v>0</v>
      </c>
      <c r="I809" s="57"/>
      <c r="J809" s="57"/>
      <c r="K809" s="57"/>
      <c r="L809" s="57"/>
      <c r="M809" s="58" t="str">
        <f t="shared" si="78"/>
        <v/>
      </c>
      <c r="N809" s="102"/>
    </row>
    <row r="810" spans="1:14">
      <c r="A810" s="97" t="str">
        <f t="shared" si="75"/>
        <v/>
      </c>
      <c r="B810" s="98" t="str">
        <f t="shared" si="76"/>
        <v/>
      </c>
      <c r="C810" s="99"/>
      <c r="D810" s="100"/>
      <c r="E810" s="100"/>
      <c r="F810" s="57"/>
      <c r="G810" s="58">
        <f t="shared" si="77"/>
        <v>0</v>
      </c>
      <c r="H810" s="58">
        <f>IF(E810="",0,IFERROR(VLOOKUP(E810,档案费管理台账!$D$4:$H$1000,5,0),0))</f>
        <v>0</v>
      </c>
      <c r="I810" s="57"/>
      <c r="J810" s="57"/>
      <c r="K810" s="57"/>
      <c r="L810" s="57"/>
      <c r="M810" s="58" t="str">
        <f t="shared" si="78"/>
        <v/>
      </c>
      <c r="N810" s="102"/>
    </row>
    <row r="811" spans="1:14">
      <c r="A811" s="97" t="str">
        <f t="shared" si="75"/>
        <v/>
      </c>
      <c r="B811" s="98" t="str">
        <f t="shared" si="76"/>
        <v/>
      </c>
      <c r="C811" s="99"/>
      <c r="D811" s="100"/>
      <c r="E811" s="100"/>
      <c r="F811" s="57"/>
      <c r="G811" s="58">
        <f t="shared" si="77"/>
        <v>0</v>
      </c>
      <c r="H811" s="58">
        <f>IF(E811="",0,IFERROR(VLOOKUP(E811,档案费管理台账!$D$4:$H$1000,5,0),0))</f>
        <v>0</v>
      </c>
      <c r="I811" s="57"/>
      <c r="J811" s="57"/>
      <c r="K811" s="57"/>
      <c r="L811" s="57"/>
      <c r="M811" s="58" t="str">
        <f t="shared" si="78"/>
        <v/>
      </c>
      <c r="N811" s="102"/>
    </row>
    <row r="812" spans="1:14">
      <c r="A812" s="97" t="str">
        <f t="shared" si="75"/>
        <v/>
      </c>
      <c r="B812" s="98" t="str">
        <f t="shared" si="76"/>
        <v/>
      </c>
      <c r="C812" s="99"/>
      <c r="D812" s="100"/>
      <c r="E812" s="100"/>
      <c r="F812" s="57"/>
      <c r="G812" s="58">
        <f t="shared" si="77"/>
        <v>0</v>
      </c>
      <c r="H812" s="58">
        <f>IF(E812="",0,IFERROR(VLOOKUP(E812,档案费管理台账!$D$4:$H$1000,5,0),0))</f>
        <v>0</v>
      </c>
      <c r="I812" s="57"/>
      <c r="J812" s="57"/>
      <c r="K812" s="57"/>
      <c r="L812" s="57"/>
      <c r="M812" s="58" t="str">
        <f t="shared" si="78"/>
        <v/>
      </c>
      <c r="N812" s="102"/>
    </row>
    <row r="813" spans="1:14">
      <c r="A813" s="97" t="str">
        <f t="shared" ref="A813:A876" si="79">IF(C813="","",ROW()-42)</f>
        <v/>
      </c>
      <c r="B813" s="98" t="str">
        <f t="shared" ref="B813:B876" si="80">IF(C813="","",MONTH(C813)&amp;"月")</f>
        <v/>
      </c>
      <c r="C813" s="99"/>
      <c r="D813" s="100"/>
      <c r="E813" s="100"/>
      <c r="F813" s="57"/>
      <c r="G813" s="58">
        <f t="shared" ref="G813:G876" si="81">IF(F813="",0,F813*$K$41)</f>
        <v>0</v>
      </c>
      <c r="H813" s="58">
        <f>IF(E813="",0,IFERROR(VLOOKUP(E813,档案费管理台账!$D$4:$H$1000,5,0),0))</f>
        <v>0</v>
      </c>
      <c r="I813" s="57"/>
      <c r="J813" s="57"/>
      <c r="K813" s="57"/>
      <c r="L813" s="57"/>
      <c r="M813" s="58" t="str">
        <f t="shared" ref="M813:M876" si="82">IF(C813="","",ROUND(M812+G813-I813-J813-K813-L813-H813,2))</f>
        <v/>
      </c>
      <c r="N813" s="102"/>
    </row>
    <row r="814" spans="1:14">
      <c r="A814" s="97" t="str">
        <f t="shared" si="79"/>
        <v/>
      </c>
      <c r="B814" s="98" t="str">
        <f t="shared" si="80"/>
        <v/>
      </c>
      <c r="C814" s="99"/>
      <c r="D814" s="100"/>
      <c r="E814" s="100"/>
      <c r="F814" s="57"/>
      <c r="G814" s="58">
        <f t="shared" si="81"/>
        <v>0</v>
      </c>
      <c r="H814" s="58">
        <f>IF(E814="",0,IFERROR(VLOOKUP(E814,档案费管理台账!$D$4:$H$1000,5,0),0))</f>
        <v>0</v>
      </c>
      <c r="I814" s="57"/>
      <c r="J814" s="57"/>
      <c r="K814" s="57"/>
      <c r="L814" s="57"/>
      <c r="M814" s="58" t="str">
        <f t="shared" si="82"/>
        <v/>
      </c>
      <c r="N814" s="102"/>
    </row>
    <row r="815" spans="1:14">
      <c r="A815" s="97" t="str">
        <f t="shared" si="79"/>
        <v/>
      </c>
      <c r="B815" s="98" t="str">
        <f t="shared" si="80"/>
        <v/>
      </c>
      <c r="C815" s="99"/>
      <c r="D815" s="100"/>
      <c r="E815" s="100"/>
      <c r="F815" s="57"/>
      <c r="G815" s="58">
        <f t="shared" si="81"/>
        <v>0</v>
      </c>
      <c r="H815" s="58">
        <f>IF(E815="",0,IFERROR(VLOOKUP(E815,档案费管理台账!$D$4:$H$1000,5,0),0))</f>
        <v>0</v>
      </c>
      <c r="I815" s="57"/>
      <c r="J815" s="57"/>
      <c r="K815" s="57"/>
      <c r="L815" s="57"/>
      <c r="M815" s="58" t="str">
        <f t="shared" si="82"/>
        <v/>
      </c>
      <c r="N815" s="102"/>
    </row>
    <row r="816" spans="1:14">
      <c r="A816" s="97" t="str">
        <f t="shared" si="79"/>
        <v/>
      </c>
      <c r="B816" s="98" t="str">
        <f t="shared" si="80"/>
        <v/>
      </c>
      <c r="C816" s="99"/>
      <c r="D816" s="100"/>
      <c r="E816" s="100"/>
      <c r="F816" s="57"/>
      <c r="G816" s="58">
        <f t="shared" si="81"/>
        <v>0</v>
      </c>
      <c r="H816" s="58">
        <f>IF(E816="",0,IFERROR(VLOOKUP(E816,档案费管理台账!$D$4:$H$1000,5,0),0))</f>
        <v>0</v>
      </c>
      <c r="I816" s="57"/>
      <c r="J816" s="57"/>
      <c r="K816" s="57"/>
      <c r="L816" s="57"/>
      <c r="M816" s="58" t="str">
        <f t="shared" si="82"/>
        <v/>
      </c>
      <c r="N816" s="102"/>
    </row>
    <row r="817" spans="1:14">
      <c r="A817" s="97" t="str">
        <f t="shared" si="79"/>
        <v/>
      </c>
      <c r="B817" s="98" t="str">
        <f t="shared" si="80"/>
        <v/>
      </c>
      <c r="C817" s="99"/>
      <c r="D817" s="100"/>
      <c r="E817" s="100"/>
      <c r="F817" s="57"/>
      <c r="G817" s="58">
        <f t="shared" si="81"/>
        <v>0</v>
      </c>
      <c r="H817" s="58">
        <f>IF(E817="",0,IFERROR(VLOOKUP(E817,档案费管理台账!$D$4:$H$1000,5,0),0))</f>
        <v>0</v>
      </c>
      <c r="I817" s="57"/>
      <c r="J817" s="57"/>
      <c r="K817" s="57"/>
      <c r="L817" s="57"/>
      <c r="M817" s="58" t="str">
        <f t="shared" si="82"/>
        <v/>
      </c>
      <c r="N817" s="102"/>
    </row>
    <row r="818" spans="1:14">
      <c r="A818" s="97" t="str">
        <f t="shared" si="79"/>
        <v/>
      </c>
      <c r="B818" s="98" t="str">
        <f t="shared" si="80"/>
        <v/>
      </c>
      <c r="C818" s="99"/>
      <c r="D818" s="100"/>
      <c r="E818" s="100"/>
      <c r="F818" s="57"/>
      <c r="G818" s="58">
        <f t="shared" si="81"/>
        <v>0</v>
      </c>
      <c r="H818" s="58">
        <f>IF(E818="",0,IFERROR(VLOOKUP(E818,档案费管理台账!$D$4:$H$1000,5,0),0))</f>
        <v>0</v>
      </c>
      <c r="I818" s="57"/>
      <c r="J818" s="57"/>
      <c r="K818" s="57"/>
      <c r="L818" s="57"/>
      <c r="M818" s="58" t="str">
        <f t="shared" si="82"/>
        <v/>
      </c>
      <c r="N818" s="102"/>
    </row>
    <row r="819" spans="1:14">
      <c r="A819" s="97" t="str">
        <f t="shared" si="79"/>
        <v/>
      </c>
      <c r="B819" s="98" t="str">
        <f t="shared" si="80"/>
        <v/>
      </c>
      <c r="C819" s="99"/>
      <c r="D819" s="100"/>
      <c r="E819" s="100"/>
      <c r="F819" s="57"/>
      <c r="G819" s="58">
        <f t="shared" si="81"/>
        <v>0</v>
      </c>
      <c r="H819" s="58">
        <f>IF(E819="",0,IFERROR(VLOOKUP(E819,档案费管理台账!$D$4:$H$1000,5,0),0))</f>
        <v>0</v>
      </c>
      <c r="I819" s="57"/>
      <c r="J819" s="57"/>
      <c r="K819" s="57"/>
      <c r="L819" s="57"/>
      <c r="M819" s="58" t="str">
        <f t="shared" si="82"/>
        <v/>
      </c>
      <c r="N819" s="102"/>
    </row>
    <row r="820" spans="1:14">
      <c r="A820" s="97" t="str">
        <f t="shared" si="79"/>
        <v/>
      </c>
      <c r="B820" s="98" t="str">
        <f t="shared" si="80"/>
        <v/>
      </c>
      <c r="C820" s="99"/>
      <c r="D820" s="100"/>
      <c r="E820" s="100"/>
      <c r="F820" s="57"/>
      <c r="G820" s="58">
        <f t="shared" si="81"/>
        <v>0</v>
      </c>
      <c r="H820" s="58">
        <f>IF(E820="",0,IFERROR(VLOOKUP(E820,档案费管理台账!$D$4:$H$1000,5,0),0))</f>
        <v>0</v>
      </c>
      <c r="I820" s="57"/>
      <c r="J820" s="57"/>
      <c r="K820" s="57"/>
      <c r="L820" s="57"/>
      <c r="M820" s="58" t="str">
        <f t="shared" si="82"/>
        <v/>
      </c>
      <c r="N820" s="102"/>
    </row>
    <row r="821" spans="1:14">
      <c r="A821" s="97" t="str">
        <f t="shared" si="79"/>
        <v/>
      </c>
      <c r="B821" s="98" t="str">
        <f t="shared" si="80"/>
        <v/>
      </c>
      <c r="C821" s="99"/>
      <c r="D821" s="100"/>
      <c r="E821" s="100"/>
      <c r="F821" s="57"/>
      <c r="G821" s="58">
        <f t="shared" si="81"/>
        <v>0</v>
      </c>
      <c r="H821" s="58">
        <f>IF(E821="",0,IFERROR(VLOOKUP(E821,档案费管理台账!$D$4:$H$1000,5,0),0))</f>
        <v>0</v>
      </c>
      <c r="I821" s="57"/>
      <c r="J821" s="57"/>
      <c r="K821" s="57"/>
      <c r="L821" s="57"/>
      <c r="M821" s="58" t="str">
        <f t="shared" si="82"/>
        <v/>
      </c>
      <c r="N821" s="102"/>
    </row>
    <row r="822" spans="1:14">
      <c r="A822" s="97" t="str">
        <f t="shared" si="79"/>
        <v/>
      </c>
      <c r="B822" s="98" t="str">
        <f t="shared" si="80"/>
        <v/>
      </c>
      <c r="C822" s="99"/>
      <c r="D822" s="100"/>
      <c r="E822" s="100"/>
      <c r="F822" s="57"/>
      <c r="G822" s="58">
        <f t="shared" si="81"/>
        <v>0</v>
      </c>
      <c r="H822" s="58">
        <f>IF(E822="",0,IFERROR(VLOOKUP(E822,档案费管理台账!$D$4:$H$1000,5,0),0))</f>
        <v>0</v>
      </c>
      <c r="I822" s="57"/>
      <c r="J822" s="57"/>
      <c r="K822" s="57"/>
      <c r="L822" s="57"/>
      <c r="M822" s="58" t="str">
        <f t="shared" si="82"/>
        <v/>
      </c>
      <c r="N822" s="102"/>
    </row>
    <row r="823" spans="1:14">
      <c r="A823" s="97" t="str">
        <f t="shared" si="79"/>
        <v/>
      </c>
      <c r="B823" s="98" t="str">
        <f t="shared" si="80"/>
        <v/>
      </c>
      <c r="C823" s="99"/>
      <c r="D823" s="100"/>
      <c r="E823" s="100"/>
      <c r="F823" s="57"/>
      <c r="G823" s="58">
        <f t="shared" si="81"/>
        <v>0</v>
      </c>
      <c r="H823" s="58">
        <f>IF(E823="",0,IFERROR(VLOOKUP(E823,档案费管理台账!$D$4:$H$1000,5,0),0))</f>
        <v>0</v>
      </c>
      <c r="I823" s="57"/>
      <c r="J823" s="57"/>
      <c r="K823" s="57"/>
      <c r="L823" s="57"/>
      <c r="M823" s="58" t="str">
        <f t="shared" si="82"/>
        <v/>
      </c>
      <c r="N823" s="102"/>
    </row>
    <row r="824" spans="1:14">
      <c r="A824" s="97" t="str">
        <f t="shared" si="79"/>
        <v/>
      </c>
      <c r="B824" s="98" t="str">
        <f t="shared" si="80"/>
        <v/>
      </c>
      <c r="C824" s="99"/>
      <c r="D824" s="100"/>
      <c r="E824" s="100"/>
      <c r="F824" s="57"/>
      <c r="G824" s="58">
        <f t="shared" si="81"/>
        <v>0</v>
      </c>
      <c r="H824" s="58">
        <f>IF(E824="",0,IFERROR(VLOOKUP(E824,档案费管理台账!$D$4:$H$1000,5,0),0))</f>
        <v>0</v>
      </c>
      <c r="I824" s="57"/>
      <c r="J824" s="57"/>
      <c r="K824" s="57"/>
      <c r="L824" s="57"/>
      <c r="M824" s="58" t="str">
        <f t="shared" si="82"/>
        <v/>
      </c>
      <c r="N824" s="102"/>
    </row>
    <row r="825" spans="1:14">
      <c r="A825" s="97" t="str">
        <f t="shared" si="79"/>
        <v/>
      </c>
      <c r="B825" s="98" t="str">
        <f t="shared" si="80"/>
        <v/>
      </c>
      <c r="C825" s="99"/>
      <c r="D825" s="100"/>
      <c r="E825" s="100"/>
      <c r="F825" s="57"/>
      <c r="G825" s="58">
        <f t="shared" si="81"/>
        <v>0</v>
      </c>
      <c r="H825" s="58">
        <f>IF(E825="",0,IFERROR(VLOOKUP(E825,档案费管理台账!$D$4:$H$1000,5,0),0))</f>
        <v>0</v>
      </c>
      <c r="I825" s="57"/>
      <c r="J825" s="57"/>
      <c r="K825" s="57"/>
      <c r="L825" s="57"/>
      <c r="M825" s="58" t="str">
        <f t="shared" si="82"/>
        <v/>
      </c>
      <c r="N825" s="102"/>
    </row>
    <row r="826" spans="1:14">
      <c r="A826" s="97" t="str">
        <f t="shared" si="79"/>
        <v/>
      </c>
      <c r="B826" s="98" t="str">
        <f t="shared" si="80"/>
        <v/>
      </c>
      <c r="C826" s="99"/>
      <c r="D826" s="100"/>
      <c r="E826" s="100"/>
      <c r="F826" s="57"/>
      <c r="G826" s="58">
        <f t="shared" si="81"/>
        <v>0</v>
      </c>
      <c r="H826" s="58">
        <f>IF(E826="",0,IFERROR(VLOOKUP(E826,档案费管理台账!$D$4:$H$1000,5,0),0))</f>
        <v>0</v>
      </c>
      <c r="I826" s="57"/>
      <c r="J826" s="57"/>
      <c r="K826" s="57"/>
      <c r="L826" s="57"/>
      <c r="M826" s="58" t="str">
        <f t="shared" si="82"/>
        <v/>
      </c>
      <c r="N826" s="102"/>
    </row>
    <row r="827" spans="1:14">
      <c r="A827" s="97" t="str">
        <f t="shared" si="79"/>
        <v/>
      </c>
      <c r="B827" s="98" t="str">
        <f t="shared" si="80"/>
        <v/>
      </c>
      <c r="C827" s="99"/>
      <c r="D827" s="100"/>
      <c r="E827" s="100"/>
      <c r="F827" s="57"/>
      <c r="G827" s="58">
        <f t="shared" si="81"/>
        <v>0</v>
      </c>
      <c r="H827" s="58">
        <f>IF(E827="",0,IFERROR(VLOOKUP(E827,档案费管理台账!$D$4:$H$1000,5,0),0))</f>
        <v>0</v>
      </c>
      <c r="I827" s="57"/>
      <c r="J827" s="57"/>
      <c r="K827" s="57"/>
      <c r="L827" s="57"/>
      <c r="M827" s="58" t="str">
        <f t="shared" si="82"/>
        <v/>
      </c>
      <c r="N827" s="102"/>
    </row>
    <row r="828" spans="1:14">
      <c r="A828" s="97" t="str">
        <f t="shared" si="79"/>
        <v/>
      </c>
      <c r="B828" s="98" t="str">
        <f t="shared" si="80"/>
        <v/>
      </c>
      <c r="C828" s="99"/>
      <c r="D828" s="100"/>
      <c r="E828" s="100"/>
      <c r="F828" s="57"/>
      <c r="G828" s="58">
        <f t="shared" si="81"/>
        <v>0</v>
      </c>
      <c r="H828" s="58">
        <f>IF(E828="",0,IFERROR(VLOOKUP(E828,档案费管理台账!$D$4:$H$1000,5,0),0))</f>
        <v>0</v>
      </c>
      <c r="I828" s="57"/>
      <c r="J828" s="57"/>
      <c r="K828" s="57"/>
      <c r="L828" s="57"/>
      <c r="M828" s="58" t="str">
        <f t="shared" si="82"/>
        <v/>
      </c>
      <c r="N828" s="102"/>
    </row>
    <row r="829" spans="1:14">
      <c r="A829" s="97" t="str">
        <f t="shared" si="79"/>
        <v/>
      </c>
      <c r="B829" s="98" t="str">
        <f t="shared" si="80"/>
        <v/>
      </c>
      <c r="C829" s="99"/>
      <c r="D829" s="100"/>
      <c r="E829" s="100"/>
      <c r="F829" s="57"/>
      <c r="G829" s="58">
        <f t="shared" si="81"/>
        <v>0</v>
      </c>
      <c r="H829" s="58">
        <f>IF(E829="",0,IFERROR(VLOOKUP(E829,档案费管理台账!$D$4:$H$1000,5,0),0))</f>
        <v>0</v>
      </c>
      <c r="I829" s="57"/>
      <c r="J829" s="57"/>
      <c r="K829" s="57"/>
      <c r="L829" s="57"/>
      <c r="M829" s="58" t="str">
        <f t="shared" si="82"/>
        <v/>
      </c>
      <c r="N829" s="102"/>
    </row>
    <row r="830" spans="1:14">
      <c r="A830" s="97" t="str">
        <f t="shared" si="79"/>
        <v/>
      </c>
      <c r="B830" s="98" t="str">
        <f t="shared" si="80"/>
        <v/>
      </c>
      <c r="C830" s="99"/>
      <c r="D830" s="100"/>
      <c r="E830" s="100"/>
      <c r="F830" s="57"/>
      <c r="G830" s="58">
        <f t="shared" si="81"/>
        <v>0</v>
      </c>
      <c r="H830" s="58">
        <f>IF(E830="",0,IFERROR(VLOOKUP(E830,档案费管理台账!$D$4:$H$1000,5,0),0))</f>
        <v>0</v>
      </c>
      <c r="I830" s="57"/>
      <c r="J830" s="57"/>
      <c r="K830" s="57"/>
      <c r="L830" s="57"/>
      <c r="M830" s="58" t="str">
        <f t="shared" si="82"/>
        <v/>
      </c>
      <c r="N830" s="102"/>
    </row>
    <row r="831" spans="1:14">
      <c r="A831" s="97" t="str">
        <f t="shared" si="79"/>
        <v/>
      </c>
      <c r="B831" s="98" t="str">
        <f t="shared" si="80"/>
        <v/>
      </c>
      <c r="C831" s="99"/>
      <c r="D831" s="100"/>
      <c r="E831" s="100"/>
      <c r="F831" s="57"/>
      <c r="G831" s="58">
        <f t="shared" si="81"/>
        <v>0</v>
      </c>
      <c r="H831" s="58">
        <f>IF(E831="",0,IFERROR(VLOOKUP(E831,档案费管理台账!$D$4:$H$1000,5,0),0))</f>
        <v>0</v>
      </c>
      <c r="I831" s="57"/>
      <c r="J831" s="57"/>
      <c r="K831" s="57"/>
      <c r="L831" s="57"/>
      <c r="M831" s="58" t="str">
        <f t="shared" si="82"/>
        <v/>
      </c>
      <c r="N831" s="102"/>
    </row>
    <row r="832" spans="1:14">
      <c r="A832" s="97" t="str">
        <f t="shared" si="79"/>
        <v/>
      </c>
      <c r="B832" s="98" t="str">
        <f t="shared" si="80"/>
        <v/>
      </c>
      <c r="C832" s="99"/>
      <c r="D832" s="100"/>
      <c r="E832" s="100"/>
      <c r="F832" s="57"/>
      <c r="G832" s="58">
        <f t="shared" si="81"/>
        <v>0</v>
      </c>
      <c r="H832" s="58">
        <f>IF(E832="",0,IFERROR(VLOOKUP(E832,档案费管理台账!$D$4:$H$1000,5,0),0))</f>
        <v>0</v>
      </c>
      <c r="I832" s="57"/>
      <c r="J832" s="57"/>
      <c r="K832" s="57"/>
      <c r="L832" s="57"/>
      <c r="M832" s="58" t="str">
        <f t="shared" si="82"/>
        <v/>
      </c>
      <c r="N832" s="102"/>
    </row>
    <row r="833" spans="1:14">
      <c r="A833" s="97" t="str">
        <f t="shared" si="79"/>
        <v/>
      </c>
      <c r="B833" s="98" t="str">
        <f t="shared" si="80"/>
        <v/>
      </c>
      <c r="C833" s="99"/>
      <c r="D833" s="100"/>
      <c r="E833" s="100"/>
      <c r="F833" s="57"/>
      <c r="G833" s="58">
        <f t="shared" si="81"/>
        <v>0</v>
      </c>
      <c r="H833" s="58">
        <f>IF(E833="",0,IFERROR(VLOOKUP(E833,档案费管理台账!$D$4:$H$1000,5,0),0))</f>
        <v>0</v>
      </c>
      <c r="I833" s="57"/>
      <c r="J833" s="57"/>
      <c r="K833" s="57"/>
      <c r="L833" s="57"/>
      <c r="M833" s="58" t="str">
        <f t="shared" si="82"/>
        <v/>
      </c>
      <c r="N833" s="102"/>
    </row>
    <row r="834" spans="1:14">
      <c r="A834" s="97" t="str">
        <f t="shared" si="79"/>
        <v/>
      </c>
      <c r="B834" s="98" t="str">
        <f t="shared" si="80"/>
        <v/>
      </c>
      <c r="C834" s="99"/>
      <c r="D834" s="100"/>
      <c r="E834" s="100"/>
      <c r="F834" s="57"/>
      <c r="G834" s="58">
        <f t="shared" si="81"/>
        <v>0</v>
      </c>
      <c r="H834" s="58">
        <f>IF(E834="",0,IFERROR(VLOOKUP(E834,档案费管理台账!$D$4:$H$1000,5,0),0))</f>
        <v>0</v>
      </c>
      <c r="I834" s="57"/>
      <c r="J834" s="57"/>
      <c r="K834" s="57"/>
      <c r="L834" s="57"/>
      <c r="M834" s="58" t="str">
        <f t="shared" si="82"/>
        <v/>
      </c>
      <c r="N834" s="102"/>
    </row>
    <row r="835" spans="1:14">
      <c r="A835" s="97" t="str">
        <f t="shared" si="79"/>
        <v/>
      </c>
      <c r="B835" s="98" t="str">
        <f t="shared" si="80"/>
        <v/>
      </c>
      <c r="C835" s="99"/>
      <c r="D835" s="100"/>
      <c r="E835" s="100"/>
      <c r="F835" s="57"/>
      <c r="G835" s="58">
        <f t="shared" si="81"/>
        <v>0</v>
      </c>
      <c r="H835" s="58">
        <f>IF(E835="",0,IFERROR(VLOOKUP(E835,档案费管理台账!$D$4:$H$1000,5,0),0))</f>
        <v>0</v>
      </c>
      <c r="I835" s="57"/>
      <c r="J835" s="57"/>
      <c r="K835" s="57"/>
      <c r="L835" s="57"/>
      <c r="M835" s="58" t="str">
        <f t="shared" si="82"/>
        <v/>
      </c>
      <c r="N835" s="102"/>
    </row>
    <row r="836" spans="1:14">
      <c r="A836" s="97" t="str">
        <f t="shared" si="79"/>
        <v/>
      </c>
      <c r="B836" s="98" t="str">
        <f t="shared" si="80"/>
        <v/>
      </c>
      <c r="C836" s="99"/>
      <c r="D836" s="100"/>
      <c r="E836" s="100"/>
      <c r="F836" s="57"/>
      <c r="G836" s="58">
        <f t="shared" si="81"/>
        <v>0</v>
      </c>
      <c r="H836" s="58">
        <f>IF(E836="",0,IFERROR(VLOOKUP(E836,档案费管理台账!$D$4:$H$1000,5,0),0))</f>
        <v>0</v>
      </c>
      <c r="I836" s="57"/>
      <c r="J836" s="57"/>
      <c r="K836" s="57"/>
      <c r="L836" s="57"/>
      <c r="M836" s="58" t="str">
        <f t="shared" si="82"/>
        <v/>
      </c>
      <c r="N836" s="102"/>
    </row>
    <row r="837" spans="1:14">
      <c r="A837" s="97" t="str">
        <f t="shared" si="79"/>
        <v/>
      </c>
      <c r="B837" s="98" t="str">
        <f t="shared" si="80"/>
        <v/>
      </c>
      <c r="C837" s="99"/>
      <c r="D837" s="100"/>
      <c r="E837" s="100"/>
      <c r="F837" s="57"/>
      <c r="G837" s="58">
        <f t="shared" si="81"/>
        <v>0</v>
      </c>
      <c r="H837" s="58">
        <f>IF(E837="",0,IFERROR(VLOOKUP(E837,档案费管理台账!$D$4:$H$1000,5,0),0))</f>
        <v>0</v>
      </c>
      <c r="I837" s="57"/>
      <c r="J837" s="57"/>
      <c r="K837" s="57"/>
      <c r="L837" s="57"/>
      <c r="M837" s="58" t="str">
        <f t="shared" si="82"/>
        <v/>
      </c>
      <c r="N837" s="102"/>
    </row>
    <row r="838" spans="1:14">
      <c r="A838" s="97" t="str">
        <f t="shared" si="79"/>
        <v/>
      </c>
      <c r="B838" s="98" t="str">
        <f t="shared" si="80"/>
        <v/>
      </c>
      <c r="C838" s="99"/>
      <c r="D838" s="100"/>
      <c r="E838" s="100"/>
      <c r="F838" s="57"/>
      <c r="G838" s="58">
        <f t="shared" si="81"/>
        <v>0</v>
      </c>
      <c r="H838" s="58">
        <f>IF(E838="",0,IFERROR(VLOOKUP(E838,档案费管理台账!$D$4:$H$1000,5,0),0))</f>
        <v>0</v>
      </c>
      <c r="I838" s="57"/>
      <c r="J838" s="57"/>
      <c r="K838" s="57"/>
      <c r="L838" s="57"/>
      <c r="M838" s="58" t="str">
        <f t="shared" si="82"/>
        <v/>
      </c>
      <c r="N838" s="102"/>
    </row>
    <row r="839" spans="1:14">
      <c r="A839" s="97" t="str">
        <f t="shared" si="79"/>
        <v/>
      </c>
      <c r="B839" s="98" t="str">
        <f t="shared" si="80"/>
        <v/>
      </c>
      <c r="C839" s="99"/>
      <c r="D839" s="100"/>
      <c r="E839" s="100"/>
      <c r="F839" s="57"/>
      <c r="G839" s="58">
        <f t="shared" si="81"/>
        <v>0</v>
      </c>
      <c r="H839" s="58">
        <f>IF(E839="",0,IFERROR(VLOOKUP(E839,档案费管理台账!$D$4:$H$1000,5,0),0))</f>
        <v>0</v>
      </c>
      <c r="I839" s="57"/>
      <c r="J839" s="57"/>
      <c r="K839" s="57"/>
      <c r="L839" s="57"/>
      <c r="M839" s="58" t="str">
        <f t="shared" si="82"/>
        <v/>
      </c>
      <c r="N839" s="102"/>
    </row>
    <row r="840" spans="1:14">
      <c r="A840" s="97" t="str">
        <f t="shared" si="79"/>
        <v/>
      </c>
      <c r="B840" s="98" t="str">
        <f t="shared" si="80"/>
        <v/>
      </c>
      <c r="C840" s="99"/>
      <c r="D840" s="100"/>
      <c r="E840" s="100"/>
      <c r="F840" s="57"/>
      <c r="G840" s="58">
        <f t="shared" si="81"/>
        <v>0</v>
      </c>
      <c r="H840" s="58">
        <f>IF(E840="",0,IFERROR(VLOOKUP(E840,档案费管理台账!$D$4:$H$1000,5,0),0))</f>
        <v>0</v>
      </c>
      <c r="I840" s="57"/>
      <c r="J840" s="57"/>
      <c r="K840" s="57"/>
      <c r="L840" s="57"/>
      <c r="M840" s="58" t="str">
        <f t="shared" si="82"/>
        <v/>
      </c>
      <c r="N840" s="102"/>
    </row>
    <row r="841" spans="1:14">
      <c r="A841" s="97" t="str">
        <f t="shared" si="79"/>
        <v/>
      </c>
      <c r="B841" s="98" t="str">
        <f t="shared" si="80"/>
        <v/>
      </c>
      <c r="C841" s="99"/>
      <c r="D841" s="100"/>
      <c r="E841" s="100"/>
      <c r="F841" s="57"/>
      <c r="G841" s="58">
        <f t="shared" si="81"/>
        <v>0</v>
      </c>
      <c r="H841" s="58">
        <f>IF(E841="",0,IFERROR(VLOOKUP(E841,档案费管理台账!$D$4:$H$1000,5,0),0))</f>
        <v>0</v>
      </c>
      <c r="I841" s="57"/>
      <c r="J841" s="57"/>
      <c r="K841" s="57"/>
      <c r="L841" s="57"/>
      <c r="M841" s="58" t="str">
        <f t="shared" si="82"/>
        <v/>
      </c>
      <c r="N841" s="102"/>
    </row>
    <row r="842" spans="1:14">
      <c r="A842" s="97" t="str">
        <f t="shared" si="79"/>
        <v/>
      </c>
      <c r="B842" s="98" t="str">
        <f t="shared" si="80"/>
        <v/>
      </c>
      <c r="C842" s="99"/>
      <c r="D842" s="100"/>
      <c r="E842" s="100"/>
      <c r="F842" s="57"/>
      <c r="G842" s="58">
        <f t="shared" si="81"/>
        <v>0</v>
      </c>
      <c r="H842" s="58">
        <f>IF(E842="",0,IFERROR(VLOOKUP(E842,档案费管理台账!$D$4:$H$1000,5,0),0))</f>
        <v>0</v>
      </c>
      <c r="I842" s="57"/>
      <c r="J842" s="57"/>
      <c r="K842" s="57"/>
      <c r="L842" s="57"/>
      <c r="M842" s="58" t="str">
        <f t="shared" si="82"/>
        <v/>
      </c>
      <c r="N842" s="102"/>
    </row>
    <row r="843" spans="1:14">
      <c r="A843" s="97" t="str">
        <f t="shared" si="79"/>
        <v/>
      </c>
      <c r="B843" s="98" t="str">
        <f t="shared" si="80"/>
        <v/>
      </c>
      <c r="C843" s="99"/>
      <c r="D843" s="100"/>
      <c r="E843" s="100"/>
      <c r="F843" s="57"/>
      <c r="G843" s="58">
        <f t="shared" si="81"/>
        <v>0</v>
      </c>
      <c r="H843" s="58">
        <f>IF(E843="",0,IFERROR(VLOOKUP(E843,档案费管理台账!$D$4:$H$1000,5,0),0))</f>
        <v>0</v>
      </c>
      <c r="I843" s="57"/>
      <c r="J843" s="57"/>
      <c r="K843" s="57"/>
      <c r="L843" s="57"/>
      <c r="M843" s="58" t="str">
        <f t="shared" si="82"/>
        <v/>
      </c>
      <c r="N843" s="102"/>
    </row>
    <row r="844" spans="1:14">
      <c r="A844" s="97" t="str">
        <f t="shared" si="79"/>
        <v/>
      </c>
      <c r="B844" s="98" t="str">
        <f t="shared" si="80"/>
        <v/>
      </c>
      <c r="C844" s="99"/>
      <c r="D844" s="100"/>
      <c r="E844" s="100"/>
      <c r="F844" s="57"/>
      <c r="G844" s="58">
        <f t="shared" si="81"/>
        <v>0</v>
      </c>
      <c r="H844" s="58">
        <f>IF(E844="",0,IFERROR(VLOOKUP(E844,档案费管理台账!$D$4:$H$1000,5,0),0))</f>
        <v>0</v>
      </c>
      <c r="I844" s="57"/>
      <c r="J844" s="57"/>
      <c r="K844" s="57"/>
      <c r="L844" s="57"/>
      <c r="M844" s="58" t="str">
        <f t="shared" si="82"/>
        <v/>
      </c>
      <c r="N844" s="102"/>
    </row>
    <row r="845" spans="1:14">
      <c r="A845" s="97" t="str">
        <f t="shared" si="79"/>
        <v/>
      </c>
      <c r="B845" s="98" t="str">
        <f t="shared" si="80"/>
        <v/>
      </c>
      <c r="C845" s="99"/>
      <c r="D845" s="100"/>
      <c r="E845" s="100"/>
      <c r="F845" s="57"/>
      <c r="G845" s="58">
        <f t="shared" si="81"/>
        <v>0</v>
      </c>
      <c r="H845" s="58">
        <f>IF(E845="",0,IFERROR(VLOOKUP(E845,档案费管理台账!$D$4:$H$1000,5,0),0))</f>
        <v>0</v>
      </c>
      <c r="I845" s="57"/>
      <c r="J845" s="57"/>
      <c r="K845" s="57"/>
      <c r="L845" s="57"/>
      <c r="M845" s="58" t="str">
        <f t="shared" si="82"/>
        <v/>
      </c>
      <c r="N845" s="102"/>
    </row>
    <row r="846" spans="1:14">
      <c r="A846" s="97" t="str">
        <f t="shared" si="79"/>
        <v/>
      </c>
      <c r="B846" s="98" t="str">
        <f t="shared" si="80"/>
        <v/>
      </c>
      <c r="C846" s="99"/>
      <c r="D846" s="100"/>
      <c r="E846" s="100"/>
      <c r="F846" s="57"/>
      <c r="G846" s="58">
        <f t="shared" si="81"/>
        <v>0</v>
      </c>
      <c r="H846" s="58">
        <f>IF(E846="",0,IFERROR(VLOOKUP(E846,档案费管理台账!$D$4:$H$1000,5,0),0))</f>
        <v>0</v>
      </c>
      <c r="I846" s="57"/>
      <c r="J846" s="57"/>
      <c r="K846" s="57"/>
      <c r="L846" s="57"/>
      <c r="M846" s="58" t="str">
        <f t="shared" si="82"/>
        <v/>
      </c>
      <c r="N846" s="102"/>
    </row>
    <row r="847" spans="1:14">
      <c r="A847" s="97" t="str">
        <f t="shared" si="79"/>
        <v/>
      </c>
      <c r="B847" s="98" t="str">
        <f t="shared" si="80"/>
        <v/>
      </c>
      <c r="C847" s="99"/>
      <c r="D847" s="100"/>
      <c r="E847" s="100"/>
      <c r="F847" s="57"/>
      <c r="G847" s="58">
        <f t="shared" si="81"/>
        <v>0</v>
      </c>
      <c r="H847" s="58">
        <f>IF(E847="",0,IFERROR(VLOOKUP(E847,档案费管理台账!$D$4:$H$1000,5,0),0))</f>
        <v>0</v>
      </c>
      <c r="I847" s="57"/>
      <c r="J847" s="57"/>
      <c r="K847" s="57"/>
      <c r="L847" s="57"/>
      <c r="M847" s="58" t="str">
        <f t="shared" si="82"/>
        <v/>
      </c>
      <c r="N847" s="102"/>
    </row>
    <row r="848" spans="1:14">
      <c r="A848" s="97" t="str">
        <f t="shared" si="79"/>
        <v/>
      </c>
      <c r="B848" s="98" t="str">
        <f t="shared" si="80"/>
        <v/>
      </c>
      <c r="C848" s="99"/>
      <c r="D848" s="100"/>
      <c r="E848" s="100"/>
      <c r="F848" s="57"/>
      <c r="G848" s="58">
        <f t="shared" si="81"/>
        <v>0</v>
      </c>
      <c r="H848" s="58">
        <f>IF(E848="",0,IFERROR(VLOOKUP(E848,档案费管理台账!$D$4:$H$1000,5,0),0))</f>
        <v>0</v>
      </c>
      <c r="I848" s="57"/>
      <c r="J848" s="57"/>
      <c r="K848" s="57"/>
      <c r="L848" s="57"/>
      <c r="M848" s="58" t="str">
        <f t="shared" si="82"/>
        <v/>
      </c>
      <c r="N848" s="102"/>
    </row>
    <row r="849" spans="1:14">
      <c r="A849" s="97" t="str">
        <f t="shared" si="79"/>
        <v/>
      </c>
      <c r="B849" s="98" t="str">
        <f t="shared" si="80"/>
        <v/>
      </c>
      <c r="C849" s="99"/>
      <c r="D849" s="100"/>
      <c r="E849" s="100"/>
      <c r="F849" s="57"/>
      <c r="G849" s="58">
        <f t="shared" si="81"/>
        <v>0</v>
      </c>
      <c r="H849" s="58">
        <f>IF(E849="",0,IFERROR(VLOOKUP(E849,档案费管理台账!$D$4:$H$1000,5,0),0))</f>
        <v>0</v>
      </c>
      <c r="I849" s="57"/>
      <c r="J849" s="57"/>
      <c r="K849" s="57"/>
      <c r="L849" s="57"/>
      <c r="M849" s="58" t="str">
        <f t="shared" si="82"/>
        <v/>
      </c>
      <c r="N849" s="102"/>
    </row>
    <row r="850" spans="1:14">
      <c r="A850" s="97" t="str">
        <f t="shared" si="79"/>
        <v/>
      </c>
      <c r="B850" s="98" t="str">
        <f t="shared" si="80"/>
        <v/>
      </c>
      <c r="C850" s="99"/>
      <c r="D850" s="100"/>
      <c r="E850" s="100"/>
      <c r="F850" s="57"/>
      <c r="G850" s="58">
        <f t="shared" si="81"/>
        <v>0</v>
      </c>
      <c r="H850" s="58">
        <f>IF(E850="",0,IFERROR(VLOOKUP(E850,档案费管理台账!$D$4:$H$1000,5,0),0))</f>
        <v>0</v>
      </c>
      <c r="I850" s="57"/>
      <c r="J850" s="57"/>
      <c r="K850" s="57"/>
      <c r="L850" s="57"/>
      <c r="M850" s="58" t="str">
        <f t="shared" si="82"/>
        <v/>
      </c>
      <c r="N850" s="102"/>
    </row>
    <row r="851" spans="1:14">
      <c r="A851" s="97" t="str">
        <f t="shared" si="79"/>
        <v/>
      </c>
      <c r="B851" s="98" t="str">
        <f t="shared" si="80"/>
        <v/>
      </c>
      <c r="C851" s="99"/>
      <c r="D851" s="100"/>
      <c r="E851" s="100"/>
      <c r="F851" s="57"/>
      <c r="G851" s="58">
        <f t="shared" si="81"/>
        <v>0</v>
      </c>
      <c r="H851" s="58">
        <f>IF(E851="",0,IFERROR(VLOOKUP(E851,档案费管理台账!$D$4:$H$1000,5,0),0))</f>
        <v>0</v>
      </c>
      <c r="I851" s="57"/>
      <c r="J851" s="57"/>
      <c r="K851" s="57"/>
      <c r="L851" s="57"/>
      <c r="M851" s="58" t="str">
        <f t="shared" si="82"/>
        <v/>
      </c>
      <c r="N851" s="102"/>
    </row>
    <row r="852" spans="1:14">
      <c r="A852" s="97" t="str">
        <f t="shared" si="79"/>
        <v/>
      </c>
      <c r="B852" s="98" t="str">
        <f t="shared" si="80"/>
        <v/>
      </c>
      <c r="C852" s="99"/>
      <c r="D852" s="100"/>
      <c r="E852" s="100"/>
      <c r="F852" s="57"/>
      <c r="G852" s="58">
        <f t="shared" si="81"/>
        <v>0</v>
      </c>
      <c r="H852" s="58">
        <f>IF(E852="",0,IFERROR(VLOOKUP(E852,档案费管理台账!$D$4:$H$1000,5,0),0))</f>
        <v>0</v>
      </c>
      <c r="I852" s="57"/>
      <c r="J852" s="57"/>
      <c r="K852" s="57"/>
      <c r="L852" s="57"/>
      <c r="M852" s="58" t="str">
        <f t="shared" si="82"/>
        <v/>
      </c>
      <c r="N852" s="102"/>
    </row>
    <row r="853" spans="1:14">
      <c r="A853" s="97" t="str">
        <f t="shared" si="79"/>
        <v/>
      </c>
      <c r="B853" s="98" t="str">
        <f t="shared" si="80"/>
        <v/>
      </c>
      <c r="C853" s="99"/>
      <c r="D853" s="100"/>
      <c r="E853" s="100"/>
      <c r="F853" s="57"/>
      <c r="G853" s="58">
        <f t="shared" si="81"/>
        <v>0</v>
      </c>
      <c r="H853" s="58">
        <f>IF(E853="",0,IFERROR(VLOOKUP(E853,档案费管理台账!$D$4:$H$1000,5,0),0))</f>
        <v>0</v>
      </c>
      <c r="I853" s="57"/>
      <c r="J853" s="57"/>
      <c r="K853" s="57"/>
      <c r="L853" s="57"/>
      <c r="M853" s="58" t="str">
        <f t="shared" si="82"/>
        <v/>
      </c>
      <c r="N853" s="102"/>
    </row>
    <row r="854" spans="1:14">
      <c r="A854" s="97" t="str">
        <f t="shared" si="79"/>
        <v/>
      </c>
      <c r="B854" s="98" t="str">
        <f t="shared" si="80"/>
        <v/>
      </c>
      <c r="C854" s="99"/>
      <c r="D854" s="100"/>
      <c r="E854" s="100"/>
      <c r="F854" s="57"/>
      <c r="G854" s="58">
        <f t="shared" si="81"/>
        <v>0</v>
      </c>
      <c r="H854" s="58">
        <f>IF(E854="",0,IFERROR(VLOOKUP(E854,档案费管理台账!$D$4:$H$1000,5,0),0))</f>
        <v>0</v>
      </c>
      <c r="I854" s="57"/>
      <c r="J854" s="57"/>
      <c r="K854" s="57"/>
      <c r="L854" s="57"/>
      <c r="M854" s="58" t="str">
        <f t="shared" si="82"/>
        <v/>
      </c>
      <c r="N854" s="102"/>
    </row>
    <row r="855" spans="1:14">
      <c r="A855" s="97" t="str">
        <f t="shared" si="79"/>
        <v/>
      </c>
      <c r="B855" s="98" t="str">
        <f t="shared" si="80"/>
        <v/>
      </c>
      <c r="C855" s="99"/>
      <c r="D855" s="100"/>
      <c r="E855" s="100"/>
      <c r="F855" s="57"/>
      <c r="G855" s="58">
        <f t="shared" si="81"/>
        <v>0</v>
      </c>
      <c r="H855" s="58">
        <f>IF(E855="",0,IFERROR(VLOOKUP(E855,档案费管理台账!$D$4:$H$1000,5,0),0))</f>
        <v>0</v>
      </c>
      <c r="I855" s="57"/>
      <c r="J855" s="57"/>
      <c r="K855" s="57"/>
      <c r="L855" s="57"/>
      <c r="M855" s="58" t="str">
        <f t="shared" si="82"/>
        <v/>
      </c>
      <c r="N855" s="102"/>
    </row>
    <row r="856" spans="1:14">
      <c r="A856" s="97" t="str">
        <f t="shared" si="79"/>
        <v/>
      </c>
      <c r="B856" s="98" t="str">
        <f t="shared" si="80"/>
        <v/>
      </c>
      <c r="C856" s="99"/>
      <c r="D856" s="100"/>
      <c r="E856" s="100"/>
      <c r="F856" s="57"/>
      <c r="G856" s="58">
        <f t="shared" si="81"/>
        <v>0</v>
      </c>
      <c r="H856" s="58">
        <f>IF(E856="",0,IFERROR(VLOOKUP(E856,档案费管理台账!$D$4:$H$1000,5,0),0))</f>
        <v>0</v>
      </c>
      <c r="I856" s="57"/>
      <c r="J856" s="57"/>
      <c r="K856" s="57"/>
      <c r="L856" s="57"/>
      <c r="M856" s="58" t="str">
        <f t="shared" si="82"/>
        <v/>
      </c>
      <c r="N856" s="102"/>
    </row>
    <row r="857" spans="1:14">
      <c r="A857" s="97" t="str">
        <f t="shared" si="79"/>
        <v/>
      </c>
      <c r="B857" s="98" t="str">
        <f t="shared" si="80"/>
        <v/>
      </c>
      <c r="C857" s="99"/>
      <c r="D857" s="100"/>
      <c r="E857" s="100"/>
      <c r="F857" s="57"/>
      <c r="G857" s="58">
        <f t="shared" si="81"/>
        <v>0</v>
      </c>
      <c r="H857" s="58">
        <f>IF(E857="",0,IFERROR(VLOOKUP(E857,档案费管理台账!$D$4:$H$1000,5,0),0))</f>
        <v>0</v>
      </c>
      <c r="I857" s="57"/>
      <c r="J857" s="57"/>
      <c r="K857" s="57"/>
      <c r="L857" s="57"/>
      <c r="M857" s="58" t="str">
        <f t="shared" si="82"/>
        <v/>
      </c>
      <c r="N857" s="102"/>
    </row>
    <row r="858" spans="1:14">
      <c r="A858" s="97" t="str">
        <f t="shared" si="79"/>
        <v/>
      </c>
      <c r="B858" s="98" t="str">
        <f t="shared" si="80"/>
        <v/>
      </c>
      <c r="C858" s="99"/>
      <c r="D858" s="100"/>
      <c r="E858" s="100"/>
      <c r="F858" s="57"/>
      <c r="G858" s="58">
        <f t="shared" si="81"/>
        <v>0</v>
      </c>
      <c r="H858" s="58">
        <f>IF(E858="",0,IFERROR(VLOOKUP(E858,档案费管理台账!$D$4:$H$1000,5,0),0))</f>
        <v>0</v>
      </c>
      <c r="I858" s="57"/>
      <c r="J858" s="57"/>
      <c r="K858" s="57"/>
      <c r="L858" s="57"/>
      <c r="M858" s="58" t="str">
        <f t="shared" si="82"/>
        <v/>
      </c>
      <c r="N858" s="102"/>
    </row>
    <row r="859" spans="1:14">
      <c r="A859" s="97" t="str">
        <f t="shared" si="79"/>
        <v/>
      </c>
      <c r="B859" s="98" t="str">
        <f t="shared" si="80"/>
        <v/>
      </c>
      <c r="C859" s="99"/>
      <c r="D859" s="100"/>
      <c r="E859" s="100"/>
      <c r="F859" s="57"/>
      <c r="G859" s="58">
        <f t="shared" si="81"/>
        <v>0</v>
      </c>
      <c r="H859" s="58">
        <f>IF(E859="",0,IFERROR(VLOOKUP(E859,档案费管理台账!$D$4:$H$1000,5,0),0))</f>
        <v>0</v>
      </c>
      <c r="I859" s="57"/>
      <c r="J859" s="57"/>
      <c r="K859" s="57"/>
      <c r="L859" s="57"/>
      <c r="M859" s="58" t="str">
        <f t="shared" si="82"/>
        <v/>
      </c>
      <c r="N859" s="102"/>
    </row>
    <row r="860" spans="1:14">
      <c r="A860" s="97" t="str">
        <f t="shared" si="79"/>
        <v/>
      </c>
      <c r="B860" s="98" t="str">
        <f t="shared" si="80"/>
        <v/>
      </c>
      <c r="C860" s="99"/>
      <c r="D860" s="100"/>
      <c r="E860" s="100"/>
      <c r="F860" s="57"/>
      <c r="G860" s="58">
        <f t="shared" si="81"/>
        <v>0</v>
      </c>
      <c r="H860" s="58">
        <f>IF(E860="",0,IFERROR(VLOOKUP(E860,档案费管理台账!$D$4:$H$1000,5,0),0))</f>
        <v>0</v>
      </c>
      <c r="I860" s="57"/>
      <c r="J860" s="57"/>
      <c r="K860" s="57"/>
      <c r="L860" s="57"/>
      <c r="M860" s="58" t="str">
        <f t="shared" si="82"/>
        <v/>
      </c>
      <c r="N860" s="102"/>
    </row>
    <row r="861" spans="1:14">
      <c r="A861" s="97" t="str">
        <f t="shared" si="79"/>
        <v/>
      </c>
      <c r="B861" s="98" t="str">
        <f t="shared" si="80"/>
        <v/>
      </c>
      <c r="C861" s="99"/>
      <c r="D861" s="100"/>
      <c r="E861" s="100"/>
      <c r="F861" s="57"/>
      <c r="G861" s="58">
        <f t="shared" si="81"/>
        <v>0</v>
      </c>
      <c r="H861" s="58">
        <f>IF(E861="",0,IFERROR(VLOOKUP(E861,档案费管理台账!$D$4:$H$1000,5,0),0))</f>
        <v>0</v>
      </c>
      <c r="I861" s="57"/>
      <c r="J861" s="57"/>
      <c r="K861" s="57"/>
      <c r="L861" s="57"/>
      <c r="M861" s="58" t="str">
        <f t="shared" si="82"/>
        <v/>
      </c>
      <c r="N861" s="102"/>
    </row>
    <row r="862" spans="1:14">
      <c r="A862" s="97" t="str">
        <f t="shared" si="79"/>
        <v/>
      </c>
      <c r="B862" s="98" t="str">
        <f t="shared" si="80"/>
        <v/>
      </c>
      <c r="C862" s="99"/>
      <c r="D862" s="100"/>
      <c r="E862" s="100"/>
      <c r="F862" s="57"/>
      <c r="G862" s="58">
        <f t="shared" si="81"/>
        <v>0</v>
      </c>
      <c r="H862" s="58">
        <f>IF(E862="",0,IFERROR(VLOOKUP(E862,档案费管理台账!$D$4:$H$1000,5,0),0))</f>
        <v>0</v>
      </c>
      <c r="I862" s="57"/>
      <c r="J862" s="57"/>
      <c r="K862" s="57"/>
      <c r="L862" s="57"/>
      <c r="M862" s="58" t="str">
        <f t="shared" si="82"/>
        <v/>
      </c>
      <c r="N862" s="102"/>
    </row>
    <row r="863" spans="1:14">
      <c r="A863" s="97" t="str">
        <f t="shared" si="79"/>
        <v/>
      </c>
      <c r="B863" s="98" t="str">
        <f t="shared" si="80"/>
        <v/>
      </c>
      <c r="C863" s="99"/>
      <c r="D863" s="100"/>
      <c r="E863" s="100"/>
      <c r="F863" s="57"/>
      <c r="G863" s="58">
        <f t="shared" si="81"/>
        <v>0</v>
      </c>
      <c r="H863" s="58">
        <f>IF(E863="",0,IFERROR(VLOOKUP(E863,档案费管理台账!$D$4:$H$1000,5,0),0))</f>
        <v>0</v>
      </c>
      <c r="I863" s="57"/>
      <c r="J863" s="57"/>
      <c r="K863" s="57"/>
      <c r="L863" s="57"/>
      <c r="M863" s="58" t="str">
        <f t="shared" si="82"/>
        <v/>
      </c>
      <c r="N863" s="102"/>
    </row>
    <row r="864" spans="1:14">
      <c r="A864" s="97" t="str">
        <f t="shared" si="79"/>
        <v/>
      </c>
      <c r="B864" s="98" t="str">
        <f t="shared" si="80"/>
        <v/>
      </c>
      <c r="C864" s="99"/>
      <c r="D864" s="100"/>
      <c r="E864" s="100"/>
      <c r="F864" s="57"/>
      <c r="G864" s="58">
        <f t="shared" si="81"/>
        <v>0</v>
      </c>
      <c r="H864" s="58">
        <f>IF(E864="",0,IFERROR(VLOOKUP(E864,档案费管理台账!$D$4:$H$1000,5,0),0))</f>
        <v>0</v>
      </c>
      <c r="I864" s="57"/>
      <c r="J864" s="57"/>
      <c r="K864" s="57"/>
      <c r="L864" s="57"/>
      <c r="M864" s="58" t="str">
        <f t="shared" si="82"/>
        <v/>
      </c>
      <c r="N864" s="102"/>
    </row>
    <row r="865" spans="1:14">
      <c r="A865" s="97" t="str">
        <f t="shared" si="79"/>
        <v/>
      </c>
      <c r="B865" s="98" t="str">
        <f t="shared" si="80"/>
        <v/>
      </c>
      <c r="C865" s="99"/>
      <c r="D865" s="100"/>
      <c r="E865" s="100"/>
      <c r="F865" s="57"/>
      <c r="G865" s="58">
        <f t="shared" si="81"/>
        <v>0</v>
      </c>
      <c r="H865" s="58">
        <f>IF(E865="",0,IFERROR(VLOOKUP(E865,档案费管理台账!$D$4:$H$1000,5,0),0))</f>
        <v>0</v>
      </c>
      <c r="I865" s="57"/>
      <c r="J865" s="57"/>
      <c r="K865" s="57"/>
      <c r="L865" s="57"/>
      <c r="M865" s="58" t="str">
        <f t="shared" si="82"/>
        <v/>
      </c>
      <c r="N865" s="102"/>
    </row>
    <row r="866" spans="1:14">
      <c r="A866" s="97" t="str">
        <f t="shared" si="79"/>
        <v/>
      </c>
      <c r="B866" s="98" t="str">
        <f t="shared" si="80"/>
        <v/>
      </c>
      <c r="C866" s="99"/>
      <c r="D866" s="100"/>
      <c r="E866" s="100"/>
      <c r="F866" s="57"/>
      <c r="G866" s="58">
        <f t="shared" si="81"/>
        <v>0</v>
      </c>
      <c r="H866" s="58">
        <f>IF(E866="",0,IFERROR(VLOOKUP(E866,档案费管理台账!$D$4:$H$1000,5,0),0))</f>
        <v>0</v>
      </c>
      <c r="I866" s="57"/>
      <c r="J866" s="57"/>
      <c r="K866" s="57"/>
      <c r="L866" s="57"/>
      <c r="M866" s="58" t="str">
        <f t="shared" si="82"/>
        <v/>
      </c>
      <c r="N866" s="102"/>
    </row>
    <row r="867" spans="1:14">
      <c r="A867" s="97" t="str">
        <f t="shared" si="79"/>
        <v/>
      </c>
      <c r="B867" s="98" t="str">
        <f t="shared" si="80"/>
        <v/>
      </c>
      <c r="C867" s="99"/>
      <c r="D867" s="100"/>
      <c r="E867" s="100"/>
      <c r="F867" s="57"/>
      <c r="G867" s="58">
        <f t="shared" si="81"/>
        <v>0</v>
      </c>
      <c r="H867" s="58">
        <f>IF(E867="",0,IFERROR(VLOOKUP(E867,档案费管理台账!$D$4:$H$1000,5,0),0))</f>
        <v>0</v>
      </c>
      <c r="I867" s="57"/>
      <c r="J867" s="57"/>
      <c r="K867" s="57"/>
      <c r="L867" s="57"/>
      <c r="M867" s="58" t="str">
        <f t="shared" si="82"/>
        <v/>
      </c>
      <c r="N867" s="102"/>
    </row>
    <row r="868" spans="1:14">
      <c r="A868" s="97" t="str">
        <f t="shared" si="79"/>
        <v/>
      </c>
      <c r="B868" s="98" t="str">
        <f t="shared" si="80"/>
        <v/>
      </c>
      <c r="C868" s="99"/>
      <c r="D868" s="100"/>
      <c r="E868" s="100"/>
      <c r="F868" s="57"/>
      <c r="G868" s="58">
        <f t="shared" si="81"/>
        <v>0</v>
      </c>
      <c r="H868" s="58">
        <f>IF(E868="",0,IFERROR(VLOOKUP(E868,档案费管理台账!$D$4:$H$1000,5,0),0))</f>
        <v>0</v>
      </c>
      <c r="I868" s="57"/>
      <c r="J868" s="57"/>
      <c r="K868" s="57"/>
      <c r="L868" s="57"/>
      <c r="M868" s="58" t="str">
        <f t="shared" si="82"/>
        <v/>
      </c>
      <c r="N868" s="102"/>
    </row>
    <row r="869" spans="1:14">
      <c r="A869" s="97" t="str">
        <f t="shared" si="79"/>
        <v/>
      </c>
      <c r="B869" s="98" t="str">
        <f t="shared" si="80"/>
        <v/>
      </c>
      <c r="C869" s="99"/>
      <c r="D869" s="100"/>
      <c r="E869" s="100"/>
      <c r="F869" s="57"/>
      <c r="G869" s="58">
        <f t="shared" si="81"/>
        <v>0</v>
      </c>
      <c r="H869" s="58">
        <f>IF(E869="",0,IFERROR(VLOOKUP(E869,档案费管理台账!$D$4:$H$1000,5,0),0))</f>
        <v>0</v>
      </c>
      <c r="I869" s="57"/>
      <c r="J869" s="57"/>
      <c r="K869" s="57"/>
      <c r="L869" s="57"/>
      <c r="M869" s="58" t="str">
        <f t="shared" si="82"/>
        <v/>
      </c>
      <c r="N869" s="102"/>
    </row>
    <row r="870" spans="1:14">
      <c r="A870" s="97" t="str">
        <f t="shared" si="79"/>
        <v/>
      </c>
      <c r="B870" s="98" t="str">
        <f t="shared" si="80"/>
        <v/>
      </c>
      <c r="C870" s="99"/>
      <c r="D870" s="100"/>
      <c r="E870" s="100"/>
      <c r="F870" s="57"/>
      <c r="G870" s="58">
        <f t="shared" si="81"/>
        <v>0</v>
      </c>
      <c r="H870" s="58">
        <f>IF(E870="",0,IFERROR(VLOOKUP(E870,档案费管理台账!$D$4:$H$1000,5,0),0))</f>
        <v>0</v>
      </c>
      <c r="I870" s="57"/>
      <c r="J870" s="57"/>
      <c r="K870" s="57"/>
      <c r="L870" s="57"/>
      <c r="M870" s="58" t="str">
        <f t="shared" si="82"/>
        <v/>
      </c>
      <c r="N870" s="102"/>
    </row>
    <row r="871" spans="1:14">
      <c r="A871" s="97" t="str">
        <f t="shared" si="79"/>
        <v/>
      </c>
      <c r="B871" s="98" t="str">
        <f t="shared" si="80"/>
        <v/>
      </c>
      <c r="C871" s="99"/>
      <c r="D871" s="100"/>
      <c r="E871" s="100"/>
      <c r="F871" s="57"/>
      <c r="G871" s="58">
        <f t="shared" si="81"/>
        <v>0</v>
      </c>
      <c r="H871" s="58">
        <f>IF(E871="",0,IFERROR(VLOOKUP(E871,档案费管理台账!$D$4:$H$1000,5,0),0))</f>
        <v>0</v>
      </c>
      <c r="I871" s="57"/>
      <c r="J871" s="57"/>
      <c r="K871" s="57"/>
      <c r="L871" s="57"/>
      <c r="M871" s="58" t="str">
        <f t="shared" si="82"/>
        <v/>
      </c>
      <c r="N871" s="102"/>
    </row>
    <row r="872" spans="1:14">
      <c r="A872" s="97" t="str">
        <f t="shared" si="79"/>
        <v/>
      </c>
      <c r="B872" s="98" t="str">
        <f t="shared" si="80"/>
        <v/>
      </c>
      <c r="C872" s="99"/>
      <c r="D872" s="100"/>
      <c r="E872" s="100"/>
      <c r="F872" s="57"/>
      <c r="G872" s="58">
        <f t="shared" si="81"/>
        <v>0</v>
      </c>
      <c r="H872" s="58">
        <f>IF(E872="",0,IFERROR(VLOOKUP(E872,档案费管理台账!$D$4:$H$1000,5,0),0))</f>
        <v>0</v>
      </c>
      <c r="I872" s="57"/>
      <c r="J872" s="57"/>
      <c r="K872" s="57"/>
      <c r="L872" s="57"/>
      <c r="M872" s="58" t="str">
        <f t="shared" si="82"/>
        <v/>
      </c>
      <c r="N872" s="102"/>
    </row>
    <row r="873" spans="1:14">
      <c r="A873" s="97" t="str">
        <f t="shared" si="79"/>
        <v/>
      </c>
      <c r="B873" s="98" t="str">
        <f t="shared" si="80"/>
        <v/>
      </c>
      <c r="C873" s="99"/>
      <c r="D873" s="100"/>
      <c r="E873" s="100"/>
      <c r="F873" s="57"/>
      <c r="G873" s="58">
        <f t="shared" si="81"/>
        <v>0</v>
      </c>
      <c r="H873" s="58">
        <f>IF(E873="",0,IFERROR(VLOOKUP(E873,档案费管理台账!$D$4:$H$1000,5,0),0))</f>
        <v>0</v>
      </c>
      <c r="I873" s="57"/>
      <c r="J873" s="57"/>
      <c r="K873" s="57"/>
      <c r="L873" s="57"/>
      <c r="M873" s="58" t="str">
        <f t="shared" si="82"/>
        <v/>
      </c>
      <c r="N873" s="102"/>
    </row>
    <row r="874" spans="1:14">
      <c r="A874" s="97" t="str">
        <f t="shared" si="79"/>
        <v/>
      </c>
      <c r="B874" s="98" t="str">
        <f t="shared" si="80"/>
        <v/>
      </c>
      <c r="C874" s="99"/>
      <c r="D874" s="100"/>
      <c r="E874" s="100"/>
      <c r="F874" s="57"/>
      <c r="G874" s="58">
        <f t="shared" si="81"/>
        <v>0</v>
      </c>
      <c r="H874" s="58">
        <f>IF(E874="",0,IFERROR(VLOOKUP(E874,档案费管理台账!$D$4:$H$1000,5,0),0))</f>
        <v>0</v>
      </c>
      <c r="I874" s="57"/>
      <c r="J874" s="57"/>
      <c r="K874" s="57"/>
      <c r="L874" s="57"/>
      <c r="M874" s="58" t="str">
        <f t="shared" si="82"/>
        <v/>
      </c>
      <c r="N874" s="102"/>
    </row>
    <row r="875" spans="1:14">
      <c r="A875" s="97" t="str">
        <f t="shared" si="79"/>
        <v/>
      </c>
      <c r="B875" s="98" t="str">
        <f t="shared" si="80"/>
        <v/>
      </c>
      <c r="C875" s="99"/>
      <c r="D875" s="100"/>
      <c r="E875" s="100"/>
      <c r="F875" s="57"/>
      <c r="G875" s="58">
        <f t="shared" si="81"/>
        <v>0</v>
      </c>
      <c r="H875" s="58">
        <f>IF(E875="",0,IFERROR(VLOOKUP(E875,档案费管理台账!$D$4:$H$1000,5,0),0))</f>
        <v>0</v>
      </c>
      <c r="I875" s="57"/>
      <c r="J875" s="57"/>
      <c r="K875" s="57"/>
      <c r="L875" s="57"/>
      <c r="M875" s="58" t="str">
        <f t="shared" si="82"/>
        <v/>
      </c>
      <c r="N875" s="102"/>
    </row>
    <row r="876" spans="1:14">
      <c r="A876" s="97" t="str">
        <f t="shared" si="79"/>
        <v/>
      </c>
      <c r="B876" s="98" t="str">
        <f t="shared" si="80"/>
        <v/>
      </c>
      <c r="C876" s="99"/>
      <c r="D876" s="100"/>
      <c r="E876" s="100"/>
      <c r="F876" s="57"/>
      <c r="G876" s="58">
        <f t="shared" si="81"/>
        <v>0</v>
      </c>
      <c r="H876" s="58">
        <f>IF(E876="",0,IFERROR(VLOOKUP(E876,档案费管理台账!$D$4:$H$1000,5,0),0))</f>
        <v>0</v>
      </c>
      <c r="I876" s="57"/>
      <c r="J876" s="57"/>
      <c r="K876" s="57"/>
      <c r="L876" s="57"/>
      <c r="M876" s="58" t="str">
        <f t="shared" si="82"/>
        <v/>
      </c>
      <c r="N876" s="102"/>
    </row>
    <row r="877" spans="1:14">
      <c r="A877" s="97" t="str">
        <f t="shared" ref="A877:A940" si="83">IF(C877="","",ROW()-42)</f>
        <v/>
      </c>
      <c r="B877" s="98" t="str">
        <f t="shared" ref="B877:B940" si="84">IF(C877="","",MONTH(C877)&amp;"月")</f>
        <v/>
      </c>
      <c r="C877" s="99"/>
      <c r="D877" s="100"/>
      <c r="E877" s="100"/>
      <c r="F877" s="57"/>
      <c r="G877" s="58">
        <f t="shared" ref="G877:G940" si="85">IF(F877="",0,F877*$K$41)</f>
        <v>0</v>
      </c>
      <c r="H877" s="58">
        <f>IF(E877="",0,IFERROR(VLOOKUP(E877,档案费管理台账!$D$4:$H$1000,5,0),0))</f>
        <v>0</v>
      </c>
      <c r="I877" s="57"/>
      <c r="J877" s="57"/>
      <c r="K877" s="57"/>
      <c r="L877" s="57"/>
      <c r="M877" s="58" t="str">
        <f t="shared" ref="M877:M940" si="86">IF(C877="","",ROUND(M876+G877-I877-J877-K877-L877-H877,2))</f>
        <v/>
      </c>
      <c r="N877" s="102"/>
    </row>
    <row r="878" spans="1:14">
      <c r="A878" s="97" t="str">
        <f t="shared" si="83"/>
        <v/>
      </c>
      <c r="B878" s="98" t="str">
        <f t="shared" si="84"/>
        <v/>
      </c>
      <c r="C878" s="99"/>
      <c r="D878" s="100"/>
      <c r="E878" s="100"/>
      <c r="F878" s="57"/>
      <c r="G878" s="58">
        <f t="shared" si="85"/>
        <v>0</v>
      </c>
      <c r="H878" s="58">
        <f>IF(E878="",0,IFERROR(VLOOKUP(E878,档案费管理台账!$D$4:$H$1000,5,0),0))</f>
        <v>0</v>
      </c>
      <c r="I878" s="57"/>
      <c r="J878" s="57"/>
      <c r="K878" s="57"/>
      <c r="L878" s="57"/>
      <c r="M878" s="58" t="str">
        <f t="shared" si="86"/>
        <v/>
      </c>
      <c r="N878" s="102"/>
    </row>
    <row r="879" spans="1:14">
      <c r="A879" s="97" t="str">
        <f t="shared" si="83"/>
        <v/>
      </c>
      <c r="B879" s="98" t="str">
        <f t="shared" si="84"/>
        <v/>
      </c>
      <c r="C879" s="99"/>
      <c r="D879" s="100"/>
      <c r="E879" s="100"/>
      <c r="F879" s="57"/>
      <c r="G879" s="58">
        <f t="shared" si="85"/>
        <v>0</v>
      </c>
      <c r="H879" s="58">
        <f>IF(E879="",0,IFERROR(VLOOKUP(E879,档案费管理台账!$D$4:$H$1000,5,0),0))</f>
        <v>0</v>
      </c>
      <c r="I879" s="57"/>
      <c r="J879" s="57"/>
      <c r="K879" s="57"/>
      <c r="L879" s="57"/>
      <c r="M879" s="58" t="str">
        <f t="shared" si="86"/>
        <v/>
      </c>
      <c r="N879" s="102"/>
    </row>
    <row r="880" spans="1:14">
      <c r="A880" s="97" t="str">
        <f t="shared" si="83"/>
        <v/>
      </c>
      <c r="B880" s="98" t="str">
        <f t="shared" si="84"/>
        <v/>
      </c>
      <c r="C880" s="99"/>
      <c r="D880" s="100"/>
      <c r="E880" s="100"/>
      <c r="F880" s="57"/>
      <c r="G880" s="58">
        <f t="shared" si="85"/>
        <v>0</v>
      </c>
      <c r="H880" s="58">
        <f>IF(E880="",0,IFERROR(VLOOKUP(E880,档案费管理台账!$D$4:$H$1000,5,0),0))</f>
        <v>0</v>
      </c>
      <c r="I880" s="57"/>
      <c r="J880" s="57"/>
      <c r="K880" s="57"/>
      <c r="L880" s="57"/>
      <c r="M880" s="58" t="str">
        <f t="shared" si="86"/>
        <v/>
      </c>
      <c r="N880" s="102"/>
    </row>
    <row r="881" spans="1:14">
      <c r="A881" s="97" t="str">
        <f t="shared" si="83"/>
        <v/>
      </c>
      <c r="B881" s="98" t="str">
        <f t="shared" si="84"/>
        <v/>
      </c>
      <c r="C881" s="99"/>
      <c r="D881" s="100"/>
      <c r="E881" s="100"/>
      <c r="F881" s="57"/>
      <c r="G881" s="58">
        <f t="shared" si="85"/>
        <v>0</v>
      </c>
      <c r="H881" s="58">
        <f>IF(E881="",0,IFERROR(VLOOKUP(E881,档案费管理台账!$D$4:$H$1000,5,0),0))</f>
        <v>0</v>
      </c>
      <c r="I881" s="57"/>
      <c r="J881" s="57"/>
      <c r="K881" s="57"/>
      <c r="L881" s="57"/>
      <c r="M881" s="58" t="str">
        <f t="shared" si="86"/>
        <v/>
      </c>
      <c r="N881" s="102"/>
    </row>
    <row r="882" spans="1:14">
      <c r="A882" s="97" t="str">
        <f t="shared" si="83"/>
        <v/>
      </c>
      <c r="B882" s="98" t="str">
        <f t="shared" si="84"/>
        <v/>
      </c>
      <c r="C882" s="99"/>
      <c r="D882" s="100"/>
      <c r="E882" s="100"/>
      <c r="F882" s="57"/>
      <c r="G882" s="58">
        <f t="shared" si="85"/>
        <v>0</v>
      </c>
      <c r="H882" s="58">
        <f>IF(E882="",0,IFERROR(VLOOKUP(E882,档案费管理台账!$D$4:$H$1000,5,0),0))</f>
        <v>0</v>
      </c>
      <c r="I882" s="57"/>
      <c r="J882" s="57"/>
      <c r="K882" s="57"/>
      <c r="L882" s="57"/>
      <c r="M882" s="58" t="str">
        <f t="shared" si="86"/>
        <v/>
      </c>
      <c r="N882" s="102"/>
    </row>
    <row r="883" spans="1:14">
      <c r="A883" s="97" t="str">
        <f t="shared" si="83"/>
        <v/>
      </c>
      <c r="B883" s="98" t="str">
        <f t="shared" si="84"/>
        <v/>
      </c>
      <c r="C883" s="99"/>
      <c r="D883" s="100"/>
      <c r="E883" s="100"/>
      <c r="F883" s="57"/>
      <c r="G883" s="58">
        <f t="shared" si="85"/>
        <v>0</v>
      </c>
      <c r="H883" s="58">
        <f>IF(E883="",0,IFERROR(VLOOKUP(E883,档案费管理台账!$D$4:$H$1000,5,0),0))</f>
        <v>0</v>
      </c>
      <c r="I883" s="57"/>
      <c r="J883" s="57"/>
      <c r="K883" s="57"/>
      <c r="L883" s="57"/>
      <c r="M883" s="58" t="str">
        <f t="shared" si="86"/>
        <v/>
      </c>
      <c r="N883" s="102"/>
    </row>
    <row r="884" spans="1:14">
      <c r="A884" s="97" t="str">
        <f t="shared" si="83"/>
        <v/>
      </c>
      <c r="B884" s="98" t="str">
        <f t="shared" si="84"/>
        <v/>
      </c>
      <c r="C884" s="99"/>
      <c r="D884" s="100"/>
      <c r="E884" s="100"/>
      <c r="F884" s="57"/>
      <c r="G884" s="58">
        <f t="shared" si="85"/>
        <v>0</v>
      </c>
      <c r="H884" s="58">
        <f>IF(E884="",0,IFERROR(VLOOKUP(E884,档案费管理台账!$D$4:$H$1000,5,0),0))</f>
        <v>0</v>
      </c>
      <c r="I884" s="57"/>
      <c r="J884" s="57"/>
      <c r="K884" s="57"/>
      <c r="L884" s="57"/>
      <c r="M884" s="58" t="str">
        <f t="shared" si="86"/>
        <v/>
      </c>
      <c r="N884" s="102"/>
    </row>
    <row r="885" spans="1:14">
      <c r="A885" s="97" t="str">
        <f t="shared" si="83"/>
        <v/>
      </c>
      <c r="B885" s="98" t="str">
        <f t="shared" si="84"/>
        <v/>
      </c>
      <c r="C885" s="99"/>
      <c r="D885" s="100"/>
      <c r="E885" s="100"/>
      <c r="F885" s="57"/>
      <c r="G885" s="58">
        <f t="shared" si="85"/>
        <v>0</v>
      </c>
      <c r="H885" s="58">
        <f>IF(E885="",0,IFERROR(VLOOKUP(E885,档案费管理台账!$D$4:$H$1000,5,0),0))</f>
        <v>0</v>
      </c>
      <c r="I885" s="57"/>
      <c r="J885" s="57"/>
      <c r="K885" s="57"/>
      <c r="L885" s="57"/>
      <c r="M885" s="58" t="str">
        <f t="shared" si="86"/>
        <v/>
      </c>
      <c r="N885" s="102"/>
    </row>
    <row r="886" spans="1:14">
      <c r="A886" s="97" t="str">
        <f t="shared" si="83"/>
        <v/>
      </c>
      <c r="B886" s="98" t="str">
        <f t="shared" si="84"/>
        <v/>
      </c>
      <c r="C886" s="99"/>
      <c r="D886" s="100"/>
      <c r="E886" s="100"/>
      <c r="F886" s="57"/>
      <c r="G886" s="58">
        <f t="shared" si="85"/>
        <v>0</v>
      </c>
      <c r="H886" s="58">
        <f>IF(E886="",0,IFERROR(VLOOKUP(E886,档案费管理台账!$D$4:$H$1000,5,0),0))</f>
        <v>0</v>
      </c>
      <c r="I886" s="57"/>
      <c r="J886" s="57"/>
      <c r="K886" s="57"/>
      <c r="L886" s="57"/>
      <c r="M886" s="58" t="str">
        <f t="shared" si="86"/>
        <v/>
      </c>
      <c r="N886" s="102"/>
    </row>
    <row r="887" spans="1:14">
      <c r="A887" s="97" t="str">
        <f t="shared" si="83"/>
        <v/>
      </c>
      <c r="B887" s="98" t="str">
        <f t="shared" si="84"/>
        <v/>
      </c>
      <c r="C887" s="99"/>
      <c r="D887" s="100"/>
      <c r="E887" s="100"/>
      <c r="F887" s="57"/>
      <c r="G887" s="58">
        <f t="shared" si="85"/>
        <v>0</v>
      </c>
      <c r="H887" s="58">
        <f>IF(E887="",0,IFERROR(VLOOKUP(E887,档案费管理台账!$D$4:$H$1000,5,0),0))</f>
        <v>0</v>
      </c>
      <c r="I887" s="57"/>
      <c r="J887" s="57"/>
      <c r="K887" s="57"/>
      <c r="L887" s="57"/>
      <c r="M887" s="58" t="str">
        <f t="shared" si="86"/>
        <v/>
      </c>
      <c r="N887" s="102"/>
    </row>
    <row r="888" spans="1:14">
      <c r="A888" s="97" t="str">
        <f t="shared" si="83"/>
        <v/>
      </c>
      <c r="B888" s="98" t="str">
        <f t="shared" si="84"/>
        <v/>
      </c>
      <c r="C888" s="99"/>
      <c r="D888" s="100"/>
      <c r="E888" s="100"/>
      <c r="F888" s="57"/>
      <c r="G888" s="58">
        <f t="shared" si="85"/>
        <v>0</v>
      </c>
      <c r="H888" s="58">
        <f>IF(E888="",0,IFERROR(VLOOKUP(E888,档案费管理台账!$D$4:$H$1000,5,0),0))</f>
        <v>0</v>
      </c>
      <c r="I888" s="57"/>
      <c r="J888" s="57"/>
      <c r="K888" s="57"/>
      <c r="L888" s="57"/>
      <c r="M888" s="58" t="str">
        <f t="shared" si="86"/>
        <v/>
      </c>
      <c r="N888" s="102"/>
    </row>
    <row r="889" spans="1:14">
      <c r="A889" s="97" t="str">
        <f t="shared" si="83"/>
        <v/>
      </c>
      <c r="B889" s="98" t="str">
        <f t="shared" si="84"/>
        <v/>
      </c>
      <c r="C889" s="99"/>
      <c r="D889" s="100"/>
      <c r="E889" s="100"/>
      <c r="F889" s="57"/>
      <c r="G889" s="58">
        <f t="shared" si="85"/>
        <v>0</v>
      </c>
      <c r="H889" s="58">
        <f>IF(E889="",0,IFERROR(VLOOKUP(E889,档案费管理台账!$D$4:$H$1000,5,0),0))</f>
        <v>0</v>
      </c>
      <c r="I889" s="57"/>
      <c r="J889" s="57"/>
      <c r="K889" s="57"/>
      <c r="L889" s="57"/>
      <c r="M889" s="58" t="str">
        <f t="shared" si="86"/>
        <v/>
      </c>
      <c r="N889" s="102"/>
    </row>
    <row r="890" spans="1:14">
      <c r="A890" s="97" t="str">
        <f t="shared" si="83"/>
        <v/>
      </c>
      <c r="B890" s="98" t="str">
        <f t="shared" si="84"/>
        <v/>
      </c>
      <c r="C890" s="99"/>
      <c r="D890" s="100"/>
      <c r="E890" s="100"/>
      <c r="F890" s="57"/>
      <c r="G890" s="58">
        <f t="shared" si="85"/>
        <v>0</v>
      </c>
      <c r="H890" s="58">
        <f>IF(E890="",0,IFERROR(VLOOKUP(E890,档案费管理台账!$D$4:$H$1000,5,0),0))</f>
        <v>0</v>
      </c>
      <c r="I890" s="57"/>
      <c r="J890" s="57"/>
      <c r="K890" s="57"/>
      <c r="L890" s="57"/>
      <c r="M890" s="58" t="str">
        <f t="shared" si="86"/>
        <v/>
      </c>
      <c r="N890" s="102"/>
    </row>
    <row r="891" spans="1:14">
      <c r="A891" s="97" t="str">
        <f t="shared" si="83"/>
        <v/>
      </c>
      <c r="B891" s="98" t="str">
        <f t="shared" si="84"/>
        <v/>
      </c>
      <c r="C891" s="99"/>
      <c r="D891" s="100"/>
      <c r="E891" s="100"/>
      <c r="F891" s="57"/>
      <c r="G891" s="58">
        <f t="shared" si="85"/>
        <v>0</v>
      </c>
      <c r="H891" s="58">
        <f>IF(E891="",0,IFERROR(VLOOKUP(E891,档案费管理台账!$D$4:$H$1000,5,0),0))</f>
        <v>0</v>
      </c>
      <c r="I891" s="57"/>
      <c r="J891" s="57"/>
      <c r="K891" s="57"/>
      <c r="L891" s="57"/>
      <c r="M891" s="58" t="str">
        <f t="shared" si="86"/>
        <v/>
      </c>
      <c r="N891" s="102"/>
    </row>
    <row r="892" spans="1:14">
      <c r="A892" s="97" t="str">
        <f t="shared" si="83"/>
        <v/>
      </c>
      <c r="B892" s="98" t="str">
        <f t="shared" si="84"/>
        <v/>
      </c>
      <c r="C892" s="99"/>
      <c r="D892" s="100"/>
      <c r="E892" s="100"/>
      <c r="F892" s="57"/>
      <c r="G892" s="58">
        <f t="shared" si="85"/>
        <v>0</v>
      </c>
      <c r="H892" s="58">
        <f>IF(E892="",0,IFERROR(VLOOKUP(E892,档案费管理台账!$D$4:$H$1000,5,0),0))</f>
        <v>0</v>
      </c>
      <c r="I892" s="57"/>
      <c r="J892" s="57"/>
      <c r="K892" s="57"/>
      <c r="L892" s="57"/>
      <c r="M892" s="58" t="str">
        <f t="shared" si="86"/>
        <v/>
      </c>
      <c r="N892" s="102"/>
    </row>
    <row r="893" spans="1:14">
      <c r="A893" s="97" t="str">
        <f t="shared" si="83"/>
        <v/>
      </c>
      <c r="B893" s="98" t="str">
        <f t="shared" si="84"/>
        <v/>
      </c>
      <c r="C893" s="99"/>
      <c r="D893" s="100"/>
      <c r="E893" s="100"/>
      <c r="F893" s="57"/>
      <c r="G893" s="58">
        <f t="shared" si="85"/>
        <v>0</v>
      </c>
      <c r="H893" s="58">
        <f>IF(E893="",0,IFERROR(VLOOKUP(E893,档案费管理台账!$D$4:$H$1000,5,0),0))</f>
        <v>0</v>
      </c>
      <c r="I893" s="57"/>
      <c r="J893" s="57"/>
      <c r="K893" s="57"/>
      <c r="L893" s="57"/>
      <c r="M893" s="58" t="str">
        <f t="shared" si="86"/>
        <v/>
      </c>
      <c r="N893" s="102"/>
    </row>
    <row r="894" spans="1:14">
      <c r="A894" s="97" t="str">
        <f t="shared" si="83"/>
        <v/>
      </c>
      <c r="B894" s="98" t="str">
        <f t="shared" si="84"/>
        <v/>
      </c>
      <c r="C894" s="99"/>
      <c r="D894" s="100"/>
      <c r="E894" s="100"/>
      <c r="F894" s="57"/>
      <c r="G894" s="58">
        <f t="shared" si="85"/>
        <v>0</v>
      </c>
      <c r="H894" s="58">
        <f>IF(E894="",0,IFERROR(VLOOKUP(E894,档案费管理台账!$D$4:$H$1000,5,0),0))</f>
        <v>0</v>
      </c>
      <c r="I894" s="57"/>
      <c r="J894" s="57"/>
      <c r="K894" s="57"/>
      <c r="L894" s="57"/>
      <c r="M894" s="58" t="str">
        <f t="shared" si="86"/>
        <v/>
      </c>
      <c r="N894" s="102"/>
    </row>
    <row r="895" spans="1:14">
      <c r="A895" s="97" t="str">
        <f t="shared" si="83"/>
        <v/>
      </c>
      <c r="B895" s="98" t="str">
        <f t="shared" si="84"/>
        <v/>
      </c>
      <c r="C895" s="99"/>
      <c r="D895" s="100"/>
      <c r="E895" s="100"/>
      <c r="F895" s="57"/>
      <c r="G895" s="58">
        <f t="shared" si="85"/>
        <v>0</v>
      </c>
      <c r="H895" s="58">
        <f>IF(E895="",0,IFERROR(VLOOKUP(E895,档案费管理台账!$D$4:$H$1000,5,0),0))</f>
        <v>0</v>
      </c>
      <c r="I895" s="57"/>
      <c r="J895" s="57"/>
      <c r="K895" s="57"/>
      <c r="L895" s="57"/>
      <c r="M895" s="58" t="str">
        <f t="shared" si="86"/>
        <v/>
      </c>
      <c r="N895" s="102"/>
    </row>
    <row r="896" spans="1:14">
      <c r="A896" s="97" t="str">
        <f t="shared" si="83"/>
        <v/>
      </c>
      <c r="B896" s="98" t="str">
        <f t="shared" si="84"/>
        <v/>
      </c>
      <c r="C896" s="99"/>
      <c r="D896" s="100"/>
      <c r="E896" s="100"/>
      <c r="F896" s="57"/>
      <c r="G896" s="58">
        <f t="shared" si="85"/>
        <v>0</v>
      </c>
      <c r="H896" s="58">
        <f>IF(E896="",0,IFERROR(VLOOKUP(E896,档案费管理台账!$D$4:$H$1000,5,0),0))</f>
        <v>0</v>
      </c>
      <c r="I896" s="57"/>
      <c r="J896" s="57"/>
      <c r="K896" s="57"/>
      <c r="L896" s="57"/>
      <c r="M896" s="58" t="str">
        <f t="shared" si="86"/>
        <v/>
      </c>
      <c r="N896" s="102"/>
    </row>
    <row r="897" spans="1:14">
      <c r="A897" s="97" t="str">
        <f t="shared" si="83"/>
        <v/>
      </c>
      <c r="B897" s="98" t="str">
        <f t="shared" si="84"/>
        <v/>
      </c>
      <c r="C897" s="99"/>
      <c r="D897" s="100"/>
      <c r="E897" s="100"/>
      <c r="F897" s="57"/>
      <c r="G897" s="58">
        <f t="shared" si="85"/>
        <v>0</v>
      </c>
      <c r="H897" s="58">
        <f>IF(E897="",0,IFERROR(VLOOKUP(E897,档案费管理台账!$D$4:$H$1000,5,0),0))</f>
        <v>0</v>
      </c>
      <c r="I897" s="57"/>
      <c r="J897" s="57"/>
      <c r="K897" s="57"/>
      <c r="L897" s="57"/>
      <c r="M897" s="58" t="str">
        <f t="shared" si="86"/>
        <v/>
      </c>
      <c r="N897" s="102"/>
    </row>
    <row r="898" spans="1:14">
      <c r="A898" s="97" t="str">
        <f t="shared" si="83"/>
        <v/>
      </c>
      <c r="B898" s="98" t="str">
        <f t="shared" si="84"/>
        <v/>
      </c>
      <c r="C898" s="99"/>
      <c r="D898" s="100"/>
      <c r="E898" s="100"/>
      <c r="F898" s="57"/>
      <c r="G898" s="58">
        <f t="shared" si="85"/>
        <v>0</v>
      </c>
      <c r="H898" s="58">
        <f>IF(E898="",0,IFERROR(VLOOKUP(E898,档案费管理台账!$D$4:$H$1000,5,0),0))</f>
        <v>0</v>
      </c>
      <c r="I898" s="57"/>
      <c r="J898" s="57"/>
      <c r="K898" s="57"/>
      <c r="L898" s="57"/>
      <c r="M898" s="58" t="str">
        <f t="shared" si="86"/>
        <v/>
      </c>
      <c r="N898" s="102"/>
    </row>
    <row r="899" spans="1:14">
      <c r="A899" s="97" t="str">
        <f t="shared" si="83"/>
        <v/>
      </c>
      <c r="B899" s="98" t="str">
        <f t="shared" si="84"/>
        <v/>
      </c>
      <c r="C899" s="99"/>
      <c r="D899" s="100"/>
      <c r="E899" s="100"/>
      <c r="F899" s="57"/>
      <c r="G899" s="58">
        <f t="shared" si="85"/>
        <v>0</v>
      </c>
      <c r="H899" s="58">
        <f>IF(E899="",0,IFERROR(VLOOKUP(E899,档案费管理台账!$D$4:$H$1000,5,0),0))</f>
        <v>0</v>
      </c>
      <c r="I899" s="57"/>
      <c r="J899" s="57"/>
      <c r="K899" s="57"/>
      <c r="L899" s="57"/>
      <c r="M899" s="58" t="str">
        <f t="shared" si="86"/>
        <v/>
      </c>
      <c r="N899" s="102"/>
    </row>
    <row r="900" spans="1:14">
      <c r="A900" s="97" t="str">
        <f t="shared" si="83"/>
        <v/>
      </c>
      <c r="B900" s="98" t="str">
        <f t="shared" si="84"/>
        <v/>
      </c>
      <c r="C900" s="99"/>
      <c r="D900" s="100"/>
      <c r="E900" s="100"/>
      <c r="F900" s="57"/>
      <c r="G900" s="58">
        <f t="shared" si="85"/>
        <v>0</v>
      </c>
      <c r="H900" s="58">
        <f>IF(E900="",0,IFERROR(VLOOKUP(E900,档案费管理台账!$D$4:$H$1000,5,0),0))</f>
        <v>0</v>
      </c>
      <c r="I900" s="57"/>
      <c r="J900" s="57"/>
      <c r="K900" s="57"/>
      <c r="L900" s="57"/>
      <c r="M900" s="58" t="str">
        <f t="shared" si="86"/>
        <v/>
      </c>
      <c r="N900" s="102"/>
    </row>
    <row r="901" spans="1:14">
      <c r="A901" s="97" t="str">
        <f t="shared" si="83"/>
        <v/>
      </c>
      <c r="B901" s="98" t="str">
        <f t="shared" si="84"/>
        <v/>
      </c>
      <c r="C901" s="99"/>
      <c r="D901" s="100"/>
      <c r="E901" s="100"/>
      <c r="F901" s="57"/>
      <c r="G901" s="58">
        <f t="shared" si="85"/>
        <v>0</v>
      </c>
      <c r="H901" s="58">
        <f>IF(E901="",0,IFERROR(VLOOKUP(E901,档案费管理台账!$D$4:$H$1000,5,0),0))</f>
        <v>0</v>
      </c>
      <c r="I901" s="57"/>
      <c r="J901" s="57"/>
      <c r="K901" s="57"/>
      <c r="L901" s="57"/>
      <c r="M901" s="58" t="str">
        <f t="shared" si="86"/>
        <v/>
      </c>
      <c r="N901" s="102"/>
    </row>
    <row r="902" spans="1:14">
      <c r="A902" s="97" t="str">
        <f t="shared" si="83"/>
        <v/>
      </c>
      <c r="B902" s="98" t="str">
        <f t="shared" si="84"/>
        <v/>
      </c>
      <c r="C902" s="99"/>
      <c r="D902" s="100"/>
      <c r="E902" s="100"/>
      <c r="F902" s="57"/>
      <c r="G902" s="58">
        <f t="shared" si="85"/>
        <v>0</v>
      </c>
      <c r="H902" s="58">
        <f>IF(E902="",0,IFERROR(VLOOKUP(E902,档案费管理台账!$D$4:$H$1000,5,0),0))</f>
        <v>0</v>
      </c>
      <c r="I902" s="57"/>
      <c r="J902" s="57"/>
      <c r="K902" s="57"/>
      <c r="L902" s="57"/>
      <c r="M902" s="58" t="str">
        <f t="shared" si="86"/>
        <v/>
      </c>
      <c r="N902" s="102"/>
    </row>
    <row r="903" spans="1:14">
      <c r="A903" s="97" t="str">
        <f t="shared" si="83"/>
        <v/>
      </c>
      <c r="B903" s="98" t="str">
        <f t="shared" si="84"/>
        <v/>
      </c>
      <c r="C903" s="99"/>
      <c r="D903" s="100"/>
      <c r="E903" s="100"/>
      <c r="F903" s="57"/>
      <c r="G903" s="58">
        <f t="shared" si="85"/>
        <v>0</v>
      </c>
      <c r="H903" s="58">
        <f>IF(E903="",0,IFERROR(VLOOKUP(E903,档案费管理台账!$D$4:$H$1000,5,0),0))</f>
        <v>0</v>
      </c>
      <c r="I903" s="57"/>
      <c r="J903" s="57"/>
      <c r="K903" s="57"/>
      <c r="L903" s="57"/>
      <c r="M903" s="58" t="str">
        <f t="shared" si="86"/>
        <v/>
      </c>
      <c r="N903" s="102"/>
    </row>
    <row r="904" spans="1:14">
      <c r="A904" s="97" t="str">
        <f t="shared" si="83"/>
        <v/>
      </c>
      <c r="B904" s="98" t="str">
        <f t="shared" si="84"/>
        <v/>
      </c>
      <c r="C904" s="99"/>
      <c r="D904" s="100"/>
      <c r="E904" s="100"/>
      <c r="F904" s="57"/>
      <c r="G904" s="58">
        <f t="shared" si="85"/>
        <v>0</v>
      </c>
      <c r="H904" s="58">
        <f>IF(E904="",0,IFERROR(VLOOKUP(E904,档案费管理台账!$D$4:$H$1000,5,0),0))</f>
        <v>0</v>
      </c>
      <c r="I904" s="57"/>
      <c r="J904" s="57"/>
      <c r="K904" s="57"/>
      <c r="L904" s="57"/>
      <c r="M904" s="58" t="str">
        <f t="shared" si="86"/>
        <v/>
      </c>
      <c r="N904" s="102"/>
    </row>
    <row r="905" spans="1:14">
      <c r="A905" s="97" t="str">
        <f t="shared" si="83"/>
        <v/>
      </c>
      <c r="B905" s="98" t="str">
        <f t="shared" si="84"/>
        <v/>
      </c>
      <c r="C905" s="99"/>
      <c r="D905" s="100"/>
      <c r="E905" s="100"/>
      <c r="F905" s="57"/>
      <c r="G905" s="58">
        <f t="shared" si="85"/>
        <v>0</v>
      </c>
      <c r="H905" s="58">
        <f>IF(E905="",0,IFERROR(VLOOKUP(E905,档案费管理台账!$D$4:$H$1000,5,0),0))</f>
        <v>0</v>
      </c>
      <c r="I905" s="57"/>
      <c r="J905" s="57"/>
      <c r="K905" s="57"/>
      <c r="L905" s="57"/>
      <c r="M905" s="58" t="str">
        <f t="shared" si="86"/>
        <v/>
      </c>
      <c r="N905" s="102"/>
    </row>
    <row r="906" spans="1:14">
      <c r="A906" s="97" t="str">
        <f t="shared" si="83"/>
        <v/>
      </c>
      <c r="B906" s="98" t="str">
        <f t="shared" si="84"/>
        <v/>
      </c>
      <c r="C906" s="99"/>
      <c r="D906" s="100"/>
      <c r="E906" s="100"/>
      <c r="F906" s="57"/>
      <c r="G906" s="58">
        <f t="shared" si="85"/>
        <v>0</v>
      </c>
      <c r="H906" s="58">
        <f>IF(E906="",0,IFERROR(VLOOKUP(E906,档案费管理台账!$D$4:$H$1000,5,0),0))</f>
        <v>0</v>
      </c>
      <c r="I906" s="57"/>
      <c r="J906" s="57"/>
      <c r="K906" s="57"/>
      <c r="L906" s="57"/>
      <c r="M906" s="58" t="str">
        <f t="shared" si="86"/>
        <v/>
      </c>
      <c r="N906" s="102"/>
    </row>
    <row r="907" spans="1:14">
      <c r="A907" s="97" t="str">
        <f t="shared" si="83"/>
        <v/>
      </c>
      <c r="B907" s="98" t="str">
        <f t="shared" si="84"/>
        <v/>
      </c>
      <c r="C907" s="99"/>
      <c r="D907" s="100"/>
      <c r="E907" s="100"/>
      <c r="F907" s="57"/>
      <c r="G907" s="58">
        <f t="shared" si="85"/>
        <v>0</v>
      </c>
      <c r="H907" s="58">
        <f>IF(E907="",0,IFERROR(VLOOKUP(E907,档案费管理台账!$D$4:$H$1000,5,0),0))</f>
        <v>0</v>
      </c>
      <c r="I907" s="57"/>
      <c r="J907" s="57"/>
      <c r="K907" s="57"/>
      <c r="L907" s="57"/>
      <c r="M907" s="58" t="str">
        <f t="shared" si="86"/>
        <v/>
      </c>
      <c r="N907" s="102"/>
    </row>
    <row r="908" spans="1:14">
      <c r="A908" s="97" t="str">
        <f t="shared" si="83"/>
        <v/>
      </c>
      <c r="B908" s="98" t="str">
        <f t="shared" si="84"/>
        <v/>
      </c>
      <c r="C908" s="99"/>
      <c r="D908" s="100"/>
      <c r="E908" s="100"/>
      <c r="F908" s="57"/>
      <c r="G908" s="58">
        <f t="shared" si="85"/>
        <v>0</v>
      </c>
      <c r="H908" s="58">
        <f>IF(E908="",0,IFERROR(VLOOKUP(E908,档案费管理台账!$D$4:$H$1000,5,0),0))</f>
        <v>0</v>
      </c>
      <c r="I908" s="57"/>
      <c r="J908" s="57"/>
      <c r="K908" s="57"/>
      <c r="L908" s="57"/>
      <c r="M908" s="58" t="str">
        <f t="shared" si="86"/>
        <v/>
      </c>
      <c r="N908" s="102"/>
    </row>
    <row r="909" spans="1:14">
      <c r="A909" s="97" t="str">
        <f t="shared" si="83"/>
        <v/>
      </c>
      <c r="B909" s="98" t="str">
        <f t="shared" si="84"/>
        <v/>
      </c>
      <c r="C909" s="99"/>
      <c r="D909" s="100"/>
      <c r="E909" s="100"/>
      <c r="F909" s="57"/>
      <c r="G909" s="58">
        <f t="shared" si="85"/>
        <v>0</v>
      </c>
      <c r="H909" s="58">
        <f>IF(E909="",0,IFERROR(VLOOKUP(E909,档案费管理台账!$D$4:$H$1000,5,0),0))</f>
        <v>0</v>
      </c>
      <c r="I909" s="57"/>
      <c r="J909" s="57"/>
      <c r="K909" s="57"/>
      <c r="L909" s="57"/>
      <c r="M909" s="58" t="str">
        <f t="shared" si="86"/>
        <v/>
      </c>
      <c r="N909" s="102"/>
    </row>
    <row r="910" spans="1:14">
      <c r="A910" s="97" t="str">
        <f t="shared" si="83"/>
        <v/>
      </c>
      <c r="B910" s="98" t="str">
        <f t="shared" si="84"/>
        <v/>
      </c>
      <c r="C910" s="99"/>
      <c r="D910" s="100"/>
      <c r="E910" s="100"/>
      <c r="F910" s="57"/>
      <c r="G910" s="58">
        <f t="shared" si="85"/>
        <v>0</v>
      </c>
      <c r="H910" s="58">
        <f>IF(E910="",0,IFERROR(VLOOKUP(E910,档案费管理台账!$D$4:$H$1000,5,0),0))</f>
        <v>0</v>
      </c>
      <c r="I910" s="57"/>
      <c r="J910" s="57"/>
      <c r="K910" s="57"/>
      <c r="L910" s="57"/>
      <c r="M910" s="58" t="str">
        <f t="shared" si="86"/>
        <v/>
      </c>
      <c r="N910" s="102"/>
    </row>
    <row r="911" spans="1:14">
      <c r="A911" s="97" t="str">
        <f t="shared" si="83"/>
        <v/>
      </c>
      <c r="B911" s="98" t="str">
        <f t="shared" si="84"/>
        <v/>
      </c>
      <c r="C911" s="99"/>
      <c r="D911" s="100"/>
      <c r="E911" s="100"/>
      <c r="F911" s="57"/>
      <c r="G911" s="58">
        <f t="shared" si="85"/>
        <v>0</v>
      </c>
      <c r="H911" s="58">
        <f>IF(E911="",0,IFERROR(VLOOKUP(E911,档案费管理台账!$D$4:$H$1000,5,0),0))</f>
        <v>0</v>
      </c>
      <c r="I911" s="57"/>
      <c r="J911" s="57"/>
      <c r="K911" s="57"/>
      <c r="L911" s="57"/>
      <c r="M911" s="58" t="str">
        <f t="shared" si="86"/>
        <v/>
      </c>
      <c r="N911" s="102"/>
    </row>
    <row r="912" spans="1:14">
      <c r="A912" s="97" t="str">
        <f t="shared" si="83"/>
        <v/>
      </c>
      <c r="B912" s="98" t="str">
        <f t="shared" si="84"/>
        <v/>
      </c>
      <c r="C912" s="99"/>
      <c r="D912" s="100"/>
      <c r="E912" s="100"/>
      <c r="F912" s="57"/>
      <c r="G912" s="58">
        <f t="shared" si="85"/>
        <v>0</v>
      </c>
      <c r="H912" s="58">
        <f>IF(E912="",0,IFERROR(VLOOKUP(E912,档案费管理台账!$D$4:$H$1000,5,0),0))</f>
        <v>0</v>
      </c>
      <c r="I912" s="57"/>
      <c r="J912" s="57"/>
      <c r="K912" s="57"/>
      <c r="L912" s="57"/>
      <c r="M912" s="58" t="str">
        <f t="shared" si="86"/>
        <v/>
      </c>
      <c r="N912" s="102"/>
    </row>
    <row r="913" spans="1:14">
      <c r="A913" s="97" t="str">
        <f t="shared" si="83"/>
        <v/>
      </c>
      <c r="B913" s="98" t="str">
        <f t="shared" si="84"/>
        <v/>
      </c>
      <c r="C913" s="99"/>
      <c r="D913" s="100"/>
      <c r="E913" s="100"/>
      <c r="F913" s="57"/>
      <c r="G913" s="58">
        <f t="shared" si="85"/>
        <v>0</v>
      </c>
      <c r="H913" s="58">
        <f>IF(E913="",0,IFERROR(VLOOKUP(E913,档案费管理台账!$D$4:$H$1000,5,0),0))</f>
        <v>0</v>
      </c>
      <c r="I913" s="57"/>
      <c r="J913" s="57"/>
      <c r="K913" s="57"/>
      <c r="L913" s="57"/>
      <c r="M913" s="58" t="str">
        <f t="shared" si="86"/>
        <v/>
      </c>
      <c r="N913" s="102"/>
    </row>
    <row r="914" spans="1:14">
      <c r="A914" s="97" t="str">
        <f t="shared" si="83"/>
        <v/>
      </c>
      <c r="B914" s="98" t="str">
        <f t="shared" si="84"/>
        <v/>
      </c>
      <c r="C914" s="99"/>
      <c r="D914" s="100"/>
      <c r="E914" s="100"/>
      <c r="F914" s="57"/>
      <c r="G914" s="58">
        <f t="shared" si="85"/>
        <v>0</v>
      </c>
      <c r="H914" s="58">
        <f>IF(E914="",0,IFERROR(VLOOKUP(E914,档案费管理台账!$D$4:$H$1000,5,0),0))</f>
        <v>0</v>
      </c>
      <c r="I914" s="57"/>
      <c r="J914" s="57"/>
      <c r="K914" s="57"/>
      <c r="L914" s="57"/>
      <c r="M914" s="58" t="str">
        <f t="shared" si="86"/>
        <v/>
      </c>
      <c r="N914" s="102"/>
    </row>
    <row r="915" spans="1:14">
      <c r="A915" s="97" t="str">
        <f t="shared" si="83"/>
        <v/>
      </c>
      <c r="B915" s="98" t="str">
        <f t="shared" si="84"/>
        <v/>
      </c>
      <c r="C915" s="99"/>
      <c r="D915" s="100"/>
      <c r="E915" s="100"/>
      <c r="F915" s="57"/>
      <c r="G915" s="58">
        <f t="shared" si="85"/>
        <v>0</v>
      </c>
      <c r="H915" s="58">
        <f>IF(E915="",0,IFERROR(VLOOKUP(E915,档案费管理台账!$D$4:$H$1000,5,0),0))</f>
        <v>0</v>
      </c>
      <c r="I915" s="57"/>
      <c r="J915" s="57"/>
      <c r="K915" s="57"/>
      <c r="L915" s="57"/>
      <c r="M915" s="58" t="str">
        <f t="shared" si="86"/>
        <v/>
      </c>
      <c r="N915" s="102"/>
    </row>
    <row r="916" spans="1:14">
      <c r="A916" s="97" t="str">
        <f t="shared" si="83"/>
        <v/>
      </c>
      <c r="B916" s="98" t="str">
        <f t="shared" si="84"/>
        <v/>
      </c>
      <c r="C916" s="99"/>
      <c r="D916" s="100"/>
      <c r="E916" s="100"/>
      <c r="F916" s="57"/>
      <c r="G916" s="58">
        <f t="shared" si="85"/>
        <v>0</v>
      </c>
      <c r="H916" s="58">
        <f>IF(E916="",0,IFERROR(VLOOKUP(E916,档案费管理台账!$D$4:$H$1000,5,0),0))</f>
        <v>0</v>
      </c>
      <c r="I916" s="57"/>
      <c r="J916" s="57"/>
      <c r="K916" s="57"/>
      <c r="L916" s="57"/>
      <c r="M916" s="58" t="str">
        <f t="shared" si="86"/>
        <v/>
      </c>
      <c r="N916" s="102"/>
    </row>
    <row r="917" spans="1:14">
      <c r="A917" s="97" t="str">
        <f t="shared" si="83"/>
        <v/>
      </c>
      <c r="B917" s="98" t="str">
        <f t="shared" si="84"/>
        <v/>
      </c>
      <c r="C917" s="99"/>
      <c r="D917" s="100"/>
      <c r="E917" s="100"/>
      <c r="F917" s="57"/>
      <c r="G917" s="58">
        <f t="shared" si="85"/>
        <v>0</v>
      </c>
      <c r="H917" s="58">
        <f>IF(E917="",0,IFERROR(VLOOKUP(E917,档案费管理台账!$D$4:$H$1000,5,0),0))</f>
        <v>0</v>
      </c>
      <c r="I917" s="57"/>
      <c r="J917" s="57"/>
      <c r="K917" s="57"/>
      <c r="L917" s="57"/>
      <c r="M917" s="58" t="str">
        <f t="shared" si="86"/>
        <v/>
      </c>
      <c r="N917" s="102"/>
    </row>
    <row r="918" spans="1:14">
      <c r="A918" s="97" t="str">
        <f t="shared" si="83"/>
        <v/>
      </c>
      <c r="B918" s="98" t="str">
        <f t="shared" si="84"/>
        <v/>
      </c>
      <c r="C918" s="99"/>
      <c r="D918" s="100"/>
      <c r="E918" s="100"/>
      <c r="F918" s="57"/>
      <c r="G918" s="58">
        <f t="shared" si="85"/>
        <v>0</v>
      </c>
      <c r="H918" s="58">
        <f>IF(E918="",0,IFERROR(VLOOKUP(E918,档案费管理台账!$D$4:$H$1000,5,0),0))</f>
        <v>0</v>
      </c>
      <c r="I918" s="57"/>
      <c r="J918" s="57"/>
      <c r="K918" s="57"/>
      <c r="L918" s="57"/>
      <c r="M918" s="58" t="str">
        <f t="shared" si="86"/>
        <v/>
      </c>
      <c r="N918" s="102"/>
    </row>
    <row r="919" spans="1:14">
      <c r="A919" s="97" t="str">
        <f t="shared" si="83"/>
        <v/>
      </c>
      <c r="B919" s="98" t="str">
        <f t="shared" si="84"/>
        <v/>
      </c>
      <c r="C919" s="99"/>
      <c r="D919" s="100"/>
      <c r="E919" s="100"/>
      <c r="F919" s="57"/>
      <c r="G919" s="58">
        <f t="shared" si="85"/>
        <v>0</v>
      </c>
      <c r="H919" s="58">
        <f>IF(E919="",0,IFERROR(VLOOKUP(E919,档案费管理台账!$D$4:$H$1000,5,0),0))</f>
        <v>0</v>
      </c>
      <c r="I919" s="57"/>
      <c r="J919" s="57"/>
      <c r="K919" s="57"/>
      <c r="L919" s="57"/>
      <c r="M919" s="58" t="str">
        <f t="shared" si="86"/>
        <v/>
      </c>
      <c r="N919" s="102"/>
    </row>
    <row r="920" spans="1:14">
      <c r="A920" s="97" t="str">
        <f t="shared" si="83"/>
        <v/>
      </c>
      <c r="B920" s="98" t="str">
        <f t="shared" si="84"/>
        <v/>
      </c>
      <c r="C920" s="99"/>
      <c r="D920" s="100"/>
      <c r="E920" s="100"/>
      <c r="F920" s="57"/>
      <c r="G920" s="58">
        <f t="shared" si="85"/>
        <v>0</v>
      </c>
      <c r="H920" s="58">
        <f>IF(E920="",0,IFERROR(VLOOKUP(E920,档案费管理台账!$D$4:$H$1000,5,0),0))</f>
        <v>0</v>
      </c>
      <c r="I920" s="57"/>
      <c r="J920" s="57"/>
      <c r="K920" s="57"/>
      <c r="L920" s="57"/>
      <c r="M920" s="58" t="str">
        <f t="shared" si="86"/>
        <v/>
      </c>
      <c r="N920" s="102"/>
    </row>
    <row r="921" spans="1:14">
      <c r="A921" s="97" t="str">
        <f t="shared" si="83"/>
        <v/>
      </c>
      <c r="B921" s="98" t="str">
        <f t="shared" si="84"/>
        <v/>
      </c>
      <c r="C921" s="99"/>
      <c r="D921" s="100"/>
      <c r="E921" s="100"/>
      <c r="F921" s="57"/>
      <c r="G921" s="58">
        <f t="shared" si="85"/>
        <v>0</v>
      </c>
      <c r="H921" s="58">
        <f>IF(E921="",0,IFERROR(VLOOKUP(E921,档案费管理台账!$D$4:$H$1000,5,0),0))</f>
        <v>0</v>
      </c>
      <c r="I921" s="57"/>
      <c r="J921" s="57"/>
      <c r="K921" s="57"/>
      <c r="L921" s="57"/>
      <c r="M921" s="58" t="str">
        <f t="shared" si="86"/>
        <v/>
      </c>
      <c r="N921" s="102"/>
    </row>
    <row r="922" spans="1:14">
      <c r="A922" s="97" t="str">
        <f t="shared" si="83"/>
        <v/>
      </c>
      <c r="B922" s="98" t="str">
        <f t="shared" si="84"/>
        <v/>
      </c>
      <c r="C922" s="99"/>
      <c r="D922" s="100"/>
      <c r="E922" s="100"/>
      <c r="F922" s="57"/>
      <c r="G922" s="58">
        <f t="shared" si="85"/>
        <v>0</v>
      </c>
      <c r="H922" s="58">
        <f>IF(E922="",0,IFERROR(VLOOKUP(E922,档案费管理台账!$D$4:$H$1000,5,0),0))</f>
        <v>0</v>
      </c>
      <c r="I922" s="57"/>
      <c r="J922" s="57"/>
      <c r="K922" s="57"/>
      <c r="L922" s="57"/>
      <c r="M922" s="58" t="str">
        <f t="shared" si="86"/>
        <v/>
      </c>
      <c r="N922" s="102"/>
    </row>
    <row r="923" spans="1:14">
      <c r="A923" s="97" t="str">
        <f t="shared" si="83"/>
        <v/>
      </c>
      <c r="B923" s="98" t="str">
        <f t="shared" si="84"/>
        <v/>
      </c>
      <c r="C923" s="99"/>
      <c r="D923" s="100"/>
      <c r="E923" s="100"/>
      <c r="F923" s="57"/>
      <c r="G923" s="58">
        <f t="shared" si="85"/>
        <v>0</v>
      </c>
      <c r="H923" s="58">
        <f>IF(E923="",0,IFERROR(VLOOKUP(E923,档案费管理台账!$D$4:$H$1000,5,0),0))</f>
        <v>0</v>
      </c>
      <c r="I923" s="57"/>
      <c r="J923" s="57"/>
      <c r="K923" s="57"/>
      <c r="L923" s="57"/>
      <c r="M923" s="58" t="str">
        <f t="shared" si="86"/>
        <v/>
      </c>
      <c r="N923" s="102"/>
    </row>
    <row r="924" spans="1:14">
      <c r="A924" s="97" t="str">
        <f t="shared" si="83"/>
        <v/>
      </c>
      <c r="B924" s="98" t="str">
        <f t="shared" si="84"/>
        <v/>
      </c>
      <c r="C924" s="99"/>
      <c r="D924" s="100"/>
      <c r="E924" s="100"/>
      <c r="F924" s="57"/>
      <c r="G924" s="58">
        <f t="shared" si="85"/>
        <v>0</v>
      </c>
      <c r="H924" s="58">
        <f>IF(E924="",0,IFERROR(VLOOKUP(E924,档案费管理台账!$D$4:$H$1000,5,0),0))</f>
        <v>0</v>
      </c>
      <c r="I924" s="57"/>
      <c r="J924" s="57"/>
      <c r="K924" s="57"/>
      <c r="L924" s="57"/>
      <c r="M924" s="58" t="str">
        <f t="shared" si="86"/>
        <v/>
      </c>
      <c r="N924" s="102"/>
    </row>
    <row r="925" spans="1:14">
      <c r="A925" s="97" t="str">
        <f t="shared" si="83"/>
        <v/>
      </c>
      <c r="B925" s="98" t="str">
        <f t="shared" si="84"/>
        <v/>
      </c>
      <c r="C925" s="99"/>
      <c r="D925" s="100"/>
      <c r="E925" s="100"/>
      <c r="F925" s="57"/>
      <c r="G925" s="58">
        <f t="shared" si="85"/>
        <v>0</v>
      </c>
      <c r="H925" s="58">
        <f>IF(E925="",0,IFERROR(VLOOKUP(E925,档案费管理台账!$D$4:$H$1000,5,0),0))</f>
        <v>0</v>
      </c>
      <c r="I925" s="57"/>
      <c r="J925" s="57"/>
      <c r="K925" s="57"/>
      <c r="L925" s="57"/>
      <c r="M925" s="58" t="str">
        <f t="shared" si="86"/>
        <v/>
      </c>
      <c r="N925" s="102"/>
    </row>
    <row r="926" spans="1:14">
      <c r="A926" s="97" t="str">
        <f t="shared" si="83"/>
        <v/>
      </c>
      <c r="B926" s="98" t="str">
        <f t="shared" si="84"/>
        <v/>
      </c>
      <c r="C926" s="99"/>
      <c r="D926" s="100"/>
      <c r="E926" s="100"/>
      <c r="F926" s="57"/>
      <c r="G926" s="58">
        <f t="shared" si="85"/>
        <v>0</v>
      </c>
      <c r="H926" s="58">
        <f>IF(E926="",0,IFERROR(VLOOKUP(E926,档案费管理台账!$D$4:$H$1000,5,0),0))</f>
        <v>0</v>
      </c>
      <c r="I926" s="57"/>
      <c r="J926" s="57"/>
      <c r="K926" s="57"/>
      <c r="L926" s="57"/>
      <c r="M926" s="58" t="str">
        <f t="shared" si="86"/>
        <v/>
      </c>
      <c r="N926" s="102"/>
    </row>
    <row r="927" spans="1:14">
      <c r="A927" s="97" t="str">
        <f t="shared" si="83"/>
        <v/>
      </c>
      <c r="B927" s="98" t="str">
        <f t="shared" si="84"/>
        <v/>
      </c>
      <c r="C927" s="99"/>
      <c r="D927" s="100"/>
      <c r="E927" s="100"/>
      <c r="F927" s="57"/>
      <c r="G927" s="58">
        <f t="shared" si="85"/>
        <v>0</v>
      </c>
      <c r="H927" s="58">
        <f>IF(E927="",0,IFERROR(VLOOKUP(E927,档案费管理台账!$D$4:$H$1000,5,0),0))</f>
        <v>0</v>
      </c>
      <c r="I927" s="57"/>
      <c r="J927" s="57"/>
      <c r="K927" s="57"/>
      <c r="L927" s="57"/>
      <c r="M927" s="58" t="str">
        <f t="shared" si="86"/>
        <v/>
      </c>
      <c r="N927" s="102"/>
    </row>
    <row r="928" spans="1:14">
      <c r="A928" s="97" t="str">
        <f t="shared" si="83"/>
        <v/>
      </c>
      <c r="B928" s="98" t="str">
        <f t="shared" si="84"/>
        <v/>
      </c>
      <c r="C928" s="99"/>
      <c r="D928" s="100"/>
      <c r="E928" s="100"/>
      <c r="F928" s="57"/>
      <c r="G928" s="58">
        <f t="shared" si="85"/>
        <v>0</v>
      </c>
      <c r="H928" s="58">
        <f>IF(E928="",0,IFERROR(VLOOKUP(E928,档案费管理台账!$D$4:$H$1000,5,0),0))</f>
        <v>0</v>
      </c>
      <c r="I928" s="57"/>
      <c r="J928" s="57"/>
      <c r="K928" s="57"/>
      <c r="L928" s="57"/>
      <c r="M928" s="58" t="str">
        <f t="shared" si="86"/>
        <v/>
      </c>
      <c r="N928" s="102"/>
    </row>
    <row r="929" spans="1:14">
      <c r="A929" s="97" t="str">
        <f t="shared" si="83"/>
        <v/>
      </c>
      <c r="B929" s="98" t="str">
        <f t="shared" si="84"/>
        <v/>
      </c>
      <c r="C929" s="99"/>
      <c r="D929" s="100"/>
      <c r="E929" s="100"/>
      <c r="F929" s="57"/>
      <c r="G929" s="58">
        <f t="shared" si="85"/>
        <v>0</v>
      </c>
      <c r="H929" s="58">
        <f>IF(E929="",0,IFERROR(VLOOKUP(E929,档案费管理台账!$D$4:$H$1000,5,0),0))</f>
        <v>0</v>
      </c>
      <c r="I929" s="57"/>
      <c r="J929" s="57"/>
      <c r="K929" s="57"/>
      <c r="L929" s="57"/>
      <c r="M929" s="58" t="str">
        <f t="shared" si="86"/>
        <v/>
      </c>
      <c r="N929" s="102"/>
    </row>
    <row r="930" spans="1:14">
      <c r="A930" s="97" t="str">
        <f t="shared" si="83"/>
        <v/>
      </c>
      <c r="B930" s="98" t="str">
        <f t="shared" si="84"/>
        <v/>
      </c>
      <c r="C930" s="99"/>
      <c r="D930" s="100"/>
      <c r="E930" s="100"/>
      <c r="F930" s="57"/>
      <c r="G930" s="58">
        <f t="shared" si="85"/>
        <v>0</v>
      </c>
      <c r="H930" s="58">
        <f>IF(E930="",0,IFERROR(VLOOKUP(E930,档案费管理台账!$D$4:$H$1000,5,0),0))</f>
        <v>0</v>
      </c>
      <c r="I930" s="57"/>
      <c r="J930" s="57"/>
      <c r="K930" s="57"/>
      <c r="L930" s="57"/>
      <c r="M930" s="58" t="str">
        <f t="shared" si="86"/>
        <v/>
      </c>
      <c r="N930" s="102"/>
    </row>
    <row r="931" spans="1:14">
      <c r="A931" s="97" t="str">
        <f t="shared" si="83"/>
        <v/>
      </c>
      <c r="B931" s="98" t="str">
        <f t="shared" si="84"/>
        <v/>
      </c>
      <c r="C931" s="99"/>
      <c r="D931" s="100"/>
      <c r="E931" s="100"/>
      <c r="F931" s="57"/>
      <c r="G931" s="58">
        <f t="shared" si="85"/>
        <v>0</v>
      </c>
      <c r="H931" s="58">
        <f>IF(E931="",0,IFERROR(VLOOKUP(E931,档案费管理台账!$D$4:$H$1000,5,0),0))</f>
        <v>0</v>
      </c>
      <c r="I931" s="57"/>
      <c r="J931" s="57"/>
      <c r="K931" s="57"/>
      <c r="L931" s="57"/>
      <c r="M931" s="58" t="str">
        <f t="shared" si="86"/>
        <v/>
      </c>
      <c r="N931" s="102"/>
    </row>
    <row r="932" spans="1:14">
      <c r="A932" s="97" t="str">
        <f t="shared" si="83"/>
        <v/>
      </c>
      <c r="B932" s="98" t="str">
        <f t="shared" si="84"/>
        <v/>
      </c>
      <c r="C932" s="99"/>
      <c r="D932" s="100"/>
      <c r="E932" s="100"/>
      <c r="F932" s="57"/>
      <c r="G932" s="58">
        <f t="shared" si="85"/>
        <v>0</v>
      </c>
      <c r="H932" s="58">
        <f>IF(E932="",0,IFERROR(VLOOKUP(E932,档案费管理台账!$D$4:$H$1000,5,0),0))</f>
        <v>0</v>
      </c>
      <c r="I932" s="57"/>
      <c r="J932" s="57"/>
      <c r="K932" s="57"/>
      <c r="L932" s="57"/>
      <c r="M932" s="58" t="str">
        <f t="shared" si="86"/>
        <v/>
      </c>
      <c r="N932" s="102"/>
    </row>
    <row r="933" spans="1:14">
      <c r="A933" s="97" t="str">
        <f t="shared" si="83"/>
        <v/>
      </c>
      <c r="B933" s="98" t="str">
        <f t="shared" si="84"/>
        <v/>
      </c>
      <c r="C933" s="99"/>
      <c r="D933" s="100"/>
      <c r="E933" s="100"/>
      <c r="F933" s="57"/>
      <c r="G933" s="58">
        <f t="shared" si="85"/>
        <v>0</v>
      </c>
      <c r="H933" s="58">
        <f>IF(E933="",0,IFERROR(VLOOKUP(E933,档案费管理台账!$D$4:$H$1000,5,0),0))</f>
        <v>0</v>
      </c>
      <c r="I933" s="57"/>
      <c r="J933" s="57"/>
      <c r="K933" s="57"/>
      <c r="L933" s="57"/>
      <c r="M933" s="58" t="str">
        <f t="shared" si="86"/>
        <v/>
      </c>
      <c r="N933" s="102"/>
    </row>
    <row r="934" spans="1:14">
      <c r="A934" s="97" t="str">
        <f t="shared" si="83"/>
        <v/>
      </c>
      <c r="B934" s="98" t="str">
        <f t="shared" si="84"/>
        <v/>
      </c>
      <c r="C934" s="99"/>
      <c r="D934" s="100"/>
      <c r="E934" s="100"/>
      <c r="F934" s="57"/>
      <c r="G934" s="58">
        <f t="shared" si="85"/>
        <v>0</v>
      </c>
      <c r="H934" s="58">
        <f>IF(E934="",0,IFERROR(VLOOKUP(E934,档案费管理台账!$D$4:$H$1000,5,0),0))</f>
        <v>0</v>
      </c>
      <c r="I934" s="57"/>
      <c r="J934" s="57"/>
      <c r="K934" s="57"/>
      <c r="L934" s="57"/>
      <c r="M934" s="58" t="str">
        <f t="shared" si="86"/>
        <v/>
      </c>
      <c r="N934" s="102"/>
    </row>
    <row r="935" spans="1:14">
      <c r="A935" s="97" t="str">
        <f t="shared" si="83"/>
        <v/>
      </c>
      <c r="B935" s="98" t="str">
        <f t="shared" si="84"/>
        <v/>
      </c>
      <c r="C935" s="99"/>
      <c r="D935" s="100"/>
      <c r="E935" s="100"/>
      <c r="F935" s="57"/>
      <c r="G935" s="58">
        <f t="shared" si="85"/>
        <v>0</v>
      </c>
      <c r="H935" s="58">
        <f>IF(E935="",0,IFERROR(VLOOKUP(E935,档案费管理台账!$D$4:$H$1000,5,0),0))</f>
        <v>0</v>
      </c>
      <c r="I935" s="57"/>
      <c r="J935" s="57"/>
      <c r="K935" s="57"/>
      <c r="L935" s="57"/>
      <c r="M935" s="58" t="str">
        <f t="shared" si="86"/>
        <v/>
      </c>
      <c r="N935" s="102"/>
    </row>
    <row r="936" spans="1:14">
      <c r="A936" s="97" t="str">
        <f t="shared" si="83"/>
        <v/>
      </c>
      <c r="B936" s="98" t="str">
        <f t="shared" si="84"/>
        <v/>
      </c>
      <c r="C936" s="99"/>
      <c r="D936" s="100"/>
      <c r="E936" s="100"/>
      <c r="F936" s="57"/>
      <c r="G936" s="58">
        <f t="shared" si="85"/>
        <v>0</v>
      </c>
      <c r="H936" s="58">
        <f>IF(E936="",0,IFERROR(VLOOKUP(E936,档案费管理台账!$D$4:$H$1000,5,0),0))</f>
        <v>0</v>
      </c>
      <c r="I936" s="57"/>
      <c r="J936" s="57"/>
      <c r="K936" s="57"/>
      <c r="L936" s="57"/>
      <c r="M936" s="58" t="str">
        <f t="shared" si="86"/>
        <v/>
      </c>
      <c r="N936" s="102"/>
    </row>
    <row r="937" spans="1:14">
      <c r="A937" s="97" t="str">
        <f t="shared" si="83"/>
        <v/>
      </c>
      <c r="B937" s="98" t="str">
        <f t="shared" si="84"/>
        <v/>
      </c>
      <c r="C937" s="99"/>
      <c r="D937" s="100"/>
      <c r="E937" s="100"/>
      <c r="F937" s="57"/>
      <c r="G937" s="58">
        <f t="shared" si="85"/>
        <v>0</v>
      </c>
      <c r="H937" s="58">
        <f>IF(E937="",0,IFERROR(VLOOKUP(E937,档案费管理台账!$D$4:$H$1000,5,0),0))</f>
        <v>0</v>
      </c>
      <c r="I937" s="57"/>
      <c r="J937" s="57"/>
      <c r="K937" s="57"/>
      <c r="L937" s="57"/>
      <c r="M937" s="58" t="str">
        <f t="shared" si="86"/>
        <v/>
      </c>
      <c r="N937" s="102"/>
    </row>
    <row r="938" spans="1:14">
      <c r="A938" s="97" t="str">
        <f t="shared" si="83"/>
        <v/>
      </c>
      <c r="B938" s="98" t="str">
        <f t="shared" si="84"/>
        <v/>
      </c>
      <c r="C938" s="99"/>
      <c r="D938" s="100"/>
      <c r="E938" s="100"/>
      <c r="F938" s="57"/>
      <c r="G938" s="58">
        <f t="shared" si="85"/>
        <v>0</v>
      </c>
      <c r="H938" s="58">
        <f>IF(E938="",0,IFERROR(VLOOKUP(E938,档案费管理台账!$D$4:$H$1000,5,0),0))</f>
        <v>0</v>
      </c>
      <c r="I938" s="57"/>
      <c r="J938" s="57"/>
      <c r="K938" s="57"/>
      <c r="L938" s="57"/>
      <c r="M938" s="58" t="str">
        <f t="shared" si="86"/>
        <v/>
      </c>
      <c r="N938" s="102"/>
    </row>
    <row r="939" spans="1:14">
      <c r="A939" s="97" t="str">
        <f t="shared" si="83"/>
        <v/>
      </c>
      <c r="B939" s="98" t="str">
        <f t="shared" si="84"/>
        <v/>
      </c>
      <c r="C939" s="99"/>
      <c r="D939" s="100"/>
      <c r="E939" s="100"/>
      <c r="F939" s="57"/>
      <c r="G939" s="58">
        <f t="shared" si="85"/>
        <v>0</v>
      </c>
      <c r="H939" s="58">
        <f>IF(E939="",0,IFERROR(VLOOKUP(E939,档案费管理台账!$D$4:$H$1000,5,0),0))</f>
        <v>0</v>
      </c>
      <c r="I939" s="57"/>
      <c r="J939" s="57"/>
      <c r="K939" s="57"/>
      <c r="L939" s="57"/>
      <c r="M939" s="58" t="str">
        <f t="shared" si="86"/>
        <v/>
      </c>
      <c r="N939" s="102"/>
    </row>
    <row r="940" spans="1:14">
      <c r="A940" s="97" t="str">
        <f t="shared" si="83"/>
        <v/>
      </c>
      <c r="B940" s="98" t="str">
        <f t="shared" si="84"/>
        <v/>
      </c>
      <c r="C940" s="99"/>
      <c r="D940" s="100"/>
      <c r="E940" s="100"/>
      <c r="F940" s="57"/>
      <c r="G940" s="58">
        <f t="shared" si="85"/>
        <v>0</v>
      </c>
      <c r="H940" s="58">
        <f>IF(E940="",0,IFERROR(VLOOKUP(E940,档案费管理台账!$D$4:$H$1000,5,0),0))</f>
        <v>0</v>
      </c>
      <c r="I940" s="57"/>
      <c r="J940" s="57"/>
      <c r="K940" s="57"/>
      <c r="L940" s="57"/>
      <c r="M940" s="58" t="str">
        <f t="shared" si="86"/>
        <v/>
      </c>
      <c r="N940" s="102"/>
    </row>
    <row r="941" spans="1:14">
      <c r="A941" s="97" t="str">
        <f t="shared" ref="A941:A1000" si="87">IF(C941="","",ROW()-42)</f>
        <v/>
      </c>
      <c r="B941" s="98" t="str">
        <f t="shared" ref="B941:B1000" si="88">IF(C941="","",MONTH(C941)&amp;"月")</f>
        <v/>
      </c>
      <c r="C941" s="99"/>
      <c r="D941" s="100"/>
      <c r="E941" s="100"/>
      <c r="F941" s="57"/>
      <c r="G941" s="58">
        <f t="shared" ref="G941:G1000" si="89">IF(F941="",0,F941*$K$41)</f>
        <v>0</v>
      </c>
      <c r="H941" s="58">
        <f>IF(E941="",0,IFERROR(VLOOKUP(E941,档案费管理台账!$D$4:$H$1000,5,0),0))</f>
        <v>0</v>
      </c>
      <c r="I941" s="57"/>
      <c r="J941" s="57"/>
      <c r="K941" s="57"/>
      <c r="L941" s="57"/>
      <c r="M941" s="58" t="str">
        <f t="shared" ref="M941:M1000" si="90">IF(C941="","",ROUND(M940+G941-I941-J941-K941-L941-H941,2))</f>
        <v/>
      </c>
      <c r="N941" s="102"/>
    </row>
    <row r="942" spans="1:14">
      <c r="A942" s="97" t="str">
        <f t="shared" si="87"/>
        <v/>
      </c>
      <c r="B942" s="98" t="str">
        <f t="shared" si="88"/>
        <v/>
      </c>
      <c r="C942" s="99"/>
      <c r="D942" s="100"/>
      <c r="E942" s="100"/>
      <c r="F942" s="57"/>
      <c r="G942" s="58">
        <f t="shared" si="89"/>
        <v>0</v>
      </c>
      <c r="H942" s="58">
        <f>IF(E942="",0,IFERROR(VLOOKUP(E942,档案费管理台账!$D$4:$H$1000,5,0),0))</f>
        <v>0</v>
      </c>
      <c r="I942" s="57"/>
      <c r="J942" s="57"/>
      <c r="K942" s="57"/>
      <c r="L942" s="57"/>
      <c r="M942" s="58" t="str">
        <f t="shared" si="90"/>
        <v/>
      </c>
      <c r="N942" s="102"/>
    </row>
    <row r="943" spans="1:14">
      <c r="A943" s="97" t="str">
        <f t="shared" si="87"/>
        <v/>
      </c>
      <c r="B943" s="98" t="str">
        <f t="shared" si="88"/>
        <v/>
      </c>
      <c r="C943" s="99"/>
      <c r="D943" s="100"/>
      <c r="E943" s="100"/>
      <c r="F943" s="57"/>
      <c r="G943" s="58">
        <f t="shared" si="89"/>
        <v>0</v>
      </c>
      <c r="H943" s="58">
        <f>IF(E943="",0,IFERROR(VLOOKUP(E943,档案费管理台账!$D$4:$H$1000,5,0),0))</f>
        <v>0</v>
      </c>
      <c r="I943" s="57"/>
      <c r="J943" s="57"/>
      <c r="K943" s="57"/>
      <c r="L943" s="57"/>
      <c r="M943" s="58" t="str">
        <f t="shared" si="90"/>
        <v/>
      </c>
      <c r="N943" s="102"/>
    </row>
    <row r="944" spans="1:14">
      <c r="A944" s="97" t="str">
        <f t="shared" si="87"/>
        <v/>
      </c>
      <c r="B944" s="98" t="str">
        <f t="shared" si="88"/>
        <v/>
      </c>
      <c r="C944" s="99"/>
      <c r="D944" s="100"/>
      <c r="E944" s="100"/>
      <c r="F944" s="57"/>
      <c r="G944" s="58">
        <f t="shared" si="89"/>
        <v>0</v>
      </c>
      <c r="H944" s="58">
        <f>IF(E944="",0,IFERROR(VLOOKUP(E944,档案费管理台账!$D$4:$H$1000,5,0),0))</f>
        <v>0</v>
      </c>
      <c r="I944" s="57"/>
      <c r="J944" s="57"/>
      <c r="K944" s="57"/>
      <c r="L944" s="57"/>
      <c r="M944" s="58" t="str">
        <f t="shared" si="90"/>
        <v/>
      </c>
      <c r="N944" s="102"/>
    </row>
    <row r="945" spans="1:14">
      <c r="A945" s="97" t="str">
        <f t="shared" si="87"/>
        <v/>
      </c>
      <c r="B945" s="98" t="str">
        <f t="shared" si="88"/>
        <v/>
      </c>
      <c r="C945" s="99"/>
      <c r="D945" s="100"/>
      <c r="E945" s="100"/>
      <c r="F945" s="57"/>
      <c r="G945" s="58">
        <f t="shared" si="89"/>
        <v>0</v>
      </c>
      <c r="H945" s="58">
        <f>IF(E945="",0,IFERROR(VLOOKUP(E945,档案费管理台账!$D$4:$H$1000,5,0),0))</f>
        <v>0</v>
      </c>
      <c r="I945" s="57"/>
      <c r="J945" s="57"/>
      <c r="K945" s="57"/>
      <c r="L945" s="57"/>
      <c r="M945" s="58" t="str">
        <f t="shared" si="90"/>
        <v/>
      </c>
      <c r="N945" s="102"/>
    </row>
    <row r="946" spans="1:14">
      <c r="A946" s="97" t="str">
        <f t="shared" si="87"/>
        <v/>
      </c>
      <c r="B946" s="98" t="str">
        <f t="shared" si="88"/>
        <v/>
      </c>
      <c r="C946" s="99"/>
      <c r="D946" s="100"/>
      <c r="E946" s="100"/>
      <c r="F946" s="57"/>
      <c r="G946" s="58">
        <f t="shared" si="89"/>
        <v>0</v>
      </c>
      <c r="H946" s="58">
        <f>IF(E946="",0,IFERROR(VLOOKUP(E946,档案费管理台账!$D$4:$H$1000,5,0),0))</f>
        <v>0</v>
      </c>
      <c r="I946" s="57"/>
      <c r="J946" s="57"/>
      <c r="K946" s="57"/>
      <c r="L946" s="57"/>
      <c r="M946" s="58" t="str">
        <f t="shared" si="90"/>
        <v/>
      </c>
      <c r="N946" s="102"/>
    </row>
    <row r="947" spans="1:14">
      <c r="A947" s="97" t="str">
        <f t="shared" si="87"/>
        <v/>
      </c>
      <c r="B947" s="98" t="str">
        <f t="shared" si="88"/>
        <v/>
      </c>
      <c r="C947" s="99"/>
      <c r="D947" s="100"/>
      <c r="E947" s="100"/>
      <c r="F947" s="57"/>
      <c r="G947" s="58">
        <f t="shared" si="89"/>
        <v>0</v>
      </c>
      <c r="H947" s="58">
        <f>IF(E947="",0,IFERROR(VLOOKUP(E947,档案费管理台账!$D$4:$H$1000,5,0),0))</f>
        <v>0</v>
      </c>
      <c r="I947" s="57"/>
      <c r="J947" s="57"/>
      <c r="K947" s="57"/>
      <c r="L947" s="57"/>
      <c r="M947" s="58" t="str">
        <f t="shared" si="90"/>
        <v/>
      </c>
      <c r="N947" s="102"/>
    </row>
    <row r="948" spans="1:14">
      <c r="A948" s="97" t="str">
        <f t="shared" si="87"/>
        <v/>
      </c>
      <c r="B948" s="98" t="str">
        <f t="shared" si="88"/>
        <v/>
      </c>
      <c r="C948" s="99"/>
      <c r="D948" s="100"/>
      <c r="E948" s="100"/>
      <c r="F948" s="57"/>
      <c r="G948" s="58">
        <f t="shared" si="89"/>
        <v>0</v>
      </c>
      <c r="H948" s="58">
        <f>IF(E948="",0,IFERROR(VLOOKUP(E948,档案费管理台账!$D$4:$H$1000,5,0),0))</f>
        <v>0</v>
      </c>
      <c r="I948" s="57"/>
      <c r="J948" s="57"/>
      <c r="K948" s="57"/>
      <c r="L948" s="57"/>
      <c r="M948" s="58" t="str">
        <f t="shared" si="90"/>
        <v/>
      </c>
      <c r="N948" s="102"/>
    </row>
    <row r="949" spans="1:14">
      <c r="A949" s="97" t="str">
        <f t="shared" si="87"/>
        <v/>
      </c>
      <c r="B949" s="98" t="str">
        <f t="shared" si="88"/>
        <v/>
      </c>
      <c r="C949" s="99"/>
      <c r="D949" s="100"/>
      <c r="E949" s="100"/>
      <c r="F949" s="57"/>
      <c r="G949" s="58">
        <f t="shared" si="89"/>
        <v>0</v>
      </c>
      <c r="H949" s="58">
        <f>IF(E949="",0,IFERROR(VLOOKUP(E949,档案费管理台账!$D$4:$H$1000,5,0),0))</f>
        <v>0</v>
      </c>
      <c r="I949" s="57"/>
      <c r="J949" s="57"/>
      <c r="K949" s="57"/>
      <c r="L949" s="57"/>
      <c r="M949" s="58" t="str">
        <f t="shared" si="90"/>
        <v/>
      </c>
      <c r="N949" s="102"/>
    </row>
    <row r="950" spans="1:14">
      <c r="A950" s="97" t="str">
        <f t="shared" si="87"/>
        <v/>
      </c>
      <c r="B950" s="98" t="str">
        <f t="shared" si="88"/>
        <v/>
      </c>
      <c r="C950" s="99"/>
      <c r="D950" s="100"/>
      <c r="E950" s="100"/>
      <c r="F950" s="57"/>
      <c r="G950" s="58">
        <f t="shared" si="89"/>
        <v>0</v>
      </c>
      <c r="H950" s="58">
        <f>IF(E950="",0,IFERROR(VLOOKUP(E950,档案费管理台账!$D$4:$H$1000,5,0),0))</f>
        <v>0</v>
      </c>
      <c r="I950" s="57"/>
      <c r="J950" s="57"/>
      <c r="K950" s="57"/>
      <c r="L950" s="57"/>
      <c r="M950" s="58" t="str">
        <f t="shared" si="90"/>
        <v/>
      </c>
      <c r="N950" s="102"/>
    </row>
    <row r="951" spans="1:14">
      <c r="A951" s="97" t="str">
        <f t="shared" si="87"/>
        <v/>
      </c>
      <c r="B951" s="98" t="str">
        <f t="shared" si="88"/>
        <v/>
      </c>
      <c r="C951" s="99"/>
      <c r="D951" s="100"/>
      <c r="E951" s="100"/>
      <c r="F951" s="57"/>
      <c r="G951" s="58">
        <f t="shared" si="89"/>
        <v>0</v>
      </c>
      <c r="H951" s="58">
        <f>IF(E951="",0,IFERROR(VLOOKUP(E951,档案费管理台账!$D$4:$H$1000,5,0),0))</f>
        <v>0</v>
      </c>
      <c r="I951" s="57"/>
      <c r="J951" s="57"/>
      <c r="K951" s="57"/>
      <c r="L951" s="57"/>
      <c r="M951" s="58" t="str">
        <f t="shared" si="90"/>
        <v/>
      </c>
      <c r="N951" s="102"/>
    </row>
    <row r="952" spans="1:14">
      <c r="A952" s="97" t="str">
        <f t="shared" si="87"/>
        <v/>
      </c>
      <c r="B952" s="98" t="str">
        <f t="shared" si="88"/>
        <v/>
      </c>
      <c r="C952" s="99"/>
      <c r="D952" s="100"/>
      <c r="E952" s="100"/>
      <c r="F952" s="57"/>
      <c r="G952" s="58">
        <f t="shared" si="89"/>
        <v>0</v>
      </c>
      <c r="H952" s="58">
        <f>IF(E952="",0,IFERROR(VLOOKUP(E952,档案费管理台账!$D$4:$H$1000,5,0),0))</f>
        <v>0</v>
      </c>
      <c r="I952" s="57"/>
      <c r="J952" s="57"/>
      <c r="K952" s="57"/>
      <c r="L952" s="57"/>
      <c r="M952" s="58" t="str">
        <f t="shared" si="90"/>
        <v/>
      </c>
      <c r="N952" s="102"/>
    </row>
    <row r="953" spans="1:14">
      <c r="A953" s="97" t="str">
        <f t="shared" si="87"/>
        <v/>
      </c>
      <c r="B953" s="98" t="str">
        <f t="shared" si="88"/>
        <v/>
      </c>
      <c r="C953" s="99"/>
      <c r="D953" s="100"/>
      <c r="E953" s="100"/>
      <c r="F953" s="57"/>
      <c r="G953" s="58">
        <f t="shared" si="89"/>
        <v>0</v>
      </c>
      <c r="H953" s="58">
        <f>IF(E953="",0,IFERROR(VLOOKUP(E953,档案费管理台账!$D$4:$H$1000,5,0),0))</f>
        <v>0</v>
      </c>
      <c r="I953" s="57"/>
      <c r="J953" s="57"/>
      <c r="K953" s="57"/>
      <c r="L953" s="57"/>
      <c r="M953" s="58" t="str">
        <f t="shared" si="90"/>
        <v/>
      </c>
      <c r="N953" s="102"/>
    </row>
    <row r="954" spans="1:14">
      <c r="A954" s="97" t="str">
        <f t="shared" si="87"/>
        <v/>
      </c>
      <c r="B954" s="98" t="str">
        <f t="shared" si="88"/>
        <v/>
      </c>
      <c r="C954" s="99"/>
      <c r="D954" s="100"/>
      <c r="E954" s="100"/>
      <c r="F954" s="57"/>
      <c r="G954" s="58">
        <f t="shared" si="89"/>
        <v>0</v>
      </c>
      <c r="H954" s="58">
        <f>IF(E954="",0,IFERROR(VLOOKUP(E954,档案费管理台账!$D$4:$H$1000,5,0),0))</f>
        <v>0</v>
      </c>
      <c r="I954" s="57"/>
      <c r="J954" s="57"/>
      <c r="K954" s="57"/>
      <c r="L954" s="57"/>
      <c r="M954" s="58" t="str">
        <f t="shared" si="90"/>
        <v/>
      </c>
      <c r="N954" s="102"/>
    </row>
    <row r="955" spans="1:14">
      <c r="A955" s="97" t="str">
        <f t="shared" si="87"/>
        <v/>
      </c>
      <c r="B955" s="98" t="str">
        <f t="shared" si="88"/>
        <v/>
      </c>
      <c r="C955" s="99"/>
      <c r="D955" s="100"/>
      <c r="E955" s="100"/>
      <c r="F955" s="57"/>
      <c r="G955" s="58">
        <f t="shared" si="89"/>
        <v>0</v>
      </c>
      <c r="H955" s="58">
        <f>IF(E955="",0,IFERROR(VLOOKUP(E955,档案费管理台账!$D$4:$H$1000,5,0),0))</f>
        <v>0</v>
      </c>
      <c r="I955" s="57"/>
      <c r="J955" s="57"/>
      <c r="K955" s="57"/>
      <c r="L955" s="57"/>
      <c r="M955" s="58" t="str">
        <f t="shared" si="90"/>
        <v/>
      </c>
      <c r="N955" s="102"/>
    </row>
    <row r="956" spans="1:14">
      <c r="A956" s="97" t="str">
        <f t="shared" si="87"/>
        <v/>
      </c>
      <c r="B956" s="98" t="str">
        <f t="shared" si="88"/>
        <v/>
      </c>
      <c r="C956" s="99"/>
      <c r="D956" s="100"/>
      <c r="E956" s="100"/>
      <c r="F956" s="57"/>
      <c r="G956" s="58">
        <f t="shared" si="89"/>
        <v>0</v>
      </c>
      <c r="H956" s="58">
        <f>IF(E956="",0,IFERROR(VLOOKUP(E956,档案费管理台账!$D$4:$H$1000,5,0),0))</f>
        <v>0</v>
      </c>
      <c r="I956" s="57"/>
      <c r="J956" s="57"/>
      <c r="K956" s="57"/>
      <c r="L956" s="57"/>
      <c r="M956" s="58" t="str">
        <f t="shared" si="90"/>
        <v/>
      </c>
      <c r="N956" s="102"/>
    </row>
    <row r="957" spans="1:14">
      <c r="A957" s="97" t="str">
        <f t="shared" si="87"/>
        <v/>
      </c>
      <c r="B957" s="98" t="str">
        <f t="shared" si="88"/>
        <v/>
      </c>
      <c r="C957" s="99"/>
      <c r="D957" s="100"/>
      <c r="E957" s="100"/>
      <c r="F957" s="57"/>
      <c r="G957" s="58">
        <f t="shared" si="89"/>
        <v>0</v>
      </c>
      <c r="H957" s="58">
        <f>IF(E957="",0,IFERROR(VLOOKUP(E957,档案费管理台账!$D$4:$H$1000,5,0),0))</f>
        <v>0</v>
      </c>
      <c r="I957" s="57"/>
      <c r="J957" s="57"/>
      <c r="K957" s="57"/>
      <c r="L957" s="57"/>
      <c r="M957" s="58" t="str">
        <f t="shared" si="90"/>
        <v/>
      </c>
      <c r="N957" s="102"/>
    </row>
    <row r="958" spans="1:14">
      <c r="A958" s="97" t="str">
        <f t="shared" si="87"/>
        <v/>
      </c>
      <c r="B958" s="98" t="str">
        <f t="shared" si="88"/>
        <v/>
      </c>
      <c r="C958" s="99"/>
      <c r="D958" s="100"/>
      <c r="E958" s="100"/>
      <c r="F958" s="57"/>
      <c r="G958" s="58">
        <f t="shared" si="89"/>
        <v>0</v>
      </c>
      <c r="H958" s="58">
        <f>IF(E958="",0,IFERROR(VLOOKUP(E958,档案费管理台账!$D$4:$H$1000,5,0),0))</f>
        <v>0</v>
      </c>
      <c r="I958" s="57"/>
      <c r="J958" s="57"/>
      <c r="K958" s="57"/>
      <c r="L958" s="57"/>
      <c r="M958" s="58" t="str">
        <f t="shared" si="90"/>
        <v/>
      </c>
      <c r="N958" s="102"/>
    </row>
    <row r="959" spans="1:14">
      <c r="A959" s="97" t="str">
        <f t="shared" si="87"/>
        <v/>
      </c>
      <c r="B959" s="98" t="str">
        <f t="shared" si="88"/>
        <v/>
      </c>
      <c r="C959" s="99"/>
      <c r="D959" s="100"/>
      <c r="E959" s="100"/>
      <c r="F959" s="57"/>
      <c r="G959" s="58">
        <f t="shared" si="89"/>
        <v>0</v>
      </c>
      <c r="H959" s="58">
        <f>IF(E959="",0,IFERROR(VLOOKUP(E959,档案费管理台账!$D$4:$H$1000,5,0),0))</f>
        <v>0</v>
      </c>
      <c r="I959" s="57"/>
      <c r="J959" s="57"/>
      <c r="K959" s="57"/>
      <c r="L959" s="57"/>
      <c r="M959" s="58" t="str">
        <f t="shared" si="90"/>
        <v/>
      </c>
      <c r="N959" s="102"/>
    </row>
    <row r="960" spans="1:14">
      <c r="A960" s="97" t="str">
        <f t="shared" si="87"/>
        <v/>
      </c>
      <c r="B960" s="98" t="str">
        <f t="shared" si="88"/>
        <v/>
      </c>
      <c r="C960" s="99"/>
      <c r="D960" s="100"/>
      <c r="E960" s="100"/>
      <c r="F960" s="57"/>
      <c r="G960" s="58">
        <f t="shared" si="89"/>
        <v>0</v>
      </c>
      <c r="H960" s="58">
        <f>IF(E960="",0,IFERROR(VLOOKUP(E960,档案费管理台账!$D$4:$H$1000,5,0),0))</f>
        <v>0</v>
      </c>
      <c r="I960" s="57"/>
      <c r="J960" s="57"/>
      <c r="K960" s="57"/>
      <c r="L960" s="57"/>
      <c r="M960" s="58" t="str">
        <f t="shared" si="90"/>
        <v/>
      </c>
      <c r="N960" s="102"/>
    </row>
    <row r="961" spans="1:14">
      <c r="A961" s="97" t="str">
        <f t="shared" si="87"/>
        <v/>
      </c>
      <c r="B961" s="98" t="str">
        <f t="shared" si="88"/>
        <v/>
      </c>
      <c r="C961" s="99"/>
      <c r="D961" s="100"/>
      <c r="E961" s="100"/>
      <c r="F961" s="57"/>
      <c r="G961" s="58">
        <f t="shared" si="89"/>
        <v>0</v>
      </c>
      <c r="H961" s="58">
        <f>IF(E961="",0,IFERROR(VLOOKUP(E961,档案费管理台账!$D$4:$H$1000,5,0),0))</f>
        <v>0</v>
      </c>
      <c r="I961" s="57"/>
      <c r="J961" s="57"/>
      <c r="K961" s="57"/>
      <c r="L961" s="57"/>
      <c r="M961" s="58" t="str">
        <f t="shared" si="90"/>
        <v/>
      </c>
      <c r="N961" s="102"/>
    </row>
    <row r="962" spans="1:14">
      <c r="A962" s="97" t="str">
        <f t="shared" si="87"/>
        <v/>
      </c>
      <c r="B962" s="98" t="str">
        <f t="shared" si="88"/>
        <v/>
      </c>
      <c r="C962" s="99"/>
      <c r="D962" s="100"/>
      <c r="E962" s="100"/>
      <c r="F962" s="57"/>
      <c r="G962" s="58">
        <f t="shared" si="89"/>
        <v>0</v>
      </c>
      <c r="H962" s="58">
        <f>IF(E962="",0,IFERROR(VLOOKUP(E962,档案费管理台账!$D$4:$H$1000,5,0),0))</f>
        <v>0</v>
      </c>
      <c r="I962" s="57"/>
      <c r="J962" s="57"/>
      <c r="K962" s="57"/>
      <c r="L962" s="57"/>
      <c r="M962" s="58" t="str">
        <f t="shared" si="90"/>
        <v/>
      </c>
      <c r="N962" s="102"/>
    </row>
    <row r="963" spans="1:14">
      <c r="A963" s="97" t="str">
        <f t="shared" si="87"/>
        <v/>
      </c>
      <c r="B963" s="98" t="str">
        <f t="shared" si="88"/>
        <v/>
      </c>
      <c r="C963" s="99"/>
      <c r="D963" s="100"/>
      <c r="E963" s="100"/>
      <c r="F963" s="57"/>
      <c r="G963" s="58">
        <f t="shared" si="89"/>
        <v>0</v>
      </c>
      <c r="H963" s="58">
        <f>IF(E963="",0,IFERROR(VLOOKUP(E963,档案费管理台账!$D$4:$H$1000,5,0),0))</f>
        <v>0</v>
      </c>
      <c r="I963" s="57"/>
      <c r="J963" s="57"/>
      <c r="K963" s="57"/>
      <c r="L963" s="57"/>
      <c r="M963" s="58" t="str">
        <f t="shared" si="90"/>
        <v/>
      </c>
      <c r="N963" s="102"/>
    </row>
    <row r="964" spans="1:14">
      <c r="A964" s="97" t="str">
        <f t="shared" si="87"/>
        <v/>
      </c>
      <c r="B964" s="98" t="str">
        <f t="shared" si="88"/>
        <v/>
      </c>
      <c r="C964" s="99"/>
      <c r="D964" s="100"/>
      <c r="E964" s="100"/>
      <c r="F964" s="57"/>
      <c r="G964" s="58">
        <f t="shared" si="89"/>
        <v>0</v>
      </c>
      <c r="H964" s="58">
        <f>IF(E964="",0,IFERROR(VLOOKUP(E964,档案费管理台账!$D$4:$H$1000,5,0),0))</f>
        <v>0</v>
      </c>
      <c r="I964" s="57"/>
      <c r="J964" s="57"/>
      <c r="K964" s="57"/>
      <c r="L964" s="57"/>
      <c r="M964" s="58" t="str">
        <f t="shared" si="90"/>
        <v/>
      </c>
      <c r="N964" s="102"/>
    </row>
    <row r="965" spans="1:14">
      <c r="A965" s="97" t="str">
        <f t="shared" si="87"/>
        <v/>
      </c>
      <c r="B965" s="98" t="str">
        <f t="shared" si="88"/>
        <v/>
      </c>
      <c r="C965" s="99"/>
      <c r="D965" s="100"/>
      <c r="E965" s="100"/>
      <c r="F965" s="57"/>
      <c r="G965" s="58">
        <f t="shared" si="89"/>
        <v>0</v>
      </c>
      <c r="H965" s="58">
        <f>IF(E965="",0,IFERROR(VLOOKUP(E965,档案费管理台账!$D$4:$H$1000,5,0),0))</f>
        <v>0</v>
      </c>
      <c r="I965" s="57"/>
      <c r="J965" s="57"/>
      <c r="K965" s="57"/>
      <c r="L965" s="57"/>
      <c r="M965" s="58" t="str">
        <f t="shared" si="90"/>
        <v/>
      </c>
      <c r="N965" s="102"/>
    </row>
    <row r="966" spans="1:14">
      <c r="A966" s="97" t="str">
        <f t="shared" si="87"/>
        <v/>
      </c>
      <c r="B966" s="98" t="str">
        <f t="shared" si="88"/>
        <v/>
      </c>
      <c r="C966" s="99"/>
      <c r="D966" s="100"/>
      <c r="E966" s="100"/>
      <c r="F966" s="57"/>
      <c r="G966" s="58">
        <f t="shared" si="89"/>
        <v>0</v>
      </c>
      <c r="H966" s="58">
        <f>IF(E966="",0,IFERROR(VLOOKUP(E966,档案费管理台账!$D$4:$H$1000,5,0),0))</f>
        <v>0</v>
      </c>
      <c r="I966" s="57"/>
      <c r="J966" s="57"/>
      <c r="K966" s="57"/>
      <c r="L966" s="57"/>
      <c r="M966" s="58" t="str">
        <f t="shared" si="90"/>
        <v/>
      </c>
      <c r="N966" s="102"/>
    </row>
    <row r="967" spans="1:14">
      <c r="A967" s="97" t="str">
        <f t="shared" si="87"/>
        <v/>
      </c>
      <c r="B967" s="98" t="str">
        <f t="shared" si="88"/>
        <v/>
      </c>
      <c r="C967" s="99"/>
      <c r="D967" s="100"/>
      <c r="E967" s="100"/>
      <c r="F967" s="57"/>
      <c r="G967" s="58">
        <f t="shared" si="89"/>
        <v>0</v>
      </c>
      <c r="H967" s="58">
        <f>IF(E967="",0,IFERROR(VLOOKUP(E967,档案费管理台账!$D$4:$H$1000,5,0),0))</f>
        <v>0</v>
      </c>
      <c r="I967" s="57"/>
      <c r="J967" s="57"/>
      <c r="K967" s="57"/>
      <c r="L967" s="57"/>
      <c r="M967" s="58" t="str">
        <f t="shared" si="90"/>
        <v/>
      </c>
      <c r="N967" s="102"/>
    </row>
    <row r="968" spans="1:14">
      <c r="A968" s="97" t="str">
        <f t="shared" si="87"/>
        <v/>
      </c>
      <c r="B968" s="98" t="str">
        <f t="shared" si="88"/>
        <v/>
      </c>
      <c r="C968" s="99"/>
      <c r="D968" s="100"/>
      <c r="E968" s="100"/>
      <c r="F968" s="57"/>
      <c r="G968" s="58">
        <f t="shared" si="89"/>
        <v>0</v>
      </c>
      <c r="H968" s="58">
        <f>IF(E968="",0,IFERROR(VLOOKUP(E968,档案费管理台账!$D$4:$H$1000,5,0),0))</f>
        <v>0</v>
      </c>
      <c r="I968" s="57"/>
      <c r="J968" s="57"/>
      <c r="K968" s="57"/>
      <c r="L968" s="57"/>
      <c r="M968" s="58" t="str">
        <f t="shared" si="90"/>
        <v/>
      </c>
      <c r="N968" s="102"/>
    </row>
    <row r="969" spans="1:14">
      <c r="A969" s="97" t="str">
        <f t="shared" si="87"/>
        <v/>
      </c>
      <c r="B969" s="98" t="str">
        <f t="shared" si="88"/>
        <v/>
      </c>
      <c r="C969" s="99"/>
      <c r="D969" s="100"/>
      <c r="E969" s="100"/>
      <c r="F969" s="57"/>
      <c r="G969" s="58">
        <f t="shared" si="89"/>
        <v>0</v>
      </c>
      <c r="H969" s="58">
        <f>IF(E969="",0,IFERROR(VLOOKUP(E969,档案费管理台账!$D$4:$H$1000,5,0),0))</f>
        <v>0</v>
      </c>
      <c r="I969" s="57"/>
      <c r="J969" s="57"/>
      <c r="K969" s="57"/>
      <c r="L969" s="57"/>
      <c r="M969" s="58" t="str">
        <f t="shared" si="90"/>
        <v/>
      </c>
      <c r="N969" s="102"/>
    </row>
    <row r="970" spans="1:14">
      <c r="A970" s="97" t="str">
        <f t="shared" si="87"/>
        <v/>
      </c>
      <c r="B970" s="98" t="str">
        <f t="shared" si="88"/>
        <v/>
      </c>
      <c r="C970" s="99"/>
      <c r="D970" s="100"/>
      <c r="E970" s="100"/>
      <c r="F970" s="57"/>
      <c r="G970" s="58">
        <f t="shared" si="89"/>
        <v>0</v>
      </c>
      <c r="H970" s="58">
        <f>IF(E970="",0,IFERROR(VLOOKUP(E970,档案费管理台账!$D$4:$H$1000,5,0),0))</f>
        <v>0</v>
      </c>
      <c r="I970" s="57"/>
      <c r="J970" s="57"/>
      <c r="K970" s="57"/>
      <c r="L970" s="57"/>
      <c r="M970" s="58" t="str">
        <f t="shared" si="90"/>
        <v/>
      </c>
      <c r="N970" s="102"/>
    </row>
    <row r="971" spans="1:14">
      <c r="A971" s="97" t="str">
        <f t="shared" si="87"/>
        <v/>
      </c>
      <c r="B971" s="98" t="str">
        <f t="shared" si="88"/>
        <v/>
      </c>
      <c r="C971" s="99"/>
      <c r="D971" s="100"/>
      <c r="E971" s="100"/>
      <c r="F971" s="57"/>
      <c r="G971" s="58">
        <f t="shared" si="89"/>
        <v>0</v>
      </c>
      <c r="H971" s="58">
        <f>IF(E971="",0,IFERROR(VLOOKUP(E971,档案费管理台账!$D$4:$H$1000,5,0),0))</f>
        <v>0</v>
      </c>
      <c r="I971" s="57"/>
      <c r="J971" s="57"/>
      <c r="K971" s="57"/>
      <c r="L971" s="57"/>
      <c r="M971" s="58" t="str">
        <f t="shared" si="90"/>
        <v/>
      </c>
      <c r="N971" s="102"/>
    </row>
    <row r="972" spans="1:14">
      <c r="A972" s="97" t="str">
        <f t="shared" si="87"/>
        <v/>
      </c>
      <c r="B972" s="98" t="str">
        <f t="shared" si="88"/>
        <v/>
      </c>
      <c r="C972" s="99"/>
      <c r="D972" s="100"/>
      <c r="E972" s="100"/>
      <c r="F972" s="57"/>
      <c r="G972" s="58">
        <f t="shared" si="89"/>
        <v>0</v>
      </c>
      <c r="H972" s="58">
        <f>IF(E972="",0,IFERROR(VLOOKUP(E972,档案费管理台账!$D$4:$H$1000,5,0),0))</f>
        <v>0</v>
      </c>
      <c r="I972" s="57"/>
      <c r="J972" s="57"/>
      <c r="K972" s="57"/>
      <c r="L972" s="57"/>
      <c r="M972" s="58" t="str">
        <f t="shared" si="90"/>
        <v/>
      </c>
      <c r="N972" s="102"/>
    </row>
    <row r="973" spans="1:14">
      <c r="A973" s="97" t="str">
        <f t="shared" si="87"/>
        <v/>
      </c>
      <c r="B973" s="98" t="str">
        <f t="shared" si="88"/>
        <v/>
      </c>
      <c r="C973" s="99"/>
      <c r="D973" s="100"/>
      <c r="E973" s="100"/>
      <c r="F973" s="57"/>
      <c r="G973" s="58">
        <f t="shared" si="89"/>
        <v>0</v>
      </c>
      <c r="H973" s="58">
        <f>IF(E973="",0,IFERROR(VLOOKUP(E973,档案费管理台账!$D$4:$H$1000,5,0),0))</f>
        <v>0</v>
      </c>
      <c r="I973" s="57"/>
      <c r="J973" s="57"/>
      <c r="K973" s="57"/>
      <c r="L973" s="57"/>
      <c r="M973" s="58" t="str">
        <f t="shared" si="90"/>
        <v/>
      </c>
      <c r="N973" s="102"/>
    </row>
    <row r="974" spans="1:14">
      <c r="A974" s="97" t="str">
        <f t="shared" si="87"/>
        <v/>
      </c>
      <c r="B974" s="98" t="str">
        <f t="shared" si="88"/>
        <v/>
      </c>
      <c r="C974" s="99"/>
      <c r="D974" s="100"/>
      <c r="E974" s="100"/>
      <c r="F974" s="57"/>
      <c r="G974" s="58">
        <f t="shared" si="89"/>
        <v>0</v>
      </c>
      <c r="H974" s="58">
        <f>IF(E974="",0,IFERROR(VLOOKUP(E974,档案费管理台账!$D$4:$H$1000,5,0),0))</f>
        <v>0</v>
      </c>
      <c r="I974" s="57"/>
      <c r="J974" s="57"/>
      <c r="K974" s="57"/>
      <c r="L974" s="57"/>
      <c r="M974" s="58" t="str">
        <f t="shared" si="90"/>
        <v/>
      </c>
      <c r="N974" s="102"/>
    </row>
    <row r="975" spans="1:14">
      <c r="A975" s="97" t="str">
        <f t="shared" si="87"/>
        <v/>
      </c>
      <c r="B975" s="98" t="str">
        <f t="shared" si="88"/>
        <v/>
      </c>
      <c r="C975" s="99"/>
      <c r="D975" s="100"/>
      <c r="E975" s="100"/>
      <c r="F975" s="57"/>
      <c r="G975" s="58">
        <f t="shared" si="89"/>
        <v>0</v>
      </c>
      <c r="H975" s="58">
        <f>IF(E975="",0,IFERROR(VLOOKUP(E975,档案费管理台账!$D$4:$H$1000,5,0),0))</f>
        <v>0</v>
      </c>
      <c r="I975" s="57"/>
      <c r="J975" s="57"/>
      <c r="K975" s="57"/>
      <c r="L975" s="57"/>
      <c r="M975" s="58" t="str">
        <f t="shared" si="90"/>
        <v/>
      </c>
      <c r="N975" s="102"/>
    </row>
    <row r="976" spans="1:14">
      <c r="A976" s="97" t="str">
        <f t="shared" si="87"/>
        <v/>
      </c>
      <c r="B976" s="98" t="str">
        <f t="shared" si="88"/>
        <v/>
      </c>
      <c r="C976" s="99"/>
      <c r="D976" s="100"/>
      <c r="E976" s="100"/>
      <c r="F976" s="57"/>
      <c r="G976" s="58">
        <f t="shared" si="89"/>
        <v>0</v>
      </c>
      <c r="H976" s="58">
        <f>IF(E976="",0,IFERROR(VLOOKUP(E976,档案费管理台账!$D$4:$H$1000,5,0),0))</f>
        <v>0</v>
      </c>
      <c r="I976" s="57"/>
      <c r="J976" s="57"/>
      <c r="K976" s="57"/>
      <c r="L976" s="57"/>
      <c r="M976" s="58" t="str">
        <f t="shared" si="90"/>
        <v/>
      </c>
      <c r="N976" s="102"/>
    </row>
    <row r="977" spans="1:14">
      <c r="A977" s="97" t="str">
        <f t="shared" si="87"/>
        <v/>
      </c>
      <c r="B977" s="98" t="str">
        <f t="shared" si="88"/>
        <v/>
      </c>
      <c r="C977" s="99"/>
      <c r="D977" s="100"/>
      <c r="E977" s="100"/>
      <c r="F977" s="57"/>
      <c r="G977" s="58">
        <f t="shared" si="89"/>
        <v>0</v>
      </c>
      <c r="H977" s="58">
        <f>IF(E977="",0,IFERROR(VLOOKUP(E977,档案费管理台账!$D$4:$H$1000,5,0),0))</f>
        <v>0</v>
      </c>
      <c r="I977" s="57"/>
      <c r="J977" s="57"/>
      <c r="K977" s="57"/>
      <c r="L977" s="57"/>
      <c r="M977" s="58" t="str">
        <f t="shared" si="90"/>
        <v/>
      </c>
      <c r="N977" s="102"/>
    </row>
    <row r="978" spans="1:14">
      <c r="A978" s="97" t="str">
        <f t="shared" si="87"/>
        <v/>
      </c>
      <c r="B978" s="98" t="str">
        <f t="shared" si="88"/>
        <v/>
      </c>
      <c r="C978" s="99"/>
      <c r="D978" s="100"/>
      <c r="E978" s="100"/>
      <c r="F978" s="57"/>
      <c r="G978" s="58">
        <f t="shared" si="89"/>
        <v>0</v>
      </c>
      <c r="H978" s="58">
        <f>IF(E978="",0,IFERROR(VLOOKUP(E978,档案费管理台账!$D$4:$H$1000,5,0),0))</f>
        <v>0</v>
      </c>
      <c r="I978" s="57"/>
      <c r="J978" s="57"/>
      <c r="K978" s="57"/>
      <c r="L978" s="57"/>
      <c r="M978" s="58" t="str">
        <f t="shared" si="90"/>
        <v/>
      </c>
      <c r="N978" s="102"/>
    </row>
    <row r="979" spans="1:14">
      <c r="A979" s="97" t="str">
        <f t="shared" si="87"/>
        <v/>
      </c>
      <c r="B979" s="98" t="str">
        <f t="shared" si="88"/>
        <v/>
      </c>
      <c r="C979" s="99"/>
      <c r="D979" s="100"/>
      <c r="E979" s="100"/>
      <c r="F979" s="57"/>
      <c r="G979" s="58">
        <f t="shared" si="89"/>
        <v>0</v>
      </c>
      <c r="H979" s="58">
        <f>IF(E979="",0,IFERROR(VLOOKUP(E979,档案费管理台账!$D$4:$H$1000,5,0),0))</f>
        <v>0</v>
      </c>
      <c r="I979" s="57"/>
      <c r="J979" s="57"/>
      <c r="K979" s="57"/>
      <c r="L979" s="57"/>
      <c r="M979" s="58" t="str">
        <f t="shared" si="90"/>
        <v/>
      </c>
      <c r="N979" s="102"/>
    </row>
    <row r="980" spans="1:14">
      <c r="A980" s="97" t="str">
        <f t="shared" si="87"/>
        <v/>
      </c>
      <c r="B980" s="98" t="str">
        <f t="shared" si="88"/>
        <v/>
      </c>
      <c r="C980" s="99"/>
      <c r="D980" s="100"/>
      <c r="E980" s="100"/>
      <c r="F980" s="57"/>
      <c r="G980" s="58">
        <f t="shared" si="89"/>
        <v>0</v>
      </c>
      <c r="H980" s="58">
        <f>IF(E980="",0,IFERROR(VLOOKUP(E980,档案费管理台账!$D$4:$H$1000,5,0),0))</f>
        <v>0</v>
      </c>
      <c r="I980" s="57"/>
      <c r="J980" s="57"/>
      <c r="K980" s="57"/>
      <c r="L980" s="57"/>
      <c r="M980" s="58" t="str">
        <f t="shared" si="90"/>
        <v/>
      </c>
      <c r="N980" s="102"/>
    </row>
    <row r="981" spans="1:14">
      <c r="A981" s="97" t="str">
        <f t="shared" si="87"/>
        <v/>
      </c>
      <c r="B981" s="98" t="str">
        <f t="shared" si="88"/>
        <v/>
      </c>
      <c r="C981" s="99"/>
      <c r="D981" s="100"/>
      <c r="E981" s="100"/>
      <c r="F981" s="57"/>
      <c r="G981" s="58">
        <f t="shared" si="89"/>
        <v>0</v>
      </c>
      <c r="H981" s="58">
        <f>IF(E981="",0,IFERROR(VLOOKUP(E981,档案费管理台账!$D$4:$H$1000,5,0),0))</f>
        <v>0</v>
      </c>
      <c r="I981" s="57"/>
      <c r="J981" s="57"/>
      <c r="K981" s="57"/>
      <c r="L981" s="57"/>
      <c r="M981" s="58" t="str">
        <f t="shared" si="90"/>
        <v/>
      </c>
      <c r="N981" s="102"/>
    </row>
    <row r="982" spans="1:14">
      <c r="A982" s="97" t="str">
        <f t="shared" si="87"/>
        <v/>
      </c>
      <c r="B982" s="98" t="str">
        <f t="shared" si="88"/>
        <v/>
      </c>
      <c r="C982" s="99"/>
      <c r="D982" s="100"/>
      <c r="E982" s="100"/>
      <c r="F982" s="57"/>
      <c r="G982" s="58">
        <f t="shared" si="89"/>
        <v>0</v>
      </c>
      <c r="H982" s="58">
        <f>IF(E982="",0,IFERROR(VLOOKUP(E982,档案费管理台账!$D$4:$H$1000,5,0),0))</f>
        <v>0</v>
      </c>
      <c r="I982" s="57"/>
      <c r="J982" s="57"/>
      <c r="K982" s="57"/>
      <c r="L982" s="57"/>
      <c r="M982" s="58" t="str">
        <f t="shared" si="90"/>
        <v/>
      </c>
      <c r="N982" s="102"/>
    </row>
    <row r="983" spans="1:14">
      <c r="A983" s="97" t="str">
        <f t="shared" si="87"/>
        <v/>
      </c>
      <c r="B983" s="98" t="str">
        <f t="shared" si="88"/>
        <v/>
      </c>
      <c r="C983" s="99"/>
      <c r="D983" s="100"/>
      <c r="E983" s="100"/>
      <c r="F983" s="57"/>
      <c r="G983" s="58">
        <f t="shared" si="89"/>
        <v>0</v>
      </c>
      <c r="H983" s="58">
        <f>IF(E983="",0,IFERROR(VLOOKUP(E983,档案费管理台账!$D$4:$H$1000,5,0),0))</f>
        <v>0</v>
      </c>
      <c r="I983" s="57"/>
      <c r="J983" s="57"/>
      <c r="K983" s="57"/>
      <c r="L983" s="57"/>
      <c r="M983" s="58" t="str">
        <f t="shared" si="90"/>
        <v/>
      </c>
      <c r="N983" s="102"/>
    </row>
    <row r="984" spans="1:14">
      <c r="A984" s="97" t="str">
        <f t="shared" si="87"/>
        <v/>
      </c>
      <c r="B984" s="98" t="str">
        <f t="shared" si="88"/>
        <v/>
      </c>
      <c r="C984" s="99"/>
      <c r="D984" s="100"/>
      <c r="E984" s="100"/>
      <c r="F984" s="57"/>
      <c r="G984" s="58">
        <f t="shared" si="89"/>
        <v>0</v>
      </c>
      <c r="H984" s="58">
        <f>IF(E984="",0,IFERROR(VLOOKUP(E984,档案费管理台账!$D$4:$H$1000,5,0),0))</f>
        <v>0</v>
      </c>
      <c r="I984" s="57"/>
      <c r="J984" s="57"/>
      <c r="K984" s="57"/>
      <c r="L984" s="57"/>
      <c r="M984" s="58" t="str">
        <f t="shared" si="90"/>
        <v/>
      </c>
      <c r="N984" s="102"/>
    </row>
    <row r="985" spans="1:14">
      <c r="A985" s="97" t="str">
        <f t="shared" si="87"/>
        <v/>
      </c>
      <c r="B985" s="98" t="str">
        <f t="shared" si="88"/>
        <v/>
      </c>
      <c r="C985" s="99"/>
      <c r="D985" s="100"/>
      <c r="E985" s="100"/>
      <c r="F985" s="57"/>
      <c r="G985" s="58">
        <f t="shared" si="89"/>
        <v>0</v>
      </c>
      <c r="H985" s="58">
        <f>IF(E985="",0,IFERROR(VLOOKUP(E985,档案费管理台账!$D$4:$H$1000,5,0),0))</f>
        <v>0</v>
      </c>
      <c r="I985" s="57"/>
      <c r="J985" s="57"/>
      <c r="K985" s="57"/>
      <c r="L985" s="57"/>
      <c r="M985" s="58" t="str">
        <f t="shared" si="90"/>
        <v/>
      </c>
      <c r="N985" s="102"/>
    </row>
    <row r="986" spans="1:14">
      <c r="A986" s="97" t="str">
        <f t="shared" si="87"/>
        <v/>
      </c>
      <c r="B986" s="98" t="str">
        <f t="shared" si="88"/>
        <v/>
      </c>
      <c r="C986" s="99"/>
      <c r="D986" s="100"/>
      <c r="E986" s="100"/>
      <c r="F986" s="57"/>
      <c r="G986" s="58">
        <f t="shared" si="89"/>
        <v>0</v>
      </c>
      <c r="H986" s="58">
        <f>IF(E986="",0,IFERROR(VLOOKUP(E986,档案费管理台账!$D$4:$H$1000,5,0),0))</f>
        <v>0</v>
      </c>
      <c r="I986" s="57"/>
      <c r="J986" s="57"/>
      <c r="K986" s="57"/>
      <c r="L986" s="57"/>
      <c r="M986" s="58" t="str">
        <f t="shared" si="90"/>
        <v/>
      </c>
      <c r="N986" s="102"/>
    </row>
    <row r="987" spans="1:14">
      <c r="A987" s="97" t="str">
        <f t="shared" si="87"/>
        <v/>
      </c>
      <c r="B987" s="98" t="str">
        <f t="shared" si="88"/>
        <v/>
      </c>
      <c r="C987" s="99"/>
      <c r="D987" s="100"/>
      <c r="E987" s="100"/>
      <c r="F987" s="57"/>
      <c r="G987" s="58">
        <f t="shared" si="89"/>
        <v>0</v>
      </c>
      <c r="H987" s="58">
        <f>IF(E987="",0,IFERROR(VLOOKUP(E987,档案费管理台账!$D$4:$H$1000,5,0),0))</f>
        <v>0</v>
      </c>
      <c r="I987" s="57"/>
      <c r="J987" s="57"/>
      <c r="K987" s="57"/>
      <c r="L987" s="57"/>
      <c r="M987" s="58" t="str">
        <f t="shared" si="90"/>
        <v/>
      </c>
      <c r="N987" s="102"/>
    </row>
    <row r="988" spans="1:14">
      <c r="A988" s="97" t="str">
        <f t="shared" si="87"/>
        <v/>
      </c>
      <c r="B988" s="98" t="str">
        <f t="shared" si="88"/>
        <v/>
      </c>
      <c r="C988" s="99"/>
      <c r="D988" s="100"/>
      <c r="E988" s="100"/>
      <c r="F988" s="57"/>
      <c r="G988" s="58">
        <f t="shared" si="89"/>
        <v>0</v>
      </c>
      <c r="H988" s="58">
        <f>IF(E988="",0,IFERROR(VLOOKUP(E988,档案费管理台账!$D$4:$H$1000,5,0),0))</f>
        <v>0</v>
      </c>
      <c r="I988" s="57"/>
      <c r="J988" s="57"/>
      <c r="K988" s="57"/>
      <c r="L988" s="57"/>
      <c r="M988" s="58" t="str">
        <f t="shared" si="90"/>
        <v/>
      </c>
      <c r="N988" s="102"/>
    </row>
    <row r="989" spans="1:14">
      <c r="A989" s="97" t="str">
        <f t="shared" si="87"/>
        <v/>
      </c>
      <c r="B989" s="98" t="str">
        <f t="shared" si="88"/>
        <v/>
      </c>
      <c r="C989" s="99"/>
      <c r="D989" s="100"/>
      <c r="E989" s="100"/>
      <c r="F989" s="57"/>
      <c r="G989" s="58">
        <f t="shared" si="89"/>
        <v>0</v>
      </c>
      <c r="H989" s="58">
        <f>IF(E989="",0,IFERROR(VLOOKUP(E989,档案费管理台账!$D$4:$H$1000,5,0),0))</f>
        <v>0</v>
      </c>
      <c r="I989" s="57"/>
      <c r="J989" s="57"/>
      <c r="K989" s="57"/>
      <c r="L989" s="57"/>
      <c r="M989" s="58" t="str">
        <f t="shared" si="90"/>
        <v/>
      </c>
      <c r="N989" s="102"/>
    </row>
    <row r="990" spans="1:14">
      <c r="A990" s="97" t="str">
        <f t="shared" si="87"/>
        <v/>
      </c>
      <c r="B990" s="98" t="str">
        <f t="shared" si="88"/>
        <v/>
      </c>
      <c r="C990" s="99"/>
      <c r="D990" s="100"/>
      <c r="E990" s="100"/>
      <c r="F990" s="57"/>
      <c r="G990" s="58">
        <f t="shared" si="89"/>
        <v>0</v>
      </c>
      <c r="H990" s="58">
        <f>IF(E990="",0,IFERROR(VLOOKUP(E990,档案费管理台账!$D$4:$H$1000,5,0),0))</f>
        <v>0</v>
      </c>
      <c r="I990" s="57"/>
      <c r="J990" s="57"/>
      <c r="K990" s="57"/>
      <c r="L990" s="57"/>
      <c r="M990" s="58" t="str">
        <f t="shared" si="90"/>
        <v/>
      </c>
      <c r="N990" s="102"/>
    </row>
    <row r="991" spans="1:14">
      <c r="A991" s="97" t="str">
        <f t="shared" si="87"/>
        <v/>
      </c>
      <c r="B991" s="98" t="str">
        <f t="shared" si="88"/>
        <v/>
      </c>
      <c r="C991" s="99"/>
      <c r="D991" s="100"/>
      <c r="E991" s="100"/>
      <c r="F991" s="57"/>
      <c r="G991" s="58">
        <f t="shared" si="89"/>
        <v>0</v>
      </c>
      <c r="H991" s="58">
        <f>IF(E991="",0,IFERROR(VLOOKUP(E991,档案费管理台账!$D$4:$H$1000,5,0),0))</f>
        <v>0</v>
      </c>
      <c r="I991" s="57"/>
      <c r="J991" s="57"/>
      <c r="K991" s="57"/>
      <c r="L991" s="57"/>
      <c r="M991" s="58" t="str">
        <f t="shared" si="90"/>
        <v/>
      </c>
      <c r="N991" s="102"/>
    </row>
    <row r="992" spans="1:14">
      <c r="A992" s="97" t="str">
        <f t="shared" si="87"/>
        <v/>
      </c>
      <c r="B992" s="98" t="str">
        <f t="shared" si="88"/>
        <v/>
      </c>
      <c r="C992" s="99"/>
      <c r="D992" s="100"/>
      <c r="E992" s="100"/>
      <c r="F992" s="57"/>
      <c r="G992" s="58">
        <f t="shared" si="89"/>
        <v>0</v>
      </c>
      <c r="H992" s="58">
        <f>IF(E992="",0,IFERROR(VLOOKUP(E992,档案费管理台账!$D$4:$H$1000,5,0),0))</f>
        <v>0</v>
      </c>
      <c r="I992" s="57"/>
      <c r="J992" s="57"/>
      <c r="K992" s="57"/>
      <c r="L992" s="57"/>
      <c r="M992" s="58" t="str">
        <f t="shared" si="90"/>
        <v/>
      </c>
      <c r="N992" s="102"/>
    </row>
    <row r="993" spans="1:14">
      <c r="A993" s="97" t="str">
        <f t="shared" si="87"/>
        <v/>
      </c>
      <c r="B993" s="98" t="str">
        <f t="shared" si="88"/>
        <v/>
      </c>
      <c r="C993" s="99"/>
      <c r="D993" s="100"/>
      <c r="E993" s="100"/>
      <c r="F993" s="57"/>
      <c r="G993" s="58">
        <f t="shared" si="89"/>
        <v>0</v>
      </c>
      <c r="H993" s="58">
        <f>IF(E993="",0,IFERROR(VLOOKUP(E993,档案费管理台账!$D$4:$H$1000,5,0),0))</f>
        <v>0</v>
      </c>
      <c r="I993" s="57"/>
      <c r="J993" s="57"/>
      <c r="K993" s="57"/>
      <c r="L993" s="57"/>
      <c r="M993" s="58" t="str">
        <f t="shared" si="90"/>
        <v/>
      </c>
      <c r="N993" s="102"/>
    </row>
    <row r="994" spans="1:14">
      <c r="A994" s="97" t="str">
        <f t="shared" si="87"/>
        <v/>
      </c>
      <c r="B994" s="98" t="str">
        <f t="shared" si="88"/>
        <v/>
      </c>
      <c r="C994" s="99"/>
      <c r="D994" s="100"/>
      <c r="E994" s="100"/>
      <c r="F994" s="57"/>
      <c r="G994" s="58">
        <f t="shared" si="89"/>
        <v>0</v>
      </c>
      <c r="H994" s="58">
        <f>IF(E994="",0,IFERROR(VLOOKUP(E994,档案费管理台账!$D$4:$H$1000,5,0),0))</f>
        <v>0</v>
      </c>
      <c r="I994" s="57"/>
      <c r="J994" s="57"/>
      <c r="K994" s="57"/>
      <c r="L994" s="57"/>
      <c r="M994" s="58" t="str">
        <f t="shared" si="90"/>
        <v/>
      </c>
      <c r="N994" s="102"/>
    </row>
    <row r="995" spans="1:14">
      <c r="A995" s="97" t="str">
        <f t="shared" si="87"/>
        <v/>
      </c>
      <c r="B995" s="98" t="str">
        <f t="shared" si="88"/>
        <v/>
      </c>
      <c r="C995" s="99"/>
      <c r="D995" s="100"/>
      <c r="E995" s="100"/>
      <c r="F995" s="57"/>
      <c r="G995" s="58">
        <f t="shared" si="89"/>
        <v>0</v>
      </c>
      <c r="H995" s="58">
        <f>IF(E995="",0,IFERROR(VLOOKUP(E995,档案费管理台账!$D$4:$H$1000,5,0),0))</f>
        <v>0</v>
      </c>
      <c r="I995" s="57"/>
      <c r="J995" s="57"/>
      <c r="K995" s="57"/>
      <c r="L995" s="57"/>
      <c r="M995" s="58" t="str">
        <f t="shared" si="90"/>
        <v/>
      </c>
      <c r="N995" s="102"/>
    </row>
    <row r="996" spans="1:14">
      <c r="A996" s="97" t="str">
        <f t="shared" si="87"/>
        <v/>
      </c>
      <c r="B996" s="98" t="str">
        <f t="shared" si="88"/>
        <v/>
      </c>
      <c r="C996" s="99"/>
      <c r="D996" s="100"/>
      <c r="E996" s="100"/>
      <c r="F996" s="57"/>
      <c r="G996" s="58">
        <f t="shared" si="89"/>
        <v>0</v>
      </c>
      <c r="H996" s="58">
        <f>IF(E996="",0,IFERROR(VLOOKUP(E996,档案费管理台账!$D$4:$H$1000,5,0),0))</f>
        <v>0</v>
      </c>
      <c r="I996" s="57"/>
      <c r="J996" s="57"/>
      <c r="K996" s="57"/>
      <c r="L996" s="57"/>
      <c r="M996" s="58" t="str">
        <f t="shared" si="90"/>
        <v/>
      </c>
      <c r="N996" s="102"/>
    </row>
    <row r="997" spans="1:14">
      <c r="A997" s="97" t="str">
        <f t="shared" si="87"/>
        <v/>
      </c>
      <c r="B997" s="98" t="str">
        <f t="shared" si="88"/>
        <v/>
      </c>
      <c r="C997" s="99"/>
      <c r="D997" s="100"/>
      <c r="E997" s="100"/>
      <c r="F997" s="57"/>
      <c r="G997" s="58">
        <f t="shared" si="89"/>
        <v>0</v>
      </c>
      <c r="H997" s="58">
        <f>IF(E997="",0,IFERROR(VLOOKUP(E997,档案费管理台账!$D$4:$H$1000,5,0),0))</f>
        <v>0</v>
      </c>
      <c r="I997" s="57"/>
      <c r="J997" s="57"/>
      <c r="K997" s="57"/>
      <c r="L997" s="57"/>
      <c r="M997" s="58" t="str">
        <f t="shared" si="90"/>
        <v/>
      </c>
      <c r="N997" s="102"/>
    </row>
    <row r="998" spans="1:14">
      <c r="A998" s="97" t="str">
        <f t="shared" si="87"/>
        <v/>
      </c>
      <c r="B998" s="98" t="str">
        <f t="shared" si="88"/>
        <v/>
      </c>
      <c r="C998" s="99"/>
      <c r="D998" s="100"/>
      <c r="E998" s="100"/>
      <c r="F998" s="57"/>
      <c r="G998" s="58">
        <f t="shared" si="89"/>
        <v>0</v>
      </c>
      <c r="H998" s="58">
        <f>IF(E998="",0,IFERROR(VLOOKUP(E998,档案费管理台账!$D$4:$H$1000,5,0),0))</f>
        <v>0</v>
      </c>
      <c r="I998" s="57"/>
      <c r="J998" s="57"/>
      <c r="K998" s="57"/>
      <c r="L998" s="57"/>
      <c r="M998" s="58" t="str">
        <f t="shared" si="90"/>
        <v/>
      </c>
      <c r="N998" s="102"/>
    </row>
    <row r="999" spans="1:14">
      <c r="A999" s="97" t="str">
        <f t="shared" si="87"/>
        <v/>
      </c>
      <c r="B999" s="98" t="str">
        <f t="shared" si="88"/>
        <v/>
      </c>
      <c r="C999" s="99"/>
      <c r="D999" s="100"/>
      <c r="E999" s="100"/>
      <c r="F999" s="57"/>
      <c r="G999" s="58">
        <f t="shared" si="89"/>
        <v>0</v>
      </c>
      <c r="H999" s="58">
        <f>IF(E999="",0,IFERROR(VLOOKUP(E999,档案费管理台账!$D$4:$H$1000,5,0),0))</f>
        <v>0</v>
      </c>
      <c r="I999" s="57"/>
      <c r="J999" s="57"/>
      <c r="K999" s="57"/>
      <c r="L999" s="57"/>
      <c r="M999" s="58" t="str">
        <f t="shared" si="90"/>
        <v/>
      </c>
      <c r="N999" s="102"/>
    </row>
    <row r="1000" spans="1:14">
      <c r="A1000" s="97" t="str">
        <f t="shared" si="87"/>
        <v/>
      </c>
      <c r="B1000" s="98" t="str">
        <f t="shared" si="88"/>
        <v/>
      </c>
      <c r="C1000" s="99"/>
      <c r="D1000" s="100"/>
      <c r="E1000" s="100"/>
      <c r="F1000" s="57"/>
      <c r="G1000" s="58">
        <f t="shared" si="89"/>
        <v>0</v>
      </c>
      <c r="H1000" s="58">
        <f>IF(E1000="",0,IFERROR(VLOOKUP(E1000,档案费管理台账!$D$4:$H$1000,5,0),0))</f>
        <v>0</v>
      </c>
      <c r="I1000" s="57"/>
      <c r="J1000" s="57"/>
      <c r="K1000" s="57"/>
      <c r="L1000" s="57"/>
      <c r="M1000" s="58" t="str">
        <f t="shared" si="90"/>
        <v/>
      </c>
      <c r="N1000" s="102"/>
    </row>
  </sheetData>
  <mergeCells count="39">
    <mergeCell ref="D1:F1"/>
    <mergeCell ref="G1:H1"/>
    <mergeCell ref="J1:K1"/>
    <mergeCell ref="L1:O1"/>
    <mergeCell ref="H3:Q3"/>
    <mergeCell ref="A5:T5"/>
    <mergeCell ref="H6:O6"/>
    <mergeCell ref="P6:S6"/>
    <mergeCell ref="J7:K7"/>
    <mergeCell ref="L7:M7"/>
    <mergeCell ref="P7:Q7"/>
    <mergeCell ref="A23:Y23"/>
    <mergeCell ref="D24:G24"/>
    <mergeCell ref="H24:N24"/>
    <mergeCell ref="O24:S24"/>
    <mergeCell ref="A41:I41"/>
    <mergeCell ref="A6:A8"/>
    <mergeCell ref="A24:A25"/>
    <mergeCell ref="B6:B8"/>
    <mergeCell ref="B24:B25"/>
    <mergeCell ref="C6:C8"/>
    <mergeCell ref="C24:C25"/>
    <mergeCell ref="D6:D8"/>
    <mergeCell ref="E6:E8"/>
    <mergeCell ref="F6:F8"/>
    <mergeCell ref="G6:G8"/>
    <mergeCell ref="R7:R8"/>
    <mergeCell ref="S7:S8"/>
    <mergeCell ref="T6:T8"/>
    <mergeCell ref="T24:T25"/>
    <mergeCell ref="U6:U8"/>
    <mergeCell ref="U24:U25"/>
    <mergeCell ref="V24:V25"/>
    <mergeCell ref="W24:W25"/>
    <mergeCell ref="X24:X25"/>
    <mergeCell ref="Y24:Y25"/>
    <mergeCell ref="Z24:Z25"/>
    <mergeCell ref="AA24:AA25"/>
    <mergeCell ref="AB24:AB25"/>
  </mergeCells>
  <hyperlinks>
    <hyperlink ref="C1" location="项目管理台账!A1" display="返回"/>
  </hyperlinks>
  <pageMargins left="0.7" right="0.7" top="0.75" bottom="0.75" header="0.3" footer="0.3"/>
  <headerFooter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9"/>
  <dimension ref="A1:AD1000"/>
  <sheetViews>
    <sheetView showGridLines="0" workbookViewId="0">
      <pane ySplit="1" topLeftCell="A2" activePane="bottomLeft" state="frozen"/>
      <selection/>
      <selection pane="bottomLeft" activeCell="B1" sqref="B1"/>
    </sheetView>
  </sheetViews>
  <sheetFormatPr defaultColWidth="9" defaultRowHeight="14.4"/>
  <cols>
    <col min="1" max="1" width="7.46296296296296" customWidth="1"/>
    <col min="2" max="2" width="11.7962962962963" style="29" customWidth="1"/>
    <col min="3" max="3" width="12.2037037037037" style="29" customWidth="1"/>
    <col min="4" max="4" width="20.0648148148148" customWidth="1"/>
    <col min="5" max="5" width="13.462962962963" customWidth="1"/>
    <col min="6" max="6" width="13.6018518518519" customWidth="1"/>
    <col min="7" max="7" width="12.7962962962963" customWidth="1"/>
    <col min="8" max="8" width="12.537037037037" customWidth="1"/>
    <col min="9" max="9" width="13.3333333333333" customWidth="1"/>
    <col min="10" max="10" width="13.2037037037037" customWidth="1"/>
    <col min="11" max="11" width="14.2037037037037" customWidth="1"/>
    <col min="12" max="12" width="12.6018518518519" customWidth="1"/>
    <col min="13" max="13" width="11.537037037037" customWidth="1"/>
    <col min="14" max="14" width="11.3333333333333" customWidth="1"/>
    <col min="16" max="18" width="10.3333333333333" customWidth="1"/>
    <col min="19" max="19" width="11.3333333333333" customWidth="1"/>
    <col min="20" max="20" width="14.0648148148148" customWidth="1"/>
    <col min="21" max="21" width="5.2037037037037" customWidth="1"/>
    <col min="22" max="22" width="12.462962962963" customWidth="1"/>
    <col min="23" max="23" width="12.462962962963" style="29" customWidth="1"/>
    <col min="24" max="24" width="11.2037037037037" customWidth="1"/>
    <col min="26" max="26" width="4.53703703703704" style="30" customWidth="1"/>
    <col min="27" max="27" width="10.0648148148148" customWidth="1"/>
    <col min="28" max="28" width="13.537037037037" style="29" customWidth="1"/>
  </cols>
  <sheetData>
    <row r="1" ht="28.95" spans="1:28">
      <c r="A1" s="31" t="s">
        <v>209</v>
      </c>
      <c r="B1" s="32"/>
      <c r="C1" s="33" t="s">
        <v>118</v>
      </c>
      <c r="D1" s="34" t="s">
        <v>210</v>
      </c>
      <c r="E1" s="34"/>
      <c r="F1" s="34"/>
      <c r="G1" s="35" t="s">
        <v>98</v>
      </c>
      <c r="H1" s="35"/>
      <c r="I1" s="36" t="s">
        <v>120</v>
      </c>
      <c r="J1" s="37" t="s">
        <v>0</v>
      </c>
      <c r="K1" s="37"/>
      <c r="L1" s="38" t="s">
        <v>121</v>
      </c>
      <c r="M1" s="38"/>
      <c r="N1" s="38"/>
      <c r="O1" s="38"/>
    </row>
    <row r="2" ht="15.15"/>
    <row r="3" spans="1:28">
      <c r="H3" s="39" t="s">
        <v>122</v>
      </c>
      <c r="I3" s="39"/>
      <c r="J3" s="39"/>
      <c r="K3" s="39"/>
      <c r="L3" s="39"/>
      <c r="M3" s="39"/>
      <c r="N3" s="39"/>
      <c r="O3" s="39"/>
      <c r="P3" s="39"/>
      <c r="Q3" s="39"/>
    </row>
    <row r="4" spans="1:28">
      <c r="H4" s="40"/>
      <c r="I4" s="40"/>
      <c r="J4" s="40"/>
      <c r="K4" s="40"/>
      <c r="L4" s="40"/>
      <c r="M4" s="40"/>
      <c r="N4" s="40"/>
      <c r="O4" s="40"/>
      <c r="P4" s="40">
        <v>0.05</v>
      </c>
      <c r="Q4" s="40">
        <v>0.05</v>
      </c>
    </row>
    <row r="5" spans="1:28">
      <c r="A5" s="41" t="s">
        <v>123</v>
      </c>
      <c r="B5" s="41"/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</row>
    <row r="6" s="27" customFormat="1" spans="1:28">
      <c r="A6" s="42" t="s">
        <v>124</v>
      </c>
      <c r="B6" s="43" t="s">
        <v>125</v>
      </c>
      <c r="C6" s="43" t="s">
        <v>126</v>
      </c>
      <c r="D6" s="42" t="s">
        <v>127</v>
      </c>
      <c r="E6" s="42" t="s">
        <v>128</v>
      </c>
      <c r="F6" s="42" t="s">
        <v>129</v>
      </c>
      <c r="G6" s="42" t="s">
        <v>130</v>
      </c>
      <c r="H6" s="44" t="s">
        <v>131</v>
      </c>
      <c r="I6" s="44"/>
      <c r="J6" s="44"/>
      <c r="K6" s="44"/>
      <c r="L6" s="44"/>
      <c r="M6" s="44"/>
      <c r="N6" s="44"/>
      <c r="O6" s="44"/>
      <c r="P6" s="45" t="s">
        <v>132</v>
      </c>
      <c r="Q6" s="45"/>
      <c r="R6" s="45"/>
      <c r="S6" s="45"/>
      <c r="T6" s="42" t="s">
        <v>133</v>
      </c>
      <c r="U6" s="46" t="s">
        <v>134</v>
      </c>
      <c r="W6" s="47"/>
      <c r="Z6" s="48"/>
      <c r="AB6" s="47"/>
    </row>
    <row r="7" s="27" customFormat="1" ht="28.8" spans="1:28">
      <c r="A7" s="42"/>
      <c r="B7" s="43"/>
      <c r="C7" s="43"/>
      <c r="D7" s="42"/>
      <c r="E7" s="42"/>
      <c r="F7" s="42"/>
      <c r="G7" s="42"/>
      <c r="H7" s="49" t="s">
        <v>135</v>
      </c>
      <c r="I7" s="49" t="s">
        <v>135</v>
      </c>
      <c r="J7" s="49" t="s">
        <v>136</v>
      </c>
      <c r="K7" s="49"/>
      <c r="L7" s="49" t="s">
        <v>137</v>
      </c>
      <c r="M7" s="49"/>
      <c r="N7" s="49" t="s">
        <v>138</v>
      </c>
      <c r="O7" s="49" t="s">
        <v>139</v>
      </c>
      <c r="P7" s="42" t="s">
        <v>140</v>
      </c>
      <c r="Q7" s="42"/>
      <c r="R7" s="46" t="s">
        <v>141</v>
      </c>
      <c r="S7" s="46" t="s">
        <v>142</v>
      </c>
      <c r="T7" s="42"/>
      <c r="U7" s="46"/>
      <c r="W7" s="47"/>
      <c r="Z7" s="48"/>
      <c r="AB7" s="47"/>
    </row>
    <row r="8" s="27" customFormat="1" ht="28.8" spans="1:28">
      <c r="A8" s="42"/>
      <c r="B8" s="43"/>
      <c r="C8" s="43"/>
      <c r="D8" s="42"/>
      <c r="E8" s="42"/>
      <c r="F8" s="42"/>
      <c r="G8" s="42"/>
      <c r="H8" s="50" t="s">
        <v>143</v>
      </c>
      <c r="I8" s="50" t="s">
        <v>144</v>
      </c>
      <c r="J8" s="50" t="s">
        <v>145</v>
      </c>
      <c r="K8" s="50" t="s">
        <v>146</v>
      </c>
      <c r="L8" s="50" t="s">
        <v>147</v>
      </c>
      <c r="M8" s="50" t="s">
        <v>148</v>
      </c>
      <c r="N8" s="50" t="s">
        <v>149</v>
      </c>
      <c r="O8" s="50" t="s">
        <v>150</v>
      </c>
      <c r="P8" s="51" t="s">
        <v>151</v>
      </c>
      <c r="Q8" s="51" t="s">
        <v>152</v>
      </c>
      <c r="R8" s="46"/>
      <c r="S8" s="46"/>
      <c r="T8" s="42"/>
      <c r="U8" s="46"/>
      <c r="W8" s="47"/>
      <c r="Z8" s="48"/>
      <c r="AB8" s="47"/>
    </row>
    <row r="9" s="27" customFormat="1" spans="1:28">
      <c r="A9" s="52" t="s">
        <v>153</v>
      </c>
      <c r="B9" s="53"/>
      <c r="C9" s="53"/>
      <c r="D9" s="52"/>
      <c r="E9" s="52"/>
      <c r="F9" s="52"/>
      <c r="G9" s="52"/>
      <c r="H9" s="54">
        <f>(20%-1%-3%)*1</f>
        <v>0.16</v>
      </c>
      <c r="I9" s="54">
        <v>0.08</v>
      </c>
      <c r="J9" s="55">
        <f>10%-1%</f>
        <v>0.09</v>
      </c>
      <c r="K9" s="54">
        <f>2%</f>
        <v>0.02</v>
      </c>
      <c r="L9" s="55">
        <v>0.005</v>
      </c>
      <c r="M9" s="55">
        <v>0.005</v>
      </c>
      <c r="N9" s="55">
        <f>(0.5%-0.1%)-0.08%+0.08%</f>
        <v>0.004</v>
      </c>
      <c r="O9" s="55">
        <f>0.8%</f>
        <v>0.008</v>
      </c>
      <c r="P9" s="54">
        <v>0.05</v>
      </c>
      <c r="Q9" s="54">
        <v>0.05</v>
      </c>
      <c r="R9" s="56"/>
      <c r="S9" s="56"/>
      <c r="T9" s="52"/>
      <c r="U9" s="39"/>
      <c r="W9" s="47"/>
      <c r="Z9" s="48"/>
      <c r="AB9" s="47"/>
    </row>
    <row r="10" spans="1:28">
      <c r="A10" s="39" t="s">
        <v>154</v>
      </c>
      <c r="B10" s="57">
        <v>6326</v>
      </c>
      <c r="C10" s="57">
        <v>6326</v>
      </c>
      <c r="D10" s="57">
        <v>6326</v>
      </c>
      <c r="E10" s="57">
        <v>6326</v>
      </c>
      <c r="F10" s="57">
        <v>6326</v>
      </c>
      <c r="G10" s="57">
        <v>20000</v>
      </c>
      <c r="H10" s="58">
        <f>ROUND(B10*$H$9,2)</f>
        <v>1012.16</v>
      </c>
      <c r="I10" s="58">
        <f>ROUND(B10*$I$9,2)</f>
        <v>506.08</v>
      </c>
      <c r="J10" s="58">
        <f>ROUND(C10*$J$9,2)</f>
        <v>569.34</v>
      </c>
      <c r="K10" s="58">
        <f>IF(OR(C10="",C10=0),0,ROUND(C10*$K$9+3,2))</f>
        <v>129.52</v>
      </c>
      <c r="L10" s="58">
        <f>ROUND(D10*$L$9,2)</f>
        <v>31.63</v>
      </c>
      <c r="M10" s="58">
        <f>ROUND(D10*$M$9,2)</f>
        <v>31.63</v>
      </c>
      <c r="N10" s="58">
        <f>ROUND(E10*$N$9,2)</f>
        <v>25.3</v>
      </c>
      <c r="O10" s="58">
        <f>ROUND(F10*$O$9,2)</f>
        <v>50.61</v>
      </c>
      <c r="P10" s="58">
        <f>ROUND(G10*$P$9,0)</f>
        <v>1000</v>
      </c>
      <c r="Q10" s="58">
        <f>ROUND(G10*$Q$9,0)</f>
        <v>1000</v>
      </c>
      <c r="R10" s="58">
        <f>H10+J10+L10+N10+O10+P10</f>
        <v>2689.04</v>
      </c>
      <c r="S10" s="58">
        <f>I10+K10+M10+Q10</f>
        <v>1667.23</v>
      </c>
      <c r="T10" s="58">
        <f>R10+S10</f>
        <v>4356.27</v>
      </c>
      <c r="U10" s="59"/>
      <c r="V10" t="s">
        <v>154</v>
      </c>
    </row>
    <row r="11" spans="1:28">
      <c r="A11" s="39" t="s">
        <v>155</v>
      </c>
      <c r="B11" s="57">
        <f>B10</f>
        <v>6326</v>
      </c>
      <c r="C11" s="57">
        <f t="shared" ref="C11:G21" si="0">C10</f>
        <v>6326</v>
      </c>
      <c r="D11" s="57">
        <f t="shared" si="0"/>
        <v>6326</v>
      </c>
      <c r="E11" s="57">
        <f t="shared" si="0"/>
        <v>6326</v>
      </c>
      <c r="F11" s="57">
        <f t="shared" si="0"/>
        <v>6326</v>
      </c>
      <c r="G11" s="57">
        <f t="shared" si="0"/>
        <v>20000</v>
      </c>
      <c r="H11" s="58">
        <f t="shared" ref="H11:H21" si="1">ROUND(B11*$H$9,2)</f>
        <v>1012.16</v>
      </c>
      <c r="I11" s="58">
        <f t="shared" ref="I11:I21" si="2">ROUND(B11*$I$9,2)</f>
        <v>506.08</v>
      </c>
      <c r="J11" s="58">
        <f t="shared" ref="J11:J21" si="3">ROUND(C11*$J$9,2)</f>
        <v>569.34</v>
      </c>
      <c r="K11" s="58">
        <f t="shared" ref="K11:K21" si="4">IF(OR(C11="",C11=0),0,ROUND(C11*$K$9+3,2))</f>
        <v>129.52</v>
      </c>
      <c r="L11" s="58">
        <f t="shared" ref="L11:L21" si="5">ROUND(D11*$L$9,2)</f>
        <v>31.63</v>
      </c>
      <c r="M11" s="58">
        <f t="shared" ref="M11:M21" si="6">ROUND(D11*$M$9,2)</f>
        <v>31.63</v>
      </c>
      <c r="N11" s="58">
        <f t="shared" ref="N11:N21" si="7">ROUND(E11*$N$9,2)</f>
        <v>25.3</v>
      </c>
      <c r="O11" s="58">
        <f t="shared" ref="O11:O21" si="8">ROUND(F11*$O$9,2)</f>
        <v>50.61</v>
      </c>
      <c r="P11" s="58">
        <f t="shared" ref="P11:P15" si="9">ROUND(G11*$P$9,0)</f>
        <v>1000</v>
      </c>
      <c r="Q11" s="58">
        <f t="shared" ref="Q11:Q15" si="10">ROUND(G11*$Q$9,0)</f>
        <v>1000</v>
      </c>
      <c r="R11" s="58">
        <f t="shared" ref="R11:R21" si="11">H11+J11+L11+N11+O11+P11</f>
        <v>2689.04</v>
      </c>
      <c r="S11" s="58">
        <f t="shared" ref="S11:S21" si="12">I11+K11+M11+Q11</f>
        <v>1667.23</v>
      </c>
      <c r="T11" s="58">
        <f t="shared" ref="T11:T21" si="13">R11+S11</f>
        <v>4356.27</v>
      </c>
      <c r="U11" s="59"/>
      <c r="V11" t="s">
        <v>155</v>
      </c>
    </row>
    <row r="12" spans="1:28">
      <c r="A12" s="39" t="s">
        <v>156</v>
      </c>
      <c r="B12" s="57">
        <f t="shared" ref="B12:F21" si="14">B11</f>
        <v>6326</v>
      </c>
      <c r="C12" s="57">
        <f t="shared" si="0"/>
        <v>6326</v>
      </c>
      <c r="D12" s="57">
        <f t="shared" si="0"/>
        <v>6326</v>
      </c>
      <c r="E12" s="57">
        <f t="shared" si="0"/>
        <v>6326</v>
      </c>
      <c r="F12" s="57">
        <f t="shared" si="0"/>
        <v>6326</v>
      </c>
      <c r="G12" s="57">
        <f t="shared" si="0"/>
        <v>20000</v>
      </c>
      <c r="H12" s="58">
        <f t="shared" si="1"/>
        <v>1012.16</v>
      </c>
      <c r="I12" s="58">
        <f t="shared" si="2"/>
        <v>506.08</v>
      </c>
      <c r="J12" s="58">
        <f t="shared" si="3"/>
        <v>569.34</v>
      </c>
      <c r="K12" s="58">
        <f t="shared" si="4"/>
        <v>129.52</v>
      </c>
      <c r="L12" s="58">
        <f t="shared" si="5"/>
        <v>31.63</v>
      </c>
      <c r="M12" s="58">
        <f t="shared" si="6"/>
        <v>31.63</v>
      </c>
      <c r="N12" s="58">
        <f t="shared" si="7"/>
        <v>25.3</v>
      </c>
      <c r="O12" s="58">
        <f t="shared" si="8"/>
        <v>50.61</v>
      </c>
      <c r="P12" s="58">
        <f t="shared" si="9"/>
        <v>1000</v>
      </c>
      <c r="Q12" s="58">
        <f t="shared" si="10"/>
        <v>1000</v>
      </c>
      <c r="R12" s="58">
        <f t="shared" si="11"/>
        <v>2689.04</v>
      </c>
      <c r="S12" s="58">
        <f t="shared" si="12"/>
        <v>1667.23</v>
      </c>
      <c r="T12" s="58">
        <f t="shared" si="13"/>
        <v>4356.27</v>
      </c>
      <c r="U12" s="59"/>
      <c r="V12" t="s">
        <v>156</v>
      </c>
    </row>
    <row r="13" spans="1:28">
      <c r="A13" s="39" t="s">
        <v>157</v>
      </c>
      <c r="B13" s="57">
        <f t="shared" si="14"/>
        <v>6326</v>
      </c>
      <c r="C13" s="57">
        <f t="shared" si="0"/>
        <v>6326</v>
      </c>
      <c r="D13" s="57">
        <f t="shared" si="0"/>
        <v>6326</v>
      </c>
      <c r="E13" s="57">
        <f t="shared" si="0"/>
        <v>6326</v>
      </c>
      <c r="F13" s="57">
        <f t="shared" si="0"/>
        <v>6326</v>
      </c>
      <c r="G13" s="57">
        <f t="shared" si="0"/>
        <v>20000</v>
      </c>
      <c r="H13" s="58">
        <f t="shared" si="1"/>
        <v>1012.16</v>
      </c>
      <c r="I13" s="58">
        <f t="shared" si="2"/>
        <v>506.08</v>
      </c>
      <c r="J13" s="58">
        <f t="shared" si="3"/>
        <v>569.34</v>
      </c>
      <c r="K13" s="58">
        <f t="shared" si="4"/>
        <v>129.52</v>
      </c>
      <c r="L13" s="58">
        <f t="shared" si="5"/>
        <v>31.63</v>
      </c>
      <c r="M13" s="58">
        <f t="shared" si="6"/>
        <v>31.63</v>
      </c>
      <c r="N13" s="58">
        <f t="shared" si="7"/>
        <v>25.3</v>
      </c>
      <c r="O13" s="58">
        <f t="shared" si="8"/>
        <v>50.61</v>
      </c>
      <c r="P13" s="58">
        <f t="shared" si="9"/>
        <v>1000</v>
      </c>
      <c r="Q13" s="58">
        <f t="shared" si="10"/>
        <v>1000</v>
      </c>
      <c r="R13" s="58">
        <f t="shared" si="11"/>
        <v>2689.04</v>
      </c>
      <c r="S13" s="58">
        <f t="shared" si="12"/>
        <v>1667.23</v>
      </c>
      <c r="T13" s="58">
        <f t="shared" si="13"/>
        <v>4356.27</v>
      </c>
      <c r="U13" s="59"/>
      <c r="V13" t="s">
        <v>157</v>
      </c>
    </row>
    <row r="14" spans="1:28">
      <c r="A14" s="39" t="s">
        <v>158</v>
      </c>
      <c r="B14" s="57">
        <f t="shared" si="14"/>
        <v>6326</v>
      </c>
      <c r="C14" s="57">
        <f t="shared" si="0"/>
        <v>6326</v>
      </c>
      <c r="D14" s="57">
        <f t="shared" si="0"/>
        <v>6326</v>
      </c>
      <c r="E14" s="57">
        <f t="shared" si="0"/>
        <v>6326</v>
      </c>
      <c r="F14" s="57">
        <f t="shared" si="0"/>
        <v>6326</v>
      </c>
      <c r="G14" s="57">
        <f t="shared" si="0"/>
        <v>20000</v>
      </c>
      <c r="H14" s="58">
        <f t="shared" si="1"/>
        <v>1012.16</v>
      </c>
      <c r="I14" s="58">
        <f t="shared" si="2"/>
        <v>506.08</v>
      </c>
      <c r="J14" s="58">
        <f t="shared" si="3"/>
        <v>569.34</v>
      </c>
      <c r="K14" s="58">
        <f t="shared" si="4"/>
        <v>129.52</v>
      </c>
      <c r="L14" s="58">
        <f t="shared" si="5"/>
        <v>31.63</v>
      </c>
      <c r="M14" s="58">
        <f t="shared" si="6"/>
        <v>31.63</v>
      </c>
      <c r="N14" s="58">
        <f t="shared" si="7"/>
        <v>25.3</v>
      </c>
      <c r="O14" s="58">
        <f t="shared" si="8"/>
        <v>50.61</v>
      </c>
      <c r="P14" s="58">
        <f t="shared" si="9"/>
        <v>1000</v>
      </c>
      <c r="Q14" s="58">
        <f t="shared" si="10"/>
        <v>1000</v>
      </c>
      <c r="R14" s="58">
        <f t="shared" si="11"/>
        <v>2689.04</v>
      </c>
      <c r="S14" s="58">
        <f t="shared" si="12"/>
        <v>1667.23</v>
      </c>
      <c r="T14" s="58">
        <f t="shared" si="13"/>
        <v>4356.27</v>
      </c>
      <c r="U14" s="59"/>
      <c r="V14" t="s">
        <v>158</v>
      </c>
    </row>
    <row r="15" spans="1:28">
      <c r="A15" s="39" t="s">
        <v>159</v>
      </c>
      <c r="B15" s="57">
        <f t="shared" si="14"/>
        <v>6326</v>
      </c>
      <c r="C15" s="57">
        <f t="shared" si="0"/>
        <v>6326</v>
      </c>
      <c r="D15" s="57">
        <f t="shared" si="0"/>
        <v>6326</v>
      </c>
      <c r="E15" s="57">
        <f t="shared" si="0"/>
        <v>6326</v>
      </c>
      <c r="F15" s="57">
        <f t="shared" si="0"/>
        <v>6326</v>
      </c>
      <c r="G15" s="57">
        <f t="shared" si="0"/>
        <v>20000</v>
      </c>
      <c r="H15" s="58">
        <f t="shared" si="1"/>
        <v>1012.16</v>
      </c>
      <c r="I15" s="58">
        <f t="shared" si="2"/>
        <v>506.08</v>
      </c>
      <c r="J15" s="58">
        <f t="shared" si="3"/>
        <v>569.34</v>
      </c>
      <c r="K15" s="58">
        <f t="shared" si="4"/>
        <v>129.52</v>
      </c>
      <c r="L15" s="58">
        <f t="shared" si="5"/>
        <v>31.63</v>
      </c>
      <c r="M15" s="58">
        <f t="shared" si="6"/>
        <v>31.63</v>
      </c>
      <c r="N15" s="58">
        <f t="shared" si="7"/>
        <v>25.3</v>
      </c>
      <c r="O15" s="58">
        <f t="shared" si="8"/>
        <v>50.61</v>
      </c>
      <c r="P15" s="58">
        <f t="shared" si="9"/>
        <v>1000</v>
      </c>
      <c r="Q15" s="58">
        <f t="shared" si="10"/>
        <v>1000</v>
      </c>
      <c r="R15" s="58">
        <f t="shared" si="11"/>
        <v>2689.04</v>
      </c>
      <c r="S15" s="58">
        <f t="shared" si="12"/>
        <v>1667.23</v>
      </c>
      <c r="T15" s="58">
        <f t="shared" si="13"/>
        <v>4356.27</v>
      </c>
      <c r="U15" s="59"/>
      <c r="V15" t="s">
        <v>159</v>
      </c>
    </row>
    <row r="16" spans="1:28">
      <c r="A16" s="39" t="s">
        <v>160</v>
      </c>
      <c r="B16" s="57">
        <v>6326</v>
      </c>
      <c r="C16" s="57">
        <v>6326</v>
      </c>
      <c r="D16" s="57">
        <v>6326</v>
      </c>
      <c r="E16" s="57">
        <v>6326</v>
      </c>
      <c r="F16" s="57">
        <v>6326</v>
      </c>
      <c r="G16" s="57">
        <f t="shared" si="0"/>
        <v>20000</v>
      </c>
      <c r="H16" s="58">
        <f t="shared" si="1"/>
        <v>1012.16</v>
      </c>
      <c r="I16" s="58">
        <f t="shared" si="2"/>
        <v>506.08</v>
      </c>
      <c r="J16" s="58">
        <f t="shared" si="3"/>
        <v>569.34</v>
      </c>
      <c r="K16" s="58">
        <f t="shared" si="4"/>
        <v>129.52</v>
      </c>
      <c r="L16" s="58">
        <f t="shared" si="5"/>
        <v>31.63</v>
      </c>
      <c r="M16" s="58">
        <f t="shared" si="6"/>
        <v>31.63</v>
      </c>
      <c r="N16" s="58">
        <f t="shared" si="7"/>
        <v>25.3</v>
      </c>
      <c r="O16" s="58">
        <f t="shared" si="8"/>
        <v>50.61</v>
      </c>
      <c r="P16" s="58">
        <f>ROUND(G16*$P$4,0)</f>
        <v>1000</v>
      </c>
      <c r="Q16" s="58">
        <f>ROUND(G16*$Q$4,0)</f>
        <v>1000</v>
      </c>
      <c r="R16" s="58">
        <f t="shared" si="11"/>
        <v>2689.04</v>
      </c>
      <c r="S16" s="58">
        <f t="shared" si="12"/>
        <v>1667.23</v>
      </c>
      <c r="T16" s="58">
        <f t="shared" si="13"/>
        <v>4356.27</v>
      </c>
      <c r="U16" s="59"/>
      <c r="V16" t="s">
        <v>160</v>
      </c>
    </row>
    <row r="17" spans="1:30">
      <c r="A17" s="39" t="s">
        <v>161</v>
      </c>
      <c r="B17" s="57">
        <f t="shared" si="14"/>
        <v>6326</v>
      </c>
      <c r="C17" s="57">
        <f t="shared" si="14"/>
        <v>6326</v>
      </c>
      <c r="D17" s="57">
        <f t="shared" si="14"/>
        <v>6326</v>
      </c>
      <c r="E17" s="57">
        <f t="shared" si="14"/>
        <v>6326</v>
      </c>
      <c r="F17" s="57">
        <f t="shared" si="14"/>
        <v>6326</v>
      </c>
      <c r="G17" s="57">
        <f t="shared" si="0"/>
        <v>20000</v>
      </c>
      <c r="H17" s="58">
        <f t="shared" si="1"/>
        <v>1012.16</v>
      </c>
      <c r="I17" s="58">
        <f t="shared" si="2"/>
        <v>506.08</v>
      </c>
      <c r="J17" s="58">
        <f t="shared" si="3"/>
        <v>569.34</v>
      </c>
      <c r="K17" s="58">
        <f t="shared" si="4"/>
        <v>129.52</v>
      </c>
      <c r="L17" s="58">
        <f t="shared" si="5"/>
        <v>31.63</v>
      </c>
      <c r="M17" s="58">
        <f t="shared" si="6"/>
        <v>31.63</v>
      </c>
      <c r="N17" s="58">
        <f t="shared" si="7"/>
        <v>25.3</v>
      </c>
      <c r="O17" s="58">
        <f t="shared" si="8"/>
        <v>50.61</v>
      </c>
      <c r="P17" s="58">
        <f t="shared" ref="P17:P21" si="15">ROUND(G17*$P$4,0)</f>
        <v>1000</v>
      </c>
      <c r="Q17" s="58">
        <f t="shared" ref="Q17:Q21" si="16">ROUND(G17*$Q$4,0)</f>
        <v>1000</v>
      </c>
      <c r="R17" s="58">
        <f t="shared" si="11"/>
        <v>2689.04</v>
      </c>
      <c r="S17" s="58">
        <f t="shared" si="12"/>
        <v>1667.23</v>
      </c>
      <c r="T17" s="58">
        <f t="shared" si="13"/>
        <v>4356.27</v>
      </c>
      <c r="U17" s="59"/>
      <c r="V17" t="s">
        <v>161</v>
      </c>
    </row>
    <row r="18" spans="1:30">
      <c r="A18" s="39" t="s">
        <v>162</v>
      </c>
      <c r="B18" s="57">
        <v>6326</v>
      </c>
      <c r="C18" s="57">
        <v>6326</v>
      </c>
      <c r="D18" s="57">
        <v>6326</v>
      </c>
      <c r="E18" s="57">
        <v>6326</v>
      </c>
      <c r="F18" s="57">
        <v>6326</v>
      </c>
      <c r="G18" s="57">
        <f t="shared" si="0"/>
        <v>20000</v>
      </c>
      <c r="H18" s="58">
        <f t="shared" si="1"/>
        <v>1012.16</v>
      </c>
      <c r="I18" s="58">
        <f t="shared" si="2"/>
        <v>506.08</v>
      </c>
      <c r="J18" s="58">
        <f t="shared" si="3"/>
        <v>569.34</v>
      </c>
      <c r="K18" s="58">
        <f t="shared" si="4"/>
        <v>129.52</v>
      </c>
      <c r="L18" s="58">
        <f t="shared" si="5"/>
        <v>31.63</v>
      </c>
      <c r="M18" s="58">
        <f t="shared" si="6"/>
        <v>31.63</v>
      </c>
      <c r="N18" s="58">
        <f t="shared" si="7"/>
        <v>25.3</v>
      </c>
      <c r="O18" s="58">
        <f t="shared" si="8"/>
        <v>50.61</v>
      </c>
      <c r="P18" s="58">
        <f t="shared" si="15"/>
        <v>1000</v>
      </c>
      <c r="Q18" s="58">
        <f t="shared" si="16"/>
        <v>1000</v>
      </c>
      <c r="R18" s="58">
        <f t="shared" si="11"/>
        <v>2689.04</v>
      </c>
      <c r="S18" s="58">
        <f t="shared" si="12"/>
        <v>1667.23</v>
      </c>
      <c r="T18" s="58">
        <f t="shared" si="13"/>
        <v>4356.27</v>
      </c>
      <c r="U18" s="59"/>
      <c r="V18" t="s">
        <v>162</v>
      </c>
    </row>
    <row r="19" spans="1:30">
      <c r="A19" s="39" t="s">
        <v>163</v>
      </c>
      <c r="B19" s="57">
        <f t="shared" si="14"/>
        <v>6326</v>
      </c>
      <c r="C19" s="57">
        <f t="shared" si="14"/>
        <v>6326</v>
      </c>
      <c r="D19" s="57">
        <f t="shared" si="14"/>
        <v>6326</v>
      </c>
      <c r="E19" s="57">
        <f t="shared" si="14"/>
        <v>6326</v>
      </c>
      <c r="F19" s="57">
        <f t="shared" si="14"/>
        <v>6326</v>
      </c>
      <c r="G19" s="57">
        <f t="shared" si="0"/>
        <v>20000</v>
      </c>
      <c r="H19" s="58">
        <f t="shared" si="1"/>
        <v>1012.16</v>
      </c>
      <c r="I19" s="58">
        <f t="shared" si="2"/>
        <v>506.08</v>
      </c>
      <c r="J19" s="58">
        <f t="shared" si="3"/>
        <v>569.34</v>
      </c>
      <c r="K19" s="58">
        <f t="shared" si="4"/>
        <v>129.52</v>
      </c>
      <c r="L19" s="58">
        <f t="shared" si="5"/>
        <v>31.63</v>
      </c>
      <c r="M19" s="58">
        <f t="shared" si="6"/>
        <v>31.63</v>
      </c>
      <c r="N19" s="58">
        <f t="shared" si="7"/>
        <v>25.3</v>
      </c>
      <c r="O19" s="58">
        <f t="shared" si="8"/>
        <v>50.61</v>
      </c>
      <c r="P19" s="58">
        <f t="shared" si="15"/>
        <v>1000</v>
      </c>
      <c r="Q19" s="58">
        <f t="shared" si="16"/>
        <v>1000</v>
      </c>
      <c r="R19" s="58">
        <f t="shared" si="11"/>
        <v>2689.04</v>
      </c>
      <c r="S19" s="58">
        <f t="shared" si="12"/>
        <v>1667.23</v>
      </c>
      <c r="T19" s="58">
        <f t="shared" si="13"/>
        <v>4356.27</v>
      </c>
      <c r="U19" s="59"/>
      <c r="V19" t="s">
        <v>163</v>
      </c>
    </row>
    <row r="20" spans="1:30">
      <c r="A20" s="39" t="s">
        <v>164</v>
      </c>
      <c r="B20" s="57">
        <v>6326</v>
      </c>
      <c r="C20" s="57">
        <v>6326</v>
      </c>
      <c r="D20" s="57">
        <v>6326</v>
      </c>
      <c r="E20" s="57">
        <v>6326</v>
      </c>
      <c r="F20" s="57">
        <v>6326</v>
      </c>
      <c r="G20" s="57">
        <v>20000</v>
      </c>
      <c r="H20" s="58">
        <f t="shared" si="1"/>
        <v>1012.16</v>
      </c>
      <c r="I20" s="58">
        <f t="shared" si="2"/>
        <v>506.08</v>
      </c>
      <c r="J20" s="58">
        <f t="shared" si="3"/>
        <v>569.34</v>
      </c>
      <c r="K20" s="58">
        <f t="shared" si="4"/>
        <v>129.52</v>
      </c>
      <c r="L20" s="58">
        <f t="shared" si="5"/>
        <v>31.63</v>
      </c>
      <c r="M20" s="58">
        <f t="shared" si="6"/>
        <v>31.63</v>
      </c>
      <c r="N20" s="58">
        <f t="shared" si="7"/>
        <v>25.3</v>
      </c>
      <c r="O20" s="58">
        <f t="shared" si="8"/>
        <v>50.61</v>
      </c>
      <c r="P20" s="58">
        <f t="shared" si="15"/>
        <v>1000</v>
      </c>
      <c r="Q20" s="58">
        <f t="shared" si="16"/>
        <v>1000</v>
      </c>
      <c r="R20" s="58">
        <f t="shared" si="11"/>
        <v>2689.04</v>
      </c>
      <c r="S20" s="58">
        <f t="shared" si="12"/>
        <v>1667.23</v>
      </c>
      <c r="T20" s="58">
        <f t="shared" si="13"/>
        <v>4356.27</v>
      </c>
      <c r="U20" s="59"/>
      <c r="V20" t="s">
        <v>164</v>
      </c>
    </row>
    <row r="21" spans="1:30">
      <c r="A21" s="39" t="s">
        <v>165</v>
      </c>
      <c r="B21" s="57">
        <f t="shared" si="14"/>
        <v>6326</v>
      </c>
      <c r="C21" s="57">
        <f t="shared" si="0"/>
        <v>6326</v>
      </c>
      <c r="D21" s="57">
        <f t="shared" si="0"/>
        <v>6326</v>
      </c>
      <c r="E21" s="57">
        <f t="shared" si="0"/>
        <v>6326</v>
      </c>
      <c r="F21" s="57">
        <f t="shared" si="0"/>
        <v>6326</v>
      </c>
      <c r="G21" s="57">
        <f t="shared" si="0"/>
        <v>20000</v>
      </c>
      <c r="H21" s="58">
        <f t="shared" si="1"/>
        <v>1012.16</v>
      </c>
      <c r="I21" s="58">
        <f t="shared" si="2"/>
        <v>506.08</v>
      </c>
      <c r="J21" s="58">
        <f t="shared" si="3"/>
        <v>569.34</v>
      </c>
      <c r="K21" s="58">
        <f t="shared" si="4"/>
        <v>129.52</v>
      </c>
      <c r="L21" s="58">
        <f t="shared" si="5"/>
        <v>31.63</v>
      </c>
      <c r="M21" s="58">
        <f t="shared" si="6"/>
        <v>31.63</v>
      </c>
      <c r="N21" s="58">
        <f t="shared" si="7"/>
        <v>25.3</v>
      </c>
      <c r="O21" s="58">
        <f t="shared" si="8"/>
        <v>50.61</v>
      </c>
      <c r="P21" s="58">
        <f t="shared" si="15"/>
        <v>1000</v>
      </c>
      <c r="Q21" s="58">
        <f t="shared" si="16"/>
        <v>1000</v>
      </c>
      <c r="R21" s="58">
        <f t="shared" si="11"/>
        <v>2689.04</v>
      </c>
      <c r="S21" s="58">
        <f t="shared" si="12"/>
        <v>1667.23</v>
      </c>
      <c r="T21" s="58">
        <f t="shared" si="13"/>
        <v>4356.27</v>
      </c>
      <c r="U21" s="59"/>
      <c r="V21" t="s">
        <v>165</v>
      </c>
    </row>
    <row r="22" spans="1:30">
      <c r="T22" s="60">
        <f>SUM(T11:T21)</f>
        <v>47918.97</v>
      </c>
    </row>
    <row r="23" spans="1:30">
      <c r="A23" s="41" t="s">
        <v>166</v>
      </c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</row>
    <row r="24" s="27" customFormat="1" ht="28.05" customHeight="1" spans="1:30">
      <c r="A24" s="61" t="s">
        <v>124</v>
      </c>
      <c r="B24" s="62" t="s">
        <v>167</v>
      </c>
      <c r="C24" s="62" t="s">
        <v>168</v>
      </c>
      <c r="D24" s="63" t="s">
        <v>169</v>
      </c>
      <c r="E24" s="63"/>
      <c r="F24" s="63"/>
      <c r="G24" s="63"/>
      <c r="H24" s="63" t="s">
        <v>170</v>
      </c>
      <c r="I24" s="63"/>
      <c r="J24" s="63"/>
      <c r="K24" s="63"/>
      <c r="L24" s="63"/>
      <c r="M24" s="63"/>
      <c r="N24" s="63"/>
      <c r="O24" s="63" t="s">
        <v>171</v>
      </c>
      <c r="P24" s="63"/>
      <c r="Q24" s="63"/>
      <c r="R24" s="63"/>
      <c r="S24" s="63"/>
      <c r="T24" s="64" t="s">
        <v>172</v>
      </c>
      <c r="U24" s="61" t="s">
        <v>173</v>
      </c>
      <c r="V24" s="64" t="s">
        <v>79</v>
      </c>
      <c r="W24" s="65" t="s">
        <v>174</v>
      </c>
      <c r="X24" s="64" t="s">
        <v>175</v>
      </c>
      <c r="Y24" s="63" t="s">
        <v>176</v>
      </c>
      <c r="Z24" s="66" t="s">
        <v>134</v>
      </c>
      <c r="AA24" s="46" t="s">
        <v>177</v>
      </c>
      <c r="AB24" s="67" t="s">
        <v>178</v>
      </c>
    </row>
    <row r="25" s="28" customFormat="1" ht="28.8" spans="1:30">
      <c r="A25" s="68"/>
      <c r="B25" s="69"/>
      <c r="C25" s="69"/>
      <c r="D25" s="46" t="s">
        <v>179</v>
      </c>
      <c r="E25" s="46" t="s">
        <v>180</v>
      </c>
      <c r="F25" s="46" t="s">
        <v>137</v>
      </c>
      <c r="G25" s="46" t="s">
        <v>140</v>
      </c>
      <c r="H25" s="46" t="s">
        <v>181</v>
      </c>
      <c r="I25" s="46" t="s">
        <v>182</v>
      </c>
      <c r="J25" s="46" t="s">
        <v>183</v>
      </c>
      <c r="K25" s="46" t="s">
        <v>184</v>
      </c>
      <c r="L25" s="46" t="s">
        <v>185</v>
      </c>
      <c r="M25" s="46" t="s">
        <v>186</v>
      </c>
      <c r="N25" s="46" t="s">
        <v>187</v>
      </c>
      <c r="O25" s="46" t="s">
        <v>188</v>
      </c>
      <c r="P25" s="46" t="s">
        <v>189</v>
      </c>
      <c r="Q25" s="46" t="s">
        <v>190</v>
      </c>
      <c r="R25" s="46" t="s">
        <v>191</v>
      </c>
      <c r="S25" s="46" t="s">
        <v>192</v>
      </c>
      <c r="T25" s="70"/>
      <c r="U25" s="68"/>
      <c r="V25" s="70"/>
      <c r="W25" s="71"/>
      <c r="X25" s="70"/>
      <c r="Y25" s="63"/>
      <c r="Z25" s="66"/>
      <c r="AA25" s="46"/>
      <c r="AB25" s="67"/>
    </row>
    <row r="26" spans="1:30">
      <c r="A26" s="72" t="s">
        <v>154</v>
      </c>
      <c r="B26" s="58">
        <v>20000</v>
      </c>
      <c r="C26" s="73">
        <v>5000</v>
      </c>
      <c r="D26" s="58">
        <f>I10</f>
        <v>506.08</v>
      </c>
      <c r="E26" s="58">
        <f>K10</f>
        <v>129.52</v>
      </c>
      <c r="F26" s="58">
        <f>M10</f>
        <v>31.63</v>
      </c>
      <c r="G26" s="58">
        <f>Q10</f>
        <v>1000</v>
      </c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8"/>
      <c r="T26" s="58">
        <f>IF(B26-SUM(C26:S26)&lt;=0,0,B26-SUM(C26:S26))</f>
        <v>13332.77</v>
      </c>
      <c r="U26" s="74">
        <f t="shared" ref="U26:U37" si="17">IF(T26=0,"",IF(T26&lt;=36000,1,(IF(T26&lt;=144000,2,IF(T26&lt;=300000,3,IF(T26&lt;=420000,4,IF(T26&lt;=660000,5,IF(T26&lt;=960000,6,7))))))))</f>
        <v>1</v>
      </c>
      <c r="V26" s="75">
        <f t="shared" ref="V26:V37" si="18">IF(U26=1,T26*3%,IF(U26=2,T26*10%-2520,IF(U26=3,T26*20%-16920,IF(U26=4,T26*25%-31920,IF(U26=5,T26*30%-52930,IF(U26=6,T26*35%-85920,IF(U26=7,T26*45%-181920,0)))))))</f>
        <v>399.9831</v>
      </c>
      <c r="W26" s="75">
        <f>IF(ROUND(V26,2)&lt;0,0,ROUND(V26,2))</f>
        <v>399.98</v>
      </c>
      <c r="X26" s="76"/>
      <c r="Y26" s="77" t="b">
        <f>IF(W26=0,"",W26=X26)</f>
        <v>0</v>
      </c>
      <c r="Z26" s="59"/>
      <c r="AA26" s="78">
        <f>IF(SUMIF($B$43:$B$1000,A26,$G$43:$G$1000)-R10&lt;0,0,SUMIF($B$43:$B$1000,A26,$G$43:$G$1000)-R10)</f>
        <v>0</v>
      </c>
      <c r="AB26" s="79">
        <f>B26-D26-E26-F26-G26-W26-SUMIF($B:$B,A26,$H:$H)+M43</f>
        <v>17932.79</v>
      </c>
      <c r="AC26" t="s">
        <v>154</v>
      </c>
      <c r="AD26" t="b">
        <f>AB26=SUMIF($B:$B,A26,$L:$L)</f>
        <v>0</v>
      </c>
    </row>
    <row r="27" spans="1:30">
      <c r="A27" s="72" t="s">
        <v>155</v>
      </c>
      <c r="B27" s="58">
        <v>20000</v>
      </c>
      <c r="C27" s="73">
        <v>5000</v>
      </c>
      <c r="D27" s="58">
        <f t="shared" ref="D27:D37" si="19">I11</f>
        <v>506.08</v>
      </c>
      <c r="E27" s="58">
        <f t="shared" ref="E27:E37" si="20">K11</f>
        <v>129.52</v>
      </c>
      <c r="F27" s="58">
        <f t="shared" ref="F27:F37" si="21">M11</f>
        <v>31.63</v>
      </c>
      <c r="G27" s="58">
        <f t="shared" ref="G27:G37" si="22">Q11</f>
        <v>1000</v>
      </c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8"/>
      <c r="T27" s="58">
        <f>IF(SUM($B$26:B27)-SUM($C$26:S27)&lt;=0,0,SUM($B$26:B27)-SUM($C$26:S27))</f>
        <v>26665.54</v>
      </c>
      <c r="U27" s="74">
        <f t="shared" si="17"/>
        <v>1</v>
      </c>
      <c r="V27" s="75">
        <f t="shared" si="18"/>
        <v>799.9662</v>
      </c>
      <c r="W27" s="75">
        <f>IF(ROUND(V27-SUM($X$26:X26),2)&lt;0,0,ROUND(V27-SUM($X$26:X26),2))</f>
        <v>799.97</v>
      </c>
      <c r="X27" s="76"/>
      <c r="Y27" s="77" t="b">
        <f t="shared" ref="Y27:Y38" si="23">IF(W27=0,"",W27=X27)</f>
        <v>0</v>
      </c>
      <c r="Z27" s="59"/>
      <c r="AA27" s="78">
        <f t="shared" ref="AA27:AA37" si="24">IF(SUMIF($B$43:$B$1000,A27,$G$43:$G$1000)-R11&lt;0,0,SUMIF($B$43:$B$1000,A27,$G$43:$G$1000)-R11)</f>
        <v>0</v>
      </c>
      <c r="AB27" s="79">
        <f>B27-D27-E27-F27-G27-W27-SUMIF($B:$B,A27,$H:$H)</f>
        <v>17532.8</v>
      </c>
      <c r="AC27" t="s">
        <v>155</v>
      </c>
      <c r="AD27" t="b">
        <f t="shared" ref="AD27:AD37" si="25">AB27=SUMIF($B:$B,A27,$L:$L)</f>
        <v>0</v>
      </c>
    </row>
    <row r="28" spans="1:30">
      <c r="A28" s="72" t="s">
        <v>156</v>
      </c>
      <c r="B28" s="58">
        <v>20000</v>
      </c>
      <c r="C28" s="73">
        <v>5000</v>
      </c>
      <c r="D28" s="58">
        <f t="shared" si="19"/>
        <v>506.08</v>
      </c>
      <c r="E28" s="58">
        <f t="shared" si="20"/>
        <v>129.52</v>
      </c>
      <c r="F28" s="58">
        <f t="shared" si="21"/>
        <v>31.63</v>
      </c>
      <c r="G28" s="58">
        <f t="shared" si="22"/>
        <v>1000</v>
      </c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8"/>
      <c r="T28" s="58">
        <f>IF(SUM($B$26:B28)-SUM($C$26:S28)&lt;=0,0,SUM($B$26:B28)-SUM($C$26:S28))</f>
        <v>39998.31</v>
      </c>
      <c r="U28" s="74">
        <f t="shared" si="17"/>
        <v>2</v>
      </c>
      <c r="V28" s="75">
        <f t="shared" si="18"/>
        <v>1479.831</v>
      </c>
      <c r="W28" s="75">
        <f>IF(ROUND(V28-SUM($X$26:X27),2)&lt;0,0,ROUND(V28-SUM($X$26:X27),2))</f>
        <v>1479.83</v>
      </c>
      <c r="X28" s="76"/>
      <c r="Y28" s="77" t="b">
        <f t="shared" si="23"/>
        <v>0</v>
      </c>
      <c r="Z28" s="59"/>
      <c r="AA28" s="78">
        <f t="shared" si="24"/>
        <v>0</v>
      </c>
      <c r="AB28" s="79">
        <f t="shared" ref="AB28:AB37" si="26">B28-D28-E28-F28-G28-W28-SUMIF($B:$B,A28,$H:$H)</f>
        <v>16852.94</v>
      </c>
      <c r="AC28" t="s">
        <v>156</v>
      </c>
      <c r="AD28" t="b">
        <f t="shared" si="25"/>
        <v>0</v>
      </c>
    </row>
    <row r="29" spans="1:30">
      <c r="A29" s="72" t="s">
        <v>157</v>
      </c>
      <c r="B29" s="58">
        <v>20000</v>
      </c>
      <c r="C29" s="73">
        <v>5000</v>
      </c>
      <c r="D29" s="58">
        <f t="shared" si="19"/>
        <v>506.08</v>
      </c>
      <c r="E29" s="58">
        <f t="shared" si="20"/>
        <v>129.52</v>
      </c>
      <c r="F29" s="58">
        <f t="shared" si="21"/>
        <v>31.63</v>
      </c>
      <c r="G29" s="58">
        <f t="shared" si="22"/>
        <v>1000</v>
      </c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8"/>
      <c r="T29" s="58">
        <f>IF(SUM($B$26:B29)-SUM($C$26:S29)&lt;=0,0,SUM($B$26:B29)-SUM($C$26:S29))</f>
        <v>53331.08</v>
      </c>
      <c r="U29" s="74">
        <f t="shared" si="17"/>
        <v>2</v>
      </c>
      <c r="V29" s="75">
        <f t="shared" si="18"/>
        <v>2813.108</v>
      </c>
      <c r="W29" s="75">
        <f>IF(ROUND(V29-SUM($X$26:X28),2)&lt;0,0,ROUND(V29-SUM($X$26:X28),2))</f>
        <v>2813.11</v>
      </c>
      <c r="X29" s="76"/>
      <c r="Y29" s="77" t="b">
        <f t="shared" si="23"/>
        <v>0</v>
      </c>
      <c r="Z29" s="59"/>
      <c r="AA29" s="78">
        <f t="shared" si="24"/>
        <v>0</v>
      </c>
      <c r="AB29" s="79">
        <f t="shared" si="26"/>
        <v>15519.66</v>
      </c>
      <c r="AC29" t="s">
        <v>157</v>
      </c>
      <c r="AD29" t="b">
        <f t="shared" si="25"/>
        <v>0</v>
      </c>
    </row>
    <row r="30" spans="1:30">
      <c r="A30" s="72" t="s">
        <v>158</v>
      </c>
      <c r="B30" s="58">
        <v>20000</v>
      </c>
      <c r="C30" s="73">
        <v>5000</v>
      </c>
      <c r="D30" s="58">
        <f t="shared" si="19"/>
        <v>506.08</v>
      </c>
      <c r="E30" s="58">
        <f t="shared" si="20"/>
        <v>129.52</v>
      </c>
      <c r="F30" s="58">
        <f t="shared" si="21"/>
        <v>31.63</v>
      </c>
      <c r="G30" s="58">
        <f t="shared" si="22"/>
        <v>1000</v>
      </c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8"/>
      <c r="T30" s="58">
        <f>IF(SUM($B$26:B30)-SUM($C$26:S30)&lt;=0,0,SUM($B$26:B30)-SUM($C$26:S30))</f>
        <v>66663.85</v>
      </c>
      <c r="U30" s="74">
        <f t="shared" si="17"/>
        <v>2</v>
      </c>
      <c r="V30" s="75">
        <f t="shared" si="18"/>
        <v>4146.385</v>
      </c>
      <c r="W30" s="75">
        <f>IF(ROUND(V30-SUM($X$26:X29),2)&lt;0,0,ROUND(V30-SUM($X$26:X29),2))</f>
        <v>4146.39</v>
      </c>
      <c r="X30" s="76"/>
      <c r="Y30" s="77" t="b">
        <f t="shared" si="23"/>
        <v>0</v>
      </c>
      <c r="Z30" s="59"/>
      <c r="AA30" s="78">
        <f t="shared" si="24"/>
        <v>0</v>
      </c>
      <c r="AB30" s="79">
        <f t="shared" si="26"/>
        <v>14186.38</v>
      </c>
      <c r="AC30" t="s">
        <v>158</v>
      </c>
      <c r="AD30" t="b">
        <f t="shared" si="25"/>
        <v>0</v>
      </c>
    </row>
    <row r="31" spans="1:30">
      <c r="A31" s="72" t="s">
        <v>159</v>
      </c>
      <c r="B31" s="58">
        <v>20000</v>
      </c>
      <c r="C31" s="73">
        <v>5000</v>
      </c>
      <c r="D31" s="58">
        <f t="shared" si="19"/>
        <v>506.08</v>
      </c>
      <c r="E31" s="58">
        <f t="shared" si="20"/>
        <v>129.52</v>
      </c>
      <c r="F31" s="58">
        <f t="shared" si="21"/>
        <v>31.63</v>
      </c>
      <c r="G31" s="58">
        <f t="shared" si="22"/>
        <v>1000</v>
      </c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8"/>
      <c r="T31" s="58">
        <f>IF(SUM($B$26:B31)-SUM($C$26:S31)&lt;=0,0,SUM($B$26:B31)-SUM($C$26:S31))</f>
        <v>79996.62</v>
      </c>
      <c r="U31" s="74">
        <f t="shared" si="17"/>
        <v>2</v>
      </c>
      <c r="V31" s="75">
        <f t="shared" si="18"/>
        <v>5479.662</v>
      </c>
      <c r="W31" s="75">
        <f>IF(ROUND(V31-SUM($X$26:X30),2)&lt;0,0,ROUND(V31-SUM($X$26:X30),2))</f>
        <v>5479.66</v>
      </c>
      <c r="X31" s="76"/>
      <c r="Y31" s="77" t="b">
        <f t="shared" si="23"/>
        <v>0</v>
      </c>
      <c r="Z31" s="59"/>
      <c r="AA31" s="78">
        <f t="shared" si="24"/>
        <v>0</v>
      </c>
      <c r="AB31" s="79">
        <f t="shared" si="26"/>
        <v>12853.11</v>
      </c>
      <c r="AC31" t="s">
        <v>159</v>
      </c>
      <c r="AD31" t="b">
        <f t="shared" si="25"/>
        <v>0</v>
      </c>
    </row>
    <row r="32" spans="1:30">
      <c r="A32" s="72" t="s">
        <v>160</v>
      </c>
      <c r="B32" s="58">
        <v>20000</v>
      </c>
      <c r="C32" s="73">
        <v>5000</v>
      </c>
      <c r="D32" s="58">
        <f t="shared" si="19"/>
        <v>506.08</v>
      </c>
      <c r="E32" s="58">
        <f t="shared" si="20"/>
        <v>129.52</v>
      </c>
      <c r="F32" s="58">
        <f t="shared" si="21"/>
        <v>31.63</v>
      </c>
      <c r="G32" s="58">
        <f t="shared" si="22"/>
        <v>1000</v>
      </c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8"/>
      <c r="T32" s="58">
        <f>IF(SUM($B$26:B32)-SUM($C$26:S32)&lt;=0,0,SUM($B$26:B32)-SUM($C$26:S32))</f>
        <v>93329.39</v>
      </c>
      <c r="U32" s="74">
        <f t="shared" si="17"/>
        <v>2</v>
      </c>
      <c r="V32" s="75">
        <f t="shared" si="18"/>
        <v>6812.939</v>
      </c>
      <c r="W32" s="75">
        <f>IF(ROUND(V32-SUM($X$26:X31),2)&lt;0,0,ROUND(V32-SUM($X$26:X31),2))</f>
        <v>6812.94</v>
      </c>
      <c r="X32" s="76"/>
      <c r="Y32" s="77" t="b">
        <f t="shared" si="23"/>
        <v>0</v>
      </c>
      <c r="Z32" s="59"/>
      <c r="AA32" s="78">
        <f t="shared" si="24"/>
        <v>0</v>
      </c>
      <c r="AB32" s="79">
        <f t="shared" si="26"/>
        <v>11519.83</v>
      </c>
      <c r="AC32" t="s">
        <v>160</v>
      </c>
      <c r="AD32" t="b">
        <f t="shared" si="25"/>
        <v>0</v>
      </c>
    </row>
    <row r="33" spans="1:30">
      <c r="A33" s="72" t="s">
        <v>161</v>
      </c>
      <c r="B33" s="58">
        <v>20000</v>
      </c>
      <c r="C33" s="73">
        <v>5000</v>
      </c>
      <c r="D33" s="58">
        <f t="shared" si="19"/>
        <v>506.08</v>
      </c>
      <c r="E33" s="58">
        <f t="shared" si="20"/>
        <v>129.52</v>
      </c>
      <c r="F33" s="58">
        <f t="shared" si="21"/>
        <v>31.63</v>
      </c>
      <c r="G33" s="58">
        <f t="shared" si="22"/>
        <v>1000</v>
      </c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8"/>
      <c r="T33" s="58">
        <f>IF(SUM($B$26:B33)-SUM($C$26:S33)&lt;=0,0,SUM($B$26:B33)-SUM($C$26:S33))</f>
        <v>106662.16</v>
      </c>
      <c r="U33" s="74">
        <f t="shared" si="17"/>
        <v>2</v>
      </c>
      <c r="V33" s="75">
        <f t="shared" si="18"/>
        <v>8146.216</v>
      </c>
      <c r="W33" s="75">
        <f>IF(ROUND(V33-SUM($X$26:X32),2)&lt;0,0,ROUND(V33-SUM($X$26:X32),2))</f>
        <v>8146.22</v>
      </c>
      <c r="X33" s="76"/>
      <c r="Y33" s="77" t="b">
        <f t="shared" si="23"/>
        <v>0</v>
      </c>
      <c r="Z33" s="59"/>
      <c r="AA33" s="78">
        <f t="shared" si="24"/>
        <v>0</v>
      </c>
      <c r="AB33" s="79">
        <f t="shared" si="26"/>
        <v>10186.55</v>
      </c>
      <c r="AC33" t="s">
        <v>161</v>
      </c>
      <c r="AD33" t="b">
        <f t="shared" si="25"/>
        <v>0</v>
      </c>
    </row>
    <row r="34" spans="1:30">
      <c r="A34" s="72" t="s">
        <v>162</v>
      </c>
      <c r="B34" s="58">
        <v>20000</v>
      </c>
      <c r="C34" s="73">
        <v>5000</v>
      </c>
      <c r="D34" s="58">
        <f t="shared" si="19"/>
        <v>506.08</v>
      </c>
      <c r="E34" s="58">
        <f t="shared" si="20"/>
        <v>129.52</v>
      </c>
      <c r="F34" s="58">
        <f t="shared" si="21"/>
        <v>31.63</v>
      </c>
      <c r="G34" s="58">
        <f t="shared" si="22"/>
        <v>1000</v>
      </c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8"/>
      <c r="T34" s="58">
        <f>IF(SUM($B$26:B34)-SUM($C$26:S34)&lt;=0,0,SUM($B$26:B34)-SUM($C$26:S34))</f>
        <v>119994.93</v>
      </c>
      <c r="U34" s="74">
        <f t="shared" si="17"/>
        <v>2</v>
      </c>
      <c r="V34" s="75">
        <f t="shared" si="18"/>
        <v>9479.493</v>
      </c>
      <c r="W34" s="75">
        <f>IF(ROUND(V34-SUM($X$26:X33),2)&lt;0,0,ROUND(V34-SUM($X$26:X33),2))</f>
        <v>9479.49</v>
      </c>
      <c r="X34" s="76"/>
      <c r="Y34" s="77" t="b">
        <f t="shared" si="23"/>
        <v>0</v>
      </c>
      <c r="Z34" s="59"/>
      <c r="AA34" s="78">
        <f t="shared" si="24"/>
        <v>0</v>
      </c>
      <c r="AB34" s="79">
        <f t="shared" si="26"/>
        <v>8853.28</v>
      </c>
      <c r="AC34" t="s">
        <v>162</v>
      </c>
      <c r="AD34" t="b">
        <f t="shared" si="25"/>
        <v>0</v>
      </c>
    </row>
    <row r="35" spans="1:30">
      <c r="A35" s="72" t="s">
        <v>163</v>
      </c>
      <c r="B35" s="58">
        <v>20000</v>
      </c>
      <c r="C35" s="73">
        <v>5000</v>
      </c>
      <c r="D35" s="58">
        <f t="shared" si="19"/>
        <v>506.08</v>
      </c>
      <c r="E35" s="58">
        <f t="shared" si="20"/>
        <v>129.52</v>
      </c>
      <c r="F35" s="58">
        <f t="shared" si="21"/>
        <v>31.63</v>
      </c>
      <c r="G35" s="58">
        <f t="shared" si="22"/>
        <v>1000</v>
      </c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8"/>
      <c r="T35" s="58">
        <f>IF(SUM($B$26:B35)-SUM($C$26:S35)&lt;=0,0,SUM($B$26:B35)-SUM($C$26:S35))</f>
        <v>133327.7</v>
      </c>
      <c r="U35" s="74">
        <f t="shared" si="17"/>
        <v>2</v>
      </c>
      <c r="V35" s="75">
        <f t="shared" si="18"/>
        <v>10812.77</v>
      </c>
      <c r="W35" s="75">
        <f>IF(ROUND(V35-SUM($X$26:X34),2)&lt;0,0,ROUND(V35-SUM($X$26:X34),2))</f>
        <v>10812.77</v>
      </c>
      <c r="X35" s="76"/>
      <c r="Y35" s="77" t="b">
        <f t="shared" si="23"/>
        <v>0</v>
      </c>
      <c r="Z35" s="59"/>
      <c r="AA35" s="78">
        <f t="shared" si="24"/>
        <v>0</v>
      </c>
      <c r="AB35" s="79">
        <f t="shared" si="26"/>
        <v>7520</v>
      </c>
      <c r="AC35" t="s">
        <v>163</v>
      </c>
      <c r="AD35" t="b">
        <f t="shared" si="25"/>
        <v>0</v>
      </c>
    </row>
    <row r="36" spans="1:30">
      <c r="A36" s="72" t="s">
        <v>164</v>
      </c>
      <c r="B36" s="58">
        <v>20000</v>
      </c>
      <c r="C36" s="73">
        <v>5000</v>
      </c>
      <c r="D36" s="58">
        <f t="shared" si="19"/>
        <v>506.08</v>
      </c>
      <c r="E36" s="58">
        <f t="shared" si="20"/>
        <v>129.52</v>
      </c>
      <c r="F36" s="58">
        <f t="shared" si="21"/>
        <v>31.63</v>
      </c>
      <c r="G36" s="58">
        <f t="shared" si="22"/>
        <v>1000</v>
      </c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  <c r="S36" s="58"/>
      <c r="T36" s="58">
        <f>IF(SUM($B$26:B36)-SUM($C$26:S36)&lt;=0,0,SUM($B$26:B36)-SUM($C$26:S36))</f>
        <v>146660.47</v>
      </c>
      <c r="U36" s="74">
        <f t="shared" si="17"/>
        <v>3</v>
      </c>
      <c r="V36" s="75">
        <f t="shared" si="18"/>
        <v>12412.094</v>
      </c>
      <c r="W36" s="75">
        <f>IF(ROUND(V36-SUM($X$26:X35),2)&lt;0,0,ROUND(V36-SUM($X$26:X35),2))</f>
        <v>12412.09</v>
      </c>
      <c r="X36" s="76"/>
      <c r="Y36" s="77" t="b">
        <f t="shared" si="23"/>
        <v>0</v>
      </c>
      <c r="Z36" s="59"/>
      <c r="AA36" s="78">
        <f t="shared" si="24"/>
        <v>0</v>
      </c>
      <c r="AB36" s="79">
        <f t="shared" si="26"/>
        <v>5920.68</v>
      </c>
      <c r="AC36" t="s">
        <v>164</v>
      </c>
      <c r="AD36" t="b">
        <f t="shared" si="25"/>
        <v>0</v>
      </c>
    </row>
    <row r="37" spans="1:30">
      <c r="A37" s="72" t="s">
        <v>165</v>
      </c>
      <c r="B37" s="58">
        <v>20000</v>
      </c>
      <c r="C37" s="73">
        <v>5000</v>
      </c>
      <c r="D37" s="58">
        <f t="shared" si="19"/>
        <v>506.08</v>
      </c>
      <c r="E37" s="58">
        <f t="shared" si="20"/>
        <v>129.52</v>
      </c>
      <c r="F37" s="58">
        <f t="shared" si="21"/>
        <v>31.63</v>
      </c>
      <c r="G37" s="58">
        <f t="shared" si="22"/>
        <v>1000</v>
      </c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  <c r="S37" s="58"/>
      <c r="T37" s="58">
        <f>IF(SUM($B$26:B37)-SUM($C$26:S37)&lt;=0,0,SUM($B$26:B37)-SUM($C$26:S37))</f>
        <v>159993.24</v>
      </c>
      <c r="U37" s="74">
        <f t="shared" si="17"/>
        <v>3</v>
      </c>
      <c r="V37" s="75">
        <f t="shared" si="18"/>
        <v>15078.648</v>
      </c>
      <c r="W37" s="75">
        <f>IF(ROUND(V37-SUM($X$26:X36),2)&lt;0,0,ROUND(V37-SUM($X$26:X36),2))</f>
        <v>15078.65</v>
      </c>
      <c r="X37" s="76"/>
      <c r="Y37" s="77" t="b">
        <f t="shared" si="23"/>
        <v>0</v>
      </c>
      <c r="Z37" s="59"/>
      <c r="AA37" s="78">
        <f t="shared" si="24"/>
        <v>0</v>
      </c>
      <c r="AB37" s="79">
        <f t="shared" si="26"/>
        <v>3254.12</v>
      </c>
      <c r="AC37" t="s">
        <v>165</v>
      </c>
      <c r="AD37" t="b">
        <f t="shared" si="25"/>
        <v>0</v>
      </c>
    </row>
    <row r="38" spans="1:30">
      <c r="A38" s="72" t="s">
        <v>103</v>
      </c>
      <c r="B38" s="58">
        <f>SUM(B26:B37)+B39</f>
        <v>240000</v>
      </c>
      <c r="C38" s="58">
        <f>SUM(C26:C37)</f>
        <v>60000</v>
      </c>
      <c r="D38" s="58">
        <f t="shared" ref="D38:W38" si="27">SUM(D26:D37)</f>
        <v>6072.96</v>
      </c>
      <c r="E38" s="58">
        <f t="shared" si="27"/>
        <v>1554.24</v>
      </c>
      <c r="F38" s="58">
        <f t="shared" si="27"/>
        <v>379.56</v>
      </c>
      <c r="G38" s="58">
        <f t="shared" si="27"/>
        <v>12000</v>
      </c>
      <c r="H38" s="58">
        <f t="shared" si="27"/>
        <v>0</v>
      </c>
      <c r="I38" s="58">
        <f t="shared" si="27"/>
        <v>0</v>
      </c>
      <c r="J38" s="58">
        <f t="shared" si="27"/>
        <v>0</v>
      </c>
      <c r="K38" s="58">
        <f t="shared" si="27"/>
        <v>0</v>
      </c>
      <c r="L38" s="58">
        <f t="shared" si="27"/>
        <v>0</v>
      </c>
      <c r="M38" s="58">
        <f t="shared" si="27"/>
        <v>0</v>
      </c>
      <c r="N38" s="58">
        <f t="shared" si="27"/>
        <v>0</v>
      </c>
      <c r="O38" s="58">
        <f t="shared" si="27"/>
        <v>0</v>
      </c>
      <c r="P38" s="58">
        <f t="shared" si="27"/>
        <v>0</v>
      </c>
      <c r="Q38" s="58">
        <f t="shared" si="27"/>
        <v>0</v>
      </c>
      <c r="R38" s="58">
        <f t="shared" si="27"/>
        <v>0</v>
      </c>
      <c r="S38" s="58">
        <f t="shared" si="27"/>
        <v>0</v>
      </c>
      <c r="T38" s="58"/>
      <c r="U38" s="80"/>
      <c r="V38" s="58">
        <f t="shared" si="27"/>
        <v>77861.0953</v>
      </c>
      <c r="W38" s="58">
        <f t="shared" si="27"/>
        <v>77861.1</v>
      </c>
      <c r="X38" s="58">
        <f>SUM(X26:X37)+X39</f>
        <v>0</v>
      </c>
      <c r="Y38" s="77" t="b">
        <f t="shared" si="23"/>
        <v>0</v>
      </c>
      <c r="Z38" s="81"/>
      <c r="AA38" s="82">
        <f>SUM(AA26:AA37)</f>
        <v>0</v>
      </c>
      <c r="AB38" s="79">
        <f>SUM(AB26:AB37)</f>
        <v>142132.14</v>
      </c>
    </row>
    <row r="39" spans="1:30">
      <c r="A39" s="72" t="s">
        <v>193</v>
      </c>
      <c r="B39" s="73"/>
      <c r="C39" s="83"/>
      <c r="D39" s="84"/>
      <c r="E39" s="84"/>
      <c r="F39" s="84"/>
      <c r="G39" s="84"/>
      <c r="H39" s="84"/>
      <c r="I39" s="84" t="b">
        <f>I40=T22</f>
        <v>0</v>
      </c>
      <c r="J39" s="84" t="b">
        <f>J40=(X38+X39)</f>
        <v>1</v>
      </c>
      <c r="K39" s="84"/>
      <c r="L39" s="84"/>
      <c r="M39" s="84"/>
      <c r="N39" s="84"/>
      <c r="O39" s="84"/>
      <c r="P39" s="84"/>
      <c r="Q39" s="84"/>
      <c r="R39" s="84"/>
      <c r="S39" s="84"/>
      <c r="T39" s="84"/>
      <c r="X39" s="85"/>
    </row>
    <row r="40" s="29" customFormat="1" spans="1:30">
      <c r="A40" s="86" t="s">
        <v>194</v>
      </c>
      <c r="B40" s="73">
        <f>G40-SUM(R10:R21)-K40</f>
        <v>-32268.48</v>
      </c>
      <c r="C40" s="83"/>
      <c r="D40" s="83"/>
      <c r="E40" s="83"/>
      <c r="F40" s="87">
        <f>SUM(F44:F1000)</f>
        <v>0</v>
      </c>
      <c r="G40" s="87">
        <f t="shared" ref="G40:L40" si="28">SUM(G44:G1000)</f>
        <v>0</v>
      </c>
      <c r="H40" s="87">
        <f t="shared" si="28"/>
        <v>0</v>
      </c>
      <c r="I40" s="87">
        <f t="shared" si="28"/>
        <v>0</v>
      </c>
      <c r="J40" s="87">
        <f t="shared" si="28"/>
        <v>0</v>
      </c>
      <c r="K40" s="87">
        <f t="shared" si="28"/>
        <v>0</v>
      </c>
      <c r="L40" s="87">
        <f t="shared" si="28"/>
        <v>0</v>
      </c>
      <c r="M40" s="83">
        <f>G40-H40-I40-J40-K40-L40+M43</f>
        <v>0</v>
      </c>
      <c r="N40" s="83"/>
      <c r="O40" s="83"/>
      <c r="P40" s="83"/>
      <c r="Q40" s="83"/>
      <c r="R40" s="83"/>
      <c r="S40" s="83"/>
      <c r="T40" s="83"/>
      <c r="V40" s="104"/>
      <c r="W40" s="88" t="s">
        <v>195</v>
      </c>
      <c r="X40" s="89">
        <f>IF((B38-B39)=0,0,V37/(B38-B39))</f>
        <v>0.0628277</v>
      </c>
      <c r="Z40" s="90"/>
    </row>
    <row r="41" spans="1:30">
      <c r="A41" s="41" t="s">
        <v>196</v>
      </c>
      <c r="B41" s="41"/>
      <c r="C41" s="41"/>
      <c r="D41" s="41"/>
      <c r="E41" s="41"/>
      <c r="F41" s="41"/>
      <c r="G41" s="41"/>
      <c r="H41" s="41"/>
      <c r="I41" s="41"/>
      <c r="J41" s="91" t="s">
        <v>197</v>
      </c>
      <c r="K41" s="92">
        <v>0.85</v>
      </c>
      <c r="L41" s="93" t="s">
        <v>198</v>
      </c>
      <c r="M41" s="86">
        <f>SUMIF(档案费管理台账!$E$4:$E$1000,G1,档案费管理台账!$H$4:$H$1000)</f>
        <v>0</v>
      </c>
      <c r="N41" s="83" t="b">
        <f>M41=SUM(H43:H1000)</f>
        <v>1</v>
      </c>
      <c r="O41" s="84"/>
      <c r="P41" s="84"/>
      <c r="Q41" s="84"/>
      <c r="R41" s="84"/>
      <c r="S41" s="84"/>
      <c r="T41" s="84"/>
    </row>
    <row r="42" s="27" customFormat="1" spans="1:30">
      <c r="A42" s="63" t="s">
        <v>4</v>
      </c>
      <c r="B42" s="67" t="s">
        <v>124</v>
      </c>
      <c r="C42" s="67" t="s">
        <v>199</v>
      </c>
      <c r="D42" s="63" t="s">
        <v>200</v>
      </c>
      <c r="E42" s="63" t="s">
        <v>7</v>
      </c>
      <c r="F42" s="63" t="s">
        <v>201</v>
      </c>
      <c r="G42" s="63" t="s">
        <v>202</v>
      </c>
      <c r="H42" s="63" t="s">
        <v>11</v>
      </c>
      <c r="I42" s="63" t="s">
        <v>203</v>
      </c>
      <c r="J42" s="63" t="s">
        <v>204</v>
      </c>
      <c r="K42" s="63" t="s">
        <v>205</v>
      </c>
      <c r="L42" s="63" t="s">
        <v>206</v>
      </c>
      <c r="M42" s="63" t="s">
        <v>207</v>
      </c>
      <c r="N42" s="94" t="s">
        <v>77</v>
      </c>
      <c r="O42" s="95"/>
      <c r="P42" s="95"/>
      <c r="Q42" s="95"/>
      <c r="R42" s="95"/>
      <c r="S42" s="95"/>
      <c r="T42" s="95"/>
      <c r="U42" s="95"/>
      <c r="V42" s="95"/>
      <c r="W42" s="96"/>
      <c r="Z42" s="48"/>
      <c r="AB42" s="47"/>
    </row>
    <row r="43" spans="1:30">
      <c r="A43" s="97" t="str">
        <f>IF(D43="","",ROW()-42)</f>
        <v/>
      </c>
      <c r="B43" s="98" t="str">
        <f t="shared" ref="B43:B107" si="29">IF(C43="","",MONTH(C43)&amp;"月")</f>
        <v/>
      </c>
      <c r="C43" s="99"/>
      <c r="D43" s="100"/>
      <c r="E43" s="100"/>
      <c r="F43" s="57"/>
      <c r="G43" s="58"/>
      <c r="H43" s="58"/>
      <c r="I43" s="57"/>
      <c r="J43" s="57"/>
      <c r="K43" s="57"/>
      <c r="L43" s="57"/>
      <c r="M43" s="101"/>
      <c r="N43" s="102"/>
      <c r="O43" s="84"/>
      <c r="P43" s="84"/>
      <c r="Q43" s="84"/>
      <c r="R43" s="84"/>
      <c r="S43" s="84"/>
      <c r="T43" s="84"/>
      <c r="U43" s="84"/>
      <c r="V43" s="84"/>
      <c r="W43" s="83"/>
    </row>
    <row r="44" spans="1:30">
      <c r="A44" s="97" t="str">
        <f>IF(C44="","",ROW()-42)</f>
        <v/>
      </c>
      <c r="B44" s="98" t="str">
        <f t="shared" si="29"/>
        <v/>
      </c>
      <c r="C44" s="99"/>
      <c r="D44" s="100"/>
      <c r="E44" s="100"/>
      <c r="F44" s="57"/>
      <c r="G44" s="58">
        <f>IF(F44="",0,F44*$K$41)</f>
        <v>0</v>
      </c>
      <c r="H44" s="58"/>
      <c r="I44" s="57"/>
      <c r="J44" s="57"/>
      <c r="K44" s="57"/>
      <c r="L44" s="57"/>
      <c r="M44" s="58" t="str">
        <f>IF(C44="","",ROUND(M43+G44-I44-J44-K44-L44-H44,2))</f>
        <v/>
      </c>
      <c r="N44" s="102"/>
      <c r="O44" s="84"/>
      <c r="P44" s="84"/>
      <c r="Q44" s="84"/>
      <c r="R44" s="84"/>
      <c r="S44" s="84"/>
      <c r="T44" s="84"/>
      <c r="U44" s="84"/>
      <c r="V44" s="84"/>
      <c r="W44" s="83"/>
    </row>
    <row r="45" spans="1:30">
      <c r="A45" s="97" t="str">
        <f t="shared" ref="A45:A108" si="30">IF(C45="","",ROW()-42)</f>
        <v/>
      </c>
      <c r="B45" s="98" t="str">
        <f t="shared" si="29"/>
        <v/>
      </c>
      <c r="C45" s="99"/>
      <c r="D45" s="100"/>
      <c r="E45" s="100"/>
      <c r="F45" s="57"/>
      <c r="G45" s="58">
        <f t="shared" ref="G45:G108" si="31">IF(F45="",0,F45*$K$41)</f>
        <v>0</v>
      </c>
      <c r="H45" s="58"/>
      <c r="I45" s="57"/>
      <c r="J45" s="57"/>
      <c r="K45" s="57"/>
      <c r="L45" s="57"/>
      <c r="M45" s="58" t="str">
        <f t="shared" ref="M45:M108" si="32">IF(C45="","",ROUND(M44+G45-I45-J45-K45-L45-H45,2))</f>
        <v/>
      </c>
      <c r="N45" s="102"/>
      <c r="O45" s="84"/>
      <c r="P45" s="84"/>
      <c r="Q45" s="84"/>
      <c r="R45" s="84"/>
      <c r="S45" s="84"/>
      <c r="T45" s="84"/>
      <c r="U45" s="84"/>
      <c r="V45" s="84"/>
      <c r="W45" s="83"/>
    </row>
    <row r="46" spans="1:30">
      <c r="A46" s="97" t="str">
        <f t="shared" si="30"/>
        <v/>
      </c>
      <c r="B46" s="98" t="str">
        <f t="shared" si="29"/>
        <v/>
      </c>
      <c r="C46" s="99"/>
      <c r="D46" s="100"/>
      <c r="E46" s="100"/>
      <c r="F46" s="57"/>
      <c r="G46" s="58">
        <f t="shared" si="31"/>
        <v>0</v>
      </c>
      <c r="H46" s="58"/>
      <c r="I46" s="57"/>
      <c r="J46" s="57"/>
      <c r="K46" s="57"/>
      <c r="L46" s="57"/>
      <c r="M46" s="58" t="str">
        <f t="shared" si="32"/>
        <v/>
      </c>
      <c r="N46" s="102"/>
      <c r="O46" s="84"/>
      <c r="P46" s="84"/>
      <c r="Q46" s="84"/>
      <c r="R46" s="84"/>
      <c r="S46" s="84"/>
      <c r="T46" s="84"/>
      <c r="U46" s="84"/>
      <c r="V46" s="84"/>
      <c r="W46" s="83"/>
    </row>
    <row r="47" spans="1:30">
      <c r="A47" s="97" t="str">
        <f t="shared" si="30"/>
        <v/>
      </c>
      <c r="B47" s="98" t="str">
        <f t="shared" si="29"/>
        <v/>
      </c>
      <c r="C47" s="99"/>
      <c r="D47" s="100"/>
      <c r="E47" s="100"/>
      <c r="F47" s="57"/>
      <c r="G47" s="58">
        <f t="shared" si="31"/>
        <v>0</v>
      </c>
      <c r="H47" s="58"/>
      <c r="I47" s="57"/>
      <c r="J47" s="57"/>
      <c r="K47" s="57"/>
      <c r="L47" s="57"/>
      <c r="M47" s="58" t="str">
        <f t="shared" si="32"/>
        <v/>
      </c>
      <c r="N47" s="102"/>
      <c r="O47" s="84"/>
      <c r="P47" s="84"/>
      <c r="Q47" s="84"/>
      <c r="R47" s="84"/>
      <c r="S47" s="84"/>
      <c r="T47" s="84"/>
      <c r="U47" s="84"/>
      <c r="V47" s="84"/>
      <c r="W47" s="83"/>
    </row>
    <row r="48" spans="1:30">
      <c r="A48" s="97" t="str">
        <f t="shared" si="30"/>
        <v/>
      </c>
      <c r="B48" s="98" t="str">
        <f t="shared" si="29"/>
        <v/>
      </c>
      <c r="C48" s="99"/>
      <c r="D48" s="100"/>
      <c r="E48" s="100"/>
      <c r="F48" s="57"/>
      <c r="G48" s="58">
        <f t="shared" si="31"/>
        <v>0</v>
      </c>
      <c r="H48" s="58"/>
      <c r="I48" s="57"/>
      <c r="J48" s="57"/>
      <c r="K48" s="57"/>
      <c r="L48" s="57"/>
      <c r="M48" s="58" t="str">
        <f t="shared" si="32"/>
        <v/>
      </c>
      <c r="N48" s="102"/>
      <c r="O48" s="84"/>
      <c r="P48" s="84"/>
      <c r="Q48" s="84"/>
      <c r="R48" s="84"/>
      <c r="S48" s="84"/>
      <c r="T48" s="84"/>
      <c r="U48" s="84"/>
      <c r="V48" s="84"/>
      <c r="W48" s="83"/>
    </row>
    <row r="49" spans="1:23">
      <c r="A49" s="97" t="str">
        <f t="shared" si="30"/>
        <v/>
      </c>
      <c r="B49" s="98" t="str">
        <f t="shared" si="29"/>
        <v/>
      </c>
      <c r="C49" s="99"/>
      <c r="D49" s="100"/>
      <c r="E49" s="100"/>
      <c r="F49" s="57"/>
      <c r="G49" s="58">
        <f t="shared" si="31"/>
        <v>0</v>
      </c>
      <c r="H49" s="58"/>
      <c r="I49" s="57"/>
      <c r="J49" s="57"/>
      <c r="K49" s="57"/>
      <c r="L49" s="57"/>
      <c r="M49" s="58" t="str">
        <f t="shared" si="32"/>
        <v/>
      </c>
      <c r="N49" s="102"/>
      <c r="O49" s="84"/>
      <c r="P49" s="84"/>
      <c r="Q49" s="84"/>
      <c r="R49" s="84"/>
      <c r="S49" s="84"/>
      <c r="T49" s="84"/>
      <c r="U49" s="84"/>
      <c r="V49" s="84"/>
      <c r="W49" s="83"/>
    </row>
    <row r="50" spans="1:23">
      <c r="A50" s="97" t="str">
        <f t="shared" si="30"/>
        <v/>
      </c>
      <c r="B50" s="98" t="str">
        <f t="shared" si="29"/>
        <v/>
      </c>
      <c r="C50" s="99"/>
      <c r="D50" s="100"/>
      <c r="E50" s="100"/>
      <c r="F50" s="57"/>
      <c r="G50" s="58">
        <f t="shared" si="31"/>
        <v>0</v>
      </c>
      <c r="H50" s="58"/>
      <c r="I50" s="57"/>
      <c r="J50" s="57"/>
      <c r="K50" s="57"/>
      <c r="L50" s="57"/>
      <c r="M50" s="58" t="str">
        <f t="shared" si="32"/>
        <v/>
      </c>
      <c r="N50" s="102"/>
      <c r="O50" s="84"/>
      <c r="P50" s="84"/>
      <c r="Q50" s="84"/>
      <c r="R50" s="84"/>
      <c r="S50" s="84"/>
      <c r="T50" s="84"/>
      <c r="U50" s="84"/>
      <c r="V50" s="84"/>
      <c r="W50" s="83"/>
    </row>
    <row r="51" spans="1:23">
      <c r="A51" s="97" t="str">
        <f t="shared" si="30"/>
        <v/>
      </c>
      <c r="B51" s="98" t="str">
        <f t="shared" si="29"/>
        <v/>
      </c>
      <c r="C51" s="99"/>
      <c r="D51" s="100"/>
      <c r="E51" s="100"/>
      <c r="F51" s="57"/>
      <c r="G51" s="58">
        <f t="shared" si="31"/>
        <v>0</v>
      </c>
      <c r="H51" s="58"/>
      <c r="I51" s="57"/>
      <c r="J51" s="57"/>
      <c r="K51" s="57"/>
      <c r="L51" s="57"/>
      <c r="M51" s="58" t="str">
        <f t="shared" si="32"/>
        <v/>
      </c>
      <c r="N51" s="102"/>
      <c r="O51" s="84"/>
      <c r="P51" s="84"/>
      <c r="Q51" s="84"/>
      <c r="R51" s="84"/>
      <c r="S51" s="84"/>
      <c r="T51" s="84"/>
      <c r="U51" s="84"/>
      <c r="V51" s="84"/>
      <c r="W51" s="83"/>
    </row>
    <row r="52" spans="1:23">
      <c r="A52" s="97" t="str">
        <f t="shared" si="30"/>
        <v/>
      </c>
      <c r="B52" s="98" t="str">
        <f t="shared" si="29"/>
        <v/>
      </c>
      <c r="C52" s="99"/>
      <c r="D52" s="100"/>
      <c r="E52" s="100"/>
      <c r="F52" s="57"/>
      <c r="G52" s="58">
        <f t="shared" si="31"/>
        <v>0</v>
      </c>
      <c r="H52" s="58"/>
      <c r="I52" s="57"/>
      <c r="J52" s="57"/>
      <c r="K52" s="57"/>
      <c r="L52" s="57"/>
      <c r="M52" s="58" t="str">
        <f t="shared" si="32"/>
        <v/>
      </c>
      <c r="N52" s="102"/>
    </row>
    <row r="53" spans="1:23">
      <c r="A53" s="97" t="str">
        <f t="shared" si="30"/>
        <v/>
      </c>
      <c r="B53" s="98" t="str">
        <f t="shared" si="29"/>
        <v/>
      </c>
      <c r="C53" s="99"/>
      <c r="D53" s="100"/>
      <c r="E53" s="100"/>
      <c r="F53" s="57"/>
      <c r="G53" s="58">
        <f t="shared" si="31"/>
        <v>0</v>
      </c>
      <c r="H53" s="58"/>
      <c r="I53" s="57"/>
      <c r="J53" s="57"/>
      <c r="K53" s="57"/>
      <c r="L53" s="57"/>
      <c r="M53" s="58" t="str">
        <f t="shared" si="32"/>
        <v/>
      </c>
      <c r="N53" s="102"/>
    </row>
    <row r="54" spans="1:23">
      <c r="A54" s="97" t="str">
        <f t="shared" si="30"/>
        <v/>
      </c>
      <c r="B54" s="98" t="str">
        <f t="shared" si="29"/>
        <v/>
      </c>
      <c r="C54" s="99"/>
      <c r="D54" s="100"/>
      <c r="E54" s="100"/>
      <c r="F54" s="57"/>
      <c r="G54" s="58">
        <f t="shared" si="31"/>
        <v>0</v>
      </c>
      <c r="H54" s="58"/>
      <c r="I54" s="57"/>
      <c r="J54" s="57"/>
      <c r="K54" s="57"/>
      <c r="L54" s="57"/>
      <c r="M54" s="58" t="str">
        <f t="shared" si="32"/>
        <v/>
      </c>
      <c r="N54" s="102"/>
    </row>
    <row r="55" spans="1:23">
      <c r="A55" s="97" t="str">
        <f t="shared" si="30"/>
        <v/>
      </c>
      <c r="B55" s="98" t="str">
        <f t="shared" si="29"/>
        <v/>
      </c>
      <c r="C55" s="99"/>
      <c r="D55" s="100"/>
      <c r="E55" s="100"/>
      <c r="F55" s="57"/>
      <c r="G55" s="58">
        <f t="shared" si="31"/>
        <v>0</v>
      </c>
      <c r="H55" s="58"/>
      <c r="I55" s="57"/>
      <c r="J55" s="57"/>
      <c r="K55" s="57"/>
      <c r="L55" s="57"/>
      <c r="M55" s="58" t="str">
        <f t="shared" si="32"/>
        <v/>
      </c>
      <c r="N55" s="102"/>
    </row>
    <row r="56" spans="1:23">
      <c r="A56" s="97" t="str">
        <f t="shared" si="30"/>
        <v/>
      </c>
      <c r="B56" s="98" t="str">
        <f t="shared" si="29"/>
        <v/>
      </c>
      <c r="C56" s="99"/>
      <c r="D56" s="100"/>
      <c r="E56" s="100"/>
      <c r="F56" s="57"/>
      <c r="G56" s="58">
        <f t="shared" si="31"/>
        <v>0</v>
      </c>
      <c r="H56" s="58"/>
      <c r="I56" s="57"/>
      <c r="J56" s="57"/>
      <c r="K56" s="57"/>
      <c r="L56" s="57"/>
      <c r="M56" s="58" t="str">
        <f t="shared" si="32"/>
        <v/>
      </c>
      <c r="N56" s="102"/>
    </row>
    <row r="57" spans="1:23">
      <c r="A57" s="97" t="str">
        <f t="shared" si="30"/>
        <v/>
      </c>
      <c r="B57" s="98" t="str">
        <f t="shared" si="29"/>
        <v/>
      </c>
      <c r="C57" s="99"/>
      <c r="D57" s="100"/>
      <c r="E57" s="100"/>
      <c r="F57" s="57"/>
      <c r="G57" s="58">
        <f t="shared" si="31"/>
        <v>0</v>
      </c>
      <c r="H57" s="58"/>
      <c r="I57" s="57"/>
      <c r="J57" s="57"/>
      <c r="K57" s="57"/>
      <c r="L57" s="57"/>
      <c r="M57" s="58" t="str">
        <f t="shared" si="32"/>
        <v/>
      </c>
      <c r="N57" s="102"/>
    </row>
    <row r="58" spans="1:23">
      <c r="A58" s="97" t="str">
        <f t="shared" si="30"/>
        <v/>
      </c>
      <c r="B58" s="98" t="str">
        <f t="shared" si="29"/>
        <v/>
      </c>
      <c r="C58" s="99"/>
      <c r="D58" s="100"/>
      <c r="E58" s="100"/>
      <c r="F58" s="57"/>
      <c r="G58" s="58">
        <f t="shared" si="31"/>
        <v>0</v>
      </c>
      <c r="H58" s="58"/>
      <c r="I58" s="57"/>
      <c r="J58" s="57"/>
      <c r="K58" s="57"/>
      <c r="L58" s="57"/>
      <c r="M58" s="58" t="str">
        <f t="shared" si="32"/>
        <v/>
      </c>
      <c r="N58" s="102"/>
    </row>
    <row r="59" spans="1:23">
      <c r="A59" s="97" t="str">
        <f t="shared" si="30"/>
        <v/>
      </c>
      <c r="B59" s="98" t="str">
        <f t="shared" si="29"/>
        <v/>
      </c>
      <c r="C59" s="99"/>
      <c r="D59" s="100"/>
      <c r="E59" s="100"/>
      <c r="F59" s="57"/>
      <c r="G59" s="58">
        <f t="shared" si="31"/>
        <v>0</v>
      </c>
      <c r="H59" s="58"/>
      <c r="I59" s="57"/>
      <c r="J59" s="57"/>
      <c r="K59" s="57"/>
      <c r="L59" s="57"/>
      <c r="M59" s="58" t="str">
        <f t="shared" si="32"/>
        <v/>
      </c>
      <c r="N59" s="102"/>
    </row>
    <row r="60" spans="1:23">
      <c r="A60" s="97" t="str">
        <f t="shared" si="30"/>
        <v/>
      </c>
      <c r="B60" s="98" t="str">
        <f t="shared" si="29"/>
        <v/>
      </c>
      <c r="C60" s="99"/>
      <c r="D60" s="100"/>
      <c r="E60" s="100"/>
      <c r="F60" s="57"/>
      <c r="G60" s="58">
        <f t="shared" si="31"/>
        <v>0</v>
      </c>
      <c r="H60" s="58"/>
      <c r="I60" s="57"/>
      <c r="J60" s="57"/>
      <c r="K60" s="57"/>
      <c r="L60" s="57"/>
      <c r="M60" s="58" t="str">
        <f t="shared" si="32"/>
        <v/>
      </c>
      <c r="N60" s="102"/>
    </row>
    <row r="61" spans="1:23">
      <c r="A61" s="97" t="str">
        <f t="shared" si="30"/>
        <v/>
      </c>
      <c r="B61" s="98" t="str">
        <f t="shared" si="29"/>
        <v/>
      </c>
      <c r="C61" s="99"/>
      <c r="D61" s="100"/>
      <c r="E61" s="100"/>
      <c r="F61" s="57"/>
      <c r="G61" s="58">
        <f t="shared" si="31"/>
        <v>0</v>
      </c>
      <c r="H61" s="58"/>
      <c r="I61" s="57"/>
      <c r="J61" s="57"/>
      <c r="K61" s="57"/>
      <c r="L61" s="57"/>
      <c r="M61" s="58" t="str">
        <f t="shared" si="32"/>
        <v/>
      </c>
      <c r="N61" s="102"/>
    </row>
    <row r="62" spans="1:23">
      <c r="A62" s="97" t="str">
        <f t="shared" si="30"/>
        <v/>
      </c>
      <c r="B62" s="98" t="str">
        <f t="shared" si="29"/>
        <v/>
      </c>
      <c r="C62" s="99"/>
      <c r="D62" s="100"/>
      <c r="E62" s="100"/>
      <c r="F62" s="57"/>
      <c r="G62" s="58">
        <f t="shared" si="31"/>
        <v>0</v>
      </c>
      <c r="H62" s="58"/>
      <c r="I62" s="57"/>
      <c r="J62" s="57"/>
      <c r="K62" s="57"/>
      <c r="L62" s="57"/>
      <c r="M62" s="58" t="str">
        <f t="shared" si="32"/>
        <v/>
      </c>
      <c r="N62" s="102"/>
    </row>
    <row r="63" spans="1:23">
      <c r="A63" s="97" t="str">
        <f t="shared" si="30"/>
        <v/>
      </c>
      <c r="B63" s="98" t="str">
        <f t="shared" si="29"/>
        <v/>
      </c>
      <c r="C63" s="99"/>
      <c r="D63" s="100"/>
      <c r="E63" s="100"/>
      <c r="F63" s="57"/>
      <c r="G63" s="58">
        <f t="shared" si="31"/>
        <v>0</v>
      </c>
      <c r="H63" s="58"/>
      <c r="I63" s="57"/>
      <c r="J63" s="57"/>
      <c r="K63" s="57"/>
      <c r="L63" s="57"/>
      <c r="M63" s="58" t="str">
        <f t="shared" si="32"/>
        <v/>
      </c>
      <c r="N63" s="102"/>
    </row>
    <row r="64" spans="1:23">
      <c r="A64" s="97" t="str">
        <f t="shared" si="30"/>
        <v/>
      </c>
      <c r="B64" s="98" t="str">
        <f t="shared" si="29"/>
        <v/>
      </c>
      <c r="C64" s="99"/>
      <c r="D64" s="100"/>
      <c r="E64" s="100"/>
      <c r="F64" s="57"/>
      <c r="G64" s="58">
        <f t="shared" si="31"/>
        <v>0</v>
      </c>
      <c r="H64" s="58"/>
      <c r="I64" s="57"/>
      <c r="J64" s="57"/>
      <c r="K64" s="57"/>
      <c r="L64" s="57"/>
      <c r="M64" s="58" t="str">
        <f t="shared" si="32"/>
        <v/>
      </c>
      <c r="N64" s="102"/>
    </row>
    <row r="65" spans="1:14">
      <c r="A65" s="97" t="str">
        <f t="shared" si="30"/>
        <v/>
      </c>
      <c r="B65" s="98" t="str">
        <f t="shared" si="29"/>
        <v/>
      </c>
      <c r="C65" s="99"/>
      <c r="D65" s="100"/>
      <c r="E65" s="100"/>
      <c r="F65" s="57"/>
      <c r="G65" s="58">
        <f t="shared" si="31"/>
        <v>0</v>
      </c>
      <c r="H65" s="58"/>
      <c r="I65" s="57"/>
      <c r="J65" s="57"/>
      <c r="K65" s="57"/>
      <c r="L65" s="57"/>
      <c r="M65" s="58" t="str">
        <f t="shared" si="32"/>
        <v/>
      </c>
      <c r="N65" s="102"/>
    </row>
    <row r="66" spans="1:14">
      <c r="A66" s="97" t="str">
        <f t="shared" si="30"/>
        <v/>
      </c>
      <c r="B66" s="98" t="str">
        <f t="shared" si="29"/>
        <v/>
      </c>
      <c r="C66" s="99"/>
      <c r="D66" s="100"/>
      <c r="E66" s="100"/>
      <c r="F66" s="57"/>
      <c r="G66" s="58">
        <f t="shared" si="31"/>
        <v>0</v>
      </c>
      <c r="H66" s="58"/>
      <c r="I66" s="57"/>
      <c r="J66" s="57"/>
      <c r="K66" s="57"/>
      <c r="L66" s="57"/>
      <c r="M66" s="58" t="str">
        <f t="shared" si="32"/>
        <v/>
      </c>
      <c r="N66" s="102"/>
    </row>
    <row r="67" spans="1:14">
      <c r="A67" s="97" t="str">
        <f t="shared" si="30"/>
        <v/>
      </c>
      <c r="B67" s="98" t="str">
        <f t="shared" si="29"/>
        <v/>
      </c>
      <c r="C67" s="99"/>
      <c r="D67" s="100"/>
      <c r="E67" s="100"/>
      <c r="F67" s="57"/>
      <c r="G67" s="58">
        <f t="shared" si="31"/>
        <v>0</v>
      </c>
      <c r="H67" s="58"/>
      <c r="I67" s="57"/>
      <c r="J67" s="57"/>
      <c r="K67" s="57"/>
      <c r="L67" s="57"/>
      <c r="M67" s="58" t="str">
        <f t="shared" si="32"/>
        <v/>
      </c>
      <c r="N67" s="102"/>
    </row>
    <row r="68" spans="1:14">
      <c r="A68" s="97" t="str">
        <f t="shared" si="30"/>
        <v/>
      </c>
      <c r="B68" s="98" t="str">
        <f t="shared" si="29"/>
        <v/>
      </c>
      <c r="C68" s="99"/>
      <c r="D68" s="100"/>
      <c r="E68" s="100"/>
      <c r="F68" s="57"/>
      <c r="G68" s="58">
        <f t="shared" si="31"/>
        <v>0</v>
      </c>
      <c r="H68" s="58"/>
      <c r="I68" s="57"/>
      <c r="J68" s="57"/>
      <c r="K68" s="57"/>
      <c r="L68" s="57"/>
      <c r="M68" s="58" t="str">
        <f t="shared" si="32"/>
        <v/>
      </c>
      <c r="N68" s="102"/>
    </row>
    <row r="69" spans="1:14">
      <c r="A69" s="97" t="str">
        <f t="shared" si="30"/>
        <v/>
      </c>
      <c r="B69" s="98" t="str">
        <f t="shared" si="29"/>
        <v/>
      </c>
      <c r="C69" s="99"/>
      <c r="D69" s="100"/>
      <c r="E69" s="100"/>
      <c r="F69" s="57"/>
      <c r="G69" s="58">
        <f t="shared" si="31"/>
        <v>0</v>
      </c>
      <c r="H69" s="58"/>
      <c r="I69" s="57"/>
      <c r="J69" s="57"/>
      <c r="K69" s="57"/>
      <c r="L69" s="57"/>
      <c r="M69" s="58" t="str">
        <f t="shared" si="32"/>
        <v/>
      </c>
      <c r="N69" s="102"/>
    </row>
    <row r="70" spans="1:14">
      <c r="A70" s="97" t="str">
        <f t="shared" si="30"/>
        <v/>
      </c>
      <c r="B70" s="98" t="str">
        <f t="shared" si="29"/>
        <v/>
      </c>
      <c r="C70" s="99"/>
      <c r="D70" s="100"/>
      <c r="E70" s="100"/>
      <c r="F70" s="57"/>
      <c r="G70" s="58">
        <f t="shared" si="31"/>
        <v>0</v>
      </c>
      <c r="H70" s="58"/>
      <c r="I70" s="57"/>
      <c r="J70" s="57"/>
      <c r="K70" s="57"/>
      <c r="L70" s="57"/>
      <c r="M70" s="58" t="str">
        <f t="shared" si="32"/>
        <v/>
      </c>
      <c r="N70" s="102"/>
    </row>
    <row r="71" spans="1:14">
      <c r="A71" s="97" t="str">
        <f t="shared" si="30"/>
        <v/>
      </c>
      <c r="B71" s="98" t="str">
        <f t="shared" si="29"/>
        <v/>
      </c>
      <c r="C71" s="99"/>
      <c r="D71" s="100"/>
      <c r="E71" s="100"/>
      <c r="F71" s="57"/>
      <c r="G71" s="58">
        <f t="shared" si="31"/>
        <v>0</v>
      </c>
      <c r="H71" s="58"/>
      <c r="I71" s="57"/>
      <c r="J71" s="57"/>
      <c r="K71" s="57"/>
      <c r="L71" s="57"/>
      <c r="M71" s="58" t="str">
        <f t="shared" si="32"/>
        <v/>
      </c>
      <c r="N71" s="102"/>
    </row>
    <row r="72" spans="1:14">
      <c r="A72" s="97" t="str">
        <f t="shared" si="30"/>
        <v/>
      </c>
      <c r="B72" s="98" t="str">
        <f t="shared" si="29"/>
        <v/>
      </c>
      <c r="C72" s="99"/>
      <c r="D72" s="100"/>
      <c r="E72" s="100"/>
      <c r="F72" s="57"/>
      <c r="G72" s="58">
        <f t="shared" si="31"/>
        <v>0</v>
      </c>
      <c r="H72" s="58"/>
      <c r="I72" s="57"/>
      <c r="J72" s="57"/>
      <c r="K72" s="57"/>
      <c r="L72" s="57"/>
      <c r="M72" s="58" t="str">
        <f t="shared" si="32"/>
        <v/>
      </c>
      <c r="N72" s="102"/>
    </row>
    <row r="73" spans="1:14">
      <c r="A73" s="97" t="str">
        <f t="shared" si="30"/>
        <v/>
      </c>
      <c r="B73" s="98" t="str">
        <f t="shared" si="29"/>
        <v/>
      </c>
      <c r="C73" s="99"/>
      <c r="D73" s="100"/>
      <c r="E73" s="100"/>
      <c r="F73" s="57"/>
      <c r="G73" s="58">
        <f t="shared" si="31"/>
        <v>0</v>
      </c>
      <c r="H73" s="58"/>
      <c r="I73" s="57"/>
      <c r="J73" s="57"/>
      <c r="K73" s="57"/>
      <c r="L73" s="57"/>
      <c r="M73" s="58" t="str">
        <f t="shared" si="32"/>
        <v/>
      </c>
      <c r="N73" s="102"/>
    </row>
    <row r="74" spans="1:14">
      <c r="A74" s="97" t="str">
        <f t="shared" si="30"/>
        <v/>
      </c>
      <c r="B74" s="98" t="str">
        <f t="shared" si="29"/>
        <v/>
      </c>
      <c r="C74" s="99"/>
      <c r="D74" s="100"/>
      <c r="E74" s="100"/>
      <c r="F74" s="57"/>
      <c r="G74" s="58">
        <f t="shared" si="31"/>
        <v>0</v>
      </c>
      <c r="H74" s="58"/>
      <c r="I74" s="57"/>
      <c r="J74" s="57"/>
      <c r="K74" s="57"/>
      <c r="L74" s="57"/>
      <c r="M74" s="58" t="str">
        <f t="shared" si="32"/>
        <v/>
      </c>
      <c r="N74" s="102"/>
    </row>
    <row r="75" spans="1:14">
      <c r="A75" s="97" t="str">
        <f t="shared" si="30"/>
        <v/>
      </c>
      <c r="B75" s="98" t="str">
        <f t="shared" si="29"/>
        <v/>
      </c>
      <c r="C75" s="99"/>
      <c r="D75" s="100"/>
      <c r="E75" s="100"/>
      <c r="F75" s="57"/>
      <c r="G75" s="58">
        <f t="shared" si="31"/>
        <v>0</v>
      </c>
      <c r="H75" s="58"/>
      <c r="I75" s="57"/>
      <c r="J75" s="57"/>
      <c r="K75" s="57"/>
      <c r="L75" s="57"/>
      <c r="M75" s="58" t="str">
        <f t="shared" si="32"/>
        <v/>
      </c>
      <c r="N75" s="102"/>
    </row>
    <row r="76" spans="1:14">
      <c r="A76" s="97" t="str">
        <f t="shared" si="30"/>
        <v/>
      </c>
      <c r="B76" s="98" t="str">
        <f t="shared" si="29"/>
        <v/>
      </c>
      <c r="C76" s="99"/>
      <c r="D76" s="100"/>
      <c r="E76" s="100"/>
      <c r="F76" s="57"/>
      <c r="G76" s="58">
        <f t="shared" si="31"/>
        <v>0</v>
      </c>
      <c r="H76" s="58"/>
      <c r="I76" s="57"/>
      <c r="J76" s="57"/>
      <c r="K76" s="57"/>
      <c r="L76" s="57"/>
      <c r="M76" s="58" t="str">
        <f t="shared" si="32"/>
        <v/>
      </c>
      <c r="N76" s="102"/>
    </row>
    <row r="77" spans="1:14">
      <c r="A77" s="97" t="str">
        <f t="shared" si="30"/>
        <v/>
      </c>
      <c r="B77" s="98" t="str">
        <f t="shared" si="29"/>
        <v/>
      </c>
      <c r="C77" s="99"/>
      <c r="D77" s="100"/>
      <c r="E77" s="100"/>
      <c r="F77" s="57"/>
      <c r="G77" s="58">
        <f t="shared" si="31"/>
        <v>0</v>
      </c>
      <c r="H77" s="58"/>
      <c r="I77" s="57"/>
      <c r="J77" s="57"/>
      <c r="K77" s="57"/>
      <c r="L77" s="57"/>
      <c r="M77" s="58" t="str">
        <f t="shared" si="32"/>
        <v/>
      </c>
      <c r="N77" s="102"/>
    </row>
    <row r="78" spans="1:14">
      <c r="A78" s="97" t="str">
        <f t="shared" si="30"/>
        <v/>
      </c>
      <c r="B78" s="98" t="str">
        <f t="shared" si="29"/>
        <v/>
      </c>
      <c r="C78" s="99"/>
      <c r="D78" s="100"/>
      <c r="E78" s="100"/>
      <c r="F78" s="57"/>
      <c r="G78" s="58">
        <f t="shared" si="31"/>
        <v>0</v>
      </c>
      <c r="H78" s="58"/>
      <c r="I78" s="57"/>
      <c r="J78" s="57"/>
      <c r="K78" s="57"/>
      <c r="L78" s="57"/>
      <c r="M78" s="58" t="str">
        <f t="shared" si="32"/>
        <v/>
      </c>
      <c r="N78" s="102"/>
    </row>
    <row r="79" spans="1:14">
      <c r="A79" s="97" t="str">
        <f t="shared" si="30"/>
        <v/>
      </c>
      <c r="B79" s="98" t="str">
        <f t="shared" si="29"/>
        <v/>
      </c>
      <c r="C79" s="99"/>
      <c r="D79" s="100"/>
      <c r="E79" s="100"/>
      <c r="F79" s="57"/>
      <c r="G79" s="58">
        <f t="shared" si="31"/>
        <v>0</v>
      </c>
      <c r="H79" s="58"/>
      <c r="I79" s="57"/>
      <c r="J79" s="57"/>
      <c r="K79" s="57"/>
      <c r="L79" s="57"/>
      <c r="M79" s="58" t="str">
        <f t="shared" si="32"/>
        <v/>
      </c>
      <c r="N79" s="102"/>
    </row>
    <row r="80" spans="1:14">
      <c r="A80" s="97" t="str">
        <f t="shared" si="30"/>
        <v/>
      </c>
      <c r="B80" s="98" t="str">
        <f t="shared" si="29"/>
        <v/>
      </c>
      <c r="C80" s="99"/>
      <c r="D80" s="100"/>
      <c r="E80" s="100"/>
      <c r="F80" s="57"/>
      <c r="G80" s="58">
        <f t="shared" si="31"/>
        <v>0</v>
      </c>
      <c r="H80" s="58"/>
      <c r="I80" s="57"/>
      <c r="J80" s="57"/>
      <c r="K80" s="57"/>
      <c r="L80" s="57"/>
      <c r="M80" s="58" t="str">
        <f t="shared" si="32"/>
        <v/>
      </c>
      <c r="N80" s="102"/>
    </row>
    <row r="81" spans="1:14">
      <c r="A81" s="97" t="str">
        <f t="shared" si="30"/>
        <v/>
      </c>
      <c r="B81" s="98" t="str">
        <f t="shared" si="29"/>
        <v/>
      </c>
      <c r="C81" s="99"/>
      <c r="D81" s="100"/>
      <c r="E81" s="100"/>
      <c r="F81" s="57"/>
      <c r="G81" s="58">
        <f t="shared" si="31"/>
        <v>0</v>
      </c>
      <c r="H81" s="58"/>
      <c r="I81" s="57"/>
      <c r="J81" s="57"/>
      <c r="K81" s="57"/>
      <c r="L81" s="57"/>
      <c r="M81" s="58" t="str">
        <f t="shared" si="32"/>
        <v/>
      </c>
      <c r="N81" s="102"/>
    </row>
    <row r="82" spans="1:14">
      <c r="A82" s="97" t="str">
        <f t="shared" si="30"/>
        <v/>
      </c>
      <c r="B82" s="98" t="str">
        <f t="shared" si="29"/>
        <v/>
      </c>
      <c r="C82" s="99"/>
      <c r="D82" s="100"/>
      <c r="E82" s="100"/>
      <c r="F82" s="57"/>
      <c r="G82" s="58">
        <f t="shared" si="31"/>
        <v>0</v>
      </c>
      <c r="H82" s="58"/>
      <c r="I82" s="57"/>
      <c r="J82" s="57"/>
      <c r="K82" s="57"/>
      <c r="L82" s="57"/>
      <c r="M82" s="58" t="str">
        <f t="shared" si="32"/>
        <v/>
      </c>
      <c r="N82" s="102"/>
    </row>
    <row r="83" spans="1:14">
      <c r="A83" s="97" t="str">
        <f t="shared" si="30"/>
        <v/>
      </c>
      <c r="B83" s="98" t="str">
        <f t="shared" si="29"/>
        <v/>
      </c>
      <c r="C83" s="99"/>
      <c r="D83" s="100"/>
      <c r="E83" s="100"/>
      <c r="F83" s="57"/>
      <c r="G83" s="58">
        <f t="shared" si="31"/>
        <v>0</v>
      </c>
      <c r="H83" s="58"/>
      <c r="I83" s="57"/>
      <c r="J83" s="57"/>
      <c r="K83" s="57"/>
      <c r="L83" s="57"/>
      <c r="M83" s="58" t="str">
        <f t="shared" si="32"/>
        <v/>
      </c>
      <c r="N83" s="102"/>
    </row>
    <row r="84" spans="1:14">
      <c r="A84" s="97" t="str">
        <f t="shared" si="30"/>
        <v/>
      </c>
      <c r="B84" s="98" t="str">
        <f t="shared" si="29"/>
        <v/>
      </c>
      <c r="C84" s="99"/>
      <c r="D84" s="100"/>
      <c r="E84" s="100"/>
      <c r="F84" s="57"/>
      <c r="G84" s="58">
        <f t="shared" si="31"/>
        <v>0</v>
      </c>
      <c r="H84" s="58"/>
      <c r="I84" s="57"/>
      <c r="J84" s="57"/>
      <c r="K84" s="57"/>
      <c r="L84" s="57"/>
      <c r="M84" s="58" t="str">
        <f t="shared" si="32"/>
        <v/>
      </c>
      <c r="N84" s="102"/>
    </row>
    <row r="85" spans="1:14">
      <c r="A85" s="97" t="str">
        <f t="shared" si="30"/>
        <v/>
      </c>
      <c r="B85" s="98" t="str">
        <f t="shared" si="29"/>
        <v/>
      </c>
      <c r="C85" s="99"/>
      <c r="D85" s="100"/>
      <c r="E85" s="100"/>
      <c r="F85" s="57"/>
      <c r="G85" s="58">
        <f t="shared" si="31"/>
        <v>0</v>
      </c>
      <c r="H85" s="58"/>
      <c r="I85" s="57"/>
      <c r="J85" s="57"/>
      <c r="K85" s="57"/>
      <c r="L85" s="57"/>
      <c r="M85" s="58" t="str">
        <f t="shared" si="32"/>
        <v/>
      </c>
      <c r="N85" s="102"/>
    </row>
    <row r="86" spans="1:14">
      <c r="A86" s="97" t="str">
        <f t="shared" si="30"/>
        <v/>
      </c>
      <c r="B86" s="98" t="str">
        <f t="shared" si="29"/>
        <v/>
      </c>
      <c r="C86" s="99"/>
      <c r="D86" s="100"/>
      <c r="E86" s="100"/>
      <c r="F86" s="57"/>
      <c r="G86" s="58">
        <f t="shared" si="31"/>
        <v>0</v>
      </c>
      <c r="H86" s="58"/>
      <c r="I86" s="57"/>
      <c r="J86" s="57"/>
      <c r="K86" s="57"/>
      <c r="L86" s="57"/>
      <c r="M86" s="58" t="str">
        <f t="shared" si="32"/>
        <v/>
      </c>
      <c r="N86" s="102"/>
    </row>
    <row r="87" spans="1:14">
      <c r="A87" s="97" t="str">
        <f t="shared" si="30"/>
        <v/>
      </c>
      <c r="B87" s="98" t="str">
        <f t="shared" si="29"/>
        <v/>
      </c>
      <c r="C87" s="99"/>
      <c r="D87" s="100"/>
      <c r="E87" s="100"/>
      <c r="F87" s="57"/>
      <c r="G87" s="58">
        <f t="shared" si="31"/>
        <v>0</v>
      </c>
      <c r="H87" s="58"/>
      <c r="I87" s="57"/>
      <c r="J87" s="57"/>
      <c r="K87" s="57"/>
      <c r="L87" s="57"/>
      <c r="M87" s="58" t="str">
        <f t="shared" si="32"/>
        <v/>
      </c>
      <c r="N87" s="102"/>
    </row>
    <row r="88" spans="1:14">
      <c r="A88" s="97" t="str">
        <f t="shared" si="30"/>
        <v/>
      </c>
      <c r="B88" s="98" t="str">
        <f t="shared" si="29"/>
        <v/>
      </c>
      <c r="C88" s="99"/>
      <c r="D88" s="100"/>
      <c r="E88" s="100"/>
      <c r="F88" s="57"/>
      <c r="G88" s="58">
        <f t="shared" si="31"/>
        <v>0</v>
      </c>
      <c r="H88" s="58"/>
      <c r="I88" s="57"/>
      <c r="J88" s="57"/>
      <c r="K88" s="57"/>
      <c r="L88" s="57"/>
      <c r="M88" s="58" t="str">
        <f t="shared" si="32"/>
        <v/>
      </c>
      <c r="N88" s="102"/>
    </row>
    <row r="89" spans="1:14">
      <c r="A89" s="97" t="str">
        <f t="shared" si="30"/>
        <v/>
      </c>
      <c r="B89" s="98" t="str">
        <f t="shared" si="29"/>
        <v/>
      </c>
      <c r="C89" s="99"/>
      <c r="D89" s="100"/>
      <c r="E89" s="100"/>
      <c r="F89" s="57"/>
      <c r="G89" s="58">
        <f t="shared" si="31"/>
        <v>0</v>
      </c>
      <c r="H89" s="58"/>
      <c r="I89" s="57"/>
      <c r="J89" s="57"/>
      <c r="K89" s="57"/>
      <c r="L89" s="57"/>
      <c r="M89" s="58" t="str">
        <f t="shared" si="32"/>
        <v/>
      </c>
      <c r="N89" s="102"/>
    </row>
    <row r="90" spans="1:14">
      <c r="A90" s="97" t="str">
        <f t="shared" si="30"/>
        <v/>
      </c>
      <c r="B90" s="98" t="str">
        <f t="shared" si="29"/>
        <v/>
      </c>
      <c r="C90" s="99"/>
      <c r="D90" s="100"/>
      <c r="E90" s="100"/>
      <c r="F90" s="57"/>
      <c r="G90" s="58">
        <f t="shared" si="31"/>
        <v>0</v>
      </c>
      <c r="H90" s="58"/>
      <c r="I90" s="57"/>
      <c r="J90" s="57"/>
      <c r="K90" s="57"/>
      <c r="L90" s="57"/>
      <c r="M90" s="58" t="str">
        <f t="shared" si="32"/>
        <v/>
      </c>
      <c r="N90" s="102"/>
    </row>
    <row r="91" spans="1:14">
      <c r="A91" s="97" t="str">
        <f t="shared" si="30"/>
        <v/>
      </c>
      <c r="B91" s="98" t="str">
        <f t="shared" si="29"/>
        <v/>
      </c>
      <c r="C91" s="99"/>
      <c r="D91" s="100"/>
      <c r="E91" s="100"/>
      <c r="F91" s="57"/>
      <c r="G91" s="58">
        <f t="shared" si="31"/>
        <v>0</v>
      </c>
      <c r="H91" s="58"/>
      <c r="I91" s="57"/>
      <c r="J91" s="57"/>
      <c r="K91" s="57"/>
      <c r="L91" s="57"/>
      <c r="M91" s="58" t="str">
        <f t="shared" si="32"/>
        <v/>
      </c>
      <c r="N91" s="102"/>
    </row>
    <row r="92" spans="1:14">
      <c r="A92" s="97" t="str">
        <f t="shared" si="30"/>
        <v/>
      </c>
      <c r="B92" s="98" t="str">
        <f t="shared" si="29"/>
        <v/>
      </c>
      <c r="C92" s="99"/>
      <c r="D92" s="100"/>
      <c r="E92" s="100"/>
      <c r="F92" s="57"/>
      <c r="G92" s="58">
        <f t="shared" si="31"/>
        <v>0</v>
      </c>
      <c r="H92" s="58"/>
      <c r="I92" s="57"/>
      <c r="J92" s="57"/>
      <c r="K92" s="57"/>
      <c r="L92" s="57"/>
      <c r="M92" s="58" t="str">
        <f t="shared" si="32"/>
        <v/>
      </c>
      <c r="N92" s="102"/>
    </row>
    <row r="93" spans="1:14">
      <c r="A93" s="97" t="str">
        <f t="shared" si="30"/>
        <v/>
      </c>
      <c r="B93" s="98" t="str">
        <f t="shared" si="29"/>
        <v/>
      </c>
      <c r="C93" s="99"/>
      <c r="D93" s="100"/>
      <c r="E93" s="100"/>
      <c r="F93" s="57"/>
      <c r="G93" s="58">
        <f t="shared" si="31"/>
        <v>0</v>
      </c>
      <c r="H93" s="58"/>
      <c r="I93" s="57"/>
      <c r="J93" s="57"/>
      <c r="K93" s="57"/>
      <c r="L93" s="57"/>
      <c r="M93" s="58" t="str">
        <f t="shared" si="32"/>
        <v/>
      </c>
      <c r="N93" s="102"/>
    </row>
    <row r="94" spans="1:14">
      <c r="A94" s="97" t="str">
        <f t="shared" si="30"/>
        <v/>
      </c>
      <c r="B94" s="98" t="str">
        <f t="shared" si="29"/>
        <v/>
      </c>
      <c r="C94" s="99"/>
      <c r="D94" s="100"/>
      <c r="E94" s="100"/>
      <c r="F94" s="57"/>
      <c r="G94" s="58">
        <f t="shared" si="31"/>
        <v>0</v>
      </c>
      <c r="H94" s="58"/>
      <c r="I94" s="57"/>
      <c r="J94" s="57"/>
      <c r="K94" s="57"/>
      <c r="L94" s="57"/>
      <c r="M94" s="58" t="str">
        <f t="shared" si="32"/>
        <v/>
      </c>
      <c r="N94" s="102"/>
    </row>
    <row r="95" spans="1:14">
      <c r="A95" s="97" t="str">
        <f t="shared" si="30"/>
        <v/>
      </c>
      <c r="B95" s="98" t="str">
        <f t="shared" si="29"/>
        <v/>
      </c>
      <c r="C95" s="99"/>
      <c r="D95" s="100"/>
      <c r="E95" s="100"/>
      <c r="F95" s="57"/>
      <c r="G95" s="58">
        <f t="shared" si="31"/>
        <v>0</v>
      </c>
      <c r="H95" s="58"/>
      <c r="I95" s="57"/>
      <c r="J95" s="57"/>
      <c r="K95" s="57"/>
      <c r="L95" s="57"/>
      <c r="M95" s="58" t="str">
        <f t="shared" si="32"/>
        <v/>
      </c>
      <c r="N95" s="102"/>
    </row>
    <row r="96" spans="1:14">
      <c r="A96" s="97" t="str">
        <f t="shared" si="30"/>
        <v/>
      </c>
      <c r="B96" s="98" t="str">
        <f t="shared" si="29"/>
        <v/>
      </c>
      <c r="C96" s="99"/>
      <c r="D96" s="100"/>
      <c r="E96" s="100"/>
      <c r="F96" s="57"/>
      <c r="G96" s="58">
        <f t="shared" si="31"/>
        <v>0</v>
      </c>
      <c r="H96" s="58"/>
      <c r="I96" s="57"/>
      <c r="J96" s="57"/>
      <c r="K96" s="57"/>
      <c r="L96" s="57"/>
      <c r="M96" s="58" t="str">
        <f t="shared" si="32"/>
        <v/>
      </c>
      <c r="N96" s="102"/>
    </row>
    <row r="97" spans="1:14">
      <c r="A97" s="97" t="str">
        <f t="shared" si="30"/>
        <v/>
      </c>
      <c r="B97" s="98" t="str">
        <f t="shared" si="29"/>
        <v/>
      </c>
      <c r="C97" s="99"/>
      <c r="D97" s="100"/>
      <c r="E97" s="100"/>
      <c r="F97" s="57"/>
      <c r="G97" s="58">
        <f t="shared" si="31"/>
        <v>0</v>
      </c>
      <c r="H97" s="58"/>
      <c r="I97" s="57"/>
      <c r="J97" s="57"/>
      <c r="K97" s="57"/>
      <c r="L97" s="57"/>
      <c r="M97" s="58" t="str">
        <f t="shared" si="32"/>
        <v/>
      </c>
      <c r="N97" s="102"/>
    </row>
    <row r="98" spans="1:14">
      <c r="A98" s="97" t="str">
        <f t="shared" si="30"/>
        <v/>
      </c>
      <c r="B98" s="98" t="str">
        <f t="shared" si="29"/>
        <v/>
      </c>
      <c r="C98" s="99"/>
      <c r="D98" s="100"/>
      <c r="E98" s="100"/>
      <c r="F98" s="57"/>
      <c r="G98" s="58">
        <f t="shared" si="31"/>
        <v>0</v>
      </c>
      <c r="H98" s="58"/>
      <c r="I98" s="57"/>
      <c r="J98" s="57"/>
      <c r="K98" s="57"/>
      <c r="L98" s="57"/>
      <c r="M98" s="58" t="str">
        <f t="shared" si="32"/>
        <v/>
      </c>
      <c r="N98" s="102"/>
    </row>
    <row r="99" spans="1:14">
      <c r="A99" s="97" t="str">
        <f t="shared" si="30"/>
        <v/>
      </c>
      <c r="B99" s="98" t="str">
        <f t="shared" si="29"/>
        <v/>
      </c>
      <c r="C99" s="99"/>
      <c r="D99" s="100"/>
      <c r="E99" s="100"/>
      <c r="F99" s="57"/>
      <c r="G99" s="58">
        <f t="shared" si="31"/>
        <v>0</v>
      </c>
      <c r="H99" s="58"/>
      <c r="I99" s="57"/>
      <c r="J99" s="57"/>
      <c r="K99" s="57"/>
      <c r="L99" s="57"/>
      <c r="M99" s="58" t="str">
        <f t="shared" si="32"/>
        <v/>
      </c>
      <c r="N99" s="102"/>
    </row>
    <row r="100" spans="1:14">
      <c r="A100" s="97" t="str">
        <f t="shared" si="30"/>
        <v/>
      </c>
      <c r="B100" s="98" t="str">
        <f t="shared" si="29"/>
        <v/>
      </c>
      <c r="C100" s="99"/>
      <c r="D100" s="100"/>
      <c r="E100" s="100"/>
      <c r="F100" s="57"/>
      <c r="G100" s="58">
        <f t="shared" si="31"/>
        <v>0</v>
      </c>
      <c r="H100" s="58"/>
      <c r="I100" s="57"/>
      <c r="J100" s="57"/>
      <c r="K100" s="57"/>
      <c r="L100" s="57"/>
      <c r="M100" s="58" t="str">
        <f t="shared" si="32"/>
        <v/>
      </c>
      <c r="N100" s="102"/>
    </row>
    <row r="101" spans="1:14">
      <c r="A101" s="97" t="str">
        <f t="shared" si="30"/>
        <v/>
      </c>
      <c r="B101" s="98" t="str">
        <f t="shared" si="29"/>
        <v/>
      </c>
      <c r="C101" s="99"/>
      <c r="D101" s="100"/>
      <c r="E101" s="100"/>
      <c r="F101" s="57"/>
      <c r="G101" s="58">
        <f t="shared" si="31"/>
        <v>0</v>
      </c>
      <c r="H101" s="58"/>
      <c r="I101" s="57"/>
      <c r="J101" s="57"/>
      <c r="K101" s="57"/>
      <c r="L101" s="57"/>
      <c r="M101" s="58" t="str">
        <f t="shared" si="32"/>
        <v/>
      </c>
      <c r="N101" s="102"/>
    </row>
    <row r="102" spans="1:14">
      <c r="A102" s="97" t="str">
        <f t="shared" si="30"/>
        <v/>
      </c>
      <c r="B102" s="98" t="str">
        <f t="shared" si="29"/>
        <v/>
      </c>
      <c r="C102" s="99"/>
      <c r="D102" s="100"/>
      <c r="E102" s="100"/>
      <c r="F102" s="57"/>
      <c r="G102" s="58">
        <f t="shared" si="31"/>
        <v>0</v>
      </c>
      <c r="H102" s="58"/>
      <c r="I102" s="57"/>
      <c r="J102" s="57"/>
      <c r="K102" s="57"/>
      <c r="L102" s="57"/>
      <c r="M102" s="58" t="str">
        <f t="shared" si="32"/>
        <v/>
      </c>
      <c r="N102" s="102"/>
    </row>
    <row r="103" spans="1:14">
      <c r="A103" s="97" t="str">
        <f t="shared" si="30"/>
        <v/>
      </c>
      <c r="B103" s="98" t="str">
        <f t="shared" si="29"/>
        <v/>
      </c>
      <c r="C103" s="99"/>
      <c r="D103" s="100"/>
      <c r="E103" s="100"/>
      <c r="F103" s="57"/>
      <c r="G103" s="58">
        <f t="shared" si="31"/>
        <v>0</v>
      </c>
      <c r="H103" s="58"/>
      <c r="I103" s="57"/>
      <c r="J103" s="57"/>
      <c r="K103" s="57"/>
      <c r="L103" s="57"/>
      <c r="M103" s="58" t="str">
        <f t="shared" si="32"/>
        <v/>
      </c>
      <c r="N103" s="102"/>
    </row>
    <row r="104" spans="1:14">
      <c r="A104" s="97" t="str">
        <f t="shared" si="30"/>
        <v/>
      </c>
      <c r="B104" s="98" t="str">
        <f t="shared" si="29"/>
        <v/>
      </c>
      <c r="C104" s="99"/>
      <c r="D104" s="100"/>
      <c r="E104" s="100"/>
      <c r="F104" s="57"/>
      <c r="G104" s="58">
        <f t="shared" si="31"/>
        <v>0</v>
      </c>
      <c r="H104" s="58"/>
      <c r="I104" s="57"/>
      <c r="J104" s="57"/>
      <c r="K104" s="57"/>
      <c r="L104" s="57"/>
      <c r="M104" s="58" t="str">
        <f t="shared" si="32"/>
        <v/>
      </c>
      <c r="N104" s="102"/>
    </row>
    <row r="105" spans="1:14">
      <c r="A105" s="97" t="str">
        <f t="shared" si="30"/>
        <v/>
      </c>
      <c r="B105" s="98" t="str">
        <f t="shared" si="29"/>
        <v/>
      </c>
      <c r="C105" s="99"/>
      <c r="D105" s="100"/>
      <c r="E105" s="100"/>
      <c r="F105" s="57"/>
      <c r="G105" s="58">
        <f t="shared" si="31"/>
        <v>0</v>
      </c>
      <c r="H105" s="58"/>
      <c r="I105" s="57"/>
      <c r="J105" s="57"/>
      <c r="K105" s="57"/>
      <c r="L105" s="57"/>
      <c r="M105" s="58" t="str">
        <f t="shared" si="32"/>
        <v/>
      </c>
      <c r="N105" s="102"/>
    </row>
    <row r="106" spans="1:14">
      <c r="A106" s="97" t="str">
        <f t="shared" si="30"/>
        <v/>
      </c>
      <c r="B106" s="98" t="str">
        <f t="shared" si="29"/>
        <v/>
      </c>
      <c r="C106" s="99"/>
      <c r="D106" s="100"/>
      <c r="E106" s="100"/>
      <c r="F106" s="57"/>
      <c r="G106" s="58">
        <f t="shared" si="31"/>
        <v>0</v>
      </c>
      <c r="H106" s="58"/>
      <c r="I106" s="57"/>
      <c r="J106" s="57"/>
      <c r="K106" s="57"/>
      <c r="L106" s="57"/>
      <c r="M106" s="58" t="str">
        <f t="shared" si="32"/>
        <v/>
      </c>
      <c r="N106" s="102"/>
    </row>
    <row r="107" spans="1:14">
      <c r="A107" s="97" t="str">
        <f t="shared" si="30"/>
        <v/>
      </c>
      <c r="B107" s="98" t="str">
        <f t="shared" si="29"/>
        <v/>
      </c>
      <c r="C107" s="99"/>
      <c r="D107" s="100"/>
      <c r="E107" s="100"/>
      <c r="F107" s="57"/>
      <c r="G107" s="58">
        <f t="shared" si="31"/>
        <v>0</v>
      </c>
      <c r="H107" s="58"/>
      <c r="I107" s="57"/>
      <c r="J107" s="57"/>
      <c r="K107" s="57"/>
      <c r="L107" s="57"/>
      <c r="M107" s="58" t="str">
        <f t="shared" si="32"/>
        <v/>
      </c>
      <c r="N107" s="102"/>
    </row>
    <row r="108" spans="1:14">
      <c r="A108" s="97" t="str">
        <f t="shared" si="30"/>
        <v/>
      </c>
      <c r="B108" s="98" t="str">
        <f t="shared" ref="B108:B171" si="33">IF(C108="","",MONTH(C108)&amp;"月")</f>
        <v/>
      </c>
      <c r="C108" s="99"/>
      <c r="D108" s="100"/>
      <c r="E108" s="100"/>
      <c r="F108" s="57"/>
      <c r="G108" s="58">
        <f t="shared" si="31"/>
        <v>0</v>
      </c>
      <c r="H108" s="58"/>
      <c r="I108" s="57"/>
      <c r="J108" s="57"/>
      <c r="K108" s="57"/>
      <c r="L108" s="57"/>
      <c r="M108" s="58" t="str">
        <f t="shared" si="32"/>
        <v/>
      </c>
      <c r="N108" s="102"/>
    </row>
    <row r="109" spans="1:14">
      <c r="A109" s="97" t="str">
        <f t="shared" ref="A109:A172" si="34">IF(C109="","",ROW()-42)</f>
        <v/>
      </c>
      <c r="B109" s="98" t="str">
        <f t="shared" si="33"/>
        <v/>
      </c>
      <c r="C109" s="99"/>
      <c r="D109" s="100"/>
      <c r="E109" s="100"/>
      <c r="F109" s="57"/>
      <c r="G109" s="58">
        <f t="shared" ref="G109:G172" si="35">IF(F109="",0,F109*$K$41)</f>
        <v>0</v>
      </c>
      <c r="H109" s="58"/>
      <c r="I109" s="57"/>
      <c r="J109" s="57"/>
      <c r="K109" s="57"/>
      <c r="L109" s="57"/>
      <c r="M109" s="58" t="str">
        <f t="shared" ref="M109:M172" si="36">IF(C109="","",ROUND(M108+G109-I109-J109-K109-L109-H109,2))</f>
        <v/>
      </c>
      <c r="N109" s="102"/>
    </row>
    <row r="110" spans="1:14">
      <c r="A110" s="97" t="str">
        <f t="shared" si="34"/>
        <v/>
      </c>
      <c r="B110" s="98" t="str">
        <f t="shared" si="33"/>
        <v/>
      </c>
      <c r="C110" s="99"/>
      <c r="D110" s="100"/>
      <c r="E110" s="100"/>
      <c r="F110" s="57"/>
      <c r="G110" s="58">
        <f t="shared" si="35"/>
        <v>0</v>
      </c>
      <c r="H110" s="58"/>
      <c r="I110" s="57"/>
      <c r="J110" s="57"/>
      <c r="K110" s="57"/>
      <c r="L110" s="57"/>
      <c r="M110" s="58" t="str">
        <f t="shared" si="36"/>
        <v/>
      </c>
      <c r="N110" s="102"/>
    </row>
    <row r="111" spans="1:14">
      <c r="A111" s="97" t="str">
        <f t="shared" si="34"/>
        <v/>
      </c>
      <c r="B111" s="98" t="str">
        <f t="shared" si="33"/>
        <v/>
      </c>
      <c r="C111" s="99"/>
      <c r="D111" s="100"/>
      <c r="E111" s="100"/>
      <c r="F111" s="57"/>
      <c r="G111" s="58">
        <f t="shared" si="35"/>
        <v>0</v>
      </c>
      <c r="H111" s="58"/>
      <c r="I111" s="57"/>
      <c r="J111" s="57"/>
      <c r="K111" s="57"/>
      <c r="L111" s="57"/>
      <c r="M111" s="58" t="str">
        <f t="shared" si="36"/>
        <v/>
      </c>
      <c r="N111" s="102"/>
    </row>
    <row r="112" spans="1:14">
      <c r="A112" s="97" t="str">
        <f t="shared" si="34"/>
        <v/>
      </c>
      <c r="B112" s="98" t="str">
        <f t="shared" si="33"/>
        <v/>
      </c>
      <c r="C112" s="99"/>
      <c r="D112" s="100"/>
      <c r="E112" s="100"/>
      <c r="F112" s="57"/>
      <c r="G112" s="58">
        <f t="shared" si="35"/>
        <v>0</v>
      </c>
      <c r="H112" s="58"/>
      <c r="I112" s="57"/>
      <c r="J112" s="57"/>
      <c r="K112" s="57"/>
      <c r="L112" s="57"/>
      <c r="M112" s="58" t="str">
        <f t="shared" si="36"/>
        <v/>
      </c>
      <c r="N112" s="102"/>
    </row>
    <row r="113" spans="1:14">
      <c r="A113" s="97" t="str">
        <f t="shared" si="34"/>
        <v/>
      </c>
      <c r="B113" s="98" t="str">
        <f t="shared" si="33"/>
        <v/>
      </c>
      <c r="C113" s="99"/>
      <c r="D113" s="100"/>
      <c r="E113" s="100"/>
      <c r="F113" s="57"/>
      <c r="G113" s="58">
        <f t="shared" si="35"/>
        <v>0</v>
      </c>
      <c r="H113" s="58"/>
      <c r="I113" s="57"/>
      <c r="J113" s="57"/>
      <c r="K113" s="57"/>
      <c r="L113" s="57"/>
      <c r="M113" s="58" t="str">
        <f t="shared" si="36"/>
        <v/>
      </c>
      <c r="N113" s="102"/>
    </row>
    <row r="114" spans="1:14">
      <c r="A114" s="97" t="str">
        <f t="shared" si="34"/>
        <v/>
      </c>
      <c r="B114" s="98" t="str">
        <f t="shared" si="33"/>
        <v/>
      </c>
      <c r="C114" s="99"/>
      <c r="D114" s="100"/>
      <c r="E114" s="100"/>
      <c r="F114" s="57"/>
      <c r="G114" s="58">
        <f t="shared" si="35"/>
        <v>0</v>
      </c>
      <c r="H114" s="58"/>
      <c r="I114" s="57"/>
      <c r="J114" s="57"/>
      <c r="K114" s="57"/>
      <c r="L114" s="57"/>
      <c r="M114" s="58" t="str">
        <f t="shared" si="36"/>
        <v/>
      </c>
      <c r="N114" s="102"/>
    </row>
    <row r="115" spans="1:14">
      <c r="A115" s="97" t="str">
        <f t="shared" si="34"/>
        <v/>
      </c>
      <c r="B115" s="98" t="str">
        <f t="shared" si="33"/>
        <v/>
      </c>
      <c r="C115" s="99"/>
      <c r="D115" s="100"/>
      <c r="E115" s="100"/>
      <c r="F115" s="57"/>
      <c r="G115" s="58">
        <f t="shared" si="35"/>
        <v>0</v>
      </c>
      <c r="H115" s="58"/>
      <c r="I115" s="57"/>
      <c r="J115" s="57"/>
      <c r="K115" s="57"/>
      <c r="L115" s="57"/>
      <c r="M115" s="58" t="str">
        <f t="shared" si="36"/>
        <v/>
      </c>
      <c r="N115" s="102"/>
    </row>
    <row r="116" spans="1:14">
      <c r="A116" s="97" t="str">
        <f t="shared" si="34"/>
        <v/>
      </c>
      <c r="B116" s="98" t="str">
        <f t="shared" si="33"/>
        <v/>
      </c>
      <c r="C116" s="99"/>
      <c r="D116" s="100"/>
      <c r="E116" s="100"/>
      <c r="F116" s="57"/>
      <c r="G116" s="58">
        <f t="shared" si="35"/>
        <v>0</v>
      </c>
      <c r="H116" s="58"/>
      <c r="I116" s="57"/>
      <c r="J116" s="57"/>
      <c r="K116" s="57"/>
      <c r="L116" s="57"/>
      <c r="M116" s="58" t="str">
        <f t="shared" si="36"/>
        <v/>
      </c>
      <c r="N116" s="102"/>
    </row>
    <row r="117" spans="1:14">
      <c r="A117" s="97" t="str">
        <f t="shared" si="34"/>
        <v/>
      </c>
      <c r="B117" s="98" t="str">
        <f t="shared" si="33"/>
        <v/>
      </c>
      <c r="C117" s="99"/>
      <c r="D117" s="100"/>
      <c r="E117" s="100"/>
      <c r="F117" s="57"/>
      <c r="G117" s="58">
        <f t="shared" si="35"/>
        <v>0</v>
      </c>
      <c r="H117" s="58"/>
      <c r="I117" s="57"/>
      <c r="J117" s="57"/>
      <c r="K117" s="57"/>
      <c r="L117" s="57"/>
      <c r="M117" s="58" t="str">
        <f t="shared" si="36"/>
        <v/>
      </c>
      <c r="N117" s="102"/>
    </row>
    <row r="118" spans="1:14">
      <c r="A118" s="97" t="str">
        <f t="shared" si="34"/>
        <v/>
      </c>
      <c r="B118" s="98" t="str">
        <f t="shared" si="33"/>
        <v/>
      </c>
      <c r="C118" s="99"/>
      <c r="D118" s="100"/>
      <c r="E118" s="100"/>
      <c r="F118" s="57"/>
      <c r="G118" s="58">
        <f t="shared" si="35"/>
        <v>0</v>
      </c>
      <c r="H118" s="58"/>
      <c r="I118" s="57"/>
      <c r="J118" s="57"/>
      <c r="K118" s="57"/>
      <c r="L118" s="57"/>
      <c r="M118" s="58" t="str">
        <f t="shared" si="36"/>
        <v/>
      </c>
      <c r="N118" s="102"/>
    </row>
    <row r="119" spans="1:14">
      <c r="A119" s="97" t="str">
        <f t="shared" si="34"/>
        <v/>
      </c>
      <c r="B119" s="98" t="str">
        <f t="shared" si="33"/>
        <v/>
      </c>
      <c r="C119" s="99"/>
      <c r="D119" s="100"/>
      <c r="E119" s="100"/>
      <c r="F119" s="57"/>
      <c r="G119" s="58">
        <f t="shared" si="35"/>
        <v>0</v>
      </c>
      <c r="H119" s="58"/>
      <c r="I119" s="57"/>
      <c r="J119" s="57"/>
      <c r="K119" s="57"/>
      <c r="L119" s="57"/>
      <c r="M119" s="58" t="str">
        <f t="shared" si="36"/>
        <v/>
      </c>
      <c r="N119" s="102"/>
    </row>
    <row r="120" spans="1:14">
      <c r="A120" s="97" t="str">
        <f t="shared" si="34"/>
        <v/>
      </c>
      <c r="B120" s="98" t="str">
        <f t="shared" si="33"/>
        <v/>
      </c>
      <c r="C120" s="99"/>
      <c r="D120" s="100"/>
      <c r="E120" s="100"/>
      <c r="F120" s="57"/>
      <c r="G120" s="58">
        <f t="shared" si="35"/>
        <v>0</v>
      </c>
      <c r="H120" s="58"/>
      <c r="I120" s="57"/>
      <c r="J120" s="57"/>
      <c r="K120" s="57"/>
      <c r="L120" s="57"/>
      <c r="M120" s="58" t="str">
        <f t="shared" si="36"/>
        <v/>
      </c>
      <c r="N120" s="102"/>
    </row>
    <row r="121" spans="1:14">
      <c r="A121" s="97" t="str">
        <f t="shared" si="34"/>
        <v/>
      </c>
      <c r="B121" s="98" t="str">
        <f t="shared" si="33"/>
        <v/>
      </c>
      <c r="C121" s="99"/>
      <c r="D121" s="100"/>
      <c r="E121" s="100"/>
      <c r="F121" s="57"/>
      <c r="G121" s="58">
        <f t="shared" si="35"/>
        <v>0</v>
      </c>
      <c r="H121" s="58"/>
      <c r="I121" s="57"/>
      <c r="J121" s="57"/>
      <c r="K121" s="57"/>
      <c r="L121" s="57"/>
      <c r="M121" s="58" t="str">
        <f t="shared" si="36"/>
        <v/>
      </c>
      <c r="N121" s="102"/>
    </row>
    <row r="122" spans="1:14">
      <c r="A122" s="97" t="str">
        <f t="shared" si="34"/>
        <v/>
      </c>
      <c r="B122" s="98" t="str">
        <f t="shared" si="33"/>
        <v/>
      </c>
      <c r="C122" s="99"/>
      <c r="D122" s="100"/>
      <c r="E122" s="100"/>
      <c r="F122" s="57"/>
      <c r="G122" s="58">
        <f t="shared" si="35"/>
        <v>0</v>
      </c>
      <c r="H122" s="58"/>
      <c r="I122" s="57"/>
      <c r="J122" s="57"/>
      <c r="K122" s="57"/>
      <c r="L122" s="57"/>
      <c r="M122" s="58" t="str">
        <f t="shared" si="36"/>
        <v/>
      </c>
      <c r="N122" s="102"/>
    </row>
    <row r="123" spans="1:14">
      <c r="A123" s="97" t="str">
        <f t="shared" si="34"/>
        <v/>
      </c>
      <c r="B123" s="98" t="str">
        <f t="shared" si="33"/>
        <v/>
      </c>
      <c r="C123" s="99"/>
      <c r="D123" s="100"/>
      <c r="E123" s="100"/>
      <c r="F123" s="57"/>
      <c r="G123" s="58">
        <f t="shared" si="35"/>
        <v>0</v>
      </c>
      <c r="H123" s="58"/>
      <c r="I123" s="57"/>
      <c r="J123" s="57"/>
      <c r="K123" s="57"/>
      <c r="L123" s="57"/>
      <c r="M123" s="58" t="str">
        <f t="shared" si="36"/>
        <v/>
      </c>
      <c r="N123" s="102"/>
    </row>
    <row r="124" spans="1:14">
      <c r="A124" s="97" t="str">
        <f t="shared" si="34"/>
        <v/>
      </c>
      <c r="B124" s="98" t="str">
        <f t="shared" si="33"/>
        <v/>
      </c>
      <c r="C124" s="99"/>
      <c r="D124" s="100"/>
      <c r="E124" s="100"/>
      <c r="F124" s="57"/>
      <c r="G124" s="58">
        <f t="shared" si="35"/>
        <v>0</v>
      </c>
      <c r="H124" s="58"/>
      <c r="I124" s="57"/>
      <c r="J124" s="57"/>
      <c r="K124" s="57"/>
      <c r="L124" s="57"/>
      <c r="M124" s="58" t="str">
        <f t="shared" si="36"/>
        <v/>
      </c>
      <c r="N124" s="102"/>
    </row>
    <row r="125" spans="1:14">
      <c r="A125" s="97" t="str">
        <f t="shared" si="34"/>
        <v/>
      </c>
      <c r="B125" s="98" t="str">
        <f t="shared" si="33"/>
        <v/>
      </c>
      <c r="C125" s="99"/>
      <c r="D125" s="100"/>
      <c r="E125" s="100"/>
      <c r="F125" s="57"/>
      <c r="G125" s="58">
        <f t="shared" si="35"/>
        <v>0</v>
      </c>
      <c r="H125" s="58"/>
      <c r="I125" s="57"/>
      <c r="J125" s="57"/>
      <c r="K125" s="57"/>
      <c r="L125" s="57"/>
      <c r="M125" s="58" t="str">
        <f t="shared" si="36"/>
        <v/>
      </c>
      <c r="N125" s="102"/>
    </row>
    <row r="126" spans="1:14">
      <c r="A126" s="97" t="str">
        <f t="shared" si="34"/>
        <v/>
      </c>
      <c r="B126" s="98" t="str">
        <f t="shared" si="33"/>
        <v/>
      </c>
      <c r="C126" s="99"/>
      <c r="D126" s="100"/>
      <c r="E126" s="100"/>
      <c r="F126" s="57"/>
      <c r="G126" s="58">
        <f t="shared" si="35"/>
        <v>0</v>
      </c>
      <c r="H126" s="58"/>
      <c r="I126" s="57"/>
      <c r="J126" s="57"/>
      <c r="K126" s="57"/>
      <c r="L126" s="57"/>
      <c r="M126" s="58" t="str">
        <f t="shared" si="36"/>
        <v/>
      </c>
      <c r="N126" s="102"/>
    </row>
    <row r="127" spans="1:14">
      <c r="A127" s="97" t="str">
        <f t="shared" si="34"/>
        <v/>
      </c>
      <c r="B127" s="98" t="str">
        <f t="shared" si="33"/>
        <v/>
      </c>
      <c r="C127" s="99"/>
      <c r="D127" s="100"/>
      <c r="E127" s="100"/>
      <c r="F127" s="57"/>
      <c r="G127" s="58">
        <f t="shared" si="35"/>
        <v>0</v>
      </c>
      <c r="H127" s="58"/>
      <c r="I127" s="57"/>
      <c r="J127" s="57"/>
      <c r="K127" s="57"/>
      <c r="L127" s="57"/>
      <c r="M127" s="58" t="str">
        <f t="shared" si="36"/>
        <v/>
      </c>
      <c r="N127" s="102"/>
    </row>
    <row r="128" spans="1:14">
      <c r="A128" s="97" t="str">
        <f t="shared" si="34"/>
        <v/>
      </c>
      <c r="B128" s="98" t="str">
        <f t="shared" si="33"/>
        <v/>
      </c>
      <c r="C128" s="99"/>
      <c r="D128" s="100"/>
      <c r="E128" s="100"/>
      <c r="F128" s="57"/>
      <c r="G128" s="58">
        <f t="shared" si="35"/>
        <v>0</v>
      </c>
      <c r="H128" s="58"/>
      <c r="I128" s="57"/>
      <c r="J128" s="57"/>
      <c r="K128" s="57"/>
      <c r="L128" s="57"/>
      <c r="M128" s="58" t="str">
        <f t="shared" si="36"/>
        <v/>
      </c>
      <c r="N128" s="102"/>
    </row>
    <row r="129" spans="1:14">
      <c r="A129" s="97" t="str">
        <f t="shared" si="34"/>
        <v/>
      </c>
      <c r="B129" s="98" t="str">
        <f t="shared" si="33"/>
        <v/>
      </c>
      <c r="C129" s="99"/>
      <c r="D129" s="100"/>
      <c r="E129" s="100"/>
      <c r="F129" s="57"/>
      <c r="G129" s="58">
        <f t="shared" si="35"/>
        <v>0</v>
      </c>
      <c r="H129" s="58"/>
      <c r="I129" s="57"/>
      <c r="J129" s="57"/>
      <c r="K129" s="57"/>
      <c r="L129" s="57"/>
      <c r="M129" s="58" t="str">
        <f t="shared" si="36"/>
        <v/>
      </c>
      <c r="N129" s="102"/>
    </row>
    <row r="130" spans="1:14">
      <c r="A130" s="97" t="str">
        <f t="shared" si="34"/>
        <v/>
      </c>
      <c r="B130" s="98" t="str">
        <f t="shared" si="33"/>
        <v/>
      </c>
      <c r="C130" s="99"/>
      <c r="D130" s="100"/>
      <c r="E130" s="100"/>
      <c r="F130" s="57"/>
      <c r="G130" s="58">
        <f t="shared" si="35"/>
        <v>0</v>
      </c>
      <c r="H130" s="58"/>
      <c r="I130" s="57"/>
      <c r="J130" s="57"/>
      <c r="K130" s="57"/>
      <c r="L130" s="57"/>
      <c r="M130" s="58" t="str">
        <f t="shared" si="36"/>
        <v/>
      </c>
      <c r="N130" s="102"/>
    </row>
    <row r="131" spans="1:14">
      <c r="A131" s="97" t="str">
        <f t="shared" si="34"/>
        <v/>
      </c>
      <c r="B131" s="98" t="str">
        <f t="shared" si="33"/>
        <v/>
      </c>
      <c r="C131" s="99"/>
      <c r="D131" s="100"/>
      <c r="E131" s="100"/>
      <c r="F131" s="57"/>
      <c r="G131" s="58">
        <f t="shared" si="35"/>
        <v>0</v>
      </c>
      <c r="H131" s="58"/>
      <c r="I131" s="57"/>
      <c r="J131" s="57"/>
      <c r="K131" s="57"/>
      <c r="L131" s="57"/>
      <c r="M131" s="58" t="str">
        <f t="shared" si="36"/>
        <v/>
      </c>
      <c r="N131" s="102"/>
    </row>
    <row r="132" spans="1:14">
      <c r="A132" s="97" t="str">
        <f t="shared" si="34"/>
        <v/>
      </c>
      <c r="B132" s="98" t="str">
        <f t="shared" si="33"/>
        <v/>
      </c>
      <c r="C132" s="99"/>
      <c r="D132" s="100"/>
      <c r="E132" s="100"/>
      <c r="F132" s="57"/>
      <c r="G132" s="58">
        <f t="shared" si="35"/>
        <v>0</v>
      </c>
      <c r="H132" s="58"/>
      <c r="I132" s="57"/>
      <c r="J132" s="57"/>
      <c r="K132" s="57"/>
      <c r="L132" s="57"/>
      <c r="M132" s="58" t="str">
        <f t="shared" si="36"/>
        <v/>
      </c>
      <c r="N132" s="102"/>
    </row>
    <row r="133" spans="1:14">
      <c r="A133" s="97" t="str">
        <f t="shared" si="34"/>
        <v/>
      </c>
      <c r="B133" s="98" t="str">
        <f t="shared" si="33"/>
        <v/>
      </c>
      <c r="C133" s="99"/>
      <c r="D133" s="100"/>
      <c r="E133" s="100"/>
      <c r="F133" s="57"/>
      <c r="G133" s="58">
        <f t="shared" si="35"/>
        <v>0</v>
      </c>
      <c r="H133" s="58"/>
      <c r="I133" s="57"/>
      <c r="J133" s="57"/>
      <c r="K133" s="57"/>
      <c r="L133" s="57"/>
      <c r="M133" s="58" t="str">
        <f t="shared" si="36"/>
        <v/>
      </c>
      <c r="N133" s="102"/>
    </row>
    <row r="134" spans="1:14">
      <c r="A134" s="97" t="str">
        <f t="shared" si="34"/>
        <v/>
      </c>
      <c r="B134" s="98" t="str">
        <f t="shared" si="33"/>
        <v/>
      </c>
      <c r="C134" s="99"/>
      <c r="D134" s="100"/>
      <c r="E134" s="100"/>
      <c r="F134" s="57"/>
      <c r="G134" s="58">
        <f t="shared" si="35"/>
        <v>0</v>
      </c>
      <c r="H134" s="58"/>
      <c r="I134" s="57"/>
      <c r="J134" s="57"/>
      <c r="K134" s="57"/>
      <c r="L134" s="57"/>
      <c r="M134" s="58" t="str">
        <f t="shared" si="36"/>
        <v/>
      </c>
      <c r="N134" s="102"/>
    </row>
    <row r="135" spans="1:14">
      <c r="A135" s="97" t="str">
        <f t="shared" si="34"/>
        <v/>
      </c>
      <c r="B135" s="98" t="str">
        <f t="shared" si="33"/>
        <v/>
      </c>
      <c r="C135" s="99"/>
      <c r="D135" s="100"/>
      <c r="E135" s="100"/>
      <c r="F135" s="57"/>
      <c r="G135" s="58">
        <f t="shared" si="35"/>
        <v>0</v>
      </c>
      <c r="H135" s="58"/>
      <c r="I135" s="57"/>
      <c r="J135" s="57"/>
      <c r="K135" s="57"/>
      <c r="L135" s="57"/>
      <c r="M135" s="58" t="str">
        <f t="shared" si="36"/>
        <v/>
      </c>
      <c r="N135" s="102"/>
    </row>
    <row r="136" spans="1:14">
      <c r="A136" s="97" t="str">
        <f t="shared" si="34"/>
        <v/>
      </c>
      <c r="B136" s="98" t="str">
        <f t="shared" si="33"/>
        <v/>
      </c>
      <c r="C136" s="99"/>
      <c r="D136" s="100"/>
      <c r="E136" s="100"/>
      <c r="F136" s="57"/>
      <c r="G136" s="58">
        <f t="shared" si="35"/>
        <v>0</v>
      </c>
      <c r="H136" s="58"/>
      <c r="I136" s="57"/>
      <c r="J136" s="57"/>
      <c r="K136" s="57"/>
      <c r="L136" s="57"/>
      <c r="M136" s="58" t="str">
        <f t="shared" si="36"/>
        <v/>
      </c>
      <c r="N136" s="102"/>
    </row>
    <row r="137" spans="1:14">
      <c r="A137" s="97" t="str">
        <f t="shared" si="34"/>
        <v/>
      </c>
      <c r="B137" s="98" t="str">
        <f t="shared" si="33"/>
        <v/>
      </c>
      <c r="C137" s="99"/>
      <c r="D137" s="100"/>
      <c r="E137" s="100"/>
      <c r="F137" s="57"/>
      <c r="G137" s="58">
        <f t="shared" si="35"/>
        <v>0</v>
      </c>
      <c r="H137" s="58"/>
      <c r="I137" s="57"/>
      <c r="J137" s="57"/>
      <c r="K137" s="57"/>
      <c r="L137" s="57"/>
      <c r="M137" s="58" t="str">
        <f t="shared" si="36"/>
        <v/>
      </c>
      <c r="N137" s="102"/>
    </row>
    <row r="138" spans="1:14">
      <c r="A138" s="97" t="str">
        <f t="shared" si="34"/>
        <v/>
      </c>
      <c r="B138" s="98" t="str">
        <f t="shared" si="33"/>
        <v/>
      </c>
      <c r="C138" s="99"/>
      <c r="D138" s="100"/>
      <c r="E138" s="100"/>
      <c r="F138" s="57"/>
      <c r="G138" s="58">
        <f t="shared" si="35"/>
        <v>0</v>
      </c>
      <c r="H138" s="58"/>
      <c r="I138" s="57"/>
      <c r="J138" s="57"/>
      <c r="K138" s="57"/>
      <c r="L138" s="57"/>
      <c r="M138" s="58" t="str">
        <f t="shared" si="36"/>
        <v/>
      </c>
      <c r="N138" s="102"/>
    </row>
    <row r="139" spans="1:14">
      <c r="A139" s="97" t="str">
        <f t="shared" si="34"/>
        <v/>
      </c>
      <c r="B139" s="98" t="str">
        <f t="shared" si="33"/>
        <v/>
      </c>
      <c r="C139" s="99"/>
      <c r="D139" s="100"/>
      <c r="E139" s="100"/>
      <c r="F139" s="57"/>
      <c r="G139" s="58">
        <f t="shared" si="35"/>
        <v>0</v>
      </c>
      <c r="H139" s="58"/>
      <c r="I139" s="57"/>
      <c r="J139" s="57"/>
      <c r="K139" s="57"/>
      <c r="L139" s="57"/>
      <c r="M139" s="58" t="str">
        <f t="shared" si="36"/>
        <v/>
      </c>
      <c r="N139" s="102"/>
    </row>
    <row r="140" spans="1:14">
      <c r="A140" s="97" t="str">
        <f t="shared" si="34"/>
        <v/>
      </c>
      <c r="B140" s="98" t="str">
        <f t="shared" si="33"/>
        <v/>
      </c>
      <c r="C140" s="99"/>
      <c r="D140" s="100"/>
      <c r="E140" s="100"/>
      <c r="F140" s="57"/>
      <c r="G140" s="58">
        <f t="shared" si="35"/>
        <v>0</v>
      </c>
      <c r="H140" s="58"/>
      <c r="I140" s="57"/>
      <c r="J140" s="57"/>
      <c r="K140" s="57"/>
      <c r="L140" s="57"/>
      <c r="M140" s="58" t="str">
        <f t="shared" si="36"/>
        <v/>
      </c>
      <c r="N140" s="102"/>
    </row>
    <row r="141" spans="1:14">
      <c r="A141" s="97" t="str">
        <f t="shared" si="34"/>
        <v/>
      </c>
      <c r="B141" s="98" t="str">
        <f t="shared" si="33"/>
        <v/>
      </c>
      <c r="C141" s="99"/>
      <c r="D141" s="100"/>
      <c r="E141" s="100"/>
      <c r="F141" s="57"/>
      <c r="G141" s="58">
        <f t="shared" si="35"/>
        <v>0</v>
      </c>
      <c r="H141" s="58"/>
      <c r="I141" s="57"/>
      <c r="J141" s="57"/>
      <c r="K141" s="57"/>
      <c r="L141" s="57"/>
      <c r="M141" s="58" t="str">
        <f t="shared" si="36"/>
        <v/>
      </c>
      <c r="N141" s="102"/>
    </row>
    <row r="142" spans="1:14">
      <c r="A142" s="97" t="str">
        <f t="shared" si="34"/>
        <v/>
      </c>
      <c r="B142" s="98" t="str">
        <f t="shared" si="33"/>
        <v/>
      </c>
      <c r="C142" s="99"/>
      <c r="D142" s="100"/>
      <c r="E142" s="100"/>
      <c r="F142" s="57"/>
      <c r="G142" s="58">
        <f t="shared" si="35"/>
        <v>0</v>
      </c>
      <c r="H142" s="58"/>
      <c r="I142" s="57"/>
      <c r="J142" s="57"/>
      <c r="K142" s="57"/>
      <c r="L142" s="57"/>
      <c r="M142" s="58" t="str">
        <f t="shared" si="36"/>
        <v/>
      </c>
      <c r="N142" s="102"/>
    </row>
    <row r="143" spans="1:14">
      <c r="A143" s="97" t="str">
        <f t="shared" si="34"/>
        <v/>
      </c>
      <c r="B143" s="98" t="str">
        <f t="shared" si="33"/>
        <v/>
      </c>
      <c r="C143" s="99"/>
      <c r="D143" s="100"/>
      <c r="E143" s="100"/>
      <c r="F143" s="57"/>
      <c r="G143" s="58">
        <f t="shared" si="35"/>
        <v>0</v>
      </c>
      <c r="H143" s="58"/>
      <c r="I143" s="57"/>
      <c r="J143" s="57"/>
      <c r="K143" s="57"/>
      <c r="L143" s="57"/>
      <c r="M143" s="58" t="str">
        <f t="shared" si="36"/>
        <v/>
      </c>
      <c r="N143" s="102"/>
    </row>
    <row r="144" spans="1:14">
      <c r="A144" s="97" t="str">
        <f t="shared" si="34"/>
        <v/>
      </c>
      <c r="B144" s="98" t="str">
        <f t="shared" si="33"/>
        <v/>
      </c>
      <c r="C144" s="99"/>
      <c r="D144" s="100"/>
      <c r="E144" s="100"/>
      <c r="F144" s="57"/>
      <c r="G144" s="58">
        <f t="shared" si="35"/>
        <v>0</v>
      </c>
      <c r="H144" s="58"/>
      <c r="I144" s="57"/>
      <c r="J144" s="57"/>
      <c r="K144" s="57"/>
      <c r="L144" s="57"/>
      <c r="M144" s="58" t="str">
        <f t="shared" si="36"/>
        <v/>
      </c>
      <c r="N144" s="102"/>
    </row>
    <row r="145" spans="1:14">
      <c r="A145" s="97" t="str">
        <f t="shared" si="34"/>
        <v/>
      </c>
      <c r="B145" s="98" t="str">
        <f t="shared" si="33"/>
        <v/>
      </c>
      <c r="C145" s="99"/>
      <c r="D145" s="100"/>
      <c r="E145" s="100"/>
      <c r="F145" s="57"/>
      <c r="G145" s="58">
        <f t="shared" si="35"/>
        <v>0</v>
      </c>
      <c r="H145" s="58"/>
      <c r="I145" s="57"/>
      <c r="J145" s="57"/>
      <c r="K145" s="57"/>
      <c r="L145" s="57"/>
      <c r="M145" s="58" t="str">
        <f t="shared" si="36"/>
        <v/>
      </c>
      <c r="N145" s="102"/>
    </row>
    <row r="146" spans="1:14">
      <c r="A146" s="97" t="str">
        <f t="shared" si="34"/>
        <v/>
      </c>
      <c r="B146" s="98" t="str">
        <f t="shared" si="33"/>
        <v/>
      </c>
      <c r="C146" s="99"/>
      <c r="D146" s="100"/>
      <c r="E146" s="100"/>
      <c r="F146" s="57"/>
      <c r="G146" s="58">
        <f t="shared" si="35"/>
        <v>0</v>
      </c>
      <c r="H146" s="58"/>
      <c r="I146" s="57"/>
      <c r="J146" s="57"/>
      <c r="K146" s="57"/>
      <c r="L146" s="57"/>
      <c r="M146" s="58" t="str">
        <f t="shared" si="36"/>
        <v/>
      </c>
      <c r="N146" s="102"/>
    </row>
    <row r="147" spans="1:14">
      <c r="A147" s="97" t="str">
        <f t="shared" si="34"/>
        <v/>
      </c>
      <c r="B147" s="98" t="str">
        <f t="shared" si="33"/>
        <v/>
      </c>
      <c r="C147" s="99"/>
      <c r="D147" s="100"/>
      <c r="E147" s="100"/>
      <c r="F147" s="57"/>
      <c r="G147" s="58">
        <f t="shared" si="35"/>
        <v>0</v>
      </c>
      <c r="H147" s="58"/>
      <c r="I147" s="57"/>
      <c r="J147" s="57"/>
      <c r="K147" s="57"/>
      <c r="L147" s="57"/>
      <c r="M147" s="58" t="str">
        <f t="shared" si="36"/>
        <v/>
      </c>
      <c r="N147" s="102"/>
    </row>
    <row r="148" spans="1:14">
      <c r="A148" s="97" t="str">
        <f t="shared" si="34"/>
        <v/>
      </c>
      <c r="B148" s="98" t="str">
        <f t="shared" si="33"/>
        <v/>
      </c>
      <c r="C148" s="99"/>
      <c r="D148" s="100"/>
      <c r="E148" s="100"/>
      <c r="F148" s="57"/>
      <c r="G148" s="58">
        <f t="shared" si="35"/>
        <v>0</v>
      </c>
      <c r="H148" s="58"/>
      <c r="I148" s="57"/>
      <c r="J148" s="57"/>
      <c r="K148" s="57"/>
      <c r="L148" s="57"/>
      <c r="M148" s="58" t="str">
        <f t="shared" si="36"/>
        <v/>
      </c>
      <c r="N148" s="102"/>
    </row>
    <row r="149" spans="1:14">
      <c r="A149" s="97" t="str">
        <f t="shared" si="34"/>
        <v/>
      </c>
      <c r="B149" s="98" t="str">
        <f t="shared" si="33"/>
        <v/>
      </c>
      <c r="C149" s="99"/>
      <c r="D149" s="100"/>
      <c r="E149" s="100"/>
      <c r="F149" s="57"/>
      <c r="G149" s="58">
        <f t="shared" si="35"/>
        <v>0</v>
      </c>
      <c r="H149" s="58"/>
      <c r="I149" s="57"/>
      <c r="J149" s="57"/>
      <c r="K149" s="57"/>
      <c r="L149" s="57"/>
      <c r="M149" s="58" t="str">
        <f t="shared" si="36"/>
        <v/>
      </c>
      <c r="N149" s="102"/>
    </row>
    <row r="150" spans="1:14">
      <c r="A150" s="97" t="str">
        <f t="shared" si="34"/>
        <v/>
      </c>
      <c r="B150" s="98" t="str">
        <f t="shared" si="33"/>
        <v/>
      </c>
      <c r="C150" s="99"/>
      <c r="D150" s="100"/>
      <c r="E150" s="100"/>
      <c r="F150" s="57"/>
      <c r="G150" s="58">
        <f t="shared" si="35"/>
        <v>0</v>
      </c>
      <c r="H150" s="58"/>
      <c r="I150" s="57"/>
      <c r="J150" s="57"/>
      <c r="K150" s="57"/>
      <c r="L150" s="57"/>
      <c r="M150" s="58" t="str">
        <f t="shared" si="36"/>
        <v/>
      </c>
      <c r="N150" s="102"/>
    </row>
    <row r="151" spans="1:14">
      <c r="A151" s="97" t="str">
        <f t="shared" si="34"/>
        <v/>
      </c>
      <c r="B151" s="98" t="str">
        <f t="shared" si="33"/>
        <v/>
      </c>
      <c r="C151" s="99"/>
      <c r="D151" s="100"/>
      <c r="E151" s="100"/>
      <c r="F151" s="57"/>
      <c r="G151" s="58">
        <f t="shared" si="35"/>
        <v>0</v>
      </c>
      <c r="H151" s="58"/>
      <c r="I151" s="57"/>
      <c r="J151" s="57"/>
      <c r="K151" s="57"/>
      <c r="L151" s="57"/>
      <c r="M151" s="58" t="str">
        <f t="shared" si="36"/>
        <v/>
      </c>
      <c r="N151" s="102"/>
    </row>
    <row r="152" spans="1:14">
      <c r="A152" s="97" t="str">
        <f t="shared" si="34"/>
        <v/>
      </c>
      <c r="B152" s="98" t="str">
        <f t="shared" si="33"/>
        <v/>
      </c>
      <c r="C152" s="99"/>
      <c r="D152" s="100"/>
      <c r="E152" s="100"/>
      <c r="F152" s="57"/>
      <c r="G152" s="58">
        <f t="shared" si="35"/>
        <v>0</v>
      </c>
      <c r="H152" s="58"/>
      <c r="I152" s="57"/>
      <c r="J152" s="57"/>
      <c r="K152" s="57"/>
      <c r="L152" s="57"/>
      <c r="M152" s="58" t="str">
        <f t="shared" si="36"/>
        <v/>
      </c>
      <c r="N152" s="102"/>
    </row>
    <row r="153" spans="1:14">
      <c r="A153" s="97" t="str">
        <f t="shared" si="34"/>
        <v/>
      </c>
      <c r="B153" s="98" t="str">
        <f t="shared" si="33"/>
        <v/>
      </c>
      <c r="C153" s="99"/>
      <c r="D153" s="100"/>
      <c r="E153" s="100"/>
      <c r="F153" s="57"/>
      <c r="G153" s="58">
        <f t="shared" si="35"/>
        <v>0</v>
      </c>
      <c r="H153" s="58"/>
      <c r="I153" s="57"/>
      <c r="J153" s="57"/>
      <c r="K153" s="57"/>
      <c r="L153" s="57"/>
      <c r="M153" s="58" t="str">
        <f t="shared" si="36"/>
        <v/>
      </c>
      <c r="N153" s="102"/>
    </row>
    <row r="154" spans="1:14">
      <c r="A154" s="97" t="str">
        <f t="shared" si="34"/>
        <v/>
      </c>
      <c r="B154" s="98" t="str">
        <f t="shared" si="33"/>
        <v/>
      </c>
      <c r="C154" s="99"/>
      <c r="D154" s="100"/>
      <c r="E154" s="100"/>
      <c r="F154" s="57"/>
      <c r="G154" s="58">
        <f t="shared" si="35"/>
        <v>0</v>
      </c>
      <c r="H154" s="58"/>
      <c r="I154" s="57"/>
      <c r="J154" s="57"/>
      <c r="K154" s="57"/>
      <c r="L154" s="57"/>
      <c r="M154" s="58" t="str">
        <f t="shared" si="36"/>
        <v/>
      </c>
      <c r="N154" s="102"/>
    </row>
    <row r="155" spans="1:14">
      <c r="A155" s="97" t="str">
        <f t="shared" si="34"/>
        <v/>
      </c>
      <c r="B155" s="98" t="str">
        <f t="shared" si="33"/>
        <v/>
      </c>
      <c r="C155" s="99"/>
      <c r="D155" s="100"/>
      <c r="E155" s="100"/>
      <c r="F155" s="57"/>
      <c r="G155" s="58">
        <f t="shared" si="35"/>
        <v>0</v>
      </c>
      <c r="H155" s="58"/>
      <c r="I155" s="57"/>
      <c r="J155" s="57"/>
      <c r="K155" s="57"/>
      <c r="L155" s="57"/>
      <c r="M155" s="58" t="str">
        <f t="shared" si="36"/>
        <v/>
      </c>
      <c r="N155" s="102"/>
    </row>
    <row r="156" spans="1:14">
      <c r="A156" s="97" t="str">
        <f t="shared" si="34"/>
        <v/>
      </c>
      <c r="B156" s="98" t="str">
        <f t="shared" si="33"/>
        <v/>
      </c>
      <c r="C156" s="99"/>
      <c r="D156" s="100"/>
      <c r="E156" s="100"/>
      <c r="F156" s="57"/>
      <c r="G156" s="58">
        <f t="shared" si="35"/>
        <v>0</v>
      </c>
      <c r="H156" s="58"/>
      <c r="I156" s="57"/>
      <c r="J156" s="57"/>
      <c r="K156" s="57"/>
      <c r="L156" s="57"/>
      <c r="M156" s="58" t="str">
        <f t="shared" si="36"/>
        <v/>
      </c>
      <c r="N156" s="102"/>
    </row>
    <row r="157" spans="1:14">
      <c r="A157" s="97" t="str">
        <f t="shared" si="34"/>
        <v/>
      </c>
      <c r="B157" s="98" t="str">
        <f t="shared" si="33"/>
        <v/>
      </c>
      <c r="C157" s="99"/>
      <c r="D157" s="100"/>
      <c r="E157" s="100"/>
      <c r="F157" s="57"/>
      <c r="G157" s="58">
        <f t="shared" si="35"/>
        <v>0</v>
      </c>
      <c r="H157" s="58"/>
      <c r="I157" s="57"/>
      <c r="J157" s="57"/>
      <c r="K157" s="57"/>
      <c r="L157" s="57"/>
      <c r="M157" s="58" t="str">
        <f t="shared" si="36"/>
        <v/>
      </c>
      <c r="N157" s="102"/>
    </row>
    <row r="158" spans="1:14">
      <c r="A158" s="97" t="str">
        <f t="shared" si="34"/>
        <v/>
      </c>
      <c r="B158" s="98" t="str">
        <f t="shared" si="33"/>
        <v/>
      </c>
      <c r="C158" s="99"/>
      <c r="D158" s="100"/>
      <c r="E158" s="100"/>
      <c r="F158" s="57"/>
      <c r="G158" s="58">
        <f t="shared" si="35"/>
        <v>0</v>
      </c>
      <c r="H158" s="58"/>
      <c r="I158" s="57"/>
      <c r="J158" s="57"/>
      <c r="K158" s="57"/>
      <c r="L158" s="57"/>
      <c r="M158" s="58" t="str">
        <f t="shared" si="36"/>
        <v/>
      </c>
      <c r="N158" s="102"/>
    </row>
    <row r="159" spans="1:14">
      <c r="A159" s="97" t="str">
        <f t="shared" si="34"/>
        <v/>
      </c>
      <c r="B159" s="98" t="str">
        <f t="shared" si="33"/>
        <v/>
      </c>
      <c r="C159" s="99"/>
      <c r="D159" s="100"/>
      <c r="E159" s="100"/>
      <c r="F159" s="57"/>
      <c r="G159" s="58">
        <f t="shared" si="35"/>
        <v>0</v>
      </c>
      <c r="H159" s="58"/>
      <c r="I159" s="57"/>
      <c r="J159" s="57"/>
      <c r="K159" s="57"/>
      <c r="L159" s="57"/>
      <c r="M159" s="58" t="str">
        <f t="shared" si="36"/>
        <v/>
      </c>
      <c r="N159" s="102"/>
    </row>
    <row r="160" spans="1:14">
      <c r="A160" s="97" t="str">
        <f t="shared" si="34"/>
        <v/>
      </c>
      <c r="B160" s="98" t="str">
        <f t="shared" si="33"/>
        <v/>
      </c>
      <c r="C160" s="99"/>
      <c r="D160" s="100"/>
      <c r="E160" s="100"/>
      <c r="F160" s="57"/>
      <c r="G160" s="58">
        <f t="shared" si="35"/>
        <v>0</v>
      </c>
      <c r="H160" s="58"/>
      <c r="I160" s="57"/>
      <c r="J160" s="57"/>
      <c r="K160" s="57"/>
      <c r="L160" s="57"/>
      <c r="M160" s="58" t="str">
        <f t="shared" si="36"/>
        <v/>
      </c>
      <c r="N160" s="102"/>
    </row>
    <row r="161" spans="1:14">
      <c r="A161" s="97" t="str">
        <f t="shared" si="34"/>
        <v/>
      </c>
      <c r="B161" s="98" t="str">
        <f t="shared" si="33"/>
        <v/>
      </c>
      <c r="C161" s="99"/>
      <c r="D161" s="100"/>
      <c r="E161" s="100"/>
      <c r="F161" s="57"/>
      <c r="G161" s="58">
        <f t="shared" si="35"/>
        <v>0</v>
      </c>
      <c r="H161" s="58"/>
      <c r="I161" s="57"/>
      <c r="J161" s="57"/>
      <c r="K161" s="57"/>
      <c r="L161" s="57"/>
      <c r="M161" s="58" t="str">
        <f t="shared" si="36"/>
        <v/>
      </c>
      <c r="N161" s="102"/>
    </row>
    <row r="162" spans="1:14">
      <c r="A162" s="97" t="str">
        <f t="shared" si="34"/>
        <v/>
      </c>
      <c r="B162" s="98" t="str">
        <f t="shared" si="33"/>
        <v/>
      </c>
      <c r="C162" s="99"/>
      <c r="D162" s="100"/>
      <c r="E162" s="100"/>
      <c r="F162" s="57"/>
      <c r="G162" s="58">
        <f t="shared" si="35"/>
        <v>0</v>
      </c>
      <c r="H162" s="58"/>
      <c r="I162" s="57"/>
      <c r="J162" s="57"/>
      <c r="K162" s="57"/>
      <c r="L162" s="57"/>
      <c r="M162" s="58" t="str">
        <f t="shared" si="36"/>
        <v/>
      </c>
      <c r="N162" s="102"/>
    </row>
    <row r="163" spans="1:14">
      <c r="A163" s="97" t="str">
        <f t="shared" si="34"/>
        <v/>
      </c>
      <c r="B163" s="98" t="str">
        <f t="shared" si="33"/>
        <v/>
      </c>
      <c r="C163" s="99"/>
      <c r="D163" s="100"/>
      <c r="E163" s="100"/>
      <c r="F163" s="57"/>
      <c r="G163" s="58">
        <f t="shared" si="35"/>
        <v>0</v>
      </c>
      <c r="H163" s="58"/>
      <c r="I163" s="57"/>
      <c r="J163" s="57"/>
      <c r="K163" s="57"/>
      <c r="L163" s="57"/>
      <c r="M163" s="58" t="str">
        <f t="shared" si="36"/>
        <v/>
      </c>
      <c r="N163" s="102"/>
    </row>
    <row r="164" spans="1:14">
      <c r="A164" s="97" t="str">
        <f t="shared" si="34"/>
        <v/>
      </c>
      <c r="B164" s="98" t="str">
        <f t="shared" si="33"/>
        <v/>
      </c>
      <c r="C164" s="99"/>
      <c r="D164" s="100"/>
      <c r="E164" s="100"/>
      <c r="F164" s="57"/>
      <c r="G164" s="58">
        <f t="shared" si="35"/>
        <v>0</v>
      </c>
      <c r="H164" s="58"/>
      <c r="I164" s="57"/>
      <c r="J164" s="57"/>
      <c r="K164" s="57"/>
      <c r="L164" s="57"/>
      <c r="M164" s="58" t="str">
        <f t="shared" si="36"/>
        <v/>
      </c>
      <c r="N164" s="102"/>
    </row>
    <row r="165" spans="1:14">
      <c r="A165" s="97" t="str">
        <f t="shared" si="34"/>
        <v/>
      </c>
      <c r="B165" s="98" t="str">
        <f t="shared" si="33"/>
        <v/>
      </c>
      <c r="C165" s="99"/>
      <c r="D165" s="100"/>
      <c r="E165" s="100"/>
      <c r="F165" s="57"/>
      <c r="G165" s="58">
        <f t="shared" si="35"/>
        <v>0</v>
      </c>
      <c r="H165" s="58"/>
      <c r="I165" s="57"/>
      <c r="J165" s="57"/>
      <c r="K165" s="57"/>
      <c r="L165" s="57"/>
      <c r="M165" s="58" t="str">
        <f t="shared" si="36"/>
        <v/>
      </c>
      <c r="N165" s="102"/>
    </row>
    <row r="166" spans="1:14">
      <c r="A166" s="97" t="str">
        <f t="shared" si="34"/>
        <v/>
      </c>
      <c r="B166" s="98" t="str">
        <f t="shared" si="33"/>
        <v/>
      </c>
      <c r="C166" s="99"/>
      <c r="D166" s="100"/>
      <c r="E166" s="100"/>
      <c r="F166" s="57"/>
      <c r="G166" s="58">
        <f t="shared" si="35"/>
        <v>0</v>
      </c>
      <c r="H166" s="58"/>
      <c r="I166" s="57"/>
      <c r="J166" s="57"/>
      <c r="K166" s="57"/>
      <c r="L166" s="57"/>
      <c r="M166" s="58" t="str">
        <f t="shared" si="36"/>
        <v/>
      </c>
      <c r="N166" s="102"/>
    </row>
    <row r="167" spans="1:14">
      <c r="A167" s="97" t="str">
        <f t="shared" si="34"/>
        <v/>
      </c>
      <c r="B167" s="98" t="str">
        <f t="shared" si="33"/>
        <v/>
      </c>
      <c r="C167" s="99"/>
      <c r="D167" s="100"/>
      <c r="E167" s="100"/>
      <c r="F167" s="57"/>
      <c r="G167" s="58">
        <f t="shared" si="35"/>
        <v>0</v>
      </c>
      <c r="H167" s="58"/>
      <c r="I167" s="57"/>
      <c r="J167" s="57"/>
      <c r="K167" s="57"/>
      <c r="L167" s="57"/>
      <c r="M167" s="58" t="str">
        <f t="shared" si="36"/>
        <v/>
      </c>
      <c r="N167" s="102"/>
    </row>
    <row r="168" spans="1:14">
      <c r="A168" s="97" t="str">
        <f t="shared" si="34"/>
        <v/>
      </c>
      <c r="B168" s="98" t="str">
        <f t="shared" si="33"/>
        <v/>
      </c>
      <c r="C168" s="99"/>
      <c r="D168" s="100"/>
      <c r="E168" s="100"/>
      <c r="F168" s="57"/>
      <c r="G168" s="58">
        <f t="shared" si="35"/>
        <v>0</v>
      </c>
      <c r="H168" s="58"/>
      <c r="I168" s="57"/>
      <c r="J168" s="57"/>
      <c r="K168" s="57"/>
      <c r="L168" s="57"/>
      <c r="M168" s="58" t="str">
        <f t="shared" si="36"/>
        <v/>
      </c>
      <c r="N168" s="102"/>
    </row>
    <row r="169" spans="1:14">
      <c r="A169" s="97" t="str">
        <f t="shared" si="34"/>
        <v/>
      </c>
      <c r="B169" s="98" t="str">
        <f t="shared" si="33"/>
        <v/>
      </c>
      <c r="C169" s="99"/>
      <c r="D169" s="100"/>
      <c r="E169" s="100"/>
      <c r="F169" s="57"/>
      <c r="G169" s="58">
        <f t="shared" si="35"/>
        <v>0</v>
      </c>
      <c r="H169" s="58"/>
      <c r="I169" s="57"/>
      <c r="J169" s="57"/>
      <c r="K169" s="57"/>
      <c r="L169" s="57"/>
      <c r="M169" s="58" t="str">
        <f t="shared" si="36"/>
        <v/>
      </c>
      <c r="N169" s="102"/>
    </row>
    <row r="170" spans="1:14">
      <c r="A170" s="97" t="str">
        <f t="shared" si="34"/>
        <v/>
      </c>
      <c r="B170" s="98" t="str">
        <f t="shared" si="33"/>
        <v/>
      </c>
      <c r="C170" s="99"/>
      <c r="D170" s="100"/>
      <c r="E170" s="100"/>
      <c r="F170" s="57"/>
      <c r="G170" s="58">
        <f t="shared" si="35"/>
        <v>0</v>
      </c>
      <c r="H170" s="58"/>
      <c r="I170" s="57"/>
      <c r="J170" s="57"/>
      <c r="K170" s="57"/>
      <c r="L170" s="57"/>
      <c r="M170" s="58" t="str">
        <f t="shared" si="36"/>
        <v/>
      </c>
      <c r="N170" s="102"/>
    </row>
    <row r="171" spans="1:14">
      <c r="A171" s="97" t="str">
        <f t="shared" si="34"/>
        <v/>
      </c>
      <c r="B171" s="98" t="str">
        <f t="shared" si="33"/>
        <v/>
      </c>
      <c r="C171" s="99"/>
      <c r="D171" s="100"/>
      <c r="E171" s="100"/>
      <c r="F171" s="57"/>
      <c r="G171" s="58">
        <f t="shared" si="35"/>
        <v>0</v>
      </c>
      <c r="H171" s="58"/>
      <c r="I171" s="57"/>
      <c r="J171" s="57"/>
      <c r="K171" s="57"/>
      <c r="L171" s="57"/>
      <c r="M171" s="58" t="str">
        <f t="shared" si="36"/>
        <v/>
      </c>
      <c r="N171" s="102"/>
    </row>
    <row r="172" spans="1:14">
      <c r="A172" s="97" t="str">
        <f t="shared" si="34"/>
        <v/>
      </c>
      <c r="B172" s="98" t="str">
        <f t="shared" ref="B172:B235" si="37">IF(C172="","",MONTH(C172)&amp;"月")</f>
        <v/>
      </c>
      <c r="C172" s="99"/>
      <c r="D172" s="100"/>
      <c r="E172" s="100"/>
      <c r="F172" s="57"/>
      <c r="G172" s="58">
        <f t="shared" si="35"/>
        <v>0</v>
      </c>
      <c r="H172" s="58"/>
      <c r="I172" s="57"/>
      <c r="J172" s="57"/>
      <c r="K172" s="57"/>
      <c r="L172" s="57"/>
      <c r="M172" s="58" t="str">
        <f t="shared" si="36"/>
        <v/>
      </c>
      <c r="N172" s="102"/>
    </row>
    <row r="173" spans="1:14">
      <c r="A173" s="97" t="str">
        <f t="shared" ref="A173:A236" si="38">IF(C173="","",ROW()-42)</f>
        <v/>
      </c>
      <c r="B173" s="98" t="str">
        <f t="shared" si="37"/>
        <v/>
      </c>
      <c r="C173" s="99"/>
      <c r="D173" s="100"/>
      <c r="E173" s="100"/>
      <c r="F173" s="57"/>
      <c r="G173" s="58">
        <f t="shared" ref="G173:G236" si="39">IF(F173="",0,F173*$K$41)</f>
        <v>0</v>
      </c>
      <c r="H173" s="58"/>
      <c r="I173" s="57"/>
      <c r="J173" s="57"/>
      <c r="K173" s="57"/>
      <c r="L173" s="57"/>
      <c r="M173" s="58" t="str">
        <f t="shared" ref="M173:M236" si="40">IF(C173="","",ROUND(M172+G173-I173-J173-K173-L173-H173,2))</f>
        <v/>
      </c>
      <c r="N173" s="102"/>
    </row>
    <row r="174" spans="1:14">
      <c r="A174" s="97" t="str">
        <f t="shared" si="38"/>
        <v/>
      </c>
      <c r="B174" s="98" t="str">
        <f t="shared" si="37"/>
        <v/>
      </c>
      <c r="C174" s="99"/>
      <c r="D174" s="100"/>
      <c r="E174" s="100"/>
      <c r="F174" s="57"/>
      <c r="G174" s="58">
        <f t="shared" si="39"/>
        <v>0</v>
      </c>
      <c r="H174" s="58"/>
      <c r="I174" s="57"/>
      <c r="J174" s="57"/>
      <c r="K174" s="57"/>
      <c r="L174" s="57"/>
      <c r="M174" s="58" t="str">
        <f t="shared" si="40"/>
        <v/>
      </c>
      <c r="N174" s="102"/>
    </row>
    <row r="175" spans="1:14">
      <c r="A175" s="97" t="str">
        <f t="shared" si="38"/>
        <v/>
      </c>
      <c r="B175" s="98" t="str">
        <f t="shared" si="37"/>
        <v/>
      </c>
      <c r="C175" s="99"/>
      <c r="D175" s="100"/>
      <c r="E175" s="100"/>
      <c r="F175" s="57"/>
      <c r="G175" s="58">
        <f t="shared" si="39"/>
        <v>0</v>
      </c>
      <c r="H175" s="58"/>
      <c r="I175" s="57"/>
      <c r="J175" s="57"/>
      <c r="K175" s="57"/>
      <c r="L175" s="57"/>
      <c r="M175" s="58" t="str">
        <f t="shared" si="40"/>
        <v/>
      </c>
      <c r="N175" s="102"/>
    </row>
    <row r="176" spans="1:14">
      <c r="A176" s="97" t="str">
        <f t="shared" si="38"/>
        <v/>
      </c>
      <c r="B176" s="98" t="str">
        <f t="shared" si="37"/>
        <v/>
      </c>
      <c r="C176" s="99"/>
      <c r="D176" s="100"/>
      <c r="E176" s="100"/>
      <c r="F176" s="57"/>
      <c r="G176" s="58">
        <f t="shared" si="39"/>
        <v>0</v>
      </c>
      <c r="H176" s="58"/>
      <c r="I176" s="57"/>
      <c r="J176" s="57"/>
      <c r="K176" s="57"/>
      <c r="L176" s="57"/>
      <c r="M176" s="58" t="str">
        <f t="shared" si="40"/>
        <v/>
      </c>
      <c r="N176" s="102"/>
    </row>
    <row r="177" spans="1:14">
      <c r="A177" s="97" t="str">
        <f t="shared" si="38"/>
        <v/>
      </c>
      <c r="B177" s="98" t="str">
        <f t="shared" si="37"/>
        <v/>
      </c>
      <c r="C177" s="99"/>
      <c r="D177" s="100"/>
      <c r="E177" s="100"/>
      <c r="F177" s="57"/>
      <c r="G177" s="58">
        <f t="shared" si="39"/>
        <v>0</v>
      </c>
      <c r="H177" s="58"/>
      <c r="I177" s="57"/>
      <c r="J177" s="57"/>
      <c r="K177" s="57"/>
      <c r="L177" s="57"/>
      <c r="M177" s="58" t="str">
        <f t="shared" si="40"/>
        <v/>
      </c>
      <c r="N177" s="102"/>
    </row>
    <row r="178" spans="1:14">
      <c r="A178" s="97" t="str">
        <f t="shared" si="38"/>
        <v/>
      </c>
      <c r="B178" s="98" t="str">
        <f t="shared" si="37"/>
        <v/>
      </c>
      <c r="C178" s="99"/>
      <c r="D178" s="100"/>
      <c r="E178" s="100"/>
      <c r="F178" s="57"/>
      <c r="G178" s="58">
        <f t="shared" si="39"/>
        <v>0</v>
      </c>
      <c r="H178" s="58"/>
      <c r="I178" s="57"/>
      <c r="J178" s="57"/>
      <c r="K178" s="57"/>
      <c r="L178" s="57"/>
      <c r="M178" s="58" t="str">
        <f t="shared" si="40"/>
        <v/>
      </c>
      <c r="N178" s="102"/>
    </row>
    <row r="179" spans="1:14">
      <c r="A179" s="97" t="str">
        <f t="shared" si="38"/>
        <v/>
      </c>
      <c r="B179" s="98" t="str">
        <f t="shared" si="37"/>
        <v/>
      </c>
      <c r="C179" s="99"/>
      <c r="D179" s="100"/>
      <c r="E179" s="100"/>
      <c r="F179" s="57"/>
      <c r="G179" s="58">
        <f t="shared" si="39"/>
        <v>0</v>
      </c>
      <c r="H179" s="58"/>
      <c r="I179" s="57"/>
      <c r="J179" s="57"/>
      <c r="K179" s="57"/>
      <c r="L179" s="57"/>
      <c r="M179" s="58" t="str">
        <f t="shared" si="40"/>
        <v/>
      </c>
      <c r="N179" s="102"/>
    </row>
    <row r="180" spans="1:14">
      <c r="A180" s="97" t="str">
        <f t="shared" si="38"/>
        <v/>
      </c>
      <c r="B180" s="98" t="str">
        <f t="shared" si="37"/>
        <v/>
      </c>
      <c r="C180" s="99"/>
      <c r="D180" s="100"/>
      <c r="E180" s="100"/>
      <c r="F180" s="57"/>
      <c r="G180" s="58">
        <f t="shared" si="39"/>
        <v>0</v>
      </c>
      <c r="H180" s="58"/>
      <c r="I180" s="57"/>
      <c r="J180" s="57"/>
      <c r="K180" s="57"/>
      <c r="L180" s="57"/>
      <c r="M180" s="58" t="str">
        <f t="shared" si="40"/>
        <v/>
      </c>
      <c r="N180" s="102"/>
    </row>
    <row r="181" spans="1:14">
      <c r="A181" s="97" t="str">
        <f t="shared" si="38"/>
        <v/>
      </c>
      <c r="B181" s="98" t="str">
        <f t="shared" si="37"/>
        <v/>
      </c>
      <c r="C181" s="99"/>
      <c r="D181" s="100"/>
      <c r="E181" s="100"/>
      <c r="F181" s="57"/>
      <c r="G181" s="58">
        <f t="shared" si="39"/>
        <v>0</v>
      </c>
      <c r="H181" s="58"/>
      <c r="I181" s="57"/>
      <c r="J181" s="57"/>
      <c r="K181" s="57"/>
      <c r="L181" s="57"/>
      <c r="M181" s="58" t="str">
        <f t="shared" si="40"/>
        <v/>
      </c>
      <c r="N181" s="102"/>
    </row>
    <row r="182" spans="1:14">
      <c r="A182" s="97" t="str">
        <f t="shared" si="38"/>
        <v/>
      </c>
      <c r="B182" s="98" t="str">
        <f t="shared" si="37"/>
        <v/>
      </c>
      <c r="C182" s="99"/>
      <c r="D182" s="100"/>
      <c r="E182" s="100"/>
      <c r="F182" s="57"/>
      <c r="G182" s="58">
        <f t="shared" si="39"/>
        <v>0</v>
      </c>
      <c r="H182" s="58"/>
      <c r="I182" s="57"/>
      <c r="J182" s="57"/>
      <c r="K182" s="57"/>
      <c r="L182" s="57"/>
      <c r="M182" s="58" t="str">
        <f t="shared" si="40"/>
        <v/>
      </c>
      <c r="N182" s="102"/>
    </row>
    <row r="183" spans="1:14">
      <c r="A183" s="97" t="str">
        <f t="shared" si="38"/>
        <v/>
      </c>
      <c r="B183" s="98" t="str">
        <f t="shared" si="37"/>
        <v/>
      </c>
      <c r="C183" s="99"/>
      <c r="D183" s="100"/>
      <c r="E183" s="100"/>
      <c r="F183" s="57"/>
      <c r="G183" s="58">
        <f t="shared" si="39"/>
        <v>0</v>
      </c>
      <c r="H183" s="58"/>
      <c r="I183" s="57"/>
      <c r="J183" s="57"/>
      <c r="K183" s="57"/>
      <c r="L183" s="57"/>
      <c r="M183" s="58" t="str">
        <f t="shared" si="40"/>
        <v/>
      </c>
      <c r="N183" s="102"/>
    </row>
    <row r="184" spans="1:14">
      <c r="A184" s="97" t="str">
        <f t="shared" si="38"/>
        <v/>
      </c>
      <c r="B184" s="98" t="str">
        <f t="shared" si="37"/>
        <v/>
      </c>
      <c r="C184" s="99"/>
      <c r="D184" s="100"/>
      <c r="E184" s="100"/>
      <c r="F184" s="57"/>
      <c r="G184" s="58">
        <f t="shared" si="39"/>
        <v>0</v>
      </c>
      <c r="H184" s="58"/>
      <c r="I184" s="57"/>
      <c r="J184" s="57"/>
      <c r="K184" s="57"/>
      <c r="L184" s="57"/>
      <c r="M184" s="58" t="str">
        <f t="shared" si="40"/>
        <v/>
      </c>
      <c r="N184" s="102"/>
    </row>
    <row r="185" spans="1:14">
      <c r="A185" s="97" t="str">
        <f t="shared" si="38"/>
        <v/>
      </c>
      <c r="B185" s="98" t="str">
        <f t="shared" si="37"/>
        <v/>
      </c>
      <c r="C185" s="99"/>
      <c r="D185" s="100"/>
      <c r="E185" s="100"/>
      <c r="F185" s="57"/>
      <c r="G185" s="58">
        <f t="shared" si="39"/>
        <v>0</v>
      </c>
      <c r="H185" s="58"/>
      <c r="I185" s="57"/>
      <c r="J185" s="57"/>
      <c r="K185" s="57"/>
      <c r="L185" s="57"/>
      <c r="M185" s="58" t="str">
        <f t="shared" si="40"/>
        <v/>
      </c>
      <c r="N185" s="102"/>
    </row>
    <row r="186" spans="1:14">
      <c r="A186" s="97" t="str">
        <f t="shared" si="38"/>
        <v/>
      </c>
      <c r="B186" s="98" t="str">
        <f t="shared" si="37"/>
        <v/>
      </c>
      <c r="C186" s="99"/>
      <c r="D186" s="100"/>
      <c r="E186" s="100"/>
      <c r="F186" s="57"/>
      <c r="G186" s="58">
        <f t="shared" si="39"/>
        <v>0</v>
      </c>
      <c r="H186" s="58"/>
      <c r="I186" s="57"/>
      <c r="J186" s="57"/>
      <c r="K186" s="57"/>
      <c r="L186" s="57"/>
      <c r="M186" s="58" t="str">
        <f t="shared" si="40"/>
        <v/>
      </c>
      <c r="N186" s="102"/>
    </row>
    <row r="187" spans="1:14">
      <c r="A187" s="97" t="str">
        <f t="shared" si="38"/>
        <v/>
      </c>
      <c r="B187" s="98" t="str">
        <f t="shared" si="37"/>
        <v/>
      </c>
      <c r="C187" s="99"/>
      <c r="D187" s="100"/>
      <c r="E187" s="100"/>
      <c r="F187" s="57"/>
      <c r="G187" s="58">
        <f t="shared" si="39"/>
        <v>0</v>
      </c>
      <c r="H187" s="58"/>
      <c r="I187" s="57"/>
      <c r="J187" s="57"/>
      <c r="K187" s="57"/>
      <c r="L187" s="57"/>
      <c r="M187" s="58" t="str">
        <f t="shared" si="40"/>
        <v/>
      </c>
      <c r="N187" s="102"/>
    </row>
    <row r="188" spans="1:14">
      <c r="A188" s="97" t="str">
        <f t="shared" si="38"/>
        <v/>
      </c>
      <c r="B188" s="98" t="str">
        <f t="shared" si="37"/>
        <v/>
      </c>
      <c r="C188" s="99"/>
      <c r="D188" s="100"/>
      <c r="E188" s="100"/>
      <c r="F188" s="57"/>
      <c r="G188" s="58">
        <f t="shared" si="39"/>
        <v>0</v>
      </c>
      <c r="H188" s="58"/>
      <c r="I188" s="57"/>
      <c r="J188" s="57"/>
      <c r="K188" s="57"/>
      <c r="L188" s="57"/>
      <c r="M188" s="58" t="str">
        <f t="shared" si="40"/>
        <v/>
      </c>
      <c r="N188" s="102"/>
    </row>
    <row r="189" spans="1:14">
      <c r="A189" s="97" t="str">
        <f t="shared" si="38"/>
        <v/>
      </c>
      <c r="B189" s="98" t="str">
        <f t="shared" si="37"/>
        <v/>
      </c>
      <c r="C189" s="99"/>
      <c r="D189" s="100"/>
      <c r="E189" s="100"/>
      <c r="F189" s="57"/>
      <c r="G189" s="58">
        <f t="shared" si="39"/>
        <v>0</v>
      </c>
      <c r="H189" s="58"/>
      <c r="I189" s="57"/>
      <c r="J189" s="57"/>
      <c r="K189" s="57"/>
      <c r="L189" s="57"/>
      <c r="M189" s="58" t="str">
        <f t="shared" si="40"/>
        <v/>
      </c>
      <c r="N189" s="102"/>
    </row>
    <row r="190" spans="1:14">
      <c r="A190" s="97" t="str">
        <f t="shared" si="38"/>
        <v/>
      </c>
      <c r="B190" s="98" t="str">
        <f t="shared" si="37"/>
        <v/>
      </c>
      <c r="C190" s="99"/>
      <c r="D190" s="100"/>
      <c r="E190" s="100"/>
      <c r="F190" s="57"/>
      <c r="G190" s="58">
        <f t="shared" si="39"/>
        <v>0</v>
      </c>
      <c r="H190" s="58"/>
      <c r="I190" s="57"/>
      <c r="J190" s="57"/>
      <c r="K190" s="57"/>
      <c r="L190" s="57"/>
      <c r="M190" s="58" t="str">
        <f t="shared" si="40"/>
        <v/>
      </c>
      <c r="N190" s="102"/>
    </row>
    <row r="191" spans="1:14">
      <c r="A191" s="97" t="str">
        <f t="shared" si="38"/>
        <v/>
      </c>
      <c r="B191" s="98" t="str">
        <f t="shared" si="37"/>
        <v/>
      </c>
      <c r="C191" s="99"/>
      <c r="D191" s="100"/>
      <c r="E191" s="100"/>
      <c r="F191" s="57"/>
      <c r="G191" s="58">
        <f t="shared" si="39"/>
        <v>0</v>
      </c>
      <c r="H191" s="58"/>
      <c r="I191" s="57"/>
      <c r="J191" s="57"/>
      <c r="K191" s="57"/>
      <c r="L191" s="57"/>
      <c r="M191" s="58" t="str">
        <f t="shared" si="40"/>
        <v/>
      </c>
      <c r="N191" s="102"/>
    </row>
    <row r="192" spans="1:14">
      <c r="A192" s="97" t="str">
        <f t="shared" si="38"/>
        <v/>
      </c>
      <c r="B192" s="98" t="str">
        <f t="shared" si="37"/>
        <v/>
      </c>
      <c r="C192" s="99"/>
      <c r="D192" s="100"/>
      <c r="E192" s="100"/>
      <c r="F192" s="57"/>
      <c r="G192" s="58">
        <f t="shared" si="39"/>
        <v>0</v>
      </c>
      <c r="H192" s="58"/>
      <c r="I192" s="57"/>
      <c r="J192" s="57"/>
      <c r="K192" s="57"/>
      <c r="L192" s="57"/>
      <c r="M192" s="58" t="str">
        <f t="shared" si="40"/>
        <v/>
      </c>
      <c r="N192" s="102"/>
    </row>
    <row r="193" spans="1:14">
      <c r="A193" s="97" t="str">
        <f t="shared" si="38"/>
        <v/>
      </c>
      <c r="B193" s="98" t="str">
        <f t="shared" si="37"/>
        <v/>
      </c>
      <c r="C193" s="99"/>
      <c r="D193" s="100"/>
      <c r="E193" s="100"/>
      <c r="F193" s="57"/>
      <c r="G193" s="58">
        <f t="shared" si="39"/>
        <v>0</v>
      </c>
      <c r="H193" s="58"/>
      <c r="I193" s="57"/>
      <c r="J193" s="57"/>
      <c r="K193" s="57"/>
      <c r="L193" s="57"/>
      <c r="M193" s="58" t="str">
        <f t="shared" si="40"/>
        <v/>
      </c>
      <c r="N193" s="102"/>
    </row>
    <row r="194" spans="1:14">
      <c r="A194" s="97" t="str">
        <f t="shared" si="38"/>
        <v/>
      </c>
      <c r="B194" s="98" t="str">
        <f t="shared" si="37"/>
        <v/>
      </c>
      <c r="C194" s="99"/>
      <c r="D194" s="100"/>
      <c r="E194" s="100"/>
      <c r="F194" s="57"/>
      <c r="G194" s="58">
        <f t="shared" si="39"/>
        <v>0</v>
      </c>
      <c r="H194" s="58"/>
      <c r="I194" s="57"/>
      <c r="J194" s="57"/>
      <c r="K194" s="57"/>
      <c r="L194" s="57"/>
      <c r="M194" s="58" t="str">
        <f t="shared" si="40"/>
        <v/>
      </c>
      <c r="N194" s="102"/>
    </row>
    <row r="195" spans="1:14">
      <c r="A195" s="97" t="str">
        <f t="shared" si="38"/>
        <v/>
      </c>
      <c r="B195" s="98" t="str">
        <f t="shared" si="37"/>
        <v/>
      </c>
      <c r="C195" s="99"/>
      <c r="D195" s="100"/>
      <c r="E195" s="100"/>
      <c r="F195" s="57"/>
      <c r="G195" s="58">
        <f t="shared" si="39"/>
        <v>0</v>
      </c>
      <c r="H195" s="58"/>
      <c r="I195" s="57"/>
      <c r="J195" s="57"/>
      <c r="K195" s="57"/>
      <c r="L195" s="57"/>
      <c r="M195" s="58" t="str">
        <f t="shared" si="40"/>
        <v/>
      </c>
      <c r="N195" s="102"/>
    </row>
    <row r="196" spans="1:14">
      <c r="A196" s="97" t="str">
        <f t="shared" si="38"/>
        <v/>
      </c>
      <c r="B196" s="98" t="str">
        <f t="shared" si="37"/>
        <v/>
      </c>
      <c r="C196" s="99"/>
      <c r="D196" s="100"/>
      <c r="E196" s="100"/>
      <c r="F196" s="57"/>
      <c r="G196" s="58">
        <f t="shared" si="39"/>
        <v>0</v>
      </c>
      <c r="H196" s="58"/>
      <c r="I196" s="57"/>
      <c r="J196" s="57"/>
      <c r="K196" s="57"/>
      <c r="L196" s="57"/>
      <c r="M196" s="58" t="str">
        <f t="shared" si="40"/>
        <v/>
      </c>
      <c r="N196" s="102"/>
    </row>
    <row r="197" spans="1:14">
      <c r="A197" s="97" t="str">
        <f t="shared" si="38"/>
        <v/>
      </c>
      <c r="B197" s="98" t="str">
        <f t="shared" si="37"/>
        <v/>
      </c>
      <c r="C197" s="99"/>
      <c r="D197" s="100"/>
      <c r="E197" s="100"/>
      <c r="F197" s="57"/>
      <c r="G197" s="58">
        <f t="shared" si="39"/>
        <v>0</v>
      </c>
      <c r="H197" s="58"/>
      <c r="I197" s="57"/>
      <c r="J197" s="57"/>
      <c r="K197" s="57"/>
      <c r="L197" s="57"/>
      <c r="M197" s="58" t="str">
        <f t="shared" si="40"/>
        <v/>
      </c>
      <c r="N197" s="102"/>
    </row>
    <row r="198" spans="1:14">
      <c r="A198" s="97" t="str">
        <f t="shared" si="38"/>
        <v/>
      </c>
      <c r="B198" s="98" t="str">
        <f t="shared" si="37"/>
        <v/>
      </c>
      <c r="C198" s="99"/>
      <c r="D198" s="100"/>
      <c r="E198" s="100"/>
      <c r="F198" s="57"/>
      <c r="G198" s="58">
        <f t="shared" si="39"/>
        <v>0</v>
      </c>
      <c r="H198" s="58"/>
      <c r="I198" s="57"/>
      <c r="J198" s="57"/>
      <c r="K198" s="57"/>
      <c r="L198" s="57"/>
      <c r="M198" s="58" t="str">
        <f t="shared" si="40"/>
        <v/>
      </c>
      <c r="N198" s="102"/>
    </row>
    <row r="199" spans="1:14">
      <c r="A199" s="97" t="str">
        <f t="shared" si="38"/>
        <v/>
      </c>
      <c r="B199" s="98" t="str">
        <f t="shared" si="37"/>
        <v/>
      </c>
      <c r="C199" s="99"/>
      <c r="D199" s="100"/>
      <c r="E199" s="100"/>
      <c r="F199" s="57"/>
      <c r="G199" s="58">
        <f t="shared" si="39"/>
        <v>0</v>
      </c>
      <c r="H199" s="58"/>
      <c r="I199" s="57"/>
      <c r="J199" s="57"/>
      <c r="K199" s="57"/>
      <c r="L199" s="57"/>
      <c r="M199" s="58" t="str">
        <f t="shared" si="40"/>
        <v/>
      </c>
      <c r="N199" s="102"/>
    </row>
    <row r="200" spans="1:14">
      <c r="A200" s="97" t="str">
        <f t="shared" si="38"/>
        <v/>
      </c>
      <c r="B200" s="98" t="str">
        <f t="shared" si="37"/>
        <v/>
      </c>
      <c r="C200" s="99"/>
      <c r="D200" s="100"/>
      <c r="E200" s="100"/>
      <c r="F200" s="57"/>
      <c r="G200" s="58">
        <f t="shared" si="39"/>
        <v>0</v>
      </c>
      <c r="H200" s="58"/>
      <c r="I200" s="57"/>
      <c r="J200" s="57"/>
      <c r="K200" s="57"/>
      <c r="L200" s="57"/>
      <c r="M200" s="58" t="str">
        <f t="shared" si="40"/>
        <v/>
      </c>
      <c r="N200" s="102"/>
    </row>
    <row r="201" spans="1:14">
      <c r="A201" s="97" t="str">
        <f t="shared" si="38"/>
        <v/>
      </c>
      <c r="B201" s="98" t="str">
        <f t="shared" si="37"/>
        <v/>
      </c>
      <c r="C201" s="99"/>
      <c r="D201" s="100"/>
      <c r="E201" s="100"/>
      <c r="F201" s="57"/>
      <c r="G201" s="58">
        <f t="shared" si="39"/>
        <v>0</v>
      </c>
      <c r="H201" s="58"/>
      <c r="I201" s="57"/>
      <c r="J201" s="57"/>
      <c r="K201" s="57"/>
      <c r="L201" s="57"/>
      <c r="M201" s="58" t="str">
        <f t="shared" si="40"/>
        <v/>
      </c>
      <c r="N201" s="102"/>
    </row>
    <row r="202" spans="1:14">
      <c r="A202" s="97" t="str">
        <f t="shared" si="38"/>
        <v/>
      </c>
      <c r="B202" s="98" t="str">
        <f t="shared" si="37"/>
        <v/>
      </c>
      <c r="C202" s="99"/>
      <c r="D202" s="100"/>
      <c r="E202" s="100"/>
      <c r="F202" s="57"/>
      <c r="G202" s="58">
        <f t="shared" si="39"/>
        <v>0</v>
      </c>
      <c r="H202" s="58"/>
      <c r="I202" s="57"/>
      <c r="J202" s="57"/>
      <c r="K202" s="57"/>
      <c r="L202" s="57"/>
      <c r="M202" s="58" t="str">
        <f t="shared" si="40"/>
        <v/>
      </c>
      <c r="N202" s="102"/>
    </row>
    <row r="203" spans="1:14">
      <c r="A203" s="97" t="str">
        <f t="shared" si="38"/>
        <v/>
      </c>
      <c r="B203" s="98" t="str">
        <f t="shared" si="37"/>
        <v/>
      </c>
      <c r="C203" s="99"/>
      <c r="D203" s="100"/>
      <c r="E203" s="100"/>
      <c r="F203" s="57"/>
      <c r="G203" s="58">
        <f t="shared" si="39"/>
        <v>0</v>
      </c>
      <c r="H203" s="58"/>
      <c r="I203" s="57"/>
      <c r="J203" s="57"/>
      <c r="K203" s="57"/>
      <c r="L203" s="57"/>
      <c r="M203" s="58" t="str">
        <f t="shared" si="40"/>
        <v/>
      </c>
      <c r="N203" s="102"/>
    </row>
    <row r="204" spans="1:14">
      <c r="A204" s="97" t="str">
        <f t="shared" si="38"/>
        <v/>
      </c>
      <c r="B204" s="98" t="str">
        <f t="shared" si="37"/>
        <v/>
      </c>
      <c r="C204" s="99"/>
      <c r="D204" s="100"/>
      <c r="E204" s="100"/>
      <c r="F204" s="57"/>
      <c r="G204" s="58">
        <f t="shared" si="39"/>
        <v>0</v>
      </c>
      <c r="H204" s="58"/>
      <c r="I204" s="57"/>
      <c r="J204" s="57"/>
      <c r="K204" s="57"/>
      <c r="L204" s="57"/>
      <c r="M204" s="58" t="str">
        <f t="shared" si="40"/>
        <v/>
      </c>
      <c r="N204" s="102"/>
    </row>
    <row r="205" spans="1:14">
      <c r="A205" s="97" t="str">
        <f t="shared" si="38"/>
        <v/>
      </c>
      <c r="B205" s="98" t="str">
        <f t="shared" si="37"/>
        <v/>
      </c>
      <c r="C205" s="99"/>
      <c r="D205" s="100"/>
      <c r="E205" s="100"/>
      <c r="F205" s="57"/>
      <c r="G205" s="58">
        <f t="shared" si="39"/>
        <v>0</v>
      </c>
      <c r="H205" s="58"/>
      <c r="I205" s="57"/>
      <c r="J205" s="57"/>
      <c r="K205" s="57"/>
      <c r="L205" s="57"/>
      <c r="M205" s="58" t="str">
        <f t="shared" si="40"/>
        <v/>
      </c>
      <c r="N205" s="102"/>
    </row>
    <row r="206" spans="1:14">
      <c r="A206" s="97" t="str">
        <f t="shared" si="38"/>
        <v/>
      </c>
      <c r="B206" s="98" t="str">
        <f t="shared" si="37"/>
        <v/>
      </c>
      <c r="C206" s="99"/>
      <c r="D206" s="100"/>
      <c r="E206" s="100"/>
      <c r="F206" s="57"/>
      <c r="G206" s="58">
        <f t="shared" si="39"/>
        <v>0</v>
      </c>
      <c r="H206" s="58"/>
      <c r="I206" s="57"/>
      <c r="J206" s="57"/>
      <c r="K206" s="57"/>
      <c r="L206" s="57"/>
      <c r="M206" s="58" t="str">
        <f t="shared" si="40"/>
        <v/>
      </c>
      <c r="N206" s="102"/>
    </row>
    <row r="207" spans="1:14">
      <c r="A207" s="97" t="str">
        <f t="shared" si="38"/>
        <v/>
      </c>
      <c r="B207" s="98" t="str">
        <f t="shared" si="37"/>
        <v/>
      </c>
      <c r="C207" s="99"/>
      <c r="D207" s="100"/>
      <c r="E207" s="100"/>
      <c r="F207" s="57"/>
      <c r="G207" s="58">
        <f t="shared" si="39"/>
        <v>0</v>
      </c>
      <c r="H207" s="58"/>
      <c r="I207" s="57"/>
      <c r="J207" s="57"/>
      <c r="K207" s="57"/>
      <c r="L207" s="57"/>
      <c r="M207" s="58" t="str">
        <f t="shared" si="40"/>
        <v/>
      </c>
      <c r="N207" s="102"/>
    </row>
    <row r="208" spans="1:14">
      <c r="A208" s="97" t="str">
        <f t="shared" si="38"/>
        <v/>
      </c>
      <c r="B208" s="98" t="str">
        <f t="shared" si="37"/>
        <v/>
      </c>
      <c r="C208" s="99"/>
      <c r="D208" s="100"/>
      <c r="E208" s="100"/>
      <c r="F208" s="57"/>
      <c r="G208" s="58">
        <f t="shared" si="39"/>
        <v>0</v>
      </c>
      <c r="H208" s="58"/>
      <c r="I208" s="57"/>
      <c r="J208" s="57"/>
      <c r="K208" s="57"/>
      <c r="L208" s="57"/>
      <c r="M208" s="58" t="str">
        <f t="shared" si="40"/>
        <v/>
      </c>
      <c r="N208" s="102"/>
    </row>
    <row r="209" spans="1:14">
      <c r="A209" s="97" t="str">
        <f t="shared" si="38"/>
        <v/>
      </c>
      <c r="B209" s="98" t="str">
        <f t="shared" si="37"/>
        <v/>
      </c>
      <c r="C209" s="99"/>
      <c r="D209" s="100"/>
      <c r="E209" s="100"/>
      <c r="F209" s="57"/>
      <c r="G209" s="58">
        <f t="shared" si="39"/>
        <v>0</v>
      </c>
      <c r="H209" s="58"/>
      <c r="I209" s="57"/>
      <c r="J209" s="57"/>
      <c r="K209" s="57"/>
      <c r="L209" s="57"/>
      <c r="M209" s="58" t="str">
        <f t="shared" si="40"/>
        <v/>
      </c>
      <c r="N209" s="102"/>
    </row>
    <row r="210" spans="1:14">
      <c r="A210" s="97" t="str">
        <f t="shared" si="38"/>
        <v/>
      </c>
      <c r="B210" s="98" t="str">
        <f t="shared" si="37"/>
        <v/>
      </c>
      <c r="C210" s="99"/>
      <c r="D210" s="100"/>
      <c r="E210" s="100"/>
      <c r="F210" s="57"/>
      <c r="G210" s="58">
        <f t="shared" si="39"/>
        <v>0</v>
      </c>
      <c r="H210" s="58"/>
      <c r="I210" s="57"/>
      <c r="J210" s="57"/>
      <c r="K210" s="57"/>
      <c r="L210" s="57"/>
      <c r="M210" s="58" t="str">
        <f t="shared" si="40"/>
        <v/>
      </c>
      <c r="N210" s="102"/>
    </row>
    <row r="211" spans="1:14">
      <c r="A211" s="97" t="str">
        <f t="shared" si="38"/>
        <v/>
      </c>
      <c r="B211" s="98" t="str">
        <f t="shared" si="37"/>
        <v/>
      </c>
      <c r="C211" s="99"/>
      <c r="D211" s="100"/>
      <c r="E211" s="100"/>
      <c r="F211" s="57"/>
      <c r="G211" s="58">
        <f t="shared" si="39"/>
        <v>0</v>
      </c>
      <c r="H211" s="58"/>
      <c r="I211" s="57"/>
      <c r="J211" s="57"/>
      <c r="K211" s="57"/>
      <c r="L211" s="57"/>
      <c r="M211" s="58" t="str">
        <f t="shared" si="40"/>
        <v/>
      </c>
      <c r="N211" s="102"/>
    </row>
    <row r="212" spans="1:14">
      <c r="A212" s="97" t="str">
        <f t="shared" si="38"/>
        <v/>
      </c>
      <c r="B212" s="98" t="str">
        <f t="shared" si="37"/>
        <v/>
      </c>
      <c r="C212" s="99"/>
      <c r="D212" s="100"/>
      <c r="E212" s="100"/>
      <c r="F212" s="57"/>
      <c r="G212" s="58">
        <f t="shared" si="39"/>
        <v>0</v>
      </c>
      <c r="H212" s="58"/>
      <c r="I212" s="57"/>
      <c r="J212" s="57"/>
      <c r="K212" s="57"/>
      <c r="L212" s="57"/>
      <c r="M212" s="58" t="str">
        <f t="shared" si="40"/>
        <v/>
      </c>
      <c r="N212" s="102"/>
    </row>
    <row r="213" spans="1:14">
      <c r="A213" s="97" t="str">
        <f t="shared" si="38"/>
        <v/>
      </c>
      <c r="B213" s="98" t="str">
        <f t="shared" si="37"/>
        <v/>
      </c>
      <c r="C213" s="99"/>
      <c r="D213" s="100"/>
      <c r="E213" s="100"/>
      <c r="F213" s="57"/>
      <c r="G213" s="58">
        <f t="shared" si="39"/>
        <v>0</v>
      </c>
      <c r="H213" s="58"/>
      <c r="I213" s="57"/>
      <c r="J213" s="57"/>
      <c r="K213" s="57"/>
      <c r="L213" s="57"/>
      <c r="M213" s="58" t="str">
        <f t="shared" si="40"/>
        <v/>
      </c>
      <c r="N213" s="102"/>
    </row>
    <row r="214" spans="1:14">
      <c r="A214" s="97" t="str">
        <f t="shared" si="38"/>
        <v/>
      </c>
      <c r="B214" s="98" t="str">
        <f t="shared" si="37"/>
        <v/>
      </c>
      <c r="C214" s="99"/>
      <c r="D214" s="100"/>
      <c r="E214" s="100"/>
      <c r="F214" s="57"/>
      <c r="G214" s="58">
        <f t="shared" si="39"/>
        <v>0</v>
      </c>
      <c r="H214" s="58"/>
      <c r="I214" s="57"/>
      <c r="J214" s="57"/>
      <c r="K214" s="57"/>
      <c r="L214" s="57"/>
      <c r="M214" s="58" t="str">
        <f t="shared" si="40"/>
        <v/>
      </c>
      <c r="N214" s="102"/>
    </row>
    <row r="215" spans="1:14">
      <c r="A215" s="97" t="str">
        <f t="shared" si="38"/>
        <v/>
      </c>
      <c r="B215" s="98" t="str">
        <f t="shared" si="37"/>
        <v/>
      </c>
      <c r="C215" s="99"/>
      <c r="D215" s="100"/>
      <c r="E215" s="100"/>
      <c r="F215" s="57"/>
      <c r="G215" s="58">
        <f t="shared" si="39"/>
        <v>0</v>
      </c>
      <c r="H215" s="58"/>
      <c r="I215" s="57"/>
      <c r="J215" s="57"/>
      <c r="K215" s="57"/>
      <c r="L215" s="57"/>
      <c r="M215" s="58" t="str">
        <f t="shared" si="40"/>
        <v/>
      </c>
      <c r="N215" s="102"/>
    </row>
    <row r="216" spans="1:14">
      <c r="A216" s="97" t="str">
        <f t="shared" si="38"/>
        <v/>
      </c>
      <c r="B216" s="98" t="str">
        <f t="shared" si="37"/>
        <v/>
      </c>
      <c r="C216" s="99"/>
      <c r="D216" s="100"/>
      <c r="E216" s="100"/>
      <c r="F216" s="57"/>
      <c r="G216" s="58">
        <f t="shared" si="39"/>
        <v>0</v>
      </c>
      <c r="H216" s="58"/>
      <c r="I216" s="57"/>
      <c r="J216" s="57"/>
      <c r="K216" s="57"/>
      <c r="L216" s="57"/>
      <c r="M216" s="58" t="str">
        <f t="shared" si="40"/>
        <v/>
      </c>
      <c r="N216" s="102"/>
    </row>
    <row r="217" spans="1:14">
      <c r="A217" s="97" t="str">
        <f t="shared" si="38"/>
        <v/>
      </c>
      <c r="B217" s="98" t="str">
        <f t="shared" si="37"/>
        <v/>
      </c>
      <c r="C217" s="99"/>
      <c r="D217" s="100"/>
      <c r="E217" s="100"/>
      <c r="F217" s="57"/>
      <c r="G217" s="58">
        <f t="shared" si="39"/>
        <v>0</v>
      </c>
      <c r="H217" s="58"/>
      <c r="I217" s="57"/>
      <c r="J217" s="57"/>
      <c r="K217" s="57"/>
      <c r="L217" s="57"/>
      <c r="M217" s="58" t="str">
        <f t="shared" si="40"/>
        <v/>
      </c>
      <c r="N217" s="102"/>
    </row>
    <row r="218" spans="1:14">
      <c r="A218" s="97" t="str">
        <f t="shared" si="38"/>
        <v/>
      </c>
      <c r="B218" s="98" t="str">
        <f t="shared" si="37"/>
        <v/>
      </c>
      <c r="C218" s="99"/>
      <c r="D218" s="100"/>
      <c r="E218" s="100"/>
      <c r="F218" s="57"/>
      <c r="G218" s="58">
        <f t="shared" si="39"/>
        <v>0</v>
      </c>
      <c r="H218" s="58"/>
      <c r="I218" s="57"/>
      <c r="J218" s="57"/>
      <c r="K218" s="57"/>
      <c r="L218" s="57"/>
      <c r="M218" s="58" t="str">
        <f t="shared" si="40"/>
        <v/>
      </c>
      <c r="N218" s="102"/>
    </row>
    <row r="219" spans="1:14">
      <c r="A219" s="97" t="str">
        <f t="shared" si="38"/>
        <v/>
      </c>
      <c r="B219" s="98" t="str">
        <f t="shared" si="37"/>
        <v/>
      </c>
      <c r="C219" s="99"/>
      <c r="D219" s="100"/>
      <c r="E219" s="100"/>
      <c r="F219" s="57"/>
      <c r="G219" s="58">
        <f t="shared" si="39"/>
        <v>0</v>
      </c>
      <c r="H219" s="58"/>
      <c r="I219" s="57"/>
      <c r="J219" s="57"/>
      <c r="K219" s="57"/>
      <c r="L219" s="57"/>
      <c r="M219" s="58" t="str">
        <f t="shared" si="40"/>
        <v/>
      </c>
      <c r="N219" s="102"/>
    </row>
    <row r="220" spans="1:14">
      <c r="A220" s="97" t="str">
        <f t="shared" si="38"/>
        <v/>
      </c>
      <c r="B220" s="98" t="str">
        <f t="shared" si="37"/>
        <v/>
      </c>
      <c r="C220" s="99"/>
      <c r="D220" s="100"/>
      <c r="E220" s="100"/>
      <c r="F220" s="57"/>
      <c r="G220" s="58">
        <f t="shared" si="39"/>
        <v>0</v>
      </c>
      <c r="H220" s="58"/>
      <c r="I220" s="57"/>
      <c r="J220" s="57"/>
      <c r="K220" s="57"/>
      <c r="L220" s="57"/>
      <c r="M220" s="58" t="str">
        <f t="shared" si="40"/>
        <v/>
      </c>
      <c r="N220" s="102"/>
    </row>
    <row r="221" spans="1:14">
      <c r="A221" s="97" t="str">
        <f t="shared" si="38"/>
        <v/>
      </c>
      <c r="B221" s="98" t="str">
        <f t="shared" si="37"/>
        <v/>
      </c>
      <c r="C221" s="99"/>
      <c r="D221" s="100"/>
      <c r="E221" s="100"/>
      <c r="F221" s="57"/>
      <c r="G221" s="58">
        <f t="shared" si="39"/>
        <v>0</v>
      </c>
      <c r="H221" s="58"/>
      <c r="I221" s="57"/>
      <c r="J221" s="57"/>
      <c r="K221" s="57"/>
      <c r="L221" s="57"/>
      <c r="M221" s="58" t="str">
        <f t="shared" si="40"/>
        <v/>
      </c>
      <c r="N221" s="102"/>
    </row>
    <row r="222" spans="1:14">
      <c r="A222" s="97" t="str">
        <f t="shared" si="38"/>
        <v/>
      </c>
      <c r="B222" s="98" t="str">
        <f t="shared" si="37"/>
        <v/>
      </c>
      <c r="C222" s="99"/>
      <c r="D222" s="100"/>
      <c r="E222" s="100"/>
      <c r="F222" s="57"/>
      <c r="G222" s="58">
        <f t="shared" si="39"/>
        <v>0</v>
      </c>
      <c r="H222" s="58"/>
      <c r="I222" s="57"/>
      <c r="J222" s="57"/>
      <c r="K222" s="57"/>
      <c r="L222" s="57"/>
      <c r="M222" s="58" t="str">
        <f t="shared" si="40"/>
        <v/>
      </c>
      <c r="N222" s="102"/>
    </row>
    <row r="223" spans="1:14">
      <c r="A223" s="97" t="str">
        <f t="shared" si="38"/>
        <v/>
      </c>
      <c r="B223" s="98" t="str">
        <f t="shared" si="37"/>
        <v/>
      </c>
      <c r="C223" s="99"/>
      <c r="D223" s="100"/>
      <c r="E223" s="100"/>
      <c r="F223" s="57"/>
      <c r="G223" s="58">
        <f t="shared" si="39"/>
        <v>0</v>
      </c>
      <c r="H223" s="58"/>
      <c r="I223" s="57"/>
      <c r="J223" s="57"/>
      <c r="K223" s="57"/>
      <c r="L223" s="57"/>
      <c r="M223" s="58" t="str">
        <f t="shared" si="40"/>
        <v/>
      </c>
      <c r="N223" s="102"/>
    </row>
    <row r="224" spans="1:14">
      <c r="A224" s="97" t="str">
        <f t="shared" si="38"/>
        <v/>
      </c>
      <c r="B224" s="98" t="str">
        <f t="shared" si="37"/>
        <v/>
      </c>
      <c r="C224" s="99"/>
      <c r="D224" s="100"/>
      <c r="E224" s="100"/>
      <c r="F224" s="57"/>
      <c r="G224" s="58">
        <f t="shared" si="39"/>
        <v>0</v>
      </c>
      <c r="H224" s="58"/>
      <c r="I224" s="57"/>
      <c r="J224" s="57"/>
      <c r="K224" s="57"/>
      <c r="L224" s="57"/>
      <c r="M224" s="58" t="str">
        <f t="shared" si="40"/>
        <v/>
      </c>
      <c r="N224" s="102"/>
    </row>
    <row r="225" spans="1:14">
      <c r="A225" s="97" t="str">
        <f t="shared" si="38"/>
        <v/>
      </c>
      <c r="B225" s="98" t="str">
        <f t="shared" si="37"/>
        <v/>
      </c>
      <c r="C225" s="99"/>
      <c r="D225" s="100"/>
      <c r="E225" s="100"/>
      <c r="F225" s="57"/>
      <c r="G225" s="58">
        <f t="shared" si="39"/>
        <v>0</v>
      </c>
      <c r="H225" s="58"/>
      <c r="I225" s="57"/>
      <c r="J225" s="57"/>
      <c r="K225" s="57"/>
      <c r="L225" s="57"/>
      <c r="M225" s="58" t="str">
        <f t="shared" si="40"/>
        <v/>
      </c>
      <c r="N225" s="102"/>
    </row>
    <row r="226" spans="1:14">
      <c r="A226" s="97" t="str">
        <f t="shared" si="38"/>
        <v/>
      </c>
      <c r="B226" s="98" t="str">
        <f t="shared" si="37"/>
        <v/>
      </c>
      <c r="C226" s="99"/>
      <c r="D226" s="100"/>
      <c r="E226" s="100"/>
      <c r="F226" s="57"/>
      <c r="G226" s="58">
        <f t="shared" si="39"/>
        <v>0</v>
      </c>
      <c r="H226" s="58"/>
      <c r="I226" s="57"/>
      <c r="J226" s="57"/>
      <c r="K226" s="57"/>
      <c r="L226" s="57"/>
      <c r="M226" s="58" t="str">
        <f t="shared" si="40"/>
        <v/>
      </c>
      <c r="N226" s="102"/>
    </row>
    <row r="227" spans="1:14">
      <c r="A227" s="97" t="str">
        <f t="shared" si="38"/>
        <v/>
      </c>
      <c r="B227" s="98" t="str">
        <f t="shared" si="37"/>
        <v/>
      </c>
      <c r="C227" s="99"/>
      <c r="D227" s="100"/>
      <c r="E227" s="100"/>
      <c r="F227" s="57"/>
      <c r="G227" s="58">
        <f t="shared" si="39"/>
        <v>0</v>
      </c>
      <c r="H227" s="58"/>
      <c r="I227" s="57"/>
      <c r="J227" s="57"/>
      <c r="K227" s="57"/>
      <c r="L227" s="57"/>
      <c r="M227" s="58" t="str">
        <f t="shared" si="40"/>
        <v/>
      </c>
      <c r="N227" s="102"/>
    </row>
    <row r="228" spans="1:14">
      <c r="A228" s="97" t="str">
        <f t="shared" si="38"/>
        <v/>
      </c>
      <c r="B228" s="98" t="str">
        <f t="shared" si="37"/>
        <v/>
      </c>
      <c r="C228" s="99"/>
      <c r="D228" s="100"/>
      <c r="E228" s="100"/>
      <c r="F228" s="57"/>
      <c r="G228" s="58">
        <f t="shared" si="39"/>
        <v>0</v>
      </c>
      <c r="H228" s="58"/>
      <c r="I228" s="57"/>
      <c r="J228" s="57"/>
      <c r="K228" s="57"/>
      <c r="L228" s="57"/>
      <c r="M228" s="58" t="str">
        <f t="shared" si="40"/>
        <v/>
      </c>
      <c r="N228" s="102"/>
    </row>
    <row r="229" spans="1:14">
      <c r="A229" s="97" t="str">
        <f t="shared" si="38"/>
        <v/>
      </c>
      <c r="B229" s="98" t="str">
        <f t="shared" si="37"/>
        <v/>
      </c>
      <c r="C229" s="99"/>
      <c r="D229" s="100"/>
      <c r="E229" s="100"/>
      <c r="F229" s="57"/>
      <c r="G229" s="58">
        <f t="shared" si="39"/>
        <v>0</v>
      </c>
      <c r="H229" s="58"/>
      <c r="I229" s="57"/>
      <c r="J229" s="57"/>
      <c r="K229" s="57"/>
      <c r="L229" s="57"/>
      <c r="M229" s="58" t="str">
        <f t="shared" si="40"/>
        <v/>
      </c>
      <c r="N229" s="102"/>
    </row>
    <row r="230" spans="1:14">
      <c r="A230" s="97" t="str">
        <f t="shared" si="38"/>
        <v/>
      </c>
      <c r="B230" s="98" t="str">
        <f t="shared" si="37"/>
        <v/>
      </c>
      <c r="C230" s="99"/>
      <c r="D230" s="100"/>
      <c r="E230" s="100"/>
      <c r="F230" s="57"/>
      <c r="G230" s="58">
        <f t="shared" si="39"/>
        <v>0</v>
      </c>
      <c r="H230" s="58"/>
      <c r="I230" s="57"/>
      <c r="J230" s="57"/>
      <c r="K230" s="57"/>
      <c r="L230" s="57"/>
      <c r="M230" s="58" t="str">
        <f t="shared" si="40"/>
        <v/>
      </c>
      <c r="N230" s="102"/>
    </row>
    <row r="231" spans="1:14">
      <c r="A231" s="97" t="str">
        <f t="shared" si="38"/>
        <v/>
      </c>
      <c r="B231" s="98" t="str">
        <f t="shared" si="37"/>
        <v/>
      </c>
      <c r="C231" s="99"/>
      <c r="D231" s="100"/>
      <c r="E231" s="100"/>
      <c r="F231" s="57"/>
      <c r="G231" s="58">
        <f t="shared" si="39"/>
        <v>0</v>
      </c>
      <c r="H231" s="58"/>
      <c r="I231" s="57"/>
      <c r="J231" s="57"/>
      <c r="K231" s="57"/>
      <c r="L231" s="57"/>
      <c r="M231" s="58" t="str">
        <f t="shared" si="40"/>
        <v/>
      </c>
      <c r="N231" s="102"/>
    </row>
    <row r="232" spans="1:14">
      <c r="A232" s="97" t="str">
        <f t="shared" si="38"/>
        <v/>
      </c>
      <c r="B232" s="98" t="str">
        <f t="shared" si="37"/>
        <v/>
      </c>
      <c r="C232" s="99"/>
      <c r="D232" s="100"/>
      <c r="E232" s="100"/>
      <c r="F232" s="57"/>
      <c r="G232" s="58">
        <f t="shared" si="39"/>
        <v>0</v>
      </c>
      <c r="H232" s="58"/>
      <c r="I232" s="57"/>
      <c r="J232" s="57"/>
      <c r="K232" s="57"/>
      <c r="L232" s="57"/>
      <c r="M232" s="58" t="str">
        <f t="shared" si="40"/>
        <v/>
      </c>
      <c r="N232" s="102"/>
    </row>
    <row r="233" spans="1:14">
      <c r="A233" s="97" t="str">
        <f t="shared" si="38"/>
        <v/>
      </c>
      <c r="B233" s="98" t="str">
        <f t="shared" si="37"/>
        <v/>
      </c>
      <c r="C233" s="99"/>
      <c r="D233" s="100"/>
      <c r="E233" s="100"/>
      <c r="F233" s="57"/>
      <c r="G233" s="58">
        <f t="shared" si="39"/>
        <v>0</v>
      </c>
      <c r="H233" s="58"/>
      <c r="I233" s="57"/>
      <c r="J233" s="57"/>
      <c r="K233" s="57"/>
      <c r="L233" s="57"/>
      <c r="M233" s="58" t="str">
        <f t="shared" si="40"/>
        <v/>
      </c>
      <c r="N233" s="102"/>
    </row>
    <row r="234" spans="1:14">
      <c r="A234" s="97" t="str">
        <f t="shared" si="38"/>
        <v/>
      </c>
      <c r="B234" s="98" t="str">
        <f t="shared" si="37"/>
        <v/>
      </c>
      <c r="C234" s="99"/>
      <c r="D234" s="100"/>
      <c r="E234" s="100"/>
      <c r="F234" s="57"/>
      <c r="G234" s="58">
        <f t="shared" si="39"/>
        <v>0</v>
      </c>
      <c r="H234" s="58"/>
      <c r="I234" s="57"/>
      <c r="J234" s="57"/>
      <c r="K234" s="57"/>
      <c r="L234" s="57"/>
      <c r="M234" s="58" t="str">
        <f t="shared" si="40"/>
        <v/>
      </c>
      <c r="N234" s="102"/>
    </row>
    <row r="235" spans="1:14">
      <c r="A235" s="97" t="str">
        <f t="shared" si="38"/>
        <v/>
      </c>
      <c r="B235" s="98" t="str">
        <f t="shared" si="37"/>
        <v/>
      </c>
      <c r="C235" s="99"/>
      <c r="D235" s="100"/>
      <c r="E235" s="100"/>
      <c r="F235" s="57"/>
      <c r="G235" s="58">
        <f t="shared" si="39"/>
        <v>0</v>
      </c>
      <c r="H235" s="58"/>
      <c r="I235" s="57"/>
      <c r="J235" s="57"/>
      <c r="K235" s="57"/>
      <c r="L235" s="57"/>
      <c r="M235" s="58" t="str">
        <f t="shared" si="40"/>
        <v/>
      </c>
      <c r="N235" s="102"/>
    </row>
    <row r="236" spans="1:14">
      <c r="A236" s="97" t="str">
        <f t="shared" si="38"/>
        <v/>
      </c>
      <c r="B236" s="98" t="str">
        <f t="shared" ref="B236:B299" si="41">IF(C236="","",MONTH(C236)&amp;"月")</f>
        <v/>
      </c>
      <c r="C236" s="99"/>
      <c r="D236" s="100"/>
      <c r="E236" s="100"/>
      <c r="F236" s="57"/>
      <c r="G236" s="58">
        <f t="shared" si="39"/>
        <v>0</v>
      </c>
      <c r="H236" s="58"/>
      <c r="I236" s="57"/>
      <c r="J236" s="57"/>
      <c r="K236" s="57"/>
      <c r="L236" s="57"/>
      <c r="M236" s="58" t="str">
        <f t="shared" si="40"/>
        <v/>
      </c>
      <c r="N236" s="102"/>
    </row>
    <row r="237" spans="1:14">
      <c r="A237" s="97" t="str">
        <f t="shared" ref="A237:A300" si="42">IF(C237="","",ROW()-42)</f>
        <v/>
      </c>
      <c r="B237" s="98" t="str">
        <f t="shared" si="41"/>
        <v/>
      </c>
      <c r="C237" s="99"/>
      <c r="D237" s="100"/>
      <c r="E237" s="100"/>
      <c r="F237" s="57"/>
      <c r="G237" s="58">
        <f t="shared" ref="G237:G300" si="43">IF(F237="",0,F237*$K$41)</f>
        <v>0</v>
      </c>
      <c r="H237" s="58"/>
      <c r="I237" s="57"/>
      <c r="J237" s="57"/>
      <c r="K237" s="57"/>
      <c r="L237" s="57"/>
      <c r="M237" s="58" t="str">
        <f t="shared" ref="M237:M300" si="44">IF(C237="","",ROUND(M236+G237-I237-J237-K237-L237-H237,2))</f>
        <v/>
      </c>
      <c r="N237" s="102"/>
    </row>
    <row r="238" spans="1:14">
      <c r="A238" s="97" t="str">
        <f t="shared" si="42"/>
        <v/>
      </c>
      <c r="B238" s="98" t="str">
        <f t="shared" si="41"/>
        <v/>
      </c>
      <c r="C238" s="99"/>
      <c r="D238" s="100"/>
      <c r="E238" s="100"/>
      <c r="F238" s="57"/>
      <c r="G238" s="58">
        <f t="shared" si="43"/>
        <v>0</v>
      </c>
      <c r="H238" s="58"/>
      <c r="I238" s="57"/>
      <c r="J238" s="57"/>
      <c r="K238" s="57"/>
      <c r="L238" s="57"/>
      <c r="M238" s="58" t="str">
        <f t="shared" si="44"/>
        <v/>
      </c>
      <c r="N238" s="102"/>
    </row>
    <row r="239" spans="1:14">
      <c r="A239" s="97" t="str">
        <f t="shared" si="42"/>
        <v/>
      </c>
      <c r="B239" s="98" t="str">
        <f t="shared" si="41"/>
        <v/>
      </c>
      <c r="C239" s="99"/>
      <c r="D239" s="100"/>
      <c r="E239" s="100"/>
      <c r="F239" s="57"/>
      <c r="G239" s="58">
        <f t="shared" si="43"/>
        <v>0</v>
      </c>
      <c r="H239" s="58"/>
      <c r="I239" s="57"/>
      <c r="J239" s="57"/>
      <c r="K239" s="57"/>
      <c r="L239" s="57"/>
      <c r="M239" s="58" t="str">
        <f t="shared" si="44"/>
        <v/>
      </c>
      <c r="N239" s="102"/>
    </row>
    <row r="240" spans="1:14">
      <c r="A240" s="97" t="str">
        <f t="shared" si="42"/>
        <v/>
      </c>
      <c r="B240" s="98" t="str">
        <f t="shared" si="41"/>
        <v/>
      </c>
      <c r="C240" s="99"/>
      <c r="D240" s="100"/>
      <c r="E240" s="100"/>
      <c r="F240" s="57"/>
      <c r="G240" s="58">
        <f t="shared" si="43"/>
        <v>0</v>
      </c>
      <c r="H240" s="58"/>
      <c r="I240" s="57"/>
      <c r="J240" s="57"/>
      <c r="K240" s="57"/>
      <c r="L240" s="57"/>
      <c r="M240" s="58" t="str">
        <f t="shared" si="44"/>
        <v/>
      </c>
      <c r="N240" s="102"/>
    </row>
    <row r="241" spans="1:14">
      <c r="A241" s="97" t="str">
        <f t="shared" si="42"/>
        <v/>
      </c>
      <c r="B241" s="98" t="str">
        <f t="shared" si="41"/>
        <v/>
      </c>
      <c r="C241" s="99"/>
      <c r="D241" s="100"/>
      <c r="E241" s="100"/>
      <c r="F241" s="57"/>
      <c r="G241" s="58">
        <f t="shared" si="43"/>
        <v>0</v>
      </c>
      <c r="H241" s="58"/>
      <c r="I241" s="57"/>
      <c r="J241" s="57"/>
      <c r="K241" s="57"/>
      <c r="L241" s="57"/>
      <c r="M241" s="58" t="str">
        <f t="shared" si="44"/>
        <v/>
      </c>
      <c r="N241" s="102"/>
    </row>
    <row r="242" spans="1:14">
      <c r="A242" s="97" t="str">
        <f t="shared" si="42"/>
        <v/>
      </c>
      <c r="B242" s="98" t="str">
        <f t="shared" si="41"/>
        <v/>
      </c>
      <c r="C242" s="99"/>
      <c r="D242" s="100"/>
      <c r="E242" s="100"/>
      <c r="F242" s="57"/>
      <c r="G242" s="58">
        <f t="shared" si="43"/>
        <v>0</v>
      </c>
      <c r="H242" s="58"/>
      <c r="I242" s="57"/>
      <c r="J242" s="57"/>
      <c r="K242" s="57"/>
      <c r="L242" s="57"/>
      <c r="M242" s="58" t="str">
        <f t="shared" si="44"/>
        <v/>
      </c>
      <c r="N242" s="102"/>
    </row>
    <row r="243" spans="1:14">
      <c r="A243" s="97" t="str">
        <f t="shared" si="42"/>
        <v/>
      </c>
      <c r="B243" s="98" t="str">
        <f t="shared" si="41"/>
        <v/>
      </c>
      <c r="C243" s="99"/>
      <c r="D243" s="100"/>
      <c r="E243" s="100"/>
      <c r="F243" s="57"/>
      <c r="G243" s="58">
        <f t="shared" si="43"/>
        <v>0</v>
      </c>
      <c r="H243" s="58"/>
      <c r="I243" s="57"/>
      <c r="J243" s="57"/>
      <c r="K243" s="57"/>
      <c r="L243" s="57"/>
      <c r="M243" s="58" t="str">
        <f t="shared" si="44"/>
        <v/>
      </c>
      <c r="N243" s="102"/>
    </row>
    <row r="244" spans="1:14">
      <c r="A244" s="97" t="str">
        <f t="shared" si="42"/>
        <v/>
      </c>
      <c r="B244" s="98" t="str">
        <f t="shared" si="41"/>
        <v/>
      </c>
      <c r="C244" s="99"/>
      <c r="D244" s="100"/>
      <c r="E244" s="100"/>
      <c r="F244" s="57"/>
      <c r="G244" s="58">
        <f t="shared" si="43"/>
        <v>0</v>
      </c>
      <c r="H244" s="58"/>
      <c r="I244" s="57"/>
      <c r="J244" s="57"/>
      <c r="K244" s="57"/>
      <c r="L244" s="57"/>
      <c r="M244" s="58" t="str">
        <f t="shared" si="44"/>
        <v/>
      </c>
      <c r="N244" s="102"/>
    </row>
    <row r="245" spans="1:14">
      <c r="A245" s="97" t="str">
        <f t="shared" si="42"/>
        <v/>
      </c>
      <c r="B245" s="98" t="str">
        <f t="shared" si="41"/>
        <v/>
      </c>
      <c r="C245" s="99"/>
      <c r="D245" s="100"/>
      <c r="E245" s="100"/>
      <c r="F245" s="57"/>
      <c r="G245" s="58">
        <f t="shared" si="43"/>
        <v>0</v>
      </c>
      <c r="H245" s="58"/>
      <c r="I245" s="57"/>
      <c r="J245" s="57"/>
      <c r="K245" s="57"/>
      <c r="L245" s="57"/>
      <c r="M245" s="58" t="str">
        <f t="shared" si="44"/>
        <v/>
      </c>
      <c r="N245" s="102"/>
    </row>
    <row r="246" spans="1:14">
      <c r="A246" s="97" t="str">
        <f t="shared" si="42"/>
        <v/>
      </c>
      <c r="B246" s="98" t="str">
        <f t="shared" si="41"/>
        <v/>
      </c>
      <c r="C246" s="99"/>
      <c r="D246" s="100"/>
      <c r="E246" s="100"/>
      <c r="F246" s="57"/>
      <c r="G246" s="58">
        <f t="shared" si="43"/>
        <v>0</v>
      </c>
      <c r="H246" s="58"/>
      <c r="I246" s="57"/>
      <c r="J246" s="57"/>
      <c r="K246" s="57"/>
      <c r="L246" s="57"/>
      <c r="M246" s="58" t="str">
        <f t="shared" si="44"/>
        <v/>
      </c>
      <c r="N246" s="102"/>
    </row>
    <row r="247" spans="1:14">
      <c r="A247" s="97" t="str">
        <f t="shared" si="42"/>
        <v/>
      </c>
      <c r="B247" s="98" t="str">
        <f t="shared" si="41"/>
        <v/>
      </c>
      <c r="C247" s="99"/>
      <c r="D247" s="100"/>
      <c r="E247" s="100"/>
      <c r="F247" s="57"/>
      <c r="G247" s="58">
        <f t="shared" si="43"/>
        <v>0</v>
      </c>
      <c r="H247" s="58"/>
      <c r="I247" s="57"/>
      <c r="J247" s="57"/>
      <c r="K247" s="57"/>
      <c r="L247" s="57"/>
      <c r="M247" s="58" t="str">
        <f t="shared" si="44"/>
        <v/>
      </c>
      <c r="N247" s="102"/>
    </row>
    <row r="248" spans="1:14">
      <c r="A248" s="97" t="str">
        <f t="shared" si="42"/>
        <v/>
      </c>
      <c r="B248" s="98" t="str">
        <f t="shared" si="41"/>
        <v/>
      </c>
      <c r="C248" s="99"/>
      <c r="D248" s="100"/>
      <c r="E248" s="100"/>
      <c r="F248" s="57"/>
      <c r="G248" s="58">
        <f t="shared" si="43"/>
        <v>0</v>
      </c>
      <c r="H248" s="58"/>
      <c r="I248" s="57"/>
      <c r="J248" s="57"/>
      <c r="K248" s="57"/>
      <c r="L248" s="57"/>
      <c r="M248" s="58" t="str">
        <f t="shared" si="44"/>
        <v/>
      </c>
      <c r="N248" s="102"/>
    </row>
    <row r="249" spans="1:14">
      <c r="A249" s="97" t="str">
        <f t="shared" si="42"/>
        <v/>
      </c>
      <c r="B249" s="98" t="str">
        <f t="shared" si="41"/>
        <v/>
      </c>
      <c r="C249" s="99"/>
      <c r="D249" s="100"/>
      <c r="E249" s="100"/>
      <c r="F249" s="57"/>
      <c r="G249" s="58">
        <f t="shared" si="43"/>
        <v>0</v>
      </c>
      <c r="H249" s="58"/>
      <c r="I249" s="57"/>
      <c r="J249" s="57"/>
      <c r="K249" s="57"/>
      <c r="L249" s="57"/>
      <c r="M249" s="58" t="str">
        <f t="shared" si="44"/>
        <v/>
      </c>
      <c r="N249" s="102"/>
    </row>
    <row r="250" spans="1:14">
      <c r="A250" s="97" t="str">
        <f t="shared" si="42"/>
        <v/>
      </c>
      <c r="B250" s="98" t="str">
        <f t="shared" si="41"/>
        <v/>
      </c>
      <c r="C250" s="99"/>
      <c r="D250" s="100"/>
      <c r="E250" s="100"/>
      <c r="F250" s="57"/>
      <c r="G250" s="58">
        <f t="shared" si="43"/>
        <v>0</v>
      </c>
      <c r="H250" s="58"/>
      <c r="I250" s="57"/>
      <c r="J250" s="57"/>
      <c r="K250" s="57"/>
      <c r="L250" s="57"/>
      <c r="M250" s="58" t="str">
        <f t="shared" si="44"/>
        <v/>
      </c>
      <c r="N250" s="102"/>
    </row>
    <row r="251" spans="1:14">
      <c r="A251" s="97" t="str">
        <f t="shared" si="42"/>
        <v/>
      </c>
      <c r="B251" s="98" t="str">
        <f t="shared" si="41"/>
        <v/>
      </c>
      <c r="C251" s="99"/>
      <c r="D251" s="100"/>
      <c r="E251" s="100"/>
      <c r="F251" s="57"/>
      <c r="G251" s="58">
        <f t="shared" si="43"/>
        <v>0</v>
      </c>
      <c r="H251" s="58"/>
      <c r="I251" s="57"/>
      <c r="J251" s="57"/>
      <c r="K251" s="57"/>
      <c r="L251" s="57"/>
      <c r="M251" s="58" t="str">
        <f t="shared" si="44"/>
        <v/>
      </c>
      <c r="N251" s="102"/>
    </row>
    <row r="252" spans="1:14">
      <c r="A252" s="97" t="str">
        <f t="shared" si="42"/>
        <v/>
      </c>
      <c r="B252" s="98" t="str">
        <f t="shared" si="41"/>
        <v/>
      </c>
      <c r="C252" s="99"/>
      <c r="D252" s="100"/>
      <c r="E252" s="100"/>
      <c r="F252" s="57"/>
      <c r="G252" s="58">
        <f t="shared" si="43"/>
        <v>0</v>
      </c>
      <c r="H252" s="58"/>
      <c r="I252" s="57"/>
      <c r="J252" s="57"/>
      <c r="K252" s="57"/>
      <c r="L252" s="57"/>
      <c r="M252" s="58" t="str">
        <f t="shared" si="44"/>
        <v/>
      </c>
      <c r="N252" s="102"/>
    </row>
    <row r="253" spans="1:14">
      <c r="A253" s="97" t="str">
        <f t="shared" si="42"/>
        <v/>
      </c>
      <c r="B253" s="98" t="str">
        <f t="shared" si="41"/>
        <v/>
      </c>
      <c r="C253" s="99"/>
      <c r="D253" s="100"/>
      <c r="E253" s="100"/>
      <c r="F253" s="57"/>
      <c r="G253" s="58">
        <f t="shared" si="43"/>
        <v>0</v>
      </c>
      <c r="H253" s="58"/>
      <c r="I253" s="57"/>
      <c r="J253" s="57"/>
      <c r="K253" s="57"/>
      <c r="L253" s="57"/>
      <c r="M253" s="58" t="str">
        <f t="shared" si="44"/>
        <v/>
      </c>
      <c r="N253" s="102"/>
    </row>
    <row r="254" spans="1:14">
      <c r="A254" s="97" t="str">
        <f t="shared" si="42"/>
        <v/>
      </c>
      <c r="B254" s="98" t="str">
        <f t="shared" si="41"/>
        <v/>
      </c>
      <c r="C254" s="99"/>
      <c r="D254" s="100"/>
      <c r="E254" s="100"/>
      <c r="F254" s="57"/>
      <c r="G254" s="58">
        <f t="shared" si="43"/>
        <v>0</v>
      </c>
      <c r="H254" s="58"/>
      <c r="I254" s="57"/>
      <c r="J254" s="57"/>
      <c r="K254" s="57"/>
      <c r="L254" s="57"/>
      <c r="M254" s="58" t="str">
        <f t="shared" si="44"/>
        <v/>
      </c>
      <c r="N254" s="102"/>
    </row>
    <row r="255" spans="1:14">
      <c r="A255" s="97" t="str">
        <f t="shared" si="42"/>
        <v/>
      </c>
      <c r="B255" s="98" t="str">
        <f t="shared" si="41"/>
        <v/>
      </c>
      <c r="C255" s="99"/>
      <c r="D255" s="100"/>
      <c r="E255" s="100"/>
      <c r="F255" s="57"/>
      <c r="G255" s="58">
        <f t="shared" si="43"/>
        <v>0</v>
      </c>
      <c r="H255" s="58"/>
      <c r="I255" s="57"/>
      <c r="J255" s="57"/>
      <c r="K255" s="57"/>
      <c r="L255" s="57"/>
      <c r="M255" s="58" t="str">
        <f t="shared" si="44"/>
        <v/>
      </c>
      <c r="N255" s="102"/>
    </row>
    <row r="256" spans="1:14">
      <c r="A256" s="97" t="str">
        <f t="shared" si="42"/>
        <v/>
      </c>
      <c r="B256" s="98" t="str">
        <f t="shared" si="41"/>
        <v/>
      </c>
      <c r="C256" s="99"/>
      <c r="D256" s="100"/>
      <c r="E256" s="100"/>
      <c r="F256" s="57"/>
      <c r="G256" s="58">
        <f t="shared" si="43"/>
        <v>0</v>
      </c>
      <c r="H256" s="58"/>
      <c r="I256" s="57"/>
      <c r="J256" s="57"/>
      <c r="K256" s="57"/>
      <c r="L256" s="57"/>
      <c r="M256" s="58" t="str">
        <f t="shared" si="44"/>
        <v/>
      </c>
      <c r="N256" s="102"/>
    </row>
    <row r="257" spans="1:14">
      <c r="A257" s="97" t="str">
        <f t="shared" si="42"/>
        <v/>
      </c>
      <c r="B257" s="98" t="str">
        <f t="shared" si="41"/>
        <v/>
      </c>
      <c r="C257" s="99"/>
      <c r="D257" s="100"/>
      <c r="E257" s="100"/>
      <c r="F257" s="57"/>
      <c r="G257" s="58">
        <f t="shared" si="43"/>
        <v>0</v>
      </c>
      <c r="H257" s="58"/>
      <c r="I257" s="57"/>
      <c r="J257" s="57"/>
      <c r="K257" s="57"/>
      <c r="L257" s="57"/>
      <c r="M257" s="58" t="str">
        <f t="shared" si="44"/>
        <v/>
      </c>
      <c r="N257" s="102"/>
    </row>
    <row r="258" spans="1:14">
      <c r="A258" s="97" t="str">
        <f t="shared" si="42"/>
        <v/>
      </c>
      <c r="B258" s="98" t="str">
        <f t="shared" si="41"/>
        <v/>
      </c>
      <c r="C258" s="99"/>
      <c r="D258" s="100"/>
      <c r="E258" s="100"/>
      <c r="F258" s="57"/>
      <c r="G258" s="58">
        <f t="shared" si="43"/>
        <v>0</v>
      </c>
      <c r="H258" s="58"/>
      <c r="I258" s="57"/>
      <c r="J258" s="57"/>
      <c r="K258" s="57"/>
      <c r="L258" s="57"/>
      <c r="M258" s="58" t="str">
        <f t="shared" si="44"/>
        <v/>
      </c>
      <c r="N258" s="102"/>
    </row>
    <row r="259" spans="1:14">
      <c r="A259" s="97" t="str">
        <f t="shared" si="42"/>
        <v/>
      </c>
      <c r="B259" s="98" t="str">
        <f t="shared" si="41"/>
        <v/>
      </c>
      <c r="C259" s="99"/>
      <c r="D259" s="100"/>
      <c r="E259" s="100"/>
      <c r="F259" s="57"/>
      <c r="G259" s="58">
        <f t="shared" si="43"/>
        <v>0</v>
      </c>
      <c r="H259" s="58"/>
      <c r="I259" s="57"/>
      <c r="J259" s="57"/>
      <c r="K259" s="57"/>
      <c r="L259" s="57"/>
      <c r="M259" s="58" t="str">
        <f t="shared" si="44"/>
        <v/>
      </c>
      <c r="N259" s="102"/>
    </row>
    <row r="260" spans="1:14">
      <c r="A260" s="97" t="str">
        <f t="shared" si="42"/>
        <v/>
      </c>
      <c r="B260" s="98" t="str">
        <f t="shared" si="41"/>
        <v/>
      </c>
      <c r="C260" s="99"/>
      <c r="D260" s="100"/>
      <c r="E260" s="100"/>
      <c r="F260" s="57"/>
      <c r="G260" s="58">
        <f t="shared" si="43"/>
        <v>0</v>
      </c>
      <c r="H260" s="58"/>
      <c r="I260" s="57"/>
      <c r="J260" s="57"/>
      <c r="K260" s="57"/>
      <c r="L260" s="57"/>
      <c r="M260" s="58" t="str">
        <f t="shared" si="44"/>
        <v/>
      </c>
      <c r="N260" s="102"/>
    </row>
    <row r="261" spans="1:14">
      <c r="A261" s="97" t="str">
        <f t="shared" si="42"/>
        <v/>
      </c>
      <c r="B261" s="98" t="str">
        <f t="shared" si="41"/>
        <v/>
      </c>
      <c r="C261" s="99"/>
      <c r="D261" s="100"/>
      <c r="E261" s="100"/>
      <c r="F261" s="57"/>
      <c r="G261" s="58">
        <f t="shared" si="43"/>
        <v>0</v>
      </c>
      <c r="H261" s="58"/>
      <c r="I261" s="57"/>
      <c r="J261" s="57"/>
      <c r="K261" s="57"/>
      <c r="L261" s="57"/>
      <c r="M261" s="58" t="str">
        <f t="shared" si="44"/>
        <v/>
      </c>
      <c r="N261" s="102"/>
    </row>
    <row r="262" spans="1:14">
      <c r="A262" s="97" t="str">
        <f t="shared" si="42"/>
        <v/>
      </c>
      <c r="B262" s="98" t="str">
        <f t="shared" si="41"/>
        <v/>
      </c>
      <c r="C262" s="99"/>
      <c r="D262" s="100"/>
      <c r="E262" s="100"/>
      <c r="F262" s="57"/>
      <c r="G262" s="58">
        <f t="shared" si="43"/>
        <v>0</v>
      </c>
      <c r="H262" s="58"/>
      <c r="I262" s="57"/>
      <c r="J262" s="57"/>
      <c r="K262" s="57"/>
      <c r="L262" s="57"/>
      <c r="M262" s="58" t="str">
        <f t="shared" si="44"/>
        <v/>
      </c>
      <c r="N262" s="102"/>
    </row>
    <row r="263" spans="1:14">
      <c r="A263" s="97" t="str">
        <f t="shared" si="42"/>
        <v/>
      </c>
      <c r="B263" s="98" t="str">
        <f t="shared" si="41"/>
        <v/>
      </c>
      <c r="C263" s="99"/>
      <c r="D263" s="100"/>
      <c r="E263" s="100"/>
      <c r="F263" s="57"/>
      <c r="G263" s="58">
        <f t="shared" si="43"/>
        <v>0</v>
      </c>
      <c r="H263" s="58"/>
      <c r="I263" s="57"/>
      <c r="J263" s="57"/>
      <c r="K263" s="57"/>
      <c r="L263" s="57"/>
      <c r="M263" s="58" t="str">
        <f t="shared" si="44"/>
        <v/>
      </c>
      <c r="N263" s="102"/>
    </row>
    <row r="264" spans="1:14">
      <c r="A264" s="97" t="str">
        <f t="shared" si="42"/>
        <v/>
      </c>
      <c r="B264" s="98" t="str">
        <f t="shared" si="41"/>
        <v/>
      </c>
      <c r="C264" s="99"/>
      <c r="D264" s="100"/>
      <c r="E264" s="100"/>
      <c r="F264" s="57"/>
      <c r="G264" s="58">
        <f t="shared" si="43"/>
        <v>0</v>
      </c>
      <c r="H264" s="58"/>
      <c r="I264" s="57"/>
      <c r="J264" s="57"/>
      <c r="K264" s="57"/>
      <c r="L264" s="57"/>
      <c r="M264" s="58" t="str">
        <f t="shared" si="44"/>
        <v/>
      </c>
      <c r="N264" s="102"/>
    </row>
    <row r="265" spans="1:14">
      <c r="A265" s="97" t="str">
        <f t="shared" si="42"/>
        <v/>
      </c>
      <c r="B265" s="98" t="str">
        <f t="shared" si="41"/>
        <v/>
      </c>
      <c r="C265" s="99"/>
      <c r="D265" s="100"/>
      <c r="E265" s="100"/>
      <c r="F265" s="57"/>
      <c r="G265" s="58">
        <f t="shared" si="43"/>
        <v>0</v>
      </c>
      <c r="H265" s="58"/>
      <c r="I265" s="57"/>
      <c r="J265" s="57"/>
      <c r="K265" s="57"/>
      <c r="L265" s="57"/>
      <c r="M265" s="58" t="str">
        <f t="shared" si="44"/>
        <v/>
      </c>
      <c r="N265" s="102"/>
    </row>
    <row r="266" spans="1:14">
      <c r="A266" s="97" t="str">
        <f t="shared" si="42"/>
        <v/>
      </c>
      <c r="B266" s="98" t="str">
        <f t="shared" si="41"/>
        <v/>
      </c>
      <c r="C266" s="99"/>
      <c r="D266" s="100"/>
      <c r="E266" s="100"/>
      <c r="F266" s="57"/>
      <c r="G266" s="58">
        <f t="shared" si="43"/>
        <v>0</v>
      </c>
      <c r="H266" s="58"/>
      <c r="I266" s="57"/>
      <c r="J266" s="57"/>
      <c r="K266" s="57"/>
      <c r="L266" s="57"/>
      <c r="M266" s="58" t="str">
        <f t="shared" si="44"/>
        <v/>
      </c>
      <c r="N266" s="102"/>
    </row>
    <row r="267" spans="1:14">
      <c r="A267" s="97" t="str">
        <f t="shared" si="42"/>
        <v/>
      </c>
      <c r="B267" s="98" t="str">
        <f t="shared" si="41"/>
        <v/>
      </c>
      <c r="C267" s="99"/>
      <c r="D267" s="100"/>
      <c r="E267" s="100"/>
      <c r="F267" s="57"/>
      <c r="G267" s="58">
        <f t="shared" si="43"/>
        <v>0</v>
      </c>
      <c r="H267" s="58"/>
      <c r="I267" s="57"/>
      <c r="J267" s="57"/>
      <c r="K267" s="57"/>
      <c r="L267" s="57"/>
      <c r="M267" s="58" t="str">
        <f t="shared" si="44"/>
        <v/>
      </c>
      <c r="N267" s="102"/>
    </row>
    <row r="268" spans="1:14">
      <c r="A268" s="97" t="str">
        <f t="shared" si="42"/>
        <v/>
      </c>
      <c r="B268" s="98" t="str">
        <f t="shared" si="41"/>
        <v/>
      </c>
      <c r="C268" s="99"/>
      <c r="D268" s="100"/>
      <c r="E268" s="100"/>
      <c r="F268" s="57"/>
      <c r="G268" s="58">
        <f t="shared" si="43"/>
        <v>0</v>
      </c>
      <c r="H268" s="58"/>
      <c r="I268" s="57"/>
      <c r="J268" s="57"/>
      <c r="K268" s="57"/>
      <c r="L268" s="57"/>
      <c r="M268" s="58" t="str">
        <f t="shared" si="44"/>
        <v/>
      </c>
      <c r="N268" s="102"/>
    </row>
    <row r="269" spans="1:14">
      <c r="A269" s="97" t="str">
        <f t="shared" si="42"/>
        <v/>
      </c>
      <c r="B269" s="98" t="str">
        <f t="shared" si="41"/>
        <v/>
      </c>
      <c r="C269" s="99"/>
      <c r="D269" s="100"/>
      <c r="E269" s="100"/>
      <c r="F269" s="57"/>
      <c r="G269" s="58">
        <f t="shared" si="43"/>
        <v>0</v>
      </c>
      <c r="H269" s="58"/>
      <c r="I269" s="57"/>
      <c r="J269" s="57"/>
      <c r="K269" s="57"/>
      <c r="L269" s="57"/>
      <c r="M269" s="58" t="str">
        <f t="shared" si="44"/>
        <v/>
      </c>
      <c r="N269" s="102"/>
    </row>
    <row r="270" spans="1:14">
      <c r="A270" s="97" t="str">
        <f t="shared" si="42"/>
        <v/>
      </c>
      <c r="B270" s="98" t="str">
        <f t="shared" si="41"/>
        <v/>
      </c>
      <c r="C270" s="99"/>
      <c r="D270" s="100"/>
      <c r="E270" s="100"/>
      <c r="F270" s="57"/>
      <c r="G270" s="58">
        <f t="shared" si="43"/>
        <v>0</v>
      </c>
      <c r="H270" s="58"/>
      <c r="I270" s="57"/>
      <c r="J270" s="57"/>
      <c r="K270" s="57"/>
      <c r="L270" s="57"/>
      <c r="M270" s="58" t="str">
        <f t="shared" si="44"/>
        <v/>
      </c>
      <c r="N270" s="102"/>
    </row>
    <row r="271" spans="1:14">
      <c r="A271" s="97" t="str">
        <f t="shared" si="42"/>
        <v/>
      </c>
      <c r="B271" s="98" t="str">
        <f t="shared" si="41"/>
        <v/>
      </c>
      <c r="C271" s="99"/>
      <c r="D271" s="100"/>
      <c r="E271" s="100"/>
      <c r="F271" s="57"/>
      <c r="G271" s="58">
        <f t="shared" si="43"/>
        <v>0</v>
      </c>
      <c r="H271" s="58"/>
      <c r="I271" s="57"/>
      <c r="J271" s="57"/>
      <c r="K271" s="57"/>
      <c r="L271" s="57"/>
      <c r="M271" s="58" t="str">
        <f t="shared" si="44"/>
        <v/>
      </c>
      <c r="N271" s="102"/>
    </row>
    <row r="272" spans="1:14">
      <c r="A272" s="97" t="str">
        <f t="shared" si="42"/>
        <v/>
      </c>
      <c r="B272" s="98" t="str">
        <f t="shared" si="41"/>
        <v/>
      </c>
      <c r="C272" s="99"/>
      <c r="D272" s="100"/>
      <c r="E272" s="100"/>
      <c r="F272" s="57"/>
      <c r="G272" s="58">
        <f t="shared" si="43"/>
        <v>0</v>
      </c>
      <c r="H272" s="58"/>
      <c r="I272" s="57"/>
      <c r="J272" s="57"/>
      <c r="K272" s="57"/>
      <c r="L272" s="57"/>
      <c r="M272" s="58" t="str">
        <f t="shared" si="44"/>
        <v/>
      </c>
      <c r="N272" s="102"/>
    </row>
    <row r="273" spans="1:14">
      <c r="A273" s="97" t="str">
        <f t="shared" si="42"/>
        <v/>
      </c>
      <c r="B273" s="98" t="str">
        <f t="shared" si="41"/>
        <v/>
      </c>
      <c r="C273" s="99"/>
      <c r="D273" s="100"/>
      <c r="E273" s="100"/>
      <c r="F273" s="57"/>
      <c r="G273" s="58">
        <f t="shared" si="43"/>
        <v>0</v>
      </c>
      <c r="H273" s="58"/>
      <c r="I273" s="57"/>
      <c r="J273" s="57"/>
      <c r="K273" s="57"/>
      <c r="L273" s="57"/>
      <c r="M273" s="58" t="str">
        <f t="shared" si="44"/>
        <v/>
      </c>
      <c r="N273" s="102"/>
    </row>
    <row r="274" spans="1:14">
      <c r="A274" s="97" t="str">
        <f t="shared" si="42"/>
        <v/>
      </c>
      <c r="B274" s="98" t="str">
        <f t="shared" si="41"/>
        <v/>
      </c>
      <c r="C274" s="99"/>
      <c r="D274" s="100"/>
      <c r="E274" s="100"/>
      <c r="F274" s="57"/>
      <c r="G274" s="58">
        <f t="shared" si="43"/>
        <v>0</v>
      </c>
      <c r="H274" s="58"/>
      <c r="I274" s="57"/>
      <c r="J274" s="57"/>
      <c r="K274" s="57"/>
      <c r="L274" s="57"/>
      <c r="M274" s="58" t="str">
        <f t="shared" si="44"/>
        <v/>
      </c>
      <c r="N274" s="102"/>
    </row>
    <row r="275" spans="1:14">
      <c r="A275" s="97" t="str">
        <f t="shared" si="42"/>
        <v/>
      </c>
      <c r="B275" s="98" t="str">
        <f t="shared" si="41"/>
        <v/>
      </c>
      <c r="C275" s="99"/>
      <c r="D275" s="100"/>
      <c r="E275" s="100"/>
      <c r="F275" s="57"/>
      <c r="G275" s="58">
        <f t="shared" si="43"/>
        <v>0</v>
      </c>
      <c r="H275" s="58"/>
      <c r="I275" s="57"/>
      <c r="J275" s="57"/>
      <c r="K275" s="57"/>
      <c r="L275" s="57"/>
      <c r="M275" s="58" t="str">
        <f t="shared" si="44"/>
        <v/>
      </c>
      <c r="N275" s="102"/>
    </row>
    <row r="276" spans="1:14">
      <c r="A276" s="97" t="str">
        <f t="shared" si="42"/>
        <v/>
      </c>
      <c r="B276" s="98" t="str">
        <f t="shared" si="41"/>
        <v/>
      </c>
      <c r="C276" s="99"/>
      <c r="D276" s="100"/>
      <c r="E276" s="100"/>
      <c r="F276" s="57"/>
      <c r="G276" s="58">
        <f t="shared" si="43"/>
        <v>0</v>
      </c>
      <c r="H276" s="58"/>
      <c r="I276" s="57"/>
      <c r="J276" s="57"/>
      <c r="K276" s="57"/>
      <c r="L276" s="57"/>
      <c r="M276" s="58" t="str">
        <f t="shared" si="44"/>
        <v/>
      </c>
      <c r="N276" s="102"/>
    </row>
    <row r="277" spans="1:14">
      <c r="A277" s="97" t="str">
        <f t="shared" si="42"/>
        <v/>
      </c>
      <c r="B277" s="98" t="str">
        <f t="shared" si="41"/>
        <v/>
      </c>
      <c r="C277" s="99"/>
      <c r="D277" s="100"/>
      <c r="E277" s="100"/>
      <c r="F277" s="57"/>
      <c r="G277" s="58">
        <f t="shared" si="43"/>
        <v>0</v>
      </c>
      <c r="H277" s="58"/>
      <c r="I277" s="57"/>
      <c r="J277" s="57"/>
      <c r="K277" s="57"/>
      <c r="L277" s="57"/>
      <c r="M277" s="58" t="str">
        <f t="shared" si="44"/>
        <v/>
      </c>
      <c r="N277" s="102"/>
    </row>
    <row r="278" spans="1:14">
      <c r="A278" s="97" t="str">
        <f t="shared" si="42"/>
        <v/>
      </c>
      <c r="B278" s="98" t="str">
        <f t="shared" si="41"/>
        <v/>
      </c>
      <c r="C278" s="99"/>
      <c r="D278" s="100"/>
      <c r="E278" s="100"/>
      <c r="F278" s="57"/>
      <c r="G278" s="58">
        <f t="shared" si="43"/>
        <v>0</v>
      </c>
      <c r="H278" s="58"/>
      <c r="I278" s="57"/>
      <c r="J278" s="57"/>
      <c r="K278" s="57"/>
      <c r="L278" s="57"/>
      <c r="M278" s="58" t="str">
        <f t="shared" si="44"/>
        <v/>
      </c>
      <c r="N278" s="102"/>
    </row>
    <row r="279" spans="1:14">
      <c r="A279" s="97" t="str">
        <f t="shared" si="42"/>
        <v/>
      </c>
      <c r="B279" s="98" t="str">
        <f t="shared" si="41"/>
        <v/>
      </c>
      <c r="C279" s="99"/>
      <c r="D279" s="100"/>
      <c r="E279" s="100"/>
      <c r="F279" s="57"/>
      <c r="G279" s="58">
        <f t="shared" si="43"/>
        <v>0</v>
      </c>
      <c r="H279" s="58"/>
      <c r="I279" s="57"/>
      <c r="J279" s="57"/>
      <c r="K279" s="57"/>
      <c r="L279" s="57"/>
      <c r="M279" s="58" t="str">
        <f t="shared" si="44"/>
        <v/>
      </c>
      <c r="N279" s="102"/>
    </row>
    <row r="280" spans="1:14">
      <c r="A280" s="97" t="str">
        <f t="shared" si="42"/>
        <v/>
      </c>
      <c r="B280" s="98" t="str">
        <f t="shared" si="41"/>
        <v/>
      </c>
      <c r="C280" s="99"/>
      <c r="D280" s="100"/>
      <c r="E280" s="100"/>
      <c r="F280" s="57"/>
      <c r="G280" s="58">
        <f t="shared" si="43"/>
        <v>0</v>
      </c>
      <c r="H280" s="58"/>
      <c r="I280" s="57"/>
      <c r="J280" s="57"/>
      <c r="K280" s="57"/>
      <c r="L280" s="57"/>
      <c r="M280" s="58" t="str">
        <f t="shared" si="44"/>
        <v/>
      </c>
      <c r="N280" s="102"/>
    </row>
    <row r="281" spans="1:14">
      <c r="A281" s="97" t="str">
        <f t="shared" si="42"/>
        <v/>
      </c>
      <c r="B281" s="98" t="str">
        <f t="shared" si="41"/>
        <v/>
      </c>
      <c r="C281" s="99"/>
      <c r="D281" s="100"/>
      <c r="E281" s="100"/>
      <c r="F281" s="57"/>
      <c r="G281" s="58">
        <f t="shared" si="43"/>
        <v>0</v>
      </c>
      <c r="H281" s="58"/>
      <c r="I281" s="57"/>
      <c r="J281" s="57"/>
      <c r="K281" s="57"/>
      <c r="L281" s="57"/>
      <c r="M281" s="58" t="str">
        <f t="shared" si="44"/>
        <v/>
      </c>
      <c r="N281" s="102"/>
    </row>
    <row r="282" spans="1:14">
      <c r="A282" s="97" t="str">
        <f t="shared" si="42"/>
        <v/>
      </c>
      <c r="B282" s="98" t="str">
        <f t="shared" si="41"/>
        <v/>
      </c>
      <c r="C282" s="99"/>
      <c r="D282" s="100"/>
      <c r="E282" s="100"/>
      <c r="F282" s="57"/>
      <c r="G282" s="58">
        <f t="shared" si="43"/>
        <v>0</v>
      </c>
      <c r="H282" s="58"/>
      <c r="I282" s="57"/>
      <c r="J282" s="57"/>
      <c r="K282" s="57"/>
      <c r="L282" s="57"/>
      <c r="M282" s="58" t="str">
        <f t="shared" si="44"/>
        <v/>
      </c>
      <c r="N282" s="102"/>
    </row>
    <row r="283" spans="1:14">
      <c r="A283" s="97" t="str">
        <f t="shared" si="42"/>
        <v/>
      </c>
      <c r="B283" s="98" t="str">
        <f t="shared" si="41"/>
        <v/>
      </c>
      <c r="C283" s="99"/>
      <c r="D283" s="100"/>
      <c r="E283" s="100"/>
      <c r="F283" s="57"/>
      <c r="G283" s="58">
        <f t="shared" si="43"/>
        <v>0</v>
      </c>
      <c r="H283" s="58"/>
      <c r="I283" s="57"/>
      <c r="J283" s="57"/>
      <c r="K283" s="57"/>
      <c r="L283" s="57"/>
      <c r="M283" s="58" t="str">
        <f t="shared" si="44"/>
        <v/>
      </c>
      <c r="N283" s="102"/>
    </row>
    <row r="284" spans="1:14">
      <c r="A284" s="97" t="str">
        <f t="shared" si="42"/>
        <v/>
      </c>
      <c r="B284" s="98" t="str">
        <f t="shared" si="41"/>
        <v/>
      </c>
      <c r="C284" s="99"/>
      <c r="D284" s="100"/>
      <c r="E284" s="100"/>
      <c r="F284" s="57"/>
      <c r="G284" s="58">
        <f t="shared" si="43"/>
        <v>0</v>
      </c>
      <c r="H284" s="58"/>
      <c r="I284" s="57"/>
      <c r="J284" s="57"/>
      <c r="K284" s="57"/>
      <c r="L284" s="57"/>
      <c r="M284" s="58" t="str">
        <f t="shared" si="44"/>
        <v/>
      </c>
      <c r="N284" s="102"/>
    </row>
    <row r="285" spans="1:14">
      <c r="A285" s="97" t="str">
        <f t="shared" si="42"/>
        <v/>
      </c>
      <c r="B285" s="98" t="str">
        <f t="shared" si="41"/>
        <v/>
      </c>
      <c r="C285" s="99"/>
      <c r="D285" s="100"/>
      <c r="E285" s="100"/>
      <c r="F285" s="57"/>
      <c r="G285" s="58">
        <f t="shared" si="43"/>
        <v>0</v>
      </c>
      <c r="H285" s="58"/>
      <c r="I285" s="57"/>
      <c r="J285" s="57"/>
      <c r="K285" s="57"/>
      <c r="L285" s="57"/>
      <c r="M285" s="58" t="str">
        <f t="shared" si="44"/>
        <v/>
      </c>
      <c r="N285" s="102"/>
    </row>
    <row r="286" spans="1:14">
      <c r="A286" s="97" t="str">
        <f t="shared" si="42"/>
        <v/>
      </c>
      <c r="B286" s="98" t="str">
        <f t="shared" si="41"/>
        <v/>
      </c>
      <c r="C286" s="99"/>
      <c r="D286" s="100"/>
      <c r="E286" s="100"/>
      <c r="F286" s="57"/>
      <c r="G286" s="58">
        <f t="shared" si="43"/>
        <v>0</v>
      </c>
      <c r="H286" s="58"/>
      <c r="I286" s="57"/>
      <c r="J286" s="57"/>
      <c r="K286" s="57"/>
      <c r="L286" s="57"/>
      <c r="M286" s="58" t="str">
        <f t="shared" si="44"/>
        <v/>
      </c>
      <c r="N286" s="102"/>
    </row>
    <row r="287" spans="1:14">
      <c r="A287" s="97" t="str">
        <f t="shared" si="42"/>
        <v/>
      </c>
      <c r="B287" s="98" t="str">
        <f t="shared" si="41"/>
        <v/>
      </c>
      <c r="C287" s="99"/>
      <c r="D287" s="100"/>
      <c r="E287" s="100"/>
      <c r="F287" s="57"/>
      <c r="G287" s="58">
        <f t="shared" si="43"/>
        <v>0</v>
      </c>
      <c r="H287" s="58"/>
      <c r="I287" s="57"/>
      <c r="J287" s="57"/>
      <c r="K287" s="57"/>
      <c r="L287" s="57"/>
      <c r="M287" s="58" t="str">
        <f t="shared" si="44"/>
        <v/>
      </c>
      <c r="N287" s="102"/>
    </row>
    <row r="288" spans="1:14">
      <c r="A288" s="97" t="str">
        <f t="shared" si="42"/>
        <v/>
      </c>
      <c r="B288" s="98" t="str">
        <f t="shared" si="41"/>
        <v/>
      </c>
      <c r="C288" s="99"/>
      <c r="D288" s="100"/>
      <c r="E288" s="100"/>
      <c r="F288" s="57"/>
      <c r="G288" s="58">
        <f t="shared" si="43"/>
        <v>0</v>
      </c>
      <c r="H288" s="58"/>
      <c r="I288" s="57"/>
      <c r="J288" s="57"/>
      <c r="K288" s="57"/>
      <c r="L288" s="57"/>
      <c r="M288" s="58" t="str">
        <f t="shared" si="44"/>
        <v/>
      </c>
      <c r="N288" s="102"/>
    </row>
    <row r="289" spans="1:14">
      <c r="A289" s="97" t="str">
        <f t="shared" si="42"/>
        <v/>
      </c>
      <c r="B289" s="98" t="str">
        <f t="shared" si="41"/>
        <v/>
      </c>
      <c r="C289" s="99"/>
      <c r="D289" s="100"/>
      <c r="E289" s="100"/>
      <c r="F289" s="57"/>
      <c r="G289" s="58">
        <f t="shared" si="43"/>
        <v>0</v>
      </c>
      <c r="H289" s="58"/>
      <c r="I289" s="57"/>
      <c r="J289" s="57"/>
      <c r="K289" s="57"/>
      <c r="L289" s="57"/>
      <c r="M289" s="58" t="str">
        <f t="shared" si="44"/>
        <v/>
      </c>
      <c r="N289" s="102"/>
    </row>
    <row r="290" spans="1:14">
      <c r="A290" s="97" t="str">
        <f t="shared" si="42"/>
        <v/>
      </c>
      <c r="B290" s="98" t="str">
        <f t="shared" si="41"/>
        <v/>
      </c>
      <c r="C290" s="99"/>
      <c r="D290" s="100"/>
      <c r="E290" s="100"/>
      <c r="F290" s="57"/>
      <c r="G290" s="58">
        <f t="shared" si="43"/>
        <v>0</v>
      </c>
      <c r="H290" s="58"/>
      <c r="I290" s="57"/>
      <c r="J290" s="57"/>
      <c r="K290" s="57"/>
      <c r="L290" s="57"/>
      <c r="M290" s="58" t="str">
        <f t="shared" si="44"/>
        <v/>
      </c>
      <c r="N290" s="102"/>
    </row>
    <row r="291" spans="1:14">
      <c r="A291" s="97" t="str">
        <f t="shared" si="42"/>
        <v/>
      </c>
      <c r="B291" s="98" t="str">
        <f t="shared" si="41"/>
        <v/>
      </c>
      <c r="C291" s="99"/>
      <c r="D291" s="100"/>
      <c r="E291" s="100"/>
      <c r="F291" s="57"/>
      <c r="G291" s="58">
        <f t="shared" si="43"/>
        <v>0</v>
      </c>
      <c r="H291" s="58"/>
      <c r="I291" s="57"/>
      <c r="J291" s="57"/>
      <c r="K291" s="57"/>
      <c r="L291" s="57"/>
      <c r="M291" s="58" t="str">
        <f t="shared" si="44"/>
        <v/>
      </c>
      <c r="N291" s="102"/>
    </row>
    <row r="292" spans="1:14">
      <c r="A292" s="97" t="str">
        <f t="shared" si="42"/>
        <v/>
      </c>
      <c r="B292" s="98" t="str">
        <f t="shared" si="41"/>
        <v/>
      </c>
      <c r="C292" s="99"/>
      <c r="D292" s="100"/>
      <c r="E292" s="100"/>
      <c r="F292" s="57"/>
      <c r="G292" s="58">
        <f t="shared" si="43"/>
        <v>0</v>
      </c>
      <c r="H292" s="58"/>
      <c r="I292" s="57"/>
      <c r="J292" s="57"/>
      <c r="K292" s="57"/>
      <c r="L292" s="57"/>
      <c r="M292" s="58" t="str">
        <f t="shared" si="44"/>
        <v/>
      </c>
      <c r="N292" s="102"/>
    </row>
    <row r="293" spans="1:14">
      <c r="A293" s="97" t="str">
        <f t="shared" si="42"/>
        <v/>
      </c>
      <c r="B293" s="98" t="str">
        <f t="shared" si="41"/>
        <v/>
      </c>
      <c r="C293" s="99"/>
      <c r="D293" s="100"/>
      <c r="E293" s="100"/>
      <c r="F293" s="57"/>
      <c r="G293" s="58">
        <f t="shared" si="43"/>
        <v>0</v>
      </c>
      <c r="H293" s="58"/>
      <c r="I293" s="57"/>
      <c r="J293" s="57"/>
      <c r="K293" s="57"/>
      <c r="L293" s="57"/>
      <c r="M293" s="58" t="str">
        <f t="shared" si="44"/>
        <v/>
      </c>
      <c r="N293" s="102"/>
    </row>
    <row r="294" spans="1:14">
      <c r="A294" s="97" t="str">
        <f t="shared" si="42"/>
        <v/>
      </c>
      <c r="B294" s="98" t="str">
        <f t="shared" si="41"/>
        <v/>
      </c>
      <c r="C294" s="99"/>
      <c r="D294" s="100"/>
      <c r="E294" s="100"/>
      <c r="F294" s="57"/>
      <c r="G294" s="58">
        <f t="shared" si="43"/>
        <v>0</v>
      </c>
      <c r="H294" s="58"/>
      <c r="I294" s="57"/>
      <c r="J294" s="57"/>
      <c r="K294" s="57"/>
      <c r="L294" s="57"/>
      <c r="M294" s="58" t="str">
        <f t="shared" si="44"/>
        <v/>
      </c>
      <c r="N294" s="102"/>
    </row>
    <row r="295" spans="1:14">
      <c r="A295" s="97" t="str">
        <f t="shared" si="42"/>
        <v/>
      </c>
      <c r="B295" s="98" t="str">
        <f t="shared" si="41"/>
        <v/>
      </c>
      <c r="C295" s="99"/>
      <c r="D295" s="100"/>
      <c r="E295" s="100"/>
      <c r="F295" s="57"/>
      <c r="G295" s="58">
        <f t="shared" si="43"/>
        <v>0</v>
      </c>
      <c r="H295" s="58"/>
      <c r="I295" s="57"/>
      <c r="J295" s="57"/>
      <c r="K295" s="57"/>
      <c r="L295" s="57"/>
      <c r="M295" s="58" t="str">
        <f t="shared" si="44"/>
        <v/>
      </c>
      <c r="N295" s="102"/>
    </row>
    <row r="296" spans="1:14">
      <c r="A296" s="97" t="str">
        <f t="shared" si="42"/>
        <v/>
      </c>
      <c r="B296" s="98" t="str">
        <f t="shared" si="41"/>
        <v/>
      </c>
      <c r="C296" s="99"/>
      <c r="D296" s="100"/>
      <c r="E296" s="100"/>
      <c r="F296" s="57"/>
      <c r="G296" s="58">
        <f t="shared" si="43"/>
        <v>0</v>
      </c>
      <c r="H296" s="58"/>
      <c r="I296" s="57"/>
      <c r="J296" s="57"/>
      <c r="K296" s="57"/>
      <c r="L296" s="57"/>
      <c r="M296" s="58" t="str">
        <f t="shared" si="44"/>
        <v/>
      </c>
      <c r="N296" s="102"/>
    </row>
    <row r="297" spans="1:14">
      <c r="A297" s="97" t="str">
        <f t="shared" si="42"/>
        <v/>
      </c>
      <c r="B297" s="98" t="str">
        <f t="shared" si="41"/>
        <v/>
      </c>
      <c r="C297" s="99"/>
      <c r="D297" s="100"/>
      <c r="E297" s="100"/>
      <c r="F297" s="57"/>
      <c r="G297" s="58">
        <f t="shared" si="43"/>
        <v>0</v>
      </c>
      <c r="H297" s="58"/>
      <c r="I297" s="57"/>
      <c r="J297" s="57"/>
      <c r="K297" s="57"/>
      <c r="L297" s="57"/>
      <c r="M297" s="58" t="str">
        <f t="shared" si="44"/>
        <v/>
      </c>
      <c r="N297" s="102"/>
    </row>
    <row r="298" spans="1:14">
      <c r="A298" s="97" t="str">
        <f t="shared" si="42"/>
        <v/>
      </c>
      <c r="B298" s="98" t="str">
        <f t="shared" si="41"/>
        <v/>
      </c>
      <c r="C298" s="99"/>
      <c r="D298" s="100"/>
      <c r="E298" s="100"/>
      <c r="F298" s="57"/>
      <c r="G298" s="58">
        <f t="shared" si="43"/>
        <v>0</v>
      </c>
      <c r="H298" s="58"/>
      <c r="I298" s="57"/>
      <c r="J298" s="57"/>
      <c r="K298" s="57"/>
      <c r="L298" s="57"/>
      <c r="M298" s="58" t="str">
        <f t="shared" si="44"/>
        <v/>
      </c>
      <c r="N298" s="102"/>
    </row>
    <row r="299" spans="1:14">
      <c r="A299" s="97" t="str">
        <f t="shared" si="42"/>
        <v/>
      </c>
      <c r="B299" s="98" t="str">
        <f t="shared" si="41"/>
        <v/>
      </c>
      <c r="C299" s="99"/>
      <c r="D299" s="100"/>
      <c r="E299" s="100"/>
      <c r="F299" s="57"/>
      <c r="G299" s="58">
        <f t="shared" si="43"/>
        <v>0</v>
      </c>
      <c r="H299" s="58"/>
      <c r="I299" s="57"/>
      <c r="J299" s="57"/>
      <c r="K299" s="57"/>
      <c r="L299" s="57"/>
      <c r="M299" s="58" t="str">
        <f t="shared" si="44"/>
        <v/>
      </c>
      <c r="N299" s="102"/>
    </row>
    <row r="300" spans="1:14">
      <c r="A300" s="97" t="str">
        <f t="shared" si="42"/>
        <v/>
      </c>
      <c r="B300" s="98" t="str">
        <f t="shared" ref="B300:B363" si="45">IF(C300="","",MONTH(C300)&amp;"月")</f>
        <v/>
      </c>
      <c r="C300" s="99"/>
      <c r="D300" s="100"/>
      <c r="E300" s="100"/>
      <c r="F300" s="57"/>
      <c r="G300" s="58">
        <f t="shared" si="43"/>
        <v>0</v>
      </c>
      <c r="H300" s="58"/>
      <c r="I300" s="57"/>
      <c r="J300" s="57"/>
      <c r="K300" s="57"/>
      <c r="L300" s="57"/>
      <c r="M300" s="58" t="str">
        <f t="shared" si="44"/>
        <v/>
      </c>
      <c r="N300" s="102"/>
    </row>
    <row r="301" spans="1:14">
      <c r="A301" s="97" t="str">
        <f t="shared" ref="A301:A364" si="46">IF(C301="","",ROW()-42)</f>
        <v/>
      </c>
      <c r="B301" s="98" t="str">
        <f t="shared" si="45"/>
        <v/>
      </c>
      <c r="C301" s="99"/>
      <c r="D301" s="100"/>
      <c r="E301" s="100"/>
      <c r="F301" s="57"/>
      <c r="G301" s="58">
        <f t="shared" ref="G301:G364" si="47">IF(F301="",0,F301*$K$41)</f>
        <v>0</v>
      </c>
      <c r="H301" s="58"/>
      <c r="I301" s="57"/>
      <c r="J301" s="57"/>
      <c r="K301" s="57"/>
      <c r="L301" s="57"/>
      <c r="M301" s="58" t="str">
        <f t="shared" ref="M301:M364" si="48">IF(C301="","",ROUND(M300+G301-I301-J301-K301-L301-H301,2))</f>
        <v/>
      </c>
      <c r="N301" s="102"/>
    </row>
    <row r="302" spans="1:14">
      <c r="A302" s="97" t="str">
        <f t="shared" si="46"/>
        <v/>
      </c>
      <c r="B302" s="98" t="str">
        <f t="shared" si="45"/>
        <v/>
      </c>
      <c r="C302" s="99"/>
      <c r="D302" s="100"/>
      <c r="E302" s="100"/>
      <c r="F302" s="57"/>
      <c r="G302" s="58">
        <f t="shared" si="47"/>
        <v>0</v>
      </c>
      <c r="H302" s="58"/>
      <c r="I302" s="57"/>
      <c r="J302" s="57"/>
      <c r="K302" s="57"/>
      <c r="L302" s="57"/>
      <c r="M302" s="58" t="str">
        <f t="shared" si="48"/>
        <v/>
      </c>
      <c r="N302" s="102"/>
    </row>
    <row r="303" spans="1:14">
      <c r="A303" s="97" t="str">
        <f t="shared" si="46"/>
        <v/>
      </c>
      <c r="B303" s="98" t="str">
        <f t="shared" si="45"/>
        <v/>
      </c>
      <c r="C303" s="99"/>
      <c r="D303" s="100"/>
      <c r="E303" s="100"/>
      <c r="F303" s="57"/>
      <c r="G303" s="58">
        <f t="shared" si="47"/>
        <v>0</v>
      </c>
      <c r="H303" s="58"/>
      <c r="I303" s="57"/>
      <c r="J303" s="57"/>
      <c r="K303" s="57"/>
      <c r="L303" s="57"/>
      <c r="M303" s="58" t="str">
        <f t="shared" si="48"/>
        <v/>
      </c>
      <c r="N303" s="102"/>
    </row>
    <row r="304" spans="1:14">
      <c r="A304" s="97" t="str">
        <f t="shared" si="46"/>
        <v/>
      </c>
      <c r="B304" s="98" t="str">
        <f t="shared" si="45"/>
        <v/>
      </c>
      <c r="C304" s="99"/>
      <c r="D304" s="100"/>
      <c r="E304" s="100"/>
      <c r="F304" s="57"/>
      <c r="G304" s="58">
        <f t="shared" si="47"/>
        <v>0</v>
      </c>
      <c r="H304" s="58"/>
      <c r="I304" s="57"/>
      <c r="J304" s="57"/>
      <c r="K304" s="57"/>
      <c r="L304" s="57"/>
      <c r="M304" s="58" t="str">
        <f t="shared" si="48"/>
        <v/>
      </c>
      <c r="N304" s="102"/>
    </row>
    <row r="305" spans="1:14">
      <c r="A305" s="97" t="str">
        <f t="shared" si="46"/>
        <v/>
      </c>
      <c r="B305" s="98" t="str">
        <f t="shared" si="45"/>
        <v/>
      </c>
      <c r="C305" s="99"/>
      <c r="D305" s="100"/>
      <c r="E305" s="100"/>
      <c r="F305" s="57"/>
      <c r="G305" s="58">
        <f t="shared" si="47"/>
        <v>0</v>
      </c>
      <c r="H305" s="58"/>
      <c r="I305" s="57"/>
      <c r="J305" s="57"/>
      <c r="K305" s="57"/>
      <c r="L305" s="57"/>
      <c r="M305" s="58" t="str">
        <f t="shared" si="48"/>
        <v/>
      </c>
      <c r="N305" s="102"/>
    </row>
    <row r="306" spans="1:14">
      <c r="A306" s="97" t="str">
        <f t="shared" si="46"/>
        <v/>
      </c>
      <c r="B306" s="98" t="str">
        <f t="shared" si="45"/>
        <v/>
      </c>
      <c r="C306" s="99"/>
      <c r="D306" s="100"/>
      <c r="E306" s="100"/>
      <c r="F306" s="57"/>
      <c r="G306" s="58">
        <f t="shared" si="47"/>
        <v>0</v>
      </c>
      <c r="H306" s="58"/>
      <c r="I306" s="57"/>
      <c r="J306" s="57"/>
      <c r="K306" s="57"/>
      <c r="L306" s="57"/>
      <c r="M306" s="58" t="str">
        <f t="shared" si="48"/>
        <v/>
      </c>
      <c r="N306" s="102"/>
    </row>
    <row r="307" spans="1:14">
      <c r="A307" s="97" t="str">
        <f t="shared" si="46"/>
        <v/>
      </c>
      <c r="B307" s="98" t="str">
        <f t="shared" si="45"/>
        <v/>
      </c>
      <c r="C307" s="99"/>
      <c r="D307" s="100"/>
      <c r="E307" s="100"/>
      <c r="F307" s="57"/>
      <c r="G307" s="58">
        <f t="shared" si="47"/>
        <v>0</v>
      </c>
      <c r="H307" s="58"/>
      <c r="I307" s="57"/>
      <c r="J307" s="57"/>
      <c r="K307" s="57"/>
      <c r="L307" s="57"/>
      <c r="M307" s="58" t="str">
        <f t="shared" si="48"/>
        <v/>
      </c>
      <c r="N307" s="102"/>
    </row>
    <row r="308" spans="1:14">
      <c r="A308" s="97" t="str">
        <f t="shared" si="46"/>
        <v/>
      </c>
      <c r="B308" s="98" t="str">
        <f t="shared" si="45"/>
        <v/>
      </c>
      <c r="C308" s="99"/>
      <c r="D308" s="100"/>
      <c r="E308" s="100"/>
      <c r="F308" s="57"/>
      <c r="G308" s="58">
        <f t="shared" si="47"/>
        <v>0</v>
      </c>
      <c r="H308" s="58"/>
      <c r="I308" s="57"/>
      <c r="J308" s="57"/>
      <c r="K308" s="57"/>
      <c r="L308" s="57"/>
      <c r="M308" s="58" t="str">
        <f t="shared" si="48"/>
        <v/>
      </c>
      <c r="N308" s="102"/>
    </row>
    <row r="309" spans="1:14">
      <c r="A309" s="97" t="str">
        <f t="shared" si="46"/>
        <v/>
      </c>
      <c r="B309" s="98" t="str">
        <f t="shared" si="45"/>
        <v/>
      </c>
      <c r="C309" s="99"/>
      <c r="D309" s="100"/>
      <c r="E309" s="100"/>
      <c r="F309" s="57"/>
      <c r="G309" s="58">
        <f t="shared" si="47"/>
        <v>0</v>
      </c>
      <c r="H309" s="58"/>
      <c r="I309" s="57"/>
      <c r="J309" s="57"/>
      <c r="K309" s="57"/>
      <c r="L309" s="57"/>
      <c r="M309" s="58" t="str">
        <f t="shared" si="48"/>
        <v/>
      </c>
      <c r="N309" s="102"/>
    </row>
    <row r="310" spans="1:14">
      <c r="A310" s="97" t="str">
        <f t="shared" si="46"/>
        <v/>
      </c>
      <c r="B310" s="98" t="str">
        <f t="shared" si="45"/>
        <v/>
      </c>
      <c r="C310" s="99"/>
      <c r="D310" s="100"/>
      <c r="E310" s="100"/>
      <c r="F310" s="57"/>
      <c r="G310" s="58">
        <f t="shared" si="47"/>
        <v>0</v>
      </c>
      <c r="H310" s="58"/>
      <c r="I310" s="57"/>
      <c r="J310" s="57"/>
      <c r="K310" s="57"/>
      <c r="L310" s="57"/>
      <c r="M310" s="58" t="str">
        <f t="shared" si="48"/>
        <v/>
      </c>
      <c r="N310" s="102"/>
    </row>
    <row r="311" spans="1:14">
      <c r="A311" s="97" t="str">
        <f t="shared" si="46"/>
        <v/>
      </c>
      <c r="B311" s="98" t="str">
        <f t="shared" si="45"/>
        <v/>
      </c>
      <c r="C311" s="99"/>
      <c r="D311" s="100"/>
      <c r="E311" s="100"/>
      <c r="F311" s="57"/>
      <c r="G311" s="58">
        <f t="shared" si="47"/>
        <v>0</v>
      </c>
      <c r="H311" s="58"/>
      <c r="I311" s="57"/>
      <c r="J311" s="57"/>
      <c r="K311" s="57"/>
      <c r="L311" s="57"/>
      <c r="M311" s="58" t="str">
        <f t="shared" si="48"/>
        <v/>
      </c>
      <c r="N311" s="102"/>
    </row>
    <row r="312" spans="1:14">
      <c r="A312" s="97" t="str">
        <f t="shared" si="46"/>
        <v/>
      </c>
      <c r="B312" s="98" t="str">
        <f t="shared" si="45"/>
        <v/>
      </c>
      <c r="C312" s="99"/>
      <c r="D312" s="100"/>
      <c r="E312" s="100"/>
      <c r="F312" s="57"/>
      <c r="G312" s="58">
        <f t="shared" si="47"/>
        <v>0</v>
      </c>
      <c r="H312" s="58"/>
      <c r="I312" s="57"/>
      <c r="J312" s="57"/>
      <c r="K312" s="57"/>
      <c r="L312" s="57"/>
      <c r="M312" s="58" t="str">
        <f t="shared" si="48"/>
        <v/>
      </c>
      <c r="N312" s="102"/>
    </row>
    <row r="313" spans="1:14">
      <c r="A313" s="97" t="str">
        <f t="shared" si="46"/>
        <v/>
      </c>
      <c r="B313" s="98" t="str">
        <f t="shared" si="45"/>
        <v/>
      </c>
      <c r="C313" s="99"/>
      <c r="D313" s="100"/>
      <c r="E313" s="100"/>
      <c r="F313" s="57"/>
      <c r="G313" s="58">
        <f t="shared" si="47"/>
        <v>0</v>
      </c>
      <c r="H313" s="58"/>
      <c r="I313" s="57"/>
      <c r="J313" s="57"/>
      <c r="K313" s="57"/>
      <c r="L313" s="57"/>
      <c r="M313" s="58" t="str">
        <f t="shared" si="48"/>
        <v/>
      </c>
      <c r="N313" s="102"/>
    </row>
    <row r="314" spans="1:14">
      <c r="A314" s="97" t="str">
        <f t="shared" si="46"/>
        <v/>
      </c>
      <c r="B314" s="98" t="str">
        <f t="shared" si="45"/>
        <v/>
      </c>
      <c r="C314" s="99"/>
      <c r="D314" s="100"/>
      <c r="E314" s="100"/>
      <c r="F314" s="57"/>
      <c r="G314" s="58">
        <f t="shared" si="47"/>
        <v>0</v>
      </c>
      <c r="H314" s="58"/>
      <c r="I314" s="57"/>
      <c r="J314" s="57"/>
      <c r="K314" s="57"/>
      <c r="L314" s="57"/>
      <c r="M314" s="58" t="str">
        <f t="shared" si="48"/>
        <v/>
      </c>
      <c r="N314" s="102"/>
    </row>
    <row r="315" spans="1:14">
      <c r="A315" s="97" t="str">
        <f t="shared" si="46"/>
        <v/>
      </c>
      <c r="B315" s="98" t="str">
        <f t="shared" si="45"/>
        <v/>
      </c>
      <c r="C315" s="99"/>
      <c r="D315" s="100"/>
      <c r="E315" s="100"/>
      <c r="F315" s="57"/>
      <c r="G315" s="58">
        <f t="shared" si="47"/>
        <v>0</v>
      </c>
      <c r="H315" s="58"/>
      <c r="I315" s="57"/>
      <c r="J315" s="57"/>
      <c r="K315" s="57"/>
      <c r="L315" s="57"/>
      <c r="M315" s="58" t="str">
        <f t="shared" si="48"/>
        <v/>
      </c>
      <c r="N315" s="102"/>
    </row>
    <row r="316" spans="1:14">
      <c r="A316" s="97" t="str">
        <f t="shared" si="46"/>
        <v/>
      </c>
      <c r="B316" s="98" t="str">
        <f t="shared" si="45"/>
        <v/>
      </c>
      <c r="C316" s="99"/>
      <c r="D316" s="100"/>
      <c r="E316" s="100"/>
      <c r="F316" s="57"/>
      <c r="G316" s="58">
        <f t="shared" si="47"/>
        <v>0</v>
      </c>
      <c r="H316" s="58"/>
      <c r="I316" s="57"/>
      <c r="J316" s="57"/>
      <c r="K316" s="57"/>
      <c r="L316" s="57"/>
      <c r="M316" s="58" t="str">
        <f t="shared" si="48"/>
        <v/>
      </c>
      <c r="N316" s="102"/>
    </row>
    <row r="317" spans="1:14">
      <c r="A317" s="97" t="str">
        <f t="shared" si="46"/>
        <v/>
      </c>
      <c r="B317" s="98" t="str">
        <f t="shared" si="45"/>
        <v/>
      </c>
      <c r="C317" s="99"/>
      <c r="D317" s="100"/>
      <c r="E317" s="100"/>
      <c r="F317" s="57"/>
      <c r="G317" s="58">
        <f t="shared" si="47"/>
        <v>0</v>
      </c>
      <c r="H317" s="58"/>
      <c r="I317" s="57"/>
      <c r="J317" s="57"/>
      <c r="K317" s="57"/>
      <c r="L317" s="57"/>
      <c r="M317" s="58" t="str">
        <f t="shared" si="48"/>
        <v/>
      </c>
      <c r="N317" s="102"/>
    </row>
    <row r="318" spans="1:14">
      <c r="A318" s="97" t="str">
        <f t="shared" si="46"/>
        <v/>
      </c>
      <c r="B318" s="98" t="str">
        <f t="shared" si="45"/>
        <v/>
      </c>
      <c r="C318" s="99"/>
      <c r="D318" s="100"/>
      <c r="E318" s="100"/>
      <c r="F318" s="57"/>
      <c r="G318" s="58">
        <f t="shared" si="47"/>
        <v>0</v>
      </c>
      <c r="H318" s="58"/>
      <c r="I318" s="57"/>
      <c r="J318" s="57"/>
      <c r="K318" s="57"/>
      <c r="L318" s="57"/>
      <c r="M318" s="58" t="str">
        <f t="shared" si="48"/>
        <v/>
      </c>
      <c r="N318" s="102"/>
    </row>
    <row r="319" spans="1:14">
      <c r="A319" s="97" t="str">
        <f t="shared" si="46"/>
        <v/>
      </c>
      <c r="B319" s="98" t="str">
        <f t="shared" si="45"/>
        <v/>
      </c>
      <c r="C319" s="99"/>
      <c r="D319" s="100"/>
      <c r="E319" s="100"/>
      <c r="F319" s="57"/>
      <c r="G319" s="58">
        <f t="shared" si="47"/>
        <v>0</v>
      </c>
      <c r="H319" s="58"/>
      <c r="I319" s="57"/>
      <c r="J319" s="57"/>
      <c r="K319" s="57"/>
      <c r="L319" s="57"/>
      <c r="M319" s="58" t="str">
        <f t="shared" si="48"/>
        <v/>
      </c>
      <c r="N319" s="102"/>
    </row>
    <row r="320" spans="1:14">
      <c r="A320" s="97" t="str">
        <f t="shared" si="46"/>
        <v/>
      </c>
      <c r="B320" s="98" t="str">
        <f t="shared" si="45"/>
        <v/>
      </c>
      <c r="C320" s="99"/>
      <c r="D320" s="100"/>
      <c r="E320" s="100"/>
      <c r="F320" s="57"/>
      <c r="G320" s="58">
        <f t="shared" si="47"/>
        <v>0</v>
      </c>
      <c r="H320" s="58"/>
      <c r="I320" s="57"/>
      <c r="J320" s="57"/>
      <c r="K320" s="57"/>
      <c r="L320" s="57"/>
      <c r="M320" s="58" t="str">
        <f t="shared" si="48"/>
        <v/>
      </c>
      <c r="N320" s="102"/>
    </row>
    <row r="321" spans="1:14">
      <c r="A321" s="97" t="str">
        <f t="shared" si="46"/>
        <v/>
      </c>
      <c r="B321" s="98" t="str">
        <f t="shared" si="45"/>
        <v/>
      </c>
      <c r="C321" s="99"/>
      <c r="D321" s="100"/>
      <c r="E321" s="100"/>
      <c r="F321" s="57"/>
      <c r="G321" s="58">
        <f t="shared" si="47"/>
        <v>0</v>
      </c>
      <c r="H321" s="58"/>
      <c r="I321" s="57"/>
      <c r="J321" s="57"/>
      <c r="K321" s="57"/>
      <c r="L321" s="57"/>
      <c r="M321" s="58" t="str">
        <f t="shared" si="48"/>
        <v/>
      </c>
      <c r="N321" s="102"/>
    </row>
    <row r="322" spans="1:14">
      <c r="A322" s="97" t="str">
        <f t="shared" si="46"/>
        <v/>
      </c>
      <c r="B322" s="98" t="str">
        <f t="shared" si="45"/>
        <v/>
      </c>
      <c r="C322" s="99"/>
      <c r="D322" s="100"/>
      <c r="E322" s="100"/>
      <c r="F322" s="57"/>
      <c r="G322" s="58">
        <f t="shared" si="47"/>
        <v>0</v>
      </c>
      <c r="H322" s="58"/>
      <c r="I322" s="57"/>
      <c r="J322" s="57"/>
      <c r="K322" s="57"/>
      <c r="L322" s="57"/>
      <c r="M322" s="58" t="str">
        <f t="shared" si="48"/>
        <v/>
      </c>
      <c r="N322" s="102"/>
    </row>
    <row r="323" spans="1:14">
      <c r="A323" s="97" t="str">
        <f t="shared" si="46"/>
        <v/>
      </c>
      <c r="B323" s="98" t="str">
        <f t="shared" si="45"/>
        <v/>
      </c>
      <c r="C323" s="99"/>
      <c r="D323" s="100"/>
      <c r="E323" s="100"/>
      <c r="F323" s="57"/>
      <c r="G323" s="58">
        <f t="shared" si="47"/>
        <v>0</v>
      </c>
      <c r="H323" s="58"/>
      <c r="I323" s="57"/>
      <c r="J323" s="57"/>
      <c r="K323" s="57"/>
      <c r="L323" s="57"/>
      <c r="M323" s="58" t="str">
        <f t="shared" si="48"/>
        <v/>
      </c>
      <c r="N323" s="102"/>
    </row>
    <row r="324" spans="1:14">
      <c r="A324" s="97" t="str">
        <f t="shared" si="46"/>
        <v/>
      </c>
      <c r="B324" s="98" t="str">
        <f t="shared" si="45"/>
        <v/>
      </c>
      <c r="C324" s="99"/>
      <c r="D324" s="100"/>
      <c r="E324" s="100"/>
      <c r="F324" s="57"/>
      <c r="G324" s="58">
        <f t="shared" si="47"/>
        <v>0</v>
      </c>
      <c r="H324" s="58"/>
      <c r="I324" s="57"/>
      <c r="J324" s="57"/>
      <c r="K324" s="57"/>
      <c r="L324" s="57"/>
      <c r="M324" s="58" t="str">
        <f t="shared" si="48"/>
        <v/>
      </c>
      <c r="N324" s="102"/>
    </row>
    <row r="325" spans="1:14">
      <c r="A325" s="97" t="str">
        <f t="shared" si="46"/>
        <v/>
      </c>
      <c r="B325" s="98" t="str">
        <f t="shared" si="45"/>
        <v/>
      </c>
      <c r="C325" s="99"/>
      <c r="D325" s="100"/>
      <c r="E325" s="100"/>
      <c r="F325" s="57"/>
      <c r="G325" s="58">
        <f t="shared" si="47"/>
        <v>0</v>
      </c>
      <c r="H325" s="58"/>
      <c r="I325" s="57"/>
      <c r="J325" s="57"/>
      <c r="K325" s="57"/>
      <c r="L325" s="57"/>
      <c r="M325" s="58" t="str">
        <f t="shared" si="48"/>
        <v/>
      </c>
      <c r="N325" s="102"/>
    </row>
    <row r="326" spans="1:14">
      <c r="A326" s="97" t="str">
        <f t="shared" si="46"/>
        <v/>
      </c>
      <c r="B326" s="98" t="str">
        <f t="shared" si="45"/>
        <v/>
      </c>
      <c r="C326" s="99"/>
      <c r="D326" s="100"/>
      <c r="E326" s="100"/>
      <c r="F326" s="57"/>
      <c r="G326" s="58">
        <f t="shared" si="47"/>
        <v>0</v>
      </c>
      <c r="H326" s="58"/>
      <c r="I326" s="57"/>
      <c r="J326" s="57"/>
      <c r="K326" s="57"/>
      <c r="L326" s="57"/>
      <c r="M326" s="58" t="str">
        <f t="shared" si="48"/>
        <v/>
      </c>
      <c r="N326" s="102"/>
    </row>
    <row r="327" spans="1:14">
      <c r="A327" s="97" t="str">
        <f t="shared" si="46"/>
        <v/>
      </c>
      <c r="B327" s="98" t="str">
        <f t="shared" si="45"/>
        <v/>
      </c>
      <c r="C327" s="99"/>
      <c r="D327" s="100"/>
      <c r="E327" s="100"/>
      <c r="F327" s="57"/>
      <c r="G327" s="58">
        <f t="shared" si="47"/>
        <v>0</v>
      </c>
      <c r="H327" s="58"/>
      <c r="I327" s="57"/>
      <c r="J327" s="57"/>
      <c r="K327" s="57"/>
      <c r="L327" s="57"/>
      <c r="M327" s="58" t="str">
        <f t="shared" si="48"/>
        <v/>
      </c>
      <c r="N327" s="102"/>
    </row>
    <row r="328" spans="1:14">
      <c r="A328" s="97" t="str">
        <f t="shared" si="46"/>
        <v/>
      </c>
      <c r="B328" s="98" t="str">
        <f t="shared" si="45"/>
        <v/>
      </c>
      <c r="C328" s="99"/>
      <c r="D328" s="100"/>
      <c r="E328" s="100"/>
      <c r="F328" s="57"/>
      <c r="G328" s="58">
        <f t="shared" si="47"/>
        <v>0</v>
      </c>
      <c r="H328" s="58"/>
      <c r="I328" s="57"/>
      <c r="J328" s="57"/>
      <c r="K328" s="57"/>
      <c r="L328" s="57"/>
      <c r="M328" s="58" t="str">
        <f t="shared" si="48"/>
        <v/>
      </c>
      <c r="N328" s="102"/>
    </row>
    <row r="329" spans="1:14">
      <c r="A329" s="97" t="str">
        <f t="shared" si="46"/>
        <v/>
      </c>
      <c r="B329" s="98" t="str">
        <f t="shared" si="45"/>
        <v/>
      </c>
      <c r="C329" s="99"/>
      <c r="D329" s="100"/>
      <c r="E329" s="100"/>
      <c r="F329" s="57"/>
      <c r="G329" s="58">
        <f t="shared" si="47"/>
        <v>0</v>
      </c>
      <c r="H329" s="58"/>
      <c r="I329" s="57"/>
      <c r="J329" s="57"/>
      <c r="K329" s="57"/>
      <c r="L329" s="57"/>
      <c r="M329" s="58" t="str">
        <f t="shared" si="48"/>
        <v/>
      </c>
      <c r="N329" s="102"/>
    </row>
    <row r="330" spans="1:14">
      <c r="A330" s="97" t="str">
        <f t="shared" si="46"/>
        <v/>
      </c>
      <c r="B330" s="98" t="str">
        <f t="shared" si="45"/>
        <v/>
      </c>
      <c r="C330" s="99"/>
      <c r="D330" s="100"/>
      <c r="E330" s="100"/>
      <c r="F330" s="57"/>
      <c r="G330" s="58">
        <f t="shared" si="47"/>
        <v>0</v>
      </c>
      <c r="H330" s="58"/>
      <c r="I330" s="57"/>
      <c r="J330" s="57"/>
      <c r="K330" s="57"/>
      <c r="L330" s="57"/>
      <c r="M330" s="58" t="str">
        <f t="shared" si="48"/>
        <v/>
      </c>
      <c r="N330" s="102"/>
    </row>
    <row r="331" spans="1:14">
      <c r="A331" s="97" t="str">
        <f t="shared" si="46"/>
        <v/>
      </c>
      <c r="B331" s="98" t="str">
        <f t="shared" si="45"/>
        <v/>
      </c>
      <c r="C331" s="99"/>
      <c r="D331" s="100"/>
      <c r="E331" s="100"/>
      <c r="F331" s="57"/>
      <c r="G331" s="58">
        <f t="shared" si="47"/>
        <v>0</v>
      </c>
      <c r="H331" s="58"/>
      <c r="I331" s="57"/>
      <c r="J331" s="57"/>
      <c r="K331" s="57"/>
      <c r="L331" s="57"/>
      <c r="M331" s="58" t="str">
        <f t="shared" si="48"/>
        <v/>
      </c>
      <c r="N331" s="102"/>
    </row>
    <row r="332" spans="1:14">
      <c r="A332" s="97" t="str">
        <f t="shared" si="46"/>
        <v/>
      </c>
      <c r="B332" s="98" t="str">
        <f t="shared" si="45"/>
        <v/>
      </c>
      <c r="C332" s="99"/>
      <c r="D332" s="100"/>
      <c r="E332" s="100"/>
      <c r="F332" s="57"/>
      <c r="G332" s="58">
        <f t="shared" si="47"/>
        <v>0</v>
      </c>
      <c r="H332" s="58"/>
      <c r="I332" s="57"/>
      <c r="J332" s="57"/>
      <c r="K332" s="57"/>
      <c r="L332" s="57"/>
      <c r="M332" s="58" t="str">
        <f t="shared" si="48"/>
        <v/>
      </c>
      <c r="N332" s="102"/>
    </row>
    <row r="333" spans="1:14">
      <c r="A333" s="97" t="str">
        <f t="shared" si="46"/>
        <v/>
      </c>
      <c r="B333" s="98" t="str">
        <f t="shared" si="45"/>
        <v/>
      </c>
      <c r="C333" s="99"/>
      <c r="D333" s="100"/>
      <c r="E333" s="100"/>
      <c r="F333" s="57"/>
      <c r="G333" s="58">
        <f t="shared" si="47"/>
        <v>0</v>
      </c>
      <c r="H333" s="58"/>
      <c r="I333" s="57"/>
      <c r="J333" s="57"/>
      <c r="K333" s="57"/>
      <c r="L333" s="57"/>
      <c r="M333" s="58" t="str">
        <f t="shared" si="48"/>
        <v/>
      </c>
      <c r="N333" s="102"/>
    </row>
    <row r="334" spans="1:14">
      <c r="A334" s="97" t="str">
        <f t="shared" si="46"/>
        <v/>
      </c>
      <c r="B334" s="98" t="str">
        <f t="shared" si="45"/>
        <v/>
      </c>
      <c r="C334" s="99"/>
      <c r="D334" s="100"/>
      <c r="E334" s="100"/>
      <c r="F334" s="57"/>
      <c r="G334" s="58">
        <f t="shared" si="47"/>
        <v>0</v>
      </c>
      <c r="H334" s="58"/>
      <c r="I334" s="57"/>
      <c r="J334" s="57"/>
      <c r="K334" s="57"/>
      <c r="L334" s="57"/>
      <c r="M334" s="58" t="str">
        <f t="shared" si="48"/>
        <v/>
      </c>
      <c r="N334" s="102"/>
    </row>
    <row r="335" spans="1:14">
      <c r="A335" s="97" t="str">
        <f t="shared" si="46"/>
        <v/>
      </c>
      <c r="B335" s="98" t="str">
        <f t="shared" si="45"/>
        <v/>
      </c>
      <c r="C335" s="99"/>
      <c r="D335" s="100"/>
      <c r="E335" s="100"/>
      <c r="F335" s="57"/>
      <c r="G335" s="58">
        <f t="shared" si="47"/>
        <v>0</v>
      </c>
      <c r="H335" s="58"/>
      <c r="I335" s="57"/>
      <c r="J335" s="57"/>
      <c r="K335" s="57"/>
      <c r="L335" s="57"/>
      <c r="M335" s="58" t="str">
        <f t="shared" si="48"/>
        <v/>
      </c>
      <c r="N335" s="102"/>
    </row>
    <row r="336" spans="1:14">
      <c r="A336" s="97" t="str">
        <f t="shared" si="46"/>
        <v/>
      </c>
      <c r="B336" s="98" t="str">
        <f t="shared" si="45"/>
        <v/>
      </c>
      <c r="C336" s="99"/>
      <c r="D336" s="100"/>
      <c r="E336" s="100"/>
      <c r="F336" s="57"/>
      <c r="G336" s="58">
        <f t="shared" si="47"/>
        <v>0</v>
      </c>
      <c r="H336" s="58"/>
      <c r="I336" s="57"/>
      <c r="J336" s="57"/>
      <c r="K336" s="57"/>
      <c r="L336" s="57"/>
      <c r="M336" s="58" t="str">
        <f t="shared" si="48"/>
        <v/>
      </c>
      <c r="N336" s="102"/>
    </row>
    <row r="337" spans="1:14">
      <c r="A337" s="97" t="str">
        <f t="shared" si="46"/>
        <v/>
      </c>
      <c r="B337" s="98" t="str">
        <f t="shared" si="45"/>
        <v/>
      </c>
      <c r="C337" s="99"/>
      <c r="D337" s="100"/>
      <c r="E337" s="100"/>
      <c r="F337" s="57"/>
      <c r="G337" s="58">
        <f t="shared" si="47"/>
        <v>0</v>
      </c>
      <c r="H337" s="58"/>
      <c r="I337" s="57"/>
      <c r="J337" s="57"/>
      <c r="K337" s="57"/>
      <c r="L337" s="57"/>
      <c r="M337" s="58" t="str">
        <f t="shared" si="48"/>
        <v/>
      </c>
      <c r="N337" s="102"/>
    </row>
    <row r="338" spans="1:14">
      <c r="A338" s="97" t="str">
        <f t="shared" si="46"/>
        <v/>
      </c>
      <c r="B338" s="98" t="str">
        <f t="shared" si="45"/>
        <v/>
      </c>
      <c r="C338" s="99"/>
      <c r="D338" s="100"/>
      <c r="E338" s="100"/>
      <c r="F338" s="57"/>
      <c r="G338" s="58">
        <f t="shared" si="47"/>
        <v>0</v>
      </c>
      <c r="H338" s="58"/>
      <c r="I338" s="57"/>
      <c r="J338" s="57"/>
      <c r="K338" s="57"/>
      <c r="L338" s="57"/>
      <c r="M338" s="58" t="str">
        <f t="shared" si="48"/>
        <v/>
      </c>
      <c r="N338" s="102"/>
    </row>
    <row r="339" spans="1:14">
      <c r="A339" s="97" t="str">
        <f t="shared" si="46"/>
        <v/>
      </c>
      <c r="B339" s="98" t="str">
        <f t="shared" si="45"/>
        <v/>
      </c>
      <c r="C339" s="99"/>
      <c r="D339" s="100"/>
      <c r="E339" s="100"/>
      <c r="F339" s="57"/>
      <c r="G339" s="58">
        <f t="shared" si="47"/>
        <v>0</v>
      </c>
      <c r="H339" s="58"/>
      <c r="I339" s="57"/>
      <c r="J339" s="57"/>
      <c r="K339" s="57"/>
      <c r="L339" s="57"/>
      <c r="M339" s="58" t="str">
        <f t="shared" si="48"/>
        <v/>
      </c>
      <c r="N339" s="102"/>
    </row>
    <row r="340" spans="1:14">
      <c r="A340" s="97" t="str">
        <f t="shared" si="46"/>
        <v/>
      </c>
      <c r="B340" s="98" t="str">
        <f t="shared" si="45"/>
        <v/>
      </c>
      <c r="C340" s="99"/>
      <c r="D340" s="100"/>
      <c r="E340" s="100"/>
      <c r="F340" s="57"/>
      <c r="G340" s="58">
        <f t="shared" si="47"/>
        <v>0</v>
      </c>
      <c r="H340" s="58"/>
      <c r="I340" s="57"/>
      <c r="J340" s="57"/>
      <c r="K340" s="57"/>
      <c r="L340" s="57"/>
      <c r="M340" s="58" t="str">
        <f t="shared" si="48"/>
        <v/>
      </c>
      <c r="N340" s="102"/>
    </row>
    <row r="341" spans="1:14">
      <c r="A341" s="97" t="str">
        <f t="shared" si="46"/>
        <v/>
      </c>
      <c r="B341" s="98" t="str">
        <f t="shared" si="45"/>
        <v/>
      </c>
      <c r="C341" s="99"/>
      <c r="D341" s="100"/>
      <c r="E341" s="100"/>
      <c r="F341" s="57"/>
      <c r="G341" s="58">
        <f t="shared" si="47"/>
        <v>0</v>
      </c>
      <c r="H341" s="58"/>
      <c r="I341" s="57"/>
      <c r="J341" s="57"/>
      <c r="K341" s="57"/>
      <c r="L341" s="57"/>
      <c r="M341" s="58" t="str">
        <f t="shared" si="48"/>
        <v/>
      </c>
      <c r="N341" s="102"/>
    </row>
    <row r="342" spans="1:14">
      <c r="A342" s="97" t="str">
        <f t="shared" si="46"/>
        <v/>
      </c>
      <c r="B342" s="98" t="str">
        <f t="shared" si="45"/>
        <v/>
      </c>
      <c r="C342" s="99"/>
      <c r="D342" s="100"/>
      <c r="E342" s="100"/>
      <c r="F342" s="57"/>
      <c r="G342" s="58">
        <f t="shared" si="47"/>
        <v>0</v>
      </c>
      <c r="H342" s="58"/>
      <c r="I342" s="57"/>
      <c r="J342" s="57"/>
      <c r="K342" s="57"/>
      <c r="L342" s="57"/>
      <c r="M342" s="58" t="str">
        <f t="shared" si="48"/>
        <v/>
      </c>
      <c r="N342" s="102"/>
    </row>
    <row r="343" spans="1:14">
      <c r="A343" s="97" t="str">
        <f t="shared" si="46"/>
        <v/>
      </c>
      <c r="B343" s="98" t="str">
        <f t="shared" si="45"/>
        <v/>
      </c>
      <c r="C343" s="99"/>
      <c r="D343" s="100"/>
      <c r="E343" s="100"/>
      <c r="F343" s="57"/>
      <c r="G343" s="58">
        <f t="shared" si="47"/>
        <v>0</v>
      </c>
      <c r="H343" s="58"/>
      <c r="I343" s="57"/>
      <c r="J343" s="57"/>
      <c r="K343" s="57"/>
      <c r="L343" s="57"/>
      <c r="M343" s="58" t="str">
        <f t="shared" si="48"/>
        <v/>
      </c>
      <c r="N343" s="102"/>
    </row>
    <row r="344" spans="1:14">
      <c r="A344" s="97" t="str">
        <f t="shared" si="46"/>
        <v/>
      </c>
      <c r="B344" s="98" t="str">
        <f t="shared" si="45"/>
        <v/>
      </c>
      <c r="C344" s="99"/>
      <c r="D344" s="100"/>
      <c r="E344" s="100"/>
      <c r="F344" s="57"/>
      <c r="G344" s="58">
        <f t="shared" si="47"/>
        <v>0</v>
      </c>
      <c r="H344" s="58"/>
      <c r="I344" s="57"/>
      <c r="J344" s="57"/>
      <c r="K344" s="57"/>
      <c r="L344" s="57"/>
      <c r="M344" s="58" t="str">
        <f t="shared" si="48"/>
        <v/>
      </c>
      <c r="N344" s="102"/>
    </row>
    <row r="345" spans="1:14">
      <c r="A345" s="97" t="str">
        <f t="shared" si="46"/>
        <v/>
      </c>
      <c r="B345" s="98" t="str">
        <f t="shared" si="45"/>
        <v/>
      </c>
      <c r="C345" s="99"/>
      <c r="D345" s="100"/>
      <c r="E345" s="100"/>
      <c r="F345" s="57"/>
      <c r="G345" s="58">
        <f t="shared" si="47"/>
        <v>0</v>
      </c>
      <c r="H345" s="58"/>
      <c r="I345" s="57"/>
      <c r="J345" s="57"/>
      <c r="K345" s="57"/>
      <c r="L345" s="57"/>
      <c r="M345" s="58" t="str">
        <f t="shared" si="48"/>
        <v/>
      </c>
      <c r="N345" s="102"/>
    </row>
    <row r="346" spans="1:14">
      <c r="A346" s="97" t="str">
        <f t="shared" si="46"/>
        <v/>
      </c>
      <c r="B346" s="98" t="str">
        <f t="shared" si="45"/>
        <v/>
      </c>
      <c r="C346" s="99"/>
      <c r="D346" s="100"/>
      <c r="E346" s="100"/>
      <c r="F346" s="57"/>
      <c r="G346" s="58">
        <f t="shared" si="47"/>
        <v>0</v>
      </c>
      <c r="H346" s="58"/>
      <c r="I346" s="57"/>
      <c r="J346" s="57"/>
      <c r="K346" s="57"/>
      <c r="L346" s="57"/>
      <c r="M346" s="58" t="str">
        <f t="shared" si="48"/>
        <v/>
      </c>
      <c r="N346" s="102"/>
    </row>
    <row r="347" spans="1:14">
      <c r="A347" s="97" t="str">
        <f t="shared" si="46"/>
        <v/>
      </c>
      <c r="B347" s="98" t="str">
        <f t="shared" si="45"/>
        <v/>
      </c>
      <c r="C347" s="99"/>
      <c r="D347" s="100"/>
      <c r="E347" s="100"/>
      <c r="F347" s="57"/>
      <c r="G347" s="58">
        <f t="shared" si="47"/>
        <v>0</v>
      </c>
      <c r="H347" s="58"/>
      <c r="I347" s="57"/>
      <c r="J347" s="57"/>
      <c r="K347" s="57"/>
      <c r="L347" s="57"/>
      <c r="M347" s="58" t="str">
        <f t="shared" si="48"/>
        <v/>
      </c>
      <c r="N347" s="102"/>
    </row>
    <row r="348" spans="1:14">
      <c r="A348" s="97" t="str">
        <f t="shared" si="46"/>
        <v/>
      </c>
      <c r="B348" s="98" t="str">
        <f t="shared" si="45"/>
        <v/>
      </c>
      <c r="C348" s="99"/>
      <c r="D348" s="100"/>
      <c r="E348" s="100"/>
      <c r="F348" s="57"/>
      <c r="G348" s="58">
        <f t="shared" si="47"/>
        <v>0</v>
      </c>
      <c r="H348" s="58"/>
      <c r="I348" s="57"/>
      <c r="J348" s="57"/>
      <c r="K348" s="57"/>
      <c r="L348" s="57"/>
      <c r="M348" s="58" t="str">
        <f t="shared" si="48"/>
        <v/>
      </c>
      <c r="N348" s="102"/>
    </row>
    <row r="349" spans="1:14">
      <c r="A349" s="97" t="str">
        <f t="shared" si="46"/>
        <v/>
      </c>
      <c r="B349" s="98" t="str">
        <f t="shared" si="45"/>
        <v/>
      </c>
      <c r="C349" s="99"/>
      <c r="D349" s="100"/>
      <c r="E349" s="100"/>
      <c r="F349" s="57"/>
      <c r="G349" s="58">
        <f t="shared" si="47"/>
        <v>0</v>
      </c>
      <c r="H349" s="58"/>
      <c r="I349" s="57"/>
      <c r="J349" s="57"/>
      <c r="K349" s="57"/>
      <c r="L349" s="57"/>
      <c r="M349" s="58" t="str">
        <f t="shared" si="48"/>
        <v/>
      </c>
      <c r="N349" s="102"/>
    </row>
    <row r="350" spans="1:14">
      <c r="A350" s="97" t="str">
        <f t="shared" si="46"/>
        <v/>
      </c>
      <c r="B350" s="98" t="str">
        <f t="shared" si="45"/>
        <v/>
      </c>
      <c r="C350" s="99"/>
      <c r="D350" s="100"/>
      <c r="E350" s="100"/>
      <c r="F350" s="57"/>
      <c r="G350" s="58">
        <f t="shared" si="47"/>
        <v>0</v>
      </c>
      <c r="H350" s="58"/>
      <c r="I350" s="57"/>
      <c r="J350" s="57"/>
      <c r="K350" s="57"/>
      <c r="L350" s="57"/>
      <c r="M350" s="58" t="str">
        <f t="shared" si="48"/>
        <v/>
      </c>
      <c r="N350" s="102"/>
    </row>
    <row r="351" spans="1:14">
      <c r="A351" s="97" t="str">
        <f t="shared" si="46"/>
        <v/>
      </c>
      <c r="B351" s="98" t="str">
        <f t="shared" si="45"/>
        <v/>
      </c>
      <c r="C351" s="99"/>
      <c r="D351" s="100"/>
      <c r="E351" s="100"/>
      <c r="F351" s="57"/>
      <c r="G351" s="58">
        <f t="shared" si="47"/>
        <v>0</v>
      </c>
      <c r="H351" s="58"/>
      <c r="I351" s="57"/>
      <c r="J351" s="57"/>
      <c r="K351" s="57"/>
      <c r="L351" s="57"/>
      <c r="M351" s="58" t="str">
        <f t="shared" si="48"/>
        <v/>
      </c>
      <c r="N351" s="102"/>
    </row>
    <row r="352" spans="1:14">
      <c r="A352" s="97" t="str">
        <f t="shared" si="46"/>
        <v/>
      </c>
      <c r="B352" s="98" t="str">
        <f t="shared" si="45"/>
        <v/>
      </c>
      <c r="C352" s="99"/>
      <c r="D352" s="100"/>
      <c r="E352" s="100"/>
      <c r="F352" s="57"/>
      <c r="G352" s="58">
        <f t="shared" si="47"/>
        <v>0</v>
      </c>
      <c r="H352" s="58"/>
      <c r="I352" s="57"/>
      <c r="J352" s="57"/>
      <c r="K352" s="57"/>
      <c r="L352" s="57"/>
      <c r="M352" s="58" t="str">
        <f t="shared" si="48"/>
        <v/>
      </c>
      <c r="N352" s="102"/>
    </row>
    <row r="353" spans="1:14">
      <c r="A353" s="97" t="str">
        <f t="shared" si="46"/>
        <v/>
      </c>
      <c r="B353" s="98" t="str">
        <f t="shared" si="45"/>
        <v/>
      </c>
      <c r="C353" s="99"/>
      <c r="D353" s="100"/>
      <c r="E353" s="100"/>
      <c r="F353" s="57"/>
      <c r="G353" s="58">
        <f t="shared" si="47"/>
        <v>0</v>
      </c>
      <c r="H353" s="58"/>
      <c r="I353" s="57"/>
      <c r="J353" s="57"/>
      <c r="K353" s="57"/>
      <c r="L353" s="57"/>
      <c r="M353" s="58" t="str">
        <f t="shared" si="48"/>
        <v/>
      </c>
      <c r="N353" s="102"/>
    </row>
    <row r="354" spans="1:14">
      <c r="A354" s="97" t="str">
        <f t="shared" si="46"/>
        <v/>
      </c>
      <c r="B354" s="98" t="str">
        <f t="shared" si="45"/>
        <v/>
      </c>
      <c r="C354" s="99"/>
      <c r="D354" s="100"/>
      <c r="E354" s="100"/>
      <c r="F354" s="57"/>
      <c r="G354" s="58">
        <f t="shared" si="47"/>
        <v>0</v>
      </c>
      <c r="H354" s="58"/>
      <c r="I354" s="57"/>
      <c r="J354" s="57"/>
      <c r="K354" s="57"/>
      <c r="L354" s="57"/>
      <c r="M354" s="58" t="str">
        <f t="shared" si="48"/>
        <v/>
      </c>
      <c r="N354" s="102"/>
    </row>
    <row r="355" spans="1:14">
      <c r="A355" s="97" t="str">
        <f t="shared" si="46"/>
        <v/>
      </c>
      <c r="B355" s="98" t="str">
        <f t="shared" si="45"/>
        <v/>
      </c>
      <c r="C355" s="99"/>
      <c r="D355" s="100"/>
      <c r="E355" s="100"/>
      <c r="F355" s="57"/>
      <c r="G355" s="58">
        <f t="shared" si="47"/>
        <v>0</v>
      </c>
      <c r="H355" s="58"/>
      <c r="I355" s="57"/>
      <c r="J355" s="57"/>
      <c r="K355" s="57"/>
      <c r="L355" s="57"/>
      <c r="M355" s="58" t="str">
        <f t="shared" si="48"/>
        <v/>
      </c>
      <c r="N355" s="102"/>
    </row>
    <row r="356" spans="1:14">
      <c r="A356" s="97" t="str">
        <f t="shared" si="46"/>
        <v/>
      </c>
      <c r="B356" s="98" t="str">
        <f t="shared" si="45"/>
        <v/>
      </c>
      <c r="C356" s="99"/>
      <c r="D356" s="100"/>
      <c r="E356" s="100"/>
      <c r="F356" s="57"/>
      <c r="G356" s="58">
        <f t="shared" si="47"/>
        <v>0</v>
      </c>
      <c r="H356" s="58"/>
      <c r="I356" s="57"/>
      <c r="J356" s="57"/>
      <c r="K356" s="57"/>
      <c r="L356" s="57"/>
      <c r="M356" s="58" t="str">
        <f t="shared" si="48"/>
        <v/>
      </c>
      <c r="N356" s="102"/>
    </row>
    <row r="357" spans="1:14">
      <c r="A357" s="97" t="str">
        <f t="shared" si="46"/>
        <v/>
      </c>
      <c r="B357" s="98" t="str">
        <f t="shared" si="45"/>
        <v/>
      </c>
      <c r="C357" s="99"/>
      <c r="D357" s="100"/>
      <c r="E357" s="100"/>
      <c r="F357" s="57"/>
      <c r="G357" s="58">
        <f t="shared" si="47"/>
        <v>0</v>
      </c>
      <c r="H357" s="58"/>
      <c r="I357" s="57"/>
      <c r="J357" s="57"/>
      <c r="K357" s="57"/>
      <c r="L357" s="57"/>
      <c r="M357" s="58" t="str">
        <f t="shared" si="48"/>
        <v/>
      </c>
      <c r="N357" s="102"/>
    </row>
    <row r="358" spans="1:14">
      <c r="A358" s="97" t="str">
        <f t="shared" si="46"/>
        <v/>
      </c>
      <c r="B358" s="98" t="str">
        <f t="shared" si="45"/>
        <v/>
      </c>
      <c r="C358" s="99"/>
      <c r="D358" s="100"/>
      <c r="E358" s="100"/>
      <c r="F358" s="57"/>
      <c r="G358" s="58">
        <f t="shared" si="47"/>
        <v>0</v>
      </c>
      <c r="H358" s="58"/>
      <c r="I358" s="57"/>
      <c r="J358" s="57"/>
      <c r="K358" s="57"/>
      <c r="L358" s="57"/>
      <c r="M358" s="58" t="str">
        <f t="shared" si="48"/>
        <v/>
      </c>
      <c r="N358" s="102"/>
    </row>
    <row r="359" spans="1:14">
      <c r="A359" s="97" t="str">
        <f t="shared" si="46"/>
        <v/>
      </c>
      <c r="B359" s="98" t="str">
        <f t="shared" si="45"/>
        <v/>
      </c>
      <c r="C359" s="99"/>
      <c r="D359" s="100"/>
      <c r="E359" s="100"/>
      <c r="F359" s="57"/>
      <c r="G359" s="58">
        <f t="shared" si="47"/>
        <v>0</v>
      </c>
      <c r="H359" s="58"/>
      <c r="I359" s="57"/>
      <c r="J359" s="57"/>
      <c r="K359" s="57"/>
      <c r="L359" s="57"/>
      <c r="M359" s="58" t="str">
        <f t="shared" si="48"/>
        <v/>
      </c>
      <c r="N359" s="102"/>
    </row>
    <row r="360" spans="1:14">
      <c r="A360" s="97" t="str">
        <f t="shared" si="46"/>
        <v/>
      </c>
      <c r="B360" s="98" t="str">
        <f t="shared" si="45"/>
        <v/>
      </c>
      <c r="C360" s="99"/>
      <c r="D360" s="100"/>
      <c r="E360" s="100"/>
      <c r="F360" s="57"/>
      <c r="G360" s="58">
        <f t="shared" si="47"/>
        <v>0</v>
      </c>
      <c r="H360" s="58"/>
      <c r="I360" s="57"/>
      <c r="J360" s="57"/>
      <c r="K360" s="57"/>
      <c r="L360" s="57"/>
      <c r="M360" s="58" t="str">
        <f t="shared" si="48"/>
        <v/>
      </c>
      <c r="N360" s="102"/>
    </row>
    <row r="361" spans="1:14">
      <c r="A361" s="97" t="str">
        <f t="shared" si="46"/>
        <v/>
      </c>
      <c r="B361" s="98" t="str">
        <f t="shared" si="45"/>
        <v/>
      </c>
      <c r="C361" s="99"/>
      <c r="D361" s="100"/>
      <c r="E361" s="100"/>
      <c r="F361" s="57"/>
      <c r="G361" s="58">
        <f t="shared" si="47"/>
        <v>0</v>
      </c>
      <c r="H361" s="58"/>
      <c r="I361" s="57"/>
      <c r="J361" s="57"/>
      <c r="K361" s="57"/>
      <c r="L361" s="57"/>
      <c r="M361" s="58" t="str">
        <f t="shared" si="48"/>
        <v/>
      </c>
      <c r="N361" s="102"/>
    </row>
    <row r="362" spans="1:14">
      <c r="A362" s="97" t="str">
        <f t="shared" si="46"/>
        <v/>
      </c>
      <c r="B362" s="98" t="str">
        <f t="shared" si="45"/>
        <v/>
      </c>
      <c r="C362" s="99"/>
      <c r="D362" s="100"/>
      <c r="E362" s="100"/>
      <c r="F362" s="57"/>
      <c r="G362" s="58">
        <f t="shared" si="47"/>
        <v>0</v>
      </c>
      <c r="H362" s="58"/>
      <c r="I362" s="57"/>
      <c r="J362" s="57"/>
      <c r="K362" s="57"/>
      <c r="L362" s="57"/>
      <c r="M362" s="58" t="str">
        <f t="shared" si="48"/>
        <v/>
      </c>
      <c r="N362" s="102"/>
    </row>
    <row r="363" spans="1:14">
      <c r="A363" s="97" t="str">
        <f t="shared" si="46"/>
        <v/>
      </c>
      <c r="B363" s="98" t="str">
        <f t="shared" si="45"/>
        <v/>
      </c>
      <c r="C363" s="99"/>
      <c r="D363" s="100"/>
      <c r="E363" s="100"/>
      <c r="F363" s="57"/>
      <c r="G363" s="58">
        <f t="shared" si="47"/>
        <v>0</v>
      </c>
      <c r="H363" s="58"/>
      <c r="I363" s="57"/>
      <c r="J363" s="57"/>
      <c r="K363" s="57"/>
      <c r="L363" s="57"/>
      <c r="M363" s="58" t="str">
        <f t="shared" si="48"/>
        <v/>
      </c>
      <c r="N363" s="102"/>
    </row>
    <row r="364" spans="1:14">
      <c r="A364" s="97" t="str">
        <f t="shared" si="46"/>
        <v/>
      </c>
      <c r="B364" s="98" t="str">
        <f t="shared" ref="B364:B427" si="49">IF(C364="","",MONTH(C364)&amp;"月")</f>
        <v/>
      </c>
      <c r="C364" s="99"/>
      <c r="D364" s="100"/>
      <c r="E364" s="100"/>
      <c r="F364" s="57"/>
      <c r="G364" s="58">
        <f t="shared" si="47"/>
        <v>0</v>
      </c>
      <c r="H364" s="58"/>
      <c r="I364" s="57"/>
      <c r="J364" s="57"/>
      <c r="K364" s="57"/>
      <c r="L364" s="57"/>
      <c r="M364" s="58" t="str">
        <f t="shared" si="48"/>
        <v/>
      </c>
      <c r="N364" s="102"/>
    </row>
    <row r="365" spans="1:14">
      <c r="A365" s="97" t="str">
        <f t="shared" ref="A365:A428" si="50">IF(C365="","",ROW()-42)</f>
        <v/>
      </c>
      <c r="B365" s="98" t="str">
        <f t="shared" si="49"/>
        <v/>
      </c>
      <c r="C365" s="99"/>
      <c r="D365" s="100"/>
      <c r="E365" s="100"/>
      <c r="F365" s="57"/>
      <c r="G365" s="58">
        <f t="shared" ref="G365:G428" si="51">IF(F365="",0,F365*$K$41)</f>
        <v>0</v>
      </c>
      <c r="H365" s="58"/>
      <c r="I365" s="57"/>
      <c r="J365" s="57"/>
      <c r="K365" s="57"/>
      <c r="L365" s="57"/>
      <c r="M365" s="58" t="str">
        <f t="shared" ref="M365:M428" si="52">IF(C365="","",ROUND(M364+G365-I365-J365-K365-L365-H365,2))</f>
        <v/>
      </c>
      <c r="N365" s="102"/>
    </row>
    <row r="366" spans="1:14">
      <c r="A366" s="97" t="str">
        <f t="shared" si="50"/>
        <v/>
      </c>
      <c r="B366" s="98" t="str">
        <f t="shared" si="49"/>
        <v/>
      </c>
      <c r="C366" s="99"/>
      <c r="D366" s="100"/>
      <c r="E366" s="100"/>
      <c r="F366" s="57"/>
      <c r="G366" s="58">
        <f t="shared" si="51"/>
        <v>0</v>
      </c>
      <c r="H366" s="58"/>
      <c r="I366" s="57"/>
      <c r="J366" s="57"/>
      <c r="K366" s="57"/>
      <c r="L366" s="57"/>
      <c r="M366" s="58" t="str">
        <f t="shared" si="52"/>
        <v/>
      </c>
      <c r="N366" s="102"/>
    </row>
    <row r="367" spans="1:14">
      <c r="A367" s="97" t="str">
        <f t="shared" si="50"/>
        <v/>
      </c>
      <c r="B367" s="98" t="str">
        <f t="shared" si="49"/>
        <v/>
      </c>
      <c r="C367" s="99"/>
      <c r="D367" s="100"/>
      <c r="E367" s="100"/>
      <c r="F367" s="57"/>
      <c r="G367" s="58">
        <f t="shared" si="51"/>
        <v>0</v>
      </c>
      <c r="H367" s="58"/>
      <c r="I367" s="57"/>
      <c r="J367" s="57"/>
      <c r="K367" s="57"/>
      <c r="L367" s="57"/>
      <c r="M367" s="58" t="str">
        <f t="shared" si="52"/>
        <v/>
      </c>
      <c r="N367" s="102"/>
    </row>
    <row r="368" spans="1:14">
      <c r="A368" s="97" t="str">
        <f t="shared" si="50"/>
        <v/>
      </c>
      <c r="B368" s="98" t="str">
        <f t="shared" si="49"/>
        <v/>
      </c>
      <c r="C368" s="99"/>
      <c r="D368" s="100"/>
      <c r="E368" s="100"/>
      <c r="F368" s="57"/>
      <c r="G368" s="58">
        <f t="shared" si="51"/>
        <v>0</v>
      </c>
      <c r="H368" s="58"/>
      <c r="I368" s="57"/>
      <c r="J368" s="57"/>
      <c r="K368" s="57"/>
      <c r="L368" s="57"/>
      <c r="M368" s="58" t="str">
        <f t="shared" si="52"/>
        <v/>
      </c>
      <c r="N368" s="102"/>
    </row>
    <row r="369" spans="1:14">
      <c r="A369" s="97" t="str">
        <f t="shared" si="50"/>
        <v/>
      </c>
      <c r="B369" s="98" t="str">
        <f t="shared" si="49"/>
        <v/>
      </c>
      <c r="C369" s="99"/>
      <c r="D369" s="100"/>
      <c r="E369" s="100"/>
      <c r="F369" s="57"/>
      <c r="G369" s="58">
        <f t="shared" si="51"/>
        <v>0</v>
      </c>
      <c r="H369" s="58"/>
      <c r="I369" s="57"/>
      <c r="J369" s="57"/>
      <c r="K369" s="57"/>
      <c r="L369" s="57"/>
      <c r="M369" s="58" t="str">
        <f t="shared" si="52"/>
        <v/>
      </c>
      <c r="N369" s="102"/>
    </row>
    <row r="370" spans="1:14">
      <c r="A370" s="97" t="str">
        <f t="shared" si="50"/>
        <v/>
      </c>
      <c r="B370" s="98" t="str">
        <f t="shared" si="49"/>
        <v/>
      </c>
      <c r="C370" s="99"/>
      <c r="D370" s="100"/>
      <c r="E370" s="100"/>
      <c r="F370" s="57"/>
      <c r="G370" s="58">
        <f t="shared" si="51"/>
        <v>0</v>
      </c>
      <c r="H370" s="58"/>
      <c r="I370" s="57"/>
      <c r="J370" s="57"/>
      <c r="K370" s="57"/>
      <c r="L370" s="57"/>
      <c r="M370" s="58" t="str">
        <f t="shared" si="52"/>
        <v/>
      </c>
      <c r="N370" s="102"/>
    </row>
    <row r="371" spans="1:14">
      <c r="A371" s="97" t="str">
        <f t="shared" si="50"/>
        <v/>
      </c>
      <c r="B371" s="98" t="str">
        <f t="shared" si="49"/>
        <v/>
      </c>
      <c r="C371" s="99"/>
      <c r="D371" s="100"/>
      <c r="E371" s="100"/>
      <c r="F371" s="57"/>
      <c r="G371" s="58">
        <f t="shared" si="51"/>
        <v>0</v>
      </c>
      <c r="H371" s="58"/>
      <c r="I371" s="57"/>
      <c r="J371" s="57"/>
      <c r="K371" s="57"/>
      <c r="L371" s="57"/>
      <c r="M371" s="58" t="str">
        <f t="shared" si="52"/>
        <v/>
      </c>
      <c r="N371" s="102"/>
    </row>
    <row r="372" spans="1:14">
      <c r="A372" s="97" t="str">
        <f t="shared" si="50"/>
        <v/>
      </c>
      <c r="B372" s="98" t="str">
        <f t="shared" si="49"/>
        <v/>
      </c>
      <c r="C372" s="99"/>
      <c r="D372" s="100"/>
      <c r="E372" s="100"/>
      <c r="F372" s="57"/>
      <c r="G372" s="58">
        <f t="shared" si="51"/>
        <v>0</v>
      </c>
      <c r="H372" s="58"/>
      <c r="I372" s="57"/>
      <c r="J372" s="57"/>
      <c r="K372" s="57"/>
      <c r="L372" s="57"/>
      <c r="M372" s="58" t="str">
        <f t="shared" si="52"/>
        <v/>
      </c>
      <c r="N372" s="102"/>
    </row>
    <row r="373" spans="1:14">
      <c r="A373" s="97" t="str">
        <f t="shared" si="50"/>
        <v/>
      </c>
      <c r="B373" s="98" t="str">
        <f t="shared" si="49"/>
        <v/>
      </c>
      <c r="C373" s="99"/>
      <c r="D373" s="100"/>
      <c r="E373" s="100"/>
      <c r="F373" s="57"/>
      <c r="G373" s="58">
        <f t="shared" si="51"/>
        <v>0</v>
      </c>
      <c r="H373" s="58"/>
      <c r="I373" s="57"/>
      <c r="J373" s="57"/>
      <c r="K373" s="57"/>
      <c r="L373" s="57"/>
      <c r="M373" s="58" t="str">
        <f t="shared" si="52"/>
        <v/>
      </c>
      <c r="N373" s="102"/>
    </row>
    <row r="374" spans="1:14">
      <c r="A374" s="97" t="str">
        <f t="shared" si="50"/>
        <v/>
      </c>
      <c r="B374" s="98" t="str">
        <f t="shared" si="49"/>
        <v/>
      </c>
      <c r="C374" s="99"/>
      <c r="D374" s="100"/>
      <c r="E374" s="100"/>
      <c r="F374" s="57"/>
      <c r="G374" s="58">
        <f t="shared" si="51"/>
        <v>0</v>
      </c>
      <c r="H374" s="58"/>
      <c r="I374" s="57"/>
      <c r="J374" s="57"/>
      <c r="K374" s="57"/>
      <c r="L374" s="57"/>
      <c r="M374" s="58" t="str">
        <f t="shared" si="52"/>
        <v/>
      </c>
      <c r="N374" s="102"/>
    </row>
    <row r="375" spans="1:14">
      <c r="A375" s="97" t="str">
        <f t="shared" si="50"/>
        <v/>
      </c>
      <c r="B375" s="98" t="str">
        <f t="shared" si="49"/>
        <v/>
      </c>
      <c r="C375" s="99"/>
      <c r="D375" s="100"/>
      <c r="E375" s="100"/>
      <c r="F375" s="57"/>
      <c r="G375" s="58">
        <f t="shared" si="51"/>
        <v>0</v>
      </c>
      <c r="H375" s="58"/>
      <c r="I375" s="57"/>
      <c r="J375" s="57"/>
      <c r="K375" s="57"/>
      <c r="L375" s="57"/>
      <c r="M375" s="58" t="str">
        <f t="shared" si="52"/>
        <v/>
      </c>
      <c r="N375" s="102"/>
    </row>
    <row r="376" spans="1:14">
      <c r="A376" s="97" t="str">
        <f t="shared" si="50"/>
        <v/>
      </c>
      <c r="B376" s="98" t="str">
        <f t="shared" si="49"/>
        <v/>
      </c>
      <c r="C376" s="99"/>
      <c r="D376" s="100"/>
      <c r="E376" s="100"/>
      <c r="F376" s="57"/>
      <c r="G376" s="58">
        <f t="shared" si="51"/>
        <v>0</v>
      </c>
      <c r="H376" s="58"/>
      <c r="I376" s="57"/>
      <c r="J376" s="57"/>
      <c r="K376" s="57"/>
      <c r="L376" s="57"/>
      <c r="M376" s="58" t="str">
        <f t="shared" si="52"/>
        <v/>
      </c>
      <c r="N376" s="102"/>
    </row>
    <row r="377" spans="1:14">
      <c r="A377" s="97" t="str">
        <f t="shared" si="50"/>
        <v/>
      </c>
      <c r="B377" s="98" t="str">
        <f t="shared" si="49"/>
        <v/>
      </c>
      <c r="C377" s="99"/>
      <c r="D377" s="100"/>
      <c r="E377" s="100"/>
      <c r="F377" s="57"/>
      <c r="G377" s="58">
        <f t="shared" si="51"/>
        <v>0</v>
      </c>
      <c r="H377" s="58"/>
      <c r="I377" s="57"/>
      <c r="J377" s="57"/>
      <c r="K377" s="57"/>
      <c r="L377" s="57"/>
      <c r="M377" s="58" t="str">
        <f t="shared" si="52"/>
        <v/>
      </c>
      <c r="N377" s="102"/>
    </row>
    <row r="378" spans="1:14">
      <c r="A378" s="97" t="str">
        <f t="shared" si="50"/>
        <v/>
      </c>
      <c r="B378" s="98" t="str">
        <f t="shared" si="49"/>
        <v/>
      </c>
      <c r="C378" s="99"/>
      <c r="D378" s="100"/>
      <c r="E378" s="100"/>
      <c r="F378" s="57"/>
      <c r="G378" s="58">
        <f t="shared" si="51"/>
        <v>0</v>
      </c>
      <c r="H378" s="58"/>
      <c r="I378" s="57"/>
      <c r="J378" s="57"/>
      <c r="K378" s="57"/>
      <c r="L378" s="57"/>
      <c r="M378" s="58" t="str">
        <f t="shared" si="52"/>
        <v/>
      </c>
      <c r="N378" s="102"/>
    </row>
    <row r="379" spans="1:14">
      <c r="A379" s="97" t="str">
        <f t="shared" si="50"/>
        <v/>
      </c>
      <c r="B379" s="98" t="str">
        <f t="shared" si="49"/>
        <v/>
      </c>
      <c r="C379" s="99"/>
      <c r="D379" s="100"/>
      <c r="E379" s="100"/>
      <c r="F379" s="57"/>
      <c r="G379" s="58">
        <f t="shared" si="51"/>
        <v>0</v>
      </c>
      <c r="H379" s="58"/>
      <c r="I379" s="57"/>
      <c r="J379" s="57"/>
      <c r="K379" s="57"/>
      <c r="L379" s="57"/>
      <c r="M379" s="58" t="str">
        <f t="shared" si="52"/>
        <v/>
      </c>
      <c r="N379" s="102"/>
    </row>
    <row r="380" spans="1:14">
      <c r="A380" s="97" t="str">
        <f t="shared" si="50"/>
        <v/>
      </c>
      <c r="B380" s="98" t="str">
        <f t="shared" si="49"/>
        <v/>
      </c>
      <c r="C380" s="99"/>
      <c r="D380" s="100"/>
      <c r="E380" s="100"/>
      <c r="F380" s="57"/>
      <c r="G380" s="58">
        <f t="shared" si="51"/>
        <v>0</v>
      </c>
      <c r="H380" s="58"/>
      <c r="I380" s="57"/>
      <c r="J380" s="57"/>
      <c r="K380" s="57"/>
      <c r="L380" s="57"/>
      <c r="M380" s="58" t="str">
        <f t="shared" si="52"/>
        <v/>
      </c>
      <c r="N380" s="102"/>
    </row>
    <row r="381" spans="1:14">
      <c r="A381" s="97" t="str">
        <f t="shared" si="50"/>
        <v/>
      </c>
      <c r="B381" s="98" t="str">
        <f t="shared" si="49"/>
        <v/>
      </c>
      <c r="C381" s="99"/>
      <c r="D381" s="100"/>
      <c r="E381" s="100"/>
      <c r="F381" s="57"/>
      <c r="G381" s="58">
        <f t="shared" si="51"/>
        <v>0</v>
      </c>
      <c r="H381" s="58"/>
      <c r="I381" s="57"/>
      <c r="J381" s="57"/>
      <c r="K381" s="57"/>
      <c r="L381" s="57"/>
      <c r="M381" s="58" t="str">
        <f t="shared" si="52"/>
        <v/>
      </c>
      <c r="N381" s="102"/>
    </row>
    <row r="382" spans="1:14">
      <c r="A382" s="97" t="str">
        <f t="shared" si="50"/>
        <v/>
      </c>
      <c r="B382" s="98" t="str">
        <f t="shared" si="49"/>
        <v/>
      </c>
      <c r="C382" s="99"/>
      <c r="D382" s="100"/>
      <c r="E382" s="100"/>
      <c r="F382" s="57"/>
      <c r="G382" s="58">
        <f t="shared" si="51"/>
        <v>0</v>
      </c>
      <c r="H382" s="58"/>
      <c r="I382" s="57"/>
      <c r="J382" s="57"/>
      <c r="K382" s="57"/>
      <c r="L382" s="57"/>
      <c r="M382" s="58" t="str">
        <f t="shared" si="52"/>
        <v/>
      </c>
      <c r="N382" s="102"/>
    </row>
    <row r="383" spans="1:14">
      <c r="A383" s="97" t="str">
        <f t="shared" si="50"/>
        <v/>
      </c>
      <c r="B383" s="98" t="str">
        <f t="shared" si="49"/>
        <v/>
      </c>
      <c r="C383" s="99"/>
      <c r="D383" s="100"/>
      <c r="E383" s="100"/>
      <c r="F383" s="57"/>
      <c r="G383" s="58">
        <f t="shared" si="51"/>
        <v>0</v>
      </c>
      <c r="H383" s="58"/>
      <c r="I383" s="57"/>
      <c r="J383" s="57"/>
      <c r="K383" s="57"/>
      <c r="L383" s="57"/>
      <c r="M383" s="58" t="str">
        <f t="shared" si="52"/>
        <v/>
      </c>
      <c r="N383" s="102"/>
    </row>
    <row r="384" spans="1:14">
      <c r="A384" s="97" t="str">
        <f t="shared" si="50"/>
        <v/>
      </c>
      <c r="B384" s="98" t="str">
        <f t="shared" si="49"/>
        <v/>
      </c>
      <c r="C384" s="99"/>
      <c r="D384" s="100"/>
      <c r="E384" s="100"/>
      <c r="F384" s="57"/>
      <c r="G384" s="58">
        <f t="shared" si="51"/>
        <v>0</v>
      </c>
      <c r="H384" s="58"/>
      <c r="I384" s="57"/>
      <c r="J384" s="57"/>
      <c r="K384" s="57"/>
      <c r="L384" s="57"/>
      <c r="M384" s="58" t="str">
        <f t="shared" si="52"/>
        <v/>
      </c>
      <c r="N384" s="102"/>
    </row>
    <row r="385" spans="1:14">
      <c r="A385" s="97" t="str">
        <f t="shared" si="50"/>
        <v/>
      </c>
      <c r="B385" s="98" t="str">
        <f t="shared" si="49"/>
        <v/>
      </c>
      <c r="C385" s="99"/>
      <c r="D385" s="100"/>
      <c r="E385" s="100"/>
      <c r="F385" s="57"/>
      <c r="G385" s="58">
        <f t="shared" si="51"/>
        <v>0</v>
      </c>
      <c r="H385" s="58"/>
      <c r="I385" s="57"/>
      <c r="J385" s="57"/>
      <c r="K385" s="57"/>
      <c r="L385" s="57"/>
      <c r="M385" s="58" t="str">
        <f t="shared" si="52"/>
        <v/>
      </c>
      <c r="N385" s="102"/>
    </row>
    <row r="386" spans="1:14">
      <c r="A386" s="97" t="str">
        <f t="shared" si="50"/>
        <v/>
      </c>
      <c r="B386" s="98" t="str">
        <f t="shared" si="49"/>
        <v/>
      </c>
      <c r="C386" s="99"/>
      <c r="D386" s="100"/>
      <c r="E386" s="100"/>
      <c r="F386" s="57"/>
      <c r="G386" s="58">
        <f t="shared" si="51"/>
        <v>0</v>
      </c>
      <c r="H386" s="58"/>
      <c r="I386" s="57"/>
      <c r="J386" s="57"/>
      <c r="K386" s="57"/>
      <c r="L386" s="57"/>
      <c r="M386" s="58" t="str">
        <f t="shared" si="52"/>
        <v/>
      </c>
      <c r="N386" s="102"/>
    </row>
    <row r="387" spans="1:14">
      <c r="A387" s="97" t="str">
        <f t="shared" si="50"/>
        <v/>
      </c>
      <c r="B387" s="98" t="str">
        <f t="shared" si="49"/>
        <v/>
      </c>
      <c r="C387" s="99"/>
      <c r="D387" s="100"/>
      <c r="E387" s="100"/>
      <c r="F387" s="57"/>
      <c r="G387" s="58">
        <f t="shared" si="51"/>
        <v>0</v>
      </c>
      <c r="H387" s="58"/>
      <c r="I387" s="57"/>
      <c r="J387" s="57"/>
      <c r="K387" s="57"/>
      <c r="L387" s="57"/>
      <c r="M387" s="58" t="str">
        <f t="shared" si="52"/>
        <v/>
      </c>
      <c r="N387" s="102"/>
    </row>
    <row r="388" spans="1:14">
      <c r="A388" s="97" t="str">
        <f t="shared" si="50"/>
        <v/>
      </c>
      <c r="B388" s="98" t="str">
        <f t="shared" si="49"/>
        <v/>
      </c>
      <c r="C388" s="99"/>
      <c r="D388" s="100"/>
      <c r="E388" s="100"/>
      <c r="F388" s="57"/>
      <c r="G388" s="58">
        <f t="shared" si="51"/>
        <v>0</v>
      </c>
      <c r="H388" s="58"/>
      <c r="I388" s="57"/>
      <c r="J388" s="57"/>
      <c r="K388" s="57"/>
      <c r="L388" s="57"/>
      <c r="M388" s="58" t="str">
        <f t="shared" si="52"/>
        <v/>
      </c>
      <c r="N388" s="102"/>
    </row>
    <row r="389" spans="1:14">
      <c r="A389" s="97" t="str">
        <f t="shared" si="50"/>
        <v/>
      </c>
      <c r="B389" s="98" t="str">
        <f t="shared" si="49"/>
        <v/>
      </c>
      <c r="C389" s="99"/>
      <c r="D389" s="100"/>
      <c r="E389" s="100"/>
      <c r="F389" s="57"/>
      <c r="G389" s="58">
        <f t="shared" si="51"/>
        <v>0</v>
      </c>
      <c r="H389" s="58"/>
      <c r="I389" s="57"/>
      <c r="J389" s="57"/>
      <c r="K389" s="57"/>
      <c r="L389" s="57"/>
      <c r="M389" s="58" t="str">
        <f t="shared" si="52"/>
        <v/>
      </c>
      <c r="N389" s="102"/>
    </row>
    <row r="390" spans="1:14">
      <c r="A390" s="97" t="str">
        <f t="shared" si="50"/>
        <v/>
      </c>
      <c r="B390" s="98" t="str">
        <f t="shared" si="49"/>
        <v/>
      </c>
      <c r="C390" s="99"/>
      <c r="D390" s="100"/>
      <c r="E390" s="100"/>
      <c r="F390" s="57"/>
      <c r="G390" s="58">
        <f t="shared" si="51"/>
        <v>0</v>
      </c>
      <c r="H390" s="58"/>
      <c r="I390" s="57"/>
      <c r="J390" s="57"/>
      <c r="K390" s="57"/>
      <c r="L390" s="57"/>
      <c r="M390" s="58" t="str">
        <f t="shared" si="52"/>
        <v/>
      </c>
      <c r="N390" s="102"/>
    </row>
    <row r="391" spans="1:14">
      <c r="A391" s="97" t="str">
        <f t="shared" si="50"/>
        <v/>
      </c>
      <c r="B391" s="98" t="str">
        <f t="shared" si="49"/>
        <v/>
      </c>
      <c r="C391" s="99"/>
      <c r="D391" s="100"/>
      <c r="E391" s="100"/>
      <c r="F391" s="57"/>
      <c r="G391" s="58">
        <f t="shared" si="51"/>
        <v>0</v>
      </c>
      <c r="H391" s="58"/>
      <c r="I391" s="57"/>
      <c r="J391" s="57"/>
      <c r="K391" s="57"/>
      <c r="L391" s="57"/>
      <c r="M391" s="58" t="str">
        <f t="shared" si="52"/>
        <v/>
      </c>
      <c r="N391" s="102"/>
    </row>
    <row r="392" spans="1:14">
      <c r="A392" s="97" t="str">
        <f t="shared" si="50"/>
        <v/>
      </c>
      <c r="B392" s="98" t="str">
        <f t="shared" si="49"/>
        <v/>
      </c>
      <c r="C392" s="99"/>
      <c r="D392" s="100"/>
      <c r="E392" s="100"/>
      <c r="F392" s="57"/>
      <c r="G392" s="58">
        <f t="shared" si="51"/>
        <v>0</v>
      </c>
      <c r="H392" s="58"/>
      <c r="I392" s="57"/>
      <c r="J392" s="57"/>
      <c r="K392" s="57"/>
      <c r="L392" s="57"/>
      <c r="M392" s="58" t="str">
        <f t="shared" si="52"/>
        <v/>
      </c>
      <c r="N392" s="102"/>
    </row>
    <row r="393" spans="1:14">
      <c r="A393" s="97" t="str">
        <f t="shared" si="50"/>
        <v/>
      </c>
      <c r="B393" s="98" t="str">
        <f t="shared" si="49"/>
        <v/>
      </c>
      <c r="C393" s="99"/>
      <c r="D393" s="100"/>
      <c r="E393" s="100"/>
      <c r="F393" s="57"/>
      <c r="G393" s="58">
        <f t="shared" si="51"/>
        <v>0</v>
      </c>
      <c r="H393" s="58"/>
      <c r="I393" s="57"/>
      <c r="J393" s="57"/>
      <c r="K393" s="57"/>
      <c r="L393" s="57"/>
      <c r="M393" s="58" t="str">
        <f t="shared" si="52"/>
        <v/>
      </c>
      <c r="N393" s="102"/>
    </row>
    <row r="394" spans="1:14">
      <c r="A394" s="97" t="str">
        <f t="shared" si="50"/>
        <v/>
      </c>
      <c r="B394" s="98" t="str">
        <f t="shared" si="49"/>
        <v/>
      </c>
      <c r="C394" s="99"/>
      <c r="D394" s="100"/>
      <c r="E394" s="100"/>
      <c r="F394" s="57"/>
      <c r="G394" s="58">
        <f t="shared" si="51"/>
        <v>0</v>
      </c>
      <c r="H394" s="58"/>
      <c r="I394" s="57"/>
      <c r="J394" s="57"/>
      <c r="K394" s="57"/>
      <c r="L394" s="57"/>
      <c r="M394" s="58" t="str">
        <f t="shared" si="52"/>
        <v/>
      </c>
      <c r="N394" s="102"/>
    </row>
    <row r="395" spans="1:14">
      <c r="A395" s="97" t="str">
        <f t="shared" si="50"/>
        <v/>
      </c>
      <c r="B395" s="98" t="str">
        <f t="shared" si="49"/>
        <v/>
      </c>
      <c r="C395" s="99"/>
      <c r="D395" s="100"/>
      <c r="E395" s="100"/>
      <c r="F395" s="57"/>
      <c r="G395" s="58">
        <f t="shared" si="51"/>
        <v>0</v>
      </c>
      <c r="H395" s="58"/>
      <c r="I395" s="57"/>
      <c r="J395" s="57"/>
      <c r="K395" s="57"/>
      <c r="L395" s="57"/>
      <c r="M395" s="58" t="str">
        <f t="shared" si="52"/>
        <v/>
      </c>
      <c r="N395" s="102"/>
    </row>
    <row r="396" spans="1:14">
      <c r="A396" s="97" t="str">
        <f t="shared" si="50"/>
        <v/>
      </c>
      <c r="B396" s="98" t="str">
        <f t="shared" si="49"/>
        <v/>
      </c>
      <c r="C396" s="99"/>
      <c r="D396" s="100"/>
      <c r="E396" s="100"/>
      <c r="F396" s="57"/>
      <c r="G396" s="58">
        <f t="shared" si="51"/>
        <v>0</v>
      </c>
      <c r="H396" s="58"/>
      <c r="I396" s="57"/>
      <c r="J396" s="57"/>
      <c r="K396" s="57"/>
      <c r="L396" s="57"/>
      <c r="M396" s="58" t="str">
        <f t="shared" si="52"/>
        <v/>
      </c>
      <c r="N396" s="102"/>
    </row>
    <row r="397" spans="1:14">
      <c r="A397" s="97" t="str">
        <f t="shared" si="50"/>
        <v/>
      </c>
      <c r="B397" s="98" t="str">
        <f t="shared" si="49"/>
        <v/>
      </c>
      <c r="C397" s="99"/>
      <c r="D397" s="100"/>
      <c r="E397" s="100"/>
      <c r="F397" s="57"/>
      <c r="G397" s="58">
        <f t="shared" si="51"/>
        <v>0</v>
      </c>
      <c r="H397" s="58"/>
      <c r="I397" s="57"/>
      <c r="J397" s="57"/>
      <c r="K397" s="57"/>
      <c r="L397" s="57"/>
      <c r="M397" s="58" t="str">
        <f t="shared" si="52"/>
        <v/>
      </c>
      <c r="N397" s="102"/>
    </row>
    <row r="398" spans="1:14">
      <c r="A398" s="97" t="str">
        <f t="shared" si="50"/>
        <v/>
      </c>
      <c r="B398" s="98" t="str">
        <f t="shared" si="49"/>
        <v/>
      </c>
      <c r="C398" s="99"/>
      <c r="D398" s="100"/>
      <c r="E398" s="100"/>
      <c r="F398" s="57"/>
      <c r="G398" s="58">
        <f t="shared" si="51"/>
        <v>0</v>
      </c>
      <c r="H398" s="58"/>
      <c r="I398" s="57"/>
      <c r="J398" s="57"/>
      <c r="K398" s="57"/>
      <c r="L398" s="57"/>
      <c r="M398" s="58" t="str">
        <f t="shared" si="52"/>
        <v/>
      </c>
      <c r="N398" s="102"/>
    </row>
    <row r="399" spans="1:14">
      <c r="A399" s="97" t="str">
        <f t="shared" si="50"/>
        <v/>
      </c>
      <c r="B399" s="98" t="str">
        <f t="shared" si="49"/>
        <v/>
      </c>
      <c r="C399" s="99"/>
      <c r="D399" s="100"/>
      <c r="E399" s="100"/>
      <c r="F399" s="57"/>
      <c r="G399" s="58">
        <f t="shared" si="51"/>
        <v>0</v>
      </c>
      <c r="H399" s="58"/>
      <c r="I399" s="57"/>
      <c r="J399" s="57"/>
      <c r="K399" s="57"/>
      <c r="L399" s="57"/>
      <c r="M399" s="58" t="str">
        <f t="shared" si="52"/>
        <v/>
      </c>
      <c r="N399" s="102"/>
    </row>
    <row r="400" spans="1:14">
      <c r="A400" s="97" t="str">
        <f t="shared" si="50"/>
        <v/>
      </c>
      <c r="B400" s="98" t="str">
        <f t="shared" si="49"/>
        <v/>
      </c>
      <c r="C400" s="99"/>
      <c r="D400" s="100"/>
      <c r="E400" s="100"/>
      <c r="F400" s="57"/>
      <c r="G400" s="58">
        <f t="shared" si="51"/>
        <v>0</v>
      </c>
      <c r="H400" s="58"/>
      <c r="I400" s="57"/>
      <c r="J400" s="57"/>
      <c r="K400" s="57"/>
      <c r="L400" s="57"/>
      <c r="M400" s="58" t="str">
        <f t="shared" si="52"/>
        <v/>
      </c>
      <c r="N400" s="102"/>
    </row>
    <row r="401" spans="1:14">
      <c r="A401" s="97" t="str">
        <f t="shared" si="50"/>
        <v/>
      </c>
      <c r="B401" s="98" t="str">
        <f t="shared" si="49"/>
        <v/>
      </c>
      <c r="C401" s="99"/>
      <c r="D401" s="100"/>
      <c r="E401" s="100"/>
      <c r="F401" s="57"/>
      <c r="G401" s="58">
        <f t="shared" si="51"/>
        <v>0</v>
      </c>
      <c r="H401" s="58"/>
      <c r="I401" s="57"/>
      <c r="J401" s="57"/>
      <c r="K401" s="57"/>
      <c r="L401" s="57"/>
      <c r="M401" s="58" t="str">
        <f t="shared" si="52"/>
        <v/>
      </c>
      <c r="N401" s="102"/>
    </row>
    <row r="402" spans="1:14">
      <c r="A402" s="97" t="str">
        <f t="shared" si="50"/>
        <v/>
      </c>
      <c r="B402" s="98" t="str">
        <f t="shared" si="49"/>
        <v/>
      </c>
      <c r="C402" s="99"/>
      <c r="D402" s="100"/>
      <c r="E402" s="100"/>
      <c r="F402" s="57"/>
      <c r="G402" s="58">
        <f t="shared" si="51"/>
        <v>0</v>
      </c>
      <c r="H402" s="58"/>
      <c r="I402" s="57"/>
      <c r="J402" s="57"/>
      <c r="K402" s="57"/>
      <c r="L402" s="57"/>
      <c r="M402" s="58" t="str">
        <f t="shared" si="52"/>
        <v/>
      </c>
      <c r="N402" s="102"/>
    </row>
    <row r="403" spans="1:14">
      <c r="A403" s="97" t="str">
        <f t="shared" si="50"/>
        <v/>
      </c>
      <c r="B403" s="98" t="str">
        <f t="shared" si="49"/>
        <v/>
      </c>
      <c r="C403" s="99"/>
      <c r="D403" s="100"/>
      <c r="E403" s="100"/>
      <c r="F403" s="57"/>
      <c r="G403" s="58">
        <f t="shared" si="51"/>
        <v>0</v>
      </c>
      <c r="H403" s="58"/>
      <c r="I403" s="57"/>
      <c r="J403" s="57"/>
      <c r="K403" s="57"/>
      <c r="L403" s="57"/>
      <c r="M403" s="58" t="str">
        <f t="shared" si="52"/>
        <v/>
      </c>
      <c r="N403" s="102"/>
    </row>
    <row r="404" spans="1:14">
      <c r="A404" s="97" t="str">
        <f t="shared" si="50"/>
        <v/>
      </c>
      <c r="B404" s="98" t="str">
        <f t="shared" si="49"/>
        <v/>
      </c>
      <c r="C404" s="99"/>
      <c r="D404" s="100"/>
      <c r="E404" s="100"/>
      <c r="F404" s="57"/>
      <c r="G404" s="58">
        <f t="shared" si="51"/>
        <v>0</v>
      </c>
      <c r="H404" s="58"/>
      <c r="I404" s="57"/>
      <c r="J404" s="57"/>
      <c r="K404" s="57"/>
      <c r="L404" s="57"/>
      <c r="M404" s="58" t="str">
        <f t="shared" si="52"/>
        <v/>
      </c>
      <c r="N404" s="102"/>
    </row>
    <row r="405" spans="1:14">
      <c r="A405" s="97" t="str">
        <f t="shared" si="50"/>
        <v/>
      </c>
      <c r="B405" s="98" t="str">
        <f t="shared" si="49"/>
        <v/>
      </c>
      <c r="C405" s="99"/>
      <c r="D405" s="100"/>
      <c r="E405" s="100"/>
      <c r="F405" s="57"/>
      <c r="G405" s="58">
        <f t="shared" si="51"/>
        <v>0</v>
      </c>
      <c r="H405" s="58"/>
      <c r="I405" s="57"/>
      <c r="J405" s="57"/>
      <c r="K405" s="57"/>
      <c r="L405" s="57"/>
      <c r="M405" s="58" t="str">
        <f t="shared" si="52"/>
        <v/>
      </c>
      <c r="N405" s="102"/>
    </row>
    <row r="406" spans="1:14">
      <c r="A406" s="97" t="str">
        <f t="shared" si="50"/>
        <v/>
      </c>
      <c r="B406" s="98" t="str">
        <f t="shared" si="49"/>
        <v/>
      </c>
      <c r="C406" s="99"/>
      <c r="D406" s="100"/>
      <c r="E406" s="100"/>
      <c r="F406" s="57"/>
      <c r="G406" s="58">
        <f t="shared" si="51"/>
        <v>0</v>
      </c>
      <c r="H406" s="58"/>
      <c r="I406" s="57"/>
      <c r="J406" s="57"/>
      <c r="K406" s="57"/>
      <c r="L406" s="57"/>
      <c r="M406" s="58" t="str">
        <f t="shared" si="52"/>
        <v/>
      </c>
      <c r="N406" s="102"/>
    </row>
    <row r="407" spans="1:14">
      <c r="A407" s="97" t="str">
        <f t="shared" si="50"/>
        <v/>
      </c>
      <c r="B407" s="98" t="str">
        <f t="shared" si="49"/>
        <v/>
      </c>
      <c r="C407" s="99"/>
      <c r="D407" s="100"/>
      <c r="E407" s="100"/>
      <c r="F407" s="57"/>
      <c r="G407" s="58">
        <f t="shared" si="51"/>
        <v>0</v>
      </c>
      <c r="H407" s="58"/>
      <c r="I407" s="57"/>
      <c r="J407" s="57"/>
      <c r="K407" s="57"/>
      <c r="L407" s="57"/>
      <c r="M407" s="58" t="str">
        <f t="shared" si="52"/>
        <v/>
      </c>
      <c r="N407" s="102"/>
    </row>
    <row r="408" spans="1:14">
      <c r="A408" s="97" t="str">
        <f t="shared" si="50"/>
        <v/>
      </c>
      <c r="B408" s="98" t="str">
        <f t="shared" si="49"/>
        <v/>
      </c>
      <c r="C408" s="99"/>
      <c r="D408" s="100"/>
      <c r="E408" s="100"/>
      <c r="F408" s="57"/>
      <c r="G408" s="58">
        <f t="shared" si="51"/>
        <v>0</v>
      </c>
      <c r="H408" s="58"/>
      <c r="I408" s="57"/>
      <c r="J408" s="57"/>
      <c r="K408" s="57"/>
      <c r="L408" s="57"/>
      <c r="M408" s="58" t="str">
        <f t="shared" si="52"/>
        <v/>
      </c>
      <c r="N408" s="102"/>
    </row>
    <row r="409" spans="1:14">
      <c r="A409" s="97" t="str">
        <f t="shared" si="50"/>
        <v/>
      </c>
      <c r="B409" s="98" t="str">
        <f t="shared" si="49"/>
        <v/>
      </c>
      <c r="C409" s="99"/>
      <c r="D409" s="100"/>
      <c r="E409" s="100"/>
      <c r="F409" s="57"/>
      <c r="G409" s="58">
        <f t="shared" si="51"/>
        <v>0</v>
      </c>
      <c r="H409" s="58"/>
      <c r="I409" s="57"/>
      <c r="J409" s="57"/>
      <c r="K409" s="57"/>
      <c r="L409" s="57"/>
      <c r="M409" s="58" t="str">
        <f t="shared" si="52"/>
        <v/>
      </c>
      <c r="N409" s="102"/>
    </row>
    <row r="410" spans="1:14">
      <c r="A410" s="97" t="str">
        <f t="shared" si="50"/>
        <v/>
      </c>
      <c r="B410" s="98" t="str">
        <f t="shared" si="49"/>
        <v/>
      </c>
      <c r="C410" s="99"/>
      <c r="D410" s="100"/>
      <c r="E410" s="100"/>
      <c r="F410" s="57"/>
      <c r="G410" s="58">
        <f t="shared" si="51"/>
        <v>0</v>
      </c>
      <c r="H410" s="58"/>
      <c r="I410" s="57"/>
      <c r="J410" s="57"/>
      <c r="K410" s="57"/>
      <c r="L410" s="57"/>
      <c r="M410" s="58" t="str">
        <f t="shared" si="52"/>
        <v/>
      </c>
      <c r="N410" s="102"/>
    </row>
    <row r="411" spans="1:14">
      <c r="A411" s="97" t="str">
        <f t="shared" si="50"/>
        <v/>
      </c>
      <c r="B411" s="98" t="str">
        <f t="shared" si="49"/>
        <v/>
      </c>
      <c r="C411" s="99"/>
      <c r="D411" s="100"/>
      <c r="E411" s="100"/>
      <c r="F411" s="57"/>
      <c r="G411" s="58">
        <f t="shared" si="51"/>
        <v>0</v>
      </c>
      <c r="H411" s="58"/>
      <c r="I411" s="57"/>
      <c r="J411" s="57"/>
      <c r="K411" s="57"/>
      <c r="L411" s="57"/>
      <c r="M411" s="58" t="str">
        <f t="shared" si="52"/>
        <v/>
      </c>
      <c r="N411" s="102"/>
    </row>
    <row r="412" spans="1:14">
      <c r="A412" s="97" t="str">
        <f t="shared" si="50"/>
        <v/>
      </c>
      <c r="B412" s="98" t="str">
        <f t="shared" si="49"/>
        <v/>
      </c>
      <c r="C412" s="99"/>
      <c r="D412" s="100"/>
      <c r="E412" s="100"/>
      <c r="F412" s="57"/>
      <c r="G412" s="58">
        <f t="shared" si="51"/>
        <v>0</v>
      </c>
      <c r="H412" s="58"/>
      <c r="I412" s="57"/>
      <c r="J412" s="57"/>
      <c r="K412" s="57"/>
      <c r="L412" s="57"/>
      <c r="M412" s="58" t="str">
        <f t="shared" si="52"/>
        <v/>
      </c>
      <c r="N412" s="102"/>
    </row>
    <row r="413" spans="1:14">
      <c r="A413" s="97" t="str">
        <f t="shared" si="50"/>
        <v/>
      </c>
      <c r="B413" s="98" t="str">
        <f t="shared" si="49"/>
        <v/>
      </c>
      <c r="C413" s="99"/>
      <c r="D413" s="100"/>
      <c r="E413" s="100"/>
      <c r="F413" s="57"/>
      <c r="G413" s="58">
        <f t="shared" si="51"/>
        <v>0</v>
      </c>
      <c r="H413" s="58"/>
      <c r="I413" s="57"/>
      <c r="J413" s="57"/>
      <c r="K413" s="57"/>
      <c r="L413" s="57"/>
      <c r="M413" s="58" t="str">
        <f t="shared" si="52"/>
        <v/>
      </c>
      <c r="N413" s="102"/>
    </row>
    <row r="414" spans="1:14">
      <c r="A414" s="97" t="str">
        <f t="shared" si="50"/>
        <v/>
      </c>
      <c r="B414" s="98" t="str">
        <f t="shared" si="49"/>
        <v/>
      </c>
      <c r="C414" s="99"/>
      <c r="D414" s="100"/>
      <c r="E414" s="100"/>
      <c r="F414" s="57"/>
      <c r="G414" s="58">
        <f t="shared" si="51"/>
        <v>0</v>
      </c>
      <c r="H414" s="58"/>
      <c r="I414" s="57"/>
      <c r="J414" s="57"/>
      <c r="K414" s="57"/>
      <c r="L414" s="57"/>
      <c r="M414" s="58" t="str">
        <f t="shared" si="52"/>
        <v/>
      </c>
      <c r="N414" s="102"/>
    </row>
    <row r="415" spans="1:14">
      <c r="A415" s="97" t="str">
        <f t="shared" si="50"/>
        <v/>
      </c>
      <c r="B415" s="98" t="str">
        <f t="shared" si="49"/>
        <v/>
      </c>
      <c r="C415" s="99"/>
      <c r="D415" s="100"/>
      <c r="E415" s="100"/>
      <c r="F415" s="57"/>
      <c r="G415" s="58">
        <f t="shared" si="51"/>
        <v>0</v>
      </c>
      <c r="H415" s="58"/>
      <c r="I415" s="57"/>
      <c r="J415" s="57"/>
      <c r="K415" s="57"/>
      <c r="L415" s="57"/>
      <c r="M415" s="58" t="str">
        <f t="shared" si="52"/>
        <v/>
      </c>
      <c r="N415" s="102"/>
    </row>
    <row r="416" spans="1:14">
      <c r="A416" s="97" t="str">
        <f t="shared" si="50"/>
        <v/>
      </c>
      <c r="B416" s="98" t="str">
        <f t="shared" si="49"/>
        <v/>
      </c>
      <c r="C416" s="99"/>
      <c r="D416" s="100"/>
      <c r="E416" s="100"/>
      <c r="F416" s="57"/>
      <c r="G416" s="58">
        <f t="shared" si="51"/>
        <v>0</v>
      </c>
      <c r="H416" s="58"/>
      <c r="I416" s="57"/>
      <c r="J416" s="57"/>
      <c r="K416" s="57"/>
      <c r="L416" s="57"/>
      <c r="M416" s="58" t="str">
        <f t="shared" si="52"/>
        <v/>
      </c>
      <c r="N416" s="102"/>
    </row>
    <row r="417" spans="1:14">
      <c r="A417" s="97" t="str">
        <f t="shared" si="50"/>
        <v/>
      </c>
      <c r="B417" s="98" t="str">
        <f t="shared" si="49"/>
        <v/>
      </c>
      <c r="C417" s="99"/>
      <c r="D417" s="100"/>
      <c r="E417" s="100"/>
      <c r="F417" s="57"/>
      <c r="G417" s="58">
        <f t="shared" si="51"/>
        <v>0</v>
      </c>
      <c r="H417" s="58"/>
      <c r="I417" s="57"/>
      <c r="J417" s="57"/>
      <c r="K417" s="57"/>
      <c r="L417" s="57"/>
      <c r="M417" s="58" t="str">
        <f t="shared" si="52"/>
        <v/>
      </c>
      <c r="N417" s="102"/>
    </row>
    <row r="418" spans="1:14">
      <c r="A418" s="97" t="str">
        <f t="shared" si="50"/>
        <v/>
      </c>
      <c r="B418" s="98" t="str">
        <f t="shared" si="49"/>
        <v/>
      </c>
      <c r="C418" s="99"/>
      <c r="D418" s="100"/>
      <c r="E418" s="100"/>
      <c r="F418" s="57"/>
      <c r="G418" s="58">
        <f t="shared" si="51"/>
        <v>0</v>
      </c>
      <c r="H418" s="58"/>
      <c r="I418" s="57"/>
      <c r="J418" s="57"/>
      <c r="K418" s="57"/>
      <c r="L418" s="57"/>
      <c r="M418" s="58" t="str">
        <f t="shared" si="52"/>
        <v/>
      </c>
      <c r="N418" s="102"/>
    </row>
    <row r="419" spans="1:14">
      <c r="A419" s="97" t="str">
        <f t="shared" si="50"/>
        <v/>
      </c>
      <c r="B419" s="98" t="str">
        <f t="shared" si="49"/>
        <v/>
      </c>
      <c r="C419" s="99"/>
      <c r="D419" s="100"/>
      <c r="E419" s="100"/>
      <c r="F419" s="57"/>
      <c r="G419" s="58">
        <f t="shared" si="51"/>
        <v>0</v>
      </c>
      <c r="H419" s="58"/>
      <c r="I419" s="57"/>
      <c r="J419" s="57"/>
      <c r="K419" s="57"/>
      <c r="L419" s="57"/>
      <c r="M419" s="58" t="str">
        <f t="shared" si="52"/>
        <v/>
      </c>
      <c r="N419" s="102"/>
    </row>
    <row r="420" spans="1:14">
      <c r="A420" s="97" t="str">
        <f t="shared" si="50"/>
        <v/>
      </c>
      <c r="B420" s="98" t="str">
        <f t="shared" si="49"/>
        <v/>
      </c>
      <c r="C420" s="99"/>
      <c r="D420" s="100"/>
      <c r="E420" s="100"/>
      <c r="F420" s="57"/>
      <c r="G420" s="58">
        <f t="shared" si="51"/>
        <v>0</v>
      </c>
      <c r="H420" s="58"/>
      <c r="I420" s="57"/>
      <c r="J420" s="57"/>
      <c r="K420" s="57"/>
      <c r="L420" s="57"/>
      <c r="M420" s="58" t="str">
        <f t="shared" si="52"/>
        <v/>
      </c>
      <c r="N420" s="102"/>
    </row>
    <row r="421" spans="1:14">
      <c r="A421" s="97" t="str">
        <f t="shared" si="50"/>
        <v/>
      </c>
      <c r="B421" s="98" t="str">
        <f t="shared" si="49"/>
        <v/>
      </c>
      <c r="C421" s="99"/>
      <c r="D421" s="100"/>
      <c r="E421" s="100"/>
      <c r="F421" s="57"/>
      <c r="G421" s="58">
        <f t="shared" si="51"/>
        <v>0</v>
      </c>
      <c r="H421" s="58"/>
      <c r="I421" s="57"/>
      <c r="J421" s="57"/>
      <c r="K421" s="57"/>
      <c r="L421" s="57"/>
      <c r="M421" s="58" t="str">
        <f t="shared" si="52"/>
        <v/>
      </c>
      <c r="N421" s="102"/>
    </row>
    <row r="422" spans="1:14">
      <c r="A422" s="97" t="str">
        <f t="shared" si="50"/>
        <v/>
      </c>
      <c r="B422" s="98" t="str">
        <f t="shared" si="49"/>
        <v/>
      </c>
      <c r="C422" s="99"/>
      <c r="D422" s="100"/>
      <c r="E422" s="100"/>
      <c r="F422" s="57"/>
      <c r="G422" s="58">
        <f t="shared" si="51"/>
        <v>0</v>
      </c>
      <c r="H422" s="58"/>
      <c r="I422" s="57"/>
      <c r="J422" s="57"/>
      <c r="K422" s="57"/>
      <c r="L422" s="57"/>
      <c r="M422" s="58" t="str">
        <f t="shared" si="52"/>
        <v/>
      </c>
      <c r="N422" s="102"/>
    </row>
    <row r="423" spans="1:14">
      <c r="A423" s="97" t="str">
        <f t="shared" si="50"/>
        <v/>
      </c>
      <c r="B423" s="98" t="str">
        <f t="shared" si="49"/>
        <v/>
      </c>
      <c r="C423" s="99"/>
      <c r="D423" s="100"/>
      <c r="E423" s="100"/>
      <c r="F423" s="57"/>
      <c r="G423" s="58">
        <f t="shared" si="51"/>
        <v>0</v>
      </c>
      <c r="H423" s="58"/>
      <c r="I423" s="57"/>
      <c r="J423" s="57"/>
      <c r="K423" s="57"/>
      <c r="L423" s="57"/>
      <c r="M423" s="58" t="str">
        <f t="shared" si="52"/>
        <v/>
      </c>
      <c r="N423" s="102"/>
    </row>
    <row r="424" spans="1:14">
      <c r="A424" s="97" t="str">
        <f t="shared" si="50"/>
        <v/>
      </c>
      <c r="B424" s="98" t="str">
        <f t="shared" si="49"/>
        <v/>
      </c>
      <c r="C424" s="99"/>
      <c r="D424" s="100"/>
      <c r="E424" s="100"/>
      <c r="F424" s="57"/>
      <c r="G424" s="58">
        <f t="shared" si="51"/>
        <v>0</v>
      </c>
      <c r="H424" s="58"/>
      <c r="I424" s="57"/>
      <c r="J424" s="57"/>
      <c r="K424" s="57"/>
      <c r="L424" s="57"/>
      <c r="M424" s="58" t="str">
        <f t="shared" si="52"/>
        <v/>
      </c>
      <c r="N424" s="102"/>
    </row>
    <row r="425" spans="1:14">
      <c r="A425" s="97" t="str">
        <f t="shared" si="50"/>
        <v/>
      </c>
      <c r="B425" s="98" t="str">
        <f t="shared" si="49"/>
        <v/>
      </c>
      <c r="C425" s="99"/>
      <c r="D425" s="100"/>
      <c r="E425" s="100"/>
      <c r="F425" s="57"/>
      <c r="G425" s="58">
        <f t="shared" si="51"/>
        <v>0</v>
      </c>
      <c r="H425" s="58"/>
      <c r="I425" s="57"/>
      <c r="J425" s="57"/>
      <c r="K425" s="57"/>
      <c r="L425" s="57"/>
      <c r="M425" s="58" t="str">
        <f t="shared" si="52"/>
        <v/>
      </c>
      <c r="N425" s="102"/>
    </row>
    <row r="426" spans="1:14">
      <c r="A426" s="97" t="str">
        <f t="shared" si="50"/>
        <v/>
      </c>
      <c r="B426" s="98" t="str">
        <f t="shared" si="49"/>
        <v/>
      </c>
      <c r="C426" s="99"/>
      <c r="D426" s="100"/>
      <c r="E426" s="100"/>
      <c r="F426" s="57"/>
      <c r="G426" s="58">
        <f t="shared" si="51"/>
        <v>0</v>
      </c>
      <c r="H426" s="58"/>
      <c r="I426" s="57"/>
      <c r="J426" s="57"/>
      <c r="K426" s="57"/>
      <c r="L426" s="57"/>
      <c r="M426" s="58" t="str">
        <f t="shared" si="52"/>
        <v/>
      </c>
      <c r="N426" s="102"/>
    </row>
    <row r="427" spans="1:14">
      <c r="A427" s="97" t="str">
        <f t="shared" si="50"/>
        <v/>
      </c>
      <c r="B427" s="98" t="str">
        <f t="shared" si="49"/>
        <v/>
      </c>
      <c r="C427" s="99"/>
      <c r="D427" s="100"/>
      <c r="E427" s="100"/>
      <c r="F427" s="57"/>
      <c r="G427" s="58">
        <f t="shared" si="51"/>
        <v>0</v>
      </c>
      <c r="H427" s="58"/>
      <c r="I427" s="57"/>
      <c r="J427" s="57"/>
      <c r="K427" s="57"/>
      <c r="L427" s="57"/>
      <c r="M427" s="58" t="str">
        <f t="shared" si="52"/>
        <v/>
      </c>
      <c r="N427" s="102"/>
    </row>
    <row r="428" spans="1:14">
      <c r="A428" s="97" t="str">
        <f t="shared" si="50"/>
        <v/>
      </c>
      <c r="B428" s="98" t="str">
        <f t="shared" ref="B428:B491" si="53">IF(C428="","",MONTH(C428)&amp;"月")</f>
        <v/>
      </c>
      <c r="C428" s="99"/>
      <c r="D428" s="100"/>
      <c r="E428" s="100"/>
      <c r="F428" s="57"/>
      <c r="G428" s="58">
        <f t="shared" si="51"/>
        <v>0</v>
      </c>
      <c r="H428" s="58"/>
      <c r="I428" s="57"/>
      <c r="J428" s="57"/>
      <c r="K428" s="57"/>
      <c r="L428" s="57"/>
      <c r="M428" s="58" t="str">
        <f t="shared" si="52"/>
        <v/>
      </c>
      <c r="N428" s="102"/>
    </row>
    <row r="429" spans="1:14">
      <c r="A429" s="97" t="str">
        <f t="shared" ref="A429:A492" si="54">IF(C429="","",ROW()-42)</f>
        <v/>
      </c>
      <c r="B429" s="98" t="str">
        <f t="shared" si="53"/>
        <v/>
      </c>
      <c r="C429" s="99"/>
      <c r="D429" s="100"/>
      <c r="E429" s="100"/>
      <c r="F429" s="57"/>
      <c r="G429" s="58">
        <f t="shared" ref="G429:G492" si="55">IF(F429="",0,F429*$K$41)</f>
        <v>0</v>
      </c>
      <c r="H429" s="58"/>
      <c r="I429" s="57"/>
      <c r="J429" s="57"/>
      <c r="K429" s="57"/>
      <c r="L429" s="57"/>
      <c r="M429" s="58" t="str">
        <f t="shared" ref="M429:M492" si="56">IF(C429="","",ROUND(M428+G429-I429-J429-K429-L429-H429,2))</f>
        <v/>
      </c>
      <c r="N429" s="102"/>
    </row>
    <row r="430" spans="1:14">
      <c r="A430" s="97" t="str">
        <f t="shared" si="54"/>
        <v/>
      </c>
      <c r="B430" s="98" t="str">
        <f t="shared" si="53"/>
        <v/>
      </c>
      <c r="C430" s="99"/>
      <c r="D430" s="100"/>
      <c r="E430" s="100"/>
      <c r="F430" s="57"/>
      <c r="G430" s="58">
        <f t="shared" si="55"/>
        <v>0</v>
      </c>
      <c r="H430" s="58"/>
      <c r="I430" s="57"/>
      <c r="J430" s="57"/>
      <c r="K430" s="57"/>
      <c r="L430" s="57"/>
      <c r="M430" s="58" t="str">
        <f t="shared" si="56"/>
        <v/>
      </c>
      <c r="N430" s="102"/>
    </row>
    <row r="431" spans="1:14">
      <c r="A431" s="97" t="str">
        <f t="shared" si="54"/>
        <v/>
      </c>
      <c r="B431" s="98" t="str">
        <f t="shared" si="53"/>
        <v/>
      </c>
      <c r="C431" s="99"/>
      <c r="D431" s="100"/>
      <c r="E431" s="100"/>
      <c r="F431" s="57"/>
      <c r="G431" s="58">
        <f t="shared" si="55"/>
        <v>0</v>
      </c>
      <c r="H431" s="58"/>
      <c r="I431" s="57"/>
      <c r="J431" s="57"/>
      <c r="K431" s="57"/>
      <c r="L431" s="57"/>
      <c r="M431" s="58" t="str">
        <f t="shared" si="56"/>
        <v/>
      </c>
      <c r="N431" s="102"/>
    </row>
    <row r="432" spans="1:14">
      <c r="A432" s="97" t="str">
        <f t="shared" si="54"/>
        <v/>
      </c>
      <c r="B432" s="98" t="str">
        <f t="shared" si="53"/>
        <v/>
      </c>
      <c r="C432" s="99"/>
      <c r="D432" s="100"/>
      <c r="E432" s="100"/>
      <c r="F432" s="57"/>
      <c r="G432" s="58">
        <f t="shared" si="55"/>
        <v>0</v>
      </c>
      <c r="H432" s="58"/>
      <c r="I432" s="57"/>
      <c r="J432" s="57"/>
      <c r="K432" s="57"/>
      <c r="L432" s="57"/>
      <c r="M432" s="58" t="str">
        <f t="shared" si="56"/>
        <v/>
      </c>
      <c r="N432" s="102"/>
    </row>
    <row r="433" spans="1:14">
      <c r="A433" s="97" t="str">
        <f t="shared" si="54"/>
        <v/>
      </c>
      <c r="B433" s="98" t="str">
        <f t="shared" si="53"/>
        <v/>
      </c>
      <c r="C433" s="99"/>
      <c r="D433" s="100"/>
      <c r="E433" s="100"/>
      <c r="F433" s="57"/>
      <c r="G433" s="58">
        <f t="shared" si="55"/>
        <v>0</v>
      </c>
      <c r="H433" s="58"/>
      <c r="I433" s="57"/>
      <c r="J433" s="57"/>
      <c r="K433" s="57"/>
      <c r="L433" s="57"/>
      <c r="M433" s="58" t="str">
        <f t="shared" si="56"/>
        <v/>
      </c>
      <c r="N433" s="102"/>
    </row>
    <row r="434" spans="1:14">
      <c r="A434" s="97" t="str">
        <f t="shared" si="54"/>
        <v/>
      </c>
      <c r="B434" s="98" t="str">
        <f t="shared" si="53"/>
        <v/>
      </c>
      <c r="C434" s="99"/>
      <c r="D434" s="100"/>
      <c r="E434" s="100"/>
      <c r="F434" s="57"/>
      <c r="G434" s="58">
        <f t="shared" si="55"/>
        <v>0</v>
      </c>
      <c r="H434" s="58"/>
      <c r="I434" s="57"/>
      <c r="J434" s="57"/>
      <c r="K434" s="57"/>
      <c r="L434" s="57"/>
      <c r="M434" s="58" t="str">
        <f t="shared" si="56"/>
        <v/>
      </c>
      <c r="N434" s="102"/>
    </row>
    <row r="435" spans="1:14">
      <c r="A435" s="97" t="str">
        <f t="shared" si="54"/>
        <v/>
      </c>
      <c r="B435" s="98" t="str">
        <f t="shared" si="53"/>
        <v/>
      </c>
      <c r="C435" s="99"/>
      <c r="D435" s="100"/>
      <c r="E435" s="100"/>
      <c r="F435" s="57"/>
      <c r="G435" s="58">
        <f t="shared" si="55"/>
        <v>0</v>
      </c>
      <c r="H435" s="58"/>
      <c r="I435" s="57"/>
      <c r="J435" s="57"/>
      <c r="K435" s="57"/>
      <c r="L435" s="57"/>
      <c r="M435" s="58" t="str">
        <f t="shared" si="56"/>
        <v/>
      </c>
      <c r="N435" s="102"/>
    </row>
    <row r="436" spans="1:14">
      <c r="A436" s="97" t="str">
        <f t="shared" si="54"/>
        <v/>
      </c>
      <c r="B436" s="98" t="str">
        <f t="shared" si="53"/>
        <v/>
      </c>
      <c r="C436" s="99"/>
      <c r="D436" s="100"/>
      <c r="E436" s="100"/>
      <c r="F436" s="57"/>
      <c r="G436" s="58">
        <f t="shared" si="55"/>
        <v>0</v>
      </c>
      <c r="H436" s="58"/>
      <c r="I436" s="57"/>
      <c r="J436" s="57"/>
      <c r="K436" s="57"/>
      <c r="L436" s="57"/>
      <c r="M436" s="58" t="str">
        <f t="shared" si="56"/>
        <v/>
      </c>
      <c r="N436" s="102"/>
    </row>
    <row r="437" spans="1:14">
      <c r="A437" s="97" t="str">
        <f t="shared" si="54"/>
        <v/>
      </c>
      <c r="B437" s="98" t="str">
        <f t="shared" si="53"/>
        <v/>
      </c>
      <c r="C437" s="99"/>
      <c r="D437" s="100"/>
      <c r="E437" s="100"/>
      <c r="F437" s="57"/>
      <c r="G437" s="58">
        <f t="shared" si="55"/>
        <v>0</v>
      </c>
      <c r="H437" s="58"/>
      <c r="I437" s="57"/>
      <c r="J437" s="57"/>
      <c r="K437" s="57"/>
      <c r="L437" s="57"/>
      <c r="M437" s="58" t="str">
        <f t="shared" si="56"/>
        <v/>
      </c>
      <c r="N437" s="102"/>
    </row>
    <row r="438" spans="1:14">
      <c r="A438" s="97" t="str">
        <f t="shared" si="54"/>
        <v/>
      </c>
      <c r="B438" s="98" t="str">
        <f t="shared" si="53"/>
        <v/>
      </c>
      <c r="C438" s="99"/>
      <c r="D438" s="100"/>
      <c r="E438" s="100"/>
      <c r="F438" s="57"/>
      <c r="G438" s="58">
        <f t="shared" si="55"/>
        <v>0</v>
      </c>
      <c r="H438" s="58"/>
      <c r="I438" s="57"/>
      <c r="J438" s="57"/>
      <c r="K438" s="57"/>
      <c r="L438" s="57"/>
      <c r="M438" s="58" t="str">
        <f t="shared" si="56"/>
        <v/>
      </c>
      <c r="N438" s="102"/>
    </row>
    <row r="439" spans="1:14">
      <c r="A439" s="97" t="str">
        <f t="shared" si="54"/>
        <v/>
      </c>
      <c r="B439" s="98" t="str">
        <f t="shared" si="53"/>
        <v/>
      </c>
      <c r="C439" s="99"/>
      <c r="D439" s="100"/>
      <c r="E439" s="100"/>
      <c r="F439" s="57"/>
      <c r="G439" s="58">
        <f t="shared" si="55"/>
        <v>0</v>
      </c>
      <c r="H439" s="58"/>
      <c r="I439" s="57"/>
      <c r="J439" s="57"/>
      <c r="K439" s="57"/>
      <c r="L439" s="57"/>
      <c r="M439" s="58" t="str">
        <f t="shared" si="56"/>
        <v/>
      </c>
      <c r="N439" s="102"/>
    </row>
    <row r="440" spans="1:14">
      <c r="A440" s="97" t="str">
        <f t="shared" si="54"/>
        <v/>
      </c>
      <c r="B440" s="98" t="str">
        <f t="shared" si="53"/>
        <v/>
      </c>
      <c r="C440" s="99"/>
      <c r="D440" s="100"/>
      <c r="E440" s="100"/>
      <c r="F440" s="57"/>
      <c r="G440" s="58">
        <f t="shared" si="55"/>
        <v>0</v>
      </c>
      <c r="H440" s="58"/>
      <c r="I440" s="57"/>
      <c r="J440" s="57"/>
      <c r="K440" s="57"/>
      <c r="L440" s="57"/>
      <c r="M440" s="58" t="str">
        <f t="shared" si="56"/>
        <v/>
      </c>
      <c r="N440" s="102"/>
    </row>
    <row r="441" spans="1:14">
      <c r="A441" s="97" t="str">
        <f t="shared" si="54"/>
        <v/>
      </c>
      <c r="B441" s="98" t="str">
        <f t="shared" si="53"/>
        <v/>
      </c>
      <c r="C441" s="99"/>
      <c r="D441" s="100"/>
      <c r="E441" s="100"/>
      <c r="F441" s="57"/>
      <c r="G441" s="58">
        <f t="shared" si="55"/>
        <v>0</v>
      </c>
      <c r="H441" s="58"/>
      <c r="I441" s="57"/>
      <c r="J441" s="57"/>
      <c r="K441" s="57"/>
      <c r="L441" s="57"/>
      <c r="M441" s="58" t="str">
        <f t="shared" si="56"/>
        <v/>
      </c>
      <c r="N441" s="102"/>
    </row>
    <row r="442" spans="1:14">
      <c r="A442" s="97" t="str">
        <f t="shared" si="54"/>
        <v/>
      </c>
      <c r="B442" s="98" t="str">
        <f t="shared" si="53"/>
        <v/>
      </c>
      <c r="C442" s="99"/>
      <c r="D442" s="100"/>
      <c r="E442" s="100"/>
      <c r="F442" s="57"/>
      <c r="G442" s="58">
        <f t="shared" si="55"/>
        <v>0</v>
      </c>
      <c r="H442" s="58"/>
      <c r="I442" s="57"/>
      <c r="J442" s="57"/>
      <c r="K442" s="57"/>
      <c r="L442" s="57"/>
      <c r="M442" s="58" t="str">
        <f t="shared" si="56"/>
        <v/>
      </c>
      <c r="N442" s="102"/>
    </row>
    <row r="443" spans="1:14">
      <c r="A443" s="97" t="str">
        <f t="shared" si="54"/>
        <v/>
      </c>
      <c r="B443" s="98" t="str">
        <f t="shared" si="53"/>
        <v/>
      </c>
      <c r="C443" s="99"/>
      <c r="D443" s="100"/>
      <c r="E443" s="100"/>
      <c r="F443" s="57"/>
      <c r="G443" s="58">
        <f t="shared" si="55"/>
        <v>0</v>
      </c>
      <c r="H443" s="58"/>
      <c r="I443" s="57"/>
      <c r="J443" s="57"/>
      <c r="K443" s="57"/>
      <c r="L443" s="57"/>
      <c r="M443" s="58" t="str">
        <f t="shared" si="56"/>
        <v/>
      </c>
      <c r="N443" s="102"/>
    </row>
    <row r="444" spans="1:14">
      <c r="A444" s="97" t="str">
        <f t="shared" si="54"/>
        <v/>
      </c>
      <c r="B444" s="98" t="str">
        <f t="shared" si="53"/>
        <v/>
      </c>
      <c r="C444" s="99"/>
      <c r="D444" s="100"/>
      <c r="E444" s="100"/>
      <c r="F444" s="57"/>
      <c r="G444" s="58">
        <f t="shared" si="55"/>
        <v>0</v>
      </c>
      <c r="H444" s="58"/>
      <c r="I444" s="57"/>
      <c r="J444" s="57"/>
      <c r="K444" s="57"/>
      <c r="L444" s="57"/>
      <c r="M444" s="58" t="str">
        <f t="shared" si="56"/>
        <v/>
      </c>
      <c r="N444" s="102"/>
    </row>
    <row r="445" spans="1:14">
      <c r="A445" s="97" t="str">
        <f t="shared" si="54"/>
        <v/>
      </c>
      <c r="B445" s="98" t="str">
        <f t="shared" si="53"/>
        <v/>
      </c>
      <c r="C445" s="99"/>
      <c r="D445" s="100"/>
      <c r="E445" s="100"/>
      <c r="F445" s="57"/>
      <c r="G445" s="58">
        <f t="shared" si="55"/>
        <v>0</v>
      </c>
      <c r="H445" s="58"/>
      <c r="I445" s="57"/>
      <c r="J445" s="57"/>
      <c r="K445" s="57"/>
      <c r="L445" s="57"/>
      <c r="M445" s="58" t="str">
        <f t="shared" si="56"/>
        <v/>
      </c>
      <c r="N445" s="102"/>
    </row>
    <row r="446" spans="1:14">
      <c r="A446" s="97" t="str">
        <f t="shared" si="54"/>
        <v/>
      </c>
      <c r="B446" s="98" t="str">
        <f t="shared" si="53"/>
        <v/>
      </c>
      <c r="C446" s="99"/>
      <c r="D446" s="100"/>
      <c r="E446" s="100"/>
      <c r="F446" s="57"/>
      <c r="G446" s="58">
        <f t="shared" si="55"/>
        <v>0</v>
      </c>
      <c r="H446" s="58"/>
      <c r="I446" s="57"/>
      <c r="J446" s="57"/>
      <c r="K446" s="57"/>
      <c r="L446" s="57"/>
      <c r="M446" s="58" t="str">
        <f t="shared" si="56"/>
        <v/>
      </c>
      <c r="N446" s="102"/>
    </row>
    <row r="447" spans="1:14">
      <c r="A447" s="97" t="str">
        <f t="shared" si="54"/>
        <v/>
      </c>
      <c r="B447" s="98" t="str">
        <f t="shared" si="53"/>
        <v/>
      </c>
      <c r="C447" s="99"/>
      <c r="D447" s="100"/>
      <c r="E447" s="100"/>
      <c r="F447" s="57"/>
      <c r="G447" s="58">
        <f t="shared" si="55"/>
        <v>0</v>
      </c>
      <c r="H447" s="58"/>
      <c r="I447" s="57"/>
      <c r="J447" s="57"/>
      <c r="K447" s="57"/>
      <c r="L447" s="57"/>
      <c r="M447" s="58" t="str">
        <f t="shared" si="56"/>
        <v/>
      </c>
      <c r="N447" s="102"/>
    </row>
    <row r="448" spans="1:14">
      <c r="A448" s="97" t="str">
        <f t="shared" si="54"/>
        <v/>
      </c>
      <c r="B448" s="98" t="str">
        <f t="shared" si="53"/>
        <v/>
      </c>
      <c r="C448" s="99"/>
      <c r="D448" s="100"/>
      <c r="E448" s="100"/>
      <c r="F448" s="57"/>
      <c r="G448" s="58">
        <f t="shared" si="55"/>
        <v>0</v>
      </c>
      <c r="H448" s="58"/>
      <c r="I448" s="57"/>
      <c r="J448" s="57"/>
      <c r="K448" s="57"/>
      <c r="L448" s="57"/>
      <c r="M448" s="58" t="str">
        <f t="shared" si="56"/>
        <v/>
      </c>
      <c r="N448" s="102"/>
    </row>
    <row r="449" spans="1:14">
      <c r="A449" s="97" t="str">
        <f t="shared" si="54"/>
        <v/>
      </c>
      <c r="B449" s="98" t="str">
        <f t="shared" si="53"/>
        <v/>
      </c>
      <c r="C449" s="99"/>
      <c r="D449" s="100"/>
      <c r="E449" s="100"/>
      <c r="F449" s="57"/>
      <c r="G449" s="58">
        <f t="shared" si="55"/>
        <v>0</v>
      </c>
      <c r="H449" s="58"/>
      <c r="I449" s="57"/>
      <c r="J449" s="57"/>
      <c r="K449" s="57"/>
      <c r="L449" s="57"/>
      <c r="M449" s="58" t="str">
        <f t="shared" si="56"/>
        <v/>
      </c>
      <c r="N449" s="102"/>
    </row>
    <row r="450" spans="1:14">
      <c r="A450" s="97" t="str">
        <f t="shared" si="54"/>
        <v/>
      </c>
      <c r="B450" s="98" t="str">
        <f t="shared" si="53"/>
        <v/>
      </c>
      <c r="C450" s="99"/>
      <c r="D450" s="100"/>
      <c r="E450" s="100"/>
      <c r="F450" s="57"/>
      <c r="G450" s="58">
        <f t="shared" si="55"/>
        <v>0</v>
      </c>
      <c r="H450" s="58"/>
      <c r="I450" s="57"/>
      <c r="J450" s="57"/>
      <c r="K450" s="57"/>
      <c r="L450" s="57"/>
      <c r="M450" s="58" t="str">
        <f t="shared" si="56"/>
        <v/>
      </c>
      <c r="N450" s="102"/>
    </row>
    <row r="451" spans="1:14">
      <c r="A451" s="97" t="str">
        <f t="shared" si="54"/>
        <v/>
      </c>
      <c r="B451" s="98" t="str">
        <f t="shared" si="53"/>
        <v/>
      </c>
      <c r="C451" s="99"/>
      <c r="D451" s="100"/>
      <c r="E451" s="100"/>
      <c r="F451" s="57"/>
      <c r="G451" s="58">
        <f t="shared" si="55"/>
        <v>0</v>
      </c>
      <c r="H451" s="58"/>
      <c r="I451" s="57"/>
      <c r="J451" s="57"/>
      <c r="K451" s="57"/>
      <c r="L451" s="57"/>
      <c r="M451" s="58" t="str">
        <f t="shared" si="56"/>
        <v/>
      </c>
      <c r="N451" s="102"/>
    </row>
    <row r="452" spans="1:14">
      <c r="A452" s="97" t="str">
        <f t="shared" si="54"/>
        <v/>
      </c>
      <c r="B452" s="98" t="str">
        <f t="shared" si="53"/>
        <v/>
      </c>
      <c r="C452" s="99"/>
      <c r="D452" s="100"/>
      <c r="E452" s="100"/>
      <c r="F452" s="57"/>
      <c r="G452" s="58">
        <f t="shared" si="55"/>
        <v>0</v>
      </c>
      <c r="H452" s="58"/>
      <c r="I452" s="57"/>
      <c r="J452" s="57"/>
      <c r="K452" s="57"/>
      <c r="L452" s="57"/>
      <c r="M452" s="58" t="str">
        <f t="shared" si="56"/>
        <v/>
      </c>
      <c r="N452" s="102"/>
    </row>
    <row r="453" spans="1:14">
      <c r="A453" s="97" t="str">
        <f t="shared" si="54"/>
        <v/>
      </c>
      <c r="B453" s="98" t="str">
        <f t="shared" si="53"/>
        <v/>
      </c>
      <c r="C453" s="99"/>
      <c r="D453" s="100"/>
      <c r="E453" s="100"/>
      <c r="F453" s="57"/>
      <c r="G453" s="58">
        <f t="shared" si="55"/>
        <v>0</v>
      </c>
      <c r="H453" s="58"/>
      <c r="I453" s="57"/>
      <c r="J453" s="57"/>
      <c r="K453" s="57"/>
      <c r="L453" s="57"/>
      <c r="M453" s="58" t="str">
        <f t="shared" si="56"/>
        <v/>
      </c>
      <c r="N453" s="102"/>
    </row>
    <row r="454" spans="1:14">
      <c r="A454" s="97" t="str">
        <f t="shared" si="54"/>
        <v/>
      </c>
      <c r="B454" s="98" t="str">
        <f t="shared" si="53"/>
        <v/>
      </c>
      <c r="C454" s="99"/>
      <c r="D454" s="100"/>
      <c r="E454" s="100"/>
      <c r="F454" s="57"/>
      <c r="G454" s="58">
        <f t="shared" si="55"/>
        <v>0</v>
      </c>
      <c r="H454" s="58"/>
      <c r="I454" s="57"/>
      <c r="J454" s="57"/>
      <c r="K454" s="57"/>
      <c r="L454" s="57"/>
      <c r="M454" s="58" t="str">
        <f t="shared" si="56"/>
        <v/>
      </c>
      <c r="N454" s="102"/>
    </row>
    <row r="455" spans="1:14">
      <c r="A455" s="97" t="str">
        <f t="shared" si="54"/>
        <v/>
      </c>
      <c r="B455" s="98" t="str">
        <f t="shared" si="53"/>
        <v/>
      </c>
      <c r="C455" s="99"/>
      <c r="D455" s="100"/>
      <c r="E455" s="100"/>
      <c r="F455" s="57"/>
      <c r="G455" s="58">
        <f t="shared" si="55"/>
        <v>0</v>
      </c>
      <c r="H455" s="58"/>
      <c r="I455" s="57"/>
      <c r="J455" s="57"/>
      <c r="K455" s="57"/>
      <c r="L455" s="57"/>
      <c r="M455" s="58" t="str">
        <f t="shared" si="56"/>
        <v/>
      </c>
      <c r="N455" s="102"/>
    </row>
    <row r="456" spans="1:14">
      <c r="A456" s="97" t="str">
        <f t="shared" si="54"/>
        <v/>
      </c>
      <c r="B456" s="98" t="str">
        <f t="shared" si="53"/>
        <v/>
      </c>
      <c r="C456" s="99"/>
      <c r="D456" s="100"/>
      <c r="E456" s="100"/>
      <c r="F456" s="57"/>
      <c r="G456" s="58">
        <f t="shared" si="55"/>
        <v>0</v>
      </c>
      <c r="H456" s="58"/>
      <c r="I456" s="57"/>
      <c r="J456" s="57"/>
      <c r="K456" s="57"/>
      <c r="L456" s="57"/>
      <c r="M456" s="58" t="str">
        <f t="shared" si="56"/>
        <v/>
      </c>
      <c r="N456" s="102"/>
    </row>
    <row r="457" spans="1:14">
      <c r="A457" s="97" t="str">
        <f t="shared" si="54"/>
        <v/>
      </c>
      <c r="B457" s="98" t="str">
        <f t="shared" si="53"/>
        <v/>
      </c>
      <c r="C457" s="99"/>
      <c r="D457" s="100"/>
      <c r="E457" s="100"/>
      <c r="F457" s="57"/>
      <c r="G457" s="58">
        <f t="shared" si="55"/>
        <v>0</v>
      </c>
      <c r="H457" s="58"/>
      <c r="I457" s="57"/>
      <c r="J457" s="57"/>
      <c r="K457" s="57"/>
      <c r="L457" s="57"/>
      <c r="M457" s="58" t="str">
        <f t="shared" si="56"/>
        <v/>
      </c>
      <c r="N457" s="102"/>
    </row>
    <row r="458" spans="1:14">
      <c r="A458" s="97" t="str">
        <f t="shared" si="54"/>
        <v/>
      </c>
      <c r="B458" s="98" t="str">
        <f t="shared" si="53"/>
        <v/>
      </c>
      <c r="C458" s="99"/>
      <c r="D458" s="100"/>
      <c r="E458" s="100"/>
      <c r="F458" s="57"/>
      <c r="G458" s="58">
        <f t="shared" si="55"/>
        <v>0</v>
      </c>
      <c r="H458" s="58"/>
      <c r="I458" s="57"/>
      <c r="J458" s="57"/>
      <c r="K458" s="57"/>
      <c r="L458" s="57"/>
      <c r="M458" s="58" t="str">
        <f t="shared" si="56"/>
        <v/>
      </c>
      <c r="N458" s="102"/>
    </row>
    <row r="459" spans="1:14">
      <c r="A459" s="97" t="str">
        <f t="shared" si="54"/>
        <v/>
      </c>
      <c r="B459" s="98" t="str">
        <f t="shared" si="53"/>
        <v/>
      </c>
      <c r="C459" s="99"/>
      <c r="D459" s="100"/>
      <c r="E459" s="100"/>
      <c r="F459" s="57"/>
      <c r="G459" s="58">
        <f t="shared" si="55"/>
        <v>0</v>
      </c>
      <c r="H459" s="58"/>
      <c r="I459" s="57"/>
      <c r="J459" s="57"/>
      <c r="K459" s="57"/>
      <c r="L459" s="57"/>
      <c r="M459" s="58" t="str">
        <f t="shared" si="56"/>
        <v/>
      </c>
      <c r="N459" s="102"/>
    </row>
    <row r="460" spans="1:14">
      <c r="A460" s="97" t="str">
        <f t="shared" si="54"/>
        <v/>
      </c>
      <c r="B460" s="98" t="str">
        <f t="shared" si="53"/>
        <v/>
      </c>
      <c r="C460" s="99"/>
      <c r="D460" s="100"/>
      <c r="E460" s="100"/>
      <c r="F460" s="57"/>
      <c r="G460" s="58">
        <f t="shared" si="55"/>
        <v>0</v>
      </c>
      <c r="H460" s="58"/>
      <c r="I460" s="57"/>
      <c r="J460" s="57"/>
      <c r="K460" s="57"/>
      <c r="L460" s="57"/>
      <c r="M460" s="58" t="str">
        <f t="shared" si="56"/>
        <v/>
      </c>
      <c r="N460" s="102"/>
    </row>
    <row r="461" spans="1:14">
      <c r="A461" s="97" t="str">
        <f t="shared" si="54"/>
        <v/>
      </c>
      <c r="B461" s="98" t="str">
        <f t="shared" si="53"/>
        <v/>
      </c>
      <c r="C461" s="99"/>
      <c r="D461" s="100"/>
      <c r="E461" s="100"/>
      <c r="F461" s="57"/>
      <c r="G461" s="58">
        <f t="shared" si="55"/>
        <v>0</v>
      </c>
      <c r="H461" s="58"/>
      <c r="I461" s="57"/>
      <c r="J461" s="57"/>
      <c r="K461" s="57"/>
      <c r="L461" s="57"/>
      <c r="M461" s="58" t="str">
        <f t="shared" si="56"/>
        <v/>
      </c>
      <c r="N461" s="102"/>
    </row>
    <row r="462" spans="1:14">
      <c r="A462" s="97" t="str">
        <f t="shared" si="54"/>
        <v/>
      </c>
      <c r="B462" s="98" t="str">
        <f t="shared" si="53"/>
        <v/>
      </c>
      <c r="C462" s="99"/>
      <c r="D462" s="100"/>
      <c r="E462" s="100"/>
      <c r="F462" s="57"/>
      <c r="G462" s="58">
        <f t="shared" si="55"/>
        <v>0</v>
      </c>
      <c r="H462" s="58"/>
      <c r="I462" s="57"/>
      <c r="J462" s="57"/>
      <c r="K462" s="57"/>
      <c r="L462" s="57"/>
      <c r="M462" s="58" t="str">
        <f t="shared" si="56"/>
        <v/>
      </c>
      <c r="N462" s="102"/>
    </row>
    <row r="463" spans="1:14">
      <c r="A463" s="97" t="str">
        <f t="shared" si="54"/>
        <v/>
      </c>
      <c r="B463" s="98" t="str">
        <f t="shared" si="53"/>
        <v/>
      </c>
      <c r="C463" s="99"/>
      <c r="D463" s="100"/>
      <c r="E463" s="100"/>
      <c r="F463" s="57"/>
      <c r="G463" s="58">
        <f t="shared" si="55"/>
        <v>0</v>
      </c>
      <c r="H463" s="58"/>
      <c r="I463" s="57"/>
      <c r="J463" s="57"/>
      <c r="K463" s="57"/>
      <c r="L463" s="57"/>
      <c r="M463" s="58" t="str">
        <f t="shared" si="56"/>
        <v/>
      </c>
      <c r="N463" s="102"/>
    </row>
    <row r="464" spans="1:14">
      <c r="A464" s="97" t="str">
        <f t="shared" si="54"/>
        <v/>
      </c>
      <c r="B464" s="98" t="str">
        <f t="shared" si="53"/>
        <v/>
      </c>
      <c r="C464" s="99"/>
      <c r="D464" s="100"/>
      <c r="E464" s="100"/>
      <c r="F464" s="57"/>
      <c r="G464" s="58">
        <f t="shared" si="55"/>
        <v>0</v>
      </c>
      <c r="H464" s="58"/>
      <c r="I464" s="57"/>
      <c r="J464" s="57"/>
      <c r="K464" s="57"/>
      <c r="L464" s="57"/>
      <c r="M464" s="58" t="str">
        <f t="shared" si="56"/>
        <v/>
      </c>
      <c r="N464" s="102"/>
    </row>
    <row r="465" spans="1:14">
      <c r="A465" s="97" t="str">
        <f t="shared" si="54"/>
        <v/>
      </c>
      <c r="B465" s="98" t="str">
        <f t="shared" si="53"/>
        <v/>
      </c>
      <c r="C465" s="99"/>
      <c r="D465" s="100"/>
      <c r="E465" s="100"/>
      <c r="F465" s="57"/>
      <c r="G465" s="58">
        <f t="shared" si="55"/>
        <v>0</v>
      </c>
      <c r="H465" s="58"/>
      <c r="I465" s="57"/>
      <c r="J465" s="57"/>
      <c r="K465" s="57"/>
      <c r="L465" s="57"/>
      <c r="M465" s="58" t="str">
        <f t="shared" si="56"/>
        <v/>
      </c>
      <c r="N465" s="102"/>
    </row>
    <row r="466" spans="1:14">
      <c r="A466" s="97" t="str">
        <f t="shared" si="54"/>
        <v/>
      </c>
      <c r="B466" s="98" t="str">
        <f t="shared" si="53"/>
        <v/>
      </c>
      <c r="C466" s="99"/>
      <c r="D466" s="100"/>
      <c r="E466" s="100"/>
      <c r="F466" s="57"/>
      <c r="G466" s="58">
        <f t="shared" si="55"/>
        <v>0</v>
      </c>
      <c r="H466" s="58"/>
      <c r="I466" s="57"/>
      <c r="J466" s="57"/>
      <c r="K466" s="57"/>
      <c r="L466" s="57"/>
      <c r="M466" s="58" t="str">
        <f t="shared" si="56"/>
        <v/>
      </c>
      <c r="N466" s="102"/>
    </row>
    <row r="467" spans="1:14">
      <c r="A467" s="97" t="str">
        <f t="shared" si="54"/>
        <v/>
      </c>
      <c r="B467" s="98" t="str">
        <f t="shared" si="53"/>
        <v/>
      </c>
      <c r="C467" s="99"/>
      <c r="D467" s="100"/>
      <c r="E467" s="100"/>
      <c r="F467" s="57"/>
      <c r="G467" s="58">
        <f t="shared" si="55"/>
        <v>0</v>
      </c>
      <c r="H467" s="58"/>
      <c r="I467" s="57"/>
      <c r="J467" s="57"/>
      <c r="K467" s="57"/>
      <c r="L467" s="57"/>
      <c r="M467" s="58" t="str">
        <f t="shared" si="56"/>
        <v/>
      </c>
      <c r="N467" s="102"/>
    </row>
    <row r="468" spans="1:14">
      <c r="A468" s="97" t="str">
        <f t="shared" si="54"/>
        <v/>
      </c>
      <c r="B468" s="98" t="str">
        <f t="shared" si="53"/>
        <v/>
      </c>
      <c r="C468" s="99"/>
      <c r="D468" s="100"/>
      <c r="E468" s="100"/>
      <c r="F468" s="57"/>
      <c r="G468" s="58">
        <f t="shared" si="55"/>
        <v>0</v>
      </c>
      <c r="H468" s="58"/>
      <c r="I468" s="57"/>
      <c r="J468" s="57"/>
      <c r="K468" s="57"/>
      <c r="L468" s="57"/>
      <c r="M468" s="58" t="str">
        <f t="shared" si="56"/>
        <v/>
      </c>
      <c r="N468" s="102"/>
    </row>
    <row r="469" spans="1:14">
      <c r="A469" s="97" t="str">
        <f t="shared" si="54"/>
        <v/>
      </c>
      <c r="B469" s="98" t="str">
        <f t="shared" si="53"/>
        <v/>
      </c>
      <c r="C469" s="99"/>
      <c r="D469" s="100"/>
      <c r="E469" s="100"/>
      <c r="F469" s="57"/>
      <c r="G469" s="58">
        <f t="shared" si="55"/>
        <v>0</v>
      </c>
      <c r="H469" s="58"/>
      <c r="I469" s="57"/>
      <c r="J469" s="57"/>
      <c r="K469" s="57"/>
      <c r="L469" s="57"/>
      <c r="M469" s="58" t="str">
        <f t="shared" si="56"/>
        <v/>
      </c>
      <c r="N469" s="102"/>
    </row>
    <row r="470" spans="1:14">
      <c r="A470" s="97" t="str">
        <f t="shared" si="54"/>
        <v/>
      </c>
      <c r="B470" s="98" t="str">
        <f t="shared" si="53"/>
        <v/>
      </c>
      <c r="C470" s="99"/>
      <c r="D470" s="100"/>
      <c r="E470" s="100"/>
      <c r="F470" s="57"/>
      <c r="G470" s="58">
        <f t="shared" si="55"/>
        <v>0</v>
      </c>
      <c r="H470" s="58"/>
      <c r="I470" s="57"/>
      <c r="J470" s="57"/>
      <c r="K470" s="57"/>
      <c r="L470" s="57"/>
      <c r="M470" s="58" t="str">
        <f t="shared" si="56"/>
        <v/>
      </c>
      <c r="N470" s="102"/>
    </row>
    <row r="471" spans="1:14">
      <c r="A471" s="97" t="str">
        <f t="shared" si="54"/>
        <v/>
      </c>
      <c r="B471" s="98" t="str">
        <f t="shared" si="53"/>
        <v/>
      </c>
      <c r="C471" s="99"/>
      <c r="D471" s="100"/>
      <c r="E471" s="100"/>
      <c r="F471" s="57"/>
      <c r="G471" s="58">
        <f t="shared" si="55"/>
        <v>0</v>
      </c>
      <c r="H471" s="58"/>
      <c r="I471" s="57"/>
      <c r="J471" s="57"/>
      <c r="K471" s="57"/>
      <c r="L471" s="57"/>
      <c r="M471" s="58" t="str">
        <f t="shared" si="56"/>
        <v/>
      </c>
      <c r="N471" s="102"/>
    </row>
    <row r="472" spans="1:14">
      <c r="A472" s="97" t="str">
        <f t="shared" si="54"/>
        <v/>
      </c>
      <c r="B472" s="98" t="str">
        <f t="shared" si="53"/>
        <v/>
      </c>
      <c r="C472" s="99"/>
      <c r="D472" s="100"/>
      <c r="E472" s="100"/>
      <c r="F472" s="57"/>
      <c r="G472" s="58">
        <f t="shared" si="55"/>
        <v>0</v>
      </c>
      <c r="H472" s="58"/>
      <c r="I472" s="57"/>
      <c r="J472" s="57"/>
      <c r="K472" s="57"/>
      <c r="L472" s="57"/>
      <c r="M472" s="58" t="str">
        <f t="shared" si="56"/>
        <v/>
      </c>
      <c r="N472" s="102"/>
    </row>
    <row r="473" spans="1:14">
      <c r="A473" s="97" t="str">
        <f t="shared" si="54"/>
        <v/>
      </c>
      <c r="B473" s="98" t="str">
        <f t="shared" si="53"/>
        <v/>
      </c>
      <c r="C473" s="99"/>
      <c r="D473" s="100"/>
      <c r="E473" s="100"/>
      <c r="F473" s="57"/>
      <c r="G473" s="58">
        <f t="shared" si="55"/>
        <v>0</v>
      </c>
      <c r="H473" s="58"/>
      <c r="I473" s="57"/>
      <c r="J473" s="57"/>
      <c r="K473" s="57"/>
      <c r="L473" s="57"/>
      <c r="M473" s="58" t="str">
        <f t="shared" si="56"/>
        <v/>
      </c>
      <c r="N473" s="102"/>
    </row>
    <row r="474" spans="1:14">
      <c r="A474" s="97" t="str">
        <f t="shared" si="54"/>
        <v/>
      </c>
      <c r="B474" s="98" t="str">
        <f t="shared" si="53"/>
        <v/>
      </c>
      <c r="C474" s="99"/>
      <c r="D474" s="100"/>
      <c r="E474" s="100"/>
      <c r="F474" s="57"/>
      <c r="G474" s="58">
        <f t="shared" si="55"/>
        <v>0</v>
      </c>
      <c r="H474" s="58"/>
      <c r="I474" s="57"/>
      <c r="J474" s="57"/>
      <c r="K474" s="57"/>
      <c r="L474" s="57"/>
      <c r="M474" s="58" t="str">
        <f t="shared" si="56"/>
        <v/>
      </c>
      <c r="N474" s="102"/>
    </row>
    <row r="475" spans="1:14">
      <c r="A475" s="97" t="str">
        <f t="shared" si="54"/>
        <v/>
      </c>
      <c r="B475" s="98" t="str">
        <f t="shared" si="53"/>
        <v/>
      </c>
      <c r="C475" s="99"/>
      <c r="D475" s="100"/>
      <c r="E475" s="100"/>
      <c r="F475" s="57"/>
      <c r="G475" s="58">
        <f t="shared" si="55"/>
        <v>0</v>
      </c>
      <c r="H475" s="58"/>
      <c r="I475" s="57"/>
      <c r="J475" s="57"/>
      <c r="K475" s="57"/>
      <c r="L475" s="57"/>
      <c r="M475" s="58" t="str">
        <f t="shared" si="56"/>
        <v/>
      </c>
      <c r="N475" s="102"/>
    </row>
    <row r="476" spans="1:14">
      <c r="A476" s="97" t="str">
        <f t="shared" si="54"/>
        <v/>
      </c>
      <c r="B476" s="98" t="str">
        <f t="shared" si="53"/>
        <v/>
      </c>
      <c r="C476" s="99"/>
      <c r="D476" s="100"/>
      <c r="E476" s="100"/>
      <c r="F476" s="57"/>
      <c r="G476" s="58">
        <f t="shared" si="55"/>
        <v>0</v>
      </c>
      <c r="H476" s="58"/>
      <c r="I476" s="57"/>
      <c r="J476" s="57"/>
      <c r="K476" s="57"/>
      <c r="L476" s="57"/>
      <c r="M476" s="58" t="str">
        <f t="shared" si="56"/>
        <v/>
      </c>
      <c r="N476" s="102"/>
    </row>
    <row r="477" spans="1:14">
      <c r="A477" s="97" t="str">
        <f t="shared" si="54"/>
        <v/>
      </c>
      <c r="B477" s="98" t="str">
        <f t="shared" si="53"/>
        <v/>
      </c>
      <c r="C477" s="99"/>
      <c r="D477" s="100"/>
      <c r="E477" s="100"/>
      <c r="F477" s="57"/>
      <c r="G477" s="58">
        <f t="shared" si="55"/>
        <v>0</v>
      </c>
      <c r="H477" s="58"/>
      <c r="I477" s="57"/>
      <c r="J477" s="57"/>
      <c r="K477" s="57"/>
      <c r="L477" s="57"/>
      <c r="M477" s="58" t="str">
        <f t="shared" si="56"/>
        <v/>
      </c>
      <c r="N477" s="102"/>
    </row>
    <row r="478" spans="1:14">
      <c r="A478" s="97" t="str">
        <f t="shared" si="54"/>
        <v/>
      </c>
      <c r="B478" s="98" t="str">
        <f t="shared" si="53"/>
        <v/>
      </c>
      <c r="C478" s="99"/>
      <c r="D478" s="100"/>
      <c r="E478" s="100"/>
      <c r="F478" s="57"/>
      <c r="G478" s="58">
        <f t="shared" si="55"/>
        <v>0</v>
      </c>
      <c r="H478" s="58"/>
      <c r="I478" s="57"/>
      <c r="J478" s="57"/>
      <c r="K478" s="57"/>
      <c r="L478" s="57"/>
      <c r="M478" s="58" t="str">
        <f t="shared" si="56"/>
        <v/>
      </c>
      <c r="N478" s="102"/>
    </row>
    <row r="479" spans="1:14">
      <c r="A479" s="97" t="str">
        <f t="shared" si="54"/>
        <v/>
      </c>
      <c r="B479" s="98" t="str">
        <f t="shared" si="53"/>
        <v/>
      </c>
      <c r="C479" s="99"/>
      <c r="D479" s="100"/>
      <c r="E479" s="100"/>
      <c r="F479" s="57"/>
      <c r="G479" s="58">
        <f t="shared" si="55"/>
        <v>0</v>
      </c>
      <c r="H479" s="58"/>
      <c r="I479" s="57"/>
      <c r="J479" s="57"/>
      <c r="K479" s="57"/>
      <c r="L479" s="57"/>
      <c r="M479" s="58" t="str">
        <f t="shared" si="56"/>
        <v/>
      </c>
      <c r="N479" s="102"/>
    </row>
    <row r="480" spans="1:14">
      <c r="A480" s="97" t="str">
        <f t="shared" si="54"/>
        <v/>
      </c>
      <c r="B480" s="98" t="str">
        <f t="shared" si="53"/>
        <v/>
      </c>
      <c r="C480" s="99"/>
      <c r="D480" s="100"/>
      <c r="E480" s="100"/>
      <c r="F480" s="57"/>
      <c r="G480" s="58">
        <f t="shared" si="55"/>
        <v>0</v>
      </c>
      <c r="H480" s="58"/>
      <c r="I480" s="57"/>
      <c r="J480" s="57"/>
      <c r="K480" s="57"/>
      <c r="L480" s="57"/>
      <c r="M480" s="58" t="str">
        <f t="shared" si="56"/>
        <v/>
      </c>
      <c r="N480" s="102"/>
    </row>
    <row r="481" spans="1:14">
      <c r="A481" s="97" t="str">
        <f t="shared" si="54"/>
        <v/>
      </c>
      <c r="B481" s="98" t="str">
        <f t="shared" si="53"/>
        <v/>
      </c>
      <c r="C481" s="99"/>
      <c r="D481" s="100"/>
      <c r="E481" s="100"/>
      <c r="F481" s="57"/>
      <c r="G481" s="58">
        <f t="shared" si="55"/>
        <v>0</v>
      </c>
      <c r="H481" s="58"/>
      <c r="I481" s="57"/>
      <c r="J481" s="57"/>
      <c r="K481" s="57"/>
      <c r="L481" s="57"/>
      <c r="M481" s="58" t="str">
        <f t="shared" si="56"/>
        <v/>
      </c>
      <c r="N481" s="102"/>
    </row>
    <row r="482" spans="1:14">
      <c r="A482" s="97" t="str">
        <f t="shared" si="54"/>
        <v/>
      </c>
      <c r="B482" s="98" t="str">
        <f t="shared" si="53"/>
        <v/>
      </c>
      <c r="C482" s="99"/>
      <c r="D482" s="100"/>
      <c r="E482" s="100"/>
      <c r="F482" s="57"/>
      <c r="G482" s="58">
        <f t="shared" si="55"/>
        <v>0</v>
      </c>
      <c r="H482" s="58"/>
      <c r="I482" s="57"/>
      <c r="J482" s="57"/>
      <c r="K482" s="57"/>
      <c r="L482" s="57"/>
      <c r="M482" s="58" t="str">
        <f t="shared" si="56"/>
        <v/>
      </c>
      <c r="N482" s="102"/>
    </row>
    <row r="483" spans="1:14">
      <c r="A483" s="97" t="str">
        <f t="shared" si="54"/>
        <v/>
      </c>
      <c r="B483" s="98" t="str">
        <f t="shared" si="53"/>
        <v/>
      </c>
      <c r="C483" s="99"/>
      <c r="D483" s="100"/>
      <c r="E483" s="100"/>
      <c r="F483" s="57"/>
      <c r="G483" s="58">
        <f t="shared" si="55"/>
        <v>0</v>
      </c>
      <c r="H483" s="58"/>
      <c r="I483" s="57"/>
      <c r="J483" s="57"/>
      <c r="K483" s="57"/>
      <c r="L483" s="57"/>
      <c r="M483" s="58" t="str">
        <f t="shared" si="56"/>
        <v/>
      </c>
      <c r="N483" s="102"/>
    </row>
    <row r="484" spans="1:14">
      <c r="A484" s="97" t="str">
        <f t="shared" si="54"/>
        <v/>
      </c>
      <c r="B484" s="98" t="str">
        <f t="shared" si="53"/>
        <v/>
      </c>
      <c r="C484" s="99"/>
      <c r="D484" s="100"/>
      <c r="E484" s="100"/>
      <c r="F484" s="57"/>
      <c r="G484" s="58">
        <f t="shared" si="55"/>
        <v>0</v>
      </c>
      <c r="H484" s="58"/>
      <c r="I484" s="57"/>
      <c r="J484" s="57"/>
      <c r="K484" s="57"/>
      <c r="L484" s="57"/>
      <c r="M484" s="58" t="str">
        <f t="shared" si="56"/>
        <v/>
      </c>
      <c r="N484" s="102"/>
    </row>
    <row r="485" spans="1:14">
      <c r="A485" s="97" t="str">
        <f t="shared" si="54"/>
        <v/>
      </c>
      <c r="B485" s="98" t="str">
        <f t="shared" si="53"/>
        <v/>
      </c>
      <c r="C485" s="99"/>
      <c r="D485" s="100"/>
      <c r="E485" s="100"/>
      <c r="F485" s="57"/>
      <c r="G485" s="58">
        <f t="shared" si="55"/>
        <v>0</v>
      </c>
      <c r="H485" s="58"/>
      <c r="I485" s="57"/>
      <c r="J485" s="57"/>
      <c r="K485" s="57"/>
      <c r="L485" s="57"/>
      <c r="M485" s="58" t="str">
        <f t="shared" si="56"/>
        <v/>
      </c>
      <c r="N485" s="102"/>
    </row>
    <row r="486" spans="1:14">
      <c r="A486" s="97" t="str">
        <f t="shared" si="54"/>
        <v/>
      </c>
      <c r="B486" s="98" t="str">
        <f t="shared" si="53"/>
        <v/>
      </c>
      <c r="C486" s="99"/>
      <c r="D486" s="100"/>
      <c r="E486" s="100"/>
      <c r="F486" s="57"/>
      <c r="G486" s="58">
        <f t="shared" si="55"/>
        <v>0</v>
      </c>
      <c r="H486" s="58"/>
      <c r="I486" s="57"/>
      <c r="J486" s="57"/>
      <c r="K486" s="57"/>
      <c r="L486" s="57"/>
      <c r="M486" s="58" t="str">
        <f t="shared" si="56"/>
        <v/>
      </c>
      <c r="N486" s="102"/>
    </row>
    <row r="487" spans="1:14">
      <c r="A487" s="97" t="str">
        <f t="shared" si="54"/>
        <v/>
      </c>
      <c r="B487" s="98" t="str">
        <f t="shared" si="53"/>
        <v/>
      </c>
      <c r="C487" s="99"/>
      <c r="D487" s="100"/>
      <c r="E487" s="100"/>
      <c r="F487" s="57"/>
      <c r="G487" s="58">
        <f t="shared" si="55"/>
        <v>0</v>
      </c>
      <c r="H487" s="58"/>
      <c r="I487" s="57"/>
      <c r="J487" s="57"/>
      <c r="K487" s="57"/>
      <c r="L487" s="57"/>
      <c r="M487" s="58" t="str">
        <f t="shared" si="56"/>
        <v/>
      </c>
      <c r="N487" s="102"/>
    </row>
    <row r="488" spans="1:14">
      <c r="A488" s="97" t="str">
        <f t="shared" si="54"/>
        <v/>
      </c>
      <c r="B488" s="98" t="str">
        <f t="shared" si="53"/>
        <v/>
      </c>
      <c r="C488" s="99"/>
      <c r="D488" s="100"/>
      <c r="E488" s="100"/>
      <c r="F488" s="57"/>
      <c r="G488" s="58">
        <f t="shared" si="55"/>
        <v>0</v>
      </c>
      <c r="H488" s="58"/>
      <c r="I488" s="57"/>
      <c r="J488" s="57"/>
      <c r="K488" s="57"/>
      <c r="L488" s="57"/>
      <c r="M488" s="58" t="str">
        <f t="shared" si="56"/>
        <v/>
      </c>
      <c r="N488" s="102"/>
    </row>
    <row r="489" spans="1:14">
      <c r="A489" s="97" t="str">
        <f t="shared" si="54"/>
        <v/>
      </c>
      <c r="B489" s="98" t="str">
        <f t="shared" si="53"/>
        <v/>
      </c>
      <c r="C489" s="99"/>
      <c r="D489" s="100"/>
      <c r="E489" s="100"/>
      <c r="F489" s="57"/>
      <c r="G489" s="58">
        <f t="shared" si="55"/>
        <v>0</v>
      </c>
      <c r="H489" s="58"/>
      <c r="I489" s="57"/>
      <c r="J489" s="57"/>
      <c r="K489" s="57"/>
      <c r="L489" s="57"/>
      <c r="M489" s="58" t="str">
        <f t="shared" si="56"/>
        <v/>
      </c>
      <c r="N489" s="102"/>
    </row>
    <row r="490" spans="1:14">
      <c r="A490" s="97" t="str">
        <f t="shared" si="54"/>
        <v/>
      </c>
      <c r="B490" s="98" t="str">
        <f t="shared" si="53"/>
        <v/>
      </c>
      <c r="C490" s="99"/>
      <c r="D490" s="100"/>
      <c r="E490" s="100"/>
      <c r="F490" s="57"/>
      <c r="G490" s="58">
        <f t="shared" si="55"/>
        <v>0</v>
      </c>
      <c r="H490" s="58"/>
      <c r="I490" s="57"/>
      <c r="J490" s="57"/>
      <c r="K490" s="57"/>
      <c r="L490" s="57"/>
      <c r="M490" s="58" t="str">
        <f t="shared" si="56"/>
        <v/>
      </c>
      <c r="N490" s="102"/>
    </row>
    <row r="491" spans="1:14">
      <c r="A491" s="97" t="str">
        <f t="shared" si="54"/>
        <v/>
      </c>
      <c r="B491" s="98" t="str">
        <f t="shared" si="53"/>
        <v/>
      </c>
      <c r="C491" s="99"/>
      <c r="D491" s="100"/>
      <c r="E491" s="100"/>
      <c r="F491" s="57"/>
      <c r="G491" s="58">
        <f t="shared" si="55"/>
        <v>0</v>
      </c>
      <c r="H491" s="58"/>
      <c r="I491" s="57"/>
      <c r="J491" s="57"/>
      <c r="K491" s="57"/>
      <c r="L491" s="57"/>
      <c r="M491" s="58" t="str">
        <f t="shared" si="56"/>
        <v/>
      </c>
      <c r="N491" s="102"/>
    </row>
    <row r="492" spans="1:14">
      <c r="A492" s="97" t="str">
        <f t="shared" si="54"/>
        <v/>
      </c>
      <c r="B492" s="98" t="str">
        <f t="shared" ref="B492:B555" si="57">IF(C492="","",MONTH(C492)&amp;"月")</f>
        <v/>
      </c>
      <c r="C492" s="99"/>
      <c r="D492" s="100"/>
      <c r="E492" s="100"/>
      <c r="F492" s="57"/>
      <c r="G492" s="58">
        <f t="shared" si="55"/>
        <v>0</v>
      </c>
      <c r="H492" s="58"/>
      <c r="I492" s="57"/>
      <c r="J492" s="57"/>
      <c r="K492" s="57"/>
      <c r="L492" s="57"/>
      <c r="M492" s="58" t="str">
        <f t="shared" si="56"/>
        <v/>
      </c>
      <c r="N492" s="102"/>
    </row>
    <row r="493" spans="1:14">
      <c r="A493" s="97" t="str">
        <f t="shared" ref="A493:A556" si="58">IF(C493="","",ROW()-42)</f>
        <v/>
      </c>
      <c r="B493" s="98" t="str">
        <f t="shared" si="57"/>
        <v/>
      </c>
      <c r="C493" s="99"/>
      <c r="D493" s="100"/>
      <c r="E493" s="100"/>
      <c r="F493" s="57"/>
      <c r="G493" s="58">
        <f t="shared" ref="G493:G556" si="59">IF(F493="",0,F493*$K$41)</f>
        <v>0</v>
      </c>
      <c r="H493" s="58"/>
      <c r="I493" s="57"/>
      <c r="J493" s="57"/>
      <c r="K493" s="57"/>
      <c r="L493" s="57"/>
      <c r="M493" s="58" t="str">
        <f t="shared" ref="M493:M556" si="60">IF(C493="","",ROUND(M492+G493-I493-J493-K493-L493-H493,2))</f>
        <v/>
      </c>
      <c r="N493" s="102"/>
    </row>
    <row r="494" spans="1:14">
      <c r="A494" s="97" t="str">
        <f t="shared" si="58"/>
        <v/>
      </c>
      <c r="B494" s="98" t="str">
        <f t="shared" si="57"/>
        <v/>
      </c>
      <c r="C494" s="99"/>
      <c r="D494" s="100"/>
      <c r="E494" s="100"/>
      <c r="F494" s="57"/>
      <c r="G494" s="58">
        <f t="shared" si="59"/>
        <v>0</v>
      </c>
      <c r="H494" s="58"/>
      <c r="I494" s="57"/>
      <c r="J494" s="57"/>
      <c r="K494" s="57"/>
      <c r="L494" s="57"/>
      <c r="M494" s="58" t="str">
        <f t="shared" si="60"/>
        <v/>
      </c>
      <c r="N494" s="102"/>
    </row>
    <row r="495" spans="1:14">
      <c r="A495" s="97" t="str">
        <f t="shared" si="58"/>
        <v/>
      </c>
      <c r="B495" s="98" t="str">
        <f t="shared" si="57"/>
        <v/>
      </c>
      <c r="C495" s="99"/>
      <c r="D495" s="100"/>
      <c r="E495" s="100"/>
      <c r="F495" s="57"/>
      <c r="G495" s="58">
        <f t="shared" si="59"/>
        <v>0</v>
      </c>
      <c r="H495" s="58"/>
      <c r="I495" s="57"/>
      <c r="J495" s="57"/>
      <c r="K495" s="57"/>
      <c r="L495" s="57"/>
      <c r="M495" s="58" t="str">
        <f t="shared" si="60"/>
        <v/>
      </c>
      <c r="N495" s="102"/>
    </row>
    <row r="496" spans="1:14">
      <c r="A496" s="97" t="str">
        <f t="shared" si="58"/>
        <v/>
      </c>
      <c r="B496" s="98" t="str">
        <f t="shared" si="57"/>
        <v/>
      </c>
      <c r="C496" s="99"/>
      <c r="D496" s="100"/>
      <c r="E496" s="100"/>
      <c r="F496" s="57"/>
      <c r="G496" s="58">
        <f t="shared" si="59"/>
        <v>0</v>
      </c>
      <c r="H496" s="58"/>
      <c r="I496" s="57"/>
      <c r="J496" s="57"/>
      <c r="K496" s="57"/>
      <c r="L496" s="57"/>
      <c r="M496" s="58" t="str">
        <f t="shared" si="60"/>
        <v/>
      </c>
      <c r="N496" s="102"/>
    </row>
    <row r="497" spans="1:14">
      <c r="A497" s="97" t="str">
        <f t="shared" si="58"/>
        <v/>
      </c>
      <c r="B497" s="98" t="str">
        <f t="shared" si="57"/>
        <v/>
      </c>
      <c r="C497" s="99"/>
      <c r="D497" s="100"/>
      <c r="E497" s="100"/>
      <c r="F497" s="57"/>
      <c r="G497" s="58">
        <f t="shared" si="59"/>
        <v>0</v>
      </c>
      <c r="H497" s="58"/>
      <c r="I497" s="57"/>
      <c r="J497" s="57"/>
      <c r="K497" s="57"/>
      <c r="L497" s="57"/>
      <c r="M497" s="58" t="str">
        <f t="shared" si="60"/>
        <v/>
      </c>
      <c r="N497" s="102"/>
    </row>
    <row r="498" spans="1:14">
      <c r="A498" s="97" t="str">
        <f t="shared" si="58"/>
        <v/>
      </c>
      <c r="B498" s="98" t="str">
        <f t="shared" si="57"/>
        <v/>
      </c>
      <c r="C498" s="99"/>
      <c r="D498" s="100"/>
      <c r="E498" s="100"/>
      <c r="F498" s="57"/>
      <c r="G498" s="58">
        <f t="shared" si="59"/>
        <v>0</v>
      </c>
      <c r="H498" s="58"/>
      <c r="I498" s="57"/>
      <c r="J498" s="57"/>
      <c r="K498" s="57"/>
      <c r="L498" s="57"/>
      <c r="M498" s="58" t="str">
        <f t="shared" si="60"/>
        <v/>
      </c>
      <c r="N498" s="102"/>
    </row>
    <row r="499" spans="1:14">
      <c r="A499" s="97" t="str">
        <f t="shared" si="58"/>
        <v/>
      </c>
      <c r="B499" s="98" t="str">
        <f t="shared" si="57"/>
        <v/>
      </c>
      <c r="C499" s="99"/>
      <c r="D499" s="100"/>
      <c r="E499" s="100"/>
      <c r="F499" s="57"/>
      <c r="G499" s="58">
        <f t="shared" si="59"/>
        <v>0</v>
      </c>
      <c r="H499" s="58"/>
      <c r="I499" s="57"/>
      <c r="J499" s="57"/>
      <c r="K499" s="57"/>
      <c r="L499" s="57"/>
      <c r="M499" s="58" t="str">
        <f t="shared" si="60"/>
        <v/>
      </c>
      <c r="N499" s="102"/>
    </row>
    <row r="500" spans="1:14">
      <c r="A500" s="97" t="str">
        <f t="shared" si="58"/>
        <v/>
      </c>
      <c r="B500" s="98" t="str">
        <f t="shared" si="57"/>
        <v/>
      </c>
      <c r="C500" s="99"/>
      <c r="D500" s="100"/>
      <c r="E500" s="100"/>
      <c r="F500" s="57"/>
      <c r="G500" s="58">
        <f t="shared" si="59"/>
        <v>0</v>
      </c>
      <c r="H500" s="58"/>
      <c r="I500" s="57"/>
      <c r="J500" s="57"/>
      <c r="K500" s="57"/>
      <c r="L500" s="57"/>
      <c r="M500" s="58" t="str">
        <f t="shared" si="60"/>
        <v/>
      </c>
      <c r="N500" s="102"/>
    </row>
    <row r="501" spans="1:14">
      <c r="A501" s="97" t="str">
        <f t="shared" si="58"/>
        <v/>
      </c>
      <c r="B501" s="98" t="str">
        <f t="shared" si="57"/>
        <v/>
      </c>
      <c r="C501" s="99"/>
      <c r="D501" s="100"/>
      <c r="E501" s="100"/>
      <c r="F501" s="57"/>
      <c r="G501" s="58">
        <f t="shared" si="59"/>
        <v>0</v>
      </c>
      <c r="H501" s="58"/>
      <c r="I501" s="57"/>
      <c r="J501" s="57"/>
      <c r="K501" s="57"/>
      <c r="L501" s="57"/>
      <c r="M501" s="58" t="str">
        <f t="shared" si="60"/>
        <v/>
      </c>
      <c r="N501" s="102"/>
    </row>
    <row r="502" spans="1:14">
      <c r="A502" s="97" t="str">
        <f t="shared" si="58"/>
        <v/>
      </c>
      <c r="B502" s="98" t="str">
        <f t="shared" si="57"/>
        <v/>
      </c>
      <c r="C502" s="99"/>
      <c r="D502" s="100"/>
      <c r="E502" s="100"/>
      <c r="F502" s="57"/>
      <c r="G502" s="58">
        <f t="shared" si="59"/>
        <v>0</v>
      </c>
      <c r="H502" s="58"/>
      <c r="I502" s="57"/>
      <c r="J502" s="57"/>
      <c r="K502" s="57"/>
      <c r="L502" s="57"/>
      <c r="M502" s="58" t="str">
        <f t="shared" si="60"/>
        <v/>
      </c>
      <c r="N502" s="102"/>
    </row>
    <row r="503" spans="1:14">
      <c r="A503" s="97" t="str">
        <f t="shared" si="58"/>
        <v/>
      </c>
      <c r="B503" s="98" t="str">
        <f t="shared" si="57"/>
        <v/>
      </c>
      <c r="C503" s="99"/>
      <c r="D503" s="100"/>
      <c r="E503" s="100"/>
      <c r="F503" s="57"/>
      <c r="G503" s="58">
        <f t="shared" si="59"/>
        <v>0</v>
      </c>
      <c r="H503" s="58"/>
      <c r="I503" s="57"/>
      <c r="J503" s="57"/>
      <c r="K503" s="57"/>
      <c r="L503" s="57"/>
      <c r="M503" s="58" t="str">
        <f t="shared" si="60"/>
        <v/>
      </c>
      <c r="N503" s="102"/>
    </row>
    <row r="504" spans="1:14">
      <c r="A504" s="97" t="str">
        <f t="shared" si="58"/>
        <v/>
      </c>
      <c r="B504" s="98" t="str">
        <f t="shared" si="57"/>
        <v/>
      </c>
      <c r="C504" s="99"/>
      <c r="D504" s="100"/>
      <c r="E504" s="100"/>
      <c r="F504" s="57"/>
      <c r="G504" s="58">
        <f t="shared" si="59"/>
        <v>0</v>
      </c>
      <c r="H504" s="58"/>
      <c r="I504" s="57"/>
      <c r="J504" s="57"/>
      <c r="K504" s="57"/>
      <c r="L504" s="57"/>
      <c r="M504" s="58" t="str">
        <f t="shared" si="60"/>
        <v/>
      </c>
      <c r="N504" s="102"/>
    </row>
    <row r="505" spans="1:14">
      <c r="A505" s="97" t="str">
        <f t="shared" si="58"/>
        <v/>
      </c>
      <c r="B505" s="98" t="str">
        <f t="shared" si="57"/>
        <v/>
      </c>
      <c r="C505" s="99"/>
      <c r="D505" s="100"/>
      <c r="E505" s="100"/>
      <c r="F505" s="57"/>
      <c r="G505" s="58">
        <f t="shared" si="59"/>
        <v>0</v>
      </c>
      <c r="H505" s="58"/>
      <c r="I505" s="57"/>
      <c r="J505" s="57"/>
      <c r="K505" s="57"/>
      <c r="L505" s="57"/>
      <c r="M505" s="58" t="str">
        <f t="shared" si="60"/>
        <v/>
      </c>
      <c r="N505" s="102"/>
    </row>
    <row r="506" spans="1:14">
      <c r="A506" s="97" t="str">
        <f t="shared" si="58"/>
        <v/>
      </c>
      <c r="B506" s="98" t="str">
        <f t="shared" si="57"/>
        <v/>
      </c>
      <c r="C506" s="99"/>
      <c r="D506" s="100"/>
      <c r="E506" s="100"/>
      <c r="F506" s="57"/>
      <c r="G506" s="58">
        <f t="shared" si="59"/>
        <v>0</v>
      </c>
      <c r="H506" s="58"/>
      <c r="I506" s="57"/>
      <c r="J506" s="57"/>
      <c r="K506" s="57"/>
      <c r="L506" s="57"/>
      <c r="M506" s="58" t="str">
        <f t="shared" si="60"/>
        <v/>
      </c>
      <c r="N506" s="102"/>
    </row>
    <row r="507" spans="1:14">
      <c r="A507" s="97" t="str">
        <f t="shared" si="58"/>
        <v/>
      </c>
      <c r="B507" s="98" t="str">
        <f t="shared" si="57"/>
        <v/>
      </c>
      <c r="C507" s="99"/>
      <c r="D507" s="100"/>
      <c r="E507" s="100"/>
      <c r="F507" s="57"/>
      <c r="G507" s="58">
        <f t="shared" si="59"/>
        <v>0</v>
      </c>
      <c r="H507" s="58"/>
      <c r="I507" s="57"/>
      <c r="J507" s="57"/>
      <c r="K507" s="57"/>
      <c r="L507" s="57"/>
      <c r="M507" s="58" t="str">
        <f t="shared" si="60"/>
        <v/>
      </c>
      <c r="N507" s="102"/>
    </row>
    <row r="508" spans="1:14">
      <c r="A508" s="97" t="str">
        <f t="shared" si="58"/>
        <v/>
      </c>
      <c r="B508" s="98" t="str">
        <f t="shared" si="57"/>
        <v/>
      </c>
      <c r="C508" s="99"/>
      <c r="D508" s="100"/>
      <c r="E508" s="100"/>
      <c r="F508" s="57"/>
      <c r="G508" s="58">
        <f t="shared" si="59"/>
        <v>0</v>
      </c>
      <c r="H508" s="58"/>
      <c r="I508" s="57"/>
      <c r="J508" s="57"/>
      <c r="K508" s="57"/>
      <c r="L508" s="57"/>
      <c r="M508" s="58" t="str">
        <f t="shared" si="60"/>
        <v/>
      </c>
      <c r="N508" s="102"/>
    </row>
    <row r="509" spans="1:14">
      <c r="A509" s="97" t="str">
        <f t="shared" si="58"/>
        <v/>
      </c>
      <c r="B509" s="98" t="str">
        <f t="shared" si="57"/>
        <v/>
      </c>
      <c r="C509" s="99"/>
      <c r="D509" s="100"/>
      <c r="E509" s="100"/>
      <c r="F509" s="57"/>
      <c r="G509" s="58">
        <f t="shared" si="59"/>
        <v>0</v>
      </c>
      <c r="H509" s="58"/>
      <c r="I509" s="57"/>
      <c r="J509" s="57"/>
      <c r="K509" s="57"/>
      <c r="L509" s="57"/>
      <c r="M509" s="58" t="str">
        <f t="shared" si="60"/>
        <v/>
      </c>
      <c r="N509" s="102"/>
    </row>
    <row r="510" spans="1:14">
      <c r="A510" s="97" t="str">
        <f t="shared" si="58"/>
        <v/>
      </c>
      <c r="B510" s="98" t="str">
        <f t="shared" si="57"/>
        <v/>
      </c>
      <c r="C510" s="99"/>
      <c r="D510" s="100"/>
      <c r="E510" s="100"/>
      <c r="F510" s="57"/>
      <c r="G510" s="58">
        <f t="shared" si="59"/>
        <v>0</v>
      </c>
      <c r="H510" s="58"/>
      <c r="I510" s="57"/>
      <c r="J510" s="57"/>
      <c r="K510" s="57"/>
      <c r="L510" s="57"/>
      <c r="M510" s="58" t="str">
        <f t="shared" si="60"/>
        <v/>
      </c>
      <c r="N510" s="102"/>
    </row>
    <row r="511" spans="1:14">
      <c r="A511" s="97" t="str">
        <f t="shared" si="58"/>
        <v/>
      </c>
      <c r="B511" s="98" t="str">
        <f t="shared" si="57"/>
        <v/>
      </c>
      <c r="C511" s="99"/>
      <c r="D511" s="100"/>
      <c r="E511" s="100"/>
      <c r="F511" s="57"/>
      <c r="G511" s="58">
        <f t="shared" si="59"/>
        <v>0</v>
      </c>
      <c r="H511" s="58"/>
      <c r="I511" s="57"/>
      <c r="J511" s="57"/>
      <c r="K511" s="57"/>
      <c r="L511" s="57"/>
      <c r="M511" s="58" t="str">
        <f t="shared" si="60"/>
        <v/>
      </c>
      <c r="N511" s="102"/>
    </row>
    <row r="512" spans="1:14">
      <c r="A512" s="97" t="str">
        <f t="shared" si="58"/>
        <v/>
      </c>
      <c r="B512" s="98" t="str">
        <f t="shared" si="57"/>
        <v/>
      </c>
      <c r="C512" s="99"/>
      <c r="D512" s="100"/>
      <c r="E512" s="100"/>
      <c r="F512" s="57"/>
      <c r="G512" s="58">
        <f t="shared" si="59"/>
        <v>0</v>
      </c>
      <c r="H512" s="58"/>
      <c r="I512" s="57"/>
      <c r="J512" s="57"/>
      <c r="K512" s="57"/>
      <c r="L512" s="57"/>
      <c r="M512" s="58" t="str">
        <f t="shared" si="60"/>
        <v/>
      </c>
      <c r="N512" s="102"/>
    </row>
    <row r="513" spans="1:14">
      <c r="A513" s="97" t="str">
        <f t="shared" si="58"/>
        <v/>
      </c>
      <c r="B513" s="98" t="str">
        <f t="shared" si="57"/>
        <v/>
      </c>
      <c r="C513" s="99"/>
      <c r="D513" s="100"/>
      <c r="E513" s="100"/>
      <c r="F513" s="57"/>
      <c r="G513" s="58">
        <f t="shared" si="59"/>
        <v>0</v>
      </c>
      <c r="H513" s="58"/>
      <c r="I513" s="57"/>
      <c r="J513" s="57"/>
      <c r="K513" s="57"/>
      <c r="L513" s="57"/>
      <c r="M513" s="58" t="str">
        <f t="shared" si="60"/>
        <v/>
      </c>
      <c r="N513" s="102"/>
    </row>
    <row r="514" spans="1:14">
      <c r="A514" s="97" t="str">
        <f t="shared" si="58"/>
        <v/>
      </c>
      <c r="B514" s="98" t="str">
        <f t="shared" si="57"/>
        <v/>
      </c>
      <c r="C514" s="99"/>
      <c r="D514" s="100"/>
      <c r="E514" s="100"/>
      <c r="F514" s="57"/>
      <c r="G514" s="58">
        <f t="shared" si="59"/>
        <v>0</v>
      </c>
      <c r="H514" s="58"/>
      <c r="I514" s="57"/>
      <c r="J514" s="57"/>
      <c r="K514" s="57"/>
      <c r="L514" s="57"/>
      <c r="M514" s="58" t="str">
        <f t="shared" si="60"/>
        <v/>
      </c>
      <c r="N514" s="102"/>
    </row>
    <row r="515" spans="1:14">
      <c r="A515" s="97" t="str">
        <f t="shared" si="58"/>
        <v/>
      </c>
      <c r="B515" s="98" t="str">
        <f t="shared" si="57"/>
        <v/>
      </c>
      <c r="C515" s="99"/>
      <c r="D515" s="100"/>
      <c r="E515" s="100"/>
      <c r="F515" s="57"/>
      <c r="G515" s="58">
        <f t="shared" si="59"/>
        <v>0</v>
      </c>
      <c r="H515" s="58"/>
      <c r="I515" s="57"/>
      <c r="J515" s="57"/>
      <c r="K515" s="57"/>
      <c r="L515" s="57"/>
      <c r="M515" s="58" t="str">
        <f t="shared" si="60"/>
        <v/>
      </c>
      <c r="N515" s="102"/>
    </row>
    <row r="516" spans="1:14">
      <c r="A516" s="97" t="str">
        <f t="shared" si="58"/>
        <v/>
      </c>
      <c r="B516" s="98" t="str">
        <f t="shared" si="57"/>
        <v/>
      </c>
      <c r="C516" s="99"/>
      <c r="D516" s="100"/>
      <c r="E516" s="100"/>
      <c r="F516" s="57"/>
      <c r="G516" s="58">
        <f t="shared" si="59"/>
        <v>0</v>
      </c>
      <c r="H516" s="58"/>
      <c r="I516" s="57"/>
      <c r="J516" s="57"/>
      <c r="K516" s="57"/>
      <c r="L516" s="57"/>
      <c r="M516" s="58" t="str">
        <f t="shared" si="60"/>
        <v/>
      </c>
      <c r="N516" s="102"/>
    </row>
    <row r="517" spans="1:14">
      <c r="A517" s="97" t="str">
        <f t="shared" si="58"/>
        <v/>
      </c>
      <c r="B517" s="98" t="str">
        <f t="shared" si="57"/>
        <v/>
      </c>
      <c r="C517" s="99"/>
      <c r="D517" s="100"/>
      <c r="E517" s="100"/>
      <c r="F517" s="57"/>
      <c r="G517" s="58">
        <f t="shared" si="59"/>
        <v>0</v>
      </c>
      <c r="H517" s="58"/>
      <c r="I517" s="57"/>
      <c r="J517" s="57"/>
      <c r="K517" s="57"/>
      <c r="L517" s="57"/>
      <c r="M517" s="58" t="str">
        <f t="shared" si="60"/>
        <v/>
      </c>
      <c r="N517" s="102"/>
    </row>
    <row r="518" spans="1:14">
      <c r="A518" s="97" t="str">
        <f t="shared" si="58"/>
        <v/>
      </c>
      <c r="B518" s="98" t="str">
        <f t="shared" si="57"/>
        <v/>
      </c>
      <c r="C518" s="99"/>
      <c r="D518" s="100"/>
      <c r="E518" s="100"/>
      <c r="F518" s="57"/>
      <c r="G518" s="58">
        <f t="shared" si="59"/>
        <v>0</v>
      </c>
      <c r="H518" s="58"/>
      <c r="I518" s="57"/>
      <c r="J518" s="57"/>
      <c r="K518" s="57"/>
      <c r="L518" s="57"/>
      <c r="M518" s="58" t="str">
        <f t="shared" si="60"/>
        <v/>
      </c>
      <c r="N518" s="102"/>
    </row>
    <row r="519" spans="1:14">
      <c r="A519" s="97" t="str">
        <f t="shared" si="58"/>
        <v/>
      </c>
      <c r="B519" s="98" t="str">
        <f t="shared" si="57"/>
        <v/>
      </c>
      <c r="C519" s="99"/>
      <c r="D519" s="100"/>
      <c r="E519" s="100"/>
      <c r="F519" s="57"/>
      <c r="G519" s="58">
        <f t="shared" si="59"/>
        <v>0</v>
      </c>
      <c r="H519" s="58"/>
      <c r="I519" s="57"/>
      <c r="J519" s="57"/>
      <c r="K519" s="57"/>
      <c r="L519" s="57"/>
      <c r="M519" s="58" t="str">
        <f t="shared" si="60"/>
        <v/>
      </c>
      <c r="N519" s="102"/>
    </row>
    <row r="520" spans="1:14">
      <c r="A520" s="97" t="str">
        <f t="shared" si="58"/>
        <v/>
      </c>
      <c r="B520" s="98" t="str">
        <f t="shared" si="57"/>
        <v/>
      </c>
      <c r="C520" s="99"/>
      <c r="D520" s="100"/>
      <c r="E520" s="100"/>
      <c r="F520" s="57"/>
      <c r="G520" s="58">
        <f t="shared" si="59"/>
        <v>0</v>
      </c>
      <c r="H520" s="58"/>
      <c r="I520" s="57"/>
      <c r="J520" s="57"/>
      <c r="K520" s="57"/>
      <c r="L520" s="57"/>
      <c r="M520" s="58" t="str">
        <f t="shared" si="60"/>
        <v/>
      </c>
      <c r="N520" s="102"/>
    </row>
    <row r="521" spans="1:14">
      <c r="A521" s="97" t="str">
        <f t="shared" si="58"/>
        <v/>
      </c>
      <c r="B521" s="98" t="str">
        <f t="shared" si="57"/>
        <v/>
      </c>
      <c r="C521" s="99"/>
      <c r="D521" s="100"/>
      <c r="E521" s="100"/>
      <c r="F521" s="57"/>
      <c r="G521" s="58">
        <f t="shared" si="59"/>
        <v>0</v>
      </c>
      <c r="H521" s="58"/>
      <c r="I521" s="57"/>
      <c r="J521" s="57"/>
      <c r="K521" s="57"/>
      <c r="L521" s="57"/>
      <c r="M521" s="58" t="str">
        <f t="shared" si="60"/>
        <v/>
      </c>
      <c r="N521" s="102"/>
    </row>
    <row r="522" spans="1:14">
      <c r="A522" s="97" t="str">
        <f t="shared" si="58"/>
        <v/>
      </c>
      <c r="B522" s="98" t="str">
        <f t="shared" si="57"/>
        <v/>
      </c>
      <c r="C522" s="99"/>
      <c r="D522" s="100"/>
      <c r="E522" s="100"/>
      <c r="F522" s="57"/>
      <c r="G522" s="58">
        <f t="shared" si="59"/>
        <v>0</v>
      </c>
      <c r="H522" s="58"/>
      <c r="I522" s="57"/>
      <c r="J522" s="57"/>
      <c r="K522" s="57"/>
      <c r="L522" s="57"/>
      <c r="M522" s="58" t="str">
        <f t="shared" si="60"/>
        <v/>
      </c>
      <c r="N522" s="102"/>
    </row>
    <row r="523" spans="1:14">
      <c r="A523" s="97" t="str">
        <f t="shared" si="58"/>
        <v/>
      </c>
      <c r="B523" s="98" t="str">
        <f t="shared" si="57"/>
        <v/>
      </c>
      <c r="C523" s="99"/>
      <c r="D523" s="100"/>
      <c r="E523" s="100"/>
      <c r="F523" s="57"/>
      <c r="G523" s="58">
        <f t="shared" si="59"/>
        <v>0</v>
      </c>
      <c r="H523" s="58"/>
      <c r="I523" s="57"/>
      <c r="J523" s="57"/>
      <c r="K523" s="57"/>
      <c r="L523" s="57"/>
      <c r="M523" s="58" t="str">
        <f t="shared" si="60"/>
        <v/>
      </c>
      <c r="N523" s="102"/>
    </row>
    <row r="524" spans="1:14">
      <c r="A524" s="97" t="str">
        <f t="shared" si="58"/>
        <v/>
      </c>
      <c r="B524" s="98" t="str">
        <f t="shared" si="57"/>
        <v/>
      </c>
      <c r="C524" s="99"/>
      <c r="D524" s="100"/>
      <c r="E524" s="100"/>
      <c r="F524" s="57"/>
      <c r="G524" s="58">
        <f t="shared" si="59"/>
        <v>0</v>
      </c>
      <c r="H524" s="58"/>
      <c r="I524" s="57"/>
      <c r="J524" s="57"/>
      <c r="K524" s="57"/>
      <c r="L524" s="57"/>
      <c r="M524" s="58" t="str">
        <f t="shared" si="60"/>
        <v/>
      </c>
      <c r="N524" s="102"/>
    </row>
    <row r="525" spans="1:14">
      <c r="A525" s="97" t="str">
        <f t="shared" si="58"/>
        <v/>
      </c>
      <c r="B525" s="98" t="str">
        <f t="shared" si="57"/>
        <v/>
      </c>
      <c r="C525" s="99"/>
      <c r="D525" s="100"/>
      <c r="E525" s="100"/>
      <c r="F525" s="57"/>
      <c r="G525" s="58">
        <f t="shared" si="59"/>
        <v>0</v>
      </c>
      <c r="H525" s="58"/>
      <c r="I525" s="57"/>
      <c r="J525" s="57"/>
      <c r="K525" s="57"/>
      <c r="L525" s="57"/>
      <c r="M525" s="58" t="str">
        <f t="shared" si="60"/>
        <v/>
      </c>
      <c r="N525" s="102"/>
    </row>
    <row r="526" spans="1:14">
      <c r="A526" s="97" t="str">
        <f t="shared" si="58"/>
        <v/>
      </c>
      <c r="B526" s="98" t="str">
        <f t="shared" si="57"/>
        <v/>
      </c>
      <c r="C526" s="99"/>
      <c r="D526" s="100"/>
      <c r="E526" s="100"/>
      <c r="F526" s="57"/>
      <c r="G526" s="58">
        <f t="shared" si="59"/>
        <v>0</v>
      </c>
      <c r="H526" s="58"/>
      <c r="I526" s="57"/>
      <c r="J526" s="57"/>
      <c r="K526" s="57"/>
      <c r="L526" s="57"/>
      <c r="M526" s="58" t="str">
        <f t="shared" si="60"/>
        <v/>
      </c>
      <c r="N526" s="102"/>
    </row>
    <row r="527" spans="1:14">
      <c r="A527" s="97" t="str">
        <f t="shared" si="58"/>
        <v/>
      </c>
      <c r="B527" s="98" t="str">
        <f t="shared" si="57"/>
        <v/>
      </c>
      <c r="C527" s="99"/>
      <c r="D527" s="100"/>
      <c r="E527" s="100"/>
      <c r="F527" s="57"/>
      <c r="G527" s="58">
        <f t="shared" si="59"/>
        <v>0</v>
      </c>
      <c r="H527" s="58"/>
      <c r="I527" s="57"/>
      <c r="J527" s="57"/>
      <c r="K527" s="57"/>
      <c r="L527" s="57"/>
      <c r="M527" s="58" t="str">
        <f t="shared" si="60"/>
        <v/>
      </c>
      <c r="N527" s="102"/>
    </row>
    <row r="528" spans="1:14">
      <c r="A528" s="97" t="str">
        <f t="shared" si="58"/>
        <v/>
      </c>
      <c r="B528" s="98" t="str">
        <f t="shared" si="57"/>
        <v/>
      </c>
      <c r="C528" s="99"/>
      <c r="D528" s="100"/>
      <c r="E528" s="100"/>
      <c r="F528" s="57"/>
      <c r="G528" s="58">
        <f t="shared" si="59"/>
        <v>0</v>
      </c>
      <c r="H528" s="58"/>
      <c r="I528" s="57"/>
      <c r="J528" s="57"/>
      <c r="K528" s="57"/>
      <c r="L528" s="57"/>
      <c r="M528" s="58" t="str">
        <f t="shared" si="60"/>
        <v/>
      </c>
      <c r="N528" s="102"/>
    </row>
    <row r="529" spans="1:14">
      <c r="A529" s="97" t="str">
        <f t="shared" si="58"/>
        <v/>
      </c>
      <c r="B529" s="98" t="str">
        <f t="shared" si="57"/>
        <v/>
      </c>
      <c r="C529" s="99"/>
      <c r="D529" s="100"/>
      <c r="E529" s="100"/>
      <c r="F529" s="57"/>
      <c r="G529" s="58">
        <f t="shared" si="59"/>
        <v>0</v>
      </c>
      <c r="H529" s="58"/>
      <c r="I529" s="57"/>
      <c r="J529" s="57"/>
      <c r="K529" s="57"/>
      <c r="L529" s="57"/>
      <c r="M529" s="58" t="str">
        <f t="shared" si="60"/>
        <v/>
      </c>
      <c r="N529" s="102"/>
    </row>
    <row r="530" spans="1:14">
      <c r="A530" s="97" t="str">
        <f t="shared" si="58"/>
        <v/>
      </c>
      <c r="B530" s="98" t="str">
        <f t="shared" si="57"/>
        <v/>
      </c>
      <c r="C530" s="99"/>
      <c r="D530" s="100"/>
      <c r="E530" s="100"/>
      <c r="F530" s="57"/>
      <c r="G530" s="58">
        <f t="shared" si="59"/>
        <v>0</v>
      </c>
      <c r="H530" s="58"/>
      <c r="I530" s="57"/>
      <c r="J530" s="57"/>
      <c r="K530" s="57"/>
      <c r="L530" s="57"/>
      <c r="M530" s="58" t="str">
        <f t="shared" si="60"/>
        <v/>
      </c>
      <c r="N530" s="102"/>
    </row>
    <row r="531" spans="1:14">
      <c r="A531" s="97" t="str">
        <f t="shared" si="58"/>
        <v/>
      </c>
      <c r="B531" s="98" t="str">
        <f t="shared" si="57"/>
        <v/>
      </c>
      <c r="C531" s="99"/>
      <c r="D531" s="100"/>
      <c r="E531" s="100"/>
      <c r="F531" s="57"/>
      <c r="G531" s="58">
        <f t="shared" si="59"/>
        <v>0</v>
      </c>
      <c r="H531" s="58"/>
      <c r="I531" s="57"/>
      <c r="J531" s="57"/>
      <c r="K531" s="57"/>
      <c r="L531" s="57"/>
      <c r="M531" s="58" t="str">
        <f t="shared" si="60"/>
        <v/>
      </c>
      <c r="N531" s="102"/>
    </row>
    <row r="532" spans="1:14">
      <c r="A532" s="97" t="str">
        <f t="shared" si="58"/>
        <v/>
      </c>
      <c r="B532" s="98" t="str">
        <f t="shared" si="57"/>
        <v/>
      </c>
      <c r="C532" s="99"/>
      <c r="D532" s="100"/>
      <c r="E532" s="100"/>
      <c r="F532" s="57"/>
      <c r="G532" s="58">
        <f t="shared" si="59"/>
        <v>0</v>
      </c>
      <c r="H532" s="58"/>
      <c r="I532" s="57"/>
      <c r="J532" s="57"/>
      <c r="K532" s="57"/>
      <c r="L532" s="57"/>
      <c r="M532" s="58" t="str">
        <f t="shared" si="60"/>
        <v/>
      </c>
      <c r="N532" s="102"/>
    </row>
    <row r="533" spans="1:14">
      <c r="A533" s="97" t="str">
        <f t="shared" si="58"/>
        <v/>
      </c>
      <c r="B533" s="98" t="str">
        <f t="shared" si="57"/>
        <v/>
      </c>
      <c r="C533" s="99"/>
      <c r="D533" s="100"/>
      <c r="E533" s="100"/>
      <c r="F533" s="57"/>
      <c r="G533" s="58">
        <f t="shared" si="59"/>
        <v>0</v>
      </c>
      <c r="H533" s="58"/>
      <c r="I533" s="57"/>
      <c r="J533" s="57"/>
      <c r="K533" s="57"/>
      <c r="L533" s="57"/>
      <c r="M533" s="58" t="str">
        <f t="shared" si="60"/>
        <v/>
      </c>
      <c r="N533" s="102"/>
    </row>
    <row r="534" spans="1:14">
      <c r="A534" s="97" t="str">
        <f t="shared" si="58"/>
        <v/>
      </c>
      <c r="B534" s="98" t="str">
        <f t="shared" si="57"/>
        <v/>
      </c>
      <c r="C534" s="99"/>
      <c r="D534" s="100"/>
      <c r="E534" s="100"/>
      <c r="F534" s="57"/>
      <c r="G534" s="58">
        <f t="shared" si="59"/>
        <v>0</v>
      </c>
      <c r="H534" s="58"/>
      <c r="I534" s="57"/>
      <c r="J534" s="57"/>
      <c r="K534" s="57"/>
      <c r="L534" s="57"/>
      <c r="M534" s="58" t="str">
        <f t="shared" si="60"/>
        <v/>
      </c>
      <c r="N534" s="102"/>
    </row>
    <row r="535" spans="1:14">
      <c r="A535" s="97" t="str">
        <f t="shared" si="58"/>
        <v/>
      </c>
      <c r="B535" s="98" t="str">
        <f t="shared" si="57"/>
        <v/>
      </c>
      <c r="C535" s="99"/>
      <c r="D535" s="100"/>
      <c r="E535" s="100"/>
      <c r="F535" s="57"/>
      <c r="G535" s="58">
        <f t="shared" si="59"/>
        <v>0</v>
      </c>
      <c r="H535" s="58"/>
      <c r="I535" s="57"/>
      <c r="J535" s="57"/>
      <c r="K535" s="57"/>
      <c r="L535" s="57"/>
      <c r="M535" s="58" t="str">
        <f t="shared" si="60"/>
        <v/>
      </c>
      <c r="N535" s="102"/>
    </row>
    <row r="536" spans="1:14">
      <c r="A536" s="97" t="str">
        <f t="shared" si="58"/>
        <v/>
      </c>
      <c r="B536" s="98" t="str">
        <f t="shared" si="57"/>
        <v/>
      </c>
      <c r="C536" s="99"/>
      <c r="D536" s="100"/>
      <c r="E536" s="100"/>
      <c r="F536" s="57"/>
      <c r="G536" s="58">
        <f t="shared" si="59"/>
        <v>0</v>
      </c>
      <c r="H536" s="58"/>
      <c r="I536" s="57"/>
      <c r="J536" s="57"/>
      <c r="K536" s="57"/>
      <c r="L536" s="57"/>
      <c r="M536" s="58" t="str">
        <f t="shared" si="60"/>
        <v/>
      </c>
      <c r="N536" s="102"/>
    </row>
    <row r="537" spans="1:14">
      <c r="A537" s="97" t="str">
        <f t="shared" si="58"/>
        <v/>
      </c>
      <c r="B537" s="98" t="str">
        <f t="shared" si="57"/>
        <v/>
      </c>
      <c r="C537" s="99"/>
      <c r="D537" s="100"/>
      <c r="E537" s="100"/>
      <c r="F537" s="57"/>
      <c r="G537" s="58">
        <f t="shared" si="59"/>
        <v>0</v>
      </c>
      <c r="H537" s="58"/>
      <c r="I537" s="57"/>
      <c r="J537" s="57"/>
      <c r="K537" s="57"/>
      <c r="L537" s="57"/>
      <c r="M537" s="58" t="str">
        <f t="shared" si="60"/>
        <v/>
      </c>
      <c r="N537" s="102"/>
    </row>
    <row r="538" spans="1:14">
      <c r="A538" s="97" t="str">
        <f t="shared" si="58"/>
        <v/>
      </c>
      <c r="B538" s="98" t="str">
        <f t="shared" si="57"/>
        <v/>
      </c>
      <c r="C538" s="99"/>
      <c r="D538" s="100"/>
      <c r="E538" s="100"/>
      <c r="F538" s="57"/>
      <c r="G538" s="58">
        <f t="shared" si="59"/>
        <v>0</v>
      </c>
      <c r="H538" s="58"/>
      <c r="I538" s="57"/>
      <c r="J538" s="57"/>
      <c r="K538" s="57"/>
      <c r="L538" s="57"/>
      <c r="M538" s="58" t="str">
        <f t="shared" si="60"/>
        <v/>
      </c>
      <c r="N538" s="102"/>
    </row>
    <row r="539" spans="1:14">
      <c r="A539" s="97" t="str">
        <f t="shared" si="58"/>
        <v/>
      </c>
      <c r="B539" s="98" t="str">
        <f t="shared" si="57"/>
        <v/>
      </c>
      <c r="C539" s="99"/>
      <c r="D539" s="100"/>
      <c r="E539" s="100"/>
      <c r="F539" s="57"/>
      <c r="G539" s="58">
        <f t="shared" si="59"/>
        <v>0</v>
      </c>
      <c r="H539" s="58"/>
      <c r="I539" s="57"/>
      <c r="J539" s="57"/>
      <c r="K539" s="57"/>
      <c r="L539" s="57"/>
      <c r="M539" s="58" t="str">
        <f t="shared" si="60"/>
        <v/>
      </c>
      <c r="N539" s="102"/>
    </row>
    <row r="540" spans="1:14">
      <c r="A540" s="97" t="str">
        <f t="shared" si="58"/>
        <v/>
      </c>
      <c r="B540" s="98" t="str">
        <f t="shared" si="57"/>
        <v/>
      </c>
      <c r="C540" s="99"/>
      <c r="D540" s="100"/>
      <c r="E540" s="100"/>
      <c r="F540" s="57"/>
      <c r="G540" s="58">
        <f t="shared" si="59"/>
        <v>0</v>
      </c>
      <c r="H540" s="58"/>
      <c r="I540" s="57"/>
      <c r="J540" s="57"/>
      <c r="K540" s="57"/>
      <c r="L540" s="57"/>
      <c r="M540" s="58" t="str">
        <f t="shared" si="60"/>
        <v/>
      </c>
      <c r="N540" s="102"/>
    </row>
    <row r="541" spans="1:14">
      <c r="A541" s="97" t="str">
        <f t="shared" si="58"/>
        <v/>
      </c>
      <c r="B541" s="98" t="str">
        <f t="shared" si="57"/>
        <v/>
      </c>
      <c r="C541" s="99"/>
      <c r="D541" s="100"/>
      <c r="E541" s="100"/>
      <c r="F541" s="57"/>
      <c r="G541" s="58">
        <f t="shared" si="59"/>
        <v>0</v>
      </c>
      <c r="H541" s="58"/>
      <c r="I541" s="57"/>
      <c r="J541" s="57"/>
      <c r="K541" s="57"/>
      <c r="L541" s="57"/>
      <c r="M541" s="58" t="str">
        <f t="shared" si="60"/>
        <v/>
      </c>
      <c r="N541" s="102"/>
    </row>
    <row r="542" spans="1:14">
      <c r="A542" s="97" t="str">
        <f t="shared" si="58"/>
        <v/>
      </c>
      <c r="B542" s="98" t="str">
        <f t="shared" si="57"/>
        <v/>
      </c>
      <c r="C542" s="99"/>
      <c r="D542" s="100"/>
      <c r="E542" s="100"/>
      <c r="F542" s="57"/>
      <c r="G542" s="58">
        <f t="shared" si="59"/>
        <v>0</v>
      </c>
      <c r="H542" s="58"/>
      <c r="I542" s="57"/>
      <c r="J542" s="57"/>
      <c r="K542" s="57"/>
      <c r="L542" s="57"/>
      <c r="M542" s="58" t="str">
        <f t="shared" si="60"/>
        <v/>
      </c>
      <c r="N542" s="102"/>
    </row>
    <row r="543" spans="1:14">
      <c r="A543" s="97" t="str">
        <f t="shared" si="58"/>
        <v/>
      </c>
      <c r="B543" s="98" t="str">
        <f t="shared" si="57"/>
        <v/>
      </c>
      <c r="C543" s="99"/>
      <c r="D543" s="100"/>
      <c r="E543" s="100"/>
      <c r="F543" s="57"/>
      <c r="G543" s="58">
        <f t="shared" si="59"/>
        <v>0</v>
      </c>
      <c r="H543" s="58"/>
      <c r="I543" s="57"/>
      <c r="J543" s="57"/>
      <c r="K543" s="57"/>
      <c r="L543" s="57"/>
      <c r="M543" s="58" t="str">
        <f t="shared" si="60"/>
        <v/>
      </c>
      <c r="N543" s="102"/>
    </row>
    <row r="544" spans="1:14">
      <c r="A544" s="97" t="str">
        <f t="shared" si="58"/>
        <v/>
      </c>
      <c r="B544" s="98" t="str">
        <f t="shared" si="57"/>
        <v/>
      </c>
      <c r="C544" s="99"/>
      <c r="D544" s="100"/>
      <c r="E544" s="100"/>
      <c r="F544" s="57"/>
      <c r="G544" s="58">
        <f t="shared" si="59"/>
        <v>0</v>
      </c>
      <c r="H544" s="58"/>
      <c r="I544" s="57"/>
      <c r="J544" s="57"/>
      <c r="K544" s="57"/>
      <c r="L544" s="57"/>
      <c r="M544" s="58" t="str">
        <f t="shared" si="60"/>
        <v/>
      </c>
      <c r="N544" s="102"/>
    </row>
    <row r="545" spans="1:14">
      <c r="A545" s="97" t="str">
        <f t="shared" si="58"/>
        <v/>
      </c>
      <c r="B545" s="98" t="str">
        <f t="shared" si="57"/>
        <v/>
      </c>
      <c r="C545" s="99"/>
      <c r="D545" s="100"/>
      <c r="E545" s="100"/>
      <c r="F545" s="57"/>
      <c r="G545" s="58">
        <f t="shared" si="59"/>
        <v>0</v>
      </c>
      <c r="H545" s="58"/>
      <c r="I545" s="57"/>
      <c r="J545" s="57"/>
      <c r="K545" s="57"/>
      <c r="L545" s="57"/>
      <c r="M545" s="58" t="str">
        <f t="shared" si="60"/>
        <v/>
      </c>
      <c r="N545" s="102"/>
    </row>
    <row r="546" spans="1:14">
      <c r="A546" s="97" t="str">
        <f t="shared" si="58"/>
        <v/>
      </c>
      <c r="B546" s="98" t="str">
        <f t="shared" si="57"/>
        <v/>
      </c>
      <c r="C546" s="99"/>
      <c r="D546" s="100"/>
      <c r="E546" s="100"/>
      <c r="F546" s="57"/>
      <c r="G546" s="58">
        <f t="shared" si="59"/>
        <v>0</v>
      </c>
      <c r="H546" s="58"/>
      <c r="I546" s="57"/>
      <c r="J546" s="57"/>
      <c r="K546" s="57"/>
      <c r="L546" s="57"/>
      <c r="M546" s="58" t="str">
        <f t="shared" si="60"/>
        <v/>
      </c>
      <c r="N546" s="102"/>
    </row>
    <row r="547" spans="1:14">
      <c r="A547" s="97" t="str">
        <f t="shared" si="58"/>
        <v/>
      </c>
      <c r="B547" s="98" t="str">
        <f t="shared" si="57"/>
        <v/>
      </c>
      <c r="C547" s="99"/>
      <c r="D547" s="100"/>
      <c r="E547" s="100"/>
      <c r="F547" s="57"/>
      <c r="G547" s="58">
        <f t="shared" si="59"/>
        <v>0</v>
      </c>
      <c r="H547" s="58"/>
      <c r="I547" s="57"/>
      <c r="J547" s="57"/>
      <c r="K547" s="57"/>
      <c r="L547" s="57"/>
      <c r="M547" s="58" t="str">
        <f t="shared" si="60"/>
        <v/>
      </c>
      <c r="N547" s="102"/>
    </row>
    <row r="548" spans="1:14">
      <c r="A548" s="97" t="str">
        <f t="shared" si="58"/>
        <v/>
      </c>
      <c r="B548" s="98" t="str">
        <f t="shared" si="57"/>
        <v/>
      </c>
      <c r="C548" s="99"/>
      <c r="D548" s="100"/>
      <c r="E548" s="100"/>
      <c r="F548" s="57"/>
      <c r="G548" s="58">
        <f t="shared" si="59"/>
        <v>0</v>
      </c>
      <c r="H548" s="58"/>
      <c r="I548" s="57"/>
      <c r="J548" s="57"/>
      <c r="K548" s="57"/>
      <c r="L548" s="57"/>
      <c r="M548" s="58" t="str">
        <f t="shared" si="60"/>
        <v/>
      </c>
      <c r="N548" s="102"/>
    </row>
    <row r="549" spans="1:14">
      <c r="A549" s="97" t="str">
        <f t="shared" si="58"/>
        <v/>
      </c>
      <c r="B549" s="98" t="str">
        <f t="shared" si="57"/>
        <v/>
      </c>
      <c r="C549" s="99"/>
      <c r="D549" s="100"/>
      <c r="E549" s="100"/>
      <c r="F549" s="57"/>
      <c r="G549" s="58">
        <f t="shared" si="59"/>
        <v>0</v>
      </c>
      <c r="H549" s="58"/>
      <c r="I549" s="57"/>
      <c r="J549" s="57"/>
      <c r="K549" s="57"/>
      <c r="L549" s="57"/>
      <c r="M549" s="58" t="str">
        <f t="shared" si="60"/>
        <v/>
      </c>
      <c r="N549" s="102"/>
    </row>
    <row r="550" spans="1:14">
      <c r="A550" s="97" t="str">
        <f t="shared" si="58"/>
        <v/>
      </c>
      <c r="B550" s="98" t="str">
        <f t="shared" si="57"/>
        <v/>
      </c>
      <c r="C550" s="99"/>
      <c r="D550" s="100"/>
      <c r="E550" s="100"/>
      <c r="F550" s="57"/>
      <c r="G550" s="58">
        <f t="shared" si="59"/>
        <v>0</v>
      </c>
      <c r="H550" s="58"/>
      <c r="I550" s="57"/>
      <c r="J550" s="57"/>
      <c r="K550" s="57"/>
      <c r="L550" s="57"/>
      <c r="M550" s="58" t="str">
        <f t="shared" si="60"/>
        <v/>
      </c>
      <c r="N550" s="102"/>
    </row>
    <row r="551" spans="1:14">
      <c r="A551" s="97" t="str">
        <f t="shared" si="58"/>
        <v/>
      </c>
      <c r="B551" s="98" t="str">
        <f t="shared" si="57"/>
        <v/>
      </c>
      <c r="C551" s="99"/>
      <c r="D551" s="100"/>
      <c r="E551" s="100"/>
      <c r="F551" s="57"/>
      <c r="G551" s="58">
        <f t="shared" si="59"/>
        <v>0</v>
      </c>
      <c r="H551" s="58"/>
      <c r="I551" s="57"/>
      <c r="J551" s="57"/>
      <c r="K551" s="57"/>
      <c r="L551" s="57"/>
      <c r="M551" s="58" t="str">
        <f t="shared" si="60"/>
        <v/>
      </c>
      <c r="N551" s="102"/>
    </row>
    <row r="552" spans="1:14">
      <c r="A552" s="97" t="str">
        <f t="shared" si="58"/>
        <v/>
      </c>
      <c r="B552" s="98" t="str">
        <f t="shared" si="57"/>
        <v/>
      </c>
      <c r="C552" s="99"/>
      <c r="D552" s="100"/>
      <c r="E552" s="100"/>
      <c r="F552" s="57"/>
      <c r="G552" s="58">
        <f t="shared" si="59"/>
        <v>0</v>
      </c>
      <c r="H552" s="58"/>
      <c r="I552" s="57"/>
      <c r="J552" s="57"/>
      <c r="K552" s="57"/>
      <c r="L552" s="57"/>
      <c r="M552" s="58" t="str">
        <f t="shared" si="60"/>
        <v/>
      </c>
      <c r="N552" s="102"/>
    </row>
    <row r="553" spans="1:14">
      <c r="A553" s="97" t="str">
        <f t="shared" si="58"/>
        <v/>
      </c>
      <c r="B553" s="98" t="str">
        <f t="shared" si="57"/>
        <v/>
      </c>
      <c r="C553" s="99"/>
      <c r="D553" s="100"/>
      <c r="E553" s="100"/>
      <c r="F553" s="57"/>
      <c r="G553" s="58">
        <f t="shared" si="59"/>
        <v>0</v>
      </c>
      <c r="H553" s="58"/>
      <c r="I553" s="57"/>
      <c r="J553" s="57"/>
      <c r="K553" s="57"/>
      <c r="L553" s="57"/>
      <c r="M553" s="58" t="str">
        <f t="shared" si="60"/>
        <v/>
      </c>
      <c r="N553" s="102"/>
    </row>
    <row r="554" spans="1:14">
      <c r="A554" s="97" t="str">
        <f t="shared" si="58"/>
        <v/>
      </c>
      <c r="B554" s="98" t="str">
        <f t="shared" si="57"/>
        <v/>
      </c>
      <c r="C554" s="99"/>
      <c r="D554" s="100"/>
      <c r="E554" s="100"/>
      <c r="F554" s="57"/>
      <c r="G554" s="58">
        <f t="shared" si="59"/>
        <v>0</v>
      </c>
      <c r="H554" s="58"/>
      <c r="I554" s="57"/>
      <c r="J554" s="57"/>
      <c r="K554" s="57"/>
      <c r="L554" s="57"/>
      <c r="M554" s="58" t="str">
        <f t="shared" si="60"/>
        <v/>
      </c>
      <c r="N554" s="102"/>
    </row>
    <row r="555" spans="1:14">
      <c r="A555" s="97" t="str">
        <f t="shared" si="58"/>
        <v/>
      </c>
      <c r="B555" s="98" t="str">
        <f t="shared" si="57"/>
        <v/>
      </c>
      <c r="C555" s="99"/>
      <c r="D555" s="100"/>
      <c r="E555" s="100"/>
      <c r="F555" s="57"/>
      <c r="G555" s="58">
        <f t="shared" si="59"/>
        <v>0</v>
      </c>
      <c r="H555" s="58"/>
      <c r="I555" s="57"/>
      <c r="J555" s="57"/>
      <c r="K555" s="57"/>
      <c r="L555" s="57"/>
      <c r="M555" s="58" t="str">
        <f t="shared" si="60"/>
        <v/>
      </c>
      <c r="N555" s="102"/>
    </row>
    <row r="556" spans="1:14">
      <c r="A556" s="97" t="str">
        <f t="shared" si="58"/>
        <v/>
      </c>
      <c r="B556" s="98" t="str">
        <f t="shared" ref="B556:B619" si="61">IF(C556="","",MONTH(C556)&amp;"月")</f>
        <v/>
      </c>
      <c r="C556" s="99"/>
      <c r="D556" s="100"/>
      <c r="E556" s="100"/>
      <c r="F556" s="57"/>
      <c r="G556" s="58">
        <f t="shared" si="59"/>
        <v>0</v>
      </c>
      <c r="H556" s="58"/>
      <c r="I556" s="57"/>
      <c r="J556" s="57"/>
      <c r="K556" s="57"/>
      <c r="L556" s="57"/>
      <c r="M556" s="58" t="str">
        <f t="shared" si="60"/>
        <v/>
      </c>
      <c r="N556" s="102"/>
    </row>
    <row r="557" spans="1:14">
      <c r="A557" s="97" t="str">
        <f t="shared" ref="A557:A620" si="62">IF(C557="","",ROW()-42)</f>
        <v/>
      </c>
      <c r="B557" s="98" t="str">
        <f t="shared" si="61"/>
        <v/>
      </c>
      <c r="C557" s="99"/>
      <c r="D557" s="100"/>
      <c r="E557" s="100"/>
      <c r="F557" s="57"/>
      <c r="G557" s="58">
        <f t="shared" ref="G557:G620" si="63">IF(F557="",0,F557*$K$41)</f>
        <v>0</v>
      </c>
      <c r="H557" s="58"/>
      <c r="I557" s="57"/>
      <c r="J557" s="57"/>
      <c r="K557" s="57"/>
      <c r="L557" s="57"/>
      <c r="M557" s="58" t="str">
        <f t="shared" ref="M557:M620" si="64">IF(C557="","",ROUND(M556+G557-I557-J557-K557-L557-H557,2))</f>
        <v/>
      </c>
      <c r="N557" s="102"/>
    </row>
    <row r="558" spans="1:14">
      <c r="A558" s="97" t="str">
        <f t="shared" si="62"/>
        <v/>
      </c>
      <c r="B558" s="98" t="str">
        <f t="shared" si="61"/>
        <v/>
      </c>
      <c r="C558" s="99"/>
      <c r="D558" s="100"/>
      <c r="E558" s="100"/>
      <c r="F558" s="57"/>
      <c r="G558" s="58">
        <f t="shared" si="63"/>
        <v>0</v>
      </c>
      <c r="H558" s="58"/>
      <c r="I558" s="57"/>
      <c r="J558" s="57"/>
      <c r="K558" s="57"/>
      <c r="L558" s="57"/>
      <c r="M558" s="58" t="str">
        <f t="shared" si="64"/>
        <v/>
      </c>
      <c r="N558" s="102"/>
    </row>
    <row r="559" spans="1:14">
      <c r="A559" s="97" t="str">
        <f t="shared" si="62"/>
        <v/>
      </c>
      <c r="B559" s="98" t="str">
        <f t="shared" si="61"/>
        <v/>
      </c>
      <c r="C559" s="99"/>
      <c r="D559" s="100"/>
      <c r="E559" s="100"/>
      <c r="F559" s="57"/>
      <c r="G559" s="58">
        <f t="shared" si="63"/>
        <v>0</v>
      </c>
      <c r="H559" s="58"/>
      <c r="I559" s="57"/>
      <c r="J559" s="57"/>
      <c r="K559" s="57"/>
      <c r="L559" s="57"/>
      <c r="M559" s="58" t="str">
        <f t="shared" si="64"/>
        <v/>
      </c>
      <c r="N559" s="102"/>
    </row>
    <row r="560" spans="1:14">
      <c r="A560" s="97" t="str">
        <f t="shared" si="62"/>
        <v/>
      </c>
      <c r="B560" s="98" t="str">
        <f t="shared" si="61"/>
        <v/>
      </c>
      <c r="C560" s="99"/>
      <c r="D560" s="100"/>
      <c r="E560" s="100"/>
      <c r="F560" s="57"/>
      <c r="G560" s="58">
        <f t="shared" si="63"/>
        <v>0</v>
      </c>
      <c r="H560" s="58"/>
      <c r="I560" s="57"/>
      <c r="J560" s="57"/>
      <c r="K560" s="57"/>
      <c r="L560" s="57"/>
      <c r="M560" s="58" t="str">
        <f t="shared" si="64"/>
        <v/>
      </c>
      <c r="N560" s="102"/>
    </row>
    <row r="561" spans="1:14">
      <c r="A561" s="97" t="str">
        <f t="shared" si="62"/>
        <v/>
      </c>
      <c r="B561" s="98" t="str">
        <f t="shared" si="61"/>
        <v/>
      </c>
      <c r="C561" s="99"/>
      <c r="D561" s="100"/>
      <c r="E561" s="100"/>
      <c r="F561" s="57"/>
      <c r="G561" s="58">
        <f t="shared" si="63"/>
        <v>0</v>
      </c>
      <c r="H561" s="58"/>
      <c r="I561" s="57"/>
      <c r="J561" s="57"/>
      <c r="K561" s="57"/>
      <c r="L561" s="57"/>
      <c r="M561" s="58" t="str">
        <f t="shared" si="64"/>
        <v/>
      </c>
      <c r="N561" s="102"/>
    </row>
    <row r="562" spans="1:14">
      <c r="A562" s="97" t="str">
        <f t="shared" si="62"/>
        <v/>
      </c>
      <c r="B562" s="98" t="str">
        <f t="shared" si="61"/>
        <v/>
      </c>
      <c r="C562" s="99"/>
      <c r="D562" s="100"/>
      <c r="E562" s="100"/>
      <c r="F562" s="57"/>
      <c r="G562" s="58">
        <f t="shared" si="63"/>
        <v>0</v>
      </c>
      <c r="H562" s="58"/>
      <c r="I562" s="57"/>
      <c r="J562" s="57"/>
      <c r="K562" s="57"/>
      <c r="L562" s="57"/>
      <c r="M562" s="58" t="str">
        <f t="shared" si="64"/>
        <v/>
      </c>
      <c r="N562" s="102"/>
    </row>
    <row r="563" spans="1:14">
      <c r="A563" s="97" t="str">
        <f t="shared" si="62"/>
        <v/>
      </c>
      <c r="B563" s="98" t="str">
        <f t="shared" si="61"/>
        <v/>
      </c>
      <c r="C563" s="99"/>
      <c r="D563" s="100"/>
      <c r="E563" s="100"/>
      <c r="F563" s="57"/>
      <c r="G563" s="58">
        <f t="shared" si="63"/>
        <v>0</v>
      </c>
      <c r="H563" s="58"/>
      <c r="I563" s="57"/>
      <c r="J563" s="57"/>
      <c r="K563" s="57"/>
      <c r="L563" s="57"/>
      <c r="M563" s="58" t="str">
        <f t="shared" si="64"/>
        <v/>
      </c>
      <c r="N563" s="102"/>
    </row>
    <row r="564" spans="1:14">
      <c r="A564" s="97" t="str">
        <f t="shared" si="62"/>
        <v/>
      </c>
      <c r="B564" s="98" t="str">
        <f t="shared" si="61"/>
        <v/>
      </c>
      <c r="C564" s="99"/>
      <c r="D564" s="100"/>
      <c r="E564" s="100"/>
      <c r="F564" s="57"/>
      <c r="G564" s="58">
        <f t="shared" si="63"/>
        <v>0</v>
      </c>
      <c r="H564" s="58"/>
      <c r="I564" s="57"/>
      <c r="J564" s="57"/>
      <c r="K564" s="57"/>
      <c r="L564" s="57"/>
      <c r="M564" s="58" t="str">
        <f t="shared" si="64"/>
        <v/>
      </c>
      <c r="N564" s="102"/>
    </row>
    <row r="565" spans="1:14">
      <c r="A565" s="97" t="str">
        <f t="shared" si="62"/>
        <v/>
      </c>
      <c r="B565" s="98" t="str">
        <f t="shared" si="61"/>
        <v/>
      </c>
      <c r="C565" s="99"/>
      <c r="D565" s="100"/>
      <c r="E565" s="100"/>
      <c r="F565" s="57"/>
      <c r="G565" s="58">
        <f t="shared" si="63"/>
        <v>0</v>
      </c>
      <c r="H565" s="58"/>
      <c r="I565" s="57"/>
      <c r="J565" s="57"/>
      <c r="K565" s="57"/>
      <c r="L565" s="57"/>
      <c r="M565" s="58" t="str">
        <f t="shared" si="64"/>
        <v/>
      </c>
      <c r="N565" s="102"/>
    </row>
    <row r="566" spans="1:14">
      <c r="A566" s="97" t="str">
        <f t="shared" si="62"/>
        <v/>
      </c>
      <c r="B566" s="98" t="str">
        <f t="shared" si="61"/>
        <v/>
      </c>
      <c r="C566" s="99"/>
      <c r="D566" s="100"/>
      <c r="E566" s="100"/>
      <c r="F566" s="57"/>
      <c r="G566" s="58">
        <f t="shared" si="63"/>
        <v>0</v>
      </c>
      <c r="H566" s="58"/>
      <c r="I566" s="57"/>
      <c r="J566" s="57"/>
      <c r="K566" s="57"/>
      <c r="L566" s="57"/>
      <c r="M566" s="58" t="str">
        <f t="shared" si="64"/>
        <v/>
      </c>
      <c r="N566" s="102"/>
    </row>
    <row r="567" spans="1:14">
      <c r="A567" s="97" t="str">
        <f t="shared" si="62"/>
        <v/>
      </c>
      <c r="B567" s="98" t="str">
        <f t="shared" si="61"/>
        <v/>
      </c>
      <c r="C567" s="99"/>
      <c r="D567" s="100"/>
      <c r="E567" s="100"/>
      <c r="F567" s="57"/>
      <c r="G567" s="58">
        <f t="shared" si="63"/>
        <v>0</v>
      </c>
      <c r="H567" s="58"/>
      <c r="I567" s="57"/>
      <c r="J567" s="57"/>
      <c r="K567" s="57"/>
      <c r="L567" s="57"/>
      <c r="M567" s="58" t="str">
        <f t="shared" si="64"/>
        <v/>
      </c>
      <c r="N567" s="102"/>
    </row>
    <row r="568" spans="1:14">
      <c r="A568" s="97" t="str">
        <f t="shared" si="62"/>
        <v/>
      </c>
      <c r="B568" s="98" t="str">
        <f t="shared" si="61"/>
        <v/>
      </c>
      <c r="C568" s="99"/>
      <c r="D568" s="100"/>
      <c r="E568" s="100"/>
      <c r="F568" s="57"/>
      <c r="G568" s="58">
        <f t="shared" si="63"/>
        <v>0</v>
      </c>
      <c r="H568" s="58"/>
      <c r="I568" s="57"/>
      <c r="J568" s="57"/>
      <c r="K568" s="57"/>
      <c r="L568" s="57"/>
      <c r="M568" s="58" t="str">
        <f t="shared" si="64"/>
        <v/>
      </c>
      <c r="N568" s="102"/>
    </row>
    <row r="569" spans="1:14">
      <c r="A569" s="97" t="str">
        <f t="shared" si="62"/>
        <v/>
      </c>
      <c r="B569" s="98" t="str">
        <f t="shared" si="61"/>
        <v/>
      </c>
      <c r="C569" s="99"/>
      <c r="D569" s="100"/>
      <c r="E569" s="100"/>
      <c r="F569" s="57"/>
      <c r="G569" s="58">
        <f t="shared" si="63"/>
        <v>0</v>
      </c>
      <c r="H569" s="58"/>
      <c r="I569" s="57"/>
      <c r="J569" s="57"/>
      <c r="K569" s="57"/>
      <c r="L569" s="57"/>
      <c r="M569" s="58" t="str">
        <f t="shared" si="64"/>
        <v/>
      </c>
      <c r="N569" s="102"/>
    </row>
    <row r="570" spans="1:14">
      <c r="A570" s="97" t="str">
        <f t="shared" si="62"/>
        <v/>
      </c>
      <c r="B570" s="98" t="str">
        <f t="shared" si="61"/>
        <v/>
      </c>
      <c r="C570" s="99"/>
      <c r="D570" s="100"/>
      <c r="E570" s="100"/>
      <c r="F570" s="57"/>
      <c r="G570" s="58">
        <f t="shared" si="63"/>
        <v>0</v>
      </c>
      <c r="H570" s="58"/>
      <c r="I570" s="57"/>
      <c r="J570" s="57"/>
      <c r="K570" s="57"/>
      <c r="L570" s="57"/>
      <c r="M570" s="58" t="str">
        <f t="shared" si="64"/>
        <v/>
      </c>
      <c r="N570" s="102"/>
    </row>
    <row r="571" spans="1:14">
      <c r="A571" s="97" t="str">
        <f t="shared" si="62"/>
        <v/>
      </c>
      <c r="B571" s="98" t="str">
        <f t="shared" si="61"/>
        <v/>
      </c>
      <c r="C571" s="99"/>
      <c r="D571" s="100"/>
      <c r="E571" s="100"/>
      <c r="F571" s="57"/>
      <c r="G571" s="58">
        <f t="shared" si="63"/>
        <v>0</v>
      </c>
      <c r="H571" s="58"/>
      <c r="I571" s="57"/>
      <c r="J571" s="57"/>
      <c r="K571" s="57"/>
      <c r="L571" s="57"/>
      <c r="M571" s="58" t="str">
        <f t="shared" si="64"/>
        <v/>
      </c>
      <c r="N571" s="102"/>
    </row>
    <row r="572" spans="1:14">
      <c r="A572" s="97" t="str">
        <f t="shared" si="62"/>
        <v/>
      </c>
      <c r="B572" s="98" t="str">
        <f t="shared" si="61"/>
        <v/>
      </c>
      <c r="C572" s="99"/>
      <c r="D572" s="100"/>
      <c r="E572" s="100"/>
      <c r="F572" s="57"/>
      <c r="G572" s="58">
        <f t="shared" si="63"/>
        <v>0</v>
      </c>
      <c r="H572" s="58"/>
      <c r="I572" s="57"/>
      <c r="J572" s="57"/>
      <c r="K572" s="57"/>
      <c r="L572" s="57"/>
      <c r="M572" s="58" t="str">
        <f t="shared" si="64"/>
        <v/>
      </c>
      <c r="N572" s="102"/>
    </row>
    <row r="573" spans="1:14">
      <c r="A573" s="97" t="str">
        <f t="shared" si="62"/>
        <v/>
      </c>
      <c r="B573" s="98" t="str">
        <f t="shared" si="61"/>
        <v/>
      </c>
      <c r="C573" s="99"/>
      <c r="D573" s="100"/>
      <c r="E573" s="100"/>
      <c r="F573" s="57"/>
      <c r="G573" s="58">
        <f t="shared" si="63"/>
        <v>0</v>
      </c>
      <c r="H573" s="58"/>
      <c r="I573" s="57"/>
      <c r="J573" s="57"/>
      <c r="K573" s="57"/>
      <c r="L573" s="57"/>
      <c r="M573" s="58" t="str">
        <f t="shared" si="64"/>
        <v/>
      </c>
      <c r="N573" s="102"/>
    </row>
    <row r="574" spans="1:14">
      <c r="A574" s="97" t="str">
        <f t="shared" si="62"/>
        <v/>
      </c>
      <c r="B574" s="98" t="str">
        <f t="shared" si="61"/>
        <v/>
      </c>
      <c r="C574" s="99"/>
      <c r="D574" s="100"/>
      <c r="E574" s="100"/>
      <c r="F574" s="57"/>
      <c r="G574" s="58">
        <f t="shared" si="63"/>
        <v>0</v>
      </c>
      <c r="H574" s="58"/>
      <c r="I574" s="57"/>
      <c r="J574" s="57"/>
      <c r="K574" s="57"/>
      <c r="L574" s="57"/>
      <c r="M574" s="58" t="str">
        <f t="shared" si="64"/>
        <v/>
      </c>
      <c r="N574" s="102"/>
    </row>
    <row r="575" spans="1:14">
      <c r="A575" s="97" t="str">
        <f t="shared" si="62"/>
        <v/>
      </c>
      <c r="B575" s="98" t="str">
        <f t="shared" si="61"/>
        <v/>
      </c>
      <c r="C575" s="99"/>
      <c r="D575" s="100"/>
      <c r="E575" s="100"/>
      <c r="F575" s="57"/>
      <c r="G575" s="58">
        <f t="shared" si="63"/>
        <v>0</v>
      </c>
      <c r="H575" s="58"/>
      <c r="I575" s="57"/>
      <c r="J575" s="57"/>
      <c r="K575" s="57"/>
      <c r="L575" s="57"/>
      <c r="M575" s="58" t="str">
        <f t="shared" si="64"/>
        <v/>
      </c>
      <c r="N575" s="102"/>
    </row>
    <row r="576" spans="1:14">
      <c r="A576" s="97" t="str">
        <f t="shared" si="62"/>
        <v/>
      </c>
      <c r="B576" s="98" t="str">
        <f t="shared" si="61"/>
        <v/>
      </c>
      <c r="C576" s="99"/>
      <c r="D576" s="100"/>
      <c r="E576" s="100"/>
      <c r="F576" s="57"/>
      <c r="G576" s="58">
        <f t="shared" si="63"/>
        <v>0</v>
      </c>
      <c r="H576" s="58"/>
      <c r="I576" s="57"/>
      <c r="J576" s="57"/>
      <c r="K576" s="57"/>
      <c r="L576" s="57"/>
      <c r="M576" s="58" t="str">
        <f t="shared" si="64"/>
        <v/>
      </c>
      <c r="N576" s="102"/>
    </row>
    <row r="577" spans="1:14">
      <c r="A577" s="97" t="str">
        <f t="shared" si="62"/>
        <v/>
      </c>
      <c r="B577" s="98" t="str">
        <f t="shared" si="61"/>
        <v/>
      </c>
      <c r="C577" s="99"/>
      <c r="D577" s="100"/>
      <c r="E577" s="100"/>
      <c r="F577" s="57"/>
      <c r="G577" s="58">
        <f t="shared" si="63"/>
        <v>0</v>
      </c>
      <c r="H577" s="58"/>
      <c r="I577" s="57"/>
      <c r="J577" s="57"/>
      <c r="K577" s="57"/>
      <c r="L577" s="57"/>
      <c r="M577" s="58" t="str">
        <f t="shared" si="64"/>
        <v/>
      </c>
      <c r="N577" s="102"/>
    </row>
    <row r="578" spans="1:14">
      <c r="A578" s="97" t="str">
        <f t="shared" si="62"/>
        <v/>
      </c>
      <c r="B578" s="98" t="str">
        <f t="shared" si="61"/>
        <v/>
      </c>
      <c r="C578" s="99"/>
      <c r="D578" s="100"/>
      <c r="E578" s="100"/>
      <c r="F578" s="57"/>
      <c r="G578" s="58">
        <f t="shared" si="63"/>
        <v>0</v>
      </c>
      <c r="H578" s="58"/>
      <c r="I578" s="57"/>
      <c r="J578" s="57"/>
      <c r="K578" s="57"/>
      <c r="L578" s="57"/>
      <c r="M578" s="58" t="str">
        <f t="shared" si="64"/>
        <v/>
      </c>
      <c r="N578" s="102"/>
    </row>
    <row r="579" spans="1:14">
      <c r="A579" s="97" t="str">
        <f t="shared" si="62"/>
        <v/>
      </c>
      <c r="B579" s="98" t="str">
        <f t="shared" si="61"/>
        <v/>
      </c>
      <c r="C579" s="99"/>
      <c r="D579" s="100"/>
      <c r="E579" s="100"/>
      <c r="F579" s="57"/>
      <c r="G579" s="58">
        <f t="shared" si="63"/>
        <v>0</v>
      </c>
      <c r="H579" s="58"/>
      <c r="I579" s="57"/>
      <c r="J579" s="57"/>
      <c r="K579" s="57"/>
      <c r="L579" s="57"/>
      <c r="M579" s="58" t="str">
        <f t="shared" si="64"/>
        <v/>
      </c>
      <c r="N579" s="102"/>
    </row>
    <row r="580" spans="1:14">
      <c r="A580" s="97" t="str">
        <f t="shared" si="62"/>
        <v/>
      </c>
      <c r="B580" s="98" t="str">
        <f t="shared" si="61"/>
        <v/>
      </c>
      <c r="C580" s="99"/>
      <c r="D580" s="100"/>
      <c r="E580" s="100"/>
      <c r="F580" s="57"/>
      <c r="G580" s="58">
        <f t="shared" si="63"/>
        <v>0</v>
      </c>
      <c r="H580" s="58"/>
      <c r="I580" s="57"/>
      <c r="J580" s="57"/>
      <c r="K580" s="57"/>
      <c r="L580" s="57"/>
      <c r="M580" s="58" t="str">
        <f t="shared" si="64"/>
        <v/>
      </c>
      <c r="N580" s="102"/>
    </row>
    <row r="581" spans="1:14">
      <c r="A581" s="97" t="str">
        <f t="shared" si="62"/>
        <v/>
      </c>
      <c r="B581" s="98" t="str">
        <f t="shared" si="61"/>
        <v/>
      </c>
      <c r="C581" s="99"/>
      <c r="D581" s="100"/>
      <c r="E581" s="100"/>
      <c r="F581" s="57"/>
      <c r="G581" s="58">
        <f t="shared" si="63"/>
        <v>0</v>
      </c>
      <c r="H581" s="58"/>
      <c r="I581" s="57"/>
      <c r="J581" s="57"/>
      <c r="K581" s="57"/>
      <c r="L581" s="57"/>
      <c r="M581" s="58" t="str">
        <f t="shared" si="64"/>
        <v/>
      </c>
      <c r="N581" s="102"/>
    </row>
    <row r="582" spans="1:14">
      <c r="A582" s="97" t="str">
        <f t="shared" si="62"/>
        <v/>
      </c>
      <c r="B582" s="98" t="str">
        <f t="shared" si="61"/>
        <v/>
      </c>
      <c r="C582" s="99"/>
      <c r="D582" s="100"/>
      <c r="E582" s="100"/>
      <c r="F582" s="57"/>
      <c r="G582" s="58">
        <f t="shared" si="63"/>
        <v>0</v>
      </c>
      <c r="H582" s="58"/>
      <c r="I582" s="57"/>
      <c r="J582" s="57"/>
      <c r="K582" s="57"/>
      <c r="L582" s="57"/>
      <c r="M582" s="58" t="str">
        <f t="shared" si="64"/>
        <v/>
      </c>
      <c r="N582" s="102"/>
    </row>
    <row r="583" spans="1:14">
      <c r="A583" s="97" t="str">
        <f t="shared" si="62"/>
        <v/>
      </c>
      <c r="B583" s="98" t="str">
        <f t="shared" si="61"/>
        <v/>
      </c>
      <c r="C583" s="99"/>
      <c r="D583" s="100"/>
      <c r="E583" s="100"/>
      <c r="F583" s="57"/>
      <c r="G583" s="58">
        <f t="shared" si="63"/>
        <v>0</v>
      </c>
      <c r="H583" s="58"/>
      <c r="I583" s="57"/>
      <c r="J583" s="57"/>
      <c r="K583" s="57"/>
      <c r="L583" s="57"/>
      <c r="M583" s="58" t="str">
        <f t="shared" si="64"/>
        <v/>
      </c>
      <c r="N583" s="102"/>
    </row>
    <row r="584" spans="1:14">
      <c r="A584" s="97" t="str">
        <f t="shared" si="62"/>
        <v/>
      </c>
      <c r="B584" s="98" t="str">
        <f t="shared" si="61"/>
        <v/>
      </c>
      <c r="C584" s="99"/>
      <c r="D584" s="100"/>
      <c r="E584" s="100"/>
      <c r="F584" s="57"/>
      <c r="G584" s="58">
        <f t="shared" si="63"/>
        <v>0</v>
      </c>
      <c r="H584" s="58"/>
      <c r="I584" s="57"/>
      <c r="J584" s="57"/>
      <c r="K584" s="57"/>
      <c r="L584" s="57"/>
      <c r="M584" s="58" t="str">
        <f t="shared" si="64"/>
        <v/>
      </c>
      <c r="N584" s="102"/>
    </row>
    <row r="585" spans="1:14">
      <c r="A585" s="97" t="str">
        <f t="shared" si="62"/>
        <v/>
      </c>
      <c r="B585" s="98" t="str">
        <f t="shared" si="61"/>
        <v/>
      </c>
      <c r="C585" s="99"/>
      <c r="D585" s="100"/>
      <c r="E585" s="100"/>
      <c r="F585" s="57"/>
      <c r="G585" s="58">
        <f t="shared" si="63"/>
        <v>0</v>
      </c>
      <c r="H585" s="58"/>
      <c r="I585" s="57"/>
      <c r="J585" s="57"/>
      <c r="K585" s="57"/>
      <c r="L585" s="57"/>
      <c r="M585" s="58" t="str">
        <f t="shared" si="64"/>
        <v/>
      </c>
      <c r="N585" s="102"/>
    </row>
    <row r="586" spans="1:14">
      <c r="A586" s="97" t="str">
        <f t="shared" si="62"/>
        <v/>
      </c>
      <c r="B586" s="98" t="str">
        <f t="shared" si="61"/>
        <v/>
      </c>
      <c r="C586" s="99"/>
      <c r="D586" s="100"/>
      <c r="E586" s="100"/>
      <c r="F586" s="57"/>
      <c r="G586" s="58">
        <f t="shared" si="63"/>
        <v>0</v>
      </c>
      <c r="H586" s="58"/>
      <c r="I586" s="57"/>
      <c r="J586" s="57"/>
      <c r="K586" s="57"/>
      <c r="L586" s="57"/>
      <c r="M586" s="58" t="str">
        <f t="shared" si="64"/>
        <v/>
      </c>
      <c r="N586" s="102"/>
    </row>
    <row r="587" spans="1:14">
      <c r="A587" s="97" t="str">
        <f t="shared" si="62"/>
        <v/>
      </c>
      <c r="B587" s="98" t="str">
        <f t="shared" si="61"/>
        <v/>
      </c>
      <c r="C587" s="99"/>
      <c r="D587" s="100"/>
      <c r="E587" s="100"/>
      <c r="F587" s="57"/>
      <c r="G587" s="58">
        <f t="shared" si="63"/>
        <v>0</v>
      </c>
      <c r="H587" s="58"/>
      <c r="I587" s="57"/>
      <c r="J587" s="57"/>
      <c r="K587" s="57"/>
      <c r="L587" s="57"/>
      <c r="M587" s="58" t="str">
        <f t="shared" si="64"/>
        <v/>
      </c>
      <c r="N587" s="102"/>
    </row>
    <row r="588" spans="1:14">
      <c r="A588" s="97" t="str">
        <f t="shared" si="62"/>
        <v/>
      </c>
      <c r="B588" s="98" t="str">
        <f t="shared" si="61"/>
        <v/>
      </c>
      <c r="C588" s="99"/>
      <c r="D588" s="100"/>
      <c r="E588" s="100"/>
      <c r="F588" s="57"/>
      <c r="G588" s="58">
        <f t="shared" si="63"/>
        <v>0</v>
      </c>
      <c r="H588" s="58"/>
      <c r="I588" s="57"/>
      <c r="J588" s="57"/>
      <c r="K588" s="57"/>
      <c r="L588" s="57"/>
      <c r="M588" s="58" t="str">
        <f t="shared" si="64"/>
        <v/>
      </c>
      <c r="N588" s="102"/>
    </row>
    <row r="589" spans="1:14">
      <c r="A589" s="97" t="str">
        <f t="shared" si="62"/>
        <v/>
      </c>
      <c r="B589" s="98" t="str">
        <f t="shared" si="61"/>
        <v/>
      </c>
      <c r="C589" s="99"/>
      <c r="D589" s="100"/>
      <c r="E589" s="100"/>
      <c r="F589" s="57"/>
      <c r="G589" s="58">
        <f t="shared" si="63"/>
        <v>0</v>
      </c>
      <c r="H589" s="58"/>
      <c r="I589" s="57"/>
      <c r="J589" s="57"/>
      <c r="K589" s="57"/>
      <c r="L589" s="57"/>
      <c r="M589" s="58" t="str">
        <f t="shared" si="64"/>
        <v/>
      </c>
      <c r="N589" s="102"/>
    </row>
    <row r="590" spans="1:14">
      <c r="A590" s="97" t="str">
        <f t="shared" si="62"/>
        <v/>
      </c>
      <c r="B590" s="98" t="str">
        <f t="shared" si="61"/>
        <v/>
      </c>
      <c r="C590" s="99"/>
      <c r="D590" s="100"/>
      <c r="E590" s="100"/>
      <c r="F590" s="57"/>
      <c r="G590" s="58">
        <f t="shared" si="63"/>
        <v>0</v>
      </c>
      <c r="H590" s="58"/>
      <c r="I590" s="57"/>
      <c r="J590" s="57"/>
      <c r="K590" s="57"/>
      <c r="L590" s="57"/>
      <c r="M590" s="58" t="str">
        <f t="shared" si="64"/>
        <v/>
      </c>
      <c r="N590" s="102"/>
    </row>
    <row r="591" spans="1:14">
      <c r="A591" s="97" t="str">
        <f t="shared" si="62"/>
        <v/>
      </c>
      <c r="B591" s="98" t="str">
        <f t="shared" si="61"/>
        <v/>
      </c>
      <c r="C591" s="99"/>
      <c r="D591" s="100"/>
      <c r="E591" s="100"/>
      <c r="F591" s="57"/>
      <c r="G591" s="58">
        <f t="shared" si="63"/>
        <v>0</v>
      </c>
      <c r="H591" s="58"/>
      <c r="I591" s="57"/>
      <c r="J591" s="57"/>
      <c r="K591" s="57"/>
      <c r="L591" s="57"/>
      <c r="M591" s="58" t="str">
        <f t="shared" si="64"/>
        <v/>
      </c>
      <c r="N591" s="102"/>
    </row>
    <row r="592" spans="1:14">
      <c r="A592" s="97" t="str">
        <f t="shared" si="62"/>
        <v/>
      </c>
      <c r="B592" s="98" t="str">
        <f t="shared" si="61"/>
        <v/>
      </c>
      <c r="C592" s="99"/>
      <c r="D592" s="100"/>
      <c r="E592" s="100"/>
      <c r="F592" s="57"/>
      <c r="G592" s="58">
        <f t="shared" si="63"/>
        <v>0</v>
      </c>
      <c r="H592" s="58"/>
      <c r="I592" s="57"/>
      <c r="J592" s="57"/>
      <c r="K592" s="57"/>
      <c r="L592" s="57"/>
      <c r="M592" s="58" t="str">
        <f t="shared" si="64"/>
        <v/>
      </c>
      <c r="N592" s="102"/>
    </row>
    <row r="593" spans="1:14">
      <c r="A593" s="97" t="str">
        <f t="shared" si="62"/>
        <v/>
      </c>
      <c r="B593" s="98" t="str">
        <f t="shared" si="61"/>
        <v/>
      </c>
      <c r="C593" s="99"/>
      <c r="D593" s="100"/>
      <c r="E593" s="100"/>
      <c r="F593" s="57"/>
      <c r="G593" s="58">
        <f t="shared" si="63"/>
        <v>0</v>
      </c>
      <c r="H593" s="58"/>
      <c r="I593" s="57"/>
      <c r="J593" s="57"/>
      <c r="K593" s="57"/>
      <c r="L593" s="57"/>
      <c r="M593" s="58" t="str">
        <f t="shared" si="64"/>
        <v/>
      </c>
      <c r="N593" s="102"/>
    </row>
    <row r="594" spans="1:14">
      <c r="A594" s="97" t="str">
        <f t="shared" si="62"/>
        <v/>
      </c>
      <c r="B594" s="98" t="str">
        <f t="shared" si="61"/>
        <v/>
      </c>
      <c r="C594" s="99"/>
      <c r="D594" s="100"/>
      <c r="E594" s="100"/>
      <c r="F594" s="57"/>
      <c r="G594" s="58">
        <f t="shared" si="63"/>
        <v>0</v>
      </c>
      <c r="H594" s="58"/>
      <c r="I594" s="57"/>
      <c r="J594" s="57"/>
      <c r="K594" s="57"/>
      <c r="L594" s="57"/>
      <c r="M594" s="58" t="str">
        <f t="shared" si="64"/>
        <v/>
      </c>
      <c r="N594" s="102"/>
    </row>
    <row r="595" spans="1:14">
      <c r="A595" s="97" t="str">
        <f t="shared" si="62"/>
        <v/>
      </c>
      <c r="B595" s="98" t="str">
        <f t="shared" si="61"/>
        <v/>
      </c>
      <c r="C595" s="99"/>
      <c r="D595" s="100"/>
      <c r="E595" s="100"/>
      <c r="F595" s="57"/>
      <c r="G595" s="58">
        <f t="shared" si="63"/>
        <v>0</v>
      </c>
      <c r="H595" s="58"/>
      <c r="I595" s="57"/>
      <c r="J595" s="57"/>
      <c r="K595" s="57"/>
      <c r="L595" s="57"/>
      <c r="M595" s="58" t="str">
        <f t="shared" si="64"/>
        <v/>
      </c>
      <c r="N595" s="102"/>
    </row>
    <row r="596" spans="1:14">
      <c r="A596" s="97" t="str">
        <f t="shared" si="62"/>
        <v/>
      </c>
      <c r="B596" s="98" t="str">
        <f t="shared" si="61"/>
        <v/>
      </c>
      <c r="C596" s="99"/>
      <c r="D596" s="100"/>
      <c r="E596" s="100"/>
      <c r="F596" s="57"/>
      <c r="G596" s="58">
        <f t="shared" si="63"/>
        <v>0</v>
      </c>
      <c r="H596" s="58"/>
      <c r="I596" s="57"/>
      <c r="J596" s="57"/>
      <c r="K596" s="57"/>
      <c r="L596" s="57"/>
      <c r="M596" s="58" t="str">
        <f t="shared" si="64"/>
        <v/>
      </c>
      <c r="N596" s="102"/>
    </row>
    <row r="597" spans="1:14">
      <c r="A597" s="97" t="str">
        <f t="shared" si="62"/>
        <v/>
      </c>
      <c r="B597" s="98" t="str">
        <f t="shared" si="61"/>
        <v/>
      </c>
      <c r="C597" s="99"/>
      <c r="D597" s="100"/>
      <c r="E597" s="100"/>
      <c r="F597" s="57"/>
      <c r="G597" s="58">
        <f t="shared" si="63"/>
        <v>0</v>
      </c>
      <c r="H597" s="58"/>
      <c r="I597" s="57"/>
      <c r="J597" s="57"/>
      <c r="K597" s="57"/>
      <c r="L597" s="57"/>
      <c r="M597" s="58" t="str">
        <f t="shared" si="64"/>
        <v/>
      </c>
      <c r="N597" s="102"/>
    </row>
    <row r="598" spans="1:14">
      <c r="A598" s="97" t="str">
        <f t="shared" si="62"/>
        <v/>
      </c>
      <c r="B598" s="98" t="str">
        <f t="shared" si="61"/>
        <v/>
      </c>
      <c r="C598" s="99"/>
      <c r="D598" s="100"/>
      <c r="E598" s="100"/>
      <c r="F598" s="57"/>
      <c r="G598" s="58">
        <f t="shared" si="63"/>
        <v>0</v>
      </c>
      <c r="H598" s="58"/>
      <c r="I598" s="57"/>
      <c r="J598" s="57"/>
      <c r="K598" s="57"/>
      <c r="L598" s="57"/>
      <c r="M598" s="58" t="str">
        <f t="shared" si="64"/>
        <v/>
      </c>
      <c r="N598" s="102"/>
    </row>
    <row r="599" spans="1:14">
      <c r="A599" s="97" t="str">
        <f t="shared" si="62"/>
        <v/>
      </c>
      <c r="B599" s="98" t="str">
        <f t="shared" si="61"/>
        <v/>
      </c>
      <c r="C599" s="99"/>
      <c r="D599" s="100"/>
      <c r="E599" s="100"/>
      <c r="F599" s="57"/>
      <c r="G599" s="58">
        <f t="shared" si="63"/>
        <v>0</v>
      </c>
      <c r="H599" s="58"/>
      <c r="I599" s="57"/>
      <c r="J599" s="57"/>
      <c r="K599" s="57"/>
      <c r="L599" s="57"/>
      <c r="M599" s="58" t="str">
        <f t="shared" si="64"/>
        <v/>
      </c>
      <c r="N599" s="102"/>
    </row>
    <row r="600" spans="1:14">
      <c r="A600" s="97" t="str">
        <f t="shared" si="62"/>
        <v/>
      </c>
      <c r="B600" s="98" t="str">
        <f t="shared" si="61"/>
        <v/>
      </c>
      <c r="C600" s="99"/>
      <c r="D600" s="100"/>
      <c r="E600" s="100"/>
      <c r="F600" s="57"/>
      <c r="G600" s="58">
        <f t="shared" si="63"/>
        <v>0</v>
      </c>
      <c r="H600" s="58"/>
      <c r="I600" s="57"/>
      <c r="J600" s="57"/>
      <c r="K600" s="57"/>
      <c r="L600" s="57"/>
      <c r="M600" s="58" t="str">
        <f t="shared" si="64"/>
        <v/>
      </c>
      <c r="N600" s="102"/>
    </row>
    <row r="601" spans="1:14">
      <c r="A601" s="97" t="str">
        <f t="shared" si="62"/>
        <v/>
      </c>
      <c r="B601" s="98" t="str">
        <f t="shared" si="61"/>
        <v/>
      </c>
      <c r="C601" s="99"/>
      <c r="D601" s="100"/>
      <c r="E601" s="100"/>
      <c r="F601" s="57"/>
      <c r="G601" s="58">
        <f t="shared" si="63"/>
        <v>0</v>
      </c>
      <c r="H601" s="58"/>
      <c r="I601" s="57"/>
      <c r="J601" s="57"/>
      <c r="K601" s="57"/>
      <c r="L601" s="57"/>
      <c r="M601" s="58" t="str">
        <f t="shared" si="64"/>
        <v/>
      </c>
      <c r="N601" s="102"/>
    </row>
    <row r="602" spans="1:14">
      <c r="A602" s="97" t="str">
        <f t="shared" si="62"/>
        <v/>
      </c>
      <c r="B602" s="98" t="str">
        <f t="shared" si="61"/>
        <v/>
      </c>
      <c r="C602" s="99"/>
      <c r="D602" s="100"/>
      <c r="E602" s="100"/>
      <c r="F602" s="57"/>
      <c r="G602" s="58">
        <f t="shared" si="63"/>
        <v>0</v>
      </c>
      <c r="H602" s="58"/>
      <c r="I602" s="57"/>
      <c r="J602" s="57"/>
      <c r="K602" s="57"/>
      <c r="L602" s="57"/>
      <c r="M602" s="58" t="str">
        <f t="shared" si="64"/>
        <v/>
      </c>
      <c r="N602" s="102"/>
    </row>
    <row r="603" spans="1:14">
      <c r="A603" s="97" t="str">
        <f t="shared" si="62"/>
        <v/>
      </c>
      <c r="B603" s="98" t="str">
        <f t="shared" si="61"/>
        <v/>
      </c>
      <c r="C603" s="99"/>
      <c r="D603" s="100"/>
      <c r="E603" s="100"/>
      <c r="F603" s="57"/>
      <c r="G603" s="58">
        <f t="shared" si="63"/>
        <v>0</v>
      </c>
      <c r="H603" s="58"/>
      <c r="I603" s="57"/>
      <c r="J603" s="57"/>
      <c r="K603" s="57"/>
      <c r="L603" s="57"/>
      <c r="M603" s="58" t="str">
        <f t="shared" si="64"/>
        <v/>
      </c>
      <c r="N603" s="102"/>
    </row>
    <row r="604" spans="1:14">
      <c r="A604" s="97" t="str">
        <f t="shared" si="62"/>
        <v/>
      </c>
      <c r="B604" s="98" t="str">
        <f t="shared" si="61"/>
        <v/>
      </c>
      <c r="C604" s="99"/>
      <c r="D604" s="100"/>
      <c r="E604" s="100"/>
      <c r="F604" s="57"/>
      <c r="G604" s="58">
        <f t="shared" si="63"/>
        <v>0</v>
      </c>
      <c r="H604" s="58"/>
      <c r="I604" s="57"/>
      <c r="J604" s="57"/>
      <c r="K604" s="57"/>
      <c r="L604" s="57"/>
      <c r="M604" s="58" t="str">
        <f t="shared" si="64"/>
        <v/>
      </c>
      <c r="N604" s="102"/>
    </row>
    <row r="605" spans="1:14">
      <c r="A605" s="97" t="str">
        <f t="shared" si="62"/>
        <v/>
      </c>
      <c r="B605" s="98" t="str">
        <f t="shared" si="61"/>
        <v/>
      </c>
      <c r="C605" s="99"/>
      <c r="D605" s="100"/>
      <c r="E605" s="100"/>
      <c r="F605" s="57"/>
      <c r="G605" s="58">
        <f t="shared" si="63"/>
        <v>0</v>
      </c>
      <c r="H605" s="58"/>
      <c r="I605" s="57"/>
      <c r="J605" s="57"/>
      <c r="K605" s="57"/>
      <c r="L605" s="57"/>
      <c r="M605" s="58" t="str">
        <f t="shared" si="64"/>
        <v/>
      </c>
      <c r="N605" s="102"/>
    </row>
    <row r="606" spans="1:14">
      <c r="A606" s="97" t="str">
        <f t="shared" si="62"/>
        <v/>
      </c>
      <c r="B606" s="98" t="str">
        <f t="shared" si="61"/>
        <v/>
      </c>
      <c r="C606" s="99"/>
      <c r="D606" s="100"/>
      <c r="E606" s="100"/>
      <c r="F606" s="57"/>
      <c r="G606" s="58">
        <f t="shared" si="63"/>
        <v>0</v>
      </c>
      <c r="H606" s="58"/>
      <c r="I606" s="57"/>
      <c r="J606" s="57"/>
      <c r="K606" s="57"/>
      <c r="L606" s="57"/>
      <c r="M606" s="58" t="str">
        <f t="shared" si="64"/>
        <v/>
      </c>
      <c r="N606" s="102"/>
    </row>
    <row r="607" spans="1:14">
      <c r="A607" s="97" t="str">
        <f t="shared" si="62"/>
        <v/>
      </c>
      <c r="B607" s="98" t="str">
        <f t="shared" si="61"/>
        <v/>
      </c>
      <c r="C607" s="99"/>
      <c r="D607" s="100"/>
      <c r="E607" s="100"/>
      <c r="F607" s="57"/>
      <c r="G607" s="58">
        <f t="shared" si="63"/>
        <v>0</v>
      </c>
      <c r="H607" s="58"/>
      <c r="I607" s="57"/>
      <c r="J607" s="57"/>
      <c r="K607" s="57"/>
      <c r="L607" s="57"/>
      <c r="M607" s="58" t="str">
        <f t="shared" si="64"/>
        <v/>
      </c>
      <c r="N607" s="102"/>
    </row>
    <row r="608" spans="1:14">
      <c r="A608" s="97" t="str">
        <f t="shared" si="62"/>
        <v/>
      </c>
      <c r="B608" s="98" t="str">
        <f t="shared" si="61"/>
        <v/>
      </c>
      <c r="C608" s="99"/>
      <c r="D608" s="100"/>
      <c r="E608" s="100"/>
      <c r="F608" s="57"/>
      <c r="G608" s="58">
        <f t="shared" si="63"/>
        <v>0</v>
      </c>
      <c r="H608" s="58"/>
      <c r="I608" s="57"/>
      <c r="J608" s="57"/>
      <c r="K608" s="57"/>
      <c r="L608" s="57"/>
      <c r="M608" s="58" t="str">
        <f t="shared" si="64"/>
        <v/>
      </c>
      <c r="N608" s="102"/>
    </row>
    <row r="609" spans="1:14">
      <c r="A609" s="97" t="str">
        <f t="shared" si="62"/>
        <v/>
      </c>
      <c r="B609" s="98" t="str">
        <f t="shared" si="61"/>
        <v/>
      </c>
      <c r="C609" s="99"/>
      <c r="D609" s="100"/>
      <c r="E609" s="100"/>
      <c r="F609" s="57"/>
      <c r="G609" s="58">
        <f t="shared" si="63"/>
        <v>0</v>
      </c>
      <c r="H609" s="58"/>
      <c r="I609" s="57"/>
      <c r="J609" s="57"/>
      <c r="K609" s="57"/>
      <c r="L609" s="57"/>
      <c r="M609" s="58" t="str">
        <f t="shared" si="64"/>
        <v/>
      </c>
      <c r="N609" s="102"/>
    </row>
    <row r="610" spans="1:14">
      <c r="A610" s="97" t="str">
        <f t="shared" si="62"/>
        <v/>
      </c>
      <c r="B610" s="98" t="str">
        <f t="shared" si="61"/>
        <v/>
      </c>
      <c r="C610" s="99"/>
      <c r="D610" s="100"/>
      <c r="E610" s="100"/>
      <c r="F610" s="57"/>
      <c r="G610" s="58">
        <f t="shared" si="63"/>
        <v>0</v>
      </c>
      <c r="H610" s="58"/>
      <c r="I610" s="57"/>
      <c r="J610" s="57"/>
      <c r="K610" s="57"/>
      <c r="L610" s="57"/>
      <c r="M610" s="58" t="str">
        <f t="shared" si="64"/>
        <v/>
      </c>
      <c r="N610" s="102"/>
    </row>
    <row r="611" spans="1:14">
      <c r="A611" s="97" t="str">
        <f t="shared" si="62"/>
        <v/>
      </c>
      <c r="B611" s="98" t="str">
        <f t="shared" si="61"/>
        <v/>
      </c>
      <c r="C611" s="99"/>
      <c r="D611" s="100"/>
      <c r="E611" s="100"/>
      <c r="F611" s="57"/>
      <c r="G611" s="58">
        <f t="shared" si="63"/>
        <v>0</v>
      </c>
      <c r="H611" s="58"/>
      <c r="I611" s="57"/>
      <c r="J611" s="57"/>
      <c r="K611" s="57"/>
      <c r="L611" s="57"/>
      <c r="M611" s="58" t="str">
        <f t="shared" si="64"/>
        <v/>
      </c>
      <c r="N611" s="102"/>
    </row>
    <row r="612" spans="1:14">
      <c r="A612" s="97" t="str">
        <f t="shared" si="62"/>
        <v/>
      </c>
      <c r="B612" s="98" t="str">
        <f t="shared" si="61"/>
        <v/>
      </c>
      <c r="C612" s="99"/>
      <c r="D612" s="100"/>
      <c r="E612" s="100"/>
      <c r="F612" s="57"/>
      <c r="G612" s="58">
        <f t="shared" si="63"/>
        <v>0</v>
      </c>
      <c r="H612" s="58"/>
      <c r="I612" s="57"/>
      <c r="J612" s="57"/>
      <c r="K612" s="57"/>
      <c r="L612" s="57"/>
      <c r="M612" s="58" t="str">
        <f t="shared" si="64"/>
        <v/>
      </c>
      <c r="N612" s="102"/>
    </row>
    <row r="613" spans="1:14">
      <c r="A613" s="97" t="str">
        <f t="shared" si="62"/>
        <v/>
      </c>
      <c r="B613" s="98" t="str">
        <f t="shared" si="61"/>
        <v/>
      </c>
      <c r="C613" s="99"/>
      <c r="D613" s="100"/>
      <c r="E613" s="100"/>
      <c r="F613" s="57"/>
      <c r="G613" s="58">
        <f t="shared" si="63"/>
        <v>0</v>
      </c>
      <c r="H613" s="58"/>
      <c r="I613" s="57"/>
      <c r="J613" s="57"/>
      <c r="K613" s="57"/>
      <c r="L613" s="57"/>
      <c r="M613" s="58" t="str">
        <f t="shared" si="64"/>
        <v/>
      </c>
      <c r="N613" s="102"/>
    </row>
    <row r="614" spans="1:14">
      <c r="A614" s="97" t="str">
        <f t="shared" si="62"/>
        <v/>
      </c>
      <c r="B614" s="98" t="str">
        <f t="shared" si="61"/>
        <v/>
      </c>
      <c r="C614" s="99"/>
      <c r="D614" s="100"/>
      <c r="E614" s="100"/>
      <c r="F614" s="57"/>
      <c r="G614" s="58">
        <f t="shared" si="63"/>
        <v>0</v>
      </c>
      <c r="H614" s="58"/>
      <c r="I614" s="57"/>
      <c r="J614" s="57"/>
      <c r="K614" s="57"/>
      <c r="L614" s="57"/>
      <c r="M614" s="58" t="str">
        <f t="shared" si="64"/>
        <v/>
      </c>
      <c r="N614" s="102"/>
    </row>
    <row r="615" spans="1:14">
      <c r="A615" s="97" t="str">
        <f t="shared" si="62"/>
        <v/>
      </c>
      <c r="B615" s="98" t="str">
        <f t="shared" si="61"/>
        <v/>
      </c>
      <c r="C615" s="99"/>
      <c r="D615" s="100"/>
      <c r="E615" s="100"/>
      <c r="F615" s="57"/>
      <c r="G615" s="58">
        <f t="shared" si="63"/>
        <v>0</v>
      </c>
      <c r="H615" s="58"/>
      <c r="I615" s="57"/>
      <c r="J615" s="57"/>
      <c r="K615" s="57"/>
      <c r="L615" s="57"/>
      <c r="M615" s="58" t="str">
        <f t="shared" si="64"/>
        <v/>
      </c>
      <c r="N615" s="102"/>
    </row>
    <row r="616" spans="1:14">
      <c r="A616" s="97" t="str">
        <f t="shared" si="62"/>
        <v/>
      </c>
      <c r="B616" s="98" t="str">
        <f t="shared" si="61"/>
        <v/>
      </c>
      <c r="C616" s="99"/>
      <c r="D616" s="100"/>
      <c r="E616" s="100"/>
      <c r="F616" s="57"/>
      <c r="G616" s="58">
        <f t="shared" si="63"/>
        <v>0</v>
      </c>
      <c r="H616" s="58"/>
      <c r="I616" s="57"/>
      <c r="J616" s="57"/>
      <c r="K616" s="57"/>
      <c r="L616" s="57"/>
      <c r="M616" s="58" t="str">
        <f t="shared" si="64"/>
        <v/>
      </c>
      <c r="N616" s="102"/>
    </row>
    <row r="617" spans="1:14">
      <c r="A617" s="97" t="str">
        <f t="shared" si="62"/>
        <v/>
      </c>
      <c r="B617" s="98" t="str">
        <f t="shared" si="61"/>
        <v/>
      </c>
      <c r="C617" s="99"/>
      <c r="D617" s="100"/>
      <c r="E617" s="100"/>
      <c r="F617" s="57"/>
      <c r="G617" s="58">
        <f t="shared" si="63"/>
        <v>0</v>
      </c>
      <c r="H617" s="58"/>
      <c r="I617" s="57"/>
      <c r="J617" s="57"/>
      <c r="K617" s="57"/>
      <c r="L617" s="57"/>
      <c r="M617" s="58" t="str">
        <f t="shared" si="64"/>
        <v/>
      </c>
      <c r="N617" s="102"/>
    </row>
    <row r="618" spans="1:14">
      <c r="A618" s="97" t="str">
        <f t="shared" si="62"/>
        <v/>
      </c>
      <c r="B618" s="98" t="str">
        <f t="shared" si="61"/>
        <v/>
      </c>
      <c r="C618" s="99"/>
      <c r="D618" s="100"/>
      <c r="E618" s="100"/>
      <c r="F618" s="57"/>
      <c r="G618" s="58">
        <f t="shared" si="63"/>
        <v>0</v>
      </c>
      <c r="H618" s="58"/>
      <c r="I618" s="57"/>
      <c r="J618" s="57"/>
      <c r="K618" s="57"/>
      <c r="L618" s="57"/>
      <c r="M618" s="58" t="str">
        <f t="shared" si="64"/>
        <v/>
      </c>
      <c r="N618" s="102"/>
    </row>
    <row r="619" spans="1:14">
      <c r="A619" s="97" t="str">
        <f t="shared" si="62"/>
        <v/>
      </c>
      <c r="B619" s="98" t="str">
        <f t="shared" si="61"/>
        <v/>
      </c>
      <c r="C619" s="99"/>
      <c r="D619" s="100"/>
      <c r="E619" s="100"/>
      <c r="F619" s="57"/>
      <c r="G619" s="58">
        <f t="shared" si="63"/>
        <v>0</v>
      </c>
      <c r="H619" s="58"/>
      <c r="I619" s="57"/>
      <c r="J619" s="57"/>
      <c r="K619" s="57"/>
      <c r="L619" s="57"/>
      <c r="M619" s="58" t="str">
        <f t="shared" si="64"/>
        <v/>
      </c>
      <c r="N619" s="102"/>
    </row>
    <row r="620" spans="1:14">
      <c r="A620" s="97" t="str">
        <f t="shared" si="62"/>
        <v/>
      </c>
      <c r="B620" s="98" t="str">
        <f t="shared" ref="B620:B683" si="65">IF(C620="","",MONTH(C620)&amp;"月")</f>
        <v/>
      </c>
      <c r="C620" s="99"/>
      <c r="D620" s="100"/>
      <c r="E620" s="100"/>
      <c r="F620" s="57"/>
      <c r="G620" s="58">
        <f t="shared" si="63"/>
        <v>0</v>
      </c>
      <c r="H620" s="58"/>
      <c r="I620" s="57"/>
      <c r="J620" s="57"/>
      <c r="K620" s="57"/>
      <c r="L620" s="57"/>
      <c r="M620" s="58" t="str">
        <f t="shared" si="64"/>
        <v/>
      </c>
      <c r="N620" s="102"/>
    </row>
    <row r="621" spans="1:14">
      <c r="A621" s="97" t="str">
        <f t="shared" ref="A621:A684" si="66">IF(C621="","",ROW()-42)</f>
        <v/>
      </c>
      <c r="B621" s="98" t="str">
        <f t="shared" si="65"/>
        <v/>
      </c>
      <c r="C621" s="99"/>
      <c r="D621" s="100"/>
      <c r="E621" s="100"/>
      <c r="F621" s="57"/>
      <c r="G621" s="58">
        <f t="shared" ref="G621:G684" si="67">IF(F621="",0,F621*$K$41)</f>
        <v>0</v>
      </c>
      <c r="H621" s="58"/>
      <c r="I621" s="57"/>
      <c r="J621" s="57"/>
      <c r="K621" s="57"/>
      <c r="L621" s="57"/>
      <c r="M621" s="58" t="str">
        <f t="shared" ref="M621:M684" si="68">IF(C621="","",ROUND(M620+G621-I621-J621-K621-L621-H621,2))</f>
        <v/>
      </c>
      <c r="N621" s="102"/>
    </row>
    <row r="622" spans="1:14">
      <c r="A622" s="97" t="str">
        <f t="shared" si="66"/>
        <v/>
      </c>
      <c r="B622" s="98" t="str">
        <f t="shared" si="65"/>
        <v/>
      </c>
      <c r="C622" s="99"/>
      <c r="D622" s="100"/>
      <c r="E622" s="100"/>
      <c r="F622" s="57"/>
      <c r="G622" s="58">
        <f t="shared" si="67"/>
        <v>0</v>
      </c>
      <c r="H622" s="58"/>
      <c r="I622" s="57"/>
      <c r="J622" s="57"/>
      <c r="K622" s="57"/>
      <c r="L622" s="57"/>
      <c r="M622" s="58" t="str">
        <f t="shared" si="68"/>
        <v/>
      </c>
      <c r="N622" s="102"/>
    </row>
    <row r="623" spans="1:14">
      <c r="A623" s="97" t="str">
        <f t="shared" si="66"/>
        <v/>
      </c>
      <c r="B623" s="98" t="str">
        <f t="shared" si="65"/>
        <v/>
      </c>
      <c r="C623" s="99"/>
      <c r="D623" s="100"/>
      <c r="E623" s="100"/>
      <c r="F623" s="57"/>
      <c r="G623" s="58">
        <f t="shared" si="67"/>
        <v>0</v>
      </c>
      <c r="H623" s="58"/>
      <c r="I623" s="57"/>
      <c r="J623" s="57"/>
      <c r="K623" s="57"/>
      <c r="L623" s="57"/>
      <c r="M623" s="58" t="str">
        <f t="shared" si="68"/>
        <v/>
      </c>
      <c r="N623" s="102"/>
    </row>
    <row r="624" spans="1:14">
      <c r="A624" s="97" t="str">
        <f t="shared" si="66"/>
        <v/>
      </c>
      <c r="B624" s="98" t="str">
        <f t="shared" si="65"/>
        <v/>
      </c>
      <c r="C624" s="99"/>
      <c r="D624" s="100"/>
      <c r="E624" s="100"/>
      <c r="F624" s="57"/>
      <c r="G624" s="58">
        <f t="shared" si="67"/>
        <v>0</v>
      </c>
      <c r="H624" s="58"/>
      <c r="I624" s="57"/>
      <c r="J624" s="57"/>
      <c r="K624" s="57"/>
      <c r="L624" s="57"/>
      <c r="M624" s="58" t="str">
        <f t="shared" si="68"/>
        <v/>
      </c>
      <c r="N624" s="102"/>
    </row>
    <row r="625" spans="1:14">
      <c r="A625" s="97" t="str">
        <f t="shared" si="66"/>
        <v/>
      </c>
      <c r="B625" s="98" t="str">
        <f t="shared" si="65"/>
        <v/>
      </c>
      <c r="C625" s="99"/>
      <c r="D625" s="100"/>
      <c r="E625" s="100"/>
      <c r="F625" s="57"/>
      <c r="G625" s="58">
        <f t="shared" si="67"/>
        <v>0</v>
      </c>
      <c r="H625" s="58"/>
      <c r="I625" s="57"/>
      <c r="J625" s="57"/>
      <c r="K625" s="57"/>
      <c r="L625" s="57"/>
      <c r="M625" s="58" t="str">
        <f t="shared" si="68"/>
        <v/>
      </c>
      <c r="N625" s="102"/>
    </row>
    <row r="626" spans="1:14">
      <c r="A626" s="97" t="str">
        <f t="shared" si="66"/>
        <v/>
      </c>
      <c r="B626" s="98" t="str">
        <f t="shared" si="65"/>
        <v/>
      </c>
      <c r="C626" s="99"/>
      <c r="D626" s="100"/>
      <c r="E626" s="100"/>
      <c r="F626" s="57"/>
      <c r="G626" s="58">
        <f t="shared" si="67"/>
        <v>0</v>
      </c>
      <c r="H626" s="58"/>
      <c r="I626" s="57"/>
      <c r="J626" s="57"/>
      <c r="K626" s="57"/>
      <c r="L626" s="57"/>
      <c r="M626" s="58" t="str">
        <f t="shared" si="68"/>
        <v/>
      </c>
      <c r="N626" s="102"/>
    </row>
    <row r="627" spans="1:14">
      <c r="A627" s="97" t="str">
        <f t="shared" si="66"/>
        <v/>
      </c>
      <c r="B627" s="98" t="str">
        <f t="shared" si="65"/>
        <v/>
      </c>
      <c r="C627" s="99"/>
      <c r="D627" s="100"/>
      <c r="E627" s="100"/>
      <c r="F627" s="57"/>
      <c r="G627" s="58">
        <f t="shared" si="67"/>
        <v>0</v>
      </c>
      <c r="H627" s="58"/>
      <c r="I627" s="57"/>
      <c r="J627" s="57"/>
      <c r="K627" s="57"/>
      <c r="L627" s="57"/>
      <c r="M627" s="58" t="str">
        <f t="shared" si="68"/>
        <v/>
      </c>
      <c r="N627" s="102"/>
    </row>
    <row r="628" spans="1:14">
      <c r="A628" s="97" t="str">
        <f t="shared" si="66"/>
        <v/>
      </c>
      <c r="B628" s="98" t="str">
        <f t="shared" si="65"/>
        <v/>
      </c>
      <c r="C628" s="99"/>
      <c r="D628" s="100"/>
      <c r="E628" s="100"/>
      <c r="F628" s="57"/>
      <c r="G628" s="58">
        <f t="shared" si="67"/>
        <v>0</v>
      </c>
      <c r="H628" s="58"/>
      <c r="I628" s="57"/>
      <c r="J628" s="57"/>
      <c r="K628" s="57"/>
      <c r="L628" s="57"/>
      <c r="M628" s="58" t="str">
        <f t="shared" si="68"/>
        <v/>
      </c>
      <c r="N628" s="102"/>
    </row>
    <row r="629" spans="1:14">
      <c r="A629" s="97" t="str">
        <f t="shared" si="66"/>
        <v/>
      </c>
      <c r="B629" s="98" t="str">
        <f t="shared" si="65"/>
        <v/>
      </c>
      <c r="C629" s="99"/>
      <c r="D629" s="100"/>
      <c r="E629" s="100"/>
      <c r="F629" s="57"/>
      <c r="G629" s="58">
        <f t="shared" si="67"/>
        <v>0</v>
      </c>
      <c r="H629" s="58"/>
      <c r="I629" s="57"/>
      <c r="J629" s="57"/>
      <c r="K629" s="57"/>
      <c r="L629" s="57"/>
      <c r="M629" s="58" t="str">
        <f t="shared" si="68"/>
        <v/>
      </c>
      <c r="N629" s="102"/>
    </row>
    <row r="630" spans="1:14">
      <c r="A630" s="97" t="str">
        <f t="shared" si="66"/>
        <v/>
      </c>
      <c r="B630" s="98" t="str">
        <f t="shared" si="65"/>
        <v/>
      </c>
      <c r="C630" s="99"/>
      <c r="D630" s="100"/>
      <c r="E630" s="100"/>
      <c r="F630" s="57"/>
      <c r="G630" s="58">
        <f t="shared" si="67"/>
        <v>0</v>
      </c>
      <c r="H630" s="58"/>
      <c r="I630" s="57"/>
      <c r="J630" s="57"/>
      <c r="K630" s="57"/>
      <c r="L630" s="57"/>
      <c r="M630" s="58" t="str">
        <f t="shared" si="68"/>
        <v/>
      </c>
      <c r="N630" s="102"/>
    </row>
    <row r="631" spans="1:14">
      <c r="A631" s="97" t="str">
        <f t="shared" si="66"/>
        <v/>
      </c>
      <c r="B631" s="98" t="str">
        <f t="shared" si="65"/>
        <v/>
      </c>
      <c r="C631" s="99"/>
      <c r="D631" s="100"/>
      <c r="E631" s="100"/>
      <c r="F631" s="57"/>
      <c r="G631" s="58">
        <f t="shared" si="67"/>
        <v>0</v>
      </c>
      <c r="H631" s="58"/>
      <c r="I631" s="57"/>
      <c r="J631" s="57"/>
      <c r="K631" s="57"/>
      <c r="L631" s="57"/>
      <c r="M631" s="58" t="str">
        <f t="shared" si="68"/>
        <v/>
      </c>
      <c r="N631" s="102"/>
    </row>
    <row r="632" spans="1:14">
      <c r="A632" s="97" t="str">
        <f t="shared" si="66"/>
        <v/>
      </c>
      <c r="B632" s="98" t="str">
        <f t="shared" si="65"/>
        <v/>
      </c>
      <c r="C632" s="99"/>
      <c r="D632" s="100"/>
      <c r="E632" s="100"/>
      <c r="F632" s="57"/>
      <c r="G632" s="58">
        <f t="shared" si="67"/>
        <v>0</v>
      </c>
      <c r="H632" s="58"/>
      <c r="I632" s="57"/>
      <c r="J632" s="57"/>
      <c r="K632" s="57"/>
      <c r="L632" s="57"/>
      <c r="M632" s="58" t="str">
        <f t="shared" si="68"/>
        <v/>
      </c>
      <c r="N632" s="102"/>
    </row>
    <row r="633" spans="1:14">
      <c r="A633" s="97" t="str">
        <f t="shared" si="66"/>
        <v/>
      </c>
      <c r="B633" s="98" t="str">
        <f t="shared" si="65"/>
        <v/>
      </c>
      <c r="C633" s="99"/>
      <c r="D633" s="100"/>
      <c r="E633" s="100"/>
      <c r="F633" s="57"/>
      <c r="G633" s="58">
        <f t="shared" si="67"/>
        <v>0</v>
      </c>
      <c r="H633" s="58"/>
      <c r="I633" s="57"/>
      <c r="J633" s="57"/>
      <c r="K633" s="57"/>
      <c r="L633" s="57"/>
      <c r="M633" s="58" t="str">
        <f t="shared" si="68"/>
        <v/>
      </c>
      <c r="N633" s="102"/>
    </row>
    <row r="634" spans="1:14">
      <c r="A634" s="97" t="str">
        <f t="shared" si="66"/>
        <v/>
      </c>
      <c r="B634" s="98" t="str">
        <f t="shared" si="65"/>
        <v/>
      </c>
      <c r="C634" s="99"/>
      <c r="D634" s="100"/>
      <c r="E634" s="100"/>
      <c r="F634" s="57"/>
      <c r="G634" s="58">
        <f t="shared" si="67"/>
        <v>0</v>
      </c>
      <c r="H634" s="58"/>
      <c r="I634" s="57"/>
      <c r="J634" s="57"/>
      <c r="K634" s="57"/>
      <c r="L634" s="57"/>
      <c r="M634" s="58" t="str">
        <f t="shared" si="68"/>
        <v/>
      </c>
      <c r="N634" s="102"/>
    </row>
    <row r="635" spans="1:14">
      <c r="A635" s="97" t="str">
        <f t="shared" si="66"/>
        <v/>
      </c>
      <c r="B635" s="98" t="str">
        <f t="shared" si="65"/>
        <v/>
      </c>
      <c r="C635" s="99"/>
      <c r="D635" s="100"/>
      <c r="E635" s="100"/>
      <c r="F635" s="57"/>
      <c r="G635" s="58">
        <f t="shared" si="67"/>
        <v>0</v>
      </c>
      <c r="H635" s="58"/>
      <c r="I635" s="57"/>
      <c r="J635" s="57"/>
      <c r="K635" s="57"/>
      <c r="L635" s="57"/>
      <c r="M635" s="58" t="str">
        <f t="shared" si="68"/>
        <v/>
      </c>
      <c r="N635" s="102"/>
    </row>
    <row r="636" spans="1:14">
      <c r="A636" s="97" t="str">
        <f t="shared" si="66"/>
        <v/>
      </c>
      <c r="B636" s="98" t="str">
        <f t="shared" si="65"/>
        <v/>
      </c>
      <c r="C636" s="99"/>
      <c r="D636" s="100"/>
      <c r="E636" s="100"/>
      <c r="F636" s="57"/>
      <c r="G636" s="58">
        <f t="shared" si="67"/>
        <v>0</v>
      </c>
      <c r="H636" s="58"/>
      <c r="I636" s="57"/>
      <c r="J636" s="57"/>
      <c r="K636" s="57"/>
      <c r="L636" s="57"/>
      <c r="M636" s="58" t="str">
        <f t="shared" si="68"/>
        <v/>
      </c>
      <c r="N636" s="102"/>
    </row>
    <row r="637" spans="1:14">
      <c r="A637" s="97" t="str">
        <f t="shared" si="66"/>
        <v/>
      </c>
      <c r="B637" s="98" t="str">
        <f t="shared" si="65"/>
        <v/>
      </c>
      <c r="C637" s="99"/>
      <c r="D637" s="100"/>
      <c r="E637" s="100"/>
      <c r="F637" s="57"/>
      <c r="G637" s="58">
        <f t="shared" si="67"/>
        <v>0</v>
      </c>
      <c r="H637" s="58"/>
      <c r="I637" s="57"/>
      <c r="J637" s="57"/>
      <c r="K637" s="57"/>
      <c r="L637" s="57"/>
      <c r="M637" s="58" t="str">
        <f t="shared" si="68"/>
        <v/>
      </c>
      <c r="N637" s="102"/>
    </row>
    <row r="638" spans="1:14">
      <c r="A638" s="97" t="str">
        <f t="shared" si="66"/>
        <v/>
      </c>
      <c r="B638" s="98" t="str">
        <f t="shared" si="65"/>
        <v/>
      </c>
      <c r="C638" s="99"/>
      <c r="D638" s="100"/>
      <c r="E638" s="100"/>
      <c r="F638" s="57"/>
      <c r="G638" s="58">
        <f t="shared" si="67"/>
        <v>0</v>
      </c>
      <c r="H638" s="58"/>
      <c r="I638" s="57"/>
      <c r="J638" s="57"/>
      <c r="K638" s="57"/>
      <c r="L638" s="57"/>
      <c r="M638" s="58" t="str">
        <f t="shared" si="68"/>
        <v/>
      </c>
      <c r="N638" s="102"/>
    </row>
    <row r="639" spans="1:14">
      <c r="A639" s="97" t="str">
        <f t="shared" si="66"/>
        <v/>
      </c>
      <c r="B639" s="98" t="str">
        <f t="shared" si="65"/>
        <v/>
      </c>
      <c r="C639" s="99"/>
      <c r="D639" s="100"/>
      <c r="E639" s="100"/>
      <c r="F639" s="57"/>
      <c r="G639" s="58">
        <f t="shared" si="67"/>
        <v>0</v>
      </c>
      <c r="H639" s="58"/>
      <c r="I639" s="57"/>
      <c r="J639" s="57"/>
      <c r="K639" s="57"/>
      <c r="L639" s="57"/>
      <c r="M639" s="58" t="str">
        <f t="shared" si="68"/>
        <v/>
      </c>
      <c r="N639" s="102"/>
    </row>
    <row r="640" spans="1:14">
      <c r="A640" s="97" t="str">
        <f t="shared" si="66"/>
        <v/>
      </c>
      <c r="B640" s="98" t="str">
        <f t="shared" si="65"/>
        <v/>
      </c>
      <c r="C640" s="99"/>
      <c r="D640" s="100"/>
      <c r="E640" s="100"/>
      <c r="F640" s="57"/>
      <c r="G640" s="58">
        <f t="shared" si="67"/>
        <v>0</v>
      </c>
      <c r="H640" s="58"/>
      <c r="I640" s="57"/>
      <c r="J640" s="57"/>
      <c r="K640" s="57"/>
      <c r="L640" s="57"/>
      <c r="M640" s="58" t="str">
        <f t="shared" si="68"/>
        <v/>
      </c>
      <c r="N640" s="102"/>
    </row>
    <row r="641" spans="1:14">
      <c r="A641" s="97" t="str">
        <f t="shared" si="66"/>
        <v/>
      </c>
      <c r="B641" s="98" t="str">
        <f t="shared" si="65"/>
        <v/>
      </c>
      <c r="C641" s="99"/>
      <c r="D641" s="100"/>
      <c r="E641" s="100"/>
      <c r="F641" s="57"/>
      <c r="G641" s="58">
        <f t="shared" si="67"/>
        <v>0</v>
      </c>
      <c r="H641" s="58"/>
      <c r="I641" s="57"/>
      <c r="J641" s="57"/>
      <c r="K641" s="57"/>
      <c r="L641" s="57"/>
      <c r="M641" s="58" t="str">
        <f t="shared" si="68"/>
        <v/>
      </c>
      <c r="N641" s="102"/>
    </row>
    <row r="642" spans="1:14">
      <c r="A642" s="97" t="str">
        <f t="shared" si="66"/>
        <v/>
      </c>
      <c r="B642" s="98" t="str">
        <f t="shared" si="65"/>
        <v/>
      </c>
      <c r="C642" s="99"/>
      <c r="D642" s="100"/>
      <c r="E642" s="100"/>
      <c r="F642" s="57"/>
      <c r="G642" s="58">
        <f t="shared" si="67"/>
        <v>0</v>
      </c>
      <c r="H642" s="58"/>
      <c r="I642" s="57"/>
      <c r="J642" s="57"/>
      <c r="K642" s="57"/>
      <c r="L642" s="57"/>
      <c r="M642" s="58" t="str">
        <f t="shared" si="68"/>
        <v/>
      </c>
      <c r="N642" s="102"/>
    </row>
    <row r="643" spans="1:14">
      <c r="A643" s="97" t="str">
        <f t="shared" si="66"/>
        <v/>
      </c>
      <c r="B643" s="98" t="str">
        <f t="shared" si="65"/>
        <v/>
      </c>
      <c r="C643" s="99"/>
      <c r="D643" s="100"/>
      <c r="E643" s="100"/>
      <c r="F643" s="57"/>
      <c r="G643" s="58">
        <f t="shared" si="67"/>
        <v>0</v>
      </c>
      <c r="H643" s="58"/>
      <c r="I643" s="57"/>
      <c r="J643" s="57"/>
      <c r="K643" s="57"/>
      <c r="L643" s="57"/>
      <c r="M643" s="58" t="str">
        <f t="shared" si="68"/>
        <v/>
      </c>
      <c r="N643" s="102"/>
    </row>
    <row r="644" spans="1:14">
      <c r="A644" s="97" t="str">
        <f t="shared" si="66"/>
        <v/>
      </c>
      <c r="B644" s="98" t="str">
        <f t="shared" si="65"/>
        <v/>
      </c>
      <c r="C644" s="99"/>
      <c r="D644" s="100"/>
      <c r="E644" s="100"/>
      <c r="F644" s="57"/>
      <c r="G644" s="58">
        <f t="shared" si="67"/>
        <v>0</v>
      </c>
      <c r="H644" s="58"/>
      <c r="I644" s="57"/>
      <c r="J644" s="57"/>
      <c r="K644" s="57"/>
      <c r="L644" s="57"/>
      <c r="M644" s="58" t="str">
        <f t="shared" si="68"/>
        <v/>
      </c>
      <c r="N644" s="102"/>
    </row>
    <row r="645" spans="1:14">
      <c r="A645" s="97" t="str">
        <f t="shared" si="66"/>
        <v/>
      </c>
      <c r="B645" s="98" t="str">
        <f t="shared" si="65"/>
        <v/>
      </c>
      <c r="C645" s="99"/>
      <c r="D645" s="100"/>
      <c r="E645" s="100"/>
      <c r="F645" s="57"/>
      <c r="G645" s="58">
        <f t="shared" si="67"/>
        <v>0</v>
      </c>
      <c r="H645" s="58"/>
      <c r="I645" s="57"/>
      <c r="J645" s="57"/>
      <c r="K645" s="57"/>
      <c r="L645" s="57"/>
      <c r="M645" s="58" t="str">
        <f t="shared" si="68"/>
        <v/>
      </c>
      <c r="N645" s="102"/>
    </row>
    <row r="646" spans="1:14">
      <c r="A646" s="97" t="str">
        <f t="shared" si="66"/>
        <v/>
      </c>
      <c r="B646" s="98" t="str">
        <f t="shared" si="65"/>
        <v/>
      </c>
      <c r="C646" s="99"/>
      <c r="D646" s="100"/>
      <c r="E646" s="100"/>
      <c r="F646" s="57"/>
      <c r="G646" s="58">
        <f t="shared" si="67"/>
        <v>0</v>
      </c>
      <c r="H646" s="58"/>
      <c r="I646" s="57"/>
      <c r="J646" s="57"/>
      <c r="K646" s="57"/>
      <c r="L646" s="57"/>
      <c r="M646" s="58" t="str">
        <f t="shared" si="68"/>
        <v/>
      </c>
      <c r="N646" s="102"/>
    </row>
    <row r="647" spans="1:14">
      <c r="A647" s="97" t="str">
        <f t="shared" si="66"/>
        <v/>
      </c>
      <c r="B647" s="98" t="str">
        <f t="shared" si="65"/>
        <v/>
      </c>
      <c r="C647" s="99"/>
      <c r="D647" s="100"/>
      <c r="E647" s="100"/>
      <c r="F647" s="57"/>
      <c r="G647" s="58">
        <f t="shared" si="67"/>
        <v>0</v>
      </c>
      <c r="H647" s="58"/>
      <c r="I647" s="57"/>
      <c r="J647" s="57"/>
      <c r="K647" s="57"/>
      <c r="L647" s="57"/>
      <c r="M647" s="58" t="str">
        <f t="shared" si="68"/>
        <v/>
      </c>
      <c r="N647" s="102"/>
    </row>
    <row r="648" spans="1:14">
      <c r="A648" s="97" t="str">
        <f t="shared" si="66"/>
        <v/>
      </c>
      <c r="B648" s="98" t="str">
        <f t="shared" si="65"/>
        <v/>
      </c>
      <c r="C648" s="99"/>
      <c r="D648" s="100"/>
      <c r="E648" s="100"/>
      <c r="F648" s="57"/>
      <c r="G648" s="58">
        <f t="shared" si="67"/>
        <v>0</v>
      </c>
      <c r="H648" s="58"/>
      <c r="I648" s="57"/>
      <c r="J648" s="57"/>
      <c r="K648" s="57"/>
      <c r="L648" s="57"/>
      <c r="M648" s="58" t="str">
        <f t="shared" si="68"/>
        <v/>
      </c>
      <c r="N648" s="102"/>
    </row>
    <row r="649" spans="1:14">
      <c r="A649" s="97" t="str">
        <f t="shared" si="66"/>
        <v/>
      </c>
      <c r="B649" s="98" t="str">
        <f t="shared" si="65"/>
        <v/>
      </c>
      <c r="C649" s="99"/>
      <c r="D649" s="100"/>
      <c r="E649" s="100"/>
      <c r="F649" s="57"/>
      <c r="G649" s="58">
        <f t="shared" si="67"/>
        <v>0</v>
      </c>
      <c r="H649" s="58"/>
      <c r="I649" s="57"/>
      <c r="J649" s="57"/>
      <c r="K649" s="57"/>
      <c r="L649" s="57"/>
      <c r="M649" s="58" t="str">
        <f t="shared" si="68"/>
        <v/>
      </c>
      <c r="N649" s="102"/>
    </row>
    <row r="650" spans="1:14">
      <c r="A650" s="97" t="str">
        <f t="shared" si="66"/>
        <v/>
      </c>
      <c r="B650" s="98" t="str">
        <f t="shared" si="65"/>
        <v/>
      </c>
      <c r="C650" s="99"/>
      <c r="D650" s="100"/>
      <c r="E650" s="100"/>
      <c r="F650" s="57"/>
      <c r="G650" s="58">
        <f t="shared" si="67"/>
        <v>0</v>
      </c>
      <c r="H650" s="58"/>
      <c r="I650" s="57"/>
      <c r="J650" s="57"/>
      <c r="K650" s="57"/>
      <c r="L650" s="57"/>
      <c r="M650" s="58" t="str">
        <f t="shared" si="68"/>
        <v/>
      </c>
      <c r="N650" s="102"/>
    </row>
    <row r="651" spans="1:14">
      <c r="A651" s="97" t="str">
        <f t="shared" si="66"/>
        <v/>
      </c>
      <c r="B651" s="98" t="str">
        <f t="shared" si="65"/>
        <v/>
      </c>
      <c r="C651" s="99"/>
      <c r="D651" s="100"/>
      <c r="E651" s="100"/>
      <c r="F651" s="57"/>
      <c r="G651" s="58">
        <f t="shared" si="67"/>
        <v>0</v>
      </c>
      <c r="H651" s="58"/>
      <c r="I651" s="57"/>
      <c r="J651" s="57"/>
      <c r="K651" s="57"/>
      <c r="L651" s="57"/>
      <c r="M651" s="58" t="str">
        <f t="shared" si="68"/>
        <v/>
      </c>
      <c r="N651" s="102"/>
    </row>
    <row r="652" spans="1:14">
      <c r="A652" s="97" t="str">
        <f t="shared" si="66"/>
        <v/>
      </c>
      <c r="B652" s="98" t="str">
        <f t="shared" si="65"/>
        <v/>
      </c>
      <c r="C652" s="99"/>
      <c r="D652" s="100"/>
      <c r="E652" s="100"/>
      <c r="F652" s="57"/>
      <c r="G652" s="58">
        <f t="shared" si="67"/>
        <v>0</v>
      </c>
      <c r="H652" s="58"/>
      <c r="I652" s="57"/>
      <c r="J652" s="57"/>
      <c r="K652" s="57"/>
      <c r="L652" s="57"/>
      <c r="M652" s="58" t="str">
        <f t="shared" si="68"/>
        <v/>
      </c>
      <c r="N652" s="102"/>
    </row>
    <row r="653" spans="1:14">
      <c r="A653" s="97" t="str">
        <f t="shared" si="66"/>
        <v/>
      </c>
      <c r="B653" s="98" t="str">
        <f t="shared" si="65"/>
        <v/>
      </c>
      <c r="C653" s="99"/>
      <c r="D653" s="100"/>
      <c r="E653" s="100"/>
      <c r="F653" s="57"/>
      <c r="G653" s="58">
        <f t="shared" si="67"/>
        <v>0</v>
      </c>
      <c r="H653" s="58"/>
      <c r="I653" s="57"/>
      <c r="J653" s="57"/>
      <c r="K653" s="57"/>
      <c r="L653" s="57"/>
      <c r="M653" s="58" t="str">
        <f t="shared" si="68"/>
        <v/>
      </c>
      <c r="N653" s="102"/>
    </row>
    <row r="654" spans="1:14">
      <c r="A654" s="97" t="str">
        <f t="shared" si="66"/>
        <v/>
      </c>
      <c r="B654" s="98" t="str">
        <f t="shared" si="65"/>
        <v/>
      </c>
      <c r="C654" s="99"/>
      <c r="D654" s="100"/>
      <c r="E654" s="100"/>
      <c r="F654" s="57"/>
      <c r="G654" s="58">
        <f t="shared" si="67"/>
        <v>0</v>
      </c>
      <c r="H654" s="58"/>
      <c r="I654" s="57"/>
      <c r="J654" s="57"/>
      <c r="K654" s="57"/>
      <c r="L654" s="57"/>
      <c r="M654" s="58" t="str">
        <f t="shared" si="68"/>
        <v/>
      </c>
      <c r="N654" s="102"/>
    </row>
    <row r="655" spans="1:14">
      <c r="A655" s="97" t="str">
        <f t="shared" si="66"/>
        <v/>
      </c>
      <c r="B655" s="98" t="str">
        <f t="shared" si="65"/>
        <v/>
      </c>
      <c r="C655" s="99"/>
      <c r="D655" s="100"/>
      <c r="E655" s="100"/>
      <c r="F655" s="57"/>
      <c r="G655" s="58">
        <f t="shared" si="67"/>
        <v>0</v>
      </c>
      <c r="H655" s="58"/>
      <c r="I655" s="57"/>
      <c r="J655" s="57"/>
      <c r="K655" s="57"/>
      <c r="L655" s="57"/>
      <c r="M655" s="58" t="str">
        <f t="shared" si="68"/>
        <v/>
      </c>
      <c r="N655" s="102"/>
    </row>
    <row r="656" spans="1:14">
      <c r="A656" s="97" t="str">
        <f t="shared" si="66"/>
        <v/>
      </c>
      <c r="B656" s="98" t="str">
        <f t="shared" si="65"/>
        <v/>
      </c>
      <c r="C656" s="99"/>
      <c r="D656" s="100"/>
      <c r="E656" s="100"/>
      <c r="F656" s="57"/>
      <c r="G656" s="58">
        <f t="shared" si="67"/>
        <v>0</v>
      </c>
      <c r="H656" s="58"/>
      <c r="I656" s="57"/>
      <c r="J656" s="57"/>
      <c r="K656" s="57"/>
      <c r="L656" s="57"/>
      <c r="M656" s="58" t="str">
        <f t="shared" si="68"/>
        <v/>
      </c>
      <c r="N656" s="102"/>
    </row>
    <row r="657" spans="1:14">
      <c r="A657" s="97" t="str">
        <f t="shared" si="66"/>
        <v/>
      </c>
      <c r="B657" s="98" t="str">
        <f t="shared" si="65"/>
        <v/>
      </c>
      <c r="C657" s="99"/>
      <c r="D657" s="100"/>
      <c r="E657" s="100"/>
      <c r="F657" s="57"/>
      <c r="G657" s="58">
        <f t="shared" si="67"/>
        <v>0</v>
      </c>
      <c r="H657" s="58"/>
      <c r="I657" s="57"/>
      <c r="J657" s="57"/>
      <c r="K657" s="57"/>
      <c r="L657" s="57"/>
      <c r="M657" s="58" t="str">
        <f t="shared" si="68"/>
        <v/>
      </c>
      <c r="N657" s="102"/>
    </row>
    <row r="658" spans="1:14">
      <c r="A658" s="97" t="str">
        <f t="shared" si="66"/>
        <v/>
      </c>
      <c r="B658" s="98" t="str">
        <f t="shared" si="65"/>
        <v/>
      </c>
      <c r="C658" s="99"/>
      <c r="D658" s="100"/>
      <c r="E658" s="100"/>
      <c r="F658" s="57"/>
      <c r="G658" s="58">
        <f t="shared" si="67"/>
        <v>0</v>
      </c>
      <c r="H658" s="58"/>
      <c r="I658" s="57"/>
      <c r="J658" s="57"/>
      <c r="K658" s="57"/>
      <c r="L658" s="57"/>
      <c r="M658" s="58" t="str">
        <f t="shared" si="68"/>
        <v/>
      </c>
      <c r="N658" s="102"/>
    </row>
    <row r="659" spans="1:14">
      <c r="A659" s="97" t="str">
        <f t="shared" si="66"/>
        <v/>
      </c>
      <c r="B659" s="98" t="str">
        <f t="shared" si="65"/>
        <v/>
      </c>
      <c r="C659" s="99"/>
      <c r="D659" s="100"/>
      <c r="E659" s="100"/>
      <c r="F659" s="57"/>
      <c r="G659" s="58">
        <f t="shared" si="67"/>
        <v>0</v>
      </c>
      <c r="H659" s="58"/>
      <c r="I659" s="57"/>
      <c r="J659" s="57"/>
      <c r="K659" s="57"/>
      <c r="L659" s="57"/>
      <c r="M659" s="58" t="str">
        <f t="shared" si="68"/>
        <v/>
      </c>
      <c r="N659" s="102"/>
    </row>
    <row r="660" spans="1:14">
      <c r="A660" s="97" t="str">
        <f t="shared" si="66"/>
        <v/>
      </c>
      <c r="B660" s="98" t="str">
        <f t="shared" si="65"/>
        <v/>
      </c>
      <c r="C660" s="99"/>
      <c r="D660" s="100"/>
      <c r="E660" s="100"/>
      <c r="F660" s="57"/>
      <c r="G660" s="58">
        <f t="shared" si="67"/>
        <v>0</v>
      </c>
      <c r="H660" s="58"/>
      <c r="I660" s="57"/>
      <c r="J660" s="57"/>
      <c r="K660" s="57"/>
      <c r="L660" s="57"/>
      <c r="M660" s="58" t="str">
        <f t="shared" si="68"/>
        <v/>
      </c>
      <c r="N660" s="102"/>
    </row>
    <row r="661" spans="1:14">
      <c r="A661" s="97" t="str">
        <f t="shared" si="66"/>
        <v/>
      </c>
      <c r="B661" s="98" t="str">
        <f t="shared" si="65"/>
        <v/>
      </c>
      <c r="C661" s="99"/>
      <c r="D661" s="100"/>
      <c r="E661" s="100"/>
      <c r="F661" s="57"/>
      <c r="G661" s="58">
        <f t="shared" si="67"/>
        <v>0</v>
      </c>
      <c r="H661" s="58"/>
      <c r="I661" s="57"/>
      <c r="J661" s="57"/>
      <c r="K661" s="57"/>
      <c r="L661" s="57"/>
      <c r="M661" s="58" t="str">
        <f t="shared" si="68"/>
        <v/>
      </c>
      <c r="N661" s="102"/>
    </row>
    <row r="662" spans="1:14">
      <c r="A662" s="97" t="str">
        <f t="shared" si="66"/>
        <v/>
      </c>
      <c r="B662" s="98" t="str">
        <f t="shared" si="65"/>
        <v/>
      </c>
      <c r="C662" s="99"/>
      <c r="D662" s="100"/>
      <c r="E662" s="100"/>
      <c r="F662" s="57"/>
      <c r="G662" s="58">
        <f t="shared" si="67"/>
        <v>0</v>
      </c>
      <c r="H662" s="58"/>
      <c r="I662" s="57"/>
      <c r="J662" s="57"/>
      <c r="K662" s="57"/>
      <c r="L662" s="57"/>
      <c r="M662" s="58" t="str">
        <f t="shared" si="68"/>
        <v/>
      </c>
      <c r="N662" s="102"/>
    </row>
    <row r="663" spans="1:14">
      <c r="A663" s="97" t="str">
        <f t="shared" si="66"/>
        <v/>
      </c>
      <c r="B663" s="98" t="str">
        <f t="shared" si="65"/>
        <v/>
      </c>
      <c r="C663" s="99"/>
      <c r="D663" s="100"/>
      <c r="E663" s="100"/>
      <c r="F663" s="57"/>
      <c r="G663" s="58">
        <f t="shared" si="67"/>
        <v>0</v>
      </c>
      <c r="H663" s="58"/>
      <c r="I663" s="57"/>
      <c r="J663" s="57"/>
      <c r="K663" s="57"/>
      <c r="L663" s="57"/>
      <c r="M663" s="58" t="str">
        <f t="shared" si="68"/>
        <v/>
      </c>
      <c r="N663" s="102"/>
    </row>
    <row r="664" spans="1:14">
      <c r="A664" s="97" t="str">
        <f t="shared" si="66"/>
        <v/>
      </c>
      <c r="B664" s="98" t="str">
        <f t="shared" si="65"/>
        <v/>
      </c>
      <c r="C664" s="99"/>
      <c r="D664" s="100"/>
      <c r="E664" s="100"/>
      <c r="F664" s="57"/>
      <c r="G664" s="58">
        <f t="shared" si="67"/>
        <v>0</v>
      </c>
      <c r="H664" s="58"/>
      <c r="I664" s="57"/>
      <c r="J664" s="57"/>
      <c r="K664" s="57"/>
      <c r="L664" s="57"/>
      <c r="M664" s="58" t="str">
        <f t="shared" si="68"/>
        <v/>
      </c>
      <c r="N664" s="102"/>
    </row>
    <row r="665" spans="1:14">
      <c r="A665" s="97" t="str">
        <f t="shared" si="66"/>
        <v/>
      </c>
      <c r="B665" s="98" t="str">
        <f t="shared" si="65"/>
        <v/>
      </c>
      <c r="C665" s="99"/>
      <c r="D665" s="100"/>
      <c r="E665" s="100"/>
      <c r="F665" s="57"/>
      <c r="G665" s="58">
        <f t="shared" si="67"/>
        <v>0</v>
      </c>
      <c r="H665" s="58"/>
      <c r="I665" s="57"/>
      <c r="J665" s="57"/>
      <c r="K665" s="57"/>
      <c r="L665" s="57"/>
      <c r="M665" s="58" t="str">
        <f t="shared" si="68"/>
        <v/>
      </c>
      <c r="N665" s="102"/>
    </row>
    <row r="666" spans="1:14">
      <c r="A666" s="97" t="str">
        <f t="shared" si="66"/>
        <v/>
      </c>
      <c r="B666" s="98" t="str">
        <f t="shared" si="65"/>
        <v/>
      </c>
      <c r="C666" s="99"/>
      <c r="D666" s="100"/>
      <c r="E666" s="100"/>
      <c r="F666" s="57"/>
      <c r="G666" s="58">
        <f t="shared" si="67"/>
        <v>0</v>
      </c>
      <c r="H666" s="58"/>
      <c r="I666" s="57"/>
      <c r="J666" s="57"/>
      <c r="K666" s="57"/>
      <c r="L666" s="57"/>
      <c r="M666" s="58" t="str">
        <f t="shared" si="68"/>
        <v/>
      </c>
      <c r="N666" s="102"/>
    </row>
    <row r="667" spans="1:14">
      <c r="A667" s="97" t="str">
        <f t="shared" si="66"/>
        <v/>
      </c>
      <c r="B667" s="98" t="str">
        <f t="shared" si="65"/>
        <v/>
      </c>
      <c r="C667" s="99"/>
      <c r="D667" s="100"/>
      <c r="E667" s="100"/>
      <c r="F667" s="57"/>
      <c r="G667" s="58">
        <f t="shared" si="67"/>
        <v>0</v>
      </c>
      <c r="H667" s="58"/>
      <c r="I667" s="57"/>
      <c r="J667" s="57"/>
      <c r="K667" s="57"/>
      <c r="L667" s="57"/>
      <c r="M667" s="58" t="str">
        <f t="shared" si="68"/>
        <v/>
      </c>
      <c r="N667" s="102"/>
    </row>
    <row r="668" spans="1:14">
      <c r="A668" s="97" t="str">
        <f t="shared" si="66"/>
        <v/>
      </c>
      <c r="B668" s="98" t="str">
        <f t="shared" si="65"/>
        <v/>
      </c>
      <c r="C668" s="99"/>
      <c r="D668" s="100"/>
      <c r="E668" s="100"/>
      <c r="F668" s="57"/>
      <c r="G668" s="58">
        <f t="shared" si="67"/>
        <v>0</v>
      </c>
      <c r="H668" s="58"/>
      <c r="I668" s="57"/>
      <c r="J668" s="57"/>
      <c r="K668" s="57"/>
      <c r="L668" s="57"/>
      <c r="M668" s="58" t="str">
        <f t="shared" si="68"/>
        <v/>
      </c>
      <c r="N668" s="102"/>
    </row>
    <row r="669" spans="1:14">
      <c r="A669" s="97" t="str">
        <f t="shared" si="66"/>
        <v/>
      </c>
      <c r="B669" s="98" t="str">
        <f t="shared" si="65"/>
        <v/>
      </c>
      <c r="C669" s="99"/>
      <c r="D669" s="100"/>
      <c r="E669" s="100"/>
      <c r="F669" s="57"/>
      <c r="G669" s="58">
        <f t="shared" si="67"/>
        <v>0</v>
      </c>
      <c r="H669" s="58"/>
      <c r="I669" s="57"/>
      <c r="J669" s="57"/>
      <c r="K669" s="57"/>
      <c r="L669" s="57"/>
      <c r="M669" s="58" t="str">
        <f t="shared" si="68"/>
        <v/>
      </c>
      <c r="N669" s="102"/>
    </row>
    <row r="670" spans="1:14">
      <c r="A670" s="97" t="str">
        <f t="shared" si="66"/>
        <v/>
      </c>
      <c r="B670" s="98" t="str">
        <f t="shared" si="65"/>
        <v/>
      </c>
      <c r="C670" s="99"/>
      <c r="D670" s="100"/>
      <c r="E670" s="100"/>
      <c r="F670" s="57"/>
      <c r="G670" s="58">
        <f t="shared" si="67"/>
        <v>0</v>
      </c>
      <c r="H670" s="58"/>
      <c r="I670" s="57"/>
      <c r="J670" s="57"/>
      <c r="K670" s="57"/>
      <c r="L670" s="57"/>
      <c r="M670" s="58" t="str">
        <f t="shared" si="68"/>
        <v/>
      </c>
      <c r="N670" s="102"/>
    </row>
    <row r="671" spans="1:14">
      <c r="A671" s="97" t="str">
        <f t="shared" si="66"/>
        <v/>
      </c>
      <c r="B671" s="98" t="str">
        <f t="shared" si="65"/>
        <v/>
      </c>
      <c r="C671" s="99"/>
      <c r="D671" s="100"/>
      <c r="E671" s="100"/>
      <c r="F671" s="57"/>
      <c r="G671" s="58">
        <f t="shared" si="67"/>
        <v>0</v>
      </c>
      <c r="H671" s="58"/>
      <c r="I671" s="57"/>
      <c r="J671" s="57"/>
      <c r="K671" s="57"/>
      <c r="L671" s="57"/>
      <c r="M671" s="58" t="str">
        <f t="shared" si="68"/>
        <v/>
      </c>
      <c r="N671" s="102"/>
    </row>
    <row r="672" spans="1:14">
      <c r="A672" s="97" t="str">
        <f t="shared" si="66"/>
        <v/>
      </c>
      <c r="B672" s="98" t="str">
        <f t="shared" si="65"/>
        <v/>
      </c>
      <c r="C672" s="99"/>
      <c r="D672" s="100"/>
      <c r="E672" s="100"/>
      <c r="F672" s="57"/>
      <c r="G672" s="58">
        <f t="shared" si="67"/>
        <v>0</v>
      </c>
      <c r="H672" s="58"/>
      <c r="I672" s="57"/>
      <c r="J672" s="57"/>
      <c r="K672" s="57"/>
      <c r="L672" s="57"/>
      <c r="M672" s="58" t="str">
        <f t="shared" si="68"/>
        <v/>
      </c>
      <c r="N672" s="102"/>
    </row>
    <row r="673" spans="1:14">
      <c r="A673" s="97" t="str">
        <f t="shared" si="66"/>
        <v/>
      </c>
      <c r="B673" s="98" t="str">
        <f t="shared" si="65"/>
        <v/>
      </c>
      <c r="C673" s="99"/>
      <c r="D673" s="100"/>
      <c r="E673" s="100"/>
      <c r="F673" s="57"/>
      <c r="G673" s="58">
        <f t="shared" si="67"/>
        <v>0</v>
      </c>
      <c r="H673" s="58"/>
      <c r="I673" s="57"/>
      <c r="J673" s="57"/>
      <c r="K673" s="57"/>
      <c r="L673" s="57"/>
      <c r="M673" s="58" t="str">
        <f t="shared" si="68"/>
        <v/>
      </c>
      <c r="N673" s="102"/>
    </row>
    <row r="674" spans="1:14">
      <c r="A674" s="97" t="str">
        <f t="shared" si="66"/>
        <v/>
      </c>
      <c r="B674" s="98" t="str">
        <f t="shared" si="65"/>
        <v/>
      </c>
      <c r="C674" s="99"/>
      <c r="D674" s="100"/>
      <c r="E674" s="100"/>
      <c r="F674" s="57"/>
      <c r="G674" s="58">
        <f t="shared" si="67"/>
        <v>0</v>
      </c>
      <c r="H674" s="58"/>
      <c r="I674" s="57"/>
      <c r="J674" s="57"/>
      <c r="K674" s="57"/>
      <c r="L674" s="57"/>
      <c r="M674" s="58" t="str">
        <f t="shared" si="68"/>
        <v/>
      </c>
      <c r="N674" s="102"/>
    </row>
    <row r="675" spans="1:14">
      <c r="A675" s="97" t="str">
        <f t="shared" si="66"/>
        <v/>
      </c>
      <c r="B675" s="98" t="str">
        <f t="shared" si="65"/>
        <v/>
      </c>
      <c r="C675" s="99"/>
      <c r="D675" s="100"/>
      <c r="E675" s="100"/>
      <c r="F675" s="57"/>
      <c r="G675" s="58">
        <f t="shared" si="67"/>
        <v>0</v>
      </c>
      <c r="H675" s="58"/>
      <c r="I675" s="57"/>
      <c r="J675" s="57"/>
      <c r="K675" s="57"/>
      <c r="L675" s="57"/>
      <c r="M675" s="58" t="str">
        <f t="shared" si="68"/>
        <v/>
      </c>
      <c r="N675" s="102"/>
    </row>
    <row r="676" spans="1:14">
      <c r="A676" s="97" t="str">
        <f t="shared" si="66"/>
        <v/>
      </c>
      <c r="B676" s="98" t="str">
        <f t="shared" si="65"/>
        <v/>
      </c>
      <c r="C676" s="99"/>
      <c r="D676" s="100"/>
      <c r="E676" s="100"/>
      <c r="F676" s="57"/>
      <c r="G676" s="58">
        <f t="shared" si="67"/>
        <v>0</v>
      </c>
      <c r="H676" s="58"/>
      <c r="I676" s="57"/>
      <c r="J676" s="57"/>
      <c r="K676" s="57"/>
      <c r="L676" s="57"/>
      <c r="M676" s="58" t="str">
        <f t="shared" si="68"/>
        <v/>
      </c>
      <c r="N676" s="102"/>
    </row>
    <row r="677" spans="1:14">
      <c r="A677" s="97" t="str">
        <f t="shared" si="66"/>
        <v/>
      </c>
      <c r="B677" s="98" t="str">
        <f t="shared" si="65"/>
        <v/>
      </c>
      <c r="C677" s="99"/>
      <c r="D677" s="100"/>
      <c r="E677" s="100"/>
      <c r="F677" s="57"/>
      <c r="G677" s="58">
        <f t="shared" si="67"/>
        <v>0</v>
      </c>
      <c r="H677" s="58"/>
      <c r="I677" s="57"/>
      <c r="J677" s="57"/>
      <c r="K677" s="57"/>
      <c r="L677" s="57"/>
      <c r="M677" s="58" t="str">
        <f t="shared" si="68"/>
        <v/>
      </c>
      <c r="N677" s="102"/>
    </row>
    <row r="678" spans="1:14">
      <c r="A678" s="97" t="str">
        <f t="shared" si="66"/>
        <v/>
      </c>
      <c r="B678" s="98" t="str">
        <f t="shared" si="65"/>
        <v/>
      </c>
      <c r="C678" s="99"/>
      <c r="D678" s="100"/>
      <c r="E678" s="100"/>
      <c r="F678" s="57"/>
      <c r="G678" s="58">
        <f t="shared" si="67"/>
        <v>0</v>
      </c>
      <c r="H678" s="58"/>
      <c r="I678" s="57"/>
      <c r="J678" s="57"/>
      <c r="K678" s="57"/>
      <c r="L678" s="57"/>
      <c r="M678" s="58" t="str">
        <f t="shared" si="68"/>
        <v/>
      </c>
      <c r="N678" s="102"/>
    </row>
    <row r="679" spans="1:14">
      <c r="A679" s="97" t="str">
        <f t="shared" si="66"/>
        <v/>
      </c>
      <c r="B679" s="98" t="str">
        <f t="shared" si="65"/>
        <v/>
      </c>
      <c r="C679" s="99"/>
      <c r="D679" s="100"/>
      <c r="E679" s="100"/>
      <c r="F679" s="57"/>
      <c r="G679" s="58">
        <f t="shared" si="67"/>
        <v>0</v>
      </c>
      <c r="H679" s="58"/>
      <c r="I679" s="57"/>
      <c r="J679" s="57"/>
      <c r="K679" s="57"/>
      <c r="L679" s="57"/>
      <c r="M679" s="58" t="str">
        <f t="shared" si="68"/>
        <v/>
      </c>
      <c r="N679" s="102"/>
    </row>
    <row r="680" spans="1:14">
      <c r="A680" s="97" t="str">
        <f t="shared" si="66"/>
        <v/>
      </c>
      <c r="B680" s="98" t="str">
        <f t="shared" si="65"/>
        <v/>
      </c>
      <c r="C680" s="99"/>
      <c r="D680" s="100"/>
      <c r="E680" s="100"/>
      <c r="F680" s="57"/>
      <c r="G680" s="58">
        <f t="shared" si="67"/>
        <v>0</v>
      </c>
      <c r="H680" s="58"/>
      <c r="I680" s="57"/>
      <c r="J680" s="57"/>
      <c r="K680" s="57"/>
      <c r="L680" s="57"/>
      <c r="M680" s="58" t="str">
        <f t="shared" si="68"/>
        <v/>
      </c>
      <c r="N680" s="102"/>
    </row>
    <row r="681" spans="1:14">
      <c r="A681" s="97" t="str">
        <f t="shared" si="66"/>
        <v/>
      </c>
      <c r="B681" s="98" t="str">
        <f t="shared" si="65"/>
        <v/>
      </c>
      <c r="C681" s="99"/>
      <c r="D681" s="100"/>
      <c r="E681" s="100"/>
      <c r="F681" s="57"/>
      <c r="G681" s="58">
        <f t="shared" si="67"/>
        <v>0</v>
      </c>
      <c r="H681" s="58"/>
      <c r="I681" s="57"/>
      <c r="J681" s="57"/>
      <c r="K681" s="57"/>
      <c r="L681" s="57"/>
      <c r="M681" s="58" t="str">
        <f t="shared" si="68"/>
        <v/>
      </c>
      <c r="N681" s="102"/>
    </row>
    <row r="682" spans="1:14">
      <c r="A682" s="97" t="str">
        <f t="shared" si="66"/>
        <v/>
      </c>
      <c r="B682" s="98" t="str">
        <f t="shared" si="65"/>
        <v/>
      </c>
      <c r="C682" s="99"/>
      <c r="D682" s="100"/>
      <c r="E682" s="100"/>
      <c r="F682" s="57"/>
      <c r="G682" s="58">
        <f t="shared" si="67"/>
        <v>0</v>
      </c>
      <c r="H682" s="58"/>
      <c r="I682" s="57"/>
      <c r="J682" s="57"/>
      <c r="K682" s="57"/>
      <c r="L682" s="57"/>
      <c r="M682" s="58" t="str">
        <f t="shared" si="68"/>
        <v/>
      </c>
      <c r="N682" s="102"/>
    </row>
    <row r="683" spans="1:14">
      <c r="A683" s="97" t="str">
        <f t="shared" si="66"/>
        <v/>
      </c>
      <c r="B683" s="98" t="str">
        <f t="shared" si="65"/>
        <v/>
      </c>
      <c r="C683" s="99"/>
      <c r="D683" s="100"/>
      <c r="E683" s="100"/>
      <c r="F683" s="57"/>
      <c r="G683" s="58">
        <f t="shared" si="67"/>
        <v>0</v>
      </c>
      <c r="H683" s="58"/>
      <c r="I683" s="57"/>
      <c r="J683" s="57"/>
      <c r="K683" s="57"/>
      <c r="L683" s="57"/>
      <c r="M683" s="58" t="str">
        <f t="shared" si="68"/>
        <v/>
      </c>
      <c r="N683" s="102"/>
    </row>
    <row r="684" spans="1:14">
      <c r="A684" s="97" t="str">
        <f t="shared" si="66"/>
        <v/>
      </c>
      <c r="B684" s="98" t="str">
        <f t="shared" ref="B684:B747" si="69">IF(C684="","",MONTH(C684)&amp;"月")</f>
        <v/>
      </c>
      <c r="C684" s="99"/>
      <c r="D684" s="100"/>
      <c r="E684" s="100"/>
      <c r="F684" s="57"/>
      <c r="G684" s="58">
        <f t="shared" si="67"/>
        <v>0</v>
      </c>
      <c r="H684" s="58"/>
      <c r="I684" s="57"/>
      <c r="J684" s="57"/>
      <c r="K684" s="57"/>
      <c r="L684" s="57"/>
      <c r="M684" s="58" t="str">
        <f t="shared" si="68"/>
        <v/>
      </c>
      <c r="N684" s="102"/>
    </row>
    <row r="685" spans="1:14">
      <c r="A685" s="97" t="str">
        <f t="shared" ref="A685:A748" si="70">IF(C685="","",ROW()-42)</f>
        <v/>
      </c>
      <c r="B685" s="98" t="str">
        <f t="shared" si="69"/>
        <v/>
      </c>
      <c r="C685" s="99"/>
      <c r="D685" s="100"/>
      <c r="E685" s="100"/>
      <c r="F685" s="57"/>
      <c r="G685" s="58">
        <f t="shared" ref="G685:G748" si="71">IF(F685="",0,F685*$K$41)</f>
        <v>0</v>
      </c>
      <c r="H685" s="58"/>
      <c r="I685" s="57"/>
      <c r="J685" s="57"/>
      <c r="K685" s="57"/>
      <c r="L685" s="57"/>
      <c r="M685" s="58" t="str">
        <f t="shared" ref="M685:M748" si="72">IF(C685="","",ROUND(M684+G685-I685-J685-K685-L685-H685,2))</f>
        <v/>
      </c>
      <c r="N685" s="102"/>
    </row>
    <row r="686" spans="1:14">
      <c r="A686" s="97" t="str">
        <f t="shared" si="70"/>
        <v/>
      </c>
      <c r="B686" s="98" t="str">
        <f t="shared" si="69"/>
        <v/>
      </c>
      <c r="C686" s="99"/>
      <c r="D686" s="100"/>
      <c r="E686" s="100"/>
      <c r="F686" s="57"/>
      <c r="G686" s="58">
        <f t="shared" si="71"/>
        <v>0</v>
      </c>
      <c r="H686" s="58"/>
      <c r="I686" s="57"/>
      <c r="J686" s="57"/>
      <c r="K686" s="57"/>
      <c r="L686" s="57"/>
      <c r="M686" s="58" t="str">
        <f t="shared" si="72"/>
        <v/>
      </c>
      <c r="N686" s="102"/>
    </row>
    <row r="687" spans="1:14">
      <c r="A687" s="97" t="str">
        <f t="shared" si="70"/>
        <v/>
      </c>
      <c r="B687" s="98" t="str">
        <f t="shared" si="69"/>
        <v/>
      </c>
      <c r="C687" s="99"/>
      <c r="D687" s="100"/>
      <c r="E687" s="100"/>
      <c r="F687" s="57"/>
      <c r="G687" s="58">
        <f t="shared" si="71"/>
        <v>0</v>
      </c>
      <c r="H687" s="58"/>
      <c r="I687" s="57"/>
      <c r="J687" s="57"/>
      <c r="K687" s="57"/>
      <c r="L687" s="57"/>
      <c r="M687" s="58" t="str">
        <f t="shared" si="72"/>
        <v/>
      </c>
      <c r="N687" s="102"/>
    </row>
    <row r="688" spans="1:14">
      <c r="A688" s="97" t="str">
        <f t="shared" si="70"/>
        <v/>
      </c>
      <c r="B688" s="98" t="str">
        <f t="shared" si="69"/>
        <v/>
      </c>
      <c r="C688" s="99"/>
      <c r="D688" s="100"/>
      <c r="E688" s="100"/>
      <c r="F688" s="57"/>
      <c r="G688" s="58">
        <f t="shared" si="71"/>
        <v>0</v>
      </c>
      <c r="H688" s="58"/>
      <c r="I688" s="57"/>
      <c r="J688" s="57"/>
      <c r="K688" s="57"/>
      <c r="L688" s="57"/>
      <c r="M688" s="58" t="str">
        <f t="shared" si="72"/>
        <v/>
      </c>
      <c r="N688" s="102"/>
    </row>
    <row r="689" spans="1:14">
      <c r="A689" s="97" t="str">
        <f t="shared" si="70"/>
        <v/>
      </c>
      <c r="B689" s="98" t="str">
        <f t="shared" si="69"/>
        <v/>
      </c>
      <c r="C689" s="99"/>
      <c r="D689" s="100"/>
      <c r="E689" s="100"/>
      <c r="F689" s="57"/>
      <c r="G689" s="58">
        <f t="shared" si="71"/>
        <v>0</v>
      </c>
      <c r="H689" s="58"/>
      <c r="I689" s="57"/>
      <c r="J689" s="57"/>
      <c r="K689" s="57"/>
      <c r="L689" s="57"/>
      <c r="M689" s="58" t="str">
        <f t="shared" si="72"/>
        <v/>
      </c>
      <c r="N689" s="102"/>
    </row>
    <row r="690" spans="1:14">
      <c r="A690" s="97" t="str">
        <f t="shared" si="70"/>
        <v/>
      </c>
      <c r="B690" s="98" t="str">
        <f t="shared" si="69"/>
        <v/>
      </c>
      <c r="C690" s="99"/>
      <c r="D690" s="100"/>
      <c r="E690" s="100"/>
      <c r="F690" s="57"/>
      <c r="G690" s="58">
        <f t="shared" si="71"/>
        <v>0</v>
      </c>
      <c r="H690" s="58"/>
      <c r="I690" s="57"/>
      <c r="J690" s="57"/>
      <c r="K690" s="57"/>
      <c r="L690" s="57"/>
      <c r="M690" s="58" t="str">
        <f t="shared" si="72"/>
        <v/>
      </c>
      <c r="N690" s="102"/>
    </row>
    <row r="691" spans="1:14">
      <c r="A691" s="97" t="str">
        <f t="shared" si="70"/>
        <v/>
      </c>
      <c r="B691" s="98" t="str">
        <f t="shared" si="69"/>
        <v/>
      </c>
      <c r="C691" s="99"/>
      <c r="D691" s="100"/>
      <c r="E691" s="100"/>
      <c r="F691" s="57"/>
      <c r="G691" s="58">
        <f t="shared" si="71"/>
        <v>0</v>
      </c>
      <c r="H691" s="58"/>
      <c r="I691" s="57"/>
      <c r="J691" s="57"/>
      <c r="K691" s="57"/>
      <c r="L691" s="57"/>
      <c r="M691" s="58" t="str">
        <f t="shared" si="72"/>
        <v/>
      </c>
      <c r="N691" s="102"/>
    </row>
    <row r="692" spans="1:14">
      <c r="A692" s="97" t="str">
        <f t="shared" si="70"/>
        <v/>
      </c>
      <c r="B692" s="98" t="str">
        <f t="shared" si="69"/>
        <v/>
      </c>
      <c r="C692" s="99"/>
      <c r="D692" s="100"/>
      <c r="E692" s="100"/>
      <c r="F692" s="57"/>
      <c r="G692" s="58">
        <f t="shared" si="71"/>
        <v>0</v>
      </c>
      <c r="H692" s="58"/>
      <c r="I692" s="57"/>
      <c r="J692" s="57"/>
      <c r="K692" s="57"/>
      <c r="L692" s="57"/>
      <c r="M692" s="58" t="str">
        <f t="shared" si="72"/>
        <v/>
      </c>
      <c r="N692" s="102"/>
    </row>
    <row r="693" spans="1:14">
      <c r="A693" s="97" t="str">
        <f t="shared" si="70"/>
        <v/>
      </c>
      <c r="B693" s="98" t="str">
        <f t="shared" si="69"/>
        <v/>
      </c>
      <c r="C693" s="99"/>
      <c r="D693" s="100"/>
      <c r="E693" s="100"/>
      <c r="F693" s="57"/>
      <c r="G693" s="58">
        <f t="shared" si="71"/>
        <v>0</v>
      </c>
      <c r="H693" s="58"/>
      <c r="I693" s="57"/>
      <c r="J693" s="57"/>
      <c r="K693" s="57"/>
      <c r="L693" s="57"/>
      <c r="M693" s="58" t="str">
        <f t="shared" si="72"/>
        <v/>
      </c>
      <c r="N693" s="102"/>
    </row>
    <row r="694" spans="1:14">
      <c r="A694" s="97" t="str">
        <f t="shared" si="70"/>
        <v/>
      </c>
      <c r="B694" s="98" t="str">
        <f t="shared" si="69"/>
        <v/>
      </c>
      <c r="C694" s="99"/>
      <c r="D694" s="100"/>
      <c r="E694" s="100"/>
      <c r="F694" s="57"/>
      <c r="G694" s="58">
        <f t="shared" si="71"/>
        <v>0</v>
      </c>
      <c r="H694" s="58"/>
      <c r="I694" s="57"/>
      <c r="J694" s="57"/>
      <c r="K694" s="57"/>
      <c r="L694" s="57"/>
      <c r="M694" s="58" t="str">
        <f t="shared" si="72"/>
        <v/>
      </c>
      <c r="N694" s="102"/>
    </row>
    <row r="695" spans="1:14">
      <c r="A695" s="97" t="str">
        <f t="shared" si="70"/>
        <v/>
      </c>
      <c r="B695" s="98" t="str">
        <f t="shared" si="69"/>
        <v/>
      </c>
      <c r="C695" s="99"/>
      <c r="D695" s="100"/>
      <c r="E695" s="100"/>
      <c r="F695" s="57"/>
      <c r="G695" s="58">
        <f t="shared" si="71"/>
        <v>0</v>
      </c>
      <c r="H695" s="58"/>
      <c r="I695" s="57"/>
      <c r="J695" s="57"/>
      <c r="K695" s="57"/>
      <c r="L695" s="57"/>
      <c r="M695" s="58" t="str">
        <f t="shared" si="72"/>
        <v/>
      </c>
      <c r="N695" s="102"/>
    </row>
    <row r="696" spans="1:14">
      <c r="A696" s="97" t="str">
        <f t="shared" si="70"/>
        <v/>
      </c>
      <c r="B696" s="98" t="str">
        <f t="shared" si="69"/>
        <v/>
      </c>
      <c r="C696" s="99"/>
      <c r="D696" s="100"/>
      <c r="E696" s="100"/>
      <c r="F696" s="57"/>
      <c r="G696" s="58">
        <f t="shared" si="71"/>
        <v>0</v>
      </c>
      <c r="H696" s="58"/>
      <c r="I696" s="57"/>
      <c r="J696" s="57"/>
      <c r="K696" s="57"/>
      <c r="L696" s="57"/>
      <c r="M696" s="58" t="str">
        <f t="shared" si="72"/>
        <v/>
      </c>
      <c r="N696" s="102"/>
    </row>
    <row r="697" spans="1:14">
      <c r="A697" s="97" t="str">
        <f t="shared" si="70"/>
        <v/>
      </c>
      <c r="B697" s="98" t="str">
        <f t="shared" si="69"/>
        <v/>
      </c>
      <c r="C697" s="99"/>
      <c r="D697" s="100"/>
      <c r="E697" s="100"/>
      <c r="F697" s="57"/>
      <c r="G697" s="58">
        <f t="shared" si="71"/>
        <v>0</v>
      </c>
      <c r="H697" s="58"/>
      <c r="I697" s="57"/>
      <c r="J697" s="57"/>
      <c r="K697" s="57"/>
      <c r="L697" s="57"/>
      <c r="M697" s="58" t="str">
        <f t="shared" si="72"/>
        <v/>
      </c>
      <c r="N697" s="102"/>
    </row>
    <row r="698" spans="1:14">
      <c r="A698" s="97" t="str">
        <f t="shared" si="70"/>
        <v/>
      </c>
      <c r="B698" s="98" t="str">
        <f t="shared" si="69"/>
        <v/>
      </c>
      <c r="C698" s="99"/>
      <c r="D698" s="100"/>
      <c r="E698" s="100"/>
      <c r="F698" s="57"/>
      <c r="G698" s="58">
        <f t="shared" si="71"/>
        <v>0</v>
      </c>
      <c r="H698" s="58"/>
      <c r="I698" s="57"/>
      <c r="J698" s="57"/>
      <c r="K698" s="57"/>
      <c r="L698" s="57"/>
      <c r="M698" s="58" t="str">
        <f t="shared" si="72"/>
        <v/>
      </c>
      <c r="N698" s="102"/>
    </row>
    <row r="699" spans="1:14">
      <c r="A699" s="97" t="str">
        <f t="shared" si="70"/>
        <v/>
      </c>
      <c r="B699" s="98" t="str">
        <f t="shared" si="69"/>
        <v/>
      </c>
      <c r="C699" s="99"/>
      <c r="D699" s="100"/>
      <c r="E699" s="100"/>
      <c r="F699" s="57"/>
      <c r="G699" s="58">
        <f t="shared" si="71"/>
        <v>0</v>
      </c>
      <c r="H699" s="58"/>
      <c r="I699" s="57"/>
      <c r="J699" s="57"/>
      <c r="K699" s="57"/>
      <c r="L699" s="57"/>
      <c r="M699" s="58" t="str">
        <f t="shared" si="72"/>
        <v/>
      </c>
      <c r="N699" s="102"/>
    </row>
    <row r="700" spans="1:14">
      <c r="A700" s="97" t="str">
        <f t="shared" si="70"/>
        <v/>
      </c>
      <c r="B700" s="98" t="str">
        <f t="shared" si="69"/>
        <v/>
      </c>
      <c r="C700" s="99"/>
      <c r="D700" s="100"/>
      <c r="E700" s="100"/>
      <c r="F700" s="57"/>
      <c r="G700" s="58">
        <f t="shared" si="71"/>
        <v>0</v>
      </c>
      <c r="H700" s="58"/>
      <c r="I700" s="57"/>
      <c r="J700" s="57"/>
      <c r="K700" s="57"/>
      <c r="L700" s="57"/>
      <c r="M700" s="58" t="str">
        <f t="shared" si="72"/>
        <v/>
      </c>
      <c r="N700" s="102"/>
    </row>
    <row r="701" spans="1:14">
      <c r="A701" s="97" t="str">
        <f t="shared" si="70"/>
        <v/>
      </c>
      <c r="B701" s="98" t="str">
        <f t="shared" si="69"/>
        <v/>
      </c>
      <c r="C701" s="99"/>
      <c r="D701" s="100"/>
      <c r="E701" s="100"/>
      <c r="F701" s="57"/>
      <c r="G701" s="58">
        <f t="shared" si="71"/>
        <v>0</v>
      </c>
      <c r="H701" s="58"/>
      <c r="I701" s="57"/>
      <c r="J701" s="57"/>
      <c r="K701" s="57"/>
      <c r="L701" s="57"/>
      <c r="M701" s="58" t="str">
        <f t="shared" si="72"/>
        <v/>
      </c>
      <c r="N701" s="102"/>
    </row>
    <row r="702" spans="1:14">
      <c r="A702" s="97" t="str">
        <f t="shared" si="70"/>
        <v/>
      </c>
      <c r="B702" s="98" t="str">
        <f t="shared" si="69"/>
        <v/>
      </c>
      <c r="C702" s="99"/>
      <c r="D702" s="100"/>
      <c r="E702" s="100"/>
      <c r="F702" s="57"/>
      <c r="G702" s="58">
        <f t="shared" si="71"/>
        <v>0</v>
      </c>
      <c r="H702" s="58"/>
      <c r="I702" s="57"/>
      <c r="J702" s="57"/>
      <c r="K702" s="57"/>
      <c r="L702" s="57"/>
      <c r="M702" s="58" t="str">
        <f t="shared" si="72"/>
        <v/>
      </c>
      <c r="N702" s="102"/>
    </row>
    <row r="703" spans="1:14">
      <c r="A703" s="97" t="str">
        <f t="shared" si="70"/>
        <v/>
      </c>
      <c r="B703" s="98" t="str">
        <f t="shared" si="69"/>
        <v/>
      </c>
      <c r="C703" s="99"/>
      <c r="D703" s="100"/>
      <c r="E703" s="100"/>
      <c r="F703" s="57"/>
      <c r="G703" s="58">
        <f t="shared" si="71"/>
        <v>0</v>
      </c>
      <c r="H703" s="58"/>
      <c r="I703" s="57"/>
      <c r="J703" s="57"/>
      <c r="K703" s="57"/>
      <c r="L703" s="57"/>
      <c r="M703" s="58" t="str">
        <f t="shared" si="72"/>
        <v/>
      </c>
      <c r="N703" s="102"/>
    </row>
    <row r="704" spans="1:14">
      <c r="A704" s="97" t="str">
        <f t="shared" si="70"/>
        <v/>
      </c>
      <c r="B704" s="98" t="str">
        <f t="shared" si="69"/>
        <v/>
      </c>
      <c r="C704" s="99"/>
      <c r="D704" s="100"/>
      <c r="E704" s="100"/>
      <c r="F704" s="57"/>
      <c r="G704" s="58">
        <f t="shared" si="71"/>
        <v>0</v>
      </c>
      <c r="H704" s="58"/>
      <c r="I704" s="57"/>
      <c r="J704" s="57"/>
      <c r="K704" s="57"/>
      <c r="L704" s="57"/>
      <c r="M704" s="58" t="str">
        <f t="shared" si="72"/>
        <v/>
      </c>
      <c r="N704" s="102"/>
    </row>
    <row r="705" spans="1:14">
      <c r="A705" s="97" t="str">
        <f t="shared" si="70"/>
        <v/>
      </c>
      <c r="B705" s="98" t="str">
        <f t="shared" si="69"/>
        <v/>
      </c>
      <c r="C705" s="99"/>
      <c r="D705" s="100"/>
      <c r="E705" s="100"/>
      <c r="F705" s="57"/>
      <c r="G705" s="58">
        <f t="shared" si="71"/>
        <v>0</v>
      </c>
      <c r="H705" s="58"/>
      <c r="I705" s="57"/>
      <c r="J705" s="57"/>
      <c r="K705" s="57"/>
      <c r="L705" s="57"/>
      <c r="M705" s="58" t="str">
        <f t="shared" si="72"/>
        <v/>
      </c>
      <c r="N705" s="102"/>
    </row>
    <row r="706" spans="1:14">
      <c r="A706" s="97" t="str">
        <f t="shared" si="70"/>
        <v/>
      </c>
      <c r="B706" s="98" t="str">
        <f t="shared" si="69"/>
        <v/>
      </c>
      <c r="C706" s="99"/>
      <c r="D706" s="100"/>
      <c r="E706" s="100"/>
      <c r="F706" s="57"/>
      <c r="G706" s="58">
        <f t="shared" si="71"/>
        <v>0</v>
      </c>
      <c r="H706" s="58"/>
      <c r="I706" s="57"/>
      <c r="J706" s="57"/>
      <c r="K706" s="57"/>
      <c r="L706" s="57"/>
      <c r="M706" s="58" t="str">
        <f t="shared" si="72"/>
        <v/>
      </c>
      <c r="N706" s="102"/>
    </row>
    <row r="707" spans="1:14">
      <c r="A707" s="97" t="str">
        <f t="shared" si="70"/>
        <v/>
      </c>
      <c r="B707" s="98" t="str">
        <f t="shared" si="69"/>
        <v/>
      </c>
      <c r="C707" s="99"/>
      <c r="D707" s="100"/>
      <c r="E707" s="100"/>
      <c r="F707" s="57"/>
      <c r="G707" s="58">
        <f t="shared" si="71"/>
        <v>0</v>
      </c>
      <c r="H707" s="58"/>
      <c r="I707" s="57"/>
      <c r="J707" s="57"/>
      <c r="K707" s="57"/>
      <c r="L707" s="57"/>
      <c r="M707" s="58" t="str">
        <f t="shared" si="72"/>
        <v/>
      </c>
      <c r="N707" s="102"/>
    </row>
    <row r="708" spans="1:14">
      <c r="A708" s="97" t="str">
        <f t="shared" si="70"/>
        <v/>
      </c>
      <c r="B708" s="98" t="str">
        <f t="shared" si="69"/>
        <v/>
      </c>
      <c r="C708" s="99"/>
      <c r="D708" s="100"/>
      <c r="E708" s="100"/>
      <c r="F708" s="57"/>
      <c r="G708" s="58">
        <f t="shared" si="71"/>
        <v>0</v>
      </c>
      <c r="H708" s="58"/>
      <c r="I708" s="57"/>
      <c r="J708" s="57"/>
      <c r="K708" s="57"/>
      <c r="L708" s="57"/>
      <c r="M708" s="58" t="str">
        <f t="shared" si="72"/>
        <v/>
      </c>
      <c r="N708" s="102"/>
    </row>
    <row r="709" spans="1:14">
      <c r="A709" s="97" t="str">
        <f t="shared" si="70"/>
        <v/>
      </c>
      <c r="B709" s="98" t="str">
        <f t="shared" si="69"/>
        <v/>
      </c>
      <c r="C709" s="99"/>
      <c r="D709" s="100"/>
      <c r="E709" s="100"/>
      <c r="F709" s="57"/>
      <c r="G709" s="58">
        <f t="shared" si="71"/>
        <v>0</v>
      </c>
      <c r="H709" s="58"/>
      <c r="I709" s="57"/>
      <c r="J709" s="57"/>
      <c r="K709" s="57"/>
      <c r="L709" s="57"/>
      <c r="M709" s="58" t="str">
        <f t="shared" si="72"/>
        <v/>
      </c>
      <c r="N709" s="102"/>
    </row>
    <row r="710" spans="1:14">
      <c r="A710" s="97" t="str">
        <f t="shared" si="70"/>
        <v/>
      </c>
      <c r="B710" s="98" t="str">
        <f t="shared" si="69"/>
        <v/>
      </c>
      <c r="C710" s="99"/>
      <c r="D710" s="100"/>
      <c r="E710" s="100"/>
      <c r="F710" s="57"/>
      <c r="G710" s="58">
        <f t="shared" si="71"/>
        <v>0</v>
      </c>
      <c r="H710" s="58"/>
      <c r="I710" s="57"/>
      <c r="J710" s="57"/>
      <c r="K710" s="57"/>
      <c r="L710" s="57"/>
      <c r="M710" s="58" t="str">
        <f t="shared" si="72"/>
        <v/>
      </c>
      <c r="N710" s="102"/>
    </row>
    <row r="711" spans="1:14">
      <c r="A711" s="97" t="str">
        <f t="shared" si="70"/>
        <v/>
      </c>
      <c r="B711" s="98" t="str">
        <f t="shared" si="69"/>
        <v/>
      </c>
      <c r="C711" s="99"/>
      <c r="D711" s="100"/>
      <c r="E711" s="100"/>
      <c r="F711" s="57"/>
      <c r="G711" s="58">
        <f t="shared" si="71"/>
        <v>0</v>
      </c>
      <c r="H711" s="58"/>
      <c r="I711" s="57"/>
      <c r="J711" s="57"/>
      <c r="K711" s="57"/>
      <c r="L711" s="57"/>
      <c r="M711" s="58" t="str">
        <f t="shared" si="72"/>
        <v/>
      </c>
      <c r="N711" s="102"/>
    </row>
    <row r="712" spans="1:14">
      <c r="A712" s="97" t="str">
        <f t="shared" si="70"/>
        <v/>
      </c>
      <c r="B712" s="98" t="str">
        <f t="shared" si="69"/>
        <v/>
      </c>
      <c r="C712" s="99"/>
      <c r="D712" s="100"/>
      <c r="E712" s="100"/>
      <c r="F712" s="57"/>
      <c r="G712" s="58">
        <f t="shared" si="71"/>
        <v>0</v>
      </c>
      <c r="H712" s="58"/>
      <c r="I712" s="57"/>
      <c r="J712" s="57"/>
      <c r="K712" s="57"/>
      <c r="L712" s="57"/>
      <c r="M712" s="58" t="str">
        <f t="shared" si="72"/>
        <v/>
      </c>
      <c r="N712" s="102"/>
    </row>
    <row r="713" spans="1:14">
      <c r="A713" s="97" t="str">
        <f t="shared" si="70"/>
        <v/>
      </c>
      <c r="B713" s="98" t="str">
        <f t="shared" si="69"/>
        <v/>
      </c>
      <c r="C713" s="99"/>
      <c r="D713" s="100"/>
      <c r="E713" s="100"/>
      <c r="F713" s="57"/>
      <c r="G713" s="58">
        <f t="shared" si="71"/>
        <v>0</v>
      </c>
      <c r="H713" s="58"/>
      <c r="I713" s="57"/>
      <c r="J713" s="57"/>
      <c r="K713" s="57"/>
      <c r="L713" s="57"/>
      <c r="M713" s="58" t="str">
        <f t="shared" si="72"/>
        <v/>
      </c>
      <c r="N713" s="102"/>
    </row>
    <row r="714" spans="1:14">
      <c r="A714" s="97" t="str">
        <f t="shared" si="70"/>
        <v/>
      </c>
      <c r="B714" s="98" t="str">
        <f t="shared" si="69"/>
        <v/>
      </c>
      <c r="C714" s="99"/>
      <c r="D714" s="100"/>
      <c r="E714" s="100"/>
      <c r="F714" s="57"/>
      <c r="G714" s="58">
        <f t="shared" si="71"/>
        <v>0</v>
      </c>
      <c r="H714" s="58"/>
      <c r="I714" s="57"/>
      <c r="J714" s="57"/>
      <c r="K714" s="57"/>
      <c r="L714" s="57"/>
      <c r="M714" s="58" t="str">
        <f t="shared" si="72"/>
        <v/>
      </c>
      <c r="N714" s="102"/>
    </row>
    <row r="715" spans="1:14">
      <c r="A715" s="97" t="str">
        <f t="shared" si="70"/>
        <v/>
      </c>
      <c r="B715" s="98" t="str">
        <f t="shared" si="69"/>
        <v/>
      </c>
      <c r="C715" s="99"/>
      <c r="D715" s="100"/>
      <c r="E715" s="100"/>
      <c r="F715" s="57"/>
      <c r="G715" s="58">
        <f t="shared" si="71"/>
        <v>0</v>
      </c>
      <c r="H715" s="58"/>
      <c r="I715" s="57"/>
      <c r="J715" s="57"/>
      <c r="K715" s="57"/>
      <c r="L715" s="57"/>
      <c r="M715" s="58" t="str">
        <f t="shared" si="72"/>
        <v/>
      </c>
      <c r="N715" s="102"/>
    </row>
    <row r="716" spans="1:14">
      <c r="A716" s="97" t="str">
        <f t="shared" si="70"/>
        <v/>
      </c>
      <c r="B716" s="98" t="str">
        <f t="shared" si="69"/>
        <v/>
      </c>
      <c r="C716" s="99"/>
      <c r="D716" s="100"/>
      <c r="E716" s="100"/>
      <c r="F716" s="57"/>
      <c r="G716" s="58">
        <f t="shared" si="71"/>
        <v>0</v>
      </c>
      <c r="H716" s="58"/>
      <c r="I716" s="57"/>
      <c r="J716" s="57"/>
      <c r="K716" s="57"/>
      <c r="L716" s="57"/>
      <c r="M716" s="58" t="str">
        <f t="shared" si="72"/>
        <v/>
      </c>
      <c r="N716" s="102"/>
    </row>
    <row r="717" spans="1:14">
      <c r="A717" s="97" t="str">
        <f t="shared" si="70"/>
        <v/>
      </c>
      <c r="B717" s="98" t="str">
        <f t="shared" si="69"/>
        <v/>
      </c>
      <c r="C717" s="99"/>
      <c r="D717" s="100"/>
      <c r="E717" s="100"/>
      <c r="F717" s="57"/>
      <c r="G717" s="58">
        <f t="shared" si="71"/>
        <v>0</v>
      </c>
      <c r="H717" s="58"/>
      <c r="I717" s="57"/>
      <c r="J717" s="57"/>
      <c r="K717" s="57"/>
      <c r="L717" s="57"/>
      <c r="M717" s="58" t="str">
        <f t="shared" si="72"/>
        <v/>
      </c>
      <c r="N717" s="102"/>
    </row>
    <row r="718" spans="1:14">
      <c r="A718" s="97" t="str">
        <f t="shared" si="70"/>
        <v/>
      </c>
      <c r="B718" s="98" t="str">
        <f t="shared" si="69"/>
        <v/>
      </c>
      <c r="C718" s="99"/>
      <c r="D718" s="100"/>
      <c r="E718" s="100"/>
      <c r="F718" s="57"/>
      <c r="G718" s="58">
        <f t="shared" si="71"/>
        <v>0</v>
      </c>
      <c r="H718" s="58"/>
      <c r="I718" s="57"/>
      <c r="J718" s="57"/>
      <c r="K718" s="57"/>
      <c r="L718" s="57"/>
      <c r="M718" s="58" t="str">
        <f t="shared" si="72"/>
        <v/>
      </c>
      <c r="N718" s="102"/>
    </row>
    <row r="719" spans="1:14">
      <c r="A719" s="97" t="str">
        <f t="shared" si="70"/>
        <v/>
      </c>
      <c r="B719" s="98" t="str">
        <f t="shared" si="69"/>
        <v/>
      </c>
      <c r="C719" s="99"/>
      <c r="D719" s="100"/>
      <c r="E719" s="100"/>
      <c r="F719" s="57"/>
      <c r="G719" s="58">
        <f t="shared" si="71"/>
        <v>0</v>
      </c>
      <c r="H719" s="58"/>
      <c r="I719" s="57"/>
      <c r="J719" s="57"/>
      <c r="K719" s="57"/>
      <c r="L719" s="57"/>
      <c r="M719" s="58" t="str">
        <f t="shared" si="72"/>
        <v/>
      </c>
      <c r="N719" s="102"/>
    </row>
    <row r="720" spans="1:14">
      <c r="A720" s="97" t="str">
        <f t="shared" si="70"/>
        <v/>
      </c>
      <c r="B720" s="98" t="str">
        <f t="shared" si="69"/>
        <v/>
      </c>
      <c r="C720" s="99"/>
      <c r="D720" s="100"/>
      <c r="E720" s="100"/>
      <c r="F720" s="57"/>
      <c r="G720" s="58">
        <f t="shared" si="71"/>
        <v>0</v>
      </c>
      <c r="H720" s="58"/>
      <c r="I720" s="57"/>
      <c r="J720" s="57"/>
      <c r="K720" s="57"/>
      <c r="L720" s="57"/>
      <c r="M720" s="58" t="str">
        <f t="shared" si="72"/>
        <v/>
      </c>
      <c r="N720" s="102"/>
    </row>
    <row r="721" spans="1:14">
      <c r="A721" s="97" t="str">
        <f t="shared" si="70"/>
        <v/>
      </c>
      <c r="B721" s="98" t="str">
        <f t="shared" si="69"/>
        <v/>
      </c>
      <c r="C721" s="99"/>
      <c r="D721" s="100"/>
      <c r="E721" s="100"/>
      <c r="F721" s="57"/>
      <c r="G721" s="58">
        <f t="shared" si="71"/>
        <v>0</v>
      </c>
      <c r="H721" s="58"/>
      <c r="I721" s="57"/>
      <c r="J721" s="57"/>
      <c r="K721" s="57"/>
      <c r="L721" s="57"/>
      <c r="M721" s="58" t="str">
        <f t="shared" si="72"/>
        <v/>
      </c>
      <c r="N721" s="102"/>
    </row>
    <row r="722" spans="1:14">
      <c r="A722" s="97" t="str">
        <f t="shared" si="70"/>
        <v/>
      </c>
      <c r="B722" s="98" t="str">
        <f t="shared" si="69"/>
        <v/>
      </c>
      <c r="C722" s="99"/>
      <c r="D722" s="100"/>
      <c r="E722" s="100"/>
      <c r="F722" s="57"/>
      <c r="G722" s="58">
        <f t="shared" si="71"/>
        <v>0</v>
      </c>
      <c r="H722" s="58"/>
      <c r="I722" s="57"/>
      <c r="J722" s="57"/>
      <c r="K722" s="57"/>
      <c r="L722" s="57"/>
      <c r="M722" s="58" t="str">
        <f t="shared" si="72"/>
        <v/>
      </c>
      <c r="N722" s="102"/>
    </row>
    <row r="723" spans="1:14">
      <c r="A723" s="97" t="str">
        <f t="shared" si="70"/>
        <v/>
      </c>
      <c r="B723" s="98" t="str">
        <f t="shared" si="69"/>
        <v/>
      </c>
      <c r="C723" s="99"/>
      <c r="D723" s="100"/>
      <c r="E723" s="100"/>
      <c r="F723" s="57"/>
      <c r="G723" s="58">
        <f t="shared" si="71"/>
        <v>0</v>
      </c>
      <c r="H723" s="58"/>
      <c r="I723" s="57"/>
      <c r="J723" s="57"/>
      <c r="K723" s="57"/>
      <c r="L723" s="57"/>
      <c r="M723" s="58" t="str">
        <f t="shared" si="72"/>
        <v/>
      </c>
      <c r="N723" s="102"/>
    </row>
    <row r="724" spans="1:14">
      <c r="A724" s="97" t="str">
        <f t="shared" si="70"/>
        <v/>
      </c>
      <c r="B724" s="98" t="str">
        <f t="shared" si="69"/>
        <v/>
      </c>
      <c r="C724" s="99"/>
      <c r="D724" s="100"/>
      <c r="E724" s="100"/>
      <c r="F724" s="57"/>
      <c r="G724" s="58">
        <f t="shared" si="71"/>
        <v>0</v>
      </c>
      <c r="H724" s="58"/>
      <c r="I724" s="57"/>
      <c r="J724" s="57"/>
      <c r="K724" s="57"/>
      <c r="L724" s="57"/>
      <c r="M724" s="58" t="str">
        <f t="shared" si="72"/>
        <v/>
      </c>
      <c r="N724" s="102"/>
    </row>
    <row r="725" spans="1:14">
      <c r="A725" s="97" t="str">
        <f t="shared" si="70"/>
        <v/>
      </c>
      <c r="B725" s="98" t="str">
        <f t="shared" si="69"/>
        <v/>
      </c>
      <c r="C725" s="99"/>
      <c r="D725" s="100"/>
      <c r="E725" s="100"/>
      <c r="F725" s="57"/>
      <c r="G725" s="58">
        <f t="shared" si="71"/>
        <v>0</v>
      </c>
      <c r="H725" s="58"/>
      <c r="I725" s="57"/>
      <c r="J725" s="57"/>
      <c r="K725" s="57"/>
      <c r="L725" s="57"/>
      <c r="M725" s="58" t="str">
        <f t="shared" si="72"/>
        <v/>
      </c>
      <c r="N725" s="102"/>
    </row>
    <row r="726" spans="1:14">
      <c r="A726" s="97" t="str">
        <f t="shared" si="70"/>
        <v/>
      </c>
      <c r="B726" s="98" t="str">
        <f t="shared" si="69"/>
        <v/>
      </c>
      <c r="C726" s="99"/>
      <c r="D726" s="100"/>
      <c r="E726" s="100"/>
      <c r="F726" s="57"/>
      <c r="G726" s="58">
        <f t="shared" si="71"/>
        <v>0</v>
      </c>
      <c r="H726" s="58"/>
      <c r="I726" s="57"/>
      <c r="J726" s="57"/>
      <c r="K726" s="57"/>
      <c r="L726" s="57"/>
      <c r="M726" s="58" t="str">
        <f t="shared" si="72"/>
        <v/>
      </c>
      <c r="N726" s="102"/>
    </row>
    <row r="727" spans="1:14">
      <c r="A727" s="97" t="str">
        <f t="shared" si="70"/>
        <v/>
      </c>
      <c r="B727" s="98" t="str">
        <f t="shared" si="69"/>
        <v/>
      </c>
      <c r="C727" s="99"/>
      <c r="D727" s="100"/>
      <c r="E727" s="100"/>
      <c r="F727" s="57"/>
      <c r="G727" s="58">
        <f t="shared" si="71"/>
        <v>0</v>
      </c>
      <c r="H727" s="58"/>
      <c r="I727" s="57"/>
      <c r="J727" s="57"/>
      <c r="K727" s="57"/>
      <c r="L727" s="57"/>
      <c r="M727" s="58" t="str">
        <f t="shared" si="72"/>
        <v/>
      </c>
      <c r="N727" s="102"/>
    </row>
    <row r="728" spans="1:14">
      <c r="A728" s="97" t="str">
        <f t="shared" si="70"/>
        <v/>
      </c>
      <c r="B728" s="98" t="str">
        <f t="shared" si="69"/>
        <v/>
      </c>
      <c r="C728" s="99"/>
      <c r="D728" s="100"/>
      <c r="E728" s="100"/>
      <c r="F728" s="57"/>
      <c r="G728" s="58">
        <f t="shared" si="71"/>
        <v>0</v>
      </c>
      <c r="H728" s="58"/>
      <c r="I728" s="57"/>
      <c r="J728" s="57"/>
      <c r="K728" s="57"/>
      <c r="L728" s="57"/>
      <c r="M728" s="58" t="str">
        <f t="shared" si="72"/>
        <v/>
      </c>
      <c r="N728" s="102"/>
    </row>
    <row r="729" spans="1:14">
      <c r="A729" s="97" t="str">
        <f t="shared" si="70"/>
        <v/>
      </c>
      <c r="B729" s="98" t="str">
        <f t="shared" si="69"/>
        <v/>
      </c>
      <c r="C729" s="99"/>
      <c r="D729" s="100"/>
      <c r="E729" s="100"/>
      <c r="F729" s="57"/>
      <c r="G729" s="58">
        <f t="shared" si="71"/>
        <v>0</v>
      </c>
      <c r="H729" s="58"/>
      <c r="I729" s="57"/>
      <c r="J729" s="57"/>
      <c r="K729" s="57"/>
      <c r="L729" s="57"/>
      <c r="M729" s="58" t="str">
        <f t="shared" si="72"/>
        <v/>
      </c>
      <c r="N729" s="102"/>
    </row>
    <row r="730" spans="1:14">
      <c r="A730" s="97" t="str">
        <f t="shared" si="70"/>
        <v/>
      </c>
      <c r="B730" s="98" t="str">
        <f t="shared" si="69"/>
        <v/>
      </c>
      <c r="C730" s="99"/>
      <c r="D730" s="100"/>
      <c r="E730" s="100"/>
      <c r="F730" s="57"/>
      <c r="G730" s="58">
        <f t="shared" si="71"/>
        <v>0</v>
      </c>
      <c r="H730" s="58"/>
      <c r="I730" s="57"/>
      <c r="J730" s="57"/>
      <c r="K730" s="57"/>
      <c r="L730" s="57"/>
      <c r="M730" s="58" t="str">
        <f t="shared" si="72"/>
        <v/>
      </c>
      <c r="N730" s="102"/>
    </row>
    <row r="731" spans="1:14">
      <c r="A731" s="97" t="str">
        <f t="shared" si="70"/>
        <v/>
      </c>
      <c r="B731" s="98" t="str">
        <f t="shared" si="69"/>
        <v/>
      </c>
      <c r="C731" s="99"/>
      <c r="D731" s="100"/>
      <c r="E731" s="100"/>
      <c r="F731" s="57"/>
      <c r="G731" s="58">
        <f t="shared" si="71"/>
        <v>0</v>
      </c>
      <c r="H731" s="58"/>
      <c r="I731" s="57"/>
      <c r="J731" s="57"/>
      <c r="K731" s="57"/>
      <c r="L731" s="57"/>
      <c r="M731" s="58" t="str">
        <f t="shared" si="72"/>
        <v/>
      </c>
      <c r="N731" s="102"/>
    </row>
    <row r="732" spans="1:14">
      <c r="A732" s="97" t="str">
        <f t="shared" si="70"/>
        <v/>
      </c>
      <c r="B732" s="98" t="str">
        <f t="shared" si="69"/>
        <v/>
      </c>
      <c r="C732" s="99"/>
      <c r="D732" s="100"/>
      <c r="E732" s="100"/>
      <c r="F732" s="57"/>
      <c r="G732" s="58">
        <f t="shared" si="71"/>
        <v>0</v>
      </c>
      <c r="H732" s="58"/>
      <c r="I732" s="57"/>
      <c r="J732" s="57"/>
      <c r="K732" s="57"/>
      <c r="L732" s="57"/>
      <c r="M732" s="58" t="str">
        <f t="shared" si="72"/>
        <v/>
      </c>
      <c r="N732" s="102"/>
    </row>
    <row r="733" spans="1:14">
      <c r="A733" s="97" t="str">
        <f t="shared" si="70"/>
        <v/>
      </c>
      <c r="B733" s="98" t="str">
        <f t="shared" si="69"/>
        <v/>
      </c>
      <c r="C733" s="99"/>
      <c r="D733" s="100"/>
      <c r="E733" s="100"/>
      <c r="F733" s="57"/>
      <c r="G733" s="58">
        <f t="shared" si="71"/>
        <v>0</v>
      </c>
      <c r="H733" s="58"/>
      <c r="I733" s="57"/>
      <c r="J733" s="57"/>
      <c r="K733" s="57"/>
      <c r="L733" s="57"/>
      <c r="M733" s="58" t="str">
        <f t="shared" si="72"/>
        <v/>
      </c>
      <c r="N733" s="102"/>
    </row>
    <row r="734" spans="1:14">
      <c r="A734" s="97" t="str">
        <f t="shared" si="70"/>
        <v/>
      </c>
      <c r="B734" s="98" t="str">
        <f t="shared" si="69"/>
        <v/>
      </c>
      <c r="C734" s="99"/>
      <c r="D734" s="100"/>
      <c r="E734" s="100"/>
      <c r="F734" s="57"/>
      <c r="G734" s="58">
        <f t="shared" si="71"/>
        <v>0</v>
      </c>
      <c r="H734" s="58"/>
      <c r="I734" s="57"/>
      <c r="J734" s="57"/>
      <c r="K734" s="57"/>
      <c r="L734" s="57"/>
      <c r="M734" s="58" t="str">
        <f t="shared" si="72"/>
        <v/>
      </c>
      <c r="N734" s="102"/>
    </row>
    <row r="735" spans="1:14">
      <c r="A735" s="97" t="str">
        <f t="shared" si="70"/>
        <v/>
      </c>
      <c r="B735" s="98" t="str">
        <f t="shared" si="69"/>
        <v/>
      </c>
      <c r="C735" s="99"/>
      <c r="D735" s="100"/>
      <c r="E735" s="100"/>
      <c r="F735" s="57"/>
      <c r="G735" s="58">
        <f t="shared" si="71"/>
        <v>0</v>
      </c>
      <c r="H735" s="58"/>
      <c r="I735" s="57"/>
      <c r="J735" s="57"/>
      <c r="K735" s="57"/>
      <c r="L735" s="57"/>
      <c r="M735" s="58" t="str">
        <f t="shared" si="72"/>
        <v/>
      </c>
      <c r="N735" s="102"/>
    </row>
    <row r="736" spans="1:14">
      <c r="A736" s="97" t="str">
        <f t="shared" si="70"/>
        <v/>
      </c>
      <c r="B736" s="98" t="str">
        <f t="shared" si="69"/>
        <v/>
      </c>
      <c r="C736" s="99"/>
      <c r="D736" s="100"/>
      <c r="E736" s="100"/>
      <c r="F736" s="57"/>
      <c r="G736" s="58">
        <f t="shared" si="71"/>
        <v>0</v>
      </c>
      <c r="H736" s="58"/>
      <c r="I736" s="57"/>
      <c r="J736" s="57"/>
      <c r="K736" s="57"/>
      <c r="L736" s="57"/>
      <c r="M736" s="58" t="str">
        <f t="shared" si="72"/>
        <v/>
      </c>
      <c r="N736" s="102"/>
    </row>
    <row r="737" spans="1:14">
      <c r="A737" s="97" t="str">
        <f t="shared" si="70"/>
        <v/>
      </c>
      <c r="B737" s="98" t="str">
        <f t="shared" si="69"/>
        <v/>
      </c>
      <c r="C737" s="99"/>
      <c r="D737" s="100"/>
      <c r="E737" s="100"/>
      <c r="F737" s="57"/>
      <c r="G737" s="58">
        <f t="shared" si="71"/>
        <v>0</v>
      </c>
      <c r="H737" s="58"/>
      <c r="I737" s="57"/>
      <c r="J737" s="57"/>
      <c r="K737" s="57"/>
      <c r="L737" s="57"/>
      <c r="M737" s="58" t="str">
        <f t="shared" si="72"/>
        <v/>
      </c>
      <c r="N737" s="102"/>
    </row>
    <row r="738" spans="1:14">
      <c r="A738" s="97" t="str">
        <f t="shared" si="70"/>
        <v/>
      </c>
      <c r="B738" s="98" t="str">
        <f t="shared" si="69"/>
        <v/>
      </c>
      <c r="C738" s="99"/>
      <c r="D738" s="100"/>
      <c r="E738" s="100"/>
      <c r="F738" s="57"/>
      <c r="G738" s="58">
        <f t="shared" si="71"/>
        <v>0</v>
      </c>
      <c r="H738" s="58"/>
      <c r="I738" s="57"/>
      <c r="J738" s="57"/>
      <c r="K738" s="57"/>
      <c r="L738" s="57"/>
      <c r="M738" s="58" t="str">
        <f t="shared" si="72"/>
        <v/>
      </c>
      <c r="N738" s="102"/>
    </row>
    <row r="739" spans="1:14">
      <c r="A739" s="97" t="str">
        <f t="shared" si="70"/>
        <v/>
      </c>
      <c r="B739" s="98" t="str">
        <f t="shared" si="69"/>
        <v/>
      </c>
      <c r="C739" s="99"/>
      <c r="D739" s="100"/>
      <c r="E739" s="100"/>
      <c r="F739" s="57"/>
      <c r="G739" s="58">
        <f t="shared" si="71"/>
        <v>0</v>
      </c>
      <c r="H739" s="58"/>
      <c r="I739" s="57"/>
      <c r="J739" s="57"/>
      <c r="K739" s="57"/>
      <c r="L739" s="57"/>
      <c r="M739" s="58" t="str">
        <f t="shared" si="72"/>
        <v/>
      </c>
      <c r="N739" s="102"/>
    </row>
    <row r="740" spans="1:14">
      <c r="A740" s="97" t="str">
        <f t="shared" si="70"/>
        <v/>
      </c>
      <c r="B740" s="98" t="str">
        <f t="shared" si="69"/>
        <v/>
      </c>
      <c r="C740" s="99"/>
      <c r="D740" s="100"/>
      <c r="E740" s="100"/>
      <c r="F740" s="57"/>
      <c r="G740" s="58">
        <f t="shared" si="71"/>
        <v>0</v>
      </c>
      <c r="H740" s="58"/>
      <c r="I740" s="57"/>
      <c r="J740" s="57"/>
      <c r="K740" s="57"/>
      <c r="L740" s="57"/>
      <c r="M740" s="58" t="str">
        <f t="shared" si="72"/>
        <v/>
      </c>
      <c r="N740" s="102"/>
    </row>
    <row r="741" spans="1:14">
      <c r="A741" s="97" t="str">
        <f t="shared" si="70"/>
        <v/>
      </c>
      <c r="B741" s="98" t="str">
        <f t="shared" si="69"/>
        <v/>
      </c>
      <c r="C741" s="99"/>
      <c r="D741" s="100"/>
      <c r="E741" s="100"/>
      <c r="F741" s="57"/>
      <c r="G741" s="58">
        <f t="shared" si="71"/>
        <v>0</v>
      </c>
      <c r="H741" s="58"/>
      <c r="I741" s="57"/>
      <c r="J741" s="57"/>
      <c r="K741" s="57"/>
      <c r="L741" s="57"/>
      <c r="M741" s="58" t="str">
        <f t="shared" si="72"/>
        <v/>
      </c>
      <c r="N741" s="102"/>
    </row>
    <row r="742" spans="1:14">
      <c r="A742" s="97" t="str">
        <f t="shared" si="70"/>
        <v/>
      </c>
      <c r="B742" s="98" t="str">
        <f t="shared" si="69"/>
        <v/>
      </c>
      <c r="C742" s="99"/>
      <c r="D742" s="100"/>
      <c r="E742" s="100"/>
      <c r="F742" s="57"/>
      <c r="G742" s="58">
        <f t="shared" si="71"/>
        <v>0</v>
      </c>
      <c r="H742" s="58"/>
      <c r="I742" s="57"/>
      <c r="J742" s="57"/>
      <c r="K742" s="57"/>
      <c r="L742" s="57"/>
      <c r="M742" s="58" t="str">
        <f t="shared" si="72"/>
        <v/>
      </c>
      <c r="N742" s="102"/>
    </row>
    <row r="743" spans="1:14">
      <c r="A743" s="97" t="str">
        <f t="shared" si="70"/>
        <v/>
      </c>
      <c r="B743" s="98" t="str">
        <f t="shared" si="69"/>
        <v/>
      </c>
      <c r="C743" s="99"/>
      <c r="D743" s="100"/>
      <c r="E743" s="100"/>
      <c r="F743" s="57"/>
      <c r="G743" s="58">
        <f t="shared" si="71"/>
        <v>0</v>
      </c>
      <c r="H743" s="58"/>
      <c r="I743" s="57"/>
      <c r="J743" s="57"/>
      <c r="K743" s="57"/>
      <c r="L743" s="57"/>
      <c r="M743" s="58" t="str">
        <f t="shared" si="72"/>
        <v/>
      </c>
      <c r="N743" s="102"/>
    </row>
    <row r="744" spans="1:14">
      <c r="A744" s="97" t="str">
        <f t="shared" si="70"/>
        <v/>
      </c>
      <c r="B744" s="98" t="str">
        <f t="shared" si="69"/>
        <v/>
      </c>
      <c r="C744" s="99"/>
      <c r="D744" s="100"/>
      <c r="E744" s="100"/>
      <c r="F744" s="57"/>
      <c r="G744" s="58">
        <f t="shared" si="71"/>
        <v>0</v>
      </c>
      <c r="H744" s="58"/>
      <c r="I744" s="57"/>
      <c r="J744" s="57"/>
      <c r="K744" s="57"/>
      <c r="L744" s="57"/>
      <c r="M744" s="58" t="str">
        <f t="shared" si="72"/>
        <v/>
      </c>
      <c r="N744" s="102"/>
    </row>
    <row r="745" spans="1:14">
      <c r="A745" s="97" t="str">
        <f t="shared" si="70"/>
        <v/>
      </c>
      <c r="B745" s="98" t="str">
        <f t="shared" si="69"/>
        <v/>
      </c>
      <c r="C745" s="99"/>
      <c r="D745" s="100"/>
      <c r="E745" s="100"/>
      <c r="F745" s="57"/>
      <c r="G745" s="58">
        <f t="shared" si="71"/>
        <v>0</v>
      </c>
      <c r="H745" s="58"/>
      <c r="I745" s="57"/>
      <c r="J745" s="57"/>
      <c r="K745" s="57"/>
      <c r="L745" s="57"/>
      <c r="M745" s="58" t="str">
        <f t="shared" si="72"/>
        <v/>
      </c>
      <c r="N745" s="102"/>
    </row>
    <row r="746" spans="1:14">
      <c r="A746" s="97" t="str">
        <f t="shared" si="70"/>
        <v/>
      </c>
      <c r="B746" s="98" t="str">
        <f t="shared" si="69"/>
        <v/>
      </c>
      <c r="C746" s="99"/>
      <c r="D746" s="100"/>
      <c r="E746" s="100"/>
      <c r="F746" s="57"/>
      <c r="G746" s="58">
        <f t="shared" si="71"/>
        <v>0</v>
      </c>
      <c r="H746" s="58"/>
      <c r="I746" s="57"/>
      <c r="J746" s="57"/>
      <c r="K746" s="57"/>
      <c r="L746" s="57"/>
      <c r="M746" s="58" t="str">
        <f t="shared" si="72"/>
        <v/>
      </c>
      <c r="N746" s="102"/>
    </row>
    <row r="747" spans="1:14">
      <c r="A747" s="97" t="str">
        <f t="shared" si="70"/>
        <v/>
      </c>
      <c r="B747" s="98" t="str">
        <f t="shared" si="69"/>
        <v/>
      </c>
      <c r="C747" s="99"/>
      <c r="D747" s="100"/>
      <c r="E747" s="100"/>
      <c r="F747" s="57"/>
      <c r="G747" s="58">
        <f t="shared" si="71"/>
        <v>0</v>
      </c>
      <c r="H747" s="58"/>
      <c r="I747" s="57"/>
      <c r="J747" s="57"/>
      <c r="K747" s="57"/>
      <c r="L747" s="57"/>
      <c r="M747" s="58" t="str">
        <f t="shared" si="72"/>
        <v/>
      </c>
      <c r="N747" s="102"/>
    </row>
    <row r="748" spans="1:14">
      <c r="A748" s="97" t="str">
        <f t="shared" si="70"/>
        <v/>
      </c>
      <c r="B748" s="98" t="str">
        <f t="shared" ref="B748:B811" si="73">IF(C748="","",MONTH(C748)&amp;"月")</f>
        <v/>
      </c>
      <c r="C748" s="99"/>
      <c r="D748" s="100"/>
      <c r="E748" s="100"/>
      <c r="F748" s="57"/>
      <c r="G748" s="58">
        <f t="shared" si="71"/>
        <v>0</v>
      </c>
      <c r="H748" s="58"/>
      <c r="I748" s="57"/>
      <c r="J748" s="57"/>
      <c r="K748" s="57"/>
      <c r="L748" s="57"/>
      <c r="M748" s="58" t="str">
        <f t="shared" si="72"/>
        <v/>
      </c>
      <c r="N748" s="102"/>
    </row>
    <row r="749" spans="1:14">
      <c r="A749" s="97" t="str">
        <f t="shared" ref="A749:A812" si="74">IF(C749="","",ROW()-42)</f>
        <v/>
      </c>
      <c r="B749" s="98" t="str">
        <f t="shared" si="73"/>
        <v/>
      </c>
      <c r="C749" s="99"/>
      <c r="D749" s="100"/>
      <c r="E749" s="100"/>
      <c r="F749" s="57"/>
      <c r="G749" s="58">
        <f t="shared" ref="G749:G812" si="75">IF(F749="",0,F749*$K$41)</f>
        <v>0</v>
      </c>
      <c r="H749" s="58"/>
      <c r="I749" s="57"/>
      <c r="J749" s="57"/>
      <c r="K749" s="57"/>
      <c r="L749" s="57"/>
      <c r="M749" s="58" t="str">
        <f t="shared" ref="M749:M812" si="76">IF(C749="","",ROUND(M748+G749-I749-J749-K749-L749-H749,2))</f>
        <v/>
      </c>
      <c r="N749" s="102"/>
    </row>
    <row r="750" spans="1:14">
      <c r="A750" s="97" t="str">
        <f t="shared" si="74"/>
        <v/>
      </c>
      <c r="B750" s="98" t="str">
        <f t="shared" si="73"/>
        <v/>
      </c>
      <c r="C750" s="99"/>
      <c r="D750" s="100"/>
      <c r="E750" s="100"/>
      <c r="F750" s="57"/>
      <c r="G750" s="58">
        <f t="shared" si="75"/>
        <v>0</v>
      </c>
      <c r="H750" s="58"/>
      <c r="I750" s="57"/>
      <c r="J750" s="57"/>
      <c r="K750" s="57"/>
      <c r="L750" s="57"/>
      <c r="M750" s="58" t="str">
        <f t="shared" si="76"/>
        <v/>
      </c>
      <c r="N750" s="102"/>
    </row>
    <row r="751" spans="1:14">
      <c r="A751" s="97" t="str">
        <f t="shared" si="74"/>
        <v/>
      </c>
      <c r="B751" s="98" t="str">
        <f t="shared" si="73"/>
        <v/>
      </c>
      <c r="C751" s="99"/>
      <c r="D751" s="100"/>
      <c r="E751" s="100"/>
      <c r="F751" s="57"/>
      <c r="G751" s="58">
        <f t="shared" si="75"/>
        <v>0</v>
      </c>
      <c r="H751" s="58"/>
      <c r="I751" s="57"/>
      <c r="J751" s="57"/>
      <c r="K751" s="57"/>
      <c r="L751" s="57"/>
      <c r="M751" s="58" t="str">
        <f t="shared" si="76"/>
        <v/>
      </c>
      <c r="N751" s="102"/>
    </row>
    <row r="752" spans="1:14">
      <c r="A752" s="97" t="str">
        <f t="shared" si="74"/>
        <v/>
      </c>
      <c r="B752" s="98" t="str">
        <f t="shared" si="73"/>
        <v/>
      </c>
      <c r="C752" s="99"/>
      <c r="D752" s="100"/>
      <c r="E752" s="100"/>
      <c r="F752" s="57"/>
      <c r="G752" s="58">
        <f t="shared" si="75"/>
        <v>0</v>
      </c>
      <c r="H752" s="58"/>
      <c r="I752" s="57"/>
      <c r="J752" s="57"/>
      <c r="K752" s="57"/>
      <c r="L752" s="57"/>
      <c r="M752" s="58" t="str">
        <f t="shared" si="76"/>
        <v/>
      </c>
      <c r="N752" s="102"/>
    </row>
    <row r="753" spans="1:14">
      <c r="A753" s="97" t="str">
        <f t="shared" si="74"/>
        <v/>
      </c>
      <c r="B753" s="98" t="str">
        <f t="shared" si="73"/>
        <v/>
      </c>
      <c r="C753" s="99"/>
      <c r="D753" s="100"/>
      <c r="E753" s="100"/>
      <c r="F753" s="57"/>
      <c r="G753" s="58">
        <f t="shared" si="75"/>
        <v>0</v>
      </c>
      <c r="H753" s="58"/>
      <c r="I753" s="57"/>
      <c r="J753" s="57"/>
      <c r="K753" s="57"/>
      <c r="L753" s="57"/>
      <c r="M753" s="58" t="str">
        <f t="shared" si="76"/>
        <v/>
      </c>
      <c r="N753" s="102"/>
    </row>
    <row r="754" spans="1:14">
      <c r="A754" s="97" t="str">
        <f t="shared" si="74"/>
        <v/>
      </c>
      <c r="B754" s="98" t="str">
        <f t="shared" si="73"/>
        <v/>
      </c>
      <c r="C754" s="99"/>
      <c r="D754" s="100"/>
      <c r="E754" s="100"/>
      <c r="F754" s="57"/>
      <c r="G754" s="58">
        <f t="shared" si="75"/>
        <v>0</v>
      </c>
      <c r="H754" s="58"/>
      <c r="I754" s="57"/>
      <c r="J754" s="57"/>
      <c r="K754" s="57"/>
      <c r="L754" s="57"/>
      <c r="M754" s="58" t="str">
        <f t="shared" si="76"/>
        <v/>
      </c>
      <c r="N754" s="102"/>
    </row>
    <row r="755" spans="1:14">
      <c r="A755" s="97" t="str">
        <f t="shared" si="74"/>
        <v/>
      </c>
      <c r="B755" s="98" t="str">
        <f t="shared" si="73"/>
        <v/>
      </c>
      <c r="C755" s="99"/>
      <c r="D755" s="100"/>
      <c r="E755" s="100"/>
      <c r="F755" s="57"/>
      <c r="G755" s="58">
        <f t="shared" si="75"/>
        <v>0</v>
      </c>
      <c r="H755" s="58"/>
      <c r="I755" s="57"/>
      <c r="J755" s="57"/>
      <c r="K755" s="57"/>
      <c r="L755" s="57"/>
      <c r="M755" s="58" t="str">
        <f t="shared" si="76"/>
        <v/>
      </c>
      <c r="N755" s="102"/>
    </row>
    <row r="756" spans="1:14">
      <c r="A756" s="97" t="str">
        <f t="shared" si="74"/>
        <v/>
      </c>
      <c r="B756" s="98" t="str">
        <f t="shared" si="73"/>
        <v/>
      </c>
      <c r="C756" s="99"/>
      <c r="D756" s="100"/>
      <c r="E756" s="100"/>
      <c r="F756" s="57"/>
      <c r="G756" s="58">
        <f t="shared" si="75"/>
        <v>0</v>
      </c>
      <c r="H756" s="58"/>
      <c r="I756" s="57"/>
      <c r="J756" s="57"/>
      <c r="K756" s="57"/>
      <c r="L756" s="57"/>
      <c r="M756" s="58" t="str">
        <f t="shared" si="76"/>
        <v/>
      </c>
      <c r="N756" s="102"/>
    </row>
    <row r="757" spans="1:14">
      <c r="A757" s="97" t="str">
        <f t="shared" si="74"/>
        <v/>
      </c>
      <c r="B757" s="98" t="str">
        <f t="shared" si="73"/>
        <v/>
      </c>
      <c r="C757" s="99"/>
      <c r="D757" s="100"/>
      <c r="E757" s="100"/>
      <c r="F757" s="57"/>
      <c r="G757" s="58">
        <f t="shared" si="75"/>
        <v>0</v>
      </c>
      <c r="H757" s="58"/>
      <c r="I757" s="57"/>
      <c r="J757" s="57"/>
      <c r="K757" s="57"/>
      <c r="L757" s="57"/>
      <c r="M757" s="58" t="str">
        <f t="shared" si="76"/>
        <v/>
      </c>
      <c r="N757" s="102"/>
    </row>
    <row r="758" spans="1:14">
      <c r="A758" s="97" t="str">
        <f t="shared" si="74"/>
        <v/>
      </c>
      <c r="B758" s="98" t="str">
        <f t="shared" si="73"/>
        <v/>
      </c>
      <c r="C758" s="99"/>
      <c r="D758" s="100"/>
      <c r="E758" s="100"/>
      <c r="F758" s="57"/>
      <c r="G758" s="58">
        <f t="shared" si="75"/>
        <v>0</v>
      </c>
      <c r="H758" s="58"/>
      <c r="I758" s="57"/>
      <c r="J758" s="57"/>
      <c r="K758" s="57"/>
      <c r="L758" s="57"/>
      <c r="M758" s="58" t="str">
        <f t="shared" si="76"/>
        <v/>
      </c>
      <c r="N758" s="102"/>
    </row>
    <row r="759" spans="1:14">
      <c r="A759" s="97" t="str">
        <f t="shared" si="74"/>
        <v/>
      </c>
      <c r="B759" s="98" t="str">
        <f t="shared" si="73"/>
        <v/>
      </c>
      <c r="C759" s="99"/>
      <c r="D759" s="100"/>
      <c r="E759" s="100"/>
      <c r="F759" s="57"/>
      <c r="G759" s="58">
        <f t="shared" si="75"/>
        <v>0</v>
      </c>
      <c r="H759" s="58"/>
      <c r="I759" s="57"/>
      <c r="J759" s="57"/>
      <c r="K759" s="57"/>
      <c r="L759" s="57"/>
      <c r="M759" s="58" t="str">
        <f t="shared" si="76"/>
        <v/>
      </c>
      <c r="N759" s="102"/>
    </row>
    <row r="760" spans="1:14">
      <c r="A760" s="97" t="str">
        <f t="shared" si="74"/>
        <v/>
      </c>
      <c r="B760" s="98" t="str">
        <f t="shared" si="73"/>
        <v/>
      </c>
      <c r="C760" s="99"/>
      <c r="D760" s="100"/>
      <c r="E760" s="100"/>
      <c r="F760" s="57"/>
      <c r="G760" s="58">
        <f t="shared" si="75"/>
        <v>0</v>
      </c>
      <c r="H760" s="58"/>
      <c r="I760" s="57"/>
      <c r="J760" s="57"/>
      <c r="K760" s="57"/>
      <c r="L760" s="57"/>
      <c r="M760" s="58" t="str">
        <f t="shared" si="76"/>
        <v/>
      </c>
      <c r="N760" s="102"/>
    </row>
    <row r="761" spans="1:14">
      <c r="A761" s="97" t="str">
        <f t="shared" si="74"/>
        <v/>
      </c>
      <c r="B761" s="98" t="str">
        <f t="shared" si="73"/>
        <v/>
      </c>
      <c r="C761" s="99"/>
      <c r="D761" s="100"/>
      <c r="E761" s="100"/>
      <c r="F761" s="57"/>
      <c r="G761" s="58">
        <f t="shared" si="75"/>
        <v>0</v>
      </c>
      <c r="H761" s="58"/>
      <c r="I761" s="57"/>
      <c r="J761" s="57"/>
      <c r="K761" s="57"/>
      <c r="L761" s="57"/>
      <c r="M761" s="58" t="str">
        <f t="shared" si="76"/>
        <v/>
      </c>
      <c r="N761" s="102"/>
    </row>
    <row r="762" spans="1:14">
      <c r="A762" s="97" t="str">
        <f t="shared" si="74"/>
        <v/>
      </c>
      <c r="B762" s="98" t="str">
        <f t="shared" si="73"/>
        <v/>
      </c>
      <c r="C762" s="99"/>
      <c r="D762" s="100"/>
      <c r="E762" s="100"/>
      <c r="F762" s="57"/>
      <c r="G762" s="58">
        <f t="shared" si="75"/>
        <v>0</v>
      </c>
      <c r="H762" s="58"/>
      <c r="I762" s="57"/>
      <c r="J762" s="57"/>
      <c r="K762" s="57"/>
      <c r="L762" s="57"/>
      <c r="M762" s="58" t="str">
        <f t="shared" si="76"/>
        <v/>
      </c>
      <c r="N762" s="102"/>
    </row>
    <row r="763" spans="1:14">
      <c r="A763" s="97" t="str">
        <f t="shared" si="74"/>
        <v/>
      </c>
      <c r="B763" s="98" t="str">
        <f t="shared" si="73"/>
        <v/>
      </c>
      <c r="C763" s="99"/>
      <c r="D763" s="100"/>
      <c r="E763" s="100"/>
      <c r="F763" s="57"/>
      <c r="G763" s="58">
        <f t="shared" si="75"/>
        <v>0</v>
      </c>
      <c r="H763" s="58"/>
      <c r="I763" s="57"/>
      <c r="J763" s="57"/>
      <c r="K763" s="57"/>
      <c r="L763" s="57"/>
      <c r="M763" s="58" t="str">
        <f t="shared" si="76"/>
        <v/>
      </c>
      <c r="N763" s="102"/>
    </row>
    <row r="764" spans="1:14">
      <c r="A764" s="97" t="str">
        <f t="shared" si="74"/>
        <v/>
      </c>
      <c r="B764" s="98" t="str">
        <f t="shared" si="73"/>
        <v/>
      </c>
      <c r="C764" s="99"/>
      <c r="D764" s="100"/>
      <c r="E764" s="100"/>
      <c r="F764" s="57"/>
      <c r="G764" s="58">
        <f t="shared" si="75"/>
        <v>0</v>
      </c>
      <c r="H764" s="58"/>
      <c r="I764" s="57"/>
      <c r="J764" s="57"/>
      <c r="K764" s="57"/>
      <c r="L764" s="57"/>
      <c r="M764" s="58" t="str">
        <f t="shared" si="76"/>
        <v/>
      </c>
      <c r="N764" s="102"/>
    </row>
    <row r="765" spans="1:14">
      <c r="A765" s="97" t="str">
        <f t="shared" si="74"/>
        <v/>
      </c>
      <c r="B765" s="98" t="str">
        <f t="shared" si="73"/>
        <v/>
      </c>
      <c r="C765" s="99"/>
      <c r="D765" s="100"/>
      <c r="E765" s="100"/>
      <c r="F765" s="57"/>
      <c r="G765" s="58">
        <f t="shared" si="75"/>
        <v>0</v>
      </c>
      <c r="H765" s="58"/>
      <c r="I765" s="57"/>
      <c r="J765" s="57"/>
      <c r="K765" s="57"/>
      <c r="L765" s="57"/>
      <c r="M765" s="58" t="str">
        <f t="shared" si="76"/>
        <v/>
      </c>
      <c r="N765" s="102"/>
    </row>
    <row r="766" spans="1:14">
      <c r="A766" s="97" t="str">
        <f t="shared" si="74"/>
        <v/>
      </c>
      <c r="B766" s="98" t="str">
        <f t="shared" si="73"/>
        <v/>
      </c>
      <c r="C766" s="99"/>
      <c r="D766" s="100"/>
      <c r="E766" s="100"/>
      <c r="F766" s="57"/>
      <c r="G766" s="58">
        <f t="shared" si="75"/>
        <v>0</v>
      </c>
      <c r="H766" s="58"/>
      <c r="I766" s="57"/>
      <c r="J766" s="57"/>
      <c r="K766" s="57"/>
      <c r="L766" s="57"/>
      <c r="M766" s="58" t="str">
        <f t="shared" si="76"/>
        <v/>
      </c>
      <c r="N766" s="102"/>
    </row>
    <row r="767" spans="1:14">
      <c r="A767" s="97" t="str">
        <f t="shared" si="74"/>
        <v/>
      </c>
      <c r="B767" s="98" t="str">
        <f t="shared" si="73"/>
        <v/>
      </c>
      <c r="C767" s="99"/>
      <c r="D767" s="100"/>
      <c r="E767" s="100"/>
      <c r="F767" s="57"/>
      <c r="G767" s="58">
        <f t="shared" si="75"/>
        <v>0</v>
      </c>
      <c r="H767" s="58"/>
      <c r="I767" s="57"/>
      <c r="J767" s="57"/>
      <c r="K767" s="57"/>
      <c r="L767" s="57"/>
      <c r="M767" s="58" t="str">
        <f t="shared" si="76"/>
        <v/>
      </c>
      <c r="N767" s="102"/>
    </row>
    <row r="768" spans="1:14">
      <c r="A768" s="97" t="str">
        <f t="shared" si="74"/>
        <v/>
      </c>
      <c r="B768" s="98" t="str">
        <f t="shared" si="73"/>
        <v/>
      </c>
      <c r="C768" s="99"/>
      <c r="D768" s="100"/>
      <c r="E768" s="100"/>
      <c r="F768" s="57"/>
      <c r="G768" s="58">
        <f t="shared" si="75"/>
        <v>0</v>
      </c>
      <c r="H768" s="58"/>
      <c r="I768" s="57"/>
      <c r="J768" s="57"/>
      <c r="K768" s="57"/>
      <c r="L768" s="57"/>
      <c r="M768" s="58" t="str">
        <f t="shared" si="76"/>
        <v/>
      </c>
      <c r="N768" s="102"/>
    </row>
    <row r="769" spans="1:14">
      <c r="A769" s="97" t="str">
        <f t="shared" si="74"/>
        <v/>
      </c>
      <c r="B769" s="98" t="str">
        <f t="shared" si="73"/>
        <v/>
      </c>
      <c r="C769" s="99"/>
      <c r="D769" s="100"/>
      <c r="E769" s="100"/>
      <c r="F769" s="57"/>
      <c r="G769" s="58">
        <f t="shared" si="75"/>
        <v>0</v>
      </c>
      <c r="H769" s="58"/>
      <c r="I769" s="57"/>
      <c r="J769" s="57"/>
      <c r="K769" s="57"/>
      <c r="L769" s="57"/>
      <c r="M769" s="58" t="str">
        <f t="shared" si="76"/>
        <v/>
      </c>
      <c r="N769" s="102"/>
    </row>
    <row r="770" spans="1:14">
      <c r="A770" s="97" t="str">
        <f t="shared" si="74"/>
        <v/>
      </c>
      <c r="B770" s="98" t="str">
        <f t="shared" si="73"/>
        <v/>
      </c>
      <c r="C770" s="99"/>
      <c r="D770" s="100"/>
      <c r="E770" s="100"/>
      <c r="F770" s="57"/>
      <c r="G770" s="58">
        <f t="shared" si="75"/>
        <v>0</v>
      </c>
      <c r="H770" s="58"/>
      <c r="I770" s="57"/>
      <c r="J770" s="57"/>
      <c r="K770" s="57"/>
      <c r="L770" s="57"/>
      <c r="M770" s="58" t="str">
        <f t="shared" si="76"/>
        <v/>
      </c>
      <c r="N770" s="102"/>
    </row>
    <row r="771" spans="1:14">
      <c r="A771" s="97" t="str">
        <f t="shared" si="74"/>
        <v/>
      </c>
      <c r="B771" s="98" t="str">
        <f t="shared" si="73"/>
        <v/>
      </c>
      <c r="C771" s="99"/>
      <c r="D771" s="100"/>
      <c r="E771" s="100"/>
      <c r="F771" s="57"/>
      <c r="G771" s="58">
        <f t="shared" si="75"/>
        <v>0</v>
      </c>
      <c r="H771" s="58"/>
      <c r="I771" s="57"/>
      <c r="J771" s="57"/>
      <c r="K771" s="57"/>
      <c r="L771" s="57"/>
      <c r="M771" s="58" t="str">
        <f t="shared" si="76"/>
        <v/>
      </c>
      <c r="N771" s="102"/>
    </row>
    <row r="772" spans="1:14">
      <c r="A772" s="97" t="str">
        <f t="shared" si="74"/>
        <v/>
      </c>
      <c r="B772" s="98" t="str">
        <f t="shared" si="73"/>
        <v/>
      </c>
      <c r="C772" s="99"/>
      <c r="D772" s="100"/>
      <c r="E772" s="100"/>
      <c r="F772" s="57"/>
      <c r="G772" s="58">
        <f t="shared" si="75"/>
        <v>0</v>
      </c>
      <c r="H772" s="58"/>
      <c r="I772" s="57"/>
      <c r="J772" s="57"/>
      <c r="K772" s="57"/>
      <c r="L772" s="57"/>
      <c r="M772" s="58" t="str">
        <f t="shared" si="76"/>
        <v/>
      </c>
      <c r="N772" s="102"/>
    </row>
    <row r="773" spans="1:14">
      <c r="A773" s="97" t="str">
        <f t="shared" si="74"/>
        <v/>
      </c>
      <c r="B773" s="98" t="str">
        <f t="shared" si="73"/>
        <v/>
      </c>
      <c r="C773" s="99"/>
      <c r="D773" s="100"/>
      <c r="E773" s="100"/>
      <c r="F773" s="57"/>
      <c r="G773" s="58">
        <f t="shared" si="75"/>
        <v>0</v>
      </c>
      <c r="H773" s="58"/>
      <c r="I773" s="57"/>
      <c r="J773" s="57"/>
      <c r="K773" s="57"/>
      <c r="L773" s="57"/>
      <c r="M773" s="58" t="str">
        <f t="shared" si="76"/>
        <v/>
      </c>
      <c r="N773" s="102"/>
    </row>
    <row r="774" spans="1:14">
      <c r="A774" s="97" t="str">
        <f t="shared" si="74"/>
        <v/>
      </c>
      <c r="B774" s="98" t="str">
        <f t="shared" si="73"/>
        <v/>
      </c>
      <c r="C774" s="99"/>
      <c r="D774" s="100"/>
      <c r="E774" s="100"/>
      <c r="F774" s="57"/>
      <c r="G774" s="58">
        <f t="shared" si="75"/>
        <v>0</v>
      </c>
      <c r="H774" s="58"/>
      <c r="I774" s="57"/>
      <c r="J774" s="57"/>
      <c r="K774" s="57"/>
      <c r="L774" s="57"/>
      <c r="M774" s="58" t="str">
        <f t="shared" si="76"/>
        <v/>
      </c>
      <c r="N774" s="102"/>
    </row>
    <row r="775" spans="1:14">
      <c r="A775" s="97" t="str">
        <f t="shared" si="74"/>
        <v/>
      </c>
      <c r="B775" s="98" t="str">
        <f t="shared" si="73"/>
        <v/>
      </c>
      <c r="C775" s="99"/>
      <c r="D775" s="100"/>
      <c r="E775" s="100"/>
      <c r="F775" s="57"/>
      <c r="G775" s="58">
        <f t="shared" si="75"/>
        <v>0</v>
      </c>
      <c r="H775" s="58"/>
      <c r="I775" s="57"/>
      <c r="J775" s="57"/>
      <c r="K775" s="57"/>
      <c r="L775" s="57"/>
      <c r="M775" s="58" t="str">
        <f t="shared" si="76"/>
        <v/>
      </c>
      <c r="N775" s="102"/>
    </row>
    <row r="776" spans="1:14">
      <c r="A776" s="97" t="str">
        <f t="shared" si="74"/>
        <v/>
      </c>
      <c r="B776" s="98" t="str">
        <f t="shared" si="73"/>
        <v/>
      </c>
      <c r="C776" s="99"/>
      <c r="D776" s="100"/>
      <c r="E776" s="100"/>
      <c r="F776" s="57"/>
      <c r="G776" s="58">
        <f t="shared" si="75"/>
        <v>0</v>
      </c>
      <c r="H776" s="58"/>
      <c r="I776" s="57"/>
      <c r="J776" s="57"/>
      <c r="K776" s="57"/>
      <c r="L776" s="57"/>
      <c r="M776" s="58" t="str">
        <f t="shared" si="76"/>
        <v/>
      </c>
      <c r="N776" s="102"/>
    </row>
    <row r="777" spans="1:14">
      <c r="A777" s="97" t="str">
        <f t="shared" si="74"/>
        <v/>
      </c>
      <c r="B777" s="98" t="str">
        <f t="shared" si="73"/>
        <v/>
      </c>
      <c r="C777" s="99"/>
      <c r="D777" s="100"/>
      <c r="E777" s="100"/>
      <c r="F777" s="57"/>
      <c r="G777" s="58">
        <f t="shared" si="75"/>
        <v>0</v>
      </c>
      <c r="H777" s="58"/>
      <c r="I777" s="57"/>
      <c r="J777" s="57"/>
      <c r="K777" s="57"/>
      <c r="L777" s="57"/>
      <c r="M777" s="58" t="str">
        <f t="shared" si="76"/>
        <v/>
      </c>
      <c r="N777" s="102"/>
    </row>
    <row r="778" spans="1:14">
      <c r="A778" s="97" t="str">
        <f t="shared" si="74"/>
        <v/>
      </c>
      <c r="B778" s="98" t="str">
        <f t="shared" si="73"/>
        <v/>
      </c>
      <c r="C778" s="99"/>
      <c r="D778" s="100"/>
      <c r="E778" s="100"/>
      <c r="F778" s="57"/>
      <c r="G778" s="58">
        <f t="shared" si="75"/>
        <v>0</v>
      </c>
      <c r="H778" s="58"/>
      <c r="I778" s="57"/>
      <c r="J778" s="57"/>
      <c r="K778" s="57"/>
      <c r="L778" s="57"/>
      <c r="M778" s="58" t="str">
        <f t="shared" si="76"/>
        <v/>
      </c>
      <c r="N778" s="102"/>
    </row>
    <row r="779" spans="1:14">
      <c r="A779" s="97" t="str">
        <f t="shared" si="74"/>
        <v/>
      </c>
      <c r="B779" s="98" t="str">
        <f t="shared" si="73"/>
        <v/>
      </c>
      <c r="C779" s="99"/>
      <c r="D779" s="100"/>
      <c r="E779" s="100"/>
      <c r="F779" s="57"/>
      <c r="G779" s="58">
        <f t="shared" si="75"/>
        <v>0</v>
      </c>
      <c r="H779" s="58"/>
      <c r="I779" s="57"/>
      <c r="J779" s="57"/>
      <c r="K779" s="57"/>
      <c r="L779" s="57"/>
      <c r="M779" s="58" t="str">
        <f t="shared" si="76"/>
        <v/>
      </c>
      <c r="N779" s="102"/>
    </row>
    <row r="780" spans="1:14">
      <c r="A780" s="97" t="str">
        <f t="shared" si="74"/>
        <v/>
      </c>
      <c r="B780" s="98" t="str">
        <f t="shared" si="73"/>
        <v/>
      </c>
      <c r="C780" s="99"/>
      <c r="D780" s="100"/>
      <c r="E780" s="100"/>
      <c r="F780" s="57"/>
      <c r="G780" s="58">
        <f t="shared" si="75"/>
        <v>0</v>
      </c>
      <c r="H780" s="58"/>
      <c r="I780" s="57"/>
      <c r="J780" s="57"/>
      <c r="K780" s="57"/>
      <c r="L780" s="57"/>
      <c r="M780" s="58" t="str">
        <f t="shared" si="76"/>
        <v/>
      </c>
      <c r="N780" s="102"/>
    </row>
    <row r="781" spans="1:14">
      <c r="A781" s="97" t="str">
        <f t="shared" si="74"/>
        <v/>
      </c>
      <c r="B781" s="98" t="str">
        <f t="shared" si="73"/>
        <v/>
      </c>
      <c r="C781" s="99"/>
      <c r="D781" s="100"/>
      <c r="E781" s="100"/>
      <c r="F781" s="57"/>
      <c r="G781" s="58">
        <f t="shared" si="75"/>
        <v>0</v>
      </c>
      <c r="H781" s="58"/>
      <c r="I781" s="57"/>
      <c r="J781" s="57"/>
      <c r="K781" s="57"/>
      <c r="L781" s="57"/>
      <c r="M781" s="58" t="str">
        <f t="shared" si="76"/>
        <v/>
      </c>
      <c r="N781" s="102"/>
    </row>
    <row r="782" spans="1:14">
      <c r="A782" s="97" t="str">
        <f t="shared" si="74"/>
        <v/>
      </c>
      <c r="B782" s="98" t="str">
        <f t="shared" si="73"/>
        <v/>
      </c>
      <c r="C782" s="99"/>
      <c r="D782" s="100"/>
      <c r="E782" s="100"/>
      <c r="F782" s="57"/>
      <c r="G782" s="58">
        <f t="shared" si="75"/>
        <v>0</v>
      </c>
      <c r="H782" s="58"/>
      <c r="I782" s="57"/>
      <c r="J782" s="57"/>
      <c r="K782" s="57"/>
      <c r="L782" s="57"/>
      <c r="M782" s="58" t="str">
        <f t="shared" si="76"/>
        <v/>
      </c>
      <c r="N782" s="102"/>
    </row>
    <row r="783" spans="1:14">
      <c r="A783" s="97" t="str">
        <f t="shared" si="74"/>
        <v/>
      </c>
      <c r="B783" s="98" t="str">
        <f t="shared" si="73"/>
        <v/>
      </c>
      <c r="C783" s="99"/>
      <c r="D783" s="100"/>
      <c r="E783" s="100"/>
      <c r="F783" s="57"/>
      <c r="G783" s="58">
        <f t="shared" si="75"/>
        <v>0</v>
      </c>
      <c r="H783" s="58"/>
      <c r="I783" s="57"/>
      <c r="J783" s="57"/>
      <c r="K783" s="57"/>
      <c r="L783" s="57"/>
      <c r="M783" s="58" t="str">
        <f t="shared" si="76"/>
        <v/>
      </c>
      <c r="N783" s="102"/>
    </row>
    <row r="784" spans="1:14">
      <c r="A784" s="97" t="str">
        <f t="shared" si="74"/>
        <v/>
      </c>
      <c r="B784" s="98" t="str">
        <f t="shared" si="73"/>
        <v/>
      </c>
      <c r="C784" s="99"/>
      <c r="D784" s="100"/>
      <c r="E784" s="100"/>
      <c r="F784" s="57"/>
      <c r="G784" s="58">
        <f t="shared" si="75"/>
        <v>0</v>
      </c>
      <c r="H784" s="58"/>
      <c r="I784" s="57"/>
      <c r="J784" s="57"/>
      <c r="K784" s="57"/>
      <c r="L784" s="57"/>
      <c r="M784" s="58" t="str">
        <f t="shared" si="76"/>
        <v/>
      </c>
      <c r="N784" s="102"/>
    </row>
    <row r="785" spans="1:14">
      <c r="A785" s="97" t="str">
        <f t="shared" si="74"/>
        <v/>
      </c>
      <c r="B785" s="98" t="str">
        <f t="shared" si="73"/>
        <v/>
      </c>
      <c r="C785" s="99"/>
      <c r="D785" s="100"/>
      <c r="E785" s="100"/>
      <c r="F785" s="57"/>
      <c r="G785" s="58">
        <f t="shared" si="75"/>
        <v>0</v>
      </c>
      <c r="H785" s="58"/>
      <c r="I785" s="57"/>
      <c r="J785" s="57"/>
      <c r="K785" s="57"/>
      <c r="L785" s="57"/>
      <c r="M785" s="58" t="str">
        <f t="shared" si="76"/>
        <v/>
      </c>
      <c r="N785" s="102"/>
    </row>
    <row r="786" spans="1:14">
      <c r="A786" s="97" t="str">
        <f t="shared" si="74"/>
        <v/>
      </c>
      <c r="B786" s="98" t="str">
        <f t="shared" si="73"/>
        <v/>
      </c>
      <c r="C786" s="99"/>
      <c r="D786" s="100"/>
      <c r="E786" s="100"/>
      <c r="F786" s="57"/>
      <c r="G786" s="58">
        <f t="shared" si="75"/>
        <v>0</v>
      </c>
      <c r="H786" s="58"/>
      <c r="I786" s="57"/>
      <c r="J786" s="57"/>
      <c r="K786" s="57"/>
      <c r="L786" s="57"/>
      <c r="M786" s="58" t="str">
        <f t="shared" si="76"/>
        <v/>
      </c>
      <c r="N786" s="102"/>
    </row>
    <row r="787" spans="1:14">
      <c r="A787" s="97" t="str">
        <f t="shared" si="74"/>
        <v/>
      </c>
      <c r="B787" s="98" t="str">
        <f t="shared" si="73"/>
        <v/>
      </c>
      <c r="C787" s="99"/>
      <c r="D787" s="100"/>
      <c r="E787" s="100"/>
      <c r="F787" s="57"/>
      <c r="G787" s="58">
        <f t="shared" si="75"/>
        <v>0</v>
      </c>
      <c r="H787" s="58"/>
      <c r="I787" s="57"/>
      <c r="J787" s="57"/>
      <c r="K787" s="57"/>
      <c r="L787" s="57"/>
      <c r="M787" s="58" t="str">
        <f t="shared" si="76"/>
        <v/>
      </c>
      <c r="N787" s="102"/>
    </row>
    <row r="788" spans="1:14">
      <c r="A788" s="97" t="str">
        <f t="shared" si="74"/>
        <v/>
      </c>
      <c r="B788" s="98" t="str">
        <f t="shared" si="73"/>
        <v/>
      </c>
      <c r="C788" s="99"/>
      <c r="D788" s="100"/>
      <c r="E788" s="100"/>
      <c r="F788" s="57"/>
      <c r="G788" s="58">
        <f t="shared" si="75"/>
        <v>0</v>
      </c>
      <c r="H788" s="58"/>
      <c r="I788" s="57"/>
      <c r="J788" s="57"/>
      <c r="K788" s="57"/>
      <c r="L788" s="57"/>
      <c r="M788" s="58" t="str">
        <f t="shared" si="76"/>
        <v/>
      </c>
      <c r="N788" s="102"/>
    </row>
    <row r="789" spans="1:14">
      <c r="A789" s="97" t="str">
        <f t="shared" si="74"/>
        <v/>
      </c>
      <c r="B789" s="98" t="str">
        <f t="shared" si="73"/>
        <v/>
      </c>
      <c r="C789" s="99"/>
      <c r="D789" s="100"/>
      <c r="E789" s="100"/>
      <c r="F789" s="57"/>
      <c r="G789" s="58">
        <f t="shared" si="75"/>
        <v>0</v>
      </c>
      <c r="H789" s="58"/>
      <c r="I789" s="57"/>
      <c r="J789" s="57"/>
      <c r="K789" s="57"/>
      <c r="L789" s="57"/>
      <c r="M789" s="58" t="str">
        <f t="shared" si="76"/>
        <v/>
      </c>
      <c r="N789" s="102"/>
    </row>
    <row r="790" spans="1:14">
      <c r="A790" s="97" t="str">
        <f t="shared" si="74"/>
        <v/>
      </c>
      <c r="B790" s="98" t="str">
        <f t="shared" si="73"/>
        <v/>
      </c>
      <c r="C790" s="99"/>
      <c r="D790" s="100"/>
      <c r="E790" s="100"/>
      <c r="F790" s="57"/>
      <c r="G790" s="58">
        <f t="shared" si="75"/>
        <v>0</v>
      </c>
      <c r="H790" s="58"/>
      <c r="I790" s="57"/>
      <c r="J790" s="57"/>
      <c r="K790" s="57"/>
      <c r="L790" s="57"/>
      <c r="M790" s="58" t="str">
        <f t="shared" si="76"/>
        <v/>
      </c>
      <c r="N790" s="102"/>
    </row>
    <row r="791" spans="1:14">
      <c r="A791" s="97" t="str">
        <f t="shared" si="74"/>
        <v/>
      </c>
      <c r="B791" s="98" t="str">
        <f t="shared" si="73"/>
        <v/>
      </c>
      <c r="C791" s="99"/>
      <c r="D791" s="100"/>
      <c r="E791" s="100"/>
      <c r="F791" s="57"/>
      <c r="G791" s="58">
        <f t="shared" si="75"/>
        <v>0</v>
      </c>
      <c r="H791" s="58"/>
      <c r="I791" s="57"/>
      <c r="J791" s="57"/>
      <c r="K791" s="57"/>
      <c r="L791" s="57"/>
      <c r="M791" s="58" t="str">
        <f t="shared" si="76"/>
        <v/>
      </c>
      <c r="N791" s="102"/>
    </row>
    <row r="792" spans="1:14">
      <c r="A792" s="97" t="str">
        <f t="shared" si="74"/>
        <v/>
      </c>
      <c r="B792" s="98" t="str">
        <f t="shared" si="73"/>
        <v/>
      </c>
      <c r="C792" s="99"/>
      <c r="D792" s="100"/>
      <c r="E792" s="100"/>
      <c r="F792" s="57"/>
      <c r="G792" s="58">
        <f t="shared" si="75"/>
        <v>0</v>
      </c>
      <c r="H792" s="58"/>
      <c r="I792" s="57"/>
      <c r="J792" s="57"/>
      <c r="K792" s="57"/>
      <c r="L792" s="57"/>
      <c r="M792" s="58" t="str">
        <f t="shared" si="76"/>
        <v/>
      </c>
      <c r="N792" s="102"/>
    </row>
    <row r="793" spans="1:14">
      <c r="A793" s="97" t="str">
        <f t="shared" si="74"/>
        <v/>
      </c>
      <c r="B793" s="98" t="str">
        <f t="shared" si="73"/>
        <v/>
      </c>
      <c r="C793" s="99"/>
      <c r="D793" s="100"/>
      <c r="E793" s="100"/>
      <c r="F793" s="57"/>
      <c r="G793" s="58">
        <f t="shared" si="75"/>
        <v>0</v>
      </c>
      <c r="H793" s="58"/>
      <c r="I793" s="57"/>
      <c r="J793" s="57"/>
      <c r="K793" s="57"/>
      <c r="L793" s="57"/>
      <c r="M793" s="58" t="str">
        <f t="shared" si="76"/>
        <v/>
      </c>
      <c r="N793" s="102"/>
    </row>
    <row r="794" spans="1:14">
      <c r="A794" s="97" t="str">
        <f t="shared" si="74"/>
        <v/>
      </c>
      <c r="B794" s="98" t="str">
        <f t="shared" si="73"/>
        <v/>
      </c>
      <c r="C794" s="99"/>
      <c r="D794" s="100"/>
      <c r="E794" s="100"/>
      <c r="F794" s="57"/>
      <c r="G794" s="58">
        <f t="shared" si="75"/>
        <v>0</v>
      </c>
      <c r="H794" s="58"/>
      <c r="I794" s="57"/>
      <c r="J794" s="57"/>
      <c r="K794" s="57"/>
      <c r="L794" s="57"/>
      <c r="M794" s="58" t="str">
        <f t="shared" si="76"/>
        <v/>
      </c>
      <c r="N794" s="102"/>
    </row>
    <row r="795" spans="1:14">
      <c r="A795" s="97" t="str">
        <f t="shared" si="74"/>
        <v/>
      </c>
      <c r="B795" s="98" t="str">
        <f t="shared" si="73"/>
        <v/>
      </c>
      <c r="C795" s="99"/>
      <c r="D795" s="100"/>
      <c r="E795" s="100"/>
      <c r="F795" s="57"/>
      <c r="G795" s="58">
        <f t="shared" si="75"/>
        <v>0</v>
      </c>
      <c r="H795" s="58"/>
      <c r="I795" s="57"/>
      <c r="J795" s="57"/>
      <c r="K795" s="57"/>
      <c r="L795" s="57"/>
      <c r="M795" s="58" t="str">
        <f t="shared" si="76"/>
        <v/>
      </c>
      <c r="N795" s="102"/>
    </row>
    <row r="796" spans="1:14">
      <c r="A796" s="97" t="str">
        <f t="shared" si="74"/>
        <v/>
      </c>
      <c r="B796" s="98" t="str">
        <f t="shared" si="73"/>
        <v/>
      </c>
      <c r="C796" s="99"/>
      <c r="D796" s="100"/>
      <c r="E796" s="100"/>
      <c r="F796" s="57"/>
      <c r="G796" s="58">
        <f t="shared" si="75"/>
        <v>0</v>
      </c>
      <c r="H796" s="58"/>
      <c r="I796" s="57"/>
      <c r="J796" s="57"/>
      <c r="K796" s="57"/>
      <c r="L796" s="57"/>
      <c r="M796" s="58" t="str">
        <f t="shared" si="76"/>
        <v/>
      </c>
      <c r="N796" s="102"/>
    </row>
    <row r="797" spans="1:14">
      <c r="A797" s="97" t="str">
        <f t="shared" si="74"/>
        <v/>
      </c>
      <c r="B797" s="98" t="str">
        <f t="shared" si="73"/>
        <v/>
      </c>
      <c r="C797" s="99"/>
      <c r="D797" s="100"/>
      <c r="E797" s="100"/>
      <c r="F797" s="57"/>
      <c r="G797" s="58">
        <f t="shared" si="75"/>
        <v>0</v>
      </c>
      <c r="H797" s="58"/>
      <c r="I797" s="57"/>
      <c r="J797" s="57"/>
      <c r="K797" s="57"/>
      <c r="L797" s="57"/>
      <c r="M797" s="58" t="str">
        <f t="shared" si="76"/>
        <v/>
      </c>
      <c r="N797" s="102"/>
    </row>
    <row r="798" spans="1:14">
      <c r="A798" s="97" t="str">
        <f t="shared" si="74"/>
        <v/>
      </c>
      <c r="B798" s="98" t="str">
        <f t="shared" si="73"/>
        <v/>
      </c>
      <c r="C798" s="99"/>
      <c r="D798" s="100"/>
      <c r="E798" s="100"/>
      <c r="F798" s="57"/>
      <c r="G798" s="58">
        <f t="shared" si="75"/>
        <v>0</v>
      </c>
      <c r="H798" s="58"/>
      <c r="I798" s="57"/>
      <c r="J798" s="57"/>
      <c r="K798" s="57"/>
      <c r="L798" s="57"/>
      <c r="M798" s="58" t="str">
        <f t="shared" si="76"/>
        <v/>
      </c>
      <c r="N798" s="102"/>
    </row>
    <row r="799" spans="1:14">
      <c r="A799" s="97" t="str">
        <f t="shared" si="74"/>
        <v/>
      </c>
      <c r="B799" s="98" t="str">
        <f t="shared" si="73"/>
        <v/>
      </c>
      <c r="C799" s="99"/>
      <c r="D799" s="100"/>
      <c r="E799" s="100"/>
      <c r="F799" s="57"/>
      <c r="G799" s="58">
        <f t="shared" si="75"/>
        <v>0</v>
      </c>
      <c r="H799" s="58"/>
      <c r="I799" s="57"/>
      <c r="J799" s="57"/>
      <c r="K799" s="57"/>
      <c r="L799" s="57"/>
      <c r="M799" s="58" t="str">
        <f t="shared" si="76"/>
        <v/>
      </c>
      <c r="N799" s="102"/>
    </row>
    <row r="800" spans="1:14">
      <c r="A800" s="97" t="str">
        <f t="shared" si="74"/>
        <v/>
      </c>
      <c r="B800" s="98" t="str">
        <f t="shared" si="73"/>
        <v/>
      </c>
      <c r="C800" s="99"/>
      <c r="D800" s="100"/>
      <c r="E800" s="100"/>
      <c r="F800" s="57"/>
      <c r="G800" s="58">
        <f t="shared" si="75"/>
        <v>0</v>
      </c>
      <c r="H800" s="58"/>
      <c r="I800" s="57"/>
      <c r="J800" s="57"/>
      <c r="K800" s="57"/>
      <c r="L800" s="57"/>
      <c r="M800" s="58" t="str">
        <f t="shared" si="76"/>
        <v/>
      </c>
      <c r="N800" s="102"/>
    </row>
    <row r="801" spans="1:14">
      <c r="A801" s="97" t="str">
        <f t="shared" si="74"/>
        <v/>
      </c>
      <c r="B801" s="98" t="str">
        <f t="shared" si="73"/>
        <v/>
      </c>
      <c r="C801" s="99"/>
      <c r="D801" s="100"/>
      <c r="E801" s="100"/>
      <c r="F801" s="57"/>
      <c r="G801" s="58">
        <f t="shared" si="75"/>
        <v>0</v>
      </c>
      <c r="H801" s="58"/>
      <c r="I801" s="57"/>
      <c r="J801" s="57"/>
      <c r="K801" s="57"/>
      <c r="L801" s="57"/>
      <c r="M801" s="58" t="str">
        <f t="shared" si="76"/>
        <v/>
      </c>
      <c r="N801" s="102"/>
    </row>
    <row r="802" spans="1:14">
      <c r="A802" s="97" t="str">
        <f t="shared" si="74"/>
        <v/>
      </c>
      <c r="B802" s="98" t="str">
        <f t="shared" si="73"/>
        <v/>
      </c>
      <c r="C802" s="99"/>
      <c r="D802" s="100"/>
      <c r="E802" s="100"/>
      <c r="F802" s="57"/>
      <c r="G802" s="58">
        <f t="shared" si="75"/>
        <v>0</v>
      </c>
      <c r="H802" s="58"/>
      <c r="I802" s="57"/>
      <c r="J802" s="57"/>
      <c r="K802" s="57"/>
      <c r="L802" s="57"/>
      <c r="M802" s="58" t="str">
        <f t="shared" si="76"/>
        <v/>
      </c>
      <c r="N802" s="102"/>
    </row>
    <row r="803" spans="1:14">
      <c r="A803" s="97" t="str">
        <f t="shared" si="74"/>
        <v/>
      </c>
      <c r="B803" s="98" t="str">
        <f t="shared" si="73"/>
        <v/>
      </c>
      <c r="C803" s="99"/>
      <c r="D803" s="100"/>
      <c r="E803" s="100"/>
      <c r="F803" s="57"/>
      <c r="G803" s="58">
        <f t="shared" si="75"/>
        <v>0</v>
      </c>
      <c r="H803" s="58"/>
      <c r="I803" s="57"/>
      <c r="J803" s="57"/>
      <c r="K803" s="57"/>
      <c r="L803" s="57"/>
      <c r="M803" s="58" t="str">
        <f t="shared" si="76"/>
        <v/>
      </c>
      <c r="N803" s="102"/>
    </row>
    <row r="804" spans="1:14">
      <c r="A804" s="97" t="str">
        <f t="shared" si="74"/>
        <v/>
      </c>
      <c r="B804" s="98" t="str">
        <f t="shared" si="73"/>
        <v/>
      </c>
      <c r="C804" s="99"/>
      <c r="D804" s="100"/>
      <c r="E804" s="100"/>
      <c r="F804" s="57"/>
      <c r="G804" s="58">
        <f t="shared" si="75"/>
        <v>0</v>
      </c>
      <c r="H804" s="58"/>
      <c r="I804" s="57"/>
      <c r="J804" s="57"/>
      <c r="K804" s="57"/>
      <c r="L804" s="57"/>
      <c r="M804" s="58" t="str">
        <f t="shared" si="76"/>
        <v/>
      </c>
      <c r="N804" s="102"/>
    </row>
    <row r="805" spans="1:14">
      <c r="A805" s="97" t="str">
        <f t="shared" si="74"/>
        <v/>
      </c>
      <c r="B805" s="98" t="str">
        <f t="shared" si="73"/>
        <v/>
      </c>
      <c r="C805" s="99"/>
      <c r="D805" s="100"/>
      <c r="E805" s="100"/>
      <c r="F805" s="57"/>
      <c r="G805" s="58">
        <f t="shared" si="75"/>
        <v>0</v>
      </c>
      <c r="H805" s="58"/>
      <c r="I805" s="57"/>
      <c r="J805" s="57"/>
      <c r="K805" s="57"/>
      <c r="L805" s="57"/>
      <c r="M805" s="58" t="str">
        <f t="shared" si="76"/>
        <v/>
      </c>
      <c r="N805" s="102"/>
    </row>
    <row r="806" spans="1:14">
      <c r="A806" s="97" t="str">
        <f t="shared" si="74"/>
        <v/>
      </c>
      <c r="B806" s="98" t="str">
        <f t="shared" si="73"/>
        <v/>
      </c>
      <c r="C806" s="99"/>
      <c r="D806" s="100"/>
      <c r="E806" s="100"/>
      <c r="F806" s="57"/>
      <c r="G806" s="58">
        <f t="shared" si="75"/>
        <v>0</v>
      </c>
      <c r="H806" s="58"/>
      <c r="I806" s="57"/>
      <c r="J806" s="57"/>
      <c r="K806" s="57"/>
      <c r="L806" s="57"/>
      <c r="M806" s="58" t="str">
        <f t="shared" si="76"/>
        <v/>
      </c>
      <c r="N806" s="102"/>
    </row>
    <row r="807" spans="1:14">
      <c r="A807" s="97" t="str">
        <f t="shared" si="74"/>
        <v/>
      </c>
      <c r="B807" s="98" t="str">
        <f t="shared" si="73"/>
        <v/>
      </c>
      <c r="C807" s="99"/>
      <c r="D807" s="100"/>
      <c r="E807" s="100"/>
      <c r="F807" s="57"/>
      <c r="G807" s="58">
        <f t="shared" si="75"/>
        <v>0</v>
      </c>
      <c r="H807" s="58"/>
      <c r="I807" s="57"/>
      <c r="J807" s="57"/>
      <c r="K807" s="57"/>
      <c r="L807" s="57"/>
      <c r="M807" s="58" t="str">
        <f t="shared" si="76"/>
        <v/>
      </c>
      <c r="N807" s="102"/>
    </row>
    <row r="808" spans="1:14">
      <c r="A808" s="97" t="str">
        <f t="shared" si="74"/>
        <v/>
      </c>
      <c r="B808" s="98" t="str">
        <f t="shared" si="73"/>
        <v/>
      </c>
      <c r="C808" s="99"/>
      <c r="D808" s="100"/>
      <c r="E808" s="100"/>
      <c r="F808" s="57"/>
      <c r="G808" s="58">
        <f t="shared" si="75"/>
        <v>0</v>
      </c>
      <c r="H808" s="58"/>
      <c r="I808" s="57"/>
      <c r="J808" s="57"/>
      <c r="K808" s="57"/>
      <c r="L808" s="57"/>
      <c r="M808" s="58" t="str">
        <f t="shared" si="76"/>
        <v/>
      </c>
      <c r="N808" s="102"/>
    </row>
    <row r="809" spans="1:14">
      <c r="A809" s="97" t="str">
        <f t="shared" si="74"/>
        <v/>
      </c>
      <c r="B809" s="98" t="str">
        <f t="shared" si="73"/>
        <v/>
      </c>
      <c r="C809" s="99"/>
      <c r="D809" s="100"/>
      <c r="E809" s="100"/>
      <c r="F809" s="57"/>
      <c r="G809" s="58">
        <f t="shared" si="75"/>
        <v>0</v>
      </c>
      <c r="H809" s="58"/>
      <c r="I809" s="57"/>
      <c r="J809" s="57"/>
      <c r="K809" s="57"/>
      <c r="L809" s="57"/>
      <c r="M809" s="58" t="str">
        <f t="shared" si="76"/>
        <v/>
      </c>
      <c r="N809" s="102"/>
    </row>
    <row r="810" spans="1:14">
      <c r="A810" s="97" t="str">
        <f t="shared" si="74"/>
        <v/>
      </c>
      <c r="B810" s="98" t="str">
        <f t="shared" si="73"/>
        <v/>
      </c>
      <c r="C810" s="99"/>
      <c r="D810" s="100"/>
      <c r="E810" s="100"/>
      <c r="F810" s="57"/>
      <c r="G810" s="58">
        <f t="shared" si="75"/>
        <v>0</v>
      </c>
      <c r="H810" s="58"/>
      <c r="I810" s="57"/>
      <c r="J810" s="57"/>
      <c r="K810" s="57"/>
      <c r="L810" s="57"/>
      <c r="M810" s="58" t="str">
        <f t="shared" si="76"/>
        <v/>
      </c>
      <c r="N810" s="102"/>
    </row>
    <row r="811" spans="1:14">
      <c r="A811" s="97" t="str">
        <f t="shared" si="74"/>
        <v/>
      </c>
      <c r="B811" s="98" t="str">
        <f t="shared" si="73"/>
        <v/>
      </c>
      <c r="C811" s="99"/>
      <c r="D811" s="100"/>
      <c r="E811" s="100"/>
      <c r="F811" s="57"/>
      <c r="G811" s="58">
        <f t="shared" si="75"/>
        <v>0</v>
      </c>
      <c r="H811" s="58"/>
      <c r="I811" s="57"/>
      <c r="J811" s="57"/>
      <c r="K811" s="57"/>
      <c r="L811" s="57"/>
      <c r="M811" s="58" t="str">
        <f t="shared" si="76"/>
        <v/>
      </c>
      <c r="N811" s="102"/>
    </row>
    <row r="812" spans="1:14">
      <c r="A812" s="97" t="str">
        <f t="shared" si="74"/>
        <v/>
      </c>
      <c r="B812" s="98" t="str">
        <f t="shared" ref="B812:B875" si="77">IF(C812="","",MONTH(C812)&amp;"月")</f>
        <v/>
      </c>
      <c r="C812" s="99"/>
      <c r="D812" s="100"/>
      <c r="E812" s="100"/>
      <c r="F812" s="57"/>
      <c r="G812" s="58">
        <f t="shared" si="75"/>
        <v>0</v>
      </c>
      <c r="H812" s="58"/>
      <c r="I812" s="57"/>
      <c r="J812" s="57"/>
      <c r="K812" s="57"/>
      <c r="L812" s="57"/>
      <c r="M812" s="58" t="str">
        <f t="shared" si="76"/>
        <v/>
      </c>
      <c r="N812" s="102"/>
    </row>
    <row r="813" spans="1:14">
      <c r="A813" s="97" t="str">
        <f t="shared" ref="A813:A876" si="78">IF(C813="","",ROW()-42)</f>
        <v/>
      </c>
      <c r="B813" s="98" t="str">
        <f t="shared" si="77"/>
        <v/>
      </c>
      <c r="C813" s="99"/>
      <c r="D813" s="100"/>
      <c r="E813" s="100"/>
      <c r="F813" s="57"/>
      <c r="G813" s="58">
        <f t="shared" ref="G813:G876" si="79">IF(F813="",0,F813*$K$41)</f>
        <v>0</v>
      </c>
      <c r="H813" s="58"/>
      <c r="I813" s="57"/>
      <c r="J813" s="57"/>
      <c r="K813" s="57"/>
      <c r="L813" s="57"/>
      <c r="M813" s="58" t="str">
        <f t="shared" ref="M813:M876" si="80">IF(C813="","",ROUND(M812+G813-I813-J813-K813-L813-H813,2))</f>
        <v/>
      </c>
      <c r="N813" s="102"/>
    </row>
    <row r="814" spans="1:14">
      <c r="A814" s="97" t="str">
        <f t="shared" si="78"/>
        <v/>
      </c>
      <c r="B814" s="98" t="str">
        <f t="shared" si="77"/>
        <v/>
      </c>
      <c r="C814" s="99"/>
      <c r="D814" s="100"/>
      <c r="E814" s="100"/>
      <c r="F814" s="57"/>
      <c r="G814" s="58">
        <f t="shared" si="79"/>
        <v>0</v>
      </c>
      <c r="H814" s="58"/>
      <c r="I814" s="57"/>
      <c r="J814" s="57"/>
      <c r="K814" s="57"/>
      <c r="L814" s="57"/>
      <c r="M814" s="58" t="str">
        <f t="shared" si="80"/>
        <v/>
      </c>
      <c r="N814" s="102"/>
    </row>
    <row r="815" spans="1:14">
      <c r="A815" s="97" t="str">
        <f t="shared" si="78"/>
        <v/>
      </c>
      <c r="B815" s="98" t="str">
        <f t="shared" si="77"/>
        <v/>
      </c>
      <c r="C815" s="99"/>
      <c r="D815" s="100"/>
      <c r="E815" s="100"/>
      <c r="F815" s="57"/>
      <c r="G815" s="58">
        <f t="shared" si="79"/>
        <v>0</v>
      </c>
      <c r="H815" s="58"/>
      <c r="I815" s="57"/>
      <c r="J815" s="57"/>
      <c r="K815" s="57"/>
      <c r="L815" s="57"/>
      <c r="M815" s="58" t="str">
        <f t="shared" si="80"/>
        <v/>
      </c>
      <c r="N815" s="102"/>
    </row>
    <row r="816" spans="1:14">
      <c r="A816" s="97" t="str">
        <f t="shared" si="78"/>
        <v/>
      </c>
      <c r="B816" s="98" t="str">
        <f t="shared" si="77"/>
        <v/>
      </c>
      <c r="C816" s="99"/>
      <c r="D816" s="100"/>
      <c r="E816" s="100"/>
      <c r="F816" s="57"/>
      <c r="G816" s="58">
        <f t="shared" si="79"/>
        <v>0</v>
      </c>
      <c r="H816" s="58"/>
      <c r="I816" s="57"/>
      <c r="J816" s="57"/>
      <c r="K816" s="57"/>
      <c r="L816" s="57"/>
      <c r="M816" s="58" t="str">
        <f t="shared" si="80"/>
        <v/>
      </c>
      <c r="N816" s="102"/>
    </row>
    <row r="817" spans="1:14">
      <c r="A817" s="97" t="str">
        <f t="shared" si="78"/>
        <v/>
      </c>
      <c r="B817" s="98" t="str">
        <f t="shared" si="77"/>
        <v/>
      </c>
      <c r="C817" s="99"/>
      <c r="D817" s="100"/>
      <c r="E817" s="100"/>
      <c r="F817" s="57"/>
      <c r="G817" s="58">
        <f t="shared" si="79"/>
        <v>0</v>
      </c>
      <c r="H817" s="58"/>
      <c r="I817" s="57"/>
      <c r="J817" s="57"/>
      <c r="K817" s="57"/>
      <c r="L817" s="57"/>
      <c r="M817" s="58" t="str">
        <f t="shared" si="80"/>
        <v/>
      </c>
      <c r="N817" s="102"/>
    </row>
    <row r="818" spans="1:14">
      <c r="A818" s="97" t="str">
        <f t="shared" si="78"/>
        <v/>
      </c>
      <c r="B818" s="98" t="str">
        <f t="shared" si="77"/>
        <v/>
      </c>
      <c r="C818" s="99"/>
      <c r="D818" s="100"/>
      <c r="E818" s="100"/>
      <c r="F818" s="57"/>
      <c r="G818" s="58">
        <f t="shared" si="79"/>
        <v>0</v>
      </c>
      <c r="H818" s="58"/>
      <c r="I818" s="57"/>
      <c r="J818" s="57"/>
      <c r="K818" s="57"/>
      <c r="L818" s="57"/>
      <c r="M818" s="58" t="str">
        <f t="shared" si="80"/>
        <v/>
      </c>
      <c r="N818" s="102"/>
    </row>
    <row r="819" spans="1:14">
      <c r="A819" s="97" t="str">
        <f t="shared" si="78"/>
        <v/>
      </c>
      <c r="B819" s="98" t="str">
        <f t="shared" si="77"/>
        <v/>
      </c>
      <c r="C819" s="99"/>
      <c r="D819" s="100"/>
      <c r="E819" s="100"/>
      <c r="F819" s="57"/>
      <c r="G819" s="58">
        <f t="shared" si="79"/>
        <v>0</v>
      </c>
      <c r="H819" s="58"/>
      <c r="I819" s="57"/>
      <c r="J819" s="57"/>
      <c r="K819" s="57"/>
      <c r="L819" s="57"/>
      <c r="M819" s="58" t="str">
        <f t="shared" si="80"/>
        <v/>
      </c>
      <c r="N819" s="102"/>
    </row>
    <row r="820" spans="1:14">
      <c r="A820" s="97" t="str">
        <f t="shared" si="78"/>
        <v/>
      </c>
      <c r="B820" s="98" t="str">
        <f t="shared" si="77"/>
        <v/>
      </c>
      <c r="C820" s="99"/>
      <c r="D820" s="100"/>
      <c r="E820" s="100"/>
      <c r="F820" s="57"/>
      <c r="G820" s="58">
        <f t="shared" si="79"/>
        <v>0</v>
      </c>
      <c r="H820" s="58"/>
      <c r="I820" s="57"/>
      <c r="J820" s="57"/>
      <c r="K820" s="57"/>
      <c r="L820" s="57"/>
      <c r="M820" s="58" t="str">
        <f t="shared" si="80"/>
        <v/>
      </c>
      <c r="N820" s="102"/>
    </row>
    <row r="821" spans="1:14">
      <c r="A821" s="97" t="str">
        <f t="shared" si="78"/>
        <v/>
      </c>
      <c r="B821" s="98" t="str">
        <f t="shared" si="77"/>
        <v/>
      </c>
      <c r="C821" s="99"/>
      <c r="D821" s="100"/>
      <c r="E821" s="100"/>
      <c r="F821" s="57"/>
      <c r="G821" s="58">
        <f t="shared" si="79"/>
        <v>0</v>
      </c>
      <c r="H821" s="58"/>
      <c r="I821" s="57"/>
      <c r="J821" s="57"/>
      <c r="K821" s="57"/>
      <c r="L821" s="57"/>
      <c r="M821" s="58" t="str">
        <f t="shared" si="80"/>
        <v/>
      </c>
      <c r="N821" s="102"/>
    </row>
    <row r="822" spans="1:14">
      <c r="A822" s="97" t="str">
        <f t="shared" si="78"/>
        <v/>
      </c>
      <c r="B822" s="98" t="str">
        <f t="shared" si="77"/>
        <v/>
      </c>
      <c r="C822" s="99"/>
      <c r="D822" s="100"/>
      <c r="E822" s="100"/>
      <c r="F822" s="57"/>
      <c r="G822" s="58">
        <f t="shared" si="79"/>
        <v>0</v>
      </c>
      <c r="H822" s="58"/>
      <c r="I822" s="57"/>
      <c r="J822" s="57"/>
      <c r="K822" s="57"/>
      <c r="L822" s="57"/>
      <c r="M822" s="58" t="str">
        <f t="shared" si="80"/>
        <v/>
      </c>
      <c r="N822" s="102"/>
    </row>
    <row r="823" spans="1:14">
      <c r="A823" s="97" t="str">
        <f t="shared" si="78"/>
        <v/>
      </c>
      <c r="B823" s="98" t="str">
        <f t="shared" si="77"/>
        <v/>
      </c>
      <c r="C823" s="99"/>
      <c r="D823" s="100"/>
      <c r="E823" s="100"/>
      <c r="F823" s="57"/>
      <c r="G823" s="58">
        <f t="shared" si="79"/>
        <v>0</v>
      </c>
      <c r="H823" s="58"/>
      <c r="I823" s="57"/>
      <c r="J823" s="57"/>
      <c r="K823" s="57"/>
      <c r="L823" s="57"/>
      <c r="M823" s="58" t="str">
        <f t="shared" si="80"/>
        <v/>
      </c>
      <c r="N823" s="102"/>
    </row>
    <row r="824" spans="1:14">
      <c r="A824" s="97" t="str">
        <f t="shared" si="78"/>
        <v/>
      </c>
      <c r="B824" s="98" t="str">
        <f t="shared" si="77"/>
        <v/>
      </c>
      <c r="C824" s="99"/>
      <c r="D824" s="100"/>
      <c r="E824" s="100"/>
      <c r="F824" s="57"/>
      <c r="G824" s="58">
        <f t="shared" si="79"/>
        <v>0</v>
      </c>
      <c r="H824" s="58"/>
      <c r="I824" s="57"/>
      <c r="J824" s="57"/>
      <c r="K824" s="57"/>
      <c r="L824" s="57"/>
      <c r="M824" s="58" t="str">
        <f t="shared" si="80"/>
        <v/>
      </c>
      <c r="N824" s="102"/>
    </row>
    <row r="825" spans="1:14">
      <c r="A825" s="97" t="str">
        <f t="shared" si="78"/>
        <v/>
      </c>
      <c r="B825" s="98" t="str">
        <f t="shared" si="77"/>
        <v/>
      </c>
      <c r="C825" s="99"/>
      <c r="D825" s="100"/>
      <c r="E825" s="100"/>
      <c r="F825" s="57"/>
      <c r="G825" s="58">
        <f t="shared" si="79"/>
        <v>0</v>
      </c>
      <c r="H825" s="58"/>
      <c r="I825" s="57"/>
      <c r="J825" s="57"/>
      <c r="K825" s="57"/>
      <c r="L825" s="57"/>
      <c r="M825" s="58" t="str">
        <f t="shared" si="80"/>
        <v/>
      </c>
      <c r="N825" s="102"/>
    </row>
    <row r="826" spans="1:14">
      <c r="A826" s="97" t="str">
        <f t="shared" si="78"/>
        <v/>
      </c>
      <c r="B826" s="98" t="str">
        <f t="shared" si="77"/>
        <v/>
      </c>
      <c r="C826" s="99"/>
      <c r="D826" s="100"/>
      <c r="E826" s="100"/>
      <c r="F826" s="57"/>
      <c r="G826" s="58">
        <f t="shared" si="79"/>
        <v>0</v>
      </c>
      <c r="H826" s="58"/>
      <c r="I826" s="57"/>
      <c r="J826" s="57"/>
      <c r="K826" s="57"/>
      <c r="L826" s="57"/>
      <c r="M826" s="58" t="str">
        <f t="shared" si="80"/>
        <v/>
      </c>
      <c r="N826" s="102"/>
    </row>
    <row r="827" spans="1:14">
      <c r="A827" s="97" t="str">
        <f t="shared" si="78"/>
        <v/>
      </c>
      <c r="B827" s="98" t="str">
        <f t="shared" si="77"/>
        <v/>
      </c>
      <c r="C827" s="99"/>
      <c r="D827" s="100"/>
      <c r="E827" s="100"/>
      <c r="F827" s="57"/>
      <c r="G827" s="58">
        <f t="shared" si="79"/>
        <v>0</v>
      </c>
      <c r="H827" s="58"/>
      <c r="I827" s="57"/>
      <c r="J827" s="57"/>
      <c r="K827" s="57"/>
      <c r="L827" s="57"/>
      <c r="M827" s="58" t="str">
        <f t="shared" si="80"/>
        <v/>
      </c>
      <c r="N827" s="102"/>
    </row>
    <row r="828" spans="1:14">
      <c r="A828" s="97" t="str">
        <f t="shared" si="78"/>
        <v/>
      </c>
      <c r="B828" s="98" t="str">
        <f t="shared" si="77"/>
        <v/>
      </c>
      <c r="C828" s="99"/>
      <c r="D828" s="100"/>
      <c r="E828" s="100"/>
      <c r="F828" s="57"/>
      <c r="G828" s="58">
        <f t="shared" si="79"/>
        <v>0</v>
      </c>
      <c r="H828" s="58"/>
      <c r="I828" s="57"/>
      <c r="J828" s="57"/>
      <c r="K828" s="57"/>
      <c r="L828" s="57"/>
      <c r="M828" s="58" t="str">
        <f t="shared" si="80"/>
        <v/>
      </c>
      <c r="N828" s="102"/>
    </row>
    <row r="829" spans="1:14">
      <c r="A829" s="97" t="str">
        <f t="shared" si="78"/>
        <v/>
      </c>
      <c r="B829" s="98" t="str">
        <f t="shared" si="77"/>
        <v/>
      </c>
      <c r="C829" s="99"/>
      <c r="D829" s="100"/>
      <c r="E829" s="100"/>
      <c r="F829" s="57"/>
      <c r="G829" s="58">
        <f t="shared" si="79"/>
        <v>0</v>
      </c>
      <c r="H829" s="58"/>
      <c r="I829" s="57"/>
      <c r="J829" s="57"/>
      <c r="K829" s="57"/>
      <c r="L829" s="57"/>
      <c r="M829" s="58" t="str">
        <f t="shared" si="80"/>
        <v/>
      </c>
      <c r="N829" s="102"/>
    </row>
    <row r="830" spans="1:14">
      <c r="A830" s="97" t="str">
        <f t="shared" si="78"/>
        <v/>
      </c>
      <c r="B830" s="98" t="str">
        <f t="shared" si="77"/>
        <v/>
      </c>
      <c r="C830" s="99"/>
      <c r="D830" s="100"/>
      <c r="E830" s="100"/>
      <c r="F830" s="57"/>
      <c r="G830" s="58">
        <f t="shared" si="79"/>
        <v>0</v>
      </c>
      <c r="H830" s="58"/>
      <c r="I830" s="57"/>
      <c r="J830" s="57"/>
      <c r="K830" s="57"/>
      <c r="L830" s="57"/>
      <c r="M830" s="58" t="str">
        <f t="shared" si="80"/>
        <v/>
      </c>
      <c r="N830" s="102"/>
    </row>
    <row r="831" spans="1:14">
      <c r="A831" s="97" t="str">
        <f t="shared" si="78"/>
        <v/>
      </c>
      <c r="B831" s="98" t="str">
        <f t="shared" si="77"/>
        <v/>
      </c>
      <c r="C831" s="99"/>
      <c r="D831" s="100"/>
      <c r="E831" s="100"/>
      <c r="F831" s="57"/>
      <c r="G831" s="58">
        <f t="shared" si="79"/>
        <v>0</v>
      </c>
      <c r="H831" s="58"/>
      <c r="I831" s="57"/>
      <c r="J831" s="57"/>
      <c r="K831" s="57"/>
      <c r="L831" s="57"/>
      <c r="M831" s="58" t="str">
        <f t="shared" si="80"/>
        <v/>
      </c>
      <c r="N831" s="102"/>
    </row>
    <row r="832" spans="1:14">
      <c r="A832" s="97" t="str">
        <f t="shared" si="78"/>
        <v/>
      </c>
      <c r="B832" s="98" t="str">
        <f t="shared" si="77"/>
        <v/>
      </c>
      <c r="C832" s="99"/>
      <c r="D832" s="100"/>
      <c r="E832" s="100"/>
      <c r="F832" s="57"/>
      <c r="G832" s="58">
        <f t="shared" si="79"/>
        <v>0</v>
      </c>
      <c r="H832" s="58"/>
      <c r="I832" s="57"/>
      <c r="J832" s="57"/>
      <c r="K832" s="57"/>
      <c r="L832" s="57"/>
      <c r="M832" s="58" t="str">
        <f t="shared" si="80"/>
        <v/>
      </c>
      <c r="N832" s="102"/>
    </row>
    <row r="833" spans="1:14">
      <c r="A833" s="97" t="str">
        <f t="shared" si="78"/>
        <v/>
      </c>
      <c r="B833" s="98" t="str">
        <f t="shared" si="77"/>
        <v/>
      </c>
      <c r="C833" s="99"/>
      <c r="D833" s="100"/>
      <c r="E833" s="100"/>
      <c r="F833" s="57"/>
      <c r="G833" s="58">
        <f t="shared" si="79"/>
        <v>0</v>
      </c>
      <c r="H833" s="58"/>
      <c r="I833" s="57"/>
      <c r="J833" s="57"/>
      <c r="K833" s="57"/>
      <c r="L833" s="57"/>
      <c r="M833" s="58" t="str">
        <f t="shared" si="80"/>
        <v/>
      </c>
      <c r="N833" s="102"/>
    </row>
    <row r="834" spans="1:14">
      <c r="A834" s="97" t="str">
        <f t="shared" si="78"/>
        <v/>
      </c>
      <c r="B834" s="98" t="str">
        <f t="shared" si="77"/>
        <v/>
      </c>
      <c r="C834" s="99"/>
      <c r="D834" s="100"/>
      <c r="E834" s="100"/>
      <c r="F834" s="57"/>
      <c r="G834" s="58">
        <f t="shared" si="79"/>
        <v>0</v>
      </c>
      <c r="H834" s="58"/>
      <c r="I834" s="57"/>
      <c r="J834" s="57"/>
      <c r="K834" s="57"/>
      <c r="L834" s="57"/>
      <c r="M834" s="58" t="str">
        <f t="shared" si="80"/>
        <v/>
      </c>
      <c r="N834" s="102"/>
    </row>
    <row r="835" spans="1:14">
      <c r="A835" s="97" t="str">
        <f t="shared" si="78"/>
        <v/>
      </c>
      <c r="B835" s="98" t="str">
        <f t="shared" si="77"/>
        <v/>
      </c>
      <c r="C835" s="99"/>
      <c r="D835" s="100"/>
      <c r="E835" s="100"/>
      <c r="F835" s="57"/>
      <c r="G835" s="58">
        <f t="shared" si="79"/>
        <v>0</v>
      </c>
      <c r="H835" s="58"/>
      <c r="I835" s="57"/>
      <c r="J835" s="57"/>
      <c r="K835" s="57"/>
      <c r="L835" s="57"/>
      <c r="M835" s="58" t="str">
        <f t="shared" si="80"/>
        <v/>
      </c>
      <c r="N835" s="102"/>
    </row>
    <row r="836" spans="1:14">
      <c r="A836" s="97" t="str">
        <f t="shared" si="78"/>
        <v/>
      </c>
      <c r="B836" s="98" t="str">
        <f t="shared" si="77"/>
        <v/>
      </c>
      <c r="C836" s="99"/>
      <c r="D836" s="100"/>
      <c r="E836" s="100"/>
      <c r="F836" s="57"/>
      <c r="G836" s="58">
        <f t="shared" si="79"/>
        <v>0</v>
      </c>
      <c r="H836" s="58"/>
      <c r="I836" s="57"/>
      <c r="J836" s="57"/>
      <c r="K836" s="57"/>
      <c r="L836" s="57"/>
      <c r="M836" s="58" t="str">
        <f t="shared" si="80"/>
        <v/>
      </c>
      <c r="N836" s="102"/>
    </row>
    <row r="837" spans="1:14">
      <c r="A837" s="97" t="str">
        <f t="shared" si="78"/>
        <v/>
      </c>
      <c r="B837" s="98" t="str">
        <f t="shared" si="77"/>
        <v/>
      </c>
      <c r="C837" s="99"/>
      <c r="D837" s="100"/>
      <c r="E837" s="100"/>
      <c r="F837" s="57"/>
      <c r="G837" s="58">
        <f t="shared" si="79"/>
        <v>0</v>
      </c>
      <c r="H837" s="58"/>
      <c r="I837" s="57"/>
      <c r="J837" s="57"/>
      <c r="K837" s="57"/>
      <c r="L837" s="57"/>
      <c r="M837" s="58" t="str">
        <f t="shared" si="80"/>
        <v/>
      </c>
      <c r="N837" s="102"/>
    </row>
    <row r="838" spans="1:14">
      <c r="A838" s="97" t="str">
        <f t="shared" si="78"/>
        <v/>
      </c>
      <c r="B838" s="98" t="str">
        <f t="shared" si="77"/>
        <v/>
      </c>
      <c r="C838" s="99"/>
      <c r="D838" s="100"/>
      <c r="E838" s="100"/>
      <c r="F838" s="57"/>
      <c r="G838" s="58">
        <f t="shared" si="79"/>
        <v>0</v>
      </c>
      <c r="H838" s="58"/>
      <c r="I838" s="57"/>
      <c r="J838" s="57"/>
      <c r="K838" s="57"/>
      <c r="L838" s="57"/>
      <c r="M838" s="58" t="str">
        <f t="shared" si="80"/>
        <v/>
      </c>
      <c r="N838" s="102"/>
    </row>
    <row r="839" spans="1:14">
      <c r="A839" s="97" t="str">
        <f t="shared" si="78"/>
        <v/>
      </c>
      <c r="B839" s="98" t="str">
        <f t="shared" si="77"/>
        <v/>
      </c>
      <c r="C839" s="99"/>
      <c r="D839" s="100"/>
      <c r="E839" s="100"/>
      <c r="F839" s="57"/>
      <c r="G839" s="58">
        <f t="shared" si="79"/>
        <v>0</v>
      </c>
      <c r="H839" s="58"/>
      <c r="I839" s="57"/>
      <c r="J839" s="57"/>
      <c r="K839" s="57"/>
      <c r="L839" s="57"/>
      <c r="M839" s="58" t="str">
        <f t="shared" si="80"/>
        <v/>
      </c>
      <c r="N839" s="102"/>
    </row>
    <row r="840" spans="1:14">
      <c r="A840" s="97" t="str">
        <f t="shared" si="78"/>
        <v/>
      </c>
      <c r="B840" s="98" t="str">
        <f t="shared" si="77"/>
        <v/>
      </c>
      <c r="C840" s="99"/>
      <c r="D840" s="100"/>
      <c r="E840" s="100"/>
      <c r="F840" s="57"/>
      <c r="G840" s="58">
        <f t="shared" si="79"/>
        <v>0</v>
      </c>
      <c r="H840" s="58"/>
      <c r="I840" s="57"/>
      <c r="J840" s="57"/>
      <c r="K840" s="57"/>
      <c r="L840" s="57"/>
      <c r="M840" s="58" t="str">
        <f t="shared" si="80"/>
        <v/>
      </c>
      <c r="N840" s="102"/>
    </row>
    <row r="841" spans="1:14">
      <c r="A841" s="97" t="str">
        <f t="shared" si="78"/>
        <v/>
      </c>
      <c r="B841" s="98" t="str">
        <f t="shared" si="77"/>
        <v/>
      </c>
      <c r="C841" s="99"/>
      <c r="D841" s="100"/>
      <c r="E841" s="100"/>
      <c r="F841" s="57"/>
      <c r="G841" s="58">
        <f t="shared" si="79"/>
        <v>0</v>
      </c>
      <c r="H841" s="58"/>
      <c r="I841" s="57"/>
      <c r="J841" s="57"/>
      <c r="K841" s="57"/>
      <c r="L841" s="57"/>
      <c r="M841" s="58" t="str">
        <f t="shared" si="80"/>
        <v/>
      </c>
      <c r="N841" s="102"/>
    </row>
    <row r="842" spans="1:14">
      <c r="A842" s="97" t="str">
        <f t="shared" si="78"/>
        <v/>
      </c>
      <c r="B842" s="98" t="str">
        <f t="shared" si="77"/>
        <v/>
      </c>
      <c r="C842" s="99"/>
      <c r="D842" s="100"/>
      <c r="E842" s="100"/>
      <c r="F842" s="57"/>
      <c r="G842" s="58">
        <f t="shared" si="79"/>
        <v>0</v>
      </c>
      <c r="H842" s="58"/>
      <c r="I842" s="57"/>
      <c r="J842" s="57"/>
      <c r="K842" s="57"/>
      <c r="L842" s="57"/>
      <c r="M842" s="58" t="str">
        <f t="shared" si="80"/>
        <v/>
      </c>
      <c r="N842" s="102"/>
    </row>
    <row r="843" spans="1:14">
      <c r="A843" s="97" t="str">
        <f t="shared" si="78"/>
        <v/>
      </c>
      <c r="B843" s="98" t="str">
        <f t="shared" si="77"/>
        <v/>
      </c>
      <c r="C843" s="99"/>
      <c r="D843" s="100"/>
      <c r="E843" s="100"/>
      <c r="F843" s="57"/>
      <c r="G843" s="58">
        <f t="shared" si="79"/>
        <v>0</v>
      </c>
      <c r="H843" s="58"/>
      <c r="I843" s="57"/>
      <c r="J843" s="57"/>
      <c r="K843" s="57"/>
      <c r="L843" s="57"/>
      <c r="M843" s="58" t="str">
        <f t="shared" si="80"/>
        <v/>
      </c>
      <c r="N843" s="102"/>
    </row>
    <row r="844" spans="1:14">
      <c r="A844" s="97" t="str">
        <f t="shared" si="78"/>
        <v/>
      </c>
      <c r="B844" s="98" t="str">
        <f t="shared" si="77"/>
        <v/>
      </c>
      <c r="C844" s="99"/>
      <c r="D844" s="100"/>
      <c r="E844" s="100"/>
      <c r="F844" s="57"/>
      <c r="G844" s="58">
        <f t="shared" si="79"/>
        <v>0</v>
      </c>
      <c r="H844" s="58"/>
      <c r="I844" s="57"/>
      <c r="J844" s="57"/>
      <c r="K844" s="57"/>
      <c r="L844" s="57"/>
      <c r="M844" s="58" t="str">
        <f t="shared" si="80"/>
        <v/>
      </c>
      <c r="N844" s="102"/>
    </row>
    <row r="845" spans="1:14">
      <c r="A845" s="97" t="str">
        <f t="shared" si="78"/>
        <v/>
      </c>
      <c r="B845" s="98" t="str">
        <f t="shared" si="77"/>
        <v/>
      </c>
      <c r="C845" s="99"/>
      <c r="D845" s="100"/>
      <c r="E845" s="100"/>
      <c r="F845" s="57"/>
      <c r="G845" s="58">
        <f t="shared" si="79"/>
        <v>0</v>
      </c>
      <c r="H845" s="58"/>
      <c r="I845" s="57"/>
      <c r="J845" s="57"/>
      <c r="K845" s="57"/>
      <c r="L845" s="57"/>
      <c r="M845" s="58" t="str">
        <f t="shared" si="80"/>
        <v/>
      </c>
      <c r="N845" s="102"/>
    </row>
    <row r="846" spans="1:14">
      <c r="A846" s="97" t="str">
        <f t="shared" si="78"/>
        <v/>
      </c>
      <c r="B846" s="98" t="str">
        <f t="shared" si="77"/>
        <v/>
      </c>
      <c r="C846" s="99"/>
      <c r="D846" s="100"/>
      <c r="E846" s="100"/>
      <c r="F846" s="57"/>
      <c r="G846" s="58">
        <f t="shared" si="79"/>
        <v>0</v>
      </c>
      <c r="H846" s="58"/>
      <c r="I846" s="57"/>
      <c r="J846" s="57"/>
      <c r="K846" s="57"/>
      <c r="L846" s="57"/>
      <c r="M846" s="58" t="str">
        <f t="shared" si="80"/>
        <v/>
      </c>
      <c r="N846" s="102"/>
    </row>
    <row r="847" spans="1:14">
      <c r="A847" s="97" t="str">
        <f t="shared" si="78"/>
        <v/>
      </c>
      <c r="B847" s="98" t="str">
        <f t="shared" si="77"/>
        <v/>
      </c>
      <c r="C847" s="99"/>
      <c r="D847" s="100"/>
      <c r="E847" s="100"/>
      <c r="F847" s="57"/>
      <c r="G847" s="58">
        <f t="shared" si="79"/>
        <v>0</v>
      </c>
      <c r="H847" s="58"/>
      <c r="I847" s="57"/>
      <c r="J847" s="57"/>
      <c r="K847" s="57"/>
      <c r="L847" s="57"/>
      <c r="M847" s="58" t="str">
        <f t="shared" si="80"/>
        <v/>
      </c>
      <c r="N847" s="102"/>
    </row>
    <row r="848" spans="1:14">
      <c r="A848" s="97" t="str">
        <f t="shared" si="78"/>
        <v/>
      </c>
      <c r="B848" s="98" t="str">
        <f t="shared" si="77"/>
        <v/>
      </c>
      <c r="C848" s="99"/>
      <c r="D848" s="100"/>
      <c r="E848" s="100"/>
      <c r="F848" s="57"/>
      <c r="G848" s="58">
        <f t="shared" si="79"/>
        <v>0</v>
      </c>
      <c r="H848" s="58"/>
      <c r="I848" s="57"/>
      <c r="J848" s="57"/>
      <c r="K848" s="57"/>
      <c r="L848" s="57"/>
      <c r="M848" s="58" t="str">
        <f t="shared" si="80"/>
        <v/>
      </c>
      <c r="N848" s="102"/>
    </row>
    <row r="849" spans="1:14">
      <c r="A849" s="97" t="str">
        <f t="shared" si="78"/>
        <v/>
      </c>
      <c r="B849" s="98" t="str">
        <f t="shared" si="77"/>
        <v/>
      </c>
      <c r="C849" s="99"/>
      <c r="D849" s="100"/>
      <c r="E849" s="100"/>
      <c r="F849" s="57"/>
      <c r="G849" s="58">
        <f t="shared" si="79"/>
        <v>0</v>
      </c>
      <c r="H849" s="58"/>
      <c r="I849" s="57"/>
      <c r="J849" s="57"/>
      <c r="K849" s="57"/>
      <c r="L849" s="57"/>
      <c r="M849" s="58" t="str">
        <f t="shared" si="80"/>
        <v/>
      </c>
      <c r="N849" s="102"/>
    </row>
    <row r="850" spans="1:14">
      <c r="A850" s="97" t="str">
        <f t="shared" si="78"/>
        <v/>
      </c>
      <c r="B850" s="98" t="str">
        <f t="shared" si="77"/>
        <v/>
      </c>
      <c r="C850" s="99"/>
      <c r="D850" s="100"/>
      <c r="E850" s="100"/>
      <c r="F850" s="57"/>
      <c r="G850" s="58">
        <f t="shared" si="79"/>
        <v>0</v>
      </c>
      <c r="H850" s="58"/>
      <c r="I850" s="57"/>
      <c r="J850" s="57"/>
      <c r="K850" s="57"/>
      <c r="L850" s="57"/>
      <c r="M850" s="58" t="str">
        <f t="shared" si="80"/>
        <v/>
      </c>
      <c r="N850" s="102"/>
    </row>
    <row r="851" spans="1:14">
      <c r="A851" s="97" t="str">
        <f t="shared" si="78"/>
        <v/>
      </c>
      <c r="B851" s="98" t="str">
        <f t="shared" si="77"/>
        <v/>
      </c>
      <c r="C851" s="99"/>
      <c r="D851" s="100"/>
      <c r="E851" s="100"/>
      <c r="F851" s="57"/>
      <c r="G851" s="58">
        <f t="shared" si="79"/>
        <v>0</v>
      </c>
      <c r="H851" s="58"/>
      <c r="I851" s="57"/>
      <c r="J851" s="57"/>
      <c r="K851" s="57"/>
      <c r="L851" s="57"/>
      <c r="M851" s="58" t="str">
        <f t="shared" si="80"/>
        <v/>
      </c>
      <c r="N851" s="102"/>
    </row>
    <row r="852" spans="1:14">
      <c r="A852" s="97" t="str">
        <f t="shared" si="78"/>
        <v/>
      </c>
      <c r="B852" s="98" t="str">
        <f t="shared" si="77"/>
        <v/>
      </c>
      <c r="C852" s="99"/>
      <c r="D852" s="100"/>
      <c r="E852" s="100"/>
      <c r="F852" s="57"/>
      <c r="G852" s="58">
        <f t="shared" si="79"/>
        <v>0</v>
      </c>
      <c r="H852" s="58"/>
      <c r="I852" s="57"/>
      <c r="J852" s="57"/>
      <c r="K852" s="57"/>
      <c r="L852" s="57"/>
      <c r="M852" s="58" t="str">
        <f t="shared" si="80"/>
        <v/>
      </c>
      <c r="N852" s="102"/>
    </row>
    <row r="853" spans="1:14">
      <c r="A853" s="97" t="str">
        <f t="shared" si="78"/>
        <v/>
      </c>
      <c r="B853" s="98" t="str">
        <f t="shared" si="77"/>
        <v/>
      </c>
      <c r="C853" s="99"/>
      <c r="D853" s="100"/>
      <c r="E853" s="100"/>
      <c r="F853" s="57"/>
      <c r="G853" s="58">
        <f t="shared" si="79"/>
        <v>0</v>
      </c>
      <c r="H853" s="58"/>
      <c r="I853" s="57"/>
      <c r="J853" s="57"/>
      <c r="K853" s="57"/>
      <c r="L853" s="57"/>
      <c r="M853" s="58" t="str">
        <f t="shared" si="80"/>
        <v/>
      </c>
      <c r="N853" s="102"/>
    </row>
    <row r="854" spans="1:14">
      <c r="A854" s="97" t="str">
        <f t="shared" si="78"/>
        <v/>
      </c>
      <c r="B854" s="98" t="str">
        <f t="shared" si="77"/>
        <v/>
      </c>
      <c r="C854" s="99"/>
      <c r="D854" s="100"/>
      <c r="E854" s="100"/>
      <c r="F854" s="57"/>
      <c r="G854" s="58">
        <f t="shared" si="79"/>
        <v>0</v>
      </c>
      <c r="H854" s="58"/>
      <c r="I854" s="57"/>
      <c r="J854" s="57"/>
      <c r="K854" s="57"/>
      <c r="L854" s="57"/>
      <c r="M854" s="58" t="str">
        <f t="shared" si="80"/>
        <v/>
      </c>
      <c r="N854" s="102"/>
    </row>
    <row r="855" spans="1:14">
      <c r="A855" s="97" t="str">
        <f t="shared" si="78"/>
        <v/>
      </c>
      <c r="B855" s="98" t="str">
        <f t="shared" si="77"/>
        <v/>
      </c>
      <c r="C855" s="99"/>
      <c r="D855" s="100"/>
      <c r="E855" s="100"/>
      <c r="F855" s="57"/>
      <c r="G855" s="58">
        <f t="shared" si="79"/>
        <v>0</v>
      </c>
      <c r="H855" s="58"/>
      <c r="I855" s="57"/>
      <c r="J855" s="57"/>
      <c r="K855" s="57"/>
      <c r="L855" s="57"/>
      <c r="M855" s="58" t="str">
        <f t="shared" si="80"/>
        <v/>
      </c>
      <c r="N855" s="102"/>
    </row>
    <row r="856" spans="1:14">
      <c r="A856" s="97" t="str">
        <f t="shared" si="78"/>
        <v/>
      </c>
      <c r="B856" s="98" t="str">
        <f t="shared" si="77"/>
        <v/>
      </c>
      <c r="C856" s="99"/>
      <c r="D856" s="100"/>
      <c r="E856" s="100"/>
      <c r="F856" s="57"/>
      <c r="G856" s="58">
        <f t="shared" si="79"/>
        <v>0</v>
      </c>
      <c r="H856" s="58"/>
      <c r="I856" s="57"/>
      <c r="J856" s="57"/>
      <c r="K856" s="57"/>
      <c r="L856" s="57"/>
      <c r="M856" s="58" t="str">
        <f t="shared" si="80"/>
        <v/>
      </c>
      <c r="N856" s="102"/>
    </row>
    <row r="857" spans="1:14">
      <c r="A857" s="97" t="str">
        <f t="shared" si="78"/>
        <v/>
      </c>
      <c r="B857" s="98" t="str">
        <f t="shared" si="77"/>
        <v/>
      </c>
      <c r="C857" s="99"/>
      <c r="D857" s="100"/>
      <c r="E857" s="100"/>
      <c r="F857" s="57"/>
      <c r="G857" s="58">
        <f t="shared" si="79"/>
        <v>0</v>
      </c>
      <c r="H857" s="58"/>
      <c r="I857" s="57"/>
      <c r="J857" s="57"/>
      <c r="K857" s="57"/>
      <c r="L857" s="57"/>
      <c r="M857" s="58" t="str">
        <f t="shared" si="80"/>
        <v/>
      </c>
      <c r="N857" s="102"/>
    </row>
    <row r="858" spans="1:14">
      <c r="A858" s="97" t="str">
        <f t="shared" si="78"/>
        <v/>
      </c>
      <c r="B858" s="98" t="str">
        <f t="shared" si="77"/>
        <v/>
      </c>
      <c r="C858" s="99"/>
      <c r="D858" s="100"/>
      <c r="E858" s="100"/>
      <c r="F858" s="57"/>
      <c r="G858" s="58">
        <f t="shared" si="79"/>
        <v>0</v>
      </c>
      <c r="H858" s="58"/>
      <c r="I858" s="57"/>
      <c r="J858" s="57"/>
      <c r="K858" s="57"/>
      <c r="L858" s="57"/>
      <c r="M858" s="58" t="str">
        <f t="shared" si="80"/>
        <v/>
      </c>
      <c r="N858" s="102"/>
    </row>
    <row r="859" spans="1:14">
      <c r="A859" s="97" t="str">
        <f t="shared" si="78"/>
        <v/>
      </c>
      <c r="B859" s="98" t="str">
        <f t="shared" si="77"/>
        <v/>
      </c>
      <c r="C859" s="99"/>
      <c r="D859" s="100"/>
      <c r="E859" s="100"/>
      <c r="F859" s="57"/>
      <c r="G859" s="58">
        <f t="shared" si="79"/>
        <v>0</v>
      </c>
      <c r="H859" s="58"/>
      <c r="I859" s="57"/>
      <c r="J859" s="57"/>
      <c r="K859" s="57"/>
      <c r="L859" s="57"/>
      <c r="M859" s="58" t="str">
        <f t="shared" si="80"/>
        <v/>
      </c>
      <c r="N859" s="102"/>
    </row>
    <row r="860" spans="1:14">
      <c r="A860" s="97" t="str">
        <f t="shared" si="78"/>
        <v/>
      </c>
      <c r="B860" s="98" t="str">
        <f t="shared" si="77"/>
        <v/>
      </c>
      <c r="C860" s="99"/>
      <c r="D860" s="100"/>
      <c r="E860" s="100"/>
      <c r="F860" s="57"/>
      <c r="G860" s="58">
        <f t="shared" si="79"/>
        <v>0</v>
      </c>
      <c r="H860" s="58"/>
      <c r="I860" s="57"/>
      <c r="J860" s="57"/>
      <c r="K860" s="57"/>
      <c r="L860" s="57"/>
      <c r="M860" s="58" t="str">
        <f t="shared" si="80"/>
        <v/>
      </c>
      <c r="N860" s="102"/>
    </row>
    <row r="861" spans="1:14">
      <c r="A861" s="97" t="str">
        <f t="shared" si="78"/>
        <v/>
      </c>
      <c r="B861" s="98" t="str">
        <f t="shared" si="77"/>
        <v/>
      </c>
      <c r="C861" s="99"/>
      <c r="D861" s="100"/>
      <c r="E861" s="100"/>
      <c r="F861" s="57"/>
      <c r="G861" s="58">
        <f t="shared" si="79"/>
        <v>0</v>
      </c>
      <c r="H861" s="58"/>
      <c r="I861" s="57"/>
      <c r="J861" s="57"/>
      <c r="K861" s="57"/>
      <c r="L861" s="57"/>
      <c r="M861" s="58" t="str">
        <f t="shared" si="80"/>
        <v/>
      </c>
      <c r="N861" s="102"/>
    </row>
    <row r="862" spans="1:14">
      <c r="A862" s="97" t="str">
        <f t="shared" si="78"/>
        <v/>
      </c>
      <c r="B862" s="98" t="str">
        <f t="shared" si="77"/>
        <v/>
      </c>
      <c r="C862" s="99"/>
      <c r="D862" s="100"/>
      <c r="E862" s="100"/>
      <c r="F862" s="57"/>
      <c r="G862" s="58">
        <f t="shared" si="79"/>
        <v>0</v>
      </c>
      <c r="H862" s="58"/>
      <c r="I862" s="57"/>
      <c r="J862" s="57"/>
      <c r="K862" s="57"/>
      <c r="L862" s="57"/>
      <c r="M862" s="58" t="str">
        <f t="shared" si="80"/>
        <v/>
      </c>
      <c r="N862" s="102"/>
    </row>
    <row r="863" spans="1:14">
      <c r="A863" s="97" t="str">
        <f t="shared" si="78"/>
        <v/>
      </c>
      <c r="B863" s="98" t="str">
        <f t="shared" si="77"/>
        <v/>
      </c>
      <c r="C863" s="99"/>
      <c r="D863" s="100"/>
      <c r="E863" s="100"/>
      <c r="F863" s="57"/>
      <c r="G863" s="58">
        <f t="shared" si="79"/>
        <v>0</v>
      </c>
      <c r="H863" s="58"/>
      <c r="I863" s="57"/>
      <c r="J863" s="57"/>
      <c r="K863" s="57"/>
      <c r="L863" s="57"/>
      <c r="M863" s="58" t="str">
        <f t="shared" si="80"/>
        <v/>
      </c>
      <c r="N863" s="102"/>
    </row>
    <row r="864" spans="1:14">
      <c r="A864" s="97" t="str">
        <f t="shared" si="78"/>
        <v/>
      </c>
      <c r="B864" s="98" t="str">
        <f t="shared" si="77"/>
        <v/>
      </c>
      <c r="C864" s="99"/>
      <c r="D864" s="100"/>
      <c r="E864" s="100"/>
      <c r="F864" s="57"/>
      <c r="G864" s="58">
        <f t="shared" si="79"/>
        <v>0</v>
      </c>
      <c r="H864" s="58"/>
      <c r="I864" s="57"/>
      <c r="J864" s="57"/>
      <c r="K864" s="57"/>
      <c r="L864" s="57"/>
      <c r="M864" s="58" t="str">
        <f t="shared" si="80"/>
        <v/>
      </c>
      <c r="N864" s="102"/>
    </row>
    <row r="865" spans="1:14">
      <c r="A865" s="97" t="str">
        <f t="shared" si="78"/>
        <v/>
      </c>
      <c r="B865" s="98" t="str">
        <f t="shared" si="77"/>
        <v/>
      </c>
      <c r="C865" s="99"/>
      <c r="D865" s="100"/>
      <c r="E865" s="100"/>
      <c r="F865" s="57"/>
      <c r="G865" s="58">
        <f t="shared" si="79"/>
        <v>0</v>
      </c>
      <c r="H865" s="58"/>
      <c r="I865" s="57"/>
      <c r="J865" s="57"/>
      <c r="K865" s="57"/>
      <c r="L865" s="57"/>
      <c r="M865" s="58" t="str">
        <f t="shared" si="80"/>
        <v/>
      </c>
      <c r="N865" s="102"/>
    </row>
    <row r="866" spans="1:14">
      <c r="A866" s="97" t="str">
        <f t="shared" si="78"/>
        <v/>
      </c>
      <c r="B866" s="98" t="str">
        <f t="shared" si="77"/>
        <v/>
      </c>
      <c r="C866" s="99"/>
      <c r="D866" s="100"/>
      <c r="E866" s="100"/>
      <c r="F866" s="57"/>
      <c r="G866" s="58">
        <f t="shared" si="79"/>
        <v>0</v>
      </c>
      <c r="H866" s="58"/>
      <c r="I866" s="57"/>
      <c r="J866" s="57"/>
      <c r="K866" s="57"/>
      <c r="L866" s="57"/>
      <c r="M866" s="58" t="str">
        <f t="shared" si="80"/>
        <v/>
      </c>
      <c r="N866" s="102"/>
    </row>
    <row r="867" spans="1:14">
      <c r="A867" s="97" t="str">
        <f t="shared" si="78"/>
        <v/>
      </c>
      <c r="B867" s="98" t="str">
        <f t="shared" si="77"/>
        <v/>
      </c>
      <c r="C867" s="99"/>
      <c r="D867" s="100"/>
      <c r="E867" s="100"/>
      <c r="F867" s="57"/>
      <c r="G867" s="58">
        <f t="shared" si="79"/>
        <v>0</v>
      </c>
      <c r="H867" s="58"/>
      <c r="I867" s="57"/>
      <c r="J867" s="57"/>
      <c r="K867" s="57"/>
      <c r="L867" s="57"/>
      <c r="M867" s="58" t="str">
        <f t="shared" si="80"/>
        <v/>
      </c>
      <c r="N867" s="102"/>
    </row>
    <row r="868" spans="1:14">
      <c r="A868" s="97" t="str">
        <f t="shared" si="78"/>
        <v/>
      </c>
      <c r="B868" s="98" t="str">
        <f t="shared" si="77"/>
        <v/>
      </c>
      <c r="C868" s="99"/>
      <c r="D868" s="100"/>
      <c r="E868" s="100"/>
      <c r="F868" s="57"/>
      <c r="G868" s="58">
        <f t="shared" si="79"/>
        <v>0</v>
      </c>
      <c r="H868" s="58"/>
      <c r="I868" s="57"/>
      <c r="J868" s="57"/>
      <c r="K868" s="57"/>
      <c r="L868" s="57"/>
      <c r="M868" s="58" t="str">
        <f t="shared" si="80"/>
        <v/>
      </c>
      <c r="N868" s="102"/>
    </row>
    <row r="869" spans="1:14">
      <c r="A869" s="97" t="str">
        <f t="shared" si="78"/>
        <v/>
      </c>
      <c r="B869" s="98" t="str">
        <f t="shared" si="77"/>
        <v/>
      </c>
      <c r="C869" s="99"/>
      <c r="D869" s="100"/>
      <c r="E869" s="100"/>
      <c r="F869" s="57"/>
      <c r="G869" s="58">
        <f t="shared" si="79"/>
        <v>0</v>
      </c>
      <c r="H869" s="58"/>
      <c r="I869" s="57"/>
      <c r="J869" s="57"/>
      <c r="K869" s="57"/>
      <c r="L869" s="57"/>
      <c r="M869" s="58" t="str">
        <f t="shared" si="80"/>
        <v/>
      </c>
      <c r="N869" s="102"/>
    </row>
    <row r="870" spans="1:14">
      <c r="A870" s="97" t="str">
        <f t="shared" si="78"/>
        <v/>
      </c>
      <c r="B870" s="98" t="str">
        <f t="shared" si="77"/>
        <v/>
      </c>
      <c r="C870" s="99"/>
      <c r="D870" s="100"/>
      <c r="E870" s="100"/>
      <c r="F870" s="57"/>
      <c r="G870" s="58">
        <f t="shared" si="79"/>
        <v>0</v>
      </c>
      <c r="H870" s="58"/>
      <c r="I870" s="57"/>
      <c r="J870" s="57"/>
      <c r="K870" s="57"/>
      <c r="L870" s="57"/>
      <c r="M870" s="58" t="str">
        <f t="shared" si="80"/>
        <v/>
      </c>
      <c r="N870" s="102"/>
    </row>
    <row r="871" spans="1:14">
      <c r="A871" s="97" t="str">
        <f t="shared" si="78"/>
        <v/>
      </c>
      <c r="B871" s="98" t="str">
        <f t="shared" si="77"/>
        <v/>
      </c>
      <c r="C871" s="99"/>
      <c r="D871" s="100"/>
      <c r="E871" s="100"/>
      <c r="F871" s="57"/>
      <c r="G871" s="58">
        <f t="shared" si="79"/>
        <v>0</v>
      </c>
      <c r="H871" s="58"/>
      <c r="I871" s="57"/>
      <c r="J871" s="57"/>
      <c r="K871" s="57"/>
      <c r="L871" s="57"/>
      <c r="M871" s="58" t="str">
        <f t="shared" si="80"/>
        <v/>
      </c>
      <c r="N871" s="102"/>
    </row>
    <row r="872" spans="1:14">
      <c r="A872" s="97" t="str">
        <f t="shared" si="78"/>
        <v/>
      </c>
      <c r="B872" s="98" t="str">
        <f t="shared" si="77"/>
        <v/>
      </c>
      <c r="C872" s="99"/>
      <c r="D872" s="100"/>
      <c r="E872" s="100"/>
      <c r="F872" s="57"/>
      <c r="G872" s="58">
        <f t="shared" si="79"/>
        <v>0</v>
      </c>
      <c r="H872" s="58"/>
      <c r="I872" s="57"/>
      <c r="J872" s="57"/>
      <c r="K872" s="57"/>
      <c r="L872" s="57"/>
      <c r="M872" s="58" t="str">
        <f t="shared" si="80"/>
        <v/>
      </c>
      <c r="N872" s="102"/>
    </row>
    <row r="873" spans="1:14">
      <c r="A873" s="97" t="str">
        <f t="shared" si="78"/>
        <v/>
      </c>
      <c r="B873" s="98" t="str">
        <f t="shared" si="77"/>
        <v/>
      </c>
      <c r="C873" s="99"/>
      <c r="D873" s="100"/>
      <c r="E873" s="100"/>
      <c r="F873" s="57"/>
      <c r="G873" s="58">
        <f t="shared" si="79"/>
        <v>0</v>
      </c>
      <c r="H873" s="58"/>
      <c r="I873" s="57"/>
      <c r="J873" s="57"/>
      <c r="K873" s="57"/>
      <c r="L873" s="57"/>
      <c r="M873" s="58" t="str">
        <f t="shared" si="80"/>
        <v/>
      </c>
      <c r="N873" s="102"/>
    </row>
    <row r="874" spans="1:14">
      <c r="A874" s="97" t="str">
        <f t="shared" si="78"/>
        <v/>
      </c>
      <c r="B874" s="98" t="str">
        <f t="shared" si="77"/>
        <v/>
      </c>
      <c r="C874" s="99"/>
      <c r="D874" s="100"/>
      <c r="E874" s="100"/>
      <c r="F874" s="57"/>
      <c r="G874" s="58">
        <f t="shared" si="79"/>
        <v>0</v>
      </c>
      <c r="H874" s="58"/>
      <c r="I874" s="57"/>
      <c r="J874" s="57"/>
      <c r="K874" s="57"/>
      <c r="L874" s="57"/>
      <c r="M874" s="58" t="str">
        <f t="shared" si="80"/>
        <v/>
      </c>
      <c r="N874" s="102"/>
    </row>
    <row r="875" spans="1:14">
      <c r="A875" s="97" t="str">
        <f t="shared" si="78"/>
        <v/>
      </c>
      <c r="B875" s="98" t="str">
        <f t="shared" si="77"/>
        <v/>
      </c>
      <c r="C875" s="99"/>
      <c r="D875" s="100"/>
      <c r="E875" s="100"/>
      <c r="F875" s="57"/>
      <c r="G875" s="58">
        <f t="shared" si="79"/>
        <v>0</v>
      </c>
      <c r="H875" s="58"/>
      <c r="I875" s="57"/>
      <c r="J875" s="57"/>
      <c r="K875" s="57"/>
      <c r="L875" s="57"/>
      <c r="M875" s="58" t="str">
        <f t="shared" si="80"/>
        <v/>
      </c>
      <c r="N875" s="102"/>
    </row>
    <row r="876" spans="1:14">
      <c r="A876" s="97" t="str">
        <f t="shared" si="78"/>
        <v/>
      </c>
      <c r="B876" s="98" t="str">
        <f t="shared" ref="B876:B939" si="81">IF(C876="","",MONTH(C876)&amp;"月")</f>
        <v/>
      </c>
      <c r="C876" s="99"/>
      <c r="D876" s="100"/>
      <c r="E876" s="100"/>
      <c r="F876" s="57"/>
      <c r="G876" s="58">
        <f t="shared" si="79"/>
        <v>0</v>
      </c>
      <c r="H876" s="58"/>
      <c r="I876" s="57"/>
      <c r="J876" s="57"/>
      <c r="K876" s="57"/>
      <c r="L876" s="57"/>
      <c r="M876" s="58" t="str">
        <f t="shared" si="80"/>
        <v/>
      </c>
      <c r="N876" s="102"/>
    </row>
    <row r="877" spans="1:14">
      <c r="A877" s="97" t="str">
        <f t="shared" ref="A877:A940" si="82">IF(C877="","",ROW()-42)</f>
        <v/>
      </c>
      <c r="B877" s="98" t="str">
        <f t="shared" si="81"/>
        <v/>
      </c>
      <c r="C877" s="99"/>
      <c r="D877" s="100"/>
      <c r="E877" s="100"/>
      <c r="F877" s="57"/>
      <c r="G877" s="58">
        <f t="shared" ref="G877:G940" si="83">IF(F877="",0,F877*$K$41)</f>
        <v>0</v>
      </c>
      <c r="H877" s="58"/>
      <c r="I877" s="57"/>
      <c r="J877" s="57"/>
      <c r="K877" s="57"/>
      <c r="L877" s="57"/>
      <c r="M877" s="58" t="str">
        <f t="shared" ref="M877:M940" si="84">IF(C877="","",ROUND(M876+G877-I877-J877-K877-L877-H877,2))</f>
        <v/>
      </c>
      <c r="N877" s="102"/>
    </row>
    <row r="878" spans="1:14">
      <c r="A878" s="97" t="str">
        <f t="shared" si="82"/>
        <v/>
      </c>
      <c r="B878" s="98" t="str">
        <f t="shared" si="81"/>
        <v/>
      </c>
      <c r="C878" s="99"/>
      <c r="D878" s="100"/>
      <c r="E878" s="100"/>
      <c r="F878" s="57"/>
      <c r="G878" s="58">
        <f t="shared" si="83"/>
        <v>0</v>
      </c>
      <c r="H878" s="58"/>
      <c r="I878" s="57"/>
      <c r="J878" s="57"/>
      <c r="K878" s="57"/>
      <c r="L878" s="57"/>
      <c r="M878" s="58" t="str">
        <f t="shared" si="84"/>
        <v/>
      </c>
      <c r="N878" s="102"/>
    </row>
    <row r="879" spans="1:14">
      <c r="A879" s="97" t="str">
        <f t="shared" si="82"/>
        <v/>
      </c>
      <c r="B879" s="98" t="str">
        <f t="shared" si="81"/>
        <v/>
      </c>
      <c r="C879" s="99"/>
      <c r="D879" s="100"/>
      <c r="E879" s="100"/>
      <c r="F879" s="57"/>
      <c r="G879" s="58">
        <f t="shared" si="83"/>
        <v>0</v>
      </c>
      <c r="H879" s="58"/>
      <c r="I879" s="57"/>
      <c r="J879" s="57"/>
      <c r="K879" s="57"/>
      <c r="L879" s="57"/>
      <c r="M879" s="58" t="str">
        <f t="shared" si="84"/>
        <v/>
      </c>
      <c r="N879" s="102"/>
    </row>
    <row r="880" spans="1:14">
      <c r="A880" s="97" t="str">
        <f t="shared" si="82"/>
        <v/>
      </c>
      <c r="B880" s="98" t="str">
        <f t="shared" si="81"/>
        <v/>
      </c>
      <c r="C880" s="99"/>
      <c r="D880" s="100"/>
      <c r="E880" s="100"/>
      <c r="F880" s="57"/>
      <c r="G880" s="58">
        <f t="shared" si="83"/>
        <v>0</v>
      </c>
      <c r="H880" s="58"/>
      <c r="I880" s="57"/>
      <c r="J880" s="57"/>
      <c r="K880" s="57"/>
      <c r="L880" s="57"/>
      <c r="M880" s="58" t="str">
        <f t="shared" si="84"/>
        <v/>
      </c>
      <c r="N880" s="102"/>
    </row>
    <row r="881" spans="1:14">
      <c r="A881" s="97" t="str">
        <f t="shared" si="82"/>
        <v/>
      </c>
      <c r="B881" s="98" t="str">
        <f t="shared" si="81"/>
        <v/>
      </c>
      <c r="C881" s="99"/>
      <c r="D881" s="100"/>
      <c r="E881" s="100"/>
      <c r="F881" s="57"/>
      <c r="G881" s="58">
        <f t="shared" si="83"/>
        <v>0</v>
      </c>
      <c r="H881" s="58"/>
      <c r="I881" s="57"/>
      <c r="J881" s="57"/>
      <c r="K881" s="57"/>
      <c r="L881" s="57"/>
      <c r="M881" s="58" t="str">
        <f t="shared" si="84"/>
        <v/>
      </c>
      <c r="N881" s="102"/>
    </row>
    <row r="882" spans="1:14">
      <c r="A882" s="97" t="str">
        <f t="shared" si="82"/>
        <v/>
      </c>
      <c r="B882" s="98" t="str">
        <f t="shared" si="81"/>
        <v/>
      </c>
      <c r="C882" s="99"/>
      <c r="D882" s="100"/>
      <c r="E882" s="100"/>
      <c r="F882" s="57"/>
      <c r="G882" s="58">
        <f t="shared" si="83"/>
        <v>0</v>
      </c>
      <c r="H882" s="58"/>
      <c r="I882" s="57"/>
      <c r="J882" s="57"/>
      <c r="K882" s="57"/>
      <c r="L882" s="57"/>
      <c r="M882" s="58" t="str">
        <f t="shared" si="84"/>
        <v/>
      </c>
      <c r="N882" s="102"/>
    </row>
    <row r="883" spans="1:14">
      <c r="A883" s="97" t="str">
        <f t="shared" si="82"/>
        <v/>
      </c>
      <c r="B883" s="98" t="str">
        <f t="shared" si="81"/>
        <v/>
      </c>
      <c r="C883" s="99"/>
      <c r="D883" s="100"/>
      <c r="E883" s="100"/>
      <c r="F883" s="57"/>
      <c r="G883" s="58">
        <f t="shared" si="83"/>
        <v>0</v>
      </c>
      <c r="H883" s="58"/>
      <c r="I883" s="57"/>
      <c r="J883" s="57"/>
      <c r="K883" s="57"/>
      <c r="L883" s="57"/>
      <c r="M883" s="58" t="str">
        <f t="shared" si="84"/>
        <v/>
      </c>
      <c r="N883" s="102"/>
    </row>
    <row r="884" spans="1:14">
      <c r="A884" s="97" t="str">
        <f t="shared" si="82"/>
        <v/>
      </c>
      <c r="B884" s="98" t="str">
        <f t="shared" si="81"/>
        <v/>
      </c>
      <c r="C884" s="99"/>
      <c r="D884" s="100"/>
      <c r="E884" s="100"/>
      <c r="F884" s="57"/>
      <c r="G884" s="58">
        <f t="shared" si="83"/>
        <v>0</v>
      </c>
      <c r="H884" s="58"/>
      <c r="I884" s="57"/>
      <c r="J884" s="57"/>
      <c r="K884" s="57"/>
      <c r="L884" s="57"/>
      <c r="M884" s="58" t="str">
        <f t="shared" si="84"/>
        <v/>
      </c>
      <c r="N884" s="102"/>
    </row>
    <row r="885" spans="1:14">
      <c r="A885" s="97" t="str">
        <f t="shared" si="82"/>
        <v/>
      </c>
      <c r="B885" s="98" t="str">
        <f t="shared" si="81"/>
        <v/>
      </c>
      <c r="C885" s="99"/>
      <c r="D885" s="100"/>
      <c r="E885" s="100"/>
      <c r="F885" s="57"/>
      <c r="G885" s="58">
        <f t="shared" si="83"/>
        <v>0</v>
      </c>
      <c r="H885" s="58"/>
      <c r="I885" s="57"/>
      <c r="J885" s="57"/>
      <c r="K885" s="57"/>
      <c r="L885" s="57"/>
      <c r="M885" s="58" t="str">
        <f t="shared" si="84"/>
        <v/>
      </c>
      <c r="N885" s="102"/>
    </row>
    <row r="886" spans="1:14">
      <c r="A886" s="97" t="str">
        <f t="shared" si="82"/>
        <v/>
      </c>
      <c r="B886" s="98" t="str">
        <f t="shared" si="81"/>
        <v/>
      </c>
      <c r="C886" s="99"/>
      <c r="D886" s="100"/>
      <c r="E886" s="100"/>
      <c r="F886" s="57"/>
      <c r="G886" s="58">
        <f t="shared" si="83"/>
        <v>0</v>
      </c>
      <c r="H886" s="58"/>
      <c r="I886" s="57"/>
      <c r="J886" s="57"/>
      <c r="K886" s="57"/>
      <c r="L886" s="57"/>
      <c r="M886" s="58" t="str">
        <f t="shared" si="84"/>
        <v/>
      </c>
      <c r="N886" s="102"/>
    </row>
    <row r="887" spans="1:14">
      <c r="A887" s="97" t="str">
        <f t="shared" si="82"/>
        <v/>
      </c>
      <c r="B887" s="98" t="str">
        <f t="shared" si="81"/>
        <v/>
      </c>
      <c r="C887" s="99"/>
      <c r="D887" s="100"/>
      <c r="E887" s="100"/>
      <c r="F887" s="57"/>
      <c r="G887" s="58">
        <f t="shared" si="83"/>
        <v>0</v>
      </c>
      <c r="H887" s="58"/>
      <c r="I887" s="57"/>
      <c r="J887" s="57"/>
      <c r="K887" s="57"/>
      <c r="L887" s="57"/>
      <c r="M887" s="58" t="str">
        <f t="shared" si="84"/>
        <v/>
      </c>
      <c r="N887" s="102"/>
    </row>
    <row r="888" spans="1:14">
      <c r="A888" s="97" t="str">
        <f t="shared" si="82"/>
        <v/>
      </c>
      <c r="B888" s="98" t="str">
        <f t="shared" si="81"/>
        <v/>
      </c>
      <c r="C888" s="99"/>
      <c r="D888" s="100"/>
      <c r="E888" s="100"/>
      <c r="F888" s="57"/>
      <c r="G888" s="58">
        <f t="shared" si="83"/>
        <v>0</v>
      </c>
      <c r="H888" s="58"/>
      <c r="I888" s="57"/>
      <c r="J888" s="57"/>
      <c r="K888" s="57"/>
      <c r="L888" s="57"/>
      <c r="M888" s="58" t="str">
        <f t="shared" si="84"/>
        <v/>
      </c>
      <c r="N888" s="102"/>
    </row>
    <row r="889" spans="1:14">
      <c r="A889" s="97" t="str">
        <f t="shared" si="82"/>
        <v/>
      </c>
      <c r="B889" s="98" t="str">
        <f t="shared" si="81"/>
        <v/>
      </c>
      <c r="C889" s="99"/>
      <c r="D889" s="100"/>
      <c r="E889" s="100"/>
      <c r="F889" s="57"/>
      <c r="G889" s="58">
        <f t="shared" si="83"/>
        <v>0</v>
      </c>
      <c r="H889" s="58"/>
      <c r="I889" s="57"/>
      <c r="J889" s="57"/>
      <c r="K889" s="57"/>
      <c r="L889" s="57"/>
      <c r="M889" s="58" t="str">
        <f t="shared" si="84"/>
        <v/>
      </c>
      <c r="N889" s="102"/>
    </row>
    <row r="890" spans="1:14">
      <c r="A890" s="97" t="str">
        <f t="shared" si="82"/>
        <v/>
      </c>
      <c r="B890" s="98" t="str">
        <f t="shared" si="81"/>
        <v/>
      </c>
      <c r="C890" s="99"/>
      <c r="D890" s="100"/>
      <c r="E890" s="100"/>
      <c r="F890" s="57"/>
      <c r="G890" s="58">
        <f t="shared" si="83"/>
        <v>0</v>
      </c>
      <c r="H890" s="58"/>
      <c r="I890" s="57"/>
      <c r="J890" s="57"/>
      <c r="K890" s="57"/>
      <c r="L890" s="57"/>
      <c r="M890" s="58" t="str">
        <f t="shared" si="84"/>
        <v/>
      </c>
      <c r="N890" s="102"/>
    </row>
    <row r="891" spans="1:14">
      <c r="A891" s="97" t="str">
        <f t="shared" si="82"/>
        <v/>
      </c>
      <c r="B891" s="98" t="str">
        <f t="shared" si="81"/>
        <v/>
      </c>
      <c r="C891" s="99"/>
      <c r="D891" s="100"/>
      <c r="E891" s="100"/>
      <c r="F891" s="57"/>
      <c r="G891" s="58">
        <f t="shared" si="83"/>
        <v>0</v>
      </c>
      <c r="H891" s="58"/>
      <c r="I891" s="57"/>
      <c r="J891" s="57"/>
      <c r="K891" s="57"/>
      <c r="L891" s="57"/>
      <c r="M891" s="58" t="str">
        <f t="shared" si="84"/>
        <v/>
      </c>
      <c r="N891" s="102"/>
    </row>
    <row r="892" spans="1:14">
      <c r="A892" s="97" t="str">
        <f t="shared" si="82"/>
        <v/>
      </c>
      <c r="B892" s="98" t="str">
        <f t="shared" si="81"/>
        <v/>
      </c>
      <c r="C892" s="99"/>
      <c r="D892" s="100"/>
      <c r="E892" s="100"/>
      <c r="F892" s="57"/>
      <c r="G892" s="58">
        <f t="shared" si="83"/>
        <v>0</v>
      </c>
      <c r="H892" s="58"/>
      <c r="I892" s="57"/>
      <c r="J892" s="57"/>
      <c r="K892" s="57"/>
      <c r="L892" s="57"/>
      <c r="M892" s="58" t="str">
        <f t="shared" si="84"/>
        <v/>
      </c>
      <c r="N892" s="102"/>
    </row>
    <row r="893" spans="1:14">
      <c r="A893" s="97" t="str">
        <f t="shared" si="82"/>
        <v/>
      </c>
      <c r="B893" s="98" t="str">
        <f t="shared" si="81"/>
        <v/>
      </c>
      <c r="C893" s="99"/>
      <c r="D893" s="100"/>
      <c r="E893" s="100"/>
      <c r="F893" s="57"/>
      <c r="G893" s="58">
        <f t="shared" si="83"/>
        <v>0</v>
      </c>
      <c r="H893" s="58"/>
      <c r="I893" s="57"/>
      <c r="J893" s="57"/>
      <c r="K893" s="57"/>
      <c r="L893" s="57"/>
      <c r="M893" s="58" t="str">
        <f t="shared" si="84"/>
        <v/>
      </c>
      <c r="N893" s="102"/>
    </row>
    <row r="894" spans="1:14">
      <c r="A894" s="97" t="str">
        <f t="shared" si="82"/>
        <v/>
      </c>
      <c r="B894" s="98" t="str">
        <f t="shared" si="81"/>
        <v/>
      </c>
      <c r="C894" s="99"/>
      <c r="D894" s="100"/>
      <c r="E894" s="100"/>
      <c r="F894" s="57"/>
      <c r="G894" s="58">
        <f t="shared" si="83"/>
        <v>0</v>
      </c>
      <c r="H894" s="58"/>
      <c r="I894" s="57"/>
      <c r="J894" s="57"/>
      <c r="K894" s="57"/>
      <c r="L894" s="57"/>
      <c r="M894" s="58" t="str">
        <f t="shared" si="84"/>
        <v/>
      </c>
      <c r="N894" s="102"/>
    </row>
    <row r="895" spans="1:14">
      <c r="A895" s="97" t="str">
        <f t="shared" si="82"/>
        <v/>
      </c>
      <c r="B895" s="98" t="str">
        <f t="shared" si="81"/>
        <v/>
      </c>
      <c r="C895" s="99"/>
      <c r="D895" s="100"/>
      <c r="E895" s="100"/>
      <c r="F895" s="57"/>
      <c r="G895" s="58">
        <f t="shared" si="83"/>
        <v>0</v>
      </c>
      <c r="H895" s="58"/>
      <c r="I895" s="57"/>
      <c r="J895" s="57"/>
      <c r="K895" s="57"/>
      <c r="L895" s="57"/>
      <c r="M895" s="58" t="str">
        <f t="shared" si="84"/>
        <v/>
      </c>
      <c r="N895" s="102"/>
    </row>
    <row r="896" spans="1:14">
      <c r="A896" s="97" t="str">
        <f t="shared" si="82"/>
        <v/>
      </c>
      <c r="B896" s="98" t="str">
        <f t="shared" si="81"/>
        <v/>
      </c>
      <c r="C896" s="99"/>
      <c r="D896" s="100"/>
      <c r="E896" s="100"/>
      <c r="F896" s="57"/>
      <c r="G896" s="58">
        <f t="shared" si="83"/>
        <v>0</v>
      </c>
      <c r="H896" s="58"/>
      <c r="I896" s="57"/>
      <c r="J896" s="57"/>
      <c r="K896" s="57"/>
      <c r="L896" s="57"/>
      <c r="M896" s="58" t="str">
        <f t="shared" si="84"/>
        <v/>
      </c>
      <c r="N896" s="102"/>
    </row>
    <row r="897" spans="1:14">
      <c r="A897" s="97" t="str">
        <f t="shared" si="82"/>
        <v/>
      </c>
      <c r="B897" s="98" t="str">
        <f t="shared" si="81"/>
        <v/>
      </c>
      <c r="C897" s="99"/>
      <c r="D897" s="100"/>
      <c r="E897" s="100"/>
      <c r="F897" s="57"/>
      <c r="G897" s="58">
        <f t="shared" si="83"/>
        <v>0</v>
      </c>
      <c r="H897" s="58"/>
      <c r="I897" s="57"/>
      <c r="J897" s="57"/>
      <c r="K897" s="57"/>
      <c r="L897" s="57"/>
      <c r="M897" s="58" t="str">
        <f t="shared" si="84"/>
        <v/>
      </c>
      <c r="N897" s="102"/>
    </row>
    <row r="898" spans="1:14">
      <c r="A898" s="97" t="str">
        <f t="shared" si="82"/>
        <v/>
      </c>
      <c r="B898" s="98" t="str">
        <f t="shared" si="81"/>
        <v/>
      </c>
      <c r="C898" s="99"/>
      <c r="D898" s="100"/>
      <c r="E898" s="100"/>
      <c r="F898" s="57"/>
      <c r="G898" s="58">
        <f t="shared" si="83"/>
        <v>0</v>
      </c>
      <c r="H898" s="58"/>
      <c r="I898" s="57"/>
      <c r="J898" s="57"/>
      <c r="K898" s="57"/>
      <c r="L898" s="57"/>
      <c r="M898" s="58" t="str">
        <f t="shared" si="84"/>
        <v/>
      </c>
      <c r="N898" s="102"/>
    </row>
    <row r="899" spans="1:14">
      <c r="A899" s="97" t="str">
        <f t="shared" si="82"/>
        <v/>
      </c>
      <c r="B899" s="98" t="str">
        <f t="shared" si="81"/>
        <v/>
      </c>
      <c r="C899" s="99"/>
      <c r="D899" s="100"/>
      <c r="E899" s="100"/>
      <c r="F899" s="57"/>
      <c r="G899" s="58">
        <f t="shared" si="83"/>
        <v>0</v>
      </c>
      <c r="H899" s="58"/>
      <c r="I899" s="57"/>
      <c r="J899" s="57"/>
      <c r="K899" s="57"/>
      <c r="L899" s="57"/>
      <c r="M899" s="58" t="str">
        <f t="shared" si="84"/>
        <v/>
      </c>
      <c r="N899" s="102"/>
    </row>
    <row r="900" spans="1:14">
      <c r="A900" s="97" t="str">
        <f t="shared" si="82"/>
        <v/>
      </c>
      <c r="B900" s="98" t="str">
        <f t="shared" si="81"/>
        <v/>
      </c>
      <c r="C900" s="99"/>
      <c r="D900" s="100"/>
      <c r="E900" s="100"/>
      <c r="F900" s="57"/>
      <c r="G900" s="58">
        <f t="shared" si="83"/>
        <v>0</v>
      </c>
      <c r="H900" s="58"/>
      <c r="I900" s="57"/>
      <c r="J900" s="57"/>
      <c r="K900" s="57"/>
      <c r="L900" s="57"/>
      <c r="M900" s="58" t="str">
        <f t="shared" si="84"/>
        <v/>
      </c>
      <c r="N900" s="102"/>
    </row>
    <row r="901" spans="1:14">
      <c r="A901" s="97" t="str">
        <f t="shared" si="82"/>
        <v/>
      </c>
      <c r="B901" s="98" t="str">
        <f t="shared" si="81"/>
        <v/>
      </c>
      <c r="C901" s="99"/>
      <c r="D901" s="100"/>
      <c r="E901" s="100"/>
      <c r="F901" s="57"/>
      <c r="G901" s="58">
        <f t="shared" si="83"/>
        <v>0</v>
      </c>
      <c r="H901" s="58"/>
      <c r="I901" s="57"/>
      <c r="J901" s="57"/>
      <c r="K901" s="57"/>
      <c r="L901" s="57"/>
      <c r="M901" s="58" t="str">
        <f t="shared" si="84"/>
        <v/>
      </c>
      <c r="N901" s="102"/>
    </row>
    <row r="902" spans="1:14">
      <c r="A902" s="97" t="str">
        <f t="shared" si="82"/>
        <v/>
      </c>
      <c r="B902" s="98" t="str">
        <f t="shared" si="81"/>
        <v/>
      </c>
      <c r="C902" s="99"/>
      <c r="D902" s="100"/>
      <c r="E902" s="100"/>
      <c r="F902" s="57"/>
      <c r="G902" s="58">
        <f t="shared" si="83"/>
        <v>0</v>
      </c>
      <c r="H902" s="58"/>
      <c r="I902" s="57"/>
      <c r="J902" s="57"/>
      <c r="K902" s="57"/>
      <c r="L902" s="57"/>
      <c r="M902" s="58" t="str">
        <f t="shared" si="84"/>
        <v/>
      </c>
      <c r="N902" s="102"/>
    </row>
    <row r="903" spans="1:14">
      <c r="A903" s="97" t="str">
        <f t="shared" si="82"/>
        <v/>
      </c>
      <c r="B903" s="98" t="str">
        <f t="shared" si="81"/>
        <v/>
      </c>
      <c r="C903" s="99"/>
      <c r="D903" s="100"/>
      <c r="E903" s="100"/>
      <c r="F903" s="57"/>
      <c r="G903" s="58">
        <f t="shared" si="83"/>
        <v>0</v>
      </c>
      <c r="H903" s="58"/>
      <c r="I903" s="57"/>
      <c r="J903" s="57"/>
      <c r="K903" s="57"/>
      <c r="L903" s="57"/>
      <c r="M903" s="58" t="str">
        <f t="shared" si="84"/>
        <v/>
      </c>
      <c r="N903" s="102"/>
    </row>
    <row r="904" spans="1:14">
      <c r="A904" s="97" t="str">
        <f t="shared" si="82"/>
        <v/>
      </c>
      <c r="B904" s="98" t="str">
        <f t="shared" si="81"/>
        <v/>
      </c>
      <c r="C904" s="99"/>
      <c r="D904" s="100"/>
      <c r="E904" s="100"/>
      <c r="F904" s="57"/>
      <c r="G904" s="58">
        <f t="shared" si="83"/>
        <v>0</v>
      </c>
      <c r="H904" s="58"/>
      <c r="I904" s="57"/>
      <c r="J904" s="57"/>
      <c r="K904" s="57"/>
      <c r="L904" s="57"/>
      <c r="M904" s="58" t="str">
        <f t="shared" si="84"/>
        <v/>
      </c>
      <c r="N904" s="102"/>
    </row>
    <row r="905" spans="1:14">
      <c r="A905" s="97" t="str">
        <f t="shared" si="82"/>
        <v/>
      </c>
      <c r="B905" s="98" t="str">
        <f t="shared" si="81"/>
        <v/>
      </c>
      <c r="C905" s="99"/>
      <c r="D905" s="100"/>
      <c r="E905" s="100"/>
      <c r="F905" s="57"/>
      <c r="G905" s="58">
        <f t="shared" si="83"/>
        <v>0</v>
      </c>
      <c r="H905" s="58"/>
      <c r="I905" s="57"/>
      <c r="J905" s="57"/>
      <c r="K905" s="57"/>
      <c r="L905" s="57"/>
      <c r="M905" s="58" t="str">
        <f t="shared" si="84"/>
        <v/>
      </c>
      <c r="N905" s="102"/>
    </row>
    <row r="906" spans="1:14">
      <c r="A906" s="97" t="str">
        <f t="shared" si="82"/>
        <v/>
      </c>
      <c r="B906" s="98" t="str">
        <f t="shared" si="81"/>
        <v/>
      </c>
      <c r="C906" s="99"/>
      <c r="D906" s="100"/>
      <c r="E906" s="100"/>
      <c r="F906" s="57"/>
      <c r="G906" s="58">
        <f t="shared" si="83"/>
        <v>0</v>
      </c>
      <c r="H906" s="58"/>
      <c r="I906" s="57"/>
      <c r="J906" s="57"/>
      <c r="K906" s="57"/>
      <c r="L906" s="57"/>
      <c r="M906" s="58" t="str">
        <f t="shared" si="84"/>
        <v/>
      </c>
      <c r="N906" s="102"/>
    </row>
    <row r="907" spans="1:14">
      <c r="A907" s="97" t="str">
        <f t="shared" si="82"/>
        <v/>
      </c>
      <c r="B907" s="98" t="str">
        <f t="shared" si="81"/>
        <v/>
      </c>
      <c r="C907" s="99"/>
      <c r="D907" s="100"/>
      <c r="E907" s="100"/>
      <c r="F907" s="57"/>
      <c r="G907" s="58">
        <f t="shared" si="83"/>
        <v>0</v>
      </c>
      <c r="H907" s="58"/>
      <c r="I907" s="57"/>
      <c r="J907" s="57"/>
      <c r="K907" s="57"/>
      <c r="L907" s="57"/>
      <c r="M907" s="58" t="str">
        <f t="shared" si="84"/>
        <v/>
      </c>
      <c r="N907" s="102"/>
    </row>
    <row r="908" spans="1:14">
      <c r="A908" s="97" t="str">
        <f t="shared" si="82"/>
        <v/>
      </c>
      <c r="B908" s="98" t="str">
        <f t="shared" si="81"/>
        <v/>
      </c>
      <c r="C908" s="99"/>
      <c r="D908" s="100"/>
      <c r="E908" s="100"/>
      <c r="F908" s="57"/>
      <c r="G908" s="58">
        <f t="shared" si="83"/>
        <v>0</v>
      </c>
      <c r="H908" s="58"/>
      <c r="I908" s="57"/>
      <c r="J908" s="57"/>
      <c r="K908" s="57"/>
      <c r="L908" s="57"/>
      <c r="M908" s="58" t="str">
        <f t="shared" si="84"/>
        <v/>
      </c>
      <c r="N908" s="102"/>
    </row>
    <row r="909" spans="1:14">
      <c r="A909" s="97" t="str">
        <f t="shared" si="82"/>
        <v/>
      </c>
      <c r="B909" s="98" t="str">
        <f t="shared" si="81"/>
        <v/>
      </c>
      <c r="C909" s="99"/>
      <c r="D909" s="100"/>
      <c r="E909" s="100"/>
      <c r="F909" s="57"/>
      <c r="G909" s="58">
        <f t="shared" si="83"/>
        <v>0</v>
      </c>
      <c r="H909" s="58"/>
      <c r="I909" s="57"/>
      <c r="J909" s="57"/>
      <c r="K909" s="57"/>
      <c r="L909" s="57"/>
      <c r="M909" s="58" t="str">
        <f t="shared" si="84"/>
        <v/>
      </c>
      <c r="N909" s="102"/>
    </row>
    <row r="910" spans="1:14">
      <c r="A910" s="97" t="str">
        <f t="shared" si="82"/>
        <v/>
      </c>
      <c r="B910" s="98" t="str">
        <f t="shared" si="81"/>
        <v/>
      </c>
      <c r="C910" s="99"/>
      <c r="D910" s="100"/>
      <c r="E910" s="100"/>
      <c r="F910" s="57"/>
      <c r="G910" s="58">
        <f t="shared" si="83"/>
        <v>0</v>
      </c>
      <c r="H910" s="58"/>
      <c r="I910" s="57"/>
      <c r="J910" s="57"/>
      <c r="K910" s="57"/>
      <c r="L910" s="57"/>
      <c r="M910" s="58" t="str">
        <f t="shared" si="84"/>
        <v/>
      </c>
      <c r="N910" s="102"/>
    </row>
    <row r="911" spans="1:14">
      <c r="A911" s="97" t="str">
        <f t="shared" si="82"/>
        <v/>
      </c>
      <c r="B911" s="98" t="str">
        <f t="shared" si="81"/>
        <v/>
      </c>
      <c r="C911" s="99"/>
      <c r="D911" s="100"/>
      <c r="E911" s="100"/>
      <c r="F911" s="57"/>
      <c r="G911" s="58">
        <f t="shared" si="83"/>
        <v>0</v>
      </c>
      <c r="H911" s="58"/>
      <c r="I911" s="57"/>
      <c r="J911" s="57"/>
      <c r="K911" s="57"/>
      <c r="L911" s="57"/>
      <c r="M911" s="58" t="str">
        <f t="shared" si="84"/>
        <v/>
      </c>
      <c r="N911" s="102"/>
    </row>
    <row r="912" spans="1:14">
      <c r="A912" s="97" t="str">
        <f t="shared" si="82"/>
        <v/>
      </c>
      <c r="B912" s="98" t="str">
        <f t="shared" si="81"/>
        <v/>
      </c>
      <c r="C912" s="99"/>
      <c r="D912" s="100"/>
      <c r="E912" s="100"/>
      <c r="F912" s="57"/>
      <c r="G912" s="58">
        <f t="shared" si="83"/>
        <v>0</v>
      </c>
      <c r="H912" s="58"/>
      <c r="I912" s="57"/>
      <c r="J912" s="57"/>
      <c r="K912" s="57"/>
      <c r="L912" s="57"/>
      <c r="M912" s="58" t="str">
        <f t="shared" si="84"/>
        <v/>
      </c>
      <c r="N912" s="102"/>
    </row>
    <row r="913" spans="1:14">
      <c r="A913" s="97" t="str">
        <f t="shared" si="82"/>
        <v/>
      </c>
      <c r="B913" s="98" t="str">
        <f t="shared" si="81"/>
        <v/>
      </c>
      <c r="C913" s="99"/>
      <c r="D913" s="100"/>
      <c r="E913" s="100"/>
      <c r="F913" s="57"/>
      <c r="G913" s="58">
        <f t="shared" si="83"/>
        <v>0</v>
      </c>
      <c r="H913" s="58"/>
      <c r="I913" s="57"/>
      <c r="J913" s="57"/>
      <c r="K913" s="57"/>
      <c r="L913" s="57"/>
      <c r="M913" s="58" t="str">
        <f t="shared" si="84"/>
        <v/>
      </c>
      <c r="N913" s="102"/>
    </row>
    <row r="914" spans="1:14">
      <c r="A914" s="97" t="str">
        <f t="shared" si="82"/>
        <v/>
      </c>
      <c r="B914" s="98" t="str">
        <f t="shared" si="81"/>
        <v/>
      </c>
      <c r="C914" s="99"/>
      <c r="D914" s="100"/>
      <c r="E914" s="100"/>
      <c r="F914" s="57"/>
      <c r="G914" s="58">
        <f t="shared" si="83"/>
        <v>0</v>
      </c>
      <c r="H914" s="58"/>
      <c r="I914" s="57"/>
      <c r="J914" s="57"/>
      <c r="K914" s="57"/>
      <c r="L914" s="57"/>
      <c r="M914" s="58" t="str">
        <f t="shared" si="84"/>
        <v/>
      </c>
      <c r="N914" s="102"/>
    </row>
    <row r="915" spans="1:14">
      <c r="A915" s="97" t="str">
        <f t="shared" si="82"/>
        <v/>
      </c>
      <c r="B915" s="98" t="str">
        <f t="shared" si="81"/>
        <v/>
      </c>
      <c r="C915" s="99"/>
      <c r="D915" s="100"/>
      <c r="E915" s="100"/>
      <c r="F915" s="57"/>
      <c r="G915" s="58">
        <f t="shared" si="83"/>
        <v>0</v>
      </c>
      <c r="H915" s="58"/>
      <c r="I915" s="57"/>
      <c r="J915" s="57"/>
      <c r="K915" s="57"/>
      <c r="L915" s="57"/>
      <c r="M915" s="58" t="str">
        <f t="shared" si="84"/>
        <v/>
      </c>
      <c r="N915" s="102"/>
    </row>
    <row r="916" spans="1:14">
      <c r="A916" s="97" t="str">
        <f t="shared" si="82"/>
        <v/>
      </c>
      <c r="B916" s="98" t="str">
        <f t="shared" si="81"/>
        <v/>
      </c>
      <c r="C916" s="99"/>
      <c r="D916" s="100"/>
      <c r="E916" s="100"/>
      <c r="F916" s="57"/>
      <c r="G916" s="58">
        <f t="shared" si="83"/>
        <v>0</v>
      </c>
      <c r="H916" s="58"/>
      <c r="I916" s="57"/>
      <c r="J916" s="57"/>
      <c r="K916" s="57"/>
      <c r="L916" s="57"/>
      <c r="M916" s="58" t="str">
        <f t="shared" si="84"/>
        <v/>
      </c>
      <c r="N916" s="102"/>
    </row>
    <row r="917" spans="1:14">
      <c r="A917" s="97" t="str">
        <f t="shared" si="82"/>
        <v/>
      </c>
      <c r="B917" s="98" t="str">
        <f t="shared" si="81"/>
        <v/>
      </c>
      <c r="C917" s="99"/>
      <c r="D917" s="100"/>
      <c r="E917" s="100"/>
      <c r="F917" s="57"/>
      <c r="G917" s="58">
        <f t="shared" si="83"/>
        <v>0</v>
      </c>
      <c r="H917" s="58"/>
      <c r="I917" s="57"/>
      <c r="J917" s="57"/>
      <c r="K917" s="57"/>
      <c r="L917" s="57"/>
      <c r="M917" s="58" t="str">
        <f t="shared" si="84"/>
        <v/>
      </c>
      <c r="N917" s="102"/>
    </row>
    <row r="918" spans="1:14">
      <c r="A918" s="97" t="str">
        <f t="shared" si="82"/>
        <v/>
      </c>
      <c r="B918" s="98" t="str">
        <f t="shared" si="81"/>
        <v/>
      </c>
      <c r="C918" s="99"/>
      <c r="D918" s="100"/>
      <c r="E918" s="100"/>
      <c r="F918" s="57"/>
      <c r="G918" s="58">
        <f t="shared" si="83"/>
        <v>0</v>
      </c>
      <c r="H918" s="58"/>
      <c r="I918" s="57"/>
      <c r="J918" s="57"/>
      <c r="K918" s="57"/>
      <c r="L918" s="57"/>
      <c r="M918" s="58" t="str">
        <f t="shared" si="84"/>
        <v/>
      </c>
      <c r="N918" s="102"/>
    </row>
    <row r="919" spans="1:14">
      <c r="A919" s="97" t="str">
        <f t="shared" si="82"/>
        <v/>
      </c>
      <c r="B919" s="98" t="str">
        <f t="shared" si="81"/>
        <v/>
      </c>
      <c r="C919" s="99"/>
      <c r="D919" s="100"/>
      <c r="E919" s="100"/>
      <c r="F919" s="57"/>
      <c r="G919" s="58">
        <f t="shared" si="83"/>
        <v>0</v>
      </c>
      <c r="H919" s="58"/>
      <c r="I919" s="57"/>
      <c r="J919" s="57"/>
      <c r="K919" s="57"/>
      <c r="L919" s="57"/>
      <c r="M919" s="58" t="str">
        <f t="shared" si="84"/>
        <v/>
      </c>
      <c r="N919" s="102"/>
    </row>
    <row r="920" spans="1:14">
      <c r="A920" s="97" t="str">
        <f t="shared" si="82"/>
        <v/>
      </c>
      <c r="B920" s="98" t="str">
        <f t="shared" si="81"/>
        <v/>
      </c>
      <c r="C920" s="99"/>
      <c r="D920" s="100"/>
      <c r="E920" s="100"/>
      <c r="F920" s="57"/>
      <c r="G920" s="58">
        <f t="shared" si="83"/>
        <v>0</v>
      </c>
      <c r="H920" s="58"/>
      <c r="I920" s="57"/>
      <c r="J920" s="57"/>
      <c r="K920" s="57"/>
      <c r="L920" s="57"/>
      <c r="M920" s="58" t="str">
        <f t="shared" si="84"/>
        <v/>
      </c>
      <c r="N920" s="102"/>
    </row>
    <row r="921" spans="1:14">
      <c r="A921" s="97" t="str">
        <f t="shared" si="82"/>
        <v/>
      </c>
      <c r="B921" s="98" t="str">
        <f t="shared" si="81"/>
        <v/>
      </c>
      <c r="C921" s="99"/>
      <c r="D921" s="100"/>
      <c r="E921" s="100"/>
      <c r="F921" s="57"/>
      <c r="G921" s="58">
        <f t="shared" si="83"/>
        <v>0</v>
      </c>
      <c r="H921" s="58"/>
      <c r="I921" s="57"/>
      <c r="J921" s="57"/>
      <c r="K921" s="57"/>
      <c r="L921" s="57"/>
      <c r="M921" s="58" t="str">
        <f t="shared" si="84"/>
        <v/>
      </c>
      <c r="N921" s="102"/>
    </row>
    <row r="922" spans="1:14">
      <c r="A922" s="97" t="str">
        <f t="shared" si="82"/>
        <v/>
      </c>
      <c r="B922" s="98" t="str">
        <f t="shared" si="81"/>
        <v/>
      </c>
      <c r="C922" s="99"/>
      <c r="D922" s="100"/>
      <c r="E922" s="100"/>
      <c r="F922" s="57"/>
      <c r="G922" s="58">
        <f t="shared" si="83"/>
        <v>0</v>
      </c>
      <c r="H922" s="58"/>
      <c r="I922" s="57"/>
      <c r="J922" s="57"/>
      <c r="K922" s="57"/>
      <c r="L922" s="57"/>
      <c r="M922" s="58" t="str">
        <f t="shared" si="84"/>
        <v/>
      </c>
      <c r="N922" s="102"/>
    </row>
    <row r="923" spans="1:14">
      <c r="A923" s="97" t="str">
        <f t="shared" si="82"/>
        <v/>
      </c>
      <c r="B923" s="98" t="str">
        <f t="shared" si="81"/>
        <v/>
      </c>
      <c r="C923" s="99"/>
      <c r="D923" s="100"/>
      <c r="E923" s="100"/>
      <c r="F923" s="57"/>
      <c r="G923" s="58">
        <f t="shared" si="83"/>
        <v>0</v>
      </c>
      <c r="H923" s="58"/>
      <c r="I923" s="57"/>
      <c r="J923" s="57"/>
      <c r="K923" s="57"/>
      <c r="L923" s="57"/>
      <c r="M923" s="58" t="str">
        <f t="shared" si="84"/>
        <v/>
      </c>
      <c r="N923" s="102"/>
    </row>
    <row r="924" spans="1:14">
      <c r="A924" s="97" t="str">
        <f t="shared" si="82"/>
        <v/>
      </c>
      <c r="B924" s="98" t="str">
        <f t="shared" si="81"/>
        <v/>
      </c>
      <c r="C924" s="99"/>
      <c r="D924" s="100"/>
      <c r="E924" s="100"/>
      <c r="F924" s="57"/>
      <c r="G924" s="58">
        <f t="shared" si="83"/>
        <v>0</v>
      </c>
      <c r="H924" s="58"/>
      <c r="I924" s="57"/>
      <c r="J924" s="57"/>
      <c r="K924" s="57"/>
      <c r="L924" s="57"/>
      <c r="M924" s="58" t="str">
        <f t="shared" si="84"/>
        <v/>
      </c>
      <c r="N924" s="102"/>
    </row>
    <row r="925" spans="1:14">
      <c r="A925" s="97" t="str">
        <f t="shared" si="82"/>
        <v/>
      </c>
      <c r="B925" s="98" t="str">
        <f t="shared" si="81"/>
        <v/>
      </c>
      <c r="C925" s="99"/>
      <c r="D925" s="100"/>
      <c r="E925" s="100"/>
      <c r="F925" s="57"/>
      <c r="G925" s="58">
        <f t="shared" si="83"/>
        <v>0</v>
      </c>
      <c r="H925" s="58"/>
      <c r="I925" s="57"/>
      <c r="J925" s="57"/>
      <c r="K925" s="57"/>
      <c r="L925" s="57"/>
      <c r="M925" s="58" t="str">
        <f t="shared" si="84"/>
        <v/>
      </c>
      <c r="N925" s="102"/>
    </row>
    <row r="926" spans="1:14">
      <c r="A926" s="97" t="str">
        <f t="shared" si="82"/>
        <v/>
      </c>
      <c r="B926" s="98" t="str">
        <f t="shared" si="81"/>
        <v/>
      </c>
      <c r="C926" s="99"/>
      <c r="D926" s="100"/>
      <c r="E926" s="100"/>
      <c r="F926" s="57"/>
      <c r="G926" s="58">
        <f t="shared" si="83"/>
        <v>0</v>
      </c>
      <c r="H926" s="58"/>
      <c r="I926" s="57"/>
      <c r="J926" s="57"/>
      <c r="K926" s="57"/>
      <c r="L926" s="57"/>
      <c r="M926" s="58" t="str">
        <f t="shared" si="84"/>
        <v/>
      </c>
      <c r="N926" s="102"/>
    </row>
    <row r="927" spans="1:14">
      <c r="A927" s="97" t="str">
        <f t="shared" si="82"/>
        <v/>
      </c>
      <c r="B927" s="98" t="str">
        <f t="shared" si="81"/>
        <v/>
      </c>
      <c r="C927" s="99"/>
      <c r="D927" s="100"/>
      <c r="E927" s="100"/>
      <c r="F927" s="57"/>
      <c r="G927" s="58">
        <f t="shared" si="83"/>
        <v>0</v>
      </c>
      <c r="H927" s="58"/>
      <c r="I927" s="57"/>
      <c r="J927" s="57"/>
      <c r="K927" s="57"/>
      <c r="L927" s="57"/>
      <c r="M927" s="58" t="str">
        <f t="shared" si="84"/>
        <v/>
      </c>
      <c r="N927" s="102"/>
    </row>
    <row r="928" spans="1:14">
      <c r="A928" s="97" t="str">
        <f t="shared" si="82"/>
        <v/>
      </c>
      <c r="B928" s="98" t="str">
        <f t="shared" si="81"/>
        <v/>
      </c>
      <c r="C928" s="99"/>
      <c r="D928" s="100"/>
      <c r="E928" s="100"/>
      <c r="F928" s="57"/>
      <c r="G928" s="58">
        <f t="shared" si="83"/>
        <v>0</v>
      </c>
      <c r="H928" s="58"/>
      <c r="I928" s="57"/>
      <c r="J928" s="57"/>
      <c r="K928" s="57"/>
      <c r="L928" s="57"/>
      <c r="M928" s="58" t="str">
        <f t="shared" si="84"/>
        <v/>
      </c>
      <c r="N928" s="102"/>
    </row>
    <row r="929" spans="1:14">
      <c r="A929" s="97" t="str">
        <f t="shared" si="82"/>
        <v/>
      </c>
      <c r="B929" s="98" t="str">
        <f t="shared" si="81"/>
        <v/>
      </c>
      <c r="C929" s="99"/>
      <c r="D929" s="100"/>
      <c r="E929" s="100"/>
      <c r="F929" s="57"/>
      <c r="G929" s="58">
        <f t="shared" si="83"/>
        <v>0</v>
      </c>
      <c r="H929" s="58"/>
      <c r="I929" s="57"/>
      <c r="J929" s="57"/>
      <c r="K929" s="57"/>
      <c r="L929" s="57"/>
      <c r="M929" s="58" t="str">
        <f t="shared" si="84"/>
        <v/>
      </c>
      <c r="N929" s="102"/>
    </row>
    <row r="930" spans="1:14">
      <c r="A930" s="97" t="str">
        <f t="shared" si="82"/>
        <v/>
      </c>
      <c r="B930" s="98" t="str">
        <f t="shared" si="81"/>
        <v/>
      </c>
      <c r="C930" s="99"/>
      <c r="D930" s="100"/>
      <c r="E930" s="100"/>
      <c r="F930" s="57"/>
      <c r="G930" s="58">
        <f t="shared" si="83"/>
        <v>0</v>
      </c>
      <c r="H930" s="58"/>
      <c r="I930" s="57"/>
      <c r="J930" s="57"/>
      <c r="K930" s="57"/>
      <c r="L930" s="57"/>
      <c r="M930" s="58" t="str">
        <f t="shared" si="84"/>
        <v/>
      </c>
      <c r="N930" s="102"/>
    </row>
    <row r="931" spans="1:14">
      <c r="A931" s="97" t="str">
        <f t="shared" si="82"/>
        <v/>
      </c>
      <c r="B931" s="98" t="str">
        <f t="shared" si="81"/>
        <v/>
      </c>
      <c r="C931" s="99"/>
      <c r="D931" s="100"/>
      <c r="E931" s="100"/>
      <c r="F931" s="57"/>
      <c r="G931" s="58">
        <f t="shared" si="83"/>
        <v>0</v>
      </c>
      <c r="H931" s="58"/>
      <c r="I931" s="57"/>
      <c r="J931" s="57"/>
      <c r="K931" s="57"/>
      <c r="L931" s="57"/>
      <c r="M931" s="58" t="str">
        <f t="shared" si="84"/>
        <v/>
      </c>
      <c r="N931" s="102"/>
    </row>
    <row r="932" spans="1:14">
      <c r="A932" s="97" t="str">
        <f t="shared" si="82"/>
        <v/>
      </c>
      <c r="B932" s="98" t="str">
        <f t="shared" si="81"/>
        <v/>
      </c>
      <c r="C932" s="99"/>
      <c r="D932" s="100"/>
      <c r="E932" s="100"/>
      <c r="F932" s="57"/>
      <c r="G932" s="58">
        <f t="shared" si="83"/>
        <v>0</v>
      </c>
      <c r="H932" s="58"/>
      <c r="I932" s="57"/>
      <c r="J932" s="57"/>
      <c r="K932" s="57"/>
      <c r="L932" s="57"/>
      <c r="M932" s="58" t="str">
        <f t="shared" si="84"/>
        <v/>
      </c>
      <c r="N932" s="102"/>
    </row>
    <row r="933" spans="1:14">
      <c r="A933" s="97" t="str">
        <f t="shared" si="82"/>
        <v/>
      </c>
      <c r="B933" s="98" t="str">
        <f t="shared" si="81"/>
        <v/>
      </c>
      <c r="C933" s="99"/>
      <c r="D933" s="100"/>
      <c r="E933" s="100"/>
      <c r="F933" s="57"/>
      <c r="G933" s="58">
        <f t="shared" si="83"/>
        <v>0</v>
      </c>
      <c r="H933" s="58"/>
      <c r="I933" s="57"/>
      <c r="J933" s="57"/>
      <c r="K933" s="57"/>
      <c r="L933" s="57"/>
      <c r="M933" s="58" t="str">
        <f t="shared" si="84"/>
        <v/>
      </c>
      <c r="N933" s="102"/>
    </row>
    <row r="934" spans="1:14">
      <c r="A934" s="97" t="str">
        <f t="shared" si="82"/>
        <v/>
      </c>
      <c r="B934" s="98" t="str">
        <f t="shared" si="81"/>
        <v/>
      </c>
      <c r="C934" s="99"/>
      <c r="D934" s="100"/>
      <c r="E934" s="100"/>
      <c r="F934" s="57"/>
      <c r="G934" s="58">
        <f t="shared" si="83"/>
        <v>0</v>
      </c>
      <c r="H934" s="58"/>
      <c r="I934" s="57"/>
      <c r="J934" s="57"/>
      <c r="K934" s="57"/>
      <c r="L934" s="57"/>
      <c r="M934" s="58" t="str">
        <f t="shared" si="84"/>
        <v/>
      </c>
      <c r="N934" s="102"/>
    </row>
    <row r="935" spans="1:14">
      <c r="A935" s="97" t="str">
        <f t="shared" si="82"/>
        <v/>
      </c>
      <c r="B935" s="98" t="str">
        <f t="shared" si="81"/>
        <v/>
      </c>
      <c r="C935" s="99"/>
      <c r="D935" s="100"/>
      <c r="E935" s="100"/>
      <c r="F935" s="57"/>
      <c r="G935" s="58">
        <f t="shared" si="83"/>
        <v>0</v>
      </c>
      <c r="H935" s="58"/>
      <c r="I935" s="57"/>
      <c r="J935" s="57"/>
      <c r="K935" s="57"/>
      <c r="L935" s="57"/>
      <c r="M935" s="58" t="str">
        <f t="shared" si="84"/>
        <v/>
      </c>
      <c r="N935" s="102"/>
    </row>
    <row r="936" spans="1:14">
      <c r="A936" s="97" t="str">
        <f t="shared" si="82"/>
        <v/>
      </c>
      <c r="B936" s="98" t="str">
        <f t="shared" si="81"/>
        <v/>
      </c>
      <c r="C936" s="99"/>
      <c r="D936" s="100"/>
      <c r="E936" s="100"/>
      <c r="F936" s="57"/>
      <c r="G936" s="58">
        <f t="shared" si="83"/>
        <v>0</v>
      </c>
      <c r="H936" s="58"/>
      <c r="I936" s="57"/>
      <c r="J936" s="57"/>
      <c r="K936" s="57"/>
      <c r="L936" s="57"/>
      <c r="M936" s="58" t="str">
        <f t="shared" si="84"/>
        <v/>
      </c>
      <c r="N936" s="102"/>
    </row>
    <row r="937" spans="1:14">
      <c r="A937" s="97" t="str">
        <f t="shared" si="82"/>
        <v/>
      </c>
      <c r="B937" s="98" t="str">
        <f t="shared" si="81"/>
        <v/>
      </c>
      <c r="C937" s="99"/>
      <c r="D937" s="100"/>
      <c r="E937" s="100"/>
      <c r="F937" s="57"/>
      <c r="G937" s="58">
        <f t="shared" si="83"/>
        <v>0</v>
      </c>
      <c r="H937" s="58"/>
      <c r="I937" s="57"/>
      <c r="J937" s="57"/>
      <c r="K937" s="57"/>
      <c r="L937" s="57"/>
      <c r="M937" s="58" t="str">
        <f t="shared" si="84"/>
        <v/>
      </c>
      <c r="N937" s="102"/>
    </row>
    <row r="938" spans="1:14">
      <c r="A938" s="97" t="str">
        <f t="shared" si="82"/>
        <v/>
      </c>
      <c r="B938" s="98" t="str">
        <f t="shared" si="81"/>
        <v/>
      </c>
      <c r="C938" s="99"/>
      <c r="D938" s="100"/>
      <c r="E938" s="100"/>
      <c r="F938" s="57"/>
      <c r="G938" s="58">
        <f t="shared" si="83"/>
        <v>0</v>
      </c>
      <c r="H938" s="58"/>
      <c r="I938" s="57"/>
      <c r="J938" s="57"/>
      <c r="K938" s="57"/>
      <c r="L938" s="57"/>
      <c r="M938" s="58" t="str">
        <f t="shared" si="84"/>
        <v/>
      </c>
      <c r="N938" s="102"/>
    </row>
    <row r="939" spans="1:14">
      <c r="A939" s="97" t="str">
        <f t="shared" si="82"/>
        <v/>
      </c>
      <c r="B939" s="98" t="str">
        <f t="shared" si="81"/>
        <v/>
      </c>
      <c r="C939" s="99"/>
      <c r="D939" s="100"/>
      <c r="E939" s="100"/>
      <c r="F939" s="57"/>
      <c r="G939" s="58">
        <f t="shared" si="83"/>
        <v>0</v>
      </c>
      <c r="H939" s="58"/>
      <c r="I939" s="57"/>
      <c r="J939" s="57"/>
      <c r="K939" s="57"/>
      <c r="L939" s="57"/>
      <c r="M939" s="58" t="str">
        <f t="shared" si="84"/>
        <v/>
      </c>
      <c r="N939" s="102"/>
    </row>
    <row r="940" spans="1:14">
      <c r="A940" s="97" t="str">
        <f t="shared" si="82"/>
        <v/>
      </c>
      <c r="B940" s="98" t="str">
        <f t="shared" ref="B940:B1000" si="85">IF(C940="","",MONTH(C940)&amp;"月")</f>
        <v/>
      </c>
      <c r="C940" s="99"/>
      <c r="D940" s="100"/>
      <c r="E940" s="100"/>
      <c r="F940" s="57"/>
      <c r="G940" s="58">
        <f t="shared" si="83"/>
        <v>0</v>
      </c>
      <c r="H940" s="58"/>
      <c r="I940" s="57"/>
      <c r="J940" s="57"/>
      <c r="K940" s="57"/>
      <c r="L940" s="57"/>
      <c r="M940" s="58" t="str">
        <f t="shared" si="84"/>
        <v/>
      </c>
      <c r="N940" s="102"/>
    </row>
    <row r="941" spans="1:14">
      <c r="A941" s="97" t="str">
        <f t="shared" ref="A941:A1000" si="86">IF(C941="","",ROW()-42)</f>
        <v/>
      </c>
      <c r="B941" s="98" t="str">
        <f t="shared" si="85"/>
        <v/>
      </c>
      <c r="C941" s="99"/>
      <c r="D941" s="100"/>
      <c r="E941" s="100"/>
      <c r="F941" s="57"/>
      <c r="G941" s="58">
        <f t="shared" ref="G941:G1000" si="87">IF(F941="",0,F941*$K$41)</f>
        <v>0</v>
      </c>
      <c r="H941" s="58"/>
      <c r="I941" s="57"/>
      <c r="J941" s="57"/>
      <c r="K941" s="57"/>
      <c r="L941" s="57"/>
      <c r="M941" s="58" t="str">
        <f t="shared" ref="M941:M1000" si="88">IF(C941="","",ROUND(M940+G941-I941-J941-K941-L941-H941,2))</f>
        <v/>
      </c>
      <c r="N941" s="102"/>
    </row>
    <row r="942" spans="1:14">
      <c r="A942" s="97" t="str">
        <f t="shared" si="86"/>
        <v/>
      </c>
      <c r="B942" s="98" t="str">
        <f t="shared" si="85"/>
        <v/>
      </c>
      <c r="C942" s="99"/>
      <c r="D942" s="100"/>
      <c r="E942" s="100"/>
      <c r="F942" s="57"/>
      <c r="G942" s="58">
        <f t="shared" si="87"/>
        <v>0</v>
      </c>
      <c r="H942" s="58"/>
      <c r="I942" s="57"/>
      <c r="J942" s="57"/>
      <c r="K942" s="57"/>
      <c r="L942" s="57"/>
      <c r="M942" s="58" t="str">
        <f t="shared" si="88"/>
        <v/>
      </c>
      <c r="N942" s="102"/>
    </row>
    <row r="943" spans="1:14">
      <c r="A943" s="97" t="str">
        <f t="shared" si="86"/>
        <v/>
      </c>
      <c r="B943" s="98" t="str">
        <f t="shared" si="85"/>
        <v/>
      </c>
      <c r="C943" s="99"/>
      <c r="D943" s="100"/>
      <c r="E943" s="100"/>
      <c r="F943" s="57"/>
      <c r="G943" s="58">
        <f t="shared" si="87"/>
        <v>0</v>
      </c>
      <c r="H943" s="58"/>
      <c r="I943" s="57"/>
      <c r="J943" s="57"/>
      <c r="K943" s="57"/>
      <c r="L943" s="57"/>
      <c r="M943" s="58" t="str">
        <f t="shared" si="88"/>
        <v/>
      </c>
      <c r="N943" s="102"/>
    </row>
    <row r="944" spans="1:14">
      <c r="A944" s="97" t="str">
        <f t="shared" si="86"/>
        <v/>
      </c>
      <c r="B944" s="98" t="str">
        <f t="shared" si="85"/>
        <v/>
      </c>
      <c r="C944" s="99"/>
      <c r="D944" s="100"/>
      <c r="E944" s="100"/>
      <c r="F944" s="57"/>
      <c r="G944" s="58">
        <f t="shared" si="87"/>
        <v>0</v>
      </c>
      <c r="H944" s="58"/>
      <c r="I944" s="57"/>
      <c r="J944" s="57"/>
      <c r="K944" s="57"/>
      <c r="L944" s="57"/>
      <c r="M944" s="58" t="str">
        <f t="shared" si="88"/>
        <v/>
      </c>
      <c r="N944" s="102"/>
    </row>
    <row r="945" spans="1:14">
      <c r="A945" s="97" t="str">
        <f t="shared" si="86"/>
        <v/>
      </c>
      <c r="B945" s="98" t="str">
        <f t="shared" si="85"/>
        <v/>
      </c>
      <c r="C945" s="99"/>
      <c r="D945" s="100"/>
      <c r="E945" s="100"/>
      <c r="F945" s="57"/>
      <c r="G945" s="58">
        <f t="shared" si="87"/>
        <v>0</v>
      </c>
      <c r="H945" s="58"/>
      <c r="I945" s="57"/>
      <c r="J945" s="57"/>
      <c r="K945" s="57"/>
      <c r="L945" s="57"/>
      <c r="M945" s="58" t="str">
        <f t="shared" si="88"/>
        <v/>
      </c>
      <c r="N945" s="102"/>
    </row>
    <row r="946" spans="1:14">
      <c r="A946" s="97" t="str">
        <f t="shared" si="86"/>
        <v/>
      </c>
      <c r="B946" s="98" t="str">
        <f t="shared" si="85"/>
        <v/>
      </c>
      <c r="C946" s="99"/>
      <c r="D946" s="100"/>
      <c r="E946" s="100"/>
      <c r="F946" s="57"/>
      <c r="G946" s="58">
        <f t="shared" si="87"/>
        <v>0</v>
      </c>
      <c r="H946" s="58"/>
      <c r="I946" s="57"/>
      <c r="J946" s="57"/>
      <c r="K946" s="57"/>
      <c r="L946" s="57"/>
      <c r="M946" s="58" t="str">
        <f t="shared" si="88"/>
        <v/>
      </c>
      <c r="N946" s="102"/>
    </row>
    <row r="947" spans="1:14">
      <c r="A947" s="97" t="str">
        <f t="shared" si="86"/>
        <v/>
      </c>
      <c r="B947" s="98" t="str">
        <f t="shared" si="85"/>
        <v/>
      </c>
      <c r="C947" s="99"/>
      <c r="D947" s="100"/>
      <c r="E947" s="100"/>
      <c r="F947" s="57"/>
      <c r="G947" s="58">
        <f t="shared" si="87"/>
        <v>0</v>
      </c>
      <c r="H947" s="58"/>
      <c r="I947" s="57"/>
      <c r="J947" s="57"/>
      <c r="K947" s="57"/>
      <c r="L947" s="57"/>
      <c r="M947" s="58" t="str">
        <f t="shared" si="88"/>
        <v/>
      </c>
      <c r="N947" s="102"/>
    </row>
    <row r="948" spans="1:14">
      <c r="A948" s="97" t="str">
        <f t="shared" si="86"/>
        <v/>
      </c>
      <c r="B948" s="98" t="str">
        <f t="shared" si="85"/>
        <v/>
      </c>
      <c r="C948" s="99"/>
      <c r="D948" s="100"/>
      <c r="E948" s="100"/>
      <c r="F948" s="57"/>
      <c r="G948" s="58">
        <f t="shared" si="87"/>
        <v>0</v>
      </c>
      <c r="H948" s="58"/>
      <c r="I948" s="57"/>
      <c r="J948" s="57"/>
      <c r="K948" s="57"/>
      <c r="L948" s="57"/>
      <c r="M948" s="58" t="str">
        <f t="shared" si="88"/>
        <v/>
      </c>
      <c r="N948" s="102"/>
    </row>
    <row r="949" spans="1:14">
      <c r="A949" s="97" t="str">
        <f t="shared" si="86"/>
        <v/>
      </c>
      <c r="B949" s="98" t="str">
        <f t="shared" si="85"/>
        <v/>
      </c>
      <c r="C949" s="99"/>
      <c r="D949" s="100"/>
      <c r="E949" s="100"/>
      <c r="F949" s="57"/>
      <c r="G949" s="58">
        <f t="shared" si="87"/>
        <v>0</v>
      </c>
      <c r="H949" s="58"/>
      <c r="I949" s="57"/>
      <c r="J949" s="57"/>
      <c r="K949" s="57"/>
      <c r="L949" s="57"/>
      <c r="M949" s="58" t="str">
        <f t="shared" si="88"/>
        <v/>
      </c>
      <c r="N949" s="102"/>
    </row>
    <row r="950" spans="1:14">
      <c r="A950" s="97" t="str">
        <f t="shared" si="86"/>
        <v/>
      </c>
      <c r="B950" s="98" t="str">
        <f t="shared" si="85"/>
        <v/>
      </c>
      <c r="C950" s="99"/>
      <c r="D950" s="100"/>
      <c r="E950" s="100"/>
      <c r="F950" s="57"/>
      <c r="G950" s="58">
        <f t="shared" si="87"/>
        <v>0</v>
      </c>
      <c r="H950" s="58"/>
      <c r="I950" s="57"/>
      <c r="J950" s="57"/>
      <c r="K950" s="57"/>
      <c r="L950" s="57"/>
      <c r="M950" s="58" t="str">
        <f t="shared" si="88"/>
        <v/>
      </c>
      <c r="N950" s="102"/>
    </row>
    <row r="951" spans="1:14">
      <c r="A951" s="97" t="str">
        <f t="shared" si="86"/>
        <v/>
      </c>
      <c r="B951" s="98" t="str">
        <f t="shared" si="85"/>
        <v/>
      </c>
      <c r="C951" s="99"/>
      <c r="D951" s="100"/>
      <c r="E951" s="100"/>
      <c r="F951" s="57"/>
      <c r="G951" s="58">
        <f t="shared" si="87"/>
        <v>0</v>
      </c>
      <c r="H951" s="58"/>
      <c r="I951" s="57"/>
      <c r="J951" s="57"/>
      <c r="K951" s="57"/>
      <c r="L951" s="57"/>
      <c r="M951" s="58" t="str">
        <f t="shared" si="88"/>
        <v/>
      </c>
      <c r="N951" s="102"/>
    </row>
    <row r="952" spans="1:14">
      <c r="A952" s="97" t="str">
        <f t="shared" si="86"/>
        <v/>
      </c>
      <c r="B952" s="98" t="str">
        <f t="shared" si="85"/>
        <v/>
      </c>
      <c r="C952" s="99"/>
      <c r="D952" s="100"/>
      <c r="E952" s="100"/>
      <c r="F952" s="57"/>
      <c r="G952" s="58">
        <f t="shared" si="87"/>
        <v>0</v>
      </c>
      <c r="H952" s="58"/>
      <c r="I952" s="57"/>
      <c r="J952" s="57"/>
      <c r="K952" s="57"/>
      <c r="L952" s="57"/>
      <c r="M952" s="58" t="str">
        <f t="shared" si="88"/>
        <v/>
      </c>
      <c r="N952" s="102"/>
    </row>
    <row r="953" spans="1:14">
      <c r="A953" s="97" t="str">
        <f t="shared" si="86"/>
        <v/>
      </c>
      <c r="B953" s="98" t="str">
        <f t="shared" si="85"/>
        <v/>
      </c>
      <c r="C953" s="99"/>
      <c r="D953" s="100"/>
      <c r="E953" s="100"/>
      <c r="F953" s="57"/>
      <c r="G953" s="58">
        <f t="shared" si="87"/>
        <v>0</v>
      </c>
      <c r="H953" s="58"/>
      <c r="I953" s="57"/>
      <c r="J953" s="57"/>
      <c r="K953" s="57"/>
      <c r="L953" s="57"/>
      <c r="M953" s="58" t="str">
        <f t="shared" si="88"/>
        <v/>
      </c>
      <c r="N953" s="102"/>
    </row>
    <row r="954" spans="1:14">
      <c r="A954" s="97" t="str">
        <f t="shared" si="86"/>
        <v/>
      </c>
      <c r="B954" s="98" t="str">
        <f t="shared" si="85"/>
        <v/>
      </c>
      <c r="C954" s="99"/>
      <c r="D954" s="100"/>
      <c r="E954" s="100"/>
      <c r="F954" s="57"/>
      <c r="G954" s="58">
        <f t="shared" si="87"/>
        <v>0</v>
      </c>
      <c r="H954" s="58"/>
      <c r="I954" s="57"/>
      <c r="J954" s="57"/>
      <c r="K954" s="57"/>
      <c r="L954" s="57"/>
      <c r="M954" s="58" t="str">
        <f t="shared" si="88"/>
        <v/>
      </c>
      <c r="N954" s="102"/>
    </row>
    <row r="955" spans="1:14">
      <c r="A955" s="97" t="str">
        <f t="shared" si="86"/>
        <v/>
      </c>
      <c r="B955" s="98" t="str">
        <f t="shared" si="85"/>
        <v/>
      </c>
      <c r="C955" s="99"/>
      <c r="D955" s="100"/>
      <c r="E955" s="100"/>
      <c r="F955" s="57"/>
      <c r="G955" s="58">
        <f t="shared" si="87"/>
        <v>0</v>
      </c>
      <c r="H955" s="58"/>
      <c r="I955" s="57"/>
      <c r="J955" s="57"/>
      <c r="K955" s="57"/>
      <c r="L955" s="57"/>
      <c r="M955" s="58" t="str">
        <f t="shared" si="88"/>
        <v/>
      </c>
      <c r="N955" s="102"/>
    </row>
    <row r="956" spans="1:14">
      <c r="A956" s="97" t="str">
        <f t="shared" si="86"/>
        <v/>
      </c>
      <c r="B956" s="98" t="str">
        <f t="shared" si="85"/>
        <v/>
      </c>
      <c r="C956" s="99"/>
      <c r="D956" s="100"/>
      <c r="E956" s="100"/>
      <c r="F956" s="57"/>
      <c r="G956" s="58">
        <f t="shared" si="87"/>
        <v>0</v>
      </c>
      <c r="H956" s="58"/>
      <c r="I956" s="57"/>
      <c r="J956" s="57"/>
      <c r="K956" s="57"/>
      <c r="L956" s="57"/>
      <c r="M956" s="58" t="str">
        <f t="shared" si="88"/>
        <v/>
      </c>
      <c r="N956" s="102"/>
    </row>
    <row r="957" spans="1:14">
      <c r="A957" s="97" t="str">
        <f t="shared" si="86"/>
        <v/>
      </c>
      <c r="B957" s="98" t="str">
        <f t="shared" si="85"/>
        <v/>
      </c>
      <c r="C957" s="99"/>
      <c r="D957" s="100"/>
      <c r="E957" s="100"/>
      <c r="F957" s="57"/>
      <c r="G957" s="58">
        <f t="shared" si="87"/>
        <v>0</v>
      </c>
      <c r="H957" s="58"/>
      <c r="I957" s="57"/>
      <c r="J957" s="57"/>
      <c r="K957" s="57"/>
      <c r="L957" s="57"/>
      <c r="M957" s="58" t="str">
        <f t="shared" si="88"/>
        <v/>
      </c>
      <c r="N957" s="102"/>
    </row>
    <row r="958" spans="1:14">
      <c r="A958" s="97" t="str">
        <f t="shared" si="86"/>
        <v/>
      </c>
      <c r="B958" s="98" t="str">
        <f t="shared" si="85"/>
        <v/>
      </c>
      <c r="C958" s="99"/>
      <c r="D958" s="100"/>
      <c r="E958" s="100"/>
      <c r="F958" s="57"/>
      <c r="G958" s="58">
        <f t="shared" si="87"/>
        <v>0</v>
      </c>
      <c r="H958" s="58"/>
      <c r="I958" s="57"/>
      <c r="J958" s="57"/>
      <c r="K958" s="57"/>
      <c r="L958" s="57"/>
      <c r="M958" s="58" t="str">
        <f t="shared" si="88"/>
        <v/>
      </c>
      <c r="N958" s="102"/>
    </row>
    <row r="959" spans="1:14">
      <c r="A959" s="97" t="str">
        <f t="shared" si="86"/>
        <v/>
      </c>
      <c r="B959" s="98" t="str">
        <f t="shared" si="85"/>
        <v/>
      </c>
      <c r="C959" s="99"/>
      <c r="D959" s="100"/>
      <c r="E959" s="100"/>
      <c r="F959" s="57"/>
      <c r="G959" s="58">
        <f t="shared" si="87"/>
        <v>0</v>
      </c>
      <c r="H959" s="58"/>
      <c r="I959" s="57"/>
      <c r="J959" s="57"/>
      <c r="K959" s="57"/>
      <c r="L959" s="57"/>
      <c r="M959" s="58" t="str">
        <f t="shared" si="88"/>
        <v/>
      </c>
      <c r="N959" s="102"/>
    </row>
    <row r="960" spans="1:14">
      <c r="A960" s="97" t="str">
        <f t="shared" si="86"/>
        <v/>
      </c>
      <c r="B960" s="98" t="str">
        <f t="shared" si="85"/>
        <v/>
      </c>
      <c r="C960" s="99"/>
      <c r="D960" s="100"/>
      <c r="E960" s="100"/>
      <c r="F960" s="57"/>
      <c r="G960" s="58">
        <f t="shared" si="87"/>
        <v>0</v>
      </c>
      <c r="H960" s="58"/>
      <c r="I960" s="57"/>
      <c r="J960" s="57"/>
      <c r="K960" s="57"/>
      <c r="L960" s="57"/>
      <c r="M960" s="58" t="str">
        <f t="shared" si="88"/>
        <v/>
      </c>
      <c r="N960" s="102"/>
    </row>
    <row r="961" spans="1:14">
      <c r="A961" s="97" t="str">
        <f t="shared" si="86"/>
        <v/>
      </c>
      <c r="B961" s="98" t="str">
        <f t="shared" si="85"/>
        <v/>
      </c>
      <c r="C961" s="99"/>
      <c r="D961" s="100"/>
      <c r="E961" s="100"/>
      <c r="F961" s="57"/>
      <c r="G961" s="58">
        <f t="shared" si="87"/>
        <v>0</v>
      </c>
      <c r="H961" s="58"/>
      <c r="I961" s="57"/>
      <c r="J961" s="57"/>
      <c r="K961" s="57"/>
      <c r="L961" s="57"/>
      <c r="M961" s="58" t="str">
        <f t="shared" si="88"/>
        <v/>
      </c>
      <c r="N961" s="102"/>
    </row>
    <row r="962" spans="1:14">
      <c r="A962" s="97" t="str">
        <f t="shared" si="86"/>
        <v/>
      </c>
      <c r="B962" s="98" t="str">
        <f t="shared" si="85"/>
        <v/>
      </c>
      <c r="C962" s="99"/>
      <c r="D962" s="100"/>
      <c r="E962" s="100"/>
      <c r="F962" s="57"/>
      <c r="G962" s="58">
        <f t="shared" si="87"/>
        <v>0</v>
      </c>
      <c r="H962" s="58"/>
      <c r="I962" s="57"/>
      <c r="J962" s="57"/>
      <c r="K962" s="57"/>
      <c r="L962" s="57"/>
      <c r="M962" s="58" t="str">
        <f t="shared" si="88"/>
        <v/>
      </c>
      <c r="N962" s="102"/>
    </row>
    <row r="963" spans="1:14">
      <c r="A963" s="97" t="str">
        <f t="shared" si="86"/>
        <v/>
      </c>
      <c r="B963" s="98" t="str">
        <f t="shared" si="85"/>
        <v/>
      </c>
      <c r="C963" s="99"/>
      <c r="D963" s="100"/>
      <c r="E963" s="100"/>
      <c r="F963" s="57"/>
      <c r="G963" s="58">
        <f t="shared" si="87"/>
        <v>0</v>
      </c>
      <c r="H963" s="58"/>
      <c r="I963" s="57"/>
      <c r="J963" s="57"/>
      <c r="K963" s="57"/>
      <c r="L963" s="57"/>
      <c r="M963" s="58" t="str">
        <f t="shared" si="88"/>
        <v/>
      </c>
      <c r="N963" s="102"/>
    </row>
    <row r="964" spans="1:14">
      <c r="A964" s="97" t="str">
        <f t="shared" si="86"/>
        <v/>
      </c>
      <c r="B964" s="98" t="str">
        <f t="shared" si="85"/>
        <v/>
      </c>
      <c r="C964" s="99"/>
      <c r="D964" s="100"/>
      <c r="E964" s="100"/>
      <c r="F964" s="57"/>
      <c r="G964" s="58">
        <f t="shared" si="87"/>
        <v>0</v>
      </c>
      <c r="H964" s="58"/>
      <c r="I964" s="57"/>
      <c r="J964" s="57"/>
      <c r="K964" s="57"/>
      <c r="L964" s="57"/>
      <c r="M964" s="58" t="str">
        <f t="shared" si="88"/>
        <v/>
      </c>
      <c r="N964" s="102"/>
    </row>
    <row r="965" spans="1:14">
      <c r="A965" s="97" t="str">
        <f t="shared" si="86"/>
        <v/>
      </c>
      <c r="B965" s="98" t="str">
        <f t="shared" si="85"/>
        <v/>
      </c>
      <c r="C965" s="99"/>
      <c r="D965" s="100"/>
      <c r="E965" s="100"/>
      <c r="F965" s="57"/>
      <c r="G965" s="58">
        <f t="shared" si="87"/>
        <v>0</v>
      </c>
      <c r="H965" s="58"/>
      <c r="I965" s="57"/>
      <c r="J965" s="57"/>
      <c r="K965" s="57"/>
      <c r="L965" s="57"/>
      <c r="M965" s="58" t="str">
        <f t="shared" si="88"/>
        <v/>
      </c>
      <c r="N965" s="102"/>
    </row>
    <row r="966" spans="1:14">
      <c r="A966" s="97" t="str">
        <f t="shared" si="86"/>
        <v/>
      </c>
      <c r="B966" s="98" t="str">
        <f t="shared" si="85"/>
        <v/>
      </c>
      <c r="C966" s="99"/>
      <c r="D966" s="100"/>
      <c r="E966" s="100"/>
      <c r="F966" s="57"/>
      <c r="G966" s="58">
        <f t="shared" si="87"/>
        <v>0</v>
      </c>
      <c r="H966" s="58"/>
      <c r="I966" s="57"/>
      <c r="J966" s="57"/>
      <c r="K966" s="57"/>
      <c r="L966" s="57"/>
      <c r="M966" s="58" t="str">
        <f t="shared" si="88"/>
        <v/>
      </c>
      <c r="N966" s="102"/>
    </row>
    <row r="967" spans="1:14">
      <c r="A967" s="97" t="str">
        <f t="shared" si="86"/>
        <v/>
      </c>
      <c r="B967" s="98" t="str">
        <f t="shared" si="85"/>
        <v/>
      </c>
      <c r="C967" s="99"/>
      <c r="D967" s="100"/>
      <c r="E967" s="100"/>
      <c r="F967" s="57"/>
      <c r="G967" s="58">
        <f t="shared" si="87"/>
        <v>0</v>
      </c>
      <c r="H967" s="58"/>
      <c r="I967" s="57"/>
      <c r="J967" s="57"/>
      <c r="K967" s="57"/>
      <c r="L967" s="57"/>
      <c r="M967" s="58" t="str">
        <f t="shared" si="88"/>
        <v/>
      </c>
      <c r="N967" s="102"/>
    </row>
    <row r="968" spans="1:14">
      <c r="A968" s="97" t="str">
        <f t="shared" si="86"/>
        <v/>
      </c>
      <c r="B968" s="98" t="str">
        <f t="shared" si="85"/>
        <v/>
      </c>
      <c r="C968" s="99"/>
      <c r="D968" s="100"/>
      <c r="E968" s="100"/>
      <c r="F968" s="57"/>
      <c r="G968" s="58">
        <f t="shared" si="87"/>
        <v>0</v>
      </c>
      <c r="H968" s="58"/>
      <c r="I968" s="57"/>
      <c r="J968" s="57"/>
      <c r="K968" s="57"/>
      <c r="L968" s="57"/>
      <c r="M968" s="58" t="str">
        <f t="shared" si="88"/>
        <v/>
      </c>
      <c r="N968" s="102"/>
    </row>
    <row r="969" spans="1:14">
      <c r="A969" s="97" t="str">
        <f t="shared" si="86"/>
        <v/>
      </c>
      <c r="B969" s="98" t="str">
        <f t="shared" si="85"/>
        <v/>
      </c>
      <c r="C969" s="99"/>
      <c r="D969" s="100"/>
      <c r="E969" s="100"/>
      <c r="F969" s="57"/>
      <c r="G969" s="58">
        <f t="shared" si="87"/>
        <v>0</v>
      </c>
      <c r="H969" s="58"/>
      <c r="I969" s="57"/>
      <c r="J969" s="57"/>
      <c r="K969" s="57"/>
      <c r="L969" s="57"/>
      <c r="M969" s="58" t="str">
        <f t="shared" si="88"/>
        <v/>
      </c>
      <c r="N969" s="102"/>
    </row>
    <row r="970" spans="1:14">
      <c r="A970" s="97" t="str">
        <f t="shared" si="86"/>
        <v/>
      </c>
      <c r="B970" s="98" t="str">
        <f t="shared" si="85"/>
        <v/>
      </c>
      <c r="C970" s="99"/>
      <c r="D970" s="100"/>
      <c r="E970" s="100"/>
      <c r="F970" s="57"/>
      <c r="G970" s="58">
        <f t="shared" si="87"/>
        <v>0</v>
      </c>
      <c r="H970" s="58"/>
      <c r="I970" s="57"/>
      <c r="J970" s="57"/>
      <c r="K970" s="57"/>
      <c r="L970" s="57"/>
      <c r="M970" s="58" t="str">
        <f t="shared" si="88"/>
        <v/>
      </c>
      <c r="N970" s="102"/>
    </row>
    <row r="971" spans="1:14">
      <c r="A971" s="97" t="str">
        <f t="shared" si="86"/>
        <v/>
      </c>
      <c r="B971" s="98" t="str">
        <f t="shared" si="85"/>
        <v/>
      </c>
      <c r="C971" s="99"/>
      <c r="D971" s="100"/>
      <c r="E971" s="100"/>
      <c r="F971" s="57"/>
      <c r="G971" s="58">
        <f t="shared" si="87"/>
        <v>0</v>
      </c>
      <c r="H971" s="58"/>
      <c r="I971" s="57"/>
      <c r="J971" s="57"/>
      <c r="K971" s="57"/>
      <c r="L971" s="57"/>
      <c r="M971" s="58" t="str">
        <f t="shared" si="88"/>
        <v/>
      </c>
      <c r="N971" s="102"/>
    </row>
    <row r="972" spans="1:14">
      <c r="A972" s="97" t="str">
        <f t="shared" si="86"/>
        <v/>
      </c>
      <c r="B972" s="98" t="str">
        <f t="shared" si="85"/>
        <v/>
      </c>
      <c r="C972" s="99"/>
      <c r="D972" s="100"/>
      <c r="E972" s="100"/>
      <c r="F972" s="57"/>
      <c r="G972" s="58">
        <f t="shared" si="87"/>
        <v>0</v>
      </c>
      <c r="H972" s="58"/>
      <c r="I972" s="57"/>
      <c r="J972" s="57"/>
      <c r="K972" s="57"/>
      <c r="L972" s="57"/>
      <c r="M972" s="58" t="str">
        <f t="shared" si="88"/>
        <v/>
      </c>
      <c r="N972" s="102"/>
    </row>
    <row r="973" spans="1:14">
      <c r="A973" s="97" t="str">
        <f t="shared" si="86"/>
        <v/>
      </c>
      <c r="B973" s="98" t="str">
        <f t="shared" si="85"/>
        <v/>
      </c>
      <c r="C973" s="99"/>
      <c r="D973" s="100"/>
      <c r="E973" s="100"/>
      <c r="F973" s="57"/>
      <c r="G973" s="58">
        <f t="shared" si="87"/>
        <v>0</v>
      </c>
      <c r="H973" s="58"/>
      <c r="I973" s="57"/>
      <c r="J973" s="57"/>
      <c r="K973" s="57"/>
      <c r="L973" s="57"/>
      <c r="M973" s="58" t="str">
        <f t="shared" si="88"/>
        <v/>
      </c>
      <c r="N973" s="102"/>
    </row>
    <row r="974" spans="1:14">
      <c r="A974" s="97" t="str">
        <f t="shared" si="86"/>
        <v/>
      </c>
      <c r="B974" s="98" t="str">
        <f t="shared" si="85"/>
        <v/>
      </c>
      <c r="C974" s="99"/>
      <c r="D974" s="100"/>
      <c r="E974" s="100"/>
      <c r="F974" s="57"/>
      <c r="G974" s="58">
        <f t="shared" si="87"/>
        <v>0</v>
      </c>
      <c r="H974" s="58"/>
      <c r="I974" s="57"/>
      <c r="J974" s="57"/>
      <c r="K974" s="57"/>
      <c r="L974" s="57"/>
      <c r="M974" s="58" t="str">
        <f t="shared" si="88"/>
        <v/>
      </c>
      <c r="N974" s="102"/>
    </row>
    <row r="975" spans="1:14">
      <c r="A975" s="97" t="str">
        <f t="shared" si="86"/>
        <v/>
      </c>
      <c r="B975" s="98" t="str">
        <f t="shared" si="85"/>
        <v/>
      </c>
      <c r="C975" s="99"/>
      <c r="D975" s="100"/>
      <c r="E975" s="100"/>
      <c r="F975" s="57"/>
      <c r="G975" s="58">
        <f t="shared" si="87"/>
        <v>0</v>
      </c>
      <c r="H975" s="58"/>
      <c r="I975" s="57"/>
      <c r="J975" s="57"/>
      <c r="K975" s="57"/>
      <c r="L975" s="57"/>
      <c r="M975" s="58" t="str">
        <f t="shared" si="88"/>
        <v/>
      </c>
      <c r="N975" s="102"/>
    </row>
    <row r="976" spans="1:14">
      <c r="A976" s="97" t="str">
        <f t="shared" si="86"/>
        <v/>
      </c>
      <c r="B976" s="98" t="str">
        <f t="shared" si="85"/>
        <v/>
      </c>
      <c r="C976" s="99"/>
      <c r="D976" s="100"/>
      <c r="E976" s="100"/>
      <c r="F976" s="57"/>
      <c r="G976" s="58">
        <f t="shared" si="87"/>
        <v>0</v>
      </c>
      <c r="H976" s="58"/>
      <c r="I976" s="57"/>
      <c r="J976" s="57"/>
      <c r="K976" s="57"/>
      <c r="L976" s="57"/>
      <c r="M976" s="58" t="str">
        <f t="shared" si="88"/>
        <v/>
      </c>
      <c r="N976" s="102"/>
    </row>
    <row r="977" spans="1:14">
      <c r="A977" s="97" t="str">
        <f t="shared" si="86"/>
        <v/>
      </c>
      <c r="B977" s="98" t="str">
        <f t="shared" si="85"/>
        <v/>
      </c>
      <c r="C977" s="99"/>
      <c r="D977" s="100"/>
      <c r="E977" s="100"/>
      <c r="F977" s="57"/>
      <c r="G977" s="58">
        <f t="shared" si="87"/>
        <v>0</v>
      </c>
      <c r="H977" s="58"/>
      <c r="I977" s="57"/>
      <c r="J977" s="57"/>
      <c r="K977" s="57"/>
      <c r="L977" s="57"/>
      <c r="M977" s="58" t="str">
        <f t="shared" si="88"/>
        <v/>
      </c>
      <c r="N977" s="102"/>
    </row>
    <row r="978" spans="1:14">
      <c r="A978" s="97" t="str">
        <f t="shared" si="86"/>
        <v/>
      </c>
      <c r="B978" s="98" t="str">
        <f t="shared" si="85"/>
        <v/>
      </c>
      <c r="C978" s="99"/>
      <c r="D978" s="100"/>
      <c r="E978" s="100"/>
      <c r="F978" s="57"/>
      <c r="G978" s="58">
        <f t="shared" si="87"/>
        <v>0</v>
      </c>
      <c r="H978" s="58"/>
      <c r="I978" s="57"/>
      <c r="J978" s="57"/>
      <c r="K978" s="57"/>
      <c r="L978" s="57"/>
      <c r="M978" s="58" t="str">
        <f t="shared" si="88"/>
        <v/>
      </c>
      <c r="N978" s="102"/>
    </row>
    <row r="979" spans="1:14">
      <c r="A979" s="97" t="str">
        <f t="shared" si="86"/>
        <v/>
      </c>
      <c r="B979" s="98" t="str">
        <f t="shared" si="85"/>
        <v/>
      </c>
      <c r="C979" s="99"/>
      <c r="D979" s="100"/>
      <c r="E979" s="100"/>
      <c r="F979" s="57"/>
      <c r="G979" s="58">
        <f t="shared" si="87"/>
        <v>0</v>
      </c>
      <c r="H979" s="58"/>
      <c r="I979" s="57"/>
      <c r="J979" s="57"/>
      <c r="K979" s="57"/>
      <c r="L979" s="57"/>
      <c r="M979" s="58" t="str">
        <f t="shared" si="88"/>
        <v/>
      </c>
      <c r="N979" s="102"/>
    </row>
    <row r="980" spans="1:14">
      <c r="A980" s="97" t="str">
        <f t="shared" si="86"/>
        <v/>
      </c>
      <c r="B980" s="98" t="str">
        <f t="shared" si="85"/>
        <v/>
      </c>
      <c r="C980" s="99"/>
      <c r="D980" s="100"/>
      <c r="E980" s="100"/>
      <c r="F980" s="57"/>
      <c r="G980" s="58">
        <f t="shared" si="87"/>
        <v>0</v>
      </c>
      <c r="H980" s="58"/>
      <c r="I980" s="57"/>
      <c r="J980" s="57"/>
      <c r="K980" s="57"/>
      <c r="L980" s="57"/>
      <c r="M980" s="58" t="str">
        <f t="shared" si="88"/>
        <v/>
      </c>
      <c r="N980" s="102"/>
    </row>
    <row r="981" spans="1:14">
      <c r="A981" s="97" t="str">
        <f t="shared" si="86"/>
        <v/>
      </c>
      <c r="B981" s="98" t="str">
        <f t="shared" si="85"/>
        <v/>
      </c>
      <c r="C981" s="99"/>
      <c r="D981" s="100"/>
      <c r="E981" s="100"/>
      <c r="F981" s="57"/>
      <c r="G981" s="58">
        <f t="shared" si="87"/>
        <v>0</v>
      </c>
      <c r="H981" s="58"/>
      <c r="I981" s="57"/>
      <c r="J981" s="57"/>
      <c r="K981" s="57"/>
      <c r="L981" s="57"/>
      <c r="M981" s="58" t="str">
        <f t="shared" si="88"/>
        <v/>
      </c>
      <c r="N981" s="102"/>
    </row>
    <row r="982" spans="1:14">
      <c r="A982" s="97" t="str">
        <f t="shared" si="86"/>
        <v/>
      </c>
      <c r="B982" s="98" t="str">
        <f t="shared" si="85"/>
        <v/>
      </c>
      <c r="C982" s="99"/>
      <c r="D982" s="100"/>
      <c r="E982" s="100"/>
      <c r="F982" s="57"/>
      <c r="G982" s="58">
        <f t="shared" si="87"/>
        <v>0</v>
      </c>
      <c r="H982" s="58"/>
      <c r="I982" s="57"/>
      <c r="J982" s="57"/>
      <c r="K982" s="57"/>
      <c r="L982" s="57"/>
      <c r="M982" s="58" t="str">
        <f t="shared" si="88"/>
        <v/>
      </c>
      <c r="N982" s="102"/>
    </row>
    <row r="983" spans="1:14">
      <c r="A983" s="97" t="str">
        <f t="shared" si="86"/>
        <v/>
      </c>
      <c r="B983" s="98" t="str">
        <f t="shared" si="85"/>
        <v/>
      </c>
      <c r="C983" s="99"/>
      <c r="D983" s="100"/>
      <c r="E983" s="100"/>
      <c r="F983" s="57"/>
      <c r="G983" s="58">
        <f t="shared" si="87"/>
        <v>0</v>
      </c>
      <c r="H983" s="58"/>
      <c r="I983" s="57"/>
      <c r="J983" s="57"/>
      <c r="K983" s="57"/>
      <c r="L983" s="57"/>
      <c r="M983" s="58" t="str">
        <f t="shared" si="88"/>
        <v/>
      </c>
      <c r="N983" s="102"/>
    </row>
    <row r="984" spans="1:14">
      <c r="A984" s="97" t="str">
        <f t="shared" si="86"/>
        <v/>
      </c>
      <c r="B984" s="98" t="str">
        <f t="shared" si="85"/>
        <v/>
      </c>
      <c r="C984" s="99"/>
      <c r="D984" s="100"/>
      <c r="E984" s="100"/>
      <c r="F984" s="57"/>
      <c r="G984" s="58">
        <f t="shared" si="87"/>
        <v>0</v>
      </c>
      <c r="H984" s="58"/>
      <c r="I984" s="57"/>
      <c r="J984" s="57"/>
      <c r="K984" s="57"/>
      <c r="L984" s="57"/>
      <c r="M984" s="58" t="str">
        <f t="shared" si="88"/>
        <v/>
      </c>
      <c r="N984" s="102"/>
    </row>
    <row r="985" spans="1:14">
      <c r="A985" s="97" t="str">
        <f t="shared" si="86"/>
        <v/>
      </c>
      <c r="B985" s="98" t="str">
        <f t="shared" si="85"/>
        <v/>
      </c>
      <c r="C985" s="99"/>
      <c r="D985" s="100"/>
      <c r="E985" s="100"/>
      <c r="F985" s="57"/>
      <c r="G985" s="58">
        <f t="shared" si="87"/>
        <v>0</v>
      </c>
      <c r="H985" s="58"/>
      <c r="I985" s="57"/>
      <c r="J985" s="57"/>
      <c r="K985" s="57"/>
      <c r="L985" s="57"/>
      <c r="M985" s="58" t="str">
        <f t="shared" si="88"/>
        <v/>
      </c>
      <c r="N985" s="102"/>
    </row>
    <row r="986" spans="1:14">
      <c r="A986" s="97" t="str">
        <f t="shared" si="86"/>
        <v/>
      </c>
      <c r="B986" s="98" t="str">
        <f t="shared" si="85"/>
        <v/>
      </c>
      <c r="C986" s="99"/>
      <c r="D986" s="100"/>
      <c r="E986" s="100"/>
      <c r="F986" s="57"/>
      <c r="G986" s="58">
        <f t="shared" si="87"/>
        <v>0</v>
      </c>
      <c r="H986" s="58"/>
      <c r="I986" s="57"/>
      <c r="J986" s="57"/>
      <c r="K986" s="57"/>
      <c r="L986" s="57"/>
      <c r="M986" s="58" t="str">
        <f t="shared" si="88"/>
        <v/>
      </c>
      <c r="N986" s="102"/>
    </row>
    <row r="987" spans="1:14">
      <c r="A987" s="97" t="str">
        <f t="shared" si="86"/>
        <v/>
      </c>
      <c r="B987" s="98" t="str">
        <f t="shared" si="85"/>
        <v/>
      </c>
      <c r="C987" s="99"/>
      <c r="D987" s="100"/>
      <c r="E987" s="100"/>
      <c r="F987" s="57"/>
      <c r="G987" s="58">
        <f t="shared" si="87"/>
        <v>0</v>
      </c>
      <c r="H987" s="58"/>
      <c r="I987" s="57"/>
      <c r="J987" s="57"/>
      <c r="K987" s="57"/>
      <c r="L987" s="57"/>
      <c r="M987" s="58" t="str">
        <f t="shared" si="88"/>
        <v/>
      </c>
      <c r="N987" s="102"/>
    </row>
    <row r="988" spans="1:14">
      <c r="A988" s="97" t="str">
        <f t="shared" si="86"/>
        <v/>
      </c>
      <c r="B988" s="98" t="str">
        <f t="shared" si="85"/>
        <v/>
      </c>
      <c r="C988" s="99"/>
      <c r="D988" s="100"/>
      <c r="E988" s="100"/>
      <c r="F988" s="57"/>
      <c r="G988" s="58">
        <f t="shared" si="87"/>
        <v>0</v>
      </c>
      <c r="H988" s="58"/>
      <c r="I988" s="57"/>
      <c r="J988" s="57"/>
      <c r="K988" s="57"/>
      <c r="L988" s="57"/>
      <c r="M988" s="58" t="str">
        <f t="shared" si="88"/>
        <v/>
      </c>
      <c r="N988" s="102"/>
    </row>
    <row r="989" spans="1:14">
      <c r="A989" s="97" t="str">
        <f t="shared" si="86"/>
        <v/>
      </c>
      <c r="B989" s="98" t="str">
        <f t="shared" si="85"/>
        <v/>
      </c>
      <c r="C989" s="99"/>
      <c r="D989" s="100"/>
      <c r="E989" s="100"/>
      <c r="F989" s="57"/>
      <c r="G989" s="58">
        <f t="shared" si="87"/>
        <v>0</v>
      </c>
      <c r="H989" s="58"/>
      <c r="I989" s="57"/>
      <c r="J989" s="57"/>
      <c r="K989" s="57"/>
      <c r="L989" s="57"/>
      <c r="M989" s="58" t="str">
        <f t="shared" si="88"/>
        <v/>
      </c>
      <c r="N989" s="102"/>
    </row>
    <row r="990" spans="1:14">
      <c r="A990" s="97" t="str">
        <f t="shared" si="86"/>
        <v/>
      </c>
      <c r="B990" s="98" t="str">
        <f t="shared" si="85"/>
        <v/>
      </c>
      <c r="C990" s="99"/>
      <c r="D990" s="100"/>
      <c r="E990" s="100"/>
      <c r="F990" s="57"/>
      <c r="G990" s="58">
        <f t="shared" si="87"/>
        <v>0</v>
      </c>
      <c r="H990" s="58"/>
      <c r="I990" s="57"/>
      <c r="J990" s="57"/>
      <c r="K990" s="57"/>
      <c r="L990" s="57"/>
      <c r="M990" s="58" t="str">
        <f t="shared" si="88"/>
        <v/>
      </c>
      <c r="N990" s="102"/>
    </row>
    <row r="991" spans="1:14">
      <c r="A991" s="97" t="str">
        <f t="shared" si="86"/>
        <v/>
      </c>
      <c r="B991" s="98" t="str">
        <f t="shared" si="85"/>
        <v/>
      </c>
      <c r="C991" s="99"/>
      <c r="D991" s="100"/>
      <c r="E991" s="100"/>
      <c r="F991" s="57"/>
      <c r="G991" s="58">
        <f t="shared" si="87"/>
        <v>0</v>
      </c>
      <c r="H991" s="58"/>
      <c r="I991" s="57"/>
      <c r="J991" s="57"/>
      <c r="K991" s="57"/>
      <c r="L991" s="57"/>
      <c r="M991" s="58" t="str">
        <f t="shared" si="88"/>
        <v/>
      </c>
      <c r="N991" s="102"/>
    </row>
    <row r="992" spans="1:14">
      <c r="A992" s="97" t="str">
        <f t="shared" si="86"/>
        <v/>
      </c>
      <c r="B992" s="98" t="str">
        <f t="shared" si="85"/>
        <v/>
      </c>
      <c r="C992" s="99"/>
      <c r="D992" s="100"/>
      <c r="E992" s="100"/>
      <c r="F992" s="57"/>
      <c r="G992" s="58">
        <f t="shared" si="87"/>
        <v>0</v>
      </c>
      <c r="H992" s="58"/>
      <c r="I992" s="57"/>
      <c r="J992" s="57"/>
      <c r="K992" s="57"/>
      <c r="L992" s="57"/>
      <c r="M992" s="58" t="str">
        <f t="shared" si="88"/>
        <v/>
      </c>
      <c r="N992" s="102"/>
    </row>
    <row r="993" spans="1:14">
      <c r="A993" s="97" t="str">
        <f t="shared" si="86"/>
        <v/>
      </c>
      <c r="B993" s="98" t="str">
        <f t="shared" si="85"/>
        <v/>
      </c>
      <c r="C993" s="99"/>
      <c r="D993" s="100"/>
      <c r="E993" s="100"/>
      <c r="F993" s="57"/>
      <c r="G993" s="58">
        <f t="shared" si="87"/>
        <v>0</v>
      </c>
      <c r="H993" s="58"/>
      <c r="I993" s="57"/>
      <c r="J993" s="57"/>
      <c r="K993" s="57"/>
      <c r="L993" s="57"/>
      <c r="M993" s="58" t="str">
        <f t="shared" si="88"/>
        <v/>
      </c>
      <c r="N993" s="102"/>
    </row>
    <row r="994" spans="1:14">
      <c r="A994" s="97" t="str">
        <f t="shared" si="86"/>
        <v/>
      </c>
      <c r="B994" s="98" t="str">
        <f t="shared" si="85"/>
        <v/>
      </c>
      <c r="C994" s="99"/>
      <c r="D994" s="100"/>
      <c r="E994" s="100"/>
      <c r="F994" s="57"/>
      <c r="G994" s="58">
        <f t="shared" si="87"/>
        <v>0</v>
      </c>
      <c r="H994" s="58"/>
      <c r="I994" s="57"/>
      <c r="J994" s="57"/>
      <c r="K994" s="57"/>
      <c r="L994" s="57"/>
      <c r="M994" s="58" t="str">
        <f t="shared" si="88"/>
        <v/>
      </c>
      <c r="N994" s="102"/>
    </row>
    <row r="995" spans="1:14">
      <c r="A995" s="97" t="str">
        <f t="shared" si="86"/>
        <v/>
      </c>
      <c r="B995" s="98" t="str">
        <f t="shared" si="85"/>
        <v/>
      </c>
      <c r="C995" s="99"/>
      <c r="D995" s="100"/>
      <c r="E995" s="100"/>
      <c r="F995" s="57"/>
      <c r="G995" s="58">
        <f t="shared" si="87"/>
        <v>0</v>
      </c>
      <c r="H995" s="58"/>
      <c r="I995" s="57"/>
      <c r="J995" s="57"/>
      <c r="K995" s="57"/>
      <c r="L995" s="57"/>
      <c r="M995" s="58" t="str">
        <f t="shared" si="88"/>
        <v/>
      </c>
      <c r="N995" s="102"/>
    </row>
    <row r="996" spans="1:14">
      <c r="A996" s="97" t="str">
        <f t="shared" si="86"/>
        <v/>
      </c>
      <c r="B996" s="98" t="str">
        <f t="shared" si="85"/>
        <v/>
      </c>
      <c r="C996" s="99"/>
      <c r="D996" s="100"/>
      <c r="E996" s="100"/>
      <c r="F996" s="57"/>
      <c r="G996" s="58">
        <f t="shared" si="87"/>
        <v>0</v>
      </c>
      <c r="H996" s="58"/>
      <c r="I996" s="57"/>
      <c r="J996" s="57"/>
      <c r="K996" s="57"/>
      <c r="L996" s="57"/>
      <c r="M996" s="58" t="str">
        <f t="shared" si="88"/>
        <v/>
      </c>
      <c r="N996" s="102"/>
    </row>
    <row r="997" spans="1:14">
      <c r="A997" s="97" t="str">
        <f t="shared" si="86"/>
        <v/>
      </c>
      <c r="B997" s="98" t="str">
        <f t="shared" si="85"/>
        <v/>
      </c>
      <c r="C997" s="99"/>
      <c r="D997" s="100"/>
      <c r="E997" s="100"/>
      <c r="F997" s="57"/>
      <c r="G997" s="58">
        <f t="shared" si="87"/>
        <v>0</v>
      </c>
      <c r="H997" s="58"/>
      <c r="I997" s="57"/>
      <c r="J997" s="57"/>
      <c r="K997" s="57"/>
      <c r="L997" s="57"/>
      <c r="M997" s="58" t="str">
        <f t="shared" si="88"/>
        <v/>
      </c>
      <c r="N997" s="102"/>
    </row>
    <row r="998" spans="1:14">
      <c r="A998" s="97" t="str">
        <f t="shared" si="86"/>
        <v/>
      </c>
      <c r="B998" s="98" t="str">
        <f t="shared" si="85"/>
        <v/>
      </c>
      <c r="C998" s="99"/>
      <c r="D998" s="100"/>
      <c r="E998" s="100"/>
      <c r="F998" s="57"/>
      <c r="G998" s="58">
        <f t="shared" si="87"/>
        <v>0</v>
      </c>
      <c r="H998" s="58"/>
      <c r="I998" s="57"/>
      <c r="J998" s="57"/>
      <c r="K998" s="57"/>
      <c r="L998" s="57"/>
      <c r="M998" s="58" t="str">
        <f t="shared" si="88"/>
        <v/>
      </c>
      <c r="N998" s="102"/>
    </row>
    <row r="999" spans="1:14">
      <c r="A999" s="97" t="str">
        <f t="shared" si="86"/>
        <v/>
      </c>
      <c r="B999" s="98" t="str">
        <f t="shared" si="85"/>
        <v/>
      </c>
      <c r="C999" s="99"/>
      <c r="D999" s="100"/>
      <c r="E999" s="100"/>
      <c r="F999" s="57"/>
      <c r="G999" s="58">
        <f t="shared" si="87"/>
        <v>0</v>
      </c>
      <c r="H999" s="58"/>
      <c r="I999" s="57"/>
      <c r="J999" s="57"/>
      <c r="K999" s="57"/>
      <c r="L999" s="57"/>
      <c r="M999" s="58" t="str">
        <f t="shared" si="88"/>
        <v/>
      </c>
      <c r="N999" s="102"/>
    </row>
    <row r="1000" spans="1:14">
      <c r="A1000" s="97" t="str">
        <f t="shared" si="86"/>
        <v/>
      </c>
      <c r="B1000" s="98" t="str">
        <f t="shared" si="85"/>
        <v/>
      </c>
      <c r="C1000" s="99"/>
      <c r="D1000" s="100"/>
      <c r="E1000" s="100"/>
      <c r="F1000" s="57"/>
      <c r="G1000" s="58">
        <f t="shared" si="87"/>
        <v>0</v>
      </c>
      <c r="H1000" s="58"/>
      <c r="I1000" s="57"/>
      <c r="J1000" s="57"/>
      <c r="K1000" s="57"/>
      <c r="L1000" s="57"/>
      <c r="M1000" s="58" t="str">
        <f t="shared" si="88"/>
        <v/>
      </c>
      <c r="N1000" s="102"/>
    </row>
  </sheetData>
  <mergeCells count="39">
    <mergeCell ref="D1:F1"/>
    <mergeCell ref="G1:H1"/>
    <mergeCell ref="J1:K1"/>
    <mergeCell ref="L1:O1"/>
    <mergeCell ref="H3:Q3"/>
    <mergeCell ref="A5:T5"/>
    <mergeCell ref="H6:O6"/>
    <mergeCell ref="P6:S6"/>
    <mergeCell ref="J7:K7"/>
    <mergeCell ref="L7:M7"/>
    <mergeCell ref="P7:Q7"/>
    <mergeCell ref="A23:Y23"/>
    <mergeCell ref="D24:G24"/>
    <mergeCell ref="H24:N24"/>
    <mergeCell ref="O24:S24"/>
    <mergeCell ref="A41:I41"/>
    <mergeCell ref="A6:A8"/>
    <mergeCell ref="A24:A25"/>
    <mergeCell ref="B6:B8"/>
    <mergeCell ref="B24:B25"/>
    <mergeCell ref="C6:C8"/>
    <mergeCell ref="C24:C25"/>
    <mergeCell ref="D6:D8"/>
    <mergeCell ref="E6:E8"/>
    <mergeCell ref="F6:F8"/>
    <mergeCell ref="G6:G8"/>
    <mergeCell ref="R7:R8"/>
    <mergeCell ref="S7:S8"/>
    <mergeCell ref="T6:T8"/>
    <mergeCell ref="T24:T25"/>
    <mergeCell ref="U6:U8"/>
    <mergeCell ref="U24:U25"/>
    <mergeCell ref="V24:V25"/>
    <mergeCell ref="W24:W25"/>
    <mergeCell ref="X24:X25"/>
    <mergeCell ref="Y24:Y25"/>
    <mergeCell ref="Z24:Z25"/>
    <mergeCell ref="AA24:AA25"/>
    <mergeCell ref="AB24:AB25"/>
  </mergeCells>
  <hyperlinks>
    <hyperlink ref="C1" location="项目管理台账!A1" display="返回"/>
  </hyperlinks>
  <pageMargins left="0.7" right="0.7" top="0.75" bottom="0.75" header="0.3" footer="0.3"/>
  <pageSetup paperSize="9" orientation="portrait"/>
  <headerFooter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8"/>
  <dimension ref="A1:AD1000"/>
  <sheetViews>
    <sheetView showGridLines="0" topLeftCell="L1" workbookViewId="0">
      <pane ySplit="1" topLeftCell="A17" activePane="bottomLeft" state="frozen"/>
      <selection/>
      <selection pane="bottomLeft" activeCell="B1" sqref="B1"/>
    </sheetView>
  </sheetViews>
  <sheetFormatPr defaultColWidth="9" defaultRowHeight="14.4"/>
  <cols>
    <col min="1" max="1" width="7.46296296296296" customWidth="1"/>
    <col min="2" max="2" width="11.7962962962963" style="29" customWidth="1"/>
    <col min="3" max="3" width="12.2037037037037" style="29" customWidth="1"/>
    <col min="4" max="4" width="20.0648148148148" customWidth="1"/>
    <col min="5" max="5" width="13.462962962963" customWidth="1"/>
    <col min="6" max="6" width="13.6018518518519" customWidth="1"/>
    <col min="7" max="7" width="12.7962962962963" customWidth="1"/>
    <col min="8" max="8" width="12.537037037037" customWidth="1"/>
    <col min="9" max="9" width="13.3333333333333" customWidth="1"/>
    <col min="10" max="10" width="13.2037037037037" customWidth="1"/>
    <col min="11" max="11" width="14.2037037037037" customWidth="1"/>
    <col min="12" max="12" width="12.6018518518519" customWidth="1"/>
    <col min="13" max="13" width="11.537037037037" customWidth="1"/>
    <col min="19" max="19" width="8.7962962962963" customWidth="1"/>
    <col min="20" max="20" width="11.462962962963" customWidth="1"/>
    <col min="21" max="21" width="9.60185185185185" customWidth="1"/>
    <col min="22" max="22" width="11.3333333333333" customWidth="1"/>
    <col min="23" max="23" width="11.3333333333333" style="29" customWidth="1"/>
    <col min="24" max="24" width="10.7962962962963" customWidth="1"/>
    <col min="26" max="26" width="4.53703703703704" style="30" customWidth="1"/>
    <col min="27" max="27" width="10.0648148148148" customWidth="1"/>
    <col min="28" max="28" width="13.537037037037" style="29" customWidth="1"/>
  </cols>
  <sheetData>
    <row r="1" ht="28.95" spans="1:28">
      <c r="A1" s="31" t="s">
        <v>209</v>
      </c>
      <c r="B1" s="32"/>
      <c r="C1" s="33" t="s">
        <v>118</v>
      </c>
      <c r="D1" s="34" t="s">
        <v>210</v>
      </c>
      <c r="E1" s="34"/>
      <c r="F1" s="34"/>
      <c r="G1" s="35" t="s">
        <v>99</v>
      </c>
      <c r="H1" s="35"/>
      <c r="I1" s="36" t="s">
        <v>120</v>
      </c>
      <c r="J1" s="37" t="s">
        <v>0</v>
      </c>
      <c r="K1" s="37"/>
      <c r="L1" s="38" t="s">
        <v>121</v>
      </c>
      <c r="M1" s="38"/>
      <c r="N1" s="38"/>
      <c r="O1" s="38"/>
    </row>
    <row r="2" ht="15.15"/>
    <row r="3" spans="1:28">
      <c r="H3" s="39" t="s">
        <v>122</v>
      </c>
      <c r="I3" s="39"/>
      <c r="J3" s="39"/>
      <c r="K3" s="39"/>
      <c r="L3" s="39"/>
      <c r="M3" s="39"/>
      <c r="N3" s="39"/>
      <c r="O3" s="39"/>
      <c r="P3" s="39"/>
      <c r="Q3" s="39"/>
    </row>
    <row r="4" spans="1:28">
      <c r="H4" s="40"/>
      <c r="I4" s="40"/>
      <c r="J4" s="40"/>
      <c r="K4" s="40"/>
      <c r="L4" s="40"/>
      <c r="M4" s="40"/>
      <c r="N4" s="40"/>
      <c r="O4" s="40"/>
      <c r="P4" s="40">
        <v>0.05</v>
      </c>
      <c r="Q4" s="40">
        <v>0.05</v>
      </c>
    </row>
    <row r="5" spans="1:28">
      <c r="A5" s="41" t="s">
        <v>123</v>
      </c>
      <c r="B5" s="41"/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</row>
    <row r="6" s="27" customFormat="1" spans="1:28">
      <c r="A6" s="42" t="s">
        <v>124</v>
      </c>
      <c r="B6" s="43" t="s">
        <v>125</v>
      </c>
      <c r="C6" s="43" t="s">
        <v>126</v>
      </c>
      <c r="D6" s="42" t="s">
        <v>127</v>
      </c>
      <c r="E6" s="42" t="s">
        <v>128</v>
      </c>
      <c r="F6" s="42" t="s">
        <v>129</v>
      </c>
      <c r="G6" s="42" t="s">
        <v>130</v>
      </c>
      <c r="H6" s="44" t="s">
        <v>131</v>
      </c>
      <c r="I6" s="44"/>
      <c r="J6" s="44"/>
      <c r="K6" s="44"/>
      <c r="L6" s="44"/>
      <c r="M6" s="44"/>
      <c r="N6" s="44"/>
      <c r="O6" s="44"/>
      <c r="P6" s="45" t="s">
        <v>132</v>
      </c>
      <c r="Q6" s="45"/>
      <c r="R6" s="45"/>
      <c r="S6" s="45"/>
      <c r="T6" s="42" t="s">
        <v>133</v>
      </c>
      <c r="U6" s="46" t="s">
        <v>134</v>
      </c>
      <c r="W6" s="47"/>
      <c r="Z6" s="48"/>
      <c r="AB6" s="47"/>
    </row>
    <row r="7" s="27" customFormat="1" ht="28.8" spans="1:28">
      <c r="A7" s="42"/>
      <c r="B7" s="43"/>
      <c r="C7" s="43"/>
      <c r="D7" s="42"/>
      <c r="E7" s="42"/>
      <c r="F7" s="42"/>
      <c r="G7" s="42"/>
      <c r="H7" s="49" t="s">
        <v>135</v>
      </c>
      <c r="I7" s="49" t="s">
        <v>135</v>
      </c>
      <c r="J7" s="49" t="s">
        <v>136</v>
      </c>
      <c r="K7" s="49"/>
      <c r="L7" s="49" t="s">
        <v>137</v>
      </c>
      <c r="M7" s="49"/>
      <c r="N7" s="49" t="s">
        <v>138</v>
      </c>
      <c r="O7" s="49" t="s">
        <v>139</v>
      </c>
      <c r="P7" s="42" t="s">
        <v>140</v>
      </c>
      <c r="Q7" s="42"/>
      <c r="R7" s="46" t="s">
        <v>141</v>
      </c>
      <c r="S7" s="46" t="s">
        <v>142</v>
      </c>
      <c r="T7" s="42"/>
      <c r="U7" s="46"/>
      <c r="W7" s="47"/>
      <c r="Z7" s="48"/>
      <c r="AB7" s="47"/>
    </row>
    <row r="8" s="27" customFormat="1" ht="28.8" spans="1:28">
      <c r="A8" s="42"/>
      <c r="B8" s="43"/>
      <c r="C8" s="43"/>
      <c r="D8" s="42"/>
      <c r="E8" s="42"/>
      <c r="F8" s="42"/>
      <c r="G8" s="42"/>
      <c r="H8" s="50" t="s">
        <v>143</v>
      </c>
      <c r="I8" s="50" t="s">
        <v>144</v>
      </c>
      <c r="J8" s="50" t="s">
        <v>145</v>
      </c>
      <c r="K8" s="50" t="s">
        <v>146</v>
      </c>
      <c r="L8" s="50" t="s">
        <v>147</v>
      </c>
      <c r="M8" s="50" t="s">
        <v>148</v>
      </c>
      <c r="N8" s="50" t="s">
        <v>149</v>
      </c>
      <c r="O8" s="50" t="s">
        <v>150</v>
      </c>
      <c r="P8" s="51" t="s">
        <v>151</v>
      </c>
      <c r="Q8" s="51" t="s">
        <v>152</v>
      </c>
      <c r="R8" s="46"/>
      <c r="S8" s="46"/>
      <c r="T8" s="42"/>
      <c r="U8" s="46"/>
      <c r="W8" s="47"/>
      <c r="Z8" s="48"/>
      <c r="AB8" s="47"/>
    </row>
    <row r="9" s="27" customFormat="1" spans="1:28">
      <c r="A9" s="52" t="s">
        <v>153</v>
      </c>
      <c r="B9" s="53"/>
      <c r="C9" s="53"/>
      <c r="D9" s="52"/>
      <c r="E9" s="52"/>
      <c r="F9" s="52"/>
      <c r="G9" s="52"/>
      <c r="H9" s="54">
        <f>(20%-1%-3%)*1</f>
        <v>0.16</v>
      </c>
      <c r="I9" s="54">
        <v>0.08</v>
      </c>
      <c r="J9" s="55">
        <f>10%-1%</f>
        <v>0.09</v>
      </c>
      <c r="K9" s="54">
        <f>2%</f>
        <v>0.02</v>
      </c>
      <c r="L9" s="55">
        <v>0.005</v>
      </c>
      <c r="M9" s="55">
        <v>0.005</v>
      </c>
      <c r="N9" s="55">
        <f>(0.5%-0.1%)-0.08%+0.08%</f>
        <v>0.004</v>
      </c>
      <c r="O9" s="55">
        <f>0.8%</f>
        <v>0.008</v>
      </c>
      <c r="P9" s="54">
        <v>0.05</v>
      </c>
      <c r="Q9" s="54">
        <v>0.05</v>
      </c>
      <c r="R9" s="56"/>
      <c r="S9" s="56"/>
      <c r="T9" s="52"/>
      <c r="U9" s="39"/>
      <c r="W9" s="47"/>
      <c r="Z9" s="48"/>
      <c r="AB9" s="47"/>
    </row>
    <row r="10" spans="1:28">
      <c r="A10" s="39" t="s">
        <v>154</v>
      </c>
      <c r="B10" s="57"/>
      <c r="C10" s="57"/>
      <c r="D10" s="57"/>
      <c r="E10" s="57"/>
      <c r="F10" s="57"/>
      <c r="G10" s="57"/>
      <c r="H10" s="58">
        <f>ROUND(B10*$H$9,2)</f>
        <v>0</v>
      </c>
      <c r="I10" s="58">
        <f>ROUND(B10*$I$9,2)</f>
        <v>0</v>
      </c>
      <c r="J10" s="58">
        <f>ROUND(C10*$J$9,2)</f>
        <v>0</v>
      </c>
      <c r="K10" s="58">
        <f>IF(OR(C10="",C10=0),0,ROUND(C10*$K$9+3,2))</f>
        <v>0</v>
      </c>
      <c r="L10" s="58">
        <f>ROUND(D10*$L$9,2)</f>
        <v>0</v>
      </c>
      <c r="M10" s="58">
        <f>ROUND(D10*$M$9,2)</f>
        <v>0</v>
      </c>
      <c r="N10" s="58">
        <f>ROUND(E10*$N$9,2)</f>
        <v>0</v>
      </c>
      <c r="O10" s="58">
        <f>ROUND(F10*$O$9,2)</f>
        <v>0</v>
      </c>
      <c r="P10" s="58">
        <f>ROUND(G10*$P$9,0)</f>
        <v>0</v>
      </c>
      <c r="Q10" s="58">
        <f>ROUND(G10*$Q$9,0)</f>
        <v>0</v>
      </c>
      <c r="R10" s="58">
        <f>H10+J10+L10+N10+O10+P10</f>
        <v>0</v>
      </c>
      <c r="S10" s="58">
        <f>I10+K10+M10+Q10</f>
        <v>0</v>
      </c>
      <c r="T10" s="58">
        <f>R10+S10</f>
        <v>0</v>
      </c>
      <c r="U10" s="59"/>
      <c r="V10" t="s">
        <v>154</v>
      </c>
    </row>
    <row r="11" spans="1:28">
      <c r="A11" s="39" t="s">
        <v>155</v>
      </c>
      <c r="B11" s="57">
        <f>B10</f>
        <v>0</v>
      </c>
      <c r="C11" s="57">
        <f t="shared" ref="C11:G21" si="0">C10</f>
        <v>0</v>
      </c>
      <c r="D11" s="57">
        <f t="shared" si="0"/>
        <v>0</v>
      </c>
      <c r="E11" s="57">
        <f t="shared" si="0"/>
        <v>0</v>
      </c>
      <c r="F11" s="57">
        <f t="shared" si="0"/>
        <v>0</v>
      </c>
      <c r="G11" s="57">
        <f t="shared" si="0"/>
        <v>0</v>
      </c>
      <c r="H11" s="58">
        <f t="shared" ref="H11:H21" si="1">ROUND(B11*$H$9,2)</f>
        <v>0</v>
      </c>
      <c r="I11" s="58">
        <f t="shared" ref="I11:I21" si="2">ROUND(B11*$I$9,2)</f>
        <v>0</v>
      </c>
      <c r="J11" s="58">
        <f t="shared" ref="J11:J21" si="3">ROUND(C11*$J$9,2)</f>
        <v>0</v>
      </c>
      <c r="K11" s="58">
        <f t="shared" ref="K11:K21" si="4">IF(OR(C11="",C11=0),0,ROUND(C11*$K$9+3,2))</f>
        <v>0</v>
      </c>
      <c r="L11" s="58">
        <f t="shared" ref="L11:L21" si="5">ROUND(D11*$L$9,2)</f>
        <v>0</v>
      </c>
      <c r="M11" s="58">
        <f t="shared" ref="M11:M21" si="6">ROUND(D11*$M$9,2)</f>
        <v>0</v>
      </c>
      <c r="N11" s="58">
        <f t="shared" ref="N11:N21" si="7">ROUND(E11*$N$9,2)</f>
        <v>0</v>
      </c>
      <c r="O11" s="58">
        <f t="shared" ref="O11:O21" si="8">ROUND(F11*$O$9,2)</f>
        <v>0</v>
      </c>
      <c r="P11" s="58">
        <f t="shared" ref="P11:P15" si="9">ROUND(G11*$P$9,0)</f>
        <v>0</v>
      </c>
      <c r="Q11" s="58">
        <f t="shared" ref="Q11:Q15" si="10">ROUND(G11*$Q$9,0)</f>
        <v>0</v>
      </c>
      <c r="R11" s="58">
        <f t="shared" ref="R11:R21" si="11">H11+J11+L11+N11+O11+P11</f>
        <v>0</v>
      </c>
      <c r="S11" s="58">
        <f t="shared" ref="S11:S21" si="12">I11+K11+M11+Q11</f>
        <v>0</v>
      </c>
      <c r="T11" s="58">
        <f t="shared" ref="T11:T21" si="13">R11+S11</f>
        <v>0</v>
      </c>
      <c r="U11" s="59"/>
      <c r="V11" t="s">
        <v>155</v>
      </c>
    </row>
    <row r="12" spans="1:28">
      <c r="A12" s="39" t="s">
        <v>156</v>
      </c>
      <c r="B12" s="57">
        <f t="shared" ref="B12:F21" si="14">B11</f>
        <v>0</v>
      </c>
      <c r="C12" s="57">
        <f t="shared" si="0"/>
        <v>0</v>
      </c>
      <c r="D12" s="57">
        <f t="shared" si="0"/>
        <v>0</v>
      </c>
      <c r="E12" s="57">
        <f t="shared" si="0"/>
        <v>0</v>
      </c>
      <c r="F12" s="57">
        <f t="shared" si="0"/>
        <v>0</v>
      </c>
      <c r="G12" s="57">
        <f t="shared" si="0"/>
        <v>0</v>
      </c>
      <c r="H12" s="58">
        <f t="shared" si="1"/>
        <v>0</v>
      </c>
      <c r="I12" s="58">
        <f t="shared" si="2"/>
        <v>0</v>
      </c>
      <c r="J12" s="58">
        <f t="shared" si="3"/>
        <v>0</v>
      </c>
      <c r="K12" s="58">
        <f t="shared" si="4"/>
        <v>0</v>
      </c>
      <c r="L12" s="58">
        <f t="shared" si="5"/>
        <v>0</v>
      </c>
      <c r="M12" s="58">
        <f t="shared" si="6"/>
        <v>0</v>
      </c>
      <c r="N12" s="58">
        <f t="shared" si="7"/>
        <v>0</v>
      </c>
      <c r="O12" s="58">
        <f t="shared" si="8"/>
        <v>0</v>
      </c>
      <c r="P12" s="58">
        <f t="shared" si="9"/>
        <v>0</v>
      </c>
      <c r="Q12" s="58">
        <f t="shared" si="10"/>
        <v>0</v>
      </c>
      <c r="R12" s="58">
        <f t="shared" si="11"/>
        <v>0</v>
      </c>
      <c r="S12" s="58">
        <f t="shared" si="12"/>
        <v>0</v>
      </c>
      <c r="T12" s="58">
        <f t="shared" si="13"/>
        <v>0</v>
      </c>
      <c r="U12" s="59"/>
      <c r="V12" t="s">
        <v>156</v>
      </c>
    </row>
    <row r="13" spans="1:28">
      <c r="A13" s="39" t="s">
        <v>157</v>
      </c>
      <c r="B13" s="57">
        <f t="shared" si="14"/>
        <v>0</v>
      </c>
      <c r="C13" s="57">
        <f t="shared" si="0"/>
        <v>0</v>
      </c>
      <c r="D13" s="57">
        <f t="shared" si="0"/>
        <v>0</v>
      </c>
      <c r="E13" s="57">
        <f t="shared" si="0"/>
        <v>0</v>
      </c>
      <c r="F13" s="57">
        <f t="shared" si="0"/>
        <v>0</v>
      </c>
      <c r="G13" s="57">
        <f t="shared" si="0"/>
        <v>0</v>
      </c>
      <c r="H13" s="58">
        <f t="shared" si="1"/>
        <v>0</v>
      </c>
      <c r="I13" s="58">
        <f t="shared" si="2"/>
        <v>0</v>
      </c>
      <c r="J13" s="58">
        <f t="shared" si="3"/>
        <v>0</v>
      </c>
      <c r="K13" s="58">
        <f t="shared" si="4"/>
        <v>0</v>
      </c>
      <c r="L13" s="58">
        <f t="shared" si="5"/>
        <v>0</v>
      </c>
      <c r="M13" s="58">
        <f t="shared" si="6"/>
        <v>0</v>
      </c>
      <c r="N13" s="58">
        <f t="shared" si="7"/>
        <v>0</v>
      </c>
      <c r="O13" s="58">
        <f t="shared" si="8"/>
        <v>0</v>
      </c>
      <c r="P13" s="58">
        <f t="shared" si="9"/>
        <v>0</v>
      </c>
      <c r="Q13" s="58">
        <f t="shared" si="10"/>
        <v>0</v>
      </c>
      <c r="R13" s="58">
        <f t="shared" si="11"/>
        <v>0</v>
      </c>
      <c r="S13" s="58">
        <f t="shared" si="12"/>
        <v>0</v>
      </c>
      <c r="T13" s="58">
        <f t="shared" si="13"/>
        <v>0</v>
      </c>
      <c r="U13" s="59"/>
      <c r="V13" t="s">
        <v>157</v>
      </c>
    </row>
    <row r="14" spans="1:28">
      <c r="A14" s="39" t="s">
        <v>158</v>
      </c>
      <c r="B14" s="57">
        <f t="shared" si="14"/>
        <v>0</v>
      </c>
      <c r="C14" s="57">
        <f t="shared" si="0"/>
        <v>0</v>
      </c>
      <c r="D14" s="57">
        <f t="shared" si="0"/>
        <v>0</v>
      </c>
      <c r="E14" s="57">
        <f t="shared" si="0"/>
        <v>0</v>
      </c>
      <c r="F14" s="57">
        <f t="shared" si="0"/>
        <v>0</v>
      </c>
      <c r="G14" s="57">
        <f t="shared" si="0"/>
        <v>0</v>
      </c>
      <c r="H14" s="58">
        <f t="shared" si="1"/>
        <v>0</v>
      </c>
      <c r="I14" s="58">
        <f t="shared" si="2"/>
        <v>0</v>
      </c>
      <c r="J14" s="58">
        <f t="shared" si="3"/>
        <v>0</v>
      </c>
      <c r="K14" s="58">
        <f t="shared" si="4"/>
        <v>0</v>
      </c>
      <c r="L14" s="58">
        <f t="shared" si="5"/>
        <v>0</v>
      </c>
      <c r="M14" s="58">
        <f t="shared" si="6"/>
        <v>0</v>
      </c>
      <c r="N14" s="58">
        <f t="shared" si="7"/>
        <v>0</v>
      </c>
      <c r="O14" s="58">
        <f t="shared" si="8"/>
        <v>0</v>
      </c>
      <c r="P14" s="58">
        <f t="shared" si="9"/>
        <v>0</v>
      </c>
      <c r="Q14" s="58">
        <f t="shared" si="10"/>
        <v>0</v>
      </c>
      <c r="R14" s="58">
        <f t="shared" si="11"/>
        <v>0</v>
      </c>
      <c r="S14" s="58">
        <f t="shared" si="12"/>
        <v>0</v>
      </c>
      <c r="T14" s="58">
        <f t="shared" si="13"/>
        <v>0</v>
      </c>
      <c r="U14" s="59"/>
      <c r="V14" t="s">
        <v>158</v>
      </c>
    </row>
    <row r="15" spans="1:28">
      <c r="A15" s="39" t="s">
        <v>159</v>
      </c>
      <c r="B15" s="57">
        <f t="shared" si="14"/>
        <v>0</v>
      </c>
      <c r="C15" s="57">
        <f t="shared" si="0"/>
        <v>0</v>
      </c>
      <c r="D15" s="57">
        <f t="shared" si="0"/>
        <v>0</v>
      </c>
      <c r="E15" s="57">
        <f t="shared" si="0"/>
        <v>0</v>
      </c>
      <c r="F15" s="57">
        <f t="shared" si="0"/>
        <v>0</v>
      </c>
      <c r="G15" s="57">
        <f t="shared" si="0"/>
        <v>0</v>
      </c>
      <c r="H15" s="58">
        <f t="shared" si="1"/>
        <v>0</v>
      </c>
      <c r="I15" s="58">
        <f t="shared" si="2"/>
        <v>0</v>
      </c>
      <c r="J15" s="58">
        <f t="shared" si="3"/>
        <v>0</v>
      </c>
      <c r="K15" s="58">
        <f t="shared" si="4"/>
        <v>0</v>
      </c>
      <c r="L15" s="58">
        <f t="shared" si="5"/>
        <v>0</v>
      </c>
      <c r="M15" s="58">
        <f t="shared" si="6"/>
        <v>0</v>
      </c>
      <c r="N15" s="58">
        <f t="shared" si="7"/>
        <v>0</v>
      </c>
      <c r="O15" s="58">
        <f t="shared" si="8"/>
        <v>0</v>
      </c>
      <c r="P15" s="58">
        <f t="shared" si="9"/>
        <v>0</v>
      </c>
      <c r="Q15" s="58">
        <f t="shared" si="10"/>
        <v>0</v>
      </c>
      <c r="R15" s="58">
        <f t="shared" si="11"/>
        <v>0</v>
      </c>
      <c r="S15" s="58">
        <f t="shared" si="12"/>
        <v>0</v>
      </c>
      <c r="T15" s="58">
        <f t="shared" si="13"/>
        <v>0</v>
      </c>
      <c r="U15" s="59"/>
      <c r="V15" t="s">
        <v>159</v>
      </c>
    </row>
    <row r="16" spans="1:28">
      <c r="A16" s="39" t="s">
        <v>160</v>
      </c>
      <c r="B16" s="57">
        <f t="shared" si="14"/>
        <v>0</v>
      </c>
      <c r="C16" s="57">
        <f t="shared" si="14"/>
        <v>0</v>
      </c>
      <c r="D16" s="57">
        <f t="shared" si="14"/>
        <v>0</v>
      </c>
      <c r="E16" s="57">
        <f t="shared" si="14"/>
        <v>0</v>
      </c>
      <c r="F16" s="57">
        <f t="shared" si="14"/>
        <v>0</v>
      </c>
      <c r="G16" s="57">
        <f t="shared" si="0"/>
        <v>0</v>
      </c>
      <c r="H16" s="58">
        <f t="shared" si="1"/>
        <v>0</v>
      </c>
      <c r="I16" s="58">
        <f t="shared" si="2"/>
        <v>0</v>
      </c>
      <c r="J16" s="58">
        <f t="shared" si="3"/>
        <v>0</v>
      </c>
      <c r="K16" s="58">
        <f t="shared" si="4"/>
        <v>0</v>
      </c>
      <c r="L16" s="58">
        <f t="shared" si="5"/>
        <v>0</v>
      </c>
      <c r="M16" s="58">
        <f t="shared" si="6"/>
        <v>0</v>
      </c>
      <c r="N16" s="58">
        <f t="shared" si="7"/>
        <v>0</v>
      </c>
      <c r="O16" s="58">
        <f t="shared" si="8"/>
        <v>0</v>
      </c>
      <c r="P16" s="58">
        <f>ROUND(G16*$P$4,0)</f>
        <v>0</v>
      </c>
      <c r="Q16" s="58">
        <f>ROUND(G16*$Q$4,0)</f>
        <v>0</v>
      </c>
      <c r="R16" s="58">
        <f t="shared" si="11"/>
        <v>0</v>
      </c>
      <c r="S16" s="58">
        <f t="shared" si="12"/>
        <v>0</v>
      </c>
      <c r="T16" s="58">
        <f t="shared" si="13"/>
        <v>0</v>
      </c>
      <c r="U16" s="59"/>
      <c r="V16" t="s">
        <v>160</v>
      </c>
    </row>
    <row r="17" spans="1:30">
      <c r="A17" s="39" t="s">
        <v>161</v>
      </c>
      <c r="B17" s="57">
        <f t="shared" si="14"/>
        <v>0</v>
      </c>
      <c r="C17" s="57">
        <f t="shared" si="14"/>
        <v>0</v>
      </c>
      <c r="D17" s="57">
        <f t="shared" si="14"/>
        <v>0</v>
      </c>
      <c r="E17" s="57">
        <f t="shared" si="14"/>
        <v>0</v>
      </c>
      <c r="F17" s="57">
        <f t="shared" si="14"/>
        <v>0</v>
      </c>
      <c r="G17" s="57">
        <f t="shared" si="0"/>
        <v>0</v>
      </c>
      <c r="H17" s="58">
        <f t="shared" si="1"/>
        <v>0</v>
      </c>
      <c r="I17" s="58">
        <f t="shared" si="2"/>
        <v>0</v>
      </c>
      <c r="J17" s="58">
        <f t="shared" si="3"/>
        <v>0</v>
      </c>
      <c r="K17" s="58">
        <f t="shared" si="4"/>
        <v>0</v>
      </c>
      <c r="L17" s="58">
        <f t="shared" si="5"/>
        <v>0</v>
      </c>
      <c r="M17" s="58">
        <f t="shared" si="6"/>
        <v>0</v>
      </c>
      <c r="N17" s="58">
        <f t="shared" si="7"/>
        <v>0</v>
      </c>
      <c r="O17" s="58">
        <f t="shared" si="8"/>
        <v>0</v>
      </c>
      <c r="P17" s="58">
        <f t="shared" ref="P17:P21" si="15">ROUND(G17*$P$4,0)</f>
        <v>0</v>
      </c>
      <c r="Q17" s="58">
        <f t="shared" ref="Q17:Q21" si="16">ROUND(G17*$Q$4,0)</f>
        <v>0</v>
      </c>
      <c r="R17" s="58">
        <f t="shared" si="11"/>
        <v>0</v>
      </c>
      <c r="S17" s="58">
        <f t="shared" si="12"/>
        <v>0</v>
      </c>
      <c r="T17" s="58">
        <f t="shared" si="13"/>
        <v>0</v>
      </c>
      <c r="U17" s="59"/>
      <c r="V17" t="s">
        <v>161</v>
      </c>
    </row>
    <row r="18" spans="1:30">
      <c r="A18" s="39" t="s">
        <v>162</v>
      </c>
      <c r="B18" s="57">
        <f t="shared" si="14"/>
        <v>0</v>
      </c>
      <c r="C18" s="57">
        <f t="shared" si="14"/>
        <v>0</v>
      </c>
      <c r="D18" s="57">
        <f t="shared" si="14"/>
        <v>0</v>
      </c>
      <c r="E18" s="57">
        <f t="shared" si="14"/>
        <v>0</v>
      </c>
      <c r="F18" s="57">
        <f t="shared" si="14"/>
        <v>0</v>
      </c>
      <c r="G18" s="57">
        <f t="shared" si="0"/>
        <v>0</v>
      </c>
      <c r="H18" s="58">
        <f t="shared" si="1"/>
        <v>0</v>
      </c>
      <c r="I18" s="58">
        <f t="shared" si="2"/>
        <v>0</v>
      </c>
      <c r="J18" s="58">
        <f t="shared" si="3"/>
        <v>0</v>
      </c>
      <c r="K18" s="58">
        <f t="shared" si="4"/>
        <v>0</v>
      </c>
      <c r="L18" s="58">
        <f t="shared" si="5"/>
        <v>0</v>
      </c>
      <c r="M18" s="58">
        <f t="shared" si="6"/>
        <v>0</v>
      </c>
      <c r="N18" s="58">
        <f t="shared" si="7"/>
        <v>0</v>
      </c>
      <c r="O18" s="58">
        <f t="shared" si="8"/>
        <v>0</v>
      </c>
      <c r="P18" s="58">
        <f t="shared" si="15"/>
        <v>0</v>
      </c>
      <c r="Q18" s="58">
        <f t="shared" si="16"/>
        <v>0</v>
      </c>
      <c r="R18" s="58">
        <f t="shared" si="11"/>
        <v>0</v>
      </c>
      <c r="S18" s="58">
        <f t="shared" si="12"/>
        <v>0</v>
      </c>
      <c r="T18" s="58">
        <f t="shared" si="13"/>
        <v>0</v>
      </c>
      <c r="U18" s="59"/>
      <c r="V18" t="s">
        <v>162</v>
      </c>
    </row>
    <row r="19" spans="1:30">
      <c r="A19" s="39" t="s">
        <v>163</v>
      </c>
      <c r="B19" s="57">
        <f t="shared" si="14"/>
        <v>0</v>
      </c>
      <c r="C19" s="57">
        <f t="shared" si="14"/>
        <v>0</v>
      </c>
      <c r="D19" s="57">
        <f t="shared" si="14"/>
        <v>0</v>
      </c>
      <c r="E19" s="57">
        <f t="shared" si="14"/>
        <v>0</v>
      </c>
      <c r="F19" s="57">
        <f t="shared" si="14"/>
        <v>0</v>
      </c>
      <c r="G19" s="57">
        <f t="shared" si="0"/>
        <v>0</v>
      </c>
      <c r="H19" s="58">
        <f t="shared" si="1"/>
        <v>0</v>
      </c>
      <c r="I19" s="58">
        <f t="shared" si="2"/>
        <v>0</v>
      </c>
      <c r="J19" s="58">
        <f t="shared" si="3"/>
        <v>0</v>
      </c>
      <c r="K19" s="58">
        <f t="shared" si="4"/>
        <v>0</v>
      </c>
      <c r="L19" s="58">
        <f t="shared" si="5"/>
        <v>0</v>
      </c>
      <c r="M19" s="58">
        <f t="shared" si="6"/>
        <v>0</v>
      </c>
      <c r="N19" s="58">
        <f t="shared" si="7"/>
        <v>0</v>
      </c>
      <c r="O19" s="58">
        <f t="shared" si="8"/>
        <v>0</v>
      </c>
      <c r="P19" s="58">
        <f t="shared" si="15"/>
        <v>0</v>
      </c>
      <c r="Q19" s="58">
        <f t="shared" si="16"/>
        <v>0</v>
      </c>
      <c r="R19" s="58">
        <f t="shared" si="11"/>
        <v>0</v>
      </c>
      <c r="S19" s="58">
        <f t="shared" si="12"/>
        <v>0</v>
      </c>
      <c r="T19" s="58">
        <f t="shared" si="13"/>
        <v>0</v>
      </c>
      <c r="U19" s="59"/>
      <c r="V19" t="s">
        <v>163</v>
      </c>
    </row>
    <row r="20" spans="1:30">
      <c r="A20" s="39" t="s">
        <v>164</v>
      </c>
      <c r="B20" s="57">
        <f t="shared" si="14"/>
        <v>0</v>
      </c>
      <c r="C20" s="57">
        <f t="shared" si="0"/>
        <v>0</v>
      </c>
      <c r="D20" s="57">
        <f t="shared" si="0"/>
        <v>0</v>
      </c>
      <c r="E20" s="57">
        <f t="shared" si="0"/>
        <v>0</v>
      </c>
      <c r="F20" s="57">
        <f t="shared" si="0"/>
        <v>0</v>
      </c>
      <c r="G20" s="57">
        <f t="shared" si="0"/>
        <v>0</v>
      </c>
      <c r="H20" s="58">
        <f t="shared" si="1"/>
        <v>0</v>
      </c>
      <c r="I20" s="58">
        <f t="shared" si="2"/>
        <v>0</v>
      </c>
      <c r="J20" s="58">
        <f t="shared" si="3"/>
        <v>0</v>
      </c>
      <c r="K20" s="58">
        <f t="shared" si="4"/>
        <v>0</v>
      </c>
      <c r="L20" s="58">
        <f t="shared" si="5"/>
        <v>0</v>
      </c>
      <c r="M20" s="58">
        <f t="shared" si="6"/>
        <v>0</v>
      </c>
      <c r="N20" s="58">
        <f t="shared" si="7"/>
        <v>0</v>
      </c>
      <c r="O20" s="58">
        <f t="shared" si="8"/>
        <v>0</v>
      </c>
      <c r="P20" s="58">
        <f t="shared" si="15"/>
        <v>0</v>
      </c>
      <c r="Q20" s="58">
        <f t="shared" si="16"/>
        <v>0</v>
      </c>
      <c r="R20" s="58">
        <f t="shared" si="11"/>
        <v>0</v>
      </c>
      <c r="S20" s="58">
        <f t="shared" si="12"/>
        <v>0</v>
      </c>
      <c r="T20" s="58">
        <f t="shared" si="13"/>
        <v>0</v>
      </c>
      <c r="U20" s="59"/>
      <c r="V20" t="s">
        <v>164</v>
      </c>
    </row>
    <row r="21" spans="1:30">
      <c r="A21" s="39" t="s">
        <v>165</v>
      </c>
      <c r="B21" s="57">
        <f t="shared" si="14"/>
        <v>0</v>
      </c>
      <c r="C21" s="57">
        <f t="shared" si="0"/>
        <v>0</v>
      </c>
      <c r="D21" s="57">
        <f t="shared" si="0"/>
        <v>0</v>
      </c>
      <c r="E21" s="57">
        <f t="shared" si="0"/>
        <v>0</v>
      </c>
      <c r="F21" s="57">
        <f t="shared" si="0"/>
        <v>0</v>
      </c>
      <c r="G21" s="57">
        <f t="shared" si="0"/>
        <v>0</v>
      </c>
      <c r="H21" s="58">
        <f t="shared" si="1"/>
        <v>0</v>
      </c>
      <c r="I21" s="58">
        <f t="shared" si="2"/>
        <v>0</v>
      </c>
      <c r="J21" s="58">
        <f t="shared" si="3"/>
        <v>0</v>
      </c>
      <c r="K21" s="58">
        <f t="shared" si="4"/>
        <v>0</v>
      </c>
      <c r="L21" s="58">
        <f t="shared" si="5"/>
        <v>0</v>
      </c>
      <c r="M21" s="58">
        <f t="shared" si="6"/>
        <v>0</v>
      </c>
      <c r="N21" s="58">
        <f t="shared" si="7"/>
        <v>0</v>
      </c>
      <c r="O21" s="58">
        <f t="shared" si="8"/>
        <v>0</v>
      </c>
      <c r="P21" s="58">
        <f t="shared" si="15"/>
        <v>0</v>
      </c>
      <c r="Q21" s="58">
        <f t="shared" si="16"/>
        <v>0</v>
      </c>
      <c r="R21" s="58">
        <f t="shared" si="11"/>
        <v>0</v>
      </c>
      <c r="S21" s="58">
        <f t="shared" si="12"/>
        <v>0</v>
      </c>
      <c r="T21" s="58">
        <f t="shared" si="13"/>
        <v>0</v>
      </c>
      <c r="U21" s="59"/>
      <c r="V21" t="s">
        <v>165</v>
      </c>
    </row>
    <row r="22" spans="1:30">
      <c r="T22" s="60">
        <f>SUM(T11:T21)</f>
        <v>0</v>
      </c>
    </row>
    <row r="23" spans="1:30">
      <c r="A23" s="41" t="s">
        <v>166</v>
      </c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</row>
    <row r="24" s="27" customFormat="1" ht="28.05" customHeight="1" spans="1:30">
      <c r="A24" s="61" t="s">
        <v>124</v>
      </c>
      <c r="B24" s="62" t="s">
        <v>167</v>
      </c>
      <c r="C24" s="62" t="s">
        <v>168</v>
      </c>
      <c r="D24" s="63" t="s">
        <v>169</v>
      </c>
      <c r="E24" s="63"/>
      <c r="F24" s="63"/>
      <c r="G24" s="63"/>
      <c r="H24" s="63" t="s">
        <v>170</v>
      </c>
      <c r="I24" s="63"/>
      <c r="J24" s="63"/>
      <c r="K24" s="63"/>
      <c r="L24" s="63"/>
      <c r="M24" s="63"/>
      <c r="N24" s="63"/>
      <c r="O24" s="63" t="s">
        <v>171</v>
      </c>
      <c r="P24" s="63"/>
      <c r="Q24" s="63"/>
      <c r="R24" s="63"/>
      <c r="S24" s="63"/>
      <c r="T24" s="64" t="s">
        <v>172</v>
      </c>
      <c r="U24" s="61" t="s">
        <v>173</v>
      </c>
      <c r="V24" s="64" t="s">
        <v>79</v>
      </c>
      <c r="W24" s="65" t="s">
        <v>174</v>
      </c>
      <c r="X24" s="64" t="s">
        <v>175</v>
      </c>
      <c r="Y24" s="63" t="s">
        <v>176</v>
      </c>
      <c r="Z24" s="66" t="s">
        <v>134</v>
      </c>
      <c r="AA24" s="46" t="s">
        <v>177</v>
      </c>
      <c r="AB24" s="67" t="s">
        <v>178</v>
      </c>
    </row>
    <row r="25" s="28" customFormat="1" ht="28.8" spans="1:30">
      <c r="A25" s="68"/>
      <c r="B25" s="69"/>
      <c r="C25" s="69"/>
      <c r="D25" s="46" t="s">
        <v>179</v>
      </c>
      <c r="E25" s="46" t="s">
        <v>180</v>
      </c>
      <c r="F25" s="46" t="s">
        <v>137</v>
      </c>
      <c r="G25" s="46" t="s">
        <v>140</v>
      </c>
      <c r="H25" s="46" t="s">
        <v>181</v>
      </c>
      <c r="I25" s="46" t="s">
        <v>182</v>
      </c>
      <c r="J25" s="46" t="s">
        <v>183</v>
      </c>
      <c r="K25" s="46" t="s">
        <v>184</v>
      </c>
      <c r="L25" s="46" t="s">
        <v>185</v>
      </c>
      <c r="M25" s="46" t="s">
        <v>186</v>
      </c>
      <c r="N25" s="46" t="s">
        <v>187</v>
      </c>
      <c r="O25" s="46" t="s">
        <v>188</v>
      </c>
      <c r="P25" s="46" t="s">
        <v>189</v>
      </c>
      <c r="Q25" s="46" t="s">
        <v>190</v>
      </c>
      <c r="R25" s="46" t="s">
        <v>191</v>
      </c>
      <c r="S25" s="46" t="s">
        <v>192</v>
      </c>
      <c r="T25" s="70"/>
      <c r="U25" s="68"/>
      <c r="V25" s="70"/>
      <c r="W25" s="71"/>
      <c r="X25" s="70"/>
      <c r="Y25" s="63"/>
      <c r="Z25" s="66"/>
      <c r="AA25" s="46"/>
      <c r="AB25" s="67"/>
    </row>
    <row r="26" spans="1:30">
      <c r="A26" s="72" t="s">
        <v>154</v>
      </c>
      <c r="B26" s="58">
        <v>10000</v>
      </c>
      <c r="C26" s="73">
        <v>5000</v>
      </c>
      <c r="D26" s="58">
        <f>I10</f>
        <v>0</v>
      </c>
      <c r="E26" s="58">
        <f>K10</f>
        <v>0</v>
      </c>
      <c r="F26" s="58">
        <f>M10</f>
        <v>0</v>
      </c>
      <c r="G26" s="58">
        <f>Q10</f>
        <v>0</v>
      </c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8"/>
      <c r="T26" s="58">
        <f>IF(B26-SUM(C26:S26)&lt;=0,0,B26-SUM(C26:S26))</f>
        <v>5000</v>
      </c>
      <c r="U26" s="74">
        <f t="shared" ref="U26:U37" si="17">IF(T26=0,"",IF(T26&lt;=36000,1,(IF(T26&lt;=144000,2,IF(T26&lt;=300000,3,IF(T26&lt;=420000,4,IF(T26&lt;=660000,5,IF(T26&lt;=960000,6,7))))))))</f>
        <v>1</v>
      </c>
      <c r="V26" s="75">
        <f t="shared" ref="V26:V37" si="18">IF(U26=1,T26*3%,IF(U26=2,T26*10%-2520,IF(U26=3,T26*20%-16920,IF(U26=4,T26*25%-31920,IF(U26=5,T26*30%-52930,IF(U26=6,T26*35%-85920,IF(U26=7,T26*45%-181920,0)))))))</f>
        <v>150</v>
      </c>
      <c r="W26" s="75">
        <f>IF(ROUND(V26,2)&lt;0,0,ROUND(V26,2))</f>
        <v>150</v>
      </c>
      <c r="X26" s="76"/>
      <c r="Y26" s="77" t="b">
        <f>IF(W26=0,"",W26=X26)</f>
        <v>0</v>
      </c>
      <c r="Z26" s="59"/>
      <c r="AA26" s="78">
        <f>IF(SUMIF($B$43:$B$1000,A26,$G$43:$G$1000)-R10&lt;0,0,SUMIF($B$43:$B$1000,A26,$G$43:$G$1000)-R10)</f>
        <v>0</v>
      </c>
      <c r="AB26" s="79">
        <f>B26-D26-E26-F26-G26-W26-SUMIF($B:$B,A26,$H:$H)+M43</f>
        <v>9850</v>
      </c>
      <c r="AC26" t="s">
        <v>154</v>
      </c>
      <c r="AD26" t="b">
        <f>AB26=SUMIF($B:$B,A26,$L:$L)</f>
        <v>0</v>
      </c>
    </row>
    <row r="27" spans="1:30">
      <c r="A27" s="72" t="s">
        <v>155</v>
      </c>
      <c r="B27" s="58">
        <v>10000</v>
      </c>
      <c r="C27" s="73">
        <v>5000</v>
      </c>
      <c r="D27" s="58">
        <f t="shared" ref="D27:D37" si="19">I11</f>
        <v>0</v>
      </c>
      <c r="E27" s="58">
        <f t="shared" ref="E27:E37" si="20">K11</f>
        <v>0</v>
      </c>
      <c r="F27" s="58">
        <f t="shared" ref="F27:F37" si="21">M11</f>
        <v>0</v>
      </c>
      <c r="G27" s="58">
        <f t="shared" ref="G27:G37" si="22">Q11</f>
        <v>0</v>
      </c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8"/>
      <c r="T27" s="58">
        <f>IF(SUM($B$26:B27)-SUM($C$26:S27)&lt;=0,0,SUM($B$26:B27)-SUM($C$26:S27))</f>
        <v>10000</v>
      </c>
      <c r="U27" s="74">
        <f t="shared" si="17"/>
        <v>1</v>
      </c>
      <c r="V27" s="75">
        <f t="shared" si="18"/>
        <v>300</v>
      </c>
      <c r="W27" s="75">
        <f>IF(ROUND(V27-SUM($X$26:X26),2)&lt;0,0,ROUND(V27-SUM($X$26:X26),2))</f>
        <v>300</v>
      </c>
      <c r="X27" s="76"/>
      <c r="Y27" s="77" t="b">
        <f t="shared" ref="Y27:Y38" si="23">IF(W27=0,"",W27=X27)</f>
        <v>0</v>
      </c>
      <c r="Z27" s="59"/>
      <c r="AA27" s="78">
        <f t="shared" ref="AA27:AA37" si="24">IF(SUMIF($B$43:$B$1000,A27,$G$43:$G$1000)-R11&lt;0,0,SUMIF($B$43:$B$1000,A27,$G$43:$G$1000)-R11)</f>
        <v>0</v>
      </c>
      <c r="AB27" s="79">
        <f>B27-D27-E27-F27-G27-W27-SUMIF($B:$B,A27,$H:$H)</f>
        <v>9700</v>
      </c>
      <c r="AC27" t="s">
        <v>155</v>
      </c>
      <c r="AD27" t="b">
        <f t="shared" ref="AD27:AD37" si="25">AB27=SUMIF($B:$B,A27,$L:$L)</f>
        <v>0</v>
      </c>
    </row>
    <row r="28" spans="1:30">
      <c r="A28" s="72" t="s">
        <v>156</v>
      </c>
      <c r="B28" s="58">
        <v>10000</v>
      </c>
      <c r="C28" s="73">
        <v>5000</v>
      </c>
      <c r="D28" s="58">
        <f t="shared" si="19"/>
        <v>0</v>
      </c>
      <c r="E28" s="58">
        <f t="shared" si="20"/>
        <v>0</v>
      </c>
      <c r="F28" s="58">
        <f t="shared" si="21"/>
        <v>0</v>
      </c>
      <c r="G28" s="58">
        <f t="shared" si="22"/>
        <v>0</v>
      </c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8"/>
      <c r="T28" s="58">
        <f>IF(SUM($B$26:B28)-SUM($C$26:S28)&lt;=0,0,SUM($B$26:B28)-SUM($C$26:S28))</f>
        <v>15000</v>
      </c>
      <c r="U28" s="74">
        <f t="shared" si="17"/>
        <v>1</v>
      </c>
      <c r="V28" s="75">
        <f t="shared" si="18"/>
        <v>450</v>
      </c>
      <c r="W28" s="75">
        <f>IF(ROUND(V28-SUM($X$26:X27),2)&lt;0,0,ROUND(V28-SUM($X$26:X27),2))</f>
        <v>450</v>
      </c>
      <c r="X28" s="76"/>
      <c r="Y28" s="77" t="b">
        <f t="shared" si="23"/>
        <v>0</v>
      </c>
      <c r="Z28" s="59"/>
      <c r="AA28" s="78">
        <f t="shared" si="24"/>
        <v>0</v>
      </c>
      <c r="AB28" s="79">
        <f t="shared" ref="AB28:AB37" si="26">B28-D28-E28-F28-G28-W28-SUMIF($B:$B,A28,$H:$H)</f>
        <v>9550</v>
      </c>
      <c r="AC28" t="s">
        <v>156</v>
      </c>
      <c r="AD28" t="b">
        <f t="shared" si="25"/>
        <v>0</v>
      </c>
    </row>
    <row r="29" spans="1:30">
      <c r="A29" s="72" t="s">
        <v>157</v>
      </c>
      <c r="B29" s="58">
        <v>10000</v>
      </c>
      <c r="C29" s="73">
        <v>5000</v>
      </c>
      <c r="D29" s="58">
        <f t="shared" si="19"/>
        <v>0</v>
      </c>
      <c r="E29" s="58">
        <f t="shared" si="20"/>
        <v>0</v>
      </c>
      <c r="F29" s="58">
        <f t="shared" si="21"/>
        <v>0</v>
      </c>
      <c r="G29" s="58">
        <f t="shared" si="22"/>
        <v>0</v>
      </c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8"/>
      <c r="T29" s="58">
        <f>IF(SUM($B$26:B29)-SUM($C$26:S29)&lt;=0,0,SUM($B$26:B29)-SUM($C$26:S29))</f>
        <v>20000</v>
      </c>
      <c r="U29" s="74">
        <f t="shared" si="17"/>
        <v>1</v>
      </c>
      <c r="V29" s="75">
        <f t="shared" si="18"/>
        <v>600</v>
      </c>
      <c r="W29" s="75">
        <f>IF(ROUND(V29-SUM($X$26:X28),2)&lt;0,0,ROUND(V29-SUM($X$26:X28),2))</f>
        <v>600</v>
      </c>
      <c r="X29" s="76"/>
      <c r="Y29" s="77" t="b">
        <f t="shared" si="23"/>
        <v>0</v>
      </c>
      <c r="Z29" s="59"/>
      <c r="AA29" s="78">
        <f t="shared" si="24"/>
        <v>0</v>
      </c>
      <c r="AB29" s="79">
        <f t="shared" si="26"/>
        <v>9400</v>
      </c>
      <c r="AC29" t="s">
        <v>157</v>
      </c>
      <c r="AD29" t="b">
        <f t="shared" si="25"/>
        <v>0</v>
      </c>
    </row>
    <row r="30" spans="1:30">
      <c r="A30" s="72" t="s">
        <v>158</v>
      </c>
      <c r="B30" s="58">
        <v>10000</v>
      </c>
      <c r="C30" s="73">
        <v>5000</v>
      </c>
      <c r="D30" s="58">
        <f t="shared" si="19"/>
        <v>0</v>
      </c>
      <c r="E30" s="58">
        <f t="shared" si="20"/>
        <v>0</v>
      </c>
      <c r="F30" s="58">
        <f t="shared" si="21"/>
        <v>0</v>
      </c>
      <c r="G30" s="58">
        <f t="shared" si="22"/>
        <v>0</v>
      </c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8"/>
      <c r="T30" s="58">
        <f>IF(SUM($B$26:B30)-SUM($C$26:S30)&lt;=0,0,SUM($B$26:B30)-SUM($C$26:S30))</f>
        <v>25000</v>
      </c>
      <c r="U30" s="74">
        <f t="shared" si="17"/>
        <v>1</v>
      </c>
      <c r="V30" s="75">
        <f t="shared" si="18"/>
        <v>750</v>
      </c>
      <c r="W30" s="75">
        <f>IF(ROUND(V30-SUM($X$26:X29),2)&lt;0,0,ROUND(V30-SUM($X$26:X29),2))</f>
        <v>750</v>
      </c>
      <c r="X30" s="76"/>
      <c r="Y30" s="77" t="b">
        <f t="shared" si="23"/>
        <v>0</v>
      </c>
      <c r="Z30" s="59"/>
      <c r="AA30" s="78">
        <f t="shared" si="24"/>
        <v>0</v>
      </c>
      <c r="AB30" s="79">
        <f t="shared" si="26"/>
        <v>9250</v>
      </c>
      <c r="AC30" t="s">
        <v>158</v>
      </c>
      <c r="AD30" t="b">
        <f t="shared" si="25"/>
        <v>0</v>
      </c>
    </row>
    <row r="31" spans="1:30">
      <c r="A31" s="72" t="s">
        <v>159</v>
      </c>
      <c r="B31" s="58">
        <v>10000</v>
      </c>
      <c r="C31" s="73">
        <v>5000</v>
      </c>
      <c r="D31" s="58">
        <f t="shared" si="19"/>
        <v>0</v>
      </c>
      <c r="E31" s="58">
        <f t="shared" si="20"/>
        <v>0</v>
      </c>
      <c r="F31" s="58">
        <f t="shared" si="21"/>
        <v>0</v>
      </c>
      <c r="G31" s="58">
        <f t="shared" si="22"/>
        <v>0</v>
      </c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8"/>
      <c r="T31" s="58">
        <f>IF(SUM($B$26:B31)-SUM($C$26:S31)&lt;=0,0,SUM($B$26:B31)-SUM($C$26:S31))</f>
        <v>30000</v>
      </c>
      <c r="U31" s="74">
        <f t="shared" si="17"/>
        <v>1</v>
      </c>
      <c r="V31" s="75">
        <f t="shared" si="18"/>
        <v>900</v>
      </c>
      <c r="W31" s="75">
        <f>IF(ROUND(V31-SUM($X$26:X30),2)&lt;0,0,ROUND(V31-SUM($X$26:X30),2))</f>
        <v>900</v>
      </c>
      <c r="X31" s="76"/>
      <c r="Y31" s="77" t="b">
        <f t="shared" si="23"/>
        <v>0</v>
      </c>
      <c r="Z31" s="59"/>
      <c r="AA31" s="78">
        <f t="shared" si="24"/>
        <v>0</v>
      </c>
      <c r="AB31" s="79">
        <f t="shared" si="26"/>
        <v>9100</v>
      </c>
      <c r="AC31" t="s">
        <v>159</v>
      </c>
      <c r="AD31" t="b">
        <f t="shared" si="25"/>
        <v>0</v>
      </c>
    </row>
    <row r="32" spans="1:30">
      <c r="A32" s="72" t="s">
        <v>160</v>
      </c>
      <c r="B32" s="58">
        <v>10000</v>
      </c>
      <c r="C32" s="73">
        <v>5000</v>
      </c>
      <c r="D32" s="58">
        <f t="shared" si="19"/>
        <v>0</v>
      </c>
      <c r="E32" s="58">
        <f t="shared" si="20"/>
        <v>0</v>
      </c>
      <c r="F32" s="58">
        <f t="shared" si="21"/>
        <v>0</v>
      </c>
      <c r="G32" s="58">
        <f t="shared" si="22"/>
        <v>0</v>
      </c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8"/>
      <c r="T32" s="58">
        <f>IF(SUM($B$26:B32)-SUM($C$26:S32)&lt;=0,0,SUM($B$26:B32)-SUM($C$26:S32))</f>
        <v>35000</v>
      </c>
      <c r="U32" s="74">
        <f t="shared" si="17"/>
        <v>1</v>
      </c>
      <c r="V32" s="75">
        <f t="shared" si="18"/>
        <v>1050</v>
      </c>
      <c r="W32" s="75">
        <f>IF(ROUND(V32-SUM($X$26:X31),2)&lt;0,0,ROUND(V32-SUM($X$26:X31),2))</f>
        <v>1050</v>
      </c>
      <c r="X32" s="76"/>
      <c r="Y32" s="77" t="b">
        <f t="shared" si="23"/>
        <v>0</v>
      </c>
      <c r="Z32" s="59"/>
      <c r="AA32" s="78">
        <f t="shared" si="24"/>
        <v>0</v>
      </c>
      <c r="AB32" s="79">
        <f t="shared" si="26"/>
        <v>8950</v>
      </c>
      <c r="AC32" t="s">
        <v>160</v>
      </c>
      <c r="AD32" t="b">
        <f t="shared" si="25"/>
        <v>0</v>
      </c>
    </row>
    <row r="33" spans="1:30">
      <c r="A33" s="72" t="s">
        <v>161</v>
      </c>
      <c r="B33" s="58">
        <v>10000</v>
      </c>
      <c r="C33" s="73">
        <v>5000</v>
      </c>
      <c r="D33" s="58">
        <f t="shared" si="19"/>
        <v>0</v>
      </c>
      <c r="E33" s="58">
        <f t="shared" si="20"/>
        <v>0</v>
      </c>
      <c r="F33" s="58">
        <f t="shared" si="21"/>
        <v>0</v>
      </c>
      <c r="G33" s="58">
        <f t="shared" si="22"/>
        <v>0</v>
      </c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8"/>
      <c r="T33" s="58">
        <f>IF(SUM($B$26:B33)-SUM($C$26:S33)&lt;=0,0,SUM($B$26:B33)-SUM($C$26:S33))</f>
        <v>40000</v>
      </c>
      <c r="U33" s="74">
        <f t="shared" si="17"/>
        <v>2</v>
      </c>
      <c r="V33" s="75">
        <f t="shared" si="18"/>
        <v>1480</v>
      </c>
      <c r="W33" s="75">
        <f>IF(ROUND(V33-SUM($X$26:X32),2)&lt;0,0,ROUND(V33-SUM($X$26:X32),2))</f>
        <v>1480</v>
      </c>
      <c r="X33" s="76"/>
      <c r="Y33" s="77" t="b">
        <f t="shared" si="23"/>
        <v>0</v>
      </c>
      <c r="Z33" s="59"/>
      <c r="AA33" s="78">
        <f t="shared" si="24"/>
        <v>0</v>
      </c>
      <c r="AB33" s="79">
        <f t="shared" si="26"/>
        <v>8520</v>
      </c>
      <c r="AC33" t="s">
        <v>161</v>
      </c>
      <c r="AD33" t="b">
        <f t="shared" si="25"/>
        <v>0</v>
      </c>
    </row>
    <row r="34" spans="1:30">
      <c r="A34" s="72" t="s">
        <v>162</v>
      </c>
      <c r="B34" s="58">
        <v>10000</v>
      </c>
      <c r="C34" s="73">
        <v>5000</v>
      </c>
      <c r="D34" s="58">
        <f t="shared" si="19"/>
        <v>0</v>
      </c>
      <c r="E34" s="58">
        <f t="shared" si="20"/>
        <v>0</v>
      </c>
      <c r="F34" s="58">
        <f t="shared" si="21"/>
        <v>0</v>
      </c>
      <c r="G34" s="58">
        <f t="shared" si="22"/>
        <v>0</v>
      </c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8"/>
      <c r="T34" s="58">
        <f>IF(SUM($B$26:B34)-SUM($C$26:S34)&lt;=0,0,SUM($B$26:B34)-SUM($C$26:S34))</f>
        <v>45000</v>
      </c>
      <c r="U34" s="74">
        <f t="shared" si="17"/>
        <v>2</v>
      </c>
      <c r="V34" s="75">
        <f t="shared" si="18"/>
        <v>1980</v>
      </c>
      <c r="W34" s="75">
        <f>IF(ROUND(V34-SUM($X$26:X33),2)&lt;0,0,ROUND(V34-SUM($X$26:X33),2))</f>
        <v>1980</v>
      </c>
      <c r="X34" s="76"/>
      <c r="Y34" s="77" t="b">
        <f t="shared" si="23"/>
        <v>0</v>
      </c>
      <c r="Z34" s="59"/>
      <c r="AA34" s="78">
        <f t="shared" si="24"/>
        <v>0</v>
      </c>
      <c r="AB34" s="79">
        <f t="shared" si="26"/>
        <v>8020</v>
      </c>
      <c r="AC34" t="s">
        <v>162</v>
      </c>
      <c r="AD34" t="b">
        <f t="shared" si="25"/>
        <v>0</v>
      </c>
    </row>
    <row r="35" spans="1:30">
      <c r="A35" s="72" t="s">
        <v>163</v>
      </c>
      <c r="B35" s="58">
        <v>10000</v>
      </c>
      <c r="C35" s="73">
        <v>5000</v>
      </c>
      <c r="D35" s="58">
        <f t="shared" si="19"/>
        <v>0</v>
      </c>
      <c r="E35" s="58">
        <f t="shared" si="20"/>
        <v>0</v>
      </c>
      <c r="F35" s="58">
        <f t="shared" si="21"/>
        <v>0</v>
      </c>
      <c r="G35" s="58">
        <f t="shared" si="22"/>
        <v>0</v>
      </c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8"/>
      <c r="T35" s="58">
        <f>IF(SUM($B$26:B35)-SUM($C$26:S35)&lt;=0,0,SUM($B$26:B35)-SUM($C$26:S35))</f>
        <v>50000</v>
      </c>
      <c r="U35" s="74">
        <f t="shared" si="17"/>
        <v>2</v>
      </c>
      <c r="V35" s="75">
        <f t="shared" si="18"/>
        <v>2480</v>
      </c>
      <c r="W35" s="75">
        <f>IF(ROUND(V35-SUM($X$26:X34),2)&lt;0,0,ROUND(V35-SUM($X$26:X34),2))</f>
        <v>2480</v>
      </c>
      <c r="X35" s="76"/>
      <c r="Y35" s="77" t="b">
        <f t="shared" si="23"/>
        <v>0</v>
      </c>
      <c r="Z35" s="59"/>
      <c r="AA35" s="78">
        <f t="shared" si="24"/>
        <v>0</v>
      </c>
      <c r="AB35" s="79">
        <f t="shared" si="26"/>
        <v>7520</v>
      </c>
      <c r="AC35" t="s">
        <v>163</v>
      </c>
      <c r="AD35" t="b">
        <f t="shared" si="25"/>
        <v>0</v>
      </c>
    </row>
    <row r="36" spans="1:30">
      <c r="A36" s="72" t="s">
        <v>164</v>
      </c>
      <c r="B36" s="58">
        <v>10000</v>
      </c>
      <c r="C36" s="73">
        <v>5000</v>
      </c>
      <c r="D36" s="58">
        <f t="shared" si="19"/>
        <v>0</v>
      </c>
      <c r="E36" s="58">
        <f t="shared" si="20"/>
        <v>0</v>
      </c>
      <c r="F36" s="58">
        <f t="shared" si="21"/>
        <v>0</v>
      </c>
      <c r="G36" s="58">
        <f t="shared" si="22"/>
        <v>0</v>
      </c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  <c r="S36" s="58"/>
      <c r="T36" s="58">
        <f>IF(SUM($B$26:B36)-SUM($C$26:S36)&lt;=0,0,SUM($B$26:B36)-SUM($C$26:S36))</f>
        <v>55000</v>
      </c>
      <c r="U36" s="74">
        <f t="shared" si="17"/>
        <v>2</v>
      </c>
      <c r="V36" s="75">
        <f t="shared" si="18"/>
        <v>2980</v>
      </c>
      <c r="W36" s="75">
        <f>IF(ROUND(V36-SUM($X$26:X35),2)&lt;0,0,ROUND(V36-SUM($X$26:X35),2))</f>
        <v>2980</v>
      </c>
      <c r="X36" s="76"/>
      <c r="Y36" s="77" t="b">
        <f t="shared" si="23"/>
        <v>0</v>
      </c>
      <c r="Z36" s="59"/>
      <c r="AA36" s="78">
        <f t="shared" si="24"/>
        <v>0</v>
      </c>
      <c r="AB36" s="79">
        <f t="shared" si="26"/>
        <v>7020</v>
      </c>
      <c r="AC36" t="s">
        <v>164</v>
      </c>
      <c r="AD36" t="b">
        <f t="shared" si="25"/>
        <v>0</v>
      </c>
    </row>
    <row r="37" spans="1:30">
      <c r="A37" s="72" t="s">
        <v>165</v>
      </c>
      <c r="B37" s="58">
        <v>10000</v>
      </c>
      <c r="C37" s="73">
        <v>5000</v>
      </c>
      <c r="D37" s="58">
        <f t="shared" si="19"/>
        <v>0</v>
      </c>
      <c r="E37" s="58">
        <f t="shared" si="20"/>
        <v>0</v>
      </c>
      <c r="F37" s="58">
        <f t="shared" si="21"/>
        <v>0</v>
      </c>
      <c r="G37" s="58">
        <f t="shared" si="22"/>
        <v>0</v>
      </c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  <c r="S37" s="58"/>
      <c r="T37" s="58">
        <f>IF(SUM($B$26:B37)-SUM($C$26:S37)&lt;=0,0,SUM($B$26:B37)-SUM($C$26:S37))</f>
        <v>60000</v>
      </c>
      <c r="U37" s="74">
        <f t="shared" si="17"/>
        <v>2</v>
      </c>
      <c r="V37" s="75">
        <f t="shared" si="18"/>
        <v>3480</v>
      </c>
      <c r="W37" s="75">
        <f>IF(ROUND(V37-SUM($X$26:X36),2)&lt;0,0,ROUND(V37-SUM($X$26:X36),2))</f>
        <v>3480</v>
      </c>
      <c r="X37" s="76"/>
      <c r="Y37" s="77" t="b">
        <f t="shared" si="23"/>
        <v>0</v>
      </c>
      <c r="Z37" s="59"/>
      <c r="AA37" s="78">
        <f t="shared" si="24"/>
        <v>0</v>
      </c>
      <c r="AB37" s="79">
        <f t="shared" si="26"/>
        <v>6520</v>
      </c>
      <c r="AC37" t="s">
        <v>165</v>
      </c>
      <c r="AD37" t="b">
        <f t="shared" si="25"/>
        <v>0</v>
      </c>
    </row>
    <row r="38" spans="1:30">
      <c r="A38" s="72" t="s">
        <v>103</v>
      </c>
      <c r="B38" s="58">
        <f>SUM(B26:B37)+B39</f>
        <v>120000</v>
      </c>
      <c r="C38" s="58">
        <f>SUM(C26:C37)</f>
        <v>60000</v>
      </c>
      <c r="D38" s="58">
        <f t="shared" ref="D38:W38" si="27">SUM(D26:D37)</f>
        <v>0</v>
      </c>
      <c r="E38" s="58">
        <f t="shared" si="27"/>
        <v>0</v>
      </c>
      <c r="F38" s="58">
        <f t="shared" si="27"/>
        <v>0</v>
      </c>
      <c r="G38" s="58">
        <f t="shared" si="27"/>
        <v>0</v>
      </c>
      <c r="H38" s="58">
        <f t="shared" si="27"/>
        <v>0</v>
      </c>
      <c r="I38" s="58">
        <f t="shared" si="27"/>
        <v>0</v>
      </c>
      <c r="J38" s="58">
        <f t="shared" si="27"/>
        <v>0</v>
      </c>
      <c r="K38" s="58">
        <f t="shared" si="27"/>
        <v>0</v>
      </c>
      <c r="L38" s="58">
        <f t="shared" si="27"/>
        <v>0</v>
      </c>
      <c r="M38" s="58">
        <f t="shared" si="27"/>
        <v>0</v>
      </c>
      <c r="N38" s="58">
        <f t="shared" si="27"/>
        <v>0</v>
      </c>
      <c r="O38" s="58">
        <f t="shared" si="27"/>
        <v>0</v>
      </c>
      <c r="P38" s="58">
        <f t="shared" si="27"/>
        <v>0</v>
      </c>
      <c r="Q38" s="58">
        <f t="shared" si="27"/>
        <v>0</v>
      </c>
      <c r="R38" s="58">
        <f t="shared" si="27"/>
        <v>0</v>
      </c>
      <c r="S38" s="58">
        <f t="shared" si="27"/>
        <v>0</v>
      </c>
      <c r="T38" s="58"/>
      <c r="U38" s="103"/>
      <c r="V38" s="58">
        <f t="shared" si="27"/>
        <v>16600</v>
      </c>
      <c r="W38" s="58">
        <f t="shared" si="27"/>
        <v>16600</v>
      </c>
      <c r="X38" s="58">
        <f>SUM(X26:X37)+X39</f>
        <v>0</v>
      </c>
      <c r="Y38" s="77" t="b">
        <f t="shared" si="23"/>
        <v>0</v>
      </c>
      <c r="Z38" s="81"/>
      <c r="AA38" s="82">
        <f>SUM(AA26:AA37)</f>
        <v>0</v>
      </c>
      <c r="AB38" s="79">
        <f>SUM(AB26:AB37)</f>
        <v>103400</v>
      </c>
    </row>
    <row r="39" spans="1:30">
      <c r="A39" s="72" t="s">
        <v>193</v>
      </c>
      <c r="B39" s="73"/>
      <c r="C39" s="83"/>
      <c r="D39" s="84"/>
      <c r="E39" s="84"/>
      <c r="F39" s="84"/>
      <c r="G39" s="84"/>
      <c r="H39" s="84"/>
      <c r="I39" s="84" t="b">
        <f>I40=T22</f>
        <v>1</v>
      </c>
      <c r="J39" s="84" t="b">
        <f>J40=(X38+X39)</f>
        <v>1</v>
      </c>
      <c r="K39" s="84"/>
      <c r="L39" s="84"/>
      <c r="M39" s="84"/>
      <c r="N39" s="84"/>
      <c r="O39" s="84"/>
      <c r="P39" s="84"/>
      <c r="Q39" s="84"/>
      <c r="R39" s="84"/>
      <c r="S39" s="84"/>
      <c r="T39" s="84"/>
      <c r="X39" s="85"/>
    </row>
    <row r="40" s="29" customFormat="1" spans="1:30">
      <c r="A40" s="86" t="s">
        <v>194</v>
      </c>
      <c r="B40" s="73">
        <f>G40-SUM(R10:R21)-K40</f>
        <v>0</v>
      </c>
      <c r="C40" s="83"/>
      <c r="D40" s="83"/>
      <c r="E40" s="83"/>
      <c r="F40" s="87">
        <f>SUM(F44:F1000)</f>
        <v>0</v>
      </c>
      <c r="G40" s="87">
        <f t="shared" ref="G40:L40" si="28">SUM(G44:G1000)</f>
        <v>0</v>
      </c>
      <c r="H40" s="87">
        <f t="shared" si="28"/>
        <v>0</v>
      </c>
      <c r="I40" s="87">
        <f t="shared" si="28"/>
        <v>0</v>
      </c>
      <c r="J40" s="87">
        <f t="shared" si="28"/>
        <v>0</v>
      </c>
      <c r="K40" s="87">
        <f t="shared" si="28"/>
        <v>0</v>
      </c>
      <c r="L40" s="87">
        <f t="shared" si="28"/>
        <v>0</v>
      </c>
      <c r="M40" s="83">
        <f>G40-H40-I40-J40-K40-L40+M43</f>
        <v>0</v>
      </c>
      <c r="N40" s="83"/>
      <c r="O40" s="83"/>
      <c r="P40" s="83"/>
      <c r="Q40" s="83"/>
      <c r="R40" s="83"/>
      <c r="S40" s="83"/>
      <c r="T40" s="83"/>
      <c r="W40" s="88" t="s">
        <v>195</v>
      </c>
      <c r="X40" s="89">
        <f>IF((B38-B39)=0,0,V37/(B38-B39))</f>
        <v>0.029</v>
      </c>
      <c r="Z40" s="90"/>
    </row>
    <row r="41" spans="1:30">
      <c r="A41" s="41" t="s">
        <v>196</v>
      </c>
      <c r="B41" s="41"/>
      <c r="C41" s="41"/>
      <c r="D41" s="41"/>
      <c r="E41" s="41"/>
      <c r="F41" s="41"/>
      <c r="G41" s="41"/>
      <c r="H41" s="41"/>
      <c r="I41" s="41"/>
      <c r="J41" s="91" t="s">
        <v>197</v>
      </c>
      <c r="K41" s="92">
        <v>0.85</v>
      </c>
      <c r="L41" s="93" t="s">
        <v>198</v>
      </c>
      <c r="M41" s="86">
        <f>SUMIF(档案费管理台账!$E$4:$E$1000,G1,档案费管理台账!$H$4:$H$1000)</f>
        <v>0</v>
      </c>
      <c r="N41" s="83" t="b">
        <f>M41=SUM(H43:H1000)</f>
        <v>1</v>
      </c>
      <c r="O41" s="84"/>
      <c r="P41" s="84"/>
      <c r="Q41" s="84"/>
      <c r="R41" s="84"/>
      <c r="S41" s="84"/>
      <c r="T41" s="84"/>
    </row>
    <row r="42" s="27" customFormat="1" spans="1:30">
      <c r="A42" s="63" t="s">
        <v>4</v>
      </c>
      <c r="B42" s="67" t="s">
        <v>124</v>
      </c>
      <c r="C42" s="67" t="s">
        <v>199</v>
      </c>
      <c r="D42" s="63" t="s">
        <v>200</v>
      </c>
      <c r="E42" s="63" t="s">
        <v>7</v>
      </c>
      <c r="F42" s="63" t="s">
        <v>201</v>
      </c>
      <c r="G42" s="63" t="s">
        <v>202</v>
      </c>
      <c r="H42" s="63" t="s">
        <v>11</v>
      </c>
      <c r="I42" s="63" t="s">
        <v>203</v>
      </c>
      <c r="J42" s="63" t="s">
        <v>204</v>
      </c>
      <c r="K42" s="63" t="s">
        <v>205</v>
      </c>
      <c r="L42" s="63" t="s">
        <v>206</v>
      </c>
      <c r="M42" s="63" t="s">
        <v>207</v>
      </c>
      <c r="N42" s="94" t="s">
        <v>77</v>
      </c>
      <c r="O42" s="95"/>
      <c r="P42" s="95"/>
      <c r="Q42" s="95"/>
      <c r="R42" s="95"/>
      <c r="S42" s="95"/>
      <c r="T42" s="95"/>
      <c r="U42" s="95"/>
      <c r="V42" s="95"/>
      <c r="W42" s="96"/>
      <c r="Z42" s="48"/>
      <c r="AB42" s="47"/>
    </row>
    <row r="43" spans="1:30">
      <c r="A43" s="97" t="str">
        <f>IF(D43="","",ROW()-42)</f>
        <v/>
      </c>
      <c r="B43" s="98" t="str">
        <f t="shared" ref="B43:B107" si="29">IF(C43="","",MONTH(C43)&amp;"月")</f>
        <v>1月</v>
      </c>
      <c r="C43" s="99">
        <v>45293.8683796296</v>
      </c>
      <c r="D43" s="100"/>
      <c r="E43" s="100"/>
      <c r="F43" s="57"/>
      <c r="G43" s="58"/>
      <c r="H43" s="58"/>
      <c r="I43" s="57">
        <v>0</v>
      </c>
      <c r="J43" s="57"/>
      <c r="K43" s="57"/>
      <c r="L43" s="57"/>
      <c r="M43" s="101"/>
      <c r="N43" s="102"/>
      <c r="O43" s="84"/>
      <c r="P43" s="84"/>
      <c r="Q43" s="84"/>
      <c r="R43" s="84"/>
      <c r="S43" s="84"/>
      <c r="T43" s="84"/>
      <c r="U43" s="84"/>
      <c r="V43" s="84"/>
      <c r="W43" s="83"/>
    </row>
    <row r="44" spans="1:30">
      <c r="A44" s="97" t="str">
        <f>IF(C44="","",ROW()-42)</f>
        <v/>
      </c>
      <c r="B44" s="98" t="str">
        <f t="shared" si="29"/>
        <v/>
      </c>
      <c r="C44" s="99"/>
      <c r="D44" s="100"/>
      <c r="E44" s="100"/>
      <c r="F44" s="57"/>
      <c r="G44" s="58">
        <f>IF(F44="",0,F44*$K$41)</f>
        <v>0</v>
      </c>
      <c r="H44" s="58"/>
      <c r="I44" s="57"/>
      <c r="J44" s="57"/>
      <c r="K44" s="57"/>
      <c r="L44" s="57"/>
      <c r="M44" s="58" t="str">
        <f>IF(C44="","",ROUND(M43+G44-I44-J44-K44-L44-H44,2))</f>
        <v/>
      </c>
      <c r="N44" s="102"/>
      <c r="O44" s="84"/>
      <c r="P44" s="84"/>
      <c r="Q44" s="84"/>
      <c r="R44" s="84"/>
      <c r="S44" s="84"/>
      <c r="T44" s="84"/>
      <c r="U44" s="84"/>
      <c r="V44" s="84"/>
      <c r="W44" s="83"/>
    </row>
    <row r="45" spans="1:30">
      <c r="A45" s="97" t="str">
        <f t="shared" ref="A45:A108" si="30">IF(C45="","",ROW()-42)</f>
        <v/>
      </c>
      <c r="B45" s="98" t="str">
        <f t="shared" si="29"/>
        <v/>
      </c>
      <c r="C45" s="99"/>
      <c r="D45" s="100"/>
      <c r="E45" s="100"/>
      <c r="F45" s="57"/>
      <c r="G45" s="58">
        <f t="shared" ref="G45:G108" si="31">IF(F45="",0,F45*$K$41)</f>
        <v>0</v>
      </c>
      <c r="H45" s="58"/>
      <c r="I45" s="57"/>
      <c r="J45" s="57"/>
      <c r="K45" s="57"/>
      <c r="L45" s="57"/>
      <c r="M45" s="58" t="str">
        <f t="shared" ref="M45:M108" si="32">IF(C45="","",ROUND(M44+G45-I45-J45-K45-L45-H45,2))</f>
        <v/>
      </c>
      <c r="N45" s="102"/>
      <c r="O45" s="84"/>
      <c r="P45" s="84"/>
      <c r="Q45" s="84"/>
      <c r="R45" s="84"/>
      <c r="S45" s="84"/>
      <c r="T45" s="84"/>
      <c r="U45" s="84"/>
      <c r="V45" s="84"/>
      <c r="W45" s="83"/>
    </row>
    <row r="46" spans="1:30">
      <c r="A46" s="97" t="str">
        <f t="shared" si="30"/>
        <v/>
      </c>
      <c r="B46" s="98" t="str">
        <f t="shared" si="29"/>
        <v/>
      </c>
      <c r="C46" s="99"/>
      <c r="D46" s="100"/>
      <c r="E46" s="100"/>
      <c r="F46" s="57"/>
      <c r="G46" s="58">
        <f t="shared" si="31"/>
        <v>0</v>
      </c>
      <c r="H46" s="58"/>
      <c r="I46" s="57"/>
      <c r="J46" s="57"/>
      <c r="K46" s="57"/>
      <c r="L46" s="57"/>
      <c r="M46" s="58" t="str">
        <f t="shared" si="32"/>
        <v/>
      </c>
      <c r="N46" s="102"/>
      <c r="O46" s="84"/>
      <c r="P46" s="84"/>
      <c r="Q46" s="84"/>
      <c r="R46" s="84"/>
      <c r="S46" s="84"/>
      <c r="T46" s="84"/>
      <c r="U46" s="84"/>
      <c r="V46" s="84"/>
      <c r="W46" s="83"/>
    </row>
    <row r="47" spans="1:30">
      <c r="A47" s="97" t="str">
        <f t="shared" si="30"/>
        <v/>
      </c>
      <c r="B47" s="98" t="str">
        <f t="shared" si="29"/>
        <v/>
      </c>
      <c r="C47" s="99"/>
      <c r="D47" s="100"/>
      <c r="E47" s="100"/>
      <c r="F47" s="57"/>
      <c r="G47" s="58">
        <f t="shared" si="31"/>
        <v>0</v>
      </c>
      <c r="H47" s="58"/>
      <c r="I47" s="57"/>
      <c r="J47" s="57"/>
      <c r="K47" s="57"/>
      <c r="L47" s="57"/>
      <c r="M47" s="58" t="str">
        <f t="shared" si="32"/>
        <v/>
      </c>
      <c r="N47" s="102"/>
      <c r="O47" s="84"/>
      <c r="P47" s="84"/>
      <c r="Q47" s="84"/>
      <c r="R47" s="84"/>
      <c r="S47" s="84"/>
      <c r="T47" s="84"/>
      <c r="U47" s="84"/>
      <c r="V47" s="84"/>
      <c r="W47" s="83"/>
    </row>
    <row r="48" spans="1:30">
      <c r="A48" s="97" t="str">
        <f t="shared" si="30"/>
        <v/>
      </c>
      <c r="B48" s="98" t="str">
        <f t="shared" si="29"/>
        <v/>
      </c>
      <c r="C48" s="99"/>
      <c r="D48" s="100"/>
      <c r="E48" s="100"/>
      <c r="F48" s="57"/>
      <c r="G48" s="58">
        <f t="shared" si="31"/>
        <v>0</v>
      </c>
      <c r="H48" s="58"/>
      <c r="I48" s="57"/>
      <c r="J48" s="57"/>
      <c r="K48" s="57"/>
      <c r="L48" s="57"/>
      <c r="M48" s="58" t="str">
        <f t="shared" si="32"/>
        <v/>
      </c>
      <c r="N48" s="102"/>
      <c r="O48" s="84"/>
      <c r="P48" s="84"/>
      <c r="Q48" s="84"/>
      <c r="R48" s="84"/>
      <c r="S48" s="84"/>
      <c r="T48" s="84"/>
      <c r="U48" s="84"/>
      <c r="V48" s="84"/>
      <c r="W48" s="83"/>
    </row>
    <row r="49" spans="1:23">
      <c r="A49" s="97" t="str">
        <f t="shared" si="30"/>
        <v/>
      </c>
      <c r="B49" s="98" t="str">
        <f t="shared" si="29"/>
        <v/>
      </c>
      <c r="C49" s="99"/>
      <c r="D49" s="100"/>
      <c r="E49" s="100"/>
      <c r="F49" s="57"/>
      <c r="G49" s="58">
        <f t="shared" si="31"/>
        <v>0</v>
      </c>
      <c r="H49" s="58"/>
      <c r="I49" s="57"/>
      <c r="J49" s="57"/>
      <c r="K49" s="57"/>
      <c r="L49" s="57"/>
      <c r="M49" s="58" t="str">
        <f t="shared" si="32"/>
        <v/>
      </c>
      <c r="N49" s="102"/>
      <c r="O49" s="84"/>
      <c r="P49" s="84"/>
      <c r="Q49" s="84"/>
      <c r="R49" s="84"/>
      <c r="S49" s="84"/>
      <c r="T49" s="84"/>
      <c r="U49" s="84"/>
      <c r="V49" s="84"/>
      <c r="W49" s="83"/>
    </row>
    <row r="50" spans="1:23">
      <c r="A50" s="97" t="str">
        <f t="shared" si="30"/>
        <v/>
      </c>
      <c r="B50" s="98" t="str">
        <f t="shared" si="29"/>
        <v/>
      </c>
      <c r="C50" s="99"/>
      <c r="D50" s="100"/>
      <c r="E50" s="100"/>
      <c r="F50" s="57"/>
      <c r="G50" s="58">
        <f t="shared" si="31"/>
        <v>0</v>
      </c>
      <c r="H50" s="58"/>
      <c r="I50" s="57"/>
      <c r="J50" s="57"/>
      <c r="K50" s="57"/>
      <c r="L50" s="57"/>
      <c r="M50" s="58" t="str">
        <f t="shared" si="32"/>
        <v/>
      </c>
      <c r="N50" s="102"/>
      <c r="O50" s="84"/>
      <c r="P50" s="84"/>
      <c r="Q50" s="84"/>
      <c r="R50" s="84"/>
      <c r="S50" s="84"/>
      <c r="T50" s="84"/>
      <c r="U50" s="84"/>
      <c r="V50" s="84"/>
      <c r="W50" s="83"/>
    </row>
    <row r="51" spans="1:23">
      <c r="A51" s="97" t="str">
        <f t="shared" si="30"/>
        <v/>
      </c>
      <c r="B51" s="98" t="str">
        <f t="shared" si="29"/>
        <v/>
      </c>
      <c r="C51" s="99"/>
      <c r="D51" s="100"/>
      <c r="E51" s="100"/>
      <c r="F51" s="57"/>
      <c r="G51" s="58">
        <f t="shared" si="31"/>
        <v>0</v>
      </c>
      <c r="H51" s="58"/>
      <c r="I51" s="57"/>
      <c r="J51" s="57"/>
      <c r="K51" s="57"/>
      <c r="L51" s="57"/>
      <c r="M51" s="58" t="str">
        <f t="shared" si="32"/>
        <v/>
      </c>
      <c r="N51" s="102"/>
      <c r="O51" s="84"/>
      <c r="P51" s="84"/>
      <c r="Q51" s="84"/>
      <c r="R51" s="84"/>
      <c r="S51" s="84"/>
      <c r="T51" s="84"/>
      <c r="U51" s="84"/>
      <c r="V51" s="84"/>
      <c r="W51" s="83"/>
    </row>
    <row r="52" spans="1:23">
      <c r="A52" s="97" t="str">
        <f t="shared" si="30"/>
        <v/>
      </c>
      <c r="B52" s="98" t="str">
        <f t="shared" si="29"/>
        <v/>
      </c>
      <c r="C52" s="99"/>
      <c r="D52" s="100"/>
      <c r="E52" s="100"/>
      <c r="F52" s="57"/>
      <c r="G52" s="58">
        <f t="shared" si="31"/>
        <v>0</v>
      </c>
      <c r="H52" s="58"/>
      <c r="I52" s="57"/>
      <c r="J52" s="57"/>
      <c r="K52" s="57"/>
      <c r="L52" s="57"/>
      <c r="M52" s="58" t="str">
        <f t="shared" si="32"/>
        <v/>
      </c>
      <c r="N52" s="102"/>
    </row>
    <row r="53" spans="1:23">
      <c r="A53" s="97" t="str">
        <f t="shared" si="30"/>
        <v/>
      </c>
      <c r="B53" s="98" t="str">
        <f t="shared" si="29"/>
        <v/>
      </c>
      <c r="C53" s="99"/>
      <c r="D53" s="100"/>
      <c r="E53" s="100"/>
      <c r="F53" s="57"/>
      <c r="G53" s="58">
        <f t="shared" si="31"/>
        <v>0</v>
      </c>
      <c r="H53" s="58"/>
      <c r="I53" s="57"/>
      <c r="J53" s="57"/>
      <c r="K53" s="57"/>
      <c r="L53" s="57"/>
      <c r="M53" s="58" t="str">
        <f t="shared" si="32"/>
        <v/>
      </c>
      <c r="N53" s="102"/>
    </row>
    <row r="54" spans="1:23">
      <c r="A54" s="97" t="str">
        <f t="shared" si="30"/>
        <v/>
      </c>
      <c r="B54" s="98" t="str">
        <f t="shared" si="29"/>
        <v/>
      </c>
      <c r="C54" s="99"/>
      <c r="D54" s="100"/>
      <c r="E54" s="100"/>
      <c r="F54" s="57"/>
      <c r="G54" s="58">
        <f t="shared" si="31"/>
        <v>0</v>
      </c>
      <c r="H54" s="58"/>
      <c r="I54" s="57"/>
      <c r="J54" s="57"/>
      <c r="K54" s="57"/>
      <c r="L54" s="57"/>
      <c r="M54" s="58" t="str">
        <f t="shared" si="32"/>
        <v/>
      </c>
      <c r="N54" s="102"/>
    </row>
    <row r="55" spans="1:23">
      <c r="A55" s="97" t="str">
        <f t="shared" si="30"/>
        <v/>
      </c>
      <c r="B55" s="98" t="str">
        <f t="shared" si="29"/>
        <v/>
      </c>
      <c r="C55" s="99"/>
      <c r="D55" s="100"/>
      <c r="E55" s="100"/>
      <c r="F55" s="57"/>
      <c r="G55" s="58">
        <f t="shared" si="31"/>
        <v>0</v>
      </c>
      <c r="H55" s="58"/>
      <c r="I55" s="57"/>
      <c r="J55" s="57"/>
      <c r="K55" s="57"/>
      <c r="L55" s="57"/>
      <c r="M55" s="58" t="str">
        <f t="shared" si="32"/>
        <v/>
      </c>
      <c r="N55" s="102"/>
    </row>
    <row r="56" spans="1:23">
      <c r="A56" s="97" t="str">
        <f t="shared" si="30"/>
        <v/>
      </c>
      <c r="B56" s="98" t="str">
        <f t="shared" si="29"/>
        <v/>
      </c>
      <c r="C56" s="99"/>
      <c r="D56" s="100"/>
      <c r="E56" s="100"/>
      <c r="F56" s="57"/>
      <c r="G56" s="58">
        <f t="shared" si="31"/>
        <v>0</v>
      </c>
      <c r="H56" s="58"/>
      <c r="I56" s="57"/>
      <c r="J56" s="57"/>
      <c r="K56" s="57"/>
      <c r="L56" s="57"/>
      <c r="M56" s="58" t="str">
        <f t="shared" si="32"/>
        <v/>
      </c>
      <c r="N56" s="102"/>
    </row>
    <row r="57" spans="1:23">
      <c r="A57" s="97" t="str">
        <f t="shared" si="30"/>
        <v/>
      </c>
      <c r="B57" s="98" t="str">
        <f t="shared" si="29"/>
        <v/>
      </c>
      <c r="C57" s="99"/>
      <c r="D57" s="100"/>
      <c r="E57" s="100"/>
      <c r="F57" s="57"/>
      <c r="G57" s="58">
        <f t="shared" si="31"/>
        <v>0</v>
      </c>
      <c r="H57" s="58"/>
      <c r="I57" s="57"/>
      <c r="J57" s="57"/>
      <c r="K57" s="57"/>
      <c r="L57" s="57"/>
      <c r="M57" s="58" t="str">
        <f t="shared" si="32"/>
        <v/>
      </c>
      <c r="N57" s="102"/>
    </row>
    <row r="58" spans="1:23">
      <c r="A58" s="97" t="str">
        <f t="shared" si="30"/>
        <v/>
      </c>
      <c r="B58" s="98" t="str">
        <f t="shared" si="29"/>
        <v/>
      </c>
      <c r="C58" s="99"/>
      <c r="D58" s="100"/>
      <c r="E58" s="100"/>
      <c r="F58" s="57"/>
      <c r="G58" s="58">
        <f t="shared" si="31"/>
        <v>0</v>
      </c>
      <c r="H58" s="58"/>
      <c r="I58" s="57"/>
      <c r="J58" s="57"/>
      <c r="K58" s="57"/>
      <c r="L58" s="57"/>
      <c r="M58" s="58" t="str">
        <f t="shared" si="32"/>
        <v/>
      </c>
      <c r="N58" s="102"/>
    </row>
    <row r="59" spans="1:23">
      <c r="A59" s="97" t="str">
        <f t="shared" si="30"/>
        <v/>
      </c>
      <c r="B59" s="98" t="str">
        <f t="shared" si="29"/>
        <v/>
      </c>
      <c r="C59" s="99"/>
      <c r="D59" s="100"/>
      <c r="E59" s="100"/>
      <c r="F59" s="57"/>
      <c r="G59" s="58">
        <f t="shared" si="31"/>
        <v>0</v>
      </c>
      <c r="H59" s="58"/>
      <c r="I59" s="57"/>
      <c r="J59" s="57"/>
      <c r="K59" s="57"/>
      <c r="L59" s="57"/>
      <c r="M59" s="58" t="str">
        <f t="shared" si="32"/>
        <v/>
      </c>
      <c r="N59" s="102"/>
    </row>
    <row r="60" spans="1:23">
      <c r="A60" s="97" t="str">
        <f t="shared" si="30"/>
        <v/>
      </c>
      <c r="B60" s="98" t="str">
        <f t="shared" si="29"/>
        <v/>
      </c>
      <c r="C60" s="99"/>
      <c r="D60" s="100"/>
      <c r="E60" s="100"/>
      <c r="F60" s="57"/>
      <c r="G60" s="58">
        <f t="shared" si="31"/>
        <v>0</v>
      </c>
      <c r="H60" s="58"/>
      <c r="I60" s="57"/>
      <c r="J60" s="57"/>
      <c r="K60" s="57"/>
      <c r="L60" s="57"/>
      <c r="M60" s="58" t="str">
        <f t="shared" si="32"/>
        <v/>
      </c>
      <c r="N60" s="102"/>
    </row>
    <row r="61" spans="1:23">
      <c r="A61" s="97" t="str">
        <f t="shared" si="30"/>
        <v/>
      </c>
      <c r="B61" s="98" t="str">
        <f t="shared" si="29"/>
        <v/>
      </c>
      <c r="C61" s="99"/>
      <c r="D61" s="100"/>
      <c r="E61" s="100"/>
      <c r="F61" s="57"/>
      <c r="G61" s="58">
        <f t="shared" si="31"/>
        <v>0</v>
      </c>
      <c r="H61" s="58"/>
      <c r="I61" s="57"/>
      <c r="J61" s="57"/>
      <c r="K61" s="57"/>
      <c r="L61" s="57"/>
      <c r="M61" s="58" t="str">
        <f t="shared" si="32"/>
        <v/>
      </c>
      <c r="N61" s="102"/>
    </row>
    <row r="62" spans="1:23">
      <c r="A62" s="97" t="str">
        <f t="shared" si="30"/>
        <v/>
      </c>
      <c r="B62" s="98" t="str">
        <f t="shared" si="29"/>
        <v/>
      </c>
      <c r="C62" s="99"/>
      <c r="D62" s="100"/>
      <c r="E62" s="100"/>
      <c r="F62" s="57"/>
      <c r="G62" s="58">
        <f t="shared" si="31"/>
        <v>0</v>
      </c>
      <c r="H62" s="58"/>
      <c r="I62" s="57"/>
      <c r="J62" s="57"/>
      <c r="K62" s="57"/>
      <c r="L62" s="57"/>
      <c r="M62" s="58" t="str">
        <f t="shared" si="32"/>
        <v/>
      </c>
      <c r="N62" s="102"/>
    </row>
    <row r="63" spans="1:23">
      <c r="A63" s="97" t="str">
        <f t="shared" si="30"/>
        <v/>
      </c>
      <c r="B63" s="98" t="str">
        <f t="shared" si="29"/>
        <v/>
      </c>
      <c r="C63" s="99"/>
      <c r="D63" s="100"/>
      <c r="E63" s="100"/>
      <c r="F63" s="57"/>
      <c r="G63" s="58">
        <f t="shared" si="31"/>
        <v>0</v>
      </c>
      <c r="H63" s="58"/>
      <c r="I63" s="57"/>
      <c r="J63" s="57"/>
      <c r="K63" s="57"/>
      <c r="L63" s="57"/>
      <c r="M63" s="58" t="str">
        <f t="shared" si="32"/>
        <v/>
      </c>
      <c r="N63" s="102"/>
    </row>
    <row r="64" spans="1:23">
      <c r="A64" s="97" t="str">
        <f t="shared" si="30"/>
        <v/>
      </c>
      <c r="B64" s="98" t="str">
        <f t="shared" si="29"/>
        <v/>
      </c>
      <c r="C64" s="99"/>
      <c r="D64" s="100"/>
      <c r="E64" s="100"/>
      <c r="F64" s="57"/>
      <c r="G64" s="58">
        <f t="shared" si="31"/>
        <v>0</v>
      </c>
      <c r="H64" s="58"/>
      <c r="I64" s="57"/>
      <c r="J64" s="57"/>
      <c r="K64" s="57"/>
      <c r="L64" s="57"/>
      <c r="M64" s="58" t="str">
        <f t="shared" si="32"/>
        <v/>
      </c>
      <c r="N64" s="102"/>
    </row>
    <row r="65" spans="1:14">
      <c r="A65" s="97" t="str">
        <f t="shared" si="30"/>
        <v/>
      </c>
      <c r="B65" s="98" t="str">
        <f t="shared" si="29"/>
        <v/>
      </c>
      <c r="C65" s="99"/>
      <c r="D65" s="100"/>
      <c r="E65" s="100"/>
      <c r="F65" s="57"/>
      <c r="G65" s="58">
        <f t="shared" si="31"/>
        <v>0</v>
      </c>
      <c r="H65" s="58"/>
      <c r="I65" s="57"/>
      <c r="J65" s="57"/>
      <c r="K65" s="57"/>
      <c r="L65" s="57"/>
      <c r="M65" s="58" t="str">
        <f t="shared" si="32"/>
        <v/>
      </c>
      <c r="N65" s="102"/>
    </row>
    <row r="66" spans="1:14">
      <c r="A66" s="97" t="str">
        <f t="shared" si="30"/>
        <v/>
      </c>
      <c r="B66" s="98" t="str">
        <f t="shared" si="29"/>
        <v/>
      </c>
      <c r="C66" s="99"/>
      <c r="D66" s="100"/>
      <c r="E66" s="100"/>
      <c r="F66" s="57"/>
      <c r="G66" s="58">
        <f t="shared" si="31"/>
        <v>0</v>
      </c>
      <c r="H66" s="58"/>
      <c r="I66" s="57"/>
      <c r="J66" s="57"/>
      <c r="K66" s="57"/>
      <c r="L66" s="57"/>
      <c r="M66" s="58" t="str">
        <f t="shared" si="32"/>
        <v/>
      </c>
      <c r="N66" s="102"/>
    </row>
    <row r="67" spans="1:14">
      <c r="A67" s="97" t="str">
        <f t="shared" si="30"/>
        <v/>
      </c>
      <c r="B67" s="98" t="str">
        <f t="shared" si="29"/>
        <v/>
      </c>
      <c r="C67" s="99"/>
      <c r="D67" s="100"/>
      <c r="E67" s="100"/>
      <c r="F67" s="57"/>
      <c r="G67" s="58">
        <f t="shared" si="31"/>
        <v>0</v>
      </c>
      <c r="H67" s="58"/>
      <c r="I67" s="57"/>
      <c r="J67" s="57"/>
      <c r="K67" s="57"/>
      <c r="L67" s="57"/>
      <c r="M67" s="58" t="str">
        <f t="shared" si="32"/>
        <v/>
      </c>
      <c r="N67" s="102"/>
    </row>
    <row r="68" spans="1:14">
      <c r="A68" s="97" t="str">
        <f t="shared" si="30"/>
        <v/>
      </c>
      <c r="B68" s="98" t="str">
        <f t="shared" si="29"/>
        <v/>
      </c>
      <c r="C68" s="99"/>
      <c r="D68" s="100"/>
      <c r="E68" s="100"/>
      <c r="F68" s="57"/>
      <c r="G68" s="58">
        <f t="shared" si="31"/>
        <v>0</v>
      </c>
      <c r="H68" s="58"/>
      <c r="I68" s="57"/>
      <c r="J68" s="57"/>
      <c r="K68" s="57"/>
      <c r="L68" s="57"/>
      <c r="M68" s="58" t="str">
        <f t="shared" si="32"/>
        <v/>
      </c>
      <c r="N68" s="102"/>
    </row>
    <row r="69" spans="1:14">
      <c r="A69" s="97" t="str">
        <f t="shared" si="30"/>
        <v/>
      </c>
      <c r="B69" s="98" t="str">
        <f t="shared" si="29"/>
        <v/>
      </c>
      <c r="C69" s="99"/>
      <c r="D69" s="100"/>
      <c r="E69" s="100"/>
      <c r="F69" s="57"/>
      <c r="G69" s="58">
        <f t="shared" si="31"/>
        <v>0</v>
      </c>
      <c r="H69" s="58"/>
      <c r="I69" s="57"/>
      <c r="J69" s="57"/>
      <c r="K69" s="57"/>
      <c r="L69" s="57"/>
      <c r="M69" s="58" t="str">
        <f t="shared" si="32"/>
        <v/>
      </c>
      <c r="N69" s="102"/>
    </row>
    <row r="70" spans="1:14">
      <c r="A70" s="97" t="str">
        <f t="shared" si="30"/>
        <v/>
      </c>
      <c r="B70" s="98" t="str">
        <f t="shared" si="29"/>
        <v/>
      </c>
      <c r="C70" s="99"/>
      <c r="D70" s="100"/>
      <c r="E70" s="100"/>
      <c r="F70" s="57"/>
      <c r="G70" s="58">
        <f t="shared" si="31"/>
        <v>0</v>
      </c>
      <c r="H70" s="58"/>
      <c r="I70" s="57"/>
      <c r="J70" s="57"/>
      <c r="K70" s="57"/>
      <c r="L70" s="57"/>
      <c r="M70" s="58" t="str">
        <f t="shared" si="32"/>
        <v/>
      </c>
      <c r="N70" s="102"/>
    </row>
    <row r="71" spans="1:14">
      <c r="A71" s="97" t="str">
        <f t="shared" si="30"/>
        <v/>
      </c>
      <c r="B71" s="98" t="str">
        <f t="shared" si="29"/>
        <v/>
      </c>
      <c r="C71" s="99"/>
      <c r="D71" s="100"/>
      <c r="E71" s="100"/>
      <c r="F71" s="57"/>
      <c r="G71" s="58">
        <f t="shared" si="31"/>
        <v>0</v>
      </c>
      <c r="H71" s="58"/>
      <c r="I71" s="57"/>
      <c r="J71" s="57"/>
      <c r="K71" s="57"/>
      <c r="L71" s="57"/>
      <c r="M71" s="58" t="str">
        <f t="shared" si="32"/>
        <v/>
      </c>
      <c r="N71" s="102"/>
    </row>
    <row r="72" spans="1:14">
      <c r="A72" s="97" t="str">
        <f t="shared" si="30"/>
        <v/>
      </c>
      <c r="B72" s="98" t="str">
        <f t="shared" si="29"/>
        <v/>
      </c>
      <c r="C72" s="99"/>
      <c r="D72" s="100"/>
      <c r="E72" s="100"/>
      <c r="F72" s="57"/>
      <c r="G72" s="58">
        <f t="shared" si="31"/>
        <v>0</v>
      </c>
      <c r="H72" s="58"/>
      <c r="I72" s="57"/>
      <c r="J72" s="57"/>
      <c r="K72" s="57"/>
      <c r="L72" s="57"/>
      <c r="M72" s="58" t="str">
        <f t="shared" si="32"/>
        <v/>
      </c>
      <c r="N72" s="102"/>
    </row>
    <row r="73" spans="1:14">
      <c r="A73" s="97" t="str">
        <f t="shared" si="30"/>
        <v/>
      </c>
      <c r="B73" s="98" t="str">
        <f t="shared" si="29"/>
        <v/>
      </c>
      <c r="C73" s="99"/>
      <c r="D73" s="100"/>
      <c r="E73" s="100"/>
      <c r="F73" s="57"/>
      <c r="G73" s="58">
        <f t="shared" si="31"/>
        <v>0</v>
      </c>
      <c r="H73" s="58"/>
      <c r="I73" s="57"/>
      <c r="J73" s="57"/>
      <c r="K73" s="57"/>
      <c r="L73" s="57"/>
      <c r="M73" s="58" t="str">
        <f t="shared" si="32"/>
        <v/>
      </c>
      <c r="N73" s="102"/>
    </row>
    <row r="74" spans="1:14">
      <c r="A74" s="97" t="str">
        <f t="shared" si="30"/>
        <v/>
      </c>
      <c r="B74" s="98" t="str">
        <f t="shared" si="29"/>
        <v/>
      </c>
      <c r="C74" s="99"/>
      <c r="D74" s="100"/>
      <c r="E74" s="100"/>
      <c r="F74" s="57"/>
      <c r="G74" s="58">
        <f t="shared" si="31"/>
        <v>0</v>
      </c>
      <c r="H74" s="58"/>
      <c r="I74" s="57"/>
      <c r="J74" s="57"/>
      <c r="K74" s="57"/>
      <c r="L74" s="57"/>
      <c r="M74" s="58" t="str">
        <f t="shared" si="32"/>
        <v/>
      </c>
      <c r="N74" s="102"/>
    </row>
    <row r="75" spans="1:14">
      <c r="A75" s="97" t="str">
        <f t="shared" si="30"/>
        <v/>
      </c>
      <c r="B75" s="98" t="str">
        <f t="shared" si="29"/>
        <v/>
      </c>
      <c r="C75" s="99"/>
      <c r="D75" s="100"/>
      <c r="E75" s="100"/>
      <c r="F75" s="57"/>
      <c r="G75" s="58">
        <f t="shared" si="31"/>
        <v>0</v>
      </c>
      <c r="H75" s="58"/>
      <c r="I75" s="57"/>
      <c r="J75" s="57"/>
      <c r="K75" s="57"/>
      <c r="L75" s="57"/>
      <c r="M75" s="58" t="str">
        <f t="shared" si="32"/>
        <v/>
      </c>
      <c r="N75" s="102"/>
    </row>
    <row r="76" spans="1:14">
      <c r="A76" s="97" t="str">
        <f t="shared" si="30"/>
        <v/>
      </c>
      <c r="B76" s="98" t="str">
        <f t="shared" si="29"/>
        <v/>
      </c>
      <c r="C76" s="99"/>
      <c r="D76" s="100"/>
      <c r="E76" s="100"/>
      <c r="F76" s="57"/>
      <c r="G76" s="58">
        <f t="shared" si="31"/>
        <v>0</v>
      </c>
      <c r="H76" s="58"/>
      <c r="I76" s="57"/>
      <c r="J76" s="57"/>
      <c r="K76" s="57"/>
      <c r="L76" s="57"/>
      <c r="M76" s="58" t="str">
        <f t="shared" si="32"/>
        <v/>
      </c>
      <c r="N76" s="102"/>
    </row>
    <row r="77" spans="1:14">
      <c r="A77" s="97" t="str">
        <f t="shared" si="30"/>
        <v/>
      </c>
      <c r="B77" s="98" t="str">
        <f t="shared" si="29"/>
        <v/>
      </c>
      <c r="C77" s="99"/>
      <c r="D77" s="100"/>
      <c r="E77" s="100"/>
      <c r="F77" s="57"/>
      <c r="G77" s="58">
        <f t="shared" si="31"/>
        <v>0</v>
      </c>
      <c r="H77" s="58"/>
      <c r="I77" s="57"/>
      <c r="J77" s="57"/>
      <c r="K77" s="57"/>
      <c r="L77" s="57"/>
      <c r="M77" s="58" t="str">
        <f t="shared" si="32"/>
        <v/>
      </c>
      <c r="N77" s="102"/>
    </row>
    <row r="78" spans="1:14">
      <c r="A78" s="97" t="str">
        <f t="shared" si="30"/>
        <v/>
      </c>
      <c r="B78" s="98" t="str">
        <f t="shared" si="29"/>
        <v/>
      </c>
      <c r="C78" s="99"/>
      <c r="D78" s="100"/>
      <c r="E78" s="100"/>
      <c r="F78" s="57"/>
      <c r="G78" s="58">
        <f t="shared" si="31"/>
        <v>0</v>
      </c>
      <c r="H78" s="58"/>
      <c r="I78" s="57"/>
      <c r="J78" s="57"/>
      <c r="K78" s="57"/>
      <c r="L78" s="57"/>
      <c r="M78" s="58" t="str">
        <f t="shared" si="32"/>
        <v/>
      </c>
      <c r="N78" s="102"/>
    </row>
    <row r="79" spans="1:14">
      <c r="A79" s="97" t="str">
        <f t="shared" si="30"/>
        <v/>
      </c>
      <c r="B79" s="98" t="str">
        <f t="shared" si="29"/>
        <v/>
      </c>
      <c r="C79" s="99"/>
      <c r="D79" s="100"/>
      <c r="E79" s="100"/>
      <c r="F79" s="57"/>
      <c r="G79" s="58">
        <f t="shared" si="31"/>
        <v>0</v>
      </c>
      <c r="H79" s="58"/>
      <c r="I79" s="57"/>
      <c r="J79" s="57"/>
      <c r="K79" s="57"/>
      <c r="L79" s="57"/>
      <c r="M79" s="58" t="str">
        <f t="shared" si="32"/>
        <v/>
      </c>
      <c r="N79" s="102"/>
    </row>
    <row r="80" spans="1:14">
      <c r="A80" s="97" t="str">
        <f t="shared" si="30"/>
        <v/>
      </c>
      <c r="B80" s="98" t="str">
        <f t="shared" si="29"/>
        <v/>
      </c>
      <c r="C80" s="99"/>
      <c r="D80" s="100"/>
      <c r="E80" s="100"/>
      <c r="F80" s="57"/>
      <c r="G80" s="58">
        <f t="shared" si="31"/>
        <v>0</v>
      </c>
      <c r="H80" s="58"/>
      <c r="I80" s="57"/>
      <c r="J80" s="57"/>
      <c r="K80" s="57"/>
      <c r="L80" s="57"/>
      <c r="M80" s="58" t="str">
        <f t="shared" si="32"/>
        <v/>
      </c>
      <c r="N80" s="102"/>
    </row>
    <row r="81" spans="1:14">
      <c r="A81" s="97" t="str">
        <f t="shared" si="30"/>
        <v/>
      </c>
      <c r="B81" s="98" t="str">
        <f t="shared" si="29"/>
        <v/>
      </c>
      <c r="C81" s="99"/>
      <c r="D81" s="100"/>
      <c r="E81" s="100"/>
      <c r="F81" s="57"/>
      <c r="G81" s="58">
        <f t="shared" si="31"/>
        <v>0</v>
      </c>
      <c r="H81" s="58"/>
      <c r="I81" s="57"/>
      <c r="J81" s="57"/>
      <c r="K81" s="57"/>
      <c r="L81" s="57"/>
      <c r="M81" s="58" t="str">
        <f t="shared" si="32"/>
        <v/>
      </c>
      <c r="N81" s="102"/>
    </row>
    <row r="82" spans="1:14">
      <c r="A82" s="97" t="str">
        <f t="shared" si="30"/>
        <v/>
      </c>
      <c r="B82" s="98" t="str">
        <f t="shared" si="29"/>
        <v/>
      </c>
      <c r="C82" s="99"/>
      <c r="D82" s="100"/>
      <c r="E82" s="100"/>
      <c r="F82" s="57"/>
      <c r="G82" s="58">
        <f t="shared" si="31"/>
        <v>0</v>
      </c>
      <c r="H82" s="58"/>
      <c r="I82" s="57"/>
      <c r="J82" s="57"/>
      <c r="K82" s="57"/>
      <c r="L82" s="57"/>
      <c r="M82" s="58" t="str">
        <f t="shared" si="32"/>
        <v/>
      </c>
      <c r="N82" s="102"/>
    </row>
    <row r="83" spans="1:14">
      <c r="A83" s="97" t="str">
        <f t="shared" si="30"/>
        <v/>
      </c>
      <c r="B83" s="98" t="str">
        <f t="shared" si="29"/>
        <v/>
      </c>
      <c r="C83" s="99"/>
      <c r="D83" s="100"/>
      <c r="E83" s="100"/>
      <c r="F83" s="57"/>
      <c r="G83" s="58">
        <f t="shared" si="31"/>
        <v>0</v>
      </c>
      <c r="H83" s="58"/>
      <c r="I83" s="57"/>
      <c r="J83" s="57"/>
      <c r="K83" s="57"/>
      <c r="L83" s="57"/>
      <c r="M83" s="58" t="str">
        <f t="shared" si="32"/>
        <v/>
      </c>
      <c r="N83" s="102"/>
    </row>
    <row r="84" spans="1:14">
      <c r="A84" s="97" t="str">
        <f t="shared" si="30"/>
        <v/>
      </c>
      <c r="B84" s="98" t="str">
        <f t="shared" si="29"/>
        <v/>
      </c>
      <c r="C84" s="99"/>
      <c r="D84" s="100"/>
      <c r="E84" s="100"/>
      <c r="F84" s="57"/>
      <c r="G84" s="58">
        <f t="shared" si="31"/>
        <v>0</v>
      </c>
      <c r="H84" s="58"/>
      <c r="I84" s="57"/>
      <c r="J84" s="57"/>
      <c r="K84" s="57"/>
      <c r="L84" s="57"/>
      <c r="M84" s="58" t="str">
        <f t="shared" si="32"/>
        <v/>
      </c>
      <c r="N84" s="102"/>
    </row>
    <row r="85" spans="1:14">
      <c r="A85" s="97" t="str">
        <f t="shared" si="30"/>
        <v/>
      </c>
      <c r="B85" s="98" t="str">
        <f t="shared" si="29"/>
        <v/>
      </c>
      <c r="C85" s="99"/>
      <c r="D85" s="100"/>
      <c r="E85" s="100"/>
      <c r="F85" s="57"/>
      <c r="G85" s="58">
        <f t="shared" si="31"/>
        <v>0</v>
      </c>
      <c r="H85" s="58"/>
      <c r="I85" s="57"/>
      <c r="J85" s="57"/>
      <c r="K85" s="57"/>
      <c r="L85" s="57"/>
      <c r="M85" s="58" t="str">
        <f t="shared" si="32"/>
        <v/>
      </c>
      <c r="N85" s="102"/>
    </row>
    <row r="86" spans="1:14">
      <c r="A86" s="97" t="str">
        <f t="shared" si="30"/>
        <v/>
      </c>
      <c r="B86" s="98" t="str">
        <f t="shared" si="29"/>
        <v/>
      </c>
      <c r="C86" s="99"/>
      <c r="D86" s="100"/>
      <c r="E86" s="100"/>
      <c r="F86" s="57"/>
      <c r="G86" s="58">
        <f t="shared" si="31"/>
        <v>0</v>
      </c>
      <c r="H86" s="58"/>
      <c r="I86" s="57"/>
      <c r="J86" s="57"/>
      <c r="K86" s="57"/>
      <c r="L86" s="57"/>
      <c r="M86" s="58" t="str">
        <f t="shared" si="32"/>
        <v/>
      </c>
      <c r="N86" s="102"/>
    </row>
    <row r="87" spans="1:14">
      <c r="A87" s="97" t="str">
        <f t="shared" si="30"/>
        <v/>
      </c>
      <c r="B87" s="98" t="str">
        <f t="shared" si="29"/>
        <v/>
      </c>
      <c r="C87" s="99"/>
      <c r="D87" s="100"/>
      <c r="E87" s="100"/>
      <c r="F87" s="57"/>
      <c r="G87" s="58">
        <f t="shared" si="31"/>
        <v>0</v>
      </c>
      <c r="H87" s="58"/>
      <c r="I87" s="57"/>
      <c r="J87" s="57"/>
      <c r="K87" s="57"/>
      <c r="L87" s="57"/>
      <c r="M87" s="58" t="str">
        <f t="shared" si="32"/>
        <v/>
      </c>
      <c r="N87" s="102"/>
    </row>
    <row r="88" spans="1:14">
      <c r="A88" s="97" t="str">
        <f t="shared" si="30"/>
        <v/>
      </c>
      <c r="B88" s="98" t="str">
        <f t="shared" si="29"/>
        <v/>
      </c>
      <c r="C88" s="99"/>
      <c r="D88" s="100"/>
      <c r="E88" s="100"/>
      <c r="F88" s="57"/>
      <c r="G88" s="58">
        <f t="shared" si="31"/>
        <v>0</v>
      </c>
      <c r="H88" s="58"/>
      <c r="I88" s="57"/>
      <c r="J88" s="57"/>
      <c r="K88" s="57"/>
      <c r="L88" s="57"/>
      <c r="M88" s="58" t="str">
        <f t="shared" si="32"/>
        <v/>
      </c>
      <c r="N88" s="102"/>
    </row>
    <row r="89" spans="1:14">
      <c r="A89" s="97" t="str">
        <f t="shared" si="30"/>
        <v/>
      </c>
      <c r="B89" s="98" t="str">
        <f t="shared" si="29"/>
        <v/>
      </c>
      <c r="C89" s="99"/>
      <c r="D89" s="100"/>
      <c r="E89" s="100"/>
      <c r="F89" s="57"/>
      <c r="G89" s="58">
        <f t="shared" si="31"/>
        <v>0</v>
      </c>
      <c r="H89" s="58"/>
      <c r="I89" s="57"/>
      <c r="J89" s="57"/>
      <c r="K89" s="57"/>
      <c r="L89" s="57"/>
      <c r="M89" s="58" t="str">
        <f t="shared" si="32"/>
        <v/>
      </c>
      <c r="N89" s="102"/>
    </row>
    <row r="90" spans="1:14">
      <c r="A90" s="97" t="str">
        <f t="shared" si="30"/>
        <v/>
      </c>
      <c r="B90" s="98" t="str">
        <f t="shared" si="29"/>
        <v/>
      </c>
      <c r="C90" s="99"/>
      <c r="D90" s="100"/>
      <c r="E90" s="100"/>
      <c r="F90" s="57"/>
      <c r="G90" s="58">
        <f t="shared" si="31"/>
        <v>0</v>
      </c>
      <c r="H90" s="58"/>
      <c r="I90" s="57"/>
      <c r="J90" s="57"/>
      <c r="K90" s="57"/>
      <c r="L90" s="57"/>
      <c r="M90" s="58" t="str">
        <f t="shared" si="32"/>
        <v/>
      </c>
      <c r="N90" s="102"/>
    </row>
    <row r="91" spans="1:14">
      <c r="A91" s="97" t="str">
        <f t="shared" si="30"/>
        <v/>
      </c>
      <c r="B91" s="98" t="str">
        <f t="shared" si="29"/>
        <v/>
      </c>
      <c r="C91" s="99"/>
      <c r="D91" s="100"/>
      <c r="E91" s="100"/>
      <c r="F91" s="57"/>
      <c r="G91" s="58">
        <f t="shared" si="31"/>
        <v>0</v>
      </c>
      <c r="H91" s="58"/>
      <c r="I91" s="57"/>
      <c r="J91" s="57"/>
      <c r="K91" s="57"/>
      <c r="L91" s="57"/>
      <c r="M91" s="58" t="str">
        <f t="shared" si="32"/>
        <v/>
      </c>
      <c r="N91" s="102"/>
    </row>
    <row r="92" spans="1:14">
      <c r="A92" s="97" t="str">
        <f t="shared" si="30"/>
        <v/>
      </c>
      <c r="B92" s="98" t="str">
        <f t="shared" si="29"/>
        <v/>
      </c>
      <c r="C92" s="99"/>
      <c r="D92" s="100"/>
      <c r="E92" s="100"/>
      <c r="F92" s="57"/>
      <c r="G92" s="58">
        <f t="shared" si="31"/>
        <v>0</v>
      </c>
      <c r="H92" s="58"/>
      <c r="I92" s="57"/>
      <c r="J92" s="57"/>
      <c r="K92" s="57"/>
      <c r="L92" s="57"/>
      <c r="M92" s="58" t="str">
        <f t="shared" si="32"/>
        <v/>
      </c>
      <c r="N92" s="102"/>
    </row>
    <row r="93" spans="1:14">
      <c r="A93" s="97" t="str">
        <f t="shared" si="30"/>
        <v/>
      </c>
      <c r="B93" s="98" t="str">
        <f t="shared" si="29"/>
        <v/>
      </c>
      <c r="C93" s="99"/>
      <c r="D93" s="100"/>
      <c r="E93" s="100"/>
      <c r="F93" s="57"/>
      <c r="G93" s="58">
        <f t="shared" si="31"/>
        <v>0</v>
      </c>
      <c r="H93" s="58"/>
      <c r="I93" s="57"/>
      <c r="J93" s="57"/>
      <c r="K93" s="57"/>
      <c r="L93" s="57"/>
      <c r="M93" s="58" t="str">
        <f t="shared" si="32"/>
        <v/>
      </c>
      <c r="N93" s="102"/>
    </row>
    <row r="94" spans="1:14">
      <c r="A94" s="97" t="str">
        <f t="shared" si="30"/>
        <v/>
      </c>
      <c r="B94" s="98" t="str">
        <f t="shared" si="29"/>
        <v/>
      </c>
      <c r="C94" s="99"/>
      <c r="D94" s="100"/>
      <c r="E94" s="100"/>
      <c r="F94" s="57"/>
      <c r="G94" s="58">
        <f t="shared" si="31"/>
        <v>0</v>
      </c>
      <c r="H94" s="58"/>
      <c r="I94" s="57"/>
      <c r="J94" s="57"/>
      <c r="K94" s="57"/>
      <c r="L94" s="57"/>
      <c r="M94" s="58" t="str">
        <f t="shared" si="32"/>
        <v/>
      </c>
      <c r="N94" s="102"/>
    </row>
    <row r="95" spans="1:14">
      <c r="A95" s="97" t="str">
        <f t="shared" si="30"/>
        <v/>
      </c>
      <c r="B95" s="98" t="str">
        <f t="shared" si="29"/>
        <v/>
      </c>
      <c r="C95" s="99"/>
      <c r="D95" s="100"/>
      <c r="E95" s="100"/>
      <c r="F95" s="57"/>
      <c r="G95" s="58">
        <f t="shared" si="31"/>
        <v>0</v>
      </c>
      <c r="H95" s="58"/>
      <c r="I95" s="57"/>
      <c r="J95" s="57"/>
      <c r="K95" s="57"/>
      <c r="L95" s="57"/>
      <c r="M95" s="58" t="str">
        <f t="shared" si="32"/>
        <v/>
      </c>
      <c r="N95" s="102"/>
    </row>
    <row r="96" spans="1:14">
      <c r="A96" s="97" t="str">
        <f t="shared" si="30"/>
        <v/>
      </c>
      <c r="B96" s="98" t="str">
        <f t="shared" si="29"/>
        <v/>
      </c>
      <c r="C96" s="99"/>
      <c r="D96" s="100"/>
      <c r="E96" s="100"/>
      <c r="F96" s="57"/>
      <c r="G96" s="58">
        <f t="shared" si="31"/>
        <v>0</v>
      </c>
      <c r="H96" s="58"/>
      <c r="I96" s="57"/>
      <c r="J96" s="57"/>
      <c r="K96" s="57"/>
      <c r="L96" s="57"/>
      <c r="M96" s="58" t="str">
        <f t="shared" si="32"/>
        <v/>
      </c>
      <c r="N96" s="102"/>
    </row>
    <row r="97" spans="1:14">
      <c r="A97" s="97" t="str">
        <f t="shared" si="30"/>
        <v/>
      </c>
      <c r="B97" s="98" t="str">
        <f t="shared" si="29"/>
        <v/>
      </c>
      <c r="C97" s="99"/>
      <c r="D97" s="100"/>
      <c r="E97" s="100"/>
      <c r="F97" s="57"/>
      <c r="G97" s="58">
        <f t="shared" si="31"/>
        <v>0</v>
      </c>
      <c r="H97" s="58"/>
      <c r="I97" s="57"/>
      <c r="J97" s="57"/>
      <c r="K97" s="57"/>
      <c r="L97" s="57"/>
      <c r="M97" s="58" t="str">
        <f t="shared" si="32"/>
        <v/>
      </c>
      <c r="N97" s="102"/>
    </row>
    <row r="98" spans="1:14">
      <c r="A98" s="97" t="str">
        <f t="shared" si="30"/>
        <v/>
      </c>
      <c r="B98" s="98" t="str">
        <f t="shared" si="29"/>
        <v/>
      </c>
      <c r="C98" s="99"/>
      <c r="D98" s="100"/>
      <c r="E98" s="100"/>
      <c r="F98" s="57"/>
      <c r="G98" s="58">
        <f t="shared" si="31"/>
        <v>0</v>
      </c>
      <c r="H98" s="58"/>
      <c r="I98" s="57"/>
      <c r="J98" s="57"/>
      <c r="K98" s="57"/>
      <c r="L98" s="57"/>
      <c r="M98" s="58" t="str">
        <f t="shared" si="32"/>
        <v/>
      </c>
      <c r="N98" s="102"/>
    </row>
    <row r="99" spans="1:14">
      <c r="A99" s="97" t="str">
        <f t="shared" si="30"/>
        <v/>
      </c>
      <c r="B99" s="98" t="str">
        <f t="shared" si="29"/>
        <v/>
      </c>
      <c r="C99" s="99"/>
      <c r="D99" s="100"/>
      <c r="E99" s="100"/>
      <c r="F99" s="57"/>
      <c r="G99" s="58">
        <f t="shared" si="31"/>
        <v>0</v>
      </c>
      <c r="H99" s="58"/>
      <c r="I99" s="57"/>
      <c r="J99" s="57"/>
      <c r="K99" s="57"/>
      <c r="L99" s="57"/>
      <c r="M99" s="58" t="str">
        <f t="shared" si="32"/>
        <v/>
      </c>
      <c r="N99" s="102"/>
    </row>
    <row r="100" spans="1:14">
      <c r="A100" s="97" t="str">
        <f t="shared" si="30"/>
        <v/>
      </c>
      <c r="B100" s="98" t="str">
        <f t="shared" si="29"/>
        <v/>
      </c>
      <c r="C100" s="99"/>
      <c r="D100" s="100"/>
      <c r="E100" s="100"/>
      <c r="F100" s="57"/>
      <c r="G100" s="58">
        <f t="shared" si="31"/>
        <v>0</v>
      </c>
      <c r="H100" s="58"/>
      <c r="I100" s="57"/>
      <c r="J100" s="57"/>
      <c r="K100" s="57"/>
      <c r="L100" s="57"/>
      <c r="M100" s="58" t="str">
        <f t="shared" si="32"/>
        <v/>
      </c>
      <c r="N100" s="102"/>
    </row>
    <row r="101" spans="1:14">
      <c r="A101" s="97" t="str">
        <f t="shared" si="30"/>
        <v/>
      </c>
      <c r="B101" s="98" t="str">
        <f t="shared" si="29"/>
        <v/>
      </c>
      <c r="C101" s="99"/>
      <c r="D101" s="100"/>
      <c r="E101" s="100"/>
      <c r="F101" s="57"/>
      <c r="G101" s="58">
        <f t="shared" si="31"/>
        <v>0</v>
      </c>
      <c r="H101" s="58"/>
      <c r="I101" s="57"/>
      <c r="J101" s="57"/>
      <c r="K101" s="57"/>
      <c r="L101" s="57"/>
      <c r="M101" s="58" t="str">
        <f t="shared" si="32"/>
        <v/>
      </c>
      <c r="N101" s="102"/>
    </row>
    <row r="102" spans="1:14">
      <c r="A102" s="97" t="str">
        <f t="shared" si="30"/>
        <v/>
      </c>
      <c r="B102" s="98" t="str">
        <f t="shared" si="29"/>
        <v/>
      </c>
      <c r="C102" s="99"/>
      <c r="D102" s="100"/>
      <c r="E102" s="100"/>
      <c r="F102" s="57"/>
      <c r="G102" s="58">
        <f t="shared" si="31"/>
        <v>0</v>
      </c>
      <c r="H102" s="58"/>
      <c r="I102" s="57"/>
      <c r="J102" s="57"/>
      <c r="K102" s="57"/>
      <c r="L102" s="57"/>
      <c r="M102" s="58" t="str">
        <f t="shared" si="32"/>
        <v/>
      </c>
      <c r="N102" s="102"/>
    </row>
    <row r="103" spans="1:14">
      <c r="A103" s="97" t="str">
        <f t="shared" si="30"/>
        <v/>
      </c>
      <c r="B103" s="98" t="str">
        <f t="shared" si="29"/>
        <v/>
      </c>
      <c r="C103" s="99"/>
      <c r="D103" s="100"/>
      <c r="E103" s="100"/>
      <c r="F103" s="57"/>
      <c r="G103" s="58">
        <f t="shared" si="31"/>
        <v>0</v>
      </c>
      <c r="H103" s="58"/>
      <c r="I103" s="57"/>
      <c r="J103" s="57"/>
      <c r="K103" s="57"/>
      <c r="L103" s="57"/>
      <c r="M103" s="58" t="str">
        <f t="shared" si="32"/>
        <v/>
      </c>
      <c r="N103" s="102"/>
    </row>
    <row r="104" spans="1:14">
      <c r="A104" s="97" t="str">
        <f t="shared" si="30"/>
        <v/>
      </c>
      <c r="B104" s="98" t="str">
        <f t="shared" si="29"/>
        <v/>
      </c>
      <c r="C104" s="99"/>
      <c r="D104" s="100"/>
      <c r="E104" s="100"/>
      <c r="F104" s="57"/>
      <c r="G104" s="58">
        <f t="shared" si="31"/>
        <v>0</v>
      </c>
      <c r="H104" s="58"/>
      <c r="I104" s="57"/>
      <c r="J104" s="57"/>
      <c r="K104" s="57"/>
      <c r="L104" s="57"/>
      <c r="M104" s="58" t="str">
        <f t="shared" si="32"/>
        <v/>
      </c>
      <c r="N104" s="102"/>
    </row>
    <row r="105" spans="1:14">
      <c r="A105" s="97" t="str">
        <f t="shared" si="30"/>
        <v/>
      </c>
      <c r="B105" s="98" t="str">
        <f t="shared" si="29"/>
        <v/>
      </c>
      <c r="C105" s="99"/>
      <c r="D105" s="100"/>
      <c r="E105" s="100"/>
      <c r="F105" s="57"/>
      <c r="G105" s="58">
        <f t="shared" si="31"/>
        <v>0</v>
      </c>
      <c r="H105" s="58"/>
      <c r="I105" s="57"/>
      <c r="J105" s="57"/>
      <c r="K105" s="57"/>
      <c r="L105" s="57"/>
      <c r="M105" s="58" t="str">
        <f t="shared" si="32"/>
        <v/>
      </c>
      <c r="N105" s="102"/>
    </row>
    <row r="106" spans="1:14">
      <c r="A106" s="97" t="str">
        <f t="shared" si="30"/>
        <v/>
      </c>
      <c r="B106" s="98" t="str">
        <f t="shared" si="29"/>
        <v/>
      </c>
      <c r="C106" s="99"/>
      <c r="D106" s="100"/>
      <c r="E106" s="100"/>
      <c r="F106" s="57"/>
      <c r="G106" s="58">
        <f t="shared" si="31"/>
        <v>0</v>
      </c>
      <c r="H106" s="58"/>
      <c r="I106" s="57"/>
      <c r="J106" s="57"/>
      <c r="K106" s="57"/>
      <c r="L106" s="57"/>
      <c r="M106" s="58" t="str">
        <f t="shared" si="32"/>
        <v/>
      </c>
      <c r="N106" s="102"/>
    </row>
    <row r="107" spans="1:14">
      <c r="A107" s="97" t="str">
        <f t="shared" si="30"/>
        <v/>
      </c>
      <c r="B107" s="98" t="str">
        <f t="shared" si="29"/>
        <v/>
      </c>
      <c r="C107" s="99"/>
      <c r="D107" s="100"/>
      <c r="E107" s="100"/>
      <c r="F107" s="57"/>
      <c r="G107" s="58">
        <f t="shared" si="31"/>
        <v>0</v>
      </c>
      <c r="H107" s="58"/>
      <c r="I107" s="57"/>
      <c r="J107" s="57"/>
      <c r="K107" s="57"/>
      <c r="L107" s="57"/>
      <c r="M107" s="58" t="str">
        <f t="shared" si="32"/>
        <v/>
      </c>
      <c r="N107" s="102"/>
    </row>
    <row r="108" spans="1:14">
      <c r="A108" s="97" t="str">
        <f t="shared" si="30"/>
        <v/>
      </c>
      <c r="B108" s="98" t="str">
        <f t="shared" ref="B108:B171" si="33">IF(C108="","",MONTH(C108)&amp;"月")</f>
        <v/>
      </c>
      <c r="C108" s="99"/>
      <c r="D108" s="100"/>
      <c r="E108" s="100"/>
      <c r="F108" s="57"/>
      <c r="G108" s="58">
        <f t="shared" si="31"/>
        <v>0</v>
      </c>
      <c r="H108" s="58"/>
      <c r="I108" s="57"/>
      <c r="J108" s="57"/>
      <c r="K108" s="57"/>
      <c r="L108" s="57"/>
      <c r="M108" s="58" t="str">
        <f t="shared" si="32"/>
        <v/>
      </c>
      <c r="N108" s="102"/>
    </row>
    <row r="109" spans="1:14">
      <c r="A109" s="97" t="str">
        <f t="shared" ref="A109:A172" si="34">IF(C109="","",ROW()-42)</f>
        <v/>
      </c>
      <c r="B109" s="98" t="str">
        <f t="shared" si="33"/>
        <v/>
      </c>
      <c r="C109" s="99"/>
      <c r="D109" s="100"/>
      <c r="E109" s="100"/>
      <c r="F109" s="57"/>
      <c r="G109" s="58">
        <f t="shared" ref="G109:G172" si="35">IF(F109="",0,F109*$K$41)</f>
        <v>0</v>
      </c>
      <c r="H109" s="58"/>
      <c r="I109" s="57"/>
      <c r="J109" s="57"/>
      <c r="K109" s="57"/>
      <c r="L109" s="57"/>
      <c r="M109" s="58" t="str">
        <f t="shared" ref="M109:M172" si="36">IF(C109="","",ROUND(M108+G109-I109-J109-K109-L109-H109,2))</f>
        <v/>
      </c>
      <c r="N109" s="102"/>
    </row>
    <row r="110" spans="1:14">
      <c r="A110" s="97" t="str">
        <f t="shared" si="34"/>
        <v/>
      </c>
      <c r="B110" s="98" t="str">
        <f t="shared" si="33"/>
        <v/>
      </c>
      <c r="C110" s="99"/>
      <c r="D110" s="100"/>
      <c r="E110" s="100"/>
      <c r="F110" s="57"/>
      <c r="G110" s="58">
        <f t="shared" si="35"/>
        <v>0</v>
      </c>
      <c r="H110" s="58"/>
      <c r="I110" s="57"/>
      <c r="J110" s="57"/>
      <c r="K110" s="57"/>
      <c r="L110" s="57"/>
      <c r="M110" s="58" t="str">
        <f t="shared" si="36"/>
        <v/>
      </c>
      <c r="N110" s="102"/>
    </row>
    <row r="111" spans="1:14">
      <c r="A111" s="97" t="str">
        <f t="shared" si="34"/>
        <v/>
      </c>
      <c r="B111" s="98" t="str">
        <f t="shared" si="33"/>
        <v/>
      </c>
      <c r="C111" s="99"/>
      <c r="D111" s="100"/>
      <c r="E111" s="100"/>
      <c r="F111" s="57"/>
      <c r="G111" s="58">
        <f t="shared" si="35"/>
        <v>0</v>
      </c>
      <c r="H111" s="58"/>
      <c r="I111" s="57"/>
      <c r="J111" s="57"/>
      <c r="K111" s="57"/>
      <c r="L111" s="57"/>
      <c r="M111" s="58" t="str">
        <f t="shared" si="36"/>
        <v/>
      </c>
      <c r="N111" s="102"/>
    </row>
    <row r="112" spans="1:14">
      <c r="A112" s="97" t="str">
        <f t="shared" si="34"/>
        <v/>
      </c>
      <c r="B112" s="98" t="str">
        <f t="shared" si="33"/>
        <v/>
      </c>
      <c r="C112" s="99"/>
      <c r="D112" s="100"/>
      <c r="E112" s="100"/>
      <c r="F112" s="57"/>
      <c r="G112" s="58">
        <f t="shared" si="35"/>
        <v>0</v>
      </c>
      <c r="H112" s="58"/>
      <c r="I112" s="57"/>
      <c r="J112" s="57"/>
      <c r="K112" s="57"/>
      <c r="L112" s="57"/>
      <c r="M112" s="58" t="str">
        <f t="shared" si="36"/>
        <v/>
      </c>
      <c r="N112" s="102"/>
    </row>
    <row r="113" spans="1:14">
      <c r="A113" s="97" t="str">
        <f t="shared" si="34"/>
        <v/>
      </c>
      <c r="B113" s="98" t="str">
        <f t="shared" si="33"/>
        <v/>
      </c>
      <c r="C113" s="99"/>
      <c r="D113" s="100"/>
      <c r="E113" s="100"/>
      <c r="F113" s="57"/>
      <c r="G113" s="58">
        <f t="shared" si="35"/>
        <v>0</v>
      </c>
      <c r="H113" s="58"/>
      <c r="I113" s="57"/>
      <c r="J113" s="57"/>
      <c r="K113" s="57"/>
      <c r="L113" s="57"/>
      <c r="M113" s="58" t="str">
        <f t="shared" si="36"/>
        <v/>
      </c>
      <c r="N113" s="102"/>
    </row>
    <row r="114" spans="1:14">
      <c r="A114" s="97" t="str">
        <f t="shared" si="34"/>
        <v/>
      </c>
      <c r="B114" s="98" t="str">
        <f t="shared" si="33"/>
        <v/>
      </c>
      <c r="C114" s="99"/>
      <c r="D114" s="100"/>
      <c r="E114" s="100"/>
      <c r="F114" s="57"/>
      <c r="G114" s="58">
        <f t="shared" si="35"/>
        <v>0</v>
      </c>
      <c r="H114" s="58"/>
      <c r="I114" s="57"/>
      <c r="J114" s="57"/>
      <c r="K114" s="57"/>
      <c r="L114" s="57"/>
      <c r="M114" s="58" t="str">
        <f t="shared" si="36"/>
        <v/>
      </c>
      <c r="N114" s="102"/>
    </row>
    <row r="115" spans="1:14">
      <c r="A115" s="97" t="str">
        <f t="shared" si="34"/>
        <v/>
      </c>
      <c r="B115" s="98" t="str">
        <f t="shared" si="33"/>
        <v/>
      </c>
      <c r="C115" s="99"/>
      <c r="D115" s="100"/>
      <c r="E115" s="100"/>
      <c r="F115" s="57"/>
      <c r="G115" s="58">
        <f t="shared" si="35"/>
        <v>0</v>
      </c>
      <c r="H115" s="58"/>
      <c r="I115" s="57"/>
      <c r="J115" s="57"/>
      <c r="K115" s="57"/>
      <c r="L115" s="57"/>
      <c r="M115" s="58" t="str">
        <f t="shared" si="36"/>
        <v/>
      </c>
      <c r="N115" s="102"/>
    </row>
    <row r="116" spans="1:14">
      <c r="A116" s="97" t="str">
        <f t="shared" si="34"/>
        <v/>
      </c>
      <c r="B116" s="98" t="str">
        <f t="shared" si="33"/>
        <v/>
      </c>
      <c r="C116" s="99"/>
      <c r="D116" s="100"/>
      <c r="E116" s="100"/>
      <c r="F116" s="57"/>
      <c r="G116" s="58">
        <f t="shared" si="35"/>
        <v>0</v>
      </c>
      <c r="H116" s="58"/>
      <c r="I116" s="57"/>
      <c r="J116" s="57"/>
      <c r="K116" s="57"/>
      <c r="L116" s="57"/>
      <c r="M116" s="58" t="str">
        <f t="shared" si="36"/>
        <v/>
      </c>
      <c r="N116" s="102"/>
    </row>
    <row r="117" spans="1:14">
      <c r="A117" s="97" t="str">
        <f t="shared" si="34"/>
        <v/>
      </c>
      <c r="B117" s="98" t="str">
        <f t="shared" si="33"/>
        <v/>
      </c>
      <c r="C117" s="99"/>
      <c r="D117" s="100"/>
      <c r="E117" s="100"/>
      <c r="F117" s="57"/>
      <c r="G117" s="58">
        <f t="shared" si="35"/>
        <v>0</v>
      </c>
      <c r="H117" s="58"/>
      <c r="I117" s="57"/>
      <c r="J117" s="57"/>
      <c r="K117" s="57"/>
      <c r="L117" s="57"/>
      <c r="M117" s="58" t="str">
        <f t="shared" si="36"/>
        <v/>
      </c>
      <c r="N117" s="102"/>
    </row>
    <row r="118" spans="1:14">
      <c r="A118" s="97" t="str">
        <f t="shared" si="34"/>
        <v/>
      </c>
      <c r="B118" s="98" t="str">
        <f t="shared" si="33"/>
        <v/>
      </c>
      <c r="C118" s="99"/>
      <c r="D118" s="100"/>
      <c r="E118" s="100"/>
      <c r="F118" s="57"/>
      <c r="G118" s="58">
        <f t="shared" si="35"/>
        <v>0</v>
      </c>
      <c r="H118" s="58"/>
      <c r="I118" s="57"/>
      <c r="J118" s="57"/>
      <c r="K118" s="57"/>
      <c r="L118" s="57"/>
      <c r="M118" s="58" t="str">
        <f t="shared" si="36"/>
        <v/>
      </c>
      <c r="N118" s="102"/>
    </row>
    <row r="119" spans="1:14">
      <c r="A119" s="97" t="str">
        <f t="shared" si="34"/>
        <v/>
      </c>
      <c r="B119" s="98" t="str">
        <f t="shared" si="33"/>
        <v/>
      </c>
      <c r="C119" s="99"/>
      <c r="D119" s="100"/>
      <c r="E119" s="100"/>
      <c r="F119" s="57"/>
      <c r="G119" s="58">
        <f t="shared" si="35"/>
        <v>0</v>
      </c>
      <c r="H119" s="58"/>
      <c r="I119" s="57"/>
      <c r="J119" s="57"/>
      <c r="K119" s="57"/>
      <c r="L119" s="57"/>
      <c r="M119" s="58" t="str">
        <f t="shared" si="36"/>
        <v/>
      </c>
      <c r="N119" s="102"/>
    </row>
    <row r="120" spans="1:14">
      <c r="A120" s="97" t="str">
        <f t="shared" si="34"/>
        <v/>
      </c>
      <c r="B120" s="98" t="str">
        <f t="shared" si="33"/>
        <v/>
      </c>
      <c r="C120" s="99"/>
      <c r="D120" s="100"/>
      <c r="E120" s="100"/>
      <c r="F120" s="57"/>
      <c r="G120" s="58">
        <f t="shared" si="35"/>
        <v>0</v>
      </c>
      <c r="H120" s="58"/>
      <c r="I120" s="57"/>
      <c r="J120" s="57"/>
      <c r="K120" s="57"/>
      <c r="L120" s="57"/>
      <c r="M120" s="58" t="str">
        <f t="shared" si="36"/>
        <v/>
      </c>
      <c r="N120" s="102"/>
    </row>
    <row r="121" spans="1:14">
      <c r="A121" s="97" t="str">
        <f t="shared" si="34"/>
        <v/>
      </c>
      <c r="B121" s="98" t="str">
        <f t="shared" si="33"/>
        <v/>
      </c>
      <c r="C121" s="99"/>
      <c r="D121" s="100"/>
      <c r="E121" s="100"/>
      <c r="F121" s="57"/>
      <c r="G121" s="58">
        <f t="shared" si="35"/>
        <v>0</v>
      </c>
      <c r="H121" s="58"/>
      <c r="I121" s="57"/>
      <c r="J121" s="57"/>
      <c r="K121" s="57"/>
      <c r="L121" s="57"/>
      <c r="M121" s="58" t="str">
        <f t="shared" si="36"/>
        <v/>
      </c>
      <c r="N121" s="102"/>
    </row>
    <row r="122" spans="1:14">
      <c r="A122" s="97" t="str">
        <f t="shared" si="34"/>
        <v/>
      </c>
      <c r="B122" s="98" t="str">
        <f t="shared" si="33"/>
        <v/>
      </c>
      <c r="C122" s="99"/>
      <c r="D122" s="100"/>
      <c r="E122" s="100"/>
      <c r="F122" s="57"/>
      <c r="G122" s="58">
        <f t="shared" si="35"/>
        <v>0</v>
      </c>
      <c r="H122" s="58"/>
      <c r="I122" s="57"/>
      <c r="J122" s="57"/>
      <c r="K122" s="57"/>
      <c r="L122" s="57"/>
      <c r="M122" s="58" t="str">
        <f t="shared" si="36"/>
        <v/>
      </c>
      <c r="N122" s="102"/>
    </row>
    <row r="123" spans="1:14">
      <c r="A123" s="97" t="str">
        <f t="shared" si="34"/>
        <v/>
      </c>
      <c r="B123" s="98" t="str">
        <f t="shared" si="33"/>
        <v/>
      </c>
      <c r="C123" s="99"/>
      <c r="D123" s="100"/>
      <c r="E123" s="100"/>
      <c r="F123" s="57"/>
      <c r="G123" s="58">
        <f t="shared" si="35"/>
        <v>0</v>
      </c>
      <c r="H123" s="58"/>
      <c r="I123" s="57"/>
      <c r="J123" s="57"/>
      <c r="K123" s="57"/>
      <c r="L123" s="57"/>
      <c r="M123" s="58" t="str">
        <f t="shared" si="36"/>
        <v/>
      </c>
      <c r="N123" s="102"/>
    </row>
    <row r="124" spans="1:14">
      <c r="A124" s="97" t="str">
        <f t="shared" si="34"/>
        <v/>
      </c>
      <c r="B124" s="98" t="str">
        <f t="shared" si="33"/>
        <v/>
      </c>
      <c r="C124" s="99"/>
      <c r="D124" s="100"/>
      <c r="E124" s="100"/>
      <c r="F124" s="57"/>
      <c r="G124" s="58">
        <f t="shared" si="35"/>
        <v>0</v>
      </c>
      <c r="H124" s="58"/>
      <c r="I124" s="57"/>
      <c r="J124" s="57"/>
      <c r="K124" s="57"/>
      <c r="L124" s="57"/>
      <c r="M124" s="58" t="str">
        <f t="shared" si="36"/>
        <v/>
      </c>
      <c r="N124" s="102"/>
    </row>
    <row r="125" spans="1:14">
      <c r="A125" s="97" t="str">
        <f t="shared" si="34"/>
        <v/>
      </c>
      <c r="B125" s="98" t="str">
        <f t="shared" si="33"/>
        <v/>
      </c>
      <c r="C125" s="99"/>
      <c r="D125" s="100"/>
      <c r="E125" s="100"/>
      <c r="F125" s="57"/>
      <c r="G125" s="58">
        <f t="shared" si="35"/>
        <v>0</v>
      </c>
      <c r="H125" s="58"/>
      <c r="I125" s="57"/>
      <c r="J125" s="57"/>
      <c r="K125" s="57"/>
      <c r="L125" s="57"/>
      <c r="M125" s="58" t="str">
        <f t="shared" si="36"/>
        <v/>
      </c>
      <c r="N125" s="102"/>
    </row>
    <row r="126" spans="1:14">
      <c r="A126" s="97" t="str">
        <f t="shared" si="34"/>
        <v/>
      </c>
      <c r="B126" s="98" t="str">
        <f t="shared" si="33"/>
        <v/>
      </c>
      <c r="C126" s="99"/>
      <c r="D126" s="100"/>
      <c r="E126" s="100"/>
      <c r="F126" s="57"/>
      <c r="G126" s="58">
        <f t="shared" si="35"/>
        <v>0</v>
      </c>
      <c r="H126" s="58"/>
      <c r="I126" s="57"/>
      <c r="J126" s="57"/>
      <c r="K126" s="57"/>
      <c r="L126" s="57"/>
      <c r="M126" s="58" t="str">
        <f t="shared" si="36"/>
        <v/>
      </c>
      <c r="N126" s="102"/>
    </row>
    <row r="127" spans="1:14">
      <c r="A127" s="97" t="str">
        <f t="shared" si="34"/>
        <v/>
      </c>
      <c r="B127" s="98" t="str">
        <f t="shared" si="33"/>
        <v/>
      </c>
      <c r="C127" s="99"/>
      <c r="D127" s="100"/>
      <c r="E127" s="100"/>
      <c r="F127" s="57"/>
      <c r="G127" s="58">
        <f t="shared" si="35"/>
        <v>0</v>
      </c>
      <c r="H127" s="58"/>
      <c r="I127" s="57"/>
      <c r="J127" s="57"/>
      <c r="K127" s="57"/>
      <c r="L127" s="57"/>
      <c r="M127" s="58" t="str">
        <f t="shared" si="36"/>
        <v/>
      </c>
      <c r="N127" s="102"/>
    </row>
    <row r="128" spans="1:14">
      <c r="A128" s="97" t="str">
        <f t="shared" si="34"/>
        <v/>
      </c>
      <c r="B128" s="98" t="str">
        <f t="shared" si="33"/>
        <v/>
      </c>
      <c r="C128" s="99"/>
      <c r="D128" s="100"/>
      <c r="E128" s="100"/>
      <c r="F128" s="57"/>
      <c r="G128" s="58">
        <f t="shared" si="35"/>
        <v>0</v>
      </c>
      <c r="H128" s="58"/>
      <c r="I128" s="57"/>
      <c r="J128" s="57"/>
      <c r="K128" s="57"/>
      <c r="L128" s="57"/>
      <c r="M128" s="58" t="str">
        <f t="shared" si="36"/>
        <v/>
      </c>
      <c r="N128" s="102"/>
    </row>
    <row r="129" spans="1:14">
      <c r="A129" s="97" t="str">
        <f t="shared" si="34"/>
        <v/>
      </c>
      <c r="B129" s="98" t="str">
        <f t="shared" si="33"/>
        <v/>
      </c>
      <c r="C129" s="99"/>
      <c r="D129" s="100"/>
      <c r="E129" s="100"/>
      <c r="F129" s="57"/>
      <c r="G129" s="58">
        <f t="shared" si="35"/>
        <v>0</v>
      </c>
      <c r="H129" s="58"/>
      <c r="I129" s="57"/>
      <c r="J129" s="57"/>
      <c r="K129" s="57"/>
      <c r="L129" s="57"/>
      <c r="M129" s="58" t="str">
        <f t="shared" si="36"/>
        <v/>
      </c>
      <c r="N129" s="102"/>
    </row>
    <row r="130" spans="1:14">
      <c r="A130" s="97" t="str">
        <f t="shared" si="34"/>
        <v/>
      </c>
      <c r="B130" s="98" t="str">
        <f t="shared" si="33"/>
        <v/>
      </c>
      <c r="C130" s="99"/>
      <c r="D130" s="100"/>
      <c r="E130" s="100"/>
      <c r="F130" s="57"/>
      <c r="G130" s="58">
        <f t="shared" si="35"/>
        <v>0</v>
      </c>
      <c r="H130" s="58"/>
      <c r="I130" s="57"/>
      <c r="J130" s="57"/>
      <c r="K130" s="57"/>
      <c r="L130" s="57"/>
      <c r="M130" s="58" t="str">
        <f t="shared" si="36"/>
        <v/>
      </c>
      <c r="N130" s="102"/>
    </row>
    <row r="131" spans="1:14">
      <c r="A131" s="97" t="str">
        <f t="shared" si="34"/>
        <v/>
      </c>
      <c r="B131" s="98" t="str">
        <f t="shared" si="33"/>
        <v/>
      </c>
      <c r="C131" s="99"/>
      <c r="D131" s="100"/>
      <c r="E131" s="100"/>
      <c r="F131" s="57"/>
      <c r="G131" s="58">
        <f t="shared" si="35"/>
        <v>0</v>
      </c>
      <c r="H131" s="58"/>
      <c r="I131" s="57"/>
      <c r="J131" s="57"/>
      <c r="K131" s="57"/>
      <c r="L131" s="57"/>
      <c r="M131" s="58" t="str">
        <f t="shared" si="36"/>
        <v/>
      </c>
      <c r="N131" s="102"/>
    </row>
    <row r="132" spans="1:14">
      <c r="A132" s="97" t="str">
        <f t="shared" si="34"/>
        <v/>
      </c>
      <c r="B132" s="98" t="str">
        <f t="shared" si="33"/>
        <v/>
      </c>
      <c r="C132" s="99"/>
      <c r="D132" s="100"/>
      <c r="E132" s="100"/>
      <c r="F132" s="57"/>
      <c r="G132" s="58">
        <f t="shared" si="35"/>
        <v>0</v>
      </c>
      <c r="H132" s="58"/>
      <c r="I132" s="57"/>
      <c r="J132" s="57"/>
      <c r="K132" s="57"/>
      <c r="L132" s="57"/>
      <c r="M132" s="58" t="str">
        <f t="shared" si="36"/>
        <v/>
      </c>
      <c r="N132" s="102"/>
    </row>
    <row r="133" spans="1:14">
      <c r="A133" s="97" t="str">
        <f t="shared" si="34"/>
        <v/>
      </c>
      <c r="B133" s="98" t="str">
        <f t="shared" si="33"/>
        <v/>
      </c>
      <c r="C133" s="99"/>
      <c r="D133" s="100"/>
      <c r="E133" s="100"/>
      <c r="F133" s="57"/>
      <c r="G133" s="58">
        <f t="shared" si="35"/>
        <v>0</v>
      </c>
      <c r="H133" s="58"/>
      <c r="I133" s="57"/>
      <c r="J133" s="57"/>
      <c r="K133" s="57"/>
      <c r="L133" s="57"/>
      <c r="M133" s="58" t="str">
        <f t="shared" si="36"/>
        <v/>
      </c>
      <c r="N133" s="102"/>
    </row>
    <row r="134" spans="1:14">
      <c r="A134" s="97" t="str">
        <f t="shared" si="34"/>
        <v/>
      </c>
      <c r="B134" s="98" t="str">
        <f t="shared" si="33"/>
        <v/>
      </c>
      <c r="C134" s="99"/>
      <c r="D134" s="100"/>
      <c r="E134" s="100"/>
      <c r="F134" s="57"/>
      <c r="G134" s="58">
        <f t="shared" si="35"/>
        <v>0</v>
      </c>
      <c r="H134" s="58"/>
      <c r="I134" s="57"/>
      <c r="J134" s="57"/>
      <c r="K134" s="57"/>
      <c r="L134" s="57"/>
      <c r="M134" s="58" t="str">
        <f t="shared" si="36"/>
        <v/>
      </c>
      <c r="N134" s="102"/>
    </row>
    <row r="135" spans="1:14">
      <c r="A135" s="97" t="str">
        <f t="shared" si="34"/>
        <v/>
      </c>
      <c r="B135" s="98" t="str">
        <f t="shared" si="33"/>
        <v/>
      </c>
      <c r="C135" s="99"/>
      <c r="D135" s="100"/>
      <c r="E135" s="100"/>
      <c r="F135" s="57"/>
      <c r="G135" s="58">
        <f t="shared" si="35"/>
        <v>0</v>
      </c>
      <c r="H135" s="58"/>
      <c r="I135" s="57"/>
      <c r="J135" s="57"/>
      <c r="K135" s="57"/>
      <c r="L135" s="57"/>
      <c r="M135" s="58" t="str">
        <f t="shared" si="36"/>
        <v/>
      </c>
      <c r="N135" s="102"/>
    </row>
    <row r="136" spans="1:14">
      <c r="A136" s="97" t="str">
        <f t="shared" si="34"/>
        <v/>
      </c>
      <c r="B136" s="98" t="str">
        <f t="shared" si="33"/>
        <v/>
      </c>
      <c r="C136" s="99"/>
      <c r="D136" s="100"/>
      <c r="E136" s="100"/>
      <c r="F136" s="57"/>
      <c r="G136" s="58">
        <f t="shared" si="35"/>
        <v>0</v>
      </c>
      <c r="H136" s="58"/>
      <c r="I136" s="57"/>
      <c r="J136" s="57"/>
      <c r="K136" s="57"/>
      <c r="L136" s="57"/>
      <c r="M136" s="58" t="str">
        <f t="shared" si="36"/>
        <v/>
      </c>
      <c r="N136" s="102"/>
    </row>
    <row r="137" spans="1:14">
      <c r="A137" s="97" t="str">
        <f t="shared" si="34"/>
        <v/>
      </c>
      <c r="B137" s="98" t="str">
        <f t="shared" si="33"/>
        <v/>
      </c>
      <c r="C137" s="99"/>
      <c r="D137" s="100"/>
      <c r="E137" s="100"/>
      <c r="F137" s="57"/>
      <c r="G137" s="58">
        <f t="shared" si="35"/>
        <v>0</v>
      </c>
      <c r="H137" s="58"/>
      <c r="I137" s="57"/>
      <c r="J137" s="57"/>
      <c r="K137" s="57"/>
      <c r="L137" s="57"/>
      <c r="M137" s="58" t="str">
        <f t="shared" si="36"/>
        <v/>
      </c>
      <c r="N137" s="102"/>
    </row>
    <row r="138" spans="1:14">
      <c r="A138" s="97" t="str">
        <f t="shared" si="34"/>
        <v/>
      </c>
      <c r="B138" s="98" t="str">
        <f t="shared" si="33"/>
        <v/>
      </c>
      <c r="C138" s="99"/>
      <c r="D138" s="100"/>
      <c r="E138" s="100"/>
      <c r="F138" s="57"/>
      <c r="G138" s="58">
        <f t="shared" si="35"/>
        <v>0</v>
      </c>
      <c r="H138" s="58"/>
      <c r="I138" s="57"/>
      <c r="J138" s="57"/>
      <c r="K138" s="57"/>
      <c r="L138" s="57"/>
      <c r="M138" s="58" t="str">
        <f t="shared" si="36"/>
        <v/>
      </c>
      <c r="N138" s="102"/>
    </row>
    <row r="139" spans="1:14">
      <c r="A139" s="97" t="str">
        <f t="shared" si="34"/>
        <v/>
      </c>
      <c r="B139" s="98" t="str">
        <f t="shared" si="33"/>
        <v/>
      </c>
      <c r="C139" s="99"/>
      <c r="D139" s="100"/>
      <c r="E139" s="100"/>
      <c r="F139" s="57"/>
      <c r="G139" s="58">
        <f t="shared" si="35"/>
        <v>0</v>
      </c>
      <c r="H139" s="58"/>
      <c r="I139" s="57"/>
      <c r="J139" s="57"/>
      <c r="K139" s="57"/>
      <c r="L139" s="57"/>
      <c r="M139" s="58" t="str">
        <f t="shared" si="36"/>
        <v/>
      </c>
      <c r="N139" s="102"/>
    </row>
    <row r="140" spans="1:14">
      <c r="A140" s="97" t="str">
        <f t="shared" si="34"/>
        <v/>
      </c>
      <c r="B140" s="98" t="str">
        <f t="shared" si="33"/>
        <v/>
      </c>
      <c r="C140" s="99"/>
      <c r="D140" s="100"/>
      <c r="E140" s="100"/>
      <c r="F140" s="57"/>
      <c r="G140" s="58">
        <f t="shared" si="35"/>
        <v>0</v>
      </c>
      <c r="H140" s="58"/>
      <c r="I140" s="57"/>
      <c r="J140" s="57"/>
      <c r="K140" s="57"/>
      <c r="L140" s="57"/>
      <c r="M140" s="58" t="str">
        <f t="shared" si="36"/>
        <v/>
      </c>
      <c r="N140" s="102"/>
    </row>
    <row r="141" spans="1:14">
      <c r="A141" s="97" t="str">
        <f t="shared" si="34"/>
        <v/>
      </c>
      <c r="B141" s="98" t="str">
        <f t="shared" si="33"/>
        <v/>
      </c>
      <c r="C141" s="99"/>
      <c r="D141" s="100"/>
      <c r="E141" s="100"/>
      <c r="F141" s="57"/>
      <c r="G141" s="58">
        <f t="shared" si="35"/>
        <v>0</v>
      </c>
      <c r="H141" s="58"/>
      <c r="I141" s="57"/>
      <c r="J141" s="57"/>
      <c r="K141" s="57"/>
      <c r="L141" s="57"/>
      <c r="M141" s="58" t="str">
        <f t="shared" si="36"/>
        <v/>
      </c>
      <c r="N141" s="102"/>
    </row>
    <row r="142" spans="1:14">
      <c r="A142" s="97" t="str">
        <f t="shared" si="34"/>
        <v/>
      </c>
      <c r="B142" s="98" t="str">
        <f t="shared" si="33"/>
        <v/>
      </c>
      <c r="C142" s="99"/>
      <c r="D142" s="100"/>
      <c r="E142" s="100"/>
      <c r="F142" s="57"/>
      <c r="G142" s="58">
        <f t="shared" si="35"/>
        <v>0</v>
      </c>
      <c r="H142" s="58"/>
      <c r="I142" s="57"/>
      <c r="J142" s="57"/>
      <c r="K142" s="57"/>
      <c r="L142" s="57"/>
      <c r="M142" s="58" t="str">
        <f t="shared" si="36"/>
        <v/>
      </c>
      <c r="N142" s="102"/>
    </row>
    <row r="143" spans="1:14">
      <c r="A143" s="97" t="str">
        <f t="shared" si="34"/>
        <v/>
      </c>
      <c r="B143" s="98" t="str">
        <f t="shared" si="33"/>
        <v/>
      </c>
      <c r="C143" s="99"/>
      <c r="D143" s="100"/>
      <c r="E143" s="100"/>
      <c r="F143" s="57"/>
      <c r="G143" s="58">
        <f t="shared" si="35"/>
        <v>0</v>
      </c>
      <c r="H143" s="58"/>
      <c r="I143" s="57"/>
      <c r="J143" s="57"/>
      <c r="K143" s="57"/>
      <c r="L143" s="57"/>
      <c r="M143" s="58" t="str">
        <f t="shared" si="36"/>
        <v/>
      </c>
      <c r="N143" s="102"/>
    </row>
    <row r="144" spans="1:14">
      <c r="A144" s="97" t="str">
        <f t="shared" si="34"/>
        <v/>
      </c>
      <c r="B144" s="98" t="str">
        <f t="shared" si="33"/>
        <v/>
      </c>
      <c r="C144" s="99"/>
      <c r="D144" s="100"/>
      <c r="E144" s="100"/>
      <c r="F144" s="57"/>
      <c r="G144" s="58">
        <f t="shared" si="35"/>
        <v>0</v>
      </c>
      <c r="H144" s="58"/>
      <c r="I144" s="57"/>
      <c r="J144" s="57"/>
      <c r="K144" s="57"/>
      <c r="L144" s="57"/>
      <c r="M144" s="58" t="str">
        <f t="shared" si="36"/>
        <v/>
      </c>
      <c r="N144" s="102"/>
    </row>
    <row r="145" spans="1:14">
      <c r="A145" s="97" t="str">
        <f t="shared" si="34"/>
        <v/>
      </c>
      <c r="B145" s="98" t="str">
        <f t="shared" si="33"/>
        <v/>
      </c>
      <c r="C145" s="99"/>
      <c r="D145" s="100"/>
      <c r="E145" s="100"/>
      <c r="F145" s="57"/>
      <c r="G145" s="58">
        <f t="shared" si="35"/>
        <v>0</v>
      </c>
      <c r="H145" s="58"/>
      <c r="I145" s="57"/>
      <c r="J145" s="57"/>
      <c r="K145" s="57"/>
      <c r="L145" s="57"/>
      <c r="M145" s="58" t="str">
        <f t="shared" si="36"/>
        <v/>
      </c>
      <c r="N145" s="102"/>
    </row>
    <row r="146" spans="1:14">
      <c r="A146" s="97" t="str">
        <f t="shared" si="34"/>
        <v/>
      </c>
      <c r="B146" s="98" t="str">
        <f t="shared" si="33"/>
        <v/>
      </c>
      <c r="C146" s="99"/>
      <c r="D146" s="100"/>
      <c r="E146" s="100"/>
      <c r="F146" s="57"/>
      <c r="G146" s="58">
        <f t="shared" si="35"/>
        <v>0</v>
      </c>
      <c r="H146" s="58"/>
      <c r="I146" s="57"/>
      <c r="J146" s="57"/>
      <c r="K146" s="57"/>
      <c r="L146" s="57"/>
      <c r="M146" s="58" t="str">
        <f t="shared" si="36"/>
        <v/>
      </c>
      <c r="N146" s="102"/>
    </row>
    <row r="147" spans="1:14">
      <c r="A147" s="97" t="str">
        <f t="shared" si="34"/>
        <v/>
      </c>
      <c r="B147" s="98" t="str">
        <f t="shared" si="33"/>
        <v/>
      </c>
      <c r="C147" s="99"/>
      <c r="D147" s="100"/>
      <c r="E147" s="100"/>
      <c r="F147" s="57"/>
      <c r="G147" s="58">
        <f t="shared" si="35"/>
        <v>0</v>
      </c>
      <c r="H147" s="58"/>
      <c r="I147" s="57"/>
      <c r="J147" s="57"/>
      <c r="K147" s="57"/>
      <c r="L147" s="57"/>
      <c r="M147" s="58" t="str">
        <f t="shared" si="36"/>
        <v/>
      </c>
      <c r="N147" s="102"/>
    </row>
    <row r="148" spans="1:14">
      <c r="A148" s="97" t="str">
        <f t="shared" si="34"/>
        <v/>
      </c>
      <c r="B148" s="98" t="str">
        <f t="shared" si="33"/>
        <v/>
      </c>
      <c r="C148" s="99"/>
      <c r="D148" s="100"/>
      <c r="E148" s="100"/>
      <c r="F148" s="57"/>
      <c r="G148" s="58">
        <f t="shared" si="35"/>
        <v>0</v>
      </c>
      <c r="H148" s="58"/>
      <c r="I148" s="57"/>
      <c r="J148" s="57"/>
      <c r="K148" s="57"/>
      <c r="L148" s="57"/>
      <c r="M148" s="58" t="str">
        <f t="shared" si="36"/>
        <v/>
      </c>
      <c r="N148" s="102"/>
    </row>
    <row r="149" spans="1:14">
      <c r="A149" s="97" t="str">
        <f t="shared" si="34"/>
        <v/>
      </c>
      <c r="B149" s="98" t="str">
        <f t="shared" si="33"/>
        <v/>
      </c>
      <c r="C149" s="99"/>
      <c r="D149" s="100"/>
      <c r="E149" s="100"/>
      <c r="F149" s="57"/>
      <c r="G149" s="58">
        <f t="shared" si="35"/>
        <v>0</v>
      </c>
      <c r="H149" s="58"/>
      <c r="I149" s="57"/>
      <c r="J149" s="57"/>
      <c r="K149" s="57"/>
      <c r="L149" s="57"/>
      <c r="M149" s="58" t="str">
        <f t="shared" si="36"/>
        <v/>
      </c>
      <c r="N149" s="102"/>
    </row>
    <row r="150" spans="1:14">
      <c r="A150" s="97" t="str">
        <f t="shared" si="34"/>
        <v/>
      </c>
      <c r="B150" s="98" t="str">
        <f t="shared" si="33"/>
        <v/>
      </c>
      <c r="C150" s="99"/>
      <c r="D150" s="100"/>
      <c r="E150" s="100"/>
      <c r="F150" s="57"/>
      <c r="G150" s="58">
        <f t="shared" si="35"/>
        <v>0</v>
      </c>
      <c r="H150" s="58"/>
      <c r="I150" s="57"/>
      <c r="J150" s="57"/>
      <c r="K150" s="57"/>
      <c r="L150" s="57"/>
      <c r="M150" s="58" t="str">
        <f t="shared" si="36"/>
        <v/>
      </c>
      <c r="N150" s="102"/>
    </row>
    <row r="151" spans="1:14">
      <c r="A151" s="97" t="str">
        <f t="shared" si="34"/>
        <v/>
      </c>
      <c r="B151" s="98" t="str">
        <f t="shared" si="33"/>
        <v/>
      </c>
      <c r="C151" s="99"/>
      <c r="D151" s="100"/>
      <c r="E151" s="100"/>
      <c r="F151" s="57"/>
      <c r="G151" s="58">
        <f t="shared" si="35"/>
        <v>0</v>
      </c>
      <c r="H151" s="58"/>
      <c r="I151" s="57"/>
      <c r="J151" s="57"/>
      <c r="K151" s="57"/>
      <c r="L151" s="57"/>
      <c r="M151" s="58" t="str">
        <f t="shared" si="36"/>
        <v/>
      </c>
      <c r="N151" s="102"/>
    </row>
    <row r="152" spans="1:14">
      <c r="A152" s="97" t="str">
        <f t="shared" si="34"/>
        <v/>
      </c>
      <c r="B152" s="98" t="str">
        <f t="shared" si="33"/>
        <v/>
      </c>
      <c r="C152" s="99"/>
      <c r="D152" s="100"/>
      <c r="E152" s="100"/>
      <c r="F152" s="57"/>
      <c r="G152" s="58">
        <f t="shared" si="35"/>
        <v>0</v>
      </c>
      <c r="H152" s="58"/>
      <c r="I152" s="57"/>
      <c r="J152" s="57"/>
      <c r="K152" s="57"/>
      <c r="L152" s="57"/>
      <c r="M152" s="58" t="str">
        <f t="shared" si="36"/>
        <v/>
      </c>
      <c r="N152" s="102"/>
    </row>
    <row r="153" spans="1:14">
      <c r="A153" s="97" t="str">
        <f t="shared" si="34"/>
        <v/>
      </c>
      <c r="B153" s="98" t="str">
        <f t="shared" si="33"/>
        <v/>
      </c>
      <c r="C153" s="99"/>
      <c r="D153" s="100"/>
      <c r="E153" s="100"/>
      <c r="F153" s="57"/>
      <c r="G153" s="58">
        <f t="shared" si="35"/>
        <v>0</v>
      </c>
      <c r="H153" s="58"/>
      <c r="I153" s="57"/>
      <c r="J153" s="57"/>
      <c r="K153" s="57"/>
      <c r="L153" s="57"/>
      <c r="M153" s="58" t="str">
        <f t="shared" si="36"/>
        <v/>
      </c>
      <c r="N153" s="102"/>
    </row>
    <row r="154" spans="1:14">
      <c r="A154" s="97" t="str">
        <f t="shared" si="34"/>
        <v/>
      </c>
      <c r="B154" s="98" t="str">
        <f t="shared" si="33"/>
        <v/>
      </c>
      <c r="C154" s="99"/>
      <c r="D154" s="100"/>
      <c r="E154" s="100"/>
      <c r="F154" s="57"/>
      <c r="G154" s="58">
        <f t="shared" si="35"/>
        <v>0</v>
      </c>
      <c r="H154" s="58"/>
      <c r="I154" s="57"/>
      <c r="J154" s="57"/>
      <c r="K154" s="57"/>
      <c r="L154" s="57"/>
      <c r="M154" s="58" t="str">
        <f t="shared" si="36"/>
        <v/>
      </c>
      <c r="N154" s="102"/>
    </row>
    <row r="155" spans="1:14">
      <c r="A155" s="97" t="str">
        <f t="shared" si="34"/>
        <v/>
      </c>
      <c r="B155" s="98" t="str">
        <f t="shared" si="33"/>
        <v/>
      </c>
      <c r="C155" s="99"/>
      <c r="D155" s="100"/>
      <c r="E155" s="100"/>
      <c r="F155" s="57"/>
      <c r="G155" s="58">
        <f t="shared" si="35"/>
        <v>0</v>
      </c>
      <c r="H155" s="58"/>
      <c r="I155" s="57"/>
      <c r="J155" s="57"/>
      <c r="K155" s="57"/>
      <c r="L155" s="57"/>
      <c r="M155" s="58" t="str">
        <f t="shared" si="36"/>
        <v/>
      </c>
      <c r="N155" s="102"/>
    </row>
    <row r="156" spans="1:14">
      <c r="A156" s="97" t="str">
        <f t="shared" si="34"/>
        <v/>
      </c>
      <c r="B156" s="98" t="str">
        <f t="shared" si="33"/>
        <v/>
      </c>
      <c r="C156" s="99"/>
      <c r="D156" s="100"/>
      <c r="E156" s="100"/>
      <c r="F156" s="57"/>
      <c r="G156" s="58">
        <f t="shared" si="35"/>
        <v>0</v>
      </c>
      <c r="H156" s="58"/>
      <c r="I156" s="57"/>
      <c r="J156" s="57"/>
      <c r="K156" s="57"/>
      <c r="L156" s="57"/>
      <c r="M156" s="58" t="str">
        <f t="shared" si="36"/>
        <v/>
      </c>
      <c r="N156" s="102"/>
    </row>
    <row r="157" spans="1:14">
      <c r="A157" s="97" t="str">
        <f t="shared" si="34"/>
        <v/>
      </c>
      <c r="B157" s="98" t="str">
        <f t="shared" si="33"/>
        <v/>
      </c>
      <c r="C157" s="99"/>
      <c r="D157" s="100"/>
      <c r="E157" s="100"/>
      <c r="F157" s="57"/>
      <c r="G157" s="58">
        <f t="shared" si="35"/>
        <v>0</v>
      </c>
      <c r="H157" s="58"/>
      <c r="I157" s="57"/>
      <c r="J157" s="57"/>
      <c r="K157" s="57"/>
      <c r="L157" s="57"/>
      <c r="M157" s="58" t="str">
        <f t="shared" si="36"/>
        <v/>
      </c>
      <c r="N157" s="102"/>
    </row>
    <row r="158" spans="1:14">
      <c r="A158" s="97" t="str">
        <f t="shared" si="34"/>
        <v/>
      </c>
      <c r="B158" s="98" t="str">
        <f t="shared" si="33"/>
        <v/>
      </c>
      <c r="C158" s="99"/>
      <c r="D158" s="100"/>
      <c r="E158" s="100"/>
      <c r="F158" s="57"/>
      <c r="G158" s="58">
        <f t="shared" si="35"/>
        <v>0</v>
      </c>
      <c r="H158" s="58"/>
      <c r="I158" s="57"/>
      <c r="J158" s="57"/>
      <c r="K158" s="57"/>
      <c r="L158" s="57"/>
      <c r="M158" s="58" t="str">
        <f t="shared" si="36"/>
        <v/>
      </c>
      <c r="N158" s="102"/>
    </row>
    <row r="159" spans="1:14">
      <c r="A159" s="97" t="str">
        <f t="shared" si="34"/>
        <v/>
      </c>
      <c r="B159" s="98" t="str">
        <f t="shared" si="33"/>
        <v/>
      </c>
      <c r="C159" s="99"/>
      <c r="D159" s="100"/>
      <c r="E159" s="100"/>
      <c r="F159" s="57"/>
      <c r="G159" s="58">
        <f t="shared" si="35"/>
        <v>0</v>
      </c>
      <c r="H159" s="58"/>
      <c r="I159" s="57"/>
      <c r="J159" s="57"/>
      <c r="K159" s="57"/>
      <c r="L159" s="57"/>
      <c r="M159" s="58" t="str">
        <f t="shared" si="36"/>
        <v/>
      </c>
      <c r="N159" s="102"/>
    </row>
    <row r="160" spans="1:14">
      <c r="A160" s="97" t="str">
        <f t="shared" si="34"/>
        <v/>
      </c>
      <c r="B160" s="98" t="str">
        <f t="shared" si="33"/>
        <v/>
      </c>
      <c r="C160" s="99"/>
      <c r="D160" s="100"/>
      <c r="E160" s="100"/>
      <c r="F160" s="57"/>
      <c r="G160" s="58">
        <f t="shared" si="35"/>
        <v>0</v>
      </c>
      <c r="H160" s="58"/>
      <c r="I160" s="57"/>
      <c r="J160" s="57"/>
      <c r="K160" s="57"/>
      <c r="L160" s="57"/>
      <c r="M160" s="58" t="str">
        <f t="shared" si="36"/>
        <v/>
      </c>
      <c r="N160" s="102"/>
    </row>
    <row r="161" spans="1:14">
      <c r="A161" s="97" t="str">
        <f t="shared" si="34"/>
        <v/>
      </c>
      <c r="B161" s="98" t="str">
        <f t="shared" si="33"/>
        <v/>
      </c>
      <c r="C161" s="99"/>
      <c r="D161" s="100"/>
      <c r="E161" s="100"/>
      <c r="F161" s="57"/>
      <c r="G161" s="58">
        <f t="shared" si="35"/>
        <v>0</v>
      </c>
      <c r="H161" s="58"/>
      <c r="I161" s="57"/>
      <c r="J161" s="57"/>
      <c r="K161" s="57"/>
      <c r="L161" s="57"/>
      <c r="M161" s="58" t="str">
        <f t="shared" si="36"/>
        <v/>
      </c>
      <c r="N161" s="102"/>
    </row>
    <row r="162" spans="1:14">
      <c r="A162" s="97" t="str">
        <f t="shared" si="34"/>
        <v/>
      </c>
      <c r="B162" s="98" t="str">
        <f t="shared" si="33"/>
        <v/>
      </c>
      <c r="C162" s="99"/>
      <c r="D162" s="100"/>
      <c r="E162" s="100"/>
      <c r="F162" s="57"/>
      <c r="G162" s="58">
        <f t="shared" si="35"/>
        <v>0</v>
      </c>
      <c r="H162" s="58"/>
      <c r="I162" s="57"/>
      <c r="J162" s="57"/>
      <c r="K162" s="57"/>
      <c r="L162" s="57"/>
      <c r="M162" s="58" t="str">
        <f t="shared" si="36"/>
        <v/>
      </c>
      <c r="N162" s="102"/>
    </row>
    <row r="163" spans="1:14">
      <c r="A163" s="97" t="str">
        <f t="shared" si="34"/>
        <v/>
      </c>
      <c r="B163" s="98" t="str">
        <f t="shared" si="33"/>
        <v/>
      </c>
      <c r="C163" s="99"/>
      <c r="D163" s="100"/>
      <c r="E163" s="100"/>
      <c r="F163" s="57"/>
      <c r="G163" s="58">
        <f t="shared" si="35"/>
        <v>0</v>
      </c>
      <c r="H163" s="58"/>
      <c r="I163" s="57"/>
      <c r="J163" s="57"/>
      <c r="K163" s="57"/>
      <c r="L163" s="57"/>
      <c r="M163" s="58" t="str">
        <f t="shared" si="36"/>
        <v/>
      </c>
      <c r="N163" s="102"/>
    </row>
    <row r="164" spans="1:14">
      <c r="A164" s="97" t="str">
        <f t="shared" si="34"/>
        <v/>
      </c>
      <c r="B164" s="98" t="str">
        <f t="shared" si="33"/>
        <v/>
      </c>
      <c r="C164" s="99"/>
      <c r="D164" s="100"/>
      <c r="E164" s="100"/>
      <c r="F164" s="57"/>
      <c r="G164" s="58">
        <f t="shared" si="35"/>
        <v>0</v>
      </c>
      <c r="H164" s="58"/>
      <c r="I164" s="57"/>
      <c r="J164" s="57"/>
      <c r="K164" s="57"/>
      <c r="L164" s="57"/>
      <c r="M164" s="58" t="str">
        <f t="shared" si="36"/>
        <v/>
      </c>
      <c r="N164" s="102"/>
    </row>
    <row r="165" spans="1:14">
      <c r="A165" s="97" t="str">
        <f t="shared" si="34"/>
        <v/>
      </c>
      <c r="B165" s="98" t="str">
        <f t="shared" si="33"/>
        <v/>
      </c>
      <c r="C165" s="99"/>
      <c r="D165" s="100"/>
      <c r="E165" s="100"/>
      <c r="F165" s="57"/>
      <c r="G165" s="58">
        <f t="shared" si="35"/>
        <v>0</v>
      </c>
      <c r="H165" s="58"/>
      <c r="I165" s="57"/>
      <c r="J165" s="57"/>
      <c r="K165" s="57"/>
      <c r="L165" s="57"/>
      <c r="M165" s="58" t="str">
        <f t="shared" si="36"/>
        <v/>
      </c>
      <c r="N165" s="102"/>
    </row>
    <row r="166" spans="1:14">
      <c r="A166" s="97" t="str">
        <f t="shared" si="34"/>
        <v/>
      </c>
      <c r="B166" s="98" t="str">
        <f t="shared" si="33"/>
        <v/>
      </c>
      <c r="C166" s="99"/>
      <c r="D166" s="100"/>
      <c r="E166" s="100"/>
      <c r="F166" s="57"/>
      <c r="G166" s="58">
        <f t="shared" si="35"/>
        <v>0</v>
      </c>
      <c r="H166" s="58"/>
      <c r="I166" s="57"/>
      <c r="J166" s="57"/>
      <c r="K166" s="57"/>
      <c r="L166" s="57"/>
      <c r="M166" s="58" t="str">
        <f t="shared" si="36"/>
        <v/>
      </c>
      <c r="N166" s="102"/>
    </row>
    <row r="167" spans="1:14">
      <c r="A167" s="97" t="str">
        <f t="shared" si="34"/>
        <v/>
      </c>
      <c r="B167" s="98" t="str">
        <f t="shared" si="33"/>
        <v/>
      </c>
      <c r="C167" s="99"/>
      <c r="D167" s="100"/>
      <c r="E167" s="100"/>
      <c r="F167" s="57"/>
      <c r="G167" s="58">
        <f t="shared" si="35"/>
        <v>0</v>
      </c>
      <c r="H167" s="58"/>
      <c r="I167" s="57"/>
      <c r="J167" s="57"/>
      <c r="K167" s="57"/>
      <c r="L167" s="57"/>
      <c r="M167" s="58" t="str">
        <f t="shared" si="36"/>
        <v/>
      </c>
      <c r="N167" s="102"/>
    </row>
    <row r="168" spans="1:14">
      <c r="A168" s="97" t="str">
        <f t="shared" si="34"/>
        <v/>
      </c>
      <c r="B168" s="98" t="str">
        <f t="shared" si="33"/>
        <v/>
      </c>
      <c r="C168" s="99"/>
      <c r="D168" s="100"/>
      <c r="E168" s="100"/>
      <c r="F168" s="57"/>
      <c r="G168" s="58">
        <f t="shared" si="35"/>
        <v>0</v>
      </c>
      <c r="H168" s="58"/>
      <c r="I168" s="57"/>
      <c r="J168" s="57"/>
      <c r="K168" s="57"/>
      <c r="L168" s="57"/>
      <c r="M168" s="58" t="str">
        <f t="shared" si="36"/>
        <v/>
      </c>
      <c r="N168" s="102"/>
    </row>
    <row r="169" spans="1:14">
      <c r="A169" s="97" t="str">
        <f t="shared" si="34"/>
        <v/>
      </c>
      <c r="B169" s="98" t="str">
        <f t="shared" si="33"/>
        <v/>
      </c>
      <c r="C169" s="99"/>
      <c r="D169" s="100"/>
      <c r="E169" s="100"/>
      <c r="F169" s="57"/>
      <c r="G169" s="58">
        <f t="shared" si="35"/>
        <v>0</v>
      </c>
      <c r="H169" s="58"/>
      <c r="I169" s="57"/>
      <c r="J169" s="57"/>
      <c r="K169" s="57"/>
      <c r="L169" s="57"/>
      <c r="M169" s="58" t="str">
        <f t="shared" si="36"/>
        <v/>
      </c>
      <c r="N169" s="102"/>
    </row>
    <row r="170" spans="1:14">
      <c r="A170" s="97" t="str">
        <f t="shared" si="34"/>
        <v/>
      </c>
      <c r="B170" s="98" t="str">
        <f t="shared" si="33"/>
        <v/>
      </c>
      <c r="C170" s="99"/>
      <c r="D170" s="100"/>
      <c r="E170" s="100"/>
      <c r="F170" s="57"/>
      <c r="G170" s="58">
        <f t="shared" si="35"/>
        <v>0</v>
      </c>
      <c r="H170" s="58"/>
      <c r="I170" s="57"/>
      <c r="J170" s="57"/>
      <c r="K170" s="57"/>
      <c r="L170" s="57"/>
      <c r="M170" s="58" t="str">
        <f t="shared" si="36"/>
        <v/>
      </c>
      <c r="N170" s="102"/>
    </row>
    <row r="171" spans="1:14">
      <c r="A171" s="97" t="str">
        <f t="shared" si="34"/>
        <v/>
      </c>
      <c r="B171" s="98" t="str">
        <f t="shared" si="33"/>
        <v/>
      </c>
      <c r="C171" s="99"/>
      <c r="D171" s="100"/>
      <c r="E171" s="100"/>
      <c r="F171" s="57"/>
      <c r="G171" s="58">
        <f t="shared" si="35"/>
        <v>0</v>
      </c>
      <c r="H171" s="58"/>
      <c r="I171" s="57"/>
      <c r="J171" s="57"/>
      <c r="K171" s="57"/>
      <c r="L171" s="57"/>
      <c r="M171" s="58" t="str">
        <f t="shared" si="36"/>
        <v/>
      </c>
      <c r="N171" s="102"/>
    </row>
    <row r="172" spans="1:14">
      <c r="A172" s="97" t="str">
        <f t="shared" si="34"/>
        <v/>
      </c>
      <c r="B172" s="98" t="str">
        <f t="shared" ref="B172:B235" si="37">IF(C172="","",MONTH(C172)&amp;"月")</f>
        <v/>
      </c>
      <c r="C172" s="99"/>
      <c r="D172" s="100"/>
      <c r="E172" s="100"/>
      <c r="F172" s="57"/>
      <c r="G172" s="58">
        <f t="shared" si="35"/>
        <v>0</v>
      </c>
      <c r="H172" s="58"/>
      <c r="I172" s="57"/>
      <c r="J172" s="57"/>
      <c r="K172" s="57"/>
      <c r="L172" s="57"/>
      <c r="M172" s="58" t="str">
        <f t="shared" si="36"/>
        <v/>
      </c>
      <c r="N172" s="102"/>
    </row>
    <row r="173" spans="1:14">
      <c r="A173" s="97" t="str">
        <f t="shared" ref="A173:A236" si="38">IF(C173="","",ROW()-42)</f>
        <v/>
      </c>
      <c r="B173" s="98" t="str">
        <f t="shared" si="37"/>
        <v/>
      </c>
      <c r="C173" s="99"/>
      <c r="D173" s="100"/>
      <c r="E173" s="100"/>
      <c r="F173" s="57"/>
      <c r="G173" s="58">
        <f t="shared" ref="G173:G236" si="39">IF(F173="",0,F173*$K$41)</f>
        <v>0</v>
      </c>
      <c r="H173" s="58"/>
      <c r="I173" s="57"/>
      <c r="J173" s="57"/>
      <c r="K173" s="57"/>
      <c r="L173" s="57"/>
      <c r="M173" s="58" t="str">
        <f t="shared" ref="M173:M236" si="40">IF(C173="","",ROUND(M172+G173-I173-J173-K173-L173-H173,2))</f>
        <v/>
      </c>
      <c r="N173" s="102"/>
    </row>
    <row r="174" spans="1:14">
      <c r="A174" s="97" t="str">
        <f t="shared" si="38"/>
        <v/>
      </c>
      <c r="B174" s="98" t="str">
        <f t="shared" si="37"/>
        <v/>
      </c>
      <c r="C174" s="99"/>
      <c r="D174" s="100"/>
      <c r="E174" s="100"/>
      <c r="F174" s="57"/>
      <c r="G174" s="58">
        <f t="shared" si="39"/>
        <v>0</v>
      </c>
      <c r="H174" s="58"/>
      <c r="I174" s="57"/>
      <c r="J174" s="57"/>
      <c r="K174" s="57"/>
      <c r="L174" s="57"/>
      <c r="M174" s="58" t="str">
        <f t="shared" si="40"/>
        <v/>
      </c>
      <c r="N174" s="102"/>
    </row>
    <row r="175" spans="1:14">
      <c r="A175" s="97" t="str">
        <f t="shared" si="38"/>
        <v/>
      </c>
      <c r="B175" s="98" t="str">
        <f t="shared" si="37"/>
        <v/>
      </c>
      <c r="C175" s="99"/>
      <c r="D175" s="100"/>
      <c r="E175" s="100"/>
      <c r="F175" s="57"/>
      <c r="G175" s="58">
        <f t="shared" si="39"/>
        <v>0</v>
      </c>
      <c r="H175" s="58"/>
      <c r="I175" s="57"/>
      <c r="J175" s="57"/>
      <c r="K175" s="57"/>
      <c r="L175" s="57"/>
      <c r="M175" s="58" t="str">
        <f t="shared" si="40"/>
        <v/>
      </c>
      <c r="N175" s="102"/>
    </row>
    <row r="176" spans="1:14">
      <c r="A176" s="97" t="str">
        <f t="shared" si="38"/>
        <v/>
      </c>
      <c r="B176" s="98" t="str">
        <f t="shared" si="37"/>
        <v/>
      </c>
      <c r="C176" s="99"/>
      <c r="D176" s="100"/>
      <c r="E176" s="100"/>
      <c r="F176" s="57"/>
      <c r="G176" s="58">
        <f t="shared" si="39"/>
        <v>0</v>
      </c>
      <c r="H176" s="58"/>
      <c r="I176" s="57"/>
      <c r="J176" s="57"/>
      <c r="K176" s="57"/>
      <c r="L176" s="57"/>
      <c r="M176" s="58" t="str">
        <f t="shared" si="40"/>
        <v/>
      </c>
      <c r="N176" s="102"/>
    </row>
    <row r="177" spans="1:14">
      <c r="A177" s="97" t="str">
        <f t="shared" si="38"/>
        <v/>
      </c>
      <c r="B177" s="98" t="str">
        <f t="shared" si="37"/>
        <v/>
      </c>
      <c r="C177" s="99"/>
      <c r="D177" s="100"/>
      <c r="E177" s="100"/>
      <c r="F177" s="57"/>
      <c r="G177" s="58">
        <f t="shared" si="39"/>
        <v>0</v>
      </c>
      <c r="H177" s="58"/>
      <c r="I177" s="57"/>
      <c r="J177" s="57"/>
      <c r="K177" s="57"/>
      <c r="L177" s="57"/>
      <c r="M177" s="58" t="str">
        <f t="shared" si="40"/>
        <v/>
      </c>
      <c r="N177" s="102"/>
    </row>
    <row r="178" spans="1:14">
      <c r="A178" s="97" t="str">
        <f t="shared" si="38"/>
        <v/>
      </c>
      <c r="B178" s="98" t="str">
        <f t="shared" si="37"/>
        <v/>
      </c>
      <c r="C178" s="99"/>
      <c r="D178" s="100"/>
      <c r="E178" s="100"/>
      <c r="F178" s="57"/>
      <c r="G178" s="58">
        <f t="shared" si="39"/>
        <v>0</v>
      </c>
      <c r="H178" s="58"/>
      <c r="I178" s="57"/>
      <c r="J178" s="57"/>
      <c r="K178" s="57"/>
      <c r="L178" s="57"/>
      <c r="M178" s="58" t="str">
        <f t="shared" si="40"/>
        <v/>
      </c>
      <c r="N178" s="102"/>
    </row>
    <row r="179" spans="1:14">
      <c r="A179" s="97" t="str">
        <f t="shared" si="38"/>
        <v/>
      </c>
      <c r="B179" s="98" t="str">
        <f t="shared" si="37"/>
        <v/>
      </c>
      <c r="C179" s="99"/>
      <c r="D179" s="100"/>
      <c r="E179" s="100"/>
      <c r="F179" s="57"/>
      <c r="G179" s="58">
        <f t="shared" si="39"/>
        <v>0</v>
      </c>
      <c r="H179" s="58"/>
      <c r="I179" s="57"/>
      <c r="J179" s="57"/>
      <c r="K179" s="57"/>
      <c r="L179" s="57"/>
      <c r="M179" s="58" t="str">
        <f t="shared" si="40"/>
        <v/>
      </c>
      <c r="N179" s="102"/>
    </row>
    <row r="180" spans="1:14">
      <c r="A180" s="97" t="str">
        <f t="shared" si="38"/>
        <v/>
      </c>
      <c r="B180" s="98" t="str">
        <f t="shared" si="37"/>
        <v/>
      </c>
      <c r="C180" s="99"/>
      <c r="D180" s="100"/>
      <c r="E180" s="100"/>
      <c r="F180" s="57"/>
      <c r="G180" s="58">
        <f t="shared" si="39"/>
        <v>0</v>
      </c>
      <c r="H180" s="58"/>
      <c r="I180" s="57"/>
      <c r="J180" s="57"/>
      <c r="K180" s="57"/>
      <c r="L180" s="57"/>
      <c r="M180" s="58" t="str">
        <f t="shared" si="40"/>
        <v/>
      </c>
      <c r="N180" s="102"/>
    </row>
    <row r="181" spans="1:14">
      <c r="A181" s="97" t="str">
        <f t="shared" si="38"/>
        <v/>
      </c>
      <c r="B181" s="98" t="str">
        <f t="shared" si="37"/>
        <v/>
      </c>
      <c r="C181" s="99"/>
      <c r="D181" s="100"/>
      <c r="E181" s="100"/>
      <c r="F181" s="57"/>
      <c r="G181" s="58">
        <f t="shared" si="39"/>
        <v>0</v>
      </c>
      <c r="H181" s="58"/>
      <c r="I181" s="57"/>
      <c r="J181" s="57"/>
      <c r="K181" s="57"/>
      <c r="L181" s="57"/>
      <c r="M181" s="58" t="str">
        <f t="shared" si="40"/>
        <v/>
      </c>
      <c r="N181" s="102"/>
    </row>
    <row r="182" spans="1:14">
      <c r="A182" s="97" t="str">
        <f t="shared" si="38"/>
        <v/>
      </c>
      <c r="B182" s="98" t="str">
        <f t="shared" si="37"/>
        <v/>
      </c>
      <c r="C182" s="99"/>
      <c r="D182" s="100"/>
      <c r="E182" s="100"/>
      <c r="F182" s="57"/>
      <c r="G182" s="58">
        <f t="shared" si="39"/>
        <v>0</v>
      </c>
      <c r="H182" s="58"/>
      <c r="I182" s="57"/>
      <c r="J182" s="57"/>
      <c r="K182" s="57"/>
      <c r="L182" s="57"/>
      <c r="M182" s="58" t="str">
        <f t="shared" si="40"/>
        <v/>
      </c>
      <c r="N182" s="102"/>
    </row>
    <row r="183" spans="1:14">
      <c r="A183" s="97" t="str">
        <f t="shared" si="38"/>
        <v/>
      </c>
      <c r="B183" s="98" t="str">
        <f t="shared" si="37"/>
        <v/>
      </c>
      <c r="C183" s="99"/>
      <c r="D183" s="100"/>
      <c r="E183" s="100"/>
      <c r="F183" s="57"/>
      <c r="G183" s="58">
        <f t="shared" si="39"/>
        <v>0</v>
      </c>
      <c r="H183" s="58"/>
      <c r="I183" s="57"/>
      <c r="J183" s="57"/>
      <c r="K183" s="57"/>
      <c r="L183" s="57"/>
      <c r="M183" s="58" t="str">
        <f t="shared" si="40"/>
        <v/>
      </c>
      <c r="N183" s="102"/>
    </row>
    <row r="184" spans="1:14">
      <c r="A184" s="97" t="str">
        <f t="shared" si="38"/>
        <v/>
      </c>
      <c r="B184" s="98" t="str">
        <f t="shared" si="37"/>
        <v/>
      </c>
      <c r="C184" s="99"/>
      <c r="D184" s="100"/>
      <c r="E184" s="100"/>
      <c r="F184" s="57"/>
      <c r="G184" s="58">
        <f t="shared" si="39"/>
        <v>0</v>
      </c>
      <c r="H184" s="58"/>
      <c r="I184" s="57"/>
      <c r="J184" s="57"/>
      <c r="K184" s="57"/>
      <c r="L184" s="57"/>
      <c r="M184" s="58" t="str">
        <f t="shared" si="40"/>
        <v/>
      </c>
      <c r="N184" s="102"/>
    </row>
    <row r="185" spans="1:14">
      <c r="A185" s="97" t="str">
        <f t="shared" si="38"/>
        <v/>
      </c>
      <c r="B185" s="98" t="str">
        <f t="shared" si="37"/>
        <v/>
      </c>
      <c r="C185" s="99"/>
      <c r="D185" s="100"/>
      <c r="E185" s="100"/>
      <c r="F185" s="57"/>
      <c r="G185" s="58">
        <f t="shared" si="39"/>
        <v>0</v>
      </c>
      <c r="H185" s="58"/>
      <c r="I185" s="57"/>
      <c r="J185" s="57"/>
      <c r="K185" s="57"/>
      <c r="L185" s="57"/>
      <c r="M185" s="58" t="str">
        <f t="shared" si="40"/>
        <v/>
      </c>
      <c r="N185" s="102"/>
    </row>
    <row r="186" spans="1:14">
      <c r="A186" s="97" t="str">
        <f t="shared" si="38"/>
        <v/>
      </c>
      <c r="B186" s="98" t="str">
        <f t="shared" si="37"/>
        <v/>
      </c>
      <c r="C186" s="99"/>
      <c r="D186" s="100"/>
      <c r="E186" s="100"/>
      <c r="F186" s="57"/>
      <c r="G186" s="58">
        <f t="shared" si="39"/>
        <v>0</v>
      </c>
      <c r="H186" s="58"/>
      <c r="I186" s="57"/>
      <c r="J186" s="57"/>
      <c r="K186" s="57"/>
      <c r="L186" s="57"/>
      <c r="M186" s="58" t="str">
        <f t="shared" si="40"/>
        <v/>
      </c>
      <c r="N186" s="102"/>
    </row>
    <row r="187" spans="1:14">
      <c r="A187" s="97" t="str">
        <f t="shared" si="38"/>
        <v/>
      </c>
      <c r="B187" s="98" t="str">
        <f t="shared" si="37"/>
        <v/>
      </c>
      <c r="C187" s="99"/>
      <c r="D187" s="100"/>
      <c r="E187" s="100"/>
      <c r="F187" s="57"/>
      <c r="G187" s="58">
        <f t="shared" si="39"/>
        <v>0</v>
      </c>
      <c r="H187" s="58"/>
      <c r="I187" s="57"/>
      <c r="J187" s="57"/>
      <c r="K187" s="57"/>
      <c r="L187" s="57"/>
      <c r="M187" s="58" t="str">
        <f t="shared" si="40"/>
        <v/>
      </c>
      <c r="N187" s="102"/>
    </row>
    <row r="188" spans="1:14">
      <c r="A188" s="97" t="str">
        <f t="shared" si="38"/>
        <v/>
      </c>
      <c r="B188" s="98" t="str">
        <f t="shared" si="37"/>
        <v/>
      </c>
      <c r="C188" s="99"/>
      <c r="D188" s="100"/>
      <c r="E188" s="100"/>
      <c r="F188" s="57"/>
      <c r="G188" s="58">
        <f t="shared" si="39"/>
        <v>0</v>
      </c>
      <c r="H188" s="58"/>
      <c r="I188" s="57"/>
      <c r="J188" s="57"/>
      <c r="K188" s="57"/>
      <c r="L188" s="57"/>
      <c r="M188" s="58" t="str">
        <f t="shared" si="40"/>
        <v/>
      </c>
      <c r="N188" s="102"/>
    </row>
    <row r="189" spans="1:14">
      <c r="A189" s="97" t="str">
        <f t="shared" si="38"/>
        <v/>
      </c>
      <c r="B189" s="98" t="str">
        <f t="shared" si="37"/>
        <v/>
      </c>
      <c r="C189" s="99"/>
      <c r="D189" s="100"/>
      <c r="E189" s="100"/>
      <c r="F189" s="57"/>
      <c r="G189" s="58">
        <f t="shared" si="39"/>
        <v>0</v>
      </c>
      <c r="H189" s="58"/>
      <c r="I189" s="57"/>
      <c r="J189" s="57"/>
      <c r="K189" s="57"/>
      <c r="L189" s="57"/>
      <c r="M189" s="58" t="str">
        <f t="shared" si="40"/>
        <v/>
      </c>
      <c r="N189" s="102"/>
    </row>
    <row r="190" spans="1:14">
      <c r="A190" s="97" t="str">
        <f t="shared" si="38"/>
        <v/>
      </c>
      <c r="B190" s="98" t="str">
        <f t="shared" si="37"/>
        <v/>
      </c>
      <c r="C190" s="99"/>
      <c r="D190" s="100"/>
      <c r="E190" s="100"/>
      <c r="F190" s="57"/>
      <c r="G190" s="58">
        <f t="shared" si="39"/>
        <v>0</v>
      </c>
      <c r="H190" s="58"/>
      <c r="I190" s="57"/>
      <c r="J190" s="57"/>
      <c r="K190" s="57"/>
      <c r="L190" s="57"/>
      <c r="M190" s="58" t="str">
        <f t="shared" si="40"/>
        <v/>
      </c>
      <c r="N190" s="102"/>
    </row>
    <row r="191" spans="1:14">
      <c r="A191" s="97" t="str">
        <f t="shared" si="38"/>
        <v/>
      </c>
      <c r="B191" s="98" t="str">
        <f t="shared" si="37"/>
        <v/>
      </c>
      <c r="C191" s="99"/>
      <c r="D191" s="100"/>
      <c r="E191" s="100"/>
      <c r="F191" s="57"/>
      <c r="G191" s="58">
        <f t="shared" si="39"/>
        <v>0</v>
      </c>
      <c r="H191" s="58"/>
      <c r="I191" s="57"/>
      <c r="J191" s="57"/>
      <c r="K191" s="57"/>
      <c r="L191" s="57"/>
      <c r="M191" s="58" t="str">
        <f t="shared" si="40"/>
        <v/>
      </c>
      <c r="N191" s="102"/>
    </row>
    <row r="192" spans="1:14">
      <c r="A192" s="97" t="str">
        <f t="shared" si="38"/>
        <v/>
      </c>
      <c r="B192" s="98" t="str">
        <f t="shared" si="37"/>
        <v/>
      </c>
      <c r="C192" s="99"/>
      <c r="D192" s="100"/>
      <c r="E192" s="100"/>
      <c r="F192" s="57"/>
      <c r="G192" s="58">
        <f t="shared" si="39"/>
        <v>0</v>
      </c>
      <c r="H192" s="58"/>
      <c r="I192" s="57"/>
      <c r="J192" s="57"/>
      <c r="K192" s="57"/>
      <c r="L192" s="57"/>
      <c r="M192" s="58" t="str">
        <f t="shared" si="40"/>
        <v/>
      </c>
      <c r="N192" s="102"/>
    </row>
    <row r="193" spans="1:14">
      <c r="A193" s="97" t="str">
        <f t="shared" si="38"/>
        <v/>
      </c>
      <c r="B193" s="98" t="str">
        <f t="shared" si="37"/>
        <v/>
      </c>
      <c r="C193" s="99"/>
      <c r="D193" s="100"/>
      <c r="E193" s="100"/>
      <c r="F193" s="57"/>
      <c r="G193" s="58">
        <f t="shared" si="39"/>
        <v>0</v>
      </c>
      <c r="H193" s="58"/>
      <c r="I193" s="57"/>
      <c r="J193" s="57"/>
      <c r="K193" s="57"/>
      <c r="L193" s="57"/>
      <c r="M193" s="58" t="str">
        <f t="shared" si="40"/>
        <v/>
      </c>
      <c r="N193" s="102"/>
    </row>
    <row r="194" spans="1:14">
      <c r="A194" s="97" t="str">
        <f t="shared" si="38"/>
        <v/>
      </c>
      <c r="B194" s="98" t="str">
        <f t="shared" si="37"/>
        <v/>
      </c>
      <c r="C194" s="99"/>
      <c r="D194" s="100"/>
      <c r="E194" s="100"/>
      <c r="F194" s="57"/>
      <c r="G194" s="58">
        <f t="shared" si="39"/>
        <v>0</v>
      </c>
      <c r="H194" s="58"/>
      <c r="I194" s="57"/>
      <c r="J194" s="57"/>
      <c r="K194" s="57"/>
      <c r="L194" s="57"/>
      <c r="M194" s="58" t="str">
        <f t="shared" si="40"/>
        <v/>
      </c>
      <c r="N194" s="102"/>
    </row>
    <row r="195" spans="1:14">
      <c r="A195" s="97" t="str">
        <f t="shared" si="38"/>
        <v/>
      </c>
      <c r="B195" s="98" t="str">
        <f t="shared" si="37"/>
        <v/>
      </c>
      <c r="C195" s="99"/>
      <c r="D195" s="100"/>
      <c r="E195" s="100"/>
      <c r="F195" s="57"/>
      <c r="G195" s="58">
        <f t="shared" si="39"/>
        <v>0</v>
      </c>
      <c r="H195" s="58"/>
      <c r="I195" s="57"/>
      <c r="J195" s="57"/>
      <c r="K195" s="57"/>
      <c r="L195" s="57"/>
      <c r="M195" s="58" t="str">
        <f t="shared" si="40"/>
        <v/>
      </c>
      <c r="N195" s="102"/>
    </row>
    <row r="196" spans="1:14">
      <c r="A196" s="97" t="str">
        <f t="shared" si="38"/>
        <v/>
      </c>
      <c r="B196" s="98" t="str">
        <f t="shared" si="37"/>
        <v/>
      </c>
      <c r="C196" s="99"/>
      <c r="D196" s="100"/>
      <c r="E196" s="100"/>
      <c r="F196" s="57"/>
      <c r="G196" s="58">
        <f t="shared" si="39"/>
        <v>0</v>
      </c>
      <c r="H196" s="58"/>
      <c r="I196" s="57"/>
      <c r="J196" s="57"/>
      <c r="K196" s="57"/>
      <c r="L196" s="57"/>
      <c r="M196" s="58" t="str">
        <f t="shared" si="40"/>
        <v/>
      </c>
      <c r="N196" s="102"/>
    </row>
    <row r="197" spans="1:14">
      <c r="A197" s="97" t="str">
        <f t="shared" si="38"/>
        <v/>
      </c>
      <c r="B197" s="98" t="str">
        <f t="shared" si="37"/>
        <v/>
      </c>
      <c r="C197" s="99"/>
      <c r="D197" s="100"/>
      <c r="E197" s="100"/>
      <c r="F197" s="57"/>
      <c r="G197" s="58">
        <f t="shared" si="39"/>
        <v>0</v>
      </c>
      <c r="H197" s="58"/>
      <c r="I197" s="57"/>
      <c r="J197" s="57"/>
      <c r="K197" s="57"/>
      <c r="L197" s="57"/>
      <c r="M197" s="58" t="str">
        <f t="shared" si="40"/>
        <v/>
      </c>
      <c r="N197" s="102"/>
    </row>
    <row r="198" spans="1:14">
      <c r="A198" s="97" t="str">
        <f t="shared" si="38"/>
        <v/>
      </c>
      <c r="B198" s="98" t="str">
        <f t="shared" si="37"/>
        <v/>
      </c>
      <c r="C198" s="99"/>
      <c r="D198" s="100"/>
      <c r="E198" s="100"/>
      <c r="F198" s="57"/>
      <c r="G198" s="58">
        <f t="shared" si="39"/>
        <v>0</v>
      </c>
      <c r="H198" s="58"/>
      <c r="I198" s="57"/>
      <c r="J198" s="57"/>
      <c r="K198" s="57"/>
      <c r="L198" s="57"/>
      <c r="M198" s="58" t="str">
        <f t="shared" si="40"/>
        <v/>
      </c>
      <c r="N198" s="102"/>
    </row>
    <row r="199" spans="1:14">
      <c r="A199" s="97" t="str">
        <f t="shared" si="38"/>
        <v/>
      </c>
      <c r="B199" s="98" t="str">
        <f t="shared" si="37"/>
        <v/>
      </c>
      <c r="C199" s="99"/>
      <c r="D199" s="100"/>
      <c r="E199" s="100"/>
      <c r="F199" s="57"/>
      <c r="G199" s="58">
        <f t="shared" si="39"/>
        <v>0</v>
      </c>
      <c r="H199" s="58"/>
      <c r="I199" s="57"/>
      <c r="J199" s="57"/>
      <c r="K199" s="57"/>
      <c r="L199" s="57"/>
      <c r="M199" s="58" t="str">
        <f t="shared" si="40"/>
        <v/>
      </c>
      <c r="N199" s="102"/>
    </row>
    <row r="200" spans="1:14">
      <c r="A200" s="97" t="str">
        <f t="shared" si="38"/>
        <v/>
      </c>
      <c r="B200" s="98" t="str">
        <f t="shared" si="37"/>
        <v/>
      </c>
      <c r="C200" s="99"/>
      <c r="D200" s="100"/>
      <c r="E200" s="100"/>
      <c r="F200" s="57"/>
      <c r="G200" s="58">
        <f t="shared" si="39"/>
        <v>0</v>
      </c>
      <c r="H200" s="58"/>
      <c r="I200" s="57"/>
      <c r="J200" s="57"/>
      <c r="K200" s="57"/>
      <c r="L200" s="57"/>
      <c r="M200" s="58" t="str">
        <f t="shared" si="40"/>
        <v/>
      </c>
      <c r="N200" s="102"/>
    </row>
    <row r="201" spans="1:14">
      <c r="A201" s="97" t="str">
        <f t="shared" si="38"/>
        <v/>
      </c>
      <c r="B201" s="98" t="str">
        <f t="shared" si="37"/>
        <v/>
      </c>
      <c r="C201" s="99"/>
      <c r="D201" s="100"/>
      <c r="E201" s="100"/>
      <c r="F201" s="57"/>
      <c r="G201" s="58">
        <f t="shared" si="39"/>
        <v>0</v>
      </c>
      <c r="H201" s="58"/>
      <c r="I201" s="57"/>
      <c r="J201" s="57"/>
      <c r="K201" s="57"/>
      <c r="L201" s="57"/>
      <c r="M201" s="58" t="str">
        <f t="shared" si="40"/>
        <v/>
      </c>
      <c r="N201" s="102"/>
    </row>
    <row r="202" spans="1:14">
      <c r="A202" s="97" t="str">
        <f t="shared" si="38"/>
        <v/>
      </c>
      <c r="B202" s="98" t="str">
        <f t="shared" si="37"/>
        <v/>
      </c>
      <c r="C202" s="99"/>
      <c r="D202" s="100"/>
      <c r="E202" s="100"/>
      <c r="F202" s="57"/>
      <c r="G202" s="58">
        <f t="shared" si="39"/>
        <v>0</v>
      </c>
      <c r="H202" s="58"/>
      <c r="I202" s="57"/>
      <c r="J202" s="57"/>
      <c r="K202" s="57"/>
      <c r="L202" s="57"/>
      <c r="M202" s="58" t="str">
        <f t="shared" si="40"/>
        <v/>
      </c>
      <c r="N202" s="102"/>
    </row>
    <row r="203" spans="1:14">
      <c r="A203" s="97" t="str">
        <f t="shared" si="38"/>
        <v/>
      </c>
      <c r="B203" s="98" t="str">
        <f t="shared" si="37"/>
        <v/>
      </c>
      <c r="C203" s="99"/>
      <c r="D203" s="100"/>
      <c r="E203" s="100"/>
      <c r="F203" s="57"/>
      <c r="G203" s="58">
        <f t="shared" si="39"/>
        <v>0</v>
      </c>
      <c r="H203" s="58"/>
      <c r="I203" s="57"/>
      <c r="J203" s="57"/>
      <c r="K203" s="57"/>
      <c r="L203" s="57"/>
      <c r="M203" s="58" t="str">
        <f t="shared" si="40"/>
        <v/>
      </c>
      <c r="N203" s="102"/>
    </row>
    <row r="204" spans="1:14">
      <c r="A204" s="97" t="str">
        <f t="shared" si="38"/>
        <v/>
      </c>
      <c r="B204" s="98" t="str">
        <f t="shared" si="37"/>
        <v/>
      </c>
      <c r="C204" s="99"/>
      <c r="D204" s="100"/>
      <c r="E204" s="100"/>
      <c r="F204" s="57"/>
      <c r="G204" s="58">
        <f t="shared" si="39"/>
        <v>0</v>
      </c>
      <c r="H204" s="58"/>
      <c r="I204" s="57"/>
      <c r="J204" s="57"/>
      <c r="K204" s="57"/>
      <c r="L204" s="57"/>
      <c r="M204" s="58" t="str">
        <f t="shared" si="40"/>
        <v/>
      </c>
      <c r="N204" s="102"/>
    </row>
    <row r="205" spans="1:14">
      <c r="A205" s="97" t="str">
        <f t="shared" si="38"/>
        <v/>
      </c>
      <c r="B205" s="98" t="str">
        <f t="shared" si="37"/>
        <v/>
      </c>
      <c r="C205" s="99"/>
      <c r="D205" s="100"/>
      <c r="E205" s="100"/>
      <c r="F205" s="57"/>
      <c r="G205" s="58">
        <f t="shared" si="39"/>
        <v>0</v>
      </c>
      <c r="H205" s="58"/>
      <c r="I205" s="57"/>
      <c r="J205" s="57"/>
      <c r="K205" s="57"/>
      <c r="L205" s="57"/>
      <c r="M205" s="58" t="str">
        <f t="shared" si="40"/>
        <v/>
      </c>
      <c r="N205" s="102"/>
    </row>
    <row r="206" spans="1:14">
      <c r="A206" s="97" t="str">
        <f t="shared" si="38"/>
        <v/>
      </c>
      <c r="B206" s="98" t="str">
        <f t="shared" si="37"/>
        <v/>
      </c>
      <c r="C206" s="99"/>
      <c r="D206" s="100"/>
      <c r="E206" s="100"/>
      <c r="F206" s="57"/>
      <c r="G206" s="58">
        <f t="shared" si="39"/>
        <v>0</v>
      </c>
      <c r="H206" s="58"/>
      <c r="I206" s="57"/>
      <c r="J206" s="57"/>
      <c r="K206" s="57"/>
      <c r="L206" s="57"/>
      <c r="M206" s="58" t="str">
        <f t="shared" si="40"/>
        <v/>
      </c>
      <c r="N206" s="102"/>
    </row>
    <row r="207" spans="1:14">
      <c r="A207" s="97" t="str">
        <f t="shared" si="38"/>
        <v/>
      </c>
      <c r="B207" s="98" t="str">
        <f t="shared" si="37"/>
        <v/>
      </c>
      <c r="C207" s="99"/>
      <c r="D207" s="100"/>
      <c r="E207" s="100"/>
      <c r="F207" s="57"/>
      <c r="G207" s="58">
        <f t="shared" si="39"/>
        <v>0</v>
      </c>
      <c r="H207" s="58"/>
      <c r="I207" s="57"/>
      <c r="J207" s="57"/>
      <c r="K207" s="57"/>
      <c r="L207" s="57"/>
      <c r="M207" s="58" t="str">
        <f t="shared" si="40"/>
        <v/>
      </c>
      <c r="N207" s="102"/>
    </row>
    <row r="208" spans="1:14">
      <c r="A208" s="97" t="str">
        <f t="shared" si="38"/>
        <v/>
      </c>
      <c r="B208" s="98" t="str">
        <f t="shared" si="37"/>
        <v/>
      </c>
      <c r="C208" s="99"/>
      <c r="D208" s="100"/>
      <c r="E208" s="100"/>
      <c r="F208" s="57"/>
      <c r="G208" s="58">
        <f t="shared" si="39"/>
        <v>0</v>
      </c>
      <c r="H208" s="58"/>
      <c r="I208" s="57"/>
      <c r="J208" s="57"/>
      <c r="K208" s="57"/>
      <c r="L208" s="57"/>
      <c r="M208" s="58" t="str">
        <f t="shared" si="40"/>
        <v/>
      </c>
      <c r="N208" s="102"/>
    </row>
    <row r="209" spans="1:14">
      <c r="A209" s="97" t="str">
        <f t="shared" si="38"/>
        <v/>
      </c>
      <c r="B209" s="98" t="str">
        <f t="shared" si="37"/>
        <v/>
      </c>
      <c r="C209" s="99"/>
      <c r="D209" s="100"/>
      <c r="E209" s="100"/>
      <c r="F209" s="57"/>
      <c r="G209" s="58">
        <f t="shared" si="39"/>
        <v>0</v>
      </c>
      <c r="H209" s="58"/>
      <c r="I209" s="57"/>
      <c r="J209" s="57"/>
      <c r="K209" s="57"/>
      <c r="L209" s="57"/>
      <c r="M209" s="58" t="str">
        <f t="shared" si="40"/>
        <v/>
      </c>
      <c r="N209" s="102"/>
    </row>
    <row r="210" spans="1:14">
      <c r="A210" s="97" t="str">
        <f t="shared" si="38"/>
        <v/>
      </c>
      <c r="B210" s="98" t="str">
        <f t="shared" si="37"/>
        <v/>
      </c>
      <c r="C210" s="99"/>
      <c r="D210" s="100"/>
      <c r="E210" s="100"/>
      <c r="F210" s="57"/>
      <c r="G210" s="58">
        <f t="shared" si="39"/>
        <v>0</v>
      </c>
      <c r="H210" s="58"/>
      <c r="I210" s="57"/>
      <c r="J210" s="57"/>
      <c r="K210" s="57"/>
      <c r="L210" s="57"/>
      <c r="M210" s="58" t="str">
        <f t="shared" si="40"/>
        <v/>
      </c>
      <c r="N210" s="102"/>
    </row>
    <row r="211" spans="1:14">
      <c r="A211" s="97" t="str">
        <f t="shared" si="38"/>
        <v/>
      </c>
      <c r="B211" s="98" t="str">
        <f t="shared" si="37"/>
        <v/>
      </c>
      <c r="C211" s="99"/>
      <c r="D211" s="100"/>
      <c r="E211" s="100"/>
      <c r="F211" s="57"/>
      <c r="G211" s="58">
        <f t="shared" si="39"/>
        <v>0</v>
      </c>
      <c r="H211" s="58"/>
      <c r="I211" s="57"/>
      <c r="J211" s="57"/>
      <c r="K211" s="57"/>
      <c r="L211" s="57"/>
      <c r="M211" s="58" t="str">
        <f t="shared" si="40"/>
        <v/>
      </c>
      <c r="N211" s="102"/>
    </row>
    <row r="212" spans="1:14">
      <c r="A212" s="97" t="str">
        <f t="shared" si="38"/>
        <v/>
      </c>
      <c r="B212" s="98" t="str">
        <f t="shared" si="37"/>
        <v/>
      </c>
      <c r="C212" s="99"/>
      <c r="D212" s="100"/>
      <c r="E212" s="100"/>
      <c r="F212" s="57"/>
      <c r="G212" s="58">
        <f t="shared" si="39"/>
        <v>0</v>
      </c>
      <c r="H212" s="58"/>
      <c r="I212" s="57"/>
      <c r="J212" s="57"/>
      <c r="K212" s="57"/>
      <c r="L212" s="57"/>
      <c r="M212" s="58" t="str">
        <f t="shared" si="40"/>
        <v/>
      </c>
      <c r="N212" s="102"/>
    </row>
    <row r="213" spans="1:14">
      <c r="A213" s="97" t="str">
        <f t="shared" si="38"/>
        <v/>
      </c>
      <c r="B213" s="98" t="str">
        <f t="shared" si="37"/>
        <v/>
      </c>
      <c r="C213" s="99"/>
      <c r="D213" s="100"/>
      <c r="E213" s="100"/>
      <c r="F213" s="57"/>
      <c r="G213" s="58">
        <f t="shared" si="39"/>
        <v>0</v>
      </c>
      <c r="H213" s="58"/>
      <c r="I213" s="57"/>
      <c r="J213" s="57"/>
      <c r="K213" s="57"/>
      <c r="L213" s="57"/>
      <c r="M213" s="58" t="str">
        <f t="shared" si="40"/>
        <v/>
      </c>
      <c r="N213" s="102"/>
    </row>
    <row r="214" spans="1:14">
      <c r="A214" s="97" t="str">
        <f t="shared" si="38"/>
        <v/>
      </c>
      <c r="B214" s="98" t="str">
        <f t="shared" si="37"/>
        <v/>
      </c>
      <c r="C214" s="99"/>
      <c r="D214" s="100"/>
      <c r="E214" s="100"/>
      <c r="F214" s="57"/>
      <c r="G214" s="58">
        <f t="shared" si="39"/>
        <v>0</v>
      </c>
      <c r="H214" s="58"/>
      <c r="I214" s="57"/>
      <c r="J214" s="57"/>
      <c r="K214" s="57"/>
      <c r="L214" s="57"/>
      <c r="M214" s="58" t="str">
        <f t="shared" si="40"/>
        <v/>
      </c>
      <c r="N214" s="102"/>
    </row>
    <row r="215" spans="1:14">
      <c r="A215" s="97" t="str">
        <f t="shared" si="38"/>
        <v/>
      </c>
      <c r="B215" s="98" t="str">
        <f t="shared" si="37"/>
        <v/>
      </c>
      <c r="C215" s="99"/>
      <c r="D215" s="100"/>
      <c r="E215" s="100"/>
      <c r="F215" s="57"/>
      <c r="G215" s="58">
        <f t="shared" si="39"/>
        <v>0</v>
      </c>
      <c r="H215" s="58"/>
      <c r="I215" s="57"/>
      <c r="J215" s="57"/>
      <c r="K215" s="57"/>
      <c r="L215" s="57"/>
      <c r="M215" s="58" t="str">
        <f t="shared" si="40"/>
        <v/>
      </c>
      <c r="N215" s="102"/>
    </row>
    <row r="216" spans="1:14">
      <c r="A216" s="97" t="str">
        <f t="shared" si="38"/>
        <v/>
      </c>
      <c r="B216" s="98" t="str">
        <f t="shared" si="37"/>
        <v/>
      </c>
      <c r="C216" s="99"/>
      <c r="D216" s="100"/>
      <c r="E216" s="100"/>
      <c r="F216" s="57"/>
      <c r="G216" s="58">
        <f t="shared" si="39"/>
        <v>0</v>
      </c>
      <c r="H216" s="58"/>
      <c r="I216" s="57"/>
      <c r="J216" s="57"/>
      <c r="K216" s="57"/>
      <c r="L216" s="57"/>
      <c r="M216" s="58" t="str">
        <f t="shared" si="40"/>
        <v/>
      </c>
      <c r="N216" s="102"/>
    </row>
    <row r="217" spans="1:14">
      <c r="A217" s="97" t="str">
        <f t="shared" si="38"/>
        <v/>
      </c>
      <c r="B217" s="98" t="str">
        <f t="shared" si="37"/>
        <v/>
      </c>
      <c r="C217" s="99"/>
      <c r="D217" s="100"/>
      <c r="E217" s="100"/>
      <c r="F217" s="57"/>
      <c r="G217" s="58">
        <f t="shared" si="39"/>
        <v>0</v>
      </c>
      <c r="H217" s="58"/>
      <c r="I217" s="57"/>
      <c r="J217" s="57"/>
      <c r="K217" s="57"/>
      <c r="L217" s="57"/>
      <c r="M217" s="58" t="str">
        <f t="shared" si="40"/>
        <v/>
      </c>
      <c r="N217" s="102"/>
    </row>
    <row r="218" spans="1:14">
      <c r="A218" s="97" t="str">
        <f t="shared" si="38"/>
        <v/>
      </c>
      <c r="B218" s="98" t="str">
        <f t="shared" si="37"/>
        <v/>
      </c>
      <c r="C218" s="99"/>
      <c r="D218" s="100"/>
      <c r="E218" s="100"/>
      <c r="F218" s="57"/>
      <c r="G218" s="58">
        <f t="shared" si="39"/>
        <v>0</v>
      </c>
      <c r="H218" s="58"/>
      <c r="I218" s="57"/>
      <c r="J218" s="57"/>
      <c r="K218" s="57"/>
      <c r="L218" s="57"/>
      <c r="M218" s="58" t="str">
        <f t="shared" si="40"/>
        <v/>
      </c>
      <c r="N218" s="102"/>
    </row>
    <row r="219" spans="1:14">
      <c r="A219" s="97" t="str">
        <f t="shared" si="38"/>
        <v/>
      </c>
      <c r="B219" s="98" t="str">
        <f t="shared" si="37"/>
        <v/>
      </c>
      <c r="C219" s="99"/>
      <c r="D219" s="100"/>
      <c r="E219" s="100"/>
      <c r="F219" s="57"/>
      <c r="G219" s="58">
        <f t="shared" si="39"/>
        <v>0</v>
      </c>
      <c r="H219" s="58"/>
      <c r="I219" s="57"/>
      <c r="J219" s="57"/>
      <c r="K219" s="57"/>
      <c r="L219" s="57"/>
      <c r="M219" s="58" t="str">
        <f t="shared" si="40"/>
        <v/>
      </c>
      <c r="N219" s="102"/>
    </row>
    <row r="220" spans="1:14">
      <c r="A220" s="97" t="str">
        <f t="shared" si="38"/>
        <v/>
      </c>
      <c r="B220" s="98" t="str">
        <f t="shared" si="37"/>
        <v/>
      </c>
      <c r="C220" s="99"/>
      <c r="D220" s="100"/>
      <c r="E220" s="100"/>
      <c r="F220" s="57"/>
      <c r="G220" s="58">
        <f t="shared" si="39"/>
        <v>0</v>
      </c>
      <c r="H220" s="58"/>
      <c r="I220" s="57"/>
      <c r="J220" s="57"/>
      <c r="K220" s="57"/>
      <c r="L220" s="57"/>
      <c r="M220" s="58" t="str">
        <f t="shared" si="40"/>
        <v/>
      </c>
      <c r="N220" s="102"/>
    </row>
    <row r="221" spans="1:14">
      <c r="A221" s="97" t="str">
        <f t="shared" si="38"/>
        <v/>
      </c>
      <c r="B221" s="98" t="str">
        <f t="shared" si="37"/>
        <v/>
      </c>
      <c r="C221" s="99"/>
      <c r="D221" s="100"/>
      <c r="E221" s="100"/>
      <c r="F221" s="57"/>
      <c r="G221" s="58">
        <f t="shared" si="39"/>
        <v>0</v>
      </c>
      <c r="H221" s="58"/>
      <c r="I221" s="57"/>
      <c r="J221" s="57"/>
      <c r="K221" s="57"/>
      <c r="L221" s="57"/>
      <c r="M221" s="58" t="str">
        <f t="shared" si="40"/>
        <v/>
      </c>
      <c r="N221" s="102"/>
    </row>
    <row r="222" spans="1:14">
      <c r="A222" s="97" t="str">
        <f t="shared" si="38"/>
        <v/>
      </c>
      <c r="B222" s="98" t="str">
        <f t="shared" si="37"/>
        <v/>
      </c>
      <c r="C222" s="99"/>
      <c r="D222" s="100"/>
      <c r="E222" s="100"/>
      <c r="F222" s="57"/>
      <c r="G222" s="58">
        <f t="shared" si="39"/>
        <v>0</v>
      </c>
      <c r="H222" s="58"/>
      <c r="I222" s="57"/>
      <c r="J222" s="57"/>
      <c r="K222" s="57"/>
      <c r="L222" s="57"/>
      <c r="M222" s="58" t="str">
        <f t="shared" si="40"/>
        <v/>
      </c>
      <c r="N222" s="102"/>
    </row>
    <row r="223" spans="1:14">
      <c r="A223" s="97" t="str">
        <f t="shared" si="38"/>
        <v/>
      </c>
      <c r="B223" s="98" t="str">
        <f t="shared" si="37"/>
        <v/>
      </c>
      <c r="C223" s="99"/>
      <c r="D223" s="100"/>
      <c r="E223" s="100"/>
      <c r="F223" s="57"/>
      <c r="G223" s="58">
        <f t="shared" si="39"/>
        <v>0</v>
      </c>
      <c r="H223" s="58"/>
      <c r="I223" s="57"/>
      <c r="J223" s="57"/>
      <c r="K223" s="57"/>
      <c r="L223" s="57"/>
      <c r="M223" s="58" t="str">
        <f t="shared" si="40"/>
        <v/>
      </c>
      <c r="N223" s="102"/>
    </row>
    <row r="224" spans="1:14">
      <c r="A224" s="97" t="str">
        <f t="shared" si="38"/>
        <v/>
      </c>
      <c r="B224" s="98" t="str">
        <f t="shared" si="37"/>
        <v/>
      </c>
      <c r="C224" s="99"/>
      <c r="D224" s="100"/>
      <c r="E224" s="100"/>
      <c r="F224" s="57"/>
      <c r="G224" s="58">
        <f t="shared" si="39"/>
        <v>0</v>
      </c>
      <c r="H224" s="58"/>
      <c r="I224" s="57"/>
      <c r="J224" s="57"/>
      <c r="K224" s="57"/>
      <c r="L224" s="57"/>
      <c r="M224" s="58" t="str">
        <f t="shared" si="40"/>
        <v/>
      </c>
      <c r="N224" s="102"/>
    </row>
    <row r="225" spans="1:14">
      <c r="A225" s="97" t="str">
        <f t="shared" si="38"/>
        <v/>
      </c>
      <c r="B225" s="98" t="str">
        <f t="shared" si="37"/>
        <v/>
      </c>
      <c r="C225" s="99"/>
      <c r="D225" s="100"/>
      <c r="E225" s="100"/>
      <c r="F225" s="57"/>
      <c r="G225" s="58">
        <f t="shared" si="39"/>
        <v>0</v>
      </c>
      <c r="H225" s="58"/>
      <c r="I225" s="57"/>
      <c r="J225" s="57"/>
      <c r="K225" s="57"/>
      <c r="L225" s="57"/>
      <c r="M225" s="58" t="str">
        <f t="shared" si="40"/>
        <v/>
      </c>
      <c r="N225" s="102"/>
    </row>
    <row r="226" spans="1:14">
      <c r="A226" s="97" t="str">
        <f t="shared" si="38"/>
        <v/>
      </c>
      <c r="B226" s="98" t="str">
        <f t="shared" si="37"/>
        <v/>
      </c>
      <c r="C226" s="99"/>
      <c r="D226" s="100"/>
      <c r="E226" s="100"/>
      <c r="F226" s="57"/>
      <c r="G226" s="58">
        <f t="shared" si="39"/>
        <v>0</v>
      </c>
      <c r="H226" s="58"/>
      <c r="I226" s="57"/>
      <c r="J226" s="57"/>
      <c r="K226" s="57"/>
      <c r="L226" s="57"/>
      <c r="M226" s="58" t="str">
        <f t="shared" si="40"/>
        <v/>
      </c>
      <c r="N226" s="102"/>
    </row>
    <row r="227" spans="1:14">
      <c r="A227" s="97" t="str">
        <f t="shared" si="38"/>
        <v/>
      </c>
      <c r="B227" s="98" t="str">
        <f t="shared" si="37"/>
        <v/>
      </c>
      <c r="C227" s="99"/>
      <c r="D227" s="100"/>
      <c r="E227" s="100"/>
      <c r="F227" s="57"/>
      <c r="G227" s="58">
        <f t="shared" si="39"/>
        <v>0</v>
      </c>
      <c r="H227" s="58"/>
      <c r="I227" s="57"/>
      <c r="J227" s="57"/>
      <c r="K227" s="57"/>
      <c r="L227" s="57"/>
      <c r="M227" s="58" t="str">
        <f t="shared" si="40"/>
        <v/>
      </c>
      <c r="N227" s="102"/>
    </row>
    <row r="228" spans="1:14">
      <c r="A228" s="97" t="str">
        <f t="shared" si="38"/>
        <v/>
      </c>
      <c r="B228" s="98" t="str">
        <f t="shared" si="37"/>
        <v/>
      </c>
      <c r="C228" s="99"/>
      <c r="D228" s="100"/>
      <c r="E228" s="100"/>
      <c r="F228" s="57"/>
      <c r="G228" s="58">
        <f t="shared" si="39"/>
        <v>0</v>
      </c>
      <c r="H228" s="58"/>
      <c r="I228" s="57"/>
      <c r="J228" s="57"/>
      <c r="K228" s="57"/>
      <c r="L228" s="57"/>
      <c r="M228" s="58" t="str">
        <f t="shared" si="40"/>
        <v/>
      </c>
      <c r="N228" s="102"/>
    </row>
    <row r="229" spans="1:14">
      <c r="A229" s="97" t="str">
        <f t="shared" si="38"/>
        <v/>
      </c>
      <c r="B229" s="98" t="str">
        <f t="shared" si="37"/>
        <v/>
      </c>
      <c r="C229" s="99"/>
      <c r="D229" s="100"/>
      <c r="E229" s="100"/>
      <c r="F229" s="57"/>
      <c r="G229" s="58">
        <f t="shared" si="39"/>
        <v>0</v>
      </c>
      <c r="H229" s="58"/>
      <c r="I229" s="57"/>
      <c r="J229" s="57"/>
      <c r="K229" s="57"/>
      <c r="L229" s="57"/>
      <c r="M229" s="58" t="str">
        <f t="shared" si="40"/>
        <v/>
      </c>
      <c r="N229" s="102"/>
    </row>
    <row r="230" spans="1:14">
      <c r="A230" s="97" t="str">
        <f t="shared" si="38"/>
        <v/>
      </c>
      <c r="B230" s="98" t="str">
        <f t="shared" si="37"/>
        <v/>
      </c>
      <c r="C230" s="99"/>
      <c r="D230" s="100"/>
      <c r="E230" s="100"/>
      <c r="F230" s="57"/>
      <c r="G230" s="58">
        <f t="shared" si="39"/>
        <v>0</v>
      </c>
      <c r="H230" s="58"/>
      <c r="I230" s="57"/>
      <c r="J230" s="57"/>
      <c r="K230" s="57"/>
      <c r="L230" s="57"/>
      <c r="M230" s="58" t="str">
        <f t="shared" si="40"/>
        <v/>
      </c>
      <c r="N230" s="102"/>
    </row>
    <row r="231" spans="1:14">
      <c r="A231" s="97" t="str">
        <f t="shared" si="38"/>
        <v/>
      </c>
      <c r="B231" s="98" t="str">
        <f t="shared" si="37"/>
        <v/>
      </c>
      <c r="C231" s="99"/>
      <c r="D231" s="100"/>
      <c r="E231" s="100"/>
      <c r="F231" s="57"/>
      <c r="G231" s="58">
        <f t="shared" si="39"/>
        <v>0</v>
      </c>
      <c r="H231" s="58"/>
      <c r="I231" s="57"/>
      <c r="J231" s="57"/>
      <c r="K231" s="57"/>
      <c r="L231" s="57"/>
      <c r="M231" s="58" t="str">
        <f t="shared" si="40"/>
        <v/>
      </c>
      <c r="N231" s="102"/>
    </row>
    <row r="232" spans="1:14">
      <c r="A232" s="97" t="str">
        <f t="shared" si="38"/>
        <v/>
      </c>
      <c r="B232" s="98" t="str">
        <f t="shared" si="37"/>
        <v/>
      </c>
      <c r="C232" s="99"/>
      <c r="D232" s="100"/>
      <c r="E232" s="100"/>
      <c r="F232" s="57"/>
      <c r="G232" s="58">
        <f t="shared" si="39"/>
        <v>0</v>
      </c>
      <c r="H232" s="58"/>
      <c r="I232" s="57"/>
      <c r="J232" s="57"/>
      <c r="K232" s="57"/>
      <c r="L232" s="57"/>
      <c r="M232" s="58" t="str">
        <f t="shared" si="40"/>
        <v/>
      </c>
      <c r="N232" s="102"/>
    </row>
    <row r="233" spans="1:14">
      <c r="A233" s="97" t="str">
        <f t="shared" si="38"/>
        <v/>
      </c>
      <c r="B233" s="98" t="str">
        <f t="shared" si="37"/>
        <v/>
      </c>
      <c r="C233" s="99"/>
      <c r="D233" s="100"/>
      <c r="E233" s="100"/>
      <c r="F233" s="57"/>
      <c r="G233" s="58">
        <f t="shared" si="39"/>
        <v>0</v>
      </c>
      <c r="H233" s="58"/>
      <c r="I233" s="57"/>
      <c r="J233" s="57"/>
      <c r="K233" s="57"/>
      <c r="L233" s="57"/>
      <c r="M233" s="58" t="str">
        <f t="shared" si="40"/>
        <v/>
      </c>
      <c r="N233" s="102"/>
    </row>
    <row r="234" spans="1:14">
      <c r="A234" s="97" t="str">
        <f t="shared" si="38"/>
        <v/>
      </c>
      <c r="B234" s="98" t="str">
        <f t="shared" si="37"/>
        <v/>
      </c>
      <c r="C234" s="99"/>
      <c r="D234" s="100"/>
      <c r="E234" s="100"/>
      <c r="F234" s="57"/>
      <c r="G234" s="58">
        <f t="shared" si="39"/>
        <v>0</v>
      </c>
      <c r="H234" s="58"/>
      <c r="I234" s="57"/>
      <c r="J234" s="57"/>
      <c r="K234" s="57"/>
      <c r="L234" s="57"/>
      <c r="M234" s="58" t="str">
        <f t="shared" si="40"/>
        <v/>
      </c>
      <c r="N234" s="102"/>
    </row>
    <row r="235" spans="1:14">
      <c r="A235" s="97" t="str">
        <f t="shared" si="38"/>
        <v/>
      </c>
      <c r="B235" s="98" t="str">
        <f t="shared" si="37"/>
        <v/>
      </c>
      <c r="C235" s="99"/>
      <c r="D235" s="100"/>
      <c r="E235" s="100"/>
      <c r="F235" s="57"/>
      <c r="G235" s="58">
        <f t="shared" si="39"/>
        <v>0</v>
      </c>
      <c r="H235" s="58"/>
      <c r="I235" s="57"/>
      <c r="J235" s="57"/>
      <c r="K235" s="57"/>
      <c r="L235" s="57"/>
      <c r="M235" s="58" t="str">
        <f t="shared" si="40"/>
        <v/>
      </c>
      <c r="N235" s="102"/>
    </row>
    <row r="236" spans="1:14">
      <c r="A236" s="97" t="str">
        <f t="shared" si="38"/>
        <v/>
      </c>
      <c r="B236" s="98" t="str">
        <f t="shared" ref="B236:B299" si="41">IF(C236="","",MONTH(C236)&amp;"月")</f>
        <v/>
      </c>
      <c r="C236" s="99"/>
      <c r="D236" s="100"/>
      <c r="E236" s="100"/>
      <c r="F236" s="57"/>
      <c r="G236" s="58">
        <f t="shared" si="39"/>
        <v>0</v>
      </c>
      <c r="H236" s="58"/>
      <c r="I236" s="57"/>
      <c r="J236" s="57"/>
      <c r="K236" s="57"/>
      <c r="L236" s="57"/>
      <c r="M236" s="58" t="str">
        <f t="shared" si="40"/>
        <v/>
      </c>
      <c r="N236" s="102"/>
    </row>
    <row r="237" spans="1:14">
      <c r="A237" s="97" t="str">
        <f t="shared" ref="A237:A300" si="42">IF(C237="","",ROW()-42)</f>
        <v/>
      </c>
      <c r="B237" s="98" t="str">
        <f t="shared" si="41"/>
        <v/>
      </c>
      <c r="C237" s="99"/>
      <c r="D237" s="100"/>
      <c r="E237" s="100"/>
      <c r="F237" s="57"/>
      <c r="G237" s="58">
        <f t="shared" ref="G237:G300" si="43">IF(F237="",0,F237*$K$41)</f>
        <v>0</v>
      </c>
      <c r="H237" s="58"/>
      <c r="I237" s="57"/>
      <c r="J237" s="57"/>
      <c r="K237" s="57"/>
      <c r="L237" s="57"/>
      <c r="M237" s="58" t="str">
        <f t="shared" ref="M237:M300" si="44">IF(C237="","",ROUND(M236+G237-I237-J237-K237-L237-H237,2))</f>
        <v/>
      </c>
      <c r="N237" s="102"/>
    </row>
    <row r="238" spans="1:14">
      <c r="A238" s="97" t="str">
        <f t="shared" si="42"/>
        <v/>
      </c>
      <c r="B238" s="98" t="str">
        <f t="shared" si="41"/>
        <v/>
      </c>
      <c r="C238" s="99"/>
      <c r="D238" s="100"/>
      <c r="E238" s="100"/>
      <c r="F238" s="57"/>
      <c r="G238" s="58">
        <f t="shared" si="43"/>
        <v>0</v>
      </c>
      <c r="H238" s="58"/>
      <c r="I238" s="57"/>
      <c r="J238" s="57"/>
      <c r="K238" s="57"/>
      <c r="L238" s="57"/>
      <c r="M238" s="58" t="str">
        <f t="shared" si="44"/>
        <v/>
      </c>
      <c r="N238" s="102"/>
    </row>
    <row r="239" spans="1:14">
      <c r="A239" s="97" t="str">
        <f t="shared" si="42"/>
        <v/>
      </c>
      <c r="B239" s="98" t="str">
        <f t="shared" si="41"/>
        <v/>
      </c>
      <c r="C239" s="99"/>
      <c r="D239" s="100"/>
      <c r="E239" s="100"/>
      <c r="F239" s="57"/>
      <c r="G239" s="58">
        <f t="shared" si="43"/>
        <v>0</v>
      </c>
      <c r="H239" s="58"/>
      <c r="I239" s="57"/>
      <c r="J239" s="57"/>
      <c r="K239" s="57"/>
      <c r="L239" s="57"/>
      <c r="M239" s="58" t="str">
        <f t="shared" si="44"/>
        <v/>
      </c>
      <c r="N239" s="102"/>
    </row>
    <row r="240" spans="1:14">
      <c r="A240" s="97" t="str">
        <f t="shared" si="42"/>
        <v/>
      </c>
      <c r="B240" s="98" t="str">
        <f t="shared" si="41"/>
        <v/>
      </c>
      <c r="C240" s="99"/>
      <c r="D240" s="100"/>
      <c r="E240" s="100"/>
      <c r="F240" s="57"/>
      <c r="G240" s="58">
        <f t="shared" si="43"/>
        <v>0</v>
      </c>
      <c r="H240" s="58"/>
      <c r="I240" s="57"/>
      <c r="J240" s="57"/>
      <c r="K240" s="57"/>
      <c r="L240" s="57"/>
      <c r="M240" s="58" t="str">
        <f t="shared" si="44"/>
        <v/>
      </c>
      <c r="N240" s="102"/>
    </row>
    <row r="241" spans="1:14">
      <c r="A241" s="97" t="str">
        <f t="shared" si="42"/>
        <v/>
      </c>
      <c r="B241" s="98" t="str">
        <f t="shared" si="41"/>
        <v/>
      </c>
      <c r="C241" s="99"/>
      <c r="D241" s="100"/>
      <c r="E241" s="100"/>
      <c r="F241" s="57"/>
      <c r="G241" s="58">
        <f t="shared" si="43"/>
        <v>0</v>
      </c>
      <c r="H241" s="58"/>
      <c r="I241" s="57"/>
      <c r="J241" s="57"/>
      <c r="K241" s="57"/>
      <c r="L241" s="57"/>
      <c r="M241" s="58" t="str">
        <f t="shared" si="44"/>
        <v/>
      </c>
      <c r="N241" s="102"/>
    </row>
    <row r="242" spans="1:14">
      <c r="A242" s="97" t="str">
        <f t="shared" si="42"/>
        <v/>
      </c>
      <c r="B242" s="98" t="str">
        <f t="shared" si="41"/>
        <v/>
      </c>
      <c r="C242" s="99"/>
      <c r="D242" s="100"/>
      <c r="E242" s="100"/>
      <c r="F242" s="57"/>
      <c r="G242" s="58">
        <f t="shared" si="43"/>
        <v>0</v>
      </c>
      <c r="H242" s="58"/>
      <c r="I242" s="57"/>
      <c r="J242" s="57"/>
      <c r="K242" s="57"/>
      <c r="L242" s="57"/>
      <c r="M242" s="58" t="str">
        <f t="shared" si="44"/>
        <v/>
      </c>
      <c r="N242" s="102"/>
    </row>
    <row r="243" spans="1:14">
      <c r="A243" s="97" t="str">
        <f t="shared" si="42"/>
        <v/>
      </c>
      <c r="B243" s="98" t="str">
        <f t="shared" si="41"/>
        <v/>
      </c>
      <c r="C243" s="99"/>
      <c r="D243" s="100"/>
      <c r="E243" s="100"/>
      <c r="F243" s="57"/>
      <c r="G243" s="58">
        <f t="shared" si="43"/>
        <v>0</v>
      </c>
      <c r="H243" s="58"/>
      <c r="I243" s="57"/>
      <c r="J243" s="57"/>
      <c r="K243" s="57"/>
      <c r="L243" s="57"/>
      <c r="M243" s="58" t="str">
        <f t="shared" si="44"/>
        <v/>
      </c>
      <c r="N243" s="102"/>
    </row>
    <row r="244" spans="1:14">
      <c r="A244" s="97" t="str">
        <f t="shared" si="42"/>
        <v/>
      </c>
      <c r="B244" s="98" t="str">
        <f t="shared" si="41"/>
        <v/>
      </c>
      <c r="C244" s="99"/>
      <c r="D244" s="100"/>
      <c r="E244" s="100"/>
      <c r="F244" s="57"/>
      <c r="G244" s="58">
        <f t="shared" si="43"/>
        <v>0</v>
      </c>
      <c r="H244" s="58"/>
      <c r="I244" s="57"/>
      <c r="J244" s="57"/>
      <c r="K244" s="57"/>
      <c r="L244" s="57"/>
      <c r="M244" s="58" t="str">
        <f t="shared" si="44"/>
        <v/>
      </c>
      <c r="N244" s="102"/>
    </row>
    <row r="245" spans="1:14">
      <c r="A245" s="97" t="str">
        <f t="shared" si="42"/>
        <v/>
      </c>
      <c r="B245" s="98" t="str">
        <f t="shared" si="41"/>
        <v/>
      </c>
      <c r="C245" s="99"/>
      <c r="D245" s="100"/>
      <c r="E245" s="100"/>
      <c r="F245" s="57"/>
      <c r="G245" s="58">
        <f t="shared" si="43"/>
        <v>0</v>
      </c>
      <c r="H245" s="58"/>
      <c r="I245" s="57"/>
      <c r="J245" s="57"/>
      <c r="K245" s="57"/>
      <c r="L245" s="57"/>
      <c r="M245" s="58" t="str">
        <f t="shared" si="44"/>
        <v/>
      </c>
      <c r="N245" s="102"/>
    </row>
    <row r="246" spans="1:14">
      <c r="A246" s="97" t="str">
        <f t="shared" si="42"/>
        <v/>
      </c>
      <c r="B246" s="98" t="str">
        <f t="shared" si="41"/>
        <v/>
      </c>
      <c r="C246" s="99"/>
      <c r="D246" s="100"/>
      <c r="E246" s="100"/>
      <c r="F246" s="57"/>
      <c r="G246" s="58">
        <f t="shared" si="43"/>
        <v>0</v>
      </c>
      <c r="H246" s="58"/>
      <c r="I246" s="57"/>
      <c r="J246" s="57"/>
      <c r="K246" s="57"/>
      <c r="L246" s="57"/>
      <c r="M246" s="58" t="str">
        <f t="shared" si="44"/>
        <v/>
      </c>
      <c r="N246" s="102"/>
    </row>
    <row r="247" spans="1:14">
      <c r="A247" s="97" t="str">
        <f t="shared" si="42"/>
        <v/>
      </c>
      <c r="B247" s="98" t="str">
        <f t="shared" si="41"/>
        <v/>
      </c>
      <c r="C247" s="99"/>
      <c r="D247" s="100"/>
      <c r="E247" s="100"/>
      <c r="F247" s="57"/>
      <c r="G247" s="58">
        <f t="shared" si="43"/>
        <v>0</v>
      </c>
      <c r="H247" s="58"/>
      <c r="I247" s="57"/>
      <c r="J247" s="57"/>
      <c r="K247" s="57"/>
      <c r="L247" s="57"/>
      <c r="M247" s="58" t="str">
        <f t="shared" si="44"/>
        <v/>
      </c>
      <c r="N247" s="102"/>
    </row>
    <row r="248" spans="1:14">
      <c r="A248" s="97" t="str">
        <f t="shared" si="42"/>
        <v/>
      </c>
      <c r="B248" s="98" t="str">
        <f t="shared" si="41"/>
        <v/>
      </c>
      <c r="C248" s="99"/>
      <c r="D248" s="100"/>
      <c r="E248" s="100"/>
      <c r="F248" s="57"/>
      <c r="G248" s="58">
        <f t="shared" si="43"/>
        <v>0</v>
      </c>
      <c r="H248" s="58"/>
      <c r="I248" s="57"/>
      <c r="J248" s="57"/>
      <c r="K248" s="57"/>
      <c r="L248" s="57"/>
      <c r="M248" s="58" t="str">
        <f t="shared" si="44"/>
        <v/>
      </c>
      <c r="N248" s="102"/>
    </row>
    <row r="249" spans="1:14">
      <c r="A249" s="97" t="str">
        <f t="shared" si="42"/>
        <v/>
      </c>
      <c r="B249" s="98" t="str">
        <f t="shared" si="41"/>
        <v/>
      </c>
      <c r="C249" s="99"/>
      <c r="D249" s="100"/>
      <c r="E249" s="100"/>
      <c r="F249" s="57"/>
      <c r="G249" s="58">
        <f t="shared" si="43"/>
        <v>0</v>
      </c>
      <c r="H249" s="58"/>
      <c r="I249" s="57"/>
      <c r="J249" s="57"/>
      <c r="K249" s="57"/>
      <c r="L249" s="57"/>
      <c r="M249" s="58" t="str">
        <f t="shared" si="44"/>
        <v/>
      </c>
      <c r="N249" s="102"/>
    </row>
    <row r="250" spans="1:14">
      <c r="A250" s="97" t="str">
        <f t="shared" si="42"/>
        <v/>
      </c>
      <c r="B250" s="98" t="str">
        <f t="shared" si="41"/>
        <v/>
      </c>
      <c r="C250" s="99"/>
      <c r="D250" s="100"/>
      <c r="E250" s="100"/>
      <c r="F250" s="57"/>
      <c r="G250" s="58">
        <f t="shared" si="43"/>
        <v>0</v>
      </c>
      <c r="H250" s="58"/>
      <c r="I250" s="57"/>
      <c r="J250" s="57"/>
      <c r="K250" s="57"/>
      <c r="L250" s="57"/>
      <c r="M250" s="58" t="str">
        <f t="shared" si="44"/>
        <v/>
      </c>
      <c r="N250" s="102"/>
    </row>
    <row r="251" spans="1:14">
      <c r="A251" s="97" t="str">
        <f t="shared" si="42"/>
        <v/>
      </c>
      <c r="B251" s="98" t="str">
        <f t="shared" si="41"/>
        <v/>
      </c>
      <c r="C251" s="99"/>
      <c r="D251" s="100"/>
      <c r="E251" s="100"/>
      <c r="F251" s="57"/>
      <c r="G251" s="58">
        <f t="shared" si="43"/>
        <v>0</v>
      </c>
      <c r="H251" s="58"/>
      <c r="I251" s="57"/>
      <c r="J251" s="57"/>
      <c r="K251" s="57"/>
      <c r="L251" s="57"/>
      <c r="M251" s="58" t="str">
        <f t="shared" si="44"/>
        <v/>
      </c>
      <c r="N251" s="102"/>
    </row>
    <row r="252" spans="1:14">
      <c r="A252" s="97" t="str">
        <f t="shared" si="42"/>
        <v/>
      </c>
      <c r="B252" s="98" t="str">
        <f t="shared" si="41"/>
        <v/>
      </c>
      <c r="C252" s="99"/>
      <c r="D252" s="100"/>
      <c r="E252" s="100"/>
      <c r="F252" s="57"/>
      <c r="G252" s="58">
        <f t="shared" si="43"/>
        <v>0</v>
      </c>
      <c r="H252" s="58"/>
      <c r="I252" s="57"/>
      <c r="J252" s="57"/>
      <c r="K252" s="57"/>
      <c r="L252" s="57"/>
      <c r="M252" s="58" t="str">
        <f t="shared" si="44"/>
        <v/>
      </c>
      <c r="N252" s="102"/>
    </row>
    <row r="253" spans="1:14">
      <c r="A253" s="97" t="str">
        <f t="shared" si="42"/>
        <v/>
      </c>
      <c r="B253" s="98" t="str">
        <f t="shared" si="41"/>
        <v/>
      </c>
      <c r="C253" s="99"/>
      <c r="D253" s="100"/>
      <c r="E253" s="100"/>
      <c r="F253" s="57"/>
      <c r="G253" s="58">
        <f t="shared" si="43"/>
        <v>0</v>
      </c>
      <c r="H253" s="58"/>
      <c r="I253" s="57"/>
      <c r="J253" s="57"/>
      <c r="K253" s="57"/>
      <c r="L253" s="57"/>
      <c r="M253" s="58" t="str">
        <f t="shared" si="44"/>
        <v/>
      </c>
      <c r="N253" s="102"/>
    </row>
    <row r="254" spans="1:14">
      <c r="A254" s="97" t="str">
        <f t="shared" si="42"/>
        <v/>
      </c>
      <c r="B254" s="98" t="str">
        <f t="shared" si="41"/>
        <v/>
      </c>
      <c r="C254" s="99"/>
      <c r="D254" s="100"/>
      <c r="E254" s="100"/>
      <c r="F254" s="57"/>
      <c r="G254" s="58">
        <f t="shared" si="43"/>
        <v>0</v>
      </c>
      <c r="H254" s="58"/>
      <c r="I254" s="57"/>
      <c r="J254" s="57"/>
      <c r="K254" s="57"/>
      <c r="L254" s="57"/>
      <c r="M254" s="58" t="str">
        <f t="shared" si="44"/>
        <v/>
      </c>
      <c r="N254" s="102"/>
    </row>
    <row r="255" spans="1:14">
      <c r="A255" s="97" t="str">
        <f t="shared" si="42"/>
        <v/>
      </c>
      <c r="B255" s="98" t="str">
        <f t="shared" si="41"/>
        <v/>
      </c>
      <c r="C255" s="99"/>
      <c r="D255" s="100"/>
      <c r="E255" s="100"/>
      <c r="F255" s="57"/>
      <c r="G255" s="58">
        <f t="shared" si="43"/>
        <v>0</v>
      </c>
      <c r="H255" s="58"/>
      <c r="I255" s="57"/>
      <c r="J255" s="57"/>
      <c r="K255" s="57"/>
      <c r="L255" s="57"/>
      <c r="M255" s="58" t="str">
        <f t="shared" si="44"/>
        <v/>
      </c>
      <c r="N255" s="102"/>
    </row>
    <row r="256" spans="1:14">
      <c r="A256" s="97" t="str">
        <f t="shared" si="42"/>
        <v/>
      </c>
      <c r="B256" s="98" t="str">
        <f t="shared" si="41"/>
        <v/>
      </c>
      <c r="C256" s="99"/>
      <c r="D256" s="100"/>
      <c r="E256" s="100"/>
      <c r="F256" s="57"/>
      <c r="G256" s="58">
        <f t="shared" si="43"/>
        <v>0</v>
      </c>
      <c r="H256" s="58"/>
      <c r="I256" s="57"/>
      <c r="J256" s="57"/>
      <c r="K256" s="57"/>
      <c r="L256" s="57"/>
      <c r="M256" s="58" t="str">
        <f t="shared" si="44"/>
        <v/>
      </c>
      <c r="N256" s="102"/>
    </row>
    <row r="257" spans="1:14">
      <c r="A257" s="97" t="str">
        <f t="shared" si="42"/>
        <v/>
      </c>
      <c r="B257" s="98" t="str">
        <f t="shared" si="41"/>
        <v/>
      </c>
      <c r="C257" s="99"/>
      <c r="D257" s="100"/>
      <c r="E257" s="100"/>
      <c r="F257" s="57"/>
      <c r="G257" s="58">
        <f t="shared" si="43"/>
        <v>0</v>
      </c>
      <c r="H257" s="58"/>
      <c r="I257" s="57"/>
      <c r="J257" s="57"/>
      <c r="K257" s="57"/>
      <c r="L257" s="57"/>
      <c r="M257" s="58" t="str">
        <f t="shared" si="44"/>
        <v/>
      </c>
      <c r="N257" s="102"/>
    </row>
    <row r="258" spans="1:14">
      <c r="A258" s="97" t="str">
        <f t="shared" si="42"/>
        <v/>
      </c>
      <c r="B258" s="98" t="str">
        <f t="shared" si="41"/>
        <v/>
      </c>
      <c r="C258" s="99"/>
      <c r="D258" s="100"/>
      <c r="E258" s="100"/>
      <c r="F258" s="57"/>
      <c r="G258" s="58">
        <f t="shared" si="43"/>
        <v>0</v>
      </c>
      <c r="H258" s="58"/>
      <c r="I258" s="57"/>
      <c r="J258" s="57"/>
      <c r="K258" s="57"/>
      <c r="L258" s="57"/>
      <c r="M258" s="58" t="str">
        <f t="shared" si="44"/>
        <v/>
      </c>
      <c r="N258" s="102"/>
    </row>
    <row r="259" spans="1:14">
      <c r="A259" s="97" t="str">
        <f t="shared" si="42"/>
        <v/>
      </c>
      <c r="B259" s="98" t="str">
        <f t="shared" si="41"/>
        <v/>
      </c>
      <c r="C259" s="99"/>
      <c r="D259" s="100"/>
      <c r="E259" s="100"/>
      <c r="F259" s="57"/>
      <c r="G259" s="58">
        <f t="shared" si="43"/>
        <v>0</v>
      </c>
      <c r="H259" s="58"/>
      <c r="I259" s="57"/>
      <c r="J259" s="57"/>
      <c r="K259" s="57"/>
      <c r="L259" s="57"/>
      <c r="M259" s="58" t="str">
        <f t="shared" si="44"/>
        <v/>
      </c>
      <c r="N259" s="102"/>
    </row>
    <row r="260" spans="1:14">
      <c r="A260" s="97" t="str">
        <f t="shared" si="42"/>
        <v/>
      </c>
      <c r="B260" s="98" t="str">
        <f t="shared" si="41"/>
        <v/>
      </c>
      <c r="C260" s="99"/>
      <c r="D260" s="100"/>
      <c r="E260" s="100"/>
      <c r="F260" s="57"/>
      <c r="G260" s="58">
        <f t="shared" si="43"/>
        <v>0</v>
      </c>
      <c r="H260" s="58"/>
      <c r="I260" s="57"/>
      <c r="J260" s="57"/>
      <c r="K260" s="57"/>
      <c r="L260" s="57"/>
      <c r="M260" s="58" t="str">
        <f t="shared" si="44"/>
        <v/>
      </c>
      <c r="N260" s="102"/>
    </row>
    <row r="261" spans="1:14">
      <c r="A261" s="97" t="str">
        <f t="shared" si="42"/>
        <v/>
      </c>
      <c r="B261" s="98" t="str">
        <f t="shared" si="41"/>
        <v/>
      </c>
      <c r="C261" s="99"/>
      <c r="D261" s="100"/>
      <c r="E261" s="100"/>
      <c r="F261" s="57"/>
      <c r="G261" s="58">
        <f t="shared" si="43"/>
        <v>0</v>
      </c>
      <c r="H261" s="58"/>
      <c r="I261" s="57"/>
      <c r="J261" s="57"/>
      <c r="K261" s="57"/>
      <c r="L261" s="57"/>
      <c r="M261" s="58" t="str">
        <f t="shared" si="44"/>
        <v/>
      </c>
      <c r="N261" s="102"/>
    </row>
    <row r="262" spans="1:14">
      <c r="A262" s="97" t="str">
        <f t="shared" si="42"/>
        <v/>
      </c>
      <c r="B262" s="98" t="str">
        <f t="shared" si="41"/>
        <v/>
      </c>
      <c r="C262" s="99"/>
      <c r="D262" s="100"/>
      <c r="E262" s="100"/>
      <c r="F262" s="57"/>
      <c r="G262" s="58">
        <f t="shared" si="43"/>
        <v>0</v>
      </c>
      <c r="H262" s="58"/>
      <c r="I262" s="57"/>
      <c r="J262" s="57"/>
      <c r="K262" s="57"/>
      <c r="L262" s="57"/>
      <c r="M262" s="58" t="str">
        <f t="shared" si="44"/>
        <v/>
      </c>
      <c r="N262" s="102"/>
    </row>
    <row r="263" spans="1:14">
      <c r="A263" s="97" t="str">
        <f t="shared" si="42"/>
        <v/>
      </c>
      <c r="B263" s="98" t="str">
        <f t="shared" si="41"/>
        <v/>
      </c>
      <c r="C263" s="99"/>
      <c r="D263" s="100"/>
      <c r="E263" s="100"/>
      <c r="F263" s="57"/>
      <c r="G263" s="58">
        <f t="shared" si="43"/>
        <v>0</v>
      </c>
      <c r="H263" s="58"/>
      <c r="I263" s="57"/>
      <c r="J263" s="57"/>
      <c r="K263" s="57"/>
      <c r="L263" s="57"/>
      <c r="M263" s="58" t="str">
        <f t="shared" si="44"/>
        <v/>
      </c>
      <c r="N263" s="102"/>
    </row>
    <row r="264" spans="1:14">
      <c r="A264" s="97" t="str">
        <f t="shared" si="42"/>
        <v/>
      </c>
      <c r="B264" s="98" t="str">
        <f t="shared" si="41"/>
        <v/>
      </c>
      <c r="C264" s="99"/>
      <c r="D264" s="100"/>
      <c r="E264" s="100"/>
      <c r="F264" s="57"/>
      <c r="G264" s="58">
        <f t="shared" si="43"/>
        <v>0</v>
      </c>
      <c r="H264" s="58"/>
      <c r="I264" s="57"/>
      <c r="J264" s="57"/>
      <c r="K264" s="57"/>
      <c r="L264" s="57"/>
      <c r="M264" s="58" t="str">
        <f t="shared" si="44"/>
        <v/>
      </c>
      <c r="N264" s="102"/>
    </row>
    <row r="265" spans="1:14">
      <c r="A265" s="97" t="str">
        <f t="shared" si="42"/>
        <v/>
      </c>
      <c r="B265" s="98" t="str">
        <f t="shared" si="41"/>
        <v/>
      </c>
      <c r="C265" s="99"/>
      <c r="D265" s="100"/>
      <c r="E265" s="100"/>
      <c r="F265" s="57"/>
      <c r="G265" s="58">
        <f t="shared" si="43"/>
        <v>0</v>
      </c>
      <c r="H265" s="58"/>
      <c r="I265" s="57"/>
      <c r="J265" s="57"/>
      <c r="K265" s="57"/>
      <c r="L265" s="57"/>
      <c r="M265" s="58" t="str">
        <f t="shared" si="44"/>
        <v/>
      </c>
      <c r="N265" s="102"/>
    </row>
    <row r="266" spans="1:14">
      <c r="A266" s="97" t="str">
        <f t="shared" si="42"/>
        <v/>
      </c>
      <c r="B266" s="98" t="str">
        <f t="shared" si="41"/>
        <v/>
      </c>
      <c r="C266" s="99"/>
      <c r="D266" s="100"/>
      <c r="E266" s="100"/>
      <c r="F266" s="57"/>
      <c r="G266" s="58">
        <f t="shared" si="43"/>
        <v>0</v>
      </c>
      <c r="H266" s="58"/>
      <c r="I266" s="57"/>
      <c r="J266" s="57"/>
      <c r="K266" s="57"/>
      <c r="L266" s="57"/>
      <c r="M266" s="58" t="str">
        <f t="shared" si="44"/>
        <v/>
      </c>
      <c r="N266" s="102"/>
    </row>
    <row r="267" spans="1:14">
      <c r="A267" s="97" t="str">
        <f t="shared" si="42"/>
        <v/>
      </c>
      <c r="B267" s="98" t="str">
        <f t="shared" si="41"/>
        <v/>
      </c>
      <c r="C267" s="99"/>
      <c r="D267" s="100"/>
      <c r="E267" s="100"/>
      <c r="F267" s="57"/>
      <c r="G267" s="58">
        <f t="shared" si="43"/>
        <v>0</v>
      </c>
      <c r="H267" s="58"/>
      <c r="I267" s="57"/>
      <c r="J267" s="57"/>
      <c r="K267" s="57"/>
      <c r="L267" s="57"/>
      <c r="M267" s="58" t="str">
        <f t="shared" si="44"/>
        <v/>
      </c>
      <c r="N267" s="102"/>
    </row>
    <row r="268" spans="1:14">
      <c r="A268" s="97" t="str">
        <f t="shared" si="42"/>
        <v/>
      </c>
      <c r="B268" s="98" t="str">
        <f t="shared" si="41"/>
        <v/>
      </c>
      <c r="C268" s="99"/>
      <c r="D268" s="100"/>
      <c r="E268" s="100"/>
      <c r="F268" s="57"/>
      <c r="G268" s="58">
        <f t="shared" si="43"/>
        <v>0</v>
      </c>
      <c r="H268" s="58"/>
      <c r="I268" s="57"/>
      <c r="J268" s="57"/>
      <c r="K268" s="57"/>
      <c r="L268" s="57"/>
      <c r="M268" s="58" t="str">
        <f t="shared" si="44"/>
        <v/>
      </c>
      <c r="N268" s="102"/>
    </row>
    <row r="269" spans="1:14">
      <c r="A269" s="97" t="str">
        <f t="shared" si="42"/>
        <v/>
      </c>
      <c r="B269" s="98" t="str">
        <f t="shared" si="41"/>
        <v/>
      </c>
      <c r="C269" s="99"/>
      <c r="D269" s="100"/>
      <c r="E269" s="100"/>
      <c r="F269" s="57"/>
      <c r="G269" s="58">
        <f t="shared" si="43"/>
        <v>0</v>
      </c>
      <c r="H269" s="58"/>
      <c r="I269" s="57"/>
      <c r="J269" s="57"/>
      <c r="K269" s="57"/>
      <c r="L269" s="57"/>
      <c r="M269" s="58" t="str">
        <f t="shared" si="44"/>
        <v/>
      </c>
      <c r="N269" s="102"/>
    </row>
    <row r="270" spans="1:14">
      <c r="A270" s="97" t="str">
        <f t="shared" si="42"/>
        <v/>
      </c>
      <c r="B270" s="98" t="str">
        <f t="shared" si="41"/>
        <v/>
      </c>
      <c r="C270" s="99"/>
      <c r="D270" s="100"/>
      <c r="E270" s="100"/>
      <c r="F270" s="57"/>
      <c r="G270" s="58">
        <f t="shared" si="43"/>
        <v>0</v>
      </c>
      <c r="H270" s="58"/>
      <c r="I270" s="57"/>
      <c r="J270" s="57"/>
      <c r="K270" s="57"/>
      <c r="L270" s="57"/>
      <c r="M270" s="58" t="str">
        <f t="shared" si="44"/>
        <v/>
      </c>
      <c r="N270" s="102"/>
    </row>
    <row r="271" spans="1:14">
      <c r="A271" s="97" t="str">
        <f t="shared" si="42"/>
        <v/>
      </c>
      <c r="B271" s="98" t="str">
        <f t="shared" si="41"/>
        <v/>
      </c>
      <c r="C271" s="99"/>
      <c r="D271" s="100"/>
      <c r="E271" s="100"/>
      <c r="F271" s="57"/>
      <c r="G271" s="58">
        <f t="shared" si="43"/>
        <v>0</v>
      </c>
      <c r="H271" s="58"/>
      <c r="I271" s="57"/>
      <c r="J271" s="57"/>
      <c r="K271" s="57"/>
      <c r="L271" s="57"/>
      <c r="M271" s="58" t="str">
        <f t="shared" si="44"/>
        <v/>
      </c>
      <c r="N271" s="102"/>
    </row>
    <row r="272" spans="1:14">
      <c r="A272" s="97" t="str">
        <f t="shared" si="42"/>
        <v/>
      </c>
      <c r="B272" s="98" t="str">
        <f t="shared" si="41"/>
        <v/>
      </c>
      <c r="C272" s="99"/>
      <c r="D272" s="100"/>
      <c r="E272" s="100"/>
      <c r="F272" s="57"/>
      <c r="G272" s="58">
        <f t="shared" si="43"/>
        <v>0</v>
      </c>
      <c r="H272" s="58"/>
      <c r="I272" s="57"/>
      <c r="J272" s="57"/>
      <c r="K272" s="57"/>
      <c r="L272" s="57"/>
      <c r="M272" s="58" t="str">
        <f t="shared" si="44"/>
        <v/>
      </c>
      <c r="N272" s="102"/>
    </row>
    <row r="273" spans="1:14">
      <c r="A273" s="97" t="str">
        <f t="shared" si="42"/>
        <v/>
      </c>
      <c r="B273" s="98" t="str">
        <f t="shared" si="41"/>
        <v/>
      </c>
      <c r="C273" s="99"/>
      <c r="D273" s="100"/>
      <c r="E273" s="100"/>
      <c r="F273" s="57"/>
      <c r="G273" s="58">
        <f t="shared" si="43"/>
        <v>0</v>
      </c>
      <c r="H273" s="58"/>
      <c r="I273" s="57"/>
      <c r="J273" s="57"/>
      <c r="K273" s="57"/>
      <c r="L273" s="57"/>
      <c r="M273" s="58" t="str">
        <f t="shared" si="44"/>
        <v/>
      </c>
      <c r="N273" s="102"/>
    </row>
    <row r="274" spans="1:14">
      <c r="A274" s="97" t="str">
        <f t="shared" si="42"/>
        <v/>
      </c>
      <c r="B274" s="98" t="str">
        <f t="shared" si="41"/>
        <v/>
      </c>
      <c r="C274" s="99"/>
      <c r="D274" s="100"/>
      <c r="E274" s="100"/>
      <c r="F274" s="57"/>
      <c r="G274" s="58">
        <f t="shared" si="43"/>
        <v>0</v>
      </c>
      <c r="H274" s="58"/>
      <c r="I274" s="57"/>
      <c r="J274" s="57"/>
      <c r="K274" s="57"/>
      <c r="L274" s="57"/>
      <c r="M274" s="58" t="str">
        <f t="shared" si="44"/>
        <v/>
      </c>
      <c r="N274" s="102"/>
    </row>
    <row r="275" spans="1:14">
      <c r="A275" s="97" t="str">
        <f t="shared" si="42"/>
        <v/>
      </c>
      <c r="B275" s="98" t="str">
        <f t="shared" si="41"/>
        <v/>
      </c>
      <c r="C275" s="99"/>
      <c r="D275" s="100"/>
      <c r="E275" s="100"/>
      <c r="F275" s="57"/>
      <c r="G275" s="58">
        <f t="shared" si="43"/>
        <v>0</v>
      </c>
      <c r="H275" s="58"/>
      <c r="I275" s="57"/>
      <c r="J275" s="57"/>
      <c r="K275" s="57"/>
      <c r="L275" s="57"/>
      <c r="M275" s="58" t="str">
        <f t="shared" si="44"/>
        <v/>
      </c>
      <c r="N275" s="102"/>
    </row>
    <row r="276" spans="1:14">
      <c r="A276" s="97" t="str">
        <f t="shared" si="42"/>
        <v/>
      </c>
      <c r="B276" s="98" t="str">
        <f t="shared" si="41"/>
        <v/>
      </c>
      <c r="C276" s="99"/>
      <c r="D276" s="100"/>
      <c r="E276" s="100"/>
      <c r="F276" s="57"/>
      <c r="G276" s="58">
        <f t="shared" si="43"/>
        <v>0</v>
      </c>
      <c r="H276" s="58"/>
      <c r="I276" s="57"/>
      <c r="J276" s="57"/>
      <c r="K276" s="57"/>
      <c r="L276" s="57"/>
      <c r="M276" s="58" t="str">
        <f t="shared" si="44"/>
        <v/>
      </c>
      <c r="N276" s="102"/>
    </row>
    <row r="277" spans="1:14">
      <c r="A277" s="97" t="str">
        <f t="shared" si="42"/>
        <v/>
      </c>
      <c r="B277" s="98" t="str">
        <f t="shared" si="41"/>
        <v/>
      </c>
      <c r="C277" s="99"/>
      <c r="D277" s="100"/>
      <c r="E277" s="100"/>
      <c r="F277" s="57"/>
      <c r="G277" s="58">
        <f t="shared" si="43"/>
        <v>0</v>
      </c>
      <c r="H277" s="58"/>
      <c r="I277" s="57"/>
      <c r="J277" s="57"/>
      <c r="K277" s="57"/>
      <c r="L277" s="57"/>
      <c r="M277" s="58" t="str">
        <f t="shared" si="44"/>
        <v/>
      </c>
      <c r="N277" s="102"/>
    </row>
    <row r="278" spans="1:14">
      <c r="A278" s="97" t="str">
        <f t="shared" si="42"/>
        <v/>
      </c>
      <c r="B278" s="98" t="str">
        <f t="shared" si="41"/>
        <v/>
      </c>
      <c r="C278" s="99"/>
      <c r="D278" s="100"/>
      <c r="E278" s="100"/>
      <c r="F278" s="57"/>
      <c r="G278" s="58">
        <f t="shared" si="43"/>
        <v>0</v>
      </c>
      <c r="H278" s="58"/>
      <c r="I278" s="57"/>
      <c r="J278" s="57"/>
      <c r="K278" s="57"/>
      <c r="L278" s="57"/>
      <c r="M278" s="58" t="str">
        <f t="shared" si="44"/>
        <v/>
      </c>
      <c r="N278" s="102"/>
    </row>
    <row r="279" spans="1:14">
      <c r="A279" s="97" t="str">
        <f t="shared" si="42"/>
        <v/>
      </c>
      <c r="B279" s="98" t="str">
        <f t="shared" si="41"/>
        <v/>
      </c>
      <c r="C279" s="99"/>
      <c r="D279" s="100"/>
      <c r="E279" s="100"/>
      <c r="F279" s="57"/>
      <c r="G279" s="58">
        <f t="shared" si="43"/>
        <v>0</v>
      </c>
      <c r="H279" s="58"/>
      <c r="I279" s="57"/>
      <c r="J279" s="57"/>
      <c r="K279" s="57"/>
      <c r="L279" s="57"/>
      <c r="M279" s="58" t="str">
        <f t="shared" si="44"/>
        <v/>
      </c>
      <c r="N279" s="102"/>
    </row>
    <row r="280" spans="1:14">
      <c r="A280" s="97" t="str">
        <f t="shared" si="42"/>
        <v/>
      </c>
      <c r="B280" s="98" t="str">
        <f t="shared" si="41"/>
        <v/>
      </c>
      <c r="C280" s="99"/>
      <c r="D280" s="100"/>
      <c r="E280" s="100"/>
      <c r="F280" s="57"/>
      <c r="G280" s="58">
        <f t="shared" si="43"/>
        <v>0</v>
      </c>
      <c r="H280" s="58"/>
      <c r="I280" s="57"/>
      <c r="J280" s="57"/>
      <c r="K280" s="57"/>
      <c r="L280" s="57"/>
      <c r="M280" s="58" t="str">
        <f t="shared" si="44"/>
        <v/>
      </c>
      <c r="N280" s="102"/>
    </row>
    <row r="281" spans="1:14">
      <c r="A281" s="97" t="str">
        <f t="shared" si="42"/>
        <v/>
      </c>
      <c r="B281" s="98" t="str">
        <f t="shared" si="41"/>
        <v/>
      </c>
      <c r="C281" s="99"/>
      <c r="D281" s="100"/>
      <c r="E281" s="100"/>
      <c r="F281" s="57"/>
      <c r="G281" s="58">
        <f t="shared" si="43"/>
        <v>0</v>
      </c>
      <c r="H281" s="58"/>
      <c r="I281" s="57"/>
      <c r="J281" s="57"/>
      <c r="K281" s="57"/>
      <c r="L281" s="57"/>
      <c r="M281" s="58" t="str">
        <f t="shared" si="44"/>
        <v/>
      </c>
      <c r="N281" s="102"/>
    </row>
    <row r="282" spans="1:14">
      <c r="A282" s="97" t="str">
        <f t="shared" si="42"/>
        <v/>
      </c>
      <c r="B282" s="98" t="str">
        <f t="shared" si="41"/>
        <v/>
      </c>
      <c r="C282" s="99"/>
      <c r="D282" s="100"/>
      <c r="E282" s="100"/>
      <c r="F282" s="57"/>
      <c r="G282" s="58">
        <f t="shared" si="43"/>
        <v>0</v>
      </c>
      <c r="H282" s="58"/>
      <c r="I282" s="57"/>
      <c r="J282" s="57"/>
      <c r="K282" s="57"/>
      <c r="L282" s="57"/>
      <c r="M282" s="58" t="str">
        <f t="shared" si="44"/>
        <v/>
      </c>
      <c r="N282" s="102"/>
    </row>
    <row r="283" spans="1:14">
      <c r="A283" s="97" t="str">
        <f t="shared" si="42"/>
        <v/>
      </c>
      <c r="B283" s="98" t="str">
        <f t="shared" si="41"/>
        <v/>
      </c>
      <c r="C283" s="99"/>
      <c r="D283" s="100"/>
      <c r="E283" s="100"/>
      <c r="F283" s="57"/>
      <c r="G283" s="58">
        <f t="shared" si="43"/>
        <v>0</v>
      </c>
      <c r="H283" s="58"/>
      <c r="I283" s="57"/>
      <c r="J283" s="57"/>
      <c r="K283" s="57"/>
      <c r="L283" s="57"/>
      <c r="M283" s="58" t="str">
        <f t="shared" si="44"/>
        <v/>
      </c>
      <c r="N283" s="102"/>
    </row>
    <row r="284" spans="1:14">
      <c r="A284" s="97" t="str">
        <f t="shared" si="42"/>
        <v/>
      </c>
      <c r="B284" s="98" t="str">
        <f t="shared" si="41"/>
        <v/>
      </c>
      <c r="C284" s="99"/>
      <c r="D284" s="100"/>
      <c r="E284" s="100"/>
      <c r="F284" s="57"/>
      <c r="G284" s="58">
        <f t="shared" si="43"/>
        <v>0</v>
      </c>
      <c r="H284" s="58"/>
      <c r="I284" s="57"/>
      <c r="J284" s="57"/>
      <c r="K284" s="57"/>
      <c r="L284" s="57"/>
      <c r="M284" s="58" t="str">
        <f t="shared" si="44"/>
        <v/>
      </c>
      <c r="N284" s="102"/>
    </row>
    <row r="285" spans="1:14">
      <c r="A285" s="97" t="str">
        <f t="shared" si="42"/>
        <v/>
      </c>
      <c r="B285" s="98" t="str">
        <f t="shared" si="41"/>
        <v/>
      </c>
      <c r="C285" s="99"/>
      <c r="D285" s="100"/>
      <c r="E285" s="100"/>
      <c r="F285" s="57"/>
      <c r="G285" s="58">
        <f t="shared" si="43"/>
        <v>0</v>
      </c>
      <c r="H285" s="58"/>
      <c r="I285" s="57"/>
      <c r="J285" s="57"/>
      <c r="K285" s="57"/>
      <c r="L285" s="57"/>
      <c r="M285" s="58" t="str">
        <f t="shared" si="44"/>
        <v/>
      </c>
      <c r="N285" s="102"/>
    </row>
    <row r="286" spans="1:14">
      <c r="A286" s="97" t="str">
        <f t="shared" si="42"/>
        <v/>
      </c>
      <c r="B286" s="98" t="str">
        <f t="shared" si="41"/>
        <v/>
      </c>
      <c r="C286" s="99"/>
      <c r="D286" s="100"/>
      <c r="E286" s="100"/>
      <c r="F286" s="57"/>
      <c r="G286" s="58">
        <f t="shared" si="43"/>
        <v>0</v>
      </c>
      <c r="H286" s="58"/>
      <c r="I286" s="57"/>
      <c r="J286" s="57"/>
      <c r="K286" s="57"/>
      <c r="L286" s="57"/>
      <c r="M286" s="58" t="str">
        <f t="shared" si="44"/>
        <v/>
      </c>
      <c r="N286" s="102"/>
    </row>
    <row r="287" spans="1:14">
      <c r="A287" s="97" t="str">
        <f t="shared" si="42"/>
        <v/>
      </c>
      <c r="B287" s="98" t="str">
        <f t="shared" si="41"/>
        <v/>
      </c>
      <c r="C287" s="99"/>
      <c r="D287" s="100"/>
      <c r="E287" s="100"/>
      <c r="F287" s="57"/>
      <c r="G287" s="58">
        <f t="shared" si="43"/>
        <v>0</v>
      </c>
      <c r="H287" s="58"/>
      <c r="I287" s="57"/>
      <c r="J287" s="57"/>
      <c r="K287" s="57"/>
      <c r="L287" s="57"/>
      <c r="M287" s="58" t="str">
        <f t="shared" si="44"/>
        <v/>
      </c>
      <c r="N287" s="102"/>
    </row>
    <row r="288" spans="1:14">
      <c r="A288" s="97" t="str">
        <f t="shared" si="42"/>
        <v/>
      </c>
      <c r="B288" s="98" t="str">
        <f t="shared" si="41"/>
        <v/>
      </c>
      <c r="C288" s="99"/>
      <c r="D288" s="100"/>
      <c r="E288" s="100"/>
      <c r="F288" s="57"/>
      <c r="G288" s="58">
        <f t="shared" si="43"/>
        <v>0</v>
      </c>
      <c r="H288" s="58"/>
      <c r="I288" s="57"/>
      <c r="J288" s="57"/>
      <c r="K288" s="57"/>
      <c r="L288" s="57"/>
      <c r="M288" s="58" t="str">
        <f t="shared" si="44"/>
        <v/>
      </c>
      <c r="N288" s="102"/>
    </row>
    <row r="289" spans="1:14">
      <c r="A289" s="97" t="str">
        <f t="shared" si="42"/>
        <v/>
      </c>
      <c r="B289" s="98" t="str">
        <f t="shared" si="41"/>
        <v/>
      </c>
      <c r="C289" s="99"/>
      <c r="D289" s="100"/>
      <c r="E289" s="100"/>
      <c r="F289" s="57"/>
      <c r="G289" s="58">
        <f t="shared" si="43"/>
        <v>0</v>
      </c>
      <c r="H289" s="58"/>
      <c r="I289" s="57"/>
      <c r="J289" s="57"/>
      <c r="K289" s="57"/>
      <c r="L289" s="57"/>
      <c r="M289" s="58" t="str">
        <f t="shared" si="44"/>
        <v/>
      </c>
      <c r="N289" s="102"/>
    </row>
    <row r="290" spans="1:14">
      <c r="A290" s="97" t="str">
        <f t="shared" si="42"/>
        <v/>
      </c>
      <c r="B290" s="98" t="str">
        <f t="shared" si="41"/>
        <v/>
      </c>
      <c r="C290" s="99"/>
      <c r="D290" s="100"/>
      <c r="E290" s="100"/>
      <c r="F290" s="57"/>
      <c r="G290" s="58">
        <f t="shared" si="43"/>
        <v>0</v>
      </c>
      <c r="H290" s="58"/>
      <c r="I290" s="57"/>
      <c r="J290" s="57"/>
      <c r="K290" s="57"/>
      <c r="L290" s="57"/>
      <c r="M290" s="58" t="str">
        <f t="shared" si="44"/>
        <v/>
      </c>
      <c r="N290" s="102"/>
    </row>
    <row r="291" spans="1:14">
      <c r="A291" s="97" t="str">
        <f t="shared" si="42"/>
        <v/>
      </c>
      <c r="B291" s="98" t="str">
        <f t="shared" si="41"/>
        <v/>
      </c>
      <c r="C291" s="99"/>
      <c r="D291" s="100"/>
      <c r="E291" s="100"/>
      <c r="F291" s="57"/>
      <c r="G291" s="58">
        <f t="shared" si="43"/>
        <v>0</v>
      </c>
      <c r="H291" s="58"/>
      <c r="I291" s="57"/>
      <c r="J291" s="57"/>
      <c r="K291" s="57"/>
      <c r="L291" s="57"/>
      <c r="M291" s="58" t="str">
        <f t="shared" si="44"/>
        <v/>
      </c>
      <c r="N291" s="102"/>
    </row>
    <row r="292" spans="1:14">
      <c r="A292" s="97" t="str">
        <f t="shared" si="42"/>
        <v/>
      </c>
      <c r="B292" s="98" t="str">
        <f t="shared" si="41"/>
        <v/>
      </c>
      <c r="C292" s="99"/>
      <c r="D292" s="100"/>
      <c r="E292" s="100"/>
      <c r="F292" s="57"/>
      <c r="G292" s="58">
        <f t="shared" si="43"/>
        <v>0</v>
      </c>
      <c r="H292" s="58"/>
      <c r="I292" s="57"/>
      <c r="J292" s="57"/>
      <c r="K292" s="57"/>
      <c r="L292" s="57"/>
      <c r="M292" s="58" t="str">
        <f t="shared" si="44"/>
        <v/>
      </c>
      <c r="N292" s="102"/>
    </row>
    <row r="293" spans="1:14">
      <c r="A293" s="97" t="str">
        <f t="shared" si="42"/>
        <v/>
      </c>
      <c r="B293" s="98" t="str">
        <f t="shared" si="41"/>
        <v/>
      </c>
      <c r="C293" s="99"/>
      <c r="D293" s="100"/>
      <c r="E293" s="100"/>
      <c r="F293" s="57"/>
      <c r="G293" s="58">
        <f t="shared" si="43"/>
        <v>0</v>
      </c>
      <c r="H293" s="58"/>
      <c r="I293" s="57"/>
      <c r="J293" s="57"/>
      <c r="K293" s="57"/>
      <c r="L293" s="57"/>
      <c r="M293" s="58" t="str">
        <f t="shared" si="44"/>
        <v/>
      </c>
      <c r="N293" s="102"/>
    </row>
    <row r="294" spans="1:14">
      <c r="A294" s="97" t="str">
        <f t="shared" si="42"/>
        <v/>
      </c>
      <c r="B294" s="98" t="str">
        <f t="shared" si="41"/>
        <v/>
      </c>
      <c r="C294" s="99"/>
      <c r="D294" s="100"/>
      <c r="E294" s="100"/>
      <c r="F294" s="57"/>
      <c r="G294" s="58">
        <f t="shared" si="43"/>
        <v>0</v>
      </c>
      <c r="H294" s="58"/>
      <c r="I294" s="57"/>
      <c r="J294" s="57"/>
      <c r="K294" s="57"/>
      <c r="L294" s="57"/>
      <c r="M294" s="58" t="str">
        <f t="shared" si="44"/>
        <v/>
      </c>
      <c r="N294" s="102"/>
    </row>
    <row r="295" spans="1:14">
      <c r="A295" s="97" t="str">
        <f t="shared" si="42"/>
        <v/>
      </c>
      <c r="B295" s="98" t="str">
        <f t="shared" si="41"/>
        <v/>
      </c>
      <c r="C295" s="99"/>
      <c r="D295" s="100"/>
      <c r="E295" s="100"/>
      <c r="F295" s="57"/>
      <c r="G295" s="58">
        <f t="shared" si="43"/>
        <v>0</v>
      </c>
      <c r="H295" s="58"/>
      <c r="I295" s="57"/>
      <c r="J295" s="57"/>
      <c r="K295" s="57"/>
      <c r="L295" s="57"/>
      <c r="M295" s="58" t="str">
        <f t="shared" si="44"/>
        <v/>
      </c>
      <c r="N295" s="102"/>
    </row>
    <row r="296" spans="1:14">
      <c r="A296" s="97" t="str">
        <f t="shared" si="42"/>
        <v/>
      </c>
      <c r="B296" s="98" t="str">
        <f t="shared" si="41"/>
        <v/>
      </c>
      <c r="C296" s="99"/>
      <c r="D296" s="100"/>
      <c r="E296" s="100"/>
      <c r="F296" s="57"/>
      <c r="G296" s="58">
        <f t="shared" si="43"/>
        <v>0</v>
      </c>
      <c r="H296" s="58"/>
      <c r="I296" s="57"/>
      <c r="J296" s="57"/>
      <c r="K296" s="57"/>
      <c r="L296" s="57"/>
      <c r="M296" s="58" t="str">
        <f t="shared" si="44"/>
        <v/>
      </c>
      <c r="N296" s="102"/>
    </row>
    <row r="297" spans="1:14">
      <c r="A297" s="97" t="str">
        <f t="shared" si="42"/>
        <v/>
      </c>
      <c r="B297" s="98" t="str">
        <f t="shared" si="41"/>
        <v/>
      </c>
      <c r="C297" s="99"/>
      <c r="D297" s="100"/>
      <c r="E297" s="100"/>
      <c r="F297" s="57"/>
      <c r="G297" s="58">
        <f t="shared" si="43"/>
        <v>0</v>
      </c>
      <c r="H297" s="58"/>
      <c r="I297" s="57"/>
      <c r="J297" s="57"/>
      <c r="K297" s="57"/>
      <c r="L297" s="57"/>
      <c r="M297" s="58" t="str">
        <f t="shared" si="44"/>
        <v/>
      </c>
      <c r="N297" s="102"/>
    </row>
    <row r="298" spans="1:14">
      <c r="A298" s="97" t="str">
        <f t="shared" si="42"/>
        <v/>
      </c>
      <c r="B298" s="98" t="str">
        <f t="shared" si="41"/>
        <v/>
      </c>
      <c r="C298" s="99"/>
      <c r="D298" s="100"/>
      <c r="E298" s="100"/>
      <c r="F298" s="57"/>
      <c r="G298" s="58">
        <f t="shared" si="43"/>
        <v>0</v>
      </c>
      <c r="H298" s="58"/>
      <c r="I298" s="57"/>
      <c r="J298" s="57"/>
      <c r="K298" s="57"/>
      <c r="L298" s="57"/>
      <c r="M298" s="58" t="str">
        <f t="shared" si="44"/>
        <v/>
      </c>
      <c r="N298" s="102"/>
    </row>
    <row r="299" spans="1:14">
      <c r="A299" s="97" t="str">
        <f t="shared" si="42"/>
        <v/>
      </c>
      <c r="B299" s="98" t="str">
        <f t="shared" si="41"/>
        <v/>
      </c>
      <c r="C299" s="99"/>
      <c r="D299" s="100"/>
      <c r="E299" s="100"/>
      <c r="F299" s="57"/>
      <c r="G299" s="58">
        <f t="shared" si="43"/>
        <v>0</v>
      </c>
      <c r="H299" s="58"/>
      <c r="I299" s="57"/>
      <c r="J299" s="57"/>
      <c r="K299" s="57"/>
      <c r="L299" s="57"/>
      <c r="M299" s="58" t="str">
        <f t="shared" si="44"/>
        <v/>
      </c>
      <c r="N299" s="102"/>
    </row>
    <row r="300" spans="1:14">
      <c r="A300" s="97" t="str">
        <f t="shared" si="42"/>
        <v/>
      </c>
      <c r="B300" s="98" t="str">
        <f t="shared" ref="B300:B363" si="45">IF(C300="","",MONTH(C300)&amp;"月")</f>
        <v/>
      </c>
      <c r="C300" s="99"/>
      <c r="D300" s="100"/>
      <c r="E300" s="100"/>
      <c r="F300" s="57"/>
      <c r="G300" s="58">
        <f t="shared" si="43"/>
        <v>0</v>
      </c>
      <c r="H300" s="58"/>
      <c r="I300" s="57"/>
      <c r="J300" s="57"/>
      <c r="K300" s="57"/>
      <c r="L300" s="57"/>
      <c r="M300" s="58" t="str">
        <f t="shared" si="44"/>
        <v/>
      </c>
      <c r="N300" s="102"/>
    </row>
    <row r="301" spans="1:14">
      <c r="A301" s="97" t="str">
        <f t="shared" ref="A301:A364" si="46">IF(C301="","",ROW()-42)</f>
        <v/>
      </c>
      <c r="B301" s="98" t="str">
        <f t="shared" si="45"/>
        <v/>
      </c>
      <c r="C301" s="99"/>
      <c r="D301" s="100"/>
      <c r="E301" s="100"/>
      <c r="F301" s="57"/>
      <c r="G301" s="58">
        <f t="shared" ref="G301:G364" si="47">IF(F301="",0,F301*$K$41)</f>
        <v>0</v>
      </c>
      <c r="H301" s="58"/>
      <c r="I301" s="57"/>
      <c r="J301" s="57"/>
      <c r="K301" s="57"/>
      <c r="L301" s="57"/>
      <c r="M301" s="58" t="str">
        <f t="shared" ref="M301:M364" si="48">IF(C301="","",ROUND(M300+G301-I301-J301-K301-L301-H301,2))</f>
        <v/>
      </c>
      <c r="N301" s="102"/>
    </row>
    <row r="302" spans="1:14">
      <c r="A302" s="97" t="str">
        <f t="shared" si="46"/>
        <v/>
      </c>
      <c r="B302" s="98" t="str">
        <f t="shared" si="45"/>
        <v/>
      </c>
      <c r="C302" s="99"/>
      <c r="D302" s="100"/>
      <c r="E302" s="100"/>
      <c r="F302" s="57"/>
      <c r="G302" s="58">
        <f t="shared" si="47"/>
        <v>0</v>
      </c>
      <c r="H302" s="58"/>
      <c r="I302" s="57"/>
      <c r="J302" s="57"/>
      <c r="K302" s="57"/>
      <c r="L302" s="57"/>
      <c r="M302" s="58" t="str">
        <f t="shared" si="48"/>
        <v/>
      </c>
      <c r="N302" s="102"/>
    </row>
    <row r="303" spans="1:14">
      <c r="A303" s="97" t="str">
        <f t="shared" si="46"/>
        <v/>
      </c>
      <c r="B303" s="98" t="str">
        <f t="shared" si="45"/>
        <v/>
      </c>
      <c r="C303" s="99"/>
      <c r="D303" s="100"/>
      <c r="E303" s="100"/>
      <c r="F303" s="57"/>
      <c r="G303" s="58">
        <f t="shared" si="47"/>
        <v>0</v>
      </c>
      <c r="H303" s="58"/>
      <c r="I303" s="57"/>
      <c r="J303" s="57"/>
      <c r="K303" s="57"/>
      <c r="L303" s="57"/>
      <c r="M303" s="58" t="str">
        <f t="shared" si="48"/>
        <v/>
      </c>
      <c r="N303" s="102"/>
    </row>
    <row r="304" spans="1:14">
      <c r="A304" s="97" t="str">
        <f t="shared" si="46"/>
        <v/>
      </c>
      <c r="B304" s="98" t="str">
        <f t="shared" si="45"/>
        <v/>
      </c>
      <c r="C304" s="99"/>
      <c r="D304" s="100"/>
      <c r="E304" s="100"/>
      <c r="F304" s="57"/>
      <c r="G304" s="58">
        <f t="shared" si="47"/>
        <v>0</v>
      </c>
      <c r="H304" s="58"/>
      <c r="I304" s="57"/>
      <c r="J304" s="57"/>
      <c r="K304" s="57"/>
      <c r="L304" s="57"/>
      <c r="M304" s="58" t="str">
        <f t="shared" si="48"/>
        <v/>
      </c>
      <c r="N304" s="102"/>
    </row>
    <row r="305" spans="1:14">
      <c r="A305" s="97" t="str">
        <f t="shared" si="46"/>
        <v/>
      </c>
      <c r="B305" s="98" t="str">
        <f t="shared" si="45"/>
        <v/>
      </c>
      <c r="C305" s="99"/>
      <c r="D305" s="100"/>
      <c r="E305" s="100"/>
      <c r="F305" s="57"/>
      <c r="G305" s="58">
        <f t="shared" si="47"/>
        <v>0</v>
      </c>
      <c r="H305" s="58"/>
      <c r="I305" s="57"/>
      <c r="J305" s="57"/>
      <c r="K305" s="57"/>
      <c r="L305" s="57"/>
      <c r="M305" s="58" t="str">
        <f t="shared" si="48"/>
        <v/>
      </c>
      <c r="N305" s="102"/>
    </row>
    <row r="306" spans="1:14">
      <c r="A306" s="97" t="str">
        <f t="shared" si="46"/>
        <v/>
      </c>
      <c r="B306" s="98" t="str">
        <f t="shared" si="45"/>
        <v/>
      </c>
      <c r="C306" s="99"/>
      <c r="D306" s="100"/>
      <c r="E306" s="100"/>
      <c r="F306" s="57"/>
      <c r="G306" s="58">
        <f t="shared" si="47"/>
        <v>0</v>
      </c>
      <c r="H306" s="58"/>
      <c r="I306" s="57"/>
      <c r="J306" s="57"/>
      <c r="K306" s="57"/>
      <c r="L306" s="57"/>
      <c r="M306" s="58" t="str">
        <f t="shared" si="48"/>
        <v/>
      </c>
      <c r="N306" s="102"/>
    </row>
    <row r="307" spans="1:14">
      <c r="A307" s="97" t="str">
        <f t="shared" si="46"/>
        <v/>
      </c>
      <c r="B307" s="98" t="str">
        <f t="shared" si="45"/>
        <v/>
      </c>
      <c r="C307" s="99"/>
      <c r="D307" s="100"/>
      <c r="E307" s="100"/>
      <c r="F307" s="57"/>
      <c r="G307" s="58">
        <f t="shared" si="47"/>
        <v>0</v>
      </c>
      <c r="H307" s="58"/>
      <c r="I307" s="57"/>
      <c r="J307" s="57"/>
      <c r="K307" s="57"/>
      <c r="L307" s="57"/>
      <c r="M307" s="58" t="str">
        <f t="shared" si="48"/>
        <v/>
      </c>
      <c r="N307" s="102"/>
    </row>
    <row r="308" spans="1:14">
      <c r="A308" s="97" t="str">
        <f t="shared" si="46"/>
        <v/>
      </c>
      <c r="B308" s="98" t="str">
        <f t="shared" si="45"/>
        <v/>
      </c>
      <c r="C308" s="99"/>
      <c r="D308" s="100"/>
      <c r="E308" s="100"/>
      <c r="F308" s="57"/>
      <c r="G308" s="58">
        <f t="shared" si="47"/>
        <v>0</v>
      </c>
      <c r="H308" s="58"/>
      <c r="I308" s="57"/>
      <c r="J308" s="57"/>
      <c r="K308" s="57"/>
      <c r="L308" s="57"/>
      <c r="M308" s="58" t="str">
        <f t="shared" si="48"/>
        <v/>
      </c>
      <c r="N308" s="102"/>
    </row>
    <row r="309" spans="1:14">
      <c r="A309" s="97" t="str">
        <f t="shared" si="46"/>
        <v/>
      </c>
      <c r="B309" s="98" t="str">
        <f t="shared" si="45"/>
        <v/>
      </c>
      <c r="C309" s="99"/>
      <c r="D309" s="100"/>
      <c r="E309" s="100"/>
      <c r="F309" s="57"/>
      <c r="G309" s="58">
        <f t="shared" si="47"/>
        <v>0</v>
      </c>
      <c r="H309" s="58"/>
      <c r="I309" s="57"/>
      <c r="J309" s="57"/>
      <c r="K309" s="57"/>
      <c r="L309" s="57"/>
      <c r="M309" s="58" t="str">
        <f t="shared" si="48"/>
        <v/>
      </c>
      <c r="N309" s="102"/>
    </row>
    <row r="310" spans="1:14">
      <c r="A310" s="97" t="str">
        <f t="shared" si="46"/>
        <v/>
      </c>
      <c r="B310" s="98" t="str">
        <f t="shared" si="45"/>
        <v/>
      </c>
      <c r="C310" s="99"/>
      <c r="D310" s="100"/>
      <c r="E310" s="100"/>
      <c r="F310" s="57"/>
      <c r="G310" s="58">
        <f t="shared" si="47"/>
        <v>0</v>
      </c>
      <c r="H310" s="58"/>
      <c r="I310" s="57"/>
      <c r="J310" s="57"/>
      <c r="K310" s="57"/>
      <c r="L310" s="57"/>
      <c r="M310" s="58" t="str">
        <f t="shared" si="48"/>
        <v/>
      </c>
      <c r="N310" s="102"/>
    </row>
    <row r="311" spans="1:14">
      <c r="A311" s="97" t="str">
        <f t="shared" si="46"/>
        <v/>
      </c>
      <c r="B311" s="98" t="str">
        <f t="shared" si="45"/>
        <v/>
      </c>
      <c r="C311" s="99"/>
      <c r="D311" s="100"/>
      <c r="E311" s="100"/>
      <c r="F311" s="57"/>
      <c r="G311" s="58">
        <f t="shared" si="47"/>
        <v>0</v>
      </c>
      <c r="H311" s="58"/>
      <c r="I311" s="57"/>
      <c r="J311" s="57"/>
      <c r="K311" s="57"/>
      <c r="L311" s="57"/>
      <c r="M311" s="58" t="str">
        <f t="shared" si="48"/>
        <v/>
      </c>
      <c r="N311" s="102"/>
    </row>
    <row r="312" spans="1:14">
      <c r="A312" s="97" t="str">
        <f t="shared" si="46"/>
        <v/>
      </c>
      <c r="B312" s="98" t="str">
        <f t="shared" si="45"/>
        <v/>
      </c>
      <c r="C312" s="99"/>
      <c r="D312" s="100"/>
      <c r="E312" s="100"/>
      <c r="F312" s="57"/>
      <c r="G312" s="58">
        <f t="shared" si="47"/>
        <v>0</v>
      </c>
      <c r="H312" s="58"/>
      <c r="I312" s="57"/>
      <c r="J312" s="57"/>
      <c r="K312" s="57"/>
      <c r="L312" s="57"/>
      <c r="M312" s="58" t="str">
        <f t="shared" si="48"/>
        <v/>
      </c>
      <c r="N312" s="102"/>
    </row>
    <row r="313" spans="1:14">
      <c r="A313" s="97" t="str">
        <f t="shared" si="46"/>
        <v/>
      </c>
      <c r="B313" s="98" t="str">
        <f t="shared" si="45"/>
        <v/>
      </c>
      <c r="C313" s="99"/>
      <c r="D313" s="100"/>
      <c r="E313" s="100"/>
      <c r="F313" s="57"/>
      <c r="G313" s="58">
        <f t="shared" si="47"/>
        <v>0</v>
      </c>
      <c r="H313" s="58"/>
      <c r="I313" s="57"/>
      <c r="J313" s="57"/>
      <c r="K313" s="57"/>
      <c r="L313" s="57"/>
      <c r="M313" s="58" t="str">
        <f t="shared" si="48"/>
        <v/>
      </c>
      <c r="N313" s="102"/>
    </row>
    <row r="314" spans="1:14">
      <c r="A314" s="97" t="str">
        <f t="shared" si="46"/>
        <v/>
      </c>
      <c r="B314" s="98" t="str">
        <f t="shared" si="45"/>
        <v/>
      </c>
      <c r="C314" s="99"/>
      <c r="D314" s="100"/>
      <c r="E314" s="100"/>
      <c r="F314" s="57"/>
      <c r="G314" s="58">
        <f t="shared" si="47"/>
        <v>0</v>
      </c>
      <c r="H314" s="58"/>
      <c r="I314" s="57"/>
      <c r="J314" s="57"/>
      <c r="K314" s="57"/>
      <c r="L314" s="57"/>
      <c r="M314" s="58" t="str">
        <f t="shared" si="48"/>
        <v/>
      </c>
      <c r="N314" s="102"/>
    </row>
    <row r="315" spans="1:14">
      <c r="A315" s="97" t="str">
        <f t="shared" si="46"/>
        <v/>
      </c>
      <c r="B315" s="98" t="str">
        <f t="shared" si="45"/>
        <v/>
      </c>
      <c r="C315" s="99"/>
      <c r="D315" s="100"/>
      <c r="E315" s="100"/>
      <c r="F315" s="57"/>
      <c r="G315" s="58">
        <f t="shared" si="47"/>
        <v>0</v>
      </c>
      <c r="H315" s="58"/>
      <c r="I315" s="57"/>
      <c r="J315" s="57"/>
      <c r="K315" s="57"/>
      <c r="L315" s="57"/>
      <c r="M315" s="58" t="str">
        <f t="shared" si="48"/>
        <v/>
      </c>
      <c r="N315" s="102"/>
    </row>
    <row r="316" spans="1:14">
      <c r="A316" s="97" t="str">
        <f t="shared" si="46"/>
        <v/>
      </c>
      <c r="B316" s="98" t="str">
        <f t="shared" si="45"/>
        <v/>
      </c>
      <c r="C316" s="99"/>
      <c r="D316" s="100"/>
      <c r="E316" s="100"/>
      <c r="F316" s="57"/>
      <c r="G316" s="58">
        <f t="shared" si="47"/>
        <v>0</v>
      </c>
      <c r="H316" s="58"/>
      <c r="I316" s="57"/>
      <c r="J316" s="57"/>
      <c r="K316" s="57"/>
      <c r="L316" s="57"/>
      <c r="M316" s="58" t="str">
        <f t="shared" si="48"/>
        <v/>
      </c>
      <c r="N316" s="102"/>
    </row>
    <row r="317" spans="1:14">
      <c r="A317" s="97" t="str">
        <f t="shared" si="46"/>
        <v/>
      </c>
      <c r="B317" s="98" t="str">
        <f t="shared" si="45"/>
        <v/>
      </c>
      <c r="C317" s="99"/>
      <c r="D317" s="100"/>
      <c r="E317" s="100"/>
      <c r="F317" s="57"/>
      <c r="G317" s="58">
        <f t="shared" si="47"/>
        <v>0</v>
      </c>
      <c r="H317" s="58"/>
      <c r="I317" s="57"/>
      <c r="J317" s="57"/>
      <c r="K317" s="57"/>
      <c r="L317" s="57"/>
      <c r="M317" s="58" t="str">
        <f t="shared" si="48"/>
        <v/>
      </c>
      <c r="N317" s="102"/>
    </row>
    <row r="318" spans="1:14">
      <c r="A318" s="97" t="str">
        <f t="shared" si="46"/>
        <v/>
      </c>
      <c r="B318" s="98" t="str">
        <f t="shared" si="45"/>
        <v/>
      </c>
      <c r="C318" s="99"/>
      <c r="D318" s="100"/>
      <c r="E318" s="100"/>
      <c r="F318" s="57"/>
      <c r="G318" s="58">
        <f t="shared" si="47"/>
        <v>0</v>
      </c>
      <c r="H318" s="58"/>
      <c r="I318" s="57"/>
      <c r="J318" s="57"/>
      <c r="K318" s="57"/>
      <c r="L318" s="57"/>
      <c r="M318" s="58" t="str">
        <f t="shared" si="48"/>
        <v/>
      </c>
      <c r="N318" s="102"/>
    </row>
    <row r="319" spans="1:14">
      <c r="A319" s="97" t="str">
        <f t="shared" si="46"/>
        <v/>
      </c>
      <c r="B319" s="98" t="str">
        <f t="shared" si="45"/>
        <v/>
      </c>
      <c r="C319" s="99"/>
      <c r="D319" s="100"/>
      <c r="E319" s="100"/>
      <c r="F319" s="57"/>
      <c r="G319" s="58">
        <f t="shared" si="47"/>
        <v>0</v>
      </c>
      <c r="H319" s="58"/>
      <c r="I319" s="57"/>
      <c r="J319" s="57"/>
      <c r="K319" s="57"/>
      <c r="L319" s="57"/>
      <c r="M319" s="58" t="str">
        <f t="shared" si="48"/>
        <v/>
      </c>
      <c r="N319" s="102"/>
    </row>
    <row r="320" spans="1:14">
      <c r="A320" s="97" t="str">
        <f t="shared" si="46"/>
        <v/>
      </c>
      <c r="B320" s="98" t="str">
        <f t="shared" si="45"/>
        <v/>
      </c>
      <c r="C320" s="99"/>
      <c r="D320" s="100"/>
      <c r="E320" s="100"/>
      <c r="F320" s="57"/>
      <c r="G320" s="58">
        <f t="shared" si="47"/>
        <v>0</v>
      </c>
      <c r="H320" s="58"/>
      <c r="I320" s="57"/>
      <c r="J320" s="57"/>
      <c r="K320" s="57"/>
      <c r="L320" s="57"/>
      <c r="M320" s="58" t="str">
        <f t="shared" si="48"/>
        <v/>
      </c>
      <c r="N320" s="102"/>
    </row>
    <row r="321" spans="1:14">
      <c r="A321" s="97" t="str">
        <f t="shared" si="46"/>
        <v/>
      </c>
      <c r="B321" s="98" t="str">
        <f t="shared" si="45"/>
        <v/>
      </c>
      <c r="C321" s="99"/>
      <c r="D321" s="100"/>
      <c r="E321" s="100"/>
      <c r="F321" s="57"/>
      <c r="G321" s="58">
        <f t="shared" si="47"/>
        <v>0</v>
      </c>
      <c r="H321" s="58"/>
      <c r="I321" s="57"/>
      <c r="J321" s="57"/>
      <c r="K321" s="57"/>
      <c r="L321" s="57"/>
      <c r="M321" s="58" t="str">
        <f t="shared" si="48"/>
        <v/>
      </c>
      <c r="N321" s="102"/>
    </row>
    <row r="322" spans="1:14">
      <c r="A322" s="97" t="str">
        <f t="shared" si="46"/>
        <v/>
      </c>
      <c r="B322" s="98" t="str">
        <f t="shared" si="45"/>
        <v/>
      </c>
      <c r="C322" s="99"/>
      <c r="D322" s="100"/>
      <c r="E322" s="100"/>
      <c r="F322" s="57"/>
      <c r="G322" s="58">
        <f t="shared" si="47"/>
        <v>0</v>
      </c>
      <c r="H322" s="58"/>
      <c r="I322" s="57"/>
      <c r="J322" s="57"/>
      <c r="K322" s="57"/>
      <c r="L322" s="57"/>
      <c r="M322" s="58" t="str">
        <f t="shared" si="48"/>
        <v/>
      </c>
      <c r="N322" s="102"/>
    </row>
    <row r="323" spans="1:14">
      <c r="A323" s="97" t="str">
        <f t="shared" si="46"/>
        <v/>
      </c>
      <c r="B323" s="98" t="str">
        <f t="shared" si="45"/>
        <v/>
      </c>
      <c r="C323" s="99"/>
      <c r="D323" s="100"/>
      <c r="E323" s="100"/>
      <c r="F323" s="57"/>
      <c r="G323" s="58">
        <f t="shared" si="47"/>
        <v>0</v>
      </c>
      <c r="H323" s="58"/>
      <c r="I323" s="57"/>
      <c r="J323" s="57"/>
      <c r="K323" s="57"/>
      <c r="L323" s="57"/>
      <c r="M323" s="58" t="str">
        <f t="shared" si="48"/>
        <v/>
      </c>
      <c r="N323" s="102"/>
    </row>
    <row r="324" spans="1:14">
      <c r="A324" s="97" t="str">
        <f t="shared" si="46"/>
        <v/>
      </c>
      <c r="B324" s="98" t="str">
        <f t="shared" si="45"/>
        <v/>
      </c>
      <c r="C324" s="99"/>
      <c r="D324" s="100"/>
      <c r="E324" s="100"/>
      <c r="F324" s="57"/>
      <c r="G324" s="58">
        <f t="shared" si="47"/>
        <v>0</v>
      </c>
      <c r="H324" s="58"/>
      <c r="I324" s="57"/>
      <c r="J324" s="57"/>
      <c r="K324" s="57"/>
      <c r="L324" s="57"/>
      <c r="M324" s="58" t="str">
        <f t="shared" si="48"/>
        <v/>
      </c>
      <c r="N324" s="102"/>
    </row>
    <row r="325" spans="1:14">
      <c r="A325" s="97" t="str">
        <f t="shared" si="46"/>
        <v/>
      </c>
      <c r="B325" s="98" t="str">
        <f t="shared" si="45"/>
        <v/>
      </c>
      <c r="C325" s="99"/>
      <c r="D325" s="100"/>
      <c r="E325" s="100"/>
      <c r="F325" s="57"/>
      <c r="G325" s="58">
        <f t="shared" si="47"/>
        <v>0</v>
      </c>
      <c r="H325" s="58"/>
      <c r="I325" s="57"/>
      <c r="J325" s="57"/>
      <c r="K325" s="57"/>
      <c r="L325" s="57"/>
      <c r="M325" s="58" t="str">
        <f t="shared" si="48"/>
        <v/>
      </c>
      <c r="N325" s="102"/>
    </row>
    <row r="326" spans="1:14">
      <c r="A326" s="97" t="str">
        <f t="shared" si="46"/>
        <v/>
      </c>
      <c r="B326" s="98" t="str">
        <f t="shared" si="45"/>
        <v/>
      </c>
      <c r="C326" s="99"/>
      <c r="D326" s="100"/>
      <c r="E326" s="100"/>
      <c r="F326" s="57"/>
      <c r="G326" s="58">
        <f t="shared" si="47"/>
        <v>0</v>
      </c>
      <c r="H326" s="58"/>
      <c r="I326" s="57"/>
      <c r="J326" s="57"/>
      <c r="K326" s="57"/>
      <c r="L326" s="57"/>
      <c r="M326" s="58" t="str">
        <f t="shared" si="48"/>
        <v/>
      </c>
      <c r="N326" s="102"/>
    </row>
    <row r="327" spans="1:14">
      <c r="A327" s="97" t="str">
        <f t="shared" si="46"/>
        <v/>
      </c>
      <c r="B327" s="98" t="str">
        <f t="shared" si="45"/>
        <v/>
      </c>
      <c r="C327" s="99"/>
      <c r="D327" s="100"/>
      <c r="E327" s="100"/>
      <c r="F327" s="57"/>
      <c r="G327" s="58">
        <f t="shared" si="47"/>
        <v>0</v>
      </c>
      <c r="H327" s="58"/>
      <c r="I327" s="57"/>
      <c r="J327" s="57"/>
      <c r="K327" s="57"/>
      <c r="L327" s="57"/>
      <c r="M327" s="58" t="str">
        <f t="shared" si="48"/>
        <v/>
      </c>
      <c r="N327" s="102"/>
    </row>
    <row r="328" spans="1:14">
      <c r="A328" s="97" t="str">
        <f t="shared" si="46"/>
        <v/>
      </c>
      <c r="B328" s="98" t="str">
        <f t="shared" si="45"/>
        <v/>
      </c>
      <c r="C328" s="99"/>
      <c r="D328" s="100"/>
      <c r="E328" s="100"/>
      <c r="F328" s="57"/>
      <c r="G328" s="58">
        <f t="shared" si="47"/>
        <v>0</v>
      </c>
      <c r="H328" s="58"/>
      <c r="I328" s="57"/>
      <c r="J328" s="57"/>
      <c r="K328" s="57"/>
      <c r="L328" s="57"/>
      <c r="M328" s="58" t="str">
        <f t="shared" si="48"/>
        <v/>
      </c>
      <c r="N328" s="102"/>
    </row>
    <row r="329" spans="1:14">
      <c r="A329" s="97" t="str">
        <f t="shared" si="46"/>
        <v/>
      </c>
      <c r="B329" s="98" t="str">
        <f t="shared" si="45"/>
        <v/>
      </c>
      <c r="C329" s="99"/>
      <c r="D329" s="100"/>
      <c r="E329" s="100"/>
      <c r="F329" s="57"/>
      <c r="G329" s="58">
        <f t="shared" si="47"/>
        <v>0</v>
      </c>
      <c r="H329" s="58"/>
      <c r="I329" s="57"/>
      <c r="J329" s="57"/>
      <c r="K329" s="57"/>
      <c r="L329" s="57"/>
      <c r="M329" s="58" t="str">
        <f t="shared" si="48"/>
        <v/>
      </c>
      <c r="N329" s="102"/>
    </row>
    <row r="330" spans="1:14">
      <c r="A330" s="97" t="str">
        <f t="shared" si="46"/>
        <v/>
      </c>
      <c r="B330" s="98" t="str">
        <f t="shared" si="45"/>
        <v/>
      </c>
      <c r="C330" s="99"/>
      <c r="D330" s="100"/>
      <c r="E330" s="100"/>
      <c r="F330" s="57"/>
      <c r="G330" s="58">
        <f t="shared" si="47"/>
        <v>0</v>
      </c>
      <c r="H330" s="58"/>
      <c r="I330" s="57"/>
      <c r="J330" s="57"/>
      <c r="K330" s="57"/>
      <c r="L330" s="57"/>
      <c r="M330" s="58" t="str">
        <f t="shared" si="48"/>
        <v/>
      </c>
      <c r="N330" s="102"/>
    </row>
    <row r="331" spans="1:14">
      <c r="A331" s="97" t="str">
        <f t="shared" si="46"/>
        <v/>
      </c>
      <c r="B331" s="98" t="str">
        <f t="shared" si="45"/>
        <v/>
      </c>
      <c r="C331" s="99"/>
      <c r="D331" s="100"/>
      <c r="E331" s="100"/>
      <c r="F331" s="57"/>
      <c r="G331" s="58">
        <f t="shared" si="47"/>
        <v>0</v>
      </c>
      <c r="H331" s="58"/>
      <c r="I331" s="57"/>
      <c r="J331" s="57"/>
      <c r="K331" s="57"/>
      <c r="L331" s="57"/>
      <c r="M331" s="58" t="str">
        <f t="shared" si="48"/>
        <v/>
      </c>
      <c r="N331" s="102"/>
    </row>
    <row r="332" spans="1:14">
      <c r="A332" s="97" t="str">
        <f t="shared" si="46"/>
        <v/>
      </c>
      <c r="B332" s="98" t="str">
        <f t="shared" si="45"/>
        <v/>
      </c>
      <c r="C332" s="99"/>
      <c r="D332" s="100"/>
      <c r="E332" s="100"/>
      <c r="F332" s="57"/>
      <c r="G332" s="58">
        <f t="shared" si="47"/>
        <v>0</v>
      </c>
      <c r="H332" s="58"/>
      <c r="I332" s="57"/>
      <c r="J332" s="57"/>
      <c r="K332" s="57"/>
      <c r="L332" s="57"/>
      <c r="M332" s="58" t="str">
        <f t="shared" si="48"/>
        <v/>
      </c>
      <c r="N332" s="102"/>
    </row>
    <row r="333" spans="1:14">
      <c r="A333" s="97" t="str">
        <f t="shared" si="46"/>
        <v/>
      </c>
      <c r="B333" s="98" t="str">
        <f t="shared" si="45"/>
        <v/>
      </c>
      <c r="C333" s="99"/>
      <c r="D333" s="100"/>
      <c r="E333" s="100"/>
      <c r="F333" s="57"/>
      <c r="G333" s="58">
        <f t="shared" si="47"/>
        <v>0</v>
      </c>
      <c r="H333" s="58"/>
      <c r="I333" s="57"/>
      <c r="J333" s="57"/>
      <c r="K333" s="57"/>
      <c r="L333" s="57"/>
      <c r="M333" s="58" t="str">
        <f t="shared" si="48"/>
        <v/>
      </c>
      <c r="N333" s="102"/>
    </row>
    <row r="334" spans="1:14">
      <c r="A334" s="97" t="str">
        <f t="shared" si="46"/>
        <v/>
      </c>
      <c r="B334" s="98" t="str">
        <f t="shared" si="45"/>
        <v/>
      </c>
      <c r="C334" s="99"/>
      <c r="D334" s="100"/>
      <c r="E334" s="100"/>
      <c r="F334" s="57"/>
      <c r="G334" s="58">
        <f t="shared" si="47"/>
        <v>0</v>
      </c>
      <c r="H334" s="58"/>
      <c r="I334" s="57"/>
      <c r="J334" s="57"/>
      <c r="K334" s="57"/>
      <c r="L334" s="57"/>
      <c r="M334" s="58" t="str">
        <f t="shared" si="48"/>
        <v/>
      </c>
      <c r="N334" s="102"/>
    </row>
    <row r="335" spans="1:14">
      <c r="A335" s="97" t="str">
        <f t="shared" si="46"/>
        <v/>
      </c>
      <c r="B335" s="98" t="str">
        <f t="shared" si="45"/>
        <v/>
      </c>
      <c r="C335" s="99"/>
      <c r="D335" s="100"/>
      <c r="E335" s="100"/>
      <c r="F335" s="57"/>
      <c r="G335" s="58">
        <f t="shared" si="47"/>
        <v>0</v>
      </c>
      <c r="H335" s="58"/>
      <c r="I335" s="57"/>
      <c r="J335" s="57"/>
      <c r="K335" s="57"/>
      <c r="L335" s="57"/>
      <c r="M335" s="58" t="str">
        <f t="shared" si="48"/>
        <v/>
      </c>
      <c r="N335" s="102"/>
    </row>
    <row r="336" spans="1:14">
      <c r="A336" s="97" t="str">
        <f t="shared" si="46"/>
        <v/>
      </c>
      <c r="B336" s="98" t="str">
        <f t="shared" si="45"/>
        <v/>
      </c>
      <c r="C336" s="99"/>
      <c r="D336" s="100"/>
      <c r="E336" s="100"/>
      <c r="F336" s="57"/>
      <c r="G336" s="58">
        <f t="shared" si="47"/>
        <v>0</v>
      </c>
      <c r="H336" s="58"/>
      <c r="I336" s="57"/>
      <c r="J336" s="57"/>
      <c r="K336" s="57"/>
      <c r="L336" s="57"/>
      <c r="M336" s="58" t="str">
        <f t="shared" si="48"/>
        <v/>
      </c>
      <c r="N336" s="102"/>
    </row>
    <row r="337" spans="1:14">
      <c r="A337" s="97" t="str">
        <f t="shared" si="46"/>
        <v/>
      </c>
      <c r="B337" s="98" t="str">
        <f t="shared" si="45"/>
        <v/>
      </c>
      <c r="C337" s="99"/>
      <c r="D337" s="100"/>
      <c r="E337" s="100"/>
      <c r="F337" s="57"/>
      <c r="G337" s="58">
        <f t="shared" si="47"/>
        <v>0</v>
      </c>
      <c r="H337" s="58"/>
      <c r="I337" s="57"/>
      <c r="J337" s="57"/>
      <c r="K337" s="57"/>
      <c r="L337" s="57"/>
      <c r="M337" s="58" t="str">
        <f t="shared" si="48"/>
        <v/>
      </c>
      <c r="N337" s="102"/>
    </row>
    <row r="338" spans="1:14">
      <c r="A338" s="97" t="str">
        <f t="shared" si="46"/>
        <v/>
      </c>
      <c r="B338" s="98" t="str">
        <f t="shared" si="45"/>
        <v/>
      </c>
      <c r="C338" s="99"/>
      <c r="D338" s="100"/>
      <c r="E338" s="100"/>
      <c r="F338" s="57"/>
      <c r="G338" s="58">
        <f t="shared" si="47"/>
        <v>0</v>
      </c>
      <c r="H338" s="58"/>
      <c r="I338" s="57"/>
      <c r="J338" s="57"/>
      <c r="K338" s="57"/>
      <c r="L338" s="57"/>
      <c r="M338" s="58" t="str">
        <f t="shared" si="48"/>
        <v/>
      </c>
      <c r="N338" s="102"/>
    </row>
    <row r="339" spans="1:14">
      <c r="A339" s="97" t="str">
        <f t="shared" si="46"/>
        <v/>
      </c>
      <c r="B339" s="98" t="str">
        <f t="shared" si="45"/>
        <v/>
      </c>
      <c r="C339" s="99"/>
      <c r="D339" s="100"/>
      <c r="E339" s="100"/>
      <c r="F339" s="57"/>
      <c r="G339" s="58">
        <f t="shared" si="47"/>
        <v>0</v>
      </c>
      <c r="H339" s="58"/>
      <c r="I339" s="57"/>
      <c r="J339" s="57"/>
      <c r="K339" s="57"/>
      <c r="L339" s="57"/>
      <c r="M339" s="58" t="str">
        <f t="shared" si="48"/>
        <v/>
      </c>
      <c r="N339" s="102"/>
    </row>
    <row r="340" spans="1:14">
      <c r="A340" s="97" t="str">
        <f t="shared" si="46"/>
        <v/>
      </c>
      <c r="B340" s="98" t="str">
        <f t="shared" si="45"/>
        <v/>
      </c>
      <c r="C340" s="99"/>
      <c r="D340" s="100"/>
      <c r="E340" s="100"/>
      <c r="F340" s="57"/>
      <c r="G340" s="58">
        <f t="shared" si="47"/>
        <v>0</v>
      </c>
      <c r="H340" s="58"/>
      <c r="I340" s="57"/>
      <c r="J340" s="57"/>
      <c r="K340" s="57"/>
      <c r="L340" s="57"/>
      <c r="M340" s="58" t="str">
        <f t="shared" si="48"/>
        <v/>
      </c>
      <c r="N340" s="102"/>
    </row>
    <row r="341" spans="1:14">
      <c r="A341" s="97" t="str">
        <f t="shared" si="46"/>
        <v/>
      </c>
      <c r="B341" s="98" t="str">
        <f t="shared" si="45"/>
        <v/>
      </c>
      <c r="C341" s="99"/>
      <c r="D341" s="100"/>
      <c r="E341" s="100"/>
      <c r="F341" s="57"/>
      <c r="G341" s="58">
        <f t="shared" si="47"/>
        <v>0</v>
      </c>
      <c r="H341" s="58"/>
      <c r="I341" s="57"/>
      <c r="J341" s="57"/>
      <c r="K341" s="57"/>
      <c r="L341" s="57"/>
      <c r="M341" s="58" t="str">
        <f t="shared" si="48"/>
        <v/>
      </c>
      <c r="N341" s="102"/>
    </row>
    <row r="342" spans="1:14">
      <c r="A342" s="97" t="str">
        <f t="shared" si="46"/>
        <v/>
      </c>
      <c r="B342" s="98" t="str">
        <f t="shared" si="45"/>
        <v/>
      </c>
      <c r="C342" s="99"/>
      <c r="D342" s="100"/>
      <c r="E342" s="100"/>
      <c r="F342" s="57"/>
      <c r="G342" s="58">
        <f t="shared" si="47"/>
        <v>0</v>
      </c>
      <c r="H342" s="58"/>
      <c r="I342" s="57"/>
      <c r="J342" s="57"/>
      <c r="K342" s="57"/>
      <c r="L342" s="57"/>
      <c r="M342" s="58" t="str">
        <f t="shared" si="48"/>
        <v/>
      </c>
      <c r="N342" s="102"/>
    </row>
    <row r="343" spans="1:14">
      <c r="A343" s="97" t="str">
        <f t="shared" si="46"/>
        <v/>
      </c>
      <c r="B343" s="98" t="str">
        <f t="shared" si="45"/>
        <v/>
      </c>
      <c r="C343" s="99"/>
      <c r="D343" s="100"/>
      <c r="E343" s="100"/>
      <c r="F343" s="57"/>
      <c r="G343" s="58">
        <f t="shared" si="47"/>
        <v>0</v>
      </c>
      <c r="H343" s="58"/>
      <c r="I343" s="57"/>
      <c r="J343" s="57"/>
      <c r="K343" s="57"/>
      <c r="L343" s="57"/>
      <c r="M343" s="58" t="str">
        <f t="shared" si="48"/>
        <v/>
      </c>
      <c r="N343" s="102"/>
    </row>
    <row r="344" spans="1:14">
      <c r="A344" s="97" t="str">
        <f t="shared" si="46"/>
        <v/>
      </c>
      <c r="B344" s="98" t="str">
        <f t="shared" si="45"/>
        <v/>
      </c>
      <c r="C344" s="99"/>
      <c r="D344" s="100"/>
      <c r="E344" s="100"/>
      <c r="F344" s="57"/>
      <c r="G344" s="58">
        <f t="shared" si="47"/>
        <v>0</v>
      </c>
      <c r="H344" s="58"/>
      <c r="I344" s="57"/>
      <c r="J344" s="57"/>
      <c r="K344" s="57"/>
      <c r="L344" s="57"/>
      <c r="M344" s="58" t="str">
        <f t="shared" si="48"/>
        <v/>
      </c>
      <c r="N344" s="102"/>
    </row>
    <row r="345" spans="1:14">
      <c r="A345" s="97" t="str">
        <f t="shared" si="46"/>
        <v/>
      </c>
      <c r="B345" s="98" t="str">
        <f t="shared" si="45"/>
        <v/>
      </c>
      <c r="C345" s="99"/>
      <c r="D345" s="100"/>
      <c r="E345" s="100"/>
      <c r="F345" s="57"/>
      <c r="G345" s="58">
        <f t="shared" si="47"/>
        <v>0</v>
      </c>
      <c r="H345" s="58"/>
      <c r="I345" s="57"/>
      <c r="J345" s="57"/>
      <c r="K345" s="57"/>
      <c r="L345" s="57"/>
      <c r="M345" s="58" t="str">
        <f t="shared" si="48"/>
        <v/>
      </c>
      <c r="N345" s="102"/>
    </row>
    <row r="346" spans="1:14">
      <c r="A346" s="97" t="str">
        <f t="shared" si="46"/>
        <v/>
      </c>
      <c r="B346" s="98" t="str">
        <f t="shared" si="45"/>
        <v/>
      </c>
      <c r="C346" s="99"/>
      <c r="D346" s="100"/>
      <c r="E346" s="100"/>
      <c r="F346" s="57"/>
      <c r="G346" s="58">
        <f t="shared" si="47"/>
        <v>0</v>
      </c>
      <c r="H346" s="58"/>
      <c r="I346" s="57"/>
      <c r="J346" s="57"/>
      <c r="K346" s="57"/>
      <c r="L346" s="57"/>
      <c r="M346" s="58" t="str">
        <f t="shared" si="48"/>
        <v/>
      </c>
      <c r="N346" s="102"/>
    </row>
    <row r="347" spans="1:14">
      <c r="A347" s="97" t="str">
        <f t="shared" si="46"/>
        <v/>
      </c>
      <c r="B347" s="98" t="str">
        <f t="shared" si="45"/>
        <v/>
      </c>
      <c r="C347" s="99"/>
      <c r="D347" s="100"/>
      <c r="E347" s="100"/>
      <c r="F347" s="57"/>
      <c r="G347" s="58">
        <f t="shared" si="47"/>
        <v>0</v>
      </c>
      <c r="H347" s="58"/>
      <c r="I347" s="57"/>
      <c r="J347" s="57"/>
      <c r="K347" s="57"/>
      <c r="L347" s="57"/>
      <c r="M347" s="58" t="str">
        <f t="shared" si="48"/>
        <v/>
      </c>
      <c r="N347" s="102"/>
    </row>
    <row r="348" spans="1:14">
      <c r="A348" s="97" t="str">
        <f t="shared" si="46"/>
        <v/>
      </c>
      <c r="B348" s="98" t="str">
        <f t="shared" si="45"/>
        <v/>
      </c>
      <c r="C348" s="99"/>
      <c r="D348" s="100"/>
      <c r="E348" s="100"/>
      <c r="F348" s="57"/>
      <c r="G348" s="58">
        <f t="shared" si="47"/>
        <v>0</v>
      </c>
      <c r="H348" s="58"/>
      <c r="I348" s="57"/>
      <c r="J348" s="57"/>
      <c r="K348" s="57"/>
      <c r="L348" s="57"/>
      <c r="M348" s="58" t="str">
        <f t="shared" si="48"/>
        <v/>
      </c>
      <c r="N348" s="102"/>
    </row>
    <row r="349" spans="1:14">
      <c r="A349" s="97" t="str">
        <f t="shared" si="46"/>
        <v/>
      </c>
      <c r="B349" s="98" t="str">
        <f t="shared" si="45"/>
        <v/>
      </c>
      <c r="C349" s="99"/>
      <c r="D349" s="100"/>
      <c r="E349" s="100"/>
      <c r="F349" s="57"/>
      <c r="G349" s="58">
        <f t="shared" si="47"/>
        <v>0</v>
      </c>
      <c r="H349" s="58"/>
      <c r="I349" s="57"/>
      <c r="J349" s="57"/>
      <c r="K349" s="57"/>
      <c r="L349" s="57"/>
      <c r="M349" s="58" t="str">
        <f t="shared" si="48"/>
        <v/>
      </c>
      <c r="N349" s="102"/>
    </row>
    <row r="350" spans="1:14">
      <c r="A350" s="97" t="str">
        <f t="shared" si="46"/>
        <v/>
      </c>
      <c r="B350" s="98" t="str">
        <f t="shared" si="45"/>
        <v/>
      </c>
      <c r="C350" s="99"/>
      <c r="D350" s="100"/>
      <c r="E350" s="100"/>
      <c r="F350" s="57"/>
      <c r="G350" s="58">
        <f t="shared" si="47"/>
        <v>0</v>
      </c>
      <c r="H350" s="58"/>
      <c r="I350" s="57"/>
      <c r="J350" s="57"/>
      <c r="K350" s="57"/>
      <c r="L350" s="57"/>
      <c r="M350" s="58" t="str">
        <f t="shared" si="48"/>
        <v/>
      </c>
      <c r="N350" s="102"/>
    </row>
    <row r="351" spans="1:14">
      <c r="A351" s="97" t="str">
        <f t="shared" si="46"/>
        <v/>
      </c>
      <c r="B351" s="98" t="str">
        <f t="shared" si="45"/>
        <v/>
      </c>
      <c r="C351" s="99"/>
      <c r="D351" s="100"/>
      <c r="E351" s="100"/>
      <c r="F351" s="57"/>
      <c r="G351" s="58">
        <f t="shared" si="47"/>
        <v>0</v>
      </c>
      <c r="H351" s="58"/>
      <c r="I351" s="57"/>
      <c r="J351" s="57"/>
      <c r="K351" s="57"/>
      <c r="L351" s="57"/>
      <c r="M351" s="58" t="str">
        <f t="shared" si="48"/>
        <v/>
      </c>
      <c r="N351" s="102"/>
    </row>
    <row r="352" spans="1:14">
      <c r="A352" s="97" t="str">
        <f t="shared" si="46"/>
        <v/>
      </c>
      <c r="B352" s="98" t="str">
        <f t="shared" si="45"/>
        <v/>
      </c>
      <c r="C352" s="99"/>
      <c r="D352" s="100"/>
      <c r="E352" s="100"/>
      <c r="F352" s="57"/>
      <c r="G352" s="58">
        <f t="shared" si="47"/>
        <v>0</v>
      </c>
      <c r="H352" s="58"/>
      <c r="I352" s="57"/>
      <c r="J352" s="57"/>
      <c r="K352" s="57"/>
      <c r="L352" s="57"/>
      <c r="M352" s="58" t="str">
        <f t="shared" si="48"/>
        <v/>
      </c>
      <c r="N352" s="102"/>
    </row>
    <row r="353" spans="1:14">
      <c r="A353" s="97" t="str">
        <f t="shared" si="46"/>
        <v/>
      </c>
      <c r="B353" s="98" t="str">
        <f t="shared" si="45"/>
        <v/>
      </c>
      <c r="C353" s="99"/>
      <c r="D353" s="100"/>
      <c r="E353" s="100"/>
      <c r="F353" s="57"/>
      <c r="G353" s="58">
        <f t="shared" si="47"/>
        <v>0</v>
      </c>
      <c r="H353" s="58"/>
      <c r="I353" s="57"/>
      <c r="J353" s="57"/>
      <c r="K353" s="57"/>
      <c r="L353" s="57"/>
      <c r="M353" s="58" t="str">
        <f t="shared" si="48"/>
        <v/>
      </c>
      <c r="N353" s="102"/>
    </row>
    <row r="354" spans="1:14">
      <c r="A354" s="97" t="str">
        <f t="shared" si="46"/>
        <v/>
      </c>
      <c r="B354" s="98" t="str">
        <f t="shared" si="45"/>
        <v/>
      </c>
      <c r="C354" s="99"/>
      <c r="D354" s="100"/>
      <c r="E354" s="100"/>
      <c r="F354" s="57"/>
      <c r="G354" s="58">
        <f t="shared" si="47"/>
        <v>0</v>
      </c>
      <c r="H354" s="58"/>
      <c r="I354" s="57"/>
      <c r="J354" s="57"/>
      <c r="K354" s="57"/>
      <c r="L354" s="57"/>
      <c r="M354" s="58" t="str">
        <f t="shared" si="48"/>
        <v/>
      </c>
      <c r="N354" s="102"/>
    </row>
    <row r="355" spans="1:14">
      <c r="A355" s="97" t="str">
        <f t="shared" si="46"/>
        <v/>
      </c>
      <c r="B355" s="98" t="str">
        <f t="shared" si="45"/>
        <v/>
      </c>
      <c r="C355" s="99"/>
      <c r="D355" s="100"/>
      <c r="E355" s="100"/>
      <c r="F355" s="57"/>
      <c r="G355" s="58">
        <f t="shared" si="47"/>
        <v>0</v>
      </c>
      <c r="H355" s="58"/>
      <c r="I355" s="57"/>
      <c r="J355" s="57"/>
      <c r="K355" s="57"/>
      <c r="L355" s="57"/>
      <c r="M355" s="58" t="str">
        <f t="shared" si="48"/>
        <v/>
      </c>
      <c r="N355" s="102"/>
    </row>
    <row r="356" spans="1:14">
      <c r="A356" s="97" t="str">
        <f t="shared" si="46"/>
        <v/>
      </c>
      <c r="B356" s="98" t="str">
        <f t="shared" si="45"/>
        <v/>
      </c>
      <c r="C356" s="99"/>
      <c r="D356" s="100"/>
      <c r="E356" s="100"/>
      <c r="F356" s="57"/>
      <c r="G356" s="58">
        <f t="shared" si="47"/>
        <v>0</v>
      </c>
      <c r="H356" s="58"/>
      <c r="I356" s="57"/>
      <c r="J356" s="57"/>
      <c r="K356" s="57"/>
      <c r="L356" s="57"/>
      <c r="M356" s="58" t="str">
        <f t="shared" si="48"/>
        <v/>
      </c>
      <c r="N356" s="102"/>
    </row>
    <row r="357" spans="1:14">
      <c r="A357" s="97" t="str">
        <f t="shared" si="46"/>
        <v/>
      </c>
      <c r="B357" s="98" t="str">
        <f t="shared" si="45"/>
        <v/>
      </c>
      <c r="C357" s="99"/>
      <c r="D357" s="100"/>
      <c r="E357" s="100"/>
      <c r="F357" s="57"/>
      <c r="G357" s="58">
        <f t="shared" si="47"/>
        <v>0</v>
      </c>
      <c r="H357" s="58"/>
      <c r="I357" s="57"/>
      <c r="J357" s="57"/>
      <c r="K357" s="57"/>
      <c r="L357" s="57"/>
      <c r="M357" s="58" t="str">
        <f t="shared" si="48"/>
        <v/>
      </c>
      <c r="N357" s="102"/>
    </row>
    <row r="358" spans="1:14">
      <c r="A358" s="97" t="str">
        <f t="shared" si="46"/>
        <v/>
      </c>
      <c r="B358" s="98" t="str">
        <f t="shared" si="45"/>
        <v/>
      </c>
      <c r="C358" s="99"/>
      <c r="D358" s="100"/>
      <c r="E358" s="100"/>
      <c r="F358" s="57"/>
      <c r="G358" s="58">
        <f t="shared" si="47"/>
        <v>0</v>
      </c>
      <c r="H358" s="58"/>
      <c r="I358" s="57"/>
      <c r="J358" s="57"/>
      <c r="K358" s="57"/>
      <c r="L358" s="57"/>
      <c r="M358" s="58" t="str">
        <f t="shared" si="48"/>
        <v/>
      </c>
      <c r="N358" s="102"/>
    </row>
    <row r="359" spans="1:14">
      <c r="A359" s="97" t="str">
        <f t="shared" si="46"/>
        <v/>
      </c>
      <c r="B359" s="98" t="str">
        <f t="shared" si="45"/>
        <v/>
      </c>
      <c r="C359" s="99"/>
      <c r="D359" s="100"/>
      <c r="E359" s="100"/>
      <c r="F359" s="57"/>
      <c r="G359" s="58">
        <f t="shared" si="47"/>
        <v>0</v>
      </c>
      <c r="H359" s="58"/>
      <c r="I359" s="57"/>
      <c r="J359" s="57"/>
      <c r="K359" s="57"/>
      <c r="L359" s="57"/>
      <c r="M359" s="58" t="str">
        <f t="shared" si="48"/>
        <v/>
      </c>
      <c r="N359" s="102"/>
    </row>
    <row r="360" spans="1:14">
      <c r="A360" s="97" t="str">
        <f t="shared" si="46"/>
        <v/>
      </c>
      <c r="B360" s="98" t="str">
        <f t="shared" si="45"/>
        <v/>
      </c>
      <c r="C360" s="99"/>
      <c r="D360" s="100"/>
      <c r="E360" s="100"/>
      <c r="F360" s="57"/>
      <c r="G360" s="58">
        <f t="shared" si="47"/>
        <v>0</v>
      </c>
      <c r="H360" s="58"/>
      <c r="I360" s="57"/>
      <c r="J360" s="57"/>
      <c r="K360" s="57"/>
      <c r="L360" s="57"/>
      <c r="M360" s="58" t="str">
        <f t="shared" si="48"/>
        <v/>
      </c>
      <c r="N360" s="102"/>
    </row>
    <row r="361" spans="1:14">
      <c r="A361" s="97" t="str">
        <f t="shared" si="46"/>
        <v/>
      </c>
      <c r="B361" s="98" t="str">
        <f t="shared" si="45"/>
        <v/>
      </c>
      <c r="C361" s="99"/>
      <c r="D361" s="100"/>
      <c r="E361" s="100"/>
      <c r="F361" s="57"/>
      <c r="G361" s="58">
        <f t="shared" si="47"/>
        <v>0</v>
      </c>
      <c r="H361" s="58"/>
      <c r="I361" s="57"/>
      <c r="J361" s="57"/>
      <c r="K361" s="57"/>
      <c r="L361" s="57"/>
      <c r="M361" s="58" t="str">
        <f t="shared" si="48"/>
        <v/>
      </c>
      <c r="N361" s="102"/>
    </row>
    <row r="362" spans="1:14">
      <c r="A362" s="97" t="str">
        <f t="shared" si="46"/>
        <v/>
      </c>
      <c r="B362" s="98" t="str">
        <f t="shared" si="45"/>
        <v/>
      </c>
      <c r="C362" s="99"/>
      <c r="D362" s="100"/>
      <c r="E362" s="100"/>
      <c r="F362" s="57"/>
      <c r="G362" s="58">
        <f t="shared" si="47"/>
        <v>0</v>
      </c>
      <c r="H362" s="58"/>
      <c r="I362" s="57"/>
      <c r="J362" s="57"/>
      <c r="K362" s="57"/>
      <c r="L362" s="57"/>
      <c r="M362" s="58" t="str">
        <f t="shared" si="48"/>
        <v/>
      </c>
      <c r="N362" s="102"/>
    </row>
    <row r="363" spans="1:14">
      <c r="A363" s="97" t="str">
        <f t="shared" si="46"/>
        <v/>
      </c>
      <c r="B363" s="98" t="str">
        <f t="shared" si="45"/>
        <v/>
      </c>
      <c r="C363" s="99"/>
      <c r="D363" s="100"/>
      <c r="E363" s="100"/>
      <c r="F363" s="57"/>
      <c r="G363" s="58">
        <f t="shared" si="47"/>
        <v>0</v>
      </c>
      <c r="H363" s="58"/>
      <c r="I363" s="57"/>
      <c r="J363" s="57"/>
      <c r="K363" s="57"/>
      <c r="L363" s="57"/>
      <c r="M363" s="58" t="str">
        <f t="shared" si="48"/>
        <v/>
      </c>
      <c r="N363" s="102"/>
    </row>
    <row r="364" spans="1:14">
      <c r="A364" s="97" t="str">
        <f t="shared" si="46"/>
        <v/>
      </c>
      <c r="B364" s="98" t="str">
        <f t="shared" ref="B364:B427" si="49">IF(C364="","",MONTH(C364)&amp;"月")</f>
        <v/>
      </c>
      <c r="C364" s="99"/>
      <c r="D364" s="100"/>
      <c r="E364" s="100"/>
      <c r="F364" s="57"/>
      <c r="G364" s="58">
        <f t="shared" si="47"/>
        <v>0</v>
      </c>
      <c r="H364" s="58"/>
      <c r="I364" s="57"/>
      <c r="J364" s="57"/>
      <c r="K364" s="57"/>
      <c r="L364" s="57"/>
      <c r="M364" s="58" t="str">
        <f t="shared" si="48"/>
        <v/>
      </c>
      <c r="N364" s="102"/>
    </row>
    <row r="365" spans="1:14">
      <c r="A365" s="97" t="str">
        <f t="shared" ref="A365:A428" si="50">IF(C365="","",ROW()-42)</f>
        <v/>
      </c>
      <c r="B365" s="98" t="str">
        <f t="shared" si="49"/>
        <v/>
      </c>
      <c r="C365" s="99"/>
      <c r="D365" s="100"/>
      <c r="E365" s="100"/>
      <c r="F365" s="57"/>
      <c r="G365" s="58">
        <f t="shared" ref="G365:G428" si="51">IF(F365="",0,F365*$K$41)</f>
        <v>0</v>
      </c>
      <c r="H365" s="58"/>
      <c r="I365" s="57"/>
      <c r="J365" s="57"/>
      <c r="K365" s="57"/>
      <c r="L365" s="57"/>
      <c r="M365" s="58" t="str">
        <f t="shared" ref="M365:M428" si="52">IF(C365="","",ROUND(M364+G365-I365-J365-K365-L365-H365,2))</f>
        <v/>
      </c>
      <c r="N365" s="102"/>
    </row>
    <row r="366" spans="1:14">
      <c r="A366" s="97" t="str">
        <f t="shared" si="50"/>
        <v/>
      </c>
      <c r="B366" s="98" t="str">
        <f t="shared" si="49"/>
        <v/>
      </c>
      <c r="C366" s="99"/>
      <c r="D366" s="100"/>
      <c r="E366" s="100"/>
      <c r="F366" s="57"/>
      <c r="G366" s="58">
        <f t="shared" si="51"/>
        <v>0</v>
      </c>
      <c r="H366" s="58"/>
      <c r="I366" s="57"/>
      <c r="J366" s="57"/>
      <c r="K366" s="57"/>
      <c r="L366" s="57"/>
      <c r="M366" s="58" t="str">
        <f t="shared" si="52"/>
        <v/>
      </c>
      <c r="N366" s="102"/>
    </row>
    <row r="367" spans="1:14">
      <c r="A367" s="97" t="str">
        <f t="shared" si="50"/>
        <v/>
      </c>
      <c r="B367" s="98" t="str">
        <f t="shared" si="49"/>
        <v/>
      </c>
      <c r="C367" s="99"/>
      <c r="D367" s="100"/>
      <c r="E367" s="100"/>
      <c r="F367" s="57"/>
      <c r="G367" s="58">
        <f t="shared" si="51"/>
        <v>0</v>
      </c>
      <c r="H367" s="58"/>
      <c r="I367" s="57"/>
      <c r="J367" s="57"/>
      <c r="K367" s="57"/>
      <c r="L367" s="57"/>
      <c r="M367" s="58" t="str">
        <f t="shared" si="52"/>
        <v/>
      </c>
      <c r="N367" s="102"/>
    </row>
    <row r="368" spans="1:14">
      <c r="A368" s="97" t="str">
        <f t="shared" si="50"/>
        <v/>
      </c>
      <c r="B368" s="98" t="str">
        <f t="shared" si="49"/>
        <v/>
      </c>
      <c r="C368" s="99"/>
      <c r="D368" s="100"/>
      <c r="E368" s="100"/>
      <c r="F368" s="57"/>
      <c r="G368" s="58">
        <f t="shared" si="51"/>
        <v>0</v>
      </c>
      <c r="H368" s="58"/>
      <c r="I368" s="57"/>
      <c r="J368" s="57"/>
      <c r="K368" s="57"/>
      <c r="L368" s="57"/>
      <c r="M368" s="58" t="str">
        <f t="shared" si="52"/>
        <v/>
      </c>
      <c r="N368" s="102"/>
    </row>
    <row r="369" spans="1:14">
      <c r="A369" s="97" t="str">
        <f t="shared" si="50"/>
        <v/>
      </c>
      <c r="B369" s="98" t="str">
        <f t="shared" si="49"/>
        <v/>
      </c>
      <c r="C369" s="99"/>
      <c r="D369" s="100"/>
      <c r="E369" s="100"/>
      <c r="F369" s="57"/>
      <c r="G369" s="58">
        <f t="shared" si="51"/>
        <v>0</v>
      </c>
      <c r="H369" s="58"/>
      <c r="I369" s="57"/>
      <c r="J369" s="57"/>
      <c r="K369" s="57"/>
      <c r="L369" s="57"/>
      <c r="M369" s="58" t="str">
        <f t="shared" si="52"/>
        <v/>
      </c>
      <c r="N369" s="102"/>
    </row>
    <row r="370" spans="1:14">
      <c r="A370" s="97" t="str">
        <f t="shared" si="50"/>
        <v/>
      </c>
      <c r="B370" s="98" t="str">
        <f t="shared" si="49"/>
        <v/>
      </c>
      <c r="C370" s="99"/>
      <c r="D370" s="100"/>
      <c r="E370" s="100"/>
      <c r="F370" s="57"/>
      <c r="G370" s="58">
        <f t="shared" si="51"/>
        <v>0</v>
      </c>
      <c r="H370" s="58"/>
      <c r="I370" s="57"/>
      <c r="J370" s="57"/>
      <c r="K370" s="57"/>
      <c r="L370" s="57"/>
      <c r="M370" s="58" t="str">
        <f t="shared" si="52"/>
        <v/>
      </c>
      <c r="N370" s="102"/>
    </row>
    <row r="371" spans="1:14">
      <c r="A371" s="97" t="str">
        <f t="shared" si="50"/>
        <v/>
      </c>
      <c r="B371" s="98" t="str">
        <f t="shared" si="49"/>
        <v/>
      </c>
      <c r="C371" s="99"/>
      <c r="D371" s="100"/>
      <c r="E371" s="100"/>
      <c r="F371" s="57"/>
      <c r="G371" s="58">
        <f t="shared" si="51"/>
        <v>0</v>
      </c>
      <c r="H371" s="58"/>
      <c r="I371" s="57"/>
      <c r="J371" s="57"/>
      <c r="K371" s="57"/>
      <c r="L371" s="57"/>
      <c r="M371" s="58" t="str">
        <f t="shared" si="52"/>
        <v/>
      </c>
      <c r="N371" s="102"/>
    </row>
    <row r="372" spans="1:14">
      <c r="A372" s="97" t="str">
        <f t="shared" si="50"/>
        <v/>
      </c>
      <c r="B372" s="98" t="str">
        <f t="shared" si="49"/>
        <v/>
      </c>
      <c r="C372" s="99"/>
      <c r="D372" s="100"/>
      <c r="E372" s="100"/>
      <c r="F372" s="57"/>
      <c r="G372" s="58">
        <f t="shared" si="51"/>
        <v>0</v>
      </c>
      <c r="H372" s="58"/>
      <c r="I372" s="57"/>
      <c r="J372" s="57"/>
      <c r="K372" s="57"/>
      <c r="L372" s="57"/>
      <c r="M372" s="58" t="str">
        <f t="shared" si="52"/>
        <v/>
      </c>
      <c r="N372" s="102"/>
    </row>
    <row r="373" spans="1:14">
      <c r="A373" s="97" t="str">
        <f t="shared" si="50"/>
        <v/>
      </c>
      <c r="B373" s="98" t="str">
        <f t="shared" si="49"/>
        <v/>
      </c>
      <c r="C373" s="99"/>
      <c r="D373" s="100"/>
      <c r="E373" s="100"/>
      <c r="F373" s="57"/>
      <c r="G373" s="58">
        <f t="shared" si="51"/>
        <v>0</v>
      </c>
      <c r="H373" s="58"/>
      <c r="I373" s="57"/>
      <c r="J373" s="57"/>
      <c r="K373" s="57"/>
      <c r="L373" s="57"/>
      <c r="M373" s="58" t="str">
        <f t="shared" si="52"/>
        <v/>
      </c>
      <c r="N373" s="102"/>
    </row>
    <row r="374" spans="1:14">
      <c r="A374" s="97" t="str">
        <f t="shared" si="50"/>
        <v/>
      </c>
      <c r="B374" s="98" t="str">
        <f t="shared" si="49"/>
        <v/>
      </c>
      <c r="C374" s="99"/>
      <c r="D374" s="100"/>
      <c r="E374" s="100"/>
      <c r="F374" s="57"/>
      <c r="G374" s="58">
        <f t="shared" si="51"/>
        <v>0</v>
      </c>
      <c r="H374" s="58"/>
      <c r="I374" s="57"/>
      <c r="J374" s="57"/>
      <c r="K374" s="57"/>
      <c r="L374" s="57"/>
      <c r="M374" s="58" t="str">
        <f t="shared" si="52"/>
        <v/>
      </c>
      <c r="N374" s="102"/>
    </row>
    <row r="375" spans="1:14">
      <c r="A375" s="97" t="str">
        <f t="shared" si="50"/>
        <v/>
      </c>
      <c r="B375" s="98" t="str">
        <f t="shared" si="49"/>
        <v/>
      </c>
      <c r="C375" s="99"/>
      <c r="D375" s="100"/>
      <c r="E375" s="100"/>
      <c r="F375" s="57"/>
      <c r="G375" s="58">
        <f t="shared" si="51"/>
        <v>0</v>
      </c>
      <c r="H375" s="58"/>
      <c r="I375" s="57"/>
      <c r="J375" s="57"/>
      <c r="K375" s="57"/>
      <c r="L375" s="57"/>
      <c r="M375" s="58" t="str">
        <f t="shared" si="52"/>
        <v/>
      </c>
      <c r="N375" s="102"/>
    </row>
    <row r="376" spans="1:14">
      <c r="A376" s="97" t="str">
        <f t="shared" si="50"/>
        <v/>
      </c>
      <c r="B376" s="98" t="str">
        <f t="shared" si="49"/>
        <v/>
      </c>
      <c r="C376" s="99"/>
      <c r="D376" s="100"/>
      <c r="E376" s="100"/>
      <c r="F376" s="57"/>
      <c r="G376" s="58">
        <f t="shared" si="51"/>
        <v>0</v>
      </c>
      <c r="H376" s="58"/>
      <c r="I376" s="57"/>
      <c r="J376" s="57"/>
      <c r="K376" s="57"/>
      <c r="L376" s="57"/>
      <c r="M376" s="58" t="str">
        <f t="shared" si="52"/>
        <v/>
      </c>
      <c r="N376" s="102"/>
    </row>
    <row r="377" spans="1:14">
      <c r="A377" s="97" t="str">
        <f t="shared" si="50"/>
        <v/>
      </c>
      <c r="B377" s="98" t="str">
        <f t="shared" si="49"/>
        <v/>
      </c>
      <c r="C377" s="99"/>
      <c r="D377" s="100"/>
      <c r="E377" s="100"/>
      <c r="F377" s="57"/>
      <c r="G377" s="58">
        <f t="shared" si="51"/>
        <v>0</v>
      </c>
      <c r="H377" s="58"/>
      <c r="I377" s="57"/>
      <c r="J377" s="57"/>
      <c r="K377" s="57"/>
      <c r="L377" s="57"/>
      <c r="M377" s="58" t="str">
        <f t="shared" si="52"/>
        <v/>
      </c>
      <c r="N377" s="102"/>
    </row>
    <row r="378" spans="1:14">
      <c r="A378" s="97" t="str">
        <f t="shared" si="50"/>
        <v/>
      </c>
      <c r="B378" s="98" t="str">
        <f t="shared" si="49"/>
        <v/>
      </c>
      <c r="C378" s="99"/>
      <c r="D378" s="100"/>
      <c r="E378" s="100"/>
      <c r="F378" s="57"/>
      <c r="G378" s="58">
        <f t="shared" si="51"/>
        <v>0</v>
      </c>
      <c r="H378" s="58"/>
      <c r="I378" s="57"/>
      <c r="J378" s="57"/>
      <c r="K378" s="57"/>
      <c r="L378" s="57"/>
      <c r="M378" s="58" t="str">
        <f t="shared" si="52"/>
        <v/>
      </c>
      <c r="N378" s="102"/>
    </row>
    <row r="379" spans="1:14">
      <c r="A379" s="97" t="str">
        <f t="shared" si="50"/>
        <v/>
      </c>
      <c r="B379" s="98" t="str">
        <f t="shared" si="49"/>
        <v/>
      </c>
      <c r="C379" s="99"/>
      <c r="D379" s="100"/>
      <c r="E379" s="100"/>
      <c r="F379" s="57"/>
      <c r="G379" s="58">
        <f t="shared" si="51"/>
        <v>0</v>
      </c>
      <c r="H379" s="58"/>
      <c r="I379" s="57"/>
      <c r="J379" s="57"/>
      <c r="K379" s="57"/>
      <c r="L379" s="57"/>
      <c r="M379" s="58" t="str">
        <f t="shared" si="52"/>
        <v/>
      </c>
      <c r="N379" s="102"/>
    </row>
    <row r="380" spans="1:14">
      <c r="A380" s="97" t="str">
        <f t="shared" si="50"/>
        <v/>
      </c>
      <c r="B380" s="98" t="str">
        <f t="shared" si="49"/>
        <v/>
      </c>
      <c r="C380" s="99"/>
      <c r="D380" s="100"/>
      <c r="E380" s="100"/>
      <c r="F380" s="57"/>
      <c r="G380" s="58">
        <f t="shared" si="51"/>
        <v>0</v>
      </c>
      <c r="H380" s="58"/>
      <c r="I380" s="57"/>
      <c r="J380" s="57"/>
      <c r="K380" s="57"/>
      <c r="L380" s="57"/>
      <c r="M380" s="58" t="str">
        <f t="shared" si="52"/>
        <v/>
      </c>
      <c r="N380" s="102"/>
    </row>
    <row r="381" spans="1:14">
      <c r="A381" s="97" t="str">
        <f t="shared" si="50"/>
        <v/>
      </c>
      <c r="B381" s="98" t="str">
        <f t="shared" si="49"/>
        <v/>
      </c>
      <c r="C381" s="99"/>
      <c r="D381" s="100"/>
      <c r="E381" s="100"/>
      <c r="F381" s="57"/>
      <c r="G381" s="58">
        <f t="shared" si="51"/>
        <v>0</v>
      </c>
      <c r="H381" s="58"/>
      <c r="I381" s="57"/>
      <c r="J381" s="57"/>
      <c r="K381" s="57"/>
      <c r="L381" s="57"/>
      <c r="M381" s="58" t="str">
        <f t="shared" si="52"/>
        <v/>
      </c>
      <c r="N381" s="102"/>
    </row>
    <row r="382" spans="1:14">
      <c r="A382" s="97" t="str">
        <f t="shared" si="50"/>
        <v/>
      </c>
      <c r="B382" s="98" t="str">
        <f t="shared" si="49"/>
        <v/>
      </c>
      <c r="C382" s="99"/>
      <c r="D382" s="100"/>
      <c r="E382" s="100"/>
      <c r="F382" s="57"/>
      <c r="G382" s="58">
        <f t="shared" si="51"/>
        <v>0</v>
      </c>
      <c r="H382" s="58"/>
      <c r="I382" s="57"/>
      <c r="J382" s="57"/>
      <c r="K382" s="57"/>
      <c r="L382" s="57"/>
      <c r="M382" s="58" t="str">
        <f t="shared" si="52"/>
        <v/>
      </c>
      <c r="N382" s="102"/>
    </row>
    <row r="383" spans="1:14">
      <c r="A383" s="97" t="str">
        <f t="shared" si="50"/>
        <v/>
      </c>
      <c r="B383" s="98" t="str">
        <f t="shared" si="49"/>
        <v/>
      </c>
      <c r="C383" s="99"/>
      <c r="D383" s="100"/>
      <c r="E383" s="100"/>
      <c r="F383" s="57"/>
      <c r="G383" s="58">
        <f t="shared" si="51"/>
        <v>0</v>
      </c>
      <c r="H383" s="58"/>
      <c r="I383" s="57"/>
      <c r="J383" s="57"/>
      <c r="K383" s="57"/>
      <c r="L383" s="57"/>
      <c r="M383" s="58" t="str">
        <f t="shared" si="52"/>
        <v/>
      </c>
      <c r="N383" s="102"/>
    </row>
    <row r="384" spans="1:14">
      <c r="A384" s="97" t="str">
        <f t="shared" si="50"/>
        <v/>
      </c>
      <c r="B384" s="98" t="str">
        <f t="shared" si="49"/>
        <v/>
      </c>
      <c r="C384" s="99"/>
      <c r="D384" s="100"/>
      <c r="E384" s="100"/>
      <c r="F384" s="57"/>
      <c r="G384" s="58">
        <f t="shared" si="51"/>
        <v>0</v>
      </c>
      <c r="H384" s="58"/>
      <c r="I384" s="57"/>
      <c r="J384" s="57"/>
      <c r="K384" s="57"/>
      <c r="L384" s="57"/>
      <c r="M384" s="58" t="str">
        <f t="shared" si="52"/>
        <v/>
      </c>
      <c r="N384" s="102"/>
    </row>
    <row r="385" spans="1:14">
      <c r="A385" s="97" t="str">
        <f t="shared" si="50"/>
        <v/>
      </c>
      <c r="B385" s="98" t="str">
        <f t="shared" si="49"/>
        <v/>
      </c>
      <c r="C385" s="99"/>
      <c r="D385" s="100"/>
      <c r="E385" s="100"/>
      <c r="F385" s="57"/>
      <c r="G385" s="58">
        <f t="shared" si="51"/>
        <v>0</v>
      </c>
      <c r="H385" s="58"/>
      <c r="I385" s="57"/>
      <c r="J385" s="57"/>
      <c r="K385" s="57"/>
      <c r="L385" s="57"/>
      <c r="M385" s="58" t="str">
        <f t="shared" si="52"/>
        <v/>
      </c>
      <c r="N385" s="102"/>
    </row>
    <row r="386" spans="1:14">
      <c r="A386" s="97" t="str">
        <f t="shared" si="50"/>
        <v/>
      </c>
      <c r="B386" s="98" t="str">
        <f t="shared" si="49"/>
        <v/>
      </c>
      <c r="C386" s="99"/>
      <c r="D386" s="100"/>
      <c r="E386" s="100"/>
      <c r="F386" s="57"/>
      <c r="G386" s="58">
        <f t="shared" si="51"/>
        <v>0</v>
      </c>
      <c r="H386" s="58"/>
      <c r="I386" s="57"/>
      <c r="J386" s="57"/>
      <c r="K386" s="57"/>
      <c r="L386" s="57"/>
      <c r="M386" s="58" t="str">
        <f t="shared" si="52"/>
        <v/>
      </c>
      <c r="N386" s="102"/>
    </row>
    <row r="387" spans="1:14">
      <c r="A387" s="97" t="str">
        <f t="shared" si="50"/>
        <v/>
      </c>
      <c r="B387" s="98" t="str">
        <f t="shared" si="49"/>
        <v/>
      </c>
      <c r="C387" s="99"/>
      <c r="D387" s="100"/>
      <c r="E387" s="100"/>
      <c r="F387" s="57"/>
      <c r="G387" s="58">
        <f t="shared" si="51"/>
        <v>0</v>
      </c>
      <c r="H387" s="58"/>
      <c r="I387" s="57"/>
      <c r="J387" s="57"/>
      <c r="K387" s="57"/>
      <c r="L387" s="57"/>
      <c r="M387" s="58" t="str">
        <f t="shared" si="52"/>
        <v/>
      </c>
      <c r="N387" s="102"/>
    </row>
    <row r="388" spans="1:14">
      <c r="A388" s="97" t="str">
        <f t="shared" si="50"/>
        <v/>
      </c>
      <c r="B388" s="98" t="str">
        <f t="shared" si="49"/>
        <v/>
      </c>
      <c r="C388" s="99"/>
      <c r="D388" s="100"/>
      <c r="E388" s="100"/>
      <c r="F388" s="57"/>
      <c r="G388" s="58">
        <f t="shared" si="51"/>
        <v>0</v>
      </c>
      <c r="H388" s="58"/>
      <c r="I388" s="57"/>
      <c r="J388" s="57"/>
      <c r="K388" s="57"/>
      <c r="L388" s="57"/>
      <c r="M388" s="58" t="str">
        <f t="shared" si="52"/>
        <v/>
      </c>
      <c r="N388" s="102"/>
    </row>
    <row r="389" spans="1:14">
      <c r="A389" s="97" t="str">
        <f t="shared" si="50"/>
        <v/>
      </c>
      <c r="B389" s="98" t="str">
        <f t="shared" si="49"/>
        <v/>
      </c>
      <c r="C389" s="99"/>
      <c r="D389" s="100"/>
      <c r="E389" s="100"/>
      <c r="F389" s="57"/>
      <c r="G389" s="58">
        <f t="shared" si="51"/>
        <v>0</v>
      </c>
      <c r="H389" s="58"/>
      <c r="I389" s="57"/>
      <c r="J389" s="57"/>
      <c r="K389" s="57"/>
      <c r="L389" s="57"/>
      <c r="M389" s="58" t="str">
        <f t="shared" si="52"/>
        <v/>
      </c>
      <c r="N389" s="102"/>
    </row>
    <row r="390" spans="1:14">
      <c r="A390" s="97" t="str">
        <f t="shared" si="50"/>
        <v/>
      </c>
      <c r="B390" s="98" t="str">
        <f t="shared" si="49"/>
        <v/>
      </c>
      <c r="C390" s="99"/>
      <c r="D390" s="100"/>
      <c r="E390" s="100"/>
      <c r="F390" s="57"/>
      <c r="G390" s="58">
        <f t="shared" si="51"/>
        <v>0</v>
      </c>
      <c r="H390" s="58"/>
      <c r="I390" s="57"/>
      <c r="J390" s="57"/>
      <c r="K390" s="57"/>
      <c r="L390" s="57"/>
      <c r="M390" s="58" t="str">
        <f t="shared" si="52"/>
        <v/>
      </c>
      <c r="N390" s="102"/>
    </row>
    <row r="391" spans="1:14">
      <c r="A391" s="97" t="str">
        <f t="shared" si="50"/>
        <v/>
      </c>
      <c r="B391" s="98" t="str">
        <f t="shared" si="49"/>
        <v/>
      </c>
      <c r="C391" s="99"/>
      <c r="D391" s="100"/>
      <c r="E391" s="100"/>
      <c r="F391" s="57"/>
      <c r="G391" s="58">
        <f t="shared" si="51"/>
        <v>0</v>
      </c>
      <c r="H391" s="58"/>
      <c r="I391" s="57"/>
      <c r="J391" s="57"/>
      <c r="K391" s="57"/>
      <c r="L391" s="57"/>
      <c r="M391" s="58" t="str">
        <f t="shared" si="52"/>
        <v/>
      </c>
      <c r="N391" s="102"/>
    </row>
    <row r="392" spans="1:14">
      <c r="A392" s="97" t="str">
        <f t="shared" si="50"/>
        <v/>
      </c>
      <c r="B392" s="98" t="str">
        <f t="shared" si="49"/>
        <v/>
      </c>
      <c r="C392" s="99"/>
      <c r="D392" s="100"/>
      <c r="E392" s="100"/>
      <c r="F392" s="57"/>
      <c r="G392" s="58">
        <f t="shared" si="51"/>
        <v>0</v>
      </c>
      <c r="H392" s="58"/>
      <c r="I392" s="57"/>
      <c r="J392" s="57"/>
      <c r="K392" s="57"/>
      <c r="L392" s="57"/>
      <c r="M392" s="58" t="str">
        <f t="shared" si="52"/>
        <v/>
      </c>
      <c r="N392" s="102"/>
    </row>
    <row r="393" spans="1:14">
      <c r="A393" s="97" t="str">
        <f t="shared" si="50"/>
        <v/>
      </c>
      <c r="B393" s="98" t="str">
        <f t="shared" si="49"/>
        <v/>
      </c>
      <c r="C393" s="99"/>
      <c r="D393" s="100"/>
      <c r="E393" s="100"/>
      <c r="F393" s="57"/>
      <c r="G393" s="58">
        <f t="shared" si="51"/>
        <v>0</v>
      </c>
      <c r="H393" s="58"/>
      <c r="I393" s="57"/>
      <c r="J393" s="57"/>
      <c r="K393" s="57"/>
      <c r="L393" s="57"/>
      <c r="M393" s="58" t="str">
        <f t="shared" si="52"/>
        <v/>
      </c>
      <c r="N393" s="102"/>
    </row>
    <row r="394" spans="1:14">
      <c r="A394" s="97" t="str">
        <f t="shared" si="50"/>
        <v/>
      </c>
      <c r="B394" s="98" t="str">
        <f t="shared" si="49"/>
        <v/>
      </c>
      <c r="C394" s="99"/>
      <c r="D394" s="100"/>
      <c r="E394" s="100"/>
      <c r="F394" s="57"/>
      <c r="G394" s="58">
        <f t="shared" si="51"/>
        <v>0</v>
      </c>
      <c r="H394" s="58"/>
      <c r="I394" s="57"/>
      <c r="J394" s="57"/>
      <c r="K394" s="57"/>
      <c r="L394" s="57"/>
      <c r="M394" s="58" t="str">
        <f t="shared" si="52"/>
        <v/>
      </c>
      <c r="N394" s="102"/>
    </row>
    <row r="395" spans="1:14">
      <c r="A395" s="97" t="str">
        <f t="shared" si="50"/>
        <v/>
      </c>
      <c r="B395" s="98" t="str">
        <f t="shared" si="49"/>
        <v/>
      </c>
      <c r="C395" s="99"/>
      <c r="D395" s="100"/>
      <c r="E395" s="100"/>
      <c r="F395" s="57"/>
      <c r="G395" s="58">
        <f t="shared" si="51"/>
        <v>0</v>
      </c>
      <c r="H395" s="58"/>
      <c r="I395" s="57"/>
      <c r="J395" s="57"/>
      <c r="K395" s="57"/>
      <c r="L395" s="57"/>
      <c r="M395" s="58" t="str">
        <f t="shared" si="52"/>
        <v/>
      </c>
      <c r="N395" s="102"/>
    </row>
    <row r="396" spans="1:14">
      <c r="A396" s="97" t="str">
        <f t="shared" si="50"/>
        <v/>
      </c>
      <c r="B396" s="98" t="str">
        <f t="shared" si="49"/>
        <v/>
      </c>
      <c r="C396" s="99"/>
      <c r="D396" s="100"/>
      <c r="E396" s="100"/>
      <c r="F396" s="57"/>
      <c r="G396" s="58">
        <f t="shared" si="51"/>
        <v>0</v>
      </c>
      <c r="H396" s="58"/>
      <c r="I396" s="57"/>
      <c r="J396" s="57"/>
      <c r="K396" s="57"/>
      <c r="L396" s="57"/>
      <c r="M396" s="58" t="str">
        <f t="shared" si="52"/>
        <v/>
      </c>
      <c r="N396" s="102"/>
    </row>
    <row r="397" spans="1:14">
      <c r="A397" s="97" t="str">
        <f t="shared" si="50"/>
        <v/>
      </c>
      <c r="B397" s="98" t="str">
        <f t="shared" si="49"/>
        <v/>
      </c>
      <c r="C397" s="99"/>
      <c r="D397" s="100"/>
      <c r="E397" s="100"/>
      <c r="F397" s="57"/>
      <c r="G397" s="58">
        <f t="shared" si="51"/>
        <v>0</v>
      </c>
      <c r="H397" s="58"/>
      <c r="I397" s="57"/>
      <c r="J397" s="57"/>
      <c r="K397" s="57"/>
      <c r="L397" s="57"/>
      <c r="M397" s="58" t="str">
        <f t="shared" si="52"/>
        <v/>
      </c>
      <c r="N397" s="102"/>
    </row>
    <row r="398" spans="1:14">
      <c r="A398" s="97" t="str">
        <f t="shared" si="50"/>
        <v/>
      </c>
      <c r="B398" s="98" t="str">
        <f t="shared" si="49"/>
        <v/>
      </c>
      <c r="C398" s="99"/>
      <c r="D398" s="100"/>
      <c r="E398" s="100"/>
      <c r="F398" s="57"/>
      <c r="G398" s="58">
        <f t="shared" si="51"/>
        <v>0</v>
      </c>
      <c r="H398" s="58"/>
      <c r="I398" s="57"/>
      <c r="J398" s="57"/>
      <c r="K398" s="57"/>
      <c r="L398" s="57"/>
      <c r="M398" s="58" t="str">
        <f t="shared" si="52"/>
        <v/>
      </c>
      <c r="N398" s="102"/>
    </row>
    <row r="399" spans="1:14">
      <c r="A399" s="97" t="str">
        <f t="shared" si="50"/>
        <v/>
      </c>
      <c r="B399" s="98" t="str">
        <f t="shared" si="49"/>
        <v/>
      </c>
      <c r="C399" s="99"/>
      <c r="D399" s="100"/>
      <c r="E399" s="100"/>
      <c r="F399" s="57"/>
      <c r="G399" s="58">
        <f t="shared" si="51"/>
        <v>0</v>
      </c>
      <c r="H399" s="58"/>
      <c r="I399" s="57"/>
      <c r="J399" s="57"/>
      <c r="K399" s="57"/>
      <c r="L399" s="57"/>
      <c r="M399" s="58" t="str">
        <f t="shared" si="52"/>
        <v/>
      </c>
      <c r="N399" s="102"/>
    </row>
    <row r="400" spans="1:14">
      <c r="A400" s="97" t="str">
        <f t="shared" si="50"/>
        <v/>
      </c>
      <c r="B400" s="98" t="str">
        <f t="shared" si="49"/>
        <v/>
      </c>
      <c r="C400" s="99"/>
      <c r="D400" s="100"/>
      <c r="E400" s="100"/>
      <c r="F400" s="57"/>
      <c r="G400" s="58">
        <f t="shared" si="51"/>
        <v>0</v>
      </c>
      <c r="H400" s="58"/>
      <c r="I400" s="57"/>
      <c r="J400" s="57"/>
      <c r="K400" s="57"/>
      <c r="L400" s="57"/>
      <c r="M400" s="58" t="str">
        <f t="shared" si="52"/>
        <v/>
      </c>
      <c r="N400" s="102"/>
    </row>
    <row r="401" spans="1:14">
      <c r="A401" s="97" t="str">
        <f t="shared" si="50"/>
        <v/>
      </c>
      <c r="B401" s="98" t="str">
        <f t="shared" si="49"/>
        <v/>
      </c>
      <c r="C401" s="99"/>
      <c r="D401" s="100"/>
      <c r="E401" s="100"/>
      <c r="F401" s="57"/>
      <c r="G401" s="58">
        <f t="shared" si="51"/>
        <v>0</v>
      </c>
      <c r="H401" s="58"/>
      <c r="I401" s="57"/>
      <c r="J401" s="57"/>
      <c r="K401" s="57"/>
      <c r="L401" s="57"/>
      <c r="M401" s="58" t="str">
        <f t="shared" si="52"/>
        <v/>
      </c>
      <c r="N401" s="102"/>
    </row>
    <row r="402" spans="1:14">
      <c r="A402" s="97" t="str">
        <f t="shared" si="50"/>
        <v/>
      </c>
      <c r="B402" s="98" t="str">
        <f t="shared" si="49"/>
        <v/>
      </c>
      <c r="C402" s="99"/>
      <c r="D402" s="100"/>
      <c r="E402" s="100"/>
      <c r="F402" s="57"/>
      <c r="G402" s="58">
        <f t="shared" si="51"/>
        <v>0</v>
      </c>
      <c r="H402" s="58"/>
      <c r="I402" s="57"/>
      <c r="J402" s="57"/>
      <c r="K402" s="57"/>
      <c r="L402" s="57"/>
      <c r="M402" s="58" t="str">
        <f t="shared" si="52"/>
        <v/>
      </c>
      <c r="N402" s="102"/>
    </row>
    <row r="403" spans="1:14">
      <c r="A403" s="97" t="str">
        <f t="shared" si="50"/>
        <v/>
      </c>
      <c r="B403" s="98" t="str">
        <f t="shared" si="49"/>
        <v/>
      </c>
      <c r="C403" s="99"/>
      <c r="D403" s="100"/>
      <c r="E403" s="100"/>
      <c r="F403" s="57"/>
      <c r="G403" s="58">
        <f t="shared" si="51"/>
        <v>0</v>
      </c>
      <c r="H403" s="58"/>
      <c r="I403" s="57"/>
      <c r="J403" s="57"/>
      <c r="K403" s="57"/>
      <c r="L403" s="57"/>
      <c r="M403" s="58" t="str">
        <f t="shared" si="52"/>
        <v/>
      </c>
      <c r="N403" s="102"/>
    </row>
    <row r="404" spans="1:14">
      <c r="A404" s="97" t="str">
        <f t="shared" si="50"/>
        <v/>
      </c>
      <c r="B404" s="98" t="str">
        <f t="shared" si="49"/>
        <v/>
      </c>
      <c r="C404" s="99"/>
      <c r="D404" s="100"/>
      <c r="E404" s="100"/>
      <c r="F404" s="57"/>
      <c r="G404" s="58">
        <f t="shared" si="51"/>
        <v>0</v>
      </c>
      <c r="H404" s="58"/>
      <c r="I404" s="57"/>
      <c r="J404" s="57"/>
      <c r="K404" s="57"/>
      <c r="L404" s="57"/>
      <c r="M404" s="58" t="str">
        <f t="shared" si="52"/>
        <v/>
      </c>
      <c r="N404" s="102"/>
    </row>
    <row r="405" spans="1:14">
      <c r="A405" s="97" t="str">
        <f t="shared" si="50"/>
        <v/>
      </c>
      <c r="B405" s="98" t="str">
        <f t="shared" si="49"/>
        <v/>
      </c>
      <c r="C405" s="99"/>
      <c r="D405" s="100"/>
      <c r="E405" s="100"/>
      <c r="F405" s="57"/>
      <c r="G405" s="58">
        <f t="shared" si="51"/>
        <v>0</v>
      </c>
      <c r="H405" s="58"/>
      <c r="I405" s="57"/>
      <c r="J405" s="57"/>
      <c r="K405" s="57"/>
      <c r="L405" s="57"/>
      <c r="M405" s="58" t="str">
        <f t="shared" si="52"/>
        <v/>
      </c>
      <c r="N405" s="102"/>
    </row>
    <row r="406" spans="1:14">
      <c r="A406" s="97" t="str">
        <f t="shared" si="50"/>
        <v/>
      </c>
      <c r="B406" s="98" t="str">
        <f t="shared" si="49"/>
        <v/>
      </c>
      <c r="C406" s="99"/>
      <c r="D406" s="100"/>
      <c r="E406" s="100"/>
      <c r="F406" s="57"/>
      <c r="G406" s="58">
        <f t="shared" si="51"/>
        <v>0</v>
      </c>
      <c r="H406" s="58"/>
      <c r="I406" s="57"/>
      <c r="J406" s="57"/>
      <c r="K406" s="57"/>
      <c r="L406" s="57"/>
      <c r="M406" s="58" t="str">
        <f t="shared" si="52"/>
        <v/>
      </c>
      <c r="N406" s="102"/>
    </row>
    <row r="407" spans="1:14">
      <c r="A407" s="97" t="str">
        <f t="shared" si="50"/>
        <v/>
      </c>
      <c r="B407" s="98" t="str">
        <f t="shared" si="49"/>
        <v/>
      </c>
      <c r="C407" s="99"/>
      <c r="D407" s="100"/>
      <c r="E407" s="100"/>
      <c r="F407" s="57"/>
      <c r="G407" s="58">
        <f t="shared" si="51"/>
        <v>0</v>
      </c>
      <c r="H407" s="58"/>
      <c r="I407" s="57"/>
      <c r="J407" s="57"/>
      <c r="K407" s="57"/>
      <c r="L407" s="57"/>
      <c r="M407" s="58" t="str">
        <f t="shared" si="52"/>
        <v/>
      </c>
      <c r="N407" s="102"/>
    </row>
    <row r="408" spans="1:14">
      <c r="A408" s="97" t="str">
        <f t="shared" si="50"/>
        <v/>
      </c>
      <c r="B408" s="98" t="str">
        <f t="shared" si="49"/>
        <v/>
      </c>
      <c r="C408" s="99"/>
      <c r="D408" s="100"/>
      <c r="E408" s="100"/>
      <c r="F408" s="57"/>
      <c r="G408" s="58">
        <f t="shared" si="51"/>
        <v>0</v>
      </c>
      <c r="H408" s="58"/>
      <c r="I408" s="57"/>
      <c r="J408" s="57"/>
      <c r="K408" s="57"/>
      <c r="L408" s="57"/>
      <c r="M408" s="58" t="str">
        <f t="shared" si="52"/>
        <v/>
      </c>
      <c r="N408" s="102"/>
    </row>
    <row r="409" spans="1:14">
      <c r="A409" s="97" t="str">
        <f t="shared" si="50"/>
        <v/>
      </c>
      <c r="B409" s="98" t="str">
        <f t="shared" si="49"/>
        <v/>
      </c>
      <c r="C409" s="99"/>
      <c r="D409" s="100"/>
      <c r="E409" s="100"/>
      <c r="F409" s="57"/>
      <c r="G409" s="58">
        <f t="shared" si="51"/>
        <v>0</v>
      </c>
      <c r="H409" s="58"/>
      <c r="I409" s="57"/>
      <c r="J409" s="57"/>
      <c r="K409" s="57"/>
      <c r="L409" s="57"/>
      <c r="M409" s="58" t="str">
        <f t="shared" si="52"/>
        <v/>
      </c>
      <c r="N409" s="102"/>
    </row>
    <row r="410" spans="1:14">
      <c r="A410" s="97" t="str">
        <f t="shared" si="50"/>
        <v/>
      </c>
      <c r="B410" s="98" t="str">
        <f t="shared" si="49"/>
        <v/>
      </c>
      <c r="C410" s="99"/>
      <c r="D410" s="100"/>
      <c r="E410" s="100"/>
      <c r="F410" s="57"/>
      <c r="G410" s="58">
        <f t="shared" si="51"/>
        <v>0</v>
      </c>
      <c r="H410" s="58"/>
      <c r="I410" s="57"/>
      <c r="J410" s="57"/>
      <c r="K410" s="57"/>
      <c r="L410" s="57"/>
      <c r="M410" s="58" t="str">
        <f t="shared" si="52"/>
        <v/>
      </c>
      <c r="N410" s="102"/>
    </row>
    <row r="411" spans="1:14">
      <c r="A411" s="97" t="str">
        <f t="shared" si="50"/>
        <v/>
      </c>
      <c r="B411" s="98" t="str">
        <f t="shared" si="49"/>
        <v/>
      </c>
      <c r="C411" s="99"/>
      <c r="D411" s="100"/>
      <c r="E411" s="100"/>
      <c r="F411" s="57"/>
      <c r="G411" s="58">
        <f t="shared" si="51"/>
        <v>0</v>
      </c>
      <c r="H411" s="58"/>
      <c r="I411" s="57"/>
      <c r="J411" s="57"/>
      <c r="K411" s="57"/>
      <c r="L411" s="57"/>
      <c r="M411" s="58" t="str">
        <f t="shared" si="52"/>
        <v/>
      </c>
      <c r="N411" s="102"/>
    </row>
    <row r="412" spans="1:14">
      <c r="A412" s="97" t="str">
        <f t="shared" si="50"/>
        <v/>
      </c>
      <c r="B412" s="98" t="str">
        <f t="shared" si="49"/>
        <v/>
      </c>
      <c r="C412" s="99"/>
      <c r="D412" s="100"/>
      <c r="E412" s="100"/>
      <c r="F412" s="57"/>
      <c r="G412" s="58">
        <f t="shared" si="51"/>
        <v>0</v>
      </c>
      <c r="H412" s="58"/>
      <c r="I412" s="57"/>
      <c r="J412" s="57"/>
      <c r="K412" s="57"/>
      <c r="L412" s="57"/>
      <c r="M412" s="58" t="str">
        <f t="shared" si="52"/>
        <v/>
      </c>
      <c r="N412" s="102"/>
    </row>
    <row r="413" spans="1:14">
      <c r="A413" s="97" t="str">
        <f t="shared" si="50"/>
        <v/>
      </c>
      <c r="B413" s="98" t="str">
        <f t="shared" si="49"/>
        <v/>
      </c>
      <c r="C413" s="99"/>
      <c r="D413" s="100"/>
      <c r="E413" s="100"/>
      <c r="F413" s="57"/>
      <c r="G413" s="58">
        <f t="shared" si="51"/>
        <v>0</v>
      </c>
      <c r="H413" s="58"/>
      <c r="I413" s="57"/>
      <c r="J413" s="57"/>
      <c r="K413" s="57"/>
      <c r="L413" s="57"/>
      <c r="M413" s="58" t="str">
        <f t="shared" si="52"/>
        <v/>
      </c>
      <c r="N413" s="102"/>
    </row>
    <row r="414" spans="1:14">
      <c r="A414" s="97" t="str">
        <f t="shared" si="50"/>
        <v/>
      </c>
      <c r="B414" s="98" t="str">
        <f t="shared" si="49"/>
        <v/>
      </c>
      <c r="C414" s="99"/>
      <c r="D414" s="100"/>
      <c r="E414" s="100"/>
      <c r="F414" s="57"/>
      <c r="G414" s="58">
        <f t="shared" si="51"/>
        <v>0</v>
      </c>
      <c r="H414" s="58"/>
      <c r="I414" s="57"/>
      <c r="J414" s="57"/>
      <c r="K414" s="57"/>
      <c r="L414" s="57"/>
      <c r="M414" s="58" t="str">
        <f t="shared" si="52"/>
        <v/>
      </c>
      <c r="N414" s="102"/>
    </row>
    <row r="415" spans="1:14">
      <c r="A415" s="97" t="str">
        <f t="shared" si="50"/>
        <v/>
      </c>
      <c r="B415" s="98" t="str">
        <f t="shared" si="49"/>
        <v/>
      </c>
      <c r="C415" s="99"/>
      <c r="D415" s="100"/>
      <c r="E415" s="100"/>
      <c r="F415" s="57"/>
      <c r="G415" s="58">
        <f t="shared" si="51"/>
        <v>0</v>
      </c>
      <c r="H415" s="58"/>
      <c r="I415" s="57"/>
      <c r="J415" s="57"/>
      <c r="K415" s="57"/>
      <c r="L415" s="57"/>
      <c r="M415" s="58" t="str">
        <f t="shared" si="52"/>
        <v/>
      </c>
      <c r="N415" s="102"/>
    </row>
    <row r="416" spans="1:14">
      <c r="A416" s="97" t="str">
        <f t="shared" si="50"/>
        <v/>
      </c>
      <c r="B416" s="98" t="str">
        <f t="shared" si="49"/>
        <v/>
      </c>
      <c r="C416" s="99"/>
      <c r="D416" s="100"/>
      <c r="E416" s="100"/>
      <c r="F416" s="57"/>
      <c r="G416" s="58">
        <f t="shared" si="51"/>
        <v>0</v>
      </c>
      <c r="H416" s="58"/>
      <c r="I416" s="57"/>
      <c r="J416" s="57"/>
      <c r="K416" s="57"/>
      <c r="L416" s="57"/>
      <c r="M416" s="58" t="str">
        <f t="shared" si="52"/>
        <v/>
      </c>
      <c r="N416" s="102"/>
    </row>
    <row r="417" spans="1:14">
      <c r="A417" s="97" t="str">
        <f t="shared" si="50"/>
        <v/>
      </c>
      <c r="B417" s="98" t="str">
        <f t="shared" si="49"/>
        <v/>
      </c>
      <c r="C417" s="99"/>
      <c r="D417" s="100"/>
      <c r="E417" s="100"/>
      <c r="F417" s="57"/>
      <c r="G417" s="58">
        <f t="shared" si="51"/>
        <v>0</v>
      </c>
      <c r="H417" s="58"/>
      <c r="I417" s="57"/>
      <c r="J417" s="57"/>
      <c r="K417" s="57"/>
      <c r="L417" s="57"/>
      <c r="M417" s="58" t="str">
        <f t="shared" si="52"/>
        <v/>
      </c>
      <c r="N417" s="102"/>
    </row>
    <row r="418" spans="1:14">
      <c r="A418" s="97" t="str">
        <f t="shared" si="50"/>
        <v/>
      </c>
      <c r="B418" s="98" t="str">
        <f t="shared" si="49"/>
        <v/>
      </c>
      <c r="C418" s="99"/>
      <c r="D418" s="100"/>
      <c r="E418" s="100"/>
      <c r="F418" s="57"/>
      <c r="G418" s="58">
        <f t="shared" si="51"/>
        <v>0</v>
      </c>
      <c r="H418" s="58"/>
      <c r="I418" s="57"/>
      <c r="J418" s="57"/>
      <c r="K418" s="57"/>
      <c r="L418" s="57"/>
      <c r="M418" s="58" t="str">
        <f t="shared" si="52"/>
        <v/>
      </c>
      <c r="N418" s="102"/>
    </row>
    <row r="419" spans="1:14">
      <c r="A419" s="97" t="str">
        <f t="shared" si="50"/>
        <v/>
      </c>
      <c r="B419" s="98" t="str">
        <f t="shared" si="49"/>
        <v/>
      </c>
      <c r="C419" s="99"/>
      <c r="D419" s="100"/>
      <c r="E419" s="100"/>
      <c r="F419" s="57"/>
      <c r="G419" s="58">
        <f t="shared" si="51"/>
        <v>0</v>
      </c>
      <c r="H419" s="58"/>
      <c r="I419" s="57"/>
      <c r="J419" s="57"/>
      <c r="K419" s="57"/>
      <c r="L419" s="57"/>
      <c r="M419" s="58" t="str">
        <f t="shared" si="52"/>
        <v/>
      </c>
      <c r="N419" s="102"/>
    </row>
    <row r="420" spans="1:14">
      <c r="A420" s="97" t="str">
        <f t="shared" si="50"/>
        <v/>
      </c>
      <c r="B420" s="98" t="str">
        <f t="shared" si="49"/>
        <v/>
      </c>
      <c r="C420" s="99"/>
      <c r="D420" s="100"/>
      <c r="E420" s="100"/>
      <c r="F420" s="57"/>
      <c r="G420" s="58">
        <f t="shared" si="51"/>
        <v>0</v>
      </c>
      <c r="H420" s="58"/>
      <c r="I420" s="57"/>
      <c r="J420" s="57"/>
      <c r="K420" s="57"/>
      <c r="L420" s="57"/>
      <c r="M420" s="58" t="str">
        <f t="shared" si="52"/>
        <v/>
      </c>
      <c r="N420" s="102"/>
    </row>
    <row r="421" spans="1:14">
      <c r="A421" s="97" t="str">
        <f t="shared" si="50"/>
        <v/>
      </c>
      <c r="B421" s="98" t="str">
        <f t="shared" si="49"/>
        <v/>
      </c>
      <c r="C421" s="99"/>
      <c r="D421" s="100"/>
      <c r="E421" s="100"/>
      <c r="F421" s="57"/>
      <c r="G421" s="58">
        <f t="shared" si="51"/>
        <v>0</v>
      </c>
      <c r="H421" s="58"/>
      <c r="I421" s="57"/>
      <c r="J421" s="57"/>
      <c r="K421" s="57"/>
      <c r="L421" s="57"/>
      <c r="M421" s="58" t="str">
        <f t="shared" si="52"/>
        <v/>
      </c>
      <c r="N421" s="102"/>
    </row>
    <row r="422" spans="1:14">
      <c r="A422" s="97" t="str">
        <f t="shared" si="50"/>
        <v/>
      </c>
      <c r="B422" s="98" t="str">
        <f t="shared" si="49"/>
        <v/>
      </c>
      <c r="C422" s="99"/>
      <c r="D422" s="100"/>
      <c r="E422" s="100"/>
      <c r="F422" s="57"/>
      <c r="G422" s="58">
        <f t="shared" si="51"/>
        <v>0</v>
      </c>
      <c r="H422" s="58"/>
      <c r="I422" s="57"/>
      <c r="J422" s="57"/>
      <c r="K422" s="57"/>
      <c r="L422" s="57"/>
      <c r="M422" s="58" t="str">
        <f t="shared" si="52"/>
        <v/>
      </c>
      <c r="N422" s="102"/>
    </row>
    <row r="423" spans="1:14">
      <c r="A423" s="97" t="str">
        <f t="shared" si="50"/>
        <v/>
      </c>
      <c r="B423" s="98" t="str">
        <f t="shared" si="49"/>
        <v/>
      </c>
      <c r="C423" s="99"/>
      <c r="D423" s="100"/>
      <c r="E423" s="100"/>
      <c r="F423" s="57"/>
      <c r="G423" s="58">
        <f t="shared" si="51"/>
        <v>0</v>
      </c>
      <c r="H423" s="58"/>
      <c r="I423" s="57"/>
      <c r="J423" s="57"/>
      <c r="K423" s="57"/>
      <c r="L423" s="57"/>
      <c r="M423" s="58" t="str">
        <f t="shared" si="52"/>
        <v/>
      </c>
      <c r="N423" s="102"/>
    </row>
    <row r="424" spans="1:14">
      <c r="A424" s="97" t="str">
        <f t="shared" si="50"/>
        <v/>
      </c>
      <c r="B424" s="98" t="str">
        <f t="shared" si="49"/>
        <v/>
      </c>
      <c r="C424" s="99"/>
      <c r="D424" s="100"/>
      <c r="E424" s="100"/>
      <c r="F424" s="57"/>
      <c r="G424" s="58">
        <f t="shared" si="51"/>
        <v>0</v>
      </c>
      <c r="H424" s="58"/>
      <c r="I424" s="57"/>
      <c r="J424" s="57"/>
      <c r="K424" s="57"/>
      <c r="L424" s="57"/>
      <c r="M424" s="58" t="str">
        <f t="shared" si="52"/>
        <v/>
      </c>
      <c r="N424" s="102"/>
    </row>
    <row r="425" spans="1:14">
      <c r="A425" s="97" t="str">
        <f t="shared" si="50"/>
        <v/>
      </c>
      <c r="B425" s="98" t="str">
        <f t="shared" si="49"/>
        <v/>
      </c>
      <c r="C425" s="99"/>
      <c r="D425" s="100"/>
      <c r="E425" s="100"/>
      <c r="F425" s="57"/>
      <c r="G425" s="58">
        <f t="shared" si="51"/>
        <v>0</v>
      </c>
      <c r="H425" s="58"/>
      <c r="I425" s="57"/>
      <c r="J425" s="57"/>
      <c r="K425" s="57"/>
      <c r="L425" s="57"/>
      <c r="M425" s="58" t="str">
        <f t="shared" si="52"/>
        <v/>
      </c>
      <c r="N425" s="102"/>
    </row>
    <row r="426" spans="1:14">
      <c r="A426" s="97" t="str">
        <f t="shared" si="50"/>
        <v/>
      </c>
      <c r="B426" s="98" t="str">
        <f t="shared" si="49"/>
        <v/>
      </c>
      <c r="C426" s="99"/>
      <c r="D426" s="100"/>
      <c r="E426" s="100"/>
      <c r="F426" s="57"/>
      <c r="G426" s="58">
        <f t="shared" si="51"/>
        <v>0</v>
      </c>
      <c r="H426" s="58"/>
      <c r="I426" s="57"/>
      <c r="J426" s="57"/>
      <c r="K426" s="57"/>
      <c r="L426" s="57"/>
      <c r="M426" s="58" t="str">
        <f t="shared" si="52"/>
        <v/>
      </c>
      <c r="N426" s="102"/>
    </row>
    <row r="427" spans="1:14">
      <c r="A427" s="97" t="str">
        <f t="shared" si="50"/>
        <v/>
      </c>
      <c r="B427" s="98" t="str">
        <f t="shared" si="49"/>
        <v/>
      </c>
      <c r="C427" s="99"/>
      <c r="D427" s="100"/>
      <c r="E427" s="100"/>
      <c r="F427" s="57"/>
      <c r="G427" s="58">
        <f t="shared" si="51"/>
        <v>0</v>
      </c>
      <c r="H427" s="58"/>
      <c r="I427" s="57"/>
      <c r="J427" s="57"/>
      <c r="K427" s="57"/>
      <c r="L427" s="57"/>
      <c r="M427" s="58" t="str">
        <f t="shared" si="52"/>
        <v/>
      </c>
      <c r="N427" s="102"/>
    </row>
    <row r="428" spans="1:14">
      <c r="A428" s="97" t="str">
        <f t="shared" si="50"/>
        <v/>
      </c>
      <c r="B428" s="98" t="str">
        <f t="shared" ref="B428:B491" si="53">IF(C428="","",MONTH(C428)&amp;"月")</f>
        <v/>
      </c>
      <c r="C428" s="99"/>
      <c r="D428" s="100"/>
      <c r="E428" s="100"/>
      <c r="F428" s="57"/>
      <c r="G428" s="58">
        <f t="shared" si="51"/>
        <v>0</v>
      </c>
      <c r="H428" s="58"/>
      <c r="I428" s="57"/>
      <c r="J428" s="57"/>
      <c r="K428" s="57"/>
      <c r="L428" s="57"/>
      <c r="M428" s="58" t="str">
        <f t="shared" si="52"/>
        <v/>
      </c>
      <c r="N428" s="102"/>
    </row>
    <row r="429" spans="1:14">
      <c r="A429" s="97" t="str">
        <f t="shared" ref="A429:A492" si="54">IF(C429="","",ROW()-42)</f>
        <v/>
      </c>
      <c r="B429" s="98" t="str">
        <f t="shared" si="53"/>
        <v/>
      </c>
      <c r="C429" s="99"/>
      <c r="D429" s="100"/>
      <c r="E429" s="100"/>
      <c r="F429" s="57"/>
      <c r="G429" s="58">
        <f t="shared" ref="G429:G492" si="55">IF(F429="",0,F429*$K$41)</f>
        <v>0</v>
      </c>
      <c r="H429" s="58"/>
      <c r="I429" s="57"/>
      <c r="J429" s="57"/>
      <c r="K429" s="57"/>
      <c r="L429" s="57"/>
      <c r="M429" s="58" t="str">
        <f t="shared" ref="M429:M492" si="56">IF(C429="","",ROUND(M428+G429-I429-J429-K429-L429-H429,2))</f>
        <v/>
      </c>
      <c r="N429" s="102"/>
    </row>
    <row r="430" spans="1:14">
      <c r="A430" s="97" t="str">
        <f t="shared" si="54"/>
        <v/>
      </c>
      <c r="B430" s="98" t="str">
        <f t="shared" si="53"/>
        <v/>
      </c>
      <c r="C430" s="99"/>
      <c r="D430" s="100"/>
      <c r="E430" s="100"/>
      <c r="F430" s="57"/>
      <c r="G430" s="58">
        <f t="shared" si="55"/>
        <v>0</v>
      </c>
      <c r="H430" s="58"/>
      <c r="I430" s="57"/>
      <c r="J430" s="57"/>
      <c r="K430" s="57"/>
      <c r="L430" s="57"/>
      <c r="M430" s="58" t="str">
        <f t="shared" si="56"/>
        <v/>
      </c>
      <c r="N430" s="102"/>
    </row>
    <row r="431" spans="1:14">
      <c r="A431" s="97" t="str">
        <f t="shared" si="54"/>
        <v/>
      </c>
      <c r="B431" s="98" t="str">
        <f t="shared" si="53"/>
        <v/>
      </c>
      <c r="C431" s="99"/>
      <c r="D431" s="100"/>
      <c r="E431" s="100"/>
      <c r="F431" s="57"/>
      <c r="G431" s="58">
        <f t="shared" si="55"/>
        <v>0</v>
      </c>
      <c r="H431" s="58"/>
      <c r="I431" s="57"/>
      <c r="J431" s="57"/>
      <c r="K431" s="57"/>
      <c r="L431" s="57"/>
      <c r="M431" s="58" t="str">
        <f t="shared" si="56"/>
        <v/>
      </c>
      <c r="N431" s="102"/>
    </row>
    <row r="432" spans="1:14">
      <c r="A432" s="97" t="str">
        <f t="shared" si="54"/>
        <v/>
      </c>
      <c r="B432" s="98" t="str">
        <f t="shared" si="53"/>
        <v/>
      </c>
      <c r="C432" s="99"/>
      <c r="D432" s="100"/>
      <c r="E432" s="100"/>
      <c r="F432" s="57"/>
      <c r="G432" s="58">
        <f t="shared" si="55"/>
        <v>0</v>
      </c>
      <c r="H432" s="58"/>
      <c r="I432" s="57"/>
      <c r="J432" s="57"/>
      <c r="K432" s="57"/>
      <c r="L432" s="57"/>
      <c r="M432" s="58" t="str">
        <f t="shared" si="56"/>
        <v/>
      </c>
      <c r="N432" s="102"/>
    </row>
    <row r="433" spans="1:14">
      <c r="A433" s="97" t="str">
        <f t="shared" si="54"/>
        <v/>
      </c>
      <c r="B433" s="98" t="str">
        <f t="shared" si="53"/>
        <v/>
      </c>
      <c r="C433" s="99"/>
      <c r="D433" s="100"/>
      <c r="E433" s="100"/>
      <c r="F433" s="57"/>
      <c r="G433" s="58">
        <f t="shared" si="55"/>
        <v>0</v>
      </c>
      <c r="H433" s="58"/>
      <c r="I433" s="57"/>
      <c r="J433" s="57"/>
      <c r="K433" s="57"/>
      <c r="L433" s="57"/>
      <c r="M433" s="58" t="str">
        <f t="shared" si="56"/>
        <v/>
      </c>
      <c r="N433" s="102"/>
    </row>
    <row r="434" spans="1:14">
      <c r="A434" s="97" t="str">
        <f t="shared" si="54"/>
        <v/>
      </c>
      <c r="B434" s="98" t="str">
        <f t="shared" si="53"/>
        <v/>
      </c>
      <c r="C434" s="99"/>
      <c r="D434" s="100"/>
      <c r="E434" s="100"/>
      <c r="F434" s="57"/>
      <c r="G434" s="58">
        <f t="shared" si="55"/>
        <v>0</v>
      </c>
      <c r="H434" s="58"/>
      <c r="I434" s="57"/>
      <c r="J434" s="57"/>
      <c r="K434" s="57"/>
      <c r="L434" s="57"/>
      <c r="M434" s="58" t="str">
        <f t="shared" si="56"/>
        <v/>
      </c>
      <c r="N434" s="102"/>
    </row>
    <row r="435" spans="1:14">
      <c r="A435" s="97" t="str">
        <f t="shared" si="54"/>
        <v/>
      </c>
      <c r="B435" s="98" t="str">
        <f t="shared" si="53"/>
        <v/>
      </c>
      <c r="C435" s="99"/>
      <c r="D435" s="100"/>
      <c r="E435" s="100"/>
      <c r="F435" s="57"/>
      <c r="G435" s="58">
        <f t="shared" si="55"/>
        <v>0</v>
      </c>
      <c r="H435" s="58"/>
      <c r="I435" s="57"/>
      <c r="J435" s="57"/>
      <c r="K435" s="57"/>
      <c r="L435" s="57"/>
      <c r="M435" s="58" t="str">
        <f t="shared" si="56"/>
        <v/>
      </c>
      <c r="N435" s="102"/>
    </row>
    <row r="436" spans="1:14">
      <c r="A436" s="97" t="str">
        <f t="shared" si="54"/>
        <v/>
      </c>
      <c r="B436" s="98" t="str">
        <f t="shared" si="53"/>
        <v/>
      </c>
      <c r="C436" s="99"/>
      <c r="D436" s="100"/>
      <c r="E436" s="100"/>
      <c r="F436" s="57"/>
      <c r="G436" s="58">
        <f t="shared" si="55"/>
        <v>0</v>
      </c>
      <c r="H436" s="58"/>
      <c r="I436" s="57"/>
      <c r="J436" s="57"/>
      <c r="K436" s="57"/>
      <c r="L436" s="57"/>
      <c r="M436" s="58" t="str">
        <f t="shared" si="56"/>
        <v/>
      </c>
      <c r="N436" s="102"/>
    </row>
    <row r="437" spans="1:14">
      <c r="A437" s="97" t="str">
        <f t="shared" si="54"/>
        <v/>
      </c>
      <c r="B437" s="98" t="str">
        <f t="shared" si="53"/>
        <v/>
      </c>
      <c r="C437" s="99"/>
      <c r="D437" s="100"/>
      <c r="E437" s="100"/>
      <c r="F437" s="57"/>
      <c r="G437" s="58">
        <f t="shared" si="55"/>
        <v>0</v>
      </c>
      <c r="H437" s="58"/>
      <c r="I437" s="57"/>
      <c r="J437" s="57"/>
      <c r="K437" s="57"/>
      <c r="L437" s="57"/>
      <c r="M437" s="58" t="str">
        <f t="shared" si="56"/>
        <v/>
      </c>
      <c r="N437" s="102"/>
    </row>
    <row r="438" spans="1:14">
      <c r="A438" s="97" t="str">
        <f t="shared" si="54"/>
        <v/>
      </c>
      <c r="B438" s="98" t="str">
        <f t="shared" si="53"/>
        <v/>
      </c>
      <c r="C438" s="99"/>
      <c r="D438" s="100"/>
      <c r="E438" s="100"/>
      <c r="F438" s="57"/>
      <c r="G438" s="58">
        <f t="shared" si="55"/>
        <v>0</v>
      </c>
      <c r="H438" s="58"/>
      <c r="I438" s="57"/>
      <c r="J438" s="57"/>
      <c r="K438" s="57"/>
      <c r="L438" s="57"/>
      <c r="M438" s="58" t="str">
        <f t="shared" si="56"/>
        <v/>
      </c>
      <c r="N438" s="102"/>
    </row>
    <row r="439" spans="1:14">
      <c r="A439" s="97" t="str">
        <f t="shared" si="54"/>
        <v/>
      </c>
      <c r="B439" s="98" t="str">
        <f t="shared" si="53"/>
        <v/>
      </c>
      <c r="C439" s="99"/>
      <c r="D439" s="100"/>
      <c r="E439" s="100"/>
      <c r="F439" s="57"/>
      <c r="G439" s="58">
        <f t="shared" si="55"/>
        <v>0</v>
      </c>
      <c r="H439" s="58"/>
      <c r="I439" s="57"/>
      <c r="J439" s="57"/>
      <c r="K439" s="57"/>
      <c r="L439" s="57"/>
      <c r="M439" s="58" t="str">
        <f t="shared" si="56"/>
        <v/>
      </c>
      <c r="N439" s="102"/>
    </row>
    <row r="440" spans="1:14">
      <c r="A440" s="97" t="str">
        <f t="shared" si="54"/>
        <v/>
      </c>
      <c r="B440" s="98" t="str">
        <f t="shared" si="53"/>
        <v/>
      </c>
      <c r="C440" s="99"/>
      <c r="D440" s="100"/>
      <c r="E440" s="100"/>
      <c r="F440" s="57"/>
      <c r="G440" s="58">
        <f t="shared" si="55"/>
        <v>0</v>
      </c>
      <c r="H440" s="58"/>
      <c r="I440" s="57"/>
      <c r="J440" s="57"/>
      <c r="K440" s="57"/>
      <c r="L440" s="57"/>
      <c r="M440" s="58" t="str">
        <f t="shared" si="56"/>
        <v/>
      </c>
      <c r="N440" s="102"/>
    </row>
    <row r="441" spans="1:14">
      <c r="A441" s="97" t="str">
        <f t="shared" si="54"/>
        <v/>
      </c>
      <c r="B441" s="98" t="str">
        <f t="shared" si="53"/>
        <v/>
      </c>
      <c r="C441" s="99"/>
      <c r="D441" s="100"/>
      <c r="E441" s="100"/>
      <c r="F441" s="57"/>
      <c r="G441" s="58">
        <f t="shared" si="55"/>
        <v>0</v>
      </c>
      <c r="H441" s="58"/>
      <c r="I441" s="57"/>
      <c r="J441" s="57"/>
      <c r="K441" s="57"/>
      <c r="L441" s="57"/>
      <c r="M441" s="58" t="str">
        <f t="shared" si="56"/>
        <v/>
      </c>
      <c r="N441" s="102"/>
    </row>
    <row r="442" spans="1:14">
      <c r="A442" s="97" t="str">
        <f t="shared" si="54"/>
        <v/>
      </c>
      <c r="B442" s="98" t="str">
        <f t="shared" si="53"/>
        <v/>
      </c>
      <c r="C442" s="99"/>
      <c r="D442" s="100"/>
      <c r="E442" s="100"/>
      <c r="F442" s="57"/>
      <c r="G442" s="58">
        <f t="shared" si="55"/>
        <v>0</v>
      </c>
      <c r="H442" s="58"/>
      <c r="I442" s="57"/>
      <c r="J442" s="57"/>
      <c r="K442" s="57"/>
      <c r="L442" s="57"/>
      <c r="M442" s="58" t="str">
        <f t="shared" si="56"/>
        <v/>
      </c>
      <c r="N442" s="102"/>
    </row>
    <row r="443" spans="1:14">
      <c r="A443" s="97" t="str">
        <f t="shared" si="54"/>
        <v/>
      </c>
      <c r="B443" s="98" t="str">
        <f t="shared" si="53"/>
        <v/>
      </c>
      <c r="C443" s="99"/>
      <c r="D443" s="100"/>
      <c r="E443" s="100"/>
      <c r="F443" s="57"/>
      <c r="G443" s="58">
        <f t="shared" si="55"/>
        <v>0</v>
      </c>
      <c r="H443" s="58"/>
      <c r="I443" s="57"/>
      <c r="J443" s="57"/>
      <c r="K443" s="57"/>
      <c r="L443" s="57"/>
      <c r="M443" s="58" t="str">
        <f t="shared" si="56"/>
        <v/>
      </c>
      <c r="N443" s="102"/>
    </row>
    <row r="444" spans="1:14">
      <c r="A444" s="97" t="str">
        <f t="shared" si="54"/>
        <v/>
      </c>
      <c r="B444" s="98" t="str">
        <f t="shared" si="53"/>
        <v/>
      </c>
      <c r="C444" s="99"/>
      <c r="D444" s="100"/>
      <c r="E444" s="100"/>
      <c r="F444" s="57"/>
      <c r="G444" s="58">
        <f t="shared" si="55"/>
        <v>0</v>
      </c>
      <c r="H444" s="58"/>
      <c r="I444" s="57"/>
      <c r="J444" s="57"/>
      <c r="K444" s="57"/>
      <c r="L444" s="57"/>
      <c r="M444" s="58" t="str">
        <f t="shared" si="56"/>
        <v/>
      </c>
      <c r="N444" s="102"/>
    </row>
    <row r="445" spans="1:14">
      <c r="A445" s="97" t="str">
        <f t="shared" si="54"/>
        <v/>
      </c>
      <c r="B445" s="98" t="str">
        <f t="shared" si="53"/>
        <v/>
      </c>
      <c r="C445" s="99"/>
      <c r="D445" s="100"/>
      <c r="E445" s="100"/>
      <c r="F445" s="57"/>
      <c r="G445" s="58">
        <f t="shared" si="55"/>
        <v>0</v>
      </c>
      <c r="H445" s="58"/>
      <c r="I445" s="57"/>
      <c r="J445" s="57"/>
      <c r="K445" s="57"/>
      <c r="L445" s="57"/>
      <c r="M445" s="58" t="str">
        <f t="shared" si="56"/>
        <v/>
      </c>
      <c r="N445" s="102"/>
    </row>
    <row r="446" spans="1:14">
      <c r="A446" s="97" t="str">
        <f t="shared" si="54"/>
        <v/>
      </c>
      <c r="B446" s="98" t="str">
        <f t="shared" si="53"/>
        <v/>
      </c>
      <c r="C446" s="99"/>
      <c r="D446" s="100"/>
      <c r="E446" s="100"/>
      <c r="F446" s="57"/>
      <c r="G446" s="58">
        <f t="shared" si="55"/>
        <v>0</v>
      </c>
      <c r="H446" s="58"/>
      <c r="I446" s="57"/>
      <c r="J446" s="57"/>
      <c r="K446" s="57"/>
      <c r="L446" s="57"/>
      <c r="M446" s="58" t="str">
        <f t="shared" si="56"/>
        <v/>
      </c>
      <c r="N446" s="102"/>
    </row>
    <row r="447" spans="1:14">
      <c r="A447" s="97" t="str">
        <f t="shared" si="54"/>
        <v/>
      </c>
      <c r="B447" s="98" t="str">
        <f t="shared" si="53"/>
        <v/>
      </c>
      <c r="C447" s="99"/>
      <c r="D447" s="100"/>
      <c r="E447" s="100"/>
      <c r="F447" s="57"/>
      <c r="G447" s="58">
        <f t="shared" si="55"/>
        <v>0</v>
      </c>
      <c r="H447" s="58"/>
      <c r="I447" s="57"/>
      <c r="J447" s="57"/>
      <c r="K447" s="57"/>
      <c r="L447" s="57"/>
      <c r="M447" s="58" t="str">
        <f t="shared" si="56"/>
        <v/>
      </c>
      <c r="N447" s="102"/>
    </row>
    <row r="448" spans="1:14">
      <c r="A448" s="97" t="str">
        <f t="shared" si="54"/>
        <v/>
      </c>
      <c r="B448" s="98" t="str">
        <f t="shared" si="53"/>
        <v/>
      </c>
      <c r="C448" s="99"/>
      <c r="D448" s="100"/>
      <c r="E448" s="100"/>
      <c r="F448" s="57"/>
      <c r="G448" s="58">
        <f t="shared" si="55"/>
        <v>0</v>
      </c>
      <c r="H448" s="58"/>
      <c r="I448" s="57"/>
      <c r="J448" s="57"/>
      <c r="K448" s="57"/>
      <c r="L448" s="57"/>
      <c r="M448" s="58" t="str">
        <f t="shared" si="56"/>
        <v/>
      </c>
      <c r="N448" s="102"/>
    </row>
    <row r="449" spans="1:14">
      <c r="A449" s="97" t="str">
        <f t="shared" si="54"/>
        <v/>
      </c>
      <c r="B449" s="98" t="str">
        <f t="shared" si="53"/>
        <v/>
      </c>
      <c r="C449" s="99"/>
      <c r="D449" s="100"/>
      <c r="E449" s="100"/>
      <c r="F449" s="57"/>
      <c r="G449" s="58">
        <f t="shared" si="55"/>
        <v>0</v>
      </c>
      <c r="H449" s="58"/>
      <c r="I449" s="57"/>
      <c r="J449" s="57"/>
      <c r="K449" s="57"/>
      <c r="L449" s="57"/>
      <c r="M449" s="58" t="str">
        <f t="shared" si="56"/>
        <v/>
      </c>
      <c r="N449" s="102"/>
    </row>
    <row r="450" spans="1:14">
      <c r="A450" s="97" t="str">
        <f t="shared" si="54"/>
        <v/>
      </c>
      <c r="B450" s="98" t="str">
        <f t="shared" si="53"/>
        <v/>
      </c>
      <c r="C450" s="99"/>
      <c r="D450" s="100"/>
      <c r="E450" s="100"/>
      <c r="F450" s="57"/>
      <c r="G450" s="58">
        <f t="shared" si="55"/>
        <v>0</v>
      </c>
      <c r="H450" s="58"/>
      <c r="I450" s="57"/>
      <c r="J450" s="57"/>
      <c r="K450" s="57"/>
      <c r="L450" s="57"/>
      <c r="M450" s="58" t="str">
        <f t="shared" si="56"/>
        <v/>
      </c>
      <c r="N450" s="102"/>
    </row>
    <row r="451" spans="1:14">
      <c r="A451" s="97" t="str">
        <f t="shared" si="54"/>
        <v/>
      </c>
      <c r="B451" s="98" t="str">
        <f t="shared" si="53"/>
        <v/>
      </c>
      <c r="C451" s="99"/>
      <c r="D451" s="100"/>
      <c r="E451" s="100"/>
      <c r="F451" s="57"/>
      <c r="G451" s="58">
        <f t="shared" si="55"/>
        <v>0</v>
      </c>
      <c r="H451" s="58"/>
      <c r="I451" s="57"/>
      <c r="J451" s="57"/>
      <c r="K451" s="57"/>
      <c r="L451" s="57"/>
      <c r="M451" s="58" t="str">
        <f t="shared" si="56"/>
        <v/>
      </c>
      <c r="N451" s="102"/>
    </row>
    <row r="452" spans="1:14">
      <c r="A452" s="97" t="str">
        <f t="shared" si="54"/>
        <v/>
      </c>
      <c r="B452" s="98" t="str">
        <f t="shared" si="53"/>
        <v/>
      </c>
      <c r="C452" s="99"/>
      <c r="D452" s="100"/>
      <c r="E452" s="100"/>
      <c r="F452" s="57"/>
      <c r="G452" s="58">
        <f t="shared" si="55"/>
        <v>0</v>
      </c>
      <c r="H452" s="58"/>
      <c r="I452" s="57"/>
      <c r="J452" s="57"/>
      <c r="K452" s="57"/>
      <c r="L452" s="57"/>
      <c r="M452" s="58" t="str">
        <f t="shared" si="56"/>
        <v/>
      </c>
      <c r="N452" s="102"/>
    </row>
    <row r="453" spans="1:14">
      <c r="A453" s="97" t="str">
        <f t="shared" si="54"/>
        <v/>
      </c>
      <c r="B453" s="98" t="str">
        <f t="shared" si="53"/>
        <v/>
      </c>
      <c r="C453" s="99"/>
      <c r="D453" s="100"/>
      <c r="E453" s="100"/>
      <c r="F453" s="57"/>
      <c r="G453" s="58">
        <f t="shared" si="55"/>
        <v>0</v>
      </c>
      <c r="H453" s="58"/>
      <c r="I453" s="57"/>
      <c r="J453" s="57"/>
      <c r="K453" s="57"/>
      <c r="L453" s="57"/>
      <c r="M453" s="58" t="str">
        <f t="shared" si="56"/>
        <v/>
      </c>
      <c r="N453" s="102"/>
    </row>
    <row r="454" spans="1:14">
      <c r="A454" s="97" t="str">
        <f t="shared" si="54"/>
        <v/>
      </c>
      <c r="B454" s="98" t="str">
        <f t="shared" si="53"/>
        <v/>
      </c>
      <c r="C454" s="99"/>
      <c r="D454" s="100"/>
      <c r="E454" s="100"/>
      <c r="F454" s="57"/>
      <c r="G454" s="58">
        <f t="shared" si="55"/>
        <v>0</v>
      </c>
      <c r="H454" s="58"/>
      <c r="I454" s="57"/>
      <c r="J454" s="57"/>
      <c r="K454" s="57"/>
      <c r="L454" s="57"/>
      <c r="M454" s="58" t="str">
        <f t="shared" si="56"/>
        <v/>
      </c>
      <c r="N454" s="102"/>
    </row>
    <row r="455" spans="1:14">
      <c r="A455" s="97" t="str">
        <f t="shared" si="54"/>
        <v/>
      </c>
      <c r="B455" s="98" t="str">
        <f t="shared" si="53"/>
        <v/>
      </c>
      <c r="C455" s="99"/>
      <c r="D455" s="100"/>
      <c r="E455" s="100"/>
      <c r="F455" s="57"/>
      <c r="G455" s="58">
        <f t="shared" si="55"/>
        <v>0</v>
      </c>
      <c r="H455" s="58"/>
      <c r="I455" s="57"/>
      <c r="J455" s="57"/>
      <c r="K455" s="57"/>
      <c r="L455" s="57"/>
      <c r="M455" s="58" t="str">
        <f t="shared" si="56"/>
        <v/>
      </c>
      <c r="N455" s="102"/>
    </row>
    <row r="456" spans="1:14">
      <c r="A456" s="97" t="str">
        <f t="shared" si="54"/>
        <v/>
      </c>
      <c r="B456" s="98" t="str">
        <f t="shared" si="53"/>
        <v/>
      </c>
      <c r="C456" s="99"/>
      <c r="D456" s="100"/>
      <c r="E456" s="100"/>
      <c r="F456" s="57"/>
      <c r="G456" s="58">
        <f t="shared" si="55"/>
        <v>0</v>
      </c>
      <c r="H456" s="58"/>
      <c r="I456" s="57"/>
      <c r="J456" s="57"/>
      <c r="K456" s="57"/>
      <c r="L456" s="57"/>
      <c r="M456" s="58" t="str">
        <f t="shared" si="56"/>
        <v/>
      </c>
      <c r="N456" s="102"/>
    </row>
    <row r="457" spans="1:14">
      <c r="A457" s="97" t="str">
        <f t="shared" si="54"/>
        <v/>
      </c>
      <c r="B457" s="98" t="str">
        <f t="shared" si="53"/>
        <v/>
      </c>
      <c r="C457" s="99"/>
      <c r="D457" s="100"/>
      <c r="E457" s="100"/>
      <c r="F457" s="57"/>
      <c r="G457" s="58">
        <f t="shared" si="55"/>
        <v>0</v>
      </c>
      <c r="H457" s="58"/>
      <c r="I457" s="57"/>
      <c r="J457" s="57"/>
      <c r="K457" s="57"/>
      <c r="L457" s="57"/>
      <c r="M457" s="58" t="str">
        <f t="shared" si="56"/>
        <v/>
      </c>
      <c r="N457" s="102"/>
    </row>
    <row r="458" spans="1:14">
      <c r="A458" s="97" t="str">
        <f t="shared" si="54"/>
        <v/>
      </c>
      <c r="B458" s="98" t="str">
        <f t="shared" si="53"/>
        <v/>
      </c>
      <c r="C458" s="99"/>
      <c r="D458" s="100"/>
      <c r="E458" s="100"/>
      <c r="F458" s="57"/>
      <c r="G458" s="58">
        <f t="shared" si="55"/>
        <v>0</v>
      </c>
      <c r="H458" s="58"/>
      <c r="I458" s="57"/>
      <c r="J458" s="57"/>
      <c r="K458" s="57"/>
      <c r="L458" s="57"/>
      <c r="M458" s="58" t="str">
        <f t="shared" si="56"/>
        <v/>
      </c>
      <c r="N458" s="102"/>
    </row>
    <row r="459" spans="1:14">
      <c r="A459" s="97" t="str">
        <f t="shared" si="54"/>
        <v/>
      </c>
      <c r="B459" s="98" t="str">
        <f t="shared" si="53"/>
        <v/>
      </c>
      <c r="C459" s="99"/>
      <c r="D459" s="100"/>
      <c r="E459" s="100"/>
      <c r="F459" s="57"/>
      <c r="G459" s="58">
        <f t="shared" si="55"/>
        <v>0</v>
      </c>
      <c r="H459" s="58"/>
      <c r="I459" s="57"/>
      <c r="J459" s="57"/>
      <c r="K459" s="57"/>
      <c r="L459" s="57"/>
      <c r="M459" s="58" t="str">
        <f t="shared" si="56"/>
        <v/>
      </c>
      <c r="N459" s="102"/>
    </row>
    <row r="460" spans="1:14">
      <c r="A460" s="97" t="str">
        <f t="shared" si="54"/>
        <v/>
      </c>
      <c r="B460" s="98" t="str">
        <f t="shared" si="53"/>
        <v/>
      </c>
      <c r="C460" s="99"/>
      <c r="D460" s="100"/>
      <c r="E460" s="100"/>
      <c r="F460" s="57"/>
      <c r="G460" s="58">
        <f t="shared" si="55"/>
        <v>0</v>
      </c>
      <c r="H460" s="58"/>
      <c r="I460" s="57"/>
      <c r="J460" s="57"/>
      <c r="K460" s="57"/>
      <c r="L460" s="57"/>
      <c r="M460" s="58" t="str">
        <f t="shared" si="56"/>
        <v/>
      </c>
      <c r="N460" s="102"/>
    </row>
    <row r="461" spans="1:14">
      <c r="A461" s="97" t="str">
        <f t="shared" si="54"/>
        <v/>
      </c>
      <c r="B461" s="98" t="str">
        <f t="shared" si="53"/>
        <v/>
      </c>
      <c r="C461" s="99"/>
      <c r="D461" s="100"/>
      <c r="E461" s="100"/>
      <c r="F461" s="57"/>
      <c r="G461" s="58">
        <f t="shared" si="55"/>
        <v>0</v>
      </c>
      <c r="H461" s="58"/>
      <c r="I461" s="57"/>
      <c r="J461" s="57"/>
      <c r="K461" s="57"/>
      <c r="L461" s="57"/>
      <c r="M461" s="58" t="str">
        <f t="shared" si="56"/>
        <v/>
      </c>
      <c r="N461" s="102"/>
    </row>
    <row r="462" spans="1:14">
      <c r="A462" s="97" t="str">
        <f t="shared" si="54"/>
        <v/>
      </c>
      <c r="B462" s="98" t="str">
        <f t="shared" si="53"/>
        <v/>
      </c>
      <c r="C462" s="99"/>
      <c r="D462" s="100"/>
      <c r="E462" s="100"/>
      <c r="F462" s="57"/>
      <c r="G462" s="58">
        <f t="shared" si="55"/>
        <v>0</v>
      </c>
      <c r="H462" s="58"/>
      <c r="I462" s="57"/>
      <c r="J462" s="57"/>
      <c r="K462" s="57"/>
      <c r="L462" s="57"/>
      <c r="M462" s="58" t="str">
        <f t="shared" si="56"/>
        <v/>
      </c>
      <c r="N462" s="102"/>
    </row>
    <row r="463" spans="1:14">
      <c r="A463" s="97" t="str">
        <f t="shared" si="54"/>
        <v/>
      </c>
      <c r="B463" s="98" t="str">
        <f t="shared" si="53"/>
        <v/>
      </c>
      <c r="C463" s="99"/>
      <c r="D463" s="100"/>
      <c r="E463" s="100"/>
      <c r="F463" s="57"/>
      <c r="G463" s="58">
        <f t="shared" si="55"/>
        <v>0</v>
      </c>
      <c r="H463" s="58"/>
      <c r="I463" s="57"/>
      <c r="J463" s="57"/>
      <c r="K463" s="57"/>
      <c r="L463" s="57"/>
      <c r="M463" s="58" t="str">
        <f t="shared" si="56"/>
        <v/>
      </c>
      <c r="N463" s="102"/>
    </row>
    <row r="464" spans="1:14">
      <c r="A464" s="97" t="str">
        <f t="shared" si="54"/>
        <v/>
      </c>
      <c r="B464" s="98" t="str">
        <f t="shared" si="53"/>
        <v/>
      </c>
      <c r="C464" s="99"/>
      <c r="D464" s="100"/>
      <c r="E464" s="100"/>
      <c r="F464" s="57"/>
      <c r="G464" s="58">
        <f t="shared" si="55"/>
        <v>0</v>
      </c>
      <c r="H464" s="58"/>
      <c r="I464" s="57"/>
      <c r="J464" s="57"/>
      <c r="K464" s="57"/>
      <c r="L464" s="57"/>
      <c r="M464" s="58" t="str">
        <f t="shared" si="56"/>
        <v/>
      </c>
      <c r="N464" s="102"/>
    </row>
    <row r="465" spans="1:14">
      <c r="A465" s="97" t="str">
        <f t="shared" si="54"/>
        <v/>
      </c>
      <c r="B465" s="98" t="str">
        <f t="shared" si="53"/>
        <v/>
      </c>
      <c r="C465" s="99"/>
      <c r="D465" s="100"/>
      <c r="E465" s="100"/>
      <c r="F465" s="57"/>
      <c r="G465" s="58">
        <f t="shared" si="55"/>
        <v>0</v>
      </c>
      <c r="H465" s="58"/>
      <c r="I465" s="57"/>
      <c r="J465" s="57"/>
      <c r="K465" s="57"/>
      <c r="L465" s="57"/>
      <c r="M465" s="58" t="str">
        <f t="shared" si="56"/>
        <v/>
      </c>
      <c r="N465" s="102"/>
    </row>
    <row r="466" spans="1:14">
      <c r="A466" s="97" t="str">
        <f t="shared" si="54"/>
        <v/>
      </c>
      <c r="B466" s="98" t="str">
        <f t="shared" si="53"/>
        <v/>
      </c>
      <c r="C466" s="99"/>
      <c r="D466" s="100"/>
      <c r="E466" s="100"/>
      <c r="F466" s="57"/>
      <c r="G466" s="58">
        <f t="shared" si="55"/>
        <v>0</v>
      </c>
      <c r="H466" s="58"/>
      <c r="I466" s="57"/>
      <c r="J466" s="57"/>
      <c r="K466" s="57"/>
      <c r="L466" s="57"/>
      <c r="M466" s="58" t="str">
        <f t="shared" si="56"/>
        <v/>
      </c>
      <c r="N466" s="102"/>
    </row>
    <row r="467" spans="1:14">
      <c r="A467" s="97" t="str">
        <f t="shared" si="54"/>
        <v/>
      </c>
      <c r="B467" s="98" t="str">
        <f t="shared" si="53"/>
        <v/>
      </c>
      <c r="C467" s="99"/>
      <c r="D467" s="100"/>
      <c r="E467" s="100"/>
      <c r="F467" s="57"/>
      <c r="G467" s="58">
        <f t="shared" si="55"/>
        <v>0</v>
      </c>
      <c r="H467" s="58"/>
      <c r="I467" s="57"/>
      <c r="J467" s="57"/>
      <c r="K467" s="57"/>
      <c r="L467" s="57"/>
      <c r="M467" s="58" t="str">
        <f t="shared" si="56"/>
        <v/>
      </c>
      <c r="N467" s="102"/>
    </row>
    <row r="468" spans="1:14">
      <c r="A468" s="97" t="str">
        <f t="shared" si="54"/>
        <v/>
      </c>
      <c r="B468" s="98" t="str">
        <f t="shared" si="53"/>
        <v/>
      </c>
      <c r="C468" s="99"/>
      <c r="D468" s="100"/>
      <c r="E468" s="100"/>
      <c r="F468" s="57"/>
      <c r="G468" s="58">
        <f t="shared" si="55"/>
        <v>0</v>
      </c>
      <c r="H468" s="58"/>
      <c r="I468" s="57"/>
      <c r="J468" s="57"/>
      <c r="K468" s="57"/>
      <c r="L468" s="57"/>
      <c r="M468" s="58" t="str">
        <f t="shared" si="56"/>
        <v/>
      </c>
      <c r="N468" s="102"/>
    </row>
    <row r="469" spans="1:14">
      <c r="A469" s="97" t="str">
        <f t="shared" si="54"/>
        <v/>
      </c>
      <c r="B469" s="98" t="str">
        <f t="shared" si="53"/>
        <v/>
      </c>
      <c r="C469" s="99"/>
      <c r="D469" s="100"/>
      <c r="E469" s="100"/>
      <c r="F469" s="57"/>
      <c r="G469" s="58">
        <f t="shared" si="55"/>
        <v>0</v>
      </c>
      <c r="H469" s="58"/>
      <c r="I469" s="57"/>
      <c r="J469" s="57"/>
      <c r="K469" s="57"/>
      <c r="L469" s="57"/>
      <c r="M469" s="58" t="str">
        <f t="shared" si="56"/>
        <v/>
      </c>
      <c r="N469" s="102"/>
    </row>
    <row r="470" spans="1:14">
      <c r="A470" s="97" t="str">
        <f t="shared" si="54"/>
        <v/>
      </c>
      <c r="B470" s="98" t="str">
        <f t="shared" si="53"/>
        <v/>
      </c>
      <c r="C470" s="99"/>
      <c r="D470" s="100"/>
      <c r="E470" s="100"/>
      <c r="F470" s="57"/>
      <c r="G470" s="58">
        <f t="shared" si="55"/>
        <v>0</v>
      </c>
      <c r="H470" s="58"/>
      <c r="I470" s="57"/>
      <c r="J470" s="57"/>
      <c r="K470" s="57"/>
      <c r="L470" s="57"/>
      <c r="M470" s="58" t="str">
        <f t="shared" si="56"/>
        <v/>
      </c>
      <c r="N470" s="102"/>
    </row>
    <row r="471" spans="1:14">
      <c r="A471" s="97" t="str">
        <f t="shared" si="54"/>
        <v/>
      </c>
      <c r="B471" s="98" t="str">
        <f t="shared" si="53"/>
        <v/>
      </c>
      <c r="C471" s="99"/>
      <c r="D471" s="100"/>
      <c r="E471" s="100"/>
      <c r="F471" s="57"/>
      <c r="G471" s="58">
        <f t="shared" si="55"/>
        <v>0</v>
      </c>
      <c r="H471" s="58"/>
      <c r="I471" s="57"/>
      <c r="J471" s="57"/>
      <c r="K471" s="57"/>
      <c r="L471" s="57"/>
      <c r="M471" s="58" t="str">
        <f t="shared" si="56"/>
        <v/>
      </c>
      <c r="N471" s="102"/>
    </row>
    <row r="472" spans="1:14">
      <c r="A472" s="97" t="str">
        <f t="shared" si="54"/>
        <v/>
      </c>
      <c r="B472" s="98" t="str">
        <f t="shared" si="53"/>
        <v/>
      </c>
      <c r="C472" s="99"/>
      <c r="D472" s="100"/>
      <c r="E472" s="100"/>
      <c r="F472" s="57"/>
      <c r="G472" s="58">
        <f t="shared" si="55"/>
        <v>0</v>
      </c>
      <c r="H472" s="58"/>
      <c r="I472" s="57"/>
      <c r="J472" s="57"/>
      <c r="K472" s="57"/>
      <c r="L472" s="57"/>
      <c r="M472" s="58" t="str">
        <f t="shared" si="56"/>
        <v/>
      </c>
      <c r="N472" s="102"/>
    </row>
    <row r="473" spans="1:14">
      <c r="A473" s="97" t="str">
        <f t="shared" si="54"/>
        <v/>
      </c>
      <c r="B473" s="98" t="str">
        <f t="shared" si="53"/>
        <v/>
      </c>
      <c r="C473" s="99"/>
      <c r="D473" s="100"/>
      <c r="E473" s="100"/>
      <c r="F473" s="57"/>
      <c r="G473" s="58">
        <f t="shared" si="55"/>
        <v>0</v>
      </c>
      <c r="H473" s="58"/>
      <c r="I473" s="57"/>
      <c r="J473" s="57"/>
      <c r="K473" s="57"/>
      <c r="L473" s="57"/>
      <c r="M473" s="58" t="str">
        <f t="shared" si="56"/>
        <v/>
      </c>
      <c r="N473" s="102"/>
    </row>
    <row r="474" spans="1:14">
      <c r="A474" s="97" t="str">
        <f t="shared" si="54"/>
        <v/>
      </c>
      <c r="B474" s="98" t="str">
        <f t="shared" si="53"/>
        <v/>
      </c>
      <c r="C474" s="99"/>
      <c r="D474" s="100"/>
      <c r="E474" s="100"/>
      <c r="F474" s="57"/>
      <c r="G474" s="58">
        <f t="shared" si="55"/>
        <v>0</v>
      </c>
      <c r="H474" s="58"/>
      <c r="I474" s="57"/>
      <c r="J474" s="57"/>
      <c r="K474" s="57"/>
      <c r="L474" s="57"/>
      <c r="M474" s="58" t="str">
        <f t="shared" si="56"/>
        <v/>
      </c>
      <c r="N474" s="102"/>
    </row>
    <row r="475" spans="1:14">
      <c r="A475" s="97" t="str">
        <f t="shared" si="54"/>
        <v/>
      </c>
      <c r="B475" s="98" t="str">
        <f t="shared" si="53"/>
        <v/>
      </c>
      <c r="C475" s="99"/>
      <c r="D475" s="100"/>
      <c r="E475" s="100"/>
      <c r="F475" s="57"/>
      <c r="G475" s="58">
        <f t="shared" si="55"/>
        <v>0</v>
      </c>
      <c r="H475" s="58"/>
      <c r="I475" s="57"/>
      <c r="J475" s="57"/>
      <c r="K475" s="57"/>
      <c r="L475" s="57"/>
      <c r="M475" s="58" t="str">
        <f t="shared" si="56"/>
        <v/>
      </c>
      <c r="N475" s="102"/>
    </row>
    <row r="476" spans="1:14">
      <c r="A476" s="97" t="str">
        <f t="shared" si="54"/>
        <v/>
      </c>
      <c r="B476" s="98" t="str">
        <f t="shared" si="53"/>
        <v/>
      </c>
      <c r="C476" s="99"/>
      <c r="D476" s="100"/>
      <c r="E476" s="100"/>
      <c r="F476" s="57"/>
      <c r="G476" s="58">
        <f t="shared" si="55"/>
        <v>0</v>
      </c>
      <c r="H476" s="58"/>
      <c r="I476" s="57"/>
      <c r="J476" s="57"/>
      <c r="K476" s="57"/>
      <c r="L476" s="57"/>
      <c r="M476" s="58" t="str">
        <f t="shared" si="56"/>
        <v/>
      </c>
      <c r="N476" s="102"/>
    </row>
    <row r="477" spans="1:14">
      <c r="A477" s="97" t="str">
        <f t="shared" si="54"/>
        <v/>
      </c>
      <c r="B477" s="98" t="str">
        <f t="shared" si="53"/>
        <v/>
      </c>
      <c r="C477" s="99"/>
      <c r="D477" s="100"/>
      <c r="E477" s="100"/>
      <c r="F477" s="57"/>
      <c r="G477" s="58">
        <f t="shared" si="55"/>
        <v>0</v>
      </c>
      <c r="H477" s="58"/>
      <c r="I477" s="57"/>
      <c r="J477" s="57"/>
      <c r="K477" s="57"/>
      <c r="L477" s="57"/>
      <c r="M477" s="58" t="str">
        <f t="shared" si="56"/>
        <v/>
      </c>
      <c r="N477" s="102"/>
    </row>
    <row r="478" spans="1:14">
      <c r="A478" s="97" t="str">
        <f t="shared" si="54"/>
        <v/>
      </c>
      <c r="B478" s="98" t="str">
        <f t="shared" si="53"/>
        <v/>
      </c>
      <c r="C478" s="99"/>
      <c r="D478" s="100"/>
      <c r="E478" s="100"/>
      <c r="F478" s="57"/>
      <c r="G478" s="58">
        <f t="shared" si="55"/>
        <v>0</v>
      </c>
      <c r="H478" s="58"/>
      <c r="I478" s="57"/>
      <c r="J478" s="57"/>
      <c r="K478" s="57"/>
      <c r="L478" s="57"/>
      <c r="M478" s="58" t="str">
        <f t="shared" si="56"/>
        <v/>
      </c>
      <c r="N478" s="102"/>
    </row>
    <row r="479" spans="1:14">
      <c r="A479" s="97" t="str">
        <f t="shared" si="54"/>
        <v/>
      </c>
      <c r="B479" s="98" t="str">
        <f t="shared" si="53"/>
        <v/>
      </c>
      <c r="C479" s="99"/>
      <c r="D479" s="100"/>
      <c r="E479" s="100"/>
      <c r="F479" s="57"/>
      <c r="G479" s="58">
        <f t="shared" si="55"/>
        <v>0</v>
      </c>
      <c r="H479" s="58"/>
      <c r="I479" s="57"/>
      <c r="J479" s="57"/>
      <c r="K479" s="57"/>
      <c r="L479" s="57"/>
      <c r="M479" s="58" t="str">
        <f t="shared" si="56"/>
        <v/>
      </c>
      <c r="N479" s="102"/>
    </row>
    <row r="480" spans="1:14">
      <c r="A480" s="97" t="str">
        <f t="shared" si="54"/>
        <v/>
      </c>
      <c r="B480" s="98" t="str">
        <f t="shared" si="53"/>
        <v/>
      </c>
      <c r="C480" s="99"/>
      <c r="D480" s="100"/>
      <c r="E480" s="100"/>
      <c r="F480" s="57"/>
      <c r="G480" s="58">
        <f t="shared" si="55"/>
        <v>0</v>
      </c>
      <c r="H480" s="58"/>
      <c r="I480" s="57"/>
      <c r="J480" s="57"/>
      <c r="K480" s="57"/>
      <c r="L480" s="57"/>
      <c r="M480" s="58" t="str">
        <f t="shared" si="56"/>
        <v/>
      </c>
      <c r="N480" s="102"/>
    </row>
    <row r="481" spans="1:14">
      <c r="A481" s="97" t="str">
        <f t="shared" si="54"/>
        <v/>
      </c>
      <c r="B481" s="98" t="str">
        <f t="shared" si="53"/>
        <v/>
      </c>
      <c r="C481" s="99"/>
      <c r="D481" s="100"/>
      <c r="E481" s="100"/>
      <c r="F481" s="57"/>
      <c r="G481" s="58">
        <f t="shared" si="55"/>
        <v>0</v>
      </c>
      <c r="H481" s="58"/>
      <c r="I481" s="57"/>
      <c r="J481" s="57"/>
      <c r="K481" s="57"/>
      <c r="L481" s="57"/>
      <c r="M481" s="58" t="str">
        <f t="shared" si="56"/>
        <v/>
      </c>
      <c r="N481" s="102"/>
    </row>
    <row r="482" spans="1:14">
      <c r="A482" s="97" t="str">
        <f t="shared" si="54"/>
        <v/>
      </c>
      <c r="B482" s="98" t="str">
        <f t="shared" si="53"/>
        <v/>
      </c>
      <c r="C482" s="99"/>
      <c r="D482" s="100"/>
      <c r="E482" s="100"/>
      <c r="F482" s="57"/>
      <c r="G482" s="58">
        <f t="shared" si="55"/>
        <v>0</v>
      </c>
      <c r="H482" s="58"/>
      <c r="I482" s="57"/>
      <c r="J482" s="57"/>
      <c r="K482" s="57"/>
      <c r="L482" s="57"/>
      <c r="M482" s="58" t="str">
        <f t="shared" si="56"/>
        <v/>
      </c>
      <c r="N482" s="102"/>
    </row>
    <row r="483" spans="1:14">
      <c r="A483" s="97" t="str">
        <f t="shared" si="54"/>
        <v/>
      </c>
      <c r="B483" s="98" t="str">
        <f t="shared" si="53"/>
        <v/>
      </c>
      <c r="C483" s="99"/>
      <c r="D483" s="100"/>
      <c r="E483" s="100"/>
      <c r="F483" s="57"/>
      <c r="G483" s="58">
        <f t="shared" si="55"/>
        <v>0</v>
      </c>
      <c r="H483" s="58"/>
      <c r="I483" s="57"/>
      <c r="J483" s="57"/>
      <c r="K483" s="57"/>
      <c r="L483" s="57"/>
      <c r="M483" s="58" t="str">
        <f t="shared" si="56"/>
        <v/>
      </c>
      <c r="N483" s="102"/>
    </row>
    <row r="484" spans="1:14">
      <c r="A484" s="97" t="str">
        <f t="shared" si="54"/>
        <v/>
      </c>
      <c r="B484" s="98" t="str">
        <f t="shared" si="53"/>
        <v/>
      </c>
      <c r="C484" s="99"/>
      <c r="D484" s="100"/>
      <c r="E484" s="100"/>
      <c r="F484" s="57"/>
      <c r="G484" s="58">
        <f t="shared" si="55"/>
        <v>0</v>
      </c>
      <c r="H484" s="58"/>
      <c r="I484" s="57"/>
      <c r="J484" s="57"/>
      <c r="K484" s="57"/>
      <c r="L484" s="57"/>
      <c r="M484" s="58" t="str">
        <f t="shared" si="56"/>
        <v/>
      </c>
      <c r="N484" s="102"/>
    </row>
    <row r="485" spans="1:14">
      <c r="A485" s="97" t="str">
        <f t="shared" si="54"/>
        <v/>
      </c>
      <c r="B485" s="98" t="str">
        <f t="shared" si="53"/>
        <v/>
      </c>
      <c r="C485" s="99"/>
      <c r="D485" s="100"/>
      <c r="E485" s="100"/>
      <c r="F485" s="57"/>
      <c r="G485" s="58">
        <f t="shared" si="55"/>
        <v>0</v>
      </c>
      <c r="H485" s="58"/>
      <c r="I485" s="57"/>
      <c r="J485" s="57"/>
      <c r="K485" s="57"/>
      <c r="L485" s="57"/>
      <c r="M485" s="58" t="str">
        <f t="shared" si="56"/>
        <v/>
      </c>
      <c r="N485" s="102"/>
    </row>
    <row r="486" spans="1:14">
      <c r="A486" s="97" t="str">
        <f t="shared" si="54"/>
        <v/>
      </c>
      <c r="B486" s="98" t="str">
        <f t="shared" si="53"/>
        <v/>
      </c>
      <c r="C486" s="99"/>
      <c r="D486" s="100"/>
      <c r="E486" s="100"/>
      <c r="F486" s="57"/>
      <c r="G486" s="58">
        <f t="shared" si="55"/>
        <v>0</v>
      </c>
      <c r="H486" s="58"/>
      <c r="I486" s="57"/>
      <c r="J486" s="57"/>
      <c r="K486" s="57"/>
      <c r="L486" s="57"/>
      <c r="M486" s="58" t="str">
        <f t="shared" si="56"/>
        <v/>
      </c>
      <c r="N486" s="102"/>
    </row>
    <row r="487" spans="1:14">
      <c r="A487" s="97" t="str">
        <f t="shared" si="54"/>
        <v/>
      </c>
      <c r="B487" s="98" t="str">
        <f t="shared" si="53"/>
        <v/>
      </c>
      <c r="C487" s="99"/>
      <c r="D487" s="100"/>
      <c r="E487" s="100"/>
      <c r="F487" s="57"/>
      <c r="G487" s="58">
        <f t="shared" si="55"/>
        <v>0</v>
      </c>
      <c r="H487" s="58"/>
      <c r="I487" s="57"/>
      <c r="J487" s="57"/>
      <c r="K487" s="57"/>
      <c r="L487" s="57"/>
      <c r="M487" s="58" t="str">
        <f t="shared" si="56"/>
        <v/>
      </c>
      <c r="N487" s="102"/>
    </row>
    <row r="488" spans="1:14">
      <c r="A488" s="97" t="str">
        <f t="shared" si="54"/>
        <v/>
      </c>
      <c r="B488" s="98" t="str">
        <f t="shared" si="53"/>
        <v/>
      </c>
      <c r="C488" s="99"/>
      <c r="D488" s="100"/>
      <c r="E488" s="100"/>
      <c r="F488" s="57"/>
      <c r="G488" s="58">
        <f t="shared" si="55"/>
        <v>0</v>
      </c>
      <c r="H488" s="58"/>
      <c r="I488" s="57"/>
      <c r="J488" s="57"/>
      <c r="K488" s="57"/>
      <c r="L488" s="57"/>
      <c r="M488" s="58" t="str">
        <f t="shared" si="56"/>
        <v/>
      </c>
      <c r="N488" s="102"/>
    </row>
    <row r="489" spans="1:14">
      <c r="A489" s="97" t="str">
        <f t="shared" si="54"/>
        <v/>
      </c>
      <c r="B489" s="98" t="str">
        <f t="shared" si="53"/>
        <v/>
      </c>
      <c r="C489" s="99"/>
      <c r="D489" s="100"/>
      <c r="E489" s="100"/>
      <c r="F489" s="57"/>
      <c r="G489" s="58">
        <f t="shared" si="55"/>
        <v>0</v>
      </c>
      <c r="H489" s="58"/>
      <c r="I489" s="57"/>
      <c r="J489" s="57"/>
      <c r="K489" s="57"/>
      <c r="L489" s="57"/>
      <c r="M489" s="58" t="str">
        <f t="shared" si="56"/>
        <v/>
      </c>
      <c r="N489" s="102"/>
    </row>
    <row r="490" spans="1:14">
      <c r="A490" s="97" t="str">
        <f t="shared" si="54"/>
        <v/>
      </c>
      <c r="B490" s="98" t="str">
        <f t="shared" si="53"/>
        <v/>
      </c>
      <c r="C490" s="99"/>
      <c r="D490" s="100"/>
      <c r="E490" s="100"/>
      <c r="F490" s="57"/>
      <c r="G490" s="58">
        <f t="shared" si="55"/>
        <v>0</v>
      </c>
      <c r="H490" s="58"/>
      <c r="I490" s="57"/>
      <c r="J490" s="57"/>
      <c r="K490" s="57"/>
      <c r="L490" s="57"/>
      <c r="M490" s="58" t="str">
        <f t="shared" si="56"/>
        <v/>
      </c>
      <c r="N490" s="102"/>
    </row>
    <row r="491" spans="1:14">
      <c r="A491" s="97" t="str">
        <f t="shared" si="54"/>
        <v/>
      </c>
      <c r="B491" s="98" t="str">
        <f t="shared" si="53"/>
        <v/>
      </c>
      <c r="C491" s="99"/>
      <c r="D491" s="100"/>
      <c r="E491" s="100"/>
      <c r="F491" s="57"/>
      <c r="G491" s="58">
        <f t="shared" si="55"/>
        <v>0</v>
      </c>
      <c r="H491" s="58"/>
      <c r="I491" s="57"/>
      <c r="J491" s="57"/>
      <c r="K491" s="57"/>
      <c r="L491" s="57"/>
      <c r="M491" s="58" t="str">
        <f t="shared" si="56"/>
        <v/>
      </c>
      <c r="N491" s="102"/>
    </row>
    <row r="492" spans="1:14">
      <c r="A492" s="97" t="str">
        <f t="shared" si="54"/>
        <v/>
      </c>
      <c r="B492" s="98" t="str">
        <f t="shared" ref="B492:B555" si="57">IF(C492="","",MONTH(C492)&amp;"月")</f>
        <v/>
      </c>
      <c r="C492" s="99"/>
      <c r="D492" s="100"/>
      <c r="E492" s="100"/>
      <c r="F492" s="57"/>
      <c r="G492" s="58">
        <f t="shared" si="55"/>
        <v>0</v>
      </c>
      <c r="H492" s="58"/>
      <c r="I492" s="57"/>
      <c r="J492" s="57"/>
      <c r="K492" s="57"/>
      <c r="L492" s="57"/>
      <c r="M492" s="58" t="str">
        <f t="shared" si="56"/>
        <v/>
      </c>
      <c r="N492" s="102"/>
    </row>
    <row r="493" spans="1:14">
      <c r="A493" s="97" t="str">
        <f t="shared" ref="A493:A556" si="58">IF(C493="","",ROW()-42)</f>
        <v/>
      </c>
      <c r="B493" s="98" t="str">
        <f t="shared" si="57"/>
        <v/>
      </c>
      <c r="C493" s="99"/>
      <c r="D493" s="100"/>
      <c r="E493" s="100"/>
      <c r="F493" s="57"/>
      <c r="G493" s="58">
        <f t="shared" ref="G493:G556" si="59">IF(F493="",0,F493*$K$41)</f>
        <v>0</v>
      </c>
      <c r="H493" s="58"/>
      <c r="I493" s="57"/>
      <c r="J493" s="57"/>
      <c r="K493" s="57"/>
      <c r="L493" s="57"/>
      <c r="M493" s="58" t="str">
        <f t="shared" ref="M493:M556" si="60">IF(C493="","",ROUND(M492+G493-I493-J493-K493-L493-H493,2))</f>
        <v/>
      </c>
      <c r="N493" s="102"/>
    </row>
    <row r="494" spans="1:14">
      <c r="A494" s="97" t="str">
        <f t="shared" si="58"/>
        <v/>
      </c>
      <c r="B494" s="98" t="str">
        <f t="shared" si="57"/>
        <v/>
      </c>
      <c r="C494" s="99"/>
      <c r="D494" s="100"/>
      <c r="E494" s="100"/>
      <c r="F494" s="57"/>
      <c r="G494" s="58">
        <f t="shared" si="59"/>
        <v>0</v>
      </c>
      <c r="H494" s="58"/>
      <c r="I494" s="57"/>
      <c r="J494" s="57"/>
      <c r="K494" s="57"/>
      <c r="L494" s="57"/>
      <c r="M494" s="58" t="str">
        <f t="shared" si="60"/>
        <v/>
      </c>
      <c r="N494" s="102"/>
    </row>
    <row r="495" spans="1:14">
      <c r="A495" s="97" t="str">
        <f t="shared" si="58"/>
        <v/>
      </c>
      <c r="B495" s="98" t="str">
        <f t="shared" si="57"/>
        <v/>
      </c>
      <c r="C495" s="99"/>
      <c r="D495" s="100"/>
      <c r="E495" s="100"/>
      <c r="F495" s="57"/>
      <c r="G495" s="58">
        <f t="shared" si="59"/>
        <v>0</v>
      </c>
      <c r="H495" s="58"/>
      <c r="I495" s="57"/>
      <c r="J495" s="57"/>
      <c r="K495" s="57"/>
      <c r="L495" s="57"/>
      <c r="M495" s="58" t="str">
        <f t="shared" si="60"/>
        <v/>
      </c>
      <c r="N495" s="102"/>
    </row>
    <row r="496" spans="1:14">
      <c r="A496" s="97" t="str">
        <f t="shared" si="58"/>
        <v/>
      </c>
      <c r="B496" s="98" t="str">
        <f t="shared" si="57"/>
        <v/>
      </c>
      <c r="C496" s="99"/>
      <c r="D496" s="100"/>
      <c r="E496" s="100"/>
      <c r="F496" s="57"/>
      <c r="G496" s="58">
        <f t="shared" si="59"/>
        <v>0</v>
      </c>
      <c r="H496" s="58"/>
      <c r="I496" s="57"/>
      <c r="J496" s="57"/>
      <c r="K496" s="57"/>
      <c r="L496" s="57"/>
      <c r="M496" s="58" t="str">
        <f t="shared" si="60"/>
        <v/>
      </c>
      <c r="N496" s="102"/>
    </row>
    <row r="497" spans="1:14">
      <c r="A497" s="97" t="str">
        <f t="shared" si="58"/>
        <v/>
      </c>
      <c r="B497" s="98" t="str">
        <f t="shared" si="57"/>
        <v/>
      </c>
      <c r="C497" s="99"/>
      <c r="D497" s="100"/>
      <c r="E497" s="100"/>
      <c r="F497" s="57"/>
      <c r="G497" s="58">
        <f t="shared" si="59"/>
        <v>0</v>
      </c>
      <c r="H497" s="58"/>
      <c r="I497" s="57"/>
      <c r="J497" s="57"/>
      <c r="K497" s="57"/>
      <c r="L497" s="57"/>
      <c r="M497" s="58" t="str">
        <f t="shared" si="60"/>
        <v/>
      </c>
      <c r="N497" s="102"/>
    </row>
    <row r="498" spans="1:14">
      <c r="A498" s="97" t="str">
        <f t="shared" si="58"/>
        <v/>
      </c>
      <c r="B498" s="98" t="str">
        <f t="shared" si="57"/>
        <v/>
      </c>
      <c r="C498" s="99"/>
      <c r="D498" s="100"/>
      <c r="E498" s="100"/>
      <c r="F498" s="57"/>
      <c r="G498" s="58">
        <f t="shared" si="59"/>
        <v>0</v>
      </c>
      <c r="H498" s="58"/>
      <c r="I498" s="57"/>
      <c r="J498" s="57"/>
      <c r="K498" s="57"/>
      <c r="L498" s="57"/>
      <c r="M498" s="58" t="str">
        <f t="shared" si="60"/>
        <v/>
      </c>
      <c r="N498" s="102"/>
    </row>
    <row r="499" spans="1:14">
      <c r="A499" s="97" t="str">
        <f t="shared" si="58"/>
        <v/>
      </c>
      <c r="B499" s="98" t="str">
        <f t="shared" si="57"/>
        <v/>
      </c>
      <c r="C499" s="99"/>
      <c r="D499" s="100"/>
      <c r="E499" s="100"/>
      <c r="F499" s="57"/>
      <c r="G499" s="58">
        <f t="shared" si="59"/>
        <v>0</v>
      </c>
      <c r="H499" s="58"/>
      <c r="I499" s="57"/>
      <c r="J499" s="57"/>
      <c r="K499" s="57"/>
      <c r="L499" s="57"/>
      <c r="M499" s="58" t="str">
        <f t="shared" si="60"/>
        <v/>
      </c>
      <c r="N499" s="102"/>
    </row>
    <row r="500" spans="1:14">
      <c r="A500" s="97" t="str">
        <f t="shared" si="58"/>
        <v/>
      </c>
      <c r="B500" s="98" t="str">
        <f t="shared" si="57"/>
        <v/>
      </c>
      <c r="C500" s="99"/>
      <c r="D500" s="100"/>
      <c r="E500" s="100"/>
      <c r="F500" s="57"/>
      <c r="G500" s="58">
        <f t="shared" si="59"/>
        <v>0</v>
      </c>
      <c r="H500" s="58"/>
      <c r="I500" s="57"/>
      <c r="J500" s="57"/>
      <c r="K500" s="57"/>
      <c r="L500" s="57"/>
      <c r="M500" s="58" t="str">
        <f t="shared" si="60"/>
        <v/>
      </c>
      <c r="N500" s="102"/>
    </row>
    <row r="501" spans="1:14">
      <c r="A501" s="97" t="str">
        <f t="shared" si="58"/>
        <v/>
      </c>
      <c r="B501" s="98" t="str">
        <f t="shared" si="57"/>
        <v/>
      </c>
      <c r="C501" s="99"/>
      <c r="D501" s="100"/>
      <c r="E501" s="100"/>
      <c r="F501" s="57"/>
      <c r="G501" s="58">
        <f t="shared" si="59"/>
        <v>0</v>
      </c>
      <c r="H501" s="58"/>
      <c r="I501" s="57"/>
      <c r="J501" s="57"/>
      <c r="K501" s="57"/>
      <c r="L501" s="57"/>
      <c r="M501" s="58" t="str">
        <f t="shared" si="60"/>
        <v/>
      </c>
      <c r="N501" s="102"/>
    </row>
    <row r="502" spans="1:14">
      <c r="A502" s="97" t="str">
        <f t="shared" si="58"/>
        <v/>
      </c>
      <c r="B502" s="98" t="str">
        <f t="shared" si="57"/>
        <v/>
      </c>
      <c r="C502" s="99"/>
      <c r="D502" s="100"/>
      <c r="E502" s="100"/>
      <c r="F502" s="57"/>
      <c r="G502" s="58">
        <f t="shared" si="59"/>
        <v>0</v>
      </c>
      <c r="H502" s="58"/>
      <c r="I502" s="57"/>
      <c r="J502" s="57"/>
      <c r="K502" s="57"/>
      <c r="L502" s="57"/>
      <c r="M502" s="58" t="str">
        <f t="shared" si="60"/>
        <v/>
      </c>
      <c r="N502" s="102"/>
    </row>
    <row r="503" spans="1:14">
      <c r="A503" s="97" t="str">
        <f t="shared" si="58"/>
        <v/>
      </c>
      <c r="B503" s="98" t="str">
        <f t="shared" si="57"/>
        <v/>
      </c>
      <c r="C503" s="99"/>
      <c r="D503" s="100"/>
      <c r="E503" s="100"/>
      <c r="F503" s="57"/>
      <c r="G503" s="58">
        <f t="shared" si="59"/>
        <v>0</v>
      </c>
      <c r="H503" s="58"/>
      <c r="I503" s="57"/>
      <c r="J503" s="57"/>
      <c r="K503" s="57"/>
      <c r="L503" s="57"/>
      <c r="M503" s="58" t="str">
        <f t="shared" si="60"/>
        <v/>
      </c>
      <c r="N503" s="102"/>
    </row>
    <row r="504" spans="1:14">
      <c r="A504" s="97" t="str">
        <f t="shared" si="58"/>
        <v/>
      </c>
      <c r="B504" s="98" t="str">
        <f t="shared" si="57"/>
        <v/>
      </c>
      <c r="C504" s="99"/>
      <c r="D504" s="100"/>
      <c r="E504" s="100"/>
      <c r="F504" s="57"/>
      <c r="G504" s="58">
        <f t="shared" si="59"/>
        <v>0</v>
      </c>
      <c r="H504" s="58"/>
      <c r="I504" s="57"/>
      <c r="J504" s="57"/>
      <c r="K504" s="57"/>
      <c r="L504" s="57"/>
      <c r="M504" s="58" t="str">
        <f t="shared" si="60"/>
        <v/>
      </c>
      <c r="N504" s="102"/>
    </row>
    <row r="505" spans="1:14">
      <c r="A505" s="97" t="str">
        <f t="shared" si="58"/>
        <v/>
      </c>
      <c r="B505" s="98" t="str">
        <f t="shared" si="57"/>
        <v/>
      </c>
      <c r="C505" s="99"/>
      <c r="D505" s="100"/>
      <c r="E505" s="100"/>
      <c r="F505" s="57"/>
      <c r="G505" s="58">
        <f t="shared" si="59"/>
        <v>0</v>
      </c>
      <c r="H505" s="58"/>
      <c r="I505" s="57"/>
      <c r="J505" s="57"/>
      <c r="K505" s="57"/>
      <c r="L505" s="57"/>
      <c r="M505" s="58" t="str">
        <f t="shared" si="60"/>
        <v/>
      </c>
      <c r="N505" s="102"/>
    </row>
    <row r="506" spans="1:14">
      <c r="A506" s="97" t="str">
        <f t="shared" si="58"/>
        <v/>
      </c>
      <c r="B506" s="98" t="str">
        <f t="shared" si="57"/>
        <v/>
      </c>
      <c r="C506" s="99"/>
      <c r="D506" s="100"/>
      <c r="E506" s="100"/>
      <c r="F506" s="57"/>
      <c r="G506" s="58">
        <f t="shared" si="59"/>
        <v>0</v>
      </c>
      <c r="H506" s="58"/>
      <c r="I506" s="57"/>
      <c r="J506" s="57"/>
      <c r="K506" s="57"/>
      <c r="L506" s="57"/>
      <c r="M506" s="58" t="str">
        <f t="shared" si="60"/>
        <v/>
      </c>
      <c r="N506" s="102"/>
    </row>
    <row r="507" spans="1:14">
      <c r="A507" s="97" t="str">
        <f t="shared" si="58"/>
        <v/>
      </c>
      <c r="B507" s="98" t="str">
        <f t="shared" si="57"/>
        <v/>
      </c>
      <c r="C507" s="99"/>
      <c r="D507" s="100"/>
      <c r="E507" s="100"/>
      <c r="F507" s="57"/>
      <c r="G507" s="58">
        <f t="shared" si="59"/>
        <v>0</v>
      </c>
      <c r="H507" s="58"/>
      <c r="I507" s="57"/>
      <c r="J507" s="57"/>
      <c r="K507" s="57"/>
      <c r="L507" s="57"/>
      <c r="M507" s="58" t="str">
        <f t="shared" si="60"/>
        <v/>
      </c>
      <c r="N507" s="102"/>
    </row>
    <row r="508" spans="1:14">
      <c r="A508" s="97" t="str">
        <f t="shared" si="58"/>
        <v/>
      </c>
      <c r="B508" s="98" t="str">
        <f t="shared" si="57"/>
        <v/>
      </c>
      <c r="C508" s="99"/>
      <c r="D508" s="100"/>
      <c r="E508" s="100"/>
      <c r="F508" s="57"/>
      <c r="G508" s="58">
        <f t="shared" si="59"/>
        <v>0</v>
      </c>
      <c r="H508" s="58"/>
      <c r="I508" s="57"/>
      <c r="J508" s="57"/>
      <c r="K508" s="57"/>
      <c r="L508" s="57"/>
      <c r="M508" s="58" t="str">
        <f t="shared" si="60"/>
        <v/>
      </c>
      <c r="N508" s="102"/>
    </row>
    <row r="509" spans="1:14">
      <c r="A509" s="97" t="str">
        <f t="shared" si="58"/>
        <v/>
      </c>
      <c r="B509" s="98" t="str">
        <f t="shared" si="57"/>
        <v/>
      </c>
      <c r="C509" s="99"/>
      <c r="D509" s="100"/>
      <c r="E509" s="100"/>
      <c r="F509" s="57"/>
      <c r="G509" s="58">
        <f t="shared" si="59"/>
        <v>0</v>
      </c>
      <c r="H509" s="58"/>
      <c r="I509" s="57"/>
      <c r="J509" s="57"/>
      <c r="K509" s="57"/>
      <c r="L509" s="57"/>
      <c r="M509" s="58" t="str">
        <f t="shared" si="60"/>
        <v/>
      </c>
      <c r="N509" s="102"/>
    </row>
    <row r="510" spans="1:14">
      <c r="A510" s="97" t="str">
        <f t="shared" si="58"/>
        <v/>
      </c>
      <c r="B510" s="98" t="str">
        <f t="shared" si="57"/>
        <v/>
      </c>
      <c r="C510" s="99"/>
      <c r="D510" s="100"/>
      <c r="E510" s="100"/>
      <c r="F510" s="57"/>
      <c r="G510" s="58">
        <f t="shared" si="59"/>
        <v>0</v>
      </c>
      <c r="H510" s="58"/>
      <c r="I510" s="57"/>
      <c r="J510" s="57"/>
      <c r="K510" s="57"/>
      <c r="L510" s="57"/>
      <c r="M510" s="58" t="str">
        <f t="shared" si="60"/>
        <v/>
      </c>
      <c r="N510" s="102"/>
    </row>
    <row r="511" spans="1:14">
      <c r="A511" s="97" t="str">
        <f t="shared" si="58"/>
        <v/>
      </c>
      <c r="B511" s="98" t="str">
        <f t="shared" si="57"/>
        <v/>
      </c>
      <c r="C511" s="99"/>
      <c r="D511" s="100"/>
      <c r="E511" s="100"/>
      <c r="F511" s="57"/>
      <c r="G511" s="58">
        <f t="shared" si="59"/>
        <v>0</v>
      </c>
      <c r="H511" s="58"/>
      <c r="I511" s="57"/>
      <c r="J511" s="57"/>
      <c r="K511" s="57"/>
      <c r="L511" s="57"/>
      <c r="M511" s="58" t="str">
        <f t="shared" si="60"/>
        <v/>
      </c>
      <c r="N511" s="102"/>
    </row>
    <row r="512" spans="1:14">
      <c r="A512" s="97" t="str">
        <f t="shared" si="58"/>
        <v/>
      </c>
      <c r="B512" s="98" t="str">
        <f t="shared" si="57"/>
        <v/>
      </c>
      <c r="C512" s="99"/>
      <c r="D512" s="100"/>
      <c r="E512" s="100"/>
      <c r="F512" s="57"/>
      <c r="G512" s="58">
        <f t="shared" si="59"/>
        <v>0</v>
      </c>
      <c r="H512" s="58"/>
      <c r="I512" s="57"/>
      <c r="J512" s="57"/>
      <c r="K512" s="57"/>
      <c r="L512" s="57"/>
      <c r="M512" s="58" t="str">
        <f t="shared" si="60"/>
        <v/>
      </c>
      <c r="N512" s="102"/>
    </row>
    <row r="513" spans="1:14">
      <c r="A513" s="97" t="str">
        <f t="shared" si="58"/>
        <v/>
      </c>
      <c r="B513" s="98" t="str">
        <f t="shared" si="57"/>
        <v/>
      </c>
      <c r="C513" s="99"/>
      <c r="D513" s="100"/>
      <c r="E513" s="100"/>
      <c r="F513" s="57"/>
      <c r="G513" s="58">
        <f t="shared" si="59"/>
        <v>0</v>
      </c>
      <c r="H513" s="58"/>
      <c r="I513" s="57"/>
      <c r="J513" s="57"/>
      <c r="K513" s="57"/>
      <c r="L513" s="57"/>
      <c r="M513" s="58" t="str">
        <f t="shared" si="60"/>
        <v/>
      </c>
      <c r="N513" s="102"/>
    </row>
    <row r="514" spans="1:14">
      <c r="A514" s="97" t="str">
        <f t="shared" si="58"/>
        <v/>
      </c>
      <c r="B514" s="98" t="str">
        <f t="shared" si="57"/>
        <v/>
      </c>
      <c r="C514" s="99"/>
      <c r="D514" s="100"/>
      <c r="E514" s="100"/>
      <c r="F514" s="57"/>
      <c r="G514" s="58">
        <f t="shared" si="59"/>
        <v>0</v>
      </c>
      <c r="H514" s="58"/>
      <c r="I514" s="57"/>
      <c r="J514" s="57"/>
      <c r="K514" s="57"/>
      <c r="L514" s="57"/>
      <c r="M514" s="58" t="str">
        <f t="shared" si="60"/>
        <v/>
      </c>
      <c r="N514" s="102"/>
    </row>
    <row r="515" spans="1:14">
      <c r="A515" s="97" t="str">
        <f t="shared" si="58"/>
        <v/>
      </c>
      <c r="B515" s="98" t="str">
        <f t="shared" si="57"/>
        <v/>
      </c>
      <c r="C515" s="99"/>
      <c r="D515" s="100"/>
      <c r="E515" s="100"/>
      <c r="F515" s="57"/>
      <c r="G515" s="58">
        <f t="shared" si="59"/>
        <v>0</v>
      </c>
      <c r="H515" s="58"/>
      <c r="I515" s="57"/>
      <c r="J515" s="57"/>
      <c r="K515" s="57"/>
      <c r="L515" s="57"/>
      <c r="M515" s="58" t="str">
        <f t="shared" si="60"/>
        <v/>
      </c>
      <c r="N515" s="102"/>
    </row>
    <row r="516" spans="1:14">
      <c r="A516" s="97" t="str">
        <f t="shared" si="58"/>
        <v/>
      </c>
      <c r="B516" s="98" t="str">
        <f t="shared" si="57"/>
        <v/>
      </c>
      <c r="C516" s="99"/>
      <c r="D516" s="100"/>
      <c r="E516" s="100"/>
      <c r="F516" s="57"/>
      <c r="G516" s="58">
        <f t="shared" si="59"/>
        <v>0</v>
      </c>
      <c r="H516" s="58"/>
      <c r="I516" s="57"/>
      <c r="J516" s="57"/>
      <c r="K516" s="57"/>
      <c r="L516" s="57"/>
      <c r="M516" s="58" t="str">
        <f t="shared" si="60"/>
        <v/>
      </c>
      <c r="N516" s="102"/>
    </row>
    <row r="517" spans="1:14">
      <c r="A517" s="97" t="str">
        <f t="shared" si="58"/>
        <v/>
      </c>
      <c r="B517" s="98" t="str">
        <f t="shared" si="57"/>
        <v/>
      </c>
      <c r="C517" s="99"/>
      <c r="D517" s="100"/>
      <c r="E517" s="100"/>
      <c r="F517" s="57"/>
      <c r="G517" s="58">
        <f t="shared" si="59"/>
        <v>0</v>
      </c>
      <c r="H517" s="58"/>
      <c r="I517" s="57"/>
      <c r="J517" s="57"/>
      <c r="K517" s="57"/>
      <c r="L517" s="57"/>
      <c r="M517" s="58" t="str">
        <f t="shared" si="60"/>
        <v/>
      </c>
      <c r="N517" s="102"/>
    </row>
    <row r="518" spans="1:14">
      <c r="A518" s="97" t="str">
        <f t="shared" si="58"/>
        <v/>
      </c>
      <c r="B518" s="98" t="str">
        <f t="shared" si="57"/>
        <v/>
      </c>
      <c r="C518" s="99"/>
      <c r="D518" s="100"/>
      <c r="E518" s="100"/>
      <c r="F518" s="57"/>
      <c r="G518" s="58">
        <f t="shared" si="59"/>
        <v>0</v>
      </c>
      <c r="H518" s="58"/>
      <c r="I518" s="57"/>
      <c r="J518" s="57"/>
      <c r="K518" s="57"/>
      <c r="L518" s="57"/>
      <c r="M518" s="58" t="str">
        <f t="shared" si="60"/>
        <v/>
      </c>
      <c r="N518" s="102"/>
    </row>
    <row r="519" spans="1:14">
      <c r="A519" s="97" t="str">
        <f t="shared" si="58"/>
        <v/>
      </c>
      <c r="B519" s="98" t="str">
        <f t="shared" si="57"/>
        <v/>
      </c>
      <c r="C519" s="99"/>
      <c r="D519" s="100"/>
      <c r="E519" s="100"/>
      <c r="F519" s="57"/>
      <c r="G519" s="58">
        <f t="shared" si="59"/>
        <v>0</v>
      </c>
      <c r="H519" s="58"/>
      <c r="I519" s="57"/>
      <c r="J519" s="57"/>
      <c r="K519" s="57"/>
      <c r="L519" s="57"/>
      <c r="M519" s="58" t="str">
        <f t="shared" si="60"/>
        <v/>
      </c>
      <c r="N519" s="102"/>
    </row>
    <row r="520" spans="1:14">
      <c r="A520" s="97" t="str">
        <f t="shared" si="58"/>
        <v/>
      </c>
      <c r="B520" s="98" t="str">
        <f t="shared" si="57"/>
        <v/>
      </c>
      <c r="C520" s="99"/>
      <c r="D520" s="100"/>
      <c r="E520" s="100"/>
      <c r="F520" s="57"/>
      <c r="G520" s="58">
        <f t="shared" si="59"/>
        <v>0</v>
      </c>
      <c r="H520" s="58"/>
      <c r="I520" s="57"/>
      <c r="J520" s="57"/>
      <c r="K520" s="57"/>
      <c r="L520" s="57"/>
      <c r="M520" s="58" t="str">
        <f t="shared" si="60"/>
        <v/>
      </c>
      <c r="N520" s="102"/>
    </row>
    <row r="521" spans="1:14">
      <c r="A521" s="97" t="str">
        <f t="shared" si="58"/>
        <v/>
      </c>
      <c r="B521" s="98" t="str">
        <f t="shared" si="57"/>
        <v/>
      </c>
      <c r="C521" s="99"/>
      <c r="D521" s="100"/>
      <c r="E521" s="100"/>
      <c r="F521" s="57"/>
      <c r="G521" s="58">
        <f t="shared" si="59"/>
        <v>0</v>
      </c>
      <c r="H521" s="58"/>
      <c r="I521" s="57"/>
      <c r="J521" s="57"/>
      <c r="K521" s="57"/>
      <c r="L521" s="57"/>
      <c r="M521" s="58" t="str">
        <f t="shared" si="60"/>
        <v/>
      </c>
      <c r="N521" s="102"/>
    </row>
    <row r="522" spans="1:14">
      <c r="A522" s="97" t="str">
        <f t="shared" si="58"/>
        <v/>
      </c>
      <c r="B522" s="98" t="str">
        <f t="shared" si="57"/>
        <v/>
      </c>
      <c r="C522" s="99"/>
      <c r="D522" s="100"/>
      <c r="E522" s="100"/>
      <c r="F522" s="57"/>
      <c r="G522" s="58">
        <f t="shared" si="59"/>
        <v>0</v>
      </c>
      <c r="H522" s="58"/>
      <c r="I522" s="57"/>
      <c r="J522" s="57"/>
      <c r="K522" s="57"/>
      <c r="L522" s="57"/>
      <c r="M522" s="58" t="str">
        <f t="shared" si="60"/>
        <v/>
      </c>
      <c r="N522" s="102"/>
    </row>
    <row r="523" spans="1:14">
      <c r="A523" s="97" t="str">
        <f t="shared" si="58"/>
        <v/>
      </c>
      <c r="B523" s="98" t="str">
        <f t="shared" si="57"/>
        <v/>
      </c>
      <c r="C523" s="99"/>
      <c r="D523" s="100"/>
      <c r="E523" s="100"/>
      <c r="F523" s="57"/>
      <c r="G523" s="58">
        <f t="shared" si="59"/>
        <v>0</v>
      </c>
      <c r="H523" s="58"/>
      <c r="I523" s="57"/>
      <c r="J523" s="57"/>
      <c r="K523" s="57"/>
      <c r="L523" s="57"/>
      <c r="M523" s="58" t="str">
        <f t="shared" si="60"/>
        <v/>
      </c>
      <c r="N523" s="102"/>
    </row>
    <row r="524" spans="1:14">
      <c r="A524" s="97" t="str">
        <f t="shared" si="58"/>
        <v/>
      </c>
      <c r="B524" s="98" t="str">
        <f t="shared" si="57"/>
        <v/>
      </c>
      <c r="C524" s="99"/>
      <c r="D524" s="100"/>
      <c r="E524" s="100"/>
      <c r="F524" s="57"/>
      <c r="G524" s="58">
        <f t="shared" si="59"/>
        <v>0</v>
      </c>
      <c r="H524" s="58"/>
      <c r="I524" s="57"/>
      <c r="J524" s="57"/>
      <c r="K524" s="57"/>
      <c r="L524" s="57"/>
      <c r="M524" s="58" t="str">
        <f t="shared" si="60"/>
        <v/>
      </c>
      <c r="N524" s="102"/>
    </row>
    <row r="525" spans="1:14">
      <c r="A525" s="97" t="str">
        <f t="shared" si="58"/>
        <v/>
      </c>
      <c r="B525" s="98" t="str">
        <f t="shared" si="57"/>
        <v/>
      </c>
      <c r="C525" s="99"/>
      <c r="D525" s="100"/>
      <c r="E525" s="100"/>
      <c r="F525" s="57"/>
      <c r="G525" s="58">
        <f t="shared" si="59"/>
        <v>0</v>
      </c>
      <c r="H525" s="58"/>
      <c r="I525" s="57"/>
      <c r="J525" s="57"/>
      <c r="K525" s="57"/>
      <c r="L525" s="57"/>
      <c r="M525" s="58" t="str">
        <f t="shared" si="60"/>
        <v/>
      </c>
      <c r="N525" s="102"/>
    </row>
    <row r="526" spans="1:14">
      <c r="A526" s="97" t="str">
        <f t="shared" si="58"/>
        <v/>
      </c>
      <c r="B526" s="98" t="str">
        <f t="shared" si="57"/>
        <v/>
      </c>
      <c r="C526" s="99"/>
      <c r="D526" s="100"/>
      <c r="E526" s="100"/>
      <c r="F526" s="57"/>
      <c r="G526" s="58">
        <f t="shared" si="59"/>
        <v>0</v>
      </c>
      <c r="H526" s="58"/>
      <c r="I526" s="57"/>
      <c r="J526" s="57"/>
      <c r="K526" s="57"/>
      <c r="L526" s="57"/>
      <c r="M526" s="58" t="str">
        <f t="shared" si="60"/>
        <v/>
      </c>
      <c r="N526" s="102"/>
    </row>
    <row r="527" spans="1:14">
      <c r="A527" s="97" t="str">
        <f t="shared" si="58"/>
        <v/>
      </c>
      <c r="B527" s="98" t="str">
        <f t="shared" si="57"/>
        <v/>
      </c>
      <c r="C527" s="99"/>
      <c r="D527" s="100"/>
      <c r="E527" s="100"/>
      <c r="F527" s="57"/>
      <c r="G527" s="58">
        <f t="shared" si="59"/>
        <v>0</v>
      </c>
      <c r="H527" s="58"/>
      <c r="I527" s="57"/>
      <c r="J527" s="57"/>
      <c r="K527" s="57"/>
      <c r="L527" s="57"/>
      <c r="M527" s="58" t="str">
        <f t="shared" si="60"/>
        <v/>
      </c>
      <c r="N527" s="102"/>
    </row>
    <row r="528" spans="1:14">
      <c r="A528" s="97" t="str">
        <f t="shared" si="58"/>
        <v/>
      </c>
      <c r="B528" s="98" t="str">
        <f t="shared" si="57"/>
        <v/>
      </c>
      <c r="C528" s="99"/>
      <c r="D528" s="100"/>
      <c r="E528" s="100"/>
      <c r="F528" s="57"/>
      <c r="G528" s="58">
        <f t="shared" si="59"/>
        <v>0</v>
      </c>
      <c r="H528" s="58"/>
      <c r="I528" s="57"/>
      <c r="J528" s="57"/>
      <c r="K528" s="57"/>
      <c r="L528" s="57"/>
      <c r="M528" s="58" t="str">
        <f t="shared" si="60"/>
        <v/>
      </c>
      <c r="N528" s="102"/>
    </row>
    <row r="529" spans="1:14">
      <c r="A529" s="97" t="str">
        <f t="shared" si="58"/>
        <v/>
      </c>
      <c r="B529" s="98" t="str">
        <f t="shared" si="57"/>
        <v/>
      </c>
      <c r="C529" s="99"/>
      <c r="D529" s="100"/>
      <c r="E529" s="100"/>
      <c r="F529" s="57"/>
      <c r="G529" s="58">
        <f t="shared" si="59"/>
        <v>0</v>
      </c>
      <c r="H529" s="58"/>
      <c r="I529" s="57"/>
      <c r="J529" s="57"/>
      <c r="K529" s="57"/>
      <c r="L529" s="57"/>
      <c r="M529" s="58" t="str">
        <f t="shared" si="60"/>
        <v/>
      </c>
      <c r="N529" s="102"/>
    </row>
    <row r="530" spans="1:14">
      <c r="A530" s="97" t="str">
        <f t="shared" si="58"/>
        <v/>
      </c>
      <c r="B530" s="98" t="str">
        <f t="shared" si="57"/>
        <v/>
      </c>
      <c r="C530" s="99"/>
      <c r="D530" s="100"/>
      <c r="E530" s="100"/>
      <c r="F530" s="57"/>
      <c r="G530" s="58">
        <f t="shared" si="59"/>
        <v>0</v>
      </c>
      <c r="H530" s="58"/>
      <c r="I530" s="57"/>
      <c r="J530" s="57"/>
      <c r="K530" s="57"/>
      <c r="L530" s="57"/>
      <c r="M530" s="58" t="str">
        <f t="shared" si="60"/>
        <v/>
      </c>
      <c r="N530" s="102"/>
    </row>
    <row r="531" spans="1:14">
      <c r="A531" s="97" t="str">
        <f t="shared" si="58"/>
        <v/>
      </c>
      <c r="B531" s="98" t="str">
        <f t="shared" si="57"/>
        <v/>
      </c>
      <c r="C531" s="99"/>
      <c r="D531" s="100"/>
      <c r="E531" s="100"/>
      <c r="F531" s="57"/>
      <c r="G531" s="58">
        <f t="shared" si="59"/>
        <v>0</v>
      </c>
      <c r="H531" s="58"/>
      <c r="I531" s="57"/>
      <c r="J531" s="57"/>
      <c r="K531" s="57"/>
      <c r="L531" s="57"/>
      <c r="M531" s="58" t="str">
        <f t="shared" si="60"/>
        <v/>
      </c>
      <c r="N531" s="102"/>
    </row>
    <row r="532" spans="1:14">
      <c r="A532" s="97" t="str">
        <f t="shared" si="58"/>
        <v/>
      </c>
      <c r="B532" s="98" t="str">
        <f t="shared" si="57"/>
        <v/>
      </c>
      <c r="C532" s="99"/>
      <c r="D532" s="100"/>
      <c r="E532" s="100"/>
      <c r="F532" s="57"/>
      <c r="G532" s="58">
        <f t="shared" si="59"/>
        <v>0</v>
      </c>
      <c r="H532" s="58"/>
      <c r="I532" s="57"/>
      <c r="J532" s="57"/>
      <c r="K532" s="57"/>
      <c r="L532" s="57"/>
      <c r="M532" s="58" t="str">
        <f t="shared" si="60"/>
        <v/>
      </c>
      <c r="N532" s="102"/>
    </row>
    <row r="533" spans="1:14">
      <c r="A533" s="97" t="str">
        <f t="shared" si="58"/>
        <v/>
      </c>
      <c r="B533" s="98" t="str">
        <f t="shared" si="57"/>
        <v/>
      </c>
      <c r="C533" s="99"/>
      <c r="D533" s="100"/>
      <c r="E533" s="100"/>
      <c r="F533" s="57"/>
      <c r="G533" s="58">
        <f t="shared" si="59"/>
        <v>0</v>
      </c>
      <c r="H533" s="58"/>
      <c r="I533" s="57"/>
      <c r="J533" s="57"/>
      <c r="K533" s="57"/>
      <c r="L533" s="57"/>
      <c r="M533" s="58" t="str">
        <f t="shared" si="60"/>
        <v/>
      </c>
      <c r="N533" s="102"/>
    </row>
    <row r="534" spans="1:14">
      <c r="A534" s="97" t="str">
        <f t="shared" si="58"/>
        <v/>
      </c>
      <c r="B534" s="98" t="str">
        <f t="shared" si="57"/>
        <v/>
      </c>
      <c r="C534" s="99"/>
      <c r="D534" s="100"/>
      <c r="E534" s="100"/>
      <c r="F534" s="57"/>
      <c r="G534" s="58">
        <f t="shared" si="59"/>
        <v>0</v>
      </c>
      <c r="H534" s="58"/>
      <c r="I534" s="57"/>
      <c r="J534" s="57"/>
      <c r="K534" s="57"/>
      <c r="L534" s="57"/>
      <c r="M534" s="58" t="str">
        <f t="shared" si="60"/>
        <v/>
      </c>
      <c r="N534" s="102"/>
    </row>
    <row r="535" spans="1:14">
      <c r="A535" s="97" t="str">
        <f t="shared" si="58"/>
        <v/>
      </c>
      <c r="B535" s="98" t="str">
        <f t="shared" si="57"/>
        <v/>
      </c>
      <c r="C535" s="99"/>
      <c r="D535" s="100"/>
      <c r="E535" s="100"/>
      <c r="F535" s="57"/>
      <c r="G535" s="58">
        <f t="shared" si="59"/>
        <v>0</v>
      </c>
      <c r="H535" s="58"/>
      <c r="I535" s="57"/>
      <c r="J535" s="57"/>
      <c r="K535" s="57"/>
      <c r="L535" s="57"/>
      <c r="M535" s="58" t="str">
        <f t="shared" si="60"/>
        <v/>
      </c>
      <c r="N535" s="102"/>
    </row>
    <row r="536" spans="1:14">
      <c r="A536" s="97" t="str">
        <f t="shared" si="58"/>
        <v/>
      </c>
      <c r="B536" s="98" t="str">
        <f t="shared" si="57"/>
        <v/>
      </c>
      <c r="C536" s="99"/>
      <c r="D536" s="100"/>
      <c r="E536" s="100"/>
      <c r="F536" s="57"/>
      <c r="G536" s="58">
        <f t="shared" si="59"/>
        <v>0</v>
      </c>
      <c r="H536" s="58"/>
      <c r="I536" s="57"/>
      <c r="J536" s="57"/>
      <c r="K536" s="57"/>
      <c r="L536" s="57"/>
      <c r="M536" s="58" t="str">
        <f t="shared" si="60"/>
        <v/>
      </c>
      <c r="N536" s="102"/>
    </row>
    <row r="537" spans="1:14">
      <c r="A537" s="97" t="str">
        <f t="shared" si="58"/>
        <v/>
      </c>
      <c r="B537" s="98" t="str">
        <f t="shared" si="57"/>
        <v/>
      </c>
      <c r="C537" s="99"/>
      <c r="D537" s="100"/>
      <c r="E537" s="100"/>
      <c r="F537" s="57"/>
      <c r="G537" s="58">
        <f t="shared" si="59"/>
        <v>0</v>
      </c>
      <c r="H537" s="58"/>
      <c r="I537" s="57"/>
      <c r="J537" s="57"/>
      <c r="K537" s="57"/>
      <c r="L537" s="57"/>
      <c r="M537" s="58" t="str">
        <f t="shared" si="60"/>
        <v/>
      </c>
      <c r="N537" s="102"/>
    </row>
    <row r="538" spans="1:14">
      <c r="A538" s="97" t="str">
        <f t="shared" si="58"/>
        <v/>
      </c>
      <c r="B538" s="98" t="str">
        <f t="shared" si="57"/>
        <v/>
      </c>
      <c r="C538" s="99"/>
      <c r="D538" s="100"/>
      <c r="E538" s="100"/>
      <c r="F538" s="57"/>
      <c r="G538" s="58">
        <f t="shared" si="59"/>
        <v>0</v>
      </c>
      <c r="H538" s="58"/>
      <c r="I538" s="57"/>
      <c r="J538" s="57"/>
      <c r="K538" s="57"/>
      <c r="L538" s="57"/>
      <c r="M538" s="58" t="str">
        <f t="shared" si="60"/>
        <v/>
      </c>
      <c r="N538" s="102"/>
    </row>
    <row r="539" spans="1:14">
      <c r="A539" s="97" t="str">
        <f t="shared" si="58"/>
        <v/>
      </c>
      <c r="B539" s="98" t="str">
        <f t="shared" si="57"/>
        <v/>
      </c>
      <c r="C539" s="99"/>
      <c r="D539" s="100"/>
      <c r="E539" s="100"/>
      <c r="F539" s="57"/>
      <c r="G539" s="58">
        <f t="shared" si="59"/>
        <v>0</v>
      </c>
      <c r="H539" s="58"/>
      <c r="I539" s="57"/>
      <c r="J539" s="57"/>
      <c r="K539" s="57"/>
      <c r="L539" s="57"/>
      <c r="M539" s="58" t="str">
        <f t="shared" si="60"/>
        <v/>
      </c>
      <c r="N539" s="102"/>
    </row>
    <row r="540" spans="1:14">
      <c r="A540" s="97" t="str">
        <f t="shared" si="58"/>
        <v/>
      </c>
      <c r="B540" s="98" t="str">
        <f t="shared" si="57"/>
        <v/>
      </c>
      <c r="C540" s="99"/>
      <c r="D540" s="100"/>
      <c r="E540" s="100"/>
      <c r="F540" s="57"/>
      <c r="G540" s="58">
        <f t="shared" si="59"/>
        <v>0</v>
      </c>
      <c r="H540" s="58"/>
      <c r="I540" s="57"/>
      <c r="J540" s="57"/>
      <c r="K540" s="57"/>
      <c r="L540" s="57"/>
      <c r="M540" s="58" t="str">
        <f t="shared" si="60"/>
        <v/>
      </c>
      <c r="N540" s="102"/>
    </row>
    <row r="541" spans="1:14">
      <c r="A541" s="97" t="str">
        <f t="shared" si="58"/>
        <v/>
      </c>
      <c r="B541" s="98" t="str">
        <f t="shared" si="57"/>
        <v/>
      </c>
      <c r="C541" s="99"/>
      <c r="D541" s="100"/>
      <c r="E541" s="100"/>
      <c r="F541" s="57"/>
      <c r="G541" s="58">
        <f t="shared" si="59"/>
        <v>0</v>
      </c>
      <c r="H541" s="58"/>
      <c r="I541" s="57"/>
      <c r="J541" s="57"/>
      <c r="K541" s="57"/>
      <c r="L541" s="57"/>
      <c r="M541" s="58" t="str">
        <f t="shared" si="60"/>
        <v/>
      </c>
      <c r="N541" s="102"/>
    </row>
    <row r="542" spans="1:14">
      <c r="A542" s="97" t="str">
        <f t="shared" si="58"/>
        <v/>
      </c>
      <c r="B542" s="98" t="str">
        <f t="shared" si="57"/>
        <v/>
      </c>
      <c r="C542" s="99"/>
      <c r="D542" s="100"/>
      <c r="E542" s="100"/>
      <c r="F542" s="57"/>
      <c r="G542" s="58">
        <f t="shared" si="59"/>
        <v>0</v>
      </c>
      <c r="H542" s="58"/>
      <c r="I542" s="57"/>
      <c r="J542" s="57"/>
      <c r="K542" s="57"/>
      <c r="L542" s="57"/>
      <c r="M542" s="58" t="str">
        <f t="shared" si="60"/>
        <v/>
      </c>
      <c r="N542" s="102"/>
    </row>
    <row r="543" spans="1:14">
      <c r="A543" s="97" t="str">
        <f t="shared" si="58"/>
        <v/>
      </c>
      <c r="B543" s="98" t="str">
        <f t="shared" si="57"/>
        <v/>
      </c>
      <c r="C543" s="99"/>
      <c r="D543" s="100"/>
      <c r="E543" s="100"/>
      <c r="F543" s="57"/>
      <c r="G543" s="58">
        <f t="shared" si="59"/>
        <v>0</v>
      </c>
      <c r="H543" s="58"/>
      <c r="I543" s="57"/>
      <c r="J543" s="57"/>
      <c r="K543" s="57"/>
      <c r="L543" s="57"/>
      <c r="M543" s="58" t="str">
        <f t="shared" si="60"/>
        <v/>
      </c>
      <c r="N543" s="102"/>
    </row>
    <row r="544" spans="1:14">
      <c r="A544" s="97" t="str">
        <f t="shared" si="58"/>
        <v/>
      </c>
      <c r="B544" s="98" t="str">
        <f t="shared" si="57"/>
        <v/>
      </c>
      <c r="C544" s="99"/>
      <c r="D544" s="100"/>
      <c r="E544" s="100"/>
      <c r="F544" s="57"/>
      <c r="G544" s="58">
        <f t="shared" si="59"/>
        <v>0</v>
      </c>
      <c r="H544" s="58"/>
      <c r="I544" s="57"/>
      <c r="J544" s="57"/>
      <c r="K544" s="57"/>
      <c r="L544" s="57"/>
      <c r="M544" s="58" t="str">
        <f t="shared" si="60"/>
        <v/>
      </c>
      <c r="N544" s="102"/>
    </row>
    <row r="545" spans="1:14">
      <c r="A545" s="97" t="str">
        <f t="shared" si="58"/>
        <v/>
      </c>
      <c r="B545" s="98" t="str">
        <f t="shared" si="57"/>
        <v/>
      </c>
      <c r="C545" s="99"/>
      <c r="D545" s="100"/>
      <c r="E545" s="100"/>
      <c r="F545" s="57"/>
      <c r="G545" s="58">
        <f t="shared" si="59"/>
        <v>0</v>
      </c>
      <c r="H545" s="58"/>
      <c r="I545" s="57"/>
      <c r="J545" s="57"/>
      <c r="K545" s="57"/>
      <c r="L545" s="57"/>
      <c r="M545" s="58" t="str">
        <f t="shared" si="60"/>
        <v/>
      </c>
      <c r="N545" s="102"/>
    </row>
    <row r="546" spans="1:14">
      <c r="A546" s="97" t="str">
        <f t="shared" si="58"/>
        <v/>
      </c>
      <c r="B546" s="98" t="str">
        <f t="shared" si="57"/>
        <v/>
      </c>
      <c r="C546" s="99"/>
      <c r="D546" s="100"/>
      <c r="E546" s="100"/>
      <c r="F546" s="57"/>
      <c r="G546" s="58">
        <f t="shared" si="59"/>
        <v>0</v>
      </c>
      <c r="H546" s="58"/>
      <c r="I546" s="57"/>
      <c r="J546" s="57"/>
      <c r="K546" s="57"/>
      <c r="L546" s="57"/>
      <c r="M546" s="58" t="str">
        <f t="shared" si="60"/>
        <v/>
      </c>
      <c r="N546" s="102"/>
    </row>
    <row r="547" spans="1:14">
      <c r="A547" s="97" t="str">
        <f t="shared" si="58"/>
        <v/>
      </c>
      <c r="B547" s="98" t="str">
        <f t="shared" si="57"/>
        <v/>
      </c>
      <c r="C547" s="99"/>
      <c r="D547" s="100"/>
      <c r="E547" s="100"/>
      <c r="F547" s="57"/>
      <c r="G547" s="58">
        <f t="shared" si="59"/>
        <v>0</v>
      </c>
      <c r="H547" s="58"/>
      <c r="I547" s="57"/>
      <c r="J547" s="57"/>
      <c r="K547" s="57"/>
      <c r="L547" s="57"/>
      <c r="M547" s="58" t="str">
        <f t="shared" si="60"/>
        <v/>
      </c>
      <c r="N547" s="102"/>
    </row>
    <row r="548" spans="1:14">
      <c r="A548" s="97" t="str">
        <f t="shared" si="58"/>
        <v/>
      </c>
      <c r="B548" s="98" t="str">
        <f t="shared" si="57"/>
        <v/>
      </c>
      <c r="C548" s="99"/>
      <c r="D548" s="100"/>
      <c r="E548" s="100"/>
      <c r="F548" s="57"/>
      <c r="G548" s="58">
        <f t="shared" si="59"/>
        <v>0</v>
      </c>
      <c r="H548" s="58"/>
      <c r="I548" s="57"/>
      <c r="J548" s="57"/>
      <c r="K548" s="57"/>
      <c r="L548" s="57"/>
      <c r="M548" s="58" t="str">
        <f t="shared" si="60"/>
        <v/>
      </c>
      <c r="N548" s="102"/>
    </row>
    <row r="549" spans="1:14">
      <c r="A549" s="97" t="str">
        <f t="shared" si="58"/>
        <v/>
      </c>
      <c r="B549" s="98" t="str">
        <f t="shared" si="57"/>
        <v/>
      </c>
      <c r="C549" s="99"/>
      <c r="D549" s="100"/>
      <c r="E549" s="100"/>
      <c r="F549" s="57"/>
      <c r="G549" s="58">
        <f t="shared" si="59"/>
        <v>0</v>
      </c>
      <c r="H549" s="58"/>
      <c r="I549" s="57"/>
      <c r="J549" s="57"/>
      <c r="K549" s="57"/>
      <c r="L549" s="57"/>
      <c r="M549" s="58" t="str">
        <f t="shared" si="60"/>
        <v/>
      </c>
      <c r="N549" s="102"/>
    </row>
    <row r="550" spans="1:14">
      <c r="A550" s="97" t="str">
        <f t="shared" si="58"/>
        <v/>
      </c>
      <c r="B550" s="98" t="str">
        <f t="shared" si="57"/>
        <v/>
      </c>
      <c r="C550" s="99"/>
      <c r="D550" s="100"/>
      <c r="E550" s="100"/>
      <c r="F550" s="57"/>
      <c r="G550" s="58">
        <f t="shared" si="59"/>
        <v>0</v>
      </c>
      <c r="H550" s="58"/>
      <c r="I550" s="57"/>
      <c r="J550" s="57"/>
      <c r="K550" s="57"/>
      <c r="L550" s="57"/>
      <c r="M550" s="58" t="str">
        <f t="shared" si="60"/>
        <v/>
      </c>
      <c r="N550" s="102"/>
    </row>
    <row r="551" spans="1:14">
      <c r="A551" s="97" t="str">
        <f t="shared" si="58"/>
        <v/>
      </c>
      <c r="B551" s="98" t="str">
        <f t="shared" si="57"/>
        <v/>
      </c>
      <c r="C551" s="99"/>
      <c r="D551" s="100"/>
      <c r="E551" s="100"/>
      <c r="F551" s="57"/>
      <c r="G551" s="58">
        <f t="shared" si="59"/>
        <v>0</v>
      </c>
      <c r="H551" s="58"/>
      <c r="I551" s="57"/>
      <c r="J551" s="57"/>
      <c r="K551" s="57"/>
      <c r="L551" s="57"/>
      <c r="M551" s="58" t="str">
        <f t="shared" si="60"/>
        <v/>
      </c>
      <c r="N551" s="102"/>
    </row>
    <row r="552" spans="1:14">
      <c r="A552" s="97" t="str">
        <f t="shared" si="58"/>
        <v/>
      </c>
      <c r="B552" s="98" t="str">
        <f t="shared" si="57"/>
        <v/>
      </c>
      <c r="C552" s="99"/>
      <c r="D552" s="100"/>
      <c r="E552" s="100"/>
      <c r="F552" s="57"/>
      <c r="G552" s="58">
        <f t="shared" si="59"/>
        <v>0</v>
      </c>
      <c r="H552" s="58"/>
      <c r="I552" s="57"/>
      <c r="J552" s="57"/>
      <c r="K552" s="57"/>
      <c r="L552" s="57"/>
      <c r="M552" s="58" t="str">
        <f t="shared" si="60"/>
        <v/>
      </c>
      <c r="N552" s="102"/>
    </row>
    <row r="553" spans="1:14">
      <c r="A553" s="97" t="str">
        <f t="shared" si="58"/>
        <v/>
      </c>
      <c r="B553" s="98" t="str">
        <f t="shared" si="57"/>
        <v/>
      </c>
      <c r="C553" s="99"/>
      <c r="D553" s="100"/>
      <c r="E553" s="100"/>
      <c r="F553" s="57"/>
      <c r="G553" s="58">
        <f t="shared" si="59"/>
        <v>0</v>
      </c>
      <c r="H553" s="58"/>
      <c r="I553" s="57"/>
      <c r="J553" s="57"/>
      <c r="K553" s="57"/>
      <c r="L553" s="57"/>
      <c r="M553" s="58" t="str">
        <f t="shared" si="60"/>
        <v/>
      </c>
      <c r="N553" s="102"/>
    </row>
    <row r="554" spans="1:14">
      <c r="A554" s="97" t="str">
        <f t="shared" si="58"/>
        <v/>
      </c>
      <c r="B554" s="98" t="str">
        <f t="shared" si="57"/>
        <v/>
      </c>
      <c r="C554" s="99"/>
      <c r="D554" s="100"/>
      <c r="E554" s="100"/>
      <c r="F554" s="57"/>
      <c r="G554" s="58">
        <f t="shared" si="59"/>
        <v>0</v>
      </c>
      <c r="H554" s="58"/>
      <c r="I554" s="57"/>
      <c r="J554" s="57"/>
      <c r="K554" s="57"/>
      <c r="L554" s="57"/>
      <c r="M554" s="58" t="str">
        <f t="shared" si="60"/>
        <v/>
      </c>
      <c r="N554" s="102"/>
    </row>
    <row r="555" spans="1:14">
      <c r="A555" s="97" t="str">
        <f t="shared" si="58"/>
        <v/>
      </c>
      <c r="B555" s="98" t="str">
        <f t="shared" si="57"/>
        <v/>
      </c>
      <c r="C555" s="99"/>
      <c r="D555" s="100"/>
      <c r="E555" s="100"/>
      <c r="F555" s="57"/>
      <c r="G555" s="58">
        <f t="shared" si="59"/>
        <v>0</v>
      </c>
      <c r="H555" s="58"/>
      <c r="I555" s="57"/>
      <c r="J555" s="57"/>
      <c r="K555" s="57"/>
      <c r="L555" s="57"/>
      <c r="M555" s="58" t="str">
        <f t="shared" si="60"/>
        <v/>
      </c>
      <c r="N555" s="102"/>
    </row>
    <row r="556" spans="1:14">
      <c r="A556" s="97" t="str">
        <f t="shared" si="58"/>
        <v/>
      </c>
      <c r="B556" s="98" t="str">
        <f t="shared" ref="B556:B619" si="61">IF(C556="","",MONTH(C556)&amp;"月")</f>
        <v/>
      </c>
      <c r="C556" s="99"/>
      <c r="D556" s="100"/>
      <c r="E556" s="100"/>
      <c r="F556" s="57"/>
      <c r="G556" s="58">
        <f t="shared" si="59"/>
        <v>0</v>
      </c>
      <c r="H556" s="58"/>
      <c r="I556" s="57"/>
      <c r="J556" s="57"/>
      <c r="K556" s="57"/>
      <c r="L556" s="57"/>
      <c r="M556" s="58" t="str">
        <f t="shared" si="60"/>
        <v/>
      </c>
      <c r="N556" s="102"/>
    </row>
    <row r="557" spans="1:14">
      <c r="A557" s="97" t="str">
        <f t="shared" ref="A557:A620" si="62">IF(C557="","",ROW()-42)</f>
        <v/>
      </c>
      <c r="B557" s="98" t="str">
        <f t="shared" si="61"/>
        <v/>
      </c>
      <c r="C557" s="99"/>
      <c r="D557" s="100"/>
      <c r="E557" s="100"/>
      <c r="F557" s="57"/>
      <c r="G557" s="58">
        <f t="shared" ref="G557:G620" si="63">IF(F557="",0,F557*$K$41)</f>
        <v>0</v>
      </c>
      <c r="H557" s="58"/>
      <c r="I557" s="57"/>
      <c r="J557" s="57"/>
      <c r="K557" s="57"/>
      <c r="L557" s="57"/>
      <c r="M557" s="58" t="str">
        <f t="shared" ref="M557:M620" si="64">IF(C557="","",ROUND(M556+G557-I557-J557-K557-L557-H557,2))</f>
        <v/>
      </c>
      <c r="N557" s="102"/>
    </row>
    <row r="558" spans="1:14">
      <c r="A558" s="97" t="str">
        <f t="shared" si="62"/>
        <v/>
      </c>
      <c r="B558" s="98" t="str">
        <f t="shared" si="61"/>
        <v/>
      </c>
      <c r="C558" s="99"/>
      <c r="D558" s="100"/>
      <c r="E558" s="100"/>
      <c r="F558" s="57"/>
      <c r="G558" s="58">
        <f t="shared" si="63"/>
        <v>0</v>
      </c>
      <c r="H558" s="58"/>
      <c r="I558" s="57"/>
      <c r="J558" s="57"/>
      <c r="K558" s="57"/>
      <c r="L558" s="57"/>
      <c r="M558" s="58" t="str">
        <f t="shared" si="64"/>
        <v/>
      </c>
      <c r="N558" s="102"/>
    </row>
    <row r="559" spans="1:14">
      <c r="A559" s="97" t="str">
        <f t="shared" si="62"/>
        <v/>
      </c>
      <c r="B559" s="98" t="str">
        <f t="shared" si="61"/>
        <v/>
      </c>
      <c r="C559" s="99"/>
      <c r="D559" s="100"/>
      <c r="E559" s="100"/>
      <c r="F559" s="57"/>
      <c r="G559" s="58">
        <f t="shared" si="63"/>
        <v>0</v>
      </c>
      <c r="H559" s="58"/>
      <c r="I559" s="57"/>
      <c r="J559" s="57"/>
      <c r="K559" s="57"/>
      <c r="L559" s="57"/>
      <c r="M559" s="58" t="str">
        <f t="shared" si="64"/>
        <v/>
      </c>
      <c r="N559" s="102"/>
    </row>
    <row r="560" spans="1:14">
      <c r="A560" s="97" t="str">
        <f t="shared" si="62"/>
        <v/>
      </c>
      <c r="B560" s="98" t="str">
        <f t="shared" si="61"/>
        <v/>
      </c>
      <c r="C560" s="99"/>
      <c r="D560" s="100"/>
      <c r="E560" s="100"/>
      <c r="F560" s="57"/>
      <c r="G560" s="58">
        <f t="shared" si="63"/>
        <v>0</v>
      </c>
      <c r="H560" s="58"/>
      <c r="I560" s="57"/>
      <c r="J560" s="57"/>
      <c r="K560" s="57"/>
      <c r="L560" s="57"/>
      <c r="M560" s="58" t="str">
        <f t="shared" si="64"/>
        <v/>
      </c>
      <c r="N560" s="102"/>
    </row>
    <row r="561" spans="1:14">
      <c r="A561" s="97" t="str">
        <f t="shared" si="62"/>
        <v/>
      </c>
      <c r="B561" s="98" t="str">
        <f t="shared" si="61"/>
        <v/>
      </c>
      <c r="C561" s="99"/>
      <c r="D561" s="100"/>
      <c r="E561" s="100"/>
      <c r="F561" s="57"/>
      <c r="G561" s="58">
        <f t="shared" si="63"/>
        <v>0</v>
      </c>
      <c r="H561" s="58"/>
      <c r="I561" s="57"/>
      <c r="J561" s="57"/>
      <c r="K561" s="57"/>
      <c r="L561" s="57"/>
      <c r="M561" s="58" t="str">
        <f t="shared" si="64"/>
        <v/>
      </c>
      <c r="N561" s="102"/>
    </row>
    <row r="562" spans="1:14">
      <c r="A562" s="97" t="str">
        <f t="shared" si="62"/>
        <v/>
      </c>
      <c r="B562" s="98" t="str">
        <f t="shared" si="61"/>
        <v/>
      </c>
      <c r="C562" s="99"/>
      <c r="D562" s="100"/>
      <c r="E562" s="100"/>
      <c r="F562" s="57"/>
      <c r="G562" s="58">
        <f t="shared" si="63"/>
        <v>0</v>
      </c>
      <c r="H562" s="58"/>
      <c r="I562" s="57"/>
      <c r="J562" s="57"/>
      <c r="K562" s="57"/>
      <c r="L562" s="57"/>
      <c r="M562" s="58" t="str">
        <f t="shared" si="64"/>
        <v/>
      </c>
      <c r="N562" s="102"/>
    </row>
    <row r="563" spans="1:14">
      <c r="A563" s="97" t="str">
        <f t="shared" si="62"/>
        <v/>
      </c>
      <c r="B563" s="98" t="str">
        <f t="shared" si="61"/>
        <v/>
      </c>
      <c r="C563" s="99"/>
      <c r="D563" s="100"/>
      <c r="E563" s="100"/>
      <c r="F563" s="57"/>
      <c r="G563" s="58">
        <f t="shared" si="63"/>
        <v>0</v>
      </c>
      <c r="H563" s="58"/>
      <c r="I563" s="57"/>
      <c r="J563" s="57"/>
      <c r="K563" s="57"/>
      <c r="L563" s="57"/>
      <c r="M563" s="58" t="str">
        <f t="shared" si="64"/>
        <v/>
      </c>
      <c r="N563" s="102"/>
    </row>
    <row r="564" spans="1:14">
      <c r="A564" s="97" t="str">
        <f t="shared" si="62"/>
        <v/>
      </c>
      <c r="B564" s="98" t="str">
        <f t="shared" si="61"/>
        <v/>
      </c>
      <c r="C564" s="99"/>
      <c r="D564" s="100"/>
      <c r="E564" s="100"/>
      <c r="F564" s="57"/>
      <c r="G564" s="58">
        <f t="shared" si="63"/>
        <v>0</v>
      </c>
      <c r="H564" s="58"/>
      <c r="I564" s="57"/>
      <c r="J564" s="57"/>
      <c r="K564" s="57"/>
      <c r="L564" s="57"/>
      <c r="M564" s="58" t="str">
        <f t="shared" si="64"/>
        <v/>
      </c>
      <c r="N564" s="102"/>
    </row>
    <row r="565" spans="1:14">
      <c r="A565" s="97" t="str">
        <f t="shared" si="62"/>
        <v/>
      </c>
      <c r="B565" s="98" t="str">
        <f t="shared" si="61"/>
        <v/>
      </c>
      <c r="C565" s="99"/>
      <c r="D565" s="100"/>
      <c r="E565" s="100"/>
      <c r="F565" s="57"/>
      <c r="G565" s="58">
        <f t="shared" si="63"/>
        <v>0</v>
      </c>
      <c r="H565" s="58"/>
      <c r="I565" s="57"/>
      <c r="J565" s="57"/>
      <c r="K565" s="57"/>
      <c r="L565" s="57"/>
      <c r="M565" s="58" t="str">
        <f t="shared" si="64"/>
        <v/>
      </c>
      <c r="N565" s="102"/>
    </row>
    <row r="566" spans="1:14">
      <c r="A566" s="97" t="str">
        <f t="shared" si="62"/>
        <v/>
      </c>
      <c r="B566" s="98" t="str">
        <f t="shared" si="61"/>
        <v/>
      </c>
      <c r="C566" s="99"/>
      <c r="D566" s="100"/>
      <c r="E566" s="100"/>
      <c r="F566" s="57"/>
      <c r="G566" s="58">
        <f t="shared" si="63"/>
        <v>0</v>
      </c>
      <c r="H566" s="58"/>
      <c r="I566" s="57"/>
      <c r="J566" s="57"/>
      <c r="K566" s="57"/>
      <c r="L566" s="57"/>
      <c r="M566" s="58" t="str">
        <f t="shared" si="64"/>
        <v/>
      </c>
      <c r="N566" s="102"/>
    </row>
    <row r="567" spans="1:14">
      <c r="A567" s="97" t="str">
        <f t="shared" si="62"/>
        <v/>
      </c>
      <c r="B567" s="98" t="str">
        <f t="shared" si="61"/>
        <v/>
      </c>
      <c r="C567" s="99"/>
      <c r="D567" s="100"/>
      <c r="E567" s="100"/>
      <c r="F567" s="57"/>
      <c r="G567" s="58">
        <f t="shared" si="63"/>
        <v>0</v>
      </c>
      <c r="H567" s="58"/>
      <c r="I567" s="57"/>
      <c r="J567" s="57"/>
      <c r="K567" s="57"/>
      <c r="L567" s="57"/>
      <c r="M567" s="58" t="str">
        <f t="shared" si="64"/>
        <v/>
      </c>
      <c r="N567" s="102"/>
    </row>
    <row r="568" spans="1:14">
      <c r="A568" s="97" t="str">
        <f t="shared" si="62"/>
        <v/>
      </c>
      <c r="B568" s="98" t="str">
        <f t="shared" si="61"/>
        <v/>
      </c>
      <c r="C568" s="99"/>
      <c r="D568" s="100"/>
      <c r="E568" s="100"/>
      <c r="F568" s="57"/>
      <c r="G568" s="58">
        <f t="shared" si="63"/>
        <v>0</v>
      </c>
      <c r="H568" s="58"/>
      <c r="I568" s="57"/>
      <c r="J568" s="57"/>
      <c r="K568" s="57"/>
      <c r="L568" s="57"/>
      <c r="M568" s="58" t="str">
        <f t="shared" si="64"/>
        <v/>
      </c>
      <c r="N568" s="102"/>
    </row>
    <row r="569" spans="1:14">
      <c r="A569" s="97" t="str">
        <f t="shared" si="62"/>
        <v/>
      </c>
      <c r="B569" s="98" t="str">
        <f t="shared" si="61"/>
        <v/>
      </c>
      <c r="C569" s="99"/>
      <c r="D569" s="100"/>
      <c r="E569" s="100"/>
      <c r="F569" s="57"/>
      <c r="G569" s="58">
        <f t="shared" si="63"/>
        <v>0</v>
      </c>
      <c r="H569" s="58"/>
      <c r="I569" s="57"/>
      <c r="J569" s="57"/>
      <c r="K569" s="57"/>
      <c r="L569" s="57"/>
      <c r="M569" s="58" t="str">
        <f t="shared" si="64"/>
        <v/>
      </c>
      <c r="N569" s="102"/>
    </row>
    <row r="570" spans="1:14">
      <c r="A570" s="97" t="str">
        <f t="shared" si="62"/>
        <v/>
      </c>
      <c r="B570" s="98" t="str">
        <f t="shared" si="61"/>
        <v/>
      </c>
      <c r="C570" s="99"/>
      <c r="D570" s="100"/>
      <c r="E570" s="100"/>
      <c r="F570" s="57"/>
      <c r="G570" s="58">
        <f t="shared" si="63"/>
        <v>0</v>
      </c>
      <c r="H570" s="58"/>
      <c r="I570" s="57"/>
      <c r="J570" s="57"/>
      <c r="K570" s="57"/>
      <c r="L570" s="57"/>
      <c r="M570" s="58" t="str">
        <f t="shared" si="64"/>
        <v/>
      </c>
      <c r="N570" s="102"/>
    </row>
    <row r="571" spans="1:14">
      <c r="A571" s="97" t="str">
        <f t="shared" si="62"/>
        <v/>
      </c>
      <c r="B571" s="98" t="str">
        <f t="shared" si="61"/>
        <v/>
      </c>
      <c r="C571" s="99"/>
      <c r="D571" s="100"/>
      <c r="E571" s="100"/>
      <c r="F571" s="57"/>
      <c r="G571" s="58">
        <f t="shared" si="63"/>
        <v>0</v>
      </c>
      <c r="H571" s="58"/>
      <c r="I571" s="57"/>
      <c r="J571" s="57"/>
      <c r="K571" s="57"/>
      <c r="L571" s="57"/>
      <c r="M571" s="58" t="str">
        <f t="shared" si="64"/>
        <v/>
      </c>
      <c r="N571" s="102"/>
    </row>
    <row r="572" spans="1:14">
      <c r="A572" s="97" t="str">
        <f t="shared" si="62"/>
        <v/>
      </c>
      <c r="B572" s="98" t="str">
        <f t="shared" si="61"/>
        <v/>
      </c>
      <c r="C572" s="99"/>
      <c r="D572" s="100"/>
      <c r="E572" s="100"/>
      <c r="F572" s="57"/>
      <c r="G572" s="58">
        <f t="shared" si="63"/>
        <v>0</v>
      </c>
      <c r="H572" s="58"/>
      <c r="I572" s="57"/>
      <c r="J572" s="57"/>
      <c r="K572" s="57"/>
      <c r="L572" s="57"/>
      <c r="M572" s="58" t="str">
        <f t="shared" si="64"/>
        <v/>
      </c>
      <c r="N572" s="102"/>
    </row>
    <row r="573" spans="1:14">
      <c r="A573" s="97" t="str">
        <f t="shared" si="62"/>
        <v/>
      </c>
      <c r="B573" s="98" t="str">
        <f t="shared" si="61"/>
        <v/>
      </c>
      <c r="C573" s="99"/>
      <c r="D573" s="100"/>
      <c r="E573" s="100"/>
      <c r="F573" s="57"/>
      <c r="G573" s="58">
        <f t="shared" si="63"/>
        <v>0</v>
      </c>
      <c r="H573" s="58"/>
      <c r="I573" s="57"/>
      <c r="J573" s="57"/>
      <c r="K573" s="57"/>
      <c r="L573" s="57"/>
      <c r="M573" s="58" t="str">
        <f t="shared" si="64"/>
        <v/>
      </c>
      <c r="N573" s="102"/>
    </row>
    <row r="574" spans="1:14">
      <c r="A574" s="97" t="str">
        <f t="shared" si="62"/>
        <v/>
      </c>
      <c r="B574" s="98" t="str">
        <f t="shared" si="61"/>
        <v/>
      </c>
      <c r="C574" s="99"/>
      <c r="D574" s="100"/>
      <c r="E574" s="100"/>
      <c r="F574" s="57"/>
      <c r="G574" s="58">
        <f t="shared" si="63"/>
        <v>0</v>
      </c>
      <c r="H574" s="58"/>
      <c r="I574" s="57"/>
      <c r="J574" s="57"/>
      <c r="K574" s="57"/>
      <c r="L574" s="57"/>
      <c r="M574" s="58" t="str">
        <f t="shared" si="64"/>
        <v/>
      </c>
      <c r="N574" s="102"/>
    </row>
    <row r="575" spans="1:14">
      <c r="A575" s="97" t="str">
        <f t="shared" si="62"/>
        <v/>
      </c>
      <c r="B575" s="98" t="str">
        <f t="shared" si="61"/>
        <v/>
      </c>
      <c r="C575" s="99"/>
      <c r="D575" s="100"/>
      <c r="E575" s="100"/>
      <c r="F575" s="57"/>
      <c r="G575" s="58">
        <f t="shared" si="63"/>
        <v>0</v>
      </c>
      <c r="H575" s="58"/>
      <c r="I575" s="57"/>
      <c r="J575" s="57"/>
      <c r="K575" s="57"/>
      <c r="L575" s="57"/>
      <c r="M575" s="58" t="str">
        <f t="shared" si="64"/>
        <v/>
      </c>
      <c r="N575" s="102"/>
    </row>
    <row r="576" spans="1:14">
      <c r="A576" s="97" t="str">
        <f t="shared" si="62"/>
        <v/>
      </c>
      <c r="B576" s="98" t="str">
        <f t="shared" si="61"/>
        <v/>
      </c>
      <c r="C576" s="99"/>
      <c r="D576" s="100"/>
      <c r="E576" s="100"/>
      <c r="F576" s="57"/>
      <c r="G576" s="58">
        <f t="shared" si="63"/>
        <v>0</v>
      </c>
      <c r="H576" s="58"/>
      <c r="I576" s="57"/>
      <c r="J576" s="57"/>
      <c r="K576" s="57"/>
      <c r="L576" s="57"/>
      <c r="M576" s="58" t="str">
        <f t="shared" si="64"/>
        <v/>
      </c>
      <c r="N576" s="102"/>
    </row>
    <row r="577" spans="1:14">
      <c r="A577" s="97" t="str">
        <f t="shared" si="62"/>
        <v/>
      </c>
      <c r="B577" s="98" t="str">
        <f t="shared" si="61"/>
        <v/>
      </c>
      <c r="C577" s="99"/>
      <c r="D577" s="100"/>
      <c r="E577" s="100"/>
      <c r="F577" s="57"/>
      <c r="G577" s="58">
        <f t="shared" si="63"/>
        <v>0</v>
      </c>
      <c r="H577" s="58"/>
      <c r="I577" s="57"/>
      <c r="J577" s="57"/>
      <c r="K577" s="57"/>
      <c r="L577" s="57"/>
      <c r="M577" s="58" t="str">
        <f t="shared" si="64"/>
        <v/>
      </c>
      <c r="N577" s="102"/>
    </row>
    <row r="578" spans="1:14">
      <c r="A578" s="97" t="str">
        <f t="shared" si="62"/>
        <v/>
      </c>
      <c r="B578" s="98" t="str">
        <f t="shared" si="61"/>
        <v/>
      </c>
      <c r="C578" s="99"/>
      <c r="D578" s="100"/>
      <c r="E578" s="100"/>
      <c r="F578" s="57"/>
      <c r="G578" s="58">
        <f t="shared" si="63"/>
        <v>0</v>
      </c>
      <c r="H578" s="58"/>
      <c r="I578" s="57"/>
      <c r="J578" s="57"/>
      <c r="K578" s="57"/>
      <c r="L578" s="57"/>
      <c r="M578" s="58" t="str">
        <f t="shared" si="64"/>
        <v/>
      </c>
      <c r="N578" s="102"/>
    </row>
    <row r="579" spans="1:14">
      <c r="A579" s="97" t="str">
        <f t="shared" si="62"/>
        <v/>
      </c>
      <c r="B579" s="98" t="str">
        <f t="shared" si="61"/>
        <v/>
      </c>
      <c r="C579" s="99"/>
      <c r="D579" s="100"/>
      <c r="E579" s="100"/>
      <c r="F579" s="57"/>
      <c r="G579" s="58">
        <f t="shared" si="63"/>
        <v>0</v>
      </c>
      <c r="H579" s="58"/>
      <c r="I579" s="57"/>
      <c r="J579" s="57"/>
      <c r="K579" s="57"/>
      <c r="L579" s="57"/>
      <c r="M579" s="58" t="str">
        <f t="shared" si="64"/>
        <v/>
      </c>
      <c r="N579" s="102"/>
    </row>
    <row r="580" spans="1:14">
      <c r="A580" s="97" t="str">
        <f t="shared" si="62"/>
        <v/>
      </c>
      <c r="B580" s="98" t="str">
        <f t="shared" si="61"/>
        <v/>
      </c>
      <c r="C580" s="99"/>
      <c r="D580" s="100"/>
      <c r="E580" s="100"/>
      <c r="F580" s="57"/>
      <c r="G580" s="58">
        <f t="shared" si="63"/>
        <v>0</v>
      </c>
      <c r="H580" s="58"/>
      <c r="I580" s="57"/>
      <c r="J580" s="57"/>
      <c r="K580" s="57"/>
      <c r="L580" s="57"/>
      <c r="M580" s="58" t="str">
        <f t="shared" si="64"/>
        <v/>
      </c>
      <c r="N580" s="102"/>
    </row>
    <row r="581" spans="1:14">
      <c r="A581" s="97" t="str">
        <f t="shared" si="62"/>
        <v/>
      </c>
      <c r="B581" s="98" t="str">
        <f t="shared" si="61"/>
        <v/>
      </c>
      <c r="C581" s="99"/>
      <c r="D581" s="100"/>
      <c r="E581" s="100"/>
      <c r="F581" s="57"/>
      <c r="G581" s="58">
        <f t="shared" si="63"/>
        <v>0</v>
      </c>
      <c r="H581" s="58"/>
      <c r="I581" s="57"/>
      <c r="J581" s="57"/>
      <c r="K581" s="57"/>
      <c r="L581" s="57"/>
      <c r="M581" s="58" t="str">
        <f t="shared" si="64"/>
        <v/>
      </c>
      <c r="N581" s="102"/>
    </row>
    <row r="582" spans="1:14">
      <c r="A582" s="97" t="str">
        <f t="shared" si="62"/>
        <v/>
      </c>
      <c r="B582" s="98" t="str">
        <f t="shared" si="61"/>
        <v/>
      </c>
      <c r="C582" s="99"/>
      <c r="D582" s="100"/>
      <c r="E582" s="100"/>
      <c r="F582" s="57"/>
      <c r="G582" s="58">
        <f t="shared" si="63"/>
        <v>0</v>
      </c>
      <c r="H582" s="58"/>
      <c r="I582" s="57"/>
      <c r="J582" s="57"/>
      <c r="K582" s="57"/>
      <c r="L582" s="57"/>
      <c r="M582" s="58" t="str">
        <f t="shared" si="64"/>
        <v/>
      </c>
      <c r="N582" s="102"/>
    </row>
    <row r="583" spans="1:14">
      <c r="A583" s="97" t="str">
        <f t="shared" si="62"/>
        <v/>
      </c>
      <c r="B583" s="98" t="str">
        <f t="shared" si="61"/>
        <v/>
      </c>
      <c r="C583" s="99"/>
      <c r="D583" s="100"/>
      <c r="E583" s="100"/>
      <c r="F583" s="57"/>
      <c r="G583" s="58">
        <f t="shared" si="63"/>
        <v>0</v>
      </c>
      <c r="H583" s="58"/>
      <c r="I583" s="57"/>
      <c r="J583" s="57"/>
      <c r="K583" s="57"/>
      <c r="L583" s="57"/>
      <c r="M583" s="58" t="str">
        <f t="shared" si="64"/>
        <v/>
      </c>
      <c r="N583" s="102"/>
    </row>
    <row r="584" spans="1:14">
      <c r="A584" s="97" t="str">
        <f t="shared" si="62"/>
        <v/>
      </c>
      <c r="B584" s="98" t="str">
        <f t="shared" si="61"/>
        <v/>
      </c>
      <c r="C584" s="99"/>
      <c r="D584" s="100"/>
      <c r="E584" s="100"/>
      <c r="F584" s="57"/>
      <c r="G584" s="58">
        <f t="shared" si="63"/>
        <v>0</v>
      </c>
      <c r="H584" s="58"/>
      <c r="I584" s="57"/>
      <c r="J584" s="57"/>
      <c r="K584" s="57"/>
      <c r="L584" s="57"/>
      <c r="M584" s="58" t="str">
        <f t="shared" si="64"/>
        <v/>
      </c>
      <c r="N584" s="102"/>
    </row>
    <row r="585" spans="1:14">
      <c r="A585" s="97" t="str">
        <f t="shared" si="62"/>
        <v/>
      </c>
      <c r="B585" s="98" t="str">
        <f t="shared" si="61"/>
        <v/>
      </c>
      <c r="C585" s="99"/>
      <c r="D585" s="100"/>
      <c r="E585" s="100"/>
      <c r="F585" s="57"/>
      <c r="G585" s="58">
        <f t="shared" si="63"/>
        <v>0</v>
      </c>
      <c r="H585" s="58"/>
      <c r="I585" s="57"/>
      <c r="J585" s="57"/>
      <c r="K585" s="57"/>
      <c r="L585" s="57"/>
      <c r="M585" s="58" t="str">
        <f t="shared" si="64"/>
        <v/>
      </c>
      <c r="N585" s="102"/>
    </row>
    <row r="586" spans="1:14">
      <c r="A586" s="97" t="str">
        <f t="shared" si="62"/>
        <v/>
      </c>
      <c r="B586" s="98" t="str">
        <f t="shared" si="61"/>
        <v/>
      </c>
      <c r="C586" s="99"/>
      <c r="D586" s="100"/>
      <c r="E586" s="100"/>
      <c r="F586" s="57"/>
      <c r="G586" s="58">
        <f t="shared" si="63"/>
        <v>0</v>
      </c>
      <c r="H586" s="58"/>
      <c r="I586" s="57"/>
      <c r="J586" s="57"/>
      <c r="K586" s="57"/>
      <c r="L586" s="57"/>
      <c r="M586" s="58" t="str">
        <f t="shared" si="64"/>
        <v/>
      </c>
      <c r="N586" s="102"/>
    </row>
    <row r="587" spans="1:14">
      <c r="A587" s="97" t="str">
        <f t="shared" si="62"/>
        <v/>
      </c>
      <c r="B587" s="98" t="str">
        <f t="shared" si="61"/>
        <v/>
      </c>
      <c r="C587" s="99"/>
      <c r="D587" s="100"/>
      <c r="E587" s="100"/>
      <c r="F587" s="57"/>
      <c r="G587" s="58">
        <f t="shared" si="63"/>
        <v>0</v>
      </c>
      <c r="H587" s="58"/>
      <c r="I587" s="57"/>
      <c r="J587" s="57"/>
      <c r="K587" s="57"/>
      <c r="L587" s="57"/>
      <c r="M587" s="58" t="str">
        <f t="shared" si="64"/>
        <v/>
      </c>
      <c r="N587" s="102"/>
    </row>
    <row r="588" spans="1:14">
      <c r="A588" s="97" t="str">
        <f t="shared" si="62"/>
        <v/>
      </c>
      <c r="B588" s="98" t="str">
        <f t="shared" si="61"/>
        <v/>
      </c>
      <c r="C588" s="99"/>
      <c r="D588" s="100"/>
      <c r="E588" s="100"/>
      <c r="F588" s="57"/>
      <c r="G588" s="58">
        <f t="shared" si="63"/>
        <v>0</v>
      </c>
      <c r="H588" s="58"/>
      <c r="I588" s="57"/>
      <c r="J588" s="57"/>
      <c r="K588" s="57"/>
      <c r="L588" s="57"/>
      <c r="M588" s="58" t="str">
        <f t="shared" si="64"/>
        <v/>
      </c>
      <c r="N588" s="102"/>
    </row>
    <row r="589" spans="1:14">
      <c r="A589" s="97" t="str">
        <f t="shared" si="62"/>
        <v/>
      </c>
      <c r="B589" s="98" t="str">
        <f t="shared" si="61"/>
        <v/>
      </c>
      <c r="C589" s="99"/>
      <c r="D589" s="100"/>
      <c r="E589" s="100"/>
      <c r="F589" s="57"/>
      <c r="G589" s="58">
        <f t="shared" si="63"/>
        <v>0</v>
      </c>
      <c r="H589" s="58"/>
      <c r="I589" s="57"/>
      <c r="J589" s="57"/>
      <c r="K589" s="57"/>
      <c r="L589" s="57"/>
      <c r="M589" s="58" t="str">
        <f t="shared" si="64"/>
        <v/>
      </c>
      <c r="N589" s="102"/>
    </row>
    <row r="590" spans="1:14">
      <c r="A590" s="97" t="str">
        <f t="shared" si="62"/>
        <v/>
      </c>
      <c r="B590" s="98" t="str">
        <f t="shared" si="61"/>
        <v/>
      </c>
      <c r="C590" s="99"/>
      <c r="D590" s="100"/>
      <c r="E590" s="100"/>
      <c r="F590" s="57"/>
      <c r="G590" s="58">
        <f t="shared" si="63"/>
        <v>0</v>
      </c>
      <c r="H590" s="58"/>
      <c r="I590" s="57"/>
      <c r="J590" s="57"/>
      <c r="K590" s="57"/>
      <c r="L590" s="57"/>
      <c r="M590" s="58" t="str">
        <f t="shared" si="64"/>
        <v/>
      </c>
      <c r="N590" s="102"/>
    </row>
    <row r="591" spans="1:14">
      <c r="A591" s="97" t="str">
        <f t="shared" si="62"/>
        <v/>
      </c>
      <c r="B591" s="98" t="str">
        <f t="shared" si="61"/>
        <v/>
      </c>
      <c r="C591" s="99"/>
      <c r="D591" s="100"/>
      <c r="E591" s="100"/>
      <c r="F591" s="57"/>
      <c r="G591" s="58">
        <f t="shared" si="63"/>
        <v>0</v>
      </c>
      <c r="H591" s="58"/>
      <c r="I591" s="57"/>
      <c r="J591" s="57"/>
      <c r="K591" s="57"/>
      <c r="L591" s="57"/>
      <c r="M591" s="58" t="str">
        <f t="shared" si="64"/>
        <v/>
      </c>
      <c r="N591" s="102"/>
    </row>
    <row r="592" spans="1:14">
      <c r="A592" s="97" t="str">
        <f t="shared" si="62"/>
        <v/>
      </c>
      <c r="B592" s="98" t="str">
        <f t="shared" si="61"/>
        <v/>
      </c>
      <c r="C592" s="99"/>
      <c r="D592" s="100"/>
      <c r="E592" s="100"/>
      <c r="F592" s="57"/>
      <c r="G592" s="58">
        <f t="shared" si="63"/>
        <v>0</v>
      </c>
      <c r="H592" s="58"/>
      <c r="I592" s="57"/>
      <c r="J592" s="57"/>
      <c r="K592" s="57"/>
      <c r="L592" s="57"/>
      <c r="M592" s="58" t="str">
        <f t="shared" si="64"/>
        <v/>
      </c>
      <c r="N592" s="102"/>
    </row>
    <row r="593" spans="1:14">
      <c r="A593" s="97" t="str">
        <f t="shared" si="62"/>
        <v/>
      </c>
      <c r="B593" s="98" t="str">
        <f t="shared" si="61"/>
        <v/>
      </c>
      <c r="C593" s="99"/>
      <c r="D593" s="100"/>
      <c r="E593" s="100"/>
      <c r="F593" s="57"/>
      <c r="G593" s="58">
        <f t="shared" si="63"/>
        <v>0</v>
      </c>
      <c r="H593" s="58"/>
      <c r="I593" s="57"/>
      <c r="J593" s="57"/>
      <c r="K593" s="57"/>
      <c r="L593" s="57"/>
      <c r="M593" s="58" t="str">
        <f t="shared" si="64"/>
        <v/>
      </c>
      <c r="N593" s="102"/>
    </row>
    <row r="594" spans="1:14">
      <c r="A594" s="97" t="str">
        <f t="shared" si="62"/>
        <v/>
      </c>
      <c r="B594" s="98" t="str">
        <f t="shared" si="61"/>
        <v/>
      </c>
      <c r="C594" s="99"/>
      <c r="D594" s="100"/>
      <c r="E594" s="100"/>
      <c r="F594" s="57"/>
      <c r="G594" s="58">
        <f t="shared" si="63"/>
        <v>0</v>
      </c>
      <c r="H594" s="58"/>
      <c r="I594" s="57"/>
      <c r="J594" s="57"/>
      <c r="K594" s="57"/>
      <c r="L594" s="57"/>
      <c r="M594" s="58" t="str">
        <f t="shared" si="64"/>
        <v/>
      </c>
      <c r="N594" s="102"/>
    </row>
    <row r="595" spans="1:14">
      <c r="A595" s="97" t="str">
        <f t="shared" si="62"/>
        <v/>
      </c>
      <c r="B595" s="98" t="str">
        <f t="shared" si="61"/>
        <v/>
      </c>
      <c r="C595" s="99"/>
      <c r="D595" s="100"/>
      <c r="E595" s="100"/>
      <c r="F595" s="57"/>
      <c r="G595" s="58">
        <f t="shared" si="63"/>
        <v>0</v>
      </c>
      <c r="H595" s="58"/>
      <c r="I595" s="57"/>
      <c r="J595" s="57"/>
      <c r="K595" s="57"/>
      <c r="L595" s="57"/>
      <c r="M595" s="58" t="str">
        <f t="shared" si="64"/>
        <v/>
      </c>
      <c r="N595" s="102"/>
    </row>
    <row r="596" spans="1:14">
      <c r="A596" s="97" t="str">
        <f t="shared" si="62"/>
        <v/>
      </c>
      <c r="B596" s="98" t="str">
        <f t="shared" si="61"/>
        <v/>
      </c>
      <c r="C596" s="99"/>
      <c r="D596" s="100"/>
      <c r="E596" s="100"/>
      <c r="F596" s="57"/>
      <c r="G596" s="58">
        <f t="shared" si="63"/>
        <v>0</v>
      </c>
      <c r="H596" s="58"/>
      <c r="I596" s="57"/>
      <c r="J596" s="57"/>
      <c r="K596" s="57"/>
      <c r="L596" s="57"/>
      <c r="M596" s="58" t="str">
        <f t="shared" si="64"/>
        <v/>
      </c>
      <c r="N596" s="102"/>
    </row>
    <row r="597" spans="1:14">
      <c r="A597" s="97" t="str">
        <f t="shared" si="62"/>
        <v/>
      </c>
      <c r="B597" s="98" t="str">
        <f t="shared" si="61"/>
        <v/>
      </c>
      <c r="C597" s="99"/>
      <c r="D597" s="100"/>
      <c r="E597" s="100"/>
      <c r="F597" s="57"/>
      <c r="G597" s="58">
        <f t="shared" si="63"/>
        <v>0</v>
      </c>
      <c r="H597" s="58"/>
      <c r="I597" s="57"/>
      <c r="J597" s="57"/>
      <c r="K597" s="57"/>
      <c r="L597" s="57"/>
      <c r="M597" s="58" t="str">
        <f t="shared" si="64"/>
        <v/>
      </c>
      <c r="N597" s="102"/>
    </row>
    <row r="598" spans="1:14">
      <c r="A598" s="97" t="str">
        <f t="shared" si="62"/>
        <v/>
      </c>
      <c r="B598" s="98" t="str">
        <f t="shared" si="61"/>
        <v/>
      </c>
      <c r="C598" s="99"/>
      <c r="D598" s="100"/>
      <c r="E598" s="100"/>
      <c r="F598" s="57"/>
      <c r="G598" s="58">
        <f t="shared" si="63"/>
        <v>0</v>
      </c>
      <c r="H598" s="58"/>
      <c r="I598" s="57"/>
      <c r="J598" s="57"/>
      <c r="K598" s="57"/>
      <c r="L598" s="57"/>
      <c r="M598" s="58" t="str">
        <f t="shared" si="64"/>
        <v/>
      </c>
      <c r="N598" s="102"/>
    </row>
    <row r="599" spans="1:14">
      <c r="A599" s="97" t="str">
        <f t="shared" si="62"/>
        <v/>
      </c>
      <c r="B599" s="98" t="str">
        <f t="shared" si="61"/>
        <v/>
      </c>
      <c r="C599" s="99"/>
      <c r="D599" s="100"/>
      <c r="E599" s="100"/>
      <c r="F599" s="57"/>
      <c r="G599" s="58">
        <f t="shared" si="63"/>
        <v>0</v>
      </c>
      <c r="H599" s="58"/>
      <c r="I599" s="57"/>
      <c r="J599" s="57"/>
      <c r="K599" s="57"/>
      <c r="L599" s="57"/>
      <c r="M599" s="58" t="str">
        <f t="shared" si="64"/>
        <v/>
      </c>
      <c r="N599" s="102"/>
    </row>
    <row r="600" spans="1:14">
      <c r="A600" s="97" t="str">
        <f t="shared" si="62"/>
        <v/>
      </c>
      <c r="B600" s="98" t="str">
        <f t="shared" si="61"/>
        <v/>
      </c>
      <c r="C600" s="99"/>
      <c r="D600" s="100"/>
      <c r="E600" s="100"/>
      <c r="F600" s="57"/>
      <c r="G600" s="58">
        <f t="shared" si="63"/>
        <v>0</v>
      </c>
      <c r="H600" s="58"/>
      <c r="I600" s="57"/>
      <c r="J600" s="57"/>
      <c r="K600" s="57"/>
      <c r="L600" s="57"/>
      <c r="M600" s="58" t="str">
        <f t="shared" si="64"/>
        <v/>
      </c>
      <c r="N600" s="102"/>
    </row>
    <row r="601" spans="1:14">
      <c r="A601" s="97" t="str">
        <f t="shared" si="62"/>
        <v/>
      </c>
      <c r="B601" s="98" t="str">
        <f t="shared" si="61"/>
        <v/>
      </c>
      <c r="C601" s="99"/>
      <c r="D601" s="100"/>
      <c r="E601" s="100"/>
      <c r="F601" s="57"/>
      <c r="G601" s="58">
        <f t="shared" si="63"/>
        <v>0</v>
      </c>
      <c r="H601" s="58"/>
      <c r="I601" s="57"/>
      <c r="J601" s="57"/>
      <c r="K601" s="57"/>
      <c r="L601" s="57"/>
      <c r="M601" s="58" t="str">
        <f t="shared" si="64"/>
        <v/>
      </c>
      <c r="N601" s="102"/>
    </row>
    <row r="602" spans="1:14">
      <c r="A602" s="97" t="str">
        <f t="shared" si="62"/>
        <v/>
      </c>
      <c r="B602" s="98" t="str">
        <f t="shared" si="61"/>
        <v/>
      </c>
      <c r="C602" s="99"/>
      <c r="D602" s="100"/>
      <c r="E602" s="100"/>
      <c r="F602" s="57"/>
      <c r="G602" s="58">
        <f t="shared" si="63"/>
        <v>0</v>
      </c>
      <c r="H602" s="58"/>
      <c r="I602" s="57"/>
      <c r="J602" s="57"/>
      <c r="K602" s="57"/>
      <c r="L602" s="57"/>
      <c r="M602" s="58" t="str">
        <f t="shared" si="64"/>
        <v/>
      </c>
      <c r="N602" s="102"/>
    </row>
    <row r="603" spans="1:14">
      <c r="A603" s="97" t="str">
        <f t="shared" si="62"/>
        <v/>
      </c>
      <c r="B603" s="98" t="str">
        <f t="shared" si="61"/>
        <v/>
      </c>
      <c r="C603" s="99"/>
      <c r="D603" s="100"/>
      <c r="E603" s="100"/>
      <c r="F603" s="57"/>
      <c r="G603" s="58">
        <f t="shared" si="63"/>
        <v>0</v>
      </c>
      <c r="H603" s="58"/>
      <c r="I603" s="57"/>
      <c r="J603" s="57"/>
      <c r="K603" s="57"/>
      <c r="L603" s="57"/>
      <c r="M603" s="58" t="str">
        <f t="shared" si="64"/>
        <v/>
      </c>
      <c r="N603" s="102"/>
    </row>
    <row r="604" spans="1:14">
      <c r="A604" s="97" t="str">
        <f t="shared" si="62"/>
        <v/>
      </c>
      <c r="B604" s="98" t="str">
        <f t="shared" si="61"/>
        <v/>
      </c>
      <c r="C604" s="99"/>
      <c r="D604" s="100"/>
      <c r="E604" s="100"/>
      <c r="F604" s="57"/>
      <c r="G604" s="58">
        <f t="shared" si="63"/>
        <v>0</v>
      </c>
      <c r="H604" s="58"/>
      <c r="I604" s="57"/>
      <c r="J604" s="57"/>
      <c r="K604" s="57"/>
      <c r="L604" s="57"/>
      <c r="M604" s="58" t="str">
        <f t="shared" si="64"/>
        <v/>
      </c>
      <c r="N604" s="102"/>
    </row>
    <row r="605" spans="1:14">
      <c r="A605" s="97" t="str">
        <f t="shared" si="62"/>
        <v/>
      </c>
      <c r="B605" s="98" t="str">
        <f t="shared" si="61"/>
        <v/>
      </c>
      <c r="C605" s="99"/>
      <c r="D605" s="100"/>
      <c r="E605" s="100"/>
      <c r="F605" s="57"/>
      <c r="G605" s="58">
        <f t="shared" si="63"/>
        <v>0</v>
      </c>
      <c r="H605" s="58"/>
      <c r="I605" s="57"/>
      <c r="J605" s="57"/>
      <c r="K605" s="57"/>
      <c r="L605" s="57"/>
      <c r="M605" s="58" t="str">
        <f t="shared" si="64"/>
        <v/>
      </c>
      <c r="N605" s="102"/>
    </row>
    <row r="606" spans="1:14">
      <c r="A606" s="97" t="str">
        <f t="shared" si="62"/>
        <v/>
      </c>
      <c r="B606" s="98" t="str">
        <f t="shared" si="61"/>
        <v/>
      </c>
      <c r="C606" s="99"/>
      <c r="D606" s="100"/>
      <c r="E606" s="100"/>
      <c r="F606" s="57"/>
      <c r="G606" s="58">
        <f t="shared" si="63"/>
        <v>0</v>
      </c>
      <c r="H606" s="58"/>
      <c r="I606" s="57"/>
      <c r="J606" s="57"/>
      <c r="K606" s="57"/>
      <c r="L606" s="57"/>
      <c r="M606" s="58" t="str">
        <f t="shared" si="64"/>
        <v/>
      </c>
      <c r="N606" s="102"/>
    </row>
    <row r="607" spans="1:14">
      <c r="A607" s="97" t="str">
        <f t="shared" si="62"/>
        <v/>
      </c>
      <c r="B607" s="98" t="str">
        <f t="shared" si="61"/>
        <v/>
      </c>
      <c r="C607" s="99"/>
      <c r="D607" s="100"/>
      <c r="E607" s="100"/>
      <c r="F607" s="57"/>
      <c r="G607" s="58">
        <f t="shared" si="63"/>
        <v>0</v>
      </c>
      <c r="H607" s="58"/>
      <c r="I607" s="57"/>
      <c r="J607" s="57"/>
      <c r="K607" s="57"/>
      <c r="L607" s="57"/>
      <c r="M607" s="58" t="str">
        <f t="shared" si="64"/>
        <v/>
      </c>
      <c r="N607" s="102"/>
    </row>
    <row r="608" spans="1:14">
      <c r="A608" s="97" t="str">
        <f t="shared" si="62"/>
        <v/>
      </c>
      <c r="B608" s="98" t="str">
        <f t="shared" si="61"/>
        <v/>
      </c>
      <c r="C608" s="99"/>
      <c r="D608" s="100"/>
      <c r="E608" s="100"/>
      <c r="F608" s="57"/>
      <c r="G608" s="58">
        <f t="shared" si="63"/>
        <v>0</v>
      </c>
      <c r="H608" s="58"/>
      <c r="I608" s="57"/>
      <c r="J608" s="57"/>
      <c r="K608" s="57"/>
      <c r="L608" s="57"/>
      <c r="M608" s="58" t="str">
        <f t="shared" si="64"/>
        <v/>
      </c>
      <c r="N608" s="102"/>
    </row>
    <row r="609" spans="1:14">
      <c r="A609" s="97" t="str">
        <f t="shared" si="62"/>
        <v/>
      </c>
      <c r="B609" s="98" t="str">
        <f t="shared" si="61"/>
        <v/>
      </c>
      <c r="C609" s="99"/>
      <c r="D609" s="100"/>
      <c r="E609" s="100"/>
      <c r="F609" s="57"/>
      <c r="G609" s="58">
        <f t="shared" si="63"/>
        <v>0</v>
      </c>
      <c r="H609" s="58"/>
      <c r="I609" s="57"/>
      <c r="J609" s="57"/>
      <c r="K609" s="57"/>
      <c r="L609" s="57"/>
      <c r="M609" s="58" t="str">
        <f t="shared" si="64"/>
        <v/>
      </c>
      <c r="N609" s="102"/>
    </row>
    <row r="610" spans="1:14">
      <c r="A610" s="97" t="str">
        <f t="shared" si="62"/>
        <v/>
      </c>
      <c r="B610" s="98" t="str">
        <f t="shared" si="61"/>
        <v/>
      </c>
      <c r="C610" s="99"/>
      <c r="D610" s="100"/>
      <c r="E610" s="100"/>
      <c r="F610" s="57"/>
      <c r="G610" s="58">
        <f t="shared" si="63"/>
        <v>0</v>
      </c>
      <c r="H610" s="58"/>
      <c r="I610" s="57"/>
      <c r="J610" s="57"/>
      <c r="K610" s="57"/>
      <c r="L610" s="57"/>
      <c r="M610" s="58" t="str">
        <f t="shared" si="64"/>
        <v/>
      </c>
      <c r="N610" s="102"/>
    </row>
    <row r="611" spans="1:14">
      <c r="A611" s="97" t="str">
        <f t="shared" si="62"/>
        <v/>
      </c>
      <c r="B611" s="98" t="str">
        <f t="shared" si="61"/>
        <v/>
      </c>
      <c r="C611" s="99"/>
      <c r="D611" s="100"/>
      <c r="E611" s="100"/>
      <c r="F611" s="57"/>
      <c r="G611" s="58">
        <f t="shared" si="63"/>
        <v>0</v>
      </c>
      <c r="H611" s="58"/>
      <c r="I611" s="57"/>
      <c r="J611" s="57"/>
      <c r="K611" s="57"/>
      <c r="L611" s="57"/>
      <c r="M611" s="58" t="str">
        <f t="shared" si="64"/>
        <v/>
      </c>
      <c r="N611" s="102"/>
    </row>
    <row r="612" spans="1:14">
      <c r="A612" s="97" t="str">
        <f t="shared" si="62"/>
        <v/>
      </c>
      <c r="B612" s="98" t="str">
        <f t="shared" si="61"/>
        <v/>
      </c>
      <c r="C612" s="99"/>
      <c r="D612" s="100"/>
      <c r="E612" s="100"/>
      <c r="F612" s="57"/>
      <c r="G612" s="58">
        <f t="shared" si="63"/>
        <v>0</v>
      </c>
      <c r="H612" s="58"/>
      <c r="I612" s="57"/>
      <c r="J612" s="57"/>
      <c r="K612" s="57"/>
      <c r="L612" s="57"/>
      <c r="M612" s="58" t="str">
        <f t="shared" si="64"/>
        <v/>
      </c>
      <c r="N612" s="102"/>
    </row>
    <row r="613" spans="1:14">
      <c r="A613" s="97" t="str">
        <f t="shared" si="62"/>
        <v/>
      </c>
      <c r="B613" s="98" t="str">
        <f t="shared" si="61"/>
        <v/>
      </c>
      <c r="C613" s="99"/>
      <c r="D613" s="100"/>
      <c r="E613" s="100"/>
      <c r="F613" s="57"/>
      <c r="G613" s="58">
        <f t="shared" si="63"/>
        <v>0</v>
      </c>
      <c r="H613" s="58"/>
      <c r="I613" s="57"/>
      <c r="J613" s="57"/>
      <c r="K613" s="57"/>
      <c r="L613" s="57"/>
      <c r="M613" s="58" t="str">
        <f t="shared" si="64"/>
        <v/>
      </c>
      <c r="N613" s="102"/>
    </row>
    <row r="614" spans="1:14">
      <c r="A614" s="97" t="str">
        <f t="shared" si="62"/>
        <v/>
      </c>
      <c r="B614" s="98" t="str">
        <f t="shared" si="61"/>
        <v/>
      </c>
      <c r="C614" s="99"/>
      <c r="D614" s="100"/>
      <c r="E614" s="100"/>
      <c r="F614" s="57"/>
      <c r="G614" s="58">
        <f t="shared" si="63"/>
        <v>0</v>
      </c>
      <c r="H614" s="58"/>
      <c r="I614" s="57"/>
      <c r="J614" s="57"/>
      <c r="K614" s="57"/>
      <c r="L614" s="57"/>
      <c r="M614" s="58" t="str">
        <f t="shared" si="64"/>
        <v/>
      </c>
      <c r="N614" s="102"/>
    </row>
    <row r="615" spans="1:14">
      <c r="A615" s="97" t="str">
        <f t="shared" si="62"/>
        <v/>
      </c>
      <c r="B615" s="98" t="str">
        <f t="shared" si="61"/>
        <v/>
      </c>
      <c r="C615" s="99"/>
      <c r="D615" s="100"/>
      <c r="E615" s="100"/>
      <c r="F615" s="57"/>
      <c r="G615" s="58">
        <f t="shared" si="63"/>
        <v>0</v>
      </c>
      <c r="H615" s="58"/>
      <c r="I615" s="57"/>
      <c r="J615" s="57"/>
      <c r="K615" s="57"/>
      <c r="L615" s="57"/>
      <c r="M615" s="58" t="str">
        <f t="shared" si="64"/>
        <v/>
      </c>
      <c r="N615" s="102"/>
    </row>
    <row r="616" spans="1:14">
      <c r="A616" s="97" t="str">
        <f t="shared" si="62"/>
        <v/>
      </c>
      <c r="B616" s="98" t="str">
        <f t="shared" si="61"/>
        <v/>
      </c>
      <c r="C616" s="99"/>
      <c r="D616" s="100"/>
      <c r="E616" s="100"/>
      <c r="F616" s="57"/>
      <c r="G616" s="58">
        <f t="shared" si="63"/>
        <v>0</v>
      </c>
      <c r="H616" s="58"/>
      <c r="I616" s="57"/>
      <c r="J616" s="57"/>
      <c r="K616" s="57"/>
      <c r="L616" s="57"/>
      <c r="M616" s="58" t="str">
        <f t="shared" si="64"/>
        <v/>
      </c>
      <c r="N616" s="102"/>
    </row>
    <row r="617" spans="1:14">
      <c r="A617" s="97" t="str">
        <f t="shared" si="62"/>
        <v/>
      </c>
      <c r="B617" s="98" t="str">
        <f t="shared" si="61"/>
        <v/>
      </c>
      <c r="C617" s="99"/>
      <c r="D617" s="100"/>
      <c r="E617" s="100"/>
      <c r="F617" s="57"/>
      <c r="G617" s="58">
        <f t="shared" si="63"/>
        <v>0</v>
      </c>
      <c r="H617" s="58"/>
      <c r="I617" s="57"/>
      <c r="J617" s="57"/>
      <c r="K617" s="57"/>
      <c r="L617" s="57"/>
      <c r="M617" s="58" t="str">
        <f t="shared" si="64"/>
        <v/>
      </c>
      <c r="N617" s="102"/>
    </row>
    <row r="618" spans="1:14">
      <c r="A618" s="97" t="str">
        <f t="shared" si="62"/>
        <v/>
      </c>
      <c r="B618" s="98" t="str">
        <f t="shared" si="61"/>
        <v/>
      </c>
      <c r="C618" s="99"/>
      <c r="D618" s="100"/>
      <c r="E618" s="100"/>
      <c r="F618" s="57"/>
      <c r="G618" s="58">
        <f t="shared" si="63"/>
        <v>0</v>
      </c>
      <c r="H618" s="58"/>
      <c r="I618" s="57"/>
      <c r="J618" s="57"/>
      <c r="K618" s="57"/>
      <c r="L618" s="57"/>
      <c r="M618" s="58" t="str">
        <f t="shared" si="64"/>
        <v/>
      </c>
      <c r="N618" s="102"/>
    </row>
    <row r="619" spans="1:14">
      <c r="A619" s="97" t="str">
        <f t="shared" si="62"/>
        <v/>
      </c>
      <c r="B619" s="98" t="str">
        <f t="shared" si="61"/>
        <v/>
      </c>
      <c r="C619" s="99"/>
      <c r="D619" s="100"/>
      <c r="E619" s="100"/>
      <c r="F619" s="57"/>
      <c r="G619" s="58">
        <f t="shared" si="63"/>
        <v>0</v>
      </c>
      <c r="H619" s="58"/>
      <c r="I619" s="57"/>
      <c r="J619" s="57"/>
      <c r="K619" s="57"/>
      <c r="L619" s="57"/>
      <c r="M619" s="58" t="str">
        <f t="shared" si="64"/>
        <v/>
      </c>
      <c r="N619" s="102"/>
    </row>
    <row r="620" spans="1:14">
      <c r="A620" s="97" t="str">
        <f t="shared" si="62"/>
        <v/>
      </c>
      <c r="B620" s="98" t="str">
        <f t="shared" ref="B620:B683" si="65">IF(C620="","",MONTH(C620)&amp;"月")</f>
        <v/>
      </c>
      <c r="C620" s="99"/>
      <c r="D620" s="100"/>
      <c r="E620" s="100"/>
      <c r="F620" s="57"/>
      <c r="G620" s="58">
        <f t="shared" si="63"/>
        <v>0</v>
      </c>
      <c r="H620" s="58"/>
      <c r="I620" s="57"/>
      <c r="J620" s="57"/>
      <c r="K620" s="57"/>
      <c r="L620" s="57"/>
      <c r="M620" s="58" t="str">
        <f t="shared" si="64"/>
        <v/>
      </c>
      <c r="N620" s="102"/>
    </row>
    <row r="621" spans="1:14">
      <c r="A621" s="97" t="str">
        <f t="shared" ref="A621:A684" si="66">IF(C621="","",ROW()-42)</f>
        <v/>
      </c>
      <c r="B621" s="98" t="str">
        <f t="shared" si="65"/>
        <v/>
      </c>
      <c r="C621" s="99"/>
      <c r="D621" s="100"/>
      <c r="E621" s="100"/>
      <c r="F621" s="57"/>
      <c r="G621" s="58">
        <f t="shared" ref="G621:G684" si="67">IF(F621="",0,F621*$K$41)</f>
        <v>0</v>
      </c>
      <c r="H621" s="58"/>
      <c r="I621" s="57"/>
      <c r="J621" s="57"/>
      <c r="K621" s="57"/>
      <c r="L621" s="57"/>
      <c r="M621" s="58" t="str">
        <f t="shared" ref="M621:M684" si="68">IF(C621="","",ROUND(M620+G621-I621-J621-K621-L621-H621,2))</f>
        <v/>
      </c>
      <c r="N621" s="102"/>
    </row>
    <row r="622" spans="1:14">
      <c r="A622" s="97" t="str">
        <f t="shared" si="66"/>
        <v/>
      </c>
      <c r="B622" s="98" t="str">
        <f t="shared" si="65"/>
        <v/>
      </c>
      <c r="C622" s="99"/>
      <c r="D622" s="100"/>
      <c r="E622" s="100"/>
      <c r="F622" s="57"/>
      <c r="G622" s="58">
        <f t="shared" si="67"/>
        <v>0</v>
      </c>
      <c r="H622" s="58"/>
      <c r="I622" s="57"/>
      <c r="J622" s="57"/>
      <c r="K622" s="57"/>
      <c r="L622" s="57"/>
      <c r="M622" s="58" t="str">
        <f t="shared" si="68"/>
        <v/>
      </c>
      <c r="N622" s="102"/>
    </row>
    <row r="623" spans="1:14">
      <c r="A623" s="97" t="str">
        <f t="shared" si="66"/>
        <v/>
      </c>
      <c r="B623" s="98" t="str">
        <f t="shared" si="65"/>
        <v/>
      </c>
      <c r="C623" s="99"/>
      <c r="D623" s="100"/>
      <c r="E623" s="100"/>
      <c r="F623" s="57"/>
      <c r="G623" s="58">
        <f t="shared" si="67"/>
        <v>0</v>
      </c>
      <c r="H623" s="58"/>
      <c r="I623" s="57"/>
      <c r="J623" s="57"/>
      <c r="K623" s="57"/>
      <c r="L623" s="57"/>
      <c r="M623" s="58" t="str">
        <f t="shared" si="68"/>
        <v/>
      </c>
      <c r="N623" s="102"/>
    </row>
    <row r="624" spans="1:14">
      <c r="A624" s="97" t="str">
        <f t="shared" si="66"/>
        <v/>
      </c>
      <c r="B624" s="98" t="str">
        <f t="shared" si="65"/>
        <v/>
      </c>
      <c r="C624" s="99"/>
      <c r="D624" s="100"/>
      <c r="E624" s="100"/>
      <c r="F624" s="57"/>
      <c r="G624" s="58">
        <f t="shared" si="67"/>
        <v>0</v>
      </c>
      <c r="H624" s="58"/>
      <c r="I624" s="57"/>
      <c r="J624" s="57"/>
      <c r="K624" s="57"/>
      <c r="L624" s="57"/>
      <c r="M624" s="58" t="str">
        <f t="shared" si="68"/>
        <v/>
      </c>
      <c r="N624" s="102"/>
    </row>
    <row r="625" spans="1:14">
      <c r="A625" s="97" t="str">
        <f t="shared" si="66"/>
        <v/>
      </c>
      <c r="B625" s="98" t="str">
        <f t="shared" si="65"/>
        <v/>
      </c>
      <c r="C625" s="99"/>
      <c r="D625" s="100"/>
      <c r="E625" s="100"/>
      <c r="F625" s="57"/>
      <c r="G625" s="58">
        <f t="shared" si="67"/>
        <v>0</v>
      </c>
      <c r="H625" s="58"/>
      <c r="I625" s="57"/>
      <c r="J625" s="57"/>
      <c r="K625" s="57"/>
      <c r="L625" s="57"/>
      <c r="M625" s="58" t="str">
        <f t="shared" si="68"/>
        <v/>
      </c>
      <c r="N625" s="102"/>
    </row>
    <row r="626" spans="1:14">
      <c r="A626" s="97" t="str">
        <f t="shared" si="66"/>
        <v/>
      </c>
      <c r="B626" s="98" t="str">
        <f t="shared" si="65"/>
        <v/>
      </c>
      <c r="C626" s="99"/>
      <c r="D626" s="100"/>
      <c r="E626" s="100"/>
      <c r="F626" s="57"/>
      <c r="G626" s="58">
        <f t="shared" si="67"/>
        <v>0</v>
      </c>
      <c r="H626" s="58"/>
      <c r="I626" s="57"/>
      <c r="J626" s="57"/>
      <c r="K626" s="57"/>
      <c r="L626" s="57"/>
      <c r="M626" s="58" t="str">
        <f t="shared" si="68"/>
        <v/>
      </c>
      <c r="N626" s="102"/>
    </row>
    <row r="627" spans="1:14">
      <c r="A627" s="97" t="str">
        <f t="shared" si="66"/>
        <v/>
      </c>
      <c r="B627" s="98" t="str">
        <f t="shared" si="65"/>
        <v/>
      </c>
      <c r="C627" s="99"/>
      <c r="D627" s="100"/>
      <c r="E627" s="100"/>
      <c r="F627" s="57"/>
      <c r="G627" s="58">
        <f t="shared" si="67"/>
        <v>0</v>
      </c>
      <c r="H627" s="58"/>
      <c r="I627" s="57"/>
      <c r="J627" s="57"/>
      <c r="K627" s="57"/>
      <c r="L627" s="57"/>
      <c r="M627" s="58" t="str">
        <f t="shared" si="68"/>
        <v/>
      </c>
      <c r="N627" s="102"/>
    </row>
    <row r="628" spans="1:14">
      <c r="A628" s="97" t="str">
        <f t="shared" si="66"/>
        <v/>
      </c>
      <c r="B628" s="98" t="str">
        <f t="shared" si="65"/>
        <v/>
      </c>
      <c r="C628" s="99"/>
      <c r="D628" s="100"/>
      <c r="E628" s="100"/>
      <c r="F628" s="57"/>
      <c r="G628" s="58">
        <f t="shared" si="67"/>
        <v>0</v>
      </c>
      <c r="H628" s="58"/>
      <c r="I628" s="57"/>
      <c r="J628" s="57"/>
      <c r="K628" s="57"/>
      <c r="L628" s="57"/>
      <c r="M628" s="58" t="str">
        <f t="shared" si="68"/>
        <v/>
      </c>
      <c r="N628" s="102"/>
    </row>
    <row r="629" spans="1:14">
      <c r="A629" s="97" t="str">
        <f t="shared" si="66"/>
        <v/>
      </c>
      <c r="B629" s="98" t="str">
        <f t="shared" si="65"/>
        <v/>
      </c>
      <c r="C629" s="99"/>
      <c r="D629" s="100"/>
      <c r="E629" s="100"/>
      <c r="F629" s="57"/>
      <c r="G629" s="58">
        <f t="shared" si="67"/>
        <v>0</v>
      </c>
      <c r="H629" s="58"/>
      <c r="I629" s="57"/>
      <c r="J629" s="57"/>
      <c r="K629" s="57"/>
      <c r="L629" s="57"/>
      <c r="M629" s="58" t="str">
        <f t="shared" si="68"/>
        <v/>
      </c>
      <c r="N629" s="102"/>
    </row>
    <row r="630" spans="1:14">
      <c r="A630" s="97" t="str">
        <f t="shared" si="66"/>
        <v/>
      </c>
      <c r="B630" s="98" t="str">
        <f t="shared" si="65"/>
        <v/>
      </c>
      <c r="C630" s="99"/>
      <c r="D630" s="100"/>
      <c r="E630" s="100"/>
      <c r="F630" s="57"/>
      <c r="G630" s="58">
        <f t="shared" si="67"/>
        <v>0</v>
      </c>
      <c r="H630" s="58"/>
      <c r="I630" s="57"/>
      <c r="J630" s="57"/>
      <c r="K630" s="57"/>
      <c r="L630" s="57"/>
      <c r="M630" s="58" t="str">
        <f t="shared" si="68"/>
        <v/>
      </c>
      <c r="N630" s="102"/>
    </row>
    <row r="631" spans="1:14">
      <c r="A631" s="97" t="str">
        <f t="shared" si="66"/>
        <v/>
      </c>
      <c r="B631" s="98" t="str">
        <f t="shared" si="65"/>
        <v/>
      </c>
      <c r="C631" s="99"/>
      <c r="D631" s="100"/>
      <c r="E631" s="100"/>
      <c r="F631" s="57"/>
      <c r="G631" s="58">
        <f t="shared" si="67"/>
        <v>0</v>
      </c>
      <c r="H631" s="58"/>
      <c r="I631" s="57"/>
      <c r="J631" s="57"/>
      <c r="K631" s="57"/>
      <c r="L631" s="57"/>
      <c r="M631" s="58" t="str">
        <f t="shared" si="68"/>
        <v/>
      </c>
      <c r="N631" s="102"/>
    </row>
    <row r="632" spans="1:14">
      <c r="A632" s="97" t="str">
        <f t="shared" si="66"/>
        <v/>
      </c>
      <c r="B632" s="98" t="str">
        <f t="shared" si="65"/>
        <v/>
      </c>
      <c r="C632" s="99"/>
      <c r="D632" s="100"/>
      <c r="E632" s="100"/>
      <c r="F632" s="57"/>
      <c r="G632" s="58">
        <f t="shared" si="67"/>
        <v>0</v>
      </c>
      <c r="H632" s="58"/>
      <c r="I632" s="57"/>
      <c r="J632" s="57"/>
      <c r="K632" s="57"/>
      <c r="L632" s="57"/>
      <c r="M632" s="58" t="str">
        <f t="shared" si="68"/>
        <v/>
      </c>
      <c r="N632" s="102"/>
    </row>
    <row r="633" spans="1:14">
      <c r="A633" s="97" t="str">
        <f t="shared" si="66"/>
        <v/>
      </c>
      <c r="B633" s="98" t="str">
        <f t="shared" si="65"/>
        <v/>
      </c>
      <c r="C633" s="99"/>
      <c r="D633" s="100"/>
      <c r="E633" s="100"/>
      <c r="F633" s="57"/>
      <c r="G633" s="58">
        <f t="shared" si="67"/>
        <v>0</v>
      </c>
      <c r="H633" s="58"/>
      <c r="I633" s="57"/>
      <c r="J633" s="57"/>
      <c r="K633" s="57"/>
      <c r="L633" s="57"/>
      <c r="M633" s="58" t="str">
        <f t="shared" si="68"/>
        <v/>
      </c>
      <c r="N633" s="102"/>
    </row>
    <row r="634" spans="1:14">
      <c r="A634" s="97" t="str">
        <f t="shared" si="66"/>
        <v/>
      </c>
      <c r="B634" s="98" t="str">
        <f t="shared" si="65"/>
        <v/>
      </c>
      <c r="C634" s="99"/>
      <c r="D634" s="100"/>
      <c r="E634" s="100"/>
      <c r="F634" s="57"/>
      <c r="G634" s="58">
        <f t="shared" si="67"/>
        <v>0</v>
      </c>
      <c r="H634" s="58"/>
      <c r="I634" s="57"/>
      <c r="J634" s="57"/>
      <c r="K634" s="57"/>
      <c r="L634" s="57"/>
      <c r="M634" s="58" t="str">
        <f t="shared" si="68"/>
        <v/>
      </c>
      <c r="N634" s="102"/>
    </row>
    <row r="635" spans="1:14">
      <c r="A635" s="97" t="str">
        <f t="shared" si="66"/>
        <v/>
      </c>
      <c r="B635" s="98" t="str">
        <f t="shared" si="65"/>
        <v/>
      </c>
      <c r="C635" s="99"/>
      <c r="D635" s="100"/>
      <c r="E635" s="100"/>
      <c r="F635" s="57"/>
      <c r="G635" s="58">
        <f t="shared" si="67"/>
        <v>0</v>
      </c>
      <c r="H635" s="58"/>
      <c r="I635" s="57"/>
      <c r="J635" s="57"/>
      <c r="K635" s="57"/>
      <c r="L635" s="57"/>
      <c r="M635" s="58" t="str">
        <f t="shared" si="68"/>
        <v/>
      </c>
      <c r="N635" s="102"/>
    </row>
    <row r="636" spans="1:14">
      <c r="A636" s="97" t="str">
        <f t="shared" si="66"/>
        <v/>
      </c>
      <c r="B636" s="98" t="str">
        <f t="shared" si="65"/>
        <v/>
      </c>
      <c r="C636" s="99"/>
      <c r="D636" s="100"/>
      <c r="E636" s="100"/>
      <c r="F636" s="57"/>
      <c r="G636" s="58">
        <f t="shared" si="67"/>
        <v>0</v>
      </c>
      <c r="H636" s="58"/>
      <c r="I636" s="57"/>
      <c r="J636" s="57"/>
      <c r="K636" s="57"/>
      <c r="L636" s="57"/>
      <c r="M636" s="58" t="str">
        <f t="shared" si="68"/>
        <v/>
      </c>
      <c r="N636" s="102"/>
    </row>
    <row r="637" spans="1:14">
      <c r="A637" s="97" t="str">
        <f t="shared" si="66"/>
        <v/>
      </c>
      <c r="B637" s="98" t="str">
        <f t="shared" si="65"/>
        <v/>
      </c>
      <c r="C637" s="99"/>
      <c r="D637" s="100"/>
      <c r="E637" s="100"/>
      <c r="F637" s="57"/>
      <c r="G637" s="58">
        <f t="shared" si="67"/>
        <v>0</v>
      </c>
      <c r="H637" s="58"/>
      <c r="I637" s="57"/>
      <c r="J637" s="57"/>
      <c r="K637" s="57"/>
      <c r="L637" s="57"/>
      <c r="M637" s="58" t="str">
        <f t="shared" si="68"/>
        <v/>
      </c>
      <c r="N637" s="102"/>
    </row>
    <row r="638" spans="1:14">
      <c r="A638" s="97" t="str">
        <f t="shared" si="66"/>
        <v/>
      </c>
      <c r="B638" s="98" t="str">
        <f t="shared" si="65"/>
        <v/>
      </c>
      <c r="C638" s="99"/>
      <c r="D638" s="100"/>
      <c r="E638" s="100"/>
      <c r="F638" s="57"/>
      <c r="G638" s="58">
        <f t="shared" si="67"/>
        <v>0</v>
      </c>
      <c r="H638" s="58"/>
      <c r="I638" s="57"/>
      <c r="J638" s="57"/>
      <c r="K638" s="57"/>
      <c r="L638" s="57"/>
      <c r="M638" s="58" t="str">
        <f t="shared" si="68"/>
        <v/>
      </c>
      <c r="N638" s="102"/>
    </row>
    <row r="639" spans="1:14">
      <c r="A639" s="97" t="str">
        <f t="shared" si="66"/>
        <v/>
      </c>
      <c r="B639" s="98" t="str">
        <f t="shared" si="65"/>
        <v/>
      </c>
      <c r="C639" s="99"/>
      <c r="D639" s="100"/>
      <c r="E639" s="100"/>
      <c r="F639" s="57"/>
      <c r="G639" s="58">
        <f t="shared" si="67"/>
        <v>0</v>
      </c>
      <c r="H639" s="58"/>
      <c r="I639" s="57"/>
      <c r="J639" s="57"/>
      <c r="K639" s="57"/>
      <c r="L639" s="57"/>
      <c r="M639" s="58" t="str">
        <f t="shared" si="68"/>
        <v/>
      </c>
      <c r="N639" s="102"/>
    </row>
    <row r="640" spans="1:14">
      <c r="A640" s="97" t="str">
        <f t="shared" si="66"/>
        <v/>
      </c>
      <c r="B640" s="98" t="str">
        <f t="shared" si="65"/>
        <v/>
      </c>
      <c r="C640" s="99"/>
      <c r="D640" s="100"/>
      <c r="E640" s="100"/>
      <c r="F640" s="57"/>
      <c r="G640" s="58">
        <f t="shared" si="67"/>
        <v>0</v>
      </c>
      <c r="H640" s="58"/>
      <c r="I640" s="57"/>
      <c r="J640" s="57"/>
      <c r="K640" s="57"/>
      <c r="L640" s="57"/>
      <c r="M640" s="58" t="str">
        <f t="shared" si="68"/>
        <v/>
      </c>
      <c r="N640" s="102"/>
    </row>
    <row r="641" spans="1:14">
      <c r="A641" s="97" t="str">
        <f t="shared" si="66"/>
        <v/>
      </c>
      <c r="B641" s="98" t="str">
        <f t="shared" si="65"/>
        <v/>
      </c>
      <c r="C641" s="99"/>
      <c r="D641" s="100"/>
      <c r="E641" s="100"/>
      <c r="F641" s="57"/>
      <c r="G641" s="58">
        <f t="shared" si="67"/>
        <v>0</v>
      </c>
      <c r="H641" s="58"/>
      <c r="I641" s="57"/>
      <c r="J641" s="57"/>
      <c r="K641" s="57"/>
      <c r="L641" s="57"/>
      <c r="M641" s="58" t="str">
        <f t="shared" si="68"/>
        <v/>
      </c>
      <c r="N641" s="102"/>
    </row>
    <row r="642" spans="1:14">
      <c r="A642" s="97" t="str">
        <f t="shared" si="66"/>
        <v/>
      </c>
      <c r="B642" s="98" t="str">
        <f t="shared" si="65"/>
        <v/>
      </c>
      <c r="C642" s="99"/>
      <c r="D642" s="100"/>
      <c r="E642" s="100"/>
      <c r="F642" s="57"/>
      <c r="G642" s="58">
        <f t="shared" si="67"/>
        <v>0</v>
      </c>
      <c r="H642" s="58"/>
      <c r="I642" s="57"/>
      <c r="J642" s="57"/>
      <c r="K642" s="57"/>
      <c r="L642" s="57"/>
      <c r="M642" s="58" t="str">
        <f t="shared" si="68"/>
        <v/>
      </c>
      <c r="N642" s="102"/>
    </row>
    <row r="643" spans="1:14">
      <c r="A643" s="97" t="str">
        <f t="shared" si="66"/>
        <v/>
      </c>
      <c r="B643" s="98" t="str">
        <f t="shared" si="65"/>
        <v/>
      </c>
      <c r="C643" s="99"/>
      <c r="D643" s="100"/>
      <c r="E643" s="100"/>
      <c r="F643" s="57"/>
      <c r="G643" s="58">
        <f t="shared" si="67"/>
        <v>0</v>
      </c>
      <c r="H643" s="58"/>
      <c r="I643" s="57"/>
      <c r="J643" s="57"/>
      <c r="K643" s="57"/>
      <c r="L643" s="57"/>
      <c r="M643" s="58" t="str">
        <f t="shared" si="68"/>
        <v/>
      </c>
      <c r="N643" s="102"/>
    </row>
    <row r="644" spans="1:14">
      <c r="A644" s="97" t="str">
        <f t="shared" si="66"/>
        <v/>
      </c>
      <c r="B644" s="98" t="str">
        <f t="shared" si="65"/>
        <v/>
      </c>
      <c r="C644" s="99"/>
      <c r="D644" s="100"/>
      <c r="E644" s="100"/>
      <c r="F644" s="57"/>
      <c r="G644" s="58">
        <f t="shared" si="67"/>
        <v>0</v>
      </c>
      <c r="H644" s="58"/>
      <c r="I644" s="57"/>
      <c r="J644" s="57"/>
      <c r="K644" s="57"/>
      <c r="L644" s="57"/>
      <c r="M644" s="58" t="str">
        <f t="shared" si="68"/>
        <v/>
      </c>
      <c r="N644" s="102"/>
    </row>
    <row r="645" spans="1:14">
      <c r="A645" s="97" t="str">
        <f t="shared" si="66"/>
        <v/>
      </c>
      <c r="B645" s="98" t="str">
        <f t="shared" si="65"/>
        <v/>
      </c>
      <c r="C645" s="99"/>
      <c r="D645" s="100"/>
      <c r="E645" s="100"/>
      <c r="F645" s="57"/>
      <c r="G645" s="58">
        <f t="shared" si="67"/>
        <v>0</v>
      </c>
      <c r="H645" s="58"/>
      <c r="I645" s="57"/>
      <c r="J645" s="57"/>
      <c r="K645" s="57"/>
      <c r="L645" s="57"/>
      <c r="M645" s="58" t="str">
        <f t="shared" si="68"/>
        <v/>
      </c>
      <c r="N645" s="102"/>
    </row>
    <row r="646" spans="1:14">
      <c r="A646" s="97" t="str">
        <f t="shared" si="66"/>
        <v/>
      </c>
      <c r="B646" s="98" t="str">
        <f t="shared" si="65"/>
        <v/>
      </c>
      <c r="C646" s="99"/>
      <c r="D646" s="100"/>
      <c r="E646" s="100"/>
      <c r="F646" s="57"/>
      <c r="G646" s="58">
        <f t="shared" si="67"/>
        <v>0</v>
      </c>
      <c r="H646" s="58"/>
      <c r="I646" s="57"/>
      <c r="J646" s="57"/>
      <c r="K646" s="57"/>
      <c r="L646" s="57"/>
      <c r="M646" s="58" t="str">
        <f t="shared" si="68"/>
        <v/>
      </c>
      <c r="N646" s="102"/>
    </row>
    <row r="647" spans="1:14">
      <c r="A647" s="97" t="str">
        <f t="shared" si="66"/>
        <v/>
      </c>
      <c r="B647" s="98" t="str">
        <f t="shared" si="65"/>
        <v/>
      </c>
      <c r="C647" s="99"/>
      <c r="D647" s="100"/>
      <c r="E647" s="100"/>
      <c r="F647" s="57"/>
      <c r="G647" s="58">
        <f t="shared" si="67"/>
        <v>0</v>
      </c>
      <c r="H647" s="58"/>
      <c r="I647" s="57"/>
      <c r="J647" s="57"/>
      <c r="K647" s="57"/>
      <c r="L647" s="57"/>
      <c r="M647" s="58" t="str">
        <f t="shared" si="68"/>
        <v/>
      </c>
      <c r="N647" s="102"/>
    </row>
    <row r="648" spans="1:14">
      <c r="A648" s="97" t="str">
        <f t="shared" si="66"/>
        <v/>
      </c>
      <c r="B648" s="98" t="str">
        <f t="shared" si="65"/>
        <v/>
      </c>
      <c r="C648" s="99"/>
      <c r="D648" s="100"/>
      <c r="E648" s="100"/>
      <c r="F648" s="57"/>
      <c r="G648" s="58">
        <f t="shared" si="67"/>
        <v>0</v>
      </c>
      <c r="H648" s="58"/>
      <c r="I648" s="57"/>
      <c r="J648" s="57"/>
      <c r="K648" s="57"/>
      <c r="L648" s="57"/>
      <c r="M648" s="58" t="str">
        <f t="shared" si="68"/>
        <v/>
      </c>
      <c r="N648" s="102"/>
    </row>
    <row r="649" spans="1:14">
      <c r="A649" s="97" t="str">
        <f t="shared" si="66"/>
        <v/>
      </c>
      <c r="B649" s="98" t="str">
        <f t="shared" si="65"/>
        <v/>
      </c>
      <c r="C649" s="99"/>
      <c r="D649" s="100"/>
      <c r="E649" s="100"/>
      <c r="F649" s="57"/>
      <c r="G649" s="58">
        <f t="shared" si="67"/>
        <v>0</v>
      </c>
      <c r="H649" s="58"/>
      <c r="I649" s="57"/>
      <c r="J649" s="57"/>
      <c r="K649" s="57"/>
      <c r="L649" s="57"/>
      <c r="M649" s="58" t="str">
        <f t="shared" si="68"/>
        <v/>
      </c>
      <c r="N649" s="102"/>
    </row>
    <row r="650" spans="1:14">
      <c r="A650" s="97" t="str">
        <f t="shared" si="66"/>
        <v/>
      </c>
      <c r="B650" s="98" t="str">
        <f t="shared" si="65"/>
        <v/>
      </c>
      <c r="C650" s="99"/>
      <c r="D650" s="100"/>
      <c r="E650" s="100"/>
      <c r="F650" s="57"/>
      <c r="G650" s="58">
        <f t="shared" si="67"/>
        <v>0</v>
      </c>
      <c r="H650" s="58"/>
      <c r="I650" s="57"/>
      <c r="J650" s="57"/>
      <c r="K650" s="57"/>
      <c r="L650" s="57"/>
      <c r="M650" s="58" t="str">
        <f t="shared" si="68"/>
        <v/>
      </c>
      <c r="N650" s="102"/>
    </row>
    <row r="651" spans="1:14">
      <c r="A651" s="97" t="str">
        <f t="shared" si="66"/>
        <v/>
      </c>
      <c r="B651" s="98" t="str">
        <f t="shared" si="65"/>
        <v/>
      </c>
      <c r="C651" s="99"/>
      <c r="D651" s="100"/>
      <c r="E651" s="100"/>
      <c r="F651" s="57"/>
      <c r="G651" s="58">
        <f t="shared" si="67"/>
        <v>0</v>
      </c>
      <c r="H651" s="58"/>
      <c r="I651" s="57"/>
      <c r="J651" s="57"/>
      <c r="K651" s="57"/>
      <c r="L651" s="57"/>
      <c r="M651" s="58" t="str">
        <f t="shared" si="68"/>
        <v/>
      </c>
      <c r="N651" s="102"/>
    </row>
    <row r="652" spans="1:14">
      <c r="A652" s="97" t="str">
        <f t="shared" si="66"/>
        <v/>
      </c>
      <c r="B652" s="98" t="str">
        <f t="shared" si="65"/>
        <v/>
      </c>
      <c r="C652" s="99"/>
      <c r="D652" s="100"/>
      <c r="E652" s="100"/>
      <c r="F652" s="57"/>
      <c r="G652" s="58">
        <f t="shared" si="67"/>
        <v>0</v>
      </c>
      <c r="H652" s="58"/>
      <c r="I652" s="57"/>
      <c r="J652" s="57"/>
      <c r="K652" s="57"/>
      <c r="L652" s="57"/>
      <c r="M652" s="58" t="str">
        <f t="shared" si="68"/>
        <v/>
      </c>
      <c r="N652" s="102"/>
    </row>
    <row r="653" spans="1:14">
      <c r="A653" s="97" t="str">
        <f t="shared" si="66"/>
        <v/>
      </c>
      <c r="B653" s="98" t="str">
        <f t="shared" si="65"/>
        <v/>
      </c>
      <c r="C653" s="99"/>
      <c r="D653" s="100"/>
      <c r="E653" s="100"/>
      <c r="F653" s="57"/>
      <c r="G653" s="58">
        <f t="shared" si="67"/>
        <v>0</v>
      </c>
      <c r="H653" s="58"/>
      <c r="I653" s="57"/>
      <c r="J653" s="57"/>
      <c r="K653" s="57"/>
      <c r="L653" s="57"/>
      <c r="M653" s="58" t="str">
        <f t="shared" si="68"/>
        <v/>
      </c>
      <c r="N653" s="102"/>
    </row>
    <row r="654" spans="1:14">
      <c r="A654" s="97" t="str">
        <f t="shared" si="66"/>
        <v/>
      </c>
      <c r="B654" s="98" t="str">
        <f t="shared" si="65"/>
        <v/>
      </c>
      <c r="C654" s="99"/>
      <c r="D654" s="100"/>
      <c r="E654" s="100"/>
      <c r="F654" s="57"/>
      <c r="G654" s="58">
        <f t="shared" si="67"/>
        <v>0</v>
      </c>
      <c r="H654" s="58"/>
      <c r="I654" s="57"/>
      <c r="J654" s="57"/>
      <c r="K654" s="57"/>
      <c r="L654" s="57"/>
      <c r="M654" s="58" t="str">
        <f t="shared" si="68"/>
        <v/>
      </c>
      <c r="N654" s="102"/>
    </row>
    <row r="655" spans="1:14">
      <c r="A655" s="97" t="str">
        <f t="shared" si="66"/>
        <v/>
      </c>
      <c r="B655" s="98" t="str">
        <f t="shared" si="65"/>
        <v/>
      </c>
      <c r="C655" s="99"/>
      <c r="D655" s="100"/>
      <c r="E655" s="100"/>
      <c r="F655" s="57"/>
      <c r="G655" s="58">
        <f t="shared" si="67"/>
        <v>0</v>
      </c>
      <c r="H655" s="58"/>
      <c r="I655" s="57"/>
      <c r="J655" s="57"/>
      <c r="K655" s="57"/>
      <c r="L655" s="57"/>
      <c r="M655" s="58" t="str">
        <f t="shared" si="68"/>
        <v/>
      </c>
      <c r="N655" s="102"/>
    </row>
    <row r="656" spans="1:14">
      <c r="A656" s="97" t="str">
        <f t="shared" si="66"/>
        <v/>
      </c>
      <c r="B656" s="98" t="str">
        <f t="shared" si="65"/>
        <v/>
      </c>
      <c r="C656" s="99"/>
      <c r="D656" s="100"/>
      <c r="E656" s="100"/>
      <c r="F656" s="57"/>
      <c r="G656" s="58">
        <f t="shared" si="67"/>
        <v>0</v>
      </c>
      <c r="H656" s="58"/>
      <c r="I656" s="57"/>
      <c r="J656" s="57"/>
      <c r="K656" s="57"/>
      <c r="L656" s="57"/>
      <c r="M656" s="58" t="str">
        <f t="shared" si="68"/>
        <v/>
      </c>
      <c r="N656" s="102"/>
    </row>
    <row r="657" spans="1:14">
      <c r="A657" s="97" t="str">
        <f t="shared" si="66"/>
        <v/>
      </c>
      <c r="B657" s="98" t="str">
        <f t="shared" si="65"/>
        <v/>
      </c>
      <c r="C657" s="99"/>
      <c r="D657" s="100"/>
      <c r="E657" s="100"/>
      <c r="F657" s="57"/>
      <c r="G657" s="58">
        <f t="shared" si="67"/>
        <v>0</v>
      </c>
      <c r="H657" s="58"/>
      <c r="I657" s="57"/>
      <c r="J657" s="57"/>
      <c r="K657" s="57"/>
      <c r="L657" s="57"/>
      <c r="M657" s="58" t="str">
        <f t="shared" si="68"/>
        <v/>
      </c>
      <c r="N657" s="102"/>
    </row>
    <row r="658" spans="1:14">
      <c r="A658" s="97" t="str">
        <f t="shared" si="66"/>
        <v/>
      </c>
      <c r="B658" s="98" t="str">
        <f t="shared" si="65"/>
        <v/>
      </c>
      <c r="C658" s="99"/>
      <c r="D658" s="100"/>
      <c r="E658" s="100"/>
      <c r="F658" s="57"/>
      <c r="G658" s="58">
        <f t="shared" si="67"/>
        <v>0</v>
      </c>
      <c r="H658" s="58"/>
      <c r="I658" s="57"/>
      <c r="J658" s="57"/>
      <c r="K658" s="57"/>
      <c r="L658" s="57"/>
      <c r="M658" s="58" t="str">
        <f t="shared" si="68"/>
        <v/>
      </c>
      <c r="N658" s="102"/>
    </row>
    <row r="659" spans="1:14">
      <c r="A659" s="97" t="str">
        <f t="shared" si="66"/>
        <v/>
      </c>
      <c r="B659" s="98" t="str">
        <f t="shared" si="65"/>
        <v/>
      </c>
      <c r="C659" s="99"/>
      <c r="D659" s="100"/>
      <c r="E659" s="100"/>
      <c r="F659" s="57"/>
      <c r="G659" s="58">
        <f t="shared" si="67"/>
        <v>0</v>
      </c>
      <c r="H659" s="58"/>
      <c r="I659" s="57"/>
      <c r="J659" s="57"/>
      <c r="K659" s="57"/>
      <c r="L659" s="57"/>
      <c r="M659" s="58" t="str">
        <f t="shared" si="68"/>
        <v/>
      </c>
      <c r="N659" s="102"/>
    </row>
    <row r="660" spans="1:14">
      <c r="A660" s="97" t="str">
        <f t="shared" si="66"/>
        <v/>
      </c>
      <c r="B660" s="98" t="str">
        <f t="shared" si="65"/>
        <v/>
      </c>
      <c r="C660" s="99"/>
      <c r="D660" s="100"/>
      <c r="E660" s="100"/>
      <c r="F660" s="57"/>
      <c r="G660" s="58">
        <f t="shared" si="67"/>
        <v>0</v>
      </c>
      <c r="H660" s="58"/>
      <c r="I660" s="57"/>
      <c r="J660" s="57"/>
      <c r="K660" s="57"/>
      <c r="L660" s="57"/>
      <c r="M660" s="58" t="str">
        <f t="shared" si="68"/>
        <v/>
      </c>
      <c r="N660" s="102"/>
    </row>
    <row r="661" spans="1:14">
      <c r="A661" s="97" t="str">
        <f t="shared" si="66"/>
        <v/>
      </c>
      <c r="B661" s="98" t="str">
        <f t="shared" si="65"/>
        <v/>
      </c>
      <c r="C661" s="99"/>
      <c r="D661" s="100"/>
      <c r="E661" s="100"/>
      <c r="F661" s="57"/>
      <c r="G661" s="58">
        <f t="shared" si="67"/>
        <v>0</v>
      </c>
      <c r="H661" s="58"/>
      <c r="I661" s="57"/>
      <c r="J661" s="57"/>
      <c r="K661" s="57"/>
      <c r="L661" s="57"/>
      <c r="M661" s="58" t="str">
        <f t="shared" si="68"/>
        <v/>
      </c>
      <c r="N661" s="102"/>
    </row>
    <row r="662" spans="1:14">
      <c r="A662" s="97" t="str">
        <f t="shared" si="66"/>
        <v/>
      </c>
      <c r="B662" s="98" t="str">
        <f t="shared" si="65"/>
        <v/>
      </c>
      <c r="C662" s="99"/>
      <c r="D662" s="100"/>
      <c r="E662" s="100"/>
      <c r="F662" s="57"/>
      <c r="G662" s="58">
        <f t="shared" si="67"/>
        <v>0</v>
      </c>
      <c r="H662" s="58"/>
      <c r="I662" s="57"/>
      <c r="J662" s="57"/>
      <c r="K662" s="57"/>
      <c r="L662" s="57"/>
      <c r="M662" s="58" t="str">
        <f t="shared" si="68"/>
        <v/>
      </c>
      <c r="N662" s="102"/>
    </row>
    <row r="663" spans="1:14">
      <c r="A663" s="97" t="str">
        <f t="shared" si="66"/>
        <v/>
      </c>
      <c r="B663" s="98" t="str">
        <f t="shared" si="65"/>
        <v/>
      </c>
      <c r="C663" s="99"/>
      <c r="D663" s="100"/>
      <c r="E663" s="100"/>
      <c r="F663" s="57"/>
      <c r="G663" s="58">
        <f t="shared" si="67"/>
        <v>0</v>
      </c>
      <c r="H663" s="58"/>
      <c r="I663" s="57"/>
      <c r="J663" s="57"/>
      <c r="K663" s="57"/>
      <c r="L663" s="57"/>
      <c r="M663" s="58" t="str">
        <f t="shared" si="68"/>
        <v/>
      </c>
      <c r="N663" s="102"/>
    </row>
    <row r="664" spans="1:14">
      <c r="A664" s="97" t="str">
        <f t="shared" si="66"/>
        <v/>
      </c>
      <c r="B664" s="98" t="str">
        <f t="shared" si="65"/>
        <v/>
      </c>
      <c r="C664" s="99"/>
      <c r="D664" s="100"/>
      <c r="E664" s="100"/>
      <c r="F664" s="57"/>
      <c r="G664" s="58">
        <f t="shared" si="67"/>
        <v>0</v>
      </c>
      <c r="H664" s="58"/>
      <c r="I664" s="57"/>
      <c r="J664" s="57"/>
      <c r="K664" s="57"/>
      <c r="L664" s="57"/>
      <c r="M664" s="58" t="str">
        <f t="shared" si="68"/>
        <v/>
      </c>
      <c r="N664" s="102"/>
    </row>
    <row r="665" spans="1:14">
      <c r="A665" s="97" t="str">
        <f t="shared" si="66"/>
        <v/>
      </c>
      <c r="B665" s="98" t="str">
        <f t="shared" si="65"/>
        <v/>
      </c>
      <c r="C665" s="99"/>
      <c r="D665" s="100"/>
      <c r="E665" s="100"/>
      <c r="F665" s="57"/>
      <c r="G665" s="58">
        <f t="shared" si="67"/>
        <v>0</v>
      </c>
      <c r="H665" s="58"/>
      <c r="I665" s="57"/>
      <c r="J665" s="57"/>
      <c r="K665" s="57"/>
      <c r="L665" s="57"/>
      <c r="M665" s="58" t="str">
        <f t="shared" si="68"/>
        <v/>
      </c>
      <c r="N665" s="102"/>
    </row>
    <row r="666" spans="1:14">
      <c r="A666" s="97" t="str">
        <f t="shared" si="66"/>
        <v/>
      </c>
      <c r="B666" s="98" t="str">
        <f t="shared" si="65"/>
        <v/>
      </c>
      <c r="C666" s="99"/>
      <c r="D666" s="100"/>
      <c r="E666" s="100"/>
      <c r="F666" s="57"/>
      <c r="G666" s="58">
        <f t="shared" si="67"/>
        <v>0</v>
      </c>
      <c r="H666" s="58"/>
      <c r="I666" s="57"/>
      <c r="J666" s="57"/>
      <c r="K666" s="57"/>
      <c r="L666" s="57"/>
      <c r="M666" s="58" t="str">
        <f t="shared" si="68"/>
        <v/>
      </c>
      <c r="N666" s="102"/>
    </row>
    <row r="667" spans="1:14">
      <c r="A667" s="97" t="str">
        <f t="shared" si="66"/>
        <v/>
      </c>
      <c r="B667" s="98" t="str">
        <f t="shared" si="65"/>
        <v/>
      </c>
      <c r="C667" s="99"/>
      <c r="D667" s="100"/>
      <c r="E667" s="100"/>
      <c r="F667" s="57"/>
      <c r="G667" s="58">
        <f t="shared" si="67"/>
        <v>0</v>
      </c>
      <c r="H667" s="58"/>
      <c r="I667" s="57"/>
      <c r="J667" s="57"/>
      <c r="K667" s="57"/>
      <c r="L667" s="57"/>
      <c r="M667" s="58" t="str">
        <f t="shared" si="68"/>
        <v/>
      </c>
      <c r="N667" s="102"/>
    </row>
    <row r="668" spans="1:14">
      <c r="A668" s="97" t="str">
        <f t="shared" si="66"/>
        <v/>
      </c>
      <c r="B668" s="98" t="str">
        <f t="shared" si="65"/>
        <v/>
      </c>
      <c r="C668" s="99"/>
      <c r="D668" s="100"/>
      <c r="E668" s="100"/>
      <c r="F668" s="57"/>
      <c r="G668" s="58">
        <f t="shared" si="67"/>
        <v>0</v>
      </c>
      <c r="H668" s="58"/>
      <c r="I668" s="57"/>
      <c r="J668" s="57"/>
      <c r="K668" s="57"/>
      <c r="L668" s="57"/>
      <c r="M668" s="58" t="str">
        <f t="shared" si="68"/>
        <v/>
      </c>
      <c r="N668" s="102"/>
    </row>
    <row r="669" spans="1:14">
      <c r="A669" s="97" t="str">
        <f t="shared" si="66"/>
        <v/>
      </c>
      <c r="B669" s="98" t="str">
        <f t="shared" si="65"/>
        <v/>
      </c>
      <c r="C669" s="99"/>
      <c r="D669" s="100"/>
      <c r="E669" s="100"/>
      <c r="F669" s="57"/>
      <c r="G669" s="58">
        <f t="shared" si="67"/>
        <v>0</v>
      </c>
      <c r="H669" s="58"/>
      <c r="I669" s="57"/>
      <c r="J669" s="57"/>
      <c r="K669" s="57"/>
      <c r="L669" s="57"/>
      <c r="M669" s="58" t="str">
        <f t="shared" si="68"/>
        <v/>
      </c>
      <c r="N669" s="102"/>
    </row>
    <row r="670" spans="1:14">
      <c r="A670" s="97" t="str">
        <f t="shared" si="66"/>
        <v/>
      </c>
      <c r="B670" s="98" t="str">
        <f t="shared" si="65"/>
        <v/>
      </c>
      <c r="C670" s="99"/>
      <c r="D670" s="100"/>
      <c r="E670" s="100"/>
      <c r="F670" s="57"/>
      <c r="G670" s="58">
        <f t="shared" si="67"/>
        <v>0</v>
      </c>
      <c r="H670" s="58"/>
      <c r="I670" s="57"/>
      <c r="J670" s="57"/>
      <c r="K670" s="57"/>
      <c r="L670" s="57"/>
      <c r="M670" s="58" t="str">
        <f t="shared" si="68"/>
        <v/>
      </c>
      <c r="N670" s="102"/>
    </row>
    <row r="671" spans="1:14">
      <c r="A671" s="97" t="str">
        <f t="shared" si="66"/>
        <v/>
      </c>
      <c r="B671" s="98" t="str">
        <f t="shared" si="65"/>
        <v/>
      </c>
      <c r="C671" s="99"/>
      <c r="D671" s="100"/>
      <c r="E671" s="100"/>
      <c r="F671" s="57"/>
      <c r="G671" s="58">
        <f t="shared" si="67"/>
        <v>0</v>
      </c>
      <c r="H671" s="58"/>
      <c r="I671" s="57"/>
      <c r="J671" s="57"/>
      <c r="K671" s="57"/>
      <c r="L671" s="57"/>
      <c r="M671" s="58" t="str">
        <f t="shared" si="68"/>
        <v/>
      </c>
      <c r="N671" s="102"/>
    </row>
    <row r="672" spans="1:14">
      <c r="A672" s="97" t="str">
        <f t="shared" si="66"/>
        <v/>
      </c>
      <c r="B672" s="98" t="str">
        <f t="shared" si="65"/>
        <v/>
      </c>
      <c r="C672" s="99"/>
      <c r="D672" s="100"/>
      <c r="E672" s="100"/>
      <c r="F672" s="57"/>
      <c r="G672" s="58">
        <f t="shared" si="67"/>
        <v>0</v>
      </c>
      <c r="H672" s="58"/>
      <c r="I672" s="57"/>
      <c r="J672" s="57"/>
      <c r="K672" s="57"/>
      <c r="L672" s="57"/>
      <c r="M672" s="58" t="str">
        <f t="shared" si="68"/>
        <v/>
      </c>
      <c r="N672" s="102"/>
    </row>
    <row r="673" spans="1:14">
      <c r="A673" s="97" t="str">
        <f t="shared" si="66"/>
        <v/>
      </c>
      <c r="B673" s="98" t="str">
        <f t="shared" si="65"/>
        <v/>
      </c>
      <c r="C673" s="99"/>
      <c r="D673" s="100"/>
      <c r="E673" s="100"/>
      <c r="F673" s="57"/>
      <c r="G673" s="58">
        <f t="shared" si="67"/>
        <v>0</v>
      </c>
      <c r="H673" s="58"/>
      <c r="I673" s="57"/>
      <c r="J673" s="57"/>
      <c r="K673" s="57"/>
      <c r="L673" s="57"/>
      <c r="M673" s="58" t="str">
        <f t="shared" si="68"/>
        <v/>
      </c>
      <c r="N673" s="102"/>
    </row>
    <row r="674" spans="1:14">
      <c r="A674" s="97" t="str">
        <f t="shared" si="66"/>
        <v/>
      </c>
      <c r="B674" s="98" t="str">
        <f t="shared" si="65"/>
        <v/>
      </c>
      <c r="C674" s="99"/>
      <c r="D674" s="100"/>
      <c r="E674" s="100"/>
      <c r="F674" s="57"/>
      <c r="G674" s="58">
        <f t="shared" si="67"/>
        <v>0</v>
      </c>
      <c r="H674" s="58"/>
      <c r="I674" s="57"/>
      <c r="J674" s="57"/>
      <c r="K674" s="57"/>
      <c r="L674" s="57"/>
      <c r="M674" s="58" t="str">
        <f t="shared" si="68"/>
        <v/>
      </c>
      <c r="N674" s="102"/>
    </row>
    <row r="675" spans="1:14">
      <c r="A675" s="97" t="str">
        <f t="shared" si="66"/>
        <v/>
      </c>
      <c r="B675" s="98" t="str">
        <f t="shared" si="65"/>
        <v/>
      </c>
      <c r="C675" s="99"/>
      <c r="D675" s="100"/>
      <c r="E675" s="100"/>
      <c r="F675" s="57"/>
      <c r="G675" s="58">
        <f t="shared" si="67"/>
        <v>0</v>
      </c>
      <c r="H675" s="58"/>
      <c r="I675" s="57"/>
      <c r="J675" s="57"/>
      <c r="K675" s="57"/>
      <c r="L675" s="57"/>
      <c r="M675" s="58" t="str">
        <f t="shared" si="68"/>
        <v/>
      </c>
      <c r="N675" s="102"/>
    </row>
    <row r="676" spans="1:14">
      <c r="A676" s="97" t="str">
        <f t="shared" si="66"/>
        <v/>
      </c>
      <c r="B676" s="98" t="str">
        <f t="shared" si="65"/>
        <v/>
      </c>
      <c r="C676" s="99"/>
      <c r="D676" s="100"/>
      <c r="E676" s="100"/>
      <c r="F676" s="57"/>
      <c r="G676" s="58">
        <f t="shared" si="67"/>
        <v>0</v>
      </c>
      <c r="H676" s="58"/>
      <c r="I676" s="57"/>
      <c r="J676" s="57"/>
      <c r="K676" s="57"/>
      <c r="L676" s="57"/>
      <c r="M676" s="58" t="str">
        <f t="shared" si="68"/>
        <v/>
      </c>
      <c r="N676" s="102"/>
    </row>
    <row r="677" spans="1:14">
      <c r="A677" s="97" t="str">
        <f t="shared" si="66"/>
        <v/>
      </c>
      <c r="B677" s="98" t="str">
        <f t="shared" si="65"/>
        <v/>
      </c>
      <c r="C677" s="99"/>
      <c r="D677" s="100"/>
      <c r="E677" s="100"/>
      <c r="F677" s="57"/>
      <c r="G677" s="58">
        <f t="shared" si="67"/>
        <v>0</v>
      </c>
      <c r="H677" s="58"/>
      <c r="I677" s="57"/>
      <c r="J677" s="57"/>
      <c r="K677" s="57"/>
      <c r="L677" s="57"/>
      <c r="M677" s="58" t="str">
        <f t="shared" si="68"/>
        <v/>
      </c>
      <c r="N677" s="102"/>
    </row>
    <row r="678" spans="1:14">
      <c r="A678" s="97" t="str">
        <f t="shared" si="66"/>
        <v/>
      </c>
      <c r="B678" s="98" t="str">
        <f t="shared" si="65"/>
        <v/>
      </c>
      <c r="C678" s="99"/>
      <c r="D678" s="100"/>
      <c r="E678" s="100"/>
      <c r="F678" s="57"/>
      <c r="G678" s="58">
        <f t="shared" si="67"/>
        <v>0</v>
      </c>
      <c r="H678" s="58"/>
      <c r="I678" s="57"/>
      <c r="J678" s="57"/>
      <c r="K678" s="57"/>
      <c r="L678" s="57"/>
      <c r="M678" s="58" t="str">
        <f t="shared" si="68"/>
        <v/>
      </c>
      <c r="N678" s="102"/>
    </row>
    <row r="679" spans="1:14">
      <c r="A679" s="97" t="str">
        <f t="shared" si="66"/>
        <v/>
      </c>
      <c r="B679" s="98" t="str">
        <f t="shared" si="65"/>
        <v/>
      </c>
      <c r="C679" s="99"/>
      <c r="D679" s="100"/>
      <c r="E679" s="100"/>
      <c r="F679" s="57"/>
      <c r="G679" s="58">
        <f t="shared" si="67"/>
        <v>0</v>
      </c>
      <c r="H679" s="58"/>
      <c r="I679" s="57"/>
      <c r="J679" s="57"/>
      <c r="K679" s="57"/>
      <c r="L679" s="57"/>
      <c r="M679" s="58" t="str">
        <f t="shared" si="68"/>
        <v/>
      </c>
      <c r="N679" s="102"/>
    </row>
    <row r="680" spans="1:14">
      <c r="A680" s="97" t="str">
        <f t="shared" si="66"/>
        <v/>
      </c>
      <c r="B680" s="98" t="str">
        <f t="shared" si="65"/>
        <v/>
      </c>
      <c r="C680" s="99"/>
      <c r="D680" s="100"/>
      <c r="E680" s="100"/>
      <c r="F680" s="57"/>
      <c r="G680" s="58">
        <f t="shared" si="67"/>
        <v>0</v>
      </c>
      <c r="H680" s="58"/>
      <c r="I680" s="57"/>
      <c r="J680" s="57"/>
      <c r="K680" s="57"/>
      <c r="L680" s="57"/>
      <c r="M680" s="58" t="str">
        <f t="shared" si="68"/>
        <v/>
      </c>
      <c r="N680" s="102"/>
    </row>
    <row r="681" spans="1:14">
      <c r="A681" s="97" t="str">
        <f t="shared" si="66"/>
        <v/>
      </c>
      <c r="B681" s="98" t="str">
        <f t="shared" si="65"/>
        <v/>
      </c>
      <c r="C681" s="99"/>
      <c r="D681" s="100"/>
      <c r="E681" s="100"/>
      <c r="F681" s="57"/>
      <c r="G681" s="58">
        <f t="shared" si="67"/>
        <v>0</v>
      </c>
      <c r="H681" s="58"/>
      <c r="I681" s="57"/>
      <c r="J681" s="57"/>
      <c r="K681" s="57"/>
      <c r="L681" s="57"/>
      <c r="M681" s="58" t="str">
        <f t="shared" si="68"/>
        <v/>
      </c>
      <c r="N681" s="102"/>
    </row>
    <row r="682" spans="1:14">
      <c r="A682" s="97" t="str">
        <f t="shared" si="66"/>
        <v/>
      </c>
      <c r="B682" s="98" t="str">
        <f t="shared" si="65"/>
        <v/>
      </c>
      <c r="C682" s="99"/>
      <c r="D682" s="100"/>
      <c r="E682" s="100"/>
      <c r="F682" s="57"/>
      <c r="G682" s="58">
        <f t="shared" si="67"/>
        <v>0</v>
      </c>
      <c r="H682" s="58"/>
      <c r="I682" s="57"/>
      <c r="J682" s="57"/>
      <c r="K682" s="57"/>
      <c r="L682" s="57"/>
      <c r="M682" s="58" t="str">
        <f t="shared" si="68"/>
        <v/>
      </c>
      <c r="N682" s="102"/>
    </row>
    <row r="683" spans="1:14">
      <c r="A683" s="97" t="str">
        <f t="shared" si="66"/>
        <v/>
      </c>
      <c r="B683" s="98" t="str">
        <f t="shared" si="65"/>
        <v/>
      </c>
      <c r="C683" s="99"/>
      <c r="D683" s="100"/>
      <c r="E683" s="100"/>
      <c r="F683" s="57"/>
      <c r="G683" s="58">
        <f t="shared" si="67"/>
        <v>0</v>
      </c>
      <c r="H683" s="58"/>
      <c r="I683" s="57"/>
      <c r="J683" s="57"/>
      <c r="K683" s="57"/>
      <c r="L683" s="57"/>
      <c r="M683" s="58" t="str">
        <f t="shared" si="68"/>
        <v/>
      </c>
      <c r="N683" s="102"/>
    </row>
    <row r="684" spans="1:14">
      <c r="A684" s="97" t="str">
        <f t="shared" si="66"/>
        <v/>
      </c>
      <c r="B684" s="98" t="str">
        <f t="shared" ref="B684:B747" si="69">IF(C684="","",MONTH(C684)&amp;"月")</f>
        <v/>
      </c>
      <c r="C684" s="99"/>
      <c r="D684" s="100"/>
      <c r="E684" s="100"/>
      <c r="F684" s="57"/>
      <c r="G684" s="58">
        <f t="shared" si="67"/>
        <v>0</v>
      </c>
      <c r="H684" s="58"/>
      <c r="I684" s="57"/>
      <c r="J684" s="57"/>
      <c r="K684" s="57"/>
      <c r="L684" s="57"/>
      <c r="M684" s="58" t="str">
        <f t="shared" si="68"/>
        <v/>
      </c>
      <c r="N684" s="102"/>
    </row>
    <row r="685" spans="1:14">
      <c r="A685" s="97" t="str">
        <f t="shared" ref="A685:A748" si="70">IF(C685="","",ROW()-42)</f>
        <v/>
      </c>
      <c r="B685" s="98" t="str">
        <f t="shared" si="69"/>
        <v/>
      </c>
      <c r="C685" s="99"/>
      <c r="D685" s="100"/>
      <c r="E685" s="100"/>
      <c r="F685" s="57"/>
      <c r="G685" s="58">
        <f t="shared" ref="G685:G748" si="71">IF(F685="",0,F685*$K$41)</f>
        <v>0</v>
      </c>
      <c r="H685" s="58"/>
      <c r="I685" s="57"/>
      <c r="J685" s="57"/>
      <c r="K685" s="57"/>
      <c r="L685" s="57"/>
      <c r="M685" s="58" t="str">
        <f t="shared" ref="M685:M748" si="72">IF(C685="","",ROUND(M684+G685-I685-J685-K685-L685-H685,2))</f>
        <v/>
      </c>
      <c r="N685" s="102"/>
    </row>
    <row r="686" spans="1:14">
      <c r="A686" s="97" t="str">
        <f t="shared" si="70"/>
        <v/>
      </c>
      <c r="B686" s="98" t="str">
        <f t="shared" si="69"/>
        <v/>
      </c>
      <c r="C686" s="99"/>
      <c r="D686" s="100"/>
      <c r="E686" s="100"/>
      <c r="F686" s="57"/>
      <c r="G686" s="58">
        <f t="shared" si="71"/>
        <v>0</v>
      </c>
      <c r="H686" s="58"/>
      <c r="I686" s="57"/>
      <c r="J686" s="57"/>
      <c r="K686" s="57"/>
      <c r="L686" s="57"/>
      <c r="M686" s="58" t="str">
        <f t="shared" si="72"/>
        <v/>
      </c>
      <c r="N686" s="102"/>
    </row>
    <row r="687" spans="1:14">
      <c r="A687" s="97" t="str">
        <f t="shared" si="70"/>
        <v/>
      </c>
      <c r="B687" s="98" t="str">
        <f t="shared" si="69"/>
        <v/>
      </c>
      <c r="C687" s="99"/>
      <c r="D687" s="100"/>
      <c r="E687" s="100"/>
      <c r="F687" s="57"/>
      <c r="G687" s="58">
        <f t="shared" si="71"/>
        <v>0</v>
      </c>
      <c r="H687" s="58"/>
      <c r="I687" s="57"/>
      <c r="J687" s="57"/>
      <c r="K687" s="57"/>
      <c r="L687" s="57"/>
      <c r="M687" s="58" t="str">
        <f t="shared" si="72"/>
        <v/>
      </c>
      <c r="N687" s="102"/>
    </row>
    <row r="688" spans="1:14">
      <c r="A688" s="97" t="str">
        <f t="shared" si="70"/>
        <v/>
      </c>
      <c r="B688" s="98" t="str">
        <f t="shared" si="69"/>
        <v/>
      </c>
      <c r="C688" s="99"/>
      <c r="D688" s="100"/>
      <c r="E688" s="100"/>
      <c r="F688" s="57"/>
      <c r="G688" s="58">
        <f t="shared" si="71"/>
        <v>0</v>
      </c>
      <c r="H688" s="58"/>
      <c r="I688" s="57"/>
      <c r="J688" s="57"/>
      <c r="K688" s="57"/>
      <c r="L688" s="57"/>
      <c r="M688" s="58" t="str">
        <f t="shared" si="72"/>
        <v/>
      </c>
      <c r="N688" s="102"/>
    </row>
    <row r="689" spans="1:14">
      <c r="A689" s="97" t="str">
        <f t="shared" si="70"/>
        <v/>
      </c>
      <c r="B689" s="98" t="str">
        <f t="shared" si="69"/>
        <v/>
      </c>
      <c r="C689" s="99"/>
      <c r="D689" s="100"/>
      <c r="E689" s="100"/>
      <c r="F689" s="57"/>
      <c r="G689" s="58">
        <f t="shared" si="71"/>
        <v>0</v>
      </c>
      <c r="H689" s="58"/>
      <c r="I689" s="57"/>
      <c r="J689" s="57"/>
      <c r="K689" s="57"/>
      <c r="L689" s="57"/>
      <c r="M689" s="58" t="str">
        <f t="shared" si="72"/>
        <v/>
      </c>
      <c r="N689" s="102"/>
    </row>
    <row r="690" spans="1:14">
      <c r="A690" s="97" t="str">
        <f t="shared" si="70"/>
        <v/>
      </c>
      <c r="B690" s="98" t="str">
        <f t="shared" si="69"/>
        <v/>
      </c>
      <c r="C690" s="99"/>
      <c r="D690" s="100"/>
      <c r="E690" s="100"/>
      <c r="F690" s="57"/>
      <c r="G690" s="58">
        <f t="shared" si="71"/>
        <v>0</v>
      </c>
      <c r="H690" s="58"/>
      <c r="I690" s="57"/>
      <c r="J690" s="57"/>
      <c r="K690" s="57"/>
      <c r="L690" s="57"/>
      <c r="M690" s="58" t="str">
        <f t="shared" si="72"/>
        <v/>
      </c>
      <c r="N690" s="102"/>
    </row>
    <row r="691" spans="1:14">
      <c r="A691" s="97" t="str">
        <f t="shared" si="70"/>
        <v/>
      </c>
      <c r="B691" s="98" t="str">
        <f t="shared" si="69"/>
        <v/>
      </c>
      <c r="C691" s="99"/>
      <c r="D691" s="100"/>
      <c r="E691" s="100"/>
      <c r="F691" s="57"/>
      <c r="G691" s="58">
        <f t="shared" si="71"/>
        <v>0</v>
      </c>
      <c r="H691" s="58"/>
      <c r="I691" s="57"/>
      <c r="J691" s="57"/>
      <c r="K691" s="57"/>
      <c r="L691" s="57"/>
      <c r="M691" s="58" t="str">
        <f t="shared" si="72"/>
        <v/>
      </c>
      <c r="N691" s="102"/>
    </row>
    <row r="692" spans="1:14">
      <c r="A692" s="97" t="str">
        <f t="shared" si="70"/>
        <v/>
      </c>
      <c r="B692" s="98" t="str">
        <f t="shared" si="69"/>
        <v/>
      </c>
      <c r="C692" s="99"/>
      <c r="D692" s="100"/>
      <c r="E692" s="100"/>
      <c r="F692" s="57"/>
      <c r="G692" s="58">
        <f t="shared" si="71"/>
        <v>0</v>
      </c>
      <c r="H692" s="58"/>
      <c r="I692" s="57"/>
      <c r="J692" s="57"/>
      <c r="K692" s="57"/>
      <c r="L692" s="57"/>
      <c r="M692" s="58" t="str">
        <f t="shared" si="72"/>
        <v/>
      </c>
      <c r="N692" s="102"/>
    </row>
    <row r="693" spans="1:14">
      <c r="A693" s="97" t="str">
        <f t="shared" si="70"/>
        <v/>
      </c>
      <c r="B693" s="98" t="str">
        <f t="shared" si="69"/>
        <v/>
      </c>
      <c r="C693" s="99"/>
      <c r="D693" s="100"/>
      <c r="E693" s="100"/>
      <c r="F693" s="57"/>
      <c r="G693" s="58">
        <f t="shared" si="71"/>
        <v>0</v>
      </c>
      <c r="H693" s="58"/>
      <c r="I693" s="57"/>
      <c r="J693" s="57"/>
      <c r="K693" s="57"/>
      <c r="L693" s="57"/>
      <c r="M693" s="58" t="str">
        <f t="shared" si="72"/>
        <v/>
      </c>
      <c r="N693" s="102"/>
    </row>
    <row r="694" spans="1:14">
      <c r="A694" s="97" t="str">
        <f t="shared" si="70"/>
        <v/>
      </c>
      <c r="B694" s="98" t="str">
        <f t="shared" si="69"/>
        <v/>
      </c>
      <c r="C694" s="99"/>
      <c r="D694" s="100"/>
      <c r="E694" s="100"/>
      <c r="F694" s="57"/>
      <c r="G694" s="58">
        <f t="shared" si="71"/>
        <v>0</v>
      </c>
      <c r="H694" s="58"/>
      <c r="I694" s="57"/>
      <c r="J694" s="57"/>
      <c r="K694" s="57"/>
      <c r="L694" s="57"/>
      <c r="M694" s="58" t="str">
        <f t="shared" si="72"/>
        <v/>
      </c>
      <c r="N694" s="102"/>
    </row>
    <row r="695" spans="1:14">
      <c r="A695" s="97" t="str">
        <f t="shared" si="70"/>
        <v/>
      </c>
      <c r="B695" s="98" t="str">
        <f t="shared" si="69"/>
        <v/>
      </c>
      <c r="C695" s="99"/>
      <c r="D695" s="100"/>
      <c r="E695" s="100"/>
      <c r="F695" s="57"/>
      <c r="G695" s="58">
        <f t="shared" si="71"/>
        <v>0</v>
      </c>
      <c r="H695" s="58"/>
      <c r="I695" s="57"/>
      <c r="J695" s="57"/>
      <c r="K695" s="57"/>
      <c r="L695" s="57"/>
      <c r="M695" s="58" t="str">
        <f t="shared" si="72"/>
        <v/>
      </c>
      <c r="N695" s="102"/>
    </row>
    <row r="696" spans="1:14">
      <c r="A696" s="97" t="str">
        <f t="shared" si="70"/>
        <v/>
      </c>
      <c r="B696" s="98" t="str">
        <f t="shared" si="69"/>
        <v/>
      </c>
      <c r="C696" s="99"/>
      <c r="D696" s="100"/>
      <c r="E696" s="100"/>
      <c r="F696" s="57"/>
      <c r="G696" s="58">
        <f t="shared" si="71"/>
        <v>0</v>
      </c>
      <c r="H696" s="58"/>
      <c r="I696" s="57"/>
      <c r="J696" s="57"/>
      <c r="K696" s="57"/>
      <c r="L696" s="57"/>
      <c r="M696" s="58" t="str">
        <f t="shared" si="72"/>
        <v/>
      </c>
      <c r="N696" s="102"/>
    </row>
    <row r="697" spans="1:14">
      <c r="A697" s="97" t="str">
        <f t="shared" si="70"/>
        <v/>
      </c>
      <c r="B697" s="98" t="str">
        <f t="shared" si="69"/>
        <v/>
      </c>
      <c r="C697" s="99"/>
      <c r="D697" s="100"/>
      <c r="E697" s="100"/>
      <c r="F697" s="57"/>
      <c r="G697" s="58">
        <f t="shared" si="71"/>
        <v>0</v>
      </c>
      <c r="H697" s="58"/>
      <c r="I697" s="57"/>
      <c r="J697" s="57"/>
      <c r="K697" s="57"/>
      <c r="L697" s="57"/>
      <c r="M697" s="58" t="str">
        <f t="shared" si="72"/>
        <v/>
      </c>
      <c r="N697" s="102"/>
    </row>
    <row r="698" spans="1:14">
      <c r="A698" s="97" t="str">
        <f t="shared" si="70"/>
        <v/>
      </c>
      <c r="B698" s="98" t="str">
        <f t="shared" si="69"/>
        <v/>
      </c>
      <c r="C698" s="99"/>
      <c r="D698" s="100"/>
      <c r="E698" s="100"/>
      <c r="F698" s="57"/>
      <c r="G698" s="58">
        <f t="shared" si="71"/>
        <v>0</v>
      </c>
      <c r="H698" s="58"/>
      <c r="I698" s="57"/>
      <c r="J698" s="57"/>
      <c r="K698" s="57"/>
      <c r="L698" s="57"/>
      <c r="M698" s="58" t="str">
        <f t="shared" si="72"/>
        <v/>
      </c>
      <c r="N698" s="102"/>
    </row>
    <row r="699" spans="1:14">
      <c r="A699" s="97" t="str">
        <f t="shared" si="70"/>
        <v/>
      </c>
      <c r="B699" s="98" t="str">
        <f t="shared" si="69"/>
        <v/>
      </c>
      <c r="C699" s="99"/>
      <c r="D699" s="100"/>
      <c r="E699" s="100"/>
      <c r="F699" s="57"/>
      <c r="G699" s="58">
        <f t="shared" si="71"/>
        <v>0</v>
      </c>
      <c r="H699" s="58"/>
      <c r="I699" s="57"/>
      <c r="J699" s="57"/>
      <c r="K699" s="57"/>
      <c r="L699" s="57"/>
      <c r="M699" s="58" t="str">
        <f t="shared" si="72"/>
        <v/>
      </c>
      <c r="N699" s="102"/>
    </row>
    <row r="700" spans="1:14">
      <c r="A700" s="97" t="str">
        <f t="shared" si="70"/>
        <v/>
      </c>
      <c r="B700" s="98" t="str">
        <f t="shared" si="69"/>
        <v/>
      </c>
      <c r="C700" s="99"/>
      <c r="D700" s="100"/>
      <c r="E700" s="100"/>
      <c r="F700" s="57"/>
      <c r="G700" s="58">
        <f t="shared" si="71"/>
        <v>0</v>
      </c>
      <c r="H700" s="58"/>
      <c r="I700" s="57"/>
      <c r="J700" s="57"/>
      <c r="K700" s="57"/>
      <c r="L700" s="57"/>
      <c r="M700" s="58" t="str">
        <f t="shared" si="72"/>
        <v/>
      </c>
      <c r="N700" s="102"/>
    </row>
    <row r="701" spans="1:14">
      <c r="A701" s="97" t="str">
        <f t="shared" si="70"/>
        <v/>
      </c>
      <c r="B701" s="98" t="str">
        <f t="shared" si="69"/>
        <v/>
      </c>
      <c r="C701" s="99"/>
      <c r="D701" s="100"/>
      <c r="E701" s="100"/>
      <c r="F701" s="57"/>
      <c r="G701" s="58">
        <f t="shared" si="71"/>
        <v>0</v>
      </c>
      <c r="H701" s="58"/>
      <c r="I701" s="57"/>
      <c r="J701" s="57"/>
      <c r="K701" s="57"/>
      <c r="L701" s="57"/>
      <c r="M701" s="58" t="str">
        <f t="shared" si="72"/>
        <v/>
      </c>
      <c r="N701" s="102"/>
    </row>
    <row r="702" spans="1:14">
      <c r="A702" s="97" t="str">
        <f t="shared" si="70"/>
        <v/>
      </c>
      <c r="B702" s="98" t="str">
        <f t="shared" si="69"/>
        <v/>
      </c>
      <c r="C702" s="99"/>
      <c r="D702" s="100"/>
      <c r="E702" s="100"/>
      <c r="F702" s="57"/>
      <c r="G702" s="58">
        <f t="shared" si="71"/>
        <v>0</v>
      </c>
      <c r="H702" s="58"/>
      <c r="I702" s="57"/>
      <c r="J702" s="57"/>
      <c r="K702" s="57"/>
      <c r="L702" s="57"/>
      <c r="M702" s="58" t="str">
        <f t="shared" si="72"/>
        <v/>
      </c>
      <c r="N702" s="102"/>
    </row>
    <row r="703" spans="1:14">
      <c r="A703" s="97" t="str">
        <f t="shared" si="70"/>
        <v/>
      </c>
      <c r="B703" s="98" t="str">
        <f t="shared" si="69"/>
        <v/>
      </c>
      <c r="C703" s="99"/>
      <c r="D703" s="100"/>
      <c r="E703" s="100"/>
      <c r="F703" s="57"/>
      <c r="G703" s="58">
        <f t="shared" si="71"/>
        <v>0</v>
      </c>
      <c r="H703" s="58"/>
      <c r="I703" s="57"/>
      <c r="J703" s="57"/>
      <c r="K703" s="57"/>
      <c r="L703" s="57"/>
      <c r="M703" s="58" t="str">
        <f t="shared" si="72"/>
        <v/>
      </c>
      <c r="N703" s="102"/>
    </row>
    <row r="704" spans="1:14">
      <c r="A704" s="97" t="str">
        <f t="shared" si="70"/>
        <v/>
      </c>
      <c r="B704" s="98" t="str">
        <f t="shared" si="69"/>
        <v/>
      </c>
      <c r="C704" s="99"/>
      <c r="D704" s="100"/>
      <c r="E704" s="100"/>
      <c r="F704" s="57"/>
      <c r="G704" s="58">
        <f t="shared" si="71"/>
        <v>0</v>
      </c>
      <c r="H704" s="58"/>
      <c r="I704" s="57"/>
      <c r="J704" s="57"/>
      <c r="K704" s="57"/>
      <c r="L704" s="57"/>
      <c r="M704" s="58" t="str">
        <f t="shared" si="72"/>
        <v/>
      </c>
      <c r="N704" s="102"/>
    </row>
    <row r="705" spans="1:14">
      <c r="A705" s="97" t="str">
        <f t="shared" si="70"/>
        <v/>
      </c>
      <c r="B705" s="98" t="str">
        <f t="shared" si="69"/>
        <v/>
      </c>
      <c r="C705" s="99"/>
      <c r="D705" s="100"/>
      <c r="E705" s="100"/>
      <c r="F705" s="57"/>
      <c r="G705" s="58">
        <f t="shared" si="71"/>
        <v>0</v>
      </c>
      <c r="H705" s="58"/>
      <c r="I705" s="57"/>
      <c r="J705" s="57"/>
      <c r="K705" s="57"/>
      <c r="L705" s="57"/>
      <c r="M705" s="58" t="str">
        <f t="shared" si="72"/>
        <v/>
      </c>
      <c r="N705" s="102"/>
    </row>
    <row r="706" spans="1:14">
      <c r="A706" s="97" t="str">
        <f t="shared" si="70"/>
        <v/>
      </c>
      <c r="B706" s="98" t="str">
        <f t="shared" si="69"/>
        <v/>
      </c>
      <c r="C706" s="99"/>
      <c r="D706" s="100"/>
      <c r="E706" s="100"/>
      <c r="F706" s="57"/>
      <c r="G706" s="58">
        <f t="shared" si="71"/>
        <v>0</v>
      </c>
      <c r="H706" s="58"/>
      <c r="I706" s="57"/>
      <c r="J706" s="57"/>
      <c r="K706" s="57"/>
      <c r="L706" s="57"/>
      <c r="M706" s="58" t="str">
        <f t="shared" si="72"/>
        <v/>
      </c>
      <c r="N706" s="102"/>
    </row>
    <row r="707" spans="1:14">
      <c r="A707" s="97" t="str">
        <f t="shared" si="70"/>
        <v/>
      </c>
      <c r="B707" s="98" t="str">
        <f t="shared" si="69"/>
        <v/>
      </c>
      <c r="C707" s="99"/>
      <c r="D707" s="100"/>
      <c r="E707" s="100"/>
      <c r="F707" s="57"/>
      <c r="G707" s="58">
        <f t="shared" si="71"/>
        <v>0</v>
      </c>
      <c r="H707" s="58"/>
      <c r="I707" s="57"/>
      <c r="J707" s="57"/>
      <c r="K707" s="57"/>
      <c r="L707" s="57"/>
      <c r="M707" s="58" t="str">
        <f t="shared" si="72"/>
        <v/>
      </c>
      <c r="N707" s="102"/>
    </row>
    <row r="708" spans="1:14">
      <c r="A708" s="97" t="str">
        <f t="shared" si="70"/>
        <v/>
      </c>
      <c r="B708" s="98" t="str">
        <f t="shared" si="69"/>
        <v/>
      </c>
      <c r="C708" s="99"/>
      <c r="D708" s="100"/>
      <c r="E708" s="100"/>
      <c r="F708" s="57"/>
      <c r="G708" s="58">
        <f t="shared" si="71"/>
        <v>0</v>
      </c>
      <c r="H708" s="58"/>
      <c r="I708" s="57"/>
      <c r="J708" s="57"/>
      <c r="K708" s="57"/>
      <c r="L708" s="57"/>
      <c r="M708" s="58" t="str">
        <f t="shared" si="72"/>
        <v/>
      </c>
      <c r="N708" s="102"/>
    </row>
    <row r="709" spans="1:14">
      <c r="A709" s="97" t="str">
        <f t="shared" si="70"/>
        <v/>
      </c>
      <c r="B709" s="98" t="str">
        <f t="shared" si="69"/>
        <v/>
      </c>
      <c r="C709" s="99"/>
      <c r="D709" s="100"/>
      <c r="E709" s="100"/>
      <c r="F709" s="57"/>
      <c r="G709" s="58">
        <f t="shared" si="71"/>
        <v>0</v>
      </c>
      <c r="H709" s="58"/>
      <c r="I709" s="57"/>
      <c r="J709" s="57"/>
      <c r="K709" s="57"/>
      <c r="L709" s="57"/>
      <c r="M709" s="58" t="str">
        <f t="shared" si="72"/>
        <v/>
      </c>
      <c r="N709" s="102"/>
    </row>
    <row r="710" spans="1:14">
      <c r="A710" s="97" t="str">
        <f t="shared" si="70"/>
        <v/>
      </c>
      <c r="B710" s="98" t="str">
        <f t="shared" si="69"/>
        <v/>
      </c>
      <c r="C710" s="99"/>
      <c r="D710" s="100"/>
      <c r="E710" s="100"/>
      <c r="F710" s="57"/>
      <c r="G710" s="58">
        <f t="shared" si="71"/>
        <v>0</v>
      </c>
      <c r="H710" s="58"/>
      <c r="I710" s="57"/>
      <c r="J710" s="57"/>
      <c r="K710" s="57"/>
      <c r="L710" s="57"/>
      <c r="M710" s="58" t="str">
        <f t="shared" si="72"/>
        <v/>
      </c>
      <c r="N710" s="102"/>
    </row>
    <row r="711" spans="1:14">
      <c r="A711" s="97" t="str">
        <f t="shared" si="70"/>
        <v/>
      </c>
      <c r="B711" s="98" t="str">
        <f t="shared" si="69"/>
        <v/>
      </c>
      <c r="C711" s="99"/>
      <c r="D711" s="100"/>
      <c r="E711" s="100"/>
      <c r="F711" s="57"/>
      <c r="G711" s="58">
        <f t="shared" si="71"/>
        <v>0</v>
      </c>
      <c r="H711" s="58"/>
      <c r="I711" s="57"/>
      <c r="J711" s="57"/>
      <c r="K711" s="57"/>
      <c r="L711" s="57"/>
      <c r="M711" s="58" t="str">
        <f t="shared" si="72"/>
        <v/>
      </c>
      <c r="N711" s="102"/>
    </row>
    <row r="712" spans="1:14">
      <c r="A712" s="97" t="str">
        <f t="shared" si="70"/>
        <v/>
      </c>
      <c r="B712" s="98" t="str">
        <f t="shared" si="69"/>
        <v/>
      </c>
      <c r="C712" s="99"/>
      <c r="D712" s="100"/>
      <c r="E712" s="100"/>
      <c r="F712" s="57"/>
      <c r="G712" s="58">
        <f t="shared" si="71"/>
        <v>0</v>
      </c>
      <c r="H712" s="58"/>
      <c r="I712" s="57"/>
      <c r="J712" s="57"/>
      <c r="K712" s="57"/>
      <c r="L712" s="57"/>
      <c r="M712" s="58" t="str">
        <f t="shared" si="72"/>
        <v/>
      </c>
      <c r="N712" s="102"/>
    </row>
    <row r="713" spans="1:14">
      <c r="A713" s="97" t="str">
        <f t="shared" si="70"/>
        <v/>
      </c>
      <c r="B713" s="98" t="str">
        <f t="shared" si="69"/>
        <v/>
      </c>
      <c r="C713" s="99"/>
      <c r="D713" s="100"/>
      <c r="E713" s="100"/>
      <c r="F713" s="57"/>
      <c r="G713" s="58">
        <f t="shared" si="71"/>
        <v>0</v>
      </c>
      <c r="H713" s="58"/>
      <c r="I713" s="57"/>
      <c r="J713" s="57"/>
      <c r="K713" s="57"/>
      <c r="L713" s="57"/>
      <c r="M713" s="58" t="str">
        <f t="shared" si="72"/>
        <v/>
      </c>
      <c r="N713" s="102"/>
    </row>
    <row r="714" spans="1:14">
      <c r="A714" s="97" t="str">
        <f t="shared" si="70"/>
        <v/>
      </c>
      <c r="B714" s="98" t="str">
        <f t="shared" si="69"/>
        <v/>
      </c>
      <c r="C714" s="99"/>
      <c r="D714" s="100"/>
      <c r="E714" s="100"/>
      <c r="F714" s="57"/>
      <c r="G714" s="58">
        <f t="shared" si="71"/>
        <v>0</v>
      </c>
      <c r="H714" s="58"/>
      <c r="I714" s="57"/>
      <c r="J714" s="57"/>
      <c r="K714" s="57"/>
      <c r="L714" s="57"/>
      <c r="M714" s="58" t="str">
        <f t="shared" si="72"/>
        <v/>
      </c>
      <c r="N714" s="102"/>
    </row>
    <row r="715" spans="1:14">
      <c r="A715" s="97" t="str">
        <f t="shared" si="70"/>
        <v/>
      </c>
      <c r="B715" s="98" t="str">
        <f t="shared" si="69"/>
        <v/>
      </c>
      <c r="C715" s="99"/>
      <c r="D715" s="100"/>
      <c r="E715" s="100"/>
      <c r="F715" s="57"/>
      <c r="G715" s="58">
        <f t="shared" si="71"/>
        <v>0</v>
      </c>
      <c r="H715" s="58"/>
      <c r="I715" s="57"/>
      <c r="J715" s="57"/>
      <c r="K715" s="57"/>
      <c r="L715" s="57"/>
      <c r="M715" s="58" t="str">
        <f t="shared" si="72"/>
        <v/>
      </c>
      <c r="N715" s="102"/>
    </row>
    <row r="716" spans="1:14">
      <c r="A716" s="97" t="str">
        <f t="shared" si="70"/>
        <v/>
      </c>
      <c r="B716" s="98" t="str">
        <f t="shared" si="69"/>
        <v/>
      </c>
      <c r="C716" s="99"/>
      <c r="D716" s="100"/>
      <c r="E716" s="100"/>
      <c r="F716" s="57"/>
      <c r="G716" s="58">
        <f t="shared" si="71"/>
        <v>0</v>
      </c>
      <c r="H716" s="58"/>
      <c r="I716" s="57"/>
      <c r="J716" s="57"/>
      <c r="K716" s="57"/>
      <c r="L716" s="57"/>
      <c r="M716" s="58" t="str">
        <f t="shared" si="72"/>
        <v/>
      </c>
      <c r="N716" s="102"/>
    </row>
    <row r="717" spans="1:14">
      <c r="A717" s="97" t="str">
        <f t="shared" si="70"/>
        <v/>
      </c>
      <c r="B717" s="98" t="str">
        <f t="shared" si="69"/>
        <v/>
      </c>
      <c r="C717" s="99"/>
      <c r="D717" s="100"/>
      <c r="E717" s="100"/>
      <c r="F717" s="57"/>
      <c r="G717" s="58">
        <f t="shared" si="71"/>
        <v>0</v>
      </c>
      <c r="H717" s="58"/>
      <c r="I717" s="57"/>
      <c r="J717" s="57"/>
      <c r="K717" s="57"/>
      <c r="L717" s="57"/>
      <c r="M717" s="58" t="str">
        <f t="shared" si="72"/>
        <v/>
      </c>
      <c r="N717" s="102"/>
    </row>
    <row r="718" spans="1:14">
      <c r="A718" s="97" t="str">
        <f t="shared" si="70"/>
        <v/>
      </c>
      <c r="B718" s="98" t="str">
        <f t="shared" si="69"/>
        <v/>
      </c>
      <c r="C718" s="99"/>
      <c r="D718" s="100"/>
      <c r="E718" s="100"/>
      <c r="F718" s="57"/>
      <c r="G718" s="58">
        <f t="shared" si="71"/>
        <v>0</v>
      </c>
      <c r="H718" s="58"/>
      <c r="I718" s="57"/>
      <c r="J718" s="57"/>
      <c r="K718" s="57"/>
      <c r="L718" s="57"/>
      <c r="M718" s="58" t="str">
        <f t="shared" si="72"/>
        <v/>
      </c>
      <c r="N718" s="102"/>
    </row>
    <row r="719" spans="1:14">
      <c r="A719" s="97" t="str">
        <f t="shared" si="70"/>
        <v/>
      </c>
      <c r="B719" s="98" t="str">
        <f t="shared" si="69"/>
        <v/>
      </c>
      <c r="C719" s="99"/>
      <c r="D719" s="100"/>
      <c r="E719" s="100"/>
      <c r="F719" s="57"/>
      <c r="G719" s="58">
        <f t="shared" si="71"/>
        <v>0</v>
      </c>
      <c r="H719" s="58"/>
      <c r="I719" s="57"/>
      <c r="J719" s="57"/>
      <c r="K719" s="57"/>
      <c r="L719" s="57"/>
      <c r="M719" s="58" t="str">
        <f t="shared" si="72"/>
        <v/>
      </c>
      <c r="N719" s="102"/>
    </row>
    <row r="720" spans="1:14">
      <c r="A720" s="97" t="str">
        <f t="shared" si="70"/>
        <v/>
      </c>
      <c r="B720" s="98" t="str">
        <f t="shared" si="69"/>
        <v/>
      </c>
      <c r="C720" s="99"/>
      <c r="D720" s="100"/>
      <c r="E720" s="100"/>
      <c r="F720" s="57"/>
      <c r="G720" s="58">
        <f t="shared" si="71"/>
        <v>0</v>
      </c>
      <c r="H720" s="58"/>
      <c r="I720" s="57"/>
      <c r="J720" s="57"/>
      <c r="K720" s="57"/>
      <c r="L720" s="57"/>
      <c r="M720" s="58" t="str">
        <f t="shared" si="72"/>
        <v/>
      </c>
      <c r="N720" s="102"/>
    </row>
    <row r="721" spans="1:14">
      <c r="A721" s="97" t="str">
        <f t="shared" si="70"/>
        <v/>
      </c>
      <c r="B721" s="98" t="str">
        <f t="shared" si="69"/>
        <v/>
      </c>
      <c r="C721" s="99"/>
      <c r="D721" s="100"/>
      <c r="E721" s="100"/>
      <c r="F721" s="57"/>
      <c r="G721" s="58">
        <f t="shared" si="71"/>
        <v>0</v>
      </c>
      <c r="H721" s="58"/>
      <c r="I721" s="57"/>
      <c r="J721" s="57"/>
      <c r="K721" s="57"/>
      <c r="L721" s="57"/>
      <c r="M721" s="58" t="str">
        <f t="shared" si="72"/>
        <v/>
      </c>
      <c r="N721" s="102"/>
    </row>
    <row r="722" spans="1:14">
      <c r="A722" s="97" t="str">
        <f t="shared" si="70"/>
        <v/>
      </c>
      <c r="B722" s="98" t="str">
        <f t="shared" si="69"/>
        <v/>
      </c>
      <c r="C722" s="99"/>
      <c r="D722" s="100"/>
      <c r="E722" s="100"/>
      <c r="F722" s="57"/>
      <c r="G722" s="58">
        <f t="shared" si="71"/>
        <v>0</v>
      </c>
      <c r="H722" s="58"/>
      <c r="I722" s="57"/>
      <c r="J722" s="57"/>
      <c r="K722" s="57"/>
      <c r="L722" s="57"/>
      <c r="M722" s="58" t="str">
        <f t="shared" si="72"/>
        <v/>
      </c>
      <c r="N722" s="102"/>
    </row>
    <row r="723" spans="1:14">
      <c r="A723" s="97" t="str">
        <f t="shared" si="70"/>
        <v/>
      </c>
      <c r="B723" s="98" t="str">
        <f t="shared" si="69"/>
        <v/>
      </c>
      <c r="C723" s="99"/>
      <c r="D723" s="100"/>
      <c r="E723" s="100"/>
      <c r="F723" s="57"/>
      <c r="G723" s="58">
        <f t="shared" si="71"/>
        <v>0</v>
      </c>
      <c r="H723" s="58"/>
      <c r="I723" s="57"/>
      <c r="J723" s="57"/>
      <c r="K723" s="57"/>
      <c r="L723" s="57"/>
      <c r="M723" s="58" t="str">
        <f t="shared" si="72"/>
        <v/>
      </c>
      <c r="N723" s="102"/>
    </row>
    <row r="724" spans="1:14">
      <c r="A724" s="97" t="str">
        <f t="shared" si="70"/>
        <v/>
      </c>
      <c r="B724" s="98" t="str">
        <f t="shared" si="69"/>
        <v/>
      </c>
      <c r="C724" s="99"/>
      <c r="D724" s="100"/>
      <c r="E724" s="100"/>
      <c r="F724" s="57"/>
      <c r="G724" s="58">
        <f t="shared" si="71"/>
        <v>0</v>
      </c>
      <c r="H724" s="58"/>
      <c r="I724" s="57"/>
      <c r="J724" s="57"/>
      <c r="K724" s="57"/>
      <c r="L724" s="57"/>
      <c r="M724" s="58" t="str">
        <f t="shared" si="72"/>
        <v/>
      </c>
      <c r="N724" s="102"/>
    </row>
    <row r="725" spans="1:14">
      <c r="A725" s="97" t="str">
        <f t="shared" si="70"/>
        <v/>
      </c>
      <c r="B725" s="98" t="str">
        <f t="shared" si="69"/>
        <v/>
      </c>
      <c r="C725" s="99"/>
      <c r="D725" s="100"/>
      <c r="E725" s="100"/>
      <c r="F725" s="57"/>
      <c r="G725" s="58">
        <f t="shared" si="71"/>
        <v>0</v>
      </c>
      <c r="H725" s="58"/>
      <c r="I725" s="57"/>
      <c r="J725" s="57"/>
      <c r="K725" s="57"/>
      <c r="L725" s="57"/>
      <c r="M725" s="58" t="str">
        <f t="shared" si="72"/>
        <v/>
      </c>
      <c r="N725" s="102"/>
    </row>
    <row r="726" spans="1:14">
      <c r="A726" s="97" t="str">
        <f t="shared" si="70"/>
        <v/>
      </c>
      <c r="B726" s="98" t="str">
        <f t="shared" si="69"/>
        <v/>
      </c>
      <c r="C726" s="99"/>
      <c r="D726" s="100"/>
      <c r="E726" s="100"/>
      <c r="F726" s="57"/>
      <c r="G726" s="58">
        <f t="shared" si="71"/>
        <v>0</v>
      </c>
      <c r="H726" s="58"/>
      <c r="I726" s="57"/>
      <c r="J726" s="57"/>
      <c r="K726" s="57"/>
      <c r="L726" s="57"/>
      <c r="M726" s="58" t="str">
        <f t="shared" si="72"/>
        <v/>
      </c>
      <c r="N726" s="102"/>
    </row>
    <row r="727" spans="1:14">
      <c r="A727" s="97" t="str">
        <f t="shared" si="70"/>
        <v/>
      </c>
      <c r="B727" s="98" t="str">
        <f t="shared" si="69"/>
        <v/>
      </c>
      <c r="C727" s="99"/>
      <c r="D727" s="100"/>
      <c r="E727" s="100"/>
      <c r="F727" s="57"/>
      <c r="G727" s="58">
        <f t="shared" si="71"/>
        <v>0</v>
      </c>
      <c r="H727" s="58"/>
      <c r="I727" s="57"/>
      <c r="J727" s="57"/>
      <c r="K727" s="57"/>
      <c r="L727" s="57"/>
      <c r="M727" s="58" t="str">
        <f t="shared" si="72"/>
        <v/>
      </c>
      <c r="N727" s="102"/>
    </row>
    <row r="728" spans="1:14">
      <c r="A728" s="97" t="str">
        <f t="shared" si="70"/>
        <v/>
      </c>
      <c r="B728" s="98" t="str">
        <f t="shared" si="69"/>
        <v/>
      </c>
      <c r="C728" s="99"/>
      <c r="D728" s="100"/>
      <c r="E728" s="100"/>
      <c r="F728" s="57"/>
      <c r="G728" s="58">
        <f t="shared" si="71"/>
        <v>0</v>
      </c>
      <c r="H728" s="58"/>
      <c r="I728" s="57"/>
      <c r="J728" s="57"/>
      <c r="K728" s="57"/>
      <c r="L728" s="57"/>
      <c r="M728" s="58" t="str">
        <f t="shared" si="72"/>
        <v/>
      </c>
      <c r="N728" s="102"/>
    </row>
    <row r="729" spans="1:14">
      <c r="A729" s="97" t="str">
        <f t="shared" si="70"/>
        <v/>
      </c>
      <c r="B729" s="98" t="str">
        <f t="shared" si="69"/>
        <v/>
      </c>
      <c r="C729" s="99"/>
      <c r="D729" s="100"/>
      <c r="E729" s="100"/>
      <c r="F729" s="57"/>
      <c r="G729" s="58">
        <f t="shared" si="71"/>
        <v>0</v>
      </c>
      <c r="H729" s="58"/>
      <c r="I729" s="57"/>
      <c r="J729" s="57"/>
      <c r="K729" s="57"/>
      <c r="L729" s="57"/>
      <c r="M729" s="58" t="str">
        <f t="shared" si="72"/>
        <v/>
      </c>
      <c r="N729" s="102"/>
    </row>
    <row r="730" spans="1:14">
      <c r="A730" s="97" t="str">
        <f t="shared" si="70"/>
        <v/>
      </c>
      <c r="B730" s="98" t="str">
        <f t="shared" si="69"/>
        <v/>
      </c>
      <c r="C730" s="99"/>
      <c r="D730" s="100"/>
      <c r="E730" s="100"/>
      <c r="F730" s="57"/>
      <c r="G730" s="58">
        <f t="shared" si="71"/>
        <v>0</v>
      </c>
      <c r="H730" s="58"/>
      <c r="I730" s="57"/>
      <c r="J730" s="57"/>
      <c r="K730" s="57"/>
      <c r="L730" s="57"/>
      <c r="M730" s="58" t="str">
        <f t="shared" si="72"/>
        <v/>
      </c>
      <c r="N730" s="102"/>
    </row>
    <row r="731" spans="1:14">
      <c r="A731" s="97" t="str">
        <f t="shared" si="70"/>
        <v/>
      </c>
      <c r="B731" s="98" t="str">
        <f t="shared" si="69"/>
        <v/>
      </c>
      <c r="C731" s="99"/>
      <c r="D731" s="100"/>
      <c r="E731" s="100"/>
      <c r="F731" s="57"/>
      <c r="G731" s="58">
        <f t="shared" si="71"/>
        <v>0</v>
      </c>
      <c r="H731" s="58"/>
      <c r="I731" s="57"/>
      <c r="J731" s="57"/>
      <c r="K731" s="57"/>
      <c r="L731" s="57"/>
      <c r="M731" s="58" t="str">
        <f t="shared" si="72"/>
        <v/>
      </c>
      <c r="N731" s="102"/>
    </row>
    <row r="732" spans="1:14">
      <c r="A732" s="97" t="str">
        <f t="shared" si="70"/>
        <v/>
      </c>
      <c r="B732" s="98" t="str">
        <f t="shared" si="69"/>
        <v/>
      </c>
      <c r="C732" s="99"/>
      <c r="D732" s="100"/>
      <c r="E732" s="100"/>
      <c r="F732" s="57"/>
      <c r="G732" s="58">
        <f t="shared" si="71"/>
        <v>0</v>
      </c>
      <c r="H732" s="58"/>
      <c r="I732" s="57"/>
      <c r="J732" s="57"/>
      <c r="K732" s="57"/>
      <c r="L732" s="57"/>
      <c r="M732" s="58" t="str">
        <f t="shared" si="72"/>
        <v/>
      </c>
      <c r="N732" s="102"/>
    </row>
    <row r="733" spans="1:14">
      <c r="A733" s="97" t="str">
        <f t="shared" si="70"/>
        <v/>
      </c>
      <c r="B733" s="98" t="str">
        <f t="shared" si="69"/>
        <v/>
      </c>
      <c r="C733" s="99"/>
      <c r="D733" s="100"/>
      <c r="E733" s="100"/>
      <c r="F733" s="57"/>
      <c r="G733" s="58">
        <f t="shared" si="71"/>
        <v>0</v>
      </c>
      <c r="H733" s="58"/>
      <c r="I733" s="57"/>
      <c r="J733" s="57"/>
      <c r="K733" s="57"/>
      <c r="L733" s="57"/>
      <c r="M733" s="58" t="str">
        <f t="shared" si="72"/>
        <v/>
      </c>
      <c r="N733" s="102"/>
    </row>
    <row r="734" spans="1:14">
      <c r="A734" s="97" t="str">
        <f t="shared" si="70"/>
        <v/>
      </c>
      <c r="B734" s="98" t="str">
        <f t="shared" si="69"/>
        <v/>
      </c>
      <c r="C734" s="99"/>
      <c r="D734" s="100"/>
      <c r="E734" s="100"/>
      <c r="F734" s="57"/>
      <c r="G734" s="58">
        <f t="shared" si="71"/>
        <v>0</v>
      </c>
      <c r="H734" s="58"/>
      <c r="I734" s="57"/>
      <c r="J734" s="57"/>
      <c r="K734" s="57"/>
      <c r="L734" s="57"/>
      <c r="M734" s="58" t="str">
        <f t="shared" si="72"/>
        <v/>
      </c>
      <c r="N734" s="102"/>
    </row>
    <row r="735" spans="1:14">
      <c r="A735" s="97" t="str">
        <f t="shared" si="70"/>
        <v/>
      </c>
      <c r="B735" s="98" t="str">
        <f t="shared" si="69"/>
        <v/>
      </c>
      <c r="C735" s="99"/>
      <c r="D735" s="100"/>
      <c r="E735" s="100"/>
      <c r="F735" s="57"/>
      <c r="G735" s="58">
        <f t="shared" si="71"/>
        <v>0</v>
      </c>
      <c r="H735" s="58"/>
      <c r="I735" s="57"/>
      <c r="J735" s="57"/>
      <c r="K735" s="57"/>
      <c r="L735" s="57"/>
      <c r="M735" s="58" t="str">
        <f t="shared" si="72"/>
        <v/>
      </c>
      <c r="N735" s="102"/>
    </row>
    <row r="736" spans="1:14">
      <c r="A736" s="97" t="str">
        <f t="shared" si="70"/>
        <v/>
      </c>
      <c r="B736" s="98" t="str">
        <f t="shared" si="69"/>
        <v/>
      </c>
      <c r="C736" s="99"/>
      <c r="D736" s="100"/>
      <c r="E736" s="100"/>
      <c r="F736" s="57"/>
      <c r="G736" s="58">
        <f t="shared" si="71"/>
        <v>0</v>
      </c>
      <c r="H736" s="58"/>
      <c r="I736" s="57"/>
      <c r="J736" s="57"/>
      <c r="K736" s="57"/>
      <c r="L736" s="57"/>
      <c r="M736" s="58" t="str">
        <f t="shared" si="72"/>
        <v/>
      </c>
      <c r="N736" s="102"/>
    </row>
    <row r="737" spans="1:14">
      <c r="A737" s="97" t="str">
        <f t="shared" si="70"/>
        <v/>
      </c>
      <c r="B737" s="98" t="str">
        <f t="shared" si="69"/>
        <v/>
      </c>
      <c r="C737" s="99"/>
      <c r="D737" s="100"/>
      <c r="E737" s="100"/>
      <c r="F737" s="57"/>
      <c r="G737" s="58">
        <f t="shared" si="71"/>
        <v>0</v>
      </c>
      <c r="H737" s="58"/>
      <c r="I737" s="57"/>
      <c r="J737" s="57"/>
      <c r="K737" s="57"/>
      <c r="L737" s="57"/>
      <c r="M737" s="58" t="str">
        <f t="shared" si="72"/>
        <v/>
      </c>
      <c r="N737" s="102"/>
    </row>
    <row r="738" spans="1:14">
      <c r="A738" s="97" t="str">
        <f t="shared" si="70"/>
        <v/>
      </c>
      <c r="B738" s="98" t="str">
        <f t="shared" si="69"/>
        <v/>
      </c>
      <c r="C738" s="99"/>
      <c r="D738" s="100"/>
      <c r="E738" s="100"/>
      <c r="F738" s="57"/>
      <c r="G738" s="58">
        <f t="shared" si="71"/>
        <v>0</v>
      </c>
      <c r="H738" s="58"/>
      <c r="I738" s="57"/>
      <c r="J738" s="57"/>
      <c r="K738" s="57"/>
      <c r="L738" s="57"/>
      <c r="M738" s="58" t="str">
        <f t="shared" si="72"/>
        <v/>
      </c>
      <c r="N738" s="102"/>
    </row>
    <row r="739" spans="1:14">
      <c r="A739" s="97" t="str">
        <f t="shared" si="70"/>
        <v/>
      </c>
      <c r="B739" s="98" t="str">
        <f t="shared" si="69"/>
        <v/>
      </c>
      <c r="C739" s="99"/>
      <c r="D739" s="100"/>
      <c r="E739" s="100"/>
      <c r="F739" s="57"/>
      <c r="G739" s="58">
        <f t="shared" si="71"/>
        <v>0</v>
      </c>
      <c r="H739" s="58"/>
      <c r="I739" s="57"/>
      <c r="J739" s="57"/>
      <c r="K739" s="57"/>
      <c r="L739" s="57"/>
      <c r="M739" s="58" t="str">
        <f t="shared" si="72"/>
        <v/>
      </c>
      <c r="N739" s="102"/>
    </row>
    <row r="740" spans="1:14">
      <c r="A740" s="97" t="str">
        <f t="shared" si="70"/>
        <v/>
      </c>
      <c r="B740" s="98" t="str">
        <f t="shared" si="69"/>
        <v/>
      </c>
      <c r="C740" s="99"/>
      <c r="D740" s="100"/>
      <c r="E740" s="100"/>
      <c r="F740" s="57"/>
      <c r="G740" s="58">
        <f t="shared" si="71"/>
        <v>0</v>
      </c>
      <c r="H740" s="58"/>
      <c r="I740" s="57"/>
      <c r="J740" s="57"/>
      <c r="K740" s="57"/>
      <c r="L740" s="57"/>
      <c r="M740" s="58" t="str">
        <f t="shared" si="72"/>
        <v/>
      </c>
      <c r="N740" s="102"/>
    </row>
    <row r="741" spans="1:14">
      <c r="A741" s="97" t="str">
        <f t="shared" si="70"/>
        <v/>
      </c>
      <c r="B741" s="98" t="str">
        <f t="shared" si="69"/>
        <v/>
      </c>
      <c r="C741" s="99"/>
      <c r="D741" s="100"/>
      <c r="E741" s="100"/>
      <c r="F741" s="57"/>
      <c r="G741" s="58">
        <f t="shared" si="71"/>
        <v>0</v>
      </c>
      <c r="H741" s="58"/>
      <c r="I741" s="57"/>
      <c r="J741" s="57"/>
      <c r="K741" s="57"/>
      <c r="L741" s="57"/>
      <c r="M741" s="58" t="str">
        <f t="shared" si="72"/>
        <v/>
      </c>
      <c r="N741" s="102"/>
    </row>
    <row r="742" spans="1:14">
      <c r="A742" s="97" t="str">
        <f t="shared" si="70"/>
        <v/>
      </c>
      <c r="B742" s="98" t="str">
        <f t="shared" si="69"/>
        <v/>
      </c>
      <c r="C742" s="99"/>
      <c r="D742" s="100"/>
      <c r="E742" s="100"/>
      <c r="F742" s="57"/>
      <c r="G742" s="58">
        <f t="shared" si="71"/>
        <v>0</v>
      </c>
      <c r="H742" s="58"/>
      <c r="I742" s="57"/>
      <c r="J742" s="57"/>
      <c r="K742" s="57"/>
      <c r="L742" s="57"/>
      <c r="M742" s="58" t="str">
        <f t="shared" si="72"/>
        <v/>
      </c>
      <c r="N742" s="102"/>
    </row>
    <row r="743" spans="1:14">
      <c r="A743" s="97" t="str">
        <f t="shared" si="70"/>
        <v/>
      </c>
      <c r="B743" s="98" t="str">
        <f t="shared" si="69"/>
        <v/>
      </c>
      <c r="C743" s="99"/>
      <c r="D743" s="100"/>
      <c r="E743" s="100"/>
      <c r="F743" s="57"/>
      <c r="G743" s="58">
        <f t="shared" si="71"/>
        <v>0</v>
      </c>
      <c r="H743" s="58"/>
      <c r="I743" s="57"/>
      <c r="J743" s="57"/>
      <c r="K743" s="57"/>
      <c r="L743" s="57"/>
      <c r="M743" s="58" t="str">
        <f t="shared" si="72"/>
        <v/>
      </c>
      <c r="N743" s="102"/>
    </row>
    <row r="744" spans="1:14">
      <c r="A744" s="97" t="str">
        <f t="shared" si="70"/>
        <v/>
      </c>
      <c r="B744" s="98" t="str">
        <f t="shared" si="69"/>
        <v/>
      </c>
      <c r="C744" s="99"/>
      <c r="D744" s="100"/>
      <c r="E744" s="100"/>
      <c r="F744" s="57"/>
      <c r="G744" s="58">
        <f t="shared" si="71"/>
        <v>0</v>
      </c>
      <c r="H744" s="58"/>
      <c r="I744" s="57"/>
      <c r="J744" s="57"/>
      <c r="K744" s="57"/>
      <c r="L744" s="57"/>
      <c r="M744" s="58" t="str">
        <f t="shared" si="72"/>
        <v/>
      </c>
      <c r="N744" s="102"/>
    </row>
    <row r="745" spans="1:14">
      <c r="A745" s="97" t="str">
        <f t="shared" si="70"/>
        <v/>
      </c>
      <c r="B745" s="98" t="str">
        <f t="shared" si="69"/>
        <v/>
      </c>
      <c r="C745" s="99"/>
      <c r="D745" s="100"/>
      <c r="E745" s="100"/>
      <c r="F745" s="57"/>
      <c r="G745" s="58">
        <f t="shared" si="71"/>
        <v>0</v>
      </c>
      <c r="H745" s="58"/>
      <c r="I745" s="57"/>
      <c r="J745" s="57"/>
      <c r="K745" s="57"/>
      <c r="L745" s="57"/>
      <c r="M745" s="58" t="str">
        <f t="shared" si="72"/>
        <v/>
      </c>
      <c r="N745" s="102"/>
    </row>
    <row r="746" spans="1:14">
      <c r="A746" s="97" t="str">
        <f t="shared" si="70"/>
        <v/>
      </c>
      <c r="B746" s="98" t="str">
        <f t="shared" si="69"/>
        <v/>
      </c>
      <c r="C746" s="99"/>
      <c r="D746" s="100"/>
      <c r="E746" s="100"/>
      <c r="F746" s="57"/>
      <c r="G746" s="58">
        <f t="shared" si="71"/>
        <v>0</v>
      </c>
      <c r="H746" s="58"/>
      <c r="I746" s="57"/>
      <c r="J746" s="57"/>
      <c r="K746" s="57"/>
      <c r="L746" s="57"/>
      <c r="M746" s="58" t="str">
        <f t="shared" si="72"/>
        <v/>
      </c>
      <c r="N746" s="102"/>
    </row>
    <row r="747" spans="1:14">
      <c r="A747" s="97" t="str">
        <f t="shared" si="70"/>
        <v/>
      </c>
      <c r="B747" s="98" t="str">
        <f t="shared" si="69"/>
        <v/>
      </c>
      <c r="C747" s="99"/>
      <c r="D747" s="100"/>
      <c r="E747" s="100"/>
      <c r="F747" s="57"/>
      <c r="G747" s="58">
        <f t="shared" si="71"/>
        <v>0</v>
      </c>
      <c r="H747" s="58"/>
      <c r="I747" s="57"/>
      <c r="J747" s="57"/>
      <c r="K747" s="57"/>
      <c r="L747" s="57"/>
      <c r="M747" s="58" t="str">
        <f t="shared" si="72"/>
        <v/>
      </c>
      <c r="N747" s="102"/>
    </row>
    <row r="748" spans="1:14">
      <c r="A748" s="97" t="str">
        <f t="shared" si="70"/>
        <v/>
      </c>
      <c r="B748" s="98" t="str">
        <f t="shared" ref="B748:B811" si="73">IF(C748="","",MONTH(C748)&amp;"月")</f>
        <v/>
      </c>
      <c r="C748" s="99"/>
      <c r="D748" s="100"/>
      <c r="E748" s="100"/>
      <c r="F748" s="57"/>
      <c r="G748" s="58">
        <f t="shared" si="71"/>
        <v>0</v>
      </c>
      <c r="H748" s="58"/>
      <c r="I748" s="57"/>
      <c r="J748" s="57"/>
      <c r="K748" s="57"/>
      <c r="L748" s="57"/>
      <c r="M748" s="58" t="str">
        <f t="shared" si="72"/>
        <v/>
      </c>
      <c r="N748" s="102"/>
    </row>
    <row r="749" spans="1:14">
      <c r="A749" s="97" t="str">
        <f t="shared" ref="A749:A812" si="74">IF(C749="","",ROW()-42)</f>
        <v/>
      </c>
      <c r="B749" s="98" t="str">
        <f t="shared" si="73"/>
        <v/>
      </c>
      <c r="C749" s="99"/>
      <c r="D749" s="100"/>
      <c r="E749" s="100"/>
      <c r="F749" s="57"/>
      <c r="G749" s="58">
        <f t="shared" ref="G749:G812" si="75">IF(F749="",0,F749*$K$41)</f>
        <v>0</v>
      </c>
      <c r="H749" s="58"/>
      <c r="I749" s="57"/>
      <c r="J749" s="57"/>
      <c r="K749" s="57"/>
      <c r="L749" s="57"/>
      <c r="M749" s="58" t="str">
        <f t="shared" ref="M749:M812" si="76">IF(C749="","",ROUND(M748+G749-I749-J749-K749-L749-H749,2))</f>
        <v/>
      </c>
      <c r="N749" s="102"/>
    </row>
    <row r="750" spans="1:14">
      <c r="A750" s="97" t="str">
        <f t="shared" si="74"/>
        <v/>
      </c>
      <c r="B750" s="98" t="str">
        <f t="shared" si="73"/>
        <v/>
      </c>
      <c r="C750" s="99"/>
      <c r="D750" s="100"/>
      <c r="E750" s="100"/>
      <c r="F750" s="57"/>
      <c r="G750" s="58">
        <f t="shared" si="75"/>
        <v>0</v>
      </c>
      <c r="H750" s="58"/>
      <c r="I750" s="57"/>
      <c r="J750" s="57"/>
      <c r="K750" s="57"/>
      <c r="L750" s="57"/>
      <c r="M750" s="58" t="str">
        <f t="shared" si="76"/>
        <v/>
      </c>
      <c r="N750" s="102"/>
    </row>
    <row r="751" spans="1:14">
      <c r="A751" s="97" t="str">
        <f t="shared" si="74"/>
        <v/>
      </c>
      <c r="B751" s="98" t="str">
        <f t="shared" si="73"/>
        <v/>
      </c>
      <c r="C751" s="99"/>
      <c r="D751" s="100"/>
      <c r="E751" s="100"/>
      <c r="F751" s="57"/>
      <c r="G751" s="58">
        <f t="shared" si="75"/>
        <v>0</v>
      </c>
      <c r="H751" s="58"/>
      <c r="I751" s="57"/>
      <c r="J751" s="57"/>
      <c r="K751" s="57"/>
      <c r="L751" s="57"/>
      <c r="M751" s="58" t="str">
        <f t="shared" si="76"/>
        <v/>
      </c>
      <c r="N751" s="102"/>
    </row>
    <row r="752" spans="1:14">
      <c r="A752" s="97" t="str">
        <f t="shared" si="74"/>
        <v/>
      </c>
      <c r="B752" s="98" t="str">
        <f t="shared" si="73"/>
        <v/>
      </c>
      <c r="C752" s="99"/>
      <c r="D752" s="100"/>
      <c r="E752" s="100"/>
      <c r="F752" s="57"/>
      <c r="G752" s="58">
        <f t="shared" si="75"/>
        <v>0</v>
      </c>
      <c r="H752" s="58"/>
      <c r="I752" s="57"/>
      <c r="J752" s="57"/>
      <c r="K752" s="57"/>
      <c r="L752" s="57"/>
      <c r="M752" s="58" t="str">
        <f t="shared" si="76"/>
        <v/>
      </c>
      <c r="N752" s="102"/>
    </row>
    <row r="753" spans="1:14">
      <c r="A753" s="97" t="str">
        <f t="shared" si="74"/>
        <v/>
      </c>
      <c r="B753" s="98" t="str">
        <f t="shared" si="73"/>
        <v/>
      </c>
      <c r="C753" s="99"/>
      <c r="D753" s="100"/>
      <c r="E753" s="100"/>
      <c r="F753" s="57"/>
      <c r="G753" s="58">
        <f t="shared" si="75"/>
        <v>0</v>
      </c>
      <c r="H753" s="58"/>
      <c r="I753" s="57"/>
      <c r="J753" s="57"/>
      <c r="K753" s="57"/>
      <c r="L753" s="57"/>
      <c r="M753" s="58" t="str">
        <f t="shared" si="76"/>
        <v/>
      </c>
      <c r="N753" s="102"/>
    </row>
    <row r="754" spans="1:14">
      <c r="A754" s="97" t="str">
        <f t="shared" si="74"/>
        <v/>
      </c>
      <c r="B754" s="98" t="str">
        <f t="shared" si="73"/>
        <v/>
      </c>
      <c r="C754" s="99"/>
      <c r="D754" s="100"/>
      <c r="E754" s="100"/>
      <c r="F754" s="57"/>
      <c r="G754" s="58">
        <f t="shared" si="75"/>
        <v>0</v>
      </c>
      <c r="H754" s="58"/>
      <c r="I754" s="57"/>
      <c r="J754" s="57"/>
      <c r="K754" s="57"/>
      <c r="L754" s="57"/>
      <c r="M754" s="58" t="str">
        <f t="shared" si="76"/>
        <v/>
      </c>
      <c r="N754" s="102"/>
    </row>
    <row r="755" spans="1:14">
      <c r="A755" s="97" t="str">
        <f t="shared" si="74"/>
        <v/>
      </c>
      <c r="B755" s="98" t="str">
        <f t="shared" si="73"/>
        <v/>
      </c>
      <c r="C755" s="99"/>
      <c r="D755" s="100"/>
      <c r="E755" s="100"/>
      <c r="F755" s="57"/>
      <c r="G755" s="58">
        <f t="shared" si="75"/>
        <v>0</v>
      </c>
      <c r="H755" s="58"/>
      <c r="I755" s="57"/>
      <c r="J755" s="57"/>
      <c r="K755" s="57"/>
      <c r="L755" s="57"/>
      <c r="M755" s="58" t="str">
        <f t="shared" si="76"/>
        <v/>
      </c>
      <c r="N755" s="102"/>
    </row>
    <row r="756" spans="1:14">
      <c r="A756" s="97" t="str">
        <f t="shared" si="74"/>
        <v/>
      </c>
      <c r="B756" s="98" t="str">
        <f t="shared" si="73"/>
        <v/>
      </c>
      <c r="C756" s="99"/>
      <c r="D756" s="100"/>
      <c r="E756" s="100"/>
      <c r="F756" s="57"/>
      <c r="G756" s="58">
        <f t="shared" si="75"/>
        <v>0</v>
      </c>
      <c r="H756" s="58"/>
      <c r="I756" s="57"/>
      <c r="J756" s="57"/>
      <c r="K756" s="57"/>
      <c r="L756" s="57"/>
      <c r="M756" s="58" t="str">
        <f t="shared" si="76"/>
        <v/>
      </c>
      <c r="N756" s="102"/>
    </row>
    <row r="757" spans="1:14">
      <c r="A757" s="97" t="str">
        <f t="shared" si="74"/>
        <v/>
      </c>
      <c r="B757" s="98" t="str">
        <f t="shared" si="73"/>
        <v/>
      </c>
      <c r="C757" s="99"/>
      <c r="D757" s="100"/>
      <c r="E757" s="100"/>
      <c r="F757" s="57"/>
      <c r="G757" s="58">
        <f t="shared" si="75"/>
        <v>0</v>
      </c>
      <c r="H757" s="58"/>
      <c r="I757" s="57"/>
      <c r="J757" s="57"/>
      <c r="K757" s="57"/>
      <c r="L757" s="57"/>
      <c r="M757" s="58" t="str">
        <f t="shared" si="76"/>
        <v/>
      </c>
      <c r="N757" s="102"/>
    </row>
    <row r="758" spans="1:14">
      <c r="A758" s="97" t="str">
        <f t="shared" si="74"/>
        <v/>
      </c>
      <c r="B758" s="98" t="str">
        <f t="shared" si="73"/>
        <v/>
      </c>
      <c r="C758" s="99"/>
      <c r="D758" s="100"/>
      <c r="E758" s="100"/>
      <c r="F758" s="57"/>
      <c r="G758" s="58">
        <f t="shared" si="75"/>
        <v>0</v>
      </c>
      <c r="H758" s="58"/>
      <c r="I758" s="57"/>
      <c r="J758" s="57"/>
      <c r="K758" s="57"/>
      <c r="L758" s="57"/>
      <c r="M758" s="58" t="str">
        <f t="shared" si="76"/>
        <v/>
      </c>
      <c r="N758" s="102"/>
    </row>
    <row r="759" spans="1:14">
      <c r="A759" s="97" t="str">
        <f t="shared" si="74"/>
        <v/>
      </c>
      <c r="B759" s="98" t="str">
        <f t="shared" si="73"/>
        <v/>
      </c>
      <c r="C759" s="99"/>
      <c r="D759" s="100"/>
      <c r="E759" s="100"/>
      <c r="F759" s="57"/>
      <c r="G759" s="58">
        <f t="shared" si="75"/>
        <v>0</v>
      </c>
      <c r="H759" s="58"/>
      <c r="I759" s="57"/>
      <c r="J759" s="57"/>
      <c r="K759" s="57"/>
      <c r="L759" s="57"/>
      <c r="M759" s="58" t="str">
        <f t="shared" si="76"/>
        <v/>
      </c>
      <c r="N759" s="102"/>
    </row>
    <row r="760" spans="1:14">
      <c r="A760" s="97" t="str">
        <f t="shared" si="74"/>
        <v/>
      </c>
      <c r="B760" s="98" t="str">
        <f t="shared" si="73"/>
        <v/>
      </c>
      <c r="C760" s="99"/>
      <c r="D760" s="100"/>
      <c r="E760" s="100"/>
      <c r="F760" s="57"/>
      <c r="G760" s="58">
        <f t="shared" si="75"/>
        <v>0</v>
      </c>
      <c r="H760" s="58"/>
      <c r="I760" s="57"/>
      <c r="J760" s="57"/>
      <c r="K760" s="57"/>
      <c r="L760" s="57"/>
      <c r="M760" s="58" t="str">
        <f t="shared" si="76"/>
        <v/>
      </c>
      <c r="N760" s="102"/>
    </row>
    <row r="761" spans="1:14">
      <c r="A761" s="97" t="str">
        <f t="shared" si="74"/>
        <v/>
      </c>
      <c r="B761" s="98" t="str">
        <f t="shared" si="73"/>
        <v/>
      </c>
      <c r="C761" s="99"/>
      <c r="D761" s="100"/>
      <c r="E761" s="100"/>
      <c r="F761" s="57"/>
      <c r="G761" s="58">
        <f t="shared" si="75"/>
        <v>0</v>
      </c>
      <c r="H761" s="58"/>
      <c r="I761" s="57"/>
      <c r="J761" s="57"/>
      <c r="K761" s="57"/>
      <c r="L761" s="57"/>
      <c r="M761" s="58" t="str">
        <f t="shared" si="76"/>
        <v/>
      </c>
      <c r="N761" s="102"/>
    </row>
    <row r="762" spans="1:14">
      <c r="A762" s="97" t="str">
        <f t="shared" si="74"/>
        <v/>
      </c>
      <c r="B762" s="98" t="str">
        <f t="shared" si="73"/>
        <v/>
      </c>
      <c r="C762" s="99"/>
      <c r="D762" s="100"/>
      <c r="E762" s="100"/>
      <c r="F762" s="57"/>
      <c r="G762" s="58">
        <f t="shared" si="75"/>
        <v>0</v>
      </c>
      <c r="H762" s="58"/>
      <c r="I762" s="57"/>
      <c r="J762" s="57"/>
      <c r="K762" s="57"/>
      <c r="L762" s="57"/>
      <c r="M762" s="58" t="str">
        <f t="shared" si="76"/>
        <v/>
      </c>
      <c r="N762" s="102"/>
    </row>
    <row r="763" spans="1:14">
      <c r="A763" s="97" t="str">
        <f t="shared" si="74"/>
        <v/>
      </c>
      <c r="B763" s="98" t="str">
        <f t="shared" si="73"/>
        <v/>
      </c>
      <c r="C763" s="99"/>
      <c r="D763" s="100"/>
      <c r="E763" s="100"/>
      <c r="F763" s="57"/>
      <c r="G763" s="58">
        <f t="shared" si="75"/>
        <v>0</v>
      </c>
      <c r="H763" s="58"/>
      <c r="I763" s="57"/>
      <c r="J763" s="57"/>
      <c r="K763" s="57"/>
      <c r="L763" s="57"/>
      <c r="M763" s="58" t="str">
        <f t="shared" si="76"/>
        <v/>
      </c>
      <c r="N763" s="102"/>
    </row>
    <row r="764" spans="1:14">
      <c r="A764" s="97" t="str">
        <f t="shared" si="74"/>
        <v/>
      </c>
      <c r="B764" s="98" t="str">
        <f t="shared" si="73"/>
        <v/>
      </c>
      <c r="C764" s="99"/>
      <c r="D764" s="100"/>
      <c r="E764" s="100"/>
      <c r="F764" s="57"/>
      <c r="G764" s="58">
        <f t="shared" si="75"/>
        <v>0</v>
      </c>
      <c r="H764" s="58"/>
      <c r="I764" s="57"/>
      <c r="J764" s="57"/>
      <c r="K764" s="57"/>
      <c r="L764" s="57"/>
      <c r="M764" s="58" t="str">
        <f t="shared" si="76"/>
        <v/>
      </c>
      <c r="N764" s="102"/>
    </row>
    <row r="765" spans="1:14">
      <c r="A765" s="97" t="str">
        <f t="shared" si="74"/>
        <v/>
      </c>
      <c r="B765" s="98" t="str">
        <f t="shared" si="73"/>
        <v/>
      </c>
      <c r="C765" s="99"/>
      <c r="D765" s="100"/>
      <c r="E765" s="100"/>
      <c r="F765" s="57"/>
      <c r="G765" s="58">
        <f t="shared" si="75"/>
        <v>0</v>
      </c>
      <c r="H765" s="58"/>
      <c r="I765" s="57"/>
      <c r="J765" s="57"/>
      <c r="K765" s="57"/>
      <c r="L765" s="57"/>
      <c r="M765" s="58" t="str">
        <f t="shared" si="76"/>
        <v/>
      </c>
      <c r="N765" s="102"/>
    </row>
    <row r="766" spans="1:14">
      <c r="A766" s="97" t="str">
        <f t="shared" si="74"/>
        <v/>
      </c>
      <c r="B766" s="98" t="str">
        <f t="shared" si="73"/>
        <v/>
      </c>
      <c r="C766" s="99"/>
      <c r="D766" s="100"/>
      <c r="E766" s="100"/>
      <c r="F766" s="57"/>
      <c r="G766" s="58">
        <f t="shared" si="75"/>
        <v>0</v>
      </c>
      <c r="H766" s="58"/>
      <c r="I766" s="57"/>
      <c r="J766" s="57"/>
      <c r="K766" s="57"/>
      <c r="L766" s="57"/>
      <c r="M766" s="58" t="str">
        <f t="shared" si="76"/>
        <v/>
      </c>
      <c r="N766" s="102"/>
    </row>
    <row r="767" spans="1:14">
      <c r="A767" s="97" t="str">
        <f t="shared" si="74"/>
        <v/>
      </c>
      <c r="B767" s="98" t="str">
        <f t="shared" si="73"/>
        <v/>
      </c>
      <c r="C767" s="99"/>
      <c r="D767" s="100"/>
      <c r="E767" s="100"/>
      <c r="F767" s="57"/>
      <c r="G767" s="58">
        <f t="shared" si="75"/>
        <v>0</v>
      </c>
      <c r="H767" s="58"/>
      <c r="I767" s="57"/>
      <c r="J767" s="57"/>
      <c r="K767" s="57"/>
      <c r="L767" s="57"/>
      <c r="M767" s="58" t="str">
        <f t="shared" si="76"/>
        <v/>
      </c>
      <c r="N767" s="102"/>
    </row>
    <row r="768" spans="1:14">
      <c r="A768" s="97" t="str">
        <f t="shared" si="74"/>
        <v/>
      </c>
      <c r="B768" s="98" t="str">
        <f t="shared" si="73"/>
        <v/>
      </c>
      <c r="C768" s="99"/>
      <c r="D768" s="100"/>
      <c r="E768" s="100"/>
      <c r="F768" s="57"/>
      <c r="G768" s="58">
        <f t="shared" si="75"/>
        <v>0</v>
      </c>
      <c r="H768" s="58"/>
      <c r="I768" s="57"/>
      <c r="J768" s="57"/>
      <c r="K768" s="57"/>
      <c r="L768" s="57"/>
      <c r="M768" s="58" t="str">
        <f t="shared" si="76"/>
        <v/>
      </c>
      <c r="N768" s="102"/>
    </row>
    <row r="769" spans="1:14">
      <c r="A769" s="97" t="str">
        <f t="shared" si="74"/>
        <v/>
      </c>
      <c r="B769" s="98" t="str">
        <f t="shared" si="73"/>
        <v/>
      </c>
      <c r="C769" s="99"/>
      <c r="D769" s="100"/>
      <c r="E769" s="100"/>
      <c r="F769" s="57"/>
      <c r="G769" s="58">
        <f t="shared" si="75"/>
        <v>0</v>
      </c>
      <c r="H769" s="58"/>
      <c r="I769" s="57"/>
      <c r="J769" s="57"/>
      <c r="K769" s="57"/>
      <c r="L769" s="57"/>
      <c r="M769" s="58" t="str">
        <f t="shared" si="76"/>
        <v/>
      </c>
      <c r="N769" s="102"/>
    </row>
    <row r="770" spans="1:14">
      <c r="A770" s="97" t="str">
        <f t="shared" si="74"/>
        <v/>
      </c>
      <c r="B770" s="98" t="str">
        <f t="shared" si="73"/>
        <v/>
      </c>
      <c r="C770" s="99"/>
      <c r="D770" s="100"/>
      <c r="E770" s="100"/>
      <c r="F770" s="57"/>
      <c r="G770" s="58">
        <f t="shared" si="75"/>
        <v>0</v>
      </c>
      <c r="H770" s="58"/>
      <c r="I770" s="57"/>
      <c r="J770" s="57"/>
      <c r="K770" s="57"/>
      <c r="L770" s="57"/>
      <c r="M770" s="58" t="str">
        <f t="shared" si="76"/>
        <v/>
      </c>
      <c r="N770" s="102"/>
    </row>
    <row r="771" spans="1:14">
      <c r="A771" s="97" t="str">
        <f t="shared" si="74"/>
        <v/>
      </c>
      <c r="B771" s="98" t="str">
        <f t="shared" si="73"/>
        <v/>
      </c>
      <c r="C771" s="99"/>
      <c r="D771" s="100"/>
      <c r="E771" s="100"/>
      <c r="F771" s="57"/>
      <c r="G771" s="58">
        <f t="shared" si="75"/>
        <v>0</v>
      </c>
      <c r="H771" s="58"/>
      <c r="I771" s="57"/>
      <c r="J771" s="57"/>
      <c r="K771" s="57"/>
      <c r="L771" s="57"/>
      <c r="M771" s="58" t="str">
        <f t="shared" si="76"/>
        <v/>
      </c>
      <c r="N771" s="102"/>
    </row>
    <row r="772" spans="1:14">
      <c r="A772" s="97" t="str">
        <f t="shared" si="74"/>
        <v/>
      </c>
      <c r="B772" s="98" t="str">
        <f t="shared" si="73"/>
        <v/>
      </c>
      <c r="C772" s="99"/>
      <c r="D772" s="100"/>
      <c r="E772" s="100"/>
      <c r="F772" s="57"/>
      <c r="G772" s="58">
        <f t="shared" si="75"/>
        <v>0</v>
      </c>
      <c r="H772" s="58"/>
      <c r="I772" s="57"/>
      <c r="J772" s="57"/>
      <c r="K772" s="57"/>
      <c r="L772" s="57"/>
      <c r="M772" s="58" t="str">
        <f t="shared" si="76"/>
        <v/>
      </c>
      <c r="N772" s="102"/>
    </row>
    <row r="773" spans="1:14">
      <c r="A773" s="97" t="str">
        <f t="shared" si="74"/>
        <v/>
      </c>
      <c r="B773" s="98" t="str">
        <f t="shared" si="73"/>
        <v/>
      </c>
      <c r="C773" s="99"/>
      <c r="D773" s="100"/>
      <c r="E773" s="100"/>
      <c r="F773" s="57"/>
      <c r="G773" s="58">
        <f t="shared" si="75"/>
        <v>0</v>
      </c>
      <c r="H773" s="58"/>
      <c r="I773" s="57"/>
      <c r="J773" s="57"/>
      <c r="K773" s="57"/>
      <c r="L773" s="57"/>
      <c r="M773" s="58" t="str">
        <f t="shared" si="76"/>
        <v/>
      </c>
      <c r="N773" s="102"/>
    </row>
    <row r="774" spans="1:14">
      <c r="A774" s="97" t="str">
        <f t="shared" si="74"/>
        <v/>
      </c>
      <c r="B774" s="98" t="str">
        <f t="shared" si="73"/>
        <v/>
      </c>
      <c r="C774" s="99"/>
      <c r="D774" s="100"/>
      <c r="E774" s="100"/>
      <c r="F774" s="57"/>
      <c r="G774" s="58">
        <f t="shared" si="75"/>
        <v>0</v>
      </c>
      <c r="H774" s="58"/>
      <c r="I774" s="57"/>
      <c r="J774" s="57"/>
      <c r="K774" s="57"/>
      <c r="L774" s="57"/>
      <c r="M774" s="58" t="str">
        <f t="shared" si="76"/>
        <v/>
      </c>
      <c r="N774" s="102"/>
    </row>
    <row r="775" spans="1:14">
      <c r="A775" s="97" t="str">
        <f t="shared" si="74"/>
        <v/>
      </c>
      <c r="B775" s="98" t="str">
        <f t="shared" si="73"/>
        <v/>
      </c>
      <c r="C775" s="99"/>
      <c r="D775" s="100"/>
      <c r="E775" s="100"/>
      <c r="F775" s="57"/>
      <c r="G775" s="58">
        <f t="shared" si="75"/>
        <v>0</v>
      </c>
      <c r="H775" s="58"/>
      <c r="I775" s="57"/>
      <c r="J775" s="57"/>
      <c r="K775" s="57"/>
      <c r="L775" s="57"/>
      <c r="M775" s="58" t="str">
        <f t="shared" si="76"/>
        <v/>
      </c>
      <c r="N775" s="102"/>
    </row>
    <row r="776" spans="1:14">
      <c r="A776" s="97" t="str">
        <f t="shared" si="74"/>
        <v/>
      </c>
      <c r="B776" s="98" t="str">
        <f t="shared" si="73"/>
        <v/>
      </c>
      <c r="C776" s="99"/>
      <c r="D776" s="100"/>
      <c r="E776" s="100"/>
      <c r="F776" s="57"/>
      <c r="G776" s="58">
        <f t="shared" si="75"/>
        <v>0</v>
      </c>
      <c r="H776" s="58"/>
      <c r="I776" s="57"/>
      <c r="J776" s="57"/>
      <c r="K776" s="57"/>
      <c r="L776" s="57"/>
      <c r="M776" s="58" t="str">
        <f t="shared" si="76"/>
        <v/>
      </c>
      <c r="N776" s="102"/>
    </row>
    <row r="777" spans="1:14">
      <c r="A777" s="97" t="str">
        <f t="shared" si="74"/>
        <v/>
      </c>
      <c r="B777" s="98" t="str">
        <f t="shared" si="73"/>
        <v/>
      </c>
      <c r="C777" s="99"/>
      <c r="D777" s="100"/>
      <c r="E777" s="100"/>
      <c r="F777" s="57"/>
      <c r="G777" s="58">
        <f t="shared" si="75"/>
        <v>0</v>
      </c>
      <c r="H777" s="58"/>
      <c r="I777" s="57"/>
      <c r="J777" s="57"/>
      <c r="K777" s="57"/>
      <c r="L777" s="57"/>
      <c r="M777" s="58" t="str">
        <f t="shared" si="76"/>
        <v/>
      </c>
      <c r="N777" s="102"/>
    </row>
    <row r="778" spans="1:14">
      <c r="A778" s="97" t="str">
        <f t="shared" si="74"/>
        <v/>
      </c>
      <c r="B778" s="98" t="str">
        <f t="shared" si="73"/>
        <v/>
      </c>
      <c r="C778" s="99"/>
      <c r="D778" s="100"/>
      <c r="E778" s="100"/>
      <c r="F778" s="57"/>
      <c r="G778" s="58">
        <f t="shared" si="75"/>
        <v>0</v>
      </c>
      <c r="H778" s="58"/>
      <c r="I778" s="57"/>
      <c r="J778" s="57"/>
      <c r="K778" s="57"/>
      <c r="L778" s="57"/>
      <c r="M778" s="58" t="str">
        <f t="shared" si="76"/>
        <v/>
      </c>
      <c r="N778" s="102"/>
    </row>
    <row r="779" spans="1:14">
      <c r="A779" s="97" t="str">
        <f t="shared" si="74"/>
        <v/>
      </c>
      <c r="B779" s="98" t="str">
        <f t="shared" si="73"/>
        <v/>
      </c>
      <c r="C779" s="99"/>
      <c r="D779" s="100"/>
      <c r="E779" s="100"/>
      <c r="F779" s="57"/>
      <c r="G779" s="58">
        <f t="shared" si="75"/>
        <v>0</v>
      </c>
      <c r="H779" s="58"/>
      <c r="I779" s="57"/>
      <c r="J779" s="57"/>
      <c r="K779" s="57"/>
      <c r="L779" s="57"/>
      <c r="M779" s="58" t="str">
        <f t="shared" si="76"/>
        <v/>
      </c>
      <c r="N779" s="102"/>
    </row>
    <row r="780" spans="1:14">
      <c r="A780" s="97" t="str">
        <f t="shared" si="74"/>
        <v/>
      </c>
      <c r="B780" s="98" t="str">
        <f t="shared" si="73"/>
        <v/>
      </c>
      <c r="C780" s="99"/>
      <c r="D780" s="100"/>
      <c r="E780" s="100"/>
      <c r="F780" s="57"/>
      <c r="G780" s="58">
        <f t="shared" si="75"/>
        <v>0</v>
      </c>
      <c r="H780" s="58"/>
      <c r="I780" s="57"/>
      <c r="J780" s="57"/>
      <c r="K780" s="57"/>
      <c r="L780" s="57"/>
      <c r="M780" s="58" t="str">
        <f t="shared" si="76"/>
        <v/>
      </c>
      <c r="N780" s="102"/>
    </row>
    <row r="781" spans="1:14">
      <c r="A781" s="97" t="str">
        <f t="shared" si="74"/>
        <v/>
      </c>
      <c r="B781" s="98" t="str">
        <f t="shared" si="73"/>
        <v/>
      </c>
      <c r="C781" s="99"/>
      <c r="D781" s="100"/>
      <c r="E781" s="100"/>
      <c r="F781" s="57"/>
      <c r="G781" s="58">
        <f t="shared" si="75"/>
        <v>0</v>
      </c>
      <c r="H781" s="58"/>
      <c r="I781" s="57"/>
      <c r="J781" s="57"/>
      <c r="K781" s="57"/>
      <c r="L781" s="57"/>
      <c r="M781" s="58" t="str">
        <f t="shared" si="76"/>
        <v/>
      </c>
      <c r="N781" s="102"/>
    </row>
    <row r="782" spans="1:14">
      <c r="A782" s="97" t="str">
        <f t="shared" si="74"/>
        <v/>
      </c>
      <c r="B782" s="98" t="str">
        <f t="shared" si="73"/>
        <v/>
      </c>
      <c r="C782" s="99"/>
      <c r="D782" s="100"/>
      <c r="E782" s="100"/>
      <c r="F782" s="57"/>
      <c r="G782" s="58">
        <f t="shared" si="75"/>
        <v>0</v>
      </c>
      <c r="H782" s="58"/>
      <c r="I782" s="57"/>
      <c r="J782" s="57"/>
      <c r="K782" s="57"/>
      <c r="L782" s="57"/>
      <c r="M782" s="58" t="str">
        <f t="shared" si="76"/>
        <v/>
      </c>
      <c r="N782" s="102"/>
    </row>
    <row r="783" spans="1:14">
      <c r="A783" s="97" t="str">
        <f t="shared" si="74"/>
        <v/>
      </c>
      <c r="B783" s="98" t="str">
        <f t="shared" si="73"/>
        <v/>
      </c>
      <c r="C783" s="99"/>
      <c r="D783" s="100"/>
      <c r="E783" s="100"/>
      <c r="F783" s="57"/>
      <c r="G783" s="58">
        <f t="shared" si="75"/>
        <v>0</v>
      </c>
      <c r="H783" s="58"/>
      <c r="I783" s="57"/>
      <c r="J783" s="57"/>
      <c r="K783" s="57"/>
      <c r="L783" s="57"/>
      <c r="M783" s="58" t="str">
        <f t="shared" si="76"/>
        <v/>
      </c>
      <c r="N783" s="102"/>
    </row>
    <row r="784" spans="1:14">
      <c r="A784" s="97" t="str">
        <f t="shared" si="74"/>
        <v/>
      </c>
      <c r="B784" s="98" t="str">
        <f t="shared" si="73"/>
        <v/>
      </c>
      <c r="C784" s="99"/>
      <c r="D784" s="100"/>
      <c r="E784" s="100"/>
      <c r="F784" s="57"/>
      <c r="G784" s="58">
        <f t="shared" si="75"/>
        <v>0</v>
      </c>
      <c r="H784" s="58"/>
      <c r="I784" s="57"/>
      <c r="J784" s="57"/>
      <c r="K784" s="57"/>
      <c r="L784" s="57"/>
      <c r="M784" s="58" t="str">
        <f t="shared" si="76"/>
        <v/>
      </c>
      <c r="N784" s="102"/>
    </row>
    <row r="785" spans="1:14">
      <c r="A785" s="97" t="str">
        <f t="shared" si="74"/>
        <v/>
      </c>
      <c r="B785" s="98" t="str">
        <f t="shared" si="73"/>
        <v/>
      </c>
      <c r="C785" s="99"/>
      <c r="D785" s="100"/>
      <c r="E785" s="100"/>
      <c r="F785" s="57"/>
      <c r="G785" s="58">
        <f t="shared" si="75"/>
        <v>0</v>
      </c>
      <c r="H785" s="58"/>
      <c r="I785" s="57"/>
      <c r="J785" s="57"/>
      <c r="K785" s="57"/>
      <c r="L785" s="57"/>
      <c r="M785" s="58" t="str">
        <f t="shared" si="76"/>
        <v/>
      </c>
      <c r="N785" s="102"/>
    </row>
    <row r="786" spans="1:14">
      <c r="A786" s="97" t="str">
        <f t="shared" si="74"/>
        <v/>
      </c>
      <c r="B786" s="98" t="str">
        <f t="shared" si="73"/>
        <v/>
      </c>
      <c r="C786" s="99"/>
      <c r="D786" s="100"/>
      <c r="E786" s="100"/>
      <c r="F786" s="57"/>
      <c r="G786" s="58">
        <f t="shared" si="75"/>
        <v>0</v>
      </c>
      <c r="H786" s="58"/>
      <c r="I786" s="57"/>
      <c r="J786" s="57"/>
      <c r="K786" s="57"/>
      <c r="L786" s="57"/>
      <c r="M786" s="58" t="str">
        <f t="shared" si="76"/>
        <v/>
      </c>
      <c r="N786" s="102"/>
    </row>
    <row r="787" spans="1:14">
      <c r="A787" s="97" t="str">
        <f t="shared" si="74"/>
        <v/>
      </c>
      <c r="B787" s="98" t="str">
        <f t="shared" si="73"/>
        <v/>
      </c>
      <c r="C787" s="99"/>
      <c r="D787" s="100"/>
      <c r="E787" s="100"/>
      <c r="F787" s="57"/>
      <c r="G787" s="58">
        <f t="shared" si="75"/>
        <v>0</v>
      </c>
      <c r="H787" s="58"/>
      <c r="I787" s="57"/>
      <c r="J787" s="57"/>
      <c r="K787" s="57"/>
      <c r="L787" s="57"/>
      <c r="M787" s="58" t="str">
        <f t="shared" si="76"/>
        <v/>
      </c>
      <c r="N787" s="102"/>
    </row>
    <row r="788" spans="1:14">
      <c r="A788" s="97" t="str">
        <f t="shared" si="74"/>
        <v/>
      </c>
      <c r="B788" s="98" t="str">
        <f t="shared" si="73"/>
        <v/>
      </c>
      <c r="C788" s="99"/>
      <c r="D788" s="100"/>
      <c r="E788" s="100"/>
      <c r="F788" s="57"/>
      <c r="G788" s="58">
        <f t="shared" si="75"/>
        <v>0</v>
      </c>
      <c r="H788" s="58"/>
      <c r="I788" s="57"/>
      <c r="J788" s="57"/>
      <c r="K788" s="57"/>
      <c r="L788" s="57"/>
      <c r="M788" s="58" t="str">
        <f t="shared" si="76"/>
        <v/>
      </c>
      <c r="N788" s="102"/>
    </row>
    <row r="789" spans="1:14">
      <c r="A789" s="97" t="str">
        <f t="shared" si="74"/>
        <v/>
      </c>
      <c r="B789" s="98" t="str">
        <f t="shared" si="73"/>
        <v/>
      </c>
      <c r="C789" s="99"/>
      <c r="D789" s="100"/>
      <c r="E789" s="100"/>
      <c r="F789" s="57"/>
      <c r="G789" s="58">
        <f t="shared" si="75"/>
        <v>0</v>
      </c>
      <c r="H789" s="58"/>
      <c r="I789" s="57"/>
      <c r="J789" s="57"/>
      <c r="K789" s="57"/>
      <c r="L789" s="57"/>
      <c r="M789" s="58" t="str">
        <f t="shared" si="76"/>
        <v/>
      </c>
      <c r="N789" s="102"/>
    </row>
    <row r="790" spans="1:14">
      <c r="A790" s="97" t="str">
        <f t="shared" si="74"/>
        <v/>
      </c>
      <c r="B790" s="98" t="str">
        <f t="shared" si="73"/>
        <v/>
      </c>
      <c r="C790" s="99"/>
      <c r="D790" s="100"/>
      <c r="E790" s="100"/>
      <c r="F790" s="57"/>
      <c r="G790" s="58">
        <f t="shared" si="75"/>
        <v>0</v>
      </c>
      <c r="H790" s="58"/>
      <c r="I790" s="57"/>
      <c r="J790" s="57"/>
      <c r="K790" s="57"/>
      <c r="L790" s="57"/>
      <c r="M790" s="58" t="str">
        <f t="shared" si="76"/>
        <v/>
      </c>
      <c r="N790" s="102"/>
    </row>
    <row r="791" spans="1:14">
      <c r="A791" s="97" t="str">
        <f t="shared" si="74"/>
        <v/>
      </c>
      <c r="B791" s="98" t="str">
        <f t="shared" si="73"/>
        <v/>
      </c>
      <c r="C791" s="99"/>
      <c r="D791" s="100"/>
      <c r="E791" s="100"/>
      <c r="F791" s="57"/>
      <c r="G791" s="58">
        <f t="shared" si="75"/>
        <v>0</v>
      </c>
      <c r="H791" s="58"/>
      <c r="I791" s="57"/>
      <c r="J791" s="57"/>
      <c r="K791" s="57"/>
      <c r="L791" s="57"/>
      <c r="M791" s="58" t="str">
        <f t="shared" si="76"/>
        <v/>
      </c>
      <c r="N791" s="102"/>
    </row>
    <row r="792" spans="1:14">
      <c r="A792" s="97" t="str">
        <f t="shared" si="74"/>
        <v/>
      </c>
      <c r="B792" s="98" t="str">
        <f t="shared" si="73"/>
        <v/>
      </c>
      <c r="C792" s="99"/>
      <c r="D792" s="100"/>
      <c r="E792" s="100"/>
      <c r="F792" s="57"/>
      <c r="G792" s="58">
        <f t="shared" si="75"/>
        <v>0</v>
      </c>
      <c r="H792" s="58"/>
      <c r="I792" s="57"/>
      <c r="J792" s="57"/>
      <c r="K792" s="57"/>
      <c r="L792" s="57"/>
      <c r="M792" s="58" t="str">
        <f t="shared" si="76"/>
        <v/>
      </c>
      <c r="N792" s="102"/>
    </row>
    <row r="793" spans="1:14">
      <c r="A793" s="97" t="str">
        <f t="shared" si="74"/>
        <v/>
      </c>
      <c r="B793" s="98" t="str">
        <f t="shared" si="73"/>
        <v/>
      </c>
      <c r="C793" s="99"/>
      <c r="D793" s="100"/>
      <c r="E793" s="100"/>
      <c r="F793" s="57"/>
      <c r="G793" s="58">
        <f t="shared" si="75"/>
        <v>0</v>
      </c>
      <c r="H793" s="58"/>
      <c r="I793" s="57"/>
      <c r="J793" s="57"/>
      <c r="K793" s="57"/>
      <c r="L793" s="57"/>
      <c r="M793" s="58" t="str">
        <f t="shared" si="76"/>
        <v/>
      </c>
      <c r="N793" s="102"/>
    </row>
    <row r="794" spans="1:14">
      <c r="A794" s="97" t="str">
        <f t="shared" si="74"/>
        <v/>
      </c>
      <c r="B794" s="98" t="str">
        <f t="shared" si="73"/>
        <v/>
      </c>
      <c r="C794" s="99"/>
      <c r="D794" s="100"/>
      <c r="E794" s="100"/>
      <c r="F794" s="57"/>
      <c r="G794" s="58">
        <f t="shared" si="75"/>
        <v>0</v>
      </c>
      <c r="H794" s="58"/>
      <c r="I794" s="57"/>
      <c r="J794" s="57"/>
      <c r="K794" s="57"/>
      <c r="L794" s="57"/>
      <c r="M794" s="58" t="str">
        <f t="shared" si="76"/>
        <v/>
      </c>
      <c r="N794" s="102"/>
    </row>
    <row r="795" spans="1:14">
      <c r="A795" s="97" t="str">
        <f t="shared" si="74"/>
        <v/>
      </c>
      <c r="B795" s="98" t="str">
        <f t="shared" si="73"/>
        <v/>
      </c>
      <c r="C795" s="99"/>
      <c r="D795" s="100"/>
      <c r="E795" s="100"/>
      <c r="F795" s="57"/>
      <c r="G795" s="58">
        <f t="shared" si="75"/>
        <v>0</v>
      </c>
      <c r="H795" s="58"/>
      <c r="I795" s="57"/>
      <c r="J795" s="57"/>
      <c r="K795" s="57"/>
      <c r="L795" s="57"/>
      <c r="M795" s="58" t="str">
        <f t="shared" si="76"/>
        <v/>
      </c>
      <c r="N795" s="102"/>
    </row>
    <row r="796" spans="1:14">
      <c r="A796" s="97" t="str">
        <f t="shared" si="74"/>
        <v/>
      </c>
      <c r="B796" s="98" t="str">
        <f t="shared" si="73"/>
        <v/>
      </c>
      <c r="C796" s="99"/>
      <c r="D796" s="100"/>
      <c r="E796" s="100"/>
      <c r="F796" s="57"/>
      <c r="G796" s="58">
        <f t="shared" si="75"/>
        <v>0</v>
      </c>
      <c r="H796" s="58"/>
      <c r="I796" s="57"/>
      <c r="J796" s="57"/>
      <c r="K796" s="57"/>
      <c r="L796" s="57"/>
      <c r="M796" s="58" t="str">
        <f t="shared" si="76"/>
        <v/>
      </c>
      <c r="N796" s="102"/>
    </row>
    <row r="797" spans="1:14">
      <c r="A797" s="97" t="str">
        <f t="shared" si="74"/>
        <v/>
      </c>
      <c r="B797" s="98" t="str">
        <f t="shared" si="73"/>
        <v/>
      </c>
      <c r="C797" s="99"/>
      <c r="D797" s="100"/>
      <c r="E797" s="100"/>
      <c r="F797" s="57"/>
      <c r="G797" s="58">
        <f t="shared" si="75"/>
        <v>0</v>
      </c>
      <c r="H797" s="58"/>
      <c r="I797" s="57"/>
      <c r="J797" s="57"/>
      <c r="K797" s="57"/>
      <c r="L797" s="57"/>
      <c r="M797" s="58" t="str">
        <f t="shared" si="76"/>
        <v/>
      </c>
      <c r="N797" s="102"/>
    </row>
    <row r="798" spans="1:14">
      <c r="A798" s="97" t="str">
        <f t="shared" si="74"/>
        <v/>
      </c>
      <c r="B798" s="98" t="str">
        <f t="shared" si="73"/>
        <v/>
      </c>
      <c r="C798" s="99"/>
      <c r="D798" s="100"/>
      <c r="E798" s="100"/>
      <c r="F798" s="57"/>
      <c r="G798" s="58">
        <f t="shared" si="75"/>
        <v>0</v>
      </c>
      <c r="H798" s="58"/>
      <c r="I798" s="57"/>
      <c r="J798" s="57"/>
      <c r="K798" s="57"/>
      <c r="L798" s="57"/>
      <c r="M798" s="58" t="str">
        <f t="shared" si="76"/>
        <v/>
      </c>
      <c r="N798" s="102"/>
    </row>
    <row r="799" spans="1:14">
      <c r="A799" s="97" t="str">
        <f t="shared" si="74"/>
        <v/>
      </c>
      <c r="B799" s="98" t="str">
        <f t="shared" si="73"/>
        <v/>
      </c>
      <c r="C799" s="99"/>
      <c r="D799" s="100"/>
      <c r="E799" s="100"/>
      <c r="F799" s="57"/>
      <c r="G799" s="58">
        <f t="shared" si="75"/>
        <v>0</v>
      </c>
      <c r="H799" s="58"/>
      <c r="I799" s="57"/>
      <c r="J799" s="57"/>
      <c r="K799" s="57"/>
      <c r="L799" s="57"/>
      <c r="M799" s="58" t="str">
        <f t="shared" si="76"/>
        <v/>
      </c>
      <c r="N799" s="102"/>
    </row>
    <row r="800" spans="1:14">
      <c r="A800" s="97" t="str">
        <f t="shared" si="74"/>
        <v/>
      </c>
      <c r="B800" s="98" t="str">
        <f t="shared" si="73"/>
        <v/>
      </c>
      <c r="C800" s="99"/>
      <c r="D800" s="100"/>
      <c r="E800" s="100"/>
      <c r="F800" s="57"/>
      <c r="G800" s="58">
        <f t="shared" si="75"/>
        <v>0</v>
      </c>
      <c r="H800" s="58"/>
      <c r="I800" s="57"/>
      <c r="J800" s="57"/>
      <c r="K800" s="57"/>
      <c r="L800" s="57"/>
      <c r="M800" s="58" t="str">
        <f t="shared" si="76"/>
        <v/>
      </c>
      <c r="N800" s="102"/>
    </row>
    <row r="801" spans="1:14">
      <c r="A801" s="97" t="str">
        <f t="shared" si="74"/>
        <v/>
      </c>
      <c r="B801" s="98" t="str">
        <f t="shared" si="73"/>
        <v/>
      </c>
      <c r="C801" s="99"/>
      <c r="D801" s="100"/>
      <c r="E801" s="100"/>
      <c r="F801" s="57"/>
      <c r="G801" s="58">
        <f t="shared" si="75"/>
        <v>0</v>
      </c>
      <c r="H801" s="58"/>
      <c r="I801" s="57"/>
      <c r="J801" s="57"/>
      <c r="K801" s="57"/>
      <c r="L801" s="57"/>
      <c r="M801" s="58" t="str">
        <f t="shared" si="76"/>
        <v/>
      </c>
      <c r="N801" s="102"/>
    </row>
    <row r="802" spans="1:14">
      <c r="A802" s="97" t="str">
        <f t="shared" si="74"/>
        <v/>
      </c>
      <c r="B802" s="98" t="str">
        <f t="shared" si="73"/>
        <v/>
      </c>
      <c r="C802" s="99"/>
      <c r="D802" s="100"/>
      <c r="E802" s="100"/>
      <c r="F802" s="57"/>
      <c r="G802" s="58">
        <f t="shared" si="75"/>
        <v>0</v>
      </c>
      <c r="H802" s="58"/>
      <c r="I802" s="57"/>
      <c r="J802" s="57"/>
      <c r="K802" s="57"/>
      <c r="L802" s="57"/>
      <c r="M802" s="58" t="str">
        <f t="shared" si="76"/>
        <v/>
      </c>
      <c r="N802" s="102"/>
    </row>
    <row r="803" spans="1:14">
      <c r="A803" s="97" t="str">
        <f t="shared" si="74"/>
        <v/>
      </c>
      <c r="B803" s="98" t="str">
        <f t="shared" si="73"/>
        <v/>
      </c>
      <c r="C803" s="99"/>
      <c r="D803" s="100"/>
      <c r="E803" s="100"/>
      <c r="F803" s="57"/>
      <c r="G803" s="58">
        <f t="shared" si="75"/>
        <v>0</v>
      </c>
      <c r="H803" s="58"/>
      <c r="I803" s="57"/>
      <c r="J803" s="57"/>
      <c r="K803" s="57"/>
      <c r="L803" s="57"/>
      <c r="M803" s="58" t="str">
        <f t="shared" si="76"/>
        <v/>
      </c>
      <c r="N803" s="102"/>
    </row>
    <row r="804" spans="1:14">
      <c r="A804" s="97" t="str">
        <f t="shared" si="74"/>
        <v/>
      </c>
      <c r="B804" s="98" t="str">
        <f t="shared" si="73"/>
        <v/>
      </c>
      <c r="C804" s="99"/>
      <c r="D804" s="100"/>
      <c r="E804" s="100"/>
      <c r="F804" s="57"/>
      <c r="G804" s="58">
        <f t="shared" si="75"/>
        <v>0</v>
      </c>
      <c r="H804" s="58"/>
      <c r="I804" s="57"/>
      <c r="J804" s="57"/>
      <c r="K804" s="57"/>
      <c r="L804" s="57"/>
      <c r="M804" s="58" t="str">
        <f t="shared" si="76"/>
        <v/>
      </c>
      <c r="N804" s="102"/>
    </row>
    <row r="805" spans="1:14">
      <c r="A805" s="97" t="str">
        <f t="shared" si="74"/>
        <v/>
      </c>
      <c r="B805" s="98" t="str">
        <f t="shared" si="73"/>
        <v/>
      </c>
      <c r="C805" s="99"/>
      <c r="D805" s="100"/>
      <c r="E805" s="100"/>
      <c r="F805" s="57"/>
      <c r="G805" s="58">
        <f t="shared" si="75"/>
        <v>0</v>
      </c>
      <c r="H805" s="58"/>
      <c r="I805" s="57"/>
      <c r="J805" s="57"/>
      <c r="K805" s="57"/>
      <c r="L805" s="57"/>
      <c r="M805" s="58" t="str">
        <f t="shared" si="76"/>
        <v/>
      </c>
      <c r="N805" s="102"/>
    </row>
    <row r="806" spans="1:14">
      <c r="A806" s="97" t="str">
        <f t="shared" si="74"/>
        <v/>
      </c>
      <c r="B806" s="98" t="str">
        <f t="shared" si="73"/>
        <v/>
      </c>
      <c r="C806" s="99"/>
      <c r="D806" s="100"/>
      <c r="E806" s="100"/>
      <c r="F806" s="57"/>
      <c r="G806" s="58">
        <f t="shared" si="75"/>
        <v>0</v>
      </c>
      <c r="H806" s="58"/>
      <c r="I806" s="57"/>
      <c r="J806" s="57"/>
      <c r="K806" s="57"/>
      <c r="L806" s="57"/>
      <c r="M806" s="58" t="str">
        <f t="shared" si="76"/>
        <v/>
      </c>
      <c r="N806" s="102"/>
    </row>
    <row r="807" spans="1:14">
      <c r="A807" s="97" t="str">
        <f t="shared" si="74"/>
        <v/>
      </c>
      <c r="B807" s="98" t="str">
        <f t="shared" si="73"/>
        <v/>
      </c>
      <c r="C807" s="99"/>
      <c r="D807" s="100"/>
      <c r="E807" s="100"/>
      <c r="F807" s="57"/>
      <c r="G807" s="58">
        <f t="shared" si="75"/>
        <v>0</v>
      </c>
      <c r="H807" s="58"/>
      <c r="I807" s="57"/>
      <c r="J807" s="57"/>
      <c r="K807" s="57"/>
      <c r="L807" s="57"/>
      <c r="M807" s="58" t="str">
        <f t="shared" si="76"/>
        <v/>
      </c>
      <c r="N807" s="102"/>
    </row>
    <row r="808" spans="1:14">
      <c r="A808" s="97" t="str">
        <f t="shared" si="74"/>
        <v/>
      </c>
      <c r="B808" s="98" t="str">
        <f t="shared" si="73"/>
        <v/>
      </c>
      <c r="C808" s="99"/>
      <c r="D808" s="100"/>
      <c r="E808" s="100"/>
      <c r="F808" s="57"/>
      <c r="G808" s="58">
        <f t="shared" si="75"/>
        <v>0</v>
      </c>
      <c r="H808" s="58"/>
      <c r="I808" s="57"/>
      <c r="J808" s="57"/>
      <c r="K808" s="57"/>
      <c r="L808" s="57"/>
      <c r="M808" s="58" t="str">
        <f t="shared" si="76"/>
        <v/>
      </c>
      <c r="N808" s="102"/>
    </row>
    <row r="809" spans="1:14">
      <c r="A809" s="97" t="str">
        <f t="shared" si="74"/>
        <v/>
      </c>
      <c r="B809" s="98" t="str">
        <f t="shared" si="73"/>
        <v/>
      </c>
      <c r="C809" s="99"/>
      <c r="D809" s="100"/>
      <c r="E809" s="100"/>
      <c r="F809" s="57"/>
      <c r="G809" s="58">
        <f t="shared" si="75"/>
        <v>0</v>
      </c>
      <c r="H809" s="58"/>
      <c r="I809" s="57"/>
      <c r="J809" s="57"/>
      <c r="K809" s="57"/>
      <c r="L809" s="57"/>
      <c r="M809" s="58" t="str">
        <f t="shared" si="76"/>
        <v/>
      </c>
      <c r="N809" s="102"/>
    </row>
    <row r="810" spans="1:14">
      <c r="A810" s="97" t="str">
        <f t="shared" si="74"/>
        <v/>
      </c>
      <c r="B810" s="98" t="str">
        <f t="shared" si="73"/>
        <v/>
      </c>
      <c r="C810" s="99"/>
      <c r="D810" s="100"/>
      <c r="E810" s="100"/>
      <c r="F810" s="57"/>
      <c r="G810" s="58">
        <f t="shared" si="75"/>
        <v>0</v>
      </c>
      <c r="H810" s="58"/>
      <c r="I810" s="57"/>
      <c r="J810" s="57"/>
      <c r="K810" s="57"/>
      <c r="L810" s="57"/>
      <c r="M810" s="58" t="str">
        <f t="shared" si="76"/>
        <v/>
      </c>
      <c r="N810" s="102"/>
    </row>
    <row r="811" spans="1:14">
      <c r="A811" s="97" t="str">
        <f t="shared" si="74"/>
        <v/>
      </c>
      <c r="B811" s="98" t="str">
        <f t="shared" si="73"/>
        <v/>
      </c>
      <c r="C811" s="99"/>
      <c r="D811" s="100"/>
      <c r="E811" s="100"/>
      <c r="F811" s="57"/>
      <c r="G811" s="58">
        <f t="shared" si="75"/>
        <v>0</v>
      </c>
      <c r="H811" s="58"/>
      <c r="I811" s="57"/>
      <c r="J811" s="57"/>
      <c r="K811" s="57"/>
      <c r="L811" s="57"/>
      <c r="M811" s="58" t="str">
        <f t="shared" si="76"/>
        <v/>
      </c>
      <c r="N811" s="102"/>
    </row>
    <row r="812" spans="1:14">
      <c r="A812" s="97" t="str">
        <f t="shared" si="74"/>
        <v/>
      </c>
      <c r="B812" s="98" t="str">
        <f t="shared" ref="B812:B875" si="77">IF(C812="","",MONTH(C812)&amp;"月")</f>
        <v/>
      </c>
      <c r="C812" s="99"/>
      <c r="D812" s="100"/>
      <c r="E812" s="100"/>
      <c r="F812" s="57"/>
      <c r="G812" s="58">
        <f t="shared" si="75"/>
        <v>0</v>
      </c>
      <c r="H812" s="58"/>
      <c r="I812" s="57"/>
      <c r="J812" s="57"/>
      <c r="K812" s="57"/>
      <c r="L812" s="57"/>
      <c r="M812" s="58" t="str">
        <f t="shared" si="76"/>
        <v/>
      </c>
      <c r="N812" s="102"/>
    </row>
    <row r="813" spans="1:14">
      <c r="A813" s="97" t="str">
        <f t="shared" ref="A813:A876" si="78">IF(C813="","",ROW()-42)</f>
        <v/>
      </c>
      <c r="B813" s="98" t="str">
        <f t="shared" si="77"/>
        <v/>
      </c>
      <c r="C813" s="99"/>
      <c r="D813" s="100"/>
      <c r="E813" s="100"/>
      <c r="F813" s="57"/>
      <c r="G813" s="58">
        <f t="shared" ref="G813:G876" si="79">IF(F813="",0,F813*$K$41)</f>
        <v>0</v>
      </c>
      <c r="H813" s="58"/>
      <c r="I813" s="57"/>
      <c r="J813" s="57"/>
      <c r="K813" s="57"/>
      <c r="L813" s="57"/>
      <c r="M813" s="58" t="str">
        <f t="shared" ref="M813:M876" si="80">IF(C813="","",ROUND(M812+G813-I813-J813-K813-L813-H813,2))</f>
        <v/>
      </c>
      <c r="N813" s="102"/>
    </row>
    <row r="814" spans="1:14">
      <c r="A814" s="97" t="str">
        <f t="shared" si="78"/>
        <v/>
      </c>
      <c r="B814" s="98" t="str">
        <f t="shared" si="77"/>
        <v/>
      </c>
      <c r="C814" s="99"/>
      <c r="D814" s="100"/>
      <c r="E814" s="100"/>
      <c r="F814" s="57"/>
      <c r="G814" s="58">
        <f t="shared" si="79"/>
        <v>0</v>
      </c>
      <c r="H814" s="58"/>
      <c r="I814" s="57"/>
      <c r="J814" s="57"/>
      <c r="K814" s="57"/>
      <c r="L814" s="57"/>
      <c r="M814" s="58" t="str">
        <f t="shared" si="80"/>
        <v/>
      </c>
      <c r="N814" s="102"/>
    </row>
    <row r="815" spans="1:14">
      <c r="A815" s="97" t="str">
        <f t="shared" si="78"/>
        <v/>
      </c>
      <c r="B815" s="98" t="str">
        <f t="shared" si="77"/>
        <v/>
      </c>
      <c r="C815" s="99"/>
      <c r="D815" s="100"/>
      <c r="E815" s="100"/>
      <c r="F815" s="57"/>
      <c r="G815" s="58">
        <f t="shared" si="79"/>
        <v>0</v>
      </c>
      <c r="H815" s="58"/>
      <c r="I815" s="57"/>
      <c r="J815" s="57"/>
      <c r="K815" s="57"/>
      <c r="L815" s="57"/>
      <c r="M815" s="58" t="str">
        <f t="shared" si="80"/>
        <v/>
      </c>
      <c r="N815" s="102"/>
    </row>
    <row r="816" spans="1:14">
      <c r="A816" s="97" t="str">
        <f t="shared" si="78"/>
        <v/>
      </c>
      <c r="B816" s="98" t="str">
        <f t="shared" si="77"/>
        <v/>
      </c>
      <c r="C816" s="99"/>
      <c r="D816" s="100"/>
      <c r="E816" s="100"/>
      <c r="F816" s="57"/>
      <c r="G816" s="58">
        <f t="shared" si="79"/>
        <v>0</v>
      </c>
      <c r="H816" s="58"/>
      <c r="I816" s="57"/>
      <c r="J816" s="57"/>
      <c r="K816" s="57"/>
      <c r="L816" s="57"/>
      <c r="M816" s="58" t="str">
        <f t="shared" si="80"/>
        <v/>
      </c>
      <c r="N816" s="102"/>
    </row>
    <row r="817" spans="1:14">
      <c r="A817" s="97" t="str">
        <f t="shared" si="78"/>
        <v/>
      </c>
      <c r="B817" s="98" t="str">
        <f t="shared" si="77"/>
        <v/>
      </c>
      <c r="C817" s="99"/>
      <c r="D817" s="100"/>
      <c r="E817" s="100"/>
      <c r="F817" s="57"/>
      <c r="G817" s="58">
        <f t="shared" si="79"/>
        <v>0</v>
      </c>
      <c r="H817" s="58"/>
      <c r="I817" s="57"/>
      <c r="J817" s="57"/>
      <c r="K817" s="57"/>
      <c r="L817" s="57"/>
      <c r="M817" s="58" t="str">
        <f t="shared" si="80"/>
        <v/>
      </c>
      <c r="N817" s="102"/>
    </row>
    <row r="818" spans="1:14">
      <c r="A818" s="97" t="str">
        <f t="shared" si="78"/>
        <v/>
      </c>
      <c r="B818" s="98" t="str">
        <f t="shared" si="77"/>
        <v/>
      </c>
      <c r="C818" s="99"/>
      <c r="D818" s="100"/>
      <c r="E818" s="100"/>
      <c r="F818" s="57"/>
      <c r="G818" s="58">
        <f t="shared" si="79"/>
        <v>0</v>
      </c>
      <c r="H818" s="58"/>
      <c r="I818" s="57"/>
      <c r="J818" s="57"/>
      <c r="K818" s="57"/>
      <c r="L818" s="57"/>
      <c r="M818" s="58" t="str">
        <f t="shared" si="80"/>
        <v/>
      </c>
      <c r="N818" s="102"/>
    </row>
    <row r="819" spans="1:14">
      <c r="A819" s="97" t="str">
        <f t="shared" si="78"/>
        <v/>
      </c>
      <c r="B819" s="98" t="str">
        <f t="shared" si="77"/>
        <v/>
      </c>
      <c r="C819" s="99"/>
      <c r="D819" s="100"/>
      <c r="E819" s="100"/>
      <c r="F819" s="57"/>
      <c r="G819" s="58">
        <f t="shared" si="79"/>
        <v>0</v>
      </c>
      <c r="H819" s="58"/>
      <c r="I819" s="57"/>
      <c r="J819" s="57"/>
      <c r="K819" s="57"/>
      <c r="L819" s="57"/>
      <c r="M819" s="58" t="str">
        <f t="shared" si="80"/>
        <v/>
      </c>
      <c r="N819" s="102"/>
    </row>
    <row r="820" spans="1:14">
      <c r="A820" s="97" t="str">
        <f t="shared" si="78"/>
        <v/>
      </c>
      <c r="B820" s="98" t="str">
        <f t="shared" si="77"/>
        <v/>
      </c>
      <c r="C820" s="99"/>
      <c r="D820" s="100"/>
      <c r="E820" s="100"/>
      <c r="F820" s="57"/>
      <c r="G820" s="58">
        <f t="shared" si="79"/>
        <v>0</v>
      </c>
      <c r="H820" s="58"/>
      <c r="I820" s="57"/>
      <c r="J820" s="57"/>
      <c r="K820" s="57"/>
      <c r="L820" s="57"/>
      <c r="M820" s="58" t="str">
        <f t="shared" si="80"/>
        <v/>
      </c>
      <c r="N820" s="102"/>
    </row>
    <row r="821" spans="1:14">
      <c r="A821" s="97" t="str">
        <f t="shared" si="78"/>
        <v/>
      </c>
      <c r="B821" s="98" t="str">
        <f t="shared" si="77"/>
        <v/>
      </c>
      <c r="C821" s="99"/>
      <c r="D821" s="100"/>
      <c r="E821" s="100"/>
      <c r="F821" s="57"/>
      <c r="G821" s="58">
        <f t="shared" si="79"/>
        <v>0</v>
      </c>
      <c r="H821" s="58"/>
      <c r="I821" s="57"/>
      <c r="J821" s="57"/>
      <c r="K821" s="57"/>
      <c r="L821" s="57"/>
      <c r="M821" s="58" t="str">
        <f t="shared" si="80"/>
        <v/>
      </c>
      <c r="N821" s="102"/>
    </row>
    <row r="822" spans="1:14">
      <c r="A822" s="97" t="str">
        <f t="shared" si="78"/>
        <v/>
      </c>
      <c r="B822" s="98" t="str">
        <f t="shared" si="77"/>
        <v/>
      </c>
      <c r="C822" s="99"/>
      <c r="D822" s="100"/>
      <c r="E822" s="100"/>
      <c r="F822" s="57"/>
      <c r="G822" s="58">
        <f t="shared" si="79"/>
        <v>0</v>
      </c>
      <c r="H822" s="58"/>
      <c r="I822" s="57"/>
      <c r="J822" s="57"/>
      <c r="K822" s="57"/>
      <c r="L822" s="57"/>
      <c r="M822" s="58" t="str">
        <f t="shared" si="80"/>
        <v/>
      </c>
      <c r="N822" s="102"/>
    </row>
    <row r="823" spans="1:14">
      <c r="A823" s="97" t="str">
        <f t="shared" si="78"/>
        <v/>
      </c>
      <c r="B823" s="98" t="str">
        <f t="shared" si="77"/>
        <v/>
      </c>
      <c r="C823" s="99"/>
      <c r="D823" s="100"/>
      <c r="E823" s="100"/>
      <c r="F823" s="57"/>
      <c r="G823" s="58">
        <f t="shared" si="79"/>
        <v>0</v>
      </c>
      <c r="H823" s="58"/>
      <c r="I823" s="57"/>
      <c r="J823" s="57"/>
      <c r="K823" s="57"/>
      <c r="L823" s="57"/>
      <c r="M823" s="58" t="str">
        <f t="shared" si="80"/>
        <v/>
      </c>
      <c r="N823" s="102"/>
    </row>
    <row r="824" spans="1:14">
      <c r="A824" s="97" t="str">
        <f t="shared" si="78"/>
        <v/>
      </c>
      <c r="B824" s="98" t="str">
        <f t="shared" si="77"/>
        <v/>
      </c>
      <c r="C824" s="99"/>
      <c r="D824" s="100"/>
      <c r="E824" s="100"/>
      <c r="F824" s="57"/>
      <c r="G824" s="58">
        <f t="shared" si="79"/>
        <v>0</v>
      </c>
      <c r="H824" s="58"/>
      <c r="I824" s="57"/>
      <c r="J824" s="57"/>
      <c r="K824" s="57"/>
      <c r="L824" s="57"/>
      <c r="M824" s="58" t="str">
        <f t="shared" si="80"/>
        <v/>
      </c>
      <c r="N824" s="102"/>
    </row>
    <row r="825" spans="1:14">
      <c r="A825" s="97" t="str">
        <f t="shared" si="78"/>
        <v/>
      </c>
      <c r="B825" s="98" t="str">
        <f t="shared" si="77"/>
        <v/>
      </c>
      <c r="C825" s="99"/>
      <c r="D825" s="100"/>
      <c r="E825" s="100"/>
      <c r="F825" s="57"/>
      <c r="G825" s="58">
        <f t="shared" si="79"/>
        <v>0</v>
      </c>
      <c r="H825" s="58"/>
      <c r="I825" s="57"/>
      <c r="J825" s="57"/>
      <c r="K825" s="57"/>
      <c r="L825" s="57"/>
      <c r="M825" s="58" t="str">
        <f t="shared" si="80"/>
        <v/>
      </c>
      <c r="N825" s="102"/>
    </row>
    <row r="826" spans="1:14">
      <c r="A826" s="97" t="str">
        <f t="shared" si="78"/>
        <v/>
      </c>
      <c r="B826" s="98" t="str">
        <f t="shared" si="77"/>
        <v/>
      </c>
      <c r="C826" s="99"/>
      <c r="D826" s="100"/>
      <c r="E826" s="100"/>
      <c r="F826" s="57"/>
      <c r="G826" s="58">
        <f t="shared" si="79"/>
        <v>0</v>
      </c>
      <c r="H826" s="58"/>
      <c r="I826" s="57"/>
      <c r="J826" s="57"/>
      <c r="K826" s="57"/>
      <c r="L826" s="57"/>
      <c r="M826" s="58" t="str">
        <f t="shared" si="80"/>
        <v/>
      </c>
      <c r="N826" s="102"/>
    </row>
    <row r="827" spans="1:14">
      <c r="A827" s="97" t="str">
        <f t="shared" si="78"/>
        <v/>
      </c>
      <c r="B827" s="98" t="str">
        <f t="shared" si="77"/>
        <v/>
      </c>
      <c r="C827" s="99"/>
      <c r="D827" s="100"/>
      <c r="E827" s="100"/>
      <c r="F827" s="57"/>
      <c r="G827" s="58">
        <f t="shared" si="79"/>
        <v>0</v>
      </c>
      <c r="H827" s="58"/>
      <c r="I827" s="57"/>
      <c r="J827" s="57"/>
      <c r="K827" s="57"/>
      <c r="L827" s="57"/>
      <c r="M827" s="58" t="str">
        <f t="shared" si="80"/>
        <v/>
      </c>
      <c r="N827" s="102"/>
    </row>
    <row r="828" spans="1:14">
      <c r="A828" s="97" t="str">
        <f t="shared" si="78"/>
        <v/>
      </c>
      <c r="B828" s="98" t="str">
        <f t="shared" si="77"/>
        <v/>
      </c>
      <c r="C828" s="99"/>
      <c r="D828" s="100"/>
      <c r="E828" s="100"/>
      <c r="F828" s="57"/>
      <c r="G828" s="58">
        <f t="shared" si="79"/>
        <v>0</v>
      </c>
      <c r="H828" s="58"/>
      <c r="I828" s="57"/>
      <c r="J828" s="57"/>
      <c r="K828" s="57"/>
      <c r="L828" s="57"/>
      <c r="M828" s="58" t="str">
        <f t="shared" si="80"/>
        <v/>
      </c>
      <c r="N828" s="102"/>
    </row>
    <row r="829" spans="1:14">
      <c r="A829" s="97" t="str">
        <f t="shared" si="78"/>
        <v/>
      </c>
      <c r="B829" s="98" t="str">
        <f t="shared" si="77"/>
        <v/>
      </c>
      <c r="C829" s="99"/>
      <c r="D829" s="100"/>
      <c r="E829" s="100"/>
      <c r="F829" s="57"/>
      <c r="G829" s="58">
        <f t="shared" si="79"/>
        <v>0</v>
      </c>
      <c r="H829" s="58"/>
      <c r="I829" s="57"/>
      <c r="J829" s="57"/>
      <c r="K829" s="57"/>
      <c r="L829" s="57"/>
      <c r="M829" s="58" t="str">
        <f t="shared" si="80"/>
        <v/>
      </c>
      <c r="N829" s="102"/>
    </row>
    <row r="830" spans="1:14">
      <c r="A830" s="97" t="str">
        <f t="shared" si="78"/>
        <v/>
      </c>
      <c r="B830" s="98" t="str">
        <f t="shared" si="77"/>
        <v/>
      </c>
      <c r="C830" s="99"/>
      <c r="D830" s="100"/>
      <c r="E830" s="100"/>
      <c r="F830" s="57"/>
      <c r="G830" s="58">
        <f t="shared" si="79"/>
        <v>0</v>
      </c>
      <c r="H830" s="58"/>
      <c r="I830" s="57"/>
      <c r="J830" s="57"/>
      <c r="K830" s="57"/>
      <c r="L830" s="57"/>
      <c r="M830" s="58" t="str">
        <f t="shared" si="80"/>
        <v/>
      </c>
      <c r="N830" s="102"/>
    </row>
    <row r="831" spans="1:14">
      <c r="A831" s="97" t="str">
        <f t="shared" si="78"/>
        <v/>
      </c>
      <c r="B831" s="98" t="str">
        <f t="shared" si="77"/>
        <v/>
      </c>
      <c r="C831" s="99"/>
      <c r="D831" s="100"/>
      <c r="E831" s="100"/>
      <c r="F831" s="57"/>
      <c r="G831" s="58">
        <f t="shared" si="79"/>
        <v>0</v>
      </c>
      <c r="H831" s="58"/>
      <c r="I831" s="57"/>
      <c r="J831" s="57"/>
      <c r="K831" s="57"/>
      <c r="L831" s="57"/>
      <c r="M831" s="58" t="str">
        <f t="shared" si="80"/>
        <v/>
      </c>
      <c r="N831" s="102"/>
    </row>
    <row r="832" spans="1:14">
      <c r="A832" s="97" t="str">
        <f t="shared" si="78"/>
        <v/>
      </c>
      <c r="B832" s="98" t="str">
        <f t="shared" si="77"/>
        <v/>
      </c>
      <c r="C832" s="99"/>
      <c r="D832" s="100"/>
      <c r="E832" s="100"/>
      <c r="F832" s="57"/>
      <c r="G832" s="58">
        <f t="shared" si="79"/>
        <v>0</v>
      </c>
      <c r="H832" s="58"/>
      <c r="I832" s="57"/>
      <c r="J832" s="57"/>
      <c r="K832" s="57"/>
      <c r="L832" s="57"/>
      <c r="M832" s="58" t="str">
        <f t="shared" si="80"/>
        <v/>
      </c>
      <c r="N832" s="102"/>
    </row>
    <row r="833" spans="1:14">
      <c r="A833" s="97" t="str">
        <f t="shared" si="78"/>
        <v/>
      </c>
      <c r="B833" s="98" t="str">
        <f t="shared" si="77"/>
        <v/>
      </c>
      <c r="C833" s="99"/>
      <c r="D833" s="100"/>
      <c r="E833" s="100"/>
      <c r="F833" s="57"/>
      <c r="G833" s="58">
        <f t="shared" si="79"/>
        <v>0</v>
      </c>
      <c r="H833" s="58"/>
      <c r="I833" s="57"/>
      <c r="J833" s="57"/>
      <c r="K833" s="57"/>
      <c r="L833" s="57"/>
      <c r="M833" s="58" t="str">
        <f t="shared" si="80"/>
        <v/>
      </c>
      <c r="N833" s="102"/>
    </row>
    <row r="834" spans="1:14">
      <c r="A834" s="97" t="str">
        <f t="shared" si="78"/>
        <v/>
      </c>
      <c r="B834" s="98" t="str">
        <f t="shared" si="77"/>
        <v/>
      </c>
      <c r="C834" s="99"/>
      <c r="D834" s="100"/>
      <c r="E834" s="100"/>
      <c r="F834" s="57"/>
      <c r="G834" s="58">
        <f t="shared" si="79"/>
        <v>0</v>
      </c>
      <c r="H834" s="58"/>
      <c r="I834" s="57"/>
      <c r="J834" s="57"/>
      <c r="K834" s="57"/>
      <c r="L834" s="57"/>
      <c r="M834" s="58" t="str">
        <f t="shared" si="80"/>
        <v/>
      </c>
      <c r="N834" s="102"/>
    </row>
    <row r="835" spans="1:14">
      <c r="A835" s="97" t="str">
        <f t="shared" si="78"/>
        <v/>
      </c>
      <c r="B835" s="98" t="str">
        <f t="shared" si="77"/>
        <v/>
      </c>
      <c r="C835" s="99"/>
      <c r="D835" s="100"/>
      <c r="E835" s="100"/>
      <c r="F835" s="57"/>
      <c r="G835" s="58">
        <f t="shared" si="79"/>
        <v>0</v>
      </c>
      <c r="H835" s="58"/>
      <c r="I835" s="57"/>
      <c r="J835" s="57"/>
      <c r="K835" s="57"/>
      <c r="L835" s="57"/>
      <c r="M835" s="58" t="str">
        <f t="shared" si="80"/>
        <v/>
      </c>
      <c r="N835" s="102"/>
    </row>
    <row r="836" spans="1:14">
      <c r="A836" s="97" t="str">
        <f t="shared" si="78"/>
        <v/>
      </c>
      <c r="B836" s="98" t="str">
        <f t="shared" si="77"/>
        <v/>
      </c>
      <c r="C836" s="99"/>
      <c r="D836" s="100"/>
      <c r="E836" s="100"/>
      <c r="F836" s="57"/>
      <c r="G836" s="58">
        <f t="shared" si="79"/>
        <v>0</v>
      </c>
      <c r="H836" s="58"/>
      <c r="I836" s="57"/>
      <c r="J836" s="57"/>
      <c r="K836" s="57"/>
      <c r="L836" s="57"/>
      <c r="M836" s="58" t="str">
        <f t="shared" si="80"/>
        <v/>
      </c>
      <c r="N836" s="102"/>
    </row>
    <row r="837" spans="1:14">
      <c r="A837" s="97" t="str">
        <f t="shared" si="78"/>
        <v/>
      </c>
      <c r="B837" s="98" t="str">
        <f t="shared" si="77"/>
        <v/>
      </c>
      <c r="C837" s="99"/>
      <c r="D837" s="100"/>
      <c r="E837" s="100"/>
      <c r="F837" s="57"/>
      <c r="G837" s="58">
        <f t="shared" si="79"/>
        <v>0</v>
      </c>
      <c r="H837" s="58"/>
      <c r="I837" s="57"/>
      <c r="J837" s="57"/>
      <c r="K837" s="57"/>
      <c r="L837" s="57"/>
      <c r="M837" s="58" t="str">
        <f t="shared" si="80"/>
        <v/>
      </c>
      <c r="N837" s="102"/>
    </row>
    <row r="838" spans="1:14">
      <c r="A838" s="97" t="str">
        <f t="shared" si="78"/>
        <v/>
      </c>
      <c r="B838" s="98" t="str">
        <f t="shared" si="77"/>
        <v/>
      </c>
      <c r="C838" s="99"/>
      <c r="D838" s="100"/>
      <c r="E838" s="100"/>
      <c r="F838" s="57"/>
      <c r="G838" s="58">
        <f t="shared" si="79"/>
        <v>0</v>
      </c>
      <c r="H838" s="58"/>
      <c r="I838" s="57"/>
      <c r="J838" s="57"/>
      <c r="K838" s="57"/>
      <c r="L838" s="57"/>
      <c r="M838" s="58" t="str">
        <f t="shared" si="80"/>
        <v/>
      </c>
      <c r="N838" s="102"/>
    </row>
    <row r="839" spans="1:14">
      <c r="A839" s="97" t="str">
        <f t="shared" si="78"/>
        <v/>
      </c>
      <c r="B839" s="98" t="str">
        <f t="shared" si="77"/>
        <v/>
      </c>
      <c r="C839" s="99"/>
      <c r="D839" s="100"/>
      <c r="E839" s="100"/>
      <c r="F839" s="57"/>
      <c r="G839" s="58">
        <f t="shared" si="79"/>
        <v>0</v>
      </c>
      <c r="H839" s="58"/>
      <c r="I839" s="57"/>
      <c r="J839" s="57"/>
      <c r="K839" s="57"/>
      <c r="L839" s="57"/>
      <c r="M839" s="58" t="str">
        <f t="shared" si="80"/>
        <v/>
      </c>
      <c r="N839" s="102"/>
    </row>
    <row r="840" spans="1:14">
      <c r="A840" s="97" t="str">
        <f t="shared" si="78"/>
        <v/>
      </c>
      <c r="B840" s="98" t="str">
        <f t="shared" si="77"/>
        <v/>
      </c>
      <c r="C840" s="99"/>
      <c r="D840" s="100"/>
      <c r="E840" s="100"/>
      <c r="F840" s="57"/>
      <c r="G840" s="58">
        <f t="shared" si="79"/>
        <v>0</v>
      </c>
      <c r="H840" s="58"/>
      <c r="I840" s="57"/>
      <c r="J840" s="57"/>
      <c r="K840" s="57"/>
      <c r="L840" s="57"/>
      <c r="M840" s="58" t="str">
        <f t="shared" si="80"/>
        <v/>
      </c>
      <c r="N840" s="102"/>
    </row>
    <row r="841" spans="1:14">
      <c r="A841" s="97" t="str">
        <f t="shared" si="78"/>
        <v/>
      </c>
      <c r="B841" s="98" t="str">
        <f t="shared" si="77"/>
        <v/>
      </c>
      <c r="C841" s="99"/>
      <c r="D841" s="100"/>
      <c r="E841" s="100"/>
      <c r="F841" s="57"/>
      <c r="G841" s="58">
        <f t="shared" si="79"/>
        <v>0</v>
      </c>
      <c r="H841" s="58"/>
      <c r="I841" s="57"/>
      <c r="J841" s="57"/>
      <c r="K841" s="57"/>
      <c r="L841" s="57"/>
      <c r="M841" s="58" t="str">
        <f t="shared" si="80"/>
        <v/>
      </c>
      <c r="N841" s="102"/>
    </row>
    <row r="842" spans="1:14">
      <c r="A842" s="97" t="str">
        <f t="shared" si="78"/>
        <v/>
      </c>
      <c r="B842" s="98" t="str">
        <f t="shared" si="77"/>
        <v/>
      </c>
      <c r="C842" s="99"/>
      <c r="D842" s="100"/>
      <c r="E842" s="100"/>
      <c r="F842" s="57"/>
      <c r="G842" s="58">
        <f t="shared" si="79"/>
        <v>0</v>
      </c>
      <c r="H842" s="58"/>
      <c r="I842" s="57"/>
      <c r="J842" s="57"/>
      <c r="K842" s="57"/>
      <c r="L842" s="57"/>
      <c r="M842" s="58" t="str">
        <f t="shared" si="80"/>
        <v/>
      </c>
      <c r="N842" s="102"/>
    </row>
    <row r="843" spans="1:14">
      <c r="A843" s="97" t="str">
        <f t="shared" si="78"/>
        <v/>
      </c>
      <c r="B843" s="98" t="str">
        <f t="shared" si="77"/>
        <v/>
      </c>
      <c r="C843" s="99"/>
      <c r="D843" s="100"/>
      <c r="E843" s="100"/>
      <c r="F843" s="57"/>
      <c r="G843" s="58">
        <f t="shared" si="79"/>
        <v>0</v>
      </c>
      <c r="H843" s="58"/>
      <c r="I843" s="57"/>
      <c r="J843" s="57"/>
      <c r="K843" s="57"/>
      <c r="L843" s="57"/>
      <c r="M843" s="58" t="str">
        <f t="shared" si="80"/>
        <v/>
      </c>
      <c r="N843" s="102"/>
    </row>
    <row r="844" spans="1:14">
      <c r="A844" s="97" t="str">
        <f t="shared" si="78"/>
        <v/>
      </c>
      <c r="B844" s="98" t="str">
        <f t="shared" si="77"/>
        <v/>
      </c>
      <c r="C844" s="99"/>
      <c r="D844" s="100"/>
      <c r="E844" s="100"/>
      <c r="F844" s="57"/>
      <c r="G844" s="58">
        <f t="shared" si="79"/>
        <v>0</v>
      </c>
      <c r="H844" s="58"/>
      <c r="I844" s="57"/>
      <c r="J844" s="57"/>
      <c r="K844" s="57"/>
      <c r="L844" s="57"/>
      <c r="M844" s="58" t="str">
        <f t="shared" si="80"/>
        <v/>
      </c>
      <c r="N844" s="102"/>
    </row>
    <row r="845" spans="1:14">
      <c r="A845" s="97" t="str">
        <f t="shared" si="78"/>
        <v/>
      </c>
      <c r="B845" s="98" t="str">
        <f t="shared" si="77"/>
        <v/>
      </c>
      <c r="C845" s="99"/>
      <c r="D845" s="100"/>
      <c r="E845" s="100"/>
      <c r="F845" s="57"/>
      <c r="G845" s="58">
        <f t="shared" si="79"/>
        <v>0</v>
      </c>
      <c r="H845" s="58"/>
      <c r="I845" s="57"/>
      <c r="J845" s="57"/>
      <c r="K845" s="57"/>
      <c r="L845" s="57"/>
      <c r="M845" s="58" t="str">
        <f t="shared" si="80"/>
        <v/>
      </c>
      <c r="N845" s="102"/>
    </row>
    <row r="846" spans="1:14">
      <c r="A846" s="97" t="str">
        <f t="shared" si="78"/>
        <v/>
      </c>
      <c r="B846" s="98" t="str">
        <f t="shared" si="77"/>
        <v/>
      </c>
      <c r="C846" s="99"/>
      <c r="D846" s="100"/>
      <c r="E846" s="100"/>
      <c r="F846" s="57"/>
      <c r="G846" s="58">
        <f t="shared" si="79"/>
        <v>0</v>
      </c>
      <c r="H846" s="58"/>
      <c r="I846" s="57"/>
      <c r="J846" s="57"/>
      <c r="K846" s="57"/>
      <c r="L846" s="57"/>
      <c r="M846" s="58" t="str">
        <f t="shared" si="80"/>
        <v/>
      </c>
      <c r="N846" s="102"/>
    </row>
    <row r="847" spans="1:14">
      <c r="A847" s="97" t="str">
        <f t="shared" si="78"/>
        <v/>
      </c>
      <c r="B847" s="98" t="str">
        <f t="shared" si="77"/>
        <v/>
      </c>
      <c r="C847" s="99"/>
      <c r="D847" s="100"/>
      <c r="E847" s="100"/>
      <c r="F847" s="57"/>
      <c r="G847" s="58">
        <f t="shared" si="79"/>
        <v>0</v>
      </c>
      <c r="H847" s="58"/>
      <c r="I847" s="57"/>
      <c r="J847" s="57"/>
      <c r="K847" s="57"/>
      <c r="L847" s="57"/>
      <c r="M847" s="58" t="str">
        <f t="shared" si="80"/>
        <v/>
      </c>
      <c r="N847" s="102"/>
    </row>
    <row r="848" spans="1:14">
      <c r="A848" s="97" t="str">
        <f t="shared" si="78"/>
        <v/>
      </c>
      <c r="B848" s="98" t="str">
        <f t="shared" si="77"/>
        <v/>
      </c>
      <c r="C848" s="99"/>
      <c r="D848" s="100"/>
      <c r="E848" s="100"/>
      <c r="F848" s="57"/>
      <c r="G848" s="58">
        <f t="shared" si="79"/>
        <v>0</v>
      </c>
      <c r="H848" s="58"/>
      <c r="I848" s="57"/>
      <c r="J848" s="57"/>
      <c r="K848" s="57"/>
      <c r="L848" s="57"/>
      <c r="M848" s="58" t="str">
        <f t="shared" si="80"/>
        <v/>
      </c>
      <c r="N848" s="102"/>
    </row>
    <row r="849" spans="1:14">
      <c r="A849" s="97" t="str">
        <f t="shared" si="78"/>
        <v/>
      </c>
      <c r="B849" s="98" t="str">
        <f t="shared" si="77"/>
        <v/>
      </c>
      <c r="C849" s="99"/>
      <c r="D849" s="100"/>
      <c r="E849" s="100"/>
      <c r="F849" s="57"/>
      <c r="G849" s="58">
        <f t="shared" si="79"/>
        <v>0</v>
      </c>
      <c r="H849" s="58"/>
      <c r="I849" s="57"/>
      <c r="J849" s="57"/>
      <c r="K849" s="57"/>
      <c r="L849" s="57"/>
      <c r="M849" s="58" t="str">
        <f t="shared" si="80"/>
        <v/>
      </c>
      <c r="N849" s="102"/>
    </row>
    <row r="850" spans="1:14">
      <c r="A850" s="97" t="str">
        <f t="shared" si="78"/>
        <v/>
      </c>
      <c r="B850" s="98" t="str">
        <f t="shared" si="77"/>
        <v/>
      </c>
      <c r="C850" s="99"/>
      <c r="D850" s="100"/>
      <c r="E850" s="100"/>
      <c r="F850" s="57"/>
      <c r="G850" s="58">
        <f t="shared" si="79"/>
        <v>0</v>
      </c>
      <c r="H850" s="58"/>
      <c r="I850" s="57"/>
      <c r="J850" s="57"/>
      <c r="K850" s="57"/>
      <c r="L850" s="57"/>
      <c r="M850" s="58" t="str">
        <f t="shared" si="80"/>
        <v/>
      </c>
      <c r="N850" s="102"/>
    </row>
    <row r="851" spans="1:14">
      <c r="A851" s="97" t="str">
        <f t="shared" si="78"/>
        <v/>
      </c>
      <c r="B851" s="98" t="str">
        <f t="shared" si="77"/>
        <v/>
      </c>
      <c r="C851" s="99"/>
      <c r="D851" s="100"/>
      <c r="E851" s="100"/>
      <c r="F851" s="57"/>
      <c r="G851" s="58">
        <f t="shared" si="79"/>
        <v>0</v>
      </c>
      <c r="H851" s="58"/>
      <c r="I851" s="57"/>
      <c r="J851" s="57"/>
      <c r="K851" s="57"/>
      <c r="L851" s="57"/>
      <c r="M851" s="58" t="str">
        <f t="shared" si="80"/>
        <v/>
      </c>
      <c r="N851" s="102"/>
    </row>
    <row r="852" spans="1:14">
      <c r="A852" s="97" t="str">
        <f t="shared" si="78"/>
        <v/>
      </c>
      <c r="B852" s="98" t="str">
        <f t="shared" si="77"/>
        <v/>
      </c>
      <c r="C852" s="99"/>
      <c r="D852" s="100"/>
      <c r="E852" s="100"/>
      <c r="F852" s="57"/>
      <c r="G852" s="58">
        <f t="shared" si="79"/>
        <v>0</v>
      </c>
      <c r="H852" s="58"/>
      <c r="I852" s="57"/>
      <c r="J852" s="57"/>
      <c r="K852" s="57"/>
      <c r="L852" s="57"/>
      <c r="M852" s="58" t="str">
        <f t="shared" si="80"/>
        <v/>
      </c>
      <c r="N852" s="102"/>
    </row>
    <row r="853" spans="1:14">
      <c r="A853" s="97" t="str">
        <f t="shared" si="78"/>
        <v/>
      </c>
      <c r="B853" s="98" t="str">
        <f t="shared" si="77"/>
        <v/>
      </c>
      <c r="C853" s="99"/>
      <c r="D853" s="100"/>
      <c r="E853" s="100"/>
      <c r="F853" s="57"/>
      <c r="G853" s="58">
        <f t="shared" si="79"/>
        <v>0</v>
      </c>
      <c r="H853" s="58"/>
      <c r="I853" s="57"/>
      <c r="J853" s="57"/>
      <c r="K853" s="57"/>
      <c r="L853" s="57"/>
      <c r="M853" s="58" t="str">
        <f t="shared" si="80"/>
        <v/>
      </c>
      <c r="N853" s="102"/>
    </row>
    <row r="854" spans="1:14">
      <c r="A854" s="97" t="str">
        <f t="shared" si="78"/>
        <v/>
      </c>
      <c r="B854" s="98" t="str">
        <f t="shared" si="77"/>
        <v/>
      </c>
      <c r="C854" s="99"/>
      <c r="D854" s="100"/>
      <c r="E854" s="100"/>
      <c r="F854" s="57"/>
      <c r="G854" s="58">
        <f t="shared" si="79"/>
        <v>0</v>
      </c>
      <c r="H854" s="58"/>
      <c r="I854" s="57"/>
      <c r="J854" s="57"/>
      <c r="K854" s="57"/>
      <c r="L854" s="57"/>
      <c r="M854" s="58" t="str">
        <f t="shared" si="80"/>
        <v/>
      </c>
      <c r="N854" s="102"/>
    </row>
    <row r="855" spans="1:14">
      <c r="A855" s="97" t="str">
        <f t="shared" si="78"/>
        <v/>
      </c>
      <c r="B855" s="98" t="str">
        <f t="shared" si="77"/>
        <v/>
      </c>
      <c r="C855" s="99"/>
      <c r="D855" s="100"/>
      <c r="E855" s="100"/>
      <c r="F855" s="57"/>
      <c r="G855" s="58">
        <f t="shared" si="79"/>
        <v>0</v>
      </c>
      <c r="H855" s="58"/>
      <c r="I855" s="57"/>
      <c r="J855" s="57"/>
      <c r="K855" s="57"/>
      <c r="L855" s="57"/>
      <c r="M855" s="58" t="str">
        <f t="shared" si="80"/>
        <v/>
      </c>
      <c r="N855" s="102"/>
    </row>
    <row r="856" spans="1:14">
      <c r="A856" s="97" t="str">
        <f t="shared" si="78"/>
        <v/>
      </c>
      <c r="B856" s="98" t="str">
        <f t="shared" si="77"/>
        <v/>
      </c>
      <c r="C856" s="99"/>
      <c r="D856" s="100"/>
      <c r="E856" s="100"/>
      <c r="F856" s="57"/>
      <c r="G856" s="58">
        <f t="shared" si="79"/>
        <v>0</v>
      </c>
      <c r="H856" s="58"/>
      <c r="I856" s="57"/>
      <c r="J856" s="57"/>
      <c r="K856" s="57"/>
      <c r="L856" s="57"/>
      <c r="M856" s="58" t="str">
        <f t="shared" si="80"/>
        <v/>
      </c>
      <c r="N856" s="102"/>
    </row>
    <row r="857" spans="1:14">
      <c r="A857" s="97" t="str">
        <f t="shared" si="78"/>
        <v/>
      </c>
      <c r="B857" s="98" t="str">
        <f t="shared" si="77"/>
        <v/>
      </c>
      <c r="C857" s="99"/>
      <c r="D857" s="100"/>
      <c r="E857" s="100"/>
      <c r="F857" s="57"/>
      <c r="G857" s="58">
        <f t="shared" si="79"/>
        <v>0</v>
      </c>
      <c r="H857" s="58"/>
      <c r="I857" s="57"/>
      <c r="J857" s="57"/>
      <c r="K857" s="57"/>
      <c r="L857" s="57"/>
      <c r="M857" s="58" t="str">
        <f t="shared" si="80"/>
        <v/>
      </c>
      <c r="N857" s="102"/>
    </row>
    <row r="858" spans="1:14">
      <c r="A858" s="97" t="str">
        <f t="shared" si="78"/>
        <v/>
      </c>
      <c r="B858" s="98" t="str">
        <f t="shared" si="77"/>
        <v/>
      </c>
      <c r="C858" s="99"/>
      <c r="D858" s="100"/>
      <c r="E858" s="100"/>
      <c r="F858" s="57"/>
      <c r="G858" s="58">
        <f t="shared" si="79"/>
        <v>0</v>
      </c>
      <c r="H858" s="58"/>
      <c r="I858" s="57"/>
      <c r="J858" s="57"/>
      <c r="K858" s="57"/>
      <c r="L858" s="57"/>
      <c r="M858" s="58" t="str">
        <f t="shared" si="80"/>
        <v/>
      </c>
      <c r="N858" s="102"/>
    </row>
    <row r="859" spans="1:14">
      <c r="A859" s="97" t="str">
        <f t="shared" si="78"/>
        <v/>
      </c>
      <c r="B859" s="98" t="str">
        <f t="shared" si="77"/>
        <v/>
      </c>
      <c r="C859" s="99"/>
      <c r="D859" s="100"/>
      <c r="E859" s="100"/>
      <c r="F859" s="57"/>
      <c r="G859" s="58">
        <f t="shared" si="79"/>
        <v>0</v>
      </c>
      <c r="H859" s="58"/>
      <c r="I859" s="57"/>
      <c r="J859" s="57"/>
      <c r="K859" s="57"/>
      <c r="L859" s="57"/>
      <c r="M859" s="58" t="str">
        <f t="shared" si="80"/>
        <v/>
      </c>
      <c r="N859" s="102"/>
    </row>
    <row r="860" spans="1:14">
      <c r="A860" s="97" t="str">
        <f t="shared" si="78"/>
        <v/>
      </c>
      <c r="B860" s="98" t="str">
        <f t="shared" si="77"/>
        <v/>
      </c>
      <c r="C860" s="99"/>
      <c r="D860" s="100"/>
      <c r="E860" s="100"/>
      <c r="F860" s="57"/>
      <c r="G860" s="58">
        <f t="shared" si="79"/>
        <v>0</v>
      </c>
      <c r="H860" s="58"/>
      <c r="I860" s="57"/>
      <c r="J860" s="57"/>
      <c r="K860" s="57"/>
      <c r="L860" s="57"/>
      <c r="M860" s="58" t="str">
        <f t="shared" si="80"/>
        <v/>
      </c>
      <c r="N860" s="102"/>
    </row>
    <row r="861" spans="1:14">
      <c r="A861" s="97" t="str">
        <f t="shared" si="78"/>
        <v/>
      </c>
      <c r="B861" s="98" t="str">
        <f t="shared" si="77"/>
        <v/>
      </c>
      <c r="C861" s="99"/>
      <c r="D861" s="100"/>
      <c r="E861" s="100"/>
      <c r="F861" s="57"/>
      <c r="G861" s="58">
        <f t="shared" si="79"/>
        <v>0</v>
      </c>
      <c r="H861" s="58"/>
      <c r="I861" s="57"/>
      <c r="J861" s="57"/>
      <c r="K861" s="57"/>
      <c r="L861" s="57"/>
      <c r="M861" s="58" t="str">
        <f t="shared" si="80"/>
        <v/>
      </c>
      <c r="N861" s="102"/>
    </row>
    <row r="862" spans="1:14">
      <c r="A862" s="97" t="str">
        <f t="shared" si="78"/>
        <v/>
      </c>
      <c r="B862" s="98" t="str">
        <f t="shared" si="77"/>
        <v/>
      </c>
      <c r="C862" s="99"/>
      <c r="D862" s="100"/>
      <c r="E862" s="100"/>
      <c r="F862" s="57"/>
      <c r="G862" s="58">
        <f t="shared" si="79"/>
        <v>0</v>
      </c>
      <c r="H862" s="58"/>
      <c r="I862" s="57"/>
      <c r="J862" s="57"/>
      <c r="K862" s="57"/>
      <c r="L862" s="57"/>
      <c r="M862" s="58" t="str">
        <f t="shared" si="80"/>
        <v/>
      </c>
      <c r="N862" s="102"/>
    </row>
    <row r="863" spans="1:14">
      <c r="A863" s="97" t="str">
        <f t="shared" si="78"/>
        <v/>
      </c>
      <c r="B863" s="98" t="str">
        <f t="shared" si="77"/>
        <v/>
      </c>
      <c r="C863" s="99"/>
      <c r="D863" s="100"/>
      <c r="E863" s="100"/>
      <c r="F863" s="57"/>
      <c r="G863" s="58">
        <f t="shared" si="79"/>
        <v>0</v>
      </c>
      <c r="H863" s="58"/>
      <c r="I863" s="57"/>
      <c r="J863" s="57"/>
      <c r="K863" s="57"/>
      <c r="L863" s="57"/>
      <c r="M863" s="58" t="str">
        <f t="shared" si="80"/>
        <v/>
      </c>
      <c r="N863" s="102"/>
    </row>
    <row r="864" spans="1:14">
      <c r="A864" s="97" t="str">
        <f t="shared" si="78"/>
        <v/>
      </c>
      <c r="B864" s="98" t="str">
        <f t="shared" si="77"/>
        <v/>
      </c>
      <c r="C864" s="99"/>
      <c r="D864" s="100"/>
      <c r="E864" s="100"/>
      <c r="F864" s="57"/>
      <c r="G864" s="58">
        <f t="shared" si="79"/>
        <v>0</v>
      </c>
      <c r="H864" s="58"/>
      <c r="I864" s="57"/>
      <c r="J864" s="57"/>
      <c r="K864" s="57"/>
      <c r="L864" s="57"/>
      <c r="M864" s="58" t="str">
        <f t="shared" si="80"/>
        <v/>
      </c>
      <c r="N864" s="102"/>
    </row>
    <row r="865" spans="1:14">
      <c r="A865" s="97" t="str">
        <f t="shared" si="78"/>
        <v/>
      </c>
      <c r="B865" s="98" t="str">
        <f t="shared" si="77"/>
        <v/>
      </c>
      <c r="C865" s="99"/>
      <c r="D865" s="100"/>
      <c r="E865" s="100"/>
      <c r="F865" s="57"/>
      <c r="G865" s="58">
        <f t="shared" si="79"/>
        <v>0</v>
      </c>
      <c r="H865" s="58"/>
      <c r="I865" s="57"/>
      <c r="J865" s="57"/>
      <c r="K865" s="57"/>
      <c r="L865" s="57"/>
      <c r="M865" s="58" t="str">
        <f t="shared" si="80"/>
        <v/>
      </c>
      <c r="N865" s="102"/>
    </row>
    <row r="866" spans="1:14">
      <c r="A866" s="97" t="str">
        <f t="shared" si="78"/>
        <v/>
      </c>
      <c r="B866" s="98" t="str">
        <f t="shared" si="77"/>
        <v/>
      </c>
      <c r="C866" s="99"/>
      <c r="D866" s="100"/>
      <c r="E866" s="100"/>
      <c r="F866" s="57"/>
      <c r="G866" s="58">
        <f t="shared" si="79"/>
        <v>0</v>
      </c>
      <c r="H866" s="58"/>
      <c r="I866" s="57"/>
      <c r="J866" s="57"/>
      <c r="K866" s="57"/>
      <c r="L866" s="57"/>
      <c r="M866" s="58" t="str">
        <f t="shared" si="80"/>
        <v/>
      </c>
      <c r="N866" s="102"/>
    </row>
    <row r="867" spans="1:14">
      <c r="A867" s="97" t="str">
        <f t="shared" si="78"/>
        <v/>
      </c>
      <c r="B867" s="98" t="str">
        <f t="shared" si="77"/>
        <v/>
      </c>
      <c r="C867" s="99"/>
      <c r="D867" s="100"/>
      <c r="E867" s="100"/>
      <c r="F867" s="57"/>
      <c r="G867" s="58">
        <f t="shared" si="79"/>
        <v>0</v>
      </c>
      <c r="H867" s="58"/>
      <c r="I867" s="57"/>
      <c r="J867" s="57"/>
      <c r="K867" s="57"/>
      <c r="L867" s="57"/>
      <c r="M867" s="58" t="str">
        <f t="shared" si="80"/>
        <v/>
      </c>
      <c r="N867" s="102"/>
    </row>
    <row r="868" spans="1:14">
      <c r="A868" s="97" t="str">
        <f t="shared" si="78"/>
        <v/>
      </c>
      <c r="B868" s="98" t="str">
        <f t="shared" si="77"/>
        <v/>
      </c>
      <c r="C868" s="99"/>
      <c r="D868" s="100"/>
      <c r="E868" s="100"/>
      <c r="F868" s="57"/>
      <c r="G868" s="58">
        <f t="shared" si="79"/>
        <v>0</v>
      </c>
      <c r="H868" s="58"/>
      <c r="I868" s="57"/>
      <c r="J868" s="57"/>
      <c r="K868" s="57"/>
      <c r="L868" s="57"/>
      <c r="M868" s="58" t="str">
        <f t="shared" si="80"/>
        <v/>
      </c>
      <c r="N868" s="102"/>
    </row>
    <row r="869" spans="1:14">
      <c r="A869" s="97" t="str">
        <f t="shared" si="78"/>
        <v/>
      </c>
      <c r="B869" s="98" t="str">
        <f t="shared" si="77"/>
        <v/>
      </c>
      <c r="C869" s="99"/>
      <c r="D869" s="100"/>
      <c r="E869" s="100"/>
      <c r="F869" s="57"/>
      <c r="G869" s="58">
        <f t="shared" si="79"/>
        <v>0</v>
      </c>
      <c r="H869" s="58"/>
      <c r="I869" s="57"/>
      <c r="J869" s="57"/>
      <c r="K869" s="57"/>
      <c r="L869" s="57"/>
      <c r="M869" s="58" t="str">
        <f t="shared" si="80"/>
        <v/>
      </c>
      <c r="N869" s="102"/>
    </row>
    <row r="870" spans="1:14">
      <c r="A870" s="97" t="str">
        <f t="shared" si="78"/>
        <v/>
      </c>
      <c r="B870" s="98" t="str">
        <f t="shared" si="77"/>
        <v/>
      </c>
      <c r="C870" s="99"/>
      <c r="D870" s="100"/>
      <c r="E870" s="100"/>
      <c r="F870" s="57"/>
      <c r="G870" s="58">
        <f t="shared" si="79"/>
        <v>0</v>
      </c>
      <c r="H870" s="58"/>
      <c r="I870" s="57"/>
      <c r="J870" s="57"/>
      <c r="K870" s="57"/>
      <c r="L870" s="57"/>
      <c r="M870" s="58" t="str">
        <f t="shared" si="80"/>
        <v/>
      </c>
      <c r="N870" s="102"/>
    </row>
    <row r="871" spans="1:14">
      <c r="A871" s="97" t="str">
        <f t="shared" si="78"/>
        <v/>
      </c>
      <c r="B871" s="98" t="str">
        <f t="shared" si="77"/>
        <v/>
      </c>
      <c r="C871" s="99"/>
      <c r="D871" s="100"/>
      <c r="E871" s="100"/>
      <c r="F871" s="57"/>
      <c r="G871" s="58">
        <f t="shared" si="79"/>
        <v>0</v>
      </c>
      <c r="H871" s="58"/>
      <c r="I871" s="57"/>
      <c r="J871" s="57"/>
      <c r="K871" s="57"/>
      <c r="L871" s="57"/>
      <c r="M871" s="58" t="str">
        <f t="shared" si="80"/>
        <v/>
      </c>
      <c r="N871" s="102"/>
    </row>
    <row r="872" spans="1:14">
      <c r="A872" s="97" t="str">
        <f t="shared" si="78"/>
        <v/>
      </c>
      <c r="B872" s="98" t="str">
        <f t="shared" si="77"/>
        <v/>
      </c>
      <c r="C872" s="99"/>
      <c r="D872" s="100"/>
      <c r="E872" s="100"/>
      <c r="F872" s="57"/>
      <c r="G872" s="58">
        <f t="shared" si="79"/>
        <v>0</v>
      </c>
      <c r="H872" s="58"/>
      <c r="I872" s="57"/>
      <c r="J872" s="57"/>
      <c r="K872" s="57"/>
      <c r="L872" s="57"/>
      <c r="M872" s="58" t="str">
        <f t="shared" si="80"/>
        <v/>
      </c>
      <c r="N872" s="102"/>
    </row>
    <row r="873" spans="1:14">
      <c r="A873" s="97" t="str">
        <f t="shared" si="78"/>
        <v/>
      </c>
      <c r="B873" s="98" t="str">
        <f t="shared" si="77"/>
        <v/>
      </c>
      <c r="C873" s="99"/>
      <c r="D873" s="100"/>
      <c r="E873" s="100"/>
      <c r="F873" s="57"/>
      <c r="G873" s="58">
        <f t="shared" si="79"/>
        <v>0</v>
      </c>
      <c r="H873" s="58"/>
      <c r="I873" s="57"/>
      <c r="J873" s="57"/>
      <c r="K873" s="57"/>
      <c r="L873" s="57"/>
      <c r="M873" s="58" t="str">
        <f t="shared" si="80"/>
        <v/>
      </c>
      <c r="N873" s="102"/>
    </row>
    <row r="874" spans="1:14">
      <c r="A874" s="97" t="str">
        <f t="shared" si="78"/>
        <v/>
      </c>
      <c r="B874" s="98" t="str">
        <f t="shared" si="77"/>
        <v/>
      </c>
      <c r="C874" s="99"/>
      <c r="D874" s="100"/>
      <c r="E874" s="100"/>
      <c r="F874" s="57"/>
      <c r="G874" s="58">
        <f t="shared" si="79"/>
        <v>0</v>
      </c>
      <c r="H874" s="58"/>
      <c r="I874" s="57"/>
      <c r="J874" s="57"/>
      <c r="K874" s="57"/>
      <c r="L874" s="57"/>
      <c r="M874" s="58" t="str">
        <f t="shared" si="80"/>
        <v/>
      </c>
      <c r="N874" s="102"/>
    </row>
    <row r="875" spans="1:14">
      <c r="A875" s="97" t="str">
        <f t="shared" si="78"/>
        <v/>
      </c>
      <c r="B875" s="98" t="str">
        <f t="shared" si="77"/>
        <v/>
      </c>
      <c r="C875" s="99"/>
      <c r="D875" s="100"/>
      <c r="E875" s="100"/>
      <c r="F875" s="57"/>
      <c r="G875" s="58">
        <f t="shared" si="79"/>
        <v>0</v>
      </c>
      <c r="H875" s="58"/>
      <c r="I875" s="57"/>
      <c r="J875" s="57"/>
      <c r="K875" s="57"/>
      <c r="L875" s="57"/>
      <c r="M875" s="58" t="str">
        <f t="shared" si="80"/>
        <v/>
      </c>
      <c r="N875" s="102"/>
    </row>
    <row r="876" spans="1:14">
      <c r="A876" s="97" t="str">
        <f t="shared" si="78"/>
        <v/>
      </c>
      <c r="B876" s="98" t="str">
        <f t="shared" ref="B876:B939" si="81">IF(C876="","",MONTH(C876)&amp;"月")</f>
        <v/>
      </c>
      <c r="C876" s="99"/>
      <c r="D876" s="100"/>
      <c r="E876" s="100"/>
      <c r="F876" s="57"/>
      <c r="G876" s="58">
        <f t="shared" si="79"/>
        <v>0</v>
      </c>
      <c r="H876" s="58"/>
      <c r="I876" s="57"/>
      <c r="J876" s="57"/>
      <c r="K876" s="57"/>
      <c r="L876" s="57"/>
      <c r="M876" s="58" t="str">
        <f t="shared" si="80"/>
        <v/>
      </c>
      <c r="N876" s="102"/>
    </row>
    <row r="877" spans="1:14">
      <c r="A877" s="97" t="str">
        <f t="shared" ref="A877:A940" si="82">IF(C877="","",ROW()-42)</f>
        <v/>
      </c>
      <c r="B877" s="98" t="str">
        <f t="shared" si="81"/>
        <v/>
      </c>
      <c r="C877" s="99"/>
      <c r="D877" s="100"/>
      <c r="E877" s="100"/>
      <c r="F877" s="57"/>
      <c r="G877" s="58">
        <f t="shared" ref="G877:G940" si="83">IF(F877="",0,F877*$K$41)</f>
        <v>0</v>
      </c>
      <c r="H877" s="58"/>
      <c r="I877" s="57"/>
      <c r="J877" s="57"/>
      <c r="K877" s="57"/>
      <c r="L877" s="57"/>
      <c r="M877" s="58" t="str">
        <f t="shared" ref="M877:M940" si="84">IF(C877="","",ROUND(M876+G877-I877-J877-K877-L877-H877,2))</f>
        <v/>
      </c>
      <c r="N877" s="102"/>
    </row>
    <row r="878" spans="1:14">
      <c r="A878" s="97" t="str">
        <f t="shared" si="82"/>
        <v/>
      </c>
      <c r="B878" s="98" t="str">
        <f t="shared" si="81"/>
        <v/>
      </c>
      <c r="C878" s="99"/>
      <c r="D878" s="100"/>
      <c r="E878" s="100"/>
      <c r="F878" s="57"/>
      <c r="G878" s="58">
        <f t="shared" si="83"/>
        <v>0</v>
      </c>
      <c r="H878" s="58"/>
      <c r="I878" s="57"/>
      <c r="J878" s="57"/>
      <c r="K878" s="57"/>
      <c r="L878" s="57"/>
      <c r="M878" s="58" t="str">
        <f t="shared" si="84"/>
        <v/>
      </c>
      <c r="N878" s="102"/>
    </row>
    <row r="879" spans="1:14">
      <c r="A879" s="97" t="str">
        <f t="shared" si="82"/>
        <v/>
      </c>
      <c r="B879" s="98" t="str">
        <f t="shared" si="81"/>
        <v/>
      </c>
      <c r="C879" s="99"/>
      <c r="D879" s="100"/>
      <c r="E879" s="100"/>
      <c r="F879" s="57"/>
      <c r="G879" s="58">
        <f t="shared" si="83"/>
        <v>0</v>
      </c>
      <c r="H879" s="58"/>
      <c r="I879" s="57"/>
      <c r="J879" s="57"/>
      <c r="K879" s="57"/>
      <c r="L879" s="57"/>
      <c r="M879" s="58" t="str">
        <f t="shared" si="84"/>
        <v/>
      </c>
      <c r="N879" s="102"/>
    </row>
    <row r="880" spans="1:14">
      <c r="A880" s="97" t="str">
        <f t="shared" si="82"/>
        <v/>
      </c>
      <c r="B880" s="98" t="str">
        <f t="shared" si="81"/>
        <v/>
      </c>
      <c r="C880" s="99"/>
      <c r="D880" s="100"/>
      <c r="E880" s="100"/>
      <c r="F880" s="57"/>
      <c r="G880" s="58">
        <f t="shared" si="83"/>
        <v>0</v>
      </c>
      <c r="H880" s="58"/>
      <c r="I880" s="57"/>
      <c r="J880" s="57"/>
      <c r="K880" s="57"/>
      <c r="L880" s="57"/>
      <c r="M880" s="58" t="str">
        <f t="shared" si="84"/>
        <v/>
      </c>
      <c r="N880" s="102"/>
    </row>
    <row r="881" spans="1:14">
      <c r="A881" s="97" t="str">
        <f t="shared" si="82"/>
        <v/>
      </c>
      <c r="B881" s="98" t="str">
        <f t="shared" si="81"/>
        <v/>
      </c>
      <c r="C881" s="99"/>
      <c r="D881" s="100"/>
      <c r="E881" s="100"/>
      <c r="F881" s="57"/>
      <c r="G881" s="58">
        <f t="shared" si="83"/>
        <v>0</v>
      </c>
      <c r="H881" s="58"/>
      <c r="I881" s="57"/>
      <c r="J881" s="57"/>
      <c r="K881" s="57"/>
      <c r="L881" s="57"/>
      <c r="M881" s="58" t="str">
        <f t="shared" si="84"/>
        <v/>
      </c>
      <c r="N881" s="102"/>
    </row>
    <row r="882" spans="1:14">
      <c r="A882" s="97" t="str">
        <f t="shared" si="82"/>
        <v/>
      </c>
      <c r="B882" s="98" t="str">
        <f t="shared" si="81"/>
        <v/>
      </c>
      <c r="C882" s="99"/>
      <c r="D882" s="100"/>
      <c r="E882" s="100"/>
      <c r="F882" s="57"/>
      <c r="G882" s="58">
        <f t="shared" si="83"/>
        <v>0</v>
      </c>
      <c r="H882" s="58"/>
      <c r="I882" s="57"/>
      <c r="J882" s="57"/>
      <c r="K882" s="57"/>
      <c r="L882" s="57"/>
      <c r="M882" s="58" t="str">
        <f t="shared" si="84"/>
        <v/>
      </c>
      <c r="N882" s="102"/>
    </row>
    <row r="883" spans="1:14">
      <c r="A883" s="97" t="str">
        <f t="shared" si="82"/>
        <v/>
      </c>
      <c r="B883" s="98" t="str">
        <f t="shared" si="81"/>
        <v/>
      </c>
      <c r="C883" s="99"/>
      <c r="D883" s="100"/>
      <c r="E883" s="100"/>
      <c r="F883" s="57"/>
      <c r="G883" s="58">
        <f t="shared" si="83"/>
        <v>0</v>
      </c>
      <c r="H883" s="58"/>
      <c r="I883" s="57"/>
      <c r="J883" s="57"/>
      <c r="K883" s="57"/>
      <c r="L883" s="57"/>
      <c r="M883" s="58" t="str">
        <f t="shared" si="84"/>
        <v/>
      </c>
      <c r="N883" s="102"/>
    </row>
    <row r="884" spans="1:14">
      <c r="A884" s="97" t="str">
        <f t="shared" si="82"/>
        <v/>
      </c>
      <c r="B884" s="98" t="str">
        <f t="shared" si="81"/>
        <v/>
      </c>
      <c r="C884" s="99"/>
      <c r="D884" s="100"/>
      <c r="E884" s="100"/>
      <c r="F884" s="57"/>
      <c r="G884" s="58">
        <f t="shared" si="83"/>
        <v>0</v>
      </c>
      <c r="H884" s="58"/>
      <c r="I884" s="57"/>
      <c r="J884" s="57"/>
      <c r="K884" s="57"/>
      <c r="L884" s="57"/>
      <c r="M884" s="58" t="str">
        <f t="shared" si="84"/>
        <v/>
      </c>
      <c r="N884" s="102"/>
    </row>
    <row r="885" spans="1:14">
      <c r="A885" s="97" t="str">
        <f t="shared" si="82"/>
        <v/>
      </c>
      <c r="B885" s="98" t="str">
        <f t="shared" si="81"/>
        <v/>
      </c>
      <c r="C885" s="99"/>
      <c r="D885" s="100"/>
      <c r="E885" s="100"/>
      <c r="F885" s="57"/>
      <c r="G885" s="58">
        <f t="shared" si="83"/>
        <v>0</v>
      </c>
      <c r="H885" s="58"/>
      <c r="I885" s="57"/>
      <c r="J885" s="57"/>
      <c r="K885" s="57"/>
      <c r="L885" s="57"/>
      <c r="M885" s="58" t="str">
        <f t="shared" si="84"/>
        <v/>
      </c>
      <c r="N885" s="102"/>
    </row>
    <row r="886" spans="1:14">
      <c r="A886" s="97" t="str">
        <f t="shared" si="82"/>
        <v/>
      </c>
      <c r="B886" s="98" t="str">
        <f t="shared" si="81"/>
        <v/>
      </c>
      <c r="C886" s="99"/>
      <c r="D886" s="100"/>
      <c r="E886" s="100"/>
      <c r="F886" s="57"/>
      <c r="G886" s="58">
        <f t="shared" si="83"/>
        <v>0</v>
      </c>
      <c r="H886" s="58"/>
      <c r="I886" s="57"/>
      <c r="J886" s="57"/>
      <c r="K886" s="57"/>
      <c r="L886" s="57"/>
      <c r="M886" s="58" t="str">
        <f t="shared" si="84"/>
        <v/>
      </c>
      <c r="N886" s="102"/>
    </row>
    <row r="887" spans="1:14">
      <c r="A887" s="97" t="str">
        <f t="shared" si="82"/>
        <v/>
      </c>
      <c r="B887" s="98" t="str">
        <f t="shared" si="81"/>
        <v/>
      </c>
      <c r="C887" s="99"/>
      <c r="D887" s="100"/>
      <c r="E887" s="100"/>
      <c r="F887" s="57"/>
      <c r="G887" s="58">
        <f t="shared" si="83"/>
        <v>0</v>
      </c>
      <c r="H887" s="58"/>
      <c r="I887" s="57"/>
      <c r="J887" s="57"/>
      <c r="K887" s="57"/>
      <c r="L887" s="57"/>
      <c r="M887" s="58" t="str">
        <f t="shared" si="84"/>
        <v/>
      </c>
      <c r="N887" s="102"/>
    </row>
    <row r="888" spans="1:14">
      <c r="A888" s="97" t="str">
        <f t="shared" si="82"/>
        <v/>
      </c>
      <c r="B888" s="98" t="str">
        <f t="shared" si="81"/>
        <v/>
      </c>
      <c r="C888" s="99"/>
      <c r="D888" s="100"/>
      <c r="E888" s="100"/>
      <c r="F888" s="57"/>
      <c r="G888" s="58">
        <f t="shared" si="83"/>
        <v>0</v>
      </c>
      <c r="H888" s="58"/>
      <c r="I888" s="57"/>
      <c r="J888" s="57"/>
      <c r="K888" s="57"/>
      <c r="L888" s="57"/>
      <c r="M888" s="58" t="str">
        <f t="shared" si="84"/>
        <v/>
      </c>
      <c r="N888" s="102"/>
    </row>
    <row r="889" spans="1:14">
      <c r="A889" s="97" t="str">
        <f t="shared" si="82"/>
        <v/>
      </c>
      <c r="B889" s="98" t="str">
        <f t="shared" si="81"/>
        <v/>
      </c>
      <c r="C889" s="99"/>
      <c r="D889" s="100"/>
      <c r="E889" s="100"/>
      <c r="F889" s="57"/>
      <c r="G889" s="58">
        <f t="shared" si="83"/>
        <v>0</v>
      </c>
      <c r="H889" s="58"/>
      <c r="I889" s="57"/>
      <c r="J889" s="57"/>
      <c r="K889" s="57"/>
      <c r="L889" s="57"/>
      <c r="M889" s="58" t="str">
        <f t="shared" si="84"/>
        <v/>
      </c>
      <c r="N889" s="102"/>
    </row>
    <row r="890" spans="1:14">
      <c r="A890" s="97" t="str">
        <f t="shared" si="82"/>
        <v/>
      </c>
      <c r="B890" s="98" t="str">
        <f t="shared" si="81"/>
        <v/>
      </c>
      <c r="C890" s="99"/>
      <c r="D890" s="100"/>
      <c r="E890" s="100"/>
      <c r="F890" s="57"/>
      <c r="G890" s="58">
        <f t="shared" si="83"/>
        <v>0</v>
      </c>
      <c r="H890" s="58"/>
      <c r="I890" s="57"/>
      <c r="J890" s="57"/>
      <c r="K890" s="57"/>
      <c r="L890" s="57"/>
      <c r="M890" s="58" t="str">
        <f t="shared" si="84"/>
        <v/>
      </c>
      <c r="N890" s="102"/>
    </row>
    <row r="891" spans="1:14">
      <c r="A891" s="97" t="str">
        <f t="shared" si="82"/>
        <v/>
      </c>
      <c r="B891" s="98" t="str">
        <f t="shared" si="81"/>
        <v/>
      </c>
      <c r="C891" s="99"/>
      <c r="D891" s="100"/>
      <c r="E891" s="100"/>
      <c r="F891" s="57"/>
      <c r="G891" s="58">
        <f t="shared" si="83"/>
        <v>0</v>
      </c>
      <c r="H891" s="58"/>
      <c r="I891" s="57"/>
      <c r="J891" s="57"/>
      <c r="K891" s="57"/>
      <c r="L891" s="57"/>
      <c r="M891" s="58" t="str">
        <f t="shared" si="84"/>
        <v/>
      </c>
      <c r="N891" s="102"/>
    </row>
    <row r="892" spans="1:14">
      <c r="A892" s="97" t="str">
        <f t="shared" si="82"/>
        <v/>
      </c>
      <c r="B892" s="98" t="str">
        <f t="shared" si="81"/>
        <v/>
      </c>
      <c r="C892" s="99"/>
      <c r="D892" s="100"/>
      <c r="E892" s="100"/>
      <c r="F892" s="57"/>
      <c r="G892" s="58">
        <f t="shared" si="83"/>
        <v>0</v>
      </c>
      <c r="H892" s="58"/>
      <c r="I892" s="57"/>
      <c r="J892" s="57"/>
      <c r="K892" s="57"/>
      <c r="L892" s="57"/>
      <c r="M892" s="58" t="str">
        <f t="shared" si="84"/>
        <v/>
      </c>
      <c r="N892" s="102"/>
    </row>
    <row r="893" spans="1:14">
      <c r="A893" s="97" t="str">
        <f t="shared" si="82"/>
        <v/>
      </c>
      <c r="B893" s="98" t="str">
        <f t="shared" si="81"/>
        <v/>
      </c>
      <c r="C893" s="99"/>
      <c r="D893" s="100"/>
      <c r="E893" s="100"/>
      <c r="F893" s="57"/>
      <c r="G893" s="58">
        <f t="shared" si="83"/>
        <v>0</v>
      </c>
      <c r="H893" s="58"/>
      <c r="I893" s="57"/>
      <c r="J893" s="57"/>
      <c r="K893" s="57"/>
      <c r="L893" s="57"/>
      <c r="M893" s="58" t="str">
        <f t="shared" si="84"/>
        <v/>
      </c>
      <c r="N893" s="102"/>
    </row>
    <row r="894" spans="1:14">
      <c r="A894" s="97" t="str">
        <f t="shared" si="82"/>
        <v/>
      </c>
      <c r="B894" s="98" t="str">
        <f t="shared" si="81"/>
        <v/>
      </c>
      <c r="C894" s="99"/>
      <c r="D894" s="100"/>
      <c r="E894" s="100"/>
      <c r="F894" s="57"/>
      <c r="G894" s="58">
        <f t="shared" si="83"/>
        <v>0</v>
      </c>
      <c r="H894" s="58"/>
      <c r="I894" s="57"/>
      <c r="J894" s="57"/>
      <c r="K894" s="57"/>
      <c r="L894" s="57"/>
      <c r="M894" s="58" t="str">
        <f t="shared" si="84"/>
        <v/>
      </c>
      <c r="N894" s="102"/>
    </row>
    <row r="895" spans="1:14">
      <c r="A895" s="97" t="str">
        <f t="shared" si="82"/>
        <v/>
      </c>
      <c r="B895" s="98" t="str">
        <f t="shared" si="81"/>
        <v/>
      </c>
      <c r="C895" s="99"/>
      <c r="D895" s="100"/>
      <c r="E895" s="100"/>
      <c r="F895" s="57"/>
      <c r="G895" s="58">
        <f t="shared" si="83"/>
        <v>0</v>
      </c>
      <c r="H895" s="58"/>
      <c r="I895" s="57"/>
      <c r="J895" s="57"/>
      <c r="K895" s="57"/>
      <c r="L895" s="57"/>
      <c r="M895" s="58" t="str">
        <f t="shared" si="84"/>
        <v/>
      </c>
      <c r="N895" s="102"/>
    </row>
    <row r="896" spans="1:14">
      <c r="A896" s="97" t="str">
        <f t="shared" si="82"/>
        <v/>
      </c>
      <c r="B896" s="98" t="str">
        <f t="shared" si="81"/>
        <v/>
      </c>
      <c r="C896" s="99"/>
      <c r="D896" s="100"/>
      <c r="E896" s="100"/>
      <c r="F896" s="57"/>
      <c r="G896" s="58">
        <f t="shared" si="83"/>
        <v>0</v>
      </c>
      <c r="H896" s="58"/>
      <c r="I896" s="57"/>
      <c r="J896" s="57"/>
      <c r="K896" s="57"/>
      <c r="L896" s="57"/>
      <c r="M896" s="58" t="str">
        <f t="shared" si="84"/>
        <v/>
      </c>
      <c r="N896" s="102"/>
    </row>
    <row r="897" spans="1:14">
      <c r="A897" s="97" t="str">
        <f t="shared" si="82"/>
        <v/>
      </c>
      <c r="B897" s="98" t="str">
        <f t="shared" si="81"/>
        <v/>
      </c>
      <c r="C897" s="99"/>
      <c r="D897" s="100"/>
      <c r="E897" s="100"/>
      <c r="F897" s="57"/>
      <c r="G897" s="58">
        <f t="shared" si="83"/>
        <v>0</v>
      </c>
      <c r="H897" s="58"/>
      <c r="I897" s="57"/>
      <c r="J897" s="57"/>
      <c r="K897" s="57"/>
      <c r="L897" s="57"/>
      <c r="M897" s="58" t="str">
        <f t="shared" si="84"/>
        <v/>
      </c>
      <c r="N897" s="102"/>
    </row>
    <row r="898" spans="1:14">
      <c r="A898" s="97" t="str">
        <f t="shared" si="82"/>
        <v/>
      </c>
      <c r="B898" s="98" t="str">
        <f t="shared" si="81"/>
        <v/>
      </c>
      <c r="C898" s="99"/>
      <c r="D898" s="100"/>
      <c r="E898" s="100"/>
      <c r="F898" s="57"/>
      <c r="G898" s="58">
        <f t="shared" si="83"/>
        <v>0</v>
      </c>
      <c r="H898" s="58"/>
      <c r="I898" s="57"/>
      <c r="J898" s="57"/>
      <c r="K898" s="57"/>
      <c r="L898" s="57"/>
      <c r="M898" s="58" t="str">
        <f t="shared" si="84"/>
        <v/>
      </c>
      <c r="N898" s="102"/>
    </row>
    <row r="899" spans="1:14">
      <c r="A899" s="97" t="str">
        <f t="shared" si="82"/>
        <v/>
      </c>
      <c r="B899" s="98" t="str">
        <f t="shared" si="81"/>
        <v/>
      </c>
      <c r="C899" s="99"/>
      <c r="D899" s="100"/>
      <c r="E899" s="100"/>
      <c r="F899" s="57"/>
      <c r="G899" s="58">
        <f t="shared" si="83"/>
        <v>0</v>
      </c>
      <c r="H899" s="58"/>
      <c r="I899" s="57"/>
      <c r="J899" s="57"/>
      <c r="K899" s="57"/>
      <c r="L899" s="57"/>
      <c r="M899" s="58" t="str">
        <f t="shared" si="84"/>
        <v/>
      </c>
      <c r="N899" s="102"/>
    </row>
    <row r="900" spans="1:14">
      <c r="A900" s="97" t="str">
        <f t="shared" si="82"/>
        <v/>
      </c>
      <c r="B900" s="98" t="str">
        <f t="shared" si="81"/>
        <v/>
      </c>
      <c r="C900" s="99"/>
      <c r="D900" s="100"/>
      <c r="E900" s="100"/>
      <c r="F900" s="57"/>
      <c r="G900" s="58">
        <f t="shared" si="83"/>
        <v>0</v>
      </c>
      <c r="H900" s="58"/>
      <c r="I900" s="57"/>
      <c r="J900" s="57"/>
      <c r="K900" s="57"/>
      <c r="L900" s="57"/>
      <c r="M900" s="58" t="str">
        <f t="shared" si="84"/>
        <v/>
      </c>
      <c r="N900" s="102"/>
    </row>
    <row r="901" spans="1:14">
      <c r="A901" s="97" t="str">
        <f t="shared" si="82"/>
        <v/>
      </c>
      <c r="B901" s="98" t="str">
        <f t="shared" si="81"/>
        <v/>
      </c>
      <c r="C901" s="99"/>
      <c r="D901" s="100"/>
      <c r="E901" s="100"/>
      <c r="F901" s="57"/>
      <c r="G901" s="58">
        <f t="shared" si="83"/>
        <v>0</v>
      </c>
      <c r="H901" s="58"/>
      <c r="I901" s="57"/>
      <c r="J901" s="57"/>
      <c r="K901" s="57"/>
      <c r="L901" s="57"/>
      <c r="M901" s="58" t="str">
        <f t="shared" si="84"/>
        <v/>
      </c>
      <c r="N901" s="102"/>
    </row>
    <row r="902" spans="1:14">
      <c r="A902" s="97" t="str">
        <f t="shared" si="82"/>
        <v/>
      </c>
      <c r="B902" s="98" t="str">
        <f t="shared" si="81"/>
        <v/>
      </c>
      <c r="C902" s="99"/>
      <c r="D902" s="100"/>
      <c r="E902" s="100"/>
      <c r="F902" s="57"/>
      <c r="G902" s="58">
        <f t="shared" si="83"/>
        <v>0</v>
      </c>
      <c r="H902" s="58"/>
      <c r="I902" s="57"/>
      <c r="J902" s="57"/>
      <c r="K902" s="57"/>
      <c r="L902" s="57"/>
      <c r="M902" s="58" t="str">
        <f t="shared" si="84"/>
        <v/>
      </c>
      <c r="N902" s="102"/>
    </row>
    <row r="903" spans="1:14">
      <c r="A903" s="97" t="str">
        <f t="shared" si="82"/>
        <v/>
      </c>
      <c r="B903" s="98" t="str">
        <f t="shared" si="81"/>
        <v/>
      </c>
      <c r="C903" s="99"/>
      <c r="D903" s="100"/>
      <c r="E903" s="100"/>
      <c r="F903" s="57"/>
      <c r="G903" s="58">
        <f t="shared" si="83"/>
        <v>0</v>
      </c>
      <c r="H903" s="58"/>
      <c r="I903" s="57"/>
      <c r="J903" s="57"/>
      <c r="K903" s="57"/>
      <c r="L903" s="57"/>
      <c r="M903" s="58" t="str">
        <f t="shared" si="84"/>
        <v/>
      </c>
      <c r="N903" s="102"/>
    </row>
    <row r="904" spans="1:14">
      <c r="A904" s="97" t="str">
        <f t="shared" si="82"/>
        <v/>
      </c>
      <c r="B904" s="98" t="str">
        <f t="shared" si="81"/>
        <v/>
      </c>
      <c r="C904" s="99"/>
      <c r="D904" s="100"/>
      <c r="E904" s="100"/>
      <c r="F904" s="57"/>
      <c r="G904" s="58">
        <f t="shared" si="83"/>
        <v>0</v>
      </c>
      <c r="H904" s="58"/>
      <c r="I904" s="57"/>
      <c r="J904" s="57"/>
      <c r="K904" s="57"/>
      <c r="L904" s="57"/>
      <c r="M904" s="58" t="str">
        <f t="shared" si="84"/>
        <v/>
      </c>
      <c r="N904" s="102"/>
    </row>
    <row r="905" spans="1:14">
      <c r="A905" s="97" t="str">
        <f t="shared" si="82"/>
        <v/>
      </c>
      <c r="B905" s="98" t="str">
        <f t="shared" si="81"/>
        <v/>
      </c>
      <c r="C905" s="99"/>
      <c r="D905" s="100"/>
      <c r="E905" s="100"/>
      <c r="F905" s="57"/>
      <c r="G905" s="58">
        <f t="shared" si="83"/>
        <v>0</v>
      </c>
      <c r="H905" s="58"/>
      <c r="I905" s="57"/>
      <c r="J905" s="57"/>
      <c r="K905" s="57"/>
      <c r="L905" s="57"/>
      <c r="M905" s="58" t="str">
        <f t="shared" si="84"/>
        <v/>
      </c>
      <c r="N905" s="102"/>
    </row>
    <row r="906" spans="1:14">
      <c r="A906" s="97" t="str">
        <f t="shared" si="82"/>
        <v/>
      </c>
      <c r="B906" s="98" t="str">
        <f t="shared" si="81"/>
        <v/>
      </c>
      <c r="C906" s="99"/>
      <c r="D906" s="100"/>
      <c r="E906" s="100"/>
      <c r="F906" s="57"/>
      <c r="G906" s="58">
        <f t="shared" si="83"/>
        <v>0</v>
      </c>
      <c r="H906" s="58"/>
      <c r="I906" s="57"/>
      <c r="J906" s="57"/>
      <c r="K906" s="57"/>
      <c r="L906" s="57"/>
      <c r="M906" s="58" t="str">
        <f t="shared" si="84"/>
        <v/>
      </c>
      <c r="N906" s="102"/>
    </row>
    <row r="907" spans="1:14">
      <c r="A907" s="97" t="str">
        <f t="shared" si="82"/>
        <v/>
      </c>
      <c r="B907" s="98" t="str">
        <f t="shared" si="81"/>
        <v/>
      </c>
      <c r="C907" s="99"/>
      <c r="D907" s="100"/>
      <c r="E907" s="100"/>
      <c r="F907" s="57"/>
      <c r="G907" s="58">
        <f t="shared" si="83"/>
        <v>0</v>
      </c>
      <c r="H907" s="58"/>
      <c r="I907" s="57"/>
      <c r="J907" s="57"/>
      <c r="K907" s="57"/>
      <c r="L907" s="57"/>
      <c r="M907" s="58" t="str">
        <f t="shared" si="84"/>
        <v/>
      </c>
      <c r="N907" s="102"/>
    </row>
    <row r="908" spans="1:14">
      <c r="A908" s="97" t="str">
        <f t="shared" si="82"/>
        <v/>
      </c>
      <c r="B908" s="98" t="str">
        <f t="shared" si="81"/>
        <v/>
      </c>
      <c r="C908" s="99"/>
      <c r="D908" s="100"/>
      <c r="E908" s="100"/>
      <c r="F908" s="57"/>
      <c r="G908" s="58">
        <f t="shared" si="83"/>
        <v>0</v>
      </c>
      <c r="H908" s="58"/>
      <c r="I908" s="57"/>
      <c r="J908" s="57"/>
      <c r="K908" s="57"/>
      <c r="L908" s="57"/>
      <c r="M908" s="58" t="str">
        <f t="shared" si="84"/>
        <v/>
      </c>
      <c r="N908" s="102"/>
    </row>
    <row r="909" spans="1:14">
      <c r="A909" s="97" t="str">
        <f t="shared" si="82"/>
        <v/>
      </c>
      <c r="B909" s="98" t="str">
        <f t="shared" si="81"/>
        <v/>
      </c>
      <c r="C909" s="99"/>
      <c r="D909" s="100"/>
      <c r="E909" s="100"/>
      <c r="F909" s="57"/>
      <c r="G909" s="58">
        <f t="shared" si="83"/>
        <v>0</v>
      </c>
      <c r="H909" s="58"/>
      <c r="I909" s="57"/>
      <c r="J909" s="57"/>
      <c r="K909" s="57"/>
      <c r="L909" s="57"/>
      <c r="M909" s="58" t="str">
        <f t="shared" si="84"/>
        <v/>
      </c>
      <c r="N909" s="102"/>
    </row>
    <row r="910" spans="1:14">
      <c r="A910" s="97" t="str">
        <f t="shared" si="82"/>
        <v/>
      </c>
      <c r="B910" s="98" t="str">
        <f t="shared" si="81"/>
        <v/>
      </c>
      <c r="C910" s="99"/>
      <c r="D910" s="100"/>
      <c r="E910" s="100"/>
      <c r="F910" s="57"/>
      <c r="G910" s="58">
        <f t="shared" si="83"/>
        <v>0</v>
      </c>
      <c r="H910" s="58"/>
      <c r="I910" s="57"/>
      <c r="J910" s="57"/>
      <c r="K910" s="57"/>
      <c r="L910" s="57"/>
      <c r="M910" s="58" t="str">
        <f t="shared" si="84"/>
        <v/>
      </c>
      <c r="N910" s="102"/>
    </row>
    <row r="911" spans="1:14">
      <c r="A911" s="97" t="str">
        <f t="shared" si="82"/>
        <v/>
      </c>
      <c r="B911" s="98" t="str">
        <f t="shared" si="81"/>
        <v/>
      </c>
      <c r="C911" s="99"/>
      <c r="D911" s="100"/>
      <c r="E911" s="100"/>
      <c r="F911" s="57"/>
      <c r="G911" s="58">
        <f t="shared" si="83"/>
        <v>0</v>
      </c>
      <c r="H911" s="58"/>
      <c r="I911" s="57"/>
      <c r="J911" s="57"/>
      <c r="K911" s="57"/>
      <c r="L911" s="57"/>
      <c r="M911" s="58" t="str">
        <f t="shared" si="84"/>
        <v/>
      </c>
      <c r="N911" s="102"/>
    </row>
    <row r="912" spans="1:14">
      <c r="A912" s="97" t="str">
        <f t="shared" si="82"/>
        <v/>
      </c>
      <c r="B912" s="98" t="str">
        <f t="shared" si="81"/>
        <v/>
      </c>
      <c r="C912" s="99"/>
      <c r="D912" s="100"/>
      <c r="E912" s="100"/>
      <c r="F912" s="57"/>
      <c r="G912" s="58">
        <f t="shared" si="83"/>
        <v>0</v>
      </c>
      <c r="H912" s="58"/>
      <c r="I912" s="57"/>
      <c r="J912" s="57"/>
      <c r="K912" s="57"/>
      <c r="L912" s="57"/>
      <c r="M912" s="58" t="str">
        <f t="shared" si="84"/>
        <v/>
      </c>
      <c r="N912" s="102"/>
    </row>
    <row r="913" spans="1:14">
      <c r="A913" s="97" t="str">
        <f t="shared" si="82"/>
        <v/>
      </c>
      <c r="B913" s="98" t="str">
        <f t="shared" si="81"/>
        <v/>
      </c>
      <c r="C913" s="99"/>
      <c r="D913" s="100"/>
      <c r="E913" s="100"/>
      <c r="F913" s="57"/>
      <c r="G913" s="58">
        <f t="shared" si="83"/>
        <v>0</v>
      </c>
      <c r="H913" s="58"/>
      <c r="I913" s="57"/>
      <c r="J913" s="57"/>
      <c r="K913" s="57"/>
      <c r="L913" s="57"/>
      <c r="M913" s="58" t="str">
        <f t="shared" si="84"/>
        <v/>
      </c>
      <c r="N913" s="102"/>
    </row>
    <row r="914" spans="1:14">
      <c r="A914" s="97" t="str">
        <f t="shared" si="82"/>
        <v/>
      </c>
      <c r="B914" s="98" t="str">
        <f t="shared" si="81"/>
        <v/>
      </c>
      <c r="C914" s="99"/>
      <c r="D914" s="100"/>
      <c r="E914" s="100"/>
      <c r="F914" s="57"/>
      <c r="G914" s="58">
        <f t="shared" si="83"/>
        <v>0</v>
      </c>
      <c r="H914" s="58"/>
      <c r="I914" s="57"/>
      <c r="J914" s="57"/>
      <c r="K914" s="57"/>
      <c r="L914" s="57"/>
      <c r="M914" s="58" t="str">
        <f t="shared" si="84"/>
        <v/>
      </c>
      <c r="N914" s="102"/>
    </row>
    <row r="915" spans="1:14">
      <c r="A915" s="97" t="str">
        <f t="shared" si="82"/>
        <v/>
      </c>
      <c r="B915" s="98" t="str">
        <f t="shared" si="81"/>
        <v/>
      </c>
      <c r="C915" s="99"/>
      <c r="D915" s="100"/>
      <c r="E915" s="100"/>
      <c r="F915" s="57"/>
      <c r="G915" s="58">
        <f t="shared" si="83"/>
        <v>0</v>
      </c>
      <c r="H915" s="58"/>
      <c r="I915" s="57"/>
      <c r="J915" s="57"/>
      <c r="K915" s="57"/>
      <c r="L915" s="57"/>
      <c r="M915" s="58" t="str">
        <f t="shared" si="84"/>
        <v/>
      </c>
      <c r="N915" s="102"/>
    </row>
    <row r="916" spans="1:14">
      <c r="A916" s="97" t="str">
        <f t="shared" si="82"/>
        <v/>
      </c>
      <c r="B916" s="98" t="str">
        <f t="shared" si="81"/>
        <v/>
      </c>
      <c r="C916" s="99"/>
      <c r="D916" s="100"/>
      <c r="E916" s="100"/>
      <c r="F916" s="57"/>
      <c r="G916" s="58">
        <f t="shared" si="83"/>
        <v>0</v>
      </c>
      <c r="H916" s="58"/>
      <c r="I916" s="57"/>
      <c r="J916" s="57"/>
      <c r="K916" s="57"/>
      <c r="L916" s="57"/>
      <c r="M916" s="58" t="str">
        <f t="shared" si="84"/>
        <v/>
      </c>
      <c r="N916" s="102"/>
    </row>
    <row r="917" spans="1:14">
      <c r="A917" s="97" t="str">
        <f t="shared" si="82"/>
        <v/>
      </c>
      <c r="B917" s="98" t="str">
        <f t="shared" si="81"/>
        <v/>
      </c>
      <c r="C917" s="99"/>
      <c r="D917" s="100"/>
      <c r="E917" s="100"/>
      <c r="F917" s="57"/>
      <c r="G917" s="58">
        <f t="shared" si="83"/>
        <v>0</v>
      </c>
      <c r="H917" s="58"/>
      <c r="I917" s="57"/>
      <c r="J917" s="57"/>
      <c r="K917" s="57"/>
      <c r="L917" s="57"/>
      <c r="M917" s="58" t="str">
        <f t="shared" si="84"/>
        <v/>
      </c>
      <c r="N917" s="102"/>
    </row>
    <row r="918" spans="1:14">
      <c r="A918" s="97" t="str">
        <f t="shared" si="82"/>
        <v/>
      </c>
      <c r="B918" s="98" t="str">
        <f t="shared" si="81"/>
        <v/>
      </c>
      <c r="C918" s="99"/>
      <c r="D918" s="100"/>
      <c r="E918" s="100"/>
      <c r="F918" s="57"/>
      <c r="G918" s="58">
        <f t="shared" si="83"/>
        <v>0</v>
      </c>
      <c r="H918" s="58"/>
      <c r="I918" s="57"/>
      <c r="J918" s="57"/>
      <c r="K918" s="57"/>
      <c r="L918" s="57"/>
      <c r="M918" s="58" t="str">
        <f t="shared" si="84"/>
        <v/>
      </c>
      <c r="N918" s="102"/>
    </row>
    <row r="919" spans="1:14">
      <c r="A919" s="97" t="str">
        <f t="shared" si="82"/>
        <v/>
      </c>
      <c r="B919" s="98" t="str">
        <f t="shared" si="81"/>
        <v/>
      </c>
      <c r="C919" s="99"/>
      <c r="D919" s="100"/>
      <c r="E919" s="100"/>
      <c r="F919" s="57"/>
      <c r="G919" s="58">
        <f t="shared" si="83"/>
        <v>0</v>
      </c>
      <c r="H919" s="58"/>
      <c r="I919" s="57"/>
      <c r="J919" s="57"/>
      <c r="K919" s="57"/>
      <c r="L919" s="57"/>
      <c r="M919" s="58" t="str">
        <f t="shared" si="84"/>
        <v/>
      </c>
      <c r="N919" s="102"/>
    </row>
    <row r="920" spans="1:14">
      <c r="A920" s="97" t="str">
        <f t="shared" si="82"/>
        <v/>
      </c>
      <c r="B920" s="98" t="str">
        <f t="shared" si="81"/>
        <v/>
      </c>
      <c r="C920" s="99"/>
      <c r="D920" s="100"/>
      <c r="E920" s="100"/>
      <c r="F920" s="57"/>
      <c r="G920" s="58">
        <f t="shared" si="83"/>
        <v>0</v>
      </c>
      <c r="H920" s="58"/>
      <c r="I920" s="57"/>
      <c r="J920" s="57"/>
      <c r="K920" s="57"/>
      <c r="L920" s="57"/>
      <c r="M920" s="58" t="str">
        <f t="shared" si="84"/>
        <v/>
      </c>
      <c r="N920" s="102"/>
    </row>
    <row r="921" spans="1:14">
      <c r="A921" s="97" t="str">
        <f t="shared" si="82"/>
        <v/>
      </c>
      <c r="B921" s="98" t="str">
        <f t="shared" si="81"/>
        <v/>
      </c>
      <c r="C921" s="99"/>
      <c r="D921" s="100"/>
      <c r="E921" s="100"/>
      <c r="F921" s="57"/>
      <c r="G921" s="58">
        <f t="shared" si="83"/>
        <v>0</v>
      </c>
      <c r="H921" s="58"/>
      <c r="I921" s="57"/>
      <c r="J921" s="57"/>
      <c r="K921" s="57"/>
      <c r="L921" s="57"/>
      <c r="M921" s="58" t="str">
        <f t="shared" si="84"/>
        <v/>
      </c>
      <c r="N921" s="102"/>
    </row>
    <row r="922" spans="1:14">
      <c r="A922" s="97" t="str">
        <f t="shared" si="82"/>
        <v/>
      </c>
      <c r="B922" s="98" t="str">
        <f t="shared" si="81"/>
        <v/>
      </c>
      <c r="C922" s="99"/>
      <c r="D922" s="100"/>
      <c r="E922" s="100"/>
      <c r="F922" s="57"/>
      <c r="G922" s="58">
        <f t="shared" si="83"/>
        <v>0</v>
      </c>
      <c r="H922" s="58"/>
      <c r="I922" s="57"/>
      <c r="J922" s="57"/>
      <c r="K922" s="57"/>
      <c r="L922" s="57"/>
      <c r="M922" s="58" t="str">
        <f t="shared" si="84"/>
        <v/>
      </c>
      <c r="N922" s="102"/>
    </row>
    <row r="923" spans="1:14">
      <c r="A923" s="97" t="str">
        <f t="shared" si="82"/>
        <v/>
      </c>
      <c r="B923" s="98" t="str">
        <f t="shared" si="81"/>
        <v/>
      </c>
      <c r="C923" s="99"/>
      <c r="D923" s="100"/>
      <c r="E923" s="100"/>
      <c r="F923" s="57"/>
      <c r="G923" s="58">
        <f t="shared" si="83"/>
        <v>0</v>
      </c>
      <c r="H923" s="58"/>
      <c r="I923" s="57"/>
      <c r="J923" s="57"/>
      <c r="K923" s="57"/>
      <c r="L923" s="57"/>
      <c r="M923" s="58" t="str">
        <f t="shared" si="84"/>
        <v/>
      </c>
      <c r="N923" s="102"/>
    </row>
    <row r="924" spans="1:14">
      <c r="A924" s="97" t="str">
        <f t="shared" si="82"/>
        <v/>
      </c>
      <c r="B924" s="98" t="str">
        <f t="shared" si="81"/>
        <v/>
      </c>
      <c r="C924" s="99"/>
      <c r="D924" s="100"/>
      <c r="E924" s="100"/>
      <c r="F924" s="57"/>
      <c r="G924" s="58">
        <f t="shared" si="83"/>
        <v>0</v>
      </c>
      <c r="H924" s="58"/>
      <c r="I924" s="57"/>
      <c r="J924" s="57"/>
      <c r="K924" s="57"/>
      <c r="L924" s="57"/>
      <c r="M924" s="58" t="str">
        <f t="shared" si="84"/>
        <v/>
      </c>
      <c r="N924" s="102"/>
    </row>
    <row r="925" spans="1:14">
      <c r="A925" s="97" t="str">
        <f t="shared" si="82"/>
        <v/>
      </c>
      <c r="B925" s="98" t="str">
        <f t="shared" si="81"/>
        <v/>
      </c>
      <c r="C925" s="99"/>
      <c r="D925" s="100"/>
      <c r="E925" s="100"/>
      <c r="F925" s="57"/>
      <c r="G925" s="58">
        <f t="shared" si="83"/>
        <v>0</v>
      </c>
      <c r="H925" s="58"/>
      <c r="I925" s="57"/>
      <c r="J925" s="57"/>
      <c r="K925" s="57"/>
      <c r="L925" s="57"/>
      <c r="M925" s="58" t="str">
        <f t="shared" si="84"/>
        <v/>
      </c>
      <c r="N925" s="102"/>
    </row>
    <row r="926" spans="1:14">
      <c r="A926" s="97" t="str">
        <f t="shared" si="82"/>
        <v/>
      </c>
      <c r="B926" s="98" t="str">
        <f t="shared" si="81"/>
        <v/>
      </c>
      <c r="C926" s="99"/>
      <c r="D926" s="100"/>
      <c r="E926" s="100"/>
      <c r="F926" s="57"/>
      <c r="G926" s="58">
        <f t="shared" si="83"/>
        <v>0</v>
      </c>
      <c r="H926" s="58"/>
      <c r="I926" s="57"/>
      <c r="J926" s="57"/>
      <c r="K926" s="57"/>
      <c r="L926" s="57"/>
      <c r="M926" s="58" t="str">
        <f t="shared" si="84"/>
        <v/>
      </c>
      <c r="N926" s="102"/>
    </row>
    <row r="927" spans="1:14">
      <c r="A927" s="97" t="str">
        <f t="shared" si="82"/>
        <v/>
      </c>
      <c r="B927" s="98" t="str">
        <f t="shared" si="81"/>
        <v/>
      </c>
      <c r="C927" s="99"/>
      <c r="D927" s="100"/>
      <c r="E927" s="100"/>
      <c r="F927" s="57"/>
      <c r="G927" s="58">
        <f t="shared" si="83"/>
        <v>0</v>
      </c>
      <c r="H927" s="58"/>
      <c r="I927" s="57"/>
      <c r="J927" s="57"/>
      <c r="K927" s="57"/>
      <c r="L927" s="57"/>
      <c r="M927" s="58" t="str">
        <f t="shared" si="84"/>
        <v/>
      </c>
      <c r="N927" s="102"/>
    </row>
    <row r="928" spans="1:14">
      <c r="A928" s="97" t="str">
        <f t="shared" si="82"/>
        <v/>
      </c>
      <c r="B928" s="98" t="str">
        <f t="shared" si="81"/>
        <v/>
      </c>
      <c r="C928" s="99"/>
      <c r="D928" s="100"/>
      <c r="E928" s="100"/>
      <c r="F928" s="57"/>
      <c r="G928" s="58">
        <f t="shared" si="83"/>
        <v>0</v>
      </c>
      <c r="H928" s="58"/>
      <c r="I928" s="57"/>
      <c r="J928" s="57"/>
      <c r="K928" s="57"/>
      <c r="L928" s="57"/>
      <c r="M928" s="58" t="str">
        <f t="shared" si="84"/>
        <v/>
      </c>
      <c r="N928" s="102"/>
    </row>
    <row r="929" spans="1:14">
      <c r="A929" s="97" t="str">
        <f t="shared" si="82"/>
        <v/>
      </c>
      <c r="B929" s="98" t="str">
        <f t="shared" si="81"/>
        <v/>
      </c>
      <c r="C929" s="99"/>
      <c r="D929" s="100"/>
      <c r="E929" s="100"/>
      <c r="F929" s="57"/>
      <c r="G929" s="58">
        <f t="shared" si="83"/>
        <v>0</v>
      </c>
      <c r="H929" s="58"/>
      <c r="I929" s="57"/>
      <c r="J929" s="57"/>
      <c r="K929" s="57"/>
      <c r="L929" s="57"/>
      <c r="M929" s="58" t="str">
        <f t="shared" si="84"/>
        <v/>
      </c>
      <c r="N929" s="102"/>
    </row>
    <row r="930" spans="1:14">
      <c r="A930" s="97" t="str">
        <f t="shared" si="82"/>
        <v/>
      </c>
      <c r="B930" s="98" t="str">
        <f t="shared" si="81"/>
        <v/>
      </c>
      <c r="C930" s="99"/>
      <c r="D930" s="100"/>
      <c r="E930" s="100"/>
      <c r="F930" s="57"/>
      <c r="G930" s="58">
        <f t="shared" si="83"/>
        <v>0</v>
      </c>
      <c r="H930" s="58"/>
      <c r="I930" s="57"/>
      <c r="J930" s="57"/>
      <c r="K930" s="57"/>
      <c r="L930" s="57"/>
      <c r="M930" s="58" t="str">
        <f t="shared" si="84"/>
        <v/>
      </c>
      <c r="N930" s="102"/>
    </row>
    <row r="931" spans="1:14">
      <c r="A931" s="97" t="str">
        <f t="shared" si="82"/>
        <v/>
      </c>
      <c r="B931" s="98" t="str">
        <f t="shared" si="81"/>
        <v/>
      </c>
      <c r="C931" s="99"/>
      <c r="D931" s="100"/>
      <c r="E931" s="100"/>
      <c r="F931" s="57"/>
      <c r="G931" s="58">
        <f t="shared" si="83"/>
        <v>0</v>
      </c>
      <c r="H931" s="58"/>
      <c r="I931" s="57"/>
      <c r="J931" s="57"/>
      <c r="K931" s="57"/>
      <c r="L931" s="57"/>
      <c r="M931" s="58" t="str">
        <f t="shared" si="84"/>
        <v/>
      </c>
      <c r="N931" s="102"/>
    </row>
    <row r="932" spans="1:14">
      <c r="A932" s="97" t="str">
        <f t="shared" si="82"/>
        <v/>
      </c>
      <c r="B932" s="98" t="str">
        <f t="shared" si="81"/>
        <v/>
      </c>
      <c r="C932" s="99"/>
      <c r="D932" s="100"/>
      <c r="E932" s="100"/>
      <c r="F932" s="57"/>
      <c r="G932" s="58">
        <f t="shared" si="83"/>
        <v>0</v>
      </c>
      <c r="H932" s="58"/>
      <c r="I932" s="57"/>
      <c r="J932" s="57"/>
      <c r="K932" s="57"/>
      <c r="L932" s="57"/>
      <c r="M932" s="58" t="str">
        <f t="shared" si="84"/>
        <v/>
      </c>
      <c r="N932" s="102"/>
    </row>
    <row r="933" spans="1:14">
      <c r="A933" s="97" t="str">
        <f t="shared" si="82"/>
        <v/>
      </c>
      <c r="B933" s="98" t="str">
        <f t="shared" si="81"/>
        <v/>
      </c>
      <c r="C933" s="99"/>
      <c r="D933" s="100"/>
      <c r="E933" s="100"/>
      <c r="F933" s="57"/>
      <c r="G933" s="58">
        <f t="shared" si="83"/>
        <v>0</v>
      </c>
      <c r="H933" s="58"/>
      <c r="I933" s="57"/>
      <c r="J933" s="57"/>
      <c r="K933" s="57"/>
      <c r="L933" s="57"/>
      <c r="M933" s="58" t="str">
        <f t="shared" si="84"/>
        <v/>
      </c>
      <c r="N933" s="102"/>
    </row>
    <row r="934" spans="1:14">
      <c r="A934" s="97" t="str">
        <f t="shared" si="82"/>
        <v/>
      </c>
      <c r="B934" s="98" t="str">
        <f t="shared" si="81"/>
        <v/>
      </c>
      <c r="C934" s="99"/>
      <c r="D934" s="100"/>
      <c r="E934" s="100"/>
      <c r="F934" s="57"/>
      <c r="G934" s="58">
        <f t="shared" si="83"/>
        <v>0</v>
      </c>
      <c r="H934" s="58"/>
      <c r="I934" s="57"/>
      <c r="J934" s="57"/>
      <c r="K934" s="57"/>
      <c r="L934" s="57"/>
      <c r="M934" s="58" t="str">
        <f t="shared" si="84"/>
        <v/>
      </c>
      <c r="N934" s="102"/>
    </row>
    <row r="935" spans="1:14">
      <c r="A935" s="97" t="str">
        <f t="shared" si="82"/>
        <v/>
      </c>
      <c r="B935" s="98" t="str">
        <f t="shared" si="81"/>
        <v/>
      </c>
      <c r="C935" s="99"/>
      <c r="D935" s="100"/>
      <c r="E935" s="100"/>
      <c r="F935" s="57"/>
      <c r="G935" s="58">
        <f t="shared" si="83"/>
        <v>0</v>
      </c>
      <c r="H935" s="58"/>
      <c r="I935" s="57"/>
      <c r="J935" s="57"/>
      <c r="K935" s="57"/>
      <c r="L935" s="57"/>
      <c r="M935" s="58" t="str">
        <f t="shared" si="84"/>
        <v/>
      </c>
      <c r="N935" s="102"/>
    </row>
    <row r="936" spans="1:14">
      <c r="A936" s="97" t="str">
        <f t="shared" si="82"/>
        <v/>
      </c>
      <c r="B936" s="98" t="str">
        <f t="shared" si="81"/>
        <v/>
      </c>
      <c r="C936" s="99"/>
      <c r="D936" s="100"/>
      <c r="E936" s="100"/>
      <c r="F936" s="57"/>
      <c r="G936" s="58">
        <f t="shared" si="83"/>
        <v>0</v>
      </c>
      <c r="H936" s="58"/>
      <c r="I936" s="57"/>
      <c r="J936" s="57"/>
      <c r="K936" s="57"/>
      <c r="L936" s="57"/>
      <c r="M936" s="58" t="str">
        <f t="shared" si="84"/>
        <v/>
      </c>
      <c r="N936" s="102"/>
    </row>
    <row r="937" spans="1:14">
      <c r="A937" s="97" t="str">
        <f t="shared" si="82"/>
        <v/>
      </c>
      <c r="B937" s="98" t="str">
        <f t="shared" si="81"/>
        <v/>
      </c>
      <c r="C937" s="99"/>
      <c r="D937" s="100"/>
      <c r="E937" s="100"/>
      <c r="F937" s="57"/>
      <c r="G937" s="58">
        <f t="shared" si="83"/>
        <v>0</v>
      </c>
      <c r="H937" s="58"/>
      <c r="I937" s="57"/>
      <c r="J937" s="57"/>
      <c r="K937" s="57"/>
      <c r="L937" s="57"/>
      <c r="M937" s="58" t="str">
        <f t="shared" si="84"/>
        <v/>
      </c>
      <c r="N937" s="102"/>
    </row>
    <row r="938" spans="1:14">
      <c r="A938" s="97" t="str">
        <f t="shared" si="82"/>
        <v/>
      </c>
      <c r="B938" s="98" t="str">
        <f t="shared" si="81"/>
        <v/>
      </c>
      <c r="C938" s="99"/>
      <c r="D938" s="100"/>
      <c r="E938" s="100"/>
      <c r="F938" s="57"/>
      <c r="G938" s="58">
        <f t="shared" si="83"/>
        <v>0</v>
      </c>
      <c r="H938" s="58"/>
      <c r="I938" s="57"/>
      <c r="J938" s="57"/>
      <c r="K938" s="57"/>
      <c r="L938" s="57"/>
      <c r="M938" s="58" t="str">
        <f t="shared" si="84"/>
        <v/>
      </c>
      <c r="N938" s="102"/>
    </row>
    <row r="939" spans="1:14">
      <c r="A939" s="97" t="str">
        <f t="shared" si="82"/>
        <v/>
      </c>
      <c r="B939" s="98" t="str">
        <f t="shared" si="81"/>
        <v/>
      </c>
      <c r="C939" s="99"/>
      <c r="D939" s="100"/>
      <c r="E939" s="100"/>
      <c r="F939" s="57"/>
      <c r="G939" s="58">
        <f t="shared" si="83"/>
        <v>0</v>
      </c>
      <c r="H939" s="58"/>
      <c r="I939" s="57"/>
      <c r="J939" s="57"/>
      <c r="K939" s="57"/>
      <c r="L939" s="57"/>
      <c r="M939" s="58" t="str">
        <f t="shared" si="84"/>
        <v/>
      </c>
      <c r="N939" s="102"/>
    </row>
    <row r="940" spans="1:14">
      <c r="A940" s="97" t="str">
        <f t="shared" si="82"/>
        <v/>
      </c>
      <c r="B940" s="98" t="str">
        <f t="shared" ref="B940:B1000" si="85">IF(C940="","",MONTH(C940)&amp;"月")</f>
        <v/>
      </c>
      <c r="C940" s="99"/>
      <c r="D940" s="100"/>
      <c r="E940" s="100"/>
      <c r="F940" s="57"/>
      <c r="G940" s="58">
        <f t="shared" si="83"/>
        <v>0</v>
      </c>
      <c r="H940" s="58"/>
      <c r="I940" s="57"/>
      <c r="J940" s="57"/>
      <c r="K940" s="57"/>
      <c r="L940" s="57"/>
      <c r="M940" s="58" t="str">
        <f t="shared" si="84"/>
        <v/>
      </c>
      <c r="N940" s="102"/>
    </row>
    <row r="941" spans="1:14">
      <c r="A941" s="97" t="str">
        <f t="shared" ref="A941:A1000" si="86">IF(C941="","",ROW()-42)</f>
        <v/>
      </c>
      <c r="B941" s="98" t="str">
        <f t="shared" si="85"/>
        <v/>
      </c>
      <c r="C941" s="99"/>
      <c r="D941" s="100"/>
      <c r="E941" s="100"/>
      <c r="F941" s="57"/>
      <c r="G941" s="58">
        <f t="shared" ref="G941:G1000" si="87">IF(F941="",0,F941*$K$41)</f>
        <v>0</v>
      </c>
      <c r="H941" s="58"/>
      <c r="I941" s="57"/>
      <c r="J941" s="57"/>
      <c r="K941" s="57"/>
      <c r="L941" s="57"/>
      <c r="M941" s="58" t="str">
        <f t="shared" ref="M941:M1000" si="88">IF(C941="","",ROUND(M940+G941-I941-J941-K941-L941-H941,2))</f>
        <v/>
      </c>
      <c r="N941" s="102"/>
    </row>
    <row r="942" spans="1:14">
      <c r="A942" s="97" t="str">
        <f t="shared" si="86"/>
        <v/>
      </c>
      <c r="B942" s="98" t="str">
        <f t="shared" si="85"/>
        <v/>
      </c>
      <c r="C942" s="99"/>
      <c r="D942" s="100"/>
      <c r="E942" s="100"/>
      <c r="F942" s="57"/>
      <c r="G942" s="58">
        <f t="shared" si="87"/>
        <v>0</v>
      </c>
      <c r="H942" s="58"/>
      <c r="I942" s="57"/>
      <c r="J942" s="57"/>
      <c r="K942" s="57"/>
      <c r="L942" s="57"/>
      <c r="M942" s="58" t="str">
        <f t="shared" si="88"/>
        <v/>
      </c>
      <c r="N942" s="102"/>
    </row>
    <row r="943" spans="1:14">
      <c r="A943" s="97" t="str">
        <f t="shared" si="86"/>
        <v/>
      </c>
      <c r="B943" s="98" t="str">
        <f t="shared" si="85"/>
        <v/>
      </c>
      <c r="C943" s="99"/>
      <c r="D943" s="100"/>
      <c r="E943" s="100"/>
      <c r="F943" s="57"/>
      <c r="G943" s="58">
        <f t="shared" si="87"/>
        <v>0</v>
      </c>
      <c r="H943" s="58"/>
      <c r="I943" s="57"/>
      <c r="J943" s="57"/>
      <c r="K943" s="57"/>
      <c r="L943" s="57"/>
      <c r="M943" s="58" t="str">
        <f t="shared" si="88"/>
        <v/>
      </c>
      <c r="N943" s="102"/>
    </row>
    <row r="944" spans="1:14">
      <c r="A944" s="97" t="str">
        <f t="shared" si="86"/>
        <v/>
      </c>
      <c r="B944" s="98" t="str">
        <f t="shared" si="85"/>
        <v/>
      </c>
      <c r="C944" s="99"/>
      <c r="D944" s="100"/>
      <c r="E944" s="100"/>
      <c r="F944" s="57"/>
      <c r="G944" s="58">
        <f t="shared" si="87"/>
        <v>0</v>
      </c>
      <c r="H944" s="58"/>
      <c r="I944" s="57"/>
      <c r="J944" s="57"/>
      <c r="K944" s="57"/>
      <c r="L944" s="57"/>
      <c r="M944" s="58" t="str">
        <f t="shared" si="88"/>
        <v/>
      </c>
      <c r="N944" s="102"/>
    </row>
    <row r="945" spans="1:14">
      <c r="A945" s="97" t="str">
        <f t="shared" si="86"/>
        <v/>
      </c>
      <c r="B945" s="98" t="str">
        <f t="shared" si="85"/>
        <v/>
      </c>
      <c r="C945" s="99"/>
      <c r="D945" s="100"/>
      <c r="E945" s="100"/>
      <c r="F945" s="57"/>
      <c r="G945" s="58">
        <f t="shared" si="87"/>
        <v>0</v>
      </c>
      <c r="H945" s="58"/>
      <c r="I945" s="57"/>
      <c r="J945" s="57"/>
      <c r="K945" s="57"/>
      <c r="L945" s="57"/>
      <c r="M945" s="58" t="str">
        <f t="shared" si="88"/>
        <v/>
      </c>
      <c r="N945" s="102"/>
    </row>
    <row r="946" spans="1:14">
      <c r="A946" s="97" t="str">
        <f t="shared" si="86"/>
        <v/>
      </c>
      <c r="B946" s="98" t="str">
        <f t="shared" si="85"/>
        <v/>
      </c>
      <c r="C946" s="99"/>
      <c r="D946" s="100"/>
      <c r="E946" s="100"/>
      <c r="F946" s="57"/>
      <c r="G946" s="58">
        <f t="shared" si="87"/>
        <v>0</v>
      </c>
      <c r="H946" s="58"/>
      <c r="I946" s="57"/>
      <c r="J946" s="57"/>
      <c r="K946" s="57"/>
      <c r="L946" s="57"/>
      <c r="M946" s="58" t="str">
        <f t="shared" si="88"/>
        <v/>
      </c>
      <c r="N946" s="102"/>
    </row>
    <row r="947" spans="1:14">
      <c r="A947" s="97" t="str">
        <f t="shared" si="86"/>
        <v/>
      </c>
      <c r="B947" s="98" t="str">
        <f t="shared" si="85"/>
        <v/>
      </c>
      <c r="C947" s="99"/>
      <c r="D947" s="100"/>
      <c r="E947" s="100"/>
      <c r="F947" s="57"/>
      <c r="G947" s="58">
        <f t="shared" si="87"/>
        <v>0</v>
      </c>
      <c r="H947" s="58"/>
      <c r="I947" s="57"/>
      <c r="J947" s="57"/>
      <c r="K947" s="57"/>
      <c r="L947" s="57"/>
      <c r="M947" s="58" t="str">
        <f t="shared" si="88"/>
        <v/>
      </c>
      <c r="N947" s="102"/>
    </row>
    <row r="948" spans="1:14">
      <c r="A948" s="97" t="str">
        <f t="shared" si="86"/>
        <v/>
      </c>
      <c r="B948" s="98" t="str">
        <f t="shared" si="85"/>
        <v/>
      </c>
      <c r="C948" s="99"/>
      <c r="D948" s="100"/>
      <c r="E948" s="100"/>
      <c r="F948" s="57"/>
      <c r="G948" s="58">
        <f t="shared" si="87"/>
        <v>0</v>
      </c>
      <c r="H948" s="58"/>
      <c r="I948" s="57"/>
      <c r="J948" s="57"/>
      <c r="K948" s="57"/>
      <c r="L948" s="57"/>
      <c r="M948" s="58" t="str">
        <f t="shared" si="88"/>
        <v/>
      </c>
      <c r="N948" s="102"/>
    </row>
    <row r="949" spans="1:14">
      <c r="A949" s="97" t="str">
        <f t="shared" si="86"/>
        <v/>
      </c>
      <c r="B949" s="98" t="str">
        <f t="shared" si="85"/>
        <v/>
      </c>
      <c r="C949" s="99"/>
      <c r="D949" s="100"/>
      <c r="E949" s="100"/>
      <c r="F949" s="57"/>
      <c r="G949" s="58">
        <f t="shared" si="87"/>
        <v>0</v>
      </c>
      <c r="H949" s="58"/>
      <c r="I949" s="57"/>
      <c r="J949" s="57"/>
      <c r="K949" s="57"/>
      <c r="L949" s="57"/>
      <c r="M949" s="58" t="str">
        <f t="shared" si="88"/>
        <v/>
      </c>
      <c r="N949" s="102"/>
    </row>
    <row r="950" spans="1:14">
      <c r="A950" s="97" t="str">
        <f t="shared" si="86"/>
        <v/>
      </c>
      <c r="B950" s="98" t="str">
        <f t="shared" si="85"/>
        <v/>
      </c>
      <c r="C950" s="99"/>
      <c r="D950" s="100"/>
      <c r="E950" s="100"/>
      <c r="F950" s="57"/>
      <c r="G950" s="58">
        <f t="shared" si="87"/>
        <v>0</v>
      </c>
      <c r="H950" s="58"/>
      <c r="I950" s="57"/>
      <c r="J950" s="57"/>
      <c r="K950" s="57"/>
      <c r="L950" s="57"/>
      <c r="M950" s="58" t="str">
        <f t="shared" si="88"/>
        <v/>
      </c>
      <c r="N950" s="102"/>
    </row>
    <row r="951" spans="1:14">
      <c r="A951" s="97" t="str">
        <f t="shared" si="86"/>
        <v/>
      </c>
      <c r="B951" s="98" t="str">
        <f t="shared" si="85"/>
        <v/>
      </c>
      <c r="C951" s="99"/>
      <c r="D951" s="100"/>
      <c r="E951" s="100"/>
      <c r="F951" s="57"/>
      <c r="G951" s="58">
        <f t="shared" si="87"/>
        <v>0</v>
      </c>
      <c r="H951" s="58"/>
      <c r="I951" s="57"/>
      <c r="J951" s="57"/>
      <c r="K951" s="57"/>
      <c r="L951" s="57"/>
      <c r="M951" s="58" t="str">
        <f t="shared" si="88"/>
        <v/>
      </c>
      <c r="N951" s="102"/>
    </row>
    <row r="952" spans="1:14">
      <c r="A952" s="97" t="str">
        <f t="shared" si="86"/>
        <v/>
      </c>
      <c r="B952" s="98" t="str">
        <f t="shared" si="85"/>
        <v/>
      </c>
      <c r="C952" s="99"/>
      <c r="D952" s="100"/>
      <c r="E952" s="100"/>
      <c r="F952" s="57"/>
      <c r="G952" s="58">
        <f t="shared" si="87"/>
        <v>0</v>
      </c>
      <c r="H952" s="58"/>
      <c r="I952" s="57"/>
      <c r="J952" s="57"/>
      <c r="K952" s="57"/>
      <c r="L952" s="57"/>
      <c r="M952" s="58" t="str">
        <f t="shared" si="88"/>
        <v/>
      </c>
      <c r="N952" s="102"/>
    </row>
    <row r="953" spans="1:14">
      <c r="A953" s="97" t="str">
        <f t="shared" si="86"/>
        <v/>
      </c>
      <c r="B953" s="98" t="str">
        <f t="shared" si="85"/>
        <v/>
      </c>
      <c r="C953" s="99"/>
      <c r="D953" s="100"/>
      <c r="E953" s="100"/>
      <c r="F953" s="57"/>
      <c r="G953" s="58">
        <f t="shared" si="87"/>
        <v>0</v>
      </c>
      <c r="H953" s="58"/>
      <c r="I953" s="57"/>
      <c r="J953" s="57"/>
      <c r="K953" s="57"/>
      <c r="L953" s="57"/>
      <c r="M953" s="58" t="str">
        <f t="shared" si="88"/>
        <v/>
      </c>
      <c r="N953" s="102"/>
    </row>
    <row r="954" spans="1:14">
      <c r="A954" s="97" t="str">
        <f t="shared" si="86"/>
        <v/>
      </c>
      <c r="B954" s="98" t="str">
        <f t="shared" si="85"/>
        <v/>
      </c>
      <c r="C954" s="99"/>
      <c r="D954" s="100"/>
      <c r="E954" s="100"/>
      <c r="F954" s="57"/>
      <c r="G954" s="58">
        <f t="shared" si="87"/>
        <v>0</v>
      </c>
      <c r="H954" s="58"/>
      <c r="I954" s="57"/>
      <c r="J954" s="57"/>
      <c r="K954" s="57"/>
      <c r="L954" s="57"/>
      <c r="M954" s="58" t="str">
        <f t="shared" si="88"/>
        <v/>
      </c>
      <c r="N954" s="102"/>
    </row>
    <row r="955" spans="1:14">
      <c r="A955" s="97" t="str">
        <f t="shared" si="86"/>
        <v/>
      </c>
      <c r="B955" s="98" t="str">
        <f t="shared" si="85"/>
        <v/>
      </c>
      <c r="C955" s="99"/>
      <c r="D955" s="100"/>
      <c r="E955" s="100"/>
      <c r="F955" s="57"/>
      <c r="G955" s="58">
        <f t="shared" si="87"/>
        <v>0</v>
      </c>
      <c r="H955" s="58"/>
      <c r="I955" s="57"/>
      <c r="J955" s="57"/>
      <c r="K955" s="57"/>
      <c r="L955" s="57"/>
      <c r="M955" s="58" t="str">
        <f t="shared" si="88"/>
        <v/>
      </c>
      <c r="N955" s="102"/>
    </row>
    <row r="956" spans="1:14">
      <c r="A956" s="97" t="str">
        <f t="shared" si="86"/>
        <v/>
      </c>
      <c r="B956" s="98" t="str">
        <f t="shared" si="85"/>
        <v/>
      </c>
      <c r="C956" s="99"/>
      <c r="D956" s="100"/>
      <c r="E956" s="100"/>
      <c r="F956" s="57"/>
      <c r="G956" s="58">
        <f t="shared" si="87"/>
        <v>0</v>
      </c>
      <c r="H956" s="58"/>
      <c r="I956" s="57"/>
      <c r="J956" s="57"/>
      <c r="K956" s="57"/>
      <c r="L956" s="57"/>
      <c r="M956" s="58" t="str">
        <f t="shared" si="88"/>
        <v/>
      </c>
      <c r="N956" s="102"/>
    </row>
    <row r="957" spans="1:14">
      <c r="A957" s="97" t="str">
        <f t="shared" si="86"/>
        <v/>
      </c>
      <c r="B957" s="98" t="str">
        <f t="shared" si="85"/>
        <v/>
      </c>
      <c r="C957" s="99"/>
      <c r="D957" s="100"/>
      <c r="E957" s="100"/>
      <c r="F957" s="57"/>
      <c r="G957" s="58">
        <f t="shared" si="87"/>
        <v>0</v>
      </c>
      <c r="H957" s="58"/>
      <c r="I957" s="57"/>
      <c r="J957" s="57"/>
      <c r="K957" s="57"/>
      <c r="L957" s="57"/>
      <c r="M957" s="58" t="str">
        <f t="shared" si="88"/>
        <v/>
      </c>
      <c r="N957" s="102"/>
    </row>
    <row r="958" spans="1:14">
      <c r="A958" s="97" t="str">
        <f t="shared" si="86"/>
        <v/>
      </c>
      <c r="B958" s="98" t="str">
        <f t="shared" si="85"/>
        <v/>
      </c>
      <c r="C958" s="99"/>
      <c r="D958" s="100"/>
      <c r="E958" s="100"/>
      <c r="F958" s="57"/>
      <c r="G958" s="58">
        <f t="shared" si="87"/>
        <v>0</v>
      </c>
      <c r="H958" s="58"/>
      <c r="I958" s="57"/>
      <c r="J958" s="57"/>
      <c r="K958" s="57"/>
      <c r="L958" s="57"/>
      <c r="M958" s="58" t="str">
        <f t="shared" si="88"/>
        <v/>
      </c>
      <c r="N958" s="102"/>
    </row>
    <row r="959" spans="1:14">
      <c r="A959" s="97" t="str">
        <f t="shared" si="86"/>
        <v/>
      </c>
      <c r="B959" s="98" t="str">
        <f t="shared" si="85"/>
        <v/>
      </c>
      <c r="C959" s="99"/>
      <c r="D959" s="100"/>
      <c r="E959" s="100"/>
      <c r="F959" s="57"/>
      <c r="G959" s="58">
        <f t="shared" si="87"/>
        <v>0</v>
      </c>
      <c r="H959" s="58"/>
      <c r="I959" s="57"/>
      <c r="J959" s="57"/>
      <c r="K959" s="57"/>
      <c r="L959" s="57"/>
      <c r="M959" s="58" t="str">
        <f t="shared" si="88"/>
        <v/>
      </c>
      <c r="N959" s="102"/>
    </row>
    <row r="960" spans="1:14">
      <c r="A960" s="97" t="str">
        <f t="shared" si="86"/>
        <v/>
      </c>
      <c r="B960" s="98" t="str">
        <f t="shared" si="85"/>
        <v/>
      </c>
      <c r="C960" s="99"/>
      <c r="D960" s="100"/>
      <c r="E960" s="100"/>
      <c r="F960" s="57"/>
      <c r="G960" s="58">
        <f t="shared" si="87"/>
        <v>0</v>
      </c>
      <c r="H960" s="58"/>
      <c r="I960" s="57"/>
      <c r="J960" s="57"/>
      <c r="K960" s="57"/>
      <c r="L960" s="57"/>
      <c r="M960" s="58" t="str">
        <f t="shared" si="88"/>
        <v/>
      </c>
      <c r="N960" s="102"/>
    </row>
    <row r="961" spans="1:14">
      <c r="A961" s="97" t="str">
        <f t="shared" si="86"/>
        <v/>
      </c>
      <c r="B961" s="98" t="str">
        <f t="shared" si="85"/>
        <v/>
      </c>
      <c r="C961" s="99"/>
      <c r="D961" s="100"/>
      <c r="E961" s="100"/>
      <c r="F961" s="57"/>
      <c r="G961" s="58">
        <f t="shared" si="87"/>
        <v>0</v>
      </c>
      <c r="H961" s="58"/>
      <c r="I961" s="57"/>
      <c r="J961" s="57"/>
      <c r="K961" s="57"/>
      <c r="L961" s="57"/>
      <c r="M961" s="58" t="str">
        <f t="shared" si="88"/>
        <v/>
      </c>
      <c r="N961" s="102"/>
    </row>
    <row r="962" spans="1:14">
      <c r="A962" s="97" t="str">
        <f t="shared" si="86"/>
        <v/>
      </c>
      <c r="B962" s="98" t="str">
        <f t="shared" si="85"/>
        <v/>
      </c>
      <c r="C962" s="99"/>
      <c r="D962" s="100"/>
      <c r="E962" s="100"/>
      <c r="F962" s="57"/>
      <c r="G962" s="58">
        <f t="shared" si="87"/>
        <v>0</v>
      </c>
      <c r="H962" s="58"/>
      <c r="I962" s="57"/>
      <c r="J962" s="57"/>
      <c r="K962" s="57"/>
      <c r="L962" s="57"/>
      <c r="M962" s="58" t="str">
        <f t="shared" si="88"/>
        <v/>
      </c>
      <c r="N962" s="102"/>
    </row>
    <row r="963" spans="1:14">
      <c r="A963" s="97" t="str">
        <f t="shared" si="86"/>
        <v/>
      </c>
      <c r="B963" s="98" t="str">
        <f t="shared" si="85"/>
        <v/>
      </c>
      <c r="C963" s="99"/>
      <c r="D963" s="100"/>
      <c r="E963" s="100"/>
      <c r="F963" s="57"/>
      <c r="G963" s="58">
        <f t="shared" si="87"/>
        <v>0</v>
      </c>
      <c r="H963" s="58"/>
      <c r="I963" s="57"/>
      <c r="J963" s="57"/>
      <c r="K963" s="57"/>
      <c r="L963" s="57"/>
      <c r="M963" s="58" t="str">
        <f t="shared" si="88"/>
        <v/>
      </c>
      <c r="N963" s="102"/>
    </row>
    <row r="964" spans="1:14">
      <c r="A964" s="97" t="str">
        <f t="shared" si="86"/>
        <v/>
      </c>
      <c r="B964" s="98" t="str">
        <f t="shared" si="85"/>
        <v/>
      </c>
      <c r="C964" s="99"/>
      <c r="D964" s="100"/>
      <c r="E964" s="100"/>
      <c r="F964" s="57"/>
      <c r="G964" s="58">
        <f t="shared" si="87"/>
        <v>0</v>
      </c>
      <c r="H964" s="58"/>
      <c r="I964" s="57"/>
      <c r="J964" s="57"/>
      <c r="K964" s="57"/>
      <c r="L964" s="57"/>
      <c r="M964" s="58" t="str">
        <f t="shared" si="88"/>
        <v/>
      </c>
      <c r="N964" s="102"/>
    </row>
    <row r="965" spans="1:14">
      <c r="A965" s="97" t="str">
        <f t="shared" si="86"/>
        <v/>
      </c>
      <c r="B965" s="98" t="str">
        <f t="shared" si="85"/>
        <v/>
      </c>
      <c r="C965" s="99"/>
      <c r="D965" s="100"/>
      <c r="E965" s="100"/>
      <c r="F965" s="57"/>
      <c r="G965" s="58">
        <f t="shared" si="87"/>
        <v>0</v>
      </c>
      <c r="H965" s="58"/>
      <c r="I965" s="57"/>
      <c r="J965" s="57"/>
      <c r="K965" s="57"/>
      <c r="L965" s="57"/>
      <c r="M965" s="58" t="str">
        <f t="shared" si="88"/>
        <v/>
      </c>
      <c r="N965" s="102"/>
    </row>
    <row r="966" spans="1:14">
      <c r="A966" s="97" t="str">
        <f t="shared" si="86"/>
        <v/>
      </c>
      <c r="B966" s="98" t="str">
        <f t="shared" si="85"/>
        <v/>
      </c>
      <c r="C966" s="99"/>
      <c r="D966" s="100"/>
      <c r="E966" s="100"/>
      <c r="F966" s="57"/>
      <c r="G966" s="58">
        <f t="shared" si="87"/>
        <v>0</v>
      </c>
      <c r="H966" s="58"/>
      <c r="I966" s="57"/>
      <c r="J966" s="57"/>
      <c r="K966" s="57"/>
      <c r="L966" s="57"/>
      <c r="M966" s="58" t="str">
        <f t="shared" si="88"/>
        <v/>
      </c>
      <c r="N966" s="102"/>
    </row>
    <row r="967" spans="1:14">
      <c r="A967" s="97" t="str">
        <f t="shared" si="86"/>
        <v/>
      </c>
      <c r="B967" s="98" t="str">
        <f t="shared" si="85"/>
        <v/>
      </c>
      <c r="C967" s="99"/>
      <c r="D967" s="100"/>
      <c r="E967" s="100"/>
      <c r="F967" s="57"/>
      <c r="G967" s="58">
        <f t="shared" si="87"/>
        <v>0</v>
      </c>
      <c r="H967" s="58"/>
      <c r="I967" s="57"/>
      <c r="J967" s="57"/>
      <c r="K967" s="57"/>
      <c r="L967" s="57"/>
      <c r="M967" s="58" t="str">
        <f t="shared" si="88"/>
        <v/>
      </c>
      <c r="N967" s="102"/>
    </row>
    <row r="968" spans="1:14">
      <c r="A968" s="97" t="str">
        <f t="shared" si="86"/>
        <v/>
      </c>
      <c r="B968" s="98" t="str">
        <f t="shared" si="85"/>
        <v/>
      </c>
      <c r="C968" s="99"/>
      <c r="D968" s="100"/>
      <c r="E968" s="100"/>
      <c r="F968" s="57"/>
      <c r="G968" s="58">
        <f t="shared" si="87"/>
        <v>0</v>
      </c>
      <c r="H968" s="58"/>
      <c r="I968" s="57"/>
      <c r="J968" s="57"/>
      <c r="K968" s="57"/>
      <c r="L968" s="57"/>
      <c r="M968" s="58" t="str">
        <f t="shared" si="88"/>
        <v/>
      </c>
      <c r="N968" s="102"/>
    </row>
    <row r="969" spans="1:14">
      <c r="A969" s="97" t="str">
        <f t="shared" si="86"/>
        <v/>
      </c>
      <c r="B969" s="98" t="str">
        <f t="shared" si="85"/>
        <v/>
      </c>
      <c r="C969" s="99"/>
      <c r="D969" s="100"/>
      <c r="E969" s="100"/>
      <c r="F969" s="57"/>
      <c r="G969" s="58">
        <f t="shared" si="87"/>
        <v>0</v>
      </c>
      <c r="H969" s="58"/>
      <c r="I969" s="57"/>
      <c r="J969" s="57"/>
      <c r="K969" s="57"/>
      <c r="L969" s="57"/>
      <c r="M969" s="58" t="str">
        <f t="shared" si="88"/>
        <v/>
      </c>
      <c r="N969" s="102"/>
    </row>
    <row r="970" spans="1:14">
      <c r="A970" s="97" t="str">
        <f t="shared" si="86"/>
        <v/>
      </c>
      <c r="B970" s="98" t="str">
        <f t="shared" si="85"/>
        <v/>
      </c>
      <c r="C970" s="99"/>
      <c r="D970" s="100"/>
      <c r="E970" s="100"/>
      <c r="F970" s="57"/>
      <c r="G970" s="58">
        <f t="shared" si="87"/>
        <v>0</v>
      </c>
      <c r="H970" s="58"/>
      <c r="I970" s="57"/>
      <c r="J970" s="57"/>
      <c r="K970" s="57"/>
      <c r="L970" s="57"/>
      <c r="M970" s="58" t="str">
        <f t="shared" si="88"/>
        <v/>
      </c>
      <c r="N970" s="102"/>
    </row>
    <row r="971" spans="1:14">
      <c r="A971" s="97" t="str">
        <f t="shared" si="86"/>
        <v/>
      </c>
      <c r="B971" s="98" t="str">
        <f t="shared" si="85"/>
        <v/>
      </c>
      <c r="C971" s="99"/>
      <c r="D971" s="100"/>
      <c r="E971" s="100"/>
      <c r="F971" s="57"/>
      <c r="G971" s="58">
        <f t="shared" si="87"/>
        <v>0</v>
      </c>
      <c r="H971" s="58"/>
      <c r="I971" s="57"/>
      <c r="J971" s="57"/>
      <c r="K971" s="57"/>
      <c r="L971" s="57"/>
      <c r="M971" s="58" t="str">
        <f t="shared" si="88"/>
        <v/>
      </c>
      <c r="N971" s="102"/>
    </row>
    <row r="972" spans="1:14">
      <c r="A972" s="97" t="str">
        <f t="shared" si="86"/>
        <v/>
      </c>
      <c r="B972" s="98" t="str">
        <f t="shared" si="85"/>
        <v/>
      </c>
      <c r="C972" s="99"/>
      <c r="D972" s="100"/>
      <c r="E972" s="100"/>
      <c r="F972" s="57"/>
      <c r="G972" s="58">
        <f t="shared" si="87"/>
        <v>0</v>
      </c>
      <c r="H972" s="58"/>
      <c r="I972" s="57"/>
      <c r="J972" s="57"/>
      <c r="K972" s="57"/>
      <c r="L972" s="57"/>
      <c r="M972" s="58" t="str">
        <f t="shared" si="88"/>
        <v/>
      </c>
      <c r="N972" s="102"/>
    </row>
    <row r="973" spans="1:14">
      <c r="A973" s="97" t="str">
        <f t="shared" si="86"/>
        <v/>
      </c>
      <c r="B973" s="98" t="str">
        <f t="shared" si="85"/>
        <v/>
      </c>
      <c r="C973" s="99"/>
      <c r="D973" s="100"/>
      <c r="E973" s="100"/>
      <c r="F973" s="57"/>
      <c r="G973" s="58">
        <f t="shared" si="87"/>
        <v>0</v>
      </c>
      <c r="H973" s="58"/>
      <c r="I973" s="57"/>
      <c r="J973" s="57"/>
      <c r="K973" s="57"/>
      <c r="L973" s="57"/>
      <c r="M973" s="58" t="str">
        <f t="shared" si="88"/>
        <v/>
      </c>
      <c r="N973" s="102"/>
    </row>
    <row r="974" spans="1:14">
      <c r="A974" s="97" t="str">
        <f t="shared" si="86"/>
        <v/>
      </c>
      <c r="B974" s="98" t="str">
        <f t="shared" si="85"/>
        <v/>
      </c>
      <c r="C974" s="99"/>
      <c r="D974" s="100"/>
      <c r="E974" s="100"/>
      <c r="F974" s="57"/>
      <c r="G974" s="58">
        <f t="shared" si="87"/>
        <v>0</v>
      </c>
      <c r="H974" s="58"/>
      <c r="I974" s="57"/>
      <c r="J974" s="57"/>
      <c r="K974" s="57"/>
      <c r="L974" s="57"/>
      <c r="M974" s="58" t="str">
        <f t="shared" si="88"/>
        <v/>
      </c>
      <c r="N974" s="102"/>
    </row>
    <row r="975" spans="1:14">
      <c r="A975" s="97" t="str">
        <f t="shared" si="86"/>
        <v/>
      </c>
      <c r="B975" s="98" t="str">
        <f t="shared" si="85"/>
        <v/>
      </c>
      <c r="C975" s="99"/>
      <c r="D975" s="100"/>
      <c r="E975" s="100"/>
      <c r="F975" s="57"/>
      <c r="G975" s="58">
        <f t="shared" si="87"/>
        <v>0</v>
      </c>
      <c r="H975" s="58"/>
      <c r="I975" s="57"/>
      <c r="J975" s="57"/>
      <c r="K975" s="57"/>
      <c r="L975" s="57"/>
      <c r="M975" s="58" t="str">
        <f t="shared" si="88"/>
        <v/>
      </c>
      <c r="N975" s="102"/>
    </row>
    <row r="976" spans="1:14">
      <c r="A976" s="97" t="str">
        <f t="shared" si="86"/>
        <v/>
      </c>
      <c r="B976" s="98" t="str">
        <f t="shared" si="85"/>
        <v/>
      </c>
      <c r="C976" s="99"/>
      <c r="D976" s="100"/>
      <c r="E976" s="100"/>
      <c r="F976" s="57"/>
      <c r="G976" s="58">
        <f t="shared" si="87"/>
        <v>0</v>
      </c>
      <c r="H976" s="58"/>
      <c r="I976" s="57"/>
      <c r="J976" s="57"/>
      <c r="K976" s="57"/>
      <c r="L976" s="57"/>
      <c r="M976" s="58" t="str">
        <f t="shared" si="88"/>
        <v/>
      </c>
      <c r="N976" s="102"/>
    </row>
    <row r="977" spans="1:14">
      <c r="A977" s="97" t="str">
        <f t="shared" si="86"/>
        <v/>
      </c>
      <c r="B977" s="98" t="str">
        <f t="shared" si="85"/>
        <v/>
      </c>
      <c r="C977" s="99"/>
      <c r="D977" s="100"/>
      <c r="E977" s="100"/>
      <c r="F977" s="57"/>
      <c r="G977" s="58">
        <f t="shared" si="87"/>
        <v>0</v>
      </c>
      <c r="H977" s="58"/>
      <c r="I977" s="57"/>
      <c r="J977" s="57"/>
      <c r="K977" s="57"/>
      <c r="L977" s="57"/>
      <c r="M977" s="58" t="str">
        <f t="shared" si="88"/>
        <v/>
      </c>
      <c r="N977" s="102"/>
    </row>
    <row r="978" spans="1:14">
      <c r="A978" s="97" t="str">
        <f t="shared" si="86"/>
        <v/>
      </c>
      <c r="B978" s="98" t="str">
        <f t="shared" si="85"/>
        <v/>
      </c>
      <c r="C978" s="99"/>
      <c r="D978" s="100"/>
      <c r="E978" s="100"/>
      <c r="F978" s="57"/>
      <c r="G978" s="58">
        <f t="shared" si="87"/>
        <v>0</v>
      </c>
      <c r="H978" s="58"/>
      <c r="I978" s="57"/>
      <c r="J978" s="57"/>
      <c r="K978" s="57"/>
      <c r="L978" s="57"/>
      <c r="M978" s="58" t="str">
        <f t="shared" si="88"/>
        <v/>
      </c>
      <c r="N978" s="102"/>
    </row>
    <row r="979" spans="1:14">
      <c r="A979" s="97" t="str">
        <f t="shared" si="86"/>
        <v/>
      </c>
      <c r="B979" s="98" t="str">
        <f t="shared" si="85"/>
        <v/>
      </c>
      <c r="C979" s="99"/>
      <c r="D979" s="100"/>
      <c r="E979" s="100"/>
      <c r="F979" s="57"/>
      <c r="G979" s="58">
        <f t="shared" si="87"/>
        <v>0</v>
      </c>
      <c r="H979" s="58"/>
      <c r="I979" s="57"/>
      <c r="J979" s="57"/>
      <c r="K979" s="57"/>
      <c r="L979" s="57"/>
      <c r="M979" s="58" t="str">
        <f t="shared" si="88"/>
        <v/>
      </c>
      <c r="N979" s="102"/>
    </row>
    <row r="980" spans="1:14">
      <c r="A980" s="97" t="str">
        <f t="shared" si="86"/>
        <v/>
      </c>
      <c r="B980" s="98" t="str">
        <f t="shared" si="85"/>
        <v/>
      </c>
      <c r="C980" s="99"/>
      <c r="D980" s="100"/>
      <c r="E980" s="100"/>
      <c r="F980" s="57"/>
      <c r="G980" s="58">
        <f t="shared" si="87"/>
        <v>0</v>
      </c>
      <c r="H980" s="58"/>
      <c r="I980" s="57"/>
      <c r="J980" s="57"/>
      <c r="K980" s="57"/>
      <c r="L980" s="57"/>
      <c r="M980" s="58" t="str">
        <f t="shared" si="88"/>
        <v/>
      </c>
      <c r="N980" s="102"/>
    </row>
    <row r="981" spans="1:14">
      <c r="A981" s="97" t="str">
        <f t="shared" si="86"/>
        <v/>
      </c>
      <c r="B981" s="98" t="str">
        <f t="shared" si="85"/>
        <v/>
      </c>
      <c r="C981" s="99"/>
      <c r="D981" s="100"/>
      <c r="E981" s="100"/>
      <c r="F981" s="57"/>
      <c r="G981" s="58">
        <f t="shared" si="87"/>
        <v>0</v>
      </c>
      <c r="H981" s="58"/>
      <c r="I981" s="57"/>
      <c r="J981" s="57"/>
      <c r="K981" s="57"/>
      <c r="L981" s="57"/>
      <c r="M981" s="58" t="str">
        <f t="shared" si="88"/>
        <v/>
      </c>
      <c r="N981" s="102"/>
    </row>
    <row r="982" spans="1:14">
      <c r="A982" s="97" t="str">
        <f t="shared" si="86"/>
        <v/>
      </c>
      <c r="B982" s="98" t="str">
        <f t="shared" si="85"/>
        <v/>
      </c>
      <c r="C982" s="99"/>
      <c r="D982" s="100"/>
      <c r="E982" s="100"/>
      <c r="F982" s="57"/>
      <c r="G982" s="58">
        <f t="shared" si="87"/>
        <v>0</v>
      </c>
      <c r="H982" s="58"/>
      <c r="I982" s="57"/>
      <c r="J982" s="57"/>
      <c r="K982" s="57"/>
      <c r="L982" s="57"/>
      <c r="M982" s="58" t="str">
        <f t="shared" si="88"/>
        <v/>
      </c>
      <c r="N982" s="102"/>
    </row>
    <row r="983" spans="1:14">
      <c r="A983" s="97" t="str">
        <f t="shared" si="86"/>
        <v/>
      </c>
      <c r="B983" s="98" t="str">
        <f t="shared" si="85"/>
        <v/>
      </c>
      <c r="C983" s="99"/>
      <c r="D983" s="100"/>
      <c r="E983" s="100"/>
      <c r="F983" s="57"/>
      <c r="G983" s="58">
        <f t="shared" si="87"/>
        <v>0</v>
      </c>
      <c r="H983" s="58"/>
      <c r="I983" s="57"/>
      <c r="J983" s="57"/>
      <c r="K983" s="57"/>
      <c r="L983" s="57"/>
      <c r="M983" s="58" t="str">
        <f t="shared" si="88"/>
        <v/>
      </c>
      <c r="N983" s="102"/>
    </row>
    <row r="984" spans="1:14">
      <c r="A984" s="97" t="str">
        <f t="shared" si="86"/>
        <v/>
      </c>
      <c r="B984" s="98" t="str">
        <f t="shared" si="85"/>
        <v/>
      </c>
      <c r="C984" s="99"/>
      <c r="D984" s="100"/>
      <c r="E984" s="100"/>
      <c r="F984" s="57"/>
      <c r="G984" s="58">
        <f t="shared" si="87"/>
        <v>0</v>
      </c>
      <c r="H984" s="58"/>
      <c r="I984" s="57"/>
      <c r="J984" s="57"/>
      <c r="K984" s="57"/>
      <c r="L984" s="57"/>
      <c r="M984" s="58" t="str">
        <f t="shared" si="88"/>
        <v/>
      </c>
      <c r="N984" s="102"/>
    </row>
    <row r="985" spans="1:14">
      <c r="A985" s="97" t="str">
        <f t="shared" si="86"/>
        <v/>
      </c>
      <c r="B985" s="98" t="str">
        <f t="shared" si="85"/>
        <v/>
      </c>
      <c r="C985" s="99"/>
      <c r="D985" s="100"/>
      <c r="E985" s="100"/>
      <c r="F985" s="57"/>
      <c r="G985" s="58">
        <f t="shared" si="87"/>
        <v>0</v>
      </c>
      <c r="H985" s="58"/>
      <c r="I985" s="57"/>
      <c r="J985" s="57"/>
      <c r="K985" s="57"/>
      <c r="L985" s="57"/>
      <c r="M985" s="58" t="str">
        <f t="shared" si="88"/>
        <v/>
      </c>
      <c r="N985" s="102"/>
    </row>
    <row r="986" spans="1:14">
      <c r="A986" s="97" t="str">
        <f t="shared" si="86"/>
        <v/>
      </c>
      <c r="B986" s="98" t="str">
        <f t="shared" si="85"/>
        <v/>
      </c>
      <c r="C986" s="99"/>
      <c r="D986" s="100"/>
      <c r="E986" s="100"/>
      <c r="F986" s="57"/>
      <c r="G986" s="58">
        <f t="shared" si="87"/>
        <v>0</v>
      </c>
      <c r="H986" s="58"/>
      <c r="I986" s="57"/>
      <c r="J986" s="57"/>
      <c r="K986" s="57"/>
      <c r="L986" s="57"/>
      <c r="M986" s="58" t="str">
        <f t="shared" si="88"/>
        <v/>
      </c>
      <c r="N986" s="102"/>
    </row>
    <row r="987" spans="1:14">
      <c r="A987" s="97" t="str">
        <f t="shared" si="86"/>
        <v/>
      </c>
      <c r="B987" s="98" t="str">
        <f t="shared" si="85"/>
        <v/>
      </c>
      <c r="C987" s="99"/>
      <c r="D987" s="100"/>
      <c r="E987" s="100"/>
      <c r="F987" s="57"/>
      <c r="G987" s="58">
        <f t="shared" si="87"/>
        <v>0</v>
      </c>
      <c r="H987" s="58"/>
      <c r="I987" s="57"/>
      <c r="J987" s="57"/>
      <c r="K987" s="57"/>
      <c r="L987" s="57"/>
      <c r="M987" s="58" t="str">
        <f t="shared" si="88"/>
        <v/>
      </c>
      <c r="N987" s="102"/>
    </row>
    <row r="988" spans="1:14">
      <c r="A988" s="97" t="str">
        <f t="shared" si="86"/>
        <v/>
      </c>
      <c r="B988" s="98" t="str">
        <f t="shared" si="85"/>
        <v/>
      </c>
      <c r="C988" s="99"/>
      <c r="D988" s="100"/>
      <c r="E988" s="100"/>
      <c r="F988" s="57"/>
      <c r="G988" s="58">
        <f t="shared" si="87"/>
        <v>0</v>
      </c>
      <c r="H988" s="58"/>
      <c r="I988" s="57"/>
      <c r="J988" s="57"/>
      <c r="K988" s="57"/>
      <c r="L988" s="57"/>
      <c r="M988" s="58" t="str">
        <f t="shared" si="88"/>
        <v/>
      </c>
      <c r="N988" s="102"/>
    </row>
    <row r="989" spans="1:14">
      <c r="A989" s="97" t="str">
        <f t="shared" si="86"/>
        <v/>
      </c>
      <c r="B989" s="98" t="str">
        <f t="shared" si="85"/>
        <v/>
      </c>
      <c r="C989" s="99"/>
      <c r="D989" s="100"/>
      <c r="E989" s="100"/>
      <c r="F989" s="57"/>
      <c r="G989" s="58">
        <f t="shared" si="87"/>
        <v>0</v>
      </c>
      <c r="H989" s="58"/>
      <c r="I989" s="57"/>
      <c r="J989" s="57"/>
      <c r="K989" s="57"/>
      <c r="L989" s="57"/>
      <c r="M989" s="58" t="str">
        <f t="shared" si="88"/>
        <v/>
      </c>
      <c r="N989" s="102"/>
    </row>
    <row r="990" spans="1:14">
      <c r="A990" s="97" t="str">
        <f t="shared" si="86"/>
        <v/>
      </c>
      <c r="B990" s="98" t="str">
        <f t="shared" si="85"/>
        <v/>
      </c>
      <c r="C990" s="99"/>
      <c r="D990" s="100"/>
      <c r="E990" s="100"/>
      <c r="F990" s="57"/>
      <c r="G990" s="58">
        <f t="shared" si="87"/>
        <v>0</v>
      </c>
      <c r="H990" s="58"/>
      <c r="I990" s="57"/>
      <c r="J990" s="57"/>
      <c r="K990" s="57"/>
      <c r="L990" s="57"/>
      <c r="M990" s="58" t="str">
        <f t="shared" si="88"/>
        <v/>
      </c>
      <c r="N990" s="102"/>
    </row>
    <row r="991" spans="1:14">
      <c r="A991" s="97" t="str">
        <f t="shared" si="86"/>
        <v/>
      </c>
      <c r="B991" s="98" t="str">
        <f t="shared" si="85"/>
        <v/>
      </c>
      <c r="C991" s="99"/>
      <c r="D991" s="100"/>
      <c r="E991" s="100"/>
      <c r="F991" s="57"/>
      <c r="G991" s="58">
        <f t="shared" si="87"/>
        <v>0</v>
      </c>
      <c r="H991" s="58"/>
      <c r="I991" s="57"/>
      <c r="J991" s="57"/>
      <c r="K991" s="57"/>
      <c r="L991" s="57"/>
      <c r="M991" s="58" t="str">
        <f t="shared" si="88"/>
        <v/>
      </c>
      <c r="N991" s="102"/>
    </row>
    <row r="992" spans="1:14">
      <c r="A992" s="97" t="str">
        <f t="shared" si="86"/>
        <v/>
      </c>
      <c r="B992" s="98" t="str">
        <f t="shared" si="85"/>
        <v/>
      </c>
      <c r="C992" s="99"/>
      <c r="D992" s="100"/>
      <c r="E992" s="100"/>
      <c r="F992" s="57"/>
      <c r="G992" s="58">
        <f t="shared" si="87"/>
        <v>0</v>
      </c>
      <c r="H992" s="58"/>
      <c r="I992" s="57"/>
      <c r="J992" s="57"/>
      <c r="K992" s="57"/>
      <c r="L992" s="57"/>
      <c r="M992" s="58" t="str">
        <f t="shared" si="88"/>
        <v/>
      </c>
      <c r="N992" s="102"/>
    </row>
    <row r="993" spans="1:14">
      <c r="A993" s="97" t="str">
        <f t="shared" si="86"/>
        <v/>
      </c>
      <c r="B993" s="98" t="str">
        <f t="shared" si="85"/>
        <v/>
      </c>
      <c r="C993" s="99"/>
      <c r="D993" s="100"/>
      <c r="E993" s="100"/>
      <c r="F993" s="57"/>
      <c r="G993" s="58">
        <f t="shared" si="87"/>
        <v>0</v>
      </c>
      <c r="H993" s="58"/>
      <c r="I993" s="57"/>
      <c r="J993" s="57"/>
      <c r="K993" s="57"/>
      <c r="L993" s="57"/>
      <c r="M993" s="58" t="str">
        <f t="shared" si="88"/>
        <v/>
      </c>
      <c r="N993" s="102"/>
    </row>
    <row r="994" spans="1:14">
      <c r="A994" s="97" t="str">
        <f t="shared" si="86"/>
        <v/>
      </c>
      <c r="B994" s="98" t="str">
        <f t="shared" si="85"/>
        <v/>
      </c>
      <c r="C994" s="99"/>
      <c r="D994" s="100"/>
      <c r="E994" s="100"/>
      <c r="F994" s="57"/>
      <c r="G994" s="58">
        <f t="shared" si="87"/>
        <v>0</v>
      </c>
      <c r="H994" s="58"/>
      <c r="I994" s="57"/>
      <c r="J994" s="57"/>
      <c r="K994" s="57"/>
      <c r="L994" s="57"/>
      <c r="M994" s="58" t="str">
        <f t="shared" si="88"/>
        <v/>
      </c>
      <c r="N994" s="102"/>
    </row>
    <row r="995" spans="1:14">
      <c r="A995" s="97" t="str">
        <f t="shared" si="86"/>
        <v/>
      </c>
      <c r="B995" s="98" t="str">
        <f t="shared" si="85"/>
        <v/>
      </c>
      <c r="C995" s="99"/>
      <c r="D995" s="100"/>
      <c r="E995" s="100"/>
      <c r="F995" s="57"/>
      <c r="G995" s="58">
        <f t="shared" si="87"/>
        <v>0</v>
      </c>
      <c r="H995" s="58"/>
      <c r="I995" s="57"/>
      <c r="J995" s="57"/>
      <c r="K995" s="57"/>
      <c r="L995" s="57"/>
      <c r="M995" s="58" t="str">
        <f t="shared" si="88"/>
        <v/>
      </c>
      <c r="N995" s="102"/>
    </row>
    <row r="996" spans="1:14">
      <c r="A996" s="97" t="str">
        <f t="shared" si="86"/>
        <v/>
      </c>
      <c r="B996" s="98" t="str">
        <f t="shared" si="85"/>
        <v/>
      </c>
      <c r="C996" s="99"/>
      <c r="D996" s="100"/>
      <c r="E996" s="100"/>
      <c r="F996" s="57"/>
      <c r="G996" s="58">
        <f t="shared" si="87"/>
        <v>0</v>
      </c>
      <c r="H996" s="58"/>
      <c r="I996" s="57"/>
      <c r="J996" s="57"/>
      <c r="K996" s="57"/>
      <c r="L996" s="57"/>
      <c r="M996" s="58" t="str">
        <f t="shared" si="88"/>
        <v/>
      </c>
      <c r="N996" s="102"/>
    </row>
    <row r="997" spans="1:14">
      <c r="A997" s="97" t="str">
        <f t="shared" si="86"/>
        <v/>
      </c>
      <c r="B997" s="98" t="str">
        <f t="shared" si="85"/>
        <v/>
      </c>
      <c r="C997" s="99"/>
      <c r="D997" s="100"/>
      <c r="E997" s="100"/>
      <c r="F997" s="57"/>
      <c r="G997" s="58">
        <f t="shared" si="87"/>
        <v>0</v>
      </c>
      <c r="H997" s="58"/>
      <c r="I997" s="57"/>
      <c r="J997" s="57"/>
      <c r="K997" s="57"/>
      <c r="L997" s="57"/>
      <c r="M997" s="58" t="str">
        <f t="shared" si="88"/>
        <v/>
      </c>
      <c r="N997" s="102"/>
    </row>
    <row r="998" spans="1:14">
      <c r="A998" s="97" t="str">
        <f t="shared" si="86"/>
        <v/>
      </c>
      <c r="B998" s="98" t="str">
        <f t="shared" si="85"/>
        <v/>
      </c>
      <c r="C998" s="99"/>
      <c r="D998" s="100"/>
      <c r="E998" s="100"/>
      <c r="F998" s="57"/>
      <c r="G998" s="58">
        <f t="shared" si="87"/>
        <v>0</v>
      </c>
      <c r="H998" s="58"/>
      <c r="I998" s="57"/>
      <c r="J998" s="57"/>
      <c r="K998" s="57"/>
      <c r="L998" s="57"/>
      <c r="M998" s="58" t="str">
        <f t="shared" si="88"/>
        <v/>
      </c>
      <c r="N998" s="102"/>
    </row>
    <row r="999" spans="1:14">
      <c r="A999" s="97" t="str">
        <f t="shared" si="86"/>
        <v/>
      </c>
      <c r="B999" s="98" t="str">
        <f t="shared" si="85"/>
        <v/>
      </c>
      <c r="C999" s="99"/>
      <c r="D999" s="100"/>
      <c r="E999" s="100"/>
      <c r="F999" s="57"/>
      <c r="G999" s="58">
        <f t="shared" si="87"/>
        <v>0</v>
      </c>
      <c r="H999" s="58"/>
      <c r="I999" s="57"/>
      <c r="J999" s="57"/>
      <c r="K999" s="57"/>
      <c r="L999" s="57"/>
      <c r="M999" s="58" t="str">
        <f t="shared" si="88"/>
        <v/>
      </c>
      <c r="N999" s="102"/>
    </row>
    <row r="1000" spans="1:14">
      <c r="A1000" s="97" t="str">
        <f t="shared" si="86"/>
        <v/>
      </c>
      <c r="B1000" s="98" t="str">
        <f t="shared" si="85"/>
        <v/>
      </c>
      <c r="C1000" s="99"/>
      <c r="D1000" s="100"/>
      <c r="E1000" s="100"/>
      <c r="F1000" s="57"/>
      <c r="G1000" s="58">
        <f t="shared" si="87"/>
        <v>0</v>
      </c>
      <c r="H1000" s="58"/>
      <c r="I1000" s="57"/>
      <c r="J1000" s="57"/>
      <c r="K1000" s="57"/>
      <c r="L1000" s="57"/>
      <c r="M1000" s="58" t="str">
        <f t="shared" si="88"/>
        <v/>
      </c>
      <c r="N1000" s="102"/>
    </row>
  </sheetData>
  <mergeCells count="39">
    <mergeCell ref="D1:F1"/>
    <mergeCell ref="G1:H1"/>
    <mergeCell ref="J1:K1"/>
    <mergeCell ref="L1:O1"/>
    <mergeCell ref="H3:Q3"/>
    <mergeCell ref="A5:T5"/>
    <mergeCell ref="H6:O6"/>
    <mergeCell ref="P6:S6"/>
    <mergeCell ref="J7:K7"/>
    <mergeCell ref="L7:M7"/>
    <mergeCell ref="P7:Q7"/>
    <mergeCell ref="A23:Y23"/>
    <mergeCell ref="D24:G24"/>
    <mergeCell ref="H24:N24"/>
    <mergeCell ref="O24:S24"/>
    <mergeCell ref="A41:I41"/>
    <mergeCell ref="A6:A8"/>
    <mergeCell ref="A24:A25"/>
    <mergeCell ref="B6:B8"/>
    <mergeCell ref="B24:B25"/>
    <mergeCell ref="C6:C8"/>
    <mergeCell ref="C24:C25"/>
    <mergeCell ref="D6:D8"/>
    <mergeCell ref="E6:E8"/>
    <mergeCell ref="F6:F8"/>
    <mergeCell ref="G6:G8"/>
    <mergeCell ref="R7:R8"/>
    <mergeCell ref="S7:S8"/>
    <mergeCell ref="T6:T8"/>
    <mergeCell ref="T24:T25"/>
    <mergeCell ref="U6:U8"/>
    <mergeCell ref="U24:U25"/>
    <mergeCell ref="V24:V25"/>
    <mergeCell ref="W24:W25"/>
    <mergeCell ref="X24:X25"/>
    <mergeCell ref="Y24:Y25"/>
    <mergeCell ref="Z24:Z25"/>
    <mergeCell ref="AA24:AA25"/>
    <mergeCell ref="AB24:AB25"/>
  </mergeCells>
  <hyperlinks>
    <hyperlink ref="C1" location="项目管理台账!A1" display="返回"/>
  </hyperlinks>
  <pageMargins left="0.7" right="0.7" top="0.75" bottom="0.75" header="0.3" footer="0.3"/>
  <pageSetup paperSize="9" orientation="portrait"/>
  <headerFooter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1"/>
  <dimension ref="A1:AD1000"/>
  <sheetViews>
    <sheetView showGridLines="0" workbookViewId="0">
      <pane ySplit="1" topLeftCell="A14" activePane="bottomLeft" state="frozen"/>
      <selection/>
      <selection pane="bottomLeft" activeCell="B1" sqref="B1"/>
    </sheetView>
  </sheetViews>
  <sheetFormatPr defaultColWidth="9" defaultRowHeight="14.4"/>
  <cols>
    <col min="1" max="1" width="7.46296296296296" customWidth="1"/>
    <col min="2" max="2" width="11.7962962962963" style="29" customWidth="1"/>
    <col min="3" max="3" width="12.2037037037037" style="29" customWidth="1"/>
    <col min="4" max="4" width="20.0648148148148" customWidth="1"/>
    <col min="5" max="5" width="13.462962962963" customWidth="1"/>
    <col min="6" max="6" width="13.6018518518519" customWidth="1"/>
    <col min="7" max="7" width="12.7962962962963" customWidth="1"/>
    <col min="8" max="8" width="12.537037037037" customWidth="1"/>
    <col min="9" max="9" width="13.3333333333333" customWidth="1"/>
    <col min="10" max="10" width="13.2037037037037" customWidth="1"/>
    <col min="11" max="11" width="14.2037037037037" customWidth="1"/>
    <col min="12" max="12" width="12.6018518518519" customWidth="1"/>
    <col min="13" max="13" width="11.537037037037" customWidth="1"/>
    <col min="19" max="19" width="8.7962962962963" customWidth="1"/>
    <col min="20" max="20" width="11.462962962963" customWidth="1"/>
    <col min="21" max="21" width="5.2037037037037" customWidth="1"/>
    <col min="22" max="22" width="11.3333333333333" customWidth="1"/>
    <col min="23" max="23" width="11.3333333333333" style="29" customWidth="1"/>
    <col min="24" max="24" width="10.3333333333333" customWidth="1"/>
    <col min="26" max="26" width="4.53703703703704" style="30" customWidth="1"/>
    <col min="27" max="27" width="10.0648148148148" customWidth="1"/>
    <col min="28" max="28" width="13.537037037037" style="29" customWidth="1"/>
  </cols>
  <sheetData>
    <row r="1" ht="28.95" spans="1:28">
      <c r="A1" s="31" t="s">
        <v>209</v>
      </c>
      <c r="B1" s="32"/>
      <c r="C1" s="33" t="s">
        <v>118</v>
      </c>
      <c r="D1" s="34" t="s">
        <v>210</v>
      </c>
      <c r="E1" s="34"/>
      <c r="F1" s="34"/>
      <c r="G1" s="35" t="s">
        <v>101</v>
      </c>
      <c r="H1" s="35"/>
      <c r="I1" s="36" t="s">
        <v>120</v>
      </c>
      <c r="J1" s="37" t="s">
        <v>0</v>
      </c>
      <c r="K1" s="37"/>
      <c r="L1" s="38" t="s">
        <v>121</v>
      </c>
      <c r="M1" s="38"/>
      <c r="N1" s="38"/>
      <c r="O1" s="38"/>
    </row>
    <row r="2" ht="15.15"/>
    <row r="3" spans="1:28">
      <c r="H3" s="39" t="s">
        <v>122</v>
      </c>
      <c r="I3" s="39"/>
      <c r="J3" s="39"/>
      <c r="K3" s="39"/>
      <c r="L3" s="39"/>
      <c r="M3" s="39"/>
      <c r="N3" s="39"/>
      <c r="O3" s="39"/>
      <c r="P3" s="39"/>
      <c r="Q3" s="39"/>
    </row>
    <row r="4" spans="1:28">
      <c r="H4" s="40"/>
      <c r="I4" s="40"/>
      <c r="J4" s="40"/>
      <c r="K4" s="40"/>
      <c r="L4" s="40"/>
      <c r="M4" s="40"/>
      <c r="N4" s="40"/>
      <c r="O4" s="40"/>
      <c r="P4" s="40">
        <v>0.05</v>
      </c>
      <c r="Q4" s="40">
        <v>0.05</v>
      </c>
    </row>
    <row r="5" spans="1:28">
      <c r="A5" s="41" t="s">
        <v>123</v>
      </c>
      <c r="B5" s="41"/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</row>
    <row r="6" s="27" customFormat="1" spans="1:28">
      <c r="A6" s="42" t="s">
        <v>124</v>
      </c>
      <c r="B6" s="43" t="s">
        <v>125</v>
      </c>
      <c r="C6" s="43" t="s">
        <v>126</v>
      </c>
      <c r="D6" s="42" t="s">
        <v>127</v>
      </c>
      <c r="E6" s="42" t="s">
        <v>128</v>
      </c>
      <c r="F6" s="42" t="s">
        <v>129</v>
      </c>
      <c r="G6" s="42" t="s">
        <v>130</v>
      </c>
      <c r="H6" s="44" t="s">
        <v>131</v>
      </c>
      <c r="I6" s="44"/>
      <c r="J6" s="44"/>
      <c r="K6" s="44"/>
      <c r="L6" s="44"/>
      <c r="M6" s="44"/>
      <c r="N6" s="44"/>
      <c r="O6" s="44"/>
      <c r="P6" s="45" t="s">
        <v>132</v>
      </c>
      <c r="Q6" s="45"/>
      <c r="R6" s="45"/>
      <c r="S6" s="45"/>
      <c r="T6" s="42" t="s">
        <v>133</v>
      </c>
      <c r="U6" s="46" t="s">
        <v>134</v>
      </c>
      <c r="W6" s="47"/>
      <c r="Z6" s="48"/>
      <c r="AB6" s="47"/>
    </row>
    <row r="7" s="27" customFormat="1" ht="28.8" spans="1:28">
      <c r="A7" s="42"/>
      <c r="B7" s="43"/>
      <c r="C7" s="43"/>
      <c r="D7" s="42"/>
      <c r="E7" s="42"/>
      <c r="F7" s="42"/>
      <c r="G7" s="42"/>
      <c r="H7" s="49" t="s">
        <v>135</v>
      </c>
      <c r="I7" s="49" t="s">
        <v>135</v>
      </c>
      <c r="J7" s="49" t="s">
        <v>136</v>
      </c>
      <c r="K7" s="49"/>
      <c r="L7" s="49" t="s">
        <v>137</v>
      </c>
      <c r="M7" s="49"/>
      <c r="N7" s="49" t="s">
        <v>138</v>
      </c>
      <c r="O7" s="49" t="s">
        <v>139</v>
      </c>
      <c r="P7" s="42" t="s">
        <v>140</v>
      </c>
      <c r="Q7" s="42"/>
      <c r="R7" s="46" t="s">
        <v>141</v>
      </c>
      <c r="S7" s="46" t="s">
        <v>142</v>
      </c>
      <c r="T7" s="42"/>
      <c r="U7" s="46"/>
      <c r="W7" s="47"/>
      <c r="Z7" s="48"/>
      <c r="AB7" s="47"/>
    </row>
    <row r="8" s="27" customFormat="1" ht="28.8" spans="1:28">
      <c r="A8" s="42"/>
      <c r="B8" s="43"/>
      <c r="C8" s="43"/>
      <c r="D8" s="42"/>
      <c r="E8" s="42"/>
      <c r="F8" s="42"/>
      <c r="G8" s="42"/>
      <c r="H8" s="50" t="s">
        <v>143</v>
      </c>
      <c r="I8" s="50" t="s">
        <v>144</v>
      </c>
      <c r="J8" s="50" t="s">
        <v>145</v>
      </c>
      <c r="K8" s="50" t="s">
        <v>146</v>
      </c>
      <c r="L8" s="50" t="s">
        <v>147</v>
      </c>
      <c r="M8" s="50" t="s">
        <v>148</v>
      </c>
      <c r="N8" s="50" t="s">
        <v>149</v>
      </c>
      <c r="O8" s="50" t="s">
        <v>150</v>
      </c>
      <c r="P8" s="51" t="s">
        <v>151</v>
      </c>
      <c r="Q8" s="51" t="s">
        <v>152</v>
      </c>
      <c r="R8" s="46"/>
      <c r="S8" s="46"/>
      <c r="T8" s="42"/>
      <c r="U8" s="46"/>
      <c r="W8" s="47"/>
      <c r="Z8" s="48"/>
      <c r="AB8" s="47"/>
    </row>
    <row r="9" s="27" customFormat="1" spans="1:28">
      <c r="A9" s="52" t="s">
        <v>153</v>
      </c>
      <c r="B9" s="53"/>
      <c r="C9" s="53"/>
      <c r="D9" s="52"/>
      <c r="E9" s="52"/>
      <c r="F9" s="52"/>
      <c r="G9" s="52"/>
      <c r="H9" s="54">
        <f>(20%-1%-3%)*1</f>
        <v>0.16</v>
      </c>
      <c r="I9" s="54">
        <v>0.08</v>
      </c>
      <c r="J9" s="55">
        <f>10%-1%</f>
        <v>0.09</v>
      </c>
      <c r="K9" s="54">
        <f>2%</f>
        <v>0.02</v>
      </c>
      <c r="L9" s="55">
        <v>0.005</v>
      </c>
      <c r="M9" s="55">
        <v>0.005</v>
      </c>
      <c r="N9" s="55">
        <f>(0.5%-0.1%)-0.08%+0.08%</f>
        <v>0.004</v>
      </c>
      <c r="O9" s="55">
        <f>0.8%</f>
        <v>0.008</v>
      </c>
      <c r="P9" s="54">
        <v>0.05</v>
      </c>
      <c r="Q9" s="54">
        <v>0.05</v>
      </c>
      <c r="R9" s="56"/>
      <c r="S9" s="56"/>
      <c r="T9" s="52"/>
      <c r="U9" s="39"/>
      <c r="W9" s="47"/>
      <c r="Z9" s="48"/>
      <c r="AB9" s="47"/>
    </row>
    <row r="10" spans="1:28">
      <c r="A10" s="39" t="s">
        <v>154</v>
      </c>
      <c r="B10" s="57"/>
      <c r="C10" s="57"/>
      <c r="D10" s="57"/>
      <c r="E10" s="57"/>
      <c r="F10" s="57"/>
      <c r="G10" s="57"/>
      <c r="H10" s="58">
        <f>ROUND(B10*$H$9,2)</f>
        <v>0</v>
      </c>
      <c r="I10" s="58">
        <f>ROUND(B10*$I$9,2)</f>
        <v>0</v>
      </c>
      <c r="J10" s="58">
        <f>ROUND(C10*$J$9,2)</f>
        <v>0</v>
      </c>
      <c r="K10" s="58">
        <f>IF(OR(C10="",C10=0),0,ROUND(C10*$K$9+3,2))</f>
        <v>0</v>
      </c>
      <c r="L10" s="58">
        <f>ROUND(D10*$L$9,2)</f>
        <v>0</v>
      </c>
      <c r="M10" s="58">
        <f>ROUND(D10*$M$9,2)</f>
        <v>0</v>
      </c>
      <c r="N10" s="58">
        <f>ROUND(E10*$N$9,2)</f>
        <v>0</v>
      </c>
      <c r="O10" s="58">
        <f>ROUND(F10*$O$9,2)</f>
        <v>0</v>
      </c>
      <c r="P10" s="58">
        <f>ROUND(G10*$P$9,0)</f>
        <v>0</v>
      </c>
      <c r="Q10" s="58">
        <f>ROUND(G10*$Q$9,0)</f>
        <v>0</v>
      </c>
      <c r="R10" s="58">
        <f>H10+J10+L10+N10+O10+P10</f>
        <v>0</v>
      </c>
      <c r="S10" s="58">
        <f>I10+K10+M10+Q10</f>
        <v>0</v>
      </c>
      <c r="T10" s="58">
        <f>R10+S10</f>
        <v>0</v>
      </c>
      <c r="U10" s="59"/>
      <c r="V10" t="s">
        <v>154</v>
      </c>
    </row>
    <row r="11" spans="1:28">
      <c r="A11" s="39" t="s">
        <v>155</v>
      </c>
      <c r="B11" s="57">
        <f>B10</f>
        <v>0</v>
      </c>
      <c r="C11" s="57">
        <f t="shared" ref="C11:G21" si="0">C10</f>
        <v>0</v>
      </c>
      <c r="D11" s="57">
        <f t="shared" si="0"/>
        <v>0</v>
      </c>
      <c r="E11" s="57">
        <f t="shared" si="0"/>
        <v>0</v>
      </c>
      <c r="F11" s="57">
        <f t="shared" si="0"/>
        <v>0</v>
      </c>
      <c r="G11" s="57">
        <f t="shared" si="0"/>
        <v>0</v>
      </c>
      <c r="H11" s="58">
        <f t="shared" ref="H11:H21" si="1">ROUND(B11*$H$9,2)</f>
        <v>0</v>
      </c>
      <c r="I11" s="58">
        <f t="shared" ref="I11:I21" si="2">ROUND(B11*$I$9,2)</f>
        <v>0</v>
      </c>
      <c r="J11" s="58">
        <f t="shared" ref="J11:J21" si="3">ROUND(C11*$J$9,2)</f>
        <v>0</v>
      </c>
      <c r="K11" s="58">
        <f t="shared" ref="K11:K21" si="4">IF(OR(C11="",C11=0),0,ROUND(C11*$K$9+3,2))</f>
        <v>0</v>
      </c>
      <c r="L11" s="58">
        <f t="shared" ref="L11:L21" si="5">ROUND(D11*$L$9,2)</f>
        <v>0</v>
      </c>
      <c r="M11" s="58">
        <f t="shared" ref="M11:M21" si="6">ROUND(D11*$M$9,2)</f>
        <v>0</v>
      </c>
      <c r="N11" s="58">
        <f t="shared" ref="N11:N21" si="7">ROUND(E11*$N$9,2)</f>
        <v>0</v>
      </c>
      <c r="O11" s="58">
        <f t="shared" ref="O11:O21" si="8">ROUND(F11*$O$9,2)</f>
        <v>0</v>
      </c>
      <c r="P11" s="58">
        <f t="shared" ref="P11:P15" si="9">ROUND(G11*$P$9,0)</f>
        <v>0</v>
      </c>
      <c r="Q11" s="58">
        <f t="shared" ref="Q11:Q15" si="10">ROUND(G11*$Q$9,0)</f>
        <v>0</v>
      </c>
      <c r="R11" s="58">
        <f t="shared" ref="R11:R21" si="11">H11+J11+L11+N11+O11+P11</f>
        <v>0</v>
      </c>
      <c r="S11" s="58">
        <f t="shared" ref="S11:S21" si="12">I11+K11+M11+Q11</f>
        <v>0</v>
      </c>
      <c r="T11" s="58">
        <f t="shared" ref="T11:T21" si="13">R11+S11</f>
        <v>0</v>
      </c>
      <c r="U11" s="59"/>
      <c r="V11" t="s">
        <v>155</v>
      </c>
    </row>
    <row r="12" spans="1:28">
      <c r="A12" s="39" t="s">
        <v>156</v>
      </c>
      <c r="B12" s="57">
        <f t="shared" ref="B12:F21" si="14">B11</f>
        <v>0</v>
      </c>
      <c r="C12" s="57">
        <f t="shared" si="0"/>
        <v>0</v>
      </c>
      <c r="D12" s="57">
        <f t="shared" si="0"/>
        <v>0</v>
      </c>
      <c r="E12" s="57">
        <f t="shared" si="0"/>
        <v>0</v>
      </c>
      <c r="F12" s="57">
        <f t="shared" si="0"/>
        <v>0</v>
      </c>
      <c r="G12" s="57">
        <f t="shared" si="0"/>
        <v>0</v>
      </c>
      <c r="H12" s="58">
        <f t="shared" si="1"/>
        <v>0</v>
      </c>
      <c r="I12" s="58">
        <f t="shared" si="2"/>
        <v>0</v>
      </c>
      <c r="J12" s="58">
        <f t="shared" si="3"/>
        <v>0</v>
      </c>
      <c r="K12" s="58">
        <f t="shared" si="4"/>
        <v>0</v>
      </c>
      <c r="L12" s="58">
        <f t="shared" si="5"/>
        <v>0</v>
      </c>
      <c r="M12" s="58">
        <f t="shared" si="6"/>
        <v>0</v>
      </c>
      <c r="N12" s="58">
        <f t="shared" si="7"/>
        <v>0</v>
      </c>
      <c r="O12" s="58">
        <f t="shared" si="8"/>
        <v>0</v>
      </c>
      <c r="P12" s="58">
        <f t="shared" si="9"/>
        <v>0</v>
      </c>
      <c r="Q12" s="58">
        <f t="shared" si="10"/>
        <v>0</v>
      </c>
      <c r="R12" s="58">
        <f t="shared" si="11"/>
        <v>0</v>
      </c>
      <c r="S12" s="58">
        <f t="shared" si="12"/>
        <v>0</v>
      </c>
      <c r="T12" s="58">
        <f t="shared" si="13"/>
        <v>0</v>
      </c>
      <c r="U12" s="59"/>
      <c r="V12" t="s">
        <v>156</v>
      </c>
    </row>
    <row r="13" spans="1:28">
      <c r="A13" s="39" t="s">
        <v>157</v>
      </c>
      <c r="B13" s="57">
        <f t="shared" si="14"/>
        <v>0</v>
      </c>
      <c r="C13" s="57">
        <f t="shared" si="0"/>
        <v>0</v>
      </c>
      <c r="D13" s="57">
        <f t="shared" si="0"/>
        <v>0</v>
      </c>
      <c r="E13" s="57">
        <f t="shared" si="0"/>
        <v>0</v>
      </c>
      <c r="F13" s="57">
        <f t="shared" si="0"/>
        <v>0</v>
      </c>
      <c r="G13" s="57">
        <f t="shared" si="0"/>
        <v>0</v>
      </c>
      <c r="H13" s="58">
        <f t="shared" si="1"/>
        <v>0</v>
      </c>
      <c r="I13" s="58">
        <f t="shared" si="2"/>
        <v>0</v>
      </c>
      <c r="J13" s="58">
        <f t="shared" si="3"/>
        <v>0</v>
      </c>
      <c r="K13" s="58">
        <f t="shared" si="4"/>
        <v>0</v>
      </c>
      <c r="L13" s="58">
        <f t="shared" si="5"/>
        <v>0</v>
      </c>
      <c r="M13" s="58">
        <f t="shared" si="6"/>
        <v>0</v>
      </c>
      <c r="N13" s="58">
        <f t="shared" si="7"/>
        <v>0</v>
      </c>
      <c r="O13" s="58">
        <f t="shared" si="8"/>
        <v>0</v>
      </c>
      <c r="P13" s="58">
        <f t="shared" si="9"/>
        <v>0</v>
      </c>
      <c r="Q13" s="58">
        <f t="shared" si="10"/>
        <v>0</v>
      </c>
      <c r="R13" s="58">
        <f t="shared" si="11"/>
        <v>0</v>
      </c>
      <c r="S13" s="58">
        <f t="shared" si="12"/>
        <v>0</v>
      </c>
      <c r="T13" s="58">
        <f t="shared" si="13"/>
        <v>0</v>
      </c>
      <c r="U13" s="59"/>
      <c r="V13" t="s">
        <v>157</v>
      </c>
    </row>
    <row r="14" spans="1:28">
      <c r="A14" s="39" t="s">
        <v>158</v>
      </c>
      <c r="B14" s="57">
        <f t="shared" si="14"/>
        <v>0</v>
      </c>
      <c r="C14" s="57">
        <f t="shared" si="0"/>
        <v>0</v>
      </c>
      <c r="D14" s="57">
        <f t="shared" si="0"/>
        <v>0</v>
      </c>
      <c r="E14" s="57">
        <f t="shared" si="0"/>
        <v>0</v>
      </c>
      <c r="F14" s="57">
        <f t="shared" si="0"/>
        <v>0</v>
      </c>
      <c r="G14" s="57">
        <f t="shared" si="0"/>
        <v>0</v>
      </c>
      <c r="H14" s="58">
        <f t="shared" si="1"/>
        <v>0</v>
      </c>
      <c r="I14" s="58">
        <f t="shared" si="2"/>
        <v>0</v>
      </c>
      <c r="J14" s="58">
        <f t="shared" si="3"/>
        <v>0</v>
      </c>
      <c r="K14" s="58">
        <f t="shared" si="4"/>
        <v>0</v>
      </c>
      <c r="L14" s="58">
        <f t="shared" si="5"/>
        <v>0</v>
      </c>
      <c r="M14" s="58">
        <f t="shared" si="6"/>
        <v>0</v>
      </c>
      <c r="N14" s="58">
        <f t="shared" si="7"/>
        <v>0</v>
      </c>
      <c r="O14" s="58">
        <f t="shared" si="8"/>
        <v>0</v>
      </c>
      <c r="P14" s="58">
        <f t="shared" si="9"/>
        <v>0</v>
      </c>
      <c r="Q14" s="58">
        <f t="shared" si="10"/>
        <v>0</v>
      </c>
      <c r="R14" s="58">
        <f t="shared" si="11"/>
        <v>0</v>
      </c>
      <c r="S14" s="58">
        <f t="shared" si="12"/>
        <v>0</v>
      </c>
      <c r="T14" s="58">
        <f t="shared" si="13"/>
        <v>0</v>
      </c>
      <c r="U14" s="59"/>
      <c r="V14" t="s">
        <v>158</v>
      </c>
    </row>
    <row r="15" spans="1:28">
      <c r="A15" s="39" t="s">
        <v>159</v>
      </c>
      <c r="B15" s="57">
        <f t="shared" si="14"/>
        <v>0</v>
      </c>
      <c r="C15" s="57">
        <f t="shared" si="0"/>
        <v>0</v>
      </c>
      <c r="D15" s="57">
        <f t="shared" si="0"/>
        <v>0</v>
      </c>
      <c r="E15" s="57">
        <f t="shared" si="0"/>
        <v>0</v>
      </c>
      <c r="F15" s="57">
        <f t="shared" si="0"/>
        <v>0</v>
      </c>
      <c r="G15" s="57">
        <f t="shared" si="0"/>
        <v>0</v>
      </c>
      <c r="H15" s="58">
        <f t="shared" si="1"/>
        <v>0</v>
      </c>
      <c r="I15" s="58">
        <f t="shared" si="2"/>
        <v>0</v>
      </c>
      <c r="J15" s="58">
        <f t="shared" si="3"/>
        <v>0</v>
      </c>
      <c r="K15" s="58">
        <f t="shared" si="4"/>
        <v>0</v>
      </c>
      <c r="L15" s="58">
        <f t="shared" si="5"/>
        <v>0</v>
      </c>
      <c r="M15" s="58">
        <f t="shared" si="6"/>
        <v>0</v>
      </c>
      <c r="N15" s="58">
        <f t="shared" si="7"/>
        <v>0</v>
      </c>
      <c r="O15" s="58">
        <f t="shared" si="8"/>
        <v>0</v>
      </c>
      <c r="P15" s="58">
        <f t="shared" si="9"/>
        <v>0</v>
      </c>
      <c r="Q15" s="58">
        <f t="shared" si="10"/>
        <v>0</v>
      </c>
      <c r="R15" s="58">
        <f t="shared" si="11"/>
        <v>0</v>
      </c>
      <c r="S15" s="58">
        <f t="shared" si="12"/>
        <v>0</v>
      </c>
      <c r="T15" s="58">
        <f t="shared" si="13"/>
        <v>0</v>
      </c>
      <c r="U15" s="59"/>
      <c r="V15" t="s">
        <v>159</v>
      </c>
    </row>
    <row r="16" spans="1:28">
      <c r="A16" s="39" t="s">
        <v>160</v>
      </c>
      <c r="B16" s="57"/>
      <c r="C16" s="57"/>
      <c r="D16" s="57"/>
      <c r="E16" s="57"/>
      <c r="F16" s="57"/>
      <c r="G16" s="57">
        <f t="shared" si="0"/>
        <v>0</v>
      </c>
      <c r="H16" s="58">
        <f t="shared" si="1"/>
        <v>0</v>
      </c>
      <c r="I16" s="58">
        <f t="shared" si="2"/>
        <v>0</v>
      </c>
      <c r="J16" s="58">
        <f t="shared" si="3"/>
        <v>0</v>
      </c>
      <c r="K16" s="58">
        <f t="shared" si="4"/>
        <v>0</v>
      </c>
      <c r="L16" s="58">
        <f t="shared" si="5"/>
        <v>0</v>
      </c>
      <c r="M16" s="58">
        <f t="shared" si="6"/>
        <v>0</v>
      </c>
      <c r="N16" s="58">
        <f t="shared" si="7"/>
        <v>0</v>
      </c>
      <c r="O16" s="58">
        <f t="shared" si="8"/>
        <v>0</v>
      </c>
      <c r="P16" s="58">
        <f>ROUND(G16*$P$4,0)</f>
        <v>0</v>
      </c>
      <c r="Q16" s="58">
        <f>ROUND(G16*$Q$4,0)</f>
        <v>0</v>
      </c>
      <c r="R16" s="58">
        <f t="shared" si="11"/>
        <v>0</v>
      </c>
      <c r="S16" s="58">
        <f t="shared" si="12"/>
        <v>0</v>
      </c>
      <c r="T16" s="58">
        <f t="shared" si="13"/>
        <v>0</v>
      </c>
      <c r="U16" s="59"/>
      <c r="V16" t="s">
        <v>160</v>
      </c>
    </row>
    <row r="17" spans="1:30">
      <c r="A17" s="39" t="s">
        <v>161</v>
      </c>
      <c r="B17" s="57">
        <f t="shared" si="14"/>
        <v>0</v>
      </c>
      <c r="C17" s="57">
        <f t="shared" si="14"/>
        <v>0</v>
      </c>
      <c r="D17" s="57">
        <f t="shared" si="14"/>
        <v>0</v>
      </c>
      <c r="E17" s="57">
        <f t="shared" si="14"/>
        <v>0</v>
      </c>
      <c r="F17" s="57">
        <f t="shared" si="14"/>
        <v>0</v>
      </c>
      <c r="G17" s="57">
        <f t="shared" si="0"/>
        <v>0</v>
      </c>
      <c r="H17" s="58">
        <f t="shared" si="1"/>
        <v>0</v>
      </c>
      <c r="I17" s="58">
        <f t="shared" si="2"/>
        <v>0</v>
      </c>
      <c r="J17" s="58">
        <f t="shared" si="3"/>
        <v>0</v>
      </c>
      <c r="K17" s="58">
        <f t="shared" si="4"/>
        <v>0</v>
      </c>
      <c r="L17" s="58">
        <f t="shared" si="5"/>
        <v>0</v>
      </c>
      <c r="M17" s="58">
        <f t="shared" si="6"/>
        <v>0</v>
      </c>
      <c r="N17" s="58">
        <f t="shared" si="7"/>
        <v>0</v>
      </c>
      <c r="O17" s="58">
        <f t="shared" si="8"/>
        <v>0</v>
      </c>
      <c r="P17" s="58">
        <f t="shared" ref="P17:P21" si="15">ROUND(G17*$P$4,0)</f>
        <v>0</v>
      </c>
      <c r="Q17" s="58">
        <f t="shared" ref="Q17:Q21" si="16">ROUND(G17*$Q$4,0)</f>
        <v>0</v>
      </c>
      <c r="R17" s="58">
        <f t="shared" si="11"/>
        <v>0</v>
      </c>
      <c r="S17" s="58">
        <f t="shared" si="12"/>
        <v>0</v>
      </c>
      <c r="T17" s="58">
        <f t="shared" si="13"/>
        <v>0</v>
      </c>
      <c r="U17" s="59"/>
      <c r="V17" t="s">
        <v>161</v>
      </c>
    </row>
    <row r="18" spans="1:30">
      <c r="A18" s="39" t="s">
        <v>162</v>
      </c>
      <c r="B18" s="57"/>
      <c r="C18" s="57"/>
      <c r="D18" s="57"/>
      <c r="E18" s="57"/>
      <c r="F18" s="57"/>
      <c r="G18" s="57">
        <f t="shared" si="0"/>
        <v>0</v>
      </c>
      <c r="H18" s="58">
        <f t="shared" si="1"/>
        <v>0</v>
      </c>
      <c r="I18" s="58">
        <f t="shared" si="2"/>
        <v>0</v>
      </c>
      <c r="J18" s="58">
        <f t="shared" si="3"/>
        <v>0</v>
      </c>
      <c r="K18" s="58">
        <f t="shared" si="4"/>
        <v>0</v>
      </c>
      <c r="L18" s="58">
        <f t="shared" si="5"/>
        <v>0</v>
      </c>
      <c r="M18" s="58">
        <f t="shared" si="6"/>
        <v>0</v>
      </c>
      <c r="N18" s="58">
        <f t="shared" si="7"/>
        <v>0</v>
      </c>
      <c r="O18" s="58">
        <f t="shared" si="8"/>
        <v>0</v>
      </c>
      <c r="P18" s="58">
        <f t="shared" si="15"/>
        <v>0</v>
      </c>
      <c r="Q18" s="58">
        <f t="shared" si="16"/>
        <v>0</v>
      </c>
      <c r="R18" s="58">
        <f t="shared" si="11"/>
        <v>0</v>
      </c>
      <c r="S18" s="58">
        <f t="shared" si="12"/>
        <v>0</v>
      </c>
      <c r="T18" s="58">
        <f t="shared" si="13"/>
        <v>0</v>
      </c>
      <c r="U18" s="59"/>
      <c r="V18" t="s">
        <v>162</v>
      </c>
    </row>
    <row r="19" spans="1:30">
      <c r="A19" s="39" t="s">
        <v>163</v>
      </c>
      <c r="B19" s="57">
        <f t="shared" si="14"/>
        <v>0</v>
      </c>
      <c r="C19" s="57">
        <f t="shared" si="14"/>
        <v>0</v>
      </c>
      <c r="D19" s="57">
        <f t="shared" si="14"/>
        <v>0</v>
      </c>
      <c r="E19" s="57">
        <f t="shared" si="14"/>
        <v>0</v>
      </c>
      <c r="F19" s="57">
        <f t="shared" si="14"/>
        <v>0</v>
      </c>
      <c r="G19" s="57">
        <f t="shared" si="0"/>
        <v>0</v>
      </c>
      <c r="H19" s="58">
        <f t="shared" si="1"/>
        <v>0</v>
      </c>
      <c r="I19" s="58">
        <f t="shared" si="2"/>
        <v>0</v>
      </c>
      <c r="J19" s="58">
        <f t="shared" si="3"/>
        <v>0</v>
      </c>
      <c r="K19" s="58">
        <f t="shared" si="4"/>
        <v>0</v>
      </c>
      <c r="L19" s="58">
        <f t="shared" si="5"/>
        <v>0</v>
      </c>
      <c r="M19" s="58">
        <f t="shared" si="6"/>
        <v>0</v>
      </c>
      <c r="N19" s="58">
        <f t="shared" si="7"/>
        <v>0</v>
      </c>
      <c r="O19" s="58">
        <f t="shared" si="8"/>
        <v>0</v>
      </c>
      <c r="P19" s="58">
        <f t="shared" si="15"/>
        <v>0</v>
      </c>
      <c r="Q19" s="58">
        <f t="shared" si="16"/>
        <v>0</v>
      </c>
      <c r="R19" s="58">
        <f t="shared" si="11"/>
        <v>0</v>
      </c>
      <c r="S19" s="58">
        <f t="shared" si="12"/>
        <v>0</v>
      </c>
      <c r="T19" s="58">
        <f t="shared" si="13"/>
        <v>0</v>
      </c>
      <c r="U19" s="59"/>
      <c r="V19" t="s">
        <v>163</v>
      </c>
    </row>
    <row r="20" spans="1:30">
      <c r="A20" s="39" t="s">
        <v>164</v>
      </c>
      <c r="B20" s="57"/>
      <c r="C20" s="57"/>
      <c r="D20" s="57"/>
      <c r="E20" s="57"/>
      <c r="F20" s="57"/>
      <c r="G20" s="57"/>
      <c r="H20" s="58">
        <f t="shared" si="1"/>
        <v>0</v>
      </c>
      <c r="I20" s="58">
        <f t="shared" si="2"/>
        <v>0</v>
      </c>
      <c r="J20" s="58">
        <f t="shared" si="3"/>
        <v>0</v>
      </c>
      <c r="K20" s="58">
        <f t="shared" si="4"/>
        <v>0</v>
      </c>
      <c r="L20" s="58">
        <f t="shared" si="5"/>
        <v>0</v>
      </c>
      <c r="M20" s="58">
        <f t="shared" si="6"/>
        <v>0</v>
      </c>
      <c r="N20" s="58">
        <f t="shared" si="7"/>
        <v>0</v>
      </c>
      <c r="O20" s="58">
        <f t="shared" si="8"/>
        <v>0</v>
      </c>
      <c r="P20" s="58">
        <f t="shared" si="15"/>
        <v>0</v>
      </c>
      <c r="Q20" s="58">
        <f t="shared" si="16"/>
        <v>0</v>
      </c>
      <c r="R20" s="58">
        <f t="shared" si="11"/>
        <v>0</v>
      </c>
      <c r="S20" s="58">
        <f t="shared" si="12"/>
        <v>0</v>
      </c>
      <c r="T20" s="58">
        <f t="shared" si="13"/>
        <v>0</v>
      </c>
      <c r="U20" s="59"/>
      <c r="V20" t="s">
        <v>164</v>
      </c>
    </row>
    <row r="21" spans="1:30">
      <c r="A21" s="39" t="s">
        <v>165</v>
      </c>
      <c r="B21" s="57">
        <f t="shared" si="14"/>
        <v>0</v>
      </c>
      <c r="C21" s="57">
        <f t="shared" si="0"/>
        <v>0</v>
      </c>
      <c r="D21" s="57">
        <f t="shared" si="0"/>
        <v>0</v>
      </c>
      <c r="E21" s="57">
        <f t="shared" si="0"/>
        <v>0</v>
      </c>
      <c r="F21" s="57">
        <f t="shared" si="0"/>
        <v>0</v>
      </c>
      <c r="G21" s="57">
        <f t="shared" si="0"/>
        <v>0</v>
      </c>
      <c r="H21" s="58">
        <f t="shared" si="1"/>
        <v>0</v>
      </c>
      <c r="I21" s="58">
        <f t="shared" si="2"/>
        <v>0</v>
      </c>
      <c r="J21" s="58">
        <f t="shared" si="3"/>
        <v>0</v>
      </c>
      <c r="K21" s="58">
        <f t="shared" si="4"/>
        <v>0</v>
      </c>
      <c r="L21" s="58">
        <f t="shared" si="5"/>
        <v>0</v>
      </c>
      <c r="M21" s="58">
        <f t="shared" si="6"/>
        <v>0</v>
      </c>
      <c r="N21" s="58">
        <f t="shared" si="7"/>
        <v>0</v>
      </c>
      <c r="O21" s="58">
        <f t="shared" si="8"/>
        <v>0</v>
      </c>
      <c r="P21" s="58">
        <f t="shared" si="15"/>
        <v>0</v>
      </c>
      <c r="Q21" s="58">
        <f t="shared" si="16"/>
        <v>0</v>
      </c>
      <c r="R21" s="58">
        <f t="shared" si="11"/>
        <v>0</v>
      </c>
      <c r="S21" s="58">
        <f t="shared" si="12"/>
        <v>0</v>
      </c>
      <c r="T21" s="58">
        <f t="shared" si="13"/>
        <v>0</v>
      </c>
      <c r="U21" s="59"/>
      <c r="V21" t="s">
        <v>165</v>
      </c>
    </row>
    <row r="22" spans="1:30">
      <c r="T22" s="60">
        <f>SUM(T11:T21)</f>
        <v>0</v>
      </c>
    </row>
    <row r="23" spans="1:30">
      <c r="A23" s="41" t="s">
        <v>166</v>
      </c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</row>
    <row r="24" s="27" customFormat="1" ht="28.05" customHeight="1" spans="1:30">
      <c r="A24" s="61" t="s">
        <v>124</v>
      </c>
      <c r="B24" s="62" t="s">
        <v>167</v>
      </c>
      <c r="C24" s="62" t="s">
        <v>168</v>
      </c>
      <c r="D24" s="63" t="s">
        <v>169</v>
      </c>
      <c r="E24" s="63"/>
      <c r="F24" s="63"/>
      <c r="G24" s="63"/>
      <c r="H24" s="63" t="s">
        <v>170</v>
      </c>
      <c r="I24" s="63"/>
      <c r="J24" s="63"/>
      <c r="K24" s="63"/>
      <c r="L24" s="63"/>
      <c r="M24" s="63"/>
      <c r="N24" s="63"/>
      <c r="O24" s="63" t="s">
        <v>171</v>
      </c>
      <c r="P24" s="63"/>
      <c r="Q24" s="63"/>
      <c r="R24" s="63"/>
      <c r="S24" s="63"/>
      <c r="T24" s="64" t="s">
        <v>172</v>
      </c>
      <c r="U24" s="61" t="s">
        <v>173</v>
      </c>
      <c r="V24" s="64" t="s">
        <v>79</v>
      </c>
      <c r="W24" s="65" t="s">
        <v>174</v>
      </c>
      <c r="X24" s="64" t="s">
        <v>175</v>
      </c>
      <c r="Y24" s="63" t="s">
        <v>176</v>
      </c>
      <c r="Z24" s="66" t="s">
        <v>134</v>
      </c>
      <c r="AA24" s="46" t="s">
        <v>177</v>
      </c>
      <c r="AB24" s="67" t="s">
        <v>178</v>
      </c>
    </row>
    <row r="25" s="28" customFormat="1" ht="28.8" spans="1:30">
      <c r="A25" s="68"/>
      <c r="B25" s="69"/>
      <c r="C25" s="69"/>
      <c r="D25" s="46" t="s">
        <v>179</v>
      </c>
      <c r="E25" s="46" t="s">
        <v>180</v>
      </c>
      <c r="F25" s="46" t="s">
        <v>137</v>
      </c>
      <c r="G25" s="46" t="s">
        <v>140</v>
      </c>
      <c r="H25" s="46" t="s">
        <v>181</v>
      </c>
      <c r="I25" s="46" t="s">
        <v>182</v>
      </c>
      <c r="J25" s="46" t="s">
        <v>183</v>
      </c>
      <c r="K25" s="46" t="s">
        <v>184</v>
      </c>
      <c r="L25" s="46" t="s">
        <v>185</v>
      </c>
      <c r="M25" s="46" t="s">
        <v>186</v>
      </c>
      <c r="N25" s="46" t="s">
        <v>187</v>
      </c>
      <c r="O25" s="46" t="s">
        <v>188</v>
      </c>
      <c r="P25" s="46" t="s">
        <v>189</v>
      </c>
      <c r="Q25" s="46" t="s">
        <v>190</v>
      </c>
      <c r="R25" s="46" t="s">
        <v>191</v>
      </c>
      <c r="S25" s="46" t="s">
        <v>192</v>
      </c>
      <c r="T25" s="70"/>
      <c r="U25" s="68"/>
      <c r="V25" s="70"/>
      <c r="W25" s="71"/>
      <c r="X25" s="70"/>
      <c r="Y25" s="63"/>
      <c r="Z25" s="66"/>
      <c r="AA25" s="46"/>
      <c r="AB25" s="67"/>
    </row>
    <row r="26" spans="1:30">
      <c r="A26" s="72" t="s">
        <v>154</v>
      </c>
      <c r="B26" s="58">
        <v>10000</v>
      </c>
      <c r="C26" s="73">
        <v>5000</v>
      </c>
      <c r="D26" s="58">
        <f>I10</f>
        <v>0</v>
      </c>
      <c r="E26" s="58">
        <f>K10</f>
        <v>0</v>
      </c>
      <c r="F26" s="58">
        <f>M10</f>
        <v>0</v>
      </c>
      <c r="G26" s="58">
        <f>Q10</f>
        <v>0</v>
      </c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8"/>
      <c r="T26" s="58">
        <f>IF(B26-SUM(C26:S26)&lt;=0,0,B26-SUM(C26:S26))</f>
        <v>5000</v>
      </c>
      <c r="U26" s="74">
        <f t="shared" ref="U26:U37" si="17">IF(T26=0,"",IF(T26&lt;=36000,1,(IF(T26&lt;=144000,2,IF(T26&lt;=300000,3,IF(T26&lt;=420000,4,IF(T26&lt;=660000,5,IF(T26&lt;=960000,6,7))))))))</f>
        <v>1</v>
      </c>
      <c r="V26" s="58">
        <f t="shared" ref="V26:V37" si="18">IF(U26=1,T26*3%,IF(U26=2,T26*10%-2520,IF(U26=3,T26*20%-16920,IF(U26=4,T26*25%-31920,IF(U26=5,T26*30%-52930,IF(U26=6,T26*35%-85920,IF(U26=7,T26*45%-181920,0)))))))</f>
        <v>150</v>
      </c>
      <c r="W26" s="58">
        <f>IF(ROUND(V26,2)&lt;0,0,ROUND(V26,2))</f>
        <v>150</v>
      </c>
      <c r="X26" s="76"/>
      <c r="Y26" s="77" t="b">
        <f>IF(W26=0,"",W26=X26)</f>
        <v>0</v>
      </c>
      <c r="Z26" s="59"/>
      <c r="AA26" s="78">
        <f>IF(SUMIF($B$43:$B$1000,A26,$G$43:$G$1000)-R10&lt;0,0,SUMIF($B$43:$B$1000,A26,$G$43:$G$1000)-R10)</f>
        <v>0</v>
      </c>
      <c r="AB26" s="79">
        <f>B26-D26-E26-F26-G26-W26-SUMIF($B:$B,A26,$H:$H)+M43</f>
        <v>9850</v>
      </c>
      <c r="AC26" t="s">
        <v>154</v>
      </c>
      <c r="AD26" t="b">
        <f>AB26=SUMIF($B:$B,A26,$L:$L)</f>
        <v>0</v>
      </c>
    </row>
    <row r="27" spans="1:30">
      <c r="A27" s="72" t="s">
        <v>155</v>
      </c>
      <c r="B27" s="58">
        <f t="shared" ref="B27:B37" si="19">IF(SUMIF($B$43:$B$1000,A27,$G$43:$G$1000)-R11-SUMIF($B$43:$B$1000,A27,$K$43:$K$1000)&lt;SUM(D27:G27),SUM(D27:G27),SUMIF($B$43:$B$1000,A27,$G$43:$G$1000)-R11-SUMIF($B$43:$B$1000,A27,$K$43:$K$1000))</f>
        <v>0</v>
      </c>
      <c r="C27" s="73">
        <v>5000</v>
      </c>
      <c r="D27" s="58">
        <f t="shared" ref="D27:D37" si="20">I11</f>
        <v>0</v>
      </c>
      <c r="E27" s="58">
        <f t="shared" ref="E27:E37" si="21">K11</f>
        <v>0</v>
      </c>
      <c r="F27" s="58">
        <f t="shared" ref="F27:F37" si="22">M11</f>
        <v>0</v>
      </c>
      <c r="G27" s="58">
        <f t="shared" ref="G27:G37" si="23">Q11</f>
        <v>0</v>
      </c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8"/>
      <c r="T27" s="58">
        <f>IF(SUM($B$26:B27)-SUM($C$26:S27)&lt;=0,0,SUM($B$26:B27)-SUM($C$26:S27))</f>
        <v>0</v>
      </c>
      <c r="U27" s="74" t="str">
        <f t="shared" si="17"/>
        <v/>
      </c>
      <c r="V27" s="58">
        <f t="shared" si="18"/>
        <v>0</v>
      </c>
      <c r="W27" s="58">
        <f>IF(ROUND(V27-SUM($X$26:X26),2)&lt;0,0,ROUND(V27-SUM($X$26:X26),2))</f>
        <v>0</v>
      </c>
      <c r="X27" s="76"/>
      <c r="Y27" s="77" t="str">
        <f t="shared" ref="Y27:Y38" si="24">IF(W27=0,"",W27=X27)</f>
        <v/>
      </c>
      <c r="Z27" s="59"/>
      <c r="AA27" s="78">
        <f t="shared" ref="AA27:AA37" si="25">IF(SUMIF($B$43:$B$1000,A27,$G$43:$G$1000)-R11&lt;0,0,SUMIF($B$43:$B$1000,A27,$G$43:$G$1000)-R11)</f>
        <v>0</v>
      </c>
      <c r="AB27" s="79">
        <f>B27-D27-E27-F27-G27-W27-SUMIF($B:$B,A27,$H:$H)</f>
        <v>0</v>
      </c>
      <c r="AC27" t="s">
        <v>155</v>
      </c>
      <c r="AD27" t="b">
        <f t="shared" ref="AD27:AD37" si="26">AB27=SUMIF($B:$B,A27,$L:$L)</f>
        <v>1</v>
      </c>
    </row>
    <row r="28" spans="1:30">
      <c r="A28" s="72" t="s">
        <v>156</v>
      </c>
      <c r="B28" s="58">
        <f t="shared" si="19"/>
        <v>0</v>
      </c>
      <c r="C28" s="73">
        <v>5000</v>
      </c>
      <c r="D28" s="58">
        <f t="shared" si="20"/>
        <v>0</v>
      </c>
      <c r="E28" s="58">
        <f t="shared" si="21"/>
        <v>0</v>
      </c>
      <c r="F28" s="58">
        <f t="shared" si="22"/>
        <v>0</v>
      </c>
      <c r="G28" s="58">
        <f t="shared" si="23"/>
        <v>0</v>
      </c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8"/>
      <c r="T28" s="58">
        <f>IF(SUM($B$26:B28)-SUM($C$26:S28)&lt;=0,0,SUM($B$26:B28)-SUM($C$26:S28))</f>
        <v>0</v>
      </c>
      <c r="U28" s="74" t="str">
        <f t="shared" si="17"/>
        <v/>
      </c>
      <c r="V28" s="58">
        <f t="shared" si="18"/>
        <v>0</v>
      </c>
      <c r="W28" s="58">
        <f>IF(ROUND(V28-SUM($X$26:X27),2)&lt;0,0,ROUND(V28-SUM($X$26:X27),2))</f>
        <v>0</v>
      </c>
      <c r="X28" s="76"/>
      <c r="Y28" s="77" t="str">
        <f t="shared" si="24"/>
        <v/>
      </c>
      <c r="Z28" s="59"/>
      <c r="AA28" s="78">
        <f t="shared" si="25"/>
        <v>0</v>
      </c>
      <c r="AB28" s="79">
        <f t="shared" ref="AB28:AB37" si="27">B28-D28-E28-F28-G28-W28-SUMIF($B:$B,A28,$H:$H)</f>
        <v>0</v>
      </c>
      <c r="AC28" t="s">
        <v>156</v>
      </c>
      <c r="AD28" t="b">
        <f t="shared" si="26"/>
        <v>1</v>
      </c>
    </row>
    <row r="29" spans="1:30">
      <c r="A29" s="72" t="s">
        <v>157</v>
      </c>
      <c r="B29" s="58">
        <f t="shared" si="19"/>
        <v>0</v>
      </c>
      <c r="C29" s="73">
        <v>5000</v>
      </c>
      <c r="D29" s="58">
        <f t="shared" si="20"/>
        <v>0</v>
      </c>
      <c r="E29" s="58">
        <f t="shared" si="21"/>
        <v>0</v>
      </c>
      <c r="F29" s="58">
        <f t="shared" si="22"/>
        <v>0</v>
      </c>
      <c r="G29" s="58">
        <f t="shared" si="23"/>
        <v>0</v>
      </c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8"/>
      <c r="T29" s="58">
        <f>IF(SUM($B$26:B29)-SUM($C$26:S29)&lt;=0,0,SUM($B$26:B29)-SUM($C$26:S29))</f>
        <v>0</v>
      </c>
      <c r="U29" s="74" t="str">
        <f t="shared" si="17"/>
        <v/>
      </c>
      <c r="V29" s="58">
        <f t="shared" si="18"/>
        <v>0</v>
      </c>
      <c r="W29" s="58">
        <f>IF(ROUND(V29-SUM($X$26:X28),2)&lt;0,0,ROUND(V29-SUM($X$26:X28),2))</f>
        <v>0</v>
      </c>
      <c r="X29" s="76"/>
      <c r="Y29" s="77" t="str">
        <f t="shared" si="24"/>
        <v/>
      </c>
      <c r="Z29" s="59"/>
      <c r="AA29" s="78">
        <f t="shared" si="25"/>
        <v>0</v>
      </c>
      <c r="AB29" s="79">
        <f t="shared" si="27"/>
        <v>0</v>
      </c>
      <c r="AC29" t="s">
        <v>157</v>
      </c>
      <c r="AD29" t="b">
        <f t="shared" si="26"/>
        <v>1</v>
      </c>
    </row>
    <row r="30" spans="1:30">
      <c r="A30" s="72" t="s">
        <v>158</v>
      </c>
      <c r="B30" s="58">
        <f t="shared" si="19"/>
        <v>0</v>
      </c>
      <c r="C30" s="73">
        <v>5000</v>
      </c>
      <c r="D30" s="58">
        <f t="shared" si="20"/>
        <v>0</v>
      </c>
      <c r="E30" s="58">
        <f t="shared" si="21"/>
        <v>0</v>
      </c>
      <c r="F30" s="58">
        <f t="shared" si="22"/>
        <v>0</v>
      </c>
      <c r="G30" s="58">
        <f t="shared" si="23"/>
        <v>0</v>
      </c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8"/>
      <c r="T30" s="58">
        <f>IF(SUM($B$26:B30)-SUM($C$26:S30)&lt;=0,0,SUM($B$26:B30)-SUM($C$26:S30))</f>
        <v>0</v>
      </c>
      <c r="U30" s="74" t="str">
        <f t="shared" si="17"/>
        <v/>
      </c>
      <c r="V30" s="58">
        <f t="shared" si="18"/>
        <v>0</v>
      </c>
      <c r="W30" s="58">
        <f>IF(ROUND(V30-SUM($X$26:X29),2)&lt;0,0,ROUND(V30-SUM($X$26:X29),2))</f>
        <v>0</v>
      </c>
      <c r="X30" s="76"/>
      <c r="Y30" s="77" t="str">
        <f t="shared" si="24"/>
        <v/>
      </c>
      <c r="Z30" s="59"/>
      <c r="AA30" s="78">
        <f t="shared" si="25"/>
        <v>0</v>
      </c>
      <c r="AB30" s="79">
        <f t="shared" si="27"/>
        <v>0</v>
      </c>
      <c r="AC30" t="s">
        <v>158</v>
      </c>
      <c r="AD30" t="b">
        <f t="shared" si="26"/>
        <v>1</v>
      </c>
    </row>
    <row r="31" spans="1:30">
      <c r="A31" s="72" t="s">
        <v>159</v>
      </c>
      <c r="B31" s="58">
        <f t="shared" si="19"/>
        <v>0</v>
      </c>
      <c r="C31" s="73">
        <v>5000</v>
      </c>
      <c r="D31" s="58">
        <f t="shared" si="20"/>
        <v>0</v>
      </c>
      <c r="E31" s="58">
        <f t="shared" si="21"/>
        <v>0</v>
      </c>
      <c r="F31" s="58">
        <f t="shared" si="22"/>
        <v>0</v>
      </c>
      <c r="G31" s="58">
        <f t="shared" si="23"/>
        <v>0</v>
      </c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8"/>
      <c r="T31" s="58">
        <f>IF(SUM($B$26:B31)-SUM($C$26:S31)&lt;=0,0,SUM($B$26:B31)-SUM($C$26:S31))</f>
        <v>0</v>
      </c>
      <c r="U31" s="74" t="str">
        <f t="shared" si="17"/>
        <v/>
      </c>
      <c r="V31" s="58">
        <f t="shared" si="18"/>
        <v>0</v>
      </c>
      <c r="W31" s="58">
        <f>IF(ROUND(V31-SUM($X$26:X30),2)&lt;0,0,ROUND(V31-SUM($X$26:X30),2))</f>
        <v>0</v>
      </c>
      <c r="X31" s="76"/>
      <c r="Y31" s="77" t="str">
        <f t="shared" si="24"/>
        <v/>
      </c>
      <c r="Z31" s="59"/>
      <c r="AA31" s="78">
        <f t="shared" si="25"/>
        <v>0</v>
      </c>
      <c r="AB31" s="79">
        <f t="shared" si="27"/>
        <v>0</v>
      </c>
      <c r="AC31" t="s">
        <v>159</v>
      </c>
      <c r="AD31" t="b">
        <f t="shared" si="26"/>
        <v>1</v>
      </c>
    </row>
    <row r="32" spans="1:30">
      <c r="A32" s="72" t="s">
        <v>160</v>
      </c>
      <c r="B32" s="58">
        <f t="shared" si="19"/>
        <v>0</v>
      </c>
      <c r="C32" s="73">
        <v>5000</v>
      </c>
      <c r="D32" s="58">
        <f t="shared" si="20"/>
        <v>0</v>
      </c>
      <c r="E32" s="58">
        <f t="shared" si="21"/>
        <v>0</v>
      </c>
      <c r="F32" s="58">
        <f t="shared" si="22"/>
        <v>0</v>
      </c>
      <c r="G32" s="58">
        <f t="shared" si="23"/>
        <v>0</v>
      </c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8"/>
      <c r="T32" s="58">
        <f>IF(SUM($B$26:B32)-SUM($C$26:S32)&lt;=0,0,SUM($B$26:B32)-SUM($C$26:S32))</f>
        <v>0</v>
      </c>
      <c r="U32" s="74" t="str">
        <f t="shared" si="17"/>
        <v/>
      </c>
      <c r="V32" s="58">
        <f t="shared" si="18"/>
        <v>0</v>
      </c>
      <c r="W32" s="58">
        <f>IF(ROUND(V32-SUM($X$26:X31),2)&lt;0,0,ROUND(V32-SUM($X$26:X31),2))</f>
        <v>0</v>
      </c>
      <c r="X32" s="76"/>
      <c r="Y32" s="77" t="str">
        <f t="shared" si="24"/>
        <v/>
      </c>
      <c r="Z32" s="59"/>
      <c r="AA32" s="78">
        <f t="shared" si="25"/>
        <v>0</v>
      </c>
      <c r="AB32" s="79">
        <f t="shared" si="27"/>
        <v>0</v>
      </c>
      <c r="AC32" t="s">
        <v>160</v>
      </c>
      <c r="AD32" t="b">
        <f t="shared" si="26"/>
        <v>1</v>
      </c>
    </row>
    <row r="33" spans="1:30">
      <c r="A33" s="72" t="s">
        <v>161</v>
      </c>
      <c r="B33" s="58">
        <f t="shared" si="19"/>
        <v>0</v>
      </c>
      <c r="C33" s="73">
        <v>5000</v>
      </c>
      <c r="D33" s="58">
        <f t="shared" si="20"/>
        <v>0</v>
      </c>
      <c r="E33" s="58">
        <f t="shared" si="21"/>
        <v>0</v>
      </c>
      <c r="F33" s="58">
        <f t="shared" si="22"/>
        <v>0</v>
      </c>
      <c r="G33" s="58">
        <f t="shared" si="23"/>
        <v>0</v>
      </c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8"/>
      <c r="T33" s="58">
        <f>IF(SUM($B$26:B33)-SUM($C$26:S33)&lt;=0,0,SUM($B$26:B33)-SUM($C$26:S33))</f>
        <v>0</v>
      </c>
      <c r="U33" s="74" t="str">
        <f t="shared" si="17"/>
        <v/>
      </c>
      <c r="V33" s="58">
        <f t="shared" si="18"/>
        <v>0</v>
      </c>
      <c r="W33" s="58">
        <f>IF(ROUND(V33-SUM($X$26:X32),2)&lt;0,0,ROUND(V33-SUM($X$26:X32),2))</f>
        <v>0</v>
      </c>
      <c r="X33" s="76"/>
      <c r="Y33" s="77" t="str">
        <f t="shared" si="24"/>
        <v/>
      </c>
      <c r="Z33" s="59"/>
      <c r="AA33" s="78">
        <f t="shared" si="25"/>
        <v>0</v>
      </c>
      <c r="AB33" s="79">
        <f t="shared" si="27"/>
        <v>0</v>
      </c>
      <c r="AC33" t="s">
        <v>161</v>
      </c>
      <c r="AD33" t="b">
        <f t="shared" si="26"/>
        <v>1</v>
      </c>
    </row>
    <row r="34" spans="1:30">
      <c r="A34" s="72" t="s">
        <v>162</v>
      </c>
      <c r="B34" s="58">
        <f t="shared" si="19"/>
        <v>0</v>
      </c>
      <c r="C34" s="73">
        <v>5000</v>
      </c>
      <c r="D34" s="58">
        <f t="shared" si="20"/>
        <v>0</v>
      </c>
      <c r="E34" s="58">
        <f t="shared" si="21"/>
        <v>0</v>
      </c>
      <c r="F34" s="58">
        <f t="shared" si="22"/>
        <v>0</v>
      </c>
      <c r="G34" s="58">
        <f t="shared" si="23"/>
        <v>0</v>
      </c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8"/>
      <c r="T34" s="58">
        <f>IF(SUM($B$26:B34)-SUM($C$26:S34)&lt;=0,0,SUM($B$26:B34)-SUM($C$26:S34))</f>
        <v>0</v>
      </c>
      <c r="U34" s="74" t="str">
        <f t="shared" si="17"/>
        <v/>
      </c>
      <c r="V34" s="58">
        <f t="shared" si="18"/>
        <v>0</v>
      </c>
      <c r="W34" s="58">
        <f>IF(ROUND(V34-SUM($X$26:X33),2)&lt;0,0,ROUND(V34-SUM($X$26:X33),2))</f>
        <v>0</v>
      </c>
      <c r="X34" s="76"/>
      <c r="Y34" s="77" t="str">
        <f t="shared" si="24"/>
        <v/>
      </c>
      <c r="Z34" s="59"/>
      <c r="AA34" s="78">
        <f t="shared" si="25"/>
        <v>0</v>
      </c>
      <c r="AB34" s="79">
        <f t="shared" si="27"/>
        <v>0</v>
      </c>
      <c r="AC34" t="s">
        <v>162</v>
      </c>
      <c r="AD34" t="b">
        <f t="shared" si="26"/>
        <v>1</v>
      </c>
    </row>
    <row r="35" spans="1:30">
      <c r="A35" s="72" t="s">
        <v>163</v>
      </c>
      <c r="B35" s="58">
        <f t="shared" si="19"/>
        <v>0</v>
      </c>
      <c r="C35" s="73">
        <v>5000</v>
      </c>
      <c r="D35" s="58">
        <f t="shared" si="20"/>
        <v>0</v>
      </c>
      <c r="E35" s="58">
        <f t="shared" si="21"/>
        <v>0</v>
      </c>
      <c r="F35" s="58">
        <f t="shared" si="22"/>
        <v>0</v>
      </c>
      <c r="G35" s="58">
        <f t="shared" si="23"/>
        <v>0</v>
      </c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8"/>
      <c r="T35" s="58">
        <f>IF(SUM($B$26:B35)-SUM($C$26:S35)&lt;=0,0,SUM($B$26:B35)-SUM($C$26:S35))</f>
        <v>0</v>
      </c>
      <c r="U35" s="74" t="str">
        <f t="shared" si="17"/>
        <v/>
      </c>
      <c r="V35" s="58">
        <f t="shared" si="18"/>
        <v>0</v>
      </c>
      <c r="W35" s="58">
        <f>IF(ROUND(V35-SUM($X$26:X34),2)&lt;0,0,ROUND(V35-SUM($X$26:X34),2))</f>
        <v>0</v>
      </c>
      <c r="X35" s="76"/>
      <c r="Y35" s="77" t="str">
        <f t="shared" si="24"/>
        <v/>
      </c>
      <c r="Z35" s="59"/>
      <c r="AA35" s="78">
        <f t="shared" si="25"/>
        <v>0</v>
      </c>
      <c r="AB35" s="79">
        <f t="shared" si="27"/>
        <v>0</v>
      </c>
      <c r="AC35" t="s">
        <v>163</v>
      </c>
      <c r="AD35" t="b">
        <f t="shared" si="26"/>
        <v>1</v>
      </c>
    </row>
    <row r="36" spans="1:30">
      <c r="A36" s="72" t="s">
        <v>164</v>
      </c>
      <c r="B36" s="58">
        <f t="shared" si="19"/>
        <v>0</v>
      </c>
      <c r="C36" s="73">
        <v>5000</v>
      </c>
      <c r="D36" s="58">
        <f t="shared" si="20"/>
        <v>0</v>
      </c>
      <c r="E36" s="58">
        <f t="shared" si="21"/>
        <v>0</v>
      </c>
      <c r="F36" s="58">
        <f t="shared" si="22"/>
        <v>0</v>
      </c>
      <c r="G36" s="58">
        <f t="shared" si="23"/>
        <v>0</v>
      </c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  <c r="S36" s="58"/>
      <c r="T36" s="58">
        <f>IF(SUM($B$26:B36)-SUM($C$26:S36)&lt;=0,0,SUM($B$26:B36)-SUM($C$26:S36))</f>
        <v>0</v>
      </c>
      <c r="U36" s="74" t="str">
        <f t="shared" si="17"/>
        <v/>
      </c>
      <c r="V36" s="58">
        <f t="shared" si="18"/>
        <v>0</v>
      </c>
      <c r="W36" s="58">
        <f>IF(ROUND(V36-SUM($X$26:X35),2)&lt;0,0,ROUND(V36-SUM($X$26:X35),2))</f>
        <v>0</v>
      </c>
      <c r="X36" s="76"/>
      <c r="Y36" s="77" t="str">
        <f t="shared" si="24"/>
        <v/>
      </c>
      <c r="Z36" s="59"/>
      <c r="AA36" s="78">
        <f t="shared" si="25"/>
        <v>0</v>
      </c>
      <c r="AB36" s="79">
        <f t="shared" si="27"/>
        <v>0</v>
      </c>
      <c r="AC36" t="s">
        <v>164</v>
      </c>
      <c r="AD36" t="b">
        <f t="shared" si="26"/>
        <v>1</v>
      </c>
    </row>
    <row r="37" spans="1:30">
      <c r="A37" s="72" t="s">
        <v>165</v>
      </c>
      <c r="B37" s="58">
        <f t="shared" si="19"/>
        <v>0</v>
      </c>
      <c r="C37" s="73">
        <v>5000</v>
      </c>
      <c r="D37" s="58">
        <f t="shared" si="20"/>
        <v>0</v>
      </c>
      <c r="E37" s="58">
        <f t="shared" si="21"/>
        <v>0</v>
      </c>
      <c r="F37" s="58">
        <f t="shared" si="22"/>
        <v>0</v>
      </c>
      <c r="G37" s="58">
        <f t="shared" si="23"/>
        <v>0</v>
      </c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  <c r="S37" s="58"/>
      <c r="T37" s="58">
        <f>IF(SUM($B$26:B37)-SUM($C$26:S37)&lt;=0,0,SUM($B$26:B37)-SUM($C$26:S37))</f>
        <v>0</v>
      </c>
      <c r="U37" s="74" t="str">
        <f t="shared" si="17"/>
        <v/>
      </c>
      <c r="V37" s="58">
        <f t="shared" si="18"/>
        <v>0</v>
      </c>
      <c r="W37" s="58">
        <f>IF(ROUND(V37-SUM($X$26:X36),2)&lt;0,0,ROUND(V37-SUM($X$26:X36),2))</f>
        <v>0</v>
      </c>
      <c r="X37" s="76"/>
      <c r="Y37" s="77" t="str">
        <f t="shared" si="24"/>
        <v/>
      </c>
      <c r="Z37" s="59"/>
      <c r="AA37" s="78">
        <f t="shared" si="25"/>
        <v>0</v>
      </c>
      <c r="AB37" s="79">
        <f t="shared" si="27"/>
        <v>0</v>
      </c>
      <c r="AC37" t="s">
        <v>165</v>
      </c>
      <c r="AD37" t="b">
        <f t="shared" si="26"/>
        <v>1</v>
      </c>
    </row>
    <row r="38" spans="1:30">
      <c r="A38" s="72" t="s">
        <v>103</v>
      </c>
      <c r="B38" s="58">
        <f>SUM(B26:B37)+B39</f>
        <v>10000</v>
      </c>
      <c r="C38" s="58">
        <f>SUM(C26:C37)</f>
        <v>60000</v>
      </c>
      <c r="D38" s="58">
        <f t="shared" ref="D38:W38" si="28">SUM(D26:D37)</f>
        <v>0</v>
      </c>
      <c r="E38" s="58">
        <f t="shared" si="28"/>
        <v>0</v>
      </c>
      <c r="F38" s="58">
        <f t="shared" si="28"/>
        <v>0</v>
      </c>
      <c r="G38" s="58">
        <f t="shared" si="28"/>
        <v>0</v>
      </c>
      <c r="H38" s="58">
        <f t="shared" si="28"/>
        <v>0</v>
      </c>
      <c r="I38" s="58">
        <f t="shared" si="28"/>
        <v>0</v>
      </c>
      <c r="J38" s="58">
        <f t="shared" si="28"/>
        <v>0</v>
      </c>
      <c r="K38" s="58">
        <f t="shared" si="28"/>
        <v>0</v>
      </c>
      <c r="L38" s="58">
        <f t="shared" si="28"/>
        <v>0</v>
      </c>
      <c r="M38" s="58">
        <f t="shared" si="28"/>
        <v>0</v>
      </c>
      <c r="N38" s="58">
        <f t="shared" si="28"/>
        <v>0</v>
      </c>
      <c r="O38" s="58">
        <f t="shared" si="28"/>
        <v>0</v>
      </c>
      <c r="P38" s="58">
        <f t="shared" si="28"/>
        <v>0</v>
      </c>
      <c r="Q38" s="58">
        <f t="shared" si="28"/>
        <v>0</v>
      </c>
      <c r="R38" s="58">
        <f t="shared" si="28"/>
        <v>0</v>
      </c>
      <c r="S38" s="58">
        <f t="shared" si="28"/>
        <v>0</v>
      </c>
      <c r="T38" s="58"/>
      <c r="U38" s="80"/>
      <c r="V38" s="58">
        <f t="shared" si="28"/>
        <v>150</v>
      </c>
      <c r="W38" s="58">
        <f t="shared" si="28"/>
        <v>150</v>
      </c>
      <c r="X38" s="58">
        <f>SUM(X26:X37)+X39</f>
        <v>0</v>
      </c>
      <c r="Y38" s="77" t="b">
        <f t="shared" si="24"/>
        <v>0</v>
      </c>
      <c r="Z38" s="81"/>
      <c r="AA38" s="82">
        <f>SUM(AA26:AA37)</f>
        <v>0</v>
      </c>
      <c r="AB38" s="79">
        <f>SUM(AB26:AB37)</f>
        <v>9850</v>
      </c>
    </row>
    <row r="39" spans="1:30">
      <c r="A39" s="72" t="s">
        <v>193</v>
      </c>
      <c r="B39" s="73"/>
      <c r="C39" s="83"/>
      <c r="D39" s="84"/>
      <c r="E39" s="84"/>
      <c r="F39" s="84"/>
      <c r="G39" s="84"/>
      <c r="H39" s="84"/>
      <c r="I39" s="84" t="b">
        <f>I40=T22</f>
        <v>1</v>
      </c>
      <c r="J39" s="84" t="b">
        <f>J40=(X38+X39)</f>
        <v>1</v>
      </c>
      <c r="K39" s="84"/>
      <c r="L39" s="84"/>
      <c r="M39" s="84"/>
      <c r="N39" s="84"/>
      <c r="O39" s="84"/>
      <c r="P39" s="84"/>
      <c r="Q39" s="84"/>
      <c r="R39" s="84"/>
      <c r="S39" s="84"/>
      <c r="T39" s="84"/>
      <c r="X39" s="85"/>
    </row>
    <row r="40" s="29" customFormat="1" spans="1:30">
      <c r="A40" s="86" t="s">
        <v>194</v>
      </c>
      <c r="B40" s="73">
        <f>G40-SUM(R10:R21)-K40</f>
        <v>0</v>
      </c>
      <c r="C40" s="83"/>
      <c r="D40" s="83"/>
      <c r="E40" s="83"/>
      <c r="F40" s="87">
        <f>SUM(F44:F1000)</f>
        <v>0</v>
      </c>
      <c r="G40" s="87">
        <f t="shared" ref="G40:L40" si="29">SUM(G44:G1000)</f>
        <v>0</v>
      </c>
      <c r="H40" s="87">
        <f t="shared" si="29"/>
        <v>0</v>
      </c>
      <c r="I40" s="87">
        <f t="shared" si="29"/>
        <v>0</v>
      </c>
      <c r="J40" s="87">
        <f t="shared" si="29"/>
        <v>0</v>
      </c>
      <c r="K40" s="87">
        <f t="shared" si="29"/>
        <v>0</v>
      </c>
      <c r="L40" s="87">
        <f t="shared" si="29"/>
        <v>0</v>
      </c>
      <c r="M40" s="83">
        <f>G40-H40-I40-J40-K40-L40+M43</f>
        <v>0</v>
      </c>
      <c r="N40" s="83"/>
      <c r="O40" s="83"/>
      <c r="P40" s="83"/>
      <c r="Q40" s="83"/>
      <c r="R40" s="83"/>
      <c r="S40" s="83"/>
      <c r="T40" s="83"/>
      <c r="W40" s="88" t="s">
        <v>195</v>
      </c>
      <c r="X40" s="89">
        <f>IF((B38-B39)=0,0,V37/(B38-B39))</f>
        <v>0</v>
      </c>
      <c r="Z40" s="90"/>
    </row>
    <row r="41" spans="1:30">
      <c r="A41" s="41" t="s">
        <v>196</v>
      </c>
      <c r="B41" s="41"/>
      <c r="C41" s="41"/>
      <c r="D41" s="41"/>
      <c r="E41" s="41"/>
      <c r="F41" s="41"/>
      <c r="G41" s="41"/>
      <c r="H41" s="41"/>
      <c r="I41" s="41"/>
      <c r="J41" s="91" t="s">
        <v>197</v>
      </c>
      <c r="K41" s="92">
        <v>0.85</v>
      </c>
      <c r="L41" s="93" t="s">
        <v>198</v>
      </c>
      <c r="M41" s="86">
        <f>SUMIF(档案费管理台账!$E$4:$E$1000,G1,档案费管理台账!$H$4:$H$1000)</f>
        <v>0</v>
      </c>
      <c r="N41" s="83" t="b">
        <f>M41=SUM(H43:H1000)</f>
        <v>1</v>
      </c>
      <c r="O41" s="84"/>
      <c r="P41" s="84"/>
      <c r="Q41" s="84"/>
      <c r="R41" s="84"/>
      <c r="S41" s="84"/>
      <c r="T41" s="84"/>
    </row>
    <row r="42" s="27" customFormat="1" spans="1:30">
      <c r="A42" s="63" t="s">
        <v>4</v>
      </c>
      <c r="B42" s="67" t="s">
        <v>124</v>
      </c>
      <c r="C42" s="67" t="s">
        <v>199</v>
      </c>
      <c r="D42" s="63" t="s">
        <v>200</v>
      </c>
      <c r="E42" s="63" t="s">
        <v>7</v>
      </c>
      <c r="F42" s="63" t="s">
        <v>201</v>
      </c>
      <c r="G42" s="63" t="s">
        <v>202</v>
      </c>
      <c r="H42" s="63" t="s">
        <v>11</v>
      </c>
      <c r="I42" s="63" t="s">
        <v>203</v>
      </c>
      <c r="J42" s="63" t="s">
        <v>204</v>
      </c>
      <c r="K42" s="63" t="s">
        <v>205</v>
      </c>
      <c r="L42" s="63" t="s">
        <v>206</v>
      </c>
      <c r="M42" s="63" t="s">
        <v>207</v>
      </c>
      <c r="N42" s="94" t="s">
        <v>77</v>
      </c>
      <c r="O42" s="95"/>
      <c r="P42" s="95"/>
      <c r="Q42" s="95"/>
      <c r="R42" s="95"/>
      <c r="S42" s="95"/>
      <c r="T42" s="95"/>
      <c r="U42" s="95"/>
      <c r="V42" s="95"/>
      <c r="W42" s="96"/>
      <c r="Z42" s="48"/>
      <c r="AB42" s="47"/>
    </row>
    <row r="43" spans="1:30">
      <c r="A43" s="97" t="str">
        <f>IF(D43="","",ROW()-42)</f>
        <v/>
      </c>
      <c r="B43" s="98"/>
      <c r="C43" s="99">
        <v>45293.8683796296</v>
      </c>
      <c r="D43" s="100"/>
      <c r="E43" s="100"/>
      <c r="F43" s="57"/>
      <c r="G43" s="58"/>
      <c r="H43" s="58"/>
      <c r="I43" s="57">
        <v>0</v>
      </c>
      <c r="J43" s="57"/>
      <c r="K43" s="57"/>
      <c r="L43" s="57"/>
      <c r="M43" s="101"/>
      <c r="N43" s="102"/>
      <c r="O43" s="84"/>
      <c r="P43" s="84"/>
      <c r="Q43" s="84"/>
      <c r="R43" s="84"/>
      <c r="S43" s="84"/>
      <c r="T43" s="84"/>
      <c r="U43" s="84"/>
      <c r="V43" s="84"/>
      <c r="W43" s="83"/>
    </row>
    <row r="44" spans="1:30">
      <c r="A44" s="97" t="str">
        <f>IF(C44="","",ROW()-42)</f>
        <v/>
      </c>
      <c r="B44" s="98" t="str">
        <f t="shared" ref="B44:B107" si="30">IF(C44="","",MONTH(C44)&amp;"月")</f>
        <v/>
      </c>
      <c r="C44" s="99"/>
      <c r="D44" s="100"/>
      <c r="E44" s="100"/>
      <c r="F44" s="57"/>
      <c r="G44" s="58">
        <f>IF(F44="",0,F44*$K$41)</f>
        <v>0</v>
      </c>
      <c r="H44" s="58"/>
      <c r="I44" s="57"/>
      <c r="J44" s="57"/>
      <c r="K44" s="57"/>
      <c r="L44" s="57"/>
      <c r="M44" s="58" t="str">
        <f>IF(C44="","",ROUND(M43+G44-I44-J44-K44-L44-H44,2))</f>
        <v/>
      </c>
      <c r="N44" s="102"/>
      <c r="O44" s="84"/>
      <c r="P44" s="84"/>
      <c r="Q44" s="84"/>
      <c r="R44" s="84"/>
      <c r="S44" s="84"/>
      <c r="T44" s="84"/>
      <c r="U44" s="84"/>
      <c r="V44" s="84"/>
      <c r="W44" s="83"/>
    </row>
    <row r="45" spans="1:30">
      <c r="A45" s="97" t="str">
        <f t="shared" ref="A45:A108" si="31">IF(C45="","",ROW()-42)</f>
        <v/>
      </c>
      <c r="B45" s="98" t="str">
        <f t="shared" si="30"/>
        <v/>
      </c>
      <c r="C45" s="99"/>
      <c r="D45" s="100"/>
      <c r="E45" s="100"/>
      <c r="F45" s="57"/>
      <c r="G45" s="58">
        <f t="shared" ref="G45:G108" si="32">IF(F45="",0,F45*$K$41)</f>
        <v>0</v>
      </c>
      <c r="H45" s="58"/>
      <c r="I45" s="57"/>
      <c r="J45" s="57"/>
      <c r="K45" s="57"/>
      <c r="L45" s="57"/>
      <c r="M45" s="58" t="str">
        <f t="shared" ref="M45:M108" si="33">IF(C45="","",ROUND(M44+G45-I45-J45-K45-L45-H45,2))</f>
        <v/>
      </c>
      <c r="N45" s="102"/>
      <c r="O45" s="84"/>
      <c r="P45" s="84"/>
      <c r="Q45" s="84"/>
      <c r="R45" s="84"/>
      <c r="S45" s="84"/>
      <c r="T45" s="84"/>
      <c r="U45" s="84"/>
      <c r="V45" s="84"/>
      <c r="W45" s="83"/>
    </row>
    <row r="46" spans="1:30">
      <c r="A46" s="97" t="str">
        <f t="shared" si="31"/>
        <v/>
      </c>
      <c r="B46" s="98" t="str">
        <f t="shared" si="30"/>
        <v/>
      </c>
      <c r="C46" s="99"/>
      <c r="D46" s="100"/>
      <c r="E46" s="100"/>
      <c r="F46" s="57"/>
      <c r="G46" s="58">
        <f t="shared" si="32"/>
        <v>0</v>
      </c>
      <c r="H46" s="58"/>
      <c r="I46" s="57"/>
      <c r="J46" s="57"/>
      <c r="K46" s="57"/>
      <c r="L46" s="57"/>
      <c r="M46" s="58" t="str">
        <f t="shared" si="33"/>
        <v/>
      </c>
      <c r="N46" s="102"/>
      <c r="O46" s="84"/>
      <c r="P46" s="84"/>
      <c r="Q46" s="84"/>
      <c r="R46" s="84"/>
      <c r="S46" s="84"/>
      <c r="T46" s="84"/>
      <c r="U46" s="84"/>
      <c r="V46" s="84"/>
      <c r="W46" s="83"/>
    </row>
    <row r="47" spans="1:30">
      <c r="A47" s="97" t="str">
        <f t="shared" si="31"/>
        <v/>
      </c>
      <c r="B47" s="98" t="str">
        <f t="shared" si="30"/>
        <v/>
      </c>
      <c r="C47" s="99"/>
      <c r="D47" s="100"/>
      <c r="E47" s="100"/>
      <c r="F47" s="57"/>
      <c r="G47" s="58">
        <f t="shared" si="32"/>
        <v>0</v>
      </c>
      <c r="H47" s="58"/>
      <c r="I47" s="57"/>
      <c r="J47" s="57"/>
      <c r="K47" s="57"/>
      <c r="L47" s="57"/>
      <c r="M47" s="58" t="str">
        <f t="shared" si="33"/>
        <v/>
      </c>
      <c r="N47" s="102"/>
      <c r="O47" s="84"/>
      <c r="P47" s="84"/>
      <c r="Q47" s="84"/>
      <c r="R47" s="84"/>
      <c r="S47" s="84"/>
      <c r="T47" s="84"/>
      <c r="U47" s="84"/>
      <c r="V47" s="84"/>
      <c r="W47" s="83"/>
    </row>
    <row r="48" spans="1:30">
      <c r="A48" s="97" t="str">
        <f t="shared" si="31"/>
        <v/>
      </c>
      <c r="B48" s="98" t="str">
        <f t="shared" si="30"/>
        <v/>
      </c>
      <c r="C48" s="99"/>
      <c r="D48" s="100"/>
      <c r="E48" s="100"/>
      <c r="F48" s="57"/>
      <c r="G48" s="58">
        <f t="shared" si="32"/>
        <v>0</v>
      </c>
      <c r="H48" s="58"/>
      <c r="I48" s="57"/>
      <c r="J48" s="57"/>
      <c r="K48" s="57"/>
      <c r="L48" s="57"/>
      <c r="M48" s="58" t="str">
        <f t="shared" si="33"/>
        <v/>
      </c>
      <c r="N48" s="102"/>
      <c r="O48" s="84"/>
      <c r="P48" s="84"/>
      <c r="Q48" s="84"/>
      <c r="R48" s="84"/>
      <c r="S48" s="84"/>
      <c r="T48" s="84"/>
      <c r="U48" s="84"/>
      <c r="V48" s="84"/>
      <c r="W48" s="83"/>
    </row>
    <row r="49" spans="1:23">
      <c r="A49" s="97" t="str">
        <f t="shared" si="31"/>
        <v/>
      </c>
      <c r="B49" s="98" t="str">
        <f t="shared" si="30"/>
        <v/>
      </c>
      <c r="C49" s="99"/>
      <c r="D49" s="100"/>
      <c r="E49" s="100"/>
      <c r="F49" s="57"/>
      <c r="G49" s="58">
        <f t="shared" si="32"/>
        <v>0</v>
      </c>
      <c r="H49" s="58"/>
      <c r="I49" s="57"/>
      <c r="J49" s="57"/>
      <c r="K49" s="57"/>
      <c r="L49" s="57"/>
      <c r="M49" s="58" t="str">
        <f t="shared" si="33"/>
        <v/>
      </c>
      <c r="N49" s="102"/>
      <c r="O49" s="84"/>
      <c r="P49" s="84"/>
      <c r="Q49" s="84"/>
      <c r="R49" s="84"/>
      <c r="S49" s="84"/>
      <c r="T49" s="84"/>
      <c r="U49" s="84"/>
      <c r="V49" s="84"/>
      <c r="W49" s="83"/>
    </row>
    <row r="50" spans="1:23">
      <c r="A50" s="97" t="str">
        <f t="shared" si="31"/>
        <v/>
      </c>
      <c r="B50" s="98" t="str">
        <f t="shared" si="30"/>
        <v/>
      </c>
      <c r="C50" s="99"/>
      <c r="D50" s="100"/>
      <c r="E50" s="100"/>
      <c r="F50" s="57"/>
      <c r="G50" s="58">
        <f t="shared" si="32"/>
        <v>0</v>
      </c>
      <c r="H50" s="58"/>
      <c r="I50" s="57"/>
      <c r="J50" s="57"/>
      <c r="K50" s="57"/>
      <c r="L50" s="57"/>
      <c r="M50" s="58" t="str">
        <f t="shared" si="33"/>
        <v/>
      </c>
      <c r="N50" s="102"/>
      <c r="O50" s="84"/>
      <c r="P50" s="84"/>
      <c r="Q50" s="84"/>
      <c r="R50" s="84"/>
      <c r="S50" s="84"/>
      <c r="T50" s="84"/>
      <c r="U50" s="84"/>
      <c r="V50" s="84"/>
      <c r="W50" s="83"/>
    </row>
    <row r="51" spans="1:23">
      <c r="A51" s="97" t="str">
        <f t="shared" si="31"/>
        <v/>
      </c>
      <c r="B51" s="98" t="str">
        <f t="shared" si="30"/>
        <v/>
      </c>
      <c r="C51" s="99"/>
      <c r="D51" s="100"/>
      <c r="E51" s="100"/>
      <c r="F51" s="57"/>
      <c r="G51" s="58">
        <f t="shared" si="32"/>
        <v>0</v>
      </c>
      <c r="H51" s="58"/>
      <c r="I51" s="57"/>
      <c r="J51" s="57"/>
      <c r="K51" s="57"/>
      <c r="L51" s="57"/>
      <c r="M51" s="58" t="str">
        <f t="shared" si="33"/>
        <v/>
      </c>
      <c r="N51" s="102"/>
      <c r="O51" s="84"/>
      <c r="P51" s="84"/>
      <c r="Q51" s="84"/>
      <c r="R51" s="84"/>
      <c r="S51" s="84"/>
      <c r="T51" s="84"/>
      <c r="U51" s="84"/>
      <c r="V51" s="84"/>
      <c r="W51" s="83"/>
    </row>
    <row r="52" spans="1:23">
      <c r="A52" s="97" t="str">
        <f t="shared" si="31"/>
        <v/>
      </c>
      <c r="B52" s="98" t="str">
        <f t="shared" si="30"/>
        <v/>
      </c>
      <c r="C52" s="99"/>
      <c r="D52" s="100"/>
      <c r="E52" s="100"/>
      <c r="F52" s="57"/>
      <c r="G52" s="58">
        <f t="shared" si="32"/>
        <v>0</v>
      </c>
      <c r="H52" s="58"/>
      <c r="I52" s="57"/>
      <c r="J52" s="57"/>
      <c r="K52" s="57"/>
      <c r="L52" s="57"/>
      <c r="M52" s="58" t="str">
        <f t="shared" si="33"/>
        <v/>
      </c>
      <c r="N52" s="102"/>
    </row>
    <row r="53" spans="1:23">
      <c r="A53" s="97" t="str">
        <f t="shared" si="31"/>
        <v/>
      </c>
      <c r="B53" s="98" t="str">
        <f t="shared" si="30"/>
        <v/>
      </c>
      <c r="C53" s="99"/>
      <c r="D53" s="100"/>
      <c r="E53" s="100"/>
      <c r="F53" s="57"/>
      <c r="G53" s="58">
        <f t="shared" si="32"/>
        <v>0</v>
      </c>
      <c r="H53" s="58"/>
      <c r="I53" s="57"/>
      <c r="J53" s="57"/>
      <c r="K53" s="57"/>
      <c r="L53" s="57"/>
      <c r="M53" s="58" t="str">
        <f t="shared" si="33"/>
        <v/>
      </c>
      <c r="N53" s="102"/>
    </row>
    <row r="54" spans="1:23">
      <c r="A54" s="97" t="str">
        <f t="shared" si="31"/>
        <v/>
      </c>
      <c r="B54" s="98" t="str">
        <f t="shared" si="30"/>
        <v/>
      </c>
      <c r="C54" s="99"/>
      <c r="D54" s="100"/>
      <c r="E54" s="100"/>
      <c r="F54" s="57"/>
      <c r="G54" s="58">
        <f t="shared" si="32"/>
        <v>0</v>
      </c>
      <c r="H54" s="58"/>
      <c r="I54" s="57"/>
      <c r="J54" s="57"/>
      <c r="K54" s="57"/>
      <c r="L54" s="57"/>
      <c r="M54" s="58" t="str">
        <f t="shared" si="33"/>
        <v/>
      </c>
      <c r="N54" s="102"/>
    </row>
    <row r="55" spans="1:23">
      <c r="A55" s="97" t="str">
        <f t="shared" si="31"/>
        <v/>
      </c>
      <c r="B55" s="98" t="str">
        <f t="shared" si="30"/>
        <v/>
      </c>
      <c r="C55" s="99"/>
      <c r="D55" s="100"/>
      <c r="E55" s="100"/>
      <c r="F55" s="57"/>
      <c r="G55" s="58">
        <f t="shared" si="32"/>
        <v>0</v>
      </c>
      <c r="H55" s="58"/>
      <c r="I55" s="57"/>
      <c r="J55" s="57"/>
      <c r="K55" s="57"/>
      <c r="L55" s="57"/>
      <c r="M55" s="58" t="str">
        <f t="shared" si="33"/>
        <v/>
      </c>
      <c r="N55" s="102"/>
    </row>
    <row r="56" spans="1:23">
      <c r="A56" s="97" t="str">
        <f t="shared" si="31"/>
        <v/>
      </c>
      <c r="B56" s="98" t="str">
        <f t="shared" si="30"/>
        <v/>
      </c>
      <c r="C56" s="99"/>
      <c r="D56" s="100"/>
      <c r="E56" s="100"/>
      <c r="F56" s="57"/>
      <c r="G56" s="58">
        <f t="shared" si="32"/>
        <v>0</v>
      </c>
      <c r="H56" s="58"/>
      <c r="I56" s="57"/>
      <c r="J56" s="57"/>
      <c r="K56" s="57"/>
      <c r="L56" s="57"/>
      <c r="M56" s="58" t="str">
        <f t="shared" si="33"/>
        <v/>
      </c>
      <c r="N56" s="102"/>
    </row>
    <row r="57" spans="1:23">
      <c r="A57" s="97" t="str">
        <f t="shared" si="31"/>
        <v/>
      </c>
      <c r="B57" s="98" t="str">
        <f t="shared" si="30"/>
        <v/>
      </c>
      <c r="C57" s="99"/>
      <c r="D57" s="100"/>
      <c r="E57" s="100"/>
      <c r="F57" s="57"/>
      <c r="G57" s="58">
        <f t="shared" si="32"/>
        <v>0</v>
      </c>
      <c r="H57" s="58"/>
      <c r="I57" s="57"/>
      <c r="J57" s="57"/>
      <c r="K57" s="57"/>
      <c r="L57" s="57"/>
      <c r="M57" s="58" t="str">
        <f t="shared" si="33"/>
        <v/>
      </c>
      <c r="N57" s="102"/>
    </row>
    <row r="58" spans="1:23">
      <c r="A58" s="97" t="str">
        <f t="shared" si="31"/>
        <v/>
      </c>
      <c r="B58" s="98" t="str">
        <f t="shared" si="30"/>
        <v/>
      </c>
      <c r="C58" s="99"/>
      <c r="D58" s="100"/>
      <c r="E58" s="100"/>
      <c r="F58" s="57"/>
      <c r="G58" s="58">
        <f t="shared" si="32"/>
        <v>0</v>
      </c>
      <c r="H58" s="58"/>
      <c r="I58" s="57"/>
      <c r="J58" s="57"/>
      <c r="K58" s="57"/>
      <c r="L58" s="57"/>
      <c r="M58" s="58" t="str">
        <f t="shared" si="33"/>
        <v/>
      </c>
      <c r="N58" s="102"/>
    </row>
    <row r="59" spans="1:23">
      <c r="A59" s="97" t="str">
        <f t="shared" si="31"/>
        <v/>
      </c>
      <c r="B59" s="98" t="str">
        <f t="shared" si="30"/>
        <v/>
      </c>
      <c r="C59" s="99"/>
      <c r="D59" s="100"/>
      <c r="E59" s="100"/>
      <c r="F59" s="57"/>
      <c r="G59" s="58">
        <f t="shared" si="32"/>
        <v>0</v>
      </c>
      <c r="H59" s="58"/>
      <c r="I59" s="57"/>
      <c r="J59" s="57"/>
      <c r="K59" s="57"/>
      <c r="L59" s="57"/>
      <c r="M59" s="58" t="str">
        <f t="shared" si="33"/>
        <v/>
      </c>
      <c r="N59" s="102"/>
    </row>
    <row r="60" spans="1:23">
      <c r="A60" s="97" t="str">
        <f t="shared" si="31"/>
        <v/>
      </c>
      <c r="B60" s="98" t="str">
        <f t="shared" si="30"/>
        <v/>
      </c>
      <c r="C60" s="99"/>
      <c r="D60" s="100"/>
      <c r="E60" s="100"/>
      <c r="F60" s="57"/>
      <c r="G60" s="58">
        <f t="shared" si="32"/>
        <v>0</v>
      </c>
      <c r="H60" s="58"/>
      <c r="I60" s="57"/>
      <c r="J60" s="57"/>
      <c r="K60" s="57"/>
      <c r="L60" s="57"/>
      <c r="M60" s="58" t="str">
        <f t="shared" si="33"/>
        <v/>
      </c>
      <c r="N60" s="102"/>
    </row>
    <row r="61" spans="1:23">
      <c r="A61" s="97" t="str">
        <f t="shared" si="31"/>
        <v/>
      </c>
      <c r="B61" s="98" t="str">
        <f t="shared" si="30"/>
        <v/>
      </c>
      <c r="C61" s="99"/>
      <c r="D61" s="100"/>
      <c r="E61" s="100"/>
      <c r="F61" s="57"/>
      <c r="G61" s="58">
        <f t="shared" si="32"/>
        <v>0</v>
      </c>
      <c r="H61" s="58"/>
      <c r="I61" s="57"/>
      <c r="J61" s="57"/>
      <c r="K61" s="57"/>
      <c r="L61" s="57"/>
      <c r="M61" s="58" t="str">
        <f t="shared" si="33"/>
        <v/>
      </c>
      <c r="N61" s="102"/>
    </row>
    <row r="62" spans="1:23">
      <c r="A62" s="97" t="str">
        <f t="shared" si="31"/>
        <v/>
      </c>
      <c r="B62" s="98" t="str">
        <f t="shared" si="30"/>
        <v/>
      </c>
      <c r="C62" s="99"/>
      <c r="D62" s="100"/>
      <c r="E62" s="100"/>
      <c r="F62" s="57"/>
      <c r="G62" s="58">
        <f t="shared" si="32"/>
        <v>0</v>
      </c>
      <c r="H62" s="58"/>
      <c r="I62" s="57"/>
      <c r="J62" s="57"/>
      <c r="K62" s="57"/>
      <c r="L62" s="57"/>
      <c r="M62" s="58" t="str">
        <f t="shared" si="33"/>
        <v/>
      </c>
      <c r="N62" s="102"/>
    </row>
    <row r="63" spans="1:23">
      <c r="A63" s="97" t="str">
        <f t="shared" si="31"/>
        <v/>
      </c>
      <c r="B63" s="98" t="str">
        <f t="shared" si="30"/>
        <v/>
      </c>
      <c r="C63" s="99"/>
      <c r="D63" s="100"/>
      <c r="E63" s="100"/>
      <c r="F63" s="57"/>
      <c r="G63" s="58">
        <f t="shared" si="32"/>
        <v>0</v>
      </c>
      <c r="H63" s="58"/>
      <c r="I63" s="57"/>
      <c r="J63" s="57"/>
      <c r="K63" s="57"/>
      <c r="L63" s="57"/>
      <c r="M63" s="58" t="str">
        <f t="shared" si="33"/>
        <v/>
      </c>
      <c r="N63" s="102"/>
    </row>
    <row r="64" spans="1:23">
      <c r="A64" s="97" t="str">
        <f t="shared" si="31"/>
        <v/>
      </c>
      <c r="B64" s="98" t="str">
        <f t="shared" si="30"/>
        <v/>
      </c>
      <c r="C64" s="99"/>
      <c r="D64" s="100"/>
      <c r="E64" s="100"/>
      <c r="F64" s="57"/>
      <c r="G64" s="58">
        <f t="shared" si="32"/>
        <v>0</v>
      </c>
      <c r="H64" s="58"/>
      <c r="I64" s="57"/>
      <c r="J64" s="57"/>
      <c r="K64" s="57"/>
      <c r="L64" s="57"/>
      <c r="M64" s="58" t="str">
        <f t="shared" si="33"/>
        <v/>
      </c>
      <c r="N64" s="102"/>
    </row>
    <row r="65" spans="1:14">
      <c r="A65" s="97" t="str">
        <f t="shared" si="31"/>
        <v/>
      </c>
      <c r="B65" s="98" t="str">
        <f t="shared" si="30"/>
        <v/>
      </c>
      <c r="C65" s="99"/>
      <c r="D65" s="100"/>
      <c r="E65" s="100"/>
      <c r="F65" s="57"/>
      <c r="G65" s="58">
        <f t="shared" si="32"/>
        <v>0</v>
      </c>
      <c r="H65" s="58"/>
      <c r="I65" s="57"/>
      <c r="J65" s="57"/>
      <c r="K65" s="57"/>
      <c r="L65" s="57"/>
      <c r="M65" s="58" t="str">
        <f t="shared" si="33"/>
        <v/>
      </c>
      <c r="N65" s="102"/>
    </row>
    <row r="66" spans="1:14">
      <c r="A66" s="97" t="str">
        <f t="shared" si="31"/>
        <v/>
      </c>
      <c r="B66" s="98" t="str">
        <f t="shared" si="30"/>
        <v/>
      </c>
      <c r="C66" s="99"/>
      <c r="D66" s="100"/>
      <c r="E66" s="100"/>
      <c r="F66" s="57"/>
      <c r="G66" s="58">
        <f t="shared" si="32"/>
        <v>0</v>
      </c>
      <c r="H66" s="58"/>
      <c r="I66" s="57"/>
      <c r="J66" s="57"/>
      <c r="K66" s="57"/>
      <c r="L66" s="57"/>
      <c r="M66" s="58" t="str">
        <f t="shared" si="33"/>
        <v/>
      </c>
      <c r="N66" s="102"/>
    </row>
    <row r="67" spans="1:14">
      <c r="A67" s="97" t="str">
        <f t="shared" si="31"/>
        <v/>
      </c>
      <c r="B67" s="98" t="str">
        <f t="shared" si="30"/>
        <v/>
      </c>
      <c r="C67" s="99"/>
      <c r="D67" s="100"/>
      <c r="E67" s="100"/>
      <c r="F67" s="57"/>
      <c r="G67" s="58">
        <f t="shared" si="32"/>
        <v>0</v>
      </c>
      <c r="H67" s="58"/>
      <c r="I67" s="57"/>
      <c r="J67" s="57"/>
      <c r="K67" s="57"/>
      <c r="L67" s="57"/>
      <c r="M67" s="58" t="str">
        <f t="shared" si="33"/>
        <v/>
      </c>
      <c r="N67" s="102"/>
    </row>
    <row r="68" spans="1:14">
      <c r="A68" s="97" t="str">
        <f t="shared" si="31"/>
        <v/>
      </c>
      <c r="B68" s="98" t="str">
        <f t="shared" si="30"/>
        <v/>
      </c>
      <c r="C68" s="99"/>
      <c r="D68" s="100"/>
      <c r="E68" s="100"/>
      <c r="F68" s="57"/>
      <c r="G68" s="58">
        <f t="shared" si="32"/>
        <v>0</v>
      </c>
      <c r="H68" s="58"/>
      <c r="I68" s="57"/>
      <c r="J68" s="57"/>
      <c r="K68" s="57"/>
      <c r="L68" s="57"/>
      <c r="M68" s="58" t="str">
        <f t="shared" si="33"/>
        <v/>
      </c>
      <c r="N68" s="102"/>
    </row>
    <row r="69" spans="1:14">
      <c r="A69" s="97" t="str">
        <f t="shared" si="31"/>
        <v/>
      </c>
      <c r="B69" s="98" t="str">
        <f t="shared" si="30"/>
        <v/>
      </c>
      <c r="C69" s="99"/>
      <c r="D69" s="100"/>
      <c r="E69" s="100"/>
      <c r="F69" s="57"/>
      <c r="G69" s="58">
        <f t="shared" si="32"/>
        <v>0</v>
      </c>
      <c r="H69" s="58"/>
      <c r="I69" s="57"/>
      <c r="J69" s="57"/>
      <c r="K69" s="57"/>
      <c r="L69" s="57"/>
      <c r="M69" s="58" t="str">
        <f t="shared" si="33"/>
        <v/>
      </c>
      <c r="N69" s="102"/>
    </row>
    <row r="70" spans="1:14">
      <c r="A70" s="97" t="str">
        <f t="shared" si="31"/>
        <v/>
      </c>
      <c r="B70" s="98" t="str">
        <f t="shared" si="30"/>
        <v/>
      </c>
      <c r="C70" s="99"/>
      <c r="D70" s="100"/>
      <c r="E70" s="100"/>
      <c r="F70" s="57"/>
      <c r="G70" s="58">
        <f t="shared" si="32"/>
        <v>0</v>
      </c>
      <c r="H70" s="58"/>
      <c r="I70" s="57"/>
      <c r="J70" s="57"/>
      <c r="K70" s="57"/>
      <c r="L70" s="57"/>
      <c r="M70" s="58" t="str">
        <f t="shared" si="33"/>
        <v/>
      </c>
      <c r="N70" s="102"/>
    </row>
    <row r="71" spans="1:14">
      <c r="A71" s="97" t="str">
        <f t="shared" si="31"/>
        <v/>
      </c>
      <c r="B71" s="98" t="str">
        <f t="shared" si="30"/>
        <v/>
      </c>
      <c r="C71" s="99"/>
      <c r="D71" s="100"/>
      <c r="E71" s="100"/>
      <c r="F71" s="57"/>
      <c r="G71" s="58">
        <f t="shared" si="32"/>
        <v>0</v>
      </c>
      <c r="H71" s="58"/>
      <c r="I71" s="57"/>
      <c r="J71" s="57"/>
      <c r="K71" s="57"/>
      <c r="L71" s="57"/>
      <c r="M71" s="58" t="str">
        <f t="shared" si="33"/>
        <v/>
      </c>
      <c r="N71" s="102"/>
    </row>
    <row r="72" spans="1:14">
      <c r="A72" s="97" t="str">
        <f t="shared" si="31"/>
        <v/>
      </c>
      <c r="B72" s="98" t="str">
        <f t="shared" si="30"/>
        <v/>
      </c>
      <c r="C72" s="99"/>
      <c r="D72" s="100"/>
      <c r="E72" s="100"/>
      <c r="F72" s="57"/>
      <c r="G72" s="58">
        <f t="shared" si="32"/>
        <v>0</v>
      </c>
      <c r="H72" s="58"/>
      <c r="I72" s="57"/>
      <c r="J72" s="57"/>
      <c r="K72" s="57"/>
      <c r="L72" s="57"/>
      <c r="M72" s="58" t="str">
        <f t="shared" si="33"/>
        <v/>
      </c>
      <c r="N72" s="102"/>
    </row>
    <row r="73" spans="1:14">
      <c r="A73" s="97" t="str">
        <f t="shared" si="31"/>
        <v/>
      </c>
      <c r="B73" s="98" t="str">
        <f t="shared" si="30"/>
        <v/>
      </c>
      <c r="C73" s="99"/>
      <c r="D73" s="100"/>
      <c r="E73" s="100"/>
      <c r="F73" s="57"/>
      <c r="G73" s="58">
        <f t="shared" si="32"/>
        <v>0</v>
      </c>
      <c r="H73" s="58"/>
      <c r="I73" s="57"/>
      <c r="J73" s="57"/>
      <c r="K73" s="57"/>
      <c r="L73" s="57"/>
      <c r="M73" s="58" t="str">
        <f t="shared" si="33"/>
        <v/>
      </c>
      <c r="N73" s="102"/>
    </row>
    <row r="74" spans="1:14">
      <c r="A74" s="97" t="str">
        <f t="shared" si="31"/>
        <v/>
      </c>
      <c r="B74" s="98" t="str">
        <f t="shared" si="30"/>
        <v/>
      </c>
      <c r="C74" s="99"/>
      <c r="D74" s="100"/>
      <c r="E74" s="100"/>
      <c r="F74" s="57"/>
      <c r="G74" s="58">
        <f t="shared" si="32"/>
        <v>0</v>
      </c>
      <c r="H74" s="58"/>
      <c r="I74" s="57"/>
      <c r="J74" s="57"/>
      <c r="K74" s="57"/>
      <c r="L74" s="57"/>
      <c r="M74" s="58" t="str">
        <f t="shared" si="33"/>
        <v/>
      </c>
      <c r="N74" s="102"/>
    </row>
    <row r="75" spans="1:14">
      <c r="A75" s="97" t="str">
        <f t="shared" si="31"/>
        <v/>
      </c>
      <c r="B75" s="98" t="str">
        <f t="shared" si="30"/>
        <v/>
      </c>
      <c r="C75" s="99"/>
      <c r="D75" s="100"/>
      <c r="E75" s="100"/>
      <c r="F75" s="57"/>
      <c r="G75" s="58">
        <f t="shared" si="32"/>
        <v>0</v>
      </c>
      <c r="H75" s="58"/>
      <c r="I75" s="57"/>
      <c r="J75" s="57"/>
      <c r="K75" s="57"/>
      <c r="L75" s="57"/>
      <c r="M75" s="58" t="str">
        <f t="shared" si="33"/>
        <v/>
      </c>
      <c r="N75" s="102"/>
    </row>
    <row r="76" spans="1:14">
      <c r="A76" s="97" t="str">
        <f t="shared" si="31"/>
        <v/>
      </c>
      <c r="B76" s="98" t="str">
        <f t="shared" si="30"/>
        <v/>
      </c>
      <c r="C76" s="99"/>
      <c r="D76" s="100"/>
      <c r="E76" s="100"/>
      <c r="F76" s="57"/>
      <c r="G76" s="58">
        <f t="shared" si="32"/>
        <v>0</v>
      </c>
      <c r="H76" s="58"/>
      <c r="I76" s="57"/>
      <c r="J76" s="57"/>
      <c r="K76" s="57"/>
      <c r="L76" s="57"/>
      <c r="M76" s="58" t="str">
        <f t="shared" si="33"/>
        <v/>
      </c>
      <c r="N76" s="102"/>
    </row>
    <row r="77" spans="1:14">
      <c r="A77" s="97" t="str">
        <f t="shared" si="31"/>
        <v/>
      </c>
      <c r="B77" s="98" t="str">
        <f t="shared" si="30"/>
        <v/>
      </c>
      <c r="C77" s="99"/>
      <c r="D77" s="100"/>
      <c r="E77" s="100"/>
      <c r="F77" s="57"/>
      <c r="G77" s="58">
        <f t="shared" si="32"/>
        <v>0</v>
      </c>
      <c r="H77" s="58"/>
      <c r="I77" s="57"/>
      <c r="J77" s="57"/>
      <c r="K77" s="57"/>
      <c r="L77" s="57"/>
      <c r="M77" s="58" t="str">
        <f t="shared" si="33"/>
        <v/>
      </c>
      <c r="N77" s="102"/>
    </row>
    <row r="78" spans="1:14">
      <c r="A78" s="97" t="str">
        <f t="shared" si="31"/>
        <v/>
      </c>
      <c r="B78" s="98" t="str">
        <f t="shared" si="30"/>
        <v/>
      </c>
      <c r="C78" s="99"/>
      <c r="D78" s="100"/>
      <c r="E78" s="100"/>
      <c r="F78" s="57"/>
      <c r="G78" s="58">
        <f t="shared" si="32"/>
        <v>0</v>
      </c>
      <c r="H78" s="58"/>
      <c r="I78" s="57"/>
      <c r="J78" s="57"/>
      <c r="K78" s="57"/>
      <c r="L78" s="57"/>
      <c r="M78" s="58" t="str">
        <f t="shared" si="33"/>
        <v/>
      </c>
      <c r="N78" s="102"/>
    </row>
    <row r="79" spans="1:14">
      <c r="A79" s="97" t="str">
        <f t="shared" si="31"/>
        <v/>
      </c>
      <c r="B79" s="98" t="str">
        <f t="shared" si="30"/>
        <v/>
      </c>
      <c r="C79" s="99"/>
      <c r="D79" s="100"/>
      <c r="E79" s="100"/>
      <c r="F79" s="57"/>
      <c r="G79" s="58">
        <f t="shared" si="32"/>
        <v>0</v>
      </c>
      <c r="H79" s="58"/>
      <c r="I79" s="57"/>
      <c r="J79" s="57"/>
      <c r="K79" s="57"/>
      <c r="L79" s="57"/>
      <c r="M79" s="58" t="str">
        <f t="shared" si="33"/>
        <v/>
      </c>
      <c r="N79" s="102"/>
    </row>
    <row r="80" spans="1:14">
      <c r="A80" s="97" t="str">
        <f t="shared" si="31"/>
        <v/>
      </c>
      <c r="B80" s="98" t="str">
        <f t="shared" si="30"/>
        <v/>
      </c>
      <c r="C80" s="99"/>
      <c r="D80" s="100"/>
      <c r="E80" s="100"/>
      <c r="F80" s="57"/>
      <c r="G80" s="58">
        <f t="shared" si="32"/>
        <v>0</v>
      </c>
      <c r="H80" s="58"/>
      <c r="I80" s="57"/>
      <c r="J80" s="57"/>
      <c r="K80" s="57"/>
      <c r="L80" s="57"/>
      <c r="M80" s="58" t="str">
        <f t="shared" si="33"/>
        <v/>
      </c>
      <c r="N80" s="102"/>
    </row>
    <row r="81" spans="1:14">
      <c r="A81" s="97" t="str">
        <f t="shared" si="31"/>
        <v/>
      </c>
      <c r="B81" s="98" t="str">
        <f t="shared" si="30"/>
        <v/>
      </c>
      <c r="C81" s="99"/>
      <c r="D81" s="100"/>
      <c r="E81" s="100"/>
      <c r="F81" s="57"/>
      <c r="G81" s="58">
        <f t="shared" si="32"/>
        <v>0</v>
      </c>
      <c r="H81" s="58"/>
      <c r="I81" s="57"/>
      <c r="J81" s="57"/>
      <c r="K81" s="57"/>
      <c r="L81" s="57"/>
      <c r="M81" s="58" t="str">
        <f t="shared" si="33"/>
        <v/>
      </c>
      <c r="N81" s="102"/>
    </row>
    <row r="82" spans="1:14">
      <c r="A82" s="97" t="str">
        <f t="shared" si="31"/>
        <v/>
      </c>
      <c r="B82" s="98" t="str">
        <f t="shared" si="30"/>
        <v/>
      </c>
      <c r="C82" s="99"/>
      <c r="D82" s="100"/>
      <c r="E82" s="100"/>
      <c r="F82" s="57"/>
      <c r="G82" s="58">
        <f t="shared" si="32"/>
        <v>0</v>
      </c>
      <c r="H82" s="58"/>
      <c r="I82" s="57"/>
      <c r="J82" s="57"/>
      <c r="K82" s="57"/>
      <c r="L82" s="57"/>
      <c r="M82" s="58" t="str">
        <f t="shared" si="33"/>
        <v/>
      </c>
      <c r="N82" s="102"/>
    </row>
    <row r="83" spans="1:14">
      <c r="A83" s="97" t="str">
        <f t="shared" si="31"/>
        <v/>
      </c>
      <c r="B83" s="98" t="str">
        <f t="shared" si="30"/>
        <v/>
      </c>
      <c r="C83" s="99"/>
      <c r="D83" s="100"/>
      <c r="E83" s="100"/>
      <c r="F83" s="57"/>
      <c r="G83" s="58">
        <f t="shared" si="32"/>
        <v>0</v>
      </c>
      <c r="H83" s="58"/>
      <c r="I83" s="57"/>
      <c r="J83" s="57"/>
      <c r="K83" s="57"/>
      <c r="L83" s="57"/>
      <c r="M83" s="58" t="str">
        <f t="shared" si="33"/>
        <v/>
      </c>
      <c r="N83" s="102"/>
    </row>
    <row r="84" spans="1:14">
      <c r="A84" s="97" t="str">
        <f t="shared" si="31"/>
        <v/>
      </c>
      <c r="B84" s="98" t="str">
        <f t="shared" si="30"/>
        <v/>
      </c>
      <c r="C84" s="99"/>
      <c r="D84" s="100"/>
      <c r="E84" s="100"/>
      <c r="F84" s="57"/>
      <c r="G84" s="58">
        <f t="shared" si="32"/>
        <v>0</v>
      </c>
      <c r="H84" s="58"/>
      <c r="I84" s="57"/>
      <c r="J84" s="57"/>
      <c r="K84" s="57"/>
      <c r="L84" s="57"/>
      <c r="M84" s="58" t="str">
        <f t="shared" si="33"/>
        <v/>
      </c>
      <c r="N84" s="102"/>
    </row>
    <row r="85" spans="1:14">
      <c r="A85" s="97" t="str">
        <f t="shared" si="31"/>
        <v/>
      </c>
      <c r="B85" s="98" t="str">
        <f t="shared" si="30"/>
        <v/>
      </c>
      <c r="C85" s="99"/>
      <c r="D85" s="100"/>
      <c r="E85" s="100"/>
      <c r="F85" s="57"/>
      <c r="G85" s="58">
        <f t="shared" si="32"/>
        <v>0</v>
      </c>
      <c r="H85" s="58"/>
      <c r="I85" s="57"/>
      <c r="J85" s="57"/>
      <c r="K85" s="57"/>
      <c r="L85" s="57"/>
      <c r="M85" s="58" t="str">
        <f t="shared" si="33"/>
        <v/>
      </c>
      <c r="N85" s="102"/>
    </row>
    <row r="86" spans="1:14">
      <c r="A86" s="97" t="str">
        <f t="shared" si="31"/>
        <v/>
      </c>
      <c r="B86" s="98" t="str">
        <f t="shared" si="30"/>
        <v/>
      </c>
      <c r="C86" s="99"/>
      <c r="D86" s="100"/>
      <c r="E86" s="100"/>
      <c r="F86" s="57"/>
      <c r="G86" s="58">
        <f t="shared" si="32"/>
        <v>0</v>
      </c>
      <c r="H86" s="58"/>
      <c r="I86" s="57"/>
      <c r="J86" s="57"/>
      <c r="K86" s="57"/>
      <c r="L86" s="57"/>
      <c r="M86" s="58" t="str">
        <f t="shared" si="33"/>
        <v/>
      </c>
      <c r="N86" s="102"/>
    </row>
    <row r="87" spans="1:14">
      <c r="A87" s="97" t="str">
        <f t="shared" si="31"/>
        <v/>
      </c>
      <c r="B87" s="98" t="str">
        <f t="shared" si="30"/>
        <v/>
      </c>
      <c r="C87" s="99"/>
      <c r="D87" s="100"/>
      <c r="E87" s="100"/>
      <c r="F87" s="57"/>
      <c r="G87" s="58">
        <f t="shared" si="32"/>
        <v>0</v>
      </c>
      <c r="H87" s="58"/>
      <c r="I87" s="57"/>
      <c r="J87" s="57"/>
      <c r="K87" s="57"/>
      <c r="L87" s="57"/>
      <c r="M87" s="58" t="str">
        <f t="shared" si="33"/>
        <v/>
      </c>
      <c r="N87" s="102"/>
    </row>
    <row r="88" spans="1:14">
      <c r="A88" s="97" t="str">
        <f t="shared" si="31"/>
        <v/>
      </c>
      <c r="B88" s="98" t="str">
        <f t="shared" si="30"/>
        <v/>
      </c>
      <c r="C88" s="99"/>
      <c r="D88" s="100"/>
      <c r="E88" s="100"/>
      <c r="F88" s="57"/>
      <c r="G88" s="58">
        <f t="shared" si="32"/>
        <v>0</v>
      </c>
      <c r="H88" s="58"/>
      <c r="I88" s="57"/>
      <c r="J88" s="57"/>
      <c r="K88" s="57"/>
      <c r="L88" s="57"/>
      <c r="M88" s="58" t="str">
        <f t="shared" si="33"/>
        <v/>
      </c>
      <c r="N88" s="102"/>
    </row>
    <row r="89" spans="1:14">
      <c r="A89" s="97" t="str">
        <f t="shared" si="31"/>
        <v/>
      </c>
      <c r="B89" s="98" t="str">
        <f t="shared" si="30"/>
        <v/>
      </c>
      <c r="C89" s="99"/>
      <c r="D89" s="100"/>
      <c r="E89" s="100"/>
      <c r="F89" s="57"/>
      <c r="G89" s="58">
        <f t="shared" si="32"/>
        <v>0</v>
      </c>
      <c r="H89" s="58"/>
      <c r="I89" s="57"/>
      <c r="J89" s="57"/>
      <c r="K89" s="57"/>
      <c r="L89" s="57"/>
      <c r="M89" s="58" t="str">
        <f t="shared" si="33"/>
        <v/>
      </c>
      <c r="N89" s="102"/>
    </row>
    <row r="90" spans="1:14">
      <c r="A90" s="97" t="str">
        <f t="shared" si="31"/>
        <v/>
      </c>
      <c r="B90" s="98" t="str">
        <f t="shared" si="30"/>
        <v/>
      </c>
      <c r="C90" s="99"/>
      <c r="D90" s="100"/>
      <c r="E90" s="100"/>
      <c r="F90" s="57"/>
      <c r="G90" s="58">
        <f t="shared" si="32"/>
        <v>0</v>
      </c>
      <c r="H90" s="58"/>
      <c r="I90" s="57"/>
      <c r="J90" s="57"/>
      <c r="K90" s="57"/>
      <c r="L90" s="57"/>
      <c r="M90" s="58" t="str">
        <f t="shared" si="33"/>
        <v/>
      </c>
      <c r="N90" s="102"/>
    </row>
    <row r="91" spans="1:14">
      <c r="A91" s="97" t="str">
        <f t="shared" si="31"/>
        <v/>
      </c>
      <c r="B91" s="98" t="str">
        <f t="shared" si="30"/>
        <v/>
      </c>
      <c r="C91" s="99"/>
      <c r="D91" s="100"/>
      <c r="E91" s="100"/>
      <c r="F91" s="57"/>
      <c r="G91" s="58">
        <f t="shared" si="32"/>
        <v>0</v>
      </c>
      <c r="H91" s="58"/>
      <c r="I91" s="57"/>
      <c r="J91" s="57"/>
      <c r="K91" s="57"/>
      <c r="L91" s="57"/>
      <c r="M91" s="58" t="str">
        <f t="shared" si="33"/>
        <v/>
      </c>
      <c r="N91" s="102"/>
    </row>
    <row r="92" spans="1:14">
      <c r="A92" s="97" t="str">
        <f t="shared" si="31"/>
        <v/>
      </c>
      <c r="B92" s="98" t="str">
        <f t="shared" si="30"/>
        <v/>
      </c>
      <c r="C92" s="99"/>
      <c r="D92" s="100"/>
      <c r="E92" s="100"/>
      <c r="F92" s="57"/>
      <c r="G92" s="58">
        <f t="shared" si="32"/>
        <v>0</v>
      </c>
      <c r="H92" s="58"/>
      <c r="I92" s="57"/>
      <c r="J92" s="57"/>
      <c r="K92" s="57"/>
      <c r="L92" s="57"/>
      <c r="M92" s="58" t="str">
        <f t="shared" si="33"/>
        <v/>
      </c>
      <c r="N92" s="102"/>
    </row>
    <row r="93" spans="1:14">
      <c r="A93" s="97" t="str">
        <f t="shared" si="31"/>
        <v/>
      </c>
      <c r="B93" s="98" t="str">
        <f t="shared" si="30"/>
        <v/>
      </c>
      <c r="C93" s="99"/>
      <c r="D93" s="100"/>
      <c r="E93" s="100"/>
      <c r="F93" s="57"/>
      <c r="G93" s="58">
        <f t="shared" si="32"/>
        <v>0</v>
      </c>
      <c r="H93" s="58"/>
      <c r="I93" s="57"/>
      <c r="J93" s="57"/>
      <c r="K93" s="57"/>
      <c r="L93" s="57"/>
      <c r="M93" s="58" t="str">
        <f t="shared" si="33"/>
        <v/>
      </c>
      <c r="N93" s="102"/>
    </row>
    <row r="94" spans="1:14">
      <c r="A94" s="97" t="str">
        <f t="shared" si="31"/>
        <v/>
      </c>
      <c r="B94" s="98" t="str">
        <f t="shared" si="30"/>
        <v/>
      </c>
      <c r="C94" s="99"/>
      <c r="D94" s="100"/>
      <c r="E94" s="100"/>
      <c r="F94" s="57"/>
      <c r="G94" s="58">
        <f t="shared" si="32"/>
        <v>0</v>
      </c>
      <c r="H94" s="58"/>
      <c r="I94" s="57"/>
      <c r="J94" s="57"/>
      <c r="K94" s="57"/>
      <c r="L94" s="57"/>
      <c r="M94" s="58" t="str">
        <f t="shared" si="33"/>
        <v/>
      </c>
      <c r="N94" s="102"/>
    </row>
    <row r="95" spans="1:14">
      <c r="A95" s="97" t="str">
        <f t="shared" si="31"/>
        <v/>
      </c>
      <c r="B95" s="98" t="str">
        <f t="shared" si="30"/>
        <v/>
      </c>
      <c r="C95" s="99"/>
      <c r="D95" s="100"/>
      <c r="E95" s="100"/>
      <c r="F95" s="57"/>
      <c r="G95" s="58">
        <f t="shared" si="32"/>
        <v>0</v>
      </c>
      <c r="H95" s="58"/>
      <c r="I95" s="57"/>
      <c r="J95" s="57"/>
      <c r="K95" s="57"/>
      <c r="L95" s="57"/>
      <c r="M95" s="58" t="str">
        <f t="shared" si="33"/>
        <v/>
      </c>
      <c r="N95" s="102"/>
    </row>
    <row r="96" spans="1:14">
      <c r="A96" s="97" t="str">
        <f t="shared" si="31"/>
        <v/>
      </c>
      <c r="B96" s="98" t="str">
        <f t="shared" si="30"/>
        <v/>
      </c>
      <c r="C96" s="99"/>
      <c r="D96" s="100"/>
      <c r="E96" s="100"/>
      <c r="F96" s="57"/>
      <c r="G96" s="58">
        <f t="shared" si="32"/>
        <v>0</v>
      </c>
      <c r="H96" s="58"/>
      <c r="I96" s="57"/>
      <c r="J96" s="57"/>
      <c r="K96" s="57"/>
      <c r="L96" s="57"/>
      <c r="M96" s="58" t="str">
        <f t="shared" si="33"/>
        <v/>
      </c>
      <c r="N96" s="102"/>
    </row>
    <row r="97" spans="1:14">
      <c r="A97" s="97" t="str">
        <f t="shared" si="31"/>
        <v/>
      </c>
      <c r="B97" s="98" t="str">
        <f t="shared" si="30"/>
        <v/>
      </c>
      <c r="C97" s="99"/>
      <c r="D97" s="100"/>
      <c r="E97" s="100"/>
      <c r="F97" s="57"/>
      <c r="G97" s="58">
        <f t="shared" si="32"/>
        <v>0</v>
      </c>
      <c r="H97" s="58"/>
      <c r="I97" s="57"/>
      <c r="J97" s="57"/>
      <c r="K97" s="57"/>
      <c r="L97" s="57"/>
      <c r="M97" s="58" t="str">
        <f t="shared" si="33"/>
        <v/>
      </c>
      <c r="N97" s="102"/>
    </row>
    <row r="98" spans="1:14">
      <c r="A98" s="97" t="str">
        <f t="shared" si="31"/>
        <v/>
      </c>
      <c r="B98" s="98" t="str">
        <f t="shared" si="30"/>
        <v/>
      </c>
      <c r="C98" s="99"/>
      <c r="D98" s="100"/>
      <c r="E98" s="100"/>
      <c r="F98" s="57"/>
      <c r="G98" s="58">
        <f t="shared" si="32"/>
        <v>0</v>
      </c>
      <c r="H98" s="58"/>
      <c r="I98" s="57"/>
      <c r="J98" s="57"/>
      <c r="K98" s="57"/>
      <c r="L98" s="57"/>
      <c r="M98" s="58" t="str">
        <f t="shared" si="33"/>
        <v/>
      </c>
      <c r="N98" s="102"/>
    </row>
    <row r="99" spans="1:14">
      <c r="A99" s="97" t="str">
        <f t="shared" si="31"/>
        <v/>
      </c>
      <c r="B99" s="98" t="str">
        <f t="shared" si="30"/>
        <v/>
      </c>
      <c r="C99" s="99"/>
      <c r="D99" s="100"/>
      <c r="E99" s="100"/>
      <c r="F99" s="57"/>
      <c r="G99" s="58">
        <f t="shared" si="32"/>
        <v>0</v>
      </c>
      <c r="H99" s="58"/>
      <c r="I99" s="57"/>
      <c r="J99" s="57"/>
      <c r="K99" s="57"/>
      <c r="L99" s="57"/>
      <c r="M99" s="58" t="str">
        <f t="shared" si="33"/>
        <v/>
      </c>
      <c r="N99" s="102"/>
    </row>
    <row r="100" spans="1:14">
      <c r="A100" s="97" t="str">
        <f t="shared" si="31"/>
        <v/>
      </c>
      <c r="B100" s="98" t="str">
        <f t="shared" si="30"/>
        <v/>
      </c>
      <c r="C100" s="99"/>
      <c r="D100" s="100"/>
      <c r="E100" s="100"/>
      <c r="F100" s="57"/>
      <c r="G100" s="58">
        <f t="shared" si="32"/>
        <v>0</v>
      </c>
      <c r="H100" s="58"/>
      <c r="I100" s="57"/>
      <c r="J100" s="57"/>
      <c r="K100" s="57"/>
      <c r="L100" s="57"/>
      <c r="M100" s="58" t="str">
        <f t="shared" si="33"/>
        <v/>
      </c>
      <c r="N100" s="102"/>
    </row>
    <row r="101" spans="1:14">
      <c r="A101" s="97" t="str">
        <f t="shared" si="31"/>
        <v/>
      </c>
      <c r="B101" s="98" t="str">
        <f t="shared" si="30"/>
        <v/>
      </c>
      <c r="C101" s="99"/>
      <c r="D101" s="100"/>
      <c r="E101" s="100"/>
      <c r="F101" s="57"/>
      <c r="G101" s="58">
        <f t="shared" si="32"/>
        <v>0</v>
      </c>
      <c r="H101" s="58"/>
      <c r="I101" s="57"/>
      <c r="J101" s="57"/>
      <c r="K101" s="57"/>
      <c r="L101" s="57"/>
      <c r="M101" s="58" t="str">
        <f t="shared" si="33"/>
        <v/>
      </c>
      <c r="N101" s="102"/>
    </row>
    <row r="102" spans="1:14">
      <c r="A102" s="97" t="str">
        <f t="shared" si="31"/>
        <v/>
      </c>
      <c r="B102" s="98" t="str">
        <f t="shared" si="30"/>
        <v/>
      </c>
      <c r="C102" s="99"/>
      <c r="D102" s="100"/>
      <c r="E102" s="100"/>
      <c r="F102" s="57"/>
      <c r="G102" s="58">
        <f t="shared" si="32"/>
        <v>0</v>
      </c>
      <c r="H102" s="58"/>
      <c r="I102" s="57"/>
      <c r="J102" s="57"/>
      <c r="K102" s="57"/>
      <c r="L102" s="57"/>
      <c r="M102" s="58" t="str">
        <f t="shared" si="33"/>
        <v/>
      </c>
      <c r="N102" s="102"/>
    </row>
    <row r="103" spans="1:14">
      <c r="A103" s="97" t="str">
        <f t="shared" si="31"/>
        <v/>
      </c>
      <c r="B103" s="98" t="str">
        <f t="shared" si="30"/>
        <v/>
      </c>
      <c r="C103" s="99"/>
      <c r="D103" s="100"/>
      <c r="E103" s="100"/>
      <c r="F103" s="57"/>
      <c r="G103" s="58">
        <f t="shared" si="32"/>
        <v>0</v>
      </c>
      <c r="H103" s="58"/>
      <c r="I103" s="57"/>
      <c r="J103" s="57"/>
      <c r="K103" s="57"/>
      <c r="L103" s="57"/>
      <c r="M103" s="58" t="str">
        <f t="shared" si="33"/>
        <v/>
      </c>
      <c r="N103" s="102"/>
    </row>
    <row r="104" spans="1:14">
      <c r="A104" s="97" t="str">
        <f t="shared" si="31"/>
        <v/>
      </c>
      <c r="B104" s="98" t="str">
        <f t="shared" si="30"/>
        <v/>
      </c>
      <c r="C104" s="99"/>
      <c r="D104" s="100"/>
      <c r="E104" s="100"/>
      <c r="F104" s="57"/>
      <c r="G104" s="58">
        <f t="shared" si="32"/>
        <v>0</v>
      </c>
      <c r="H104" s="58"/>
      <c r="I104" s="57"/>
      <c r="J104" s="57"/>
      <c r="K104" s="57"/>
      <c r="L104" s="57"/>
      <c r="M104" s="58" t="str">
        <f t="shared" si="33"/>
        <v/>
      </c>
      <c r="N104" s="102"/>
    </row>
    <row r="105" spans="1:14">
      <c r="A105" s="97" t="str">
        <f t="shared" si="31"/>
        <v/>
      </c>
      <c r="B105" s="98" t="str">
        <f t="shared" si="30"/>
        <v/>
      </c>
      <c r="C105" s="99"/>
      <c r="D105" s="100"/>
      <c r="E105" s="100"/>
      <c r="F105" s="57"/>
      <c r="G105" s="58">
        <f t="shared" si="32"/>
        <v>0</v>
      </c>
      <c r="H105" s="58"/>
      <c r="I105" s="57"/>
      <c r="J105" s="57"/>
      <c r="K105" s="57"/>
      <c r="L105" s="57"/>
      <c r="M105" s="58" t="str">
        <f t="shared" si="33"/>
        <v/>
      </c>
      <c r="N105" s="102"/>
    </row>
    <row r="106" spans="1:14">
      <c r="A106" s="97" t="str">
        <f t="shared" si="31"/>
        <v/>
      </c>
      <c r="B106" s="98" t="str">
        <f t="shared" si="30"/>
        <v/>
      </c>
      <c r="C106" s="99"/>
      <c r="D106" s="100"/>
      <c r="E106" s="100"/>
      <c r="F106" s="57"/>
      <c r="G106" s="58">
        <f t="shared" si="32"/>
        <v>0</v>
      </c>
      <c r="H106" s="58"/>
      <c r="I106" s="57"/>
      <c r="J106" s="57"/>
      <c r="K106" s="57"/>
      <c r="L106" s="57"/>
      <c r="M106" s="58" t="str">
        <f t="shared" si="33"/>
        <v/>
      </c>
      <c r="N106" s="102"/>
    </row>
    <row r="107" spans="1:14">
      <c r="A107" s="97" t="str">
        <f t="shared" si="31"/>
        <v/>
      </c>
      <c r="B107" s="98" t="str">
        <f t="shared" si="30"/>
        <v/>
      </c>
      <c r="C107" s="99"/>
      <c r="D107" s="100"/>
      <c r="E107" s="100"/>
      <c r="F107" s="57"/>
      <c r="G107" s="58">
        <f t="shared" si="32"/>
        <v>0</v>
      </c>
      <c r="H107" s="58"/>
      <c r="I107" s="57"/>
      <c r="J107" s="57"/>
      <c r="K107" s="57"/>
      <c r="L107" s="57"/>
      <c r="M107" s="58" t="str">
        <f t="shared" si="33"/>
        <v/>
      </c>
      <c r="N107" s="102"/>
    </row>
    <row r="108" spans="1:14">
      <c r="A108" s="97" t="str">
        <f t="shared" si="31"/>
        <v/>
      </c>
      <c r="B108" s="98" t="str">
        <f t="shared" ref="B108:B171" si="34">IF(C108="","",MONTH(C108)&amp;"月")</f>
        <v/>
      </c>
      <c r="C108" s="99"/>
      <c r="D108" s="100"/>
      <c r="E108" s="100"/>
      <c r="F108" s="57"/>
      <c r="G108" s="58">
        <f t="shared" si="32"/>
        <v>0</v>
      </c>
      <c r="H108" s="58"/>
      <c r="I108" s="57"/>
      <c r="J108" s="57"/>
      <c r="K108" s="57"/>
      <c r="L108" s="57"/>
      <c r="M108" s="58" t="str">
        <f t="shared" si="33"/>
        <v/>
      </c>
      <c r="N108" s="102"/>
    </row>
    <row r="109" spans="1:14">
      <c r="A109" s="97" t="str">
        <f t="shared" ref="A109:A172" si="35">IF(C109="","",ROW()-42)</f>
        <v/>
      </c>
      <c r="B109" s="98" t="str">
        <f t="shared" si="34"/>
        <v/>
      </c>
      <c r="C109" s="99"/>
      <c r="D109" s="100"/>
      <c r="E109" s="100"/>
      <c r="F109" s="57"/>
      <c r="G109" s="58">
        <f t="shared" ref="G109:G172" si="36">IF(F109="",0,F109*$K$41)</f>
        <v>0</v>
      </c>
      <c r="H109" s="58"/>
      <c r="I109" s="57"/>
      <c r="J109" s="57"/>
      <c r="K109" s="57"/>
      <c r="L109" s="57"/>
      <c r="M109" s="58" t="str">
        <f t="shared" ref="M109:M172" si="37">IF(C109="","",ROUND(M108+G109-I109-J109-K109-L109-H109,2))</f>
        <v/>
      </c>
      <c r="N109" s="102"/>
    </row>
    <row r="110" spans="1:14">
      <c r="A110" s="97" t="str">
        <f t="shared" si="35"/>
        <v/>
      </c>
      <c r="B110" s="98" t="str">
        <f t="shared" si="34"/>
        <v/>
      </c>
      <c r="C110" s="99"/>
      <c r="D110" s="100"/>
      <c r="E110" s="100"/>
      <c r="F110" s="57"/>
      <c r="G110" s="58">
        <f t="shared" si="36"/>
        <v>0</v>
      </c>
      <c r="H110" s="58"/>
      <c r="I110" s="57"/>
      <c r="J110" s="57"/>
      <c r="K110" s="57"/>
      <c r="L110" s="57"/>
      <c r="M110" s="58" t="str">
        <f t="shared" si="37"/>
        <v/>
      </c>
      <c r="N110" s="102"/>
    </row>
    <row r="111" spans="1:14">
      <c r="A111" s="97" t="str">
        <f t="shared" si="35"/>
        <v/>
      </c>
      <c r="B111" s="98" t="str">
        <f t="shared" si="34"/>
        <v/>
      </c>
      <c r="C111" s="99"/>
      <c r="D111" s="100"/>
      <c r="E111" s="100"/>
      <c r="F111" s="57"/>
      <c r="G111" s="58">
        <f t="shared" si="36"/>
        <v>0</v>
      </c>
      <c r="H111" s="58"/>
      <c r="I111" s="57"/>
      <c r="J111" s="57"/>
      <c r="K111" s="57"/>
      <c r="L111" s="57"/>
      <c r="M111" s="58" t="str">
        <f t="shared" si="37"/>
        <v/>
      </c>
      <c r="N111" s="102"/>
    </row>
    <row r="112" spans="1:14">
      <c r="A112" s="97" t="str">
        <f t="shared" si="35"/>
        <v/>
      </c>
      <c r="B112" s="98" t="str">
        <f t="shared" si="34"/>
        <v/>
      </c>
      <c r="C112" s="99"/>
      <c r="D112" s="100"/>
      <c r="E112" s="100"/>
      <c r="F112" s="57"/>
      <c r="G112" s="58">
        <f t="shared" si="36"/>
        <v>0</v>
      </c>
      <c r="H112" s="58"/>
      <c r="I112" s="57"/>
      <c r="J112" s="57"/>
      <c r="K112" s="57"/>
      <c r="L112" s="57"/>
      <c r="M112" s="58" t="str">
        <f t="shared" si="37"/>
        <v/>
      </c>
      <c r="N112" s="102"/>
    </row>
    <row r="113" spans="1:14">
      <c r="A113" s="97" t="str">
        <f t="shared" si="35"/>
        <v/>
      </c>
      <c r="B113" s="98" t="str">
        <f t="shared" si="34"/>
        <v/>
      </c>
      <c r="C113" s="99"/>
      <c r="D113" s="100"/>
      <c r="E113" s="100"/>
      <c r="F113" s="57"/>
      <c r="G113" s="58">
        <f t="shared" si="36"/>
        <v>0</v>
      </c>
      <c r="H113" s="58"/>
      <c r="I113" s="57"/>
      <c r="J113" s="57"/>
      <c r="K113" s="57"/>
      <c r="L113" s="57"/>
      <c r="M113" s="58" t="str">
        <f t="shared" si="37"/>
        <v/>
      </c>
      <c r="N113" s="102"/>
    </row>
    <row r="114" spans="1:14">
      <c r="A114" s="97" t="str">
        <f t="shared" si="35"/>
        <v/>
      </c>
      <c r="B114" s="98" t="str">
        <f t="shared" si="34"/>
        <v/>
      </c>
      <c r="C114" s="99"/>
      <c r="D114" s="100"/>
      <c r="E114" s="100"/>
      <c r="F114" s="57"/>
      <c r="G114" s="58">
        <f t="shared" si="36"/>
        <v>0</v>
      </c>
      <c r="H114" s="58"/>
      <c r="I114" s="57"/>
      <c r="J114" s="57"/>
      <c r="K114" s="57"/>
      <c r="L114" s="57"/>
      <c r="M114" s="58" t="str">
        <f t="shared" si="37"/>
        <v/>
      </c>
      <c r="N114" s="102"/>
    </row>
    <row r="115" spans="1:14">
      <c r="A115" s="97" t="str">
        <f t="shared" si="35"/>
        <v/>
      </c>
      <c r="B115" s="98" t="str">
        <f t="shared" si="34"/>
        <v/>
      </c>
      <c r="C115" s="99"/>
      <c r="D115" s="100"/>
      <c r="E115" s="100"/>
      <c r="F115" s="57"/>
      <c r="G115" s="58">
        <f t="shared" si="36"/>
        <v>0</v>
      </c>
      <c r="H115" s="58"/>
      <c r="I115" s="57"/>
      <c r="J115" s="57"/>
      <c r="K115" s="57"/>
      <c r="L115" s="57"/>
      <c r="M115" s="58" t="str">
        <f t="shared" si="37"/>
        <v/>
      </c>
      <c r="N115" s="102"/>
    </row>
    <row r="116" spans="1:14">
      <c r="A116" s="97" t="str">
        <f t="shared" si="35"/>
        <v/>
      </c>
      <c r="B116" s="98" t="str">
        <f t="shared" si="34"/>
        <v/>
      </c>
      <c r="C116" s="99"/>
      <c r="D116" s="100"/>
      <c r="E116" s="100"/>
      <c r="F116" s="57"/>
      <c r="G116" s="58">
        <f t="shared" si="36"/>
        <v>0</v>
      </c>
      <c r="H116" s="58"/>
      <c r="I116" s="57"/>
      <c r="J116" s="57"/>
      <c r="K116" s="57"/>
      <c r="L116" s="57"/>
      <c r="M116" s="58" t="str">
        <f t="shared" si="37"/>
        <v/>
      </c>
      <c r="N116" s="102"/>
    </row>
    <row r="117" spans="1:14">
      <c r="A117" s="97" t="str">
        <f t="shared" si="35"/>
        <v/>
      </c>
      <c r="B117" s="98" t="str">
        <f t="shared" si="34"/>
        <v/>
      </c>
      <c r="C117" s="99"/>
      <c r="D117" s="100"/>
      <c r="E117" s="100"/>
      <c r="F117" s="57"/>
      <c r="G117" s="58">
        <f t="shared" si="36"/>
        <v>0</v>
      </c>
      <c r="H117" s="58"/>
      <c r="I117" s="57"/>
      <c r="J117" s="57"/>
      <c r="K117" s="57"/>
      <c r="L117" s="57"/>
      <c r="M117" s="58" t="str">
        <f t="shared" si="37"/>
        <v/>
      </c>
      <c r="N117" s="102"/>
    </row>
    <row r="118" spans="1:14">
      <c r="A118" s="97" t="str">
        <f t="shared" si="35"/>
        <v/>
      </c>
      <c r="B118" s="98" t="str">
        <f t="shared" si="34"/>
        <v/>
      </c>
      <c r="C118" s="99"/>
      <c r="D118" s="100"/>
      <c r="E118" s="100"/>
      <c r="F118" s="57"/>
      <c r="G118" s="58">
        <f t="shared" si="36"/>
        <v>0</v>
      </c>
      <c r="H118" s="58"/>
      <c r="I118" s="57"/>
      <c r="J118" s="57"/>
      <c r="K118" s="57"/>
      <c r="L118" s="57"/>
      <c r="M118" s="58" t="str">
        <f t="shared" si="37"/>
        <v/>
      </c>
      <c r="N118" s="102"/>
    </row>
    <row r="119" spans="1:14">
      <c r="A119" s="97" t="str">
        <f t="shared" si="35"/>
        <v/>
      </c>
      <c r="B119" s="98" t="str">
        <f t="shared" si="34"/>
        <v/>
      </c>
      <c r="C119" s="99"/>
      <c r="D119" s="100"/>
      <c r="E119" s="100"/>
      <c r="F119" s="57"/>
      <c r="G119" s="58">
        <f t="shared" si="36"/>
        <v>0</v>
      </c>
      <c r="H119" s="58"/>
      <c r="I119" s="57"/>
      <c r="J119" s="57"/>
      <c r="K119" s="57"/>
      <c r="L119" s="57"/>
      <c r="M119" s="58" t="str">
        <f t="shared" si="37"/>
        <v/>
      </c>
      <c r="N119" s="102"/>
    </row>
    <row r="120" spans="1:14">
      <c r="A120" s="97" t="str">
        <f t="shared" si="35"/>
        <v/>
      </c>
      <c r="B120" s="98" t="str">
        <f t="shared" si="34"/>
        <v/>
      </c>
      <c r="C120" s="99"/>
      <c r="D120" s="100"/>
      <c r="E120" s="100"/>
      <c r="F120" s="57"/>
      <c r="G120" s="58">
        <f t="shared" si="36"/>
        <v>0</v>
      </c>
      <c r="H120" s="58"/>
      <c r="I120" s="57"/>
      <c r="J120" s="57"/>
      <c r="K120" s="57"/>
      <c r="L120" s="57"/>
      <c r="M120" s="58" t="str">
        <f t="shared" si="37"/>
        <v/>
      </c>
      <c r="N120" s="102"/>
    </row>
    <row r="121" spans="1:14">
      <c r="A121" s="97" t="str">
        <f t="shared" si="35"/>
        <v/>
      </c>
      <c r="B121" s="98" t="str">
        <f t="shared" si="34"/>
        <v/>
      </c>
      <c r="C121" s="99"/>
      <c r="D121" s="100"/>
      <c r="E121" s="100"/>
      <c r="F121" s="57"/>
      <c r="G121" s="58">
        <f t="shared" si="36"/>
        <v>0</v>
      </c>
      <c r="H121" s="58"/>
      <c r="I121" s="57"/>
      <c r="J121" s="57"/>
      <c r="K121" s="57"/>
      <c r="L121" s="57"/>
      <c r="M121" s="58" t="str">
        <f t="shared" si="37"/>
        <v/>
      </c>
      <c r="N121" s="102"/>
    </row>
    <row r="122" spans="1:14">
      <c r="A122" s="97" t="str">
        <f t="shared" si="35"/>
        <v/>
      </c>
      <c r="B122" s="98" t="str">
        <f t="shared" si="34"/>
        <v/>
      </c>
      <c r="C122" s="99"/>
      <c r="D122" s="100"/>
      <c r="E122" s="100"/>
      <c r="F122" s="57"/>
      <c r="G122" s="58">
        <f t="shared" si="36"/>
        <v>0</v>
      </c>
      <c r="H122" s="58"/>
      <c r="I122" s="57"/>
      <c r="J122" s="57"/>
      <c r="K122" s="57"/>
      <c r="L122" s="57"/>
      <c r="M122" s="58" t="str">
        <f t="shared" si="37"/>
        <v/>
      </c>
      <c r="N122" s="102"/>
    </row>
    <row r="123" spans="1:14">
      <c r="A123" s="97" t="str">
        <f t="shared" si="35"/>
        <v/>
      </c>
      <c r="B123" s="98" t="str">
        <f t="shared" si="34"/>
        <v/>
      </c>
      <c r="C123" s="99"/>
      <c r="D123" s="100"/>
      <c r="E123" s="100"/>
      <c r="F123" s="57"/>
      <c r="G123" s="58">
        <f t="shared" si="36"/>
        <v>0</v>
      </c>
      <c r="H123" s="58"/>
      <c r="I123" s="57"/>
      <c r="J123" s="57"/>
      <c r="K123" s="57"/>
      <c r="L123" s="57"/>
      <c r="M123" s="58" t="str">
        <f t="shared" si="37"/>
        <v/>
      </c>
      <c r="N123" s="102"/>
    </row>
    <row r="124" spans="1:14">
      <c r="A124" s="97" t="str">
        <f t="shared" si="35"/>
        <v/>
      </c>
      <c r="B124" s="98" t="str">
        <f t="shared" si="34"/>
        <v/>
      </c>
      <c r="C124" s="99"/>
      <c r="D124" s="100"/>
      <c r="E124" s="100"/>
      <c r="F124" s="57"/>
      <c r="G124" s="58">
        <f t="shared" si="36"/>
        <v>0</v>
      </c>
      <c r="H124" s="58"/>
      <c r="I124" s="57"/>
      <c r="J124" s="57"/>
      <c r="K124" s="57"/>
      <c r="L124" s="57"/>
      <c r="M124" s="58" t="str">
        <f t="shared" si="37"/>
        <v/>
      </c>
      <c r="N124" s="102"/>
    </row>
    <row r="125" spans="1:14">
      <c r="A125" s="97" t="str">
        <f t="shared" si="35"/>
        <v/>
      </c>
      <c r="B125" s="98" t="str">
        <f t="shared" si="34"/>
        <v/>
      </c>
      <c r="C125" s="99"/>
      <c r="D125" s="100"/>
      <c r="E125" s="100"/>
      <c r="F125" s="57"/>
      <c r="G125" s="58">
        <f t="shared" si="36"/>
        <v>0</v>
      </c>
      <c r="H125" s="58"/>
      <c r="I125" s="57"/>
      <c r="J125" s="57"/>
      <c r="K125" s="57"/>
      <c r="L125" s="57"/>
      <c r="M125" s="58" t="str">
        <f t="shared" si="37"/>
        <v/>
      </c>
      <c r="N125" s="102"/>
    </row>
    <row r="126" spans="1:14">
      <c r="A126" s="97" t="str">
        <f t="shared" si="35"/>
        <v/>
      </c>
      <c r="B126" s="98" t="str">
        <f t="shared" si="34"/>
        <v/>
      </c>
      <c r="C126" s="99"/>
      <c r="D126" s="100"/>
      <c r="E126" s="100"/>
      <c r="F126" s="57"/>
      <c r="G126" s="58">
        <f t="shared" si="36"/>
        <v>0</v>
      </c>
      <c r="H126" s="58"/>
      <c r="I126" s="57"/>
      <c r="J126" s="57"/>
      <c r="K126" s="57"/>
      <c r="L126" s="57"/>
      <c r="M126" s="58" t="str">
        <f t="shared" si="37"/>
        <v/>
      </c>
      <c r="N126" s="102"/>
    </row>
    <row r="127" spans="1:14">
      <c r="A127" s="97" t="str">
        <f t="shared" si="35"/>
        <v/>
      </c>
      <c r="B127" s="98" t="str">
        <f t="shared" si="34"/>
        <v/>
      </c>
      <c r="C127" s="99"/>
      <c r="D127" s="100"/>
      <c r="E127" s="100"/>
      <c r="F127" s="57"/>
      <c r="G127" s="58">
        <f t="shared" si="36"/>
        <v>0</v>
      </c>
      <c r="H127" s="58"/>
      <c r="I127" s="57"/>
      <c r="J127" s="57"/>
      <c r="K127" s="57"/>
      <c r="L127" s="57"/>
      <c r="M127" s="58" t="str">
        <f t="shared" si="37"/>
        <v/>
      </c>
      <c r="N127" s="102"/>
    </row>
    <row r="128" spans="1:14">
      <c r="A128" s="97" t="str">
        <f t="shared" si="35"/>
        <v/>
      </c>
      <c r="B128" s="98" t="str">
        <f t="shared" si="34"/>
        <v/>
      </c>
      <c r="C128" s="99"/>
      <c r="D128" s="100"/>
      <c r="E128" s="100"/>
      <c r="F128" s="57"/>
      <c r="G128" s="58">
        <f t="shared" si="36"/>
        <v>0</v>
      </c>
      <c r="H128" s="58"/>
      <c r="I128" s="57"/>
      <c r="J128" s="57"/>
      <c r="K128" s="57"/>
      <c r="L128" s="57"/>
      <c r="M128" s="58" t="str">
        <f t="shared" si="37"/>
        <v/>
      </c>
      <c r="N128" s="102"/>
    </row>
    <row r="129" spans="1:14">
      <c r="A129" s="97" t="str">
        <f t="shared" si="35"/>
        <v/>
      </c>
      <c r="B129" s="98" t="str">
        <f t="shared" si="34"/>
        <v/>
      </c>
      <c r="C129" s="99"/>
      <c r="D129" s="100"/>
      <c r="E129" s="100"/>
      <c r="F129" s="57"/>
      <c r="G129" s="58">
        <f t="shared" si="36"/>
        <v>0</v>
      </c>
      <c r="H129" s="58"/>
      <c r="I129" s="57"/>
      <c r="J129" s="57"/>
      <c r="K129" s="57"/>
      <c r="L129" s="57"/>
      <c r="M129" s="58" t="str">
        <f t="shared" si="37"/>
        <v/>
      </c>
      <c r="N129" s="102"/>
    </row>
    <row r="130" spans="1:14">
      <c r="A130" s="97" t="str">
        <f t="shared" si="35"/>
        <v/>
      </c>
      <c r="B130" s="98" t="str">
        <f t="shared" si="34"/>
        <v/>
      </c>
      <c r="C130" s="99"/>
      <c r="D130" s="100"/>
      <c r="E130" s="100"/>
      <c r="F130" s="57"/>
      <c r="G130" s="58">
        <f t="shared" si="36"/>
        <v>0</v>
      </c>
      <c r="H130" s="58"/>
      <c r="I130" s="57"/>
      <c r="J130" s="57"/>
      <c r="K130" s="57"/>
      <c r="L130" s="57"/>
      <c r="M130" s="58" t="str">
        <f t="shared" si="37"/>
        <v/>
      </c>
      <c r="N130" s="102"/>
    </row>
    <row r="131" spans="1:14">
      <c r="A131" s="97" t="str">
        <f t="shared" si="35"/>
        <v/>
      </c>
      <c r="B131" s="98" t="str">
        <f t="shared" si="34"/>
        <v/>
      </c>
      <c r="C131" s="99"/>
      <c r="D131" s="100"/>
      <c r="E131" s="100"/>
      <c r="F131" s="57"/>
      <c r="G131" s="58">
        <f t="shared" si="36"/>
        <v>0</v>
      </c>
      <c r="H131" s="58"/>
      <c r="I131" s="57"/>
      <c r="J131" s="57"/>
      <c r="K131" s="57"/>
      <c r="L131" s="57"/>
      <c r="M131" s="58" t="str">
        <f t="shared" si="37"/>
        <v/>
      </c>
      <c r="N131" s="102"/>
    </row>
    <row r="132" spans="1:14">
      <c r="A132" s="97" t="str">
        <f t="shared" si="35"/>
        <v/>
      </c>
      <c r="B132" s="98" t="str">
        <f t="shared" si="34"/>
        <v/>
      </c>
      <c r="C132" s="99"/>
      <c r="D132" s="100"/>
      <c r="E132" s="100"/>
      <c r="F132" s="57"/>
      <c r="G132" s="58">
        <f t="shared" si="36"/>
        <v>0</v>
      </c>
      <c r="H132" s="58"/>
      <c r="I132" s="57"/>
      <c r="J132" s="57"/>
      <c r="K132" s="57"/>
      <c r="L132" s="57"/>
      <c r="M132" s="58" t="str">
        <f t="shared" si="37"/>
        <v/>
      </c>
      <c r="N132" s="102"/>
    </row>
    <row r="133" spans="1:14">
      <c r="A133" s="97" t="str">
        <f t="shared" si="35"/>
        <v/>
      </c>
      <c r="B133" s="98" t="str">
        <f t="shared" si="34"/>
        <v/>
      </c>
      <c r="C133" s="99"/>
      <c r="D133" s="100"/>
      <c r="E133" s="100"/>
      <c r="F133" s="57"/>
      <c r="G133" s="58">
        <f t="shared" si="36"/>
        <v>0</v>
      </c>
      <c r="H133" s="58"/>
      <c r="I133" s="57"/>
      <c r="J133" s="57"/>
      <c r="K133" s="57"/>
      <c r="L133" s="57"/>
      <c r="M133" s="58" t="str">
        <f t="shared" si="37"/>
        <v/>
      </c>
      <c r="N133" s="102"/>
    </row>
    <row r="134" spans="1:14">
      <c r="A134" s="97" t="str">
        <f t="shared" si="35"/>
        <v/>
      </c>
      <c r="B134" s="98" t="str">
        <f t="shared" si="34"/>
        <v/>
      </c>
      <c r="C134" s="99"/>
      <c r="D134" s="100"/>
      <c r="E134" s="100"/>
      <c r="F134" s="57"/>
      <c r="G134" s="58">
        <f t="shared" si="36"/>
        <v>0</v>
      </c>
      <c r="H134" s="58"/>
      <c r="I134" s="57"/>
      <c r="J134" s="57"/>
      <c r="K134" s="57"/>
      <c r="L134" s="57"/>
      <c r="M134" s="58" t="str">
        <f t="shared" si="37"/>
        <v/>
      </c>
      <c r="N134" s="102"/>
    </row>
    <row r="135" spans="1:14">
      <c r="A135" s="97" t="str">
        <f t="shared" si="35"/>
        <v/>
      </c>
      <c r="B135" s="98" t="str">
        <f t="shared" si="34"/>
        <v/>
      </c>
      <c r="C135" s="99"/>
      <c r="D135" s="100"/>
      <c r="E135" s="100"/>
      <c r="F135" s="57"/>
      <c r="G135" s="58">
        <f t="shared" si="36"/>
        <v>0</v>
      </c>
      <c r="H135" s="58"/>
      <c r="I135" s="57"/>
      <c r="J135" s="57"/>
      <c r="K135" s="57"/>
      <c r="L135" s="57"/>
      <c r="M135" s="58" t="str">
        <f t="shared" si="37"/>
        <v/>
      </c>
      <c r="N135" s="102"/>
    </row>
    <row r="136" spans="1:14">
      <c r="A136" s="97" t="str">
        <f t="shared" si="35"/>
        <v/>
      </c>
      <c r="B136" s="98" t="str">
        <f t="shared" si="34"/>
        <v/>
      </c>
      <c r="C136" s="99"/>
      <c r="D136" s="100"/>
      <c r="E136" s="100"/>
      <c r="F136" s="57"/>
      <c r="G136" s="58">
        <f t="shared" si="36"/>
        <v>0</v>
      </c>
      <c r="H136" s="58"/>
      <c r="I136" s="57"/>
      <c r="J136" s="57"/>
      <c r="K136" s="57"/>
      <c r="L136" s="57"/>
      <c r="M136" s="58" t="str">
        <f t="shared" si="37"/>
        <v/>
      </c>
      <c r="N136" s="102"/>
    </row>
    <row r="137" spans="1:14">
      <c r="A137" s="97" t="str">
        <f t="shared" si="35"/>
        <v/>
      </c>
      <c r="B137" s="98" t="str">
        <f t="shared" si="34"/>
        <v/>
      </c>
      <c r="C137" s="99"/>
      <c r="D137" s="100"/>
      <c r="E137" s="100"/>
      <c r="F137" s="57"/>
      <c r="G137" s="58">
        <f t="shared" si="36"/>
        <v>0</v>
      </c>
      <c r="H137" s="58"/>
      <c r="I137" s="57"/>
      <c r="J137" s="57"/>
      <c r="K137" s="57"/>
      <c r="L137" s="57"/>
      <c r="M137" s="58" t="str">
        <f t="shared" si="37"/>
        <v/>
      </c>
      <c r="N137" s="102"/>
    </row>
    <row r="138" spans="1:14">
      <c r="A138" s="97" t="str">
        <f t="shared" si="35"/>
        <v/>
      </c>
      <c r="B138" s="98" t="str">
        <f t="shared" si="34"/>
        <v/>
      </c>
      <c r="C138" s="99"/>
      <c r="D138" s="100"/>
      <c r="E138" s="100"/>
      <c r="F138" s="57"/>
      <c r="G138" s="58">
        <f t="shared" si="36"/>
        <v>0</v>
      </c>
      <c r="H138" s="58"/>
      <c r="I138" s="57"/>
      <c r="J138" s="57"/>
      <c r="K138" s="57"/>
      <c r="L138" s="57"/>
      <c r="M138" s="58" t="str">
        <f t="shared" si="37"/>
        <v/>
      </c>
      <c r="N138" s="102"/>
    </row>
    <row r="139" spans="1:14">
      <c r="A139" s="97" t="str">
        <f t="shared" si="35"/>
        <v/>
      </c>
      <c r="B139" s="98" t="str">
        <f t="shared" si="34"/>
        <v/>
      </c>
      <c r="C139" s="99"/>
      <c r="D139" s="100"/>
      <c r="E139" s="100"/>
      <c r="F139" s="57"/>
      <c r="G139" s="58">
        <f t="shared" si="36"/>
        <v>0</v>
      </c>
      <c r="H139" s="58"/>
      <c r="I139" s="57"/>
      <c r="J139" s="57"/>
      <c r="K139" s="57"/>
      <c r="L139" s="57"/>
      <c r="M139" s="58" t="str">
        <f t="shared" si="37"/>
        <v/>
      </c>
      <c r="N139" s="102"/>
    </row>
    <row r="140" spans="1:14">
      <c r="A140" s="97" t="str">
        <f t="shared" si="35"/>
        <v/>
      </c>
      <c r="B140" s="98" t="str">
        <f t="shared" si="34"/>
        <v/>
      </c>
      <c r="C140" s="99"/>
      <c r="D140" s="100"/>
      <c r="E140" s="100"/>
      <c r="F140" s="57"/>
      <c r="G140" s="58">
        <f t="shared" si="36"/>
        <v>0</v>
      </c>
      <c r="H140" s="58"/>
      <c r="I140" s="57"/>
      <c r="J140" s="57"/>
      <c r="K140" s="57"/>
      <c r="L140" s="57"/>
      <c r="M140" s="58" t="str">
        <f t="shared" si="37"/>
        <v/>
      </c>
      <c r="N140" s="102"/>
    </row>
    <row r="141" spans="1:14">
      <c r="A141" s="97" t="str">
        <f t="shared" si="35"/>
        <v/>
      </c>
      <c r="B141" s="98" t="str">
        <f t="shared" si="34"/>
        <v/>
      </c>
      <c r="C141" s="99"/>
      <c r="D141" s="100"/>
      <c r="E141" s="100"/>
      <c r="F141" s="57"/>
      <c r="G141" s="58">
        <f t="shared" si="36"/>
        <v>0</v>
      </c>
      <c r="H141" s="58"/>
      <c r="I141" s="57"/>
      <c r="J141" s="57"/>
      <c r="K141" s="57"/>
      <c r="L141" s="57"/>
      <c r="M141" s="58" t="str">
        <f t="shared" si="37"/>
        <v/>
      </c>
      <c r="N141" s="102"/>
    </row>
    <row r="142" spans="1:14">
      <c r="A142" s="97" t="str">
        <f t="shared" si="35"/>
        <v/>
      </c>
      <c r="B142" s="98" t="str">
        <f t="shared" si="34"/>
        <v/>
      </c>
      <c r="C142" s="99"/>
      <c r="D142" s="100"/>
      <c r="E142" s="100"/>
      <c r="F142" s="57"/>
      <c r="G142" s="58">
        <f t="shared" si="36"/>
        <v>0</v>
      </c>
      <c r="H142" s="58"/>
      <c r="I142" s="57"/>
      <c r="J142" s="57"/>
      <c r="K142" s="57"/>
      <c r="L142" s="57"/>
      <c r="M142" s="58" t="str">
        <f t="shared" si="37"/>
        <v/>
      </c>
      <c r="N142" s="102"/>
    </row>
    <row r="143" spans="1:14">
      <c r="A143" s="97" t="str">
        <f t="shared" si="35"/>
        <v/>
      </c>
      <c r="B143" s="98" t="str">
        <f t="shared" si="34"/>
        <v/>
      </c>
      <c r="C143" s="99"/>
      <c r="D143" s="100"/>
      <c r="E143" s="100"/>
      <c r="F143" s="57"/>
      <c r="G143" s="58">
        <f t="shared" si="36"/>
        <v>0</v>
      </c>
      <c r="H143" s="58"/>
      <c r="I143" s="57"/>
      <c r="J143" s="57"/>
      <c r="K143" s="57"/>
      <c r="L143" s="57"/>
      <c r="M143" s="58" t="str">
        <f t="shared" si="37"/>
        <v/>
      </c>
      <c r="N143" s="102"/>
    </row>
    <row r="144" spans="1:14">
      <c r="A144" s="97" t="str">
        <f t="shared" si="35"/>
        <v/>
      </c>
      <c r="B144" s="98" t="str">
        <f t="shared" si="34"/>
        <v/>
      </c>
      <c r="C144" s="99"/>
      <c r="D144" s="100"/>
      <c r="E144" s="100"/>
      <c r="F144" s="57"/>
      <c r="G144" s="58">
        <f t="shared" si="36"/>
        <v>0</v>
      </c>
      <c r="H144" s="58"/>
      <c r="I144" s="57"/>
      <c r="J144" s="57"/>
      <c r="K144" s="57"/>
      <c r="L144" s="57"/>
      <c r="M144" s="58" t="str">
        <f t="shared" si="37"/>
        <v/>
      </c>
      <c r="N144" s="102"/>
    </row>
    <row r="145" spans="1:14">
      <c r="A145" s="97" t="str">
        <f t="shared" si="35"/>
        <v/>
      </c>
      <c r="B145" s="98" t="str">
        <f t="shared" si="34"/>
        <v/>
      </c>
      <c r="C145" s="99"/>
      <c r="D145" s="100"/>
      <c r="E145" s="100"/>
      <c r="F145" s="57"/>
      <c r="G145" s="58">
        <f t="shared" si="36"/>
        <v>0</v>
      </c>
      <c r="H145" s="58"/>
      <c r="I145" s="57"/>
      <c r="J145" s="57"/>
      <c r="K145" s="57"/>
      <c r="L145" s="57"/>
      <c r="M145" s="58" t="str">
        <f t="shared" si="37"/>
        <v/>
      </c>
      <c r="N145" s="102"/>
    </row>
    <row r="146" spans="1:14">
      <c r="A146" s="97" t="str">
        <f t="shared" si="35"/>
        <v/>
      </c>
      <c r="B146" s="98" t="str">
        <f t="shared" si="34"/>
        <v/>
      </c>
      <c r="C146" s="99"/>
      <c r="D146" s="100"/>
      <c r="E146" s="100"/>
      <c r="F146" s="57"/>
      <c r="G146" s="58">
        <f t="shared" si="36"/>
        <v>0</v>
      </c>
      <c r="H146" s="58"/>
      <c r="I146" s="57"/>
      <c r="J146" s="57"/>
      <c r="K146" s="57"/>
      <c r="L146" s="57"/>
      <c r="M146" s="58" t="str">
        <f t="shared" si="37"/>
        <v/>
      </c>
      <c r="N146" s="102"/>
    </row>
    <row r="147" spans="1:14">
      <c r="A147" s="97" t="str">
        <f t="shared" si="35"/>
        <v/>
      </c>
      <c r="B147" s="98" t="str">
        <f t="shared" si="34"/>
        <v/>
      </c>
      <c r="C147" s="99"/>
      <c r="D147" s="100"/>
      <c r="E147" s="100"/>
      <c r="F147" s="57"/>
      <c r="G147" s="58">
        <f t="shared" si="36"/>
        <v>0</v>
      </c>
      <c r="H147" s="58"/>
      <c r="I147" s="57"/>
      <c r="J147" s="57"/>
      <c r="K147" s="57"/>
      <c r="L147" s="57"/>
      <c r="M147" s="58" t="str">
        <f t="shared" si="37"/>
        <v/>
      </c>
      <c r="N147" s="102"/>
    </row>
    <row r="148" spans="1:14">
      <c r="A148" s="97" t="str">
        <f t="shared" si="35"/>
        <v/>
      </c>
      <c r="B148" s="98" t="str">
        <f t="shared" si="34"/>
        <v/>
      </c>
      <c r="C148" s="99"/>
      <c r="D148" s="100"/>
      <c r="E148" s="100"/>
      <c r="F148" s="57"/>
      <c r="G148" s="58">
        <f t="shared" si="36"/>
        <v>0</v>
      </c>
      <c r="H148" s="58"/>
      <c r="I148" s="57"/>
      <c r="J148" s="57"/>
      <c r="K148" s="57"/>
      <c r="L148" s="57"/>
      <c r="M148" s="58" t="str">
        <f t="shared" si="37"/>
        <v/>
      </c>
      <c r="N148" s="102"/>
    </row>
    <row r="149" spans="1:14">
      <c r="A149" s="97" t="str">
        <f t="shared" si="35"/>
        <v/>
      </c>
      <c r="B149" s="98" t="str">
        <f t="shared" si="34"/>
        <v/>
      </c>
      <c r="C149" s="99"/>
      <c r="D149" s="100"/>
      <c r="E149" s="100"/>
      <c r="F149" s="57"/>
      <c r="G149" s="58">
        <f t="shared" si="36"/>
        <v>0</v>
      </c>
      <c r="H149" s="58"/>
      <c r="I149" s="57"/>
      <c r="J149" s="57"/>
      <c r="K149" s="57"/>
      <c r="L149" s="57"/>
      <c r="M149" s="58" t="str">
        <f t="shared" si="37"/>
        <v/>
      </c>
      <c r="N149" s="102"/>
    </row>
    <row r="150" spans="1:14">
      <c r="A150" s="97" t="str">
        <f t="shared" si="35"/>
        <v/>
      </c>
      <c r="B150" s="98" t="str">
        <f t="shared" si="34"/>
        <v/>
      </c>
      <c r="C150" s="99"/>
      <c r="D150" s="100"/>
      <c r="E150" s="100"/>
      <c r="F150" s="57"/>
      <c r="G150" s="58">
        <f t="shared" si="36"/>
        <v>0</v>
      </c>
      <c r="H150" s="58"/>
      <c r="I150" s="57"/>
      <c r="J150" s="57"/>
      <c r="K150" s="57"/>
      <c r="L150" s="57"/>
      <c r="M150" s="58" t="str">
        <f t="shared" si="37"/>
        <v/>
      </c>
      <c r="N150" s="102"/>
    </row>
    <row r="151" spans="1:14">
      <c r="A151" s="97" t="str">
        <f t="shared" si="35"/>
        <v/>
      </c>
      <c r="B151" s="98" t="str">
        <f t="shared" si="34"/>
        <v/>
      </c>
      <c r="C151" s="99"/>
      <c r="D151" s="100"/>
      <c r="E151" s="100"/>
      <c r="F151" s="57"/>
      <c r="G151" s="58">
        <f t="shared" si="36"/>
        <v>0</v>
      </c>
      <c r="H151" s="58"/>
      <c r="I151" s="57"/>
      <c r="J151" s="57"/>
      <c r="K151" s="57"/>
      <c r="L151" s="57"/>
      <c r="M151" s="58" t="str">
        <f t="shared" si="37"/>
        <v/>
      </c>
      <c r="N151" s="102"/>
    </row>
    <row r="152" spans="1:14">
      <c r="A152" s="97" t="str">
        <f t="shared" si="35"/>
        <v/>
      </c>
      <c r="B152" s="98" t="str">
        <f t="shared" si="34"/>
        <v/>
      </c>
      <c r="C152" s="99"/>
      <c r="D152" s="100"/>
      <c r="E152" s="100"/>
      <c r="F152" s="57"/>
      <c r="G152" s="58">
        <f t="shared" si="36"/>
        <v>0</v>
      </c>
      <c r="H152" s="58"/>
      <c r="I152" s="57"/>
      <c r="J152" s="57"/>
      <c r="K152" s="57"/>
      <c r="L152" s="57"/>
      <c r="M152" s="58" t="str">
        <f t="shared" si="37"/>
        <v/>
      </c>
      <c r="N152" s="102"/>
    </row>
    <row r="153" spans="1:14">
      <c r="A153" s="97" t="str">
        <f t="shared" si="35"/>
        <v/>
      </c>
      <c r="B153" s="98" t="str">
        <f t="shared" si="34"/>
        <v/>
      </c>
      <c r="C153" s="99"/>
      <c r="D153" s="100"/>
      <c r="E153" s="100"/>
      <c r="F153" s="57"/>
      <c r="G153" s="58">
        <f t="shared" si="36"/>
        <v>0</v>
      </c>
      <c r="H153" s="58"/>
      <c r="I153" s="57"/>
      <c r="J153" s="57"/>
      <c r="K153" s="57"/>
      <c r="L153" s="57"/>
      <c r="M153" s="58" t="str">
        <f t="shared" si="37"/>
        <v/>
      </c>
      <c r="N153" s="102"/>
    </row>
    <row r="154" spans="1:14">
      <c r="A154" s="97" t="str">
        <f t="shared" si="35"/>
        <v/>
      </c>
      <c r="B154" s="98" t="str">
        <f t="shared" si="34"/>
        <v/>
      </c>
      <c r="C154" s="99"/>
      <c r="D154" s="100"/>
      <c r="E154" s="100"/>
      <c r="F154" s="57"/>
      <c r="G154" s="58">
        <f t="shared" si="36"/>
        <v>0</v>
      </c>
      <c r="H154" s="58"/>
      <c r="I154" s="57"/>
      <c r="J154" s="57"/>
      <c r="K154" s="57"/>
      <c r="L154" s="57"/>
      <c r="M154" s="58" t="str">
        <f t="shared" si="37"/>
        <v/>
      </c>
      <c r="N154" s="102"/>
    </row>
    <row r="155" spans="1:14">
      <c r="A155" s="97" t="str">
        <f t="shared" si="35"/>
        <v/>
      </c>
      <c r="B155" s="98" t="str">
        <f t="shared" si="34"/>
        <v/>
      </c>
      <c r="C155" s="99"/>
      <c r="D155" s="100"/>
      <c r="E155" s="100"/>
      <c r="F155" s="57"/>
      <c r="G155" s="58">
        <f t="shared" si="36"/>
        <v>0</v>
      </c>
      <c r="H155" s="58"/>
      <c r="I155" s="57"/>
      <c r="J155" s="57"/>
      <c r="K155" s="57"/>
      <c r="L155" s="57"/>
      <c r="M155" s="58" t="str">
        <f t="shared" si="37"/>
        <v/>
      </c>
      <c r="N155" s="102"/>
    </row>
    <row r="156" spans="1:14">
      <c r="A156" s="97" t="str">
        <f t="shared" si="35"/>
        <v/>
      </c>
      <c r="B156" s="98" t="str">
        <f t="shared" si="34"/>
        <v/>
      </c>
      <c r="C156" s="99"/>
      <c r="D156" s="100"/>
      <c r="E156" s="100"/>
      <c r="F156" s="57"/>
      <c r="G156" s="58">
        <f t="shared" si="36"/>
        <v>0</v>
      </c>
      <c r="H156" s="58"/>
      <c r="I156" s="57"/>
      <c r="J156" s="57"/>
      <c r="K156" s="57"/>
      <c r="L156" s="57"/>
      <c r="M156" s="58" t="str">
        <f t="shared" si="37"/>
        <v/>
      </c>
      <c r="N156" s="102"/>
    </row>
    <row r="157" spans="1:14">
      <c r="A157" s="97" t="str">
        <f t="shared" si="35"/>
        <v/>
      </c>
      <c r="B157" s="98" t="str">
        <f t="shared" si="34"/>
        <v/>
      </c>
      <c r="C157" s="99"/>
      <c r="D157" s="100"/>
      <c r="E157" s="100"/>
      <c r="F157" s="57"/>
      <c r="G157" s="58">
        <f t="shared" si="36"/>
        <v>0</v>
      </c>
      <c r="H157" s="58"/>
      <c r="I157" s="57"/>
      <c r="J157" s="57"/>
      <c r="K157" s="57"/>
      <c r="L157" s="57"/>
      <c r="M157" s="58" t="str">
        <f t="shared" si="37"/>
        <v/>
      </c>
      <c r="N157" s="102"/>
    </row>
    <row r="158" spans="1:14">
      <c r="A158" s="97" t="str">
        <f t="shared" si="35"/>
        <v/>
      </c>
      <c r="B158" s="98" t="str">
        <f t="shared" si="34"/>
        <v/>
      </c>
      <c r="C158" s="99"/>
      <c r="D158" s="100"/>
      <c r="E158" s="100"/>
      <c r="F158" s="57"/>
      <c r="G158" s="58">
        <f t="shared" si="36"/>
        <v>0</v>
      </c>
      <c r="H158" s="58"/>
      <c r="I158" s="57"/>
      <c r="J158" s="57"/>
      <c r="K158" s="57"/>
      <c r="L158" s="57"/>
      <c r="M158" s="58" t="str">
        <f t="shared" si="37"/>
        <v/>
      </c>
      <c r="N158" s="102"/>
    </row>
    <row r="159" spans="1:14">
      <c r="A159" s="97" t="str">
        <f t="shared" si="35"/>
        <v/>
      </c>
      <c r="B159" s="98" t="str">
        <f t="shared" si="34"/>
        <v/>
      </c>
      <c r="C159" s="99"/>
      <c r="D159" s="100"/>
      <c r="E159" s="100"/>
      <c r="F159" s="57"/>
      <c r="G159" s="58">
        <f t="shared" si="36"/>
        <v>0</v>
      </c>
      <c r="H159" s="58"/>
      <c r="I159" s="57"/>
      <c r="J159" s="57"/>
      <c r="K159" s="57"/>
      <c r="L159" s="57"/>
      <c r="M159" s="58" t="str">
        <f t="shared" si="37"/>
        <v/>
      </c>
      <c r="N159" s="102"/>
    </row>
    <row r="160" spans="1:14">
      <c r="A160" s="97" t="str">
        <f t="shared" si="35"/>
        <v/>
      </c>
      <c r="B160" s="98" t="str">
        <f t="shared" si="34"/>
        <v/>
      </c>
      <c r="C160" s="99"/>
      <c r="D160" s="100"/>
      <c r="E160" s="100"/>
      <c r="F160" s="57"/>
      <c r="G160" s="58">
        <f t="shared" si="36"/>
        <v>0</v>
      </c>
      <c r="H160" s="58"/>
      <c r="I160" s="57"/>
      <c r="J160" s="57"/>
      <c r="K160" s="57"/>
      <c r="L160" s="57"/>
      <c r="M160" s="58" t="str">
        <f t="shared" si="37"/>
        <v/>
      </c>
      <c r="N160" s="102"/>
    </row>
    <row r="161" spans="1:14">
      <c r="A161" s="97" t="str">
        <f t="shared" si="35"/>
        <v/>
      </c>
      <c r="B161" s="98" t="str">
        <f t="shared" si="34"/>
        <v/>
      </c>
      <c r="C161" s="99"/>
      <c r="D161" s="100"/>
      <c r="E161" s="100"/>
      <c r="F161" s="57"/>
      <c r="G161" s="58">
        <f t="shared" si="36"/>
        <v>0</v>
      </c>
      <c r="H161" s="58"/>
      <c r="I161" s="57"/>
      <c r="J161" s="57"/>
      <c r="K161" s="57"/>
      <c r="L161" s="57"/>
      <c r="M161" s="58" t="str">
        <f t="shared" si="37"/>
        <v/>
      </c>
      <c r="N161" s="102"/>
    </row>
    <row r="162" spans="1:14">
      <c r="A162" s="97" t="str">
        <f t="shared" si="35"/>
        <v/>
      </c>
      <c r="B162" s="98" t="str">
        <f t="shared" si="34"/>
        <v/>
      </c>
      <c r="C162" s="99"/>
      <c r="D162" s="100"/>
      <c r="E162" s="100"/>
      <c r="F162" s="57"/>
      <c r="G162" s="58">
        <f t="shared" si="36"/>
        <v>0</v>
      </c>
      <c r="H162" s="58"/>
      <c r="I162" s="57"/>
      <c r="J162" s="57"/>
      <c r="K162" s="57"/>
      <c r="L162" s="57"/>
      <c r="M162" s="58" t="str">
        <f t="shared" si="37"/>
        <v/>
      </c>
      <c r="N162" s="102"/>
    </row>
    <row r="163" spans="1:14">
      <c r="A163" s="97" t="str">
        <f t="shared" si="35"/>
        <v/>
      </c>
      <c r="B163" s="98" t="str">
        <f t="shared" si="34"/>
        <v/>
      </c>
      <c r="C163" s="99"/>
      <c r="D163" s="100"/>
      <c r="E163" s="100"/>
      <c r="F163" s="57"/>
      <c r="G163" s="58">
        <f t="shared" si="36"/>
        <v>0</v>
      </c>
      <c r="H163" s="58"/>
      <c r="I163" s="57"/>
      <c r="J163" s="57"/>
      <c r="K163" s="57"/>
      <c r="L163" s="57"/>
      <c r="M163" s="58" t="str">
        <f t="shared" si="37"/>
        <v/>
      </c>
      <c r="N163" s="102"/>
    </row>
    <row r="164" spans="1:14">
      <c r="A164" s="97" t="str">
        <f t="shared" si="35"/>
        <v/>
      </c>
      <c r="B164" s="98" t="str">
        <f t="shared" si="34"/>
        <v/>
      </c>
      <c r="C164" s="99"/>
      <c r="D164" s="100"/>
      <c r="E164" s="100"/>
      <c r="F164" s="57"/>
      <c r="G164" s="58">
        <f t="shared" si="36"/>
        <v>0</v>
      </c>
      <c r="H164" s="58"/>
      <c r="I164" s="57"/>
      <c r="J164" s="57"/>
      <c r="K164" s="57"/>
      <c r="L164" s="57"/>
      <c r="M164" s="58" t="str">
        <f t="shared" si="37"/>
        <v/>
      </c>
      <c r="N164" s="102"/>
    </row>
    <row r="165" spans="1:14">
      <c r="A165" s="97" t="str">
        <f t="shared" si="35"/>
        <v/>
      </c>
      <c r="B165" s="98" t="str">
        <f t="shared" si="34"/>
        <v/>
      </c>
      <c r="C165" s="99"/>
      <c r="D165" s="100"/>
      <c r="E165" s="100"/>
      <c r="F165" s="57"/>
      <c r="G165" s="58">
        <f t="shared" si="36"/>
        <v>0</v>
      </c>
      <c r="H165" s="58"/>
      <c r="I165" s="57"/>
      <c r="J165" s="57"/>
      <c r="K165" s="57"/>
      <c r="L165" s="57"/>
      <c r="M165" s="58" t="str">
        <f t="shared" si="37"/>
        <v/>
      </c>
      <c r="N165" s="102"/>
    </row>
    <row r="166" spans="1:14">
      <c r="A166" s="97" t="str">
        <f t="shared" si="35"/>
        <v/>
      </c>
      <c r="B166" s="98" t="str">
        <f t="shared" si="34"/>
        <v/>
      </c>
      <c r="C166" s="99"/>
      <c r="D166" s="100"/>
      <c r="E166" s="100"/>
      <c r="F166" s="57"/>
      <c r="G166" s="58">
        <f t="shared" si="36"/>
        <v>0</v>
      </c>
      <c r="H166" s="58"/>
      <c r="I166" s="57"/>
      <c r="J166" s="57"/>
      <c r="K166" s="57"/>
      <c r="L166" s="57"/>
      <c r="M166" s="58" t="str">
        <f t="shared" si="37"/>
        <v/>
      </c>
      <c r="N166" s="102"/>
    </row>
    <row r="167" spans="1:14">
      <c r="A167" s="97" t="str">
        <f t="shared" si="35"/>
        <v/>
      </c>
      <c r="B167" s="98" t="str">
        <f t="shared" si="34"/>
        <v/>
      </c>
      <c r="C167" s="99"/>
      <c r="D167" s="100"/>
      <c r="E167" s="100"/>
      <c r="F167" s="57"/>
      <c r="G167" s="58">
        <f t="shared" si="36"/>
        <v>0</v>
      </c>
      <c r="H167" s="58"/>
      <c r="I167" s="57"/>
      <c r="J167" s="57"/>
      <c r="K167" s="57"/>
      <c r="L167" s="57"/>
      <c r="M167" s="58" t="str">
        <f t="shared" si="37"/>
        <v/>
      </c>
      <c r="N167" s="102"/>
    </row>
    <row r="168" spans="1:14">
      <c r="A168" s="97" t="str">
        <f t="shared" si="35"/>
        <v/>
      </c>
      <c r="B168" s="98" t="str">
        <f t="shared" si="34"/>
        <v/>
      </c>
      <c r="C168" s="99"/>
      <c r="D168" s="100"/>
      <c r="E168" s="100"/>
      <c r="F168" s="57"/>
      <c r="G168" s="58">
        <f t="shared" si="36"/>
        <v>0</v>
      </c>
      <c r="H168" s="58"/>
      <c r="I168" s="57"/>
      <c r="J168" s="57"/>
      <c r="K168" s="57"/>
      <c r="L168" s="57"/>
      <c r="M168" s="58" t="str">
        <f t="shared" si="37"/>
        <v/>
      </c>
      <c r="N168" s="102"/>
    </row>
    <row r="169" spans="1:14">
      <c r="A169" s="97" t="str">
        <f t="shared" si="35"/>
        <v/>
      </c>
      <c r="B169" s="98" t="str">
        <f t="shared" si="34"/>
        <v/>
      </c>
      <c r="C169" s="99"/>
      <c r="D169" s="100"/>
      <c r="E169" s="100"/>
      <c r="F169" s="57"/>
      <c r="G169" s="58">
        <f t="shared" si="36"/>
        <v>0</v>
      </c>
      <c r="H169" s="58"/>
      <c r="I169" s="57"/>
      <c r="J169" s="57"/>
      <c r="K169" s="57"/>
      <c r="L169" s="57"/>
      <c r="M169" s="58" t="str">
        <f t="shared" si="37"/>
        <v/>
      </c>
      <c r="N169" s="102"/>
    </row>
    <row r="170" spans="1:14">
      <c r="A170" s="97" t="str">
        <f t="shared" si="35"/>
        <v/>
      </c>
      <c r="B170" s="98" t="str">
        <f t="shared" si="34"/>
        <v/>
      </c>
      <c r="C170" s="99"/>
      <c r="D170" s="100"/>
      <c r="E170" s="100"/>
      <c r="F170" s="57"/>
      <c r="G170" s="58">
        <f t="shared" si="36"/>
        <v>0</v>
      </c>
      <c r="H170" s="58"/>
      <c r="I170" s="57"/>
      <c r="J170" s="57"/>
      <c r="K170" s="57"/>
      <c r="L170" s="57"/>
      <c r="M170" s="58" t="str">
        <f t="shared" si="37"/>
        <v/>
      </c>
      <c r="N170" s="102"/>
    </row>
    <row r="171" spans="1:14">
      <c r="A171" s="97" t="str">
        <f t="shared" si="35"/>
        <v/>
      </c>
      <c r="B171" s="98" t="str">
        <f t="shared" si="34"/>
        <v/>
      </c>
      <c r="C171" s="99"/>
      <c r="D171" s="100"/>
      <c r="E171" s="100"/>
      <c r="F171" s="57"/>
      <c r="G171" s="58">
        <f t="shared" si="36"/>
        <v>0</v>
      </c>
      <c r="H171" s="58"/>
      <c r="I171" s="57"/>
      <c r="J171" s="57"/>
      <c r="K171" s="57"/>
      <c r="L171" s="57"/>
      <c r="M171" s="58" t="str">
        <f t="shared" si="37"/>
        <v/>
      </c>
      <c r="N171" s="102"/>
    </row>
    <row r="172" spans="1:14">
      <c r="A172" s="97" t="str">
        <f t="shared" si="35"/>
        <v/>
      </c>
      <c r="B172" s="98" t="str">
        <f t="shared" ref="B172:B235" si="38">IF(C172="","",MONTH(C172)&amp;"月")</f>
        <v/>
      </c>
      <c r="C172" s="99"/>
      <c r="D172" s="100"/>
      <c r="E172" s="100"/>
      <c r="F172" s="57"/>
      <c r="G172" s="58">
        <f t="shared" si="36"/>
        <v>0</v>
      </c>
      <c r="H172" s="58"/>
      <c r="I172" s="57"/>
      <c r="J172" s="57"/>
      <c r="K172" s="57"/>
      <c r="L172" s="57"/>
      <c r="M172" s="58" t="str">
        <f t="shared" si="37"/>
        <v/>
      </c>
      <c r="N172" s="102"/>
    </row>
    <row r="173" spans="1:14">
      <c r="A173" s="97" t="str">
        <f t="shared" ref="A173:A236" si="39">IF(C173="","",ROW()-42)</f>
        <v/>
      </c>
      <c r="B173" s="98" t="str">
        <f t="shared" si="38"/>
        <v/>
      </c>
      <c r="C173" s="99"/>
      <c r="D173" s="100"/>
      <c r="E173" s="100"/>
      <c r="F173" s="57"/>
      <c r="G173" s="58">
        <f t="shared" ref="G173:G236" si="40">IF(F173="",0,F173*$K$41)</f>
        <v>0</v>
      </c>
      <c r="H173" s="58"/>
      <c r="I173" s="57"/>
      <c r="J173" s="57"/>
      <c r="K173" s="57"/>
      <c r="L173" s="57"/>
      <c r="M173" s="58" t="str">
        <f t="shared" ref="M173:M236" si="41">IF(C173="","",ROUND(M172+G173-I173-J173-K173-L173-H173,2))</f>
        <v/>
      </c>
      <c r="N173" s="102"/>
    </row>
    <row r="174" spans="1:14">
      <c r="A174" s="97" t="str">
        <f t="shared" si="39"/>
        <v/>
      </c>
      <c r="B174" s="98" t="str">
        <f t="shared" si="38"/>
        <v/>
      </c>
      <c r="C174" s="99"/>
      <c r="D174" s="100"/>
      <c r="E174" s="100"/>
      <c r="F174" s="57"/>
      <c r="G174" s="58">
        <f t="shared" si="40"/>
        <v>0</v>
      </c>
      <c r="H174" s="58"/>
      <c r="I174" s="57"/>
      <c r="J174" s="57"/>
      <c r="K174" s="57"/>
      <c r="L174" s="57"/>
      <c r="M174" s="58" t="str">
        <f t="shared" si="41"/>
        <v/>
      </c>
      <c r="N174" s="102"/>
    </row>
    <row r="175" spans="1:14">
      <c r="A175" s="97" t="str">
        <f t="shared" si="39"/>
        <v/>
      </c>
      <c r="B175" s="98" t="str">
        <f t="shared" si="38"/>
        <v/>
      </c>
      <c r="C175" s="99"/>
      <c r="D175" s="100"/>
      <c r="E175" s="100"/>
      <c r="F175" s="57"/>
      <c r="G175" s="58">
        <f t="shared" si="40"/>
        <v>0</v>
      </c>
      <c r="H175" s="58"/>
      <c r="I175" s="57"/>
      <c r="J175" s="57"/>
      <c r="K175" s="57"/>
      <c r="L175" s="57"/>
      <c r="M175" s="58" t="str">
        <f t="shared" si="41"/>
        <v/>
      </c>
      <c r="N175" s="102"/>
    </row>
    <row r="176" spans="1:14">
      <c r="A176" s="97" t="str">
        <f t="shared" si="39"/>
        <v/>
      </c>
      <c r="B176" s="98" t="str">
        <f t="shared" si="38"/>
        <v/>
      </c>
      <c r="C176" s="99"/>
      <c r="D176" s="100"/>
      <c r="E176" s="100"/>
      <c r="F176" s="57"/>
      <c r="G176" s="58">
        <f t="shared" si="40"/>
        <v>0</v>
      </c>
      <c r="H176" s="58"/>
      <c r="I176" s="57"/>
      <c r="J176" s="57"/>
      <c r="K176" s="57"/>
      <c r="L176" s="57"/>
      <c r="M176" s="58" t="str">
        <f t="shared" si="41"/>
        <v/>
      </c>
      <c r="N176" s="102"/>
    </row>
    <row r="177" spans="1:14">
      <c r="A177" s="97" t="str">
        <f t="shared" si="39"/>
        <v/>
      </c>
      <c r="B177" s="98" t="str">
        <f t="shared" si="38"/>
        <v/>
      </c>
      <c r="C177" s="99"/>
      <c r="D177" s="100"/>
      <c r="E177" s="100"/>
      <c r="F177" s="57"/>
      <c r="G177" s="58">
        <f t="shared" si="40"/>
        <v>0</v>
      </c>
      <c r="H177" s="58"/>
      <c r="I177" s="57"/>
      <c r="J177" s="57"/>
      <c r="K177" s="57"/>
      <c r="L177" s="57"/>
      <c r="M177" s="58" t="str">
        <f t="shared" si="41"/>
        <v/>
      </c>
      <c r="N177" s="102"/>
    </row>
    <row r="178" spans="1:14">
      <c r="A178" s="97" t="str">
        <f t="shared" si="39"/>
        <v/>
      </c>
      <c r="B178" s="98" t="str">
        <f t="shared" si="38"/>
        <v/>
      </c>
      <c r="C178" s="99"/>
      <c r="D178" s="100"/>
      <c r="E178" s="100"/>
      <c r="F178" s="57"/>
      <c r="G178" s="58">
        <f t="shared" si="40"/>
        <v>0</v>
      </c>
      <c r="H178" s="58"/>
      <c r="I178" s="57"/>
      <c r="J178" s="57"/>
      <c r="K178" s="57"/>
      <c r="L178" s="57"/>
      <c r="M178" s="58" t="str">
        <f t="shared" si="41"/>
        <v/>
      </c>
      <c r="N178" s="102"/>
    </row>
    <row r="179" spans="1:14">
      <c r="A179" s="97" t="str">
        <f t="shared" si="39"/>
        <v/>
      </c>
      <c r="B179" s="98" t="str">
        <f t="shared" si="38"/>
        <v/>
      </c>
      <c r="C179" s="99"/>
      <c r="D179" s="100"/>
      <c r="E179" s="100"/>
      <c r="F179" s="57"/>
      <c r="G179" s="58">
        <f t="shared" si="40"/>
        <v>0</v>
      </c>
      <c r="H179" s="58"/>
      <c r="I179" s="57"/>
      <c r="J179" s="57"/>
      <c r="K179" s="57"/>
      <c r="L179" s="57"/>
      <c r="M179" s="58" t="str">
        <f t="shared" si="41"/>
        <v/>
      </c>
      <c r="N179" s="102"/>
    </row>
    <row r="180" spans="1:14">
      <c r="A180" s="97" t="str">
        <f t="shared" si="39"/>
        <v/>
      </c>
      <c r="B180" s="98" t="str">
        <f t="shared" si="38"/>
        <v/>
      </c>
      <c r="C180" s="99"/>
      <c r="D180" s="100"/>
      <c r="E180" s="100"/>
      <c r="F180" s="57"/>
      <c r="G180" s="58">
        <f t="shared" si="40"/>
        <v>0</v>
      </c>
      <c r="H180" s="58"/>
      <c r="I180" s="57"/>
      <c r="J180" s="57"/>
      <c r="K180" s="57"/>
      <c r="L180" s="57"/>
      <c r="M180" s="58" t="str">
        <f t="shared" si="41"/>
        <v/>
      </c>
      <c r="N180" s="102"/>
    </row>
    <row r="181" spans="1:14">
      <c r="A181" s="97" t="str">
        <f t="shared" si="39"/>
        <v/>
      </c>
      <c r="B181" s="98" t="str">
        <f t="shared" si="38"/>
        <v/>
      </c>
      <c r="C181" s="99"/>
      <c r="D181" s="100"/>
      <c r="E181" s="100"/>
      <c r="F181" s="57"/>
      <c r="G181" s="58">
        <f t="shared" si="40"/>
        <v>0</v>
      </c>
      <c r="H181" s="58"/>
      <c r="I181" s="57"/>
      <c r="J181" s="57"/>
      <c r="K181" s="57"/>
      <c r="L181" s="57"/>
      <c r="M181" s="58" t="str">
        <f t="shared" si="41"/>
        <v/>
      </c>
      <c r="N181" s="102"/>
    </row>
    <row r="182" spans="1:14">
      <c r="A182" s="97" t="str">
        <f t="shared" si="39"/>
        <v/>
      </c>
      <c r="B182" s="98" t="str">
        <f t="shared" si="38"/>
        <v/>
      </c>
      <c r="C182" s="99"/>
      <c r="D182" s="100"/>
      <c r="E182" s="100"/>
      <c r="F182" s="57"/>
      <c r="G182" s="58">
        <f t="shared" si="40"/>
        <v>0</v>
      </c>
      <c r="H182" s="58"/>
      <c r="I182" s="57"/>
      <c r="J182" s="57"/>
      <c r="K182" s="57"/>
      <c r="L182" s="57"/>
      <c r="M182" s="58" t="str">
        <f t="shared" si="41"/>
        <v/>
      </c>
      <c r="N182" s="102"/>
    </row>
    <row r="183" spans="1:14">
      <c r="A183" s="97" t="str">
        <f t="shared" si="39"/>
        <v/>
      </c>
      <c r="B183" s="98" t="str">
        <f t="shared" si="38"/>
        <v/>
      </c>
      <c r="C183" s="99"/>
      <c r="D183" s="100"/>
      <c r="E183" s="100"/>
      <c r="F183" s="57"/>
      <c r="G183" s="58">
        <f t="shared" si="40"/>
        <v>0</v>
      </c>
      <c r="H183" s="58"/>
      <c r="I183" s="57"/>
      <c r="J183" s="57"/>
      <c r="K183" s="57"/>
      <c r="L183" s="57"/>
      <c r="M183" s="58" t="str">
        <f t="shared" si="41"/>
        <v/>
      </c>
      <c r="N183" s="102"/>
    </row>
    <row r="184" spans="1:14">
      <c r="A184" s="97" t="str">
        <f t="shared" si="39"/>
        <v/>
      </c>
      <c r="B184" s="98" t="str">
        <f t="shared" si="38"/>
        <v/>
      </c>
      <c r="C184" s="99"/>
      <c r="D184" s="100"/>
      <c r="E184" s="100"/>
      <c r="F184" s="57"/>
      <c r="G184" s="58">
        <f t="shared" si="40"/>
        <v>0</v>
      </c>
      <c r="H184" s="58"/>
      <c r="I184" s="57"/>
      <c r="J184" s="57"/>
      <c r="K184" s="57"/>
      <c r="L184" s="57"/>
      <c r="M184" s="58" t="str">
        <f t="shared" si="41"/>
        <v/>
      </c>
      <c r="N184" s="102"/>
    </row>
    <row r="185" spans="1:14">
      <c r="A185" s="97" t="str">
        <f t="shared" si="39"/>
        <v/>
      </c>
      <c r="B185" s="98" t="str">
        <f t="shared" si="38"/>
        <v/>
      </c>
      <c r="C185" s="99"/>
      <c r="D185" s="100"/>
      <c r="E185" s="100"/>
      <c r="F185" s="57"/>
      <c r="G185" s="58">
        <f t="shared" si="40"/>
        <v>0</v>
      </c>
      <c r="H185" s="58"/>
      <c r="I185" s="57"/>
      <c r="J185" s="57"/>
      <c r="K185" s="57"/>
      <c r="L185" s="57"/>
      <c r="M185" s="58" t="str">
        <f t="shared" si="41"/>
        <v/>
      </c>
      <c r="N185" s="102"/>
    </row>
    <row r="186" spans="1:14">
      <c r="A186" s="97" t="str">
        <f t="shared" si="39"/>
        <v/>
      </c>
      <c r="B186" s="98" t="str">
        <f t="shared" si="38"/>
        <v/>
      </c>
      <c r="C186" s="99"/>
      <c r="D186" s="100"/>
      <c r="E186" s="100"/>
      <c r="F186" s="57"/>
      <c r="G186" s="58">
        <f t="shared" si="40"/>
        <v>0</v>
      </c>
      <c r="H186" s="58"/>
      <c r="I186" s="57"/>
      <c r="J186" s="57"/>
      <c r="K186" s="57"/>
      <c r="L186" s="57"/>
      <c r="M186" s="58" t="str">
        <f t="shared" si="41"/>
        <v/>
      </c>
      <c r="N186" s="102"/>
    </row>
    <row r="187" spans="1:14">
      <c r="A187" s="97" t="str">
        <f t="shared" si="39"/>
        <v/>
      </c>
      <c r="B187" s="98" t="str">
        <f t="shared" si="38"/>
        <v/>
      </c>
      <c r="C187" s="99"/>
      <c r="D187" s="100"/>
      <c r="E187" s="100"/>
      <c r="F187" s="57"/>
      <c r="G187" s="58">
        <f t="shared" si="40"/>
        <v>0</v>
      </c>
      <c r="H187" s="58"/>
      <c r="I187" s="57"/>
      <c r="J187" s="57"/>
      <c r="K187" s="57"/>
      <c r="L187" s="57"/>
      <c r="M187" s="58" t="str">
        <f t="shared" si="41"/>
        <v/>
      </c>
      <c r="N187" s="102"/>
    </row>
    <row r="188" spans="1:14">
      <c r="A188" s="97" t="str">
        <f t="shared" si="39"/>
        <v/>
      </c>
      <c r="B188" s="98" t="str">
        <f t="shared" si="38"/>
        <v/>
      </c>
      <c r="C188" s="99"/>
      <c r="D188" s="100"/>
      <c r="E188" s="100"/>
      <c r="F188" s="57"/>
      <c r="G188" s="58">
        <f t="shared" si="40"/>
        <v>0</v>
      </c>
      <c r="H188" s="58"/>
      <c r="I188" s="57"/>
      <c r="J188" s="57"/>
      <c r="K188" s="57"/>
      <c r="L188" s="57"/>
      <c r="M188" s="58" t="str">
        <f t="shared" si="41"/>
        <v/>
      </c>
      <c r="N188" s="102"/>
    </row>
    <row r="189" spans="1:14">
      <c r="A189" s="97" t="str">
        <f t="shared" si="39"/>
        <v/>
      </c>
      <c r="B189" s="98" t="str">
        <f t="shared" si="38"/>
        <v/>
      </c>
      <c r="C189" s="99"/>
      <c r="D189" s="100"/>
      <c r="E189" s="100"/>
      <c r="F189" s="57"/>
      <c r="G189" s="58">
        <f t="shared" si="40"/>
        <v>0</v>
      </c>
      <c r="H189" s="58"/>
      <c r="I189" s="57"/>
      <c r="J189" s="57"/>
      <c r="K189" s="57"/>
      <c r="L189" s="57"/>
      <c r="M189" s="58" t="str">
        <f t="shared" si="41"/>
        <v/>
      </c>
      <c r="N189" s="102"/>
    </row>
    <row r="190" spans="1:14">
      <c r="A190" s="97" t="str">
        <f t="shared" si="39"/>
        <v/>
      </c>
      <c r="B190" s="98" t="str">
        <f t="shared" si="38"/>
        <v/>
      </c>
      <c r="C190" s="99"/>
      <c r="D190" s="100"/>
      <c r="E190" s="100"/>
      <c r="F190" s="57"/>
      <c r="G190" s="58">
        <f t="shared" si="40"/>
        <v>0</v>
      </c>
      <c r="H190" s="58"/>
      <c r="I190" s="57"/>
      <c r="J190" s="57"/>
      <c r="K190" s="57"/>
      <c r="L190" s="57"/>
      <c r="M190" s="58" t="str">
        <f t="shared" si="41"/>
        <v/>
      </c>
      <c r="N190" s="102"/>
    </row>
    <row r="191" spans="1:14">
      <c r="A191" s="97" t="str">
        <f t="shared" si="39"/>
        <v/>
      </c>
      <c r="B191" s="98" t="str">
        <f t="shared" si="38"/>
        <v/>
      </c>
      <c r="C191" s="99"/>
      <c r="D191" s="100"/>
      <c r="E191" s="100"/>
      <c r="F191" s="57"/>
      <c r="G191" s="58">
        <f t="shared" si="40"/>
        <v>0</v>
      </c>
      <c r="H191" s="58"/>
      <c r="I191" s="57"/>
      <c r="J191" s="57"/>
      <c r="K191" s="57"/>
      <c r="L191" s="57"/>
      <c r="M191" s="58" t="str">
        <f t="shared" si="41"/>
        <v/>
      </c>
      <c r="N191" s="102"/>
    </row>
    <row r="192" spans="1:14">
      <c r="A192" s="97" t="str">
        <f t="shared" si="39"/>
        <v/>
      </c>
      <c r="B192" s="98" t="str">
        <f t="shared" si="38"/>
        <v/>
      </c>
      <c r="C192" s="99"/>
      <c r="D192" s="100"/>
      <c r="E192" s="100"/>
      <c r="F192" s="57"/>
      <c r="G192" s="58">
        <f t="shared" si="40"/>
        <v>0</v>
      </c>
      <c r="H192" s="58"/>
      <c r="I192" s="57"/>
      <c r="J192" s="57"/>
      <c r="K192" s="57"/>
      <c r="L192" s="57"/>
      <c r="M192" s="58" t="str">
        <f t="shared" si="41"/>
        <v/>
      </c>
      <c r="N192" s="102"/>
    </row>
    <row r="193" spans="1:14">
      <c r="A193" s="97" t="str">
        <f t="shared" si="39"/>
        <v/>
      </c>
      <c r="B193" s="98" t="str">
        <f t="shared" si="38"/>
        <v/>
      </c>
      <c r="C193" s="99"/>
      <c r="D193" s="100"/>
      <c r="E193" s="100"/>
      <c r="F193" s="57"/>
      <c r="G193" s="58">
        <f t="shared" si="40"/>
        <v>0</v>
      </c>
      <c r="H193" s="58"/>
      <c r="I193" s="57"/>
      <c r="J193" s="57"/>
      <c r="K193" s="57"/>
      <c r="L193" s="57"/>
      <c r="M193" s="58" t="str">
        <f t="shared" si="41"/>
        <v/>
      </c>
      <c r="N193" s="102"/>
    </row>
    <row r="194" spans="1:14">
      <c r="A194" s="97" t="str">
        <f t="shared" si="39"/>
        <v/>
      </c>
      <c r="B194" s="98" t="str">
        <f t="shared" si="38"/>
        <v/>
      </c>
      <c r="C194" s="99"/>
      <c r="D194" s="100"/>
      <c r="E194" s="100"/>
      <c r="F194" s="57"/>
      <c r="G194" s="58">
        <f t="shared" si="40"/>
        <v>0</v>
      </c>
      <c r="H194" s="58"/>
      <c r="I194" s="57"/>
      <c r="J194" s="57"/>
      <c r="K194" s="57"/>
      <c r="L194" s="57"/>
      <c r="M194" s="58" t="str">
        <f t="shared" si="41"/>
        <v/>
      </c>
      <c r="N194" s="102"/>
    </row>
    <row r="195" spans="1:14">
      <c r="A195" s="97" t="str">
        <f t="shared" si="39"/>
        <v/>
      </c>
      <c r="B195" s="98" t="str">
        <f t="shared" si="38"/>
        <v/>
      </c>
      <c r="C195" s="99"/>
      <c r="D195" s="100"/>
      <c r="E195" s="100"/>
      <c r="F195" s="57"/>
      <c r="G195" s="58">
        <f t="shared" si="40"/>
        <v>0</v>
      </c>
      <c r="H195" s="58"/>
      <c r="I195" s="57"/>
      <c r="J195" s="57"/>
      <c r="K195" s="57"/>
      <c r="L195" s="57"/>
      <c r="M195" s="58" t="str">
        <f t="shared" si="41"/>
        <v/>
      </c>
      <c r="N195" s="102"/>
    </row>
    <row r="196" spans="1:14">
      <c r="A196" s="97" t="str">
        <f t="shared" si="39"/>
        <v/>
      </c>
      <c r="B196" s="98" t="str">
        <f t="shared" si="38"/>
        <v/>
      </c>
      <c r="C196" s="99"/>
      <c r="D196" s="100"/>
      <c r="E196" s="100"/>
      <c r="F196" s="57"/>
      <c r="G196" s="58">
        <f t="shared" si="40"/>
        <v>0</v>
      </c>
      <c r="H196" s="58"/>
      <c r="I196" s="57"/>
      <c r="J196" s="57"/>
      <c r="K196" s="57"/>
      <c r="L196" s="57"/>
      <c r="M196" s="58" t="str">
        <f t="shared" si="41"/>
        <v/>
      </c>
      <c r="N196" s="102"/>
    </row>
    <row r="197" spans="1:14">
      <c r="A197" s="97" t="str">
        <f t="shared" si="39"/>
        <v/>
      </c>
      <c r="B197" s="98" t="str">
        <f t="shared" si="38"/>
        <v/>
      </c>
      <c r="C197" s="99"/>
      <c r="D197" s="100"/>
      <c r="E197" s="100"/>
      <c r="F197" s="57"/>
      <c r="G197" s="58">
        <f t="shared" si="40"/>
        <v>0</v>
      </c>
      <c r="H197" s="58"/>
      <c r="I197" s="57"/>
      <c r="J197" s="57"/>
      <c r="K197" s="57"/>
      <c r="L197" s="57"/>
      <c r="M197" s="58" t="str">
        <f t="shared" si="41"/>
        <v/>
      </c>
      <c r="N197" s="102"/>
    </row>
    <row r="198" spans="1:14">
      <c r="A198" s="97" t="str">
        <f t="shared" si="39"/>
        <v/>
      </c>
      <c r="B198" s="98" t="str">
        <f t="shared" si="38"/>
        <v/>
      </c>
      <c r="C198" s="99"/>
      <c r="D198" s="100"/>
      <c r="E198" s="100"/>
      <c r="F198" s="57"/>
      <c r="G198" s="58">
        <f t="shared" si="40"/>
        <v>0</v>
      </c>
      <c r="H198" s="58"/>
      <c r="I198" s="57"/>
      <c r="J198" s="57"/>
      <c r="K198" s="57"/>
      <c r="L198" s="57"/>
      <c r="M198" s="58" t="str">
        <f t="shared" si="41"/>
        <v/>
      </c>
      <c r="N198" s="102"/>
    </row>
    <row r="199" spans="1:14">
      <c r="A199" s="97" t="str">
        <f t="shared" si="39"/>
        <v/>
      </c>
      <c r="B199" s="98" t="str">
        <f t="shared" si="38"/>
        <v/>
      </c>
      <c r="C199" s="99"/>
      <c r="D199" s="100"/>
      <c r="E199" s="100"/>
      <c r="F199" s="57"/>
      <c r="G199" s="58">
        <f t="shared" si="40"/>
        <v>0</v>
      </c>
      <c r="H199" s="58"/>
      <c r="I199" s="57"/>
      <c r="J199" s="57"/>
      <c r="K199" s="57"/>
      <c r="L199" s="57"/>
      <c r="M199" s="58" t="str">
        <f t="shared" si="41"/>
        <v/>
      </c>
      <c r="N199" s="102"/>
    </row>
    <row r="200" spans="1:14">
      <c r="A200" s="97" t="str">
        <f t="shared" si="39"/>
        <v/>
      </c>
      <c r="B200" s="98" t="str">
        <f t="shared" si="38"/>
        <v/>
      </c>
      <c r="C200" s="99"/>
      <c r="D200" s="100"/>
      <c r="E200" s="100"/>
      <c r="F200" s="57"/>
      <c r="G200" s="58">
        <f t="shared" si="40"/>
        <v>0</v>
      </c>
      <c r="H200" s="58"/>
      <c r="I200" s="57"/>
      <c r="J200" s="57"/>
      <c r="K200" s="57"/>
      <c r="L200" s="57"/>
      <c r="M200" s="58" t="str">
        <f t="shared" si="41"/>
        <v/>
      </c>
      <c r="N200" s="102"/>
    </row>
    <row r="201" spans="1:14">
      <c r="A201" s="97" t="str">
        <f t="shared" si="39"/>
        <v/>
      </c>
      <c r="B201" s="98" t="str">
        <f t="shared" si="38"/>
        <v/>
      </c>
      <c r="C201" s="99"/>
      <c r="D201" s="100"/>
      <c r="E201" s="100"/>
      <c r="F201" s="57"/>
      <c r="G201" s="58">
        <f t="shared" si="40"/>
        <v>0</v>
      </c>
      <c r="H201" s="58"/>
      <c r="I201" s="57"/>
      <c r="J201" s="57"/>
      <c r="K201" s="57"/>
      <c r="L201" s="57"/>
      <c r="M201" s="58" t="str">
        <f t="shared" si="41"/>
        <v/>
      </c>
      <c r="N201" s="102"/>
    </row>
    <row r="202" spans="1:14">
      <c r="A202" s="97" t="str">
        <f t="shared" si="39"/>
        <v/>
      </c>
      <c r="B202" s="98" t="str">
        <f t="shared" si="38"/>
        <v/>
      </c>
      <c r="C202" s="99"/>
      <c r="D202" s="100"/>
      <c r="E202" s="100"/>
      <c r="F202" s="57"/>
      <c r="G202" s="58">
        <f t="shared" si="40"/>
        <v>0</v>
      </c>
      <c r="H202" s="58"/>
      <c r="I202" s="57"/>
      <c r="J202" s="57"/>
      <c r="K202" s="57"/>
      <c r="L202" s="57"/>
      <c r="M202" s="58" t="str">
        <f t="shared" si="41"/>
        <v/>
      </c>
      <c r="N202" s="102"/>
    </row>
    <row r="203" spans="1:14">
      <c r="A203" s="97" t="str">
        <f t="shared" si="39"/>
        <v/>
      </c>
      <c r="B203" s="98" t="str">
        <f t="shared" si="38"/>
        <v/>
      </c>
      <c r="C203" s="99"/>
      <c r="D203" s="100"/>
      <c r="E203" s="100"/>
      <c r="F203" s="57"/>
      <c r="G203" s="58">
        <f t="shared" si="40"/>
        <v>0</v>
      </c>
      <c r="H203" s="58"/>
      <c r="I203" s="57"/>
      <c r="J203" s="57"/>
      <c r="K203" s="57"/>
      <c r="L203" s="57"/>
      <c r="M203" s="58" t="str">
        <f t="shared" si="41"/>
        <v/>
      </c>
      <c r="N203" s="102"/>
    </row>
    <row r="204" spans="1:14">
      <c r="A204" s="97" t="str">
        <f t="shared" si="39"/>
        <v/>
      </c>
      <c r="B204" s="98" t="str">
        <f t="shared" si="38"/>
        <v/>
      </c>
      <c r="C204" s="99"/>
      <c r="D204" s="100"/>
      <c r="E204" s="100"/>
      <c r="F204" s="57"/>
      <c r="G204" s="58">
        <f t="shared" si="40"/>
        <v>0</v>
      </c>
      <c r="H204" s="58"/>
      <c r="I204" s="57"/>
      <c r="J204" s="57"/>
      <c r="K204" s="57"/>
      <c r="L204" s="57"/>
      <c r="M204" s="58" t="str">
        <f t="shared" si="41"/>
        <v/>
      </c>
      <c r="N204" s="102"/>
    </row>
    <row r="205" spans="1:14">
      <c r="A205" s="97" t="str">
        <f t="shared" si="39"/>
        <v/>
      </c>
      <c r="B205" s="98" t="str">
        <f t="shared" si="38"/>
        <v/>
      </c>
      <c r="C205" s="99"/>
      <c r="D205" s="100"/>
      <c r="E205" s="100"/>
      <c r="F205" s="57"/>
      <c r="G205" s="58">
        <f t="shared" si="40"/>
        <v>0</v>
      </c>
      <c r="H205" s="58"/>
      <c r="I205" s="57"/>
      <c r="J205" s="57"/>
      <c r="K205" s="57"/>
      <c r="L205" s="57"/>
      <c r="M205" s="58" t="str">
        <f t="shared" si="41"/>
        <v/>
      </c>
      <c r="N205" s="102"/>
    </row>
    <row r="206" spans="1:14">
      <c r="A206" s="97" t="str">
        <f t="shared" si="39"/>
        <v/>
      </c>
      <c r="B206" s="98" t="str">
        <f t="shared" si="38"/>
        <v/>
      </c>
      <c r="C206" s="99"/>
      <c r="D206" s="100"/>
      <c r="E206" s="100"/>
      <c r="F206" s="57"/>
      <c r="G206" s="58">
        <f t="shared" si="40"/>
        <v>0</v>
      </c>
      <c r="H206" s="58"/>
      <c r="I206" s="57"/>
      <c r="J206" s="57"/>
      <c r="K206" s="57"/>
      <c r="L206" s="57"/>
      <c r="M206" s="58" t="str">
        <f t="shared" si="41"/>
        <v/>
      </c>
      <c r="N206" s="102"/>
    </row>
    <row r="207" spans="1:14">
      <c r="A207" s="97" t="str">
        <f t="shared" si="39"/>
        <v/>
      </c>
      <c r="B207" s="98" t="str">
        <f t="shared" si="38"/>
        <v/>
      </c>
      <c r="C207" s="99"/>
      <c r="D207" s="100"/>
      <c r="E207" s="100"/>
      <c r="F207" s="57"/>
      <c r="G207" s="58">
        <f t="shared" si="40"/>
        <v>0</v>
      </c>
      <c r="H207" s="58"/>
      <c r="I207" s="57"/>
      <c r="J207" s="57"/>
      <c r="K207" s="57"/>
      <c r="L207" s="57"/>
      <c r="M207" s="58" t="str">
        <f t="shared" si="41"/>
        <v/>
      </c>
      <c r="N207" s="102"/>
    </row>
    <row r="208" spans="1:14">
      <c r="A208" s="97" t="str">
        <f t="shared" si="39"/>
        <v/>
      </c>
      <c r="B208" s="98" t="str">
        <f t="shared" si="38"/>
        <v/>
      </c>
      <c r="C208" s="99"/>
      <c r="D208" s="100"/>
      <c r="E208" s="100"/>
      <c r="F208" s="57"/>
      <c r="G208" s="58">
        <f t="shared" si="40"/>
        <v>0</v>
      </c>
      <c r="H208" s="58"/>
      <c r="I208" s="57"/>
      <c r="J208" s="57"/>
      <c r="K208" s="57"/>
      <c r="L208" s="57"/>
      <c r="M208" s="58" t="str">
        <f t="shared" si="41"/>
        <v/>
      </c>
      <c r="N208" s="102"/>
    </row>
    <row r="209" spans="1:14">
      <c r="A209" s="97" t="str">
        <f t="shared" si="39"/>
        <v/>
      </c>
      <c r="B209" s="98" t="str">
        <f t="shared" si="38"/>
        <v/>
      </c>
      <c r="C209" s="99"/>
      <c r="D209" s="100"/>
      <c r="E209" s="100"/>
      <c r="F209" s="57"/>
      <c r="G209" s="58">
        <f t="shared" si="40"/>
        <v>0</v>
      </c>
      <c r="H209" s="58"/>
      <c r="I209" s="57"/>
      <c r="J209" s="57"/>
      <c r="K209" s="57"/>
      <c r="L209" s="57"/>
      <c r="M209" s="58" t="str">
        <f t="shared" si="41"/>
        <v/>
      </c>
      <c r="N209" s="102"/>
    </row>
    <row r="210" spans="1:14">
      <c r="A210" s="97" t="str">
        <f t="shared" si="39"/>
        <v/>
      </c>
      <c r="B210" s="98" t="str">
        <f t="shared" si="38"/>
        <v/>
      </c>
      <c r="C210" s="99"/>
      <c r="D210" s="100"/>
      <c r="E210" s="100"/>
      <c r="F210" s="57"/>
      <c r="G210" s="58">
        <f t="shared" si="40"/>
        <v>0</v>
      </c>
      <c r="H210" s="58"/>
      <c r="I210" s="57"/>
      <c r="J210" s="57"/>
      <c r="K210" s="57"/>
      <c r="L210" s="57"/>
      <c r="M210" s="58" t="str">
        <f t="shared" si="41"/>
        <v/>
      </c>
      <c r="N210" s="102"/>
    </row>
    <row r="211" spans="1:14">
      <c r="A211" s="97" t="str">
        <f t="shared" si="39"/>
        <v/>
      </c>
      <c r="B211" s="98" t="str">
        <f t="shared" si="38"/>
        <v/>
      </c>
      <c r="C211" s="99"/>
      <c r="D211" s="100"/>
      <c r="E211" s="100"/>
      <c r="F211" s="57"/>
      <c r="G211" s="58">
        <f t="shared" si="40"/>
        <v>0</v>
      </c>
      <c r="H211" s="58"/>
      <c r="I211" s="57"/>
      <c r="J211" s="57"/>
      <c r="K211" s="57"/>
      <c r="L211" s="57"/>
      <c r="M211" s="58" t="str">
        <f t="shared" si="41"/>
        <v/>
      </c>
      <c r="N211" s="102"/>
    </row>
    <row r="212" spans="1:14">
      <c r="A212" s="97" t="str">
        <f t="shared" si="39"/>
        <v/>
      </c>
      <c r="B212" s="98" t="str">
        <f t="shared" si="38"/>
        <v/>
      </c>
      <c r="C212" s="99"/>
      <c r="D212" s="100"/>
      <c r="E212" s="100"/>
      <c r="F212" s="57"/>
      <c r="G212" s="58">
        <f t="shared" si="40"/>
        <v>0</v>
      </c>
      <c r="H212" s="58"/>
      <c r="I212" s="57"/>
      <c r="J212" s="57"/>
      <c r="K212" s="57"/>
      <c r="L212" s="57"/>
      <c r="M212" s="58" t="str">
        <f t="shared" si="41"/>
        <v/>
      </c>
      <c r="N212" s="102"/>
    </row>
    <row r="213" spans="1:14">
      <c r="A213" s="97" t="str">
        <f t="shared" si="39"/>
        <v/>
      </c>
      <c r="B213" s="98" t="str">
        <f t="shared" si="38"/>
        <v/>
      </c>
      <c r="C213" s="99"/>
      <c r="D213" s="100"/>
      <c r="E213" s="100"/>
      <c r="F213" s="57"/>
      <c r="G213" s="58">
        <f t="shared" si="40"/>
        <v>0</v>
      </c>
      <c r="H213" s="58"/>
      <c r="I213" s="57"/>
      <c r="J213" s="57"/>
      <c r="K213" s="57"/>
      <c r="L213" s="57"/>
      <c r="M213" s="58" t="str">
        <f t="shared" si="41"/>
        <v/>
      </c>
      <c r="N213" s="102"/>
    </row>
    <row r="214" spans="1:14">
      <c r="A214" s="97" t="str">
        <f t="shared" si="39"/>
        <v/>
      </c>
      <c r="B214" s="98" t="str">
        <f t="shared" si="38"/>
        <v/>
      </c>
      <c r="C214" s="99"/>
      <c r="D214" s="100"/>
      <c r="E214" s="100"/>
      <c r="F214" s="57"/>
      <c r="G214" s="58">
        <f t="shared" si="40"/>
        <v>0</v>
      </c>
      <c r="H214" s="58"/>
      <c r="I214" s="57"/>
      <c r="J214" s="57"/>
      <c r="K214" s="57"/>
      <c r="L214" s="57"/>
      <c r="M214" s="58" t="str">
        <f t="shared" si="41"/>
        <v/>
      </c>
      <c r="N214" s="102"/>
    </row>
    <row r="215" spans="1:14">
      <c r="A215" s="97" t="str">
        <f t="shared" si="39"/>
        <v/>
      </c>
      <c r="B215" s="98" t="str">
        <f t="shared" si="38"/>
        <v/>
      </c>
      <c r="C215" s="99"/>
      <c r="D215" s="100"/>
      <c r="E215" s="100"/>
      <c r="F215" s="57"/>
      <c r="G215" s="58">
        <f t="shared" si="40"/>
        <v>0</v>
      </c>
      <c r="H215" s="58"/>
      <c r="I215" s="57"/>
      <c r="J215" s="57"/>
      <c r="K215" s="57"/>
      <c r="L215" s="57"/>
      <c r="M215" s="58" t="str">
        <f t="shared" si="41"/>
        <v/>
      </c>
      <c r="N215" s="102"/>
    </row>
    <row r="216" spans="1:14">
      <c r="A216" s="97" t="str">
        <f t="shared" si="39"/>
        <v/>
      </c>
      <c r="B216" s="98" t="str">
        <f t="shared" si="38"/>
        <v/>
      </c>
      <c r="C216" s="99"/>
      <c r="D216" s="100"/>
      <c r="E216" s="100"/>
      <c r="F216" s="57"/>
      <c r="G216" s="58">
        <f t="shared" si="40"/>
        <v>0</v>
      </c>
      <c r="H216" s="58"/>
      <c r="I216" s="57"/>
      <c r="J216" s="57"/>
      <c r="K216" s="57"/>
      <c r="L216" s="57"/>
      <c r="M216" s="58" t="str">
        <f t="shared" si="41"/>
        <v/>
      </c>
      <c r="N216" s="102"/>
    </row>
    <row r="217" spans="1:14">
      <c r="A217" s="97" t="str">
        <f t="shared" si="39"/>
        <v/>
      </c>
      <c r="B217" s="98" t="str">
        <f t="shared" si="38"/>
        <v/>
      </c>
      <c r="C217" s="99"/>
      <c r="D217" s="100"/>
      <c r="E217" s="100"/>
      <c r="F217" s="57"/>
      <c r="G217" s="58">
        <f t="shared" si="40"/>
        <v>0</v>
      </c>
      <c r="H217" s="58"/>
      <c r="I217" s="57"/>
      <c r="J217" s="57"/>
      <c r="K217" s="57"/>
      <c r="L217" s="57"/>
      <c r="M217" s="58" t="str">
        <f t="shared" si="41"/>
        <v/>
      </c>
      <c r="N217" s="102"/>
    </row>
    <row r="218" spans="1:14">
      <c r="A218" s="97" t="str">
        <f t="shared" si="39"/>
        <v/>
      </c>
      <c r="B218" s="98" t="str">
        <f t="shared" si="38"/>
        <v/>
      </c>
      <c r="C218" s="99"/>
      <c r="D218" s="100"/>
      <c r="E218" s="100"/>
      <c r="F218" s="57"/>
      <c r="G218" s="58">
        <f t="shared" si="40"/>
        <v>0</v>
      </c>
      <c r="H218" s="58"/>
      <c r="I218" s="57"/>
      <c r="J218" s="57"/>
      <c r="K218" s="57"/>
      <c r="L218" s="57"/>
      <c r="M218" s="58" t="str">
        <f t="shared" si="41"/>
        <v/>
      </c>
      <c r="N218" s="102"/>
    </row>
    <row r="219" spans="1:14">
      <c r="A219" s="97" t="str">
        <f t="shared" si="39"/>
        <v/>
      </c>
      <c r="B219" s="98" t="str">
        <f t="shared" si="38"/>
        <v/>
      </c>
      <c r="C219" s="99"/>
      <c r="D219" s="100"/>
      <c r="E219" s="100"/>
      <c r="F219" s="57"/>
      <c r="G219" s="58">
        <f t="shared" si="40"/>
        <v>0</v>
      </c>
      <c r="H219" s="58"/>
      <c r="I219" s="57"/>
      <c r="J219" s="57"/>
      <c r="K219" s="57"/>
      <c r="L219" s="57"/>
      <c r="M219" s="58" t="str">
        <f t="shared" si="41"/>
        <v/>
      </c>
      <c r="N219" s="102"/>
    </row>
    <row r="220" spans="1:14">
      <c r="A220" s="97" t="str">
        <f t="shared" si="39"/>
        <v/>
      </c>
      <c r="B220" s="98" t="str">
        <f t="shared" si="38"/>
        <v/>
      </c>
      <c r="C220" s="99"/>
      <c r="D220" s="100"/>
      <c r="E220" s="100"/>
      <c r="F220" s="57"/>
      <c r="G220" s="58">
        <f t="shared" si="40"/>
        <v>0</v>
      </c>
      <c r="H220" s="58"/>
      <c r="I220" s="57"/>
      <c r="J220" s="57"/>
      <c r="K220" s="57"/>
      <c r="L220" s="57"/>
      <c r="M220" s="58" t="str">
        <f t="shared" si="41"/>
        <v/>
      </c>
      <c r="N220" s="102"/>
    </row>
    <row r="221" spans="1:14">
      <c r="A221" s="97" t="str">
        <f t="shared" si="39"/>
        <v/>
      </c>
      <c r="B221" s="98" t="str">
        <f t="shared" si="38"/>
        <v/>
      </c>
      <c r="C221" s="99"/>
      <c r="D221" s="100"/>
      <c r="E221" s="100"/>
      <c r="F221" s="57"/>
      <c r="G221" s="58">
        <f t="shared" si="40"/>
        <v>0</v>
      </c>
      <c r="H221" s="58"/>
      <c r="I221" s="57"/>
      <c r="J221" s="57"/>
      <c r="K221" s="57"/>
      <c r="L221" s="57"/>
      <c r="M221" s="58" t="str">
        <f t="shared" si="41"/>
        <v/>
      </c>
      <c r="N221" s="102"/>
    </row>
    <row r="222" spans="1:14">
      <c r="A222" s="97" t="str">
        <f t="shared" si="39"/>
        <v/>
      </c>
      <c r="B222" s="98" t="str">
        <f t="shared" si="38"/>
        <v/>
      </c>
      <c r="C222" s="99"/>
      <c r="D222" s="100"/>
      <c r="E222" s="100"/>
      <c r="F222" s="57"/>
      <c r="G222" s="58">
        <f t="shared" si="40"/>
        <v>0</v>
      </c>
      <c r="H222" s="58"/>
      <c r="I222" s="57"/>
      <c r="J222" s="57"/>
      <c r="K222" s="57"/>
      <c r="L222" s="57"/>
      <c r="M222" s="58" t="str">
        <f t="shared" si="41"/>
        <v/>
      </c>
      <c r="N222" s="102"/>
    </row>
    <row r="223" spans="1:14">
      <c r="A223" s="97" t="str">
        <f t="shared" si="39"/>
        <v/>
      </c>
      <c r="B223" s="98" t="str">
        <f t="shared" si="38"/>
        <v/>
      </c>
      <c r="C223" s="99"/>
      <c r="D223" s="100"/>
      <c r="E223" s="100"/>
      <c r="F223" s="57"/>
      <c r="G223" s="58">
        <f t="shared" si="40"/>
        <v>0</v>
      </c>
      <c r="H223" s="58"/>
      <c r="I223" s="57"/>
      <c r="J223" s="57"/>
      <c r="K223" s="57"/>
      <c r="L223" s="57"/>
      <c r="M223" s="58" t="str">
        <f t="shared" si="41"/>
        <v/>
      </c>
      <c r="N223" s="102"/>
    </row>
    <row r="224" spans="1:14">
      <c r="A224" s="97" t="str">
        <f t="shared" si="39"/>
        <v/>
      </c>
      <c r="B224" s="98" t="str">
        <f t="shared" si="38"/>
        <v/>
      </c>
      <c r="C224" s="99"/>
      <c r="D224" s="100"/>
      <c r="E224" s="100"/>
      <c r="F224" s="57"/>
      <c r="G224" s="58">
        <f t="shared" si="40"/>
        <v>0</v>
      </c>
      <c r="H224" s="58"/>
      <c r="I224" s="57"/>
      <c r="J224" s="57"/>
      <c r="K224" s="57"/>
      <c r="L224" s="57"/>
      <c r="M224" s="58" t="str">
        <f t="shared" si="41"/>
        <v/>
      </c>
      <c r="N224" s="102"/>
    </row>
    <row r="225" spans="1:14">
      <c r="A225" s="97" t="str">
        <f t="shared" si="39"/>
        <v/>
      </c>
      <c r="B225" s="98" t="str">
        <f t="shared" si="38"/>
        <v/>
      </c>
      <c r="C225" s="99"/>
      <c r="D225" s="100"/>
      <c r="E225" s="100"/>
      <c r="F225" s="57"/>
      <c r="G225" s="58">
        <f t="shared" si="40"/>
        <v>0</v>
      </c>
      <c r="H225" s="58"/>
      <c r="I225" s="57"/>
      <c r="J225" s="57"/>
      <c r="K225" s="57"/>
      <c r="L225" s="57"/>
      <c r="M225" s="58" t="str">
        <f t="shared" si="41"/>
        <v/>
      </c>
      <c r="N225" s="102"/>
    </row>
    <row r="226" spans="1:14">
      <c r="A226" s="97" t="str">
        <f t="shared" si="39"/>
        <v/>
      </c>
      <c r="B226" s="98" t="str">
        <f t="shared" si="38"/>
        <v/>
      </c>
      <c r="C226" s="99"/>
      <c r="D226" s="100"/>
      <c r="E226" s="100"/>
      <c r="F226" s="57"/>
      <c r="G226" s="58">
        <f t="shared" si="40"/>
        <v>0</v>
      </c>
      <c r="H226" s="58"/>
      <c r="I226" s="57"/>
      <c r="J226" s="57"/>
      <c r="K226" s="57"/>
      <c r="L226" s="57"/>
      <c r="M226" s="58" t="str">
        <f t="shared" si="41"/>
        <v/>
      </c>
      <c r="N226" s="102"/>
    </row>
    <row r="227" spans="1:14">
      <c r="A227" s="97" t="str">
        <f t="shared" si="39"/>
        <v/>
      </c>
      <c r="B227" s="98" t="str">
        <f t="shared" si="38"/>
        <v/>
      </c>
      <c r="C227" s="99"/>
      <c r="D227" s="100"/>
      <c r="E227" s="100"/>
      <c r="F227" s="57"/>
      <c r="G227" s="58">
        <f t="shared" si="40"/>
        <v>0</v>
      </c>
      <c r="H227" s="58"/>
      <c r="I227" s="57"/>
      <c r="J227" s="57"/>
      <c r="K227" s="57"/>
      <c r="L227" s="57"/>
      <c r="M227" s="58" t="str">
        <f t="shared" si="41"/>
        <v/>
      </c>
      <c r="N227" s="102"/>
    </row>
    <row r="228" spans="1:14">
      <c r="A228" s="97" t="str">
        <f t="shared" si="39"/>
        <v/>
      </c>
      <c r="B228" s="98" t="str">
        <f t="shared" si="38"/>
        <v/>
      </c>
      <c r="C228" s="99"/>
      <c r="D228" s="100"/>
      <c r="E228" s="100"/>
      <c r="F228" s="57"/>
      <c r="G228" s="58">
        <f t="shared" si="40"/>
        <v>0</v>
      </c>
      <c r="H228" s="58"/>
      <c r="I228" s="57"/>
      <c r="J228" s="57"/>
      <c r="K228" s="57"/>
      <c r="L228" s="57"/>
      <c r="M228" s="58" t="str">
        <f t="shared" si="41"/>
        <v/>
      </c>
      <c r="N228" s="102"/>
    </row>
    <row r="229" spans="1:14">
      <c r="A229" s="97" t="str">
        <f t="shared" si="39"/>
        <v/>
      </c>
      <c r="B229" s="98" t="str">
        <f t="shared" si="38"/>
        <v/>
      </c>
      <c r="C229" s="99"/>
      <c r="D229" s="100"/>
      <c r="E229" s="100"/>
      <c r="F229" s="57"/>
      <c r="G229" s="58">
        <f t="shared" si="40"/>
        <v>0</v>
      </c>
      <c r="H229" s="58"/>
      <c r="I229" s="57"/>
      <c r="J229" s="57"/>
      <c r="K229" s="57"/>
      <c r="L229" s="57"/>
      <c r="M229" s="58" t="str">
        <f t="shared" si="41"/>
        <v/>
      </c>
      <c r="N229" s="102"/>
    </row>
    <row r="230" spans="1:14">
      <c r="A230" s="97" t="str">
        <f t="shared" si="39"/>
        <v/>
      </c>
      <c r="B230" s="98" t="str">
        <f t="shared" si="38"/>
        <v/>
      </c>
      <c r="C230" s="99"/>
      <c r="D230" s="100"/>
      <c r="E230" s="100"/>
      <c r="F230" s="57"/>
      <c r="G230" s="58">
        <f t="shared" si="40"/>
        <v>0</v>
      </c>
      <c r="H230" s="58"/>
      <c r="I230" s="57"/>
      <c r="J230" s="57"/>
      <c r="K230" s="57"/>
      <c r="L230" s="57"/>
      <c r="M230" s="58" t="str">
        <f t="shared" si="41"/>
        <v/>
      </c>
      <c r="N230" s="102"/>
    </row>
    <row r="231" spans="1:14">
      <c r="A231" s="97" t="str">
        <f t="shared" si="39"/>
        <v/>
      </c>
      <c r="B231" s="98" t="str">
        <f t="shared" si="38"/>
        <v/>
      </c>
      <c r="C231" s="99"/>
      <c r="D231" s="100"/>
      <c r="E231" s="100"/>
      <c r="F231" s="57"/>
      <c r="G231" s="58">
        <f t="shared" si="40"/>
        <v>0</v>
      </c>
      <c r="H231" s="58"/>
      <c r="I231" s="57"/>
      <c r="J231" s="57"/>
      <c r="K231" s="57"/>
      <c r="L231" s="57"/>
      <c r="M231" s="58" t="str">
        <f t="shared" si="41"/>
        <v/>
      </c>
      <c r="N231" s="102"/>
    </row>
    <row r="232" spans="1:14">
      <c r="A232" s="97" t="str">
        <f t="shared" si="39"/>
        <v/>
      </c>
      <c r="B232" s="98" t="str">
        <f t="shared" si="38"/>
        <v/>
      </c>
      <c r="C232" s="99"/>
      <c r="D232" s="100"/>
      <c r="E232" s="100"/>
      <c r="F232" s="57"/>
      <c r="G232" s="58">
        <f t="shared" si="40"/>
        <v>0</v>
      </c>
      <c r="H232" s="58"/>
      <c r="I232" s="57"/>
      <c r="J232" s="57"/>
      <c r="K232" s="57"/>
      <c r="L232" s="57"/>
      <c r="M232" s="58" t="str">
        <f t="shared" si="41"/>
        <v/>
      </c>
      <c r="N232" s="102"/>
    </row>
    <row r="233" spans="1:14">
      <c r="A233" s="97" t="str">
        <f t="shared" si="39"/>
        <v/>
      </c>
      <c r="B233" s="98" t="str">
        <f t="shared" si="38"/>
        <v/>
      </c>
      <c r="C233" s="99"/>
      <c r="D233" s="100"/>
      <c r="E233" s="100"/>
      <c r="F233" s="57"/>
      <c r="G233" s="58">
        <f t="shared" si="40"/>
        <v>0</v>
      </c>
      <c r="H233" s="58"/>
      <c r="I233" s="57"/>
      <c r="J233" s="57"/>
      <c r="K233" s="57"/>
      <c r="L233" s="57"/>
      <c r="M233" s="58" t="str">
        <f t="shared" si="41"/>
        <v/>
      </c>
      <c r="N233" s="102"/>
    </row>
    <row r="234" spans="1:14">
      <c r="A234" s="97" t="str">
        <f t="shared" si="39"/>
        <v/>
      </c>
      <c r="B234" s="98" t="str">
        <f t="shared" si="38"/>
        <v/>
      </c>
      <c r="C234" s="99"/>
      <c r="D234" s="100"/>
      <c r="E234" s="100"/>
      <c r="F234" s="57"/>
      <c r="G234" s="58">
        <f t="shared" si="40"/>
        <v>0</v>
      </c>
      <c r="H234" s="58"/>
      <c r="I234" s="57"/>
      <c r="J234" s="57"/>
      <c r="K234" s="57"/>
      <c r="L234" s="57"/>
      <c r="M234" s="58" t="str">
        <f t="shared" si="41"/>
        <v/>
      </c>
      <c r="N234" s="102"/>
    </row>
    <row r="235" spans="1:14">
      <c r="A235" s="97" t="str">
        <f t="shared" si="39"/>
        <v/>
      </c>
      <c r="B235" s="98" t="str">
        <f t="shared" si="38"/>
        <v/>
      </c>
      <c r="C235" s="99"/>
      <c r="D235" s="100"/>
      <c r="E235" s="100"/>
      <c r="F235" s="57"/>
      <c r="G235" s="58">
        <f t="shared" si="40"/>
        <v>0</v>
      </c>
      <c r="H235" s="58"/>
      <c r="I235" s="57"/>
      <c r="J235" s="57"/>
      <c r="K235" s="57"/>
      <c r="L235" s="57"/>
      <c r="M235" s="58" t="str">
        <f t="shared" si="41"/>
        <v/>
      </c>
      <c r="N235" s="102"/>
    </row>
    <row r="236" spans="1:14">
      <c r="A236" s="97" t="str">
        <f t="shared" si="39"/>
        <v/>
      </c>
      <c r="B236" s="98" t="str">
        <f t="shared" ref="B236:B299" si="42">IF(C236="","",MONTH(C236)&amp;"月")</f>
        <v/>
      </c>
      <c r="C236" s="99"/>
      <c r="D236" s="100"/>
      <c r="E236" s="100"/>
      <c r="F236" s="57"/>
      <c r="G236" s="58">
        <f t="shared" si="40"/>
        <v>0</v>
      </c>
      <c r="H236" s="58"/>
      <c r="I236" s="57"/>
      <c r="J236" s="57"/>
      <c r="K236" s="57"/>
      <c r="L236" s="57"/>
      <c r="M236" s="58" t="str">
        <f t="shared" si="41"/>
        <v/>
      </c>
      <c r="N236" s="102"/>
    </row>
    <row r="237" spans="1:14">
      <c r="A237" s="97" t="str">
        <f t="shared" ref="A237:A300" si="43">IF(C237="","",ROW()-42)</f>
        <v/>
      </c>
      <c r="B237" s="98" t="str">
        <f t="shared" si="42"/>
        <v/>
      </c>
      <c r="C237" s="99"/>
      <c r="D237" s="100"/>
      <c r="E237" s="100"/>
      <c r="F237" s="57"/>
      <c r="G237" s="58">
        <f t="shared" ref="G237:G300" si="44">IF(F237="",0,F237*$K$41)</f>
        <v>0</v>
      </c>
      <c r="H237" s="58"/>
      <c r="I237" s="57"/>
      <c r="J237" s="57"/>
      <c r="K237" s="57"/>
      <c r="L237" s="57"/>
      <c r="M237" s="58" t="str">
        <f t="shared" ref="M237:M300" si="45">IF(C237="","",ROUND(M236+G237-I237-J237-K237-L237-H237,2))</f>
        <v/>
      </c>
      <c r="N237" s="102"/>
    </row>
    <row r="238" spans="1:14">
      <c r="A238" s="97" t="str">
        <f t="shared" si="43"/>
        <v/>
      </c>
      <c r="B238" s="98" t="str">
        <f t="shared" si="42"/>
        <v/>
      </c>
      <c r="C238" s="99"/>
      <c r="D238" s="100"/>
      <c r="E238" s="100"/>
      <c r="F238" s="57"/>
      <c r="G238" s="58">
        <f t="shared" si="44"/>
        <v>0</v>
      </c>
      <c r="H238" s="58"/>
      <c r="I238" s="57"/>
      <c r="J238" s="57"/>
      <c r="K238" s="57"/>
      <c r="L238" s="57"/>
      <c r="M238" s="58" t="str">
        <f t="shared" si="45"/>
        <v/>
      </c>
      <c r="N238" s="102"/>
    </row>
    <row r="239" spans="1:14">
      <c r="A239" s="97" t="str">
        <f t="shared" si="43"/>
        <v/>
      </c>
      <c r="B239" s="98" t="str">
        <f t="shared" si="42"/>
        <v/>
      </c>
      <c r="C239" s="99"/>
      <c r="D239" s="100"/>
      <c r="E239" s="100"/>
      <c r="F239" s="57"/>
      <c r="G239" s="58">
        <f t="shared" si="44"/>
        <v>0</v>
      </c>
      <c r="H239" s="58"/>
      <c r="I239" s="57"/>
      <c r="J239" s="57"/>
      <c r="K239" s="57"/>
      <c r="L239" s="57"/>
      <c r="M239" s="58" t="str">
        <f t="shared" si="45"/>
        <v/>
      </c>
      <c r="N239" s="102"/>
    </row>
    <row r="240" spans="1:14">
      <c r="A240" s="97" t="str">
        <f t="shared" si="43"/>
        <v/>
      </c>
      <c r="B240" s="98" t="str">
        <f t="shared" si="42"/>
        <v/>
      </c>
      <c r="C240" s="99"/>
      <c r="D240" s="100"/>
      <c r="E240" s="100"/>
      <c r="F240" s="57"/>
      <c r="G240" s="58">
        <f t="shared" si="44"/>
        <v>0</v>
      </c>
      <c r="H240" s="58"/>
      <c r="I240" s="57"/>
      <c r="J240" s="57"/>
      <c r="K240" s="57"/>
      <c r="L240" s="57"/>
      <c r="M240" s="58" t="str">
        <f t="shared" si="45"/>
        <v/>
      </c>
      <c r="N240" s="102"/>
    </row>
    <row r="241" spans="1:14">
      <c r="A241" s="97" t="str">
        <f t="shared" si="43"/>
        <v/>
      </c>
      <c r="B241" s="98" t="str">
        <f t="shared" si="42"/>
        <v/>
      </c>
      <c r="C241" s="99"/>
      <c r="D241" s="100"/>
      <c r="E241" s="100"/>
      <c r="F241" s="57"/>
      <c r="G241" s="58">
        <f t="shared" si="44"/>
        <v>0</v>
      </c>
      <c r="H241" s="58"/>
      <c r="I241" s="57"/>
      <c r="J241" s="57"/>
      <c r="K241" s="57"/>
      <c r="L241" s="57"/>
      <c r="M241" s="58" t="str">
        <f t="shared" si="45"/>
        <v/>
      </c>
      <c r="N241" s="102"/>
    </row>
    <row r="242" spans="1:14">
      <c r="A242" s="97" t="str">
        <f t="shared" si="43"/>
        <v/>
      </c>
      <c r="B242" s="98" t="str">
        <f t="shared" si="42"/>
        <v/>
      </c>
      <c r="C242" s="99"/>
      <c r="D242" s="100"/>
      <c r="E242" s="100"/>
      <c r="F242" s="57"/>
      <c r="G242" s="58">
        <f t="shared" si="44"/>
        <v>0</v>
      </c>
      <c r="H242" s="58"/>
      <c r="I242" s="57"/>
      <c r="J242" s="57"/>
      <c r="K242" s="57"/>
      <c r="L242" s="57"/>
      <c r="M242" s="58" t="str">
        <f t="shared" si="45"/>
        <v/>
      </c>
      <c r="N242" s="102"/>
    </row>
    <row r="243" spans="1:14">
      <c r="A243" s="97" t="str">
        <f t="shared" si="43"/>
        <v/>
      </c>
      <c r="B243" s="98" t="str">
        <f t="shared" si="42"/>
        <v/>
      </c>
      <c r="C243" s="99"/>
      <c r="D243" s="100"/>
      <c r="E243" s="100"/>
      <c r="F243" s="57"/>
      <c r="G243" s="58">
        <f t="shared" si="44"/>
        <v>0</v>
      </c>
      <c r="H243" s="58"/>
      <c r="I243" s="57"/>
      <c r="J243" s="57"/>
      <c r="K243" s="57"/>
      <c r="L243" s="57"/>
      <c r="M243" s="58" t="str">
        <f t="shared" si="45"/>
        <v/>
      </c>
      <c r="N243" s="102"/>
    </row>
    <row r="244" spans="1:14">
      <c r="A244" s="97" t="str">
        <f t="shared" si="43"/>
        <v/>
      </c>
      <c r="B244" s="98" t="str">
        <f t="shared" si="42"/>
        <v/>
      </c>
      <c r="C244" s="99"/>
      <c r="D244" s="100"/>
      <c r="E244" s="100"/>
      <c r="F244" s="57"/>
      <c r="G244" s="58">
        <f t="shared" si="44"/>
        <v>0</v>
      </c>
      <c r="H244" s="58"/>
      <c r="I244" s="57"/>
      <c r="J244" s="57"/>
      <c r="K244" s="57"/>
      <c r="L244" s="57"/>
      <c r="M244" s="58" t="str">
        <f t="shared" si="45"/>
        <v/>
      </c>
      <c r="N244" s="102"/>
    </row>
    <row r="245" spans="1:14">
      <c r="A245" s="97" t="str">
        <f t="shared" si="43"/>
        <v/>
      </c>
      <c r="B245" s="98" t="str">
        <f t="shared" si="42"/>
        <v/>
      </c>
      <c r="C245" s="99"/>
      <c r="D245" s="100"/>
      <c r="E245" s="100"/>
      <c r="F245" s="57"/>
      <c r="G245" s="58">
        <f t="shared" si="44"/>
        <v>0</v>
      </c>
      <c r="H245" s="58"/>
      <c r="I245" s="57"/>
      <c r="J245" s="57"/>
      <c r="K245" s="57"/>
      <c r="L245" s="57"/>
      <c r="M245" s="58" t="str">
        <f t="shared" si="45"/>
        <v/>
      </c>
      <c r="N245" s="102"/>
    </row>
    <row r="246" spans="1:14">
      <c r="A246" s="97" t="str">
        <f t="shared" si="43"/>
        <v/>
      </c>
      <c r="B246" s="98" t="str">
        <f t="shared" si="42"/>
        <v/>
      </c>
      <c r="C246" s="99"/>
      <c r="D246" s="100"/>
      <c r="E246" s="100"/>
      <c r="F246" s="57"/>
      <c r="G246" s="58">
        <f t="shared" si="44"/>
        <v>0</v>
      </c>
      <c r="H246" s="58"/>
      <c r="I246" s="57"/>
      <c r="J246" s="57"/>
      <c r="K246" s="57"/>
      <c r="L246" s="57"/>
      <c r="M246" s="58" t="str">
        <f t="shared" si="45"/>
        <v/>
      </c>
      <c r="N246" s="102"/>
    </row>
    <row r="247" spans="1:14">
      <c r="A247" s="97" t="str">
        <f t="shared" si="43"/>
        <v/>
      </c>
      <c r="B247" s="98" t="str">
        <f t="shared" si="42"/>
        <v/>
      </c>
      <c r="C247" s="99"/>
      <c r="D247" s="100"/>
      <c r="E247" s="100"/>
      <c r="F247" s="57"/>
      <c r="G247" s="58">
        <f t="shared" si="44"/>
        <v>0</v>
      </c>
      <c r="H247" s="58"/>
      <c r="I247" s="57"/>
      <c r="J247" s="57"/>
      <c r="K247" s="57"/>
      <c r="L247" s="57"/>
      <c r="M247" s="58" t="str">
        <f t="shared" si="45"/>
        <v/>
      </c>
      <c r="N247" s="102"/>
    </row>
    <row r="248" spans="1:14">
      <c r="A248" s="97" t="str">
        <f t="shared" si="43"/>
        <v/>
      </c>
      <c r="B248" s="98" t="str">
        <f t="shared" si="42"/>
        <v/>
      </c>
      <c r="C248" s="99"/>
      <c r="D248" s="100"/>
      <c r="E248" s="100"/>
      <c r="F248" s="57"/>
      <c r="G248" s="58">
        <f t="shared" si="44"/>
        <v>0</v>
      </c>
      <c r="H248" s="58"/>
      <c r="I248" s="57"/>
      <c r="J248" s="57"/>
      <c r="K248" s="57"/>
      <c r="L248" s="57"/>
      <c r="M248" s="58" t="str">
        <f t="shared" si="45"/>
        <v/>
      </c>
      <c r="N248" s="102"/>
    </row>
    <row r="249" spans="1:14">
      <c r="A249" s="97" t="str">
        <f t="shared" si="43"/>
        <v/>
      </c>
      <c r="B249" s="98" t="str">
        <f t="shared" si="42"/>
        <v/>
      </c>
      <c r="C249" s="99"/>
      <c r="D249" s="100"/>
      <c r="E249" s="100"/>
      <c r="F249" s="57"/>
      <c r="G249" s="58">
        <f t="shared" si="44"/>
        <v>0</v>
      </c>
      <c r="H249" s="58"/>
      <c r="I249" s="57"/>
      <c r="J249" s="57"/>
      <c r="K249" s="57"/>
      <c r="L249" s="57"/>
      <c r="M249" s="58" t="str">
        <f t="shared" si="45"/>
        <v/>
      </c>
      <c r="N249" s="102"/>
    </row>
    <row r="250" spans="1:14">
      <c r="A250" s="97" t="str">
        <f t="shared" si="43"/>
        <v/>
      </c>
      <c r="B250" s="98" t="str">
        <f t="shared" si="42"/>
        <v/>
      </c>
      <c r="C250" s="99"/>
      <c r="D250" s="100"/>
      <c r="E250" s="100"/>
      <c r="F250" s="57"/>
      <c r="G250" s="58">
        <f t="shared" si="44"/>
        <v>0</v>
      </c>
      <c r="H250" s="58"/>
      <c r="I250" s="57"/>
      <c r="J250" s="57"/>
      <c r="K250" s="57"/>
      <c r="L250" s="57"/>
      <c r="M250" s="58" t="str">
        <f t="shared" si="45"/>
        <v/>
      </c>
      <c r="N250" s="102"/>
    </row>
    <row r="251" spans="1:14">
      <c r="A251" s="97" t="str">
        <f t="shared" si="43"/>
        <v/>
      </c>
      <c r="B251" s="98" t="str">
        <f t="shared" si="42"/>
        <v/>
      </c>
      <c r="C251" s="99"/>
      <c r="D251" s="100"/>
      <c r="E251" s="100"/>
      <c r="F251" s="57"/>
      <c r="G251" s="58">
        <f t="shared" si="44"/>
        <v>0</v>
      </c>
      <c r="H251" s="58"/>
      <c r="I251" s="57"/>
      <c r="J251" s="57"/>
      <c r="K251" s="57"/>
      <c r="L251" s="57"/>
      <c r="M251" s="58" t="str">
        <f t="shared" si="45"/>
        <v/>
      </c>
      <c r="N251" s="102"/>
    </row>
    <row r="252" spans="1:14">
      <c r="A252" s="97" t="str">
        <f t="shared" si="43"/>
        <v/>
      </c>
      <c r="B252" s="98" t="str">
        <f t="shared" si="42"/>
        <v/>
      </c>
      <c r="C252" s="99"/>
      <c r="D252" s="100"/>
      <c r="E252" s="100"/>
      <c r="F252" s="57"/>
      <c r="G252" s="58">
        <f t="shared" si="44"/>
        <v>0</v>
      </c>
      <c r="H252" s="58"/>
      <c r="I252" s="57"/>
      <c r="J252" s="57"/>
      <c r="K252" s="57"/>
      <c r="L252" s="57"/>
      <c r="M252" s="58" t="str">
        <f t="shared" si="45"/>
        <v/>
      </c>
      <c r="N252" s="102"/>
    </row>
    <row r="253" spans="1:14">
      <c r="A253" s="97" t="str">
        <f t="shared" si="43"/>
        <v/>
      </c>
      <c r="B253" s="98" t="str">
        <f t="shared" si="42"/>
        <v/>
      </c>
      <c r="C253" s="99"/>
      <c r="D253" s="100"/>
      <c r="E253" s="100"/>
      <c r="F253" s="57"/>
      <c r="G253" s="58">
        <f t="shared" si="44"/>
        <v>0</v>
      </c>
      <c r="H253" s="58"/>
      <c r="I253" s="57"/>
      <c r="J253" s="57"/>
      <c r="K253" s="57"/>
      <c r="L253" s="57"/>
      <c r="M253" s="58" t="str">
        <f t="shared" si="45"/>
        <v/>
      </c>
      <c r="N253" s="102"/>
    </row>
    <row r="254" spans="1:14">
      <c r="A254" s="97" t="str">
        <f t="shared" si="43"/>
        <v/>
      </c>
      <c r="B254" s="98" t="str">
        <f t="shared" si="42"/>
        <v/>
      </c>
      <c r="C254" s="99"/>
      <c r="D254" s="100"/>
      <c r="E254" s="100"/>
      <c r="F254" s="57"/>
      <c r="G254" s="58">
        <f t="shared" si="44"/>
        <v>0</v>
      </c>
      <c r="H254" s="58"/>
      <c r="I254" s="57"/>
      <c r="J254" s="57"/>
      <c r="K254" s="57"/>
      <c r="L254" s="57"/>
      <c r="M254" s="58" t="str">
        <f t="shared" si="45"/>
        <v/>
      </c>
      <c r="N254" s="102"/>
    </row>
    <row r="255" spans="1:14">
      <c r="A255" s="97" t="str">
        <f t="shared" si="43"/>
        <v/>
      </c>
      <c r="B255" s="98" t="str">
        <f t="shared" si="42"/>
        <v/>
      </c>
      <c r="C255" s="99"/>
      <c r="D255" s="100"/>
      <c r="E255" s="100"/>
      <c r="F255" s="57"/>
      <c r="G255" s="58">
        <f t="shared" si="44"/>
        <v>0</v>
      </c>
      <c r="H255" s="58"/>
      <c r="I255" s="57"/>
      <c r="J255" s="57"/>
      <c r="K255" s="57"/>
      <c r="L255" s="57"/>
      <c r="M255" s="58" t="str">
        <f t="shared" si="45"/>
        <v/>
      </c>
      <c r="N255" s="102"/>
    </row>
    <row r="256" spans="1:14">
      <c r="A256" s="97" t="str">
        <f t="shared" si="43"/>
        <v/>
      </c>
      <c r="B256" s="98" t="str">
        <f t="shared" si="42"/>
        <v/>
      </c>
      <c r="C256" s="99"/>
      <c r="D256" s="100"/>
      <c r="E256" s="100"/>
      <c r="F256" s="57"/>
      <c r="G256" s="58">
        <f t="shared" si="44"/>
        <v>0</v>
      </c>
      <c r="H256" s="58"/>
      <c r="I256" s="57"/>
      <c r="J256" s="57"/>
      <c r="K256" s="57"/>
      <c r="L256" s="57"/>
      <c r="M256" s="58" t="str">
        <f t="shared" si="45"/>
        <v/>
      </c>
      <c r="N256" s="102"/>
    </row>
    <row r="257" spans="1:14">
      <c r="A257" s="97" t="str">
        <f t="shared" si="43"/>
        <v/>
      </c>
      <c r="B257" s="98" t="str">
        <f t="shared" si="42"/>
        <v/>
      </c>
      <c r="C257" s="99"/>
      <c r="D257" s="100"/>
      <c r="E257" s="100"/>
      <c r="F257" s="57"/>
      <c r="G257" s="58">
        <f t="shared" si="44"/>
        <v>0</v>
      </c>
      <c r="H257" s="58"/>
      <c r="I257" s="57"/>
      <c r="J257" s="57"/>
      <c r="K257" s="57"/>
      <c r="L257" s="57"/>
      <c r="M257" s="58" t="str">
        <f t="shared" si="45"/>
        <v/>
      </c>
      <c r="N257" s="102"/>
    </row>
    <row r="258" spans="1:14">
      <c r="A258" s="97" t="str">
        <f t="shared" si="43"/>
        <v/>
      </c>
      <c r="B258" s="98" t="str">
        <f t="shared" si="42"/>
        <v/>
      </c>
      <c r="C258" s="99"/>
      <c r="D258" s="100"/>
      <c r="E258" s="100"/>
      <c r="F258" s="57"/>
      <c r="G258" s="58">
        <f t="shared" si="44"/>
        <v>0</v>
      </c>
      <c r="H258" s="58"/>
      <c r="I258" s="57"/>
      <c r="J258" s="57"/>
      <c r="K258" s="57"/>
      <c r="L258" s="57"/>
      <c r="M258" s="58" t="str">
        <f t="shared" si="45"/>
        <v/>
      </c>
      <c r="N258" s="102"/>
    </row>
    <row r="259" spans="1:14">
      <c r="A259" s="97" t="str">
        <f t="shared" si="43"/>
        <v/>
      </c>
      <c r="B259" s="98" t="str">
        <f t="shared" si="42"/>
        <v/>
      </c>
      <c r="C259" s="99"/>
      <c r="D259" s="100"/>
      <c r="E259" s="100"/>
      <c r="F259" s="57"/>
      <c r="G259" s="58">
        <f t="shared" si="44"/>
        <v>0</v>
      </c>
      <c r="H259" s="58"/>
      <c r="I259" s="57"/>
      <c r="J259" s="57"/>
      <c r="K259" s="57"/>
      <c r="L259" s="57"/>
      <c r="M259" s="58" t="str">
        <f t="shared" si="45"/>
        <v/>
      </c>
      <c r="N259" s="102"/>
    </row>
    <row r="260" spans="1:14">
      <c r="A260" s="97" t="str">
        <f t="shared" si="43"/>
        <v/>
      </c>
      <c r="B260" s="98" t="str">
        <f t="shared" si="42"/>
        <v/>
      </c>
      <c r="C260" s="99"/>
      <c r="D260" s="100"/>
      <c r="E260" s="100"/>
      <c r="F260" s="57"/>
      <c r="G260" s="58">
        <f t="shared" si="44"/>
        <v>0</v>
      </c>
      <c r="H260" s="58"/>
      <c r="I260" s="57"/>
      <c r="J260" s="57"/>
      <c r="K260" s="57"/>
      <c r="L260" s="57"/>
      <c r="M260" s="58" t="str">
        <f t="shared" si="45"/>
        <v/>
      </c>
      <c r="N260" s="102"/>
    </row>
    <row r="261" spans="1:14">
      <c r="A261" s="97" t="str">
        <f t="shared" si="43"/>
        <v/>
      </c>
      <c r="B261" s="98" t="str">
        <f t="shared" si="42"/>
        <v/>
      </c>
      <c r="C261" s="99"/>
      <c r="D261" s="100"/>
      <c r="E261" s="100"/>
      <c r="F261" s="57"/>
      <c r="G261" s="58">
        <f t="shared" si="44"/>
        <v>0</v>
      </c>
      <c r="H261" s="58"/>
      <c r="I261" s="57"/>
      <c r="J261" s="57"/>
      <c r="K261" s="57"/>
      <c r="L261" s="57"/>
      <c r="M261" s="58" t="str">
        <f t="shared" si="45"/>
        <v/>
      </c>
      <c r="N261" s="102"/>
    </row>
    <row r="262" spans="1:14">
      <c r="A262" s="97" t="str">
        <f t="shared" si="43"/>
        <v/>
      </c>
      <c r="B262" s="98" t="str">
        <f t="shared" si="42"/>
        <v/>
      </c>
      <c r="C262" s="99"/>
      <c r="D262" s="100"/>
      <c r="E262" s="100"/>
      <c r="F262" s="57"/>
      <c r="G262" s="58">
        <f t="shared" si="44"/>
        <v>0</v>
      </c>
      <c r="H262" s="58"/>
      <c r="I262" s="57"/>
      <c r="J262" s="57"/>
      <c r="K262" s="57"/>
      <c r="L262" s="57"/>
      <c r="M262" s="58" t="str">
        <f t="shared" si="45"/>
        <v/>
      </c>
      <c r="N262" s="102"/>
    </row>
    <row r="263" spans="1:14">
      <c r="A263" s="97" t="str">
        <f t="shared" si="43"/>
        <v/>
      </c>
      <c r="B263" s="98" t="str">
        <f t="shared" si="42"/>
        <v/>
      </c>
      <c r="C263" s="99"/>
      <c r="D263" s="100"/>
      <c r="E263" s="100"/>
      <c r="F263" s="57"/>
      <c r="G263" s="58">
        <f t="shared" si="44"/>
        <v>0</v>
      </c>
      <c r="H263" s="58"/>
      <c r="I263" s="57"/>
      <c r="J263" s="57"/>
      <c r="K263" s="57"/>
      <c r="L263" s="57"/>
      <c r="M263" s="58" t="str">
        <f t="shared" si="45"/>
        <v/>
      </c>
      <c r="N263" s="102"/>
    </row>
    <row r="264" spans="1:14">
      <c r="A264" s="97" t="str">
        <f t="shared" si="43"/>
        <v/>
      </c>
      <c r="B264" s="98" t="str">
        <f t="shared" si="42"/>
        <v/>
      </c>
      <c r="C264" s="99"/>
      <c r="D264" s="100"/>
      <c r="E264" s="100"/>
      <c r="F264" s="57"/>
      <c r="G264" s="58">
        <f t="shared" si="44"/>
        <v>0</v>
      </c>
      <c r="H264" s="58"/>
      <c r="I264" s="57"/>
      <c r="J264" s="57"/>
      <c r="K264" s="57"/>
      <c r="L264" s="57"/>
      <c r="M264" s="58" t="str">
        <f t="shared" si="45"/>
        <v/>
      </c>
      <c r="N264" s="102"/>
    </row>
    <row r="265" spans="1:14">
      <c r="A265" s="97" t="str">
        <f t="shared" si="43"/>
        <v/>
      </c>
      <c r="B265" s="98" t="str">
        <f t="shared" si="42"/>
        <v/>
      </c>
      <c r="C265" s="99"/>
      <c r="D265" s="100"/>
      <c r="E265" s="100"/>
      <c r="F265" s="57"/>
      <c r="G265" s="58">
        <f t="shared" si="44"/>
        <v>0</v>
      </c>
      <c r="H265" s="58"/>
      <c r="I265" s="57"/>
      <c r="J265" s="57"/>
      <c r="K265" s="57"/>
      <c r="L265" s="57"/>
      <c r="M265" s="58" t="str">
        <f t="shared" si="45"/>
        <v/>
      </c>
      <c r="N265" s="102"/>
    </row>
    <row r="266" spans="1:14">
      <c r="A266" s="97" t="str">
        <f t="shared" si="43"/>
        <v/>
      </c>
      <c r="B266" s="98" t="str">
        <f t="shared" si="42"/>
        <v/>
      </c>
      <c r="C266" s="99"/>
      <c r="D266" s="100"/>
      <c r="E266" s="100"/>
      <c r="F266" s="57"/>
      <c r="G266" s="58">
        <f t="shared" si="44"/>
        <v>0</v>
      </c>
      <c r="H266" s="58"/>
      <c r="I266" s="57"/>
      <c r="J266" s="57"/>
      <c r="K266" s="57"/>
      <c r="L266" s="57"/>
      <c r="M266" s="58" t="str">
        <f t="shared" si="45"/>
        <v/>
      </c>
      <c r="N266" s="102"/>
    </row>
    <row r="267" spans="1:14">
      <c r="A267" s="97" t="str">
        <f t="shared" si="43"/>
        <v/>
      </c>
      <c r="B267" s="98" t="str">
        <f t="shared" si="42"/>
        <v/>
      </c>
      <c r="C267" s="99"/>
      <c r="D267" s="100"/>
      <c r="E267" s="100"/>
      <c r="F267" s="57"/>
      <c r="G267" s="58">
        <f t="shared" si="44"/>
        <v>0</v>
      </c>
      <c r="H267" s="58"/>
      <c r="I267" s="57"/>
      <c r="J267" s="57"/>
      <c r="K267" s="57"/>
      <c r="L267" s="57"/>
      <c r="M267" s="58" t="str">
        <f t="shared" si="45"/>
        <v/>
      </c>
      <c r="N267" s="102"/>
    </row>
    <row r="268" spans="1:14">
      <c r="A268" s="97" t="str">
        <f t="shared" si="43"/>
        <v/>
      </c>
      <c r="B268" s="98" t="str">
        <f t="shared" si="42"/>
        <v/>
      </c>
      <c r="C268" s="99"/>
      <c r="D268" s="100"/>
      <c r="E268" s="100"/>
      <c r="F268" s="57"/>
      <c r="G268" s="58">
        <f t="shared" si="44"/>
        <v>0</v>
      </c>
      <c r="H268" s="58"/>
      <c r="I268" s="57"/>
      <c r="J268" s="57"/>
      <c r="K268" s="57"/>
      <c r="L268" s="57"/>
      <c r="M268" s="58" t="str">
        <f t="shared" si="45"/>
        <v/>
      </c>
      <c r="N268" s="102"/>
    </row>
    <row r="269" spans="1:14">
      <c r="A269" s="97" t="str">
        <f t="shared" si="43"/>
        <v/>
      </c>
      <c r="B269" s="98" t="str">
        <f t="shared" si="42"/>
        <v/>
      </c>
      <c r="C269" s="99"/>
      <c r="D269" s="100"/>
      <c r="E269" s="100"/>
      <c r="F269" s="57"/>
      <c r="G269" s="58">
        <f t="shared" si="44"/>
        <v>0</v>
      </c>
      <c r="H269" s="58"/>
      <c r="I269" s="57"/>
      <c r="J269" s="57"/>
      <c r="K269" s="57"/>
      <c r="L269" s="57"/>
      <c r="M269" s="58" t="str">
        <f t="shared" si="45"/>
        <v/>
      </c>
      <c r="N269" s="102"/>
    </row>
    <row r="270" spans="1:14">
      <c r="A270" s="97" t="str">
        <f t="shared" si="43"/>
        <v/>
      </c>
      <c r="B270" s="98" t="str">
        <f t="shared" si="42"/>
        <v/>
      </c>
      <c r="C270" s="99"/>
      <c r="D270" s="100"/>
      <c r="E270" s="100"/>
      <c r="F270" s="57"/>
      <c r="G270" s="58">
        <f t="shared" si="44"/>
        <v>0</v>
      </c>
      <c r="H270" s="58"/>
      <c r="I270" s="57"/>
      <c r="J270" s="57"/>
      <c r="K270" s="57"/>
      <c r="L270" s="57"/>
      <c r="M270" s="58" t="str">
        <f t="shared" si="45"/>
        <v/>
      </c>
      <c r="N270" s="102"/>
    </row>
    <row r="271" spans="1:14">
      <c r="A271" s="97" t="str">
        <f t="shared" si="43"/>
        <v/>
      </c>
      <c r="B271" s="98" t="str">
        <f t="shared" si="42"/>
        <v/>
      </c>
      <c r="C271" s="99"/>
      <c r="D271" s="100"/>
      <c r="E271" s="100"/>
      <c r="F271" s="57"/>
      <c r="G271" s="58">
        <f t="shared" si="44"/>
        <v>0</v>
      </c>
      <c r="H271" s="58"/>
      <c r="I271" s="57"/>
      <c r="J271" s="57"/>
      <c r="K271" s="57"/>
      <c r="L271" s="57"/>
      <c r="M271" s="58" t="str">
        <f t="shared" si="45"/>
        <v/>
      </c>
      <c r="N271" s="102"/>
    </row>
    <row r="272" spans="1:14">
      <c r="A272" s="97" t="str">
        <f t="shared" si="43"/>
        <v/>
      </c>
      <c r="B272" s="98" t="str">
        <f t="shared" si="42"/>
        <v/>
      </c>
      <c r="C272" s="99"/>
      <c r="D272" s="100"/>
      <c r="E272" s="100"/>
      <c r="F272" s="57"/>
      <c r="G272" s="58">
        <f t="shared" si="44"/>
        <v>0</v>
      </c>
      <c r="H272" s="58"/>
      <c r="I272" s="57"/>
      <c r="J272" s="57"/>
      <c r="K272" s="57"/>
      <c r="L272" s="57"/>
      <c r="M272" s="58" t="str">
        <f t="shared" si="45"/>
        <v/>
      </c>
      <c r="N272" s="102"/>
    </row>
    <row r="273" spans="1:14">
      <c r="A273" s="97" t="str">
        <f t="shared" si="43"/>
        <v/>
      </c>
      <c r="B273" s="98" t="str">
        <f t="shared" si="42"/>
        <v/>
      </c>
      <c r="C273" s="99"/>
      <c r="D273" s="100"/>
      <c r="E273" s="100"/>
      <c r="F273" s="57"/>
      <c r="G273" s="58">
        <f t="shared" si="44"/>
        <v>0</v>
      </c>
      <c r="H273" s="58"/>
      <c r="I273" s="57"/>
      <c r="J273" s="57"/>
      <c r="K273" s="57"/>
      <c r="L273" s="57"/>
      <c r="M273" s="58" t="str">
        <f t="shared" si="45"/>
        <v/>
      </c>
      <c r="N273" s="102"/>
    </row>
    <row r="274" spans="1:14">
      <c r="A274" s="97" t="str">
        <f t="shared" si="43"/>
        <v/>
      </c>
      <c r="B274" s="98" t="str">
        <f t="shared" si="42"/>
        <v/>
      </c>
      <c r="C274" s="99"/>
      <c r="D274" s="100"/>
      <c r="E274" s="100"/>
      <c r="F274" s="57"/>
      <c r="G274" s="58">
        <f t="shared" si="44"/>
        <v>0</v>
      </c>
      <c r="H274" s="58"/>
      <c r="I274" s="57"/>
      <c r="J274" s="57"/>
      <c r="K274" s="57"/>
      <c r="L274" s="57"/>
      <c r="M274" s="58" t="str">
        <f t="shared" si="45"/>
        <v/>
      </c>
      <c r="N274" s="102"/>
    </row>
    <row r="275" spans="1:14">
      <c r="A275" s="97" t="str">
        <f t="shared" si="43"/>
        <v/>
      </c>
      <c r="B275" s="98" t="str">
        <f t="shared" si="42"/>
        <v/>
      </c>
      <c r="C275" s="99"/>
      <c r="D275" s="100"/>
      <c r="E275" s="100"/>
      <c r="F275" s="57"/>
      <c r="G275" s="58">
        <f t="shared" si="44"/>
        <v>0</v>
      </c>
      <c r="H275" s="58"/>
      <c r="I275" s="57"/>
      <c r="J275" s="57"/>
      <c r="K275" s="57"/>
      <c r="L275" s="57"/>
      <c r="M275" s="58" t="str">
        <f t="shared" si="45"/>
        <v/>
      </c>
      <c r="N275" s="102"/>
    </row>
    <row r="276" spans="1:14">
      <c r="A276" s="97" t="str">
        <f t="shared" si="43"/>
        <v/>
      </c>
      <c r="B276" s="98" t="str">
        <f t="shared" si="42"/>
        <v/>
      </c>
      <c r="C276" s="99"/>
      <c r="D276" s="100"/>
      <c r="E276" s="100"/>
      <c r="F276" s="57"/>
      <c r="G276" s="58">
        <f t="shared" si="44"/>
        <v>0</v>
      </c>
      <c r="H276" s="58"/>
      <c r="I276" s="57"/>
      <c r="J276" s="57"/>
      <c r="K276" s="57"/>
      <c r="L276" s="57"/>
      <c r="M276" s="58" t="str">
        <f t="shared" si="45"/>
        <v/>
      </c>
      <c r="N276" s="102"/>
    </row>
    <row r="277" spans="1:14">
      <c r="A277" s="97" t="str">
        <f t="shared" si="43"/>
        <v/>
      </c>
      <c r="B277" s="98" t="str">
        <f t="shared" si="42"/>
        <v/>
      </c>
      <c r="C277" s="99"/>
      <c r="D277" s="100"/>
      <c r="E277" s="100"/>
      <c r="F277" s="57"/>
      <c r="G277" s="58">
        <f t="shared" si="44"/>
        <v>0</v>
      </c>
      <c r="H277" s="58"/>
      <c r="I277" s="57"/>
      <c r="J277" s="57"/>
      <c r="K277" s="57"/>
      <c r="L277" s="57"/>
      <c r="M277" s="58" t="str">
        <f t="shared" si="45"/>
        <v/>
      </c>
      <c r="N277" s="102"/>
    </row>
    <row r="278" spans="1:14">
      <c r="A278" s="97" t="str">
        <f t="shared" si="43"/>
        <v/>
      </c>
      <c r="B278" s="98" t="str">
        <f t="shared" si="42"/>
        <v/>
      </c>
      <c r="C278" s="99"/>
      <c r="D278" s="100"/>
      <c r="E278" s="100"/>
      <c r="F278" s="57"/>
      <c r="G278" s="58">
        <f t="shared" si="44"/>
        <v>0</v>
      </c>
      <c r="H278" s="58"/>
      <c r="I278" s="57"/>
      <c r="J278" s="57"/>
      <c r="K278" s="57"/>
      <c r="L278" s="57"/>
      <c r="M278" s="58" t="str">
        <f t="shared" si="45"/>
        <v/>
      </c>
      <c r="N278" s="102"/>
    </row>
    <row r="279" spans="1:14">
      <c r="A279" s="97" t="str">
        <f t="shared" si="43"/>
        <v/>
      </c>
      <c r="B279" s="98" t="str">
        <f t="shared" si="42"/>
        <v/>
      </c>
      <c r="C279" s="99"/>
      <c r="D279" s="100"/>
      <c r="E279" s="100"/>
      <c r="F279" s="57"/>
      <c r="G279" s="58">
        <f t="shared" si="44"/>
        <v>0</v>
      </c>
      <c r="H279" s="58"/>
      <c r="I279" s="57"/>
      <c r="J279" s="57"/>
      <c r="K279" s="57"/>
      <c r="L279" s="57"/>
      <c r="M279" s="58" t="str">
        <f t="shared" si="45"/>
        <v/>
      </c>
      <c r="N279" s="102"/>
    </row>
    <row r="280" spans="1:14">
      <c r="A280" s="97" t="str">
        <f t="shared" si="43"/>
        <v/>
      </c>
      <c r="B280" s="98" t="str">
        <f t="shared" si="42"/>
        <v/>
      </c>
      <c r="C280" s="99"/>
      <c r="D280" s="100"/>
      <c r="E280" s="100"/>
      <c r="F280" s="57"/>
      <c r="G280" s="58">
        <f t="shared" si="44"/>
        <v>0</v>
      </c>
      <c r="H280" s="58"/>
      <c r="I280" s="57"/>
      <c r="J280" s="57"/>
      <c r="K280" s="57"/>
      <c r="L280" s="57"/>
      <c r="M280" s="58" t="str">
        <f t="shared" si="45"/>
        <v/>
      </c>
      <c r="N280" s="102"/>
    </row>
    <row r="281" spans="1:14">
      <c r="A281" s="97" t="str">
        <f t="shared" si="43"/>
        <v/>
      </c>
      <c r="B281" s="98" t="str">
        <f t="shared" si="42"/>
        <v/>
      </c>
      <c r="C281" s="99"/>
      <c r="D281" s="100"/>
      <c r="E281" s="100"/>
      <c r="F281" s="57"/>
      <c r="G281" s="58">
        <f t="shared" si="44"/>
        <v>0</v>
      </c>
      <c r="H281" s="58"/>
      <c r="I281" s="57"/>
      <c r="J281" s="57"/>
      <c r="K281" s="57"/>
      <c r="L281" s="57"/>
      <c r="M281" s="58" t="str">
        <f t="shared" si="45"/>
        <v/>
      </c>
      <c r="N281" s="102"/>
    </row>
    <row r="282" spans="1:14">
      <c r="A282" s="97" t="str">
        <f t="shared" si="43"/>
        <v/>
      </c>
      <c r="B282" s="98" t="str">
        <f t="shared" si="42"/>
        <v/>
      </c>
      <c r="C282" s="99"/>
      <c r="D282" s="100"/>
      <c r="E282" s="100"/>
      <c r="F282" s="57"/>
      <c r="G282" s="58">
        <f t="shared" si="44"/>
        <v>0</v>
      </c>
      <c r="H282" s="58"/>
      <c r="I282" s="57"/>
      <c r="J282" s="57"/>
      <c r="K282" s="57"/>
      <c r="L282" s="57"/>
      <c r="M282" s="58" t="str">
        <f t="shared" si="45"/>
        <v/>
      </c>
      <c r="N282" s="102"/>
    </row>
    <row r="283" spans="1:14">
      <c r="A283" s="97" t="str">
        <f t="shared" si="43"/>
        <v/>
      </c>
      <c r="B283" s="98" t="str">
        <f t="shared" si="42"/>
        <v/>
      </c>
      <c r="C283" s="99"/>
      <c r="D283" s="100"/>
      <c r="E283" s="100"/>
      <c r="F283" s="57"/>
      <c r="G283" s="58">
        <f t="shared" si="44"/>
        <v>0</v>
      </c>
      <c r="H283" s="58"/>
      <c r="I283" s="57"/>
      <c r="J283" s="57"/>
      <c r="K283" s="57"/>
      <c r="L283" s="57"/>
      <c r="M283" s="58" t="str">
        <f t="shared" si="45"/>
        <v/>
      </c>
      <c r="N283" s="102"/>
    </row>
    <row r="284" spans="1:14">
      <c r="A284" s="97" t="str">
        <f t="shared" si="43"/>
        <v/>
      </c>
      <c r="B284" s="98" t="str">
        <f t="shared" si="42"/>
        <v/>
      </c>
      <c r="C284" s="99"/>
      <c r="D284" s="100"/>
      <c r="E284" s="100"/>
      <c r="F284" s="57"/>
      <c r="G284" s="58">
        <f t="shared" si="44"/>
        <v>0</v>
      </c>
      <c r="H284" s="58"/>
      <c r="I284" s="57"/>
      <c r="J284" s="57"/>
      <c r="K284" s="57"/>
      <c r="L284" s="57"/>
      <c r="M284" s="58" t="str">
        <f t="shared" si="45"/>
        <v/>
      </c>
      <c r="N284" s="102"/>
    </row>
    <row r="285" spans="1:14">
      <c r="A285" s="97" t="str">
        <f t="shared" si="43"/>
        <v/>
      </c>
      <c r="B285" s="98" t="str">
        <f t="shared" si="42"/>
        <v/>
      </c>
      <c r="C285" s="99"/>
      <c r="D285" s="100"/>
      <c r="E285" s="100"/>
      <c r="F285" s="57"/>
      <c r="G285" s="58">
        <f t="shared" si="44"/>
        <v>0</v>
      </c>
      <c r="H285" s="58"/>
      <c r="I285" s="57"/>
      <c r="J285" s="57"/>
      <c r="K285" s="57"/>
      <c r="L285" s="57"/>
      <c r="M285" s="58" t="str">
        <f t="shared" si="45"/>
        <v/>
      </c>
      <c r="N285" s="102"/>
    </row>
    <row r="286" spans="1:14">
      <c r="A286" s="97" t="str">
        <f t="shared" si="43"/>
        <v/>
      </c>
      <c r="B286" s="98" t="str">
        <f t="shared" si="42"/>
        <v/>
      </c>
      <c r="C286" s="99"/>
      <c r="D286" s="100"/>
      <c r="E286" s="100"/>
      <c r="F286" s="57"/>
      <c r="G286" s="58">
        <f t="shared" si="44"/>
        <v>0</v>
      </c>
      <c r="H286" s="58"/>
      <c r="I286" s="57"/>
      <c r="J286" s="57"/>
      <c r="K286" s="57"/>
      <c r="L286" s="57"/>
      <c r="M286" s="58" t="str">
        <f t="shared" si="45"/>
        <v/>
      </c>
      <c r="N286" s="102"/>
    </row>
    <row r="287" spans="1:14">
      <c r="A287" s="97" t="str">
        <f t="shared" si="43"/>
        <v/>
      </c>
      <c r="B287" s="98" t="str">
        <f t="shared" si="42"/>
        <v/>
      </c>
      <c r="C287" s="99"/>
      <c r="D287" s="100"/>
      <c r="E287" s="100"/>
      <c r="F287" s="57"/>
      <c r="G287" s="58">
        <f t="shared" si="44"/>
        <v>0</v>
      </c>
      <c r="H287" s="58"/>
      <c r="I287" s="57"/>
      <c r="J287" s="57"/>
      <c r="K287" s="57"/>
      <c r="L287" s="57"/>
      <c r="M287" s="58" t="str">
        <f t="shared" si="45"/>
        <v/>
      </c>
      <c r="N287" s="102"/>
    </row>
    <row r="288" spans="1:14">
      <c r="A288" s="97" t="str">
        <f t="shared" si="43"/>
        <v/>
      </c>
      <c r="B288" s="98" t="str">
        <f t="shared" si="42"/>
        <v/>
      </c>
      <c r="C288" s="99"/>
      <c r="D288" s="100"/>
      <c r="E288" s="100"/>
      <c r="F288" s="57"/>
      <c r="G288" s="58">
        <f t="shared" si="44"/>
        <v>0</v>
      </c>
      <c r="H288" s="58"/>
      <c r="I288" s="57"/>
      <c r="J288" s="57"/>
      <c r="K288" s="57"/>
      <c r="L288" s="57"/>
      <c r="M288" s="58" t="str">
        <f t="shared" si="45"/>
        <v/>
      </c>
      <c r="N288" s="102"/>
    </row>
    <row r="289" spans="1:14">
      <c r="A289" s="97" t="str">
        <f t="shared" si="43"/>
        <v/>
      </c>
      <c r="B289" s="98" t="str">
        <f t="shared" si="42"/>
        <v/>
      </c>
      <c r="C289" s="99"/>
      <c r="D289" s="100"/>
      <c r="E289" s="100"/>
      <c r="F289" s="57"/>
      <c r="G289" s="58">
        <f t="shared" si="44"/>
        <v>0</v>
      </c>
      <c r="H289" s="58"/>
      <c r="I289" s="57"/>
      <c r="J289" s="57"/>
      <c r="K289" s="57"/>
      <c r="L289" s="57"/>
      <c r="M289" s="58" t="str">
        <f t="shared" si="45"/>
        <v/>
      </c>
      <c r="N289" s="102"/>
    </row>
    <row r="290" spans="1:14">
      <c r="A290" s="97" t="str">
        <f t="shared" si="43"/>
        <v/>
      </c>
      <c r="B290" s="98" t="str">
        <f t="shared" si="42"/>
        <v/>
      </c>
      <c r="C290" s="99"/>
      <c r="D290" s="100"/>
      <c r="E290" s="100"/>
      <c r="F290" s="57"/>
      <c r="G290" s="58">
        <f t="shared" si="44"/>
        <v>0</v>
      </c>
      <c r="H290" s="58"/>
      <c r="I290" s="57"/>
      <c r="J290" s="57"/>
      <c r="K290" s="57"/>
      <c r="L290" s="57"/>
      <c r="M290" s="58" t="str">
        <f t="shared" si="45"/>
        <v/>
      </c>
      <c r="N290" s="102"/>
    </row>
    <row r="291" spans="1:14">
      <c r="A291" s="97" t="str">
        <f t="shared" si="43"/>
        <v/>
      </c>
      <c r="B291" s="98" t="str">
        <f t="shared" si="42"/>
        <v/>
      </c>
      <c r="C291" s="99"/>
      <c r="D291" s="100"/>
      <c r="E291" s="100"/>
      <c r="F291" s="57"/>
      <c r="G291" s="58">
        <f t="shared" si="44"/>
        <v>0</v>
      </c>
      <c r="H291" s="58"/>
      <c r="I291" s="57"/>
      <c r="J291" s="57"/>
      <c r="K291" s="57"/>
      <c r="L291" s="57"/>
      <c r="M291" s="58" t="str">
        <f t="shared" si="45"/>
        <v/>
      </c>
      <c r="N291" s="102"/>
    </row>
    <row r="292" spans="1:14">
      <c r="A292" s="97" t="str">
        <f t="shared" si="43"/>
        <v/>
      </c>
      <c r="B292" s="98" t="str">
        <f t="shared" si="42"/>
        <v/>
      </c>
      <c r="C292" s="99"/>
      <c r="D292" s="100"/>
      <c r="E292" s="100"/>
      <c r="F292" s="57"/>
      <c r="G292" s="58">
        <f t="shared" si="44"/>
        <v>0</v>
      </c>
      <c r="H292" s="58"/>
      <c r="I292" s="57"/>
      <c r="J292" s="57"/>
      <c r="K292" s="57"/>
      <c r="L292" s="57"/>
      <c r="M292" s="58" t="str">
        <f t="shared" si="45"/>
        <v/>
      </c>
      <c r="N292" s="102"/>
    </row>
    <row r="293" spans="1:14">
      <c r="A293" s="97" t="str">
        <f t="shared" si="43"/>
        <v/>
      </c>
      <c r="B293" s="98" t="str">
        <f t="shared" si="42"/>
        <v/>
      </c>
      <c r="C293" s="99"/>
      <c r="D293" s="100"/>
      <c r="E293" s="100"/>
      <c r="F293" s="57"/>
      <c r="G293" s="58">
        <f t="shared" si="44"/>
        <v>0</v>
      </c>
      <c r="H293" s="58"/>
      <c r="I293" s="57"/>
      <c r="J293" s="57"/>
      <c r="K293" s="57"/>
      <c r="L293" s="57"/>
      <c r="M293" s="58" t="str">
        <f t="shared" si="45"/>
        <v/>
      </c>
      <c r="N293" s="102"/>
    </row>
    <row r="294" spans="1:14">
      <c r="A294" s="97" t="str">
        <f t="shared" si="43"/>
        <v/>
      </c>
      <c r="B294" s="98" t="str">
        <f t="shared" si="42"/>
        <v/>
      </c>
      <c r="C294" s="99"/>
      <c r="D294" s="100"/>
      <c r="E294" s="100"/>
      <c r="F294" s="57"/>
      <c r="G294" s="58">
        <f t="shared" si="44"/>
        <v>0</v>
      </c>
      <c r="H294" s="58"/>
      <c r="I294" s="57"/>
      <c r="J294" s="57"/>
      <c r="K294" s="57"/>
      <c r="L294" s="57"/>
      <c r="M294" s="58" t="str">
        <f t="shared" si="45"/>
        <v/>
      </c>
      <c r="N294" s="102"/>
    </row>
    <row r="295" spans="1:14">
      <c r="A295" s="97" t="str">
        <f t="shared" si="43"/>
        <v/>
      </c>
      <c r="B295" s="98" t="str">
        <f t="shared" si="42"/>
        <v/>
      </c>
      <c r="C295" s="99"/>
      <c r="D295" s="100"/>
      <c r="E295" s="100"/>
      <c r="F295" s="57"/>
      <c r="G295" s="58">
        <f t="shared" si="44"/>
        <v>0</v>
      </c>
      <c r="H295" s="58"/>
      <c r="I295" s="57"/>
      <c r="J295" s="57"/>
      <c r="K295" s="57"/>
      <c r="L295" s="57"/>
      <c r="M295" s="58" t="str">
        <f t="shared" si="45"/>
        <v/>
      </c>
      <c r="N295" s="102"/>
    </row>
    <row r="296" spans="1:14">
      <c r="A296" s="97" t="str">
        <f t="shared" si="43"/>
        <v/>
      </c>
      <c r="B296" s="98" t="str">
        <f t="shared" si="42"/>
        <v/>
      </c>
      <c r="C296" s="99"/>
      <c r="D296" s="100"/>
      <c r="E296" s="100"/>
      <c r="F296" s="57"/>
      <c r="G296" s="58">
        <f t="shared" si="44"/>
        <v>0</v>
      </c>
      <c r="H296" s="58"/>
      <c r="I296" s="57"/>
      <c r="J296" s="57"/>
      <c r="K296" s="57"/>
      <c r="L296" s="57"/>
      <c r="M296" s="58" t="str">
        <f t="shared" si="45"/>
        <v/>
      </c>
      <c r="N296" s="102"/>
    </row>
    <row r="297" spans="1:14">
      <c r="A297" s="97" t="str">
        <f t="shared" si="43"/>
        <v/>
      </c>
      <c r="B297" s="98" t="str">
        <f t="shared" si="42"/>
        <v/>
      </c>
      <c r="C297" s="99"/>
      <c r="D297" s="100"/>
      <c r="E297" s="100"/>
      <c r="F297" s="57"/>
      <c r="G297" s="58">
        <f t="shared" si="44"/>
        <v>0</v>
      </c>
      <c r="H297" s="58"/>
      <c r="I297" s="57"/>
      <c r="J297" s="57"/>
      <c r="K297" s="57"/>
      <c r="L297" s="57"/>
      <c r="M297" s="58" t="str">
        <f t="shared" si="45"/>
        <v/>
      </c>
      <c r="N297" s="102"/>
    </row>
    <row r="298" spans="1:14">
      <c r="A298" s="97" t="str">
        <f t="shared" si="43"/>
        <v/>
      </c>
      <c r="B298" s="98" t="str">
        <f t="shared" si="42"/>
        <v/>
      </c>
      <c r="C298" s="99"/>
      <c r="D298" s="100"/>
      <c r="E298" s="100"/>
      <c r="F298" s="57"/>
      <c r="G298" s="58">
        <f t="shared" si="44"/>
        <v>0</v>
      </c>
      <c r="H298" s="58"/>
      <c r="I298" s="57"/>
      <c r="J298" s="57"/>
      <c r="K298" s="57"/>
      <c r="L298" s="57"/>
      <c r="M298" s="58" t="str">
        <f t="shared" si="45"/>
        <v/>
      </c>
      <c r="N298" s="102"/>
    </row>
    <row r="299" spans="1:14">
      <c r="A299" s="97" t="str">
        <f t="shared" si="43"/>
        <v/>
      </c>
      <c r="B299" s="98" t="str">
        <f t="shared" si="42"/>
        <v/>
      </c>
      <c r="C299" s="99"/>
      <c r="D299" s="100"/>
      <c r="E299" s="100"/>
      <c r="F299" s="57"/>
      <c r="G299" s="58">
        <f t="shared" si="44"/>
        <v>0</v>
      </c>
      <c r="H299" s="58"/>
      <c r="I299" s="57"/>
      <c r="J299" s="57"/>
      <c r="K299" s="57"/>
      <c r="L299" s="57"/>
      <c r="M299" s="58" t="str">
        <f t="shared" si="45"/>
        <v/>
      </c>
      <c r="N299" s="102"/>
    </row>
    <row r="300" spans="1:14">
      <c r="A300" s="97" t="str">
        <f t="shared" si="43"/>
        <v/>
      </c>
      <c r="B300" s="98" t="str">
        <f t="shared" ref="B300:B363" si="46">IF(C300="","",MONTH(C300)&amp;"月")</f>
        <v/>
      </c>
      <c r="C300" s="99"/>
      <c r="D300" s="100"/>
      <c r="E300" s="100"/>
      <c r="F300" s="57"/>
      <c r="G300" s="58">
        <f t="shared" si="44"/>
        <v>0</v>
      </c>
      <c r="H300" s="58"/>
      <c r="I300" s="57"/>
      <c r="J300" s="57"/>
      <c r="K300" s="57"/>
      <c r="L300" s="57"/>
      <c r="M300" s="58" t="str">
        <f t="shared" si="45"/>
        <v/>
      </c>
      <c r="N300" s="102"/>
    </row>
    <row r="301" spans="1:14">
      <c r="A301" s="97" t="str">
        <f t="shared" ref="A301:A364" si="47">IF(C301="","",ROW()-42)</f>
        <v/>
      </c>
      <c r="B301" s="98" t="str">
        <f t="shared" si="46"/>
        <v/>
      </c>
      <c r="C301" s="99"/>
      <c r="D301" s="100"/>
      <c r="E301" s="100"/>
      <c r="F301" s="57"/>
      <c r="G301" s="58">
        <f t="shared" ref="G301:G364" si="48">IF(F301="",0,F301*$K$41)</f>
        <v>0</v>
      </c>
      <c r="H301" s="58"/>
      <c r="I301" s="57"/>
      <c r="J301" s="57"/>
      <c r="K301" s="57"/>
      <c r="L301" s="57"/>
      <c r="M301" s="58" t="str">
        <f t="shared" ref="M301:M364" si="49">IF(C301="","",ROUND(M300+G301-I301-J301-K301-L301-H301,2))</f>
        <v/>
      </c>
      <c r="N301" s="102"/>
    </row>
    <row r="302" spans="1:14">
      <c r="A302" s="97" t="str">
        <f t="shared" si="47"/>
        <v/>
      </c>
      <c r="B302" s="98" t="str">
        <f t="shared" si="46"/>
        <v/>
      </c>
      <c r="C302" s="99"/>
      <c r="D302" s="100"/>
      <c r="E302" s="100"/>
      <c r="F302" s="57"/>
      <c r="G302" s="58">
        <f t="shared" si="48"/>
        <v>0</v>
      </c>
      <c r="H302" s="58"/>
      <c r="I302" s="57"/>
      <c r="J302" s="57"/>
      <c r="K302" s="57"/>
      <c r="L302" s="57"/>
      <c r="M302" s="58" t="str">
        <f t="shared" si="49"/>
        <v/>
      </c>
      <c r="N302" s="102"/>
    </row>
    <row r="303" spans="1:14">
      <c r="A303" s="97" t="str">
        <f t="shared" si="47"/>
        <v/>
      </c>
      <c r="B303" s="98" t="str">
        <f t="shared" si="46"/>
        <v/>
      </c>
      <c r="C303" s="99"/>
      <c r="D303" s="100"/>
      <c r="E303" s="100"/>
      <c r="F303" s="57"/>
      <c r="G303" s="58">
        <f t="shared" si="48"/>
        <v>0</v>
      </c>
      <c r="H303" s="58"/>
      <c r="I303" s="57"/>
      <c r="J303" s="57"/>
      <c r="K303" s="57"/>
      <c r="L303" s="57"/>
      <c r="M303" s="58" t="str">
        <f t="shared" si="49"/>
        <v/>
      </c>
      <c r="N303" s="102"/>
    </row>
    <row r="304" spans="1:14">
      <c r="A304" s="97" t="str">
        <f t="shared" si="47"/>
        <v/>
      </c>
      <c r="B304" s="98" t="str">
        <f t="shared" si="46"/>
        <v/>
      </c>
      <c r="C304" s="99"/>
      <c r="D304" s="100"/>
      <c r="E304" s="100"/>
      <c r="F304" s="57"/>
      <c r="G304" s="58">
        <f t="shared" si="48"/>
        <v>0</v>
      </c>
      <c r="H304" s="58"/>
      <c r="I304" s="57"/>
      <c r="J304" s="57"/>
      <c r="K304" s="57"/>
      <c r="L304" s="57"/>
      <c r="M304" s="58" t="str">
        <f t="shared" si="49"/>
        <v/>
      </c>
      <c r="N304" s="102"/>
    </row>
    <row r="305" spans="1:14">
      <c r="A305" s="97" t="str">
        <f t="shared" si="47"/>
        <v/>
      </c>
      <c r="B305" s="98" t="str">
        <f t="shared" si="46"/>
        <v/>
      </c>
      <c r="C305" s="99"/>
      <c r="D305" s="100"/>
      <c r="E305" s="100"/>
      <c r="F305" s="57"/>
      <c r="G305" s="58">
        <f t="shared" si="48"/>
        <v>0</v>
      </c>
      <c r="H305" s="58"/>
      <c r="I305" s="57"/>
      <c r="J305" s="57"/>
      <c r="K305" s="57"/>
      <c r="L305" s="57"/>
      <c r="M305" s="58" t="str">
        <f t="shared" si="49"/>
        <v/>
      </c>
      <c r="N305" s="102"/>
    </row>
    <row r="306" spans="1:14">
      <c r="A306" s="97" t="str">
        <f t="shared" si="47"/>
        <v/>
      </c>
      <c r="B306" s="98" t="str">
        <f t="shared" si="46"/>
        <v/>
      </c>
      <c r="C306" s="99"/>
      <c r="D306" s="100"/>
      <c r="E306" s="100"/>
      <c r="F306" s="57"/>
      <c r="G306" s="58">
        <f t="shared" si="48"/>
        <v>0</v>
      </c>
      <c r="H306" s="58"/>
      <c r="I306" s="57"/>
      <c r="J306" s="57"/>
      <c r="K306" s="57"/>
      <c r="L306" s="57"/>
      <c r="M306" s="58" t="str">
        <f t="shared" si="49"/>
        <v/>
      </c>
      <c r="N306" s="102"/>
    </row>
    <row r="307" spans="1:14">
      <c r="A307" s="97" t="str">
        <f t="shared" si="47"/>
        <v/>
      </c>
      <c r="B307" s="98" t="str">
        <f t="shared" si="46"/>
        <v/>
      </c>
      <c r="C307" s="99"/>
      <c r="D307" s="100"/>
      <c r="E307" s="100"/>
      <c r="F307" s="57"/>
      <c r="G307" s="58">
        <f t="shared" si="48"/>
        <v>0</v>
      </c>
      <c r="H307" s="58"/>
      <c r="I307" s="57"/>
      <c r="J307" s="57"/>
      <c r="K307" s="57"/>
      <c r="L307" s="57"/>
      <c r="M307" s="58" t="str">
        <f t="shared" si="49"/>
        <v/>
      </c>
      <c r="N307" s="102"/>
    </row>
    <row r="308" spans="1:14">
      <c r="A308" s="97" t="str">
        <f t="shared" si="47"/>
        <v/>
      </c>
      <c r="B308" s="98" t="str">
        <f t="shared" si="46"/>
        <v/>
      </c>
      <c r="C308" s="99"/>
      <c r="D308" s="100"/>
      <c r="E308" s="100"/>
      <c r="F308" s="57"/>
      <c r="G308" s="58">
        <f t="shared" si="48"/>
        <v>0</v>
      </c>
      <c r="H308" s="58"/>
      <c r="I308" s="57"/>
      <c r="J308" s="57"/>
      <c r="K308" s="57"/>
      <c r="L308" s="57"/>
      <c r="M308" s="58" t="str">
        <f t="shared" si="49"/>
        <v/>
      </c>
      <c r="N308" s="102"/>
    </row>
    <row r="309" spans="1:14">
      <c r="A309" s="97" t="str">
        <f t="shared" si="47"/>
        <v/>
      </c>
      <c r="B309" s="98" t="str">
        <f t="shared" si="46"/>
        <v/>
      </c>
      <c r="C309" s="99"/>
      <c r="D309" s="100"/>
      <c r="E309" s="100"/>
      <c r="F309" s="57"/>
      <c r="G309" s="58">
        <f t="shared" si="48"/>
        <v>0</v>
      </c>
      <c r="H309" s="58"/>
      <c r="I309" s="57"/>
      <c r="J309" s="57"/>
      <c r="K309" s="57"/>
      <c r="L309" s="57"/>
      <c r="M309" s="58" t="str">
        <f t="shared" si="49"/>
        <v/>
      </c>
      <c r="N309" s="102"/>
    </row>
    <row r="310" spans="1:14">
      <c r="A310" s="97" t="str">
        <f t="shared" si="47"/>
        <v/>
      </c>
      <c r="B310" s="98" t="str">
        <f t="shared" si="46"/>
        <v/>
      </c>
      <c r="C310" s="99"/>
      <c r="D310" s="100"/>
      <c r="E310" s="100"/>
      <c r="F310" s="57"/>
      <c r="G310" s="58">
        <f t="shared" si="48"/>
        <v>0</v>
      </c>
      <c r="H310" s="58"/>
      <c r="I310" s="57"/>
      <c r="J310" s="57"/>
      <c r="K310" s="57"/>
      <c r="L310" s="57"/>
      <c r="M310" s="58" t="str">
        <f t="shared" si="49"/>
        <v/>
      </c>
      <c r="N310" s="102"/>
    </row>
    <row r="311" spans="1:14">
      <c r="A311" s="97" t="str">
        <f t="shared" si="47"/>
        <v/>
      </c>
      <c r="B311" s="98" t="str">
        <f t="shared" si="46"/>
        <v/>
      </c>
      <c r="C311" s="99"/>
      <c r="D311" s="100"/>
      <c r="E311" s="100"/>
      <c r="F311" s="57"/>
      <c r="G311" s="58">
        <f t="shared" si="48"/>
        <v>0</v>
      </c>
      <c r="H311" s="58"/>
      <c r="I311" s="57"/>
      <c r="J311" s="57"/>
      <c r="K311" s="57"/>
      <c r="L311" s="57"/>
      <c r="M311" s="58" t="str">
        <f t="shared" si="49"/>
        <v/>
      </c>
      <c r="N311" s="102"/>
    </row>
    <row r="312" spans="1:14">
      <c r="A312" s="97" t="str">
        <f t="shared" si="47"/>
        <v/>
      </c>
      <c r="B312" s="98" t="str">
        <f t="shared" si="46"/>
        <v/>
      </c>
      <c r="C312" s="99"/>
      <c r="D312" s="100"/>
      <c r="E312" s="100"/>
      <c r="F312" s="57"/>
      <c r="G312" s="58">
        <f t="shared" si="48"/>
        <v>0</v>
      </c>
      <c r="H312" s="58"/>
      <c r="I312" s="57"/>
      <c r="J312" s="57"/>
      <c r="K312" s="57"/>
      <c r="L312" s="57"/>
      <c r="M312" s="58" t="str">
        <f t="shared" si="49"/>
        <v/>
      </c>
      <c r="N312" s="102"/>
    </row>
    <row r="313" spans="1:14">
      <c r="A313" s="97" t="str">
        <f t="shared" si="47"/>
        <v/>
      </c>
      <c r="B313" s="98" t="str">
        <f t="shared" si="46"/>
        <v/>
      </c>
      <c r="C313" s="99"/>
      <c r="D313" s="100"/>
      <c r="E313" s="100"/>
      <c r="F313" s="57"/>
      <c r="G313" s="58">
        <f t="shared" si="48"/>
        <v>0</v>
      </c>
      <c r="H313" s="58"/>
      <c r="I313" s="57"/>
      <c r="J313" s="57"/>
      <c r="K313" s="57"/>
      <c r="L313" s="57"/>
      <c r="M313" s="58" t="str">
        <f t="shared" si="49"/>
        <v/>
      </c>
      <c r="N313" s="102"/>
    </row>
    <row r="314" spans="1:14">
      <c r="A314" s="97" t="str">
        <f t="shared" si="47"/>
        <v/>
      </c>
      <c r="B314" s="98" t="str">
        <f t="shared" si="46"/>
        <v/>
      </c>
      <c r="C314" s="99"/>
      <c r="D314" s="100"/>
      <c r="E314" s="100"/>
      <c r="F314" s="57"/>
      <c r="G314" s="58">
        <f t="shared" si="48"/>
        <v>0</v>
      </c>
      <c r="H314" s="58"/>
      <c r="I314" s="57"/>
      <c r="J314" s="57"/>
      <c r="K314" s="57"/>
      <c r="L314" s="57"/>
      <c r="M314" s="58" t="str">
        <f t="shared" si="49"/>
        <v/>
      </c>
      <c r="N314" s="102"/>
    </row>
    <row r="315" spans="1:14">
      <c r="A315" s="97" t="str">
        <f t="shared" si="47"/>
        <v/>
      </c>
      <c r="B315" s="98" t="str">
        <f t="shared" si="46"/>
        <v/>
      </c>
      <c r="C315" s="99"/>
      <c r="D315" s="100"/>
      <c r="E315" s="100"/>
      <c r="F315" s="57"/>
      <c r="G315" s="58">
        <f t="shared" si="48"/>
        <v>0</v>
      </c>
      <c r="H315" s="58"/>
      <c r="I315" s="57"/>
      <c r="J315" s="57"/>
      <c r="K315" s="57"/>
      <c r="L315" s="57"/>
      <c r="M315" s="58" t="str">
        <f t="shared" si="49"/>
        <v/>
      </c>
      <c r="N315" s="102"/>
    </row>
    <row r="316" spans="1:14">
      <c r="A316" s="97" t="str">
        <f t="shared" si="47"/>
        <v/>
      </c>
      <c r="B316" s="98" t="str">
        <f t="shared" si="46"/>
        <v/>
      </c>
      <c r="C316" s="99"/>
      <c r="D316" s="100"/>
      <c r="E316" s="100"/>
      <c r="F316" s="57"/>
      <c r="G316" s="58">
        <f t="shared" si="48"/>
        <v>0</v>
      </c>
      <c r="H316" s="58"/>
      <c r="I316" s="57"/>
      <c r="J316" s="57"/>
      <c r="K316" s="57"/>
      <c r="L316" s="57"/>
      <c r="M316" s="58" t="str">
        <f t="shared" si="49"/>
        <v/>
      </c>
      <c r="N316" s="102"/>
    </row>
    <row r="317" spans="1:14">
      <c r="A317" s="97" t="str">
        <f t="shared" si="47"/>
        <v/>
      </c>
      <c r="B317" s="98" t="str">
        <f t="shared" si="46"/>
        <v/>
      </c>
      <c r="C317" s="99"/>
      <c r="D317" s="100"/>
      <c r="E317" s="100"/>
      <c r="F317" s="57"/>
      <c r="G317" s="58">
        <f t="shared" si="48"/>
        <v>0</v>
      </c>
      <c r="H317" s="58"/>
      <c r="I317" s="57"/>
      <c r="J317" s="57"/>
      <c r="K317" s="57"/>
      <c r="L317" s="57"/>
      <c r="M317" s="58" t="str">
        <f t="shared" si="49"/>
        <v/>
      </c>
      <c r="N317" s="102"/>
    </row>
    <row r="318" spans="1:14">
      <c r="A318" s="97" t="str">
        <f t="shared" si="47"/>
        <v/>
      </c>
      <c r="B318" s="98" t="str">
        <f t="shared" si="46"/>
        <v/>
      </c>
      <c r="C318" s="99"/>
      <c r="D318" s="100"/>
      <c r="E318" s="100"/>
      <c r="F318" s="57"/>
      <c r="G318" s="58">
        <f t="shared" si="48"/>
        <v>0</v>
      </c>
      <c r="H318" s="58"/>
      <c r="I318" s="57"/>
      <c r="J318" s="57"/>
      <c r="K318" s="57"/>
      <c r="L318" s="57"/>
      <c r="M318" s="58" t="str">
        <f t="shared" si="49"/>
        <v/>
      </c>
      <c r="N318" s="102"/>
    </row>
    <row r="319" spans="1:14">
      <c r="A319" s="97" t="str">
        <f t="shared" si="47"/>
        <v/>
      </c>
      <c r="B319" s="98" t="str">
        <f t="shared" si="46"/>
        <v/>
      </c>
      <c r="C319" s="99"/>
      <c r="D319" s="100"/>
      <c r="E319" s="100"/>
      <c r="F319" s="57"/>
      <c r="G319" s="58">
        <f t="shared" si="48"/>
        <v>0</v>
      </c>
      <c r="H319" s="58"/>
      <c r="I319" s="57"/>
      <c r="J319" s="57"/>
      <c r="K319" s="57"/>
      <c r="L319" s="57"/>
      <c r="M319" s="58" t="str">
        <f t="shared" si="49"/>
        <v/>
      </c>
      <c r="N319" s="102"/>
    </row>
    <row r="320" spans="1:14">
      <c r="A320" s="97" t="str">
        <f t="shared" si="47"/>
        <v/>
      </c>
      <c r="B320" s="98" t="str">
        <f t="shared" si="46"/>
        <v/>
      </c>
      <c r="C320" s="99"/>
      <c r="D320" s="100"/>
      <c r="E320" s="100"/>
      <c r="F320" s="57"/>
      <c r="G320" s="58">
        <f t="shared" si="48"/>
        <v>0</v>
      </c>
      <c r="H320" s="58"/>
      <c r="I320" s="57"/>
      <c r="J320" s="57"/>
      <c r="K320" s="57"/>
      <c r="L320" s="57"/>
      <c r="M320" s="58" t="str">
        <f t="shared" si="49"/>
        <v/>
      </c>
      <c r="N320" s="102"/>
    </row>
    <row r="321" spans="1:14">
      <c r="A321" s="97" t="str">
        <f t="shared" si="47"/>
        <v/>
      </c>
      <c r="B321" s="98" t="str">
        <f t="shared" si="46"/>
        <v/>
      </c>
      <c r="C321" s="99"/>
      <c r="D321" s="100"/>
      <c r="E321" s="100"/>
      <c r="F321" s="57"/>
      <c r="G321" s="58">
        <f t="shared" si="48"/>
        <v>0</v>
      </c>
      <c r="H321" s="58"/>
      <c r="I321" s="57"/>
      <c r="J321" s="57"/>
      <c r="K321" s="57"/>
      <c r="L321" s="57"/>
      <c r="M321" s="58" t="str">
        <f t="shared" si="49"/>
        <v/>
      </c>
      <c r="N321" s="102"/>
    </row>
    <row r="322" spans="1:14">
      <c r="A322" s="97" t="str">
        <f t="shared" si="47"/>
        <v/>
      </c>
      <c r="B322" s="98" t="str">
        <f t="shared" si="46"/>
        <v/>
      </c>
      <c r="C322" s="99"/>
      <c r="D322" s="100"/>
      <c r="E322" s="100"/>
      <c r="F322" s="57"/>
      <c r="G322" s="58">
        <f t="shared" si="48"/>
        <v>0</v>
      </c>
      <c r="H322" s="58"/>
      <c r="I322" s="57"/>
      <c r="J322" s="57"/>
      <c r="K322" s="57"/>
      <c r="L322" s="57"/>
      <c r="M322" s="58" t="str">
        <f t="shared" si="49"/>
        <v/>
      </c>
      <c r="N322" s="102"/>
    </row>
    <row r="323" spans="1:14">
      <c r="A323" s="97" t="str">
        <f t="shared" si="47"/>
        <v/>
      </c>
      <c r="B323" s="98" t="str">
        <f t="shared" si="46"/>
        <v/>
      </c>
      <c r="C323" s="99"/>
      <c r="D323" s="100"/>
      <c r="E323" s="100"/>
      <c r="F323" s="57"/>
      <c r="G323" s="58">
        <f t="shared" si="48"/>
        <v>0</v>
      </c>
      <c r="H323" s="58"/>
      <c r="I323" s="57"/>
      <c r="J323" s="57"/>
      <c r="K323" s="57"/>
      <c r="L323" s="57"/>
      <c r="M323" s="58" t="str">
        <f t="shared" si="49"/>
        <v/>
      </c>
      <c r="N323" s="102"/>
    </row>
    <row r="324" spans="1:14">
      <c r="A324" s="97" t="str">
        <f t="shared" si="47"/>
        <v/>
      </c>
      <c r="B324" s="98" t="str">
        <f t="shared" si="46"/>
        <v/>
      </c>
      <c r="C324" s="99"/>
      <c r="D324" s="100"/>
      <c r="E324" s="100"/>
      <c r="F324" s="57"/>
      <c r="G324" s="58">
        <f t="shared" si="48"/>
        <v>0</v>
      </c>
      <c r="H324" s="58"/>
      <c r="I324" s="57"/>
      <c r="J324" s="57"/>
      <c r="K324" s="57"/>
      <c r="L324" s="57"/>
      <c r="M324" s="58" t="str">
        <f t="shared" si="49"/>
        <v/>
      </c>
      <c r="N324" s="102"/>
    </row>
    <row r="325" spans="1:14">
      <c r="A325" s="97" t="str">
        <f t="shared" si="47"/>
        <v/>
      </c>
      <c r="B325" s="98" t="str">
        <f t="shared" si="46"/>
        <v/>
      </c>
      <c r="C325" s="99"/>
      <c r="D325" s="100"/>
      <c r="E325" s="100"/>
      <c r="F325" s="57"/>
      <c r="G325" s="58">
        <f t="shared" si="48"/>
        <v>0</v>
      </c>
      <c r="H325" s="58"/>
      <c r="I325" s="57"/>
      <c r="J325" s="57"/>
      <c r="K325" s="57"/>
      <c r="L325" s="57"/>
      <c r="M325" s="58" t="str">
        <f t="shared" si="49"/>
        <v/>
      </c>
      <c r="N325" s="102"/>
    </row>
    <row r="326" spans="1:14">
      <c r="A326" s="97" t="str">
        <f t="shared" si="47"/>
        <v/>
      </c>
      <c r="B326" s="98" t="str">
        <f t="shared" si="46"/>
        <v/>
      </c>
      <c r="C326" s="99"/>
      <c r="D326" s="100"/>
      <c r="E326" s="100"/>
      <c r="F326" s="57"/>
      <c r="G326" s="58">
        <f t="shared" si="48"/>
        <v>0</v>
      </c>
      <c r="H326" s="58"/>
      <c r="I326" s="57"/>
      <c r="J326" s="57"/>
      <c r="K326" s="57"/>
      <c r="L326" s="57"/>
      <c r="M326" s="58" t="str">
        <f t="shared" si="49"/>
        <v/>
      </c>
      <c r="N326" s="102"/>
    </row>
    <row r="327" spans="1:14">
      <c r="A327" s="97" t="str">
        <f t="shared" si="47"/>
        <v/>
      </c>
      <c r="B327" s="98" t="str">
        <f t="shared" si="46"/>
        <v/>
      </c>
      <c r="C327" s="99"/>
      <c r="D327" s="100"/>
      <c r="E327" s="100"/>
      <c r="F327" s="57"/>
      <c r="G327" s="58">
        <f t="shared" si="48"/>
        <v>0</v>
      </c>
      <c r="H327" s="58"/>
      <c r="I327" s="57"/>
      <c r="J327" s="57"/>
      <c r="K327" s="57"/>
      <c r="L327" s="57"/>
      <c r="M327" s="58" t="str">
        <f t="shared" si="49"/>
        <v/>
      </c>
      <c r="N327" s="102"/>
    </row>
    <row r="328" spans="1:14">
      <c r="A328" s="97" t="str">
        <f t="shared" si="47"/>
        <v/>
      </c>
      <c r="B328" s="98" t="str">
        <f t="shared" si="46"/>
        <v/>
      </c>
      <c r="C328" s="99"/>
      <c r="D328" s="100"/>
      <c r="E328" s="100"/>
      <c r="F328" s="57"/>
      <c r="G328" s="58">
        <f t="shared" si="48"/>
        <v>0</v>
      </c>
      <c r="H328" s="58"/>
      <c r="I328" s="57"/>
      <c r="J328" s="57"/>
      <c r="K328" s="57"/>
      <c r="L328" s="57"/>
      <c r="M328" s="58" t="str">
        <f t="shared" si="49"/>
        <v/>
      </c>
      <c r="N328" s="102"/>
    </row>
    <row r="329" spans="1:14">
      <c r="A329" s="97" t="str">
        <f t="shared" si="47"/>
        <v/>
      </c>
      <c r="B329" s="98" t="str">
        <f t="shared" si="46"/>
        <v/>
      </c>
      <c r="C329" s="99"/>
      <c r="D329" s="100"/>
      <c r="E329" s="100"/>
      <c r="F329" s="57"/>
      <c r="G329" s="58">
        <f t="shared" si="48"/>
        <v>0</v>
      </c>
      <c r="H329" s="58"/>
      <c r="I329" s="57"/>
      <c r="J329" s="57"/>
      <c r="K329" s="57"/>
      <c r="L329" s="57"/>
      <c r="M329" s="58" t="str">
        <f t="shared" si="49"/>
        <v/>
      </c>
      <c r="N329" s="102"/>
    </row>
    <row r="330" spans="1:14">
      <c r="A330" s="97" t="str">
        <f t="shared" si="47"/>
        <v/>
      </c>
      <c r="B330" s="98" t="str">
        <f t="shared" si="46"/>
        <v/>
      </c>
      <c r="C330" s="99"/>
      <c r="D330" s="100"/>
      <c r="E330" s="100"/>
      <c r="F330" s="57"/>
      <c r="G330" s="58">
        <f t="shared" si="48"/>
        <v>0</v>
      </c>
      <c r="H330" s="58"/>
      <c r="I330" s="57"/>
      <c r="J330" s="57"/>
      <c r="K330" s="57"/>
      <c r="L330" s="57"/>
      <c r="M330" s="58" t="str">
        <f t="shared" si="49"/>
        <v/>
      </c>
      <c r="N330" s="102"/>
    </row>
    <row r="331" spans="1:14">
      <c r="A331" s="97" t="str">
        <f t="shared" si="47"/>
        <v/>
      </c>
      <c r="B331" s="98" t="str">
        <f t="shared" si="46"/>
        <v/>
      </c>
      <c r="C331" s="99"/>
      <c r="D331" s="100"/>
      <c r="E331" s="100"/>
      <c r="F331" s="57"/>
      <c r="G331" s="58">
        <f t="shared" si="48"/>
        <v>0</v>
      </c>
      <c r="H331" s="58"/>
      <c r="I331" s="57"/>
      <c r="J331" s="57"/>
      <c r="K331" s="57"/>
      <c r="L331" s="57"/>
      <c r="M331" s="58" t="str">
        <f t="shared" si="49"/>
        <v/>
      </c>
      <c r="N331" s="102"/>
    </row>
    <row r="332" spans="1:14">
      <c r="A332" s="97" t="str">
        <f t="shared" si="47"/>
        <v/>
      </c>
      <c r="B332" s="98" t="str">
        <f t="shared" si="46"/>
        <v/>
      </c>
      <c r="C332" s="99"/>
      <c r="D332" s="100"/>
      <c r="E332" s="100"/>
      <c r="F332" s="57"/>
      <c r="G332" s="58">
        <f t="shared" si="48"/>
        <v>0</v>
      </c>
      <c r="H332" s="58"/>
      <c r="I332" s="57"/>
      <c r="J332" s="57"/>
      <c r="K332" s="57"/>
      <c r="L332" s="57"/>
      <c r="M332" s="58" t="str">
        <f t="shared" si="49"/>
        <v/>
      </c>
      <c r="N332" s="102"/>
    </row>
    <row r="333" spans="1:14">
      <c r="A333" s="97" t="str">
        <f t="shared" si="47"/>
        <v/>
      </c>
      <c r="B333" s="98" t="str">
        <f t="shared" si="46"/>
        <v/>
      </c>
      <c r="C333" s="99"/>
      <c r="D333" s="100"/>
      <c r="E333" s="100"/>
      <c r="F333" s="57"/>
      <c r="G333" s="58">
        <f t="shared" si="48"/>
        <v>0</v>
      </c>
      <c r="H333" s="58"/>
      <c r="I333" s="57"/>
      <c r="J333" s="57"/>
      <c r="K333" s="57"/>
      <c r="L333" s="57"/>
      <c r="M333" s="58" t="str">
        <f t="shared" si="49"/>
        <v/>
      </c>
      <c r="N333" s="102"/>
    </row>
    <row r="334" spans="1:14">
      <c r="A334" s="97" t="str">
        <f t="shared" si="47"/>
        <v/>
      </c>
      <c r="B334" s="98" t="str">
        <f t="shared" si="46"/>
        <v/>
      </c>
      <c r="C334" s="99"/>
      <c r="D334" s="100"/>
      <c r="E334" s="100"/>
      <c r="F334" s="57"/>
      <c r="G334" s="58">
        <f t="shared" si="48"/>
        <v>0</v>
      </c>
      <c r="H334" s="58"/>
      <c r="I334" s="57"/>
      <c r="J334" s="57"/>
      <c r="K334" s="57"/>
      <c r="L334" s="57"/>
      <c r="M334" s="58" t="str">
        <f t="shared" si="49"/>
        <v/>
      </c>
      <c r="N334" s="102"/>
    </row>
    <row r="335" spans="1:14">
      <c r="A335" s="97" t="str">
        <f t="shared" si="47"/>
        <v/>
      </c>
      <c r="B335" s="98" t="str">
        <f t="shared" si="46"/>
        <v/>
      </c>
      <c r="C335" s="99"/>
      <c r="D335" s="100"/>
      <c r="E335" s="100"/>
      <c r="F335" s="57"/>
      <c r="G335" s="58">
        <f t="shared" si="48"/>
        <v>0</v>
      </c>
      <c r="H335" s="58"/>
      <c r="I335" s="57"/>
      <c r="J335" s="57"/>
      <c r="K335" s="57"/>
      <c r="L335" s="57"/>
      <c r="M335" s="58" t="str">
        <f t="shared" si="49"/>
        <v/>
      </c>
      <c r="N335" s="102"/>
    </row>
    <row r="336" spans="1:14">
      <c r="A336" s="97" t="str">
        <f t="shared" si="47"/>
        <v/>
      </c>
      <c r="B336" s="98" t="str">
        <f t="shared" si="46"/>
        <v/>
      </c>
      <c r="C336" s="99"/>
      <c r="D336" s="100"/>
      <c r="E336" s="100"/>
      <c r="F336" s="57"/>
      <c r="G336" s="58">
        <f t="shared" si="48"/>
        <v>0</v>
      </c>
      <c r="H336" s="58"/>
      <c r="I336" s="57"/>
      <c r="J336" s="57"/>
      <c r="K336" s="57"/>
      <c r="L336" s="57"/>
      <c r="M336" s="58" t="str">
        <f t="shared" si="49"/>
        <v/>
      </c>
      <c r="N336" s="102"/>
    </row>
    <row r="337" spans="1:14">
      <c r="A337" s="97" t="str">
        <f t="shared" si="47"/>
        <v/>
      </c>
      <c r="B337" s="98" t="str">
        <f t="shared" si="46"/>
        <v/>
      </c>
      <c r="C337" s="99"/>
      <c r="D337" s="100"/>
      <c r="E337" s="100"/>
      <c r="F337" s="57"/>
      <c r="G337" s="58">
        <f t="shared" si="48"/>
        <v>0</v>
      </c>
      <c r="H337" s="58"/>
      <c r="I337" s="57"/>
      <c r="J337" s="57"/>
      <c r="K337" s="57"/>
      <c r="L337" s="57"/>
      <c r="M337" s="58" t="str">
        <f t="shared" si="49"/>
        <v/>
      </c>
      <c r="N337" s="102"/>
    </row>
    <row r="338" spans="1:14">
      <c r="A338" s="97" t="str">
        <f t="shared" si="47"/>
        <v/>
      </c>
      <c r="B338" s="98" t="str">
        <f t="shared" si="46"/>
        <v/>
      </c>
      <c r="C338" s="99"/>
      <c r="D338" s="100"/>
      <c r="E338" s="100"/>
      <c r="F338" s="57"/>
      <c r="G338" s="58">
        <f t="shared" si="48"/>
        <v>0</v>
      </c>
      <c r="H338" s="58"/>
      <c r="I338" s="57"/>
      <c r="J338" s="57"/>
      <c r="K338" s="57"/>
      <c r="L338" s="57"/>
      <c r="M338" s="58" t="str">
        <f t="shared" si="49"/>
        <v/>
      </c>
      <c r="N338" s="102"/>
    </row>
    <row r="339" spans="1:14">
      <c r="A339" s="97" t="str">
        <f t="shared" si="47"/>
        <v/>
      </c>
      <c r="B339" s="98" t="str">
        <f t="shared" si="46"/>
        <v/>
      </c>
      <c r="C339" s="99"/>
      <c r="D339" s="100"/>
      <c r="E339" s="100"/>
      <c r="F339" s="57"/>
      <c r="G339" s="58">
        <f t="shared" si="48"/>
        <v>0</v>
      </c>
      <c r="H339" s="58"/>
      <c r="I339" s="57"/>
      <c r="J339" s="57"/>
      <c r="K339" s="57"/>
      <c r="L339" s="57"/>
      <c r="M339" s="58" t="str">
        <f t="shared" si="49"/>
        <v/>
      </c>
      <c r="N339" s="102"/>
    </row>
    <row r="340" spans="1:14">
      <c r="A340" s="97" t="str">
        <f t="shared" si="47"/>
        <v/>
      </c>
      <c r="B340" s="98" t="str">
        <f t="shared" si="46"/>
        <v/>
      </c>
      <c r="C340" s="99"/>
      <c r="D340" s="100"/>
      <c r="E340" s="100"/>
      <c r="F340" s="57"/>
      <c r="G340" s="58">
        <f t="shared" si="48"/>
        <v>0</v>
      </c>
      <c r="H340" s="58"/>
      <c r="I340" s="57"/>
      <c r="J340" s="57"/>
      <c r="K340" s="57"/>
      <c r="L340" s="57"/>
      <c r="M340" s="58" t="str">
        <f t="shared" si="49"/>
        <v/>
      </c>
      <c r="N340" s="102"/>
    </row>
    <row r="341" spans="1:14">
      <c r="A341" s="97" t="str">
        <f t="shared" si="47"/>
        <v/>
      </c>
      <c r="B341" s="98" t="str">
        <f t="shared" si="46"/>
        <v/>
      </c>
      <c r="C341" s="99"/>
      <c r="D341" s="100"/>
      <c r="E341" s="100"/>
      <c r="F341" s="57"/>
      <c r="G341" s="58">
        <f t="shared" si="48"/>
        <v>0</v>
      </c>
      <c r="H341" s="58"/>
      <c r="I341" s="57"/>
      <c r="J341" s="57"/>
      <c r="K341" s="57"/>
      <c r="L341" s="57"/>
      <c r="M341" s="58" t="str">
        <f t="shared" si="49"/>
        <v/>
      </c>
      <c r="N341" s="102"/>
    </row>
    <row r="342" spans="1:14">
      <c r="A342" s="97" t="str">
        <f t="shared" si="47"/>
        <v/>
      </c>
      <c r="B342" s="98" t="str">
        <f t="shared" si="46"/>
        <v/>
      </c>
      <c r="C342" s="99"/>
      <c r="D342" s="100"/>
      <c r="E342" s="100"/>
      <c r="F342" s="57"/>
      <c r="G342" s="58">
        <f t="shared" si="48"/>
        <v>0</v>
      </c>
      <c r="H342" s="58"/>
      <c r="I342" s="57"/>
      <c r="J342" s="57"/>
      <c r="K342" s="57"/>
      <c r="L342" s="57"/>
      <c r="M342" s="58" t="str">
        <f t="shared" si="49"/>
        <v/>
      </c>
      <c r="N342" s="102"/>
    </row>
    <row r="343" spans="1:14">
      <c r="A343" s="97" t="str">
        <f t="shared" si="47"/>
        <v/>
      </c>
      <c r="B343" s="98" t="str">
        <f t="shared" si="46"/>
        <v/>
      </c>
      <c r="C343" s="99"/>
      <c r="D343" s="100"/>
      <c r="E343" s="100"/>
      <c r="F343" s="57"/>
      <c r="G343" s="58">
        <f t="shared" si="48"/>
        <v>0</v>
      </c>
      <c r="H343" s="58"/>
      <c r="I343" s="57"/>
      <c r="J343" s="57"/>
      <c r="K343" s="57"/>
      <c r="L343" s="57"/>
      <c r="M343" s="58" t="str">
        <f t="shared" si="49"/>
        <v/>
      </c>
      <c r="N343" s="102"/>
    </row>
    <row r="344" spans="1:14">
      <c r="A344" s="97" t="str">
        <f t="shared" si="47"/>
        <v/>
      </c>
      <c r="B344" s="98" t="str">
        <f t="shared" si="46"/>
        <v/>
      </c>
      <c r="C344" s="99"/>
      <c r="D344" s="100"/>
      <c r="E344" s="100"/>
      <c r="F344" s="57"/>
      <c r="G344" s="58">
        <f t="shared" si="48"/>
        <v>0</v>
      </c>
      <c r="H344" s="58"/>
      <c r="I344" s="57"/>
      <c r="J344" s="57"/>
      <c r="K344" s="57"/>
      <c r="L344" s="57"/>
      <c r="M344" s="58" t="str">
        <f t="shared" si="49"/>
        <v/>
      </c>
      <c r="N344" s="102"/>
    </row>
    <row r="345" spans="1:14">
      <c r="A345" s="97" t="str">
        <f t="shared" si="47"/>
        <v/>
      </c>
      <c r="B345" s="98" t="str">
        <f t="shared" si="46"/>
        <v/>
      </c>
      <c r="C345" s="99"/>
      <c r="D345" s="100"/>
      <c r="E345" s="100"/>
      <c r="F345" s="57"/>
      <c r="G345" s="58">
        <f t="shared" si="48"/>
        <v>0</v>
      </c>
      <c r="H345" s="58"/>
      <c r="I345" s="57"/>
      <c r="J345" s="57"/>
      <c r="K345" s="57"/>
      <c r="L345" s="57"/>
      <c r="M345" s="58" t="str">
        <f t="shared" si="49"/>
        <v/>
      </c>
      <c r="N345" s="102"/>
    </row>
    <row r="346" spans="1:14">
      <c r="A346" s="97" t="str">
        <f t="shared" si="47"/>
        <v/>
      </c>
      <c r="B346" s="98" t="str">
        <f t="shared" si="46"/>
        <v/>
      </c>
      <c r="C346" s="99"/>
      <c r="D346" s="100"/>
      <c r="E346" s="100"/>
      <c r="F346" s="57"/>
      <c r="G346" s="58">
        <f t="shared" si="48"/>
        <v>0</v>
      </c>
      <c r="H346" s="58"/>
      <c r="I346" s="57"/>
      <c r="J346" s="57"/>
      <c r="K346" s="57"/>
      <c r="L346" s="57"/>
      <c r="M346" s="58" t="str">
        <f t="shared" si="49"/>
        <v/>
      </c>
      <c r="N346" s="102"/>
    </row>
    <row r="347" spans="1:14">
      <c r="A347" s="97" t="str">
        <f t="shared" si="47"/>
        <v/>
      </c>
      <c r="B347" s="98" t="str">
        <f t="shared" si="46"/>
        <v/>
      </c>
      <c r="C347" s="99"/>
      <c r="D347" s="100"/>
      <c r="E347" s="100"/>
      <c r="F347" s="57"/>
      <c r="G347" s="58">
        <f t="shared" si="48"/>
        <v>0</v>
      </c>
      <c r="H347" s="58"/>
      <c r="I347" s="57"/>
      <c r="J347" s="57"/>
      <c r="K347" s="57"/>
      <c r="L347" s="57"/>
      <c r="M347" s="58" t="str">
        <f t="shared" si="49"/>
        <v/>
      </c>
      <c r="N347" s="102"/>
    </row>
    <row r="348" spans="1:14">
      <c r="A348" s="97" t="str">
        <f t="shared" si="47"/>
        <v/>
      </c>
      <c r="B348" s="98" t="str">
        <f t="shared" si="46"/>
        <v/>
      </c>
      <c r="C348" s="99"/>
      <c r="D348" s="100"/>
      <c r="E348" s="100"/>
      <c r="F348" s="57"/>
      <c r="G348" s="58">
        <f t="shared" si="48"/>
        <v>0</v>
      </c>
      <c r="H348" s="58"/>
      <c r="I348" s="57"/>
      <c r="J348" s="57"/>
      <c r="K348" s="57"/>
      <c r="L348" s="57"/>
      <c r="M348" s="58" t="str">
        <f t="shared" si="49"/>
        <v/>
      </c>
      <c r="N348" s="102"/>
    </row>
    <row r="349" spans="1:14">
      <c r="A349" s="97" t="str">
        <f t="shared" si="47"/>
        <v/>
      </c>
      <c r="B349" s="98" t="str">
        <f t="shared" si="46"/>
        <v/>
      </c>
      <c r="C349" s="99"/>
      <c r="D349" s="100"/>
      <c r="E349" s="100"/>
      <c r="F349" s="57"/>
      <c r="G349" s="58">
        <f t="shared" si="48"/>
        <v>0</v>
      </c>
      <c r="H349" s="58"/>
      <c r="I349" s="57"/>
      <c r="J349" s="57"/>
      <c r="K349" s="57"/>
      <c r="L349" s="57"/>
      <c r="M349" s="58" t="str">
        <f t="shared" si="49"/>
        <v/>
      </c>
      <c r="N349" s="102"/>
    </row>
    <row r="350" spans="1:14">
      <c r="A350" s="97" t="str">
        <f t="shared" si="47"/>
        <v/>
      </c>
      <c r="B350" s="98" t="str">
        <f t="shared" si="46"/>
        <v/>
      </c>
      <c r="C350" s="99"/>
      <c r="D350" s="100"/>
      <c r="E350" s="100"/>
      <c r="F350" s="57"/>
      <c r="G350" s="58">
        <f t="shared" si="48"/>
        <v>0</v>
      </c>
      <c r="H350" s="58"/>
      <c r="I350" s="57"/>
      <c r="J350" s="57"/>
      <c r="K350" s="57"/>
      <c r="L350" s="57"/>
      <c r="M350" s="58" t="str">
        <f t="shared" si="49"/>
        <v/>
      </c>
      <c r="N350" s="102"/>
    </row>
    <row r="351" spans="1:14">
      <c r="A351" s="97" t="str">
        <f t="shared" si="47"/>
        <v/>
      </c>
      <c r="B351" s="98" t="str">
        <f t="shared" si="46"/>
        <v/>
      </c>
      <c r="C351" s="99"/>
      <c r="D351" s="100"/>
      <c r="E351" s="100"/>
      <c r="F351" s="57"/>
      <c r="G351" s="58">
        <f t="shared" si="48"/>
        <v>0</v>
      </c>
      <c r="H351" s="58"/>
      <c r="I351" s="57"/>
      <c r="J351" s="57"/>
      <c r="K351" s="57"/>
      <c r="L351" s="57"/>
      <c r="M351" s="58" t="str">
        <f t="shared" si="49"/>
        <v/>
      </c>
      <c r="N351" s="102"/>
    </row>
    <row r="352" spans="1:14">
      <c r="A352" s="97" t="str">
        <f t="shared" si="47"/>
        <v/>
      </c>
      <c r="B352" s="98" t="str">
        <f t="shared" si="46"/>
        <v/>
      </c>
      <c r="C352" s="99"/>
      <c r="D352" s="100"/>
      <c r="E352" s="100"/>
      <c r="F352" s="57"/>
      <c r="G352" s="58">
        <f t="shared" si="48"/>
        <v>0</v>
      </c>
      <c r="H352" s="58"/>
      <c r="I352" s="57"/>
      <c r="J352" s="57"/>
      <c r="K352" s="57"/>
      <c r="L352" s="57"/>
      <c r="M352" s="58" t="str">
        <f t="shared" si="49"/>
        <v/>
      </c>
      <c r="N352" s="102"/>
    </row>
    <row r="353" spans="1:14">
      <c r="A353" s="97" t="str">
        <f t="shared" si="47"/>
        <v/>
      </c>
      <c r="B353" s="98" t="str">
        <f t="shared" si="46"/>
        <v/>
      </c>
      <c r="C353" s="99"/>
      <c r="D353" s="100"/>
      <c r="E353" s="100"/>
      <c r="F353" s="57"/>
      <c r="G353" s="58">
        <f t="shared" si="48"/>
        <v>0</v>
      </c>
      <c r="H353" s="58"/>
      <c r="I353" s="57"/>
      <c r="J353" s="57"/>
      <c r="K353" s="57"/>
      <c r="L353" s="57"/>
      <c r="M353" s="58" t="str">
        <f t="shared" si="49"/>
        <v/>
      </c>
      <c r="N353" s="102"/>
    </row>
    <row r="354" spans="1:14">
      <c r="A354" s="97" t="str">
        <f t="shared" si="47"/>
        <v/>
      </c>
      <c r="B354" s="98" t="str">
        <f t="shared" si="46"/>
        <v/>
      </c>
      <c r="C354" s="99"/>
      <c r="D354" s="100"/>
      <c r="E354" s="100"/>
      <c r="F354" s="57"/>
      <c r="G354" s="58">
        <f t="shared" si="48"/>
        <v>0</v>
      </c>
      <c r="H354" s="58"/>
      <c r="I354" s="57"/>
      <c r="J354" s="57"/>
      <c r="K354" s="57"/>
      <c r="L354" s="57"/>
      <c r="M354" s="58" t="str">
        <f t="shared" si="49"/>
        <v/>
      </c>
      <c r="N354" s="102"/>
    </row>
    <row r="355" spans="1:14">
      <c r="A355" s="97" t="str">
        <f t="shared" si="47"/>
        <v/>
      </c>
      <c r="B355" s="98" t="str">
        <f t="shared" si="46"/>
        <v/>
      </c>
      <c r="C355" s="99"/>
      <c r="D355" s="100"/>
      <c r="E355" s="100"/>
      <c r="F355" s="57"/>
      <c r="G355" s="58">
        <f t="shared" si="48"/>
        <v>0</v>
      </c>
      <c r="H355" s="58"/>
      <c r="I355" s="57"/>
      <c r="J355" s="57"/>
      <c r="K355" s="57"/>
      <c r="L355" s="57"/>
      <c r="M355" s="58" t="str">
        <f t="shared" si="49"/>
        <v/>
      </c>
      <c r="N355" s="102"/>
    </row>
    <row r="356" spans="1:14">
      <c r="A356" s="97" t="str">
        <f t="shared" si="47"/>
        <v/>
      </c>
      <c r="B356" s="98" t="str">
        <f t="shared" si="46"/>
        <v/>
      </c>
      <c r="C356" s="99"/>
      <c r="D356" s="100"/>
      <c r="E356" s="100"/>
      <c r="F356" s="57"/>
      <c r="G356" s="58">
        <f t="shared" si="48"/>
        <v>0</v>
      </c>
      <c r="H356" s="58"/>
      <c r="I356" s="57"/>
      <c r="J356" s="57"/>
      <c r="K356" s="57"/>
      <c r="L356" s="57"/>
      <c r="M356" s="58" t="str">
        <f t="shared" si="49"/>
        <v/>
      </c>
      <c r="N356" s="102"/>
    </row>
    <row r="357" spans="1:14">
      <c r="A357" s="97" t="str">
        <f t="shared" si="47"/>
        <v/>
      </c>
      <c r="B357" s="98" t="str">
        <f t="shared" si="46"/>
        <v/>
      </c>
      <c r="C357" s="99"/>
      <c r="D357" s="100"/>
      <c r="E357" s="100"/>
      <c r="F357" s="57"/>
      <c r="G357" s="58">
        <f t="shared" si="48"/>
        <v>0</v>
      </c>
      <c r="H357" s="58"/>
      <c r="I357" s="57"/>
      <c r="J357" s="57"/>
      <c r="K357" s="57"/>
      <c r="L357" s="57"/>
      <c r="M357" s="58" t="str">
        <f t="shared" si="49"/>
        <v/>
      </c>
      <c r="N357" s="102"/>
    </row>
    <row r="358" spans="1:14">
      <c r="A358" s="97" t="str">
        <f t="shared" si="47"/>
        <v/>
      </c>
      <c r="B358" s="98" t="str">
        <f t="shared" si="46"/>
        <v/>
      </c>
      <c r="C358" s="99"/>
      <c r="D358" s="100"/>
      <c r="E358" s="100"/>
      <c r="F358" s="57"/>
      <c r="G358" s="58">
        <f t="shared" si="48"/>
        <v>0</v>
      </c>
      <c r="H358" s="58"/>
      <c r="I358" s="57"/>
      <c r="J358" s="57"/>
      <c r="K358" s="57"/>
      <c r="L358" s="57"/>
      <c r="M358" s="58" t="str">
        <f t="shared" si="49"/>
        <v/>
      </c>
      <c r="N358" s="102"/>
    </row>
    <row r="359" spans="1:14">
      <c r="A359" s="97" t="str">
        <f t="shared" si="47"/>
        <v/>
      </c>
      <c r="B359" s="98" t="str">
        <f t="shared" si="46"/>
        <v/>
      </c>
      <c r="C359" s="99"/>
      <c r="D359" s="100"/>
      <c r="E359" s="100"/>
      <c r="F359" s="57"/>
      <c r="G359" s="58">
        <f t="shared" si="48"/>
        <v>0</v>
      </c>
      <c r="H359" s="58"/>
      <c r="I359" s="57"/>
      <c r="J359" s="57"/>
      <c r="K359" s="57"/>
      <c r="L359" s="57"/>
      <c r="M359" s="58" t="str">
        <f t="shared" si="49"/>
        <v/>
      </c>
      <c r="N359" s="102"/>
    </row>
    <row r="360" spans="1:14">
      <c r="A360" s="97" t="str">
        <f t="shared" si="47"/>
        <v/>
      </c>
      <c r="B360" s="98" t="str">
        <f t="shared" si="46"/>
        <v/>
      </c>
      <c r="C360" s="99"/>
      <c r="D360" s="100"/>
      <c r="E360" s="100"/>
      <c r="F360" s="57"/>
      <c r="G360" s="58">
        <f t="shared" si="48"/>
        <v>0</v>
      </c>
      <c r="H360" s="58"/>
      <c r="I360" s="57"/>
      <c r="J360" s="57"/>
      <c r="K360" s="57"/>
      <c r="L360" s="57"/>
      <c r="M360" s="58" t="str">
        <f t="shared" si="49"/>
        <v/>
      </c>
      <c r="N360" s="102"/>
    </row>
    <row r="361" spans="1:14">
      <c r="A361" s="97" t="str">
        <f t="shared" si="47"/>
        <v/>
      </c>
      <c r="B361" s="98" t="str">
        <f t="shared" si="46"/>
        <v/>
      </c>
      <c r="C361" s="99"/>
      <c r="D361" s="100"/>
      <c r="E361" s="100"/>
      <c r="F361" s="57"/>
      <c r="G361" s="58">
        <f t="shared" si="48"/>
        <v>0</v>
      </c>
      <c r="H361" s="58"/>
      <c r="I361" s="57"/>
      <c r="J361" s="57"/>
      <c r="K361" s="57"/>
      <c r="L361" s="57"/>
      <c r="M361" s="58" t="str">
        <f t="shared" si="49"/>
        <v/>
      </c>
      <c r="N361" s="102"/>
    </row>
    <row r="362" spans="1:14">
      <c r="A362" s="97" t="str">
        <f t="shared" si="47"/>
        <v/>
      </c>
      <c r="B362" s="98" t="str">
        <f t="shared" si="46"/>
        <v/>
      </c>
      <c r="C362" s="99"/>
      <c r="D362" s="100"/>
      <c r="E362" s="100"/>
      <c r="F362" s="57"/>
      <c r="G362" s="58">
        <f t="shared" si="48"/>
        <v>0</v>
      </c>
      <c r="H362" s="58"/>
      <c r="I362" s="57"/>
      <c r="J362" s="57"/>
      <c r="K362" s="57"/>
      <c r="L362" s="57"/>
      <c r="M362" s="58" t="str">
        <f t="shared" si="49"/>
        <v/>
      </c>
      <c r="N362" s="102"/>
    </row>
    <row r="363" spans="1:14">
      <c r="A363" s="97" t="str">
        <f t="shared" si="47"/>
        <v/>
      </c>
      <c r="B363" s="98" t="str">
        <f t="shared" si="46"/>
        <v/>
      </c>
      <c r="C363" s="99"/>
      <c r="D363" s="100"/>
      <c r="E363" s="100"/>
      <c r="F363" s="57"/>
      <c r="G363" s="58">
        <f t="shared" si="48"/>
        <v>0</v>
      </c>
      <c r="H363" s="58"/>
      <c r="I363" s="57"/>
      <c r="J363" s="57"/>
      <c r="K363" s="57"/>
      <c r="L363" s="57"/>
      <c r="M363" s="58" t="str">
        <f t="shared" si="49"/>
        <v/>
      </c>
      <c r="N363" s="102"/>
    </row>
    <row r="364" spans="1:14">
      <c r="A364" s="97" t="str">
        <f t="shared" si="47"/>
        <v/>
      </c>
      <c r="B364" s="98" t="str">
        <f t="shared" ref="B364:B427" si="50">IF(C364="","",MONTH(C364)&amp;"月")</f>
        <v/>
      </c>
      <c r="C364" s="99"/>
      <c r="D364" s="100"/>
      <c r="E364" s="100"/>
      <c r="F364" s="57"/>
      <c r="G364" s="58">
        <f t="shared" si="48"/>
        <v>0</v>
      </c>
      <c r="H364" s="58"/>
      <c r="I364" s="57"/>
      <c r="J364" s="57"/>
      <c r="K364" s="57"/>
      <c r="L364" s="57"/>
      <c r="M364" s="58" t="str">
        <f t="shared" si="49"/>
        <v/>
      </c>
      <c r="N364" s="102"/>
    </row>
    <row r="365" spans="1:14">
      <c r="A365" s="97" t="str">
        <f t="shared" ref="A365:A428" si="51">IF(C365="","",ROW()-42)</f>
        <v/>
      </c>
      <c r="B365" s="98" t="str">
        <f t="shared" si="50"/>
        <v/>
      </c>
      <c r="C365" s="99"/>
      <c r="D365" s="100"/>
      <c r="E365" s="100"/>
      <c r="F365" s="57"/>
      <c r="G365" s="58">
        <f t="shared" ref="G365:G428" si="52">IF(F365="",0,F365*$K$41)</f>
        <v>0</v>
      </c>
      <c r="H365" s="58"/>
      <c r="I365" s="57"/>
      <c r="J365" s="57"/>
      <c r="K365" s="57"/>
      <c r="L365" s="57"/>
      <c r="M365" s="58" t="str">
        <f t="shared" ref="M365:M428" si="53">IF(C365="","",ROUND(M364+G365-I365-J365-K365-L365-H365,2))</f>
        <v/>
      </c>
      <c r="N365" s="102"/>
    </row>
    <row r="366" spans="1:14">
      <c r="A366" s="97" t="str">
        <f t="shared" si="51"/>
        <v/>
      </c>
      <c r="B366" s="98" t="str">
        <f t="shared" si="50"/>
        <v/>
      </c>
      <c r="C366" s="99"/>
      <c r="D366" s="100"/>
      <c r="E366" s="100"/>
      <c r="F366" s="57"/>
      <c r="G366" s="58">
        <f t="shared" si="52"/>
        <v>0</v>
      </c>
      <c r="H366" s="58"/>
      <c r="I366" s="57"/>
      <c r="J366" s="57"/>
      <c r="K366" s="57"/>
      <c r="L366" s="57"/>
      <c r="M366" s="58" t="str">
        <f t="shared" si="53"/>
        <v/>
      </c>
      <c r="N366" s="102"/>
    </row>
    <row r="367" spans="1:14">
      <c r="A367" s="97" t="str">
        <f t="shared" si="51"/>
        <v/>
      </c>
      <c r="B367" s="98" t="str">
        <f t="shared" si="50"/>
        <v/>
      </c>
      <c r="C367" s="99"/>
      <c r="D367" s="100"/>
      <c r="E367" s="100"/>
      <c r="F367" s="57"/>
      <c r="G367" s="58">
        <f t="shared" si="52"/>
        <v>0</v>
      </c>
      <c r="H367" s="58"/>
      <c r="I367" s="57"/>
      <c r="J367" s="57"/>
      <c r="K367" s="57"/>
      <c r="L367" s="57"/>
      <c r="M367" s="58" t="str">
        <f t="shared" si="53"/>
        <v/>
      </c>
      <c r="N367" s="102"/>
    </row>
    <row r="368" spans="1:14">
      <c r="A368" s="97" t="str">
        <f t="shared" si="51"/>
        <v/>
      </c>
      <c r="B368" s="98" t="str">
        <f t="shared" si="50"/>
        <v/>
      </c>
      <c r="C368" s="99"/>
      <c r="D368" s="100"/>
      <c r="E368" s="100"/>
      <c r="F368" s="57"/>
      <c r="G368" s="58">
        <f t="shared" si="52"/>
        <v>0</v>
      </c>
      <c r="H368" s="58"/>
      <c r="I368" s="57"/>
      <c r="J368" s="57"/>
      <c r="K368" s="57"/>
      <c r="L368" s="57"/>
      <c r="M368" s="58" t="str">
        <f t="shared" si="53"/>
        <v/>
      </c>
      <c r="N368" s="102"/>
    </row>
    <row r="369" spans="1:14">
      <c r="A369" s="97" t="str">
        <f t="shared" si="51"/>
        <v/>
      </c>
      <c r="B369" s="98" t="str">
        <f t="shared" si="50"/>
        <v/>
      </c>
      <c r="C369" s="99"/>
      <c r="D369" s="100"/>
      <c r="E369" s="100"/>
      <c r="F369" s="57"/>
      <c r="G369" s="58">
        <f t="shared" si="52"/>
        <v>0</v>
      </c>
      <c r="H369" s="58"/>
      <c r="I369" s="57"/>
      <c r="J369" s="57"/>
      <c r="K369" s="57"/>
      <c r="L369" s="57"/>
      <c r="M369" s="58" t="str">
        <f t="shared" si="53"/>
        <v/>
      </c>
      <c r="N369" s="102"/>
    </row>
    <row r="370" spans="1:14">
      <c r="A370" s="97" t="str">
        <f t="shared" si="51"/>
        <v/>
      </c>
      <c r="B370" s="98" t="str">
        <f t="shared" si="50"/>
        <v/>
      </c>
      <c r="C370" s="99"/>
      <c r="D370" s="100"/>
      <c r="E370" s="100"/>
      <c r="F370" s="57"/>
      <c r="G370" s="58">
        <f t="shared" si="52"/>
        <v>0</v>
      </c>
      <c r="H370" s="58"/>
      <c r="I370" s="57"/>
      <c r="J370" s="57"/>
      <c r="K370" s="57"/>
      <c r="L370" s="57"/>
      <c r="M370" s="58" t="str">
        <f t="shared" si="53"/>
        <v/>
      </c>
      <c r="N370" s="102"/>
    </row>
    <row r="371" spans="1:14">
      <c r="A371" s="97" t="str">
        <f t="shared" si="51"/>
        <v/>
      </c>
      <c r="B371" s="98" t="str">
        <f t="shared" si="50"/>
        <v/>
      </c>
      <c r="C371" s="99"/>
      <c r="D371" s="100"/>
      <c r="E371" s="100"/>
      <c r="F371" s="57"/>
      <c r="G371" s="58">
        <f t="shared" si="52"/>
        <v>0</v>
      </c>
      <c r="H371" s="58"/>
      <c r="I371" s="57"/>
      <c r="J371" s="57"/>
      <c r="K371" s="57"/>
      <c r="L371" s="57"/>
      <c r="M371" s="58" t="str">
        <f t="shared" si="53"/>
        <v/>
      </c>
      <c r="N371" s="102"/>
    </row>
    <row r="372" spans="1:14">
      <c r="A372" s="97" t="str">
        <f t="shared" si="51"/>
        <v/>
      </c>
      <c r="B372" s="98" t="str">
        <f t="shared" si="50"/>
        <v/>
      </c>
      <c r="C372" s="99"/>
      <c r="D372" s="100"/>
      <c r="E372" s="100"/>
      <c r="F372" s="57"/>
      <c r="G372" s="58">
        <f t="shared" si="52"/>
        <v>0</v>
      </c>
      <c r="H372" s="58"/>
      <c r="I372" s="57"/>
      <c r="J372" s="57"/>
      <c r="K372" s="57"/>
      <c r="L372" s="57"/>
      <c r="M372" s="58" t="str">
        <f t="shared" si="53"/>
        <v/>
      </c>
      <c r="N372" s="102"/>
    </row>
    <row r="373" spans="1:14">
      <c r="A373" s="97" t="str">
        <f t="shared" si="51"/>
        <v/>
      </c>
      <c r="B373" s="98" t="str">
        <f t="shared" si="50"/>
        <v/>
      </c>
      <c r="C373" s="99"/>
      <c r="D373" s="100"/>
      <c r="E373" s="100"/>
      <c r="F373" s="57"/>
      <c r="G373" s="58">
        <f t="shared" si="52"/>
        <v>0</v>
      </c>
      <c r="H373" s="58"/>
      <c r="I373" s="57"/>
      <c r="J373" s="57"/>
      <c r="K373" s="57"/>
      <c r="L373" s="57"/>
      <c r="M373" s="58" t="str">
        <f t="shared" si="53"/>
        <v/>
      </c>
      <c r="N373" s="102"/>
    </row>
    <row r="374" spans="1:14">
      <c r="A374" s="97" t="str">
        <f t="shared" si="51"/>
        <v/>
      </c>
      <c r="B374" s="98" t="str">
        <f t="shared" si="50"/>
        <v/>
      </c>
      <c r="C374" s="99"/>
      <c r="D374" s="100"/>
      <c r="E374" s="100"/>
      <c r="F374" s="57"/>
      <c r="G374" s="58">
        <f t="shared" si="52"/>
        <v>0</v>
      </c>
      <c r="H374" s="58"/>
      <c r="I374" s="57"/>
      <c r="J374" s="57"/>
      <c r="K374" s="57"/>
      <c r="L374" s="57"/>
      <c r="M374" s="58" t="str">
        <f t="shared" si="53"/>
        <v/>
      </c>
      <c r="N374" s="102"/>
    </row>
    <row r="375" spans="1:14">
      <c r="A375" s="97" t="str">
        <f t="shared" si="51"/>
        <v/>
      </c>
      <c r="B375" s="98" t="str">
        <f t="shared" si="50"/>
        <v/>
      </c>
      <c r="C375" s="99"/>
      <c r="D375" s="100"/>
      <c r="E375" s="100"/>
      <c r="F375" s="57"/>
      <c r="G375" s="58">
        <f t="shared" si="52"/>
        <v>0</v>
      </c>
      <c r="H375" s="58"/>
      <c r="I375" s="57"/>
      <c r="J375" s="57"/>
      <c r="K375" s="57"/>
      <c r="L375" s="57"/>
      <c r="M375" s="58" t="str">
        <f t="shared" si="53"/>
        <v/>
      </c>
      <c r="N375" s="102"/>
    </row>
    <row r="376" spans="1:14">
      <c r="A376" s="97" t="str">
        <f t="shared" si="51"/>
        <v/>
      </c>
      <c r="B376" s="98" t="str">
        <f t="shared" si="50"/>
        <v/>
      </c>
      <c r="C376" s="99"/>
      <c r="D376" s="100"/>
      <c r="E376" s="100"/>
      <c r="F376" s="57"/>
      <c r="G376" s="58">
        <f t="shared" si="52"/>
        <v>0</v>
      </c>
      <c r="H376" s="58"/>
      <c r="I376" s="57"/>
      <c r="J376" s="57"/>
      <c r="K376" s="57"/>
      <c r="L376" s="57"/>
      <c r="M376" s="58" t="str">
        <f t="shared" si="53"/>
        <v/>
      </c>
      <c r="N376" s="102"/>
    </row>
    <row r="377" spans="1:14">
      <c r="A377" s="97" t="str">
        <f t="shared" si="51"/>
        <v/>
      </c>
      <c r="B377" s="98" t="str">
        <f t="shared" si="50"/>
        <v/>
      </c>
      <c r="C377" s="99"/>
      <c r="D377" s="100"/>
      <c r="E377" s="100"/>
      <c r="F377" s="57"/>
      <c r="G377" s="58">
        <f t="shared" si="52"/>
        <v>0</v>
      </c>
      <c r="H377" s="58"/>
      <c r="I377" s="57"/>
      <c r="J377" s="57"/>
      <c r="K377" s="57"/>
      <c r="L377" s="57"/>
      <c r="M377" s="58" t="str">
        <f t="shared" si="53"/>
        <v/>
      </c>
      <c r="N377" s="102"/>
    </row>
    <row r="378" spans="1:14">
      <c r="A378" s="97" t="str">
        <f t="shared" si="51"/>
        <v/>
      </c>
      <c r="B378" s="98" t="str">
        <f t="shared" si="50"/>
        <v/>
      </c>
      <c r="C378" s="99"/>
      <c r="D378" s="100"/>
      <c r="E378" s="100"/>
      <c r="F378" s="57"/>
      <c r="G378" s="58">
        <f t="shared" si="52"/>
        <v>0</v>
      </c>
      <c r="H378" s="58"/>
      <c r="I378" s="57"/>
      <c r="J378" s="57"/>
      <c r="K378" s="57"/>
      <c r="L378" s="57"/>
      <c r="M378" s="58" t="str">
        <f t="shared" si="53"/>
        <v/>
      </c>
      <c r="N378" s="102"/>
    </row>
    <row r="379" spans="1:14">
      <c r="A379" s="97" t="str">
        <f t="shared" si="51"/>
        <v/>
      </c>
      <c r="B379" s="98" t="str">
        <f t="shared" si="50"/>
        <v/>
      </c>
      <c r="C379" s="99"/>
      <c r="D379" s="100"/>
      <c r="E379" s="100"/>
      <c r="F379" s="57"/>
      <c r="G379" s="58">
        <f t="shared" si="52"/>
        <v>0</v>
      </c>
      <c r="H379" s="58"/>
      <c r="I379" s="57"/>
      <c r="J379" s="57"/>
      <c r="K379" s="57"/>
      <c r="L379" s="57"/>
      <c r="M379" s="58" t="str">
        <f t="shared" si="53"/>
        <v/>
      </c>
      <c r="N379" s="102"/>
    </row>
    <row r="380" spans="1:14">
      <c r="A380" s="97" t="str">
        <f t="shared" si="51"/>
        <v/>
      </c>
      <c r="B380" s="98" t="str">
        <f t="shared" si="50"/>
        <v/>
      </c>
      <c r="C380" s="99"/>
      <c r="D380" s="100"/>
      <c r="E380" s="100"/>
      <c r="F380" s="57"/>
      <c r="G380" s="58">
        <f t="shared" si="52"/>
        <v>0</v>
      </c>
      <c r="H380" s="58"/>
      <c r="I380" s="57"/>
      <c r="J380" s="57"/>
      <c r="K380" s="57"/>
      <c r="L380" s="57"/>
      <c r="M380" s="58" t="str">
        <f t="shared" si="53"/>
        <v/>
      </c>
      <c r="N380" s="102"/>
    </row>
    <row r="381" spans="1:14">
      <c r="A381" s="97" t="str">
        <f t="shared" si="51"/>
        <v/>
      </c>
      <c r="B381" s="98" t="str">
        <f t="shared" si="50"/>
        <v/>
      </c>
      <c r="C381" s="99"/>
      <c r="D381" s="100"/>
      <c r="E381" s="100"/>
      <c r="F381" s="57"/>
      <c r="G381" s="58">
        <f t="shared" si="52"/>
        <v>0</v>
      </c>
      <c r="H381" s="58"/>
      <c r="I381" s="57"/>
      <c r="J381" s="57"/>
      <c r="K381" s="57"/>
      <c r="L381" s="57"/>
      <c r="M381" s="58" t="str">
        <f t="shared" si="53"/>
        <v/>
      </c>
      <c r="N381" s="102"/>
    </row>
    <row r="382" spans="1:14">
      <c r="A382" s="97" t="str">
        <f t="shared" si="51"/>
        <v/>
      </c>
      <c r="B382" s="98" t="str">
        <f t="shared" si="50"/>
        <v/>
      </c>
      <c r="C382" s="99"/>
      <c r="D382" s="100"/>
      <c r="E382" s="100"/>
      <c r="F382" s="57"/>
      <c r="G382" s="58">
        <f t="shared" si="52"/>
        <v>0</v>
      </c>
      <c r="H382" s="58"/>
      <c r="I382" s="57"/>
      <c r="J382" s="57"/>
      <c r="K382" s="57"/>
      <c r="L382" s="57"/>
      <c r="M382" s="58" t="str">
        <f t="shared" si="53"/>
        <v/>
      </c>
      <c r="N382" s="102"/>
    </row>
    <row r="383" spans="1:14">
      <c r="A383" s="97" t="str">
        <f t="shared" si="51"/>
        <v/>
      </c>
      <c r="B383" s="98" t="str">
        <f t="shared" si="50"/>
        <v/>
      </c>
      <c r="C383" s="99"/>
      <c r="D383" s="100"/>
      <c r="E383" s="100"/>
      <c r="F383" s="57"/>
      <c r="G383" s="58">
        <f t="shared" si="52"/>
        <v>0</v>
      </c>
      <c r="H383" s="58"/>
      <c r="I383" s="57"/>
      <c r="J383" s="57"/>
      <c r="K383" s="57"/>
      <c r="L383" s="57"/>
      <c r="M383" s="58" t="str">
        <f t="shared" si="53"/>
        <v/>
      </c>
      <c r="N383" s="102"/>
    </row>
    <row r="384" spans="1:14">
      <c r="A384" s="97" t="str">
        <f t="shared" si="51"/>
        <v/>
      </c>
      <c r="B384" s="98" t="str">
        <f t="shared" si="50"/>
        <v/>
      </c>
      <c r="C384" s="99"/>
      <c r="D384" s="100"/>
      <c r="E384" s="100"/>
      <c r="F384" s="57"/>
      <c r="G384" s="58">
        <f t="shared" si="52"/>
        <v>0</v>
      </c>
      <c r="H384" s="58"/>
      <c r="I384" s="57"/>
      <c r="J384" s="57"/>
      <c r="K384" s="57"/>
      <c r="L384" s="57"/>
      <c r="M384" s="58" t="str">
        <f t="shared" si="53"/>
        <v/>
      </c>
      <c r="N384" s="102"/>
    </row>
    <row r="385" spans="1:14">
      <c r="A385" s="97" t="str">
        <f t="shared" si="51"/>
        <v/>
      </c>
      <c r="B385" s="98" t="str">
        <f t="shared" si="50"/>
        <v/>
      </c>
      <c r="C385" s="99"/>
      <c r="D385" s="100"/>
      <c r="E385" s="100"/>
      <c r="F385" s="57"/>
      <c r="G385" s="58">
        <f t="shared" si="52"/>
        <v>0</v>
      </c>
      <c r="H385" s="58"/>
      <c r="I385" s="57"/>
      <c r="J385" s="57"/>
      <c r="K385" s="57"/>
      <c r="L385" s="57"/>
      <c r="M385" s="58" t="str">
        <f t="shared" si="53"/>
        <v/>
      </c>
      <c r="N385" s="102"/>
    </row>
    <row r="386" spans="1:14">
      <c r="A386" s="97" t="str">
        <f t="shared" si="51"/>
        <v/>
      </c>
      <c r="B386" s="98" t="str">
        <f t="shared" si="50"/>
        <v/>
      </c>
      <c r="C386" s="99"/>
      <c r="D386" s="100"/>
      <c r="E386" s="100"/>
      <c r="F386" s="57"/>
      <c r="G386" s="58">
        <f t="shared" si="52"/>
        <v>0</v>
      </c>
      <c r="H386" s="58"/>
      <c r="I386" s="57"/>
      <c r="J386" s="57"/>
      <c r="K386" s="57"/>
      <c r="L386" s="57"/>
      <c r="M386" s="58" t="str">
        <f t="shared" si="53"/>
        <v/>
      </c>
      <c r="N386" s="102"/>
    </row>
    <row r="387" spans="1:14">
      <c r="A387" s="97" t="str">
        <f t="shared" si="51"/>
        <v/>
      </c>
      <c r="B387" s="98" t="str">
        <f t="shared" si="50"/>
        <v/>
      </c>
      <c r="C387" s="99"/>
      <c r="D387" s="100"/>
      <c r="E387" s="100"/>
      <c r="F387" s="57"/>
      <c r="G387" s="58">
        <f t="shared" si="52"/>
        <v>0</v>
      </c>
      <c r="H387" s="58"/>
      <c r="I387" s="57"/>
      <c r="J387" s="57"/>
      <c r="K387" s="57"/>
      <c r="L387" s="57"/>
      <c r="M387" s="58" t="str">
        <f t="shared" si="53"/>
        <v/>
      </c>
      <c r="N387" s="102"/>
    </row>
    <row r="388" spans="1:14">
      <c r="A388" s="97" t="str">
        <f t="shared" si="51"/>
        <v/>
      </c>
      <c r="B388" s="98" t="str">
        <f t="shared" si="50"/>
        <v/>
      </c>
      <c r="C388" s="99"/>
      <c r="D388" s="100"/>
      <c r="E388" s="100"/>
      <c r="F388" s="57"/>
      <c r="G388" s="58">
        <f t="shared" si="52"/>
        <v>0</v>
      </c>
      <c r="H388" s="58"/>
      <c r="I388" s="57"/>
      <c r="J388" s="57"/>
      <c r="K388" s="57"/>
      <c r="L388" s="57"/>
      <c r="M388" s="58" t="str">
        <f t="shared" si="53"/>
        <v/>
      </c>
      <c r="N388" s="102"/>
    </row>
    <row r="389" spans="1:14">
      <c r="A389" s="97" t="str">
        <f t="shared" si="51"/>
        <v/>
      </c>
      <c r="B389" s="98" t="str">
        <f t="shared" si="50"/>
        <v/>
      </c>
      <c r="C389" s="99"/>
      <c r="D389" s="100"/>
      <c r="E389" s="100"/>
      <c r="F389" s="57"/>
      <c r="G389" s="58">
        <f t="shared" si="52"/>
        <v>0</v>
      </c>
      <c r="H389" s="58"/>
      <c r="I389" s="57"/>
      <c r="J389" s="57"/>
      <c r="K389" s="57"/>
      <c r="L389" s="57"/>
      <c r="M389" s="58" t="str">
        <f t="shared" si="53"/>
        <v/>
      </c>
      <c r="N389" s="102"/>
    </row>
    <row r="390" spans="1:14">
      <c r="A390" s="97" t="str">
        <f t="shared" si="51"/>
        <v/>
      </c>
      <c r="B390" s="98" t="str">
        <f t="shared" si="50"/>
        <v/>
      </c>
      <c r="C390" s="99"/>
      <c r="D390" s="100"/>
      <c r="E390" s="100"/>
      <c r="F390" s="57"/>
      <c r="G390" s="58">
        <f t="shared" si="52"/>
        <v>0</v>
      </c>
      <c r="H390" s="58"/>
      <c r="I390" s="57"/>
      <c r="J390" s="57"/>
      <c r="K390" s="57"/>
      <c r="L390" s="57"/>
      <c r="M390" s="58" t="str">
        <f t="shared" si="53"/>
        <v/>
      </c>
      <c r="N390" s="102"/>
    </row>
    <row r="391" spans="1:14">
      <c r="A391" s="97" t="str">
        <f t="shared" si="51"/>
        <v/>
      </c>
      <c r="B391" s="98" t="str">
        <f t="shared" si="50"/>
        <v/>
      </c>
      <c r="C391" s="99"/>
      <c r="D391" s="100"/>
      <c r="E391" s="100"/>
      <c r="F391" s="57"/>
      <c r="G391" s="58">
        <f t="shared" si="52"/>
        <v>0</v>
      </c>
      <c r="H391" s="58"/>
      <c r="I391" s="57"/>
      <c r="J391" s="57"/>
      <c r="K391" s="57"/>
      <c r="L391" s="57"/>
      <c r="M391" s="58" t="str">
        <f t="shared" si="53"/>
        <v/>
      </c>
      <c r="N391" s="102"/>
    </row>
    <row r="392" spans="1:14">
      <c r="A392" s="97" t="str">
        <f t="shared" si="51"/>
        <v/>
      </c>
      <c r="B392" s="98" t="str">
        <f t="shared" si="50"/>
        <v/>
      </c>
      <c r="C392" s="99"/>
      <c r="D392" s="100"/>
      <c r="E392" s="100"/>
      <c r="F392" s="57"/>
      <c r="G392" s="58">
        <f t="shared" si="52"/>
        <v>0</v>
      </c>
      <c r="H392" s="58"/>
      <c r="I392" s="57"/>
      <c r="J392" s="57"/>
      <c r="K392" s="57"/>
      <c r="L392" s="57"/>
      <c r="M392" s="58" t="str">
        <f t="shared" si="53"/>
        <v/>
      </c>
      <c r="N392" s="102"/>
    </row>
    <row r="393" spans="1:14">
      <c r="A393" s="97" t="str">
        <f t="shared" si="51"/>
        <v/>
      </c>
      <c r="B393" s="98" t="str">
        <f t="shared" si="50"/>
        <v/>
      </c>
      <c r="C393" s="99"/>
      <c r="D393" s="100"/>
      <c r="E393" s="100"/>
      <c r="F393" s="57"/>
      <c r="G393" s="58">
        <f t="shared" si="52"/>
        <v>0</v>
      </c>
      <c r="H393" s="58"/>
      <c r="I393" s="57"/>
      <c r="J393" s="57"/>
      <c r="K393" s="57"/>
      <c r="L393" s="57"/>
      <c r="M393" s="58" t="str">
        <f t="shared" si="53"/>
        <v/>
      </c>
      <c r="N393" s="102"/>
    </row>
    <row r="394" spans="1:14">
      <c r="A394" s="97" t="str">
        <f t="shared" si="51"/>
        <v/>
      </c>
      <c r="B394" s="98" t="str">
        <f t="shared" si="50"/>
        <v/>
      </c>
      <c r="C394" s="99"/>
      <c r="D394" s="100"/>
      <c r="E394" s="100"/>
      <c r="F394" s="57"/>
      <c r="G394" s="58">
        <f t="shared" si="52"/>
        <v>0</v>
      </c>
      <c r="H394" s="58"/>
      <c r="I394" s="57"/>
      <c r="J394" s="57"/>
      <c r="K394" s="57"/>
      <c r="L394" s="57"/>
      <c r="M394" s="58" t="str">
        <f t="shared" si="53"/>
        <v/>
      </c>
      <c r="N394" s="102"/>
    </row>
    <row r="395" spans="1:14">
      <c r="A395" s="97" t="str">
        <f t="shared" si="51"/>
        <v/>
      </c>
      <c r="B395" s="98" t="str">
        <f t="shared" si="50"/>
        <v/>
      </c>
      <c r="C395" s="99"/>
      <c r="D395" s="100"/>
      <c r="E395" s="100"/>
      <c r="F395" s="57"/>
      <c r="G395" s="58">
        <f t="shared" si="52"/>
        <v>0</v>
      </c>
      <c r="H395" s="58"/>
      <c r="I395" s="57"/>
      <c r="J395" s="57"/>
      <c r="K395" s="57"/>
      <c r="L395" s="57"/>
      <c r="M395" s="58" t="str">
        <f t="shared" si="53"/>
        <v/>
      </c>
      <c r="N395" s="102"/>
    </row>
    <row r="396" spans="1:14">
      <c r="A396" s="97" t="str">
        <f t="shared" si="51"/>
        <v/>
      </c>
      <c r="B396" s="98" t="str">
        <f t="shared" si="50"/>
        <v/>
      </c>
      <c r="C396" s="99"/>
      <c r="D396" s="100"/>
      <c r="E396" s="100"/>
      <c r="F396" s="57"/>
      <c r="G396" s="58">
        <f t="shared" si="52"/>
        <v>0</v>
      </c>
      <c r="H396" s="58"/>
      <c r="I396" s="57"/>
      <c r="J396" s="57"/>
      <c r="K396" s="57"/>
      <c r="L396" s="57"/>
      <c r="M396" s="58" t="str">
        <f t="shared" si="53"/>
        <v/>
      </c>
      <c r="N396" s="102"/>
    </row>
    <row r="397" spans="1:14">
      <c r="A397" s="97" t="str">
        <f t="shared" si="51"/>
        <v/>
      </c>
      <c r="B397" s="98" t="str">
        <f t="shared" si="50"/>
        <v/>
      </c>
      <c r="C397" s="99"/>
      <c r="D397" s="100"/>
      <c r="E397" s="100"/>
      <c r="F397" s="57"/>
      <c r="G397" s="58">
        <f t="shared" si="52"/>
        <v>0</v>
      </c>
      <c r="H397" s="58"/>
      <c r="I397" s="57"/>
      <c r="J397" s="57"/>
      <c r="K397" s="57"/>
      <c r="L397" s="57"/>
      <c r="M397" s="58" t="str">
        <f t="shared" si="53"/>
        <v/>
      </c>
      <c r="N397" s="102"/>
    </row>
    <row r="398" spans="1:14">
      <c r="A398" s="97" t="str">
        <f t="shared" si="51"/>
        <v/>
      </c>
      <c r="B398" s="98" t="str">
        <f t="shared" si="50"/>
        <v/>
      </c>
      <c r="C398" s="99"/>
      <c r="D398" s="100"/>
      <c r="E398" s="100"/>
      <c r="F398" s="57"/>
      <c r="G398" s="58">
        <f t="shared" si="52"/>
        <v>0</v>
      </c>
      <c r="H398" s="58"/>
      <c r="I398" s="57"/>
      <c r="J398" s="57"/>
      <c r="K398" s="57"/>
      <c r="L398" s="57"/>
      <c r="M398" s="58" t="str">
        <f t="shared" si="53"/>
        <v/>
      </c>
      <c r="N398" s="102"/>
    </row>
    <row r="399" spans="1:14">
      <c r="A399" s="97" t="str">
        <f t="shared" si="51"/>
        <v/>
      </c>
      <c r="B399" s="98" t="str">
        <f t="shared" si="50"/>
        <v/>
      </c>
      <c r="C399" s="99"/>
      <c r="D399" s="100"/>
      <c r="E399" s="100"/>
      <c r="F399" s="57"/>
      <c r="G399" s="58">
        <f t="shared" si="52"/>
        <v>0</v>
      </c>
      <c r="H399" s="58"/>
      <c r="I399" s="57"/>
      <c r="J399" s="57"/>
      <c r="K399" s="57"/>
      <c r="L399" s="57"/>
      <c r="M399" s="58" t="str">
        <f t="shared" si="53"/>
        <v/>
      </c>
      <c r="N399" s="102"/>
    </row>
    <row r="400" spans="1:14">
      <c r="A400" s="97" t="str">
        <f t="shared" si="51"/>
        <v/>
      </c>
      <c r="B400" s="98" t="str">
        <f t="shared" si="50"/>
        <v/>
      </c>
      <c r="C400" s="99"/>
      <c r="D400" s="100"/>
      <c r="E400" s="100"/>
      <c r="F400" s="57"/>
      <c r="G400" s="58">
        <f t="shared" si="52"/>
        <v>0</v>
      </c>
      <c r="H400" s="58"/>
      <c r="I400" s="57"/>
      <c r="J400" s="57"/>
      <c r="K400" s="57"/>
      <c r="L400" s="57"/>
      <c r="M400" s="58" t="str">
        <f t="shared" si="53"/>
        <v/>
      </c>
      <c r="N400" s="102"/>
    </row>
    <row r="401" spans="1:14">
      <c r="A401" s="97" t="str">
        <f t="shared" si="51"/>
        <v/>
      </c>
      <c r="B401" s="98" t="str">
        <f t="shared" si="50"/>
        <v/>
      </c>
      <c r="C401" s="99"/>
      <c r="D401" s="100"/>
      <c r="E401" s="100"/>
      <c r="F401" s="57"/>
      <c r="G401" s="58">
        <f t="shared" si="52"/>
        <v>0</v>
      </c>
      <c r="H401" s="58"/>
      <c r="I401" s="57"/>
      <c r="J401" s="57"/>
      <c r="K401" s="57"/>
      <c r="L401" s="57"/>
      <c r="M401" s="58" t="str">
        <f t="shared" si="53"/>
        <v/>
      </c>
      <c r="N401" s="102"/>
    </row>
    <row r="402" spans="1:14">
      <c r="A402" s="97" t="str">
        <f t="shared" si="51"/>
        <v/>
      </c>
      <c r="B402" s="98" t="str">
        <f t="shared" si="50"/>
        <v/>
      </c>
      <c r="C402" s="99"/>
      <c r="D402" s="100"/>
      <c r="E402" s="100"/>
      <c r="F402" s="57"/>
      <c r="G402" s="58">
        <f t="shared" si="52"/>
        <v>0</v>
      </c>
      <c r="H402" s="58"/>
      <c r="I402" s="57"/>
      <c r="J402" s="57"/>
      <c r="K402" s="57"/>
      <c r="L402" s="57"/>
      <c r="M402" s="58" t="str">
        <f t="shared" si="53"/>
        <v/>
      </c>
      <c r="N402" s="102"/>
    </row>
    <row r="403" spans="1:14">
      <c r="A403" s="97" t="str">
        <f t="shared" si="51"/>
        <v/>
      </c>
      <c r="B403" s="98" t="str">
        <f t="shared" si="50"/>
        <v/>
      </c>
      <c r="C403" s="99"/>
      <c r="D403" s="100"/>
      <c r="E403" s="100"/>
      <c r="F403" s="57"/>
      <c r="G403" s="58">
        <f t="shared" si="52"/>
        <v>0</v>
      </c>
      <c r="H403" s="58"/>
      <c r="I403" s="57"/>
      <c r="J403" s="57"/>
      <c r="K403" s="57"/>
      <c r="L403" s="57"/>
      <c r="M403" s="58" t="str">
        <f t="shared" si="53"/>
        <v/>
      </c>
      <c r="N403" s="102"/>
    </row>
    <row r="404" spans="1:14">
      <c r="A404" s="97" t="str">
        <f t="shared" si="51"/>
        <v/>
      </c>
      <c r="B404" s="98" t="str">
        <f t="shared" si="50"/>
        <v/>
      </c>
      <c r="C404" s="99"/>
      <c r="D404" s="100"/>
      <c r="E404" s="100"/>
      <c r="F404" s="57"/>
      <c r="G404" s="58">
        <f t="shared" si="52"/>
        <v>0</v>
      </c>
      <c r="H404" s="58"/>
      <c r="I404" s="57"/>
      <c r="J404" s="57"/>
      <c r="K404" s="57"/>
      <c r="L404" s="57"/>
      <c r="M404" s="58" t="str">
        <f t="shared" si="53"/>
        <v/>
      </c>
      <c r="N404" s="102"/>
    </row>
    <row r="405" spans="1:14">
      <c r="A405" s="97" t="str">
        <f t="shared" si="51"/>
        <v/>
      </c>
      <c r="B405" s="98" t="str">
        <f t="shared" si="50"/>
        <v/>
      </c>
      <c r="C405" s="99"/>
      <c r="D405" s="100"/>
      <c r="E405" s="100"/>
      <c r="F405" s="57"/>
      <c r="G405" s="58">
        <f t="shared" si="52"/>
        <v>0</v>
      </c>
      <c r="H405" s="58"/>
      <c r="I405" s="57"/>
      <c r="J405" s="57"/>
      <c r="K405" s="57"/>
      <c r="L405" s="57"/>
      <c r="M405" s="58" t="str">
        <f t="shared" si="53"/>
        <v/>
      </c>
      <c r="N405" s="102"/>
    </row>
    <row r="406" spans="1:14">
      <c r="A406" s="97" t="str">
        <f t="shared" si="51"/>
        <v/>
      </c>
      <c r="B406" s="98" t="str">
        <f t="shared" si="50"/>
        <v/>
      </c>
      <c r="C406" s="99"/>
      <c r="D406" s="100"/>
      <c r="E406" s="100"/>
      <c r="F406" s="57"/>
      <c r="G406" s="58">
        <f t="shared" si="52"/>
        <v>0</v>
      </c>
      <c r="H406" s="58"/>
      <c r="I406" s="57"/>
      <c r="J406" s="57"/>
      <c r="K406" s="57"/>
      <c r="L406" s="57"/>
      <c r="M406" s="58" t="str">
        <f t="shared" si="53"/>
        <v/>
      </c>
      <c r="N406" s="102"/>
    </row>
    <row r="407" spans="1:14">
      <c r="A407" s="97" t="str">
        <f t="shared" si="51"/>
        <v/>
      </c>
      <c r="B407" s="98" t="str">
        <f t="shared" si="50"/>
        <v/>
      </c>
      <c r="C407" s="99"/>
      <c r="D407" s="100"/>
      <c r="E407" s="100"/>
      <c r="F407" s="57"/>
      <c r="G407" s="58">
        <f t="shared" si="52"/>
        <v>0</v>
      </c>
      <c r="H407" s="58"/>
      <c r="I407" s="57"/>
      <c r="J407" s="57"/>
      <c r="K407" s="57"/>
      <c r="L407" s="57"/>
      <c r="M407" s="58" t="str">
        <f t="shared" si="53"/>
        <v/>
      </c>
      <c r="N407" s="102"/>
    </row>
    <row r="408" spans="1:14">
      <c r="A408" s="97" t="str">
        <f t="shared" si="51"/>
        <v/>
      </c>
      <c r="B408" s="98" t="str">
        <f t="shared" si="50"/>
        <v/>
      </c>
      <c r="C408" s="99"/>
      <c r="D408" s="100"/>
      <c r="E408" s="100"/>
      <c r="F408" s="57"/>
      <c r="G408" s="58">
        <f t="shared" si="52"/>
        <v>0</v>
      </c>
      <c r="H408" s="58"/>
      <c r="I408" s="57"/>
      <c r="J408" s="57"/>
      <c r="K408" s="57"/>
      <c r="L408" s="57"/>
      <c r="M408" s="58" t="str">
        <f t="shared" si="53"/>
        <v/>
      </c>
      <c r="N408" s="102"/>
    </row>
    <row r="409" spans="1:14">
      <c r="A409" s="97" t="str">
        <f t="shared" si="51"/>
        <v/>
      </c>
      <c r="B409" s="98" t="str">
        <f t="shared" si="50"/>
        <v/>
      </c>
      <c r="C409" s="99"/>
      <c r="D409" s="100"/>
      <c r="E409" s="100"/>
      <c r="F409" s="57"/>
      <c r="G409" s="58">
        <f t="shared" si="52"/>
        <v>0</v>
      </c>
      <c r="H409" s="58"/>
      <c r="I409" s="57"/>
      <c r="J409" s="57"/>
      <c r="K409" s="57"/>
      <c r="L409" s="57"/>
      <c r="M409" s="58" t="str">
        <f t="shared" si="53"/>
        <v/>
      </c>
      <c r="N409" s="102"/>
    </row>
    <row r="410" spans="1:14">
      <c r="A410" s="97" t="str">
        <f t="shared" si="51"/>
        <v/>
      </c>
      <c r="B410" s="98" t="str">
        <f t="shared" si="50"/>
        <v/>
      </c>
      <c r="C410" s="99"/>
      <c r="D410" s="100"/>
      <c r="E410" s="100"/>
      <c r="F410" s="57"/>
      <c r="G410" s="58">
        <f t="shared" si="52"/>
        <v>0</v>
      </c>
      <c r="H410" s="58"/>
      <c r="I410" s="57"/>
      <c r="J410" s="57"/>
      <c r="K410" s="57"/>
      <c r="L410" s="57"/>
      <c r="M410" s="58" t="str">
        <f t="shared" si="53"/>
        <v/>
      </c>
      <c r="N410" s="102"/>
    </row>
    <row r="411" spans="1:14">
      <c r="A411" s="97" t="str">
        <f t="shared" si="51"/>
        <v/>
      </c>
      <c r="B411" s="98" t="str">
        <f t="shared" si="50"/>
        <v/>
      </c>
      <c r="C411" s="99"/>
      <c r="D411" s="100"/>
      <c r="E411" s="100"/>
      <c r="F411" s="57"/>
      <c r="G411" s="58">
        <f t="shared" si="52"/>
        <v>0</v>
      </c>
      <c r="H411" s="58"/>
      <c r="I411" s="57"/>
      <c r="J411" s="57"/>
      <c r="K411" s="57"/>
      <c r="L411" s="57"/>
      <c r="M411" s="58" t="str">
        <f t="shared" si="53"/>
        <v/>
      </c>
      <c r="N411" s="102"/>
    </row>
    <row r="412" spans="1:14">
      <c r="A412" s="97" t="str">
        <f t="shared" si="51"/>
        <v/>
      </c>
      <c r="B412" s="98" t="str">
        <f t="shared" si="50"/>
        <v/>
      </c>
      <c r="C412" s="99"/>
      <c r="D412" s="100"/>
      <c r="E412" s="100"/>
      <c r="F412" s="57"/>
      <c r="G412" s="58">
        <f t="shared" si="52"/>
        <v>0</v>
      </c>
      <c r="H412" s="58"/>
      <c r="I412" s="57"/>
      <c r="J412" s="57"/>
      <c r="K412" s="57"/>
      <c r="L412" s="57"/>
      <c r="M412" s="58" t="str">
        <f t="shared" si="53"/>
        <v/>
      </c>
      <c r="N412" s="102"/>
    </row>
    <row r="413" spans="1:14">
      <c r="A413" s="97" t="str">
        <f t="shared" si="51"/>
        <v/>
      </c>
      <c r="B413" s="98" t="str">
        <f t="shared" si="50"/>
        <v/>
      </c>
      <c r="C413" s="99"/>
      <c r="D413" s="100"/>
      <c r="E413" s="100"/>
      <c r="F413" s="57"/>
      <c r="G413" s="58">
        <f t="shared" si="52"/>
        <v>0</v>
      </c>
      <c r="H413" s="58"/>
      <c r="I413" s="57"/>
      <c r="J413" s="57"/>
      <c r="K413" s="57"/>
      <c r="L413" s="57"/>
      <c r="M413" s="58" t="str">
        <f t="shared" si="53"/>
        <v/>
      </c>
      <c r="N413" s="102"/>
    </row>
    <row r="414" spans="1:14">
      <c r="A414" s="97" t="str">
        <f t="shared" si="51"/>
        <v/>
      </c>
      <c r="B414" s="98" t="str">
        <f t="shared" si="50"/>
        <v/>
      </c>
      <c r="C414" s="99"/>
      <c r="D414" s="100"/>
      <c r="E414" s="100"/>
      <c r="F414" s="57"/>
      <c r="G414" s="58">
        <f t="shared" si="52"/>
        <v>0</v>
      </c>
      <c r="H414" s="58"/>
      <c r="I414" s="57"/>
      <c r="J414" s="57"/>
      <c r="K414" s="57"/>
      <c r="L414" s="57"/>
      <c r="M414" s="58" t="str">
        <f t="shared" si="53"/>
        <v/>
      </c>
      <c r="N414" s="102"/>
    </row>
    <row r="415" spans="1:14">
      <c r="A415" s="97" t="str">
        <f t="shared" si="51"/>
        <v/>
      </c>
      <c r="B415" s="98" t="str">
        <f t="shared" si="50"/>
        <v/>
      </c>
      <c r="C415" s="99"/>
      <c r="D415" s="100"/>
      <c r="E415" s="100"/>
      <c r="F415" s="57"/>
      <c r="G415" s="58">
        <f t="shared" si="52"/>
        <v>0</v>
      </c>
      <c r="H415" s="58"/>
      <c r="I415" s="57"/>
      <c r="J415" s="57"/>
      <c r="K415" s="57"/>
      <c r="L415" s="57"/>
      <c r="M415" s="58" t="str">
        <f t="shared" si="53"/>
        <v/>
      </c>
      <c r="N415" s="102"/>
    </row>
    <row r="416" spans="1:14">
      <c r="A416" s="97" t="str">
        <f t="shared" si="51"/>
        <v/>
      </c>
      <c r="B416" s="98" t="str">
        <f t="shared" si="50"/>
        <v/>
      </c>
      <c r="C416" s="99"/>
      <c r="D416" s="100"/>
      <c r="E416" s="100"/>
      <c r="F416" s="57"/>
      <c r="G416" s="58">
        <f t="shared" si="52"/>
        <v>0</v>
      </c>
      <c r="H416" s="58"/>
      <c r="I416" s="57"/>
      <c r="J416" s="57"/>
      <c r="K416" s="57"/>
      <c r="L416" s="57"/>
      <c r="M416" s="58" t="str">
        <f t="shared" si="53"/>
        <v/>
      </c>
      <c r="N416" s="102"/>
    </row>
    <row r="417" spans="1:14">
      <c r="A417" s="97" t="str">
        <f t="shared" si="51"/>
        <v/>
      </c>
      <c r="B417" s="98" t="str">
        <f t="shared" si="50"/>
        <v/>
      </c>
      <c r="C417" s="99"/>
      <c r="D417" s="100"/>
      <c r="E417" s="100"/>
      <c r="F417" s="57"/>
      <c r="G417" s="58">
        <f t="shared" si="52"/>
        <v>0</v>
      </c>
      <c r="H417" s="58"/>
      <c r="I417" s="57"/>
      <c r="J417" s="57"/>
      <c r="K417" s="57"/>
      <c r="L417" s="57"/>
      <c r="M417" s="58" t="str">
        <f t="shared" si="53"/>
        <v/>
      </c>
      <c r="N417" s="102"/>
    </row>
    <row r="418" spans="1:14">
      <c r="A418" s="97" t="str">
        <f t="shared" si="51"/>
        <v/>
      </c>
      <c r="B418" s="98" t="str">
        <f t="shared" si="50"/>
        <v/>
      </c>
      <c r="C418" s="99"/>
      <c r="D418" s="100"/>
      <c r="E418" s="100"/>
      <c r="F418" s="57"/>
      <c r="G418" s="58">
        <f t="shared" si="52"/>
        <v>0</v>
      </c>
      <c r="H418" s="58"/>
      <c r="I418" s="57"/>
      <c r="J418" s="57"/>
      <c r="K418" s="57"/>
      <c r="L418" s="57"/>
      <c r="M418" s="58" t="str">
        <f t="shared" si="53"/>
        <v/>
      </c>
      <c r="N418" s="102"/>
    </row>
    <row r="419" spans="1:14">
      <c r="A419" s="97" t="str">
        <f t="shared" si="51"/>
        <v/>
      </c>
      <c r="B419" s="98" t="str">
        <f t="shared" si="50"/>
        <v/>
      </c>
      <c r="C419" s="99"/>
      <c r="D419" s="100"/>
      <c r="E419" s="100"/>
      <c r="F419" s="57"/>
      <c r="G419" s="58">
        <f t="shared" si="52"/>
        <v>0</v>
      </c>
      <c r="H419" s="58"/>
      <c r="I419" s="57"/>
      <c r="J419" s="57"/>
      <c r="K419" s="57"/>
      <c r="L419" s="57"/>
      <c r="M419" s="58" t="str">
        <f t="shared" si="53"/>
        <v/>
      </c>
      <c r="N419" s="102"/>
    </row>
    <row r="420" spans="1:14">
      <c r="A420" s="97" t="str">
        <f t="shared" si="51"/>
        <v/>
      </c>
      <c r="B420" s="98" t="str">
        <f t="shared" si="50"/>
        <v/>
      </c>
      <c r="C420" s="99"/>
      <c r="D420" s="100"/>
      <c r="E420" s="100"/>
      <c r="F420" s="57"/>
      <c r="G420" s="58">
        <f t="shared" si="52"/>
        <v>0</v>
      </c>
      <c r="H420" s="58"/>
      <c r="I420" s="57"/>
      <c r="J420" s="57"/>
      <c r="K420" s="57"/>
      <c r="L420" s="57"/>
      <c r="M420" s="58" t="str">
        <f t="shared" si="53"/>
        <v/>
      </c>
      <c r="N420" s="102"/>
    </row>
    <row r="421" spans="1:14">
      <c r="A421" s="97" t="str">
        <f t="shared" si="51"/>
        <v/>
      </c>
      <c r="B421" s="98" t="str">
        <f t="shared" si="50"/>
        <v/>
      </c>
      <c r="C421" s="99"/>
      <c r="D421" s="100"/>
      <c r="E421" s="100"/>
      <c r="F421" s="57"/>
      <c r="G421" s="58">
        <f t="shared" si="52"/>
        <v>0</v>
      </c>
      <c r="H421" s="58"/>
      <c r="I421" s="57"/>
      <c r="J421" s="57"/>
      <c r="K421" s="57"/>
      <c r="L421" s="57"/>
      <c r="M421" s="58" t="str">
        <f t="shared" si="53"/>
        <v/>
      </c>
      <c r="N421" s="102"/>
    </row>
    <row r="422" spans="1:14">
      <c r="A422" s="97" t="str">
        <f t="shared" si="51"/>
        <v/>
      </c>
      <c r="B422" s="98" t="str">
        <f t="shared" si="50"/>
        <v/>
      </c>
      <c r="C422" s="99"/>
      <c r="D422" s="100"/>
      <c r="E422" s="100"/>
      <c r="F422" s="57"/>
      <c r="G422" s="58">
        <f t="shared" si="52"/>
        <v>0</v>
      </c>
      <c r="H422" s="58"/>
      <c r="I422" s="57"/>
      <c r="J422" s="57"/>
      <c r="K422" s="57"/>
      <c r="L422" s="57"/>
      <c r="M422" s="58" t="str">
        <f t="shared" si="53"/>
        <v/>
      </c>
      <c r="N422" s="102"/>
    </row>
    <row r="423" spans="1:14">
      <c r="A423" s="97" t="str">
        <f t="shared" si="51"/>
        <v/>
      </c>
      <c r="B423" s="98" t="str">
        <f t="shared" si="50"/>
        <v/>
      </c>
      <c r="C423" s="99"/>
      <c r="D423" s="100"/>
      <c r="E423" s="100"/>
      <c r="F423" s="57"/>
      <c r="G423" s="58">
        <f t="shared" si="52"/>
        <v>0</v>
      </c>
      <c r="H423" s="58"/>
      <c r="I423" s="57"/>
      <c r="J423" s="57"/>
      <c r="K423" s="57"/>
      <c r="L423" s="57"/>
      <c r="M423" s="58" t="str">
        <f t="shared" si="53"/>
        <v/>
      </c>
      <c r="N423" s="102"/>
    </row>
    <row r="424" spans="1:14">
      <c r="A424" s="97" t="str">
        <f t="shared" si="51"/>
        <v/>
      </c>
      <c r="B424" s="98" t="str">
        <f t="shared" si="50"/>
        <v/>
      </c>
      <c r="C424" s="99"/>
      <c r="D424" s="100"/>
      <c r="E424" s="100"/>
      <c r="F424" s="57"/>
      <c r="G424" s="58">
        <f t="shared" si="52"/>
        <v>0</v>
      </c>
      <c r="H424" s="58"/>
      <c r="I424" s="57"/>
      <c r="J424" s="57"/>
      <c r="K424" s="57"/>
      <c r="L424" s="57"/>
      <c r="M424" s="58" t="str">
        <f t="shared" si="53"/>
        <v/>
      </c>
      <c r="N424" s="102"/>
    </row>
    <row r="425" spans="1:14">
      <c r="A425" s="97" t="str">
        <f t="shared" si="51"/>
        <v/>
      </c>
      <c r="B425" s="98" t="str">
        <f t="shared" si="50"/>
        <v/>
      </c>
      <c r="C425" s="99"/>
      <c r="D425" s="100"/>
      <c r="E425" s="100"/>
      <c r="F425" s="57"/>
      <c r="G425" s="58">
        <f t="shared" si="52"/>
        <v>0</v>
      </c>
      <c r="H425" s="58"/>
      <c r="I425" s="57"/>
      <c r="J425" s="57"/>
      <c r="K425" s="57"/>
      <c r="L425" s="57"/>
      <c r="M425" s="58" t="str">
        <f t="shared" si="53"/>
        <v/>
      </c>
      <c r="N425" s="102"/>
    </row>
    <row r="426" spans="1:14">
      <c r="A426" s="97" t="str">
        <f t="shared" si="51"/>
        <v/>
      </c>
      <c r="B426" s="98" t="str">
        <f t="shared" si="50"/>
        <v/>
      </c>
      <c r="C426" s="99"/>
      <c r="D426" s="100"/>
      <c r="E426" s="100"/>
      <c r="F426" s="57"/>
      <c r="G426" s="58">
        <f t="shared" si="52"/>
        <v>0</v>
      </c>
      <c r="H426" s="58"/>
      <c r="I426" s="57"/>
      <c r="J426" s="57"/>
      <c r="K426" s="57"/>
      <c r="L426" s="57"/>
      <c r="M426" s="58" t="str">
        <f t="shared" si="53"/>
        <v/>
      </c>
      <c r="N426" s="102"/>
    </row>
    <row r="427" spans="1:14">
      <c r="A427" s="97" t="str">
        <f t="shared" si="51"/>
        <v/>
      </c>
      <c r="B427" s="98" t="str">
        <f t="shared" si="50"/>
        <v/>
      </c>
      <c r="C427" s="99"/>
      <c r="D427" s="100"/>
      <c r="E427" s="100"/>
      <c r="F427" s="57"/>
      <c r="G427" s="58">
        <f t="shared" si="52"/>
        <v>0</v>
      </c>
      <c r="H427" s="58"/>
      <c r="I427" s="57"/>
      <c r="J427" s="57"/>
      <c r="K427" s="57"/>
      <c r="L427" s="57"/>
      <c r="M427" s="58" t="str">
        <f t="shared" si="53"/>
        <v/>
      </c>
      <c r="N427" s="102"/>
    </row>
    <row r="428" spans="1:14">
      <c r="A428" s="97" t="str">
        <f t="shared" si="51"/>
        <v/>
      </c>
      <c r="B428" s="98" t="str">
        <f t="shared" ref="B428:B491" si="54">IF(C428="","",MONTH(C428)&amp;"月")</f>
        <v/>
      </c>
      <c r="C428" s="99"/>
      <c r="D428" s="100"/>
      <c r="E428" s="100"/>
      <c r="F428" s="57"/>
      <c r="G428" s="58">
        <f t="shared" si="52"/>
        <v>0</v>
      </c>
      <c r="H428" s="58"/>
      <c r="I428" s="57"/>
      <c r="J428" s="57"/>
      <c r="K428" s="57"/>
      <c r="L428" s="57"/>
      <c r="M428" s="58" t="str">
        <f t="shared" si="53"/>
        <v/>
      </c>
      <c r="N428" s="102"/>
    </row>
    <row r="429" spans="1:14">
      <c r="A429" s="97" t="str">
        <f t="shared" ref="A429:A492" si="55">IF(C429="","",ROW()-42)</f>
        <v/>
      </c>
      <c r="B429" s="98" t="str">
        <f t="shared" si="54"/>
        <v/>
      </c>
      <c r="C429" s="99"/>
      <c r="D429" s="100"/>
      <c r="E429" s="100"/>
      <c r="F429" s="57"/>
      <c r="G429" s="58">
        <f t="shared" ref="G429:G492" si="56">IF(F429="",0,F429*$K$41)</f>
        <v>0</v>
      </c>
      <c r="H429" s="58"/>
      <c r="I429" s="57"/>
      <c r="J429" s="57"/>
      <c r="K429" s="57"/>
      <c r="L429" s="57"/>
      <c r="M429" s="58" t="str">
        <f t="shared" ref="M429:M492" si="57">IF(C429="","",ROUND(M428+G429-I429-J429-K429-L429-H429,2))</f>
        <v/>
      </c>
      <c r="N429" s="102"/>
    </row>
    <row r="430" spans="1:14">
      <c r="A430" s="97" t="str">
        <f t="shared" si="55"/>
        <v/>
      </c>
      <c r="B430" s="98" t="str">
        <f t="shared" si="54"/>
        <v/>
      </c>
      <c r="C430" s="99"/>
      <c r="D430" s="100"/>
      <c r="E430" s="100"/>
      <c r="F430" s="57"/>
      <c r="G430" s="58">
        <f t="shared" si="56"/>
        <v>0</v>
      </c>
      <c r="H430" s="58"/>
      <c r="I430" s="57"/>
      <c r="J430" s="57"/>
      <c r="K430" s="57"/>
      <c r="L430" s="57"/>
      <c r="M430" s="58" t="str">
        <f t="shared" si="57"/>
        <v/>
      </c>
      <c r="N430" s="102"/>
    </row>
    <row r="431" spans="1:14">
      <c r="A431" s="97" t="str">
        <f t="shared" si="55"/>
        <v/>
      </c>
      <c r="B431" s="98" t="str">
        <f t="shared" si="54"/>
        <v/>
      </c>
      <c r="C431" s="99"/>
      <c r="D431" s="100"/>
      <c r="E431" s="100"/>
      <c r="F431" s="57"/>
      <c r="G431" s="58">
        <f t="shared" si="56"/>
        <v>0</v>
      </c>
      <c r="H431" s="58"/>
      <c r="I431" s="57"/>
      <c r="J431" s="57"/>
      <c r="K431" s="57"/>
      <c r="L431" s="57"/>
      <c r="M431" s="58" t="str">
        <f t="shared" si="57"/>
        <v/>
      </c>
      <c r="N431" s="102"/>
    </row>
    <row r="432" spans="1:14">
      <c r="A432" s="97" t="str">
        <f t="shared" si="55"/>
        <v/>
      </c>
      <c r="B432" s="98" t="str">
        <f t="shared" si="54"/>
        <v/>
      </c>
      <c r="C432" s="99"/>
      <c r="D432" s="100"/>
      <c r="E432" s="100"/>
      <c r="F432" s="57"/>
      <c r="G432" s="58">
        <f t="shared" si="56"/>
        <v>0</v>
      </c>
      <c r="H432" s="58"/>
      <c r="I432" s="57"/>
      <c r="J432" s="57"/>
      <c r="K432" s="57"/>
      <c r="L432" s="57"/>
      <c r="M432" s="58" t="str">
        <f t="shared" si="57"/>
        <v/>
      </c>
      <c r="N432" s="102"/>
    </row>
    <row r="433" spans="1:14">
      <c r="A433" s="97" t="str">
        <f t="shared" si="55"/>
        <v/>
      </c>
      <c r="B433" s="98" t="str">
        <f t="shared" si="54"/>
        <v/>
      </c>
      <c r="C433" s="99"/>
      <c r="D433" s="100"/>
      <c r="E433" s="100"/>
      <c r="F433" s="57"/>
      <c r="G433" s="58">
        <f t="shared" si="56"/>
        <v>0</v>
      </c>
      <c r="H433" s="58"/>
      <c r="I433" s="57"/>
      <c r="J433" s="57"/>
      <c r="K433" s="57"/>
      <c r="L433" s="57"/>
      <c r="M433" s="58" t="str">
        <f t="shared" si="57"/>
        <v/>
      </c>
      <c r="N433" s="102"/>
    </row>
    <row r="434" spans="1:14">
      <c r="A434" s="97" t="str">
        <f t="shared" si="55"/>
        <v/>
      </c>
      <c r="B434" s="98" t="str">
        <f t="shared" si="54"/>
        <v/>
      </c>
      <c r="C434" s="99"/>
      <c r="D434" s="100"/>
      <c r="E434" s="100"/>
      <c r="F434" s="57"/>
      <c r="G434" s="58">
        <f t="shared" si="56"/>
        <v>0</v>
      </c>
      <c r="H434" s="58"/>
      <c r="I434" s="57"/>
      <c r="J434" s="57"/>
      <c r="K434" s="57"/>
      <c r="L434" s="57"/>
      <c r="M434" s="58" t="str">
        <f t="shared" si="57"/>
        <v/>
      </c>
      <c r="N434" s="102"/>
    </row>
    <row r="435" spans="1:14">
      <c r="A435" s="97" t="str">
        <f t="shared" si="55"/>
        <v/>
      </c>
      <c r="B435" s="98" t="str">
        <f t="shared" si="54"/>
        <v/>
      </c>
      <c r="C435" s="99"/>
      <c r="D435" s="100"/>
      <c r="E435" s="100"/>
      <c r="F435" s="57"/>
      <c r="G435" s="58">
        <f t="shared" si="56"/>
        <v>0</v>
      </c>
      <c r="H435" s="58"/>
      <c r="I435" s="57"/>
      <c r="J435" s="57"/>
      <c r="K435" s="57"/>
      <c r="L435" s="57"/>
      <c r="M435" s="58" t="str">
        <f t="shared" si="57"/>
        <v/>
      </c>
      <c r="N435" s="102"/>
    </row>
    <row r="436" spans="1:14">
      <c r="A436" s="97" t="str">
        <f t="shared" si="55"/>
        <v/>
      </c>
      <c r="B436" s="98" t="str">
        <f t="shared" si="54"/>
        <v/>
      </c>
      <c r="C436" s="99"/>
      <c r="D436" s="100"/>
      <c r="E436" s="100"/>
      <c r="F436" s="57"/>
      <c r="G436" s="58">
        <f t="shared" si="56"/>
        <v>0</v>
      </c>
      <c r="H436" s="58"/>
      <c r="I436" s="57"/>
      <c r="J436" s="57"/>
      <c r="K436" s="57"/>
      <c r="L436" s="57"/>
      <c r="M436" s="58" t="str">
        <f t="shared" si="57"/>
        <v/>
      </c>
      <c r="N436" s="102"/>
    </row>
    <row r="437" spans="1:14">
      <c r="A437" s="97" t="str">
        <f t="shared" si="55"/>
        <v/>
      </c>
      <c r="B437" s="98" t="str">
        <f t="shared" si="54"/>
        <v/>
      </c>
      <c r="C437" s="99"/>
      <c r="D437" s="100"/>
      <c r="E437" s="100"/>
      <c r="F437" s="57"/>
      <c r="G437" s="58">
        <f t="shared" si="56"/>
        <v>0</v>
      </c>
      <c r="H437" s="58"/>
      <c r="I437" s="57"/>
      <c r="J437" s="57"/>
      <c r="K437" s="57"/>
      <c r="L437" s="57"/>
      <c r="M437" s="58" t="str">
        <f t="shared" si="57"/>
        <v/>
      </c>
      <c r="N437" s="102"/>
    </row>
    <row r="438" spans="1:14">
      <c r="A438" s="97" t="str">
        <f t="shared" si="55"/>
        <v/>
      </c>
      <c r="B438" s="98" t="str">
        <f t="shared" si="54"/>
        <v/>
      </c>
      <c r="C438" s="99"/>
      <c r="D438" s="100"/>
      <c r="E438" s="100"/>
      <c r="F438" s="57"/>
      <c r="G438" s="58">
        <f t="shared" si="56"/>
        <v>0</v>
      </c>
      <c r="H438" s="58"/>
      <c r="I438" s="57"/>
      <c r="J438" s="57"/>
      <c r="K438" s="57"/>
      <c r="L438" s="57"/>
      <c r="M438" s="58" t="str">
        <f t="shared" si="57"/>
        <v/>
      </c>
      <c r="N438" s="102"/>
    </row>
    <row r="439" spans="1:14">
      <c r="A439" s="97" t="str">
        <f t="shared" si="55"/>
        <v/>
      </c>
      <c r="B439" s="98" t="str">
        <f t="shared" si="54"/>
        <v/>
      </c>
      <c r="C439" s="99"/>
      <c r="D439" s="100"/>
      <c r="E439" s="100"/>
      <c r="F439" s="57"/>
      <c r="G439" s="58">
        <f t="shared" si="56"/>
        <v>0</v>
      </c>
      <c r="H439" s="58"/>
      <c r="I439" s="57"/>
      <c r="J439" s="57"/>
      <c r="K439" s="57"/>
      <c r="L439" s="57"/>
      <c r="M439" s="58" t="str">
        <f t="shared" si="57"/>
        <v/>
      </c>
      <c r="N439" s="102"/>
    </row>
    <row r="440" spans="1:14">
      <c r="A440" s="97" t="str">
        <f t="shared" si="55"/>
        <v/>
      </c>
      <c r="B440" s="98" t="str">
        <f t="shared" si="54"/>
        <v/>
      </c>
      <c r="C440" s="99"/>
      <c r="D440" s="100"/>
      <c r="E440" s="100"/>
      <c r="F440" s="57"/>
      <c r="G440" s="58">
        <f t="shared" si="56"/>
        <v>0</v>
      </c>
      <c r="H440" s="58"/>
      <c r="I440" s="57"/>
      <c r="J440" s="57"/>
      <c r="K440" s="57"/>
      <c r="L440" s="57"/>
      <c r="M440" s="58" t="str">
        <f t="shared" si="57"/>
        <v/>
      </c>
      <c r="N440" s="102"/>
    </row>
    <row r="441" spans="1:14">
      <c r="A441" s="97" t="str">
        <f t="shared" si="55"/>
        <v/>
      </c>
      <c r="B441" s="98" t="str">
        <f t="shared" si="54"/>
        <v/>
      </c>
      <c r="C441" s="99"/>
      <c r="D441" s="100"/>
      <c r="E441" s="100"/>
      <c r="F441" s="57"/>
      <c r="G441" s="58">
        <f t="shared" si="56"/>
        <v>0</v>
      </c>
      <c r="H441" s="58"/>
      <c r="I441" s="57"/>
      <c r="J441" s="57"/>
      <c r="K441" s="57"/>
      <c r="L441" s="57"/>
      <c r="M441" s="58" t="str">
        <f t="shared" si="57"/>
        <v/>
      </c>
      <c r="N441" s="102"/>
    </row>
    <row r="442" spans="1:14">
      <c r="A442" s="97" t="str">
        <f t="shared" si="55"/>
        <v/>
      </c>
      <c r="B442" s="98" t="str">
        <f t="shared" si="54"/>
        <v/>
      </c>
      <c r="C442" s="99"/>
      <c r="D442" s="100"/>
      <c r="E442" s="100"/>
      <c r="F442" s="57"/>
      <c r="G442" s="58">
        <f t="shared" si="56"/>
        <v>0</v>
      </c>
      <c r="H442" s="58"/>
      <c r="I442" s="57"/>
      <c r="J442" s="57"/>
      <c r="K442" s="57"/>
      <c r="L442" s="57"/>
      <c r="M442" s="58" t="str">
        <f t="shared" si="57"/>
        <v/>
      </c>
      <c r="N442" s="102"/>
    </row>
    <row r="443" spans="1:14">
      <c r="A443" s="97" t="str">
        <f t="shared" si="55"/>
        <v/>
      </c>
      <c r="B443" s="98" t="str">
        <f t="shared" si="54"/>
        <v/>
      </c>
      <c r="C443" s="99"/>
      <c r="D443" s="100"/>
      <c r="E443" s="100"/>
      <c r="F443" s="57"/>
      <c r="G443" s="58">
        <f t="shared" si="56"/>
        <v>0</v>
      </c>
      <c r="H443" s="58"/>
      <c r="I443" s="57"/>
      <c r="J443" s="57"/>
      <c r="K443" s="57"/>
      <c r="L443" s="57"/>
      <c r="M443" s="58" t="str">
        <f t="shared" si="57"/>
        <v/>
      </c>
      <c r="N443" s="102"/>
    </row>
    <row r="444" spans="1:14">
      <c r="A444" s="97" t="str">
        <f t="shared" si="55"/>
        <v/>
      </c>
      <c r="B444" s="98" t="str">
        <f t="shared" si="54"/>
        <v/>
      </c>
      <c r="C444" s="99"/>
      <c r="D444" s="100"/>
      <c r="E444" s="100"/>
      <c r="F444" s="57"/>
      <c r="G444" s="58">
        <f t="shared" si="56"/>
        <v>0</v>
      </c>
      <c r="H444" s="58"/>
      <c r="I444" s="57"/>
      <c r="J444" s="57"/>
      <c r="K444" s="57"/>
      <c r="L444" s="57"/>
      <c r="M444" s="58" t="str">
        <f t="shared" si="57"/>
        <v/>
      </c>
      <c r="N444" s="102"/>
    </row>
    <row r="445" spans="1:14">
      <c r="A445" s="97" t="str">
        <f t="shared" si="55"/>
        <v/>
      </c>
      <c r="B445" s="98" t="str">
        <f t="shared" si="54"/>
        <v/>
      </c>
      <c r="C445" s="99"/>
      <c r="D445" s="100"/>
      <c r="E445" s="100"/>
      <c r="F445" s="57"/>
      <c r="G445" s="58">
        <f t="shared" si="56"/>
        <v>0</v>
      </c>
      <c r="H445" s="58"/>
      <c r="I445" s="57"/>
      <c r="J445" s="57"/>
      <c r="K445" s="57"/>
      <c r="L445" s="57"/>
      <c r="M445" s="58" t="str">
        <f t="shared" si="57"/>
        <v/>
      </c>
      <c r="N445" s="102"/>
    </row>
    <row r="446" spans="1:14">
      <c r="A446" s="97" t="str">
        <f t="shared" si="55"/>
        <v/>
      </c>
      <c r="B446" s="98" t="str">
        <f t="shared" si="54"/>
        <v/>
      </c>
      <c r="C446" s="99"/>
      <c r="D446" s="100"/>
      <c r="E446" s="100"/>
      <c r="F446" s="57"/>
      <c r="G446" s="58">
        <f t="shared" si="56"/>
        <v>0</v>
      </c>
      <c r="H446" s="58"/>
      <c r="I446" s="57"/>
      <c r="J446" s="57"/>
      <c r="K446" s="57"/>
      <c r="L446" s="57"/>
      <c r="M446" s="58" t="str">
        <f t="shared" si="57"/>
        <v/>
      </c>
      <c r="N446" s="102"/>
    </row>
    <row r="447" spans="1:14">
      <c r="A447" s="97" t="str">
        <f t="shared" si="55"/>
        <v/>
      </c>
      <c r="B447" s="98" t="str">
        <f t="shared" si="54"/>
        <v/>
      </c>
      <c r="C447" s="99"/>
      <c r="D447" s="100"/>
      <c r="E447" s="100"/>
      <c r="F447" s="57"/>
      <c r="G447" s="58">
        <f t="shared" si="56"/>
        <v>0</v>
      </c>
      <c r="H447" s="58"/>
      <c r="I447" s="57"/>
      <c r="J447" s="57"/>
      <c r="K447" s="57"/>
      <c r="L447" s="57"/>
      <c r="M447" s="58" t="str">
        <f t="shared" si="57"/>
        <v/>
      </c>
      <c r="N447" s="102"/>
    </row>
    <row r="448" spans="1:14">
      <c r="A448" s="97" t="str">
        <f t="shared" si="55"/>
        <v/>
      </c>
      <c r="B448" s="98" t="str">
        <f t="shared" si="54"/>
        <v/>
      </c>
      <c r="C448" s="99"/>
      <c r="D448" s="100"/>
      <c r="E448" s="100"/>
      <c r="F448" s="57"/>
      <c r="G448" s="58">
        <f t="shared" si="56"/>
        <v>0</v>
      </c>
      <c r="H448" s="58"/>
      <c r="I448" s="57"/>
      <c r="J448" s="57"/>
      <c r="K448" s="57"/>
      <c r="L448" s="57"/>
      <c r="M448" s="58" t="str">
        <f t="shared" si="57"/>
        <v/>
      </c>
      <c r="N448" s="102"/>
    </row>
    <row r="449" spans="1:14">
      <c r="A449" s="97" t="str">
        <f t="shared" si="55"/>
        <v/>
      </c>
      <c r="B449" s="98" t="str">
        <f t="shared" si="54"/>
        <v/>
      </c>
      <c r="C449" s="99"/>
      <c r="D449" s="100"/>
      <c r="E449" s="100"/>
      <c r="F449" s="57"/>
      <c r="G449" s="58">
        <f t="shared" si="56"/>
        <v>0</v>
      </c>
      <c r="H449" s="58"/>
      <c r="I449" s="57"/>
      <c r="J449" s="57"/>
      <c r="K449" s="57"/>
      <c r="L449" s="57"/>
      <c r="M449" s="58" t="str">
        <f t="shared" si="57"/>
        <v/>
      </c>
      <c r="N449" s="102"/>
    </row>
    <row r="450" spans="1:14">
      <c r="A450" s="97" t="str">
        <f t="shared" si="55"/>
        <v/>
      </c>
      <c r="B450" s="98" t="str">
        <f t="shared" si="54"/>
        <v/>
      </c>
      <c r="C450" s="99"/>
      <c r="D450" s="100"/>
      <c r="E450" s="100"/>
      <c r="F450" s="57"/>
      <c r="G450" s="58">
        <f t="shared" si="56"/>
        <v>0</v>
      </c>
      <c r="H450" s="58"/>
      <c r="I450" s="57"/>
      <c r="J450" s="57"/>
      <c r="K450" s="57"/>
      <c r="L450" s="57"/>
      <c r="M450" s="58" t="str">
        <f t="shared" si="57"/>
        <v/>
      </c>
      <c r="N450" s="102"/>
    </row>
    <row r="451" spans="1:14">
      <c r="A451" s="97" t="str">
        <f t="shared" si="55"/>
        <v/>
      </c>
      <c r="B451" s="98" t="str">
        <f t="shared" si="54"/>
        <v/>
      </c>
      <c r="C451" s="99"/>
      <c r="D451" s="100"/>
      <c r="E451" s="100"/>
      <c r="F451" s="57"/>
      <c r="G451" s="58">
        <f t="shared" si="56"/>
        <v>0</v>
      </c>
      <c r="H451" s="58"/>
      <c r="I451" s="57"/>
      <c r="J451" s="57"/>
      <c r="K451" s="57"/>
      <c r="L451" s="57"/>
      <c r="M451" s="58" t="str">
        <f t="shared" si="57"/>
        <v/>
      </c>
      <c r="N451" s="102"/>
    </row>
    <row r="452" spans="1:14">
      <c r="A452" s="97" t="str">
        <f t="shared" si="55"/>
        <v/>
      </c>
      <c r="B452" s="98" t="str">
        <f t="shared" si="54"/>
        <v/>
      </c>
      <c r="C452" s="99"/>
      <c r="D452" s="100"/>
      <c r="E452" s="100"/>
      <c r="F452" s="57"/>
      <c r="G452" s="58">
        <f t="shared" si="56"/>
        <v>0</v>
      </c>
      <c r="H452" s="58"/>
      <c r="I452" s="57"/>
      <c r="J452" s="57"/>
      <c r="K452" s="57"/>
      <c r="L452" s="57"/>
      <c r="M452" s="58" t="str">
        <f t="shared" si="57"/>
        <v/>
      </c>
      <c r="N452" s="102"/>
    </row>
    <row r="453" spans="1:14">
      <c r="A453" s="97" t="str">
        <f t="shared" si="55"/>
        <v/>
      </c>
      <c r="B453" s="98" t="str">
        <f t="shared" si="54"/>
        <v/>
      </c>
      <c r="C453" s="99"/>
      <c r="D453" s="100"/>
      <c r="E453" s="100"/>
      <c r="F453" s="57"/>
      <c r="G453" s="58">
        <f t="shared" si="56"/>
        <v>0</v>
      </c>
      <c r="H453" s="58"/>
      <c r="I453" s="57"/>
      <c r="J453" s="57"/>
      <c r="K453" s="57"/>
      <c r="L453" s="57"/>
      <c r="M453" s="58" t="str">
        <f t="shared" si="57"/>
        <v/>
      </c>
      <c r="N453" s="102"/>
    </row>
    <row r="454" spans="1:14">
      <c r="A454" s="97" t="str">
        <f t="shared" si="55"/>
        <v/>
      </c>
      <c r="B454" s="98" t="str">
        <f t="shared" si="54"/>
        <v/>
      </c>
      <c r="C454" s="99"/>
      <c r="D454" s="100"/>
      <c r="E454" s="100"/>
      <c r="F454" s="57"/>
      <c r="G454" s="58">
        <f t="shared" si="56"/>
        <v>0</v>
      </c>
      <c r="H454" s="58"/>
      <c r="I454" s="57"/>
      <c r="J454" s="57"/>
      <c r="K454" s="57"/>
      <c r="L454" s="57"/>
      <c r="M454" s="58" t="str">
        <f t="shared" si="57"/>
        <v/>
      </c>
      <c r="N454" s="102"/>
    </row>
    <row r="455" spans="1:14">
      <c r="A455" s="97" t="str">
        <f t="shared" si="55"/>
        <v/>
      </c>
      <c r="B455" s="98" t="str">
        <f t="shared" si="54"/>
        <v/>
      </c>
      <c r="C455" s="99"/>
      <c r="D455" s="100"/>
      <c r="E455" s="100"/>
      <c r="F455" s="57"/>
      <c r="G455" s="58">
        <f t="shared" si="56"/>
        <v>0</v>
      </c>
      <c r="H455" s="58"/>
      <c r="I455" s="57"/>
      <c r="J455" s="57"/>
      <c r="K455" s="57"/>
      <c r="L455" s="57"/>
      <c r="M455" s="58" t="str">
        <f t="shared" si="57"/>
        <v/>
      </c>
      <c r="N455" s="102"/>
    </row>
    <row r="456" spans="1:14">
      <c r="A456" s="97" t="str">
        <f t="shared" si="55"/>
        <v/>
      </c>
      <c r="B456" s="98" t="str">
        <f t="shared" si="54"/>
        <v/>
      </c>
      <c r="C456" s="99"/>
      <c r="D456" s="100"/>
      <c r="E456" s="100"/>
      <c r="F456" s="57"/>
      <c r="G456" s="58">
        <f t="shared" si="56"/>
        <v>0</v>
      </c>
      <c r="H456" s="58"/>
      <c r="I456" s="57"/>
      <c r="J456" s="57"/>
      <c r="K456" s="57"/>
      <c r="L456" s="57"/>
      <c r="M456" s="58" t="str">
        <f t="shared" si="57"/>
        <v/>
      </c>
      <c r="N456" s="102"/>
    </row>
    <row r="457" spans="1:14">
      <c r="A457" s="97" t="str">
        <f t="shared" si="55"/>
        <v/>
      </c>
      <c r="B457" s="98" t="str">
        <f t="shared" si="54"/>
        <v/>
      </c>
      <c r="C457" s="99"/>
      <c r="D457" s="100"/>
      <c r="E457" s="100"/>
      <c r="F457" s="57"/>
      <c r="G457" s="58">
        <f t="shared" si="56"/>
        <v>0</v>
      </c>
      <c r="H457" s="58"/>
      <c r="I457" s="57"/>
      <c r="J457" s="57"/>
      <c r="K457" s="57"/>
      <c r="L457" s="57"/>
      <c r="M457" s="58" t="str">
        <f t="shared" si="57"/>
        <v/>
      </c>
      <c r="N457" s="102"/>
    </row>
    <row r="458" spans="1:14">
      <c r="A458" s="97" t="str">
        <f t="shared" si="55"/>
        <v/>
      </c>
      <c r="B458" s="98" t="str">
        <f t="shared" si="54"/>
        <v/>
      </c>
      <c r="C458" s="99"/>
      <c r="D458" s="100"/>
      <c r="E458" s="100"/>
      <c r="F458" s="57"/>
      <c r="G458" s="58">
        <f t="shared" si="56"/>
        <v>0</v>
      </c>
      <c r="H458" s="58"/>
      <c r="I458" s="57"/>
      <c r="J458" s="57"/>
      <c r="K458" s="57"/>
      <c r="L458" s="57"/>
      <c r="M458" s="58" t="str">
        <f t="shared" si="57"/>
        <v/>
      </c>
      <c r="N458" s="102"/>
    </row>
    <row r="459" spans="1:14">
      <c r="A459" s="97" t="str">
        <f t="shared" si="55"/>
        <v/>
      </c>
      <c r="B459" s="98" t="str">
        <f t="shared" si="54"/>
        <v/>
      </c>
      <c r="C459" s="99"/>
      <c r="D459" s="100"/>
      <c r="E459" s="100"/>
      <c r="F459" s="57"/>
      <c r="G459" s="58">
        <f t="shared" si="56"/>
        <v>0</v>
      </c>
      <c r="H459" s="58"/>
      <c r="I459" s="57"/>
      <c r="J459" s="57"/>
      <c r="K459" s="57"/>
      <c r="L459" s="57"/>
      <c r="M459" s="58" t="str">
        <f t="shared" si="57"/>
        <v/>
      </c>
      <c r="N459" s="102"/>
    </row>
    <row r="460" spans="1:14">
      <c r="A460" s="97" t="str">
        <f t="shared" si="55"/>
        <v/>
      </c>
      <c r="B460" s="98" t="str">
        <f t="shared" si="54"/>
        <v/>
      </c>
      <c r="C460" s="99"/>
      <c r="D460" s="100"/>
      <c r="E460" s="100"/>
      <c r="F460" s="57"/>
      <c r="G460" s="58">
        <f t="shared" si="56"/>
        <v>0</v>
      </c>
      <c r="H460" s="58"/>
      <c r="I460" s="57"/>
      <c r="J460" s="57"/>
      <c r="K460" s="57"/>
      <c r="L460" s="57"/>
      <c r="M460" s="58" t="str">
        <f t="shared" si="57"/>
        <v/>
      </c>
      <c r="N460" s="102"/>
    </row>
    <row r="461" spans="1:14">
      <c r="A461" s="97" t="str">
        <f t="shared" si="55"/>
        <v/>
      </c>
      <c r="B461" s="98" t="str">
        <f t="shared" si="54"/>
        <v/>
      </c>
      <c r="C461" s="99"/>
      <c r="D461" s="100"/>
      <c r="E461" s="100"/>
      <c r="F461" s="57"/>
      <c r="G461" s="58">
        <f t="shared" si="56"/>
        <v>0</v>
      </c>
      <c r="H461" s="58"/>
      <c r="I461" s="57"/>
      <c r="J461" s="57"/>
      <c r="K461" s="57"/>
      <c r="L461" s="57"/>
      <c r="M461" s="58" t="str">
        <f t="shared" si="57"/>
        <v/>
      </c>
      <c r="N461" s="102"/>
    </row>
    <row r="462" spans="1:14">
      <c r="A462" s="97" t="str">
        <f t="shared" si="55"/>
        <v/>
      </c>
      <c r="B462" s="98" t="str">
        <f t="shared" si="54"/>
        <v/>
      </c>
      <c r="C462" s="99"/>
      <c r="D462" s="100"/>
      <c r="E462" s="100"/>
      <c r="F462" s="57"/>
      <c r="G462" s="58">
        <f t="shared" si="56"/>
        <v>0</v>
      </c>
      <c r="H462" s="58"/>
      <c r="I462" s="57"/>
      <c r="J462" s="57"/>
      <c r="K462" s="57"/>
      <c r="L462" s="57"/>
      <c r="M462" s="58" t="str">
        <f t="shared" si="57"/>
        <v/>
      </c>
      <c r="N462" s="102"/>
    </row>
    <row r="463" spans="1:14">
      <c r="A463" s="97" t="str">
        <f t="shared" si="55"/>
        <v/>
      </c>
      <c r="B463" s="98" t="str">
        <f t="shared" si="54"/>
        <v/>
      </c>
      <c r="C463" s="99"/>
      <c r="D463" s="100"/>
      <c r="E463" s="100"/>
      <c r="F463" s="57"/>
      <c r="G463" s="58">
        <f t="shared" si="56"/>
        <v>0</v>
      </c>
      <c r="H463" s="58"/>
      <c r="I463" s="57"/>
      <c r="J463" s="57"/>
      <c r="K463" s="57"/>
      <c r="L463" s="57"/>
      <c r="M463" s="58" t="str">
        <f t="shared" si="57"/>
        <v/>
      </c>
      <c r="N463" s="102"/>
    </row>
    <row r="464" spans="1:14">
      <c r="A464" s="97" t="str">
        <f t="shared" si="55"/>
        <v/>
      </c>
      <c r="B464" s="98" t="str">
        <f t="shared" si="54"/>
        <v/>
      </c>
      <c r="C464" s="99"/>
      <c r="D464" s="100"/>
      <c r="E464" s="100"/>
      <c r="F464" s="57"/>
      <c r="G464" s="58">
        <f t="shared" si="56"/>
        <v>0</v>
      </c>
      <c r="H464" s="58"/>
      <c r="I464" s="57"/>
      <c r="J464" s="57"/>
      <c r="K464" s="57"/>
      <c r="L464" s="57"/>
      <c r="M464" s="58" t="str">
        <f t="shared" si="57"/>
        <v/>
      </c>
      <c r="N464" s="102"/>
    </row>
    <row r="465" spans="1:14">
      <c r="A465" s="97" t="str">
        <f t="shared" si="55"/>
        <v/>
      </c>
      <c r="B465" s="98" t="str">
        <f t="shared" si="54"/>
        <v/>
      </c>
      <c r="C465" s="99"/>
      <c r="D465" s="100"/>
      <c r="E465" s="100"/>
      <c r="F465" s="57"/>
      <c r="G465" s="58">
        <f t="shared" si="56"/>
        <v>0</v>
      </c>
      <c r="H465" s="58"/>
      <c r="I465" s="57"/>
      <c r="J465" s="57"/>
      <c r="K465" s="57"/>
      <c r="L465" s="57"/>
      <c r="M465" s="58" t="str">
        <f t="shared" si="57"/>
        <v/>
      </c>
      <c r="N465" s="102"/>
    </row>
    <row r="466" spans="1:14">
      <c r="A466" s="97" t="str">
        <f t="shared" si="55"/>
        <v/>
      </c>
      <c r="B466" s="98" t="str">
        <f t="shared" si="54"/>
        <v/>
      </c>
      <c r="C466" s="99"/>
      <c r="D466" s="100"/>
      <c r="E466" s="100"/>
      <c r="F466" s="57"/>
      <c r="G466" s="58">
        <f t="shared" si="56"/>
        <v>0</v>
      </c>
      <c r="H466" s="58"/>
      <c r="I466" s="57"/>
      <c r="J466" s="57"/>
      <c r="K466" s="57"/>
      <c r="L466" s="57"/>
      <c r="M466" s="58" t="str">
        <f t="shared" si="57"/>
        <v/>
      </c>
      <c r="N466" s="102"/>
    </row>
    <row r="467" spans="1:14">
      <c r="A467" s="97" t="str">
        <f t="shared" si="55"/>
        <v/>
      </c>
      <c r="B467" s="98" t="str">
        <f t="shared" si="54"/>
        <v/>
      </c>
      <c r="C467" s="99"/>
      <c r="D467" s="100"/>
      <c r="E467" s="100"/>
      <c r="F467" s="57"/>
      <c r="G467" s="58">
        <f t="shared" si="56"/>
        <v>0</v>
      </c>
      <c r="H467" s="58"/>
      <c r="I467" s="57"/>
      <c r="J467" s="57"/>
      <c r="K467" s="57"/>
      <c r="L467" s="57"/>
      <c r="M467" s="58" t="str">
        <f t="shared" si="57"/>
        <v/>
      </c>
      <c r="N467" s="102"/>
    </row>
    <row r="468" spans="1:14">
      <c r="A468" s="97" t="str">
        <f t="shared" si="55"/>
        <v/>
      </c>
      <c r="B468" s="98" t="str">
        <f t="shared" si="54"/>
        <v/>
      </c>
      <c r="C468" s="99"/>
      <c r="D468" s="100"/>
      <c r="E468" s="100"/>
      <c r="F468" s="57"/>
      <c r="G468" s="58">
        <f t="shared" si="56"/>
        <v>0</v>
      </c>
      <c r="H468" s="58"/>
      <c r="I468" s="57"/>
      <c r="J468" s="57"/>
      <c r="K468" s="57"/>
      <c r="L468" s="57"/>
      <c r="M468" s="58" t="str">
        <f t="shared" si="57"/>
        <v/>
      </c>
      <c r="N468" s="102"/>
    </row>
    <row r="469" spans="1:14">
      <c r="A469" s="97" t="str">
        <f t="shared" si="55"/>
        <v/>
      </c>
      <c r="B469" s="98" t="str">
        <f t="shared" si="54"/>
        <v/>
      </c>
      <c r="C469" s="99"/>
      <c r="D469" s="100"/>
      <c r="E469" s="100"/>
      <c r="F469" s="57"/>
      <c r="G469" s="58">
        <f t="shared" si="56"/>
        <v>0</v>
      </c>
      <c r="H469" s="58"/>
      <c r="I469" s="57"/>
      <c r="J469" s="57"/>
      <c r="K469" s="57"/>
      <c r="L469" s="57"/>
      <c r="M469" s="58" t="str">
        <f t="shared" si="57"/>
        <v/>
      </c>
      <c r="N469" s="102"/>
    </row>
    <row r="470" spans="1:14">
      <c r="A470" s="97" t="str">
        <f t="shared" si="55"/>
        <v/>
      </c>
      <c r="B470" s="98" t="str">
        <f t="shared" si="54"/>
        <v/>
      </c>
      <c r="C470" s="99"/>
      <c r="D470" s="100"/>
      <c r="E470" s="100"/>
      <c r="F470" s="57"/>
      <c r="G470" s="58">
        <f t="shared" si="56"/>
        <v>0</v>
      </c>
      <c r="H470" s="58"/>
      <c r="I470" s="57"/>
      <c r="J470" s="57"/>
      <c r="K470" s="57"/>
      <c r="L470" s="57"/>
      <c r="M470" s="58" t="str">
        <f t="shared" si="57"/>
        <v/>
      </c>
      <c r="N470" s="102"/>
    </row>
    <row r="471" spans="1:14">
      <c r="A471" s="97" t="str">
        <f t="shared" si="55"/>
        <v/>
      </c>
      <c r="B471" s="98" t="str">
        <f t="shared" si="54"/>
        <v/>
      </c>
      <c r="C471" s="99"/>
      <c r="D471" s="100"/>
      <c r="E471" s="100"/>
      <c r="F471" s="57"/>
      <c r="G471" s="58">
        <f t="shared" si="56"/>
        <v>0</v>
      </c>
      <c r="H471" s="58"/>
      <c r="I471" s="57"/>
      <c r="J471" s="57"/>
      <c r="K471" s="57"/>
      <c r="L471" s="57"/>
      <c r="M471" s="58" t="str">
        <f t="shared" si="57"/>
        <v/>
      </c>
      <c r="N471" s="102"/>
    </row>
    <row r="472" spans="1:14">
      <c r="A472" s="97" t="str">
        <f t="shared" si="55"/>
        <v/>
      </c>
      <c r="B472" s="98" t="str">
        <f t="shared" si="54"/>
        <v/>
      </c>
      <c r="C472" s="99"/>
      <c r="D472" s="100"/>
      <c r="E472" s="100"/>
      <c r="F472" s="57"/>
      <c r="G472" s="58">
        <f t="shared" si="56"/>
        <v>0</v>
      </c>
      <c r="H472" s="58"/>
      <c r="I472" s="57"/>
      <c r="J472" s="57"/>
      <c r="K472" s="57"/>
      <c r="L472" s="57"/>
      <c r="M472" s="58" t="str">
        <f t="shared" si="57"/>
        <v/>
      </c>
      <c r="N472" s="102"/>
    </row>
    <row r="473" spans="1:14">
      <c r="A473" s="97" t="str">
        <f t="shared" si="55"/>
        <v/>
      </c>
      <c r="B473" s="98" t="str">
        <f t="shared" si="54"/>
        <v/>
      </c>
      <c r="C473" s="99"/>
      <c r="D473" s="100"/>
      <c r="E473" s="100"/>
      <c r="F473" s="57"/>
      <c r="G473" s="58">
        <f t="shared" si="56"/>
        <v>0</v>
      </c>
      <c r="H473" s="58"/>
      <c r="I473" s="57"/>
      <c r="J473" s="57"/>
      <c r="K473" s="57"/>
      <c r="L473" s="57"/>
      <c r="M473" s="58" t="str">
        <f t="shared" si="57"/>
        <v/>
      </c>
      <c r="N473" s="102"/>
    </row>
    <row r="474" spans="1:14">
      <c r="A474" s="97" t="str">
        <f t="shared" si="55"/>
        <v/>
      </c>
      <c r="B474" s="98" t="str">
        <f t="shared" si="54"/>
        <v/>
      </c>
      <c r="C474" s="99"/>
      <c r="D474" s="100"/>
      <c r="E474" s="100"/>
      <c r="F474" s="57"/>
      <c r="G474" s="58">
        <f t="shared" si="56"/>
        <v>0</v>
      </c>
      <c r="H474" s="58"/>
      <c r="I474" s="57"/>
      <c r="J474" s="57"/>
      <c r="K474" s="57"/>
      <c r="L474" s="57"/>
      <c r="M474" s="58" t="str">
        <f t="shared" si="57"/>
        <v/>
      </c>
      <c r="N474" s="102"/>
    </row>
    <row r="475" spans="1:14">
      <c r="A475" s="97" t="str">
        <f t="shared" si="55"/>
        <v/>
      </c>
      <c r="B475" s="98" t="str">
        <f t="shared" si="54"/>
        <v/>
      </c>
      <c r="C475" s="99"/>
      <c r="D475" s="100"/>
      <c r="E475" s="100"/>
      <c r="F475" s="57"/>
      <c r="G475" s="58">
        <f t="shared" si="56"/>
        <v>0</v>
      </c>
      <c r="H475" s="58"/>
      <c r="I475" s="57"/>
      <c r="J475" s="57"/>
      <c r="K475" s="57"/>
      <c r="L475" s="57"/>
      <c r="M475" s="58" t="str">
        <f t="shared" si="57"/>
        <v/>
      </c>
      <c r="N475" s="102"/>
    </row>
    <row r="476" spans="1:14">
      <c r="A476" s="97" t="str">
        <f t="shared" si="55"/>
        <v/>
      </c>
      <c r="B476" s="98" t="str">
        <f t="shared" si="54"/>
        <v/>
      </c>
      <c r="C476" s="99"/>
      <c r="D476" s="100"/>
      <c r="E476" s="100"/>
      <c r="F476" s="57"/>
      <c r="G476" s="58">
        <f t="shared" si="56"/>
        <v>0</v>
      </c>
      <c r="H476" s="58"/>
      <c r="I476" s="57"/>
      <c r="J476" s="57"/>
      <c r="K476" s="57"/>
      <c r="L476" s="57"/>
      <c r="M476" s="58" t="str">
        <f t="shared" si="57"/>
        <v/>
      </c>
      <c r="N476" s="102"/>
    </row>
    <row r="477" spans="1:14">
      <c r="A477" s="97" t="str">
        <f t="shared" si="55"/>
        <v/>
      </c>
      <c r="B477" s="98" t="str">
        <f t="shared" si="54"/>
        <v/>
      </c>
      <c r="C477" s="99"/>
      <c r="D477" s="100"/>
      <c r="E477" s="100"/>
      <c r="F477" s="57"/>
      <c r="G477" s="58">
        <f t="shared" si="56"/>
        <v>0</v>
      </c>
      <c r="H477" s="58"/>
      <c r="I477" s="57"/>
      <c r="J477" s="57"/>
      <c r="K477" s="57"/>
      <c r="L477" s="57"/>
      <c r="M477" s="58" t="str">
        <f t="shared" si="57"/>
        <v/>
      </c>
      <c r="N477" s="102"/>
    </row>
    <row r="478" spans="1:14">
      <c r="A478" s="97" t="str">
        <f t="shared" si="55"/>
        <v/>
      </c>
      <c r="B478" s="98" t="str">
        <f t="shared" si="54"/>
        <v/>
      </c>
      <c r="C478" s="99"/>
      <c r="D478" s="100"/>
      <c r="E478" s="100"/>
      <c r="F478" s="57"/>
      <c r="G478" s="58">
        <f t="shared" si="56"/>
        <v>0</v>
      </c>
      <c r="H478" s="58"/>
      <c r="I478" s="57"/>
      <c r="J478" s="57"/>
      <c r="K478" s="57"/>
      <c r="L478" s="57"/>
      <c r="M478" s="58" t="str">
        <f t="shared" si="57"/>
        <v/>
      </c>
      <c r="N478" s="102"/>
    </row>
    <row r="479" spans="1:14">
      <c r="A479" s="97" t="str">
        <f t="shared" si="55"/>
        <v/>
      </c>
      <c r="B479" s="98" t="str">
        <f t="shared" si="54"/>
        <v/>
      </c>
      <c r="C479" s="99"/>
      <c r="D479" s="100"/>
      <c r="E479" s="100"/>
      <c r="F479" s="57"/>
      <c r="G479" s="58">
        <f t="shared" si="56"/>
        <v>0</v>
      </c>
      <c r="H479" s="58"/>
      <c r="I479" s="57"/>
      <c r="J479" s="57"/>
      <c r="K479" s="57"/>
      <c r="L479" s="57"/>
      <c r="M479" s="58" t="str">
        <f t="shared" si="57"/>
        <v/>
      </c>
      <c r="N479" s="102"/>
    </row>
    <row r="480" spans="1:14">
      <c r="A480" s="97" t="str">
        <f t="shared" si="55"/>
        <v/>
      </c>
      <c r="B480" s="98" t="str">
        <f t="shared" si="54"/>
        <v/>
      </c>
      <c r="C480" s="99"/>
      <c r="D480" s="100"/>
      <c r="E480" s="100"/>
      <c r="F480" s="57"/>
      <c r="G480" s="58">
        <f t="shared" si="56"/>
        <v>0</v>
      </c>
      <c r="H480" s="58"/>
      <c r="I480" s="57"/>
      <c r="J480" s="57"/>
      <c r="K480" s="57"/>
      <c r="L480" s="57"/>
      <c r="M480" s="58" t="str">
        <f t="shared" si="57"/>
        <v/>
      </c>
      <c r="N480" s="102"/>
    </row>
    <row r="481" spans="1:14">
      <c r="A481" s="97" t="str">
        <f t="shared" si="55"/>
        <v/>
      </c>
      <c r="B481" s="98" t="str">
        <f t="shared" si="54"/>
        <v/>
      </c>
      <c r="C481" s="99"/>
      <c r="D481" s="100"/>
      <c r="E481" s="100"/>
      <c r="F481" s="57"/>
      <c r="G481" s="58">
        <f t="shared" si="56"/>
        <v>0</v>
      </c>
      <c r="H481" s="58"/>
      <c r="I481" s="57"/>
      <c r="J481" s="57"/>
      <c r="K481" s="57"/>
      <c r="L481" s="57"/>
      <c r="M481" s="58" t="str">
        <f t="shared" si="57"/>
        <v/>
      </c>
      <c r="N481" s="102"/>
    </row>
    <row r="482" spans="1:14">
      <c r="A482" s="97" t="str">
        <f t="shared" si="55"/>
        <v/>
      </c>
      <c r="B482" s="98" t="str">
        <f t="shared" si="54"/>
        <v/>
      </c>
      <c r="C482" s="99"/>
      <c r="D482" s="100"/>
      <c r="E482" s="100"/>
      <c r="F482" s="57"/>
      <c r="G482" s="58">
        <f t="shared" si="56"/>
        <v>0</v>
      </c>
      <c r="H482" s="58"/>
      <c r="I482" s="57"/>
      <c r="J482" s="57"/>
      <c r="K482" s="57"/>
      <c r="L482" s="57"/>
      <c r="M482" s="58" t="str">
        <f t="shared" si="57"/>
        <v/>
      </c>
      <c r="N482" s="102"/>
    </row>
    <row r="483" spans="1:14">
      <c r="A483" s="97" t="str">
        <f t="shared" si="55"/>
        <v/>
      </c>
      <c r="B483" s="98" t="str">
        <f t="shared" si="54"/>
        <v/>
      </c>
      <c r="C483" s="99"/>
      <c r="D483" s="100"/>
      <c r="E483" s="100"/>
      <c r="F483" s="57"/>
      <c r="G483" s="58">
        <f t="shared" si="56"/>
        <v>0</v>
      </c>
      <c r="H483" s="58"/>
      <c r="I483" s="57"/>
      <c r="J483" s="57"/>
      <c r="K483" s="57"/>
      <c r="L483" s="57"/>
      <c r="M483" s="58" t="str">
        <f t="shared" si="57"/>
        <v/>
      </c>
      <c r="N483" s="102"/>
    </row>
    <row r="484" spans="1:14">
      <c r="A484" s="97" t="str">
        <f t="shared" si="55"/>
        <v/>
      </c>
      <c r="B484" s="98" t="str">
        <f t="shared" si="54"/>
        <v/>
      </c>
      <c r="C484" s="99"/>
      <c r="D484" s="100"/>
      <c r="E484" s="100"/>
      <c r="F484" s="57"/>
      <c r="G484" s="58">
        <f t="shared" si="56"/>
        <v>0</v>
      </c>
      <c r="H484" s="58"/>
      <c r="I484" s="57"/>
      <c r="J484" s="57"/>
      <c r="K484" s="57"/>
      <c r="L484" s="57"/>
      <c r="M484" s="58" t="str">
        <f t="shared" si="57"/>
        <v/>
      </c>
      <c r="N484" s="102"/>
    </row>
    <row r="485" spans="1:14">
      <c r="A485" s="97" t="str">
        <f t="shared" si="55"/>
        <v/>
      </c>
      <c r="B485" s="98" t="str">
        <f t="shared" si="54"/>
        <v/>
      </c>
      <c r="C485" s="99"/>
      <c r="D485" s="100"/>
      <c r="E485" s="100"/>
      <c r="F485" s="57"/>
      <c r="G485" s="58">
        <f t="shared" si="56"/>
        <v>0</v>
      </c>
      <c r="H485" s="58"/>
      <c r="I485" s="57"/>
      <c r="J485" s="57"/>
      <c r="K485" s="57"/>
      <c r="L485" s="57"/>
      <c r="M485" s="58" t="str">
        <f t="shared" si="57"/>
        <v/>
      </c>
      <c r="N485" s="102"/>
    </row>
    <row r="486" spans="1:14">
      <c r="A486" s="97" t="str">
        <f t="shared" si="55"/>
        <v/>
      </c>
      <c r="B486" s="98" t="str">
        <f t="shared" si="54"/>
        <v/>
      </c>
      <c r="C486" s="99"/>
      <c r="D486" s="100"/>
      <c r="E486" s="100"/>
      <c r="F486" s="57"/>
      <c r="G486" s="58">
        <f t="shared" si="56"/>
        <v>0</v>
      </c>
      <c r="H486" s="58"/>
      <c r="I486" s="57"/>
      <c r="J486" s="57"/>
      <c r="K486" s="57"/>
      <c r="L486" s="57"/>
      <c r="M486" s="58" t="str">
        <f t="shared" si="57"/>
        <v/>
      </c>
      <c r="N486" s="102"/>
    </row>
    <row r="487" spans="1:14">
      <c r="A487" s="97" t="str">
        <f t="shared" si="55"/>
        <v/>
      </c>
      <c r="B487" s="98" t="str">
        <f t="shared" si="54"/>
        <v/>
      </c>
      <c r="C487" s="99"/>
      <c r="D487" s="100"/>
      <c r="E487" s="100"/>
      <c r="F487" s="57"/>
      <c r="G487" s="58">
        <f t="shared" si="56"/>
        <v>0</v>
      </c>
      <c r="H487" s="58"/>
      <c r="I487" s="57"/>
      <c r="J487" s="57"/>
      <c r="K487" s="57"/>
      <c r="L487" s="57"/>
      <c r="M487" s="58" t="str">
        <f t="shared" si="57"/>
        <v/>
      </c>
      <c r="N487" s="102"/>
    </row>
    <row r="488" spans="1:14">
      <c r="A488" s="97" t="str">
        <f t="shared" si="55"/>
        <v/>
      </c>
      <c r="B488" s="98" t="str">
        <f t="shared" si="54"/>
        <v/>
      </c>
      <c r="C488" s="99"/>
      <c r="D488" s="100"/>
      <c r="E488" s="100"/>
      <c r="F488" s="57"/>
      <c r="G488" s="58">
        <f t="shared" si="56"/>
        <v>0</v>
      </c>
      <c r="H488" s="58"/>
      <c r="I488" s="57"/>
      <c r="J488" s="57"/>
      <c r="K488" s="57"/>
      <c r="L488" s="57"/>
      <c r="M488" s="58" t="str">
        <f t="shared" si="57"/>
        <v/>
      </c>
      <c r="N488" s="102"/>
    </row>
    <row r="489" spans="1:14">
      <c r="A489" s="97" t="str">
        <f t="shared" si="55"/>
        <v/>
      </c>
      <c r="B489" s="98" t="str">
        <f t="shared" si="54"/>
        <v/>
      </c>
      <c r="C489" s="99"/>
      <c r="D489" s="100"/>
      <c r="E489" s="100"/>
      <c r="F489" s="57"/>
      <c r="G489" s="58">
        <f t="shared" si="56"/>
        <v>0</v>
      </c>
      <c r="H489" s="58"/>
      <c r="I489" s="57"/>
      <c r="J489" s="57"/>
      <c r="K489" s="57"/>
      <c r="L489" s="57"/>
      <c r="M489" s="58" t="str">
        <f t="shared" si="57"/>
        <v/>
      </c>
      <c r="N489" s="102"/>
    </row>
    <row r="490" spans="1:14">
      <c r="A490" s="97" t="str">
        <f t="shared" si="55"/>
        <v/>
      </c>
      <c r="B490" s="98" t="str">
        <f t="shared" si="54"/>
        <v/>
      </c>
      <c r="C490" s="99"/>
      <c r="D490" s="100"/>
      <c r="E490" s="100"/>
      <c r="F490" s="57"/>
      <c r="G490" s="58">
        <f t="shared" si="56"/>
        <v>0</v>
      </c>
      <c r="H490" s="58"/>
      <c r="I490" s="57"/>
      <c r="J490" s="57"/>
      <c r="K490" s="57"/>
      <c r="L490" s="57"/>
      <c r="M490" s="58" t="str">
        <f t="shared" si="57"/>
        <v/>
      </c>
      <c r="N490" s="102"/>
    </row>
    <row r="491" spans="1:14">
      <c r="A491" s="97" t="str">
        <f t="shared" si="55"/>
        <v/>
      </c>
      <c r="B491" s="98" t="str">
        <f t="shared" si="54"/>
        <v/>
      </c>
      <c r="C491" s="99"/>
      <c r="D491" s="100"/>
      <c r="E491" s="100"/>
      <c r="F491" s="57"/>
      <c r="G491" s="58">
        <f t="shared" si="56"/>
        <v>0</v>
      </c>
      <c r="H491" s="58"/>
      <c r="I491" s="57"/>
      <c r="J491" s="57"/>
      <c r="K491" s="57"/>
      <c r="L491" s="57"/>
      <c r="M491" s="58" t="str">
        <f t="shared" si="57"/>
        <v/>
      </c>
      <c r="N491" s="102"/>
    </row>
    <row r="492" spans="1:14">
      <c r="A492" s="97" t="str">
        <f t="shared" si="55"/>
        <v/>
      </c>
      <c r="B492" s="98" t="str">
        <f t="shared" ref="B492:B555" si="58">IF(C492="","",MONTH(C492)&amp;"月")</f>
        <v/>
      </c>
      <c r="C492" s="99"/>
      <c r="D492" s="100"/>
      <c r="E492" s="100"/>
      <c r="F492" s="57"/>
      <c r="G492" s="58">
        <f t="shared" si="56"/>
        <v>0</v>
      </c>
      <c r="H492" s="58"/>
      <c r="I492" s="57"/>
      <c r="J492" s="57"/>
      <c r="K492" s="57"/>
      <c r="L492" s="57"/>
      <c r="M492" s="58" t="str">
        <f t="shared" si="57"/>
        <v/>
      </c>
      <c r="N492" s="102"/>
    </row>
    <row r="493" spans="1:14">
      <c r="A493" s="97" t="str">
        <f t="shared" ref="A493:A556" si="59">IF(C493="","",ROW()-42)</f>
        <v/>
      </c>
      <c r="B493" s="98" t="str">
        <f t="shared" si="58"/>
        <v/>
      </c>
      <c r="C493" s="99"/>
      <c r="D493" s="100"/>
      <c r="E493" s="100"/>
      <c r="F493" s="57"/>
      <c r="G493" s="58">
        <f t="shared" ref="G493:G556" si="60">IF(F493="",0,F493*$K$41)</f>
        <v>0</v>
      </c>
      <c r="H493" s="58"/>
      <c r="I493" s="57"/>
      <c r="J493" s="57"/>
      <c r="K493" s="57"/>
      <c r="L493" s="57"/>
      <c r="M493" s="58" t="str">
        <f t="shared" ref="M493:M556" si="61">IF(C493="","",ROUND(M492+G493-I493-J493-K493-L493-H493,2))</f>
        <v/>
      </c>
      <c r="N493" s="102"/>
    </row>
    <row r="494" spans="1:14">
      <c r="A494" s="97" t="str">
        <f t="shared" si="59"/>
        <v/>
      </c>
      <c r="B494" s="98" t="str">
        <f t="shared" si="58"/>
        <v/>
      </c>
      <c r="C494" s="99"/>
      <c r="D494" s="100"/>
      <c r="E494" s="100"/>
      <c r="F494" s="57"/>
      <c r="G494" s="58">
        <f t="shared" si="60"/>
        <v>0</v>
      </c>
      <c r="H494" s="58"/>
      <c r="I494" s="57"/>
      <c r="J494" s="57"/>
      <c r="K494" s="57"/>
      <c r="L494" s="57"/>
      <c r="M494" s="58" t="str">
        <f t="shared" si="61"/>
        <v/>
      </c>
      <c r="N494" s="102"/>
    </row>
    <row r="495" spans="1:14">
      <c r="A495" s="97" t="str">
        <f t="shared" si="59"/>
        <v/>
      </c>
      <c r="B495" s="98" t="str">
        <f t="shared" si="58"/>
        <v/>
      </c>
      <c r="C495" s="99"/>
      <c r="D495" s="100"/>
      <c r="E495" s="100"/>
      <c r="F495" s="57"/>
      <c r="G495" s="58">
        <f t="shared" si="60"/>
        <v>0</v>
      </c>
      <c r="H495" s="58"/>
      <c r="I495" s="57"/>
      <c r="J495" s="57"/>
      <c r="K495" s="57"/>
      <c r="L495" s="57"/>
      <c r="M495" s="58" t="str">
        <f t="shared" si="61"/>
        <v/>
      </c>
      <c r="N495" s="102"/>
    </row>
    <row r="496" spans="1:14">
      <c r="A496" s="97" t="str">
        <f t="shared" si="59"/>
        <v/>
      </c>
      <c r="B496" s="98" t="str">
        <f t="shared" si="58"/>
        <v/>
      </c>
      <c r="C496" s="99"/>
      <c r="D496" s="100"/>
      <c r="E496" s="100"/>
      <c r="F496" s="57"/>
      <c r="G496" s="58">
        <f t="shared" si="60"/>
        <v>0</v>
      </c>
      <c r="H496" s="58"/>
      <c r="I496" s="57"/>
      <c r="J496" s="57"/>
      <c r="K496" s="57"/>
      <c r="L496" s="57"/>
      <c r="M496" s="58" t="str">
        <f t="shared" si="61"/>
        <v/>
      </c>
      <c r="N496" s="102"/>
    </row>
    <row r="497" spans="1:14">
      <c r="A497" s="97" t="str">
        <f t="shared" si="59"/>
        <v/>
      </c>
      <c r="B497" s="98" t="str">
        <f t="shared" si="58"/>
        <v/>
      </c>
      <c r="C497" s="99"/>
      <c r="D497" s="100"/>
      <c r="E497" s="100"/>
      <c r="F497" s="57"/>
      <c r="G497" s="58">
        <f t="shared" si="60"/>
        <v>0</v>
      </c>
      <c r="H497" s="58"/>
      <c r="I497" s="57"/>
      <c r="J497" s="57"/>
      <c r="K497" s="57"/>
      <c r="L497" s="57"/>
      <c r="M497" s="58" t="str">
        <f t="shared" si="61"/>
        <v/>
      </c>
      <c r="N497" s="102"/>
    </row>
    <row r="498" spans="1:14">
      <c r="A498" s="97" t="str">
        <f t="shared" si="59"/>
        <v/>
      </c>
      <c r="B498" s="98" t="str">
        <f t="shared" si="58"/>
        <v/>
      </c>
      <c r="C498" s="99"/>
      <c r="D498" s="100"/>
      <c r="E498" s="100"/>
      <c r="F498" s="57"/>
      <c r="G498" s="58">
        <f t="shared" si="60"/>
        <v>0</v>
      </c>
      <c r="H498" s="58"/>
      <c r="I498" s="57"/>
      <c r="J498" s="57"/>
      <c r="K498" s="57"/>
      <c r="L498" s="57"/>
      <c r="M498" s="58" t="str">
        <f t="shared" si="61"/>
        <v/>
      </c>
      <c r="N498" s="102"/>
    </row>
    <row r="499" spans="1:14">
      <c r="A499" s="97" t="str">
        <f t="shared" si="59"/>
        <v/>
      </c>
      <c r="B499" s="98" t="str">
        <f t="shared" si="58"/>
        <v/>
      </c>
      <c r="C499" s="99"/>
      <c r="D499" s="100"/>
      <c r="E499" s="100"/>
      <c r="F499" s="57"/>
      <c r="G499" s="58">
        <f t="shared" si="60"/>
        <v>0</v>
      </c>
      <c r="H499" s="58"/>
      <c r="I499" s="57"/>
      <c r="J499" s="57"/>
      <c r="K499" s="57"/>
      <c r="L499" s="57"/>
      <c r="M499" s="58" t="str">
        <f t="shared" si="61"/>
        <v/>
      </c>
      <c r="N499" s="102"/>
    </row>
    <row r="500" spans="1:14">
      <c r="A500" s="97" t="str">
        <f t="shared" si="59"/>
        <v/>
      </c>
      <c r="B500" s="98" t="str">
        <f t="shared" si="58"/>
        <v/>
      </c>
      <c r="C500" s="99"/>
      <c r="D500" s="100"/>
      <c r="E500" s="100"/>
      <c r="F500" s="57"/>
      <c r="G500" s="58">
        <f t="shared" si="60"/>
        <v>0</v>
      </c>
      <c r="H500" s="58"/>
      <c r="I500" s="57"/>
      <c r="J500" s="57"/>
      <c r="K500" s="57"/>
      <c r="L500" s="57"/>
      <c r="M500" s="58" t="str">
        <f t="shared" si="61"/>
        <v/>
      </c>
      <c r="N500" s="102"/>
    </row>
    <row r="501" spans="1:14">
      <c r="A501" s="97" t="str">
        <f t="shared" si="59"/>
        <v/>
      </c>
      <c r="B501" s="98" t="str">
        <f t="shared" si="58"/>
        <v/>
      </c>
      <c r="C501" s="99"/>
      <c r="D501" s="100"/>
      <c r="E501" s="100"/>
      <c r="F501" s="57"/>
      <c r="G501" s="58">
        <f t="shared" si="60"/>
        <v>0</v>
      </c>
      <c r="H501" s="58"/>
      <c r="I501" s="57"/>
      <c r="J501" s="57"/>
      <c r="K501" s="57"/>
      <c r="L501" s="57"/>
      <c r="M501" s="58" t="str">
        <f t="shared" si="61"/>
        <v/>
      </c>
      <c r="N501" s="102"/>
    </row>
    <row r="502" spans="1:14">
      <c r="A502" s="97" t="str">
        <f t="shared" si="59"/>
        <v/>
      </c>
      <c r="B502" s="98" t="str">
        <f t="shared" si="58"/>
        <v/>
      </c>
      <c r="C502" s="99"/>
      <c r="D502" s="100"/>
      <c r="E502" s="100"/>
      <c r="F502" s="57"/>
      <c r="G502" s="58">
        <f t="shared" si="60"/>
        <v>0</v>
      </c>
      <c r="H502" s="58"/>
      <c r="I502" s="57"/>
      <c r="J502" s="57"/>
      <c r="K502" s="57"/>
      <c r="L502" s="57"/>
      <c r="M502" s="58" t="str">
        <f t="shared" si="61"/>
        <v/>
      </c>
      <c r="N502" s="102"/>
    </row>
    <row r="503" spans="1:14">
      <c r="A503" s="97" t="str">
        <f t="shared" si="59"/>
        <v/>
      </c>
      <c r="B503" s="98" t="str">
        <f t="shared" si="58"/>
        <v/>
      </c>
      <c r="C503" s="99"/>
      <c r="D503" s="100"/>
      <c r="E503" s="100"/>
      <c r="F503" s="57"/>
      <c r="G503" s="58">
        <f t="shared" si="60"/>
        <v>0</v>
      </c>
      <c r="H503" s="58"/>
      <c r="I503" s="57"/>
      <c r="J503" s="57"/>
      <c r="K503" s="57"/>
      <c r="L503" s="57"/>
      <c r="M503" s="58" t="str">
        <f t="shared" si="61"/>
        <v/>
      </c>
      <c r="N503" s="102"/>
    </row>
    <row r="504" spans="1:14">
      <c r="A504" s="97" t="str">
        <f t="shared" si="59"/>
        <v/>
      </c>
      <c r="B504" s="98" t="str">
        <f t="shared" si="58"/>
        <v/>
      </c>
      <c r="C504" s="99"/>
      <c r="D504" s="100"/>
      <c r="E504" s="100"/>
      <c r="F504" s="57"/>
      <c r="G504" s="58">
        <f t="shared" si="60"/>
        <v>0</v>
      </c>
      <c r="H504" s="58"/>
      <c r="I504" s="57"/>
      <c r="J504" s="57"/>
      <c r="K504" s="57"/>
      <c r="L504" s="57"/>
      <c r="M504" s="58" t="str">
        <f t="shared" si="61"/>
        <v/>
      </c>
      <c r="N504" s="102"/>
    </row>
    <row r="505" spans="1:14">
      <c r="A505" s="97" t="str">
        <f t="shared" si="59"/>
        <v/>
      </c>
      <c r="B505" s="98" t="str">
        <f t="shared" si="58"/>
        <v/>
      </c>
      <c r="C505" s="99"/>
      <c r="D505" s="100"/>
      <c r="E505" s="100"/>
      <c r="F505" s="57"/>
      <c r="G505" s="58">
        <f t="shared" si="60"/>
        <v>0</v>
      </c>
      <c r="H505" s="58"/>
      <c r="I505" s="57"/>
      <c r="J505" s="57"/>
      <c r="K505" s="57"/>
      <c r="L505" s="57"/>
      <c r="M505" s="58" t="str">
        <f t="shared" si="61"/>
        <v/>
      </c>
      <c r="N505" s="102"/>
    </row>
    <row r="506" spans="1:14">
      <c r="A506" s="97" t="str">
        <f t="shared" si="59"/>
        <v/>
      </c>
      <c r="B506" s="98" t="str">
        <f t="shared" si="58"/>
        <v/>
      </c>
      <c r="C506" s="99"/>
      <c r="D506" s="100"/>
      <c r="E506" s="100"/>
      <c r="F506" s="57"/>
      <c r="G506" s="58">
        <f t="shared" si="60"/>
        <v>0</v>
      </c>
      <c r="H506" s="58"/>
      <c r="I506" s="57"/>
      <c r="J506" s="57"/>
      <c r="K506" s="57"/>
      <c r="L506" s="57"/>
      <c r="M506" s="58" t="str">
        <f t="shared" si="61"/>
        <v/>
      </c>
      <c r="N506" s="102"/>
    </row>
    <row r="507" spans="1:14">
      <c r="A507" s="97" t="str">
        <f t="shared" si="59"/>
        <v/>
      </c>
      <c r="B507" s="98" t="str">
        <f t="shared" si="58"/>
        <v/>
      </c>
      <c r="C507" s="99"/>
      <c r="D507" s="100"/>
      <c r="E507" s="100"/>
      <c r="F507" s="57"/>
      <c r="G507" s="58">
        <f t="shared" si="60"/>
        <v>0</v>
      </c>
      <c r="H507" s="58"/>
      <c r="I507" s="57"/>
      <c r="J507" s="57"/>
      <c r="K507" s="57"/>
      <c r="L507" s="57"/>
      <c r="M507" s="58" t="str">
        <f t="shared" si="61"/>
        <v/>
      </c>
      <c r="N507" s="102"/>
    </row>
    <row r="508" spans="1:14">
      <c r="A508" s="97" t="str">
        <f t="shared" si="59"/>
        <v/>
      </c>
      <c r="B508" s="98" t="str">
        <f t="shared" si="58"/>
        <v/>
      </c>
      <c r="C508" s="99"/>
      <c r="D508" s="100"/>
      <c r="E508" s="100"/>
      <c r="F508" s="57"/>
      <c r="G508" s="58">
        <f t="shared" si="60"/>
        <v>0</v>
      </c>
      <c r="H508" s="58"/>
      <c r="I508" s="57"/>
      <c r="J508" s="57"/>
      <c r="K508" s="57"/>
      <c r="L508" s="57"/>
      <c r="M508" s="58" t="str">
        <f t="shared" si="61"/>
        <v/>
      </c>
      <c r="N508" s="102"/>
    </row>
    <row r="509" spans="1:14">
      <c r="A509" s="97" t="str">
        <f t="shared" si="59"/>
        <v/>
      </c>
      <c r="B509" s="98" t="str">
        <f t="shared" si="58"/>
        <v/>
      </c>
      <c r="C509" s="99"/>
      <c r="D509" s="100"/>
      <c r="E509" s="100"/>
      <c r="F509" s="57"/>
      <c r="G509" s="58">
        <f t="shared" si="60"/>
        <v>0</v>
      </c>
      <c r="H509" s="58"/>
      <c r="I509" s="57"/>
      <c r="J509" s="57"/>
      <c r="K509" s="57"/>
      <c r="L509" s="57"/>
      <c r="M509" s="58" t="str">
        <f t="shared" si="61"/>
        <v/>
      </c>
      <c r="N509" s="102"/>
    </row>
    <row r="510" spans="1:14">
      <c r="A510" s="97" t="str">
        <f t="shared" si="59"/>
        <v/>
      </c>
      <c r="B510" s="98" t="str">
        <f t="shared" si="58"/>
        <v/>
      </c>
      <c r="C510" s="99"/>
      <c r="D510" s="100"/>
      <c r="E510" s="100"/>
      <c r="F510" s="57"/>
      <c r="G510" s="58">
        <f t="shared" si="60"/>
        <v>0</v>
      </c>
      <c r="H510" s="58"/>
      <c r="I510" s="57"/>
      <c r="J510" s="57"/>
      <c r="K510" s="57"/>
      <c r="L510" s="57"/>
      <c r="M510" s="58" t="str">
        <f t="shared" si="61"/>
        <v/>
      </c>
      <c r="N510" s="102"/>
    </row>
    <row r="511" spans="1:14">
      <c r="A511" s="97" t="str">
        <f t="shared" si="59"/>
        <v/>
      </c>
      <c r="B511" s="98" t="str">
        <f t="shared" si="58"/>
        <v/>
      </c>
      <c r="C511" s="99"/>
      <c r="D511" s="100"/>
      <c r="E511" s="100"/>
      <c r="F511" s="57"/>
      <c r="G511" s="58">
        <f t="shared" si="60"/>
        <v>0</v>
      </c>
      <c r="H511" s="58"/>
      <c r="I511" s="57"/>
      <c r="J511" s="57"/>
      <c r="K511" s="57"/>
      <c r="L511" s="57"/>
      <c r="M511" s="58" t="str">
        <f t="shared" si="61"/>
        <v/>
      </c>
      <c r="N511" s="102"/>
    </row>
    <row r="512" spans="1:14">
      <c r="A512" s="97" t="str">
        <f t="shared" si="59"/>
        <v/>
      </c>
      <c r="B512" s="98" t="str">
        <f t="shared" si="58"/>
        <v/>
      </c>
      <c r="C512" s="99"/>
      <c r="D512" s="100"/>
      <c r="E512" s="100"/>
      <c r="F512" s="57"/>
      <c r="G512" s="58">
        <f t="shared" si="60"/>
        <v>0</v>
      </c>
      <c r="H512" s="58"/>
      <c r="I512" s="57"/>
      <c r="J512" s="57"/>
      <c r="K512" s="57"/>
      <c r="L512" s="57"/>
      <c r="M512" s="58" t="str">
        <f t="shared" si="61"/>
        <v/>
      </c>
      <c r="N512" s="102"/>
    </row>
    <row r="513" spans="1:14">
      <c r="A513" s="97" t="str">
        <f t="shared" si="59"/>
        <v/>
      </c>
      <c r="B513" s="98" t="str">
        <f t="shared" si="58"/>
        <v/>
      </c>
      <c r="C513" s="99"/>
      <c r="D513" s="100"/>
      <c r="E513" s="100"/>
      <c r="F513" s="57"/>
      <c r="G513" s="58">
        <f t="shared" si="60"/>
        <v>0</v>
      </c>
      <c r="H513" s="58"/>
      <c r="I513" s="57"/>
      <c r="J513" s="57"/>
      <c r="K513" s="57"/>
      <c r="L513" s="57"/>
      <c r="M513" s="58" t="str">
        <f t="shared" si="61"/>
        <v/>
      </c>
      <c r="N513" s="102"/>
    </row>
    <row r="514" spans="1:14">
      <c r="A514" s="97" t="str">
        <f t="shared" si="59"/>
        <v/>
      </c>
      <c r="B514" s="98" t="str">
        <f t="shared" si="58"/>
        <v/>
      </c>
      <c r="C514" s="99"/>
      <c r="D514" s="100"/>
      <c r="E514" s="100"/>
      <c r="F514" s="57"/>
      <c r="G514" s="58">
        <f t="shared" si="60"/>
        <v>0</v>
      </c>
      <c r="H514" s="58"/>
      <c r="I514" s="57"/>
      <c r="J514" s="57"/>
      <c r="K514" s="57"/>
      <c r="L514" s="57"/>
      <c r="M514" s="58" t="str">
        <f t="shared" si="61"/>
        <v/>
      </c>
      <c r="N514" s="102"/>
    </row>
    <row r="515" spans="1:14">
      <c r="A515" s="97" t="str">
        <f t="shared" si="59"/>
        <v/>
      </c>
      <c r="B515" s="98" t="str">
        <f t="shared" si="58"/>
        <v/>
      </c>
      <c r="C515" s="99"/>
      <c r="D515" s="100"/>
      <c r="E515" s="100"/>
      <c r="F515" s="57"/>
      <c r="G515" s="58">
        <f t="shared" si="60"/>
        <v>0</v>
      </c>
      <c r="H515" s="58"/>
      <c r="I515" s="57"/>
      <c r="J515" s="57"/>
      <c r="K515" s="57"/>
      <c r="L515" s="57"/>
      <c r="M515" s="58" t="str">
        <f t="shared" si="61"/>
        <v/>
      </c>
      <c r="N515" s="102"/>
    </row>
    <row r="516" spans="1:14">
      <c r="A516" s="97" t="str">
        <f t="shared" si="59"/>
        <v/>
      </c>
      <c r="B516" s="98" t="str">
        <f t="shared" si="58"/>
        <v/>
      </c>
      <c r="C516" s="99"/>
      <c r="D516" s="100"/>
      <c r="E516" s="100"/>
      <c r="F516" s="57"/>
      <c r="G516" s="58">
        <f t="shared" si="60"/>
        <v>0</v>
      </c>
      <c r="H516" s="58"/>
      <c r="I516" s="57"/>
      <c r="J516" s="57"/>
      <c r="K516" s="57"/>
      <c r="L516" s="57"/>
      <c r="M516" s="58" t="str">
        <f t="shared" si="61"/>
        <v/>
      </c>
      <c r="N516" s="102"/>
    </row>
    <row r="517" spans="1:14">
      <c r="A517" s="97" t="str">
        <f t="shared" si="59"/>
        <v/>
      </c>
      <c r="B517" s="98" t="str">
        <f t="shared" si="58"/>
        <v/>
      </c>
      <c r="C517" s="99"/>
      <c r="D517" s="100"/>
      <c r="E517" s="100"/>
      <c r="F517" s="57"/>
      <c r="G517" s="58">
        <f t="shared" si="60"/>
        <v>0</v>
      </c>
      <c r="H517" s="58"/>
      <c r="I517" s="57"/>
      <c r="J517" s="57"/>
      <c r="K517" s="57"/>
      <c r="L517" s="57"/>
      <c r="M517" s="58" t="str">
        <f t="shared" si="61"/>
        <v/>
      </c>
      <c r="N517" s="102"/>
    </row>
    <row r="518" spans="1:14">
      <c r="A518" s="97" t="str">
        <f t="shared" si="59"/>
        <v/>
      </c>
      <c r="B518" s="98" t="str">
        <f t="shared" si="58"/>
        <v/>
      </c>
      <c r="C518" s="99"/>
      <c r="D518" s="100"/>
      <c r="E518" s="100"/>
      <c r="F518" s="57"/>
      <c r="G518" s="58">
        <f t="shared" si="60"/>
        <v>0</v>
      </c>
      <c r="H518" s="58"/>
      <c r="I518" s="57"/>
      <c r="J518" s="57"/>
      <c r="K518" s="57"/>
      <c r="L518" s="57"/>
      <c r="M518" s="58" t="str">
        <f t="shared" si="61"/>
        <v/>
      </c>
      <c r="N518" s="102"/>
    </row>
    <row r="519" spans="1:14">
      <c r="A519" s="97" t="str">
        <f t="shared" si="59"/>
        <v/>
      </c>
      <c r="B519" s="98" t="str">
        <f t="shared" si="58"/>
        <v/>
      </c>
      <c r="C519" s="99"/>
      <c r="D519" s="100"/>
      <c r="E519" s="100"/>
      <c r="F519" s="57"/>
      <c r="G519" s="58">
        <f t="shared" si="60"/>
        <v>0</v>
      </c>
      <c r="H519" s="58"/>
      <c r="I519" s="57"/>
      <c r="J519" s="57"/>
      <c r="K519" s="57"/>
      <c r="L519" s="57"/>
      <c r="M519" s="58" t="str">
        <f t="shared" si="61"/>
        <v/>
      </c>
      <c r="N519" s="102"/>
    </row>
    <row r="520" spans="1:14">
      <c r="A520" s="97" t="str">
        <f t="shared" si="59"/>
        <v/>
      </c>
      <c r="B520" s="98" t="str">
        <f t="shared" si="58"/>
        <v/>
      </c>
      <c r="C520" s="99"/>
      <c r="D520" s="100"/>
      <c r="E520" s="100"/>
      <c r="F520" s="57"/>
      <c r="G520" s="58">
        <f t="shared" si="60"/>
        <v>0</v>
      </c>
      <c r="H520" s="58"/>
      <c r="I520" s="57"/>
      <c r="J520" s="57"/>
      <c r="K520" s="57"/>
      <c r="L520" s="57"/>
      <c r="M520" s="58" t="str">
        <f t="shared" si="61"/>
        <v/>
      </c>
      <c r="N520" s="102"/>
    </row>
    <row r="521" spans="1:14">
      <c r="A521" s="97" t="str">
        <f t="shared" si="59"/>
        <v/>
      </c>
      <c r="B521" s="98" t="str">
        <f t="shared" si="58"/>
        <v/>
      </c>
      <c r="C521" s="99"/>
      <c r="D521" s="100"/>
      <c r="E521" s="100"/>
      <c r="F521" s="57"/>
      <c r="G521" s="58">
        <f t="shared" si="60"/>
        <v>0</v>
      </c>
      <c r="H521" s="58"/>
      <c r="I521" s="57"/>
      <c r="J521" s="57"/>
      <c r="K521" s="57"/>
      <c r="L521" s="57"/>
      <c r="M521" s="58" t="str">
        <f t="shared" si="61"/>
        <v/>
      </c>
      <c r="N521" s="102"/>
    </row>
    <row r="522" spans="1:14">
      <c r="A522" s="97" t="str">
        <f t="shared" si="59"/>
        <v/>
      </c>
      <c r="B522" s="98" t="str">
        <f t="shared" si="58"/>
        <v/>
      </c>
      <c r="C522" s="99"/>
      <c r="D522" s="100"/>
      <c r="E522" s="100"/>
      <c r="F522" s="57"/>
      <c r="G522" s="58">
        <f t="shared" si="60"/>
        <v>0</v>
      </c>
      <c r="H522" s="58"/>
      <c r="I522" s="57"/>
      <c r="J522" s="57"/>
      <c r="K522" s="57"/>
      <c r="L522" s="57"/>
      <c r="M522" s="58" t="str">
        <f t="shared" si="61"/>
        <v/>
      </c>
      <c r="N522" s="102"/>
    </row>
    <row r="523" spans="1:14">
      <c r="A523" s="97" t="str">
        <f t="shared" si="59"/>
        <v/>
      </c>
      <c r="B523" s="98" t="str">
        <f t="shared" si="58"/>
        <v/>
      </c>
      <c r="C523" s="99"/>
      <c r="D523" s="100"/>
      <c r="E523" s="100"/>
      <c r="F523" s="57"/>
      <c r="G523" s="58">
        <f t="shared" si="60"/>
        <v>0</v>
      </c>
      <c r="H523" s="58"/>
      <c r="I523" s="57"/>
      <c r="J523" s="57"/>
      <c r="K523" s="57"/>
      <c r="L523" s="57"/>
      <c r="M523" s="58" t="str">
        <f t="shared" si="61"/>
        <v/>
      </c>
      <c r="N523" s="102"/>
    </row>
    <row r="524" spans="1:14">
      <c r="A524" s="97" t="str">
        <f t="shared" si="59"/>
        <v/>
      </c>
      <c r="B524" s="98" t="str">
        <f t="shared" si="58"/>
        <v/>
      </c>
      <c r="C524" s="99"/>
      <c r="D524" s="100"/>
      <c r="E524" s="100"/>
      <c r="F524" s="57"/>
      <c r="G524" s="58">
        <f t="shared" si="60"/>
        <v>0</v>
      </c>
      <c r="H524" s="58"/>
      <c r="I524" s="57"/>
      <c r="J524" s="57"/>
      <c r="K524" s="57"/>
      <c r="L524" s="57"/>
      <c r="M524" s="58" t="str">
        <f t="shared" si="61"/>
        <v/>
      </c>
      <c r="N524" s="102"/>
    </row>
    <row r="525" spans="1:14">
      <c r="A525" s="97" t="str">
        <f t="shared" si="59"/>
        <v/>
      </c>
      <c r="B525" s="98" t="str">
        <f t="shared" si="58"/>
        <v/>
      </c>
      <c r="C525" s="99"/>
      <c r="D525" s="100"/>
      <c r="E525" s="100"/>
      <c r="F525" s="57"/>
      <c r="G525" s="58">
        <f t="shared" si="60"/>
        <v>0</v>
      </c>
      <c r="H525" s="58"/>
      <c r="I525" s="57"/>
      <c r="J525" s="57"/>
      <c r="K525" s="57"/>
      <c r="L525" s="57"/>
      <c r="M525" s="58" t="str">
        <f t="shared" si="61"/>
        <v/>
      </c>
      <c r="N525" s="102"/>
    </row>
    <row r="526" spans="1:14">
      <c r="A526" s="97" t="str">
        <f t="shared" si="59"/>
        <v/>
      </c>
      <c r="B526" s="98" t="str">
        <f t="shared" si="58"/>
        <v/>
      </c>
      <c r="C526" s="99"/>
      <c r="D526" s="100"/>
      <c r="E526" s="100"/>
      <c r="F526" s="57"/>
      <c r="G526" s="58">
        <f t="shared" si="60"/>
        <v>0</v>
      </c>
      <c r="H526" s="58"/>
      <c r="I526" s="57"/>
      <c r="J526" s="57"/>
      <c r="K526" s="57"/>
      <c r="L526" s="57"/>
      <c r="M526" s="58" t="str">
        <f t="shared" si="61"/>
        <v/>
      </c>
      <c r="N526" s="102"/>
    </row>
    <row r="527" spans="1:14">
      <c r="A527" s="97" t="str">
        <f t="shared" si="59"/>
        <v/>
      </c>
      <c r="B527" s="98" t="str">
        <f t="shared" si="58"/>
        <v/>
      </c>
      <c r="C527" s="99"/>
      <c r="D527" s="100"/>
      <c r="E527" s="100"/>
      <c r="F527" s="57"/>
      <c r="G527" s="58">
        <f t="shared" si="60"/>
        <v>0</v>
      </c>
      <c r="H527" s="58"/>
      <c r="I527" s="57"/>
      <c r="J527" s="57"/>
      <c r="K527" s="57"/>
      <c r="L527" s="57"/>
      <c r="M527" s="58" t="str">
        <f t="shared" si="61"/>
        <v/>
      </c>
      <c r="N527" s="102"/>
    </row>
    <row r="528" spans="1:14">
      <c r="A528" s="97" t="str">
        <f t="shared" si="59"/>
        <v/>
      </c>
      <c r="B528" s="98" t="str">
        <f t="shared" si="58"/>
        <v/>
      </c>
      <c r="C528" s="99"/>
      <c r="D528" s="100"/>
      <c r="E528" s="100"/>
      <c r="F528" s="57"/>
      <c r="G528" s="58">
        <f t="shared" si="60"/>
        <v>0</v>
      </c>
      <c r="H528" s="58"/>
      <c r="I528" s="57"/>
      <c r="J528" s="57"/>
      <c r="K528" s="57"/>
      <c r="L528" s="57"/>
      <c r="M528" s="58" t="str">
        <f t="shared" si="61"/>
        <v/>
      </c>
      <c r="N528" s="102"/>
    </row>
    <row r="529" spans="1:14">
      <c r="A529" s="97" t="str">
        <f t="shared" si="59"/>
        <v/>
      </c>
      <c r="B529" s="98" t="str">
        <f t="shared" si="58"/>
        <v/>
      </c>
      <c r="C529" s="99"/>
      <c r="D529" s="100"/>
      <c r="E529" s="100"/>
      <c r="F529" s="57"/>
      <c r="G529" s="58">
        <f t="shared" si="60"/>
        <v>0</v>
      </c>
      <c r="H529" s="58"/>
      <c r="I529" s="57"/>
      <c r="J529" s="57"/>
      <c r="K529" s="57"/>
      <c r="L529" s="57"/>
      <c r="M529" s="58" t="str">
        <f t="shared" si="61"/>
        <v/>
      </c>
      <c r="N529" s="102"/>
    </row>
    <row r="530" spans="1:14">
      <c r="A530" s="97" t="str">
        <f t="shared" si="59"/>
        <v/>
      </c>
      <c r="B530" s="98" t="str">
        <f t="shared" si="58"/>
        <v/>
      </c>
      <c r="C530" s="99"/>
      <c r="D530" s="100"/>
      <c r="E530" s="100"/>
      <c r="F530" s="57"/>
      <c r="G530" s="58">
        <f t="shared" si="60"/>
        <v>0</v>
      </c>
      <c r="H530" s="58"/>
      <c r="I530" s="57"/>
      <c r="J530" s="57"/>
      <c r="K530" s="57"/>
      <c r="L530" s="57"/>
      <c r="M530" s="58" t="str">
        <f t="shared" si="61"/>
        <v/>
      </c>
      <c r="N530" s="102"/>
    </row>
    <row r="531" spans="1:14">
      <c r="A531" s="97" t="str">
        <f t="shared" si="59"/>
        <v/>
      </c>
      <c r="B531" s="98" t="str">
        <f t="shared" si="58"/>
        <v/>
      </c>
      <c r="C531" s="99"/>
      <c r="D531" s="100"/>
      <c r="E531" s="100"/>
      <c r="F531" s="57"/>
      <c r="G531" s="58">
        <f t="shared" si="60"/>
        <v>0</v>
      </c>
      <c r="H531" s="58"/>
      <c r="I531" s="57"/>
      <c r="J531" s="57"/>
      <c r="K531" s="57"/>
      <c r="L531" s="57"/>
      <c r="M531" s="58" t="str">
        <f t="shared" si="61"/>
        <v/>
      </c>
      <c r="N531" s="102"/>
    </row>
    <row r="532" spans="1:14">
      <c r="A532" s="97" t="str">
        <f t="shared" si="59"/>
        <v/>
      </c>
      <c r="B532" s="98" t="str">
        <f t="shared" si="58"/>
        <v/>
      </c>
      <c r="C532" s="99"/>
      <c r="D532" s="100"/>
      <c r="E532" s="100"/>
      <c r="F532" s="57"/>
      <c r="G532" s="58">
        <f t="shared" si="60"/>
        <v>0</v>
      </c>
      <c r="H532" s="58"/>
      <c r="I532" s="57"/>
      <c r="J532" s="57"/>
      <c r="K532" s="57"/>
      <c r="L532" s="57"/>
      <c r="M532" s="58" t="str">
        <f t="shared" si="61"/>
        <v/>
      </c>
      <c r="N532" s="102"/>
    </row>
    <row r="533" spans="1:14">
      <c r="A533" s="97" t="str">
        <f t="shared" si="59"/>
        <v/>
      </c>
      <c r="B533" s="98" t="str">
        <f t="shared" si="58"/>
        <v/>
      </c>
      <c r="C533" s="99"/>
      <c r="D533" s="100"/>
      <c r="E533" s="100"/>
      <c r="F533" s="57"/>
      <c r="G533" s="58">
        <f t="shared" si="60"/>
        <v>0</v>
      </c>
      <c r="H533" s="58"/>
      <c r="I533" s="57"/>
      <c r="J533" s="57"/>
      <c r="K533" s="57"/>
      <c r="L533" s="57"/>
      <c r="M533" s="58" t="str">
        <f t="shared" si="61"/>
        <v/>
      </c>
      <c r="N533" s="102"/>
    </row>
    <row r="534" spans="1:14">
      <c r="A534" s="97" t="str">
        <f t="shared" si="59"/>
        <v/>
      </c>
      <c r="B534" s="98" t="str">
        <f t="shared" si="58"/>
        <v/>
      </c>
      <c r="C534" s="99"/>
      <c r="D534" s="100"/>
      <c r="E534" s="100"/>
      <c r="F534" s="57"/>
      <c r="G534" s="58">
        <f t="shared" si="60"/>
        <v>0</v>
      </c>
      <c r="H534" s="58"/>
      <c r="I534" s="57"/>
      <c r="J534" s="57"/>
      <c r="K534" s="57"/>
      <c r="L534" s="57"/>
      <c r="M534" s="58" t="str">
        <f t="shared" si="61"/>
        <v/>
      </c>
      <c r="N534" s="102"/>
    </row>
    <row r="535" spans="1:14">
      <c r="A535" s="97" t="str">
        <f t="shared" si="59"/>
        <v/>
      </c>
      <c r="B535" s="98" t="str">
        <f t="shared" si="58"/>
        <v/>
      </c>
      <c r="C535" s="99"/>
      <c r="D535" s="100"/>
      <c r="E535" s="100"/>
      <c r="F535" s="57"/>
      <c r="G535" s="58">
        <f t="shared" si="60"/>
        <v>0</v>
      </c>
      <c r="H535" s="58"/>
      <c r="I535" s="57"/>
      <c r="J535" s="57"/>
      <c r="K535" s="57"/>
      <c r="L535" s="57"/>
      <c r="M535" s="58" t="str">
        <f t="shared" si="61"/>
        <v/>
      </c>
      <c r="N535" s="102"/>
    </row>
    <row r="536" spans="1:14">
      <c r="A536" s="97" t="str">
        <f t="shared" si="59"/>
        <v/>
      </c>
      <c r="B536" s="98" t="str">
        <f t="shared" si="58"/>
        <v/>
      </c>
      <c r="C536" s="99"/>
      <c r="D536" s="100"/>
      <c r="E536" s="100"/>
      <c r="F536" s="57"/>
      <c r="G536" s="58">
        <f t="shared" si="60"/>
        <v>0</v>
      </c>
      <c r="H536" s="58"/>
      <c r="I536" s="57"/>
      <c r="J536" s="57"/>
      <c r="K536" s="57"/>
      <c r="L536" s="57"/>
      <c r="M536" s="58" t="str">
        <f t="shared" si="61"/>
        <v/>
      </c>
      <c r="N536" s="102"/>
    </row>
    <row r="537" spans="1:14">
      <c r="A537" s="97" t="str">
        <f t="shared" si="59"/>
        <v/>
      </c>
      <c r="B537" s="98" t="str">
        <f t="shared" si="58"/>
        <v/>
      </c>
      <c r="C537" s="99"/>
      <c r="D537" s="100"/>
      <c r="E537" s="100"/>
      <c r="F537" s="57"/>
      <c r="G537" s="58">
        <f t="shared" si="60"/>
        <v>0</v>
      </c>
      <c r="H537" s="58"/>
      <c r="I537" s="57"/>
      <c r="J537" s="57"/>
      <c r="K537" s="57"/>
      <c r="L537" s="57"/>
      <c r="M537" s="58" t="str">
        <f t="shared" si="61"/>
        <v/>
      </c>
      <c r="N537" s="102"/>
    </row>
    <row r="538" spans="1:14">
      <c r="A538" s="97" t="str">
        <f t="shared" si="59"/>
        <v/>
      </c>
      <c r="B538" s="98" t="str">
        <f t="shared" si="58"/>
        <v/>
      </c>
      <c r="C538" s="99"/>
      <c r="D538" s="100"/>
      <c r="E538" s="100"/>
      <c r="F538" s="57"/>
      <c r="G538" s="58">
        <f t="shared" si="60"/>
        <v>0</v>
      </c>
      <c r="H538" s="58"/>
      <c r="I538" s="57"/>
      <c r="J538" s="57"/>
      <c r="K538" s="57"/>
      <c r="L538" s="57"/>
      <c r="M538" s="58" t="str">
        <f t="shared" si="61"/>
        <v/>
      </c>
      <c r="N538" s="102"/>
    </row>
    <row r="539" spans="1:14">
      <c r="A539" s="97" t="str">
        <f t="shared" si="59"/>
        <v/>
      </c>
      <c r="B539" s="98" t="str">
        <f t="shared" si="58"/>
        <v/>
      </c>
      <c r="C539" s="99"/>
      <c r="D539" s="100"/>
      <c r="E539" s="100"/>
      <c r="F539" s="57"/>
      <c r="G539" s="58">
        <f t="shared" si="60"/>
        <v>0</v>
      </c>
      <c r="H539" s="58"/>
      <c r="I539" s="57"/>
      <c r="J539" s="57"/>
      <c r="K539" s="57"/>
      <c r="L539" s="57"/>
      <c r="M539" s="58" t="str">
        <f t="shared" si="61"/>
        <v/>
      </c>
      <c r="N539" s="102"/>
    </row>
    <row r="540" spans="1:14">
      <c r="A540" s="97" t="str">
        <f t="shared" si="59"/>
        <v/>
      </c>
      <c r="B540" s="98" t="str">
        <f t="shared" si="58"/>
        <v/>
      </c>
      <c r="C540" s="99"/>
      <c r="D540" s="100"/>
      <c r="E540" s="100"/>
      <c r="F540" s="57"/>
      <c r="G540" s="58">
        <f t="shared" si="60"/>
        <v>0</v>
      </c>
      <c r="H540" s="58"/>
      <c r="I540" s="57"/>
      <c r="J540" s="57"/>
      <c r="K540" s="57"/>
      <c r="L540" s="57"/>
      <c r="M540" s="58" t="str">
        <f t="shared" si="61"/>
        <v/>
      </c>
      <c r="N540" s="102"/>
    </row>
    <row r="541" spans="1:14">
      <c r="A541" s="97" t="str">
        <f t="shared" si="59"/>
        <v/>
      </c>
      <c r="B541" s="98" t="str">
        <f t="shared" si="58"/>
        <v/>
      </c>
      <c r="C541" s="99"/>
      <c r="D541" s="100"/>
      <c r="E541" s="100"/>
      <c r="F541" s="57"/>
      <c r="G541" s="58">
        <f t="shared" si="60"/>
        <v>0</v>
      </c>
      <c r="H541" s="58"/>
      <c r="I541" s="57"/>
      <c r="J541" s="57"/>
      <c r="K541" s="57"/>
      <c r="L541" s="57"/>
      <c r="M541" s="58" t="str">
        <f t="shared" si="61"/>
        <v/>
      </c>
      <c r="N541" s="102"/>
    </row>
    <row r="542" spans="1:14">
      <c r="A542" s="97" t="str">
        <f t="shared" si="59"/>
        <v/>
      </c>
      <c r="B542" s="98" t="str">
        <f t="shared" si="58"/>
        <v/>
      </c>
      <c r="C542" s="99"/>
      <c r="D542" s="100"/>
      <c r="E542" s="100"/>
      <c r="F542" s="57"/>
      <c r="G542" s="58">
        <f t="shared" si="60"/>
        <v>0</v>
      </c>
      <c r="H542" s="58"/>
      <c r="I542" s="57"/>
      <c r="J542" s="57"/>
      <c r="K542" s="57"/>
      <c r="L542" s="57"/>
      <c r="M542" s="58" t="str">
        <f t="shared" si="61"/>
        <v/>
      </c>
      <c r="N542" s="102"/>
    </row>
    <row r="543" spans="1:14">
      <c r="A543" s="97" t="str">
        <f t="shared" si="59"/>
        <v/>
      </c>
      <c r="B543" s="98" t="str">
        <f t="shared" si="58"/>
        <v/>
      </c>
      <c r="C543" s="99"/>
      <c r="D543" s="100"/>
      <c r="E543" s="100"/>
      <c r="F543" s="57"/>
      <c r="G543" s="58">
        <f t="shared" si="60"/>
        <v>0</v>
      </c>
      <c r="H543" s="58"/>
      <c r="I543" s="57"/>
      <c r="J543" s="57"/>
      <c r="K543" s="57"/>
      <c r="L543" s="57"/>
      <c r="M543" s="58" t="str">
        <f t="shared" si="61"/>
        <v/>
      </c>
      <c r="N543" s="102"/>
    </row>
    <row r="544" spans="1:14">
      <c r="A544" s="97" t="str">
        <f t="shared" si="59"/>
        <v/>
      </c>
      <c r="B544" s="98" t="str">
        <f t="shared" si="58"/>
        <v/>
      </c>
      <c r="C544" s="99"/>
      <c r="D544" s="100"/>
      <c r="E544" s="100"/>
      <c r="F544" s="57"/>
      <c r="G544" s="58">
        <f t="shared" si="60"/>
        <v>0</v>
      </c>
      <c r="H544" s="58"/>
      <c r="I544" s="57"/>
      <c r="J544" s="57"/>
      <c r="K544" s="57"/>
      <c r="L544" s="57"/>
      <c r="M544" s="58" t="str">
        <f t="shared" si="61"/>
        <v/>
      </c>
      <c r="N544" s="102"/>
    </row>
    <row r="545" spans="1:14">
      <c r="A545" s="97" t="str">
        <f t="shared" si="59"/>
        <v/>
      </c>
      <c r="B545" s="98" t="str">
        <f t="shared" si="58"/>
        <v/>
      </c>
      <c r="C545" s="99"/>
      <c r="D545" s="100"/>
      <c r="E545" s="100"/>
      <c r="F545" s="57"/>
      <c r="G545" s="58">
        <f t="shared" si="60"/>
        <v>0</v>
      </c>
      <c r="H545" s="58"/>
      <c r="I545" s="57"/>
      <c r="J545" s="57"/>
      <c r="K545" s="57"/>
      <c r="L545" s="57"/>
      <c r="M545" s="58" t="str">
        <f t="shared" si="61"/>
        <v/>
      </c>
      <c r="N545" s="102"/>
    </row>
    <row r="546" spans="1:14">
      <c r="A546" s="97" t="str">
        <f t="shared" si="59"/>
        <v/>
      </c>
      <c r="B546" s="98" t="str">
        <f t="shared" si="58"/>
        <v/>
      </c>
      <c r="C546" s="99"/>
      <c r="D546" s="100"/>
      <c r="E546" s="100"/>
      <c r="F546" s="57"/>
      <c r="G546" s="58">
        <f t="shared" si="60"/>
        <v>0</v>
      </c>
      <c r="H546" s="58"/>
      <c r="I546" s="57"/>
      <c r="J546" s="57"/>
      <c r="K546" s="57"/>
      <c r="L546" s="57"/>
      <c r="M546" s="58" t="str">
        <f t="shared" si="61"/>
        <v/>
      </c>
      <c r="N546" s="102"/>
    </row>
    <row r="547" spans="1:14">
      <c r="A547" s="97" t="str">
        <f t="shared" si="59"/>
        <v/>
      </c>
      <c r="B547" s="98" t="str">
        <f t="shared" si="58"/>
        <v/>
      </c>
      <c r="C547" s="99"/>
      <c r="D547" s="100"/>
      <c r="E547" s="100"/>
      <c r="F547" s="57"/>
      <c r="G547" s="58">
        <f t="shared" si="60"/>
        <v>0</v>
      </c>
      <c r="H547" s="58"/>
      <c r="I547" s="57"/>
      <c r="J547" s="57"/>
      <c r="K547" s="57"/>
      <c r="L547" s="57"/>
      <c r="M547" s="58" t="str">
        <f t="shared" si="61"/>
        <v/>
      </c>
      <c r="N547" s="102"/>
    </row>
    <row r="548" spans="1:14">
      <c r="A548" s="97" t="str">
        <f t="shared" si="59"/>
        <v/>
      </c>
      <c r="B548" s="98" t="str">
        <f t="shared" si="58"/>
        <v/>
      </c>
      <c r="C548" s="99"/>
      <c r="D548" s="100"/>
      <c r="E548" s="100"/>
      <c r="F548" s="57"/>
      <c r="G548" s="58">
        <f t="shared" si="60"/>
        <v>0</v>
      </c>
      <c r="H548" s="58"/>
      <c r="I548" s="57"/>
      <c r="J548" s="57"/>
      <c r="K548" s="57"/>
      <c r="L548" s="57"/>
      <c r="M548" s="58" t="str">
        <f t="shared" si="61"/>
        <v/>
      </c>
      <c r="N548" s="102"/>
    </row>
    <row r="549" spans="1:14">
      <c r="A549" s="97" t="str">
        <f t="shared" si="59"/>
        <v/>
      </c>
      <c r="B549" s="98" t="str">
        <f t="shared" si="58"/>
        <v/>
      </c>
      <c r="C549" s="99"/>
      <c r="D549" s="100"/>
      <c r="E549" s="100"/>
      <c r="F549" s="57"/>
      <c r="G549" s="58">
        <f t="shared" si="60"/>
        <v>0</v>
      </c>
      <c r="H549" s="58"/>
      <c r="I549" s="57"/>
      <c r="J549" s="57"/>
      <c r="K549" s="57"/>
      <c r="L549" s="57"/>
      <c r="M549" s="58" t="str">
        <f t="shared" si="61"/>
        <v/>
      </c>
      <c r="N549" s="102"/>
    </row>
    <row r="550" spans="1:14">
      <c r="A550" s="97" t="str">
        <f t="shared" si="59"/>
        <v/>
      </c>
      <c r="B550" s="98" t="str">
        <f t="shared" si="58"/>
        <v/>
      </c>
      <c r="C550" s="99"/>
      <c r="D550" s="100"/>
      <c r="E550" s="100"/>
      <c r="F550" s="57"/>
      <c r="G550" s="58">
        <f t="shared" si="60"/>
        <v>0</v>
      </c>
      <c r="H550" s="58"/>
      <c r="I550" s="57"/>
      <c r="J550" s="57"/>
      <c r="K550" s="57"/>
      <c r="L550" s="57"/>
      <c r="M550" s="58" t="str">
        <f t="shared" si="61"/>
        <v/>
      </c>
      <c r="N550" s="102"/>
    </row>
    <row r="551" spans="1:14">
      <c r="A551" s="97" t="str">
        <f t="shared" si="59"/>
        <v/>
      </c>
      <c r="B551" s="98" t="str">
        <f t="shared" si="58"/>
        <v/>
      </c>
      <c r="C551" s="99"/>
      <c r="D551" s="100"/>
      <c r="E551" s="100"/>
      <c r="F551" s="57"/>
      <c r="G551" s="58">
        <f t="shared" si="60"/>
        <v>0</v>
      </c>
      <c r="H551" s="58"/>
      <c r="I551" s="57"/>
      <c r="J551" s="57"/>
      <c r="K551" s="57"/>
      <c r="L551" s="57"/>
      <c r="M551" s="58" t="str">
        <f t="shared" si="61"/>
        <v/>
      </c>
      <c r="N551" s="102"/>
    </row>
    <row r="552" spans="1:14">
      <c r="A552" s="97" t="str">
        <f t="shared" si="59"/>
        <v/>
      </c>
      <c r="B552" s="98" t="str">
        <f t="shared" si="58"/>
        <v/>
      </c>
      <c r="C552" s="99"/>
      <c r="D552" s="100"/>
      <c r="E552" s="100"/>
      <c r="F552" s="57"/>
      <c r="G552" s="58">
        <f t="shared" si="60"/>
        <v>0</v>
      </c>
      <c r="H552" s="58"/>
      <c r="I552" s="57"/>
      <c r="J552" s="57"/>
      <c r="K552" s="57"/>
      <c r="L552" s="57"/>
      <c r="M552" s="58" t="str">
        <f t="shared" si="61"/>
        <v/>
      </c>
      <c r="N552" s="102"/>
    </row>
    <row r="553" spans="1:14">
      <c r="A553" s="97" t="str">
        <f t="shared" si="59"/>
        <v/>
      </c>
      <c r="B553" s="98" t="str">
        <f t="shared" si="58"/>
        <v/>
      </c>
      <c r="C553" s="99"/>
      <c r="D553" s="100"/>
      <c r="E553" s="100"/>
      <c r="F553" s="57"/>
      <c r="G553" s="58">
        <f t="shared" si="60"/>
        <v>0</v>
      </c>
      <c r="H553" s="58"/>
      <c r="I553" s="57"/>
      <c r="J553" s="57"/>
      <c r="K553" s="57"/>
      <c r="L553" s="57"/>
      <c r="M553" s="58" t="str">
        <f t="shared" si="61"/>
        <v/>
      </c>
      <c r="N553" s="102"/>
    </row>
    <row r="554" spans="1:14">
      <c r="A554" s="97" t="str">
        <f t="shared" si="59"/>
        <v/>
      </c>
      <c r="B554" s="98" t="str">
        <f t="shared" si="58"/>
        <v/>
      </c>
      <c r="C554" s="99"/>
      <c r="D554" s="100"/>
      <c r="E554" s="100"/>
      <c r="F554" s="57"/>
      <c r="G554" s="58">
        <f t="shared" si="60"/>
        <v>0</v>
      </c>
      <c r="H554" s="58"/>
      <c r="I554" s="57"/>
      <c r="J554" s="57"/>
      <c r="K554" s="57"/>
      <c r="L554" s="57"/>
      <c r="M554" s="58" t="str">
        <f t="shared" si="61"/>
        <v/>
      </c>
      <c r="N554" s="102"/>
    </row>
    <row r="555" spans="1:14">
      <c r="A555" s="97" t="str">
        <f t="shared" si="59"/>
        <v/>
      </c>
      <c r="B555" s="98" t="str">
        <f t="shared" si="58"/>
        <v/>
      </c>
      <c r="C555" s="99"/>
      <c r="D555" s="100"/>
      <c r="E555" s="100"/>
      <c r="F555" s="57"/>
      <c r="G555" s="58">
        <f t="shared" si="60"/>
        <v>0</v>
      </c>
      <c r="H555" s="58"/>
      <c r="I555" s="57"/>
      <c r="J555" s="57"/>
      <c r="K555" s="57"/>
      <c r="L555" s="57"/>
      <c r="M555" s="58" t="str">
        <f t="shared" si="61"/>
        <v/>
      </c>
      <c r="N555" s="102"/>
    </row>
    <row r="556" spans="1:14">
      <c r="A556" s="97" t="str">
        <f t="shared" si="59"/>
        <v/>
      </c>
      <c r="B556" s="98" t="str">
        <f t="shared" ref="B556:B619" si="62">IF(C556="","",MONTH(C556)&amp;"月")</f>
        <v/>
      </c>
      <c r="C556" s="99"/>
      <c r="D556" s="100"/>
      <c r="E556" s="100"/>
      <c r="F556" s="57"/>
      <c r="G556" s="58">
        <f t="shared" si="60"/>
        <v>0</v>
      </c>
      <c r="H556" s="58"/>
      <c r="I556" s="57"/>
      <c r="J556" s="57"/>
      <c r="K556" s="57"/>
      <c r="L556" s="57"/>
      <c r="M556" s="58" t="str">
        <f t="shared" si="61"/>
        <v/>
      </c>
      <c r="N556" s="102"/>
    </row>
    <row r="557" spans="1:14">
      <c r="A557" s="97" t="str">
        <f t="shared" ref="A557:A620" si="63">IF(C557="","",ROW()-42)</f>
        <v/>
      </c>
      <c r="B557" s="98" t="str">
        <f t="shared" si="62"/>
        <v/>
      </c>
      <c r="C557" s="99"/>
      <c r="D557" s="100"/>
      <c r="E557" s="100"/>
      <c r="F557" s="57"/>
      <c r="G557" s="58">
        <f t="shared" ref="G557:G620" si="64">IF(F557="",0,F557*$K$41)</f>
        <v>0</v>
      </c>
      <c r="H557" s="58"/>
      <c r="I557" s="57"/>
      <c r="J557" s="57"/>
      <c r="K557" s="57"/>
      <c r="L557" s="57"/>
      <c r="M557" s="58" t="str">
        <f t="shared" ref="M557:M620" si="65">IF(C557="","",ROUND(M556+G557-I557-J557-K557-L557-H557,2))</f>
        <v/>
      </c>
      <c r="N557" s="102"/>
    </row>
    <row r="558" spans="1:14">
      <c r="A558" s="97" t="str">
        <f t="shared" si="63"/>
        <v/>
      </c>
      <c r="B558" s="98" t="str">
        <f t="shared" si="62"/>
        <v/>
      </c>
      <c r="C558" s="99"/>
      <c r="D558" s="100"/>
      <c r="E558" s="100"/>
      <c r="F558" s="57"/>
      <c r="G558" s="58">
        <f t="shared" si="64"/>
        <v>0</v>
      </c>
      <c r="H558" s="58"/>
      <c r="I558" s="57"/>
      <c r="J558" s="57"/>
      <c r="K558" s="57"/>
      <c r="L558" s="57"/>
      <c r="M558" s="58" t="str">
        <f t="shared" si="65"/>
        <v/>
      </c>
      <c r="N558" s="102"/>
    </row>
    <row r="559" spans="1:14">
      <c r="A559" s="97" t="str">
        <f t="shared" si="63"/>
        <v/>
      </c>
      <c r="B559" s="98" t="str">
        <f t="shared" si="62"/>
        <v/>
      </c>
      <c r="C559" s="99"/>
      <c r="D559" s="100"/>
      <c r="E559" s="100"/>
      <c r="F559" s="57"/>
      <c r="G559" s="58">
        <f t="shared" si="64"/>
        <v>0</v>
      </c>
      <c r="H559" s="58"/>
      <c r="I559" s="57"/>
      <c r="J559" s="57"/>
      <c r="K559" s="57"/>
      <c r="L559" s="57"/>
      <c r="M559" s="58" t="str">
        <f t="shared" si="65"/>
        <v/>
      </c>
      <c r="N559" s="102"/>
    </row>
    <row r="560" spans="1:14">
      <c r="A560" s="97" t="str">
        <f t="shared" si="63"/>
        <v/>
      </c>
      <c r="B560" s="98" t="str">
        <f t="shared" si="62"/>
        <v/>
      </c>
      <c r="C560" s="99"/>
      <c r="D560" s="100"/>
      <c r="E560" s="100"/>
      <c r="F560" s="57"/>
      <c r="G560" s="58">
        <f t="shared" si="64"/>
        <v>0</v>
      </c>
      <c r="H560" s="58"/>
      <c r="I560" s="57"/>
      <c r="J560" s="57"/>
      <c r="K560" s="57"/>
      <c r="L560" s="57"/>
      <c r="M560" s="58" t="str">
        <f t="shared" si="65"/>
        <v/>
      </c>
      <c r="N560" s="102"/>
    </row>
    <row r="561" spans="1:14">
      <c r="A561" s="97" t="str">
        <f t="shared" si="63"/>
        <v/>
      </c>
      <c r="B561" s="98" t="str">
        <f t="shared" si="62"/>
        <v/>
      </c>
      <c r="C561" s="99"/>
      <c r="D561" s="100"/>
      <c r="E561" s="100"/>
      <c r="F561" s="57"/>
      <c r="G561" s="58">
        <f t="shared" si="64"/>
        <v>0</v>
      </c>
      <c r="H561" s="58"/>
      <c r="I561" s="57"/>
      <c r="J561" s="57"/>
      <c r="K561" s="57"/>
      <c r="L561" s="57"/>
      <c r="M561" s="58" t="str">
        <f t="shared" si="65"/>
        <v/>
      </c>
      <c r="N561" s="102"/>
    </row>
    <row r="562" spans="1:14">
      <c r="A562" s="97" t="str">
        <f t="shared" si="63"/>
        <v/>
      </c>
      <c r="B562" s="98" t="str">
        <f t="shared" si="62"/>
        <v/>
      </c>
      <c r="C562" s="99"/>
      <c r="D562" s="100"/>
      <c r="E562" s="100"/>
      <c r="F562" s="57"/>
      <c r="G562" s="58">
        <f t="shared" si="64"/>
        <v>0</v>
      </c>
      <c r="H562" s="58"/>
      <c r="I562" s="57"/>
      <c r="J562" s="57"/>
      <c r="K562" s="57"/>
      <c r="L562" s="57"/>
      <c r="M562" s="58" t="str">
        <f t="shared" si="65"/>
        <v/>
      </c>
      <c r="N562" s="102"/>
    </row>
    <row r="563" spans="1:14">
      <c r="A563" s="97" t="str">
        <f t="shared" si="63"/>
        <v/>
      </c>
      <c r="B563" s="98" t="str">
        <f t="shared" si="62"/>
        <v/>
      </c>
      <c r="C563" s="99"/>
      <c r="D563" s="100"/>
      <c r="E563" s="100"/>
      <c r="F563" s="57"/>
      <c r="G563" s="58">
        <f t="shared" si="64"/>
        <v>0</v>
      </c>
      <c r="H563" s="58"/>
      <c r="I563" s="57"/>
      <c r="J563" s="57"/>
      <c r="K563" s="57"/>
      <c r="L563" s="57"/>
      <c r="M563" s="58" t="str">
        <f t="shared" si="65"/>
        <v/>
      </c>
      <c r="N563" s="102"/>
    </row>
    <row r="564" spans="1:14">
      <c r="A564" s="97" t="str">
        <f t="shared" si="63"/>
        <v/>
      </c>
      <c r="B564" s="98" t="str">
        <f t="shared" si="62"/>
        <v/>
      </c>
      <c r="C564" s="99"/>
      <c r="D564" s="100"/>
      <c r="E564" s="100"/>
      <c r="F564" s="57"/>
      <c r="G564" s="58">
        <f t="shared" si="64"/>
        <v>0</v>
      </c>
      <c r="H564" s="58"/>
      <c r="I564" s="57"/>
      <c r="J564" s="57"/>
      <c r="K564" s="57"/>
      <c r="L564" s="57"/>
      <c r="M564" s="58" t="str">
        <f t="shared" si="65"/>
        <v/>
      </c>
      <c r="N564" s="102"/>
    </row>
    <row r="565" spans="1:14">
      <c r="A565" s="97" t="str">
        <f t="shared" si="63"/>
        <v/>
      </c>
      <c r="B565" s="98" t="str">
        <f t="shared" si="62"/>
        <v/>
      </c>
      <c r="C565" s="99"/>
      <c r="D565" s="100"/>
      <c r="E565" s="100"/>
      <c r="F565" s="57"/>
      <c r="G565" s="58">
        <f t="shared" si="64"/>
        <v>0</v>
      </c>
      <c r="H565" s="58"/>
      <c r="I565" s="57"/>
      <c r="J565" s="57"/>
      <c r="K565" s="57"/>
      <c r="L565" s="57"/>
      <c r="M565" s="58" t="str">
        <f t="shared" si="65"/>
        <v/>
      </c>
      <c r="N565" s="102"/>
    </row>
    <row r="566" spans="1:14">
      <c r="A566" s="97" t="str">
        <f t="shared" si="63"/>
        <v/>
      </c>
      <c r="B566" s="98" t="str">
        <f t="shared" si="62"/>
        <v/>
      </c>
      <c r="C566" s="99"/>
      <c r="D566" s="100"/>
      <c r="E566" s="100"/>
      <c r="F566" s="57"/>
      <c r="G566" s="58">
        <f t="shared" si="64"/>
        <v>0</v>
      </c>
      <c r="H566" s="58"/>
      <c r="I566" s="57"/>
      <c r="J566" s="57"/>
      <c r="K566" s="57"/>
      <c r="L566" s="57"/>
      <c r="M566" s="58" t="str">
        <f t="shared" si="65"/>
        <v/>
      </c>
      <c r="N566" s="102"/>
    </row>
    <row r="567" spans="1:14">
      <c r="A567" s="97" t="str">
        <f t="shared" si="63"/>
        <v/>
      </c>
      <c r="B567" s="98" t="str">
        <f t="shared" si="62"/>
        <v/>
      </c>
      <c r="C567" s="99"/>
      <c r="D567" s="100"/>
      <c r="E567" s="100"/>
      <c r="F567" s="57"/>
      <c r="G567" s="58">
        <f t="shared" si="64"/>
        <v>0</v>
      </c>
      <c r="H567" s="58"/>
      <c r="I567" s="57"/>
      <c r="J567" s="57"/>
      <c r="K567" s="57"/>
      <c r="L567" s="57"/>
      <c r="M567" s="58" t="str">
        <f t="shared" si="65"/>
        <v/>
      </c>
      <c r="N567" s="102"/>
    </row>
    <row r="568" spans="1:14">
      <c r="A568" s="97" t="str">
        <f t="shared" si="63"/>
        <v/>
      </c>
      <c r="B568" s="98" t="str">
        <f t="shared" si="62"/>
        <v/>
      </c>
      <c r="C568" s="99"/>
      <c r="D568" s="100"/>
      <c r="E568" s="100"/>
      <c r="F568" s="57"/>
      <c r="G568" s="58">
        <f t="shared" si="64"/>
        <v>0</v>
      </c>
      <c r="H568" s="58"/>
      <c r="I568" s="57"/>
      <c r="J568" s="57"/>
      <c r="K568" s="57"/>
      <c r="L568" s="57"/>
      <c r="M568" s="58" t="str">
        <f t="shared" si="65"/>
        <v/>
      </c>
      <c r="N568" s="102"/>
    </row>
    <row r="569" spans="1:14">
      <c r="A569" s="97" t="str">
        <f t="shared" si="63"/>
        <v/>
      </c>
      <c r="B569" s="98" t="str">
        <f t="shared" si="62"/>
        <v/>
      </c>
      <c r="C569" s="99"/>
      <c r="D569" s="100"/>
      <c r="E569" s="100"/>
      <c r="F569" s="57"/>
      <c r="G569" s="58">
        <f t="shared" si="64"/>
        <v>0</v>
      </c>
      <c r="H569" s="58"/>
      <c r="I569" s="57"/>
      <c r="J569" s="57"/>
      <c r="K569" s="57"/>
      <c r="L569" s="57"/>
      <c r="M569" s="58" t="str">
        <f t="shared" si="65"/>
        <v/>
      </c>
      <c r="N569" s="102"/>
    </row>
    <row r="570" spans="1:14">
      <c r="A570" s="97" t="str">
        <f t="shared" si="63"/>
        <v/>
      </c>
      <c r="B570" s="98" t="str">
        <f t="shared" si="62"/>
        <v/>
      </c>
      <c r="C570" s="99"/>
      <c r="D570" s="100"/>
      <c r="E570" s="100"/>
      <c r="F570" s="57"/>
      <c r="G570" s="58">
        <f t="shared" si="64"/>
        <v>0</v>
      </c>
      <c r="H570" s="58"/>
      <c r="I570" s="57"/>
      <c r="J570" s="57"/>
      <c r="K570" s="57"/>
      <c r="L570" s="57"/>
      <c r="M570" s="58" t="str">
        <f t="shared" si="65"/>
        <v/>
      </c>
      <c r="N570" s="102"/>
    </row>
    <row r="571" spans="1:14">
      <c r="A571" s="97" t="str">
        <f t="shared" si="63"/>
        <v/>
      </c>
      <c r="B571" s="98" t="str">
        <f t="shared" si="62"/>
        <v/>
      </c>
      <c r="C571" s="99"/>
      <c r="D571" s="100"/>
      <c r="E571" s="100"/>
      <c r="F571" s="57"/>
      <c r="G571" s="58">
        <f t="shared" si="64"/>
        <v>0</v>
      </c>
      <c r="H571" s="58"/>
      <c r="I571" s="57"/>
      <c r="J571" s="57"/>
      <c r="K571" s="57"/>
      <c r="L571" s="57"/>
      <c r="M571" s="58" t="str">
        <f t="shared" si="65"/>
        <v/>
      </c>
      <c r="N571" s="102"/>
    </row>
    <row r="572" spans="1:14">
      <c r="A572" s="97" t="str">
        <f t="shared" si="63"/>
        <v/>
      </c>
      <c r="B572" s="98" t="str">
        <f t="shared" si="62"/>
        <v/>
      </c>
      <c r="C572" s="99"/>
      <c r="D572" s="100"/>
      <c r="E572" s="100"/>
      <c r="F572" s="57"/>
      <c r="G572" s="58">
        <f t="shared" si="64"/>
        <v>0</v>
      </c>
      <c r="H572" s="58"/>
      <c r="I572" s="57"/>
      <c r="J572" s="57"/>
      <c r="K572" s="57"/>
      <c r="L572" s="57"/>
      <c r="M572" s="58" t="str">
        <f t="shared" si="65"/>
        <v/>
      </c>
      <c r="N572" s="102"/>
    </row>
    <row r="573" spans="1:14">
      <c r="A573" s="97" t="str">
        <f t="shared" si="63"/>
        <v/>
      </c>
      <c r="B573" s="98" t="str">
        <f t="shared" si="62"/>
        <v/>
      </c>
      <c r="C573" s="99"/>
      <c r="D573" s="100"/>
      <c r="E573" s="100"/>
      <c r="F573" s="57"/>
      <c r="G573" s="58">
        <f t="shared" si="64"/>
        <v>0</v>
      </c>
      <c r="H573" s="58"/>
      <c r="I573" s="57"/>
      <c r="J573" s="57"/>
      <c r="K573" s="57"/>
      <c r="L573" s="57"/>
      <c r="M573" s="58" t="str">
        <f t="shared" si="65"/>
        <v/>
      </c>
      <c r="N573" s="102"/>
    </row>
    <row r="574" spans="1:14">
      <c r="A574" s="97" t="str">
        <f t="shared" si="63"/>
        <v/>
      </c>
      <c r="B574" s="98" t="str">
        <f t="shared" si="62"/>
        <v/>
      </c>
      <c r="C574" s="99"/>
      <c r="D574" s="100"/>
      <c r="E574" s="100"/>
      <c r="F574" s="57"/>
      <c r="G574" s="58">
        <f t="shared" si="64"/>
        <v>0</v>
      </c>
      <c r="H574" s="58"/>
      <c r="I574" s="57"/>
      <c r="J574" s="57"/>
      <c r="K574" s="57"/>
      <c r="L574" s="57"/>
      <c r="M574" s="58" t="str">
        <f t="shared" si="65"/>
        <v/>
      </c>
      <c r="N574" s="102"/>
    </row>
    <row r="575" spans="1:14">
      <c r="A575" s="97" t="str">
        <f t="shared" si="63"/>
        <v/>
      </c>
      <c r="B575" s="98" t="str">
        <f t="shared" si="62"/>
        <v/>
      </c>
      <c r="C575" s="99"/>
      <c r="D575" s="100"/>
      <c r="E575" s="100"/>
      <c r="F575" s="57"/>
      <c r="G575" s="58">
        <f t="shared" si="64"/>
        <v>0</v>
      </c>
      <c r="H575" s="58"/>
      <c r="I575" s="57"/>
      <c r="J575" s="57"/>
      <c r="K575" s="57"/>
      <c r="L575" s="57"/>
      <c r="M575" s="58" t="str">
        <f t="shared" si="65"/>
        <v/>
      </c>
      <c r="N575" s="102"/>
    </row>
    <row r="576" spans="1:14">
      <c r="A576" s="97" t="str">
        <f t="shared" si="63"/>
        <v/>
      </c>
      <c r="B576" s="98" t="str">
        <f t="shared" si="62"/>
        <v/>
      </c>
      <c r="C576" s="99"/>
      <c r="D576" s="100"/>
      <c r="E576" s="100"/>
      <c r="F576" s="57"/>
      <c r="G576" s="58">
        <f t="shared" si="64"/>
        <v>0</v>
      </c>
      <c r="H576" s="58"/>
      <c r="I576" s="57"/>
      <c r="J576" s="57"/>
      <c r="K576" s="57"/>
      <c r="L576" s="57"/>
      <c r="M576" s="58" t="str">
        <f t="shared" si="65"/>
        <v/>
      </c>
      <c r="N576" s="102"/>
    </row>
    <row r="577" spans="1:14">
      <c r="A577" s="97" t="str">
        <f t="shared" si="63"/>
        <v/>
      </c>
      <c r="B577" s="98" t="str">
        <f t="shared" si="62"/>
        <v/>
      </c>
      <c r="C577" s="99"/>
      <c r="D577" s="100"/>
      <c r="E577" s="100"/>
      <c r="F577" s="57"/>
      <c r="G577" s="58">
        <f t="shared" si="64"/>
        <v>0</v>
      </c>
      <c r="H577" s="58"/>
      <c r="I577" s="57"/>
      <c r="J577" s="57"/>
      <c r="K577" s="57"/>
      <c r="L577" s="57"/>
      <c r="M577" s="58" t="str">
        <f t="shared" si="65"/>
        <v/>
      </c>
      <c r="N577" s="102"/>
    </row>
    <row r="578" spans="1:14">
      <c r="A578" s="97" t="str">
        <f t="shared" si="63"/>
        <v/>
      </c>
      <c r="B578" s="98" t="str">
        <f t="shared" si="62"/>
        <v/>
      </c>
      <c r="C578" s="99"/>
      <c r="D578" s="100"/>
      <c r="E578" s="100"/>
      <c r="F578" s="57"/>
      <c r="G578" s="58">
        <f t="shared" si="64"/>
        <v>0</v>
      </c>
      <c r="H578" s="58"/>
      <c r="I578" s="57"/>
      <c r="J578" s="57"/>
      <c r="K578" s="57"/>
      <c r="L578" s="57"/>
      <c r="M578" s="58" t="str">
        <f t="shared" si="65"/>
        <v/>
      </c>
      <c r="N578" s="102"/>
    </row>
    <row r="579" spans="1:14">
      <c r="A579" s="97" t="str">
        <f t="shared" si="63"/>
        <v/>
      </c>
      <c r="B579" s="98" t="str">
        <f t="shared" si="62"/>
        <v/>
      </c>
      <c r="C579" s="99"/>
      <c r="D579" s="100"/>
      <c r="E579" s="100"/>
      <c r="F579" s="57"/>
      <c r="G579" s="58">
        <f t="shared" si="64"/>
        <v>0</v>
      </c>
      <c r="H579" s="58"/>
      <c r="I579" s="57"/>
      <c r="J579" s="57"/>
      <c r="K579" s="57"/>
      <c r="L579" s="57"/>
      <c r="M579" s="58" t="str">
        <f t="shared" si="65"/>
        <v/>
      </c>
      <c r="N579" s="102"/>
    </row>
    <row r="580" spans="1:14">
      <c r="A580" s="97" t="str">
        <f t="shared" si="63"/>
        <v/>
      </c>
      <c r="B580" s="98" t="str">
        <f t="shared" si="62"/>
        <v/>
      </c>
      <c r="C580" s="99"/>
      <c r="D580" s="100"/>
      <c r="E580" s="100"/>
      <c r="F580" s="57"/>
      <c r="G580" s="58">
        <f t="shared" si="64"/>
        <v>0</v>
      </c>
      <c r="H580" s="58"/>
      <c r="I580" s="57"/>
      <c r="J580" s="57"/>
      <c r="K580" s="57"/>
      <c r="L580" s="57"/>
      <c r="M580" s="58" t="str">
        <f t="shared" si="65"/>
        <v/>
      </c>
      <c r="N580" s="102"/>
    </row>
    <row r="581" spans="1:14">
      <c r="A581" s="97" t="str">
        <f t="shared" si="63"/>
        <v/>
      </c>
      <c r="B581" s="98" t="str">
        <f t="shared" si="62"/>
        <v/>
      </c>
      <c r="C581" s="99"/>
      <c r="D581" s="100"/>
      <c r="E581" s="100"/>
      <c r="F581" s="57"/>
      <c r="G581" s="58">
        <f t="shared" si="64"/>
        <v>0</v>
      </c>
      <c r="H581" s="58"/>
      <c r="I581" s="57"/>
      <c r="J581" s="57"/>
      <c r="K581" s="57"/>
      <c r="L581" s="57"/>
      <c r="M581" s="58" t="str">
        <f t="shared" si="65"/>
        <v/>
      </c>
      <c r="N581" s="102"/>
    </row>
    <row r="582" spans="1:14">
      <c r="A582" s="97" t="str">
        <f t="shared" si="63"/>
        <v/>
      </c>
      <c r="B582" s="98" t="str">
        <f t="shared" si="62"/>
        <v/>
      </c>
      <c r="C582" s="99"/>
      <c r="D582" s="100"/>
      <c r="E582" s="100"/>
      <c r="F582" s="57"/>
      <c r="G582" s="58">
        <f t="shared" si="64"/>
        <v>0</v>
      </c>
      <c r="H582" s="58"/>
      <c r="I582" s="57"/>
      <c r="J582" s="57"/>
      <c r="K582" s="57"/>
      <c r="L582" s="57"/>
      <c r="M582" s="58" t="str">
        <f t="shared" si="65"/>
        <v/>
      </c>
      <c r="N582" s="102"/>
    </row>
    <row r="583" spans="1:14">
      <c r="A583" s="97" t="str">
        <f t="shared" si="63"/>
        <v/>
      </c>
      <c r="B583" s="98" t="str">
        <f t="shared" si="62"/>
        <v/>
      </c>
      <c r="C583" s="99"/>
      <c r="D583" s="100"/>
      <c r="E583" s="100"/>
      <c r="F583" s="57"/>
      <c r="G583" s="58">
        <f t="shared" si="64"/>
        <v>0</v>
      </c>
      <c r="H583" s="58"/>
      <c r="I583" s="57"/>
      <c r="J583" s="57"/>
      <c r="K583" s="57"/>
      <c r="L583" s="57"/>
      <c r="M583" s="58" t="str">
        <f t="shared" si="65"/>
        <v/>
      </c>
      <c r="N583" s="102"/>
    </row>
    <row r="584" spans="1:14">
      <c r="A584" s="97" t="str">
        <f t="shared" si="63"/>
        <v/>
      </c>
      <c r="B584" s="98" t="str">
        <f t="shared" si="62"/>
        <v/>
      </c>
      <c r="C584" s="99"/>
      <c r="D584" s="100"/>
      <c r="E584" s="100"/>
      <c r="F584" s="57"/>
      <c r="G584" s="58">
        <f t="shared" si="64"/>
        <v>0</v>
      </c>
      <c r="H584" s="58"/>
      <c r="I584" s="57"/>
      <c r="J584" s="57"/>
      <c r="K584" s="57"/>
      <c r="L584" s="57"/>
      <c r="M584" s="58" t="str">
        <f t="shared" si="65"/>
        <v/>
      </c>
      <c r="N584" s="102"/>
    </row>
    <row r="585" spans="1:14">
      <c r="A585" s="97" t="str">
        <f t="shared" si="63"/>
        <v/>
      </c>
      <c r="B585" s="98" t="str">
        <f t="shared" si="62"/>
        <v/>
      </c>
      <c r="C585" s="99"/>
      <c r="D585" s="100"/>
      <c r="E585" s="100"/>
      <c r="F585" s="57"/>
      <c r="G585" s="58">
        <f t="shared" si="64"/>
        <v>0</v>
      </c>
      <c r="H585" s="58"/>
      <c r="I585" s="57"/>
      <c r="J585" s="57"/>
      <c r="K585" s="57"/>
      <c r="L585" s="57"/>
      <c r="M585" s="58" t="str">
        <f t="shared" si="65"/>
        <v/>
      </c>
      <c r="N585" s="102"/>
    </row>
    <row r="586" spans="1:14">
      <c r="A586" s="97" t="str">
        <f t="shared" si="63"/>
        <v/>
      </c>
      <c r="B586" s="98" t="str">
        <f t="shared" si="62"/>
        <v/>
      </c>
      <c r="C586" s="99"/>
      <c r="D586" s="100"/>
      <c r="E586" s="100"/>
      <c r="F586" s="57"/>
      <c r="G586" s="58">
        <f t="shared" si="64"/>
        <v>0</v>
      </c>
      <c r="H586" s="58"/>
      <c r="I586" s="57"/>
      <c r="J586" s="57"/>
      <c r="K586" s="57"/>
      <c r="L586" s="57"/>
      <c r="M586" s="58" t="str">
        <f t="shared" si="65"/>
        <v/>
      </c>
      <c r="N586" s="102"/>
    </row>
    <row r="587" spans="1:14">
      <c r="A587" s="97" t="str">
        <f t="shared" si="63"/>
        <v/>
      </c>
      <c r="B587" s="98" t="str">
        <f t="shared" si="62"/>
        <v/>
      </c>
      <c r="C587" s="99"/>
      <c r="D587" s="100"/>
      <c r="E587" s="100"/>
      <c r="F587" s="57"/>
      <c r="G587" s="58">
        <f t="shared" si="64"/>
        <v>0</v>
      </c>
      <c r="H587" s="58"/>
      <c r="I587" s="57"/>
      <c r="J587" s="57"/>
      <c r="K587" s="57"/>
      <c r="L587" s="57"/>
      <c r="M587" s="58" t="str">
        <f t="shared" si="65"/>
        <v/>
      </c>
      <c r="N587" s="102"/>
    </row>
    <row r="588" spans="1:14">
      <c r="A588" s="97" t="str">
        <f t="shared" si="63"/>
        <v/>
      </c>
      <c r="B588" s="98" t="str">
        <f t="shared" si="62"/>
        <v/>
      </c>
      <c r="C588" s="99"/>
      <c r="D588" s="100"/>
      <c r="E588" s="100"/>
      <c r="F588" s="57"/>
      <c r="G588" s="58">
        <f t="shared" si="64"/>
        <v>0</v>
      </c>
      <c r="H588" s="58"/>
      <c r="I588" s="57"/>
      <c r="J588" s="57"/>
      <c r="K588" s="57"/>
      <c r="L588" s="57"/>
      <c r="M588" s="58" t="str">
        <f t="shared" si="65"/>
        <v/>
      </c>
      <c r="N588" s="102"/>
    </row>
    <row r="589" spans="1:14">
      <c r="A589" s="97" t="str">
        <f t="shared" si="63"/>
        <v/>
      </c>
      <c r="B589" s="98" t="str">
        <f t="shared" si="62"/>
        <v/>
      </c>
      <c r="C589" s="99"/>
      <c r="D589" s="100"/>
      <c r="E589" s="100"/>
      <c r="F589" s="57"/>
      <c r="G589" s="58">
        <f t="shared" si="64"/>
        <v>0</v>
      </c>
      <c r="H589" s="58"/>
      <c r="I589" s="57"/>
      <c r="J589" s="57"/>
      <c r="K589" s="57"/>
      <c r="L589" s="57"/>
      <c r="M589" s="58" t="str">
        <f t="shared" si="65"/>
        <v/>
      </c>
      <c r="N589" s="102"/>
    </row>
    <row r="590" spans="1:14">
      <c r="A590" s="97" t="str">
        <f t="shared" si="63"/>
        <v/>
      </c>
      <c r="B590" s="98" t="str">
        <f t="shared" si="62"/>
        <v/>
      </c>
      <c r="C590" s="99"/>
      <c r="D590" s="100"/>
      <c r="E590" s="100"/>
      <c r="F590" s="57"/>
      <c r="G590" s="58">
        <f t="shared" si="64"/>
        <v>0</v>
      </c>
      <c r="H590" s="58"/>
      <c r="I590" s="57"/>
      <c r="J590" s="57"/>
      <c r="K590" s="57"/>
      <c r="L590" s="57"/>
      <c r="M590" s="58" t="str">
        <f t="shared" si="65"/>
        <v/>
      </c>
      <c r="N590" s="102"/>
    </row>
    <row r="591" spans="1:14">
      <c r="A591" s="97" t="str">
        <f t="shared" si="63"/>
        <v/>
      </c>
      <c r="B591" s="98" t="str">
        <f t="shared" si="62"/>
        <v/>
      </c>
      <c r="C591" s="99"/>
      <c r="D591" s="100"/>
      <c r="E591" s="100"/>
      <c r="F591" s="57"/>
      <c r="G591" s="58">
        <f t="shared" si="64"/>
        <v>0</v>
      </c>
      <c r="H591" s="58"/>
      <c r="I591" s="57"/>
      <c r="J591" s="57"/>
      <c r="K591" s="57"/>
      <c r="L591" s="57"/>
      <c r="M591" s="58" t="str">
        <f t="shared" si="65"/>
        <v/>
      </c>
      <c r="N591" s="102"/>
    </row>
    <row r="592" spans="1:14">
      <c r="A592" s="97" t="str">
        <f t="shared" si="63"/>
        <v/>
      </c>
      <c r="B592" s="98" t="str">
        <f t="shared" si="62"/>
        <v/>
      </c>
      <c r="C592" s="99"/>
      <c r="D592" s="100"/>
      <c r="E592" s="100"/>
      <c r="F592" s="57"/>
      <c r="G592" s="58">
        <f t="shared" si="64"/>
        <v>0</v>
      </c>
      <c r="H592" s="58"/>
      <c r="I592" s="57"/>
      <c r="J592" s="57"/>
      <c r="K592" s="57"/>
      <c r="L592" s="57"/>
      <c r="M592" s="58" t="str">
        <f t="shared" si="65"/>
        <v/>
      </c>
      <c r="N592" s="102"/>
    </row>
    <row r="593" spans="1:14">
      <c r="A593" s="97" t="str">
        <f t="shared" si="63"/>
        <v/>
      </c>
      <c r="B593" s="98" t="str">
        <f t="shared" si="62"/>
        <v/>
      </c>
      <c r="C593" s="99"/>
      <c r="D593" s="100"/>
      <c r="E593" s="100"/>
      <c r="F593" s="57"/>
      <c r="G593" s="58">
        <f t="shared" si="64"/>
        <v>0</v>
      </c>
      <c r="H593" s="58"/>
      <c r="I593" s="57"/>
      <c r="J593" s="57"/>
      <c r="K593" s="57"/>
      <c r="L593" s="57"/>
      <c r="M593" s="58" t="str">
        <f t="shared" si="65"/>
        <v/>
      </c>
      <c r="N593" s="102"/>
    </row>
    <row r="594" spans="1:14">
      <c r="A594" s="97" t="str">
        <f t="shared" si="63"/>
        <v/>
      </c>
      <c r="B594" s="98" t="str">
        <f t="shared" si="62"/>
        <v/>
      </c>
      <c r="C594" s="99"/>
      <c r="D594" s="100"/>
      <c r="E594" s="100"/>
      <c r="F594" s="57"/>
      <c r="G594" s="58">
        <f t="shared" si="64"/>
        <v>0</v>
      </c>
      <c r="H594" s="58"/>
      <c r="I594" s="57"/>
      <c r="J594" s="57"/>
      <c r="K594" s="57"/>
      <c r="L594" s="57"/>
      <c r="M594" s="58" t="str">
        <f t="shared" si="65"/>
        <v/>
      </c>
      <c r="N594" s="102"/>
    </row>
    <row r="595" spans="1:14">
      <c r="A595" s="97" t="str">
        <f t="shared" si="63"/>
        <v/>
      </c>
      <c r="B595" s="98" t="str">
        <f t="shared" si="62"/>
        <v/>
      </c>
      <c r="C595" s="99"/>
      <c r="D595" s="100"/>
      <c r="E595" s="100"/>
      <c r="F595" s="57"/>
      <c r="G595" s="58">
        <f t="shared" si="64"/>
        <v>0</v>
      </c>
      <c r="H595" s="58"/>
      <c r="I595" s="57"/>
      <c r="J595" s="57"/>
      <c r="K595" s="57"/>
      <c r="L595" s="57"/>
      <c r="M595" s="58" t="str">
        <f t="shared" si="65"/>
        <v/>
      </c>
      <c r="N595" s="102"/>
    </row>
    <row r="596" spans="1:14">
      <c r="A596" s="97" t="str">
        <f t="shared" si="63"/>
        <v/>
      </c>
      <c r="B596" s="98" t="str">
        <f t="shared" si="62"/>
        <v/>
      </c>
      <c r="C596" s="99"/>
      <c r="D596" s="100"/>
      <c r="E596" s="100"/>
      <c r="F596" s="57"/>
      <c r="G596" s="58">
        <f t="shared" si="64"/>
        <v>0</v>
      </c>
      <c r="H596" s="58"/>
      <c r="I596" s="57"/>
      <c r="J596" s="57"/>
      <c r="K596" s="57"/>
      <c r="L596" s="57"/>
      <c r="M596" s="58" t="str">
        <f t="shared" si="65"/>
        <v/>
      </c>
      <c r="N596" s="102"/>
    </row>
    <row r="597" spans="1:14">
      <c r="A597" s="97" t="str">
        <f t="shared" si="63"/>
        <v/>
      </c>
      <c r="B597" s="98" t="str">
        <f t="shared" si="62"/>
        <v/>
      </c>
      <c r="C597" s="99"/>
      <c r="D597" s="100"/>
      <c r="E597" s="100"/>
      <c r="F597" s="57"/>
      <c r="G597" s="58">
        <f t="shared" si="64"/>
        <v>0</v>
      </c>
      <c r="H597" s="58"/>
      <c r="I597" s="57"/>
      <c r="J597" s="57"/>
      <c r="K597" s="57"/>
      <c r="L597" s="57"/>
      <c r="M597" s="58" t="str">
        <f t="shared" si="65"/>
        <v/>
      </c>
      <c r="N597" s="102"/>
    </row>
    <row r="598" spans="1:14">
      <c r="A598" s="97" t="str">
        <f t="shared" si="63"/>
        <v/>
      </c>
      <c r="B598" s="98" t="str">
        <f t="shared" si="62"/>
        <v/>
      </c>
      <c r="C598" s="99"/>
      <c r="D598" s="100"/>
      <c r="E598" s="100"/>
      <c r="F598" s="57"/>
      <c r="G598" s="58">
        <f t="shared" si="64"/>
        <v>0</v>
      </c>
      <c r="H598" s="58"/>
      <c r="I598" s="57"/>
      <c r="J598" s="57"/>
      <c r="K598" s="57"/>
      <c r="L598" s="57"/>
      <c r="M598" s="58" t="str">
        <f t="shared" si="65"/>
        <v/>
      </c>
      <c r="N598" s="102"/>
    </row>
    <row r="599" spans="1:14">
      <c r="A599" s="97" t="str">
        <f t="shared" si="63"/>
        <v/>
      </c>
      <c r="B599" s="98" t="str">
        <f t="shared" si="62"/>
        <v/>
      </c>
      <c r="C599" s="99"/>
      <c r="D599" s="100"/>
      <c r="E599" s="100"/>
      <c r="F599" s="57"/>
      <c r="G599" s="58">
        <f t="shared" si="64"/>
        <v>0</v>
      </c>
      <c r="H599" s="58"/>
      <c r="I599" s="57"/>
      <c r="J599" s="57"/>
      <c r="K599" s="57"/>
      <c r="L599" s="57"/>
      <c r="M599" s="58" t="str">
        <f t="shared" si="65"/>
        <v/>
      </c>
      <c r="N599" s="102"/>
    </row>
    <row r="600" spans="1:14">
      <c r="A600" s="97" t="str">
        <f t="shared" si="63"/>
        <v/>
      </c>
      <c r="B600" s="98" t="str">
        <f t="shared" si="62"/>
        <v/>
      </c>
      <c r="C600" s="99"/>
      <c r="D600" s="100"/>
      <c r="E600" s="100"/>
      <c r="F600" s="57"/>
      <c r="G600" s="58">
        <f t="shared" si="64"/>
        <v>0</v>
      </c>
      <c r="H600" s="58"/>
      <c r="I600" s="57"/>
      <c r="J600" s="57"/>
      <c r="K600" s="57"/>
      <c r="L600" s="57"/>
      <c r="M600" s="58" t="str">
        <f t="shared" si="65"/>
        <v/>
      </c>
      <c r="N600" s="102"/>
    </row>
    <row r="601" spans="1:14">
      <c r="A601" s="97" t="str">
        <f t="shared" si="63"/>
        <v/>
      </c>
      <c r="B601" s="98" t="str">
        <f t="shared" si="62"/>
        <v/>
      </c>
      <c r="C601" s="99"/>
      <c r="D601" s="100"/>
      <c r="E601" s="100"/>
      <c r="F601" s="57"/>
      <c r="G601" s="58">
        <f t="shared" si="64"/>
        <v>0</v>
      </c>
      <c r="H601" s="58"/>
      <c r="I601" s="57"/>
      <c r="J601" s="57"/>
      <c r="K601" s="57"/>
      <c r="L601" s="57"/>
      <c r="M601" s="58" t="str">
        <f t="shared" si="65"/>
        <v/>
      </c>
      <c r="N601" s="102"/>
    </row>
    <row r="602" spans="1:14">
      <c r="A602" s="97" t="str">
        <f t="shared" si="63"/>
        <v/>
      </c>
      <c r="B602" s="98" t="str">
        <f t="shared" si="62"/>
        <v/>
      </c>
      <c r="C602" s="99"/>
      <c r="D602" s="100"/>
      <c r="E602" s="100"/>
      <c r="F602" s="57"/>
      <c r="G602" s="58">
        <f t="shared" si="64"/>
        <v>0</v>
      </c>
      <c r="H602" s="58"/>
      <c r="I602" s="57"/>
      <c r="J602" s="57"/>
      <c r="K602" s="57"/>
      <c r="L602" s="57"/>
      <c r="M602" s="58" t="str">
        <f t="shared" si="65"/>
        <v/>
      </c>
      <c r="N602" s="102"/>
    </row>
    <row r="603" spans="1:14">
      <c r="A603" s="97" t="str">
        <f t="shared" si="63"/>
        <v/>
      </c>
      <c r="B603" s="98" t="str">
        <f t="shared" si="62"/>
        <v/>
      </c>
      <c r="C603" s="99"/>
      <c r="D603" s="100"/>
      <c r="E603" s="100"/>
      <c r="F603" s="57"/>
      <c r="G603" s="58">
        <f t="shared" si="64"/>
        <v>0</v>
      </c>
      <c r="H603" s="58"/>
      <c r="I603" s="57"/>
      <c r="J603" s="57"/>
      <c r="K603" s="57"/>
      <c r="L603" s="57"/>
      <c r="M603" s="58" t="str">
        <f t="shared" si="65"/>
        <v/>
      </c>
      <c r="N603" s="102"/>
    </row>
    <row r="604" spans="1:14">
      <c r="A604" s="97" t="str">
        <f t="shared" si="63"/>
        <v/>
      </c>
      <c r="B604" s="98" t="str">
        <f t="shared" si="62"/>
        <v/>
      </c>
      <c r="C604" s="99"/>
      <c r="D604" s="100"/>
      <c r="E604" s="100"/>
      <c r="F604" s="57"/>
      <c r="G604" s="58">
        <f t="shared" si="64"/>
        <v>0</v>
      </c>
      <c r="H604" s="58"/>
      <c r="I604" s="57"/>
      <c r="J604" s="57"/>
      <c r="K604" s="57"/>
      <c r="L604" s="57"/>
      <c r="M604" s="58" t="str">
        <f t="shared" si="65"/>
        <v/>
      </c>
      <c r="N604" s="102"/>
    </row>
    <row r="605" spans="1:14">
      <c r="A605" s="97" t="str">
        <f t="shared" si="63"/>
        <v/>
      </c>
      <c r="B605" s="98" t="str">
        <f t="shared" si="62"/>
        <v/>
      </c>
      <c r="C605" s="99"/>
      <c r="D605" s="100"/>
      <c r="E605" s="100"/>
      <c r="F605" s="57"/>
      <c r="G605" s="58">
        <f t="shared" si="64"/>
        <v>0</v>
      </c>
      <c r="H605" s="58"/>
      <c r="I605" s="57"/>
      <c r="J605" s="57"/>
      <c r="K605" s="57"/>
      <c r="L605" s="57"/>
      <c r="M605" s="58" t="str">
        <f t="shared" si="65"/>
        <v/>
      </c>
      <c r="N605" s="102"/>
    </row>
    <row r="606" spans="1:14">
      <c r="A606" s="97" t="str">
        <f t="shared" si="63"/>
        <v/>
      </c>
      <c r="B606" s="98" t="str">
        <f t="shared" si="62"/>
        <v/>
      </c>
      <c r="C606" s="99"/>
      <c r="D606" s="100"/>
      <c r="E606" s="100"/>
      <c r="F606" s="57"/>
      <c r="G606" s="58">
        <f t="shared" si="64"/>
        <v>0</v>
      </c>
      <c r="H606" s="58"/>
      <c r="I606" s="57"/>
      <c r="J606" s="57"/>
      <c r="K606" s="57"/>
      <c r="L606" s="57"/>
      <c r="M606" s="58" t="str">
        <f t="shared" si="65"/>
        <v/>
      </c>
      <c r="N606" s="102"/>
    </row>
    <row r="607" spans="1:14">
      <c r="A607" s="97" t="str">
        <f t="shared" si="63"/>
        <v/>
      </c>
      <c r="B607" s="98" t="str">
        <f t="shared" si="62"/>
        <v/>
      </c>
      <c r="C607" s="99"/>
      <c r="D607" s="100"/>
      <c r="E607" s="100"/>
      <c r="F607" s="57"/>
      <c r="G607" s="58">
        <f t="shared" si="64"/>
        <v>0</v>
      </c>
      <c r="H607" s="58"/>
      <c r="I607" s="57"/>
      <c r="J607" s="57"/>
      <c r="K607" s="57"/>
      <c r="L607" s="57"/>
      <c r="M607" s="58" t="str">
        <f t="shared" si="65"/>
        <v/>
      </c>
      <c r="N607" s="102"/>
    </row>
    <row r="608" spans="1:14">
      <c r="A608" s="97" t="str">
        <f t="shared" si="63"/>
        <v/>
      </c>
      <c r="B608" s="98" t="str">
        <f t="shared" si="62"/>
        <v/>
      </c>
      <c r="C608" s="99"/>
      <c r="D608" s="100"/>
      <c r="E608" s="100"/>
      <c r="F608" s="57"/>
      <c r="G608" s="58">
        <f t="shared" si="64"/>
        <v>0</v>
      </c>
      <c r="H608" s="58"/>
      <c r="I608" s="57"/>
      <c r="J608" s="57"/>
      <c r="K608" s="57"/>
      <c r="L608" s="57"/>
      <c r="M608" s="58" t="str">
        <f t="shared" si="65"/>
        <v/>
      </c>
      <c r="N608" s="102"/>
    </row>
    <row r="609" spans="1:14">
      <c r="A609" s="97" t="str">
        <f t="shared" si="63"/>
        <v/>
      </c>
      <c r="B609" s="98" t="str">
        <f t="shared" si="62"/>
        <v/>
      </c>
      <c r="C609" s="99"/>
      <c r="D609" s="100"/>
      <c r="E609" s="100"/>
      <c r="F609" s="57"/>
      <c r="G609" s="58">
        <f t="shared" si="64"/>
        <v>0</v>
      </c>
      <c r="H609" s="58"/>
      <c r="I609" s="57"/>
      <c r="J609" s="57"/>
      <c r="K609" s="57"/>
      <c r="L609" s="57"/>
      <c r="M609" s="58" t="str">
        <f t="shared" si="65"/>
        <v/>
      </c>
      <c r="N609" s="102"/>
    </row>
    <row r="610" spans="1:14">
      <c r="A610" s="97" t="str">
        <f t="shared" si="63"/>
        <v/>
      </c>
      <c r="B610" s="98" t="str">
        <f t="shared" si="62"/>
        <v/>
      </c>
      <c r="C610" s="99"/>
      <c r="D610" s="100"/>
      <c r="E610" s="100"/>
      <c r="F610" s="57"/>
      <c r="G610" s="58">
        <f t="shared" si="64"/>
        <v>0</v>
      </c>
      <c r="H610" s="58"/>
      <c r="I610" s="57"/>
      <c r="J610" s="57"/>
      <c r="K610" s="57"/>
      <c r="L610" s="57"/>
      <c r="M610" s="58" t="str">
        <f t="shared" si="65"/>
        <v/>
      </c>
      <c r="N610" s="102"/>
    </row>
    <row r="611" spans="1:14">
      <c r="A611" s="97" t="str">
        <f t="shared" si="63"/>
        <v/>
      </c>
      <c r="B611" s="98" t="str">
        <f t="shared" si="62"/>
        <v/>
      </c>
      <c r="C611" s="99"/>
      <c r="D611" s="100"/>
      <c r="E611" s="100"/>
      <c r="F611" s="57"/>
      <c r="G611" s="58">
        <f t="shared" si="64"/>
        <v>0</v>
      </c>
      <c r="H611" s="58"/>
      <c r="I611" s="57"/>
      <c r="J611" s="57"/>
      <c r="K611" s="57"/>
      <c r="L611" s="57"/>
      <c r="M611" s="58" t="str">
        <f t="shared" si="65"/>
        <v/>
      </c>
      <c r="N611" s="102"/>
    </row>
    <row r="612" spans="1:14">
      <c r="A612" s="97" t="str">
        <f t="shared" si="63"/>
        <v/>
      </c>
      <c r="B612" s="98" t="str">
        <f t="shared" si="62"/>
        <v/>
      </c>
      <c r="C612" s="99"/>
      <c r="D612" s="100"/>
      <c r="E612" s="100"/>
      <c r="F612" s="57"/>
      <c r="G612" s="58">
        <f t="shared" si="64"/>
        <v>0</v>
      </c>
      <c r="H612" s="58"/>
      <c r="I612" s="57"/>
      <c r="J612" s="57"/>
      <c r="K612" s="57"/>
      <c r="L612" s="57"/>
      <c r="M612" s="58" t="str">
        <f t="shared" si="65"/>
        <v/>
      </c>
      <c r="N612" s="102"/>
    </row>
    <row r="613" spans="1:14">
      <c r="A613" s="97" t="str">
        <f t="shared" si="63"/>
        <v/>
      </c>
      <c r="B613" s="98" t="str">
        <f t="shared" si="62"/>
        <v/>
      </c>
      <c r="C613" s="99"/>
      <c r="D613" s="100"/>
      <c r="E613" s="100"/>
      <c r="F613" s="57"/>
      <c r="G613" s="58">
        <f t="shared" si="64"/>
        <v>0</v>
      </c>
      <c r="H613" s="58"/>
      <c r="I613" s="57"/>
      <c r="J613" s="57"/>
      <c r="K613" s="57"/>
      <c r="L613" s="57"/>
      <c r="M613" s="58" t="str">
        <f t="shared" si="65"/>
        <v/>
      </c>
      <c r="N613" s="102"/>
    </row>
    <row r="614" spans="1:14">
      <c r="A614" s="97" t="str">
        <f t="shared" si="63"/>
        <v/>
      </c>
      <c r="B614" s="98" t="str">
        <f t="shared" si="62"/>
        <v/>
      </c>
      <c r="C614" s="99"/>
      <c r="D614" s="100"/>
      <c r="E614" s="100"/>
      <c r="F614" s="57"/>
      <c r="G614" s="58">
        <f t="shared" si="64"/>
        <v>0</v>
      </c>
      <c r="H614" s="58"/>
      <c r="I614" s="57"/>
      <c r="J614" s="57"/>
      <c r="K614" s="57"/>
      <c r="L614" s="57"/>
      <c r="M614" s="58" t="str">
        <f t="shared" si="65"/>
        <v/>
      </c>
      <c r="N614" s="102"/>
    </row>
    <row r="615" spans="1:14">
      <c r="A615" s="97" t="str">
        <f t="shared" si="63"/>
        <v/>
      </c>
      <c r="B615" s="98" t="str">
        <f t="shared" si="62"/>
        <v/>
      </c>
      <c r="C615" s="99"/>
      <c r="D615" s="100"/>
      <c r="E615" s="100"/>
      <c r="F615" s="57"/>
      <c r="G615" s="58">
        <f t="shared" si="64"/>
        <v>0</v>
      </c>
      <c r="H615" s="58"/>
      <c r="I615" s="57"/>
      <c r="J615" s="57"/>
      <c r="K615" s="57"/>
      <c r="L615" s="57"/>
      <c r="M615" s="58" t="str">
        <f t="shared" si="65"/>
        <v/>
      </c>
      <c r="N615" s="102"/>
    </row>
    <row r="616" spans="1:14">
      <c r="A616" s="97" t="str">
        <f t="shared" si="63"/>
        <v/>
      </c>
      <c r="B616" s="98" t="str">
        <f t="shared" si="62"/>
        <v/>
      </c>
      <c r="C616" s="99"/>
      <c r="D616" s="100"/>
      <c r="E616" s="100"/>
      <c r="F616" s="57"/>
      <c r="G616" s="58">
        <f t="shared" si="64"/>
        <v>0</v>
      </c>
      <c r="H616" s="58"/>
      <c r="I616" s="57"/>
      <c r="J616" s="57"/>
      <c r="K616" s="57"/>
      <c r="L616" s="57"/>
      <c r="M616" s="58" t="str">
        <f t="shared" si="65"/>
        <v/>
      </c>
      <c r="N616" s="102"/>
    </row>
    <row r="617" spans="1:14">
      <c r="A617" s="97" t="str">
        <f t="shared" si="63"/>
        <v/>
      </c>
      <c r="B617" s="98" t="str">
        <f t="shared" si="62"/>
        <v/>
      </c>
      <c r="C617" s="99"/>
      <c r="D617" s="100"/>
      <c r="E617" s="100"/>
      <c r="F617" s="57"/>
      <c r="G617" s="58">
        <f t="shared" si="64"/>
        <v>0</v>
      </c>
      <c r="H617" s="58"/>
      <c r="I617" s="57"/>
      <c r="J617" s="57"/>
      <c r="K617" s="57"/>
      <c r="L617" s="57"/>
      <c r="M617" s="58" t="str">
        <f t="shared" si="65"/>
        <v/>
      </c>
      <c r="N617" s="102"/>
    </row>
    <row r="618" spans="1:14">
      <c r="A618" s="97" t="str">
        <f t="shared" si="63"/>
        <v/>
      </c>
      <c r="B618" s="98" t="str">
        <f t="shared" si="62"/>
        <v/>
      </c>
      <c r="C618" s="99"/>
      <c r="D618" s="100"/>
      <c r="E618" s="100"/>
      <c r="F618" s="57"/>
      <c r="G618" s="58">
        <f t="shared" si="64"/>
        <v>0</v>
      </c>
      <c r="H618" s="58"/>
      <c r="I618" s="57"/>
      <c r="J618" s="57"/>
      <c r="K618" s="57"/>
      <c r="L618" s="57"/>
      <c r="M618" s="58" t="str">
        <f t="shared" si="65"/>
        <v/>
      </c>
      <c r="N618" s="102"/>
    </row>
    <row r="619" spans="1:14">
      <c r="A619" s="97" t="str">
        <f t="shared" si="63"/>
        <v/>
      </c>
      <c r="B619" s="98" t="str">
        <f t="shared" si="62"/>
        <v/>
      </c>
      <c r="C619" s="99"/>
      <c r="D619" s="100"/>
      <c r="E619" s="100"/>
      <c r="F619" s="57"/>
      <c r="G619" s="58">
        <f t="shared" si="64"/>
        <v>0</v>
      </c>
      <c r="H619" s="58"/>
      <c r="I619" s="57"/>
      <c r="J619" s="57"/>
      <c r="K619" s="57"/>
      <c r="L619" s="57"/>
      <c r="M619" s="58" t="str">
        <f t="shared" si="65"/>
        <v/>
      </c>
      <c r="N619" s="102"/>
    </row>
    <row r="620" spans="1:14">
      <c r="A620" s="97" t="str">
        <f t="shared" si="63"/>
        <v/>
      </c>
      <c r="B620" s="98" t="str">
        <f t="shared" ref="B620:B683" si="66">IF(C620="","",MONTH(C620)&amp;"月")</f>
        <v/>
      </c>
      <c r="C620" s="99"/>
      <c r="D620" s="100"/>
      <c r="E620" s="100"/>
      <c r="F620" s="57"/>
      <c r="G620" s="58">
        <f t="shared" si="64"/>
        <v>0</v>
      </c>
      <c r="H620" s="58"/>
      <c r="I620" s="57"/>
      <c r="J620" s="57"/>
      <c r="K620" s="57"/>
      <c r="L620" s="57"/>
      <c r="M620" s="58" t="str">
        <f t="shared" si="65"/>
        <v/>
      </c>
      <c r="N620" s="102"/>
    </row>
    <row r="621" spans="1:14">
      <c r="A621" s="97" t="str">
        <f t="shared" ref="A621:A684" si="67">IF(C621="","",ROW()-42)</f>
        <v/>
      </c>
      <c r="B621" s="98" t="str">
        <f t="shared" si="66"/>
        <v/>
      </c>
      <c r="C621" s="99"/>
      <c r="D621" s="100"/>
      <c r="E621" s="100"/>
      <c r="F621" s="57"/>
      <c r="G621" s="58">
        <f t="shared" ref="G621:G684" si="68">IF(F621="",0,F621*$K$41)</f>
        <v>0</v>
      </c>
      <c r="H621" s="58"/>
      <c r="I621" s="57"/>
      <c r="J621" s="57"/>
      <c r="K621" s="57"/>
      <c r="L621" s="57"/>
      <c r="M621" s="58" t="str">
        <f t="shared" ref="M621:M684" si="69">IF(C621="","",ROUND(M620+G621-I621-J621-K621-L621-H621,2))</f>
        <v/>
      </c>
      <c r="N621" s="102"/>
    </row>
    <row r="622" spans="1:14">
      <c r="A622" s="97" t="str">
        <f t="shared" si="67"/>
        <v/>
      </c>
      <c r="B622" s="98" t="str">
        <f t="shared" si="66"/>
        <v/>
      </c>
      <c r="C622" s="99"/>
      <c r="D622" s="100"/>
      <c r="E622" s="100"/>
      <c r="F622" s="57"/>
      <c r="G622" s="58">
        <f t="shared" si="68"/>
        <v>0</v>
      </c>
      <c r="H622" s="58"/>
      <c r="I622" s="57"/>
      <c r="J622" s="57"/>
      <c r="K622" s="57"/>
      <c r="L622" s="57"/>
      <c r="M622" s="58" t="str">
        <f t="shared" si="69"/>
        <v/>
      </c>
      <c r="N622" s="102"/>
    </row>
    <row r="623" spans="1:14">
      <c r="A623" s="97" t="str">
        <f t="shared" si="67"/>
        <v/>
      </c>
      <c r="B623" s="98" t="str">
        <f t="shared" si="66"/>
        <v/>
      </c>
      <c r="C623" s="99"/>
      <c r="D623" s="100"/>
      <c r="E623" s="100"/>
      <c r="F623" s="57"/>
      <c r="G623" s="58">
        <f t="shared" si="68"/>
        <v>0</v>
      </c>
      <c r="H623" s="58"/>
      <c r="I623" s="57"/>
      <c r="J623" s="57"/>
      <c r="K623" s="57"/>
      <c r="L623" s="57"/>
      <c r="M623" s="58" t="str">
        <f t="shared" si="69"/>
        <v/>
      </c>
      <c r="N623" s="102"/>
    </row>
    <row r="624" spans="1:14">
      <c r="A624" s="97" t="str">
        <f t="shared" si="67"/>
        <v/>
      </c>
      <c r="B624" s="98" t="str">
        <f t="shared" si="66"/>
        <v/>
      </c>
      <c r="C624" s="99"/>
      <c r="D624" s="100"/>
      <c r="E624" s="100"/>
      <c r="F624" s="57"/>
      <c r="G624" s="58">
        <f t="shared" si="68"/>
        <v>0</v>
      </c>
      <c r="H624" s="58"/>
      <c r="I624" s="57"/>
      <c r="J624" s="57"/>
      <c r="K624" s="57"/>
      <c r="L624" s="57"/>
      <c r="M624" s="58" t="str">
        <f t="shared" si="69"/>
        <v/>
      </c>
      <c r="N624" s="102"/>
    </row>
    <row r="625" spans="1:14">
      <c r="A625" s="97" t="str">
        <f t="shared" si="67"/>
        <v/>
      </c>
      <c r="B625" s="98" t="str">
        <f t="shared" si="66"/>
        <v/>
      </c>
      <c r="C625" s="99"/>
      <c r="D625" s="100"/>
      <c r="E625" s="100"/>
      <c r="F625" s="57"/>
      <c r="G625" s="58">
        <f t="shared" si="68"/>
        <v>0</v>
      </c>
      <c r="H625" s="58"/>
      <c r="I625" s="57"/>
      <c r="J625" s="57"/>
      <c r="K625" s="57"/>
      <c r="L625" s="57"/>
      <c r="M625" s="58" t="str">
        <f t="shared" si="69"/>
        <v/>
      </c>
      <c r="N625" s="102"/>
    </row>
    <row r="626" spans="1:14">
      <c r="A626" s="97" t="str">
        <f t="shared" si="67"/>
        <v/>
      </c>
      <c r="B626" s="98" t="str">
        <f t="shared" si="66"/>
        <v/>
      </c>
      <c r="C626" s="99"/>
      <c r="D626" s="100"/>
      <c r="E626" s="100"/>
      <c r="F626" s="57"/>
      <c r="G626" s="58">
        <f t="shared" si="68"/>
        <v>0</v>
      </c>
      <c r="H626" s="58"/>
      <c r="I626" s="57"/>
      <c r="J626" s="57"/>
      <c r="K626" s="57"/>
      <c r="L626" s="57"/>
      <c r="M626" s="58" t="str">
        <f t="shared" si="69"/>
        <v/>
      </c>
      <c r="N626" s="102"/>
    </row>
    <row r="627" spans="1:14">
      <c r="A627" s="97" t="str">
        <f t="shared" si="67"/>
        <v/>
      </c>
      <c r="B627" s="98" t="str">
        <f t="shared" si="66"/>
        <v/>
      </c>
      <c r="C627" s="99"/>
      <c r="D627" s="100"/>
      <c r="E627" s="100"/>
      <c r="F627" s="57"/>
      <c r="G627" s="58">
        <f t="shared" si="68"/>
        <v>0</v>
      </c>
      <c r="H627" s="58"/>
      <c r="I627" s="57"/>
      <c r="J627" s="57"/>
      <c r="K627" s="57"/>
      <c r="L627" s="57"/>
      <c r="M627" s="58" t="str">
        <f t="shared" si="69"/>
        <v/>
      </c>
      <c r="N627" s="102"/>
    </row>
    <row r="628" spans="1:14">
      <c r="A628" s="97" t="str">
        <f t="shared" si="67"/>
        <v/>
      </c>
      <c r="B628" s="98" t="str">
        <f t="shared" si="66"/>
        <v/>
      </c>
      <c r="C628" s="99"/>
      <c r="D628" s="100"/>
      <c r="E628" s="100"/>
      <c r="F628" s="57"/>
      <c r="G628" s="58">
        <f t="shared" si="68"/>
        <v>0</v>
      </c>
      <c r="H628" s="58"/>
      <c r="I628" s="57"/>
      <c r="J628" s="57"/>
      <c r="K628" s="57"/>
      <c r="L628" s="57"/>
      <c r="M628" s="58" t="str">
        <f t="shared" si="69"/>
        <v/>
      </c>
      <c r="N628" s="102"/>
    </row>
    <row r="629" spans="1:14">
      <c r="A629" s="97" t="str">
        <f t="shared" si="67"/>
        <v/>
      </c>
      <c r="B629" s="98" t="str">
        <f t="shared" si="66"/>
        <v/>
      </c>
      <c r="C629" s="99"/>
      <c r="D629" s="100"/>
      <c r="E629" s="100"/>
      <c r="F629" s="57"/>
      <c r="G629" s="58">
        <f t="shared" si="68"/>
        <v>0</v>
      </c>
      <c r="H629" s="58"/>
      <c r="I629" s="57"/>
      <c r="J629" s="57"/>
      <c r="K629" s="57"/>
      <c r="L629" s="57"/>
      <c r="M629" s="58" t="str">
        <f t="shared" si="69"/>
        <v/>
      </c>
      <c r="N629" s="102"/>
    </row>
    <row r="630" spans="1:14">
      <c r="A630" s="97" t="str">
        <f t="shared" si="67"/>
        <v/>
      </c>
      <c r="B630" s="98" t="str">
        <f t="shared" si="66"/>
        <v/>
      </c>
      <c r="C630" s="99"/>
      <c r="D630" s="100"/>
      <c r="E630" s="100"/>
      <c r="F630" s="57"/>
      <c r="G630" s="58">
        <f t="shared" si="68"/>
        <v>0</v>
      </c>
      <c r="H630" s="58"/>
      <c r="I630" s="57"/>
      <c r="J630" s="57"/>
      <c r="K630" s="57"/>
      <c r="L630" s="57"/>
      <c r="M630" s="58" t="str">
        <f t="shared" si="69"/>
        <v/>
      </c>
      <c r="N630" s="102"/>
    </row>
    <row r="631" spans="1:14">
      <c r="A631" s="97" t="str">
        <f t="shared" si="67"/>
        <v/>
      </c>
      <c r="B631" s="98" t="str">
        <f t="shared" si="66"/>
        <v/>
      </c>
      <c r="C631" s="99"/>
      <c r="D631" s="100"/>
      <c r="E631" s="100"/>
      <c r="F631" s="57"/>
      <c r="G631" s="58">
        <f t="shared" si="68"/>
        <v>0</v>
      </c>
      <c r="H631" s="58"/>
      <c r="I631" s="57"/>
      <c r="J631" s="57"/>
      <c r="K631" s="57"/>
      <c r="L631" s="57"/>
      <c r="M631" s="58" t="str">
        <f t="shared" si="69"/>
        <v/>
      </c>
      <c r="N631" s="102"/>
    </row>
    <row r="632" spans="1:14">
      <c r="A632" s="97" t="str">
        <f t="shared" si="67"/>
        <v/>
      </c>
      <c r="B632" s="98" t="str">
        <f t="shared" si="66"/>
        <v/>
      </c>
      <c r="C632" s="99"/>
      <c r="D632" s="100"/>
      <c r="E632" s="100"/>
      <c r="F632" s="57"/>
      <c r="G632" s="58">
        <f t="shared" si="68"/>
        <v>0</v>
      </c>
      <c r="H632" s="58"/>
      <c r="I632" s="57"/>
      <c r="J632" s="57"/>
      <c r="K632" s="57"/>
      <c r="L632" s="57"/>
      <c r="M632" s="58" t="str">
        <f t="shared" si="69"/>
        <v/>
      </c>
      <c r="N632" s="102"/>
    </row>
    <row r="633" spans="1:14">
      <c r="A633" s="97" t="str">
        <f t="shared" si="67"/>
        <v/>
      </c>
      <c r="B633" s="98" t="str">
        <f t="shared" si="66"/>
        <v/>
      </c>
      <c r="C633" s="99"/>
      <c r="D633" s="100"/>
      <c r="E633" s="100"/>
      <c r="F633" s="57"/>
      <c r="G633" s="58">
        <f t="shared" si="68"/>
        <v>0</v>
      </c>
      <c r="H633" s="58"/>
      <c r="I633" s="57"/>
      <c r="J633" s="57"/>
      <c r="K633" s="57"/>
      <c r="L633" s="57"/>
      <c r="M633" s="58" t="str">
        <f t="shared" si="69"/>
        <v/>
      </c>
      <c r="N633" s="102"/>
    </row>
    <row r="634" spans="1:14">
      <c r="A634" s="97" t="str">
        <f t="shared" si="67"/>
        <v/>
      </c>
      <c r="B634" s="98" t="str">
        <f t="shared" si="66"/>
        <v/>
      </c>
      <c r="C634" s="99"/>
      <c r="D634" s="100"/>
      <c r="E634" s="100"/>
      <c r="F634" s="57"/>
      <c r="G634" s="58">
        <f t="shared" si="68"/>
        <v>0</v>
      </c>
      <c r="H634" s="58"/>
      <c r="I634" s="57"/>
      <c r="J634" s="57"/>
      <c r="K634" s="57"/>
      <c r="L634" s="57"/>
      <c r="M634" s="58" t="str">
        <f t="shared" si="69"/>
        <v/>
      </c>
      <c r="N634" s="102"/>
    </row>
    <row r="635" spans="1:14">
      <c r="A635" s="97" t="str">
        <f t="shared" si="67"/>
        <v/>
      </c>
      <c r="B635" s="98" t="str">
        <f t="shared" si="66"/>
        <v/>
      </c>
      <c r="C635" s="99"/>
      <c r="D635" s="100"/>
      <c r="E635" s="100"/>
      <c r="F635" s="57"/>
      <c r="G635" s="58">
        <f t="shared" si="68"/>
        <v>0</v>
      </c>
      <c r="H635" s="58"/>
      <c r="I635" s="57"/>
      <c r="J635" s="57"/>
      <c r="K635" s="57"/>
      <c r="L635" s="57"/>
      <c r="M635" s="58" t="str">
        <f t="shared" si="69"/>
        <v/>
      </c>
      <c r="N635" s="102"/>
    </row>
    <row r="636" spans="1:14">
      <c r="A636" s="97" t="str">
        <f t="shared" si="67"/>
        <v/>
      </c>
      <c r="B636" s="98" t="str">
        <f t="shared" si="66"/>
        <v/>
      </c>
      <c r="C636" s="99"/>
      <c r="D636" s="100"/>
      <c r="E636" s="100"/>
      <c r="F636" s="57"/>
      <c r="G636" s="58">
        <f t="shared" si="68"/>
        <v>0</v>
      </c>
      <c r="H636" s="58"/>
      <c r="I636" s="57"/>
      <c r="J636" s="57"/>
      <c r="K636" s="57"/>
      <c r="L636" s="57"/>
      <c r="M636" s="58" t="str">
        <f t="shared" si="69"/>
        <v/>
      </c>
      <c r="N636" s="102"/>
    </row>
    <row r="637" spans="1:14">
      <c r="A637" s="97" t="str">
        <f t="shared" si="67"/>
        <v/>
      </c>
      <c r="B637" s="98" t="str">
        <f t="shared" si="66"/>
        <v/>
      </c>
      <c r="C637" s="99"/>
      <c r="D637" s="100"/>
      <c r="E637" s="100"/>
      <c r="F637" s="57"/>
      <c r="G637" s="58">
        <f t="shared" si="68"/>
        <v>0</v>
      </c>
      <c r="H637" s="58"/>
      <c r="I637" s="57"/>
      <c r="J637" s="57"/>
      <c r="K637" s="57"/>
      <c r="L637" s="57"/>
      <c r="M637" s="58" t="str">
        <f t="shared" si="69"/>
        <v/>
      </c>
      <c r="N637" s="102"/>
    </row>
    <row r="638" spans="1:14">
      <c r="A638" s="97" t="str">
        <f t="shared" si="67"/>
        <v/>
      </c>
      <c r="B638" s="98" t="str">
        <f t="shared" si="66"/>
        <v/>
      </c>
      <c r="C638" s="99"/>
      <c r="D638" s="100"/>
      <c r="E638" s="100"/>
      <c r="F638" s="57"/>
      <c r="G638" s="58">
        <f t="shared" si="68"/>
        <v>0</v>
      </c>
      <c r="H638" s="58"/>
      <c r="I638" s="57"/>
      <c r="J638" s="57"/>
      <c r="K638" s="57"/>
      <c r="L638" s="57"/>
      <c r="M638" s="58" t="str">
        <f t="shared" si="69"/>
        <v/>
      </c>
      <c r="N638" s="102"/>
    </row>
    <row r="639" spans="1:14">
      <c r="A639" s="97" t="str">
        <f t="shared" si="67"/>
        <v/>
      </c>
      <c r="B639" s="98" t="str">
        <f t="shared" si="66"/>
        <v/>
      </c>
      <c r="C639" s="99"/>
      <c r="D639" s="100"/>
      <c r="E639" s="100"/>
      <c r="F639" s="57"/>
      <c r="G639" s="58">
        <f t="shared" si="68"/>
        <v>0</v>
      </c>
      <c r="H639" s="58"/>
      <c r="I639" s="57"/>
      <c r="J639" s="57"/>
      <c r="K639" s="57"/>
      <c r="L639" s="57"/>
      <c r="M639" s="58" t="str">
        <f t="shared" si="69"/>
        <v/>
      </c>
      <c r="N639" s="102"/>
    </row>
    <row r="640" spans="1:14">
      <c r="A640" s="97" t="str">
        <f t="shared" si="67"/>
        <v/>
      </c>
      <c r="B640" s="98" t="str">
        <f t="shared" si="66"/>
        <v/>
      </c>
      <c r="C640" s="99"/>
      <c r="D640" s="100"/>
      <c r="E640" s="100"/>
      <c r="F640" s="57"/>
      <c r="G640" s="58">
        <f t="shared" si="68"/>
        <v>0</v>
      </c>
      <c r="H640" s="58"/>
      <c r="I640" s="57"/>
      <c r="J640" s="57"/>
      <c r="K640" s="57"/>
      <c r="L640" s="57"/>
      <c r="M640" s="58" t="str">
        <f t="shared" si="69"/>
        <v/>
      </c>
      <c r="N640" s="102"/>
    </row>
    <row r="641" spans="1:14">
      <c r="A641" s="97" t="str">
        <f t="shared" si="67"/>
        <v/>
      </c>
      <c r="B641" s="98" t="str">
        <f t="shared" si="66"/>
        <v/>
      </c>
      <c r="C641" s="99"/>
      <c r="D641" s="100"/>
      <c r="E641" s="100"/>
      <c r="F641" s="57"/>
      <c r="G641" s="58">
        <f t="shared" si="68"/>
        <v>0</v>
      </c>
      <c r="H641" s="58"/>
      <c r="I641" s="57"/>
      <c r="J641" s="57"/>
      <c r="K641" s="57"/>
      <c r="L641" s="57"/>
      <c r="M641" s="58" t="str">
        <f t="shared" si="69"/>
        <v/>
      </c>
      <c r="N641" s="102"/>
    </row>
    <row r="642" spans="1:14">
      <c r="A642" s="97" t="str">
        <f t="shared" si="67"/>
        <v/>
      </c>
      <c r="B642" s="98" t="str">
        <f t="shared" si="66"/>
        <v/>
      </c>
      <c r="C642" s="99"/>
      <c r="D642" s="100"/>
      <c r="E642" s="100"/>
      <c r="F642" s="57"/>
      <c r="G642" s="58">
        <f t="shared" si="68"/>
        <v>0</v>
      </c>
      <c r="H642" s="58"/>
      <c r="I642" s="57"/>
      <c r="J642" s="57"/>
      <c r="K642" s="57"/>
      <c r="L642" s="57"/>
      <c r="M642" s="58" t="str">
        <f t="shared" si="69"/>
        <v/>
      </c>
      <c r="N642" s="102"/>
    </row>
    <row r="643" spans="1:14">
      <c r="A643" s="97" t="str">
        <f t="shared" si="67"/>
        <v/>
      </c>
      <c r="B643" s="98" t="str">
        <f t="shared" si="66"/>
        <v/>
      </c>
      <c r="C643" s="99"/>
      <c r="D643" s="100"/>
      <c r="E643" s="100"/>
      <c r="F643" s="57"/>
      <c r="G643" s="58">
        <f t="shared" si="68"/>
        <v>0</v>
      </c>
      <c r="H643" s="58"/>
      <c r="I643" s="57"/>
      <c r="J643" s="57"/>
      <c r="K643" s="57"/>
      <c r="L643" s="57"/>
      <c r="M643" s="58" t="str">
        <f t="shared" si="69"/>
        <v/>
      </c>
      <c r="N643" s="102"/>
    </row>
    <row r="644" spans="1:14">
      <c r="A644" s="97" t="str">
        <f t="shared" si="67"/>
        <v/>
      </c>
      <c r="B644" s="98" t="str">
        <f t="shared" si="66"/>
        <v/>
      </c>
      <c r="C644" s="99"/>
      <c r="D644" s="100"/>
      <c r="E644" s="100"/>
      <c r="F644" s="57"/>
      <c r="G644" s="58">
        <f t="shared" si="68"/>
        <v>0</v>
      </c>
      <c r="H644" s="58"/>
      <c r="I644" s="57"/>
      <c r="J644" s="57"/>
      <c r="K644" s="57"/>
      <c r="L644" s="57"/>
      <c r="M644" s="58" t="str">
        <f t="shared" si="69"/>
        <v/>
      </c>
      <c r="N644" s="102"/>
    </row>
    <row r="645" spans="1:14">
      <c r="A645" s="97" t="str">
        <f t="shared" si="67"/>
        <v/>
      </c>
      <c r="B645" s="98" t="str">
        <f t="shared" si="66"/>
        <v/>
      </c>
      <c r="C645" s="99"/>
      <c r="D645" s="100"/>
      <c r="E645" s="100"/>
      <c r="F645" s="57"/>
      <c r="G645" s="58">
        <f t="shared" si="68"/>
        <v>0</v>
      </c>
      <c r="H645" s="58"/>
      <c r="I645" s="57"/>
      <c r="J645" s="57"/>
      <c r="K645" s="57"/>
      <c r="L645" s="57"/>
      <c r="M645" s="58" t="str">
        <f t="shared" si="69"/>
        <v/>
      </c>
      <c r="N645" s="102"/>
    </row>
    <row r="646" spans="1:14">
      <c r="A646" s="97" t="str">
        <f t="shared" si="67"/>
        <v/>
      </c>
      <c r="B646" s="98" t="str">
        <f t="shared" si="66"/>
        <v/>
      </c>
      <c r="C646" s="99"/>
      <c r="D646" s="100"/>
      <c r="E646" s="100"/>
      <c r="F646" s="57"/>
      <c r="G646" s="58">
        <f t="shared" si="68"/>
        <v>0</v>
      </c>
      <c r="H646" s="58"/>
      <c r="I646" s="57"/>
      <c r="J646" s="57"/>
      <c r="K646" s="57"/>
      <c r="L646" s="57"/>
      <c r="M646" s="58" t="str">
        <f t="shared" si="69"/>
        <v/>
      </c>
      <c r="N646" s="102"/>
    </row>
    <row r="647" spans="1:14">
      <c r="A647" s="97" t="str">
        <f t="shared" si="67"/>
        <v/>
      </c>
      <c r="B647" s="98" t="str">
        <f t="shared" si="66"/>
        <v/>
      </c>
      <c r="C647" s="99"/>
      <c r="D647" s="100"/>
      <c r="E647" s="100"/>
      <c r="F647" s="57"/>
      <c r="G647" s="58">
        <f t="shared" si="68"/>
        <v>0</v>
      </c>
      <c r="H647" s="58"/>
      <c r="I647" s="57"/>
      <c r="J647" s="57"/>
      <c r="K647" s="57"/>
      <c r="L647" s="57"/>
      <c r="M647" s="58" t="str">
        <f t="shared" si="69"/>
        <v/>
      </c>
      <c r="N647" s="102"/>
    </row>
    <row r="648" spans="1:14">
      <c r="A648" s="97" t="str">
        <f t="shared" si="67"/>
        <v/>
      </c>
      <c r="B648" s="98" t="str">
        <f t="shared" si="66"/>
        <v/>
      </c>
      <c r="C648" s="99"/>
      <c r="D648" s="100"/>
      <c r="E648" s="100"/>
      <c r="F648" s="57"/>
      <c r="G648" s="58">
        <f t="shared" si="68"/>
        <v>0</v>
      </c>
      <c r="H648" s="58"/>
      <c r="I648" s="57"/>
      <c r="J648" s="57"/>
      <c r="K648" s="57"/>
      <c r="L648" s="57"/>
      <c r="M648" s="58" t="str">
        <f t="shared" si="69"/>
        <v/>
      </c>
      <c r="N648" s="102"/>
    </row>
    <row r="649" spans="1:14">
      <c r="A649" s="97" t="str">
        <f t="shared" si="67"/>
        <v/>
      </c>
      <c r="B649" s="98" t="str">
        <f t="shared" si="66"/>
        <v/>
      </c>
      <c r="C649" s="99"/>
      <c r="D649" s="100"/>
      <c r="E649" s="100"/>
      <c r="F649" s="57"/>
      <c r="G649" s="58">
        <f t="shared" si="68"/>
        <v>0</v>
      </c>
      <c r="H649" s="58"/>
      <c r="I649" s="57"/>
      <c r="J649" s="57"/>
      <c r="K649" s="57"/>
      <c r="L649" s="57"/>
      <c r="M649" s="58" t="str">
        <f t="shared" si="69"/>
        <v/>
      </c>
      <c r="N649" s="102"/>
    </row>
    <row r="650" spans="1:14">
      <c r="A650" s="97" t="str">
        <f t="shared" si="67"/>
        <v/>
      </c>
      <c r="B650" s="98" t="str">
        <f t="shared" si="66"/>
        <v/>
      </c>
      <c r="C650" s="99"/>
      <c r="D650" s="100"/>
      <c r="E650" s="100"/>
      <c r="F650" s="57"/>
      <c r="G650" s="58">
        <f t="shared" si="68"/>
        <v>0</v>
      </c>
      <c r="H650" s="58"/>
      <c r="I650" s="57"/>
      <c r="J650" s="57"/>
      <c r="K650" s="57"/>
      <c r="L650" s="57"/>
      <c r="M650" s="58" t="str">
        <f t="shared" si="69"/>
        <v/>
      </c>
      <c r="N650" s="102"/>
    </row>
    <row r="651" spans="1:14">
      <c r="A651" s="97" t="str">
        <f t="shared" si="67"/>
        <v/>
      </c>
      <c r="B651" s="98" t="str">
        <f t="shared" si="66"/>
        <v/>
      </c>
      <c r="C651" s="99"/>
      <c r="D651" s="100"/>
      <c r="E651" s="100"/>
      <c r="F651" s="57"/>
      <c r="G651" s="58">
        <f t="shared" si="68"/>
        <v>0</v>
      </c>
      <c r="H651" s="58"/>
      <c r="I651" s="57"/>
      <c r="J651" s="57"/>
      <c r="K651" s="57"/>
      <c r="L651" s="57"/>
      <c r="M651" s="58" t="str">
        <f t="shared" si="69"/>
        <v/>
      </c>
      <c r="N651" s="102"/>
    </row>
    <row r="652" spans="1:14">
      <c r="A652" s="97" t="str">
        <f t="shared" si="67"/>
        <v/>
      </c>
      <c r="B652" s="98" t="str">
        <f t="shared" si="66"/>
        <v/>
      </c>
      <c r="C652" s="99"/>
      <c r="D652" s="100"/>
      <c r="E652" s="100"/>
      <c r="F652" s="57"/>
      <c r="G652" s="58">
        <f t="shared" si="68"/>
        <v>0</v>
      </c>
      <c r="H652" s="58"/>
      <c r="I652" s="57"/>
      <c r="J652" s="57"/>
      <c r="K652" s="57"/>
      <c r="L652" s="57"/>
      <c r="M652" s="58" t="str">
        <f t="shared" si="69"/>
        <v/>
      </c>
      <c r="N652" s="102"/>
    </row>
    <row r="653" spans="1:14">
      <c r="A653" s="97" t="str">
        <f t="shared" si="67"/>
        <v/>
      </c>
      <c r="B653" s="98" t="str">
        <f t="shared" si="66"/>
        <v/>
      </c>
      <c r="C653" s="99"/>
      <c r="D653" s="100"/>
      <c r="E653" s="100"/>
      <c r="F653" s="57"/>
      <c r="G653" s="58">
        <f t="shared" si="68"/>
        <v>0</v>
      </c>
      <c r="H653" s="58"/>
      <c r="I653" s="57"/>
      <c r="J653" s="57"/>
      <c r="K653" s="57"/>
      <c r="L653" s="57"/>
      <c r="M653" s="58" t="str">
        <f t="shared" si="69"/>
        <v/>
      </c>
      <c r="N653" s="102"/>
    </row>
    <row r="654" spans="1:14">
      <c r="A654" s="97" t="str">
        <f t="shared" si="67"/>
        <v/>
      </c>
      <c r="B654" s="98" t="str">
        <f t="shared" si="66"/>
        <v/>
      </c>
      <c r="C654" s="99"/>
      <c r="D654" s="100"/>
      <c r="E654" s="100"/>
      <c r="F654" s="57"/>
      <c r="G654" s="58">
        <f t="shared" si="68"/>
        <v>0</v>
      </c>
      <c r="H654" s="58"/>
      <c r="I654" s="57"/>
      <c r="J654" s="57"/>
      <c r="K654" s="57"/>
      <c r="L654" s="57"/>
      <c r="M654" s="58" t="str">
        <f t="shared" si="69"/>
        <v/>
      </c>
      <c r="N654" s="102"/>
    </row>
    <row r="655" spans="1:14">
      <c r="A655" s="97" t="str">
        <f t="shared" si="67"/>
        <v/>
      </c>
      <c r="B655" s="98" t="str">
        <f t="shared" si="66"/>
        <v/>
      </c>
      <c r="C655" s="99"/>
      <c r="D655" s="100"/>
      <c r="E655" s="100"/>
      <c r="F655" s="57"/>
      <c r="G655" s="58">
        <f t="shared" si="68"/>
        <v>0</v>
      </c>
      <c r="H655" s="58"/>
      <c r="I655" s="57"/>
      <c r="J655" s="57"/>
      <c r="K655" s="57"/>
      <c r="L655" s="57"/>
      <c r="M655" s="58" t="str">
        <f t="shared" si="69"/>
        <v/>
      </c>
      <c r="N655" s="102"/>
    </row>
    <row r="656" spans="1:14">
      <c r="A656" s="97" t="str">
        <f t="shared" si="67"/>
        <v/>
      </c>
      <c r="B656" s="98" t="str">
        <f t="shared" si="66"/>
        <v/>
      </c>
      <c r="C656" s="99"/>
      <c r="D656" s="100"/>
      <c r="E656" s="100"/>
      <c r="F656" s="57"/>
      <c r="G656" s="58">
        <f t="shared" si="68"/>
        <v>0</v>
      </c>
      <c r="H656" s="58"/>
      <c r="I656" s="57"/>
      <c r="J656" s="57"/>
      <c r="K656" s="57"/>
      <c r="L656" s="57"/>
      <c r="M656" s="58" t="str">
        <f t="shared" si="69"/>
        <v/>
      </c>
      <c r="N656" s="102"/>
    </row>
    <row r="657" spans="1:14">
      <c r="A657" s="97" t="str">
        <f t="shared" si="67"/>
        <v/>
      </c>
      <c r="B657" s="98" t="str">
        <f t="shared" si="66"/>
        <v/>
      </c>
      <c r="C657" s="99"/>
      <c r="D657" s="100"/>
      <c r="E657" s="100"/>
      <c r="F657" s="57"/>
      <c r="G657" s="58">
        <f t="shared" si="68"/>
        <v>0</v>
      </c>
      <c r="H657" s="58"/>
      <c r="I657" s="57"/>
      <c r="J657" s="57"/>
      <c r="K657" s="57"/>
      <c r="L657" s="57"/>
      <c r="M657" s="58" t="str">
        <f t="shared" si="69"/>
        <v/>
      </c>
      <c r="N657" s="102"/>
    </row>
    <row r="658" spans="1:14">
      <c r="A658" s="97" t="str">
        <f t="shared" si="67"/>
        <v/>
      </c>
      <c r="B658" s="98" t="str">
        <f t="shared" si="66"/>
        <v/>
      </c>
      <c r="C658" s="99"/>
      <c r="D658" s="100"/>
      <c r="E658" s="100"/>
      <c r="F658" s="57"/>
      <c r="G658" s="58">
        <f t="shared" si="68"/>
        <v>0</v>
      </c>
      <c r="H658" s="58"/>
      <c r="I658" s="57"/>
      <c r="J658" s="57"/>
      <c r="K658" s="57"/>
      <c r="L658" s="57"/>
      <c r="M658" s="58" t="str">
        <f t="shared" si="69"/>
        <v/>
      </c>
      <c r="N658" s="102"/>
    </row>
    <row r="659" spans="1:14">
      <c r="A659" s="97" t="str">
        <f t="shared" si="67"/>
        <v/>
      </c>
      <c r="B659" s="98" t="str">
        <f t="shared" si="66"/>
        <v/>
      </c>
      <c r="C659" s="99"/>
      <c r="D659" s="100"/>
      <c r="E659" s="100"/>
      <c r="F659" s="57"/>
      <c r="G659" s="58">
        <f t="shared" si="68"/>
        <v>0</v>
      </c>
      <c r="H659" s="58"/>
      <c r="I659" s="57"/>
      <c r="J659" s="57"/>
      <c r="K659" s="57"/>
      <c r="L659" s="57"/>
      <c r="M659" s="58" t="str">
        <f t="shared" si="69"/>
        <v/>
      </c>
      <c r="N659" s="102"/>
    </row>
    <row r="660" spans="1:14">
      <c r="A660" s="97" t="str">
        <f t="shared" si="67"/>
        <v/>
      </c>
      <c r="B660" s="98" t="str">
        <f t="shared" si="66"/>
        <v/>
      </c>
      <c r="C660" s="99"/>
      <c r="D660" s="100"/>
      <c r="E660" s="100"/>
      <c r="F660" s="57"/>
      <c r="G660" s="58">
        <f t="shared" si="68"/>
        <v>0</v>
      </c>
      <c r="H660" s="58"/>
      <c r="I660" s="57"/>
      <c r="J660" s="57"/>
      <c r="K660" s="57"/>
      <c r="L660" s="57"/>
      <c r="M660" s="58" t="str">
        <f t="shared" si="69"/>
        <v/>
      </c>
      <c r="N660" s="102"/>
    </row>
    <row r="661" spans="1:14">
      <c r="A661" s="97" t="str">
        <f t="shared" si="67"/>
        <v/>
      </c>
      <c r="B661" s="98" t="str">
        <f t="shared" si="66"/>
        <v/>
      </c>
      <c r="C661" s="99"/>
      <c r="D661" s="100"/>
      <c r="E661" s="100"/>
      <c r="F661" s="57"/>
      <c r="G661" s="58">
        <f t="shared" si="68"/>
        <v>0</v>
      </c>
      <c r="H661" s="58"/>
      <c r="I661" s="57"/>
      <c r="J661" s="57"/>
      <c r="K661" s="57"/>
      <c r="L661" s="57"/>
      <c r="M661" s="58" t="str">
        <f t="shared" si="69"/>
        <v/>
      </c>
      <c r="N661" s="102"/>
    </row>
    <row r="662" spans="1:14">
      <c r="A662" s="97" t="str">
        <f t="shared" si="67"/>
        <v/>
      </c>
      <c r="B662" s="98" t="str">
        <f t="shared" si="66"/>
        <v/>
      </c>
      <c r="C662" s="99"/>
      <c r="D662" s="100"/>
      <c r="E662" s="100"/>
      <c r="F662" s="57"/>
      <c r="G662" s="58">
        <f t="shared" si="68"/>
        <v>0</v>
      </c>
      <c r="H662" s="58"/>
      <c r="I662" s="57"/>
      <c r="J662" s="57"/>
      <c r="K662" s="57"/>
      <c r="L662" s="57"/>
      <c r="M662" s="58" t="str">
        <f t="shared" si="69"/>
        <v/>
      </c>
      <c r="N662" s="102"/>
    </row>
    <row r="663" spans="1:14">
      <c r="A663" s="97" t="str">
        <f t="shared" si="67"/>
        <v/>
      </c>
      <c r="B663" s="98" t="str">
        <f t="shared" si="66"/>
        <v/>
      </c>
      <c r="C663" s="99"/>
      <c r="D663" s="100"/>
      <c r="E663" s="100"/>
      <c r="F663" s="57"/>
      <c r="G663" s="58">
        <f t="shared" si="68"/>
        <v>0</v>
      </c>
      <c r="H663" s="58"/>
      <c r="I663" s="57"/>
      <c r="J663" s="57"/>
      <c r="K663" s="57"/>
      <c r="L663" s="57"/>
      <c r="M663" s="58" t="str">
        <f t="shared" si="69"/>
        <v/>
      </c>
      <c r="N663" s="102"/>
    </row>
    <row r="664" spans="1:14">
      <c r="A664" s="97" t="str">
        <f t="shared" si="67"/>
        <v/>
      </c>
      <c r="B664" s="98" t="str">
        <f t="shared" si="66"/>
        <v/>
      </c>
      <c r="C664" s="99"/>
      <c r="D664" s="100"/>
      <c r="E664" s="100"/>
      <c r="F664" s="57"/>
      <c r="G664" s="58">
        <f t="shared" si="68"/>
        <v>0</v>
      </c>
      <c r="H664" s="58"/>
      <c r="I664" s="57"/>
      <c r="J664" s="57"/>
      <c r="K664" s="57"/>
      <c r="L664" s="57"/>
      <c r="M664" s="58" t="str">
        <f t="shared" si="69"/>
        <v/>
      </c>
      <c r="N664" s="102"/>
    </row>
    <row r="665" spans="1:14">
      <c r="A665" s="97" t="str">
        <f t="shared" si="67"/>
        <v/>
      </c>
      <c r="B665" s="98" t="str">
        <f t="shared" si="66"/>
        <v/>
      </c>
      <c r="C665" s="99"/>
      <c r="D665" s="100"/>
      <c r="E665" s="100"/>
      <c r="F665" s="57"/>
      <c r="G665" s="58">
        <f t="shared" si="68"/>
        <v>0</v>
      </c>
      <c r="H665" s="58"/>
      <c r="I665" s="57"/>
      <c r="J665" s="57"/>
      <c r="K665" s="57"/>
      <c r="L665" s="57"/>
      <c r="M665" s="58" t="str">
        <f t="shared" si="69"/>
        <v/>
      </c>
      <c r="N665" s="102"/>
    </row>
    <row r="666" spans="1:14">
      <c r="A666" s="97" t="str">
        <f t="shared" si="67"/>
        <v/>
      </c>
      <c r="B666" s="98" t="str">
        <f t="shared" si="66"/>
        <v/>
      </c>
      <c r="C666" s="99"/>
      <c r="D666" s="100"/>
      <c r="E666" s="100"/>
      <c r="F666" s="57"/>
      <c r="G666" s="58">
        <f t="shared" si="68"/>
        <v>0</v>
      </c>
      <c r="H666" s="58"/>
      <c r="I666" s="57"/>
      <c r="J666" s="57"/>
      <c r="K666" s="57"/>
      <c r="L666" s="57"/>
      <c r="M666" s="58" t="str">
        <f t="shared" si="69"/>
        <v/>
      </c>
      <c r="N666" s="102"/>
    </row>
    <row r="667" spans="1:14">
      <c r="A667" s="97" t="str">
        <f t="shared" si="67"/>
        <v/>
      </c>
      <c r="B667" s="98" t="str">
        <f t="shared" si="66"/>
        <v/>
      </c>
      <c r="C667" s="99"/>
      <c r="D667" s="100"/>
      <c r="E667" s="100"/>
      <c r="F667" s="57"/>
      <c r="G667" s="58">
        <f t="shared" si="68"/>
        <v>0</v>
      </c>
      <c r="H667" s="58"/>
      <c r="I667" s="57"/>
      <c r="J667" s="57"/>
      <c r="K667" s="57"/>
      <c r="L667" s="57"/>
      <c r="M667" s="58" t="str">
        <f t="shared" si="69"/>
        <v/>
      </c>
      <c r="N667" s="102"/>
    </row>
    <row r="668" spans="1:14">
      <c r="A668" s="97" t="str">
        <f t="shared" si="67"/>
        <v/>
      </c>
      <c r="B668" s="98" t="str">
        <f t="shared" si="66"/>
        <v/>
      </c>
      <c r="C668" s="99"/>
      <c r="D668" s="100"/>
      <c r="E668" s="100"/>
      <c r="F668" s="57"/>
      <c r="G668" s="58">
        <f t="shared" si="68"/>
        <v>0</v>
      </c>
      <c r="H668" s="58"/>
      <c r="I668" s="57"/>
      <c r="J668" s="57"/>
      <c r="K668" s="57"/>
      <c r="L668" s="57"/>
      <c r="M668" s="58" t="str">
        <f t="shared" si="69"/>
        <v/>
      </c>
      <c r="N668" s="102"/>
    </row>
    <row r="669" spans="1:14">
      <c r="A669" s="97" t="str">
        <f t="shared" si="67"/>
        <v/>
      </c>
      <c r="B669" s="98" t="str">
        <f t="shared" si="66"/>
        <v/>
      </c>
      <c r="C669" s="99"/>
      <c r="D669" s="100"/>
      <c r="E669" s="100"/>
      <c r="F669" s="57"/>
      <c r="G669" s="58">
        <f t="shared" si="68"/>
        <v>0</v>
      </c>
      <c r="H669" s="58"/>
      <c r="I669" s="57"/>
      <c r="J669" s="57"/>
      <c r="K669" s="57"/>
      <c r="L669" s="57"/>
      <c r="M669" s="58" t="str">
        <f t="shared" si="69"/>
        <v/>
      </c>
      <c r="N669" s="102"/>
    </row>
    <row r="670" spans="1:14">
      <c r="A670" s="97" t="str">
        <f t="shared" si="67"/>
        <v/>
      </c>
      <c r="B670" s="98" t="str">
        <f t="shared" si="66"/>
        <v/>
      </c>
      <c r="C670" s="99"/>
      <c r="D670" s="100"/>
      <c r="E670" s="100"/>
      <c r="F670" s="57"/>
      <c r="G670" s="58">
        <f t="shared" si="68"/>
        <v>0</v>
      </c>
      <c r="H670" s="58"/>
      <c r="I670" s="57"/>
      <c r="J670" s="57"/>
      <c r="K670" s="57"/>
      <c r="L670" s="57"/>
      <c r="M670" s="58" t="str">
        <f t="shared" si="69"/>
        <v/>
      </c>
      <c r="N670" s="102"/>
    </row>
    <row r="671" spans="1:14">
      <c r="A671" s="97" t="str">
        <f t="shared" si="67"/>
        <v/>
      </c>
      <c r="B671" s="98" t="str">
        <f t="shared" si="66"/>
        <v/>
      </c>
      <c r="C671" s="99"/>
      <c r="D671" s="100"/>
      <c r="E671" s="100"/>
      <c r="F671" s="57"/>
      <c r="G671" s="58">
        <f t="shared" si="68"/>
        <v>0</v>
      </c>
      <c r="H671" s="58"/>
      <c r="I671" s="57"/>
      <c r="J671" s="57"/>
      <c r="K671" s="57"/>
      <c r="L671" s="57"/>
      <c r="M671" s="58" t="str">
        <f t="shared" si="69"/>
        <v/>
      </c>
      <c r="N671" s="102"/>
    </row>
    <row r="672" spans="1:14">
      <c r="A672" s="97" t="str">
        <f t="shared" si="67"/>
        <v/>
      </c>
      <c r="B672" s="98" t="str">
        <f t="shared" si="66"/>
        <v/>
      </c>
      <c r="C672" s="99"/>
      <c r="D672" s="100"/>
      <c r="E672" s="100"/>
      <c r="F672" s="57"/>
      <c r="G672" s="58">
        <f t="shared" si="68"/>
        <v>0</v>
      </c>
      <c r="H672" s="58"/>
      <c r="I672" s="57"/>
      <c r="J672" s="57"/>
      <c r="K672" s="57"/>
      <c r="L672" s="57"/>
      <c r="M672" s="58" t="str">
        <f t="shared" si="69"/>
        <v/>
      </c>
      <c r="N672" s="102"/>
    </row>
    <row r="673" spans="1:14">
      <c r="A673" s="97" t="str">
        <f t="shared" si="67"/>
        <v/>
      </c>
      <c r="B673" s="98" t="str">
        <f t="shared" si="66"/>
        <v/>
      </c>
      <c r="C673" s="99"/>
      <c r="D673" s="100"/>
      <c r="E673" s="100"/>
      <c r="F673" s="57"/>
      <c r="G673" s="58">
        <f t="shared" si="68"/>
        <v>0</v>
      </c>
      <c r="H673" s="58"/>
      <c r="I673" s="57"/>
      <c r="J673" s="57"/>
      <c r="K673" s="57"/>
      <c r="L673" s="57"/>
      <c r="M673" s="58" t="str">
        <f t="shared" si="69"/>
        <v/>
      </c>
      <c r="N673" s="102"/>
    </row>
    <row r="674" spans="1:14">
      <c r="A674" s="97" t="str">
        <f t="shared" si="67"/>
        <v/>
      </c>
      <c r="B674" s="98" t="str">
        <f t="shared" si="66"/>
        <v/>
      </c>
      <c r="C674" s="99"/>
      <c r="D674" s="100"/>
      <c r="E674" s="100"/>
      <c r="F674" s="57"/>
      <c r="G674" s="58">
        <f t="shared" si="68"/>
        <v>0</v>
      </c>
      <c r="H674" s="58"/>
      <c r="I674" s="57"/>
      <c r="J674" s="57"/>
      <c r="K674" s="57"/>
      <c r="L674" s="57"/>
      <c r="M674" s="58" t="str">
        <f t="shared" si="69"/>
        <v/>
      </c>
      <c r="N674" s="102"/>
    </row>
    <row r="675" spans="1:14">
      <c r="A675" s="97" t="str">
        <f t="shared" si="67"/>
        <v/>
      </c>
      <c r="B675" s="98" t="str">
        <f t="shared" si="66"/>
        <v/>
      </c>
      <c r="C675" s="99"/>
      <c r="D675" s="100"/>
      <c r="E675" s="100"/>
      <c r="F675" s="57"/>
      <c r="G675" s="58">
        <f t="shared" si="68"/>
        <v>0</v>
      </c>
      <c r="H675" s="58"/>
      <c r="I675" s="57"/>
      <c r="J675" s="57"/>
      <c r="K675" s="57"/>
      <c r="L675" s="57"/>
      <c r="M675" s="58" t="str">
        <f t="shared" si="69"/>
        <v/>
      </c>
      <c r="N675" s="102"/>
    </row>
    <row r="676" spans="1:14">
      <c r="A676" s="97" t="str">
        <f t="shared" si="67"/>
        <v/>
      </c>
      <c r="B676" s="98" t="str">
        <f t="shared" si="66"/>
        <v/>
      </c>
      <c r="C676" s="99"/>
      <c r="D676" s="100"/>
      <c r="E676" s="100"/>
      <c r="F676" s="57"/>
      <c r="G676" s="58">
        <f t="shared" si="68"/>
        <v>0</v>
      </c>
      <c r="H676" s="58"/>
      <c r="I676" s="57"/>
      <c r="J676" s="57"/>
      <c r="K676" s="57"/>
      <c r="L676" s="57"/>
      <c r="M676" s="58" t="str">
        <f t="shared" si="69"/>
        <v/>
      </c>
      <c r="N676" s="102"/>
    </row>
    <row r="677" spans="1:14">
      <c r="A677" s="97" t="str">
        <f t="shared" si="67"/>
        <v/>
      </c>
      <c r="B677" s="98" t="str">
        <f t="shared" si="66"/>
        <v/>
      </c>
      <c r="C677" s="99"/>
      <c r="D677" s="100"/>
      <c r="E677" s="100"/>
      <c r="F677" s="57"/>
      <c r="G677" s="58">
        <f t="shared" si="68"/>
        <v>0</v>
      </c>
      <c r="H677" s="58"/>
      <c r="I677" s="57"/>
      <c r="J677" s="57"/>
      <c r="K677" s="57"/>
      <c r="L677" s="57"/>
      <c r="M677" s="58" t="str">
        <f t="shared" si="69"/>
        <v/>
      </c>
      <c r="N677" s="102"/>
    </row>
    <row r="678" spans="1:14">
      <c r="A678" s="97" t="str">
        <f t="shared" si="67"/>
        <v/>
      </c>
      <c r="B678" s="98" t="str">
        <f t="shared" si="66"/>
        <v/>
      </c>
      <c r="C678" s="99"/>
      <c r="D678" s="100"/>
      <c r="E678" s="100"/>
      <c r="F678" s="57"/>
      <c r="G678" s="58">
        <f t="shared" si="68"/>
        <v>0</v>
      </c>
      <c r="H678" s="58"/>
      <c r="I678" s="57"/>
      <c r="J678" s="57"/>
      <c r="K678" s="57"/>
      <c r="L678" s="57"/>
      <c r="M678" s="58" t="str">
        <f t="shared" si="69"/>
        <v/>
      </c>
      <c r="N678" s="102"/>
    </row>
    <row r="679" spans="1:14">
      <c r="A679" s="97" t="str">
        <f t="shared" si="67"/>
        <v/>
      </c>
      <c r="B679" s="98" t="str">
        <f t="shared" si="66"/>
        <v/>
      </c>
      <c r="C679" s="99"/>
      <c r="D679" s="100"/>
      <c r="E679" s="100"/>
      <c r="F679" s="57"/>
      <c r="G679" s="58">
        <f t="shared" si="68"/>
        <v>0</v>
      </c>
      <c r="H679" s="58"/>
      <c r="I679" s="57"/>
      <c r="J679" s="57"/>
      <c r="K679" s="57"/>
      <c r="L679" s="57"/>
      <c r="M679" s="58" t="str">
        <f t="shared" si="69"/>
        <v/>
      </c>
      <c r="N679" s="102"/>
    </row>
    <row r="680" spans="1:14">
      <c r="A680" s="97" t="str">
        <f t="shared" si="67"/>
        <v/>
      </c>
      <c r="B680" s="98" t="str">
        <f t="shared" si="66"/>
        <v/>
      </c>
      <c r="C680" s="99"/>
      <c r="D680" s="100"/>
      <c r="E680" s="100"/>
      <c r="F680" s="57"/>
      <c r="G680" s="58">
        <f t="shared" si="68"/>
        <v>0</v>
      </c>
      <c r="H680" s="58"/>
      <c r="I680" s="57"/>
      <c r="J680" s="57"/>
      <c r="K680" s="57"/>
      <c r="L680" s="57"/>
      <c r="M680" s="58" t="str">
        <f t="shared" si="69"/>
        <v/>
      </c>
      <c r="N680" s="102"/>
    </row>
    <row r="681" spans="1:14">
      <c r="A681" s="97" t="str">
        <f t="shared" si="67"/>
        <v/>
      </c>
      <c r="B681" s="98" t="str">
        <f t="shared" si="66"/>
        <v/>
      </c>
      <c r="C681" s="99"/>
      <c r="D681" s="100"/>
      <c r="E681" s="100"/>
      <c r="F681" s="57"/>
      <c r="G681" s="58">
        <f t="shared" si="68"/>
        <v>0</v>
      </c>
      <c r="H681" s="58"/>
      <c r="I681" s="57"/>
      <c r="J681" s="57"/>
      <c r="K681" s="57"/>
      <c r="L681" s="57"/>
      <c r="M681" s="58" t="str">
        <f t="shared" si="69"/>
        <v/>
      </c>
      <c r="N681" s="102"/>
    </row>
    <row r="682" spans="1:14">
      <c r="A682" s="97" t="str">
        <f t="shared" si="67"/>
        <v/>
      </c>
      <c r="B682" s="98" t="str">
        <f t="shared" si="66"/>
        <v/>
      </c>
      <c r="C682" s="99"/>
      <c r="D682" s="100"/>
      <c r="E682" s="100"/>
      <c r="F682" s="57"/>
      <c r="G682" s="58">
        <f t="shared" si="68"/>
        <v>0</v>
      </c>
      <c r="H682" s="58"/>
      <c r="I682" s="57"/>
      <c r="J682" s="57"/>
      <c r="K682" s="57"/>
      <c r="L682" s="57"/>
      <c r="M682" s="58" t="str">
        <f t="shared" si="69"/>
        <v/>
      </c>
      <c r="N682" s="102"/>
    </row>
    <row r="683" spans="1:14">
      <c r="A683" s="97" t="str">
        <f t="shared" si="67"/>
        <v/>
      </c>
      <c r="B683" s="98" t="str">
        <f t="shared" si="66"/>
        <v/>
      </c>
      <c r="C683" s="99"/>
      <c r="D683" s="100"/>
      <c r="E683" s="100"/>
      <c r="F683" s="57"/>
      <c r="G683" s="58">
        <f t="shared" si="68"/>
        <v>0</v>
      </c>
      <c r="H683" s="58"/>
      <c r="I683" s="57"/>
      <c r="J683" s="57"/>
      <c r="K683" s="57"/>
      <c r="L683" s="57"/>
      <c r="M683" s="58" t="str">
        <f t="shared" si="69"/>
        <v/>
      </c>
      <c r="N683" s="102"/>
    </row>
    <row r="684" spans="1:14">
      <c r="A684" s="97" t="str">
        <f t="shared" si="67"/>
        <v/>
      </c>
      <c r="B684" s="98" t="str">
        <f t="shared" ref="B684:B747" si="70">IF(C684="","",MONTH(C684)&amp;"月")</f>
        <v/>
      </c>
      <c r="C684" s="99"/>
      <c r="D684" s="100"/>
      <c r="E684" s="100"/>
      <c r="F684" s="57"/>
      <c r="G684" s="58">
        <f t="shared" si="68"/>
        <v>0</v>
      </c>
      <c r="H684" s="58"/>
      <c r="I684" s="57"/>
      <c r="J684" s="57"/>
      <c r="K684" s="57"/>
      <c r="L684" s="57"/>
      <c r="M684" s="58" t="str">
        <f t="shared" si="69"/>
        <v/>
      </c>
      <c r="N684" s="102"/>
    </row>
    <row r="685" spans="1:14">
      <c r="A685" s="97" t="str">
        <f t="shared" ref="A685:A748" si="71">IF(C685="","",ROW()-42)</f>
        <v/>
      </c>
      <c r="B685" s="98" t="str">
        <f t="shared" si="70"/>
        <v/>
      </c>
      <c r="C685" s="99"/>
      <c r="D685" s="100"/>
      <c r="E685" s="100"/>
      <c r="F685" s="57"/>
      <c r="G685" s="58">
        <f t="shared" ref="G685:G748" si="72">IF(F685="",0,F685*$K$41)</f>
        <v>0</v>
      </c>
      <c r="H685" s="58"/>
      <c r="I685" s="57"/>
      <c r="J685" s="57"/>
      <c r="K685" s="57"/>
      <c r="L685" s="57"/>
      <c r="M685" s="58" t="str">
        <f t="shared" ref="M685:M748" si="73">IF(C685="","",ROUND(M684+G685-I685-J685-K685-L685-H685,2))</f>
        <v/>
      </c>
      <c r="N685" s="102"/>
    </row>
    <row r="686" spans="1:14">
      <c r="A686" s="97" t="str">
        <f t="shared" si="71"/>
        <v/>
      </c>
      <c r="B686" s="98" t="str">
        <f t="shared" si="70"/>
        <v/>
      </c>
      <c r="C686" s="99"/>
      <c r="D686" s="100"/>
      <c r="E686" s="100"/>
      <c r="F686" s="57"/>
      <c r="G686" s="58">
        <f t="shared" si="72"/>
        <v>0</v>
      </c>
      <c r="H686" s="58"/>
      <c r="I686" s="57"/>
      <c r="J686" s="57"/>
      <c r="K686" s="57"/>
      <c r="L686" s="57"/>
      <c r="M686" s="58" t="str">
        <f t="shared" si="73"/>
        <v/>
      </c>
      <c r="N686" s="102"/>
    </row>
    <row r="687" spans="1:14">
      <c r="A687" s="97" t="str">
        <f t="shared" si="71"/>
        <v/>
      </c>
      <c r="B687" s="98" t="str">
        <f t="shared" si="70"/>
        <v/>
      </c>
      <c r="C687" s="99"/>
      <c r="D687" s="100"/>
      <c r="E687" s="100"/>
      <c r="F687" s="57"/>
      <c r="G687" s="58">
        <f t="shared" si="72"/>
        <v>0</v>
      </c>
      <c r="H687" s="58"/>
      <c r="I687" s="57"/>
      <c r="J687" s="57"/>
      <c r="K687" s="57"/>
      <c r="L687" s="57"/>
      <c r="M687" s="58" t="str">
        <f t="shared" si="73"/>
        <v/>
      </c>
      <c r="N687" s="102"/>
    </row>
    <row r="688" spans="1:14">
      <c r="A688" s="97" t="str">
        <f t="shared" si="71"/>
        <v/>
      </c>
      <c r="B688" s="98" t="str">
        <f t="shared" si="70"/>
        <v/>
      </c>
      <c r="C688" s="99"/>
      <c r="D688" s="100"/>
      <c r="E688" s="100"/>
      <c r="F688" s="57"/>
      <c r="G688" s="58">
        <f t="shared" si="72"/>
        <v>0</v>
      </c>
      <c r="H688" s="58"/>
      <c r="I688" s="57"/>
      <c r="J688" s="57"/>
      <c r="K688" s="57"/>
      <c r="L688" s="57"/>
      <c r="M688" s="58" t="str">
        <f t="shared" si="73"/>
        <v/>
      </c>
      <c r="N688" s="102"/>
    </row>
    <row r="689" spans="1:14">
      <c r="A689" s="97" t="str">
        <f t="shared" si="71"/>
        <v/>
      </c>
      <c r="B689" s="98" t="str">
        <f t="shared" si="70"/>
        <v/>
      </c>
      <c r="C689" s="99"/>
      <c r="D689" s="100"/>
      <c r="E689" s="100"/>
      <c r="F689" s="57"/>
      <c r="G689" s="58">
        <f t="shared" si="72"/>
        <v>0</v>
      </c>
      <c r="H689" s="58"/>
      <c r="I689" s="57"/>
      <c r="J689" s="57"/>
      <c r="K689" s="57"/>
      <c r="L689" s="57"/>
      <c r="M689" s="58" t="str">
        <f t="shared" si="73"/>
        <v/>
      </c>
      <c r="N689" s="102"/>
    </row>
    <row r="690" spans="1:14">
      <c r="A690" s="97" t="str">
        <f t="shared" si="71"/>
        <v/>
      </c>
      <c r="B690" s="98" t="str">
        <f t="shared" si="70"/>
        <v/>
      </c>
      <c r="C690" s="99"/>
      <c r="D690" s="100"/>
      <c r="E690" s="100"/>
      <c r="F690" s="57"/>
      <c r="G690" s="58">
        <f t="shared" si="72"/>
        <v>0</v>
      </c>
      <c r="H690" s="58"/>
      <c r="I690" s="57"/>
      <c r="J690" s="57"/>
      <c r="K690" s="57"/>
      <c r="L690" s="57"/>
      <c r="M690" s="58" t="str">
        <f t="shared" si="73"/>
        <v/>
      </c>
      <c r="N690" s="102"/>
    </row>
    <row r="691" spans="1:14">
      <c r="A691" s="97" t="str">
        <f t="shared" si="71"/>
        <v/>
      </c>
      <c r="B691" s="98" t="str">
        <f t="shared" si="70"/>
        <v/>
      </c>
      <c r="C691" s="99"/>
      <c r="D691" s="100"/>
      <c r="E691" s="100"/>
      <c r="F691" s="57"/>
      <c r="G691" s="58">
        <f t="shared" si="72"/>
        <v>0</v>
      </c>
      <c r="H691" s="58"/>
      <c r="I691" s="57"/>
      <c r="J691" s="57"/>
      <c r="K691" s="57"/>
      <c r="L691" s="57"/>
      <c r="M691" s="58" t="str">
        <f t="shared" si="73"/>
        <v/>
      </c>
      <c r="N691" s="102"/>
    </row>
    <row r="692" spans="1:14">
      <c r="A692" s="97" t="str">
        <f t="shared" si="71"/>
        <v/>
      </c>
      <c r="B692" s="98" t="str">
        <f t="shared" si="70"/>
        <v/>
      </c>
      <c r="C692" s="99"/>
      <c r="D692" s="100"/>
      <c r="E692" s="100"/>
      <c r="F692" s="57"/>
      <c r="G692" s="58">
        <f t="shared" si="72"/>
        <v>0</v>
      </c>
      <c r="H692" s="58"/>
      <c r="I692" s="57"/>
      <c r="J692" s="57"/>
      <c r="K692" s="57"/>
      <c r="L692" s="57"/>
      <c r="M692" s="58" t="str">
        <f t="shared" si="73"/>
        <v/>
      </c>
      <c r="N692" s="102"/>
    </row>
    <row r="693" spans="1:14">
      <c r="A693" s="97" t="str">
        <f t="shared" si="71"/>
        <v/>
      </c>
      <c r="B693" s="98" t="str">
        <f t="shared" si="70"/>
        <v/>
      </c>
      <c r="C693" s="99"/>
      <c r="D693" s="100"/>
      <c r="E693" s="100"/>
      <c r="F693" s="57"/>
      <c r="G693" s="58">
        <f t="shared" si="72"/>
        <v>0</v>
      </c>
      <c r="H693" s="58"/>
      <c r="I693" s="57"/>
      <c r="J693" s="57"/>
      <c r="K693" s="57"/>
      <c r="L693" s="57"/>
      <c r="M693" s="58" t="str">
        <f t="shared" si="73"/>
        <v/>
      </c>
      <c r="N693" s="102"/>
    </row>
    <row r="694" spans="1:14">
      <c r="A694" s="97" t="str">
        <f t="shared" si="71"/>
        <v/>
      </c>
      <c r="B694" s="98" t="str">
        <f t="shared" si="70"/>
        <v/>
      </c>
      <c r="C694" s="99"/>
      <c r="D694" s="100"/>
      <c r="E694" s="100"/>
      <c r="F694" s="57"/>
      <c r="G694" s="58">
        <f t="shared" si="72"/>
        <v>0</v>
      </c>
      <c r="H694" s="58"/>
      <c r="I694" s="57"/>
      <c r="J694" s="57"/>
      <c r="K694" s="57"/>
      <c r="L694" s="57"/>
      <c r="M694" s="58" t="str">
        <f t="shared" si="73"/>
        <v/>
      </c>
      <c r="N694" s="102"/>
    </row>
    <row r="695" spans="1:14">
      <c r="A695" s="97" t="str">
        <f t="shared" si="71"/>
        <v/>
      </c>
      <c r="B695" s="98" t="str">
        <f t="shared" si="70"/>
        <v/>
      </c>
      <c r="C695" s="99"/>
      <c r="D695" s="100"/>
      <c r="E695" s="100"/>
      <c r="F695" s="57"/>
      <c r="G695" s="58">
        <f t="shared" si="72"/>
        <v>0</v>
      </c>
      <c r="H695" s="58"/>
      <c r="I695" s="57"/>
      <c r="J695" s="57"/>
      <c r="K695" s="57"/>
      <c r="L695" s="57"/>
      <c r="M695" s="58" t="str">
        <f t="shared" si="73"/>
        <v/>
      </c>
      <c r="N695" s="102"/>
    </row>
    <row r="696" spans="1:14">
      <c r="A696" s="97" t="str">
        <f t="shared" si="71"/>
        <v/>
      </c>
      <c r="B696" s="98" t="str">
        <f t="shared" si="70"/>
        <v/>
      </c>
      <c r="C696" s="99"/>
      <c r="D696" s="100"/>
      <c r="E696" s="100"/>
      <c r="F696" s="57"/>
      <c r="G696" s="58">
        <f t="shared" si="72"/>
        <v>0</v>
      </c>
      <c r="H696" s="58"/>
      <c r="I696" s="57"/>
      <c r="J696" s="57"/>
      <c r="K696" s="57"/>
      <c r="L696" s="57"/>
      <c r="M696" s="58" t="str">
        <f t="shared" si="73"/>
        <v/>
      </c>
      <c r="N696" s="102"/>
    </row>
    <row r="697" spans="1:14">
      <c r="A697" s="97" t="str">
        <f t="shared" si="71"/>
        <v/>
      </c>
      <c r="B697" s="98" t="str">
        <f t="shared" si="70"/>
        <v/>
      </c>
      <c r="C697" s="99"/>
      <c r="D697" s="100"/>
      <c r="E697" s="100"/>
      <c r="F697" s="57"/>
      <c r="G697" s="58">
        <f t="shared" si="72"/>
        <v>0</v>
      </c>
      <c r="H697" s="58"/>
      <c r="I697" s="57"/>
      <c r="J697" s="57"/>
      <c r="K697" s="57"/>
      <c r="L697" s="57"/>
      <c r="M697" s="58" t="str">
        <f t="shared" si="73"/>
        <v/>
      </c>
      <c r="N697" s="102"/>
    </row>
    <row r="698" spans="1:14">
      <c r="A698" s="97" t="str">
        <f t="shared" si="71"/>
        <v/>
      </c>
      <c r="B698" s="98" t="str">
        <f t="shared" si="70"/>
        <v/>
      </c>
      <c r="C698" s="99"/>
      <c r="D698" s="100"/>
      <c r="E698" s="100"/>
      <c r="F698" s="57"/>
      <c r="G698" s="58">
        <f t="shared" si="72"/>
        <v>0</v>
      </c>
      <c r="H698" s="58"/>
      <c r="I698" s="57"/>
      <c r="J698" s="57"/>
      <c r="K698" s="57"/>
      <c r="L698" s="57"/>
      <c r="M698" s="58" t="str">
        <f t="shared" si="73"/>
        <v/>
      </c>
      <c r="N698" s="102"/>
    </row>
    <row r="699" spans="1:14">
      <c r="A699" s="97" t="str">
        <f t="shared" si="71"/>
        <v/>
      </c>
      <c r="B699" s="98" t="str">
        <f t="shared" si="70"/>
        <v/>
      </c>
      <c r="C699" s="99"/>
      <c r="D699" s="100"/>
      <c r="E699" s="100"/>
      <c r="F699" s="57"/>
      <c r="G699" s="58">
        <f t="shared" si="72"/>
        <v>0</v>
      </c>
      <c r="H699" s="58"/>
      <c r="I699" s="57"/>
      <c r="J699" s="57"/>
      <c r="K699" s="57"/>
      <c r="L699" s="57"/>
      <c r="M699" s="58" t="str">
        <f t="shared" si="73"/>
        <v/>
      </c>
      <c r="N699" s="102"/>
    </row>
    <row r="700" spans="1:14">
      <c r="A700" s="97" t="str">
        <f t="shared" si="71"/>
        <v/>
      </c>
      <c r="B700" s="98" t="str">
        <f t="shared" si="70"/>
        <v/>
      </c>
      <c r="C700" s="99"/>
      <c r="D700" s="100"/>
      <c r="E700" s="100"/>
      <c r="F700" s="57"/>
      <c r="G700" s="58">
        <f t="shared" si="72"/>
        <v>0</v>
      </c>
      <c r="H700" s="58"/>
      <c r="I700" s="57"/>
      <c r="J700" s="57"/>
      <c r="K700" s="57"/>
      <c r="L700" s="57"/>
      <c r="M700" s="58" t="str">
        <f t="shared" si="73"/>
        <v/>
      </c>
      <c r="N700" s="102"/>
    </row>
    <row r="701" spans="1:14">
      <c r="A701" s="97" t="str">
        <f t="shared" si="71"/>
        <v/>
      </c>
      <c r="B701" s="98" t="str">
        <f t="shared" si="70"/>
        <v/>
      </c>
      <c r="C701" s="99"/>
      <c r="D701" s="100"/>
      <c r="E701" s="100"/>
      <c r="F701" s="57"/>
      <c r="G701" s="58">
        <f t="shared" si="72"/>
        <v>0</v>
      </c>
      <c r="H701" s="58"/>
      <c r="I701" s="57"/>
      <c r="J701" s="57"/>
      <c r="K701" s="57"/>
      <c r="L701" s="57"/>
      <c r="M701" s="58" t="str">
        <f t="shared" si="73"/>
        <v/>
      </c>
      <c r="N701" s="102"/>
    </row>
    <row r="702" spans="1:14">
      <c r="A702" s="97" t="str">
        <f t="shared" si="71"/>
        <v/>
      </c>
      <c r="B702" s="98" t="str">
        <f t="shared" si="70"/>
        <v/>
      </c>
      <c r="C702" s="99"/>
      <c r="D702" s="100"/>
      <c r="E702" s="100"/>
      <c r="F702" s="57"/>
      <c r="G702" s="58">
        <f t="shared" si="72"/>
        <v>0</v>
      </c>
      <c r="H702" s="58"/>
      <c r="I702" s="57"/>
      <c r="J702" s="57"/>
      <c r="K702" s="57"/>
      <c r="L702" s="57"/>
      <c r="M702" s="58" t="str">
        <f t="shared" si="73"/>
        <v/>
      </c>
      <c r="N702" s="102"/>
    </row>
    <row r="703" spans="1:14">
      <c r="A703" s="97" t="str">
        <f t="shared" si="71"/>
        <v/>
      </c>
      <c r="B703" s="98" t="str">
        <f t="shared" si="70"/>
        <v/>
      </c>
      <c r="C703" s="99"/>
      <c r="D703" s="100"/>
      <c r="E703" s="100"/>
      <c r="F703" s="57"/>
      <c r="G703" s="58">
        <f t="shared" si="72"/>
        <v>0</v>
      </c>
      <c r="H703" s="58"/>
      <c r="I703" s="57"/>
      <c r="J703" s="57"/>
      <c r="K703" s="57"/>
      <c r="L703" s="57"/>
      <c r="M703" s="58" t="str">
        <f t="shared" si="73"/>
        <v/>
      </c>
      <c r="N703" s="102"/>
    </row>
    <row r="704" spans="1:14">
      <c r="A704" s="97" t="str">
        <f t="shared" si="71"/>
        <v/>
      </c>
      <c r="B704" s="98" t="str">
        <f t="shared" si="70"/>
        <v/>
      </c>
      <c r="C704" s="99"/>
      <c r="D704" s="100"/>
      <c r="E704" s="100"/>
      <c r="F704" s="57"/>
      <c r="G704" s="58">
        <f t="shared" si="72"/>
        <v>0</v>
      </c>
      <c r="H704" s="58"/>
      <c r="I704" s="57"/>
      <c r="J704" s="57"/>
      <c r="K704" s="57"/>
      <c r="L704" s="57"/>
      <c r="M704" s="58" t="str">
        <f t="shared" si="73"/>
        <v/>
      </c>
      <c r="N704" s="102"/>
    </row>
    <row r="705" spans="1:14">
      <c r="A705" s="97" t="str">
        <f t="shared" si="71"/>
        <v/>
      </c>
      <c r="B705" s="98" t="str">
        <f t="shared" si="70"/>
        <v/>
      </c>
      <c r="C705" s="99"/>
      <c r="D705" s="100"/>
      <c r="E705" s="100"/>
      <c r="F705" s="57"/>
      <c r="G705" s="58">
        <f t="shared" si="72"/>
        <v>0</v>
      </c>
      <c r="H705" s="58"/>
      <c r="I705" s="57"/>
      <c r="J705" s="57"/>
      <c r="K705" s="57"/>
      <c r="L705" s="57"/>
      <c r="M705" s="58" t="str">
        <f t="shared" si="73"/>
        <v/>
      </c>
      <c r="N705" s="102"/>
    </row>
    <row r="706" spans="1:14">
      <c r="A706" s="97" t="str">
        <f t="shared" si="71"/>
        <v/>
      </c>
      <c r="B706" s="98" t="str">
        <f t="shared" si="70"/>
        <v/>
      </c>
      <c r="C706" s="99"/>
      <c r="D706" s="100"/>
      <c r="E706" s="100"/>
      <c r="F706" s="57"/>
      <c r="G706" s="58">
        <f t="shared" si="72"/>
        <v>0</v>
      </c>
      <c r="H706" s="58"/>
      <c r="I706" s="57"/>
      <c r="J706" s="57"/>
      <c r="K706" s="57"/>
      <c r="L706" s="57"/>
      <c r="M706" s="58" t="str">
        <f t="shared" si="73"/>
        <v/>
      </c>
      <c r="N706" s="102"/>
    </row>
    <row r="707" spans="1:14">
      <c r="A707" s="97" t="str">
        <f t="shared" si="71"/>
        <v/>
      </c>
      <c r="B707" s="98" t="str">
        <f t="shared" si="70"/>
        <v/>
      </c>
      <c r="C707" s="99"/>
      <c r="D707" s="100"/>
      <c r="E707" s="100"/>
      <c r="F707" s="57"/>
      <c r="G707" s="58">
        <f t="shared" si="72"/>
        <v>0</v>
      </c>
      <c r="H707" s="58"/>
      <c r="I707" s="57"/>
      <c r="J707" s="57"/>
      <c r="K707" s="57"/>
      <c r="L707" s="57"/>
      <c r="M707" s="58" t="str">
        <f t="shared" si="73"/>
        <v/>
      </c>
      <c r="N707" s="102"/>
    </row>
    <row r="708" spans="1:14">
      <c r="A708" s="97" t="str">
        <f t="shared" si="71"/>
        <v/>
      </c>
      <c r="B708" s="98" t="str">
        <f t="shared" si="70"/>
        <v/>
      </c>
      <c r="C708" s="99"/>
      <c r="D708" s="100"/>
      <c r="E708" s="100"/>
      <c r="F708" s="57"/>
      <c r="G708" s="58">
        <f t="shared" si="72"/>
        <v>0</v>
      </c>
      <c r="H708" s="58"/>
      <c r="I708" s="57"/>
      <c r="J708" s="57"/>
      <c r="K708" s="57"/>
      <c r="L708" s="57"/>
      <c r="M708" s="58" t="str">
        <f t="shared" si="73"/>
        <v/>
      </c>
      <c r="N708" s="102"/>
    </row>
    <row r="709" spans="1:14">
      <c r="A709" s="97" t="str">
        <f t="shared" si="71"/>
        <v/>
      </c>
      <c r="B709" s="98" t="str">
        <f t="shared" si="70"/>
        <v/>
      </c>
      <c r="C709" s="99"/>
      <c r="D709" s="100"/>
      <c r="E709" s="100"/>
      <c r="F709" s="57"/>
      <c r="G709" s="58">
        <f t="shared" si="72"/>
        <v>0</v>
      </c>
      <c r="H709" s="58"/>
      <c r="I709" s="57"/>
      <c r="J709" s="57"/>
      <c r="K709" s="57"/>
      <c r="L709" s="57"/>
      <c r="M709" s="58" t="str">
        <f t="shared" si="73"/>
        <v/>
      </c>
      <c r="N709" s="102"/>
    </row>
    <row r="710" spans="1:14">
      <c r="A710" s="97" t="str">
        <f t="shared" si="71"/>
        <v/>
      </c>
      <c r="B710" s="98" t="str">
        <f t="shared" si="70"/>
        <v/>
      </c>
      <c r="C710" s="99"/>
      <c r="D710" s="100"/>
      <c r="E710" s="100"/>
      <c r="F710" s="57"/>
      <c r="G710" s="58">
        <f t="shared" si="72"/>
        <v>0</v>
      </c>
      <c r="H710" s="58"/>
      <c r="I710" s="57"/>
      <c r="J710" s="57"/>
      <c r="K710" s="57"/>
      <c r="L710" s="57"/>
      <c r="M710" s="58" t="str">
        <f t="shared" si="73"/>
        <v/>
      </c>
      <c r="N710" s="102"/>
    </row>
    <row r="711" spans="1:14">
      <c r="A711" s="97" t="str">
        <f t="shared" si="71"/>
        <v/>
      </c>
      <c r="B711" s="98" t="str">
        <f t="shared" si="70"/>
        <v/>
      </c>
      <c r="C711" s="99"/>
      <c r="D711" s="100"/>
      <c r="E711" s="100"/>
      <c r="F711" s="57"/>
      <c r="G711" s="58">
        <f t="shared" si="72"/>
        <v>0</v>
      </c>
      <c r="H711" s="58"/>
      <c r="I711" s="57"/>
      <c r="J711" s="57"/>
      <c r="K711" s="57"/>
      <c r="L711" s="57"/>
      <c r="M711" s="58" t="str">
        <f t="shared" si="73"/>
        <v/>
      </c>
      <c r="N711" s="102"/>
    </row>
    <row r="712" spans="1:14">
      <c r="A712" s="97" t="str">
        <f t="shared" si="71"/>
        <v/>
      </c>
      <c r="B712" s="98" t="str">
        <f t="shared" si="70"/>
        <v/>
      </c>
      <c r="C712" s="99"/>
      <c r="D712" s="100"/>
      <c r="E712" s="100"/>
      <c r="F712" s="57"/>
      <c r="G712" s="58">
        <f t="shared" si="72"/>
        <v>0</v>
      </c>
      <c r="H712" s="58"/>
      <c r="I712" s="57"/>
      <c r="J712" s="57"/>
      <c r="K712" s="57"/>
      <c r="L712" s="57"/>
      <c r="M712" s="58" t="str">
        <f t="shared" si="73"/>
        <v/>
      </c>
      <c r="N712" s="102"/>
    </row>
    <row r="713" spans="1:14">
      <c r="A713" s="97" t="str">
        <f t="shared" si="71"/>
        <v/>
      </c>
      <c r="B713" s="98" t="str">
        <f t="shared" si="70"/>
        <v/>
      </c>
      <c r="C713" s="99"/>
      <c r="D713" s="100"/>
      <c r="E713" s="100"/>
      <c r="F713" s="57"/>
      <c r="G713" s="58">
        <f t="shared" si="72"/>
        <v>0</v>
      </c>
      <c r="H713" s="58"/>
      <c r="I713" s="57"/>
      <c r="J713" s="57"/>
      <c r="K713" s="57"/>
      <c r="L713" s="57"/>
      <c r="M713" s="58" t="str">
        <f t="shared" si="73"/>
        <v/>
      </c>
      <c r="N713" s="102"/>
    </row>
    <row r="714" spans="1:14">
      <c r="A714" s="97" t="str">
        <f t="shared" si="71"/>
        <v/>
      </c>
      <c r="B714" s="98" t="str">
        <f t="shared" si="70"/>
        <v/>
      </c>
      <c r="C714" s="99"/>
      <c r="D714" s="100"/>
      <c r="E714" s="100"/>
      <c r="F714" s="57"/>
      <c r="G714" s="58">
        <f t="shared" si="72"/>
        <v>0</v>
      </c>
      <c r="H714" s="58"/>
      <c r="I714" s="57"/>
      <c r="J714" s="57"/>
      <c r="K714" s="57"/>
      <c r="L714" s="57"/>
      <c r="M714" s="58" t="str">
        <f t="shared" si="73"/>
        <v/>
      </c>
      <c r="N714" s="102"/>
    </row>
    <row r="715" spans="1:14">
      <c r="A715" s="97" t="str">
        <f t="shared" si="71"/>
        <v/>
      </c>
      <c r="B715" s="98" t="str">
        <f t="shared" si="70"/>
        <v/>
      </c>
      <c r="C715" s="99"/>
      <c r="D715" s="100"/>
      <c r="E715" s="100"/>
      <c r="F715" s="57"/>
      <c r="G715" s="58">
        <f t="shared" si="72"/>
        <v>0</v>
      </c>
      <c r="H715" s="58"/>
      <c r="I715" s="57"/>
      <c r="J715" s="57"/>
      <c r="K715" s="57"/>
      <c r="L715" s="57"/>
      <c r="M715" s="58" t="str">
        <f t="shared" si="73"/>
        <v/>
      </c>
      <c r="N715" s="102"/>
    </row>
    <row r="716" spans="1:14">
      <c r="A716" s="97" t="str">
        <f t="shared" si="71"/>
        <v/>
      </c>
      <c r="B716" s="98" t="str">
        <f t="shared" si="70"/>
        <v/>
      </c>
      <c r="C716" s="99"/>
      <c r="D716" s="100"/>
      <c r="E716" s="100"/>
      <c r="F716" s="57"/>
      <c r="G716" s="58">
        <f t="shared" si="72"/>
        <v>0</v>
      </c>
      <c r="H716" s="58"/>
      <c r="I716" s="57"/>
      <c r="J716" s="57"/>
      <c r="K716" s="57"/>
      <c r="L716" s="57"/>
      <c r="M716" s="58" t="str">
        <f t="shared" si="73"/>
        <v/>
      </c>
      <c r="N716" s="102"/>
    </row>
    <row r="717" spans="1:14">
      <c r="A717" s="97" t="str">
        <f t="shared" si="71"/>
        <v/>
      </c>
      <c r="B717" s="98" t="str">
        <f t="shared" si="70"/>
        <v/>
      </c>
      <c r="C717" s="99"/>
      <c r="D717" s="100"/>
      <c r="E717" s="100"/>
      <c r="F717" s="57"/>
      <c r="G717" s="58">
        <f t="shared" si="72"/>
        <v>0</v>
      </c>
      <c r="H717" s="58"/>
      <c r="I717" s="57"/>
      <c r="J717" s="57"/>
      <c r="K717" s="57"/>
      <c r="L717" s="57"/>
      <c r="M717" s="58" t="str">
        <f t="shared" si="73"/>
        <v/>
      </c>
      <c r="N717" s="102"/>
    </row>
    <row r="718" spans="1:14">
      <c r="A718" s="97" t="str">
        <f t="shared" si="71"/>
        <v/>
      </c>
      <c r="B718" s="98" t="str">
        <f t="shared" si="70"/>
        <v/>
      </c>
      <c r="C718" s="99"/>
      <c r="D718" s="100"/>
      <c r="E718" s="100"/>
      <c r="F718" s="57"/>
      <c r="G718" s="58">
        <f t="shared" si="72"/>
        <v>0</v>
      </c>
      <c r="H718" s="58"/>
      <c r="I718" s="57"/>
      <c r="J718" s="57"/>
      <c r="K718" s="57"/>
      <c r="L718" s="57"/>
      <c r="M718" s="58" t="str">
        <f t="shared" si="73"/>
        <v/>
      </c>
      <c r="N718" s="102"/>
    </row>
    <row r="719" spans="1:14">
      <c r="A719" s="97" t="str">
        <f t="shared" si="71"/>
        <v/>
      </c>
      <c r="B719" s="98" t="str">
        <f t="shared" si="70"/>
        <v/>
      </c>
      <c r="C719" s="99"/>
      <c r="D719" s="100"/>
      <c r="E719" s="100"/>
      <c r="F719" s="57"/>
      <c r="G719" s="58">
        <f t="shared" si="72"/>
        <v>0</v>
      </c>
      <c r="H719" s="58"/>
      <c r="I719" s="57"/>
      <c r="J719" s="57"/>
      <c r="K719" s="57"/>
      <c r="L719" s="57"/>
      <c r="M719" s="58" t="str">
        <f t="shared" si="73"/>
        <v/>
      </c>
      <c r="N719" s="102"/>
    </row>
    <row r="720" spans="1:14">
      <c r="A720" s="97" t="str">
        <f t="shared" si="71"/>
        <v/>
      </c>
      <c r="B720" s="98" t="str">
        <f t="shared" si="70"/>
        <v/>
      </c>
      <c r="C720" s="99"/>
      <c r="D720" s="100"/>
      <c r="E720" s="100"/>
      <c r="F720" s="57"/>
      <c r="G720" s="58">
        <f t="shared" si="72"/>
        <v>0</v>
      </c>
      <c r="H720" s="58"/>
      <c r="I720" s="57"/>
      <c r="J720" s="57"/>
      <c r="K720" s="57"/>
      <c r="L720" s="57"/>
      <c r="M720" s="58" t="str">
        <f t="shared" si="73"/>
        <v/>
      </c>
      <c r="N720" s="102"/>
    </row>
    <row r="721" spans="1:14">
      <c r="A721" s="97" t="str">
        <f t="shared" si="71"/>
        <v/>
      </c>
      <c r="B721" s="98" t="str">
        <f t="shared" si="70"/>
        <v/>
      </c>
      <c r="C721" s="99"/>
      <c r="D721" s="100"/>
      <c r="E721" s="100"/>
      <c r="F721" s="57"/>
      <c r="G721" s="58">
        <f t="shared" si="72"/>
        <v>0</v>
      </c>
      <c r="H721" s="58"/>
      <c r="I721" s="57"/>
      <c r="J721" s="57"/>
      <c r="K721" s="57"/>
      <c r="L721" s="57"/>
      <c r="M721" s="58" t="str">
        <f t="shared" si="73"/>
        <v/>
      </c>
      <c r="N721" s="102"/>
    </row>
    <row r="722" spans="1:14">
      <c r="A722" s="97" t="str">
        <f t="shared" si="71"/>
        <v/>
      </c>
      <c r="B722" s="98" t="str">
        <f t="shared" si="70"/>
        <v/>
      </c>
      <c r="C722" s="99"/>
      <c r="D722" s="100"/>
      <c r="E722" s="100"/>
      <c r="F722" s="57"/>
      <c r="G722" s="58">
        <f t="shared" si="72"/>
        <v>0</v>
      </c>
      <c r="H722" s="58"/>
      <c r="I722" s="57"/>
      <c r="J722" s="57"/>
      <c r="K722" s="57"/>
      <c r="L722" s="57"/>
      <c r="M722" s="58" t="str">
        <f t="shared" si="73"/>
        <v/>
      </c>
      <c r="N722" s="102"/>
    </row>
    <row r="723" spans="1:14">
      <c r="A723" s="97" t="str">
        <f t="shared" si="71"/>
        <v/>
      </c>
      <c r="B723" s="98" t="str">
        <f t="shared" si="70"/>
        <v/>
      </c>
      <c r="C723" s="99"/>
      <c r="D723" s="100"/>
      <c r="E723" s="100"/>
      <c r="F723" s="57"/>
      <c r="G723" s="58">
        <f t="shared" si="72"/>
        <v>0</v>
      </c>
      <c r="H723" s="58"/>
      <c r="I723" s="57"/>
      <c r="J723" s="57"/>
      <c r="K723" s="57"/>
      <c r="L723" s="57"/>
      <c r="M723" s="58" t="str">
        <f t="shared" si="73"/>
        <v/>
      </c>
      <c r="N723" s="102"/>
    </row>
    <row r="724" spans="1:14">
      <c r="A724" s="97" t="str">
        <f t="shared" si="71"/>
        <v/>
      </c>
      <c r="B724" s="98" t="str">
        <f t="shared" si="70"/>
        <v/>
      </c>
      <c r="C724" s="99"/>
      <c r="D724" s="100"/>
      <c r="E724" s="100"/>
      <c r="F724" s="57"/>
      <c r="G724" s="58">
        <f t="shared" si="72"/>
        <v>0</v>
      </c>
      <c r="H724" s="58"/>
      <c r="I724" s="57"/>
      <c r="J724" s="57"/>
      <c r="K724" s="57"/>
      <c r="L724" s="57"/>
      <c r="M724" s="58" t="str">
        <f t="shared" si="73"/>
        <v/>
      </c>
      <c r="N724" s="102"/>
    </row>
    <row r="725" spans="1:14">
      <c r="A725" s="97" t="str">
        <f t="shared" si="71"/>
        <v/>
      </c>
      <c r="B725" s="98" t="str">
        <f t="shared" si="70"/>
        <v/>
      </c>
      <c r="C725" s="99"/>
      <c r="D725" s="100"/>
      <c r="E725" s="100"/>
      <c r="F725" s="57"/>
      <c r="G725" s="58">
        <f t="shared" si="72"/>
        <v>0</v>
      </c>
      <c r="H725" s="58"/>
      <c r="I725" s="57"/>
      <c r="J725" s="57"/>
      <c r="K725" s="57"/>
      <c r="L725" s="57"/>
      <c r="M725" s="58" t="str">
        <f t="shared" si="73"/>
        <v/>
      </c>
      <c r="N725" s="102"/>
    </row>
    <row r="726" spans="1:14">
      <c r="A726" s="97" t="str">
        <f t="shared" si="71"/>
        <v/>
      </c>
      <c r="B726" s="98" t="str">
        <f t="shared" si="70"/>
        <v/>
      </c>
      <c r="C726" s="99"/>
      <c r="D726" s="100"/>
      <c r="E726" s="100"/>
      <c r="F726" s="57"/>
      <c r="G726" s="58">
        <f t="shared" si="72"/>
        <v>0</v>
      </c>
      <c r="H726" s="58"/>
      <c r="I726" s="57"/>
      <c r="J726" s="57"/>
      <c r="K726" s="57"/>
      <c r="L726" s="57"/>
      <c r="M726" s="58" t="str">
        <f t="shared" si="73"/>
        <v/>
      </c>
      <c r="N726" s="102"/>
    </row>
    <row r="727" spans="1:14">
      <c r="A727" s="97" t="str">
        <f t="shared" si="71"/>
        <v/>
      </c>
      <c r="B727" s="98" t="str">
        <f t="shared" si="70"/>
        <v/>
      </c>
      <c r="C727" s="99"/>
      <c r="D727" s="100"/>
      <c r="E727" s="100"/>
      <c r="F727" s="57"/>
      <c r="G727" s="58">
        <f t="shared" si="72"/>
        <v>0</v>
      </c>
      <c r="H727" s="58"/>
      <c r="I727" s="57"/>
      <c r="J727" s="57"/>
      <c r="K727" s="57"/>
      <c r="L727" s="57"/>
      <c r="M727" s="58" t="str">
        <f t="shared" si="73"/>
        <v/>
      </c>
      <c r="N727" s="102"/>
    </row>
    <row r="728" spans="1:14">
      <c r="A728" s="97" t="str">
        <f t="shared" si="71"/>
        <v/>
      </c>
      <c r="B728" s="98" t="str">
        <f t="shared" si="70"/>
        <v/>
      </c>
      <c r="C728" s="99"/>
      <c r="D728" s="100"/>
      <c r="E728" s="100"/>
      <c r="F728" s="57"/>
      <c r="G728" s="58">
        <f t="shared" si="72"/>
        <v>0</v>
      </c>
      <c r="H728" s="58"/>
      <c r="I728" s="57"/>
      <c r="J728" s="57"/>
      <c r="K728" s="57"/>
      <c r="L728" s="57"/>
      <c r="M728" s="58" t="str">
        <f t="shared" si="73"/>
        <v/>
      </c>
      <c r="N728" s="102"/>
    </row>
    <row r="729" spans="1:14">
      <c r="A729" s="97" t="str">
        <f t="shared" si="71"/>
        <v/>
      </c>
      <c r="B729" s="98" t="str">
        <f t="shared" si="70"/>
        <v/>
      </c>
      <c r="C729" s="99"/>
      <c r="D729" s="100"/>
      <c r="E729" s="100"/>
      <c r="F729" s="57"/>
      <c r="G729" s="58">
        <f t="shared" si="72"/>
        <v>0</v>
      </c>
      <c r="H729" s="58"/>
      <c r="I729" s="57"/>
      <c r="J729" s="57"/>
      <c r="K729" s="57"/>
      <c r="L729" s="57"/>
      <c r="M729" s="58" t="str">
        <f t="shared" si="73"/>
        <v/>
      </c>
      <c r="N729" s="102"/>
    </row>
    <row r="730" spans="1:14">
      <c r="A730" s="97" t="str">
        <f t="shared" si="71"/>
        <v/>
      </c>
      <c r="B730" s="98" t="str">
        <f t="shared" si="70"/>
        <v/>
      </c>
      <c r="C730" s="99"/>
      <c r="D730" s="100"/>
      <c r="E730" s="100"/>
      <c r="F730" s="57"/>
      <c r="G730" s="58">
        <f t="shared" si="72"/>
        <v>0</v>
      </c>
      <c r="H730" s="58"/>
      <c r="I730" s="57"/>
      <c r="J730" s="57"/>
      <c r="K730" s="57"/>
      <c r="L730" s="57"/>
      <c r="M730" s="58" t="str">
        <f t="shared" si="73"/>
        <v/>
      </c>
      <c r="N730" s="102"/>
    </row>
    <row r="731" spans="1:14">
      <c r="A731" s="97" t="str">
        <f t="shared" si="71"/>
        <v/>
      </c>
      <c r="B731" s="98" t="str">
        <f t="shared" si="70"/>
        <v/>
      </c>
      <c r="C731" s="99"/>
      <c r="D731" s="100"/>
      <c r="E731" s="100"/>
      <c r="F731" s="57"/>
      <c r="G731" s="58">
        <f t="shared" si="72"/>
        <v>0</v>
      </c>
      <c r="H731" s="58"/>
      <c r="I731" s="57"/>
      <c r="J731" s="57"/>
      <c r="K731" s="57"/>
      <c r="L731" s="57"/>
      <c r="M731" s="58" t="str">
        <f t="shared" si="73"/>
        <v/>
      </c>
      <c r="N731" s="102"/>
    </row>
    <row r="732" spans="1:14">
      <c r="A732" s="97" t="str">
        <f t="shared" si="71"/>
        <v/>
      </c>
      <c r="B732" s="98" t="str">
        <f t="shared" si="70"/>
        <v/>
      </c>
      <c r="C732" s="99"/>
      <c r="D732" s="100"/>
      <c r="E732" s="100"/>
      <c r="F732" s="57"/>
      <c r="G732" s="58">
        <f t="shared" si="72"/>
        <v>0</v>
      </c>
      <c r="H732" s="58"/>
      <c r="I732" s="57"/>
      <c r="J732" s="57"/>
      <c r="K732" s="57"/>
      <c r="L732" s="57"/>
      <c r="M732" s="58" t="str">
        <f t="shared" si="73"/>
        <v/>
      </c>
      <c r="N732" s="102"/>
    </row>
    <row r="733" spans="1:14">
      <c r="A733" s="97" t="str">
        <f t="shared" si="71"/>
        <v/>
      </c>
      <c r="B733" s="98" t="str">
        <f t="shared" si="70"/>
        <v/>
      </c>
      <c r="C733" s="99"/>
      <c r="D733" s="100"/>
      <c r="E733" s="100"/>
      <c r="F733" s="57"/>
      <c r="G733" s="58">
        <f t="shared" si="72"/>
        <v>0</v>
      </c>
      <c r="H733" s="58"/>
      <c r="I733" s="57"/>
      <c r="J733" s="57"/>
      <c r="K733" s="57"/>
      <c r="L733" s="57"/>
      <c r="M733" s="58" t="str">
        <f t="shared" si="73"/>
        <v/>
      </c>
      <c r="N733" s="102"/>
    </row>
    <row r="734" spans="1:14">
      <c r="A734" s="97" t="str">
        <f t="shared" si="71"/>
        <v/>
      </c>
      <c r="B734" s="98" t="str">
        <f t="shared" si="70"/>
        <v/>
      </c>
      <c r="C734" s="99"/>
      <c r="D734" s="100"/>
      <c r="E734" s="100"/>
      <c r="F734" s="57"/>
      <c r="G734" s="58">
        <f t="shared" si="72"/>
        <v>0</v>
      </c>
      <c r="H734" s="58"/>
      <c r="I734" s="57"/>
      <c r="J734" s="57"/>
      <c r="K734" s="57"/>
      <c r="L734" s="57"/>
      <c r="M734" s="58" t="str">
        <f t="shared" si="73"/>
        <v/>
      </c>
      <c r="N734" s="102"/>
    </row>
    <row r="735" spans="1:14">
      <c r="A735" s="97" t="str">
        <f t="shared" si="71"/>
        <v/>
      </c>
      <c r="B735" s="98" t="str">
        <f t="shared" si="70"/>
        <v/>
      </c>
      <c r="C735" s="99"/>
      <c r="D735" s="100"/>
      <c r="E735" s="100"/>
      <c r="F735" s="57"/>
      <c r="G735" s="58">
        <f t="shared" si="72"/>
        <v>0</v>
      </c>
      <c r="H735" s="58"/>
      <c r="I735" s="57"/>
      <c r="J735" s="57"/>
      <c r="K735" s="57"/>
      <c r="L735" s="57"/>
      <c r="M735" s="58" t="str">
        <f t="shared" si="73"/>
        <v/>
      </c>
      <c r="N735" s="102"/>
    </row>
    <row r="736" spans="1:14">
      <c r="A736" s="97" t="str">
        <f t="shared" si="71"/>
        <v/>
      </c>
      <c r="B736" s="98" t="str">
        <f t="shared" si="70"/>
        <v/>
      </c>
      <c r="C736" s="99"/>
      <c r="D736" s="100"/>
      <c r="E736" s="100"/>
      <c r="F736" s="57"/>
      <c r="G736" s="58">
        <f t="shared" si="72"/>
        <v>0</v>
      </c>
      <c r="H736" s="58"/>
      <c r="I736" s="57"/>
      <c r="J736" s="57"/>
      <c r="K736" s="57"/>
      <c r="L736" s="57"/>
      <c r="M736" s="58" t="str">
        <f t="shared" si="73"/>
        <v/>
      </c>
      <c r="N736" s="102"/>
    </row>
    <row r="737" spans="1:14">
      <c r="A737" s="97" t="str">
        <f t="shared" si="71"/>
        <v/>
      </c>
      <c r="B737" s="98" t="str">
        <f t="shared" si="70"/>
        <v/>
      </c>
      <c r="C737" s="99"/>
      <c r="D737" s="100"/>
      <c r="E737" s="100"/>
      <c r="F737" s="57"/>
      <c r="G737" s="58">
        <f t="shared" si="72"/>
        <v>0</v>
      </c>
      <c r="H737" s="58"/>
      <c r="I737" s="57"/>
      <c r="J737" s="57"/>
      <c r="K737" s="57"/>
      <c r="L737" s="57"/>
      <c r="M737" s="58" t="str">
        <f t="shared" si="73"/>
        <v/>
      </c>
      <c r="N737" s="102"/>
    </row>
    <row r="738" spans="1:14">
      <c r="A738" s="97" t="str">
        <f t="shared" si="71"/>
        <v/>
      </c>
      <c r="B738" s="98" t="str">
        <f t="shared" si="70"/>
        <v/>
      </c>
      <c r="C738" s="99"/>
      <c r="D738" s="100"/>
      <c r="E738" s="100"/>
      <c r="F738" s="57"/>
      <c r="G738" s="58">
        <f t="shared" si="72"/>
        <v>0</v>
      </c>
      <c r="H738" s="58"/>
      <c r="I738" s="57"/>
      <c r="J738" s="57"/>
      <c r="K738" s="57"/>
      <c r="L738" s="57"/>
      <c r="M738" s="58" t="str">
        <f t="shared" si="73"/>
        <v/>
      </c>
      <c r="N738" s="102"/>
    </row>
    <row r="739" spans="1:14">
      <c r="A739" s="97" t="str">
        <f t="shared" si="71"/>
        <v/>
      </c>
      <c r="B739" s="98" t="str">
        <f t="shared" si="70"/>
        <v/>
      </c>
      <c r="C739" s="99"/>
      <c r="D739" s="100"/>
      <c r="E739" s="100"/>
      <c r="F739" s="57"/>
      <c r="G739" s="58">
        <f t="shared" si="72"/>
        <v>0</v>
      </c>
      <c r="H739" s="58"/>
      <c r="I739" s="57"/>
      <c r="J739" s="57"/>
      <c r="K739" s="57"/>
      <c r="L739" s="57"/>
      <c r="M739" s="58" t="str">
        <f t="shared" si="73"/>
        <v/>
      </c>
      <c r="N739" s="102"/>
    </row>
    <row r="740" spans="1:14">
      <c r="A740" s="97" t="str">
        <f t="shared" si="71"/>
        <v/>
      </c>
      <c r="B740" s="98" t="str">
        <f t="shared" si="70"/>
        <v/>
      </c>
      <c r="C740" s="99"/>
      <c r="D740" s="100"/>
      <c r="E740" s="100"/>
      <c r="F740" s="57"/>
      <c r="G740" s="58">
        <f t="shared" si="72"/>
        <v>0</v>
      </c>
      <c r="H740" s="58"/>
      <c r="I740" s="57"/>
      <c r="J740" s="57"/>
      <c r="K740" s="57"/>
      <c r="L740" s="57"/>
      <c r="M740" s="58" t="str">
        <f t="shared" si="73"/>
        <v/>
      </c>
      <c r="N740" s="102"/>
    </row>
    <row r="741" spans="1:14">
      <c r="A741" s="97" t="str">
        <f t="shared" si="71"/>
        <v/>
      </c>
      <c r="B741" s="98" t="str">
        <f t="shared" si="70"/>
        <v/>
      </c>
      <c r="C741" s="99"/>
      <c r="D741" s="100"/>
      <c r="E741" s="100"/>
      <c r="F741" s="57"/>
      <c r="G741" s="58">
        <f t="shared" si="72"/>
        <v>0</v>
      </c>
      <c r="H741" s="58"/>
      <c r="I741" s="57"/>
      <c r="J741" s="57"/>
      <c r="K741" s="57"/>
      <c r="L741" s="57"/>
      <c r="M741" s="58" t="str">
        <f t="shared" si="73"/>
        <v/>
      </c>
      <c r="N741" s="102"/>
    </row>
    <row r="742" spans="1:14">
      <c r="A742" s="97" t="str">
        <f t="shared" si="71"/>
        <v/>
      </c>
      <c r="B742" s="98" t="str">
        <f t="shared" si="70"/>
        <v/>
      </c>
      <c r="C742" s="99"/>
      <c r="D742" s="100"/>
      <c r="E742" s="100"/>
      <c r="F742" s="57"/>
      <c r="G742" s="58">
        <f t="shared" si="72"/>
        <v>0</v>
      </c>
      <c r="H742" s="58"/>
      <c r="I742" s="57"/>
      <c r="J742" s="57"/>
      <c r="K742" s="57"/>
      <c r="L742" s="57"/>
      <c r="M742" s="58" t="str">
        <f t="shared" si="73"/>
        <v/>
      </c>
      <c r="N742" s="102"/>
    </row>
    <row r="743" spans="1:14">
      <c r="A743" s="97" t="str">
        <f t="shared" si="71"/>
        <v/>
      </c>
      <c r="B743" s="98" t="str">
        <f t="shared" si="70"/>
        <v/>
      </c>
      <c r="C743" s="99"/>
      <c r="D743" s="100"/>
      <c r="E743" s="100"/>
      <c r="F743" s="57"/>
      <c r="G743" s="58">
        <f t="shared" si="72"/>
        <v>0</v>
      </c>
      <c r="H743" s="58"/>
      <c r="I743" s="57"/>
      <c r="J743" s="57"/>
      <c r="K743" s="57"/>
      <c r="L743" s="57"/>
      <c r="M743" s="58" t="str">
        <f t="shared" si="73"/>
        <v/>
      </c>
      <c r="N743" s="102"/>
    </row>
    <row r="744" spans="1:14">
      <c r="A744" s="97" t="str">
        <f t="shared" si="71"/>
        <v/>
      </c>
      <c r="B744" s="98" t="str">
        <f t="shared" si="70"/>
        <v/>
      </c>
      <c r="C744" s="99"/>
      <c r="D744" s="100"/>
      <c r="E744" s="100"/>
      <c r="F744" s="57"/>
      <c r="G744" s="58">
        <f t="shared" si="72"/>
        <v>0</v>
      </c>
      <c r="H744" s="58"/>
      <c r="I744" s="57"/>
      <c r="J744" s="57"/>
      <c r="K744" s="57"/>
      <c r="L744" s="57"/>
      <c r="M744" s="58" t="str">
        <f t="shared" si="73"/>
        <v/>
      </c>
      <c r="N744" s="102"/>
    </row>
    <row r="745" spans="1:14">
      <c r="A745" s="97" t="str">
        <f t="shared" si="71"/>
        <v/>
      </c>
      <c r="B745" s="98" t="str">
        <f t="shared" si="70"/>
        <v/>
      </c>
      <c r="C745" s="99"/>
      <c r="D745" s="100"/>
      <c r="E745" s="100"/>
      <c r="F745" s="57"/>
      <c r="G745" s="58">
        <f t="shared" si="72"/>
        <v>0</v>
      </c>
      <c r="H745" s="58"/>
      <c r="I745" s="57"/>
      <c r="J745" s="57"/>
      <c r="K745" s="57"/>
      <c r="L745" s="57"/>
      <c r="M745" s="58" t="str">
        <f t="shared" si="73"/>
        <v/>
      </c>
      <c r="N745" s="102"/>
    </row>
    <row r="746" spans="1:14">
      <c r="A746" s="97" t="str">
        <f t="shared" si="71"/>
        <v/>
      </c>
      <c r="B746" s="98" t="str">
        <f t="shared" si="70"/>
        <v/>
      </c>
      <c r="C746" s="99"/>
      <c r="D746" s="100"/>
      <c r="E746" s="100"/>
      <c r="F746" s="57"/>
      <c r="G746" s="58">
        <f t="shared" si="72"/>
        <v>0</v>
      </c>
      <c r="H746" s="58"/>
      <c r="I746" s="57"/>
      <c r="J746" s="57"/>
      <c r="K746" s="57"/>
      <c r="L746" s="57"/>
      <c r="M746" s="58" t="str">
        <f t="shared" si="73"/>
        <v/>
      </c>
      <c r="N746" s="102"/>
    </row>
    <row r="747" spans="1:14">
      <c r="A747" s="97" t="str">
        <f t="shared" si="71"/>
        <v/>
      </c>
      <c r="B747" s="98" t="str">
        <f t="shared" si="70"/>
        <v/>
      </c>
      <c r="C747" s="99"/>
      <c r="D747" s="100"/>
      <c r="E747" s="100"/>
      <c r="F747" s="57"/>
      <c r="G747" s="58">
        <f t="shared" si="72"/>
        <v>0</v>
      </c>
      <c r="H747" s="58"/>
      <c r="I747" s="57"/>
      <c r="J747" s="57"/>
      <c r="K747" s="57"/>
      <c r="L747" s="57"/>
      <c r="M747" s="58" t="str">
        <f t="shared" si="73"/>
        <v/>
      </c>
      <c r="N747" s="102"/>
    </row>
    <row r="748" spans="1:14">
      <c r="A748" s="97" t="str">
        <f t="shared" si="71"/>
        <v/>
      </c>
      <c r="B748" s="98" t="str">
        <f t="shared" ref="B748:B811" si="74">IF(C748="","",MONTH(C748)&amp;"月")</f>
        <v/>
      </c>
      <c r="C748" s="99"/>
      <c r="D748" s="100"/>
      <c r="E748" s="100"/>
      <c r="F748" s="57"/>
      <c r="G748" s="58">
        <f t="shared" si="72"/>
        <v>0</v>
      </c>
      <c r="H748" s="58"/>
      <c r="I748" s="57"/>
      <c r="J748" s="57"/>
      <c r="K748" s="57"/>
      <c r="L748" s="57"/>
      <c r="M748" s="58" t="str">
        <f t="shared" si="73"/>
        <v/>
      </c>
      <c r="N748" s="102"/>
    </row>
    <row r="749" spans="1:14">
      <c r="A749" s="97" t="str">
        <f t="shared" ref="A749:A812" si="75">IF(C749="","",ROW()-42)</f>
        <v/>
      </c>
      <c r="B749" s="98" t="str">
        <f t="shared" si="74"/>
        <v/>
      </c>
      <c r="C749" s="99"/>
      <c r="D749" s="100"/>
      <c r="E749" s="100"/>
      <c r="F749" s="57"/>
      <c r="G749" s="58">
        <f t="shared" ref="G749:G812" si="76">IF(F749="",0,F749*$K$41)</f>
        <v>0</v>
      </c>
      <c r="H749" s="58"/>
      <c r="I749" s="57"/>
      <c r="J749" s="57"/>
      <c r="K749" s="57"/>
      <c r="L749" s="57"/>
      <c r="M749" s="58" t="str">
        <f t="shared" ref="M749:M812" si="77">IF(C749="","",ROUND(M748+G749-I749-J749-K749-L749-H749,2))</f>
        <v/>
      </c>
      <c r="N749" s="102"/>
    </row>
    <row r="750" spans="1:14">
      <c r="A750" s="97" t="str">
        <f t="shared" si="75"/>
        <v/>
      </c>
      <c r="B750" s="98" t="str">
        <f t="shared" si="74"/>
        <v/>
      </c>
      <c r="C750" s="99"/>
      <c r="D750" s="100"/>
      <c r="E750" s="100"/>
      <c r="F750" s="57"/>
      <c r="G750" s="58">
        <f t="shared" si="76"/>
        <v>0</v>
      </c>
      <c r="H750" s="58"/>
      <c r="I750" s="57"/>
      <c r="J750" s="57"/>
      <c r="K750" s="57"/>
      <c r="L750" s="57"/>
      <c r="M750" s="58" t="str">
        <f t="shared" si="77"/>
        <v/>
      </c>
      <c r="N750" s="102"/>
    </row>
    <row r="751" spans="1:14">
      <c r="A751" s="97" t="str">
        <f t="shared" si="75"/>
        <v/>
      </c>
      <c r="B751" s="98" t="str">
        <f t="shared" si="74"/>
        <v/>
      </c>
      <c r="C751" s="99"/>
      <c r="D751" s="100"/>
      <c r="E751" s="100"/>
      <c r="F751" s="57"/>
      <c r="G751" s="58">
        <f t="shared" si="76"/>
        <v>0</v>
      </c>
      <c r="H751" s="58"/>
      <c r="I751" s="57"/>
      <c r="J751" s="57"/>
      <c r="K751" s="57"/>
      <c r="L751" s="57"/>
      <c r="M751" s="58" t="str">
        <f t="shared" si="77"/>
        <v/>
      </c>
      <c r="N751" s="102"/>
    </row>
    <row r="752" spans="1:14">
      <c r="A752" s="97" t="str">
        <f t="shared" si="75"/>
        <v/>
      </c>
      <c r="B752" s="98" t="str">
        <f t="shared" si="74"/>
        <v/>
      </c>
      <c r="C752" s="99"/>
      <c r="D752" s="100"/>
      <c r="E752" s="100"/>
      <c r="F752" s="57"/>
      <c r="G752" s="58">
        <f t="shared" si="76"/>
        <v>0</v>
      </c>
      <c r="H752" s="58"/>
      <c r="I752" s="57"/>
      <c r="J752" s="57"/>
      <c r="K752" s="57"/>
      <c r="L752" s="57"/>
      <c r="M752" s="58" t="str">
        <f t="shared" si="77"/>
        <v/>
      </c>
      <c r="N752" s="102"/>
    </row>
    <row r="753" spans="1:14">
      <c r="A753" s="97" t="str">
        <f t="shared" si="75"/>
        <v/>
      </c>
      <c r="B753" s="98" t="str">
        <f t="shared" si="74"/>
        <v/>
      </c>
      <c r="C753" s="99"/>
      <c r="D753" s="100"/>
      <c r="E753" s="100"/>
      <c r="F753" s="57"/>
      <c r="G753" s="58">
        <f t="shared" si="76"/>
        <v>0</v>
      </c>
      <c r="H753" s="58"/>
      <c r="I753" s="57"/>
      <c r="J753" s="57"/>
      <c r="K753" s="57"/>
      <c r="L753" s="57"/>
      <c r="M753" s="58" t="str">
        <f t="shared" si="77"/>
        <v/>
      </c>
      <c r="N753" s="102"/>
    </row>
    <row r="754" spans="1:14">
      <c r="A754" s="97" t="str">
        <f t="shared" si="75"/>
        <v/>
      </c>
      <c r="B754" s="98" t="str">
        <f t="shared" si="74"/>
        <v/>
      </c>
      <c r="C754" s="99"/>
      <c r="D754" s="100"/>
      <c r="E754" s="100"/>
      <c r="F754" s="57"/>
      <c r="G754" s="58">
        <f t="shared" si="76"/>
        <v>0</v>
      </c>
      <c r="H754" s="58"/>
      <c r="I754" s="57"/>
      <c r="J754" s="57"/>
      <c r="K754" s="57"/>
      <c r="L754" s="57"/>
      <c r="M754" s="58" t="str">
        <f t="shared" si="77"/>
        <v/>
      </c>
      <c r="N754" s="102"/>
    </row>
    <row r="755" spans="1:14">
      <c r="A755" s="97" t="str">
        <f t="shared" si="75"/>
        <v/>
      </c>
      <c r="B755" s="98" t="str">
        <f t="shared" si="74"/>
        <v/>
      </c>
      <c r="C755" s="99"/>
      <c r="D755" s="100"/>
      <c r="E755" s="100"/>
      <c r="F755" s="57"/>
      <c r="G755" s="58">
        <f t="shared" si="76"/>
        <v>0</v>
      </c>
      <c r="H755" s="58"/>
      <c r="I755" s="57"/>
      <c r="J755" s="57"/>
      <c r="K755" s="57"/>
      <c r="L755" s="57"/>
      <c r="M755" s="58" t="str">
        <f t="shared" si="77"/>
        <v/>
      </c>
      <c r="N755" s="102"/>
    </row>
    <row r="756" spans="1:14">
      <c r="A756" s="97" t="str">
        <f t="shared" si="75"/>
        <v/>
      </c>
      <c r="B756" s="98" t="str">
        <f t="shared" si="74"/>
        <v/>
      </c>
      <c r="C756" s="99"/>
      <c r="D756" s="100"/>
      <c r="E756" s="100"/>
      <c r="F756" s="57"/>
      <c r="G756" s="58">
        <f t="shared" si="76"/>
        <v>0</v>
      </c>
      <c r="H756" s="58"/>
      <c r="I756" s="57"/>
      <c r="J756" s="57"/>
      <c r="K756" s="57"/>
      <c r="L756" s="57"/>
      <c r="M756" s="58" t="str">
        <f t="shared" si="77"/>
        <v/>
      </c>
      <c r="N756" s="102"/>
    </row>
    <row r="757" spans="1:14">
      <c r="A757" s="97" t="str">
        <f t="shared" si="75"/>
        <v/>
      </c>
      <c r="B757" s="98" t="str">
        <f t="shared" si="74"/>
        <v/>
      </c>
      <c r="C757" s="99"/>
      <c r="D757" s="100"/>
      <c r="E757" s="100"/>
      <c r="F757" s="57"/>
      <c r="G757" s="58">
        <f t="shared" si="76"/>
        <v>0</v>
      </c>
      <c r="H757" s="58"/>
      <c r="I757" s="57"/>
      <c r="J757" s="57"/>
      <c r="K757" s="57"/>
      <c r="L757" s="57"/>
      <c r="M757" s="58" t="str">
        <f t="shared" si="77"/>
        <v/>
      </c>
      <c r="N757" s="102"/>
    </row>
    <row r="758" spans="1:14">
      <c r="A758" s="97" t="str">
        <f t="shared" si="75"/>
        <v/>
      </c>
      <c r="B758" s="98" t="str">
        <f t="shared" si="74"/>
        <v/>
      </c>
      <c r="C758" s="99"/>
      <c r="D758" s="100"/>
      <c r="E758" s="100"/>
      <c r="F758" s="57"/>
      <c r="G758" s="58">
        <f t="shared" si="76"/>
        <v>0</v>
      </c>
      <c r="H758" s="58"/>
      <c r="I758" s="57"/>
      <c r="J758" s="57"/>
      <c r="K758" s="57"/>
      <c r="L758" s="57"/>
      <c r="M758" s="58" t="str">
        <f t="shared" si="77"/>
        <v/>
      </c>
      <c r="N758" s="102"/>
    </row>
    <row r="759" spans="1:14">
      <c r="A759" s="97" t="str">
        <f t="shared" si="75"/>
        <v/>
      </c>
      <c r="B759" s="98" t="str">
        <f t="shared" si="74"/>
        <v/>
      </c>
      <c r="C759" s="99"/>
      <c r="D759" s="100"/>
      <c r="E759" s="100"/>
      <c r="F759" s="57"/>
      <c r="G759" s="58">
        <f t="shared" si="76"/>
        <v>0</v>
      </c>
      <c r="H759" s="58"/>
      <c r="I759" s="57"/>
      <c r="J759" s="57"/>
      <c r="K759" s="57"/>
      <c r="L759" s="57"/>
      <c r="M759" s="58" t="str">
        <f t="shared" si="77"/>
        <v/>
      </c>
      <c r="N759" s="102"/>
    </row>
    <row r="760" spans="1:14">
      <c r="A760" s="97" t="str">
        <f t="shared" si="75"/>
        <v/>
      </c>
      <c r="B760" s="98" t="str">
        <f t="shared" si="74"/>
        <v/>
      </c>
      <c r="C760" s="99"/>
      <c r="D760" s="100"/>
      <c r="E760" s="100"/>
      <c r="F760" s="57"/>
      <c r="G760" s="58">
        <f t="shared" si="76"/>
        <v>0</v>
      </c>
      <c r="H760" s="58"/>
      <c r="I760" s="57"/>
      <c r="J760" s="57"/>
      <c r="K760" s="57"/>
      <c r="L760" s="57"/>
      <c r="M760" s="58" t="str">
        <f t="shared" si="77"/>
        <v/>
      </c>
      <c r="N760" s="102"/>
    </row>
    <row r="761" spans="1:14">
      <c r="A761" s="97" t="str">
        <f t="shared" si="75"/>
        <v/>
      </c>
      <c r="B761" s="98" t="str">
        <f t="shared" si="74"/>
        <v/>
      </c>
      <c r="C761" s="99"/>
      <c r="D761" s="100"/>
      <c r="E761" s="100"/>
      <c r="F761" s="57"/>
      <c r="G761" s="58">
        <f t="shared" si="76"/>
        <v>0</v>
      </c>
      <c r="H761" s="58"/>
      <c r="I761" s="57"/>
      <c r="J761" s="57"/>
      <c r="K761" s="57"/>
      <c r="L761" s="57"/>
      <c r="M761" s="58" t="str">
        <f t="shared" si="77"/>
        <v/>
      </c>
      <c r="N761" s="102"/>
    </row>
    <row r="762" spans="1:14">
      <c r="A762" s="97" t="str">
        <f t="shared" si="75"/>
        <v/>
      </c>
      <c r="B762" s="98" t="str">
        <f t="shared" si="74"/>
        <v/>
      </c>
      <c r="C762" s="99"/>
      <c r="D762" s="100"/>
      <c r="E762" s="100"/>
      <c r="F762" s="57"/>
      <c r="G762" s="58">
        <f t="shared" si="76"/>
        <v>0</v>
      </c>
      <c r="H762" s="58"/>
      <c r="I762" s="57"/>
      <c r="J762" s="57"/>
      <c r="K762" s="57"/>
      <c r="L762" s="57"/>
      <c r="M762" s="58" t="str">
        <f t="shared" si="77"/>
        <v/>
      </c>
      <c r="N762" s="102"/>
    </row>
    <row r="763" spans="1:14">
      <c r="A763" s="97" t="str">
        <f t="shared" si="75"/>
        <v/>
      </c>
      <c r="B763" s="98" t="str">
        <f t="shared" si="74"/>
        <v/>
      </c>
      <c r="C763" s="99"/>
      <c r="D763" s="100"/>
      <c r="E763" s="100"/>
      <c r="F763" s="57"/>
      <c r="G763" s="58">
        <f t="shared" si="76"/>
        <v>0</v>
      </c>
      <c r="H763" s="58"/>
      <c r="I763" s="57"/>
      <c r="J763" s="57"/>
      <c r="K763" s="57"/>
      <c r="L763" s="57"/>
      <c r="M763" s="58" t="str">
        <f t="shared" si="77"/>
        <v/>
      </c>
      <c r="N763" s="102"/>
    </row>
    <row r="764" spans="1:14">
      <c r="A764" s="97" t="str">
        <f t="shared" si="75"/>
        <v/>
      </c>
      <c r="B764" s="98" t="str">
        <f t="shared" si="74"/>
        <v/>
      </c>
      <c r="C764" s="99"/>
      <c r="D764" s="100"/>
      <c r="E764" s="100"/>
      <c r="F764" s="57"/>
      <c r="G764" s="58">
        <f t="shared" si="76"/>
        <v>0</v>
      </c>
      <c r="H764" s="58"/>
      <c r="I764" s="57"/>
      <c r="J764" s="57"/>
      <c r="K764" s="57"/>
      <c r="L764" s="57"/>
      <c r="M764" s="58" t="str">
        <f t="shared" si="77"/>
        <v/>
      </c>
      <c r="N764" s="102"/>
    </row>
    <row r="765" spans="1:14">
      <c r="A765" s="97" t="str">
        <f t="shared" si="75"/>
        <v/>
      </c>
      <c r="B765" s="98" t="str">
        <f t="shared" si="74"/>
        <v/>
      </c>
      <c r="C765" s="99"/>
      <c r="D765" s="100"/>
      <c r="E765" s="100"/>
      <c r="F765" s="57"/>
      <c r="G765" s="58">
        <f t="shared" si="76"/>
        <v>0</v>
      </c>
      <c r="H765" s="58"/>
      <c r="I765" s="57"/>
      <c r="J765" s="57"/>
      <c r="K765" s="57"/>
      <c r="L765" s="57"/>
      <c r="M765" s="58" t="str">
        <f t="shared" si="77"/>
        <v/>
      </c>
      <c r="N765" s="102"/>
    </row>
    <row r="766" spans="1:14">
      <c r="A766" s="97" t="str">
        <f t="shared" si="75"/>
        <v/>
      </c>
      <c r="B766" s="98" t="str">
        <f t="shared" si="74"/>
        <v/>
      </c>
      <c r="C766" s="99"/>
      <c r="D766" s="100"/>
      <c r="E766" s="100"/>
      <c r="F766" s="57"/>
      <c r="G766" s="58">
        <f t="shared" si="76"/>
        <v>0</v>
      </c>
      <c r="H766" s="58"/>
      <c r="I766" s="57"/>
      <c r="J766" s="57"/>
      <c r="K766" s="57"/>
      <c r="L766" s="57"/>
      <c r="M766" s="58" t="str">
        <f t="shared" si="77"/>
        <v/>
      </c>
      <c r="N766" s="102"/>
    </row>
    <row r="767" spans="1:14">
      <c r="A767" s="97" t="str">
        <f t="shared" si="75"/>
        <v/>
      </c>
      <c r="B767" s="98" t="str">
        <f t="shared" si="74"/>
        <v/>
      </c>
      <c r="C767" s="99"/>
      <c r="D767" s="100"/>
      <c r="E767" s="100"/>
      <c r="F767" s="57"/>
      <c r="G767" s="58">
        <f t="shared" si="76"/>
        <v>0</v>
      </c>
      <c r="H767" s="58"/>
      <c r="I767" s="57"/>
      <c r="J767" s="57"/>
      <c r="K767" s="57"/>
      <c r="L767" s="57"/>
      <c r="M767" s="58" t="str">
        <f t="shared" si="77"/>
        <v/>
      </c>
      <c r="N767" s="102"/>
    </row>
    <row r="768" spans="1:14">
      <c r="A768" s="97" t="str">
        <f t="shared" si="75"/>
        <v/>
      </c>
      <c r="B768" s="98" t="str">
        <f t="shared" si="74"/>
        <v/>
      </c>
      <c r="C768" s="99"/>
      <c r="D768" s="100"/>
      <c r="E768" s="100"/>
      <c r="F768" s="57"/>
      <c r="G768" s="58">
        <f t="shared" si="76"/>
        <v>0</v>
      </c>
      <c r="H768" s="58"/>
      <c r="I768" s="57"/>
      <c r="J768" s="57"/>
      <c r="K768" s="57"/>
      <c r="L768" s="57"/>
      <c r="M768" s="58" t="str">
        <f t="shared" si="77"/>
        <v/>
      </c>
      <c r="N768" s="102"/>
    </row>
    <row r="769" spans="1:14">
      <c r="A769" s="97" t="str">
        <f t="shared" si="75"/>
        <v/>
      </c>
      <c r="B769" s="98" t="str">
        <f t="shared" si="74"/>
        <v/>
      </c>
      <c r="C769" s="99"/>
      <c r="D769" s="100"/>
      <c r="E769" s="100"/>
      <c r="F769" s="57"/>
      <c r="G769" s="58">
        <f t="shared" si="76"/>
        <v>0</v>
      </c>
      <c r="H769" s="58"/>
      <c r="I769" s="57"/>
      <c r="J769" s="57"/>
      <c r="K769" s="57"/>
      <c r="L769" s="57"/>
      <c r="M769" s="58" t="str">
        <f t="shared" si="77"/>
        <v/>
      </c>
      <c r="N769" s="102"/>
    </row>
    <row r="770" spans="1:14">
      <c r="A770" s="97" t="str">
        <f t="shared" si="75"/>
        <v/>
      </c>
      <c r="B770" s="98" t="str">
        <f t="shared" si="74"/>
        <v/>
      </c>
      <c r="C770" s="99"/>
      <c r="D770" s="100"/>
      <c r="E770" s="100"/>
      <c r="F770" s="57"/>
      <c r="G770" s="58">
        <f t="shared" si="76"/>
        <v>0</v>
      </c>
      <c r="H770" s="58"/>
      <c r="I770" s="57"/>
      <c r="J770" s="57"/>
      <c r="K770" s="57"/>
      <c r="L770" s="57"/>
      <c r="M770" s="58" t="str">
        <f t="shared" si="77"/>
        <v/>
      </c>
      <c r="N770" s="102"/>
    </row>
    <row r="771" spans="1:14">
      <c r="A771" s="97" t="str">
        <f t="shared" si="75"/>
        <v/>
      </c>
      <c r="B771" s="98" t="str">
        <f t="shared" si="74"/>
        <v/>
      </c>
      <c r="C771" s="99"/>
      <c r="D771" s="100"/>
      <c r="E771" s="100"/>
      <c r="F771" s="57"/>
      <c r="G771" s="58">
        <f t="shared" si="76"/>
        <v>0</v>
      </c>
      <c r="H771" s="58"/>
      <c r="I771" s="57"/>
      <c r="J771" s="57"/>
      <c r="K771" s="57"/>
      <c r="L771" s="57"/>
      <c r="M771" s="58" t="str">
        <f t="shared" si="77"/>
        <v/>
      </c>
      <c r="N771" s="102"/>
    </row>
    <row r="772" spans="1:14">
      <c r="A772" s="97" t="str">
        <f t="shared" si="75"/>
        <v/>
      </c>
      <c r="B772" s="98" t="str">
        <f t="shared" si="74"/>
        <v/>
      </c>
      <c r="C772" s="99"/>
      <c r="D772" s="100"/>
      <c r="E772" s="100"/>
      <c r="F772" s="57"/>
      <c r="G772" s="58">
        <f t="shared" si="76"/>
        <v>0</v>
      </c>
      <c r="H772" s="58"/>
      <c r="I772" s="57"/>
      <c r="J772" s="57"/>
      <c r="K772" s="57"/>
      <c r="L772" s="57"/>
      <c r="M772" s="58" t="str">
        <f t="shared" si="77"/>
        <v/>
      </c>
      <c r="N772" s="102"/>
    </row>
    <row r="773" spans="1:14">
      <c r="A773" s="97" t="str">
        <f t="shared" si="75"/>
        <v/>
      </c>
      <c r="B773" s="98" t="str">
        <f t="shared" si="74"/>
        <v/>
      </c>
      <c r="C773" s="99"/>
      <c r="D773" s="100"/>
      <c r="E773" s="100"/>
      <c r="F773" s="57"/>
      <c r="G773" s="58">
        <f t="shared" si="76"/>
        <v>0</v>
      </c>
      <c r="H773" s="58"/>
      <c r="I773" s="57"/>
      <c r="J773" s="57"/>
      <c r="K773" s="57"/>
      <c r="L773" s="57"/>
      <c r="M773" s="58" t="str">
        <f t="shared" si="77"/>
        <v/>
      </c>
      <c r="N773" s="102"/>
    </row>
    <row r="774" spans="1:14">
      <c r="A774" s="97" t="str">
        <f t="shared" si="75"/>
        <v/>
      </c>
      <c r="B774" s="98" t="str">
        <f t="shared" si="74"/>
        <v/>
      </c>
      <c r="C774" s="99"/>
      <c r="D774" s="100"/>
      <c r="E774" s="100"/>
      <c r="F774" s="57"/>
      <c r="G774" s="58">
        <f t="shared" si="76"/>
        <v>0</v>
      </c>
      <c r="H774" s="58"/>
      <c r="I774" s="57"/>
      <c r="J774" s="57"/>
      <c r="K774" s="57"/>
      <c r="L774" s="57"/>
      <c r="M774" s="58" t="str">
        <f t="shared" si="77"/>
        <v/>
      </c>
      <c r="N774" s="102"/>
    </row>
    <row r="775" spans="1:14">
      <c r="A775" s="97" t="str">
        <f t="shared" si="75"/>
        <v/>
      </c>
      <c r="B775" s="98" t="str">
        <f t="shared" si="74"/>
        <v/>
      </c>
      <c r="C775" s="99"/>
      <c r="D775" s="100"/>
      <c r="E775" s="100"/>
      <c r="F775" s="57"/>
      <c r="G775" s="58">
        <f t="shared" si="76"/>
        <v>0</v>
      </c>
      <c r="H775" s="58"/>
      <c r="I775" s="57"/>
      <c r="J775" s="57"/>
      <c r="K775" s="57"/>
      <c r="L775" s="57"/>
      <c r="M775" s="58" t="str">
        <f t="shared" si="77"/>
        <v/>
      </c>
      <c r="N775" s="102"/>
    </row>
    <row r="776" spans="1:14">
      <c r="A776" s="97" t="str">
        <f t="shared" si="75"/>
        <v/>
      </c>
      <c r="B776" s="98" t="str">
        <f t="shared" si="74"/>
        <v/>
      </c>
      <c r="C776" s="99"/>
      <c r="D776" s="100"/>
      <c r="E776" s="100"/>
      <c r="F776" s="57"/>
      <c r="G776" s="58">
        <f t="shared" si="76"/>
        <v>0</v>
      </c>
      <c r="H776" s="58"/>
      <c r="I776" s="57"/>
      <c r="J776" s="57"/>
      <c r="K776" s="57"/>
      <c r="L776" s="57"/>
      <c r="M776" s="58" t="str">
        <f t="shared" si="77"/>
        <v/>
      </c>
      <c r="N776" s="102"/>
    </row>
    <row r="777" spans="1:14">
      <c r="A777" s="97" t="str">
        <f t="shared" si="75"/>
        <v/>
      </c>
      <c r="B777" s="98" t="str">
        <f t="shared" si="74"/>
        <v/>
      </c>
      <c r="C777" s="99"/>
      <c r="D777" s="100"/>
      <c r="E777" s="100"/>
      <c r="F777" s="57"/>
      <c r="G777" s="58">
        <f t="shared" si="76"/>
        <v>0</v>
      </c>
      <c r="H777" s="58"/>
      <c r="I777" s="57"/>
      <c r="J777" s="57"/>
      <c r="K777" s="57"/>
      <c r="L777" s="57"/>
      <c r="M777" s="58" t="str">
        <f t="shared" si="77"/>
        <v/>
      </c>
      <c r="N777" s="102"/>
    </row>
    <row r="778" spans="1:14">
      <c r="A778" s="97" t="str">
        <f t="shared" si="75"/>
        <v/>
      </c>
      <c r="B778" s="98" t="str">
        <f t="shared" si="74"/>
        <v/>
      </c>
      <c r="C778" s="99"/>
      <c r="D778" s="100"/>
      <c r="E778" s="100"/>
      <c r="F778" s="57"/>
      <c r="G778" s="58">
        <f t="shared" si="76"/>
        <v>0</v>
      </c>
      <c r="H778" s="58"/>
      <c r="I778" s="57"/>
      <c r="J778" s="57"/>
      <c r="K778" s="57"/>
      <c r="L778" s="57"/>
      <c r="M778" s="58" t="str">
        <f t="shared" si="77"/>
        <v/>
      </c>
      <c r="N778" s="102"/>
    </row>
    <row r="779" spans="1:14">
      <c r="A779" s="97" t="str">
        <f t="shared" si="75"/>
        <v/>
      </c>
      <c r="B779" s="98" t="str">
        <f t="shared" si="74"/>
        <v/>
      </c>
      <c r="C779" s="99"/>
      <c r="D779" s="100"/>
      <c r="E779" s="100"/>
      <c r="F779" s="57"/>
      <c r="G779" s="58">
        <f t="shared" si="76"/>
        <v>0</v>
      </c>
      <c r="H779" s="58"/>
      <c r="I779" s="57"/>
      <c r="J779" s="57"/>
      <c r="K779" s="57"/>
      <c r="L779" s="57"/>
      <c r="M779" s="58" t="str">
        <f t="shared" si="77"/>
        <v/>
      </c>
      <c r="N779" s="102"/>
    </row>
    <row r="780" spans="1:14">
      <c r="A780" s="97" t="str">
        <f t="shared" si="75"/>
        <v/>
      </c>
      <c r="B780" s="98" t="str">
        <f t="shared" si="74"/>
        <v/>
      </c>
      <c r="C780" s="99"/>
      <c r="D780" s="100"/>
      <c r="E780" s="100"/>
      <c r="F780" s="57"/>
      <c r="G780" s="58">
        <f t="shared" si="76"/>
        <v>0</v>
      </c>
      <c r="H780" s="58"/>
      <c r="I780" s="57"/>
      <c r="J780" s="57"/>
      <c r="K780" s="57"/>
      <c r="L780" s="57"/>
      <c r="M780" s="58" t="str">
        <f t="shared" si="77"/>
        <v/>
      </c>
      <c r="N780" s="102"/>
    </row>
    <row r="781" spans="1:14">
      <c r="A781" s="97" t="str">
        <f t="shared" si="75"/>
        <v/>
      </c>
      <c r="B781" s="98" t="str">
        <f t="shared" si="74"/>
        <v/>
      </c>
      <c r="C781" s="99"/>
      <c r="D781" s="100"/>
      <c r="E781" s="100"/>
      <c r="F781" s="57"/>
      <c r="G781" s="58">
        <f t="shared" si="76"/>
        <v>0</v>
      </c>
      <c r="H781" s="58"/>
      <c r="I781" s="57"/>
      <c r="J781" s="57"/>
      <c r="K781" s="57"/>
      <c r="L781" s="57"/>
      <c r="M781" s="58" t="str">
        <f t="shared" si="77"/>
        <v/>
      </c>
      <c r="N781" s="102"/>
    </row>
    <row r="782" spans="1:14">
      <c r="A782" s="97" t="str">
        <f t="shared" si="75"/>
        <v/>
      </c>
      <c r="B782" s="98" t="str">
        <f t="shared" si="74"/>
        <v/>
      </c>
      <c r="C782" s="99"/>
      <c r="D782" s="100"/>
      <c r="E782" s="100"/>
      <c r="F782" s="57"/>
      <c r="G782" s="58">
        <f t="shared" si="76"/>
        <v>0</v>
      </c>
      <c r="H782" s="58"/>
      <c r="I782" s="57"/>
      <c r="J782" s="57"/>
      <c r="K782" s="57"/>
      <c r="L782" s="57"/>
      <c r="M782" s="58" t="str">
        <f t="shared" si="77"/>
        <v/>
      </c>
      <c r="N782" s="102"/>
    </row>
    <row r="783" spans="1:14">
      <c r="A783" s="97" t="str">
        <f t="shared" si="75"/>
        <v/>
      </c>
      <c r="B783" s="98" t="str">
        <f t="shared" si="74"/>
        <v/>
      </c>
      <c r="C783" s="99"/>
      <c r="D783" s="100"/>
      <c r="E783" s="100"/>
      <c r="F783" s="57"/>
      <c r="G783" s="58">
        <f t="shared" si="76"/>
        <v>0</v>
      </c>
      <c r="H783" s="58"/>
      <c r="I783" s="57"/>
      <c r="J783" s="57"/>
      <c r="K783" s="57"/>
      <c r="L783" s="57"/>
      <c r="M783" s="58" t="str">
        <f t="shared" si="77"/>
        <v/>
      </c>
      <c r="N783" s="102"/>
    </row>
    <row r="784" spans="1:14">
      <c r="A784" s="97" t="str">
        <f t="shared" si="75"/>
        <v/>
      </c>
      <c r="B784" s="98" t="str">
        <f t="shared" si="74"/>
        <v/>
      </c>
      <c r="C784" s="99"/>
      <c r="D784" s="100"/>
      <c r="E784" s="100"/>
      <c r="F784" s="57"/>
      <c r="G784" s="58">
        <f t="shared" si="76"/>
        <v>0</v>
      </c>
      <c r="H784" s="58"/>
      <c r="I784" s="57"/>
      <c r="J784" s="57"/>
      <c r="K784" s="57"/>
      <c r="L784" s="57"/>
      <c r="M784" s="58" t="str">
        <f t="shared" si="77"/>
        <v/>
      </c>
      <c r="N784" s="102"/>
    </row>
    <row r="785" spans="1:14">
      <c r="A785" s="97" t="str">
        <f t="shared" si="75"/>
        <v/>
      </c>
      <c r="B785" s="98" t="str">
        <f t="shared" si="74"/>
        <v/>
      </c>
      <c r="C785" s="99"/>
      <c r="D785" s="100"/>
      <c r="E785" s="100"/>
      <c r="F785" s="57"/>
      <c r="G785" s="58">
        <f t="shared" si="76"/>
        <v>0</v>
      </c>
      <c r="H785" s="58"/>
      <c r="I785" s="57"/>
      <c r="J785" s="57"/>
      <c r="K785" s="57"/>
      <c r="L785" s="57"/>
      <c r="M785" s="58" t="str">
        <f t="shared" si="77"/>
        <v/>
      </c>
      <c r="N785" s="102"/>
    </row>
    <row r="786" spans="1:14">
      <c r="A786" s="97" t="str">
        <f t="shared" si="75"/>
        <v/>
      </c>
      <c r="B786" s="98" t="str">
        <f t="shared" si="74"/>
        <v/>
      </c>
      <c r="C786" s="99"/>
      <c r="D786" s="100"/>
      <c r="E786" s="100"/>
      <c r="F786" s="57"/>
      <c r="G786" s="58">
        <f t="shared" si="76"/>
        <v>0</v>
      </c>
      <c r="H786" s="58"/>
      <c r="I786" s="57"/>
      <c r="J786" s="57"/>
      <c r="K786" s="57"/>
      <c r="L786" s="57"/>
      <c r="M786" s="58" t="str">
        <f t="shared" si="77"/>
        <v/>
      </c>
      <c r="N786" s="102"/>
    </row>
    <row r="787" spans="1:14">
      <c r="A787" s="97" t="str">
        <f t="shared" si="75"/>
        <v/>
      </c>
      <c r="B787" s="98" t="str">
        <f t="shared" si="74"/>
        <v/>
      </c>
      <c r="C787" s="99"/>
      <c r="D787" s="100"/>
      <c r="E787" s="100"/>
      <c r="F787" s="57"/>
      <c r="G787" s="58">
        <f t="shared" si="76"/>
        <v>0</v>
      </c>
      <c r="H787" s="58"/>
      <c r="I787" s="57"/>
      <c r="J787" s="57"/>
      <c r="K787" s="57"/>
      <c r="L787" s="57"/>
      <c r="M787" s="58" t="str">
        <f t="shared" si="77"/>
        <v/>
      </c>
      <c r="N787" s="102"/>
    </row>
    <row r="788" spans="1:14">
      <c r="A788" s="97" t="str">
        <f t="shared" si="75"/>
        <v/>
      </c>
      <c r="B788" s="98" t="str">
        <f t="shared" si="74"/>
        <v/>
      </c>
      <c r="C788" s="99"/>
      <c r="D788" s="100"/>
      <c r="E788" s="100"/>
      <c r="F788" s="57"/>
      <c r="G788" s="58">
        <f t="shared" si="76"/>
        <v>0</v>
      </c>
      <c r="H788" s="58"/>
      <c r="I788" s="57"/>
      <c r="J788" s="57"/>
      <c r="K788" s="57"/>
      <c r="L788" s="57"/>
      <c r="M788" s="58" t="str">
        <f t="shared" si="77"/>
        <v/>
      </c>
      <c r="N788" s="102"/>
    </row>
    <row r="789" spans="1:14">
      <c r="A789" s="97" t="str">
        <f t="shared" si="75"/>
        <v/>
      </c>
      <c r="B789" s="98" t="str">
        <f t="shared" si="74"/>
        <v/>
      </c>
      <c r="C789" s="99"/>
      <c r="D789" s="100"/>
      <c r="E789" s="100"/>
      <c r="F789" s="57"/>
      <c r="G789" s="58">
        <f t="shared" si="76"/>
        <v>0</v>
      </c>
      <c r="H789" s="58"/>
      <c r="I789" s="57"/>
      <c r="J789" s="57"/>
      <c r="K789" s="57"/>
      <c r="L789" s="57"/>
      <c r="M789" s="58" t="str">
        <f t="shared" si="77"/>
        <v/>
      </c>
      <c r="N789" s="102"/>
    </row>
    <row r="790" spans="1:14">
      <c r="A790" s="97" t="str">
        <f t="shared" si="75"/>
        <v/>
      </c>
      <c r="B790" s="98" t="str">
        <f t="shared" si="74"/>
        <v/>
      </c>
      <c r="C790" s="99"/>
      <c r="D790" s="100"/>
      <c r="E790" s="100"/>
      <c r="F790" s="57"/>
      <c r="G790" s="58">
        <f t="shared" si="76"/>
        <v>0</v>
      </c>
      <c r="H790" s="58"/>
      <c r="I790" s="57"/>
      <c r="J790" s="57"/>
      <c r="K790" s="57"/>
      <c r="L790" s="57"/>
      <c r="M790" s="58" t="str">
        <f t="shared" si="77"/>
        <v/>
      </c>
      <c r="N790" s="102"/>
    </row>
    <row r="791" spans="1:14">
      <c r="A791" s="97" t="str">
        <f t="shared" si="75"/>
        <v/>
      </c>
      <c r="B791" s="98" t="str">
        <f t="shared" si="74"/>
        <v/>
      </c>
      <c r="C791" s="99"/>
      <c r="D791" s="100"/>
      <c r="E791" s="100"/>
      <c r="F791" s="57"/>
      <c r="G791" s="58">
        <f t="shared" si="76"/>
        <v>0</v>
      </c>
      <c r="H791" s="58"/>
      <c r="I791" s="57"/>
      <c r="J791" s="57"/>
      <c r="K791" s="57"/>
      <c r="L791" s="57"/>
      <c r="M791" s="58" t="str">
        <f t="shared" si="77"/>
        <v/>
      </c>
      <c r="N791" s="102"/>
    </row>
    <row r="792" spans="1:14">
      <c r="A792" s="97" t="str">
        <f t="shared" si="75"/>
        <v/>
      </c>
      <c r="B792" s="98" t="str">
        <f t="shared" si="74"/>
        <v/>
      </c>
      <c r="C792" s="99"/>
      <c r="D792" s="100"/>
      <c r="E792" s="100"/>
      <c r="F792" s="57"/>
      <c r="G792" s="58">
        <f t="shared" si="76"/>
        <v>0</v>
      </c>
      <c r="H792" s="58"/>
      <c r="I792" s="57"/>
      <c r="J792" s="57"/>
      <c r="K792" s="57"/>
      <c r="L792" s="57"/>
      <c r="M792" s="58" t="str">
        <f t="shared" si="77"/>
        <v/>
      </c>
      <c r="N792" s="102"/>
    </row>
    <row r="793" spans="1:14">
      <c r="A793" s="97" t="str">
        <f t="shared" si="75"/>
        <v/>
      </c>
      <c r="B793" s="98" t="str">
        <f t="shared" si="74"/>
        <v/>
      </c>
      <c r="C793" s="99"/>
      <c r="D793" s="100"/>
      <c r="E793" s="100"/>
      <c r="F793" s="57"/>
      <c r="G793" s="58">
        <f t="shared" si="76"/>
        <v>0</v>
      </c>
      <c r="H793" s="58"/>
      <c r="I793" s="57"/>
      <c r="J793" s="57"/>
      <c r="K793" s="57"/>
      <c r="L793" s="57"/>
      <c r="M793" s="58" t="str">
        <f t="shared" si="77"/>
        <v/>
      </c>
      <c r="N793" s="102"/>
    </row>
    <row r="794" spans="1:14">
      <c r="A794" s="97" t="str">
        <f t="shared" si="75"/>
        <v/>
      </c>
      <c r="B794" s="98" t="str">
        <f t="shared" si="74"/>
        <v/>
      </c>
      <c r="C794" s="99"/>
      <c r="D794" s="100"/>
      <c r="E794" s="100"/>
      <c r="F794" s="57"/>
      <c r="G794" s="58">
        <f t="shared" si="76"/>
        <v>0</v>
      </c>
      <c r="H794" s="58"/>
      <c r="I794" s="57"/>
      <c r="J794" s="57"/>
      <c r="K794" s="57"/>
      <c r="L794" s="57"/>
      <c r="M794" s="58" t="str">
        <f t="shared" si="77"/>
        <v/>
      </c>
      <c r="N794" s="102"/>
    </row>
    <row r="795" spans="1:14">
      <c r="A795" s="97" t="str">
        <f t="shared" si="75"/>
        <v/>
      </c>
      <c r="B795" s="98" t="str">
        <f t="shared" si="74"/>
        <v/>
      </c>
      <c r="C795" s="99"/>
      <c r="D795" s="100"/>
      <c r="E795" s="100"/>
      <c r="F795" s="57"/>
      <c r="G795" s="58">
        <f t="shared" si="76"/>
        <v>0</v>
      </c>
      <c r="H795" s="58"/>
      <c r="I795" s="57"/>
      <c r="J795" s="57"/>
      <c r="K795" s="57"/>
      <c r="L795" s="57"/>
      <c r="M795" s="58" t="str">
        <f t="shared" si="77"/>
        <v/>
      </c>
      <c r="N795" s="102"/>
    </row>
    <row r="796" spans="1:14">
      <c r="A796" s="97" t="str">
        <f t="shared" si="75"/>
        <v/>
      </c>
      <c r="B796" s="98" t="str">
        <f t="shared" si="74"/>
        <v/>
      </c>
      <c r="C796" s="99"/>
      <c r="D796" s="100"/>
      <c r="E796" s="100"/>
      <c r="F796" s="57"/>
      <c r="G796" s="58">
        <f t="shared" si="76"/>
        <v>0</v>
      </c>
      <c r="H796" s="58"/>
      <c r="I796" s="57"/>
      <c r="J796" s="57"/>
      <c r="K796" s="57"/>
      <c r="L796" s="57"/>
      <c r="M796" s="58" t="str">
        <f t="shared" si="77"/>
        <v/>
      </c>
      <c r="N796" s="102"/>
    </row>
    <row r="797" spans="1:14">
      <c r="A797" s="97" t="str">
        <f t="shared" si="75"/>
        <v/>
      </c>
      <c r="B797" s="98" t="str">
        <f t="shared" si="74"/>
        <v/>
      </c>
      <c r="C797" s="99"/>
      <c r="D797" s="100"/>
      <c r="E797" s="100"/>
      <c r="F797" s="57"/>
      <c r="G797" s="58">
        <f t="shared" si="76"/>
        <v>0</v>
      </c>
      <c r="H797" s="58"/>
      <c r="I797" s="57"/>
      <c r="J797" s="57"/>
      <c r="K797" s="57"/>
      <c r="L797" s="57"/>
      <c r="M797" s="58" t="str">
        <f t="shared" si="77"/>
        <v/>
      </c>
      <c r="N797" s="102"/>
    </row>
    <row r="798" spans="1:14">
      <c r="A798" s="97" t="str">
        <f t="shared" si="75"/>
        <v/>
      </c>
      <c r="B798" s="98" t="str">
        <f t="shared" si="74"/>
        <v/>
      </c>
      <c r="C798" s="99"/>
      <c r="D798" s="100"/>
      <c r="E798" s="100"/>
      <c r="F798" s="57"/>
      <c r="G798" s="58">
        <f t="shared" si="76"/>
        <v>0</v>
      </c>
      <c r="H798" s="58"/>
      <c r="I798" s="57"/>
      <c r="J798" s="57"/>
      <c r="K798" s="57"/>
      <c r="L798" s="57"/>
      <c r="M798" s="58" t="str">
        <f t="shared" si="77"/>
        <v/>
      </c>
      <c r="N798" s="102"/>
    </row>
    <row r="799" spans="1:14">
      <c r="A799" s="97" t="str">
        <f t="shared" si="75"/>
        <v/>
      </c>
      <c r="B799" s="98" t="str">
        <f t="shared" si="74"/>
        <v/>
      </c>
      <c r="C799" s="99"/>
      <c r="D799" s="100"/>
      <c r="E799" s="100"/>
      <c r="F799" s="57"/>
      <c r="G799" s="58">
        <f t="shared" si="76"/>
        <v>0</v>
      </c>
      <c r="H799" s="58"/>
      <c r="I799" s="57"/>
      <c r="J799" s="57"/>
      <c r="K799" s="57"/>
      <c r="L799" s="57"/>
      <c r="M799" s="58" t="str">
        <f t="shared" si="77"/>
        <v/>
      </c>
      <c r="N799" s="102"/>
    </row>
    <row r="800" spans="1:14">
      <c r="A800" s="97" t="str">
        <f t="shared" si="75"/>
        <v/>
      </c>
      <c r="B800" s="98" t="str">
        <f t="shared" si="74"/>
        <v/>
      </c>
      <c r="C800" s="99"/>
      <c r="D800" s="100"/>
      <c r="E800" s="100"/>
      <c r="F800" s="57"/>
      <c r="G800" s="58">
        <f t="shared" si="76"/>
        <v>0</v>
      </c>
      <c r="H800" s="58"/>
      <c r="I800" s="57"/>
      <c r="J800" s="57"/>
      <c r="K800" s="57"/>
      <c r="L800" s="57"/>
      <c r="M800" s="58" t="str">
        <f t="shared" si="77"/>
        <v/>
      </c>
      <c r="N800" s="102"/>
    </row>
    <row r="801" spans="1:14">
      <c r="A801" s="97" t="str">
        <f t="shared" si="75"/>
        <v/>
      </c>
      <c r="B801" s="98" t="str">
        <f t="shared" si="74"/>
        <v/>
      </c>
      <c r="C801" s="99"/>
      <c r="D801" s="100"/>
      <c r="E801" s="100"/>
      <c r="F801" s="57"/>
      <c r="G801" s="58">
        <f t="shared" si="76"/>
        <v>0</v>
      </c>
      <c r="H801" s="58"/>
      <c r="I801" s="57"/>
      <c r="J801" s="57"/>
      <c r="K801" s="57"/>
      <c r="L801" s="57"/>
      <c r="M801" s="58" t="str">
        <f t="shared" si="77"/>
        <v/>
      </c>
      <c r="N801" s="102"/>
    </row>
    <row r="802" spans="1:14">
      <c r="A802" s="97" t="str">
        <f t="shared" si="75"/>
        <v/>
      </c>
      <c r="B802" s="98" t="str">
        <f t="shared" si="74"/>
        <v/>
      </c>
      <c r="C802" s="99"/>
      <c r="D802" s="100"/>
      <c r="E802" s="100"/>
      <c r="F802" s="57"/>
      <c r="G802" s="58">
        <f t="shared" si="76"/>
        <v>0</v>
      </c>
      <c r="H802" s="58"/>
      <c r="I802" s="57"/>
      <c r="J802" s="57"/>
      <c r="K802" s="57"/>
      <c r="L802" s="57"/>
      <c r="M802" s="58" t="str">
        <f t="shared" si="77"/>
        <v/>
      </c>
      <c r="N802" s="102"/>
    </row>
    <row r="803" spans="1:14">
      <c r="A803" s="97" t="str">
        <f t="shared" si="75"/>
        <v/>
      </c>
      <c r="B803" s="98" t="str">
        <f t="shared" si="74"/>
        <v/>
      </c>
      <c r="C803" s="99"/>
      <c r="D803" s="100"/>
      <c r="E803" s="100"/>
      <c r="F803" s="57"/>
      <c r="G803" s="58">
        <f t="shared" si="76"/>
        <v>0</v>
      </c>
      <c r="H803" s="58"/>
      <c r="I803" s="57"/>
      <c r="J803" s="57"/>
      <c r="K803" s="57"/>
      <c r="L803" s="57"/>
      <c r="M803" s="58" t="str">
        <f t="shared" si="77"/>
        <v/>
      </c>
      <c r="N803" s="102"/>
    </row>
    <row r="804" spans="1:14">
      <c r="A804" s="97" t="str">
        <f t="shared" si="75"/>
        <v/>
      </c>
      <c r="B804" s="98" t="str">
        <f t="shared" si="74"/>
        <v/>
      </c>
      <c r="C804" s="99"/>
      <c r="D804" s="100"/>
      <c r="E804" s="100"/>
      <c r="F804" s="57"/>
      <c r="G804" s="58">
        <f t="shared" si="76"/>
        <v>0</v>
      </c>
      <c r="H804" s="58"/>
      <c r="I804" s="57"/>
      <c r="J804" s="57"/>
      <c r="K804" s="57"/>
      <c r="L804" s="57"/>
      <c r="M804" s="58" t="str">
        <f t="shared" si="77"/>
        <v/>
      </c>
      <c r="N804" s="102"/>
    </row>
    <row r="805" spans="1:14">
      <c r="A805" s="97" t="str">
        <f t="shared" si="75"/>
        <v/>
      </c>
      <c r="B805" s="98" t="str">
        <f t="shared" si="74"/>
        <v/>
      </c>
      <c r="C805" s="99"/>
      <c r="D805" s="100"/>
      <c r="E805" s="100"/>
      <c r="F805" s="57"/>
      <c r="G805" s="58">
        <f t="shared" si="76"/>
        <v>0</v>
      </c>
      <c r="H805" s="58"/>
      <c r="I805" s="57"/>
      <c r="J805" s="57"/>
      <c r="K805" s="57"/>
      <c r="L805" s="57"/>
      <c r="M805" s="58" t="str">
        <f t="shared" si="77"/>
        <v/>
      </c>
      <c r="N805" s="102"/>
    </row>
    <row r="806" spans="1:14">
      <c r="A806" s="97" t="str">
        <f t="shared" si="75"/>
        <v/>
      </c>
      <c r="B806" s="98" t="str">
        <f t="shared" si="74"/>
        <v/>
      </c>
      <c r="C806" s="99"/>
      <c r="D806" s="100"/>
      <c r="E806" s="100"/>
      <c r="F806" s="57"/>
      <c r="G806" s="58">
        <f t="shared" si="76"/>
        <v>0</v>
      </c>
      <c r="H806" s="58"/>
      <c r="I806" s="57"/>
      <c r="J806" s="57"/>
      <c r="K806" s="57"/>
      <c r="L806" s="57"/>
      <c r="M806" s="58" t="str">
        <f t="shared" si="77"/>
        <v/>
      </c>
      <c r="N806" s="102"/>
    </row>
    <row r="807" spans="1:14">
      <c r="A807" s="97" t="str">
        <f t="shared" si="75"/>
        <v/>
      </c>
      <c r="B807" s="98" t="str">
        <f t="shared" si="74"/>
        <v/>
      </c>
      <c r="C807" s="99"/>
      <c r="D807" s="100"/>
      <c r="E807" s="100"/>
      <c r="F807" s="57"/>
      <c r="G807" s="58">
        <f t="shared" si="76"/>
        <v>0</v>
      </c>
      <c r="H807" s="58"/>
      <c r="I807" s="57"/>
      <c r="J807" s="57"/>
      <c r="K807" s="57"/>
      <c r="L807" s="57"/>
      <c r="M807" s="58" t="str">
        <f t="shared" si="77"/>
        <v/>
      </c>
      <c r="N807" s="102"/>
    </row>
    <row r="808" spans="1:14">
      <c r="A808" s="97" t="str">
        <f t="shared" si="75"/>
        <v/>
      </c>
      <c r="B808" s="98" t="str">
        <f t="shared" si="74"/>
        <v/>
      </c>
      <c r="C808" s="99"/>
      <c r="D808" s="100"/>
      <c r="E808" s="100"/>
      <c r="F808" s="57"/>
      <c r="G808" s="58">
        <f t="shared" si="76"/>
        <v>0</v>
      </c>
      <c r="H808" s="58"/>
      <c r="I808" s="57"/>
      <c r="J808" s="57"/>
      <c r="K808" s="57"/>
      <c r="L808" s="57"/>
      <c r="M808" s="58" t="str">
        <f t="shared" si="77"/>
        <v/>
      </c>
      <c r="N808" s="102"/>
    </row>
    <row r="809" spans="1:14">
      <c r="A809" s="97" t="str">
        <f t="shared" si="75"/>
        <v/>
      </c>
      <c r="B809" s="98" t="str">
        <f t="shared" si="74"/>
        <v/>
      </c>
      <c r="C809" s="99"/>
      <c r="D809" s="100"/>
      <c r="E809" s="100"/>
      <c r="F809" s="57"/>
      <c r="G809" s="58">
        <f t="shared" si="76"/>
        <v>0</v>
      </c>
      <c r="H809" s="58"/>
      <c r="I809" s="57"/>
      <c r="J809" s="57"/>
      <c r="K809" s="57"/>
      <c r="L809" s="57"/>
      <c r="M809" s="58" t="str">
        <f t="shared" si="77"/>
        <v/>
      </c>
      <c r="N809" s="102"/>
    </row>
    <row r="810" spans="1:14">
      <c r="A810" s="97" t="str">
        <f t="shared" si="75"/>
        <v/>
      </c>
      <c r="B810" s="98" t="str">
        <f t="shared" si="74"/>
        <v/>
      </c>
      <c r="C810" s="99"/>
      <c r="D810" s="100"/>
      <c r="E810" s="100"/>
      <c r="F810" s="57"/>
      <c r="G810" s="58">
        <f t="shared" si="76"/>
        <v>0</v>
      </c>
      <c r="H810" s="58"/>
      <c r="I810" s="57"/>
      <c r="J810" s="57"/>
      <c r="K810" s="57"/>
      <c r="L810" s="57"/>
      <c r="M810" s="58" t="str">
        <f t="shared" si="77"/>
        <v/>
      </c>
      <c r="N810" s="102"/>
    </row>
    <row r="811" spans="1:14">
      <c r="A811" s="97" t="str">
        <f t="shared" si="75"/>
        <v/>
      </c>
      <c r="B811" s="98" t="str">
        <f t="shared" si="74"/>
        <v/>
      </c>
      <c r="C811" s="99"/>
      <c r="D811" s="100"/>
      <c r="E811" s="100"/>
      <c r="F811" s="57"/>
      <c r="G811" s="58">
        <f t="shared" si="76"/>
        <v>0</v>
      </c>
      <c r="H811" s="58"/>
      <c r="I811" s="57"/>
      <c r="J811" s="57"/>
      <c r="K811" s="57"/>
      <c r="L811" s="57"/>
      <c r="M811" s="58" t="str">
        <f t="shared" si="77"/>
        <v/>
      </c>
      <c r="N811" s="102"/>
    </row>
    <row r="812" spans="1:14">
      <c r="A812" s="97" t="str">
        <f t="shared" si="75"/>
        <v/>
      </c>
      <c r="B812" s="98" t="str">
        <f t="shared" ref="B812:B875" si="78">IF(C812="","",MONTH(C812)&amp;"月")</f>
        <v/>
      </c>
      <c r="C812" s="99"/>
      <c r="D812" s="100"/>
      <c r="E812" s="100"/>
      <c r="F812" s="57"/>
      <c r="G812" s="58">
        <f t="shared" si="76"/>
        <v>0</v>
      </c>
      <c r="H812" s="58"/>
      <c r="I812" s="57"/>
      <c r="J812" s="57"/>
      <c r="K812" s="57"/>
      <c r="L812" s="57"/>
      <c r="M812" s="58" t="str">
        <f t="shared" si="77"/>
        <v/>
      </c>
      <c r="N812" s="102"/>
    </row>
    <row r="813" spans="1:14">
      <c r="A813" s="97" t="str">
        <f t="shared" ref="A813:A876" si="79">IF(C813="","",ROW()-42)</f>
        <v/>
      </c>
      <c r="B813" s="98" t="str">
        <f t="shared" si="78"/>
        <v/>
      </c>
      <c r="C813" s="99"/>
      <c r="D813" s="100"/>
      <c r="E813" s="100"/>
      <c r="F813" s="57"/>
      <c r="G813" s="58">
        <f t="shared" ref="G813:G876" si="80">IF(F813="",0,F813*$K$41)</f>
        <v>0</v>
      </c>
      <c r="H813" s="58"/>
      <c r="I813" s="57"/>
      <c r="J813" s="57"/>
      <c r="K813" s="57"/>
      <c r="L813" s="57"/>
      <c r="M813" s="58" t="str">
        <f t="shared" ref="M813:M876" si="81">IF(C813="","",ROUND(M812+G813-I813-J813-K813-L813-H813,2))</f>
        <v/>
      </c>
      <c r="N813" s="102"/>
    </row>
    <row r="814" spans="1:14">
      <c r="A814" s="97" t="str">
        <f t="shared" si="79"/>
        <v/>
      </c>
      <c r="B814" s="98" t="str">
        <f t="shared" si="78"/>
        <v/>
      </c>
      <c r="C814" s="99"/>
      <c r="D814" s="100"/>
      <c r="E814" s="100"/>
      <c r="F814" s="57"/>
      <c r="G814" s="58">
        <f t="shared" si="80"/>
        <v>0</v>
      </c>
      <c r="H814" s="58"/>
      <c r="I814" s="57"/>
      <c r="J814" s="57"/>
      <c r="K814" s="57"/>
      <c r="L814" s="57"/>
      <c r="M814" s="58" t="str">
        <f t="shared" si="81"/>
        <v/>
      </c>
      <c r="N814" s="102"/>
    </row>
    <row r="815" spans="1:14">
      <c r="A815" s="97" t="str">
        <f t="shared" si="79"/>
        <v/>
      </c>
      <c r="B815" s="98" t="str">
        <f t="shared" si="78"/>
        <v/>
      </c>
      <c r="C815" s="99"/>
      <c r="D815" s="100"/>
      <c r="E815" s="100"/>
      <c r="F815" s="57"/>
      <c r="G815" s="58">
        <f t="shared" si="80"/>
        <v>0</v>
      </c>
      <c r="H815" s="58"/>
      <c r="I815" s="57"/>
      <c r="J815" s="57"/>
      <c r="K815" s="57"/>
      <c r="L815" s="57"/>
      <c r="M815" s="58" t="str">
        <f t="shared" si="81"/>
        <v/>
      </c>
      <c r="N815" s="102"/>
    </row>
    <row r="816" spans="1:14">
      <c r="A816" s="97" t="str">
        <f t="shared" si="79"/>
        <v/>
      </c>
      <c r="B816" s="98" t="str">
        <f t="shared" si="78"/>
        <v/>
      </c>
      <c r="C816" s="99"/>
      <c r="D816" s="100"/>
      <c r="E816" s="100"/>
      <c r="F816" s="57"/>
      <c r="G816" s="58">
        <f t="shared" si="80"/>
        <v>0</v>
      </c>
      <c r="H816" s="58"/>
      <c r="I816" s="57"/>
      <c r="J816" s="57"/>
      <c r="K816" s="57"/>
      <c r="L816" s="57"/>
      <c r="M816" s="58" t="str">
        <f t="shared" si="81"/>
        <v/>
      </c>
      <c r="N816" s="102"/>
    </row>
    <row r="817" spans="1:14">
      <c r="A817" s="97" t="str">
        <f t="shared" si="79"/>
        <v/>
      </c>
      <c r="B817" s="98" t="str">
        <f t="shared" si="78"/>
        <v/>
      </c>
      <c r="C817" s="99"/>
      <c r="D817" s="100"/>
      <c r="E817" s="100"/>
      <c r="F817" s="57"/>
      <c r="G817" s="58">
        <f t="shared" si="80"/>
        <v>0</v>
      </c>
      <c r="H817" s="58"/>
      <c r="I817" s="57"/>
      <c r="J817" s="57"/>
      <c r="K817" s="57"/>
      <c r="L817" s="57"/>
      <c r="M817" s="58" t="str">
        <f t="shared" si="81"/>
        <v/>
      </c>
      <c r="N817" s="102"/>
    </row>
    <row r="818" spans="1:14">
      <c r="A818" s="97" t="str">
        <f t="shared" si="79"/>
        <v/>
      </c>
      <c r="B818" s="98" t="str">
        <f t="shared" si="78"/>
        <v/>
      </c>
      <c r="C818" s="99"/>
      <c r="D818" s="100"/>
      <c r="E818" s="100"/>
      <c r="F818" s="57"/>
      <c r="G818" s="58">
        <f t="shared" si="80"/>
        <v>0</v>
      </c>
      <c r="H818" s="58"/>
      <c r="I818" s="57"/>
      <c r="J818" s="57"/>
      <c r="K818" s="57"/>
      <c r="L818" s="57"/>
      <c r="M818" s="58" t="str">
        <f t="shared" si="81"/>
        <v/>
      </c>
      <c r="N818" s="102"/>
    </row>
    <row r="819" spans="1:14">
      <c r="A819" s="97" t="str">
        <f t="shared" si="79"/>
        <v/>
      </c>
      <c r="B819" s="98" t="str">
        <f t="shared" si="78"/>
        <v/>
      </c>
      <c r="C819" s="99"/>
      <c r="D819" s="100"/>
      <c r="E819" s="100"/>
      <c r="F819" s="57"/>
      <c r="G819" s="58">
        <f t="shared" si="80"/>
        <v>0</v>
      </c>
      <c r="H819" s="58"/>
      <c r="I819" s="57"/>
      <c r="J819" s="57"/>
      <c r="K819" s="57"/>
      <c r="L819" s="57"/>
      <c r="M819" s="58" t="str">
        <f t="shared" si="81"/>
        <v/>
      </c>
      <c r="N819" s="102"/>
    </row>
    <row r="820" spans="1:14">
      <c r="A820" s="97" t="str">
        <f t="shared" si="79"/>
        <v/>
      </c>
      <c r="B820" s="98" t="str">
        <f t="shared" si="78"/>
        <v/>
      </c>
      <c r="C820" s="99"/>
      <c r="D820" s="100"/>
      <c r="E820" s="100"/>
      <c r="F820" s="57"/>
      <c r="G820" s="58">
        <f t="shared" si="80"/>
        <v>0</v>
      </c>
      <c r="H820" s="58"/>
      <c r="I820" s="57"/>
      <c r="J820" s="57"/>
      <c r="K820" s="57"/>
      <c r="L820" s="57"/>
      <c r="M820" s="58" t="str">
        <f t="shared" si="81"/>
        <v/>
      </c>
      <c r="N820" s="102"/>
    </row>
    <row r="821" spans="1:14">
      <c r="A821" s="97" t="str">
        <f t="shared" si="79"/>
        <v/>
      </c>
      <c r="B821" s="98" t="str">
        <f t="shared" si="78"/>
        <v/>
      </c>
      <c r="C821" s="99"/>
      <c r="D821" s="100"/>
      <c r="E821" s="100"/>
      <c r="F821" s="57"/>
      <c r="G821" s="58">
        <f t="shared" si="80"/>
        <v>0</v>
      </c>
      <c r="H821" s="58"/>
      <c r="I821" s="57"/>
      <c r="J821" s="57"/>
      <c r="K821" s="57"/>
      <c r="L821" s="57"/>
      <c r="M821" s="58" t="str">
        <f t="shared" si="81"/>
        <v/>
      </c>
      <c r="N821" s="102"/>
    </row>
    <row r="822" spans="1:14">
      <c r="A822" s="97" t="str">
        <f t="shared" si="79"/>
        <v/>
      </c>
      <c r="B822" s="98" t="str">
        <f t="shared" si="78"/>
        <v/>
      </c>
      <c r="C822" s="99"/>
      <c r="D822" s="100"/>
      <c r="E822" s="100"/>
      <c r="F822" s="57"/>
      <c r="G822" s="58">
        <f t="shared" si="80"/>
        <v>0</v>
      </c>
      <c r="H822" s="58"/>
      <c r="I822" s="57"/>
      <c r="J822" s="57"/>
      <c r="K822" s="57"/>
      <c r="L822" s="57"/>
      <c r="M822" s="58" t="str">
        <f t="shared" si="81"/>
        <v/>
      </c>
      <c r="N822" s="102"/>
    </row>
    <row r="823" spans="1:14">
      <c r="A823" s="97" t="str">
        <f t="shared" si="79"/>
        <v/>
      </c>
      <c r="B823" s="98" t="str">
        <f t="shared" si="78"/>
        <v/>
      </c>
      <c r="C823" s="99"/>
      <c r="D823" s="100"/>
      <c r="E823" s="100"/>
      <c r="F823" s="57"/>
      <c r="G823" s="58">
        <f t="shared" si="80"/>
        <v>0</v>
      </c>
      <c r="H823" s="58"/>
      <c r="I823" s="57"/>
      <c r="J823" s="57"/>
      <c r="K823" s="57"/>
      <c r="L823" s="57"/>
      <c r="M823" s="58" t="str">
        <f t="shared" si="81"/>
        <v/>
      </c>
      <c r="N823" s="102"/>
    </row>
    <row r="824" spans="1:14">
      <c r="A824" s="97" t="str">
        <f t="shared" si="79"/>
        <v/>
      </c>
      <c r="B824" s="98" t="str">
        <f t="shared" si="78"/>
        <v/>
      </c>
      <c r="C824" s="99"/>
      <c r="D824" s="100"/>
      <c r="E824" s="100"/>
      <c r="F824" s="57"/>
      <c r="G824" s="58">
        <f t="shared" si="80"/>
        <v>0</v>
      </c>
      <c r="H824" s="58"/>
      <c r="I824" s="57"/>
      <c r="J824" s="57"/>
      <c r="K824" s="57"/>
      <c r="L824" s="57"/>
      <c r="M824" s="58" t="str">
        <f t="shared" si="81"/>
        <v/>
      </c>
      <c r="N824" s="102"/>
    </row>
    <row r="825" spans="1:14">
      <c r="A825" s="97" t="str">
        <f t="shared" si="79"/>
        <v/>
      </c>
      <c r="B825" s="98" t="str">
        <f t="shared" si="78"/>
        <v/>
      </c>
      <c r="C825" s="99"/>
      <c r="D825" s="100"/>
      <c r="E825" s="100"/>
      <c r="F825" s="57"/>
      <c r="G825" s="58">
        <f t="shared" si="80"/>
        <v>0</v>
      </c>
      <c r="H825" s="58"/>
      <c r="I825" s="57"/>
      <c r="J825" s="57"/>
      <c r="K825" s="57"/>
      <c r="L825" s="57"/>
      <c r="M825" s="58" t="str">
        <f t="shared" si="81"/>
        <v/>
      </c>
      <c r="N825" s="102"/>
    </row>
    <row r="826" spans="1:14">
      <c r="A826" s="97" t="str">
        <f t="shared" si="79"/>
        <v/>
      </c>
      <c r="B826" s="98" t="str">
        <f t="shared" si="78"/>
        <v/>
      </c>
      <c r="C826" s="99"/>
      <c r="D826" s="100"/>
      <c r="E826" s="100"/>
      <c r="F826" s="57"/>
      <c r="G826" s="58">
        <f t="shared" si="80"/>
        <v>0</v>
      </c>
      <c r="H826" s="58"/>
      <c r="I826" s="57"/>
      <c r="J826" s="57"/>
      <c r="K826" s="57"/>
      <c r="L826" s="57"/>
      <c r="M826" s="58" t="str">
        <f t="shared" si="81"/>
        <v/>
      </c>
      <c r="N826" s="102"/>
    </row>
    <row r="827" spans="1:14">
      <c r="A827" s="97" t="str">
        <f t="shared" si="79"/>
        <v/>
      </c>
      <c r="B827" s="98" t="str">
        <f t="shared" si="78"/>
        <v/>
      </c>
      <c r="C827" s="99"/>
      <c r="D827" s="100"/>
      <c r="E827" s="100"/>
      <c r="F827" s="57"/>
      <c r="G827" s="58">
        <f t="shared" si="80"/>
        <v>0</v>
      </c>
      <c r="H827" s="58"/>
      <c r="I827" s="57"/>
      <c r="J827" s="57"/>
      <c r="K827" s="57"/>
      <c r="L827" s="57"/>
      <c r="M827" s="58" t="str">
        <f t="shared" si="81"/>
        <v/>
      </c>
      <c r="N827" s="102"/>
    </row>
    <row r="828" spans="1:14">
      <c r="A828" s="97" t="str">
        <f t="shared" si="79"/>
        <v/>
      </c>
      <c r="B828" s="98" t="str">
        <f t="shared" si="78"/>
        <v/>
      </c>
      <c r="C828" s="99"/>
      <c r="D828" s="100"/>
      <c r="E828" s="100"/>
      <c r="F828" s="57"/>
      <c r="G828" s="58">
        <f t="shared" si="80"/>
        <v>0</v>
      </c>
      <c r="H828" s="58"/>
      <c r="I828" s="57"/>
      <c r="J828" s="57"/>
      <c r="K828" s="57"/>
      <c r="L828" s="57"/>
      <c r="M828" s="58" t="str">
        <f t="shared" si="81"/>
        <v/>
      </c>
      <c r="N828" s="102"/>
    </row>
    <row r="829" spans="1:14">
      <c r="A829" s="97" t="str">
        <f t="shared" si="79"/>
        <v/>
      </c>
      <c r="B829" s="98" t="str">
        <f t="shared" si="78"/>
        <v/>
      </c>
      <c r="C829" s="99"/>
      <c r="D829" s="100"/>
      <c r="E829" s="100"/>
      <c r="F829" s="57"/>
      <c r="G829" s="58">
        <f t="shared" si="80"/>
        <v>0</v>
      </c>
      <c r="H829" s="58"/>
      <c r="I829" s="57"/>
      <c r="J829" s="57"/>
      <c r="K829" s="57"/>
      <c r="L829" s="57"/>
      <c r="M829" s="58" t="str">
        <f t="shared" si="81"/>
        <v/>
      </c>
      <c r="N829" s="102"/>
    </row>
    <row r="830" spans="1:14">
      <c r="A830" s="97" t="str">
        <f t="shared" si="79"/>
        <v/>
      </c>
      <c r="B830" s="98" t="str">
        <f t="shared" si="78"/>
        <v/>
      </c>
      <c r="C830" s="99"/>
      <c r="D830" s="100"/>
      <c r="E830" s="100"/>
      <c r="F830" s="57"/>
      <c r="G830" s="58">
        <f t="shared" si="80"/>
        <v>0</v>
      </c>
      <c r="H830" s="58"/>
      <c r="I830" s="57"/>
      <c r="J830" s="57"/>
      <c r="K830" s="57"/>
      <c r="L830" s="57"/>
      <c r="M830" s="58" t="str">
        <f t="shared" si="81"/>
        <v/>
      </c>
      <c r="N830" s="102"/>
    </row>
    <row r="831" spans="1:14">
      <c r="A831" s="97" t="str">
        <f t="shared" si="79"/>
        <v/>
      </c>
      <c r="B831" s="98" t="str">
        <f t="shared" si="78"/>
        <v/>
      </c>
      <c r="C831" s="99"/>
      <c r="D831" s="100"/>
      <c r="E831" s="100"/>
      <c r="F831" s="57"/>
      <c r="G831" s="58">
        <f t="shared" si="80"/>
        <v>0</v>
      </c>
      <c r="H831" s="58"/>
      <c r="I831" s="57"/>
      <c r="J831" s="57"/>
      <c r="K831" s="57"/>
      <c r="L831" s="57"/>
      <c r="M831" s="58" t="str">
        <f t="shared" si="81"/>
        <v/>
      </c>
      <c r="N831" s="102"/>
    </row>
    <row r="832" spans="1:14">
      <c r="A832" s="97" t="str">
        <f t="shared" si="79"/>
        <v/>
      </c>
      <c r="B832" s="98" t="str">
        <f t="shared" si="78"/>
        <v/>
      </c>
      <c r="C832" s="99"/>
      <c r="D832" s="100"/>
      <c r="E832" s="100"/>
      <c r="F832" s="57"/>
      <c r="G832" s="58">
        <f t="shared" si="80"/>
        <v>0</v>
      </c>
      <c r="H832" s="58"/>
      <c r="I832" s="57"/>
      <c r="J832" s="57"/>
      <c r="K832" s="57"/>
      <c r="L832" s="57"/>
      <c r="M832" s="58" t="str">
        <f t="shared" si="81"/>
        <v/>
      </c>
      <c r="N832" s="102"/>
    </row>
    <row r="833" spans="1:14">
      <c r="A833" s="97" t="str">
        <f t="shared" si="79"/>
        <v/>
      </c>
      <c r="B833" s="98" t="str">
        <f t="shared" si="78"/>
        <v/>
      </c>
      <c r="C833" s="99"/>
      <c r="D833" s="100"/>
      <c r="E833" s="100"/>
      <c r="F833" s="57"/>
      <c r="G833" s="58">
        <f t="shared" si="80"/>
        <v>0</v>
      </c>
      <c r="H833" s="58"/>
      <c r="I833" s="57"/>
      <c r="J833" s="57"/>
      <c r="K833" s="57"/>
      <c r="L833" s="57"/>
      <c r="M833" s="58" t="str">
        <f t="shared" si="81"/>
        <v/>
      </c>
      <c r="N833" s="102"/>
    </row>
    <row r="834" spans="1:14">
      <c r="A834" s="97" t="str">
        <f t="shared" si="79"/>
        <v/>
      </c>
      <c r="B834" s="98" t="str">
        <f t="shared" si="78"/>
        <v/>
      </c>
      <c r="C834" s="99"/>
      <c r="D834" s="100"/>
      <c r="E834" s="100"/>
      <c r="F834" s="57"/>
      <c r="G834" s="58">
        <f t="shared" si="80"/>
        <v>0</v>
      </c>
      <c r="H834" s="58"/>
      <c r="I834" s="57"/>
      <c r="J834" s="57"/>
      <c r="K834" s="57"/>
      <c r="L834" s="57"/>
      <c r="M834" s="58" t="str">
        <f t="shared" si="81"/>
        <v/>
      </c>
      <c r="N834" s="102"/>
    </row>
    <row r="835" spans="1:14">
      <c r="A835" s="97" t="str">
        <f t="shared" si="79"/>
        <v/>
      </c>
      <c r="B835" s="98" t="str">
        <f t="shared" si="78"/>
        <v/>
      </c>
      <c r="C835" s="99"/>
      <c r="D835" s="100"/>
      <c r="E835" s="100"/>
      <c r="F835" s="57"/>
      <c r="G835" s="58">
        <f t="shared" si="80"/>
        <v>0</v>
      </c>
      <c r="H835" s="58"/>
      <c r="I835" s="57"/>
      <c r="J835" s="57"/>
      <c r="K835" s="57"/>
      <c r="L835" s="57"/>
      <c r="M835" s="58" t="str">
        <f t="shared" si="81"/>
        <v/>
      </c>
      <c r="N835" s="102"/>
    </row>
    <row r="836" spans="1:14">
      <c r="A836" s="97" t="str">
        <f t="shared" si="79"/>
        <v/>
      </c>
      <c r="B836" s="98" t="str">
        <f t="shared" si="78"/>
        <v/>
      </c>
      <c r="C836" s="99"/>
      <c r="D836" s="100"/>
      <c r="E836" s="100"/>
      <c r="F836" s="57"/>
      <c r="G836" s="58">
        <f t="shared" si="80"/>
        <v>0</v>
      </c>
      <c r="H836" s="58"/>
      <c r="I836" s="57"/>
      <c r="J836" s="57"/>
      <c r="K836" s="57"/>
      <c r="L836" s="57"/>
      <c r="M836" s="58" t="str">
        <f t="shared" si="81"/>
        <v/>
      </c>
      <c r="N836" s="102"/>
    </row>
    <row r="837" spans="1:14">
      <c r="A837" s="97" t="str">
        <f t="shared" si="79"/>
        <v/>
      </c>
      <c r="B837" s="98" t="str">
        <f t="shared" si="78"/>
        <v/>
      </c>
      <c r="C837" s="99"/>
      <c r="D837" s="100"/>
      <c r="E837" s="100"/>
      <c r="F837" s="57"/>
      <c r="G837" s="58">
        <f t="shared" si="80"/>
        <v>0</v>
      </c>
      <c r="H837" s="58"/>
      <c r="I837" s="57"/>
      <c r="J837" s="57"/>
      <c r="K837" s="57"/>
      <c r="L837" s="57"/>
      <c r="M837" s="58" t="str">
        <f t="shared" si="81"/>
        <v/>
      </c>
      <c r="N837" s="102"/>
    </row>
    <row r="838" spans="1:14">
      <c r="A838" s="97" t="str">
        <f t="shared" si="79"/>
        <v/>
      </c>
      <c r="B838" s="98" t="str">
        <f t="shared" si="78"/>
        <v/>
      </c>
      <c r="C838" s="99"/>
      <c r="D838" s="100"/>
      <c r="E838" s="100"/>
      <c r="F838" s="57"/>
      <c r="G838" s="58">
        <f t="shared" si="80"/>
        <v>0</v>
      </c>
      <c r="H838" s="58"/>
      <c r="I838" s="57"/>
      <c r="J838" s="57"/>
      <c r="K838" s="57"/>
      <c r="L838" s="57"/>
      <c r="M838" s="58" t="str">
        <f t="shared" si="81"/>
        <v/>
      </c>
      <c r="N838" s="102"/>
    </row>
    <row r="839" spans="1:14">
      <c r="A839" s="97" t="str">
        <f t="shared" si="79"/>
        <v/>
      </c>
      <c r="B839" s="98" t="str">
        <f t="shared" si="78"/>
        <v/>
      </c>
      <c r="C839" s="99"/>
      <c r="D839" s="100"/>
      <c r="E839" s="100"/>
      <c r="F839" s="57"/>
      <c r="G839" s="58">
        <f t="shared" si="80"/>
        <v>0</v>
      </c>
      <c r="H839" s="58"/>
      <c r="I839" s="57"/>
      <c r="J839" s="57"/>
      <c r="K839" s="57"/>
      <c r="L839" s="57"/>
      <c r="M839" s="58" t="str">
        <f t="shared" si="81"/>
        <v/>
      </c>
      <c r="N839" s="102"/>
    </row>
    <row r="840" spans="1:14">
      <c r="A840" s="97" t="str">
        <f t="shared" si="79"/>
        <v/>
      </c>
      <c r="B840" s="98" t="str">
        <f t="shared" si="78"/>
        <v/>
      </c>
      <c r="C840" s="99"/>
      <c r="D840" s="100"/>
      <c r="E840" s="100"/>
      <c r="F840" s="57"/>
      <c r="G840" s="58">
        <f t="shared" si="80"/>
        <v>0</v>
      </c>
      <c r="H840" s="58"/>
      <c r="I840" s="57"/>
      <c r="J840" s="57"/>
      <c r="K840" s="57"/>
      <c r="L840" s="57"/>
      <c r="M840" s="58" t="str">
        <f t="shared" si="81"/>
        <v/>
      </c>
      <c r="N840" s="102"/>
    </row>
    <row r="841" spans="1:14">
      <c r="A841" s="97" t="str">
        <f t="shared" si="79"/>
        <v/>
      </c>
      <c r="B841" s="98" t="str">
        <f t="shared" si="78"/>
        <v/>
      </c>
      <c r="C841" s="99"/>
      <c r="D841" s="100"/>
      <c r="E841" s="100"/>
      <c r="F841" s="57"/>
      <c r="G841" s="58">
        <f t="shared" si="80"/>
        <v>0</v>
      </c>
      <c r="H841" s="58"/>
      <c r="I841" s="57"/>
      <c r="J841" s="57"/>
      <c r="K841" s="57"/>
      <c r="L841" s="57"/>
      <c r="M841" s="58" t="str">
        <f t="shared" si="81"/>
        <v/>
      </c>
      <c r="N841" s="102"/>
    </row>
    <row r="842" spans="1:14">
      <c r="A842" s="97" t="str">
        <f t="shared" si="79"/>
        <v/>
      </c>
      <c r="B842" s="98" t="str">
        <f t="shared" si="78"/>
        <v/>
      </c>
      <c r="C842" s="99"/>
      <c r="D842" s="100"/>
      <c r="E842" s="100"/>
      <c r="F842" s="57"/>
      <c r="G842" s="58">
        <f t="shared" si="80"/>
        <v>0</v>
      </c>
      <c r="H842" s="58"/>
      <c r="I842" s="57"/>
      <c r="J842" s="57"/>
      <c r="K842" s="57"/>
      <c r="L842" s="57"/>
      <c r="M842" s="58" t="str">
        <f t="shared" si="81"/>
        <v/>
      </c>
      <c r="N842" s="102"/>
    </row>
    <row r="843" spans="1:14">
      <c r="A843" s="97" t="str">
        <f t="shared" si="79"/>
        <v/>
      </c>
      <c r="B843" s="98" t="str">
        <f t="shared" si="78"/>
        <v/>
      </c>
      <c r="C843" s="99"/>
      <c r="D843" s="100"/>
      <c r="E843" s="100"/>
      <c r="F843" s="57"/>
      <c r="G843" s="58">
        <f t="shared" si="80"/>
        <v>0</v>
      </c>
      <c r="H843" s="58"/>
      <c r="I843" s="57"/>
      <c r="J843" s="57"/>
      <c r="K843" s="57"/>
      <c r="L843" s="57"/>
      <c r="M843" s="58" t="str">
        <f t="shared" si="81"/>
        <v/>
      </c>
      <c r="N843" s="102"/>
    </row>
    <row r="844" spans="1:14">
      <c r="A844" s="97" t="str">
        <f t="shared" si="79"/>
        <v/>
      </c>
      <c r="B844" s="98" t="str">
        <f t="shared" si="78"/>
        <v/>
      </c>
      <c r="C844" s="99"/>
      <c r="D844" s="100"/>
      <c r="E844" s="100"/>
      <c r="F844" s="57"/>
      <c r="G844" s="58">
        <f t="shared" si="80"/>
        <v>0</v>
      </c>
      <c r="H844" s="58"/>
      <c r="I844" s="57"/>
      <c r="J844" s="57"/>
      <c r="K844" s="57"/>
      <c r="L844" s="57"/>
      <c r="M844" s="58" t="str">
        <f t="shared" si="81"/>
        <v/>
      </c>
      <c r="N844" s="102"/>
    </row>
    <row r="845" spans="1:14">
      <c r="A845" s="97" t="str">
        <f t="shared" si="79"/>
        <v/>
      </c>
      <c r="B845" s="98" t="str">
        <f t="shared" si="78"/>
        <v/>
      </c>
      <c r="C845" s="99"/>
      <c r="D845" s="100"/>
      <c r="E845" s="100"/>
      <c r="F845" s="57"/>
      <c r="G845" s="58">
        <f t="shared" si="80"/>
        <v>0</v>
      </c>
      <c r="H845" s="58"/>
      <c r="I845" s="57"/>
      <c r="J845" s="57"/>
      <c r="K845" s="57"/>
      <c r="L845" s="57"/>
      <c r="M845" s="58" t="str">
        <f t="shared" si="81"/>
        <v/>
      </c>
      <c r="N845" s="102"/>
    </row>
    <row r="846" spans="1:14">
      <c r="A846" s="97" t="str">
        <f t="shared" si="79"/>
        <v/>
      </c>
      <c r="B846" s="98" t="str">
        <f t="shared" si="78"/>
        <v/>
      </c>
      <c r="C846" s="99"/>
      <c r="D846" s="100"/>
      <c r="E846" s="100"/>
      <c r="F846" s="57"/>
      <c r="G846" s="58">
        <f t="shared" si="80"/>
        <v>0</v>
      </c>
      <c r="H846" s="58"/>
      <c r="I846" s="57"/>
      <c r="J846" s="57"/>
      <c r="K846" s="57"/>
      <c r="L846" s="57"/>
      <c r="M846" s="58" t="str">
        <f t="shared" si="81"/>
        <v/>
      </c>
      <c r="N846" s="102"/>
    </row>
    <row r="847" spans="1:14">
      <c r="A847" s="97" t="str">
        <f t="shared" si="79"/>
        <v/>
      </c>
      <c r="B847" s="98" t="str">
        <f t="shared" si="78"/>
        <v/>
      </c>
      <c r="C847" s="99"/>
      <c r="D847" s="100"/>
      <c r="E847" s="100"/>
      <c r="F847" s="57"/>
      <c r="G847" s="58">
        <f t="shared" si="80"/>
        <v>0</v>
      </c>
      <c r="H847" s="58"/>
      <c r="I847" s="57"/>
      <c r="J847" s="57"/>
      <c r="K847" s="57"/>
      <c r="L847" s="57"/>
      <c r="M847" s="58" t="str">
        <f t="shared" si="81"/>
        <v/>
      </c>
      <c r="N847" s="102"/>
    </row>
    <row r="848" spans="1:14">
      <c r="A848" s="97" t="str">
        <f t="shared" si="79"/>
        <v/>
      </c>
      <c r="B848" s="98" t="str">
        <f t="shared" si="78"/>
        <v/>
      </c>
      <c r="C848" s="99"/>
      <c r="D848" s="100"/>
      <c r="E848" s="100"/>
      <c r="F848" s="57"/>
      <c r="G848" s="58">
        <f t="shared" si="80"/>
        <v>0</v>
      </c>
      <c r="H848" s="58"/>
      <c r="I848" s="57"/>
      <c r="J848" s="57"/>
      <c r="K848" s="57"/>
      <c r="L848" s="57"/>
      <c r="M848" s="58" t="str">
        <f t="shared" si="81"/>
        <v/>
      </c>
      <c r="N848" s="102"/>
    </row>
    <row r="849" spans="1:14">
      <c r="A849" s="97" t="str">
        <f t="shared" si="79"/>
        <v/>
      </c>
      <c r="B849" s="98" t="str">
        <f t="shared" si="78"/>
        <v/>
      </c>
      <c r="C849" s="99"/>
      <c r="D849" s="100"/>
      <c r="E849" s="100"/>
      <c r="F849" s="57"/>
      <c r="G849" s="58">
        <f t="shared" si="80"/>
        <v>0</v>
      </c>
      <c r="H849" s="58"/>
      <c r="I849" s="57"/>
      <c r="J849" s="57"/>
      <c r="K849" s="57"/>
      <c r="L849" s="57"/>
      <c r="M849" s="58" t="str">
        <f t="shared" si="81"/>
        <v/>
      </c>
      <c r="N849" s="102"/>
    </row>
    <row r="850" spans="1:14">
      <c r="A850" s="97" t="str">
        <f t="shared" si="79"/>
        <v/>
      </c>
      <c r="B850" s="98" t="str">
        <f t="shared" si="78"/>
        <v/>
      </c>
      <c r="C850" s="99"/>
      <c r="D850" s="100"/>
      <c r="E850" s="100"/>
      <c r="F850" s="57"/>
      <c r="G850" s="58">
        <f t="shared" si="80"/>
        <v>0</v>
      </c>
      <c r="H850" s="58"/>
      <c r="I850" s="57"/>
      <c r="J850" s="57"/>
      <c r="K850" s="57"/>
      <c r="L850" s="57"/>
      <c r="M850" s="58" t="str">
        <f t="shared" si="81"/>
        <v/>
      </c>
      <c r="N850" s="102"/>
    </row>
    <row r="851" spans="1:14">
      <c r="A851" s="97" t="str">
        <f t="shared" si="79"/>
        <v/>
      </c>
      <c r="B851" s="98" t="str">
        <f t="shared" si="78"/>
        <v/>
      </c>
      <c r="C851" s="99"/>
      <c r="D851" s="100"/>
      <c r="E851" s="100"/>
      <c r="F851" s="57"/>
      <c r="G851" s="58">
        <f t="shared" si="80"/>
        <v>0</v>
      </c>
      <c r="H851" s="58"/>
      <c r="I851" s="57"/>
      <c r="J851" s="57"/>
      <c r="K851" s="57"/>
      <c r="L851" s="57"/>
      <c r="M851" s="58" t="str">
        <f t="shared" si="81"/>
        <v/>
      </c>
      <c r="N851" s="102"/>
    </row>
    <row r="852" spans="1:14">
      <c r="A852" s="97" t="str">
        <f t="shared" si="79"/>
        <v/>
      </c>
      <c r="B852" s="98" t="str">
        <f t="shared" si="78"/>
        <v/>
      </c>
      <c r="C852" s="99"/>
      <c r="D852" s="100"/>
      <c r="E852" s="100"/>
      <c r="F852" s="57"/>
      <c r="G852" s="58">
        <f t="shared" si="80"/>
        <v>0</v>
      </c>
      <c r="H852" s="58"/>
      <c r="I852" s="57"/>
      <c r="J852" s="57"/>
      <c r="K852" s="57"/>
      <c r="L852" s="57"/>
      <c r="M852" s="58" t="str">
        <f t="shared" si="81"/>
        <v/>
      </c>
      <c r="N852" s="102"/>
    </row>
    <row r="853" spans="1:14">
      <c r="A853" s="97" t="str">
        <f t="shared" si="79"/>
        <v/>
      </c>
      <c r="B853" s="98" t="str">
        <f t="shared" si="78"/>
        <v/>
      </c>
      <c r="C853" s="99"/>
      <c r="D853" s="100"/>
      <c r="E853" s="100"/>
      <c r="F853" s="57"/>
      <c r="G853" s="58">
        <f t="shared" si="80"/>
        <v>0</v>
      </c>
      <c r="H853" s="58"/>
      <c r="I853" s="57"/>
      <c r="J853" s="57"/>
      <c r="K853" s="57"/>
      <c r="L853" s="57"/>
      <c r="M853" s="58" t="str">
        <f t="shared" si="81"/>
        <v/>
      </c>
      <c r="N853" s="102"/>
    </row>
    <row r="854" spans="1:14">
      <c r="A854" s="97" t="str">
        <f t="shared" si="79"/>
        <v/>
      </c>
      <c r="B854" s="98" t="str">
        <f t="shared" si="78"/>
        <v/>
      </c>
      <c r="C854" s="99"/>
      <c r="D854" s="100"/>
      <c r="E854" s="100"/>
      <c r="F854" s="57"/>
      <c r="G854" s="58">
        <f t="shared" si="80"/>
        <v>0</v>
      </c>
      <c r="H854" s="58"/>
      <c r="I854" s="57"/>
      <c r="J854" s="57"/>
      <c r="K854" s="57"/>
      <c r="L854" s="57"/>
      <c r="M854" s="58" t="str">
        <f t="shared" si="81"/>
        <v/>
      </c>
      <c r="N854" s="102"/>
    </row>
    <row r="855" spans="1:14">
      <c r="A855" s="97" t="str">
        <f t="shared" si="79"/>
        <v/>
      </c>
      <c r="B855" s="98" t="str">
        <f t="shared" si="78"/>
        <v/>
      </c>
      <c r="C855" s="99"/>
      <c r="D855" s="100"/>
      <c r="E855" s="100"/>
      <c r="F855" s="57"/>
      <c r="G855" s="58">
        <f t="shared" si="80"/>
        <v>0</v>
      </c>
      <c r="H855" s="58"/>
      <c r="I855" s="57"/>
      <c r="J855" s="57"/>
      <c r="K855" s="57"/>
      <c r="L855" s="57"/>
      <c r="M855" s="58" t="str">
        <f t="shared" si="81"/>
        <v/>
      </c>
      <c r="N855" s="102"/>
    </row>
    <row r="856" spans="1:14">
      <c r="A856" s="97" t="str">
        <f t="shared" si="79"/>
        <v/>
      </c>
      <c r="B856" s="98" t="str">
        <f t="shared" si="78"/>
        <v/>
      </c>
      <c r="C856" s="99"/>
      <c r="D856" s="100"/>
      <c r="E856" s="100"/>
      <c r="F856" s="57"/>
      <c r="G856" s="58">
        <f t="shared" si="80"/>
        <v>0</v>
      </c>
      <c r="H856" s="58"/>
      <c r="I856" s="57"/>
      <c r="J856" s="57"/>
      <c r="K856" s="57"/>
      <c r="L856" s="57"/>
      <c r="M856" s="58" t="str">
        <f t="shared" si="81"/>
        <v/>
      </c>
      <c r="N856" s="102"/>
    </row>
    <row r="857" spans="1:14">
      <c r="A857" s="97" t="str">
        <f t="shared" si="79"/>
        <v/>
      </c>
      <c r="B857" s="98" t="str">
        <f t="shared" si="78"/>
        <v/>
      </c>
      <c r="C857" s="99"/>
      <c r="D857" s="100"/>
      <c r="E857" s="100"/>
      <c r="F857" s="57"/>
      <c r="G857" s="58">
        <f t="shared" si="80"/>
        <v>0</v>
      </c>
      <c r="H857" s="58"/>
      <c r="I857" s="57"/>
      <c r="J857" s="57"/>
      <c r="K857" s="57"/>
      <c r="L857" s="57"/>
      <c r="M857" s="58" t="str">
        <f t="shared" si="81"/>
        <v/>
      </c>
      <c r="N857" s="102"/>
    </row>
    <row r="858" spans="1:14">
      <c r="A858" s="97" t="str">
        <f t="shared" si="79"/>
        <v/>
      </c>
      <c r="B858" s="98" t="str">
        <f t="shared" si="78"/>
        <v/>
      </c>
      <c r="C858" s="99"/>
      <c r="D858" s="100"/>
      <c r="E858" s="100"/>
      <c r="F858" s="57"/>
      <c r="G858" s="58">
        <f t="shared" si="80"/>
        <v>0</v>
      </c>
      <c r="H858" s="58"/>
      <c r="I858" s="57"/>
      <c r="J858" s="57"/>
      <c r="K858" s="57"/>
      <c r="L858" s="57"/>
      <c r="M858" s="58" t="str">
        <f t="shared" si="81"/>
        <v/>
      </c>
      <c r="N858" s="102"/>
    </row>
    <row r="859" spans="1:14">
      <c r="A859" s="97" t="str">
        <f t="shared" si="79"/>
        <v/>
      </c>
      <c r="B859" s="98" t="str">
        <f t="shared" si="78"/>
        <v/>
      </c>
      <c r="C859" s="99"/>
      <c r="D859" s="100"/>
      <c r="E859" s="100"/>
      <c r="F859" s="57"/>
      <c r="G859" s="58">
        <f t="shared" si="80"/>
        <v>0</v>
      </c>
      <c r="H859" s="58"/>
      <c r="I859" s="57"/>
      <c r="J859" s="57"/>
      <c r="K859" s="57"/>
      <c r="L859" s="57"/>
      <c r="M859" s="58" t="str">
        <f t="shared" si="81"/>
        <v/>
      </c>
      <c r="N859" s="102"/>
    </row>
    <row r="860" spans="1:14">
      <c r="A860" s="97" t="str">
        <f t="shared" si="79"/>
        <v/>
      </c>
      <c r="B860" s="98" t="str">
        <f t="shared" si="78"/>
        <v/>
      </c>
      <c r="C860" s="99"/>
      <c r="D860" s="100"/>
      <c r="E860" s="100"/>
      <c r="F860" s="57"/>
      <c r="G860" s="58">
        <f t="shared" si="80"/>
        <v>0</v>
      </c>
      <c r="H860" s="58"/>
      <c r="I860" s="57"/>
      <c r="J860" s="57"/>
      <c r="K860" s="57"/>
      <c r="L860" s="57"/>
      <c r="M860" s="58" t="str">
        <f t="shared" si="81"/>
        <v/>
      </c>
      <c r="N860" s="102"/>
    </row>
    <row r="861" spans="1:14">
      <c r="A861" s="97" t="str">
        <f t="shared" si="79"/>
        <v/>
      </c>
      <c r="B861" s="98" t="str">
        <f t="shared" si="78"/>
        <v/>
      </c>
      <c r="C861" s="99"/>
      <c r="D861" s="100"/>
      <c r="E861" s="100"/>
      <c r="F861" s="57"/>
      <c r="G861" s="58">
        <f t="shared" si="80"/>
        <v>0</v>
      </c>
      <c r="H861" s="58"/>
      <c r="I861" s="57"/>
      <c r="J861" s="57"/>
      <c r="K861" s="57"/>
      <c r="L861" s="57"/>
      <c r="M861" s="58" t="str">
        <f t="shared" si="81"/>
        <v/>
      </c>
      <c r="N861" s="102"/>
    </row>
    <row r="862" spans="1:14">
      <c r="A862" s="97" t="str">
        <f t="shared" si="79"/>
        <v/>
      </c>
      <c r="B862" s="98" t="str">
        <f t="shared" si="78"/>
        <v/>
      </c>
      <c r="C862" s="99"/>
      <c r="D862" s="100"/>
      <c r="E862" s="100"/>
      <c r="F862" s="57"/>
      <c r="G862" s="58">
        <f t="shared" si="80"/>
        <v>0</v>
      </c>
      <c r="H862" s="58"/>
      <c r="I862" s="57"/>
      <c r="J862" s="57"/>
      <c r="K862" s="57"/>
      <c r="L862" s="57"/>
      <c r="M862" s="58" t="str">
        <f t="shared" si="81"/>
        <v/>
      </c>
      <c r="N862" s="102"/>
    </row>
    <row r="863" spans="1:14">
      <c r="A863" s="97" t="str">
        <f t="shared" si="79"/>
        <v/>
      </c>
      <c r="B863" s="98" t="str">
        <f t="shared" si="78"/>
        <v/>
      </c>
      <c r="C863" s="99"/>
      <c r="D863" s="100"/>
      <c r="E863" s="100"/>
      <c r="F863" s="57"/>
      <c r="G863" s="58">
        <f t="shared" si="80"/>
        <v>0</v>
      </c>
      <c r="H863" s="58"/>
      <c r="I863" s="57"/>
      <c r="J863" s="57"/>
      <c r="K863" s="57"/>
      <c r="L863" s="57"/>
      <c r="M863" s="58" t="str">
        <f t="shared" si="81"/>
        <v/>
      </c>
      <c r="N863" s="102"/>
    </row>
    <row r="864" spans="1:14">
      <c r="A864" s="97" t="str">
        <f t="shared" si="79"/>
        <v/>
      </c>
      <c r="B864" s="98" t="str">
        <f t="shared" si="78"/>
        <v/>
      </c>
      <c r="C864" s="99"/>
      <c r="D864" s="100"/>
      <c r="E864" s="100"/>
      <c r="F864" s="57"/>
      <c r="G864" s="58">
        <f t="shared" si="80"/>
        <v>0</v>
      </c>
      <c r="H864" s="58"/>
      <c r="I864" s="57"/>
      <c r="J864" s="57"/>
      <c r="K864" s="57"/>
      <c r="L864" s="57"/>
      <c r="M864" s="58" t="str">
        <f t="shared" si="81"/>
        <v/>
      </c>
      <c r="N864" s="102"/>
    </row>
    <row r="865" spans="1:14">
      <c r="A865" s="97" t="str">
        <f t="shared" si="79"/>
        <v/>
      </c>
      <c r="B865" s="98" t="str">
        <f t="shared" si="78"/>
        <v/>
      </c>
      <c r="C865" s="99"/>
      <c r="D865" s="100"/>
      <c r="E865" s="100"/>
      <c r="F865" s="57"/>
      <c r="G865" s="58">
        <f t="shared" si="80"/>
        <v>0</v>
      </c>
      <c r="H865" s="58"/>
      <c r="I865" s="57"/>
      <c r="J865" s="57"/>
      <c r="K865" s="57"/>
      <c r="L865" s="57"/>
      <c r="M865" s="58" t="str">
        <f t="shared" si="81"/>
        <v/>
      </c>
      <c r="N865" s="102"/>
    </row>
    <row r="866" spans="1:14">
      <c r="A866" s="97" t="str">
        <f t="shared" si="79"/>
        <v/>
      </c>
      <c r="B866" s="98" t="str">
        <f t="shared" si="78"/>
        <v/>
      </c>
      <c r="C866" s="99"/>
      <c r="D866" s="100"/>
      <c r="E866" s="100"/>
      <c r="F866" s="57"/>
      <c r="G866" s="58">
        <f t="shared" si="80"/>
        <v>0</v>
      </c>
      <c r="H866" s="58"/>
      <c r="I866" s="57"/>
      <c r="J866" s="57"/>
      <c r="K866" s="57"/>
      <c r="L866" s="57"/>
      <c r="M866" s="58" t="str">
        <f t="shared" si="81"/>
        <v/>
      </c>
      <c r="N866" s="102"/>
    </row>
    <row r="867" spans="1:14">
      <c r="A867" s="97" t="str">
        <f t="shared" si="79"/>
        <v/>
      </c>
      <c r="B867" s="98" t="str">
        <f t="shared" si="78"/>
        <v/>
      </c>
      <c r="C867" s="99"/>
      <c r="D867" s="100"/>
      <c r="E867" s="100"/>
      <c r="F867" s="57"/>
      <c r="G867" s="58">
        <f t="shared" si="80"/>
        <v>0</v>
      </c>
      <c r="H867" s="58"/>
      <c r="I867" s="57"/>
      <c r="J867" s="57"/>
      <c r="K867" s="57"/>
      <c r="L867" s="57"/>
      <c r="M867" s="58" t="str">
        <f t="shared" si="81"/>
        <v/>
      </c>
      <c r="N867" s="102"/>
    </row>
    <row r="868" spans="1:14">
      <c r="A868" s="97" t="str">
        <f t="shared" si="79"/>
        <v/>
      </c>
      <c r="B868" s="98" t="str">
        <f t="shared" si="78"/>
        <v/>
      </c>
      <c r="C868" s="99"/>
      <c r="D868" s="100"/>
      <c r="E868" s="100"/>
      <c r="F868" s="57"/>
      <c r="G868" s="58">
        <f t="shared" si="80"/>
        <v>0</v>
      </c>
      <c r="H868" s="58"/>
      <c r="I868" s="57"/>
      <c r="J868" s="57"/>
      <c r="K868" s="57"/>
      <c r="L868" s="57"/>
      <c r="M868" s="58" t="str">
        <f t="shared" si="81"/>
        <v/>
      </c>
      <c r="N868" s="102"/>
    </row>
    <row r="869" spans="1:14">
      <c r="A869" s="97" t="str">
        <f t="shared" si="79"/>
        <v/>
      </c>
      <c r="B869" s="98" t="str">
        <f t="shared" si="78"/>
        <v/>
      </c>
      <c r="C869" s="99"/>
      <c r="D869" s="100"/>
      <c r="E869" s="100"/>
      <c r="F869" s="57"/>
      <c r="G869" s="58">
        <f t="shared" si="80"/>
        <v>0</v>
      </c>
      <c r="H869" s="58"/>
      <c r="I869" s="57"/>
      <c r="J869" s="57"/>
      <c r="K869" s="57"/>
      <c r="L869" s="57"/>
      <c r="M869" s="58" t="str">
        <f t="shared" si="81"/>
        <v/>
      </c>
      <c r="N869" s="102"/>
    </row>
    <row r="870" spans="1:14">
      <c r="A870" s="97" t="str">
        <f t="shared" si="79"/>
        <v/>
      </c>
      <c r="B870" s="98" t="str">
        <f t="shared" si="78"/>
        <v/>
      </c>
      <c r="C870" s="99"/>
      <c r="D870" s="100"/>
      <c r="E870" s="100"/>
      <c r="F870" s="57"/>
      <c r="G870" s="58">
        <f t="shared" si="80"/>
        <v>0</v>
      </c>
      <c r="H870" s="58"/>
      <c r="I870" s="57"/>
      <c r="J870" s="57"/>
      <c r="K870" s="57"/>
      <c r="L870" s="57"/>
      <c r="M870" s="58" t="str">
        <f t="shared" si="81"/>
        <v/>
      </c>
      <c r="N870" s="102"/>
    </row>
    <row r="871" spans="1:14">
      <c r="A871" s="97" t="str">
        <f t="shared" si="79"/>
        <v/>
      </c>
      <c r="B871" s="98" t="str">
        <f t="shared" si="78"/>
        <v/>
      </c>
      <c r="C871" s="99"/>
      <c r="D871" s="100"/>
      <c r="E871" s="100"/>
      <c r="F871" s="57"/>
      <c r="G871" s="58">
        <f t="shared" si="80"/>
        <v>0</v>
      </c>
      <c r="H871" s="58"/>
      <c r="I871" s="57"/>
      <c r="J871" s="57"/>
      <c r="K871" s="57"/>
      <c r="L871" s="57"/>
      <c r="M871" s="58" t="str">
        <f t="shared" si="81"/>
        <v/>
      </c>
      <c r="N871" s="102"/>
    </row>
    <row r="872" spans="1:14">
      <c r="A872" s="97" t="str">
        <f t="shared" si="79"/>
        <v/>
      </c>
      <c r="B872" s="98" t="str">
        <f t="shared" si="78"/>
        <v/>
      </c>
      <c r="C872" s="99"/>
      <c r="D872" s="100"/>
      <c r="E872" s="100"/>
      <c r="F872" s="57"/>
      <c r="G872" s="58">
        <f t="shared" si="80"/>
        <v>0</v>
      </c>
      <c r="H872" s="58"/>
      <c r="I872" s="57"/>
      <c r="J872" s="57"/>
      <c r="K872" s="57"/>
      <c r="L872" s="57"/>
      <c r="M872" s="58" t="str">
        <f t="shared" si="81"/>
        <v/>
      </c>
      <c r="N872" s="102"/>
    </row>
    <row r="873" spans="1:14">
      <c r="A873" s="97" t="str">
        <f t="shared" si="79"/>
        <v/>
      </c>
      <c r="B873" s="98" t="str">
        <f t="shared" si="78"/>
        <v/>
      </c>
      <c r="C873" s="99"/>
      <c r="D873" s="100"/>
      <c r="E873" s="100"/>
      <c r="F873" s="57"/>
      <c r="G873" s="58">
        <f t="shared" si="80"/>
        <v>0</v>
      </c>
      <c r="H873" s="58"/>
      <c r="I873" s="57"/>
      <c r="J873" s="57"/>
      <c r="K873" s="57"/>
      <c r="L873" s="57"/>
      <c r="M873" s="58" t="str">
        <f t="shared" si="81"/>
        <v/>
      </c>
      <c r="N873" s="102"/>
    </row>
    <row r="874" spans="1:14">
      <c r="A874" s="97" t="str">
        <f t="shared" si="79"/>
        <v/>
      </c>
      <c r="B874" s="98" t="str">
        <f t="shared" si="78"/>
        <v/>
      </c>
      <c r="C874" s="99"/>
      <c r="D874" s="100"/>
      <c r="E874" s="100"/>
      <c r="F874" s="57"/>
      <c r="G874" s="58">
        <f t="shared" si="80"/>
        <v>0</v>
      </c>
      <c r="H874" s="58"/>
      <c r="I874" s="57"/>
      <c r="J874" s="57"/>
      <c r="K874" s="57"/>
      <c r="L874" s="57"/>
      <c r="M874" s="58" t="str">
        <f t="shared" si="81"/>
        <v/>
      </c>
      <c r="N874" s="102"/>
    </row>
    <row r="875" spans="1:14">
      <c r="A875" s="97" t="str">
        <f t="shared" si="79"/>
        <v/>
      </c>
      <c r="B875" s="98" t="str">
        <f t="shared" si="78"/>
        <v/>
      </c>
      <c r="C875" s="99"/>
      <c r="D875" s="100"/>
      <c r="E875" s="100"/>
      <c r="F875" s="57"/>
      <c r="G875" s="58">
        <f t="shared" si="80"/>
        <v>0</v>
      </c>
      <c r="H875" s="58"/>
      <c r="I875" s="57"/>
      <c r="J875" s="57"/>
      <c r="K875" s="57"/>
      <c r="L875" s="57"/>
      <c r="M875" s="58" t="str">
        <f t="shared" si="81"/>
        <v/>
      </c>
      <c r="N875" s="102"/>
    </row>
    <row r="876" spans="1:14">
      <c r="A876" s="97" t="str">
        <f t="shared" si="79"/>
        <v/>
      </c>
      <c r="B876" s="98" t="str">
        <f t="shared" ref="B876:B939" si="82">IF(C876="","",MONTH(C876)&amp;"月")</f>
        <v/>
      </c>
      <c r="C876" s="99"/>
      <c r="D876" s="100"/>
      <c r="E876" s="100"/>
      <c r="F876" s="57"/>
      <c r="G876" s="58">
        <f t="shared" si="80"/>
        <v>0</v>
      </c>
      <c r="H876" s="58"/>
      <c r="I876" s="57"/>
      <c r="J876" s="57"/>
      <c r="K876" s="57"/>
      <c r="L876" s="57"/>
      <c r="M876" s="58" t="str">
        <f t="shared" si="81"/>
        <v/>
      </c>
      <c r="N876" s="102"/>
    </row>
    <row r="877" spans="1:14">
      <c r="A877" s="97" t="str">
        <f t="shared" ref="A877:A940" si="83">IF(C877="","",ROW()-42)</f>
        <v/>
      </c>
      <c r="B877" s="98" t="str">
        <f t="shared" si="82"/>
        <v/>
      </c>
      <c r="C877" s="99"/>
      <c r="D877" s="100"/>
      <c r="E877" s="100"/>
      <c r="F877" s="57"/>
      <c r="G877" s="58">
        <f t="shared" ref="G877:G940" si="84">IF(F877="",0,F877*$K$41)</f>
        <v>0</v>
      </c>
      <c r="H877" s="58"/>
      <c r="I877" s="57"/>
      <c r="J877" s="57"/>
      <c r="K877" s="57"/>
      <c r="L877" s="57"/>
      <c r="M877" s="58" t="str">
        <f t="shared" ref="M877:M940" si="85">IF(C877="","",ROUND(M876+G877-I877-J877-K877-L877-H877,2))</f>
        <v/>
      </c>
      <c r="N877" s="102"/>
    </row>
    <row r="878" spans="1:14">
      <c r="A878" s="97" t="str">
        <f t="shared" si="83"/>
        <v/>
      </c>
      <c r="B878" s="98" t="str">
        <f t="shared" si="82"/>
        <v/>
      </c>
      <c r="C878" s="99"/>
      <c r="D878" s="100"/>
      <c r="E878" s="100"/>
      <c r="F878" s="57"/>
      <c r="G878" s="58">
        <f t="shared" si="84"/>
        <v>0</v>
      </c>
      <c r="H878" s="58"/>
      <c r="I878" s="57"/>
      <c r="J878" s="57"/>
      <c r="K878" s="57"/>
      <c r="L878" s="57"/>
      <c r="M878" s="58" t="str">
        <f t="shared" si="85"/>
        <v/>
      </c>
      <c r="N878" s="102"/>
    </row>
    <row r="879" spans="1:14">
      <c r="A879" s="97" t="str">
        <f t="shared" si="83"/>
        <v/>
      </c>
      <c r="B879" s="98" t="str">
        <f t="shared" si="82"/>
        <v/>
      </c>
      <c r="C879" s="99"/>
      <c r="D879" s="100"/>
      <c r="E879" s="100"/>
      <c r="F879" s="57"/>
      <c r="G879" s="58">
        <f t="shared" si="84"/>
        <v>0</v>
      </c>
      <c r="H879" s="58"/>
      <c r="I879" s="57"/>
      <c r="J879" s="57"/>
      <c r="K879" s="57"/>
      <c r="L879" s="57"/>
      <c r="M879" s="58" t="str">
        <f t="shared" si="85"/>
        <v/>
      </c>
      <c r="N879" s="102"/>
    </row>
    <row r="880" spans="1:14">
      <c r="A880" s="97" t="str">
        <f t="shared" si="83"/>
        <v/>
      </c>
      <c r="B880" s="98" t="str">
        <f t="shared" si="82"/>
        <v/>
      </c>
      <c r="C880" s="99"/>
      <c r="D880" s="100"/>
      <c r="E880" s="100"/>
      <c r="F880" s="57"/>
      <c r="G880" s="58">
        <f t="shared" si="84"/>
        <v>0</v>
      </c>
      <c r="H880" s="58"/>
      <c r="I880" s="57"/>
      <c r="J880" s="57"/>
      <c r="K880" s="57"/>
      <c r="L880" s="57"/>
      <c r="M880" s="58" t="str">
        <f t="shared" si="85"/>
        <v/>
      </c>
      <c r="N880" s="102"/>
    </row>
    <row r="881" spans="1:14">
      <c r="A881" s="97" t="str">
        <f t="shared" si="83"/>
        <v/>
      </c>
      <c r="B881" s="98" t="str">
        <f t="shared" si="82"/>
        <v/>
      </c>
      <c r="C881" s="99"/>
      <c r="D881" s="100"/>
      <c r="E881" s="100"/>
      <c r="F881" s="57"/>
      <c r="G881" s="58">
        <f t="shared" si="84"/>
        <v>0</v>
      </c>
      <c r="H881" s="58"/>
      <c r="I881" s="57"/>
      <c r="J881" s="57"/>
      <c r="K881" s="57"/>
      <c r="L881" s="57"/>
      <c r="M881" s="58" t="str">
        <f t="shared" si="85"/>
        <v/>
      </c>
      <c r="N881" s="102"/>
    </row>
    <row r="882" spans="1:14">
      <c r="A882" s="97" t="str">
        <f t="shared" si="83"/>
        <v/>
      </c>
      <c r="B882" s="98" t="str">
        <f t="shared" si="82"/>
        <v/>
      </c>
      <c r="C882" s="99"/>
      <c r="D882" s="100"/>
      <c r="E882" s="100"/>
      <c r="F882" s="57"/>
      <c r="G882" s="58">
        <f t="shared" si="84"/>
        <v>0</v>
      </c>
      <c r="H882" s="58"/>
      <c r="I882" s="57"/>
      <c r="J882" s="57"/>
      <c r="K882" s="57"/>
      <c r="L882" s="57"/>
      <c r="M882" s="58" t="str">
        <f t="shared" si="85"/>
        <v/>
      </c>
      <c r="N882" s="102"/>
    </row>
    <row r="883" spans="1:14">
      <c r="A883" s="97" t="str">
        <f t="shared" si="83"/>
        <v/>
      </c>
      <c r="B883" s="98" t="str">
        <f t="shared" si="82"/>
        <v/>
      </c>
      <c r="C883" s="99"/>
      <c r="D883" s="100"/>
      <c r="E883" s="100"/>
      <c r="F883" s="57"/>
      <c r="G883" s="58">
        <f t="shared" si="84"/>
        <v>0</v>
      </c>
      <c r="H883" s="58"/>
      <c r="I883" s="57"/>
      <c r="J883" s="57"/>
      <c r="K883" s="57"/>
      <c r="L883" s="57"/>
      <c r="M883" s="58" t="str">
        <f t="shared" si="85"/>
        <v/>
      </c>
      <c r="N883" s="102"/>
    </row>
    <row r="884" spans="1:14">
      <c r="A884" s="97" t="str">
        <f t="shared" si="83"/>
        <v/>
      </c>
      <c r="B884" s="98" t="str">
        <f t="shared" si="82"/>
        <v/>
      </c>
      <c r="C884" s="99"/>
      <c r="D884" s="100"/>
      <c r="E884" s="100"/>
      <c r="F884" s="57"/>
      <c r="G884" s="58">
        <f t="shared" si="84"/>
        <v>0</v>
      </c>
      <c r="H884" s="58"/>
      <c r="I884" s="57"/>
      <c r="J884" s="57"/>
      <c r="K884" s="57"/>
      <c r="L884" s="57"/>
      <c r="M884" s="58" t="str">
        <f t="shared" si="85"/>
        <v/>
      </c>
      <c r="N884" s="102"/>
    </row>
    <row r="885" spans="1:14">
      <c r="A885" s="97" t="str">
        <f t="shared" si="83"/>
        <v/>
      </c>
      <c r="B885" s="98" t="str">
        <f t="shared" si="82"/>
        <v/>
      </c>
      <c r="C885" s="99"/>
      <c r="D885" s="100"/>
      <c r="E885" s="100"/>
      <c r="F885" s="57"/>
      <c r="G885" s="58">
        <f t="shared" si="84"/>
        <v>0</v>
      </c>
      <c r="H885" s="58"/>
      <c r="I885" s="57"/>
      <c r="J885" s="57"/>
      <c r="K885" s="57"/>
      <c r="L885" s="57"/>
      <c r="M885" s="58" t="str">
        <f t="shared" si="85"/>
        <v/>
      </c>
      <c r="N885" s="102"/>
    </row>
    <row r="886" spans="1:14">
      <c r="A886" s="97" t="str">
        <f t="shared" si="83"/>
        <v/>
      </c>
      <c r="B886" s="98" t="str">
        <f t="shared" si="82"/>
        <v/>
      </c>
      <c r="C886" s="99"/>
      <c r="D886" s="100"/>
      <c r="E886" s="100"/>
      <c r="F886" s="57"/>
      <c r="G886" s="58">
        <f t="shared" si="84"/>
        <v>0</v>
      </c>
      <c r="H886" s="58"/>
      <c r="I886" s="57"/>
      <c r="J886" s="57"/>
      <c r="K886" s="57"/>
      <c r="L886" s="57"/>
      <c r="M886" s="58" t="str">
        <f t="shared" si="85"/>
        <v/>
      </c>
      <c r="N886" s="102"/>
    </row>
    <row r="887" spans="1:14">
      <c r="A887" s="97" t="str">
        <f t="shared" si="83"/>
        <v/>
      </c>
      <c r="B887" s="98" t="str">
        <f t="shared" si="82"/>
        <v/>
      </c>
      <c r="C887" s="99"/>
      <c r="D887" s="100"/>
      <c r="E887" s="100"/>
      <c r="F887" s="57"/>
      <c r="G887" s="58">
        <f t="shared" si="84"/>
        <v>0</v>
      </c>
      <c r="H887" s="58"/>
      <c r="I887" s="57"/>
      <c r="J887" s="57"/>
      <c r="K887" s="57"/>
      <c r="L887" s="57"/>
      <c r="M887" s="58" t="str">
        <f t="shared" si="85"/>
        <v/>
      </c>
      <c r="N887" s="102"/>
    </row>
    <row r="888" spans="1:14">
      <c r="A888" s="97" t="str">
        <f t="shared" si="83"/>
        <v/>
      </c>
      <c r="B888" s="98" t="str">
        <f t="shared" si="82"/>
        <v/>
      </c>
      <c r="C888" s="99"/>
      <c r="D888" s="100"/>
      <c r="E888" s="100"/>
      <c r="F888" s="57"/>
      <c r="G888" s="58">
        <f t="shared" si="84"/>
        <v>0</v>
      </c>
      <c r="H888" s="58"/>
      <c r="I888" s="57"/>
      <c r="J888" s="57"/>
      <c r="K888" s="57"/>
      <c r="L888" s="57"/>
      <c r="M888" s="58" t="str">
        <f t="shared" si="85"/>
        <v/>
      </c>
      <c r="N888" s="102"/>
    </row>
    <row r="889" spans="1:14">
      <c r="A889" s="97" t="str">
        <f t="shared" si="83"/>
        <v/>
      </c>
      <c r="B889" s="98" t="str">
        <f t="shared" si="82"/>
        <v/>
      </c>
      <c r="C889" s="99"/>
      <c r="D889" s="100"/>
      <c r="E889" s="100"/>
      <c r="F889" s="57"/>
      <c r="G889" s="58">
        <f t="shared" si="84"/>
        <v>0</v>
      </c>
      <c r="H889" s="58"/>
      <c r="I889" s="57"/>
      <c r="J889" s="57"/>
      <c r="K889" s="57"/>
      <c r="L889" s="57"/>
      <c r="M889" s="58" t="str">
        <f t="shared" si="85"/>
        <v/>
      </c>
      <c r="N889" s="102"/>
    </row>
    <row r="890" spans="1:14">
      <c r="A890" s="97" t="str">
        <f t="shared" si="83"/>
        <v/>
      </c>
      <c r="B890" s="98" t="str">
        <f t="shared" si="82"/>
        <v/>
      </c>
      <c r="C890" s="99"/>
      <c r="D890" s="100"/>
      <c r="E890" s="100"/>
      <c r="F890" s="57"/>
      <c r="G890" s="58">
        <f t="shared" si="84"/>
        <v>0</v>
      </c>
      <c r="H890" s="58"/>
      <c r="I890" s="57"/>
      <c r="J890" s="57"/>
      <c r="K890" s="57"/>
      <c r="L890" s="57"/>
      <c r="M890" s="58" t="str">
        <f t="shared" si="85"/>
        <v/>
      </c>
      <c r="N890" s="102"/>
    </row>
    <row r="891" spans="1:14">
      <c r="A891" s="97" t="str">
        <f t="shared" si="83"/>
        <v/>
      </c>
      <c r="B891" s="98" t="str">
        <f t="shared" si="82"/>
        <v/>
      </c>
      <c r="C891" s="99"/>
      <c r="D891" s="100"/>
      <c r="E891" s="100"/>
      <c r="F891" s="57"/>
      <c r="G891" s="58">
        <f t="shared" si="84"/>
        <v>0</v>
      </c>
      <c r="H891" s="58"/>
      <c r="I891" s="57"/>
      <c r="J891" s="57"/>
      <c r="K891" s="57"/>
      <c r="L891" s="57"/>
      <c r="M891" s="58" t="str">
        <f t="shared" si="85"/>
        <v/>
      </c>
      <c r="N891" s="102"/>
    </row>
    <row r="892" spans="1:14">
      <c r="A892" s="97" t="str">
        <f t="shared" si="83"/>
        <v/>
      </c>
      <c r="B892" s="98" t="str">
        <f t="shared" si="82"/>
        <v/>
      </c>
      <c r="C892" s="99"/>
      <c r="D892" s="100"/>
      <c r="E892" s="100"/>
      <c r="F892" s="57"/>
      <c r="G892" s="58">
        <f t="shared" si="84"/>
        <v>0</v>
      </c>
      <c r="H892" s="58"/>
      <c r="I892" s="57"/>
      <c r="J892" s="57"/>
      <c r="K892" s="57"/>
      <c r="L892" s="57"/>
      <c r="M892" s="58" t="str">
        <f t="shared" si="85"/>
        <v/>
      </c>
      <c r="N892" s="102"/>
    </row>
    <row r="893" spans="1:14">
      <c r="A893" s="97" t="str">
        <f t="shared" si="83"/>
        <v/>
      </c>
      <c r="B893" s="98" t="str">
        <f t="shared" si="82"/>
        <v/>
      </c>
      <c r="C893" s="99"/>
      <c r="D893" s="100"/>
      <c r="E893" s="100"/>
      <c r="F893" s="57"/>
      <c r="G893" s="58">
        <f t="shared" si="84"/>
        <v>0</v>
      </c>
      <c r="H893" s="58"/>
      <c r="I893" s="57"/>
      <c r="J893" s="57"/>
      <c r="K893" s="57"/>
      <c r="L893" s="57"/>
      <c r="M893" s="58" t="str">
        <f t="shared" si="85"/>
        <v/>
      </c>
      <c r="N893" s="102"/>
    </row>
    <row r="894" spans="1:14">
      <c r="A894" s="97" t="str">
        <f t="shared" si="83"/>
        <v/>
      </c>
      <c r="B894" s="98" t="str">
        <f t="shared" si="82"/>
        <v/>
      </c>
      <c r="C894" s="99"/>
      <c r="D894" s="100"/>
      <c r="E894" s="100"/>
      <c r="F894" s="57"/>
      <c r="G894" s="58">
        <f t="shared" si="84"/>
        <v>0</v>
      </c>
      <c r="H894" s="58"/>
      <c r="I894" s="57"/>
      <c r="J894" s="57"/>
      <c r="K894" s="57"/>
      <c r="L894" s="57"/>
      <c r="M894" s="58" t="str">
        <f t="shared" si="85"/>
        <v/>
      </c>
      <c r="N894" s="102"/>
    </row>
    <row r="895" spans="1:14">
      <c r="A895" s="97" t="str">
        <f t="shared" si="83"/>
        <v/>
      </c>
      <c r="B895" s="98" t="str">
        <f t="shared" si="82"/>
        <v/>
      </c>
      <c r="C895" s="99"/>
      <c r="D895" s="100"/>
      <c r="E895" s="100"/>
      <c r="F895" s="57"/>
      <c r="G895" s="58">
        <f t="shared" si="84"/>
        <v>0</v>
      </c>
      <c r="H895" s="58"/>
      <c r="I895" s="57"/>
      <c r="J895" s="57"/>
      <c r="K895" s="57"/>
      <c r="L895" s="57"/>
      <c r="M895" s="58" t="str">
        <f t="shared" si="85"/>
        <v/>
      </c>
      <c r="N895" s="102"/>
    </row>
    <row r="896" spans="1:14">
      <c r="A896" s="97" t="str">
        <f t="shared" si="83"/>
        <v/>
      </c>
      <c r="B896" s="98" t="str">
        <f t="shared" si="82"/>
        <v/>
      </c>
      <c r="C896" s="99"/>
      <c r="D896" s="100"/>
      <c r="E896" s="100"/>
      <c r="F896" s="57"/>
      <c r="G896" s="58">
        <f t="shared" si="84"/>
        <v>0</v>
      </c>
      <c r="H896" s="58"/>
      <c r="I896" s="57"/>
      <c r="J896" s="57"/>
      <c r="K896" s="57"/>
      <c r="L896" s="57"/>
      <c r="M896" s="58" t="str">
        <f t="shared" si="85"/>
        <v/>
      </c>
      <c r="N896" s="102"/>
    </row>
    <row r="897" spans="1:14">
      <c r="A897" s="97" t="str">
        <f t="shared" si="83"/>
        <v/>
      </c>
      <c r="B897" s="98" t="str">
        <f t="shared" si="82"/>
        <v/>
      </c>
      <c r="C897" s="99"/>
      <c r="D897" s="100"/>
      <c r="E897" s="100"/>
      <c r="F897" s="57"/>
      <c r="G897" s="58">
        <f t="shared" si="84"/>
        <v>0</v>
      </c>
      <c r="H897" s="58"/>
      <c r="I897" s="57"/>
      <c r="J897" s="57"/>
      <c r="K897" s="57"/>
      <c r="L897" s="57"/>
      <c r="M897" s="58" t="str">
        <f t="shared" si="85"/>
        <v/>
      </c>
      <c r="N897" s="102"/>
    </row>
    <row r="898" spans="1:14">
      <c r="A898" s="97" t="str">
        <f t="shared" si="83"/>
        <v/>
      </c>
      <c r="B898" s="98" t="str">
        <f t="shared" si="82"/>
        <v/>
      </c>
      <c r="C898" s="99"/>
      <c r="D898" s="100"/>
      <c r="E898" s="100"/>
      <c r="F898" s="57"/>
      <c r="G898" s="58">
        <f t="shared" si="84"/>
        <v>0</v>
      </c>
      <c r="H898" s="58"/>
      <c r="I898" s="57"/>
      <c r="J898" s="57"/>
      <c r="K898" s="57"/>
      <c r="L898" s="57"/>
      <c r="M898" s="58" t="str">
        <f t="shared" si="85"/>
        <v/>
      </c>
      <c r="N898" s="102"/>
    </row>
    <row r="899" spans="1:14">
      <c r="A899" s="97" t="str">
        <f t="shared" si="83"/>
        <v/>
      </c>
      <c r="B899" s="98" t="str">
        <f t="shared" si="82"/>
        <v/>
      </c>
      <c r="C899" s="99"/>
      <c r="D899" s="100"/>
      <c r="E899" s="100"/>
      <c r="F899" s="57"/>
      <c r="G899" s="58">
        <f t="shared" si="84"/>
        <v>0</v>
      </c>
      <c r="H899" s="58"/>
      <c r="I899" s="57"/>
      <c r="J899" s="57"/>
      <c r="K899" s="57"/>
      <c r="L899" s="57"/>
      <c r="M899" s="58" t="str">
        <f t="shared" si="85"/>
        <v/>
      </c>
      <c r="N899" s="102"/>
    </row>
    <row r="900" spans="1:14">
      <c r="A900" s="97" t="str">
        <f t="shared" si="83"/>
        <v/>
      </c>
      <c r="B900" s="98" t="str">
        <f t="shared" si="82"/>
        <v/>
      </c>
      <c r="C900" s="99"/>
      <c r="D900" s="100"/>
      <c r="E900" s="100"/>
      <c r="F900" s="57"/>
      <c r="G900" s="58">
        <f t="shared" si="84"/>
        <v>0</v>
      </c>
      <c r="H900" s="58"/>
      <c r="I900" s="57"/>
      <c r="J900" s="57"/>
      <c r="K900" s="57"/>
      <c r="L900" s="57"/>
      <c r="M900" s="58" t="str">
        <f t="shared" si="85"/>
        <v/>
      </c>
      <c r="N900" s="102"/>
    </row>
    <row r="901" spans="1:14">
      <c r="A901" s="97" t="str">
        <f t="shared" si="83"/>
        <v/>
      </c>
      <c r="B901" s="98" t="str">
        <f t="shared" si="82"/>
        <v/>
      </c>
      <c r="C901" s="99"/>
      <c r="D901" s="100"/>
      <c r="E901" s="100"/>
      <c r="F901" s="57"/>
      <c r="G901" s="58">
        <f t="shared" si="84"/>
        <v>0</v>
      </c>
      <c r="H901" s="58"/>
      <c r="I901" s="57"/>
      <c r="J901" s="57"/>
      <c r="K901" s="57"/>
      <c r="L901" s="57"/>
      <c r="M901" s="58" t="str">
        <f t="shared" si="85"/>
        <v/>
      </c>
      <c r="N901" s="102"/>
    </row>
    <row r="902" spans="1:14">
      <c r="A902" s="97" t="str">
        <f t="shared" si="83"/>
        <v/>
      </c>
      <c r="B902" s="98" t="str">
        <f t="shared" si="82"/>
        <v/>
      </c>
      <c r="C902" s="99"/>
      <c r="D902" s="100"/>
      <c r="E902" s="100"/>
      <c r="F902" s="57"/>
      <c r="G902" s="58">
        <f t="shared" si="84"/>
        <v>0</v>
      </c>
      <c r="H902" s="58"/>
      <c r="I902" s="57"/>
      <c r="J902" s="57"/>
      <c r="K902" s="57"/>
      <c r="L902" s="57"/>
      <c r="M902" s="58" t="str">
        <f t="shared" si="85"/>
        <v/>
      </c>
      <c r="N902" s="102"/>
    </row>
    <row r="903" spans="1:14">
      <c r="A903" s="97" t="str">
        <f t="shared" si="83"/>
        <v/>
      </c>
      <c r="B903" s="98" t="str">
        <f t="shared" si="82"/>
        <v/>
      </c>
      <c r="C903" s="99"/>
      <c r="D903" s="100"/>
      <c r="E903" s="100"/>
      <c r="F903" s="57"/>
      <c r="G903" s="58">
        <f t="shared" si="84"/>
        <v>0</v>
      </c>
      <c r="H903" s="58"/>
      <c r="I903" s="57"/>
      <c r="J903" s="57"/>
      <c r="K903" s="57"/>
      <c r="L903" s="57"/>
      <c r="M903" s="58" t="str">
        <f t="shared" si="85"/>
        <v/>
      </c>
      <c r="N903" s="102"/>
    </row>
    <row r="904" spans="1:14">
      <c r="A904" s="97" t="str">
        <f t="shared" si="83"/>
        <v/>
      </c>
      <c r="B904" s="98" t="str">
        <f t="shared" si="82"/>
        <v/>
      </c>
      <c r="C904" s="99"/>
      <c r="D904" s="100"/>
      <c r="E904" s="100"/>
      <c r="F904" s="57"/>
      <c r="G904" s="58">
        <f t="shared" si="84"/>
        <v>0</v>
      </c>
      <c r="H904" s="58"/>
      <c r="I904" s="57"/>
      <c r="J904" s="57"/>
      <c r="K904" s="57"/>
      <c r="L904" s="57"/>
      <c r="M904" s="58" t="str">
        <f t="shared" si="85"/>
        <v/>
      </c>
      <c r="N904" s="102"/>
    </row>
    <row r="905" spans="1:14">
      <c r="A905" s="97" t="str">
        <f t="shared" si="83"/>
        <v/>
      </c>
      <c r="B905" s="98" t="str">
        <f t="shared" si="82"/>
        <v/>
      </c>
      <c r="C905" s="99"/>
      <c r="D905" s="100"/>
      <c r="E905" s="100"/>
      <c r="F905" s="57"/>
      <c r="G905" s="58">
        <f t="shared" si="84"/>
        <v>0</v>
      </c>
      <c r="H905" s="58"/>
      <c r="I905" s="57"/>
      <c r="J905" s="57"/>
      <c r="K905" s="57"/>
      <c r="L905" s="57"/>
      <c r="M905" s="58" t="str">
        <f t="shared" si="85"/>
        <v/>
      </c>
      <c r="N905" s="102"/>
    </row>
    <row r="906" spans="1:14">
      <c r="A906" s="97" t="str">
        <f t="shared" si="83"/>
        <v/>
      </c>
      <c r="B906" s="98" t="str">
        <f t="shared" si="82"/>
        <v/>
      </c>
      <c r="C906" s="99"/>
      <c r="D906" s="100"/>
      <c r="E906" s="100"/>
      <c r="F906" s="57"/>
      <c r="G906" s="58">
        <f t="shared" si="84"/>
        <v>0</v>
      </c>
      <c r="H906" s="58"/>
      <c r="I906" s="57"/>
      <c r="J906" s="57"/>
      <c r="K906" s="57"/>
      <c r="L906" s="57"/>
      <c r="M906" s="58" t="str">
        <f t="shared" si="85"/>
        <v/>
      </c>
      <c r="N906" s="102"/>
    </row>
    <row r="907" spans="1:14">
      <c r="A907" s="97" t="str">
        <f t="shared" si="83"/>
        <v/>
      </c>
      <c r="B907" s="98" t="str">
        <f t="shared" si="82"/>
        <v/>
      </c>
      <c r="C907" s="99"/>
      <c r="D907" s="100"/>
      <c r="E907" s="100"/>
      <c r="F907" s="57"/>
      <c r="G907" s="58">
        <f t="shared" si="84"/>
        <v>0</v>
      </c>
      <c r="H907" s="58"/>
      <c r="I907" s="57"/>
      <c r="J907" s="57"/>
      <c r="K907" s="57"/>
      <c r="L907" s="57"/>
      <c r="M907" s="58" t="str">
        <f t="shared" si="85"/>
        <v/>
      </c>
      <c r="N907" s="102"/>
    </row>
    <row r="908" spans="1:14">
      <c r="A908" s="97" t="str">
        <f t="shared" si="83"/>
        <v/>
      </c>
      <c r="B908" s="98" t="str">
        <f t="shared" si="82"/>
        <v/>
      </c>
      <c r="C908" s="99"/>
      <c r="D908" s="100"/>
      <c r="E908" s="100"/>
      <c r="F908" s="57"/>
      <c r="G908" s="58">
        <f t="shared" si="84"/>
        <v>0</v>
      </c>
      <c r="H908" s="58"/>
      <c r="I908" s="57"/>
      <c r="J908" s="57"/>
      <c r="K908" s="57"/>
      <c r="L908" s="57"/>
      <c r="M908" s="58" t="str">
        <f t="shared" si="85"/>
        <v/>
      </c>
      <c r="N908" s="102"/>
    </row>
    <row r="909" spans="1:14">
      <c r="A909" s="97" t="str">
        <f t="shared" si="83"/>
        <v/>
      </c>
      <c r="B909" s="98" t="str">
        <f t="shared" si="82"/>
        <v/>
      </c>
      <c r="C909" s="99"/>
      <c r="D909" s="100"/>
      <c r="E909" s="100"/>
      <c r="F909" s="57"/>
      <c r="G909" s="58">
        <f t="shared" si="84"/>
        <v>0</v>
      </c>
      <c r="H909" s="58"/>
      <c r="I909" s="57"/>
      <c r="J909" s="57"/>
      <c r="K909" s="57"/>
      <c r="L909" s="57"/>
      <c r="M909" s="58" t="str">
        <f t="shared" si="85"/>
        <v/>
      </c>
      <c r="N909" s="102"/>
    </row>
    <row r="910" spans="1:14">
      <c r="A910" s="97" t="str">
        <f t="shared" si="83"/>
        <v/>
      </c>
      <c r="B910" s="98" t="str">
        <f t="shared" si="82"/>
        <v/>
      </c>
      <c r="C910" s="99"/>
      <c r="D910" s="100"/>
      <c r="E910" s="100"/>
      <c r="F910" s="57"/>
      <c r="G910" s="58">
        <f t="shared" si="84"/>
        <v>0</v>
      </c>
      <c r="H910" s="58"/>
      <c r="I910" s="57"/>
      <c r="J910" s="57"/>
      <c r="K910" s="57"/>
      <c r="L910" s="57"/>
      <c r="M910" s="58" t="str">
        <f t="shared" si="85"/>
        <v/>
      </c>
      <c r="N910" s="102"/>
    </row>
    <row r="911" spans="1:14">
      <c r="A911" s="97" t="str">
        <f t="shared" si="83"/>
        <v/>
      </c>
      <c r="B911" s="98" t="str">
        <f t="shared" si="82"/>
        <v/>
      </c>
      <c r="C911" s="99"/>
      <c r="D911" s="100"/>
      <c r="E911" s="100"/>
      <c r="F911" s="57"/>
      <c r="G911" s="58">
        <f t="shared" si="84"/>
        <v>0</v>
      </c>
      <c r="H911" s="58"/>
      <c r="I911" s="57"/>
      <c r="J911" s="57"/>
      <c r="K911" s="57"/>
      <c r="L911" s="57"/>
      <c r="M911" s="58" t="str">
        <f t="shared" si="85"/>
        <v/>
      </c>
      <c r="N911" s="102"/>
    </row>
    <row r="912" spans="1:14">
      <c r="A912" s="97" t="str">
        <f t="shared" si="83"/>
        <v/>
      </c>
      <c r="B912" s="98" t="str">
        <f t="shared" si="82"/>
        <v/>
      </c>
      <c r="C912" s="99"/>
      <c r="D912" s="100"/>
      <c r="E912" s="100"/>
      <c r="F912" s="57"/>
      <c r="G912" s="58">
        <f t="shared" si="84"/>
        <v>0</v>
      </c>
      <c r="H912" s="58"/>
      <c r="I912" s="57"/>
      <c r="J912" s="57"/>
      <c r="K912" s="57"/>
      <c r="L912" s="57"/>
      <c r="M912" s="58" t="str">
        <f t="shared" si="85"/>
        <v/>
      </c>
      <c r="N912" s="102"/>
    </row>
    <row r="913" spans="1:14">
      <c r="A913" s="97" t="str">
        <f t="shared" si="83"/>
        <v/>
      </c>
      <c r="B913" s="98" t="str">
        <f t="shared" si="82"/>
        <v/>
      </c>
      <c r="C913" s="99"/>
      <c r="D913" s="100"/>
      <c r="E913" s="100"/>
      <c r="F913" s="57"/>
      <c r="G913" s="58">
        <f t="shared" si="84"/>
        <v>0</v>
      </c>
      <c r="H913" s="58"/>
      <c r="I913" s="57"/>
      <c r="J913" s="57"/>
      <c r="K913" s="57"/>
      <c r="L913" s="57"/>
      <c r="M913" s="58" t="str">
        <f t="shared" si="85"/>
        <v/>
      </c>
      <c r="N913" s="102"/>
    </row>
    <row r="914" spans="1:14">
      <c r="A914" s="97" t="str">
        <f t="shared" si="83"/>
        <v/>
      </c>
      <c r="B914" s="98" t="str">
        <f t="shared" si="82"/>
        <v/>
      </c>
      <c r="C914" s="99"/>
      <c r="D914" s="100"/>
      <c r="E914" s="100"/>
      <c r="F914" s="57"/>
      <c r="G914" s="58">
        <f t="shared" si="84"/>
        <v>0</v>
      </c>
      <c r="H914" s="58"/>
      <c r="I914" s="57"/>
      <c r="J914" s="57"/>
      <c r="K914" s="57"/>
      <c r="L914" s="57"/>
      <c r="M914" s="58" t="str">
        <f t="shared" si="85"/>
        <v/>
      </c>
      <c r="N914" s="102"/>
    </row>
    <row r="915" spans="1:14">
      <c r="A915" s="97" t="str">
        <f t="shared" si="83"/>
        <v/>
      </c>
      <c r="B915" s="98" t="str">
        <f t="shared" si="82"/>
        <v/>
      </c>
      <c r="C915" s="99"/>
      <c r="D915" s="100"/>
      <c r="E915" s="100"/>
      <c r="F915" s="57"/>
      <c r="G915" s="58">
        <f t="shared" si="84"/>
        <v>0</v>
      </c>
      <c r="H915" s="58"/>
      <c r="I915" s="57"/>
      <c r="J915" s="57"/>
      <c r="K915" s="57"/>
      <c r="L915" s="57"/>
      <c r="M915" s="58" t="str">
        <f t="shared" si="85"/>
        <v/>
      </c>
      <c r="N915" s="102"/>
    </row>
    <row r="916" spans="1:14">
      <c r="A916" s="97" t="str">
        <f t="shared" si="83"/>
        <v/>
      </c>
      <c r="B916" s="98" t="str">
        <f t="shared" si="82"/>
        <v/>
      </c>
      <c r="C916" s="99"/>
      <c r="D916" s="100"/>
      <c r="E916" s="100"/>
      <c r="F916" s="57"/>
      <c r="G916" s="58">
        <f t="shared" si="84"/>
        <v>0</v>
      </c>
      <c r="H916" s="58"/>
      <c r="I916" s="57"/>
      <c r="J916" s="57"/>
      <c r="K916" s="57"/>
      <c r="L916" s="57"/>
      <c r="M916" s="58" t="str">
        <f t="shared" si="85"/>
        <v/>
      </c>
      <c r="N916" s="102"/>
    </row>
    <row r="917" spans="1:14">
      <c r="A917" s="97" t="str">
        <f t="shared" si="83"/>
        <v/>
      </c>
      <c r="B917" s="98" t="str">
        <f t="shared" si="82"/>
        <v/>
      </c>
      <c r="C917" s="99"/>
      <c r="D917" s="100"/>
      <c r="E917" s="100"/>
      <c r="F917" s="57"/>
      <c r="G917" s="58">
        <f t="shared" si="84"/>
        <v>0</v>
      </c>
      <c r="H917" s="58"/>
      <c r="I917" s="57"/>
      <c r="J917" s="57"/>
      <c r="K917" s="57"/>
      <c r="L917" s="57"/>
      <c r="M917" s="58" t="str">
        <f t="shared" si="85"/>
        <v/>
      </c>
      <c r="N917" s="102"/>
    </row>
    <row r="918" spans="1:14">
      <c r="A918" s="97" t="str">
        <f t="shared" si="83"/>
        <v/>
      </c>
      <c r="B918" s="98" t="str">
        <f t="shared" si="82"/>
        <v/>
      </c>
      <c r="C918" s="99"/>
      <c r="D918" s="100"/>
      <c r="E918" s="100"/>
      <c r="F918" s="57"/>
      <c r="G918" s="58">
        <f t="shared" si="84"/>
        <v>0</v>
      </c>
      <c r="H918" s="58"/>
      <c r="I918" s="57"/>
      <c r="J918" s="57"/>
      <c r="K918" s="57"/>
      <c r="L918" s="57"/>
      <c r="M918" s="58" t="str">
        <f t="shared" si="85"/>
        <v/>
      </c>
      <c r="N918" s="102"/>
    </row>
    <row r="919" spans="1:14">
      <c r="A919" s="97" t="str">
        <f t="shared" si="83"/>
        <v/>
      </c>
      <c r="B919" s="98" t="str">
        <f t="shared" si="82"/>
        <v/>
      </c>
      <c r="C919" s="99"/>
      <c r="D919" s="100"/>
      <c r="E919" s="100"/>
      <c r="F919" s="57"/>
      <c r="G919" s="58">
        <f t="shared" si="84"/>
        <v>0</v>
      </c>
      <c r="H919" s="58"/>
      <c r="I919" s="57"/>
      <c r="J919" s="57"/>
      <c r="K919" s="57"/>
      <c r="L919" s="57"/>
      <c r="M919" s="58" t="str">
        <f t="shared" si="85"/>
        <v/>
      </c>
      <c r="N919" s="102"/>
    </row>
    <row r="920" spans="1:14">
      <c r="A920" s="97" t="str">
        <f t="shared" si="83"/>
        <v/>
      </c>
      <c r="B920" s="98" t="str">
        <f t="shared" si="82"/>
        <v/>
      </c>
      <c r="C920" s="99"/>
      <c r="D920" s="100"/>
      <c r="E920" s="100"/>
      <c r="F920" s="57"/>
      <c r="G920" s="58">
        <f t="shared" si="84"/>
        <v>0</v>
      </c>
      <c r="H920" s="58"/>
      <c r="I920" s="57"/>
      <c r="J920" s="57"/>
      <c r="K920" s="57"/>
      <c r="L920" s="57"/>
      <c r="M920" s="58" t="str">
        <f t="shared" si="85"/>
        <v/>
      </c>
      <c r="N920" s="102"/>
    </row>
    <row r="921" spans="1:14">
      <c r="A921" s="97" t="str">
        <f t="shared" si="83"/>
        <v/>
      </c>
      <c r="B921" s="98" t="str">
        <f t="shared" si="82"/>
        <v/>
      </c>
      <c r="C921" s="99"/>
      <c r="D921" s="100"/>
      <c r="E921" s="100"/>
      <c r="F921" s="57"/>
      <c r="G921" s="58">
        <f t="shared" si="84"/>
        <v>0</v>
      </c>
      <c r="H921" s="58"/>
      <c r="I921" s="57"/>
      <c r="J921" s="57"/>
      <c r="K921" s="57"/>
      <c r="L921" s="57"/>
      <c r="M921" s="58" t="str">
        <f t="shared" si="85"/>
        <v/>
      </c>
      <c r="N921" s="102"/>
    </row>
    <row r="922" spans="1:14">
      <c r="A922" s="97" t="str">
        <f t="shared" si="83"/>
        <v/>
      </c>
      <c r="B922" s="98" t="str">
        <f t="shared" si="82"/>
        <v/>
      </c>
      <c r="C922" s="99"/>
      <c r="D922" s="100"/>
      <c r="E922" s="100"/>
      <c r="F922" s="57"/>
      <c r="G922" s="58">
        <f t="shared" si="84"/>
        <v>0</v>
      </c>
      <c r="H922" s="58"/>
      <c r="I922" s="57"/>
      <c r="J922" s="57"/>
      <c r="K922" s="57"/>
      <c r="L922" s="57"/>
      <c r="M922" s="58" t="str">
        <f t="shared" si="85"/>
        <v/>
      </c>
      <c r="N922" s="102"/>
    </row>
    <row r="923" spans="1:14">
      <c r="A923" s="97" t="str">
        <f t="shared" si="83"/>
        <v/>
      </c>
      <c r="B923" s="98" t="str">
        <f t="shared" si="82"/>
        <v/>
      </c>
      <c r="C923" s="99"/>
      <c r="D923" s="100"/>
      <c r="E923" s="100"/>
      <c r="F923" s="57"/>
      <c r="G923" s="58">
        <f t="shared" si="84"/>
        <v>0</v>
      </c>
      <c r="H923" s="58"/>
      <c r="I923" s="57"/>
      <c r="J923" s="57"/>
      <c r="K923" s="57"/>
      <c r="L923" s="57"/>
      <c r="M923" s="58" t="str">
        <f t="shared" si="85"/>
        <v/>
      </c>
      <c r="N923" s="102"/>
    </row>
    <row r="924" spans="1:14">
      <c r="A924" s="97" t="str">
        <f t="shared" si="83"/>
        <v/>
      </c>
      <c r="B924" s="98" t="str">
        <f t="shared" si="82"/>
        <v/>
      </c>
      <c r="C924" s="99"/>
      <c r="D924" s="100"/>
      <c r="E924" s="100"/>
      <c r="F924" s="57"/>
      <c r="G924" s="58">
        <f t="shared" si="84"/>
        <v>0</v>
      </c>
      <c r="H924" s="58"/>
      <c r="I924" s="57"/>
      <c r="J924" s="57"/>
      <c r="K924" s="57"/>
      <c r="L924" s="57"/>
      <c r="M924" s="58" t="str">
        <f t="shared" si="85"/>
        <v/>
      </c>
      <c r="N924" s="102"/>
    </row>
    <row r="925" spans="1:14">
      <c r="A925" s="97" t="str">
        <f t="shared" si="83"/>
        <v/>
      </c>
      <c r="B925" s="98" t="str">
        <f t="shared" si="82"/>
        <v/>
      </c>
      <c r="C925" s="99"/>
      <c r="D925" s="100"/>
      <c r="E925" s="100"/>
      <c r="F925" s="57"/>
      <c r="G925" s="58">
        <f t="shared" si="84"/>
        <v>0</v>
      </c>
      <c r="H925" s="58"/>
      <c r="I925" s="57"/>
      <c r="J925" s="57"/>
      <c r="K925" s="57"/>
      <c r="L925" s="57"/>
      <c r="M925" s="58" t="str">
        <f t="shared" si="85"/>
        <v/>
      </c>
      <c r="N925" s="102"/>
    </row>
    <row r="926" spans="1:14">
      <c r="A926" s="97" t="str">
        <f t="shared" si="83"/>
        <v/>
      </c>
      <c r="B926" s="98" t="str">
        <f t="shared" si="82"/>
        <v/>
      </c>
      <c r="C926" s="99"/>
      <c r="D926" s="100"/>
      <c r="E926" s="100"/>
      <c r="F926" s="57"/>
      <c r="G926" s="58">
        <f t="shared" si="84"/>
        <v>0</v>
      </c>
      <c r="H926" s="58"/>
      <c r="I926" s="57"/>
      <c r="J926" s="57"/>
      <c r="K926" s="57"/>
      <c r="L926" s="57"/>
      <c r="M926" s="58" t="str">
        <f t="shared" si="85"/>
        <v/>
      </c>
      <c r="N926" s="102"/>
    </row>
    <row r="927" spans="1:14">
      <c r="A927" s="97" t="str">
        <f t="shared" si="83"/>
        <v/>
      </c>
      <c r="B927" s="98" t="str">
        <f t="shared" si="82"/>
        <v/>
      </c>
      <c r="C927" s="99"/>
      <c r="D927" s="100"/>
      <c r="E927" s="100"/>
      <c r="F927" s="57"/>
      <c r="G927" s="58">
        <f t="shared" si="84"/>
        <v>0</v>
      </c>
      <c r="H927" s="58"/>
      <c r="I927" s="57"/>
      <c r="J927" s="57"/>
      <c r="K927" s="57"/>
      <c r="L927" s="57"/>
      <c r="M927" s="58" t="str">
        <f t="shared" si="85"/>
        <v/>
      </c>
      <c r="N927" s="102"/>
    </row>
    <row r="928" spans="1:14">
      <c r="A928" s="97" t="str">
        <f t="shared" si="83"/>
        <v/>
      </c>
      <c r="B928" s="98" t="str">
        <f t="shared" si="82"/>
        <v/>
      </c>
      <c r="C928" s="99"/>
      <c r="D928" s="100"/>
      <c r="E928" s="100"/>
      <c r="F928" s="57"/>
      <c r="G928" s="58">
        <f t="shared" si="84"/>
        <v>0</v>
      </c>
      <c r="H928" s="58"/>
      <c r="I928" s="57"/>
      <c r="J928" s="57"/>
      <c r="K928" s="57"/>
      <c r="L928" s="57"/>
      <c r="M928" s="58" t="str">
        <f t="shared" si="85"/>
        <v/>
      </c>
      <c r="N928" s="102"/>
    </row>
    <row r="929" spans="1:14">
      <c r="A929" s="97" t="str">
        <f t="shared" si="83"/>
        <v/>
      </c>
      <c r="B929" s="98" t="str">
        <f t="shared" si="82"/>
        <v/>
      </c>
      <c r="C929" s="99"/>
      <c r="D929" s="100"/>
      <c r="E929" s="100"/>
      <c r="F929" s="57"/>
      <c r="G929" s="58">
        <f t="shared" si="84"/>
        <v>0</v>
      </c>
      <c r="H929" s="58"/>
      <c r="I929" s="57"/>
      <c r="J929" s="57"/>
      <c r="K929" s="57"/>
      <c r="L929" s="57"/>
      <c r="M929" s="58" t="str">
        <f t="shared" si="85"/>
        <v/>
      </c>
      <c r="N929" s="102"/>
    </row>
    <row r="930" spans="1:14">
      <c r="A930" s="97" t="str">
        <f t="shared" si="83"/>
        <v/>
      </c>
      <c r="B930" s="98" t="str">
        <f t="shared" si="82"/>
        <v/>
      </c>
      <c r="C930" s="99"/>
      <c r="D930" s="100"/>
      <c r="E930" s="100"/>
      <c r="F930" s="57"/>
      <c r="G930" s="58">
        <f t="shared" si="84"/>
        <v>0</v>
      </c>
      <c r="H930" s="58"/>
      <c r="I930" s="57"/>
      <c r="J930" s="57"/>
      <c r="K930" s="57"/>
      <c r="L930" s="57"/>
      <c r="M930" s="58" t="str">
        <f t="shared" si="85"/>
        <v/>
      </c>
      <c r="N930" s="102"/>
    </row>
    <row r="931" spans="1:14">
      <c r="A931" s="97" t="str">
        <f t="shared" si="83"/>
        <v/>
      </c>
      <c r="B931" s="98" t="str">
        <f t="shared" si="82"/>
        <v/>
      </c>
      <c r="C931" s="99"/>
      <c r="D931" s="100"/>
      <c r="E931" s="100"/>
      <c r="F931" s="57"/>
      <c r="G931" s="58">
        <f t="shared" si="84"/>
        <v>0</v>
      </c>
      <c r="H931" s="58"/>
      <c r="I931" s="57"/>
      <c r="J931" s="57"/>
      <c r="K931" s="57"/>
      <c r="L931" s="57"/>
      <c r="M931" s="58" t="str">
        <f t="shared" si="85"/>
        <v/>
      </c>
      <c r="N931" s="102"/>
    </row>
    <row r="932" spans="1:14">
      <c r="A932" s="97" t="str">
        <f t="shared" si="83"/>
        <v/>
      </c>
      <c r="B932" s="98" t="str">
        <f t="shared" si="82"/>
        <v/>
      </c>
      <c r="C932" s="99"/>
      <c r="D932" s="100"/>
      <c r="E932" s="100"/>
      <c r="F932" s="57"/>
      <c r="G932" s="58">
        <f t="shared" si="84"/>
        <v>0</v>
      </c>
      <c r="H932" s="58"/>
      <c r="I932" s="57"/>
      <c r="J932" s="57"/>
      <c r="K932" s="57"/>
      <c r="L932" s="57"/>
      <c r="M932" s="58" t="str">
        <f t="shared" si="85"/>
        <v/>
      </c>
      <c r="N932" s="102"/>
    </row>
    <row r="933" spans="1:14">
      <c r="A933" s="97" t="str">
        <f t="shared" si="83"/>
        <v/>
      </c>
      <c r="B933" s="98" t="str">
        <f t="shared" si="82"/>
        <v/>
      </c>
      <c r="C933" s="99"/>
      <c r="D933" s="100"/>
      <c r="E933" s="100"/>
      <c r="F933" s="57"/>
      <c r="G933" s="58">
        <f t="shared" si="84"/>
        <v>0</v>
      </c>
      <c r="H933" s="58"/>
      <c r="I933" s="57"/>
      <c r="J933" s="57"/>
      <c r="K933" s="57"/>
      <c r="L933" s="57"/>
      <c r="M933" s="58" t="str">
        <f t="shared" si="85"/>
        <v/>
      </c>
      <c r="N933" s="102"/>
    </row>
    <row r="934" spans="1:14">
      <c r="A934" s="97" t="str">
        <f t="shared" si="83"/>
        <v/>
      </c>
      <c r="B934" s="98" t="str">
        <f t="shared" si="82"/>
        <v/>
      </c>
      <c r="C934" s="99"/>
      <c r="D934" s="100"/>
      <c r="E934" s="100"/>
      <c r="F934" s="57"/>
      <c r="G934" s="58">
        <f t="shared" si="84"/>
        <v>0</v>
      </c>
      <c r="H934" s="58"/>
      <c r="I934" s="57"/>
      <c r="J934" s="57"/>
      <c r="K934" s="57"/>
      <c r="L934" s="57"/>
      <c r="M934" s="58" t="str">
        <f t="shared" si="85"/>
        <v/>
      </c>
      <c r="N934" s="102"/>
    </row>
    <row r="935" spans="1:14">
      <c r="A935" s="97" t="str">
        <f t="shared" si="83"/>
        <v/>
      </c>
      <c r="B935" s="98" t="str">
        <f t="shared" si="82"/>
        <v/>
      </c>
      <c r="C935" s="99"/>
      <c r="D935" s="100"/>
      <c r="E935" s="100"/>
      <c r="F935" s="57"/>
      <c r="G935" s="58">
        <f t="shared" si="84"/>
        <v>0</v>
      </c>
      <c r="H935" s="58"/>
      <c r="I935" s="57"/>
      <c r="J935" s="57"/>
      <c r="K935" s="57"/>
      <c r="L935" s="57"/>
      <c r="M935" s="58" t="str">
        <f t="shared" si="85"/>
        <v/>
      </c>
      <c r="N935" s="102"/>
    </row>
    <row r="936" spans="1:14">
      <c r="A936" s="97" t="str">
        <f t="shared" si="83"/>
        <v/>
      </c>
      <c r="B936" s="98" t="str">
        <f t="shared" si="82"/>
        <v/>
      </c>
      <c r="C936" s="99"/>
      <c r="D936" s="100"/>
      <c r="E936" s="100"/>
      <c r="F936" s="57"/>
      <c r="G936" s="58">
        <f t="shared" si="84"/>
        <v>0</v>
      </c>
      <c r="H936" s="58"/>
      <c r="I936" s="57"/>
      <c r="J936" s="57"/>
      <c r="K936" s="57"/>
      <c r="L936" s="57"/>
      <c r="M936" s="58" t="str">
        <f t="shared" si="85"/>
        <v/>
      </c>
      <c r="N936" s="102"/>
    </row>
    <row r="937" spans="1:14">
      <c r="A937" s="97" t="str">
        <f t="shared" si="83"/>
        <v/>
      </c>
      <c r="B937" s="98" t="str">
        <f t="shared" si="82"/>
        <v/>
      </c>
      <c r="C937" s="99"/>
      <c r="D937" s="100"/>
      <c r="E937" s="100"/>
      <c r="F937" s="57"/>
      <c r="G937" s="58">
        <f t="shared" si="84"/>
        <v>0</v>
      </c>
      <c r="H937" s="58"/>
      <c r="I937" s="57"/>
      <c r="J937" s="57"/>
      <c r="K937" s="57"/>
      <c r="L937" s="57"/>
      <c r="M937" s="58" t="str">
        <f t="shared" si="85"/>
        <v/>
      </c>
      <c r="N937" s="102"/>
    </row>
    <row r="938" spans="1:14">
      <c r="A938" s="97" t="str">
        <f t="shared" si="83"/>
        <v/>
      </c>
      <c r="B938" s="98" t="str">
        <f t="shared" si="82"/>
        <v/>
      </c>
      <c r="C938" s="99"/>
      <c r="D938" s="100"/>
      <c r="E938" s="100"/>
      <c r="F938" s="57"/>
      <c r="G938" s="58">
        <f t="shared" si="84"/>
        <v>0</v>
      </c>
      <c r="H938" s="58"/>
      <c r="I938" s="57"/>
      <c r="J938" s="57"/>
      <c r="K938" s="57"/>
      <c r="L938" s="57"/>
      <c r="M938" s="58" t="str">
        <f t="shared" si="85"/>
        <v/>
      </c>
      <c r="N938" s="102"/>
    </row>
    <row r="939" spans="1:14">
      <c r="A939" s="97" t="str">
        <f t="shared" si="83"/>
        <v/>
      </c>
      <c r="B939" s="98" t="str">
        <f t="shared" si="82"/>
        <v/>
      </c>
      <c r="C939" s="99"/>
      <c r="D939" s="100"/>
      <c r="E939" s="100"/>
      <c r="F939" s="57"/>
      <c r="G939" s="58">
        <f t="shared" si="84"/>
        <v>0</v>
      </c>
      <c r="H939" s="58"/>
      <c r="I939" s="57"/>
      <c r="J939" s="57"/>
      <c r="K939" s="57"/>
      <c r="L939" s="57"/>
      <c r="M939" s="58" t="str">
        <f t="shared" si="85"/>
        <v/>
      </c>
      <c r="N939" s="102"/>
    </row>
    <row r="940" spans="1:14">
      <c r="A940" s="97" t="str">
        <f t="shared" si="83"/>
        <v/>
      </c>
      <c r="B940" s="98" t="str">
        <f t="shared" ref="B940:B1000" si="86">IF(C940="","",MONTH(C940)&amp;"月")</f>
        <v/>
      </c>
      <c r="C940" s="99"/>
      <c r="D940" s="100"/>
      <c r="E940" s="100"/>
      <c r="F940" s="57"/>
      <c r="G940" s="58">
        <f t="shared" si="84"/>
        <v>0</v>
      </c>
      <c r="H940" s="58"/>
      <c r="I940" s="57"/>
      <c r="J940" s="57"/>
      <c r="K940" s="57"/>
      <c r="L940" s="57"/>
      <c r="M940" s="58" t="str">
        <f t="shared" si="85"/>
        <v/>
      </c>
      <c r="N940" s="102"/>
    </row>
    <row r="941" spans="1:14">
      <c r="A941" s="97" t="str">
        <f t="shared" ref="A941:A1000" si="87">IF(C941="","",ROW()-42)</f>
        <v/>
      </c>
      <c r="B941" s="98" t="str">
        <f t="shared" si="86"/>
        <v/>
      </c>
      <c r="C941" s="99"/>
      <c r="D941" s="100"/>
      <c r="E941" s="100"/>
      <c r="F941" s="57"/>
      <c r="G941" s="58">
        <f t="shared" ref="G941:G1000" si="88">IF(F941="",0,F941*$K$41)</f>
        <v>0</v>
      </c>
      <c r="H941" s="58"/>
      <c r="I941" s="57"/>
      <c r="J941" s="57"/>
      <c r="K941" s="57"/>
      <c r="L941" s="57"/>
      <c r="M941" s="58" t="str">
        <f t="shared" ref="M941:M1000" si="89">IF(C941="","",ROUND(M940+G941-I941-J941-K941-L941-H941,2))</f>
        <v/>
      </c>
      <c r="N941" s="102"/>
    </row>
    <row r="942" spans="1:14">
      <c r="A942" s="97" t="str">
        <f t="shared" si="87"/>
        <v/>
      </c>
      <c r="B942" s="98" t="str">
        <f t="shared" si="86"/>
        <v/>
      </c>
      <c r="C942" s="99"/>
      <c r="D942" s="100"/>
      <c r="E942" s="100"/>
      <c r="F942" s="57"/>
      <c r="G942" s="58">
        <f t="shared" si="88"/>
        <v>0</v>
      </c>
      <c r="H942" s="58"/>
      <c r="I942" s="57"/>
      <c r="J942" s="57"/>
      <c r="K942" s="57"/>
      <c r="L942" s="57"/>
      <c r="M942" s="58" t="str">
        <f t="shared" si="89"/>
        <v/>
      </c>
      <c r="N942" s="102"/>
    </row>
    <row r="943" spans="1:14">
      <c r="A943" s="97" t="str">
        <f t="shared" si="87"/>
        <v/>
      </c>
      <c r="B943" s="98" t="str">
        <f t="shared" si="86"/>
        <v/>
      </c>
      <c r="C943" s="99"/>
      <c r="D943" s="100"/>
      <c r="E943" s="100"/>
      <c r="F943" s="57"/>
      <c r="G943" s="58">
        <f t="shared" si="88"/>
        <v>0</v>
      </c>
      <c r="H943" s="58"/>
      <c r="I943" s="57"/>
      <c r="J943" s="57"/>
      <c r="K943" s="57"/>
      <c r="L943" s="57"/>
      <c r="M943" s="58" t="str">
        <f t="shared" si="89"/>
        <v/>
      </c>
      <c r="N943" s="102"/>
    </row>
    <row r="944" spans="1:14">
      <c r="A944" s="97" t="str">
        <f t="shared" si="87"/>
        <v/>
      </c>
      <c r="B944" s="98" t="str">
        <f t="shared" si="86"/>
        <v/>
      </c>
      <c r="C944" s="99"/>
      <c r="D944" s="100"/>
      <c r="E944" s="100"/>
      <c r="F944" s="57"/>
      <c r="G944" s="58">
        <f t="shared" si="88"/>
        <v>0</v>
      </c>
      <c r="H944" s="58"/>
      <c r="I944" s="57"/>
      <c r="J944" s="57"/>
      <c r="K944" s="57"/>
      <c r="L944" s="57"/>
      <c r="M944" s="58" t="str">
        <f t="shared" si="89"/>
        <v/>
      </c>
      <c r="N944" s="102"/>
    </row>
    <row r="945" spans="1:14">
      <c r="A945" s="97" t="str">
        <f t="shared" si="87"/>
        <v/>
      </c>
      <c r="B945" s="98" t="str">
        <f t="shared" si="86"/>
        <v/>
      </c>
      <c r="C945" s="99"/>
      <c r="D945" s="100"/>
      <c r="E945" s="100"/>
      <c r="F945" s="57"/>
      <c r="G945" s="58">
        <f t="shared" si="88"/>
        <v>0</v>
      </c>
      <c r="H945" s="58"/>
      <c r="I945" s="57"/>
      <c r="J945" s="57"/>
      <c r="K945" s="57"/>
      <c r="L945" s="57"/>
      <c r="M945" s="58" t="str">
        <f t="shared" si="89"/>
        <v/>
      </c>
      <c r="N945" s="102"/>
    </row>
    <row r="946" spans="1:14">
      <c r="A946" s="97" t="str">
        <f t="shared" si="87"/>
        <v/>
      </c>
      <c r="B946" s="98" t="str">
        <f t="shared" si="86"/>
        <v/>
      </c>
      <c r="C946" s="99"/>
      <c r="D946" s="100"/>
      <c r="E946" s="100"/>
      <c r="F946" s="57"/>
      <c r="G946" s="58">
        <f t="shared" si="88"/>
        <v>0</v>
      </c>
      <c r="H946" s="58"/>
      <c r="I946" s="57"/>
      <c r="J946" s="57"/>
      <c r="K946" s="57"/>
      <c r="L946" s="57"/>
      <c r="M946" s="58" t="str">
        <f t="shared" si="89"/>
        <v/>
      </c>
      <c r="N946" s="102"/>
    </row>
    <row r="947" spans="1:14">
      <c r="A947" s="97" t="str">
        <f t="shared" si="87"/>
        <v/>
      </c>
      <c r="B947" s="98" t="str">
        <f t="shared" si="86"/>
        <v/>
      </c>
      <c r="C947" s="99"/>
      <c r="D947" s="100"/>
      <c r="E947" s="100"/>
      <c r="F947" s="57"/>
      <c r="G947" s="58">
        <f t="shared" si="88"/>
        <v>0</v>
      </c>
      <c r="H947" s="58"/>
      <c r="I947" s="57"/>
      <c r="J947" s="57"/>
      <c r="K947" s="57"/>
      <c r="L947" s="57"/>
      <c r="M947" s="58" t="str">
        <f t="shared" si="89"/>
        <v/>
      </c>
      <c r="N947" s="102"/>
    </row>
    <row r="948" spans="1:14">
      <c r="A948" s="97" t="str">
        <f t="shared" si="87"/>
        <v/>
      </c>
      <c r="B948" s="98" t="str">
        <f t="shared" si="86"/>
        <v/>
      </c>
      <c r="C948" s="99"/>
      <c r="D948" s="100"/>
      <c r="E948" s="100"/>
      <c r="F948" s="57"/>
      <c r="G948" s="58">
        <f t="shared" si="88"/>
        <v>0</v>
      </c>
      <c r="H948" s="58"/>
      <c r="I948" s="57"/>
      <c r="J948" s="57"/>
      <c r="K948" s="57"/>
      <c r="L948" s="57"/>
      <c r="M948" s="58" t="str">
        <f t="shared" si="89"/>
        <v/>
      </c>
      <c r="N948" s="102"/>
    </row>
    <row r="949" spans="1:14">
      <c r="A949" s="97" t="str">
        <f t="shared" si="87"/>
        <v/>
      </c>
      <c r="B949" s="98" t="str">
        <f t="shared" si="86"/>
        <v/>
      </c>
      <c r="C949" s="99"/>
      <c r="D949" s="100"/>
      <c r="E949" s="100"/>
      <c r="F949" s="57"/>
      <c r="G949" s="58">
        <f t="shared" si="88"/>
        <v>0</v>
      </c>
      <c r="H949" s="58"/>
      <c r="I949" s="57"/>
      <c r="J949" s="57"/>
      <c r="K949" s="57"/>
      <c r="L949" s="57"/>
      <c r="M949" s="58" t="str">
        <f t="shared" si="89"/>
        <v/>
      </c>
      <c r="N949" s="102"/>
    </row>
    <row r="950" spans="1:14">
      <c r="A950" s="97" t="str">
        <f t="shared" si="87"/>
        <v/>
      </c>
      <c r="B950" s="98" t="str">
        <f t="shared" si="86"/>
        <v/>
      </c>
      <c r="C950" s="99"/>
      <c r="D950" s="100"/>
      <c r="E950" s="100"/>
      <c r="F950" s="57"/>
      <c r="G950" s="58">
        <f t="shared" si="88"/>
        <v>0</v>
      </c>
      <c r="H950" s="58"/>
      <c r="I950" s="57"/>
      <c r="J950" s="57"/>
      <c r="K950" s="57"/>
      <c r="L950" s="57"/>
      <c r="M950" s="58" t="str">
        <f t="shared" si="89"/>
        <v/>
      </c>
      <c r="N950" s="102"/>
    </row>
    <row r="951" spans="1:14">
      <c r="A951" s="97" t="str">
        <f t="shared" si="87"/>
        <v/>
      </c>
      <c r="B951" s="98" t="str">
        <f t="shared" si="86"/>
        <v/>
      </c>
      <c r="C951" s="99"/>
      <c r="D951" s="100"/>
      <c r="E951" s="100"/>
      <c r="F951" s="57"/>
      <c r="G951" s="58">
        <f t="shared" si="88"/>
        <v>0</v>
      </c>
      <c r="H951" s="58"/>
      <c r="I951" s="57"/>
      <c r="J951" s="57"/>
      <c r="K951" s="57"/>
      <c r="L951" s="57"/>
      <c r="M951" s="58" t="str">
        <f t="shared" si="89"/>
        <v/>
      </c>
      <c r="N951" s="102"/>
    </row>
    <row r="952" spans="1:14">
      <c r="A952" s="97" t="str">
        <f t="shared" si="87"/>
        <v/>
      </c>
      <c r="B952" s="98" t="str">
        <f t="shared" si="86"/>
        <v/>
      </c>
      <c r="C952" s="99"/>
      <c r="D952" s="100"/>
      <c r="E952" s="100"/>
      <c r="F952" s="57"/>
      <c r="G952" s="58">
        <f t="shared" si="88"/>
        <v>0</v>
      </c>
      <c r="H952" s="58"/>
      <c r="I952" s="57"/>
      <c r="J952" s="57"/>
      <c r="K952" s="57"/>
      <c r="L952" s="57"/>
      <c r="M952" s="58" t="str">
        <f t="shared" si="89"/>
        <v/>
      </c>
      <c r="N952" s="102"/>
    </row>
    <row r="953" spans="1:14">
      <c r="A953" s="97" t="str">
        <f t="shared" si="87"/>
        <v/>
      </c>
      <c r="B953" s="98" t="str">
        <f t="shared" si="86"/>
        <v/>
      </c>
      <c r="C953" s="99"/>
      <c r="D953" s="100"/>
      <c r="E953" s="100"/>
      <c r="F953" s="57"/>
      <c r="G953" s="58">
        <f t="shared" si="88"/>
        <v>0</v>
      </c>
      <c r="H953" s="58"/>
      <c r="I953" s="57"/>
      <c r="J953" s="57"/>
      <c r="K953" s="57"/>
      <c r="L953" s="57"/>
      <c r="M953" s="58" t="str">
        <f t="shared" si="89"/>
        <v/>
      </c>
      <c r="N953" s="102"/>
    </row>
    <row r="954" spans="1:14">
      <c r="A954" s="97" t="str">
        <f t="shared" si="87"/>
        <v/>
      </c>
      <c r="B954" s="98" t="str">
        <f t="shared" si="86"/>
        <v/>
      </c>
      <c r="C954" s="99"/>
      <c r="D954" s="100"/>
      <c r="E954" s="100"/>
      <c r="F954" s="57"/>
      <c r="G954" s="58">
        <f t="shared" si="88"/>
        <v>0</v>
      </c>
      <c r="H954" s="58"/>
      <c r="I954" s="57"/>
      <c r="J954" s="57"/>
      <c r="K954" s="57"/>
      <c r="L954" s="57"/>
      <c r="M954" s="58" t="str">
        <f t="shared" si="89"/>
        <v/>
      </c>
      <c r="N954" s="102"/>
    </row>
    <row r="955" spans="1:14">
      <c r="A955" s="97" t="str">
        <f t="shared" si="87"/>
        <v/>
      </c>
      <c r="B955" s="98" t="str">
        <f t="shared" si="86"/>
        <v/>
      </c>
      <c r="C955" s="99"/>
      <c r="D955" s="100"/>
      <c r="E955" s="100"/>
      <c r="F955" s="57"/>
      <c r="G955" s="58">
        <f t="shared" si="88"/>
        <v>0</v>
      </c>
      <c r="H955" s="58"/>
      <c r="I955" s="57"/>
      <c r="J955" s="57"/>
      <c r="K955" s="57"/>
      <c r="L955" s="57"/>
      <c r="M955" s="58" t="str">
        <f t="shared" si="89"/>
        <v/>
      </c>
      <c r="N955" s="102"/>
    </row>
    <row r="956" spans="1:14">
      <c r="A956" s="97" t="str">
        <f t="shared" si="87"/>
        <v/>
      </c>
      <c r="B956" s="98" t="str">
        <f t="shared" si="86"/>
        <v/>
      </c>
      <c r="C956" s="99"/>
      <c r="D956" s="100"/>
      <c r="E956" s="100"/>
      <c r="F956" s="57"/>
      <c r="G956" s="58">
        <f t="shared" si="88"/>
        <v>0</v>
      </c>
      <c r="H956" s="58"/>
      <c r="I956" s="57"/>
      <c r="J956" s="57"/>
      <c r="K956" s="57"/>
      <c r="L956" s="57"/>
      <c r="M956" s="58" t="str">
        <f t="shared" si="89"/>
        <v/>
      </c>
      <c r="N956" s="102"/>
    </row>
    <row r="957" spans="1:14">
      <c r="A957" s="97" t="str">
        <f t="shared" si="87"/>
        <v/>
      </c>
      <c r="B957" s="98" t="str">
        <f t="shared" si="86"/>
        <v/>
      </c>
      <c r="C957" s="99"/>
      <c r="D957" s="100"/>
      <c r="E957" s="100"/>
      <c r="F957" s="57"/>
      <c r="G957" s="58">
        <f t="shared" si="88"/>
        <v>0</v>
      </c>
      <c r="H957" s="58"/>
      <c r="I957" s="57"/>
      <c r="J957" s="57"/>
      <c r="K957" s="57"/>
      <c r="L957" s="57"/>
      <c r="M957" s="58" t="str">
        <f t="shared" si="89"/>
        <v/>
      </c>
      <c r="N957" s="102"/>
    </row>
    <row r="958" spans="1:14">
      <c r="A958" s="97" t="str">
        <f t="shared" si="87"/>
        <v/>
      </c>
      <c r="B958" s="98" t="str">
        <f t="shared" si="86"/>
        <v/>
      </c>
      <c r="C958" s="99"/>
      <c r="D958" s="100"/>
      <c r="E958" s="100"/>
      <c r="F958" s="57"/>
      <c r="G958" s="58">
        <f t="shared" si="88"/>
        <v>0</v>
      </c>
      <c r="H958" s="58"/>
      <c r="I958" s="57"/>
      <c r="J958" s="57"/>
      <c r="K958" s="57"/>
      <c r="L958" s="57"/>
      <c r="M958" s="58" t="str">
        <f t="shared" si="89"/>
        <v/>
      </c>
      <c r="N958" s="102"/>
    </row>
    <row r="959" spans="1:14">
      <c r="A959" s="97" t="str">
        <f t="shared" si="87"/>
        <v/>
      </c>
      <c r="B959" s="98" t="str">
        <f t="shared" si="86"/>
        <v/>
      </c>
      <c r="C959" s="99"/>
      <c r="D959" s="100"/>
      <c r="E959" s="100"/>
      <c r="F959" s="57"/>
      <c r="G959" s="58">
        <f t="shared" si="88"/>
        <v>0</v>
      </c>
      <c r="H959" s="58"/>
      <c r="I959" s="57"/>
      <c r="J959" s="57"/>
      <c r="K959" s="57"/>
      <c r="L959" s="57"/>
      <c r="M959" s="58" t="str">
        <f t="shared" si="89"/>
        <v/>
      </c>
      <c r="N959" s="102"/>
    </row>
    <row r="960" spans="1:14">
      <c r="A960" s="97" t="str">
        <f t="shared" si="87"/>
        <v/>
      </c>
      <c r="B960" s="98" t="str">
        <f t="shared" si="86"/>
        <v/>
      </c>
      <c r="C960" s="99"/>
      <c r="D960" s="100"/>
      <c r="E960" s="100"/>
      <c r="F960" s="57"/>
      <c r="G960" s="58">
        <f t="shared" si="88"/>
        <v>0</v>
      </c>
      <c r="H960" s="58"/>
      <c r="I960" s="57"/>
      <c r="J960" s="57"/>
      <c r="K960" s="57"/>
      <c r="L960" s="57"/>
      <c r="M960" s="58" t="str">
        <f t="shared" si="89"/>
        <v/>
      </c>
      <c r="N960" s="102"/>
    </row>
    <row r="961" spans="1:14">
      <c r="A961" s="97" t="str">
        <f t="shared" si="87"/>
        <v/>
      </c>
      <c r="B961" s="98" t="str">
        <f t="shared" si="86"/>
        <v/>
      </c>
      <c r="C961" s="99"/>
      <c r="D961" s="100"/>
      <c r="E961" s="100"/>
      <c r="F961" s="57"/>
      <c r="G961" s="58">
        <f t="shared" si="88"/>
        <v>0</v>
      </c>
      <c r="H961" s="58"/>
      <c r="I961" s="57"/>
      <c r="J961" s="57"/>
      <c r="K961" s="57"/>
      <c r="L961" s="57"/>
      <c r="M961" s="58" t="str">
        <f t="shared" si="89"/>
        <v/>
      </c>
      <c r="N961" s="102"/>
    </row>
    <row r="962" spans="1:14">
      <c r="A962" s="97" t="str">
        <f t="shared" si="87"/>
        <v/>
      </c>
      <c r="B962" s="98" t="str">
        <f t="shared" si="86"/>
        <v/>
      </c>
      <c r="C962" s="99"/>
      <c r="D962" s="100"/>
      <c r="E962" s="100"/>
      <c r="F962" s="57"/>
      <c r="G962" s="58">
        <f t="shared" si="88"/>
        <v>0</v>
      </c>
      <c r="H962" s="58"/>
      <c r="I962" s="57"/>
      <c r="J962" s="57"/>
      <c r="K962" s="57"/>
      <c r="L962" s="57"/>
      <c r="M962" s="58" t="str">
        <f t="shared" si="89"/>
        <v/>
      </c>
      <c r="N962" s="102"/>
    </row>
    <row r="963" spans="1:14">
      <c r="A963" s="97" t="str">
        <f t="shared" si="87"/>
        <v/>
      </c>
      <c r="B963" s="98" t="str">
        <f t="shared" si="86"/>
        <v/>
      </c>
      <c r="C963" s="99"/>
      <c r="D963" s="100"/>
      <c r="E963" s="100"/>
      <c r="F963" s="57"/>
      <c r="G963" s="58">
        <f t="shared" si="88"/>
        <v>0</v>
      </c>
      <c r="H963" s="58"/>
      <c r="I963" s="57"/>
      <c r="J963" s="57"/>
      <c r="K963" s="57"/>
      <c r="L963" s="57"/>
      <c r="M963" s="58" t="str">
        <f t="shared" si="89"/>
        <v/>
      </c>
      <c r="N963" s="102"/>
    </row>
    <row r="964" spans="1:14">
      <c r="A964" s="97" t="str">
        <f t="shared" si="87"/>
        <v/>
      </c>
      <c r="B964" s="98" t="str">
        <f t="shared" si="86"/>
        <v/>
      </c>
      <c r="C964" s="99"/>
      <c r="D964" s="100"/>
      <c r="E964" s="100"/>
      <c r="F964" s="57"/>
      <c r="G964" s="58">
        <f t="shared" si="88"/>
        <v>0</v>
      </c>
      <c r="H964" s="58"/>
      <c r="I964" s="57"/>
      <c r="J964" s="57"/>
      <c r="K964" s="57"/>
      <c r="L964" s="57"/>
      <c r="M964" s="58" t="str">
        <f t="shared" si="89"/>
        <v/>
      </c>
      <c r="N964" s="102"/>
    </row>
    <row r="965" spans="1:14">
      <c r="A965" s="97" t="str">
        <f t="shared" si="87"/>
        <v/>
      </c>
      <c r="B965" s="98" t="str">
        <f t="shared" si="86"/>
        <v/>
      </c>
      <c r="C965" s="99"/>
      <c r="D965" s="100"/>
      <c r="E965" s="100"/>
      <c r="F965" s="57"/>
      <c r="G965" s="58">
        <f t="shared" si="88"/>
        <v>0</v>
      </c>
      <c r="H965" s="58"/>
      <c r="I965" s="57"/>
      <c r="J965" s="57"/>
      <c r="K965" s="57"/>
      <c r="L965" s="57"/>
      <c r="M965" s="58" t="str">
        <f t="shared" si="89"/>
        <v/>
      </c>
      <c r="N965" s="102"/>
    </row>
    <row r="966" spans="1:14">
      <c r="A966" s="97" t="str">
        <f t="shared" si="87"/>
        <v/>
      </c>
      <c r="B966" s="98" t="str">
        <f t="shared" si="86"/>
        <v/>
      </c>
      <c r="C966" s="99"/>
      <c r="D966" s="100"/>
      <c r="E966" s="100"/>
      <c r="F966" s="57"/>
      <c r="G966" s="58">
        <f t="shared" si="88"/>
        <v>0</v>
      </c>
      <c r="H966" s="58"/>
      <c r="I966" s="57"/>
      <c r="J966" s="57"/>
      <c r="K966" s="57"/>
      <c r="L966" s="57"/>
      <c r="M966" s="58" t="str">
        <f t="shared" si="89"/>
        <v/>
      </c>
      <c r="N966" s="102"/>
    </row>
    <row r="967" spans="1:14">
      <c r="A967" s="97" t="str">
        <f t="shared" si="87"/>
        <v/>
      </c>
      <c r="B967" s="98" t="str">
        <f t="shared" si="86"/>
        <v/>
      </c>
      <c r="C967" s="99"/>
      <c r="D967" s="100"/>
      <c r="E967" s="100"/>
      <c r="F967" s="57"/>
      <c r="G967" s="58">
        <f t="shared" si="88"/>
        <v>0</v>
      </c>
      <c r="H967" s="58"/>
      <c r="I967" s="57"/>
      <c r="J967" s="57"/>
      <c r="K967" s="57"/>
      <c r="L967" s="57"/>
      <c r="M967" s="58" t="str">
        <f t="shared" si="89"/>
        <v/>
      </c>
      <c r="N967" s="102"/>
    </row>
    <row r="968" spans="1:14">
      <c r="A968" s="97" t="str">
        <f t="shared" si="87"/>
        <v/>
      </c>
      <c r="B968" s="98" t="str">
        <f t="shared" si="86"/>
        <v/>
      </c>
      <c r="C968" s="99"/>
      <c r="D968" s="100"/>
      <c r="E968" s="100"/>
      <c r="F968" s="57"/>
      <c r="G968" s="58">
        <f t="shared" si="88"/>
        <v>0</v>
      </c>
      <c r="H968" s="58"/>
      <c r="I968" s="57"/>
      <c r="J968" s="57"/>
      <c r="K968" s="57"/>
      <c r="L968" s="57"/>
      <c r="M968" s="58" t="str">
        <f t="shared" si="89"/>
        <v/>
      </c>
      <c r="N968" s="102"/>
    </row>
    <row r="969" spans="1:14">
      <c r="A969" s="97" t="str">
        <f t="shared" si="87"/>
        <v/>
      </c>
      <c r="B969" s="98" t="str">
        <f t="shared" si="86"/>
        <v/>
      </c>
      <c r="C969" s="99"/>
      <c r="D969" s="100"/>
      <c r="E969" s="100"/>
      <c r="F969" s="57"/>
      <c r="G969" s="58">
        <f t="shared" si="88"/>
        <v>0</v>
      </c>
      <c r="H969" s="58"/>
      <c r="I969" s="57"/>
      <c r="J969" s="57"/>
      <c r="K969" s="57"/>
      <c r="L969" s="57"/>
      <c r="M969" s="58" t="str">
        <f t="shared" si="89"/>
        <v/>
      </c>
      <c r="N969" s="102"/>
    </row>
    <row r="970" spans="1:14">
      <c r="A970" s="97" t="str">
        <f t="shared" si="87"/>
        <v/>
      </c>
      <c r="B970" s="98" t="str">
        <f t="shared" si="86"/>
        <v/>
      </c>
      <c r="C970" s="99"/>
      <c r="D970" s="100"/>
      <c r="E970" s="100"/>
      <c r="F970" s="57"/>
      <c r="G970" s="58">
        <f t="shared" si="88"/>
        <v>0</v>
      </c>
      <c r="H970" s="58"/>
      <c r="I970" s="57"/>
      <c r="J970" s="57"/>
      <c r="K970" s="57"/>
      <c r="L970" s="57"/>
      <c r="M970" s="58" t="str">
        <f t="shared" si="89"/>
        <v/>
      </c>
      <c r="N970" s="102"/>
    </row>
    <row r="971" spans="1:14">
      <c r="A971" s="97" t="str">
        <f t="shared" si="87"/>
        <v/>
      </c>
      <c r="B971" s="98" t="str">
        <f t="shared" si="86"/>
        <v/>
      </c>
      <c r="C971" s="99"/>
      <c r="D971" s="100"/>
      <c r="E971" s="100"/>
      <c r="F971" s="57"/>
      <c r="G971" s="58">
        <f t="shared" si="88"/>
        <v>0</v>
      </c>
      <c r="H971" s="58"/>
      <c r="I971" s="57"/>
      <c r="J971" s="57"/>
      <c r="K971" s="57"/>
      <c r="L971" s="57"/>
      <c r="M971" s="58" t="str">
        <f t="shared" si="89"/>
        <v/>
      </c>
      <c r="N971" s="102"/>
    </row>
    <row r="972" spans="1:14">
      <c r="A972" s="97" t="str">
        <f t="shared" si="87"/>
        <v/>
      </c>
      <c r="B972" s="98" t="str">
        <f t="shared" si="86"/>
        <v/>
      </c>
      <c r="C972" s="99"/>
      <c r="D972" s="100"/>
      <c r="E972" s="100"/>
      <c r="F972" s="57"/>
      <c r="G972" s="58">
        <f t="shared" si="88"/>
        <v>0</v>
      </c>
      <c r="H972" s="58"/>
      <c r="I972" s="57"/>
      <c r="J972" s="57"/>
      <c r="K972" s="57"/>
      <c r="L972" s="57"/>
      <c r="M972" s="58" t="str">
        <f t="shared" si="89"/>
        <v/>
      </c>
      <c r="N972" s="102"/>
    </row>
    <row r="973" spans="1:14">
      <c r="A973" s="97" t="str">
        <f t="shared" si="87"/>
        <v/>
      </c>
      <c r="B973" s="98" t="str">
        <f t="shared" si="86"/>
        <v/>
      </c>
      <c r="C973" s="99"/>
      <c r="D973" s="100"/>
      <c r="E973" s="100"/>
      <c r="F973" s="57"/>
      <c r="G973" s="58">
        <f t="shared" si="88"/>
        <v>0</v>
      </c>
      <c r="H973" s="58"/>
      <c r="I973" s="57"/>
      <c r="J973" s="57"/>
      <c r="K973" s="57"/>
      <c r="L973" s="57"/>
      <c r="M973" s="58" t="str">
        <f t="shared" si="89"/>
        <v/>
      </c>
      <c r="N973" s="102"/>
    </row>
    <row r="974" spans="1:14">
      <c r="A974" s="97" t="str">
        <f t="shared" si="87"/>
        <v/>
      </c>
      <c r="B974" s="98" t="str">
        <f t="shared" si="86"/>
        <v/>
      </c>
      <c r="C974" s="99"/>
      <c r="D974" s="100"/>
      <c r="E974" s="100"/>
      <c r="F974" s="57"/>
      <c r="G974" s="58">
        <f t="shared" si="88"/>
        <v>0</v>
      </c>
      <c r="H974" s="58"/>
      <c r="I974" s="57"/>
      <c r="J974" s="57"/>
      <c r="K974" s="57"/>
      <c r="L974" s="57"/>
      <c r="M974" s="58" t="str">
        <f t="shared" si="89"/>
        <v/>
      </c>
      <c r="N974" s="102"/>
    </row>
    <row r="975" spans="1:14">
      <c r="A975" s="97" t="str">
        <f t="shared" si="87"/>
        <v/>
      </c>
      <c r="B975" s="98" t="str">
        <f t="shared" si="86"/>
        <v/>
      </c>
      <c r="C975" s="99"/>
      <c r="D975" s="100"/>
      <c r="E975" s="100"/>
      <c r="F975" s="57"/>
      <c r="G975" s="58">
        <f t="shared" si="88"/>
        <v>0</v>
      </c>
      <c r="H975" s="58"/>
      <c r="I975" s="57"/>
      <c r="J975" s="57"/>
      <c r="K975" s="57"/>
      <c r="L975" s="57"/>
      <c r="M975" s="58" t="str">
        <f t="shared" si="89"/>
        <v/>
      </c>
      <c r="N975" s="102"/>
    </row>
    <row r="976" spans="1:14">
      <c r="A976" s="97" t="str">
        <f t="shared" si="87"/>
        <v/>
      </c>
      <c r="B976" s="98" t="str">
        <f t="shared" si="86"/>
        <v/>
      </c>
      <c r="C976" s="99"/>
      <c r="D976" s="100"/>
      <c r="E976" s="100"/>
      <c r="F976" s="57"/>
      <c r="G976" s="58">
        <f t="shared" si="88"/>
        <v>0</v>
      </c>
      <c r="H976" s="58"/>
      <c r="I976" s="57"/>
      <c r="J976" s="57"/>
      <c r="K976" s="57"/>
      <c r="L976" s="57"/>
      <c r="M976" s="58" t="str">
        <f t="shared" si="89"/>
        <v/>
      </c>
      <c r="N976" s="102"/>
    </row>
    <row r="977" spans="1:14">
      <c r="A977" s="97" t="str">
        <f t="shared" si="87"/>
        <v/>
      </c>
      <c r="B977" s="98" t="str">
        <f t="shared" si="86"/>
        <v/>
      </c>
      <c r="C977" s="99"/>
      <c r="D977" s="100"/>
      <c r="E977" s="100"/>
      <c r="F977" s="57"/>
      <c r="G977" s="58">
        <f t="shared" si="88"/>
        <v>0</v>
      </c>
      <c r="H977" s="58"/>
      <c r="I977" s="57"/>
      <c r="J977" s="57"/>
      <c r="K977" s="57"/>
      <c r="L977" s="57"/>
      <c r="M977" s="58" t="str">
        <f t="shared" si="89"/>
        <v/>
      </c>
      <c r="N977" s="102"/>
    </row>
    <row r="978" spans="1:14">
      <c r="A978" s="97" t="str">
        <f t="shared" si="87"/>
        <v/>
      </c>
      <c r="B978" s="98" t="str">
        <f t="shared" si="86"/>
        <v/>
      </c>
      <c r="C978" s="99"/>
      <c r="D978" s="100"/>
      <c r="E978" s="100"/>
      <c r="F978" s="57"/>
      <c r="G978" s="58">
        <f t="shared" si="88"/>
        <v>0</v>
      </c>
      <c r="H978" s="58"/>
      <c r="I978" s="57"/>
      <c r="J978" s="57"/>
      <c r="K978" s="57"/>
      <c r="L978" s="57"/>
      <c r="M978" s="58" t="str">
        <f t="shared" si="89"/>
        <v/>
      </c>
      <c r="N978" s="102"/>
    </row>
    <row r="979" spans="1:14">
      <c r="A979" s="97" t="str">
        <f t="shared" si="87"/>
        <v/>
      </c>
      <c r="B979" s="98" t="str">
        <f t="shared" si="86"/>
        <v/>
      </c>
      <c r="C979" s="99"/>
      <c r="D979" s="100"/>
      <c r="E979" s="100"/>
      <c r="F979" s="57"/>
      <c r="G979" s="58">
        <f t="shared" si="88"/>
        <v>0</v>
      </c>
      <c r="H979" s="58"/>
      <c r="I979" s="57"/>
      <c r="J979" s="57"/>
      <c r="K979" s="57"/>
      <c r="L979" s="57"/>
      <c r="M979" s="58" t="str">
        <f t="shared" si="89"/>
        <v/>
      </c>
      <c r="N979" s="102"/>
    </row>
    <row r="980" spans="1:14">
      <c r="A980" s="97" t="str">
        <f t="shared" si="87"/>
        <v/>
      </c>
      <c r="B980" s="98" t="str">
        <f t="shared" si="86"/>
        <v/>
      </c>
      <c r="C980" s="99"/>
      <c r="D980" s="100"/>
      <c r="E980" s="100"/>
      <c r="F980" s="57"/>
      <c r="G980" s="58">
        <f t="shared" si="88"/>
        <v>0</v>
      </c>
      <c r="H980" s="58"/>
      <c r="I980" s="57"/>
      <c r="J980" s="57"/>
      <c r="K980" s="57"/>
      <c r="L980" s="57"/>
      <c r="M980" s="58" t="str">
        <f t="shared" si="89"/>
        <v/>
      </c>
      <c r="N980" s="102"/>
    </row>
    <row r="981" spans="1:14">
      <c r="A981" s="97" t="str">
        <f t="shared" si="87"/>
        <v/>
      </c>
      <c r="B981" s="98" t="str">
        <f t="shared" si="86"/>
        <v/>
      </c>
      <c r="C981" s="99"/>
      <c r="D981" s="100"/>
      <c r="E981" s="100"/>
      <c r="F981" s="57"/>
      <c r="G981" s="58">
        <f t="shared" si="88"/>
        <v>0</v>
      </c>
      <c r="H981" s="58"/>
      <c r="I981" s="57"/>
      <c r="J981" s="57"/>
      <c r="K981" s="57"/>
      <c r="L981" s="57"/>
      <c r="M981" s="58" t="str">
        <f t="shared" si="89"/>
        <v/>
      </c>
      <c r="N981" s="102"/>
    </row>
    <row r="982" spans="1:14">
      <c r="A982" s="97" t="str">
        <f t="shared" si="87"/>
        <v/>
      </c>
      <c r="B982" s="98" t="str">
        <f t="shared" si="86"/>
        <v/>
      </c>
      <c r="C982" s="99"/>
      <c r="D982" s="100"/>
      <c r="E982" s="100"/>
      <c r="F982" s="57"/>
      <c r="G982" s="58">
        <f t="shared" si="88"/>
        <v>0</v>
      </c>
      <c r="H982" s="58"/>
      <c r="I982" s="57"/>
      <c r="J982" s="57"/>
      <c r="K982" s="57"/>
      <c r="L982" s="57"/>
      <c r="M982" s="58" t="str">
        <f t="shared" si="89"/>
        <v/>
      </c>
      <c r="N982" s="102"/>
    </row>
    <row r="983" spans="1:14">
      <c r="A983" s="97" t="str">
        <f t="shared" si="87"/>
        <v/>
      </c>
      <c r="B983" s="98" t="str">
        <f t="shared" si="86"/>
        <v/>
      </c>
      <c r="C983" s="99"/>
      <c r="D983" s="100"/>
      <c r="E983" s="100"/>
      <c r="F983" s="57"/>
      <c r="G983" s="58">
        <f t="shared" si="88"/>
        <v>0</v>
      </c>
      <c r="H983" s="58"/>
      <c r="I983" s="57"/>
      <c r="J983" s="57"/>
      <c r="K983" s="57"/>
      <c r="L983" s="57"/>
      <c r="M983" s="58" t="str">
        <f t="shared" si="89"/>
        <v/>
      </c>
      <c r="N983" s="102"/>
    </row>
    <row r="984" spans="1:14">
      <c r="A984" s="97" t="str">
        <f t="shared" si="87"/>
        <v/>
      </c>
      <c r="B984" s="98" t="str">
        <f t="shared" si="86"/>
        <v/>
      </c>
      <c r="C984" s="99"/>
      <c r="D984" s="100"/>
      <c r="E984" s="100"/>
      <c r="F984" s="57"/>
      <c r="G984" s="58">
        <f t="shared" si="88"/>
        <v>0</v>
      </c>
      <c r="H984" s="58"/>
      <c r="I984" s="57"/>
      <c r="J984" s="57"/>
      <c r="K984" s="57"/>
      <c r="L984" s="57"/>
      <c r="M984" s="58" t="str">
        <f t="shared" si="89"/>
        <v/>
      </c>
      <c r="N984" s="102"/>
    </row>
    <row r="985" spans="1:14">
      <c r="A985" s="97" t="str">
        <f t="shared" si="87"/>
        <v/>
      </c>
      <c r="B985" s="98" t="str">
        <f t="shared" si="86"/>
        <v/>
      </c>
      <c r="C985" s="99"/>
      <c r="D985" s="100"/>
      <c r="E985" s="100"/>
      <c r="F985" s="57"/>
      <c r="G985" s="58">
        <f t="shared" si="88"/>
        <v>0</v>
      </c>
      <c r="H985" s="58"/>
      <c r="I985" s="57"/>
      <c r="J985" s="57"/>
      <c r="K985" s="57"/>
      <c r="L985" s="57"/>
      <c r="M985" s="58" t="str">
        <f t="shared" si="89"/>
        <v/>
      </c>
      <c r="N985" s="102"/>
    </row>
    <row r="986" spans="1:14">
      <c r="A986" s="97" t="str">
        <f t="shared" si="87"/>
        <v/>
      </c>
      <c r="B986" s="98" t="str">
        <f t="shared" si="86"/>
        <v/>
      </c>
      <c r="C986" s="99"/>
      <c r="D986" s="100"/>
      <c r="E986" s="100"/>
      <c r="F986" s="57"/>
      <c r="G986" s="58">
        <f t="shared" si="88"/>
        <v>0</v>
      </c>
      <c r="H986" s="58"/>
      <c r="I986" s="57"/>
      <c r="J986" s="57"/>
      <c r="K986" s="57"/>
      <c r="L986" s="57"/>
      <c r="M986" s="58" t="str">
        <f t="shared" si="89"/>
        <v/>
      </c>
      <c r="N986" s="102"/>
    </row>
    <row r="987" spans="1:14">
      <c r="A987" s="97" t="str">
        <f t="shared" si="87"/>
        <v/>
      </c>
      <c r="B987" s="98" t="str">
        <f t="shared" si="86"/>
        <v/>
      </c>
      <c r="C987" s="99"/>
      <c r="D987" s="100"/>
      <c r="E987" s="100"/>
      <c r="F987" s="57"/>
      <c r="G987" s="58">
        <f t="shared" si="88"/>
        <v>0</v>
      </c>
      <c r="H987" s="58"/>
      <c r="I987" s="57"/>
      <c r="J987" s="57"/>
      <c r="K987" s="57"/>
      <c r="L987" s="57"/>
      <c r="M987" s="58" t="str">
        <f t="shared" si="89"/>
        <v/>
      </c>
      <c r="N987" s="102"/>
    </row>
    <row r="988" spans="1:14">
      <c r="A988" s="97" t="str">
        <f t="shared" si="87"/>
        <v/>
      </c>
      <c r="B988" s="98" t="str">
        <f t="shared" si="86"/>
        <v/>
      </c>
      <c r="C988" s="99"/>
      <c r="D988" s="100"/>
      <c r="E988" s="100"/>
      <c r="F988" s="57"/>
      <c r="G988" s="58">
        <f t="shared" si="88"/>
        <v>0</v>
      </c>
      <c r="H988" s="58"/>
      <c r="I988" s="57"/>
      <c r="J988" s="57"/>
      <c r="K988" s="57"/>
      <c r="L988" s="57"/>
      <c r="M988" s="58" t="str">
        <f t="shared" si="89"/>
        <v/>
      </c>
      <c r="N988" s="102"/>
    </row>
    <row r="989" spans="1:14">
      <c r="A989" s="97" t="str">
        <f t="shared" si="87"/>
        <v/>
      </c>
      <c r="B989" s="98" t="str">
        <f t="shared" si="86"/>
        <v/>
      </c>
      <c r="C989" s="99"/>
      <c r="D989" s="100"/>
      <c r="E989" s="100"/>
      <c r="F989" s="57"/>
      <c r="G989" s="58">
        <f t="shared" si="88"/>
        <v>0</v>
      </c>
      <c r="H989" s="58"/>
      <c r="I989" s="57"/>
      <c r="J989" s="57"/>
      <c r="K989" s="57"/>
      <c r="L989" s="57"/>
      <c r="M989" s="58" t="str">
        <f t="shared" si="89"/>
        <v/>
      </c>
      <c r="N989" s="102"/>
    </row>
    <row r="990" spans="1:14">
      <c r="A990" s="97" t="str">
        <f t="shared" si="87"/>
        <v/>
      </c>
      <c r="B990" s="98" t="str">
        <f t="shared" si="86"/>
        <v/>
      </c>
      <c r="C990" s="99"/>
      <c r="D990" s="100"/>
      <c r="E990" s="100"/>
      <c r="F990" s="57"/>
      <c r="G990" s="58">
        <f t="shared" si="88"/>
        <v>0</v>
      </c>
      <c r="H990" s="58"/>
      <c r="I990" s="57"/>
      <c r="J990" s="57"/>
      <c r="K990" s="57"/>
      <c r="L990" s="57"/>
      <c r="M990" s="58" t="str">
        <f t="shared" si="89"/>
        <v/>
      </c>
      <c r="N990" s="102"/>
    </row>
    <row r="991" spans="1:14">
      <c r="A991" s="97" t="str">
        <f t="shared" si="87"/>
        <v/>
      </c>
      <c r="B991" s="98" t="str">
        <f t="shared" si="86"/>
        <v/>
      </c>
      <c r="C991" s="99"/>
      <c r="D991" s="100"/>
      <c r="E991" s="100"/>
      <c r="F991" s="57"/>
      <c r="G991" s="58">
        <f t="shared" si="88"/>
        <v>0</v>
      </c>
      <c r="H991" s="58"/>
      <c r="I991" s="57"/>
      <c r="J991" s="57"/>
      <c r="K991" s="57"/>
      <c r="L991" s="57"/>
      <c r="M991" s="58" t="str">
        <f t="shared" si="89"/>
        <v/>
      </c>
      <c r="N991" s="102"/>
    </row>
    <row r="992" spans="1:14">
      <c r="A992" s="97" t="str">
        <f t="shared" si="87"/>
        <v/>
      </c>
      <c r="B992" s="98" t="str">
        <f t="shared" si="86"/>
        <v/>
      </c>
      <c r="C992" s="99"/>
      <c r="D992" s="100"/>
      <c r="E992" s="100"/>
      <c r="F992" s="57"/>
      <c r="G992" s="58">
        <f t="shared" si="88"/>
        <v>0</v>
      </c>
      <c r="H992" s="58"/>
      <c r="I992" s="57"/>
      <c r="J992" s="57"/>
      <c r="K992" s="57"/>
      <c r="L992" s="57"/>
      <c r="M992" s="58" t="str">
        <f t="shared" si="89"/>
        <v/>
      </c>
      <c r="N992" s="102"/>
    </row>
    <row r="993" spans="1:14">
      <c r="A993" s="97" t="str">
        <f t="shared" si="87"/>
        <v/>
      </c>
      <c r="B993" s="98" t="str">
        <f t="shared" si="86"/>
        <v/>
      </c>
      <c r="C993" s="99"/>
      <c r="D993" s="100"/>
      <c r="E993" s="100"/>
      <c r="F993" s="57"/>
      <c r="G993" s="58">
        <f t="shared" si="88"/>
        <v>0</v>
      </c>
      <c r="H993" s="58"/>
      <c r="I993" s="57"/>
      <c r="J993" s="57"/>
      <c r="K993" s="57"/>
      <c r="L993" s="57"/>
      <c r="M993" s="58" t="str">
        <f t="shared" si="89"/>
        <v/>
      </c>
      <c r="N993" s="102"/>
    </row>
    <row r="994" spans="1:14">
      <c r="A994" s="97" t="str">
        <f t="shared" si="87"/>
        <v/>
      </c>
      <c r="B994" s="98" t="str">
        <f t="shared" si="86"/>
        <v/>
      </c>
      <c r="C994" s="99"/>
      <c r="D994" s="100"/>
      <c r="E994" s="100"/>
      <c r="F994" s="57"/>
      <c r="G994" s="58">
        <f t="shared" si="88"/>
        <v>0</v>
      </c>
      <c r="H994" s="58"/>
      <c r="I994" s="57"/>
      <c r="J994" s="57"/>
      <c r="K994" s="57"/>
      <c r="L994" s="57"/>
      <c r="M994" s="58" t="str">
        <f t="shared" si="89"/>
        <v/>
      </c>
      <c r="N994" s="102"/>
    </row>
    <row r="995" spans="1:14">
      <c r="A995" s="97" t="str">
        <f t="shared" si="87"/>
        <v/>
      </c>
      <c r="B995" s="98" t="str">
        <f t="shared" si="86"/>
        <v/>
      </c>
      <c r="C995" s="99"/>
      <c r="D995" s="100"/>
      <c r="E995" s="100"/>
      <c r="F995" s="57"/>
      <c r="G995" s="58">
        <f t="shared" si="88"/>
        <v>0</v>
      </c>
      <c r="H995" s="58"/>
      <c r="I995" s="57"/>
      <c r="J995" s="57"/>
      <c r="K995" s="57"/>
      <c r="L995" s="57"/>
      <c r="M995" s="58" t="str">
        <f t="shared" si="89"/>
        <v/>
      </c>
      <c r="N995" s="102"/>
    </row>
    <row r="996" spans="1:14">
      <c r="A996" s="97" t="str">
        <f t="shared" si="87"/>
        <v/>
      </c>
      <c r="B996" s="98" t="str">
        <f t="shared" si="86"/>
        <v/>
      </c>
      <c r="C996" s="99"/>
      <c r="D996" s="100"/>
      <c r="E996" s="100"/>
      <c r="F996" s="57"/>
      <c r="G996" s="58">
        <f t="shared" si="88"/>
        <v>0</v>
      </c>
      <c r="H996" s="58"/>
      <c r="I996" s="57"/>
      <c r="J996" s="57"/>
      <c r="K996" s="57"/>
      <c r="L996" s="57"/>
      <c r="M996" s="58" t="str">
        <f t="shared" si="89"/>
        <v/>
      </c>
      <c r="N996" s="102"/>
    </row>
    <row r="997" spans="1:14">
      <c r="A997" s="97" t="str">
        <f t="shared" si="87"/>
        <v/>
      </c>
      <c r="B997" s="98" t="str">
        <f t="shared" si="86"/>
        <v/>
      </c>
      <c r="C997" s="99"/>
      <c r="D997" s="100"/>
      <c r="E997" s="100"/>
      <c r="F997" s="57"/>
      <c r="G997" s="58">
        <f t="shared" si="88"/>
        <v>0</v>
      </c>
      <c r="H997" s="58"/>
      <c r="I997" s="57"/>
      <c r="J997" s="57"/>
      <c r="K997" s="57"/>
      <c r="L997" s="57"/>
      <c r="M997" s="58" t="str">
        <f t="shared" si="89"/>
        <v/>
      </c>
      <c r="N997" s="102"/>
    </row>
    <row r="998" spans="1:14">
      <c r="A998" s="97" t="str">
        <f t="shared" si="87"/>
        <v/>
      </c>
      <c r="B998" s="98" t="str">
        <f t="shared" si="86"/>
        <v/>
      </c>
      <c r="C998" s="99"/>
      <c r="D998" s="100"/>
      <c r="E998" s="100"/>
      <c r="F998" s="57"/>
      <c r="G998" s="58">
        <f t="shared" si="88"/>
        <v>0</v>
      </c>
      <c r="H998" s="58"/>
      <c r="I998" s="57"/>
      <c r="J998" s="57"/>
      <c r="K998" s="57"/>
      <c r="L998" s="57"/>
      <c r="M998" s="58" t="str">
        <f t="shared" si="89"/>
        <v/>
      </c>
      <c r="N998" s="102"/>
    </row>
    <row r="999" spans="1:14">
      <c r="A999" s="97" t="str">
        <f t="shared" si="87"/>
        <v/>
      </c>
      <c r="B999" s="98" t="str">
        <f t="shared" si="86"/>
        <v/>
      </c>
      <c r="C999" s="99"/>
      <c r="D999" s="100"/>
      <c r="E999" s="100"/>
      <c r="F999" s="57"/>
      <c r="G999" s="58">
        <f t="shared" si="88"/>
        <v>0</v>
      </c>
      <c r="H999" s="58"/>
      <c r="I999" s="57"/>
      <c r="J999" s="57"/>
      <c r="K999" s="57"/>
      <c r="L999" s="57"/>
      <c r="M999" s="58" t="str">
        <f t="shared" si="89"/>
        <v/>
      </c>
      <c r="N999" s="102"/>
    </row>
    <row r="1000" spans="1:14">
      <c r="A1000" s="97" t="str">
        <f t="shared" si="87"/>
        <v/>
      </c>
      <c r="B1000" s="98" t="str">
        <f t="shared" si="86"/>
        <v/>
      </c>
      <c r="C1000" s="99"/>
      <c r="D1000" s="100"/>
      <c r="E1000" s="100"/>
      <c r="F1000" s="57"/>
      <c r="G1000" s="58">
        <f t="shared" si="88"/>
        <v>0</v>
      </c>
      <c r="H1000" s="58"/>
      <c r="I1000" s="57"/>
      <c r="J1000" s="57"/>
      <c r="K1000" s="57"/>
      <c r="L1000" s="57"/>
      <c r="M1000" s="58" t="str">
        <f t="shared" si="89"/>
        <v/>
      </c>
      <c r="N1000" s="102"/>
    </row>
  </sheetData>
  <mergeCells count="39">
    <mergeCell ref="D1:F1"/>
    <mergeCell ref="G1:H1"/>
    <mergeCell ref="J1:K1"/>
    <mergeCell ref="L1:O1"/>
    <mergeCell ref="H3:Q3"/>
    <mergeCell ref="A5:T5"/>
    <mergeCell ref="H6:O6"/>
    <mergeCell ref="P6:S6"/>
    <mergeCell ref="J7:K7"/>
    <mergeCell ref="L7:M7"/>
    <mergeCell ref="P7:Q7"/>
    <mergeCell ref="A23:Y23"/>
    <mergeCell ref="D24:G24"/>
    <mergeCell ref="H24:N24"/>
    <mergeCell ref="O24:S24"/>
    <mergeCell ref="A41:I41"/>
    <mergeCell ref="A6:A8"/>
    <mergeCell ref="A24:A25"/>
    <mergeCell ref="B6:B8"/>
    <mergeCell ref="B24:B25"/>
    <mergeCell ref="C6:C8"/>
    <mergeCell ref="C24:C25"/>
    <mergeCell ref="D6:D8"/>
    <mergeCell ref="E6:E8"/>
    <mergeCell ref="F6:F8"/>
    <mergeCell ref="G6:G8"/>
    <mergeCell ref="R7:R8"/>
    <mergeCell ref="S7:S8"/>
    <mergeCell ref="T6:T8"/>
    <mergeCell ref="T24:T25"/>
    <mergeCell ref="U6:U8"/>
    <mergeCell ref="U24:U25"/>
    <mergeCell ref="V24:V25"/>
    <mergeCell ref="W24:W25"/>
    <mergeCell ref="X24:X25"/>
    <mergeCell ref="Y24:Y25"/>
    <mergeCell ref="Z24:Z25"/>
    <mergeCell ref="AA24:AA25"/>
    <mergeCell ref="AB24:AB25"/>
  </mergeCells>
  <hyperlinks>
    <hyperlink ref="C1" location="项目管理台账!A1" display="返回"/>
  </hyperlinks>
  <pageMargins left="0.7" right="0.7" top="0.75" bottom="0.75" header="0.3" footer="0.3"/>
  <pageSetup paperSize="9" orientation="portrait"/>
  <headerFooter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0"/>
  <dimension ref="A1:AD1000"/>
  <sheetViews>
    <sheetView showGridLines="0" workbookViewId="0">
      <pane ySplit="1" topLeftCell="A2" activePane="bottomLeft" state="frozen"/>
      <selection/>
      <selection pane="bottomLeft" activeCell="B1" sqref="B1"/>
    </sheetView>
  </sheetViews>
  <sheetFormatPr defaultColWidth="9" defaultRowHeight="14.4"/>
  <cols>
    <col min="1" max="1" width="7.46296296296296" customWidth="1"/>
    <col min="2" max="2" width="11.7962962962963" style="29" customWidth="1"/>
    <col min="3" max="3" width="12.2037037037037" style="29" customWidth="1"/>
    <col min="4" max="4" width="20.0648148148148" customWidth="1"/>
    <col min="5" max="5" width="13.462962962963" customWidth="1"/>
    <col min="6" max="6" width="13.6018518518519" customWidth="1"/>
    <col min="7" max="7" width="12.7962962962963" customWidth="1"/>
    <col min="8" max="8" width="12.537037037037" customWidth="1"/>
    <col min="9" max="9" width="13.3333333333333" customWidth="1"/>
    <col min="10" max="10" width="13.2037037037037" customWidth="1"/>
    <col min="11" max="11" width="14.2037037037037" customWidth="1"/>
    <col min="12" max="12" width="12.6018518518519" customWidth="1"/>
    <col min="13" max="13" width="11.537037037037" customWidth="1"/>
    <col min="18" max="18" width="10.3333333333333" customWidth="1"/>
    <col min="19" max="19" width="8.7962962962963" customWidth="1"/>
    <col min="20" max="20" width="13.537037037037" customWidth="1"/>
    <col min="21" max="21" width="5.2037037037037" customWidth="1"/>
    <col min="23" max="23" width="9" style="29"/>
    <col min="24" max="24" width="9.60185185185185" customWidth="1"/>
    <col min="26" max="26" width="4.53703703703704" style="30" customWidth="1"/>
    <col min="27" max="27" width="10.0648148148148" customWidth="1"/>
    <col min="28" max="28" width="12.462962962963" style="29" customWidth="1"/>
  </cols>
  <sheetData>
    <row r="1" ht="28.95" spans="1:28">
      <c r="A1" s="31" t="s">
        <v>209</v>
      </c>
      <c r="B1" s="32"/>
      <c r="C1" s="33" t="s">
        <v>118</v>
      </c>
      <c r="D1" s="34" t="s">
        <v>210</v>
      </c>
      <c r="E1" s="34"/>
      <c r="F1" s="34"/>
      <c r="G1" s="35" t="s">
        <v>100</v>
      </c>
      <c r="H1" s="35"/>
      <c r="I1" s="36" t="s">
        <v>120</v>
      </c>
      <c r="J1" s="37" t="s">
        <v>0</v>
      </c>
      <c r="K1" s="37"/>
      <c r="L1" s="38" t="s">
        <v>121</v>
      </c>
      <c r="M1" s="38"/>
      <c r="N1" s="38"/>
      <c r="O1" s="38"/>
    </row>
    <row r="2" ht="15.15"/>
    <row r="3" spans="1:28">
      <c r="H3" s="39" t="s">
        <v>122</v>
      </c>
      <c r="I3" s="39"/>
      <c r="J3" s="39"/>
      <c r="K3" s="39"/>
      <c r="L3" s="39"/>
      <c r="M3" s="39"/>
      <c r="N3" s="39"/>
      <c r="O3" s="39"/>
      <c r="P3" s="39"/>
      <c r="Q3" s="39"/>
    </row>
    <row r="4" spans="1:28">
      <c r="H4" s="40"/>
      <c r="I4" s="40"/>
      <c r="J4" s="40"/>
      <c r="K4" s="40"/>
      <c r="L4" s="40"/>
      <c r="M4" s="40"/>
      <c r="N4" s="40"/>
      <c r="O4" s="40"/>
      <c r="P4" s="40">
        <v>0.05</v>
      </c>
      <c r="Q4" s="40">
        <v>0.05</v>
      </c>
    </row>
    <row r="5" spans="1:28">
      <c r="A5" s="41" t="s">
        <v>123</v>
      </c>
      <c r="B5" s="41"/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</row>
    <row r="6" s="27" customFormat="1" spans="1:28">
      <c r="A6" s="42" t="s">
        <v>124</v>
      </c>
      <c r="B6" s="43" t="s">
        <v>125</v>
      </c>
      <c r="C6" s="43" t="s">
        <v>126</v>
      </c>
      <c r="D6" s="42" t="s">
        <v>127</v>
      </c>
      <c r="E6" s="42" t="s">
        <v>128</v>
      </c>
      <c r="F6" s="42" t="s">
        <v>129</v>
      </c>
      <c r="G6" s="42" t="s">
        <v>130</v>
      </c>
      <c r="H6" s="44" t="s">
        <v>131</v>
      </c>
      <c r="I6" s="44"/>
      <c r="J6" s="44"/>
      <c r="K6" s="44"/>
      <c r="L6" s="44"/>
      <c r="M6" s="44"/>
      <c r="N6" s="44"/>
      <c r="O6" s="44"/>
      <c r="P6" s="45" t="s">
        <v>132</v>
      </c>
      <c r="Q6" s="45"/>
      <c r="R6" s="45"/>
      <c r="S6" s="45"/>
      <c r="T6" s="42" t="s">
        <v>133</v>
      </c>
      <c r="U6" s="46" t="s">
        <v>134</v>
      </c>
      <c r="W6" s="47"/>
      <c r="Z6" s="48"/>
      <c r="AB6" s="47"/>
    </row>
    <row r="7" s="27" customFormat="1" ht="28.8" spans="1:28">
      <c r="A7" s="42"/>
      <c r="B7" s="43"/>
      <c r="C7" s="43"/>
      <c r="D7" s="42"/>
      <c r="E7" s="42"/>
      <c r="F7" s="42"/>
      <c r="G7" s="42"/>
      <c r="H7" s="49" t="s">
        <v>135</v>
      </c>
      <c r="I7" s="49" t="s">
        <v>135</v>
      </c>
      <c r="J7" s="49" t="s">
        <v>136</v>
      </c>
      <c r="K7" s="49"/>
      <c r="L7" s="49" t="s">
        <v>137</v>
      </c>
      <c r="M7" s="49"/>
      <c r="N7" s="49" t="s">
        <v>138</v>
      </c>
      <c r="O7" s="49" t="s">
        <v>139</v>
      </c>
      <c r="P7" s="42" t="s">
        <v>140</v>
      </c>
      <c r="Q7" s="42"/>
      <c r="R7" s="46" t="s">
        <v>141</v>
      </c>
      <c r="S7" s="46" t="s">
        <v>142</v>
      </c>
      <c r="T7" s="42"/>
      <c r="U7" s="46"/>
      <c r="W7" s="47"/>
      <c r="Z7" s="48"/>
      <c r="AB7" s="47"/>
    </row>
    <row r="8" s="27" customFormat="1" ht="28.8" spans="1:28">
      <c r="A8" s="42"/>
      <c r="B8" s="43"/>
      <c r="C8" s="43"/>
      <c r="D8" s="42"/>
      <c r="E8" s="42"/>
      <c r="F8" s="42"/>
      <c r="G8" s="42"/>
      <c r="H8" s="50" t="s">
        <v>143</v>
      </c>
      <c r="I8" s="50" t="s">
        <v>144</v>
      </c>
      <c r="J8" s="50" t="s">
        <v>145</v>
      </c>
      <c r="K8" s="50" t="s">
        <v>146</v>
      </c>
      <c r="L8" s="50" t="s">
        <v>147</v>
      </c>
      <c r="M8" s="50" t="s">
        <v>148</v>
      </c>
      <c r="N8" s="50" t="s">
        <v>149</v>
      </c>
      <c r="O8" s="50" t="s">
        <v>150</v>
      </c>
      <c r="P8" s="51" t="s">
        <v>151</v>
      </c>
      <c r="Q8" s="51" t="s">
        <v>152</v>
      </c>
      <c r="R8" s="46"/>
      <c r="S8" s="46"/>
      <c r="T8" s="42"/>
      <c r="U8" s="46"/>
      <c r="W8" s="47"/>
      <c r="Z8" s="48"/>
      <c r="AB8" s="47"/>
    </row>
    <row r="9" s="27" customFormat="1" spans="1:28">
      <c r="A9" s="52" t="s">
        <v>153</v>
      </c>
      <c r="B9" s="53"/>
      <c r="C9" s="53"/>
      <c r="D9" s="52"/>
      <c r="E9" s="52"/>
      <c r="F9" s="52"/>
      <c r="G9" s="52"/>
      <c r="H9" s="54">
        <f>(20%-1%-3%)*1</f>
        <v>0.16</v>
      </c>
      <c r="I9" s="54">
        <v>0.08</v>
      </c>
      <c r="J9" s="55">
        <f>10%-1%</f>
        <v>0.09</v>
      </c>
      <c r="K9" s="54">
        <f>2%</f>
        <v>0.02</v>
      </c>
      <c r="L9" s="55">
        <v>0.005</v>
      </c>
      <c r="M9" s="55">
        <v>0.005</v>
      </c>
      <c r="N9" s="55">
        <f>(0.5%-0.1%)-0.08%+0.08%</f>
        <v>0.004</v>
      </c>
      <c r="O9" s="55">
        <f>0.8%</f>
        <v>0.008</v>
      </c>
      <c r="P9" s="54">
        <v>0.05</v>
      </c>
      <c r="Q9" s="54">
        <v>0.05</v>
      </c>
      <c r="R9" s="56"/>
      <c r="S9" s="56"/>
      <c r="T9" s="52"/>
      <c r="U9" s="39"/>
      <c r="W9" s="47"/>
      <c r="Z9" s="48"/>
      <c r="AB9" s="47"/>
    </row>
    <row r="10" spans="1:28">
      <c r="A10" s="39" t="s">
        <v>154</v>
      </c>
      <c r="B10" s="57">
        <v>6326</v>
      </c>
      <c r="C10" s="57">
        <v>6326</v>
      </c>
      <c r="D10" s="57">
        <v>6326</v>
      </c>
      <c r="E10" s="57">
        <v>6326</v>
      </c>
      <c r="F10" s="57">
        <v>6326</v>
      </c>
      <c r="G10" s="57">
        <v>2320</v>
      </c>
      <c r="H10" s="58">
        <f>ROUND(B10*$H$9,2)</f>
        <v>1012.16</v>
      </c>
      <c r="I10" s="58">
        <f>ROUND(B10*$I$9,2)</f>
        <v>506.08</v>
      </c>
      <c r="J10" s="58">
        <f>ROUND(C10*$J$9,2)</f>
        <v>569.34</v>
      </c>
      <c r="K10" s="58">
        <f>IF(OR(C10="",C10=0),0,ROUND(C10*$K$9+3,2))</f>
        <v>129.52</v>
      </c>
      <c r="L10" s="58">
        <f>ROUND(D10*$L$9,2)</f>
        <v>31.63</v>
      </c>
      <c r="M10" s="58">
        <f>ROUND(D10*$M$9,2)</f>
        <v>31.63</v>
      </c>
      <c r="N10" s="58">
        <f>ROUND(E10*$N$9,2)</f>
        <v>25.3</v>
      </c>
      <c r="O10" s="58">
        <f>ROUND(F10*$O$9,2)</f>
        <v>50.61</v>
      </c>
      <c r="P10" s="58">
        <f>ROUND(G10*$P$9,0)</f>
        <v>116</v>
      </c>
      <c r="Q10" s="58">
        <f>ROUND(G10*$Q$9,0)</f>
        <v>116</v>
      </c>
      <c r="R10" s="58">
        <f>H10+J10+L10+N10+O10+P10</f>
        <v>1805.04</v>
      </c>
      <c r="S10" s="58">
        <f>I10+K10+M10+Q10</f>
        <v>783.23</v>
      </c>
      <c r="T10" s="58">
        <f>R10+S10</f>
        <v>2588.27</v>
      </c>
      <c r="U10" s="59"/>
      <c r="V10" t="s">
        <v>154</v>
      </c>
    </row>
    <row r="11" spans="1:28">
      <c r="A11" s="39" t="s">
        <v>155</v>
      </c>
      <c r="B11" s="57">
        <f>B10</f>
        <v>6326</v>
      </c>
      <c r="C11" s="57">
        <f t="shared" ref="C11:G21" si="0">C10</f>
        <v>6326</v>
      </c>
      <c r="D11" s="57">
        <f t="shared" si="0"/>
        <v>6326</v>
      </c>
      <c r="E11" s="57">
        <f t="shared" si="0"/>
        <v>6326</v>
      </c>
      <c r="F11" s="57">
        <f t="shared" si="0"/>
        <v>6326</v>
      </c>
      <c r="G11" s="57">
        <f t="shared" si="0"/>
        <v>2320</v>
      </c>
      <c r="H11" s="58">
        <f t="shared" ref="H11:H21" si="1">ROUND(B11*$H$9,2)</f>
        <v>1012.16</v>
      </c>
      <c r="I11" s="58">
        <f t="shared" ref="I11:I21" si="2">ROUND(B11*$I$9,2)</f>
        <v>506.08</v>
      </c>
      <c r="J11" s="58">
        <f t="shared" ref="J11:J21" si="3">ROUND(C11*$J$9,2)</f>
        <v>569.34</v>
      </c>
      <c r="K11" s="58">
        <f t="shared" ref="K11:K21" si="4">IF(OR(C11="",C11=0),0,ROUND(C11*$K$9+3,2))</f>
        <v>129.52</v>
      </c>
      <c r="L11" s="58">
        <f t="shared" ref="L11:L21" si="5">ROUND(D11*$L$9,2)</f>
        <v>31.63</v>
      </c>
      <c r="M11" s="58">
        <f t="shared" ref="M11:M21" si="6">ROUND(D11*$M$9,2)</f>
        <v>31.63</v>
      </c>
      <c r="N11" s="58">
        <f t="shared" ref="N11:N21" si="7">ROUND(E11*$N$9,2)</f>
        <v>25.3</v>
      </c>
      <c r="O11" s="58">
        <f t="shared" ref="O11:O21" si="8">ROUND(F11*$O$9,2)</f>
        <v>50.61</v>
      </c>
      <c r="P11" s="58">
        <f t="shared" ref="P11:P15" si="9">ROUND(G11*$P$9,0)</f>
        <v>116</v>
      </c>
      <c r="Q11" s="58">
        <f t="shared" ref="Q11:Q15" si="10">ROUND(G11*$Q$9,0)</f>
        <v>116</v>
      </c>
      <c r="R11" s="58">
        <f t="shared" ref="R11:R21" si="11">H11+J11+L11+N11+O11+P11</f>
        <v>1805.04</v>
      </c>
      <c r="S11" s="58">
        <f t="shared" ref="S11:S21" si="12">I11+K11+M11+Q11</f>
        <v>783.23</v>
      </c>
      <c r="T11" s="58">
        <f t="shared" ref="T11:T21" si="13">R11+S11</f>
        <v>2588.27</v>
      </c>
      <c r="U11" s="59"/>
      <c r="V11" t="s">
        <v>155</v>
      </c>
    </row>
    <row r="12" spans="1:28">
      <c r="A12" s="39" t="s">
        <v>156</v>
      </c>
      <c r="B12" s="57">
        <f t="shared" ref="B12:F21" si="14">B11</f>
        <v>6326</v>
      </c>
      <c r="C12" s="57">
        <f t="shared" si="0"/>
        <v>6326</v>
      </c>
      <c r="D12" s="57">
        <f t="shared" si="0"/>
        <v>6326</v>
      </c>
      <c r="E12" s="57">
        <f t="shared" si="0"/>
        <v>6326</v>
      </c>
      <c r="F12" s="57">
        <f t="shared" si="0"/>
        <v>6326</v>
      </c>
      <c r="G12" s="57">
        <f t="shared" si="0"/>
        <v>2320</v>
      </c>
      <c r="H12" s="58">
        <f t="shared" si="1"/>
        <v>1012.16</v>
      </c>
      <c r="I12" s="58">
        <f t="shared" si="2"/>
        <v>506.08</v>
      </c>
      <c r="J12" s="58">
        <f t="shared" si="3"/>
        <v>569.34</v>
      </c>
      <c r="K12" s="58">
        <f t="shared" si="4"/>
        <v>129.52</v>
      </c>
      <c r="L12" s="58">
        <f t="shared" si="5"/>
        <v>31.63</v>
      </c>
      <c r="M12" s="58">
        <f t="shared" si="6"/>
        <v>31.63</v>
      </c>
      <c r="N12" s="58">
        <f t="shared" si="7"/>
        <v>25.3</v>
      </c>
      <c r="O12" s="58">
        <f t="shared" si="8"/>
        <v>50.61</v>
      </c>
      <c r="P12" s="58">
        <f t="shared" si="9"/>
        <v>116</v>
      </c>
      <c r="Q12" s="58">
        <f t="shared" si="10"/>
        <v>116</v>
      </c>
      <c r="R12" s="58">
        <f t="shared" si="11"/>
        <v>1805.04</v>
      </c>
      <c r="S12" s="58">
        <f t="shared" si="12"/>
        <v>783.23</v>
      </c>
      <c r="T12" s="58">
        <f t="shared" si="13"/>
        <v>2588.27</v>
      </c>
      <c r="U12" s="59"/>
      <c r="V12" t="s">
        <v>156</v>
      </c>
    </row>
    <row r="13" spans="1:28">
      <c r="A13" s="39" t="s">
        <v>157</v>
      </c>
      <c r="B13" s="57">
        <f t="shared" si="14"/>
        <v>6326</v>
      </c>
      <c r="C13" s="57">
        <f t="shared" si="0"/>
        <v>6326</v>
      </c>
      <c r="D13" s="57">
        <f t="shared" si="0"/>
        <v>6326</v>
      </c>
      <c r="E13" s="57">
        <f t="shared" si="0"/>
        <v>6326</v>
      </c>
      <c r="F13" s="57">
        <f t="shared" si="0"/>
        <v>6326</v>
      </c>
      <c r="G13" s="57">
        <f t="shared" si="0"/>
        <v>2320</v>
      </c>
      <c r="H13" s="58">
        <f t="shared" si="1"/>
        <v>1012.16</v>
      </c>
      <c r="I13" s="58">
        <f t="shared" si="2"/>
        <v>506.08</v>
      </c>
      <c r="J13" s="58">
        <f t="shared" si="3"/>
        <v>569.34</v>
      </c>
      <c r="K13" s="58">
        <f t="shared" si="4"/>
        <v>129.52</v>
      </c>
      <c r="L13" s="58">
        <f t="shared" si="5"/>
        <v>31.63</v>
      </c>
      <c r="M13" s="58">
        <f t="shared" si="6"/>
        <v>31.63</v>
      </c>
      <c r="N13" s="58">
        <f t="shared" si="7"/>
        <v>25.3</v>
      </c>
      <c r="O13" s="58">
        <f t="shared" si="8"/>
        <v>50.61</v>
      </c>
      <c r="P13" s="58">
        <f t="shared" si="9"/>
        <v>116</v>
      </c>
      <c r="Q13" s="58">
        <f t="shared" si="10"/>
        <v>116</v>
      </c>
      <c r="R13" s="58">
        <f t="shared" si="11"/>
        <v>1805.04</v>
      </c>
      <c r="S13" s="58">
        <f t="shared" si="12"/>
        <v>783.23</v>
      </c>
      <c r="T13" s="58">
        <f t="shared" si="13"/>
        <v>2588.27</v>
      </c>
      <c r="U13" s="59"/>
      <c r="V13" t="s">
        <v>157</v>
      </c>
    </row>
    <row r="14" spans="1:28">
      <c r="A14" s="39" t="s">
        <v>158</v>
      </c>
      <c r="B14" s="57">
        <f t="shared" si="14"/>
        <v>6326</v>
      </c>
      <c r="C14" s="57">
        <f t="shared" si="0"/>
        <v>6326</v>
      </c>
      <c r="D14" s="57">
        <f t="shared" si="0"/>
        <v>6326</v>
      </c>
      <c r="E14" s="57">
        <f t="shared" si="0"/>
        <v>6326</v>
      </c>
      <c r="F14" s="57">
        <f t="shared" si="0"/>
        <v>6326</v>
      </c>
      <c r="G14" s="57">
        <f t="shared" si="0"/>
        <v>2320</v>
      </c>
      <c r="H14" s="58">
        <f t="shared" si="1"/>
        <v>1012.16</v>
      </c>
      <c r="I14" s="58">
        <f t="shared" si="2"/>
        <v>506.08</v>
      </c>
      <c r="J14" s="58">
        <f t="shared" si="3"/>
        <v>569.34</v>
      </c>
      <c r="K14" s="58">
        <f t="shared" si="4"/>
        <v>129.52</v>
      </c>
      <c r="L14" s="58">
        <f t="shared" si="5"/>
        <v>31.63</v>
      </c>
      <c r="M14" s="58">
        <f t="shared" si="6"/>
        <v>31.63</v>
      </c>
      <c r="N14" s="58">
        <f t="shared" si="7"/>
        <v>25.3</v>
      </c>
      <c r="O14" s="58">
        <f t="shared" si="8"/>
        <v>50.61</v>
      </c>
      <c r="P14" s="58">
        <f t="shared" si="9"/>
        <v>116</v>
      </c>
      <c r="Q14" s="58">
        <f t="shared" si="10"/>
        <v>116</v>
      </c>
      <c r="R14" s="58">
        <f t="shared" si="11"/>
        <v>1805.04</v>
      </c>
      <c r="S14" s="58">
        <f t="shared" si="12"/>
        <v>783.23</v>
      </c>
      <c r="T14" s="58">
        <f t="shared" si="13"/>
        <v>2588.27</v>
      </c>
      <c r="U14" s="59"/>
      <c r="V14" t="s">
        <v>158</v>
      </c>
    </row>
    <row r="15" spans="1:28">
      <c r="A15" s="39" t="s">
        <v>159</v>
      </c>
      <c r="B15" s="57">
        <f t="shared" si="14"/>
        <v>6326</v>
      </c>
      <c r="C15" s="57">
        <f t="shared" si="0"/>
        <v>6326</v>
      </c>
      <c r="D15" s="57">
        <f t="shared" si="0"/>
        <v>6326</v>
      </c>
      <c r="E15" s="57">
        <f t="shared" si="0"/>
        <v>6326</v>
      </c>
      <c r="F15" s="57">
        <f t="shared" si="0"/>
        <v>6326</v>
      </c>
      <c r="G15" s="57">
        <f t="shared" si="0"/>
        <v>2320</v>
      </c>
      <c r="H15" s="58">
        <f t="shared" si="1"/>
        <v>1012.16</v>
      </c>
      <c r="I15" s="58">
        <f t="shared" si="2"/>
        <v>506.08</v>
      </c>
      <c r="J15" s="58">
        <f t="shared" si="3"/>
        <v>569.34</v>
      </c>
      <c r="K15" s="58">
        <f t="shared" si="4"/>
        <v>129.52</v>
      </c>
      <c r="L15" s="58">
        <f t="shared" si="5"/>
        <v>31.63</v>
      </c>
      <c r="M15" s="58">
        <f t="shared" si="6"/>
        <v>31.63</v>
      </c>
      <c r="N15" s="58">
        <f t="shared" si="7"/>
        <v>25.3</v>
      </c>
      <c r="O15" s="58">
        <f t="shared" si="8"/>
        <v>50.61</v>
      </c>
      <c r="P15" s="58">
        <f t="shared" si="9"/>
        <v>116</v>
      </c>
      <c r="Q15" s="58">
        <f t="shared" si="10"/>
        <v>116</v>
      </c>
      <c r="R15" s="58">
        <f t="shared" si="11"/>
        <v>1805.04</v>
      </c>
      <c r="S15" s="58">
        <f t="shared" si="12"/>
        <v>783.23</v>
      </c>
      <c r="T15" s="58">
        <f t="shared" si="13"/>
        <v>2588.27</v>
      </c>
      <c r="U15" s="59"/>
      <c r="V15" t="s">
        <v>159</v>
      </c>
    </row>
    <row r="16" spans="1:28">
      <c r="A16" s="39" t="s">
        <v>160</v>
      </c>
      <c r="B16" s="57">
        <v>6326</v>
      </c>
      <c r="C16" s="57">
        <v>6326</v>
      </c>
      <c r="D16" s="57">
        <v>6326</v>
      </c>
      <c r="E16" s="57">
        <v>6326</v>
      </c>
      <c r="F16" s="57">
        <v>6326</v>
      </c>
      <c r="G16" s="57">
        <v>2320</v>
      </c>
      <c r="H16" s="58">
        <f t="shared" si="1"/>
        <v>1012.16</v>
      </c>
      <c r="I16" s="58">
        <f t="shared" si="2"/>
        <v>506.08</v>
      </c>
      <c r="J16" s="58">
        <f t="shared" si="3"/>
        <v>569.34</v>
      </c>
      <c r="K16" s="58">
        <f t="shared" si="4"/>
        <v>129.52</v>
      </c>
      <c r="L16" s="58">
        <f t="shared" si="5"/>
        <v>31.63</v>
      </c>
      <c r="M16" s="58">
        <f t="shared" si="6"/>
        <v>31.63</v>
      </c>
      <c r="N16" s="58">
        <f t="shared" si="7"/>
        <v>25.3</v>
      </c>
      <c r="O16" s="58">
        <f t="shared" si="8"/>
        <v>50.61</v>
      </c>
      <c r="P16" s="58">
        <f>ROUND(G16*$P$4,0)</f>
        <v>116</v>
      </c>
      <c r="Q16" s="58">
        <f>ROUND(G16*$Q$4,0)</f>
        <v>116</v>
      </c>
      <c r="R16" s="58">
        <f t="shared" si="11"/>
        <v>1805.04</v>
      </c>
      <c r="S16" s="58">
        <f t="shared" si="12"/>
        <v>783.23</v>
      </c>
      <c r="T16" s="58">
        <f t="shared" si="13"/>
        <v>2588.27</v>
      </c>
      <c r="U16" s="59"/>
      <c r="V16" t="s">
        <v>160</v>
      </c>
    </row>
    <row r="17" spans="1:30">
      <c r="A17" s="39" t="s">
        <v>161</v>
      </c>
      <c r="B17" s="57">
        <f t="shared" si="14"/>
        <v>6326</v>
      </c>
      <c r="C17" s="57">
        <f t="shared" si="14"/>
        <v>6326</v>
      </c>
      <c r="D17" s="57">
        <f t="shared" si="14"/>
        <v>6326</v>
      </c>
      <c r="E17" s="57">
        <f t="shared" si="14"/>
        <v>6326</v>
      </c>
      <c r="F17" s="57">
        <f t="shared" si="14"/>
        <v>6326</v>
      </c>
      <c r="G17" s="57">
        <f t="shared" si="0"/>
        <v>2320</v>
      </c>
      <c r="H17" s="58">
        <f t="shared" si="1"/>
        <v>1012.16</v>
      </c>
      <c r="I17" s="58">
        <f t="shared" si="2"/>
        <v>506.08</v>
      </c>
      <c r="J17" s="58">
        <f t="shared" si="3"/>
        <v>569.34</v>
      </c>
      <c r="K17" s="58">
        <f t="shared" si="4"/>
        <v>129.52</v>
      </c>
      <c r="L17" s="58">
        <f t="shared" si="5"/>
        <v>31.63</v>
      </c>
      <c r="M17" s="58">
        <f t="shared" si="6"/>
        <v>31.63</v>
      </c>
      <c r="N17" s="58">
        <f t="shared" si="7"/>
        <v>25.3</v>
      </c>
      <c r="O17" s="58">
        <f t="shared" si="8"/>
        <v>50.61</v>
      </c>
      <c r="P17" s="58">
        <f t="shared" ref="P17:P21" si="15">ROUND(G17*$P$4,0)</f>
        <v>116</v>
      </c>
      <c r="Q17" s="58">
        <f t="shared" ref="Q17:Q21" si="16">ROUND(G17*$Q$4,0)</f>
        <v>116</v>
      </c>
      <c r="R17" s="58">
        <f t="shared" si="11"/>
        <v>1805.04</v>
      </c>
      <c r="S17" s="58">
        <f t="shared" si="12"/>
        <v>783.23</v>
      </c>
      <c r="T17" s="58">
        <f t="shared" si="13"/>
        <v>2588.27</v>
      </c>
      <c r="U17" s="59"/>
      <c r="V17" t="s">
        <v>161</v>
      </c>
    </row>
    <row r="18" spans="1:30">
      <c r="A18" s="39" t="s">
        <v>162</v>
      </c>
      <c r="B18" s="57">
        <v>6326</v>
      </c>
      <c r="C18" s="57">
        <v>6326</v>
      </c>
      <c r="D18" s="57">
        <v>6326</v>
      </c>
      <c r="E18" s="57">
        <v>6326</v>
      </c>
      <c r="F18" s="57">
        <v>6326</v>
      </c>
      <c r="G18" s="57">
        <f t="shared" si="0"/>
        <v>2320</v>
      </c>
      <c r="H18" s="58">
        <f t="shared" si="1"/>
        <v>1012.16</v>
      </c>
      <c r="I18" s="58">
        <f t="shared" si="2"/>
        <v>506.08</v>
      </c>
      <c r="J18" s="58">
        <f t="shared" si="3"/>
        <v>569.34</v>
      </c>
      <c r="K18" s="58">
        <f t="shared" si="4"/>
        <v>129.52</v>
      </c>
      <c r="L18" s="58">
        <f t="shared" si="5"/>
        <v>31.63</v>
      </c>
      <c r="M18" s="58">
        <f t="shared" si="6"/>
        <v>31.63</v>
      </c>
      <c r="N18" s="58">
        <f t="shared" si="7"/>
        <v>25.3</v>
      </c>
      <c r="O18" s="58">
        <f t="shared" si="8"/>
        <v>50.61</v>
      </c>
      <c r="P18" s="58">
        <f t="shared" si="15"/>
        <v>116</v>
      </c>
      <c r="Q18" s="58">
        <f t="shared" si="16"/>
        <v>116</v>
      </c>
      <c r="R18" s="58">
        <f t="shared" si="11"/>
        <v>1805.04</v>
      </c>
      <c r="S18" s="58">
        <f t="shared" si="12"/>
        <v>783.23</v>
      </c>
      <c r="T18" s="58">
        <f t="shared" si="13"/>
        <v>2588.27</v>
      </c>
      <c r="U18" s="59"/>
      <c r="V18" t="s">
        <v>162</v>
      </c>
    </row>
    <row r="19" spans="1:30">
      <c r="A19" s="39" t="s">
        <v>163</v>
      </c>
      <c r="B19" s="57">
        <f t="shared" si="14"/>
        <v>6326</v>
      </c>
      <c r="C19" s="57">
        <f t="shared" si="14"/>
        <v>6326</v>
      </c>
      <c r="D19" s="57">
        <f t="shared" si="14"/>
        <v>6326</v>
      </c>
      <c r="E19" s="57">
        <f t="shared" si="14"/>
        <v>6326</v>
      </c>
      <c r="F19" s="57">
        <f t="shared" si="14"/>
        <v>6326</v>
      </c>
      <c r="G19" s="57">
        <f t="shared" si="0"/>
        <v>2320</v>
      </c>
      <c r="H19" s="58">
        <f t="shared" si="1"/>
        <v>1012.16</v>
      </c>
      <c r="I19" s="58">
        <f t="shared" si="2"/>
        <v>506.08</v>
      </c>
      <c r="J19" s="58">
        <f t="shared" si="3"/>
        <v>569.34</v>
      </c>
      <c r="K19" s="58">
        <f t="shared" si="4"/>
        <v>129.52</v>
      </c>
      <c r="L19" s="58">
        <f t="shared" si="5"/>
        <v>31.63</v>
      </c>
      <c r="M19" s="58">
        <f t="shared" si="6"/>
        <v>31.63</v>
      </c>
      <c r="N19" s="58">
        <f t="shared" si="7"/>
        <v>25.3</v>
      </c>
      <c r="O19" s="58">
        <f t="shared" si="8"/>
        <v>50.61</v>
      </c>
      <c r="P19" s="58">
        <f t="shared" si="15"/>
        <v>116</v>
      </c>
      <c r="Q19" s="58">
        <f t="shared" si="16"/>
        <v>116</v>
      </c>
      <c r="R19" s="58">
        <f t="shared" si="11"/>
        <v>1805.04</v>
      </c>
      <c r="S19" s="58">
        <f t="shared" si="12"/>
        <v>783.23</v>
      </c>
      <c r="T19" s="58">
        <f t="shared" si="13"/>
        <v>2588.27</v>
      </c>
      <c r="U19" s="59"/>
      <c r="V19" t="s">
        <v>163</v>
      </c>
    </row>
    <row r="20" spans="1:30">
      <c r="A20" s="39" t="s">
        <v>164</v>
      </c>
      <c r="B20" s="57">
        <v>6326</v>
      </c>
      <c r="C20" s="57">
        <v>6326</v>
      </c>
      <c r="D20" s="57">
        <v>6326</v>
      </c>
      <c r="E20" s="57">
        <v>6326</v>
      </c>
      <c r="F20" s="57">
        <v>6326</v>
      </c>
      <c r="G20" s="57">
        <f>G19</f>
        <v>2320</v>
      </c>
      <c r="H20" s="58">
        <f t="shared" si="1"/>
        <v>1012.16</v>
      </c>
      <c r="I20" s="58">
        <f t="shared" si="2"/>
        <v>506.08</v>
      </c>
      <c r="J20" s="58">
        <f t="shared" si="3"/>
        <v>569.34</v>
      </c>
      <c r="K20" s="58">
        <f t="shared" si="4"/>
        <v>129.52</v>
      </c>
      <c r="L20" s="58">
        <f t="shared" si="5"/>
        <v>31.63</v>
      </c>
      <c r="M20" s="58">
        <f t="shared" si="6"/>
        <v>31.63</v>
      </c>
      <c r="N20" s="58">
        <f t="shared" si="7"/>
        <v>25.3</v>
      </c>
      <c r="O20" s="58">
        <f t="shared" si="8"/>
        <v>50.61</v>
      </c>
      <c r="P20" s="58">
        <f t="shared" si="15"/>
        <v>116</v>
      </c>
      <c r="Q20" s="58">
        <f t="shared" si="16"/>
        <v>116</v>
      </c>
      <c r="R20" s="58">
        <f t="shared" si="11"/>
        <v>1805.04</v>
      </c>
      <c r="S20" s="58">
        <f t="shared" si="12"/>
        <v>783.23</v>
      </c>
      <c r="T20" s="58">
        <f t="shared" si="13"/>
        <v>2588.27</v>
      </c>
      <c r="U20" s="59"/>
      <c r="V20" t="s">
        <v>164</v>
      </c>
    </row>
    <row r="21" spans="1:30">
      <c r="A21" s="39" t="s">
        <v>165</v>
      </c>
      <c r="B21" s="57">
        <f t="shared" si="14"/>
        <v>6326</v>
      </c>
      <c r="C21" s="57">
        <f t="shared" si="0"/>
        <v>6326</v>
      </c>
      <c r="D21" s="57">
        <f t="shared" si="0"/>
        <v>6326</v>
      </c>
      <c r="E21" s="57">
        <f t="shared" si="0"/>
        <v>6326</v>
      </c>
      <c r="F21" s="57">
        <f t="shared" si="0"/>
        <v>6326</v>
      </c>
      <c r="G21" s="57">
        <f t="shared" si="0"/>
        <v>2320</v>
      </c>
      <c r="H21" s="58">
        <f t="shared" si="1"/>
        <v>1012.16</v>
      </c>
      <c r="I21" s="58">
        <f t="shared" si="2"/>
        <v>506.08</v>
      </c>
      <c r="J21" s="58">
        <f t="shared" si="3"/>
        <v>569.34</v>
      </c>
      <c r="K21" s="58">
        <f t="shared" si="4"/>
        <v>129.52</v>
      </c>
      <c r="L21" s="58">
        <f t="shared" si="5"/>
        <v>31.63</v>
      </c>
      <c r="M21" s="58">
        <f t="shared" si="6"/>
        <v>31.63</v>
      </c>
      <c r="N21" s="58">
        <f t="shared" si="7"/>
        <v>25.3</v>
      </c>
      <c r="O21" s="58">
        <f t="shared" si="8"/>
        <v>50.61</v>
      </c>
      <c r="P21" s="58">
        <f t="shared" si="15"/>
        <v>116</v>
      </c>
      <c r="Q21" s="58">
        <f t="shared" si="16"/>
        <v>116</v>
      </c>
      <c r="R21" s="58">
        <f t="shared" si="11"/>
        <v>1805.04</v>
      </c>
      <c r="S21" s="58">
        <f t="shared" si="12"/>
        <v>783.23</v>
      </c>
      <c r="T21" s="58">
        <f t="shared" si="13"/>
        <v>2588.27</v>
      </c>
      <c r="U21" s="59"/>
      <c r="V21" t="s">
        <v>165</v>
      </c>
    </row>
    <row r="22" spans="1:30">
      <c r="T22" s="60">
        <f>SUM(T11:T21)</f>
        <v>28470.97</v>
      </c>
    </row>
    <row r="23" spans="1:30">
      <c r="A23" s="41" t="s">
        <v>166</v>
      </c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</row>
    <row r="24" s="27" customFormat="1" ht="28.05" customHeight="1" spans="1:30">
      <c r="A24" s="61" t="s">
        <v>124</v>
      </c>
      <c r="B24" s="62" t="s">
        <v>167</v>
      </c>
      <c r="C24" s="62" t="s">
        <v>168</v>
      </c>
      <c r="D24" s="63" t="s">
        <v>169</v>
      </c>
      <c r="E24" s="63"/>
      <c r="F24" s="63"/>
      <c r="G24" s="63"/>
      <c r="H24" s="63" t="s">
        <v>170</v>
      </c>
      <c r="I24" s="63"/>
      <c r="J24" s="63"/>
      <c r="K24" s="63"/>
      <c r="L24" s="63"/>
      <c r="M24" s="63"/>
      <c r="N24" s="63"/>
      <c r="O24" s="63" t="s">
        <v>171</v>
      </c>
      <c r="P24" s="63"/>
      <c r="Q24" s="63"/>
      <c r="R24" s="63"/>
      <c r="S24" s="63"/>
      <c r="T24" s="64" t="s">
        <v>172</v>
      </c>
      <c r="U24" s="61" t="s">
        <v>173</v>
      </c>
      <c r="V24" s="64" t="s">
        <v>79</v>
      </c>
      <c r="W24" s="65" t="s">
        <v>174</v>
      </c>
      <c r="X24" s="64" t="s">
        <v>175</v>
      </c>
      <c r="Y24" s="63" t="s">
        <v>176</v>
      </c>
      <c r="Z24" s="66" t="s">
        <v>134</v>
      </c>
      <c r="AA24" s="46" t="s">
        <v>177</v>
      </c>
      <c r="AB24" s="67" t="s">
        <v>178</v>
      </c>
    </row>
    <row r="25" s="28" customFormat="1" ht="28.8" spans="1:30">
      <c r="A25" s="68"/>
      <c r="B25" s="69"/>
      <c r="C25" s="69"/>
      <c r="D25" s="46" t="s">
        <v>179</v>
      </c>
      <c r="E25" s="46" t="s">
        <v>180</v>
      </c>
      <c r="F25" s="46" t="s">
        <v>137</v>
      </c>
      <c r="G25" s="46" t="s">
        <v>140</v>
      </c>
      <c r="H25" s="46" t="s">
        <v>181</v>
      </c>
      <c r="I25" s="46" t="s">
        <v>182</v>
      </c>
      <c r="J25" s="46" t="s">
        <v>183</v>
      </c>
      <c r="K25" s="46" t="s">
        <v>184</v>
      </c>
      <c r="L25" s="46" t="s">
        <v>185</v>
      </c>
      <c r="M25" s="46" t="s">
        <v>186</v>
      </c>
      <c r="N25" s="46" t="s">
        <v>187</v>
      </c>
      <c r="O25" s="46" t="s">
        <v>188</v>
      </c>
      <c r="P25" s="46" t="s">
        <v>189</v>
      </c>
      <c r="Q25" s="46" t="s">
        <v>190</v>
      </c>
      <c r="R25" s="46" t="s">
        <v>191</v>
      </c>
      <c r="S25" s="46" t="s">
        <v>192</v>
      </c>
      <c r="T25" s="70"/>
      <c r="U25" s="68"/>
      <c r="V25" s="70"/>
      <c r="W25" s="71"/>
      <c r="X25" s="70"/>
      <c r="Y25" s="63"/>
      <c r="Z25" s="66"/>
      <c r="AA25" s="46"/>
      <c r="AB25" s="67"/>
    </row>
    <row r="26" spans="1:30">
      <c r="A26" s="72" t="s">
        <v>154</v>
      </c>
      <c r="B26" s="58">
        <f>IF(SUMIF($B$43:$B$1000,A26,$G$43:$G$1000)-R10-SUMIF($B$43:$B$1000,A26,$K$43:$K$1000)&lt;SUM(D26:G26),SUM(D26:G26),SUMIF($B$43:$B$1000,A26,$G$43:$G$1000)-R10-SUMIF($B$43:$B$1000,A26,$K$43:$K$1000))</f>
        <v>783.23</v>
      </c>
      <c r="C26" s="73">
        <v>5000</v>
      </c>
      <c r="D26" s="58">
        <f>I10</f>
        <v>506.08</v>
      </c>
      <c r="E26" s="58">
        <f>K10</f>
        <v>129.52</v>
      </c>
      <c r="F26" s="58">
        <f>M10</f>
        <v>31.63</v>
      </c>
      <c r="G26" s="58">
        <f>Q10</f>
        <v>116</v>
      </c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8"/>
      <c r="T26" s="58">
        <f>IF(B26-SUM(C26:S26)&lt;=0,0,B26-SUM(C26:S26))</f>
        <v>0</v>
      </c>
      <c r="U26" s="74" t="str">
        <f t="shared" ref="U26:U37" si="17">IF(T26=0,"",IF(T26&lt;=36000,1,(IF(T26&lt;=144000,2,IF(T26&lt;=300000,3,IF(T26&lt;=420000,4,IF(T26&lt;=660000,5,IF(T26&lt;=960000,6,7))))))))</f>
        <v/>
      </c>
      <c r="V26" s="75">
        <f t="shared" ref="V26:V37" si="18">IF(U26=1,T26*3%,IF(U26=2,T26*10%-2520,IF(U26=3,T26*20%-16920,IF(U26=4,T26*25%-31920,IF(U26=5,T26*30%-52930,IF(U26=6,T26*35%-85920,IF(U26=7,T26*45%-181920,0)))))))</f>
        <v>0</v>
      </c>
      <c r="W26" s="75">
        <f>IF(ROUND(V26,2)&lt;0,0,ROUND(V26,2))</f>
        <v>0</v>
      </c>
      <c r="X26" s="76"/>
      <c r="Y26" s="77" t="str">
        <f>IF(W26=0,"",W26=X26)</f>
        <v/>
      </c>
      <c r="Z26" s="59"/>
      <c r="AA26" s="78">
        <f>IF(SUMIF($B$43:$B$1000,A26,$G$43:$G$1000)-R10&lt;0,0,SUMIF($B$43:$B$1000,A26,$G$43:$G$1000)-R10)</f>
        <v>0</v>
      </c>
      <c r="AB26" s="79">
        <f>B26-D26-E26-F26-G26-W26-SUMIF($B:$B,A26,$H:$H)+M43</f>
        <v>2.8421709430404e-14</v>
      </c>
      <c r="AC26" t="s">
        <v>154</v>
      </c>
      <c r="AD26" t="b">
        <f>AB26=SUMIF($B:$B,A26,$L:$L)</f>
        <v>0</v>
      </c>
    </row>
    <row r="27" spans="1:30">
      <c r="A27" s="72" t="s">
        <v>155</v>
      </c>
      <c r="B27" s="58">
        <f t="shared" ref="B27:B37" si="19">IF(SUMIF($B$43:$B$1000,A27,$G$43:$G$1000)-R11-SUMIF($B$43:$B$1000,A27,$K$43:$K$1000)&lt;SUM(D27:G27),SUM(D27:G27),SUMIF($B$43:$B$1000,A27,$G$43:$G$1000)-R11-SUMIF($B$43:$B$1000,A27,$K$43:$K$1000))</f>
        <v>783.23</v>
      </c>
      <c r="C27" s="73">
        <v>5000</v>
      </c>
      <c r="D27" s="58">
        <f t="shared" ref="D27:D37" si="20">I11</f>
        <v>506.08</v>
      </c>
      <c r="E27" s="58">
        <f t="shared" ref="E27:E37" si="21">K11</f>
        <v>129.52</v>
      </c>
      <c r="F27" s="58">
        <f t="shared" ref="F27:F37" si="22">M11</f>
        <v>31.63</v>
      </c>
      <c r="G27" s="58">
        <f t="shared" ref="G27:G37" si="23">Q11</f>
        <v>116</v>
      </c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8"/>
      <c r="T27" s="58">
        <f>IF(SUM($B$26:B27)-SUM($C$26:S27)&lt;=0,0,SUM($B$26:B27)-SUM($C$26:S27))</f>
        <v>0</v>
      </c>
      <c r="U27" s="74" t="str">
        <f t="shared" si="17"/>
        <v/>
      </c>
      <c r="V27" s="75">
        <f t="shared" si="18"/>
        <v>0</v>
      </c>
      <c r="W27" s="75">
        <f>IF(ROUND(V27-SUM($X$26:X26),2)&lt;0,0,ROUND(V27-SUM($X$26:X26),2))</f>
        <v>0</v>
      </c>
      <c r="X27" s="76"/>
      <c r="Y27" s="77" t="str">
        <f t="shared" ref="Y27:Y38" si="24">IF(W27=0,"",W27=X27)</f>
        <v/>
      </c>
      <c r="Z27" s="59"/>
      <c r="AA27" s="78">
        <f t="shared" ref="AA27:AA37" si="25">IF(SUMIF($B$43:$B$1000,A27,$G$43:$G$1000)-R11&lt;0,0,SUMIF($B$43:$B$1000,A27,$G$43:$G$1000)-R11)</f>
        <v>0</v>
      </c>
      <c r="AB27" s="79">
        <f>B27-D27-E27-F27-G27-W27-SUMIF($B:$B,A27,$H:$H)</f>
        <v>2.8421709430404e-14</v>
      </c>
      <c r="AC27" t="s">
        <v>155</v>
      </c>
      <c r="AD27" t="b">
        <f t="shared" ref="AD27:AD37" si="26">AB27=SUMIF($B:$B,A27,$L:$L)</f>
        <v>0</v>
      </c>
    </row>
    <row r="28" spans="1:30">
      <c r="A28" s="72" t="s">
        <v>156</v>
      </c>
      <c r="B28" s="58">
        <f t="shared" si="19"/>
        <v>783.23</v>
      </c>
      <c r="C28" s="73">
        <v>5000</v>
      </c>
      <c r="D28" s="58">
        <f t="shared" si="20"/>
        <v>506.08</v>
      </c>
      <c r="E28" s="58">
        <f t="shared" si="21"/>
        <v>129.52</v>
      </c>
      <c r="F28" s="58">
        <f t="shared" si="22"/>
        <v>31.63</v>
      </c>
      <c r="G28" s="58">
        <f t="shared" si="23"/>
        <v>116</v>
      </c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8"/>
      <c r="T28" s="58">
        <f>IF(SUM($B$26:B28)-SUM($C$26:S28)&lt;=0,0,SUM($B$26:B28)-SUM($C$26:S28))</f>
        <v>0</v>
      </c>
      <c r="U28" s="74" t="str">
        <f t="shared" si="17"/>
        <v/>
      </c>
      <c r="V28" s="75">
        <f t="shared" si="18"/>
        <v>0</v>
      </c>
      <c r="W28" s="75">
        <f>IF(ROUND(V28-SUM($X$26:X27),2)&lt;0,0,ROUND(V28-SUM($X$26:X27),2))</f>
        <v>0</v>
      </c>
      <c r="X28" s="76"/>
      <c r="Y28" s="77" t="str">
        <f t="shared" si="24"/>
        <v/>
      </c>
      <c r="Z28" s="59"/>
      <c r="AA28" s="78">
        <f t="shared" si="25"/>
        <v>0</v>
      </c>
      <c r="AB28" s="79">
        <f t="shared" ref="AB28:AB37" si="27">B28-D28-E28-F28-G28-W28-SUMIF($B:$B,A28,$H:$H)</f>
        <v>2.8421709430404e-14</v>
      </c>
      <c r="AC28" t="s">
        <v>156</v>
      </c>
      <c r="AD28" t="b">
        <f t="shared" si="26"/>
        <v>0</v>
      </c>
    </row>
    <row r="29" spans="1:30">
      <c r="A29" s="72" t="s">
        <v>157</v>
      </c>
      <c r="B29" s="58">
        <f t="shared" si="19"/>
        <v>783.23</v>
      </c>
      <c r="C29" s="73">
        <v>5000</v>
      </c>
      <c r="D29" s="58">
        <f t="shared" si="20"/>
        <v>506.08</v>
      </c>
      <c r="E29" s="58">
        <f t="shared" si="21"/>
        <v>129.52</v>
      </c>
      <c r="F29" s="58">
        <f t="shared" si="22"/>
        <v>31.63</v>
      </c>
      <c r="G29" s="58">
        <f t="shared" si="23"/>
        <v>116</v>
      </c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8"/>
      <c r="T29" s="58">
        <f>IF(SUM($B$26:B29)-SUM($C$26:S29)&lt;=0,0,SUM($B$26:B29)-SUM($C$26:S29))</f>
        <v>0</v>
      </c>
      <c r="U29" s="74" t="str">
        <f t="shared" si="17"/>
        <v/>
      </c>
      <c r="V29" s="75">
        <f t="shared" si="18"/>
        <v>0</v>
      </c>
      <c r="W29" s="75">
        <f>IF(ROUND(V29-SUM($X$26:X28),2)&lt;0,0,ROUND(V29-SUM($X$26:X28),2))</f>
        <v>0</v>
      </c>
      <c r="X29" s="76"/>
      <c r="Y29" s="77" t="str">
        <f t="shared" si="24"/>
        <v/>
      </c>
      <c r="Z29" s="59"/>
      <c r="AA29" s="78">
        <f t="shared" si="25"/>
        <v>0</v>
      </c>
      <c r="AB29" s="79">
        <f t="shared" si="27"/>
        <v>2.8421709430404e-14</v>
      </c>
      <c r="AC29" t="s">
        <v>157</v>
      </c>
      <c r="AD29" t="b">
        <f t="shared" si="26"/>
        <v>0</v>
      </c>
    </row>
    <row r="30" spans="1:30">
      <c r="A30" s="72" t="s">
        <v>158</v>
      </c>
      <c r="B30" s="58">
        <f t="shared" si="19"/>
        <v>783.23</v>
      </c>
      <c r="C30" s="73">
        <v>5000</v>
      </c>
      <c r="D30" s="58">
        <f t="shared" si="20"/>
        <v>506.08</v>
      </c>
      <c r="E30" s="58">
        <f t="shared" si="21"/>
        <v>129.52</v>
      </c>
      <c r="F30" s="58">
        <f t="shared" si="22"/>
        <v>31.63</v>
      </c>
      <c r="G30" s="58">
        <f t="shared" si="23"/>
        <v>116</v>
      </c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8"/>
      <c r="T30" s="58">
        <f>IF(SUM($B$26:B30)-SUM($C$26:S30)&lt;=0,0,SUM($B$26:B30)-SUM($C$26:S30))</f>
        <v>0</v>
      </c>
      <c r="U30" s="74" t="str">
        <f t="shared" si="17"/>
        <v/>
      </c>
      <c r="V30" s="75">
        <f t="shared" si="18"/>
        <v>0</v>
      </c>
      <c r="W30" s="75">
        <f>IF(ROUND(V30-SUM($X$26:X29),2)&lt;0,0,ROUND(V30-SUM($X$26:X29),2))</f>
        <v>0</v>
      </c>
      <c r="X30" s="76"/>
      <c r="Y30" s="77" t="str">
        <f t="shared" si="24"/>
        <v/>
      </c>
      <c r="Z30" s="59"/>
      <c r="AA30" s="78">
        <f t="shared" si="25"/>
        <v>0</v>
      </c>
      <c r="AB30" s="79">
        <f t="shared" si="27"/>
        <v>2.8421709430404e-14</v>
      </c>
      <c r="AC30" t="s">
        <v>158</v>
      </c>
      <c r="AD30" t="b">
        <f t="shared" si="26"/>
        <v>0</v>
      </c>
    </row>
    <row r="31" spans="1:30">
      <c r="A31" s="72" t="s">
        <v>159</v>
      </c>
      <c r="B31" s="58">
        <f t="shared" si="19"/>
        <v>783.23</v>
      </c>
      <c r="C31" s="73">
        <v>5000</v>
      </c>
      <c r="D31" s="58">
        <f t="shared" si="20"/>
        <v>506.08</v>
      </c>
      <c r="E31" s="58">
        <f t="shared" si="21"/>
        <v>129.52</v>
      </c>
      <c r="F31" s="58">
        <f t="shared" si="22"/>
        <v>31.63</v>
      </c>
      <c r="G31" s="58">
        <f t="shared" si="23"/>
        <v>116</v>
      </c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8"/>
      <c r="T31" s="58">
        <f>IF(SUM($B$26:B31)-SUM($C$26:S31)&lt;=0,0,SUM($B$26:B31)-SUM($C$26:S31))</f>
        <v>0</v>
      </c>
      <c r="U31" s="74" t="str">
        <f t="shared" si="17"/>
        <v/>
      </c>
      <c r="V31" s="75">
        <f t="shared" si="18"/>
        <v>0</v>
      </c>
      <c r="W31" s="75">
        <f>IF(ROUND(V31-SUM($X$26:X30),2)&lt;0,0,ROUND(V31-SUM($X$26:X30),2))</f>
        <v>0</v>
      </c>
      <c r="X31" s="76"/>
      <c r="Y31" s="77" t="str">
        <f t="shared" si="24"/>
        <v/>
      </c>
      <c r="Z31" s="59"/>
      <c r="AA31" s="78">
        <f t="shared" si="25"/>
        <v>0</v>
      </c>
      <c r="AB31" s="79">
        <f t="shared" si="27"/>
        <v>2.8421709430404e-14</v>
      </c>
      <c r="AC31" t="s">
        <v>159</v>
      </c>
      <c r="AD31" t="b">
        <f t="shared" si="26"/>
        <v>0</v>
      </c>
    </row>
    <row r="32" spans="1:30">
      <c r="A32" s="72" t="s">
        <v>160</v>
      </c>
      <c r="B32" s="58">
        <f t="shared" si="19"/>
        <v>783.23</v>
      </c>
      <c r="C32" s="73">
        <v>5000</v>
      </c>
      <c r="D32" s="58">
        <f t="shared" si="20"/>
        <v>506.08</v>
      </c>
      <c r="E32" s="58">
        <f t="shared" si="21"/>
        <v>129.52</v>
      </c>
      <c r="F32" s="58">
        <f t="shared" si="22"/>
        <v>31.63</v>
      </c>
      <c r="G32" s="58">
        <f t="shared" si="23"/>
        <v>116</v>
      </c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8"/>
      <c r="T32" s="58">
        <f>IF(SUM($B$26:B32)-SUM($C$26:S32)&lt;=0,0,SUM($B$26:B32)-SUM($C$26:S32))</f>
        <v>0</v>
      </c>
      <c r="U32" s="74" t="str">
        <f t="shared" si="17"/>
        <v/>
      </c>
      <c r="V32" s="75">
        <f t="shared" si="18"/>
        <v>0</v>
      </c>
      <c r="W32" s="75">
        <f>IF(ROUND(V32-SUM($X$26:X31),2)&lt;0,0,ROUND(V32-SUM($X$26:X31),2))</f>
        <v>0</v>
      </c>
      <c r="X32" s="76"/>
      <c r="Y32" s="77" t="str">
        <f t="shared" si="24"/>
        <v/>
      </c>
      <c r="Z32" s="59"/>
      <c r="AA32" s="78">
        <f t="shared" si="25"/>
        <v>0</v>
      </c>
      <c r="AB32" s="79">
        <f t="shared" si="27"/>
        <v>2.8421709430404e-14</v>
      </c>
      <c r="AC32" t="s">
        <v>160</v>
      </c>
      <c r="AD32" t="b">
        <f t="shared" si="26"/>
        <v>0</v>
      </c>
    </row>
    <row r="33" spans="1:30">
      <c r="A33" s="72" t="s">
        <v>161</v>
      </c>
      <c r="B33" s="58">
        <f t="shared" si="19"/>
        <v>783.23</v>
      </c>
      <c r="C33" s="73">
        <v>5000</v>
      </c>
      <c r="D33" s="58">
        <f t="shared" si="20"/>
        <v>506.08</v>
      </c>
      <c r="E33" s="58">
        <f t="shared" si="21"/>
        <v>129.52</v>
      </c>
      <c r="F33" s="58">
        <f t="shared" si="22"/>
        <v>31.63</v>
      </c>
      <c r="G33" s="58">
        <f t="shared" si="23"/>
        <v>116</v>
      </c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8"/>
      <c r="T33" s="58">
        <f>IF(SUM($B$26:B33)-SUM($C$26:S33)&lt;=0,0,SUM($B$26:B33)-SUM($C$26:S33))</f>
        <v>0</v>
      </c>
      <c r="U33" s="74" t="str">
        <f t="shared" si="17"/>
        <v/>
      </c>
      <c r="V33" s="75">
        <f t="shared" si="18"/>
        <v>0</v>
      </c>
      <c r="W33" s="75">
        <f>IF(ROUND(V33-SUM($X$26:X32),2)&lt;0,0,ROUND(V33-SUM($X$26:X32),2))</f>
        <v>0</v>
      </c>
      <c r="X33" s="76"/>
      <c r="Y33" s="77" t="str">
        <f t="shared" si="24"/>
        <v/>
      </c>
      <c r="Z33" s="59"/>
      <c r="AA33" s="78">
        <f t="shared" si="25"/>
        <v>0</v>
      </c>
      <c r="AB33" s="79">
        <f t="shared" si="27"/>
        <v>2.8421709430404e-14</v>
      </c>
      <c r="AC33" t="s">
        <v>161</v>
      </c>
      <c r="AD33" t="b">
        <f t="shared" si="26"/>
        <v>0</v>
      </c>
    </row>
    <row r="34" spans="1:30">
      <c r="A34" s="72" t="s">
        <v>162</v>
      </c>
      <c r="B34" s="58">
        <f t="shared" si="19"/>
        <v>783.23</v>
      </c>
      <c r="C34" s="73">
        <v>5000</v>
      </c>
      <c r="D34" s="58">
        <f t="shared" si="20"/>
        <v>506.08</v>
      </c>
      <c r="E34" s="58">
        <f t="shared" si="21"/>
        <v>129.52</v>
      </c>
      <c r="F34" s="58">
        <f t="shared" si="22"/>
        <v>31.63</v>
      </c>
      <c r="G34" s="58">
        <f t="shared" si="23"/>
        <v>116</v>
      </c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8"/>
      <c r="T34" s="58">
        <f>IF(SUM($B$26:B34)-SUM($C$26:S34)&lt;=0,0,SUM($B$26:B34)-SUM($C$26:S34))</f>
        <v>0</v>
      </c>
      <c r="U34" s="74" t="str">
        <f t="shared" si="17"/>
        <v/>
      </c>
      <c r="V34" s="75">
        <f t="shared" si="18"/>
        <v>0</v>
      </c>
      <c r="W34" s="75">
        <f>IF(ROUND(V34-SUM($X$26:X33),2)&lt;0,0,ROUND(V34-SUM($X$26:X33),2))</f>
        <v>0</v>
      </c>
      <c r="X34" s="76"/>
      <c r="Y34" s="77" t="str">
        <f t="shared" si="24"/>
        <v/>
      </c>
      <c r="Z34" s="59"/>
      <c r="AA34" s="78">
        <f t="shared" si="25"/>
        <v>0</v>
      </c>
      <c r="AB34" s="79">
        <f t="shared" si="27"/>
        <v>2.8421709430404e-14</v>
      </c>
      <c r="AC34" t="s">
        <v>162</v>
      </c>
      <c r="AD34" t="b">
        <f t="shared" si="26"/>
        <v>0</v>
      </c>
    </row>
    <row r="35" spans="1:30">
      <c r="A35" s="72" t="s">
        <v>163</v>
      </c>
      <c r="B35" s="58">
        <f t="shared" si="19"/>
        <v>783.23</v>
      </c>
      <c r="C35" s="73">
        <v>5000</v>
      </c>
      <c r="D35" s="58">
        <f t="shared" si="20"/>
        <v>506.08</v>
      </c>
      <c r="E35" s="58">
        <f t="shared" si="21"/>
        <v>129.52</v>
      </c>
      <c r="F35" s="58">
        <f t="shared" si="22"/>
        <v>31.63</v>
      </c>
      <c r="G35" s="58">
        <f t="shared" si="23"/>
        <v>116</v>
      </c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8"/>
      <c r="T35" s="58">
        <f>IF(SUM($B$26:B35)-SUM($C$26:S35)&lt;=0,0,SUM($B$26:B35)-SUM($C$26:S35))</f>
        <v>0</v>
      </c>
      <c r="U35" s="74" t="str">
        <f t="shared" si="17"/>
        <v/>
      </c>
      <c r="V35" s="75">
        <f t="shared" si="18"/>
        <v>0</v>
      </c>
      <c r="W35" s="75">
        <f>IF(ROUND(V35-SUM($X$26:X34),2)&lt;0,0,ROUND(V35-SUM($X$26:X34),2))</f>
        <v>0</v>
      </c>
      <c r="X35" s="76"/>
      <c r="Y35" s="77" t="str">
        <f t="shared" si="24"/>
        <v/>
      </c>
      <c r="Z35" s="59"/>
      <c r="AA35" s="78">
        <f t="shared" si="25"/>
        <v>0</v>
      </c>
      <c r="AB35" s="79">
        <f t="shared" si="27"/>
        <v>2.8421709430404e-14</v>
      </c>
      <c r="AC35" t="s">
        <v>163</v>
      </c>
      <c r="AD35" t="b">
        <f t="shared" si="26"/>
        <v>0</v>
      </c>
    </row>
    <row r="36" spans="1:30">
      <c r="A36" s="72" t="s">
        <v>164</v>
      </c>
      <c r="B36" s="58">
        <f t="shared" si="19"/>
        <v>783.23</v>
      </c>
      <c r="C36" s="73">
        <v>5000</v>
      </c>
      <c r="D36" s="58">
        <f t="shared" si="20"/>
        <v>506.08</v>
      </c>
      <c r="E36" s="58">
        <f t="shared" si="21"/>
        <v>129.52</v>
      </c>
      <c r="F36" s="58">
        <f t="shared" si="22"/>
        <v>31.63</v>
      </c>
      <c r="G36" s="58">
        <f t="shared" si="23"/>
        <v>116</v>
      </c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  <c r="S36" s="58"/>
      <c r="T36" s="58">
        <f>IF(SUM($B$26:B36)-SUM($C$26:S36)&lt;=0,0,SUM($B$26:B36)-SUM($C$26:S36))</f>
        <v>0</v>
      </c>
      <c r="U36" s="74" t="str">
        <f t="shared" si="17"/>
        <v/>
      </c>
      <c r="V36" s="75">
        <f t="shared" si="18"/>
        <v>0</v>
      </c>
      <c r="W36" s="75">
        <f>IF(ROUND(V36-SUM($X$26:X35),2)&lt;0,0,ROUND(V36-SUM($X$26:X35),2))</f>
        <v>0</v>
      </c>
      <c r="X36" s="76"/>
      <c r="Y36" s="77" t="str">
        <f t="shared" si="24"/>
        <v/>
      </c>
      <c r="Z36" s="59"/>
      <c r="AA36" s="78">
        <f t="shared" si="25"/>
        <v>0</v>
      </c>
      <c r="AB36" s="79">
        <f t="shared" si="27"/>
        <v>2.8421709430404e-14</v>
      </c>
      <c r="AC36" t="s">
        <v>164</v>
      </c>
      <c r="AD36" t="b">
        <f t="shared" si="26"/>
        <v>0</v>
      </c>
    </row>
    <row r="37" spans="1:30">
      <c r="A37" s="72" t="s">
        <v>165</v>
      </c>
      <c r="B37" s="58">
        <f t="shared" si="19"/>
        <v>783.23</v>
      </c>
      <c r="C37" s="73">
        <v>5000</v>
      </c>
      <c r="D37" s="58">
        <f t="shared" si="20"/>
        <v>506.08</v>
      </c>
      <c r="E37" s="58">
        <f t="shared" si="21"/>
        <v>129.52</v>
      </c>
      <c r="F37" s="58">
        <f t="shared" si="22"/>
        <v>31.63</v>
      </c>
      <c r="G37" s="58">
        <f t="shared" si="23"/>
        <v>116</v>
      </c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  <c r="S37" s="58"/>
      <c r="T37" s="58">
        <f>IF(SUM($B$26:B37)-SUM($C$26:S37)&lt;=0,0,SUM($B$26:B37)-SUM($C$26:S37))</f>
        <v>0</v>
      </c>
      <c r="U37" s="74" t="str">
        <f t="shared" si="17"/>
        <v/>
      </c>
      <c r="V37" s="75">
        <f t="shared" si="18"/>
        <v>0</v>
      </c>
      <c r="W37" s="75">
        <f>IF(ROUND(V37-SUM($X$26:X36),2)&lt;0,0,ROUND(V37-SUM($X$26:X36),2))</f>
        <v>0</v>
      </c>
      <c r="X37" s="76"/>
      <c r="Y37" s="77" t="str">
        <f t="shared" si="24"/>
        <v/>
      </c>
      <c r="Z37" s="59"/>
      <c r="AA37" s="78">
        <f t="shared" si="25"/>
        <v>0</v>
      </c>
      <c r="AB37" s="79">
        <f t="shared" si="27"/>
        <v>2.8421709430404e-14</v>
      </c>
      <c r="AC37" t="s">
        <v>165</v>
      </c>
      <c r="AD37" t="b">
        <f t="shared" si="26"/>
        <v>0</v>
      </c>
    </row>
    <row r="38" spans="1:30">
      <c r="A38" s="72" t="s">
        <v>103</v>
      </c>
      <c r="B38" s="58">
        <f>SUM(B26:B37)+B39</f>
        <v>9398.76</v>
      </c>
      <c r="C38" s="58">
        <f>SUM(C26:C37)</f>
        <v>60000</v>
      </c>
      <c r="D38" s="58">
        <f t="shared" ref="D38:W38" si="28">SUM(D26:D37)</f>
        <v>6072.96</v>
      </c>
      <c r="E38" s="58">
        <f t="shared" si="28"/>
        <v>1554.24</v>
      </c>
      <c r="F38" s="58">
        <f t="shared" si="28"/>
        <v>379.56</v>
      </c>
      <c r="G38" s="58">
        <f t="shared" si="28"/>
        <v>1392</v>
      </c>
      <c r="H38" s="58">
        <f t="shared" si="28"/>
        <v>0</v>
      </c>
      <c r="I38" s="58">
        <f t="shared" si="28"/>
        <v>0</v>
      </c>
      <c r="J38" s="58">
        <f t="shared" si="28"/>
        <v>0</v>
      </c>
      <c r="K38" s="58">
        <f t="shared" si="28"/>
        <v>0</v>
      </c>
      <c r="L38" s="58">
        <f t="shared" si="28"/>
        <v>0</v>
      </c>
      <c r="M38" s="58">
        <f t="shared" si="28"/>
        <v>0</v>
      </c>
      <c r="N38" s="58">
        <f t="shared" si="28"/>
        <v>0</v>
      </c>
      <c r="O38" s="58">
        <f t="shared" si="28"/>
        <v>0</v>
      </c>
      <c r="P38" s="58">
        <f t="shared" si="28"/>
        <v>0</v>
      </c>
      <c r="Q38" s="58">
        <f t="shared" si="28"/>
        <v>0</v>
      </c>
      <c r="R38" s="58">
        <f t="shared" si="28"/>
        <v>0</v>
      </c>
      <c r="S38" s="58">
        <f t="shared" si="28"/>
        <v>0</v>
      </c>
      <c r="T38" s="58"/>
      <c r="U38" s="80"/>
      <c r="V38" s="58">
        <f t="shared" si="28"/>
        <v>0</v>
      </c>
      <c r="W38" s="58">
        <f t="shared" si="28"/>
        <v>0</v>
      </c>
      <c r="X38" s="58">
        <f>SUM(X26:X37)+X39</f>
        <v>0</v>
      </c>
      <c r="Y38" s="77" t="str">
        <f t="shared" si="24"/>
        <v/>
      </c>
      <c r="Z38" s="81"/>
      <c r="AA38" s="82">
        <f>SUM(AA26:AA37)</f>
        <v>0</v>
      </c>
      <c r="AB38" s="79">
        <f>SUM(AB26:AB37)</f>
        <v>3.41060513164848e-13</v>
      </c>
    </row>
    <row r="39" spans="1:30">
      <c r="A39" s="72" t="s">
        <v>193</v>
      </c>
      <c r="B39" s="73"/>
      <c r="C39" s="83"/>
      <c r="D39" s="84"/>
      <c r="E39" s="84"/>
      <c r="F39" s="84"/>
      <c r="G39" s="84"/>
      <c r="H39" s="84"/>
      <c r="I39" s="84" t="b">
        <f>I40=T22</f>
        <v>0</v>
      </c>
      <c r="J39" s="84" t="b">
        <f>J40=(X38+X39)</f>
        <v>1</v>
      </c>
      <c r="K39" s="84"/>
      <c r="L39" s="84"/>
      <c r="M39" s="84"/>
      <c r="N39" s="84"/>
      <c r="O39" s="84"/>
      <c r="P39" s="84"/>
      <c r="Q39" s="84"/>
      <c r="R39" s="84"/>
      <c r="S39" s="84"/>
      <c r="T39" s="84"/>
      <c r="X39" s="85"/>
    </row>
    <row r="40" s="29" customFormat="1" spans="1:30">
      <c r="A40" s="86" t="s">
        <v>194</v>
      </c>
      <c r="B40" s="73">
        <f>G40-SUM(R10:R21)-K40</f>
        <v>-21660.48</v>
      </c>
      <c r="C40" s="83"/>
      <c r="D40" s="83"/>
      <c r="E40" s="83"/>
      <c r="F40" s="87">
        <f>SUM(F44:F1000)</f>
        <v>0</v>
      </c>
      <c r="G40" s="87">
        <f t="shared" ref="G40:L40" si="29">SUM(G44:G1000)</f>
        <v>0</v>
      </c>
      <c r="H40" s="87">
        <f t="shared" si="29"/>
        <v>0</v>
      </c>
      <c r="I40" s="87">
        <f t="shared" si="29"/>
        <v>0</v>
      </c>
      <c r="J40" s="87">
        <f t="shared" si="29"/>
        <v>0</v>
      </c>
      <c r="K40" s="87">
        <f t="shared" si="29"/>
        <v>0</v>
      </c>
      <c r="L40" s="87">
        <f t="shared" si="29"/>
        <v>0</v>
      </c>
      <c r="M40" s="83">
        <f>G40-H40-I40-J40-K40-L40+M43</f>
        <v>0</v>
      </c>
      <c r="N40" s="83"/>
      <c r="O40" s="83"/>
      <c r="P40" s="83"/>
      <c r="Q40" s="83"/>
      <c r="R40" s="83"/>
      <c r="S40" s="83"/>
      <c r="T40" s="83"/>
      <c r="W40" s="88" t="s">
        <v>195</v>
      </c>
      <c r="X40" s="89">
        <f>IF((B38-B39)=0,0,V37/(B38-B39))</f>
        <v>0</v>
      </c>
      <c r="Z40" s="90"/>
    </row>
    <row r="41" spans="1:30">
      <c r="A41" s="41" t="s">
        <v>196</v>
      </c>
      <c r="B41" s="41"/>
      <c r="C41" s="41"/>
      <c r="D41" s="41"/>
      <c r="E41" s="41"/>
      <c r="F41" s="41"/>
      <c r="G41" s="41"/>
      <c r="H41" s="41"/>
      <c r="I41" s="41"/>
      <c r="J41" s="91" t="s">
        <v>197</v>
      </c>
      <c r="K41" s="92">
        <v>0.85</v>
      </c>
      <c r="L41" s="93" t="s">
        <v>198</v>
      </c>
      <c r="M41" s="86">
        <f>SUMIF(档案费管理台账!$E$4:$E$1000,G1,档案费管理台账!$H$4:$H$1000)</f>
        <v>0</v>
      </c>
      <c r="N41" s="83" t="b">
        <f>M41=SUM(H43:H1000)</f>
        <v>1</v>
      </c>
      <c r="O41" s="84"/>
      <c r="P41" s="84"/>
      <c r="Q41" s="84"/>
      <c r="R41" s="84"/>
      <c r="S41" s="84"/>
      <c r="T41" s="84"/>
    </row>
    <row r="42" s="27" customFormat="1" spans="1:30">
      <c r="A42" s="63" t="s">
        <v>4</v>
      </c>
      <c r="B42" s="67" t="s">
        <v>124</v>
      </c>
      <c r="C42" s="67" t="s">
        <v>199</v>
      </c>
      <c r="D42" s="63" t="s">
        <v>200</v>
      </c>
      <c r="E42" s="63" t="s">
        <v>7</v>
      </c>
      <c r="F42" s="63" t="s">
        <v>201</v>
      </c>
      <c r="G42" s="63" t="s">
        <v>202</v>
      </c>
      <c r="H42" s="63" t="s">
        <v>11</v>
      </c>
      <c r="I42" s="63" t="s">
        <v>203</v>
      </c>
      <c r="J42" s="63" t="s">
        <v>204</v>
      </c>
      <c r="K42" s="63" t="s">
        <v>205</v>
      </c>
      <c r="L42" s="63" t="s">
        <v>206</v>
      </c>
      <c r="M42" s="63" t="s">
        <v>207</v>
      </c>
      <c r="N42" s="94" t="s">
        <v>77</v>
      </c>
      <c r="O42" s="95"/>
      <c r="P42" s="95"/>
      <c r="Q42" s="95"/>
      <c r="R42" s="95"/>
      <c r="S42" s="95"/>
      <c r="T42" s="95"/>
      <c r="U42" s="95"/>
      <c r="V42" s="95"/>
      <c r="W42" s="96"/>
      <c r="Z42" s="48"/>
      <c r="AB42" s="47"/>
    </row>
    <row r="43" spans="1:30">
      <c r="A43" s="97">
        <f>IF(D43="","",ROW()-42)</f>
        <v>1</v>
      </c>
      <c r="B43" s="98"/>
      <c r="C43" s="99">
        <v>45293.8683796296</v>
      </c>
      <c r="D43" s="100" t="s">
        <v>229</v>
      </c>
      <c r="E43" s="100"/>
      <c r="F43" s="57"/>
      <c r="G43" s="58"/>
      <c r="H43" s="58"/>
      <c r="I43" s="57"/>
      <c r="J43" s="57"/>
      <c r="K43" s="57"/>
      <c r="L43" s="57"/>
      <c r="M43" s="101"/>
      <c r="N43" s="102"/>
      <c r="O43" s="84"/>
      <c r="P43" s="84"/>
      <c r="Q43" s="84"/>
      <c r="R43" s="84"/>
      <c r="S43" s="84"/>
      <c r="T43" s="84"/>
      <c r="U43" s="84"/>
      <c r="V43" s="84"/>
      <c r="W43" s="83"/>
    </row>
    <row r="44" spans="1:30">
      <c r="A44" s="97" t="str">
        <f>IF(C44="","",ROW()-42)</f>
        <v/>
      </c>
      <c r="B44" s="98" t="str">
        <f t="shared" ref="B44:B107" si="30">IF(C44="","",MONTH(C44)&amp;"月")</f>
        <v/>
      </c>
      <c r="C44" s="99"/>
      <c r="D44" s="100"/>
      <c r="E44" s="100"/>
      <c r="F44" s="57"/>
      <c r="G44" s="58">
        <f>IF(F44="",0,F44*$K$41)</f>
        <v>0</v>
      </c>
      <c r="H44" s="58"/>
      <c r="I44" s="57"/>
      <c r="J44" s="57"/>
      <c r="K44" s="57"/>
      <c r="L44" s="57"/>
      <c r="M44" s="58" t="str">
        <f>IF(C44="","",ROUND(M43+G44-I44-J44-K44-L44-H44,2))</f>
        <v/>
      </c>
      <c r="N44" s="102"/>
      <c r="O44" s="84"/>
      <c r="P44" s="84"/>
      <c r="Q44" s="84"/>
      <c r="R44" s="84"/>
      <c r="S44" s="84"/>
      <c r="T44" s="84"/>
      <c r="U44" s="84"/>
      <c r="V44" s="84"/>
      <c r="W44" s="83"/>
    </row>
    <row r="45" spans="1:30">
      <c r="A45" s="97" t="str">
        <f t="shared" ref="A45:A108" si="31">IF(C45="","",ROW()-42)</f>
        <v/>
      </c>
      <c r="B45" s="98" t="str">
        <f t="shared" si="30"/>
        <v/>
      </c>
      <c r="C45" s="99"/>
      <c r="D45" s="100"/>
      <c r="E45" s="100"/>
      <c r="F45" s="57"/>
      <c r="G45" s="58">
        <f t="shared" ref="G45:G108" si="32">IF(F45="",0,F45*$K$41)</f>
        <v>0</v>
      </c>
      <c r="H45" s="58"/>
      <c r="I45" s="57"/>
      <c r="J45" s="57"/>
      <c r="K45" s="57"/>
      <c r="L45" s="57"/>
      <c r="M45" s="58" t="str">
        <f t="shared" ref="M45:M108" si="33">IF(C45="","",ROUND(M44+G45-I45-J45-K45-L45-H45,2))</f>
        <v/>
      </c>
      <c r="N45" s="102"/>
      <c r="O45" s="84"/>
      <c r="P45" s="84"/>
      <c r="Q45" s="84"/>
      <c r="R45" s="84"/>
      <c r="S45" s="84"/>
      <c r="T45" s="84"/>
      <c r="U45" s="84"/>
      <c r="V45" s="84"/>
      <c r="W45" s="83"/>
    </row>
    <row r="46" spans="1:30">
      <c r="A46" s="97" t="str">
        <f t="shared" si="31"/>
        <v/>
      </c>
      <c r="B46" s="98" t="str">
        <f t="shared" si="30"/>
        <v/>
      </c>
      <c r="C46" s="99"/>
      <c r="D46" s="100"/>
      <c r="E46" s="100"/>
      <c r="F46" s="57"/>
      <c r="G46" s="58">
        <f t="shared" si="32"/>
        <v>0</v>
      </c>
      <c r="H46" s="58"/>
      <c r="I46" s="57"/>
      <c r="J46" s="57"/>
      <c r="K46" s="57"/>
      <c r="L46" s="57"/>
      <c r="M46" s="58" t="str">
        <f t="shared" si="33"/>
        <v/>
      </c>
      <c r="N46" s="102"/>
      <c r="O46" s="84"/>
      <c r="P46" s="84"/>
      <c r="Q46" s="84"/>
      <c r="R46" s="84"/>
      <c r="S46" s="84"/>
      <c r="T46" s="84"/>
      <c r="U46" s="84"/>
      <c r="V46" s="84"/>
      <c r="W46" s="83"/>
    </row>
    <row r="47" spans="1:30">
      <c r="A47" s="97" t="str">
        <f t="shared" si="31"/>
        <v/>
      </c>
      <c r="B47" s="98" t="str">
        <f t="shared" si="30"/>
        <v/>
      </c>
      <c r="C47" s="99"/>
      <c r="D47" s="100"/>
      <c r="E47" s="100"/>
      <c r="F47" s="57"/>
      <c r="G47" s="58">
        <f t="shared" si="32"/>
        <v>0</v>
      </c>
      <c r="H47" s="58"/>
      <c r="I47" s="57"/>
      <c r="J47" s="57"/>
      <c r="K47" s="57"/>
      <c r="L47" s="57"/>
      <c r="M47" s="58" t="str">
        <f t="shared" si="33"/>
        <v/>
      </c>
      <c r="N47" s="102"/>
      <c r="O47" s="84"/>
      <c r="P47" s="84"/>
      <c r="Q47" s="84"/>
      <c r="R47" s="84"/>
      <c r="S47" s="84"/>
      <c r="T47" s="84"/>
      <c r="U47" s="84"/>
      <c r="V47" s="84"/>
      <c r="W47" s="83"/>
    </row>
    <row r="48" spans="1:30">
      <c r="A48" s="97" t="str">
        <f t="shared" si="31"/>
        <v/>
      </c>
      <c r="B48" s="98" t="str">
        <f t="shared" si="30"/>
        <v/>
      </c>
      <c r="C48" s="99"/>
      <c r="D48" s="100"/>
      <c r="E48" s="100"/>
      <c r="F48" s="57"/>
      <c r="G48" s="58">
        <f t="shared" si="32"/>
        <v>0</v>
      </c>
      <c r="H48" s="58"/>
      <c r="I48" s="57"/>
      <c r="J48" s="57"/>
      <c r="K48" s="57"/>
      <c r="L48" s="57"/>
      <c r="M48" s="58" t="str">
        <f t="shared" si="33"/>
        <v/>
      </c>
      <c r="N48" s="102"/>
      <c r="O48" s="84"/>
      <c r="P48" s="84"/>
      <c r="Q48" s="84"/>
      <c r="R48" s="84"/>
      <c r="S48" s="84"/>
      <c r="T48" s="84"/>
      <c r="U48" s="84"/>
      <c r="V48" s="84"/>
      <c r="W48" s="83"/>
    </row>
    <row r="49" spans="1:23">
      <c r="A49" s="97" t="str">
        <f t="shared" si="31"/>
        <v/>
      </c>
      <c r="B49" s="98" t="str">
        <f t="shared" si="30"/>
        <v/>
      </c>
      <c r="C49" s="99"/>
      <c r="D49" s="100"/>
      <c r="E49" s="100"/>
      <c r="F49" s="57"/>
      <c r="G49" s="58">
        <f t="shared" si="32"/>
        <v>0</v>
      </c>
      <c r="H49" s="58"/>
      <c r="I49" s="57"/>
      <c r="J49" s="57"/>
      <c r="K49" s="57"/>
      <c r="L49" s="57"/>
      <c r="M49" s="58" t="str">
        <f t="shared" si="33"/>
        <v/>
      </c>
      <c r="N49" s="102"/>
      <c r="O49" s="84"/>
      <c r="P49" s="84"/>
      <c r="Q49" s="84"/>
      <c r="R49" s="84"/>
      <c r="S49" s="84"/>
      <c r="T49" s="84"/>
      <c r="U49" s="84"/>
      <c r="V49" s="84"/>
      <c r="W49" s="83"/>
    </row>
    <row r="50" spans="1:23">
      <c r="A50" s="97" t="str">
        <f t="shared" si="31"/>
        <v/>
      </c>
      <c r="B50" s="98" t="str">
        <f t="shared" si="30"/>
        <v/>
      </c>
      <c r="C50" s="99"/>
      <c r="D50" s="100"/>
      <c r="E50" s="100"/>
      <c r="F50" s="57"/>
      <c r="G50" s="58">
        <f t="shared" si="32"/>
        <v>0</v>
      </c>
      <c r="H50" s="58"/>
      <c r="I50" s="57"/>
      <c r="J50" s="57"/>
      <c r="K50" s="57"/>
      <c r="L50" s="57"/>
      <c r="M50" s="58" t="str">
        <f t="shared" si="33"/>
        <v/>
      </c>
      <c r="N50" s="102"/>
      <c r="O50" s="84"/>
      <c r="P50" s="84"/>
      <c r="Q50" s="84"/>
      <c r="R50" s="84"/>
      <c r="S50" s="84"/>
      <c r="T50" s="84"/>
      <c r="U50" s="84"/>
      <c r="V50" s="84"/>
      <c r="W50" s="83"/>
    </row>
    <row r="51" spans="1:23">
      <c r="A51" s="97" t="str">
        <f t="shared" si="31"/>
        <v/>
      </c>
      <c r="B51" s="98" t="str">
        <f t="shared" si="30"/>
        <v/>
      </c>
      <c r="C51" s="99"/>
      <c r="D51" s="100"/>
      <c r="E51" s="100"/>
      <c r="F51" s="57"/>
      <c r="G51" s="58">
        <f t="shared" si="32"/>
        <v>0</v>
      </c>
      <c r="H51" s="58"/>
      <c r="I51" s="57"/>
      <c r="J51" s="57"/>
      <c r="K51" s="57"/>
      <c r="L51" s="57"/>
      <c r="M51" s="58" t="str">
        <f t="shared" si="33"/>
        <v/>
      </c>
      <c r="N51" s="102"/>
      <c r="O51" s="84"/>
      <c r="P51" s="84"/>
      <c r="Q51" s="84"/>
      <c r="R51" s="84"/>
      <c r="S51" s="84"/>
      <c r="T51" s="84"/>
      <c r="U51" s="84"/>
      <c r="V51" s="84"/>
      <c r="W51" s="83"/>
    </row>
    <row r="52" spans="1:23">
      <c r="A52" s="97" t="str">
        <f t="shared" si="31"/>
        <v/>
      </c>
      <c r="B52" s="98" t="str">
        <f t="shared" si="30"/>
        <v/>
      </c>
      <c r="C52" s="99"/>
      <c r="D52" s="100"/>
      <c r="E52" s="100"/>
      <c r="F52" s="57"/>
      <c r="G52" s="58">
        <f t="shared" si="32"/>
        <v>0</v>
      </c>
      <c r="H52" s="58"/>
      <c r="I52" s="57"/>
      <c r="J52" s="57"/>
      <c r="K52" s="57"/>
      <c r="L52" s="57"/>
      <c r="M52" s="58" t="str">
        <f t="shared" si="33"/>
        <v/>
      </c>
      <c r="N52" s="102"/>
    </row>
    <row r="53" spans="1:23">
      <c r="A53" s="97" t="str">
        <f t="shared" si="31"/>
        <v/>
      </c>
      <c r="B53" s="98" t="str">
        <f t="shared" si="30"/>
        <v/>
      </c>
      <c r="C53" s="99"/>
      <c r="D53" s="100"/>
      <c r="E53" s="100"/>
      <c r="F53" s="57"/>
      <c r="G53" s="58">
        <f t="shared" si="32"/>
        <v>0</v>
      </c>
      <c r="H53" s="58"/>
      <c r="I53" s="57"/>
      <c r="J53" s="57"/>
      <c r="K53" s="57"/>
      <c r="L53" s="57"/>
      <c r="M53" s="58" t="str">
        <f t="shared" si="33"/>
        <v/>
      </c>
      <c r="N53" s="102"/>
    </row>
    <row r="54" spans="1:23">
      <c r="A54" s="97" t="str">
        <f t="shared" si="31"/>
        <v/>
      </c>
      <c r="B54" s="98" t="str">
        <f t="shared" si="30"/>
        <v/>
      </c>
      <c r="C54" s="99"/>
      <c r="D54" s="100"/>
      <c r="E54" s="100"/>
      <c r="F54" s="57"/>
      <c r="G54" s="58">
        <f t="shared" si="32"/>
        <v>0</v>
      </c>
      <c r="H54" s="58"/>
      <c r="I54" s="57"/>
      <c r="J54" s="57"/>
      <c r="K54" s="57"/>
      <c r="L54" s="57"/>
      <c r="M54" s="58" t="str">
        <f t="shared" si="33"/>
        <v/>
      </c>
      <c r="N54" s="102"/>
    </row>
    <row r="55" spans="1:23">
      <c r="A55" s="97" t="str">
        <f t="shared" si="31"/>
        <v/>
      </c>
      <c r="B55" s="98" t="str">
        <f t="shared" si="30"/>
        <v/>
      </c>
      <c r="C55" s="99"/>
      <c r="D55" s="100"/>
      <c r="E55" s="100"/>
      <c r="F55" s="57"/>
      <c r="G55" s="58">
        <f t="shared" si="32"/>
        <v>0</v>
      </c>
      <c r="H55" s="58"/>
      <c r="I55" s="57"/>
      <c r="J55" s="57"/>
      <c r="K55" s="57"/>
      <c r="L55" s="57"/>
      <c r="M55" s="58" t="str">
        <f t="shared" si="33"/>
        <v/>
      </c>
      <c r="N55" s="102"/>
    </row>
    <row r="56" spans="1:23">
      <c r="A56" s="97" t="str">
        <f t="shared" si="31"/>
        <v/>
      </c>
      <c r="B56" s="98" t="str">
        <f t="shared" si="30"/>
        <v/>
      </c>
      <c r="C56" s="99"/>
      <c r="D56" s="100"/>
      <c r="E56" s="100"/>
      <c r="F56" s="57"/>
      <c r="G56" s="58">
        <f t="shared" si="32"/>
        <v>0</v>
      </c>
      <c r="H56" s="58"/>
      <c r="I56" s="57"/>
      <c r="J56" s="57"/>
      <c r="K56" s="57"/>
      <c r="L56" s="57"/>
      <c r="M56" s="58" t="str">
        <f t="shared" si="33"/>
        <v/>
      </c>
      <c r="N56" s="102"/>
    </row>
    <row r="57" spans="1:23">
      <c r="A57" s="97" t="str">
        <f t="shared" si="31"/>
        <v/>
      </c>
      <c r="B57" s="98" t="str">
        <f t="shared" si="30"/>
        <v/>
      </c>
      <c r="C57" s="99"/>
      <c r="D57" s="100"/>
      <c r="E57" s="100"/>
      <c r="F57" s="57"/>
      <c r="G57" s="58">
        <f t="shared" si="32"/>
        <v>0</v>
      </c>
      <c r="H57" s="58"/>
      <c r="I57" s="57"/>
      <c r="J57" s="57"/>
      <c r="K57" s="57"/>
      <c r="L57" s="57"/>
      <c r="M57" s="58" t="str">
        <f t="shared" si="33"/>
        <v/>
      </c>
      <c r="N57" s="102"/>
    </row>
    <row r="58" spans="1:23">
      <c r="A58" s="97" t="str">
        <f t="shared" si="31"/>
        <v/>
      </c>
      <c r="B58" s="98" t="str">
        <f t="shared" si="30"/>
        <v/>
      </c>
      <c r="C58" s="99"/>
      <c r="D58" s="100"/>
      <c r="E58" s="100"/>
      <c r="F58" s="57"/>
      <c r="G58" s="58">
        <f t="shared" si="32"/>
        <v>0</v>
      </c>
      <c r="H58" s="58"/>
      <c r="I58" s="57"/>
      <c r="J58" s="57"/>
      <c r="K58" s="57"/>
      <c r="L58" s="57"/>
      <c r="M58" s="58" t="str">
        <f t="shared" si="33"/>
        <v/>
      </c>
      <c r="N58" s="102"/>
    </row>
    <row r="59" spans="1:23">
      <c r="A59" s="97" t="str">
        <f t="shared" si="31"/>
        <v/>
      </c>
      <c r="B59" s="98" t="str">
        <f t="shared" si="30"/>
        <v/>
      </c>
      <c r="C59" s="99"/>
      <c r="D59" s="100"/>
      <c r="E59" s="100"/>
      <c r="F59" s="57"/>
      <c r="G59" s="58">
        <f t="shared" si="32"/>
        <v>0</v>
      </c>
      <c r="H59" s="58"/>
      <c r="I59" s="57"/>
      <c r="J59" s="57"/>
      <c r="K59" s="57"/>
      <c r="L59" s="57"/>
      <c r="M59" s="58" t="str">
        <f t="shared" si="33"/>
        <v/>
      </c>
      <c r="N59" s="102"/>
    </row>
    <row r="60" spans="1:23">
      <c r="A60" s="97" t="str">
        <f t="shared" si="31"/>
        <v/>
      </c>
      <c r="B60" s="98" t="str">
        <f t="shared" si="30"/>
        <v/>
      </c>
      <c r="C60" s="99"/>
      <c r="D60" s="100"/>
      <c r="E60" s="100"/>
      <c r="F60" s="57"/>
      <c r="G60" s="58">
        <f t="shared" si="32"/>
        <v>0</v>
      </c>
      <c r="H60" s="58"/>
      <c r="I60" s="57"/>
      <c r="J60" s="57"/>
      <c r="K60" s="57"/>
      <c r="L60" s="57"/>
      <c r="M60" s="58" t="str">
        <f t="shared" si="33"/>
        <v/>
      </c>
      <c r="N60" s="102"/>
    </row>
    <row r="61" spans="1:23">
      <c r="A61" s="97" t="str">
        <f t="shared" si="31"/>
        <v/>
      </c>
      <c r="B61" s="98" t="str">
        <f t="shared" si="30"/>
        <v/>
      </c>
      <c r="C61" s="99"/>
      <c r="D61" s="100"/>
      <c r="E61" s="100"/>
      <c r="F61" s="57"/>
      <c r="G61" s="58">
        <f t="shared" si="32"/>
        <v>0</v>
      </c>
      <c r="H61" s="58"/>
      <c r="I61" s="57"/>
      <c r="J61" s="57"/>
      <c r="K61" s="57"/>
      <c r="L61" s="57"/>
      <c r="M61" s="58" t="str">
        <f t="shared" si="33"/>
        <v/>
      </c>
      <c r="N61" s="102"/>
    </row>
    <row r="62" spans="1:23">
      <c r="A62" s="97" t="str">
        <f t="shared" si="31"/>
        <v/>
      </c>
      <c r="B62" s="98" t="str">
        <f t="shared" si="30"/>
        <v/>
      </c>
      <c r="C62" s="99"/>
      <c r="D62" s="100"/>
      <c r="E62" s="100"/>
      <c r="F62" s="57"/>
      <c r="G62" s="58">
        <f t="shared" si="32"/>
        <v>0</v>
      </c>
      <c r="H62" s="58"/>
      <c r="I62" s="57"/>
      <c r="J62" s="57"/>
      <c r="K62" s="57"/>
      <c r="L62" s="57"/>
      <c r="M62" s="58" t="str">
        <f t="shared" si="33"/>
        <v/>
      </c>
      <c r="N62" s="102"/>
    </row>
    <row r="63" spans="1:23">
      <c r="A63" s="97" t="str">
        <f t="shared" si="31"/>
        <v/>
      </c>
      <c r="B63" s="98" t="str">
        <f t="shared" si="30"/>
        <v/>
      </c>
      <c r="C63" s="99"/>
      <c r="D63" s="100"/>
      <c r="E63" s="100"/>
      <c r="F63" s="57"/>
      <c r="G63" s="58">
        <f t="shared" si="32"/>
        <v>0</v>
      </c>
      <c r="H63" s="58"/>
      <c r="I63" s="57"/>
      <c r="J63" s="57"/>
      <c r="K63" s="57"/>
      <c r="L63" s="57"/>
      <c r="M63" s="58" t="str">
        <f t="shared" si="33"/>
        <v/>
      </c>
      <c r="N63" s="102"/>
    </row>
    <row r="64" spans="1:23">
      <c r="A64" s="97" t="str">
        <f t="shared" si="31"/>
        <v/>
      </c>
      <c r="B64" s="98" t="str">
        <f t="shared" si="30"/>
        <v/>
      </c>
      <c r="C64" s="99"/>
      <c r="D64" s="100"/>
      <c r="E64" s="100"/>
      <c r="F64" s="57"/>
      <c r="G64" s="58">
        <f t="shared" si="32"/>
        <v>0</v>
      </c>
      <c r="H64" s="58"/>
      <c r="I64" s="57"/>
      <c r="J64" s="57"/>
      <c r="K64" s="57"/>
      <c r="L64" s="57"/>
      <c r="M64" s="58" t="str">
        <f t="shared" si="33"/>
        <v/>
      </c>
      <c r="N64" s="102"/>
    </row>
    <row r="65" spans="1:14">
      <c r="A65" s="97" t="str">
        <f t="shared" si="31"/>
        <v/>
      </c>
      <c r="B65" s="98" t="str">
        <f t="shared" si="30"/>
        <v/>
      </c>
      <c r="C65" s="99"/>
      <c r="D65" s="100"/>
      <c r="E65" s="100"/>
      <c r="F65" s="57"/>
      <c r="G65" s="58">
        <f t="shared" si="32"/>
        <v>0</v>
      </c>
      <c r="H65" s="58"/>
      <c r="I65" s="57"/>
      <c r="J65" s="57"/>
      <c r="K65" s="57"/>
      <c r="L65" s="57"/>
      <c r="M65" s="58" t="str">
        <f t="shared" si="33"/>
        <v/>
      </c>
      <c r="N65" s="102"/>
    </row>
    <row r="66" spans="1:14">
      <c r="A66" s="97" t="str">
        <f t="shared" si="31"/>
        <v/>
      </c>
      <c r="B66" s="98" t="str">
        <f t="shared" si="30"/>
        <v/>
      </c>
      <c r="C66" s="99"/>
      <c r="D66" s="100"/>
      <c r="E66" s="100"/>
      <c r="F66" s="57"/>
      <c r="G66" s="58">
        <f t="shared" si="32"/>
        <v>0</v>
      </c>
      <c r="H66" s="58"/>
      <c r="I66" s="57"/>
      <c r="J66" s="57"/>
      <c r="K66" s="57"/>
      <c r="L66" s="57"/>
      <c r="M66" s="58" t="str">
        <f t="shared" si="33"/>
        <v/>
      </c>
      <c r="N66" s="102"/>
    </row>
    <row r="67" spans="1:14">
      <c r="A67" s="97" t="str">
        <f t="shared" si="31"/>
        <v/>
      </c>
      <c r="B67" s="98" t="str">
        <f t="shared" si="30"/>
        <v/>
      </c>
      <c r="C67" s="99"/>
      <c r="D67" s="100"/>
      <c r="E67" s="100"/>
      <c r="F67" s="57"/>
      <c r="G67" s="58">
        <f t="shared" si="32"/>
        <v>0</v>
      </c>
      <c r="H67" s="58"/>
      <c r="I67" s="57"/>
      <c r="J67" s="57"/>
      <c r="K67" s="57"/>
      <c r="L67" s="57"/>
      <c r="M67" s="58" t="str">
        <f t="shared" si="33"/>
        <v/>
      </c>
      <c r="N67" s="102"/>
    </row>
    <row r="68" spans="1:14">
      <c r="A68" s="97" t="str">
        <f t="shared" si="31"/>
        <v/>
      </c>
      <c r="B68" s="98" t="str">
        <f t="shared" si="30"/>
        <v/>
      </c>
      <c r="C68" s="99"/>
      <c r="D68" s="100"/>
      <c r="E68" s="100"/>
      <c r="F68" s="57"/>
      <c r="G68" s="58">
        <f t="shared" si="32"/>
        <v>0</v>
      </c>
      <c r="H68" s="58"/>
      <c r="I68" s="57"/>
      <c r="J68" s="57"/>
      <c r="K68" s="57"/>
      <c r="L68" s="57"/>
      <c r="M68" s="58" t="str">
        <f t="shared" si="33"/>
        <v/>
      </c>
      <c r="N68" s="102"/>
    </row>
    <row r="69" spans="1:14">
      <c r="A69" s="97" t="str">
        <f t="shared" si="31"/>
        <v/>
      </c>
      <c r="B69" s="98" t="str">
        <f t="shared" si="30"/>
        <v/>
      </c>
      <c r="C69" s="99"/>
      <c r="D69" s="100"/>
      <c r="E69" s="100"/>
      <c r="F69" s="57"/>
      <c r="G69" s="58">
        <f t="shared" si="32"/>
        <v>0</v>
      </c>
      <c r="H69" s="58"/>
      <c r="I69" s="57"/>
      <c r="J69" s="57"/>
      <c r="K69" s="57"/>
      <c r="L69" s="57"/>
      <c r="M69" s="58" t="str">
        <f t="shared" si="33"/>
        <v/>
      </c>
      <c r="N69" s="102"/>
    </row>
    <row r="70" spans="1:14">
      <c r="A70" s="97" t="str">
        <f t="shared" si="31"/>
        <v/>
      </c>
      <c r="B70" s="98" t="str">
        <f t="shared" si="30"/>
        <v/>
      </c>
      <c r="C70" s="99"/>
      <c r="D70" s="100"/>
      <c r="E70" s="100"/>
      <c r="F70" s="57"/>
      <c r="G70" s="58">
        <f t="shared" si="32"/>
        <v>0</v>
      </c>
      <c r="H70" s="58"/>
      <c r="I70" s="57"/>
      <c r="J70" s="57"/>
      <c r="K70" s="57"/>
      <c r="L70" s="57"/>
      <c r="M70" s="58" t="str">
        <f t="shared" si="33"/>
        <v/>
      </c>
      <c r="N70" s="102"/>
    </row>
    <row r="71" spans="1:14">
      <c r="A71" s="97" t="str">
        <f t="shared" si="31"/>
        <v/>
      </c>
      <c r="B71" s="98" t="str">
        <f t="shared" si="30"/>
        <v/>
      </c>
      <c r="C71" s="99"/>
      <c r="D71" s="100"/>
      <c r="E71" s="100"/>
      <c r="F71" s="57"/>
      <c r="G71" s="58">
        <f t="shared" si="32"/>
        <v>0</v>
      </c>
      <c r="H71" s="58"/>
      <c r="I71" s="57"/>
      <c r="J71" s="57"/>
      <c r="K71" s="57"/>
      <c r="L71" s="57"/>
      <c r="M71" s="58" t="str">
        <f t="shared" si="33"/>
        <v/>
      </c>
      <c r="N71" s="102"/>
    </row>
    <row r="72" spans="1:14">
      <c r="A72" s="97" t="str">
        <f t="shared" si="31"/>
        <v/>
      </c>
      <c r="B72" s="98" t="str">
        <f t="shared" si="30"/>
        <v/>
      </c>
      <c r="C72" s="99"/>
      <c r="D72" s="100"/>
      <c r="E72" s="100"/>
      <c r="F72" s="57"/>
      <c r="G72" s="58">
        <f t="shared" si="32"/>
        <v>0</v>
      </c>
      <c r="H72" s="58"/>
      <c r="I72" s="57"/>
      <c r="J72" s="57"/>
      <c r="K72" s="57"/>
      <c r="L72" s="57"/>
      <c r="M72" s="58" t="str">
        <f t="shared" si="33"/>
        <v/>
      </c>
      <c r="N72" s="102"/>
    </row>
    <row r="73" spans="1:14">
      <c r="A73" s="97" t="str">
        <f t="shared" si="31"/>
        <v/>
      </c>
      <c r="B73" s="98" t="str">
        <f t="shared" si="30"/>
        <v/>
      </c>
      <c r="C73" s="99"/>
      <c r="D73" s="100"/>
      <c r="E73" s="100"/>
      <c r="F73" s="57"/>
      <c r="G73" s="58">
        <f t="shared" si="32"/>
        <v>0</v>
      </c>
      <c r="H73" s="58"/>
      <c r="I73" s="57"/>
      <c r="J73" s="57"/>
      <c r="K73" s="57"/>
      <c r="L73" s="57"/>
      <c r="M73" s="58" t="str">
        <f t="shared" si="33"/>
        <v/>
      </c>
      <c r="N73" s="102"/>
    </row>
    <row r="74" spans="1:14">
      <c r="A74" s="97" t="str">
        <f t="shared" si="31"/>
        <v/>
      </c>
      <c r="B74" s="98" t="str">
        <f t="shared" si="30"/>
        <v/>
      </c>
      <c r="C74" s="99"/>
      <c r="D74" s="100"/>
      <c r="E74" s="100"/>
      <c r="F74" s="57"/>
      <c r="G74" s="58">
        <f t="shared" si="32"/>
        <v>0</v>
      </c>
      <c r="H74" s="58"/>
      <c r="I74" s="57"/>
      <c r="J74" s="57"/>
      <c r="K74" s="57"/>
      <c r="L74" s="57"/>
      <c r="M74" s="58" t="str">
        <f t="shared" si="33"/>
        <v/>
      </c>
      <c r="N74" s="102"/>
    </row>
    <row r="75" spans="1:14">
      <c r="A75" s="97" t="str">
        <f t="shared" si="31"/>
        <v/>
      </c>
      <c r="B75" s="98" t="str">
        <f t="shared" si="30"/>
        <v/>
      </c>
      <c r="C75" s="99"/>
      <c r="D75" s="100"/>
      <c r="E75" s="100"/>
      <c r="F75" s="57"/>
      <c r="G75" s="58">
        <f t="shared" si="32"/>
        <v>0</v>
      </c>
      <c r="H75" s="58"/>
      <c r="I75" s="57"/>
      <c r="J75" s="57"/>
      <c r="K75" s="57"/>
      <c r="L75" s="57"/>
      <c r="M75" s="58" t="str">
        <f t="shared" si="33"/>
        <v/>
      </c>
      <c r="N75" s="102"/>
    </row>
    <row r="76" spans="1:14">
      <c r="A76" s="97" t="str">
        <f t="shared" si="31"/>
        <v/>
      </c>
      <c r="B76" s="98" t="str">
        <f t="shared" si="30"/>
        <v/>
      </c>
      <c r="C76" s="99"/>
      <c r="D76" s="100"/>
      <c r="E76" s="100"/>
      <c r="F76" s="57"/>
      <c r="G76" s="58">
        <f t="shared" si="32"/>
        <v>0</v>
      </c>
      <c r="H76" s="58"/>
      <c r="I76" s="57"/>
      <c r="J76" s="57"/>
      <c r="K76" s="57"/>
      <c r="L76" s="57"/>
      <c r="M76" s="58" t="str">
        <f t="shared" si="33"/>
        <v/>
      </c>
      <c r="N76" s="102"/>
    </row>
    <row r="77" spans="1:14">
      <c r="A77" s="97" t="str">
        <f t="shared" si="31"/>
        <v/>
      </c>
      <c r="B77" s="98" t="str">
        <f t="shared" si="30"/>
        <v/>
      </c>
      <c r="C77" s="99"/>
      <c r="D77" s="100"/>
      <c r="E77" s="100"/>
      <c r="F77" s="57"/>
      <c r="G77" s="58">
        <f t="shared" si="32"/>
        <v>0</v>
      </c>
      <c r="H77" s="58"/>
      <c r="I77" s="57"/>
      <c r="J77" s="57"/>
      <c r="K77" s="57"/>
      <c r="L77" s="57"/>
      <c r="M77" s="58" t="str">
        <f t="shared" si="33"/>
        <v/>
      </c>
      <c r="N77" s="102"/>
    </row>
    <row r="78" spans="1:14">
      <c r="A78" s="97" t="str">
        <f t="shared" si="31"/>
        <v/>
      </c>
      <c r="B78" s="98" t="str">
        <f t="shared" si="30"/>
        <v/>
      </c>
      <c r="C78" s="99"/>
      <c r="D78" s="100"/>
      <c r="E78" s="100"/>
      <c r="F78" s="57"/>
      <c r="G78" s="58">
        <f t="shared" si="32"/>
        <v>0</v>
      </c>
      <c r="H78" s="58"/>
      <c r="I78" s="57"/>
      <c r="J78" s="57"/>
      <c r="K78" s="57"/>
      <c r="L78" s="57"/>
      <c r="M78" s="58" t="str">
        <f t="shared" si="33"/>
        <v/>
      </c>
      <c r="N78" s="102"/>
    </row>
    <row r="79" spans="1:14">
      <c r="A79" s="97" t="str">
        <f t="shared" si="31"/>
        <v/>
      </c>
      <c r="B79" s="98" t="str">
        <f t="shared" si="30"/>
        <v/>
      </c>
      <c r="C79" s="99"/>
      <c r="D79" s="100"/>
      <c r="E79" s="100"/>
      <c r="F79" s="57"/>
      <c r="G79" s="58">
        <f t="shared" si="32"/>
        <v>0</v>
      </c>
      <c r="H79" s="58"/>
      <c r="I79" s="57"/>
      <c r="J79" s="57"/>
      <c r="K79" s="57"/>
      <c r="L79" s="57"/>
      <c r="M79" s="58" t="str">
        <f t="shared" si="33"/>
        <v/>
      </c>
      <c r="N79" s="102"/>
    </row>
    <row r="80" spans="1:14">
      <c r="A80" s="97" t="str">
        <f t="shared" si="31"/>
        <v/>
      </c>
      <c r="B80" s="98" t="str">
        <f t="shared" si="30"/>
        <v/>
      </c>
      <c r="C80" s="99"/>
      <c r="D80" s="100"/>
      <c r="E80" s="100"/>
      <c r="F80" s="57"/>
      <c r="G80" s="58">
        <f t="shared" si="32"/>
        <v>0</v>
      </c>
      <c r="H80" s="58"/>
      <c r="I80" s="57"/>
      <c r="J80" s="57"/>
      <c r="K80" s="57"/>
      <c r="L80" s="57"/>
      <c r="M80" s="58" t="str">
        <f t="shared" si="33"/>
        <v/>
      </c>
      <c r="N80" s="102"/>
    </row>
    <row r="81" spans="1:14">
      <c r="A81" s="97" t="str">
        <f t="shared" si="31"/>
        <v/>
      </c>
      <c r="B81" s="98" t="str">
        <f t="shared" si="30"/>
        <v/>
      </c>
      <c r="C81" s="99"/>
      <c r="D81" s="100"/>
      <c r="E81" s="100"/>
      <c r="F81" s="57"/>
      <c r="G81" s="58">
        <f t="shared" si="32"/>
        <v>0</v>
      </c>
      <c r="H81" s="58"/>
      <c r="I81" s="57"/>
      <c r="J81" s="57"/>
      <c r="K81" s="57"/>
      <c r="L81" s="57"/>
      <c r="M81" s="58" t="str">
        <f t="shared" si="33"/>
        <v/>
      </c>
      <c r="N81" s="102"/>
    </row>
    <row r="82" spans="1:14">
      <c r="A82" s="97" t="str">
        <f t="shared" si="31"/>
        <v/>
      </c>
      <c r="B82" s="98" t="str">
        <f t="shared" si="30"/>
        <v/>
      </c>
      <c r="C82" s="99"/>
      <c r="D82" s="100"/>
      <c r="E82" s="100"/>
      <c r="F82" s="57"/>
      <c r="G82" s="58">
        <f t="shared" si="32"/>
        <v>0</v>
      </c>
      <c r="H82" s="58"/>
      <c r="I82" s="57"/>
      <c r="J82" s="57"/>
      <c r="K82" s="57"/>
      <c r="L82" s="57"/>
      <c r="M82" s="58" t="str">
        <f t="shared" si="33"/>
        <v/>
      </c>
      <c r="N82" s="102"/>
    </row>
    <row r="83" spans="1:14">
      <c r="A83" s="97" t="str">
        <f t="shared" si="31"/>
        <v/>
      </c>
      <c r="B83" s="98" t="str">
        <f t="shared" si="30"/>
        <v/>
      </c>
      <c r="C83" s="99"/>
      <c r="D83" s="100"/>
      <c r="E83" s="100"/>
      <c r="F83" s="57"/>
      <c r="G83" s="58">
        <f t="shared" si="32"/>
        <v>0</v>
      </c>
      <c r="H83" s="58"/>
      <c r="I83" s="57"/>
      <c r="J83" s="57"/>
      <c r="K83" s="57"/>
      <c r="L83" s="57"/>
      <c r="M83" s="58" t="str">
        <f t="shared" si="33"/>
        <v/>
      </c>
      <c r="N83" s="102"/>
    </row>
    <row r="84" spans="1:14">
      <c r="A84" s="97" t="str">
        <f t="shared" si="31"/>
        <v/>
      </c>
      <c r="B84" s="98" t="str">
        <f t="shared" si="30"/>
        <v/>
      </c>
      <c r="C84" s="99"/>
      <c r="D84" s="100"/>
      <c r="E84" s="100"/>
      <c r="F84" s="57"/>
      <c r="G84" s="58">
        <f t="shared" si="32"/>
        <v>0</v>
      </c>
      <c r="H84" s="58"/>
      <c r="I84" s="57"/>
      <c r="J84" s="57"/>
      <c r="K84" s="57"/>
      <c r="L84" s="57"/>
      <c r="M84" s="58" t="str">
        <f t="shared" si="33"/>
        <v/>
      </c>
      <c r="N84" s="102"/>
    </row>
    <row r="85" spans="1:14">
      <c r="A85" s="97" t="str">
        <f t="shared" si="31"/>
        <v/>
      </c>
      <c r="B85" s="98" t="str">
        <f t="shared" si="30"/>
        <v/>
      </c>
      <c r="C85" s="99"/>
      <c r="D85" s="100"/>
      <c r="E85" s="100"/>
      <c r="F85" s="57"/>
      <c r="G85" s="58">
        <f t="shared" si="32"/>
        <v>0</v>
      </c>
      <c r="H85" s="58"/>
      <c r="I85" s="57"/>
      <c r="J85" s="57"/>
      <c r="K85" s="57"/>
      <c r="L85" s="57"/>
      <c r="M85" s="58" t="str">
        <f t="shared" si="33"/>
        <v/>
      </c>
      <c r="N85" s="102"/>
    </row>
    <row r="86" spans="1:14">
      <c r="A86" s="97" t="str">
        <f t="shared" si="31"/>
        <v/>
      </c>
      <c r="B86" s="98" t="str">
        <f t="shared" si="30"/>
        <v/>
      </c>
      <c r="C86" s="99"/>
      <c r="D86" s="100"/>
      <c r="E86" s="100"/>
      <c r="F86" s="57"/>
      <c r="G86" s="58">
        <f t="shared" si="32"/>
        <v>0</v>
      </c>
      <c r="H86" s="58"/>
      <c r="I86" s="57"/>
      <c r="J86" s="57"/>
      <c r="K86" s="57"/>
      <c r="L86" s="57"/>
      <c r="M86" s="58" t="str">
        <f t="shared" si="33"/>
        <v/>
      </c>
      <c r="N86" s="102"/>
    </row>
    <row r="87" spans="1:14">
      <c r="A87" s="97" t="str">
        <f t="shared" si="31"/>
        <v/>
      </c>
      <c r="B87" s="98" t="str">
        <f t="shared" si="30"/>
        <v/>
      </c>
      <c r="C87" s="99"/>
      <c r="D87" s="100"/>
      <c r="E87" s="100"/>
      <c r="F87" s="57"/>
      <c r="G87" s="58">
        <f t="shared" si="32"/>
        <v>0</v>
      </c>
      <c r="H87" s="58"/>
      <c r="I87" s="57"/>
      <c r="J87" s="57"/>
      <c r="K87" s="57"/>
      <c r="L87" s="57"/>
      <c r="M87" s="58" t="str">
        <f t="shared" si="33"/>
        <v/>
      </c>
      <c r="N87" s="102"/>
    </row>
    <row r="88" spans="1:14">
      <c r="A88" s="97" t="str">
        <f t="shared" si="31"/>
        <v/>
      </c>
      <c r="B88" s="98" t="str">
        <f t="shared" si="30"/>
        <v/>
      </c>
      <c r="C88" s="99"/>
      <c r="D88" s="100"/>
      <c r="E88" s="100"/>
      <c r="F88" s="57"/>
      <c r="G88" s="58">
        <f t="shared" si="32"/>
        <v>0</v>
      </c>
      <c r="H88" s="58"/>
      <c r="I88" s="57"/>
      <c r="J88" s="57"/>
      <c r="K88" s="57"/>
      <c r="L88" s="57"/>
      <c r="M88" s="58" t="str">
        <f t="shared" si="33"/>
        <v/>
      </c>
      <c r="N88" s="102"/>
    </row>
    <row r="89" spans="1:14">
      <c r="A89" s="97" t="str">
        <f t="shared" si="31"/>
        <v/>
      </c>
      <c r="B89" s="98" t="str">
        <f t="shared" si="30"/>
        <v/>
      </c>
      <c r="C89" s="99"/>
      <c r="D89" s="100"/>
      <c r="E89" s="100"/>
      <c r="F89" s="57"/>
      <c r="G89" s="58">
        <f t="shared" si="32"/>
        <v>0</v>
      </c>
      <c r="H89" s="58"/>
      <c r="I89" s="57"/>
      <c r="J89" s="57"/>
      <c r="K89" s="57"/>
      <c r="L89" s="57"/>
      <c r="M89" s="58" t="str">
        <f t="shared" si="33"/>
        <v/>
      </c>
      <c r="N89" s="102"/>
    </row>
    <row r="90" spans="1:14">
      <c r="A90" s="97" t="str">
        <f t="shared" si="31"/>
        <v/>
      </c>
      <c r="B90" s="98" t="str">
        <f t="shared" si="30"/>
        <v/>
      </c>
      <c r="C90" s="99"/>
      <c r="D90" s="100"/>
      <c r="E90" s="100"/>
      <c r="F90" s="57"/>
      <c r="G90" s="58">
        <f t="shared" si="32"/>
        <v>0</v>
      </c>
      <c r="H90" s="58"/>
      <c r="I90" s="57"/>
      <c r="J90" s="57"/>
      <c r="K90" s="57"/>
      <c r="L90" s="57"/>
      <c r="M90" s="58" t="str">
        <f t="shared" si="33"/>
        <v/>
      </c>
      <c r="N90" s="102"/>
    </row>
    <row r="91" spans="1:14">
      <c r="A91" s="97" t="str">
        <f t="shared" si="31"/>
        <v/>
      </c>
      <c r="B91" s="98" t="str">
        <f t="shared" si="30"/>
        <v/>
      </c>
      <c r="C91" s="99"/>
      <c r="D91" s="100"/>
      <c r="E91" s="100"/>
      <c r="F91" s="57"/>
      <c r="G91" s="58">
        <f t="shared" si="32"/>
        <v>0</v>
      </c>
      <c r="H91" s="58"/>
      <c r="I91" s="57"/>
      <c r="J91" s="57"/>
      <c r="K91" s="57"/>
      <c r="L91" s="57"/>
      <c r="M91" s="58" t="str">
        <f t="shared" si="33"/>
        <v/>
      </c>
      <c r="N91" s="102"/>
    </row>
    <row r="92" spans="1:14">
      <c r="A92" s="97" t="str">
        <f t="shared" si="31"/>
        <v/>
      </c>
      <c r="B92" s="98" t="str">
        <f t="shared" si="30"/>
        <v/>
      </c>
      <c r="C92" s="99"/>
      <c r="D92" s="100"/>
      <c r="E92" s="100"/>
      <c r="F92" s="57"/>
      <c r="G92" s="58">
        <f t="shared" si="32"/>
        <v>0</v>
      </c>
      <c r="H92" s="58"/>
      <c r="I92" s="57"/>
      <c r="J92" s="57"/>
      <c r="K92" s="57"/>
      <c r="L92" s="57"/>
      <c r="M92" s="58" t="str">
        <f t="shared" si="33"/>
        <v/>
      </c>
      <c r="N92" s="102"/>
    </row>
    <row r="93" spans="1:14">
      <c r="A93" s="97" t="str">
        <f t="shared" si="31"/>
        <v/>
      </c>
      <c r="B93" s="98" t="str">
        <f t="shared" si="30"/>
        <v/>
      </c>
      <c r="C93" s="99"/>
      <c r="D93" s="100"/>
      <c r="E93" s="100"/>
      <c r="F93" s="57"/>
      <c r="G93" s="58">
        <f t="shared" si="32"/>
        <v>0</v>
      </c>
      <c r="H93" s="58"/>
      <c r="I93" s="57"/>
      <c r="J93" s="57"/>
      <c r="K93" s="57"/>
      <c r="L93" s="57"/>
      <c r="M93" s="58" t="str">
        <f t="shared" si="33"/>
        <v/>
      </c>
      <c r="N93" s="102"/>
    </row>
    <row r="94" spans="1:14">
      <c r="A94" s="97" t="str">
        <f t="shared" si="31"/>
        <v/>
      </c>
      <c r="B94" s="98" t="str">
        <f t="shared" si="30"/>
        <v/>
      </c>
      <c r="C94" s="99"/>
      <c r="D94" s="100"/>
      <c r="E94" s="100"/>
      <c r="F94" s="57"/>
      <c r="G94" s="58">
        <f t="shared" si="32"/>
        <v>0</v>
      </c>
      <c r="H94" s="58"/>
      <c r="I94" s="57"/>
      <c r="J94" s="57"/>
      <c r="K94" s="57"/>
      <c r="L94" s="57"/>
      <c r="M94" s="58" t="str">
        <f t="shared" si="33"/>
        <v/>
      </c>
      <c r="N94" s="102"/>
    </row>
    <row r="95" spans="1:14">
      <c r="A95" s="97" t="str">
        <f t="shared" si="31"/>
        <v/>
      </c>
      <c r="B95" s="98" t="str">
        <f t="shared" si="30"/>
        <v/>
      </c>
      <c r="C95" s="99"/>
      <c r="D95" s="100"/>
      <c r="E95" s="100"/>
      <c r="F95" s="57"/>
      <c r="G95" s="58">
        <f t="shared" si="32"/>
        <v>0</v>
      </c>
      <c r="H95" s="58"/>
      <c r="I95" s="57"/>
      <c r="J95" s="57"/>
      <c r="K95" s="57"/>
      <c r="L95" s="57"/>
      <c r="M95" s="58" t="str">
        <f t="shared" si="33"/>
        <v/>
      </c>
      <c r="N95" s="102"/>
    </row>
    <row r="96" spans="1:14">
      <c r="A96" s="97" t="str">
        <f t="shared" si="31"/>
        <v/>
      </c>
      <c r="B96" s="98" t="str">
        <f t="shared" si="30"/>
        <v/>
      </c>
      <c r="C96" s="99"/>
      <c r="D96" s="100"/>
      <c r="E96" s="100"/>
      <c r="F96" s="57"/>
      <c r="G96" s="58">
        <f t="shared" si="32"/>
        <v>0</v>
      </c>
      <c r="H96" s="58"/>
      <c r="I96" s="57"/>
      <c r="J96" s="57"/>
      <c r="K96" s="57"/>
      <c r="L96" s="57"/>
      <c r="M96" s="58" t="str">
        <f t="shared" si="33"/>
        <v/>
      </c>
      <c r="N96" s="102"/>
    </row>
    <row r="97" spans="1:14">
      <c r="A97" s="97" t="str">
        <f t="shared" si="31"/>
        <v/>
      </c>
      <c r="B97" s="98" t="str">
        <f t="shared" si="30"/>
        <v/>
      </c>
      <c r="C97" s="99"/>
      <c r="D97" s="100"/>
      <c r="E97" s="100"/>
      <c r="F97" s="57"/>
      <c r="G97" s="58">
        <f t="shared" si="32"/>
        <v>0</v>
      </c>
      <c r="H97" s="58"/>
      <c r="I97" s="57"/>
      <c r="J97" s="57"/>
      <c r="K97" s="57"/>
      <c r="L97" s="57"/>
      <c r="M97" s="58" t="str">
        <f t="shared" si="33"/>
        <v/>
      </c>
      <c r="N97" s="102"/>
    </row>
    <row r="98" spans="1:14">
      <c r="A98" s="97" t="str">
        <f t="shared" si="31"/>
        <v/>
      </c>
      <c r="B98" s="98" t="str">
        <f t="shared" si="30"/>
        <v/>
      </c>
      <c r="C98" s="99"/>
      <c r="D98" s="100"/>
      <c r="E98" s="100"/>
      <c r="F98" s="57"/>
      <c r="G98" s="58">
        <f t="shared" si="32"/>
        <v>0</v>
      </c>
      <c r="H98" s="58"/>
      <c r="I98" s="57"/>
      <c r="J98" s="57"/>
      <c r="K98" s="57"/>
      <c r="L98" s="57"/>
      <c r="M98" s="58" t="str">
        <f t="shared" si="33"/>
        <v/>
      </c>
      <c r="N98" s="102"/>
    </row>
    <row r="99" spans="1:14">
      <c r="A99" s="97" t="str">
        <f t="shared" si="31"/>
        <v/>
      </c>
      <c r="B99" s="98" t="str">
        <f t="shared" si="30"/>
        <v/>
      </c>
      <c r="C99" s="99"/>
      <c r="D99" s="100"/>
      <c r="E99" s="100"/>
      <c r="F99" s="57"/>
      <c r="G99" s="58">
        <f t="shared" si="32"/>
        <v>0</v>
      </c>
      <c r="H99" s="58"/>
      <c r="I99" s="57"/>
      <c r="J99" s="57"/>
      <c r="K99" s="57"/>
      <c r="L99" s="57"/>
      <c r="M99" s="58" t="str">
        <f t="shared" si="33"/>
        <v/>
      </c>
      <c r="N99" s="102"/>
    </row>
    <row r="100" spans="1:14">
      <c r="A100" s="97" t="str">
        <f t="shared" si="31"/>
        <v/>
      </c>
      <c r="B100" s="98" t="str">
        <f t="shared" si="30"/>
        <v/>
      </c>
      <c r="C100" s="99"/>
      <c r="D100" s="100"/>
      <c r="E100" s="100"/>
      <c r="F100" s="57"/>
      <c r="G100" s="58">
        <f t="shared" si="32"/>
        <v>0</v>
      </c>
      <c r="H100" s="58"/>
      <c r="I100" s="57"/>
      <c r="J100" s="57"/>
      <c r="K100" s="57"/>
      <c r="L100" s="57"/>
      <c r="M100" s="58" t="str">
        <f t="shared" si="33"/>
        <v/>
      </c>
      <c r="N100" s="102"/>
    </row>
    <row r="101" spans="1:14">
      <c r="A101" s="97" t="str">
        <f t="shared" si="31"/>
        <v/>
      </c>
      <c r="B101" s="98" t="str">
        <f t="shared" si="30"/>
        <v/>
      </c>
      <c r="C101" s="99"/>
      <c r="D101" s="100"/>
      <c r="E101" s="100"/>
      <c r="F101" s="57"/>
      <c r="G101" s="58">
        <f t="shared" si="32"/>
        <v>0</v>
      </c>
      <c r="H101" s="58"/>
      <c r="I101" s="57"/>
      <c r="J101" s="57"/>
      <c r="K101" s="57"/>
      <c r="L101" s="57"/>
      <c r="M101" s="58" t="str">
        <f t="shared" si="33"/>
        <v/>
      </c>
      <c r="N101" s="102"/>
    </row>
    <row r="102" spans="1:14">
      <c r="A102" s="97" t="str">
        <f t="shared" si="31"/>
        <v/>
      </c>
      <c r="B102" s="98" t="str">
        <f t="shared" si="30"/>
        <v/>
      </c>
      <c r="C102" s="99"/>
      <c r="D102" s="100"/>
      <c r="E102" s="100"/>
      <c r="F102" s="57"/>
      <c r="G102" s="58">
        <f t="shared" si="32"/>
        <v>0</v>
      </c>
      <c r="H102" s="58"/>
      <c r="I102" s="57"/>
      <c r="J102" s="57"/>
      <c r="K102" s="57"/>
      <c r="L102" s="57"/>
      <c r="M102" s="58" t="str">
        <f t="shared" si="33"/>
        <v/>
      </c>
      <c r="N102" s="102"/>
    </row>
    <row r="103" spans="1:14">
      <c r="A103" s="97" t="str">
        <f t="shared" si="31"/>
        <v/>
      </c>
      <c r="B103" s="98" t="str">
        <f t="shared" si="30"/>
        <v/>
      </c>
      <c r="C103" s="99"/>
      <c r="D103" s="100"/>
      <c r="E103" s="100"/>
      <c r="F103" s="57"/>
      <c r="G103" s="58">
        <f t="shared" si="32"/>
        <v>0</v>
      </c>
      <c r="H103" s="58"/>
      <c r="I103" s="57"/>
      <c r="J103" s="57"/>
      <c r="K103" s="57"/>
      <c r="L103" s="57"/>
      <c r="M103" s="58" t="str">
        <f t="shared" si="33"/>
        <v/>
      </c>
      <c r="N103" s="102"/>
    </row>
    <row r="104" spans="1:14">
      <c r="A104" s="97" t="str">
        <f t="shared" si="31"/>
        <v/>
      </c>
      <c r="B104" s="98" t="str">
        <f t="shared" si="30"/>
        <v/>
      </c>
      <c r="C104" s="99"/>
      <c r="D104" s="100"/>
      <c r="E104" s="100"/>
      <c r="F104" s="57"/>
      <c r="G104" s="58">
        <f t="shared" si="32"/>
        <v>0</v>
      </c>
      <c r="H104" s="58"/>
      <c r="I104" s="57"/>
      <c r="J104" s="57"/>
      <c r="K104" s="57"/>
      <c r="L104" s="57"/>
      <c r="M104" s="58" t="str">
        <f t="shared" si="33"/>
        <v/>
      </c>
      <c r="N104" s="102"/>
    </row>
    <row r="105" spans="1:14">
      <c r="A105" s="97" t="str">
        <f t="shared" si="31"/>
        <v/>
      </c>
      <c r="B105" s="98" t="str">
        <f t="shared" si="30"/>
        <v/>
      </c>
      <c r="C105" s="99"/>
      <c r="D105" s="100"/>
      <c r="E105" s="100"/>
      <c r="F105" s="57"/>
      <c r="G105" s="58">
        <f t="shared" si="32"/>
        <v>0</v>
      </c>
      <c r="H105" s="58"/>
      <c r="I105" s="57"/>
      <c r="J105" s="57"/>
      <c r="K105" s="57"/>
      <c r="L105" s="57"/>
      <c r="M105" s="58" t="str">
        <f t="shared" si="33"/>
        <v/>
      </c>
      <c r="N105" s="102"/>
    </row>
    <row r="106" spans="1:14">
      <c r="A106" s="97" t="str">
        <f t="shared" si="31"/>
        <v/>
      </c>
      <c r="B106" s="98" t="str">
        <f t="shared" si="30"/>
        <v/>
      </c>
      <c r="C106" s="99"/>
      <c r="D106" s="100"/>
      <c r="E106" s="100"/>
      <c r="F106" s="57"/>
      <c r="G106" s="58">
        <f t="shared" si="32"/>
        <v>0</v>
      </c>
      <c r="H106" s="58"/>
      <c r="I106" s="57"/>
      <c r="J106" s="57"/>
      <c r="K106" s="57"/>
      <c r="L106" s="57"/>
      <c r="M106" s="58" t="str">
        <f t="shared" si="33"/>
        <v/>
      </c>
      <c r="N106" s="102"/>
    </row>
    <row r="107" spans="1:14">
      <c r="A107" s="97" t="str">
        <f t="shared" si="31"/>
        <v/>
      </c>
      <c r="B107" s="98" t="str">
        <f t="shared" si="30"/>
        <v/>
      </c>
      <c r="C107" s="99"/>
      <c r="D107" s="100"/>
      <c r="E107" s="100"/>
      <c r="F107" s="57"/>
      <c r="G107" s="58">
        <f t="shared" si="32"/>
        <v>0</v>
      </c>
      <c r="H107" s="58"/>
      <c r="I107" s="57"/>
      <c r="J107" s="57"/>
      <c r="K107" s="57"/>
      <c r="L107" s="57"/>
      <c r="M107" s="58" t="str">
        <f t="shared" si="33"/>
        <v/>
      </c>
      <c r="N107" s="102"/>
    </row>
    <row r="108" spans="1:14">
      <c r="A108" s="97" t="str">
        <f t="shared" si="31"/>
        <v/>
      </c>
      <c r="B108" s="98" t="str">
        <f t="shared" ref="B108:B171" si="34">IF(C108="","",MONTH(C108)&amp;"月")</f>
        <v/>
      </c>
      <c r="C108" s="99"/>
      <c r="D108" s="100"/>
      <c r="E108" s="100"/>
      <c r="F108" s="57"/>
      <c r="G108" s="58">
        <f t="shared" si="32"/>
        <v>0</v>
      </c>
      <c r="H108" s="58"/>
      <c r="I108" s="57"/>
      <c r="J108" s="57"/>
      <c r="K108" s="57"/>
      <c r="L108" s="57"/>
      <c r="M108" s="58" t="str">
        <f t="shared" si="33"/>
        <v/>
      </c>
      <c r="N108" s="102"/>
    </row>
    <row r="109" spans="1:14">
      <c r="A109" s="97" t="str">
        <f t="shared" ref="A109:A172" si="35">IF(C109="","",ROW()-42)</f>
        <v/>
      </c>
      <c r="B109" s="98" t="str">
        <f t="shared" si="34"/>
        <v/>
      </c>
      <c r="C109" s="99"/>
      <c r="D109" s="100"/>
      <c r="E109" s="100"/>
      <c r="F109" s="57"/>
      <c r="G109" s="58">
        <f t="shared" ref="G109:G172" si="36">IF(F109="",0,F109*$K$41)</f>
        <v>0</v>
      </c>
      <c r="H109" s="58"/>
      <c r="I109" s="57"/>
      <c r="J109" s="57"/>
      <c r="K109" s="57"/>
      <c r="L109" s="57"/>
      <c r="M109" s="58" t="str">
        <f t="shared" ref="M109:M172" si="37">IF(C109="","",ROUND(M108+G109-I109-J109-K109-L109-H109,2))</f>
        <v/>
      </c>
      <c r="N109" s="102"/>
    </row>
    <row r="110" spans="1:14">
      <c r="A110" s="97" t="str">
        <f t="shared" si="35"/>
        <v/>
      </c>
      <c r="B110" s="98" t="str">
        <f t="shared" si="34"/>
        <v/>
      </c>
      <c r="C110" s="99"/>
      <c r="D110" s="100"/>
      <c r="E110" s="100"/>
      <c r="F110" s="57"/>
      <c r="G110" s="58">
        <f t="shared" si="36"/>
        <v>0</v>
      </c>
      <c r="H110" s="58"/>
      <c r="I110" s="57"/>
      <c r="J110" s="57"/>
      <c r="K110" s="57"/>
      <c r="L110" s="57"/>
      <c r="M110" s="58" t="str">
        <f t="shared" si="37"/>
        <v/>
      </c>
      <c r="N110" s="102"/>
    </row>
    <row r="111" spans="1:14">
      <c r="A111" s="97" t="str">
        <f t="shared" si="35"/>
        <v/>
      </c>
      <c r="B111" s="98" t="str">
        <f t="shared" si="34"/>
        <v/>
      </c>
      <c r="C111" s="99"/>
      <c r="D111" s="100"/>
      <c r="E111" s="100"/>
      <c r="F111" s="57"/>
      <c r="G111" s="58">
        <f t="shared" si="36"/>
        <v>0</v>
      </c>
      <c r="H111" s="58"/>
      <c r="I111" s="57"/>
      <c r="J111" s="57"/>
      <c r="K111" s="57"/>
      <c r="L111" s="57"/>
      <c r="M111" s="58" t="str">
        <f t="shared" si="37"/>
        <v/>
      </c>
      <c r="N111" s="102"/>
    </row>
    <row r="112" spans="1:14">
      <c r="A112" s="97" t="str">
        <f t="shared" si="35"/>
        <v/>
      </c>
      <c r="B112" s="98" t="str">
        <f t="shared" si="34"/>
        <v/>
      </c>
      <c r="C112" s="99"/>
      <c r="D112" s="100"/>
      <c r="E112" s="100"/>
      <c r="F112" s="57"/>
      <c r="G112" s="58">
        <f t="shared" si="36"/>
        <v>0</v>
      </c>
      <c r="H112" s="58"/>
      <c r="I112" s="57"/>
      <c r="J112" s="57"/>
      <c r="K112" s="57"/>
      <c r="L112" s="57"/>
      <c r="M112" s="58" t="str">
        <f t="shared" si="37"/>
        <v/>
      </c>
      <c r="N112" s="102"/>
    </row>
    <row r="113" spans="1:14">
      <c r="A113" s="97" t="str">
        <f t="shared" si="35"/>
        <v/>
      </c>
      <c r="B113" s="98" t="str">
        <f t="shared" si="34"/>
        <v/>
      </c>
      <c r="C113" s="99"/>
      <c r="D113" s="100"/>
      <c r="E113" s="100"/>
      <c r="F113" s="57"/>
      <c r="G113" s="58">
        <f t="shared" si="36"/>
        <v>0</v>
      </c>
      <c r="H113" s="58"/>
      <c r="I113" s="57"/>
      <c r="J113" s="57"/>
      <c r="K113" s="57"/>
      <c r="L113" s="57"/>
      <c r="M113" s="58" t="str">
        <f t="shared" si="37"/>
        <v/>
      </c>
      <c r="N113" s="102"/>
    </row>
    <row r="114" spans="1:14">
      <c r="A114" s="97" t="str">
        <f t="shared" si="35"/>
        <v/>
      </c>
      <c r="B114" s="98" t="str">
        <f t="shared" si="34"/>
        <v/>
      </c>
      <c r="C114" s="99"/>
      <c r="D114" s="100"/>
      <c r="E114" s="100"/>
      <c r="F114" s="57"/>
      <c r="G114" s="58">
        <f t="shared" si="36"/>
        <v>0</v>
      </c>
      <c r="H114" s="58"/>
      <c r="I114" s="57"/>
      <c r="J114" s="57"/>
      <c r="K114" s="57"/>
      <c r="L114" s="57"/>
      <c r="M114" s="58" t="str">
        <f t="shared" si="37"/>
        <v/>
      </c>
      <c r="N114" s="102"/>
    </row>
    <row r="115" spans="1:14">
      <c r="A115" s="97" t="str">
        <f t="shared" si="35"/>
        <v/>
      </c>
      <c r="B115" s="98" t="str">
        <f t="shared" si="34"/>
        <v/>
      </c>
      <c r="C115" s="99"/>
      <c r="D115" s="100"/>
      <c r="E115" s="100"/>
      <c r="F115" s="57"/>
      <c r="G115" s="58">
        <f t="shared" si="36"/>
        <v>0</v>
      </c>
      <c r="H115" s="58"/>
      <c r="I115" s="57"/>
      <c r="J115" s="57"/>
      <c r="K115" s="57"/>
      <c r="L115" s="57"/>
      <c r="M115" s="58" t="str">
        <f t="shared" si="37"/>
        <v/>
      </c>
      <c r="N115" s="102"/>
    </row>
    <row r="116" spans="1:14">
      <c r="A116" s="97" t="str">
        <f t="shared" si="35"/>
        <v/>
      </c>
      <c r="B116" s="98" t="str">
        <f t="shared" si="34"/>
        <v/>
      </c>
      <c r="C116" s="99"/>
      <c r="D116" s="100"/>
      <c r="E116" s="100"/>
      <c r="F116" s="57"/>
      <c r="G116" s="58">
        <f t="shared" si="36"/>
        <v>0</v>
      </c>
      <c r="H116" s="58"/>
      <c r="I116" s="57"/>
      <c r="J116" s="57"/>
      <c r="K116" s="57"/>
      <c r="L116" s="57"/>
      <c r="M116" s="58" t="str">
        <f t="shared" si="37"/>
        <v/>
      </c>
      <c r="N116" s="102"/>
    </row>
    <row r="117" spans="1:14">
      <c r="A117" s="97" t="str">
        <f t="shared" si="35"/>
        <v/>
      </c>
      <c r="B117" s="98" t="str">
        <f t="shared" si="34"/>
        <v/>
      </c>
      <c r="C117" s="99"/>
      <c r="D117" s="100"/>
      <c r="E117" s="100"/>
      <c r="F117" s="57"/>
      <c r="G117" s="58">
        <f t="shared" si="36"/>
        <v>0</v>
      </c>
      <c r="H117" s="58"/>
      <c r="I117" s="57"/>
      <c r="J117" s="57"/>
      <c r="K117" s="57"/>
      <c r="L117" s="57"/>
      <c r="M117" s="58" t="str">
        <f t="shared" si="37"/>
        <v/>
      </c>
      <c r="N117" s="102"/>
    </row>
    <row r="118" spans="1:14">
      <c r="A118" s="97" t="str">
        <f t="shared" si="35"/>
        <v/>
      </c>
      <c r="B118" s="98" t="str">
        <f t="shared" si="34"/>
        <v/>
      </c>
      <c r="C118" s="99"/>
      <c r="D118" s="100"/>
      <c r="E118" s="100"/>
      <c r="F118" s="57"/>
      <c r="G118" s="58">
        <f t="shared" si="36"/>
        <v>0</v>
      </c>
      <c r="H118" s="58"/>
      <c r="I118" s="57"/>
      <c r="J118" s="57"/>
      <c r="K118" s="57"/>
      <c r="L118" s="57"/>
      <c r="M118" s="58" t="str">
        <f t="shared" si="37"/>
        <v/>
      </c>
      <c r="N118" s="102"/>
    </row>
    <row r="119" spans="1:14">
      <c r="A119" s="97" t="str">
        <f t="shared" si="35"/>
        <v/>
      </c>
      <c r="B119" s="98" t="str">
        <f t="shared" si="34"/>
        <v/>
      </c>
      <c r="C119" s="99"/>
      <c r="D119" s="100"/>
      <c r="E119" s="100"/>
      <c r="F119" s="57"/>
      <c r="G119" s="58">
        <f t="shared" si="36"/>
        <v>0</v>
      </c>
      <c r="H119" s="58"/>
      <c r="I119" s="57"/>
      <c r="J119" s="57"/>
      <c r="K119" s="57"/>
      <c r="L119" s="57"/>
      <c r="M119" s="58" t="str">
        <f t="shared" si="37"/>
        <v/>
      </c>
      <c r="N119" s="102"/>
    </row>
    <row r="120" spans="1:14">
      <c r="A120" s="97" t="str">
        <f t="shared" si="35"/>
        <v/>
      </c>
      <c r="B120" s="98" t="str">
        <f t="shared" si="34"/>
        <v/>
      </c>
      <c r="C120" s="99"/>
      <c r="D120" s="100"/>
      <c r="E120" s="100"/>
      <c r="F120" s="57"/>
      <c r="G120" s="58">
        <f t="shared" si="36"/>
        <v>0</v>
      </c>
      <c r="H120" s="58"/>
      <c r="I120" s="57"/>
      <c r="J120" s="57"/>
      <c r="K120" s="57"/>
      <c r="L120" s="57"/>
      <c r="M120" s="58" t="str">
        <f t="shared" si="37"/>
        <v/>
      </c>
      <c r="N120" s="102"/>
    </row>
    <row r="121" spans="1:14">
      <c r="A121" s="97" t="str">
        <f t="shared" si="35"/>
        <v/>
      </c>
      <c r="B121" s="98" t="str">
        <f t="shared" si="34"/>
        <v/>
      </c>
      <c r="C121" s="99"/>
      <c r="D121" s="100"/>
      <c r="E121" s="100"/>
      <c r="F121" s="57"/>
      <c r="G121" s="58">
        <f t="shared" si="36"/>
        <v>0</v>
      </c>
      <c r="H121" s="58"/>
      <c r="I121" s="57"/>
      <c r="J121" s="57"/>
      <c r="K121" s="57"/>
      <c r="L121" s="57"/>
      <c r="M121" s="58" t="str">
        <f t="shared" si="37"/>
        <v/>
      </c>
      <c r="N121" s="102"/>
    </row>
    <row r="122" spans="1:14">
      <c r="A122" s="97" t="str">
        <f t="shared" si="35"/>
        <v/>
      </c>
      <c r="B122" s="98" t="str">
        <f t="shared" si="34"/>
        <v/>
      </c>
      <c r="C122" s="99"/>
      <c r="D122" s="100"/>
      <c r="E122" s="100"/>
      <c r="F122" s="57"/>
      <c r="G122" s="58">
        <f t="shared" si="36"/>
        <v>0</v>
      </c>
      <c r="H122" s="58"/>
      <c r="I122" s="57"/>
      <c r="J122" s="57"/>
      <c r="K122" s="57"/>
      <c r="L122" s="57"/>
      <c r="M122" s="58" t="str">
        <f t="shared" si="37"/>
        <v/>
      </c>
      <c r="N122" s="102"/>
    </row>
    <row r="123" spans="1:14">
      <c r="A123" s="97" t="str">
        <f t="shared" si="35"/>
        <v/>
      </c>
      <c r="B123" s="98" t="str">
        <f t="shared" si="34"/>
        <v/>
      </c>
      <c r="C123" s="99"/>
      <c r="D123" s="100"/>
      <c r="E123" s="100"/>
      <c r="F123" s="57"/>
      <c r="G123" s="58">
        <f t="shared" si="36"/>
        <v>0</v>
      </c>
      <c r="H123" s="58"/>
      <c r="I123" s="57"/>
      <c r="J123" s="57"/>
      <c r="K123" s="57"/>
      <c r="L123" s="57"/>
      <c r="M123" s="58" t="str">
        <f t="shared" si="37"/>
        <v/>
      </c>
      <c r="N123" s="102"/>
    </row>
    <row r="124" spans="1:14">
      <c r="A124" s="97" t="str">
        <f t="shared" si="35"/>
        <v/>
      </c>
      <c r="B124" s="98" t="str">
        <f t="shared" si="34"/>
        <v/>
      </c>
      <c r="C124" s="99"/>
      <c r="D124" s="100"/>
      <c r="E124" s="100"/>
      <c r="F124" s="57"/>
      <c r="G124" s="58">
        <f t="shared" si="36"/>
        <v>0</v>
      </c>
      <c r="H124" s="58"/>
      <c r="I124" s="57"/>
      <c r="J124" s="57"/>
      <c r="K124" s="57"/>
      <c r="L124" s="57"/>
      <c r="M124" s="58" t="str">
        <f t="shared" si="37"/>
        <v/>
      </c>
      <c r="N124" s="102"/>
    </row>
    <row r="125" spans="1:14">
      <c r="A125" s="97" t="str">
        <f t="shared" si="35"/>
        <v/>
      </c>
      <c r="B125" s="98" t="str">
        <f t="shared" si="34"/>
        <v/>
      </c>
      <c r="C125" s="99"/>
      <c r="D125" s="100"/>
      <c r="E125" s="100"/>
      <c r="F125" s="57"/>
      <c r="G125" s="58">
        <f t="shared" si="36"/>
        <v>0</v>
      </c>
      <c r="H125" s="58"/>
      <c r="I125" s="57"/>
      <c r="J125" s="57"/>
      <c r="K125" s="57"/>
      <c r="L125" s="57"/>
      <c r="M125" s="58" t="str">
        <f t="shared" si="37"/>
        <v/>
      </c>
      <c r="N125" s="102"/>
    </row>
    <row r="126" spans="1:14">
      <c r="A126" s="97" t="str">
        <f t="shared" si="35"/>
        <v/>
      </c>
      <c r="B126" s="98" t="str">
        <f t="shared" si="34"/>
        <v/>
      </c>
      <c r="C126" s="99"/>
      <c r="D126" s="100"/>
      <c r="E126" s="100"/>
      <c r="F126" s="57"/>
      <c r="G126" s="58">
        <f t="shared" si="36"/>
        <v>0</v>
      </c>
      <c r="H126" s="58"/>
      <c r="I126" s="57"/>
      <c r="J126" s="57"/>
      <c r="K126" s="57"/>
      <c r="L126" s="57"/>
      <c r="M126" s="58" t="str">
        <f t="shared" si="37"/>
        <v/>
      </c>
      <c r="N126" s="102"/>
    </row>
    <row r="127" spans="1:14">
      <c r="A127" s="97" t="str">
        <f t="shared" si="35"/>
        <v/>
      </c>
      <c r="B127" s="98" t="str">
        <f t="shared" si="34"/>
        <v/>
      </c>
      <c r="C127" s="99"/>
      <c r="D127" s="100"/>
      <c r="E127" s="100"/>
      <c r="F127" s="57"/>
      <c r="G127" s="58">
        <f t="shared" si="36"/>
        <v>0</v>
      </c>
      <c r="H127" s="58"/>
      <c r="I127" s="57"/>
      <c r="J127" s="57"/>
      <c r="K127" s="57"/>
      <c r="L127" s="57"/>
      <c r="M127" s="58" t="str">
        <f t="shared" si="37"/>
        <v/>
      </c>
      <c r="N127" s="102"/>
    </row>
    <row r="128" spans="1:14">
      <c r="A128" s="97" t="str">
        <f t="shared" si="35"/>
        <v/>
      </c>
      <c r="B128" s="98" t="str">
        <f t="shared" si="34"/>
        <v/>
      </c>
      <c r="C128" s="99"/>
      <c r="D128" s="100"/>
      <c r="E128" s="100"/>
      <c r="F128" s="57"/>
      <c r="G128" s="58">
        <f t="shared" si="36"/>
        <v>0</v>
      </c>
      <c r="H128" s="58"/>
      <c r="I128" s="57"/>
      <c r="J128" s="57"/>
      <c r="K128" s="57"/>
      <c r="L128" s="57"/>
      <c r="M128" s="58" t="str">
        <f t="shared" si="37"/>
        <v/>
      </c>
      <c r="N128" s="102"/>
    </row>
    <row r="129" spans="1:14">
      <c r="A129" s="97" t="str">
        <f t="shared" si="35"/>
        <v/>
      </c>
      <c r="B129" s="98" t="str">
        <f t="shared" si="34"/>
        <v/>
      </c>
      <c r="C129" s="99"/>
      <c r="D129" s="100"/>
      <c r="E129" s="100"/>
      <c r="F129" s="57"/>
      <c r="G129" s="58">
        <f t="shared" si="36"/>
        <v>0</v>
      </c>
      <c r="H129" s="58"/>
      <c r="I129" s="57"/>
      <c r="J129" s="57"/>
      <c r="K129" s="57"/>
      <c r="L129" s="57"/>
      <c r="M129" s="58" t="str">
        <f t="shared" si="37"/>
        <v/>
      </c>
      <c r="N129" s="102"/>
    </row>
    <row r="130" spans="1:14">
      <c r="A130" s="97" t="str">
        <f t="shared" si="35"/>
        <v/>
      </c>
      <c r="B130" s="98" t="str">
        <f t="shared" si="34"/>
        <v/>
      </c>
      <c r="C130" s="99"/>
      <c r="D130" s="100"/>
      <c r="E130" s="100"/>
      <c r="F130" s="57"/>
      <c r="G130" s="58">
        <f t="shared" si="36"/>
        <v>0</v>
      </c>
      <c r="H130" s="58"/>
      <c r="I130" s="57"/>
      <c r="J130" s="57"/>
      <c r="K130" s="57"/>
      <c r="L130" s="57"/>
      <c r="M130" s="58" t="str">
        <f t="shared" si="37"/>
        <v/>
      </c>
      <c r="N130" s="102"/>
    </row>
    <row r="131" spans="1:14">
      <c r="A131" s="97" t="str">
        <f t="shared" si="35"/>
        <v/>
      </c>
      <c r="B131" s="98" t="str">
        <f t="shared" si="34"/>
        <v/>
      </c>
      <c r="C131" s="99"/>
      <c r="D131" s="100"/>
      <c r="E131" s="100"/>
      <c r="F131" s="57"/>
      <c r="G131" s="58">
        <f t="shared" si="36"/>
        <v>0</v>
      </c>
      <c r="H131" s="58"/>
      <c r="I131" s="57"/>
      <c r="J131" s="57"/>
      <c r="K131" s="57"/>
      <c r="L131" s="57"/>
      <c r="M131" s="58" t="str">
        <f t="shared" si="37"/>
        <v/>
      </c>
      <c r="N131" s="102"/>
    </row>
    <row r="132" spans="1:14">
      <c r="A132" s="97" t="str">
        <f t="shared" si="35"/>
        <v/>
      </c>
      <c r="B132" s="98" t="str">
        <f t="shared" si="34"/>
        <v/>
      </c>
      <c r="C132" s="99"/>
      <c r="D132" s="100"/>
      <c r="E132" s="100"/>
      <c r="F132" s="57"/>
      <c r="G132" s="58">
        <f t="shared" si="36"/>
        <v>0</v>
      </c>
      <c r="H132" s="58"/>
      <c r="I132" s="57"/>
      <c r="J132" s="57"/>
      <c r="K132" s="57"/>
      <c r="L132" s="57"/>
      <c r="M132" s="58" t="str">
        <f t="shared" si="37"/>
        <v/>
      </c>
      <c r="N132" s="102"/>
    </row>
    <row r="133" spans="1:14">
      <c r="A133" s="97" t="str">
        <f t="shared" si="35"/>
        <v/>
      </c>
      <c r="B133" s="98" t="str">
        <f t="shared" si="34"/>
        <v/>
      </c>
      <c r="C133" s="99"/>
      <c r="D133" s="100"/>
      <c r="E133" s="100"/>
      <c r="F133" s="57"/>
      <c r="G133" s="58">
        <f t="shared" si="36"/>
        <v>0</v>
      </c>
      <c r="H133" s="58"/>
      <c r="I133" s="57"/>
      <c r="J133" s="57"/>
      <c r="K133" s="57"/>
      <c r="L133" s="57"/>
      <c r="M133" s="58" t="str">
        <f t="shared" si="37"/>
        <v/>
      </c>
      <c r="N133" s="102"/>
    </row>
    <row r="134" spans="1:14">
      <c r="A134" s="97" t="str">
        <f t="shared" si="35"/>
        <v/>
      </c>
      <c r="B134" s="98" t="str">
        <f t="shared" si="34"/>
        <v/>
      </c>
      <c r="C134" s="99"/>
      <c r="D134" s="100"/>
      <c r="E134" s="100"/>
      <c r="F134" s="57"/>
      <c r="G134" s="58">
        <f t="shared" si="36"/>
        <v>0</v>
      </c>
      <c r="H134" s="58"/>
      <c r="I134" s="57"/>
      <c r="J134" s="57"/>
      <c r="K134" s="57"/>
      <c r="L134" s="57"/>
      <c r="M134" s="58" t="str">
        <f t="shared" si="37"/>
        <v/>
      </c>
      <c r="N134" s="102"/>
    </row>
    <row r="135" spans="1:14">
      <c r="A135" s="97" t="str">
        <f t="shared" si="35"/>
        <v/>
      </c>
      <c r="B135" s="98" t="str">
        <f t="shared" si="34"/>
        <v/>
      </c>
      <c r="C135" s="99"/>
      <c r="D135" s="100"/>
      <c r="E135" s="100"/>
      <c r="F135" s="57"/>
      <c r="G135" s="58">
        <f t="shared" si="36"/>
        <v>0</v>
      </c>
      <c r="H135" s="58"/>
      <c r="I135" s="57"/>
      <c r="J135" s="57"/>
      <c r="K135" s="57"/>
      <c r="L135" s="57"/>
      <c r="M135" s="58" t="str">
        <f t="shared" si="37"/>
        <v/>
      </c>
      <c r="N135" s="102"/>
    </row>
    <row r="136" spans="1:14">
      <c r="A136" s="97" t="str">
        <f t="shared" si="35"/>
        <v/>
      </c>
      <c r="B136" s="98" t="str">
        <f t="shared" si="34"/>
        <v/>
      </c>
      <c r="C136" s="99"/>
      <c r="D136" s="100"/>
      <c r="E136" s="100"/>
      <c r="F136" s="57"/>
      <c r="G136" s="58">
        <f t="shared" si="36"/>
        <v>0</v>
      </c>
      <c r="H136" s="58"/>
      <c r="I136" s="57"/>
      <c r="J136" s="57"/>
      <c r="K136" s="57"/>
      <c r="L136" s="57"/>
      <c r="M136" s="58" t="str">
        <f t="shared" si="37"/>
        <v/>
      </c>
      <c r="N136" s="102"/>
    </row>
    <row r="137" spans="1:14">
      <c r="A137" s="97" t="str">
        <f t="shared" si="35"/>
        <v/>
      </c>
      <c r="B137" s="98" t="str">
        <f t="shared" si="34"/>
        <v/>
      </c>
      <c r="C137" s="99"/>
      <c r="D137" s="100"/>
      <c r="E137" s="100"/>
      <c r="F137" s="57"/>
      <c r="G137" s="58">
        <f t="shared" si="36"/>
        <v>0</v>
      </c>
      <c r="H137" s="58"/>
      <c r="I137" s="57"/>
      <c r="J137" s="57"/>
      <c r="K137" s="57"/>
      <c r="L137" s="57"/>
      <c r="M137" s="58" t="str">
        <f t="shared" si="37"/>
        <v/>
      </c>
      <c r="N137" s="102"/>
    </row>
    <row r="138" spans="1:14">
      <c r="A138" s="97" t="str">
        <f t="shared" si="35"/>
        <v/>
      </c>
      <c r="B138" s="98" t="str">
        <f t="shared" si="34"/>
        <v/>
      </c>
      <c r="C138" s="99"/>
      <c r="D138" s="100"/>
      <c r="E138" s="100"/>
      <c r="F138" s="57"/>
      <c r="G138" s="58">
        <f t="shared" si="36"/>
        <v>0</v>
      </c>
      <c r="H138" s="58"/>
      <c r="I138" s="57"/>
      <c r="J138" s="57"/>
      <c r="K138" s="57"/>
      <c r="L138" s="57"/>
      <c r="M138" s="58" t="str">
        <f t="shared" si="37"/>
        <v/>
      </c>
      <c r="N138" s="102"/>
    </row>
    <row r="139" spans="1:14">
      <c r="A139" s="97" t="str">
        <f t="shared" si="35"/>
        <v/>
      </c>
      <c r="B139" s="98" t="str">
        <f t="shared" si="34"/>
        <v/>
      </c>
      <c r="C139" s="99"/>
      <c r="D139" s="100"/>
      <c r="E139" s="100"/>
      <c r="F139" s="57"/>
      <c r="G139" s="58">
        <f t="shared" si="36"/>
        <v>0</v>
      </c>
      <c r="H139" s="58"/>
      <c r="I139" s="57"/>
      <c r="J139" s="57"/>
      <c r="K139" s="57"/>
      <c r="L139" s="57"/>
      <c r="M139" s="58" t="str">
        <f t="shared" si="37"/>
        <v/>
      </c>
      <c r="N139" s="102"/>
    </row>
    <row r="140" spans="1:14">
      <c r="A140" s="97" t="str">
        <f t="shared" si="35"/>
        <v/>
      </c>
      <c r="B140" s="98" t="str">
        <f t="shared" si="34"/>
        <v/>
      </c>
      <c r="C140" s="99"/>
      <c r="D140" s="100"/>
      <c r="E140" s="100"/>
      <c r="F140" s="57"/>
      <c r="G140" s="58">
        <f t="shared" si="36"/>
        <v>0</v>
      </c>
      <c r="H140" s="58"/>
      <c r="I140" s="57"/>
      <c r="J140" s="57"/>
      <c r="K140" s="57"/>
      <c r="L140" s="57"/>
      <c r="M140" s="58" t="str">
        <f t="shared" si="37"/>
        <v/>
      </c>
      <c r="N140" s="102"/>
    </row>
    <row r="141" spans="1:14">
      <c r="A141" s="97" t="str">
        <f t="shared" si="35"/>
        <v/>
      </c>
      <c r="B141" s="98" t="str">
        <f t="shared" si="34"/>
        <v/>
      </c>
      <c r="C141" s="99"/>
      <c r="D141" s="100"/>
      <c r="E141" s="100"/>
      <c r="F141" s="57"/>
      <c r="G141" s="58">
        <f t="shared" si="36"/>
        <v>0</v>
      </c>
      <c r="H141" s="58"/>
      <c r="I141" s="57"/>
      <c r="J141" s="57"/>
      <c r="K141" s="57"/>
      <c r="L141" s="57"/>
      <c r="M141" s="58" t="str">
        <f t="shared" si="37"/>
        <v/>
      </c>
      <c r="N141" s="102"/>
    </row>
    <row r="142" spans="1:14">
      <c r="A142" s="97" t="str">
        <f t="shared" si="35"/>
        <v/>
      </c>
      <c r="B142" s="98" t="str">
        <f t="shared" si="34"/>
        <v/>
      </c>
      <c r="C142" s="99"/>
      <c r="D142" s="100"/>
      <c r="E142" s="100"/>
      <c r="F142" s="57"/>
      <c r="G142" s="58">
        <f t="shared" si="36"/>
        <v>0</v>
      </c>
      <c r="H142" s="58"/>
      <c r="I142" s="57"/>
      <c r="J142" s="57"/>
      <c r="K142" s="57"/>
      <c r="L142" s="57"/>
      <c r="M142" s="58" t="str">
        <f t="shared" si="37"/>
        <v/>
      </c>
      <c r="N142" s="102"/>
    </row>
    <row r="143" spans="1:14">
      <c r="A143" s="97" t="str">
        <f t="shared" si="35"/>
        <v/>
      </c>
      <c r="B143" s="98" t="str">
        <f t="shared" si="34"/>
        <v/>
      </c>
      <c r="C143" s="99"/>
      <c r="D143" s="100"/>
      <c r="E143" s="100"/>
      <c r="F143" s="57"/>
      <c r="G143" s="58">
        <f t="shared" si="36"/>
        <v>0</v>
      </c>
      <c r="H143" s="58"/>
      <c r="I143" s="57"/>
      <c r="J143" s="57"/>
      <c r="K143" s="57"/>
      <c r="L143" s="57"/>
      <c r="M143" s="58" t="str">
        <f t="shared" si="37"/>
        <v/>
      </c>
      <c r="N143" s="102"/>
    </row>
    <row r="144" spans="1:14">
      <c r="A144" s="97" t="str">
        <f t="shared" si="35"/>
        <v/>
      </c>
      <c r="B144" s="98" t="str">
        <f t="shared" si="34"/>
        <v/>
      </c>
      <c r="C144" s="99"/>
      <c r="D144" s="100"/>
      <c r="E144" s="100"/>
      <c r="F144" s="57"/>
      <c r="G144" s="58">
        <f t="shared" si="36"/>
        <v>0</v>
      </c>
      <c r="H144" s="58"/>
      <c r="I144" s="57"/>
      <c r="J144" s="57"/>
      <c r="K144" s="57"/>
      <c r="L144" s="57"/>
      <c r="M144" s="58" t="str">
        <f t="shared" si="37"/>
        <v/>
      </c>
      <c r="N144" s="102"/>
    </row>
    <row r="145" spans="1:14">
      <c r="A145" s="97" t="str">
        <f t="shared" si="35"/>
        <v/>
      </c>
      <c r="B145" s="98" t="str">
        <f t="shared" si="34"/>
        <v/>
      </c>
      <c r="C145" s="99"/>
      <c r="D145" s="100"/>
      <c r="E145" s="100"/>
      <c r="F145" s="57"/>
      <c r="G145" s="58">
        <f t="shared" si="36"/>
        <v>0</v>
      </c>
      <c r="H145" s="58"/>
      <c r="I145" s="57"/>
      <c r="J145" s="57"/>
      <c r="K145" s="57"/>
      <c r="L145" s="57"/>
      <c r="M145" s="58" t="str">
        <f t="shared" si="37"/>
        <v/>
      </c>
      <c r="N145" s="102"/>
    </row>
    <row r="146" spans="1:14">
      <c r="A146" s="97" t="str">
        <f t="shared" si="35"/>
        <v/>
      </c>
      <c r="B146" s="98" t="str">
        <f t="shared" si="34"/>
        <v/>
      </c>
      <c r="C146" s="99"/>
      <c r="D146" s="100"/>
      <c r="E146" s="100"/>
      <c r="F146" s="57"/>
      <c r="G146" s="58">
        <f t="shared" si="36"/>
        <v>0</v>
      </c>
      <c r="H146" s="58"/>
      <c r="I146" s="57"/>
      <c r="J146" s="57"/>
      <c r="K146" s="57"/>
      <c r="L146" s="57"/>
      <c r="M146" s="58" t="str">
        <f t="shared" si="37"/>
        <v/>
      </c>
      <c r="N146" s="102"/>
    </row>
    <row r="147" spans="1:14">
      <c r="A147" s="97" t="str">
        <f t="shared" si="35"/>
        <v/>
      </c>
      <c r="B147" s="98" t="str">
        <f t="shared" si="34"/>
        <v/>
      </c>
      <c r="C147" s="99"/>
      <c r="D147" s="100"/>
      <c r="E147" s="100"/>
      <c r="F147" s="57"/>
      <c r="G147" s="58">
        <f t="shared" si="36"/>
        <v>0</v>
      </c>
      <c r="H147" s="58"/>
      <c r="I147" s="57"/>
      <c r="J147" s="57"/>
      <c r="K147" s="57"/>
      <c r="L147" s="57"/>
      <c r="M147" s="58" t="str">
        <f t="shared" si="37"/>
        <v/>
      </c>
      <c r="N147" s="102"/>
    </row>
    <row r="148" spans="1:14">
      <c r="A148" s="97" t="str">
        <f t="shared" si="35"/>
        <v/>
      </c>
      <c r="B148" s="98" t="str">
        <f t="shared" si="34"/>
        <v/>
      </c>
      <c r="C148" s="99"/>
      <c r="D148" s="100"/>
      <c r="E148" s="100"/>
      <c r="F148" s="57"/>
      <c r="G148" s="58">
        <f t="shared" si="36"/>
        <v>0</v>
      </c>
      <c r="H148" s="58"/>
      <c r="I148" s="57"/>
      <c r="J148" s="57"/>
      <c r="K148" s="57"/>
      <c r="L148" s="57"/>
      <c r="M148" s="58" t="str">
        <f t="shared" si="37"/>
        <v/>
      </c>
      <c r="N148" s="102"/>
    </row>
    <row r="149" spans="1:14">
      <c r="A149" s="97" t="str">
        <f t="shared" si="35"/>
        <v/>
      </c>
      <c r="B149" s="98" t="str">
        <f t="shared" si="34"/>
        <v/>
      </c>
      <c r="C149" s="99"/>
      <c r="D149" s="100"/>
      <c r="E149" s="100"/>
      <c r="F149" s="57"/>
      <c r="G149" s="58">
        <f t="shared" si="36"/>
        <v>0</v>
      </c>
      <c r="H149" s="58"/>
      <c r="I149" s="57"/>
      <c r="J149" s="57"/>
      <c r="K149" s="57"/>
      <c r="L149" s="57"/>
      <c r="M149" s="58" t="str">
        <f t="shared" si="37"/>
        <v/>
      </c>
      <c r="N149" s="102"/>
    </row>
    <row r="150" spans="1:14">
      <c r="A150" s="97" t="str">
        <f t="shared" si="35"/>
        <v/>
      </c>
      <c r="B150" s="98" t="str">
        <f t="shared" si="34"/>
        <v/>
      </c>
      <c r="C150" s="99"/>
      <c r="D150" s="100"/>
      <c r="E150" s="100"/>
      <c r="F150" s="57"/>
      <c r="G150" s="58">
        <f t="shared" si="36"/>
        <v>0</v>
      </c>
      <c r="H150" s="58"/>
      <c r="I150" s="57"/>
      <c r="J150" s="57"/>
      <c r="K150" s="57"/>
      <c r="L150" s="57"/>
      <c r="M150" s="58" t="str">
        <f t="shared" si="37"/>
        <v/>
      </c>
      <c r="N150" s="102"/>
    </row>
    <row r="151" spans="1:14">
      <c r="A151" s="97" t="str">
        <f t="shared" si="35"/>
        <v/>
      </c>
      <c r="B151" s="98" t="str">
        <f t="shared" si="34"/>
        <v/>
      </c>
      <c r="C151" s="99"/>
      <c r="D151" s="100"/>
      <c r="E151" s="100"/>
      <c r="F151" s="57"/>
      <c r="G151" s="58">
        <f t="shared" si="36"/>
        <v>0</v>
      </c>
      <c r="H151" s="58"/>
      <c r="I151" s="57"/>
      <c r="J151" s="57"/>
      <c r="K151" s="57"/>
      <c r="L151" s="57"/>
      <c r="M151" s="58" t="str">
        <f t="shared" si="37"/>
        <v/>
      </c>
      <c r="N151" s="102"/>
    </row>
    <row r="152" spans="1:14">
      <c r="A152" s="97" t="str">
        <f t="shared" si="35"/>
        <v/>
      </c>
      <c r="B152" s="98" t="str">
        <f t="shared" si="34"/>
        <v/>
      </c>
      <c r="C152" s="99"/>
      <c r="D152" s="100"/>
      <c r="E152" s="100"/>
      <c r="F152" s="57"/>
      <c r="G152" s="58">
        <f t="shared" si="36"/>
        <v>0</v>
      </c>
      <c r="H152" s="58"/>
      <c r="I152" s="57"/>
      <c r="J152" s="57"/>
      <c r="K152" s="57"/>
      <c r="L152" s="57"/>
      <c r="M152" s="58" t="str">
        <f t="shared" si="37"/>
        <v/>
      </c>
      <c r="N152" s="102"/>
    </row>
    <row r="153" spans="1:14">
      <c r="A153" s="97" t="str">
        <f t="shared" si="35"/>
        <v/>
      </c>
      <c r="B153" s="98" t="str">
        <f t="shared" si="34"/>
        <v/>
      </c>
      <c r="C153" s="99"/>
      <c r="D153" s="100"/>
      <c r="E153" s="100"/>
      <c r="F153" s="57"/>
      <c r="G153" s="58">
        <f t="shared" si="36"/>
        <v>0</v>
      </c>
      <c r="H153" s="58"/>
      <c r="I153" s="57"/>
      <c r="J153" s="57"/>
      <c r="K153" s="57"/>
      <c r="L153" s="57"/>
      <c r="M153" s="58" t="str">
        <f t="shared" si="37"/>
        <v/>
      </c>
      <c r="N153" s="102"/>
    </row>
    <row r="154" spans="1:14">
      <c r="A154" s="97" t="str">
        <f t="shared" si="35"/>
        <v/>
      </c>
      <c r="B154" s="98" t="str">
        <f t="shared" si="34"/>
        <v/>
      </c>
      <c r="C154" s="99"/>
      <c r="D154" s="100"/>
      <c r="E154" s="100"/>
      <c r="F154" s="57"/>
      <c r="G154" s="58">
        <f t="shared" si="36"/>
        <v>0</v>
      </c>
      <c r="H154" s="58"/>
      <c r="I154" s="57"/>
      <c r="J154" s="57"/>
      <c r="K154" s="57"/>
      <c r="L154" s="57"/>
      <c r="M154" s="58" t="str">
        <f t="shared" si="37"/>
        <v/>
      </c>
      <c r="N154" s="102"/>
    </row>
    <row r="155" spans="1:14">
      <c r="A155" s="97" t="str">
        <f t="shared" si="35"/>
        <v/>
      </c>
      <c r="B155" s="98" t="str">
        <f t="shared" si="34"/>
        <v/>
      </c>
      <c r="C155" s="99"/>
      <c r="D155" s="100"/>
      <c r="E155" s="100"/>
      <c r="F155" s="57"/>
      <c r="G155" s="58">
        <f t="shared" si="36"/>
        <v>0</v>
      </c>
      <c r="H155" s="58"/>
      <c r="I155" s="57"/>
      <c r="J155" s="57"/>
      <c r="K155" s="57"/>
      <c r="L155" s="57"/>
      <c r="M155" s="58" t="str">
        <f t="shared" si="37"/>
        <v/>
      </c>
      <c r="N155" s="102"/>
    </row>
    <row r="156" spans="1:14">
      <c r="A156" s="97" t="str">
        <f t="shared" si="35"/>
        <v/>
      </c>
      <c r="B156" s="98" t="str">
        <f t="shared" si="34"/>
        <v/>
      </c>
      <c r="C156" s="99"/>
      <c r="D156" s="100"/>
      <c r="E156" s="100"/>
      <c r="F156" s="57"/>
      <c r="G156" s="58">
        <f t="shared" si="36"/>
        <v>0</v>
      </c>
      <c r="H156" s="58"/>
      <c r="I156" s="57"/>
      <c r="J156" s="57"/>
      <c r="K156" s="57"/>
      <c r="L156" s="57"/>
      <c r="M156" s="58" t="str">
        <f t="shared" si="37"/>
        <v/>
      </c>
      <c r="N156" s="102"/>
    </row>
    <row r="157" spans="1:14">
      <c r="A157" s="97" t="str">
        <f t="shared" si="35"/>
        <v/>
      </c>
      <c r="B157" s="98" t="str">
        <f t="shared" si="34"/>
        <v/>
      </c>
      <c r="C157" s="99"/>
      <c r="D157" s="100"/>
      <c r="E157" s="100"/>
      <c r="F157" s="57"/>
      <c r="G157" s="58">
        <f t="shared" si="36"/>
        <v>0</v>
      </c>
      <c r="H157" s="58"/>
      <c r="I157" s="57"/>
      <c r="J157" s="57"/>
      <c r="K157" s="57"/>
      <c r="L157" s="57"/>
      <c r="M157" s="58" t="str">
        <f t="shared" si="37"/>
        <v/>
      </c>
      <c r="N157" s="102"/>
    </row>
    <row r="158" spans="1:14">
      <c r="A158" s="97" t="str">
        <f t="shared" si="35"/>
        <v/>
      </c>
      <c r="B158" s="98" t="str">
        <f t="shared" si="34"/>
        <v/>
      </c>
      <c r="C158" s="99"/>
      <c r="D158" s="100"/>
      <c r="E158" s="100"/>
      <c r="F158" s="57"/>
      <c r="G158" s="58">
        <f t="shared" si="36"/>
        <v>0</v>
      </c>
      <c r="H158" s="58"/>
      <c r="I158" s="57"/>
      <c r="J158" s="57"/>
      <c r="K158" s="57"/>
      <c r="L158" s="57"/>
      <c r="M158" s="58" t="str">
        <f t="shared" si="37"/>
        <v/>
      </c>
      <c r="N158" s="102"/>
    </row>
    <row r="159" spans="1:14">
      <c r="A159" s="97" t="str">
        <f t="shared" si="35"/>
        <v/>
      </c>
      <c r="B159" s="98" t="str">
        <f t="shared" si="34"/>
        <v/>
      </c>
      <c r="C159" s="99"/>
      <c r="D159" s="100"/>
      <c r="E159" s="100"/>
      <c r="F159" s="57"/>
      <c r="G159" s="58">
        <f t="shared" si="36"/>
        <v>0</v>
      </c>
      <c r="H159" s="58"/>
      <c r="I159" s="57"/>
      <c r="J159" s="57"/>
      <c r="K159" s="57"/>
      <c r="L159" s="57"/>
      <c r="M159" s="58" t="str">
        <f t="shared" si="37"/>
        <v/>
      </c>
      <c r="N159" s="102"/>
    </row>
    <row r="160" spans="1:14">
      <c r="A160" s="97" t="str">
        <f t="shared" si="35"/>
        <v/>
      </c>
      <c r="B160" s="98" t="str">
        <f t="shared" si="34"/>
        <v/>
      </c>
      <c r="C160" s="99"/>
      <c r="D160" s="100"/>
      <c r="E160" s="100"/>
      <c r="F160" s="57"/>
      <c r="G160" s="58">
        <f t="shared" si="36"/>
        <v>0</v>
      </c>
      <c r="H160" s="58"/>
      <c r="I160" s="57"/>
      <c r="J160" s="57"/>
      <c r="K160" s="57"/>
      <c r="L160" s="57"/>
      <c r="M160" s="58" t="str">
        <f t="shared" si="37"/>
        <v/>
      </c>
      <c r="N160" s="102"/>
    </row>
    <row r="161" spans="1:14">
      <c r="A161" s="97" t="str">
        <f t="shared" si="35"/>
        <v/>
      </c>
      <c r="B161" s="98" t="str">
        <f t="shared" si="34"/>
        <v/>
      </c>
      <c r="C161" s="99"/>
      <c r="D161" s="100"/>
      <c r="E161" s="100"/>
      <c r="F161" s="57"/>
      <c r="G161" s="58">
        <f t="shared" si="36"/>
        <v>0</v>
      </c>
      <c r="H161" s="58"/>
      <c r="I161" s="57"/>
      <c r="J161" s="57"/>
      <c r="K161" s="57"/>
      <c r="L161" s="57"/>
      <c r="M161" s="58" t="str">
        <f t="shared" si="37"/>
        <v/>
      </c>
      <c r="N161" s="102"/>
    </row>
    <row r="162" spans="1:14">
      <c r="A162" s="97" t="str">
        <f t="shared" si="35"/>
        <v/>
      </c>
      <c r="B162" s="98" t="str">
        <f t="shared" si="34"/>
        <v/>
      </c>
      <c r="C162" s="99"/>
      <c r="D162" s="100"/>
      <c r="E162" s="100"/>
      <c r="F162" s="57"/>
      <c r="G162" s="58">
        <f t="shared" si="36"/>
        <v>0</v>
      </c>
      <c r="H162" s="58"/>
      <c r="I162" s="57"/>
      <c r="J162" s="57"/>
      <c r="K162" s="57"/>
      <c r="L162" s="57"/>
      <c r="M162" s="58" t="str">
        <f t="shared" si="37"/>
        <v/>
      </c>
      <c r="N162" s="102"/>
    </row>
    <row r="163" spans="1:14">
      <c r="A163" s="97" t="str">
        <f t="shared" si="35"/>
        <v/>
      </c>
      <c r="B163" s="98" t="str">
        <f t="shared" si="34"/>
        <v/>
      </c>
      <c r="C163" s="99"/>
      <c r="D163" s="100"/>
      <c r="E163" s="100"/>
      <c r="F163" s="57"/>
      <c r="G163" s="58">
        <f t="shared" si="36"/>
        <v>0</v>
      </c>
      <c r="H163" s="58"/>
      <c r="I163" s="57"/>
      <c r="J163" s="57"/>
      <c r="K163" s="57"/>
      <c r="L163" s="57"/>
      <c r="M163" s="58" t="str">
        <f t="shared" si="37"/>
        <v/>
      </c>
      <c r="N163" s="102"/>
    </row>
    <row r="164" spans="1:14">
      <c r="A164" s="97" t="str">
        <f t="shared" si="35"/>
        <v/>
      </c>
      <c r="B164" s="98" t="str">
        <f t="shared" si="34"/>
        <v/>
      </c>
      <c r="C164" s="99"/>
      <c r="D164" s="100"/>
      <c r="E164" s="100"/>
      <c r="F164" s="57"/>
      <c r="G164" s="58">
        <f t="shared" si="36"/>
        <v>0</v>
      </c>
      <c r="H164" s="58"/>
      <c r="I164" s="57"/>
      <c r="J164" s="57"/>
      <c r="K164" s="57"/>
      <c r="L164" s="57"/>
      <c r="M164" s="58" t="str">
        <f t="shared" si="37"/>
        <v/>
      </c>
      <c r="N164" s="102"/>
    </row>
    <row r="165" spans="1:14">
      <c r="A165" s="97" t="str">
        <f t="shared" si="35"/>
        <v/>
      </c>
      <c r="B165" s="98" t="str">
        <f t="shared" si="34"/>
        <v/>
      </c>
      <c r="C165" s="99"/>
      <c r="D165" s="100"/>
      <c r="E165" s="100"/>
      <c r="F165" s="57"/>
      <c r="G165" s="58">
        <f t="shared" si="36"/>
        <v>0</v>
      </c>
      <c r="H165" s="58"/>
      <c r="I165" s="57"/>
      <c r="J165" s="57"/>
      <c r="K165" s="57"/>
      <c r="L165" s="57"/>
      <c r="M165" s="58" t="str">
        <f t="shared" si="37"/>
        <v/>
      </c>
      <c r="N165" s="102"/>
    </row>
    <row r="166" spans="1:14">
      <c r="A166" s="97" t="str">
        <f t="shared" si="35"/>
        <v/>
      </c>
      <c r="B166" s="98" t="str">
        <f t="shared" si="34"/>
        <v/>
      </c>
      <c r="C166" s="99"/>
      <c r="D166" s="100"/>
      <c r="E166" s="100"/>
      <c r="F166" s="57"/>
      <c r="G166" s="58">
        <f t="shared" si="36"/>
        <v>0</v>
      </c>
      <c r="H166" s="58"/>
      <c r="I166" s="57"/>
      <c r="J166" s="57"/>
      <c r="K166" s="57"/>
      <c r="L166" s="57"/>
      <c r="M166" s="58" t="str">
        <f t="shared" si="37"/>
        <v/>
      </c>
      <c r="N166" s="102"/>
    </row>
    <row r="167" spans="1:14">
      <c r="A167" s="97" t="str">
        <f t="shared" si="35"/>
        <v/>
      </c>
      <c r="B167" s="98" t="str">
        <f t="shared" si="34"/>
        <v/>
      </c>
      <c r="C167" s="99"/>
      <c r="D167" s="100"/>
      <c r="E167" s="100"/>
      <c r="F167" s="57"/>
      <c r="G167" s="58">
        <f t="shared" si="36"/>
        <v>0</v>
      </c>
      <c r="H167" s="58"/>
      <c r="I167" s="57"/>
      <c r="J167" s="57"/>
      <c r="K167" s="57"/>
      <c r="L167" s="57"/>
      <c r="M167" s="58" t="str">
        <f t="shared" si="37"/>
        <v/>
      </c>
      <c r="N167" s="102"/>
    </row>
    <row r="168" spans="1:14">
      <c r="A168" s="97" t="str">
        <f t="shared" si="35"/>
        <v/>
      </c>
      <c r="B168" s="98" t="str">
        <f t="shared" si="34"/>
        <v/>
      </c>
      <c r="C168" s="99"/>
      <c r="D168" s="100"/>
      <c r="E168" s="100"/>
      <c r="F168" s="57"/>
      <c r="G168" s="58">
        <f t="shared" si="36"/>
        <v>0</v>
      </c>
      <c r="H168" s="58"/>
      <c r="I168" s="57"/>
      <c r="J168" s="57"/>
      <c r="K168" s="57"/>
      <c r="L168" s="57"/>
      <c r="M168" s="58" t="str">
        <f t="shared" si="37"/>
        <v/>
      </c>
      <c r="N168" s="102"/>
    </row>
    <row r="169" spans="1:14">
      <c r="A169" s="97" t="str">
        <f t="shared" si="35"/>
        <v/>
      </c>
      <c r="B169" s="98" t="str">
        <f t="shared" si="34"/>
        <v/>
      </c>
      <c r="C169" s="99"/>
      <c r="D169" s="100"/>
      <c r="E169" s="100"/>
      <c r="F169" s="57"/>
      <c r="G169" s="58">
        <f t="shared" si="36"/>
        <v>0</v>
      </c>
      <c r="H169" s="58"/>
      <c r="I169" s="57"/>
      <c r="J169" s="57"/>
      <c r="K169" s="57"/>
      <c r="L169" s="57"/>
      <c r="M169" s="58" t="str">
        <f t="shared" si="37"/>
        <v/>
      </c>
      <c r="N169" s="102"/>
    </row>
    <row r="170" spans="1:14">
      <c r="A170" s="97" t="str">
        <f t="shared" si="35"/>
        <v/>
      </c>
      <c r="B170" s="98" t="str">
        <f t="shared" si="34"/>
        <v/>
      </c>
      <c r="C170" s="99"/>
      <c r="D170" s="100"/>
      <c r="E170" s="100"/>
      <c r="F170" s="57"/>
      <c r="G170" s="58">
        <f t="shared" si="36"/>
        <v>0</v>
      </c>
      <c r="H170" s="58"/>
      <c r="I170" s="57"/>
      <c r="J170" s="57"/>
      <c r="K170" s="57"/>
      <c r="L170" s="57"/>
      <c r="M170" s="58" t="str">
        <f t="shared" si="37"/>
        <v/>
      </c>
      <c r="N170" s="102"/>
    </row>
    <row r="171" spans="1:14">
      <c r="A171" s="97" t="str">
        <f t="shared" si="35"/>
        <v/>
      </c>
      <c r="B171" s="98" t="str">
        <f t="shared" si="34"/>
        <v/>
      </c>
      <c r="C171" s="99"/>
      <c r="D171" s="100"/>
      <c r="E171" s="100"/>
      <c r="F171" s="57"/>
      <c r="G171" s="58">
        <f t="shared" si="36"/>
        <v>0</v>
      </c>
      <c r="H171" s="58"/>
      <c r="I171" s="57"/>
      <c r="J171" s="57"/>
      <c r="K171" s="57"/>
      <c r="L171" s="57"/>
      <c r="M171" s="58" t="str">
        <f t="shared" si="37"/>
        <v/>
      </c>
      <c r="N171" s="102"/>
    </row>
    <row r="172" spans="1:14">
      <c r="A172" s="97" t="str">
        <f t="shared" si="35"/>
        <v/>
      </c>
      <c r="B172" s="98" t="str">
        <f t="shared" ref="B172:B235" si="38">IF(C172="","",MONTH(C172)&amp;"月")</f>
        <v/>
      </c>
      <c r="C172" s="99"/>
      <c r="D172" s="100"/>
      <c r="E172" s="100"/>
      <c r="F172" s="57"/>
      <c r="G172" s="58">
        <f t="shared" si="36"/>
        <v>0</v>
      </c>
      <c r="H172" s="58"/>
      <c r="I172" s="57"/>
      <c r="J172" s="57"/>
      <c r="K172" s="57"/>
      <c r="L172" s="57"/>
      <c r="M172" s="58" t="str">
        <f t="shared" si="37"/>
        <v/>
      </c>
      <c r="N172" s="102"/>
    </row>
    <row r="173" spans="1:14">
      <c r="A173" s="97" t="str">
        <f t="shared" ref="A173:A236" si="39">IF(C173="","",ROW()-42)</f>
        <v/>
      </c>
      <c r="B173" s="98" t="str">
        <f t="shared" si="38"/>
        <v/>
      </c>
      <c r="C173" s="99"/>
      <c r="D173" s="100"/>
      <c r="E173" s="100"/>
      <c r="F173" s="57"/>
      <c r="G173" s="58">
        <f t="shared" ref="G173:G236" si="40">IF(F173="",0,F173*$K$41)</f>
        <v>0</v>
      </c>
      <c r="H173" s="58"/>
      <c r="I173" s="57"/>
      <c r="J173" s="57"/>
      <c r="K173" s="57"/>
      <c r="L173" s="57"/>
      <c r="M173" s="58" t="str">
        <f t="shared" ref="M173:M236" si="41">IF(C173="","",ROUND(M172+G173-I173-J173-K173-L173-H173,2))</f>
        <v/>
      </c>
      <c r="N173" s="102"/>
    </row>
    <row r="174" spans="1:14">
      <c r="A174" s="97" t="str">
        <f t="shared" si="39"/>
        <v/>
      </c>
      <c r="B174" s="98" t="str">
        <f t="shared" si="38"/>
        <v/>
      </c>
      <c r="C174" s="99"/>
      <c r="D174" s="100"/>
      <c r="E174" s="100"/>
      <c r="F174" s="57"/>
      <c r="G174" s="58">
        <f t="shared" si="40"/>
        <v>0</v>
      </c>
      <c r="H174" s="58"/>
      <c r="I174" s="57"/>
      <c r="J174" s="57"/>
      <c r="K174" s="57"/>
      <c r="L174" s="57"/>
      <c r="M174" s="58" t="str">
        <f t="shared" si="41"/>
        <v/>
      </c>
      <c r="N174" s="102"/>
    </row>
    <row r="175" spans="1:14">
      <c r="A175" s="97" t="str">
        <f t="shared" si="39"/>
        <v/>
      </c>
      <c r="B175" s="98" t="str">
        <f t="shared" si="38"/>
        <v/>
      </c>
      <c r="C175" s="99"/>
      <c r="D175" s="100"/>
      <c r="E175" s="100"/>
      <c r="F175" s="57"/>
      <c r="G175" s="58">
        <f t="shared" si="40"/>
        <v>0</v>
      </c>
      <c r="H175" s="58"/>
      <c r="I175" s="57"/>
      <c r="J175" s="57"/>
      <c r="K175" s="57"/>
      <c r="L175" s="57"/>
      <c r="M175" s="58" t="str">
        <f t="shared" si="41"/>
        <v/>
      </c>
      <c r="N175" s="102"/>
    </row>
    <row r="176" spans="1:14">
      <c r="A176" s="97" t="str">
        <f t="shared" si="39"/>
        <v/>
      </c>
      <c r="B176" s="98" t="str">
        <f t="shared" si="38"/>
        <v/>
      </c>
      <c r="C176" s="99"/>
      <c r="D176" s="100"/>
      <c r="E176" s="100"/>
      <c r="F176" s="57"/>
      <c r="G176" s="58">
        <f t="shared" si="40"/>
        <v>0</v>
      </c>
      <c r="H176" s="58"/>
      <c r="I176" s="57"/>
      <c r="J176" s="57"/>
      <c r="K176" s="57"/>
      <c r="L176" s="57"/>
      <c r="M176" s="58" t="str">
        <f t="shared" si="41"/>
        <v/>
      </c>
      <c r="N176" s="102"/>
    </row>
    <row r="177" spans="1:14">
      <c r="A177" s="97" t="str">
        <f t="shared" si="39"/>
        <v/>
      </c>
      <c r="B177" s="98" t="str">
        <f t="shared" si="38"/>
        <v/>
      </c>
      <c r="C177" s="99"/>
      <c r="D177" s="100"/>
      <c r="E177" s="100"/>
      <c r="F177" s="57"/>
      <c r="G177" s="58">
        <f t="shared" si="40"/>
        <v>0</v>
      </c>
      <c r="H177" s="58"/>
      <c r="I177" s="57"/>
      <c r="J177" s="57"/>
      <c r="K177" s="57"/>
      <c r="L177" s="57"/>
      <c r="M177" s="58" t="str">
        <f t="shared" si="41"/>
        <v/>
      </c>
      <c r="N177" s="102"/>
    </row>
    <row r="178" spans="1:14">
      <c r="A178" s="97" t="str">
        <f t="shared" si="39"/>
        <v/>
      </c>
      <c r="B178" s="98" t="str">
        <f t="shared" si="38"/>
        <v/>
      </c>
      <c r="C178" s="99"/>
      <c r="D178" s="100"/>
      <c r="E178" s="100"/>
      <c r="F178" s="57"/>
      <c r="G178" s="58">
        <f t="shared" si="40"/>
        <v>0</v>
      </c>
      <c r="H178" s="58"/>
      <c r="I178" s="57"/>
      <c r="J178" s="57"/>
      <c r="K178" s="57"/>
      <c r="L178" s="57"/>
      <c r="M178" s="58" t="str">
        <f t="shared" si="41"/>
        <v/>
      </c>
      <c r="N178" s="102"/>
    </row>
    <row r="179" spans="1:14">
      <c r="A179" s="97" t="str">
        <f t="shared" si="39"/>
        <v/>
      </c>
      <c r="B179" s="98" t="str">
        <f t="shared" si="38"/>
        <v/>
      </c>
      <c r="C179" s="99"/>
      <c r="D179" s="100"/>
      <c r="E179" s="100"/>
      <c r="F179" s="57"/>
      <c r="G179" s="58">
        <f t="shared" si="40"/>
        <v>0</v>
      </c>
      <c r="H179" s="58"/>
      <c r="I179" s="57"/>
      <c r="J179" s="57"/>
      <c r="K179" s="57"/>
      <c r="L179" s="57"/>
      <c r="M179" s="58" t="str">
        <f t="shared" si="41"/>
        <v/>
      </c>
      <c r="N179" s="102"/>
    </row>
    <row r="180" spans="1:14">
      <c r="A180" s="97" t="str">
        <f t="shared" si="39"/>
        <v/>
      </c>
      <c r="B180" s="98" t="str">
        <f t="shared" si="38"/>
        <v/>
      </c>
      <c r="C180" s="99"/>
      <c r="D180" s="100"/>
      <c r="E180" s="100"/>
      <c r="F180" s="57"/>
      <c r="G180" s="58">
        <f t="shared" si="40"/>
        <v>0</v>
      </c>
      <c r="H180" s="58"/>
      <c r="I180" s="57"/>
      <c r="J180" s="57"/>
      <c r="K180" s="57"/>
      <c r="L180" s="57"/>
      <c r="M180" s="58" t="str">
        <f t="shared" si="41"/>
        <v/>
      </c>
      <c r="N180" s="102"/>
    </row>
    <row r="181" spans="1:14">
      <c r="A181" s="97" t="str">
        <f t="shared" si="39"/>
        <v/>
      </c>
      <c r="B181" s="98" t="str">
        <f t="shared" si="38"/>
        <v/>
      </c>
      <c r="C181" s="99"/>
      <c r="D181" s="100"/>
      <c r="E181" s="100"/>
      <c r="F181" s="57"/>
      <c r="G181" s="58">
        <f t="shared" si="40"/>
        <v>0</v>
      </c>
      <c r="H181" s="58"/>
      <c r="I181" s="57"/>
      <c r="J181" s="57"/>
      <c r="K181" s="57"/>
      <c r="L181" s="57"/>
      <c r="M181" s="58" t="str">
        <f t="shared" si="41"/>
        <v/>
      </c>
      <c r="N181" s="102"/>
    </row>
    <row r="182" spans="1:14">
      <c r="A182" s="97" t="str">
        <f t="shared" si="39"/>
        <v/>
      </c>
      <c r="B182" s="98" t="str">
        <f t="shared" si="38"/>
        <v/>
      </c>
      <c r="C182" s="99"/>
      <c r="D182" s="100"/>
      <c r="E182" s="100"/>
      <c r="F182" s="57"/>
      <c r="G182" s="58">
        <f t="shared" si="40"/>
        <v>0</v>
      </c>
      <c r="H182" s="58"/>
      <c r="I182" s="57"/>
      <c r="J182" s="57"/>
      <c r="K182" s="57"/>
      <c r="L182" s="57"/>
      <c r="M182" s="58" t="str">
        <f t="shared" si="41"/>
        <v/>
      </c>
      <c r="N182" s="102"/>
    </row>
    <row r="183" spans="1:14">
      <c r="A183" s="97" t="str">
        <f t="shared" si="39"/>
        <v/>
      </c>
      <c r="B183" s="98" t="str">
        <f t="shared" si="38"/>
        <v/>
      </c>
      <c r="C183" s="99"/>
      <c r="D183" s="100"/>
      <c r="E183" s="100"/>
      <c r="F183" s="57"/>
      <c r="G183" s="58">
        <f t="shared" si="40"/>
        <v>0</v>
      </c>
      <c r="H183" s="58"/>
      <c r="I183" s="57"/>
      <c r="J183" s="57"/>
      <c r="K183" s="57"/>
      <c r="L183" s="57"/>
      <c r="M183" s="58" t="str">
        <f t="shared" si="41"/>
        <v/>
      </c>
      <c r="N183" s="102"/>
    </row>
    <row r="184" spans="1:14">
      <c r="A184" s="97" t="str">
        <f t="shared" si="39"/>
        <v/>
      </c>
      <c r="B184" s="98" t="str">
        <f t="shared" si="38"/>
        <v/>
      </c>
      <c r="C184" s="99"/>
      <c r="D184" s="100"/>
      <c r="E184" s="100"/>
      <c r="F184" s="57"/>
      <c r="G184" s="58">
        <f t="shared" si="40"/>
        <v>0</v>
      </c>
      <c r="H184" s="58"/>
      <c r="I184" s="57"/>
      <c r="J184" s="57"/>
      <c r="K184" s="57"/>
      <c r="L184" s="57"/>
      <c r="M184" s="58" t="str">
        <f t="shared" si="41"/>
        <v/>
      </c>
      <c r="N184" s="102"/>
    </row>
    <row r="185" spans="1:14">
      <c r="A185" s="97" t="str">
        <f t="shared" si="39"/>
        <v/>
      </c>
      <c r="B185" s="98" t="str">
        <f t="shared" si="38"/>
        <v/>
      </c>
      <c r="C185" s="99"/>
      <c r="D185" s="100"/>
      <c r="E185" s="100"/>
      <c r="F185" s="57"/>
      <c r="G185" s="58">
        <f t="shared" si="40"/>
        <v>0</v>
      </c>
      <c r="H185" s="58"/>
      <c r="I185" s="57"/>
      <c r="J185" s="57"/>
      <c r="K185" s="57"/>
      <c r="L185" s="57"/>
      <c r="M185" s="58" t="str">
        <f t="shared" si="41"/>
        <v/>
      </c>
      <c r="N185" s="102"/>
    </row>
    <row r="186" spans="1:14">
      <c r="A186" s="97" t="str">
        <f t="shared" si="39"/>
        <v/>
      </c>
      <c r="B186" s="98" t="str">
        <f t="shared" si="38"/>
        <v/>
      </c>
      <c r="C186" s="99"/>
      <c r="D186" s="100"/>
      <c r="E186" s="100"/>
      <c r="F186" s="57"/>
      <c r="G186" s="58">
        <f t="shared" si="40"/>
        <v>0</v>
      </c>
      <c r="H186" s="58"/>
      <c r="I186" s="57"/>
      <c r="J186" s="57"/>
      <c r="K186" s="57"/>
      <c r="L186" s="57"/>
      <c r="M186" s="58" t="str">
        <f t="shared" si="41"/>
        <v/>
      </c>
      <c r="N186" s="102"/>
    </row>
    <row r="187" spans="1:14">
      <c r="A187" s="97" t="str">
        <f t="shared" si="39"/>
        <v/>
      </c>
      <c r="B187" s="98" t="str">
        <f t="shared" si="38"/>
        <v/>
      </c>
      <c r="C187" s="99"/>
      <c r="D187" s="100"/>
      <c r="E187" s="100"/>
      <c r="F187" s="57"/>
      <c r="G187" s="58">
        <f t="shared" si="40"/>
        <v>0</v>
      </c>
      <c r="H187" s="58"/>
      <c r="I187" s="57"/>
      <c r="J187" s="57"/>
      <c r="K187" s="57"/>
      <c r="L187" s="57"/>
      <c r="M187" s="58" t="str">
        <f t="shared" si="41"/>
        <v/>
      </c>
      <c r="N187" s="102"/>
    </row>
    <row r="188" spans="1:14">
      <c r="A188" s="97" t="str">
        <f t="shared" si="39"/>
        <v/>
      </c>
      <c r="B188" s="98" t="str">
        <f t="shared" si="38"/>
        <v/>
      </c>
      <c r="C188" s="99"/>
      <c r="D188" s="100"/>
      <c r="E188" s="100"/>
      <c r="F188" s="57"/>
      <c r="G188" s="58">
        <f t="shared" si="40"/>
        <v>0</v>
      </c>
      <c r="H188" s="58"/>
      <c r="I188" s="57"/>
      <c r="J188" s="57"/>
      <c r="K188" s="57"/>
      <c r="L188" s="57"/>
      <c r="M188" s="58" t="str">
        <f t="shared" si="41"/>
        <v/>
      </c>
      <c r="N188" s="102"/>
    </row>
    <row r="189" spans="1:14">
      <c r="A189" s="97" t="str">
        <f t="shared" si="39"/>
        <v/>
      </c>
      <c r="B189" s="98" t="str">
        <f t="shared" si="38"/>
        <v/>
      </c>
      <c r="C189" s="99"/>
      <c r="D189" s="100"/>
      <c r="E189" s="100"/>
      <c r="F189" s="57"/>
      <c r="G189" s="58">
        <f t="shared" si="40"/>
        <v>0</v>
      </c>
      <c r="H189" s="58"/>
      <c r="I189" s="57"/>
      <c r="J189" s="57"/>
      <c r="K189" s="57"/>
      <c r="L189" s="57"/>
      <c r="M189" s="58" t="str">
        <f t="shared" si="41"/>
        <v/>
      </c>
      <c r="N189" s="102"/>
    </row>
    <row r="190" spans="1:14">
      <c r="A190" s="97" t="str">
        <f t="shared" si="39"/>
        <v/>
      </c>
      <c r="B190" s="98" t="str">
        <f t="shared" si="38"/>
        <v/>
      </c>
      <c r="C190" s="99"/>
      <c r="D190" s="100"/>
      <c r="E190" s="100"/>
      <c r="F190" s="57"/>
      <c r="G190" s="58">
        <f t="shared" si="40"/>
        <v>0</v>
      </c>
      <c r="H190" s="58"/>
      <c r="I190" s="57"/>
      <c r="J190" s="57"/>
      <c r="K190" s="57"/>
      <c r="L190" s="57"/>
      <c r="M190" s="58" t="str">
        <f t="shared" si="41"/>
        <v/>
      </c>
      <c r="N190" s="102"/>
    </row>
    <row r="191" spans="1:14">
      <c r="A191" s="97" t="str">
        <f t="shared" si="39"/>
        <v/>
      </c>
      <c r="B191" s="98" t="str">
        <f t="shared" si="38"/>
        <v/>
      </c>
      <c r="C191" s="99"/>
      <c r="D191" s="100"/>
      <c r="E191" s="100"/>
      <c r="F191" s="57"/>
      <c r="G191" s="58">
        <f t="shared" si="40"/>
        <v>0</v>
      </c>
      <c r="H191" s="58"/>
      <c r="I191" s="57"/>
      <c r="J191" s="57"/>
      <c r="K191" s="57"/>
      <c r="L191" s="57"/>
      <c r="M191" s="58" t="str">
        <f t="shared" si="41"/>
        <v/>
      </c>
      <c r="N191" s="102"/>
    </row>
    <row r="192" spans="1:14">
      <c r="A192" s="97" t="str">
        <f t="shared" si="39"/>
        <v/>
      </c>
      <c r="B192" s="98" t="str">
        <f t="shared" si="38"/>
        <v/>
      </c>
      <c r="C192" s="99"/>
      <c r="D192" s="100"/>
      <c r="E192" s="100"/>
      <c r="F192" s="57"/>
      <c r="G192" s="58">
        <f t="shared" si="40"/>
        <v>0</v>
      </c>
      <c r="H192" s="58"/>
      <c r="I192" s="57"/>
      <c r="J192" s="57"/>
      <c r="K192" s="57"/>
      <c r="L192" s="57"/>
      <c r="M192" s="58" t="str">
        <f t="shared" si="41"/>
        <v/>
      </c>
      <c r="N192" s="102"/>
    </row>
    <row r="193" spans="1:14">
      <c r="A193" s="97" t="str">
        <f t="shared" si="39"/>
        <v/>
      </c>
      <c r="B193" s="98" t="str">
        <f t="shared" si="38"/>
        <v/>
      </c>
      <c r="C193" s="99"/>
      <c r="D193" s="100"/>
      <c r="E193" s="100"/>
      <c r="F193" s="57"/>
      <c r="G193" s="58">
        <f t="shared" si="40"/>
        <v>0</v>
      </c>
      <c r="H193" s="58"/>
      <c r="I193" s="57"/>
      <c r="J193" s="57"/>
      <c r="K193" s="57"/>
      <c r="L193" s="57"/>
      <c r="M193" s="58" t="str">
        <f t="shared" si="41"/>
        <v/>
      </c>
      <c r="N193" s="102"/>
    </row>
    <row r="194" spans="1:14">
      <c r="A194" s="97" t="str">
        <f t="shared" si="39"/>
        <v/>
      </c>
      <c r="B194" s="98" t="str">
        <f t="shared" si="38"/>
        <v/>
      </c>
      <c r="C194" s="99"/>
      <c r="D194" s="100"/>
      <c r="E194" s="100"/>
      <c r="F194" s="57"/>
      <c r="G194" s="58">
        <f t="shared" si="40"/>
        <v>0</v>
      </c>
      <c r="H194" s="58"/>
      <c r="I194" s="57"/>
      <c r="J194" s="57"/>
      <c r="K194" s="57"/>
      <c r="L194" s="57"/>
      <c r="M194" s="58" t="str">
        <f t="shared" si="41"/>
        <v/>
      </c>
      <c r="N194" s="102"/>
    </row>
    <row r="195" spans="1:14">
      <c r="A195" s="97" t="str">
        <f t="shared" si="39"/>
        <v/>
      </c>
      <c r="B195" s="98" t="str">
        <f t="shared" si="38"/>
        <v/>
      </c>
      <c r="C195" s="99"/>
      <c r="D195" s="100"/>
      <c r="E195" s="100"/>
      <c r="F195" s="57"/>
      <c r="G195" s="58">
        <f t="shared" si="40"/>
        <v>0</v>
      </c>
      <c r="H195" s="58"/>
      <c r="I195" s="57"/>
      <c r="J195" s="57"/>
      <c r="K195" s="57"/>
      <c r="L195" s="57"/>
      <c r="M195" s="58" t="str">
        <f t="shared" si="41"/>
        <v/>
      </c>
      <c r="N195" s="102"/>
    </row>
    <row r="196" spans="1:14">
      <c r="A196" s="97" t="str">
        <f t="shared" si="39"/>
        <v/>
      </c>
      <c r="B196" s="98" t="str">
        <f t="shared" si="38"/>
        <v/>
      </c>
      <c r="C196" s="99"/>
      <c r="D196" s="100"/>
      <c r="E196" s="100"/>
      <c r="F196" s="57"/>
      <c r="G196" s="58">
        <f t="shared" si="40"/>
        <v>0</v>
      </c>
      <c r="H196" s="58"/>
      <c r="I196" s="57"/>
      <c r="J196" s="57"/>
      <c r="K196" s="57"/>
      <c r="L196" s="57"/>
      <c r="M196" s="58" t="str">
        <f t="shared" si="41"/>
        <v/>
      </c>
      <c r="N196" s="102"/>
    </row>
    <row r="197" spans="1:14">
      <c r="A197" s="97" t="str">
        <f t="shared" si="39"/>
        <v/>
      </c>
      <c r="B197" s="98" t="str">
        <f t="shared" si="38"/>
        <v/>
      </c>
      <c r="C197" s="99"/>
      <c r="D197" s="100"/>
      <c r="E197" s="100"/>
      <c r="F197" s="57"/>
      <c r="G197" s="58">
        <f t="shared" si="40"/>
        <v>0</v>
      </c>
      <c r="H197" s="58"/>
      <c r="I197" s="57"/>
      <c r="J197" s="57"/>
      <c r="K197" s="57"/>
      <c r="L197" s="57"/>
      <c r="M197" s="58" t="str">
        <f t="shared" si="41"/>
        <v/>
      </c>
      <c r="N197" s="102"/>
    </row>
    <row r="198" spans="1:14">
      <c r="A198" s="97" t="str">
        <f t="shared" si="39"/>
        <v/>
      </c>
      <c r="B198" s="98" t="str">
        <f t="shared" si="38"/>
        <v/>
      </c>
      <c r="C198" s="99"/>
      <c r="D198" s="100"/>
      <c r="E198" s="100"/>
      <c r="F198" s="57"/>
      <c r="G198" s="58">
        <f t="shared" si="40"/>
        <v>0</v>
      </c>
      <c r="H198" s="58"/>
      <c r="I198" s="57"/>
      <c r="J198" s="57"/>
      <c r="K198" s="57"/>
      <c r="L198" s="57"/>
      <c r="M198" s="58" t="str">
        <f t="shared" si="41"/>
        <v/>
      </c>
      <c r="N198" s="102"/>
    </row>
    <row r="199" spans="1:14">
      <c r="A199" s="97" t="str">
        <f t="shared" si="39"/>
        <v/>
      </c>
      <c r="B199" s="98" t="str">
        <f t="shared" si="38"/>
        <v/>
      </c>
      <c r="C199" s="99"/>
      <c r="D199" s="100"/>
      <c r="E199" s="100"/>
      <c r="F199" s="57"/>
      <c r="G199" s="58">
        <f t="shared" si="40"/>
        <v>0</v>
      </c>
      <c r="H199" s="58"/>
      <c r="I199" s="57"/>
      <c r="J199" s="57"/>
      <c r="K199" s="57"/>
      <c r="L199" s="57"/>
      <c r="M199" s="58" t="str">
        <f t="shared" si="41"/>
        <v/>
      </c>
      <c r="N199" s="102"/>
    </row>
    <row r="200" spans="1:14">
      <c r="A200" s="97" t="str">
        <f t="shared" si="39"/>
        <v/>
      </c>
      <c r="B200" s="98" t="str">
        <f t="shared" si="38"/>
        <v/>
      </c>
      <c r="C200" s="99"/>
      <c r="D200" s="100"/>
      <c r="E200" s="100"/>
      <c r="F200" s="57"/>
      <c r="G200" s="58">
        <f t="shared" si="40"/>
        <v>0</v>
      </c>
      <c r="H200" s="58"/>
      <c r="I200" s="57"/>
      <c r="J200" s="57"/>
      <c r="K200" s="57"/>
      <c r="L200" s="57"/>
      <c r="M200" s="58" t="str">
        <f t="shared" si="41"/>
        <v/>
      </c>
      <c r="N200" s="102"/>
    </row>
    <row r="201" spans="1:14">
      <c r="A201" s="97" t="str">
        <f t="shared" si="39"/>
        <v/>
      </c>
      <c r="B201" s="98" t="str">
        <f t="shared" si="38"/>
        <v/>
      </c>
      <c r="C201" s="99"/>
      <c r="D201" s="100"/>
      <c r="E201" s="100"/>
      <c r="F201" s="57"/>
      <c r="G201" s="58">
        <f t="shared" si="40"/>
        <v>0</v>
      </c>
      <c r="H201" s="58"/>
      <c r="I201" s="57"/>
      <c r="J201" s="57"/>
      <c r="K201" s="57"/>
      <c r="L201" s="57"/>
      <c r="M201" s="58" t="str">
        <f t="shared" si="41"/>
        <v/>
      </c>
      <c r="N201" s="102"/>
    </row>
    <row r="202" spans="1:14">
      <c r="A202" s="97" t="str">
        <f t="shared" si="39"/>
        <v/>
      </c>
      <c r="B202" s="98" t="str">
        <f t="shared" si="38"/>
        <v/>
      </c>
      <c r="C202" s="99"/>
      <c r="D202" s="100"/>
      <c r="E202" s="100"/>
      <c r="F202" s="57"/>
      <c r="G202" s="58">
        <f t="shared" si="40"/>
        <v>0</v>
      </c>
      <c r="H202" s="58"/>
      <c r="I202" s="57"/>
      <c r="J202" s="57"/>
      <c r="K202" s="57"/>
      <c r="L202" s="57"/>
      <c r="M202" s="58" t="str">
        <f t="shared" si="41"/>
        <v/>
      </c>
      <c r="N202" s="102"/>
    </row>
    <row r="203" spans="1:14">
      <c r="A203" s="97" t="str">
        <f t="shared" si="39"/>
        <v/>
      </c>
      <c r="B203" s="98" t="str">
        <f t="shared" si="38"/>
        <v/>
      </c>
      <c r="C203" s="99"/>
      <c r="D203" s="100"/>
      <c r="E203" s="100"/>
      <c r="F203" s="57"/>
      <c r="G203" s="58">
        <f t="shared" si="40"/>
        <v>0</v>
      </c>
      <c r="H203" s="58"/>
      <c r="I203" s="57"/>
      <c r="J203" s="57"/>
      <c r="K203" s="57"/>
      <c r="L203" s="57"/>
      <c r="M203" s="58" t="str">
        <f t="shared" si="41"/>
        <v/>
      </c>
      <c r="N203" s="102"/>
    </row>
    <row r="204" spans="1:14">
      <c r="A204" s="97" t="str">
        <f t="shared" si="39"/>
        <v/>
      </c>
      <c r="B204" s="98" t="str">
        <f t="shared" si="38"/>
        <v/>
      </c>
      <c r="C204" s="99"/>
      <c r="D204" s="100"/>
      <c r="E204" s="100"/>
      <c r="F204" s="57"/>
      <c r="G204" s="58">
        <f t="shared" si="40"/>
        <v>0</v>
      </c>
      <c r="H204" s="58"/>
      <c r="I204" s="57"/>
      <c r="J204" s="57"/>
      <c r="K204" s="57"/>
      <c r="L204" s="57"/>
      <c r="M204" s="58" t="str">
        <f t="shared" si="41"/>
        <v/>
      </c>
      <c r="N204" s="102"/>
    </row>
    <row r="205" spans="1:14">
      <c r="A205" s="97" t="str">
        <f t="shared" si="39"/>
        <v/>
      </c>
      <c r="B205" s="98" t="str">
        <f t="shared" si="38"/>
        <v/>
      </c>
      <c r="C205" s="99"/>
      <c r="D205" s="100"/>
      <c r="E205" s="100"/>
      <c r="F205" s="57"/>
      <c r="G205" s="58">
        <f t="shared" si="40"/>
        <v>0</v>
      </c>
      <c r="H205" s="58"/>
      <c r="I205" s="57"/>
      <c r="J205" s="57"/>
      <c r="K205" s="57"/>
      <c r="L205" s="57"/>
      <c r="M205" s="58" t="str">
        <f t="shared" si="41"/>
        <v/>
      </c>
      <c r="N205" s="102"/>
    </row>
    <row r="206" spans="1:14">
      <c r="A206" s="97" t="str">
        <f t="shared" si="39"/>
        <v/>
      </c>
      <c r="B206" s="98" t="str">
        <f t="shared" si="38"/>
        <v/>
      </c>
      <c r="C206" s="99"/>
      <c r="D206" s="100"/>
      <c r="E206" s="100"/>
      <c r="F206" s="57"/>
      <c r="G206" s="58">
        <f t="shared" si="40"/>
        <v>0</v>
      </c>
      <c r="H206" s="58"/>
      <c r="I206" s="57"/>
      <c r="J206" s="57"/>
      <c r="K206" s="57"/>
      <c r="L206" s="57"/>
      <c r="M206" s="58" t="str">
        <f t="shared" si="41"/>
        <v/>
      </c>
      <c r="N206" s="102"/>
    </row>
    <row r="207" spans="1:14">
      <c r="A207" s="97" t="str">
        <f t="shared" si="39"/>
        <v/>
      </c>
      <c r="B207" s="98" t="str">
        <f t="shared" si="38"/>
        <v/>
      </c>
      <c r="C207" s="99"/>
      <c r="D207" s="100"/>
      <c r="E207" s="100"/>
      <c r="F207" s="57"/>
      <c r="G207" s="58">
        <f t="shared" si="40"/>
        <v>0</v>
      </c>
      <c r="H207" s="58"/>
      <c r="I207" s="57"/>
      <c r="J207" s="57"/>
      <c r="K207" s="57"/>
      <c r="L207" s="57"/>
      <c r="M207" s="58" t="str">
        <f t="shared" si="41"/>
        <v/>
      </c>
      <c r="N207" s="102"/>
    </row>
    <row r="208" spans="1:14">
      <c r="A208" s="97" t="str">
        <f t="shared" si="39"/>
        <v/>
      </c>
      <c r="B208" s="98" t="str">
        <f t="shared" si="38"/>
        <v/>
      </c>
      <c r="C208" s="99"/>
      <c r="D208" s="100"/>
      <c r="E208" s="100"/>
      <c r="F208" s="57"/>
      <c r="G208" s="58">
        <f t="shared" si="40"/>
        <v>0</v>
      </c>
      <c r="H208" s="58"/>
      <c r="I208" s="57"/>
      <c r="J208" s="57"/>
      <c r="K208" s="57"/>
      <c r="L208" s="57"/>
      <c r="M208" s="58" t="str">
        <f t="shared" si="41"/>
        <v/>
      </c>
      <c r="N208" s="102"/>
    </row>
    <row r="209" spans="1:14">
      <c r="A209" s="97" t="str">
        <f t="shared" si="39"/>
        <v/>
      </c>
      <c r="B209" s="98" t="str">
        <f t="shared" si="38"/>
        <v/>
      </c>
      <c r="C209" s="99"/>
      <c r="D209" s="100"/>
      <c r="E209" s="100"/>
      <c r="F209" s="57"/>
      <c r="G209" s="58">
        <f t="shared" si="40"/>
        <v>0</v>
      </c>
      <c r="H209" s="58"/>
      <c r="I209" s="57"/>
      <c r="J209" s="57"/>
      <c r="K209" s="57"/>
      <c r="L209" s="57"/>
      <c r="M209" s="58" t="str">
        <f t="shared" si="41"/>
        <v/>
      </c>
      <c r="N209" s="102"/>
    </row>
    <row r="210" spans="1:14">
      <c r="A210" s="97" t="str">
        <f t="shared" si="39"/>
        <v/>
      </c>
      <c r="B210" s="98" t="str">
        <f t="shared" si="38"/>
        <v/>
      </c>
      <c r="C210" s="99"/>
      <c r="D210" s="100"/>
      <c r="E210" s="100"/>
      <c r="F210" s="57"/>
      <c r="G210" s="58">
        <f t="shared" si="40"/>
        <v>0</v>
      </c>
      <c r="H210" s="58"/>
      <c r="I210" s="57"/>
      <c r="J210" s="57"/>
      <c r="K210" s="57"/>
      <c r="L210" s="57"/>
      <c r="M210" s="58" t="str">
        <f t="shared" si="41"/>
        <v/>
      </c>
      <c r="N210" s="102"/>
    </row>
    <row r="211" spans="1:14">
      <c r="A211" s="97" t="str">
        <f t="shared" si="39"/>
        <v/>
      </c>
      <c r="B211" s="98" t="str">
        <f t="shared" si="38"/>
        <v/>
      </c>
      <c r="C211" s="99"/>
      <c r="D211" s="100"/>
      <c r="E211" s="100"/>
      <c r="F211" s="57"/>
      <c r="G211" s="58">
        <f t="shared" si="40"/>
        <v>0</v>
      </c>
      <c r="H211" s="58"/>
      <c r="I211" s="57"/>
      <c r="J211" s="57"/>
      <c r="K211" s="57"/>
      <c r="L211" s="57"/>
      <c r="M211" s="58" t="str">
        <f t="shared" si="41"/>
        <v/>
      </c>
      <c r="N211" s="102"/>
    </row>
    <row r="212" spans="1:14">
      <c r="A212" s="97" t="str">
        <f t="shared" si="39"/>
        <v/>
      </c>
      <c r="B212" s="98" t="str">
        <f t="shared" si="38"/>
        <v/>
      </c>
      <c r="C212" s="99"/>
      <c r="D212" s="100"/>
      <c r="E212" s="100"/>
      <c r="F212" s="57"/>
      <c r="G212" s="58">
        <f t="shared" si="40"/>
        <v>0</v>
      </c>
      <c r="H212" s="58"/>
      <c r="I212" s="57"/>
      <c r="J212" s="57"/>
      <c r="K212" s="57"/>
      <c r="L212" s="57"/>
      <c r="M212" s="58" t="str">
        <f t="shared" si="41"/>
        <v/>
      </c>
      <c r="N212" s="102"/>
    </row>
    <row r="213" spans="1:14">
      <c r="A213" s="97" t="str">
        <f t="shared" si="39"/>
        <v/>
      </c>
      <c r="B213" s="98" t="str">
        <f t="shared" si="38"/>
        <v/>
      </c>
      <c r="C213" s="99"/>
      <c r="D213" s="100"/>
      <c r="E213" s="100"/>
      <c r="F213" s="57"/>
      <c r="G213" s="58">
        <f t="shared" si="40"/>
        <v>0</v>
      </c>
      <c r="H213" s="58"/>
      <c r="I213" s="57"/>
      <c r="J213" s="57"/>
      <c r="K213" s="57"/>
      <c r="L213" s="57"/>
      <c r="M213" s="58" t="str">
        <f t="shared" si="41"/>
        <v/>
      </c>
      <c r="N213" s="102"/>
    </row>
    <row r="214" spans="1:14">
      <c r="A214" s="97" t="str">
        <f t="shared" si="39"/>
        <v/>
      </c>
      <c r="B214" s="98" t="str">
        <f t="shared" si="38"/>
        <v/>
      </c>
      <c r="C214" s="99"/>
      <c r="D214" s="100"/>
      <c r="E214" s="100"/>
      <c r="F214" s="57"/>
      <c r="G214" s="58">
        <f t="shared" si="40"/>
        <v>0</v>
      </c>
      <c r="H214" s="58"/>
      <c r="I214" s="57"/>
      <c r="J214" s="57"/>
      <c r="K214" s="57"/>
      <c r="L214" s="57"/>
      <c r="M214" s="58" t="str">
        <f t="shared" si="41"/>
        <v/>
      </c>
      <c r="N214" s="102"/>
    </row>
    <row r="215" spans="1:14">
      <c r="A215" s="97" t="str">
        <f t="shared" si="39"/>
        <v/>
      </c>
      <c r="B215" s="98" t="str">
        <f t="shared" si="38"/>
        <v/>
      </c>
      <c r="C215" s="99"/>
      <c r="D215" s="100"/>
      <c r="E215" s="100"/>
      <c r="F215" s="57"/>
      <c r="G215" s="58">
        <f t="shared" si="40"/>
        <v>0</v>
      </c>
      <c r="H215" s="58"/>
      <c r="I215" s="57"/>
      <c r="J215" s="57"/>
      <c r="K215" s="57"/>
      <c r="L215" s="57"/>
      <c r="M215" s="58" t="str">
        <f t="shared" si="41"/>
        <v/>
      </c>
      <c r="N215" s="102"/>
    </row>
    <row r="216" spans="1:14">
      <c r="A216" s="97" t="str">
        <f t="shared" si="39"/>
        <v/>
      </c>
      <c r="B216" s="98" t="str">
        <f t="shared" si="38"/>
        <v/>
      </c>
      <c r="C216" s="99"/>
      <c r="D216" s="100"/>
      <c r="E216" s="100"/>
      <c r="F216" s="57"/>
      <c r="G216" s="58">
        <f t="shared" si="40"/>
        <v>0</v>
      </c>
      <c r="H216" s="58"/>
      <c r="I216" s="57"/>
      <c r="J216" s="57"/>
      <c r="K216" s="57"/>
      <c r="L216" s="57"/>
      <c r="M216" s="58" t="str">
        <f t="shared" si="41"/>
        <v/>
      </c>
      <c r="N216" s="102"/>
    </row>
    <row r="217" spans="1:14">
      <c r="A217" s="97" t="str">
        <f t="shared" si="39"/>
        <v/>
      </c>
      <c r="B217" s="98" t="str">
        <f t="shared" si="38"/>
        <v/>
      </c>
      <c r="C217" s="99"/>
      <c r="D217" s="100"/>
      <c r="E217" s="100"/>
      <c r="F217" s="57"/>
      <c r="G217" s="58">
        <f t="shared" si="40"/>
        <v>0</v>
      </c>
      <c r="H217" s="58"/>
      <c r="I217" s="57"/>
      <c r="J217" s="57"/>
      <c r="K217" s="57"/>
      <c r="L217" s="57"/>
      <c r="M217" s="58" t="str">
        <f t="shared" si="41"/>
        <v/>
      </c>
      <c r="N217" s="102"/>
    </row>
    <row r="218" spans="1:14">
      <c r="A218" s="97" t="str">
        <f t="shared" si="39"/>
        <v/>
      </c>
      <c r="B218" s="98" t="str">
        <f t="shared" si="38"/>
        <v/>
      </c>
      <c r="C218" s="99"/>
      <c r="D218" s="100"/>
      <c r="E218" s="100"/>
      <c r="F218" s="57"/>
      <c r="G218" s="58">
        <f t="shared" si="40"/>
        <v>0</v>
      </c>
      <c r="H218" s="58"/>
      <c r="I218" s="57"/>
      <c r="J218" s="57"/>
      <c r="K218" s="57"/>
      <c r="L218" s="57"/>
      <c r="M218" s="58" t="str">
        <f t="shared" si="41"/>
        <v/>
      </c>
      <c r="N218" s="102"/>
    </row>
    <row r="219" spans="1:14">
      <c r="A219" s="97" t="str">
        <f t="shared" si="39"/>
        <v/>
      </c>
      <c r="B219" s="98" t="str">
        <f t="shared" si="38"/>
        <v/>
      </c>
      <c r="C219" s="99"/>
      <c r="D219" s="100"/>
      <c r="E219" s="100"/>
      <c r="F219" s="57"/>
      <c r="G219" s="58">
        <f t="shared" si="40"/>
        <v>0</v>
      </c>
      <c r="H219" s="58"/>
      <c r="I219" s="57"/>
      <c r="J219" s="57"/>
      <c r="K219" s="57"/>
      <c r="L219" s="57"/>
      <c r="M219" s="58" t="str">
        <f t="shared" si="41"/>
        <v/>
      </c>
      <c r="N219" s="102"/>
    </row>
    <row r="220" spans="1:14">
      <c r="A220" s="97" t="str">
        <f t="shared" si="39"/>
        <v/>
      </c>
      <c r="B220" s="98" t="str">
        <f t="shared" si="38"/>
        <v/>
      </c>
      <c r="C220" s="99"/>
      <c r="D220" s="100"/>
      <c r="E220" s="100"/>
      <c r="F220" s="57"/>
      <c r="G220" s="58">
        <f t="shared" si="40"/>
        <v>0</v>
      </c>
      <c r="H220" s="58"/>
      <c r="I220" s="57"/>
      <c r="J220" s="57"/>
      <c r="K220" s="57"/>
      <c r="L220" s="57"/>
      <c r="M220" s="58" t="str">
        <f t="shared" si="41"/>
        <v/>
      </c>
      <c r="N220" s="102"/>
    </row>
    <row r="221" spans="1:14">
      <c r="A221" s="97" t="str">
        <f t="shared" si="39"/>
        <v/>
      </c>
      <c r="B221" s="98" t="str">
        <f t="shared" si="38"/>
        <v/>
      </c>
      <c r="C221" s="99"/>
      <c r="D221" s="100"/>
      <c r="E221" s="100"/>
      <c r="F221" s="57"/>
      <c r="G221" s="58">
        <f t="shared" si="40"/>
        <v>0</v>
      </c>
      <c r="H221" s="58"/>
      <c r="I221" s="57"/>
      <c r="J221" s="57"/>
      <c r="K221" s="57"/>
      <c r="L221" s="57"/>
      <c r="M221" s="58" t="str">
        <f t="shared" si="41"/>
        <v/>
      </c>
      <c r="N221" s="102"/>
    </row>
    <row r="222" spans="1:14">
      <c r="A222" s="97" t="str">
        <f t="shared" si="39"/>
        <v/>
      </c>
      <c r="B222" s="98" t="str">
        <f t="shared" si="38"/>
        <v/>
      </c>
      <c r="C222" s="99"/>
      <c r="D222" s="100"/>
      <c r="E222" s="100"/>
      <c r="F222" s="57"/>
      <c r="G222" s="58">
        <f t="shared" si="40"/>
        <v>0</v>
      </c>
      <c r="H222" s="58"/>
      <c r="I222" s="57"/>
      <c r="J222" s="57"/>
      <c r="K222" s="57"/>
      <c r="L222" s="57"/>
      <c r="M222" s="58" t="str">
        <f t="shared" si="41"/>
        <v/>
      </c>
      <c r="N222" s="102"/>
    </row>
    <row r="223" spans="1:14">
      <c r="A223" s="97" t="str">
        <f t="shared" si="39"/>
        <v/>
      </c>
      <c r="B223" s="98" t="str">
        <f t="shared" si="38"/>
        <v/>
      </c>
      <c r="C223" s="99"/>
      <c r="D223" s="100"/>
      <c r="E223" s="100"/>
      <c r="F223" s="57"/>
      <c r="G223" s="58">
        <f t="shared" si="40"/>
        <v>0</v>
      </c>
      <c r="H223" s="58"/>
      <c r="I223" s="57"/>
      <c r="J223" s="57"/>
      <c r="K223" s="57"/>
      <c r="L223" s="57"/>
      <c r="M223" s="58" t="str">
        <f t="shared" si="41"/>
        <v/>
      </c>
      <c r="N223" s="102"/>
    </row>
    <row r="224" spans="1:14">
      <c r="A224" s="97" t="str">
        <f t="shared" si="39"/>
        <v/>
      </c>
      <c r="B224" s="98" t="str">
        <f t="shared" si="38"/>
        <v/>
      </c>
      <c r="C224" s="99"/>
      <c r="D224" s="100"/>
      <c r="E224" s="100"/>
      <c r="F224" s="57"/>
      <c r="G224" s="58">
        <f t="shared" si="40"/>
        <v>0</v>
      </c>
      <c r="H224" s="58"/>
      <c r="I224" s="57"/>
      <c r="J224" s="57"/>
      <c r="K224" s="57"/>
      <c r="L224" s="57"/>
      <c r="M224" s="58" t="str">
        <f t="shared" si="41"/>
        <v/>
      </c>
      <c r="N224" s="102"/>
    </row>
    <row r="225" spans="1:14">
      <c r="A225" s="97" t="str">
        <f t="shared" si="39"/>
        <v/>
      </c>
      <c r="B225" s="98" t="str">
        <f t="shared" si="38"/>
        <v/>
      </c>
      <c r="C225" s="99"/>
      <c r="D225" s="100"/>
      <c r="E225" s="100"/>
      <c r="F225" s="57"/>
      <c r="G225" s="58">
        <f t="shared" si="40"/>
        <v>0</v>
      </c>
      <c r="H225" s="58"/>
      <c r="I225" s="57"/>
      <c r="J225" s="57"/>
      <c r="K225" s="57"/>
      <c r="L225" s="57"/>
      <c r="M225" s="58" t="str">
        <f t="shared" si="41"/>
        <v/>
      </c>
      <c r="N225" s="102"/>
    </row>
    <row r="226" spans="1:14">
      <c r="A226" s="97" t="str">
        <f t="shared" si="39"/>
        <v/>
      </c>
      <c r="B226" s="98" t="str">
        <f t="shared" si="38"/>
        <v/>
      </c>
      <c r="C226" s="99"/>
      <c r="D226" s="100"/>
      <c r="E226" s="100"/>
      <c r="F226" s="57"/>
      <c r="G226" s="58">
        <f t="shared" si="40"/>
        <v>0</v>
      </c>
      <c r="H226" s="58"/>
      <c r="I226" s="57"/>
      <c r="J226" s="57"/>
      <c r="K226" s="57"/>
      <c r="L226" s="57"/>
      <c r="M226" s="58" t="str">
        <f t="shared" si="41"/>
        <v/>
      </c>
      <c r="N226" s="102"/>
    </row>
    <row r="227" spans="1:14">
      <c r="A227" s="97" t="str">
        <f t="shared" si="39"/>
        <v/>
      </c>
      <c r="B227" s="98" t="str">
        <f t="shared" si="38"/>
        <v/>
      </c>
      <c r="C227" s="99"/>
      <c r="D227" s="100"/>
      <c r="E227" s="100"/>
      <c r="F227" s="57"/>
      <c r="G227" s="58">
        <f t="shared" si="40"/>
        <v>0</v>
      </c>
      <c r="H227" s="58"/>
      <c r="I227" s="57"/>
      <c r="J227" s="57"/>
      <c r="K227" s="57"/>
      <c r="L227" s="57"/>
      <c r="M227" s="58" t="str">
        <f t="shared" si="41"/>
        <v/>
      </c>
      <c r="N227" s="102"/>
    </row>
    <row r="228" spans="1:14">
      <c r="A228" s="97" t="str">
        <f t="shared" si="39"/>
        <v/>
      </c>
      <c r="B228" s="98" t="str">
        <f t="shared" si="38"/>
        <v/>
      </c>
      <c r="C228" s="99"/>
      <c r="D228" s="100"/>
      <c r="E228" s="100"/>
      <c r="F228" s="57"/>
      <c r="G228" s="58">
        <f t="shared" si="40"/>
        <v>0</v>
      </c>
      <c r="H228" s="58"/>
      <c r="I228" s="57"/>
      <c r="J228" s="57"/>
      <c r="K228" s="57"/>
      <c r="L228" s="57"/>
      <c r="M228" s="58" t="str">
        <f t="shared" si="41"/>
        <v/>
      </c>
      <c r="N228" s="102"/>
    </row>
    <row r="229" spans="1:14">
      <c r="A229" s="97" t="str">
        <f t="shared" si="39"/>
        <v/>
      </c>
      <c r="B229" s="98" t="str">
        <f t="shared" si="38"/>
        <v/>
      </c>
      <c r="C229" s="99"/>
      <c r="D229" s="100"/>
      <c r="E229" s="100"/>
      <c r="F229" s="57"/>
      <c r="G229" s="58">
        <f t="shared" si="40"/>
        <v>0</v>
      </c>
      <c r="H229" s="58"/>
      <c r="I229" s="57"/>
      <c r="J229" s="57"/>
      <c r="K229" s="57"/>
      <c r="L229" s="57"/>
      <c r="M229" s="58" t="str">
        <f t="shared" si="41"/>
        <v/>
      </c>
      <c r="N229" s="102"/>
    </row>
    <row r="230" spans="1:14">
      <c r="A230" s="97" t="str">
        <f t="shared" si="39"/>
        <v/>
      </c>
      <c r="B230" s="98" t="str">
        <f t="shared" si="38"/>
        <v/>
      </c>
      <c r="C230" s="99"/>
      <c r="D230" s="100"/>
      <c r="E230" s="100"/>
      <c r="F230" s="57"/>
      <c r="G230" s="58">
        <f t="shared" si="40"/>
        <v>0</v>
      </c>
      <c r="H230" s="58"/>
      <c r="I230" s="57"/>
      <c r="J230" s="57"/>
      <c r="K230" s="57"/>
      <c r="L230" s="57"/>
      <c r="M230" s="58" t="str">
        <f t="shared" si="41"/>
        <v/>
      </c>
      <c r="N230" s="102"/>
    </row>
    <row r="231" spans="1:14">
      <c r="A231" s="97" t="str">
        <f t="shared" si="39"/>
        <v/>
      </c>
      <c r="B231" s="98" t="str">
        <f t="shared" si="38"/>
        <v/>
      </c>
      <c r="C231" s="99"/>
      <c r="D231" s="100"/>
      <c r="E231" s="100"/>
      <c r="F231" s="57"/>
      <c r="G231" s="58">
        <f t="shared" si="40"/>
        <v>0</v>
      </c>
      <c r="H231" s="58"/>
      <c r="I231" s="57"/>
      <c r="J231" s="57"/>
      <c r="K231" s="57"/>
      <c r="L231" s="57"/>
      <c r="M231" s="58" t="str">
        <f t="shared" si="41"/>
        <v/>
      </c>
      <c r="N231" s="102"/>
    </row>
    <row r="232" spans="1:14">
      <c r="A232" s="97" t="str">
        <f t="shared" si="39"/>
        <v/>
      </c>
      <c r="B232" s="98" t="str">
        <f t="shared" si="38"/>
        <v/>
      </c>
      <c r="C232" s="99"/>
      <c r="D232" s="100"/>
      <c r="E232" s="100"/>
      <c r="F232" s="57"/>
      <c r="G232" s="58">
        <f t="shared" si="40"/>
        <v>0</v>
      </c>
      <c r="H232" s="58"/>
      <c r="I232" s="57"/>
      <c r="J232" s="57"/>
      <c r="K232" s="57"/>
      <c r="L232" s="57"/>
      <c r="M232" s="58" t="str">
        <f t="shared" si="41"/>
        <v/>
      </c>
      <c r="N232" s="102"/>
    </row>
    <row r="233" spans="1:14">
      <c r="A233" s="97" t="str">
        <f t="shared" si="39"/>
        <v/>
      </c>
      <c r="B233" s="98" t="str">
        <f t="shared" si="38"/>
        <v/>
      </c>
      <c r="C233" s="99"/>
      <c r="D233" s="100"/>
      <c r="E233" s="100"/>
      <c r="F233" s="57"/>
      <c r="G233" s="58">
        <f t="shared" si="40"/>
        <v>0</v>
      </c>
      <c r="H233" s="58"/>
      <c r="I233" s="57"/>
      <c r="J233" s="57"/>
      <c r="K233" s="57"/>
      <c r="L233" s="57"/>
      <c r="M233" s="58" t="str">
        <f t="shared" si="41"/>
        <v/>
      </c>
      <c r="N233" s="102"/>
    </row>
    <row r="234" spans="1:14">
      <c r="A234" s="97" t="str">
        <f t="shared" si="39"/>
        <v/>
      </c>
      <c r="B234" s="98" t="str">
        <f t="shared" si="38"/>
        <v/>
      </c>
      <c r="C234" s="99"/>
      <c r="D234" s="100"/>
      <c r="E234" s="100"/>
      <c r="F234" s="57"/>
      <c r="G234" s="58">
        <f t="shared" si="40"/>
        <v>0</v>
      </c>
      <c r="H234" s="58"/>
      <c r="I234" s="57"/>
      <c r="J234" s="57"/>
      <c r="K234" s="57"/>
      <c r="L234" s="57"/>
      <c r="M234" s="58" t="str">
        <f t="shared" si="41"/>
        <v/>
      </c>
      <c r="N234" s="102"/>
    </row>
    <row r="235" spans="1:14">
      <c r="A235" s="97" t="str">
        <f t="shared" si="39"/>
        <v/>
      </c>
      <c r="B235" s="98" t="str">
        <f t="shared" si="38"/>
        <v/>
      </c>
      <c r="C235" s="99"/>
      <c r="D235" s="100"/>
      <c r="E235" s="100"/>
      <c r="F235" s="57"/>
      <c r="G235" s="58">
        <f t="shared" si="40"/>
        <v>0</v>
      </c>
      <c r="H235" s="58"/>
      <c r="I235" s="57"/>
      <c r="J235" s="57"/>
      <c r="K235" s="57"/>
      <c r="L235" s="57"/>
      <c r="M235" s="58" t="str">
        <f t="shared" si="41"/>
        <v/>
      </c>
      <c r="N235" s="102"/>
    </row>
    <row r="236" spans="1:14">
      <c r="A236" s="97" t="str">
        <f t="shared" si="39"/>
        <v/>
      </c>
      <c r="B236" s="98" t="str">
        <f t="shared" ref="B236:B299" si="42">IF(C236="","",MONTH(C236)&amp;"月")</f>
        <v/>
      </c>
      <c r="C236" s="99"/>
      <c r="D236" s="100"/>
      <c r="E236" s="100"/>
      <c r="F236" s="57"/>
      <c r="G236" s="58">
        <f t="shared" si="40"/>
        <v>0</v>
      </c>
      <c r="H236" s="58"/>
      <c r="I236" s="57"/>
      <c r="J236" s="57"/>
      <c r="K236" s="57"/>
      <c r="L236" s="57"/>
      <c r="M236" s="58" t="str">
        <f t="shared" si="41"/>
        <v/>
      </c>
      <c r="N236" s="102"/>
    </row>
    <row r="237" spans="1:14">
      <c r="A237" s="97" t="str">
        <f t="shared" ref="A237:A300" si="43">IF(C237="","",ROW()-42)</f>
        <v/>
      </c>
      <c r="B237" s="98" t="str">
        <f t="shared" si="42"/>
        <v/>
      </c>
      <c r="C237" s="99"/>
      <c r="D237" s="100"/>
      <c r="E237" s="100"/>
      <c r="F237" s="57"/>
      <c r="G237" s="58">
        <f t="shared" ref="G237:G300" si="44">IF(F237="",0,F237*$K$41)</f>
        <v>0</v>
      </c>
      <c r="H237" s="58"/>
      <c r="I237" s="57"/>
      <c r="J237" s="57"/>
      <c r="K237" s="57"/>
      <c r="L237" s="57"/>
      <c r="M237" s="58" t="str">
        <f t="shared" ref="M237:M300" si="45">IF(C237="","",ROUND(M236+G237-I237-J237-K237-L237-H237,2))</f>
        <v/>
      </c>
      <c r="N237" s="102"/>
    </row>
    <row r="238" spans="1:14">
      <c r="A238" s="97" t="str">
        <f t="shared" si="43"/>
        <v/>
      </c>
      <c r="B238" s="98" t="str">
        <f t="shared" si="42"/>
        <v/>
      </c>
      <c r="C238" s="99"/>
      <c r="D238" s="100"/>
      <c r="E238" s="100"/>
      <c r="F238" s="57"/>
      <c r="G238" s="58">
        <f t="shared" si="44"/>
        <v>0</v>
      </c>
      <c r="H238" s="58"/>
      <c r="I238" s="57"/>
      <c r="J238" s="57"/>
      <c r="K238" s="57"/>
      <c r="L238" s="57"/>
      <c r="M238" s="58" t="str">
        <f t="shared" si="45"/>
        <v/>
      </c>
      <c r="N238" s="102"/>
    </row>
    <row r="239" spans="1:14">
      <c r="A239" s="97" t="str">
        <f t="shared" si="43"/>
        <v/>
      </c>
      <c r="B239" s="98" t="str">
        <f t="shared" si="42"/>
        <v/>
      </c>
      <c r="C239" s="99"/>
      <c r="D239" s="100"/>
      <c r="E239" s="100"/>
      <c r="F239" s="57"/>
      <c r="G239" s="58">
        <f t="shared" si="44"/>
        <v>0</v>
      </c>
      <c r="H239" s="58"/>
      <c r="I239" s="57"/>
      <c r="J239" s="57"/>
      <c r="K239" s="57"/>
      <c r="L239" s="57"/>
      <c r="M239" s="58" t="str">
        <f t="shared" si="45"/>
        <v/>
      </c>
      <c r="N239" s="102"/>
    </row>
    <row r="240" spans="1:14">
      <c r="A240" s="97" t="str">
        <f t="shared" si="43"/>
        <v/>
      </c>
      <c r="B240" s="98" t="str">
        <f t="shared" si="42"/>
        <v/>
      </c>
      <c r="C240" s="99"/>
      <c r="D240" s="100"/>
      <c r="E240" s="100"/>
      <c r="F240" s="57"/>
      <c r="G240" s="58">
        <f t="shared" si="44"/>
        <v>0</v>
      </c>
      <c r="H240" s="58"/>
      <c r="I240" s="57"/>
      <c r="J240" s="57"/>
      <c r="K240" s="57"/>
      <c r="L240" s="57"/>
      <c r="M240" s="58" t="str">
        <f t="shared" si="45"/>
        <v/>
      </c>
      <c r="N240" s="102"/>
    </row>
    <row r="241" spans="1:14">
      <c r="A241" s="97" t="str">
        <f t="shared" si="43"/>
        <v/>
      </c>
      <c r="B241" s="98" t="str">
        <f t="shared" si="42"/>
        <v/>
      </c>
      <c r="C241" s="99"/>
      <c r="D241" s="100"/>
      <c r="E241" s="100"/>
      <c r="F241" s="57"/>
      <c r="G241" s="58">
        <f t="shared" si="44"/>
        <v>0</v>
      </c>
      <c r="H241" s="58"/>
      <c r="I241" s="57"/>
      <c r="J241" s="57"/>
      <c r="K241" s="57"/>
      <c r="L241" s="57"/>
      <c r="M241" s="58" t="str">
        <f t="shared" si="45"/>
        <v/>
      </c>
      <c r="N241" s="102"/>
    </row>
    <row r="242" spans="1:14">
      <c r="A242" s="97" t="str">
        <f t="shared" si="43"/>
        <v/>
      </c>
      <c r="B242" s="98" t="str">
        <f t="shared" si="42"/>
        <v/>
      </c>
      <c r="C242" s="99"/>
      <c r="D242" s="100"/>
      <c r="E242" s="100"/>
      <c r="F242" s="57"/>
      <c r="G242" s="58">
        <f t="shared" si="44"/>
        <v>0</v>
      </c>
      <c r="H242" s="58"/>
      <c r="I242" s="57"/>
      <c r="J242" s="57"/>
      <c r="K242" s="57"/>
      <c r="L242" s="57"/>
      <c r="M242" s="58" t="str">
        <f t="shared" si="45"/>
        <v/>
      </c>
      <c r="N242" s="102"/>
    </row>
    <row r="243" spans="1:14">
      <c r="A243" s="97" t="str">
        <f t="shared" si="43"/>
        <v/>
      </c>
      <c r="B243" s="98" t="str">
        <f t="shared" si="42"/>
        <v/>
      </c>
      <c r="C243" s="99"/>
      <c r="D243" s="100"/>
      <c r="E243" s="100"/>
      <c r="F243" s="57"/>
      <c r="G243" s="58">
        <f t="shared" si="44"/>
        <v>0</v>
      </c>
      <c r="H243" s="58"/>
      <c r="I243" s="57"/>
      <c r="J243" s="57"/>
      <c r="K243" s="57"/>
      <c r="L243" s="57"/>
      <c r="M243" s="58" t="str">
        <f t="shared" si="45"/>
        <v/>
      </c>
      <c r="N243" s="102"/>
    </row>
    <row r="244" spans="1:14">
      <c r="A244" s="97" t="str">
        <f t="shared" si="43"/>
        <v/>
      </c>
      <c r="B244" s="98" t="str">
        <f t="shared" si="42"/>
        <v/>
      </c>
      <c r="C244" s="99"/>
      <c r="D244" s="100"/>
      <c r="E244" s="100"/>
      <c r="F244" s="57"/>
      <c r="G244" s="58">
        <f t="shared" si="44"/>
        <v>0</v>
      </c>
      <c r="H244" s="58"/>
      <c r="I244" s="57"/>
      <c r="J244" s="57"/>
      <c r="K244" s="57"/>
      <c r="L244" s="57"/>
      <c r="M244" s="58" t="str">
        <f t="shared" si="45"/>
        <v/>
      </c>
      <c r="N244" s="102"/>
    </row>
    <row r="245" spans="1:14">
      <c r="A245" s="97" t="str">
        <f t="shared" si="43"/>
        <v/>
      </c>
      <c r="B245" s="98" t="str">
        <f t="shared" si="42"/>
        <v/>
      </c>
      <c r="C245" s="99"/>
      <c r="D245" s="100"/>
      <c r="E245" s="100"/>
      <c r="F245" s="57"/>
      <c r="G245" s="58">
        <f t="shared" si="44"/>
        <v>0</v>
      </c>
      <c r="H245" s="58"/>
      <c r="I245" s="57"/>
      <c r="J245" s="57"/>
      <c r="K245" s="57"/>
      <c r="L245" s="57"/>
      <c r="M245" s="58" t="str">
        <f t="shared" si="45"/>
        <v/>
      </c>
      <c r="N245" s="102"/>
    </row>
    <row r="246" spans="1:14">
      <c r="A246" s="97" t="str">
        <f t="shared" si="43"/>
        <v/>
      </c>
      <c r="B246" s="98" t="str">
        <f t="shared" si="42"/>
        <v/>
      </c>
      <c r="C246" s="99"/>
      <c r="D246" s="100"/>
      <c r="E246" s="100"/>
      <c r="F246" s="57"/>
      <c r="G246" s="58">
        <f t="shared" si="44"/>
        <v>0</v>
      </c>
      <c r="H246" s="58"/>
      <c r="I246" s="57"/>
      <c r="J246" s="57"/>
      <c r="K246" s="57"/>
      <c r="L246" s="57"/>
      <c r="M246" s="58" t="str">
        <f t="shared" si="45"/>
        <v/>
      </c>
      <c r="N246" s="102"/>
    </row>
    <row r="247" spans="1:14">
      <c r="A247" s="97" t="str">
        <f t="shared" si="43"/>
        <v/>
      </c>
      <c r="B247" s="98" t="str">
        <f t="shared" si="42"/>
        <v/>
      </c>
      <c r="C247" s="99"/>
      <c r="D247" s="100"/>
      <c r="E247" s="100"/>
      <c r="F247" s="57"/>
      <c r="G247" s="58">
        <f t="shared" si="44"/>
        <v>0</v>
      </c>
      <c r="H247" s="58"/>
      <c r="I247" s="57"/>
      <c r="J247" s="57"/>
      <c r="K247" s="57"/>
      <c r="L247" s="57"/>
      <c r="M247" s="58" t="str">
        <f t="shared" si="45"/>
        <v/>
      </c>
      <c r="N247" s="102"/>
    </row>
    <row r="248" spans="1:14">
      <c r="A248" s="97" t="str">
        <f t="shared" si="43"/>
        <v/>
      </c>
      <c r="B248" s="98" t="str">
        <f t="shared" si="42"/>
        <v/>
      </c>
      <c r="C248" s="99"/>
      <c r="D248" s="100"/>
      <c r="E248" s="100"/>
      <c r="F248" s="57"/>
      <c r="G248" s="58">
        <f t="shared" si="44"/>
        <v>0</v>
      </c>
      <c r="H248" s="58"/>
      <c r="I248" s="57"/>
      <c r="J248" s="57"/>
      <c r="K248" s="57"/>
      <c r="L248" s="57"/>
      <c r="M248" s="58" t="str">
        <f t="shared" si="45"/>
        <v/>
      </c>
      <c r="N248" s="102"/>
    </row>
    <row r="249" spans="1:14">
      <c r="A249" s="97" t="str">
        <f t="shared" si="43"/>
        <v/>
      </c>
      <c r="B249" s="98" t="str">
        <f t="shared" si="42"/>
        <v/>
      </c>
      <c r="C249" s="99"/>
      <c r="D249" s="100"/>
      <c r="E249" s="100"/>
      <c r="F249" s="57"/>
      <c r="G249" s="58">
        <f t="shared" si="44"/>
        <v>0</v>
      </c>
      <c r="H249" s="58"/>
      <c r="I249" s="57"/>
      <c r="J249" s="57"/>
      <c r="K249" s="57"/>
      <c r="L249" s="57"/>
      <c r="M249" s="58" t="str">
        <f t="shared" si="45"/>
        <v/>
      </c>
      <c r="N249" s="102"/>
    </row>
    <row r="250" spans="1:14">
      <c r="A250" s="97" t="str">
        <f t="shared" si="43"/>
        <v/>
      </c>
      <c r="B250" s="98" t="str">
        <f t="shared" si="42"/>
        <v/>
      </c>
      <c r="C250" s="99"/>
      <c r="D250" s="100"/>
      <c r="E250" s="100"/>
      <c r="F250" s="57"/>
      <c r="G250" s="58">
        <f t="shared" si="44"/>
        <v>0</v>
      </c>
      <c r="H250" s="58"/>
      <c r="I250" s="57"/>
      <c r="J250" s="57"/>
      <c r="K250" s="57"/>
      <c r="L250" s="57"/>
      <c r="M250" s="58" t="str">
        <f t="shared" si="45"/>
        <v/>
      </c>
      <c r="N250" s="102"/>
    </row>
    <row r="251" spans="1:14">
      <c r="A251" s="97" t="str">
        <f t="shared" si="43"/>
        <v/>
      </c>
      <c r="B251" s="98" t="str">
        <f t="shared" si="42"/>
        <v/>
      </c>
      <c r="C251" s="99"/>
      <c r="D251" s="100"/>
      <c r="E251" s="100"/>
      <c r="F251" s="57"/>
      <c r="G251" s="58">
        <f t="shared" si="44"/>
        <v>0</v>
      </c>
      <c r="H251" s="58"/>
      <c r="I251" s="57"/>
      <c r="J251" s="57"/>
      <c r="K251" s="57"/>
      <c r="L251" s="57"/>
      <c r="M251" s="58" t="str">
        <f t="shared" si="45"/>
        <v/>
      </c>
      <c r="N251" s="102"/>
    </row>
    <row r="252" spans="1:14">
      <c r="A252" s="97" t="str">
        <f t="shared" si="43"/>
        <v/>
      </c>
      <c r="B252" s="98" t="str">
        <f t="shared" si="42"/>
        <v/>
      </c>
      <c r="C252" s="99"/>
      <c r="D252" s="100"/>
      <c r="E252" s="100"/>
      <c r="F252" s="57"/>
      <c r="G252" s="58">
        <f t="shared" si="44"/>
        <v>0</v>
      </c>
      <c r="H252" s="58"/>
      <c r="I252" s="57"/>
      <c r="J252" s="57"/>
      <c r="K252" s="57"/>
      <c r="L252" s="57"/>
      <c r="M252" s="58" t="str">
        <f t="shared" si="45"/>
        <v/>
      </c>
      <c r="N252" s="102"/>
    </row>
    <row r="253" spans="1:14">
      <c r="A253" s="97" t="str">
        <f t="shared" si="43"/>
        <v/>
      </c>
      <c r="B253" s="98" t="str">
        <f t="shared" si="42"/>
        <v/>
      </c>
      <c r="C253" s="99"/>
      <c r="D253" s="100"/>
      <c r="E253" s="100"/>
      <c r="F253" s="57"/>
      <c r="G253" s="58">
        <f t="shared" si="44"/>
        <v>0</v>
      </c>
      <c r="H253" s="58"/>
      <c r="I253" s="57"/>
      <c r="J253" s="57"/>
      <c r="K253" s="57"/>
      <c r="L253" s="57"/>
      <c r="M253" s="58" t="str">
        <f t="shared" si="45"/>
        <v/>
      </c>
      <c r="N253" s="102"/>
    </row>
    <row r="254" spans="1:14">
      <c r="A254" s="97" t="str">
        <f t="shared" si="43"/>
        <v/>
      </c>
      <c r="B254" s="98" t="str">
        <f t="shared" si="42"/>
        <v/>
      </c>
      <c r="C254" s="99"/>
      <c r="D254" s="100"/>
      <c r="E254" s="100"/>
      <c r="F254" s="57"/>
      <c r="G254" s="58">
        <f t="shared" si="44"/>
        <v>0</v>
      </c>
      <c r="H254" s="58"/>
      <c r="I254" s="57"/>
      <c r="J254" s="57"/>
      <c r="K254" s="57"/>
      <c r="L254" s="57"/>
      <c r="M254" s="58" t="str">
        <f t="shared" si="45"/>
        <v/>
      </c>
      <c r="N254" s="102"/>
    </row>
    <row r="255" spans="1:14">
      <c r="A255" s="97" t="str">
        <f t="shared" si="43"/>
        <v/>
      </c>
      <c r="B255" s="98" t="str">
        <f t="shared" si="42"/>
        <v/>
      </c>
      <c r="C255" s="99"/>
      <c r="D255" s="100"/>
      <c r="E255" s="100"/>
      <c r="F255" s="57"/>
      <c r="G255" s="58">
        <f t="shared" si="44"/>
        <v>0</v>
      </c>
      <c r="H255" s="58"/>
      <c r="I255" s="57"/>
      <c r="J255" s="57"/>
      <c r="K255" s="57"/>
      <c r="L255" s="57"/>
      <c r="M255" s="58" t="str">
        <f t="shared" si="45"/>
        <v/>
      </c>
      <c r="N255" s="102"/>
    </row>
    <row r="256" spans="1:14">
      <c r="A256" s="97" t="str">
        <f t="shared" si="43"/>
        <v/>
      </c>
      <c r="B256" s="98" t="str">
        <f t="shared" si="42"/>
        <v/>
      </c>
      <c r="C256" s="99"/>
      <c r="D256" s="100"/>
      <c r="E256" s="100"/>
      <c r="F256" s="57"/>
      <c r="G256" s="58">
        <f t="shared" si="44"/>
        <v>0</v>
      </c>
      <c r="H256" s="58"/>
      <c r="I256" s="57"/>
      <c r="J256" s="57"/>
      <c r="K256" s="57"/>
      <c r="L256" s="57"/>
      <c r="M256" s="58" t="str">
        <f t="shared" si="45"/>
        <v/>
      </c>
      <c r="N256" s="102"/>
    </row>
    <row r="257" spans="1:14">
      <c r="A257" s="97" t="str">
        <f t="shared" si="43"/>
        <v/>
      </c>
      <c r="B257" s="98" t="str">
        <f t="shared" si="42"/>
        <v/>
      </c>
      <c r="C257" s="99"/>
      <c r="D257" s="100"/>
      <c r="E257" s="100"/>
      <c r="F257" s="57"/>
      <c r="G257" s="58">
        <f t="shared" si="44"/>
        <v>0</v>
      </c>
      <c r="H257" s="58"/>
      <c r="I257" s="57"/>
      <c r="J257" s="57"/>
      <c r="K257" s="57"/>
      <c r="L257" s="57"/>
      <c r="M257" s="58" t="str">
        <f t="shared" si="45"/>
        <v/>
      </c>
      <c r="N257" s="102"/>
    </row>
    <row r="258" spans="1:14">
      <c r="A258" s="97" t="str">
        <f t="shared" si="43"/>
        <v/>
      </c>
      <c r="B258" s="98" t="str">
        <f t="shared" si="42"/>
        <v/>
      </c>
      <c r="C258" s="99"/>
      <c r="D258" s="100"/>
      <c r="E258" s="100"/>
      <c r="F258" s="57"/>
      <c r="G258" s="58">
        <f t="shared" si="44"/>
        <v>0</v>
      </c>
      <c r="H258" s="58"/>
      <c r="I258" s="57"/>
      <c r="J258" s="57"/>
      <c r="K258" s="57"/>
      <c r="L258" s="57"/>
      <c r="M258" s="58" t="str">
        <f t="shared" si="45"/>
        <v/>
      </c>
      <c r="N258" s="102"/>
    </row>
    <row r="259" spans="1:14">
      <c r="A259" s="97" t="str">
        <f t="shared" si="43"/>
        <v/>
      </c>
      <c r="B259" s="98" t="str">
        <f t="shared" si="42"/>
        <v/>
      </c>
      <c r="C259" s="99"/>
      <c r="D259" s="100"/>
      <c r="E259" s="100"/>
      <c r="F259" s="57"/>
      <c r="G259" s="58">
        <f t="shared" si="44"/>
        <v>0</v>
      </c>
      <c r="H259" s="58"/>
      <c r="I259" s="57"/>
      <c r="J259" s="57"/>
      <c r="K259" s="57"/>
      <c r="L259" s="57"/>
      <c r="M259" s="58" t="str">
        <f t="shared" si="45"/>
        <v/>
      </c>
      <c r="N259" s="102"/>
    </row>
    <row r="260" spans="1:14">
      <c r="A260" s="97" t="str">
        <f t="shared" si="43"/>
        <v/>
      </c>
      <c r="B260" s="98" t="str">
        <f t="shared" si="42"/>
        <v/>
      </c>
      <c r="C260" s="99"/>
      <c r="D260" s="100"/>
      <c r="E260" s="100"/>
      <c r="F260" s="57"/>
      <c r="G260" s="58">
        <f t="shared" si="44"/>
        <v>0</v>
      </c>
      <c r="H260" s="58"/>
      <c r="I260" s="57"/>
      <c r="J260" s="57"/>
      <c r="K260" s="57"/>
      <c r="L260" s="57"/>
      <c r="M260" s="58" t="str">
        <f t="shared" si="45"/>
        <v/>
      </c>
      <c r="N260" s="102"/>
    </row>
    <row r="261" spans="1:14">
      <c r="A261" s="97" t="str">
        <f t="shared" si="43"/>
        <v/>
      </c>
      <c r="B261" s="98" t="str">
        <f t="shared" si="42"/>
        <v/>
      </c>
      <c r="C261" s="99"/>
      <c r="D261" s="100"/>
      <c r="E261" s="100"/>
      <c r="F261" s="57"/>
      <c r="G261" s="58">
        <f t="shared" si="44"/>
        <v>0</v>
      </c>
      <c r="H261" s="58"/>
      <c r="I261" s="57"/>
      <c r="J261" s="57"/>
      <c r="K261" s="57"/>
      <c r="L261" s="57"/>
      <c r="M261" s="58" t="str">
        <f t="shared" si="45"/>
        <v/>
      </c>
      <c r="N261" s="102"/>
    </row>
    <row r="262" spans="1:14">
      <c r="A262" s="97" t="str">
        <f t="shared" si="43"/>
        <v/>
      </c>
      <c r="B262" s="98" t="str">
        <f t="shared" si="42"/>
        <v/>
      </c>
      <c r="C262" s="99"/>
      <c r="D262" s="100"/>
      <c r="E262" s="100"/>
      <c r="F262" s="57"/>
      <c r="G262" s="58">
        <f t="shared" si="44"/>
        <v>0</v>
      </c>
      <c r="H262" s="58"/>
      <c r="I262" s="57"/>
      <c r="J262" s="57"/>
      <c r="K262" s="57"/>
      <c r="L262" s="57"/>
      <c r="M262" s="58" t="str">
        <f t="shared" si="45"/>
        <v/>
      </c>
      <c r="N262" s="102"/>
    </row>
    <row r="263" spans="1:14">
      <c r="A263" s="97" t="str">
        <f t="shared" si="43"/>
        <v/>
      </c>
      <c r="B263" s="98" t="str">
        <f t="shared" si="42"/>
        <v/>
      </c>
      <c r="C263" s="99"/>
      <c r="D263" s="100"/>
      <c r="E263" s="100"/>
      <c r="F263" s="57"/>
      <c r="G263" s="58">
        <f t="shared" si="44"/>
        <v>0</v>
      </c>
      <c r="H263" s="58"/>
      <c r="I263" s="57"/>
      <c r="J263" s="57"/>
      <c r="K263" s="57"/>
      <c r="L263" s="57"/>
      <c r="M263" s="58" t="str">
        <f t="shared" si="45"/>
        <v/>
      </c>
      <c r="N263" s="102"/>
    </row>
    <row r="264" spans="1:14">
      <c r="A264" s="97" t="str">
        <f t="shared" si="43"/>
        <v/>
      </c>
      <c r="B264" s="98" t="str">
        <f t="shared" si="42"/>
        <v/>
      </c>
      <c r="C264" s="99"/>
      <c r="D264" s="100"/>
      <c r="E264" s="100"/>
      <c r="F264" s="57"/>
      <c r="G264" s="58">
        <f t="shared" si="44"/>
        <v>0</v>
      </c>
      <c r="H264" s="58"/>
      <c r="I264" s="57"/>
      <c r="J264" s="57"/>
      <c r="K264" s="57"/>
      <c r="L264" s="57"/>
      <c r="M264" s="58" t="str">
        <f t="shared" si="45"/>
        <v/>
      </c>
      <c r="N264" s="102"/>
    </row>
    <row r="265" spans="1:14">
      <c r="A265" s="97" t="str">
        <f t="shared" si="43"/>
        <v/>
      </c>
      <c r="B265" s="98" t="str">
        <f t="shared" si="42"/>
        <v/>
      </c>
      <c r="C265" s="99"/>
      <c r="D265" s="100"/>
      <c r="E265" s="100"/>
      <c r="F265" s="57"/>
      <c r="G265" s="58">
        <f t="shared" si="44"/>
        <v>0</v>
      </c>
      <c r="H265" s="58"/>
      <c r="I265" s="57"/>
      <c r="J265" s="57"/>
      <c r="K265" s="57"/>
      <c r="L265" s="57"/>
      <c r="M265" s="58" t="str">
        <f t="shared" si="45"/>
        <v/>
      </c>
      <c r="N265" s="102"/>
    </row>
    <row r="266" spans="1:14">
      <c r="A266" s="97" t="str">
        <f t="shared" si="43"/>
        <v/>
      </c>
      <c r="B266" s="98" t="str">
        <f t="shared" si="42"/>
        <v/>
      </c>
      <c r="C266" s="99"/>
      <c r="D266" s="100"/>
      <c r="E266" s="100"/>
      <c r="F266" s="57"/>
      <c r="G266" s="58">
        <f t="shared" si="44"/>
        <v>0</v>
      </c>
      <c r="H266" s="58"/>
      <c r="I266" s="57"/>
      <c r="J266" s="57"/>
      <c r="K266" s="57"/>
      <c r="L266" s="57"/>
      <c r="M266" s="58" t="str">
        <f t="shared" si="45"/>
        <v/>
      </c>
      <c r="N266" s="102"/>
    </row>
    <row r="267" spans="1:14">
      <c r="A267" s="97" t="str">
        <f t="shared" si="43"/>
        <v/>
      </c>
      <c r="B267" s="98" t="str">
        <f t="shared" si="42"/>
        <v/>
      </c>
      <c r="C267" s="99"/>
      <c r="D267" s="100"/>
      <c r="E267" s="100"/>
      <c r="F267" s="57"/>
      <c r="G267" s="58">
        <f t="shared" si="44"/>
        <v>0</v>
      </c>
      <c r="H267" s="58"/>
      <c r="I267" s="57"/>
      <c r="J267" s="57"/>
      <c r="K267" s="57"/>
      <c r="L267" s="57"/>
      <c r="M267" s="58" t="str">
        <f t="shared" si="45"/>
        <v/>
      </c>
      <c r="N267" s="102"/>
    </row>
    <row r="268" spans="1:14">
      <c r="A268" s="97" t="str">
        <f t="shared" si="43"/>
        <v/>
      </c>
      <c r="B268" s="98" t="str">
        <f t="shared" si="42"/>
        <v/>
      </c>
      <c r="C268" s="99"/>
      <c r="D268" s="100"/>
      <c r="E268" s="100"/>
      <c r="F268" s="57"/>
      <c r="G268" s="58">
        <f t="shared" si="44"/>
        <v>0</v>
      </c>
      <c r="H268" s="58"/>
      <c r="I268" s="57"/>
      <c r="J268" s="57"/>
      <c r="K268" s="57"/>
      <c r="L268" s="57"/>
      <c r="M268" s="58" t="str">
        <f t="shared" si="45"/>
        <v/>
      </c>
      <c r="N268" s="102"/>
    </row>
    <row r="269" spans="1:14">
      <c r="A269" s="97" t="str">
        <f t="shared" si="43"/>
        <v/>
      </c>
      <c r="B269" s="98" t="str">
        <f t="shared" si="42"/>
        <v/>
      </c>
      <c r="C269" s="99"/>
      <c r="D269" s="100"/>
      <c r="E269" s="100"/>
      <c r="F269" s="57"/>
      <c r="G269" s="58">
        <f t="shared" si="44"/>
        <v>0</v>
      </c>
      <c r="H269" s="58"/>
      <c r="I269" s="57"/>
      <c r="J269" s="57"/>
      <c r="K269" s="57"/>
      <c r="L269" s="57"/>
      <c r="M269" s="58" t="str">
        <f t="shared" si="45"/>
        <v/>
      </c>
      <c r="N269" s="102"/>
    </row>
    <row r="270" spans="1:14">
      <c r="A270" s="97" t="str">
        <f t="shared" si="43"/>
        <v/>
      </c>
      <c r="B270" s="98" t="str">
        <f t="shared" si="42"/>
        <v/>
      </c>
      <c r="C270" s="99"/>
      <c r="D270" s="100"/>
      <c r="E270" s="100"/>
      <c r="F270" s="57"/>
      <c r="G270" s="58">
        <f t="shared" si="44"/>
        <v>0</v>
      </c>
      <c r="H270" s="58"/>
      <c r="I270" s="57"/>
      <c r="J270" s="57"/>
      <c r="K270" s="57"/>
      <c r="L270" s="57"/>
      <c r="M270" s="58" t="str">
        <f t="shared" si="45"/>
        <v/>
      </c>
      <c r="N270" s="102"/>
    </row>
    <row r="271" spans="1:14">
      <c r="A271" s="97" t="str">
        <f t="shared" si="43"/>
        <v/>
      </c>
      <c r="B271" s="98" t="str">
        <f t="shared" si="42"/>
        <v/>
      </c>
      <c r="C271" s="99"/>
      <c r="D271" s="100"/>
      <c r="E271" s="100"/>
      <c r="F271" s="57"/>
      <c r="G271" s="58">
        <f t="shared" si="44"/>
        <v>0</v>
      </c>
      <c r="H271" s="58"/>
      <c r="I271" s="57"/>
      <c r="J271" s="57"/>
      <c r="K271" s="57"/>
      <c r="L271" s="57"/>
      <c r="M271" s="58" t="str">
        <f t="shared" si="45"/>
        <v/>
      </c>
      <c r="N271" s="102"/>
    </row>
    <row r="272" spans="1:14">
      <c r="A272" s="97" t="str">
        <f t="shared" si="43"/>
        <v/>
      </c>
      <c r="B272" s="98" t="str">
        <f t="shared" si="42"/>
        <v/>
      </c>
      <c r="C272" s="99"/>
      <c r="D272" s="100"/>
      <c r="E272" s="100"/>
      <c r="F272" s="57"/>
      <c r="G272" s="58">
        <f t="shared" si="44"/>
        <v>0</v>
      </c>
      <c r="H272" s="58"/>
      <c r="I272" s="57"/>
      <c r="J272" s="57"/>
      <c r="K272" s="57"/>
      <c r="L272" s="57"/>
      <c r="M272" s="58" t="str">
        <f t="shared" si="45"/>
        <v/>
      </c>
      <c r="N272" s="102"/>
    </row>
    <row r="273" spans="1:14">
      <c r="A273" s="97" t="str">
        <f t="shared" si="43"/>
        <v/>
      </c>
      <c r="B273" s="98" t="str">
        <f t="shared" si="42"/>
        <v/>
      </c>
      <c r="C273" s="99"/>
      <c r="D273" s="100"/>
      <c r="E273" s="100"/>
      <c r="F273" s="57"/>
      <c r="G273" s="58">
        <f t="shared" si="44"/>
        <v>0</v>
      </c>
      <c r="H273" s="58"/>
      <c r="I273" s="57"/>
      <c r="J273" s="57"/>
      <c r="K273" s="57"/>
      <c r="L273" s="57"/>
      <c r="M273" s="58" t="str">
        <f t="shared" si="45"/>
        <v/>
      </c>
      <c r="N273" s="102"/>
    </row>
    <row r="274" spans="1:14">
      <c r="A274" s="97" t="str">
        <f t="shared" si="43"/>
        <v/>
      </c>
      <c r="B274" s="98" t="str">
        <f t="shared" si="42"/>
        <v/>
      </c>
      <c r="C274" s="99"/>
      <c r="D274" s="100"/>
      <c r="E274" s="100"/>
      <c r="F274" s="57"/>
      <c r="G274" s="58">
        <f t="shared" si="44"/>
        <v>0</v>
      </c>
      <c r="H274" s="58"/>
      <c r="I274" s="57"/>
      <c r="J274" s="57"/>
      <c r="K274" s="57"/>
      <c r="L274" s="57"/>
      <c r="M274" s="58" t="str">
        <f t="shared" si="45"/>
        <v/>
      </c>
      <c r="N274" s="102"/>
    </row>
    <row r="275" spans="1:14">
      <c r="A275" s="97" t="str">
        <f t="shared" si="43"/>
        <v/>
      </c>
      <c r="B275" s="98" t="str">
        <f t="shared" si="42"/>
        <v/>
      </c>
      <c r="C275" s="99"/>
      <c r="D275" s="100"/>
      <c r="E275" s="100"/>
      <c r="F275" s="57"/>
      <c r="G275" s="58">
        <f t="shared" si="44"/>
        <v>0</v>
      </c>
      <c r="H275" s="58"/>
      <c r="I275" s="57"/>
      <c r="J275" s="57"/>
      <c r="K275" s="57"/>
      <c r="L275" s="57"/>
      <c r="M275" s="58" t="str">
        <f t="shared" si="45"/>
        <v/>
      </c>
      <c r="N275" s="102"/>
    </row>
    <row r="276" spans="1:14">
      <c r="A276" s="97" t="str">
        <f t="shared" si="43"/>
        <v/>
      </c>
      <c r="B276" s="98" t="str">
        <f t="shared" si="42"/>
        <v/>
      </c>
      <c r="C276" s="99"/>
      <c r="D276" s="100"/>
      <c r="E276" s="100"/>
      <c r="F276" s="57"/>
      <c r="G276" s="58">
        <f t="shared" si="44"/>
        <v>0</v>
      </c>
      <c r="H276" s="58"/>
      <c r="I276" s="57"/>
      <c r="J276" s="57"/>
      <c r="K276" s="57"/>
      <c r="L276" s="57"/>
      <c r="M276" s="58" t="str">
        <f t="shared" si="45"/>
        <v/>
      </c>
      <c r="N276" s="102"/>
    </row>
    <row r="277" spans="1:14">
      <c r="A277" s="97" t="str">
        <f t="shared" si="43"/>
        <v/>
      </c>
      <c r="B277" s="98" t="str">
        <f t="shared" si="42"/>
        <v/>
      </c>
      <c r="C277" s="99"/>
      <c r="D277" s="100"/>
      <c r="E277" s="100"/>
      <c r="F277" s="57"/>
      <c r="G277" s="58">
        <f t="shared" si="44"/>
        <v>0</v>
      </c>
      <c r="H277" s="58"/>
      <c r="I277" s="57"/>
      <c r="J277" s="57"/>
      <c r="K277" s="57"/>
      <c r="L277" s="57"/>
      <c r="M277" s="58" t="str">
        <f t="shared" si="45"/>
        <v/>
      </c>
      <c r="N277" s="102"/>
    </row>
    <row r="278" spans="1:14">
      <c r="A278" s="97" t="str">
        <f t="shared" si="43"/>
        <v/>
      </c>
      <c r="B278" s="98" t="str">
        <f t="shared" si="42"/>
        <v/>
      </c>
      <c r="C278" s="99"/>
      <c r="D278" s="100"/>
      <c r="E278" s="100"/>
      <c r="F278" s="57"/>
      <c r="G278" s="58">
        <f t="shared" si="44"/>
        <v>0</v>
      </c>
      <c r="H278" s="58"/>
      <c r="I278" s="57"/>
      <c r="J278" s="57"/>
      <c r="K278" s="57"/>
      <c r="L278" s="57"/>
      <c r="M278" s="58" t="str">
        <f t="shared" si="45"/>
        <v/>
      </c>
      <c r="N278" s="102"/>
    </row>
    <row r="279" spans="1:14">
      <c r="A279" s="97" t="str">
        <f t="shared" si="43"/>
        <v/>
      </c>
      <c r="B279" s="98" t="str">
        <f t="shared" si="42"/>
        <v/>
      </c>
      <c r="C279" s="99"/>
      <c r="D279" s="100"/>
      <c r="E279" s="100"/>
      <c r="F279" s="57"/>
      <c r="G279" s="58">
        <f t="shared" si="44"/>
        <v>0</v>
      </c>
      <c r="H279" s="58"/>
      <c r="I279" s="57"/>
      <c r="J279" s="57"/>
      <c r="K279" s="57"/>
      <c r="L279" s="57"/>
      <c r="M279" s="58" t="str">
        <f t="shared" si="45"/>
        <v/>
      </c>
      <c r="N279" s="102"/>
    </row>
    <row r="280" spans="1:14">
      <c r="A280" s="97" t="str">
        <f t="shared" si="43"/>
        <v/>
      </c>
      <c r="B280" s="98" t="str">
        <f t="shared" si="42"/>
        <v/>
      </c>
      <c r="C280" s="99"/>
      <c r="D280" s="100"/>
      <c r="E280" s="100"/>
      <c r="F280" s="57"/>
      <c r="G280" s="58">
        <f t="shared" si="44"/>
        <v>0</v>
      </c>
      <c r="H280" s="58"/>
      <c r="I280" s="57"/>
      <c r="J280" s="57"/>
      <c r="K280" s="57"/>
      <c r="L280" s="57"/>
      <c r="M280" s="58" t="str">
        <f t="shared" si="45"/>
        <v/>
      </c>
      <c r="N280" s="102"/>
    </row>
    <row r="281" spans="1:14">
      <c r="A281" s="97" t="str">
        <f t="shared" si="43"/>
        <v/>
      </c>
      <c r="B281" s="98" t="str">
        <f t="shared" si="42"/>
        <v/>
      </c>
      <c r="C281" s="99"/>
      <c r="D281" s="100"/>
      <c r="E281" s="100"/>
      <c r="F281" s="57"/>
      <c r="G281" s="58">
        <f t="shared" si="44"/>
        <v>0</v>
      </c>
      <c r="H281" s="58"/>
      <c r="I281" s="57"/>
      <c r="J281" s="57"/>
      <c r="K281" s="57"/>
      <c r="L281" s="57"/>
      <c r="M281" s="58" t="str">
        <f t="shared" si="45"/>
        <v/>
      </c>
      <c r="N281" s="102"/>
    </row>
    <row r="282" spans="1:14">
      <c r="A282" s="97" t="str">
        <f t="shared" si="43"/>
        <v/>
      </c>
      <c r="B282" s="98" t="str">
        <f t="shared" si="42"/>
        <v/>
      </c>
      <c r="C282" s="99"/>
      <c r="D282" s="100"/>
      <c r="E282" s="100"/>
      <c r="F282" s="57"/>
      <c r="G282" s="58">
        <f t="shared" si="44"/>
        <v>0</v>
      </c>
      <c r="H282" s="58"/>
      <c r="I282" s="57"/>
      <c r="J282" s="57"/>
      <c r="K282" s="57"/>
      <c r="L282" s="57"/>
      <c r="M282" s="58" t="str">
        <f t="shared" si="45"/>
        <v/>
      </c>
      <c r="N282" s="102"/>
    </row>
    <row r="283" spans="1:14">
      <c r="A283" s="97" t="str">
        <f t="shared" si="43"/>
        <v/>
      </c>
      <c r="B283" s="98" t="str">
        <f t="shared" si="42"/>
        <v/>
      </c>
      <c r="C283" s="99"/>
      <c r="D283" s="100"/>
      <c r="E283" s="100"/>
      <c r="F283" s="57"/>
      <c r="G283" s="58">
        <f t="shared" si="44"/>
        <v>0</v>
      </c>
      <c r="H283" s="58"/>
      <c r="I283" s="57"/>
      <c r="J283" s="57"/>
      <c r="K283" s="57"/>
      <c r="L283" s="57"/>
      <c r="M283" s="58" t="str">
        <f t="shared" si="45"/>
        <v/>
      </c>
      <c r="N283" s="102"/>
    </row>
    <row r="284" spans="1:14">
      <c r="A284" s="97" t="str">
        <f t="shared" si="43"/>
        <v/>
      </c>
      <c r="B284" s="98" t="str">
        <f t="shared" si="42"/>
        <v/>
      </c>
      <c r="C284" s="99"/>
      <c r="D284" s="100"/>
      <c r="E284" s="100"/>
      <c r="F284" s="57"/>
      <c r="G284" s="58">
        <f t="shared" si="44"/>
        <v>0</v>
      </c>
      <c r="H284" s="58"/>
      <c r="I284" s="57"/>
      <c r="J284" s="57"/>
      <c r="K284" s="57"/>
      <c r="L284" s="57"/>
      <c r="M284" s="58" t="str">
        <f t="shared" si="45"/>
        <v/>
      </c>
      <c r="N284" s="102"/>
    </row>
    <row r="285" spans="1:14">
      <c r="A285" s="97" t="str">
        <f t="shared" si="43"/>
        <v/>
      </c>
      <c r="B285" s="98" t="str">
        <f t="shared" si="42"/>
        <v/>
      </c>
      <c r="C285" s="99"/>
      <c r="D285" s="100"/>
      <c r="E285" s="100"/>
      <c r="F285" s="57"/>
      <c r="G285" s="58">
        <f t="shared" si="44"/>
        <v>0</v>
      </c>
      <c r="H285" s="58"/>
      <c r="I285" s="57"/>
      <c r="J285" s="57"/>
      <c r="K285" s="57"/>
      <c r="L285" s="57"/>
      <c r="M285" s="58" t="str">
        <f t="shared" si="45"/>
        <v/>
      </c>
      <c r="N285" s="102"/>
    </row>
    <row r="286" spans="1:14">
      <c r="A286" s="97" t="str">
        <f t="shared" si="43"/>
        <v/>
      </c>
      <c r="B286" s="98" t="str">
        <f t="shared" si="42"/>
        <v/>
      </c>
      <c r="C286" s="99"/>
      <c r="D286" s="100"/>
      <c r="E286" s="100"/>
      <c r="F286" s="57"/>
      <c r="G286" s="58">
        <f t="shared" si="44"/>
        <v>0</v>
      </c>
      <c r="H286" s="58"/>
      <c r="I286" s="57"/>
      <c r="J286" s="57"/>
      <c r="K286" s="57"/>
      <c r="L286" s="57"/>
      <c r="M286" s="58" t="str">
        <f t="shared" si="45"/>
        <v/>
      </c>
      <c r="N286" s="102"/>
    </row>
    <row r="287" spans="1:14">
      <c r="A287" s="97" t="str">
        <f t="shared" si="43"/>
        <v/>
      </c>
      <c r="B287" s="98" t="str">
        <f t="shared" si="42"/>
        <v/>
      </c>
      <c r="C287" s="99"/>
      <c r="D287" s="100"/>
      <c r="E287" s="100"/>
      <c r="F287" s="57"/>
      <c r="G287" s="58">
        <f t="shared" si="44"/>
        <v>0</v>
      </c>
      <c r="H287" s="58"/>
      <c r="I287" s="57"/>
      <c r="J287" s="57"/>
      <c r="K287" s="57"/>
      <c r="L287" s="57"/>
      <c r="M287" s="58" t="str">
        <f t="shared" si="45"/>
        <v/>
      </c>
      <c r="N287" s="102"/>
    </row>
    <row r="288" spans="1:14">
      <c r="A288" s="97" t="str">
        <f t="shared" si="43"/>
        <v/>
      </c>
      <c r="B288" s="98" t="str">
        <f t="shared" si="42"/>
        <v/>
      </c>
      <c r="C288" s="99"/>
      <c r="D288" s="100"/>
      <c r="E288" s="100"/>
      <c r="F288" s="57"/>
      <c r="G288" s="58">
        <f t="shared" si="44"/>
        <v>0</v>
      </c>
      <c r="H288" s="58"/>
      <c r="I288" s="57"/>
      <c r="J288" s="57"/>
      <c r="K288" s="57"/>
      <c r="L288" s="57"/>
      <c r="M288" s="58" t="str">
        <f t="shared" si="45"/>
        <v/>
      </c>
      <c r="N288" s="102"/>
    </row>
    <row r="289" spans="1:14">
      <c r="A289" s="97" t="str">
        <f t="shared" si="43"/>
        <v/>
      </c>
      <c r="B289" s="98" t="str">
        <f t="shared" si="42"/>
        <v/>
      </c>
      <c r="C289" s="99"/>
      <c r="D289" s="100"/>
      <c r="E289" s="100"/>
      <c r="F289" s="57"/>
      <c r="G289" s="58">
        <f t="shared" si="44"/>
        <v>0</v>
      </c>
      <c r="H289" s="58"/>
      <c r="I289" s="57"/>
      <c r="J289" s="57"/>
      <c r="K289" s="57"/>
      <c r="L289" s="57"/>
      <c r="M289" s="58" t="str">
        <f t="shared" si="45"/>
        <v/>
      </c>
      <c r="N289" s="102"/>
    </row>
    <row r="290" spans="1:14">
      <c r="A290" s="97" t="str">
        <f t="shared" si="43"/>
        <v/>
      </c>
      <c r="B290" s="98" t="str">
        <f t="shared" si="42"/>
        <v/>
      </c>
      <c r="C290" s="99"/>
      <c r="D290" s="100"/>
      <c r="E290" s="100"/>
      <c r="F290" s="57"/>
      <c r="G290" s="58">
        <f t="shared" si="44"/>
        <v>0</v>
      </c>
      <c r="H290" s="58"/>
      <c r="I290" s="57"/>
      <c r="J290" s="57"/>
      <c r="K290" s="57"/>
      <c r="L290" s="57"/>
      <c r="M290" s="58" t="str">
        <f t="shared" si="45"/>
        <v/>
      </c>
      <c r="N290" s="102"/>
    </row>
    <row r="291" spans="1:14">
      <c r="A291" s="97" t="str">
        <f t="shared" si="43"/>
        <v/>
      </c>
      <c r="B291" s="98" t="str">
        <f t="shared" si="42"/>
        <v/>
      </c>
      <c r="C291" s="99"/>
      <c r="D291" s="100"/>
      <c r="E291" s="100"/>
      <c r="F291" s="57"/>
      <c r="G291" s="58">
        <f t="shared" si="44"/>
        <v>0</v>
      </c>
      <c r="H291" s="58"/>
      <c r="I291" s="57"/>
      <c r="J291" s="57"/>
      <c r="K291" s="57"/>
      <c r="L291" s="57"/>
      <c r="M291" s="58" t="str">
        <f t="shared" si="45"/>
        <v/>
      </c>
      <c r="N291" s="102"/>
    </row>
    <row r="292" spans="1:14">
      <c r="A292" s="97" t="str">
        <f t="shared" si="43"/>
        <v/>
      </c>
      <c r="B292" s="98" t="str">
        <f t="shared" si="42"/>
        <v/>
      </c>
      <c r="C292" s="99"/>
      <c r="D292" s="100"/>
      <c r="E292" s="100"/>
      <c r="F292" s="57"/>
      <c r="G292" s="58">
        <f t="shared" si="44"/>
        <v>0</v>
      </c>
      <c r="H292" s="58"/>
      <c r="I292" s="57"/>
      <c r="J292" s="57"/>
      <c r="K292" s="57"/>
      <c r="L292" s="57"/>
      <c r="M292" s="58" t="str">
        <f t="shared" si="45"/>
        <v/>
      </c>
      <c r="N292" s="102"/>
    </row>
    <row r="293" spans="1:14">
      <c r="A293" s="97" t="str">
        <f t="shared" si="43"/>
        <v/>
      </c>
      <c r="B293" s="98" t="str">
        <f t="shared" si="42"/>
        <v/>
      </c>
      <c r="C293" s="99"/>
      <c r="D293" s="100"/>
      <c r="E293" s="100"/>
      <c r="F293" s="57"/>
      <c r="G293" s="58">
        <f t="shared" si="44"/>
        <v>0</v>
      </c>
      <c r="H293" s="58"/>
      <c r="I293" s="57"/>
      <c r="J293" s="57"/>
      <c r="K293" s="57"/>
      <c r="L293" s="57"/>
      <c r="M293" s="58" t="str">
        <f t="shared" si="45"/>
        <v/>
      </c>
      <c r="N293" s="102"/>
    </row>
    <row r="294" spans="1:14">
      <c r="A294" s="97" t="str">
        <f t="shared" si="43"/>
        <v/>
      </c>
      <c r="B294" s="98" t="str">
        <f t="shared" si="42"/>
        <v/>
      </c>
      <c r="C294" s="99"/>
      <c r="D294" s="100"/>
      <c r="E294" s="100"/>
      <c r="F294" s="57"/>
      <c r="G294" s="58">
        <f t="shared" si="44"/>
        <v>0</v>
      </c>
      <c r="H294" s="58"/>
      <c r="I294" s="57"/>
      <c r="J294" s="57"/>
      <c r="K294" s="57"/>
      <c r="L294" s="57"/>
      <c r="M294" s="58" t="str">
        <f t="shared" si="45"/>
        <v/>
      </c>
      <c r="N294" s="102"/>
    </row>
    <row r="295" spans="1:14">
      <c r="A295" s="97" t="str">
        <f t="shared" si="43"/>
        <v/>
      </c>
      <c r="B295" s="98" t="str">
        <f t="shared" si="42"/>
        <v/>
      </c>
      <c r="C295" s="99"/>
      <c r="D295" s="100"/>
      <c r="E295" s="100"/>
      <c r="F295" s="57"/>
      <c r="G295" s="58">
        <f t="shared" si="44"/>
        <v>0</v>
      </c>
      <c r="H295" s="58"/>
      <c r="I295" s="57"/>
      <c r="J295" s="57"/>
      <c r="K295" s="57"/>
      <c r="L295" s="57"/>
      <c r="M295" s="58" t="str">
        <f t="shared" si="45"/>
        <v/>
      </c>
      <c r="N295" s="102"/>
    </row>
    <row r="296" spans="1:14">
      <c r="A296" s="97" t="str">
        <f t="shared" si="43"/>
        <v/>
      </c>
      <c r="B296" s="98" t="str">
        <f t="shared" si="42"/>
        <v/>
      </c>
      <c r="C296" s="99"/>
      <c r="D296" s="100"/>
      <c r="E296" s="100"/>
      <c r="F296" s="57"/>
      <c r="G296" s="58">
        <f t="shared" si="44"/>
        <v>0</v>
      </c>
      <c r="H296" s="58"/>
      <c r="I296" s="57"/>
      <c r="J296" s="57"/>
      <c r="K296" s="57"/>
      <c r="L296" s="57"/>
      <c r="M296" s="58" t="str">
        <f t="shared" si="45"/>
        <v/>
      </c>
      <c r="N296" s="102"/>
    </row>
    <row r="297" spans="1:14">
      <c r="A297" s="97" t="str">
        <f t="shared" si="43"/>
        <v/>
      </c>
      <c r="B297" s="98" t="str">
        <f t="shared" si="42"/>
        <v/>
      </c>
      <c r="C297" s="99"/>
      <c r="D297" s="100"/>
      <c r="E297" s="100"/>
      <c r="F297" s="57"/>
      <c r="G297" s="58">
        <f t="shared" si="44"/>
        <v>0</v>
      </c>
      <c r="H297" s="58"/>
      <c r="I297" s="57"/>
      <c r="J297" s="57"/>
      <c r="K297" s="57"/>
      <c r="L297" s="57"/>
      <c r="M297" s="58" t="str">
        <f t="shared" si="45"/>
        <v/>
      </c>
      <c r="N297" s="102"/>
    </row>
    <row r="298" spans="1:14">
      <c r="A298" s="97" t="str">
        <f t="shared" si="43"/>
        <v/>
      </c>
      <c r="B298" s="98" t="str">
        <f t="shared" si="42"/>
        <v/>
      </c>
      <c r="C298" s="99"/>
      <c r="D298" s="100"/>
      <c r="E298" s="100"/>
      <c r="F298" s="57"/>
      <c r="G298" s="58">
        <f t="shared" si="44"/>
        <v>0</v>
      </c>
      <c r="H298" s="58"/>
      <c r="I298" s="57"/>
      <c r="J298" s="57"/>
      <c r="K298" s="57"/>
      <c r="L298" s="57"/>
      <c r="M298" s="58" t="str">
        <f t="shared" si="45"/>
        <v/>
      </c>
      <c r="N298" s="102"/>
    </row>
    <row r="299" spans="1:14">
      <c r="A299" s="97" t="str">
        <f t="shared" si="43"/>
        <v/>
      </c>
      <c r="B299" s="98" t="str">
        <f t="shared" si="42"/>
        <v/>
      </c>
      <c r="C299" s="99"/>
      <c r="D299" s="100"/>
      <c r="E299" s="100"/>
      <c r="F299" s="57"/>
      <c r="G299" s="58">
        <f t="shared" si="44"/>
        <v>0</v>
      </c>
      <c r="H299" s="58"/>
      <c r="I299" s="57"/>
      <c r="J299" s="57"/>
      <c r="K299" s="57"/>
      <c r="L299" s="57"/>
      <c r="M299" s="58" t="str">
        <f t="shared" si="45"/>
        <v/>
      </c>
      <c r="N299" s="102"/>
    </row>
    <row r="300" spans="1:14">
      <c r="A300" s="97" t="str">
        <f t="shared" si="43"/>
        <v/>
      </c>
      <c r="B300" s="98" t="str">
        <f t="shared" ref="B300:B363" si="46">IF(C300="","",MONTH(C300)&amp;"月")</f>
        <v/>
      </c>
      <c r="C300" s="99"/>
      <c r="D300" s="100"/>
      <c r="E300" s="100"/>
      <c r="F300" s="57"/>
      <c r="G300" s="58">
        <f t="shared" si="44"/>
        <v>0</v>
      </c>
      <c r="H300" s="58"/>
      <c r="I300" s="57"/>
      <c r="J300" s="57"/>
      <c r="K300" s="57"/>
      <c r="L300" s="57"/>
      <c r="M300" s="58" t="str">
        <f t="shared" si="45"/>
        <v/>
      </c>
      <c r="N300" s="102"/>
    </row>
    <row r="301" spans="1:14">
      <c r="A301" s="97" t="str">
        <f t="shared" ref="A301:A364" si="47">IF(C301="","",ROW()-42)</f>
        <v/>
      </c>
      <c r="B301" s="98" t="str">
        <f t="shared" si="46"/>
        <v/>
      </c>
      <c r="C301" s="99"/>
      <c r="D301" s="100"/>
      <c r="E301" s="100"/>
      <c r="F301" s="57"/>
      <c r="G301" s="58">
        <f t="shared" ref="G301:G364" si="48">IF(F301="",0,F301*$K$41)</f>
        <v>0</v>
      </c>
      <c r="H301" s="58"/>
      <c r="I301" s="57"/>
      <c r="J301" s="57"/>
      <c r="K301" s="57"/>
      <c r="L301" s="57"/>
      <c r="M301" s="58" t="str">
        <f t="shared" ref="M301:M364" si="49">IF(C301="","",ROUND(M300+G301-I301-J301-K301-L301-H301,2))</f>
        <v/>
      </c>
      <c r="N301" s="102"/>
    </row>
    <row r="302" spans="1:14">
      <c r="A302" s="97" t="str">
        <f t="shared" si="47"/>
        <v/>
      </c>
      <c r="B302" s="98" t="str">
        <f t="shared" si="46"/>
        <v/>
      </c>
      <c r="C302" s="99"/>
      <c r="D302" s="100"/>
      <c r="E302" s="100"/>
      <c r="F302" s="57"/>
      <c r="G302" s="58">
        <f t="shared" si="48"/>
        <v>0</v>
      </c>
      <c r="H302" s="58"/>
      <c r="I302" s="57"/>
      <c r="J302" s="57"/>
      <c r="K302" s="57"/>
      <c r="L302" s="57"/>
      <c r="M302" s="58" t="str">
        <f t="shared" si="49"/>
        <v/>
      </c>
      <c r="N302" s="102"/>
    </row>
    <row r="303" spans="1:14">
      <c r="A303" s="97" t="str">
        <f t="shared" si="47"/>
        <v/>
      </c>
      <c r="B303" s="98" t="str">
        <f t="shared" si="46"/>
        <v/>
      </c>
      <c r="C303" s="99"/>
      <c r="D303" s="100"/>
      <c r="E303" s="100"/>
      <c r="F303" s="57"/>
      <c r="G303" s="58">
        <f t="shared" si="48"/>
        <v>0</v>
      </c>
      <c r="H303" s="58"/>
      <c r="I303" s="57"/>
      <c r="J303" s="57"/>
      <c r="K303" s="57"/>
      <c r="L303" s="57"/>
      <c r="M303" s="58" t="str">
        <f t="shared" si="49"/>
        <v/>
      </c>
      <c r="N303" s="102"/>
    </row>
    <row r="304" spans="1:14">
      <c r="A304" s="97" t="str">
        <f t="shared" si="47"/>
        <v/>
      </c>
      <c r="B304" s="98" t="str">
        <f t="shared" si="46"/>
        <v/>
      </c>
      <c r="C304" s="99"/>
      <c r="D304" s="100"/>
      <c r="E304" s="100"/>
      <c r="F304" s="57"/>
      <c r="G304" s="58">
        <f t="shared" si="48"/>
        <v>0</v>
      </c>
      <c r="H304" s="58"/>
      <c r="I304" s="57"/>
      <c r="J304" s="57"/>
      <c r="K304" s="57"/>
      <c r="L304" s="57"/>
      <c r="M304" s="58" t="str">
        <f t="shared" si="49"/>
        <v/>
      </c>
      <c r="N304" s="102"/>
    </row>
    <row r="305" spans="1:14">
      <c r="A305" s="97" t="str">
        <f t="shared" si="47"/>
        <v/>
      </c>
      <c r="B305" s="98" t="str">
        <f t="shared" si="46"/>
        <v/>
      </c>
      <c r="C305" s="99"/>
      <c r="D305" s="100"/>
      <c r="E305" s="100"/>
      <c r="F305" s="57"/>
      <c r="G305" s="58">
        <f t="shared" si="48"/>
        <v>0</v>
      </c>
      <c r="H305" s="58"/>
      <c r="I305" s="57"/>
      <c r="J305" s="57"/>
      <c r="K305" s="57"/>
      <c r="L305" s="57"/>
      <c r="M305" s="58" t="str">
        <f t="shared" si="49"/>
        <v/>
      </c>
      <c r="N305" s="102"/>
    </row>
    <row r="306" spans="1:14">
      <c r="A306" s="97" t="str">
        <f t="shared" si="47"/>
        <v/>
      </c>
      <c r="B306" s="98" t="str">
        <f t="shared" si="46"/>
        <v/>
      </c>
      <c r="C306" s="99"/>
      <c r="D306" s="100"/>
      <c r="E306" s="100"/>
      <c r="F306" s="57"/>
      <c r="G306" s="58">
        <f t="shared" si="48"/>
        <v>0</v>
      </c>
      <c r="H306" s="58"/>
      <c r="I306" s="57"/>
      <c r="J306" s="57"/>
      <c r="K306" s="57"/>
      <c r="L306" s="57"/>
      <c r="M306" s="58" t="str">
        <f t="shared" si="49"/>
        <v/>
      </c>
      <c r="N306" s="102"/>
    </row>
    <row r="307" spans="1:14">
      <c r="A307" s="97" t="str">
        <f t="shared" si="47"/>
        <v/>
      </c>
      <c r="B307" s="98" t="str">
        <f t="shared" si="46"/>
        <v/>
      </c>
      <c r="C307" s="99"/>
      <c r="D307" s="100"/>
      <c r="E307" s="100"/>
      <c r="F307" s="57"/>
      <c r="G307" s="58">
        <f t="shared" si="48"/>
        <v>0</v>
      </c>
      <c r="H307" s="58"/>
      <c r="I307" s="57"/>
      <c r="J307" s="57"/>
      <c r="K307" s="57"/>
      <c r="L307" s="57"/>
      <c r="M307" s="58" t="str">
        <f t="shared" si="49"/>
        <v/>
      </c>
      <c r="N307" s="102"/>
    </row>
    <row r="308" spans="1:14">
      <c r="A308" s="97" t="str">
        <f t="shared" si="47"/>
        <v/>
      </c>
      <c r="B308" s="98" t="str">
        <f t="shared" si="46"/>
        <v/>
      </c>
      <c r="C308" s="99"/>
      <c r="D308" s="100"/>
      <c r="E308" s="100"/>
      <c r="F308" s="57"/>
      <c r="G308" s="58">
        <f t="shared" si="48"/>
        <v>0</v>
      </c>
      <c r="H308" s="58"/>
      <c r="I308" s="57"/>
      <c r="J308" s="57"/>
      <c r="K308" s="57"/>
      <c r="L308" s="57"/>
      <c r="M308" s="58" t="str">
        <f t="shared" si="49"/>
        <v/>
      </c>
      <c r="N308" s="102"/>
    </row>
    <row r="309" spans="1:14">
      <c r="A309" s="97" t="str">
        <f t="shared" si="47"/>
        <v/>
      </c>
      <c r="B309" s="98" t="str">
        <f t="shared" si="46"/>
        <v/>
      </c>
      <c r="C309" s="99"/>
      <c r="D309" s="100"/>
      <c r="E309" s="100"/>
      <c r="F309" s="57"/>
      <c r="G309" s="58">
        <f t="shared" si="48"/>
        <v>0</v>
      </c>
      <c r="H309" s="58"/>
      <c r="I309" s="57"/>
      <c r="J309" s="57"/>
      <c r="K309" s="57"/>
      <c r="L309" s="57"/>
      <c r="M309" s="58" t="str">
        <f t="shared" si="49"/>
        <v/>
      </c>
      <c r="N309" s="102"/>
    </row>
    <row r="310" spans="1:14">
      <c r="A310" s="97" t="str">
        <f t="shared" si="47"/>
        <v/>
      </c>
      <c r="B310" s="98" t="str">
        <f t="shared" si="46"/>
        <v/>
      </c>
      <c r="C310" s="99"/>
      <c r="D310" s="100"/>
      <c r="E310" s="100"/>
      <c r="F310" s="57"/>
      <c r="G310" s="58">
        <f t="shared" si="48"/>
        <v>0</v>
      </c>
      <c r="H310" s="58"/>
      <c r="I310" s="57"/>
      <c r="J310" s="57"/>
      <c r="K310" s="57"/>
      <c r="L310" s="57"/>
      <c r="M310" s="58" t="str">
        <f t="shared" si="49"/>
        <v/>
      </c>
      <c r="N310" s="102"/>
    </row>
    <row r="311" spans="1:14">
      <c r="A311" s="97" t="str">
        <f t="shared" si="47"/>
        <v/>
      </c>
      <c r="B311" s="98" t="str">
        <f t="shared" si="46"/>
        <v/>
      </c>
      <c r="C311" s="99"/>
      <c r="D311" s="100"/>
      <c r="E311" s="100"/>
      <c r="F311" s="57"/>
      <c r="G311" s="58">
        <f t="shared" si="48"/>
        <v>0</v>
      </c>
      <c r="H311" s="58"/>
      <c r="I311" s="57"/>
      <c r="J311" s="57"/>
      <c r="K311" s="57"/>
      <c r="L311" s="57"/>
      <c r="M311" s="58" t="str">
        <f t="shared" si="49"/>
        <v/>
      </c>
      <c r="N311" s="102"/>
    </row>
    <row r="312" spans="1:14">
      <c r="A312" s="97" t="str">
        <f t="shared" si="47"/>
        <v/>
      </c>
      <c r="B312" s="98" t="str">
        <f t="shared" si="46"/>
        <v/>
      </c>
      <c r="C312" s="99"/>
      <c r="D312" s="100"/>
      <c r="E312" s="100"/>
      <c r="F312" s="57"/>
      <c r="G312" s="58">
        <f t="shared" si="48"/>
        <v>0</v>
      </c>
      <c r="H312" s="58"/>
      <c r="I312" s="57"/>
      <c r="J312" s="57"/>
      <c r="K312" s="57"/>
      <c r="L312" s="57"/>
      <c r="M312" s="58" t="str">
        <f t="shared" si="49"/>
        <v/>
      </c>
      <c r="N312" s="102"/>
    </row>
    <row r="313" spans="1:14">
      <c r="A313" s="97" t="str">
        <f t="shared" si="47"/>
        <v/>
      </c>
      <c r="B313" s="98" t="str">
        <f t="shared" si="46"/>
        <v/>
      </c>
      <c r="C313" s="99"/>
      <c r="D313" s="100"/>
      <c r="E313" s="100"/>
      <c r="F313" s="57"/>
      <c r="G313" s="58">
        <f t="shared" si="48"/>
        <v>0</v>
      </c>
      <c r="H313" s="58"/>
      <c r="I313" s="57"/>
      <c r="J313" s="57"/>
      <c r="K313" s="57"/>
      <c r="L313" s="57"/>
      <c r="M313" s="58" t="str">
        <f t="shared" si="49"/>
        <v/>
      </c>
      <c r="N313" s="102"/>
    </row>
    <row r="314" spans="1:14">
      <c r="A314" s="97" t="str">
        <f t="shared" si="47"/>
        <v/>
      </c>
      <c r="B314" s="98" t="str">
        <f t="shared" si="46"/>
        <v/>
      </c>
      <c r="C314" s="99"/>
      <c r="D314" s="100"/>
      <c r="E314" s="100"/>
      <c r="F314" s="57"/>
      <c r="G314" s="58">
        <f t="shared" si="48"/>
        <v>0</v>
      </c>
      <c r="H314" s="58"/>
      <c r="I314" s="57"/>
      <c r="J314" s="57"/>
      <c r="K314" s="57"/>
      <c r="L314" s="57"/>
      <c r="M314" s="58" t="str">
        <f t="shared" si="49"/>
        <v/>
      </c>
      <c r="N314" s="102"/>
    </row>
    <row r="315" spans="1:14">
      <c r="A315" s="97" t="str">
        <f t="shared" si="47"/>
        <v/>
      </c>
      <c r="B315" s="98" t="str">
        <f t="shared" si="46"/>
        <v/>
      </c>
      <c r="C315" s="99"/>
      <c r="D315" s="100"/>
      <c r="E315" s="100"/>
      <c r="F315" s="57"/>
      <c r="G315" s="58">
        <f t="shared" si="48"/>
        <v>0</v>
      </c>
      <c r="H315" s="58"/>
      <c r="I315" s="57"/>
      <c r="J315" s="57"/>
      <c r="K315" s="57"/>
      <c r="L315" s="57"/>
      <c r="M315" s="58" t="str">
        <f t="shared" si="49"/>
        <v/>
      </c>
      <c r="N315" s="102"/>
    </row>
    <row r="316" spans="1:14">
      <c r="A316" s="97" t="str">
        <f t="shared" si="47"/>
        <v/>
      </c>
      <c r="B316" s="98" t="str">
        <f t="shared" si="46"/>
        <v/>
      </c>
      <c r="C316" s="99"/>
      <c r="D316" s="100"/>
      <c r="E316" s="100"/>
      <c r="F316" s="57"/>
      <c r="G316" s="58">
        <f t="shared" si="48"/>
        <v>0</v>
      </c>
      <c r="H316" s="58"/>
      <c r="I316" s="57"/>
      <c r="J316" s="57"/>
      <c r="K316" s="57"/>
      <c r="L316" s="57"/>
      <c r="M316" s="58" t="str">
        <f t="shared" si="49"/>
        <v/>
      </c>
      <c r="N316" s="102"/>
    </row>
    <row r="317" spans="1:14">
      <c r="A317" s="97" t="str">
        <f t="shared" si="47"/>
        <v/>
      </c>
      <c r="B317" s="98" t="str">
        <f t="shared" si="46"/>
        <v/>
      </c>
      <c r="C317" s="99"/>
      <c r="D317" s="100"/>
      <c r="E317" s="100"/>
      <c r="F317" s="57"/>
      <c r="G317" s="58">
        <f t="shared" si="48"/>
        <v>0</v>
      </c>
      <c r="H317" s="58"/>
      <c r="I317" s="57"/>
      <c r="J317" s="57"/>
      <c r="K317" s="57"/>
      <c r="L317" s="57"/>
      <c r="M317" s="58" t="str">
        <f t="shared" si="49"/>
        <v/>
      </c>
      <c r="N317" s="102"/>
    </row>
    <row r="318" spans="1:14">
      <c r="A318" s="97" t="str">
        <f t="shared" si="47"/>
        <v/>
      </c>
      <c r="B318" s="98" t="str">
        <f t="shared" si="46"/>
        <v/>
      </c>
      <c r="C318" s="99"/>
      <c r="D318" s="100"/>
      <c r="E318" s="100"/>
      <c r="F318" s="57"/>
      <c r="G318" s="58">
        <f t="shared" si="48"/>
        <v>0</v>
      </c>
      <c r="H318" s="58"/>
      <c r="I318" s="57"/>
      <c r="J318" s="57"/>
      <c r="K318" s="57"/>
      <c r="L318" s="57"/>
      <c r="M318" s="58" t="str">
        <f t="shared" si="49"/>
        <v/>
      </c>
      <c r="N318" s="102"/>
    </row>
    <row r="319" spans="1:14">
      <c r="A319" s="97" t="str">
        <f t="shared" si="47"/>
        <v/>
      </c>
      <c r="B319" s="98" t="str">
        <f t="shared" si="46"/>
        <v/>
      </c>
      <c r="C319" s="99"/>
      <c r="D319" s="100"/>
      <c r="E319" s="100"/>
      <c r="F319" s="57"/>
      <c r="G319" s="58">
        <f t="shared" si="48"/>
        <v>0</v>
      </c>
      <c r="H319" s="58"/>
      <c r="I319" s="57"/>
      <c r="J319" s="57"/>
      <c r="K319" s="57"/>
      <c r="L319" s="57"/>
      <c r="M319" s="58" t="str">
        <f t="shared" si="49"/>
        <v/>
      </c>
      <c r="N319" s="102"/>
    </row>
    <row r="320" spans="1:14">
      <c r="A320" s="97" t="str">
        <f t="shared" si="47"/>
        <v/>
      </c>
      <c r="B320" s="98" t="str">
        <f t="shared" si="46"/>
        <v/>
      </c>
      <c r="C320" s="99"/>
      <c r="D320" s="100"/>
      <c r="E320" s="100"/>
      <c r="F320" s="57"/>
      <c r="G320" s="58">
        <f t="shared" si="48"/>
        <v>0</v>
      </c>
      <c r="H320" s="58"/>
      <c r="I320" s="57"/>
      <c r="J320" s="57"/>
      <c r="K320" s="57"/>
      <c r="L320" s="57"/>
      <c r="M320" s="58" t="str">
        <f t="shared" si="49"/>
        <v/>
      </c>
      <c r="N320" s="102"/>
    </row>
    <row r="321" spans="1:14">
      <c r="A321" s="97" t="str">
        <f t="shared" si="47"/>
        <v/>
      </c>
      <c r="B321" s="98" t="str">
        <f t="shared" si="46"/>
        <v/>
      </c>
      <c r="C321" s="99"/>
      <c r="D321" s="100"/>
      <c r="E321" s="100"/>
      <c r="F321" s="57"/>
      <c r="G321" s="58">
        <f t="shared" si="48"/>
        <v>0</v>
      </c>
      <c r="H321" s="58"/>
      <c r="I321" s="57"/>
      <c r="J321" s="57"/>
      <c r="K321" s="57"/>
      <c r="L321" s="57"/>
      <c r="M321" s="58" t="str">
        <f t="shared" si="49"/>
        <v/>
      </c>
      <c r="N321" s="102"/>
    </row>
    <row r="322" spans="1:14">
      <c r="A322" s="97" t="str">
        <f t="shared" si="47"/>
        <v/>
      </c>
      <c r="B322" s="98" t="str">
        <f t="shared" si="46"/>
        <v/>
      </c>
      <c r="C322" s="99"/>
      <c r="D322" s="100"/>
      <c r="E322" s="100"/>
      <c r="F322" s="57"/>
      <c r="G322" s="58">
        <f t="shared" si="48"/>
        <v>0</v>
      </c>
      <c r="H322" s="58"/>
      <c r="I322" s="57"/>
      <c r="J322" s="57"/>
      <c r="K322" s="57"/>
      <c r="L322" s="57"/>
      <c r="M322" s="58" t="str">
        <f t="shared" si="49"/>
        <v/>
      </c>
      <c r="N322" s="102"/>
    </row>
    <row r="323" spans="1:14">
      <c r="A323" s="97" t="str">
        <f t="shared" si="47"/>
        <v/>
      </c>
      <c r="B323" s="98" t="str">
        <f t="shared" si="46"/>
        <v/>
      </c>
      <c r="C323" s="99"/>
      <c r="D323" s="100"/>
      <c r="E323" s="100"/>
      <c r="F323" s="57"/>
      <c r="G323" s="58">
        <f t="shared" si="48"/>
        <v>0</v>
      </c>
      <c r="H323" s="58"/>
      <c r="I323" s="57"/>
      <c r="J323" s="57"/>
      <c r="K323" s="57"/>
      <c r="L323" s="57"/>
      <c r="M323" s="58" t="str">
        <f t="shared" si="49"/>
        <v/>
      </c>
      <c r="N323" s="102"/>
    </row>
    <row r="324" spans="1:14">
      <c r="A324" s="97" t="str">
        <f t="shared" si="47"/>
        <v/>
      </c>
      <c r="B324" s="98" t="str">
        <f t="shared" si="46"/>
        <v/>
      </c>
      <c r="C324" s="99"/>
      <c r="D324" s="100"/>
      <c r="E324" s="100"/>
      <c r="F324" s="57"/>
      <c r="G324" s="58">
        <f t="shared" si="48"/>
        <v>0</v>
      </c>
      <c r="H324" s="58"/>
      <c r="I324" s="57"/>
      <c r="J324" s="57"/>
      <c r="K324" s="57"/>
      <c r="L324" s="57"/>
      <c r="M324" s="58" t="str">
        <f t="shared" si="49"/>
        <v/>
      </c>
      <c r="N324" s="102"/>
    </row>
    <row r="325" spans="1:14">
      <c r="A325" s="97" t="str">
        <f t="shared" si="47"/>
        <v/>
      </c>
      <c r="B325" s="98" t="str">
        <f t="shared" si="46"/>
        <v/>
      </c>
      <c r="C325" s="99"/>
      <c r="D325" s="100"/>
      <c r="E325" s="100"/>
      <c r="F325" s="57"/>
      <c r="G325" s="58">
        <f t="shared" si="48"/>
        <v>0</v>
      </c>
      <c r="H325" s="58"/>
      <c r="I325" s="57"/>
      <c r="J325" s="57"/>
      <c r="K325" s="57"/>
      <c r="L325" s="57"/>
      <c r="M325" s="58" t="str">
        <f t="shared" si="49"/>
        <v/>
      </c>
      <c r="N325" s="102"/>
    </row>
    <row r="326" spans="1:14">
      <c r="A326" s="97" t="str">
        <f t="shared" si="47"/>
        <v/>
      </c>
      <c r="B326" s="98" t="str">
        <f t="shared" si="46"/>
        <v/>
      </c>
      <c r="C326" s="99"/>
      <c r="D326" s="100"/>
      <c r="E326" s="100"/>
      <c r="F326" s="57"/>
      <c r="G326" s="58">
        <f t="shared" si="48"/>
        <v>0</v>
      </c>
      <c r="H326" s="58"/>
      <c r="I326" s="57"/>
      <c r="J326" s="57"/>
      <c r="K326" s="57"/>
      <c r="L326" s="57"/>
      <c r="M326" s="58" t="str">
        <f t="shared" si="49"/>
        <v/>
      </c>
      <c r="N326" s="102"/>
    </row>
    <row r="327" spans="1:14">
      <c r="A327" s="97" t="str">
        <f t="shared" si="47"/>
        <v/>
      </c>
      <c r="B327" s="98" t="str">
        <f t="shared" si="46"/>
        <v/>
      </c>
      <c r="C327" s="99"/>
      <c r="D327" s="100"/>
      <c r="E327" s="100"/>
      <c r="F327" s="57"/>
      <c r="G327" s="58">
        <f t="shared" si="48"/>
        <v>0</v>
      </c>
      <c r="H327" s="58"/>
      <c r="I327" s="57"/>
      <c r="J327" s="57"/>
      <c r="K327" s="57"/>
      <c r="L327" s="57"/>
      <c r="M327" s="58" t="str">
        <f t="shared" si="49"/>
        <v/>
      </c>
      <c r="N327" s="102"/>
    </row>
    <row r="328" spans="1:14">
      <c r="A328" s="97" t="str">
        <f t="shared" si="47"/>
        <v/>
      </c>
      <c r="B328" s="98" t="str">
        <f t="shared" si="46"/>
        <v/>
      </c>
      <c r="C328" s="99"/>
      <c r="D328" s="100"/>
      <c r="E328" s="100"/>
      <c r="F328" s="57"/>
      <c r="G328" s="58">
        <f t="shared" si="48"/>
        <v>0</v>
      </c>
      <c r="H328" s="58"/>
      <c r="I328" s="57"/>
      <c r="J328" s="57"/>
      <c r="K328" s="57"/>
      <c r="L328" s="57"/>
      <c r="M328" s="58" t="str">
        <f t="shared" si="49"/>
        <v/>
      </c>
      <c r="N328" s="102"/>
    </row>
    <row r="329" spans="1:14">
      <c r="A329" s="97" t="str">
        <f t="shared" si="47"/>
        <v/>
      </c>
      <c r="B329" s="98" t="str">
        <f t="shared" si="46"/>
        <v/>
      </c>
      <c r="C329" s="99"/>
      <c r="D329" s="100"/>
      <c r="E329" s="100"/>
      <c r="F329" s="57"/>
      <c r="G329" s="58">
        <f t="shared" si="48"/>
        <v>0</v>
      </c>
      <c r="H329" s="58"/>
      <c r="I329" s="57"/>
      <c r="J329" s="57"/>
      <c r="K329" s="57"/>
      <c r="L329" s="57"/>
      <c r="M329" s="58" t="str">
        <f t="shared" si="49"/>
        <v/>
      </c>
      <c r="N329" s="102"/>
    </row>
    <row r="330" spans="1:14">
      <c r="A330" s="97" t="str">
        <f t="shared" si="47"/>
        <v/>
      </c>
      <c r="B330" s="98" t="str">
        <f t="shared" si="46"/>
        <v/>
      </c>
      <c r="C330" s="99"/>
      <c r="D330" s="100"/>
      <c r="E330" s="100"/>
      <c r="F330" s="57"/>
      <c r="G330" s="58">
        <f t="shared" si="48"/>
        <v>0</v>
      </c>
      <c r="H330" s="58"/>
      <c r="I330" s="57"/>
      <c r="J330" s="57"/>
      <c r="K330" s="57"/>
      <c r="L330" s="57"/>
      <c r="M330" s="58" t="str">
        <f t="shared" si="49"/>
        <v/>
      </c>
      <c r="N330" s="102"/>
    </row>
    <row r="331" spans="1:14">
      <c r="A331" s="97" t="str">
        <f t="shared" si="47"/>
        <v/>
      </c>
      <c r="B331" s="98" t="str">
        <f t="shared" si="46"/>
        <v/>
      </c>
      <c r="C331" s="99"/>
      <c r="D331" s="100"/>
      <c r="E331" s="100"/>
      <c r="F331" s="57"/>
      <c r="G331" s="58">
        <f t="shared" si="48"/>
        <v>0</v>
      </c>
      <c r="H331" s="58"/>
      <c r="I331" s="57"/>
      <c r="J331" s="57"/>
      <c r="K331" s="57"/>
      <c r="L331" s="57"/>
      <c r="M331" s="58" t="str">
        <f t="shared" si="49"/>
        <v/>
      </c>
      <c r="N331" s="102"/>
    </row>
    <row r="332" spans="1:14">
      <c r="A332" s="97" t="str">
        <f t="shared" si="47"/>
        <v/>
      </c>
      <c r="B332" s="98" t="str">
        <f t="shared" si="46"/>
        <v/>
      </c>
      <c r="C332" s="99"/>
      <c r="D332" s="100"/>
      <c r="E332" s="100"/>
      <c r="F332" s="57"/>
      <c r="G332" s="58">
        <f t="shared" si="48"/>
        <v>0</v>
      </c>
      <c r="H332" s="58"/>
      <c r="I332" s="57"/>
      <c r="J332" s="57"/>
      <c r="K332" s="57"/>
      <c r="L332" s="57"/>
      <c r="M332" s="58" t="str">
        <f t="shared" si="49"/>
        <v/>
      </c>
      <c r="N332" s="102"/>
    </row>
    <row r="333" spans="1:14">
      <c r="A333" s="97" t="str">
        <f t="shared" si="47"/>
        <v/>
      </c>
      <c r="B333" s="98" t="str">
        <f t="shared" si="46"/>
        <v/>
      </c>
      <c r="C333" s="99"/>
      <c r="D333" s="100"/>
      <c r="E333" s="100"/>
      <c r="F333" s="57"/>
      <c r="G333" s="58">
        <f t="shared" si="48"/>
        <v>0</v>
      </c>
      <c r="H333" s="58"/>
      <c r="I333" s="57"/>
      <c r="J333" s="57"/>
      <c r="K333" s="57"/>
      <c r="L333" s="57"/>
      <c r="M333" s="58" t="str">
        <f t="shared" si="49"/>
        <v/>
      </c>
      <c r="N333" s="102"/>
    </row>
    <row r="334" spans="1:14">
      <c r="A334" s="97" t="str">
        <f t="shared" si="47"/>
        <v/>
      </c>
      <c r="B334" s="98" t="str">
        <f t="shared" si="46"/>
        <v/>
      </c>
      <c r="C334" s="99"/>
      <c r="D334" s="100"/>
      <c r="E334" s="100"/>
      <c r="F334" s="57"/>
      <c r="G334" s="58">
        <f t="shared" si="48"/>
        <v>0</v>
      </c>
      <c r="H334" s="58"/>
      <c r="I334" s="57"/>
      <c r="J334" s="57"/>
      <c r="K334" s="57"/>
      <c r="L334" s="57"/>
      <c r="M334" s="58" t="str">
        <f t="shared" si="49"/>
        <v/>
      </c>
      <c r="N334" s="102"/>
    </row>
    <row r="335" spans="1:14">
      <c r="A335" s="97" t="str">
        <f t="shared" si="47"/>
        <v/>
      </c>
      <c r="B335" s="98" t="str">
        <f t="shared" si="46"/>
        <v/>
      </c>
      <c r="C335" s="99"/>
      <c r="D335" s="100"/>
      <c r="E335" s="100"/>
      <c r="F335" s="57"/>
      <c r="G335" s="58">
        <f t="shared" si="48"/>
        <v>0</v>
      </c>
      <c r="H335" s="58"/>
      <c r="I335" s="57"/>
      <c r="J335" s="57"/>
      <c r="K335" s="57"/>
      <c r="L335" s="57"/>
      <c r="M335" s="58" t="str">
        <f t="shared" si="49"/>
        <v/>
      </c>
      <c r="N335" s="102"/>
    </row>
    <row r="336" spans="1:14">
      <c r="A336" s="97" t="str">
        <f t="shared" si="47"/>
        <v/>
      </c>
      <c r="B336" s="98" t="str">
        <f t="shared" si="46"/>
        <v/>
      </c>
      <c r="C336" s="99"/>
      <c r="D336" s="100"/>
      <c r="E336" s="100"/>
      <c r="F336" s="57"/>
      <c r="G336" s="58">
        <f t="shared" si="48"/>
        <v>0</v>
      </c>
      <c r="H336" s="58"/>
      <c r="I336" s="57"/>
      <c r="J336" s="57"/>
      <c r="K336" s="57"/>
      <c r="L336" s="57"/>
      <c r="M336" s="58" t="str">
        <f t="shared" si="49"/>
        <v/>
      </c>
      <c r="N336" s="102"/>
    </row>
    <row r="337" spans="1:14">
      <c r="A337" s="97" t="str">
        <f t="shared" si="47"/>
        <v/>
      </c>
      <c r="B337" s="98" t="str">
        <f t="shared" si="46"/>
        <v/>
      </c>
      <c r="C337" s="99"/>
      <c r="D337" s="100"/>
      <c r="E337" s="100"/>
      <c r="F337" s="57"/>
      <c r="G337" s="58">
        <f t="shared" si="48"/>
        <v>0</v>
      </c>
      <c r="H337" s="58"/>
      <c r="I337" s="57"/>
      <c r="J337" s="57"/>
      <c r="K337" s="57"/>
      <c r="L337" s="57"/>
      <c r="M337" s="58" t="str">
        <f t="shared" si="49"/>
        <v/>
      </c>
      <c r="N337" s="102"/>
    </row>
    <row r="338" spans="1:14">
      <c r="A338" s="97" t="str">
        <f t="shared" si="47"/>
        <v/>
      </c>
      <c r="B338" s="98" t="str">
        <f t="shared" si="46"/>
        <v/>
      </c>
      <c r="C338" s="99"/>
      <c r="D338" s="100"/>
      <c r="E338" s="100"/>
      <c r="F338" s="57"/>
      <c r="G338" s="58">
        <f t="shared" si="48"/>
        <v>0</v>
      </c>
      <c r="H338" s="58"/>
      <c r="I338" s="57"/>
      <c r="J338" s="57"/>
      <c r="K338" s="57"/>
      <c r="L338" s="57"/>
      <c r="M338" s="58" t="str">
        <f t="shared" si="49"/>
        <v/>
      </c>
      <c r="N338" s="102"/>
    </row>
    <row r="339" spans="1:14">
      <c r="A339" s="97" t="str">
        <f t="shared" si="47"/>
        <v/>
      </c>
      <c r="B339" s="98" t="str">
        <f t="shared" si="46"/>
        <v/>
      </c>
      <c r="C339" s="99"/>
      <c r="D339" s="100"/>
      <c r="E339" s="100"/>
      <c r="F339" s="57"/>
      <c r="G339" s="58">
        <f t="shared" si="48"/>
        <v>0</v>
      </c>
      <c r="H339" s="58"/>
      <c r="I339" s="57"/>
      <c r="J339" s="57"/>
      <c r="K339" s="57"/>
      <c r="L339" s="57"/>
      <c r="M339" s="58" t="str">
        <f t="shared" si="49"/>
        <v/>
      </c>
      <c r="N339" s="102"/>
    </row>
    <row r="340" spans="1:14">
      <c r="A340" s="97" t="str">
        <f t="shared" si="47"/>
        <v/>
      </c>
      <c r="B340" s="98" t="str">
        <f t="shared" si="46"/>
        <v/>
      </c>
      <c r="C340" s="99"/>
      <c r="D340" s="100"/>
      <c r="E340" s="100"/>
      <c r="F340" s="57"/>
      <c r="G340" s="58">
        <f t="shared" si="48"/>
        <v>0</v>
      </c>
      <c r="H340" s="58"/>
      <c r="I340" s="57"/>
      <c r="J340" s="57"/>
      <c r="K340" s="57"/>
      <c r="L340" s="57"/>
      <c r="M340" s="58" t="str">
        <f t="shared" si="49"/>
        <v/>
      </c>
      <c r="N340" s="102"/>
    </row>
    <row r="341" spans="1:14">
      <c r="A341" s="97" t="str">
        <f t="shared" si="47"/>
        <v/>
      </c>
      <c r="B341" s="98" t="str">
        <f t="shared" si="46"/>
        <v/>
      </c>
      <c r="C341" s="99"/>
      <c r="D341" s="100"/>
      <c r="E341" s="100"/>
      <c r="F341" s="57"/>
      <c r="G341" s="58">
        <f t="shared" si="48"/>
        <v>0</v>
      </c>
      <c r="H341" s="58"/>
      <c r="I341" s="57"/>
      <c r="J341" s="57"/>
      <c r="K341" s="57"/>
      <c r="L341" s="57"/>
      <c r="M341" s="58" t="str">
        <f t="shared" si="49"/>
        <v/>
      </c>
      <c r="N341" s="102"/>
    </row>
    <row r="342" spans="1:14">
      <c r="A342" s="97" t="str">
        <f t="shared" si="47"/>
        <v/>
      </c>
      <c r="B342" s="98" t="str">
        <f t="shared" si="46"/>
        <v/>
      </c>
      <c r="C342" s="99"/>
      <c r="D342" s="100"/>
      <c r="E342" s="100"/>
      <c r="F342" s="57"/>
      <c r="G342" s="58">
        <f t="shared" si="48"/>
        <v>0</v>
      </c>
      <c r="H342" s="58"/>
      <c r="I342" s="57"/>
      <c r="J342" s="57"/>
      <c r="K342" s="57"/>
      <c r="L342" s="57"/>
      <c r="M342" s="58" t="str">
        <f t="shared" si="49"/>
        <v/>
      </c>
      <c r="N342" s="102"/>
    </row>
    <row r="343" spans="1:14">
      <c r="A343" s="97" t="str">
        <f t="shared" si="47"/>
        <v/>
      </c>
      <c r="B343" s="98" t="str">
        <f t="shared" si="46"/>
        <v/>
      </c>
      <c r="C343" s="99"/>
      <c r="D343" s="100"/>
      <c r="E343" s="100"/>
      <c r="F343" s="57"/>
      <c r="G343" s="58">
        <f t="shared" si="48"/>
        <v>0</v>
      </c>
      <c r="H343" s="58"/>
      <c r="I343" s="57"/>
      <c r="J343" s="57"/>
      <c r="K343" s="57"/>
      <c r="L343" s="57"/>
      <c r="M343" s="58" t="str">
        <f t="shared" si="49"/>
        <v/>
      </c>
      <c r="N343" s="102"/>
    </row>
    <row r="344" spans="1:14">
      <c r="A344" s="97" t="str">
        <f t="shared" si="47"/>
        <v/>
      </c>
      <c r="B344" s="98" t="str">
        <f t="shared" si="46"/>
        <v/>
      </c>
      <c r="C344" s="99"/>
      <c r="D344" s="100"/>
      <c r="E344" s="100"/>
      <c r="F344" s="57"/>
      <c r="G344" s="58">
        <f t="shared" si="48"/>
        <v>0</v>
      </c>
      <c r="H344" s="58"/>
      <c r="I344" s="57"/>
      <c r="J344" s="57"/>
      <c r="K344" s="57"/>
      <c r="L344" s="57"/>
      <c r="M344" s="58" t="str">
        <f t="shared" si="49"/>
        <v/>
      </c>
      <c r="N344" s="102"/>
    </row>
    <row r="345" spans="1:14">
      <c r="A345" s="97" t="str">
        <f t="shared" si="47"/>
        <v/>
      </c>
      <c r="B345" s="98" t="str">
        <f t="shared" si="46"/>
        <v/>
      </c>
      <c r="C345" s="99"/>
      <c r="D345" s="100"/>
      <c r="E345" s="100"/>
      <c r="F345" s="57"/>
      <c r="G345" s="58">
        <f t="shared" si="48"/>
        <v>0</v>
      </c>
      <c r="H345" s="58"/>
      <c r="I345" s="57"/>
      <c r="J345" s="57"/>
      <c r="K345" s="57"/>
      <c r="L345" s="57"/>
      <c r="M345" s="58" t="str">
        <f t="shared" si="49"/>
        <v/>
      </c>
      <c r="N345" s="102"/>
    </row>
    <row r="346" spans="1:14">
      <c r="A346" s="97" t="str">
        <f t="shared" si="47"/>
        <v/>
      </c>
      <c r="B346" s="98" t="str">
        <f t="shared" si="46"/>
        <v/>
      </c>
      <c r="C346" s="99"/>
      <c r="D346" s="100"/>
      <c r="E346" s="100"/>
      <c r="F346" s="57"/>
      <c r="G346" s="58">
        <f t="shared" si="48"/>
        <v>0</v>
      </c>
      <c r="H346" s="58"/>
      <c r="I346" s="57"/>
      <c r="J346" s="57"/>
      <c r="K346" s="57"/>
      <c r="L346" s="57"/>
      <c r="M346" s="58" t="str">
        <f t="shared" si="49"/>
        <v/>
      </c>
      <c r="N346" s="102"/>
    </row>
    <row r="347" spans="1:14">
      <c r="A347" s="97" t="str">
        <f t="shared" si="47"/>
        <v/>
      </c>
      <c r="B347" s="98" t="str">
        <f t="shared" si="46"/>
        <v/>
      </c>
      <c r="C347" s="99"/>
      <c r="D347" s="100"/>
      <c r="E347" s="100"/>
      <c r="F347" s="57"/>
      <c r="G347" s="58">
        <f t="shared" si="48"/>
        <v>0</v>
      </c>
      <c r="H347" s="58"/>
      <c r="I347" s="57"/>
      <c r="J347" s="57"/>
      <c r="K347" s="57"/>
      <c r="L347" s="57"/>
      <c r="M347" s="58" t="str">
        <f t="shared" si="49"/>
        <v/>
      </c>
      <c r="N347" s="102"/>
    </row>
    <row r="348" spans="1:14">
      <c r="A348" s="97" t="str">
        <f t="shared" si="47"/>
        <v/>
      </c>
      <c r="B348" s="98" t="str">
        <f t="shared" si="46"/>
        <v/>
      </c>
      <c r="C348" s="99"/>
      <c r="D348" s="100"/>
      <c r="E348" s="100"/>
      <c r="F348" s="57"/>
      <c r="G348" s="58">
        <f t="shared" si="48"/>
        <v>0</v>
      </c>
      <c r="H348" s="58"/>
      <c r="I348" s="57"/>
      <c r="J348" s="57"/>
      <c r="K348" s="57"/>
      <c r="L348" s="57"/>
      <c r="M348" s="58" t="str">
        <f t="shared" si="49"/>
        <v/>
      </c>
      <c r="N348" s="102"/>
    </row>
    <row r="349" spans="1:14">
      <c r="A349" s="97" t="str">
        <f t="shared" si="47"/>
        <v/>
      </c>
      <c r="B349" s="98" t="str">
        <f t="shared" si="46"/>
        <v/>
      </c>
      <c r="C349" s="99"/>
      <c r="D349" s="100"/>
      <c r="E349" s="100"/>
      <c r="F349" s="57"/>
      <c r="G349" s="58">
        <f t="shared" si="48"/>
        <v>0</v>
      </c>
      <c r="H349" s="58"/>
      <c r="I349" s="57"/>
      <c r="J349" s="57"/>
      <c r="K349" s="57"/>
      <c r="L349" s="57"/>
      <c r="M349" s="58" t="str">
        <f t="shared" si="49"/>
        <v/>
      </c>
      <c r="N349" s="102"/>
    </row>
    <row r="350" spans="1:14">
      <c r="A350" s="97" t="str">
        <f t="shared" si="47"/>
        <v/>
      </c>
      <c r="B350" s="98" t="str">
        <f t="shared" si="46"/>
        <v/>
      </c>
      <c r="C350" s="99"/>
      <c r="D350" s="100"/>
      <c r="E350" s="100"/>
      <c r="F350" s="57"/>
      <c r="G350" s="58">
        <f t="shared" si="48"/>
        <v>0</v>
      </c>
      <c r="H350" s="58"/>
      <c r="I350" s="57"/>
      <c r="J350" s="57"/>
      <c r="K350" s="57"/>
      <c r="L350" s="57"/>
      <c r="M350" s="58" t="str">
        <f t="shared" si="49"/>
        <v/>
      </c>
      <c r="N350" s="102"/>
    </row>
    <row r="351" spans="1:14">
      <c r="A351" s="97" t="str">
        <f t="shared" si="47"/>
        <v/>
      </c>
      <c r="B351" s="98" t="str">
        <f t="shared" si="46"/>
        <v/>
      </c>
      <c r="C351" s="99"/>
      <c r="D351" s="100"/>
      <c r="E351" s="100"/>
      <c r="F351" s="57"/>
      <c r="G351" s="58">
        <f t="shared" si="48"/>
        <v>0</v>
      </c>
      <c r="H351" s="58"/>
      <c r="I351" s="57"/>
      <c r="J351" s="57"/>
      <c r="K351" s="57"/>
      <c r="L351" s="57"/>
      <c r="M351" s="58" t="str">
        <f t="shared" si="49"/>
        <v/>
      </c>
      <c r="N351" s="102"/>
    </row>
    <row r="352" spans="1:14">
      <c r="A352" s="97" t="str">
        <f t="shared" si="47"/>
        <v/>
      </c>
      <c r="B352" s="98" t="str">
        <f t="shared" si="46"/>
        <v/>
      </c>
      <c r="C352" s="99"/>
      <c r="D352" s="100"/>
      <c r="E352" s="100"/>
      <c r="F352" s="57"/>
      <c r="G352" s="58">
        <f t="shared" si="48"/>
        <v>0</v>
      </c>
      <c r="H352" s="58"/>
      <c r="I352" s="57"/>
      <c r="J352" s="57"/>
      <c r="K352" s="57"/>
      <c r="L352" s="57"/>
      <c r="M352" s="58" t="str">
        <f t="shared" si="49"/>
        <v/>
      </c>
      <c r="N352" s="102"/>
    </row>
    <row r="353" spans="1:14">
      <c r="A353" s="97" t="str">
        <f t="shared" si="47"/>
        <v/>
      </c>
      <c r="B353" s="98" t="str">
        <f t="shared" si="46"/>
        <v/>
      </c>
      <c r="C353" s="99"/>
      <c r="D353" s="100"/>
      <c r="E353" s="100"/>
      <c r="F353" s="57"/>
      <c r="G353" s="58">
        <f t="shared" si="48"/>
        <v>0</v>
      </c>
      <c r="H353" s="58"/>
      <c r="I353" s="57"/>
      <c r="J353" s="57"/>
      <c r="K353" s="57"/>
      <c r="L353" s="57"/>
      <c r="M353" s="58" t="str">
        <f t="shared" si="49"/>
        <v/>
      </c>
      <c r="N353" s="102"/>
    </row>
    <row r="354" spans="1:14">
      <c r="A354" s="97" t="str">
        <f t="shared" si="47"/>
        <v/>
      </c>
      <c r="B354" s="98" t="str">
        <f t="shared" si="46"/>
        <v/>
      </c>
      <c r="C354" s="99"/>
      <c r="D354" s="100"/>
      <c r="E354" s="100"/>
      <c r="F354" s="57"/>
      <c r="G354" s="58">
        <f t="shared" si="48"/>
        <v>0</v>
      </c>
      <c r="H354" s="58"/>
      <c r="I354" s="57"/>
      <c r="J354" s="57"/>
      <c r="K354" s="57"/>
      <c r="L354" s="57"/>
      <c r="M354" s="58" t="str">
        <f t="shared" si="49"/>
        <v/>
      </c>
      <c r="N354" s="102"/>
    </row>
    <row r="355" spans="1:14">
      <c r="A355" s="97" t="str">
        <f t="shared" si="47"/>
        <v/>
      </c>
      <c r="B355" s="98" t="str">
        <f t="shared" si="46"/>
        <v/>
      </c>
      <c r="C355" s="99"/>
      <c r="D355" s="100"/>
      <c r="E355" s="100"/>
      <c r="F355" s="57"/>
      <c r="G355" s="58">
        <f t="shared" si="48"/>
        <v>0</v>
      </c>
      <c r="H355" s="58"/>
      <c r="I355" s="57"/>
      <c r="J355" s="57"/>
      <c r="K355" s="57"/>
      <c r="L355" s="57"/>
      <c r="M355" s="58" t="str">
        <f t="shared" si="49"/>
        <v/>
      </c>
      <c r="N355" s="102"/>
    </row>
    <row r="356" spans="1:14">
      <c r="A356" s="97" t="str">
        <f t="shared" si="47"/>
        <v/>
      </c>
      <c r="B356" s="98" t="str">
        <f t="shared" si="46"/>
        <v/>
      </c>
      <c r="C356" s="99"/>
      <c r="D356" s="100"/>
      <c r="E356" s="100"/>
      <c r="F356" s="57"/>
      <c r="G356" s="58">
        <f t="shared" si="48"/>
        <v>0</v>
      </c>
      <c r="H356" s="58"/>
      <c r="I356" s="57"/>
      <c r="J356" s="57"/>
      <c r="K356" s="57"/>
      <c r="L356" s="57"/>
      <c r="M356" s="58" t="str">
        <f t="shared" si="49"/>
        <v/>
      </c>
      <c r="N356" s="102"/>
    </row>
    <row r="357" spans="1:14">
      <c r="A357" s="97" t="str">
        <f t="shared" si="47"/>
        <v/>
      </c>
      <c r="B357" s="98" t="str">
        <f t="shared" si="46"/>
        <v/>
      </c>
      <c r="C357" s="99"/>
      <c r="D357" s="100"/>
      <c r="E357" s="100"/>
      <c r="F357" s="57"/>
      <c r="G357" s="58">
        <f t="shared" si="48"/>
        <v>0</v>
      </c>
      <c r="H357" s="58"/>
      <c r="I357" s="57"/>
      <c r="J357" s="57"/>
      <c r="K357" s="57"/>
      <c r="L357" s="57"/>
      <c r="M357" s="58" t="str">
        <f t="shared" si="49"/>
        <v/>
      </c>
      <c r="N357" s="102"/>
    </row>
    <row r="358" spans="1:14">
      <c r="A358" s="97" t="str">
        <f t="shared" si="47"/>
        <v/>
      </c>
      <c r="B358" s="98" t="str">
        <f t="shared" si="46"/>
        <v/>
      </c>
      <c r="C358" s="99"/>
      <c r="D358" s="100"/>
      <c r="E358" s="100"/>
      <c r="F358" s="57"/>
      <c r="G358" s="58">
        <f t="shared" si="48"/>
        <v>0</v>
      </c>
      <c r="H358" s="58"/>
      <c r="I358" s="57"/>
      <c r="J358" s="57"/>
      <c r="K358" s="57"/>
      <c r="L358" s="57"/>
      <c r="M358" s="58" t="str">
        <f t="shared" si="49"/>
        <v/>
      </c>
      <c r="N358" s="102"/>
    </row>
    <row r="359" spans="1:14">
      <c r="A359" s="97" t="str">
        <f t="shared" si="47"/>
        <v/>
      </c>
      <c r="B359" s="98" t="str">
        <f t="shared" si="46"/>
        <v/>
      </c>
      <c r="C359" s="99"/>
      <c r="D359" s="100"/>
      <c r="E359" s="100"/>
      <c r="F359" s="57"/>
      <c r="G359" s="58">
        <f t="shared" si="48"/>
        <v>0</v>
      </c>
      <c r="H359" s="58"/>
      <c r="I359" s="57"/>
      <c r="J359" s="57"/>
      <c r="K359" s="57"/>
      <c r="L359" s="57"/>
      <c r="M359" s="58" t="str">
        <f t="shared" si="49"/>
        <v/>
      </c>
      <c r="N359" s="102"/>
    </row>
    <row r="360" spans="1:14">
      <c r="A360" s="97" t="str">
        <f t="shared" si="47"/>
        <v/>
      </c>
      <c r="B360" s="98" t="str">
        <f t="shared" si="46"/>
        <v/>
      </c>
      <c r="C360" s="99"/>
      <c r="D360" s="100"/>
      <c r="E360" s="100"/>
      <c r="F360" s="57"/>
      <c r="G360" s="58">
        <f t="shared" si="48"/>
        <v>0</v>
      </c>
      <c r="H360" s="58"/>
      <c r="I360" s="57"/>
      <c r="J360" s="57"/>
      <c r="K360" s="57"/>
      <c r="L360" s="57"/>
      <c r="M360" s="58" t="str">
        <f t="shared" si="49"/>
        <v/>
      </c>
      <c r="N360" s="102"/>
    </row>
    <row r="361" spans="1:14">
      <c r="A361" s="97" t="str">
        <f t="shared" si="47"/>
        <v/>
      </c>
      <c r="B361" s="98" t="str">
        <f t="shared" si="46"/>
        <v/>
      </c>
      <c r="C361" s="99"/>
      <c r="D361" s="100"/>
      <c r="E361" s="100"/>
      <c r="F361" s="57"/>
      <c r="G361" s="58">
        <f t="shared" si="48"/>
        <v>0</v>
      </c>
      <c r="H361" s="58"/>
      <c r="I361" s="57"/>
      <c r="J361" s="57"/>
      <c r="K361" s="57"/>
      <c r="L361" s="57"/>
      <c r="M361" s="58" t="str">
        <f t="shared" si="49"/>
        <v/>
      </c>
      <c r="N361" s="102"/>
    </row>
    <row r="362" spans="1:14">
      <c r="A362" s="97" t="str">
        <f t="shared" si="47"/>
        <v/>
      </c>
      <c r="B362" s="98" t="str">
        <f t="shared" si="46"/>
        <v/>
      </c>
      <c r="C362" s="99"/>
      <c r="D362" s="100"/>
      <c r="E362" s="100"/>
      <c r="F362" s="57"/>
      <c r="G362" s="58">
        <f t="shared" si="48"/>
        <v>0</v>
      </c>
      <c r="H362" s="58"/>
      <c r="I362" s="57"/>
      <c r="J362" s="57"/>
      <c r="K362" s="57"/>
      <c r="L362" s="57"/>
      <c r="M362" s="58" t="str">
        <f t="shared" si="49"/>
        <v/>
      </c>
      <c r="N362" s="102"/>
    </row>
    <row r="363" spans="1:14">
      <c r="A363" s="97" t="str">
        <f t="shared" si="47"/>
        <v/>
      </c>
      <c r="B363" s="98" t="str">
        <f t="shared" si="46"/>
        <v/>
      </c>
      <c r="C363" s="99"/>
      <c r="D363" s="100"/>
      <c r="E363" s="100"/>
      <c r="F363" s="57"/>
      <c r="G363" s="58">
        <f t="shared" si="48"/>
        <v>0</v>
      </c>
      <c r="H363" s="58"/>
      <c r="I363" s="57"/>
      <c r="J363" s="57"/>
      <c r="K363" s="57"/>
      <c r="L363" s="57"/>
      <c r="M363" s="58" t="str">
        <f t="shared" si="49"/>
        <v/>
      </c>
      <c r="N363" s="102"/>
    </row>
    <row r="364" spans="1:14">
      <c r="A364" s="97" t="str">
        <f t="shared" si="47"/>
        <v/>
      </c>
      <c r="B364" s="98" t="str">
        <f t="shared" ref="B364:B427" si="50">IF(C364="","",MONTH(C364)&amp;"月")</f>
        <v/>
      </c>
      <c r="C364" s="99"/>
      <c r="D364" s="100"/>
      <c r="E364" s="100"/>
      <c r="F364" s="57"/>
      <c r="G364" s="58">
        <f t="shared" si="48"/>
        <v>0</v>
      </c>
      <c r="H364" s="58"/>
      <c r="I364" s="57"/>
      <c r="J364" s="57"/>
      <c r="K364" s="57"/>
      <c r="L364" s="57"/>
      <c r="M364" s="58" t="str">
        <f t="shared" si="49"/>
        <v/>
      </c>
      <c r="N364" s="102"/>
    </row>
    <row r="365" spans="1:14">
      <c r="A365" s="97" t="str">
        <f t="shared" ref="A365:A428" si="51">IF(C365="","",ROW()-42)</f>
        <v/>
      </c>
      <c r="B365" s="98" t="str">
        <f t="shared" si="50"/>
        <v/>
      </c>
      <c r="C365" s="99"/>
      <c r="D365" s="100"/>
      <c r="E365" s="100"/>
      <c r="F365" s="57"/>
      <c r="G365" s="58">
        <f t="shared" ref="G365:G428" si="52">IF(F365="",0,F365*$K$41)</f>
        <v>0</v>
      </c>
      <c r="H365" s="58"/>
      <c r="I365" s="57"/>
      <c r="J365" s="57"/>
      <c r="K365" s="57"/>
      <c r="L365" s="57"/>
      <c r="M365" s="58" t="str">
        <f t="shared" ref="M365:M428" si="53">IF(C365="","",ROUND(M364+G365-I365-J365-K365-L365-H365,2))</f>
        <v/>
      </c>
      <c r="N365" s="102"/>
    </row>
    <row r="366" spans="1:14">
      <c r="A366" s="97" t="str">
        <f t="shared" si="51"/>
        <v/>
      </c>
      <c r="B366" s="98" t="str">
        <f t="shared" si="50"/>
        <v/>
      </c>
      <c r="C366" s="99"/>
      <c r="D366" s="100"/>
      <c r="E366" s="100"/>
      <c r="F366" s="57"/>
      <c r="G366" s="58">
        <f t="shared" si="52"/>
        <v>0</v>
      </c>
      <c r="H366" s="58"/>
      <c r="I366" s="57"/>
      <c r="J366" s="57"/>
      <c r="K366" s="57"/>
      <c r="L366" s="57"/>
      <c r="M366" s="58" t="str">
        <f t="shared" si="53"/>
        <v/>
      </c>
      <c r="N366" s="102"/>
    </row>
    <row r="367" spans="1:14">
      <c r="A367" s="97" t="str">
        <f t="shared" si="51"/>
        <v/>
      </c>
      <c r="B367" s="98" t="str">
        <f t="shared" si="50"/>
        <v/>
      </c>
      <c r="C367" s="99"/>
      <c r="D367" s="100"/>
      <c r="E367" s="100"/>
      <c r="F367" s="57"/>
      <c r="G367" s="58">
        <f t="shared" si="52"/>
        <v>0</v>
      </c>
      <c r="H367" s="58"/>
      <c r="I367" s="57"/>
      <c r="J367" s="57"/>
      <c r="K367" s="57"/>
      <c r="L367" s="57"/>
      <c r="M367" s="58" t="str">
        <f t="shared" si="53"/>
        <v/>
      </c>
      <c r="N367" s="102"/>
    </row>
    <row r="368" spans="1:14">
      <c r="A368" s="97" t="str">
        <f t="shared" si="51"/>
        <v/>
      </c>
      <c r="B368" s="98" t="str">
        <f t="shared" si="50"/>
        <v/>
      </c>
      <c r="C368" s="99"/>
      <c r="D368" s="100"/>
      <c r="E368" s="100"/>
      <c r="F368" s="57"/>
      <c r="G368" s="58">
        <f t="shared" si="52"/>
        <v>0</v>
      </c>
      <c r="H368" s="58"/>
      <c r="I368" s="57"/>
      <c r="J368" s="57"/>
      <c r="K368" s="57"/>
      <c r="L368" s="57"/>
      <c r="M368" s="58" t="str">
        <f t="shared" si="53"/>
        <v/>
      </c>
      <c r="N368" s="102"/>
    </row>
    <row r="369" spans="1:14">
      <c r="A369" s="97" t="str">
        <f t="shared" si="51"/>
        <v/>
      </c>
      <c r="B369" s="98" t="str">
        <f t="shared" si="50"/>
        <v/>
      </c>
      <c r="C369" s="99"/>
      <c r="D369" s="100"/>
      <c r="E369" s="100"/>
      <c r="F369" s="57"/>
      <c r="G369" s="58">
        <f t="shared" si="52"/>
        <v>0</v>
      </c>
      <c r="H369" s="58"/>
      <c r="I369" s="57"/>
      <c r="J369" s="57"/>
      <c r="K369" s="57"/>
      <c r="L369" s="57"/>
      <c r="M369" s="58" t="str">
        <f t="shared" si="53"/>
        <v/>
      </c>
      <c r="N369" s="102"/>
    </row>
    <row r="370" spans="1:14">
      <c r="A370" s="97" t="str">
        <f t="shared" si="51"/>
        <v/>
      </c>
      <c r="B370" s="98" t="str">
        <f t="shared" si="50"/>
        <v/>
      </c>
      <c r="C370" s="99"/>
      <c r="D370" s="100"/>
      <c r="E370" s="100"/>
      <c r="F370" s="57"/>
      <c r="G370" s="58">
        <f t="shared" si="52"/>
        <v>0</v>
      </c>
      <c r="H370" s="58"/>
      <c r="I370" s="57"/>
      <c r="J370" s="57"/>
      <c r="K370" s="57"/>
      <c r="L370" s="57"/>
      <c r="M370" s="58" t="str">
        <f t="shared" si="53"/>
        <v/>
      </c>
      <c r="N370" s="102"/>
    </row>
    <row r="371" spans="1:14">
      <c r="A371" s="97" t="str">
        <f t="shared" si="51"/>
        <v/>
      </c>
      <c r="B371" s="98" t="str">
        <f t="shared" si="50"/>
        <v/>
      </c>
      <c r="C371" s="99"/>
      <c r="D371" s="100"/>
      <c r="E371" s="100"/>
      <c r="F371" s="57"/>
      <c r="G371" s="58">
        <f t="shared" si="52"/>
        <v>0</v>
      </c>
      <c r="H371" s="58"/>
      <c r="I371" s="57"/>
      <c r="J371" s="57"/>
      <c r="K371" s="57"/>
      <c r="L371" s="57"/>
      <c r="M371" s="58" t="str">
        <f t="shared" si="53"/>
        <v/>
      </c>
      <c r="N371" s="102"/>
    </row>
    <row r="372" spans="1:14">
      <c r="A372" s="97" t="str">
        <f t="shared" si="51"/>
        <v/>
      </c>
      <c r="B372" s="98" t="str">
        <f t="shared" si="50"/>
        <v/>
      </c>
      <c r="C372" s="99"/>
      <c r="D372" s="100"/>
      <c r="E372" s="100"/>
      <c r="F372" s="57"/>
      <c r="G372" s="58">
        <f t="shared" si="52"/>
        <v>0</v>
      </c>
      <c r="H372" s="58"/>
      <c r="I372" s="57"/>
      <c r="J372" s="57"/>
      <c r="K372" s="57"/>
      <c r="L372" s="57"/>
      <c r="M372" s="58" t="str">
        <f t="shared" si="53"/>
        <v/>
      </c>
      <c r="N372" s="102"/>
    </row>
    <row r="373" spans="1:14">
      <c r="A373" s="97" t="str">
        <f t="shared" si="51"/>
        <v/>
      </c>
      <c r="B373" s="98" t="str">
        <f t="shared" si="50"/>
        <v/>
      </c>
      <c r="C373" s="99"/>
      <c r="D373" s="100"/>
      <c r="E373" s="100"/>
      <c r="F373" s="57"/>
      <c r="G373" s="58">
        <f t="shared" si="52"/>
        <v>0</v>
      </c>
      <c r="H373" s="58"/>
      <c r="I373" s="57"/>
      <c r="J373" s="57"/>
      <c r="K373" s="57"/>
      <c r="L373" s="57"/>
      <c r="M373" s="58" t="str">
        <f t="shared" si="53"/>
        <v/>
      </c>
      <c r="N373" s="102"/>
    </row>
    <row r="374" spans="1:14">
      <c r="A374" s="97" t="str">
        <f t="shared" si="51"/>
        <v/>
      </c>
      <c r="B374" s="98" t="str">
        <f t="shared" si="50"/>
        <v/>
      </c>
      <c r="C374" s="99"/>
      <c r="D374" s="100"/>
      <c r="E374" s="100"/>
      <c r="F374" s="57"/>
      <c r="G374" s="58">
        <f t="shared" si="52"/>
        <v>0</v>
      </c>
      <c r="H374" s="58"/>
      <c r="I374" s="57"/>
      <c r="J374" s="57"/>
      <c r="K374" s="57"/>
      <c r="L374" s="57"/>
      <c r="M374" s="58" t="str">
        <f t="shared" si="53"/>
        <v/>
      </c>
      <c r="N374" s="102"/>
    </row>
    <row r="375" spans="1:14">
      <c r="A375" s="97" t="str">
        <f t="shared" si="51"/>
        <v/>
      </c>
      <c r="B375" s="98" t="str">
        <f t="shared" si="50"/>
        <v/>
      </c>
      <c r="C375" s="99"/>
      <c r="D375" s="100"/>
      <c r="E375" s="100"/>
      <c r="F375" s="57"/>
      <c r="G375" s="58">
        <f t="shared" si="52"/>
        <v>0</v>
      </c>
      <c r="H375" s="58"/>
      <c r="I375" s="57"/>
      <c r="J375" s="57"/>
      <c r="K375" s="57"/>
      <c r="L375" s="57"/>
      <c r="M375" s="58" t="str">
        <f t="shared" si="53"/>
        <v/>
      </c>
      <c r="N375" s="102"/>
    </row>
    <row r="376" spans="1:14">
      <c r="A376" s="97" t="str">
        <f t="shared" si="51"/>
        <v/>
      </c>
      <c r="B376" s="98" t="str">
        <f t="shared" si="50"/>
        <v/>
      </c>
      <c r="C376" s="99"/>
      <c r="D376" s="100"/>
      <c r="E376" s="100"/>
      <c r="F376" s="57"/>
      <c r="G376" s="58">
        <f t="shared" si="52"/>
        <v>0</v>
      </c>
      <c r="H376" s="58"/>
      <c r="I376" s="57"/>
      <c r="J376" s="57"/>
      <c r="K376" s="57"/>
      <c r="L376" s="57"/>
      <c r="M376" s="58" t="str">
        <f t="shared" si="53"/>
        <v/>
      </c>
      <c r="N376" s="102"/>
    </row>
    <row r="377" spans="1:14">
      <c r="A377" s="97" t="str">
        <f t="shared" si="51"/>
        <v/>
      </c>
      <c r="B377" s="98" t="str">
        <f t="shared" si="50"/>
        <v/>
      </c>
      <c r="C377" s="99"/>
      <c r="D377" s="100"/>
      <c r="E377" s="100"/>
      <c r="F377" s="57"/>
      <c r="G377" s="58">
        <f t="shared" si="52"/>
        <v>0</v>
      </c>
      <c r="H377" s="58"/>
      <c r="I377" s="57"/>
      <c r="J377" s="57"/>
      <c r="K377" s="57"/>
      <c r="L377" s="57"/>
      <c r="M377" s="58" t="str">
        <f t="shared" si="53"/>
        <v/>
      </c>
      <c r="N377" s="102"/>
    </row>
    <row r="378" spans="1:14">
      <c r="A378" s="97" t="str">
        <f t="shared" si="51"/>
        <v/>
      </c>
      <c r="B378" s="98" t="str">
        <f t="shared" si="50"/>
        <v/>
      </c>
      <c r="C378" s="99"/>
      <c r="D378" s="100"/>
      <c r="E378" s="100"/>
      <c r="F378" s="57"/>
      <c r="G378" s="58">
        <f t="shared" si="52"/>
        <v>0</v>
      </c>
      <c r="H378" s="58"/>
      <c r="I378" s="57"/>
      <c r="J378" s="57"/>
      <c r="K378" s="57"/>
      <c r="L378" s="57"/>
      <c r="M378" s="58" t="str">
        <f t="shared" si="53"/>
        <v/>
      </c>
      <c r="N378" s="102"/>
    </row>
    <row r="379" spans="1:14">
      <c r="A379" s="97" t="str">
        <f t="shared" si="51"/>
        <v/>
      </c>
      <c r="B379" s="98" t="str">
        <f t="shared" si="50"/>
        <v/>
      </c>
      <c r="C379" s="99"/>
      <c r="D379" s="100"/>
      <c r="E379" s="100"/>
      <c r="F379" s="57"/>
      <c r="G379" s="58">
        <f t="shared" si="52"/>
        <v>0</v>
      </c>
      <c r="H379" s="58"/>
      <c r="I379" s="57"/>
      <c r="J379" s="57"/>
      <c r="K379" s="57"/>
      <c r="L379" s="57"/>
      <c r="M379" s="58" t="str">
        <f t="shared" si="53"/>
        <v/>
      </c>
      <c r="N379" s="102"/>
    </row>
    <row r="380" spans="1:14">
      <c r="A380" s="97" t="str">
        <f t="shared" si="51"/>
        <v/>
      </c>
      <c r="B380" s="98" t="str">
        <f t="shared" si="50"/>
        <v/>
      </c>
      <c r="C380" s="99"/>
      <c r="D380" s="100"/>
      <c r="E380" s="100"/>
      <c r="F380" s="57"/>
      <c r="G380" s="58">
        <f t="shared" si="52"/>
        <v>0</v>
      </c>
      <c r="H380" s="58"/>
      <c r="I380" s="57"/>
      <c r="J380" s="57"/>
      <c r="K380" s="57"/>
      <c r="L380" s="57"/>
      <c r="M380" s="58" t="str">
        <f t="shared" si="53"/>
        <v/>
      </c>
      <c r="N380" s="102"/>
    </row>
    <row r="381" spans="1:14">
      <c r="A381" s="97" t="str">
        <f t="shared" si="51"/>
        <v/>
      </c>
      <c r="B381" s="98" t="str">
        <f t="shared" si="50"/>
        <v/>
      </c>
      <c r="C381" s="99"/>
      <c r="D381" s="100"/>
      <c r="E381" s="100"/>
      <c r="F381" s="57"/>
      <c r="G381" s="58">
        <f t="shared" si="52"/>
        <v>0</v>
      </c>
      <c r="H381" s="58"/>
      <c r="I381" s="57"/>
      <c r="J381" s="57"/>
      <c r="K381" s="57"/>
      <c r="L381" s="57"/>
      <c r="M381" s="58" t="str">
        <f t="shared" si="53"/>
        <v/>
      </c>
      <c r="N381" s="102"/>
    </row>
    <row r="382" spans="1:14">
      <c r="A382" s="97" t="str">
        <f t="shared" si="51"/>
        <v/>
      </c>
      <c r="B382" s="98" t="str">
        <f t="shared" si="50"/>
        <v/>
      </c>
      <c r="C382" s="99"/>
      <c r="D382" s="100"/>
      <c r="E382" s="100"/>
      <c r="F382" s="57"/>
      <c r="G382" s="58">
        <f t="shared" si="52"/>
        <v>0</v>
      </c>
      <c r="H382" s="58"/>
      <c r="I382" s="57"/>
      <c r="J382" s="57"/>
      <c r="K382" s="57"/>
      <c r="L382" s="57"/>
      <c r="M382" s="58" t="str">
        <f t="shared" si="53"/>
        <v/>
      </c>
      <c r="N382" s="102"/>
    </row>
    <row r="383" spans="1:14">
      <c r="A383" s="97" t="str">
        <f t="shared" si="51"/>
        <v/>
      </c>
      <c r="B383" s="98" t="str">
        <f t="shared" si="50"/>
        <v/>
      </c>
      <c r="C383" s="99"/>
      <c r="D383" s="100"/>
      <c r="E383" s="100"/>
      <c r="F383" s="57"/>
      <c r="G383" s="58">
        <f t="shared" si="52"/>
        <v>0</v>
      </c>
      <c r="H383" s="58"/>
      <c r="I383" s="57"/>
      <c r="J383" s="57"/>
      <c r="K383" s="57"/>
      <c r="L383" s="57"/>
      <c r="M383" s="58" t="str">
        <f t="shared" si="53"/>
        <v/>
      </c>
      <c r="N383" s="102"/>
    </row>
    <row r="384" spans="1:14">
      <c r="A384" s="97" t="str">
        <f t="shared" si="51"/>
        <v/>
      </c>
      <c r="B384" s="98" t="str">
        <f t="shared" si="50"/>
        <v/>
      </c>
      <c r="C384" s="99"/>
      <c r="D384" s="100"/>
      <c r="E384" s="100"/>
      <c r="F384" s="57"/>
      <c r="G384" s="58">
        <f t="shared" si="52"/>
        <v>0</v>
      </c>
      <c r="H384" s="58"/>
      <c r="I384" s="57"/>
      <c r="J384" s="57"/>
      <c r="K384" s="57"/>
      <c r="L384" s="57"/>
      <c r="M384" s="58" t="str">
        <f t="shared" si="53"/>
        <v/>
      </c>
      <c r="N384" s="102"/>
    </row>
    <row r="385" spans="1:14">
      <c r="A385" s="97" t="str">
        <f t="shared" si="51"/>
        <v/>
      </c>
      <c r="B385" s="98" t="str">
        <f t="shared" si="50"/>
        <v/>
      </c>
      <c r="C385" s="99"/>
      <c r="D385" s="100"/>
      <c r="E385" s="100"/>
      <c r="F385" s="57"/>
      <c r="G385" s="58">
        <f t="shared" si="52"/>
        <v>0</v>
      </c>
      <c r="H385" s="58"/>
      <c r="I385" s="57"/>
      <c r="J385" s="57"/>
      <c r="K385" s="57"/>
      <c r="L385" s="57"/>
      <c r="M385" s="58" t="str">
        <f t="shared" si="53"/>
        <v/>
      </c>
      <c r="N385" s="102"/>
    </row>
    <row r="386" spans="1:14">
      <c r="A386" s="97" t="str">
        <f t="shared" si="51"/>
        <v/>
      </c>
      <c r="B386" s="98" t="str">
        <f t="shared" si="50"/>
        <v/>
      </c>
      <c r="C386" s="99"/>
      <c r="D386" s="100"/>
      <c r="E386" s="100"/>
      <c r="F386" s="57"/>
      <c r="G386" s="58">
        <f t="shared" si="52"/>
        <v>0</v>
      </c>
      <c r="H386" s="58"/>
      <c r="I386" s="57"/>
      <c r="J386" s="57"/>
      <c r="K386" s="57"/>
      <c r="L386" s="57"/>
      <c r="M386" s="58" t="str">
        <f t="shared" si="53"/>
        <v/>
      </c>
      <c r="N386" s="102"/>
    </row>
    <row r="387" spans="1:14">
      <c r="A387" s="97" t="str">
        <f t="shared" si="51"/>
        <v/>
      </c>
      <c r="B387" s="98" t="str">
        <f t="shared" si="50"/>
        <v/>
      </c>
      <c r="C387" s="99"/>
      <c r="D387" s="100"/>
      <c r="E387" s="100"/>
      <c r="F387" s="57"/>
      <c r="G387" s="58">
        <f t="shared" si="52"/>
        <v>0</v>
      </c>
      <c r="H387" s="58"/>
      <c r="I387" s="57"/>
      <c r="J387" s="57"/>
      <c r="K387" s="57"/>
      <c r="L387" s="57"/>
      <c r="M387" s="58" t="str">
        <f t="shared" si="53"/>
        <v/>
      </c>
      <c r="N387" s="102"/>
    </row>
    <row r="388" spans="1:14">
      <c r="A388" s="97" t="str">
        <f t="shared" si="51"/>
        <v/>
      </c>
      <c r="B388" s="98" t="str">
        <f t="shared" si="50"/>
        <v/>
      </c>
      <c r="C388" s="99"/>
      <c r="D388" s="100"/>
      <c r="E388" s="100"/>
      <c r="F388" s="57"/>
      <c r="G388" s="58">
        <f t="shared" si="52"/>
        <v>0</v>
      </c>
      <c r="H388" s="58"/>
      <c r="I388" s="57"/>
      <c r="J388" s="57"/>
      <c r="K388" s="57"/>
      <c r="L388" s="57"/>
      <c r="M388" s="58" t="str">
        <f t="shared" si="53"/>
        <v/>
      </c>
      <c r="N388" s="102"/>
    </row>
    <row r="389" spans="1:14">
      <c r="A389" s="97" t="str">
        <f t="shared" si="51"/>
        <v/>
      </c>
      <c r="B389" s="98" t="str">
        <f t="shared" si="50"/>
        <v/>
      </c>
      <c r="C389" s="99"/>
      <c r="D389" s="100"/>
      <c r="E389" s="100"/>
      <c r="F389" s="57"/>
      <c r="G389" s="58">
        <f t="shared" si="52"/>
        <v>0</v>
      </c>
      <c r="H389" s="58"/>
      <c r="I389" s="57"/>
      <c r="J389" s="57"/>
      <c r="K389" s="57"/>
      <c r="L389" s="57"/>
      <c r="M389" s="58" t="str">
        <f t="shared" si="53"/>
        <v/>
      </c>
      <c r="N389" s="102"/>
    </row>
    <row r="390" spans="1:14">
      <c r="A390" s="97" t="str">
        <f t="shared" si="51"/>
        <v/>
      </c>
      <c r="B390" s="98" t="str">
        <f t="shared" si="50"/>
        <v/>
      </c>
      <c r="C390" s="99"/>
      <c r="D390" s="100"/>
      <c r="E390" s="100"/>
      <c r="F390" s="57"/>
      <c r="G390" s="58">
        <f t="shared" si="52"/>
        <v>0</v>
      </c>
      <c r="H390" s="58"/>
      <c r="I390" s="57"/>
      <c r="J390" s="57"/>
      <c r="K390" s="57"/>
      <c r="L390" s="57"/>
      <c r="M390" s="58" t="str">
        <f t="shared" si="53"/>
        <v/>
      </c>
      <c r="N390" s="102"/>
    </row>
    <row r="391" spans="1:14">
      <c r="A391" s="97" t="str">
        <f t="shared" si="51"/>
        <v/>
      </c>
      <c r="B391" s="98" t="str">
        <f t="shared" si="50"/>
        <v/>
      </c>
      <c r="C391" s="99"/>
      <c r="D391" s="100"/>
      <c r="E391" s="100"/>
      <c r="F391" s="57"/>
      <c r="G391" s="58">
        <f t="shared" si="52"/>
        <v>0</v>
      </c>
      <c r="H391" s="58"/>
      <c r="I391" s="57"/>
      <c r="J391" s="57"/>
      <c r="K391" s="57"/>
      <c r="L391" s="57"/>
      <c r="M391" s="58" t="str">
        <f t="shared" si="53"/>
        <v/>
      </c>
      <c r="N391" s="102"/>
    </row>
    <row r="392" spans="1:14">
      <c r="A392" s="97" t="str">
        <f t="shared" si="51"/>
        <v/>
      </c>
      <c r="B392" s="98" t="str">
        <f t="shared" si="50"/>
        <v/>
      </c>
      <c r="C392" s="99"/>
      <c r="D392" s="100"/>
      <c r="E392" s="100"/>
      <c r="F392" s="57"/>
      <c r="G392" s="58">
        <f t="shared" si="52"/>
        <v>0</v>
      </c>
      <c r="H392" s="58"/>
      <c r="I392" s="57"/>
      <c r="J392" s="57"/>
      <c r="K392" s="57"/>
      <c r="L392" s="57"/>
      <c r="M392" s="58" t="str">
        <f t="shared" si="53"/>
        <v/>
      </c>
      <c r="N392" s="102"/>
    </row>
    <row r="393" spans="1:14">
      <c r="A393" s="97" t="str">
        <f t="shared" si="51"/>
        <v/>
      </c>
      <c r="B393" s="98" t="str">
        <f t="shared" si="50"/>
        <v/>
      </c>
      <c r="C393" s="99"/>
      <c r="D393" s="100"/>
      <c r="E393" s="100"/>
      <c r="F393" s="57"/>
      <c r="G393" s="58">
        <f t="shared" si="52"/>
        <v>0</v>
      </c>
      <c r="H393" s="58"/>
      <c r="I393" s="57"/>
      <c r="J393" s="57"/>
      <c r="K393" s="57"/>
      <c r="L393" s="57"/>
      <c r="M393" s="58" t="str">
        <f t="shared" si="53"/>
        <v/>
      </c>
      <c r="N393" s="102"/>
    </row>
    <row r="394" spans="1:14">
      <c r="A394" s="97" t="str">
        <f t="shared" si="51"/>
        <v/>
      </c>
      <c r="B394" s="98" t="str">
        <f t="shared" si="50"/>
        <v/>
      </c>
      <c r="C394" s="99"/>
      <c r="D394" s="100"/>
      <c r="E394" s="100"/>
      <c r="F394" s="57"/>
      <c r="G394" s="58">
        <f t="shared" si="52"/>
        <v>0</v>
      </c>
      <c r="H394" s="58"/>
      <c r="I394" s="57"/>
      <c r="J394" s="57"/>
      <c r="K394" s="57"/>
      <c r="L394" s="57"/>
      <c r="M394" s="58" t="str">
        <f t="shared" si="53"/>
        <v/>
      </c>
      <c r="N394" s="102"/>
    </row>
    <row r="395" spans="1:14">
      <c r="A395" s="97" t="str">
        <f t="shared" si="51"/>
        <v/>
      </c>
      <c r="B395" s="98" t="str">
        <f t="shared" si="50"/>
        <v/>
      </c>
      <c r="C395" s="99"/>
      <c r="D395" s="100"/>
      <c r="E395" s="100"/>
      <c r="F395" s="57"/>
      <c r="G395" s="58">
        <f t="shared" si="52"/>
        <v>0</v>
      </c>
      <c r="H395" s="58"/>
      <c r="I395" s="57"/>
      <c r="J395" s="57"/>
      <c r="K395" s="57"/>
      <c r="L395" s="57"/>
      <c r="M395" s="58" t="str">
        <f t="shared" si="53"/>
        <v/>
      </c>
      <c r="N395" s="102"/>
    </row>
    <row r="396" spans="1:14">
      <c r="A396" s="97" t="str">
        <f t="shared" si="51"/>
        <v/>
      </c>
      <c r="B396" s="98" t="str">
        <f t="shared" si="50"/>
        <v/>
      </c>
      <c r="C396" s="99"/>
      <c r="D396" s="100"/>
      <c r="E396" s="100"/>
      <c r="F396" s="57"/>
      <c r="G396" s="58">
        <f t="shared" si="52"/>
        <v>0</v>
      </c>
      <c r="H396" s="58"/>
      <c r="I396" s="57"/>
      <c r="J396" s="57"/>
      <c r="K396" s="57"/>
      <c r="L396" s="57"/>
      <c r="M396" s="58" t="str">
        <f t="shared" si="53"/>
        <v/>
      </c>
      <c r="N396" s="102"/>
    </row>
    <row r="397" spans="1:14">
      <c r="A397" s="97" t="str">
        <f t="shared" si="51"/>
        <v/>
      </c>
      <c r="B397" s="98" t="str">
        <f t="shared" si="50"/>
        <v/>
      </c>
      <c r="C397" s="99"/>
      <c r="D397" s="100"/>
      <c r="E397" s="100"/>
      <c r="F397" s="57"/>
      <c r="G397" s="58">
        <f t="shared" si="52"/>
        <v>0</v>
      </c>
      <c r="H397" s="58"/>
      <c r="I397" s="57"/>
      <c r="J397" s="57"/>
      <c r="K397" s="57"/>
      <c r="L397" s="57"/>
      <c r="M397" s="58" t="str">
        <f t="shared" si="53"/>
        <v/>
      </c>
      <c r="N397" s="102"/>
    </row>
    <row r="398" spans="1:14">
      <c r="A398" s="97" t="str">
        <f t="shared" si="51"/>
        <v/>
      </c>
      <c r="B398" s="98" t="str">
        <f t="shared" si="50"/>
        <v/>
      </c>
      <c r="C398" s="99"/>
      <c r="D398" s="100"/>
      <c r="E398" s="100"/>
      <c r="F398" s="57"/>
      <c r="G398" s="58">
        <f t="shared" si="52"/>
        <v>0</v>
      </c>
      <c r="H398" s="58"/>
      <c r="I398" s="57"/>
      <c r="J398" s="57"/>
      <c r="K398" s="57"/>
      <c r="L398" s="57"/>
      <c r="M398" s="58" t="str">
        <f t="shared" si="53"/>
        <v/>
      </c>
      <c r="N398" s="102"/>
    </row>
    <row r="399" spans="1:14">
      <c r="A399" s="97" t="str">
        <f t="shared" si="51"/>
        <v/>
      </c>
      <c r="B399" s="98" t="str">
        <f t="shared" si="50"/>
        <v/>
      </c>
      <c r="C399" s="99"/>
      <c r="D399" s="100"/>
      <c r="E399" s="100"/>
      <c r="F399" s="57"/>
      <c r="G399" s="58">
        <f t="shared" si="52"/>
        <v>0</v>
      </c>
      <c r="H399" s="58"/>
      <c r="I399" s="57"/>
      <c r="J399" s="57"/>
      <c r="K399" s="57"/>
      <c r="L399" s="57"/>
      <c r="M399" s="58" t="str">
        <f t="shared" si="53"/>
        <v/>
      </c>
      <c r="N399" s="102"/>
    </row>
    <row r="400" spans="1:14">
      <c r="A400" s="97" t="str">
        <f t="shared" si="51"/>
        <v/>
      </c>
      <c r="B400" s="98" t="str">
        <f t="shared" si="50"/>
        <v/>
      </c>
      <c r="C400" s="99"/>
      <c r="D400" s="100"/>
      <c r="E400" s="100"/>
      <c r="F400" s="57"/>
      <c r="G400" s="58">
        <f t="shared" si="52"/>
        <v>0</v>
      </c>
      <c r="H400" s="58"/>
      <c r="I400" s="57"/>
      <c r="J400" s="57"/>
      <c r="K400" s="57"/>
      <c r="L400" s="57"/>
      <c r="M400" s="58" t="str">
        <f t="shared" si="53"/>
        <v/>
      </c>
      <c r="N400" s="102"/>
    </row>
    <row r="401" spans="1:14">
      <c r="A401" s="97" t="str">
        <f t="shared" si="51"/>
        <v/>
      </c>
      <c r="B401" s="98" t="str">
        <f t="shared" si="50"/>
        <v/>
      </c>
      <c r="C401" s="99"/>
      <c r="D401" s="100"/>
      <c r="E401" s="100"/>
      <c r="F401" s="57"/>
      <c r="G401" s="58">
        <f t="shared" si="52"/>
        <v>0</v>
      </c>
      <c r="H401" s="58"/>
      <c r="I401" s="57"/>
      <c r="J401" s="57"/>
      <c r="K401" s="57"/>
      <c r="L401" s="57"/>
      <c r="M401" s="58" t="str">
        <f t="shared" si="53"/>
        <v/>
      </c>
      <c r="N401" s="102"/>
    </row>
    <row r="402" spans="1:14">
      <c r="A402" s="97" t="str">
        <f t="shared" si="51"/>
        <v/>
      </c>
      <c r="B402" s="98" t="str">
        <f t="shared" si="50"/>
        <v/>
      </c>
      <c r="C402" s="99"/>
      <c r="D402" s="100"/>
      <c r="E402" s="100"/>
      <c r="F402" s="57"/>
      <c r="G402" s="58">
        <f t="shared" si="52"/>
        <v>0</v>
      </c>
      <c r="H402" s="58"/>
      <c r="I402" s="57"/>
      <c r="J402" s="57"/>
      <c r="K402" s="57"/>
      <c r="L402" s="57"/>
      <c r="M402" s="58" t="str">
        <f t="shared" si="53"/>
        <v/>
      </c>
      <c r="N402" s="102"/>
    </row>
    <row r="403" spans="1:14">
      <c r="A403" s="97" t="str">
        <f t="shared" si="51"/>
        <v/>
      </c>
      <c r="B403" s="98" t="str">
        <f t="shared" si="50"/>
        <v/>
      </c>
      <c r="C403" s="99"/>
      <c r="D403" s="100"/>
      <c r="E403" s="100"/>
      <c r="F403" s="57"/>
      <c r="G403" s="58">
        <f t="shared" si="52"/>
        <v>0</v>
      </c>
      <c r="H403" s="58"/>
      <c r="I403" s="57"/>
      <c r="J403" s="57"/>
      <c r="K403" s="57"/>
      <c r="L403" s="57"/>
      <c r="M403" s="58" t="str">
        <f t="shared" si="53"/>
        <v/>
      </c>
      <c r="N403" s="102"/>
    </row>
    <row r="404" spans="1:14">
      <c r="A404" s="97" t="str">
        <f t="shared" si="51"/>
        <v/>
      </c>
      <c r="B404" s="98" t="str">
        <f t="shared" si="50"/>
        <v/>
      </c>
      <c r="C404" s="99"/>
      <c r="D404" s="100"/>
      <c r="E404" s="100"/>
      <c r="F404" s="57"/>
      <c r="G404" s="58">
        <f t="shared" si="52"/>
        <v>0</v>
      </c>
      <c r="H404" s="58"/>
      <c r="I404" s="57"/>
      <c r="J404" s="57"/>
      <c r="K404" s="57"/>
      <c r="L404" s="57"/>
      <c r="M404" s="58" t="str">
        <f t="shared" si="53"/>
        <v/>
      </c>
      <c r="N404" s="102"/>
    </row>
    <row r="405" spans="1:14">
      <c r="A405" s="97" t="str">
        <f t="shared" si="51"/>
        <v/>
      </c>
      <c r="B405" s="98" t="str">
        <f t="shared" si="50"/>
        <v/>
      </c>
      <c r="C405" s="99"/>
      <c r="D405" s="100"/>
      <c r="E405" s="100"/>
      <c r="F405" s="57"/>
      <c r="G405" s="58">
        <f t="shared" si="52"/>
        <v>0</v>
      </c>
      <c r="H405" s="58"/>
      <c r="I405" s="57"/>
      <c r="J405" s="57"/>
      <c r="K405" s="57"/>
      <c r="L405" s="57"/>
      <c r="M405" s="58" t="str">
        <f t="shared" si="53"/>
        <v/>
      </c>
      <c r="N405" s="102"/>
    </row>
    <row r="406" spans="1:14">
      <c r="A406" s="97" t="str">
        <f t="shared" si="51"/>
        <v/>
      </c>
      <c r="B406" s="98" t="str">
        <f t="shared" si="50"/>
        <v/>
      </c>
      <c r="C406" s="99"/>
      <c r="D406" s="100"/>
      <c r="E406" s="100"/>
      <c r="F406" s="57"/>
      <c r="G406" s="58">
        <f t="shared" si="52"/>
        <v>0</v>
      </c>
      <c r="H406" s="58"/>
      <c r="I406" s="57"/>
      <c r="J406" s="57"/>
      <c r="K406" s="57"/>
      <c r="L406" s="57"/>
      <c r="M406" s="58" t="str">
        <f t="shared" si="53"/>
        <v/>
      </c>
      <c r="N406" s="102"/>
    </row>
    <row r="407" spans="1:14">
      <c r="A407" s="97" t="str">
        <f t="shared" si="51"/>
        <v/>
      </c>
      <c r="B407" s="98" t="str">
        <f t="shared" si="50"/>
        <v/>
      </c>
      <c r="C407" s="99"/>
      <c r="D407" s="100"/>
      <c r="E407" s="100"/>
      <c r="F407" s="57"/>
      <c r="G407" s="58">
        <f t="shared" si="52"/>
        <v>0</v>
      </c>
      <c r="H407" s="58"/>
      <c r="I407" s="57"/>
      <c r="J407" s="57"/>
      <c r="K407" s="57"/>
      <c r="L407" s="57"/>
      <c r="M407" s="58" t="str">
        <f t="shared" si="53"/>
        <v/>
      </c>
      <c r="N407" s="102"/>
    </row>
    <row r="408" spans="1:14">
      <c r="A408" s="97" t="str">
        <f t="shared" si="51"/>
        <v/>
      </c>
      <c r="B408" s="98" t="str">
        <f t="shared" si="50"/>
        <v/>
      </c>
      <c r="C408" s="99"/>
      <c r="D408" s="100"/>
      <c r="E408" s="100"/>
      <c r="F408" s="57"/>
      <c r="G408" s="58">
        <f t="shared" si="52"/>
        <v>0</v>
      </c>
      <c r="H408" s="58"/>
      <c r="I408" s="57"/>
      <c r="J408" s="57"/>
      <c r="K408" s="57"/>
      <c r="L408" s="57"/>
      <c r="M408" s="58" t="str">
        <f t="shared" si="53"/>
        <v/>
      </c>
      <c r="N408" s="102"/>
    </row>
    <row r="409" spans="1:14">
      <c r="A409" s="97" t="str">
        <f t="shared" si="51"/>
        <v/>
      </c>
      <c r="B409" s="98" t="str">
        <f t="shared" si="50"/>
        <v/>
      </c>
      <c r="C409" s="99"/>
      <c r="D409" s="100"/>
      <c r="E409" s="100"/>
      <c r="F409" s="57"/>
      <c r="G409" s="58">
        <f t="shared" si="52"/>
        <v>0</v>
      </c>
      <c r="H409" s="58"/>
      <c r="I409" s="57"/>
      <c r="J409" s="57"/>
      <c r="K409" s="57"/>
      <c r="L409" s="57"/>
      <c r="M409" s="58" t="str">
        <f t="shared" si="53"/>
        <v/>
      </c>
      <c r="N409" s="102"/>
    </row>
    <row r="410" spans="1:14">
      <c r="A410" s="97" t="str">
        <f t="shared" si="51"/>
        <v/>
      </c>
      <c r="B410" s="98" t="str">
        <f t="shared" si="50"/>
        <v/>
      </c>
      <c r="C410" s="99"/>
      <c r="D410" s="100"/>
      <c r="E410" s="100"/>
      <c r="F410" s="57"/>
      <c r="G410" s="58">
        <f t="shared" si="52"/>
        <v>0</v>
      </c>
      <c r="H410" s="58"/>
      <c r="I410" s="57"/>
      <c r="J410" s="57"/>
      <c r="K410" s="57"/>
      <c r="L410" s="57"/>
      <c r="M410" s="58" t="str">
        <f t="shared" si="53"/>
        <v/>
      </c>
      <c r="N410" s="102"/>
    </row>
    <row r="411" spans="1:14">
      <c r="A411" s="97" t="str">
        <f t="shared" si="51"/>
        <v/>
      </c>
      <c r="B411" s="98" t="str">
        <f t="shared" si="50"/>
        <v/>
      </c>
      <c r="C411" s="99"/>
      <c r="D411" s="100"/>
      <c r="E411" s="100"/>
      <c r="F411" s="57"/>
      <c r="G411" s="58">
        <f t="shared" si="52"/>
        <v>0</v>
      </c>
      <c r="H411" s="58"/>
      <c r="I411" s="57"/>
      <c r="J411" s="57"/>
      <c r="K411" s="57"/>
      <c r="L411" s="57"/>
      <c r="M411" s="58" t="str">
        <f t="shared" si="53"/>
        <v/>
      </c>
      <c r="N411" s="102"/>
    </row>
    <row r="412" spans="1:14">
      <c r="A412" s="97" t="str">
        <f t="shared" si="51"/>
        <v/>
      </c>
      <c r="B412" s="98" t="str">
        <f t="shared" si="50"/>
        <v/>
      </c>
      <c r="C412" s="99"/>
      <c r="D412" s="100"/>
      <c r="E412" s="100"/>
      <c r="F412" s="57"/>
      <c r="G412" s="58">
        <f t="shared" si="52"/>
        <v>0</v>
      </c>
      <c r="H412" s="58"/>
      <c r="I412" s="57"/>
      <c r="J412" s="57"/>
      <c r="K412" s="57"/>
      <c r="L412" s="57"/>
      <c r="M412" s="58" t="str">
        <f t="shared" si="53"/>
        <v/>
      </c>
      <c r="N412" s="102"/>
    </row>
    <row r="413" spans="1:14">
      <c r="A413" s="97" t="str">
        <f t="shared" si="51"/>
        <v/>
      </c>
      <c r="B413" s="98" t="str">
        <f t="shared" si="50"/>
        <v/>
      </c>
      <c r="C413" s="99"/>
      <c r="D413" s="100"/>
      <c r="E413" s="100"/>
      <c r="F413" s="57"/>
      <c r="G413" s="58">
        <f t="shared" si="52"/>
        <v>0</v>
      </c>
      <c r="H413" s="58"/>
      <c r="I413" s="57"/>
      <c r="J413" s="57"/>
      <c r="K413" s="57"/>
      <c r="L413" s="57"/>
      <c r="M413" s="58" t="str">
        <f t="shared" si="53"/>
        <v/>
      </c>
      <c r="N413" s="102"/>
    </row>
    <row r="414" spans="1:14">
      <c r="A414" s="97" t="str">
        <f t="shared" si="51"/>
        <v/>
      </c>
      <c r="B414" s="98" t="str">
        <f t="shared" si="50"/>
        <v/>
      </c>
      <c r="C414" s="99"/>
      <c r="D414" s="100"/>
      <c r="E414" s="100"/>
      <c r="F414" s="57"/>
      <c r="G414" s="58">
        <f t="shared" si="52"/>
        <v>0</v>
      </c>
      <c r="H414" s="58"/>
      <c r="I414" s="57"/>
      <c r="J414" s="57"/>
      <c r="K414" s="57"/>
      <c r="L414" s="57"/>
      <c r="M414" s="58" t="str">
        <f t="shared" si="53"/>
        <v/>
      </c>
      <c r="N414" s="102"/>
    </row>
    <row r="415" spans="1:14">
      <c r="A415" s="97" t="str">
        <f t="shared" si="51"/>
        <v/>
      </c>
      <c r="B415" s="98" t="str">
        <f t="shared" si="50"/>
        <v/>
      </c>
      <c r="C415" s="99"/>
      <c r="D415" s="100"/>
      <c r="E415" s="100"/>
      <c r="F415" s="57"/>
      <c r="G415" s="58">
        <f t="shared" si="52"/>
        <v>0</v>
      </c>
      <c r="H415" s="58"/>
      <c r="I415" s="57"/>
      <c r="J415" s="57"/>
      <c r="K415" s="57"/>
      <c r="L415" s="57"/>
      <c r="M415" s="58" t="str">
        <f t="shared" si="53"/>
        <v/>
      </c>
      <c r="N415" s="102"/>
    </row>
    <row r="416" spans="1:14">
      <c r="A416" s="97" t="str">
        <f t="shared" si="51"/>
        <v/>
      </c>
      <c r="B416" s="98" t="str">
        <f t="shared" si="50"/>
        <v/>
      </c>
      <c r="C416" s="99"/>
      <c r="D416" s="100"/>
      <c r="E416" s="100"/>
      <c r="F416" s="57"/>
      <c r="G416" s="58">
        <f t="shared" si="52"/>
        <v>0</v>
      </c>
      <c r="H416" s="58"/>
      <c r="I416" s="57"/>
      <c r="J416" s="57"/>
      <c r="K416" s="57"/>
      <c r="L416" s="57"/>
      <c r="M416" s="58" t="str">
        <f t="shared" si="53"/>
        <v/>
      </c>
      <c r="N416" s="102"/>
    </row>
    <row r="417" spans="1:14">
      <c r="A417" s="97" t="str">
        <f t="shared" si="51"/>
        <v/>
      </c>
      <c r="B417" s="98" t="str">
        <f t="shared" si="50"/>
        <v/>
      </c>
      <c r="C417" s="99"/>
      <c r="D417" s="100"/>
      <c r="E417" s="100"/>
      <c r="F417" s="57"/>
      <c r="G417" s="58">
        <f t="shared" si="52"/>
        <v>0</v>
      </c>
      <c r="H417" s="58"/>
      <c r="I417" s="57"/>
      <c r="J417" s="57"/>
      <c r="K417" s="57"/>
      <c r="L417" s="57"/>
      <c r="M417" s="58" t="str">
        <f t="shared" si="53"/>
        <v/>
      </c>
      <c r="N417" s="102"/>
    </row>
    <row r="418" spans="1:14">
      <c r="A418" s="97" t="str">
        <f t="shared" si="51"/>
        <v/>
      </c>
      <c r="B418" s="98" t="str">
        <f t="shared" si="50"/>
        <v/>
      </c>
      <c r="C418" s="99"/>
      <c r="D418" s="100"/>
      <c r="E418" s="100"/>
      <c r="F418" s="57"/>
      <c r="G418" s="58">
        <f t="shared" si="52"/>
        <v>0</v>
      </c>
      <c r="H418" s="58"/>
      <c r="I418" s="57"/>
      <c r="J418" s="57"/>
      <c r="K418" s="57"/>
      <c r="L418" s="57"/>
      <c r="M418" s="58" t="str">
        <f t="shared" si="53"/>
        <v/>
      </c>
      <c r="N418" s="102"/>
    </row>
    <row r="419" spans="1:14">
      <c r="A419" s="97" t="str">
        <f t="shared" si="51"/>
        <v/>
      </c>
      <c r="B419" s="98" t="str">
        <f t="shared" si="50"/>
        <v/>
      </c>
      <c r="C419" s="99"/>
      <c r="D419" s="100"/>
      <c r="E419" s="100"/>
      <c r="F419" s="57"/>
      <c r="G419" s="58">
        <f t="shared" si="52"/>
        <v>0</v>
      </c>
      <c r="H419" s="58"/>
      <c r="I419" s="57"/>
      <c r="J419" s="57"/>
      <c r="K419" s="57"/>
      <c r="L419" s="57"/>
      <c r="M419" s="58" t="str">
        <f t="shared" si="53"/>
        <v/>
      </c>
      <c r="N419" s="102"/>
    </row>
    <row r="420" spans="1:14">
      <c r="A420" s="97" t="str">
        <f t="shared" si="51"/>
        <v/>
      </c>
      <c r="B420" s="98" t="str">
        <f t="shared" si="50"/>
        <v/>
      </c>
      <c r="C420" s="99"/>
      <c r="D420" s="100"/>
      <c r="E420" s="100"/>
      <c r="F420" s="57"/>
      <c r="G420" s="58">
        <f t="shared" si="52"/>
        <v>0</v>
      </c>
      <c r="H420" s="58"/>
      <c r="I420" s="57"/>
      <c r="J420" s="57"/>
      <c r="K420" s="57"/>
      <c r="L420" s="57"/>
      <c r="M420" s="58" t="str">
        <f t="shared" si="53"/>
        <v/>
      </c>
      <c r="N420" s="102"/>
    </row>
    <row r="421" spans="1:14">
      <c r="A421" s="97" t="str">
        <f t="shared" si="51"/>
        <v/>
      </c>
      <c r="B421" s="98" t="str">
        <f t="shared" si="50"/>
        <v/>
      </c>
      <c r="C421" s="99"/>
      <c r="D421" s="100"/>
      <c r="E421" s="100"/>
      <c r="F421" s="57"/>
      <c r="G421" s="58">
        <f t="shared" si="52"/>
        <v>0</v>
      </c>
      <c r="H421" s="58"/>
      <c r="I421" s="57"/>
      <c r="J421" s="57"/>
      <c r="K421" s="57"/>
      <c r="L421" s="57"/>
      <c r="M421" s="58" t="str">
        <f t="shared" si="53"/>
        <v/>
      </c>
      <c r="N421" s="102"/>
    </row>
    <row r="422" spans="1:14">
      <c r="A422" s="97" t="str">
        <f t="shared" si="51"/>
        <v/>
      </c>
      <c r="B422" s="98" t="str">
        <f t="shared" si="50"/>
        <v/>
      </c>
      <c r="C422" s="99"/>
      <c r="D422" s="100"/>
      <c r="E422" s="100"/>
      <c r="F422" s="57"/>
      <c r="G422" s="58">
        <f t="shared" si="52"/>
        <v>0</v>
      </c>
      <c r="H422" s="58"/>
      <c r="I422" s="57"/>
      <c r="J422" s="57"/>
      <c r="K422" s="57"/>
      <c r="L422" s="57"/>
      <c r="M422" s="58" t="str">
        <f t="shared" si="53"/>
        <v/>
      </c>
      <c r="N422" s="102"/>
    </row>
    <row r="423" spans="1:14">
      <c r="A423" s="97" t="str">
        <f t="shared" si="51"/>
        <v/>
      </c>
      <c r="B423" s="98" t="str">
        <f t="shared" si="50"/>
        <v/>
      </c>
      <c r="C423" s="99"/>
      <c r="D423" s="100"/>
      <c r="E423" s="100"/>
      <c r="F423" s="57"/>
      <c r="G423" s="58">
        <f t="shared" si="52"/>
        <v>0</v>
      </c>
      <c r="H423" s="58"/>
      <c r="I423" s="57"/>
      <c r="J423" s="57"/>
      <c r="K423" s="57"/>
      <c r="L423" s="57"/>
      <c r="M423" s="58" t="str">
        <f t="shared" si="53"/>
        <v/>
      </c>
      <c r="N423" s="102"/>
    </row>
    <row r="424" spans="1:14">
      <c r="A424" s="97" t="str">
        <f t="shared" si="51"/>
        <v/>
      </c>
      <c r="B424" s="98" t="str">
        <f t="shared" si="50"/>
        <v/>
      </c>
      <c r="C424" s="99"/>
      <c r="D424" s="100"/>
      <c r="E424" s="100"/>
      <c r="F424" s="57"/>
      <c r="G424" s="58">
        <f t="shared" si="52"/>
        <v>0</v>
      </c>
      <c r="H424" s="58"/>
      <c r="I424" s="57"/>
      <c r="J424" s="57"/>
      <c r="K424" s="57"/>
      <c r="L424" s="57"/>
      <c r="M424" s="58" t="str">
        <f t="shared" si="53"/>
        <v/>
      </c>
      <c r="N424" s="102"/>
    </row>
    <row r="425" spans="1:14">
      <c r="A425" s="97" t="str">
        <f t="shared" si="51"/>
        <v/>
      </c>
      <c r="B425" s="98" t="str">
        <f t="shared" si="50"/>
        <v/>
      </c>
      <c r="C425" s="99"/>
      <c r="D425" s="100"/>
      <c r="E425" s="100"/>
      <c r="F425" s="57"/>
      <c r="G425" s="58">
        <f t="shared" si="52"/>
        <v>0</v>
      </c>
      <c r="H425" s="58"/>
      <c r="I425" s="57"/>
      <c r="J425" s="57"/>
      <c r="K425" s="57"/>
      <c r="L425" s="57"/>
      <c r="M425" s="58" t="str">
        <f t="shared" si="53"/>
        <v/>
      </c>
      <c r="N425" s="102"/>
    </row>
    <row r="426" spans="1:14">
      <c r="A426" s="97" t="str">
        <f t="shared" si="51"/>
        <v/>
      </c>
      <c r="B426" s="98" t="str">
        <f t="shared" si="50"/>
        <v/>
      </c>
      <c r="C426" s="99"/>
      <c r="D426" s="100"/>
      <c r="E426" s="100"/>
      <c r="F426" s="57"/>
      <c r="G426" s="58">
        <f t="shared" si="52"/>
        <v>0</v>
      </c>
      <c r="H426" s="58"/>
      <c r="I426" s="57"/>
      <c r="J426" s="57"/>
      <c r="K426" s="57"/>
      <c r="L426" s="57"/>
      <c r="M426" s="58" t="str">
        <f t="shared" si="53"/>
        <v/>
      </c>
      <c r="N426" s="102"/>
    </row>
    <row r="427" spans="1:14">
      <c r="A427" s="97" t="str">
        <f t="shared" si="51"/>
        <v/>
      </c>
      <c r="B427" s="98" t="str">
        <f t="shared" si="50"/>
        <v/>
      </c>
      <c r="C427" s="99"/>
      <c r="D427" s="100"/>
      <c r="E427" s="100"/>
      <c r="F427" s="57"/>
      <c r="G427" s="58">
        <f t="shared" si="52"/>
        <v>0</v>
      </c>
      <c r="H427" s="58"/>
      <c r="I427" s="57"/>
      <c r="J427" s="57"/>
      <c r="K427" s="57"/>
      <c r="L427" s="57"/>
      <c r="M427" s="58" t="str">
        <f t="shared" si="53"/>
        <v/>
      </c>
      <c r="N427" s="102"/>
    </row>
    <row r="428" spans="1:14">
      <c r="A428" s="97" t="str">
        <f t="shared" si="51"/>
        <v/>
      </c>
      <c r="B428" s="98" t="str">
        <f t="shared" ref="B428:B491" si="54">IF(C428="","",MONTH(C428)&amp;"月")</f>
        <v/>
      </c>
      <c r="C428" s="99"/>
      <c r="D428" s="100"/>
      <c r="E428" s="100"/>
      <c r="F428" s="57"/>
      <c r="G428" s="58">
        <f t="shared" si="52"/>
        <v>0</v>
      </c>
      <c r="H428" s="58"/>
      <c r="I428" s="57"/>
      <c r="J428" s="57"/>
      <c r="K428" s="57"/>
      <c r="L428" s="57"/>
      <c r="M428" s="58" t="str">
        <f t="shared" si="53"/>
        <v/>
      </c>
      <c r="N428" s="102"/>
    </row>
    <row r="429" spans="1:14">
      <c r="A429" s="97" t="str">
        <f t="shared" ref="A429:A492" si="55">IF(C429="","",ROW()-42)</f>
        <v/>
      </c>
      <c r="B429" s="98" t="str">
        <f t="shared" si="54"/>
        <v/>
      </c>
      <c r="C429" s="99"/>
      <c r="D429" s="100"/>
      <c r="E429" s="100"/>
      <c r="F429" s="57"/>
      <c r="G429" s="58">
        <f t="shared" ref="G429:G492" si="56">IF(F429="",0,F429*$K$41)</f>
        <v>0</v>
      </c>
      <c r="H429" s="58"/>
      <c r="I429" s="57"/>
      <c r="J429" s="57"/>
      <c r="K429" s="57"/>
      <c r="L429" s="57"/>
      <c r="M429" s="58" t="str">
        <f t="shared" ref="M429:M492" si="57">IF(C429="","",ROUND(M428+G429-I429-J429-K429-L429-H429,2))</f>
        <v/>
      </c>
      <c r="N429" s="102"/>
    </row>
    <row r="430" spans="1:14">
      <c r="A430" s="97" t="str">
        <f t="shared" si="55"/>
        <v/>
      </c>
      <c r="B430" s="98" t="str">
        <f t="shared" si="54"/>
        <v/>
      </c>
      <c r="C430" s="99"/>
      <c r="D430" s="100"/>
      <c r="E430" s="100"/>
      <c r="F430" s="57"/>
      <c r="G430" s="58">
        <f t="shared" si="56"/>
        <v>0</v>
      </c>
      <c r="H430" s="58"/>
      <c r="I430" s="57"/>
      <c r="J430" s="57"/>
      <c r="K430" s="57"/>
      <c r="L430" s="57"/>
      <c r="M430" s="58" t="str">
        <f t="shared" si="57"/>
        <v/>
      </c>
      <c r="N430" s="102"/>
    </row>
    <row r="431" spans="1:14">
      <c r="A431" s="97" t="str">
        <f t="shared" si="55"/>
        <v/>
      </c>
      <c r="B431" s="98" t="str">
        <f t="shared" si="54"/>
        <v/>
      </c>
      <c r="C431" s="99"/>
      <c r="D431" s="100"/>
      <c r="E431" s="100"/>
      <c r="F431" s="57"/>
      <c r="G431" s="58">
        <f t="shared" si="56"/>
        <v>0</v>
      </c>
      <c r="H431" s="58"/>
      <c r="I431" s="57"/>
      <c r="J431" s="57"/>
      <c r="K431" s="57"/>
      <c r="L431" s="57"/>
      <c r="M431" s="58" t="str">
        <f t="shared" si="57"/>
        <v/>
      </c>
      <c r="N431" s="102"/>
    </row>
    <row r="432" spans="1:14">
      <c r="A432" s="97" t="str">
        <f t="shared" si="55"/>
        <v/>
      </c>
      <c r="B432" s="98" t="str">
        <f t="shared" si="54"/>
        <v/>
      </c>
      <c r="C432" s="99"/>
      <c r="D432" s="100"/>
      <c r="E432" s="100"/>
      <c r="F432" s="57"/>
      <c r="G432" s="58">
        <f t="shared" si="56"/>
        <v>0</v>
      </c>
      <c r="H432" s="58"/>
      <c r="I432" s="57"/>
      <c r="J432" s="57"/>
      <c r="K432" s="57"/>
      <c r="L432" s="57"/>
      <c r="M432" s="58" t="str">
        <f t="shared" si="57"/>
        <v/>
      </c>
      <c r="N432" s="102"/>
    </row>
    <row r="433" spans="1:14">
      <c r="A433" s="97" t="str">
        <f t="shared" si="55"/>
        <v/>
      </c>
      <c r="B433" s="98" t="str">
        <f t="shared" si="54"/>
        <v/>
      </c>
      <c r="C433" s="99"/>
      <c r="D433" s="100"/>
      <c r="E433" s="100"/>
      <c r="F433" s="57"/>
      <c r="G433" s="58">
        <f t="shared" si="56"/>
        <v>0</v>
      </c>
      <c r="H433" s="58"/>
      <c r="I433" s="57"/>
      <c r="J433" s="57"/>
      <c r="K433" s="57"/>
      <c r="L433" s="57"/>
      <c r="M433" s="58" t="str">
        <f t="shared" si="57"/>
        <v/>
      </c>
      <c r="N433" s="102"/>
    </row>
    <row r="434" spans="1:14">
      <c r="A434" s="97" t="str">
        <f t="shared" si="55"/>
        <v/>
      </c>
      <c r="B434" s="98" t="str">
        <f t="shared" si="54"/>
        <v/>
      </c>
      <c r="C434" s="99"/>
      <c r="D434" s="100"/>
      <c r="E434" s="100"/>
      <c r="F434" s="57"/>
      <c r="G434" s="58">
        <f t="shared" si="56"/>
        <v>0</v>
      </c>
      <c r="H434" s="58"/>
      <c r="I434" s="57"/>
      <c r="J434" s="57"/>
      <c r="K434" s="57"/>
      <c r="L434" s="57"/>
      <c r="M434" s="58" t="str">
        <f t="shared" si="57"/>
        <v/>
      </c>
      <c r="N434" s="102"/>
    </row>
    <row r="435" spans="1:14">
      <c r="A435" s="97" t="str">
        <f t="shared" si="55"/>
        <v/>
      </c>
      <c r="B435" s="98" t="str">
        <f t="shared" si="54"/>
        <v/>
      </c>
      <c r="C435" s="99"/>
      <c r="D435" s="100"/>
      <c r="E435" s="100"/>
      <c r="F435" s="57"/>
      <c r="G435" s="58">
        <f t="shared" si="56"/>
        <v>0</v>
      </c>
      <c r="H435" s="58"/>
      <c r="I435" s="57"/>
      <c r="J435" s="57"/>
      <c r="K435" s="57"/>
      <c r="L435" s="57"/>
      <c r="M435" s="58" t="str">
        <f t="shared" si="57"/>
        <v/>
      </c>
      <c r="N435" s="102"/>
    </row>
    <row r="436" spans="1:14">
      <c r="A436" s="97" t="str">
        <f t="shared" si="55"/>
        <v/>
      </c>
      <c r="B436" s="98" t="str">
        <f t="shared" si="54"/>
        <v/>
      </c>
      <c r="C436" s="99"/>
      <c r="D436" s="100"/>
      <c r="E436" s="100"/>
      <c r="F436" s="57"/>
      <c r="G436" s="58">
        <f t="shared" si="56"/>
        <v>0</v>
      </c>
      <c r="H436" s="58"/>
      <c r="I436" s="57"/>
      <c r="J436" s="57"/>
      <c r="K436" s="57"/>
      <c r="L436" s="57"/>
      <c r="M436" s="58" t="str">
        <f t="shared" si="57"/>
        <v/>
      </c>
      <c r="N436" s="102"/>
    </row>
    <row r="437" spans="1:14">
      <c r="A437" s="97" t="str">
        <f t="shared" si="55"/>
        <v/>
      </c>
      <c r="B437" s="98" t="str">
        <f t="shared" si="54"/>
        <v/>
      </c>
      <c r="C437" s="99"/>
      <c r="D437" s="100"/>
      <c r="E437" s="100"/>
      <c r="F437" s="57"/>
      <c r="G437" s="58">
        <f t="shared" si="56"/>
        <v>0</v>
      </c>
      <c r="H437" s="58"/>
      <c r="I437" s="57"/>
      <c r="J437" s="57"/>
      <c r="K437" s="57"/>
      <c r="L437" s="57"/>
      <c r="M437" s="58" t="str">
        <f t="shared" si="57"/>
        <v/>
      </c>
      <c r="N437" s="102"/>
    </row>
    <row r="438" spans="1:14">
      <c r="A438" s="97" t="str">
        <f t="shared" si="55"/>
        <v/>
      </c>
      <c r="B438" s="98" t="str">
        <f t="shared" si="54"/>
        <v/>
      </c>
      <c r="C438" s="99"/>
      <c r="D438" s="100"/>
      <c r="E438" s="100"/>
      <c r="F438" s="57"/>
      <c r="G438" s="58">
        <f t="shared" si="56"/>
        <v>0</v>
      </c>
      <c r="H438" s="58"/>
      <c r="I438" s="57"/>
      <c r="J438" s="57"/>
      <c r="K438" s="57"/>
      <c r="L438" s="57"/>
      <c r="M438" s="58" t="str">
        <f t="shared" si="57"/>
        <v/>
      </c>
      <c r="N438" s="102"/>
    </row>
    <row r="439" spans="1:14">
      <c r="A439" s="97" t="str">
        <f t="shared" si="55"/>
        <v/>
      </c>
      <c r="B439" s="98" t="str">
        <f t="shared" si="54"/>
        <v/>
      </c>
      <c r="C439" s="99"/>
      <c r="D439" s="100"/>
      <c r="E439" s="100"/>
      <c r="F439" s="57"/>
      <c r="G439" s="58">
        <f t="shared" si="56"/>
        <v>0</v>
      </c>
      <c r="H439" s="58"/>
      <c r="I439" s="57"/>
      <c r="J439" s="57"/>
      <c r="K439" s="57"/>
      <c r="L439" s="57"/>
      <c r="M439" s="58" t="str">
        <f t="shared" si="57"/>
        <v/>
      </c>
      <c r="N439" s="102"/>
    </row>
    <row r="440" spans="1:14">
      <c r="A440" s="97" t="str">
        <f t="shared" si="55"/>
        <v/>
      </c>
      <c r="B440" s="98" t="str">
        <f t="shared" si="54"/>
        <v/>
      </c>
      <c r="C440" s="99"/>
      <c r="D440" s="100"/>
      <c r="E440" s="100"/>
      <c r="F440" s="57"/>
      <c r="G440" s="58">
        <f t="shared" si="56"/>
        <v>0</v>
      </c>
      <c r="H440" s="58"/>
      <c r="I440" s="57"/>
      <c r="J440" s="57"/>
      <c r="K440" s="57"/>
      <c r="L440" s="57"/>
      <c r="M440" s="58" t="str">
        <f t="shared" si="57"/>
        <v/>
      </c>
      <c r="N440" s="102"/>
    </row>
    <row r="441" spans="1:14">
      <c r="A441" s="97" t="str">
        <f t="shared" si="55"/>
        <v/>
      </c>
      <c r="B441" s="98" t="str">
        <f t="shared" si="54"/>
        <v/>
      </c>
      <c r="C441" s="99"/>
      <c r="D441" s="100"/>
      <c r="E441" s="100"/>
      <c r="F441" s="57"/>
      <c r="G441" s="58">
        <f t="shared" si="56"/>
        <v>0</v>
      </c>
      <c r="H441" s="58"/>
      <c r="I441" s="57"/>
      <c r="J441" s="57"/>
      <c r="K441" s="57"/>
      <c r="L441" s="57"/>
      <c r="M441" s="58" t="str">
        <f t="shared" si="57"/>
        <v/>
      </c>
      <c r="N441" s="102"/>
    </row>
    <row r="442" spans="1:14">
      <c r="A442" s="97" t="str">
        <f t="shared" si="55"/>
        <v/>
      </c>
      <c r="B442" s="98" t="str">
        <f t="shared" si="54"/>
        <v/>
      </c>
      <c r="C442" s="99"/>
      <c r="D442" s="100"/>
      <c r="E442" s="100"/>
      <c r="F442" s="57"/>
      <c r="G442" s="58">
        <f t="shared" si="56"/>
        <v>0</v>
      </c>
      <c r="H442" s="58"/>
      <c r="I442" s="57"/>
      <c r="J442" s="57"/>
      <c r="K442" s="57"/>
      <c r="L442" s="57"/>
      <c r="M442" s="58" t="str">
        <f t="shared" si="57"/>
        <v/>
      </c>
      <c r="N442" s="102"/>
    </row>
    <row r="443" spans="1:14">
      <c r="A443" s="97" t="str">
        <f t="shared" si="55"/>
        <v/>
      </c>
      <c r="B443" s="98" t="str">
        <f t="shared" si="54"/>
        <v/>
      </c>
      <c r="C443" s="99"/>
      <c r="D443" s="100"/>
      <c r="E443" s="100"/>
      <c r="F443" s="57"/>
      <c r="G443" s="58">
        <f t="shared" si="56"/>
        <v>0</v>
      </c>
      <c r="H443" s="58"/>
      <c r="I443" s="57"/>
      <c r="J443" s="57"/>
      <c r="K443" s="57"/>
      <c r="L443" s="57"/>
      <c r="M443" s="58" t="str">
        <f t="shared" si="57"/>
        <v/>
      </c>
      <c r="N443" s="102"/>
    </row>
    <row r="444" spans="1:14">
      <c r="A444" s="97" t="str">
        <f t="shared" si="55"/>
        <v/>
      </c>
      <c r="B444" s="98" t="str">
        <f t="shared" si="54"/>
        <v/>
      </c>
      <c r="C444" s="99"/>
      <c r="D444" s="100"/>
      <c r="E444" s="100"/>
      <c r="F444" s="57"/>
      <c r="G444" s="58">
        <f t="shared" si="56"/>
        <v>0</v>
      </c>
      <c r="H444" s="58"/>
      <c r="I444" s="57"/>
      <c r="J444" s="57"/>
      <c r="K444" s="57"/>
      <c r="L444" s="57"/>
      <c r="M444" s="58" t="str">
        <f t="shared" si="57"/>
        <v/>
      </c>
      <c r="N444" s="102"/>
    </row>
    <row r="445" spans="1:14">
      <c r="A445" s="97" t="str">
        <f t="shared" si="55"/>
        <v/>
      </c>
      <c r="B445" s="98" t="str">
        <f t="shared" si="54"/>
        <v/>
      </c>
      <c r="C445" s="99"/>
      <c r="D445" s="100"/>
      <c r="E445" s="100"/>
      <c r="F445" s="57"/>
      <c r="G445" s="58">
        <f t="shared" si="56"/>
        <v>0</v>
      </c>
      <c r="H445" s="58"/>
      <c r="I445" s="57"/>
      <c r="J445" s="57"/>
      <c r="K445" s="57"/>
      <c r="L445" s="57"/>
      <c r="M445" s="58" t="str">
        <f t="shared" si="57"/>
        <v/>
      </c>
      <c r="N445" s="102"/>
    </row>
    <row r="446" spans="1:14">
      <c r="A446" s="97" t="str">
        <f t="shared" si="55"/>
        <v/>
      </c>
      <c r="B446" s="98" t="str">
        <f t="shared" si="54"/>
        <v/>
      </c>
      <c r="C446" s="99"/>
      <c r="D446" s="100"/>
      <c r="E446" s="100"/>
      <c r="F446" s="57"/>
      <c r="G446" s="58">
        <f t="shared" si="56"/>
        <v>0</v>
      </c>
      <c r="H446" s="58"/>
      <c r="I446" s="57"/>
      <c r="J446" s="57"/>
      <c r="K446" s="57"/>
      <c r="L446" s="57"/>
      <c r="M446" s="58" t="str">
        <f t="shared" si="57"/>
        <v/>
      </c>
      <c r="N446" s="102"/>
    </row>
    <row r="447" spans="1:14">
      <c r="A447" s="97" t="str">
        <f t="shared" si="55"/>
        <v/>
      </c>
      <c r="B447" s="98" t="str">
        <f t="shared" si="54"/>
        <v/>
      </c>
      <c r="C447" s="99"/>
      <c r="D447" s="100"/>
      <c r="E447" s="100"/>
      <c r="F447" s="57"/>
      <c r="G447" s="58">
        <f t="shared" si="56"/>
        <v>0</v>
      </c>
      <c r="H447" s="58"/>
      <c r="I447" s="57"/>
      <c r="J447" s="57"/>
      <c r="K447" s="57"/>
      <c r="L447" s="57"/>
      <c r="M447" s="58" t="str">
        <f t="shared" si="57"/>
        <v/>
      </c>
      <c r="N447" s="102"/>
    </row>
    <row r="448" spans="1:14">
      <c r="A448" s="97" t="str">
        <f t="shared" si="55"/>
        <v/>
      </c>
      <c r="B448" s="98" t="str">
        <f t="shared" si="54"/>
        <v/>
      </c>
      <c r="C448" s="99"/>
      <c r="D448" s="100"/>
      <c r="E448" s="100"/>
      <c r="F448" s="57"/>
      <c r="G448" s="58">
        <f t="shared" si="56"/>
        <v>0</v>
      </c>
      <c r="H448" s="58"/>
      <c r="I448" s="57"/>
      <c r="J448" s="57"/>
      <c r="K448" s="57"/>
      <c r="L448" s="57"/>
      <c r="M448" s="58" t="str">
        <f t="shared" si="57"/>
        <v/>
      </c>
      <c r="N448" s="102"/>
    </row>
    <row r="449" spans="1:14">
      <c r="A449" s="97" t="str">
        <f t="shared" si="55"/>
        <v/>
      </c>
      <c r="B449" s="98" t="str">
        <f t="shared" si="54"/>
        <v/>
      </c>
      <c r="C449" s="99"/>
      <c r="D449" s="100"/>
      <c r="E449" s="100"/>
      <c r="F449" s="57"/>
      <c r="G449" s="58">
        <f t="shared" si="56"/>
        <v>0</v>
      </c>
      <c r="H449" s="58"/>
      <c r="I449" s="57"/>
      <c r="J449" s="57"/>
      <c r="K449" s="57"/>
      <c r="L449" s="57"/>
      <c r="M449" s="58" t="str">
        <f t="shared" si="57"/>
        <v/>
      </c>
      <c r="N449" s="102"/>
    </row>
    <row r="450" spans="1:14">
      <c r="A450" s="97" t="str">
        <f t="shared" si="55"/>
        <v/>
      </c>
      <c r="B450" s="98" t="str">
        <f t="shared" si="54"/>
        <v/>
      </c>
      <c r="C450" s="99"/>
      <c r="D450" s="100"/>
      <c r="E450" s="100"/>
      <c r="F450" s="57"/>
      <c r="G450" s="58">
        <f t="shared" si="56"/>
        <v>0</v>
      </c>
      <c r="H450" s="58"/>
      <c r="I450" s="57"/>
      <c r="J450" s="57"/>
      <c r="K450" s="57"/>
      <c r="L450" s="57"/>
      <c r="M450" s="58" t="str">
        <f t="shared" si="57"/>
        <v/>
      </c>
      <c r="N450" s="102"/>
    </row>
    <row r="451" spans="1:14">
      <c r="A451" s="97" t="str">
        <f t="shared" si="55"/>
        <v/>
      </c>
      <c r="B451" s="98" t="str">
        <f t="shared" si="54"/>
        <v/>
      </c>
      <c r="C451" s="99"/>
      <c r="D451" s="100"/>
      <c r="E451" s="100"/>
      <c r="F451" s="57"/>
      <c r="G451" s="58">
        <f t="shared" si="56"/>
        <v>0</v>
      </c>
      <c r="H451" s="58"/>
      <c r="I451" s="57"/>
      <c r="J451" s="57"/>
      <c r="K451" s="57"/>
      <c r="L451" s="57"/>
      <c r="M451" s="58" t="str">
        <f t="shared" si="57"/>
        <v/>
      </c>
      <c r="N451" s="102"/>
    </row>
    <row r="452" spans="1:14">
      <c r="A452" s="97" t="str">
        <f t="shared" si="55"/>
        <v/>
      </c>
      <c r="B452" s="98" t="str">
        <f t="shared" si="54"/>
        <v/>
      </c>
      <c r="C452" s="99"/>
      <c r="D452" s="100"/>
      <c r="E452" s="100"/>
      <c r="F452" s="57"/>
      <c r="G452" s="58">
        <f t="shared" si="56"/>
        <v>0</v>
      </c>
      <c r="H452" s="58"/>
      <c r="I452" s="57"/>
      <c r="J452" s="57"/>
      <c r="K452" s="57"/>
      <c r="L452" s="57"/>
      <c r="M452" s="58" t="str">
        <f t="shared" si="57"/>
        <v/>
      </c>
      <c r="N452" s="102"/>
    </row>
    <row r="453" spans="1:14">
      <c r="A453" s="97" t="str">
        <f t="shared" si="55"/>
        <v/>
      </c>
      <c r="B453" s="98" t="str">
        <f t="shared" si="54"/>
        <v/>
      </c>
      <c r="C453" s="99"/>
      <c r="D453" s="100"/>
      <c r="E453" s="100"/>
      <c r="F453" s="57"/>
      <c r="G453" s="58">
        <f t="shared" si="56"/>
        <v>0</v>
      </c>
      <c r="H453" s="58"/>
      <c r="I453" s="57"/>
      <c r="J453" s="57"/>
      <c r="K453" s="57"/>
      <c r="L453" s="57"/>
      <c r="M453" s="58" t="str">
        <f t="shared" si="57"/>
        <v/>
      </c>
      <c r="N453" s="102"/>
    </row>
    <row r="454" spans="1:14">
      <c r="A454" s="97" t="str">
        <f t="shared" si="55"/>
        <v/>
      </c>
      <c r="B454" s="98" t="str">
        <f t="shared" si="54"/>
        <v/>
      </c>
      <c r="C454" s="99"/>
      <c r="D454" s="100"/>
      <c r="E454" s="100"/>
      <c r="F454" s="57"/>
      <c r="G454" s="58">
        <f t="shared" si="56"/>
        <v>0</v>
      </c>
      <c r="H454" s="58"/>
      <c r="I454" s="57"/>
      <c r="J454" s="57"/>
      <c r="K454" s="57"/>
      <c r="L454" s="57"/>
      <c r="M454" s="58" t="str">
        <f t="shared" si="57"/>
        <v/>
      </c>
      <c r="N454" s="102"/>
    </row>
    <row r="455" spans="1:14">
      <c r="A455" s="97" t="str">
        <f t="shared" si="55"/>
        <v/>
      </c>
      <c r="B455" s="98" t="str">
        <f t="shared" si="54"/>
        <v/>
      </c>
      <c r="C455" s="99"/>
      <c r="D455" s="100"/>
      <c r="E455" s="100"/>
      <c r="F455" s="57"/>
      <c r="G455" s="58">
        <f t="shared" si="56"/>
        <v>0</v>
      </c>
      <c r="H455" s="58"/>
      <c r="I455" s="57"/>
      <c r="J455" s="57"/>
      <c r="K455" s="57"/>
      <c r="L455" s="57"/>
      <c r="M455" s="58" t="str">
        <f t="shared" si="57"/>
        <v/>
      </c>
      <c r="N455" s="102"/>
    </row>
    <row r="456" spans="1:14">
      <c r="A456" s="97" t="str">
        <f t="shared" si="55"/>
        <v/>
      </c>
      <c r="B456" s="98" t="str">
        <f t="shared" si="54"/>
        <v/>
      </c>
      <c r="C456" s="99"/>
      <c r="D456" s="100"/>
      <c r="E456" s="100"/>
      <c r="F456" s="57"/>
      <c r="G456" s="58">
        <f t="shared" si="56"/>
        <v>0</v>
      </c>
      <c r="H456" s="58"/>
      <c r="I456" s="57"/>
      <c r="J456" s="57"/>
      <c r="K456" s="57"/>
      <c r="L456" s="57"/>
      <c r="M456" s="58" t="str">
        <f t="shared" si="57"/>
        <v/>
      </c>
      <c r="N456" s="102"/>
    </row>
    <row r="457" spans="1:14">
      <c r="A457" s="97" t="str">
        <f t="shared" si="55"/>
        <v/>
      </c>
      <c r="B457" s="98" t="str">
        <f t="shared" si="54"/>
        <v/>
      </c>
      <c r="C457" s="99"/>
      <c r="D457" s="100"/>
      <c r="E457" s="100"/>
      <c r="F457" s="57"/>
      <c r="G457" s="58">
        <f t="shared" si="56"/>
        <v>0</v>
      </c>
      <c r="H457" s="58"/>
      <c r="I457" s="57"/>
      <c r="J457" s="57"/>
      <c r="K457" s="57"/>
      <c r="L457" s="57"/>
      <c r="M457" s="58" t="str">
        <f t="shared" si="57"/>
        <v/>
      </c>
      <c r="N457" s="102"/>
    </row>
    <row r="458" spans="1:14">
      <c r="A458" s="97" t="str">
        <f t="shared" si="55"/>
        <v/>
      </c>
      <c r="B458" s="98" t="str">
        <f t="shared" si="54"/>
        <v/>
      </c>
      <c r="C458" s="99"/>
      <c r="D458" s="100"/>
      <c r="E458" s="100"/>
      <c r="F458" s="57"/>
      <c r="G458" s="58">
        <f t="shared" si="56"/>
        <v>0</v>
      </c>
      <c r="H458" s="58"/>
      <c r="I458" s="57"/>
      <c r="J458" s="57"/>
      <c r="K458" s="57"/>
      <c r="L458" s="57"/>
      <c r="M458" s="58" t="str">
        <f t="shared" si="57"/>
        <v/>
      </c>
      <c r="N458" s="102"/>
    </row>
    <row r="459" spans="1:14">
      <c r="A459" s="97" t="str">
        <f t="shared" si="55"/>
        <v/>
      </c>
      <c r="B459" s="98" t="str">
        <f t="shared" si="54"/>
        <v/>
      </c>
      <c r="C459" s="99"/>
      <c r="D459" s="100"/>
      <c r="E459" s="100"/>
      <c r="F459" s="57"/>
      <c r="G459" s="58">
        <f t="shared" si="56"/>
        <v>0</v>
      </c>
      <c r="H459" s="58"/>
      <c r="I459" s="57"/>
      <c r="J459" s="57"/>
      <c r="K459" s="57"/>
      <c r="L459" s="57"/>
      <c r="M459" s="58" t="str">
        <f t="shared" si="57"/>
        <v/>
      </c>
      <c r="N459" s="102"/>
    </row>
    <row r="460" spans="1:14">
      <c r="A460" s="97" t="str">
        <f t="shared" si="55"/>
        <v/>
      </c>
      <c r="B460" s="98" t="str">
        <f t="shared" si="54"/>
        <v/>
      </c>
      <c r="C460" s="99"/>
      <c r="D460" s="100"/>
      <c r="E460" s="100"/>
      <c r="F460" s="57"/>
      <c r="G460" s="58">
        <f t="shared" si="56"/>
        <v>0</v>
      </c>
      <c r="H460" s="58"/>
      <c r="I460" s="57"/>
      <c r="J460" s="57"/>
      <c r="K460" s="57"/>
      <c r="L460" s="57"/>
      <c r="M460" s="58" t="str">
        <f t="shared" si="57"/>
        <v/>
      </c>
      <c r="N460" s="102"/>
    </row>
    <row r="461" spans="1:14">
      <c r="A461" s="97" t="str">
        <f t="shared" si="55"/>
        <v/>
      </c>
      <c r="B461" s="98" t="str">
        <f t="shared" si="54"/>
        <v/>
      </c>
      <c r="C461" s="99"/>
      <c r="D461" s="100"/>
      <c r="E461" s="100"/>
      <c r="F461" s="57"/>
      <c r="G461" s="58">
        <f t="shared" si="56"/>
        <v>0</v>
      </c>
      <c r="H461" s="58"/>
      <c r="I461" s="57"/>
      <c r="J461" s="57"/>
      <c r="K461" s="57"/>
      <c r="L461" s="57"/>
      <c r="M461" s="58" t="str">
        <f t="shared" si="57"/>
        <v/>
      </c>
      <c r="N461" s="102"/>
    </row>
    <row r="462" spans="1:14">
      <c r="A462" s="97" t="str">
        <f t="shared" si="55"/>
        <v/>
      </c>
      <c r="B462" s="98" t="str">
        <f t="shared" si="54"/>
        <v/>
      </c>
      <c r="C462" s="99"/>
      <c r="D462" s="100"/>
      <c r="E462" s="100"/>
      <c r="F462" s="57"/>
      <c r="G462" s="58">
        <f t="shared" si="56"/>
        <v>0</v>
      </c>
      <c r="H462" s="58"/>
      <c r="I462" s="57"/>
      <c r="J462" s="57"/>
      <c r="K462" s="57"/>
      <c r="L462" s="57"/>
      <c r="M462" s="58" t="str">
        <f t="shared" si="57"/>
        <v/>
      </c>
      <c r="N462" s="102"/>
    </row>
    <row r="463" spans="1:14">
      <c r="A463" s="97" t="str">
        <f t="shared" si="55"/>
        <v/>
      </c>
      <c r="B463" s="98" t="str">
        <f t="shared" si="54"/>
        <v/>
      </c>
      <c r="C463" s="99"/>
      <c r="D463" s="100"/>
      <c r="E463" s="100"/>
      <c r="F463" s="57"/>
      <c r="G463" s="58">
        <f t="shared" si="56"/>
        <v>0</v>
      </c>
      <c r="H463" s="58"/>
      <c r="I463" s="57"/>
      <c r="J463" s="57"/>
      <c r="K463" s="57"/>
      <c r="L463" s="57"/>
      <c r="M463" s="58" t="str">
        <f t="shared" si="57"/>
        <v/>
      </c>
      <c r="N463" s="102"/>
    </row>
    <row r="464" spans="1:14">
      <c r="A464" s="97" t="str">
        <f t="shared" si="55"/>
        <v/>
      </c>
      <c r="B464" s="98" t="str">
        <f t="shared" si="54"/>
        <v/>
      </c>
      <c r="C464" s="99"/>
      <c r="D464" s="100"/>
      <c r="E464" s="100"/>
      <c r="F464" s="57"/>
      <c r="G464" s="58">
        <f t="shared" si="56"/>
        <v>0</v>
      </c>
      <c r="H464" s="58"/>
      <c r="I464" s="57"/>
      <c r="J464" s="57"/>
      <c r="K464" s="57"/>
      <c r="L464" s="57"/>
      <c r="M464" s="58" t="str">
        <f t="shared" si="57"/>
        <v/>
      </c>
      <c r="N464" s="102"/>
    </row>
    <row r="465" spans="1:14">
      <c r="A465" s="97" t="str">
        <f t="shared" si="55"/>
        <v/>
      </c>
      <c r="B465" s="98" t="str">
        <f t="shared" si="54"/>
        <v/>
      </c>
      <c r="C465" s="99"/>
      <c r="D465" s="100"/>
      <c r="E465" s="100"/>
      <c r="F465" s="57"/>
      <c r="G465" s="58">
        <f t="shared" si="56"/>
        <v>0</v>
      </c>
      <c r="H465" s="58"/>
      <c r="I465" s="57"/>
      <c r="J465" s="57"/>
      <c r="K465" s="57"/>
      <c r="L465" s="57"/>
      <c r="M465" s="58" t="str">
        <f t="shared" si="57"/>
        <v/>
      </c>
      <c r="N465" s="102"/>
    </row>
    <row r="466" spans="1:14">
      <c r="A466" s="97" t="str">
        <f t="shared" si="55"/>
        <v/>
      </c>
      <c r="B466" s="98" t="str">
        <f t="shared" si="54"/>
        <v/>
      </c>
      <c r="C466" s="99"/>
      <c r="D466" s="100"/>
      <c r="E466" s="100"/>
      <c r="F466" s="57"/>
      <c r="G466" s="58">
        <f t="shared" si="56"/>
        <v>0</v>
      </c>
      <c r="H466" s="58"/>
      <c r="I466" s="57"/>
      <c r="J466" s="57"/>
      <c r="K466" s="57"/>
      <c r="L466" s="57"/>
      <c r="M466" s="58" t="str">
        <f t="shared" si="57"/>
        <v/>
      </c>
      <c r="N466" s="102"/>
    </row>
    <row r="467" spans="1:14">
      <c r="A467" s="97" t="str">
        <f t="shared" si="55"/>
        <v/>
      </c>
      <c r="B467" s="98" t="str">
        <f t="shared" si="54"/>
        <v/>
      </c>
      <c r="C467" s="99"/>
      <c r="D467" s="100"/>
      <c r="E467" s="100"/>
      <c r="F467" s="57"/>
      <c r="G467" s="58">
        <f t="shared" si="56"/>
        <v>0</v>
      </c>
      <c r="H467" s="58"/>
      <c r="I467" s="57"/>
      <c r="J467" s="57"/>
      <c r="K467" s="57"/>
      <c r="L467" s="57"/>
      <c r="M467" s="58" t="str">
        <f t="shared" si="57"/>
        <v/>
      </c>
      <c r="N467" s="102"/>
    </row>
    <row r="468" spans="1:14">
      <c r="A468" s="97" t="str">
        <f t="shared" si="55"/>
        <v/>
      </c>
      <c r="B468" s="98" t="str">
        <f t="shared" si="54"/>
        <v/>
      </c>
      <c r="C468" s="99"/>
      <c r="D468" s="100"/>
      <c r="E468" s="100"/>
      <c r="F468" s="57"/>
      <c r="G468" s="58">
        <f t="shared" si="56"/>
        <v>0</v>
      </c>
      <c r="H468" s="58"/>
      <c r="I468" s="57"/>
      <c r="J468" s="57"/>
      <c r="K468" s="57"/>
      <c r="L468" s="57"/>
      <c r="M468" s="58" t="str">
        <f t="shared" si="57"/>
        <v/>
      </c>
      <c r="N468" s="102"/>
    </row>
    <row r="469" spans="1:14">
      <c r="A469" s="97" t="str">
        <f t="shared" si="55"/>
        <v/>
      </c>
      <c r="B469" s="98" t="str">
        <f t="shared" si="54"/>
        <v/>
      </c>
      <c r="C469" s="99"/>
      <c r="D469" s="100"/>
      <c r="E469" s="100"/>
      <c r="F469" s="57"/>
      <c r="G469" s="58">
        <f t="shared" si="56"/>
        <v>0</v>
      </c>
      <c r="H469" s="58"/>
      <c r="I469" s="57"/>
      <c r="J469" s="57"/>
      <c r="K469" s="57"/>
      <c r="L469" s="57"/>
      <c r="M469" s="58" t="str">
        <f t="shared" si="57"/>
        <v/>
      </c>
      <c r="N469" s="102"/>
    </row>
    <row r="470" spans="1:14">
      <c r="A470" s="97" t="str">
        <f t="shared" si="55"/>
        <v/>
      </c>
      <c r="B470" s="98" t="str">
        <f t="shared" si="54"/>
        <v/>
      </c>
      <c r="C470" s="99"/>
      <c r="D470" s="100"/>
      <c r="E470" s="100"/>
      <c r="F470" s="57"/>
      <c r="G470" s="58">
        <f t="shared" si="56"/>
        <v>0</v>
      </c>
      <c r="H470" s="58"/>
      <c r="I470" s="57"/>
      <c r="J470" s="57"/>
      <c r="K470" s="57"/>
      <c r="L470" s="57"/>
      <c r="M470" s="58" t="str">
        <f t="shared" si="57"/>
        <v/>
      </c>
      <c r="N470" s="102"/>
    </row>
    <row r="471" spans="1:14">
      <c r="A471" s="97" t="str">
        <f t="shared" si="55"/>
        <v/>
      </c>
      <c r="B471" s="98" t="str">
        <f t="shared" si="54"/>
        <v/>
      </c>
      <c r="C471" s="99"/>
      <c r="D471" s="100"/>
      <c r="E471" s="100"/>
      <c r="F471" s="57"/>
      <c r="G471" s="58">
        <f t="shared" si="56"/>
        <v>0</v>
      </c>
      <c r="H471" s="58"/>
      <c r="I471" s="57"/>
      <c r="J471" s="57"/>
      <c r="K471" s="57"/>
      <c r="L471" s="57"/>
      <c r="M471" s="58" t="str">
        <f t="shared" si="57"/>
        <v/>
      </c>
      <c r="N471" s="102"/>
    </row>
    <row r="472" spans="1:14">
      <c r="A472" s="97" t="str">
        <f t="shared" si="55"/>
        <v/>
      </c>
      <c r="B472" s="98" t="str">
        <f t="shared" si="54"/>
        <v/>
      </c>
      <c r="C472" s="99"/>
      <c r="D472" s="100"/>
      <c r="E472" s="100"/>
      <c r="F472" s="57"/>
      <c r="G472" s="58">
        <f t="shared" si="56"/>
        <v>0</v>
      </c>
      <c r="H472" s="58"/>
      <c r="I472" s="57"/>
      <c r="J472" s="57"/>
      <c r="K472" s="57"/>
      <c r="L472" s="57"/>
      <c r="M472" s="58" t="str">
        <f t="shared" si="57"/>
        <v/>
      </c>
      <c r="N472" s="102"/>
    </row>
    <row r="473" spans="1:14">
      <c r="A473" s="97" t="str">
        <f t="shared" si="55"/>
        <v/>
      </c>
      <c r="B473" s="98" t="str">
        <f t="shared" si="54"/>
        <v/>
      </c>
      <c r="C473" s="99"/>
      <c r="D473" s="100"/>
      <c r="E473" s="100"/>
      <c r="F473" s="57"/>
      <c r="G473" s="58">
        <f t="shared" si="56"/>
        <v>0</v>
      </c>
      <c r="H473" s="58"/>
      <c r="I473" s="57"/>
      <c r="J473" s="57"/>
      <c r="K473" s="57"/>
      <c r="L473" s="57"/>
      <c r="M473" s="58" t="str">
        <f t="shared" si="57"/>
        <v/>
      </c>
      <c r="N473" s="102"/>
    </row>
    <row r="474" spans="1:14">
      <c r="A474" s="97" t="str">
        <f t="shared" si="55"/>
        <v/>
      </c>
      <c r="B474" s="98" t="str">
        <f t="shared" si="54"/>
        <v/>
      </c>
      <c r="C474" s="99"/>
      <c r="D474" s="100"/>
      <c r="E474" s="100"/>
      <c r="F474" s="57"/>
      <c r="G474" s="58">
        <f t="shared" si="56"/>
        <v>0</v>
      </c>
      <c r="H474" s="58"/>
      <c r="I474" s="57"/>
      <c r="J474" s="57"/>
      <c r="K474" s="57"/>
      <c r="L474" s="57"/>
      <c r="M474" s="58" t="str">
        <f t="shared" si="57"/>
        <v/>
      </c>
      <c r="N474" s="102"/>
    </row>
    <row r="475" spans="1:14">
      <c r="A475" s="97" t="str">
        <f t="shared" si="55"/>
        <v/>
      </c>
      <c r="B475" s="98" t="str">
        <f t="shared" si="54"/>
        <v/>
      </c>
      <c r="C475" s="99"/>
      <c r="D475" s="100"/>
      <c r="E475" s="100"/>
      <c r="F475" s="57"/>
      <c r="G475" s="58">
        <f t="shared" si="56"/>
        <v>0</v>
      </c>
      <c r="H475" s="58"/>
      <c r="I475" s="57"/>
      <c r="J475" s="57"/>
      <c r="K475" s="57"/>
      <c r="L475" s="57"/>
      <c r="M475" s="58" t="str">
        <f t="shared" si="57"/>
        <v/>
      </c>
      <c r="N475" s="102"/>
    </row>
    <row r="476" spans="1:14">
      <c r="A476" s="97" t="str">
        <f t="shared" si="55"/>
        <v/>
      </c>
      <c r="B476" s="98" t="str">
        <f t="shared" si="54"/>
        <v/>
      </c>
      <c r="C476" s="99"/>
      <c r="D476" s="100"/>
      <c r="E476" s="100"/>
      <c r="F476" s="57"/>
      <c r="G476" s="58">
        <f t="shared" si="56"/>
        <v>0</v>
      </c>
      <c r="H476" s="58"/>
      <c r="I476" s="57"/>
      <c r="J476" s="57"/>
      <c r="K476" s="57"/>
      <c r="L476" s="57"/>
      <c r="M476" s="58" t="str">
        <f t="shared" si="57"/>
        <v/>
      </c>
      <c r="N476" s="102"/>
    </row>
    <row r="477" spans="1:14">
      <c r="A477" s="97" t="str">
        <f t="shared" si="55"/>
        <v/>
      </c>
      <c r="B477" s="98" t="str">
        <f t="shared" si="54"/>
        <v/>
      </c>
      <c r="C477" s="99"/>
      <c r="D477" s="100"/>
      <c r="E477" s="100"/>
      <c r="F477" s="57"/>
      <c r="G477" s="58">
        <f t="shared" si="56"/>
        <v>0</v>
      </c>
      <c r="H477" s="58"/>
      <c r="I477" s="57"/>
      <c r="J477" s="57"/>
      <c r="K477" s="57"/>
      <c r="L477" s="57"/>
      <c r="M477" s="58" t="str">
        <f t="shared" si="57"/>
        <v/>
      </c>
      <c r="N477" s="102"/>
    </row>
    <row r="478" spans="1:14">
      <c r="A478" s="97" t="str">
        <f t="shared" si="55"/>
        <v/>
      </c>
      <c r="B478" s="98" t="str">
        <f t="shared" si="54"/>
        <v/>
      </c>
      <c r="C478" s="99"/>
      <c r="D478" s="100"/>
      <c r="E478" s="100"/>
      <c r="F478" s="57"/>
      <c r="G478" s="58">
        <f t="shared" si="56"/>
        <v>0</v>
      </c>
      <c r="H478" s="58"/>
      <c r="I478" s="57"/>
      <c r="J478" s="57"/>
      <c r="K478" s="57"/>
      <c r="L478" s="57"/>
      <c r="M478" s="58" t="str">
        <f t="shared" si="57"/>
        <v/>
      </c>
      <c r="N478" s="102"/>
    </row>
    <row r="479" spans="1:14">
      <c r="A479" s="97" t="str">
        <f t="shared" si="55"/>
        <v/>
      </c>
      <c r="B479" s="98" t="str">
        <f t="shared" si="54"/>
        <v/>
      </c>
      <c r="C479" s="99"/>
      <c r="D479" s="100"/>
      <c r="E479" s="100"/>
      <c r="F479" s="57"/>
      <c r="G479" s="58">
        <f t="shared" si="56"/>
        <v>0</v>
      </c>
      <c r="H479" s="58"/>
      <c r="I479" s="57"/>
      <c r="J479" s="57"/>
      <c r="K479" s="57"/>
      <c r="L479" s="57"/>
      <c r="M479" s="58" t="str">
        <f t="shared" si="57"/>
        <v/>
      </c>
      <c r="N479" s="102"/>
    </row>
    <row r="480" spans="1:14">
      <c r="A480" s="97" t="str">
        <f t="shared" si="55"/>
        <v/>
      </c>
      <c r="B480" s="98" t="str">
        <f t="shared" si="54"/>
        <v/>
      </c>
      <c r="C480" s="99"/>
      <c r="D480" s="100"/>
      <c r="E480" s="100"/>
      <c r="F480" s="57"/>
      <c r="G480" s="58">
        <f t="shared" si="56"/>
        <v>0</v>
      </c>
      <c r="H480" s="58"/>
      <c r="I480" s="57"/>
      <c r="J480" s="57"/>
      <c r="K480" s="57"/>
      <c r="L480" s="57"/>
      <c r="M480" s="58" t="str">
        <f t="shared" si="57"/>
        <v/>
      </c>
      <c r="N480" s="102"/>
    </row>
    <row r="481" spans="1:14">
      <c r="A481" s="97" t="str">
        <f t="shared" si="55"/>
        <v/>
      </c>
      <c r="B481" s="98" t="str">
        <f t="shared" si="54"/>
        <v/>
      </c>
      <c r="C481" s="99"/>
      <c r="D481" s="100"/>
      <c r="E481" s="100"/>
      <c r="F481" s="57"/>
      <c r="G481" s="58">
        <f t="shared" si="56"/>
        <v>0</v>
      </c>
      <c r="H481" s="58"/>
      <c r="I481" s="57"/>
      <c r="J481" s="57"/>
      <c r="K481" s="57"/>
      <c r="L481" s="57"/>
      <c r="M481" s="58" t="str">
        <f t="shared" si="57"/>
        <v/>
      </c>
      <c r="N481" s="102"/>
    </row>
    <row r="482" spans="1:14">
      <c r="A482" s="97" t="str">
        <f t="shared" si="55"/>
        <v/>
      </c>
      <c r="B482" s="98" t="str">
        <f t="shared" si="54"/>
        <v/>
      </c>
      <c r="C482" s="99"/>
      <c r="D482" s="100"/>
      <c r="E482" s="100"/>
      <c r="F482" s="57"/>
      <c r="G482" s="58">
        <f t="shared" si="56"/>
        <v>0</v>
      </c>
      <c r="H482" s="58"/>
      <c r="I482" s="57"/>
      <c r="J482" s="57"/>
      <c r="K482" s="57"/>
      <c r="L482" s="57"/>
      <c r="M482" s="58" t="str">
        <f t="shared" si="57"/>
        <v/>
      </c>
      <c r="N482" s="102"/>
    </row>
    <row r="483" spans="1:14">
      <c r="A483" s="97" t="str">
        <f t="shared" si="55"/>
        <v/>
      </c>
      <c r="B483" s="98" t="str">
        <f t="shared" si="54"/>
        <v/>
      </c>
      <c r="C483" s="99"/>
      <c r="D483" s="100"/>
      <c r="E483" s="100"/>
      <c r="F483" s="57"/>
      <c r="G483" s="58">
        <f t="shared" si="56"/>
        <v>0</v>
      </c>
      <c r="H483" s="58"/>
      <c r="I483" s="57"/>
      <c r="J483" s="57"/>
      <c r="K483" s="57"/>
      <c r="L483" s="57"/>
      <c r="M483" s="58" t="str">
        <f t="shared" si="57"/>
        <v/>
      </c>
      <c r="N483" s="102"/>
    </row>
    <row r="484" spans="1:14">
      <c r="A484" s="97" t="str">
        <f t="shared" si="55"/>
        <v/>
      </c>
      <c r="B484" s="98" t="str">
        <f t="shared" si="54"/>
        <v/>
      </c>
      <c r="C484" s="99"/>
      <c r="D484" s="100"/>
      <c r="E484" s="100"/>
      <c r="F484" s="57"/>
      <c r="G484" s="58">
        <f t="shared" si="56"/>
        <v>0</v>
      </c>
      <c r="H484" s="58"/>
      <c r="I484" s="57"/>
      <c r="J484" s="57"/>
      <c r="K484" s="57"/>
      <c r="L484" s="57"/>
      <c r="M484" s="58" t="str">
        <f t="shared" si="57"/>
        <v/>
      </c>
      <c r="N484" s="102"/>
    </row>
    <row r="485" spans="1:14">
      <c r="A485" s="97" t="str">
        <f t="shared" si="55"/>
        <v/>
      </c>
      <c r="B485" s="98" t="str">
        <f t="shared" si="54"/>
        <v/>
      </c>
      <c r="C485" s="99"/>
      <c r="D485" s="100"/>
      <c r="E485" s="100"/>
      <c r="F485" s="57"/>
      <c r="G485" s="58">
        <f t="shared" si="56"/>
        <v>0</v>
      </c>
      <c r="H485" s="58"/>
      <c r="I485" s="57"/>
      <c r="J485" s="57"/>
      <c r="K485" s="57"/>
      <c r="L485" s="57"/>
      <c r="M485" s="58" t="str">
        <f t="shared" si="57"/>
        <v/>
      </c>
      <c r="N485" s="102"/>
    </row>
    <row r="486" spans="1:14">
      <c r="A486" s="97" t="str">
        <f t="shared" si="55"/>
        <v/>
      </c>
      <c r="B486" s="98" t="str">
        <f t="shared" si="54"/>
        <v/>
      </c>
      <c r="C486" s="99"/>
      <c r="D486" s="100"/>
      <c r="E486" s="100"/>
      <c r="F486" s="57"/>
      <c r="G486" s="58">
        <f t="shared" si="56"/>
        <v>0</v>
      </c>
      <c r="H486" s="58"/>
      <c r="I486" s="57"/>
      <c r="J486" s="57"/>
      <c r="K486" s="57"/>
      <c r="L486" s="57"/>
      <c r="M486" s="58" t="str">
        <f t="shared" si="57"/>
        <v/>
      </c>
      <c r="N486" s="102"/>
    </row>
    <row r="487" spans="1:14">
      <c r="A487" s="97" t="str">
        <f t="shared" si="55"/>
        <v/>
      </c>
      <c r="B487" s="98" t="str">
        <f t="shared" si="54"/>
        <v/>
      </c>
      <c r="C487" s="99"/>
      <c r="D487" s="100"/>
      <c r="E487" s="100"/>
      <c r="F487" s="57"/>
      <c r="G487" s="58">
        <f t="shared" si="56"/>
        <v>0</v>
      </c>
      <c r="H487" s="58"/>
      <c r="I487" s="57"/>
      <c r="J487" s="57"/>
      <c r="K487" s="57"/>
      <c r="L487" s="57"/>
      <c r="M487" s="58" t="str">
        <f t="shared" si="57"/>
        <v/>
      </c>
      <c r="N487" s="102"/>
    </row>
    <row r="488" spans="1:14">
      <c r="A488" s="97" t="str">
        <f t="shared" si="55"/>
        <v/>
      </c>
      <c r="B488" s="98" t="str">
        <f t="shared" si="54"/>
        <v/>
      </c>
      <c r="C488" s="99"/>
      <c r="D488" s="100"/>
      <c r="E488" s="100"/>
      <c r="F488" s="57"/>
      <c r="G488" s="58">
        <f t="shared" si="56"/>
        <v>0</v>
      </c>
      <c r="H488" s="58"/>
      <c r="I488" s="57"/>
      <c r="J488" s="57"/>
      <c r="K488" s="57"/>
      <c r="L488" s="57"/>
      <c r="M488" s="58" t="str">
        <f t="shared" si="57"/>
        <v/>
      </c>
      <c r="N488" s="102"/>
    </row>
    <row r="489" spans="1:14">
      <c r="A489" s="97" t="str">
        <f t="shared" si="55"/>
        <v/>
      </c>
      <c r="B489" s="98" t="str">
        <f t="shared" si="54"/>
        <v/>
      </c>
      <c r="C489" s="99"/>
      <c r="D489" s="100"/>
      <c r="E489" s="100"/>
      <c r="F489" s="57"/>
      <c r="G489" s="58">
        <f t="shared" si="56"/>
        <v>0</v>
      </c>
      <c r="H489" s="58"/>
      <c r="I489" s="57"/>
      <c r="J489" s="57"/>
      <c r="K489" s="57"/>
      <c r="L489" s="57"/>
      <c r="M489" s="58" t="str">
        <f t="shared" si="57"/>
        <v/>
      </c>
      <c r="N489" s="102"/>
    </row>
    <row r="490" spans="1:14">
      <c r="A490" s="97" t="str">
        <f t="shared" si="55"/>
        <v/>
      </c>
      <c r="B490" s="98" t="str">
        <f t="shared" si="54"/>
        <v/>
      </c>
      <c r="C490" s="99"/>
      <c r="D490" s="100"/>
      <c r="E490" s="100"/>
      <c r="F490" s="57"/>
      <c r="G490" s="58">
        <f t="shared" si="56"/>
        <v>0</v>
      </c>
      <c r="H490" s="58"/>
      <c r="I490" s="57"/>
      <c r="J490" s="57"/>
      <c r="K490" s="57"/>
      <c r="L490" s="57"/>
      <c r="M490" s="58" t="str">
        <f t="shared" si="57"/>
        <v/>
      </c>
      <c r="N490" s="102"/>
    </row>
    <row r="491" spans="1:14">
      <c r="A491" s="97" t="str">
        <f t="shared" si="55"/>
        <v/>
      </c>
      <c r="B491" s="98" t="str">
        <f t="shared" si="54"/>
        <v/>
      </c>
      <c r="C491" s="99"/>
      <c r="D491" s="100"/>
      <c r="E491" s="100"/>
      <c r="F491" s="57"/>
      <c r="G491" s="58">
        <f t="shared" si="56"/>
        <v>0</v>
      </c>
      <c r="H491" s="58"/>
      <c r="I491" s="57"/>
      <c r="J491" s="57"/>
      <c r="K491" s="57"/>
      <c r="L491" s="57"/>
      <c r="M491" s="58" t="str">
        <f t="shared" si="57"/>
        <v/>
      </c>
      <c r="N491" s="102"/>
    </row>
    <row r="492" spans="1:14">
      <c r="A492" s="97" t="str">
        <f t="shared" si="55"/>
        <v/>
      </c>
      <c r="B492" s="98" t="str">
        <f t="shared" ref="B492:B555" si="58">IF(C492="","",MONTH(C492)&amp;"月")</f>
        <v/>
      </c>
      <c r="C492" s="99"/>
      <c r="D492" s="100"/>
      <c r="E492" s="100"/>
      <c r="F492" s="57"/>
      <c r="G492" s="58">
        <f t="shared" si="56"/>
        <v>0</v>
      </c>
      <c r="H492" s="58"/>
      <c r="I492" s="57"/>
      <c r="J492" s="57"/>
      <c r="K492" s="57"/>
      <c r="L492" s="57"/>
      <c r="M492" s="58" t="str">
        <f t="shared" si="57"/>
        <v/>
      </c>
      <c r="N492" s="102"/>
    </row>
    <row r="493" spans="1:14">
      <c r="A493" s="97" t="str">
        <f t="shared" ref="A493:A556" si="59">IF(C493="","",ROW()-42)</f>
        <v/>
      </c>
      <c r="B493" s="98" t="str">
        <f t="shared" si="58"/>
        <v/>
      </c>
      <c r="C493" s="99"/>
      <c r="D493" s="100"/>
      <c r="E493" s="100"/>
      <c r="F493" s="57"/>
      <c r="G493" s="58">
        <f t="shared" ref="G493:G556" si="60">IF(F493="",0,F493*$K$41)</f>
        <v>0</v>
      </c>
      <c r="H493" s="58"/>
      <c r="I493" s="57"/>
      <c r="J493" s="57"/>
      <c r="K493" s="57"/>
      <c r="L493" s="57"/>
      <c r="M493" s="58" t="str">
        <f t="shared" ref="M493:M556" si="61">IF(C493="","",ROUND(M492+G493-I493-J493-K493-L493-H493,2))</f>
        <v/>
      </c>
      <c r="N493" s="102"/>
    </row>
    <row r="494" spans="1:14">
      <c r="A494" s="97" t="str">
        <f t="shared" si="59"/>
        <v/>
      </c>
      <c r="B494" s="98" t="str">
        <f t="shared" si="58"/>
        <v/>
      </c>
      <c r="C494" s="99"/>
      <c r="D494" s="100"/>
      <c r="E494" s="100"/>
      <c r="F494" s="57"/>
      <c r="G494" s="58">
        <f t="shared" si="60"/>
        <v>0</v>
      </c>
      <c r="H494" s="58"/>
      <c r="I494" s="57"/>
      <c r="J494" s="57"/>
      <c r="K494" s="57"/>
      <c r="L494" s="57"/>
      <c r="M494" s="58" t="str">
        <f t="shared" si="61"/>
        <v/>
      </c>
      <c r="N494" s="102"/>
    </row>
    <row r="495" spans="1:14">
      <c r="A495" s="97" t="str">
        <f t="shared" si="59"/>
        <v/>
      </c>
      <c r="B495" s="98" t="str">
        <f t="shared" si="58"/>
        <v/>
      </c>
      <c r="C495" s="99"/>
      <c r="D495" s="100"/>
      <c r="E495" s="100"/>
      <c r="F495" s="57"/>
      <c r="G495" s="58">
        <f t="shared" si="60"/>
        <v>0</v>
      </c>
      <c r="H495" s="58"/>
      <c r="I495" s="57"/>
      <c r="J495" s="57"/>
      <c r="K495" s="57"/>
      <c r="L495" s="57"/>
      <c r="M495" s="58" t="str">
        <f t="shared" si="61"/>
        <v/>
      </c>
      <c r="N495" s="102"/>
    </row>
    <row r="496" spans="1:14">
      <c r="A496" s="97" t="str">
        <f t="shared" si="59"/>
        <v/>
      </c>
      <c r="B496" s="98" t="str">
        <f t="shared" si="58"/>
        <v/>
      </c>
      <c r="C496" s="99"/>
      <c r="D496" s="100"/>
      <c r="E496" s="100"/>
      <c r="F496" s="57"/>
      <c r="G496" s="58">
        <f t="shared" si="60"/>
        <v>0</v>
      </c>
      <c r="H496" s="58"/>
      <c r="I496" s="57"/>
      <c r="J496" s="57"/>
      <c r="K496" s="57"/>
      <c r="L496" s="57"/>
      <c r="M496" s="58" t="str">
        <f t="shared" si="61"/>
        <v/>
      </c>
      <c r="N496" s="102"/>
    </row>
    <row r="497" spans="1:14">
      <c r="A497" s="97" t="str">
        <f t="shared" si="59"/>
        <v/>
      </c>
      <c r="B497" s="98" t="str">
        <f t="shared" si="58"/>
        <v/>
      </c>
      <c r="C497" s="99"/>
      <c r="D497" s="100"/>
      <c r="E497" s="100"/>
      <c r="F497" s="57"/>
      <c r="G497" s="58">
        <f t="shared" si="60"/>
        <v>0</v>
      </c>
      <c r="H497" s="58"/>
      <c r="I497" s="57"/>
      <c r="J497" s="57"/>
      <c r="K497" s="57"/>
      <c r="L497" s="57"/>
      <c r="M497" s="58" t="str">
        <f t="shared" si="61"/>
        <v/>
      </c>
      <c r="N497" s="102"/>
    </row>
    <row r="498" spans="1:14">
      <c r="A498" s="97" t="str">
        <f t="shared" si="59"/>
        <v/>
      </c>
      <c r="B498" s="98" t="str">
        <f t="shared" si="58"/>
        <v/>
      </c>
      <c r="C498" s="99"/>
      <c r="D498" s="100"/>
      <c r="E498" s="100"/>
      <c r="F498" s="57"/>
      <c r="G498" s="58">
        <f t="shared" si="60"/>
        <v>0</v>
      </c>
      <c r="H498" s="58"/>
      <c r="I498" s="57"/>
      <c r="J498" s="57"/>
      <c r="K498" s="57"/>
      <c r="L498" s="57"/>
      <c r="M498" s="58" t="str">
        <f t="shared" si="61"/>
        <v/>
      </c>
      <c r="N498" s="102"/>
    </row>
    <row r="499" spans="1:14">
      <c r="A499" s="97" t="str">
        <f t="shared" si="59"/>
        <v/>
      </c>
      <c r="B499" s="98" t="str">
        <f t="shared" si="58"/>
        <v/>
      </c>
      <c r="C499" s="99"/>
      <c r="D499" s="100"/>
      <c r="E499" s="100"/>
      <c r="F499" s="57"/>
      <c r="G499" s="58">
        <f t="shared" si="60"/>
        <v>0</v>
      </c>
      <c r="H499" s="58"/>
      <c r="I499" s="57"/>
      <c r="J499" s="57"/>
      <c r="K499" s="57"/>
      <c r="L499" s="57"/>
      <c r="M499" s="58" t="str">
        <f t="shared" si="61"/>
        <v/>
      </c>
      <c r="N499" s="102"/>
    </row>
    <row r="500" spans="1:14">
      <c r="A500" s="97" t="str">
        <f t="shared" si="59"/>
        <v/>
      </c>
      <c r="B500" s="98" t="str">
        <f t="shared" si="58"/>
        <v/>
      </c>
      <c r="C500" s="99"/>
      <c r="D500" s="100"/>
      <c r="E500" s="100"/>
      <c r="F500" s="57"/>
      <c r="G500" s="58">
        <f t="shared" si="60"/>
        <v>0</v>
      </c>
      <c r="H500" s="58"/>
      <c r="I500" s="57"/>
      <c r="J500" s="57"/>
      <c r="K500" s="57"/>
      <c r="L500" s="57"/>
      <c r="M500" s="58" t="str">
        <f t="shared" si="61"/>
        <v/>
      </c>
      <c r="N500" s="102"/>
    </row>
    <row r="501" spans="1:14">
      <c r="A501" s="97" t="str">
        <f t="shared" si="59"/>
        <v/>
      </c>
      <c r="B501" s="98" t="str">
        <f t="shared" si="58"/>
        <v/>
      </c>
      <c r="C501" s="99"/>
      <c r="D501" s="100"/>
      <c r="E501" s="100"/>
      <c r="F501" s="57"/>
      <c r="G501" s="58">
        <f t="shared" si="60"/>
        <v>0</v>
      </c>
      <c r="H501" s="58"/>
      <c r="I501" s="57"/>
      <c r="J501" s="57"/>
      <c r="K501" s="57"/>
      <c r="L501" s="57"/>
      <c r="M501" s="58" t="str">
        <f t="shared" si="61"/>
        <v/>
      </c>
      <c r="N501" s="102"/>
    </row>
    <row r="502" spans="1:14">
      <c r="A502" s="97" t="str">
        <f t="shared" si="59"/>
        <v/>
      </c>
      <c r="B502" s="98" t="str">
        <f t="shared" si="58"/>
        <v/>
      </c>
      <c r="C502" s="99"/>
      <c r="D502" s="100"/>
      <c r="E502" s="100"/>
      <c r="F502" s="57"/>
      <c r="G502" s="58">
        <f t="shared" si="60"/>
        <v>0</v>
      </c>
      <c r="H502" s="58"/>
      <c r="I502" s="57"/>
      <c r="J502" s="57"/>
      <c r="K502" s="57"/>
      <c r="L502" s="57"/>
      <c r="M502" s="58" t="str">
        <f t="shared" si="61"/>
        <v/>
      </c>
      <c r="N502" s="102"/>
    </row>
    <row r="503" spans="1:14">
      <c r="A503" s="97" t="str">
        <f t="shared" si="59"/>
        <v/>
      </c>
      <c r="B503" s="98" t="str">
        <f t="shared" si="58"/>
        <v/>
      </c>
      <c r="C503" s="99"/>
      <c r="D503" s="100"/>
      <c r="E503" s="100"/>
      <c r="F503" s="57"/>
      <c r="G503" s="58">
        <f t="shared" si="60"/>
        <v>0</v>
      </c>
      <c r="H503" s="58"/>
      <c r="I503" s="57"/>
      <c r="J503" s="57"/>
      <c r="K503" s="57"/>
      <c r="L503" s="57"/>
      <c r="M503" s="58" t="str">
        <f t="shared" si="61"/>
        <v/>
      </c>
      <c r="N503" s="102"/>
    </row>
    <row r="504" spans="1:14">
      <c r="A504" s="97" t="str">
        <f t="shared" si="59"/>
        <v/>
      </c>
      <c r="B504" s="98" t="str">
        <f t="shared" si="58"/>
        <v/>
      </c>
      <c r="C504" s="99"/>
      <c r="D504" s="100"/>
      <c r="E504" s="100"/>
      <c r="F504" s="57"/>
      <c r="G504" s="58">
        <f t="shared" si="60"/>
        <v>0</v>
      </c>
      <c r="H504" s="58"/>
      <c r="I504" s="57"/>
      <c r="J504" s="57"/>
      <c r="K504" s="57"/>
      <c r="L504" s="57"/>
      <c r="M504" s="58" t="str">
        <f t="shared" si="61"/>
        <v/>
      </c>
      <c r="N504" s="102"/>
    </row>
    <row r="505" spans="1:14">
      <c r="A505" s="97" t="str">
        <f t="shared" si="59"/>
        <v/>
      </c>
      <c r="B505" s="98" t="str">
        <f t="shared" si="58"/>
        <v/>
      </c>
      <c r="C505" s="99"/>
      <c r="D505" s="100"/>
      <c r="E505" s="100"/>
      <c r="F505" s="57"/>
      <c r="G505" s="58">
        <f t="shared" si="60"/>
        <v>0</v>
      </c>
      <c r="H505" s="58"/>
      <c r="I505" s="57"/>
      <c r="J505" s="57"/>
      <c r="K505" s="57"/>
      <c r="L505" s="57"/>
      <c r="M505" s="58" t="str">
        <f t="shared" si="61"/>
        <v/>
      </c>
      <c r="N505" s="102"/>
    </row>
    <row r="506" spans="1:14">
      <c r="A506" s="97" t="str">
        <f t="shared" si="59"/>
        <v/>
      </c>
      <c r="B506" s="98" t="str">
        <f t="shared" si="58"/>
        <v/>
      </c>
      <c r="C506" s="99"/>
      <c r="D506" s="100"/>
      <c r="E506" s="100"/>
      <c r="F506" s="57"/>
      <c r="G506" s="58">
        <f t="shared" si="60"/>
        <v>0</v>
      </c>
      <c r="H506" s="58"/>
      <c r="I506" s="57"/>
      <c r="J506" s="57"/>
      <c r="K506" s="57"/>
      <c r="L506" s="57"/>
      <c r="M506" s="58" t="str">
        <f t="shared" si="61"/>
        <v/>
      </c>
      <c r="N506" s="102"/>
    </row>
    <row r="507" spans="1:14">
      <c r="A507" s="97" t="str">
        <f t="shared" si="59"/>
        <v/>
      </c>
      <c r="B507" s="98" t="str">
        <f t="shared" si="58"/>
        <v/>
      </c>
      <c r="C507" s="99"/>
      <c r="D507" s="100"/>
      <c r="E507" s="100"/>
      <c r="F507" s="57"/>
      <c r="G507" s="58">
        <f t="shared" si="60"/>
        <v>0</v>
      </c>
      <c r="H507" s="58"/>
      <c r="I507" s="57"/>
      <c r="J507" s="57"/>
      <c r="K507" s="57"/>
      <c r="L507" s="57"/>
      <c r="M507" s="58" t="str">
        <f t="shared" si="61"/>
        <v/>
      </c>
      <c r="N507" s="102"/>
    </row>
    <row r="508" spans="1:14">
      <c r="A508" s="97" t="str">
        <f t="shared" si="59"/>
        <v/>
      </c>
      <c r="B508" s="98" t="str">
        <f t="shared" si="58"/>
        <v/>
      </c>
      <c r="C508" s="99"/>
      <c r="D508" s="100"/>
      <c r="E508" s="100"/>
      <c r="F508" s="57"/>
      <c r="G508" s="58">
        <f t="shared" si="60"/>
        <v>0</v>
      </c>
      <c r="H508" s="58"/>
      <c r="I508" s="57"/>
      <c r="J508" s="57"/>
      <c r="K508" s="57"/>
      <c r="L508" s="57"/>
      <c r="M508" s="58" t="str">
        <f t="shared" si="61"/>
        <v/>
      </c>
      <c r="N508" s="102"/>
    </row>
    <row r="509" spans="1:14">
      <c r="A509" s="97" t="str">
        <f t="shared" si="59"/>
        <v/>
      </c>
      <c r="B509" s="98" t="str">
        <f t="shared" si="58"/>
        <v/>
      </c>
      <c r="C509" s="99"/>
      <c r="D509" s="100"/>
      <c r="E509" s="100"/>
      <c r="F509" s="57"/>
      <c r="G509" s="58">
        <f t="shared" si="60"/>
        <v>0</v>
      </c>
      <c r="H509" s="58"/>
      <c r="I509" s="57"/>
      <c r="J509" s="57"/>
      <c r="K509" s="57"/>
      <c r="L509" s="57"/>
      <c r="M509" s="58" t="str">
        <f t="shared" si="61"/>
        <v/>
      </c>
      <c r="N509" s="102"/>
    </row>
    <row r="510" spans="1:14">
      <c r="A510" s="97" t="str">
        <f t="shared" si="59"/>
        <v/>
      </c>
      <c r="B510" s="98" t="str">
        <f t="shared" si="58"/>
        <v/>
      </c>
      <c r="C510" s="99"/>
      <c r="D510" s="100"/>
      <c r="E510" s="100"/>
      <c r="F510" s="57"/>
      <c r="G510" s="58">
        <f t="shared" si="60"/>
        <v>0</v>
      </c>
      <c r="H510" s="58"/>
      <c r="I510" s="57"/>
      <c r="J510" s="57"/>
      <c r="K510" s="57"/>
      <c r="L510" s="57"/>
      <c r="M510" s="58" t="str">
        <f t="shared" si="61"/>
        <v/>
      </c>
      <c r="N510" s="102"/>
    </row>
    <row r="511" spans="1:14">
      <c r="A511" s="97" t="str">
        <f t="shared" si="59"/>
        <v/>
      </c>
      <c r="B511" s="98" t="str">
        <f t="shared" si="58"/>
        <v/>
      </c>
      <c r="C511" s="99"/>
      <c r="D511" s="100"/>
      <c r="E511" s="100"/>
      <c r="F511" s="57"/>
      <c r="G511" s="58">
        <f t="shared" si="60"/>
        <v>0</v>
      </c>
      <c r="H511" s="58"/>
      <c r="I511" s="57"/>
      <c r="J511" s="57"/>
      <c r="K511" s="57"/>
      <c r="L511" s="57"/>
      <c r="M511" s="58" t="str">
        <f t="shared" si="61"/>
        <v/>
      </c>
      <c r="N511" s="102"/>
    </row>
    <row r="512" spans="1:14">
      <c r="A512" s="97" t="str">
        <f t="shared" si="59"/>
        <v/>
      </c>
      <c r="B512" s="98" t="str">
        <f t="shared" si="58"/>
        <v/>
      </c>
      <c r="C512" s="99"/>
      <c r="D512" s="100"/>
      <c r="E512" s="100"/>
      <c r="F512" s="57"/>
      <c r="G512" s="58">
        <f t="shared" si="60"/>
        <v>0</v>
      </c>
      <c r="H512" s="58"/>
      <c r="I512" s="57"/>
      <c r="J512" s="57"/>
      <c r="K512" s="57"/>
      <c r="L512" s="57"/>
      <c r="M512" s="58" t="str">
        <f t="shared" si="61"/>
        <v/>
      </c>
      <c r="N512" s="102"/>
    </row>
    <row r="513" spans="1:14">
      <c r="A513" s="97" t="str">
        <f t="shared" si="59"/>
        <v/>
      </c>
      <c r="B513" s="98" t="str">
        <f t="shared" si="58"/>
        <v/>
      </c>
      <c r="C513" s="99"/>
      <c r="D513" s="100"/>
      <c r="E513" s="100"/>
      <c r="F513" s="57"/>
      <c r="G513" s="58">
        <f t="shared" si="60"/>
        <v>0</v>
      </c>
      <c r="H513" s="58"/>
      <c r="I513" s="57"/>
      <c r="J513" s="57"/>
      <c r="K513" s="57"/>
      <c r="L513" s="57"/>
      <c r="M513" s="58" t="str">
        <f t="shared" si="61"/>
        <v/>
      </c>
      <c r="N513" s="102"/>
    </row>
    <row r="514" spans="1:14">
      <c r="A514" s="97" t="str">
        <f t="shared" si="59"/>
        <v/>
      </c>
      <c r="B514" s="98" t="str">
        <f t="shared" si="58"/>
        <v/>
      </c>
      <c r="C514" s="99"/>
      <c r="D514" s="100"/>
      <c r="E514" s="100"/>
      <c r="F514" s="57"/>
      <c r="G514" s="58">
        <f t="shared" si="60"/>
        <v>0</v>
      </c>
      <c r="H514" s="58"/>
      <c r="I514" s="57"/>
      <c r="J514" s="57"/>
      <c r="K514" s="57"/>
      <c r="L514" s="57"/>
      <c r="M514" s="58" t="str">
        <f t="shared" si="61"/>
        <v/>
      </c>
      <c r="N514" s="102"/>
    </row>
    <row r="515" spans="1:14">
      <c r="A515" s="97" t="str">
        <f t="shared" si="59"/>
        <v/>
      </c>
      <c r="B515" s="98" t="str">
        <f t="shared" si="58"/>
        <v/>
      </c>
      <c r="C515" s="99"/>
      <c r="D515" s="100"/>
      <c r="E515" s="100"/>
      <c r="F515" s="57"/>
      <c r="G515" s="58">
        <f t="shared" si="60"/>
        <v>0</v>
      </c>
      <c r="H515" s="58"/>
      <c r="I515" s="57"/>
      <c r="J515" s="57"/>
      <c r="K515" s="57"/>
      <c r="L515" s="57"/>
      <c r="M515" s="58" t="str">
        <f t="shared" si="61"/>
        <v/>
      </c>
      <c r="N515" s="102"/>
    </row>
    <row r="516" spans="1:14">
      <c r="A516" s="97" t="str">
        <f t="shared" si="59"/>
        <v/>
      </c>
      <c r="B516" s="98" t="str">
        <f t="shared" si="58"/>
        <v/>
      </c>
      <c r="C516" s="99"/>
      <c r="D516" s="100"/>
      <c r="E516" s="100"/>
      <c r="F516" s="57"/>
      <c r="G516" s="58">
        <f t="shared" si="60"/>
        <v>0</v>
      </c>
      <c r="H516" s="58"/>
      <c r="I516" s="57"/>
      <c r="J516" s="57"/>
      <c r="K516" s="57"/>
      <c r="L516" s="57"/>
      <c r="M516" s="58" t="str">
        <f t="shared" si="61"/>
        <v/>
      </c>
      <c r="N516" s="102"/>
    </row>
    <row r="517" spans="1:14">
      <c r="A517" s="97" t="str">
        <f t="shared" si="59"/>
        <v/>
      </c>
      <c r="B517" s="98" t="str">
        <f t="shared" si="58"/>
        <v/>
      </c>
      <c r="C517" s="99"/>
      <c r="D517" s="100"/>
      <c r="E517" s="100"/>
      <c r="F517" s="57"/>
      <c r="G517" s="58">
        <f t="shared" si="60"/>
        <v>0</v>
      </c>
      <c r="H517" s="58"/>
      <c r="I517" s="57"/>
      <c r="J517" s="57"/>
      <c r="K517" s="57"/>
      <c r="L517" s="57"/>
      <c r="M517" s="58" t="str">
        <f t="shared" si="61"/>
        <v/>
      </c>
      <c r="N517" s="102"/>
    </row>
    <row r="518" spans="1:14">
      <c r="A518" s="97" t="str">
        <f t="shared" si="59"/>
        <v/>
      </c>
      <c r="B518" s="98" t="str">
        <f t="shared" si="58"/>
        <v/>
      </c>
      <c r="C518" s="99"/>
      <c r="D518" s="100"/>
      <c r="E518" s="100"/>
      <c r="F518" s="57"/>
      <c r="G518" s="58">
        <f t="shared" si="60"/>
        <v>0</v>
      </c>
      <c r="H518" s="58"/>
      <c r="I518" s="57"/>
      <c r="J518" s="57"/>
      <c r="K518" s="57"/>
      <c r="L518" s="57"/>
      <c r="M518" s="58" t="str">
        <f t="shared" si="61"/>
        <v/>
      </c>
      <c r="N518" s="102"/>
    </row>
    <row r="519" spans="1:14">
      <c r="A519" s="97" t="str">
        <f t="shared" si="59"/>
        <v/>
      </c>
      <c r="B519" s="98" t="str">
        <f t="shared" si="58"/>
        <v/>
      </c>
      <c r="C519" s="99"/>
      <c r="D519" s="100"/>
      <c r="E519" s="100"/>
      <c r="F519" s="57"/>
      <c r="G519" s="58">
        <f t="shared" si="60"/>
        <v>0</v>
      </c>
      <c r="H519" s="58"/>
      <c r="I519" s="57"/>
      <c r="J519" s="57"/>
      <c r="K519" s="57"/>
      <c r="L519" s="57"/>
      <c r="M519" s="58" t="str">
        <f t="shared" si="61"/>
        <v/>
      </c>
      <c r="N519" s="102"/>
    </row>
    <row r="520" spans="1:14">
      <c r="A520" s="97" t="str">
        <f t="shared" si="59"/>
        <v/>
      </c>
      <c r="B520" s="98" t="str">
        <f t="shared" si="58"/>
        <v/>
      </c>
      <c r="C520" s="99"/>
      <c r="D520" s="100"/>
      <c r="E520" s="100"/>
      <c r="F520" s="57"/>
      <c r="G520" s="58">
        <f t="shared" si="60"/>
        <v>0</v>
      </c>
      <c r="H520" s="58"/>
      <c r="I520" s="57"/>
      <c r="J520" s="57"/>
      <c r="K520" s="57"/>
      <c r="L520" s="57"/>
      <c r="M520" s="58" t="str">
        <f t="shared" si="61"/>
        <v/>
      </c>
      <c r="N520" s="102"/>
    </row>
    <row r="521" spans="1:14">
      <c r="A521" s="97" t="str">
        <f t="shared" si="59"/>
        <v/>
      </c>
      <c r="B521" s="98" t="str">
        <f t="shared" si="58"/>
        <v/>
      </c>
      <c r="C521" s="99"/>
      <c r="D521" s="100"/>
      <c r="E521" s="100"/>
      <c r="F521" s="57"/>
      <c r="G521" s="58">
        <f t="shared" si="60"/>
        <v>0</v>
      </c>
      <c r="H521" s="58"/>
      <c r="I521" s="57"/>
      <c r="J521" s="57"/>
      <c r="K521" s="57"/>
      <c r="L521" s="57"/>
      <c r="M521" s="58" t="str">
        <f t="shared" si="61"/>
        <v/>
      </c>
      <c r="N521" s="102"/>
    </row>
    <row r="522" spans="1:14">
      <c r="A522" s="97" t="str">
        <f t="shared" si="59"/>
        <v/>
      </c>
      <c r="B522" s="98" t="str">
        <f t="shared" si="58"/>
        <v/>
      </c>
      <c r="C522" s="99"/>
      <c r="D522" s="100"/>
      <c r="E522" s="100"/>
      <c r="F522" s="57"/>
      <c r="G522" s="58">
        <f t="shared" si="60"/>
        <v>0</v>
      </c>
      <c r="H522" s="58"/>
      <c r="I522" s="57"/>
      <c r="J522" s="57"/>
      <c r="K522" s="57"/>
      <c r="L522" s="57"/>
      <c r="M522" s="58" t="str">
        <f t="shared" si="61"/>
        <v/>
      </c>
      <c r="N522" s="102"/>
    </row>
    <row r="523" spans="1:14">
      <c r="A523" s="97" t="str">
        <f t="shared" si="59"/>
        <v/>
      </c>
      <c r="B523" s="98" t="str">
        <f t="shared" si="58"/>
        <v/>
      </c>
      <c r="C523" s="99"/>
      <c r="D523" s="100"/>
      <c r="E523" s="100"/>
      <c r="F523" s="57"/>
      <c r="G523" s="58">
        <f t="shared" si="60"/>
        <v>0</v>
      </c>
      <c r="H523" s="58"/>
      <c r="I523" s="57"/>
      <c r="J523" s="57"/>
      <c r="K523" s="57"/>
      <c r="L523" s="57"/>
      <c r="M523" s="58" t="str">
        <f t="shared" si="61"/>
        <v/>
      </c>
      <c r="N523" s="102"/>
    </row>
    <row r="524" spans="1:14">
      <c r="A524" s="97" t="str">
        <f t="shared" si="59"/>
        <v/>
      </c>
      <c r="B524" s="98" t="str">
        <f t="shared" si="58"/>
        <v/>
      </c>
      <c r="C524" s="99"/>
      <c r="D524" s="100"/>
      <c r="E524" s="100"/>
      <c r="F524" s="57"/>
      <c r="G524" s="58">
        <f t="shared" si="60"/>
        <v>0</v>
      </c>
      <c r="H524" s="58"/>
      <c r="I524" s="57"/>
      <c r="J524" s="57"/>
      <c r="K524" s="57"/>
      <c r="L524" s="57"/>
      <c r="M524" s="58" t="str">
        <f t="shared" si="61"/>
        <v/>
      </c>
      <c r="N524" s="102"/>
    </row>
    <row r="525" spans="1:14">
      <c r="A525" s="97" t="str">
        <f t="shared" si="59"/>
        <v/>
      </c>
      <c r="B525" s="98" t="str">
        <f t="shared" si="58"/>
        <v/>
      </c>
      <c r="C525" s="99"/>
      <c r="D525" s="100"/>
      <c r="E525" s="100"/>
      <c r="F525" s="57"/>
      <c r="G525" s="58">
        <f t="shared" si="60"/>
        <v>0</v>
      </c>
      <c r="H525" s="58"/>
      <c r="I525" s="57"/>
      <c r="J525" s="57"/>
      <c r="K525" s="57"/>
      <c r="L525" s="57"/>
      <c r="M525" s="58" t="str">
        <f t="shared" si="61"/>
        <v/>
      </c>
      <c r="N525" s="102"/>
    </row>
    <row r="526" spans="1:14">
      <c r="A526" s="97" t="str">
        <f t="shared" si="59"/>
        <v/>
      </c>
      <c r="B526" s="98" t="str">
        <f t="shared" si="58"/>
        <v/>
      </c>
      <c r="C526" s="99"/>
      <c r="D526" s="100"/>
      <c r="E526" s="100"/>
      <c r="F526" s="57"/>
      <c r="G526" s="58">
        <f t="shared" si="60"/>
        <v>0</v>
      </c>
      <c r="H526" s="58"/>
      <c r="I526" s="57"/>
      <c r="J526" s="57"/>
      <c r="K526" s="57"/>
      <c r="L526" s="57"/>
      <c r="M526" s="58" t="str">
        <f t="shared" si="61"/>
        <v/>
      </c>
      <c r="N526" s="102"/>
    </row>
    <row r="527" spans="1:14">
      <c r="A527" s="97" t="str">
        <f t="shared" si="59"/>
        <v/>
      </c>
      <c r="B527" s="98" t="str">
        <f t="shared" si="58"/>
        <v/>
      </c>
      <c r="C527" s="99"/>
      <c r="D527" s="100"/>
      <c r="E527" s="100"/>
      <c r="F527" s="57"/>
      <c r="G527" s="58">
        <f t="shared" si="60"/>
        <v>0</v>
      </c>
      <c r="H527" s="58"/>
      <c r="I527" s="57"/>
      <c r="J527" s="57"/>
      <c r="K527" s="57"/>
      <c r="L527" s="57"/>
      <c r="M527" s="58" t="str">
        <f t="shared" si="61"/>
        <v/>
      </c>
      <c r="N527" s="102"/>
    </row>
    <row r="528" spans="1:14">
      <c r="A528" s="97" t="str">
        <f t="shared" si="59"/>
        <v/>
      </c>
      <c r="B528" s="98" t="str">
        <f t="shared" si="58"/>
        <v/>
      </c>
      <c r="C528" s="99"/>
      <c r="D528" s="100"/>
      <c r="E528" s="100"/>
      <c r="F528" s="57"/>
      <c r="G528" s="58">
        <f t="shared" si="60"/>
        <v>0</v>
      </c>
      <c r="H528" s="58"/>
      <c r="I528" s="57"/>
      <c r="J528" s="57"/>
      <c r="K528" s="57"/>
      <c r="L528" s="57"/>
      <c r="M528" s="58" t="str">
        <f t="shared" si="61"/>
        <v/>
      </c>
      <c r="N528" s="102"/>
    </row>
    <row r="529" spans="1:14">
      <c r="A529" s="97" t="str">
        <f t="shared" si="59"/>
        <v/>
      </c>
      <c r="B529" s="98" t="str">
        <f t="shared" si="58"/>
        <v/>
      </c>
      <c r="C529" s="99"/>
      <c r="D529" s="100"/>
      <c r="E529" s="100"/>
      <c r="F529" s="57"/>
      <c r="G529" s="58">
        <f t="shared" si="60"/>
        <v>0</v>
      </c>
      <c r="H529" s="58"/>
      <c r="I529" s="57"/>
      <c r="J529" s="57"/>
      <c r="K529" s="57"/>
      <c r="L529" s="57"/>
      <c r="M529" s="58" t="str">
        <f t="shared" si="61"/>
        <v/>
      </c>
      <c r="N529" s="102"/>
    </row>
    <row r="530" spans="1:14">
      <c r="A530" s="97" t="str">
        <f t="shared" si="59"/>
        <v/>
      </c>
      <c r="B530" s="98" t="str">
        <f t="shared" si="58"/>
        <v/>
      </c>
      <c r="C530" s="99"/>
      <c r="D530" s="100"/>
      <c r="E530" s="100"/>
      <c r="F530" s="57"/>
      <c r="G530" s="58">
        <f t="shared" si="60"/>
        <v>0</v>
      </c>
      <c r="H530" s="58"/>
      <c r="I530" s="57"/>
      <c r="J530" s="57"/>
      <c r="K530" s="57"/>
      <c r="L530" s="57"/>
      <c r="M530" s="58" t="str">
        <f t="shared" si="61"/>
        <v/>
      </c>
      <c r="N530" s="102"/>
    </row>
    <row r="531" spans="1:14">
      <c r="A531" s="97" t="str">
        <f t="shared" si="59"/>
        <v/>
      </c>
      <c r="B531" s="98" t="str">
        <f t="shared" si="58"/>
        <v/>
      </c>
      <c r="C531" s="99"/>
      <c r="D531" s="100"/>
      <c r="E531" s="100"/>
      <c r="F531" s="57"/>
      <c r="G531" s="58">
        <f t="shared" si="60"/>
        <v>0</v>
      </c>
      <c r="H531" s="58"/>
      <c r="I531" s="57"/>
      <c r="J531" s="57"/>
      <c r="K531" s="57"/>
      <c r="L531" s="57"/>
      <c r="M531" s="58" t="str">
        <f t="shared" si="61"/>
        <v/>
      </c>
      <c r="N531" s="102"/>
    </row>
    <row r="532" spans="1:14">
      <c r="A532" s="97" t="str">
        <f t="shared" si="59"/>
        <v/>
      </c>
      <c r="B532" s="98" t="str">
        <f t="shared" si="58"/>
        <v/>
      </c>
      <c r="C532" s="99"/>
      <c r="D532" s="100"/>
      <c r="E532" s="100"/>
      <c r="F532" s="57"/>
      <c r="G532" s="58">
        <f t="shared" si="60"/>
        <v>0</v>
      </c>
      <c r="H532" s="58"/>
      <c r="I532" s="57"/>
      <c r="J532" s="57"/>
      <c r="K532" s="57"/>
      <c r="L532" s="57"/>
      <c r="M532" s="58" t="str">
        <f t="shared" si="61"/>
        <v/>
      </c>
      <c r="N532" s="102"/>
    </row>
    <row r="533" spans="1:14">
      <c r="A533" s="97" t="str">
        <f t="shared" si="59"/>
        <v/>
      </c>
      <c r="B533" s="98" t="str">
        <f t="shared" si="58"/>
        <v/>
      </c>
      <c r="C533" s="99"/>
      <c r="D533" s="100"/>
      <c r="E533" s="100"/>
      <c r="F533" s="57"/>
      <c r="G533" s="58">
        <f t="shared" si="60"/>
        <v>0</v>
      </c>
      <c r="H533" s="58"/>
      <c r="I533" s="57"/>
      <c r="J533" s="57"/>
      <c r="K533" s="57"/>
      <c r="L533" s="57"/>
      <c r="M533" s="58" t="str">
        <f t="shared" si="61"/>
        <v/>
      </c>
      <c r="N533" s="102"/>
    </row>
    <row r="534" spans="1:14">
      <c r="A534" s="97" t="str">
        <f t="shared" si="59"/>
        <v/>
      </c>
      <c r="B534" s="98" t="str">
        <f t="shared" si="58"/>
        <v/>
      </c>
      <c r="C534" s="99"/>
      <c r="D534" s="100"/>
      <c r="E534" s="100"/>
      <c r="F534" s="57"/>
      <c r="G534" s="58">
        <f t="shared" si="60"/>
        <v>0</v>
      </c>
      <c r="H534" s="58"/>
      <c r="I534" s="57"/>
      <c r="J534" s="57"/>
      <c r="K534" s="57"/>
      <c r="L534" s="57"/>
      <c r="M534" s="58" t="str">
        <f t="shared" si="61"/>
        <v/>
      </c>
      <c r="N534" s="102"/>
    </row>
    <row r="535" spans="1:14">
      <c r="A535" s="97" t="str">
        <f t="shared" si="59"/>
        <v/>
      </c>
      <c r="B535" s="98" t="str">
        <f t="shared" si="58"/>
        <v/>
      </c>
      <c r="C535" s="99"/>
      <c r="D535" s="100"/>
      <c r="E535" s="100"/>
      <c r="F535" s="57"/>
      <c r="G535" s="58">
        <f t="shared" si="60"/>
        <v>0</v>
      </c>
      <c r="H535" s="58"/>
      <c r="I535" s="57"/>
      <c r="J535" s="57"/>
      <c r="K535" s="57"/>
      <c r="L535" s="57"/>
      <c r="M535" s="58" t="str">
        <f t="shared" si="61"/>
        <v/>
      </c>
      <c r="N535" s="102"/>
    </row>
    <row r="536" spans="1:14">
      <c r="A536" s="97" t="str">
        <f t="shared" si="59"/>
        <v/>
      </c>
      <c r="B536" s="98" t="str">
        <f t="shared" si="58"/>
        <v/>
      </c>
      <c r="C536" s="99"/>
      <c r="D536" s="100"/>
      <c r="E536" s="100"/>
      <c r="F536" s="57"/>
      <c r="G536" s="58">
        <f t="shared" si="60"/>
        <v>0</v>
      </c>
      <c r="H536" s="58"/>
      <c r="I536" s="57"/>
      <c r="J536" s="57"/>
      <c r="K536" s="57"/>
      <c r="L536" s="57"/>
      <c r="M536" s="58" t="str">
        <f t="shared" si="61"/>
        <v/>
      </c>
      <c r="N536" s="102"/>
    </row>
    <row r="537" spans="1:14">
      <c r="A537" s="97" t="str">
        <f t="shared" si="59"/>
        <v/>
      </c>
      <c r="B537" s="98" t="str">
        <f t="shared" si="58"/>
        <v/>
      </c>
      <c r="C537" s="99"/>
      <c r="D537" s="100"/>
      <c r="E537" s="100"/>
      <c r="F537" s="57"/>
      <c r="G537" s="58">
        <f t="shared" si="60"/>
        <v>0</v>
      </c>
      <c r="H537" s="58"/>
      <c r="I537" s="57"/>
      <c r="J537" s="57"/>
      <c r="K537" s="57"/>
      <c r="L537" s="57"/>
      <c r="M537" s="58" t="str">
        <f t="shared" si="61"/>
        <v/>
      </c>
      <c r="N537" s="102"/>
    </row>
    <row r="538" spans="1:14">
      <c r="A538" s="97" t="str">
        <f t="shared" si="59"/>
        <v/>
      </c>
      <c r="B538" s="98" t="str">
        <f t="shared" si="58"/>
        <v/>
      </c>
      <c r="C538" s="99"/>
      <c r="D538" s="100"/>
      <c r="E538" s="100"/>
      <c r="F538" s="57"/>
      <c r="G538" s="58">
        <f t="shared" si="60"/>
        <v>0</v>
      </c>
      <c r="H538" s="58"/>
      <c r="I538" s="57"/>
      <c r="J538" s="57"/>
      <c r="K538" s="57"/>
      <c r="L538" s="57"/>
      <c r="M538" s="58" t="str">
        <f t="shared" si="61"/>
        <v/>
      </c>
      <c r="N538" s="102"/>
    </row>
    <row r="539" spans="1:14">
      <c r="A539" s="97" t="str">
        <f t="shared" si="59"/>
        <v/>
      </c>
      <c r="B539" s="98" t="str">
        <f t="shared" si="58"/>
        <v/>
      </c>
      <c r="C539" s="99"/>
      <c r="D539" s="100"/>
      <c r="E539" s="100"/>
      <c r="F539" s="57"/>
      <c r="G539" s="58">
        <f t="shared" si="60"/>
        <v>0</v>
      </c>
      <c r="H539" s="58"/>
      <c r="I539" s="57"/>
      <c r="J539" s="57"/>
      <c r="K539" s="57"/>
      <c r="L539" s="57"/>
      <c r="M539" s="58" t="str">
        <f t="shared" si="61"/>
        <v/>
      </c>
      <c r="N539" s="102"/>
    </row>
    <row r="540" spans="1:14">
      <c r="A540" s="97" t="str">
        <f t="shared" si="59"/>
        <v/>
      </c>
      <c r="B540" s="98" t="str">
        <f t="shared" si="58"/>
        <v/>
      </c>
      <c r="C540" s="99"/>
      <c r="D540" s="100"/>
      <c r="E540" s="100"/>
      <c r="F540" s="57"/>
      <c r="G540" s="58">
        <f t="shared" si="60"/>
        <v>0</v>
      </c>
      <c r="H540" s="58"/>
      <c r="I540" s="57"/>
      <c r="J540" s="57"/>
      <c r="K540" s="57"/>
      <c r="L540" s="57"/>
      <c r="M540" s="58" t="str">
        <f t="shared" si="61"/>
        <v/>
      </c>
      <c r="N540" s="102"/>
    </row>
    <row r="541" spans="1:14">
      <c r="A541" s="97" t="str">
        <f t="shared" si="59"/>
        <v/>
      </c>
      <c r="B541" s="98" t="str">
        <f t="shared" si="58"/>
        <v/>
      </c>
      <c r="C541" s="99"/>
      <c r="D541" s="100"/>
      <c r="E541" s="100"/>
      <c r="F541" s="57"/>
      <c r="G541" s="58">
        <f t="shared" si="60"/>
        <v>0</v>
      </c>
      <c r="H541" s="58"/>
      <c r="I541" s="57"/>
      <c r="J541" s="57"/>
      <c r="K541" s="57"/>
      <c r="L541" s="57"/>
      <c r="M541" s="58" t="str">
        <f t="shared" si="61"/>
        <v/>
      </c>
      <c r="N541" s="102"/>
    </row>
    <row r="542" spans="1:14">
      <c r="A542" s="97" t="str">
        <f t="shared" si="59"/>
        <v/>
      </c>
      <c r="B542" s="98" t="str">
        <f t="shared" si="58"/>
        <v/>
      </c>
      <c r="C542" s="99"/>
      <c r="D542" s="100"/>
      <c r="E542" s="100"/>
      <c r="F542" s="57"/>
      <c r="G542" s="58">
        <f t="shared" si="60"/>
        <v>0</v>
      </c>
      <c r="H542" s="58"/>
      <c r="I542" s="57"/>
      <c r="J542" s="57"/>
      <c r="K542" s="57"/>
      <c r="L542" s="57"/>
      <c r="M542" s="58" t="str">
        <f t="shared" si="61"/>
        <v/>
      </c>
      <c r="N542" s="102"/>
    </row>
    <row r="543" spans="1:14">
      <c r="A543" s="97" t="str">
        <f t="shared" si="59"/>
        <v/>
      </c>
      <c r="B543" s="98" t="str">
        <f t="shared" si="58"/>
        <v/>
      </c>
      <c r="C543" s="99"/>
      <c r="D543" s="100"/>
      <c r="E543" s="100"/>
      <c r="F543" s="57"/>
      <c r="G543" s="58">
        <f t="shared" si="60"/>
        <v>0</v>
      </c>
      <c r="H543" s="58"/>
      <c r="I543" s="57"/>
      <c r="J543" s="57"/>
      <c r="K543" s="57"/>
      <c r="L543" s="57"/>
      <c r="M543" s="58" t="str">
        <f t="shared" si="61"/>
        <v/>
      </c>
      <c r="N543" s="102"/>
    </row>
    <row r="544" spans="1:14">
      <c r="A544" s="97" t="str">
        <f t="shared" si="59"/>
        <v/>
      </c>
      <c r="B544" s="98" t="str">
        <f t="shared" si="58"/>
        <v/>
      </c>
      <c r="C544" s="99"/>
      <c r="D544" s="100"/>
      <c r="E544" s="100"/>
      <c r="F544" s="57"/>
      <c r="G544" s="58">
        <f t="shared" si="60"/>
        <v>0</v>
      </c>
      <c r="H544" s="58"/>
      <c r="I544" s="57"/>
      <c r="J544" s="57"/>
      <c r="K544" s="57"/>
      <c r="L544" s="57"/>
      <c r="M544" s="58" t="str">
        <f t="shared" si="61"/>
        <v/>
      </c>
      <c r="N544" s="102"/>
    </row>
    <row r="545" spans="1:14">
      <c r="A545" s="97" t="str">
        <f t="shared" si="59"/>
        <v/>
      </c>
      <c r="B545" s="98" t="str">
        <f t="shared" si="58"/>
        <v/>
      </c>
      <c r="C545" s="99"/>
      <c r="D545" s="100"/>
      <c r="E545" s="100"/>
      <c r="F545" s="57"/>
      <c r="G545" s="58">
        <f t="shared" si="60"/>
        <v>0</v>
      </c>
      <c r="H545" s="58"/>
      <c r="I545" s="57"/>
      <c r="J545" s="57"/>
      <c r="K545" s="57"/>
      <c r="L545" s="57"/>
      <c r="M545" s="58" t="str">
        <f t="shared" si="61"/>
        <v/>
      </c>
      <c r="N545" s="102"/>
    </row>
    <row r="546" spans="1:14">
      <c r="A546" s="97" t="str">
        <f t="shared" si="59"/>
        <v/>
      </c>
      <c r="B546" s="98" t="str">
        <f t="shared" si="58"/>
        <v/>
      </c>
      <c r="C546" s="99"/>
      <c r="D546" s="100"/>
      <c r="E546" s="100"/>
      <c r="F546" s="57"/>
      <c r="G546" s="58">
        <f t="shared" si="60"/>
        <v>0</v>
      </c>
      <c r="H546" s="58"/>
      <c r="I546" s="57"/>
      <c r="J546" s="57"/>
      <c r="K546" s="57"/>
      <c r="L546" s="57"/>
      <c r="M546" s="58" t="str">
        <f t="shared" si="61"/>
        <v/>
      </c>
      <c r="N546" s="102"/>
    </row>
    <row r="547" spans="1:14">
      <c r="A547" s="97" t="str">
        <f t="shared" si="59"/>
        <v/>
      </c>
      <c r="B547" s="98" t="str">
        <f t="shared" si="58"/>
        <v/>
      </c>
      <c r="C547" s="99"/>
      <c r="D547" s="100"/>
      <c r="E547" s="100"/>
      <c r="F547" s="57"/>
      <c r="G547" s="58">
        <f t="shared" si="60"/>
        <v>0</v>
      </c>
      <c r="H547" s="58"/>
      <c r="I547" s="57"/>
      <c r="J547" s="57"/>
      <c r="K547" s="57"/>
      <c r="L547" s="57"/>
      <c r="M547" s="58" t="str">
        <f t="shared" si="61"/>
        <v/>
      </c>
      <c r="N547" s="102"/>
    </row>
    <row r="548" spans="1:14">
      <c r="A548" s="97" t="str">
        <f t="shared" si="59"/>
        <v/>
      </c>
      <c r="B548" s="98" t="str">
        <f t="shared" si="58"/>
        <v/>
      </c>
      <c r="C548" s="99"/>
      <c r="D548" s="100"/>
      <c r="E548" s="100"/>
      <c r="F548" s="57"/>
      <c r="G548" s="58">
        <f t="shared" si="60"/>
        <v>0</v>
      </c>
      <c r="H548" s="58"/>
      <c r="I548" s="57"/>
      <c r="J548" s="57"/>
      <c r="K548" s="57"/>
      <c r="L548" s="57"/>
      <c r="M548" s="58" t="str">
        <f t="shared" si="61"/>
        <v/>
      </c>
      <c r="N548" s="102"/>
    </row>
    <row r="549" spans="1:14">
      <c r="A549" s="97" t="str">
        <f t="shared" si="59"/>
        <v/>
      </c>
      <c r="B549" s="98" t="str">
        <f t="shared" si="58"/>
        <v/>
      </c>
      <c r="C549" s="99"/>
      <c r="D549" s="100"/>
      <c r="E549" s="100"/>
      <c r="F549" s="57"/>
      <c r="G549" s="58">
        <f t="shared" si="60"/>
        <v>0</v>
      </c>
      <c r="H549" s="58"/>
      <c r="I549" s="57"/>
      <c r="J549" s="57"/>
      <c r="K549" s="57"/>
      <c r="L549" s="57"/>
      <c r="M549" s="58" t="str">
        <f t="shared" si="61"/>
        <v/>
      </c>
      <c r="N549" s="102"/>
    </row>
    <row r="550" spans="1:14">
      <c r="A550" s="97" t="str">
        <f t="shared" si="59"/>
        <v/>
      </c>
      <c r="B550" s="98" t="str">
        <f t="shared" si="58"/>
        <v/>
      </c>
      <c r="C550" s="99"/>
      <c r="D550" s="100"/>
      <c r="E550" s="100"/>
      <c r="F550" s="57"/>
      <c r="G550" s="58">
        <f t="shared" si="60"/>
        <v>0</v>
      </c>
      <c r="H550" s="58"/>
      <c r="I550" s="57"/>
      <c r="J550" s="57"/>
      <c r="K550" s="57"/>
      <c r="L550" s="57"/>
      <c r="M550" s="58" t="str">
        <f t="shared" si="61"/>
        <v/>
      </c>
      <c r="N550" s="102"/>
    </row>
    <row r="551" spans="1:14">
      <c r="A551" s="97" t="str">
        <f t="shared" si="59"/>
        <v/>
      </c>
      <c r="B551" s="98" t="str">
        <f t="shared" si="58"/>
        <v/>
      </c>
      <c r="C551" s="99"/>
      <c r="D551" s="100"/>
      <c r="E551" s="100"/>
      <c r="F551" s="57"/>
      <c r="G551" s="58">
        <f t="shared" si="60"/>
        <v>0</v>
      </c>
      <c r="H551" s="58"/>
      <c r="I551" s="57"/>
      <c r="J551" s="57"/>
      <c r="K551" s="57"/>
      <c r="L551" s="57"/>
      <c r="M551" s="58" t="str">
        <f t="shared" si="61"/>
        <v/>
      </c>
      <c r="N551" s="102"/>
    </row>
    <row r="552" spans="1:14">
      <c r="A552" s="97" t="str">
        <f t="shared" si="59"/>
        <v/>
      </c>
      <c r="B552" s="98" t="str">
        <f t="shared" si="58"/>
        <v/>
      </c>
      <c r="C552" s="99"/>
      <c r="D552" s="100"/>
      <c r="E552" s="100"/>
      <c r="F552" s="57"/>
      <c r="G552" s="58">
        <f t="shared" si="60"/>
        <v>0</v>
      </c>
      <c r="H552" s="58"/>
      <c r="I552" s="57"/>
      <c r="J552" s="57"/>
      <c r="K552" s="57"/>
      <c r="L552" s="57"/>
      <c r="M552" s="58" t="str">
        <f t="shared" si="61"/>
        <v/>
      </c>
      <c r="N552" s="102"/>
    </row>
    <row r="553" spans="1:14">
      <c r="A553" s="97" t="str">
        <f t="shared" si="59"/>
        <v/>
      </c>
      <c r="B553" s="98" t="str">
        <f t="shared" si="58"/>
        <v/>
      </c>
      <c r="C553" s="99"/>
      <c r="D553" s="100"/>
      <c r="E553" s="100"/>
      <c r="F553" s="57"/>
      <c r="G553" s="58">
        <f t="shared" si="60"/>
        <v>0</v>
      </c>
      <c r="H553" s="58"/>
      <c r="I553" s="57"/>
      <c r="J553" s="57"/>
      <c r="K553" s="57"/>
      <c r="L553" s="57"/>
      <c r="M553" s="58" t="str">
        <f t="shared" si="61"/>
        <v/>
      </c>
      <c r="N553" s="102"/>
    </row>
    <row r="554" spans="1:14">
      <c r="A554" s="97" t="str">
        <f t="shared" si="59"/>
        <v/>
      </c>
      <c r="B554" s="98" t="str">
        <f t="shared" si="58"/>
        <v/>
      </c>
      <c r="C554" s="99"/>
      <c r="D554" s="100"/>
      <c r="E554" s="100"/>
      <c r="F554" s="57"/>
      <c r="G554" s="58">
        <f t="shared" si="60"/>
        <v>0</v>
      </c>
      <c r="H554" s="58"/>
      <c r="I554" s="57"/>
      <c r="J554" s="57"/>
      <c r="K554" s="57"/>
      <c r="L554" s="57"/>
      <c r="M554" s="58" t="str">
        <f t="shared" si="61"/>
        <v/>
      </c>
      <c r="N554" s="102"/>
    </row>
    <row r="555" spans="1:14">
      <c r="A555" s="97" t="str">
        <f t="shared" si="59"/>
        <v/>
      </c>
      <c r="B555" s="98" t="str">
        <f t="shared" si="58"/>
        <v/>
      </c>
      <c r="C555" s="99"/>
      <c r="D555" s="100"/>
      <c r="E555" s="100"/>
      <c r="F555" s="57"/>
      <c r="G555" s="58">
        <f t="shared" si="60"/>
        <v>0</v>
      </c>
      <c r="H555" s="58"/>
      <c r="I555" s="57"/>
      <c r="J555" s="57"/>
      <c r="K555" s="57"/>
      <c r="L555" s="57"/>
      <c r="M555" s="58" t="str">
        <f t="shared" si="61"/>
        <v/>
      </c>
      <c r="N555" s="102"/>
    </row>
    <row r="556" spans="1:14">
      <c r="A556" s="97" t="str">
        <f t="shared" si="59"/>
        <v/>
      </c>
      <c r="B556" s="98" t="str">
        <f t="shared" ref="B556:B619" si="62">IF(C556="","",MONTH(C556)&amp;"月")</f>
        <v/>
      </c>
      <c r="C556" s="99"/>
      <c r="D556" s="100"/>
      <c r="E556" s="100"/>
      <c r="F556" s="57"/>
      <c r="G556" s="58">
        <f t="shared" si="60"/>
        <v>0</v>
      </c>
      <c r="H556" s="58"/>
      <c r="I556" s="57"/>
      <c r="J556" s="57"/>
      <c r="K556" s="57"/>
      <c r="L556" s="57"/>
      <c r="M556" s="58" t="str">
        <f t="shared" si="61"/>
        <v/>
      </c>
      <c r="N556" s="102"/>
    </row>
    <row r="557" spans="1:14">
      <c r="A557" s="97" t="str">
        <f t="shared" ref="A557:A620" si="63">IF(C557="","",ROW()-42)</f>
        <v/>
      </c>
      <c r="B557" s="98" t="str">
        <f t="shared" si="62"/>
        <v/>
      </c>
      <c r="C557" s="99"/>
      <c r="D557" s="100"/>
      <c r="E557" s="100"/>
      <c r="F557" s="57"/>
      <c r="G557" s="58">
        <f t="shared" ref="G557:G620" si="64">IF(F557="",0,F557*$K$41)</f>
        <v>0</v>
      </c>
      <c r="H557" s="58"/>
      <c r="I557" s="57"/>
      <c r="J557" s="57"/>
      <c r="K557" s="57"/>
      <c r="L557" s="57"/>
      <c r="M557" s="58" t="str">
        <f t="shared" ref="M557:M620" si="65">IF(C557="","",ROUND(M556+G557-I557-J557-K557-L557-H557,2))</f>
        <v/>
      </c>
      <c r="N557" s="102"/>
    </row>
    <row r="558" spans="1:14">
      <c r="A558" s="97" t="str">
        <f t="shared" si="63"/>
        <v/>
      </c>
      <c r="B558" s="98" t="str">
        <f t="shared" si="62"/>
        <v/>
      </c>
      <c r="C558" s="99"/>
      <c r="D558" s="100"/>
      <c r="E558" s="100"/>
      <c r="F558" s="57"/>
      <c r="G558" s="58">
        <f t="shared" si="64"/>
        <v>0</v>
      </c>
      <c r="H558" s="58"/>
      <c r="I558" s="57"/>
      <c r="J558" s="57"/>
      <c r="K558" s="57"/>
      <c r="L558" s="57"/>
      <c r="M558" s="58" t="str">
        <f t="shared" si="65"/>
        <v/>
      </c>
      <c r="N558" s="102"/>
    </row>
    <row r="559" spans="1:14">
      <c r="A559" s="97" t="str">
        <f t="shared" si="63"/>
        <v/>
      </c>
      <c r="B559" s="98" t="str">
        <f t="shared" si="62"/>
        <v/>
      </c>
      <c r="C559" s="99"/>
      <c r="D559" s="100"/>
      <c r="E559" s="100"/>
      <c r="F559" s="57"/>
      <c r="G559" s="58">
        <f t="shared" si="64"/>
        <v>0</v>
      </c>
      <c r="H559" s="58"/>
      <c r="I559" s="57"/>
      <c r="J559" s="57"/>
      <c r="K559" s="57"/>
      <c r="L559" s="57"/>
      <c r="M559" s="58" t="str">
        <f t="shared" si="65"/>
        <v/>
      </c>
      <c r="N559" s="102"/>
    </row>
    <row r="560" spans="1:14">
      <c r="A560" s="97" t="str">
        <f t="shared" si="63"/>
        <v/>
      </c>
      <c r="B560" s="98" t="str">
        <f t="shared" si="62"/>
        <v/>
      </c>
      <c r="C560" s="99"/>
      <c r="D560" s="100"/>
      <c r="E560" s="100"/>
      <c r="F560" s="57"/>
      <c r="G560" s="58">
        <f t="shared" si="64"/>
        <v>0</v>
      </c>
      <c r="H560" s="58"/>
      <c r="I560" s="57"/>
      <c r="J560" s="57"/>
      <c r="K560" s="57"/>
      <c r="L560" s="57"/>
      <c r="M560" s="58" t="str">
        <f t="shared" si="65"/>
        <v/>
      </c>
      <c r="N560" s="102"/>
    </row>
    <row r="561" spans="1:14">
      <c r="A561" s="97" t="str">
        <f t="shared" si="63"/>
        <v/>
      </c>
      <c r="B561" s="98" t="str">
        <f t="shared" si="62"/>
        <v/>
      </c>
      <c r="C561" s="99"/>
      <c r="D561" s="100"/>
      <c r="E561" s="100"/>
      <c r="F561" s="57"/>
      <c r="G561" s="58">
        <f t="shared" si="64"/>
        <v>0</v>
      </c>
      <c r="H561" s="58"/>
      <c r="I561" s="57"/>
      <c r="J561" s="57"/>
      <c r="K561" s="57"/>
      <c r="L561" s="57"/>
      <c r="M561" s="58" t="str">
        <f t="shared" si="65"/>
        <v/>
      </c>
      <c r="N561" s="102"/>
    </row>
    <row r="562" spans="1:14">
      <c r="A562" s="97" t="str">
        <f t="shared" si="63"/>
        <v/>
      </c>
      <c r="B562" s="98" t="str">
        <f t="shared" si="62"/>
        <v/>
      </c>
      <c r="C562" s="99"/>
      <c r="D562" s="100"/>
      <c r="E562" s="100"/>
      <c r="F562" s="57"/>
      <c r="G562" s="58">
        <f t="shared" si="64"/>
        <v>0</v>
      </c>
      <c r="H562" s="58"/>
      <c r="I562" s="57"/>
      <c r="J562" s="57"/>
      <c r="K562" s="57"/>
      <c r="L562" s="57"/>
      <c r="M562" s="58" t="str">
        <f t="shared" si="65"/>
        <v/>
      </c>
      <c r="N562" s="102"/>
    </row>
    <row r="563" spans="1:14">
      <c r="A563" s="97" t="str">
        <f t="shared" si="63"/>
        <v/>
      </c>
      <c r="B563" s="98" t="str">
        <f t="shared" si="62"/>
        <v/>
      </c>
      <c r="C563" s="99"/>
      <c r="D563" s="100"/>
      <c r="E563" s="100"/>
      <c r="F563" s="57"/>
      <c r="G563" s="58">
        <f t="shared" si="64"/>
        <v>0</v>
      </c>
      <c r="H563" s="58"/>
      <c r="I563" s="57"/>
      <c r="J563" s="57"/>
      <c r="K563" s="57"/>
      <c r="L563" s="57"/>
      <c r="M563" s="58" t="str">
        <f t="shared" si="65"/>
        <v/>
      </c>
      <c r="N563" s="102"/>
    </row>
    <row r="564" spans="1:14">
      <c r="A564" s="97" t="str">
        <f t="shared" si="63"/>
        <v/>
      </c>
      <c r="B564" s="98" t="str">
        <f t="shared" si="62"/>
        <v/>
      </c>
      <c r="C564" s="99"/>
      <c r="D564" s="100"/>
      <c r="E564" s="100"/>
      <c r="F564" s="57"/>
      <c r="G564" s="58">
        <f t="shared" si="64"/>
        <v>0</v>
      </c>
      <c r="H564" s="58"/>
      <c r="I564" s="57"/>
      <c r="J564" s="57"/>
      <c r="K564" s="57"/>
      <c r="L564" s="57"/>
      <c r="M564" s="58" t="str">
        <f t="shared" si="65"/>
        <v/>
      </c>
      <c r="N564" s="102"/>
    </row>
    <row r="565" spans="1:14">
      <c r="A565" s="97" t="str">
        <f t="shared" si="63"/>
        <v/>
      </c>
      <c r="B565" s="98" t="str">
        <f t="shared" si="62"/>
        <v/>
      </c>
      <c r="C565" s="99"/>
      <c r="D565" s="100"/>
      <c r="E565" s="100"/>
      <c r="F565" s="57"/>
      <c r="G565" s="58">
        <f t="shared" si="64"/>
        <v>0</v>
      </c>
      <c r="H565" s="58"/>
      <c r="I565" s="57"/>
      <c r="J565" s="57"/>
      <c r="K565" s="57"/>
      <c r="L565" s="57"/>
      <c r="M565" s="58" t="str">
        <f t="shared" si="65"/>
        <v/>
      </c>
      <c r="N565" s="102"/>
    </row>
    <row r="566" spans="1:14">
      <c r="A566" s="97" t="str">
        <f t="shared" si="63"/>
        <v/>
      </c>
      <c r="B566" s="98" t="str">
        <f t="shared" si="62"/>
        <v/>
      </c>
      <c r="C566" s="99"/>
      <c r="D566" s="100"/>
      <c r="E566" s="100"/>
      <c r="F566" s="57"/>
      <c r="G566" s="58">
        <f t="shared" si="64"/>
        <v>0</v>
      </c>
      <c r="H566" s="58"/>
      <c r="I566" s="57"/>
      <c r="J566" s="57"/>
      <c r="K566" s="57"/>
      <c r="L566" s="57"/>
      <c r="M566" s="58" t="str">
        <f t="shared" si="65"/>
        <v/>
      </c>
      <c r="N566" s="102"/>
    </row>
    <row r="567" spans="1:14">
      <c r="A567" s="97" t="str">
        <f t="shared" si="63"/>
        <v/>
      </c>
      <c r="B567" s="98" t="str">
        <f t="shared" si="62"/>
        <v/>
      </c>
      <c r="C567" s="99"/>
      <c r="D567" s="100"/>
      <c r="E567" s="100"/>
      <c r="F567" s="57"/>
      <c r="G567" s="58">
        <f t="shared" si="64"/>
        <v>0</v>
      </c>
      <c r="H567" s="58"/>
      <c r="I567" s="57"/>
      <c r="J567" s="57"/>
      <c r="K567" s="57"/>
      <c r="L567" s="57"/>
      <c r="M567" s="58" t="str">
        <f t="shared" si="65"/>
        <v/>
      </c>
      <c r="N567" s="102"/>
    </row>
    <row r="568" spans="1:14">
      <c r="A568" s="97" t="str">
        <f t="shared" si="63"/>
        <v/>
      </c>
      <c r="B568" s="98" t="str">
        <f t="shared" si="62"/>
        <v/>
      </c>
      <c r="C568" s="99"/>
      <c r="D568" s="100"/>
      <c r="E568" s="100"/>
      <c r="F568" s="57"/>
      <c r="G568" s="58">
        <f t="shared" si="64"/>
        <v>0</v>
      </c>
      <c r="H568" s="58"/>
      <c r="I568" s="57"/>
      <c r="J568" s="57"/>
      <c r="K568" s="57"/>
      <c r="L568" s="57"/>
      <c r="M568" s="58" t="str">
        <f t="shared" si="65"/>
        <v/>
      </c>
      <c r="N568" s="102"/>
    </row>
    <row r="569" spans="1:14">
      <c r="A569" s="97" t="str">
        <f t="shared" si="63"/>
        <v/>
      </c>
      <c r="B569" s="98" t="str">
        <f t="shared" si="62"/>
        <v/>
      </c>
      <c r="C569" s="99"/>
      <c r="D569" s="100"/>
      <c r="E569" s="100"/>
      <c r="F569" s="57"/>
      <c r="G569" s="58">
        <f t="shared" si="64"/>
        <v>0</v>
      </c>
      <c r="H569" s="58"/>
      <c r="I569" s="57"/>
      <c r="J569" s="57"/>
      <c r="K569" s="57"/>
      <c r="L569" s="57"/>
      <c r="M569" s="58" t="str">
        <f t="shared" si="65"/>
        <v/>
      </c>
      <c r="N569" s="102"/>
    </row>
    <row r="570" spans="1:14">
      <c r="A570" s="97" t="str">
        <f t="shared" si="63"/>
        <v/>
      </c>
      <c r="B570" s="98" t="str">
        <f t="shared" si="62"/>
        <v/>
      </c>
      <c r="C570" s="99"/>
      <c r="D570" s="100"/>
      <c r="E570" s="100"/>
      <c r="F570" s="57"/>
      <c r="G570" s="58">
        <f t="shared" si="64"/>
        <v>0</v>
      </c>
      <c r="H570" s="58"/>
      <c r="I570" s="57"/>
      <c r="J570" s="57"/>
      <c r="K570" s="57"/>
      <c r="L570" s="57"/>
      <c r="M570" s="58" t="str">
        <f t="shared" si="65"/>
        <v/>
      </c>
      <c r="N570" s="102"/>
    </row>
    <row r="571" spans="1:14">
      <c r="A571" s="97" t="str">
        <f t="shared" si="63"/>
        <v/>
      </c>
      <c r="B571" s="98" t="str">
        <f t="shared" si="62"/>
        <v/>
      </c>
      <c r="C571" s="99"/>
      <c r="D571" s="100"/>
      <c r="E571" s="100"/>
      <c r="F571" s="57"/>
      <c r="G571" s="58">
        <f t="shared" si="64"/>
        <v>0</v>
      </c>
      <c r="H571" s="58"/>
      <c r="I571" s="57"/>
      <c r="J571" s="57"/>
      <c r="K571" s="57"/>
      <c r="L571" s="57"/>
      <c r="M571" s="58" t="str">
        <f t="shared" si="65"/>
        <v/>
      </c>
      <c r="N571" s="102"/>
    </row>
    <row r="572" spans="1:14">
      <c r="A572" s="97" t="str">
        <f t="shared" si="63"/>
        <v/>
      </c>
      <c r="B572" s="98" t="str">
        <f t="shared" si="62"/>
        <v/>
      </c>
      <c r="C572" s="99"/>
      <c r="D572" s="100"/>
      <c r="E572" s="100"/>
      <c r="F572" s="57"/>
      <c r="G572" s="58">
        <f t="shared" si="64"/>
        <v>0</v>
      </c>
      <c r="H572" s="58"/>
      <c r="I572" s="57"/>
      <c r="J572" s="57"/>
      <c r="K572" s="57"/>
      <c r="L572" s="57"/>
      <c r="M572" s="58" t="str">
        <f t="shared" si="65"/>
        <v/>
      </c>
      <c r="N572" s="102"/>
    </row>
    <row r="573" spans="1:14">
      <c r="A573" s="97" t="str">
        <f t="shared" si="63"/>
        <v/>
      </c>
      <c r="B573" s="98" t="str">
        <f t="shared" si="62"/>
        <v/>
      </c>
      <c r="C573" s="99"/>
      <c r="D573" s="100"/>
      <c r="E573" s="100"/>
      <c r="F573" s="57"/>
      <c r="G573" s="58">
        <f t="shared" si="64"/>
        <v>0</v>
      </c>
      <c r="H573" s="58"/>
      <c r="I573" s="57"/>
      <c r="J573" s="57"/>
      <c r="K573" s="57"/>
      <c r="L573" s="57"/>
      <c r="M573" s="58" t="str">
        <f t="shared" si="65"/>
        <v/>
      </c>
      <c r="N573" s="102"/>
    </row>
    <row r="574" spans="1:14">
      <c r="A574" s="97" t="str">
        <f t="shared" si="63"/>
        <v/>
      </c>
      <c r="B574" s="98" t="str">
        <f t="shared" si="62"/>
        <v/>
      </c>
      <c r="C574" s="99"/>
      <c r="D574" s="100"/>
      <c r="E574" s="100"/>
      <c r="F574" s="57"/>
      <c r="G574" s="58">
        <f t="shared" si="64"/>
        <v>0</v>
      </c>
      <c r="H574" s="58"/>
      <c r="I574" s="57"/>
      <c r="J574" s="57"/>
      <c r="K574" s="57"/>
      <c r="L574" s="57"/>
      <c r="M574" s="58" t="str">
        <f t="shared" si="65"/>
        <v/>
      </c>
      <c r="N574" s="102"/>
    </row>
    <row r="575" spans="1:14">
      <c r="A575" s="97" t="str">
        <f t="shared" si="63"/>
        <v/>
      </c>
      <c r="B575" s="98" t="str">
        <f t="shared" si="62"/>
        <v/>
      </c>
      <c r="C575" s="99"/>
      <c r="D575" s="100"/>
      <c r="E575" s="100"/>
      <c r="F575" s="57"/>
      <c r="G575" s="58">
        <f t="shared" si="64"/>
        <v>0</v>
      </c>
      <c r="H575" s="58"/>
      <c r="I575" s="57"/>
      <c r="J575" s="57"/>
      <c r="K575" s="57"/>
      <c r="L575" s="57"/>
      <c r="M575" s="58" t="str">
        <f t="shared" si="65"/>
        <v/>
      </c>
      <c r="N575" s="102"/>
    </row>
    <row r="576" spans="1:14">
      <c r="A576" s="97" t="str">
        <f t="shared" si="63"/>
        <v/>
      </c>
      <c r="B576" s="98" t="str">
        <f t="shared" si="62"/>
        <v/>
      </c>
      <c r="C576" s="99"/>
      <c r="D576" s="100"/>
      <c r="E576" s="100"/>
      <c r="F576" s="57"/>
      <c r="G576" s="58">
        <f t="shared" si="64"/>
        <v>0</v>
      </c>
      <c r="H576" s="58"/>
      <c r="I576" s="57"/>
      <c r="J576" s="57"/>
      <c r="K576" s="57"/>
      <c r="L576" s="57"/>
      <c r="M576" s="58" t="str">
        <f t="shared" si="65"/>
        <v/>
      </c>
      <c r="N576" s="102"/>
    </row>
    <row r="577" spans="1:14">
      <c r="A577" s="97" t="str">
        <f t="shared" si="63"/>
        <v/>
      </c>
      <c r="B577" s="98" t="str">
        <f t="shared" si="62"/>
        <v/>
      </c>
      <c r="C577" s="99"/>
      <c r="D577" s="100"/>
      <c r="E577" s="100"/>
      <c r="F577" s="57"/>
      <c r="G577" s="58">
        <f t="shared" si="64"/>
        <v>0</v>
      </c>
      <c r="H577" s="58"/>
      <c r="I577" s="57"/>
      <c r="J577" s="57"/>
      <c r="K577" s="57"/>
      <c r="L577" s="57"/>
      <c r="M577" s="58" t="str">
        <f t="shared" si="65"/>
        <v/>
      </c>
      <c r="N577" s="102"/>
    </row>
    <row r="578" spans="1:14">
      <c r="A578" s="97" t="str">
        <f t="shared" si="63"/>
        <v/>
      </c>
      <c r="B578" s="98" t="str">
        <f t="shared" si="62"/>
        <v/>
      </c>
      <c r="C578" s="99"/>
      <c r="D578" s="100"/>
      <c r="E578" s="100"/>
      <c r="F578" s="57"/>
      <c r="G578" s="58">
        <f t="shared" si="64"/>
        <v>0</v>
      </c>
      <c r="H578" s="58"/>
      <c r="I578" s="57"/>
      <c r="J578" s="57"/>
      <c r="K578" s="57"/>
      <c r="L578" s="57"/>
      <c r="M578" s="58" t="str">
        <f t="shared" si="65"/>
        <v/>
      </c>
      <c r="N578" s="102"/>
    </row>
    <row r="579" spans="1:14">
      <c r="A579" s="97" t="str">
        <f t="shared" si="63"/>
        <v/>
      </c>
      <c r="B579" s="98" t="str">
        <f t="shared" si="62"/>
        <v/>
      </c>
      <c r="C579" s="99"/>
      <c r="D579" s="100"/>
      <c r="E579" s="100"/>
      <c r="F579" s="57"/>
      <c r="G579" s="58">
        <f t="shared" si="64"/>
        <v>0</v>
      </c>
      <c r="H579" s="58"/>
      <c r="I579" s="57"/>
      <c r="J579" s="57"/>
      <c r="K579" s="57"/>
      <c r="L579" s="57"/>
      <c r="M579" s="58" t="str">
        <f t="shared" si="65"/>
        <v/>
      </c>
      <c r="N579" s="102"/>
    </row>
    <row r="580" spans="1:14">
      <c r="A580" s="97" t="str">
        <f t="shared" si="63"/>
        <v/>
      </c>
      <c r="B580" s="98" t="str">
        <f t="shared" si="62"/>
        <v/>
      </c>
      <c r="C580" s="99"/>
      <c r="D580" s="100"/>
      <c r="E580" s="100"/>
      <c r="F580" s="57"/>
      <c r="G580" s="58">
        <f t="shared" si="64"/>
        <v>0</v>
      </c>
      <c r="H580" s="58"/>
      <c r="I580" s="57"/>
      <c r="J580" s="57"/>
      <c r="K580" s="57"/>
      <c r="L580" s="57"/>
      <c r="M580" s="58" t="str">
        <f t="shared" si="65"/>
        <v/>
      </c>
      <c r="N580" s="102"/>
    </row>
    <row r="581" spans="1:14">
      <c r="A581" s="97" t="str">
        <f t="shared" si="63"/>
        <v/>
      </c>
      <c r="B581" s="98" t="str">
        <f t="shared" si="62"/>
        <v/>
      </c>
      <c r="C581" s="99"/>
      <c r="D581" s="100"/>
      <c r="E581" s="100"/>
      <c r="F581" s="57"/>
      <c r="G581" s="58">
        <f t="shared" si="64"/>
        <v>0</v>
      </c>
      <c r="H581" s="58"/>
      <c r="I581" s="57"/>
      <c r="J581" s="57"/>
      <c r="K581" s="57"/>
      <c r="L581" s="57"/>
      <c r="M581" s="58" t="str">
        <f t="shared" si="65"/>
        <v/>
      </c>
      <c r="N581" s="102"/>
    </row>
    <row r="582" spans="1:14">
      <c r="A582" s="97" t="str">
        <f t="shared" si="63"/>
        <v/>
      </c>
      <c r="B582" s="98" t="str">
        <f t="shared" si="62"/>
        <v/>
      </c>
      <c r="C582" s="99"/>
      <c r="D582" s="100"/>
      <c r="E582" s="100"/>
      <c r="F582" s="57"/>
      <c r="G582" s="58">
        <f t="shared" si="64"/>
        <v>0</v>
      </c>
      <c r="H582" s="58"/>
      <c r="I582" s="57"/>
      <c r="J582" s="57"/>
      <c r="K582" s="57"/>
      <c r="L582" s="57"/>
      <c r="M582" s="58" t="str">
        <f t="shared" si="65"/>
        <v/>
      </c>
      <c r="N582" s="102"/>
    </row>
    <row r="583" spans="1:14">
      <c r="A583" s="97" t="str">
        <f t="shared" si="63"/>
        <v/>
      </c>
      <c r="B583" s="98" t="str">
        <f t="shared" si="62"/>
        <v/>
      </c>
      <c r="C583" s="99"/>
      <c r="D583" s="100"/>
      <c r="E583" s="100"/>
      <c r="F583" s="57"/>
      <c r="G583" s="58">
        <f t="shared" si="64"/>
        <v>0</v>
      </c>
      <c r="H583" s="58"/>
      <c r="I583" s="57"/>
      <c r="J583" s="57"/>
      <c r="K583" s="57"/>
      <c r="L583" s="57"/>
      <c r="M583" s="58" t="str">
        <f t="shared" si="65"/>
        <v/>
      </c>
      <c r="N583" s="102"/>
    </row>
    <row r="584" spans="1:14">
      <c r="A584" s="97" t="str">
        <f t="shared" si="63"/>
        <v/>
      </c>
      <c r="B584" s="98" t="str">
        <f t="shared" si="62"/>
        <v/>
      </c>
      <c r="C584" s="99"/>
      <c r="D584" s="100"/>
      <c r="E584" s="100"/>
      <c r="F584" s="57"/>
      <c r="G584" s="58">
        <f t="shared" si="64"/>
        <v>0</v>
      </c>
      <c r="H584" s="58"/>
      <c r="I584" s="57"/>
      <c r="J584" s="57"/>
      <c r="K584" s="57"/>
      <c r="L584" s="57"/>
      <c r="M584" s="58" t="str">
        <f t="shared" si="65"/>
        <v/>
      </c>
      <c r="N584" s="102"/>
    </row>
    <row r="585" spans="1:14">
      <c r="A585" s="97" t="str">
        <f t="shared" si="63"/>
        <v/>
      </c>
      <c r="B585" s="98" t="str">
        <f t="shared" si="62"/>
        <v/>
      </c>
      <c r="C585" s="99"/>
      <c r="D585" s="100"/>
      <c r="E585" s="100"/>
      <c r="F585" s="57"/>
      <c r="G585" s="58">
        <f t="shared" si="64"/>
        <v>0</v>
      </c>
      <c r="H585" s="58"/>
      <c r="I585" s="57"/>
      <c r="J585" s="57"/>
      <c r="K585" s="57"/>
      <c r="L585" s="57"/>
      <c r="M585" s="58" t="str">
        <f t="shared" si="65"/>
        <v/>
      </c>
      <c r="N585" s="102"/>
    </row>
    <row r="586" spans="1:14">
      <c r="A586" s="97" t="str">
        <f t="shared" si="63"/>
        <v/>
      </c>
      <c r="B586" s="98" t="str">
        <f t="shared" si="62"/>
        <v/>
      </c>
      <c r="C586" s="99"/>
      <c r="D586" s="100"/>
      <c r="E586" s="100"/>
      <c r="F586" s="57"/>
      <c r="G586" s="58">
        <f t="shared" si="64"/>
        <v>0</v>
      </c>
      <c r="H586" s="58"/>
      <c r="I586" s="57"/>
      <c r="J586" s="57"/>
      <c r="K586" s="57"/>
      <c r="L586" s="57"/>
      <c r="M586" s="58" t="str">
        <f t="shared" si="65"/>
        <v/>
      </c>
      <c r="N586" s="102"/>
    </row>
    <row r="587" spans="1:14">
      <c r="A587" s="97" t="str">
        <f t="shared" si="63"/>
        <v/>
      </c>
      <c r="B587" s="98" t="str">
        <f t="shared" si="62"/>
        <v/>
      </c>
      <c r="C587" s="99"/>
      <c r="D587" s="100"/>
      <c r="E587" s="100"/>
      <c r="F587" s="57"/>
      <c r="G587" s="58">
        <f t="shared" si="64"/>
        <v>0</v>
      </c>
      <c r="H587" s="58"/>
      <c r="I587" s="57"/>
      <c r="J587" s="57"/>
      <c r="K587" s="57"/>
      <c r="L587" s="57"/>
      <c r="M587" s="58" t="str">
        <f t="shared" si="65"/>
        <v/>
      </c>
      <c r="N587" s="102"/>
    </row>
    <row r="588" spans="1:14">
      <c r="A588" s="97" t="str">
        <f t="shared" si="63"/>
        <v/>
      </c>
      <c r="B588" s="98" t="str">
        <f t="shared" si="62"/>
        <v/>
      </c>
      <c r="C588" s="99"/>
      <c r="D588" s="100"/>
      <c r="E588" s="100"/>
      <c r="F588" s="57"/>
      <c r="G588" s="58">
        <f t="shared" si="64"/>
        <v>0</v>
      </c>
      <c r="H588" s="58"/>
      <c r="I588" s="57"/>
      <c r="J588" s="57"/>
      <c r="K588" s="57"/>
      <c r="L588" s="57"/>
      <c r="M588" s="58" t="str">
        <f t="shared" si="65"/>
        <v/>
      </c>
      <c r="N588" s="102"/>
    </row>
    <row r="589" spans="1:14">
      <c r="A589" s="97" t="str">
        <f t="shared" si="63"/>
        <v/>
      </c>
      <c r="B589" s="98" t="str">
        <f t="shared" si="62"/>
        <v/>
      </c>
      <c r="C589" s="99"/>
      <c r="D589" s="100"/>
      <c r="E589" s="100"/>
      <c r="F589" s="57"/>
      <c r="G589" s="58">
        <f t="shared" si="64"/>
        <v>0</v>
      </c>
      <c r="H589" s="58"/>
      <c r="I589" s="57"/>
      <c r="J589" s="57"/>
      <c r="K589" s="57"/>
      <c r="L589" s="57"/>
      <c r="M589" s="58" t="str">
        <f t="shared" si="65"/>
        <v/>
      </c>
      <c r="N589" s="102"/>
    </row>
    <row r="590" spans="1:14">
      <c r="A590" s="97" t="str">
        <f t="shared" si="63"/>
        <v/>
      </c>
      <c r="B590" s="98" t="str">
        <f t="shared" si="62"/>
        <v/>
      </c>
      <c r="C590" s="99"/>
      <c r="D590" s="100"/>
      <c r="E590" s="100"/>
      <c r="F590" s="57"/>
      <c r="G590" s="58">
        <f t="shared" si="64"/>
        <v>0</v>
      </c>
      <c r="H590" s="58"/>
      <c r="I590" s="57"/>
      <c r="J590" s="57"/>
      <c r="K590" s="57"/>
      <c r="L590" s="57"/>
      <c r="M590" s="58" t="str">
        <f t="shared" si="65"/>
        <v/>
      </c>
      <c r="N590" s="102"/>
    </row>
    <row r="591" spans="1:14">
      <c r="A591" s="97" t="str">
        <f t="shared" si="63"/>
        <v/>
      </c>
      <c r="B591" s="98" t="str">
        <f t="shared" si="62"/>
        <v/>
      </c>
      <c r="C591" s="99"/>
      <c r="D591" s="100"/>
      <c r="E591" s="100"/>
      <c r="F591" s="57"/>
      <c r="G591" s="58">
        <f t="shared" si="64"/>
        <v>0</v>
      </c>
      <c r="H591" s="58"/>
      <c r="I591" s="57"/>
      <c r="J591" s="57"/>
      <c r="K591" s="57"/>
      <c r="L591" s="57"/>
      <c r="M591" s="58" t="str">
        <f t="shared" si="65"/>
        <v/>
      </c>
      <c r="N591" s="102"/>
    </row>
    <row r="592" spans="1:14">
      <c r="A592" s="97" t="str">
        <f t="shared" si="63"/>
        <v/>
      </c>
      <c r="B592" s="98" t="str">
        <f t="shared" si="62"/>
        <v/>
      </c>
      <c r="C592" s="99"/>
      <c r="D592" s="100"/>
      <c r="E592" s="100"/>
      <c r="F592" s="57"/>
      <c r="G592" s="58">
        <f t="shared" si="64"/>
        <v>0</v>
      </c>
      <c r="H592" s="58"/>
      <c r="I592" s="57"/>
      <c r="J592" s="57"/>
      <c r="K592" s="57"/>
      <c r="L592" s="57"/>
      <c r="M592" s="58" t="str">
        <f t="shared" si="65"/>
        <v/>
      </c>
      <c r="N592" s="102"/>
    </row>
    <row r="593" spans="1:14">
      <c r="A593" s="97" t="str">
        <f t="shared" si="63"/>
        <v/>
      </c>
      <c r="B593" s="98" t="str">
        <f t="shared" si="62"/>
        <v/>
      </c>
      <c r="C593" s="99"/>
      <c r="D593" s="100"/>
      <c r="E593" s="100"/>
      <c r="F593" s="57"/>
      <c r="G593" s="58">
        <f t="shared" si="64"/>
        <v>0</v>
      </c>
      <c r="H593" s="58"/>
      <c r="I593" s="57"/>
      <c r="J593" s="57"/>
      <c r="K593" s="57"/>
      <c r="L593" s="57"/>
      <c r="M593" s="58" t="str">
        <f t="shared" si="65"/>
        <v/>
      </c>
      <c r="N593" s="102"/>
    </row>
    <row r="594" spans="1:14">
      <c r="A594" s="97" t="str">
        <f t="shared" si="63"/>
        <v/>
      </c>
      <c r="B594" s="98" t="str">
        <f t="shared" si="62"/>
        <v/>
      </c>
      <c r="C594" s="99"/>
      <c r="D594" s="100"/>
      <c r="E594" s="100"/>
      <c r="F594" s="57"/>
      <c r="G594" s="58">
        <f t="shared" si="64"/>
        <v>0</v>
      </c>
      <c r="H594" s="58"/>
      <c r="I594" s="57"/>
      <c r="J594" s="57"/>
      <c r="K594" s="57"/>
      <c r="L594" s="57"/>
      <c r="M594" s="58" t="str">
        <f t="shared" si="65"/>
        <v/>
      </c>
      <c r="N594" s="102"/>
    </row>
    <row r="595" spans="1:14">
      <c r="A595" s="97" t="str">
        <f t="shared" si="63"/>
        <v/>
      </c>
      <c r="B595" s="98" t="str">
        <f t="shared" si="62"/>
        <v/>
      </c>
      <c r="C595" s="99"/>
      <c r="D595" s="100"/>
      <c r="E595" s="100"/>
      <c r="F595" s="57"/>
      <c r="G595" s="58">
        <f t="shared" si="64"/>
        <v>0</v>
      </c>
      <c r="H595" s="58"/>
      <c r="I595" s="57"/>
      <c r="J595" s="57"/>
      <c r="K595" s="57"/>
      <c r="L595" s="57"/>
      <c r="M595" s="58" t="str">
        <f t="shared" si="65"/>
        <v/>
      </c>
      <c r="N595" s="102"/>
    </row>
    <row r="596" spans="1:14">
      <c r="A596" s="97" t="str">
        <f t="shared" si="63"/>
        <v/>
      </c>
      <c r="B596" s="98" t="str">
        <f t="shared" si="62"/>
        <v/>
      </c>
      <c r="C596" s="99"/>
      <c r="D596" s="100"/>
      <c r="E596" s="100"/>
      <c r="F596" s="57"/>
      <c r="G596" s="58">
        <f t="shared" si="64"/>
        <v>0</v>
      </c>
      <c r="H596" s="58"/>
      <c r="I596" s="57"/>
      <c r="J596" s="57"/>
      <c r="K596" s="57"/>
      <c r="L596" s="57"/>
      <c r="M596" s="58" t="str">
        <f t="shared" si="65"/>
        <v/>
      </c>
      <c r="N596" s="102"/>
    </row>
    <row r="597" spans="1:14">
      <c r="A597" s="97" t="str">
        <f t="shared" si="63"/>
        <v/>
      </c>
      <c r="B597" s="98" t="str">
        <f t="shared" si="62"/>
        <v/>
      </c>
      <c r="C597" s="99"/>
      <c r="D597" s="100"/>
      <c r="E597" s="100"/>
      <c r="F597" s="57"/>
      <c r="G597" s="58">
        <f t="shared" si="64"/>
        <v>0</v>
      </c>
      <c r="H597" s="58"/>
      <c r="I597" s="57"/>
      <c r="J597" s="57"/>
      <c r="K597" s="57"/>
      <c r="L597" s="57"/>
      <c r="M597" s="58" t="str">
        <f t="shared" si="65"/>
        <v/>
      </c>
      <c r="N597" s="102"/>
    </row>
    <row r="598" spans="1:14">
      <c r="A598" s="97" t="str">
        <f t="shared" si="63"/>
        <v/>
      </c>
      <c r="B598" s="98" t="str">
        <f t="shared" si="62"/>
        <v/>
      </c>
      <c r="C598" s="99"/>
      <c r="D598" s="100"/>
      <c r="E598" s="100"/>
      <c r="F598" s="57"/>
      <c r="G598" s="58">
        <f t="shared" si="64"/>
        <v>0</v>
      </c>
      <c r="H598" s="58"/>
      <c r="I598" s="57"/>
      <c r="J598" s="57"/>
      <c r="K598" s="57"/>
      <c r="L598" s="57"/>
      <c r="M598" s="58" t="str">
        <f t="shared" si="65"/>
        <v/>
      </c>
      <c r="N598" s="102"/>
    </row>
    <row r="599" spans="1:14">
      <c r="A599" s="97" t="str">
        <f t="shared" si="63"/>
        <v/>
      </c>
      <c r="B599" s="98" t="str">
        <f t="shared" si="62"/>
        <v/>
      </c>
      <c r="C599" s="99"/>
      <c r="D599" s="100"/>
      <c r="E599" s="100"/>
      <c r="F599" s="57"/>
      <c r="G599" s="58">
        <f t="shared" si="64"/>
        <v>0</v>
      </c>
      <c r="H599" s="58"/>
      <c r="I599" s="57"/>
      <c r="J599" s="57"/>
      <c r="K599" s="57"/>
      <c r="L599" s="57"/>
      <c r="M599" s="58" t="str">
        <f t="shared" si="65"/>
        <v/>
      </c>
      <c r="N599" s="102"/>
    </row>
    <row r="600" spans="1:14">
      <c r="A600" s="97" t="str">
        <f t="shared" si="63"/>
        <v/>
      </c>
      <c r="B600" s="98" t="str">
        <f t="shared" si="62"/>
        <v/>
      </c>
      <c r="C600" s="99"/>
      <c r="D600" s="100"/>
      <c r="E600" s="100"/>
      <c r="F600" s="57"/>
      <c r="G600" s="58">
        <f t="shared" si="64"/>
        <v>0</v>
      </c>
      <c r="H600" s="58"/>
      <c r="I600" s="57"/>
      <c r="J600" s="57"/>
      <c r="K600" s="57"/>
      <c r="L600" s="57"/>
      <c r="M600" s="58" t="str">
        <f t="shared" si="65"/>
        <v/>
      </c>
      <c r="N600" s="102"/>
    </row>
    <row r="601" spans="1:14">
      <c r="A601" s="97" t="str">
        <f t="shared" si="63"/>
        <v/>
      </c>
      <c r="B601" s="98" t="str">
        <f t="shared" si="62"/>
        <v/>
      </c>
      <c r="C601" s="99"/>
      <c r="D601" s="100"/>
      <c r="E601" s="100"/>
      <c r="F601" s="57"/>
      <c r="G601" s="58">
        <f t="shared" si="64"/>
        <v>0</v>
      </c>
      <c r="H601" s="58"/>
      <c r="I601" s="57"/>
      <c r="J601" s="57"/>
      <c r="K601" s="57"/>
      <c r="L601" s="57"/>
      <c r="M601" s="58" t="str">
        <f t="shared" si="65"/>
        <v/>
      </c>
      <c r="N601" s="102"/>
    </row>
    <row r="602" spans="1:14">
      <c r="A602" s="97" t="str">
        <f t="shared" si="63"/>
        <v/>
      </c>
      <c r="B602" s="98" t="str">
        <f t="shared" si="62"/>
        <v/>
      </c>
      <c r="C602" s="99"/>
      <c r="D602" s="100"/>
      <c r="E602" s="100"/>
      <c r="F602" s="57"/>
      <c r="G602" s="58">
        <f t="shared" si="64"/>
        <v>0</v>
      </c>
      <c r="H602" s="58"/>
      <c r="I602" s="57"/>
      <c r="J602" s="57"/>
      <c r="K602" s="57"/>
      <c r="L602" s="57"/>
      <c r="M602" s="58" t="str">
        <f t="shared" si="65"/>
        <v/>
      </c>
      <c r="N602" s="102"/>
    </row>
    <row r="603" spans="1:14">
      <c r="A603" s="97" t="str">
        <f t="shared" si="63"/>
        <v/>
      </c>
      <c r="B603" s="98" t="str">
        <f t="shared" si="62"/>
        <v/>
      </c>
      <c r="C603" s="99"/>
      <c r="D603" s="100"/>
      <c r="E603" s="100"/>
      <c r="F603" s="57"/>
      <c r="G603" s="58">
        <f t="shared" si="64"/>
        <v>0</v>
      </c>
      <c r="H603" s="58"/>
      <c r="I603" s="57"/>
      <c r="J603" s="57"/>
      <c r="K603" s="57"/>
      <c r="L603" s="57"/>
      <c r="M603" s="58" t="str">
        <f t="shared" si="65"/>
        <v/>
      </c>
      <c r="N603" s="102"/>
    </row>
    <row r="604" spans="1:14">
      <c r="A604" s="97" t="str">
        <f t="shared" si="63"/>
        <v/>
      </c>
      <c r="B604" s="98" t="str">
        <f t="shared" si="62"/>
        <v/>
      </c>
      <c r="C604" s="99"/>
      <c r="D604" s="100"/>
      <c r="E604" s="100"/>
      <c r="F604" s="57"/>
      <c r="G604" s="58">
        <f t="shared" si="64"/>
        <v>0</v>
      </c>
      <c r="H604" s="58"/>
      <c r="I604" s="57"/>
      <c r="J604" s="57"/>
      <c r="K604" s="57"/>
      <c r="L604" s="57"/>
      <c r="M604" s="58" t="str">
        <f t="shared" si="65"/>
        <v/>
      </c>
      <c r="N604" s="102"/>
    </row>
    <row r="605" spans="1:14">
      <c r="A605" s="97" t="str">
        <f t="shared" si="63"/>
        <v/>
      </c>
      <c r="B605" s="98" t="str">
        <f t="shared" si="62"/>
        <v/>
      </c>
      <c r="C605" s="99"/>
      <c r="D605" s="100"/>
      <c r="E605" s="100"/>
      <c r="F605" s="57"/>
      <c r="G605" s="58">
        <f t="shared" si="64"/>
        <v>0</v>
      </c>
      <c r="H605" s="58"/>
      <c r="I605" s="57"/>
      <c r="J605" s="57"/>
      <c r="K605" s="57"/>
      <c r="L605" s="57"/>
      <c r="M605" s="58" t="str">
        <f t="shared" si="65"/>
        <v/>
      </c>
      <c r="N605" s="102"/>
    </row>
    <row r="606" spans="1:14">
      <c r="A606" s="97" t="str">
        <f t="shared" si="63"/>
        <v/>
      </c>
      <c r="B606" s="98" t="str">
        <f t="shared" si="62"/>
        <v/>
      </c>
      <c r="C606" s="99"/>
      <c r="D606" s="100"/>
      <c r="E606" s="100"/>
      <c r="F606" s="57"/>
      <c r="G606" s="58">
        <f t="shared" si="64"/>
        <v>0</v>
      </c>
      <c r="H606" s="58"/>
      <c r="I606" s="57"/>
      <c r="J606" s="57"/>
      <c r="K606" s="57"/>
      <c r="L606" s="57"/>
      <c r="M606" s="58" t="str">
        <f t="shared" si="65"/>
        <v/>
      </c>
      <c r="N606" s="102"/>
    </row>
    <row r="607" spans="1:14">
      <c r="A607" s="97" t="str">
        <f t="shared" si="63"/>
        <v/>
      </c>
      <c r="B607" s="98" t="str">
        <f t="shared" si="62"/>
        <v/>
      </c>
      <c r="C607" s="99"/>
      <c r="D607" s="100"/>
      <c r="E607" s="100"/>
      <c r="F607" s="57"/>
      <c r="G607" s="58">
        <f t="shared" si="64"/>
        <v>0</v>
      </c>
      <c r="H607" s="58"/>
      <c r="I607" s="57"/>
      <c r="J607" s="57"/>
      <c r="K607" s="57"/>
      <c r="L607" s="57"/>
      <c r="M607" s="58" t="str">
        <f t="shared" si="65"/>
        <v/>
      </c>
      <c r="N607" s="102"/>
    </row>
    <row r="608" spans="1:14">
      <c r="A608" s="97" t="str">
        <f t="shared" si="63"/>
        <v/>
      </c>
      <c r="B608" s="98" t="str">
        <f t="shared" si="62"/>
        <v/>
      </c>
      <c r="C608" s="99"/>
      <c r="D608" s="100"/>
      <c r="E608" s="100"/>
      <c r="F608" s="57"/>
      <c r="G608" s="58">
        <f t="shared" si="64"/>
        <v>0</v>
      </c>
      <c r="H608" s="58"/>
      <c r="I608" s="57"/>
      <c r="J608" s="57"/>
      <c r="K608" s="57"/>
      <c r="L608" s="57"/>
      <c r="M608" s="58" t="str">
        <f t="shared" si="65"/>
        <v/>
      </c>
      <c r="N608" s="102"/>
    </row>
    <row r="609" spans="1:14">
      <c r="A609" s="97" t="str">
        <f t="shared" si="63"/>
        <v/>
      </c>
      <c r="B609" s="98" t="str">
        <f t="shared" si="62"/>
        <v/>
      </c>
      <c r="C609" s="99"/>
      <c r="D609" s="100"/>
      <c r="E609" s="100"/>
      <c r="F609" s="57"/>
      <c r="G609" s="58">
        <f t="shared" si="64"/>
        <v>0</v>
      </c>
      <c r="H609" s="58"/>
      <c r="I609" s="57"/>
      <c r="J609" s="57"/>
      <c r="K609" s="57"/>
      <c r="L609" s="57"/>
      <c r="M609" s="58" t="str">
        <f t="shared" si="65"/>
        <v/>
      </c>
      <c r="N609" s="102"/>
    </row>
    <row r="610" spans="1:14">
      <c r="A610" s="97" t="str">
        <f t="shared" si="63"/>
        <v/>
      </c>
      <c r="B610" s="98" t="str">
        <f t="shared" si="62"/>
        <v/>
      </c>
      <c r="C610" s="99"/>
      <c r="D610" s="100"/>
      <c r="E610" s="100"/>
      <c r="F610" s="57"/>
      <c r="G610" s="58">
        <f t="shared" si="64"/>
        <v>0</v>
      </c>
      <c r="H610" s="58"/>
      <c r="I610" s="57"/>
      <c r="J610" s="57"/>
      <c r="K610" s="57"/>
      <c r="L610" s="57"/>
      <c r="M610" s="58" t="str">
        <f t="shared" si="65"/>
        <v/>
      </c>
      <c r="N610" s="102"/>
    </row>
    <row r="611" spans="1:14">
      <c r="A611" s="97" t="str">
        <f t="shared" si="63"/>
        <v/>
      </c>
      <c r="B611" s="98" t="str">
        <f t="shared" si="62"/>
        <v/>
      </c>
      <c r="C611" s="99"/>
      <c r="D611" s="100"/>
      <c r="E611" s="100"/>
      <c r="F611" s="57"/>
      <c r="G611" s="58">
        <f t="shared" si="64"/>
        <v>0</v>
      </c>
      <c r="H611" s="58"/>
      <c r="I611" s="57"/>
      <c r="J611" s="57"/>
      <c r="K611" s="57"/>
      <c r="L611" s="57"/>
      <c r="M611" s="58" t="str">
        <f t="shared" si="65"/>
        <v/>
      </c>
      <c r="N611" s="102"/>
    </row>
    <row r="612" spans="1:14">
      <c r="A612" s="97" t="str">
        <f t="shared" si="63"/>
        <v/>
      </c>
      <c r="B612" s="98" t="str">
        <f t="shared" si="62"/>
        <v/>
      </c>
      <c r="C612" s="99"/>
      <c r="D612" s="100"/>
      <c r="E612" s="100"/>
      <c r="F612" s="57"/>
      <c r="G612" s="58">
        <f t="shared" si="64"/>
        <v>0</v>
      </c>
      <c r="H612" s="58"/>
      <c r="I612" s="57"/>
      <c r="J612" s="57"/>
      <c r="K612" s="57"/>
      <c r="L612" s="57"/>
      <c r="M612" s="58" t="str">
        <f t="shared" si="65"/>
        <v/>
      </c>
      <c r="N612" s="102"/>
    </row>
    <row r="613" spans="1:14">
      <c r="A613" s="97" t="str">
        <f t="shared" si="63"/>
        <v/>
      </c>
      <c r="B613" s="98" t="str">
        <f t="shared" si="62"/>
        <v/>
      </c>
      <c r="C613" s="99"/>
      <c r="D613" s="100"/>
      <c r="E613" s="100"/>
      <c r="F613" s="57"/>
      <c r="G613" s="58">
        <f t="shared" si="64"/>
        <v>0</v>
      </c>
      <c r="H613" s="58"/>
      <c r="I613" s="57"/>
      <c r="J613" s="57"/>
      <c r="K613" s="57"/>
      <c r="L613" s="57"/>
      <c r="M613" s="58" t="str">
        <f t="shared" si="65"/>
        <v/>
      </c>
      <c r="N613" s="102"/>
    </row>
    <row r="614" spans="1:14">
      <c r="A614" s="97" t="str">
        <f t="shared" si="63"/>
        <v/>
      </c>
      <c r="B614" s="98" t="str">
        <f t="shared" si="62"/>
        <v/>
      </c>
      <c r="C614" s="99"/>
      <c r="D614" s="100"/>
      <c r="E614" s="100"/>
      <c r="F614" s="57"/>
      <c r="G614" s="58">
        <f t="shared" si="64"/>
        <v>0</v>
      </c>
      <c r="H614" s="58"/>
      <c r="I614" s="57"/>
      <c r="J614" s="57"/>
      <c r="K614" s="57"/>
      <c r="L614" s="57"/>
      <c r="M614" s="58" t="str">
        <f t="shared" si="65"/>
        <v/>
      </c>
      <c r="N614" s="102"/>
    </row>
    <row r="615" spans="1:14">
      <c r="A615" s="97" t="str">
        <f t="shared" si="63"/>
        <v/>
      </c>
      <c r="B615" s="98" t="str">
        <f t="shared" si="62"/>
        <v/>
      </c>
      <c r="C615" s="99"/>
      <c r="D615" s="100"/>
      <c r="E615" s="100"/>
      <c r="F615" s="57"/>
      <c r="G615" s="58">
        <f t="shared" si="64"/>
        <v>0</v>
      </c>
      <c r="H615" s="58"/>
      <c r="I615" s="57"/>
      <c r="J615" s="57"/>
      <c r="K615" s="57"/>
      <c r="L615" s="57"/>
      <c r="M615" s="58" t="str">
        <f t="shared" si="65"/>
        <v/>
      </c>
      <c r="N615" s="102"/>
    </row>
    <row r="616" spans="1:14">
      <c r="A616" s="97" t="str">
        <f t="shared" si="63"/>
        <v/>
      </c>
      <c r="B616" s="98" t="str">
        <f t="shared" si="62"/>
        <v/>
      </c>
      <c r="C616" s="99"/>
      <c r="D616" s="100"/>
      <c r="E616" s="100"/>
      <c r="F616" s="57"/>
      <c r="G616" s="58">
        <f t="shared" si="64"/>
        <v>0</v>
      </c>
      <c r="H616" s="58"/>
      <c r="I616" s="57"/>
      <c r="J616" s="57"/>
      <c r="K616" s="57"/>
      <c r="L616" s="57"/>
      <c r="M616" s="58" t="str">
        <f t="shared" si="65"/>
        <v/>
      </c>
      <c r="N616" s="102"/>
    </row>
    <row r="617" spans="1:14">
      <c r="A617" s="97" t="str">
        <f t="shared" si="63"/>
        <v/>
      </c>
      <c r="B617" s="98" t="str">
        <f t="shared" si="62"/>
        <v/>
      </c>
      <c r="C617" s="99"/>
      <c r="D617" s="100"/>
      <c r="E617" s="100"/>
      <c r="F617" s="57"/>
      <c r="G617" s="58">
        <f t="shared" si="64"/>
        <v>0</v>
      </c>
      <c r="H617" s="58"/>
      <c r="I617" s="57"/>
      <c r="J617" s="57"/>
      <c r="K617" s="57"/>
      <c r="L617" s="57"/>
      <c r="M617" s="58" t="str">
        <f t="shared" si="65"/>
        <v/>
      </c>
      <c r="N617" s="102"/>
    </row>
    <row r="618" spans="1:14">
      <c r="A618" s="97" t="str">
        <f t="shared" si="63"/>
        <v/>
      </c>
      <c r="B618" s="98" t="str">
        <f t="shared" si="62"/>
        <v/>
      </c>
      <c r="C618" s="99"/>
      <c r="D618" s="100"/>
      <c r="E618" s="100"/>
      <c r="F618" s="57"/>
      <c r="G618" s="58">
        <f t="shared" si="64"/>
        <v>0</v>
      </c>
      <c r="H618" s="58"/>
      <c r="I618" s="57"/>
      <c r="J618" s="57"/>
      <c r="K618" s="57"/>
      <c r="L618" s="57"/>
      <c r="M618" s="58" t="str">
        <f t="shared" si="65"/>
        <v/>
      </c>
      <c r="N618" s="102"/>
    </row>
    <row r="619" spans="1:14">
      <c r="A619" s="97" t="str">
        <f t="shared" si="63"/>
        <v/>
      </c>
      <c r="B619" s="98" t="str">
        <f t="shared" si="62"/>
        <v/>
      </c>
      <c r="C619" s="99"/>
      <c r="D619" s="100"/>
      <c r="E619" s="100"/>
      <c r="F619" s="57"/>
      <c r="G619" s="58">
        <f t="shared" si="64"/>
        <v>0</v>
      </c>
      <c r="H619" s="58"/>
      <c r="I619" s="57"/>
      <c r="J619" s="57"/>
      <c r="K619" s="57"/>
      <c r="L619" s="57"/>
      <c r="M619" s="58" t="str">
        <f t="shared" si="65"/>
        <v/>
      </c>
      <c r="N619" s="102"/>
    </row>
    <row r="620" spans="1:14">
      <c r="A620" s="97" t="str">
        <f t="shared" si="63"/>
        <v/>
      </c>
      <c r="B620" s="98" t="str">
        <f t="shared" ref="B620:B683" si="66">IF(C620="","",MONTH(C620)&amp;"月")</f>
        <v/>
      </c>
      <c r="C620" s="99"/>
      <c r="D620" s="100"/>
      <c r="E620" s="100"/>
      <c r="F620" s="57"/>
      <c r="G620" s="58">
        <f t="shared" si="64"/>
        <v>0</v>
      </c>
      <c r="H620" s="58"/>
      <c r="I620" s="57"/>
      <c r="J620" s="57"/>
      <c r="K620" s="57"/>
      <c r="L620" s="57"/>
      <c r="M620" s="58" t="str">
        <f t="shared" si="65"/>
        <v/>
      </c>
      <c r="N620" s="102"/>
    </row>
    <row r="621" spans="1:14">
      <c r="A621" s="97" t="str">
        <f t="shared" ref="A621:A684" si="67">IF(C621="","",ROW()-42)</f>
        <v/>
      </c>
      <c r="B621" s="98" t="str">
        <f t="shared" si="66"/>
        <v/>
      </c>
      <c r="C621" s="99"/>
      <c r="D621" s="100"/>
      <c r="E621" s="100"/>
      <c r="F621" s="57"/>
      <c r="G621" s="58">
        <f t="shared" ref="G621:G684" si="68">IF(F621="",0,F621*$K$41)</f>
        <v>0</v>
      </c>
      <c r="H621" s="58"/>
      <c r="I621" s="57"/>
      <c r="J621" s="57"/>
      <c r="K621" s="57"/>
      <c r="L621" s="57"/>
      <c r="M621" s="58" t="str">
        <f t="shared" ref="M621:M684" si="69">IF(C621="","",ROUND(M620+G621-I621-J621-K621-L621-H621,2))</f>
        <v/>
      </c>
      <c r="N621" s="102"/>
    </row>
    <row r="622" spans="1:14">
      <c r="A622" s="97" t="str">
        <f t="shared" si="67"/>
        <v/>
      </c>
      <c r="B622" s="98" t="str">
        <f t="shared" si="66"/>
        <v/>
      </c>
      <c r="C622" s="99"/>
      <c r="D622" s="100"/>
      <c r="E622" s="100"/>
      <c r="F622" s="57"/>
      <c r="G622" s="58">
        <f t="shared" si="68"/>
        <v>0</v>
      </c>
      <c r="H622" s="58"/>
      <c r="I622" s="57"/>
      <c r="J622" s="57"/>
      <c r="K622" s="57"/>
      <c r="L622" s="57"/>
      <c r="M622" s="58" t="str">
        <f t="shared" si="69"/>
        <v/>
      </c>
      <c r="N622" s="102"/>
    </row>
    <row r="623" spans="1:14">
      <c r="A623" s="97" t="str">
        <f t="shared" si="67"/>
        <v/>
      </c>
      <c r="B623" s="98" t="str">
        <f t="shared" si="66"/>
        <v/>
      </c>
      <c r="C623" s="99"/>
      <c r="D623" s="100"/>
      <c r="E623" s="100"/>
      <c r="F623" s="57"/>
      <c r="G623" s="58">
        <f t="shared" si="68"/>
        <v>0</v>
      </c>
      <c r="H623" s="58"/>
      <c r="I623" s="57"/>
      <c r="J623" s="57"/>
      <c r="K623" s="57"/>
      <c r="L623" s="57"/>
      <c r="M623" s="58" t="str">
        <f t="shared" si="69"/>
        <v/>
      </c>
      <c r="N623" s="102"/>
    </row>
    <row r="624" spans="1:14">
      <c r="A624" s="97" t="str">
        <f t="shared" si="67"/>
        <v/>
      </c>
      <c r="B624" s="98" t="str">
        <f t="shared" si="66"/>
        <v/>
      </c>
      <c r="C624" s="99"/>
      <c r="D624" s="100"/>
      <c r="E624" s="100"/>
      <c r="F624" s="57"/>
      <c r="G624" s="58">
        <f t="shared" si="68"/>
        <v>0</v>
      </c>
      <c r="H624" s="58"/>
      <c r="I624" s="57"/>
      <c r="J624" s="57"/>
      <c r="K624" s="57"/>
      <c r="L624" s="57"/>
      <c r="M624" s="58" t="str">
        <f t="shared" si="69"/>
        <v/>
      </c>
      <c r="N624" s="102"/>
    </row>
    <row r="625" spans="1:14">
      <c r="A625" s="97" t="str">
        <f t="shared" si="67"/>
        <v/>
      </c>
      <c r="B625" s="98" t="str">
        <f t="shared" si="66"/>
        <v/>
      </c>
      <c r="C625" s="99"/>
      <c r="D625" s="100"/>
      <c r="E625" s="100"/>
      <c r="F625" s="57"/>
      <c r="G625" s="58">
        <f t="shared" si="68"/>
        <v>0</v>
      </c>
      <c r="H625" s="58"/>
      <c r="I625" s="57"/>
      <c r="J625" s="57"/>
      <c r="K625" s="57"/>
      <c r="L625" s="57"/>
      <c r="M625" s="58" t="str">
        <f t="shared" si="69"/>
        <v/>
      </c>
      <c r="N625" s="102"/>
    </row>
    <row r="626" spans="1:14">
      <c r="A626" s="97" t="str">
        <f t="shared" si="67"/>
        <v/>
      </c>
      <c r="B626" s="98" t="str">
        <f t="shared" si="66"/>
        <v/>
      </c>
      <c r="C626" s="99"/>
      <c r="D626" s="100"/>
      <c r="E626" s="100"/>
      <c r="F626" s="57"/>
      <c r="G626" s="58">
        <f t="shared" si="68"/>
        <v>0</v>
      </c>
      <c r="H626" s="58"/>
      <c r="I626" s="57"/>
      <c r="J626" s="57"/>
      <c r="K626" s="57"/>
      <c r="L626" s="57"/>
      <c r="M626" s="58" t="str">
        <f t="shared" si="69"/>
        <v/>
      </c>
      <c r="N626" s="102"/>
    </row>
    <row r="627" spans="1:14">
      <c r="A627" s="97" t="str">
        <f t="shared" si="67"/>
        <v/>
      </c>
      <c r="B627" s="98" t="str">
        <f t="shared" si="66"/>
        <v/>
      </c>
      <c r="C627" s="99"/>
      <c r="D627" s="100"/>
      <c r="E627" s="100"/>
      <c r="F627" s="57"/>
      <c r="G627" s="58">
        <f t="shared" si="68"/>
        <v>0</v>
      </c>
      <c r="H627" s="58"/>
      <c r="I627" s="57"/>
      <c r="J627" s="57"/>
      <c r="K627" s="57"/>
      <c r="L627" s="57"/>
      <c r="M627" s="58" t="str">
        <f t="shared" si="69"/>
        <v/>
      </c>
      <c r="N627" s="102"/>
    </row>
    <row r="628" spans="1:14">
      <c r="A628" s="97" t="str">
        <f t="shared" si="67"/>
        <v/>
      </c>
      <c r="B628" s="98" t="str">
        <f t="shared" si="66"/>
        <v/>
      </c>
      <c r="C628" s="99"/>
      <c r="D628" s="100"/>
      <c r="E628" s="100"/>
      <c r="F628" s="57"/>
      <c r="G628" s="58">
        <f t="shared" si="68"/>
        <v>0</v>
      </c>
      <c r="H628" s="58"/>
      <c r="I628" s="57"/>
      <c r="J628" s="57"/>
      <c r="K628" s="57"/>
      <c r="L628" s="57"/>
      <c r="M628" s="58" t="str">
        <f t="shared" si="69"/>
        <v/>
      </c>
      <c r="N628" s="102"/>
    </row>
    <row r="629" spans="1:14">
      <c r="A629" s="97" t="str">
        <f t="shared" si="67"/>
        <v/>
      </c>
      <c r="B629" s="98" t="str">
        <f t="shared" si="66"/>
        <v/>
      </c>
      <c r="C629" s="99"/>
      <c r="D629" s="100"/>
      <c r="E629" s="100"/>
      <c r="F629" s="57"/>
      <c r="G629" s="58">
        <f t="shared" si="68"/>
        <v>0</v>
      </c>
      <c r="H629" s="58"/>
      <c r="I629" s="57"/>
      <c r="J629" s="57"/>
      <c r="K629" s="57"/>
      <c r="L629" s="57"/>
      <c r="M629" s="58" t="str">
        <f t="shared" si="69"/>
        <v/>
      </c>
      <c r="N629" s="102"/>
    </row>
    <row r="630" spans="1:14">
      <c r="A630" s="97" t="str">
        <f t="shared" si="67"/>
        <v/>
      </c>
      <c r="B630" s="98" t="str">
        <f t="shared" si="66"/>
        <v/>
      </c>
      <c r="C630" s="99"/>
      <c r="D630" s="100"/>
      <c r="E630" s="100"/>
      <c r="F630" s="57"/>
      <c r="G630" s="58">
        <f t="shared" si="68"/>
        <v>0</v>
      </c>
      <c r="H630" s="58"/>
      <c r="I630" s="57"/>
      <c r="J630" s="57"/>
      <c r="K630" s="57"/>
      <c r="L630" s="57"/>
      <c r="M630" s="58" t="str">
        <f t="shared" si="69"/>
        <v/>
      </c>
      <c r="N630" s="102"/>
    </row>
    <row r="631" spans="1:14">
      <c r="A631" s="97" t="str">
        <f t="shared" si="67"/>
        <v/>
      </c>
      <c r="B631" s="98" t="str">
        <f t="shared" si="66"/>
        <v/>
      </c>
      <c r="C631" s="99"/>
      <c r="D631" s="100"/>
      <c r="E631" s="100"/>
      <c r="F631" s="57"/>
      <c r="G631" s="58">
        <f t="shared" si="68"/>
        <v>0</v>
      </c>
      <c r="H631" s="58"/>
      <c r="I631" s="57"/>
      <c r="J631" s="57"/>
      <c r="K631" s="57"/>
      <c r="L631" s="57"/>
      <c r="M631" s="58" t="str">
        <f t="shared" si="69"/>
        <v/>
      </c>
      <c r="N631" s="102"/>
    </row>
    <row r="632" spans="1:14">
      <c r="A632" s="97" t="str">
        <f t="shared" si="67"/>
        <v/>
      </c>
      <c r="B632" s="98" t="str">
        <f t="shared" si="66"/>
        <v/>
      </c>
      <c r="C632" s="99"/>
      <c r="D632" s="100"/>
      <c r="E632" s="100"/>
      <c r="F632" s="57"/>
      <c r="G632" s="58">
        <f t="shared" si="68"/>
        <v>0</v>
      </c>
      <c r="H632" s="58"/>
      <c r="I632" s="57"/>
      <c r="J632" s="57"/>
      <c r="K632" s="57"/>
      <c r="L632" s="57"/>
      <c r="M632" s="58" t="str">
        <f t="shared" si="69"/>
        <v/>
      </c>
      <c r="N632" s="102"/>
    </row>
    <row r="633" spans="1:14">
      <c r="A633" s="97" t="str">
        <f t="shared" si="67"/>
        <v/>
      </c>
      <c r="B633" s="98" t="str">
        <f t="shared" si="66"/>
        <v/>
      </c>
      <c r="C633" s="99"/>
      <c r="D633" s="100"/>
      <c r="E633" s="100"/>
      <c r="F633" s="57"/>
      <c r="G633" s="58">
        <f t="shared" si="68"/>
        <v>0</v>
      </c>
      <c r="H633" s="58"/>
      <c r="I633" s="57"/>
      <c r="J633" s="57"/>
      <c r="K633" s="57"/>
      <c r="L633" s="57"/>
      <c r="M633" s="58" t="str">
        <f t="shared" si="69"/>
        <v/>
      </c>
      <c r="N633" s="102"/>
    </row>
    <row r="634" spans="1:14">
      <c r="A634" s="97" t="str">
        <f t="shared" si="67"/>
        <v/>
      </c>
      <c r="B634" s="98" t="str">
        <f t="shared" si="66"/>
        <v/>
      </c>
      <c r="C634" s="99"/>
      <c r="D634" s="100"/>
      <c r="E634" s="100"/>
      <c r="F634" s="57"/>
      <c r="G634" s="58">
        <f t="shared" si="68"/>
        <v>0</v>
      </c>
      <c r="H634" s="58"/>
      <c r="I634" s="57"/>
      <c r="J634" s="57"/>
      <c r="K634" s="57"/>
      <c r="L634" s="57"/>
      <c r="M634" s="58" t="str">
        <f t="shared" si="69"/>
        <v/>
      </c>
      <c r="N634" s="102"/>
    </row>
    <row r="635" spans="1:14">
      <c r="A635" s="97" t="str">
        <f t="shared" si="67"/>
        <v/>
      </c>
      <c r="B635" s="98" t="str">
        <f t="shared" si="66"/>
        <v/>
      </c>
      <c r="C635" s="99"/>
      <c r="D635" s="100"/>
      <c r="E635" s="100"/>
      <c r="F635" s="57"/>
      <c r="G635" s="58">
        <f t="shared" si="68"/>
        <v>0</v>
      </c>
      <c r="H635" s="58"/>
      <c r="I635" s="57"/>
      <c r="J635" s="57"/>
      <c r="K635" s="57"/>
      <c r="L635" s="57"/>
      <c r="M635" s="58" t="str">
        <f t="shared" si="69"/>
        <v/>
      </c>
      <c r="N635" s="102"/>
    </row>
    <row r="636" spans="1:14">
      <c r="A636" s="97" t="str">
        <f t="shared" si="67"/>
        <v/>
      </c>
      <c r="B636" s="98" t="str">
        <f t="shared" si="66"/>
        <v/>
      </c>
      <c r="C636" s="99"/>
      <c r="D636" s="100"/>
      <c r="E636" s="100"/>
      <c r="F636" s="57"/>
      <c r="G636" s="58">
        <f t="shared" si="68"/>
        <v>0</v>
      </c>
      <c r="H636" s="58"/>
      <c r="I636" s="57"/>
      <c r="J636" s="57"/>
      <c r="K636" s="57"/>
      <c r="L636" s="57"/>
      <c r="M636" s="58" t="str">
        <f t="shared" si="69"/>
        <v/>
      </c>
      <c r="N636" s="102"/>
    </row>
    <row r="637" spans="1:14">
      <c r="A637" s="97" t="str">
        <f t="shared" si="67"/>
        <v/>
      </c>
      <c r="B637" s="98" t="str">
        <f t="shared" si="66"/>
        <v/>
      </c>
      <c r="C637" s="99"/>
      <c r="D637" s="100"/>
      <c r="E637" s="100"/>
      <c r="F637" s="57"/>
      <c r="G637" s="58">
        <f t="shared" si="68"/>
        <v>0</v>
      </c>
      <c r="H637" s="58"/>
      <c r="I637" s="57"/>
      <c r="J637" s="57"/>
      <c r="K637" s="57"/>
      <c r="L637" s="57"/>
      <c r="M637" s="58" t="str">
        <f t="shared" si="69"/>
        <v/>
      </c>
      <c r="N637" s="102"/>
    </row>
    <row r="638" spans="1:14">
      <c r="A638" s="97" t="str">
        <f t="shared" si="67"/>
        <v/>
      </c>
      <c r="B638" s="98" t="str">
        <f t="shared" si="66"/>
        <v/>
      </c>
      <c r="C638" s="99"/>
      <c r="D638" s="100"/>
      <c r="E638" s="100"/>
      <c r="F638" s="57"/>
      <c r="G638" s="58">
        <f t="shared" si="68"/>
        <v>0</v>
      </c>
      <c r="H638" s="58"/>
      <c r="I638" s="57"/>
      <c r="J638" s="57"/>
      <c r="K638" s="57"/>
      <c r="L638" s="57"/>
      <c r="M638" s="58" t="str">
        <f t="shared" si="69"/>
        <v/>
      </c>
      <c r="N638" s="102"/>
    </row>
    <row r="639" spans="1:14">
      <c r="A639" s="97" t="str">
        <f t="shared" si="67"/>
        <v/>
      </c>
      <c r="B639" s="98" t="str">
        <f t="shared" si="66"/>
        <v/>
      </c>
      <c r="C639" s="99"/>
      <c r="D639" s="100"/>
      <c r="E639" s="100"/>
      <c r="F639" s="57"/>
      <c r="G639" s="58">
        <f t="shared" si="68"/>
        <v>0</v>
      </c>
      <c r="H639" s="58"/>
      <c r="I639" s="57"/>
      <c r="J639" s="57"/>
      <c r="K639" s="57"/>
      <c r="L639" s="57"/>
      <c r="M639" s="58" t="str">
        <f t="shared" si="69"/>
        <v/>
      </c>
      <c r="N639" s="102"/>
    </row>
    <row r="640" spans="1:14">
      <c r="A640" s="97" t="str">
        <f t="shared" si="67"/>
        <v/>
      </c>
      <c r="B640" s="98" t="str">
        <f t="shared" si="66"/>
        <v/>
      </c>
      <c r="C640" s="99"/>
      <c r="D640" s="100"/>
      <c r="E640" s="100"/>
      <c r="F640" s="57"/>
      <c r="G640" s="58">
        <f t="shared" si="68"/>
        <v>0</v>
      </c>
      <c r="H640" s="58"/>
      <c r="I640" s="57"/>
      <c r="J640" s="57"/>
      <c r="K640" s="57"/>
      <c r="L640" s="57"/>
      <c r="M640" s="58" t="str">
        <f t="shared" si="69"/>
        <v/>
      </c>
      <c r="N640" s="102"/>
    </row>
    <row r="641" spans="1:14">
      <c r="A641" s="97" t="str">
        <f t="shared" si="67"/>
        <v/>
      </c>
      <c r="B641" s="98" t="str">
        <f t="shared" si="66"/>
        <v/>
      </c>
      <c r="C641" s="99"/>
      <c r="D641" s="100"/>
      <c r="E641" s="100"/>
      <c r="F641" s="57"/>
      <c r="G641" s="58">
        <f t="shared" si="68"/>
        <v>0</v>
      </c>
      <c r="H641" s="58"/>
      <c r="I641" s="57"/>
      <c r="J641" s="57"/>
      <c r="K641" s="57"/>
      <c r="L641" s="57"/>
      <c r="M641" s="58" t="str">
        <f t="shared" si="69"/>
        <v/>
      </c>
      <c r="N641" s="102"/>
    </row>
    <row r="642" spans="1:14">
      <c r="A642" s="97" t="str">
        <f t="shared" si="67"/>
        <v/>
      </c>
      <c r="B642" s="98" t="str">
        <f t="shared" si="66"/>
        <v/>
      </c>
      <c r="C642" s="99"/>
      <c r="D642" s="100"/>
      <c r="E642" s="100"/>
      <c r="F642" s="57"/>
      <c r="G642" s="58">
        <f t="shared" si="68"/>
        <v>0</v>
      </c>
      <c r="H642" s="58"/>
      <c r="I642" s="57"/>
      <c r="J642" s="57"/>
      <c r="K642" s="57"/>
      <c r="L642" s="57"/>
      <c r="M642" s="58" t="str">
        <f t="shared" si="69"/>
        <v/>
      </c>
      <c r="N642" s="102"/>
    </row>
    <row r="643" spans="1:14">
      <c r="A643" s="97" t="str">
        <f t="shared" si="67"/>
        <v/>
      </c>
      <c r="B643" s="98" t="str">
        <f t="shared" si="66"/>
        <v/>
      </c>
      <c r="C643" s="99"/>
      <c r="D643" s="100"/>
      <c r="E643" s="100"/>
      <c r="F643" s="57"/>
      <c r="G643" s="58">
        <f t="shared" si="68"/>
        <v>0</v>
      </c>
      <c r="H643" s="58"/>
      <c r="I643" s="57"/>
      <c r="J643" s="57"/>
      <c r="K643" s="57"/>
      <c r="L643" s="57"/>
      <c r="M643" s="58" t="str">
        <f t="shared" si="69"/>
        <v/>
      </c>
      <c r="N643" s="102"/>
    </row>
    <row r="644" spans="1:14">
      <c r="A644" s="97" t="str">
        <f t="shared" si="67"/>
        <v/>
      </c>
      <c r="B644" s="98" t="str">
        <f t="shared" si="66"/>
        <v/>
      </c>
      <c r="C644" s="99"/>
      <c r="D644" s="100"/>
      <c r="E644" s="100"/>
      <c r="F644" s="57"/>
      <c r="G644" s="58">
        <f t="shared" si="68"/>
        <v>0</v>
      </c>
      <c r="H644" s="58"/>
      <c r="I644" s="57"/>
      <c r="J644" s="57"/>
      <c r="K644" s="57"/>
      <c r="L644" s="57"/>
      <c r="M644" s="58" t="str">
        <f t="shared" si="69"/>
        <v/>
      </c>
      <c r="N644" s="102"/>
    </row>
    <row r="645" spans="1:14">
      <c r="A645" s="97" t="str">
        <f t="shared" si="67"/>
        <v/>
      </c>
      <c r="B645" s="98" t="str">
        <f t="shared" si="66"/>
        <v/>
      </c>
      <c r="C645" s="99"/>
      <c r="D645" s="100"/>
      <c r="E645" s="100"/>
      <c r="F645" s="57"/>
      <c r="G645" s="58">
        <f t="shared" si="68"/>
        <v>0</v>
      </c>
      <c r="H645" s="58"/>
      <c r="I645" s="57"/>
      <c r="J645" s="57"/>
      <c r="K645" s="57"/>
      <c r="L645" s="57"/>
      <c r="M645" s="58" t="str">
        <f t="shared" si="69"/>
        <v/>
      </c>
      <c r="N645" s="102"/>
    </row>
    <row r="646" spans="1:14">
      <c r="A646" s="97" t="str">
        <f t="shared" si="67"/>
        <v/>
      </c>
      <c r="B646" s="98" t="str">
        <f t="shared" si="66"/>
        <v/>
      </c>
      <c r="C646" s="99"/>
      <c r="D646" s="100"/>
      <c r="E646" s="100"/>
      <c r="F646" s="57"/>
      <c r="G646" s="58">
        <f t="shared" si="68"/>
        <v>0</v>
      </c>
      <c r="H646" s="58"/>
      <c r="I646" s="57"/>
      <c r="J646" s="57"/>
      <c r="K646" s="57"/>
      <c r="L646" s="57"/>
      <c r="M646" s="58" t="str">
        <f t="shared" si="69"/>
        <v/>
      </c>
      <c r="N646" s="102"/>
    </row>
    <row r="647" spans="1:14">
      <c r="A647" s="97" t="str">
        <f t="shared" si="67"/>
        <v/>
      </c>
      <c r="B647" s="98" t="str">
        <f t="shared" si="66"/>
        <v/>
      </c>
      <c r="C647" s="99"/>
      <c r="D647" s="100"/>
      <c r="E647" s="100"/>
      <c r="F647" s="57"/>
      <c r="G647" s="58">
        <f t="shared" si="68"/>
        <v>0</v>
      </c>
      <c r="H647" s="58"/>
      <c r="I647" s="57"/>
      <c r="J647" s="57"/>
      <c r="K647" s="57"/>
      <c r="L647" s="57"/>
      <c r="M647" s="58" t="str">
        <f t="shared" si="69"/>
        <v/>
      </c>
      <c r="N647" s="102"/>
    </row>
    <row r="648" spans="1:14">
      <c r="A648" s="97" t="str">
        <f t="shared" si="67"/>
        <v/>
      </c>
      <c r="B648" s="98" t="str">
        <f t="shared" si="66"/>
        <v/>
      </c>
      <c r="C648" s="99"/>
      <c r="D648" s="100"/>
      <c r="E648" s="100"/>
      <c r="F648" s="57"/>
      <c r="G648" s="58">
        <f t="shared" si="68"/>
        <v>0</v>
      </c>
      <c r="H648" s="58"/>
      <c r="I648" s="57"/>
      <c r="J648" s="57"/>
      <c r="K648" s="57"/>
      <c r="L648" s="57"/>
      <c r="M648" s="58" t="str">
        <f t="shared" si="69"/>
        <v/>
      </c>
      <c r="N648" s="102"/>
    </row>
    <row r="649" spans="1:14">
      <c r="A649" s="97" t="str">
        <f t="shared" si="67"/>
        <v/>
      </c>
      <c r="B649" s="98" t="str">
        <f t="shared" si="66"/>
        <v/>
      </c>
      <c r="C649" s="99"/>
      <c r="D649" s="100"/>
      <c r="E649" s="100"/>
      <c r="F649" s="57"/>
      <c r="G649" s="58">
        <f t="shared" si="68"/>
        <v>0</v>
      </c>
      <c r="H649" s="58"/>
      <c r="I649" s="57"/>
      <c r="J649" s="57"/>
      <c r="K649" s="57"/>
      <c r="L649" s="57"/>
      <c r="M649" s="58" t="str">
        <f t="shared" si="69"/>
        <v/>
      </c>
      <c r="N649" s="102"/>
    </row>
    <row r="650" spans="1:14">
      <c r="A650" s="97" t="str">
        <f t="shared" si="67"/>
        <v/>
      </c>
      <c r="B650" s="98" t="str">
        <f t="shared" si="66"/>
        <v/>
      </c>
      <c r="C650" s="99"/>
      <c r="D650" s="100"/>
      <c r="E650" s="100"/>
      <c r="F650" s="57"/>
      <c r="G650" s="58">
        <f t="shared" si="68"/>
        <v>0</v>
      </c>
      <c r="H650" s="58"/>
      <c r="I650" s="57"/>
      <c r="J650" s="57"/>
      <c r="K650" s="57"/>
      <c r="L650" s="57"/>
      <c r="M650" s="58" t="str">
        <f t="shared" si="69"/>
        <v/>
      </c>
      <c r="N650" s="102"/>
    </row>
    <row r="651" spans="1:14">
      <c r="A651" s="97" t="str">
        <f t="shared" si="67"/>
        <v/>
      </c>
      <c r="B651" s="98" t="str">
        <f t="shared" si="66"/>
        <v/>
      </c>
      <c r="C651" s="99"/>
      <c r="D651" s="100"/>
      <c r="E651" s="100"/>
      <c r="F651" s="57"/>
      <c r="G651" s="58">
        <f t="shared" si="68"/>
        <v>0</v>
      </c>
      <c r="H651" s="58"/>
      <c r="I651" s="57"/>
      <c r="J651" s="57"/>
      <c r="K651" s="57"/>
      <c r="L651" s="57"/>
      <c r="M651" s="58" t="str">
        <f t="shared" si="69"/>
        <v/>
      </c>
      <c r="N651" s="102"/>
    </row>
    <row r="652" spans="1:14">
      <c r="A652" s="97" t="str">
        <f t="shared" si="67"/>
        <v/>
      </c>
      <c r="B652" s="98" t="str">
        <f t="shared" si="66"/>
        <v/>
      </c>
      <c r="C652" s="99"/>
      <c r="D652" s="100"/>
      <c r="E652" s="100"/>
      <c r="F652" s="57"/>
      <c r="G652" s="58">
        <f t="shared" si="68"/>
        <v>0</v>
      </c>
      <c r="H652" s="58"/>
      <c r="I652" s="57"/>
      <c r="J652" s="57"/>
      <c r="K652" s="57"/>
      <c r="L652" s="57"/>
      <c r="M652" s="58" t="str">
        <f t="shared" si="69"/>
        <v/>
      </c>
      <c r="N652" s="102"/>
    </row>
    <row r="653" spans="1:14">
      <c r="A653" s="97" t="str">
        <f t="shared" si="67"/>
        <v/>
      </c>
      <c r="B653" s="98" t="str">
        <f t="shared" si="66"/>
        <v/>
      </c>
      <c r="C653" s="99"/>
      <c r="D653" s="100"/>
      <c r="E653" s="100"/>
      <c r="F653" s="57"/>
      <c r="G653" s="58">
        <f t="shared" si="68"/>
        <v>0</v>
      </c>
      <c r="H653" s="58"/>
      <c r="I653" s="57"/>
      <c r="J653" s="57"/>
      <c r="K653" s="57"/>
      <c r="L653" s="57"/>
      <c r="M653" s="58" t="str">
        <f t="shared" si="69"/>
        <v/>
      </c>
      <c r="N653" s="102"/>
    </row>
    <row r="654" spans="1:14">
      <c r="A654" s="97" t="str">
        <f t="shared" si="67"/>
        <v/>
      </c>
      <c r="B654" s="98" t="str">
        <f t="shared" si="66"/>
        <v/>
      </c>
      <c r="C654" s="99"/>
      <c r="D654" s="100"/>
      <c r="E654" s="100"/>
      <c r="F654" s="57"/>
      <c r="G654" s="58">
        <f t="shared" si="68"/>
        <v>0</v>
      </c>
      <c r="H654" s="58"/>
      <c r="I654" s="57"/>
      <c r="J654" s="57"/>
      <c r="K654" s="57"/>
      <c r="L654" s="57"/>
      <c r="M654" s="58" t="str">
        <f t="shared" si="69"/>
        <v/>
      </c>
      <c r="N654" s="102"/>
    </row>
    <row r="655" spans="1:14">
      <c r="A655" s="97" t="str">
        <f t="shared" si="67"/>
        <v/>
      </c>
      <c r="B655" s="98" t="str">
        <f t="shared" si="66"/>
        <v/>
      </c>
      <c r="C655" s="99"/>
      <c r="D655" s="100"/>
      <c r="E655" s="100"/>
      <c r="F655" s="57"/>
      <c r="G655" s="58">
        <f t="shared" si="68"/>
        <v>0</v>
      </c>
      <c r="H655" s="58"/>
      <c r="I655" s="57"/>
      <c r="J655" s="57"/>
      <c r="K655" s="57"/>
      <c r="L655" s="57"/>
      <c r="M655" s="58" t="str">
        <f t="shared" si="69"/>
        <v/>
      </c>
      <c r="N655" s="102"/>
    </row>
    <row r="656" spans="1:14">
      <c r="A656" s="97" t="str">
        <f t="shared" si="67"/>
        <v/>
      </c>
      <c r="B656" s="98" t="str">
        <f t="shared" si="66"/>
        <v/>
      </c>
      <c r="C656" s="99"/>
      <c r="D656" s="100"/>
      <c r="E656" s="100"/>
      <c r="F656" s="57"/>
      <c r="G656" s="58">
        <f t="shared" si="68"/>
        <v>0</v>
      </c>
      <c r="H656" s="58"/>
      <c r="I656" s="57"/>
      <c r="J656" s="57"/>
      <c r="K656" s="57"/>
      <c r="L656" s="57"/>
      <c r="M656" s="58" t="str">
        <f t="shared" si="69"/>
        <v/>
      </c>
      <c r="N656" s="102"/>
    </row>
    <row r="657" spans="1:14">
      <c r="A657" s="97" t="str">
        <f t="shared" si="67"/>
        <v/>
      </c>
      <c r="B657" s="98" t="str">
        <f t="shared" si="66"/>
        <v/>
      </c>
      <c r="C657" s="99"/>
      <c r="D657" s="100"/>
      <c r="E657" s="100"/>
      <c r="F657" s="57"/>
      <c r="G657" s="58">
        <f t="shared" si="68"/>
        <v>0</v>
      </c>
      <c r="H657" s="58"/>
      <c r="I657" s="57"/>
      <c r="J657" s="57"/>
      <c r="K657" s="57"/>
      <c r="L657" s="57"/>
      <c r="M657" s="58" t="str">
        <f t="shared" si="69"/>
        <v/>
      </c>
      <c r="N657" s="102"/>
    </row>
    <row r="658" spans="1:14">
      <c r="A658" s="97" t="str">
        <f t="shared" si="67"/>
        <v/>
      </c>
      <c r="B658" s="98" t="str">
        <f t="shared" si="66"/>
        <v/>
      </c>
      <c r="C658" s="99"/>
      <c r="D658" s="100"/>
      <c r="E658" s="100"/>
      <c r="F658" s="57"/>
      <c r="G658" s="58">
        <f t="shared" si="68"/>
        <v>0</v>
      </c>
      <c r="H658" s="58"/>
      <c r="I658" s="57"/>
      <c r="J658" s="57"/>
      <c r="K658" s="57"/>
      <c r="L658" s="57"/>
      <c r="M658" s="58" t="str">
        <f t="shared" si="69"/>
        <v/>
      </c>
      <c r="N658" s="102"/>
    </row>
    <row r="659" spans="1:14">
      <c r="A659" s="97" t="str">
        <f t="shared" si="67"/>
        <v/>
      </c>
      <c r="B659" s="98" t="str">
        <f t="shared" si="66"/>
        <v/>
      </c>
      <c r="C659" s="99"/>
      <c r="D659" s="100"/>
      <c r="E659" s="100"/>
      <c r="F659" s="57"/>
      <c r="G659" s="58">
        <f t="shared" si="68"/>
        <v>0</v>
      </c>
      <c r="H659" s="58"/>
      <c r="I659" s="57"/>
      <c r="J659" s="57"/>
      <c r="K659" s="57"/>
      <c r="L659" s="57"/>
      <c r="M659" s="58" t="str">
        <f t="shared" si="69"/>
        <v/>
      </c>
      <c r="N659" s="102"/>
    </row>
    <row r="660" spans="1:14">
      <c r="A660" s="97" t="str">
        <f t="shared" si="67"/>
        <v/>
      </c>
      <c r="B660" s="98" t="str">
        <f t="shared" si="66"/>
        <v/>
      </c>
      <c r="C660" s="99"/>
      <c r="D660" s="100"/>
      <c r="E660" s="100"/>
      <c r="F660" s="57"/>
      <c r="G660" s="58">
        <f t="shared" si="68"/>
        <v>0</v>
      </c>
      <c r="H660" s="58"/>
      <c r="I660" s="57"/>
      <c r="J660" s="57"/>
      <c r="K660" s="57"/>
      <c r="L660" s="57"/>
      <c r="M660" s="58" t="str">
        <f t="shared" si="69"/>
        <v/>
      </c>
      <c r="N660" s="102"/>
    </row>
    <row r="661" spans="1:14">
      <c r="A661" s="97" t="str">
        <f t="shared" si="67"/>
        <v/>
      </c>
      <c r="B661" s="98" t="str">
        <f t="shared" si="66"/>
        <v/>
      </c>
      <c r="C661" s="99"/>
      <c r="D661" s="100"/>
      <c r="E661" s="100"/>
      <c r="F661" s="57"/>
      <c r="G661" s="58">
        <f t="shared" si="68"/>
        <v>0</v>
      </c>
      <c r="H661" s="58"/>
      <c r="I661" s="57"/>
      <c r="J661" s="57"/>
      <c r="K661" s="57"/>
      <c r="L661" s="57"/>
      <c r="M661" s="58" t="str">
        <f t="shared" si="69"/>
        <v/>
      </c>
      <c r="N661" s="102"/>
    </row>
    <row r="662" spans="1:14">
      <c r="A662" s="97" t="str">
        <f t="shared" si="67"/>
        <v/>
      </c>
      <c r="B662" s="98" t="str">
        <f t="shared" si="66"/>
        <v/>
      </c>
      <c r="C662" s="99"/>
      <c r="D662" s="100"/>
      <c r="E662" s="100"/>
      <c r="F662" s="57"/>
      <c r="G662" s="58">
        <f t="shared" si="68"/>
        <v>0</v>
      </c>
      <c r="H662" s="58"/>
      <c r="I662" s="57"/>
      <c r="J662" s="57"/>
      <c r="K662" s="57"/>
      <c r="L662" s="57"/>
      <c r="M662" s="58" t="str">
        <f t="shared" si="69"/>
        <v/>
      </c>
      <c r="N662" s="102"/>
    </row>
    <row r="663" spans="1:14">
      <c r="A663" s="97" t="str">
        <f t="shared" si="67"/>
        <v/>
      </c>
      <c r="B663" s="98" t="str">
        <f t="shared" si="66"/>
        <v/>
      </c>
      <c r="C663" s="99"/>
      <c r="D663" s="100"/>
      <c r="E663" s="100"/>
      <c r="F663" s="57"/>
      <c r="G663" s="58">
        <f t="shared" si="68"/>
        <v>0</v>
      </c>
      <c r="H663" s="58"/>
      <c r="I663" s="57"/>
      <c r="J663" s="57"/>
      <c r="K663" s="57"/>
      <c r="L663" s="57"/>
      <c r="M663" s="58" t="str">
        <f t="shared" si="69"/>
        <v/>
      </c>
      <c r="N663" s="102"/>
    </row>
    <row r="664" spans="1:14">
      <c r="A664" s="97" t="str">
        <f t="shared" si="67"/>
        <v/>
      </c>
      <c r="B664" s="98" t="str">
        <f t="shared" si="66"/>
        <v/>
      </c>
      <c r="C664" s="99"/>
      <c r="D664" s="100"/>
      <c r="E664" s="100"/>
      <c r="F664" s="57"/>
      <c r="G664" s="58">
        <f t="shared" si="68"/>
        <v>0</v>
      </c>
      <c r="H664" s="58"/>
      <c r="I664" s="57"/>
      <c r="J664" s="57"/>
      <c r="K664" s="57"/>
      <c r="L664" s="57"/>
      <c r="M664" s="58" t="str">
        <f t="shared" si="69"/>
        <v/>
      </c>
      <c r="N664" s="102"/>
    </row>
    <row r="665" spans="1:14">
      <c r="A665" s="97" t="str">
        <f t="shared" si="67"/>
        <v/>
      </c>
      <c r="B665" s="98" t="str">
        <f t="shared" si="66"/>
        <v/>
      </c>
      <c r="C665" s="99"/>
      <c r="D665" s="100"/>
      <c r="E665" s="100"/>
      <c r="F665" s="57"/>
      <c r="G665" s="58">
        <f t="shared" si="68"/>
        <v>0</v>
      </c>
      <c r="H665" s="58"/>
      <c r="I665" s="57"/>
      <c r="J665" s="57"/>
      <c r="K665" s="57"/>
      <c r="L665" s="57"/>
      <c r="M665" s="58" t="str">
        <f t="shared" si="69"/>
        <v/>
      </c>
      <c r="N665" s="102"/>
    </row>
    <row r="666" spans="1:14">
      <c r="A666" s="97" t="str">
        <f t="shared" si="67"/>
        <v/>
      </c>
      <c r="B666" s="98" t="str">
        <f t="shared" si="66"/>
        <v/>
      </c>
      <c r="C666" s="99"/>
      <c r="D666" s="100"/>
      <c r="E666" s="100"/>
      <c r="F666" s="57"/>
      <c r="G666" s="58">
        <f t="shared" si="68"/>
        <v>0</v>
      </c>
      <c r="H666" s="58"/>
      <c r="I666" s="57"/>
      <c r="J666" s="57"/>
      <c r="K666" s="57"/>
      <c r="L666" s="57"/>
      <c r="M666" s="58" t="str">
        <f t="shared" si="69"/>
        <v/>
      </c>
      <c r="N666" s="102"/>
    </row>
    <row r="667" spans="1:14">
      <c r="A667" s="97" t="str">
        <f t="shared" si="67"/>
        <v/>
      </c>
      <c r="B667" s="98" t="str">
        <f t="shared" si="66"/>
        <v/>
      </c>
      <c r="C667" s="99"/>
      <c r="D667" s="100"/>
      <c r="E667" s="100"/>
      <c r="F667" s="57"/>
      <c r="G667" s="58">
        <f t="shared" si="68"/>
        <v>0</v>
      </c>
      <c r="H667" s="58"/>
      <c r="I667" s="57"/>
      <c r="J667" s="57"/>
      <c r="K667" s="57"/>
      <c r="L667" s="57"/>
      <c r="M667" s="58" t="str">
        <f t="shared" si="69"/>
        <v/>
      </c>
      <c r="N667" s="102"/>
    </row>
    <row r="668" spans="1:14">
      <c r="A668" s="97" t="str">
        <f t="shared" si="67"/>
        <v/>
      </c>
      <c r="B668" s="98" t="str">
        <f t="shared" si="66"/>
        <v/>
      </c>
      <c r="C668" s="99"/>
      <c r="D668" s="100"/>
      <c r="E668" s="100"/>
      <c r="F668" s="57"/>
      <c r="G668" s="58">
        <f t="shared" si="68"/>
        <v>0</v>
      </c>
      <c r="H668" s="58"/>
      <c r="I668" s="57"/>
      <c r="J668" s="57"/>
      <c r="K668" s="57"/>
      <c r="L668" s="57"/>
      <c r="M668" s="58" t="str">
        <f t="shared" si="69"/>
        <v/>
      </c>
      <c r="N668" s="102"/>
    </row>
    <row r="669" spans="1:14">
      <c r="A669" s="97" t="str">
        <f t="shared" si="67"/>
        <v/>
      </c>
      <c r="B669" s="98" t="str">
        <f t="shared" si="66"/>
        <v/>
      </c>
      <c r="C669" s="99"/>
      <c r="D669" s="100"/>
      <c r="E669" s="100"/>
      <c r="F669" s="57"/>
      <c r="G669" s="58">
        <f t="shared" si="68"/>
        <v>0</v>
      </c>
      <c r="H669" s="58"/>
      <c r="I669" s="57"/>
      <c r="J669" s="57"/>
      <c r="K669" s="57"/>
      <c r="L669" s="57"/>
      <c r="M669" s="58" t="str">
        <f t="shared" si="69"/>
        <v/>
      </c>
      <c r="N669" s="102"/>
    </row>
    <row r="670" spans="1:14">
      <c r="A670" s="97" t="str">
        <f t="shared" si="67"/>
        <v/>
      </c>
      <c r="B670" s="98" t="str">
        <f t="shared" si="66"/>
        <v/>
      </c>
      <c r="C670" s="99"/>
      <c r="D670" s="100"/>
      <c r="E670" s="100"/>
      <c r="F670" s="57"/>
      <c r="G670" s="58">
        <f t="shared" si="68"/>
        <v>0</v>
      </c>
      <c r="H670" s="58"/>
      <c r="I670" s="57"/>
      <c r="J670" s="57"/>
      <c r="K670" s="57"/>
      <c r="L670" s="57"/>
      <c r="M670" s="58" t="str">
        <f t="shared" si="69"/>
        <v/>
      </c>
      <c r="N670" s="102"/>
    </row>
    <row r="671" spans="1:14">
      <c r="A671" s="97" t="str">
        <f t="shared" si="67"/>
        <v/>
      </c>
      <c r="B671" s="98" t="str">
        <f t="shared" si="66"/>
        <v/>
      </c>
      <c r="C671" s="99"/>
      <c r="D671" s="100"/>
      <c r="E671" s="100"/>
      <c r="F671" s="57"/>
      <c r="G671" s="58">
        <f t="shared" si="68"/>
        <v>0</v>
      </c>
      <c r="H671" s="58"/>
      <c r="I671" s="57"/>
      <c r="J671" s="57"/>
      <c r="K671" s="57"/>
      <c r="L671" s="57"/>
      <c r="M671" s="58" t="str">
        <f t="shared" si="69"/>
        <v/>
      </c>
      <c r="N671" s="102"/>
    </row>
    <row r="672" spans="1:14">
      <c r="A672" s="97" t="str">
        <f t="shared" si="67"/>
        <v/>
      </c>
      <c r="B672" s="98" t="str">
        <f t="shared" si="66"/>
        <v/>
      </c>
      <c r="C672" s="99"/>
      <c r="D672" s="100"/>
      <c r="E672" s="100"/>
      <c r="F672" s="57"/>
      <c r="G672" s="58">
        <f t="shared" si="68"/>
        <v>0</v>
      </c>
      <c r="H672" s="58"/>
      <c r="I672" s="57"/>
      <c r="J672" s="57"/>
      <c r="K672" s="57"/>
      <c r="L672" s="57"/>
      <c r="M672" s="58" t="str">
        <f t="shared" si="69"/>
        <v/>
      </c>
      <c r="N672" s="102"/>
    </row>
    <row r="673" spans="1:14">
      <c r="A673" s="97" t="str">
        <f t="shared" si="67"/>
        <v/>
      </c>
      <c r="B673" s="98" t="str">
        <f t="shared" si="66"/>
        <v/>
      </c>
      <c r="C673" s="99"/>
      <c r="D673" s="100"/>
      <c r="E673" s="100"/>
      <c r="F673" s="57"/>
      <c r="G673" s="58">
        <f t="shared" si="68"/>
        <v>0</v>
      </c>
      <c r="H673" s="58"/>
      <c r="I673" s="57"/>
      <c r="J673" s="57"/>
      <c r="K673" s="57"/>
      <c r="L673" s="57"/>
      <c r="M673" s="58" t="str">
        <f t="shared" si="69"/>
        <v/>
      </c>
      <c r="N673" s="102"/>
    </row>
    <row r="674" spans="1:14">
      <c r="A674" s="97" t="str">
        <f t="shared" si="67"/>
        <v/>
      </c>
      <c r="B674" s="98" t="str">
        <f t="shared" si="66"/>
        <v/>
      </c>
      <c r="C674" s="99"/>
      <c r="D674" s="100"/>
      <c r="E674" s="100"/>
      <c r="F674" s="57"/>
      <c r="G674" s="58">
        <f t="shared" si="68"/>
        <v>0</v>
      </c>
      <c r="H674" s="58"/>
      <c r="I674" s="57"/>
      <c r="J674" s="57"/>
      <c r="K674" s="57"/>
      <c r="L674" s="57"/>
      <c r="M674" s="58" t="str">
        <f t="shared" si="69"/>
        <v/>
      </c>
      <c r="N674" s="102"/>
    </row>
    <row r="675" spans="1:14">
      <c r="A675" s="97" t="str">
        <f t="shared" si="67"/>
        <v/>
      </c>
      <c r="B675" s="98" t="str">
        <f t="shared" si="66"/>
        <v/>
      </c>
      <c r="C675" s="99"/>
      <c r="D675" s="100"/>
      <c r="E675" s="100"/>
      <c r="F675" s="57"/>
      <c r="G675" s="58">
        <f t="shared" si="68"/>
        <v>0</v>
      </c>
      <c r="H675" s="58"/>
      <c r="I675" s="57"/>
      <c r="J675" s="57"/>
      <c r="K675" s="57"/>
      <c r="L675" s="57"/>
      <c r="M675" s="58" t="str">
        <f t="shared" si="69"/>
        <v/>
      </c>
      <c r="N675" s="102"/>
    </row>
    <row r="676" spans="1:14">
      <c r="A676" s="97" t="str">
        <f t="shared" si="67"/>
        <v/>
      </c>
      <c r="B676" s="98" t="str">
        <f t="shared" si="66"/>
        <v/>
      </c>
      <c r="C676" s="99"/>
      <c r="D676" s="100"/>
      <c r="E676" s="100"/>
      <c r="F676" s="57"/>
      <c r="G676" s="58">
        <f t="shared" si="68"/>
        <v>0</v>
      </c>
      <c r="H676" s="58"/>
      <c r="I676" s="57"/>
      <c r="J676" s="57"/>
      <c r="K676" s="57"/>
      <c r="L676" s="57"/>
      <c r="M676" s="58" t="str">
        <f t="shared" si="69"/>
        <v/>
      </c>
      <c r="N676" s="102"/>
    </row>
    <row r="677" spans="1:14">
      <c r="A677" s="97" t="str">
        <f t="shared" si="67"/>
        <v/>
      </c>
      <c r="B677" s="98" t="str">
        <f t="shared" si="66"/>
        <v/>
      </c>
      <c r="C677" s="99"/>
      <c r="D677" s="100"/>
      <c r="E677" s="100"/>
      <c r="F677" s="57"/>
      <c r="G677" s="58">
        <f t="shared" si="68"/>
        <v>0</v>
      </c>
      <c r="H677" s="58"/>
      <c r="I677" s="57"/>
      <c r="J677" s="57"/>
      <c r="K677" s="57"/>
      <c r="L677" s="57"/>
      <c r="M677" s="58" t="str">
        <f t="shared" si="69"/>
        <v/>
      </c>
      <c r="N677" s="102"/>
    </row>
    <row r="678" spans="1:14">
      <c r="A678" s="97" t="str">
        <f t="shared" si="67"/>
        <v/>
      </c>
      <c r="B678" s="98" t="str">
        <f t="shared" si="66"/>
        <v/>
      </c>
      <c r="C678" s="99"/>
      <c r="D678" s="100"/>
      <c r="E678" s="100"/>
      <c r="F678" s="57"/>
      <c r="G678" s="58">
        <f t="shared" si="68"/>
        <v>0</v>
      </c>
      <c r="H678" s="58"/>
      <c r="I678" s="57"/>
      <c r="J678" s="57"/>
      <c r="K678" s="57"/>
      <c r="L678" s="57"/>
      <c r="M678" s="58" t="str">
        <f t="shared" si="69"/>
        <v/>
      </c>
      <c r="N678" s="102"/>
    </row>
    <row r="679" spans="1:14">
      <c r="A679" s="97" t="str">
        <f t="shared" si="67"/>
        <v/>
      </c>
      <c r="B679" s="98" t="str">
        <f t="shared" si="66"/>
        <v/>
      </c>
      <c r="C679" s="99"/>
      <c r="D679" s="100"/>
      <c r="E679" s="100"/>
      <c r="F679" s="57"/>
      <c r="G679" s="58">
        <f t="shared" si="68"/>
        <v>0</v>
      </c>
      <c r="H679" s="58"/>
      <c r="I679" s="57"/>
      <c r="J679" s="57"/>
      <c r="K679" s="57"/>
      <c r="L679" s="57"/>
      <c r="M679" s="58" t="str">
        <f t="shared" si="69"/>
        <v/>
      </c>
      <c r="N679" s="102"/>
    </row>
    <row r="680" spans="1:14">
      <c r="A680" s="97" t="str">
        <f t="shared" si="67"/>
        <v/>
      </c>
      <c r="B680" s="98" t="str">
        <f t="shared" si="66"/>
        <v/>
      </c>
      <c r="C680" s="99"/>
      <c r="D680" s="100"/>
      <c r="E680" s="100"/>
      <c r="F680" s="57"/>
      <c r="G680" s="58">
        <f t="shared" si="68"/>
        <v>0</v>
      </c>
      <c r="H680" s="58"/>
      <c r="I680" s="57"/>
      <c r="J680" s="57"/>
      <c r="K680" s="57"/>
      <c r="L680" s="57"/>
      <c r="M680" s="58" t="str">
        <f t="shared" si="69"/>
        <v/>
      </c>
      <c r="N680" s="102"/>
    </row>
    <row r="681" spans="1:14">
      <c r="A681" s="97" t="str">
        <f t="shared" si="67"/>
        <v/>
      </c>
      <c r="B681" s="98" t="str">
        <f t="shared" si="66"/>
        <v/>
      </c>
      <c r="C681" s="99"/>
      <c r="D681" s="100"/>
      <c r="E681" s="100"/>
      <c r="F681" s="57"/>
      <c r="G681" s="58">
        <f t="shared" si="68"/>
        <v>0</v>
      </c>
      <c r="H681" s="58"/>
      <c r="I681" s="57"/>
      <c r="J681" s="57"/>
      <c r="K681" s="57"/>
      <c r="L681" s="57"/>
      <c r="M681" s="58" t="str">
        <f t="shared" si="69"/>
        <v/>
      </c>
      <c r="N681" s="102"/>
    </row>
    <row r="682" spans="1:14">
      <c r="A682" s="97" t="str">
        <f t="shared" si="67"/>
        <v/>
      </c>
      <c r="B682" s="98" t="str">
        <f t="shared" si="66"/>
        <v/>
      </c>
      <c r="C682" s="99"/>
      <c r="D682" s="100"/>
      <c r="E682" s="100"/>
      <c r="F682" s="57"/>
      <c r="G682" s="58">
        <f t="shared" si="68"/>
        <v>0</v>
      </c>
      <c r="H682" s="58"/>
      <c r="I682" s="57"/>
      <c r="J682" s="57"/>
      <c r="K682" s="57"/>
      <c r="L682" s="57"/>
      <c r="M682" s="58" t="str">
        <f t="shared" si="69"/>
        <v/>
      </c>
      <c r="N682" s="102"/>
    </row>
    <row r="683" spans="1:14">
      <c r="A683" s="97" t="str">
        <f t="shared" si="67"/>
        <v/>
      </c>
      <c r="B683" s="98" t="str">
        <f t="shared" si="66"/>
        <v/>
      </c>
      <c r="C683" s="99"/>
      <c r="D683" s="100"/>
      <c r="E683" s="100"/>
      <c r="F683" s="57"/>
      <c r="G683" s="58">
        <f t="shared" si="68"/>
        <v>0</v>
      </c>
      <c r="H683" s="58"/>
      <c r="I683" s="57"/>
      <c r="J683" s="57"/>
      <c r="K683" s="57"/>
      <c r="L683" s="57"/>
      <c r="M683" s="58" t="str">
        <f t="shared" si="69"/>
        <v/>
      </c>
      <c r="N683" s="102"/>
    </row>
    <row r="684" spans="1:14">
      <c r="A684" s="97" t="str">
        <f t="shared" si="67"/>
        <v/>
      </c>
      <c r="B684" s="98" t="str">
        <f t="shared" ref="B684:B747" si="70">IF(C684="","",MONTH(C684)&amp;"月")</f>
        <v/>
      </c>
      <c r="C684" s="99"/>
      <c r="D684" s="100"/>
      <c r="E684" s="100"/>
      <c r="F684" s="57"/>
      <c r="G684" s="58">
        <f t="shared" si="68"/>
        <v>0</v>
      </c>
      <c r="H684" s="58"/>
      <c r="I684" s="57"/>
      <c r="J684" s="57"/>
      <c r="K684" s="57"/>
      <c r="L684" s="57"/>
      <c r="M684" s="58" t="str">
        <f t="shared" si="69"/>
        <v/>
      </c>
      <c r="N684" s="102"/>
    </row>
    <row r="685" spans="1:14">
      <c r="A685" s="97" t="str">
        <f t="shared" ref="A685:A748" si="71">IF(C685="","",ROW()-42)</f>
        <v/>
      </c>
      <c r="B685" s="98" t="str">
        <f t="shared" si="70"/>
        <v/>
      </c>
      <c r="C685" s="99"/>
      <c r="D685" s="100"/>
      <c r="E685" s="100"/>
      <c r="F685" s="57"/>
      <c r="G685" s="58">
        <f t="shared" ref="G685:G748" si="72">IF(F685="",0,F685*$K$41)</f>
        <v>0</v>
      </c>
      <c r="H685" s="58"/>
      <c r="I685" s="57"/>
      <c r="J685" s="57"/>
      <c r="K685" s="57"/>
      <c r="L685" s="57"/>
      <c r="M685" s="58" t="str">
        <f t="shared" ref="M685:M748" si="73">IF(C685="","",ROUND(M684+G685-I685-J685-K685-L685-H685,2))</f>
        <v/>
      </c>
      <c r="N685" s="102"/>
    </row>
    <row r="686" spans="1:14">
      <c r="A686" s="97" t="str">
        <f t="shared" si="71"/>
        <v/>
      </c>
      <c r="B686" s="98" t="str">
        <f t="shared" si="70"/>
        <v/>
      </c>
      <c r="C686" s="99"/>
      <c r="D686" s="100"/>
      <c r="E686" s="100"/>
      <c r="F686" s="57"/>
      <c r="G686" s="58">
        <f t="shared" si="72"/>
        <v>0</v>
      </c>
      <c r="H686" s="58"/>
      <c r="I686" s="57"/>
      <c r="J686" s="57"/>
      <c r="K686" s="57"/>
      <c r="L686" s="57"/>
      <c r="M686" s="58" t="str">
        <f t="shared" si="73"/>
        <v/>
      </c>
      <c r="N686" s="102"/>
    </row>
    <row r="687" spans="1:14">
      <c r="A687" s="97" t="str">
        <f t="shared" si="71"/>
        <v/>
      </c>
      <c r="B687" s="98" t="str">
        <f t="shared" si="70"/>
        <v/>
      </c>
      <c r="C687" s="99"/>
      <c r="D687" s="100"/>
      <c r="E687" s="100"/>
      <c r="F687" s="57"/>
      <c r="G687" s="58">
        <f t="shared" si="72"/>
        <v>0</v>
      </c>
      <c r="H687" s="58"/>
      <c r="I687" s="57"/>
      <c r="J687" s="57"/>
      <c r="K687" s="57"/>
      <c r="L687" s="57"/>
      <c r="M687" s="58" t="str">
        <f t="shared" si="73"/>
        <v/>
      </c>
      <c r="N687" s="102"/>
    </row>
    <row r="688" spans="1:14">
      <c r="A688" s="97" t="str">
        <f t="shared" si="71"/>
        <v/>
      </c>
      <c r="B688" s="98" t="str">
        <f t="shared" si="70"/>
        <v/>
      </c>
      <c r="C688" s="99"/>
      <c r="D688" s="100"/>
      <c r="E688" s="100"/>
      <c r="F688" s="57"/>
      <c r="G688" s="58">
        <f t="shared" si="72"/>
        <v>0</v>
      </c>
      <c r="H688" s="58"/>
      <c r="I688" s="57"/>
      <c r="J688" s="57"/>
      <c r="K688" s="57"/>
      <c r="L688" s="57"/>
      <c r="M688" s="58" t="str">
        <f t="shared" si="73"/>
        <v/>
      </c>
      <c r="N688" s="102"/>
    </row>
    <row r="689" spans="1:14">
      <c r="A689" s="97" t="str">
        <f t="shared" si="71"/>
        <v/>
      </c>
      <c r="B689" s="98" t="str">
        <f t="shared" si="70"/>
        <v/>
      </c>
      <c r="C689" s="99"/>
      <c r="D689" s="100"/>
      <c r="E689" s="100"/>
      <c r="F689" s="57"/>
      <c r="G689" s="58">
        <f t="shared" si="72"/>
        <v>0</v>
      </c>
      <c r="H689" s="58"/>
      <c r="I689" s="57"/>
      <c r="J689" s="57"/>
      <c r="K689" s="57"/>
      <c r="L689" s="57"/>
      <c r="M689" s="58" t="str">
        <f t="shared" si="73"/>
        <v/>
      </c>
      <c r="N689" s="102"/>
    </row>
    <row r="690" spans="1:14">
      <c r="A690" s="97" t="str">
        <f t="shared" si="71"/>
        <v/>
      </c>
      <c r="B690" s="98" t="str">
        <f t="shared" si="70"/>
        <v/>
      </c>
      <c r="C690" s="99"/>
      <c r="D690" s="100"/>
      <c r="E690" s="100"/>
      <c r="F690" s="57"/>
      <c r="G690" s="58">
        <f t="shared" si="72"/>
        <v>0</v>
      </c>
      <c r="H690" s="58"/>
      <c r="I690" s="57"/>
      <c r="J690" s="57"/>
      <c r="K690" s="57"/>
      <c r="L690" s="57"/>
      <c r="M690" s="58" t="str">
        <f t="shared" si="73"/>
        <v/>
      </c>
      <c r="N690" s="102"/>
    </row>
    <row r="691" spans="1:14">
      <c r="A691" s="97" t="str">
        <f t="shared" si="71"/>
        <v/>
      </c>
      <c r="B691" s="98" t="str">
        <f t="shared" si="70"/>
        <v/>
      </c>
      <c r="C691" s="99"/>
      <c r="D691" s="100"/>
      <c r="E691" s="100"/>
      <c r="F691" s="57"/>
      <c r="G691" s="58">
        <f t="shared" si="72"/>
        <v>0</v>
      </c>
      <c r="H691" s="58"/>
      <c r="I691" s="57"/>
      <c r="J691" s="57"/>
      <c r="K691" s="57"/>
      <c r="L691" s="57"/>
      <c r="M691" s="58" t="str">
        <f t="shared" si="73"/>
        <v/>
      </c>
      <c r="N691" s="102"/>
    </row>
    <row r="692" spans="1:14">
      <c r="A692" s="97" t="str">
        <f t="shared" si="71"/>
        <v/>
      </c>
      <c r="B692" s="98" t="str">
        <f t="shared" si="70"/>
        <v/>
      </c>
      <c r="C692" s="99"/>
      <c r="D692" s="100"/>
      <c r="E692" s="100"/>
      <c r="F692" s="57"/>
      <c r="G692" s="58">
        <f t="shared" si="72"/>
        <v>0</v>
      </c>
      <c r="H692" s="58"/>
      <c r="I692" s="57"/>
      <c r="J692" s="57"/>
      <c r="K692" s="57"/>
      <c r="L692" s="57"/>
      <c r="M692" s="58" t="str">
        <f t="shared" si="73"/>
        <v/>
      </c>
      <c r="N692" s="102"/>
    </row>
    <row r="693" spans="1:14">
      <c r="A693" s="97" t="str">
        <f t="shared" si="71"/>
        <v/>
      </c>
      <c r="B693" s="98" t="str">
        <f t="shared" si="70"/>
        <v/>
      </c>
      <c r="C693" s="99"/>
      <c r="D693" s="100"/>
      <c r="E693" s="100"/>
      <c r="F693" s="57"/>
      <c r="G693" s="58">
        <f t="shared" si="72"/>
        <v>0</v>
      </c>
      <c r="H693" s="58"/>
      <c r="I693" s="57"/>
      <c r="J693" s="57"/>
      <c r="K693" s="57"/>
      <c r="L693" s="57"/>
      <c r="M693" s="58" t="str">
        <f t="shared" si="73"/>
        <v/>
      </c>
      <c r="N693" s="102"/>
    </row>
    <row r="694" spans="1:14">
      <c r="A694" s="97" t="str">
        <f t="shared" si="71"/>
        <v/>
      </c>
      <c r="B694" s="98" t="str">
        <f t="shared" si="70"/>
        <v/>
      </c>
      <c r="C694" s="99"/>
      <c r="D694" s="100"/>
      <c r="E694" s="100"/>
      <c r="F694" s="57"/>
      <c r="G694" s="58">
        <f t="shared" si="72"/>
        <v>0</v>
      </c>
      <c r="H694" s="58"/>
      <c r="I694" s="57"/>
      <c r="J694" s="57"/>
      <c r="K694" s="57"/>
      <c r="L694" s="57"/>
      <c r="M694" s="58" t="str">
        <f t="shared" si="73"/>
        <v/>
      </c>
      <c r="N694" s="102"/>
    </row>
    <row r="695" spans="1:14">
      <c r="A695" s="97" t="str">
        <f t="shared" si="71"/>
        <v/>
      </c>
      <c r="B695" s="98" t="str">
        <f t="shared" si="70"/>
        <v/>
      </c>
      <c r="C695" s="99"/>
      <c r="D695" s="100"/>
      <c r="E695" s="100"/>
      <c r="F695" s="57"/>
      <c r="G695" s="58">
        <f t="shared" si="72"/>
        <v>0</v>
      </c>
      <c r="H695" s="58"/>
      <c r="I695" s="57"/>
      <c r="J695" s="57"/>
      <c r="K695" s="57"/>
      <c r="L695" s="57"/>
      <c r="M695" s="58" t="str">
        <f t="shared" si="73"/>
        <v/>
      </c>
      <c r="N695" s="102"/>
    </row>
    <row r="696" spans="1:14">
      <c r="A696" s="97" t="str">
        <f t="shared" si="71"/>
        <v/>
      </c>
      <c r="B696" s="98" t="str">
        <f t="shared" si="70"/>
        <v/>
      </c>
      <c r="C696" s="99"/>
      <c r="D696" s="100"/>
      <c r="E696" s="100"/>
      <c r="F696" s="57"/>
      <c r="G696" s="58">
        <f t="shared" si="72"/>
        <v>0</v>
      </c>
      <c r="H696" s="58"/>
      <c r="I696" s="57"/>
      <c r="J696" s="57"/>
      <c r="K696" s="57"/>
      <c r="L696" s="57"/>
      <c r="M696" s="58" t="str">
        <f t="shared" si="73"/>
        <v/>
      </c>
      <c r="N696" s="102"/>
    </row>
    <row r="697" spans="1:14">
      <c r="A697" s="97" t="str">
        <f t="shared" si="71"/>
        <v/>
      </c>
      <c r="B697" s="98" t="str">
        <f t="shared" si="70"/>
        <v/>
      </c>
      <c r="C697" s="99"/>
      <c r="D697" s="100"/>
      <c r="E697" s="100"/>
      <c r="F697" s="57"/>
      <c r="G697" s="58">
        <f t="shared" si="72"/>
        <v>0</v>
      </c>
      <c r="H697" s="58"/>
      <c r="I697" s="57"/>
      <c r="J697" s="57"/>
      <c r="K697" s="57"/>
      <c r="L697" s="57"/>
      <c r="M697" s="58" t="str">
        <f t="shared" si="73"/>
        <v/>
      </c>
      <c r="N697" s="102"/>
    </row>
    <row r="698" spans="1:14">
      <c r="A698" s="97" t="str">
        <f t="shared" si="71"/>
        <v/>
      </c>
      <c r="B698" s="98" t="str">
        <f t="shared" si="70"/>
        <v/>
      </c>
      <c r="C698" s="99"/>
      <c r="D698" s="100"/>
      <c r="E698" s="100"/>
      <c r="F698" s="57"/>
      <c r="G698" s="58">
        <f t="shared" si="72"/>
        <v>0</v>
      </c>
      <c r="H698" s="58"/>
      <c r="I698" s="57"/>
      <c r="J698" s="57"/>
      <c r="K698" s="57"/>
      <c r="L698" s="57"/>
      <c r="M698" s="58" t="str">
        <f t="shared" si="73"/>
        <v/>
      </c>
      <c r="N698" s="102"/>
    </row>
    <row r="699" spans="1:14">
      <c r="A699" s="97" t="str">
        <f t="shared" si="71"/>
        <v/>
      </c>
      <c r="B699" s="98" t="str">
        <f t="shared" si="70"/>
        <v/>
      </c>
      <c r="C699" s="99"/>
      <c r="D699" s="100"/>
      <c r="E699" s="100"/>
      <c r="F699" s="57"/>
      <c r="G699" s="58">
        <f t="shared" si="72"/>
        <v>0</v>
      </c>
      <c r="H699" s="58"/>
      <c r="I699" s="57"/>
      <c r="J699" s="57"/>
      <c r="K699" s="57"/>
      <c r="L699" s="57"/>
      <c r="M699" s="58" t="str">
        <f t="shared" si="73"/>
        <v/>
      </c>
      <c r="N699" s="102"/>
    </row>
    <row r="700" spans="1:14">
      <c r="A700" s="97" t="str">
        <f t="shared" si="71"/>
        <v/>
      </c>
      <c r="B700" s="98" t="str">
        <f t="shared" si="70"/>
        <v/>
      </c>
      <c r="C700" s="99"/>
      <c r="D700" s="100"/>
      <c r="E700" s="100"/>
      <c r="F700" s="57"/>
      <c r="G700" s="58">
        <f t="shared" si="72"/>
        <v>0</v>
      </c>
      <c r="H700" s="58"/>
      <c r="I700" s="57"/>
      <c r="J700" s="57"/>
      <c r="K700" s="57"/>
      <c r="L700" s="57"/>
      <c r="M700" s="58" t="str">
        <f t="shared" si="73"/>
        <v/>
      </c>
      <c r="N700" s="102"/>
    </row>
    <row r="701" spans="1:14">
      <c r="A701" s="97" t="str">
        <f t="shared" si="71"/>
        <v/>
      </c>
      <c r="B701" s="98" t="str">
        <f t="shared" si="70"/>
        <v/>
      </c>
      <c r="C701" s="99"/>
      <c r="D701" s="100"/>
      <c r="E701" s="100"/>
      <c r="F701" s="57"/>
      <c r="G701" s="58">
        <f t="shared" si="72"/>
        <v>0</v>
      </c>
      <c r="H701" s="58"/>
      <c r="I701" s="57"/>
      <c r="J701" s="57"/>
      <c r="K701" s="57"/>
      <c r="L701" s="57"/>
      <c r="M701" s="58" t="str">
        <f t="shared" si="73"/>
        <v/>
      </c>
      <c r="N701" s="102"/>
    </row>
    <row r="702" spans="1:14">
      <c r="A702" s="97" t="str">
        <f t="shared" si="71"/>
        <v/>
      </c>
      <c r="B702" s="98" t="str">
        <f t="shared" si="70"/>
        <v/>
      </c>
      <c r="C702" s="99"/>
      <c r="D702" s="100"/>
      <c r="E702" s="100"/>
      <c r="F702" s="57"/>
      <c r="G702" s="58">
        <f t="shared" si="72"/>
        <v>0</v>
      </c>
      <c r="H702" s="58"/>
      <c r="I702" s="57"/>
      <c r="J702" s="57"/>
      <c r="K702" s="57"/>
      <c r="L702" s="57"/>
      <c r="M702" s="58" t="str">
        <f t="shared" si="73"/>
        <v/>
      </c>
      <c r="N702" s="102"/>
    </row>
    <row r="703" spans="1:14">
      <c r="A703" s="97" t="str">
        <f t="shared" si="71"/>
        <v/>
      </c>
      <c r="B703" s="98" t="str">
        <f t="shared" si="70"/>
        <v/>
      </c>
      <c r="C703" s="99"/>
      <c r="D703" s="100"/>
      <c r="E703" s="100"/>
      <c r="F703" s="57"/>
      <c r="G703" s="58">
        <f t="shared" si="72"/>
        <v>0</v>
      </c>
      <c r="H703" s="58"/>
      <c r="I703" s="57"/>
      <c r="J703" s="57"/>
      <c r="K703" s="57"/>
      <c r="L703" s="57"/>
      <c r="M703" s="58" t="str">
        <f t="shared" si="73"/>
        <v/>
      </c>
      <c r="N703" s="102"/>
    </row>
    <row r="704" spans="1:14">
      <c r="A704" s="97" t="str">
        <f t="shared" si="71"/>
        <v/>
      </c>
      <c r="B704" s="98" t="str">
        <f t="shared" si="70"/>
        <v/>
      </c>
      <c r="C704" s="99"/>
      <c r="D704" s="100"/>
      <c r="E704" s="100"/>
      <c r="F704" s="57"/>
      <c r="G704" s="58">
        <f t="shared" si="72"/>
        <v>0</v>
      </c>
      <c r="H704" s="58"/>
      <c r="I704" s="57"/>
      <c r="J704" s="57"/>
      <c r="K704" s="57"/>
      <c r="L704" s="57"/>
      <c r="M704" s="58" t="str">
        <f t="shared" si="73"/>
        <v/>
      </c>
      <c r="N704" s="102"/>
    </row>
    <row r="705" spans="1:14">
      <c r="A705" s="97" t="str">
        <f t="shared" si="71"/>
        <v/>
      </c>
      <c r="B705" s="98" t="str">
        <f t="shared" si="70"/>
        <v/>
      </c>
      <c r="C705" s="99"/>
      <c r="D705" s="100"/>
      <c r="E705" s="100"/>
      <c r="F705" s="57"/>
      <c r="G705" s="58">
        <f t="shared" si="72"/>
        <v>0</v>
      </c>
      <c r="H705" s="58"/>
      <c r="I705" s="57"/>
      <c r="J705" s="57"/>
      <c r="K705" s="57"/>
      <c r="L705" s="57"/>
      <c r="M705" s="58" t="str">
        <f t="shared" si="73"/>
        <v/>
      </c>
      <c r="N705" s="102"/>
    </row>
    <row r="706" spans="1:14">
      <c r="A706" s="97" t="str">
        <f t="shared" si="71"/>
        <v/>
      </c>
      <c r="B706" s="98" t="str">
        <f t="shared" si="70"/>
        <v/>
      </c>
      <c r="C706" s="99"/>
      <c r="D706" s="100"/>
      <c r="E706" s="100"/>
      <c r="F706" s="57"/>
      <c r="G706" s="58">
        <f t="shared" si="72"/>
        <v>0</v>
      </c>
      <c r="H706" s="58"/>
      <c r="I706" s="57"/>
      <c r="J706" s="57"/>
      <c r="K706" s="57"/>
      <c r="L706" s="57"/>
      <c r="M706" s="58" t="str">
        <f t="shared" si="73"/>
        <v/>
      </c>
      <c r="N706" s="102"/>
    </row>
    <row r="707" spans="1:14">
      <c r="A707" s="97" t="str">
        <f t="shared" si="71"/>
        <v/>
      </c>
      <c r="B707" s="98" t="str">
        <f t="shared" si="70"/>
        <v/>
      </c>
      <c r="C707" s="99"/>
      <c r="D707" s="100"/>
      <c r="E707" s="100"/>
      <c r="F707" s="57"/>
      <c r="G707" s="58">
        <f t="shared" si="72"/>
        <v>0</v>
      </c>
      <c r="H707" s="58"/>
      <c r="I707" s="57"/>
      <c r="J707" s="57"/>
      <c r="K707" s="57"/>
      <c r="L707" s="57"/>
      <c r="M707" s="58" t="str">
        <f t="shared" si="73"/>
        <v/>
      </c>
      <c r="N707" s="102"/>
    </row>
    <row r="708" spans="1:14">
      <c r="A708" s="97" t="str">
        <f t="shared" si="71"/>
        <v/>
      </c>
      <c r="B708" s="98" t="str">
        <f t="shared" si="70"/>
        <v/>
      </c>
      <c r="C708" s="99"/>
      <c r="D708" s="100"/>
      <c r="E708" s="100"/>
      <c r="F708" s="57"/>
      <c r="G708" s="58">
        <f t="shared" si="72"/>
        <v>0</v>
      </c>
      <c r="H708" s="58"/>
      <c r="I708" s="57"/>
      <c r="J708" s="57"/>
      <c r="K708" s="57"/>
      <c r="L708" s="57"/>
      <c r="M708" s="58" t="str">
        <f t="shared" si="73"/>
        <v/>
      </c>
      <c r="N708" s="102"/>
    </row>
    <row r="709" spans="1:14">
      <c r="A709" s="97" t="str">
        <f t="shared" si="71"/>
        <v/>
      </c>
      <c r="B709" s="98" t="str">
        <f t="shared" si="70"/>
        <v/>
      </c>
      <c r="C709" s="99"/>
      <c r="D709" s="100"/>
      <c r="E709" s="100"/>
      <c r="F709" s="57"/>
      <c r="G709" s="58">
        <f t="shared" si="72"/>
        <v>0</v>
      </c>
      <c r="H709" s="58"/>
      <c r="I709" s="57"/>
      <c r="J709" s="57"/>
      <c r="K709" s="57"/>
      <c r="L709" s="57"/>
      <c r="M709" s="58" t="str">
        <f t="shared" si="73"/>
        <v/>
      </c>
      <c r="N709" s="102"/>
    </row>
    <row r="710" spans="1:14">
      <c r="A710" s="97" t="str">
        <f t="shared" si="71"/>
        <v/>
      </c>
      <c r="B710" s="98" t="str">
        <f t="shared" si="70"/>
        <v/>
      </c>
      <c r="C710" s="99"/>
      <c r="D710" s="100"/>
      <c r="E710" s="100"/>
      <c r="F710" s="57"/>
      <c r="G710" s="58">
        <f t="shared" si="72"/>
        <v>0</v>
      </c>
      <c r="H710" s="58"/>
      <c r="I710" s="57"/>
      <c r="J710" s="57"/>
      <c r="K710" s="57"/>
      <c r="L710" s="57"/>
      <c r="M710" s="58" t="str">
        <f t="shared" si="73"/>
        <v/>
      </c>
      <c r="N710" s="102"/>
    </row>
    <row r="711" spans="1:14">
      <c r="A711" s="97" t="str">
        <f t="shared" si="71"/>
        <v/>
      </c>
      <c r="B711" s="98" t="str">
        <f t="shared" si="70"/>
        <v/>
      </c>
      <c r="C711" s="99"/>
      <c r="D711" s="100"/>
      <c r="E711" s="100"/>
      <c r="F711" s="57"/>
      <c r="G711" s="58">
        <f t="shared" si="72"/>
        <v>0</v>
      </c>
      <c r="H711" s="58"/>
      <c r="I711" s="57"/>
      <c r="J711" s="57"/>
      <c r="K711" s="57"/>
      <c r="L711" s="57"/>
      <c r="M711" s="58" t="str">
        <f t="shared" si="73"/>
        <v/>
      </c>
      <c r="N711" s="102"/>
    </row>
    <row r="712" spans="1:14">
      <c r="A712" s="97" t="str">
        <f t="shared" si="71"/>
        <v/>
      </c>
      <c r="B712" s="98" t="str">
        <f t="shared" si="70"/>
        <v/>
      </c>
      <c r="C712" s="99"/>
      <c r="D712" s="100"/>
      <c r="E712" s="100"/>
      <c r="F712" s="57"/>
      <c r="G712" s="58">
        <f t="shared" si="72"/>
        <v>0</v>
      </c>
      <c r="H712" s="58"/>
      <c r="I712" s="57"/>
      <c r="J712" s="57"/>
      <c r="K712" s="57"/>
      <c r="L712" s="57"/>
      <c r="M712" s="58" t="str">
        <f t="shared" si="73"/>
        <v/>
      </c>
      <c r="N712" s="102"/>
    </row>
    <row r="713" spans="1:14">
      <c r="A713" s="97" t="str">
        <f t="shared" si="71"/>
        <v/>
      </c>
      <c r="B713" s="98" t="str">
        <f t="shared" si="70"/>
        <v/>
      </c>
      <c r="C713" s="99"/>
      <c r="D713" s="100"/>
      <c r="E713" s="100"/>
      <c r="F713" s="57"/>
      <c r="G713" s="58">
        <f t="shared" si="72"/>
        <v>0</v>
      </c>
      <c r="H713" s="58"/>
      <c r="I713" s="57"/>
      <c r="J713" s="57"/>
      <c r="K713" s="57"/>
      <c r="L713" s="57"/>
      <c r="M713" s="58" t="str">
        <f t="shared" si="73"/>
        <v/>
      </c>
      <c r="N713" s="102"/>
    </row>
    <row r="714" spans="1:14">
      <c r="A714" s="97" t="str">
        <f t="shared" si="71"/>
        <v/>
      </c>
      <c r="B714" s="98" t="str">
        <f t="shared" si="70"/>
        <v/>
      </c>
      <c r="C714" s="99"/>
      <c r="D714" s="100"/>
      <c r="E714" s="100"/>
      <c r="F714" s="57"/>
      <c r="G714" s="58">
        <f t="shared" si="72"/>
        <v>0</v>
      </c>
      <c r="H714" s="58"/>
      <c r="I714" s="57"/>
      <c r="J714" s="57"/>
      <c r="K714" s="57"/>
      <c r="L714" s="57"/>
      <c r="M714" s="58" t="str">
        <f t="shared" si="73"/>
        <v/>
      </c>
      <c r="N714" s="102"/>
    </row>
    <row r="715" spans="1:14">
      <c r="A715" s="97" t="str">
        <f t="shared" si="71"/>
        <v/>
      </c>
      <c r="B715" s="98" t="str">
        <f t="shared" si="70"/>
        <v/>
      </c>
      <c r="C715" s="99"/>
      <c r="D715" s="100"/>
      <c r="E715" s="100"/>
      <c r="F715" s="57"/>
      <c r="G715" s="58">
        <f t="shared" si="72"/>
        <v>0</v>
      </c>
      <c r="H715" s="58"/>
      <c r="I715" s="57"/>
      <c r="J715" s="57"/>
      <c r="K715" s="57"/>
      <c r="L715" s="57"/>
      <c r="M715" s="58" t="str">
        <f t="shared" si="73"/>
        <v/>
      </c>
      <c r="N715" s="102"/>
    </row>
    <row r="716" spans="1:14">
      <c r="A716" s="97" t="str">
        <f t="shared" si="71"/>
        <v/>
      </c>
      <c r="B716" s="98" t="str">
        <f t="shared" si="70"/>
        <v/>
      </c>
      <c r="C716" s="99"/>
      <c r="D716" s="100"/>
      <c r="E716" s="100"/>
      <c r="F716" s="57"/>
      <c r="G716" s="58">
        <f t="shared" si="72"/>
        <v>0</v>
      </c>
      <c r="H716" s="58"/>
      <c r="I716" s="57"/>
      <c r="J716" s="57"/>
      <c r="K716" s="57"/>
      <c r="L716" s="57"/>
      <c r="M716" s="58" t="str">
        <f t="shared" si="73"/>
        <v/>
      </c>
      <c r="N716" s="102"/>
    </row>
    <row r="717" spans="1:14">
      <c r="A717" s="97" t="str">
        <f t="shared" si="71"/>
        <v/>
      </c>
      <c r="B717" s="98" t="str">
        <f t="shared" si="70"/>
        <v/>
      </c>
      <c r="C717" s="99"/>
      <c r="D717" s="100"/>
      <c r="E717" s="100"/>
      <c r="F717" s="57"/>
      <c r="G717" s="58">
        <f t="shared" si="72"/>
        <v>0</v>
      </c>
      <c r="H717" s="58"/>
      <c r="I717" s="57"/>
      <c r="J717" s="57"/>
      <c r="K717" s="57"/>
      <c r="L717" s="57"/>
      <c r="M717" s="58" t="str">
        <f t="shared" si="73"/>
        <v/>
      </c>
      <c r="N717" s="102"/>
    </row>
    <row r="718" spans="1:14">
      <c r="A718" s="97" t="str">
        <f t="shared" si="71"/>
        <v/>
      </c>
      <c r="B718" s="98" t="str">
        <f t="shared" si="70"/>
        <v/>
      </c>
      <c r="C718" s="99"/>
      <c r="D718" s="100"/>
      <c r="E718" s="100"/>
      <c r="F718" s="57"/>
      <c r="G718" s="58">
        <f t="shared" si="72"/>
        <v>0</v>
      </c>
      <c r="H718" s="58"/>
      <c r="I718" s="57"/>
      <c r="J718" s="57"/>
      <c r="K718" s="57"/>
      <c r="L718" s="57"/>
      <c r="M718" s="58" t="str">
        <f t="shared" si="73"/>
        <v/>
      </c>
      <c r="N718" s="102"/>
    </row>
    <row r="719" spans="1:14">
      <c r="A719" s="97" t="str">
        <f t="shared" si="71"/>
        <v/>
      </c>
      <c r="B719" s="98" t="str">
        <f t="shared" si="70"/>
        <v/>
      </c>
      <c r="C719" s="99"/>
      <c r="D719" s="100"/>
      <c r="E719" s="100"/>
      <c r="F719" s="57"/>
      <c r="G719" s="58">
        <f t="shared" si="72"/>
        <v>0</v>
      </c>
      <c r="H719" s="58"/>
      <c r="I719" s="57"/>
      <c r="J719" s="57"/>
      <c r="K719" s="57"/>
      <c r="L719" s="57"/>
      <c r="M719" s="58" t="str">
        <f t="shared" si="73"/>
        <v/>
      </c>
      <c r="N719" s="102"/>
    </row>
    <row r="720" spans="1:14">
      <c r="A720" s="97" t="str">
        <f t="shared" si="71"/>
        <v/>
      </c>
      <c r="B720" s="98" t="str">
        <f t="shared" si="70"/>
        <v/>
      </c>
      <c r="C720" s="99"/>
      <c r="D720" s="100"/>
      <c r="E720" s="100"/>
      <c r="F720" s="57"/>
      <c r="G720" s="58">
        <f t="shared" si="72"/>
        <v>0</v>
      </c>
      <c r="H720" s="58"/>
      <c r="I720" s="57"/>
      <c r="J720" s="57"/>
      <c r="K720" s="57"/>
      <c r="L720" s="57"/>
      <c r="M720" s="58" t="str">
        <f t="shared" si="73"/>
        <v/>
      </c>
      <c r="N720" s="102"/>
    </row>
    <row r="721" spans="1:14">
      <c r="A721" s="97" t="str">
        <f t="shared" si="71"/>
        <v/>
      </c>
      <c r="B721" s="98" t="str">
        <f t="shared" si="70"/>
        <v/>
      </c>
      <c r="C721" s="99"/>
      <c r="D721" s="100"/>
      <c r="E721" s="100"/>
      <c r="F721" s="57"/>
      <c r="G721" s="58">
        <f t="shared" si="72"/>
        <v>0</v>
      </c>
      <c r="H721" s="58"/>
      <c r="I721" s="57"/>
      <c r="J721" s="57"/>
      <c r="K721" s="57"/>
      <c r="L721" s="57"/>
      <c r="M721" s="58" t="str">
        <f t="shared" si="73"/>
        <v/>
      </c>
      <c r="N721" s="102"/>
    </row>
    <row r="722" spans="1:14">
      <c r="A722" s="97" t="str">
        <f t="shared" si="71"/>
        <v/>
      </c>
      <c r="B722" s="98" t="str">
        <f t="shared" si="70"/>
        <v/>
      </c>
      <c r="C722" s="99"/>
      <c r="D722" s="100"/>
      <c r="E722" s="100"/>
      <c r="F722" s="57"/>
      <c r="G722" s="58">
        <f t="shared" si="72"/>
        <v>0</v>
      </c>
      <c r="H722" s="58"/>
      <c r="I722" s="57"/>
      <c r="J722" s="57"/>
      <c r="K722" s="57"/>
      <c r="L722" s="57"/>
      <c r="M722" s="58" t="str">
        <f t="shared" si="73"/>
        <v/>
      </c>
      <c r="N722" s="102"/>
    </row>
    <row r="723" spans="1:14">
      <c r="A723" s="97" t="str">
        <f t="shared" si="71"/>
        <v/>
      </c>
      <c r="B723" s="98" t="str">
        <f t="shared" si="70"/>
        <v/>
      </c>
      <c r="C723" s="99"/>
      <c r="D723" s="100"/>
      <c r="E723" s="100"/>
      <c r="F723" s="57"/>
      <c r="G723" s="58">
        <f t="shared" si="72"/>
        <v>0</v>
      </c>
      <c r="H723" s="58"/>
      <c r="I723" s="57"/>
      <c r="J723" s="57"/>
      <c r="K723" s="57"/>
      <c r="L723" s="57"/>
      <c r="M723" s="58" t="str">
        <f t="shared" si="73"/>
        <v/>
      </c>
      <c r="N723" s="102"/>
    </row>
    <row r="724" spans="1:14">
      <c r="A724" s="97" t="str">
        <f t="shared" si="71"/>
        <v/>
      </c>
      <c r="B724" s="98" t="str">
        <f t="shared" si="70"/>
        <v/>
      </c>
      <c r="C724" s="99"/>
      <c r="D724" s="100"/>
      <c r="E724" s="100"/>
      <c r="F724" s="57"/>
      <c r="G724" s="58">
        <f t="shared" si="72"/>
        <v>0</v>
      </c>
      <c r="H724" s="58"/>
      <c r="I724" s="57"/>
      <c r="J724" s="57"/>
      <c r="K724" s="57"/>
      <c r="L724" s="57"/>
      <c r="M724" s="58" t="str">
        <f t="shared" si="73"/>
        <v/>
      </c>
      <c r="N724" s="102"/>
    </row>
    <row r="725" spans="1:14">
      <c r="A725" s="97" t="str">
        <f t="shared" si="71"/>
        <v/>
      </c>
      <c r="B725" s="98" t="str">
        <f t="shared" si="70"/>
        <v/>
      </c>
      <c r="C725" s="99"/>
      <c r="D725" s="100"/>
      <c r="E725" s="100"/>
      <c r="F725" s="57"/>
      <c r="G725" s="58">
        <f t="shared" si="72"/>
        <v>0</v>
      </c>
      <c r="H725" s="58"/>
      <c r="I725" s="57"/>
      <c r="J725" s="57"/>
      <c r="K725" s="57"/>
      <c r="L725" s="57"/>
      <c r="M725" s="58" t="str">
        <f t="shared" si="73"/>
        <v/>
      </c>
      <c r="N725" s="102"/>
    </row>
    <row r="726" spans="1:14">
      <c r="A726" s="97" t="str">
        <f t="shared" si="71"/>
        <v/>
      </c>
      <c r="B726" s="98" t="str">
        <f t="shared" si="70"/>
        <v/>
      </c>
      <c r="C726" s="99"/>
      <c r="D726" s="100"/>
      <c r="E726" s="100"/>
      <c r="F726" s="57"/>
      <c r="G726" s="58">
        <f t="shared" si="72"/>
        <v>0</v>
      </c>
      <c r="H726" s="58"/>
      <c r="I726" s="57"/>
      <c r="J726" s="57"/>
      <c r="K726" s="57"/>
      <c r="L726" s="57"/>
      <c r="M726" s="58" t="str">
        <f t="shared" si="73"/>
        <v/>
      </c>
      <c r="N726" s="102"/>
    </row>
    <row r="727" spans="1:14">
      <c r="A727" s="97" t="str">
        <f t="shared" si="71"/>
        <v/>
      </c>
      <c r="B727" s="98" t="str">
        <f t="shared" si="70"/>
        <v/>
      </c>
      <c r="C727" s="99"/>
      <c r="D727" s="100"/>
      <c r="E727" s="100"/>
      <c r="F727" s="57"/>
      <c r="G727" s="58">
        <f t="shared" si="72"/>
        <v>0</v>
      </c>
      <c r="H727" s="58"/>
      <c r="I727" s="57"/>
      <c r="J727" s="57"/>
      <c r="K727" s="57"/>
      <c r="L727" s="57"/>
      <c r="M727" s="58" t="str">
        <f t="shared" si="73"/>
        <v/>
      </c>
      <c r="N727" s="102"/>
    </row>
    <row r="728" spans="1:14">
      <c r="A728" s="97" t="str">
        <f t="shared" si="71"/>
        <v/>
      </c>
      <c r="B728" s="98" t="str">
        <f t="shared" si="70"/>
        <v/>
      </c>
      <c r="C728" s="99"/>
      <c r="D728" s="100"/>
      <c r="E728" s="100"/>
      <c r="F728" s="57"/>
      <c r="G728" s="58">
        <f t="shared" si="72"/>
        <v>0</v>
      </c>
      <c r="H728" s="58"/>
      <c r="I728" s="57"/>
      <c r="J728" s="57"/>
      <c r="K728" s="57"/>
      <c r="L728" s="57"/>
      <c r="M728" s="58" t="str">
        <f t="shared" si="73"/>
        <v/>
      </c>
      <c r="N728" s="102"/>
    </row>
    <row r="729" spans="1:14">
      <c r="A729" s="97" t="str">
        <f t="shared" si="71"/>
        <v/>
      </c>
      <c r="B729" s="98" t="str">
        <f t="shared" si="70"/>
        <v/>
      </c>
      <c r="C729" s="99"/>
      <c r="D729" s="100"/>
      <c r="E729" s="100"/>
      <c r="F729" s="57"/>
      <c r="G729" s="58">
        <f t="shared" si="72"/>
        <v>0</v>
      </c>
      <c r="H729" s="58"/>
      <c r="I729" s="57"/>
      <c r="J729" s="57"/>
      <c r="K729" s="57"/>
      <c r="L729" s="57"/>
      <c r="M729" s="58" t="str">
        <f t="shared" si="73"/>
        <v/>
      </c>
      <c r="N729" s="102"/>
    </row>
    <row r="730" spans="1:14">
      <c r="A730" s="97" t="str">
        <f t="shared" si="71"/>
        <v/>
      </c>
      <c r="B730" s="98" t="str">
        <f t="shared" si="70"/>
        <v/>
      </c>
      <c r="C730" s="99"/>
      <c r="D730" s="100"/>
      <c r="E730" s="100"/>
      <c r="F730" s="57"/>
      <c r="G730" s="58">
        <f t="shared" si="72"/>
        <v>0</v>
      </c>
      <c r="H730" s="58"/>
      <c r="I730" s="57"/>
      <c r="J730" s="57"/>
      <c r="K730" s="57"/>
      <c r="L730" s="57"/>
      <c r="M730" s="58" t="str">
        <f t="shared" si="73"/>
        <v/>
      </c>
      <c r="N730" s="102"/>
    </row>
    <row r="731" spans="1:14">
      <c r="A731" s="97" t="str">
        <f t="shared" si="71"/>
        <v/>
      </c>
      <c r="B731" s="98" t="str">
        <f t="shared" si="70"/>
        <v/>
      </c>
      <c r="C731" s="99"/>
      <c r="D731" s="100"/>
      <c r="E731" s="100"/>
      <c r="F731" s="57"/>
      <c r="G731" s="58">
        <f t="shared" si="72"/>
        <v>0</v>
      </c>
      <c r="H731" s="58"/>
      <c r="I731" s="57"/>
      <c r="J731" s="57"/>
      <c r="K731" s="57"/>
      <c r="L731" s="57"/>
      <c r="M731" s="58" t="str">
        <f t="shared" si="73"/>
        <v/>
      </c>
      <c r="N731" s="102"/>
    </row>
    <row r="732" spans="1:14">
      <c r="A732" s="97" t="str">
        <f t="shared" si="71"/>
        <v/>
      </c>
      <c r="B732" s="98" t="str">
        <f t="shared" si="70"/>
        <v/>
      </c>
      <c r="C732" s="99"/>
      <c r="D732" s="100"/>
      <c r="E732" s="100"/>
      <c r="F732" s="57"/>
      <c r="G732" s="58">
        <f t="shared" si="72"/>
        <v>0</v>
      </c>
      <c r="H732" s="58"/>
      <c r="I732" s="57"/>
      <c r="J732" s="57"/>
      <c r="K732" s="57"/>
      <c r="L732" s="57"/>
      <c r="M732" s="58" t="str">
        <f t="shared" si="73"/>
        <v/>
      </c>
      <c r="N732" s="102"/>
    </row>
    <row r="733" spans="1:14">
      <c r="A733" s="97" t="str">
        <f t="shared" si="71"/>
        <v/>
      </c>
      <c r="B733" s="98" t="str">
        <f t="shared" si="70"/>
        <v/>
      </c>
      <c r="C733" s="99"/>
      <c r="D733" s="100"/>
      <c r="E733" s="100"/>
      <c r="F733" s="57"/>
      <c r="G733" s="58">
        <f t="shared" si="72"/>
        <v>0</v>
      </c>
      <c r="H733" s="58"/>
      <c r="I733" s="57"/>
      <c r="J733" s="57"/>
      <c r="K733" s="57"/>
      <c r="L733" s="57"/>
      <c r="M733" s="58" t="str">
        <f t="shared" si="73"/>
        <v/>
      </c>
      <c r="N733" s="102"/>
    </row>
    <row r="734" spans="1:14">
      <c r="A734" s="97" t="str">
        <f t="shared" si="71"/>
        <v/>
      </c>
      <c r="B734" s="98" t="str">
        <f t="shared" si="70"/>
        <v/>
      </c>
      <c r="C734" s="99"/>
      <c r="D734" s="100"/>
      <c r="E734" s="100"/>
      <c r="F734" s="57"/>
      <c r="G734" s="58">
        <f t="shared" si="72"/>
        <v>0</v>
      </c>
      <c r="H734" s="58"/>
      <c r="I734" s="57"/>
      <c r="J734" s="57"/>
      <c r="K734" s="57"/>
      <c r="L734" s="57"/>
      <c r="M734" s="58" t="str">
        <f t="shared" si="73"/>
        <v/>
      </c>
      <c r="N734" s="102"/>
    </row>
    <row r="735" spans="1:14">
      <c r="A735" s="97" t="str">
        <f t="shared" si="71"/>
        <v/>
      </c>
      <c r="B735" s="98" t="str">
        <f t="shared" si="70"/>
        <v/>
      </c>
      <c r="C735" s="99"/>
      <c r="D735" s="100"/>
      <c r="E735" s="100"/>
      <c r="F735" s="57"/>
      <c r="G735" s="58">
        <f t="shared" si="72"/>
        <v>0</v>
      </c>
      <c r="H735" s="58"/>
      <c r="I735" s="57"/>
      <c r="J735" s="57"/>
      <c r="K735" s="57"/>
      <c r="L735" s="57"/>
      <c r="M735" s="58" t="str">
        <f t="shared" si="73"/>
        <v/>
      </c>
      <c r="N735" s="102"/>
    </row>
    <row r="736" spans="1:14">
      <c r="A736" s="97" t="str">
        <f t="shared" si="71"/>
        <v/>
      </c>
      <c r="B736" s="98" t="str">
        <f t="shared" si="70"/>
        <v/>
      </c>
      <c r="C736" s="99"/>
      <c r="D736" s="100"/>
      <c r="E736" s="100"/>
      <c r="F736" s="57"/>
      <c r="G736" s="58">
        <f t="shared" si="72"/>
        <v>0</v>
      </c>
      <c r="H736" s="58"/>
      <c r="I736" s="57"/>
      <c r="J736" s="57"/>
      <c r="K736" s="57"/>
      <c r="L736" s="57"/>
      <c r="M736" s="58" t="str">
        <f t="shared" si="73"/>
        <v/>
      </c>
      <c r="N736" s="102"/>
    </row>
    <row r="737" spans="1:14">
      <c r="A737" s="97" t="str">
        <f t="shared" si="71"/>
        <v/>
      </c>
      <c r="B737" s="98" t="str">
        <f t="shared" si="70"/>
        <v/>
      </c>
      <c r="C737" s="99"/>
      <c r="D737" s="100"/>
      <c r="E737" s="100"/>
      <c r="F737" s="57"/>
      <c r="G737" s="58">
        <f t="shared" si="72"/>
        <v>0</v>
      </c>
      <c r="H737" s="58"/>
      <c r="I737" s="57"/>
      <c r="J737" s="57"/>
      <c r="K737" s="57"/>
      <c r="L737" s="57"/>
      <c r="M737" s="58" t="str">
        <f t="shared" si="73"/>
        <v/>
      </c>
      <c r="N737" s="102"/>
    </row>
    <row r="738" spans="1:14">
      <c r="A738" s="97" t="str">
        <f t="shared" si="71"/>
        <v/>
      </c>
      <c r="B738" s="98" t="str">
        <f t="shared" si="70"/>
        <v/>
      </c>
      <c r="C738" s="99"/>
      <c r="D738" s="100"/>
      <c r="E738" s="100"/>
      <c r="F738" s="57"/>
      <c r="G738" s="58">
        <f t="shared" si="72"/>
        <v>0</v>
      </c>
      <c r="H738" s="58"/>
      <c r="I738" s="57"/>
      <c r="J738" s="57"/>
      <c r="K738" s="57"/>
      <c r="L738" s="57"/>
      <c r="M738" s="58" t="str">
        <f t="shared" si="73"/>
        <v/>
      </c>
      <c r="N738" s="102"/>
    </row>
    <row r="739" spans="1:14">
      <c r="A739" s="97" t="str">
        <f t="shared" si="71"/>
        <v/>
      </c>
      <c r="B739" s="98" t="str">
        <f t="shared" si="70"/>
        <v/>
      </c>
      <c r="C739" s="99"/>
      <c r="D739" s="100"/>
      <c r="E739" s="100"/>
      <c r="F739" s="57"/>
      <c r="G739" s="58">
        <f t="shared" si="72"/>
        <v>0</v>
      </c>
      <c r="H739" s="58"/>
      <c r="I739" s="57"/>
      <c r="J739" s="57"/>
      <c r="K739" s="57"/>
      <c r="L739" s="57"/>
      <c r="M739" s="58" t="str">
        <f t="shared" si="73"/>
        <v/>
      </c>
      <c r="N739" s="102"/>
    </row>
    <row r="740" spans="1:14">
      <c r="A740" s="97" t="str">
        <f t="shared" si="71"/>
        <v/>
      </c>
      <c r="B740" s="98" t="str">
        <f t="shared" si="70"/>
        <v/>
      </c>
      <c r="C740" s="99"/>
      <c r="D740" s="100"/>
      <c r="E740" s="100"/>
      <c r="F740" s="57"/>
      <c r="G740" s="58">
        <f t="shared" si="72"/>
        <v>0</v>
      </c>
      <c r="H740" s="58"/>
      <c r="I740" s="57"/>
      <c r="J740" s="57"/>
      <c r="K740" s="57"/>
      <c r="L740" s="57"/>
      <c r="M740" s="58" t="str">
        <f t="shared" si="73"/>
        <v/>
      </c>
      <c r="N740" s="102"/>
    </row>
    <row r="741" spans="1:14">
      <c r="A741" s="97" t="str">
        <f t="shared" si="71"/>
        <v/>
      </c>
      <c r="B741" s="98" t="str">
        <f t="shared" si="70"/>
        <v/>
      </c>
      <c r="C741" s="99"/>
      <c r="D741" s="100"/>
      <c r="E741" s="100"/>
      <c r="F741" s="57"/>
      <c r="G741" s="58">
        <f t="shared" si="72"/>
        <v>0</v>
      </c>
      <c r="H741" s="58"/>
      <c r="I741" s="57"/>
      <c r="J741" s="57"/>
      <c r="K741" s="57"/>
      <c r="L741" s="57"/>
      <c r="M741" s="58" t="str">
        <f t="shared" si="73"/>
        <v/>
      </c>
      <c r="N741" s="102"/>
    </row>
    <row r="742" spans="1:14">
      <c r="A742" s="97" t="str">
        <f t="shared" si="71"/>
        <v/>
      </c>
      <c r="B742" s="98" t="str">
        <f t="shared" si="70"/>
        <v/>
      </c>
      <c r="C742" s="99"/>
      <c r="D742" s="100"/>
      <c r="E742" s="100"/>
      <c r="F742" s="57"/>
      <c r="G742" s="58">
        <f t="shared" si="72"/>
        <v>0</v>
      </c>
      <c r="H742" s="58"/>
      <c r="I742" s="57"/>
      <c r="J742" s="57"/>
      <c r="K742" s="57"/>
      <c r="L742" s="57"/>
      <c r="M742" s="58" t="str">
        <f t="shared" si="73"/>
        <v/>
      </c>
      <c r="N742" s="102"/>
    </row>
    <row r="743" spans="1:14">
      <c r="A743" s="97" t="str">
        <f t="shared" si="71"/>
        <v/>
      </c>
      <c r="B743" s="98" t="str">
        <f t="shared" si="70"/>
        <v/>
      </c>
      <c r="C743" s="99"/>
      <c r="D743" s="100"/>
      <c r="E743" s="100"/>
      <c r="F743" s="57"/>
      <c r="G743" s="58">
        <f t="shared" si="72"/>
        <v>0</v>
      </c>
      <c r="H743" s="58"/>
      <c r="I743" s="57"/>
      <c r="J743" s="57"/>
      <c r="K743" s="57"/>
      <c r="L743" s="57"/>
      <c r="M743" s="58" t="str">
        <f t="shared" si="73"/>
        <v/>
      </c>
      <c r="N743" s="102"/>
    </row>
    <row r="744" spans="1:14">
      <c r="A744" s="97" t="str">
        <f t="shared" si="71"/>
        <v/>
      </c>
      <c r="B744" s="98" t="str">
        <f t="shared" si="70"/>
        <v/>
      </c>
      <c r="C744" s="99"/>
      <c r="D744" s="100"/>
      <c r="E744" s="100"/>
      <c r="F744" s="57"/>
      <c r="G744" s="58">
        <f t="shared" si="72"/>
        <v>0</v>
      </c>
      <c r="H744" s="58"/>
      <c r="I744" s="57"/>
      <c r="J744" s="57"/>
      <c r="K744" s="57"/>
      <c r="L744" s="57"/>
      <c r="M744" s="58" t="str">
        <f t="shared" si="73"/>
        <v/>
      </c>
      <c r="N744" s="102"/>
    </row>
    <row r="745" spans="1:14">
      <c r="A745" s="97" t="str">
        <f t="shared" si="71"/>
        <v/>
      </c>
      <c r="B745" s="98" t="str">
        <f t="shared" si="70"/>
        <v/>
      </c>
      <c r="C745" s="99"/>
      <c r="D745" s="100"/>
      <c r="E745" s="100"/>
      <c r="F745" s="57"/>
      <c r="G745" s="58">
        <f t="shared" si="72"/>
        <v>0</v>
      </c>
      <c r="H745" s="58"/>
      <c r="I745" s="57"/>
      <c r="J745" s="57"/>
      <c r="K745" s="57"/>
      <c r="L745" s="57"/>
      <c r="M745" s="58" t="str">
        <f t="shared" si="73"/>
        <v/>
      </c>
      <c r="N745" s="102"/>
    </row>
    <row r="746" spans="1:14">
      <c r="A746" s="97" t="str">
        <f t="shared" si="71"/>
        <v/>
      </c>
      <c r="B746" s="98" t="str">
        <f t="shared" si="70"/>
        <v/>
      </c>
      <c r="C746" s="99"/>
      <c r="D746" s="100"/>
      <c r="E746" s="100"/>
      <c r="F746" s="57"/>
      <c r="G746" s="58">
        <f t="shared" si="72"/>
        <v>0</v>
      </c>
      <c r="H746" s="58"/>
      <c r="I746" s="57"/>
      <c r="J746" s="57"/>
      <c r="K746" s="57"/>
      <c r="L746" s="57"/>
      <c r="M746" s="58" t="str">
        <f t="shared" si="73"/>
        <v/>
      </c>
      <c r="N746" s="102"/>
    </row>
    <row r="747" spans="1:14">
      <c r="A747" s="97" t="str">
        <f t="shared" si="71"/>
        <v/>
      </c>
      <c r="B747" s="98" t="str">
        <f t="shared" si="70"/>
        <v/>
      </c>
      <c r="C747" s="99"/>
      <c r="D747" s="100"/>
      <c r="E747" s="100"/>
      <c r="F747" s="57"/>
      <c r="G747" s="58">
        <f t="shared" si="72"/>
        <v>0</v>
      </c>
      <c r="H747" s="58"/>
      <c r="I747" s="57"/>
      <c r="J747" s="57"/>
      <c r="K747" s="57"/>
      <c r="L747" s="57"/>
      <c r="M747" s="58" t="str">
        <f t="shared" si="73"/>
        <v/>
      </c>
      <c r="N747" s="102"/>
    </row>
    <row r="748" spans="1:14">
      <c r="A748" s="97" t="str">
        <f t="shared" si="71"/>
        <v/>
      </c>
      <c r="B748" s="98" t="str">
        <f t="shared" ref="B748:B811" si="74">IF(C748="","",MONTH(C748)&amp;"月")</f>
        <v/>
      </c>
      <c r="C748" s="99"/>
      <c r="D748" s="100"/>
      <c r="E748" s="100"/>
      <c r="F748" s="57"/>
      <c r="G748" s="58">
        <f t="shared" si="72"/>
        <v>0</v>
      </c>
      <c r="H748" s="58"/>
      <c r="I748" s="57"/>
      <c r="J748" s="57"/>
      <c r="K748" s="57"/>
      <c r="L748" s="57"/>
      <c r="M748" s="58" t="str">
        <f t="shared" si="73"/>
        <v/>
      </c>
      <c r="N748" s="102"/>
    </row>
    <row r="749" spans="1:14">
      <c r="A749" s="97" t="str">
        <f t="shared" ref="A749:A812" si="75">IF(C749="","",ROW()-42)</f>
        <v/>
      </c>
      <c r="B749" s="98" t="str">
        <f t="shared" si="74"/>
        <v/>
      </c>
      <c r="C749" s="99"/>
      <c r="D749" s="100"/>
      <c r="E749" s="100"/>
      <c r="F749" s="57"/>
      <c r="G749" s="58">
        <f t="shared" ref="G749:G812" si="76">IF(F749="",0,F749*$K$41)</f>
        <v>0</v>
      </c>
      <c r="H749" s="58"/>
      <c r="I749" s="57"/>
      <c r="J749" s="57"/>
      <c r="K749" s="57"/>
      <c r="L749" s="57"/>
      <c r="M749" s="58" t="str">
        <f t="shared" ref="M749:M812" si="77">IF(C749="","",ROUND(M748+G749-I749-J749-K749-L749-H749,2))</f>
        <v/>
      </c>
      <c r="N749" s="102"/>
    </row>
    <row r="750" spans="1:14">
      <c r="A750" s="97" t="str">
        <f t="shared" si="75"/>
        <v/>
      </c>
      <c r="B750" s="98" t="str">
        <f t="shared" si="74"/>
        <v/>
      </c>
      <c r="C750" s="99"/>
      <c r="D750" s="100"/>
      <c r="E750" s="100"/>
      <c r="F750" s="57"/>
      <c r="G750" s="58">
        <f t="shared" si="76"/>
        <v>0</v>
      </c>
      <c r="H750" s="58"/>
      <c r="I750" s="57"/>
      <c r="J750" s="57"/>
      <c r="K750" s="57"/>
      <c r="L750" s="57"/>
      <c r="M750" s="58" t="str">
        <f t="shared" si="77"/>
        <v/>
      </c>
      <c r="N750" s="102"/>
    </row>
    <row r="751" spans="1:14">
      <c r="A751" s="97" t="str">
        <f t="shared" si="75"/>
        <v/>
      </c>
      <c r="B751" s="98" t="str">
        <f t="shared" si="74"/>
        <v/>
      </c>
      <c r="C751" s="99"/>
      <c r="D751" s="100"/>
      <c r="E751" s="100"/>
      <c r="F751" s="57"/>
      <c r="G751" s="58">
        <f t="shared" si="76"/>
        <v>0</v>
      </c>
      <c r="H751" s="58"/>
      <c r="I751" s="57"/>
      <c r="J751" s="57"/>
      <c r="K751" s="57"/>
      <c r="L751" s="57"/>
      <c r="M751" s="58" t="str">
        <f t="shared" si="77"/>
        <v/>
      </c>
      <c r="N751" s="102"/>
    </row>
    <row r="752" spans="1:14">
      <c r="A752" s="97" t="str">
        <f t="shared" si="75"/>
        <v/>
      </c>
      <c r="B752" s="98" t="str">
        <f t="shared" si="74"/>
        <v/>
      </c>
      <c r="C752" s="99"/>
      <c r="D752" s="100"/>
      <c r="E752" s="100"/>
      <c r="F752" s="57"/>
      <c r="G752" s="58">
        <f t="shared" si="76"/>
        <v>0</v>
      </c>
      <c r="H752" s="58"/>
      <c r="I752" s="57"/>
      <c r="J752" s="57"/>
      <c r="K752" s="57"/>
      <c r="L752" s="57"/>
      <c r="M752" s="58" t="str">
        <f t="shared" si="77"/>
        <v/>
      </c>
      <c r="N752" s="102"/>
    </row>
    <row r="753" spans="1:14">
      <c r="A753" s="97" t="str">
        <f t="shared" si="75"/>
        <v/>
      </c>
      <c r="B753" s="98" t="str">
        <f t="shared" si="74"/>
        <v/>
      </c>
      <c r="C753" s="99"/>
      <c r="D753" s="100"/>
      <c r="E753" s="100"/>
      <c r="F753" s="57"/>
      <c r="G753" s="58">
        <f t="shared" si="76"/>
        <v>0</v>
      </c>
      <c r="H753" s="58"/>
      <c r="I753" s="57"/>
      <c r="J753" s="57"/>
      <c r="K753" s="57"/>
      <c r="L753" s="57"/>
      <c r="M753" s="58" t="str">
        <f t="shared" si="77"/>
        <v/>
      </c>
      <c r="N753" s="102"/>
    </row>
    <row r="754" spans="1:14">
      <c r="A754" s="97" t="str">
        <f t="shared" si="75"/>
        <v/>
      </c>
      <c r="B754" s="98" t="str">
        <f t="shared" si="74"/>
        <v/>
      </c>
      <c r="C754" s="99"/>
      <c r="D754" s="100"/>
      <c r="E754" s="100"/>
      <c r="F754" s="57"/>
      <c r="G754" s="58">
        <f t="shared" si="76"/>
        <v>0</v>
      </c>
      <c r="H754" s="58"/>
      <c r="I754" s="57"/>
      <c r="J754" s="57"/>
      <c r="K754" s="57"/>
      <c r="L754" s="57"/>
      <c r="M754" s="58" t="str">
        <f t="shared" si="77"/>
        <v/>
      </c>
      <c r="N754" s="102"/>
    </row>
    <row r="755" spans="1:14">
      <c r="A755" s="97" t="str">
        <f t="shared" si="75"/>
        <v/>
      </c>
      <c r="B755" s="98" t="str">
        <f t="shared" si="74"/>
        <v/>
      </c>
      <c r="C755" s="99"/>
      <c r="D755" s="100"/>
      <c r="E755" s="100"/>
      <c r="F755" s="57"/>
      <c r="G755" s="58">
        <f t="shared" si="76"/>
        <v>0</v>
      </c>
      <c r="H755" s="58"/>
      <c r="I755" s="57"/>
      <c r="J755" s="57"/>
      <c r="K755" s="57"/>
      <c r="L755" s="57"/>
      <c r="M755" s="58" t="str">
        <f t="shared" si="77"/>
        <v/>
      </c>
      <c r="N755" s="102"/>
    </row>
    <row r="756" spans="1:14">
      <c r="A756" s="97" t="str">
        <f t="shared" si="75"/>
        <v/>
      </c>
      <c r="B756" s="98" t="str">
        <f t="shared" si="74"/>
        <v/>
      </c>
      <c r="C756" s="99"/>
      <c r="D756" s="100"/>
      <c r="E756" s="100"/>
      <c r="F756" s="57"/>
      <c r="G756" s="58">
        <f t="shared" si="76"/>
        <v>0</v>
      </c>
      <c r="H756" s="58"/>
      <c r="I756" s="57"/>
      <c r="J756" s="57"/>
      <c r="K756" s="57"/>
      <c r="L756" s="57"/>
      <c r="M756" s="58" t="str">
        <f t="shared" si="77"/>
        <v/>
      </c>
      <c r="N756" s="102"/>
    </row>
    <row r="757" spans="1:14">
      <c r="A757" s="97" t="str">
        <f t="shared" si="75"/>
        <v/>
      </c>
      <c r="B757" s="98" t="str">
        <f t="shared" si="74"/>
        <v/>
      </c>
      <c r="C757" s="99"/>
      <c r="D757" s="100"/>
      <c r="E757" s="100"/>
      <c r="F757" s="57"/>
      <c r="G757" s="58">
        <f t="shared" si="76"/>
        <v>0</v>
      </c>
      <c r="H757" s="58"/>
      <c r="I757" s="57"/>
      <c r="J757" s="57"/>
      <c r="K757" s="57"/>
      <c r="L757" s="57"/>
      <c r="M757" s="58" t="str">
        <f t="shared" si="77"/>
        <v/>
      </c>
      <c r="N757" s="102"/>
    </row>
    <row r="758" spans="1:14">
      <c r="A758" s="97" t="str">
        <f t="shared" si="75"/>
        <v/>
      </c>
      <c r="B758" s="98" t="str">
        <f t="shared" si="74"/>
        <v/>
      </c>
      <c r="C758" s="99"/>
      <c r="D758" s="100"/>
      <c r="E758" s="100"/>
      <c r="F758" s="57"/>
      <c r="G758" s="58">
        <f t="shared" si="76"/>
        <v>0</v>
      </c>
      <c r="H758" s="58"/>
      <c r="I758" s="57"/>
      <c r="J758" s="57"/>
      <c r="K758" s="57"/>
      <c r="L758" s="57"/>
      <c r="M758" s="58" t="str">
        <f t="shared" si="77"/>
        <v/>
      </c>
      <c r="N758" s="102"/>
    </row>
    <row r="759" spans="1:14">
      <c r="A759" s="97" t="str">
        <f t="shared" si="75"/>
        <v/>
      </c>
      <c r="B759" s="98" t="str">
        <f t="shared" si="74"/>
        <v/>
      </c>
      <c r="C759" s="99"/>
      <c r="D759" s="100"/>
      <c r="E759" s="100"/>
      <c r="F759" s="57"/>
      <c r="G759" s="58">
        <f t="shared" si="76"/>
        <v>0</v>
      </c>
      <c r="H759" s="58"/>
      <c r="I759" s="57"/>
      <c r="J759" s="57"/>
      <c r="K759" s="57"/>
      <c r="L759" s="57"/>
      <c r="M759" s="58" t="str">
        <f t="shared" si="77"/>
        <v/>
      </c>
      <c r="N759" s="102"/>
    </row>
    <row r="760" spans="1:14">
      <c r="A760" s="97" t="str">
        <f t="shared" si="75"/>
        <v/>
      </c>
      <c r="B760" s="98" t="str">
        <f t="shared" si="74"/>
        <v/>
      </c>
      <c r="C760" s="99"/>
      <c r="D760" s="100"/>
      <c r="E760" s="100"/>
      <c r="F760" s="57"/>
      <c r="G760" s="58">
        <f t="shared" si="76"/>
        <v>0</v>
      </c>
      <c r="H760" s="58"/>
      <c r="I760" s="57"/>
      <c r="J760" s="57"/>
      <c r="K760" s="57"/>
      <c r="L760" s="57"/>
      <c r="M760" s="58" t="str">
        <f t="shared" si="77"/>
        <v/>
      </c>
      <c r="N760" s="102"/>
    </row>
    <row r="761" spans="1:14">
      <c r="A761" s="97" t="str">
        <f t="shared" si="75"/>
        <v/>
      </c>
      <c r="B761" s="98" t="str">
        <f t="shared" si="74"/>
        <v/>
      </c>
      <c r="C761" s="99"/>
      <c r="D761" s="100"/>
      <c r="E761" s="100"/>
      <c r="F761" s="57"/>
      <c r="G761" s="58">
        <f t="shared" si="76"/>
        <v>0</v>
      </c>
      <c r="H761" s="58"/>
      <c r="I761" s="57"/>
      <c r="J761" s="57"/>
      <c r="K761" s="57"/>
      <c r="L761" s="57"/>
      <c r="M761" s="58" t="str">
        <f t="shared" si="77"/>
        <v/>
      </c>
      <c r="N761" s="102"/>
    </row>
    <row r="762" spans="1:14">
      <c r="A762" s="97" t="str">
        <f t="shared" si="75"/>
        <v/>
      </c>
      <c r="B762" s="98" t="str">
        <f t="shared" si="74"/>
        <v/>
      </c>
      <c r="C762" s="99"/>
      <c r="D762" s="100"/>
      <c r="E762" s="100"/>
      <c r="F762" s="57"/>
      <c r="G762" s="58">
        <f t="shared" si="76"/>
        <v>0</v>
      </c>
      <c r="H762" s="58"/>
      <c r="I762" s="57"/>
      <c r="J762" s="57"/>
      <c r="K762" s="57"/>
      <c r="L762" s="57"/>
      <c r="M762" s="58" t="str">
        <f t="shared" si="77"/>
        <v/>
      </c>
      <c r="N762" s="102"/>
    </row>
    <row r="763" spans="1:14">
      <c r="A763" s="97" t="str">
        <f t="shared" si="75"/>
        <v/>
      </c>
      <c r="B763" s="98" t="str">
        <f t="shared" si="74"/>
        <v/>
      </c>
      <c r="C763" s="99"/>
      <c r="D763" s="100"/>
      <c r="E763" s="100"/>
      <c r="F763" s="57"/>
      <c r="G763" s="58">
        <f t="shared" si="76"/>
        <v>0</v>
      </c>
      <c r="H763" s="58"/>
      <c r="I763" s="57"/>
      <c r="J763" s="57"/>
      <c r="K763" s="57"/>
      <c r="L763" s="57"/>
      <c r="M763" s="58" t="str">
        <f t="shared" si="77"/>
        <v/>
      </c>
      <c r="N763" s="102"/>
    </row>
    <row r="764" spans="1:14">
      <c r="A764" s="97" t="str">
        <f t="shared" si="75"/>
        <v/>
      </c>
      <c r="B764" s="98" t="str">
        <f t="shared" si="74"/>
        <v/>
      </c>
      <c r="C764" s="99"/>
      <c r="D764" s="100"/>
      <c r="E764" s="100"/>
      <c r="F764" s="57"/>
      <c r="G764" s="58">
        <f t="shared" si="76"/>
        <v>0</v>
      </c>
      <c r="H764" s="58"/>
      <c r="I764" s="57"/>
      <c r="J764" s="57"/>
      <c r="K764" s="57"/>
      <c r="L764" s="57"/>
      <c r="M764" s="58" t="str">
        <f t="shared" si="77"/>
        <v/>
      </c>
      <c r="N764" s="102"/>
    </row>
    <row r="765" spans="1:14">
      <c r="A765" s="97" t="str">
        <f t="shared" si="75"/>
        <v/>
      </c>
      <c r="B765" s="98" t="str">
        <f t="shared" si="74"/>
        <v/>
      </c>
      <c r="C765" s="99"/>
      <c r="D765" s="100"/>
      <c r="E765" s="100"/>
      <c r="F765" s="57"/>
      <c r="G765" s="58">
        <f t="shared" si="76"/>
        <v>0</v>
      </c>
      <c r="H765" s="58"/>
      <c r="I765" s="57"/>
      <c r="J765" s="57"/>
      <c r="K765" s="57"/>
      <c r="L765" s="57"/>
      <c r="M765" s="58" t="str">
        <f t="shared" si="77"/>
        <v/>
      </c>
      <c r="N765" s="102"/>
    </row>
    <row r="766" spans="1:14">
      <c r="A766" s="97" t="str">
        <f t="shared" si="75"/>
        <v/>
      </c>
      <c r="B766" s="98" t="str">
        <f t="shared" si="74"/>
        <v/>
      </c>
      <c r="C766" s="99"/>
      <c r="D766" s="100"/>
      <c r="E766" s="100"/>
      <c r="F766" s="57"/>
      <c r="G766" s="58">
        <f t="shared" si="76"/>
        <v>0</v>
      </c>
      <c r="H766" s="58"/>
      <c r="I766" s="57"/>
      <c r="J766" s="57"/>
      <c r="K766" s="57"/>
      <c r="L766" s="57"/>
      <c r="M766" s="58" t="str">
        <f t="shared" si="77"/>
        <v/>
      </c>
      <c r="N766" s="102"/>
    </row>
    <row r="767" spans="1:14">
      <c r="A767" s="97" t="str">
        <f t="shared" si="75"/>
        <v/>
      </c>
      <c r="B767" s="98" t="str">
        <f t="shared" si="74"/>
        <v/>
      </c>
      <c r="C767" s="99"/>
      <c r="D767" s="100"/>
      <c r="E767" s="100"/>
      <c r="F767" s="57"/>
      <c r="G767" s="58">
        <f t="shared" si="76"/>
        <v>0</v>
      </c>
      <c r="H767" s="58"/>
      <c r="I767" s="57"/>
      <c r="J767" s="57"/>
      <c r="K767" s="57"/>
      <c r="L767" s="57"/>
      <c r="M767" s="58" t="str">
        <f t="shared" si="77"/>
        <v/>
      </c>
      <c r="N767" s="102"/>
    </row>
    <row r="768" spans="1:14">
      <c r="A768" s="97" t="str">
        <f t="shared" si="75"/>
        <v/>
      </c>
      <c r="B768" s="98" t="str">
        <f t="shared" si="74"/>
        <v/>
      </c>
      <c r="C768" s="99"/>
      <c r="D768" s="100"/>
      <c r="E768" s="100"/>
      <c r="F768" s="57"/>
      <c r="G768" s="58">
        <f t="shared" si="76"/>
        <v>0</v>
      </c>
      <c r="H768" s="58"/>
      <c r="I768" s="57"/>
      <c r="J768" s="57"/>
      <c r="K768" s="57"/>
      <c r="L768" s="57"/>
      <c r="M768" s="58" t="str">
        <f t="shared" si="77"/>
        <v/>
      </c>
      <c r="N768" s="102"/>
    </row>
    <row r="769" spans="1:14">
      <c r="A769" s="97" t="str">
        <f t="shared" si="75"/>
        <v/>
      </c>
      <c r="B769" s="98" t="str">
        <f t="shared" si="74"/>
        <v/>
      </c>
      <c r="C769" s="99"/>
      <c r="D769" s="100"/>
      <c r="E769" s="100"/>
      <c r="F769" s="57"/>
      <c r="G769" s="58">
        <f t="shared" si="76"/>
        <v>0</v>
      </c>
      <c r="H769" s="58"/>
      <c r="I769" s="57"/>
      <c r="J769" s="57"/>
      <c r="K769" s="57"/>
      <c r="L769" s="57"/>
      <c r="M769" s="58" t="str">
        <f t="shared" si="77"/>
        <v/>
      </c>
      <c r="N769" s="102"/>
    </row>
    <row r="770" spans="1:14">
      <c r="A770" s="97" t="str">
        <f t="shared" si="75"/>
        <v/>
      </c>
      <c r="B770" s="98" t="str">
        <f t="shared" si="74"/>
        <v/>
      </c>
      <c r="C770" s="99"/>
      <c r="D770" s="100"/>
      <c r="E770" s="100"/>
      <c r="F770" s="57"/>
      <c r="G770" s="58">
        <f t="shared" si="76"/>
        <v>0</v>
      </c>
      <c r="H770" s="58"/>
      <c r="I770" s="57"/>
      <c r="J770" s="57"/>
      <c r="K770" s="57"/>
      <c r="L770" s="57"/>
      <c r="M770" s="58" t="str">
        <f t="shared" si="77"/>
        <v/>
      </c>
      <c r="N770" s="102"/>
    </row>
    <row r="771" spans="1:14">
      <c r="A771" s="97" t="str">
        <f t="shared" si="75"/>
        <v/>
      </c>
      <c r="B771" s="98" t="str">
        <f t="shared" si="74"/>
        <v/>
      </c>
      <c r="C771" s="99"/>
      <c r="D771" s="100"/>
      <c r="E771" s="100"/>
      <c r="F771" s="57"/>
      <c r="G771" s="58">
        <f t="shared" si="76"/>
        <v>0</v>
      </c>
      <c r="H771" s="58"/>
      <c r="I771" s="57"/>
      <c r="J771" s="57"/>
      <c r="K771" s="57"/>
      <c r="L771" s="57"/>
      <c r="M771" s="58" t="str">
        <f t="shared" si="77"/>
        <v/>
      </c>
      <c r="N771" s="102"/>
    </row>
    <row r="772" spans="1:14">
      <c r="A772" s="97" t="str">
        <f t="shared" si="75"/>
        <v/>
      </c>
      <c r="B772" s="98" t="str">
        <f t="shared" si="74"/>
        <v/>
      </c>
      <c r="C772" s="99"/>
      <c r="D772" s="100"/>
      <c r="E772" s="100"/>
      <c r="F772" s="57"/>
      <c r="G772" s="58">
        <f t="shared" si="76"/>
        <v>0</v>
      </c>
      <c r="H772" s="58"/>
      <c r="I772" s="57"/>
      <c r="J772" s="57"/>
      <c r="K772" s="57"/>
      <c r="L772" s="57"/>
      <c r="M772" s="58" t="str">
        <f t="shared" si="77"/>
        <v/>
      </c>
      <c r="N772" s="102"/>
    </row>
    <row r="773" spans="1:14">
      <c r="A773" s="97" t="str">
        <f t="shared" si="75"/>
        <v/>
      </c>
      <c r="B773" s="98" t="str">
        <f t="shared" si="74"/>
        <v/>
      </c>
      <c r="C773" s="99"/>
      <c r="D773" s="100"/>
      <c r="E773" s="100"/>
      <c r="F773" s="57"/>
      <c r="G773" s="58">
        <f t="shared" si="76"/>
        <v>0</v>
      </c>
      <c r="H773" s="58"/>
      <c r="I773" s="57"/>
      <c r="J773" s="57"/>
      <c r="K773" s="57"/>
      <c r="L773" s="57"/>
      <c r="M773" s="58" t="str">
        <f t="shared" si="77"/>
        <v/>
      </c>
      <c r="N773" s="102"/>
    </row>
    <row r="774" spans="1:14">
      <c r="A774" s="97" t="str">
        <f t="shared" si="75"/>
        <v/>
      </c>
      <c r="B774" s="98" t="str">
        <f t="shared" si="74"/>
        <v/>
      </c>
      <c r="C774" s="99"/>
      <c r="D774" s="100"/>
      <c r="E774" s="100"/>
      <c r="F774" s="57"/>
      <c r="G774" s="58">
        <f t="shared" si="76"/>
        <v>0</v>
      </c>
      <c r="H774" s="58"/>
      <c r="I774" s="57"/>
      <c r="J774" s="57"/>
      <c r="K774" s="57"/>
      <c r="L774" s="57"/>
      <c r="M774" s="58" t="str">
        <f t="shared" si="77"/>
        <v/>
      </c>
      <c r="N774" s="102"/>
    </row>
    <row r="775" spans="1:14">
      <c r="A775" s="97" t="str">
        <f t="shared" si="75"/>
        <v/>
      </c>
      <c r="B775" s="98" t="str">
        <f t="shared" si="74"/>
        <v/>
      </c>
      <c r="C775" s="99"/>
      <c r="D775" s="100"/>
      <c r="E775" s="100"/>
      <c r="F775" s="57"/>
      <c r="G775" s="58">
        <f t="shared" si="76"/>
        <v>0</v>
      </c>
      <c r="H775" s="58"/>
      <c r="I775" s="57"/>
      <c r="J775" s="57"/>
      <c r="K775" s="57"/>
      <c r="L775" s="57"/>
      <c r="M775" s="58" t="str">
        <f t="shared" si="77"/>
        <v/>
      </c>
      <c r="N775" s="102"/>
    </row>
    <row r="776" spans="1:14">
      <c r="A776" s="97" t="str">
        <f t="shared" si="75"/>
        <v/>
      </c>
      <c r="B776" s="98" t="str">
        <f t="shared" si="74"/>
        <v/>
      </c>
      <c r="C776" s="99"/>
      <c r="D776" s="100"/>
      <c r="E776" s="100"/>
      <c r="F776" s="57"/>
      <c r="G776" s="58">
        <f t="shared" si="76"/>
        <v>0</v>
      </c>
      <c r="H776" s="58"/>
      <c r="I776" s="57"/>
      <c r="J776" s="57"/>
      <c r="K776" s="57"/>
      <c r="L776" s="57"/>
      <c r="M776" s="58" t="str">
        <f t="shared" si="77"/>
        <v/>
      </c>
      <c r="N776" s="102"/>
    </row>
    <row r="777" spans="1:14">
      <c r="A777" s="97" t="str">
        <f t="shared" si="75"/>
        <v/>
      </c>
      <c r="B777" s="98" t="str">
        <f t="shared" si="74"/>
        <v/>
      </c>
      <c r="C777" s="99"/>
      <c r="D777" s="100"/>
      <c r="E777" s="100"/>
      <c r="F777" s="57"/>
      <c r="G777" s="58">
        <f t="shared" si="76"/>
        <v>0</v>
      </c>
      <c r="H777" s="58"/>
      <c r="I777" s="57"/>
      <c r="J777" s="57"/>
      <c r="K777" s="57"/>
      <c r="L777" s="57"/>
      <c r="M777" s="58" t="str">
        <f t="shared" si="77"/>
        <v/>
      </c>
      <c r="N777" s="102"/>
    </row>
    <row r="778" spans="1:14">
      <c r="A778" s="97" t="str">
        <f t="shared" si="75"/>
        <v/>
      </c>
      <c r="B778" s="98" t="str">
        <f t="shared" si="74"/>
        <v/>
      </c>
      <c r="C778" s="99"/>
      <c r="D778" s="100"/>
      <c r="E778" s="100"/>
      <c r="F778" s="57"/>
      <c r="G778" s="58">
        <f t="shared" si="76"/>
        <v>0</v>
      </c>
      <c r="H778" s="58"/>
      <c r="I778" s="57"/>
      <c r="J778" s="57"/>
      <c r="K778" s="57"/>
      <c r="L778" s="57"/>
      <c r="M778" s="58" t="str">
        <f t="shared" si="77"/>
        <v/>
      </c>
      <c r="N778" s="102"/>
    </row>
    <row r="779" spans="1:14">
      <c r="A779" s="97" t="str">
        <f t="shared" si="75"/>
        <v/>
      </c>
      <c r="B779" s="98" t="str">
        <f t="shared" si="74"/>
        <v/>
      </c>
      <c r="C779" s="99"/>
      <c r="D779" s="100"/>
      <c r="E779" s="100"/>
      <c r="F779" s="57"/>
      <c r="G779" s="58">
        <f t="shared" si="76"/>
        <v>0</v>
      </c>
      <c r="H779" s="58"/>
      <c r="I779" s="57"/>
      <c r="J779" s="57"/>
      <c r="K779" s="57"/>
      <c r="L779" s="57"/>
      <c r="M779" s="58" t="str">
        <f t="shared" si="77"/>
        <v/>
      </c>
      <c r="N779" s="102"/>
    </row>
    <row r="780" spans="1:14">
      <c r="A780" s="97" t="str">
        <f t="shared" si="75"/>
        <v/>
      </c>
      <c r="B780" s="98" t="str">
        <f t="shared" si="74"/>
        <v/>
      </c>
      <c r="C780" s="99"/>
      <c r="D780" s="100"/>
      <c r="E780" s="100"/>
      <c r="F780" s="57"/>
      <c r="G780" s="58">
        <f t="shared" si="76"/>
        <v>0</v>
      </c>
      <c r="H780" s="58"/>
      <c r="I780" s="57"/>
      <c r="J780" s="57"/>
      <c r="K780" s="57"/>
      <c r="L780" s="57"/>
      <c r="M780" s="58" t="str">
        <f t="shared" si="77"/>
        <v/>
      </c>
      <c r="N780" s="102"/>
    </row>
    <row r="781" spans="1:14">
      <c r="A781" s="97" t="str">
        <f t="shared" si="75"/>
        <v/>
      </c>
      <c r="B781" s="98" t="str">
        <f t="shared" si="74"/>
        <v/>
      </c>
      <c r="C781" s="99"/>
      <c r="D781" s="100"/>
      <c r="E781" s="100"/>
      <c r="F781" s="57"/>
      <c r="G781" s="58">
        <f t="shared" si="76"/>
        <v>0</v>
      </c>
      <c r="H781" s="58"/>
      <c r="I781" s="57"/>
      <c r="J781" s="57"/>
      <c r="K781" s="57"/>
      <c r="L781" s="57"/>
      <c r="M781" s="58" t="str">
        <f t="shared" si="77"/>
        <v/>
      </c>
      <c r="N781" s="102"/>
    </row>
    <row r="782" spans="1:14">
      <c r="A782" s="97" t="str">
        <f t="shared" si="75"/>
        <v/>
      </c>
      <c r="B782" s="98" t="str">
        <f t="shared" si="74"/>
        <v/>
      </c>
      <c r="C782" s="99"/>
      <c r="D782" s="100"/>
      <c r="E782" s="100"/>
      <c r="F782" s="57"/>
      <c r="G782" s="58">
        <f t="shared" si="76"/>
        <v>0</v>
      </c>
      <c r="H782" s="58"/>
      <c r="I782" s="57"/>
      <c r="J782" s="57"/>
      <c r="K782" s="57"/>
      <c r="L782" s="57"/>
      <c r="M782" s="58" t="str">
        <f t="shared" si="77"/>
        <v/>
      </c>
      <c r="N782" s="102"/>
    </row>
    <row r="783" spans="1:14">
      <c r="A783" s="97" t="str">
        <f t="shared" si="75"/>
        <v/>
      </c>
      <c r="B783" s="98" t="str">
        <f t="shared" si="74"/>
        <v/>
      </c>
      <c r="C783" s="99"/>
      <c r="D783" s="100"/>
      <c r="E783" s="100"/>
      <c r="F783" s="57"/>
      <c r="G783" s="58">
        <f t="shared" si="76"/>
        <v>0</v>
      </c>
      <c r="H783" s="58"/>
      <c r="I783" s="57"/>
      <c r="J783" s="57"/>
      <c r="K783" s="57"/>
      <c r="L783" s="57"/>
      <c r="M783" s="58" t="str">
        <f t="shared" si="77"/>
        <v/>
      </c>
      <c r="N783" s="102"/>
    </row>
    <row r="784" spans="1:14">
      <c r="A784" s="97" t="str">
        <f t="shared" si="75"/>
        <v/>
      </c>
      <c r="B784" s="98" t="str">
        <f t="shared" si="74"/>
        <v/>
      </c>
      <c r="C784" s="99"/>
      <c r="D784" s="100"/>
      <c r="E784" s="100"/>
      <c r="F784" s="57"/>
      <c r="G784" s="58">
        <f t="shared" si="76"/>
        <v>0</v>
      </c>
      <c r="H784" s="58"/>
      <c r="I784" s="57"/>
      <c r="J784" s="57"/>
      <c r="K784" s="57"/>
      <c r="L784" s="57"/>
      <c r="M784" s="58" t="str">
        <f t="shared" si="77"/>
        <v/>
      </c>
      <c r="N784" s="102"/>
    </row>
    <row r="785" spans="1:14">
      <c r="A785" s="97" t="str">
        <f t="shared" si="75"/>
        <v/>
      </c>
      <c r="B785" s="98" t="str">
        <f t="shared" si="74"/>
        <v/>
      </c>
      <c r="C785" s="99"/>
      <c r="D785" s="100"/>
      <c r="E785" s="100"/>
      <c r="F785" s="57"/>
      <c r="G785" s="58">
        <f t="shared" si="76"/>
        <v>0</v>
      </c>
      <c r="H785" s="58"/>
      <c r="I785" s="57"/>
      <c r="J785" s="57"/>
      <c r="K785" s="57"/>
      <c r="L785" s="57"/>
      <c r="M785" s="58" t="str">
        <f t="shared" si="77"/>
        <v/>
      </c>
      <c r="N785" s="102"/>
    </row>
    <row r="786" spans="1:14">
      <c r="A786" s="97" t="str">
        <f t="shared" si="75"/>
        <v/>
      </c>
      <c r="B786" s="98" t="str">
        <f t="shared" si="74"/>
        <v/>
      </c>
      <c r="C786" s="99"/>
      <c r="D786" s="100"/>
      <c r="E786" s="100"/>
      <c r="F786" s="57"/>
      <c r="G786" s="58">
        <f t="shared" si="76"/>
        <v>0</v>
      </c>
      <c r="H786" s="58"/>
      <c r="I786" s="57"/>
      <c r="J786" s="57"/>
      <c r="K786" s="57"/>
      <c r="L786" s="57"/>
      <c r="M786" s="58" t="str">
        <f t="shared" si="77"/>
        <v/>
      </c>
      <c r="N786" s="102"/>
    </row>
    <row r="787" spans="1:14">
      <c r="A787" s="97" t="str">
        <f t="shared" si="75"/>
        <v/>
      </c>
      <c r="B787" s="98" t="str">
        <f t="shared" si="74"/>
        <v/>
      </c>
      <c r="C787" s="99"/>
      <c r="D787" s="100"/>
      <c r="E787" s="100"/>
      <c r="F787" s="57"/>
      <c r="G787" s="58">
        <f t="shared" si="76"/>
        <v>0</v>
      </c>
      <c r="H787" s="58"/>
      <c r="I787" s="57"/>
      <c r="J787" s="57"/>
      <c r="K787" s="57"/>
      <c r="L787" s="57"/>
      <c r="M787" s="58" t="str">
        <f t="shared" si="77"/>
        <v/>
      </c>
      <c r="N787" s="102"/>
    </row>
    <row r="788" spans="1:14">
      <c r="A788" s="97" t="str">
        <f t="shared" si="75"/>
        <v/>
      </c>
      <c r="B788" s="98" t="str">
        <f t="shared" si="74"/>
        <v/>
      </c>
      <c r="C788" s="99"/>
      <c r="D788" s="100"/>
      <c r="E788" s="100"/>
      <c r="F788" s="57"/>
      <c r="G788" s="58">
        <f t="shared" si="76"/>
        <v>0</v>
      </c>
      <c r="H788" s="58"/>
      <c r="I788" s="57"/>
      <c r="J788" s="57"/>
      <c r="K788" s="57"/>
      <c r="L788" s="57"/>
      <c r="M788" s="58" t="str">
        <f t="shared" si="77"/>
        <v/>
      </c>
      <c r="N788" s="102"/>
    </row>
    <row r="789" spans="1:14">
      <c r="A789" s="97" t="str">
        <f t="shared" si="75"/>
        <v/>
      </c>
      <c r="B789" s="98" t="str">
        <f t="shared" si="74"/>
        <v/>
      </c>
      <c r="C789" s="99"/>
      <c r="D789" s="100"/>
      <c r="E789" s="100"/>
      <c r="F789" s="57"/>
      <c r="G789" s="58">
        <f t="shared" si="76"/>
        <v>0</v>
      </c>
      <c r="H789" s="58"/>
      <c r="I789" s="57"/>
      <c r="J789" s="57"/>
      <c r="K789" s="57"/>
      <c r="L789" s="57"/>
      <c r="M789" s="58" t="str">
        <f t="shared" si="77"/>
        <v/>
      </c>
      <c r="N789" s="102"/>
    </row>
    <row r="790" spans="1:14">
      <c r="A790" s="97" t="str">
        <f t="shared" si="75"/>
        <v/>
      </c>
      <c r="B790" s="98" t="str">
        <f t="shared" si="74"/>
        <v/>
      </c>
      <c r="C790" s="99"/>
      <c r="D790" s="100"/>
      <c r="E790" s="100"/>
      <c r="F790" s="57"/>
      <c r="G790" s="58">
        <f t="shared" si="76"/>
        <v>0</v>
      </c>
      <c r="H790" s="58"/>
      <c r="I790" s="57"/>
      <c r="J790" s="57"/>
      <c r="K790" s="57"/>
      <c r="L790" s="57"/>
      <c r="M790" s="58" t="str">
        <f t="shared" si="77"/>
        <v/>
      </c>
      <c r="N790" s="102"/>
    </row>
    <row r="791" spans="1:14">
      <c r="A791" s="97" t="str">
        <f t="shared" si="75"/>
        <v/>
      </c>
      <c r="B791" s="98" t="str">
        <f t="shared" si="74"/>
        <v/>
      </c>
      <c r="C791" s="99"/>
      <c r="D791" s="100"/>
      <c r="E791" s="100"/>
      <c r="F791" s="57"/>
      <c r="G791" s="58">
        <f t="shared" si="76"/>
        <v>0</v>
      </c>
      <c r="H791" s="58"/>
      <c r="I791" s="57"/>
      <c r="J791" s="57"/>
      <c r="K791" s="57"/>
      <c r="L791" s="57"/>
      <c r="M791" s="58" t="str">
        <f t="shared" si="77"/>
        <v/>
      </c>
      <c r="N791" s="102"/>
    </row>
    <row r="792" spans="1:14">
      <c r="A792" s="97" t="str">
        <f t="shared" si="75"/>
        <v/>
      </c>
      <c r="B792" s="98" t="str">
        <f t="shared" si="74"/>
        <v/>
      </c>
      <c r="C792" s="99"/>
      <c r="D792" s="100"/>
      <c r="E792" s="100"/>
      <c r="F792" s="57"/>
      <c r="G792" s="58">
        <f t="shared" si="76"/>
        <v>0</v>
      </c>
      <c r="H792" s="58"/>
      <c r="I792" s="57"/>
      <c r="J792" s="57"/>
      <c r="K792" s="57"/>
      <c r="L792" s="57"/>
      <c r="M792" s="58" t="str">
        <f t="shared" si="77"/>
        <v/>
      </c>
      <c r="N792" s="102"/>
    </row>
    <row r="793" spans="1:14">
      <c r="A793" s="97" t="str">
        <f t="shared" si="75"/>
        <v/>
      </c>
      <c r="B793" s="98" t="str">
        <f t="shared" si="74"/>
        <v/>
      </c>
      <c r="C793" s="99"/>
      <c r="D793" s="100"/>
      <c r="E793" s="100"/>
      <c r="F793" s="57"/>
      <c r="G793" s="58">
        <f t="shared" si="76"/>
        <v>0</v>
      </c>
      <c r="H793" s="58"/>
      <c r="I793" s="57"/>
      <c r="J793" s="57"/>
      <c r="K793" s="57"/>
      <c r="L793" s="57"/>
      <c r="M793" s="58" t="str">
        <f t="shared" si="77"/>
        <v/>
      </c>
      <c r="N793" s="102"/>
    </row>
    <row r="794" spans="1:14">
      <c r="A794" s="97" t="str">
        <f t="shared" si="75"/>
        <v/>
      </c>
      <c r="B794" s="98" t="str">
        <f t="shared" si="74"/>
        <v/>
      </c>
      <c r="C794" s="99"/>
      <c r="D794" s="100"/>
      <c r="E794" s="100"/>
      <c r="F794" s="57"/>
      <c r="G794" s="58">
        <f t="shared" si="76"/>
        <v>0</v>
      </c>
      <c r="H794" s="58"/>
      <c r="I794" s="57"/>
      <c r="J794" s="57"/>
      <c r="K794" s="57"/>
      <c r="L794" s="57"/>
      <c r="M794" s="58" t="str">
        <f t="shared" si="77"/>
        <v/>
      </c>
      <c r="N794" s="102"/>
    </row>
    <row r="795" spans="1:14">
      <c r="A795" s="97" t="str">
        <f t="shared" si="75"/>
        <v/>
      </c>
      <c r="B795" s="98" t="str">
        <f t="shared" si="74"/>
        <v/>
      </c>
      <c r="C795" s="99"/>
      <c r="D795" s="100"/>
      <c r="E795" s="100"/>
      <c r="F795" s="57"/>
      <c r="G795" s="58">
        <f t="shared" si="76"/>
        <v>0</v>
      </c>
      <c r="H795" s="58"/>
      <c r="I795" s="57"/>
      <c r="J795" s="57"/>
      <c r="K795" s="57"/>
      <c r="L795" s="57"/>
      <c r="M795" s="58" t="str">
        <f t="shared" si="77"/>
        <v/>
      </c>
      <c r="N795" s="102"/>
    </row>
    <row r="796" spans="1:14">
      <c r="A796" s="97" t="str">
        <f t="shared" si="75"/>
        <v/>
      </c>
      <c r="B796" s="98" t="str">
        <f t="shared" si="74"/>
        <v/>
      </c>
      <c r="C796" s="99"/>
      <c r="D796" s="100"/>
      <c r="E796" s="100"/>
      <c r="F796" s="57"/>
      <c r="G796" s="58">
        <f t="shared" si="76"/>
        <v>0</v>
      </c>
      <c r="H796" s="58"/>
      <c r="I796" s="57"/>
      <c r="J796" s="57"/>
      <c r="K796" s="57"/>
      <c r="L796" s="57"/>
      <c r="M796" s="58" t="str">
        <f t="shared" si="77"/>
        <v/>
      </c>
      <c r="N796" s="102"/>
    </row>
    <row r="797" spans="1:14">
      <c r="A797" s="97" t="str">
        <f t="shared" si="75"/>
        <v/>
      </c>
      <c r="B797" s="98" t="str">
        <f t="shared" si="74"/>
        <v/>
      </c>
      <c r="C797" s="99"/>
      <c r="D797" s="100"/>
      <c r="E797" s="100"/>
      <c r="F797" s="57"/>
      <c r="G797" s="58">
        <f t="shared" si="76"/>
        <v>0</v>
      </c>
      <c r="H797" s="58"/>
      <c r="I797" s="57"/>
      <c r="J797" s="57"/>
      <c r="K797" s="57"/>
      <c r="L797" s="57"/>
      <c r="M797" s="58" t="str">
        <f t="shared" si="77"/>
        <v/>
      </c>
      <c r="N797" s="102"/>
    </row>
    <row r="798" spans="1:14">
      <c r="A798" s="97" t="str">
        <f t="shared" si="75"/>
        <v/>
      </c>
      <c r="B798" s="98" t="str">
        <f t="shared" si="74"/>
        <v/>
      </c>
      <c r="C798" s="99"/>
      <c r="D798" s="100"/>
      <c r="E798" s="100"/>
      <c r="F798" s="57"/>
      <c r="G798" s="58">
        <f t="shared" si="76"/>
        <v>0</v>
      </c>
      <c r="H798" s="58"/>
      <c r="I798" s="57"/>
      <c r="J798" s="57"/>
      <c r="K798" s="57"/>
      <c r="L798" s="57"/>
      <c r="M798" s="58" t="str">
        <f t="shared" si="77"/>
        <v/>
      </c>
      <c r="N798" s="102"/>
    </row>
    <row r="799" spans="1:14">
      <c r="A799" s="97" t="str">
        <f t="shared" si="75"/>
        <v/>
      </c>
      <c r="B799" s="98" t="str">
        <f t="shared" si="74"/>
        <v/>
      </c>
      <c r="C799" s="99"/>
      <c r="D799" s="100"/>
      <c r="E799" s="100"/>
      <c r="F799" s="57"/>
      <c r="G799" s="58">
        <f t="shared" si="76"/>
        <v>0</v>
      </c>
      <c r="H799" s="58"/>
      <c r="I799" s="57"/>
      <c r="J799" s="57"/>
      <c r="K799" s="57"/>
      <c r="L799" s="57"/>
      <c r="M799" s="58" t="str">
        <f t="shared" si="77"/>
        <v/>
      </c>
      <c r="N799" s="102"/>
    </row>
    <row r="800" spans="1:14">
      <c r="A800" s="97" t="str">
        <f t="shared" si="75"/>
        <v/>
      </c>
      <c r="B800" s="98" t="str">
        <f t="shared" si="74"/>
        <v/>
      </c>
      <c r="C800" s="99"/>
      <c r="D800" s="100"/>
      <c r="E800" s="100"/>
      <c r="F800" s="57"/>
      <c r="G800" s="58">
        <f t="shared" si="76"/>
        <v>0</v>
      </c>
      <c r="H800" s="58"/>
      <c r="I800" s="57"/>
      <c r="J800" s="57"/>
      <c r="K800" s="57"/>
      <c r="L800" s="57"/>
      <c r="M800" s="58" t="str">
        <f t="shared" si="77"/>
        <v/>
      </c>
      <c r="N800" s="102"/>
    </row>
    <row r="801" spans="1:14">
      <c r="A801" s="97" t="str">
        <f t="shared" si="75"/>
        <v/>
      </c>
      <c r="B801" s="98" t="str">
        <f t="shared" si="74"/>
        <v/>
      </c>
      <c r="C801" s="99"/>
      <c r="D801" s="100"/>
      <c r="E801" s="100"/>
      <c r="F801" s="57"/>
      <c r="G801" s="58">
        <f t="shared" si="76"/>
        <v>0</v>
      </c>
      <c r="H801" s="58"/>
      <c r="I801" s="57"/>
      <c r="J801" s="57"/>
      <c r="K801" s="57"/>
      <c r="L801" s="57"/>
      <c r="M801" s="58" t="str">
        <f t="shared" si="77"/>
        <v/>
      </c>
      <c r="N801" s="102"/>
    </row>
    <row r="802" spans="1:14">
      <c r="A802" s="97" t="str">
        <f t="shared" si="75"/>
        <v/>
      </c>
      <c r="B802" s="98" t="str">
        <f t="shared" si="74"/>
        <v/>
      </c>
      <c r="C802" s="99"/>
      <c r="D802" s="100"/>
      <c r="E802" s="100"/>
      <c r="F802" s="57"/>
      <c r="G802" s="58">
        <f t="shared" si="76"/>
        <v>0</v>
      </c>
      <c r="H802" s="58"/>
      <c r="I802" s="57"/>
      <c r="J802" s="57"/>
      <c r="K802" s="57"/>
      <c r="L802" s="57"/>
      <c r="M802" s="58" t="str">
        <f t="shared" si="77"/>
        <v/>
      </c>
      <c r="N802" s="102"/>
    </row>
    <row r="803" spans="1:14">
      <c r="A803" s="97" t="str">
        <f t="shared" si="75"/>
        <v/>
      </c>
      <c r="B803" s="98" t="str">
        <f t="shared" si="74"/>
        <v/>
      </c>
      <c r="C803" s="99"/>
      <c r="D803" s="100"/>
      <c r="E803" s="100"/>
      <c r="F803" s="57"/>
      <c r="G803" s="58">
        <f t="shared" si="76"/>
        <v>0</v>
      </c>
      <c r="H803" s="58"/>
      <c r="I803" s="57"/>
      <c r="J803" s="57"/>
      <c r="K803" s="57"/>
      <c r="L803" s="57"/>
      <c r="M803" s="58" t="str">
        <f t="shared" si="77"/>
        <v/>
      </c>
      <c r="N803" s="102"/>
    </row>
    <row r="804" spans="1:14">
      <c r="A804" s="97" t="str">
        <f t="shared" si="75"/>
        <v/>
      </c>
      <c r="B804" s="98" t="str">
        <f t="shared" si="74"/>
        <v/>
      </c>
      <c r="C804" s="99"/>
      <c r="D804" s="100"/>
      <c r="E804" s="100"/>
      <c r="F804" s="57"/>
      <c r="G804" s="58">
        <f t="shared" si="76"/>
        <v>0</v>
      </c>
      <c r="H804" s="58"/>
      <c r="I804" s="57"/>
      <c r="J804" s="57"/>
      <c r="K804" s="57"/>
      <c r="L804" s="57"/>
      <c r="M804" s="58" t="str">
        <f t="shared" si="77"/>
        <v/>
      </c>
      <c r="N804" s="102"/>
    </row>
    <row r="805" spans="1:14">
      <c r="A805" s="97" t="str">
        <f t="shared" si="75"/>
        <v/>
      </c>
      <c r="B805" s="98" t="str">
        <f t="shared" si="74"/>
        <v/>
      </c>
      <c r="C805" s="99"/>
      <c r="D805" s="100"/>
      <c r="E805" s="100"/>
      <c r="F805" s="57"/>
      <c r="G805" s="58">
        <f t="shared" si="76"/>
        <v>0</v>
      </c>
      <c r="H805" s="58"/>
      <c r="I805" s="57"/>
      <c r="J805" s="57"/>
      <c r="K805" s="57"/>
      <c r="L805" s="57"/>
      <c r="M805" s="58" t="str">
        <f t="shared" si="77"/>
        <v/>
      </c>
      <c r="N805" s="102"/>
    </row>
    <row r="806" spans="1:14">
      <c r="A806" s="97" t="str">
        <f t="shared" si="75"/>
        <v/>
      </c>
      <c r="B806" s="98" t="str">
        <f t="shared" si="74"/>
        <v/>
      </c>
      <c r="C806" s="99"/>
      <c r="D806" s="100"/>
      <c r="E806" s="100"/>
      <c r="F806" s="57"/>
      <c r="G806" s="58">
        <f t="shared" si="76"/>
        <v>0</v>
      </c>
      <c r="H806" s="58"/>
      <c r="I806" s="57"/>
      <c r="J806" s="57"/>
      <c r="K806" s="57"/>
      <c r="L806" s="57"/>
      <c r="M806" s="58" t="str">
        <f t="shared" si="77"/>
        <v/>
      </c>
      <c r="N806" s="102"/>
    </row>
    <row r="807" spans="1:14">
      <c r="A807" s="97" t="str">
        <f t="shared" si="75"/>
        <v/>
      </c>
      <c r="B807" s="98" t="str">
        <f t="shared" si="74"/>
        <v/>
      </c>
      <c r="C807" s="99"/>
      <c r="D807" s="100"/>
      <c r="E807" s="100"/>
      <c r="F807" s="57"/>
      <c r="G807" s="58">
        <f t="shared" si="76"/>
        <v>0</v>
      </c>
      <c r="H807" s="58"/>
      <c r="I807" s="57"/>
      <c r="J807" s="57"/>
      <c r="K807" s="57"/>
      <c r="L807" s="57"/>
      <c r="M807" s="58" t="str">
        <f t="shared" si="77"/>
        <v/>
      </c>
      <c r="N807" s="102"/>
    </row>
    <row r="808" spans="1:14">
      <c r="A808" s="97" t="str">
        <f t="shared" si="75"/>
        <v/>
      </c>
      <c r="B808" s="98" t="str">
        <f t="shared" si="74"/>
        <v/>
      </c>
      <c r="C808" s="99"/>
      <c r="D808" s="100"/>
      <c r="E808" s="100"/>
      <c r="F808" s="57"/>
      <c r="G808" s="58">
        <f t="shared" si="76"/>
        <v>0</v>
      </c>
      <c r="H808" s="58"/>
      <c r="I808" s="57"/>
      <c r="J808" s="57"/>
      <c r="K808" s="57"/>
      <c r="L808" s="57"/>
      <c r="M808" s="58" t="str">
        <f t="shared" si="77"/>
        <v/>
      </c>
      <c r="N808" s="102"/>
    </row>
    <row r="809" spans="1:14">
      <c r="A809" s="97" t="str">
        <f t="shared" si="75"/>
        <v/>
      </c>
      <c r="B809" s="98" t="str">
        <f t="shared" si="74"/>
        <v/>
      </c>
      <c r="C809" s="99"/>
      <c r="D809" s="100"/>
      <c r="E809" s="100"/>
      <c r="F809" s="57"/>
      <c r="G809" s="58">
        <f t="shared" si="76"/>
        <v>0</v>
      </c>
      <c r="H809" s="58"/>
      <c r="I809" s="57"/>
      <c r="J809" s="57"/>
      <c r="K809" s="57"/>
      <c r="L809" s="57"/>
      <c r="M809" s="58" t="str">
        <f t="shared" si="77"/>
        <v/>
      </c>
      <c r="N809" s="102"/>
    </row>
    <row r="810" spans="1:14">
      <c r="A810" s="97" t="str">
        <f t="shared" si="75"/>
        <v/>
      </c>
      <c r="B810" s="98" t="str">
        <f t="shared" si="74"/>
        <v/>
      </c>
      <c r="C810" s="99"/>
      <c r="D810" s="100"/>
      <c r="E810" s="100"/>
      <c r="F810" s="57"/>
      <c r="G810" s="58">
        <f t="shared" si="76"/>
        <v>0</v>
      </c>
      <c r="H810" s="58"/>
      <c r="I810" s="57"/>
      <c r="J810" s="57"/>
      <c r="K810" s="57"/>
      <c r="L810" s="57"/>
      <c r="M810" s="58" t="str">
        <f t="shared" si="77"/>
        <v/>
      </c>
      <c r="N810" s="102"/>
    </row>
    <row r="811" spans="1:14">
      <c r="A811" s="97" t="str">
        <f t="shared" si="75"/>
        <v/>
      </c>
      <c r="B811" s="98" t="str">
        <f t="shared" si="74"/>
        <v/>
      </c>
      <c r="C811" s="99"/>
      <c r="D811" s="100"/>
      <c r="E811" s="100"/>
      <c r="F811" s="57"/>
      <c r="G811" s="58">
        <f t="shared" si="76"/>
        <v>0</v>
      </c>
      <c r="H811" s="58"/>
      <c r="I811" s="57"/>
      <c r="J811" s="57"/>
      <c r="K811" s="57"/>
      <c r="L811" s="57"/>
      <c r="M811" s="58" t="str">
        <f t="shared" si="77"/>
        <v/>
      </c>
      <c r="N811" s="102"/>
    </row>
    <row r="812" spans="1:14">
      <c r="A812" s="97" t="str">
        <f t="shared" si="75"/>
        <v/>
      </c>
      <c r="B812" s="98" t="str">
        <f t="shared" ref="B812:B875" si="78">IF(C812="","",MONTH(C812)&amp;"月")</f>
        <v/>
      </c>
      <c r="C812" s="99"/>
      <c r="D812" s="100"/>
      <c r="E812" s="100"/>
      <c r="F812" s="57"/>
      <c r="G812" s="58">
        <f t="shared" si="76"/>
        <v>0</v>
      </c>
      <c r="H812" s="58"/>
      <c r="I812" s="57"/>
      <c r="J812" s="57"/>
      <c r="K812" s="57"/>
      <c r="L812" s="57"/>
      <c r="M812" s="58" t="str">
        <f t="shared" si="77"/>
        <v/>
      </c>
      <c r="N812" s="102"/>
    </row>
    <row r="813" spans="1:14">
      <c r="A813" s="97" t="str">
        <f t="shared" ref="A813:A876" si="79">IF(C813="","",ROW()-42)</f>
        <v/>
      </c>
      <c r="B813" s="98" t="str">
        <f t="shared" si="78"/>
        <v/>
      </c>
      <c r="C813" s="99"/>
      <c r="D813" s="100"/>
      <c r="E813" s="100"/>
      <c r="F813" s="57"/>
      <c r="G813" s="58">
        <f t="shared" ref="G813:G876" si="80">IF(F813="",0,F813*$K$41)</f>
        <v>0</v>
      </c>
      <c r="H813" s="58"/>
      <c r="I813" s="57"/>
      <c r="J813" s="57"/>
      <c r="K813" s="57"/>
      <c r="L813" s="57"/>
      <c r="M813" s="58" t="str">
        <f t="shared" ref="M813:M876" si="81">IF(C813="","",ROUND(M812+G813-I813-J813-K813-L813-H813,2))</f>
        <v/>
      </c>
      <c r="N813" s="102"/>
    </row>
    <row r="814" spans="1:14">
      <c r="A814" s="97" t="str">
        <f t="shared" si="79"/>
        <v/>
      </c>
      <c r="B814" s="98" t="str">
        <f t="shared" si="78"/>
        <v/>
      </c>
      <c r="C814" s="99"/>
      <c r="D814" s="100"/>
      <c r="E814" s="100"/>
      <c r="F814" s="57"/>
      <c r="G814" s="58">
        <f t="shared" si="80"/>
        <v>0</v>
      </c>
      <c r="H814" s="58"/>
      <c r="I814" s="57"/>
      <c r="J814" s="57"/>
      <c r="K814" s="57"/>
      <c r="L814" s="57"/>
      <c r="M814" s="58" t="str">
        <f t="shared" si="81"/>
        <v/>
      </c>
      <c r="N814" s="102"/>
    </row>
    <row r="815" spans="1:14">
      <c r="A815" s="97" t="str">
        <f t="shared" si="79"/>
        <v/>
      </c>
      <c r="B815" s="98" t="str">
        <f t="shared" si="78"/>
        <v/>
      </c>
      <c r="C815" s="99"/>
      <c r="D815" s="100"/>
      <c r="E815" s="100"/>
      <c r="F815" s="57"/>
      <c r="G815" s="58">
        <f t="shared" si="80"/>
        <v>0</v>
      </c>
      <c r="H815" s="58"/>
      <c r="I815" s="57"/>
      <c r="J815" s="57"/>
      <c r="K815" s="57"/>
      <c r="L815" s="57"/>
      <c r="M815" s="58" t="str">
        <f t="shared" si="81"/>
        <v/>
      </c>
      <c r="N815" s="102"/>
    </row>
    <row r="816" spans="1:14">
      <c r="A816" s="97" t="str">
        <f t="shared" si="79"/>
        <v/>
      </c>
      <c r="B816" s="98" t="str">
        <f t="shared" si="78"/>
        <v/>
      </c>
      <c r="C816" s="99"/>
      <c r="D816" s="100"/>
      <c r="E816" s="100"/>
      <c r="F816" s="57"/>
      <c r="G816" s="58">
        <f t="shared" si="80"/>
        <v>0</v>
      </c>
      <c r="H816" s="58"/>
      <c r="I816" s="57"/>
      <c r="J816" s="57"/>
      <c r="K816" s="57"/>
      <c r="L816" s="57"/>
      <c r="M816" s="58" t="str">
        <f t="shared" si="81"/>
        <v/>
      </c>
      <c r="N816" s="102"/>
    </row>
    <row r="817" spans="1:14">
      <c r="A817" s="97" t="str">
        <f t="shared" si="79"/>
        <v/>
      </c>
      <c r="B817" s="98" t="str">
        <f t="shared" si="78"/>
        <v/>
      </c>
      <c r="C817" s="99"/>
      <c r="D817" s="100"/>
      <c r="E817" s="100"/>
      <c r="F817" s="57"/>
      <c r="G817" s="58">
        <f t="shared" si="80"/>
        <v>0</v>
      </c>
      <c r="H817" s="58"/>
      <c r="I817" s="57"/>
      <c r="J817" s="57"/>
      <c r="K817" s="57"/>
      <c r="L817" s="57"/>
      <c r="M817" s="58" t="str">
        <f t="shared" si="81"/>
        <v/>
      </c>
      <c r="N817" s="102"/>
    </row>
    <row r="818" spans="1:14">
      <c r="A818" s="97" t="str">
        <f t="shared" si="79"/>
        <v/>
      </c>
      <c r="B818" s="98" t="str">
        <f t="shared" si="78"/>
        <v/>
      </c>
      <c r="C818" s="99"/>
      <c r="D818" s="100"/>
      <c r="E818" s="100"/>
      <c r="F818" s="57"/>
      <c r="G818" s="58">
        <f t="shared" si="80"/>
        <v>0</v>
      </c>
      <c r="H818" s="58"/>
      <c r="I818" s="57"/>
      <c r="J818" s="57"/>
      <c r="K818" s="57"/>
      <c r="L818" s="57"/>
      <c r="M818" s="58" t="str">
        <f t="shared" si="81"/>
        <v/>
      </c>
      <c r="N818" s="102"/>
    </row>
    <row r="819" spans="1:14">
      <c r="A819" s="97" t="str">
        <f t="shared" si="79"/>
        <v/>
      </c>
      <c r="B819" s="98" t="str">
        <f t="shared" si="78"/>
        <v/>
      </c>
      <c r="C819" s="99"/>
      <c r="D819" s="100"/>
      <c r="E819" s="100"/>
      <c r="F819" s="57"/>
      <c r="G819" s="58">
        <f t="shared" si="80"/>
        <v>0</v>
      </c>
      <c r="H819" s="58"/>
      <c r="I819" s="57"/>
      <c r="J819" s="57"/>
      <c r="K819" s="57"/>
      <c r="L819" s="57"/>
      <c r="M819" s="58" t="str">
        <f t="shared" si="81"/>
        <v/>
      </c>
      <c r="N819" s="102"/>
    </row>
    <row r="820" spans="1:14">
      <c r="A820" s="97" t="str">
        <f t="shared" si="79"/>
        <v/>
      </c>
      <c r="B820" s="98" t="str">
        <f t="shared" si="78"/>
        <v/>
      </c>
      <c r="C820" s="99"/>
      <c r="D820" s="100"/>
      <c r="E820" s="100"/>
      <c r="F820" s="57"/>
      <c r="G820" s="58">
        <f t="shared" si="80"/>
        <v>0</v>
      </c>
      <c r="H820" s="58"/>
      <c r="I820" s="57"/>
      <c r="J820" s="57"/>
      <c r="K820" s="57"/>
      <c r="L820" s="57"/>
      <c r="M820" s="58" t="str">
        <f t="shared" si="81"/>
        <v/>
      </c>
      <c r="N820" s="102"/>
    </row>
    <row r="821" spans="1:14">
      <c r="A821" s="97" t="str">
        <f t="shared" si="79"/>
        <v/>
      </c>
      <c r="B821" s="98" t="str">
        <f t="shared" si="78"/>
        <v/>
      </c>
      <c r="C821" s="99"/>
      <c r="D821" s="100"/>
      <c r="E821" s="100"/>
      <c r="F821" s="57"/>
      <c r="G821" s="58">
        <f t="shared" si="80"/>
        <v>0</v>
      </c>
      <c r="H821" s="58"/>
      <c r="I821" s="57"/>
      <c r="J821" s="57"/>
      <c r="K821" s="57"/>
      <c r="L821" s="57"/>
      <c r="M821" s="58" t="str">
        <f t="shared" si="81"/>
        <v/>
      </c>
      <c r="N821" s="102"/>
    </row>
    <row r="822" spans="1:14">
      <c r="A822" s="97" t="str">
        <f t="shared" si="79"/>
        <v/>
      </c>
      <c r="B822" s="98" t="str">
        <f t="shared" si="78"/>
        <v/>
      </c>
      <c r="C822" s="99"/>
      <c r="D822" s="100"/>
      <c r="E822" s="100"/>
      <c r="F822" s="57"/>
      <c r="G822" s="58">
        <f t="shared" si="80"/>
        <v>0</v>
      </c>
      <c r="H822" s="58"/>
      <c r="I822" s="57"/>
      <c r="J822" s="57"/>
      <c r="K822" s="57"/>
      <c r="L822" s="57"/>
      <c r="M822" s="58" t="str">
        <f t="shared" si="81"/>
        <v/>
      </c>
      <c r="N822" s="102"/>
    </row>
    <row r="823" spans="1:14">
      <c r="A823" s="97" t="str">
        <f t="shared" si="79"/>
        <v/>
      </c>
      <c r="B823" s="98" t="str">
        <f t="shared" si="78"/>
        <v/>
      </c>
      <c r="C823" s="99"/>
      <c r="D823" s="100"/>
      <c r="E823" s="100"/>
      <c r="F823" s="57"/>
      <c r="G823" s="58">
        <f t="shared" si="80"/>
        <v>0</v>
      </c>
      <c r="H823" s="58"/>
      <c r="I823" s="57"/>
      <c r="J823" s="57"/>
      <c r="K823" s="57"/>
      <c r="L823" s="57"/>
      <c r="M823" s="58" t="str">
        <f t="shared" si="81"/>
        <v/>
      </c>
      <c r="N823" s="102"/>
    </row>
    <row r="824" spans="1:14">
      <c r="A824" s="97" t="str">
        <f t="shared" si="79"/>
        <v/>
      </c>
      <c r="B824" s="98" t="str">
        <f t="shared" si="78"/>
        <v/>
      </c>
      <c r="C824" s="99"/>
      <c r="D824" s="100"/>
      <c r="E824" s="100"/>
      <c r="F824" s="57"/>
      <c r="G824" s="58">
        <f t="shared" si="80"/>
        <v>0</v>
      </c>
      <c r="H824" s="58"/>
      <c r="I824" s="57"/>
      <c r="J824" s="57"/>
      <c r="K824" s="57"/>
      <c r="L824" s="57"/>
      <c r="M824" s="58" t="str">
        <f t="shared" si="81"/>
        <v/>
      </c>
      <c r="N824" s="102"/>
    </row>
    <row r="825" spans="1:14">
      <c r="A825" s="97" t="str">
        <f t="shared" si="79"/>
        <v/>
      </c>
      <c r="B825" s="98" t="str">
        <f t="shared" si="78"/>
        <v/>
      </c>
      <c r="C825" s="99"/>
      <c r="D825" s="100"/>
      <c r="E825" s="100"/>
      <c r="F825" s="57"/>
      <c r="G825" s="58">
        <f t="shared" si="80"/>
        <v>0</v>
      </c>
      <c r="H825" s="58"/>
      <c r="I825" s="57"/>
      <c r="J825" s="57"/>
      <c r="K825" s="57"/>
      <c r="L825" s="57"/>
      <c r="M825" s="58" t="str">
        <f t="shared" si="81"/>
        <v/>
      </c>
      <c r="N825" s="102"/>
    </row>
    <row r="826" spans="1:14">
      <c r="A826" s="97" t="str">
        <f t="shared" si="79"/>
        <v/>
      </c>
      <c r="B826" s="98" t="str">
        <f t="shared" si="78"/>
        <v/>
      </c>
      <c r="C826" s="99"/>
      <c r="D826" s="100"/>
      <c r="E826" s="100"/>
      <c r="F826" s="57"/>
      <c r="G826" s="58">
        <f t="shared" si="80"/>
        <v>0</v>
      </c>
      <c r="H826" s="58"/>
      <c r="I826" s="57"/>
      <c r="J826" s="57"/>
      <c r="K826" s="57"/>
      <c r="L826" s="57"/>
      <c r="M826" s="58" t="str">
        <f t="shared" si="81"/>
        <v/>
      </c>
      <c r="N826" s="102"/>
    </row>
    <row r="827" spans="1:14">
      <c r="A827" s="97" t="str">
        <f t="shared" si="79"/>
        <v/>
      </c>
      <c r="B827" s="98" t="str">
        <f t="shared" si="78"/>
        <v/>
      </c>
      <c r="C827" s="99"/>
      <c r="D827" s="100"/>
      <c r="E827" s="100"/>
      <c r="F827" s="57"/>
      <c r="G827" s="58">
        <f t="shared" si="80"/>
        <v>0</v>
      </c>
      <c r="H827" s="58"/>
      <c r="I827" s="57"/>
      <c r="J827" s="57"/>
      <c r="K827" s="57"/>
      <c r="L827" s="57"/>
      <c r="M827" s="58" t="str">
        <f t="shared" si="81"/>
        <v/>
      </c>
      <c r="N827" s="102"/>
    </row>
    <row r="828" spans="1:14">
      <c r="A828" s="97" t="str">
        <f t="shared" si="79"/>
        <v/>
      </c>
      <c r="B828" s="98" t="str">
        <f t="shared" si="78"/>
        <v/>
      </c>
      <c r="C828" s="99"/>
      <c r="D828" s="100"/>
      <c r="E828" s="100"/>
      <c r="F828" s="57"/>
      <c r="G828" s="58">
        <f t="shared" si="80"/>
        <v>0</v>
      </c>
      <c r="H828" s="58"/>
      <c r="I828" s="57"/>
      <c r="J828" s="57"/>
      <c r="K828" s="57"/>
      <c r="L828" s="57"/>
      <c r="M828" s="58" t="str">
        <f t="shared" si="81"/>
        <v/>
      </c>
      <c r="N828" s="102"/>
    </row>
    <row r="829" spans="1:14">
      <c r="A829" s="97" t="str">
        <f t="shared" si="79"/>
        <v/>
      </c>
      <c r="B829" s="98" t="str">
        <f t="shared" si="78"/>
        <v/>
      </c>
      <c r="C829" s="99"/>
      <c r="D829" s="100"/>
      <c r="E829" s="100"/>
      <c r="F829" s="57"/>
      <c r="G829" s="58">
        <f t="shared" si="80"/>
        <v>0</v>
      </c>
      <c r="H829" s="58"/>
      <c r="I829" s="57"/>
      <c r="J829" s="57"/>
      <c r="K829" s="57"/>
      <c r="L829" s="57"/>
      <c r="M829" s="58" t="str">
        <f t="shared" si="81"/>
        <v/>
      </c>
      <c r="N829" s="102"/>
    </row>
    <row r="830" spans="1:14">
      <c r="A830" s="97" t="str">
        <f t="shared" si="79"/>
        <v/>
      </c>
      <c r="B830" s="98" t="str">
        <f t="shared" si="78"/>
        <v/>
      </c>
      <c r="C830" s="99"/>
      <c r="D830" s="100"/>
      <c r="E830" s="100"/>
      <c r="F830" s="57"/>
      <c r="G830" s="58">
        <f t="shared" si="80"/>
        <v>0</v>
      </c>
      <c r="H830" s="58"/>
      <c r="I830" s="57"/>
      <c r="J830" s="57"/>
      <c r="K830" s="57"/>
      <c r="L830" s="57"/>
      <c r="M830" s="58" t="str">
        <f t="shared" si="81"/>
        <v/>
      </c>
      <c r="N830" s="102"/>
    </row>
    <row r="831" spans="1:14">
      <c r="A831" s="97" t="str">
        <f t="shared" si="79"/>
        <v/>
      </c>
      <c r="B831" s="98" t="str">
        <f t="shared" si="78"/>
        <v/>
      </c>
      <c r="C831" s="99"/>
      <c r="D831" s="100"/>
      <c r="E831" s="100"/>
      <c r="F831" s="57"/>
      <c r="G831" s="58">
        <f t="shared" si="80"/>
        <v>0</v>
      </c>
      <c r="H831" s="58"/>
      <c r="I831" s="57"/>
      <c r="J831" s="57"/>
      <c r="K831" s="57"/>
      <c r="L831" s="57"/>
      <c r="M831" s="58" t="str">
        <f t="shared" si="81"/>
        <v/>
      </c>
      <c r="N831" s="102"/>
    </row>
    <row r="832" spans="1:14">
      <c r="A832" s="97" t="str">
        <f t="shared" si="79"/>
        <v/>
      </c>
      <c r="B832" s="98" t="str">
        <f t="shared" si="78"/>
        <v/>
      </c>
      <c r="C832" s="99"/>
      <c r="D832" s="100"/>
      <c r="E832" s="100"/>
      <c r="F832" s="57"/>
      <c r="G832" s="58">
        <f t="shared" si="80"/>
        <v>0</v>
      </c>
      <c r="H832" s="58"/>
      <c r="I832" s="57"/>
      <c r="J832" s="57"/>
      <c r="K832" s="57"/>
      <c r="L832" s="57"/>
      <c r="M832" s="58" t="str">
        <f t="shared" si="81"/>
        <v/>
      </c>
      <c r="N832" s="102"/>
    </row>
    <row r="833" spans="1:14">
      <c r="A833" s="97" t="str">
        <f t="shared" si="79"/>
        <v/>
      </c>
      <c r="B833" s="98" t="str">
        <f t="shared" si="78"/>
        <v/>
      </c>
      <c r="C833" s="99"/>
      <c r="D833" s="100"/>
      <c r="E833" s="100"/>
      <c r="F833" s="57"/>
      <c r="G833" s="58">
        <f t="shared" si="80"/>
        <v>0</v>
      </c>
      <c r="H833" s="58"/>
      <c r="I833" s="57"/>
      <c r="J833" s="57"/>
      <c r="K833" s="57"/>
      <c r="L833" s="57"/>
      <c r="M833" s="58" t="str">
        <f t="shared" si="81"/>
        <v/>
      </c>
      <c r="N833" s="102"/>
    </row>
    <row r="834" spans="1:14">
      <c r="A834" s="97" t="str">
        <f t="shared" si="79"/>
        <v/>
      </c>
      <c r="B834" s="98" t="str">
        <f t="shared" si="78"/>
        <v/>
      </c>
      <c r="C834" s="99"/>
      <c r="D834" s="100"/>
      <c r="E834" s="100"/>
      <c r="F834" s="57"/>
      <c r="G834" s="58">
        <f t="shared" si="80"/>
        <v>0</v>
      </c>
      <c r="H834" s="58"/>
      <c r="I834" s="57"/>
      <c r="J834" s="57"/>
      <c r="K834" s="57"/>
      <c r="L834" s="57"/>
      <c r="M834" s="58" t="str">
        <f t="shared" si="81"/>
        <v/>
      </c>
      <c r="N834" s="102"/>
    </row>
    <row r="835" spans="1:14">
      <c r="A835" s="97" t="str">
        <f t="shared" si="79"/>
        <v/>
      </c>
      <c r="B835" s="98" t="str">
        <f t="shared" si="78"/>
        <v/>
      </c>
      <c r="C835" s="99"/>
      <c r="D835" s="100"/>
      <c r="E835" s="100"/>
      <c r="F835" s="57"/>
      <c r="G835" s="58">
        <f t="shared" si="80"/>
        <v>0</v>
      </c>
      <c r="H835" s="58"/>
      <c r="I835" s="57"/>
      <c r="J835" s="57"/>
      <c r="K835" s="57"/>
      <c r="L835" s="57"/>
      <c r="M835" s="58" t="str">
        <f t="shared" si="81"/>
        <v/>
      </c>
      <c r="N835" s="102"/>
    </row>
    <row r="836" spans="1:14">
      <c r="A836" s="97" t="str">
        <f t="shared" si="79"/>
        <v/>
      </c>
      <c r="B836" s="98" t="str">
        <f t="shared" si="78"/>
        <v/>
      </c>
      <c r="C836" s="99"/>
      <c r="D836" s="100"/>
      <c r="E836" s="100"/>
      <c r="F836" s="57"/>
      <c r="G836" s="58">
        <f t="shared" si="80"/>
        <v>0</v>
      </c>
      <c r="H836" s="58"/>
      <c r="I836" s="57"/>
      <c r="J836" s="57"/>
      <c r="K836" s="57"/>
      <c r="L836" s="57"/>
      <c r="M836" s="58" t="str">
        <f t="shared" si="81"/>
        <v/>
      </c>
      <c r="N836" s="102"/>
    </row>
    <row r="837" spans="1:14">
      <c r="A837" s="97" t="str">
        <f t="shared" si="79"/>
        <v/>
      </c>
      <c r="B837" s="98" t="str">
        <f t="shared" si="78"/>
        <v/>
      </c>
      <c r="C837" s="99"/>
      <c r="D837" s="100"/>
      <c r="E837" s="100"/>
      <c r="F837" s="57"/>
      <c r="G837" s="58">
        <f t="shared" si="80"/>
        <v>0</v>
      </c>
      <c r="H837" s="58"/>
      <c r="I837" s="57"/>
      <c r="J837" s="57"/>
      <c r="K837" s="57"/>
      <c r="L837" s="57"/>
      <c r="M837" s="58" t="str">
        <f t="shared" si="81"/>
        <v/>
      </c>
      <c r="N837" s="102"/>
    </row>
    <row r="838" spans="1:14">
      <c r="A838" s="97" t="str">
        <f t="shared" si="79"/>
        <v/>
      </c>
      <c r="B838" s="98" t="str">
        <f t="shared" si="78"/>
        <v/>
      </c>
      <c r="C838" s="99"/>
      <c r="D838" s="100"/>
      <c r="E838" s="100"/>
      <c r="F838" s="57"/>
      <c r="G838" s="58">
        <f t="shared" si="80"/>
        <v>0</v>
      </c>
      <c r="H838" s="58"/>
      <c r="I838" s="57"/>
      <c r="J838" s="57"/>
      <c r="K838" s="57"/>
      <c r="L838" s="57"/>
      <c r="M838" s="58" t="str">
        <f t="shared" si="81"/>
        <v/>
      </c>
      <c r="N838" s="102"/>
    </row>
    <row r="839" spans="1:14">
      <c r="A839" s="97" t="str">
        <f t="shared" si="79"/>
        <v/>
      </c>
      <c r="B839" s="98" t="str">
        <f t="shared" si="78"/>
        <v/>
      </c>
      <c r="C839" s="99"/>
      <c r="D839" s="100"/>
      <c r="E839" s="100"/>
      <c r="F839" s="57"/>
      <c r="G839" s="58">
        <f t="shared" si="80"/>
        <v>0</v>
      </c>
      <c r="H839" s="58"/>
      <c r="I839" s="57"/>
      <c r="J839" s="57"/>
      <c r="K839" s="57"/>
      <c r="L839" s="57"/>
      <c r="M839" s="58" t="str">
        <f t="shared" si="81"/>
        <v/>
      </c>
      <c r="N839" s="102"/>
    </row>
    <row r="840" spans="1:14">
      <c r="A840" s="97" t="str">
        <f t="shared" si="79"/>
        <v/>
      </c>
      <c r="B840" s="98" t="str">
        <f t="shared" si="78"/>
        <v/>
      </c>
      <c r="C840" s="99"/>
      <c r="D840" s="100"/>
      <c r="E840" s="100"/>
      <c r="F840" s="57"/>
      <c r="G840" s="58">
        <f t="shared" si="80"/>
        <v>0</v>
      </c>
      <c r="H840" s="58"/>
      <c r="I840" s="57"/>
      <c r="J840" s="57"/>
      <c r="K840" s="57"/>
      <c r="L840" s="57"/>
      <c r="M840" s="58" t="str">
        <f t="shared" si="81"/>
        <v/>
      </c>
      <c r="N840" s="102"/>
    </row>
    <row r="841" spans="1:14">
      <c r="A841" s="97" t="str">
        <f t="shared" si="79"/>
        <v/>
      </c>
      <c r="B841" s="98" t="str">
        <f t="shared" si="78"/>
        <v/>
      </c>
      <c r="C841" s="99"/>
      <c r="D841" s="100"/>
      <c r="E841" s="100"/>
      <c r="F841" s="57"/>
      <c r="G841" s="58">
        <f t="shared" si="80"/>
        <v>0</v>
      </c>
      <c r="H841" s="58"/>
      <c r="I841" s="57"/>
      <c r="J841" s="57"/>
      <c r="K841" s="57"/>
      <c r="L841" s="57"/>
      <c r="M841" s="58" t="str">
        <f t="shared" si="81"/>
        <v/>
      </c>
      <c r="N841" s="102"/>
    </row>
    <row r="842" spans="1:14">
      <c r="A842" s="97" t="str">
        <f t="shared" si="79"/>
        <v/>
      </c>
      <c r="B842" s="98" t="str">
        <f t="shared" si="78"/>
        <v/>
      </c>
      <c r="C842" s="99"/>
      <c r="D842" s="100"/>
      <c r="E842" s="100"/>
      <c r="F842" s="57"/>
      <c r="G842" s="58">
        <f t="shared" si="80"/>
        <v>0</v>
      </c>
      <c r="H842" s="58"/>
      <c r="I842" s="57"/>
      <c r="J842" s="57"/>
      <c r="K842" s="57"/>
      <c r="L842" s="57"/>
      <c r="M842" s="58" t="str">
        <f t="shared" si="81"/>
        <v/>
      </c>
      <c r="N842" s="102"/>
    </row>
    <row r="843" spans="1:14">
      <c r="A843" s="97" t="str">
        <f t="shared" si="79"/>
        <v/>
      </c>
      <c r="B843" s="98" t="str">
        <f t="shared" si="78"/>
        <v/>
      </c>
      <c r="C843" s="99"/>
      <c r="D843" s="100"/>
      <c r="E843" s="100"/>
      <c r="F843" s="57"/>
      <c r="G843" s="58">
        <f t="shared" si="80"/>
        <v>0</v>
      </c>
      <c r="H843" s="58"/>
      <c r="I843" s="57"/>
      <c r="J843" s="57"/>
      <c r="K843" s="57"/>
      <c r="L843" s="57"/>
      <c r="M843" s="58" t="str">
        <f t="shared" si="81"/>
        <v/>
      </c>
      <c r="N843" s="102"/>
    </row>
    <row r="844" spans="1:14">
      <c r="A844" s="97" t="str">
        <f t="shared" si="79"/>
        <v/>
      </c>
      <c r="B844" s="98" t="str">
        <f t="shared" si="78"/>
        <v/>
      </c>
      <c r="C844" s="99"/>
      <c r="D844" s="100"/>
      <c r="E844" s="100"/>
      <c r="F844" s="57"/>
      <c r="G844" s="58">
        <f t="shared" si="80"/>
        <v>0</v>
      </c>
      <c r="H844" s="58"/>
      <c r="I844" s="57"/>
      <c r="J844" s="57"/>
      <c r="K844" s="57"/>
      <c r="L844" s="57"/>
      <c r="M844" s="58" t="str">
        <f t="shared" si="81"/>
        <v/>
      </c>
      <c r="N844" s="102"/>
    </row>
    <row r="845" spans="1:14">
      <c r="A845" s="97" t="str">
        <f t="shared" si="79"/>
        <v/>
      </c>
      <c r="B845" s="98" t="str">
        <f t="shared" si="78"/>
        <v/>
      </c>
      <c r="C845" s="99"/>
      <c r="D845" s="100"/>
      <c r="E845" s="100"/>
      <c r="F845" s="57"/>
      <c r="G845" s="58">
        <f t="shared" si="80"/>
        <v>0</v>
      </c>
      <c r="H845" s="58"/>
      <c r="I845" s="57"/>
      <c r="J845" s="57"/>
      <c r="K845" s="57"/>
      <c r="L845" s="57"/>
      <c r="M845" s="58" t="str">
        <f t="shared" si="81"/>
        <v/>
      </c>
      <c r="N845" s="102"/>
    </row>
    <row r="846" spans="1:14">
      <c r="A846" s="97" t="str">
        <f t="shared" si="79"/>
        <v/>
      </c>
      <c r="B846" s="98" t="str">
        <f t="shared" si="78"/>
        <v/>
      </c>
      <c r="C846" s="99"/>
      <c r="D846" s="100"/>
      <c r="E846" s="100"/>
      <c r="F846" s="57"/>
      <c r="G846" s="58">
        <f t="shared" si="80"/>
        <v>0</v>
      </c>
      <c r="H846" s="58"/>
      <c r="I846" s="57"/>
      <c r="J846" s="57"/>
      <c r="K846" s="57"/>
      <c r="L846" s="57"/>
      <c r="M846" s="58" t="str">
        <f t="shared" si="81"/>
        <v/>
      </c>
      <c r="N846" s="102"/>
    </row>
    <row r="847" spans="1:14">
      <c r="A847" s="97" t="str">
        <f t="shared" si="79"/>
        <v/>
      </c>
      <c r="B847" s="98" t="str">
        <f t="shared" si="78"/>
        <v/>
      </c>
      <c r="C847" s="99"/>
      <c r="D847" s="100"/>
      <c r="E847" s="100"/>
      <c r="F847" s="57"/>
      <c r="G847" s="58">
        <f t="shared" si="80"/>
        <v>0</v>
      </c>
      <c r="H847" s="58"/>
      <c r="I847" s="57"/>
      <c r="J847" s="57"/>
      <c r="K847" s="57"/>
      <c r="L847" s="57"/>
      <c r="M847" s="58" t="str">
        <f t="shared" si="81"/>
        <v/>
      </c>
      <c r="N847" s="102"/>
    </row>
    <row r="848" spans="1:14">
      <c r="A848" s="97" t="str">
        <f t="shared" si="79"/>
        <v/>
      </c>
      <c r="B848" s="98" t="str">
        <f t="shared" si="78"/>
        <v/>
      </c>
      <c r="C848" s="99"/>
      <c r="D848" s="100"/>
      <c r="E848" s="100"/>
      <c r="F848" s="57"/>
      <c r="G848" s="58">
        <f t="shared" si="80"/>
        <v>0</v>
      </c>
      <c r="H848" s="58"/>
      <c r="I848" s="57"/>
      <c r="J848" s="57"/>
      <c r="K848" s="57"/>
      <c r="L848" s="57"/>
      <c r="M848" s="58" t="str">
        <f t="shared" si="81"/>
        <v/>
      </c>
      <c r="N848" s="102"/>
    </row>
    <row r="849" spans="1:14">
      <c r="A849" s="97" t="str">
        <f t="shared" si="79"/>
        <v/>
      </c>
      <c r="B849" s="98" t="str">
        <f t="shared" si="78"/>
        <v/>
      </c>
      <c r="C849" s="99"/>
      <c r="D849" s="100"/>
      <c r="E849" s="100"/>
      <c r="F849" s="57"/>
      <c r="G849" s="58">
        <f t="shared" si="80"/>
        <v>0</v>
      </c>
      <c r="H849" s="58"/>
      <c r="I849" s="57"/>
      <c r="J849" s="57"/>
      <c r="K849" s="57"/>
      <c r="L849" s="57"/>
      <c r="M849" s="58" t="str">
        <f t="shared" si="81"/>
        <v/>
      </c>
      <c r="N849" s="102"/>
    </row>
    <row r="850" spans="1:14">
      <c r="A850" s="97" t="str">
        <f t="shared" si="79"/>
        <v/>
      </c>
      <c r="B850" s="98" t="str">
        <f t="shared" si="78"/>
        <v/>
      </c>
      <c r="C850" s="99"/>
      <c r="D850" s="100"/>
      <c r="E850" s="100"/>
      <c r="F850" s="57"/>
      <c r="G850" s="58">
        <f t="shared" si="80"/>
        <v>0</v>
      </c>
      <c r="H850" s="58"/>
      <c r="I850" s="57"/>
      <c r="J850" s="57"/>
      <c r="K850" s="57"/>
      <c r="L850" s="57"/>
      <c r="M850" s="58" t="str">
        <f t="shared" si="81"/>
        <v/>
      </c>
      <c r="N850" s="102"/>
    </row>
    <row r="851" spans="1:14">
      <c r="A851" s="97" t="str">
        <f t="shared" si="79"/>
        <v/>
      </c>
      <c r="B851" s="98" t="str">
        <f t="shared" si="78"/>
        <v/>
      </c>
      <c r="C851" s="99"/>
      <c r="D851" s="100"/>
      <c r="E851" s="100"/>
      <c r="F851" s="57"/>
      <c r="G851" s="58">
        <f t="shared" si="80"/>
        <v>0</v>
      </c>
      <c r="H851" s="58"/>
      <c r="I851" s="57"/>
      <c r="J851" s="57"/>
      <c r="K851" s="57"/>
      <c r="L851" s="57"/>
      <c r="M851" s="58" t="str">
        <f t="shared" si="81"/>
        <v/>
      </c>
      <c r="N851" s="102"/>
    </row>
    <row r="852" spans="1:14">
      <c r="A852" s="97" t="str">
        <f t="shared" si="79"/>
        <v/>
      </c>
      <c r="B852" s="98" t="str">
        <f t="shared" si="78"/>
        <v/>
      </c>
      <c r="C852" s="99"/>
      <c r="D852" s="100"/>
      <c r="E852" s="100"/>
      <c r="F852" s="57"/>
      <c r="G852" s="58">
        <f t="shared" si="80"/>
        <v>0</v>
      </c>
      <c r="H852" s="58"/>
      <c r="I852" s="57"/>
      <c r="J852" s="57"/>
      <c r="K852" s="57"/>
      <c r="L852" s="57"/>
      <c r="M852" s="58" t="str">
        <f t="shared" si="81"/>
        <v/>
      </c>
      <c r="N852" s="102"/>
    </row>
    <row r="853" spans="1:14">
      <c r="A853" s="97" t="str">
        <f t="shared" si="79"/>
        <v/>
      </c>
      <c r="B853" s="98" t="str">
        <f t="shared" si="78"/>
        <v/>
      </c>
      <c r="C853" s="99"/>
      <c r="D853" s="100"/>
      <c r="E853" s="100"/>
      <c r="F853" s="57"/>
      <c r="G853" s="58">
        <f t="shared" si="80"/>
        <v>0</v>
      </c>
      <c r="H853" s="58"/>
      <c r="I853" s="57"/>
      <c r="J853" s="57"/>
      <c r="K853" s="57"/>
      <c r="L853" s="57"/>
      <c r="M853" s="58" t="str">
        <f t="shared" si="81"/>
        <v/>
      </c>
      <c r="N853" s="102"/>
    </row>
    <row r="854" spans="1:14">
      <c r="A854" s="97" t="str">
        <f t="shared" si="79"/>
        <v/>
      </c>
      <c r="B854" s="98" t="str">
        <f t="shared" si="78"/>
        <v/>
      </c>
      <c r="C854" s="99"/>
      <c r="D854" s="100"/>
      <c r="E854" s="100"/>
      <c r="F854" s="57"/>
      <c r="G854" s="58">
        <f t="shared" si="80"/>
        <v>0</v>
      </c>
      <c r="H854" s="58"/>
      <c r="I854" s="57"/>
      <c r="J854" s="57"/>
      <c r="K854" s="57"/>
      <c r="L854" s="57"/>
      <c r="M854" s="58" t="str">
        <f t="shared" si="81"/>
        <v/>
      </c>
      <c r="N854" s="102"/>
    </row>
    <row r="855" spans="1:14">
      <c r="A855" s="97" t="str">
        <f t="shared" si="79"/>
        <v/>
      </c>
      <c r="B855" s="98" t="str">
        <f t="shared" si="78"/>
        <v/>
      </c>
      <c r="C855" s="99"/>
      <c r="D855" s="100"/>
      <c r="E855" s="100"/>
      <c r="F855" s="57"/>
      <c r="G855" s="58">
        <f t="shared" si="80"/>
        <v>0</v>
      </c>
      <c r="H855" s="58"/>
      <c r="I855" s="57"/>
      <c r="J855" s="57"/>
      <c r="K855" s="57"/>
      <c r="L855" s="57"/>
      <c r="M855" s="58" t="str">
        <f t="shared" si="81"/>
        <v/>
      </c>
      <c r="N855" s="102"/>
    </row>
    <row r="856" spans="1:14">
      <c r="A856" s="97" t="str">
        <f t="shared" si="79"/>
        <v/>
      </c>
      <c r="B856" s="98" t="str">
        <f t="shared" si="78"/>
        <v/>
      </c>
      <c r="C856" s="99"/>
      <c r="D856" s="100"/>
      <c r="E856" s="100"/>
      <c r="F856" s="57"/>
      <c r="G856" s="58">
        <f t="shared" si="80"/>
        <v>0</v>
      </c>
      <c r="H856" s="58"/>
      <c r="I856" s="57"/>
      <c r="J856" s="57"/>
      <c r="K856" s="57"/>
      <c r="L856" s="57"/>
      <c r="M856" s="58" t="str">
        <f t="shared" si="81"/>
        <v/>
      </c>
      <c r="N856" s="102"/>
    </row>
    <row r="857" spans="1:14">
      <c r="A857" s="97" t="str">
        <f t="shared" si="79"/>
        <v/>
      </c>
      <c r="B857" s="98" t="str">
        <f t="shared" si="78"/>
        <v/>
      </c>
      <c r="C857" s="99"/>
      <c r="D857" s="100"/>
      <c r="E857" s="100"/>
      <c r="F857" s="57"/>
      <c r="G857" s="58">
        <f t="shared" si="80"/>
        <v>0</v>
      </c>
      <c r="H857" s="58"/>
      <c r="I857" s="57"/>
      <c r="J857" s="57"/>
      <c r="K857" s="57"/>
      <c r="L857" s="57"/>
      <c r="M857" s="58" t="str">
        <f t="shared" si="81"/>
        <v/>
      </c>
      <c r="N857" s="102"/>
    </row>
    <row r="858" spans="1:14">
      <c r="A858" s="97" t="str">
        <f t="shared" si="79"/>
        <v/>
      </c>
      <c r="B858" s="98" t="str">
        <f t="shared" si="78"/>
        <v/>
      </c>
      <c r="C858" s="99"/>
      <c r="D858" s="100"/>
      <c r="E858" s="100"/>
      <c r="F858" s="57"/>
      <c r="G858" s="58">
        <f t="shared" si="80"/>
        <v>0</v>
      </c>
      <c r="H858" s="58"/>
      <c r="I858" s="57"/>
      <c r="J858" s="57"/>
      <c r="K858" s="57"/>
      <c r="L858" s="57"/>
      <c r="M858" s="58" t="str">
        <f t="shared" si="81"/>
        <v/>
      </c>
      <c r="N858" s="102"/>
    </row>
    <row r="859" spans="1:14">
      <c r="A859" s="97" t="str">
        <f t="shared" si="79"/>
        <v/>
      </c>
      <c r="B859" s="98" t="str">
        <f t="shared" si="78"/>
        <v/>
      </c>
      <c r="C859" s="99"/>
      <c r="D859" s="100"/>
      <c r="E859" s="100"/>
      <c r="F859" s="57"/>
      <c r="G859" s="58">
        <f t="shared" si="80"/>
        <v>0</v>
      </c>
      <c r="H859" s="58"/>
      <c r="I859" s="57"/>
      <c r="J859" s="57"/>
      <c r="K859" s="57"/>
      <c r="L859" s="57"/>
      <c r="M859" s="58" t="str">
        <f t="shared" si="81"/>
        <v/>
      </c>
      <c r="N859" s="102"/>
    </row>
    <row r="860" spans="1:14">
      <c r="A860" s="97" t="str">
        <f t="shared" si="79"/>
        <v/>
      </c>
      <c r="B860" s="98" t="str">
        <f t="shared" si="78"/>
        <v/>
      </c>
      <c r="C860" s="99"/>
      <c r="D860" s="100"/>
      <c r="E860" s="100"/>
      <c r="F860" s="57"/>
      <c r="G860" s="58">
        <f t="shared" si="80"/>
        <v>0</v>
      </c>
      <c r="H860" s="58"/>
      <c r="I860" s="57"/>
      <c r="J860" s="57"/>
      <c r="K860" s="57"/>
      <c r="L860" s="57"/>
      <c r="M860" s="58" t="str">
        <f t="shared" si="81"/>
        <v/>
      </c>
      <c r="N860" s="102"/>
    </row>
    <row r="861" spans="1:14">
      <c r="A861" s="97" t="str">
        <f t="shared" si="79"/>
        <v/>
      </c>
      <c r="B861" s="98" t="str">
        <f t="shared" si="78"/>
        <v/>
      </c>
      <c r="C861" s="99"/>
      <c r="D861" s="100"/>
      <c r="E861" s="100"/>
      <c r="F861" s="57"/>
      <c r="G861" s="58">
        <f t="shared" si="80"/>
        <v>0</v>
      </c>
      <c r="H861" s="58"/>
      <c r="I861" s="57"/>
      <c r="J861" s="57"/>
      <c r="K861" s="57"/>
      <c r="L861" s="57"/>
      <c r="M861" s="58" t="str">
        <f t="shared" si="81"/>
        <v/>
      </c>
      <c r="N861" s="102"/>
    </row>
    <row r="862" spans="1:14">
      <c r="A862" s="97" t="str">
        <f t="shared" si="79"/>
        <v/>
      </c>
      <c r="B862" s="98" t="str">
        <f t="shared" si="78"/>
        <v/>
      </c>
      <c r="C862" s="99"/>
      <c r="D862" s="100"/>
      <c r="E862" s="100"/>
      <c r="F862" s="57"/>
      <c r="G862" s="58">
        <f t="shared" si="80"/>
        <v>0</v>
      </c>
      <c r="H862" s="58"/>
      <c r="I862" s="57"/>
      <c r="J862" s="57"/>
      <c r="K862" s="57"/>
      <c r="L862" s="57"/>
      <c r="M862" s="58" t="str">
        <f t="shared" si="81"/>
        <v/>
      </c>
      <c r="N862" s="102"/>
    </row>
    <row r="863" spans="1:14">
      <c r="A863" s="97" t="str">
        <f t="shared" si="79"/>
        <v/>
      </c>
      <c r="B863" s="98" t="str">
        <f t="shared" si="78"/>
        <v/>
      </c>
      <c r="C863" s="99"/>
      <c r="D863" s="100"/>
      <c r="E863" s="100"/>
      <c r="F863" s="57"/>
      <c r="G863" s="58">
        <f t="shared" si="80"/>
        <v>0</v>
      </c>
      <c r="H863" s="58"/>
      <c r="I863" s="57"/>
      <c r="J863" s="57"/>
      <c r="K863" s="57"/>
      <c r="L863" s="57"/>
      <c r="M863" s="58" t="str">
        <f t="shared" si="81"/>
        <v/>
      </c>
      <c r="N863" s="102"/>
    </row>
    <row r="864" spans="1:14">
      <c r="A864" s="97" t="str">
        <f t="shared" si="79"/>
        <v/>
      </c>
      <c r="B864" s="98" t="str">
        <f t="shared" si="78"/>
        <v/>
      </c>
      <c r="C864" s="99"/>
      <c r="D864" s="100"/>
      <c r="E864" s="100"/>
      <c r="F864" s="57"/>
      <c r="G864" s="58">
        <f t="shared" si="80"/>
        <v>0</v>
      </c>
      <c r="H864" s="58"/>
      <c r="I864" s="57"/>
      <c r="J864" s="57"/>
      <c r="K864" s="57"/>
      <c r="L864" s="57"/>
      <c r="M864" s="58" t="str">
        <f t="shared" si="81"/>
        <v/>
      </c>
      <c r="N864" s="102"/>
    </row>
    <row r="865" spans="1:14">
      <c r="A865" s="97" t="str">
        <f t="shared" si="79"/>
        <v/>
      </c>
      <c r="B865" s="98" t="str">
        <f t="shared" si="78"/>
        <v/>
      </c>
      <c r="C865" s="99"/>
      <c r="D865" s="100"/>
      <c r="E865" s="100"/>
      <c r="F865" s="57"/>
      <c r="G865" s="58">
        <f t="shared" si="80"/>
        <v>0</v>
      </c>
      <c r="H865" s="58"/>
      <c r="I865" s="57"/>
      <c r="J865" s="57"/>
      <c r="K865" s="57"/>
      <c r="L865" s="57"/>
      <c r="M865" s="58" t="str">
        <f t="shared" si="81"/>
        <v/>
      </c>
      <c r="N865" s="102"/>
    </row>
    <row r="866" spans="1:14">
      <c r="A866" s="97" t="str">
        <f t="shared" si="79"/>
        <v/>
      </c>
      <c r="B866" s="98" t="str">
        <f t="shared" si="78"/>
        <v/>
      </c>
      <c r="C866" s="99"/>
      <c r="D866" s="100"/>
      <c r="E866" s="100"/>
      <c r="F866" s="57"/>
      <c r="G866" s="58">
        <f t="shared" si="80"/>
        <v>0</v>
      </c>
      <c r="H866" s="58"/>
      <c r="I866" s="57"/>
      <c r="J866" s="57"/>
      <c r="K866" s="57"/>
      <c r="L866" s="57"/>
      <c r="M866" s="58" t="str">
        <f t="shared" si="81"/>
        <v/>
      </c>
      <c r="N866" s="102"/>
    </row>
    <row r="867" spans="1:14">
      <c r="A867" s="97" t="str">
        <f t="shared" si="79"/>
        <v/>
      </c>
      <c r="B867" s="98" t="str">
        <f t="shared" si="78"/>
        <v/>
      </c>
      <c r="C867" s="99"/>
      <c r="D867" s="100"/>
      <c r="E867" s="100"/>
      <c r="F867" s="57"/>
      <c r="G867" s="58">
        <f t="shared" si="80"/>
        <v>0</v>
      </c>
      <c r="H867" s="58"/>
      <c r="I867" s="57"/>
      <c r="J867" s="57"/>
      <c r="K867" s="57"/>
      <c r="L867" s="57"/>
      <c r="M867" s="58" t="str">
        <f t="shared" si="81"/>
        <v/>
      </c>
      <c r="N867" s="102"/>
    </row>
    <row r="868" spans="1:14">
      <c r="A868" s="97" t="str">
        <f t="shared" si="79"/>
        <v/>
      </c>
      <c r="B868" s="98" t="str">
        <f t="shared" si="78"/>
        <v/>
      </c>
      <c r="C868" s="99"/>
      <c r="D868" s="100"/>
      <c r="E868" s="100"/>
      <c r="F868" s="57"/>
      <c r="G868" s="58">
        <f t="shared" si="80"/>
        <v>0</v>
      </c>
      <c r="H868" s="58"/>
      <c r="I868" s="57"/>
      <c r="J868" s="57"/>
      <c r="K868" s="57"/>
      <c r="L868" s="57"/>
      <c r="M868" s="58" t="str">
        <f t="shared" si="81"/>
        <v/>
      </c>
      <c r="N868" s="102"/>
    </row>
    <row r="869" spans="1:14">
      <c r="A869" s="97" t="str">
        <f t="shared" si="79"/>
        <v/>
      </c>
      <c r="B869" s="98" t="str">
        <f t="shared" si="78"/>
        <v/>
      </c>
      <c r="C869" s="99"/>
      <c r="D869" s="100"/>
      <c r="E869" s="100"/>
      <c r="F869" s="57"/>
      <c r="G869" s="58">
        <f t="shared" si="80"/>
        <v>0</v>
      </c>
      <c r="H869" s="58"/>
      <c r="I869" s="57"/>
      <c r="J869" s="57"/>
      <c r="K869" s="57"/>
      <c r="L869" s="57"/>
      <c r="M869" s="58" t="str">
        <f t="shared" si="81"/>
        <v/>
      </c>
      <c r="N869" s="102"/>
    </row>
    <row r="870" spans="1:14">
      <c r="A870" s="97" t="str">
        <f t="shared" si="79"/>
        <v/>
      </c>
      <c r="B870" s="98" t="str">
        <f t="shared" si="78"/>
        <v/>
      </c>
      <c r="C870" s="99"/>
      <c r="D870" s="100"/>
      <c r="E870" s="100"/>
      <c r="F870" s="57"/>
      <c r="G870" s="58">
        <f t="shared" si="80"/>
        <v>0</v>
      </c>
      <c r="H870" s="58"/>
      <c r="I870" s="57"/>
      <c r="J870" s="57"/>
      <c r="K870" s="57"/>
      <c r="L870" s="57"/>
      <c r="M870" s="58" t="str">
        <f t="shared" si="81"/>
        <v/>
      </c>
      <c r="N870" s="102"/>
    </row>
    <row r="871" spans="1:14">
      <c r="A871" s="97" t="str">
        <f t="shared" si="79"/>
        <v/>
      </c>
      <c r="B871" s="98" t="str">
        <f t="shared" si="78"/>
        <v/>
      </c>
      <c r="C871" s="99"/>
      <c r="D871" s="100"/>
      <c r="E871" s="100"/>
      <c r="F871" s="57"/>
      <c r="G871" s="58">
        <f t="shared" si="80"/>
        <v>0</v>
      </c>
      <c r="H871" s="58"/>
      <c r="I871" s="57"/>
      <c r="J871" s="57"/>
      <c r="K871" s="57"/>
      <c r="L871" s="57"/>
      <c r="M871" s="58" t="str">
        <f t="shared" si="81"/>
        <v/>
      </c>
      <c r="N871" s="102"/>
    </row>
    <row r="872" spans="1:14">
      <c r="A872" s="97" t="str">
        <f t="shared" si="79"/>
        <v/>
      </c>
      <c r="B872" s="98" t="str">
        <f t="shared" si="78"/>
        <v/>
      </c>
      <c r="C872" s="99"/>
      <c r="D872" s="100"/>
      <c r="E872" s="100"/>
      <c r="F872" s="57"/>
      <c r="G872" s="58">
        <f t="shared" si="80"/>
        <v>0</v>
      </c>
      <c r="H872" s="58"/>
      <c r="I872" s="57"/>
      <c r="J872" s="57"/>
      <c r="K872" s="57"/>
      <c r="L872" s="57"/>
      <c r="M872" s="58" t="str">
        <f t="shared" si="81"/>
        <v/>
      </c>
      <c r="N872" s="102"/>
    </row>
    <row r="873" spans="1:14">
      <c r="A873" s="97" t="str">
        <f t="shared" si="79"/>
        <v/>
      </c>
      <c r="B873" s="98" t="str">
        <f t="shared" si="78"/>
        <v/>
      </c>
      <c r="C873" s="99"/>
      <c r="D873" s="100"/>
      <c r="E873" s="100"/>
      <c r="F873" s="57"/>
      <c r="G873" s="58">
        <f t="shared" si="80"/>
        <v>0</v>
      </c>
      <c r="H873" s="58"/>
      <c r="I873" s="57"/>
      <c r="J873" s="57"/>
      <c r="K873" s="57"/>
      <c r="L873" s="57"/>
      <c r="M873" s="58" t="str">
        <f t="shared" si="81"/>
        <v/>
      </c>
      <c r="N873" s="102"/>
    </row>
    <row r="874" spans="1:14">
      <c r="A874" s="97" t="str">
        <f t="shared" si="79"/>
        <v/>
      </c>
      <c r="B874" s="98" t="str">
        <f t="shared" si="78"/>
        <v/>
      </c>
      <c r="C874" s="99"/>
      <c r="D874" s="100"/>
      <c r="E874" s="100"/>
      <c r="F874" s="57"/>
      <c r="G874" s="58">
        <f t="shared" si="80"/>
        <v>0</v>
      </c>
      <c r="H874" s="58"/>
      <c r="I874" s="57"/>
      <c r="J874" s="57"/>
      <c r="K874" s="57"/>
      <c r="L874" s="57"/>
      <c r="M874" s="58" t="str">
        <f t="shared" si="81"/>
        <v/>
      </c>
      <c r="N874" s="102"/>
    </row>
    <row r="875" spans="1:14">
      <c r="A875" s="97" t="str">
        <f t="shared" si="79"/>
        <v/>
      </c>
      <c r="B875" s="98" t="str">
        <f t="shared" si="78"/>
        <v/>
      </c>
      <c r="C875" s="99"/>
      <c r="D875" s="100"/>
      <c r="E875" s="100"/>
      <c r="F875" s="57"/>
      <c r="G875" s="58">
        <f t="shared" si="80"/>
        <v>0</v>
      </c>
      <c r="H875" s="58"/>
      <c r="I875" s="57"/>
      <c r="J875" s="57"/>
      <c r="K875" s="57"/>
      <c r="L875" s="57"/>
      <c r="M875" s="58" t="str">
        <f t="shared" si="81"/>
        <v/>
      </c>
      <c r="N875" s="102"/>
    </row>
    <row r="876" spans="1:14">
      <c r="A876" s="97" t="str">
        <f t="shared" si="79"/>
        <v/>
      </c>
      <c r="B876" s="98" t="str">
        <f t="shared" ref="B876:B939" si="82">IF(C876="","",MONTH(C876)&amp;"月")</f>
        <v/>
      </c>
      <c r="C876" s="99"/>
      <c r="D876" s="100"/>
      <c r="E876" s="100"/>
      <c r="F876" s="57"/>
      <c r="G876" s="58">
        <f t="shared" si="80"/>
        <v>0</v>
      </c>
      <c r="H876" s="58"/>
      <c r="I876" s="57"/>
      <c r="J876" s="57"/>
      <c r="K876" s="57"/>
      <c r="L876" s="57"/>
      <c r="M876" s="58" t="str">
        <f t="shared" si="81"/>
        <v/>
      </c>
      <c r="N876" s="102"/>
    </row>
    <row r="877" spans="1:14">
      <c r="A877" s="97" t="str">
        <f t="shared" ref="A877:A940" si="83">IF(C877="","",ROW()-42)</f>
        <v/>
      </c>
      <c r="B877" s="98" t="str">
        <f t="shared" si="82"/>
        <v/>
      </c>
      <c r="C877" s="99"/>
      <c r="D877" s="100"/>
      <c r="E877" s="100"/>
      <c r="F877" s="57"/>
      <c r="G877" s="58">
        <f t="shared" ref="G877:G940" si="84">IF(F877="",0,F877*$K$41)</f>
        <v>0</v>
      </c>
      <c r="H877" s="58"/>
      <c r="I877" s="57"/>
      <c r="J877" s="57"/>
      <c r="K877" s="57"/>
      <c r="L877" s="57"/>
      <c r="M877" s="58" t="str">
        <f t="shared" ref="M877:M940" si="85">IF(C877="","",ROUND(M876+G877-I877-J877-K877-L877-H877,2))</f>
        <v/>
      </c>
      <c r="N877" s="102"/>
    </row>
    <row r="878" spans="1:14">
      <c r="A878" s="97" t="str">
        <f t="shared" si="83"/>
        <v/>
      </c>
      <c r="B878" s="98" t="str">
        <f t="shared" si="82"/>
        <v/>
      </c>
      <c r="C878" s="99"/>
      <c r="D878" s="100"/>
      <c r="E878" s="100"/>
      <c r="F878" s="57"/>
      <c r="G878" s="58">
        <f t="shared" si="84"/>
        <v>0</v>
      </c>
      <c r="H878" s="58"/>
      <c r="I878" s="57"/>
      <c r="J878" s="57"/>
      <c r="K878" s="57"/>
      <c r="L878" s="57"/>
      <c r="M878" s="58" t="str">
        <f t="shared" si="85"/>
        <v/>
      </c>
      <c r="N878" s="102"/>
    </row>
    <row r="879" spans="1:14">
      <c r="A879" s="97" t="str">
        <f t="shared" si="83"/>
        <v/>
      </c>
      <c r="B879" s="98" t="str">
        <f t="shared" si="82"/>
        <v/>
      </c>
      <c r="C879" s="99"/>
      <c r="D879" s="100"/>
      <c r="E879" s="100"/>
      <c r="F879" s="57"/>
      <c r="G879" s="58">
        <f t="shared" si="84"/>
        <v>0</v>
      </c>
      <c r="H879" s="58"/>
      <c r="I879" s="57"/>
      <c r="J879" s="57"/>
      <c r="K879" s="57"/>
      <c r="L879" s="57"/>
      <c r="M879" s="58" t="str">
        <f t="shared" si="85"/>
        <v/>
      </c>
      <c r="N879" s="102"/>
    </row>
    <row r="880" spans="1:14">
      <c r="A880" s="97" t="str">
        <f t="shared" si="83"/>
        <v/>
      </c>
      <c r="B880" s="98" t="str">
        <f t="shared" si="82"/>
        <v/>
      </c>
      <c r="C880" s="99"/>
      <c r="D880" s="100"/>
      <c r="E880" s="100"/>
      <c r="F880" s="57"/>
      <c r="G880" s="58">
        <f t="shared" si="84"/>
        <v>0</v>
      </c>
      <c r="H880" s="58"/>
      <c r="I880" s="57"/>
      <c r="J880" s="57"/>
      <c r="K880" s="57"/>
      <c r="L880" s="57"/>
      <c r="M880" s="58" t="str">
        <f t="shared" si="85"/>
        <v/>
      </c>
      <c r="N880" s="102"/>
    </row>
    <row r="881" spans="1:14">
      <c r="A881" s="97" t="str">
        <f t="shared" si="83"/>
        <v/>
      </c>
      <c r="B881" s="98" t="str">
        <f t="shared" si="82"/>
        <v/>
      </c>
      <c r="C881" s="99"/>
      <c r="D881" s="100"/>
      <c r="E881" s="100"/>
      <c r="F881" s="57"/>
      <c r="G881" s="58">
        <f t="shared" si="84"/>
        <v>0</v>
      </c>
      <c r="H881" s="58"/>
      <c r="I881" s="57"/>
      <c r="J881" s="57"/>
      <c r="K881" s="57"/>
      <c r="L881" s="57"/>
      <c r="M881" s="58" t="str">
        <f t="shared" si="85"/>
        <v/>
      </c>
      <c r="N881" s="102"/>
    </row>
    <row r="882" spans="1:14">
      <c r="A882" s="97" t="str">
        <f t="shared" si="83"/>
        <v/>
      </c>
      <c r="B882" s="98" t="str">
        <f t="shared" si="82"/>
        <v/>
      </c>
      <c r="C882" s="99"/>
      <c r="D882" s="100"/>
      <c r="E882" s="100"/>
      <c r="F882" s="57"/>
      <c r="G882" s="58">
        <f t="shared" si="84"/>
        <v>0</v>
      </c>
      <c r="H882" s="58"/>
      <c r="I882" s="57"/>
      <c r="J882" s="57"/>
      <c r="K882" s="57"/>
      <c r="L882" s="57"/>
      <c r="M882" s="58" t="str">
        <f t="shared" si="85"/>
        <v/>
      </c>
      <c r="N882" s="102"/>
    </row>
    <row r="883" spans="1:14">
      <c r="A883" s="97" t="str">
        <f t="shared" si="83"/>
        <v/>
      </c>
      <c r="B883" s="98" t="str">
        <f t="shared" si="82"/>
        <v/>
      </c>
      <c r="C883" s="99"/>
      <c r="D883" s="100"/>
      <c r="E883" s="100"/>
      <c r="F883" s="57"/>
      <c r="G883" s="58">
        <f t="shared" si="84"/>
        <v>0</v>
      </c>
      <c r="H883" s="58"/>
      <c r="I883" s="57"/>
      <c r="J883" s="57"/>
      <c r="K883" s="57"/>
      <c r="L883" s="57"/>
      <c r="M883" s="58" t="str">
        <f t="shared" si="85"/>
        <v/>
      </c>
      <c r="N883" s="102"/>
    </row>
    <row r="884" spans="1:14">
      <c r="A884" s="97" t="str">
        <f t="shared" si="83"/>
        <v/>
      </c>
      <c r="B884" s="98" t="str">
        <f t="shared" si="82"/>
        <v/>
      </c>
      <c r="C884" s="99"/>
      <c r="D884" s="100"/>
      <c r="E884" s="100"/>
      <c r="F884" s="57"/>
      <c r="G884" s="58">
        <f t="shared" si="84"/>
        <v>0</v>
      </c>
      <c r="H884" s="58"/>
      <c r="I884" s="57"/>
      <c r="J884" s="57"/>
      <c r="K884" s="57"/>
      <c r="L884" s="57"/>
      <c r="M884" s="58" t="str">
        <f t="shared" si="85"/>
        <v/>
      </c>
      <c r="N884" s="102"/>
    </row>
    <row r="885" spans="1:14">
      <c r="A885" s="97" t="str">
        <f t="shared" si="83"/>
        <v/>
      </c>
      <c r="B885" s="98" t="str">
        <f t="shared" si="82"/>
        <v/>
      </c>
      <c r="C885" s="99"/>
      <c r="D885" s="100"/>
      <c r="E885" s="100"/>
      <c r="F885" s="57"/>
      <c r="G885" s="58">
        <f t="shared" si="84"/>
        <v>0</v>
      </c>
      <c r="H885" s="58"/>
      <c r="I885" s="57"/>
      <c r="J885" s="57"/>
      <c r="K885" s="57"/>
      <c r="L885" s="57"/>
      <c r="M885" s="58" t="str">
        <f t="shared" si="85"/>
        <v/>
      </c>
      <c r="N885" s="102"/>
    </row>
    <row r="886" spans="1:14">
      <c r="A886" s="97" t="str">
        <f t="shared" si="83"/>
        <v/>
      </c>
      <c r="B886" s="98" t="str">
        <f t="shared" si="82"/>
        <v/>
      </c>
      <c r="C886" s="99"/>
      <c r="D886" s="100"/>
      <c r="E886" s="100"/>
      <c r="F886" s="57"/>
      <c r="G886" s="58">
        <f t="shared" si="84"/>
        <v>0</v>
      </c>
      <c r="H886" s="58"/>
      <c r="I886" s="57"/>
      <c r="J886" s="57"/>
      <c r="K886" s="57"/>
      <c r="L886" s="57"/>
      <c r="M886" s="58" t="str">
        <f t="shared" si="85"/>
        <v/>
      </c>
      <c r="N886" s="102"/>
    </row>
    <row r="887" spans="1:14">
      <c r="A887" s="97" t="str">
        <f t="shared" si="83"/>
        <v/>
      </c>
      <c r="B887" s="98" t="str">
        <f t="shared" si="82"/>
        <v/>
      </c>
      <c r="C887" s="99"/>
      <c r="D887" s="100"/>
      <c r="E887" s="100"/>
      <c r="F887" s="57"/>
      <c r="G887" s="58">
        <f t="shared" si="84"/>
        <v>0</v>
      </c>
      <c r="H887" s="58"/>
      <c r="I887" s="57"/>
      <c r="J887" s="57"/>
      <c r="K887" s="57"/>
      <c r="L887" s="57"/>
      <c r="M887" s="58" t="str">
        <f t="shared" si="85"/>
        <v/>
      </c>
      <c r="N887" s="102"/>
    </row>
    <row r="888" spans="1:14">
      <c r="A888" s="97" t="str">
        <f t="shared" si="83"/>
        <v/>
      </c>
      <c r="B888" s="98" t="str">
        <f t="shared" si="82"/>
        <v/>
      </c>
      <c r="C888" s="99"/>
      <c r="D888" s="100"/>
      <c r="E888" s="100"/>
      <c r="F888" s="57"/>
      <c r="G888" s="58">
        <f t="shared" si="84"/>
        <v>0</v>
      </c>
      <c r="H888" s="58"/>
      <c r="I888" s="57"/>
      <c r="J888" s="57"/>
      <c r="K888" s="57"/>
      <c r="L888" s="57"/>
      <c r="M888" s="58" t="str">
        <f t="shared" si="85"/>
        <v/>
      </c>
      <c r="N888" s="102"/>
    </row>
    <row r="889" spans="1:14">
      <c r="A889" s="97" t="str">
        <f t="shared" si="83"/>
        <v/>
      </c>
      <c r="B889" s="98" t="str">
        <f t="shared" si="82"/>
        <v/>
      </c>
      <c r="C889" s="99"/>
      <c r="D889" s="100"/>
      <c r="E889" s="100"/>
      <c r="F889" s="57"/>
      <c r="G889" s="58">
        <f t="shared" si="84"/>
        <v>0</v>
      </c>
      <c r="H889" s="58"/>
      <c r="I889" s="57"/>
      <c r="J889" s="57"/>
      <c r="K889" s="57"/>
      <c r="L889" s="57"/>
      <c r="M889" s="58" t="str">
        <f t="shared" si="85"/>
        <v/>
      </c>
      <c r="N889" s="102"/>
    </row>
    <row r="890" spans="1:14">
      <c r="A890" s="97" t="str">
        <f t="shared" si="83"/>
        <v/>
      </c>
      <c r="B890" s="98" t="str">
        <f t="shared" si="82"/>
        <v/>
      </c>
      <c r="C890" s="99"/>
      <c r="D890" s="100"/>
      <c r="E890" s="100"/>
      <c r="F890" s="57"/>
      <c r="G890" s="58">
        <f t="shared" si="84"/>
        <v>0</v>
      </c>
      <c r="H890" s="58"/>
      <c r="I890" s="57"/>
      <c r="J890" s="57"/>
      <c r="K890" s="57"/>
      <c r="L890" s="57"/>
      <c r="M890" s="58" t="str">
        <f t="shared" si="85"/>
        <v/>
      </c>
      <c r="N890" s="102"/>
    </row>
    <row r="891" spans="1:14">
      <c r="A891" s="97" t="str">
        <f t="shared" si="83"/>
        <v/>
      </c>
      <c r="B891" s="98" t="str">
        <f t="shared" si="82"/>
        <v/>
      </c>
      <c r="C891" s="99"/>
      <c r="D891" s="100"/>
      <c r="E891" s="100"/>
      <c r="F891" s="57"/>
      <c r="G891" s="58">
        <f t="shared" si="84"/>
        <v>0</v>
      </c>
      <c r="H891" s="58"/>
      <c r="I891" s="57"/>
      <c r="J891" s="57"/>
      <c r="K891" s="57"/>
      <c r="L891" s="57"/>
      <c r="M891" s="58" t="str">
        <f t="shared" si="85"/>
        <v/>
      </c>
      <c r="N891" s="102"/>
    </row>
    <row r="892" spans="1:14">
      <c r="A892" s="97" t="str">
        <f t="shared" si="83"/>
        <v/>
      </c>
      <c r="B892" s="98" t="str">
        <f t="shared" si="82"/>
        <v/>
      </c>
      <c r="C892" s="99"/>
      <c r="D892" s="100"/>
      <c r="E892" s="100"/>
      <c r="F892" s="57"/>
      <c r="G892" s="58">
        <f t="shared" si="84"/>
        <v>0</v>
      </c>
      <c r="H892" s="58"/>
      <c r="I892" s="57"/>
      <c r="J892" s="57"/>
      <c r="K892" s="57"/>
      <c r="L892" s="57"/>
      <c r="M892" s="58" t="str">
        <f t="shared" si="85"/>
        <v/>
      </c>
      <c r="N892" s="102"/>
    </row>
    <row r="893" spans="1:14">
      <c r="A893" s="97" t="str">
        <f t="shared" si="83"/>
        <v/>
      </c>
      <c r="B893" s="98" t="str">
        <f t="shared" si="82"/>
        <v/>
      </c>
      <c r="C893" s="99"/>
      <c r="D893" s="100"/>
      <c r="E893" s="100"/>
      <c r="F893" s="57"/>
      <c r="G893" s="58">
        <f t="shared" si="84"/>
        <v>0</v>
      </c>
      <c r="H893" s="58"/>
      <c r="I893" s="57"/>
      <c r="J893" s="57"/>
      <c r="K893" s="57"/>
      <c r="L893" s="57"/>
      <c r="M893" s="58" t="str">
        <f t="shared" si="85"/>
        <v/>
      </c>
      <c r="N893" s="102"/>
    </row>
    <row r="894" spans="1:14">
      <c r="A894" s="97" t="str">
        <f t="shared" si="83"/>
        <v/>
      </c>
      <c r="B894" s="98" t="str">
        <f t="shared" si="82"/>
        <v/>
      </c>
      <c r="C894" s="99"/>
      <c r="D894" s="100"/>
      <c r="E894" s="100"/>
      <c r="F894" s="57"/>
      <c r="G894" s="58">
        <f t="shared" si="84"/>
        <v>0</v>
      </c>
      <c r="H894" s="58"/>
      <c r="I894" s="57"/>
      <c r="J894" s="57"/>
      <c r="K894" s="57"/>
      <c r="L894" s="57"/>
      <c r="M894" s="58" t="str">
        <f t="shared" si="85"/>
        <v/>
      </c>
      <c r="N894" s="102"/>
    </row>
    <row r="895" spans="1:14">
      <c r="A895" s="97" t="str">
        <f t="shared" si="83"/>
        <v/>
      </c>
      <c r="B895" s="98" t="str">
        <f t="shared" si="82"/>
        <v/>
      </c>
      <c r="C895" s="99"/>
      <c r="D895" s="100"/>
      <c r="E895" s="100"/>
      <c r="F895" s="57"/>
      <c r="G895" s="58">
        <f t="shared" si="84"/>
        <v>0</v>
      </c>
      <c r="H895" s="58"/>
      <c r="I895" s="57"/>
      <c r="J895" s="57"/>
      <c r="K895" s="57"/>
      <c r="L895" s="57"/>
      <c r="M895" s="58" t="str">
        <f t="shared" si="85"/>
        <v/>
      </c>
      <c r="N895" s="102"/>
    </row>
    <row r="896" spans="1:14">
      <c r="A896" s="97" t="str">
        <f t="shared" si="83"/>
        <v/>
      </c>
      <c r="B896" s="98" t="str">
        <f t="shared" si="82"/>
        <v/>
      </c>
      <c r="C896" s="99"/>
      <c r="D896" s="100"/>
      <c r="E896" s="100"/>
      <c r="F896" s="57"/>
      <c r="G896" s="58">
        <f t="shared" si="84"/>
        <v>0</v>
      </c>
      <c r="H896" s="58"/>
      <c r="I896" s="57"/>
      <c r="J896" s="57"/>
      <c r="K896" s="57"/>
      <c r="L896" s="57"/>
      <c r="M896" s="58" t="str">
        <f t="shared" si="85"/>
        <v/>
      </c>
      <c r="N896" s="102"/>
    </row>
    <row r="897" spans="1:14">
      <c r="A897" s="97" t="str">
        <f t="shared" si="83"/>
        <v/>
      </c>
      <c r="B897" s="98" t="str">
        <f t="shared" si="82"/>
        <v/>
      </c>
      <c r="C897" s="99"/>
      <c r="D897" s="100"/>
      <c r="E897" s="100"/>
      <c r="F897" s="57"/>
      <c r="G897" s="58">
        <f t="shared" si="84"/>
        <v>0</v>
      </c>
      <c r="H897" s="58"/>
      <c r="I897" s="57"/>
      <c r="J897" s="57"/>
      <c r="K897" s="57"/>
      <c r="L897" s="57"/>
      <c r="M897" s="58" t="str">
        <f t="shared" si="85"/>
        <v/>
      </c>
      <c r="N897" s="102"/>
    </row>
    <row r="898" spans="1:14">
      <c r="A898" s="97" t="str">
        <f t="shared" si="83"/>
        <v/>
      </c>
      <c r="B898" s="98" t="str">
        <f t="shared" si="82"/>
        <v/>
      </c>
      <c r="C898" s="99"/>
      <c r="D898" s="100"/>
      <c r="E898" s="100"/>
      <c r="F898" s="57"/>
      <c r="G898" s="58">
        <f t="shared" si="84"/>
        <v>0</v>
      </c>
      <c r="H898" s="58"/>
      <c r="I898" s="57"/>
      <c r="J898" s="57"/>
      <c r="K898" s="57"/>
      <c r="L898" s="57"/>
      <c r="M898" s="58" t="str">
        <f t="shared" si="85"/>
        <v/>
      </c>
      <c r="N898" s="102"/>
    </row>
    <row r="899" spans="1:14">
      <c r="A899" s="97" t="str">
        <f t="shared" si="83"/>
        <v/>
      </c>
      <c r="B899" s="98" t="str">
        <f t="shared" si="82"/>
        <v/>
      </c>
      <c r="C899" s="99"/>
      <c r="D899" s="100"/>
      <c r="E899" s="100"/>
      <c r="F899" s="57"/>
      <c r="G899" s="58">
        <f t="shared" si="84"/>
        <v>0</v>
      </c>
      <c r="H899" s="58"/>
      <c r="I899" s="57"/>
      <c r="J899" s="57"/>
      <c r="K899" s="57"/>
      <c r="L899" s="57"/>
      <c r="M899" s="58" t="str">
        <f t="shared" si="85"/>
        <v/>
      </c>
      <c r="N899" s="102"/>
    </row>
    <row r="900" spans="1:14">
      <c r="A900" s="97" t="str">
        <f t="shared" si="83"/>
        <v/>
      </c>
      <c r="B900" s="98" t="str">
        <f t="shared" si="82"/>
        <v/>
      </c>
      <c r="C900" s="99"/>
      <c r="D900" s="100"/>
      <c r="E900" s="100"/>
      <c r="F900" s="57"/>
      <c r="G900" s="58">
        <f t="shared" si="84"/>
        <v>0</v>
      </c>
      <c r="H900" s="58"/>
      <c r="I900" s="57"/>
      <c r="J900" s="57"/>
      <c r="K900" s="57"/>
      <c r="L900" s="57"/>
      <c r="M900" s="58" t="str">
        <f t="shared" si="85"/>
        <v/>
      </c>
      <c r="N900" s="102"/>
    </row>
    <row r="901" spans="1:14">
      <c r="A901" s="97" t="str">
        <f t="shared" si="83"/>
        <v/>
      </c>
      <c r="B901" s="98" t="str">
        <f t="shared" si="82"/>
        <v/>
      </c>
      <c r="C901" s="99"/>
      <c r="D901" s="100"/>
      <c r="E901" s="100"/>
      <c r="F901" s="57"/>
      <c r="G901" s="58">
        <f t="shared" si="84"/>
        <v>0</v>
      </c>
      <c r="H901" s="58"/>
      <c r="I901" s="57"/>
      <c r="J901" s="57"/>
      <c r="K901" s="57"/>
      <c r="L901" s="57"/>
      <c r="M901" s="58" t="str">
        <f t="shared" si="85"/>
        <v/>
      </c>
      <c r="N901" s="102"/>
    </row>
    <row r="902" spans="1:14">
      <c r="A902" s="97" t="str">
        <f t="shared" si="83"/>
        <v/>
      </c>
      <c r="B902" s="98" t="str">
        <f t="shared" si="82"/>
        <v/>
      </c>
      <c r="C902" s="99"/>
      <c r="D902" s="100"/>
      <c r="E902" s="100"/>
      <c r="F902" s="57"/>
      <c r="G902" s="58">
        <f t="shared" si="84"/>
        <v>0</v>
      </c>
      <c r="H902" s="58"/>
      <c r="I902" s="57"/>
      <c r="J902" s="57"/>
      <c r="K902" s="57"/>
      <c r="L902" s="57"/>
      <c r="M902" s="58" t="str">
        <f t="shared" si="85"/>
        <v/>
      </c>
      <c r="N902" s="102"/>
    </row>
    <row r="903" spans="1:14">
      <c r="A903" s="97" t="str">
        <f t="shared" si="83"/>
        <v/>
      </c>
      <c r="B903" s="98" t="str">
        <f t="shared" si="82"/>
        <v/>
      </c>
      <c r="C903" s="99"/>
      <c r="D903" s="100"/>
      <c r="E903" s="100"/>
      <c r="F903" s="57"/>
      <c r="G903" s="58">
        <f t="shared" si="84"/>
        <v>0</v>
      </c>
      <c r="H903" s="58"/>
      <c r="I903" s="57"/>
      <c r="J903" s="57"/>
      <c r="K903" s="57"/>
      <c r="L903" s="57"/>
      <c r="M903" s="58" t="str">
        <f t="shared" si="85"/>
        <v/>
      </c>
      <c r="N903" s="102"/>
    </row>
    <row r="904" spans="1:14">
      <c r="A904" s="97" t="str">
        <f t="shared" si="83"/>
        <v/>
      </c>
      <c r="B904" s="98" t="str">
        <f t="shared" si="82"/>
        <v/>
      </c>
      <c r="C904" s="99"/>
      <c r="D904" s="100"/>
      <c r="E904" s="100"/>
      <c r="F904" s="57"/>
      <c r="G904" s="58">
        <f t="shared" si="84"/>
        <v>0</v>
      </c>
      <c r="H904" s="58"/>
      <c r="I904" s="57"/>
      <c r="J904" s="57"/>
      <c r="K904" s="57"/>
      <c r="L904" s="57"/>
      <c r="M904" s="58" t="str">
        <f t="shared" si="85"/>
        <v/>
      </c>
      <c r="N904" s="102"/>
    </row>
    <row r="905" spans="1:14">
      <c r="A905" s="97" t="str">
        <f t="shared" si="83"/>
        <v/>
      </c>
      <c r="B905" s="98" t="str">
        <f t="shared" si="82"/>
        <v/>
      </c>
      <c r="C905" s="99"/>
      <c r="D905" s="100"/>
      <c r="E905" s="100"/>
      <c r="F905" s="57"/>
      <c r="G905" s="58">
        <f t="shared" si="84"/>
        <v>0</v>
      </c>
      <c r="H905" s="58"/>
      <c r="I905" s="57"/>
      <c r="J905" s="57"/>
      <c r="K905" s="57"/>
      <c r="L905" s="57"/>
      <c r="M905" s="58" t="str">
        <f t="shared" si="85"/>
        <v/>
      </c>
      <c r="N905" s="102"/>
    </row>
    <row r="906" spans="1:14">
      <c r="A906" s="97" t="str">
        <f t="shared" si="83"/>
        <v/>
      </c>
      <c r="B906" s="98" t="str">
        <f t="shared" si="82"/>
        <v/>
      </c>
      <c r="C906" s="99"/>
      <c r="D906" s="100"/>
      <c r="E906" s="100"/>
      <c r="F906" s="57"/>
      <c r="G906" s="58">
        <f t="shared" si="84"/>
        <v>0</v>
      </c>
      <c r="H906" s="58"/>
      <c r="I906" s="57"/>
      <c r="J906" s="57"/>
      <c r="K906" s="57"/>
      <c r="L906" s="57"/>
      <c r="M906" s="58" t="str">
        <f t="shared" si="85"/>
        <v/>
      </c>
      <c r="N906" s="102"/>
    </row>
    <row r="907" spans="1:14">
      <c r="A907" s="97" t="str">
        <f t="shared" si="83"/>
        <v/>
      </c>
      <c r="B907" s="98" t="str">
        <f t="shared" si="82"/>
        <v/>
      </c>
      <c r="C907" s="99"/>
      <c r="D907" s="100"/>
      <c r="E907" s="100"/>
      <c r="F907" s="57"/>
      <c r="G907" s="58">
        <f t="shared" si="84"/>
        <v>0</v>
      </c>
      <c r="H907" s="58"/>
      <c r="I907" s="57"/>
      <c r="J907" s="57"/>
      <c r="K907" s="57"/>
      <c r="L907" s="57"/>
      <c r="M907" s="58" t="str">
        <f t="shared" si="85"/>
        <v/>
      </c>
      <c r="N907" s="102"/>
    </row>
    <row r="908" spans="1:14">
      <c r="A908" s="97" t="str">
        <f t="shared" si="83"/>
        <v/>
      </c>
      <c r="B908" s="98" t="str">
        <f t="shared" si="82"/>
        <v/>
      </c>
      <c r="C908" s="99"/>
      <c r="D908" s="100"/>
      <c r="E908" s="100"/>
      <c r="F908" s="57"/>
      <c r="G908" s="58">
        <f t="shared" si="84"/>
        <v>0</v>
      </c>
      <c r="H908" s="58"/>
      <c r="I908" s="57"/>
      <c r="J908" s="57"/>
      <c r="K908" s="57"/>
      <c r="L908" s="57"/>
      <c r="M908" s="58" t="str">
        <f t="shared" si="85"/>
        <v/>
      </c>
      <c r="N908" s="102"/>
    </row>
    <row r="909" spans="1:14">
      <c r="A909" s="97" t="str">
        <f t="shared" si="83"/>
        <v/>
      </c>
      <c r="B909" s="98" t="str">
        <f t="shared" si="82"/>
        <v/>
      </c>
      <c r="C909" s="99"/>
      <c r="D909" s="100"/>
      <c r="E909" s="100"/>
      <c r="F909" s="57"/>
      <c r="G909" s="58">
        <f t="shared" si="84"/>
        <v>0</v>
      </c>
      <c r="H909" s="58"/>
      <c r="I909" s="57"/>
      <c r="J909" s="57"/>
      <c r="K909" s="57"/>
      <c r="L909" s="57"/>
      <c r="M909" s="58" t="str">
        <f t="shared" si="85"/>
        <v/>
      </c>
      <c r="N909" s="102"/>
    </row>
    <row r="910" spans="1:14">
      <c r="A910" s="97" t="str">
        <f t="shared" si="83"/>
        <v/>
      </c>
      <c r="B910" s="98" t="str">
        <f t="shared" si="82"/>
        <v/>
      </c>
      <c r="C910" s="99"/>
      <c r="D910" s="100"/>
      <c r="E910" s="100"/>
      <c r="F910" s="57"/>
      <c r="G910" s="58">
        <f t="shared" si="84"/>
        <v>0</v>
      </c>
      <c r="H910" s="58"/>
      <c r="I910" s="57"/>
      <c r="J910" s="57"/>
      <c r="K910" s="57"/>
      <c r="L910" s="57"/>
      <c r="M910" s="58" t="str">
        <f t="shared" si="85"/>
        <v/>
      </c>
      <c r="N910" s="102"/>
    </row>
    <row r="911" spans="1:14">
      <c r="A911" s="97" t="str">
        <f t="shared" si="83"/>
        <v/>
      </c>
      <c r="B911" s="98" t="str">
        <f t="shared" si="82"/>
        <v/>
      </c>
      <c r="C911" s="99"/>
      <c r="D911" s="100"/>
      <c r="E911" s="100"/>
      <c r="F911" s="57"/>
      <c r="G911" s="58">
        <f t="shared" si="84"/>
        <v>0</v>
      </c>
      <c r="H911" s="58"/>
      <c r="I911" s="57"/>
      <c r="J911" s="57"/>
      <c r="K911" s="57"/>
      <c r="L911" s="57"/>
      <c r="M911" s="58" t="str">
        <f t="shared" si="85"/>
        <v/>
      </c>
      <c r="N911" s="102"/>
    </row>
    <row r="912" spans="1:14">
      <c r="A912" s="97" t="str">
        <f t="shared" si="83"/>
        <v/>
      </c>
      <c r="B912" s="98" t="str">
        <f t="shared" si="82"/>
        <v/>
      </c>
      <c r="C912" s="99"/>
      <c r="D912" s="100"/>
      <c r="E912" s="100"/>
      <c r="F912" s="57"/>
      <c r="G912" s="58">
        <f t="shared" si="84"/>
        <v>0</v>
      </c>
      <c r="H912" s="58"/>
      <c r="I912" s="57"/>
      <c r="J912" s="57"/>
      <c r="K912" s="57"/>
      <c r="L912" s="57"/>
      <c r="M912" s="58" t="str">
        <f t="shared" si="85"/>
        <v/>
      </c>
      <c r="N912" s="102"/>
    </row>
    <row r="913" spans="1:14">
      <c r="A913" s="97" t="str">
        <f t="shared" si="83"/>
        <v/>
      </c>
      <c r="B913" s="98" t="str">
        <f t="shared" si="82"/>
        <v/>
      </c>
      <c r="C913" s="99"/>
      <c r="D913" s="100"/>
      <c r="E913" s="100"/>
      <c r="F913" s="57"/>
      <c r="G913" s="58">
        <f t="shared" si="84"/>
        <v>0</v>
      </c>
      <c r="H913" s="58"/>
      <c r="I913" s="57"/>
      <c r="J913" s="57"/>
      <c r="K913" s="57"/>
      <c r="L913" s="57"/>
      <c r="M913" s="58" t="str">
        <f t="shared" si="85"/>
        <v/>
      </c>
      <c r="N913" s="102"/>
    </row>
    <row r="914" spans="1:14">
      <c r="A914" s="97" t="str">
        <f t="shared" si="83"/>
        <v/>
      </c>
      <c r="B914" s="98" t="str">
        <f t="shared" si="82"/>
        <v/>
      </c>
      <c r="C914" s="99"/>
      <c r="D914" s="100"/>
      <c r="E914" s="100"/>
      <c r="F914" s="57"/>
      <c r="G914" s="58">
        <f t="shared" si="84"/>
        <v>0</v>
      </c>
      <c r="H914" s="58"/>
      <c r="I914" s="57"/>
      <c r="J914" s="57"/>
      <c r="K914" s="57"/>
      <c r="L914" s="57"/>
      <c r="M914" s="58" t="str">
        <f t="shared" si="85"/>
        <v/>
      </c>
      <c r="N914" s="102"/>
    </row>
    <row r="915" spans="1:14">
      <c r="A915" s="97" t="str">
        <f t="shared" si="83"/>
        <v/>
      </c>
      <c r="B915" s="98" t="str">
        <f t="shared" si="82"/>
        <v/>
      </c>
      <c r="C915" s="99"/>
      <c r="D915" s="100"/>
      <c r="E915" s="100"/>
      <c r="F915" s="57"/>
      <c r="G915" s="58">
        <f t="shared" si="84"/>
        <v>0</v>
      </c>
      <c r="H915" s="58"/>
      <c r="I915" s="57"/>
      <c r="J915" s="57"/>
      <c r="K915" s="57"/>
      <c r="L915" s="57"/>
      <c r="M915" s="58" t="str">
        <f t="shared" si="85"/>
        <v/>
      </c>
      <c r="N915" s="102"/>
    </row>
    <row r="916" spans="1:14">
      <c r="A916" s="97" t="str">
        <f t="shared" si="83"/>
        <v/>
      </c>
      <c r="B916" s="98" t="str">
        <f t="shared" si="82"/>
        <v/>
      </c>
      <c r="C916" s="99"/>
      <c r="D916" s="100"/>
      <c r="E916" s="100"/>
      <c r="F916" s="57"/>
      <c r="G916" s="58">
        <f t="shared" si="84"/>
        <v>0</v>
      </c>
      <c r="H916" s="58"/>
      <c r="I916" s="57"/>
      <c r="J916" s="57"/>
      <c r="K916" s="57"/>
      <c r="L916" s="57"/>
      <c r="M916" s="58" t="str">
        <f t="shared" si="85"/>
        <v/>
      </c>
      <c r="N916" s="102"/>
    </row>
    <row r="917" spans="1:14">
      <c r="A917" s="97" t="str">
        <f t="shared" si="83"/>
        <v/>
      </c>
      <c r="B917" s="98" t="str">
        <f t="shared" si="82"/>
        <v/>
      </c>
      <c r="C917" s="99"/>
      <c r="D917" s="100"/>
      <c r="E917" s="100"/>
      <c r="F917" s="57"/>
      <c r="G917" s="58">
        <f t="shared" si="84"/>
        <v>0</v>
      </c>
      <c r="H917" s="58"/>
      <c r="I917" s="57"/>
      <c r="J917" s="57"/>
      <c r="K917" s="57"/>
      <c r="L917" s="57"/>
      <c r="M917" s="58" t="str">
        <f t="shared" si="85"/>
        <v/>
      </c>
      <c r="N917" s="102"/>
    </row>
    <row r="918" spans="1:14">
      <c r="A918" s="97" t="str">
        <f t="shared" si="83"/>
        <v/>
      </c>
      <c r="B918" s="98" t="str">
        <f t="shared" si="82"/>
        <v/>
      </c>
      <c r="C918" s="99"/>
      <c r="D918" s="100"/>
      <c r="E918" s="100"/>
      <c r="F918" s="57"/>
      <c r="G918" s="58">
        <f t="shared" si="84"/>
        <v>0</v>
      </c>
      <c r="H918" s="58"/>
      <c r="I918" s="57"/>
      <c r="J918" s="57"/>
      <c r="K918" s="57"/>
      <c r="L918" s="57"/>
      <c r="M918" s="58" t="str">
        <f t="shared" si="85"/>
        <v/>
      </c>
      <c r="N918" s="102"/>
    </row>
    <row r="919" spans="1:14">
      <c r="A919" s="97" t="str">
        <f t="shared" si="83"/>
        <v/>
      </c>
      <c r="B919" s="98" t="str">
        <f t="shared" si="82"/>
        <v/>
      </c>
      <c r="C919" s="99"/>
      <c r="D919" s="100"/>
      <c r="E919" s="100"/>
      <c r="F919" s="57"/>
      <c r="G919" s="58">
        <f t="shared" si="84"/>
        <v>0</v>
      </c>
      <c r="H919" s="58"/>
      <c r="I919" s="57"/>
      <c r="J919" s="57"/>
      <c r="K919" s="57"/>
      <c r="L919" s="57"/>
      <c r="M919" s="58" t="str">
        <f t="shared" si="85"/>
        <v/>
      </c>
      <c r="N919" s="102"/>
    </row>
    <row r="920" spans="1:14">
      <c r="A920" s="97" t="str">
        <f t="shared" si="83"/>
        <v/>
      </c>
      <c r="B920" s="98" t="str">
        <f t="shared" si="82"/>
        <v/>
      </c>
      <c r="C920" s="99"/>
      <c r="D920" s="100"/>
      <c r="E920" s="100"/>
      <c r="F920" s="57"/>
      <c r="G920" s="58">
        <f t="shared" si="84"/>
        <v>0</v>
      </c>
      <c r="H920" s="58"/>
      <c r="I920" s="57"/>
      <c r="J920" s="57"/>
      <c r="K920" s="57"/>
      <c r="L920" s="57"/>
      <c r="M920" s="58" t="str">
        <f t="shared" si="85"/>
        <v/>
      </c>
      <c r="N920" s="102"/>
    </row>
    <row r="921" spans="1:14">
      <c r="A921" s="97" t="str">
        <f t="shared" si="83"/>
        <v/>
      </c>
      <c r="B921" s="98" t="str">
        <f t="shared" si="82"/>
        <v/>
      </c>
      <c r="C921" s="99"/>
      <c r="D921" s="100"/>
      <c r="E921" s="100"/>
      <c r="F921" s="57"/>
      <c r="G921" s="58">
        <f t="shared" si="84"/>
        <v>0</v>
      </c>
      <c r="H921" s="58"/>
      <c r="I921" s="57"/>
      <c r="J921" s="57"/>
      <c r="K921" s="57"/>
      <c r="L921" s="57"/>
      <c r="M921" s="58" t="str">
        <f t="shared" si="85"/>
        <v/>
      </c>
      <c r="N921" s="102"/>
    </row>
    <row r="922" spans="1:14">
      <c r="A922" s="97" t="str">
        <f t="shared" si="83"/>
        <v/>
      </c>
      <c r="B922" s="98" t="str">
        <f t="shared" si="82"/>
        <v/>
      </c>
      <c r="C922" s="99"/>
      <c r="D922" s="100"/>
      <c r="E922" s="100"/>
      <c r="F922" s="57"/>
      <c r="G922" s="58">
        <f t="shared" si="84"/>
        <v>0</v>
      </c>
      <c r="H922" s="58"/>
      <c r="I922" s="57"/>
      <c r="J922" s="57"/>
      <c r="K922" s="57"/>
      <c r="L922" s="57"/>
      <c r="M922" s="58" t="str">
        <f t="shared" si="85"/>
        <v/>
      </c>
      <c r="N922" s="102"/>
    </row>
    <row r="923" spans="1:14">
      <c r="A923" s="97" t="str">
        <f t="shared" si="83"/>
        <v/>
      </c>
      <c r="B923" s="98" t="str">
        <f t="shared" si="82"/>
        <v/>
      </c>
      <c r="C923" s="99"/>
      <c r="D923" s="100"/>
      <c r="E923" s="100"/>
      <c r="F923" s="57"/>
      <c r="G923" s="58">
        <f t="shared" si="84"/>
        <v>0</v>
      </c>
      <c r="H923" s="58"/>
      <c r="I923" s="57"/>
      <c r="J923" s="57"/>
      <c r="K923" s="57"/>
      <c r="L923" s="57"/>
      <c r="M923" s="58" t="str">
        <f t="shared" si="85"/>
        <v/>
      </c>
      <c r="N923" s="102"/>
    </row>
    <row r="924" spans="1:14">
      <c r="A924" s="97" t="str">
        <f t="shared" si="83"/>
        <v/>
      </c>
      <c r="B924" s="98" t="str">
        <f t="shared" si="82"/>
        <v/>
      </c>
      <c r="C924" s="99"/>
      <c r="D924" s="100"/>
      <c r="E924" s="100"/>
      <c r="F924" s="57"/>
      <c r="G924" s="58">
        <f t="shared" si="84"/>
        <v>0</v>
      </c>
      <c r="H924" s="58"/>
      <c r="I924" s="57"/>
      <c r="J924" s="57"/>
      <c r="K924" s="57"/>
      <c r="L924" s="57"/>
      <c r="M924" s="58" t="str">
        <f t="shared" si="85"/>
        <v/>
      </c>
      <c r="N924" s="102"/>
    </row>
    <row r="925" spans="1:14">
      <c r="A925" s="97" t="str">
        <f t="shared" si="83"/>
        <v/>
      </c>
      <c r="B925" s="98" t="str">
        <f t="shared" si="82"/>
        <v/>
      </c>
      <c r="C925" s="99"/>
      <c r="D925" s="100"/>
      <c r="E925" s="100"/>
      <c r="F925" s="57"/>
      <c r="G925" s="58">
        <f t="shared" si="84"/>
        <v>0</v>
      </c>
      <c r="H925" s="58"/>
      <c r="I925" s="57"/>
      <c r="J925" s="57"/>
      <c r="K925" s="57"/>
      <c r="L925" s="57"/>
      <c r="M925" s="58" t="str">
        <f t="shared" si="85"/>
        <v/>
      </c>
      <c r="N925" s="102"/>
    </row>
    <row r="926" spans="1:14">
      <c r="A926" s="97" t="str">
        <f t="shared" si="83"/>
        <v/>
      </c>
      <c r="B926" s="98" t="str">
        <f t="shared" si="82"/>
        <v/>
      </c>
      <c r="C926" s="99"/>
      <c r="D926" s="100"/>
      <c r="E926" s="100"/>
      <c r="F926" s="57"/>
      <c r="G926" s="58">
        <f t="shared" si="84"/>
        <v>0</v>
      </c>
      <c r="H926" s="58"/>
      <c r="I926" s="57"/>
      <c r="J926" s="57"/>
      <c r="K926" s="57"/>
      <c r="L926" s="57"/>
      <c r="M926" s="58" t="str">
        <f t="shared" si="85"/>
        <v/>
      </c>
      <c r="N926" s="102"/>
    </row>
    <row r="927" spans="1:14">
      <c r="A927" s="97" t="str">
        <f t="shared" si="83"/>
        <v/>
      </c>
      <c r="B927" s="98" t="str">
        <f t="shared" si="82"/>
        <v/>
      </c>
      <c r="C927" s="99"/>
      <c r="D927" s="100"/>
      <c r="E927" s="100"/>
      <c r="F927" s="57"/>
      <c r="G927" s="58">
        <f t="shared" si="84"/>
        <v>0</v>
      </c>
      <c r="H927" s="58"/>
      <c r="I927" s="57"/>
      <c r="J927" s="57"/>
      <c r="K927" s="57"/>
      <c r="L927" s="57"/>
      <c r="M927" s="58" t="str">
        <f t="shared" si="85"/>
        <v/>
      </c>
      <c r="N927" s="102"/>
    </row>
    <row r="928" spans="1:14">
      <c r="A928" s="97" t="str">
        <f t="shared" si="83"/>
        <v/>
      </c>
      <c r="B928" s="98" t="str">
        <f t="shared" si="82"/>
        <v/>
      </c>
      <c r="C928" s="99"/>
      <c r="D928" s="100"/>
      <c r="E928" s="100"/>
      <c r="F928" s="57"/>
      <c r="G928" s="58">
        <f t="shared" si="84"/>
        <v>0</v>
      </c>
      <c r="H928" s="58"/>
      <c r="I928" s="57"/>
      <c r="J928" s="57"/>
      <c r="K928" s="57"/>
      <c r="L928" s="57"/>
      <c r="M928" s="58" t="str">
        <f t="shared" si="85"/>
        <v/>
      </c>
      <c r="N928" s="102"/>
    </row>
    <row r="929" spans="1:14">
      <c r="A929" s="97" t="str">
        <f t="shared" si="83"/>
        <v/>
      </c>
      <c r="B929" s="98" t="str">
        <f t="shared" si="82"/>
        <v/>
      </c>
      <c r="C929" s="99"/>
      <c r="D929" s="100"/>
      <c r="E929" s="100"/>
      <c r="F929" s="57"/>
      <c r="G929" s="58">
        <f t="shared" si="84"/>
        <v>0</v>
      </c>
      <c r="H929" s="58"/>
      <c r="I929" s="57"/>
      <c r="J929" s="57"/>
      <c r="K929" s="57"/>
      <c r="L929" s="57"/>
      <c r="M929" s="58" t="str">
        <f t="shared" si="85"/>
        <v/>
      </c>
      <c r="N929" s="102"/>
    </row>
    <row r="930" spans="1:14">
      <c r="A930" s="97" t="str">
        <f t="shared" si="83"/>
        <v/>
      </c>
      <c r="B930" s="98" t="str">
        <f t="shared" si="82"/>
        <v/>
      </c>
      <c r="C930" s="99"/>
      <c r="D930" s="100"/>
      <c r="E930" s="100"/>
      <c r="F930" s="57"/>
      <c r="G930" s="58">
        <f t="shared" si="84"/>
        <v>0</v>
      </c>
      <c r="H930" s="58"/>
      <c r="I930" s="57"/>
      <c r="J930" s="57"/>
      <c r="K930" s="57"/>
      <c r="L930" s="57"/>
      <c r="M930" s="58" t="str">
        <f t="shared" si="85"/>
        <v/>
      </c>
      <c r="N930" s="102"/>
    </row>
    <row r="931" spans="1:14">
      <c r="A931" s="97" t="str">
        <f t="shared" si="83"/>
        <v/>
      </c>
      <c r="B931" s="98" t="str">
        <f t="shared" si="82"/>
        <v/>
      </c>
      <c r="C931" s="99"/>
      <c r="D931" s="100"/>
      <c r="E931" s="100"/>
      <c r="F931" s="57"/>
      <c r="G931" s="58">
        <f t="shared" si="84"/>
        <v>0</v>
      </c>
      <c r="H931" s="58"/>
      <c r="I931" s="57"/>
      <c r="J931" s="57"/>
      <c r="K931" s="57"/>
      <c r="L931" s="57"/>
      <c r="M931" s="58" t="str">
        <f t="shared" si="85"/>
        <v/>
      </c>
      <c r="N931" s="102"/>
    </row>
    <row r="932" spans="1:14">
      <c r="A932" s="97" t="str">
        <f t="shared" si="83"/>
        <v/>
      </c>
      <c r="B932" s="98" t="str">
        <f t="shared" si="82"/>
        <v/>
      </c>
      <c r="C932" s="99"/>
      <c r="D932" s="100"/>
      <c r="E932" s="100"/>
      <c r="F932" s="57"/>
      <c r="G932" s="58">
        <f t="shared" si="84"/>
        <v>0</v>
      </c>
      <c r="H932" s="58"/>
      <c r="I932" s="57"/>
      <c r="J932" s="57"/>
      <c r="K932" s="57"/>
      <c r="L932" s="57"/>
      <c r="M932" s="58" t="str">
        <f t="shared" si="85"/>
        <v/>
      </c>
      <c r="N932" s="102"/>
    </row>
    <row r="933" spans="1:14">
      <c r="A933" s="97" t="str">
        <f t="shared" si="83"/>
        <v/>
      </c>
      <c r="B933" s="98" t="str">
        <f t="shared" si="82"/>
        <v/>
      </c>
      <c r="C933" s="99"/>
      <c r="D933" s="100"/>
      <c r="E933" s="100"/>
      <c r="F933" s="57"/>
      <c r="G933" s="58">
        <f t="shared" si="84"/>
        <v>0</v>
      </c>
      <c r="H933" s="58"/>
      <c r="I933" s="57"/>
      <c r="J933" s="57"/>
      <c r="K933" s="57"/>
      <c r="L933" s="57"/>
      <c r="M933" s="58" t="str">
        <f t="shared" si="85"/>
        <v/>
      </c>
      <c r="N933" s="102"/>
    </row>
    <row r="934" spans="1:14">
      <c r="A934" s="97" t="str">
        <f t="shared" si="83"/>
        <v/>
      </c>
      <c r="B934" s="98" t="str">
        <f t="shared" si="82"/>
        <v/>
      </c>
      <c r="C934" s="99"/>
      <c r="D934" s="100"/>
      <c r="E934" s="100"/>
      <c r="F934" s="57"/>
      <c r="G934" s="58">
        <f t="shared" si="84"/>
        <v>0</v>
      </c>
      <c r="H934" s="58"/>
      <c r="I934" s="57"/>
      <c r="J934" s="57"/>
      <c r="K934" s="57"/>
      <c r="L934" s="57"/>
      <c r="M934" s="58" t="str">
        <f t="shared" si="85"/>
        <v/>
      </c>
      <c r="N934" s="102"/>
    </row>
    <row r="935" spans="1:14">
      <c r="A935" s="97" t="str">
        <f t="shared" si="83"/>
        <v/>
      </c>
      <c r="B935" s="98" t="str">
        <f t="shared" si="82"/>
        <v/>
      </c>
      <c r="C935" s="99"/>
      <c r="D935" s="100"/>
      <c r="E935" s="100"/>
      <c r="F935" s="57"/>
      <c r="G935" s="58">
        <f t="shared" si="84"/>
        <v>0</v>
      </c>
      <c r="H935" s="58"/>
      <c r="I935" s="57"/>
      <c r="J935" s="57"/>
      <c r="K935" s="57"/>
      <c r="L935" s="57"/>
      <c r="M935" s="58" t="str">
        <f t="shared" si="85"/>
        <v/>
      </c>
      <c r="N935" s="102"/>
    </row>
    <row r="936" spans="1:14">
      <c r="A936" s="97" t="str">
        <f t="shared" si="83"/>
        <v/>
      </c>
      <c r="B936" s="98" t="str">
        <f t="shared" si="82"/>
        <v/>
      </c>
      <c r="C936" s="99"/>
      <c r="D936" s="100"/>
      <c r="E936" s="100"/>
      <c r="F936" s="57"/>
      <c r="G936" s="58">
        <f t="shared" si="84"/>
        <v>0</v>
      </c>
      <c r="H936" s="58"/>
      <c r="I936" s="57"/>
      <c r="J936" s="57"/>
      <c r="K936" s="57"/>
      <c r="L936" s="57"/>
      <c r="M936" s="58" t="str">
        <f t="shared" si="85"/>
        <v/>
      </c>
      <c r="N936" s="102"/>
    </row>
    <row r="937" spans="1:14">
      <c r="A937" s="97" t="str">
        <f t="shared" si="83"/>
        <v/>
      </c>
      <c r="B937" s="98" t="str">
        <f t="shared" si="82"/>
        <v/>
      </c>
      <c r="C937" s="99"/>
      <c r="D937" s="100"/>
      <c r="E937" s="100"/>
      <c r="F937" s="57"/>
      <c r="G937" s="58">
        <f t="shared" si="84"/>
        <v>0</v>
      </c>
      <c r="H937" s="58"/>
      <c r="I937" s="57"/>
      <c r="J937" s="57"/>
      <c r="K937" s="57"/>
      <c r="L937" s="57"/>
      <c r="M937" s="58" t="str">
        <f t="shared" si="85"/>
        <v/>
      </c>
      <c r="N937" s="102"/>
    </row>
    <row r="938" spans="1:14">
      <c r="A938" s="97" t="str">
        <f t="shared" si="83"/>
        <v/>
      </c>
      <c r="B938" s="98" t="str">
        <f t="shared" si="82"/>
        <v/>
      </c>
      <c r="C938" s="99"/>
      <c r="D938" s="100"/>
      <c r="E938" s="100"/>
      <c r="F938" s="57"/>
      <c r="G938" s="58">
        <f t="shared" si="84"/>
        <v>0</v>
      </c>
      <c r="H938" s="58"/>
      <c r="I938" s="57"/>
      <c r="J938" s="57"/>
      <c r="K938" s="57"/>
      <c r="L938" s="57"/>
      <c r="M938" s="58" t="str">
        <f t="shared" si="85"/>
        <v/>
      </c>
      <c r="N938" s="102"/>
    </row>
    <row r="939" spans="1:14">
      <c r="A939" s="97" t="str">
        <f t="shared" si="83"/>
        <v/>
      </c>
      <c r="B939" s="98" t="str">
        <f t="shared" si="82"/>
        <v/>
      </c>
      <c r="C939" s="99"/>
      <c r="D939" s="100"/>
      <c r="E939" s="100"/>
      <c r="F939" s="57"/>
      <c r="G939" s="58">
        <f t="shared" si="84"/>
        <v>0</v>
      </c>
      <c r="H939" s="58"/>
      <c r="I939" s="57"/>
      <c r="J939" s="57"/>
      <c r="K939" s="57"/>
      <c r="L939" s="57"/>
      <c r="M939" s="58" t="str">
        <f t="shared" si="85"/>
        <v/>
      </c>
      <c r="N939" s="102"/>
    </row>
    <row r="940" spans="1:14">
      <c r="A940" s="97" t="str">
        <f t="shared" si="83"/>
        <v/>
      </c>
      <c r="B940" s="98" t="str">
        <f t="shared" ref="B940:B1000" si="86">IF(C940="","",MONTH(C940)&amp;"月")</f>
        <v/>
      </c>
      <c r="C940" s="99"/>
      <c r="D940" s="100"/>
      <c r="E940" s="100"/>
      <c r="F940" s="57"/>
      <c r="G940" s="58">
        <f t="shared" si="84"/>
        <v>0</v>
      </c>
      <c r="H940" s="58"/>
      <c r="I940" s="57"/>
      <c r="J940" s="57"/>
      <c r="K940" s="57"/>
      <c r="L940" s="57"/>
      <c r="M940" s="58" t="str">
        <f t="shared" si="85"/>
        <v/>
      </c>
      <c r="N940" s="102"/>
    </row>
    <row r="941" spans="1:14">
      <c r="A941" s="97" t="str">
        <f t="shared" ref="A941:A1000" si="87">IF(C941="","",ROW()-42)</f>
        <v/>
      </c>
      <c r="B941" s="98" t="str">
        <f t="shared" si="86"/>
        <v/>
      </c>
      <c r="C941" s="99"/>
      <c r="D941" s="100"/>
      <c r="E941" s="100"/>
      <c r="F941" s="57"/>
      <c r="G941" s="58">
        <f t="shared" ref="G941:G1000" si="88">IF(F941="",0,F941*$K$41)</f>
        <v>0</v>
      </c>
      <c r="H941" s="58"/>
      <c r="I941" s="57"/>
      <c r="J941" s="57"/>
      <c r="K941" s="57"/>
      <c r="L941" s="57"/>
      <c r="M941" s="58" t="str">
        <f t="shared" ref="M941:M1000" si="89">IF(C941="","",ROUND(M940+G941-I941-J941-K941-L941-H941,2))</f>
        <v/>
      </c>
      <c r="N941" s="102"/>
    </row>
    <row r="942" spans="1:14">
      <c r="A942" s="97" t="str">
        <f t="shared" si="87"/>
        <v/>
      </c>
      <c r="B942" s="98" t="str">
        <f t="shared" si="86"/>
        <v/>
      </c>
      <c r="C942" s="99"/>
      <c r="D942" s="100"/>
      <c r="E942" s="100"/>
      <c r="F942" s="57"/>
      <c r="G942" s="58">
        <f t="shared" si="88"/>
        <v>0</v>
      </c>
      <c r="H942" s="58"/>
      <c r="I942" s="57"/>
      <c r="J942" s="57"/>
      <c r="K942" s="57"/>
      <c r="L942" s="57"/>
      <c r="M942" s="58" t="str">
        <f t="shared" si="89"/>
        <v/>
      </c>
      <c r="N942" s="102"/>
    </row>
    <row r="943" spans="1:14">
      <c r="A943" s="97" t="str">
        <f t="shared" si="87"/>
        <v/>
      </c>
      <c r="B943" s="98" t="str">
        <f t="shared" si="86"/>
        <v/>
      </c>
      <c r="C943" s="99"/>
      <c r="D943" s="100"/>
      <c r="E943" s="100"/>
      <c r="F943" s="57"/>
      <c r="G943" s="58">
        <f t="shared" si="88"/>
        <v>0</v>
      </c>
      <c r="H943" s="58"/>
      <c r="I943" s="57"/>
      <c r="J943" s="57"/>
      <c r="K943" s="57"/>
      <c r="L943" s="57"/>
      <c r="M943" s="58" t="str">
        <f t="shared" si="89"/>
        <v/>
      </c>
      <c r="N943" s="102"/>
    </row>
    <row r="944" spans="1:14">
      <c r="A944" s="97" t="str">
        <f t="shared" si="87"/>
        <v/>
      </c>
      <c r="B944" s="98" t="str">
        <f t="shared" si="86"/>
        <v/>
      </c>
      <c r="C944" s="99"/>
      <c r="D944" s="100"/>
      <c r="E944" s="100"/>
      <c r="F944" s="57"/>
      <c r="G944" s="58">
        <f t="shared" si="88"/>
        <v>0</v>
      </c>
      <c r="H944" s="58"/>
      <c r="I944" s="57"/>
      <c r="J944" s="57"/>
      <c r="K944" s="57"/>
      <c r="L944" s="57"/>
      <c r="M944" s="58" t="str">
        <f t="shared" si="89"/>
        <v/>
      </c>
      <c r="N944" s="102"/>
    </row>
    <row r="945" spans="1:14">
      <c r="A945" s="97" t="str">
        <f t="shared" si="87"/>
        <v/>
      </c>
      <c r="B945" s="98" t="str">
        <f t="shared" si="86"/>
        <v/>
      </c>
      <c r="C945" s="99"/>
      <c r="D945" s="100"/>
      <c r="E945" s="100"/>
      <c r="F945" s="57"/>
      <c r="G945" s="58">
        <f t="shared" si="88"/>
        <v>0</v>
      </c>
      <c r="H945" s="58"/>
      <c r="I945" s="57"/>
      <c r="J945" s="57"/>
      <c r="K945" s="57"/>
      <c r="L945" s="57"/>
      <c r="M945" s="58" t="str">
        <f t="shared" si="89"/>
        <v/>
      </c>
      <c r="N945" s="102"/>
    </row>
    <row r="946" spans="1:14">
      <c r="A946" s="97" t="str">
        <f t="shared" si="87"/>
        <v/>
      </c>
      <c r="B946" s="98" t="str">
        <f t="shared" si="86"/>
        <v/>
      </c>
      <c r="C946" s="99"/>
      <c r="D946" s="100"/>
      <c r="E946" s="100"/>
      <c r="F946" s="57"/>
      <c r="G946" s="58">
        <f t="shared" si="88"/>
        <v>0</v>
      </c>
      <c r="H946" s="58"/>
      <c r="I946" s="57"/>
      <c r="J946" s="57"/>
      <c r="K946" s="57"/>
      <c r="L946" s="57"/>
      <c r="M946" s="58" t="str">
        <f t="shared" si="89"/>
        <v/>
      </c>
      <c r="N946" s="102"/>
    </row>
    <row r="947" spans="1:14">
      <c r="A947" s="97" t="str">
        <f t="shared" si="87"/>
        <v/>
      </c>
      <c r="B947" s="98" t="str">
        <f t="shared" si="86"/>
        <v/>
      </c>
      <c r="C947" s="99"/>
      <c r="D947" s="100"/>
      <c r="E947" s="100"/>
      <c r="F947" s="57"/>
      <c r="G947" s="58">
        <f t="shared" si="88"/>
        <v>0</v>
      </c>
      <c r="H947" s="58"/>
      <c r="I947" s="57"/>
      <c r="J947" s="57"/>
      <c r="K947" s="57"/>
      <c r="L947" s="57"/>
      <c r="M947" s="58" t="str">
        <f t="shared" si="89"/>
        <v/>
      </c>
      <c r="N947" s="102"/>
    </row>
    <row r="948" spans="1:14">
      <c r="A948" s="97" t="str">
        <f t="shared" si="87"/>
        <v/>
      </c>
      <c r="B948" s="98" t="str">
        <f t="shared" si="86"/>
        <v/>
      </c>
      <c r="C948" s="99"/>
      <c r="D948" s="100"/>
      <c r="E948" s="100"/>
      <c r="F948" s="57"/>
      <c r="G948" s="58">
        <f t="shared" si="88"/>
        <v>0</v>
      </c>
      <c r="H948" s="58"/>
      <c r="I948" s="57"/>
      <c r="J948" s="57"/>
      <c r="K948" s="57"/>
      <c r="L948" s="57"/>
      <c r="M948" s="58" t="str">
        <f t="shared" si="89"/>
        <v/>
      </c>
      <c r="N948" s="102"/>
    </row>
    <row r="949" spans="1:14">
      <c r="A949" s="97" t="str">
        <f t="shared" si="87"/>
        <v/>
      </c>
      <c r="B949" s="98" t="str">
        <f t="shared" si="86"/>
        <v/>
      </c>
      <c r="C949" s="99"/>
      <c r="D949" s="100"/>
      <c r="E949" s="100"/>
      <c r="F949" s="57"/>
      <c r="G949" s="58">
        <f t="shared" si="88"/>
        <v>0</v>
      </c>
      <c r="H949" s="58"/>
      <c r="I949" s="57"/>
      <c r="J949" s="57"/>
      <c r="K949" s="57"/>
      <c r="L949" s="57"/>
      <c r="M949" s="58" t="str">
        <f t="shared" si="89"/>
        <v/>
      </c>
      <c r="N949" s="102"/>
    </row>
    <row r="950" spans="1:14">
      <c r="A950" s="97" t="str">
        <f t="shared" si="87"/>
        <v/>
      </c>
      <c r="B950" s="98" t="str">
        <f t="shared" si="86"/>
        <v/>
      </c>
      <c r="C950" s="99"/>
      <c r="D950" s="100"/>
      <c r="E950" s="100"/>
      <c r="F950" s="57"/>
      <c r="G950" s="58">
        <f t="shared" si="88"/>
        <v>0</v>
      </c>
      <c r="H950" s="58"/>
      <c r="I950" s="57"/>
      <c r="J950" s="57"/>
      <c r="K950" s="57"/>
      <c r="L950" s="57"/>
      <c r="M950" s="58" t="str">
        <f t="shared" si="89"/>
        <v/>
      </c>
      <c r="N950" s="102"/>
    </row>
    <row r="951" spans="1:14">
      <c r="A951" s="97" t="str">
        <f t="shared" si="87"/>
        <v/>
      </c>
      <c r="B951" s="98" t="str">
        <f t="shared" si="86"/>
        <v/>
      </c>
      <c r="C951" s="99"/>
      <c r="D951" s="100"/>
      <c r="E951" s="100"/>
      <c r="F951" s="57"/>
      <c r="G951" s="58">
        <f t="shared" si="88"/>
        <v>0</v>
      </c>
      <c r="H951" s="58"/>
      <c r="I951" s="57"/>
      <c r="J951" s="57"/>
      <c r="K951" s="57"/>
      <c r="L951" s="57"/>
      <c r="M951" s="58" t="str">
        <f t="shared" si="89"/>
        <v/>
      </c>
      <c r="N951" s="102"/>
    </row>
    <row r="952" spans="1:14">
      <c r="A952" s="97" t="str">
        <f t="shared" si="87"/>
        <v/>
      </c>
      <c r="B952" s="98" t="str">
        <f t="shared" si="86"/>
        <v/>
      </c>
      <c r="C952" s="99"/>
      <c r="D952" s="100"/>
      <c r="E952" s="100"/>
      <c r="F952" s="57"/>
      <c r="G952" s="58">
        <f t="shared" si="88"/>
        <v>0</v>
      </c>
      <c r="H952" s="58"/>
      <c r="I952" s="57"/>
      <c r="J952" s="57"/>
      <c r="K952" s="57"/>
      <c r="L952" s="57"/>
      <c r="M952" s="58" t="str">
        <f t="shared" si="89"/>
        <v/>
      </c>
      <c r="N952" s="102"/>
    </row>
    <row r="953" spans="1:14">
      <c r="A953" s="97" t="str">
        <f t="shared" si="87"/>
        <v/>
      </c>
      <c r="B953" s="98" t="str">
        <f t="shared" si="86"/>
        <v/>
      </c>
      <c r="C953" s="99"/>
      <c r="D953" s="100"/>
      <c r="E953" s="100"/>
      <c r="F953" s="57"/>
      <c r="G953" s="58">
        <f t="shared" si="88"/>
        <v>0</v>
      </c>
      <c r="H953" s="58"/>
      <c r="I953" s="57"/>
      <c r="J953" s="57"/>
      <c r="K953" s="57"/>
      <c r="L953" s="57"/>
      <c r="M953" s="58" t="str">
        <f t="shared" si="89"/>
        <v/>
      </c>
      <c r="N953" s="102"/>
    </row>
    <row r="954" spans="1:14">
      <c r="A954" s="97" t="str">
        <f t="shared" si="87"/>
        <v/>
      </c>
      <c r="B954" s="98" t="str">
        <f t="shared" si="86"/>
        <v/>
      </c>
      <c r="C954" s="99"/>
      <c r="D954" s="100"/>
      <c r="E954" s="100"/>
      <c r="F954" s="57"/>
      <c r="G954" s="58">
        <f t="shared" si="88"/>
        <v>0</v>
      </c>
      <c r="H954" s="58"/>
      <c r="I954" s="57"/>
      <c r="J954" s="57"/>
      <c r="K954" s="57"/>
      <c r="L954" s="57"/>
      <c r="M954" s="58" t="str">
        <f t="shared" si="89"/>
        <v/>
      </c>
      <c r="N954" s="102"/>
    </row>
    <row r="955" spans="1:14">
      <c r="A955" s="97" t="str">
        <f t="shared" si="87"/>
        <v/>
      </c>
      <c r="B955" s="98" t="str">
        <f t="shared" si="86"/>
        <v/>
      </c>
      <c r="C955" s="99"/>
      <c r="D955" s="100"/>
      <c r="E955" s="100"/>
      <c r="F955" s="57"/>
      <c r="G955" s="58">
        <f t="shared" si="88"/>
        <v>0</v>
      </c>
      <c r="H955" s="58"/>
      <c r="I955" s="57"/>
      <c r="J955" s="57"/>
      <c r="K955" s="57"/>
      <c r="L955" s="57"/>
      <c r="M955" s="58" t="str">
        <f t="shared" si="89"/>
        <v/>
      </c>
      <c r="N955" s="102"/>
    </row>
    <row r="956" spans="1:14">
      <c r="A956" s="97" t="str">
        <f t="shared" si="87"/>
        <v/>
      </c>
      <c r="B956" s="98" t="str">
        <f t="shared" si="86"/>
        <v/>
      </c>
      <c r="C956" s="99"/>
      <c r="D956" s="100"/>
      <c r="E956" s="100"/>
      <c r="F956" s="57"/>
      <c r="G956" s="58">
        <f t="shared" si="88"/>
        <v>0</v>
      </c>
      <c r="H956" s="58"/>
      <c r="I956" s="57"/>
      <c r="J956" s="57"/>
      <c r="K956" s="57"/>
      <c r="L956" s="57"/>
      <c r="M956" s="58" t="str">
        <f t="shared" si="89"/>
        <v/>
      </c>
      <c r="N956" s="102"/>
    </row>
    <row r="957" spans="1:14">
      <c r="A957" s="97" t="str">
        <f t="shared" si="87"/>
        <v/>
      </c>
      <c r="B957" s="98" t="str">
        <f t="shared" si="86"/>
        <v/>
      </c>
      <c r="C957" s="99"/>
      <c r="D957" s="100"/>
      <c r="E957" s="100"/>
      <c r="F957" s="57"/>
      <c r="G957" s="58">
        <f t="shared" si="88"/>
        <v>0</v>
      </c>
      <c r="H957" s="58"/>
      <c r="I957" s="57"/>
      <c r="J957" s="57"/>
      <c r="K957" s="57"/>
      <c r="L957" s="57"/>
      <c r="M957" s="58" t="str">
        <f t="shared" si="89"/>
        <v/>
      </c>
      <c r="N957" s="102"/>
    </row>
    <row r="958" spans="1:14">
      <c r="A958" s="97" t="str">
        <f t="shared" si="87"/>
        <v/>
      </c>
      <c r="B958" s="98" t="str">
        <f t="shared" si="86"/>
        <v/>
      </c>
      <c r="C958" s="99"/>
      <c r="D958" s="100"/>
      <c r="E958" s="100"/>
      <c r="F958" s="57"/>
      <c r="G958" s="58">
        <f t="shared" si="88"/>
        <v>0</v>
      </c>
      <c r="H958" s="58"/>
      <c r="I958" s="57"/>
      <c r="J958" s="57"/>
      <c r="K958" s="57"/>
      <c r="L958" s="57"/>
      <c r="M958" s="58" t="str">
        <f t="shared" si="89"/>
        <v/>
      </c>
      <c r="N958" s="102"/>
    </row>
    <row r="959" spans="1:14">
      <c r="A959" s="97" t="str">
        <f t="shared" si="87"/>
        <v/>
      </c>
      <c r="B959" s="98" t="str">
        <f t="shared" si="86"/>
        <v/>
      </c>
      <c r="C959" s="99"/>
      <c r="D959" s="100"/>
      <c r="E959" s="100"/>
      <c r="F959" s="57"/>
      <c r="G959" s="58">
        <f t="shared" si="88"/>
        <v>0</v>
      </c>
      <c r="H959" s="58"/>
      <c r="I959" s="57"/>
      <c r="J959" s="57"/>
      <c r="K959" s="57"/>
      <c r="L959" s="57"/>
      <c r="M959" s="58" t="str">
        <f t="shared" si="89"/>
        <v/>
      </c>
      <c r="N959" s="102"/>
    </row>
    <row r="960" spans="1:14">
      <c r="A960" s="97" t="str">
        <f t="shared" si="87"/>
        <v/>
      </c>
      <c r="B960" s="98" t="str">
        <f t="shared" si="86"/>
        <v/>
      </c>
      <c r="C960" s="99"/>
      <c r="D960" s="100"/>
      <c r="E960" s="100"/>
      <c r="F960" s="57"/>
      <c r="G960" s="58">
        <f t="shared" si="88"/>
        <v>0</v>
      </c>
      <c r="H960" s="58"/>
      <c r="I960" s="57"/>
      <c r="J960" s="57"/>
      <c r="K960" s="57"/>
      <c r="L960" s="57"/>
      <c r="M960" s="58" t="str">
        <f t="shared" si="89"/>
        <v/>
      </c>
      <c r="N960" s="102"/>
    </row>
    <row r="961" spans="1:14">
      <c r="A961" s="97" t="str">
        <f t="shared" si="87"/>
        <v/>
      </c>
      <c r="B961" s="98" t="str">
        <f t="shared" si="86"/>
        <v/>
      </c>
      <c r="C961" s="99"/>
      <c r="D961" s="100"/>
      <c r="E961" s="100"/>
      <c r="F961" s="57"/>
      <c r="G961" s="58">
        <f t="shared" si="88"/>
        <v>0</v>
      </c>
      <c r="H961" s="58"/>
      <c r="I961" s="57"/>
      <c r="J961" s="57"/>
      <c r="K961" s="57"/>
      <c r="L961" s="57"/>
      <c r="M961" s="58" t="str">
        <f t="shared" si="89"/>
        <v/>
      </c>
      <c r="N961" s="102"/>
    </row>
    <row r="962" spans="1:14">
      <c r="A962" s="97" t="str">
        <f t="shared" si="87"/>
        <v/>
      </c>
      <c r="B962" s="98" t="str">
        <f t="shared" si="86"/>
        <v/>
      </c>
      <c r="C962" s="99"/>
      <c r="D962" s="100"/>
      <c r="E962" s="100"/>
      <c r="F962" s="57"/>
      <c r="G962" s="58">
        <f t="shared" si="88"/>
        <v>0</v>
      </c>
      <c r="H962" s="58"/>
      <c r="I962" s="57"/>
      <c r="J962" s="57"/>
      <c r="K962" s="57"/>
      <c r="L962" s="57"/>
      <c r="M962" s="58" t="str">
        <f t="shared" si="89"/>
        <v/>
      </c>
      <c r="N962" s="102"/>
    </row>
    <row r="963" spans="1:14">
      <c r="A963" s="97" t="str">
        <f t="shared" si="87"/>
        <v/>
      </c>
      <c r="B963" s="98" t="str">
        <f t="shared" si="86"/>
        <v/>
      </c>
      <c r="C963" s="99"/>
      <c r="D963" s="100"/>
      <c r="E963" s="100"/>
      <c r="F963" s="57"/>
      <c r="G963" s="58">
        <f t="shared" si="88"/>
        <v>0</v>
      </c>
      <c r="H963" s="58"/>
      <c r="I963" s="57"/>
      <c r="J963" s="57"/>
      <c r="K963" s="57"/>
      <c r="L963" s="57"/>
      <c r="M963" s="58" t="str">
        <f t="shared" si="89"/>
        <v/>
      </c>
      <c r="N963" s="102"/>
    </row>
    <row r="964" spans="1:14">
      <c r="A964" s="97" t="str">
        <f t="shared" si="87"/>
        <v/>
      </c>
      <c r="B964" s="98" t="str">
        <f t="shared" si="86"/>
        <v/>
      </c>
      <c r="C964" s="99"/>
      <c r="D964" s="100"/>
      <c r="E964" s="100"/>
      <c r="F964" s="57"/>
      <c r="G964" s="58">
        <f t="shared" si="88"/>
        <v>0</v>
      </c>
      <c r="H964" s="58"/>
      <c r="I964" s="57"/>
      <c r="J964" s="57"/>
      <c r="K964" s="57"/>
      <c r="L964" s="57"/>
      <c r="M964" s="58" t="str">
        <f t="shared" si="89"/>
        <v/>
      </c>
      <c r="N964" s="102"/>
    </row>
    <row r="965" spans="1:14">
      <c r="A965" s="97" t="str">
        <f t="shared" si="87"/>
        <v/>
      </c>
      <c r="B965" s="98" t="str">
        <f t="shared" si="86"/>
        <v/>
      </c>
      <c r="C965" s="99"/>
      <c r="D965" s="100"/>
      <c r="E965" s="100"/>
      <c r="F965" s="57"/>
      <c r="G965" s="58">
        <f t="shared" si="88"/>
        <v>0</v>
      </c>
      <c r="H965" s="58"/>
      <c r="I965" s="57"/>
      <c r="J965" s="57"/>
      <c r="K965" s="57"/>
      <c r="L965" s="57"/>
      <c r="M965" s="58" t="str">
        <f t="shared" si="89"/>
        <v/>
      </c>
      <c r="N965" s="102"/>
    </row>
    <row r="966" spans="1:14">
      <c r="A966" s="97" t="str">
        <f t="shared" si="87"/>
        <v/>
      </c>
      <c r="B966" s="98" t="str">
        <f t="shared" si="86"/>
        <v/>
      </c>
      <c r="C966" s="99"/>
      <c r="D966" s="100"/>
      <c r="E966" s="100"/>
      <c r="F966" s="57"/>
      <c r="G966" s="58">
        <f t="shared" si="88"/>
        <v>0</v>
      </c>
      <c r="H966" s="58"/>
      <c r="I966" s="57"/>
      <c r="J966" s="57"/>
      <c r="K966" s="57"/>
      <c r="L966" s="57"/>
      <c r="M966" s="58" t="str">
        <f t="shared" si="89"/>
        <v/>
      </c>
      <c r="N966" s="102"/>
    </row>
    <row r="967" spans="1:14">
      <c r="A967" s="97" t="str">
        <f t="shared" si="87"/>
        <v/>
      </c>
      <c r="B967" s="98" t="str">
        <f t="shared" si="86"/>
        <v/>
      </c>
      <c r="C967" s="99"/>
      <c r="D967" s="100"/>
      <c r="E967" s="100"/>
      <c r="F967" s="57"/>
      <c r="G967" s="58">
        <f t="shared" si="88"/>
        <v>0</v>
      </c>
      <c r="H967" s="58"/>
      <c r="I967" s="57"/>
      <c r="J967" s="57"/>
      <c r="K967" s="57"/>
      <c r="L967" s="57"/>
      <c r="M967" s="58" t="str">
        <f t="shared" si="89"/>
        <v/>
      </c>
      <c r="N967" s="102"/>
    </row>
    <row r="968" spans="1:14">
      <c r="A968" s="97" t="str">
        <f t="shared" si="87"/>
        <v/>
      </c>
      <c r="B968" s="98" t="str">
        <f t="shared" si="86"/>
        <v/>
      </c>
      <c r="C968" s="99"/>
      <c r="D968" s="100"/>
      <c r="E968" s="100"/>
      <c r="F968" s="57"/>
      <c r="G968" s="58">
        <f t="shared" si="88"/>
        <v>0</v>
      </c>
      <c r="H968" s="58"/>
      <c r="I968" s="57"/>
      <c r="J968" s="57"/>
      <c r="K968" s="57"/>
      <c r="L968" s="57"/>
      <c r="M968" s="58" t="str">
        <f t="shared" si="89"/>
        <v/>
      </c>
      <c r="N968" s="102"/>
    </row>
    <row r="969" spans="1:14">
      <c r="A969" s="97" t="str">
        <f t="shared" si="87"/>
        <v/>
      </c>
      <c r="B969" s="98" t="str">
        <f t="shared" si="86"/>
        <v/>
      </c>
      <c r="C969" s="99"/>
      <c r="D969" s="100"/>
      <c r="E969" s="100"/>
      <c r="F969" s="57"/>
      <c r="G969" s="58">
        <f t="shared" si="88"/>
        <v>0</v>
      </c>
      <c r="H969" s="58"/>
      <c r="I969" s="57"/>
      <c r="J969" s="57"/>
      <c r="K969" s="57"/>
      <c r="L969" s="57"/>
      <c r="M969" s="58" t="str">
        <f t="shared" si="89"/>
        <v/>
      </c>
      <c r="N969" s="102"/>
    </row>
    <row r="970" spans="1:14">
      <c r="A970" s="97" t="str">
        <f t="shared" si="87"/>
        <v/>
      </c>
      <c r="B970" s="98" t="str">
        <f t="shared" si="86"/>
        <v/>
      </c>
      <c r="C970" s="99"/>
      <c r="D970" s="100"/>
      <c r="E970" s="100"/>
      <c r="F970" s="57"/>
      <c r="G970" s="58">
        <f t="shared" si="88"/>
        <v>0</v>
      </c>
      <c r="H970" s="58"/>
      <c r="I970" s="57"/>
      <c r="J970" s="57"/>
      <c r="K970" s="57"/>
      <c r="L970" s="57"/>
      <c r="M970" s="58" t="str">
        <f t="shared" si="89"/>
        <v/>
      </c>
      <c r="N970" s="102"/>
    </row>
    <row r="971" spans="1:14">
      <c r="A971" s="97" t="str">
        <f t="shared" si="87"/>
        <v/>
      </c>
      <c r="B971" s="98" t="str">
        <f t="shared" si="86"/>
        <v/>
      </c>
      <c r="C971" s="99"/>
      <c r="D971" s="100"/>
      <c r="E971" s="100"/>
      <c r="F971" s="57"/>
      <c r="G971" s="58">
        <f t="shared" si="88"/>
        <v>0</v>
      </c>
      <c r="H971" s="58"/>
      <c r="I971" s="57"/>
      <c r="J971" s="57"/>
      <c r="K971" s="57"/>
      <c r="L971" s="57"/>
      <c r="M971" s="58" t="str">
        <f t="shared" si="89"/>
        <v/>
      </c>
      <c r="N971" s="102"/>
    </row>
    <row r="972" spans="1:14">
      <c r="A972" s="97" t="str">
        <f t="shared" si="87"/>
        <v/>
      </c>
      <c r="B972" s="98" t="str">
        <f t="shared" si="86"/>
        <v/>
      </c>
      <c r="C972" s="99"/>
      <c r="D972" s="100"/>
      <c r="E972" s="100"/>
      <c r="F972" s="57"/>
      <c r="G972" s="58">
        <f t="shared" si="88"/>
        <v>0</v>
      </c>
      <c r="H972" s="58"/>
      <c r="I972" s="57"/>
      <c r="J972" s="57"/>
      <c r="K972" s="57"/>
      <c r="L972" s="57"/>
      <c r="M972" s="58" t="str">
        <f t="shared" si="89"/>
        <v/>
      </c>
      <c r="N972" s="102"/>
    </row>
    <row r="973" spans="1:14">
      <c r="A973" s="97" t="str">
        <f t="shared" si="87"/>
        <v/>
      </c>
      <c r="B973" s="98" t="str">
        <f t="shared" si="86"/>
        <v/>
      </c>
      <c r="C973" s="99"/>
      <c r="D973" s="100"/>
      <c r="E973" s="100"/>
      <c r="F973" s="57"/>
      <c r="G973" s="58">
        <f t="shared" si="88"/>
        <v>0</v>
      </c>
      <c r="H973" s="58"/>
      <c r="I973" s="57"/>
      <c r="J973" s="57"/>
      <c r="K973" s="57"/>
      <c r="L973" s="57"/>
      <c r="M973" s="58" t="str">
        <f t="shared" si="89"/>
        <v/>
      </c>
      <c r="N973" s="102"/>
    </row>
    <row r="974" spans="1:14">
      <c r="A974" s="97" t="str">
        <f t="shared" si="87"/>
        <v/>
      </c>
      <c r="B974" s="98" t="str">
        <f t="shared" si="86"/>
        <v/>
      </c>
      <c r="C974" s="99"/>
      <c r="D974" s="100"/>
      <c r="E974" s="100"/>
      <c r="F974" s="57"/>
      <c r="G974" s="58">
        <f t="shared" si="88"/>
        <v>0</v>
      </c>
      <c r="H974" s="58"/>
      <c r="I974" s="57"/>
      <c r="J974" s="57"/>
      <c r="K974" s="57"/>
      <c r="L974" s="57"/>
      <c r="M974" s="58" t="str">
        <f t="shared" si="89"/>
        <v/>
      </c>
      <c r="N974" s="102"/>
    </row>
    <row r="975" spans="1:14">
      <c r="A975" s="97" t="str">
        <f t="shared" si="87"/>
        <v/>
      </c>
      <c r="B975" s="98" t="str">
        <f t="shared" si="86"/>
        <v/>
      </c>
      <c r="C975" s="99"/>
      <c r="D975" s="100"/>
      <c r="E975" s="100"/>
      <c r="F975" s="57"/>
      <c r="G975" s="58">
        <f t="shared" si="88"/>
        <v>0</v>
      </c>
      <c r="H975" s="58"/>
      <c r="I975" s="57"/>
      <c r="J975" s="57"/>
      <c r="K975" s="57"/>
      <c r="L975" s="57"/>
      <c r="M975" s="58" t="str">
        <f t="shared" si="89"/>
        <v/>
      </c>
      <c r="N975" s="102"/>
    </row>
    <row r="976" spans="1:14">
      <c r="A976" s="97" t="str">
        <f t="shared" si="87"/>
        <v/>
      </c>
      <c r="B976" s="98" t="str">
        <f t="shared" si="86"/>
        <v/>
      </c>
      <c r="C976" s="99"/>
      <c r="D976" s="100"/>
      <c r="E976" s="100"/>
      <c r="F976" s="57"/>
      <c r="G976" s="58">
        <f t="shared" si="88"/>
        <v>0</v>
      </c>
      <c r="H976" s="58"/>
      <c r="I976" s="57"/>
      <c r="J976" s="57"/>
      <c r="K976" s="57"/>
      <c r="L976" s="57"/>
      <c r="M976" s="58" t="str">
        <f t="shared" si="89"/>
        <v/>
      </c>
      <c r="N976" s="102"/>
    </row>
    <row r="977" spans="1:14">
      <c r="A977" s="97" t="str">
        <f t="shared" si="87"/>
        <v/>
      </c>
      <c r="B977" s="98" t="str">
        <f t="shared" si="86"/>
        <v/>
      </c>
      <c r="C977" s="99"/>
      <c r="D977" s="100"/>
      <c r="E977" s="100"/>
      <c r="F977" s="57"/>
      <c r="G977" s="58">
        <f t="shared" si="88"/>
        <v>0</v>
      </c>
      <c r="H977" s="58"/>
      <c r="I977" s="57"/>
      <c r="J977" s="57"/>
      <c r="K977" s="57"/>
      <c r="L977" s="57"/>
      <c r="M977" s="58" t="str">
        <f t="shared" si="89"/>
        <v/>
      </c>
      <c r="N977" s="102"/>
    </row>
    <row r="978" spans="1:14">
      <c r="A978" s="97" t="str">
        <f t="shared" si="87"/>
        <v/>
      </c>
      <c r="B978" s="98" t="str">
        <f t="shared" si="86"/>
        <v/>
      </c>
      <c r="C978" s="99"/>
      <c r="D978" s="100"/>
      <c r="E978" s="100"/>
      <c r="F978" s="57"/>
      <c r="G978" s="58">
        <f t="shared" si="88"/>
        <v>0</v>
      </c>
      <c r="H978" s="58"/>
      <c r="I978" s="57"/>
      <c r="J978" s="57"/>
      <c r="K978" s="57"/>
      <c r="L978" s="57"/>
      <c r="M978" s="58" t="str">
        <f t="shared" si="89"/>
        <v/>
      </c>
      <c r="N978" s="102"/>
    </row>
    <row r="979" spans="1:14">
      <c r="A979" s="97" t="str">
        <f t="shared" si="87"/>
        <v/>
      </c>
      <c r="B979" s="98" t="str">
        <f t="shared" si="86"/>
        <v/>
      </c>
      <c r="C979" s="99"/>
      <c r="D979" s="100"/>
      <c r="E979" s="100"/>
      <c r="F979" s="57"/>
      <c r="G979" s="58">
        <f t="shared" si="88"/>
        <v>0</v>
      </c>
      <c r="H979" s="58"/>
      <c r="I979" s="57"/>
      <c r="J979" s="57"/>
      <c r="K979" s="57"/>
      <c r="L979" s="57"/>
      <c r="M979" s="58" t="str">
        <f t="shared" si="89"/>
        <v/>
      </c>
      <c r="N979" s="102"/>
    </row>
    <row r="980" spans="1:14">
      <c r="A980" s="97" t="str">
        <f t="shared" si="87"/>
        <v/>
      </c>
      <c r="B980" s="98" t="str">
        <f t="shared" si="86"/>
        <v/>
      </c>
      <c r="C980" s="99"/>
      <c r="D980" s="100"/>
      <c r="E980" s="100"/>
      <c r="F980" s="57"/>
      <c r="G980" s="58">
        <f t="shared" si="88"/>
        <v>0</v>
      </c>
      <c r="H980" s="58"/>
      <c r="I980" s="57"/>
      <c r="J980" s="57"/>
      <c r="K980" s="57"/>
      <c r="L980" s="57"/>
      <c r="M980" s="58" t="str">
        <f t="shared" si="89"/>
        <v/>
      </c>
      <c r="N980" s="102"/>
    </row>
    <row r="981" spans="1:14">
      <c r="A981" s="97" t="str">
        <f t="shared" si="87"/>
        <v/>
      </c>
      <c r="B981" s="98" t="str">
        <f t="shared" si="86"/>
        <v/>
      </c>
      <c r="C981" s="99"/>
      <c r="D981" s="100"/>
      <c r="E981" s="100"/>
      <c r="F981" s="57"/>
      <c r="G981" s="58">
        <f t="shared" si="88"/>
        <v>0</v>
      </c>
      <c r="H981" s="58"/>
      <c r="I981" s="57"/>
      <c r="J981" s="57"/>
      <c r="K981" s="57"/>
      <c r="L981" s="57"/>
      <c r="M981" s="58" t="str">
        <f t="shared" si="89"/>
        <v/>
      </c>
      <c r="N981" s="102"/>
    </row>
    <row r="982" spans="1:14">
      <c r="A982" s="97" t="str">
        <f t="shared" si="87"/>
        <v/>
      </c>
      <c r="B982" s="98" t="str">
        <f t="shared" si="86"/>
        <v/>
      </c>
      <c r="C982" s="99"/>
      <c r="D982" s="100"/>
      <c r="E982" s="100"/>
      <c r="F982" s="57"/>
      <c r="G982" s="58">
        <f t="shared" si="88"/>
        <v>0</v>
      </c>
      <c r="H982" s="58"/>
      <c r="I982" s="57"/>
      <c r="J982" s="57"/>
      <c r="K982" s="57"/>
      <c r="L982" s="57"/>
      <c r="M982" s="58" t="str">
        <f t="shared" si="89"/>
        <v/>
      </c>
      <c r="N982" s="102"/>
    </row>
    <row r="983" spans="1:14">
      <c r="A983" s="97" t="str">
        <f t="shared" si="87"/>
        <v/>
      </c>
      <c r="B983" s="98" t="str">
        <f t="shared" si="86"/>
        <v/>
      </c>
      <c r="C983" s="99"/>
      <c r="D983" s="100"/>
      <c r="E983" s="100"/>
      <c r="F983" s="57"/>
      <c r="G983" s="58">
        <f t="shared" si="88"/>
        <v>0</v>
      </c>
      <c r="H983" s="58"/>
      <c r="I983" s="57"/>
      <c r="J983" s="57"/>
      <c r="K983" s="57"/>
      <c r="L983" s="57"/>
      <c r="M983" s="58" t="str">
        <f t="shared" si="89"/>
        <v/>
      </c>
      <c r="N983" s="102"/>
    </row>
    <row r="984" spans="1:14">
      <c r="A984" s="97" t="str">
        <f t="shared" si="87"/>
        <v/>
      </c>
      <c r="B984" s="98" t="str">
        <f t="shared" si="86"/>
        <v/>
      </c>
      <c r="C984" s="99"/>
      <c r="D984" s="100"/>
      <c r="E984" s="100"/>
      <c r="F984" s="57"/>
      <c r="G984" s="58">
        <f t="shared" si="88"/>
        <v>0</v>
      </c>
      <c r="H984" s="58"/>
      <c r="I984" s="57"/>
      <c r="J984" s="57"/>
      <c r="K984" s="57"/>
      <c r="L984" s="57"/>
      <c r="M984" s="58" t="str">
        <f t="shared" si="89"/>
        <v/>
      </c>
      <c r="N984" s="102"/>
    </row>
    <row r="985" spans="1:14">
      <c r="A985" s="97" t="str">
        <f t="shared" si="87"/>
        <v/>
      </c>
      <c r="B985" s="98" t="str">
        <f t="shared" si="86"/>
        <v/>
      </c>
      <c r="C985" s="99"/>
      <c r="D985" s="100"/>
      <c r="E985" s="100"/>
      <c r="F985" s="57"/>
      <c r="G985" s="58">
        <f t="shared" si="88"/>
        <v>0</v>
      </c>
      <c r="H985" s="58"/>
      <c r="I985" s="57"/>
      <c r="J985" s="57"/>
      <c r="K985" s="57"/>
      <c r="L985" s="57"/>
      <c r="M985" s="58" t="str">
        <f t="shared" si="89"/>
        <v/>
      </c>
      <c r="N985" s="102"/>
    </row>
    <row r="986" spans="1:14">
      <c r="A986" s="97" t="str">
        <f t="shared" si="87"/>
        <v/>
      </c>
      <c r="B986" s="98" t="str">
        <f t="shared" si="86"/>
        <v/>
      </c>
      <c r="C986" s="99"/>
      <c r="D986" s="100"/>
      <c r="E986" s="100"/>
      <c r="F986" s="57"/>
      <c r="G986" s="58">
        <f t="shared" si="88"/>
        <v>0</v>
      </c>
      <c r="H986" s="58"/>
      <c r="I986" s="57"/>
      <c r="J986" s="57"/>
      <c r="K986" s="57"/>
      <c r="L986" s="57"/>
      <c r="M986" s="58" t="str">
        <f t="shared" si="89"/>
        <v/>
      </c>
      <c r="N986" s="102"/>
    </row>
    <row r="987" spans="1:14">
      <c r="A987" s="97" t="str">
        <f t="shared" si="87"/>
        <v/>
      </c>
      <c r="B987" s="98" t="str">
        <f t="shared" si="86"/>
        <v/>
      </c>
      <c r="C987" s="99"/>
      <c r="D987" s="100"/>
      <c r="E987" s="100"/>
      <c r="F987" s="57"/>
      <c r="G987" s="58">
        <f t="shared" si="88"/>
        <v>0</v>
      </c>
      <c r="H987" s="58"/>
      <c r="I987" s="57"/>
      <c r="J987" s="57"/>
      <c r="K987" s="57"/>
      <c r="L987" s="57"/>
      <c r="M987" s="58" t="str">
        <f t="shared" si="89"/>
        <v/>
      </c>
      <c r="N987" s="102"/>
    </row>
    <row r="988" spans="1:14">
      <c r="A988" s="97" t="str">
        <f t="shared" si="87"/>
        <v/>
      </c>
      <c r="B988" s="98" t="str">
        <f t="shared" si="86"/>
        <v/>
      </c>
      <c r="C988" s="99"/>
      <c r="D988" s="100"/>
      <c r="E988" s="100"/>
      <c r="F988" s="57"/>
      <c r="G988" s="58">
        <f t="shared" si="88"/>
        <v>0</v>
      </c>
      <c r="H988" s="58"/>
      <c r="I988" s="57"/>
      <c r="J988" s="57"/>
      <c r="K988" s="57"/>
      <c r="L988" s="57"/>
      <c r="M988" s="58" t="str">
        <f t="shared" si="89"/>
        <v/>
      </c>
      <c r="N988" s="102"/>
    </row>
    <row r="989" spans="1:14">
      <c r="A989" s="97" t="str">
        <f t="shared" si="87"/>
        <v/>
      </c>
      <c r="B989" s="98" t="str">
        <f t="shared" si="86"/>
        <v/>
      </c>
      <c r="C989" s="99"/>
      <c r="D989" s="100"/>
      <c r="E989" s="100"/>
      <c r="F989" s="57"/>
      <c r="G989" s="58">
        <f t="shared" si="88"/>
        <v>0</v>
      </c>
      <c r="H989" s="58"/>
      <c r="I989" s="57"/>
      <c r="J989" s="57"/>
      <c r="K989" s="57"/>
      <c r="L989" s="57"/>
      <c r="M989" s="58" t="str">
        <f t="shared" si="89"/>
        <v/>
      </c>
      <c r="N989" s="102"/>
    </row>
    <row r="990" spans="1:14">
      <c r="A990" s="97" t="str">
        <f t="shared" si="87"/>
        <v/>
      </c>
      <c r="B990" s="98" t="str">
        <f t="shared" si="86"/>
        <v/>
      </c>
      <c r="C990" s="99"/>
      <c r="D990" s="100"/>
      <c r="E990" s="100"/>
      <c r="F990" s="57"/>
      <c r="G990" s="58">
        <f t="shared" si="88"/>
        <v>0</v>
      </c>
      <c r="H990" s="58"/>
      <c r="I990" s="57"/>
      <c r="J990" s="57"/>
      <c r="K990" s="57"/>
      <c r="L990" s="57"/>
      <c r="M990" s="58" t="str">
        <f t="shared" si="89"/>
        <v/>
      </c>
      <c r="N990" s="102"/>
    </row>
    <row r="991" spans="1:14">
      <c r="A991" s="97" t="str">
        <f t="shared" si="87"/>
        <v/>
      </c>
      <c r="B991" s="98" t="str">
        <f t="shared" si="86"/>
        <v/>
      </c>
      <c r="C991" s="99"/>
      <c r="D991" s="100"/>
      <c r="E991" s="100"/>
      <c r="F991" s="57"/>
      <c r="G991" s="58">
        <f t="shared" si="88"/>
        <v>0</v>
      </c>
      <c r="H991" s="58"/>
      <c r="I991" s="57"/>
      <c r="J991" s="57"/>
      <c r="K991" s="57"/>
      <c r="L991" s="57"/>
      <c r="M991" s="58" t="str">
        <f t="shared" si="89"/>
        <v/>
      </c>
      <c r="N991" s="102"/>
    </row>
    <row r="992" spans="1:14">
      <c r="A992" s="97" t="str">
        <f t="shared" si="87"/>
        <v/>
      </c>
      <c r="B992" s="98" t="str">
        <f t="shared" si="86"/>
        <v/>
      </c>
      <c r="C992" s="99"/>
      <c r="D992" s="100"/>
      <c r="E992" s="100"/>
      <c r="F992" s="57"/>
      <c r="G992" s="58">
        <f t="shared" si="88"/>
        <v>0</v>
      </c>
      <c r="H992" s="58"/>
      <c r="I992" s="57"/>
      <c r="J992" s="57"/>
      <c r="K992" s="57"/>
      <c r="L992" s="57"/>
      <c r="M992" s="58" t="str">
        <f t="shared" si="89"/>
        <v/>
      </c>
      <c r="N992" s="102"/>
    </row>
    <row r="993" spans="1:14">
      <c r="A993" s="97" t="str">
        <f t="shared" si="87"/>
        <v/>
      </c>
      <c r="B993" s="98" t="str">
        <f t="shared" si="86"/>
        <v/>
      </c>
      <c r="C993" s="99"/>
      <c r="D993" s="100"/>
      <c r="E993" s="100"/>
      <c r="F993" s="57"/>
      <c r="G993" s="58">
        <f t="shared" si="88"/>
        <v>0</v>
      </c>
      <c r="H993" s="58"/>
      <c r="I993" s="57"/>
      <c r="J993" s="57"/>
      <c r="K993" s="57"/>
      <c r="L993" s="57"/>
      <c r="M993" s="58" t="str">
        <f t="shared" si="89"/>
        <v/>
      </c>
      <c r="N993" s="102"/>
    </row>
    <row r="994" spans="1:14">
      <c r="A994" s="97" t="str">
        <f t="shared" si="87"/>
        <v/>
      </c>
      <c r="B994" s="98" t="str">
        <f t="shared" si="86"/>
        <v/>
      </c>
      <c r="C994" s="99"/>
      <c r="D994" s="100"/>
      <c r="E994" s="100"/>
      <c r="F994" s="57"/>
      <c r="G994" s="58">
        <f t="shared" si="88"/>
        <v>0</v>
      </c>
      <c r="H994" s="58"/>
      <c r="I994" s="57"/>
      <c r="J994" s="57"/>
      <c r="K994" s="57"/>
      <c r="L994" s="57"/>
      <c r="M994" s="58" t="str">
        <f t="shared" si="89"/>
        <v/>
      </c>
      <c r="N994" s="102"/>
    </row>
    <row r="995" spans="1:14">
      <c r="A995" s="97" t="str">
        <f t="shared" si="87"/>
        <v/>
      </c>
      <c r="B995" s="98" t="str">
        <f t="shared" si="86"/>
        <v/>
      </c>
      <c r="C995" s="99"/>
      <c r="D995" s="100"/>
      <c r="E995" s="100"/>
      <c r="F995" s="57"/>
      <c r="G995" s="58">
        <f t="shared" si="88"/>
        <v>0</v>
      </c>
      <c r="H995" s="58"/>
      <c r="I995" s="57"/>
      <c r="J995" s="57"/>
      <c r="K995" s="57"/>
      <c r="L995" s="57"/>
      <c r="M995" s="58" t="str">
        <f t="shared" si="89"/>
        <v/>
      </c>
      <c r="N995" s="102"/>
    </row>
    <row r="996" spans="1:14">
      <c r="A996" s="97" t="str">
        <f t="shared" si="87"/>
        <v/>
      </c>
      <c r="B996" s="98" t="str">
        <f t="shared" si="86"/>
        <v/>
      </c>
      <c r="C996" s="99"/>
      <c r="D996" s="100"/>
      <c r="E996" s="100"/>
      <c r="F996" s="57"/>
      <c r="G996" s="58">
        <f t="shared" si="88"/>
        <v>0</v>
      </c>
      <c r="H996" s="58"/>
      <c r="I996" s="57"/>
      <c r="J996" s="57"/>
      <c r="K996" s="57"/>
      <c r="L996" s="57"/>
      <c r="M996" s="58" t="str">
        <f t="shared" si="89"/>
        <v/>
      </c>
      <c r="N996" s="102"/>
    </row>
    <row r="997" spans="1:14">
      <c r="A997" s="97" t="str">
        <f t="shared" si="87"/>
        <v/>
      </c>
      <c r="B997" s="98" t="str">
        <f t="shared" si="86"/>
        <v/>
      </c>
      <c r="C997" s="99"/>
      <c r="D997" s="100"/>
      <c r="E997" s="100"/>
      <c r="F997" s="57"/>
      <c r="G997" s="58">
        <f t="shared" si="88"/>
        <v>0</v>
      </c>
      <c r="H997" s="58"/>
      <c r="I997" s="57"/>
      <c r="J997" s="57"/>
      <c r="K997" s="57"/>
      <c r="L997" s="57"/>
      <c r="M997" s="58" t="str">
        <f t="shared" si="89"/>
        <v/>
      </c>
      <c r="N997" s="102"/>
    </row>
    <row r="998" spans="1:14">
      <c r="A998" s="97" t="str">
        <f t="shared" si="87"/>
        <v/>
      </c>
      <c r="B998" s="98" t="str">
        <f t="shared" si="86"/>
        <v/>
      </c>
      <c r="C998" s="99"/>
      <c r="D998" s="100"/>
      <c r="E998" s="100"/>
      <c r="F998" s="57"/>
      <c r="G998" s="58">
        <f t="shared" si="88"/>
        <v>0</v>
      </c>
      <c r="H998" s="58"/>
      <c r="I998" s="57"/>
      <c r="J998" s="57"/>
      <c r="K998" s="57"/>
      <c r="L998" s="57"/>
      <c r="M998" s="58" t="str">
        <f t="shared" si="89"/>
        <v/>
      </c>
      <c r="N998" s="102"/>
    </row>
    <row r="999" spans="1:14">
      <c r="A999" s="97" t="str">
        <f t="shared" si="87"/>
        <v/>
      </c>
      <c r="B999" s="98" t="str">
        <f t="shared" si="86"/>
        <v/>
      </c>
      <c r="C999" s="99"/>
      <c r="D999" s="100"/>
      <c r="E999" s="100"/>
      <c r="F999" s="57"/>
      <c r="G999" s="58">
        <f t="shared" si="88"/>
        <v>0</v>
      </c>
      <c r="H999" s="58"/>
      <c r="I999" s="57"/>
      <c r="J999" s="57"/>
      <c r="K999" s="57"/>
      <c r="L999" s="57"/>
      <c r="M999" s="58" t="str">
        <f t="shared" si="89"/>
        <v/>
      </c>
      <c r="N999" s="102"/>
    </row>
    <row r="1000" spans="1:14">
      <c r="A1000" s="97" t="str">
        <f t="shared" si="87"/>
        <v/>
      </c>
      <c r="B1000" s="98" t="str">
        <f t="shared" si="86"/>
        <v/>
      </c>
      <c r="C1000" s="99"/>
      <c r="D1000" s="100"/>
      <c r="E1000" s="100"/>
      <c r="F1000" s="57"/>
      <c r="G1000" s="58">
        <f t="shared" si="88"/>
        <v>0</v>
      </c>
      <c r="H1000" s="58"/>
      <c r="I1000" s="57"/>
      <c r="J1000" s="57"/>
      <c r="K1000" s="57"/>
      <c r="L1000" s="57"/>
      <c r="M1000" s="58" t="str">
        <f t="shared" si="89"/>
        <v/>
      </c>
      <c r="N1000" s="102"/>
    </row>
  </sheetData>
  <mergeCells count="39">
    <mergeCell ref="D1:F1"/>
    <mergeCell ref="G1:H1"/>
    <mergeCell ref="J1:K1"/>
    <mergeCell ref="L1:O1"/>
    <mergeCell ref="H3:Q3"/>
    <mergeCell ref="A5:T5"/>
    <mergeCell ref="H6:O6"/>
    <mergeCell ref="P6:S6"/>
    <mergeCell ref="J7:K7"/>
    <mergeCell ref="L7:M7"/>
    <mergeCell ref="P7:Q7"/>
    <mergeCell ref="A23:Y23"/>
    <mergeCell ref="D24:G24"/>
    <mergeCell ref="H24:N24"/>
    <mergeCell ref="O24:S24"/>
    <mergeCell ref="A41:I41"/>
    <mergeCell ref="A6:A8"/>
    <mergeCell ref="A24:A25"/>
    <mergeCell ref="B6:B8"/>
    <mergeCell ref="B24:B25"/>
    <mergeCell ref="C6:C8"/>
    <mergeCell ref="C24:C25"/>
    <mergeCell ref="D6:D8"/>
    <mergeCell ref="E6:E8"/>
    <mergeCell ref="F6:F8"/>
    <mergeCell ref="G6:G8"/>
    <mergeCell ref="R7:R8"/>
    <mergeCell ref="S7:S8"/>
    <mergeCell ref="T6:T8"/>
    <mergeCell ref="T24:T25"/>
    <mergeCell ref="U6:U8"/>
    <mergeCell ref="U24:U25"/>
    <mergeCell ref="V24:V25"/>
    <mergeCell ref="W24:W25"/>
    <mergeCell ref="X24:X25"/>
    <mergeCell ref="Y24:Y25"/>
    <mergeCell ref="Z24:Z25"/>
    <mergeCell ref="AA24:AA25"/>
    <mergeCell ref="AB24:AB25"/>
  </mergeCells>
  <hyperlinks>
    <hyperlink ref="C1" location="项目管理台账!A1" display="返回"/>
  </hyperlinks>
  <pageMargins left="0.7" right="0.7" top="0.75" bottom="0.75" header="0.3" footer="0.3"/>
  <pageSetup paperSize="9" orientation="portrait"/>
  <headerFooter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2"/>
  <dimension ref="A1:Y13"/>
  <sheetViews>
    <sheetView workbookViewId="0">
      <pane xSplit="2" ySplit="1" topLeftCell="C2" activePane="bottomRight" state="frozen"/>
      <selection/>
      <selection pane="topRight"/>
      <selection pane="bottomLeft"/>
      <selection pane="bottomRight" activeCell="A2" sqref="$A2:$XFD19"/>
    </sheetView>
  </sheetViews>
  <sheetFormatPr defaultColWidth="9.7962962962963" defaultRowHeight="22.5" customHeight="1"/>
  <cols>
    <col min="1" max="1" width="9.7962962962963" style="16"/>
    <col min="2" max="2" width="13.462962962963" style="16" customWidth="1"/>
    <col min="3" max="3" width="23.537037037037" style="17" customWidth="1"/>
    <col min="4" max="4" width="22" style="16" customWidth="1"/>
    <col min="5" max="5" width="13.7962962962963" style="18" customWidth="1"/>
    <col min="6" max="6" width="20.7962962962963" style="18" customWidth="1"/>
    <col min="7" max="7" width="17.6018518518519" style="18" customWidth="1"/>
    <col min="8" max="8" width="16" style="18" customWidth="1"/>
    <col min="9" max="10" width="12.7962962962963" style="18" customWidth="1"/>
    <col min="11" max="11" width="19.6018518518519" style="18" customWidth="1"/>
    <col min="12" max="12" width="18.7962962962963" style="18" customWidth="1"/>
    <col min="13" max="13" width="20" style="18" customWidth="1"/>
    <col min="14" max="15" width="15.0648148148148" style="18" customWidth="1"/>
    <col min="16" max="16" width="18.9351851851852" style="18" customWidth="1"/>
    <col min="17" max="17" width="18.9351851851852" style="19" customWidth="1"/>
    <col min="18" max="18" width="19.462962962963" style="18" customWidth="1"/>
    <col min="19" max="19" width="17.0648148148148" style="18" customWidth="1"/>
    <col min="20" max="20" width="16.9351851851852" style="18" customWidth="1"/>
    <col min="21" max="21" width="11.3333333333333" style="18" customWidth="1"/>
    <col min="22" max="22" width="19.462962962963" style="18" customWidth="1"/>
    <col min="23" max="23" width="10.3333333333333" style="18" customWidth="1"/>
    <col min="24" max="24" width="15.2037037037037" style="16" customWidth="1"/>
    <col min="25" max="25" width="9.7962962962963" style="20"/>
    <col min="26" max="257" width="9.7962962962963" style="21"/>
    <col min="258" max="258" width="13.462962962963" style="21" customWidth="1"/>
    <col min="259" max="259" width="16.3333333333333" style="21" customWidth="1"/>
    <col min="260" max="260" width="22" style="21" customWidth="1"/>
    <col min="261" max="261" width="13.7962962962963" style="21" customWidth="1"/>
    <col min="262" max="262" width="20.7962962962963" style="21" customWidth="1"/>
    <col min="263" max="263" width="17.6018518518519" style="21" customWidth="1"/>
    <col min="264" max="264" width="16" style="21" customWidth="1"/>
    <col min="265" max="266" width="12.7962962962963" style="21" customWidth="1"/>
    <col min="267" max="267" width="19.6018518518519" style="21" customWidth="1"/>
    <col min="268" max="268" width="18.7962962962963" style="21" customWidth="1"/>
    <col min="269" max="269" width="20" style="21" customWidth="1"/>
    <col min="270" max="271" width="15.0648148148148" style="21" customWidth="1"/>
    <col min="272" max="273" width="18.9351851851852" style="21" customWidth="1"/>
    <col min="274" max="274" width="19.462962962963" style="21" customWidth="1"/>
    <col min="275" max="275" width="17.0648148148148" style="21" customWidth="1"/>
    <col min="276" max="276" width="16.9351851851852" style="21" customWidth="1"/>
    <col min="277" max="277" width="10.3333333333333" style="21" customWidth="1"/>
    <col min="278" max="278" width="19.462962962963" style="21" customWidth="1"/>
    <col min="279" max="279" width="10.3333333333333" style="21" customWidth="1"/>
    <col min="280" max="280" width="15.2037037037037" style="21" customWidth="1"/>
    <col min="281" max="513" width="9.7962962962963" style="21"/>
    <col min="514" max="514" width="13.462962962963" style="21" customWidth="1"/>
    <col min="515" max="515" width="16.3333333333333" style="21" customWidth="1"/>
    <col min="516" max="516" width="22" style="21" customWidth="1"/>
    <col min="517" max="517" width="13.7962962962963" style="21" customWidth="1"/>
    <col min="518" max="518" width="20.7962962962963" style="21" customWidth="1"/>
    <col min="519" max="519" width="17.6018518518519" style="21" customWidth="1"/>
    <col min="520" max="520" width="16" style="21" customWidth="1"/>
    <col min="521" max="522" width="12.7962962962963" style="21" customWidth="1"/>
    <col min="523" max="523" width="19.6018518518519" style="21" customWidth="1"/>
    <col min="524" max="524" width="18.7962962962963" style="21" customWidth="1"/>
    <col min="525" max="525" width="20" style="21" customWidth="1"/>
    <col min="526" max="527" width="15.0648148148148" style="21" customWidth="1"/>
    <col min="528" max="529" width="18.9351851851852" style="21" customWidth="1"/>
    <col min="530" max="530" width="19.462962962963" style="21" customWidth="1"/>
    <col min="531" max="531" width="17.0648148148148" style="21" customWidth="1"/>
    <col min="532" max="532" width="16.9351851851852" style="21" customWidth="1"/>
    <col min="533" max="533" width="10.3333333333333" style="21" customWidth="1"/>
    <col min="534" max="534" width="19.462962962963" style="21" customWidth="1"/>
    <col min="535" max="535" width="10.3333333333333" style="21" customWidth="1"/>
    <col min="536" max="536" width="15.2037037037037" style="21" customWidth="1"/>
    <col min="537" max="769" width="9.7962962962963" style="21"/>
    <col min="770" max="770" width="13.462962962963" style="21" customWidth="1"/>
    <col min="771" max="771" width="16.3333333333333" style="21" customWidth="1"/>
    <col min="772" max="772" width="22" style="21" customWidth="1"/>
    <col min="773" max="773" width="13.7962962962963" style="21" customWidth="1"/>
    <col min="774" max="774" width="20.7962962962963" style="21" customWidth="1"/>
    <col min="775" max="775" width="17.6018518518519" style="21" customWidth="1"/>
    <col min="776" max="776" width="16" style="21" customWidth="1"/>
    <col min="777" max="778" width="12.7962962962963" style="21" customWidth="1"/>
    <col min="779" max="779" width="19.6018518518519" style="21" customWidth="1"/>
    <col min="780" max="780" width="18.7962962962963" style="21" customWidth="1"/>
    <col min="781" max="781" width="20" style="21" customWidth="1"/>
    <col min="782" max="783" width="15.0648148148148" style="21" customWidth="1"/>
    <col min="784" max="785" width="18.9351851851852" style="21" customWidth="1"/>
    <col min="786" max="786" width="19.462962962963" style="21" customWidth="1"/>
    <col min="787" max="787" width="17.0648148148148" style="21" customWidth="1"/>
    <col min="788" max="788" width="16.9351851851852" style="21" customWidth="1"/>
    <col min="789" max="789" width="10.3333333333333" style="21" customWidth="1"/>
    <col min="790" max="790" width="19.462962962963" style="21" customWidth="1"/>
    <col min="791" max="791" width="10.3333333333333" style="21" customWidth="1"/>
    <col min="792" max="792" width="15.2037037037037" style="21" customWidth="1"/>
    <col min="793" max="1025" width="9.7962962962963" style="21"/>
    <col min="1026" max="1026" width="13.462962962963" style="21" customWidth="1"/>
    <col min="1027" max="1027" width="16.3333333333333" style="21" customWidth="1"/>
    <col min="1028" max="1028" width="22" style="21" customWidth="1"/>
    <col min="1029" max="1029" width="13.7962962962963" style="21" customWidth="1"/>
    <col min="1030" max="1030" width="20.7962962962963" style="21" customWidth="1"/>
    <col min="1031" max="1031" width="17.6018518518519" style="21" customWidth="1"/>
    <col min="1032" max="1032" width="16" style="21" customWidth="1"/>
    <col min="1033" max="1034" width="12.7962962962963" style="21" customWidth="1"/>
    <col min="1035" max="1035" width="19.6018518518519" style="21" customWidth="1"/>
    <col min="1036" max="1036" width="18.7962962962963" style="21" customWidth="1"/>
    <col min="1037" max="1037" width="20" style="21" customWidth="1"/>
    <col min="1038" max="1039" width="15.0648148148148" style="21" customWidth="1"/>
    <col min="1040" max="1041" width="18.9351851851852" style="21" customWidth="1"/>
    <col min="1042" max="1042" width="19.462962962963" style="21" customWidth="1"/>
    <col min="1043" max="1043" width="17.0648148148148" style="21" customWidth="1"/>
    <col min="1044" max="1044" width="16.9351851851852" style="21" customWidth="1"/>
    <col min="1045" max="1045" width="10.3333333333333" style="21" customWidth="1"/>
    <col min="1046" max="1046" width="19.462962962963" style="21" customWidth="1"/>
    <col min="1047" max="1047" width="10.3333333333333" style="21" customWidth="1"/>
    <col min="1048" max="1048" width="15.2037037037037" style="21" customWidth="1"/>
    <col min="1049" max="1281" width="9.7962962962963" style="21"/>
    <col min="1282" max="1282" width="13.462962962963" style="21" customWidth="1"/>
    <col min="1283" max="1283" width="16.3333333333333" style="21" customWidth="1"/>
    <col min="1284" max="1284" width="22" style="21" customWidth="1"/>
    <col min="1285" max="1285" width="13.7962962962963" style="21" customWidth="1"/>
    <col min="1286" max="1286" width="20.7962962962963" style="21" customWidth="1"/>
    <col min="1287" max="1287" width="17.6018518518519" style="21" customWidth="1"/>
    <col min="1288" max="1288" width="16" style="21" customWidth="1"/>
    <col min="1289" max="1290" width="12.7962962962963" style="21" customWidth="1"/>
    <col min="1291" max="1291" width="19.6018518518519" style="21" customWidth="1"/>
    <col min="1292" max="1292" width="18.7962962962963" style="21" customWidth="1"/>
    <col min="1293" max="1293" width="20" style="21" customWidth="1"/>
    <col min="1294" max="1295" width="15.0648148148148" style="21" customWidth="1"/>
    <col min="1296" max="1297" width="18.9351851851852" style="21" customWidth="1"/>
    <col min="1298" max="1298" width="19.462962962963" style="21" customWidth="1"/>
    <col min="1299" max="1299" width="17.0648148148148" style="21" customWidth="1"/>
    <col min="1300" max="1300" width="16.9351851851852" style="21" customWidth="1"/>
    <col min="1301" max="1301" width="10.3333333333333" style="21" customWidth="1"/>
    <col min="1302" max="1302" width="19.462962962963" style="21" customWidth="1"/>
    <col min="1303" max="1303" width="10.3333333333333" style="21" customWidth="1"/>
    <col min="1304" max="1304" width="15.2037037037037" style="21" customWidth="1"/>
    <col min="1305" max="1537" width="9.7962962962963" style="21"/>
    <col min="1538" max="1538" width="13.462962962963" style="21" customWidth="1"/>
    <col min="1539" max="1539" width="16.3333333333333" style="21" customWidth="1"/>
    <col min="1540" max="1540" width="22" style="21" customWidth="1"/>
    <col min="1541" max="1541" width="13.7962962962963" style="21" customWidth="1"/>
    <col min="1542" max="1542" width="20.7962962962963" style="21" customWidth="1"/>
    <col min="1543" max="1543" width="17.6018518518519" style="21" customWidth="1"/>
    <col min="1544" max="1544" width="16" style="21" customWidth="1"/>
    <col min="1545" max="1546" width="12.7962962962963" style="21" customWidth="1"/>
    <col min="1547" max="1547" width="19.6018518518519" style="21" customWidth="1"/>
    <col min="1548" max="1548" width="18.7962962962963" style="21" customWidth="1"/>
    <col min="1549" max="1549" width="20" style="21" customWidth="1"/>
    <col min="1550" max="1551" width="15.0648148148148" style="21" customWidth="1"/>
    <col min="1552" max="1553" width="18.9351851851852" style="21" customWidth="1"/>
    <col min="1554" max="1554" width="19.462962962963" style="21" customWidth="1"/>
    <col min="1555" max="1555" width="17.0648148148148" style="21" customWidth="1"/>
    <col min="1556" max="1556" width="16.9351851851852" style="21" customWidth="1"/>
    <col min="1557" max="1557" width="10.3333333333333" style="21" customWidth="1"/>
    <col min="1558" max="1558" width="19.462962962963" style="21" customWidth="1"/>
    <col min="1559" max="1559" width="10.3333333333333" style="21" customWidth="1"/>
    <col min="1560" max="1560" width="15.2037037037037" style="21" customWidth="1"/>
    <col min="1561" max="1793" width="9.7962962962963" style="21"/>
    <col min="1794" max="1794" width="13.462962962963" style="21" customWidth="1"/>
    <col min="1795" max="1795" width="16.3333333333333" style="21" customWidth="1"/>
    <col min="1796" max="1796" width="22" style="21" customWidth="1"/>
    <col min="1797" max="1797" width="13.7962962962963" style="21" customWidth="1"/>
    <col min="1798" max="1798" width="20.7962962962963" style="21" customWidth="1"/>
    <col min="1799" max="1799" width="17.6018518518519" style="21" customWidth="1"/>
    <col min="1800" max="1800" width="16" style="21" customWidth="1"/>
    <col min="1801" max="1802" width="12.7962962962963" style="21" customWidth="1"/>
    <col min="1803" max="1803" width="19.6018518518519" style="21" customWidth="1"/>
    <col min="1804" max="1804" width="18.7962962962963" style="21" customWidth="1"/>
    <col min="1805" max="1805" width="20" style="21" customWidth="1"/>
    <col min="1806" max="1807" width="15.0648148148148" style="21" customWidth="1"/>
    <col min="1808" max="1809" width="18.9351851851852" style="21" customWidth="1"/>
    <col min="1810" max="1810" width="19.462962962963" style="21" customWidth="1"/>
    <col min="1811" max="1811" width="17.0648148148148" style="21" customWidth="1"/>
    <col min="1812" max="1812" width="16.9351851851852" style="21" customWidth="1"/>
    <col min="1813" max="1813" width="10.3333333333333" style="21" customWidth="1"/>
    <col min="1814" max="1814" width="19.462962962963" style="21" customWidth="1"/>
    <col min="1815" max="1815" width="10.3333333333333" style="21" customWidth="1"/>
    <col min="1816" max="1816" width="15.2037037037037" style="21" customWidth="1"/>
    <col min="1817" max="2049" width="9.7962962962963" style="21"/>
    <col min="2050" max="2050" width="13.462962962963" style="21" customWidth="1"/>
    <col min="2051" max="2051" width="16.3333333333333" style="21" customWidth="1"/>
    <col min="2052" max="2052" width="22" style="21" customWidth="1"/>
    <col min="2053" max="2053" width="13.7962962962963" style="21" customWidth="1"/>
    <col min="2054" max="2054" width="20.7962962962963" style="21" customWidth="1"/>
    <col min="2055" max="2055" width="17.6018518518519" style="21" customWidth="1"/>
    <col min="2056" max="2056" width="16" style="21" customWidth="1"/>
    <col min="2057" max="2058" width="12.7962962962963" style="21" customWidth="1"/>
    <col min="2059" max="2059" width="19.6018518518519" style="21" customWidth="1"/>
    <col min="2060" max="2060" width="18.7962962962963" style="21" customWidth="1"/>
    <col min="2061" max="2061" width="20" style="21" customWidth="1"/>
    <col min="2062" max="2063" width="15.0648148148148" style="21" customWidth="1"/>
    <col min="2064" max="2065" width="18.9351851851852" style="21" customWidth="1"/>
    <col min="2066" max="2066" width="19.462962962963" style="21" customWidth="1"/>
    <col min="2067" max="2067" width="17.0648148148148" style="21" customWidth="1"/>
    <col min="2068" max="2068" width="16.9351851851852" style="21" customWidth="1"/>
    <col min="2069" max="2069" width="10.3333333333333" style="21" customWidth="1"/>
    <col min="2070" max="2070" width="19.462962962963" style="21" customWidth="1"/>
    <col min="2071" max="2071" width="10.3333333333333" style="21" customWidth="1"/>
    <col min="2072" max="2072" width="15.2037037037037" style="21" customWidth="1"/>
    <col min="2073" max="2305" width="9.7962962962963" style="21"/>
    <col min="2306" max="2306" width="13.462962962963" style="21" customWidth="1"/>
    <col min="2307" max="2307" width="16.3333333333333" style="21" customWidth="1"/>
    <col min="2308" max="2308" width="22" style="21" customWidth="1"/>
    <col min="2309" max="2309" width="13.7962962962963" style="21" customWidth="1"/>
    <col min="2310" max="2310" width="20.7962962962963" style="21" customWidth="1"/>
    <col min="2311" max="2311" width="17.6018518518519" style="21" customWidth="1"/>
    <col min="2312" max="2312" width="16" style="21" customWidth="1"/>
    <col min="2313" max="2314" width="12.7962962962963" style="21" customWidth="1"/>
    <col min="2315" max="2315" width="19.6018518518519" style="21" customWidth="1"/>
    <col min="2316" max="2316" width="18.7962962962963" style="21" customWidth="1"/>
    <col min="2317" max="2317" width="20" style="21" customWidth="1"/>
    <col min="2318" max="2319" width="15.0648148148148" style="21" customWidth="1"/>
    <col min="2320" max="2321" width="18.9351851851852" style="21" customWidth="1"/>
    <col min="2322" max="2322" width="19.462962962963" style="21" customWidth="1"/>
    <col min="2323" max="2323" width="17.0648148148148" style="21" customWidth="1"/>
    <col min="2324" max="2324" width="16.9351851851852" style="21" customWidth="1"/>
    <col min="2325" max="2325" width="10.3333333333333" style="21" customWidth="1"/>
    <col min="2326" max="2326" width="19.462962962963" style="21" customWidth="1"/>
    <col min="2327" max="2327" width="10.3333333333333" style="21" customWidth="1"/>
    <col min="2328" max="2328" width="15.2037037037037" style="21" customWidth="1"/>
    <col min="2329" max="2561" width="9.7962962962963" style="21"/>
    <col min="2562" max="2562" width="13.462962962963" style="21" customWidth="1"/>
    <col min="2563" max="2563" width="16.3333333333333" style="21" customWidth="1"/>
    <col min="2564" max="2564" width="22" style="21" customWidth="1"/>
    <col min="2565" max="2565" width="13.7962962962963" style="21" customWidth="1"/>
    <col min="2566" max="2566" width="20.7962962962963" style="21" customWidth="1"/>
    <col min="2567" max="2567" width="17.6018518518519" style="21" customWidth="1"/>
    <col min="2568" max="2568" width="16" style="21" customWidth="1"/>
    <col min="2569" max="2570" width="12.7962962962963" style="21" customWidth="1"/>
    <col min="2571" max="2571" width="19.6018518518519" style="21" customWidth="1"/>
    <col min="2572" max="2572" width="18.7962962962963" style="21" customWidth="1"/>
    <col min="2573" max="2573" width="20" style="21" customWidth="1"/>
    <col min="2574" max="2575" width="15.0648148148148" style="21" customWidth="1"/>
    <col min="2576" max="2577" width="18.9351851851852" style="21" customWidth="1"/>
    <col min="2578" max="2578" width="19.462962962963" style="21" customWidth="1"/>
    <col min="2579" max="2579" width="17.0648148148148" style="21" customWidth="1"/>
    <col min="2580" max="2580" width="16.9351851851852" style="21" customWidth="1"/>
    <col min="2581" max="2581" width="10.3333333333333" style="21" customWidth="1"/>
    <col min="2582" max="2582" width="19.462962962963" style="21" customWidth="1"/>
    <col min="2583" max="2583" width="10.3333333333333" style="21" customWidth="1"/>
    <col min="2584" max="2584" width="15.2037037037037" style="21" customWidth="1"/>
    <col min="2585" max="2817" width="9.7962962962963" style="21"/>
    <col min="2818" max="2818" width="13.462962962963" style="21" customWidth="1"/>
    <col min="2819" max="2819" width="16.3333333333333" style="21" customWidth="1"/>
    <col min="2820" max="2820" width="22" style="21" customWidth="1"/>
    <col min="2821" max="2821" width="13.7962962962963" style="21" customWidth="1"/>
    <col min="2822" max="2822" width="20.7962962962963" style="21" customWidth="1"/>
    <col min="2823" max="2823" width="17.6018518518519" style="21" customWidth="1"/>
    <col min="2824" max="2824" width="16" style="21" customWidth="1"/>
    <col min="2825" max="2826" width="12.7962962962963" style="21" customWidth="1"/>
    <col min="2827" max="2827" width="19.6018518518519" style="21" customWidth="1"/>
    <col min="2828" max="2828" width="18.7962962962963" style="21" customWidth="1"/>
    <col min="2829" max="2829" width="20" style="21" customWidth="1"/>
    <col min="2830" max="2831" width="15.0648148148148" style="21" customWidth="1"/>
    <col min="2832" max="2833" width="18.9351851851852" style="21" customWidth="1"/>
    <col min="2834" max="2834" width="19.462962962963" style="21" customWidth="1"/>
    <col min="2835" max="2835" width="17.0648148148148" style="21" customWidth="1"/>
    <col min="2836" max="2836" width="16.9351851851852" style="21" customWidth="1"/>
    <col min="2837" max="2837" width="10.3333333333333" style="21" customWidth="1"/>
    <col min="2838" max="2838" width="19.462962962963" style="21" customWidth="1"/>
    <col min="2839" max="2839" width="10.3333333333333" style="21" customWidth="1"/>
    <col min="2840" max="2840" width="15.2037037037037" style="21" customWidth="1"/>
    <col min="2841" max="3073" width="9.7962962962963" style="21"/>
    <col min="3074" max="3074" width="13.462962962963" style="21" customWidth="1"/>
    <col min="3075" max="3075" width="16.3333333333333" style="21" customWidth="1"/>
    <col min="3076" max="3076" width="22" style="21" customWidth="1"/>
    <col min="3077" max="3077" width="13.7962962962963" style="21" customWidth="1"/>
    <col min="3078" max="3078" width="20.7962962962963" style="21" customWidth="1"/>
    <col min="3079" max="3079" width="17.6018518518519" style="21" customWidth="1"/>
    <col min="3080" max="3080" width="16" style="21" customWidth="1"/>
    <col min="3081" max="3082" width="12.7962962962963" style="21" customWidth="1"/>
    <col min="3083" max="3083" width="19.6018518518519" style="21" customWidth="1"/>
    <col min="3084" max="3084" width="18.7962962962963" style="21" customWidth="1"/>
    <col min="3085" max="3085" width="20" style="21" customWidth="1"/>
    <col min="3086" max="3087" width="15.0648148148148" style="21" customWidth="1"/>
    <col min="3088" max="3089" width="18.9351851851852" style="21" customWidth="1"/>
    <col min="3090" max="3090" width="19.462962962963" style="21" customWidth="1"/>
    <col min="3091" max="3091" width="17.0648148148148" style="21" customWidth="1"/>
    <col min="3092" max="3092" width="16.9351851851852" style="21" customWidth="1"/>
    <col min="3093" max="3093" width="10.3333333333333" style="21" customWidth="1"/>
    <col min="3094" max="3094" width="19.462962962963" style="21" customWidth="1"/>
    <col min="3095" max="3095" width="10.3333333333333" style="21" customWidth="1"/>
    <col min="3096" max="3096" width="15.2037037037037" style="21" customWidth="1"/>
    <col min="3097" max="3329" width="9.7962962962963" style="21"/>
    <col min="3330" max="3330" width="13.462962962963" style="21" customWidth="1"/>
    <col min="3331" max="3331" width="16.3333333333333" style="21" customWidth="1"/>
    <col min="3332" max="3332" width="22" style="21" customWidth="1"/>
    <col min="3333" max="3333" width="13.7962962962963" style="21" customWidth="1"/>
    <col min="3334" max="3334" width="20.7962962962963" style="21" customWidth="1"/>
    <col min="3335" max="3335" width="17.6018518518519" style="21" customWidth="1"/>
    <col min="3336" max="3336" width="16" style="21" customWidth="1"/>
    <col min="3337" max="3338" width="12.7962962962963" style="21" customWidth="1"/>
    <col min="3339" max="3339" width="19.6018518518519" style="21" customWidth="1"/>
    <col min="3340" max="3340" width="18.7962962962963" style="21" customWidth="1"/>
    <col min="3341" max="3341" width="20" style="21" customWidth="1"/>
    <col min="3342" max="3343" width="15.0648148148148" style="21" customWidth="1"/>
    <col min="3344" max="3345" width="18.9351851851852" style="21" customWidth="1"/>
    <col min="3346" max="3346" width="19.462962962963" style="21" customWidth="1"/>
    <col min="3347" max="3347" width="17.0648148148148" style="21" customWidth="1"/>
    <col min="3348" max="3348" width="16.9351851851852" style="21" customWidth="1"/>
    <col min="3349" max="3349" width="10.3333333333333" style="21" customWidth="1"/>
    <col min="3350" max="3350" width="19.462962962963" style="21" customWidth="1"/>
    <col min="3351" max="3351" width="10.3333333333333" style="21" customWidth="1"/>
    <col min="3352" max="3352" width="15.2037037037037" style="21" customWidth="1"/>
    <col min="3353" max="3585" width="9.7962962962963" style="21"/>
    <col min="3586" max="3586" width="13.462962962963" style="21" customWidth="1"/>
    <col min="3587" max="3587" width="16.3333333333333" style="21" customWidth="1"/>
    <col min="3588" max="3588" width="22" style="21" customWidth="1"/>
    <col min="3589" max="3589" width="13.7962962962963" style="21" customWidth="1"/>
    <col min="3590" max="3590" width="20.7962962962963" style="21" customWidth="1"/>
    <col min="3591" max="3591" width="17.6018518518519" style="21" customWidth="1"/>
    <col min="3592" max="3592" width="16" style="21" customWidth="1"/>
    <col min="3593" max="3594" width="12.7962962962963" style="21" customWidth="1"/>
    <col min="3595" max="3595" width="19.6018518518519" style="21" customWidth="1"/>
    <col min="3596" max="3596" width="18.7962962962963" style="21" customWidth="1"/>
    <col min="3597" max="3597" width="20" style="21" customWidth="1"/>
    <col min="3598" max="3599" width="15.0648148148148" style="21" customWidth="1"/>
    <col min="3600" max="3601" width="18.9351851851852" style="21" customWidth="1"/>
    <col min="3602" max="3602" width="19.462962962963" style="21" customWidth="1"/>
    <col min="3603" max="3603" width="17.0648148148148" style="21" customWidth="1"/>
    <col min="3604" max="3604" width="16.9351851851852" style="21" customWidth="1"/>
    <col min="3605" max="3605" width="10.3333333333333" style="21" customWidth="1"/>
    <col min="3606" max="3606" width="19.462962962963" style="21" customWidth="1"/>
    <col min="3607" max="3607" width="10.3333333333333" style="21" customWidth="1"/>
    <col min="3608" max="3608" width="15.2037037037037" style="21" customWidth="1"/>
    <col min="3609" max="3841" width="9.7962962962963" style="21"/>
    <col min="3842" max="3842" width="13.462962962963" style="21" customWidth="1"/>
    <col min="3843" max="3843" width="16.3333333333333" style="21" customWidth="1"/>
    <col min="3844" max="3844" width="22" style="21" customWidth="1"/>
    <col min="3845" max="3845" width="13.7962962962963" style="21" customWidth="1"/>
    <col min="3846" max="3846" width="20.7962962962963" style="21" customWidth="1"/>
    <col min="3847" max="3847" width="17.6018518518519" style="21" customWidth="1"/>
    <col min="3848" max="3848" width="16" style="21" customWidth="1"/>
    <col min="3849" max="3850" width="12.7962962962963" style="21" customWidth="1"/>
    <col min="3851" max="3851" width="19.6018518518519" style="21" customWidth="1"/>
    <col min="3852" max="3852" width="18.7962962962963" style="21" customWidth="1"/>
    <col min="3853" max="3853" width="20" style="21" customWidth="1"/>
    <col min="3854" max="3855" width="15.0648148148148" style="21" customWidth="1"/>
    <col min="3856" max="3857" width="18.9351851851852" style="21" customWidth="1"/>
    <col min="3858" max="3858" width="19.462962962963" style="21" customWidth="1"/>
    <col min="3859" max="3859" width="17.0648148148148" style="21" customWidth="1"/>
    <col min="3860" max="3860" width="16.9351851851852" style="21" customWidth="1"/>
    <col min="3861" max="3861" width="10.3333333333333" style="21" customWidth="1"/>
    <col min="3862" max="3862" width="19.462962962963" style="21" customWidth="1"/>
    <col min="3863" max="3863" width="10.3333333333333" style="21" customWidth="1"/>
    <col min="3864" max="3864" width="15.2037037037037" style="21" customWidth="1"/>
    <col min="3865" max="4097" width="9.7962962962963" style="21"/>
    <col min="4098" max="4098" width="13.462962962963" style="21" customWidth="1"/>
    <col min="4099" max="4099" width="16.3333333333333" style="21" customWidth="1"/>
    <col min="4100" max="4100" width="22" style="21" customWidth="1"/>
    <col min="4101" max="4101" width="13.7962962962963" style="21" customWidth="1"/>
    <col min="4102" max="4102" width="20.7962962962963" style="21" customWidth="1"/>
    <col min="4103" max="4103" width="17.6018518518519" style="21" customWidth="1"/>
    <col min="4104" max="4104" width="16" style="21" customWidth="1"/>
    <col min="4105" max="4106" width="12.7962962962963" style="21" customWidth="1"/>
    <col min="4107" max="4107" width="19.6018518518519" style="21" customWidth="1"/>
    <col min="4108" max="4108" width="18.7962962962963" style="21" customWidth="1"/>
    <col min="4109" max="4109" width="20" style="21" customWidth="1"/>
    <col min="4110" max="4111" width="15.0648148148148" style="21" customWidth="1"/>
    <col min="4112" max="4113" width="18.9351851851852" style="21" customWidth="1"/>
    <col min="4114" max="4114" width="19.462962962963" style="21" customWidth="1"/>
    <col min="4115" max="4115" width="17.0648148148148" style="21" customWidth="1"/>
    <col min="4116" max="4116" width="16.9351851851852" style="21" customWidth="1"/>
    <col min="4117" max="4117" width="10.3333333333333" style="21" customWidth="1"/>
    <col min="4118" max="4118" width="19.462962962963" style="21" customWidth="1"/>
    <col min="4119" max="4119" width="10.3333333333333" style="21" customWidth="1"/>
    <col min="4120" max="4120" width="15.2037037037037" style="21" customWidth="1"/>
    <col min="4121" max="4353" width="9.7962962962963" style="21"/>
    <col min="4354" max="4354" width="13.462962962963" style="21" customWidth="1"/>
    <col min="4355" max="4355" width="16.3333333333333" style="21" customWidth="1"/>
    <col min="4356" max="4356" width="22" style="21" customWidth="1"/>
    <col min="4357" max="4357" width="13.7962962962963" style="21" customWidth="1"/>
    <col min="4358" max="4358" width="20.7962962962963" style="21" customWidth="1"/>
    <col min="4359" max="4359" width="17.6018518518519" style="21" customWidth="1"/>
    <col min="4360" max="4360" width="16" style="21" customWidth="1"/>
    <col min="4361" max="4362" width="12.7962962962963" style="21" customWidth="1"/>
    <col min="4363" max="4363" width="19.6018518518519" style="21" customWidth="1"/>
    <col min="4364" max="4364" width="18.7962962962963" style="21" customWidth="1"/>
    <col min="4365" max="4365" width="20" style="21" customWidth="1"/>
    <col min="4366" max="4367" width="15.0648148148148" style="21" customWidth="1"/>
    <col min="4368" max="4369" width="18.9351851851852" style="21" customWidth="1"/>
    <col min="4370" max="4370" width="19.462962962963" style="21" customWidth="1"/>
    <col min="4371" max="4371" width="17.0648148148148" style="21" customWidth="1"/>
    <col min="4372" max="4372" width="16.9351851851852" style="21" customWidth="1"/>
    <col min="4373" max="4373" width="10.3333333333333" style="21" customWidth="1"/>
    <col min="4374" max="4374" width="19.462962962963" style="21" customWidth="1"/>
    <col min="4375" max="4375" width="10.3333333333333" style="21" customWidth="1"/>
    <col min="4376" max="4376" width="15.2037037037037" style="21" customWidth="1"/>
    <col min="4377" max="4609" width="9.7962962962963" style="21"/>
    <col min="4610" max="4610" width="13.462962962963" style="21" customWidth="1"/>
    <col min="4611" max="4611" width="16.3333333333333" style="21" customWidth="1"/>
    <col min="4612" max="4612" width="22" style="21" customWidth="1"/>
    <col min="4613" max="4613" width="13.7962962962963" style="21" customWidth="1"/>
    <col min="4614" max="4614" width="20.7962962962963" style="21" customWidth="1"/>
    <col min="4615" max="4615" width="17.6018518518519" style="21" customWidth="1"/>
    <col min="4616" max="4616" width="16" style="21" customWidth="1"/>
    <col min="4617" max="4618" width="12.7962962962963" style="21" customWidth="1"/>
    <col min="4619" max="4619" width="19.6018518518519" style="21" customWidth="1"/>
    <col min="4620" max="4620" width="18.7962962962963" style="21" customWidth="1"/>
    <col min="4621" max="4621" width="20" style="21" customWidth="1"/>
    <col min="4622" max="4623" width="15.0648148148148" style="21" customWidth="1"/>
    <col min="4624" max="4625" width="18.9351851851852" style="21" customWidth="1"/>
    <col min="4626" max="4626" width="19.462962962963" style="21" customWidth="1"/>
    <col min="4627" max="4627" width="17.0648148148148" style="21" customWidth="1"/>
    <col min="4628" max="4628" width="16.9351851851852" style="21" customWidth="1"/>
    <col min="4629" max="4629" width="10.3333333333333" style="21" customWidth="1"/>
    <col min="4630" max="4630" width="19.462962962963" style="21" customWidth="1"/>
    <col min="4631" max="4631" width="10.3333333333333" style="21" customWidth="1"/>
    <col min="4632" max="4632" width="15.2037037037037" style="21" customWidth="1"/>
    <col min="4633" max="4865" width="9.7962962962963" style="21"/>
    <col min="4866" max="4866" width="13.462962962963" style="21" customWidth="1"/>
    <col min="4867" max="4867" width="16.3333333333333" style="21" customWidth="1"/>
    <col min="4868" max="4868" width="22" style="21" customWidth="1"/>
    <col min="4869" max="4869" width="13.7962962962963" style="21" customWidth="1"/>
    <col min="4870" max="4870" width="20.7962962962963" style="21" customWidth="1"/>
    <col min="4871" max="4871" width="17.6018518518519" style="21" customWidth="1"/>
    <col min="4872" max="4872" width="16" style="21" customWidth="1"/>
    <col min="4873" max="4874" width="12.7962962962963" style="21" customWidth="1"/>
    <col min="4875" max="4875" width="19.6018518518519" style="21" customWidth="1"/>
    <col min="4876" max="4876" width="18.7962962962963" style="21" customWidth="1"/>
    <col min="4877" max="4877" width="20" style="21" customWidth="1"/>
    <col min="4878" max="4879" width="15.0648148148148" style="21" customWidth="1"/>
    <col min="4880" max="4881" width="18.9351851851852" style="21" customWidth="1"/>
    <col min="4882" max="4882" width="19.462962962963" style="21" customWidth="1"/>
    <col min="4883" max="4883" width="17.0648148148148" style="21" customWidth="1"/>
    <col min="4884" max="4884" width="16.9351851851852" style="21" customWidth="1"/>
    <col min="4885" max="4885" width="10.3333333333333" style="21" customWidth="1"/>
    <col min="4886" max="4886" width="19.462962962963" style="21" customWidth="1"/>
    <col min="4887" max="4887" width="10.3333333333333" style="21" customWidth="1"/>
    <col min="4888" max="4888" width="15.2037037037037" style="21" customWidth="1"/>
    <col min="4889" max="5121" width="9.7962962962963" style="21"/>
    <col min="5122" max="5122" width="13.462962962963" style="21" customWidth="1"/>
    <col min="5123" max="5123" width="16.3333333333333" style="21" customWidth="1"/>
    <col min="5124" max="5124" width="22" style="21" customWidth="1"/>
    <col min="5125" max="5125" width="13.7962962962963" style="21" customWidth="1"/>
    <col min="5126" max="5126" width="20.7962962962963" style="21" customWidth="1"/>
    <col min="5127" max="5127" width="17.6018518518519" style="21" customWidth="1"/>
    <col min="5128" max="5128" width="16" style="21" customWidth="1"/>
    <col min="5129" max="5130" width="12.7962962962963" style="21" customWidth="1"/>
    <col min="5131" max="5131" width="19.6018518518519" style="21" customWidth="1"/>
    <col min="5132" max="5132" width="18.7962962962963" style="21" customWidth="1"/>
    <col min="5133" max="5133" width="20" style="21" customWidth="1"/>
    <col min="5134" max="5135" width="15.0648148148148" style="21" customWidth="1"/>
    <col min="5136" max="5137" width="18.9351851851852" style="21" customWidth="1"/>
    <col min="5138" max="5138" width="19.462962962963" style="21" customWidth="1"/>
    <col min="5139" max="5139" width="17.0648148148148" style="21" customWidth="1"/>
    <col min="5140" max="5140" width="16.9351851851852" style="21" customWidth="1"/>
    <col min="5141" max="5141" width="10.3333333333333" style="21" customWidth="1"/>
    <col min="5142" max="5142" width="19.462962962963" style="21" customWidth="1"/>
    <col min="5143" max="5143" width="10.3333333333333" style="21" customWidth="1"/>
    <col min="5144" max="5144" width="15.2037037037037" style="21" customWidth="1"/>
    <col min="5145" max="5377" width="9.7962962962963" style="21"/>
    <col min="5378" max="5378" width="13.462962962963" style="21" customWidth="1"/>
    <col min="5379" max="5379" width="16.3333333333333" style="21" customWidth="1"/>
    <col min="5380" max="5380" width="22" style="21" customWidth="1"/>
    <col min="5381" max="5381" width="13.7962962962963" style="21" customWidth="1"/>
    <col min="5382" max="5382" width="20.7962962962963" style="21" customWidth="1"/>
    <col min="5383" max="5383" width="17.6018518518519" style="21" customWidth="1"/>
    <col min="5384" max="5384" width="16" style="21" customWidth="1"/>
    <col min="5385" max="5386" width="12.7962962962963" style="21" customWidth="1"/>
    <col min="5387" max="5387" width="19.6018518518519" style="21" customWidth="1"/>
    <col min="5388" max="5388" width="18.7962962962963" style="21" customWidth="1"/>
    <col min="5389" max="5389" width="20" style="21" customWidth="1"/>
    <col min="5390" max="5391" width="15.0648148148148" style="21" customWidth="1"/>
    <col min="5392" max="5393" width="18.9351851851852" style="21" customWidth="1"/>
    <col min="5394" max="5394" width="19.462962962963" style="21" customWidth="1"/>
    <col min="5395" max="5395" width="17.0648148148148" style="21" customWidth="1"/>
    <col min="5396" max="5396" width="16.9351851851852" style="21" customWidth="1"/>
    <col min="5397" max="5397" width="10.3333333333333" style="21" customWidth="1"/>
    <col min="5398" max="5398" width="19.462962962963" style="21" customWidth="1"/>
    <col min="5399" max="5399" width="10.3333333333333" style="21" customWidth="1"/>
    <col min="5400" max="5400" width="15.2037037037037" style="21" customWidth="1"/>
    <col min="5401" max="5633" width="9.7962962962963" style="21"/>
    <col min="5634" max="5634" width="13.462962962963" style="21" customWidth="1"/>
    <col min="5635" max="5635" width="16.3333333333333" style="21" customWidth="1"/>
    <col min="5636" max="5636" width="22" style="21" customWidth="1"/>
    <col min="5637" max="5637" width="13.7962962962963" style="21" customWidth="1"/>
    <col min="5638" max="5638" width="20.7962962962963" style="21" customWidth="1"/>
    <col min="5639" max="5639" width="17.6018518518519" style="21" customWidth="1"/>
    <col min="5640" max="5640" width="16" style="21" customWidth="1"/>
    <col min="5641" max="5642" width="12.7962962962963" style="21" customWidth="1"/>
    <col min="5643" max="5643" width="19.6018518518519" style="21" customWidth="1"/>
    <col min="5644" max="5644" width="18.7962962962963" style="21" customWidth="1"/>
    <col min="5645" max="5645" width="20" style="21" customWidth="1"/>
    <col min="5646" max="5647" width="15.0648148148148" style="21" customWidth="1"/>
    <col min="5648" max="5649" width="18.9351851851852" style="21" customWidth="1"/>
    <col min="5650" max="5650" width="19.462962962963" style="21" customWidth="1"/>
    <col min="5651" max="5651" width="17.0648148148148" style="21" customWidth="1"/>
    <col min="5652" max="5652" width="16.9351851851852" style="21" customWidth="1"/>
    <col min="5653" max="5653" width="10.3333333333333" style="21" customWidth="1"/>
    <col min="5654" max="5654" width="19.462962962963" style="21" customWidth="1"/>
    <col min="5655" max="5655" width="10.3333333333333" style="21" customWidth="1"/>
    <col min="5656" max="5656" width="15.2037037037037" style="21" customWidth="1"/>
    <col min="5657" max="5889" width="9.7962962962963" style="21"/>
    <col min="5890" max="5890" width="13.462962962963" style="21" customWidth="1"/>
    <col min="5891" max="5891" width="16.3333333333333" style="21" customWidth="1"/>
    <col min="5892" max="5892" width="22" style="21" customWidth="1"/>
    <col min="5893" max="5893" width="13.7962962962963" style="21" customWidth="1"/>
    <col min="5894" max="5894" width="20.7962962962963" style="21" customWidth="1"/>
    <col min="5895" max="5895" width="17.6018518518519" style="21" customWidth="1"/>
    <col min="5896" max="5896" width="16" style="21" customWidth="1"/>
    <col min="5897" max="5898" width="12.7962962962963" style="21" customWidth="1"/>
    <col min="5899" max="5899" width="19.6018518518519" style="21" customWidth="1"/>
    <col min="5900" max="5900" width="18.7962962962963" style="21" customWidth="1"/>
    <col min="5901" max="5901" width="20" style="21" customWidth="1"/>
    <col min="5902" max="5903" width="15.0648148148148" style="21" customWidth="1"/>
    <col min="5904" max="5905" width="18.9351851851852" style="21" customWidth="1"/>
    <col min="5906" max="5906" width="19.462962962963" style="21" customWidth="1"/>
    <col min="5907" max="5907" width="17.0648148148148" style="21" customWidth="1"/>
    <col min="5908" max="5908" width="16.9351851851852" style="21" customWidth="1"/>
    <col min="5909" max="5909" width="10.3333333333333" style="21" customWidth="1"/>
    <col min="5910" max="5910" width="19.462962962963" style="21" customWidth="1"/>
    <col min="5911" max="5911" width="10.3333333333333" style="21" customWidth="1"/>
    <col min="5912" max="5912" width="15.2037037037037" style="21" customWidth="1"/>
    <col min="5913" max="6145" width="9.7962962962963" style="21"/>
    <col min="6146" max="6146" width="13.462962962963" style="21" customWidth="1"/>
    <col min="6147" max="6147" width="16.3333333333333" style="21" customWidth="1"/>
    <col min="6148" max="6148" width="22" style="21" customWidth="1"/>
    <col min="6149" max="6149" width="13.7962962962963" style="21" customWidth="1"/>
    <col min="6150" max="6150" width="20.7962962962963" style="21" customWidth="1"/>
    <col min="6151" max="6151" width="17.6018518518519" style="21" customWidth="1"/>
    <col min="6152" max="6152" width="16" style="21" customWidth="1"/>
    <col min="6153" max="6154" width="12.7962962962963" style="21" customWidth="1"/>
    <col min="6155" max="6155" width="19.6018518518519" style="21" customWidth="1"/>
    <col min="6156" max="6156" width="18.7962962962963" style="21" customWidth="1"/>
    <col min="6157" max="6157" width="20" style="21" customWidth="1"/>
    <col min="6158" max="6159" width="15.0648148148148" style="21" customWidth="1"/>
    <col min="6160" max="6161" width="18.9351851851852" style="21" customWidth="1"/>
    <col min="6162" max="6162" width="19.462962962963" style="21" customWidth="1"/>
    <col min="6163" max="6163" width="17.0648148148148" style="21" customWidth="1"/>
    <col min="6164" max="6164" width="16.9351851851852" style="21" customWidth="1"/>
    <col min="6165" max="6165" width="10.3333333333333" style="21" customWidth="1"/>
    <col min="6166" max="6166" width="19.462962962963" style="21" customWidth="1"/>
    <col min="6167" max="6167" width="10.3333333333333" style="21" customWidth="1"/>
    <col min="6168" max="6168" width="15.2037037037037" style="21" customWidth="1"/>
    <col min="6169" max="6401" width="9.7962962962963" style="21"/>
    <col min="6402" max="6402" width="13.462962962963" style="21" customWidth="1"/>
    <col min="6403" max="6403" width="16.3333333333333" style="21" customWidth="1"/>
    <col min="6404" max="6404" width="22" style="21" customWidth="1"/>
    <col min="6405" max="6405" width="13.7962962962963" style="21" customWidth="1"/>
    <col min="6406" max="6406" width="20.7962962962963" style="21" customWidth="1"/>
    <col min="6407" max="6407" width="17.6018518518519" style="21" customWidth="1"/>
    <col min="6408" max="6408" width="16" style="21" customWidth="1"/>
    <col min="6409" max="6410" width="12.7962962962963" style="21" customWidth="1"/>
    <col min="6411" max="6411" width="19.6018518518519" style="21" customWidth="1"/>
    <col min="6412" max="6412" width="18.7962962962963" style="21" customWidth="1"/>
    <col min="6413" max="6413" width="20" style="21" customWidth="1"/>
    <col min="6414" max="6415" width="15.0648148148148" style="21" customWidth="1"/>
    <col min="6416" max="6417" width="18.9351851851852" style="21" customWidth="1"/>
    <col min="6418" max="6418" width="19.462962962963" style="21" customWidth="1"/>
    <col min="6419" max="6419" width="17.0648148148148" style="21" customWidth="1"/>
    <col min="6420" max="6420" width="16.9351851851852" style="21" customWidth="1"/>
    <col min="6421" max="6421" width="10.3333333333333" style="21" customWidth="1"/>
    <col min="6422" max="6422" width="19.462962962963" style="21" customWidth="1"/>
    <col min="6423" max="6423" width="10.3333333333333" style="21" customWidth="1"/>
    <col min="6424" max="6424" width="15.2037037037037" style="21" customWidth="1"/>
    <col min="6425" max="6657" width="9.7962962962963" style="21"/>
    <col min="6658" max="6658" width="13.462962962963" style="21" customWidth="1"/>
    <col min="6659" max="6659" width="16.3333333333333" style="21" customWidth="1"/>
    <col min="6660" max="6660" width="22" style="21" customWidth="1"/>
    <col min="6661" max="6661" width="13.7962962962963" style="21" customWidth="1"/>
    <col min="6662" max="6662" width="20.7962962962963" style="21" customWidth="1"/>
    <col min="6663" max="6663" width="17.6018518518519" style="21" customWidth="1"/>
    <col min="6664" max="6664" width="16" style="21" customWidth="1"/>
    <col min="6665" max="6666" width="12.7962962962963" style="21" customWidth="1"/>
    <col min="6667" max="6667" width="19.6018518518519" style="21" customWidth="1"/>
    <col min="6668" max="6668" width="18.7962962962963" style="21" customWidth="1"/>
    <col min="6669" max="6669" width="20" style="21" customWidth="1"/>
    <col min="6670" max="6671" width="15.0648148148148" style="21" customWidth="1"/>
    <col min="6672" max="6673" width="18.9351851851852" style="21" customWidth="1"/>
    <col min="6674" max="6674" width="19.462962962963" style="21" customWidth="1"/>
    <col min="6675" max="6675" width="17.0648148148148" style="21" customWidth="1"/>
    <col min="6676" max="6676" width="16.9351851851852" style="21" customWidth="1"/>
    <col min="6677" max="6677" width="10.3333333333333" style="21" customWidth="1"/>
    <col min="6678" max="6678" width="19.462962962963" style="21" customWidth="1"/>
    <col min="6679" max="6679" width="10.3333333333333" style="21" customWidth="1"/>
    <col min="6680" max="6680" width="15.2037037037037" style="21" customWidth="1"/>
    <col min="6681" max="6913" width="9.7962962962963" style="21"/>
    <col min="6914" max="6914" width="13.462962962963" style="21" customWidth="1"/>
    <col min="6915" max="6915" width="16.3333333333333" style="21" customWidth="1"/>
    <col min="6916" max="6916" width="22" style="21" customWidth="1"/>
    <col min="6917" max="6917" width="13.7962962962963" style="21" customWidth="1"/>
    <col min="6918" max="6918" width="20.7962962962963" style="21" customWidth="1"/>
    <col min="6919" max="6919" width="17.6018518518519" style="21" customWidth="1"/>
    <col min="6920" max="6920" width="16" style="21" customWidth="1"/>
    <col min="6921" max="6922" width="12.7962962962963" style="21" customWidth="1"/>
    <col min="6923" max="6923" width="19.6018518518519" style="21" customWidth="1"/>
    <col min="6924" max="6924" width="18.7962962962963" style="21" customWidth="1"/>
    <col min="6925" max="6925" width="20" style="21" customWidth="1"/>
    <col min="6926" max="6927" width="15.0648148148148" style="21" customWidth="1"/>
    <col min="6928" max="6929" width="18.9351851851852" style="21" customWidth="1"/>
    <col min="6930" max="6930" width="19.462962962963" style="21" customWidth="1"/>
    <col min="6931" max="6931" width="17.0648148148148" style="21" customWidth="1"/>
    <col min="6932" max="6932" width="16.9351851851852" style="21" customWidth="1"/>
    <col min="6933" max="6933" width="10.3333333333333" style="21" customWidth="1"/>
    <col min="6934" max="6934" width="19.462962962963" style="21" customWidth="1"/>
    <col min="6935" max="6935" width="10.3333333333333" style="21" customWidth="1"/>
    <col min="6936" max="6936" width="15.2037037037037" style="21" customWidth="1"/>
    <col min="6937" max="7169" width="9.7962962962963" style="21"/>
    <col min="7170" max="7170" width="13.462962962963" style="21" customWidth="1"/>
    <col min="7171" max="7171" width="16.3333333333333" style="21" customWidth="1"/>
    <col min="7172" max="7172" width="22" style="21" customWidth="1"/>
    <col min="7173" max="7173" width="13.7962962962963" style="21" customWidth="1"/>
    <col min="7174" max="7174" width="20.7962962962963" style="21" customWidth="1"/>
    <col min="7175" max="7175" width="17.6018518518519" style="21" customWidth="1"/>
    <col min="7176" max="7176" width="16" style="21" customWidth="1"/>
    <col min="7177" max="7178" width="12.7962962962963" style="21" customWidth="1"/>
    <col min="7179" max="7179" width="19.6018518518519" style="21" customWidth="1"/>
    <col min="7180" max="7180" width="18.7962962962963" style="21" customWidth="1"/>
    <col min="7181" max="7181" width="20" style="21" customWidth="1"/>
    <col min="7182" max="7183" width="15.0648148148148" style="21" customWidth="1"/>
    <col min="7184" max="7185" width="18.9351851851852" style="21" customWidth="1"/>
    <col min="7186" max="7186" width="19.462962962963" style="21" customWidth="1"/>
    <col min="7187" max="7187" width="17.0648148148148" style="21" customWidth="1"/>
    <col min="7188" max="7188" width="16.9351851851852" style="21" customWidth="1"/>
    <col min="7189" max="7189" width="10.3333333333333" style="21" customWidth="1"/>
    <col min="7190" max="7190" width="19.462962962963" style="21" customWidth="1"/>
    <col min="7191" max="7191" width="10.3333333333333" style="21" customWidth="1"/>
    <col min="7192" max="7192" width="15.2037037037037" style="21" customWidth="1"/>
    <col min="7193" max="7425" width="9.7962962962963" style="21"/>
    <col min="7426" max="7426" width="13.462962962963" style="21" customWidth="1"/>
    <col min="7427" max="7427" width="16.3333333333333" style="21" customWidth="1"/>
    <col min="7428" max="7428" width="22" style="21" customWidth="1"/>
    <col min="7429" max="7429" width="13.7962962962963" style="21" customWidth="1"/>
    <col min="7430" max="7430" width="20.7962962962963" style="21" customWidth="1"/>
    <col min="7431" max="7431" width="17.6018518518519" style="21" customWidth="1"/>
    <col min="7432" max="7432" width="16" style="21" customWidth="1"/>
    <col min="7433" max="7434" width="12.7962962962963" style="21" customWidth="1"/>
    <col min="7435" max="7435" width="19.6018518518519" style="21" customWidth="1"/>
    <col min="7436" max="7436" width="18.7962962962963" style="21" customWidth="1"/>
    <col min="7437" max="7437" width="20" style="21" customWidth="1"/>
    <col min="7438" max="7439" width="15.0648148148148" style="21" customWidth="1"/>
    <col min="7440" max="7441" width="18.9351851851852" style="21" customWidth="1"/>
    <col min="7442" max="7442" width="19.462962962963" style="21" customWidth="1"/>
    <col min="7443" max="7443" width="17.0648148148148" style="21" customWidth="1"/>
    <col min="7444" max="7444" width="16.9351851851852" style="21" customWidth="1"/>
    <col min="7445" max="7445" width="10.3333333333333" style="21" customWidth="1"/>
    <col min="7446" max="7446" width="19.462962962963" style="21" customWidth="1"/>
    <col min="7447" max="7447" width="10.3333333333333" style="21" customWidth="1"/>
    <col min="7448" max="7448" width="15.2037037037037" style="21" customWidth="1"/>
    <col min="7449" max="7681" width="9.7962962962963" style="21"/>
    <col min="7682" max="7682" width="13.462962962963" style="21" customWidth="1"/>
    <col min="7683" max="7683" width="16.3333333333333" style="21" customWidth="1"/>
    <col min="7684" max="7684" width="22" style="21" customWidth="1"/>
    <col min="7685" max="7685" width="13.7962962962963" style="21" customWidth="1"/>
    <col min="7686" max="7686" width="20.7962962962963" style="21" customWidth="1"/>
    <col min="7687" max="7687" width="17.6018518518519" style="21" customWidth="1"/>
    <col min="7688" max="7688" width="16" style="21" customWidth="1"/>
    <col min="7689" max="7690" width="12.7962962962963" style="21" customWidth="1"/>
    <col min="7691" max="7691" width="19.6018518518519" style="21" customWidth="1"/>
    <col min="7692" max="7692" width="18.7962962962963" style="21" customWidth="1"/>
    <col min="7693" max="7693" width="20" style="21" customWidth="1"/>
    <col min="7694" max="7695" width="15.0648148148148" style="21" customWidth="1"/>
    <col min="7696" max="7697" width="18.9351851851852" style="21" customWidth="1"/>
    <col min="7698" max="7698" width="19.462962962963" style="21" customWidth="1"/>
    <col min="7699" max="7699" width="17.0648148148148" style="21" customWidth="1"/>
    <col min="7700" max="7700" width="16.9351851851852" style="21" customWidth="1"/>
    <col min="7701" max="7701" width="10.3333333333333" style="21" customWidth="1"/>
    <col min="7702" max="7702" width="19.462962962963" style="21" customWidth="1"/>
    <col min="7703" max="7703" width="10.3333333333333" style="21" customWidth="1"/>
    <col min="7704" max="7704" width="15.2037037037037" style="21" customWidth="1"/>
    <col min="7705" max="7937" width="9.7962962962963" style="21"/>
    <col min="7938" max="7938" width="13.462962962963" style="21" customWidth="1"/>
    <col min="7939" max="7939" width="16.3333333333333" style="21" customWidth="1"/>
    <col min="7940" max="7940" width="22" style="21" customWidth="1"/>
    <col min="7941" max="7941" width="13.7962962962963" style="21" customWidth="1"/>
    <col min="7942" max="7942" width="20.7962962962963" style="21" customWidth="1"/>
    <col min="7943" max="7943" width="17.6018518518519" style="21" customWidth="1"/>
    <col min="7944" max="7944" width="16" style="21" customWidth="1"/>
    <col min="7945" max="7946" width="12.7962962962963" style="21" customWidth="1"/>
    <col min="7947" max="7947" width="19.6018518518519" style="21" customWidth="1"/>
    <col min="7948" max="7948" width="18.7962962962963" style="21" customWidth="1"/>
    <col min="7949" max="7949" width="20" style="21" customWidth="1"/>
    <col min="7950" max="7951" width="15.0648148148148" style="21" customWidth="1"/>
    <col min="7952" max="7953" width="18.9351851851852" style="21" customWidth="1"/>
    <col min="7954" max="7954" width="19.462962962963" style="21" customWidth="1"/>
    <col min="7955" max="7955" width="17.0648148148148" style="21" customWidth="1"/>
    <col min="7956" max="7956" width="16.9351851851852" style="21" customWidth="1"/>
    <col min="7957" max="7957" width="10.3333333333333" style="21" customWidth="1"/>
    <col min="7958" max="7958" width="19.462962962963" style="21" customWidth="1"/>
    <col min="7959" max="7959" width="10.3333333333333" style="21" customWidth="1"/>
    <col min="7960" max="7960" width="15.2037037037037" style="21" customWidth="1"/>
    <col min="7961" max="8193" width="9.7962962962963" style="21"/>
    <col min="8194" max="8194" width="13.462962962963" style="21" customWidth="1"/>
    <col min="8195" max="8195" width="16.3333333333333" style="21" customWidth="1"/>
    <col min="8196" max="8196" width="22" style="21" customWidth="1"/>
    <col min="8197" max="8197" width="13.7962962962963" style="21" customWidth="1"/>
    <col min="8198" max="8198" width="20.7962962962963" style="21" customWidth="1"/>
    <col min="8199" max="8199" width="17.6018518518519" style="21" customWidth="1"/>
    <col min="8200" max="8200" width="16" style="21" customWidth="1"/>
    <col min="8201" max="8202" width="12.7962962962963" style="21" customWidth="1"/>
    <col min="8203" max="8203" width="19.6018518518519" style="21" customWidth="1"/>
    <col min="8204" max="8204" width="18.7962962962963" style="21" customWidth="1"/>
    <col min="8205" max="8205" width="20" style="21" customWidth="1"/>
    <col min="8206" max="8207" width="15.0648148148148" style="21" customWidth="1"/>
    <col min="8208" max="8209" width="18.9351851851852" style="21" customWidth="1"/>
    <col min="8210" max="8210" width="19.462962962963" style="21" customWidth="1"/>
    <col min="8211" max="8211" width="17.0648148148148" style="21" customWidth="1"/>
    <col min="8212" max="8212" width="16.9351851851852" style="21" customWidth="1"/>
    <col min="8213" max="8213" width="10.3333333333333" style="21" customWidth="1"/>
    <col min="8214" max="8214" width="19.462962962963" style="21" customWidth="1"/>
    <col min="8215" max="8215" width="10.3333333333333" style="21" customWidth="1"/>
    <col min="8216" max="8216" width="15.2037037037037" style="21" customWidth="1"/>
    <col min="8217" max="8449" width="9.7962962962963" style="21"/>
    <col min="8450" max="8450" width="13.462962962963" style="21" customWidth="1"/>
    <col min="8451" max="8451" width="16.3333333333333" style="21" customWidth="1"/>
    <col min="8452" max="8452" width="22" style="21" customWidth="1"/>
    <col min="8453" max="8453" width="13.7962962962963" style="21" customWidth="1"/>
    <col min="8454" max="8454" width="20.7962962962963" style="21" customWidth="1"/>
    <col min="8455" max="8455" width="17.6018518518519" style="21" customWidth="1"/>
    <col min="8456" max="8456" width="16" style="21" customWidth="1"/>
    <col min="8457" max="8458" width="12.7962962962963" style="21" customWidth="1"/>
    <col min="8459" max="8459" width="19.6018518518519" style="21" customWidth="1"/>
    <col min="8460" max="8460" width="18.7962962962963" style="21" customWidth="1"/>
    <col min="8461" max="8461" width="20" style="21" customWidth="1"/>
    <col min="8462" max="8463" width="15.0648148148148" style="21" customWidth="1"/>
    <col min="8464" max="8465" width="18.9351851851852" style="21" customWidth="1"/>
    <col min="8466" max="8466" width="19.462962962963" style="21" customWidth="1"/>
    <col min="8467" max="8467" width="17.0648148148148" style="21" customWidth="1"/>
    <col min="8468" max="8468" width="16.9351851851852" style="21" customWidth="1"/>
    <col min="8469" max="8469" width="10.3333333333333" style="21" customWidth="1"/>
    <col min="8470" max="8470" width="19.462962962963" style="21" customWidth="1"/>
    <col min="8471" max="8471" width="10.3333333333333" style="21" customWidth="1"/>
    <col min="8472" max="8472" width="15.2037037037037" style="21" customWidth="1"/>
    <col min="8473" max="8705" width="9.7962962962963" style="21"/>
    <col min="8706" max="8706" width="13.462962962963" style="21" customWidth="1"/>
    <col min="8707" max="8707" width="16.3333333333333" style="21" customWidth="1"/>
    <col min="8708" max="8708" width="22" style="21" customWidth="1"/>
    <col min="8709" max="8709" width="13.7962962962963" style="21" customWidth="1"/>
    <col min="8710" max="8710" width="20.7962962962963" style="21" customWidth="1"/>
    <col min="8711" max="8711" width="17.6018518518519" style="21" customWidth="1"/>
    <col min="8712" max="8712" width="16" style="21" customWidth="1"/>
    <col min="8713" max="8714" width="12.7962962962963" style="21" customWidth="1"/>
    <col min="8715" max="8715" width="19.6018518518519" style="21" customWidth="1"/>
    <col min="8716" max="8716" width="18.7962962962963" style="21" customWidth="1"/>
    <col min="8717" max="8717" width="20" style="21" customWidth="1"/>
    <col min="8718" max="8719" width="15.0648148148148" style="21" customWidth="1"/>
    <col min="8720" max="8721" width="18.9351851851852" style="21" customWidth="1"/>
    <col min="8722" max="8722" width="19.462962962963" style="21" customWidth="1"/>
    <col min="8723" max="8723" width="17.0648148148148" style="21" customWidth="1"/>
    <col min="8724" max="8724" width="16.9351851851852" style="21" customWidth="1"/>
    <col min="8725" max="8725" width="10.3333333333333" style="21" customWidth="1"/>
    <col min="8726" max="8726" width="19.462962962963" style="21" customWidth="1"/>
    <col min="8727" max="8727" width="10.3333333333333" style="21" customWidth="1"/>
    <col min="8728" max="8728" width="15.2037037037037" style="21" customWidth="1"/>
    <col min="8729" max="8961" width="9.7962962962963" style="21"/>
    <col min="8962" max="8962" width="13.462962962963" style="21" customWidth="1"/>
    <col min="8963" max="8963" width="16.3333333333333" style="21" customWidth="1"/>
    <col min="8964" max="8964" width="22" style="21" customWidth="1"/>
    <col min="8965" max="8965" width="13.7962962962963" style="21" customWidth="1"/>
    <col min="8966" max="8966" width="20.7962962962963" style="21" customWidth="1"/>
    <col min="8967" max="8967" width="17.6018518518519" style="21" customWidth="1"/>
    <col min="8968" max="8968" width="16" style="21" customWidth="1"/>
    <col min="8969" max="8970" width="12.7962962962963" style="21" customWidth="1"/>
    <col min="8971" max="8971" width="19.6018518518519" style="21" customWidth="1"/>
    <col min="8972" max="8972" width="18.7962962962963" style="21" customWidth="1"/>
    <col min="8973" max="8973" width="20" style="21" customWidth="1"/>
    <col min="8974" max="8975" width="15.0648148148148" style="21" customWidth="1"/>
    <col min="8976" max="8977" width="18.9351851851852" style="21" customWidth="1"/>
    <col min="8978" max="8978" width="19.462962962963" style="21" customWidth="1"/>
    <col min="8979" max="8979" width="17.0648148148148" style="21" customWidth="1"/>
    <col min="8980" max="8980" width="16.9351851851852" style="21" customWidth="1"/>
    <col min="8981" max="8981" width="10.3333333333333" style="21" customWidth="1"/>
    <col min="8982" max="8982" width="19.462962962963" style="21" customWidth="1"/>
    <col min="8983" max="8983" width="10.3333333333333" style="21" customWidth="1"/>
    <col min="8984" max="8984" width="15.2037037037037" style="21" customWidth="1"/>
    <col min="8985" max="9217" width="9.7962962962963" style="21"/>
    <col min="9218" max="9218" width="13.462962962963" style="21" customWidth="1"/>
    <col min="9219" max="9219" width="16.3333333333333" style="21" customWidth="1"/>
    <col min="9220" max="9220" width="22" style="21" customWidth="1"/>
    <col min="9221" max="9221" width="13.7962962962963" style="21" customWidth="1"/>
    <col min="9222" max="9222" width="20.7962962962963" style="21" customWidth="1"/>
    <col min="9223" max="9223" width="17.6018518518519" style="21" customWidth="1"/>
    <col min="9224" max="9224" width="16" style="21" customWidth="1"/>
    <col min="9225" max="9226" width="12.7962962962963" style="21" customWidth="1"/>
    <col min="9227" max="9227" width="19.6018518518519" style="21" customWidth="1"/>
    <col min="9228" max="9228" width="18.7962962962963" style="21" customWidth="1"/>
    <col min="9229" max="9229" width="20" style="21" customWidth="1"/>
    <col min="9230" max="9231" width="15.0648148148148" style="21" customWidth="1"/>
    <col min="9232" max="9233" width="18.9351851851852" style="21" customWidth="1"/>
    <col min="9234" max="9234" width="19.462962962963" style="21" customWidth="1"/>
    <col min="9235" max="9235" width="17.0648148148148" style="21" customWidth="1"/>
    <col min="9236" max="9236" width="16.9351851851852" style="21" customWidth="1"/>
    <col min="9237" max="9237" width="10.3333333333333" style="21" customWidth="1"/>
    <col min="9238" max="9238" width="19.462962962963" style="21" customWidth="1"/>
    <col min="9239" max="9239" width="10.3333333333333" style="21" customWidth="1"/>
    <col min="9240" max="9240" width="15.2037037037037" style="21" customWidth="1"/>
    <col min="9241" max="9473" width="9.7962962962963" style="21"/>
    <col min="9474" max="9474" width="13.462962962963" style="21" customWidth="1"/>
    <col min="9475" max="9475" width="16.3333333333333" style="21" customWidth="1"/>
    <col min="9476" max="9476" width="22" style="21" customWidth="1"/>
    <col min="9477" max="9477" width="13.7962962962963" style="21" customWidth="1"/>
    <col min="9478" max="9478" width="20.7962962962963" style="21" customWidth="1"/>
    <col min="9479" max="9479" width="17.6018518518519" style="21" customWidth="1"/>
    <col min="9480" max="9480" width="16" style="21" customWidth="1"/>
    <col min="9481" max="9482" width="12.7962962962963" style="21" customWidth="1"/>
    <col min="9483" max="9483" width="19.6018518518519" style="21" customWidth="1"/>
    <col min="9484" max="9484" width="18.7962962962963" style="21" customWidth="1"/>
    <col min="9485" max="9485" width="20" style="21" customWidth="1"/>
    <col min="9486" max="9487" width="15.0648148148148" style="21" customWidth="1"/>
    <col min="9488" max="9489" width="18.9351851851852" style="21" customWidth="1"/>
    <col min="9490" max="9490" width="19.462962962963" style="21" customWidth="1"/>
    <col min="9491" max="9491" width="17.0648148148148" style="21" customWidth="1"/>
    <col min="9492" max="9492" width="16.9351851851852" style="21" customWidth="1"/>
    <col min="9493" max="9493" width="10.3333333333333" style="21" customWidth="1"/>
    <col min="9494" max="9494" width="19.462962962963" style="21" customWidth="1"/>
    <col min="9495" max="9495" width="10.3333333333333" style="21" customWidth="1"/>
    <col min="9496" max="9496" width="15.2037037037037" style="21" customWidth="1"/>
    <col min="9497" max="9729" width="9.7962962962963" style="21"/>
    <col min="9730" max="9730" width="13.462962962963" style="21" customWidth="1"/>
    <col min="9731" max="9731" width="16.3333333333333" style="21" customWidth="1"/>
    <col min="9732" max="9732" width="22" style="21" customWidth="1"/>
    <col min="9733" max="9733" width="13.7962962962963" style="21" customWidth="1"/>
    <col min="9734" max="9734" width="20.7962962962963" style="21" customWidth="1"/>
    <col min="9735" max="9735" width="17.6018518518519" style="21" customWidth="1"/>
    <col min="9736" max="9736" width="16" style="21" customWidth="1"/>
    <col min="9737" max="9738" width="12.7962962962963" style="21" customWidth="1"/>
    <col min="9739" max="9739" width="19.6018518518519" style="21" customWidth="1"/>
    <col min="9740" max="9740" width="18.7962962962963" style="21" customWidth="1"/>
    <col min="9741" max="9741" width="20" style="21" customWidth="1"/>
    <col min="9742" max="9743" width="15.0648148148148" style="21" customWidth="1"/>
    <col min="9744" max="9745" width="18.9351851851852" style="21" customWidth="1"/>
    <col min="9746" max="9746" width="19.462962962963" style="21" customWidth="1"/>
    <col min="9747" max="9747" width="17.0648148148148" style="21" customWidth="1"/>
    <col min="9748" max="9748" width="16.9351851851852" style="21" customWidth="1"/>
    <col min="9749" max="9749" width="10.3333333333333" style="21" customWidth="1"/>
    <col min="9750" max="9750" width="19.462962962963" style="21" customWidth="1"/>
    <col min="9751" max="9751" width="10.3333333333333" style="21" customWidth="1"/>
    <col min="9752" max="9752" width="15.2037037037037" style="21" customWidth="1"/>
    <col min="9753" max="9985" width="9.7962962962963" style="21"/>
    <col min="9986" max="9986" width="13.462962962963" style="21" customWidth="1"/>
    <col min="9987" max="9987" width="16.3333333333333" style="21" customWidth="1"/>
    <col min="9988" max="9988" width="22" style="21" customWidth="1"/>
    <col min="9989" max="9989" width="13.7962962962963" style="21" customWidth="1"/>
    <col min="9990" max="9990" width="20.7962962962963" style="21" customWidth="1"/>
    <col min="9991" max="9991" width="17.6018518518519" style="21" customWidth="1"/>
    <col min="9992" max="9992" width="16" style="21" customWidth="1"/>
    <col min="9993" max="9994" width="12.7962962962963" style="21" customWidth="1"/>
    <col min="9995" max="9995" width="19.6018518518519" style="21" customWidth="1"/>
    <col min="9996" max="9996" width="18.7962962962963" style="21" customWidth="1"/>
    <col min="9997" max="9997" width="20" style="21" customWidth="1"/>
    <col min="9998" max="9999" width="15.0648148148148" style="21" customWidth="1"/>
    <col min="10000" max="10001" width="18.9351851851852" style="21" customWidth="1"/>
    <col min="10002" max="10002" width="19.462962962963" style="21" customWidth="1"/>
    <col min="10003" max="10003" width="17.0648148148148" style="21" customWidth="1"/>
    <col min="10004" max="10004" width="16.9351851851852" style="21" customWidth="1"/>
    <col min="10005" max="10005" width="10.3333333333333" style="21" customWidth="1"/>
    <col min="10006" max="10006" width="19.462962962963" style="21" customWidth="1"/>
    <col min="10007" max="10007" width="10.3333333333333" style="21" customWidth="1"/>
    <col min="10008" max="10008" width="15.2037037037037" style="21" customWidth="1"/>
    <col min="10009" max="10241" width="9.7962962962963" style="21"/>
    <col min="10242" max="10242" width="13.462962962963" style="21" customWidth="1"/>
    <col min="10243" max="10243" width="16.3333333333333" style="21" customWidth="1"/>
    <col min="10244" max="10244" width="22" style="21" customWidth="1"/>
    <col min="10245" max="10245" width="13.7962962962963" style="21" customWidth="1"/>
    <col min="10246" max="10246" width="20.7962962962963" style="21" customWidth="1"/>
    <col min="10247" max="10247" width="17.6018518518519" style="21" customWidth="1"/>
    <col min="10248" max="10248" width="16" style="21" customWidth="1"/>
    <col min="10249" max="10250" width="12.7962962962963" style="21" customWidth="1"/>
    <col min="10251" max="10251" width="19.6018518518519" style="21" customWidth="1"/>
    <col min="10252" max="10252" width="18.7962962962963" style="21" customWidth="1"/>
    <col min="10253" max="10253" width="20" style="21" customWidth="1"/>
    <col min="10254" max="10255" width="15.0648148148148" style="21" customWidth="1"/>
    <col min="10256" max="10257" width="18.9351851851852" style="21" customWidth="1"/>
    <col min="10258" max="10258" width="19.462962962963" style="21" customWidth="1"/>
    <col min="10259" max="10259" width="17.0648148148148" style="21" customWidth="1"/>
    <col min="10260" max="10260" width="16.9351851851852" style="21" customWidth="1"/>
    <col min="10261" max="10261" width="10.3333333333333" style="21" customWidth="1"/>
    <col min="10262" max="10262" width="19.462962962963" style="21" customWidth="1"/>
    <col min="10263" max="10263" width="10.3333333333333" style="21" customWidth="1"/>
    <col min="10264" max="10264" width="15.2037037037037" style="21" customWidth="1"/>
    <col min="10265" max="10497" width="9.7962962962963" style="21"/>
    <col min="10498" max="10498" width="13.462962962963" style="21" customWidth="1"/>
    <col min="10499" max="10499" width="16.3333333333333" style="21" customWidth="1"/>
    <col min="10500" max="10500" width="22" style="21" customWidth="1"/>
    <col min="10501" max="10501" width="13.7962962962963" style="21" customWidth="1"/>
    <col min="10502" max="10502" width="20.7962962962963" style="21" customWidth="1"/>
    <col min="10503" max="10503" width="17.6018518518519" style="21" customWidth="1"/>
    <col min="10504" max="10504" width="16" style="21" customWidth="1"/>
    <col min="10505" max="10506" width="12.7962962962963" style="21" customWidth="1"/>
    <col min="10507" max="10507" width="19.6018518518519" style="21" customWidth="1"/>
    <col min="10508" max="10508" width="18.7962962962963" style="21" customWidth="1"/>
    <col min="10509" max="10509" width="20" style="21" customWidth="1"/>
    <col min="10510" max="10511" width="15.0648148148148" style="21" customWidth="1"/>
    <col min="10512" max="10513" width="18.9351851851852" style="21" customWidth="1"/>
    <col min="10514" max="10514" width="19.462962962963" style="21" customWidth="1"/>
    <col min="10515" max="10515" width="17.0648148148148" style="21" customWidth="1"/>
    <col min="10516" max="10516" width="16.9351851851852" style="21" customWidth="1"/>
    <col min="10517" max="10517" width="10.3333333333333" style="21" customWidth="1"/>
    <col min="10518" max="10518" width="19.462962962963" style="21" customWidth="1"/>
    <col min="10519" max="10519" width="10.3333333333333" style="21" customWidth="1"/>
    <col min="10520" max="10520" width="15.2037037037037" style="21" customWidth="1"/>
    <col min="10521" max="10753" width="9.7962962962963" style="21"/>
    <col min="10754" max="10754" width="13.462962962963" style="21" customWidth="1"/>
    <col min="10755" max="10755" width="16.3333333333333" style="21" customWidth="1"/>
    <col min="10756" max="10756" width="22" style="21" customWidth="1"/>
    <col min="10757" max="10757" width="13.7962962962963" style="21" customWidth="1"/>
    <col min="10758" max="10758" width="20.7962962962963" style="21" customWidth="1"/>
    <col min="10759" max="10759" width="17.6018518518519" style="21" customWidth="1"/>
    <col min="10760" max="10760" width="16" style="21" customWidth="1"/>
    <col min="10761" max="10762" width="12.7962962962963" style="21" customWidth="1"/>
    <col min="10763" max="10763" width="19.6018518518519" style="21" customWidth="1"/>
    <col min="10764" max="10764" width="18.7962962962963" style="21" customWidth="1"/>
    <col min="10765" max="10765" width="20" style="21" customWidth="1"/>
    <col min="10766" max="10767" width="15.0648148148148" style="21" customWidth="1"/>
    <col min="10768" max="10769" width="18.9351851851852" style="21" customWidth="1"/>
    <col min="10770" max="10770" width="19.462962962963" style="21" customWidth="1"/>
    <col min="10771" max="10771" width="17.0648148148148" style="21" customWidth="1"/>
    <col min="10772" max="10772" width="16.9351851851852" style="21" customWidth="1"/>
    <col min="10773" max="10773" width="10.3333333333333" style="21" customWidth="1"/>
    <col min="10774" max="10774" width="19.462962962963" style="21" customWidth="1"/>
    <col min="10775" max="10775" width="10.3333333333333" style="21" customWidth="1"/>
    <col min="10776" max="10776" width="15.2037037037037" style="21" customWidth="1"/>
    <col min="10777" max="11009" width="9.7962962962963" style="21"/>
    <col min="11010" max="11010" width="13.462962962963" style="21" customWidth="1"/>
    <col min="11011" max="11011" width="16.3333333333333" style="21" customWidth="1"/>
    <col min="11012" max="11012" width="22" style="21" customWidth="1"/>
    <col min="11013" max="11013" width="13.7962962962963" style="21" customWidth="1"/>
    <col min="11014" max="11014" width="20.7962962962963" style="21" customWidth="1"/>
    <col min="11015" max="11015" width="17.6018518518519" style="21" customWidth="1"/>
    <col min="11016" max="11016" width="16" style="21" customWidth="1"/>
    <col min="11017" max="11018" width="12.7962962962963" style="21" customWidth="1"/>
    <col min="11019" max="11019" width="19.6018518518519" style="21" customWidth="1"/>
    <col min="11020" max="11020" width="18.7962962962963" style="21" customWidth="1"/>
    <col min="11021" max="11021" width="20" style="21" customWidth="1"/>
    <col min="11022" max="11023" width="15.0648148148148" style="21" customWidth="1"/>
    <col min="11024" max="11025" width="18.9351851851852" style="21" customWidth="1"/>
    <col min="11026" max="11026" width="19.462962962963" style="21" customWidth="1"/>
    <col min="11027" max="11027" width="17.0648148148148" style="21" customWidth="1"/>
    <col min="11028" max="11028" width="16.9351851851852" style="21" customWidth="1"/>
    <col min="11029" max="11029" width="10.3333333333333" style="21" customWidth="1"/>
    <col min="11030" max="11030" width="19.462962962963" style="21" customWidth="1"/>
    <col min="11031" max="11031" width="10.3333333333333" style="21" customWidth="1"/>
    <col min="11032" max="11032" width="15.2037037037037" style="21" customWidth="1"/>
    <col min="11033" max="11265" width="9.7962962962963" style="21"/>
    <col min="11266" max="11266" width="13.462962962963" style="21" customWidth="1"/>
    <col min="11267" max="11267" width="16.3333333333333" style="21" customWidth="1"/>
    <col min="11268" max="11268" width="22" style="21" customWidth="1"/>
    <col min="11269" max="11269" width="13.7962962962963" style="21" customWidth="1"/>
    <col min="11270" max="11270" width="20.7962962962963" style="21" customWidth="1"/>
    <col min="11271" max="11271" width="17.6018518518519" style="21" customWidth="1"/>
    <col min="11272" max="11272" width="16" style="21" customWidth="1"/>
    <col min="11273" max="11274" width="12.7962962962963" style="21" customWidth="1"/>
    <col min="11275" max="11275" width="19.6018518518519" style="21" customWidth="1"/>
    <col min="11276" max="11276" width="18.7962962962963" style="21" customWidth="1"/>
    <col min="11277" max="11277" width="20" style="21" customWidth="1"/>
    <col min="11278" max="11279" width="15.0648148148148" style="21" customWidth="1"/>
    <col min="11280" max="11281" width="18.9351851851852" style="21" customWidth="1"/>
    <col min="11282" max="11282" width="19.462962962963" style="21" customWidth="1"/>
    <col min="11283" max="11283" width="17.0648148148148" style="21" customWidth="1"/>
    <col min="11284" max="11284" width="16.9351851851852" style="21" customWidth="1"/>
    <col min="11285" max="11285" width="10.3333333333333" style="21" customWidth="1"/>
    <col min="11286" max="11286" width="19.462962962963" style="21" customWidth="1"/>
    <col min="11287" max="11287" width="10.3333333333333" style="21" customWidth="1"/>
    <col min="11288" max="11288" width="15.2037037037037" style="21" customWidth="1"/>
    <col min="11289" max="11521" width="9.7962962962963" style="21"/>
    <col min="11522" max="11522" width="13.462962962963" style="21" customWidth="1"/>
    <col min="11523" max="11523" width="16.3333333333333" style="21" customWidth="1"/>
    <col min="11524" max="11524" width="22" style="21" customWidth="1"/>
    <col min="11525" max="11525" width="13.7962962962963" style="21" customWidth="1"/>
    <col min="11526" max="11526" width="20.7962962962963" style="21" customWidth="1"/>
    <col min="11527" max="11527" width="17.6018518518519" style="21" customWidth="1"/>
    <col min="11528" max="11528" width="16" style="21" customWidth="1"/>
    <col min="11529" max="11530" width="12.7962962962963" style="21" customWidth="1"/>
    <col min="11531" max="11531" width="19.6018518518519" style="21" customWidth="1"/>
    <col min="11532" max="11532" width="18.7962962962963" style="21" customWidth="1"/>
    <col min="11533" max="11533" width="20" style="21" customWidth="1"/>
    <col min="11534" max="11535" width="15.0648148148148" style="21" customWidth="1"/>
    <col min="11536" max="11537" width="18.9351851851852" style="21" customWidth="1"/>
    <col min="11538" max="11538" width="19.462962962963" style="21" customWidth="1"/>
    <col min="11539" max="11539" width="17.0648148148148" style="21" customWidth="1"/>
    <col min="11540" max="11540" width="16.9351851851852" style="21" customWidth="1"/>
    <col min="11541" max="11541" width="10.3333333333333" style="21" customWidth="1"/>
    <col min="11542" max="11542" width="19.462962962963" style="21" customWidth="1"/>
    <col min="11543" max="11543" width="10.3333333333333" style="21" customWidth="1"/>
    <col min="11544" max="11544" width="15.2037037037037" style="21" customWidth="1"/>
    <col min="11545" max="11777" width="9.7962962962963" style="21"/>
    <col min="11778" max="11778" width="13.462962962963" style="21" customWidth="1"/>
    <col min="11779" max="11779" width="16.3333333333333" style="21" customWidth="1"/>
    <col min="11780" max="11780" width="22" style="21" customWidth="1"/>
    <col min="11781" max="11781" width="13.7962962962963" style="21" customWidth="1"/>
    <col min="11782" max="11782" width="20.7962962962963" style="21" customWidth="1"/>
    <col min="11783" max="11783" width="17.6018518518519" style="21" customWidth="1"/>
    <col min="11784" max="11784" width="16" style="21" customWidth="1"/>
    <col min="11785" max="11786" width="12.7962962962963" style="21" customWidth="1"/>
    <col min="11787" max="11787" width="19.6018518518519" style="21" customWidth="1"/>
    <col min="11788" max="11788" width="18.7962962962963" style="21" customWidth="1"/>
    <col min="11789" max="11789" width="20" style="21" customWidth="1"/>
    <col min="11790" max="11791" width="15.0648148148148" style="21" customWidth="1"/>
    <col min="11792" max="11793" width="18.9351851851852" style="21" customWidth="1"/>
    <col min="11794" max="11794" width="19.462962962963" style="21" customWidth="1"/>
    <col min="11795" max="11795" width="17.0648148148148" style="21" customWidth="1"/>
    <col min="11796" max="11796" width="16.9351851851852" style="21" customWidth="1"/>
    <col min="11797" max="11797" width="10.3333333333333" style="21" customWidth="1"/>
    <col min="11798" max="11798" width="19.462962962963" style="21" customWidth="1"/>
    <col min="11799" max="11799" width="10.3333333333333" style="21" customWidth="1"/>
    <col min="11800" max="11800" width="15.2037037037037" style="21" customWidth="1"/>
    <col min="11801" max="12033" width="9.7962962962963" style="21"/>
    <col min="12034" max="12034" width="13.462962962963" style="21" customWidth="1"/>
    <col min="12035" max="12035" width="16.3333333333333" style="21" customWidth="1"/>
    <col min="12036" max="12036" width="22" style="21" customWidth="1"/>
    <col min="12037" max="12037" width="13.7962962962963" style="21" customWidth="1"/>
    <col min="12038" max="12038" width="20.7962962962963" style="21" customWidth="1"/>
    <col min="12039" max="12039" width="17.6018518518519" style="21" customWidth="1"/>
    <col min="12040" max="12040" width="16" style="21" customWidth="1"/>
    <col min="12041" max="12042" width="12.7962962962963" style="21" customWidth="1"/>
    <col min="12043" max="12043" width="19.6018518518519" style="21" customWidth="1"/>
    <col min="12044" max="12044" width="18.7962962962963" style="21" customWidth="1"/>
    <col min="12045" max="12045" width="20" style="21" customWidth="1"/>
    <col min="12046" max="12047" width="15.0648148148148" style="21" customWidth="1"/>
    <col min="12048" max="12049" width="18.9351851851852" style="21" customWidth="1"/>
    <col min="12050" max="12050" width="19.462962962963" style="21" customWidth="1"/>
    <col min="12051" max="12051" width="17.0648148148148" style="21" customWidth="1"/>
    <col min="12052" max="12052" width="16.9351851851852" style="21" customWidth="1"/>
    <col min="12053" max="12053" width="10.3333333333333" style="21" customWidth="1"/>
    <col min="12054" max="12054" width="19.462962962963" style="21" customWidth="1"/>
    <col min="12055" max="12055" width="10.3333333333333" style="21" customWidth="1"/>
    <col min="12056" max="12056" width="15.2037037037037" style="21" customWidth="1"/>
    <col min="12057" max="12289" width="9.7962962962963" style="21"/>
    <col min="12290" max="12290" width="13.462962962963" style="21" customWidth="1"/>
    <col min="12291" max="12291" width="16.3333333333333" style="21" customWidth="1"/>
    <col min="12292" max="12292" width="22" style="21" customWidth="1"/>
    <col min="12293" max="12293" width="13.7962962962963" style="21" customWidth="1"/>
    <col min="12294" max="12294" width="20.7962962962963" style="21" customWidth="1"/>
    <col min="12295" max="12295" width="17.6018518518519" style="21" customWidth="1"/>
    <col min="12296" max="12296" width="16" style="21" customWidth="1"/>
    <col min="12297" max="12298" width="12.7962962962963" style="21" customWidth="1"/>
    <col min="12299" max="12299" width="19.6018518518519" style="21" customWidth="1"/>
    <col min="12300" max="12300" width="18.7962962962963" style="21" customWidth="1"/>
    <col min="12301" max="12301" width="20" style="21" customWidth="1"/>
    <col min="12302" max="12303" width="15.0648148148148" style="21" customWidth="1"/>
    <col min="12304" max="12305" width="18.9351851851852" style="21" customWidth="1"/>
    <col min="12306" max="12306" width="19.462962962963" style="21" customWidth="1"/>
    <col min="12307" max="12307" width="17.0648148148148" style="21" customWidth="1"/>
    <col min="12308" max="12308" width="16.9351851851852" style="21" customWidth="1"/>
    <col min="12309" max="12309" width="10.3333333333333" style="21" customWidth="1"/>
    <col min="12310" max="12310" width="19.462962962963" style="21" customWidth="1"/>
    <col min="12311" max="12311" width="10.3333333333333" style="21" customWidth="1"/>
    <col min="12312" max="12312" width="15.2037037037037" style="21" customWidth="1"/>
    <col min="12313" max="12545" width="9.7962962962963" style="21"/>
    <col min="12546" max="12546" width="13.462962962963" style="21" customWidth="1"/>
    <col min="12547" max="12547" width="16.3333333333333" style="21" customWidth="1"/>
    <col min="12548" max="12548" width="22" style="21" customWidth="1"/>
    <col min="12549" max="12549" width="13.7962962962963" style="21" customWidth="1"/>
    <col min="12550" max="12550" width="20.7962962962963" style="21" customWidth="1"/>
    <col min="12551" max="12551" width="17.6018518518519" style="21" customWidth="1"/>
    <col min="12552" max="12552" width="16" style="21" customWidth="1"/>
    <col min="12553" max="12554" width="12.7962962962963" style="21" customWidth="1"/>
    <col min="12555" max="12555" width="19.6018518518519" style="21" customWidth="1"/>
    <col min="12556" max="12556" width="18.7962962962963" style="21" customWidth="1"/>
    <col min="12557" max="12557" width="20" style="21" customWidth="1"/>
    <col min="12558" max="12559" width="15.0648148148148" style="21" customWidth="1"/>
    <col min="12560" max="12561" width="18.9351851851852" style="21" customWidth="1"/>
    <col min="12562" max="12562" width="19.462962962963" style="21" customWidth="1"/>
    <col min="12563" max="12563" width="17.0648148148148" style="21" customWidth="1"/>
    <col min="12564" max="12564" width="16.9351851851852" style="21" customWidth="1"/>
    <col min="12565" max="12565" width="10.3333333333333" style="21" customWidth="1"/>
    <col min="12566" max="12566" width="19.462962962963" style="21" customWidth="1"/>
    <col min="12567" max="12567" width="10.3333333333333" style="21" customWidth="1"/>
    <col min="12568" max="12568" width="15.2037037037037" style="21" customWidth="1"/>
    <col min="12569" max="12801" width="9.7962962962963" style="21"/>
    <col min="12802" max="12802" width="13.462962962963" style="21" customWidth="1"/>
    <col min="12803" max="12803" width="16.3333333333333" style="21" customWidth="1"/>
    <col min="12804" max="12804" width="22" style="21" customWidth="1"/>
    <col min="12805" max="12805" width="13.7962962962963" style="21" customWidth="1"/>
    <col min="12806" max="12806" width="20.7962962962963" style="21" customWidth="1"/>
    <col min="12807" max="12807" width="17.6018518518519" style="21" customWidth="1"/>
    <col min="12808" max="12808" width="16" style="21" customWidth="1"/>
    <col min="12809" max="12810" width="12.7962962962963" style="21" customWidth="1"/>
    <col min="12811" max="12811" width="19.6018518518519" style="21" customWidth="1"/>
    <col min="12812" max="12812" width="18.7962962962963" style="21" customWidth="1"/>
    <col min="12813" max="12813" width="20" style="21" customWidth="1"/>
    <col min="12814" max="12815" width="15.0648148148148" style="21" customWidth="1"/>
    <col min="12816" max="12817" width="18.9351851851852" style="21" customWidth="1"/>
    <col min="12818" max="12818" width="19.462962962963" style="21" customWidth="1"/>
    <col min="12819" max="12819" width="17.0648148148148" style="21" customWidth="1"/>
    <col min="12820" max="12820" width="16.9351851851852" style="21" customWidth="1"/>
    <col min="12821" max="12821" width="10.3333333333333" style="21" customWidth="1"/>
    <col min="12822" max="12822" width="19.462962962963" style="21" customWidth="1"/>
    <col min="12823" max="12823" width="10.3333333333333" style="21" customWidth="1"/>
    <col min="12824" max="12824" width="15.2037037037037" style="21" customWidth="1"/>
    <col min="12825" max="13057" width="9.7962962962963" style="21"/>
    <col min="13058" max="13058" width="13.462962962963" style="21" customWidth="1"/>
    <col min="13059" max="13059" width="16.3333333333333" style="21" customWidth="1"/>
    <col min="13060" max="13060" width="22" style="21" customWidth="1"/>
    <col min="13061" max="13061" width="13.7962962962963" style="21" customWidth="1"/>
    <col min="13062" max="13062" width="20.7962962962963" style="21" customWidth="1"/>
    <col min="13063" max="13063" width="17.6018518518519" style="21" customWidth="1"/>
    <col min="13064" max="13064" width="16" style="21" customWidth="1"/>
    <col min="13065" max="13066" width="12.7962962962963" style="21" customWidth="1"/>
    <col min="13067" max="13067" width="19.6018518518519" style="21" customWidth="1"/>
    <col min="13068" max="13068" width="18.7962962962963" style="21" customWidth="1"/>
    <col min="13069" max="13069" width="20" style="21" customWidth="1"/>
    <col min="13070" max="13071" width="15.0648148148148" style="21" customWidth="1"/>
    <col min="13072" max="13073" width="18.9351851851852" style="21" customWidth="1"/>
    <col min="13074" max="13074" width="19.462962962963" style="21" customWidth="1"/>
    <col min="13075" max="13075" width="17.0648148148148" style="21" customWidth="1"/>
    <col min="13076" max="13076" width="16.9351851851852" style="21" customWidth="1"/>
    <col min="13077" max="13077" width="10.3333333333333" style="21" customWidth="1"/>
    <col min="13078" max="13078" width="19.462962962963" style="21" customWidth="1"/>
    <col min="13079" max="13079" width="10.3333333333333" style="21" customWidth="1"/>
    <col min="13080" max="13080" width="15.2037037037037" style="21" customWidth="1"/>
    <col min="13081" max="13313" width="9.7962962962963" style="21"/>
    <col min="13314" max="13314" width="13.462962962963" style="21" customWidth="1"/>
    <col min="13315" max="13315" width="16.3333333333333" style="21" customWidth="1"/>
    <col min="13316" max="13316" width="22" style="21" customWidth="1"/>
    <col min="13317" max="13317" width="13.7962962962963" style="21" customWidth="1"/>
    <col min="13318" max="13318" width="20.7962962962963" style="21" customWidth="1"/>
    <col min="13319" max="13319" width="17.6018518518519" style="21" customWidth="1"/>
    <col min="13320" max="13320" width="16" style="21" customWidth="1"/>
    <col min="13321" max="13322" width="12.7962962962963" style="21" customWidth="1"/>
    <col min="13323" max="13323" width="19.6018518518519" style="21" customWidth="1"/>
    <col min="13324" max="13324" width="18.7962962962963" style="21" customWidth="1"/>
    <col min="13325" max="13325" width="20" style="21" customWidth="1"/>
    <col min="13326" max="13327" width="15.0648148148148" style="21" customWidth="1"/>
    <col min="13328" max="13329" width="18.9351851851852" style="21" customWidth="1"/>
    <col min="13330" max="13330" width="19.462962962963" style="21" customWidth="1"/>
    <col min="13331" max="13331" width="17.0648148148148" style="21" customWidth="1"/>
    <col min="13332" max="13332" width="16.9351851851852" style="21" customWidth="1"/>
    <col min="13333" max="13333" width="10.3333333333333" style="21" customWidth="1"/>
    <col min="13334" max="13334" width="19.462962962963" style="21" customWidth="1"/>
    <col min="13335" max="13335" width="10.3333333333333" style="21" customWidth="1"/>
    <col min="13336" max="13336" width="15.2037037037037" style="21" customWidth="1"/>
    <col min="13337" max="13569" width="9.7962962962963" style="21"/>
    <col min="13570" max="13570" width="13.462962962963" style="21" customWidth="1"/>
    <col min="13571" max="13571" width="16.3333333333333" style="21" customWidth="1"/>
    <col min="13572" max="13572" width="22" style="21" customWidth="1"/>
    <col min="13573" max="13573" width="13.7962962962963" style="21" customWidth="1"/>
    <col min="13574" max="13574" width="20.7962962962963" style="21" customWidth="1"/>
    <col min="13575" max="13575" width="17.6018518518519" style="21" customWidth="1"/>
    <col min="13576" max="13576" width="16" style="21" customWidth="1"/>
    <col min="13577" max="13578" width="12.7962962962963" style="21" customWidth="1"/>
    <col min="13579" max="13579" width="19.6018518518519" style="21" customWidth="1"/>
    <col min="13580" max="13580" width="18.7962962962963" style="21" customWidth="1"/>
    <col min="13581" max="13581" width="20" style="21" customWidth="1"/>
    <col min="13582" max="13583" width="15.0648148148148" style="21" customWidth="1"/>
    <col min="13584" max="13585" width="18.9351851851852" style="21" customWidth="1"/>
    <col min="13586" max="13586" width="19.462962962963" style="21" customWidth="1"/>
    <col min="13587" max="13587" width="17.0648148148148" style="21" customWidth="1"/>
    <col min="13588" max="13588" width="16.9351851851852" style="21" customWidth="1"/>
    <col min="13589" max="13589" width="10.3333333333333" style="21" customWidth="1"/>
    <col min="13590" max="13590" width="19.462962962963" style="21" customWidth="1"/>
    <col min="13591" max="13591" width="10.3333333333333" style="21" customWidth="1"/>
    <col min="13592" max="13592" width="15.2037037037037" style="21" customWidth="1"/>
    <col min="13593" max="13825" width="9.7962962962963" style="21"/>
    <col min="13826" max="13826" width="13.462962962963" style="21" customWidth="1"/>
    <col min="13827" max="13827" width="16.3333333333333" style="21" customWidth="1"/>
    <col min="13828" max="13828" width="22" style="21" customWidth="1"/>
    <col min="13829" max="13829" width="13.7962962962963" style="21" customWidth="1"/>
    <col min="13830" max="13830" width="20.7962962962963" style="21" customWidth="1"/>
    <col min="13831" max="13831" width="17.6018518518519" style="21" customWidth="1"/>
    <col min="13832" max="13832" width="16" style="21" customWidth="1"/>
    <col min="13833" max="13834" width="12.7962962962963" style="21" customWidth="1"/>
    <col min="13835" max="13835" width="19.6018518518519" style="21" customWidth="1"/>
    <col min="13836" max="13836" width="18.7962962962963" style="21" customWidth="1"/>
    <col min="13837" max="13837" width="20" style="21" customWidth="1"/>
    <col min="13838" max="13839" width="15.0648148148148" style="21" customWidth="1"/>
    <col min="13840" max="13841" width="18.9351851851852" style="21" customWidth="1"/>
    <col min="13842" max="13842" width="19.462962962963" style="21" customWidth="1"/>
    <col min="13843" max="13843" width="17.0648148148148" style="21" customWidth="1"/>
    <col min="13844" max="13844" width="16.9351851851852" style="21" customWidth="1"/>
    <col min="13845" max="13845" width="10.3333333333333" style="21" customWidth="1"/>
    <col min="13846" max="13846" width="19.462962962963" style="21" customWidth="1"/>
    <col min="13847" max="13847" width="10.3333333333333" style="21" customWidth="1"/>
    <col min="13848" max="13848" width="15.2037037037037" style="21" customWidth="1"/>
    <col min="13849" max="14081" width="9.7962962962963" style="21"/>
    <col min="14082" max="14082" width="13.462962962963" style="21" customWidth="1"/>
    <col min="14083" max="14083" width="16.3333333333333" style="21" customWidth="1"/>
    <col min="14084" max="14084" width="22" style="21" customWidth="1"/>
    <col min="14085" max="14085" width="13.7962962962963" style="21" customWidth="1"/>
    <col min="14086" max="14086" width="20.7962962962963" style="21" customWidth="1"/>
    <col min="14087" max="14087" width="17.6018518518519" style="21" customWidth="1"/>
    <col min="14088" max="14088" width="16" style="21" customWidth="1"/>
    <col min="14089" max="14090" width="12.7962962962963" style="21" customWidth="1"/>
    <col min="14091" max="14091" width="19.6018518518519" style="21" customWidth="1"/>
    <col min="14092" max="14092" width="18.7962962962963" style="21" customWidth="1"/>
    <col min="14093" max="14093" width="20" style="21" customWidth="1"/>
    <col min="14094" max="14095" width="15.0648148148148" style="21" customWidth="1"/>
    <col min="14096" max="14097" width="18.9351851851852" style="21" customWidth="1"/>
    <col min="14098" max="14098" width="19.462962962963" style="21" customWidth="1"/>
    <col min="14099" max="14099" width="17.0648148148148" style="21" customWidth="1"/>
    <col min="14100" max="14100" width="16.9351851851852" style="21" customWidth="1"/>
    <col min="14101" max="14101" width="10.3333333333333" style="21" customWidth="1"/>
    <col min="14102" max="14102" width="19.462962962963" style="21" customWidth="1"/>
    <col min="14103" max="14103" width="10.3333333333333" style="21" customWidth="1"/>
    <col min="14104" max="14104" width="15.2037037037037" style="21" customWidth="1"/>
    <col min="14105" max="14337" width="9.7962962962963" style="21"/>
    <col min="14338" max="14338" width="13.462962962963" style="21" customWidth="1"/>
    <col min="14339" max="14339" width="16.3333333333333" style="21" customWidth="1"/>
    <col min="14340" max="14340" width="22" style="21" customWidth="1"/>
    <col min="14341" max="14341" width="13.7962962962963" style="21" customWidth="1"/>
    <col min="14342" max="14342" width="20.7962962962963" style="21" customWidth="1"/>
    <col min="14343" max="14343" width="17.6018518518519" style="21" customWidth="1"/>
    <col min="14344" max="14344" width="16" style="21" customWidth="1"/>
    <col min="14345" max="14346" width="12.7962962962963" style="21" customWidth="1"/>
    <col min="14347" max="14347" width="19.6018518518519" style="21" customWidth="1"/>
    <col min="14348" max="14348" width="18.7962962962963" style="21" customWidth="1"/>
    <col min="14349" max="14349" width="20" style="21" customWidth="1"/>
    <col min="14350" max="14351" width="15.0648148148148" style="21" customWidth="1"/>
    <col min="14352" max="14353" width="18.9351851851852" style="21" customWidth="1"/>
    <col min="14354" max="14354" width="19.462962962963" style="21" customWidth="1"/>
    <col min="14355" max="14355" width="17.0648148148148" style="21" customWidth="1"/>
    <col min="14356" max="14356" width="16.9351851851852" style="21" customWidth="1"/>
    <col min="14357" max="14357" width="10.3333333333333" style="21" customWidth="1"/>
    <col min="14358" max="14358" width="19.462962962963" style="21" customWidth="1"/>
    <col min="14359" max="14359" width="10.3333333333333" style="21" customWidth="1"/>
    <col min="14360" max="14360" width="15.2037037037037" style="21" customWidth="1"/>
    <col min="14361" max="14593" width="9.7962962962963" style="21"/>
    <col min="14594" max="14594" width="13.462962962963" style="21" customWidth="1"/>
    <col min="14595" max="14595" width="16.3333333333333" style="21" customWidth="1"/>
    <col min="14596" max="14596" width="22" style="21" customWidth="1"/>
    <col min="14597" max="14597" width="13.7962962962963" style="21" customWidth="1"/>
    <col min="14598" max="14598" width="20.7962962962963" style="21" customWidth="1"/>
    <col min="14599" max="14599" width="17.6018518518519" style="21" customWidth="1"/>
    <col min="14600" max="14600" width="16" style="21" customWidth="1"/>
    <col min="14601" max="14602" width="12.7962962962963" style="21" customWidth="1"/>
    <col min="14603" max="14603" width="19.6018518518519" style="21" customWidth="1"/>
    <col min="14604" max="14604" width="18.7962962962963" style="21" customWidth="1"/>
    <col min="14605" max="14605" width="20" style="21" customWidth="1"/>
    <col min="14606" max="14607" width="15.0648148148148" style="21" customWidth="1"/>
    <col min="14608" max="14609" width="18.9351851851852" style="21" customWidth="1"/>
    <col min="14610" max="14610" width="19.462962962963" style="21" customWidth="1"/>
    <col min="14611" max="14611" width="17.0648148148148" style="21" customWidth="1"/>
    <col min="14612" max="14612" width="16.9351851851852" style="21" customWidth="1"/>
    <col min="14613" max="14613" width="10.3333333333333" style="21" customWidth="1"/>
    <col min="14614" max="14614" width="19.462962962963" style="21" customWidth="1"/>
    <col min="14615" max="14615" width="10.3333333333333" style="21" customWidth="1"/>
    <col min="14616" max="14616" width="15.2037037037037" style="21" customWidth="1"/>
    <col min="14617" max="14849" width="9.7962962962963" style="21"/>
    <col min="14850" max="14850" width="13.462962962963" style="21" customWidth="1"/>
    <col min="14851" max="14851" width="16.3333333333333" style="21" customWidth="1"/>
    <col min="14852" max="14852" width="22" style="21" customWidth="1"/>
    <col min="14853" max="14853" width="13.7962962962963" style="21" customWidth="1"/>
    <col min="14854" max="14854" width="20.7962962962963" style="21" customWidth="1"/>
    <col min="14855" max="14855" width="17.6018518518519" style="21" customWidth="1"/>
    <col min="14856" max="14856" width="16" style="21" customWidth="1"/>
    <col min="14857" max="14858" width="12.7962962962963" style="21" customWidth="1"/>
    <col min="14859" max="14859" width="19.6018518518519" style="21" customWidth="1"/>
    <col min="14860" max="14860" width="18.7962962962963" style="21" customWidth="1"/>
    <col min="14861" max="14861" width="20" style="21" customWidth="1"/>
    <col min="14862" max="14863" width="15.0648148148148" style="21" customWidth="1"/>
    <col min="14864" max="14865" width="18.9351851851852" style="21" customWidth="1"/>
    <col min="14866" max="14866" width="19.462962962963" style="21" customWidth="1"/>
    <col min="14867" max="14867" width="17.0648148148148" style="21" customWidth="1"/>
    <col min="14868" max="14868" width="16.9351851851852" style="21" customWidth="1"/>
    <col min="14869" max="14869" width="10.3333333333333" style="21" customWidth="1"/>
    <col min="14870" max="14870" width="19.462962962963" style="21" customWidth="1"/>
    <col min="14871" max="14871" width="10.3333333333333" style="21" customWidth="1"/>
    <col min="14872" max="14872" width="15.2037037037037" style="21" customWidth="1"/>
    <col min="14873" max="15105" width="9.7962962962963" style="21"/>
    <col min="15106" max="15106" width="13.462962962963" style="21" customWidth="1"/>
    <col min="15107" max="15107" width="16.3333333333333" style="21" customWidth="1"/>
    <col min="15108" max="15108" width="22" style="21" customWidth="1"/>
    <col min="15109" max="15109" width="13.7962962962963" style="21" customWidth="1"/>
    <col min="15110" max="15110" width="20.7962962962963" style="21" customWidth="1"/>
    <col min="15111" max="15111" width="17.6018518518519" style="21" customWidth="1"/>
    <col min="15112" max="15112" width="16" style="21" customWidth="1"/>
    <col min="15113" max="15114" width="12.7962962962963" style="21" customWidth="1"/>
    <col min="15115" max="15115" width="19.6018518518519" style="21" customWidth="1"/>
    <col min="15116" max="15116" width="18.7962962962963" style="21" customWidth="1"/>
    <col min="15117" max="15117" width="20" style="21" customWidth="1"/>
    <col min="15118" max="15119" width="15.0648148148148" style="21" customWidth="1"/>
    <col min="15120" max="15121" width="18.9351851851852" style="21" customWidth="1"/>
    <col min="15122" max="15122" width="19.462962962963" style="21" customWidth="1"/>
    <col min="15123" max="15123" width="17.0648148148148" style="21" customWidth="1"/>
    <col min="15124" max="15124" width="16.9351851851852" style="21" customWidth="1"/>
    <col min="15125" max="15125" width="10.3333333333333" style="21" customWidth="1"/>
    <col min="15126" max="15126" width="19.462962962963" style="21" customWidth="1"/>
    <col min="15127" max="15127" width="10.3333333333333" style="21" customWidth="1"/>
    <col min="15128" max="15128" width="15.2037037037037" style="21" customWidth="1"/>
    <col min="15129" max="15361" width="9.7962962962963" style="21"/>
    <col min="15362" max="15362" width="13.462962962963" style="21" customWidth="1"/>
    <col min="15363" max="15363" width="16.3333333333333" style="21" customWidth="1"/>
    <col min="15364" max="15364" width="22" style="21" customWidth="1"/>
    <col min="15365" max="15365" width="13.7962962962963" style="21" customWidth="1"/>
    <col min="15366" max="15366" width="20.7962962962963" style="21" customWidth="1"/>
    <col min="15367" max="15367" width="17.6018518518519" style="21" customWidth="1"/>
    <col min="15368" max="15368" width="16" style="21" customWidth="1"/>
    <col min="15369" max="15370" width="12.7962962962963" style="21" customWidth="1"/>
    <col min="15371" max="15371" width="19.6018518518519" style="21" customWidth="1"/>
    <col min="15372" max="15372" width="18.7962962962963" style="21" customWidth="1"/>
    <col min="15373" max="15373" width="20" style="21" customWidth="1"/>
    <col min="15374" max="15375" width="15.0648148148148" style="21" customWidth="1"/>
    <col min="15376" max="15377" width="18.9351851851852" style="21" customWidth="1"/>
    <col min="15378" max="15378" width="19.462962962963" style="21" customWidth="1"/>
    <col min="15379" max="15379" width="17.0648148148148" style="21" customWidth="1"/>
    <col min="15380" max="15380" width="16.9351851851852" style="21" customWidth="1"/>
    <col min="15381" max="15381" width="10.3333333333333" style="21" customWidth="1"/>
    <col min="15382" max="15382" width="19.462962962963" style="21" customWidth="1"/>
    <col min="15383" max="15383" width="10.3333333333333" style="21" customWidth="1"/>
    <col min="15384" max="15384" width="15.2037037037037" style="21" customWidth="1"/>
    <col min="15385" max="15617" width="9.7962962962963" style="21"/>
    <col min="15618" max="15618" width="13.462962962963" style="21" customWidth="1"/>
    <col min="15619" max="15619" width="16.3333333333333" style="21" customWidth="1"/>
    <col min="15620" max="15620" width="22" style="21" customWidth="1"/>
    <col min="15621" max="15621" width="13.7962962962963" style="21" customWidth="1"/>
    <col min="15622" max="15622" width="20.7962962962963" style="21" customWidth="1"/>
    <col min="15623" max="15623" width="17.6018518518519" style="21" customWidth="1"/>
    <col min="15624" max="15624" width="16" style="21" customWidth="1"/>
    <col min="15625" max="15626" width="12.7962962962963" style="21" customWidth="1"/>
    <col min="15627" max="15627" width="19.6018518518519" style="21" customWidth="1"/>
    <col min="15628" max="15628" width="18.7962962962963" style="21" customWidth="1"/>
    <col min="15629" max="15629" width="20" style="21" customWidth="1"/>
    <col min="15630" max="15631" width="15.0648148148148" style="21" customWidth="1"/>
    <col min="15632" max="15633" width="18.9351851851852" style="21" customWidth="1"/>
    <col min="15634" max="15634" width="19.462962962963" style="21" customWidth="1"/>
    <col min="15635" max="15635" width="17.0648148148148" style="21" customWidth="1"/>
    <col min="15636" max="15636" width="16.9351851851852" style="21" customWidth="1"/>
    <col min="15637" max="15637" width="10.3333333333333" style="21" customWidth="1"/>
    <col min="15638" max="15638" width="19.462962962963" style="21" customWidth="1"/>
    <col min="15639" max="15639" width="10.3333333333333" style="21" customWidth="1"/>
    <col min="15640" max="15640" width="15.2037037037037" style="21" customWidth="1"/>
    <col min="15641" max="15873" width="9.7962962962963" style="21"/>
    <col min="15874" max="15874" width="13.462962962963" style="21" customWidth="1"/>
    <col min="15875" max="15875" width="16.3333333333333" style="21" customWidth="1"/>
    <col min="15876" max="15876" width="22" style="21" customWidth="1"/>
    <col min="15877" max="15877" width="13.7962962962963" style="21" customWidth="1"/>
    <col min="15878" max="15878" width="20.7962962962963" style="21" customWidth="1"/>
    <col min="15879" max="15879" width="17.6018518518519" style="21" customWidth="1"/>
    <col min="15880" max="15880" width="16" style="21" customWidth="1"/>
    <col min="15881" max="15882" width="12.7962962962963" style="21" customWidth="1"/>
    <col min="15883" max="15883" width="19.6018518518519" style="21" customWidth="1"/>
    <col min="15884" max="15884" width="18.7962962962963" style="21" customWidth="1"/>
    <col min="15885" max="15885" width="20" style="21" customWidth="1"/>
    <col min="15886" max="15887" width="15.0648148148148" style="21" customWidth="1"/>
    <col min="15888" max="15889" width="18.9351851851852" style="21" customWidth="1"/>
    <col min="15890" max="15890" width="19.462962962963" style="21" customWidth="1"/>
    <col min="15891" max="15891" width="17.0648148148148" style="21" customWidth="1"/>
    <col min="15892" max="15892" width="16.9351851851852" style="21" customWidth="1"/>
    <col min="15893" max="15893" width="10.3333333333333" style="21" customWidth="1"/>
    <col min="15894" max="15894" width="19.462962962963" style="21" customWidth="1"/>
    <col min="15895" max="15895" width="10.3333333333333" style="21" customWidth="1"/>
    <col min="15896" max="15896" width="15.2037037037037" style="21" customWidth="1"/>
    <col min="15897" max="16129" width="9.7962962962963" style="21"/>
    <col min="16130" max="16130" width="13.462962962963" style="21" customWidth="1"/>
    <col min="16131" max="16131" width="16.3333333333333" style="21" customWidth="1"/>
    <col min="16132" max="16132" width="22" style="21" customWidth="1"/>
    <col min="16133" max="16133" width="13.7962962962963" style="21" customWidth="1"/>
    <col min="16134" max="16134" width="20.7962962962963" style="21" customWidth="1"/>
    <col min="16135" max="16135" width="17.6018518518519" style="21" customWidth="1"/>
    <col min="16136" max="16136" width="16" style="21" customWidth="1"/>
    <col min="16137" max="16138" width="12.7962962962963" style="21" customWidth="1"/>
    <col min="16139" max="16139" width="19.6018518518519" style="21" customWidth="1"/>
    <col min="16140" max="16140" width="18.7962962962963" style="21" customWidth="1"/>
    <col min="16141" max="16141" width="20" style="21" customWidth="1"/>
    <col min="16142" max="16143" width="15.0648148148148" style="21" customWidth="1"/>
    <col min="16144" max="16145" width="18.9351851851852" style="21" customWidth="1"/>
    <col min="16146" max="16146" width="19.462962962963" style="21" customWidth="1"/>
    <col min="16147" max="16147" width="17.0648148148148" style="21" customWidth="1"/>
    <col min="16148" max="16148" width="16.9351851851852" style="21" customWidth="1"/>
    <col min="16149" max="16149" width="10.3333333333333" style="21" customWidth="1"/>
    <col min="16150" max="16150" width="19.462962962963" style="21" customWidth="1"/>
    <col min="16151" max="16151" width="10.3333333333333" style="21" customWidth="1"/>
    <col min="16152" max="16152" width="15.2037037037037" style="21" customWidth="1"/>
    <col min="16153" max="16384" width="9.7962962962963" style="21"/>
  </cols>
  <sheetData>
    <row r="1" s="15" customFormat="1" customHeight="1" spans="1:25">
      <c r="A1" s="22" t="s">
        <v>230</v>
      </c>
      <c r="B1" s="23" t="s">
        <v>231</v>
      </c>
      <c r="C1" s="23" t="s">
        <v>232</v>
      </c>
      <c r="D1" s="24" t="s">
        <v>233</v>
      </c>
      <c r="E1" s="25" t="s">
        <v>234</v>
      </c>
      <c r="F1" s="25" t="s">
        <v>235</v>
      </c>
      <c r="G1" s="25" t="s">
        <v>236</v>
      </c>
      <c r="H1" s="25" t="s">
        <v>237</v>
      </c>
      <c r="I1" s="25" t="s">
        <v>238</v>
      </c>
      <c r="J1" s="25" t="s">
        <v>140</v>
      </c>
      <c r="K1" s="25" t="s">
        <v>239</v>
      </c>
      <c r="L1" s="25" t="s">
        <v>240</v>
      </c>
      <c r="M1" s="25" t="s">
        <v>241</v>
      </c>
      <c r="N1" s="25" t="s">
        <v>242</v>
      </c>
      <c r="O1" s="25" t="s">
        <v>243</v>
      </c>
      <c r="P1" s="25" t="s">
        <v>244</v>
      </c>
      <c r="Q1" s="25" t="s">
        <v>245</v>
      </c>
      <c r="R1" s="25" t="s">
        <v>246</v>
      </c>
      <c r="S1" s="25" t="s">
        <v>247</v>
      </c>
      <c r="T1" s="25" t="s">
        <v>248</v>
      </c>
      <c r="U1" s="25" t="s">
        <v>249</v>
      </c>
      <c r="V1" s="25" t="s">
        <v>250</v>
      </c>
      <c r="W1" s="25" t="s">
        <v>251</v>
      </c>
      <c r="X1" s="22" t="s">
        <v>12</v>
      </c>
      <c r="Y1" s="26" t="s">
        <v>252</v>
      </c>
    </row>
    <row r="2" customHeight="1" spans="1:25">
      <c r="C2" s="16"/>
    </row>
    <row r="3" customHeight="1" spans="1:25">
      <c r="C3" s="16"/>
    </row>
    <row r="4" customHeight="1" spans="1:25">
      <c r="C4" s="16"/>
    </row>
    <row r="5" customHeight="1" spans="1:25">
      <c r="C5" s="16"/>
    </row>
    <row r="6" customHeight="1" spans="1:25">
      <c r="C6" s="16"/>
    </row>
    <row r="7" customHeight="1" spans="1:25">
      <c r="C7" s="16"/>
    </row>
    <row r="8" customHeight="1" spans="1:25">
      <c r="C8" s="16"/>
    </row>
    <row r="9" customHeight="1" spans="1:25">
      <c r="C9" s="16"/>
    </row>
    <row r="10" customHeight="1" spans="1:25">
      <c r="C10" s="16"/>
    </row>
    <row r="11" customHeight="1" spans="1:25">
      <c r="C11" s="16"/>
    </row>
    <row r="12" customHeight="1" spans="1:25">
      <c r="C12" s="16"/>
    </row>
    <row r="13" customHeight="1" spans="1:25">
      <c r="C13" s="16"/>
    </row>
  </sheetData>
  <dataValidations count="17">
    <dataValidation type="decimal" operator="greaterThanOrEqual" allowBlank="1" showInputMessage="1" showErrorMessage="1" error="不能小于0" sqref="G1:J1 G14:J1048576 JC$1:JF$1048576 SY$1:TB$1048576 ACU$1:ACX$1048576 AMQ$1:AMT$1048576 AWM$1:AWP$1048576 BGI$1:BGL$1048576 BQE$1:BQH$1048576 CAA$1:CAD$1048576 CJW$1:CJZ$1048576 CTS$1:CTV$1048576 DDO$1:DDR$1048576 DNK$1:DNN$1048576 DXG$1:DXJ$1048576 EHC$1:EHF$1048576 EQY$1:ERB$1048576 FAU$1:FAX$1048576 FKQ$1:FKT$1048576 FUM$1:FUP$1048576 GEI$1:GEL$1048576 GOE$1:GOH$1048576 GYA$1:GYD$1048576 HHW$1:HHZ$1048576 HRS$1:HRV$1048576 IBO$1:IBR$1048576 ILK$1:ILN$1048576 IVG$1:IVJ$1048576 JFC$1:JFF$1048576 JOY$1:JPB$1048576 JYU$1:JYX$1048576 KIQ$1:KIT$1048576 KSM$1:KSP$1048576 LCI$1:LCL$1048576 LME$1:LMH$1048576 LWA$1:LWD$1048576 MFW$1:MFZ$1048576 MPS$1:MPV$1048576 MZO$1:MZR$1048576 NJK$1:NJN$1048576 NTG$1:NTJ$1048576 ODC$1:ODF$1048576 OMY$1:ONB$1048576 OWU$1:OWX$1048576 PGQ$1:PGT$1048576 PQM$1:PQP$1048576 QAI$1:QAL$1048576 QKE$1:QKH$1048576 QUA$1:QUD$1048576 RDW$1:RDZ$1048576 RNS$1:RNV$1048576 RXO$1:RXR$1048576 SHK$1:SHN$1048576 SRG$1:SRJ$1048576 TBC$1:TBF$1048576 TKY$1:TLB$1048576 TUU$1:TUX$1048576 UEQ$1:UET$1048576 UOM$1:UOP$1048576 UYI$1:UYL$1048576 VIE$1:VIH$1048576 VSA$1:VSD$1048576 WBW$1:WBZ$1048576 WLS$1:WLV$1048576 WVO$1:WVR$1048576">
      <formula1>0</formula1>
    </dataValidation>
    <dataValidation type="list" allowBlank="1" showInputMessage="1" showErrorMessage="1" sqref="C2:C65536 C65538:C131072 C131074:C196608 C196610:C262144 C262146:C327680 C327682:C393216 C393218:C458752 C458754:C524288 C524290:C589824 C589826:C655360 C655362:C720896 C720898:C786432 C786434:C851968 C851970:C917504 C917506:C983040 C983042:C1048576 IY2:IY65536 IY65538:IY131072 IY131074:IY196608 IY196610:IY262144 IY262146:IY327680 IY327682:IY393216 IY393218:IY458752 IY458754:IY524288 IY524290:IY589824 IY589826:IY655360 IY655362:IY720896 IY720898:IY786432 IY786434:IY851968 IY851970:IY917504 IY917506:IY983040 IY983042:IY1048576 SU2:SU65536 SU65538:SU131072 SU131074:SU196608 SU196610:SU262144 SU262146:SU327680 SU327682:SU393216 SU393218:SU458752 SU458754:SU524288 SU524290:SU589824 SU589826:SU655360 SU655362:SU720896 SU720898:SU786432 SU786434:SU851968 SU851970:SU917504 SU917506:SU983040 SU983042:SU1048576 ACQ2:ACQ65536 ACQ65538:ACQ131072 ACQ131074:ACQ196608 ACQ196610:ACQ262144 ACQ262146:ACQ327680 ACQ327682:ACQ393216 ACQ393218:ACQ458752 ACQ458754:ACQ524288 ACQ524290:ACQ589824 ACQ589826:ACQ655360 ACQ655362:ACQ720896 ACQ720898:ACQ786432 ACQ786434:ACQ851968 ACQ851970:ACQ917504 ACQ917506:ACQ983040 ACQ983042:ACQ1048576 AMM2:AMM65536 AMM65538:AMM131072 AMM131074:AMM196608 AMM196610:AMM262144 AMM262146:AMM327680 AMM327682:AMM393216 AMM393218:AMM458752 AMM458754:AMM524288 AMM524290:AMM589824 AMM589826:AMM655360 AMM655362:AMM720896 AMM720898:AMM786432 AMM786434:AMM851968 AMM851970:AMM917504 AMM917506:AMM983040 AMM983042:AMM1048576 AWI2:AWI65536 AWI65538:AWI131072 AWI131074:AWI196608 AWI196610:AWI262144 AWI262146:AWI327680 AWI327682:AWI393216 AWI393218:AWI458752 AWI458754:AWI524288 AWI524290:AWI589824 AWI589826:AWI655360 AWI655362:AWI720896 AWI720898:AWI786432 AWI786434:AWI851968 AWI851970:AWI917504 AWI917506:AWI983040 AWI983042:AWI1048576 BGE2:BGE65536 BGE65538:BGE131072 BGE131074:BGE196608 BGE196610:BGE262144 BGE262146:BGE327680 BGE327682:BGE393216 BGE393218:BGE458752 BGE458754:BGE524288 BGE524290:BGE589824 BGE589826:BGE655360 BGE655362:BGE720896 BGE720898:BGE786432 BGE786434:BGE851968 BGE851970:BGE917504 BGE917506:BGE983040 BGE983042:BGE1048576 BQA2:BQA65536 BQA65538:BQA131072 BQA131074:BQA196608 BQA196610:BQA262144 BQA262146:BQA327680 BQA327682:BQA393216 BQA393218:BQA458752 BQA458754:BQA524288 BQA524290:BQA589824 BQA589826:BQA655360 BQA655362:BQA720896 BQA720898:BQA786432 BQA786434:BQA851968 BQA851970:BQA917504 BQA917506:BQA983040 BQA983042:BQA1048576 BZW2:BZW65536 BZW65538:BZW131072 BZW131074:BZW196608 BZW196610:BZW262144 BZW262146:BZW327680 BZW327682:BZW393216 BZW393218:BZW458752 BZW458754:BZW524288 BZW524290:BZW589824 BZW589826:BZW655360 BZW655362:BZW720896 BZW720898:BZW786432 BZW786434:BZW851968 BZW851970:BZW917504 BZW917506:BZW983040 BZW983042:BZW1048576 CJS2:CJS65536 CJS65538:CJS131072 CJS131074:CJS196608 CJS196610:CJS262144 CJS262146:CJS327680 CJS327682:CJS393216 CJS393218:CJS458752 CJS458754:CJS524288 CJS524290:CJS589824 CJS589826:CJS655360 CJS655362:CJS720896 CJS720898:CJS786432 CJS786434:CJS851968 CJS851970:CJS917504 CJS917506:CJS983040 CJS983042:CJS1048576 CTO2:CTO65536 CTO65538:CTO131072 CTO131074:CTO196608 CTO196610:CTO262144 CTO262146:CTO327680 CTO327682:CTO393216 CTO393218:CTO458752 CTO458754:CTO524288 CTO524290:CTO589824 CTO589826:CTO655360 CTO655362:CTO720896 CTO720898:CTO786432 CTO786434:CTO851968 CTO851970:CTO917504 CTO917506:CTO983040 CTO983042:CTO1048576 DDK2:DDK65536 DDK65538:DDK131072 DDK131074:DDK196608 DDK196610:DDK262144 DDK262146:DDK327680 DDK327682:DDK393216 DDK393218:DDK458752 DDK458754:DDK524288 DDK524290:DDK589824 DDK589826:DDK655360 DDK655362:DDK720896 DDK720898:DDK786432 DDK786434:DDK851968 DDK851970:DDK917504 DDK917506:DDK983040 DDK983042:DDK1048576 DNG2:DNG65536 DNG65538:DNG131072 DNG131074:DNG196608 DNG196610:DNG262144 DNG262146:DNG327680 DNG327682:DNG393216 DNG393218:DNG458752 DNG458754:DNG524288 DNG524290:DNG589824 DNG589826:DNG655360 DNG655362:DNG720896 DNG720898:DNG786432 DNG786434:DNG851968 DNG851970:DNG917504 DNG917506:DNG983040 DNG983042:DNG1048576 DXC2:DXC65536 DXC65538:DXC131072 DXC131074:DXC196608 DXC196610:DXC262144 DXC262146:DXC327680 DXC327682:DXC393216 DXC393218:DXC458752 DXC458754:DXC524288 DXC524290:DXC589824 DXC589826:DXC655360 DXC655362:DXC720896 DXC720898:DXC786432 DXC786434:DXC851968 DXC851970:DXC917504 DXC917506:DXC983040 DXC983042:DXC1048576 EGY2:EGY65536 EGY65538:EGY131072 EGY131074:EGY196608 EGY196610:EGY262144 EGY262146:EGY327680 EGY327682:EGY393216 EGY393218:EGY458752 EGY458754:EGY524288 EGY524290:EGY589824 EGY589826:EGY655360 EGY655362:EGY720896 EGY720898:EGY786432 EGY786434:EGY851968 EGY851970:EGY917504 EGY917506:EGY983040 EGY983042:EGY1048576 EQU2:EQU65536 EQU65538:EQU131072 EQU131074:EQU196608 EQU196610:EQU262144 EQU262146:EQU327680 EQU327682:EQU393216 EQU393218:EQU458752 EQU458754:EQU524288 EQU524290:EQU589824 EQU589826:EQU655360 EQU655362:EQU720896 EQU720898:EQU786432 EQU786434:EQU851968 EQU851970:EQU917504 EQU917506:EQU983040 EQU983042:EQU1048576 FAQ2:FAQ65536 FAQ65538:FAQ131072 FAQ131074:FAQ196608 FAQ196610:FAQ262144 FAQ262146:FAQ327680 FAQ327682:FAQ393216 FAQ393218:FAQ458752 FAQ458754:FAQ524288 FAQ524290:FAQ589824 FAQ589826:FAQ655360 FAQ655362:FAQ720896 FAQ720898:FAQ786432 FAQ786434:FAQ851968 FAQ851970:FAQ917504 FAQ917506:FAQ983040 FAQ983042:FAQ1048576 FKM2:FKM65536 FKM65538:FKM131072 FKM131074:FKM196608 FKM196610:FKM262144 FKM262146:FKM327680 FKM327682:FKM393216 FKM393218:FKM458752 FKM458754:FKM524288 FKM524290:FKM589824 FKM589826:FKM655360 FKM655362:FKM720896 FKM720898:FKM786432 FKM786434:FKM851968 FKM851970:FKM917504 FKM917506:FKM983040 FKM983042:FKM1048576 FUI2:FUI65536 FUI65538:FUI131072 FUI131074:FUI196608 FUI196610:FUI262144 FUI262146:FUI327680 FUI327682:FUI393216 FUI393218:FUI458752 FUI458754:FUI524288 FUI524290:FUI589824 FUI589826:FUI655360 FUI655362:FUI720896 FUI720898:FUI786432 FUI786434:FUI851968 FUI851970:FUI917504 FUI917506:FUI983040 FUI983042:FUI1048576 GEE2:GEE65536 GEE65538:GEE131072 GEE131074:GEE196608 GEE196610:GEE262144 GEE262146:GEE327680 GEE327682:GEE393216 GEE393218:GEE458752 GEE458754:GEE524288 GEE524290:GEE589824 GEE589826:GEE655360 GEE655362:GEE720896 GEE720898:GEE786432 GEE786434:GEE851968 GEE851970:GEE917504 GEE917506:GEE983040 GEE983042:GEE1048576 GOA2:GOA65536 GOA65538:GOA131072 GOA131074:GOA196608 GOA196610:GOA262144 GOA262146:GOA327680 GOA327682:GOA393216 GOA393218:GOA458752 GOA458754:GOA524288 GOA524290:GOA589824 GOA589826:GOA655360 GOA655362:GOA720896 GOA720898:GOA786432 GOA786434:GOA851968 GOA851970:GOA917504 GOA917506:GOA983040 GOA983042:GOA1048576 GXW2:GXW65536 GXW65538:GXW131072 GXW131074:GXW196608 GXW196610:GXW262144 GXW262146:GXW327680 GXW327682:GXW393216 GXW393218:GXW458752 GXW458754:GXW524288 GXW524290:GXW589824 GXW589826:GXW655360 GXW655362:GXW720896 GXW720898:GXW786432 GXW786434:GXW851968 GXW851970:GXW917504 GXW917506:GXW983040 GXW983042:GXW1048576 HHS2:HHS65536 HHS65538:HHS131072 HHS131074:HHS196608 HHS196610:HHS262144 HHS262146:HHS327680 HHS327682:HHS393216 HHS393218:HHS458752 HHS458754:HHS524288 HHS524290:HHS589824 HHS589826:HHS655360 HHS655362:HHS720896 HHS720898:HHS786432 HHS786434:HHS851968 HHS851970:HHS917504 HHS917506:HHS983040 HHS983042:HHS1048576 HRO2:HRO65536 HRO65538:HRO131072 HRO131074:HRO196608 HRO196610:HRO262144 HRO262146:HRO327680 HRO327682:HRO393216 HRO393218:HRO458752 HRO458754:HRO524288 HRO524290:HRO589824 HRO589826:HRO655360 HRO655362:HRO720896 HRO720898:HRO786432 HRO786434:HRO851968 HRO851970:HRO917504 HRO917506:HRO983040 HRO983042:HRO1048576 IBK2:IBK65536 IBK65538:IBK131072 IBK131074:IBK196608 IBK196610:IBK262144 IBK262146:IBK327680 IBK327682:IBK393216 IBK393218:IBK458752 IBK458754:IBK524288 IBK524290:IBK589824 IBK589826:IBK655360 IBK655362:IBK720896 IBK720898:IBK786432 IBK786434:IBK851968 IBK851970:IBK917504 IBK917506:IBK983040 IBK983042:IBK1048576 ILG2:ILG65536 ILG65538:ILG131072 ILG131074:ILG196608 ILG196610:ILG262144 ILG262146:ILG327680 ILG327682:ILG393216 ILG393218:ILG458752 ILG458754:ILG524288 ILG524290:ILG589824 ILG589826:ILG655360 ILG655362:ILG720896 ILG720898:ILG786432 ILG786434:ILG851968 ILG851970:ILG917504 ILG917506:ILG983040 ILG983042:ILG1048576 IVC2:IVC65536 IVC65538:IVC131072 IVC131074:IVC196608 IVC196610:IVC262144 IVC262146:IVC327680 IVC327682:IVC393216 IVC393218:IVC458752 IVC458754:IVC524288 IVC524290:IVC589824 IVC589826:IVC655360 IVC655362:IVC720896 IVC720898:IVC786432 IVC786434:IVC851968 IVC851970:IVC917504 IVC917506:IVC983040 IVC983042:IVC1048576 JEY2:JEY65536 JEY65538:JEY131072 JEY131074:JEY196608 JEY196610:JEY262144 JEY262146:JEY327680 JEY327682:JEY393216 JEY393218:JEY458752 JEY458754:JEY524288 JEY524290:JEY589824 JEY589826:JEY655360 JEY655362:JEY720896 JEY720898:JEY786432 JEY786434:JEY851968 JEY851970:JEY917504 JEY917506:JEY983040 JEY983042:JEY1048576 JOU2:JOU65536 JOU65538:JOU131072 JOU131074:JOU196608 JOU196610:JOU262144 JOU262146:JOU327680 JOU327682:JOU393216 JOU393218:JOU458752 JOU458754:JOU524288 JOU524290:JOU589824 JOU589826:JOU655360 JOU655362:JOU720896 JOU720898:JOU786432 JOU786434:JOU851968 JOU851970:JOU917504 JOU917506:JOU983040 JOU983042:JOU1048576 JYQ2:JYQ65536 JYQ65538:JYQ131072 JYQ131074:JYQ196608 JYQ196610:JYQ262144 JYQ262146:JYQ327680 JYQ327682:JYQ393216 JYQ393218:JYQ458752 JYQ458754:JYQ524288 JYQ524290:JYQ589824 JYQ589826:JYQ655360 JYQ655362:JYQ720896 JYQ720898:JYQ786432 JYQ786434:JYQ851968 JYQ851970:JYQ917504 JYQ917506:JYQ983040 JYQ983042:JYQ1048576 KIM2:KIM65536 KIM65538:KIM131072 KIM131074:KIM196608 KIM196610:KIM262144 KIM262146:KIM327680 KIM327682:KIM393216 KIM393218:KIM458752 KIM458754:KIM524288 KIM524290:KIM589824 KIM589826:KIM655360 KIM655362:KIM720896 KIM720898:KIM786432 KIM786434:KIM851968 KIM851970:KIM917504 KIM917506:KIM983040 KIM983042:KIM1048576 KSI2:KSI65536 KSI65538:KSI131072 KSI131074:KSI196608 KSI196610:KSI262144 KSI262146:KSI327680 KSI327682:KSI393216 KSI393218:KSI458752 KSI458754:KSI524288 KSI524290:KSI589824 KSI589826:KSI655360 KSI655362:KSI720896 KSI720898:KSI786432 KSI786434:KSI851968 KSI851970:KSI917504 KSI917506:KSI983040 KSI983042:KSI1048576 LCE2:LCE65536 LCE65538:LCE131072 LCE131074:LCE196608 LCE196610:LCE262144 LCE262146:LCE327680 LCE327682:LCE393216 LCE393218:LCE458752 LCE458754:LCE524288 LCE524290:LCE589824 LCE589826:LCE655360 LCE655362:LCE720896 LCE720898:LCE786432 LCE786434:LCE851968 LCE851970:LCE917504 LCE917506:LCE983040 LCE983042:LCE1048576 LMA2:LMA65536 LMA65538:LMA131072 LMA131074:LMA196608 LMA196610:LMA262144 LMA262146:LMA327680 LMA327682:LMA393216 LMA393218:LMA458752 LMA458754:LMA524288 LMA524290:LMA589824 LMA589826:LMA655360 LMA655362:LMA720896 LMA720898:LMA786432 LMA786434:LMA851968 LMA851970:LMA917504 LMA917506:LMA983040 LMA983042:LMA1048576 LVW2:LVW65536 LVW65538:LVW131072 LVW131074:LVW196608 LVW196610:LVW262144 LVW262146:LVW327680 LVW327682:LVW393216 LVW393218:LVW458752 LVW458754:LVW524288 LVW524290:LVW589824 LVW589826:LVW655360 LVW655362:LVW720896 LVW720898:LVW786432 LVW786434:LVW851968 LVW851970:LVW917504 LVW917506:LVW983040 LVW983042:LVW1048576 MFS2:MFS65536 MFS65538:MFS131072 MFS131074:MFS196608 MFS196610:MFS262144 MFS262146:MFS327680 MFS327682:MFS393216 MFS393218:MFS458752 MFS458754:MFS524288 MFS524290:MFS589824 MFS589826:MFS655360 MFS655362:MFS720896 MFS720898:MFS786432 MFS786434:MFS851968 MFS851970:MFS917504 MFS917506:MFS983040 MFS983042:MFS1048576 MPO2:MPO65536 MPO65538:MPO131072 MPO131074:MPO196608 MPO196610:MPO262144 MPO262146:MPO327680 MPO327682:MPO393216 MPO393218:MPO458752 MPO458754:MPO524288 MPO524290:MPO589824 MPO589826:MPO655360 MPO655362:MPO720896 MPO720898:MPO786432 MPO786434:MPO851968 MPO851970:MPO917504 MPO917506:MPO983040 MPO983042:MPO1048576 MZK2:MZK65536 MZK65538:MZK131072 MZK131074:MZK196608 MZK196610:MZK262144 MZK262146:MZK327680 MZK327682:MZK393216 MZK393218:MZK458752 MZK458754:MZK524288 MZK524290:MZK589824 MZK589826:MZK655360 MZK655362:MZK720896 MZK720898:MZK786432 MZK786434:MZK851968 MZK851970:MZK917504 MZK917506:MZK983040 MZK983042:MZK1048576 NJG2:NJG65536 NJG65538:NJG131072 NJG131074:NJG196608 NJG196610:NJG262144 NJG262146:NJG327680 NJG327682:NJG393216 NJG393218:NJG458752 NJG458754:NJG524288 NJG524290:NJG589824 NJG589826:NJG655360 NJG655362:NJG720896 NJG720898:NJG786432 NJG786434:NJG851968 NJG851970:NJG917504 NJG917506:NJG983040 NJG983042:NJG1048576 NTC2:NTC65536 NTC65538:NTC131072 NTC131074:NTC196608 NTC196610:NTC262144 NTC262146:NTC327680 NTC327682:NTC393216 NTC393218:NTC458752 NTC458754:NTC524288 NTC524290:NTC589824 NTC589826:NTC655360 NTC655362:NTC720896 NTC720898:NTC786432 NTC786434:NTC851968 NTC851970:NTC917504 NTC917506:NTC983040 NTC983042:NTC1048576 OCY2:OCY65536 OCY65538:OCY131072 OCY131074:OCY196608 OCY196610:OCY262144 OCY262146:OCY327680 OCY327682:OCY393216 OCY393218:OCY458752 OCY458754:OCY524288 OCY524290:OCY589824 OCY589826:OCY655360 OCY655362:OCY720896 OCY720898:OCY786432 OCY786434:OCY851968 OCY851970:OCY917504 OCY917506:OCY983040 OCY983042:OCY1048576 OMU2:OMU65536 OMU65538:OMU131072 OMU131074:OMU196608 OMU196610:OMU262144 OMU262146:OMU327680 OMU327682:OMU393216 OMU393218:OMU458752 OMU458754:OMU524288 OMU524290:OMU589824 OMU589826:OMU655360 OMU655362:OMU720896 OMU720898:OMU786432 OMU786434:OMU851968 OMU851970:OMU917504 OMU917506:OMU983040 OMU983042:OMU1048576 OWQ2:OWQ65536 OWQ65538:OWQ131072 OWQ131074:OWQ196608 OWQ196610:OWQ262144 OWQ262146:OWQ327680 OWQ327682:OWQ393216 OWQ393218:OWQ458752 OWQ458754:OWQ524288 OWQ524290:OWQ589824 OWQ589826:OWQ655360 OWQ655362:OWQ720896 OWQ720898:OWQ786432 OWQ786434:OWQ851968 OWQ851970:OWQ917504 OWQ917506:OWQ983040 OWQ983042:OWQ1048576 PGM2:PGM65536 PGM65538:PGM131072 PGM131074:PGM196608 PGM196610:PGM262144 PGM262146:PGM327680 PGM327682:PGM393216 PGM393218:PGM458752 PGM458754:PGM524288 PGM524290:PGM589824 PGM589826:PGM655360 PGM655362:PGM720896 PGM720898:PGM786432 PGM786434:PGM851968 PGM851970:PGM917504 PGM917506:PGM983040 PGM983042:PGM1048576 PQI2:PQI65536 PQI65538:PQI131072 PQI131074:PQI196608 PQI196610:PQI262144 PQI262146:PQI327680 PQI327682:PQI393216 PQI393218:PQI458752 PQI458754:PQI524288 PQI524290:PQI589824 PQI589826:PQI655360 PQI655362:PQI720896 PQI720898:PQI786432 PQI786434:PQI851968 PQI851970:PQI917504 PQI917506:PQI983040 PQI983042:PQI1048576 QAE2:QAE65536 QAE65538:QAE131072 QAE131074:QAE196608 QAE196610:QAE262144 QAE262146:QAE327680 QAE327682:QAE393216 QAE393218:QAE458752 QAE458754:QAE524288 QAE524290:QAE589824 QAE589826:QAE655360 QAE655362:QAE720896 QAE720898:QAE786432 QAE786434:QAE851968 QAE851970:QAE917504 QAE917506:QAE983040 QAE983042:QAE1048576 QKA2:QKA65536 QKA65538:QKA131072 QKA131074:QKA196608 QKA196610:QKA262144 QKA262146:QKA327680 QKA327682:QKA393216 QKA393218:QKA458752 QKA458754:QKA524288 QKA524290:QKA589824 QKA589826:QKA655360 QKA655362:QKA720896 QKA720898:QKA786432 QKA786434:QKA851968 QKA851970:QKA917504 QKA917506:QKA983040 QKA983042:QKA1048576 QTW2:QTW65536 QTW65538:QTW131072 QTW131074:QTW196608 QTW196610:QTW262144 QTW262146:QTW327680 QTW327682:QTW393216 QTW393218:QTW458752 QTW458754:QTW524288 QTW524290:QTW589824 QTW589826:QTW655360 QTW655362:QTW720896 QTW720898:QTW786432 QTW786434:QTW851968 QTW851970:QTW917504 QTW917506:QTW983040 QTW983042:QTW1048576 RDS2:RDS65536 RDS65538:RDS131072 RDS131074:RDS196608 RDS196610:RDS262144 RDS262146:RDS327680 RDS327682:RDS393216 RDS393218:RDS458752 RDS458754:RDS524288 RDS524290:RDS589824 RDS589826:RDS655360 RDS655362:RDS720896 RDS720898:RDS786432 RDS786434:RDS851968 RDS851970:RDS917504 RDS917506:RDS983040 RDS983042:RDS1048576 RNO2:RNO65536 RNO65538:RNO131072 RNO131074:RNO196608 RNO196610:RNO262144 RNO262146:RNO327680 RNO327682:RNO393216 RNO393218:RNO458752 RNO458754:RNO524288 RNO524290:RNO589824 RNO589826:RNO655360 RNO655362:RNO720896 RNO720898:RNO786432 RNO786434:RNO851968 RNO851970:RNO917504 RNO917506:RNO983040 RNO983042:RNO1048576 RXK2:RXK65536 RXK65538:RXK131072 RXK131074:RXK196608 RXK196610:RXK262144 RXK262146:RXK327680 RXK327682:RXK393216 RXK393218:RXK458752 RXK458754:RXK524288 RXK524290:RXK589824 RXK589826:RXK655360 RXK655362:RXK720896 RXK720898:RXK786432 RXK786434:RXK851968 RXK851970:RXK917504 RXK917506:RXK983040 RXK983042:RXK1048576 SHG2:SHG65536 SHG65538:SHG131072 SHG131074:SHG196608 SHG196610:SHG262144 SHG262146:SHG327680 SHG327682:SHG393216 SHG393218:SHG458752 SHG458754:SHG524288 SHG524290:SHG589824 SHG589826:SHG655360 SHG655362:SHG720896 SHG720898:SHG786432 SHG786434:SHG851968 SHG851970:SHG917504 SHG917506:SHG983040 SHG983042:SHG1048576 SRC2:SRC65536 SRC65538:SRC131072 SRC131074:SRC196608 SRC196610:SRC262144 SRC262146:SRC327680 SRC327682:SRC393216 SRC393218:SRC458752 SRC458754:SRC524288 SRC524290:SRC589824 SRC589826:SRC655360 SRC655362:SRC720896 SRC720898:SRC786432 SRC786434:SRC851968 SRC851970:SRC917504 SRC917506:SRC983040 SRC983042:SRC1048576 TAY2:TAY65536 TAY65538:TAY131072 TAY131074:TAY196608 TAY196610:TAY262144 TAY262146:TAY327680 TAY327682:TAY393216 TAY393218:TAY458752 TAY458754:TAY524288 TAY524290:TAY589824 TAY589826:TAY655360 TAY655362:TAY720896 TAY720898:TAY786432 TAY786434:TAY851968 TAY851970:TAY917504 TAY917506:TAY983040 TAY983042:TAY1048576 TKU2:TKU65536 TKU65538:TKU131072 TKU131074:TKU196608 TKU196610:TKU262144 TKU262146:TKU327680 TKU327682:TKU393216 TKU393218:TKU458752 TKU458754:TKU524288 TKU524290:TKU589824 TKU589826:TKU655360 TKU655362:TKU720896 TKU720898:TKU786432 TKU786434:TKU851968 TKU851970:TKU917504 TKU917506:TKU983040 TKU983042:TKU1048576 TUQ2:TUQ65536 TUQ65538:TUQ131072 TUQ131074:TUQ196608 TUQ196610:TUQ262144 TUQ262146:TUQ327680 TUQ327682:TUQ393216 TUQ393218:TUQ458752 TUQ458754:TUQ524288 TUQ524290:TUQ589824 TUQ589826:TUQ655360 TUQ655362:TUQ720896 TUQ720898:TUQ786432 TUQ786434:TUQ851968 TUQ851970:TUQ917504 TUQ917506:TUQ983040 TUQ983042:TUQ1048576 UEM2:UEM65536 UEM65538:UEM131072 UEM131074:UEM196608 UEM196610:UEM262144 UEM262146:UEM327680 UEM327682:UEM393216 UEM393218:UEM458752 UEM458754:UEM524288 UEM524290:UEM589824 UEM589826:UEM655360 UEM655362:UEM720896 UEM720898:UEM786432 UEM786434:UEM851968 UEM851970:UEM917504 UEM917506:UEM983040 UEM983042:UEM1048576 UOI2:UOI65536 UOI65538:UOI131072 UOI131074:UOI196608 UOI196610:UOI262144 UOI262146:UOI327680 UOI327682:UOI393216 UOI393218:UOI458752 UOI458754:UOI524288 UOI524290:UOI589824 UOI589826:UOI655360 UOI655362:UOI720896 UOI720898:UOI786432 UOI786434:UOI851968 UOI851970:UOI917504 UOI917506:UOI983040 UOI983042:UOI1048576 UYE2:UYE65536 UYE65538:UYE131072 UYE131074:UYE196608 UYE196610:UYE262144 UYE262146:UYE327680 UYE327682:UYE393216 UYE393218:UYE458752 UYE458754:UYE524288 UYE524290:UYE589824 UYE589826:UYE655360 UYE655362:UYE720896 UYE720898:UYE786432 UYE786434:UYE851968 UYE851970:UYE917504 UYE917506:UYE983040 UYE983042:UYE1048576 VIA2:VIA65536 VIA65538:VIA131072 VIA131074:VIA196608 VIA196610:VIA262144 VIA262146:VIA327680 VIA327682:VIA393216 VIA393218:VIA458752 VIA458754:VIA524288 VIA524290:VIA589824 VIA589826:VIA655360 VIA655362:VIA720896 VIA720898:VIA786432 VIA786434:VIA851968 VIA851970:VIA917504 VIA917506:VIA983040 VIA983042:VIA1048576 VRW2:VRW65536 VRW65538:VRW131072 VRW131074:VRW196608 VRW196610:VRW262144 VRW262146:VRW327680 VRW327682:VRW393216 VRW393218:VRW458752 VRW458754:VRW524288 VRW524290:VRW589824 VRW589826:VRW655360 VRW655362:VRW720896 VRW720898:VRW786432 VRW786434:VRW851968 VRW851970:VRW917504 VRW917506:VRW983040 VRW983042:VRW1048576 WBS2:WBS65536 WBS65538:WBS131072 WBS131074:WBS196608 WBS196610:WBS262144 WBS262146:WBS327680 WBS327682:WBS393216 WBS393218:WBS458752 WBS458754:WBS524288 WBS524290:WBS589824 WBS589826:WBS655360 WBS655362:WBS720896 WBS720898:WBS786432 WBS786434:WBS851968 WBS851970:WBS917504 WBS917506:WBS983040 WBS983042:WBS1048576 WLO2:WLO65536 WLO65538:WLO131072 WLO131074:WLO196608 WLO196610:WLO262144 WLO262146:WLO327680 WLO327682:WLO393216 WLO393218:WLO458752 WLO458754:WLO524288 WLO524290:WLO589824 WLO589826:WLO655360 WLO655362:WLO720896 WLO720898:WLO786432 WLO786434:WLO851968 WLO851970:WLO917504 WLO917506:WLO983040 WLO983042:WLO1048576 WVK2:WVK65536 WVK65538:WVK131072 WVK131074:WVK196608 WVK196610:WVK262144 WVK262146:WVK327680 WVK327682:WVK393216 WVK393218:WVK458752 WVK458754:WVK524288 WVK524290:WVK589824 WVK589826:WVK655360 WVK655362:WVK720896 WVK720898:WVK786432 WVK786434:WVK851968 WVK851970:WVK917504 WVK917506:WVK983040 WVK983042:WVK1048576">
      <formula1>证件类型</formula1>
    </dataValidation>
    <dataValidation type="decimal" operator="greaterThanOrEqual" allowBlank="1" showInputMessage="1" showErrorMessage="1" error="本期收入不能小于0" sqref="E$1:E$1048576 U2:U13 JA$1:JA$1048576 SW$1:SW$1048576 ACS$1:ACS$1048576 AMO$1:AMO$1048576 AWK$1:AWK$1048576 BGG$1:BGG$1048576 BQC$1:BQC$1048576 BZY$1:BZY$1048576 CJU$1:CJU$1048576 CTQ$1:CTQ$1048576 DDM$1:DDM$1048576 DNI$1:DNI$1048576 DXE$1:DXE$1048576 EHA$1:EHA$1048576 EQW$1:EQW$1048576 FAS$1:FAS$1048576 FKO$1:FKO$1048576 FUK$1:FUK$1048576 GEG$1:GEG$1048576 GOC$1:GOC$1048576 GXY$1:GXY$1048576 HHU$1:HHU$1048576 HRQ$1:HRQ$1048576 IBM$1:IBM$1048576 ILI$1:ILI$1048576 IVE$1:IVE$1048576 JFA$1:JFA$1048576 JOW$1:JOW$1048576 JYS$1:JYS$1048576 KIO$1:KIO$1048576 KSK$1:KSK$1048576 LCG$1:LCG$1048576 LMC$1:LMC$1048576 LVY$1:LVY$1048576 MFU$1:MFU$1048576 MPQ$1:MPQ$1048576 MZM$1:MZM$1048576 NJI$1:NJI$1048576 NTE$1:NTE$1048576 ODA$1:ODA$1048576 OMW$1:OMW$1048576 OWS$1:OWS$1048576 PGO$1:PGO$1048576 PQK$1:PQK$1048576 QAG$1:QAG$1048576 QKC$1:QKC$1048576 QTY$1:QTY$1048576 RDU$1:RDU$1048576 RNQ$1:RNQ$1048576 RXM$1:RXM$1048576 SHI$1:SHI$1048576 SRE$1:SRE$1048576 TBA$1:TBA$1048576 TKW$1:TKW$1048576 TUS$1:TUS$1048576 UEO$1:UEO$1048576 UOK$1:UOK$1048576 UYG$1:UYG$1048576 VIC$1:VIC$1048576 VRY$1:VRY$1048576 WBU$1:WBU$1048576 WLQ$1:WLQ$1048576 WVM$1:WVM$1048576 G2:J13">
      <formula1>0</formula1>
    </dataValidation>
    <dataValidation type="decimal" operator="between" allowBlank="1" showInputMessage="1" showErrorMessage="1" error="不能小于0，且不能大于本期收入" sqref="F2:F65536 F65538:F131072 F131074:F196608 F196610:F262144 F262146:F327680 F327682:F393216 F393218:F458752 F458754:F524288 F524290:F589824 F589826:F655360 F655362:F720896 F720898:F786432 F786434:F851968 F851970:F917504 F917506:F983040 F983042:F1048576 JB2:JB65536 JB65538:JB131072 JB131074:JB196608 JB196610:JB262144 JB262146:JB327680 JB327682:JB393216 JB393218:JB458752 JB458754:JB524288 JB524290:JB589824 JB589826:JB655360 JB655362:JB720896 JB720898:JB786432 JB786434:JB851968 JB851970:JB917504 JB917506:JB983040 JB983042:JB1048576 SX2:SX65536 SX65538:SX131072 SX131074:SX196608 SX196610:SX262144 SX262146:SX327680 SX327682:SX393216 SX393218:SX458752 SX458754:SX524288 SX524290:SX589824 SX589826:SX655360 SX655362:SX720896 SX720898:SX786432 SX786434:SX851968 SX851970:SX917504 SX917506:SX983040 SX983042:SX1048576 ACT2:ACT65536 ACT65538:ACT131072 ACT131074:ACT196608 ACT196610:ACT262144 ACT262146:ACT327680 ACT327682:ACT393216 ACT393218:ACT458752 ACT458754:ACT524288 ACT524290:ACT589824 ACT589826:ACT655360 ACT655362:ACT720896 ACT720898:ACT786432 ACT786434:ACT851968 ACT851970:ACT917504 ACT917506:ACT983040 ACT983042:ACT1048576 AMP2:AMP65536 AMP65538:AMP131072 AMP131074:AMP196608 AMP196610:AMP262144 AMP262146:AMP327680 AMP327682:AMP393216 AMP393218:AMP458752 AMP458754:AMP524288 AMP524290:AMP589824 AMP589826:AMP655360 AMP655362:AMP720896 AMP720898:AMP786432 AMP786434:AMP851968 AMP851970:AMP917504 AMP917506:AMP983040 AMP983042:AMP1048576 AWL2:AWL65536 AWL65538:AWL131072 AWL131074:AWL196608 AWL196610:AWL262144 AWL262146:AWL327680 AWL327682:AWL393216 AWL393218:AWL458752 AWL458754:AWL524288 AWL524290:AWL589824 AWL589826:AWL655360 AWL655362:AWL720896 AWL720898:AWL786432 AWL786434:AWL851968 AWL851970:AWL917504 AWL917506:AWL983040 AWL983042:AWL1048576 BGH2:BGH65536 BGH65538:BGH131072 BGH131074:BGH196608 BGH196610:BGH262144 BGH262146:BGH327680 BGH327682:BGH393216 BGH393218:BGH458752 BGH458754:BGH524288 BGH524290:BGH589824 BGH589826:BGH655360 BGH655362:BGH720896 BGH720898:BGH786432 BGH786434:BGH851968 BGH851970:BGH917504 BGH917506:BGH983040 BGH983042:BGH1048576 BQD2:BQD65536 BQD65538:BQD131072 BQD131074:BQD196608 BQD196610:BQD262144 BQD262146:BQD327680 BQD327682:BQD393216 BQD393218:BQD458752 BQD458754:BQD524288 BQD524290:BQD589824 BQD589826:BQD655360 BQD655362:BQD720896 BQD720898:BQD786432 BQD786434:BQD851968 BQD851970:BQD917504 BQD917506:BQD983040 BQD983042:BQD1048576 BZZ2:BZZ65536 BZZ65538:BZZ131072 BZZ131074:BZZ196608 BZZ196610:BZZ262144 BZZ262146:BZZ327680 BZZ327682:BZZ393216 BZZ393218:BZZ458752 BZZ458754:BZZ524288 BZZ524290:BZZ589824 BZZ589826:BZZ655360 BZZ655362:BZZ720896 BZZ720898:BZZ786432 BZZ786434:BZZ851968 BZZ851970:BZZ917504 BZZ917506:BZZ983040 BZZ983042:BZZ1048576 CJV2:CJV65536 CJV65538:CJV131072 CJV131074:CJV196608 CJV196610:CJV262144 CJV262146:CJV327680 CJV327682:CJV393216 CJV393218:CJV458752 CJV458754:CJV524288 CJV524290:CJV589824 CJV589826:CJV655360 CJV655362:CJV720896 CJV720898:CJV786432 CJV786434:CJV851968 CJV851970:CJV917504 CJV917506:CJV983040 CJV983042:CJV1048576 CTR2:CTR65536 CTR65538:CTR131072 CTR131074:CTR196608 CTR196610:CTR262144 CTR262146:CTR327680 CTR327682:CTR393216 CTR393218:CTR458752 CTR458754:CTR524288 CTR524290:CTR589824 CTR589826:CTR655360 CTR655362:CTR720896 CTR720898:CTR786432 CTR786434:CTR851968 CTR851970:CTR917504 CTR917506:CTR983040 CTR983042:CTR1048576 DDN2:DDN65536 DDN65538:DDN131072 DDN131074:DDN196608 DDN196610:DDN262144 DDN262146:DDN327680 DDN327682:DDN393216 DDN393218:DDN458752 DDN458754:DDN524288 DDN524290:DDN589824 DDN589826:DDN655360 DDN655362:DDN720896 DDN720898:DDN786432 DDN786434:DDN851968 DDN851970:DDN917504 DDN917506:DDN983040 DDN983042:DDN1048576 DNJ2:DNJ65536 DNJ65538:DNJ131072 DNJ131074:DNJ196608 DNJ196610:DNJ262144 DNJ262146:DNJ327680 DNJ327682:DNJ393216 DNJ393218:DNJ458752 DNJ458754:DNJ524288 DNJ524290:DNJ589824 DNJ589826:DNJ655360 DNJ655362:DNJ720896 DNJ720898:DNJ786432 DNJ786434:DNJ851968 DNJ851970:DNJ917504 DNJ917506:DNJ983040 DNJ983042:DNJ1048576 DXF2:DXF65536 DXF65538:DXF131072 DXF131074:DXF196608 DXF196610:DXF262144 DXF262146:DXF327680 DXF327682:DXF393216 DXF393218:DXF458752 DXF458754:DXF524288 DXF524290:DXF589824 DXF589826:DXF655360 DXF655362:DXF720896 DXF720898:DXF786432 DXF786434:DXF851968 DXF851970:DXF917504 DXF917506:DXF983040 DXF983042:DXF1048576 EHB2:EHB65536 EHB65538:EHB131072 EHB131074:EHB196608 EHB196610:EHB262144 EHB262146:EHB327680 EHB327682:EHB393216 EHB393218:EHB458752 EHB458754:EHB524288 EHB524290:EHB589824 EHB589826:EHB655360 EHB655362:EHB720896 EHB720898:EHB786432 EHB786434:EHB851968 EHB851970:EHB917504 EHB917506:EHB983040 EHB983042:EHB1048576 EQX2:EQX65536 EQX65538:EQX131072 EQX131074:EQX196608 EQX196610:EQX262144 EQX262146:EQX327680 EQX327682:EQX393216 EQX393218:EQX458752 EQX458754:EQX524288 EQX524290:EQX589824 EQX589826:EQX655360 EQX655362:EQX720896 EQX720898:EQX786432 EQX786434:EQX851968 EQX851970:EQX917504 EQX917506:EQX983040 EQX983042:EQX1048576 FAT2:FAT65536 FAT65538:FAT131072 FAT131074:FAT196608 FAT196610:FAT262144 FAT262146:FAT327680 FAT327682:FAT393216 FAT393218:FAT458752 FAT458754:FAT524288 FAT524290:FAT589824 FAT589826:FAT655360 FAT655362:FAT720896 FAT720898:FAT786432 FAT786434:FAT851968 FAT851970:FAT917504 FAT917506:FAT983040 FAT983042:FAT1048576 FKP2:FKP65536 FKP65538:FKP131072 FKP131074:FKP196608 FKP196610:FKP262144 FKP262146:FKP327680 FKP327682:FKP393216 FKP393218:FKP458752 FKP458754:FKP524288 FKP524290:FKP589824 FKP589826:FKP655360 FKP655362:FKP720896 FKP720898:FKP786432 FKP786434:FKP851968 FKP851970:FKP917504 FKP917506:FKP983040 FKP983042:FKP1048576 FUL2:FUL65536 FUL65538:FUL131072 FUL131074:FUL196608 FUL196610:FUL262144 FUL262146:FUL327680 FUL327682:FUL393216 FUL393218:FUL458752 FUL458754:FUL524288 FUL524290:FUL589824 FUL589826:FUL655360 FUL655362:FUL720896 FUL720898:FUL786432 FUL786434:FUL851968 FUL851970:FUL917504 FUL917506:FUL983040 FUL983042:FUL1048576 GEH2:GEH65536 GEH65538:GEH131072 GEH131074:GEH196608 GEH196610:GEH262144 GEH262146:GEH327680 GEH327682:GEH393216 GEH393218:GEH458752 GEH458754:GEH524288 GEH524290:GEH589824 GEH589826:GEH655360 GEH655362:GEH720896 GEH720898:GEH786432 GEH786434:GEH851968 GEH851970:GEH917504 GEH917506:GEH983040 GEH983042:GEH1048576 GOD2:GOD65536 GOD65538:GOD131072 GOD131074:GOD196608 GOD196610:GOD262144 GOD262146:GOD327680 GOD327682:GOD393216 GOD393218:GOD458752 GOD458754:GOD524288 GOD524290:GOD589824 GOD589826:GOD655360 GOD655362:GOD720896 GOD720898:GOD786432 GOD786434:GOD851968 GOD851970:GOD917504 GOD917506:GOD983040 GOD983042:GOD1048576 GXZ2:GXZ65536 GXZ65538:GXZ131072 GXZ131074:GXZ196608 GXZ196610:GXZ262144 GXZ262146:GXZ327680 GXZ327682:GXZ393216 GXZ393218:GXZ458752 GXZ458754:GXZ524288 GXZ524290:GXZ589824 GXZ589826:GXZ655360 GXZ655362:GXZ720896 GXZ720898:GXZ786432 GXZ786434:GXZ851968 GXZ851970:GXZ917504 GXZ917506:GXZ983040 GXZ983042:GXZ1048576 HHV2:HHV65536 HHV65538:HHV131072 HHV131074:HHV196608 HHV196610:HHV262144 HHV262146:HHV327680 HHV327682:HHV393216 HHV393218:HHV458752 HHV458754:HHV524288 HHV524290:HHV589824 HHV589826:HHV655360 HHV655362:HHV720896 HHV720898:HHV786432 HHV786434:HHV851968 HHV851970:HHV917504 HHV917506:HHV983040 HHV983042:HHV1048576 HRR2:HRR65536 HRR65538:HRR131072 HRR131074:HRR196608 HRR196610:HRR262144 HRR262146:HRR327680 HRR327682:HRR393216 HRR393218:HRR458752 HRR458754:HRR524288 HRR524290:HRR589824 HRR589826:HRR655360 HRR655362:HRR720896 HRR720898:HRR786432 HRR786434:HRR851968 HRR851970:HRR917504 HRR917506:HRR983040 HRR983042:HRR1048576 IBN2:IBN65536 IBN65538:IBN131072 IBN131074:IBN196608 IBN196610:IBN262144 IBN262146:IBN327680 IBN327682:IBN393216 IBN393218:IBN458752 IBN458754:IBN524288 IBN524290:IBN589824 IBN589826:IBN655360 IBN655362:IBN720896 IBN720898:IBN786432 IBN786434:IBN851968 IBN851970:IBN917504 IBN917506:IBN983040 IBN983042:IBN1048576 ILJ2:ILJ65536 ILJ65538:ILJ131072 ILJ131074:ILJ196608 ILJ196610:ILJ262144 ILJ262146:ILJ327680 ILJ327682:ILJ393216 ILJ393218:ILJ458752 ILJ458754:ILJ524288 ILJ524290:ILJ589824 ILJ589826:ILJ655360 ILJ655362:ILJ720896 ILJ720898:ILJ786432 ILJ786434:ILJ851968 ILJ851970:ILJ917504 ILJ917506:ILJ983040 ILJ983042:ILJ1048576 IVF2:IVF65536 IVF65538:IVF131072 IVF131074:IVF196608 IVF196610:IVF262144 IVF262146:IVF327680 IVF327682:IVF393216 IVF393218:IVF458752 IVF458754:IVF524288 IVF524290:IVF589824 IVF589826:IVF655360 IVF655362:IVF720896 IVF720898:IVF786432 IVF786434:IVF851968 IVF851970:IVF917504 IVF917506:IVF983040 IVF983042:IVF1048576 JFB2:JFB65536 JFB65538:JFB131072 JFB131074:JFB196608 JFB196610:JFB262144 JFB262146:JFB327680 JFB327682:JFB393216 JFB393218:JFB458752 JFB458754:JFB524288 JFB524290:JFB589824 JFB589826:JFB655360 JFB655362:JFB720896 JFB720898:JFB786432 JFB786434:JFB851968 JFB851970:JFB917504 JFB917506:JFB983040 JFB983042:JFB1048576 JOX2:JOX65536 JOX65538:JOX131072 JOX131074:JOX196608 JOX196610:JOX262144 JOX262146:JOX327680 JOX327682:JOX393216 JOX393218:JOX458752 JOX458754:JOX524288 JOX524290:JOX589824 JOX589826:JOX655360 JOX655362:JOX720896 JOX720898:JOX786432 JOX786434:JOX851968 JOX851970:JOX917504 JOX917506:JOX983040 JOX983042:JOX1048576 JYT2:JYT65536 JYT65538:JYT131072 JYT131074:JYT196608 JYT196610:JYT262144 JYT262146:JYT327680 JYT327682:JYT393216 JYT393218:JYT458752 JYT458754:JYT524288 JYT524290:JYT589824 JYT589826:JYT655360 JYT655362:JYT720896 JYT720898:JYT786432 JYT786434:JYT851968 JYT851970:JYT917504 JYT917506:JYT983040 JYT983042:JYT1048576 KIP2:KIP65536 KIP65538:KIP131072 KIP131074:KIP196608 KIP196610:KIP262144 KIP262146:KIP327680 KIP327682:KIP393216 KIP393218:KIP458752 KIP458754:KIP524288 KIP524290:KIP589824 KIP589826:KIP655360 KIP655362:KIP720896 KIP720898:KIP786432 KIP786434:KIP851968 KIP851970:KIP917504 KIP917506:KIP983040 KIP983042:KIP1048576 KSL2:KSL65536 KSL65538:KSL131072 KSL131074:KSL196608 KSL196610:KSL262144 KSL262146:KSL327680 KSL327682:KSL393216 KSL393218:KSL458752 KSL458754:KSL524288 KSL524290:KSL589824 KSL589826:KSL655360 KSL655362:KSL720896 KSL720898:KSL786432 KSL786434:KSL851968 KSL851970:KSL917504 KSL917506:KSL983040 KSL983042:KSL1048576 LCH2:LCH65536 LCH65538:LCH131072 LCH131074:LCH196608 LCH196610:LCH262144 LCH262146:LCH327680 LCH327682:LCH393216 LCH393218:LCH458752 LCH458754:LCH524288 LCH524290:LCH589824 LCH589826:LCH655360 LCH655362:LCH720896 LCH720898:LCH786432 LCH786434:LCH851968 LCH851970:LCH917504 LCH917506:LCH983040 LCH983042:LCH1048576 LMD2:LMD65536 LMD65538:LMD131072 LMD131074:LMD196608 LMD196610:LMD262144 LMD262146:LMD327680 LMD327682:LMD393216 LMD393218:LMD458752 LMD458754:LMD524288 LMD524290:LMD589824 LMD589826:LMD655360 LMD655362:LMD720896 LMD720898:LMD786432 LMD786434:LMD851968 LMD851970:LMD917504 LMD917506:LMD983040 LMD983042:LMD1048576 LVZ2:LVZ65536 LVZ65538:LVZ131072 LVZ131074:LVZ196608 LVZ196610:LVZ262144 LVZ262146:LVZ327680 LVZ327682:LVZ393216 LVZ393218:LVZ458752 LVZ458754:LVZ524288 LVZ524290:LVZ589824 LVZ589826:LVZ655360 LVZ655362:LVZ720896 LVZ720898:LVZ786432 LVZ786434:LVZ851968 LVZ851970:LVZ917504 LVZ917506:LVZ983040 LVZ983042:LVZ1048576 MFV2:MFV65536 MFV65538:MFV131072 MFV131074:MFV196608 MFV196610:MFV262144 MFV262146:MFV327680 MFV327682:MFV393216 MFV393218:MFV458752 MFV458754:MFV524288 MFV524290:MFV589824 MFV589826:MFV655360 MFV655362:MFV720896 MFV720898:MFV786432 MFV786434:MFV851968 MFV851970:MFV917504 MFV917506:MFV983040 MFV983042:MFV1048576 MPR2:MPR65536 MPR65538:MPR131072 MPR131074:MPR196608 MPR196610:MPR262144 MPR262146:MPR327680 MPR327682:MPR393216 MPR393218:MPR458752 MPR458754:MPR524288 MPR524290:MPR589824 MPR589826:MPR655360 MPR655362:MPR720896 MPR720898:MPR786432 MPR786434:MPR851968 MPR851970:MPR917504 MPR917506:MPR983040 MPR983042:MPR1048576 MZN2:MZN65536 MZN65538:MZN131072 MZN131074:MZN196608 MZN196610:MZN262144 MZN262146:MZN327680 MZN327682:MZN393216 MZN393218:MZN458752 MZN458754:MZN524288 MZN524290:MZN589824 MZN589826:MZN655360 MZN655362:MZN720896 MZN720898:MZN786432 MZN786434:MZN851968 MZN851970:MZN917504 MZN917506:MZN983040 MZN983042:MZN1048576 NJJ2:NJJ65536 NJJ65538:NJJ131072 NJJ131074:NJJ196608 NJJ196610:NJJ262144 NJJ262146:NJJ327680 NJJ327682:NJJ393216 NJJ393218:NJJ458752 NJJ458754:NJJ524288 NJJ524290:NJJ589824 NJJ589826:NJJ655360 NJJ655362:NJJ720896 NJJ720898:NJJ786432 NJJ786434:NJJ851968 NJJ851970:NJJ917504 NJJ917506:NJJ983040 NJJ983042:NJJ1048576 NTF2:NTF65536 NTF65538:NTF131072 NTF131074:NTF196608 NTF196610:NTF262144 NTF262146:NTF327680 NTF327682:NTF393216 NTF393218:NTF458752 NTF458754:NTF524288 NTF524290:NTF589824 NTF589826:NTF655360 NTF655362:NTF720896 NTF720898:NTF786432 NTF786434:NTF851968 NTF851970:NTF917504 NTF917506:NTF983040 NTF983042:NTF1048576 ODB2:ODB65536 ODB65538:ODB131072 ODB131074:ODB196608 ODB196610:ODB262144 ODB262146:ODB327680 ODB327682:ODB393216 ODB393218:ODB458752 ODB458754:ODB524288 ODB524290:ODB589824 ODB589826:ODB655360 ODB655362:ODB720896 ODB720898:ODB786432 ODB786434:ODB851968 ODB851970:ODB917504 ODB917506:ODB983040 ODB983042:ODB1048576 OMX2:OMX65536 OMX65538:OMX131072 OMX131074:OMX196608 OMX196610:OMX262144 OMX262146:OMX327680 OMX327682:OMX393216 OMX393218:OMX458752 OMX458754:OMX524288 OMX524290:OMX589824 OMX589826:OMX655360 OMX655362:OMX720896 OMX720898:OMX786432 OMX786434:OMX851968 OMX851970:OMX917504 OMX917506:OMX983040 OMX983042:OMX1048576 OWT2:OWT65536 OWT65538:OWT131072 OWT131074:OWT196608 OWT196610:OWT262144 OWT262146:OWT327680 OWT327682:OWT393216 OWT393218:OWT458752 OWT458754:OWT524288 OWT524290:OWT589824 OWT589826:OWT655360 OWT655362:OWT720896 OWT720898:OWT786432 OWT786434:OWT851968 OWT851970:OWT917504 OWT917506:OWT983040 OWT983042:OWT1048576 PGP2:PGP65536 PGP65538:PGP131072 PGP131074:PGP196608 PGP196610:PGP262144 PGP262146:PGP327680 PGP327682:PGP393216 PGP393218:PGP458752 PGP458754:PGP524288 PGP524290:PGP589824 PGP589826:PGP655360 PGP655362:PGP720896 PGP720898:PGP786432 PGP786434:PGP851968 PGP851970:PGP917504 PGP917506:PGP983040 PGP983042:PGP1048576 PQL2:PQL65536 PQL65538:PQL131072 PQL131074:PQL196608 PQL196610:PQL262144 PQL262146:PQL327680 PQL327682:PQL393216 PQL393218:PQL458752 PQL458754:PQL524288 PQL524290:PQL589824 PQL589826:PQL655360 PQL655362:PQL720896 PQL720898:PQL786432 PQL786434:PQL851968 PQL851970:PQL917504 PQL917506:PQL983040 PQL983042:PQL1048576 QAH2:QAH65536 QAH65538:QAH131072 QAH131074:QAH196608 QAH196610:QAH262144 QAH262146:QAH327680 QAH327682:QAH393216 QAH393218:QAH458752 QAH458754:QAH524288 QAH524290:QAH589824 QAH589826:QAH655360 QAH655362:QAH720896 QAH720898:QAH786432 QAH786434:QAH851968 QAH851970:QAH917504 QAH917506:QAH983040 QAH983042:QAH1048576 QKD2:QKD65536 QKD65538:QKD131072 QKD131074:QKD196608 QKD196610:QKD262144 QKD262146:QKD327680 QKD327682:QKD393216 QKD393218:QKD458752 QKD458754:QKD524288 QKD524290:QKD589824 QKD589826:QKD655360 QKD655362:QKD720896 QKD720898:QKD786432 QKD786434:QKD851968 QKD851970:QKD917504 QKD917506:QKD983040 QKD983042:QKD1048576 QTZ2:QTZ65536 QTZ65538:QTZ131072 QTZ131074:QTZ196608 QTZ196610:QTZ262144 QTZ262146:QTZ327680 QTZ327682:QTZ393216 QTZ393218:QTZ458752 QTZ458754:QTZ524288 QTZ524290:QTZ589824 QTZ589826:QTZ655360 QTZ655362:QTZ720896 QTZ720898:QTZ786432 QTZ786434:QTZ851968 QTZ851970:QTZ917504 QTZ917506:QTZ983040 QTZ983042:QTZ1048576 RDV2:RDV65536 RDV65538:RDV131072 RDV131074:RDV196608 RDV196610:RDV262144 RDV262146:RDV327680 RDV327682:RDV393216 RDV393218:RDV458752 RDV458754:RDV524288 RDV524290:RDV589824 RDV589826:RDV655360 RDV655362:RDV720896 RDV720898:RDV786432 RDV786434:RDV851968 RDV851970:RDV917504 RDV917506:RDV983040 RDV983042:RDV1048576 RNR2:RNR65536 RNR65538:RNR131072 RNR131074:RNR196608 RNR196610:RNR262144 RNR262146:RNR327680 RNR327682:RNR393216 RNR393218:RNR458752 RNR458754:RNR524288 RNR524290:RNR589824 RNR589826:RNR655360 RNR655362:RNR720896 RNR720898:RNR786432 RNR786434:RNR851968 RNR851970:RNR917504 RNR917506:RNR983040 RNR983042:RNR1048576 RXN2:RXN65536 RXN65538:RXN131072 RXN131074:RXN196608 RXN196610:RXN262144 RXN262146:RXN327680 RXN327682:RXN393216 RXN393218:RXN458752 RXN458754:RXN524288 RXN524290:RXN589824 RXN589826:RXN655360 RXN655362:RXN720896 RXN720898:RXN786432 RXN786434:RXN851968 RXN851970:RXN917504 RXN917506:RXN983040 RXN983042:RXN1048576 SHJ2:SHJ65536 SHJ65538:SHJ131072 SHJ131074:SHJ196608 SHJ196610:SHJ262144 SHJ262146:SHJ327680 SHJ327682:SHJ393216 SHJ393218:SHJ458752 SHJ458754:SHJ524288 SHJ524290:SHJ589824 SHJ589826:SHJ655360 SHJ655362:SHJ720896 SHJ720898:SHJ786432 SHJ786434:SHJ851968 SHJ851970:SHJ917504 SHJ917506:SHJ983040 SHJ983042:SHJ1048576 SRF2:SRF65536 SRF65538:SRF131072 SRF131074:SRF196608 SRF196610:SRF262144 SRF262146:SRF327680 SRF327682:SRF393216 SRF393218:SRF458752 SRF458754:SRF524288 SRF524290:SRF589824 SRF589826:SRF655360 SRF655362:SRF720896 SRF720898:SRF786432 SRF786434:SRF851968 SRF851970:SRF917504 SRF917506:SRF983040 SRF983042:SRF1048576 TBB2:TBB65536 TBB65538:TBB131072 TBB131074:TBB196608 TBB196610:TBB262144 TBB262146:TBB327680 TBB327682:TBB393216 TBB393218:TBB458752 TBB458754:TBB524288 TBB524290:TBB589824 TBB589826:TBB655360 TBB655362:TBB720896 TBB720898:TBB786432 TBB786434:TBB851968 TBB851970:TBB917504 TBB917506:TBB983040 TBB983042:TBB1048576 TKX2:TKX65536 TKX65538:TKX131072 TKX131074:TKX196608 TKX196610:TKX262144 TKX262146:TKX327680 TKX327682:TKX393216 TKX393218:TKX458752 TKX458754:TKX524288 TKX524290:TKX589824 TKX589826:TKX655360 TKX655362:TKX720896 TKX720898:TKX786432 TKX786434:TKX851968 TKX851970:TKX917504 TKX917506:TKX983040 TKX983042:TKX1048576 TUT2:TUT65536 TUT65538:TUT131072 TUT131074:TUT196608 TUT196610:TUT262144 TUT262146:TUT327680 TUT327682:TUT393216 TUT393218:TUT458752 TUT458754:TUT524288 TUT524290:TUT589824 TUT589826:TUT655360 TUT655362:TUT720896 TUT720898:TUT786432 TUT786434:TUT851968 TUT851970:TUT917504 TUT917506:TUT983040 TUT983042:TUT1048576 UEP2:UEP65536 UEP65538:UEP131072 UEP131074:UEP196608 UEP196610:UEP262144 UEP262146:UEP327680 UEP327682:UEP393216 UEP393218:UEP458752 UEP458754:UEP524288 UEP524290:UEP589824 UEP589826:UEP655360 UEP655362:UEP720896 UEP720898:UEP786432 UEP786434:UEP851968 UEP851970:UEP917504 UEP917506:UEP983040 UEP983042:UEP1048576 UOL2:UOL65536 UOL65538:UOL131072 UOL131074:UOL196608 UOL196610:UOL262144 UOL262146:UOL327680 UOL327682:UOL393216 UOL393218:UOL458752 UOL458754:UOL524288 UOL524290:UOL589824 UOL589826:UOL655360 UOL655362:UOL720896 UOL720898:UOL786432 UOL786434:UOL851968 UOL851970:UOL917504 UOL917506:UOL983040 UOL983042:UOL1048576 UYH2:UYH65536 UYH65538:UYH131072 UYH131074:UYH196608 UYH196610:UYH262144 UYH262146:UYH327680 UYH327682:UYH393216 UYH393218:UYH458752 UYH458754:UYH524288 UYH524290:UYH589824 UYH589826:UYH655360 UYH655362:UYH720896 UYH720898:UYH786432 UYH786434:UYH851968 UYH851970:UYH917504 UYH917506:UYH983040 UYH983042:UYH1048576 VID2:VID65536 VID65538:VID131072 VID131074:VID196608 VID196610:VID262144 VID262146:VID327680 VID327682:VID393216 VID393218:VID458752 VID458754:VID524288 VID524290:VID589824 VID589826:VID655360 VID655362:VID720896 VID720898:VID786432 VID786434:VID851968 VID851970:VID917504 VID917506:VID983040 VID983042:VID1048576 VRZ2:VRZ65536 VRZ65538:VRZ131072 VRZ131074:VRZ196608 VRZ196610:VRZ262144 VRZ262146:VRZ327680 VRZ327682:VRZ393216 VRZ393218:VRZ458752 VRZ458754:VRZ524288 VRZ524290:VRZ589824 VRZ589826:VRZ655360 VRZ655362:VRZ720896 VRZ720898:VRZ786432 VRZ786434:VRZ851968 VRZ851970:VRZ917504 VRZ917506:VRZ983040 VRZ983042:VRZ1048576 WBV2:WBV65536 WBV65538:WBV131072 WBV131074:WBV196608 WBV196610:WBV262144 WBV262146:WBV327680 WBV327682:WBV393216 WBV393218:WBV458752 WBV458754:WBV524288 WBV524290:WBV589824 WBV589826:WBV655360 WBV655362:WBV720896 WBV720898:WBV786432 WBV786434:WBV851968 WBV851970:WBV917504 WBV917506:WBV983040 WBV983042:WBV1048576 WLR2:WLR65536 WLR65538:WLR131072 WLR131074:WLR196608 WLR196610:WLR262144 WLR262146:WLR327680 WLR327682:WLR393216 WLR393218:WLR458752 WLR458754:WLR524288 WLR524290:WLR589824 WLR589826:WLR655360 WLR655362:WLR720896 WLR720898:WLR786432 WLR786434:WLR851968 WLR851970:WLR917504 WLR917506:WLR983040 WLR983042:WLR1048576 WVN2:WVN65536 WVN65538:WVN131072 WVN131074:WVN196608 WVN196610:WVN262144 WVN262146:WVN327680 WVN327682:WVN393216 WVN393218:WVN458752 WVN458754:WVN524288 WVN524290:WVN589824 WVN589826:WVN655360 WVN655362:WVN720896 WVN720898:WVN786432 WVN786434:WVN851968 WVN851970:WVN917504 WVN917506:WVN983040 WVN983042:WVN1048576">
      <formula1>0</formula1>
      <formula2>E2</formula2>
    </dataValidation>
    <dataValidation allowBlank="1" showInputMessage="1" showErrorMessage="1" prompt="累计专项附加扣除全部未填写时，系统将自动为您计算专项附加扣除额度" sqref="K14:K65536 K65538:K131072 K131074:K196608 K196610:K262144 K262146:K327680 K327682:K393216 K393218:K458752 K458754:K524288 K524290:K589824 K589826:K655360 K655362:K720896 K720898:K786432 K786434:K851968 K851970:K917504 K917506:K983040 K983042:K1048576 JG2:JG65536 JG65538:JG131072 JG131074:JG196608 JG196610:JG262144 JG262146:JG327680 JG327682:JG393216 JG393218:JG458752 JG458754:JG524288 JG524290:JG589824 JG589826:JG655360 JG655362:JG720896 JG720898:JG786432 JG786434:JG851968 JG851970:JG917504 JG917506:JG983040 JG983042:JG1048576 TC2:TC65536 TC65538:TC131072 TC131074:TC196608 TC196610:TC262144 TC262146:TC327680 TC327682:TC393216 TC393218:TC458752 TC458754:TC524288 TC524290:TC589824 TC589826:TC655360 TC655362:TC720896 TC720898:TC786432 TC786434:TC851968 TC851970:TC917504 TC917506:TC983040 TC983042:TC1048576 ACY2:ACY65536 ACY65538:ACY131072 ACY131074:ACY196608 ACY196610:ACY262144 ACY262146:ACY327680 ACY327682:ACY393216 ACY393218:ACY458752 ACY458754:ACY524288 ACY524290:ACY589824 ACY589826:ACY655360 ACY655362:ACY720896 ACY720898:ACY786432 ACY786434:ACY851968 ACY851970:ACY917504 ACY917506:ACY983040 ACY983042:ACY1048576 AMU2:AMU65536 AMU65538:AMU131072 AMU131074:AMU196608 AMU196610:AMU262144 AMU262146:AMU327680 AMU327682:AMU393216 AMU393218:AMU458752 AMU458754:AMU524288 AMU524290:AMU589824 AMU589826:AMU655360 AMU655362:AMU720896 AMU720898:AMU786432 AMU786434:AMU851968 AMU851970:AMU917504 AMU917506:AMU983040 AMU983042:AMU1048576 AWQ2:AWQ65536 AWQ65538:AWQ131072 AWQ131074:AWQ196608 AWQ196610:AWQ262144 AWQ262146:AWQ327680 AWQ327682:AWQ393216 AWQ393218:AWQ458752 AWQ458754:AWQ524288 AWQ524290:AWQ589824 AWQ589826:AWQ655360 AWQ655362:AWQ720896 AWQ720898:AWQ786432 AWQ786434:AWQ851968 AWQ851970:AWQ917504 AWQ917506:AWQ983040 AWQ983042:AWQ1048576 BGM2:BGM65536 BGM65538:BGM131072 BGM131074:BGM196608 BGM196610:BGM262144 BGM262146:BGM327680 BGM327682:BGM393216 BGM393218:BGM458752 BGM458754:BGM524288 BGM524290:BGM589824 BGM589826:BGM655360 BGM655362:BGM720896 BGM720898:BGM786432 BGM786434:BGM851968 BGM851970:BGM917504 BGM917506:BGM983040 BGM983042:BGM1048576 BQI2:BQI65536 BQI65538:BQI131072 BQI131074:BQI196608 BQI196610:BQI262144 BQI262146:BQI327680 BQI327682:BQI393216 BQI393218:BQI458752 BQI458754:BQI524288 BQI524290:BQI589824 BQI589826:BQI655360 BQI655362:BQI720896 BQI720898:BQI786432 BQI786434:BQI851968 BQI851970:BQI917504 BQI917506:BQI983040 BQI983042:BQI1048576 CAE2:CAE65536 CAE65538:CAE131072 CAE131074:CAE196608 CAE196610:CAE262144 CAE262146:CAE327680 CAE327682:CAE393216 CAE393218:CAE458752 CAE458754:CAE524288 CAE524290:CAE589824 CAE589826:CAE655360 CAE655362:CAE720896 CAE720898:CAE786432 CAE786434:CAE851968 CAE851970:CAE917504 CAE917506:CAE983040 CAE983042:CAE1048576 CKA2:CKA65536 CKA65538:CKA131072 CKA131074:CKA196608 CKA196610:CKA262144 CKA262146:CKA327680 CKA327682:CKA393216 CKA393218:CKA458752 CKA458754:CKA524288 CKA524290:CKA589824 CKA589826:CKA655360 CKA655362:CKA720896 CKA720898:CKA786432 CKA786434:CKA851968 CKA851970:CKA917504 CKA917506:CKA983040 CKA983042:CKA1048576 CTW2:CTW65536 CTW65538:CTW131072 CTW131074:CTW196608 CTW196610:CTW262144 CTW262146:CTW327680 CTW327682:CTW393216 CTW393218:CTW458752 CTW458754:CTW524288 CTW524290:CTW589824 CTW589826:CTW655360 CTW655362:CTW720896 CTW720898:CTW786432 CTW786434:CTW851968 CTW851970:CTW917504 CTW917506:CTW983040 CTW983042:CTW1048576 DDS2:DDS65536 DDS65538:DDS131072 DDS131074:DDS196608 DDS196610:DDS262144 DDS262146:DDS327680 DDS327682:DDS393216 DDS393218:DDS458752 DDS458754:DDS524288 DDS524290:DDS589824 DDS589826:DDS655360 DDS655362:DDS720896 DDS720898:DDS786432 DDS786434:DDS851968 DDS851970:DDS917504 DDS917506:DDS983040 DDS983042:DDS1048576 DNO2:DNO65536 DNO65538:DNO131072 DNO131074:DNO196608 DNO196610:DNO262144 DNO262146:DNO327680 DNO327682:DNO393216 DNO393218:DNO458752 DNO458754:DNO524288 DNO524290:DNO589824 DNO589826:DNO655360 DNO655362:DNO720896 DNO720898:DNO786432 DNO786434:DNO851968 DNO851970:DNO917504 DNO917506:DNO983040 DNO983042:DNO1048576 DXK2:DXK65536 DXK65538:DXK131072 DXK131074:DXK196608 DXK196610:DXK262144 DXK262146:DXK327680 DXK327682:DXK393216 DXK393218:DXK458752 DXK458754:DXK524288 DXK524290:DXK589824 DXK589826:DXK655360 DXK655362:DXK720896 DXK720898:DXK786432 DXK786434:DXK851968 DXK851970:DXK917504 DXK917506:DXK983040 DXK983042:DXK1048576 EHG2:EHG65536 EHG65538:EHG131072 EHG131074:EHG196608 EHG196610:EHG262144 EHG262146:EHG327680 EHG327682:EHG393216 EHG393218:EHG458752 EHG458754:EHG524288 EHG524290:EHG589824 EHG589826:EHG655360 EHG655362:EHG720896 EHG720898:EHG786432 EHG786434:EHG851968 EHG851970:EHG917504 EHG917506:EHG983040 EHG983042:EHG1048576 ERC2:ERC65536 ERC65538:ERC131072 ERC131074:ERC196608 ERC196610:ERC262144 ERC262146:ERC327680 ERC327682:ERC393216 ERC393218:ERC458752 ERC458754:ERC524288 ERC524290:ERC589824 ERC589826:ERC655360 ERC655362:ERC720896 ERC720898:ERC786432 ERC786434:ERC851968 ERC851970:ERC917504 ERC917506:ERC983040 ERC983042:ERC1048576 FAY2:FAY65536 FAY65538:FAY131072 FAY131074:FAY196608 FAY196610:FAY262144 FAY262146:FAY327680 FAY327682:FAY393216 FAY393218:FAY458752 FAY458754:FAY524288 FAY524290:FAY589824 FAY589826:FAY655360 FAY655362:FAY720896 FAY720898:FAY786432 FAY786434:FAY851968 FAY851970:FAY917504 FAY917506:FAY983040 FAY983042:FAY1048576 FKU2:FKU65536 FKU65538:FKU131072 FKU131074:FKU196608 FKU196610:FKU262144 FKU262146:FKU327680 FKU327682:FKU393216 FKU393218:FKU458752 FKU458754:FKU524288 FKU524290:FKU589824 FKU589826:FKU655360 FKU655362:FKU720896 FKU720898:FKU786432 FKU786434:FKU851968 FKU851970:FKU917504 FKU917506:FKU983040 FKU983042:FKU1048576 FUQ2:FUQ65536 FUQ65538:FUQ131072 FUQ131074:FUQ196608 FUQ196610:FUQ262144 FUQ262146:FUQ327680 FUQ327682:FUQ393216 FUQ393218:FUQ458752 FUQ458754:FUQ524288 FUQ524290:FUQ589824 FUQ589826:FUQ655360 FUQ655362:FUQ720896 FUQ720898:FUQ786432 FUQ786434:FUQ851968 FUQ851970:FUQ917504 FUQ917506:FUQ983040 FUQ983042:FUQ1048576 GEM2:GEM65536 GEM65538:GEM131072 GEM131074:GEM196608 GEM196610:GEM262144 GEM262146:GEM327680 GEM327682:GEM393216 GEM393218:GEM458752 GEM458754:GEM524288 GEM524290:GEM589824 GEM589826:GEM655360 GEM655362:GEM720896 GEM720898:GEM786432 GEM786434:GEM851968 GEM851970:GEM917504 GEM917506:GEM983040 GEM983042:GEM1048576 GOI2:GOI65536 GOI65538:GOI131072 GOI131074:GOI196608 GOI196610:GOI262144 GOI262146:GOI327680 GOI327682:GOI393216 GOI393218:GOI458752 GOI458754:GOI524288 GOI524290:GOI589824 GOI589826:GOI655360 GOI655362:GOI720896 GOI720898:GOI786432 GOI786434:GOI851968 GOI851970:GOI917504 GOI917506:GOI983040 GOI983042:GOI1048576 GYE2:GYE65536 GYE65538:GYE131072 GYE131074:GYE196608 GYE196610:GYE262144 GYE262146:GYE327680 GYE327682:GYE393216 GYE393218:GYE458752 GYE458754:GYE524288 GYE524290:GYE589824 GYE589826:GYE655360 GYE655362:GYE720896 GYE720898:GYE786432 GYE786434:GYE851968 GYE851970:GYE917504 GYE917506:GYE983040 GYE983042:GYE1048576 HIA2:HIA65536 HIA65538:HIA131072 HIA131074:HIA196608 HIA196610:HIA262144 HIA262146:HIA327680 HIA327682:HIA393216 HIA393218:HIA458752 HIA458754:HIA524288 HIA524290:HIA589824 HIA589826:HIA655360 HIA655362:HIA720896 HIA720898:HIA786432 HIA786434:HIA851968 HIA851970:HIA917504 HIA917506:HIA983040 HIA983042:HIA1048576 HRW2:HRW65536 HRW65538:HRW131072 HRW131074:HRW196608 HRW196610:HRW262144 HRW262146:HRW327680 HRW327682:HRW393216 HRW393218:HRW458752 HRW458754:HRW524288 HRW524290:HRW589824 HRW589826:HRW655360 HRW655362:HRW720896 HRW720898:HRW786432 HRW786434:HRW851968 HRW851970:HRW917504 HRW917506:HRW983040 HRW983042:HRW1048576 IBS2:IBS65536 IBS65538:IBS131072 IBS131074:IBS196608 IBS196610:IBS262144 IBS262146:IBS327680 IBS327682:IBS393216 IBS393218:IBS458752 IBS458754:IBS524288 IBS524290:IBS589824 IBS589826:IBS655360 IBS655362:IBS720896 IBS720898:IBS786432 IBS786434:IBS851968 IBS851970:IBS917504 IBS917506:IBS983040 IBS983042:IBS1048576 ILO2:ILO65536 ILO65538:ILO131072 ILO131074:ILO196608 ILO196610:ILO262144 ILO262146:ILO327680 ILO327682:ILO393216 ILO393218:ILO458752 ILO458754:ILO524288 ILO524290:ILO589824 ILO589826:ILO655360 ILO655362:ILO720896 ILO720898:ILO786432 ILO786434:ILO851968 ILO851970:ILO917504 ILO917506:ILO983040 ILO983042:ILO1048576 IVK2:IVK65536 IVK65538:IVK131072 IVK131074:IVK196608 IVK196610:IVK262144 IVK262146:IVK327680 IVK327682:IVK393216 IVK393218:IVK458752 IVK458754:IVK524288 IVK524290:IVK589824 IVK589826:IVK655360 IVK655362:IVK720896 IVK720898:IVK786432 IVK786434:IVK851968 IVK851970:IVK917504 IVK917506:IVK983040 IVK983042:IVK1048576 JFG2:JFG65536 JFG65538:JFG131072 JFG131074:JFG196608 JFG196610:JFG262144 JFG262146:JFG327680 JFG327682:JFG393216 JFG393218:JFG458752 JFG458754:JFG524288 JFG524290:JFG589824 JFG589826:JFG655360 JFG655362:JFG720896 JFG720898:JFG786432 JFG786434:JFG851968 JFG851970:JFG917504 JFG917506:JFG983040 JFG983042:JFG1048576 JPC2:JPC65536 JPC65538:JPC131072 JPC131074:JPC196608 JPC196610:JPC262144 JPC262146:JPC327680 JPC327682:JPC393216 JPC393218:JPC458752 JPC458754:JPC524288 JPC524290:JPC589824 JPC589826:JPC655360 JPC655362:JPC720896 JPC720898:JPC786432 JPC786434:JPC851968 JPC851970:JPC917504 JPC917506:JPC983040 JPC983042:JPC1048576 JYY2:JYY65536 JYY65538:JYY131072 JYY131074:JYY196608 JYY196610:JYY262144 JYY262146:JYY327680 JYY327682:JYY393216 JYY393218:JYY458752 JYY458754:JYY524288 JYY524290:JYY589824 JYY589826:JYY655360 JYY655362:JYY720896 JYY720898:JYY786432 JYY786434:JYY851968 JYY851970:JYY917504 JYY917506:JYY983040 JYY983042:JYY1048576 KIU2:KIU65536 KIU65538:KIU131072 KIU131074:KIU196608 KIU196610:KIU262144 KIU262146:KIU327680 KIU327682:KIU393216 KIU393218:KIU458752 KIU458754:KIU524288 KIU524290:KIU589824 KIU589826:KIU655360 KIU655362:KIU720896 KIU720898:KIU786432 KIU786434:KIU851968 KIU851970:KIU917504 KIU917506:KIU983040 KIU983042:KIU1048576 KSQ2:KSQ65536 KSQ65538:KSQ131072 KSQ131074:KSQ196608 KSQ196610:KSQ262144 KSQ262146:KSQ327680 KSQ327682:KSQ393216 KSQ393218:KSQ458752 KSQ458754:KSQ524288 KSQ524290:KSQ589824 KSQ589826:KSQ655360 KSQ655362:KSQ720896 KSQ720898:KSQ786432 KSQ786434:KSQ851968 KSQ851970:KSQ917504 KSQ917506:KSQ983040 KSQ983042:KSQ1048576 LCM2:LCM65536 LCM65538:LCM131072 LCM131074:LCM196608 LCM196610:LCM262144 LCM262146:LCM327680 LCM327682:LCM393216 LCM393218:LCM458752 LCM458754:LCM524288 LCM524290:LCM589824 LCM589826:LCM655360 LCM655362:LCM720896 LCM720898:LCM786432 LCM786434:LCM851968 LCM851970:LCM917504 LCM917506:LCM983040 LCM983042:LCM1048576 LMI2:LMI65536 LMI65538:LMI131072 LMI131074:LMI196608 LMI196610:LMI262144 LMI262146:LMI327680 LMI327682:LMI393216 LMI393218:LMI458752 LMI458754:LMI524288 LMI524290:LMI589824 LMI589826:LMI655360 LMI655362:LMI720896 LMI720898:LMI786432 LMI786434:LMI851968 LMI851970:LMI917504 LMI917506:LMI983040 LMI983042:LMI1048576 LWE2:LWE65536 LWE65538:LWE131072 LWE131074:LWE196608 LWE196610:LWE262144 LWE262146:LWE327680 LWE327682:LWE393216 LWE393218:LWE458752 LWE458754:LWE524288 LWE524290:LWE589824 LWE589826:LWE655360 LWE655362:LWE720896 LWE720898:LWE786432 LWE786434:LWE851968 LWE851970:LWE917504 LWE917506:LWE983040 LWE983042:LWE1048576 MGA2:MGA65536 MGA65538:MGA131072 MGA131074:MGA196608 MGA196610:MGA262144 MGA262146:MGA327680 MGA327682:MGA393216 MGA393218:MGA458752 MGA458754:MGA524288 MGA524290:MGA589824 MGA589826:MGA655360 MGA655362:MGA720896 MGA720898:MGA786432 MGA786434:MGA851968 MGA851970:MGA917504 MGA917506:MGA983040 MGA983042:MGA1048576 MPW2:MPW65536 MPW65538:MPW131072 MPW131074:MPW196608 MPW196610:MPW262144 MPW262146:MPW327680 MPW327682:MPW393216 MPW393218:MPW458752 MPW458754:MPW524288 MPW524290:MPW589824 MPW589826:MPW655360 MPW655362:MPW720896 MPW720898:MPW786432 MPW786434:MPW851968 MPW851970:MPW917504 MPW917506:MPW983040 MPW983042:MPW1048576 MZS2:MZS65536 MZS65538:MZS131072 MZS131074:MZS196608 MZS196610:MZS262144 MZS262146:MZS327680 MZS327682:MZS393216 MZS393218:MZS458752 MZS458754:MZS524288 MZS524290:MZS589824 MZS589826:MZS655360 MZS655362:MZS720896 MZS720898:MZS786432 MZS786434:MZS851968 MZS851970:MZS917504 MZS917506:MZS983040 MZS983042:MZS1048576 NJO2:NJO65536 NJO65538:NJO131072 NJO131074:NJO196608 NJO196610:NJO262144 NJO262146:NJO327680 NJO327682:NJO393216 NJO393218:NJO458752 NJO458754:NJO524288 NJO524290:NJO589824 NJO589826:NJO655360 NJO655362:NJO720896 NJO720898:NJO786432 NJO786434:NJO851968 NJO851970:NJO917504 NJO917506:NJO983040 NJO983042:NJO1048576 NTK2:NTK65536 NTK65538:NTK131072 NTK131074:NTK196608 NTK196610:NTK262144 NTK262146:NTK327680 NTK327682:NTK393216 NTK393218:NTK458752 NTK458754:NTK524288 NTK524290:NTK589824 NTK589826:NTK655360 NTK655362:NTK720896 NTK720898:NTK786432 NTK786434:NTK851968 NTK851970:NTK917504 NTK917506:NTK983040 NTK983042:NTK1048576 ODG2:ODG65536 ODG65538:ODG131072 ODG131074:ODG196608 ODG196610:ODG262144 ODG262146:ODG327680 ODG327682:ODG393216 ODG393218:ODG458752 ODG458754:ODG524288 ODG524290:ODG589824 ODG589826:ODG655360 ODG655362:ODG720896 ODG720898:ODG786432 ODG786434:ODG851968 ODG851970:ODG917504 ODG917506:ODG983040 ODG983042:ODG1048576 ONC2:ONC65536 ONC65538:ONC131072 ONC131074:ONC196608 ONC196610:ONC262144 ONC262146:ONC327680 ONC327682:ONC393216 ONC393218:ONC458752 ONC458754:ONC524288 ONC524290:ONC589824 ONC589826:ONC655360 ONC655362:ONC720896 ONC720898:ONC786432 ONC786434:ONC851968 ONC851970:ONC917504 ONC917506:ONC983040 ONC983042:ONC1048576 OWY2:OWY65536 OWY65538:OWY131072 OWY131074:OWY196608 OWY196610:OWY262144 OWY262146:OWY327680 OWY327682:OWY393216 OWY393218:OWY458752 OWY458754:OWY524288 OWY524290:OWY589824 OWY589826:OWY655360 OWY655362:OWY720896 OWY720898:OWY786432 OWY786434:OWY851968 OWY851970:OWY917504 OWY917506:OWY983040 OWY983042:OWY1048576 PGU2:PGU65536 PGU65538:PGU131072 PGU131074:PGU196608 PGU196610:PGU262144 PGU262146:PGU327680 PGU327682:PGU393216 PGU393218:PGU458752 PGU458754:PGU524288 PGU524290:PGU589824 PGU589826:PGU655360 PGU655362:PGU720896 PGU720898:PGU786432 PGU786434:PGU851968 PGU851970:PGU917504 PGU917506:PGU983040 PGU983042:PGU1048576 PQQ2:PQQ65536 PQQ65538:PQQ131072 PQQ131074:PQQ196608 PQQ196610:PQQ262144 PQQ262146:PQQ327680 PQQ327682:PQQ393216 PQQ393218:PQQ458752 PQQ458754:PQQ524288 PQQ524290:PQQ589824 PQQ589826:PQQ655360 PQQ655362:PQQ720896 PQQ720898:PQQ786432 PQQ786434:PQQ851968 PQQ851970:PQQ917504 PQQ917506:PQQ983040 PQQ983042:PQQ1048576 QAM2:QAM65536 QAM65538:QAM131072 QAM131074:QAM196608 QAM196610:QAM262144 QAM262146:QAM327680 QAM327682:QAM393216 QAM393218:QAM458752 QAM458754:QAM524288 QAM524290:QAM589824 QAM589826:QAM655360 QAM655362:QAM720896 QAM720898:QAM786432 QAM786434:QAM851968 QAM851970:QAM917504 QAM917506:QAM983040 QAM983042:QAM1048576 QKI2:QKI65536 QKI65538:QKI131072 QKI131074:QKI196608 QKI196610:QKI262144 QKI262146:QKI327680 QKI327682:QKI393216 QKI393218:QKI458752 QKI458754:QKI524288 QKI524290:QKI589824 QKI589826:QKI655360 QKI655362:QKI720896 QKI720898:QKI786432 QKI786434:QKI851968 QKI851970:QKI917504 QKI917506:QKI983040 QKI983042:QKI1048576 QUE2:QUE65536 QUE65538:QUE131072 QUE131074:QUE196608 QUE196610:QUE262144 QUE262146:QUE327680 QUE327682:QUE393216 QUE393218:QUE458752 QUE458754:QUE524288 QUE524290:QUE589824 QUE589826:QUE655360 QUE655362:QUE720896 QUE720898:QUE786432 QUE786434:QUE851968 QUE851970:QUE917504 QUE917506:QUE983040 QUE983042:QUE1048576 REA2:REA65536 REA65538:REA131072 REA131074:REA196608 REA196610:REA262144 REA262146:REA327680 REA327682:REA393216 REA393218:REA458752 REA458754:REA524288 REA524290:REA589824 REA589826:REA655360 REA655362:REA720896 REA720898:REA786432 REA786434:REA851968 REA851970:REA917504 REA917506:REA983040 REA983042:REA1048576 RNW2:RNW65536 RNW65538:RNW131072 RNW131074:RNW196608 RNW196610:RNW262144 RNW262146:RNW327680 RNW327682:RNW393216 RNW393218:RNW458752 RNW458754:RNW524288 RNW524290:RNW589824 RNW589826:RNW655360 RNW655362:RNW720896 RNW720898:RNW786432 RNW786434:RNW851968 RNW851970:RNW917504 RNW917506:RNW983040 RNW983042:RNW1048576 RXS2:RXS65536 RXS65538:RXS131072 RXS131074:RXS196608 RXS196610:RXS262144 RXS262146:RXS327680 RXS327682:RXS393216 RXS393218:RXS458752 RXS458754:RXS524288 RXS524290:RXS589824 RXS589826:RXS655360 RXS655362:RXS720896 RXS720898:RXS786432 RXS786434:RXS851968 RXS851970:RXS917504 RXS917506:RXS983040 RXS983042:RXS1048576 SHO2:SHO65536 SHO65538:SHO131072 SHO131074:SHO196608 SHO196610:SHO262144 SHO262146:SHO327680 SHO327682:SHO393216 SHO393218:SHO458752 SHO458754:SHO524288 SHO524290:SHO589824 SHO589826:SHO655360 SHO655362:SHO720896 SHO720898:SHO786432 SHO786434:SHO851968 SHO851970:SHO917504 SHO917506:SHO983040 SHO983042:SHO1048576 SRK2:SRK65536 SRK65538:SRK131072 SRK131074:SRK196608 SRK196610:SRK262144 SRK262146:SRK327680 SRK327682:SRK393216 SRK393218:SRK458752 SRK458754:SRK524288 SRK524290:SRK589824 SRK589826:SRK655360 SRK655362:SRK720896 SRK720898:SRK786432 SRK786434:SRK851968 SRK851970:SRK917504 SRK917506:SRK983040 SRK983042:SRK1048576 TBG2:TBG65536 TBG65538:TBG131072 TBG131074:TBG196608 TBG196610:TBG262144 TBG262146:TBG327680 TBG327682:TBG393216 TBG393218:TBG458752 TBG458754:TBG524288 TBG524290:TBG589824 TBG589826:TBG655360 TBG655362:TBG720896 TBG720898:TBG786432 TBG786434:TBG851968 TBG851970:TBG917504 TBG917506:TBG983040 TBG983042:TBG1048576 TLC2:TLC65536 TLC65538:TLC131072 TLC131074:TLC196608 TLC196610:TLC262144 TLC262146:TLC327680 TLC327682:TLC393216 TLC393218:TLC458752 TLC458754:TLC524288 TLC524290:TLC589824 TLC589826:TLC655360 TLC655362:TLC720896 TLC720898:TLC786432 TLC786434:TLC851968 TLC851970:TLC917504 TLC917506:TLC983040 TLC983042:TLC1048576 TUY2:TUY65536 TUY65538:TUY131072 TUY131074:TUY196608 TUY196610:TUY262144 TUY262146:TUY327680 TUY327682:TUY393216 TUY393218:TUY458752 TUY458754:TUY524288 TUY524290:TUY589824 TUY589826:TUY655360 TUY655362:TUY720896 TUY720898:TUY786432 TUY786434:TUY851968 TUY851970:TUY917504 TUY917506:TUY983040 TUY983042:TUY1048576 UEU2:UEU65536 UEU65538:UEU131072 UEU131074:UEU196608 UEU196610:UEU262144 UEU262146:UEU327680 UEU327682:UEU393216 UEU393218:UEU458752 UEU458754:UEU524288 UEU524290:UEU589824 UEU589826:UEU655360 UEU655362:UEU720896 UEU720898:UEU786432 UEU786434:UEU851968 UEU851970:UEU917504 UEU917506:UEU983040 UEU983042:UEU1048576 UOQ2:UOQ65536 UOQ65538:UOQ131072 UOQ131074:UOQ196608 UOQ196610:UOQ262144 UOQ262146:UOQ327680 UOQ327682:UOQ393216 UOQ393218:UOQ458752 UOQ458754:UOQ524288 UOQ524290:UOQ589824 UOQ589826:UOQ655360 UOQ655362:UOQ720896 UOQ720898:UOQ786432 UOQ786434:UOQ851968 UOQ851970:UOQ917504 UOQ917506:UOQ983040 UOQ983042:UOQ1048576 UYM2:UYM65536 UYM65538:UYM131072 UYM131074:UYM196608 UYM196610:UYM262144 UYM262146:UYM327680 UYM327682:UYM393216 UYM393218:UYM458752 UYM458754:UYM524288 UYM524290:UYM589824 UYM589826:UYM655360 UYM655362:UYM720896 UYM720898:UYM786432 UYM786434:UYM851968 UYM851970:UYM917504 UYM917506:UYM983040 UYM983042:UYM1048576 VII2:VII65536 VII65538:VII131072 VII131074:VII196608 VII196610:VII262144 VII262146:VII327680 VII327682:VII393216 VII393218:VII458752 VII458754:VII524288 VII524290:VII589824 VII589826:VII655360 VII655362:VII720896 VII720898:VII786432 VII786434:VII851968 VII851970:VII917504 VII917506:VII983040 VII983042:VII1048576 VSE2:VSE65536 VSE65538:VSE131072 VSE131074:VSE196608 VSE196610:VSE262144 VSE262146:VSE327680 VSE327682:VSE393216 VSE393218:VSE458752 VSE458754:VSE524288 VSE524290:VSE589824 VSE589826:VSE655360 VSE655362:VSE720896 VSE720898:VSE786432 VSE786434:VSE851968 VSE851970:VSE917504 VSE917506:VSE983040 VSE983042:VSE1048576 WCA2:WCA65536 WCA65538:WCA131072 WCA131074:WCA196608 WCA196610:WCA262144 WCA262146:WCA327680 WCA327682:WCA393216 WCA393218:WCA458752 WCA458754:WCA524288 WCA524290:WCA589824 WCA589826:WCA655360 WCA655362:WCA720896 WCA720898:WCA786432 WCA786434:WCA851968 WCA851970:WCA917504 WCA917506:WCA983040 WCA983042:WCA1048576 WLW2:WLW65536 WLW65538:WLW131072 WLW131074:WLW196608 WLW196610:WLW262144 WLW262146:WLW327680 WLW327682:WLW393216 WLW393218:WLW458752 WLW458754:WLW524288 WLW524290:WLW589824 WLW589826:WLW655360 WLW655362:WLW720896 WLW720898:WLW786432 WLW786434:WLW851968 WLW851970:WLW917504 WLW917506:WLW983040 WLW983042:WLW1048576 WVS2:WVS65536 WVS65538:WVS131072 WVS131074:WVS196608 WVS196610:WVS262144 WVS262146:WVS327680 WVS327682:WVS393216 WVS393218:WVS458752 WVS458754:WVS524288 WVS524290:WVS589824 WVS589826:WVS655360 WVS655362:WVS720896 WVS720898:WVS786432 WVS786434:WVS851968 WVS851970:WVS917504 WVS917506:WVS983040 WVS983042:WVS1048576 K2:P13"/>
    <dataValidation type="decimal" operator="between" allowBlank="1" showInputMessage="1" showErrorMessage="1" error="不能小于0，且不能大于8400" prompt="累计专项附加扣除全部未填写时，系统将自动为您计算专项附加扣除额度" sqref="L14:L65536 L65538:L131072 L131074:L196608 L196610:L262144 L262146:L327680 L327682:L393216 L393218:L458752 L458754:L524288 L524290:L589824 L589826:L655360 L655362:L720896 L720898:L786432 L786434:L851968 L851970:L917504 L917506:L983040 L983042:L1048576 JH2:JH65536 JH65538:JH131072 JH131074:JH196608 JH196610:JH262144 JH262146:JH327680 JH327682:JH393216 JH393218:JH458752 JH458754:JH524288 JH524290:JH589824 JH589826:JH655360 JH655362:JH720896 JH720898:JH786432 JH786434:JH851968 JH851970:JH917504 JH917506:JH983040 JH983042:JH1048576 TD2:TD65536 TD65538:TD131072 TD131074:TD196608 TD196610:TD262144 TD262146:TD327680 TD327682:TD393216 TD393218:TD458752 TD458754:TD524288 TD524290:TD589824 TD589826:TD655360 TD655362:TD720896 TD720898:TD786432 TD786434:TD851968 TD851970:TD917504 TD917506:TD983040 TD983042:TD1048576 ACZ2:ACZ65536 ACZ65538:ACZ131072 ACZ131074:ACZ196608 ACZ196610:ACZ262144 ACZ262146:ACZ327680 ACZ327682:ACZ393216 ACZ393218:ACZ458752 ACZ458754:ACZ524288 ACZ524290:ACZ589824 ACZ589826:ACZ655360 ACZ655362:ACZ720896 ACZ720898:ACZ786432 ACZ786434:ACZ851968 ACZ851970:ACZ917504 ACZ917506:ACZ983040 ACZ983042:ACZ1048576 AMV2:AMV65536 AMV65538:AMV131072 AMV131074:AMV196608 AMV196610:AMV262144 AMV262146:AMV327680 AMV327682:AMV393216 AMV393218:AMV458752 AMV458754:AMV524288 AMV524290:AMV589824 AMV589826:AMV655360 AMV655362:AMV720896 AMV720898:AMV786432 AMV786434:AMV851968 AMV851970:AMV917504 AMV917506:AMV983040 AMV983042:AMV1048576 AWR2:AWR65536 AWR65538:AWR131072 AWR131074:AWR196608 AWR196610:AWR262144 AWR262146:AWR327680 AWR327682:AWR393216 AWR393218:AWR458752 AWR458754:AWR524288 AWR524290:AWR589824 AWR589826:AWR655360 AWR655362:AWR720896 AWR720898:AWR786432 AWR786434:AWR851968 AWR851970:AWR917504 AWR917506:AWR983040 AWR983042:AWR1048576 BGN2:BGN65536 BGN65538:BGN131072 BGN131074:BGN196608 BGN196610:BGN262144 BGN262146:BGN327680 BGN327682:BGN393216 BGN393218:BGN458752 BGN458754:BGN524288 BGN524290:BGN589824 BGN589826:BGN655360 BGN655362:BGN720896 BGN720898:BGN786432 BGN786434:BGN851968 BGN851970:BGN917504 BGN917506:BGN983040 BGN983042:BGN1048576 BQJ2:BQJ65536 BQJ65538:BQJ131072 BQJ131074:BQJ196608 BQJ196610:BQJ262144 BQJ262146:BQJ327680 BQJ327682:BQJ393216 BQJ393218:BQJ458752 BQJ458754:BQJ524288 BQJ524290:BQJ589824 BQJ589826:BQJ655360 BQJ655362:BQJ720896 BQJ720898:BQJ786432 BQJ786434:BQJ851968 BQJ851970:BQJ917504 BQJ917506:BQJ983040 BQJ983042:BQJ1048576 CAF2:CAF65536 CAF65538:CAF131072 CAF131074:CAF196608 CAF196610:CAF262144 CAF262146:CAF327680 CAF327682:CAF393216 CAF393218:CAF458752 CAF458754:CAF524288 CAF524290:CAF589824 CAF589826:CAF655360 CAF655362:CAF720896 CAF720898:CAF786432 CAF786434:CAF851968 CAF851970:CAF917504 CAF917506:CAF983040 CAF983042:CAF1048576 CKB2:CKB65536 CKB65538:CKB131072 CKB131074:CKB196608 CKB196610:CKB262144 CKB262146:CKB327680 CKB327682:CKB393216 CKB393218:CKB458752 CKB458754:CKB524288 CKB524290:CKB589824 CKB589826:CKB655360 CKB655362:CKB720896 CKB720898:CKB786432 CKB786434:CKB851968 CKB851970:CKB917504 CKB917506:CKB983040 CKB983042:CKB1048576 CTX2:CTX65536 CTX65538:CTX131072 CTX131074:CTX196608 CTX196610:CTX262144 CTX262146:CTX327680 CTX327682:CTX393216 CTX393218:CTX458752 CTX458754:CTX524288 CTX524290:CTX589824 CTX589826:CTX655360 CTX655362:CTX720896 CTX720898:CTX786432 CTX786434:CTX851968 CTX851970:CTX917504 CTX917506:CTX983040 CTX983042:CTX1048576 DDT2:DDT65536 DDT65538:DDT131072 DDT131074:DDT196608 DDT196610:DDT262144 DDT262146:DDT327680 DDT327682:DDT393216 DDT393218:DDT458752 DDT458754:DDT524288 DDT524290:DDT589824 DDT589826:DDT655360 DDT655362:DDT720896 DDT720898:DDT786432 DDT786434:DDT851968 DDT851970:DDT917504 DDT917506:DDT983040 DDT983042:DDT1048576 DNP2:DNP65536 DNP65538:DNP131072 DNP131074:DNP196608 DNP196610:DNP262144 DNP262146:DNP327680 DNP327682:DNP393216 DNP393218:DNP458752 DNP458754:DNP524288 DNP524290:DNP589824 DNP589826:DNP655360 DNP655362:DNP720896 DNP720898:DNP786432 DNP786434:DNP851968 DNP851970:DNP917504 DNP917506:DNP983040 DNP983042:DNP1048576 DXL2:DXL65536 DXL65538:DXL131072 DXL131074:DXL196608 DXL196610:DXL262144 DXL262146:DXL327680 DXL327682:DXL393216 DXL393218:DXL458752 DXL458754:DXL524288 DXL524290:DXL589824 DXL589826:DXL655360 DXL655362:DXL720896 DXL720898:DXL786432 DXL786434:DXL851968 DXL851970:DXL917504 DXL917506:DXL983040 DXL983042:DXL1048576 EHH2:EHH65536 EHH65538:EHH131072 EHH131074:EHH196608 EHH196610:EHH262144 EHH262146:EHH327680 EHH327682:EHH393216 EHH393218:EHH458752 EHH458754:EHH524288 EHH524290:EHH589824 EHH589826:EHH655360 EHH655362:EHH720896 EHH720898:EHH786432 EHH786434:EHH851968 EHH851970:EHH917504 EHH917506:EHH983040 EHH983042:EHH1048576 ERD2:ERD65536 ERD65538:ERD131072 ERD131074:ERD196608 ERD196610:ERD262144 ERD262146:ERD327680 ERD327682:ERD393216 ERD393218:ERD458752 ERD458754:ERD524288 ERD524290:ERD589824 ERD589826:ERD655360 ERD655362:ERD720896 ERD720898:ERD786432 ERD786434:ERD851968 ERD851970:ERD917504 ERD917506:ERD983040 ERD983042:ERD1048576 FAZ2:FAZ65536 FAZ65538:FAZ131072 FAZ131074:FAZ196608 FAZ196610:FAZ262144 FAZ262146:FAZ327680 FAZ327682:FAZ393216 FAZ393218:FAZ458752 FAZ458754:FAZ524288 FAZ524290:FAZ589824 FAZ589826:FAZ655360 FAZ655362:FAZ720896 FAZ720898:FAZ786432 FAZ786434:FAZ851968 FAZ851970:FAZ917504 FAZ917506:FAZ983040 FAZ983042:FAZ1048576 FKV2:FKV65536 FKV65538:FKV131072 FKV131074:FKV196608 FKV196610:FKV262144 FKV262146:FKV327680 FKV327682:FKV393216 FKV393218:FKV458752 FKV458754:FKV524288 FKV524290:FKV589824 FKV589826:FKV655360 FKV655362:FKV720896 FKV720898:FKV786432 FKV786434:FKV851968 FKV851970:FKV917504 FKV917506:FKV983040 FKV983042:FKV1048576 FUR2:FUR65536 FUR65538:FUR131072 FUR131074:FUR196608 FUR196610:FUR262144 FUR262146:FUR327680 FUR327682:FUR393216 FUR393218:FUR458752 FUR458754:FUR524288 FUR524290:FUR589824 FUR589826:FUR655360 FUR655362:FUR720896 FUR720898:FUR786432 FUR786434:FUR851968 FUR851970:FUR917504 FUR917506:FUR983040 FUR983042:FUR1048576 GEN2:GEN65536 GEN65538:GEN131072 GEN131074:GEN196608 GEN196610:GEN262144 GEN262146:GEN327680 GEN327682:GEN393216 GEN393218:GEN458752 GEN458754:GEN524288 GEN524290:GEN589824 GEN589826:GEN655360 GEN655362:GEN720896 GEN720898:GEN786432 GEN786434:GEN851968 GEN851970:GEN917504 GEN917506:GEN983040 GEN983042:GEN1048576 GOJ2:GOJ65536 GOJ65538:GOJ131072 GOJ131074:GOJ196608 GOJ196610:GOJ262144 GOJ262146:GOJ327680 GOJ327682:GOJ393216 GOJ393218:GOJ458752 GOJ458754:GOJ524288 GOJ524290:GOJ589824 GOJ589826:GOJ655360 GOJ655362:GOJ720896 GOJ720898:GOJ786432 GOJ786434:GOJ851968 GOJ851970:GOJ917504 GOJ917506:GOJ983040 GOJ983042:GOJ1048576 GYF2:GYF65536 GYF65538:GYF131072 GYF131074:GYF196608 GYF196610:GYF262144 GYF262146:GYF327680 GYF327682:GYF393216 GYF393218:GYF458752 GYF458754:GYF524288 GYF524290:GYF589824 GYF589826:GYF655360 GYF655362:GYF720896 GYF720898:GYF786432 GYF786434:GYF851968 GYF851970:GYF917504 GYF917506:GYF983040 GYF983042:GYF1048576 HIB2:HIB65536 HIB65538:HIB131072 HIB131074:HIB196608 HIB196610:HIB262144 HIB262146:HIB327680 HIB327682:HIB393216 HIB393218:HIB458752 HIB458754:HIB524288 HIB524290:HIB589824 HIB589826:HIB655360 HIB655362:HIB720896 HIB720898:HIB786432 HIB786434:HIB851968 HIB851970:HIB917504 HIB917506:HIB983040 HIB983042:HIB1048576 HRX2:HRX65536 HRX65538:HRX131072 HRX131074:HRX196608 HRX196610:HRX262144 HRX262146:HRX327680 HRX327682:HRX393216 HRX393218:HRX458752 HRX458754:HRX524288 HRX524290:HRX589824 HRX589826:HRX655360 HRX655362:HRX720896 HRX720898:HRX786432 HRX786434:HRX851968 HRX851970:HRX917504 HRX917506:HRX983040 HRX983042:HRX1048576 IBT2:IBT65536 IBT65538:IBT131072 IBT131074:IBT196608 IBT196610:IBT262144 IBT262146:IBT327680 IBT327682:IBT393216 IBT393218:IBT458752 IBT458754:IBT524288 IBT524290:IBT589824 IBT589826:IBT655360 IBT655362:IBT720896 IBT720898:IBT786432 IBT786434:IBT851968 IBT851970:IBT917504 IBT917506:IBT983040 IBT983042:IBT1048576 ILP2:ILP65536 ILP65538:ILP131072 ILP131074:ILP196608 ILP196610:ILP262144 ILP262146:ILP327680 ILP327682:ILP393216 ILP393218:ILP458752 ILP458754:ILP524288 ILP524290:ILP589824 ILP589826:ILP655360 ILP655362:ILP720896 ILP720898:ILP786432 ILP786434:ILP851968 ILP851970:ILP917504 ILP917506:ILP983040 ILP983042:ILP1048576 IVL2:IVL65536 IVL65538:IVL131072 IVL131074:IVL196608 IVL196610:IVL262144 IVL262146:IVL327680 IVL327682:IVL393216 IVL393218:IVL458752 IVL458754:IVL524288 IVL524290:IVL589824 IVL589826:IVL655360 IVL655362:IVL720896 IVL720898:IVL786432 IVL786434:IVL851968 IVL851970:IVL917504 IVL917506:IVL983040 IVL983042:IVL1048576 JFH2:JFH65536 JFH65538:JFH131072 JFH131074:JFH196608 JFH196610:JFH262144 JFH262146:JFH327680 JFH327682:JFH393216 JFH393218:JFH458752 JFH458754:JFH524288 JFH524290:JFH589824 JFH589826:JFH655360 JFH655362:JFH720896 JFH720898:JFH786432 JFH786434:JFH851968 JFH851970:JFH917504 JFH917506:JFH983040 JFH983042:JFH1048576 JPD2:JPD65536 JPD65538:JPD131072 JPD131074:JPD196608 JPD196610:JPD262144 JPD262146:JPD327680 JPD327682:JPD393216 JPD393218:JPD458752 JPD458754:JPD524288 JPD524290:JPD589824 JPD589826:JPD655360 JPD655362:JPD720896 JPD720898:JPD786432 JPD786434:JPD851968 JPD851970:JPD917504 JPD917506:JPD983040 JPD983042:JPD1048576 JYZ2:JYZ65536 JYZ65538:JYZ131072 JYZ131074:JYZ196608 JYZ196610:JYZ262144 JYZ262146:JYZ327680 JYZ327682:JYZ393216 JYZ393218:JYZ458752 JYZ458754:JYZ524288 JYZ524290:JYZ589824 JYZ589826:JYZ655360 JYZ655362:JYZ720896 JYZ720898:JYZ786432 JYZ786434:JYZ851968 JYZ851970:JYZ917504 JYZ917506:JYZ983040 JYZ983042:JYZ1048576 KIV2:KIV65536 KIV65538:KIV131072 KIV131074:KIV196608 KIV196610:KIV262144 KIV262146:KIV327680 KIV327682:KIV393216 KIV393218:KIV458752 KIV458754:KIV524288 KIV524290:KIV589824 KIV589826:KIV655360 KIV655362:KIV720896 KIV720898:KIV786432 KIV786434:KIV851968 KIV851970:KIV917504 KIV917506:KIV983040 KIV983042:KIV1048576 KSR2:KSR65536 KSR65538:KSR131072 KSR131074:KSR196608 KSR196610:KSR262144 KSR262146:KSR327680 KSR327682:KSR393216 KSR393218:KSR458752 KSR458754:KSR524288 KSR524290:KSR589824 KSR589826:KSR655360 KSR655362:KSR720896 KSR720898:KSR786432 KSR786434:KSR851968 KSR851970:KSR917504 KSR917506:KSR983040 KSR983042:KSR1048576 LCN2:LCN65536 LCN65538:LCN131072 LCN131074:LCN196608 LCN196610:LCN262144 LCN262146:LCN327680 LCN327682:LCN393216 LCN393218:LCN458752 LCN458754:LCN524288 LCN524290:LCN589824 LCN589826:LCN655360 LCN655362:LCN720896 LCN720898:LCN786432 LCN786434:LCN851968 LCN851970:LCN917504 LCN917506:LCN983040 LCN983042:LCN1048576 LMJ2:LMJ65536 LMJ65538:LMJ131072 LMJ131074:LMJ196608 LMJ196610:LMJ262144 LMJ262146:LMJ327680 LMJ327682:LMJ393216 LMJ393218:LMJ458752 LMJ458754:LMJ524288 LMJ524290:LMJ589824 LMJ589826:LMJ655360 LMJ655362:LMJ720896 LMJ720898:LMJ786432 LMJ786434:LMJ851968 LMJ851970:LMJ917504 LMJ917506:LMJ983040 LMJ983042:LMJ1048576 LWF2:LWF65536 LWF65538:LWF131072 LWF131074:LWF196608 LWF196610:LWF262144 LWF262146:LWF327680 LWF327682:LWF393216 LWF393218:LWF458752 LWF458754:LWF524288 LWF524290:LWF589824 LWF589826:LWF655360 LWF655362:LWF720896 LWF720898:LWF786432 LWF786434:LWF851968 LWF851970:LWF917504 LWF917506:LWF983040 LWF983042:LWF1048576 MGB2:MGB65536 MGB65538:MGB131072 MGB131074:MGB196608 MGB196610:MGB262144 MGB262146:MGB327680 MGB327682:MGB393216 MGB393218:MGB458752 MGB458754:MGB524288 MGB524290:MGB589824 MGB589826:MGB655360 MGB655362:MGB720896 MGB720898:MGB786432 MGB786434:MGB851968 MGB851970:MGB917504 MGB917506:MGB983040 MGB983042:MGB1048576 MPX2:MPX65536 MPX65538:MPX131072 MPX131074:MPX196608 MPX196610:MPX262144 MPX262146:MPX327680 MPX327682:MPX393216 MPX393218:MPX458752 MPX458754:MPX524288 MPX524290:MPX589824 MPX589826:MPX655360 MPX655362:MPX720896 MPX720898:MPX786432 MPX786434:MPX851968 MPX851970:MPX917504 MPX917506:MPX983040 MPX983042:MPX1048576 MZT2:MZT65536 MZT65538:MZT131072 MZT131074:MZT196608 MZT196610:MZT262144 MZT262146:MZT327680 MZT327682:MZT393216 MZT393218:MZT458752 MZT458754:MZT524288 MZT524290:MZT589824 MZT589826:MZT655360 MZT655362:MZT720896 MZT720898:MZT786432 MZT786434:MZT851968 MZT851970:MZT917504 MZT917506:MZT983040 MZT983042:MZT1048576 NJP2:NJP65536 NJP65538:NJP131072 NJP131074:NJP196608 NJP196610:NJP262144 NJP262146:NJP327680 NJP327682:NJP393216 NJP393218:NJP458752 NJP458754:NJP524288 NJP524290:NJP589824 NJP589826:NJP655360 NJP655362:NJP720896 NJP720898:NJP786432 NJP786434:NJP851968 NJP851970:NJP917504 NJP917506:NJP983040 NJP983042:NJP1048576 NTL2:NTL65536 NTL65538:NTL131072 NTL131074:NTL196608 NTL196610:NTL262144 NTL262146:NTL327680 NTL327682:NTL393216 NTL393218:NTL458752 NTL458754:NTL524288 NTL524290:NTL589824 NTL589826:NTL655360 NTL655362:NTL720896 NTL720898:NTL786432 NTL786434:NTL851968 NTL851970:NTL917504 NTL917506:NTL983040 NTL983042:NTL1048576 ODH2:ODH65536 ODH65538:ODH131072 ODH131074:ODH196608 ODH196610:ODH262144 ODH262146:ODH327680 ODH327682:ODH393216 ODH393218:ODH458752 ODH458754:ODH524288 ODH524290:ODH589824 ODH589826:ODH655360 ODH655362:ODH720896 ODH720898:ODH786432 ODH786434:ODH851968 ODH851970:ODH917504 ODH917506:ODH983040 ODH983042:ODH1048576 OND2:OND65536 OND65538:OND131072 OND131074:OND196608 OND196610:OND262144 OND262146:OND327680 OND327682:OND393216 OND393218:OND458752 OND458754:OND524288 OND524290:OND589824 OND589826:OND655360 OND655362:OND720896 OND720898:OND786432 OND786434:OND851968 OND851970:OND917504 OND917506:OND983040 OND983042:OND1048576 OWZ2:OWZ65536 OWZ65538:OWZ131072 OWZ131074:OWZ196608 OWZ196610:OWZ262144 OWZ262146:OWZ327680 OWZ327682:OWZ393216 OWZ393218:OWZ458752 OWZ458754:OWZ524288 OWZ524290:OWZ589824 OWZ589826:OWZ655360 OWZ655362:OWZ720896 OWZ720898:OWZ786432 OWZ786434:OWZ851968 OWZ851970:OWZ917504 OWZ917506:OWZ983040 OWZ983042:OWZ1048576 PGV2:PGV65536 PGV65538:PGV131072 PGV131074:PGV196608 PGV196610:PGV262144 PGV262146:PGV327680 PGV327682:PGV393216 PGV393218:PGV458752 PGV458754:PGV524288 PGV524290:PGV589824 PGV589826:PGV655360 PGV655362:PGV720896 PGV720898:PGV786432 PGV786434:PGV851968 PGV851970:PGV917504 PGV917506:PGV983040 PGV983042:PGV1048576 PQR2:PQR65536 PQR65538:PQR131072 PQR131074:PQR196608 PQR196610:PQR262144 PQR262146:PQR327680 PQR327682:PQR393216 PQR393218:PQR458752 PQR458754:PQR524288 PQR524290:PQR589824 PQR589826:PQR655360 PQR655362:PQR720896 PQR720898:PQR786432 PQR786434:PQR851968 PQR851970:PQR917504 PQR917506:PQR983040 PQR983042:PQR1048576 QAN2:QAN65536 QAN65538:QAN131072 QAN131074:QAN196608 QAN196610:QAN262144 QAN262146:QAN327680 QAN327682:QAN393216 QAN393218:QAN458752 QAN458754:QAN524288 QAN524290:QAN589824 QAN589826:QAN655360 QAN655362:QAN720896 QAN720898:QAN786432 QAN786434:QAN851968 QAN851970:QAN917504 QAN917506:QAN983040 QAN983042:QAN1048576 QKJ2:QKJ65536 QKJ65538:QKJ131072 QKJ131074:QKJ196608 QKJ196610:QKJ262144 QKJ262146:QKJ327680 QKJ327682:QKJ393216 QKJ393218:QKJ458752 QKJ458754:QKJ524288 QKJ524290:QKJ589824 QKJ589826:QKJ655360 QKJ655362:QKJ720896 QKJ720898:QKJ786432 QKJ786434:QKJ851968 QKJ851970:QKJ917504 QKJ917506:QKJ983040 QKJ983042:QKJ1048576 QUF2:QUF65536 QUF65538:QUF131072 QUF131074:QUF196608 QUF196610:QUF262144 QUF262146:QUF327680 QUF327682:QUF393216 QUF393218:QUF458752 QUF458754:QUF524288 QUF524290:QUF589824 QUF589826:QUF655360 QUF655362:QUF720896 QUF720898:QUF786432 QUF786434:QUF851968 QUF851970:QUF917504 QUF917506:QUF983040 QUF983042:QUF1048576 REB2:REB65536 REB65538:REB131072 REB131074:REB196608 REB196610:REB262144 REB262146:REB327680 REB327682:REB393216 REB393218:REB458752 REB458754:REB524288 REB524290:REB589824 REB589826:REB655360 REB655362:REB720896 REB720898:REB786432 REB786434:REB851968 REB851970:REB917504 REB917506:REB983040 REB983042:REB1048576 RNX2:RNX65536 RNX65538:RNX131072 RNX131074:RNX196608 RNX196610:RNX262144 RNX262146:RNX327680 RNX327682:RNX393216 RNX393218:RNX458752 RNX458754:RNX524288 RNX524290:RNX589824 RNX589826:RNX655360 RNX655362:RNX720896 RNX720898:RNX786432 RNX786434:RNX851968 RNX851970:RNX917504 RNX917506:RNX983040 RNX983042:RNX1048576 RXT2:RXT65536 RXT65538:RXT131072 RXT131074:RXT196608 RXT196610:RXT262144 RXT262146:RXT327680 RXT327682:RXT393216 RXT393218:RXT458752 RXT458754:RXT524288 RXT524290:RXT589824 RXT589826:RXT655360 RXT655362:RXT720896 RXT720898:RXT786432 RXT786434:RXT851968 RXT851970:RXT917504 RXT917506:RXT983040 RXT983042:RXT1048576 SHP2:SHP65536 SHP65538:SHP131072 SHP131074:SHP196608 SHP196610:SHP262144 SHP262146:SHP327680 SHP327682:SHP393216 SHP393218:SHP458752 SHP458754:SHP524288 SHP524290:SHP589824 SHP589826:SHP655360 SHP655362:SHP720896 SHP720898:SHP786432 SHP786434:SHP851968 SHP851970:SHP917504 SHP917506:SHP983040 SHP983042:SHP1048576 SRL2:SRL65536 SRL65538:SRL131072 SRL131074:SRL196608 SRL196610:SRL262144 SRL262146:SRL327680 SRL327682:SRL393216 SRL393218:SRL458752 SRL458754:SRL524288 SRL524290:SRL589824 SRL589826:SRL655360 SRL655362:SRL720896 SRL720898:SRL786432 SRL786434:SRL851968 SRL851970:SRL917504 SRL917506:SRL983040 SRL983042:SRL1048576 TBH2:TBH65536 TBH65538:TBH131072 TBH131074:TBH196608 TBH196610:TBH262144 TBH262146:TBH327680 TBH327682:TBH393216 TBH393218:TBH458752 TBH458754:TBH524288 TBH524290:TBH589824 TBH589826:TBH655360 TBH655362:TBH720896 TBH720898:TBH786432 TBH786434:TBH851968 TBH851970:TBH917504 TBH917506:TBH983040 TBH983042:TBH1048576 TLD2:TLD65536 TLD65538:TLD131072 TLD131074:TLD196608 TLD196610:TLD262144 TLD262146:TLD327680 TLD327682:TLD393216 TLD393218:TLD458752 TLD458754:TLD524288 TLD524290:TLD589824 TLD589826:TLD655360 TLD655362:TLD720896 TLD720898:TLD786432 TLD786434:TLD851968 TLD851970:TLD917504 TLD917506:TLD983040 TLD983042:TLD1048576 TUZ2:TUZ65536 TUZ65538:TUZ131072 TUZ131074:TUZ196608 TUZ196610:TUZ262144 TUZ262146:TUZ327680 TUZ327682:TUZ393216 TUZ393218:TUZ458752 TUZ458754:TUZ524288 TUZ524290:TUZ589824 TUZ589826:TUZ655360 TUZ655362:TUZ720896 TUZ720898:TUZ786432 TUZ786434:TUZ851968 TUZ851970:TUZ917504 TUZ917506:TUZ983040 TUZ983042:TUZ1048576 UEV2:UEV65536 UEV65538:UEV131072 UEV131074:UEV196608 UEV196610:UEV262144 UEV262146:UEV327680 UEV327682:UEV393216 UEV393218:UEV458752 UEV458754:UEV524288 UEV524290:UEV589824 UEV589826:UEV655360 UEV655362:UEV720896 UEV720898:UEV786432 UEV786434:UEV851968 UEV851970:UEV917504 UEV917506:UEV983040 UEV983042:UEV1048576 UOR2:UOR65536 UOR65538:UOR131072 UOR131074:UOR196608 UOR196610:UOR262144 UOR262146:UOR327680 UOR327682:UOR393216 UOR393218:UOR458752 UOR458754:UOR524288 UOR524290:UOR589824 UOR589826:UOR655360 UOR655362:UOR720896 UOR720898:UOR786432 UOR786434:UOR851968 UOR851970:UOR917504 UOR917506:UOR983040 UOR983042:UOR1048576 UYN2:UYN65536 UYN65538:UYN131072 UYN131074:UYN196608 UYN196610:UYN262144 UYN262146:UYN327680 UYN327682:UYN393216 UYN393218:UYN458752 UYN458754:UYN524288 UYN524290:UYN589824 UYN589826:UYN655360 UYN655362:UYN720896 UYN720898:UYN786432 UYN786434:UYN851968 UYN851970:UYN917504 UYN917506:UYN983040 UYN983042:UYN1048576 VIJ2:VIJ65536 VIJ65538:VIJ131072 VIJ131074:VIJ196608 VIJ196610:VIJ262144 VIJ262146:VIJ327680 VIJ327682:VIJ393216 VIJ393218:VIJ458752 VIJ458754:VIJ524288 VIJ524290:VIJ589824 VIJ589826:VIJ655360 VIJ655362:VIJ720896 VIJ720898:VIJ786432 VIJ786434:VIJ851968 VIJ851970:VIJ917504 VIJ917506:VIJ983040 VIJ983042:VIJ1048576 VSF2:VSF65536 VSF65538:VSF131072 VSF131074:VSF196608 VSF196610:VSF262144 VSF262146:VSF327680 VSF327682:VSF393216 VSF393218:VSF458752 VSF458754:VSF524288 VSF524290:VSF589824 VSF589826:VSF655360 VSF655362:VSF720896 VSF720898:VSF786432 VSF786434:VSF851968 VSF851970:VSF917504 VSF917506:VSF983040 VSF983042:VSF1048576 WCB2:WCB65536 WCB65538:WCB131072 WCB131074:WCB196608 WCB196610:WCB262144 WCB262146:WCB327680 WCB327682:WCB393216 WCB393218:WCB458752 WCB458754:WCB524288 WCB524290:WCB589824 WCB589826:WCB655360 WCB655362:WCB720896 WCB720898:WCB786432 WCB786434:WCB851968 WCB851970:WCB917504 WCB917506:WCB983040 WCB983042:WCB1048576 WLX2:WLX65536 WLX65538:WLX131072 WLX131074:WLX196608 WLX196610:WLX262144 WLX262146:WLX327680 WLX327682:WLX393216 WLX393218:WLX458752 WLX458754:WLX524288 WLX524290:WLX589824 WLX589826:WLX655360 WLX655362:WLX720896 WLX720898:WLX786432 WLX786434:WLX851968 WLX851970:WLX917504 WLX917506:WLX983040 WLX983042:WLX1048576 WVT2:WVT65536 WVT65538:WVT131072 WVT131074:WVT196608 WVT196610:WVT262144 WVT262146:WVT327680 WVT327682:WVT393216 WVT393218:WVT458752 WVT458754:WVT524288 WVT524290:WVT589824 WVT589826:WVT655360 WVT655362:WVT720896 WVT720898:WVT786432 WVT786434:WVT851968 WVT851970:WVT917504 WVT917506:WVT983040 WVT983042:WVT1048576">
      <formula1>0</formula1>
      <formula2>8400</formula2>
    </dataValidation>
    <dataValidation type="decimal" operator="between" allowBlank="1" showInputMessage="1" showErrorMessage="1" error="不能小于0，且不能大于12000" prompt="累计专项附加扣除全部未填写时，系统将自动为您计算专项附加扣除额度" sqref="M14:M65536 M65538:M131072 M131074:M196608 M196610:M262144 M262146:M327680 M327682:M393216 M393218:M458752 M458754:M524288 M524290:M589824 M589826:M655360 M655362:M720896 M720898:M786432 M786434:M851968 M851970:M917504 M917506:M983040 M983042:M1048576 JI2:JI65536 JI65538:JI131072 JI131074:JI196608 JI196610:JI262144 JI262146:JI327680 JI327682:JI393216 JI393218:JI458752 JI458754:JI524288 JI524290:JI589824 JI589826:JI655360 JI655362:JI720896 JI720898:JI786432 JI786434:JI851968 JI851970:JI917504 JI917506:JI983040 JI983042:JI1048576 TE2:TE65536 TE65538:TE131072 TE131074:TE196608 TE196610:TE262144 TE262146:TE327680 TE327682:TE393216 TE393218:TE458752 TE458754:TE524288 TE524290:TE589824 TE589826:TE655360 TE655362:TE720896 TE720898:TE786432 TE786434:TE851968 TE851970:TE917504 TE917506:TE983040 TE983042:TE1048576 ADA2:ADA65536 ADA65538:ADA131072 ADA131074:ADA196608 ADA196610:ADA262144 ADA262146:ADA327680 ADA327682:ADA393216 ADA393218:ADA458752 ADA458754:ADA524288 ADA524290:ADA589824 ADA589826:ADA655360 ADA655362:ADA720896 ADA720898:ADA786432 ADA786434:ADA851968 ADA851970:ADA917504 ADA917506:ADA983040 ADA983042:ADA1048576 AMW2:AMW65536 AMW65538:AMW131072 AMW131074:AMW196608 AMW196610:AMW262144 AMW262146:AMW327680 AMW327682:AMW393216 AMW393218:AMW458752 AMW458754:AMW524288 AMW524290:AMW589824 AMW589826:AMW655360 AMW655362:AMW720896 AMW720898:AMW786432 AMW786434:AMW851968 AMW851970:AMW917504 AMW917506:AMW983040 AMW983042:AMW1048576 AWS2:AWS65536 AWS65538:AWS131072 AWS131074:AWS196608 AWS196610:AWS262144 AWS262146:AWS327680 AWS327682:AWS393216 AWS393218:AWS458752 AWS458754:AWS524288 AWS524290:AWS589824 AWS589826:AWS655360 AWS655362:AWS720896 AWS720898:AWS786432 AWS786434:AWS851968 AWS851970:AWS917504 AWS917506:AWS983040 AWS983042:AWS1048576 BGO2:BGO65536 BGO65538:BGO131072 BGO131074:BGO196608 BGO196610:BGO262144 BGO262146:BGO327680 BGO327682:BGO393216 BGO393218:BGO458752 BGO458754:BGO524288 BGO524290:BGO589824 BGO589826:BGO655360 BGO655362:BGO720896 BGO720898:BGO786432 BGO786434:BGO851968 BGO851970:BGO917504 BGO917506:BGO983040 BGO983042:BGO1048576 BQK2:BQK65536 BQK65538:BQK131072 BQK131074:BQK196608 BQK196610:BQK262144 BQK262146:BQK327680 BQK327682:BQK393216 BQK393218:BQK458752 BQK458754:BQK524288 BQK524290:BQK589824 BQK589826:BQK655360 BQK655362:BQK720896 BQK720898:BQK786432 BQK786434:BQK851968 BQK851970:BQK917504 BQK917506:BQK983040 BQK983042:BQK1048576 CAG2:CAG65536 CAG65538:CAG131072 CAG131074:CAG196608 CAG196610:CAG262144 CAG262146:CAG327680 CAG327682:CAG393216 CAG393218:CAG458752 CAG458754:CAG524288 CAG524290:CAG589824 CAG589826:CAG655360 CAG655362:CAG720896 CAG720898:CAG786432 CAG786434:CAG851968 CAG851970:CAG917504 CAG917506:CAG983040 CAG983042:CAG1048576 CKC2:CKC65536 CKC65538:CKC131072 CKC131074:CKC196608 CKC196610:CKC262144 CKC262146:CKC327680 CKC327682:CKC393216 CKC393218:CKC458752 CKC458754:CKC524288 CKC524290:CKC589824 CKC589826:CKC655360 CKC655362:CKC720896 CKC720898:CKC786432 CKC786434:CKC851968 CKC851970:CKC917504 CKC917506:CKC983040 CKC983042:CKC1048576 CTY2:CTY65536 CTY65538:CTY131072 CTY131074:CTY196608 CTY196610:CTY262144 CTY262146:CTY327680 CTY327682:CTY393216 CTY393218:CTY458752 CTY458754:CTY524288 CTY524290:CTY589824 CTY589826:CTY655360 CTY655362:CTY720896 CTY720898:CTY786432 CTY786434:CTY851968 CTY851970:CTY917504 CTY917506:CTY983040 CTY983042:CTY1048576 DDU2:DDU65536 DDU65538:DDU131072 DDU131074:DDU196608 DDU196610:DDU262144 DDU262146:DDU327680 DDU327682:DDU393216 DDU393218:DDU458752 DDU458754:DDU524288 DDU524290:DDU589824 DDU589826:DDU655360 DDU655362:DDU720896 DDU720898:DDU786432 DDU786434:DDU851968 DDU851970:DDU917504 DDU917506:DDU983040 DDU983042:DDU1048576 DNQ2:DNQ65536 DNQ65538:DNQ131072 DNQ131074:DNQ196608 DNQ196610:DNQ262144 DNQ262146:DNQ327680 DNQ327682:DNQ393216 DNQ393218:DNQ458752 DNQ458754:DNQ524288 DNQ524290:DNQ589824 DNQ589826:DNQ655360 DNQ655362:DNQ720896 DNQ720898:DNQ786432 DNQ786434:DNQ851968 DNQ851970:DNQ917504 DNQ917506:DNQ983040 DNQ983042:DNQ1048576 DXM2:DXM65536 DXM65538:DXM131072 DXM131074:DXM196608 DXM196610:DXM262144 DXM262146:DXM327680 DXM327682:DXM393216 DXM393218:DXM458752 DXM458754:DXM524288 DXM524290:DXM589824 DXM589826:DXM655360 DXM655362:DXM720896 DXM720898:DXM786432 DXM786434:DXM851968 DXM851970:DXM917504 DXM917506:DXM983040 DXM983042:DXM1048576 EHI2:EHI65536 EHI65538:EHI131072 EHI131074:EHI196608 EHI196610:EHI262144 EHI262146:EHI327680 EHI327682:EHI393216 EHI393218:EHI458752 EHI458754:EHI524288 EHI524290:EHI589824 EHI589826:EHI655360 EHI655362:EHI720896 EHI720898:EHI786432 EHI786434:EHI851968 EHI851970:EHI917504 EHI917506:EHI983040 EHI983042:EHI1048576 ERE2:ERE65536 ERE65538:ERE131072 ERE131074:ERE196608 ERE196610:ERE262144 ERE262146:ERE327680 ERE327682:ERE393216 ERE393218:ERE458752 ERE458754:ERE524288 ERE524290:ERE589824 ERE589826:ERE655360 ERE655362:ERE720896 ERE720898:ERE786432 ERE786434:ERE851968 ERE851970:ERE917504 ERE917506:ERE983040 ERE983042:ERE1048576 FBA2:FBA65536 FBA65538:FBA131072 FBA131074:FBA196608 FBA196610:FBA262144 FBA262146:FBA327680 FBA327682:FBA393216 FBA393218:FBA458752 FBA458754:FBA524288 FBA524290:FBA589824 FBA589826:FBA655360 FBA655362:FBA720896 FBA720898:FBA786432 FBA786434:FBA851968 FBA851970:FBA917504 FBA917506:FBA983040 FBA983042:FBA1048576 FKW2:FKW65536 FKW65538:FKW131072 FKW131074:FKW196608 FKW196610:FKW262144 FKW262146:FKW327680 FKW327682:FKW393216 FKW393218:FKW458752 FKW458754:FKW524288 FKW524290:FKW589824 FKW589826:FKW655360 FKW655362:FKW720896 FKW720898:FKW786432 FKW786434:FKW851968 FKW851970:FKW917504 FKW917506:FKW983040 FKW983042:FKW1048576 FUS2:FUS65536 FUS65538:FUS131072 FUS131074:FUS196608 FUS196610:FUS262144 FUS262146:FUS327680 FUS327682:FUS393216 FUS393218:FUS458752 FUS458754:FUS524288 FUS524290:FUS589824 FUS589826:FUS655360 FUS655362:FUS720896 FUS720898:FUS786432 FUS786434:FUS851968 FUS851970:FUS917504 FUS917506:FUS983040 FUS983042:FUS1048576 GEO2:GEO65536 GEO65538:GEO131072 GEO131074:GEO196608 GEO196610:GEO262144 GEO262146:GEO327680 GEO327682:GEO393216 GEO393218:GEO458752 GEO458754:GEO524288 GEO524290:GEO589824 GEO589826:GEO655360 GEO655362:GEO720896 GEO720898:GEO786432 GEO786434:GEO851968 GEO851970:GEO917504 GEO917506:GEO983040 GEO983042:GEO1048576 GOK2:GOK65536 GOK65538:GOK131072 GOK131074:GOK196608 GOK196610:GOK262144 GOK262146:GOK327680 GOK327682:GOK393216 GOK393218:GOK458752 GOK458754:GOK524288 GOK524290:GOK589824 GOK589826:GOK655360 GOK655362:GOK720896 GOK720898:GOK786432 GOK786434:GOK851968 GOK851970:GOK917504 GOK917506:GOK983040 GOK983042:GOK1048576 GYG2:GYG65536 GYG65538:GYG131072 GYG131074:GYG196608 GYG196610:GYG262144 GYG262146:GYG327680 GYG327682:GYG393216 GYG393218:GYG458752 GYG458754:GYG524288 GYG524290:GYG589824 GYG589826:GYG655360 GYG655362:GYG720896 GYG720898:GYG786432 GYG786434:GYG851968 GYG851970:GYG917504 GYG917506:GYG983040 GYG983042:GYG1048576 HIC2:HIC65536 HIC65538:HIC131072 HIC131074:HIC196608 HIC196610:HIC262144 HIC262146:HIC327680 HIC327682:HIC393216 HIC393218:HIC458752 HIC458754:HIC524288 HIC524290:HIC589824 HIC589826:HIC655360 HIC655362:HIC720896 HIC720898:HIC786432 HIC786434:HIC851968 HIC851970:HIC917504 HIC917506:HIC983040 HIC983042:HIC1048576 HRY2:HRY65536 HRY65538:HRY131072 HRY131074:HRY196608 HRY196610:HRY262144 HRY262146:HRY327680 HRY327682:HRY393216 HRY393218:HRY458752 HRY458754:HRY524288 HRY524290:HRY589824 HRY589826:HRY655360 HRY655362:HRY720896 HRY720898:HRY786432 HRY786434:HRY851968 HRY851970:HRY917504 HRY917506:HRY983040 HRY983042:HRY1048576 IBU2:IBU65536 IBU65538:IBU131072 IBU131074:IBU196608 IBU196610:IBU262144 IBU262146:IBU327680 IBU327682:IBU393216 IBU393218:IBU458752 IBU458754:IBU524288 IBU524290:IBU589824 IBU589826:IBU655360 IBU655362:IBU720896 IBU720898:IBU786432 IBU786434:IBU851968 IBU851970:IBU917504 IBU917506:IBU983040 IBU983042:IBU1048576 ILQ2:ILQ65536 ILQ65538:ILQ131072 ILQ131074:ILQ196608 ILQ196610:ILQ262144 ILQ262146:ILQ327680 ILQ327682:ILQ393216 ILQ393218:ILQ458752 ILQ458754:ILQ524288 ILQ524290:ILQ589824 ILQ589826:ILQ655360 ILQ655362:ILQ720896 ILQ720898:ILQ786432 ILQ786434:ILQ851968 ILQ851970:ILQ917504 ILQ917506:ILQ983040 ILQ983042:ILQ1048576 IVM2:IVM65536 IVM65538:IVM131072 IVM131074:IVM196608 IVM196610:IVM262144 IVM262146:IVM327680 IVM327682:IVM393216 IVM393218:IVM458752 IVM458754:IVM524288 IVM524290:IVM589824 IVM589826:IVM655360 IVM655362:IVM720896 IVM720898:IVM786432 IVM786434:IVM851968 IVM851970:IVM917504 IVM917506:IVM983040 IVM983042:IVM1048576 JFI2:JFI65536 JFI65538:JFI131072 JFI131074:JFI196608 JFI196610:JFI262144 JFI262146:JFI327680 JFI327682:JFI393216 JFI393218:JFI458752 JFI458754:JFI524288 JFI524290:JFI589824 JFI589826:JFI655360 JFI655362:JFI720896 JFI720898:JFI786432 JFI786434:JFI851968 JFI851970:JFI917504 JFI917506:JFI983040 JFI983042:JFI1048576 JPE2:JPE65536 JPE65538:JPE131072 JPE131074:JPE196608 JPE196610:JPE262144 JPE262146:JPE327680 JPE327682:JPE393216 JPE393218:JPE458752 JPE458754:JPE524288 JPE524290:JPE589824 JPE589826:JPE655360 JPE655362:JPE720896 JPE720898:JPE786432 JPE786434:JPE851968 JPE851970:JPE917504 JPE917506:JPE983040 JPE983042:JPE1048576 JZA2:JZA65536 JZA65538:JZA131072 JZA131074:JZA196608 JZA196610:JZA262144 JZA262146:JZA327680 JZA327682:JZA393216 JZA393218:JZA458752 JZA458754:JZA524288 JZA524290:JZA589824 JZA589826:JZA655360 JZA655362:JZA720896 JZA720898:JZA786432 JZA786434:JZA851968 JZA851970:JZA917504 JZA917506:JZA983040 JZA983042:JZA1048576 KIW2:KIW65536 KIW65538:KIW131072 KIW131074:KIW196608 KIW196610:KIW262144 KIW262146:KIW327680 KIW327682:KIW393216 KIW393218:KIW458752 KIW458754:KIW524288 KIW524290:KIW589824 KIW589826:KIW655360 KIW655362:KIW720896 KIW720898:KIW786432 KIW786434:KIW851968 KIW851970:KIW917504 KIW917506:KIW983040 KIW983042:KIW1048576 KSS2:KSS65536 KSS65538:KSS131072 KSS131074:KSS196608 KSS196610:KSS262144 KSS262146:KSS327680 KSS327682:KSS393216 KSS393218:KSS458752 KSS458754:KSS524288 KSS524290:KSS589824 KSS589826:KSS655360 KSS655362:KSS720896 KSS720898:KSS786432 KSS786434:KSS851968 KSS851970:KSS917504 KSS917506:KSS983040 KSS983042:KSS1048576 LCO2:LCO65536 LCO65538:LCO131072 LCO131074:LCO196608 LCO196610:LCO262144 LCO262146:LCO327680 LCO327682:LCO393216 LCO393218:LCO458752 LCO458754:LCO524288 LCO524290:LCO589824 LCO589826:LCO655360 LCO655362:LCO720896 LCO720898:LCO786432 LCO786434:LCO851968 LCO851970:LCO917504 LCO917506:LCO983040 LCO983042:LCO1048576 LMK2:LMK65536 LMK65538:LMK131072 LMK131074:LMK196608 LMK196610:LMK262144 LMK262146:LMK327680 LMK327682:LMK393216 LMK393218:LMK458752 LMK458754:LMK524288 LMK524290:LMK589824 LMK589826:LMK655360 LMK655362:LMK720896 LMK720898:LMK786432 LMK786434:LMK851968 LMK851970:LMK917504 LMK917506:LMK983040 LMK983042:LMK1048576 LWG2:LWG65536 LWG65538:LWG131072 LWG131074:LWG196608 LWG196610:LWG262144 LWG262146:LWG327680 LWG327682:LWG393216 LWG393218:LWG458752 LWG458754:LWG524288 LWG524290:LWG589824 LWG589826:LWG655360 LWG655362:LWG720896 LWG720898:LWG786432 LWG786434:LWG851968 LWG851970:LWG917504 LWG917506:LWG983040 LWG983042:LWG1048576 MGC2:MGC65536 MGC65538:MGC131072 MGC131074:MGC196608 MGC196610:MGC262144 MGC262146:MGC327680 MGC327682:MGC393216 MGC393218:MGC458752 MGC458754:MGC524288 MGC524290:MGC589824 MGC589826:MGC655360 MGC655362:MGC720896 MGC720898:MGC786432 MGC786434:MGC851968 MGC851970:MGC917504 MGC917506:MGC983040 MGC983042:MGC1048576 MPY2:MPY65536 MPY65538:MPY131072 MPY131074:MPY196608 MPY196610:MPY262144 MPY262146:MPY327680 MPY327682:MPY393216 MPY393218:MPY458752 MPY458754:MPY524288 MPY524290:MPY589824 MPY589826:MPY655360 MPY655362:MPY720896 MPY720898:MPY786432 MPY786434:MPY851968 MPY851970:MPY917504 MPY917506:MPY983040 MPY983042:MPY1048576 MZU2:MZU65536 MZU65538:MZU131072 MZU131074:MZU196608 MZU196610:MZU262144 MZU262146:MZU327680 MZU327682:MZU393216 MZU393218:MZU458752 MZU458754:MZU524288 MZU524290:MZU589824 MZU589826:MZU655360 MZU655362:MZU720896 MZU720898:MZU786432 MZU786434:MZU851968 MZU851970:MZU917504 MZU917506:MZU983040 MZU983042:MZU1048576 NJQ2:NJQ65536 NJQ65538:NJQ131072 NJQ131074:NJQ196608 NJQ196610:NJQ262144 NJQ262146:NJQ327680 NJQ327682:NJQ393216 NJQ393218:NJQ458752 NJQ458754:NJQ524288 NJQ524290:NJQ589824 NJQ589826:NJQ655360 NJQ655362:NJQ720896 NJQ720898:NJQ786432 NJQ786434:NJQ851968 NJQ851970:NJQ917504 NJQ917506:NJQ983040 NJQ983042:NJQ1048576 NTM2:NTM65536 NTM65538:NTM131072 NTM131074:NTM196608 NTM196610:NTM262144 NTM262146:NTM327680 NTM327682:NTM393216 NTM393218:NTM458752 NTM458754:NTM524288 NTM524290:NTM589824 NTM589826:NTM655360 NTM655362:NTM720896 NTM720898:NTM786432 NTM786434:NTM851968 NTM851970:NTM917504 NTM917506:NTM983040 NTM983042:NTM1048576 ODI2:ODI65536 ODI65538:ODI131072 ODI131074:ODI196608 ODI196610:ODI262144 ODI262146:ODI327680 ODI327682:ODI393216 ODI393218:ODI458752 ODI458754:ODI524288 ODI524290:ODI589824 ODI589826:ODI655360 ODI655362:ODI720896 ODI720898:ODI786432 ODI786434:ODI851968 ODI851970:ODI917504 ODI917506:ODI983040 ODI983042:ODI1048576 ONE2:ONE65536 ONE65538:ONE131072 ONE131074:ONE196608 ONE196610:ONE262144 ONE262146:ONE327680 ONE327682:ONE393216 ONE393218:ONE458752 ONE458754:ONE524288 ONE524290:ONE589824 ONE589826:ONE655360 ONE655362:ONE720896 ONE720898:ONE786432 ONE786434:ONE851968 ONE851970:ONE917504 ONE917506:ONE983040 ONE983042:ONE1048576 OXA2:OXA65536 OXA65538:OXA131072 OXA131074:OXA196608 OXA196610:OXA262144 OXA262146:OXA327680 OXA327682:OXA393216 OXA393218:OXA458752 OXA458754:OXA524288 OXA524290:OXA589824 OXA589826:OXA655360 OXA655362:OXA720896 OXA720898:OXA786432 OXA786434:OXA851968 OXA851970:OXA917504 OXA917506:OXA983040 OXA983042:OXA1048576 PGW2:PGW65536 PGW65538:PGW131072 PGW131074:PGW196608 PGW196610:PGW262144 PGW262146:PGW327680 PGW327682:PGW393216 PGW393218:PGW458752 PGW458754:PGW524288 PGW524290:PGW589824 PGW589826:PGW655360 PGW655362:PGW720896 PGW720898:PGW786432 PGW786434:PGW851968 PGW851970:PGW917504 PGW917506:PGW983040 PGW983042:PGW1048576 PQS2:PQS65536 PQS65538:PQS131072 PQS131074:PQS196608 PQS196610:PQS262144 PQS262146:PQS327680 PQS327682:PQS393216 PQS393218:PQS458752 PQS458754:PQS524288 PQS524290:PQS589824 PQS589826:PQS655360 PQS655362:PQS720896 PQS720898:PQS786432 PQS786434:PQS851968 PQS851970:PQS917504 PQS917506:PQS983040 PQS983042:PQS1048576 QAO2:QAO65536 QAO65538:QAO131072 QAO131074:QAO196608 QAO196610:QAO262144 QAO262146:QAO327680 QAO327682:QAO393216 QAO393218:QAO458752 QAO458754:QAO524288 QAO524290:QAO589824 QAO589826:QAO655360 QAO655362:QAO720896 QAO720898:QAO786432 QAO786434:QAO851968 QAO851970:QAO917504 QAO917506:QAO983040 QAO983042:QAO1048576 QKK2:QKK65536 QKK65538:QKK131072 QKK131074:QKK196608 QKK196610:QKK262144 QKK262146:QKK327680 QKK327682:QKK393216 QKK393218:QKK458752 QKK458754:QKK524288 QKK524290:QKK589824 QKK589826:QKK655360 QKK655362:QKK720896 QKK720898:QKK786432 QKK786434:QKK851968 QKK851970:QKK917504 QKK917506:QKK983040 QKK983042:QKK1048576 QUG2:QUG65536 QUG65538:QUG131072 QUG131074:QUG196608 QUG196610:QUG262144 QUG262146:QUG327680 QUG327682:QUG393216 QUG393218:QUG458752 QUG458754:QUG524288 QUG524290:QUG589824 QUG589826:QUG655360 QUG655362:QUG720896 QUG720898:QUG786432 QUG786434:QUG851968 QUG851970:QUG917504 QUG917506:QUG983040 QUG983042:QUG1048576 REC2:REC65536 REC65538:REC131072 REC131074:REC196608 REC196610:REC262144 REC262146:REC327680 REC327682:REC393216 REC393218:REC458752 REC458754:REC524288 REC524290:REC589824 REC589826:REC655360 REC655362:REC720896 REC720898:REC786432 REC786434:REC851968 REC851970:REC917504 REC917506:REC983040 REC983042:REC1048576 RNY2:RNY65536 RNY65538:RNY131072 RNY131074:RNY196608 RNY196610:RNY262144 RNY262146:RNY327680 RNY327682:RNY393216 RNY393218:RNY458752 RNY458754:RNY524288 RNY524290:RNY589824 RNY589826:RNY655360 RNY655362:RNY720896 RNY720898:RNY786432 RNY786434:RNY851968 RNY851970:RNY917504 RNY917506:RNY983040 RNY983042:RNY1048576 RXU2:RXU65536 RXU65538:RXU131072 RXU131074:RXU196608 RXU196610:RXU262144 RXU262146:RXU327680 RXU327682:RXU393216 RXU393218:RXU458752 RXU458754:RXU524288 RXU524290:RXU589824 RXU589826:RXU655360 RXU655362:RXU720896 RXU720898:RXU786432 RXU786434:RXU851968 RXU851970:RXU917504 RXU917506:RXU983040 RXU983042:RXU1048576 SHQ2:SHQ65536 SHQ65538:SHQ131072 SHQ131074:SHQ196608 SHQ196610:SHQ262144 SHQ262146:SHQ327680 SHQ327682:SHQ393216 SHQ393218:SHQ458752 SHQ458754:SHQ524288 SHQ524290:SHQ589824 SHQ589826:SHQ655360 SHQ655362:SHQ720896 SHQ720898:SHQ786432 SHQ786434:SHQ851968 SHQ851970:SHQ917504 SHQ917506:SHQ983040 SHQ983042:SHQ1048576 SRM2:SRM65536 SRM65538:SRM131072 SRM131074:SRM196608 SRM196610:SRM262144 SRM262146:SRM327680 SRM327682:SRM393216 SRM393218:SRM458752 SRM458754:SRM524288 SRM524290:SRM589824 SRM589826:SRM655360 SRM655362:SRM720896 SRM720898:SRM786432 SRM786434:SRM851968 SRM851970:SRM917504 SRM917506:SRM983040 SRM983042:SRM1048576 TBI2:TBI65536 TBI65538:TBI131072 TBI131074:TBI196608 TBI196610:TBI262144 TBI262146:TBI327680 TBI327682:TBI393216 TBI393218:TBI458752 TBI458754:TBI524288 TBI524290:TBI589824 TBI589826:TBI655360 TBI655362:TBI720896 TBI720898:TBI786432 TBI786434:TBI851968 TBI851970:TBI917504 TBI917506:TBI983040 TBI983042:TBI1048576 TLE2:TLE65536 TLE65538:TLE131072 TLE131074:TLE196608 TLE196610:TLE262144 TLE262146:TLE327680 TLE327682:TLE393216 TLE393218:TLE458752 TLE458754:TLE524288 TLE524290:TLE589824 TLE589826:TLE655360 TLE655362:TLE720896 TLE720898:TLE786432 TLE786434:TLE851968 TLE851970:TLE917504 TLE917506:TLE983040 TLE983042:TLE1048576 TVA2:TVA65536 TVA65538:TVA131072 TVA131074:TVA196608 TVA196610:TVA262144 TVA262146:TVA327680 TVA327682:TVA393216 TVA393218:TVA458752 TVA458754:TVA524288 TVA524290:TVA589824 TVA589826:TVA655360 TVA655362:TVA720896 TVA720898:TVA786432 TVA786434:TVA851968 TVA851970:TVA917504 TVA917506:TVA983040 TVA983042:TVA1048576 UEW2:UEW65536 UEW65538:UEW131072 UEW131074:UEW196608 UEW196610:UEW262144 UEW262146:UEW327680 UEW327682:UEW393216 UEW393218:UEW458752 UEW458754:UEW524288 UEW524290:UEW589824 UEW589826:UEW655360 UEW655362:UEW720896 UEW720898:UEW786432 UEW786434:UEW851968 UEW851970:UEW917504 UEW917506:UEW983040 UEW983042:UEW1048576 UOS2:UOS65536 UOS65538:UOS131072 UOS131074:UOS196608 UOS196610:UOS262144 UOS262146:UOS327680 UOS327682:UOS393216 UOS393218:UOS458752 UOS458754:UOS524288 UOS524290:UOS589824 UOS589826:UOS655360 UOS655362:UOS720896 UOS720898:UOS786432 UOS786434:UOS851968 UOS851970:UOS917504 UOS917506:UOS983040 UOS983042:UOS1048576 UYO2:UYO65536 UYO65538:UYO131072 UYO131074:UYO196608 UYO196610:UYO262144 UYO262146:UYO327680 UYO327682:UYO393216 UYO393218:UYO458752 UYO458754:UYO524288 UYO524290:UYO589824 UYO589826:UYO655360 UYO655362:UYO720896 UYO720898:UYO786432 UYO786434:UYO851968 UYO851970:UYO917504 UYO917506:UYO983040 UYO983042:UYO1048576 VIK2:VIK65536 VIK65538:VIK131072 VIK131074:VIK196608 VIK196610:VIK262144 VIK262146:VIK327680 VIK327682:VIK393216 VIK393218:VIK458752 VIK458754:VIK524288 VIK524290:VIK589824 VIK589826:VIK655360 VIK655362:VIK720896 VIK720898:VIK786432 VIK786434:VIK851968 VIK851970:VIK917504 VIK917506:VIK983040 VIK983042:VIK1048576 VSG2:VSG65536 VSG65538:VSG131072 VSG131074:VSG196608 VSG196610:VSG262144 VSG262146:VSG327680 VSG327682:VSG393216 VSG393218:VSG458752 VSG458754:VSG524288 VSG524290:VSG589824 VSG589826:VSG655360 VSG655362:VSG720896 VSG720898:VSG786432 VSG786434:VSG851968 VSG851970:VSG917504 VSG917506:VSG983040 VSG983042:VSG1048576 WCC2:WCC65536 WCC65538:WCC131072 WCC131074:WCC196608 WCC196610:WCC262144 WCC262146:WCC327680 WCC327682:WCC393216 WCC393218:WCC458752 WCC458754:WCC524288 WCC524290:WCC589824 WCC589826:WCC655360 WCC655362:WCC720896 WCC720898:WCC786432 WCC786434:WCC851968 WCC851970:WCC917504 WCC917506:WCC983040 WCC983042:WCC1048576 WLY2:WLY65536 WLY65538:WLY131072 WLY131074:WLY196608 WLY196610:WLY262144 WLY262146:WLY327680 WLY327682:WLY393216 WLY393218:WLY458752 WLY458754:WLY524288 WLY524290:WLY589824 WLY589826:WLY655360 WLY655362:WLY720896 WLY720898:WLY786432 WLY786434:WLY851968 WLY851970:WLY917504 WLY917506:WLY983040 WLY983042:WLY1048576 WVU2:WVU65536 WVU65538:WVU131072 WVU131074:WVU196608 WVU196610:WVU262144 WVU262146:WVU327680 WVU327682:WVU393216 WVU393218:WVU458752 WVU458754:WVU524288 WVU524290:WVU589824 WVU589826:WVU655360 WVU655362:WVU720896 WVU720898:WVU786432 WVU786434:WVU851968 WVU851970:WVU917504 WVU917506:WVU983040 WVU983042:WVU1048576">
      <formula1>0</formula1>
      <formula2>12000</formula2>
    </dataValidation>
    <dataValidation type="decimal" operator="between" allowBlank="1" showInputMessage="1" showErrorMessage="1" error="不能小于0，且不能大于18000" prompt="累计专项附加扣除全部未填写时，系统将自动为您计算专项附加扣除额度" sqref="N14:N65536 N65538:N131072 N131074:N196608 N196610:N262144 N262146:N327680 N327682:N393216 N393218:N458752 N458754:N524288 N524290:N589824 N589826:N655360 N655362:N720896 N720898:N786432 N786434:N851968 N851970:N917504 N917506:N983040 N983042:N1048576 JJ2:JJ65536 JJ65538:JJ131072 JJ131074:JJ196608 JJ196610:JJ262144 JJ262146:JJ327680 JJ327682:JJ393216 JJ393218:JJ458752 JJ458754:JJ524288 JJ524290:JJ589824 JJ589826:JJ655360 JJ655362:JJ720896 JJ720898:JJ786432 JJ786434:JJ851968 JJ851970:JJ917504 JJ917506:JJ983040 JJ983042:JJ1048576 TF2:TF65536 TF65538:TF131072 TF131074:TF196608 TF196610:TF262144 TF262146:TF327680 TF327682:TF393216 TF393218:TF458752 TF458754:TF524288 TF524290:TF589824 TF589826:TF655360 TF655362:TF720896 TF720898:TF786432 TF786434:TF851968 TF851970:TF917504 TF917506:TF983040 TF983042:TF1048576 ADB2:ADB65536 ADB65538:ADB131072 ADB131074:ADB196608 ADB196610:ADB262144 ADB262146:ADB327680 ADB327682:ADB393216 ADB393218:ADB458752 ADB458754:ADB524288 ADB524290:ADB589824 ADB589826:ADB655360 ADB655362:ADB720896 ADB720898:ADB786432 ADB786434:ADB851968 ADB851970:ADB917504 ADB917506:ADB983040 ADB983042:ADB1048576 AMX2:AMX65536 AMX65538:AMX131072 AMX131074:AMX196608 AMX196610:AMX262144 AMX262146:AMX327680 AMX327682:AMX393216 AMX393218:AMX458752 AMX458754:AMX524288 AMX524290:AMX589824 AMX589826:AMX655360 AMX655362:AMX720896 AMX720898:AMX786432 AMX786434:AMX851968 AMX851970:AMX917504 AMX917506:AMX983040 AMX983042:AMX1048576 AWT2:AWT65536 AWT65538:AWT131072 AWT131074:AWT196608 AWT196610:AWT262144 AWT262146:AWT327680 AWT327682:AWT393216 AWT393218:AWT458752 AWT458754:AWT524288 AWT524290:AWT589824 AWT589826:AWT655360 AWT655362:AWT720896 AWT720898:AWT786432 AWT786434:AWT851968 AWT851970:AWT917504 AWT917506:AWT983040 AWT983042:AWT1048576 BGP2:BGP65536 BGP65538:BGP131072 BGP131074:BGP196608 BGP196610:BGP262144 BGP262146:BGP327680 BGP327682:BGP393216 BGP393218:BGP458752 BGP458754:BGP524288 BGP524290:BGP589824 BGP589826:BGP655360 BGP655362:BGP720896 BGP720898:BGP786432 BGP786434:BGP851968 BGP851970:BGP917504 BGP917506:BGP983040 BGP983042:BGP1048576 BQL2:BQL65536 BQL65538:BQL131072 BQL131074:BQL196608 BQL196610:BQL262144 BQL262146:BQL327680 BQL327682:BQL393216 BQL393218:BQL458752 BQL458754:BQL524288 BQL524290:BQL589824 BQL589826:BQL655360 BQL655362:BQL720896 BQL720898:BQL786432 BQL786434:BQL851968 BQL851970:BQL917504 BQL917506:BQL983040 BQL983042:BQL1048576 CAH2:CAH65536 CAH65538:CAH131072 CAH131074:CAH196608 CAH196610:CAH262144 CAH262146:CAH327680 CAH327682:CAH393216 CAH393218:CAH458752 CAH458754:CAH524288 CAH524290:CAH589824 CAH589826:CAH655360 CAH655362:CAH720896 CAH720898:CAH786432 CAH786434:CAH851968 CAH851970:CAH917504 CAH917506:CAH983040 CAH983042:CAH1048576 CKD2:CKD65536 CKD65538:CKD131072 CKD131074:CKD196608 CKD196610:CKD262144 CKD262146:CKD327680 CKD327682:CKD393216 CKD393218:CKD458752 CKD458754:CKD524288 CKD524290:CKD589824 CKD589826:CKD655360 CKD655362:CKD720896 CKD720898:CKD786432 CKD786434:CKD851968 CKD851970:CKD917504 CKD917506:CKD983040 CKD983042:CKD1048576 CTZ2:CTZ65536 CTZ65538:CTZ131072 CTZ131074:CTZ196608 CTZ196610:CTZ262144 CTZ262146:CTZ327680 CTZ327682:CTZ393216 CTZ393218:CTZ458752 CTZ458754:CTZ524288 CTZ524290:CTZ589824 CTZ589826:CTZ655360 CTZ655362:CTZ720896 CTZ720898:CTZ786432 CTZ786434:CTZ851968 CTZ851970:CTZ917504 CTZ917506:CTZ983040 CTZ983042:CTZ1048576 DDV2:DDV65536 DDV65538:DDV131072 DDV131074:DDV196608 DDV196610:DDV262144 DDV262146:DDV327680 DDV327682:DDV393216 DDV393218:DDV458752 DDV458754:DDV524288 DDV524290:DDV589824 DDV589826:DDV655360 DDV655362:DDV720896 DDV720898:DDV786432 DDV786434:DDV851968 DDV851970:DDV917504 DDV917506:DDV983040 DDV983042:DDV1048576 DNR2:DNR65536 DNR65538:DNR131072 DNR131074:DNR196608 DNR196610:DNR262144 DNR262146:DNR327680 DNR327682:DNR393216 DNR393218:DNR458752 DNR458754:DNR524288 DNR524290:DNR589824 DNR589826:DNR655360 DNR655362:DNR720896 DNR720898:DNR786432 DNR786434:DNR851968 DNR851970:DNR917504 DNR917506:DNR983040 DNR983042:DNR1048576 DXN2:DXN65536 DXN65538:DXN131072 DXN131074:DXN196608 DXN196610:DXN262144 DXN262146:DXN327680 DXN327682:DXN393216 DXN393218:DXN458752 DXN458754:DXN524288 DXN524290:DXN589824 DXN589826:DXN655360 DXN655362:DXN720896 DXN720898:DXN786432 DXN786434:DXN851968 DXN851970:DXN917504 DXN917506:DXN983040 DXN983042:DXN1048576 EHJ2:EHJ65536 EHJ65538:EHJ131072 EHJ131074:EHJ196608 EHJ196610:EHJ262144 EHJ262146:EHJ327680 EHJ327682:EHJ393216 EHJ393218:EHJ458752 EHJ458754:EHJ524288 EHJ524290:EHJ589824 EHJ589826:EHJ655360 EHJ655362:EHJ720896 EHJ720898:EHJ786432 EHJ786434:EHJ851968 EHJ851970:EHJ917504 EHJ917506:EHJ983040 EHJ983042:EHJ1048576 ERF2:ERF65536 ERF65538:ERF131072 ERF131074:ERF196608 ERF196610:ERF262144 ERF262146:ERF327680 ERF327682:ERF393216 ERF393218:ERF458752 ERF458754:ERF524288 ERF524290:ERF589824 ERF589826:ERF655360 ERF655362:ERF720896 ERF720898:ERF786432 ERF786434:ERF851968 ERF851970:ERF917504 ERF917506:ERF983040 ERF983042:ERF1048576 FBB2:FBB65536 FBB65538:FBB131072 FBB131074:FBB196608 FBB196610:FBB262144 FBB262146:FBB327680 FBB327682:FBB393216 FBB393218:FBB458752 FBB458754:FBB524288 FBB524290:FBB589824 FBB589826:FBB655360 FBB655362:FBB720896 FBB720898:FBB786432 FBB786434:FBB851968 FBB851970:FBB917504 FBB917506:FBB983040 FBB983042:FBB1048576 FKX2:FKX65536 FKX65538:FKX131072 FKX131074:FKX196608 FKX196610:FKX262144 FKX262146:FKX327680 FKX327682:FKX393216 FKX393218:FKX458752 FKX458754:FKX524288 FKX524290:FKX589824 FKX589826:FKX655360 FKX655362:FKX720896 FKX720898:FKX786432 FKX786434:FKX851968 FKX851970:FKX917504 FKX917506:FKX983040 FKX983042:FKX1048576 FUT2:FUT65536 FUT65538:FUT131072 FUT131074:FUT196608 FUT196610:FUT262144 FUT262146:FUT327680 FUT327682:FUT393216 FUT393218:FUT458752 FUT458754:FUT524288 FUT524290:FUT589824 FUT589826:FUT655360 FUT655362:FUT720896 FUT720898:FUT786432 FUT786434:FUT851968 FUT851970:FUT917504 FUT917506:FUT983040 FUT983042:FUT1048576 GEP2:GEP65536 GEP65538:GEP131072 GEP131074:GEP196608 GEP196610:GEP262144 GEP262146:GEP327680 GEP327682:GEP393216 GEP393218:GEP458752 GEP458754:GEP524288 GEP524290:GEP589824 GEP589826:GEP655360 GEP655362:GEP720896 GEP720898:GEP786432 GEP786434:GEP851968 GEP851970:GEP917504 GEP917506:GEP983040 GEP983042:GEP1048576 GOL2:GOL65536 GOL65538:GOL131072 GOL131074:GOL196608 GOL196610:GOL262144 GOL262146:GOL327680 GOL327682:GOL393216 GOL393218:GOL458752 GOL458754:GOL524288 GOL524290:GOL589824 GOL589826:GOL655360 GOL655362:GOL720896 GOL720898:GOL786432 GOL786434:GOL851968 GOL851970:GOL917504 GOL917506:GOL983040 GOL983042:GOL1048576 GYH2:GYH65536 GYH65538:GYH131072 GYH131074:GYH196608 GYH196610:GYH262144 GYH262146:GYH327680 GYH327682:GYH393216 GYH393218:GYH458752 GYH458754:GYH524288 GYH524290:GYH589824 GYH589826:GYH655360 GYH655362:GYH720896 GYH720898:GYH786432 GYH786434:GYH851968 GYH851970:GYH917504 GYH917506:GYH983040 GYH983042:GYH1048576 HID2:HID65536 HID65538:HID131072 HID131074:HID196608 HID196610:HID262144 HID262146:HID327680 HID327682:HID393216 HID393218:HID458752 HID458754:HID524288 HID524290:HID589824 HID589826:HID655360 HID655362:HID720896 HID720898:HID786432 HID786434:HID851968 HID851970:HID917504 HID917506:HID983040 HID983042:HID1048576 HRZ2:HRZ65536 HRZ65538:HRZ131072 HRZ131074:HRZ196608 HRZ196610:HRZ262144 HRZ262146:HRZ327680 HRZ327682:HRZ393216 HRZ393218:HRZ458752 HRZ458754:HRZ524288 HRZ524290:HRZ589824 HRZ589826:HRZ655360 HRZ655362:HRZ720896 HRZ720898:HRZ786432 HRZ786434:HRZ851968 HRZ851970:HRZ917504 HRZ917506:HRZ983040 HRZ983042:HRZ1048576 IBV2:IBV65536 IBV65538:IBV131072 IBV131074:IBV196608 IBV196610:IBV262144 IBV262146:IBV327680 IBV327682:IBV393216 IBV393218:IBV458752 IBV458754:IBV524288 IBV524290:IBV589824 IBV589826:IBV655360 IBV655362:IBV720896 IBV720898:IBV786432 IBV786434:IBV851968 IBV851970:IBV917504 IBV917506:IBV983040 IBV983042:IBV1048576 ILR2:ILR65536 ILR65538:ILR131072 ILR131074:ILR196608 ILR196610:ILR262144 ILR262146:ILR327680 ILR327682:ILR393216 ILR393218:ILR458752 ILR458754:ILR524288 ILR524290:ILR589824 ILR589826:ILR655360 ILR655362:ILR720896 ILR720898:ILR786432 ILR786434:ILR851968 ILR851970:ILR917504 ILR917506:ILR983040 ILR983042:ILR1048576 IVN2:IVN65536 IVN65538:IVN131072 IVN131074:IVN196608 IVN196610:IVN262144 IVN262146:IVN327680 IVN327682:IVN393216 IVN393218:IVN458752 IVN458754:IVN524288 IVN524290:IVN589824 IVN589826:IVN655360 IVN655362:IVN720896 IVN720898:IVN786432 IVN786434:IVN851968 IVN851970:IVN917504 IVN917506:IVN983040 IVN983042:IVN1048576 JFJ2:JFJ65536 JFJ65538:JFJ131072 JFJ131074:JFJ196608 JFJ196610:JFJ262144 JFJ262146:JFJ327680 JFJ327682:JFJ393216 JFJ393218:JFJ458752 JFJ458754:JFJ524288 JFJ524290:JFJ589824 JFJ589826:JFJ655360 JFJ655362:JFJ720896 JFJ720898:JFJ786432 JFJ786434:JFJ851968 JFJ851970:JFJ917504 JFJ917506:JFJ983040 JFJ983042:JFJ1048576 JPF2:JPF65536 JPF65538:JPF131072 JPF131074:JPF196608 JPF196610:JPF262144 JPF262146:JPF327680 JPF327682:JPF393216 JPF393218:JPF458752 JPF458754:JPF524288 JPF524290:JPF589824 JPF589826:JPF655360 JPF655362:JPF720896 JPF720898:JPF786432 JPF786434:JPF851968 JPF851970:JPF917504 JPF917506:JPF983040 JPF983042:JPF1048576 JZB2:JZB65536 JZB65538:JZB131072 JZB131074:JZB196608 JZB196610:JZB262144 JZB262146:JZB327680 JZB327682:JZB393216 JZB393218:JZB458752 JZB458754:JZB524288 JZB524290:JZB589824 JZB589826:JZB655360 JZB655362:JZB720896 JZB720898:JZB786432 JZB786434:JZB851968 JZB851970:JZB917504 JZB917506:JZB983040 JZB983042:JZB1048576 KIX2:KIX65536 KIX65538:KIX131072 KIX131074:KIX196608 KIX196610:KIX262144 KIX262146:KIX327680 KIX327682:KIX393216 KIX393218:KIX458752 KIX458754:KIX524288 KIX524290:KIX589824 KIX589826:KIX655360 KIX655362:KIX720896 KIX720898:KIX786432 KIX786434:KIX851968 KIX851970:KIX917504 KIX917506:KIX983040 KIX983042:KIX1048576 KST2:KST65536 KST65538:KST131072 KST131074:KST196608 KST196610:KST262144 KST262146:KST327680 KST327682:KST393216 KST393218:KST458752 KST458754:KST524288 KST524290:KST589824 KST589826:KST655360 KST655362:KST720896 KST720898:KST786432 KST786434:KST851968 KST851970:KST917504 KST917506:KST983040 KST983042:KST1048576 LCP2:LCP65536 LCP65538:LCP131072 LCP131074:LCP196608 LCP196610:LCP262144 LCP262146:LCP327680 LCP327682:LCP393216 LCP393218:LCP458752 LCP458754:LCP524288 LCP524290:LCP589824 LCP589826:LCP655360 LCP655362:LCP720896 LCP720898:LCP786432 LCP786434:LCP851968 LCP851970:LCP917504 LCP917506:LCP983040 LCP983042:LCP1048576 LML2:LML65536 LML65538:LML131072 LML131074:LML196608 LML196610:LML262144 LML262146:LML327680 LML327682:LML393216 LML393218:LML458752 LML458754:LML524288 LML524290:LML589824 LML589826:LML655360 LML655362:LML720896 LML720898:LML786432 LML786434:LML851968 LML851970:LML917504 LML917506:LML983040 LML983042:LML1048576 LWH2:LWH65536 LWH65538:LWH131072 LWH131074:LWH196608 LWH196610:LWH262144 LWH262146:LWH327680 LWH327682:LWH393216 LWH393218:LWH458752 LWH458754:LWH524288 LWH524290:LWH589824 LWH589826:LWH655360 LWH655362:LWH720896 LWH720898:LWH786432 LWH786434:LWH851968 LWH851970:LWH917504 LWH917506:LWH983040 LWH983042:LWH1048576 MGD2:MGD65536 MGD65538:MGD131072 MGD131074:MGD196608 MGD196610:MGD262144 MGD262146:MGD327680 MGD327682:MGD393216 MGD393218:MGD458752 MGD458754:MGD524288 MGD524290:MGD589824 MGD589826:MGD655360 MGD655362:MGD720896 MGD720898:MGD786432 MGD786434:MGD851968 MGD851970:MGD917504 MGD917506:MGD983040 MGD983042:MGD1048576 MPZ2:MPZ65536 MPZ65538:MPZ131072 MPZ131074:MPZ196608 MPZ196610:MPZ262144 MPZ262146:MPZ327680 MPZ327682:MPZ393216 MPZ393218:MPZ458752 MPZ458754:MPZ524288 MPZ524290:MPZ589824 MPZ589826:MPZ655360 MPZ655362:MPZ720896 MPZ720898:MPZ786432 MPZ786434:MPZ851968 MPZ851970:MPZ917504 MPZ917506:MPZ983040 MPZ983042:MPZ1048576 MZV2:MZV65536 MZV65538:MZV131072 MZV131074:MZV196608 MZV196610:MZV262144 MZV262146:MZV327680 MZV327682:MZV393216 MZV393218:MZV458752 MZV458754:MZV524288 MZV524290:MZV589824 MZV589826:MZV655360 MZV655362:MZV720896 MZV720898:MZV786432 MZV786434:MZV851968 MZV851970:MZV917504 MZV917506:MZV983040 MZV983042:MZV1048576 NJR2:NJR65536 NJR65538:NJR131072 NJR131074:NJR196608 NJR196610:NJR262144 NJR262146:NJR327680 NJR327682:NJR393216 NJR393218:NJR458752 NJR458754:NJR524288 NJR524290:NJR589824 NJR589826:NJR655360 NJR655362:NJR720896 NJR720898:NJR786432 NJR786434:NJR851968 NJR851970:NJR917504 NJR917506:NJR983040 NJR983042:NJR1048576 NTN2:NTN65536 NTN65538:NTN131072 NTN131074:NTN196608 NTN196610:NTN262144 NTN262146:NTN327680 NTN327682:NTN393216 NTN393218:NTN458752 NTN458754:NTN524288 NTN524290:NTN589824 NTN589826:NTN655360 NTN655362:NTN720896 NTN720898:NTN786432 NTN786434:NTN851968 NTN851970:NTN917504 NTN917506:NTN983040 NTN983042:NTN1048576 ODJ2:ODJ65536 ODJ65538:ODJ131072 ODJ131074:ODJ196608 ODJ196610:ODJ262144 ODJ262146:ODJ327680 ODJ327682:ODJ393216 ODJ393218:ODJ458752 ODJ458754:ODJ524288 ODJ524290:ODJ589824 ODJ589826:ODJ655360 ODJ655362:ODJ720896 ODJ720898:ODJ786432 ODJ786434:ODJ851968 ODJ851970:ODJ917504 ODJ917506:ODJ983040 ODJ983042:ODJ1048576 ONF2:ONF65536 ONF65538:ONF131072 ONF131074:ONF196608 ONF196610:ONF262144 ONF262146:ONF327680 ONF327682:ONF393216 ONF393218:ONF458752 ONF458754:ONF524288 ONF524290:ONF589824 ONF589826:ONF655360 ONF655362:ONF720896 ONF720898:ONF786432 ONF786434:ONF851968 ONF851970:ONF917504 ONF917506:ONF983040 ONF983042:ONF1048576 OXB2:OXB65536 OXB65538:OXB131072 OXB131074:OXB196608 OXB196610:OXB262144 OXB262146:OXB327680 OXB327682:OXB393216 OXB393218:OXB458752 OXB458754:OXB524288 OXB524290:OXB589824 OXB589826:OXB655360 OXB655362:OXB720896 OXB720898:OXB786432 OXB786434:OXB851968 OXB851970:OXB917504 OXB917506:OXB983040 OXB983042:OXB1048576 PGX2:PGX65536 PGX65538:PGX131072 PGX131074:PGX196608 PGX196610:PGX262144 PGX262146:PGX327680 PGX327682:PGX393216 PGX393218:PGX458752 PGX458754:PGX524288 PGX524290:PGX589824 PGX589826:PGX655360 PGX655362:PGX720896 PGX720898:PGX786432 PGX786434:PGX851968 PGX851970:PGX917504 PGX917506:PGX983040 PGX983042:PGX1048576 PQT2:PQT65536 PQT65538:PQT131072 PQT131074:PQT196608 PQT196610:PQT262144 PQT262146:PQT327680 PQT327682:PQT393216 PQT393218:PQT458752 PQT458754:PQT524288 PQT524290:PQT589824 PQT589826:PQT655360 PQT655362:PQT720896 PQT720898:PQT786432 PQT786434:PQT851968 PQT851970:PQT917504 PQT917506:PQT983040 PQT983042:PQT1048576 QAP2:QAP65536 QAP65538:QAP131072 QAP131074:QAP196608 QAP196610:QAP262144 QAP262146:QAP327680 QAP327682:QAP393216 QAP393218:QAP458752 QAP458754:QAP524288 QAP524290:QAP589824 QAP589826:QAP655360 QAP655362:QAP720896 QAP720898:QAP786432 QAP786434:QAP851968 QAP851970:QAP917504 QAP917506:QAP983040 QAP983042:QAP1048576 QKL2:QKL65536 QKL65538:QKL131072 QKL131074:QKL196608 QKL196610:QKL262144 QKL262146:QKL327680 QKL327682:QKL393216 QKL393218:QKL458752 QKL458754:QKL524288 QKL524290:QKL589824 QKL589826:QKL655360 QKL655362:QKL720896 QKL720898:QKL786432 QKL786434:QKL851968 QKL851970:QKL917504 QKL917506:QKL983040 QKL983042:QKL1048576 QUH2:QUH65536 QUH65538:QUH131072 QUH131074:QUH196608 QUH196610:QUH262144 QUH262146:QUH327680 QUH327682:QUH393216 QUH393218:QUH458752 QUH458754:QUH524288 QUH524290:QUH589824 QUH589826:QUH655360 QUH655362:QUH720896 QUH720898:QUH786432 QUH786434:QUH851968 QUH851970:QUH917504 QUH917506:QUH983040 QUH983042:QUH1048576 RED2:RED65536 RED65538:RED131072 RED131074:RED196608 RED196610:RED262144 RED262146:RED327680 RED327682:RED393216 RED393218:RED458752 RED458754:RED524288 RED524290:RED589824 RED589826:RED655360 RED655362:RED720896 RED720898:RED786432 RED786434:RED851968 RED851970:RED917504 RED917506:RED983040 RED983042:RED1048576 RNZ2:RNZ65536 RNZ65538:RNZ131072 RNZ131074:RNZ196608 RNZ196610:RNZ262144 RNZ262146:RNZ327680 RNZ327682:RNZ393216 RNZ393218:RNZ458752 RNZ458754:RNZ524288 RNZ524290:RNZ589824 RNZ589826:RNZ655360 RNZ655362:RNZ720896 RNZ720898:RNZ786432 RNZ786434:RNZ851968 RNZ851970:RNZ917504 RNZ917506:RNZ983040 RNZ983042:RNZ1048576 RXV2:RXV65536 RXV65538:RXV131072 RXV131074:RXV196608 RXV196610:RXV262144 RXV262146:RXV327680 RXV327682:RXV393216 RXV393218:RXV458752 RXV458754:RXV524288 RXV524290:RXV589824 RXV589826:RXV655360 RXV655362:RXV720896 RXV720898:RXV786432 RXV786434:RXV851968 RXV851970:RXV917504 RXV917506:RXV983040 RXV983042:RXV1048576 SHR2:SHR65536 SHR65538:SHR131072 SHR131074:SHR196608 SHR196610:SHR262144 SHR262146:SHR327680 SHR327682:SHR393216 SHR393218:SHR458752 SHR458754:SHR524288 SHR524290:SHR589824 SHR589826:SHR655360 SHR655362:SHR720896 SHR720898:SHR786432 SHR786434:SHR851968 SHR851970:SHR917504 SHR917506:SHR983040 SHR983042:SHR1048576 SRN2:SRN65536 SRN65538:SRN131072 SRN131074:SRN196608 SRN196610:SRN262144 SRN262146:SRN327680 SRN327682:SRN393216 SRN393218:SRN458752 SRN458754:SRN524288 SRN524290:SRN589824 SRN589826:SRN655360 SRN655362:SRN720896 SRN720898:SRN786432 SRN786434:SRN851968 SRN851970:SRN917504 SRN917506:SRN983040 SRN983042:SRN1048576 TBJ2:TBJ65536 TBJ65538:TBJ131072 TBJ131074:TBJ196608 TBJ196610:TBJ262144 TBJ262146:TBJ327680 TBJ327682:TBJ393216 TBJ393218:TBJ458752 TBJ458754:TBJ524288 TBJ524290:TBJ589824 TBJ589826:TBJ655360 TBJ655362:TBJ720896 TBJ720898:TBJ786432 TBJ786434:TBJ851968 TBJ851970:TBJ917504 TBJ917506:TBJ983040 TBJ983042:TBJ1048576 TLF2:TLF65536 TLF65538:TLF131072 TLF131074:TLF196608 TLF196610:TLF262144 TLF262146:TLF327680 TLF327682:TLF393216 TLF393218:TLF458752 TLF458754:TLF524288 TLF524290:TLF589824 TLF589826:TLF655360 TLF655362:TLF720896 TLF720898:TLF786432 TLF786434:TLF851968 TLF851970:TLF917504 TLF917506:TLF983040 TLF983042:TLF1048576 TVB2:TVB65536 TVB65538:TVB131072 TVB131074:TVB196608 TVB196610:TVB262144 TVB262146:TVB327680 TVB327682:TVB393216 TVB393218:TVB458752 TVB458754:TVB524288 TVB524290:TVB589824 TVB589826:TVB655360 TVB655362:TVB720896 TVB720898:TVB786432 TVB786434:TVB851968 TVB851970:TVB917504 TVB917506:TVB983040 TVB983042:TVB1048576 UEX2:UEX65536 UEX65538:UEX131072 UEX131074:UEX196608 UEX196610:UEX262144 UEX262146:UEX327680 UEX327682:UEX393216 UEX393218:UEX458752 UEX458754:UEX524288 UEX524290:UEX589824 UEX589826:UEX655360 UEX655362:UEX720896 UEX720898:UEX786432 UEX786434:UEX851968 UEX851970:UEX917504 UEX917506:UEX983040 UEX983042:UEX1048576 UOT2:UOT65536 UOT65538:UOT131072 UOT131074:UOT196608 UOT196610:UOT262144 UOT262146:UOT327680 UOT327682:UOT393216 UOT393218:UOT458752 UOT458754:UOT524288 UOT524290:UOT589824 UOT589826:UOT655360 UOT655362:UOT720896 UOT720898:UOT786432 UOT786434:UOT851968 UOT851970:UOT917504 UOT917506:UOT983040 UOT983042:UOT1048576 UYP2:UYP65536 UYP65538:UYP131072 UYP131074:UYP196608 UYP196610:UYP262144 UYP262146:UYP327680 UYP327682:UYP393216 UYP393218:UYP458752 UYP458754:UYP524288 UYP524290:UYP589824 UYP589826:UYP655360 UYP655362:UYP720896 UYP720898:UYP786432 UYP786434:UYP851968 UYP851970:UYP917504 UYP917506:UYP983040 UYP983042:UYP1048576 VIL2:VIL65536 VIL65538:VIL131072 VIL131074:VIL196608 VIL196610:VIL262144 VIL262146:VIL327680 VIL327682:VIL393216 VIL393218:VIL458752 VIL458754:VIL524288 VIL524290:VIL589824 VIL589826:VIL655360 VIL655362:VIL720896 VIL720898:VIL786432 VIL786434:VIL851968 VIL851970:VIL917504 VIL917506:VIL983040 VIL983042:VIL1048576 VSH2:VSH65536 VSH65538:VSH131072 VSH131074:VSH196608 VSH196610:VSH262144 VSH262146:VSH327680 VSH327682:VSH393216 VSH393218:VSH458752 VSH458754:VSH524288 VSH524290:VSH589824 VSH589826:VSH655360 VSH655362:VSH720896 VSH720898:VSH786432 VSH786434:VSH851968 VSH851970:VSH917504 VSH917506:VSH983040 VSH983042:VSH1048576 WCD2:WCD65536 WCD65538:WCD131072 WCD131074:WCD196608 WCD196610:WCD262144 WCD262146:WCD327680 WCD327682:WCD393216 WCD393218:WCD458752 WCD458754:WCD524288 WCD524290:WCD589824 WCD589826:WCD655360 WCD655362:WCD720896 WCD720898:WCD786432 WCD786434:WCD851968 WCD851970:WCD917504 WCD917506:WCD983040 WCD983042:WCD1048576 WLZ2:WLZ65536 WLZ65538:WLZ131072 WLZ131074:WLZ196608 WLZ196610:WLZ262144 WLZ262146:WLZ327680 WLZ327682:WLZ393216 WLZ393218:WLZ458752 WLZ458754:WLZ524288 WLZ524290:WLZ589824 WLZ589826:WLZ655360 WLZ655362:WLZ720896 WLZ720898:WLZ786432 WLZ786434:WLZ851968 WLZ851970:WLZ917504 WLZ917506:WLZ983040 WLZ983042:WLZ1048576 WVV2:WVV65536 WVV65538:WVV131072 WVV131074:WVV196608 WVV196610:WVV262144 WVV262146:WVV327680 WVV327682:WVV393216 WVV393218:WVV458752 WVV458754:WVV524288 WVV524290:WVV589824 WVV589826:WVV655360 WVV655362:WVV720896 WVV720898:WVV786432 WVV786434:WVV851968 WVV851970:WVV917504 WVV917506:WVV983040 WVV983042:WVV1048576">
      <formula1>0</formula1>
      <formula2>18000</formula2>
    </dataValidation>
    <dataValidation type="decimal" operator="between" allowBlank="1" showInputMessage="1" showErrorMessage="1" error="不能小于0，且不能大于36000" prompt="累计专项附加扣除全部未填写时，系统将自动为您计算专项附加扣除额度" sqref="O14:O65536 O65538:O131072 O131074:O196608 O196610:O262144 O262146:O327680 O327682:O393216 O393218:O458752 O458754:O524288 O524290:O589824 O589826:O655360 O655362:O720896 O720898:O786432 O786434:O851968 O851970:O917504 O917506:O983040 O983042:O1048576 JK2:JK65536 JK65538:JK131072 JK131074:JK196608 JK196610:JK262144 JK262146:JK327680 JK327682:JK393216 JK393218:JK458752 JK458754:JK524288 JK524290:JK589824 JK589826:JK655360 JK655362:JK720896 JK720898:JK786432 JK786434:JK851968 JK851970:JK917504 JK917506:JK983040 JK983042:JK1048576 TG2:TG65536 TG65538:TG131072 TG131074:TG196608 TG196610:TG262144 TG262146:TG327680 TG327682:TG393216 TG393218:TG458752 TG458754:TG524288 TG524290:TG589824 TG589826:TG655360 TG655362:TG720896 TG720898:TG786432 TG786434:TG851968 TG851970:TG917504 TG917506:TG983040 TG983042:TG1048576 ADC2:ADC65536 ADC65538:ADC131072 ADC131074:ADC196608 ADC196610:ADC262144 ADC262146:ADC327680 ADC327682:ADC393216 ADC393218:ADC458752 ADC458754:ADC524288 ADC524290:ADC589824 ADC589826:ADC655360 ADC655362:ADC720896 ADC720898:ADC786432 ADC786434:ADC851968 ADC851970:ADC917504 ADC917506:ADC983040 ADC983042:ADC1048576 AMY2:AMY65536 AMY65538:AMY131072 AMY131074:AMY196608 AMY196610:AMY262144 AMY262146:AMY327680 AMY327682:AMY393216 AMY393218:AMY458752 AMY458754:AMY524288 AMY524290:AMY589824 AMY589826:AMY655360 AMY655362:AMY720896 AMY720898:AMY786432 AMY786434:AMY851968 AMY851970:AMY917504 AMY917506:AMY983040 AMY983042:AMY1048576 AWU2:AWU65536 AWU65538:AWU131072 AWU131074:AWU196608 AWU196610:AWU262144 AWU262146:AWU327680 AWU327682:AWU393216 AWU393218:AWU458752 AWU458754:AWU524288 AWU524290:AWU589824 AWU589826:AWU655360 AWU655362:AWU720896 AWU720898:AWU786432 AWU786434:AWU851968 AWU851970:AWU917504 AWU917506:AWU983040 AWU983042:AWU1048576 BGQ2:BGQ65536 BGQ65538:BGQ131072 BGQ131074:BGQ196608 BGQ196610:BGQ262144 BGQ262146:BGQ327680 BGQ327682:BGQ393216 BGQ393218:BGQ458752 BGQ458754:BGQ524288 BGQ524290:BGQ589824 BGQ589826:BGQ655360 BGQ655362:BGQ720896 BGQ720898:BGQ786432 BGQ786434:BGQ851968 BGQ851970:BGQ917504 BGQ917506:BGQ983040 BGQ983042:BGQ1048576 BQM2:BQM65536 BQM65538:BQM131072 BQM131074:BQM196608 BQM196610:BQM262144 BQM262146:BQM327680 BQM327682:BQM393216 BQM393218:BQM458752 BQM458754:BQM524288 BQM524290:BQM589824 BQM589826:BQM655360 BQM655362:BQM720896 BQM720898:BQM786432 BQM786434:BQM851968 BQM851970:BQM917504 BQM917506:BQM983040 BQM983042:BQM1048576 CAI2:CAI65536 CAI65538:CAI131072 CAI131074:CAI196608 CAI196610:CAI262144 CAI262146:CAI327680 CAI327682:CAI393216 CAI393218:CAI458752 CAI458754:CAI524288 CAI524290:CAI589824 CAI589826:CAI655360 CAI655362:CAI720896 CAI720898:CAI786432 CAI786434:CAI851968 CAI851970:CAI917504 CAI917506:CAI983040 CAI983042:CAI1048576 CKE2:CKE65536 CKE65538:CKE131072 CKE131074:CKE196608 CKE196610:CKE262144 CKE262146:CKE327680 CKE327682:CKE393216 CKE393218:CKE458752 CKE458754:CKE524288 CKE524290:CKE589824 CKE589826:CKE655360 CKE655362:CKE720896 CKE720898:CKE786432 CKE786434:CKE851968 CKE851970:CKE917504 CKE917506:CKE983040 CKE983042:CKE1048576 CUA2:CUA65536 CUA65538:CUA131072 CUA131074:CUA196608 CUA196610:CUA262144 CUA262146:CUA327680 CUA327682:CUA393216 CUA393218:CUA458752 CUA458754:CUA524288 CUA524290:CUA589824 CUA589826:CUA655360 CUA655362:CUA720896 CUA720898:CUA786432 CUA786434:CUA851968 CUA851970:CUA917504 CUA917506:CUA983040 CUA983042:CUA1048576 DDW2:DDW65536 DDW65538:DDW131072 DDW131074:DDW196608 DDW196610:DDW262144 DDW262146:DDW327680 DDW327682:DDW393216 DDW393218:DDW458752 DDW458754:DDW524288 DDW524290:DDW589824 DDW589826:DDW655360 DDW655362:DDW720896 DDW720898:DDW786432 DDW786434:DDW851968 DDW851970:DDW917504 DDW917506:DDW983040 DDW983042:DDW1048576 DNS2:DNS65536 DNS65538:DNS131072 DNS131074:DNS196608 DNS196610:DNS262144 DNS262146:DNS327680 DNS327682:DNS393216 DNS393218:DNS458752 DNS458754:DNS524288 DNS524290:DNS589824 DNS589826:DNS655360 DNS655362:DNS720896 DNS720898:DNS786432 DNS786434:DNS851968 DNS851970:DNS917504 DNS917506:DNS983040 DNS983042:DNS1048576 DXO2:DXO65536 DXO65538:DXO131072 DXO131074:DXO196608 DXO196610:DXO262144 DXO262146:DXO327680 DXO327682:DXO393216 DXO393218:DXO458752 DXO458754:DXO524288 DXO524290:DXO589824 DXO589826:DXO655360 DXO655362:DXO720896 DXO720898:DXO786432 DXO786434:DXO851968 DXO851970:DXO917504 DXO917506:DXO983040 DXO983042:DXO1048576 EHK2:EHK65536 EHK65538:EHK131072 EHK131074:EHK196608 EHK196610:EHK262144 EHK262146:EHK327680 EHK327682:EHK393216 EHK393218:EHK458752 EHK458754:EHK524288 EHK524290:EHK589824 EHK589826:EHK655360 EHK655362:EHK720896 EHK720898:EHK786432 EHK786434:EHK851968 EHK851970:EHK917504 EHK917506:EHK983040 EHK983042:EHK1048576 ERG2:ERG65536 ERG65538:ERG131072 ERG131074:ERG196608 ERG196610:ERG262144 ERG262146:ERG327680 ERG327682:ERG393216 ERG393218:ERG458752 ERG458754:ERG524288 ERG524290:ERG589824 ERG589826:ERG655360 ERG655362:ERG720896 ERG720898:ERG786432 ERG786434:ERG851968 ERG851970:ERG917504 ERG917506:ERG983040 ERG983042:ERG1048576 FBC2:FBC65536 FBC65538:FBC131072 FBC131074:FBC196608 FBC196610:FBC262144 FBC262146:FBC327680 FBC327682:FBC393216 FBC393218:FBC458752 FBC458754:FBC524288 FBC524290:FBC589824 FBC589826:FBC655360 FBC655362:FBC720896 FBC720898:FBC786432 FBC786434:FBC851968 FBC851970:FBC917504 FBC917506:FBC983040 FBC983042:FBC1048576 FKY2:FKY65536 FKY65538:FKY131072 FKY131074:FKY196608 FKY196610:FKY262144 FKY262146:FKY327680 FKY327682:FKY393216 FKY393218:FKY458752 FKY458754:FKY524288 FKY524290:FKY589824 FKY589826:FKY655360 FKY655362:FKY720896 FKY720898:FKY786432 FKY786434:FKY851968 FKY851970:FKY917504 FKY917506:FKY983040 FKY983042:FKY1048576 FUU2:FUU65536 FUU65538:FUU131072 FUU131074:FUU196608 FUU196610:FUU262144 FUU262146:FUU327680 FUU327682:FUU393216 FUU393218:FUU458752 FUU458754:FUU524288 FUU524290:FUU589824 FUU589826:FUU655360 FUU655362:FUU720896 FUU720898:FUU786432 FUU786434:FUU851968 FUU851970:FUU917504 FUU917506:FUU983040 FUU983042:FUU1048576 GEQ2:GEQ65536 GEQ65538:GEQ131072 GEQ131074:GEQ196608 GEQ196610:GEQ262144 GEQ262146:GEQ327680 GEQ327682:GEQ393216 GEQ393218:GEQ458752 GEQ458754:GEQ524288 GEQ524290:GEQ589824 GEQ589826:GEQ655360 GEQ655362:GEQ720896 GEQ720898:GEQ786432 GEQ786434:GEQ851968 GEQ851970:GEQ917504 GEQ917506:GEQ983040 GEQ983042:GEQ1048576 GOM2:GOM65536 GOM65538:GOM131072 GOM131074:GOM196608 GOM196610:GOM262144 GOM262146:GOM327680 GOM327682:GOM393216 GOM393218:GOM458752 GOM458754:GOM524288 GOM524290:GOM589824 GOM589826:GOM655360 GOM655362:GOM720896 GOM720898:GOM786432 GOM786434:GOM851968 GOM851970:GOM917504 GOM917506:GOM983040 GOM983042:GOM1048576 GYI2:GYI65536 GYI65538:GYI131072 GYI131074:GYI196608 GYI196610:GYI262144 GYI262146:GYI327680 GYI327682:GYI393216 GYI393218:GYI458752 GYI458754:GYI524288 GYI524290:GYI589824 GYI589826:GYI655360 GYI655362:GYI720896 GYI720898:GYI786432 GYI786434:GYI851968 GYI851970:GYI917504 GYI917506:GYI983040 GYI983042:GYI1048576 HIE2:HIE65536 HIE65538:HIE131072 HIE131074:HIE196608 HIE196610:HIE262144 HIE262146:HIE327680 HIE327682:HIE393216 HIE393218:HIE458752 HIE458754:HIE524288 HIE524290:HIE589824 HIE589826:HIE655360 HIE655362:HIE720896 HIE720898:HIE786432 HIE786434:HIE851968 HIE851970:HIE917504 HIE917506:HIE983040 HIE983042:HIE1048576 HSA2:HSA65536 HSA65538:HSA131072 HSA131074:HSA196608 HSA196610:HSA262144 HSA262146:HSA327680 HSA327682:HSA393216 HSA393218:HSA458752 HSA458754:HSA524288 HSA524290:HSA589824 HSA589826:HSA655360 HSA655362:HSA720896 HSA720898:HSA786432 HSA786434:HSA851968 HSA851970:HSA917504 HSA917506:HSA983040 HSA983042:HSA1048576 IBW2:IBW65536 IBW65538:IBW131072 IBW131074:IBW196608 IBW196610:IBW262144 IBW262146:IBW327680 IBW327682:IBW393216 IBW393218:IBW458752 IBW458754:IBW524288 IBW524290:IBW589824 IBW589826:IBW655360 IBW655362:IBW720896 IBW720898:IBW786432 IBW786434:IBW851968 IBW851970:IBW917504 IBW917506:IBW983040 IBW983042:IBW1048576 ILS2:ILS65536 ILS65538:ILS131072 ILS131074:ILS196608 ILS196610:ILS262144 ILS262146:ILS327680 ILS327682:ILS393216 ILS393218:ILS458752 ILS458754:ILS524288 ILS524290:ILS589824 ILS589826:ILS655360 ILS655362:ILS720896 ILS720898:ILS786432 ILS786434:ILS851968 ILS851970:ILS917504 ILS917506:ILS983040 ILS983042:ILS1048576 IVO2:IVO65536 IVO65538:IVO131072 IVO131074:IVO196608 IVO196610:IVO262144 IVO262146:IVO327680 IVO327682:IVO393216 IVO393218:IVO458752 IVO458754:IVO524288 IVO524290:IVO589824 IVO589826:IVO655360 IVO655362:IVO720896 IVO720898:IVO786432 IVO786434:IVO851968 IVO851970:IVO917504 IVO917506:IVO983040 IVO983042:IVO1048576 JFK2:JFK65536 JFK65538:JFK131072 JFK131074:JFK196608 JFK196610:JFK262144 JFK262146:JFK327680 JFK327682:JFK393216 JFK393218:JFK458752 JFK458754:JFK524288 JFK524290:JFK589824 JFK589826:JFK655360 JFK655362:JFK720896 JFK720898:JFK786432 JFK786434:JFK851968 JFK851970:JFK917504 JFK917506:JFK983040 JFK983042:JFK1048576 JPG2:JPG65536 JPG65538:JPG131072 JPG131074:JPG196608 JPG196610:JPG262144 JPG262146:JPG327680 JPG327682:JPG393216 JPG393218:JPG458752 JPG458754:JPG524288 JPG524290:JPG589824 JPG589826:JPG655360 JPG655362:JPG720896 JPG720898:JPG786432 JPG786434:JPG851968 JPG851970:JPG917504 JPG917506:JPG983040 JPG983042:JPG1048576 JZC2:JZC65536 JZC65538:JZC131072 JZC131074:JZC196608 JZC196610:JZC262144 JZC262146:JZC327680 JZC327682:JZC393216 JZC393218:JZC458752 JZC458754:JZC524288 JZC524290:JZC589824 JZC589826:JZC655360 JZC655362:JZC720896 JZC720898:JZC786432 JZC786434:JZC851968 JZC851970:JZC917504 JZC917506:JZC983040 JZC983042:JZC1048576 KIY2:KIY65536 KIY65538:KIY131072 KIY131074:KIY196608 KIY196610:KIY262144 KIY262146:KIY327680 KIY327682:KIY393216 KIY393218:KIY458752 KIY458754:KIY524288 KIY524290:KIY589824 KIY589826:KIY655360 KIY655362:KIY720896 KIY720898:KIY786432 KIY786434:KIY851968 KIY851970:KIY917504 KIY917506:KIY983040 KIY983042:KIY1048576 KSU2:KSU65536 KSU65538:KSU131072 KSU131074:KSU196608 KSU196610:KSU262144 KSU262146:KSU327680 KSU327682:KSU393216 KSU393218:KSU458752 KSU458754:KSU524288 KSU524290:KSU589824 KSU589826:KSU655360 KSU655362:KSU720896 KSU720898:KSU786432 KSU786434:KSU851968 KSU851970:KSU917504 KSU917506:KSU983040 KSU983042:KSU1048576 LCQ2:LCQ65536 LCQ65538:LCQ131072 LCQ131074:LCQ196608 LCQ196610:LCQ262144 LCQ262146:LCQ327680 LCQ327682:LCQ393216 LCQ393218:LCQ458752 LCQ458754:LCQ524288 LCQ524290:LCQ589824 LCQ589826:LCQ655360 LCQ655362:LCQ720896 LCQ720898:LCQ786432 LCQ786434:LCQ851968 LCQ851970:LCQ917504 LCQ917506:LCQ983040 LCQ983042:LCQ1048576 LMM2:LMM65536 LMM65538:LMM131072 LMM131074:LMM196608 LMM196610:LMM262144 LMM262146:LMM327680 LMM327682:LMM393216 LMM393218:LMM458752 LMM458754:LMM524288 LMM524290:LMM589824 LMM589826:LMM655360 LMM655362:LMM720896 LMM720898:LMM786432 LMM786434:LMM851968 LMM851970:LMM917504 LMM917506:LMM983040 LMM983042:LMM1048576 LWI2:LWI65536 LWI65538:LWI131072 LWI131074:LWI196608 LWI196610:LWI262144 LWI262146:LWI327680 LWI327682:LWI393216 LWI393218:LWI458752 LWI458754:LWI524288 LWI524290:LWI589824 LWI589826:LWI655360 LWI655362:LWI720896 LWI720898:LWI786432 LWI786434:LWI851968 LWI851970:LWI917504 LWI917506:LWI983040 LWI983042:LWI1048576 MGE2:MGE65536 MGE65538:MGE131072 MGE131074:MGE196608 MGE196610:MGE262144 MGE262146:MGE327680 MGE327682:MGE393216 MGE393218:MGE458752 MGE458754:MGE524288 MGE524290:MGE589824 MGE589826:MGE655360 MGE655362:MGE720896 MGE720898:MGE786432 MGE786434:MGE851968 MGE851970:MGE917504 MGE917506:MGE983040 MGE983042:MGE1048576 MQA2:MQA65536 MQA65538:MQA131072 MQA131074:MQA196608 MQA196610:MQA262144 MQA262146:MQA327680 MQA327682:MQA393216 MQA393218:MQA458752 MQA458754:MQA524288 MQA524290:MQA589824 MQA589826:MQA655360 MQA655362:MQA720896 MQA720898:MQA786432 MQA786434:MQA851968 MQA851970:MQA917504 MQA917506:MQA983040 MQA983042:MQA1048576 MZW2:MZW65536 MZW65538:MZW131072 MZW131074:MZW196608 MZW196610:MZW262144 MZW262146:MZW327680 MZW327682:MZW393216 MZW393218:MZW458752 MZW458754:MZW524288 MZW524290:MZW589824 MZW589826:MZW655360 MZW655362:MZW720896 MZW720898:MZW786432 MZW786434:MZW851968 MZW851970:MZW917504 MZW917506:MZW983040 MZW983042:MZW1048576 NJS2:NJS65536 NJS65538:NJS131072 NJS131074:NJS196608 NJS196610:NJS262144 NJS262146:NJS327680 NJS327682:NJS393216 NJS393218:NJS458752 NJS458754:NJS524288 NJS524290:NJS589824 NJS589826:NJS655360 NJS655362:NJS720896 NJS720898:NJS786432 NJS786434:NJS851968 NJS851970:NJS917504 NJS917506:NJS983040 NJS983042:NJS1048576 NTO2:NTO65536 NTO65538:NTO131072 NTO131074:NTO196608 NTO196610:NTO262144 NTO262146:NTO327680 NTO327682:NTO393216 NTO393218:NTO458752 NTO458754:NTO524288 NTO524290:NTO589824 NTO589826:NTO655360 NTO655362:NTO720896 NTO720898:NTO786432 NTO786434:NTO851968 NTO851970:NTO917504 NTO917506:NTO983040 NTO983042:NTO1048576 ODK2:ODK65536 ODK65538:ODK131072 ODK131074:ODK196608 ODK196610:ODK262144 ODK262146:ODK327680 ODK327682:ODK393216 ODK393218:ODK458752 ODK458754:ODK524288 ODK524290:ODK589824 ODK589826:ODK655360 ODK655362:ODK720896 ODK720898:ODK786432 ODK786434:ODK851968 ODK851970:ODK917504 ODK917506:ODK983040 ODK983042:ODK1048576 ONG2:ONG65536 ONG65538:ONG131072 ONG131074:ONG196608 ONG196610:ONG262144 ONG262146:ONG327680 ONG327682:ONG393216 ONG393218:ONG458752 ONG458754:ONG524288 ONG524290:ONG589824 ONG589826:ONG655360 ONG655362:ONG720896 ONG720898:ONG786432 ONG786434:ONG851968 ONG851970:ONG917504 ONG917506:ONG983040 ONG983042:ONG1048576 OXC2:OXC65536 OXC65538:OXC131072 OXC131074:OXC196608 OXC196610:OXC262144 OXC262146:OXC327680 OXC327682:OXC393216 OXC393218:OXC458752 OXC458754:OXC524288 OXC524290:OXC589824 OXC589826:OXC655360 OXC655362:OXC720896 OXC720898:OXC786432 OXC786434:OXC851968 OXC851970:OXC917504 OXC917506:OXC983040 OXC983042:OXC1048576 PGY2:PGY65536 PGY65538:PGY131072 PGY131074:PGY196608 PGY196610:PGY262144 PGY262146:PGY327680 PGY327682:PGY393216 PGY393218:PGY458752 PGY458754:PGY524288 PGY524290:PGY589824 PGY589826:PGY655360 PGY655362:PGY720896 PGY720898:PGY786432 PGY786434:PGY851968 PGY851970:PGY917504 PGY917506:PGY983040 PGY983042:PGY1048576 PQU2:PQU65536 PQU65538:PQU131072 PQU131074:PQU196608 PQU196610:PQU262144 PQU262146:PQU327680 PQU327682:PQU393216 PQU393218:PQU458752 PQU458754:PQU524288 PQU524290:PQU589824 PQU589826:PQU655360 PQU655362:PQU720896 PQU720898:PQU786432 PQU786434:PQU851968 PQU851970:PQU917504 PQU917506:PQU983040 PQU983042:PQU1048576 QAQ2:QAQ65536 QAQ65538:QAQ131072 QAQ131074:QAQ196608 QAQ196610:QAQ262144 QAQ262146:QAQ327680 QAQ327682:QAQ393216 QAQ393218:QAQ458752 QAQ458754:QAQ524288 QAQ524290:QAQ589824 QAQ589826:QAQ655360 QAQ655362:QAQ720896 QAQ720898:QAQ786432 QAQ786434:QAQ851968 QAQ851970:QAQ917504 QAQ917506:QAQ983040 QAQ983042:QAQ1048576 QKM2:QKM65536 QKM65538:QKM131072 QKM131074:QKM196608 QKM196610:QKM262144 QKM262146:QKM327680 QKM327682:QKM393216 QKM393218:QKM458752 QKM458754:QKM524288 QKM524290:QKM589824 QKM589826:QKM655360 QKM655362:QKM720896 QKM720898:QKM786432 QKM786434:QKM851968 QKM851970:QKM917504 QKM917506:QKM983040 QKM983042:QKM1048576 QUI2:QUI65536 QUI65538:QUI131072 QUI131074:QUI196608 QUI196610:QUI262144 QUI262146:QUI327680 QUI327682:QUI393216 QUI393218:QUI458752 QUI458754:QUI524288 QUI524290:QUI589824 QUI589826:QUI655360 QUI655362:QUI720896 QUI720898:QUI786432 QUI786434:QUI851968 QUI851970:QUI917504 QUI917506:QUI983040 QUI983042:QUI1048576 REE2:REE65536 REE65538:REE131072 REE131074:REE196608 REE196610:REE262144 REE262146:REE327680 REE327682:REE393216 REE393218:REE458752 REE458754:REE524288 REE524290:REE589824 REE589826:REE655360 REE655362:REE720896 REE720898:REE786432 REE786434:REE851968 REE851970:REE917504 REE917506:REE983040 REE983042:REE1048576 ROA2:ROA65536 ROA65538:ROA131072 ROA131074:ROA196608 ROA196610:ROA262144 ROA262146:ROA327680 ROA327682:ROA393216 ROA393218:ROA458752 ROA458754:ROA524288 ROA524290:ROA589824 ROA589826:ROA655360 ROA655362:ROA720896 ROA720898:ROA786432 ROA786434:ROA851968 ROA851970:ROA917504 ROA917506:ROA983040 ROA983042:ROA1048576 RXW2:RXW65536 RXW65538:RXW131072 RXW131074:RXW196608 RXW196610:RXW262144 RXW262146:RXW327680 RXW327682:RXW393216 RXW393218:RXW458752 RXW458754:RXW524288 RXW524290:RXW589824 RXW589826:RXW655360 RXW655362:RXW720896 RXW720898:RXW786432 RXW786434:RXW851968 RXW851970:RXW917504 RXW917506:RXW983040 RXW983042:RXW1048576 SHS2:SHS65536 SHS65538:SHS131072 SHS131074:SHS196608 SHS196610:SHS262144 SHS262146:SHS327680 SHS327682:SHS393216 SHS393218:SHS458752 SHS458754:SHS524288 SHS524290:SHS589824 SHS589826:SHS655360 SHS655362:SHS720896 SHS720898:SHS786432 SHS786434:SHS851968 SHS851970:SHS917504 SHS917506:SHS983040 SHS983042:SHS1048576 SRO2:SRO65536 SRO65538:SRO131072 SRO131074:SRO196608 SRO196610:SRO262144 SRO262146:SRO327680 SRO327682:SRO393216 SRO393218:SRO458752 SRO458754:SRO524288 SRO524290:SRO589824 SRO589826:SRO655360 SRO655362:SRO720896 SRO720898:SRO786432 SRO786434:SRO851968 SRO851970:SRO917504 SRO917506:SRO983040 SRO983042:SRO1048576 TBK2:TBK65536 TBK65538:TBK131072 TBK131074:TBK196608 TBK196610:TBK262144 TBK262146:TBK327680 TBK327682:TBK393216 TBK393218:TBK458752 TBK458754:TBK524288 TBK524290:TBK589824 TBK589826:TBK655360 TBK655362:TBK720896 TBK720898:TBK786432 TBK786434:TBK851968 TBK851970:TBK917504 TBK917506:TBK983040 TBK983042:TBK1048576 TLG2:TLG65536 TLG65538:TLG131072 TLG131074:TLG196608 TLG196610:TLG262144 TLG262146:TLG327680 TLG327682:TLG393216 TLG393218:TLG458752 TLG458754:TLG524288 TLG524290:TLG589824 TLG589826:TLG655360 TLG655362:TLG720896 TLG720898:TLG786432 TLG786434:TLG851968 TLG851970:TLG917504 TLG917506:TLG983040 TLG983042:TLG1048576 TVC2:TVC65536 TVC65538:TVC131072 TVC131074:TVC196608 TVC196610:TVC262144 TVC262146:TVC327680 TVC327682:TVC393216 TVC393218:TVC458752 TVC458754:TVC524288 TVC524290:TVC589824 TVC589826:TVC655360 TVC655362:TVC720896 TVC720898:TVC786432 TVC786434:TVC851968 TVC851970:TVC917504 TVC917506:TVC983040 TVC983042:TVC1048576 UEY2:UEY65536 UEY65538:UEY131072 UEY131074:UEY196608 UEY196610:UEY262144 UEY262146:UEY327680 UEY327682:UEY393216 UEY393218:UEY458752 UEY458754:UEY524288 UEY524290:UEY589824 UEY589826:UEY655360 UEY655362:UEY720896 UEY720898:UEY786432 UEY786434:UEY851968 UEY851970:UEY917504 UEY917506:UEY983040 UEY983042:UEY1048576 UOU2:UOU65536 UOU65538:UOU131072 UOU131074:UOU196608 UOU196610:UOU262144 UOU262146:UOU327680 UOU327682:UOU393216 UOU393218:UOU458752 UOU458754:UOU524288 UOU524290:UOU589824 UOU589826:UOU655360 UOU655362:UOU720896 UOU720898:UOU786432 UOU786434:UOU851968 UOU851970:UOU917504 UOU917506:UOU983040 UOU983042:UOU1048576 UYQ2:UYQ65536 UYQ65538:UYQ131072 UYQ131074:UYQ196608 UYQ196610:UYQ262144 UYQ262146:UYQ327680 UYQ327682:UYQ393216 UYQ393218:UYQ458752 UYQ458754:UYQ524288 UYQ524290:UYQ589824 UYQ589826:UYQ655360 UYQ655362:UYQ720896 UYQ720898:UYQ786432 UYQ786434:UYQ851968 UYQ851970:UYQ917504 UYQ917506:UYQ983040 UYQ983042:UYQ1048576 VIM2:VIM65536 VIM65538:VIM131072 VIM131074:VIM196608 VIM196610:VIM262144 VIM262146:VIM327680 VIM327682:VIM393216 VIM393218:VIM458752 VIM458754:VIM524288 VIM524290:VIM589824 VIM589826:VIM655360 VIM655362:VIM720896 VIM720898:VIM786432 VIM786434:VIM851968 VIM851970:VIM917504 VIM917506:VIM983040 VIM983042:VIM1048576 VSI2:VSI65536 VSI65538:VSI131072 VSI131074:VSI196608 VSI196610:VSI262144 VSI262146:VSI327680 VSI327682:VSI393216 VSI393218:VSI458752 VSI458754:VSI524288 VSI524290:VSI589824 VSI589826:VSI655360 VSI655362:VSI720896 VSI720898:VSI786432 VSI786434:VSI851968 VSI851970:VSI917504 VSI917506:VSI983040 VSI983042:VSI1048576 WCE2:WCE65536 WCE65538:WCE131072 WCE131074:WCE196608 WCE196610:WCE262144 WCE262146:WCE327680 WCE327682:WCE393216 WCE393218:WCE458752 WCE458754:WCE524288 WCE524290:WCE589824 WCE589826:WCE655360 WCE655362:WCE720896 WCE720898:WCE786432 WCE786434:WCE851968 WCE851970:WCE917504 WCE917506:WCE983040 WCE983042:WCE1048576 WMA2:WMA65536 WMA65538:WMA131072 WMA131074:WMA196608 WMA196610:WMA262144 WMA262146:WMA327680 WMA327682:WMA393216 WMA393218:WMA458752 WMA458754:WMA524288 WMA524290:WMA589824 WMA589826:WMA655360 WMA655362:WMA720896 WMA720898:WMA786432 WMA786434:WMA851968 WMA851970:WMA917504 WMA917506:WMA983040 WMA983042:WMA1048576 WVW2:WVW65536 WVW65538:WVW131072 WVW131074:WVW196608 WVW196610:WVW262144 WVW262146:WVW327680 WVW327682:WVW393216 WVW393218:WVW458752 WVW458754:WVW524288 WVW524290:WVW589824 WVW589826:WVW655360 WVW655362:WVW720896 WVW720898:WVW786432 WVW786434:WVW851968 WVW851970:WVW917504 WVW917506:WVW983040 WVW983042:WVW1048576">
      <formula1>0</formula1>
      <formula2>36000</formula2>
    </dataValidation>
    <dataValidation allowBlank="1" showInputMessage="1" showErrorMessage="1" error="不能小于0，且不能大于36000" prompt="累计专项附加扣除全部未填写时，系统将自动为您计算专项附加扣除额度" sqref="P14:P65536 P65538:P131072 P131074:P196608 P196610:P262144 P262146:P327680 P327682:P393216 P393218:P458752 P458754:P524288 P524290:P589824 P589826:P655360 P655362:P720896 P720898:P786432 P786434:P851968 P851970:P917504 P917506:P983040 P983042:P1048576 JL2:JL65536 JL65538:JL131072 JL131074:JL196608 JL196610:JL262144 JL262146:JL327680 JL327682:JL393216 JL393218:JL458752 JL458754:JL524288 JL524290:JL589824 JL589826:JL655360 JL655362:JL720896 JL720898:JL786432 JL786434:JL851968 JL851970:JL917504 JL917506:JL983040 JL983042:JL1048576 TH2:TH65536 TH65538:TH131072 TH131074:TH196608 TH196610:TH262144 TH262146:TH327680 TH327682:TH393216 TH393218:TH458752 TH458754:TH524288 TH524290:TH589824 TH589826:TH655360 TH655362:TH720896 TH720898:TH786432 TH786434:TH851968 TH851970:TH917504 TH917506:TH983040 TH983042:TH1048576 ADD2:ADD65536 ADD65538:ADD131072 ADD131074:ADD196608 ADD196610:ADD262144 ADD262146:ADD327680 ADD327682:ADD393216 ADD393218:ADD458752 ADD458754:ADD524288 ADD524290:ADD589824 ADD589826:ADD655360 ADD655362:ADD720896 ADD720898:ADD786432 ADD786434:ADD851968 ADD851970:ADD917504 ADD917506:ADD983040 ADD983042:ADD1048576 AMZ2:AMZ65536 AMZ65538:AMZ131072 AMZ131074:AMZ196608 AMZ196610:AMZ262144 AMZ262146:AMZ327680 AMZ327682:AMZ393216 AMZ393218:AMZ458752 AMZ458754:AMZ524288 AMZ524290:AMZ589824 AMZ589826:AMZ655360 AMZ655362:AMZ720896 AMZ720898:AMZ786432 AMZ786434:AMZ851968 AMZ851970:AMZ917504 AMZ917506:AMZ983040 AMZ983042:AMZ1048576 AWV2:AWV65536 AWV65538:AWV131072 AWV131074:AWV196608 AWV196610:AWV262144 AWV262146:AWV327680 AWV327682:AWV393216 AWV393218:AWV458752 AWV458754:AWV524288 AWV524290:AWV589824 AWV589826:AWV655360 AWV655362:AWV720896 AWV720898:AWV786432 AWV786434:AWV851968 AWV851970:AWV917504 AWV917506:AWV983040 AWV983042:AWV1048576 BGR2:BGR65536 BGR65538:BGR131072 BGR131074:BGR196608 BGR196610:BGR262144 BGR262146:BGR327680 BGR327682:BGR393216 BGR393218:BGR458752 BGR458754:BGR524288 BGR524290:BGR589824 BGR589826:BGR655360 BGR655362:BGR720896 BGR720898:BGR786432 BGR786434:BGR851968 BGR851970:BGR917504 BGR917506:BGR983040 BGR983042:BGR1048576 BQN2:BQN65536 BQN65538:BQN131072 BQN131074:BQN196608 BQN196610:BQN262144 BQN262146:BQN327680 BQN327682:BQN393216 BQN393218:BQN458752 BQN458754:BQN524288 BQN524290:BQN589824 BQN589826:BQN655360 BQN655362:BQN720896 BQN720898:BQN786432 BQN786434:BQN851968 BQN851970:BQN917504 BQN917506:BQN983040 BQN983042:BQN1048576 CAJ2:CAJ65536 CAJ65538:CAJ131072 CAJ131074:CAJ196608 CAJ196610:CAJ262144 CAJ262146:CAJ327680 CAJ327682:CAJ393216 CAJ393218:CAJ458752 CAJ458754:CAJ524288 CAJ524290:CAJ589824 CAJ589826:CAJ655360 CAJ655362:CAJ720896 CAJ720898:CAJ786432 CAJ786434:CAJ851968 CAJ851970:CAJ917504 CAJ917506:CAJ983040 CAJ983042:CAJ1048576 CKF2:CKF65536 CKF65538:CKF131072 CKF131074:CKF196608 CKF196610:CKF262144 CKF262146:CKF327680 CKF327682:CKF393216 CKF393218:CKF458752 CKF458754:CKF524288 CKF524290:CKF589824 CKF589826:CKF655360 CKF655362:CKF720896 CKF720898:CKF786432 CKF786434:CKF851968 CKF851970:CKF917504 CKF917506:CKF983040 CKF983042:CKF1048576 CUB2:CUB65536 CUB65538:CUB131072 CUB131074:CUB196608 CUB196610:CUB262144 CUB262146:CUB327680 CUB327682:CUB393216 CUB393218:CUB458752 CUB458754:CUB524288 CUB524290:CUB589824 CUB589826:CUB655360 CUB655362:CUB720896 CUB720898:CUB786432 CUB786434:CUB851968 CUB851970:CUB917504 CUB917506:CUB983040 CUB983042:CUB1048576 DDX2:DDX65536 DDX65538:DDX131072 DDX131074:DDX196608 DDX196610:DDX262144 DDX262146:DDX327680 DDX327682:DDX393216 DDX393218:DDX458752 DDX458754:DDX524288 DDX524290:DDX589824 DDX589826:DDX655360 DDX655362:DDX720896 DDX720898:DDX786432 DDX786434:DDX851968 DDX851970:DDX917504 DDX917506:DDX983040 DDX983042:DDX1048576 DNT2:DNT65536 DNT65538:DNT131072 DNT131074:DNT196608 DNT196610:DNT262144 DNT262146:DNT327680 DNT327682:DNT393216 DNT393218:DNT458752 DNT458754:DNT524288 DNT524290:DNT589824 DNT589826:DNT655360 DNT655362:DNT720896 DNT720898:DNT786432 DNT786434:DNT851968 DNT851970:DNT917504 DNT917506:DNT983040 DNT983042:DNT1048576 DXP2:DXP65536 DXP65538:DXP131072 DXP131074:DXP196608 DXP196610:DXP262144 DXP262146:DXP327680 DXP327682:DXP393216 DXP393218:DXP458752 DXP458754:DXP524288 DXP524290:DXP589824 DXP589826:DXP655360 DXP655362:DXP720896 DXP720898:DXP786432 DXP786434:DXP851968 DXP851970:DXP917504 DXP917506:DXP983040 DXP983042:DXP1048576 EHL2:EHL65536 EHL65538:EHL131072 EHL131074:EHL196608 EHL196610:EHL262144 EHL262146:EHL327680 EHL327682:EHL393216 EHL393218:EHL458752 EHL458754:EHL524288 EHL524290:EHL589824 EHL589826:EHL655360 EHL655362:EHL720896 EHL720898:EHL786432 EHL786434:EHL851968 EHL851970:EHL917504 EHL917506:EHL983040 EHL983042:EHL1048576 ERH2:ERH65536 ERH65538:ERH131072 ERH131074:ERH196608 ERH196610:ERH262144 ERH262146:ERH327680 ERH327682:ERH393216 ERH393218:ERH458752 ERH458754:ERH524288 ERH524290:ERH589824 ERH589826:ERH655360 ERH655362:ERH720896 ERH720898:ERH786432 ERH786434:ERH851968 ERH851970:ERH917504 ERH917506:ERH983040 ERH983042:ERH1048576 FBD2:FBD65536 FBD65538:FBD131072 FBD131074:FBD196608 FBD196610:FBD262144 FBD262146:FBD327680 FBD327682:FBD393216 FBD393218:FBD458752 FBD458754:FBD524288 FBD524290:FBD589824 FBD589826:FBD655360 FBD655362:FBD720896 FBD720898:FBD786432 FBD786434:FBD851968 FBD851970:FBD917504 FBD917506:FBD983040 FBD983042:FBD1048576 FKZ2:FKZ65536 FKZ65538:FKZ131072 FKZ131074:FKZ196608 FKZ196610:FKZ262144 FKZ262146:FKZ327680 FKZ327682:FKZ393216 FKZ393218:FKZ458752 FKZ458754:FKZ524288 FKZ524290:FKZ589824 FKZ589826:FKZ655360 FKZ655362:FKZ720896 FKZ720898:FKZ786432 FKZ786434:FKZ851968 FKZ851970:FKZ917504 FKZ917506:FKZ983040 FKZ983042:FKZ1048576 FUV2:FUV65536 FUV65538:FUV131072 FUV131074:FUV196608 FUV196610:FUV262144 FUV262146:FUV327680 FUV327682:FUV393216 FUV393218:FUV458752 FUV458754:FUV524288 FUV524290:FUV589824 FUV589826:FUV655360 FUV655362:FUV720896 FUV720898:FUV786432 FUV786434:FUV851968 FUV851970:FUV917504 FUV917506:FUV983040 FUV983042:FUV1048576 GER2:GER65536 GER65538:GER131072 GER131074:GER196608 GER196610:GER262144 GER262146:GER327680 GER327682:GER393216 GER393218:GER458752 GER458754:GER524288 GER524290:GER589824 GER589826:GER655360 GER655362:GER720896 GER720898:GER786432 GER786434:GER851968 GER851970:GER917504 GER917506:GER983040 GER983042:GER1048576 GON2:GON65536 GON65538:GON131072 GON131074:GON196608 GON196610:GON262144 GON262146:GON327680 GON327682:GON393216 GON393218:GON458752 GON458754:GON524288 GON524290:GON589824 GON589826:GON655360 GON655362:GON720896 GON720898:GON786432 GON786434:GON851968 GON851970:GON917504 GON917506:GON983040 GON983042:GON1048576 GYJ2:GYJ65536 GYJ65538:GYJ131072 GYJ131074:GYJ196608 GYJ196610:GYJ262144 GYJ262146:GYJ327680 GYJ327682:GYJ393216 GYJ393218:GYJ458752 GYJ458754:GYJ524288 GYJ524290:GYJ589824 GYJ589826:GYJ655360 GYJ655362:GYJ720896 GYJ720898:GYJ786432 GYJ786434:GYJ851968 GYJ851970:GYJ917504 GYJ917506:GYJ983040 GYJ983042:GYJ1048576 HIF2:HIF65536 HIF65538:HIF131072 HIF131074:HIF196608 HIF196610:HIF262144 HIF262146:HIF327680 HIF327682:HIF393216 HIF393218:HIF458752 HIF458754:HIF524288 HIF524290:HIF589824 HIF589826:HIF655360 HIF655362:HIF720896 HIF720898:HIF786432 HIF786434:HIF851968 HIF851970:HIF917504 HIF917506:HIF983040 HIF983042:HIF1048576 HSB2:HSB65536 HSB65538:HSB131072 HSB131074:HSB196608 HSB196610:HSB262144 HSB262146:HSB327680 HSB327682:HSB393216 HSB393218:HSB458752 HSB458754:HSB524288 HSB524290:HSB589824 HSB589826:HSB655360 HSB655362:HSB720896 HSB720898:HSB786432 HSB786434:HSB851968 HSB851970:HSB917504 HSB917506:HSB983040 HSB983042:HSB1048576 IBX2:IBX65536 IBX65538:IBX131072 IBX131074:IBX196608 IBX196610:IBX262144 IBX262146:IBX327680 IBX327682:IBX393216 IBX393218:IBX458752 IBX458754:IBX524288 IBX524290:IBX589824 IBX589826:IBX655360 IBX655362:IBX720896 IBX720898:IBX786432 IBX786434:IBX851968 IBX851970:IBX917504 IBX917506:IBX983040 IBX983042:IBX1048576 ILT2:ILT65536 ILT65538:ILT131072 ILT131074:ILT196608 ILT196610:ILT262144 ILT262146:ILT327680 ILT327682:ILT393216 ILT393218:ILT458752 ILT458754:ILT524288 ILT524290:ILT589824 ILT589826:ILT655360 ILT655362:ILT720896 ILT720898:ILT786432 ILT786434:ILT851968 ILT851970:ILT917504 ILT917506:ILT983040 ILT983042:ILT1048576 IVP2:IVP65536 IVP65538:IVP131072 IVP131074:IVP196608 IVP196610:IVP262144 IVP262146:IVP327680 IVP327682:IVP393216 IVP393218:IVP458752 IVP458754:IVP524288 IVP524290:IVP589824 IVP589826:IVP655360 IVP655362:IVP720896 IVP720898:IVP786432 IVP786434:IVP851968 IVP851970:IVP917504 IVP917506:IVP983040 IVP983042:IVP1048576 JFL2:JFL65536 JFL65538:JFL131072 JFL131074:JFL196608 JFL196610:JFL262144 JFL262146:JFL327680 JFL327682:JFL393216 JFL393218:JFL458752 JFL458754:JFL524288 JFL524290:JFL589824 JFL589826:JFL655360 JFL655362:JFL720896 JFL720898:JFL786432 JFL786434:JFL851968 JFL851970:JFL917504 JFL917506:JFL983040 JFL983042:JFL1048576 JPH2:JPH65536 JPH65538:JPH131072 JPH131074:JPH196608 JPH196610:JPH262144 JPH262146:JPH327680 JPH327682:JPH393216 JPH393218:JPH458752 JPH458754:JPH524288 JPH524290:JPH589824 JPH589826:JPH655360 JPH655362:JPH720896 JPH720898:JPH786432 JPH786434:JPH851968 JPH851970:JPH917504 JPH917506:JPH983040 JPH983042:JPH1048576 JZD2:JZD65536 JZD65538:JZD131072 JZD131074:JZD196608 JZD196610:JZD262144 JZD262146:JZD327680 JZD327682:JZD393216 JZD393218:JZD458752 JZD458754:JZD524288 JZD524290:JZD589824 JZD589826:JZD655360 JZD655362:JZD720896 JZD720898:JZD786432 JZD786434:JZD851968 JZD851970:JZD917504 JZD917506:JZD983040 JZD983042:JZD1048576 KIZ2:KIZ65536 KIZ65538:KIZ131072 KIZ131074:KIZ196608 KIZ196610:KIZ262144 KIZ262146:KIZ327680 KIZ327682:KIZ393216 KIZ393218:KIZ458752 KIZ458754:KIZ524288 KIZ524290:KIZ589824 KIZ589826:KIZ655360 KIZ655362:KIZ720896 KIZ720898:KIZ786432 KIZ786434:KIZ851968 KIZ851970:KIZ917504 KIZ917506:KIZ983040 KIZ983042:KIZ1048576 KSV2:KSV65536 KSV65538:KSV131072 KSV131074:KSV196608 KSV196610:KSV262144 KSV262146:KSV327680 KSV327682:KSV393216 KSV393218:KSV458752 KSV458754:KSV524288 KSV524290:KSV589824 KSV589826:KSV655360 KSV655362:KSV720896 KSV720898:KSV786432 KSV786434:KSV851968 KSV851970:KSV917504 KSV917506:KSV983040 KSV983042:KSV1048576 LCR2:LCR65536 LCR65538:LCR131072 LCR131074:LCR196608 LCR196610:LCR262144 LCR262146:LCR327680 LCR327682:LCR393216 LCR393218:LCR458752 LCR458754:LCR524288 LCR524290:LCR589824 LCR589826:LCR655360 LCR655362:LCR720896 LCR720898:LCR786432 LCR786434:LCR851968 LCR851970:LCR917504 LCR917506:LCR983040 LCR983042:LCR1048576 LMN2:LMN65536 LMN65538:LMN131072 LMN131074:LMN196608 LMN196610:LMN262144 LMN262146:LMN327680 LMN327682:LMN393216 LMN393218:LMN458752 LMN458754:LMN524288 LMN524290:LMN589824 LMN589826:LMN655360 LMN655362:LMN720896 LMN720898:LMN786432 LMN786434:LMN851968 LMN851970:LMN917504 LMN917506:LMN983040 LMN983042:LMN1048576 LWJ2:LWJ65536 LWJ65538:LWJ131072 LWJ131074:LWJ196608 LWJ196610:LWJ262144 LWJ262146:LWJ327680 LWJ327682:LWJ393216 LWJ393218:LWJ458752 LWJ458754:LWJ524288 LWJ524290:LWJ589824 LWJ589826:LWJ655360 LWJ655362:LWJ720896 LWJ720898:LWJ786432 LWJ786434:LWJ851968 LWJ851970:LWJ917504 LWJ917506:LWJ983040 LWJ983042:LWJ1048576 MGF2:MGF65536 MGF65538:MGF131072 MGF131074:MGF196608 MGF196610:MGF262144 MGF262146:MGF327680 MGF327682:MGF393216 MGF393218:MGF458752 MGF458754:MGF524288 MGF524290:MGF589824 MGF589826:MGF655360 MGF655362:MGF720896 MGF720898:MGF786432 MGF786434:MGF851968 MGF851970:MGF917504 MGF917506:MGF983040 MGF983042:MGF1048576 MQB2:MQB65536 MQB65538:MQB131072 MQB131074:MQB196608 MQB196610:MQB262144 MQB262146:MQB327680 MQB327682:MQB393216 MQB393218:MQB458752 MQB458754:MQB524288 MQB524290:MQB589824 MQB589826:MQB655360 MQB655362:MQB720896 MQB720898:MQB786432 MQB786434:MQB851968 MQB851970:MQB917504 MQB917506:MQB983040 MQB983042:MQB1048576 MZX2:MZX65536 MZX65538:MZX131072 MZX131074:MZX196608 MZX196610:MZX262144 MZX262146:MZX327680 MZX327682:MZX393216 MZX393218:MZX458752 MZX458754:MZX524288 MZX524290:MZX589824 MZX589826:MZX655360 MZX655362:MZX720896 MZX720898:MZX786432 MZX786434:MZX851968 MZX851970:MZX917504 MZX917506:MZX983040 MZX983042:MZX1048576 NJT2:NJT65536 NJT65538:NJT131072 NJT131074:NJT196608 NJT196610:NJT262144 NJT262146:NJT327680 NJT327682:NJT393216 NJT393218:NJT458752 NJT458754:NJT524288 NJT524290:NJT589824 NJT589826:NJT655360 NJT655362:NJT720896 NJT720898:NJT786432 NJT786434:NJT851968 NJT851970:NJT917504 NJT917506:NJT983040 NJT983042:NJT1048576 NTP2:NTP65536 NTP65538:NTP131072 NTP131074:NTP196608 NTP196610:NTP262144 NTP262146:NTP327680 NTP327682:NTP393216 NTP393218:NTP458752 NTP458754:NTP524288 NTP524290:NTP589824 NTP589826:NTP655360 NTP655362:NTP720896 NTP720898:NTP786432 NTP786434:NTP851968 NTP851970:NTP917504 NTP917506:NTP983040 NTP983042:NTP1048576 ODL2:ODL65536 ODL65538:ODL131072 ODL131074:ODL196608 ODL196610:ODL262144 ODL262146:ODL327680 ODL327682:ODL393216 ODL393218:ODL458752 ODL458754:ODL524288 ODL524290:ODL589824 ODL589826:ODL655360 ODL655362:ODL720896 ODL720898:ODL786432 ODL786434:ODL851968 ODL851970:ODL917504 ODL917506:ODL983040 ODL983042:ODL1048576 ONH2:ONH65536 ONH65538:ONH131072 ONH131074:ONH196608 ONH196610:ONH262144 ONH262146:ONH327680 ONH327682:ONH393216 ONH393218:ONH458752 ONH458754:ONH524288 ONH524290:ONH589824 ONH589826:ONH655360 ONH655362:ONH720896 ONH720898:ONH786432 ONH786434:ONH851968 ONH851970:ONH917504 ONH917506:ONH983040 ONH983042:ONH1048576 OXD2:OXD65536 OXD65538:OXD131072 OXD131074:OXD196608 OXD196610:OXD262144 OXD262146:OXD327680 OXD327682:OXD393216 OXD393218:OXD458752 OXD458754:OXD524288 OXD524290:OXD589824 OXD589826:OXD655360 OXD655362:OXD720896 OXD720898:OXD786432 OXD786434:OXD851968 OXD851970:OXD917504 OXD917506:OXD983040 OXD983042:OXD1048576 PGZ2:PGZ65536 PGZ65538:PGZ131072 PGZ131074:PGZ196608 PGZ196610:PGZ262144 PGZ262146:PGZ327680 PGZ327682:PGZ393216 PGZ393218:PGZ458752 PGZ458754:PGZ524288 PGZ524290:PGZ589824 PGZ589826:PGZ655360 PGZ655362:PGZ720896 PGZ720898:PGZ786432 PGZ786434:PGZ851968 PGZ851970:PGZ917504 PGZ917506:PGZ983040 PGZ983042:PGZ1048576 PQV2:PQV65536 PQV65538:PQV131072 PQV131074:PQV196608 PQV196610:PQV262144 PQV262146:PQV327680 PQV327682:PQV393216 PQV393218:PQV458752 PQV458754:PQV524288 PQV524290:PQV589824 PQV589826:PQV655360 PQV655362:PQV720896 PQV720898:PQV786432 PQV786434:PQV851968 PQV851970:PQV917504 PQV917506:PQV983040 PQV983042:PQV1048576 QAR2:QAR65536 QAR65538:QAR131072 QAR131074:QAR196608 QAR196610:QAR262144 QAR262146:QAR327680 QAR327682:QAR393216 QAR393218:QAR458752 QAR458754:QAR524288 QAR524290:QAR589824 QAR589826:QAR655360 QAR655362:QAR720896 QAR720898:QAR786432 QAR786434:QAR851968 QAR851970:QAR917504 QAR917506:QAR983040 QAR983042:QAR1048576 QKN2:QKN65536 QKN65538:QKN131072 QKN131074:QKN196608 QKN196610:QKN262144 QKN262146:QKN327680 QKN327682:QKN393216 QKN393218:QKN458752 QKN458754:QKN524288 QKN524290:QKN589824 QKN589826:QKN655360 QKN655362:QKN720896 QKN720898:QKN786432 QKN786434:QKN851968 QKN851970:QKN917504 QKN917506:QKN983040 QKN983042:QKN1048576 QUJ2:QUJ65536 QUJ65538:QUJ131072 QUJ131074:QUJ196608 QUJ196610:QUJ262144 QUJ262146:QUJ327680 QUJ327682:QUJ393216 QUJ393218:QUJ458752 QUJ458754:QUJ524288 QUJ524290:QUJ589824 QUJ589826:QUJ655360 QUJ655362:QUJ720896 QUJ720898:QUJ786432 QUJ786434:QUJ851968 QUJ851970:QUJ917504 QUJ917506:QUJ983040 QUJ983042:QUJ1048576 REF2:REF65536 REF65538:REF131072 REF131074:REF196608 REF196610:REF262144 REF262146:REF327680 REF327682:REF393216 REF393218:REF458752 REF458754:REF524288 REF524290:REF589824 REF589826:REF655360 REF655362:REF720896 REF720898:REF786432 REF786434:REF851968 REF851970:REF917504 REF917506:REF983040 REF983042:REF1048576 ROB2:ROB65536 ROB65538:ROB131072 ROB131074:ROB196608 ROB196610:ROB262144 ROB262146:ROB327680 ROB327682:ROB393216 ROB393218:ROB458752 ROB458754:ROB524288 ROB524290:ROB589824 ROB589826:ROB655360 ROB655362:ROB720896 ROB720898:ROB786432 ROB786434:ROB851968 ROB851970:ROB917504 ROB917506:ROB983040 ROB983042:ROB1048576 RXX2:RXX65536 RXX65538:RXX131072 RXX131074:RXX196608 RXX196610:RXX262144 RXX262146:RXX327680 RXX327682:RXX393216 RXX393218:RXX458752 RXX458754:RXX524288 RXX524290:RXX589824 RXX589826:RXX655360 RXX655362:RXX720896 RXX720898:RXX786432 RXX786434:RXX851968 RXX851970:RXX917504 RXX917506:RXX983040 RXX983042:RXX1048576 SHT2:SHT65536 SHT65538:SHT131072 SHT131074:SHT196608 SHT196610:SHT262144 SHT262146:SHT327680 SHT327682:SHT393216 SHT393218:SHT458752 SHT458754:SHT524288 SHT524290:SHT589824 SHT589826:SHT655360 SHT655362:SHT720896 SHT720898:SHT786432 SHT786434:SHT851968 SHT851970:SHT917504 SHT917506:SHT983040 SHT983042:SHT1048576 SRP2:SRP65536 SRP65538:SRP131072 SRP131074:SRP196608 SRP196610:SRP262144 SRP262146:SRP327680 SRP327682:SRP393216 SRP393218:SRP458752 SRP458754:SRP524288 SRP524290:SRP589824 SRP589826:SRP655360 SRP655362:SRP720896 SRP720898:SRP786432 SRP786434:SRP851968 SRP851970:SRP917504 SRP917506:SRP983040 SRP983042:SRP1048576 TBL2:TBL65536 TBL65538:TBL131072 TBL131074:TBL196608 TBL196610:TBL262144 TBL262146:TBL327680 TBL327682:TBL393216 TBL393218:TBL458752 TBL458754:TBL524288 TBL524290:TBL589824 TBL589826:TBL655360 TBL655362:TBL720896 TBL720898:TBL786432 TBL786434:TBL851968 TBL851970:TBL917504 TBL917506:TBL983040 TBL983042:TBL1048576 TLH2:TLH65536 TLH65538:TLH131072 TLH131074:TLH196608 TLH196610:TLH262144 TLH262146:TLH327680 TLH327682:TLH393216 TLH393218:TLH458752 TLH458754:TLH524288 TLH524290:TLH589824 TLH589826:TLH655360 TLH655362:TLH720896 TLH720898:TLH786432 TLH786434:TLH851968 TLH851970:TLH917504 TLH917506:TLH983040 TLH983042:TLH1048576 TVD2:TVD65536 TVD65538:TVD131072 TVD131074:TVD196608 TVD196610:TVD262144 TVD262146:TVD327680 TVD327682:TVD393216 TVD393218:TVD458752 TVD458754:TVD524288 TVD524290:TVD589824 TVD589826:TVD655360 TVD655362:TVD720896 TVD720898:TVD786432 TVD786434:TVD851968 TVD851970:TVD917504 TVD917506:TVD983040 TVD983042:TVD1048576 UEZ2:UEZ65536 UEZ65538:UEZ131072 UEZ131074:UEZ196608 UEZ196610:UEZ262144 UEZ262146:UEZ327680 UEZ327682:UEZ393216 UEZ393218:UEZ458752 UEZ458754:UEZ524288 UEZ524290:UEZ589824 UEZ589826:UEZ655360 UEZ655362:UEZ720896 UEZ720898:UEZ786432 UEZ786434:UEZ851968 UEZ851970:UEZ917504 UEZ917506:UEZ983040 UEZ983042:UEZ1048576 UOV2:UOV65536 UOV65538:UOV131072 UOV131074:UOV196608 UOV196610:UOV262144 UOV262146:UOV327680 UOV327682:UOV393216 UOV393218:UOV458752 UOV458754:UOV524288 UOV524290:UOV589824 UOV589826:UOV655360 UOV655362:UOV720896 UOV720898:UOV786432 UOV786434:UOV851968 UOV851970:UOV917504 UOV917506:UOV983040 UOV983042:UOV1048576 UYR2:UYR65536 UYR65538:UYR131072 UYR131074:UYR196608 UYR196610:UYR262144 UYR262146:UYR327680 UYR327682:UYR393216 UYR393218:UYR458752 UYR458754:UYR524288 UYR524290:UYR589824 UYR589826:UYR655360 UYR655362:UYR720896 UYR720898:UYR786432 UYR786434:UYR851968 UYR851970:UYR917504 UYR917506:UYR983040 UYR983042:UYR1048576 VIN2:VIN65536 VIN65538:VIN131072 VIN131074:VIN196608 VIN196610:VIN262144 VIN262146:VIN327680 VIN327682:VIN393216 VIN393218:VIN458752 VIN458754:VIN524288 VIN524290:VIN589824 VIN589826:VIN655360 VIN655362:VIN720896 VIN720898:VIN786432 VIN786434:VIN851968 VIN851970:VIN917504 VIN917506:VIN983040 VIN983042:VIN1048576 VSJ2:VSJ65536 VSJ65538:VSJ131072 VSJ131074:VSJ196608 VSJ196610:VSJ262144 VSJ262146:VSJ327680 VSJ327682:VSJ393216 VSJ393218:VSJ458752 VSJ458754:VSJ524288 VSJ524290:VSJ589824 VSJ589826:VSJ655360 VSJ655362:VSJ720896 VSJ720898:VSJ786432 VSJ786434:VSJ851968 VSJ851970:VSJ917504 VSJ917506:VSJ983040 VSJ983042:VSJ1048576 WCF2:WCF65536 WCF65538:WCF131072 WCF131074:WCF196608 WCF196610:WCF262144 WCF262146:WCF327680 WCF327682:WCF393216 WCF393218:WCF458752 WCF458754:WCF524288 WCF524290:WCF589824 WCF589826:WCF655360 WCF655362:WCF720896 WCF720898:WCF786432 WCF786434:WCF851968 WCF851970:WCF917504 WCF917506:WCF983040 WCF983042:WCF1048576 WMB2:WMB65536 WMB65538:WMB131072 WMB131074:WMB196608 WMB196610:WMB262144 WMB262146:WMB327680 WMB327682:WMB393216 WMB393218:WMB458752 WMB458754:WMB524288 WMB524290:WMB589824 WMB589826:WMB655360 WMB655362:WMB720896 WMB720898:WMB786432 WMB786434:WMB851968 WMB851970:WMB917504 WMB917506:WMB983040 WMB983042:WMB1048576 WVX2:WVX65536 WVX65538:WVX131072 WVX131074:WVX196608 WVX196610:WVX262144 WVX262146:WVX327680 WVX327682:WVX393216 WVX393218:WVX458752 WVX458754:WVX524288 WVX524290:WVX589824 WVX589826:WVX655360 WVX655362:WVX720896 WVX720898:WVX786432 WVX786434:WVX851968 WVX851970:WVX917504 WVX917506:WVX983040 WVX983042:WVX1048576"/>
    <dataValidation type="decimal" operator="between" allowBlank="1" showInputMessage="1" showErrorMessage="1" error="无需填写，系统将自动为您计算个人养老金扣除额度" prompt="无需填写，系统将自动为您计算个人养老金扣除额度" sqref="Q2:Q65536 Q65538:Q131072 Q131074:Q196608 Q196610:Q262144 Q262146:Q327680 Q327682:Q393216 Q393218:Q458752 Q458754:Q524288 Q524290:Q589824 Q589826:Q655360 Q655362:Q720896 Q720898:Q786432 Q786434:Q851968 Q851970:Q917504 Q917506:Q983040 Q983042:Q1048576 JM2:JM65536 JM65538:JM131072 JM131074:JM196608 JM196610:JM262144 JM262146:JM327680 JM327682:JM393216 JM393218:JM458752 JM458754:JM524288 JM524290:JM589824 JM589826:JM655360 JM655362:JM720896 JM720898:JM786432 JM786434:JM851968 JM851970:JM917504 JM917506:JM983040 JM983042:JM1048576 TI2:TI65536 TI65538:TI131072 TI131074:TI196608 TI196610:TI262144 TI262146:TI327680 TI327682:TI393216 TI393218:TI458752 TI458754:TI524288 TI524290:TI589824 TI589826:TI655360 TI655362:TI720896 TI720898:TI786432 TI786434:TI851968 TI851970:TI917504 TI917506:TI983040 TI983042:TI1048576 ADE2:ADE65536 ADE65538:ADE131072 ADE131074:ADE196608 ADE196610:ADE262144 ADE262146:ADE327680 ADE327682:ADE393216 ADE393218:ADE458752 ADE458754:ADE524288 ADE524290:ADE589824 ADE589826:ADE655360 ADE655362:ADE720896 ADE720898:ADE786432 ADE786434:ADE851968 ADE851970:ADE917504 ADE917506:ADE983040 ADE983042:ADE1048576 ANA2:ANA65536 ANA65538:ANA131072 ANA131074:ANA196608 ANA196610:ANA262144 ANA262146:ANA327680 ANA327682:ANA393216 ANA393218:ANA458752 ANA458754:ANA524288 ANA524290:ANA589824 ANA589826:ANA655360 ANA655362:ANA720896 ANA720898:ANA786432 ANA786434:ANA851968 ANA851970:ANA917504 ANA917506:ANA983040 ANA983042:ANA1048576 AWW2:AWW65536 AWW65538:AWW131072 AWW131074:AWW196608 AWW196610:AWW262144 AWW262146:AWW327680 AWW327682:AWW393216 AWW393218:AWW458752 AWW458754:AWW524288 AWW524290:AWW589824 AWW589826:AWW655360 AWW655362:AWW720896 AWW720898:AWW786432 AWW786434:AWW851968 AWW851970:AWW917504 AWW917506:AWW983040 AWW983042:AWW1048576 BGS2:BGS65536 BGS65538:BGS131072 BGS131074:BGS196608 BGS196610:BGS262144 BGS262146:BGS327680 BGS327682:BGS393216 BGS393218:BGS458752 BGS458754:BGS524288 BGS524290:BGS589824 BGS589826:BGS655360 BGS655362:BGS720896 BGS720898:BGS786432 BGS786434:BGS851968 BGS851970:BGS917504 BGS917506:BGS983040 BGS983042:BGS1048576 BQO2:BQO65536 BQO65538:BQO131072 BQO131074:BQO196608 BQO196610:BQO262144 BQO262146:BQO327680 BQO327682:BQO393216 BQO393218:BQO458752 BQO458754:BQO524288 BQO524290:BQO589824 BQO589826:BQO655360 BQO655362:BQO720896 BQO720898:BQO786432 BQO786434:BQO851968 BQO851970:BQO917504 BQO917506:BQO983040 BQO983042:BQO1048576 CAK2:CAK65536 CAK65538:CAK131072 CAK131074:CAK196608 CAK196610:CAK262144 CAK262146:CAK327680 CAK327682:CAK393216 CAK393218:CAK458752 CAK458754:CAK524288 CAK524290:CAK589824 CAK589826:CAK655360 CAK655362:CAK720896 CAK720898:CAK786432 CAK786434:CAK851968 CAK851970:CAK917504 CAK917506:CAK983040 CAK983042:CAK1048576 CKG2:CKG65536 CKG65538:CKG131072 CKG131074:CKG196608 CKG196610:CKG262144 CKG262146:CKG327680 CKG327682:CKG393216 CKG393218:CKG458752 CKG458754:CKG524288 CKG524290:CKG589824 CKG589826:CKG655360 CKG655362:CKG720896 CKG720898:CKG786432 CKG786434:CKG851968 CKG851970:CKG917504 CKG917506:CKG983040 CKG983042:CKG1048576 CUC2:CUC65536 CUC65538:CUC131072 CUC131074:CUC196608 CUC196610:CUC262144 CUC262146:CUC327680 CUC327682:CUC393216 CUC393218:CUC458752 CUC458754:CUC524288 CUC524290:CUC589824 CUC589826:CUC655360 CUC655362:CUC720896 CUC720898:CUC786432 CUC786434:CUC851968 CUC851970:CUC917504 CUC917506:CUC983040 CUC983042:CUC1048576 DDY2:DDY65536 DDY65538:DDY131072 DDY131074:DDY196608 DDY196610:DDY262144 DDY262146:DDY327680 DDY327682:DDY393216 DDY393218:DDY458752 DDY458754:DDY524288 DDY524290:DDY589824 DDY589826:DDY655360 DDY655362:DDY720896 DDY720898:DDY786432 DDY786434:DDY851968 DDY851970:DDY917504 DDY917506:DDY983040 DDY983042:DDY1048576 DNU2:DNU65536 DNU65538:DNU131072 DNU131074:DNU196608 DNU196610:DNU262144 DNU262146:DNU327680 DNU327682:DNU393216 DNU393218:DNU458752 DNU458754:DNU524288 DNU524290:DNU589824 DNU589826:DNU655360 DNU655362:DNU720896 DNU720898:DNU786432 DNU786434:DNU851968 DNU851970:DNU917504 DNU917506:DNU983040 DNU983042:DNU1048576 DXQ2:DXQ65536 DXQ65538:DXQ131072 DXQ131074:DXQ196608 DXQ196610:DXQ262144 DXQ262146:DXQ327680 DXQ327682:DXQ393216 DXQ393218:DXQ458752 DXQ458754:DXQ524288 DXQ524290:DXQ589824 DXQ589826:DXQ655360 DXQ655362:DXQ720896 DXQ720898:DXQ786432 DXQ786434:DXQ851968 DXQ851970:DXQ917504 DXQ917506:DXQ983040 DXQ983042:DXQ1048576 EHM2:EHM65536 EHM65538:EHM131072 EHM131074:EHM196608 EHM196610:EHM262144 EHM262146:EHM327680 EHM327682:EHM393216 EHM393218:EHM458752 EHM458754:EHM524288 EHM524290:EHM589824 EHM589826:EHM655360 EHM655362:EHM720896 EHM720898:EHM786432 EHM786434:EHM851968 EHM851970:EHM917504 EHM917506:EHM983040 EHM983042:EHM1048576 ERI2:ERI65536 ERI65538:ERI131072 ERI131074:ERI196608 ERI196610:ERI262144 ERI262146:ERI327680 ERI327682:ERI393216 ERI393218:ERI458752 ERI458754:ERI524288 ERI524290:ERI589824 ERI589826:ERI655360 ERI655362:ERI720896 ERI720898:ERI786432 ERI786434:ERI851968 ERI851970:ERI917504 ERI917506:ERI983040 ERI983042:ERI1048576 FBE2:FBE65536 FBE65538:FBE131072 FBE131074:FBE196608 FBE196610:FBE262144 FBE262146:FBE327680 FBE327682:FBE393216 FBE393218:FBE458752 FBE458754:FBE524288 FBE524290:FBE589824 FBE589826:FBE655360 FBE655362:FBE720896 FBE720898:FBE786432 FBE786434:FBE851968 FBE851970:FBE917504 FBE917506:FBE983040 FBE983042:FBE1048576 FLA2:FLA65536 FLA65538:FLA131072 FLA131074:FLA196608 FLA196610:FLA262144 FLA262146:FLA327680 FLA327682:FLA393216 FLA393218:FLA458752 FLA458754:FLA524288 FLA524290:FLA589824 FLA589826:FLA655360 FLA655362:FLA720896 FLA720898:FLA786432 FLA786434:FLA851968 FLA851970:FLA917504 FLA917506:FLA983040 FLA983042:FLA1048576 FUW2:FUW65536 FUW65538:FUW131072 FUW131074:FUW196608 FUW196610:FUW262144 FUW262146:FUW327680 FUW327682:FUW393216 FUW393218:FUW458752 FUW458754:FUW524288 FUW524290:FUW589824 FUW589826:FUW655360 FUW655362:FUW720896 FUW720898:FUW786432 FUW786434:FUW851968 FUW851970:FUW917504 FUW917506:FUW983040 FUW983042:FUW1048576 GES2:GES65536 GES65538:GES131072 GES131074:GES196608 GES196610:GES262144 GES262146:GES327680 GES327682:GES393216 GES393218:GES458752 GES458754:GES524288 GES524290:GES589824 GES589826:GES655360 GES655362:GES720896 GES720898:GES786432 GES786434:GES851968 GES851970:GES917504 GES917506:GES983040 GES983042:GES1048576 GOO2:GOO65536 GOO65538:GOO131072 GOO131074:GOO196608 GOO196610:GOO262144 GOO262146:GOO327680 GOO327682:GOO393216 GOO393218:GOO458752 GOO458754:GOO524288 GOO524290:GOO589824 GOO589826:GOO655360 GOO655362:GOO720896 GOO720898:GOO786432 GOO786434:GOO851968 GOO851970:GOO917504 GOO917506:GOO983040 GOO983042:GOO1048576 GYK2:GYK65536 GYK65538:GYK131072 GYK131074:GYK196608 GYK196610:GYK262144 GYK262146:GYK327680 GYK327682:GYK393216 GYK393218:GYK458752 GYK458754:GYK524288 GYK524290:GYK589824 GYK589826:GYK655360 GYK655362:GYK720896 GYK720898:GYK786432 GYK786434:GYK851968 GYK851970:GYK917504 GYK917506:GYK983040 GYK983042:GYK1048576 HIG2:HIG65536 HIG65538:HIG131072 HIG131074:HIG196608 HIG196610:HIG262144 HIG262146:HIG327680 HIG327682:HIG393216 HIG393218:HIG458752 HIG458754:HIG524288 HIG524290:HIG589824 HIG589826:HIG655360 HIG655362:HIG720896 HIG720898:HIG786432 HIG786434:HIG851968 HIG851970:HIG917504 HIG917506:HIG983040 HIG983042:HIG1048576 HSC2:HSC65536 HSC65538:HSC131072 HSC131074:HSC196608 HSC196610:HSC262144 HSC262146:HSC327680 HSC327682:HSC393216 HSC393218:HSC458752 HSC458754:HSC524288 HSC524290:HSC589824 HSC589826:HSC655360 HSC655362:HSC720896 HSC720898:HSC786432 HSC786434:HSC851968 HSC851970:HSC917504 HSC917506:HSC983040 HSC983042:HSC1048576 IBY2:IBY65536 IBY65538:IBY131072 IBY131074:IBY196608 IBY196610:IBY262144 IBY262146:IBY327680 IBY327682:IBY393216 IBY393218:IBY458752 IBY458754:IBY524288 IBY524290:IBY589824 IBY589826:IBY655360 IBY655362:IBY720896 IBY720898:IBY786432 IBY786434:IBY851968 IBY851970:IBY917504 IBY917506:IBY983040 IBY983042:IBY1048576 ILU2:ILU65536 ILU65538:ILU131072 ILU131074:ILU196608 ILU196610:ILU262144 ILU262146:ILU327680 ILU327682:ILU393216 ILU393218:ILU458752 ILU458754:ILU524288 ILU524290:ILU589824 ILU589826:ILU655360 ILU655362:ILU720896 ILU720898:ILU786432 ILU786434:ILU851968 ILU851970:ILU917504 ILU917506:ILU983040 ILU983042:ILU1048576 IVQ2:IVQ65536 IVQ65538:IVQ131072 IVQ131074:IVQ196608 IVQ196610:IVQ262144 IVQ262146:IVQ327680 IVQ327682:IVQ393216 IVQ393218:IVQ458752 IVQ458754:IVQ524288 IVQ524290:IVQ589824 IVQ589826:IVQ655360 IVQ655362:IVQ720896 IVQ720898:IVQ786432 IVQ786434:IVQ851968 IVQ851970:IVQ917504 IVQ917506:IVQ983040 IVQ983042:IVQ1048576 JFM2:JFM65536 JFM65538:JFM131072 JFM131074:JFM196608 JFM196610:JFM262144 JFM262146:JFM327680 JFM327682:JFM393216 JFM393218:JFM458752 JFM458754:JFM524288 JFM524290:JFM589824 JFM589826:JFM655360 JFM655362:JFM720896 JFM720898:JFM786432 JFM786434:JFM851968 JFM851970:JFM917504 JFM917506:JFM983040 JFM983042:JFM1048576 JPI2:JPI65536 JPI65538:JPI131072 JPI131074:JPI196608 JPI196610:JPI262144 JPI262146:JPI327680 JPI327682:JPI393216 JPI393218:JPI458752 JPI458754:JPI524288 JPI524290:JPI589824 JPI589826:JPI655360 JPI655362:JPI720896 JPI720898:JPI786432 JPI786434:JPI851968 JPI851970:JPI917504 JPI917506:JPI983040 JPI983042:JPI1048576 JZE2:JZE65536 JZE65538:JZE131072 JZE131074:JZE196608 JZE196610:JZE262144 JZE262146:JZE327680 JZE327682:JZE393216 JZE393218:JZE458752 JZE458754:JZE524288 JZE524290:JZE589824 JZE589826:JZE655360 JZE655362:JZE720896 JZE720898:JZE786432 JZE786434:JZE851968 JZE851970:JZE917504 JZE917506:JZE983040 JZE983042:JZE1048576 KJA2:KJA65536 KJA65538:KJA131072 KJA131074:KJA196608 KJA196610:KJA262144 KJA262146:KJA327680 KJA327682:KJA393216 KJA393218:KJA458752 KJA458754:KJA524288 KJA524290:KJA589824 KJA589826:KJA655360 KJA655362:KJA720896 KJA720898:KJA786432 KJA786434:KJA851968 KJA851970:KJA917504 KJA917506:KJA983040 KJA983042:KJA1048576 KSW2:KSW65536 KSW65538:KSW131072 KSW131074:KSW196608 KSW196610:KSW262144 KSW262146:KSW327680 KSW327682:KSW393216 KSW393218:KSW458752 KSW458754:KSW524288 KSW524290:KSW589824 KSW589826:KSW655360 KSW655362:KSW720896 KSW720898:KSW786432 KSW786434:KSW851968 KSW851970:KSW917504 KSW917506:KSW983040 KSW983042:KSW1048576 LCS2:LCS65536 LCS65538:LCS131072 LCS131074:LCS196608 LCS196610:LCS262144 LCS262146:LCS327680 LCS327682:LCS393216 LCS393218:LCS458752 LCS458754:LCS524288 LCS524290:LCS589824 LCS589826:LCS655360 LCS655362:LCS720896 LCS720898:LCS786432 LCS786434:LCS851968 LCS851970:LCS917504 LCS917506:LCS983040 LCS983042:LCS1048576 LMO2:LMO65536 LMO65538:LMO131072 LMO131074:LMO196608 LMO196610:LMO262144 LMO262146:LMO327680 LMO327682:LMO393216 LMO393218:LMO458752 LMO458754:LMO524288 LMO524290:LMO589824 LMO589826:LMO655360 LMO655362:LMO720896 LMO720898:LMO786432 LMO786434:LMO851968 LMO851970:LMO917504 LMO917506:LMO983040 LMO983042:LMO1048576 LWK2:LWK65536 LWK65538:LWK131072 LWK131074:LWK196608 LWK196610:LWK262144 LWK262146:LWK327680 LWK327682:LWK393216 LWK393218:LWK458752 LWK458754:LWK524288 LWK524290:LWK589824 LWK589826:LWK655360 LWK655362:LWK720896 LWK720898:LWK786432 LWK786434:LWK851968 LWK851970:LWK917504 LWK917506:LWK983040 LWK983042:LWK1048576 MGG2:MGG65536 MGG65538:MGG131072 MGG131074:MGG196608 MGG196610:MGG262144 MGG262146:MGG327680 MGG327682:MGG393216 MGG393218:MGG458752 MGG458754:MGG524288 MGG524290:MGG589824 MGG589826:MGG655360 MGG655362:MGG720896 MGG720898:MGG786432 MGG786434:MGG851968 MGG851970:MGG917504 MGG917506:MGG983040 MGG983042:MGG1048576 MQC2:MQC65536 MQC65538:MQC131072 MQC131074:MQC196608 MQC196610:MQC262144 MQC262146:MQC327680 MQC327682:MQC393216 MQC393218:MQC458752 MQC458754:MQC524288 MQC524290:MQC589824 MQC589826:MQC655360 MQC655362:MQC720896 MQC720898:MQC786432 MQC786434:MQC851968 MQC851970:MQC917504 MQC917506:MQC983040 MQC983042:MQC1048576 MZY2:MZY65536 MZY65538:MZY131072 MZY131074:MZY196608 MZY196610:MZY262144 MZY262146:MZY327680 MZY327682:MZY393216 MZY393218:MZY458752 MZY458754:MZY524288 MZY524290:MZY589824 MZY589826:MZY655360 MZY655362:MZY720896 MZY720898:MZY786432 MZY786434:MZY851968 MZY851970:MZY917504 MZY917506:MZY983040 MZY983042:MZY1048576 NJU2:NJU65536 NJU65538:NJU131072 NJU131074:NJU196608 NJU196610:NJU262144 NJU262146:NJU327680 NJU327682:NJU393216 NJU393218:NJU458752 NJU458754:NJU524288 NJU524290:NJU589824 NJU589826:NJU655360 NJU655362:NJU720896 NJU720898:NJU786432 NJU786434:NJU851968 NJU851970:NJU917504 NJU917506:NJU983040 NJU983042:NJU1048576 NTQ2:NTQ65536 NTQ65538:NTQ131072 NTQ131074:NTQ196608 NTQ196610:NTQ262144 NTQ262146:NTQ327680 NTQ327682:NTQ393216 NTQ393218:NTQ458752 NTQ458754:NTQ524288 NTQ524290:NTQ589824 NTQ589826:NTQ655360 NTQ655362:NTQ720896 NTQ720898:NTQ786432 NTQ786434:NTQ851968 NTQ851970:NTQ917504 NTQ917506:NTQ983040 NTQ983042:NTQ1048576 ODM2:ODM65536 ODM65538:ODM131072 ODM131074:ODM196608 ODM196610:ODM262144 ODM262146:ODM327680 ODM327682:ODM393216 ODM393218:ODM458752 ODM458754:ODM524288 ODM524290:ODM589824 ODM589826:ODM655360 ODM655362:ODM720896 ODM720898:ODM786432 ODM786434:ODM851968 ODM851970:ODM917504 ODM917506:ODM983040 ODM983042:ODM1048576 ONI2:ONI65536 ONI65538:ONI131072 ONI131074:ONI196608 ONI196610:ONI262144 ONI262146:ONI327680 ONI327682:ONI393216 ONI393218:ONI458752 ONI458754:ONI524288 ONI524290:ONI589824 ONI589826:ONI655360 ONI655362:ONI720896 ONI720898:ONI786432 ONI786434:ONI851968 ONI851970:ONI917504 ONI917506:ONI983040 ONI983042:ONI1048576 OXE2:OXE65536 OXE65538:OXE131072 OXE131074:OXE196608 OXE196610:OXE262144 OXE262146:OXE327680 OXE327682:OXE393216 OXE393218:OXE458752 OXE458754:OXE524288 OXE524290:OXE589824 OXE589826:OXE655360 OXE655362:OXE720896 OXE720898:OXE786432 OXE786434:OXE851968 OXE851970:OXE917504 OXE917506:OXE983040 OXE983042:OXE1048576 PHA2:PHA65536 PHA65538:PHA131072 PHA131074:PHA196608 PHA196610:PHA262144 PHA262146:PHA327680 PHA327682:PHA393216 PHA393218:PHA458752 PHA458754:PHA524288 PHA524290:PHA589824 PHA589826:PHA655360 PHA655362:PHA720896 PHA720898:PHA786432 PHA786434:PHA851968 PHA851970:PHA917504 PHA917506:PHA983040 PHA983042:PHA1048576 PQW2:PQW65536 PQW65538:PQW131072 PQW131074:PQW196608 PQW196610:PQW262144 PQW262146:PQW327680 PQW327682:PQW393216 PQW393218:PQW458752 PQW458754:PQW524288 PQW524290:PQW589824 PQW589826:PQW655360 PQW655362:PQW720896 PQW720898:PQW786432 PQW786434:PQW851968 PQW851970:PQW917504 PQW917506:PQW983040 PQW983042:PQW1048576 QAS2:QAS65536 QAS65538:QAS131072 QAS131074:QAS196608 QAS196610:QAS262144 QAS262146:QAS327680 QAS327682:QAS393216 QAS393218:QAS458752 QAS458754:QAS524288 QAS524290:QAS589824 QAS589826:QAS655360 QAS655362:QAS720896 QAS720898:QAS786432 QAS786434:QAS851968 QAS851970:QAS917504 QAS917506:QAS983040 QAS983042:QAS1048576 QKO2:QKO65536 QKO65538:QKO131072 QKO131074:QKO196608 QKO196610:QKO262144 QKO262146:QKO327680 QKO327682:QKO393216 QKO393218:QKO458752 QKO458754:QKO524288 QKO524290:QKO589824 QKO589826:QKO655360 QKO655362:QKO720896 QKO720898:QKO786432 QKO786434:QKO851968 QKO851970:QKO917504 QKO917506:QKO983040 QKO983042:QKO1048576 QUK2:QUK65536 QUK65538:QUK131072 QUK131074:QUK196608 QUK196610:QUK262144 QUK262146:QUK327680 QUK327682:QUK393216 QUK393218:QUK458752 QUK458754:QUK524288 QUK524290:QUK589824 QUK589826:QUK655360 QUK655362:QUK720896 QUK720898:QUK786432 QUK786434:QUK851968 QUK851970:QUK917504 QUK917506:QUK983040 QUK983042:QUK1048576 REG2:REG65536 REG65538:REG131072 REG131074:REG196608 REG196610:REG262144 REG262146:REG327680 REG327682:REG393216 REG393218:REG458752 REG458754:REG524288 REG524290:REG589824 REG589826:REG655360 REG655362:REG720896 REG720898:REG786432 REG786434:REG851968 REG851970:REG917504 REG917506:REG983040 REG983042:REG1048576 ROC2:ROC65536 ROC65538:ROC131072 ROC131074:ROC196608 ROC196610:ROC262144 ROC262146:ROC327680 ROC327682:ROC393216 ROC393218:ROC458752 ROC458754:ROC524288 ROC524290:ROC589824 ROC589826:ROC655360 ROC655362:ROC720896 ROC720898:ROC786432 ROC786434:ROC851968 ROC851970:ROC917504 ROC917506:ROC983040 ROC983042:ROC1048576 RXY2:RXY65536 RXY65538:RXY131072 RXY131074:RXY196608 RXY196610:RXY262144 RXY262146:RXY327680 RXY327682:RXY393216 RXY393218:RXY458752 RXY458754:RXY524288 RXY524290:RXY589824 RXY589826:RXY655360 RXY655362:RXY720896 RXY720898:RXY786432 RXY786434:RXY851968 RXY851970:RXY917504 RXY917506:RXY983040 RXY983042:RXY1048576 SHU2:SHU65536 SHU65538:SHU131072 SHU131074:SHU196608 SHU196610:SHU262144 SHU262146:SHU327680 SHU327682:SHU393216 SHU393218:SHU458752 SHU458754:SHU524288 SHU524290:SHU589824 SHU589826:SHU655360 SHU655362:SHU720896 SHU720898:SHU786432 SHU786434:SHU851968 SHU851970:SHU917504 SHU917506:SHU983040 SHU983042:SHU1048576 SRQ2:SRQ65536 SRQ65538:SRQ131072 SRQ131074:SRQ196608 SRQ196610:SRQ262144 SRQ262146:SRQ327680 SRQ327682:SRQ393216 SRQ393218:SRQ458752 SRQ458754:SRQ524288 SRQ524290:SRQ589824 SRQ589826:SRQ655360 SRQ655362:SRQ720896 SRQ720898:SRQ786432 SRQ786434:SRQ851968 SRQ851970:SRQ917504 SRQ917506:SRQ983040 SRQ983042:SRQ1048576 TBM2:TBM65536 TBM65538:TBM131072 TBM131074:TBM196608 TBM196610:TBM262144 TBM262146:TBM327680 TBM327682:TBM393216 TBM393218:TBM458752 TBM458754:TBM524288 TBM524290:TBM589824 TBM589826:TBM655360 TBM655362:TBM720896 TBM720898:TBM786432 TBM786434:TBM851968 TBM851970:TBM917504 TBM917506:TBM983040 TBM983042:TBM1048576 TLI2:TLI65536 TLI65538:TLI131072 TLI131074:TLI196608 TLI196610:TLI262144 TLI262146:TLI327680 TLI327682:TLI393216 TLI393218:TLI458752 TLI458754:TLI524288 TLI524290:TLI589824 TLI589826:TLI655360 TLI655362:TLI720896 TLI720898:TLI786432 TLI786434:TLI851968 TLI851970:TLI917504 TLI917506:TLI983040 TLI983042:TLI1048576 TVE2:TVE65536 TVE65538:TVE131072 TVE131074:TVE196608 TVE196610:TVE262144 TVE262146:TVE327680 TVE327682:TVE393216 TVE393218:TVE458752 TVE458754:TVE524288 TVE524290:TVE589824 TVE589826:TVE655360 TVE655362:TVE720896 TVE720898:TVE786432 TVE786434:TVE851968 TVE851970:TVE917504 TVE917506:TVE983040 TVE983042:TVE1048576 UFA2:UFA65536 UFA65538:UFA131072 UFA131074:UFA196608 UFA196610:UFA262144 UFA262146:UFA327680 UFA327682:UFA393216 UFA393218:UFA458752 UFA458754:UFA524288 UFA524290:UFA589824 UFA589826:UFA655360 UFA655362:UFA720896 UFA720898:UFA786432 UFA786434:UFA851968 UFA851970:UFA917504 UFA917506:UFA983040 UFA983042:UFA1048576 UOW2:UOW65536 UOW65538:UOW131072 UOW131074:UOW196608 UOW196610:UOW262144 UOW262146:UOW327680 UOW327682:UOW393216 UOW393218:UOW458752 UOW458754:UOW524288 UOW524290:UOW589824 UOW589826:UOW655360 UOW655362:UOW720896 UOW720898:UOW786432 UOW786434:UOW851968 UOW851970:UOW917504 UOW917506:UOW983040 UOW983042:UOW1048576 UYS2:UYS65536 UYS65538:UYS131072 UYS131074:UYS196608 UYS196610:UYS262144 UYS262146:UYS327680 UYS327682:UYS393216 UYS393218:UYS458752 UYS458754:UYS524288 UYS524290:UYS589824 UYS589826:UYS655360 UYS655362:UYS720896 UYS720898:UYS786432 UYS786434:UYS851968 UYS851970:UYS917504 UYS917506:UYS983040 UYS983042:UYS1048576 VIO2:VIO65536 VIO65538:VIO131072 VIO131074:VIO196608 VIO196610:VIO262144 VIO262146:VIO327680 VIO327682:VIO393216 VIO393218:VIO458752 VIO458754:VIO524288 VIO524290:VIO589824 VIO589826:VIO655360 VIO655362:VIO720896 VIO720898:VIO786432 VIO786434:VIO851968 VIO851970:VIO917504 VIO917506:VIO983040 VIO983042:VIO1048576 VSK2:VSK65536 VSK65538:VSK131072 VSK131074:VSK196608 VSK196610:VSK262144 VSK262146:VSK327680 VSK327682:VSK393216 VSK393218:VSK458752 VSK458754:VSK524288 VSK524290:VSK589824 VSK589826:VSK655360 VSK655362:VSK720896 VSK720898:VSK786432 VSK786434:VSK851968 VSK851970:VSK917504 VSK917506:VSK983040 VSK983042:VSK1048576 WCG2:WCG65536 WCG65538:WCG131072 WCG131074:WCG196608 WCG196610:WCG262144 WCG262146:WCG327680 WCG327682:WCG393216 WCG393218:WCG458752 WCG458754:WCG524288 WCG524290:WCG589824 WCG589826:WCG655360 WCG655362:WCG720896 WCG720898:WCG786432 WCG786434:WCG851968 WCG851970:WCG917504 WCG917506:WCG983040 WCG983042:WCG1048576 WMC2:WMC65536 WMC65538:WMC131072 WMC131074:WMC196608 WMC196610:WMC262144 WMC262146:WMC327680 WMC327682:WMC393216 WMC393218:WMC458752 WMC458754:WMC524288 WMC524290:WMC589824 WMC589826:WMC655360 WMC655362:WMC720896 WMC720898:WMC786432 WMC786434:WMC851968 WMC851970:WMC917504 WMC917506:WMC983040 WMC983042:WMC1048576 WVY2:WVY65536 WVY65538:WVY131072 WVY131074:WVY196608 WVY196610:WVY262144 WVY262146:WVY327680 WVY327682:WVY393216 WVY393218:WVY458752 WVY458754:WVY524288 WVY524290:WVY589824 WVY589826:WVY655360 WVY655362:WVY720896 WVY720898:WVY786432 WVY786434:WVY851968 WVY851970:WVY917504 WVY917506:WVY983040 WVY983042:WVY1048576">
      <formula1>0</formula1>
      <formula2>0</formula2>
    </dataValidation>
    <dataValidation type="decimal" operator="between" allowBlank="1" showInputMessage="1" showErrorMessage="1" error="不能小于0，且不能大于本期收入" sqref="R2:R65536 R65538:R131072 R131074:R196608 R196610:R262144 R262146:R327680 R327682:R393216 R393218:R458752 R458754:R524288 R524290:R589824 R589826:R655360 R655362:R720896 R720898:R786432 R786434:R851968 R851970:R917504 R917506:R983040 R983042:R1048576 JN2:JN65536 JN65538:JN131072 JN131074:JN196608 JN196610:JN262144 JN262146:JN327680 JN327682:JN393216 JN393218:JN458752 JN458754:JN524288 JN524290:JN589824 JN589826:JN655360 JN655362:JN720896 JN720898:JN786432 JN786434:JN851968 JN851970:JN917504 JN917506:JN983040 JN983042:JN1048576 TJ2:TJ65536 TJ65538:TJ131072 TJ131074:TJ196608 TJ196610:TJ262144 TJ262146:TJ327680 TJ327682:TJ393216 TJ393218:TJ458752 TJ458754:TJ524288 TJ524290:TJ589824 TJ589826:TJ655360 TJ655362:TJ720896 TJ720898:TJ786432 TJ786434:TJ851968 TJ851970:TJ917504 TJ917506:TJ983040 TJ983042:TJ1048576 ADF2:ADF65536 ADF65538:ADF131072 ADF131074:ADF196608 ADF196610:ADF262144 ADF262146:ADF327680 ADF327682:ADF393216 ADF393218:ADF458752 ADF458754:ADF524288 ADF524290:ADF589824 ADF589826:ADF655360 ADF655362:ADF720896 ADF720898:ADF786432 ADF786434:ADF851968 ADF851970:ADF917504 ADF917506:ADF983040 ADF983042:ADF1048576 ANB2:ANB65536 ANB65538:ANB131072 ANB131074:ANB196608 ANB196610:ANB262144 ANB262146:ANB327680 ANB327682:ANB393216 ANB393218:ANB458752 ANB458754:ANB524288 ANB524290:ANB589824 ANB589826:ANB655360 ANB655362:ANB720896 ANB720898:ANB786432 ANB786434:ANB851968 ANB851970:ANB917504 ANB917506:ANB983040 ANB983042:ANB1048576 AWX2:AWX65536 AWX65538:AWX131072 AWX131074:AWX196608 AWX196610:AWX262144 AWX262146:AWX327680 AWX327682:AWX393216 AWX393218:AWX458752 AWX458754:AWX524288 AWX524290:AWX589824 AWX589826:AWX655360 AWX655362:AWX720896 AWX720898:AWX786432 AWX786434:AWX851968 AWX851970:AWX917504 AWX917506:AWX983040 AWX983042:AWX1048576 BGT2:BGT65536 BGT65538:BGT131072 BGT131074:BGT196608 BGT196610:BGT262144 BGT262146:BGT327680 BGT327682:BGT393216 BGT393218:BGT458752 BGT458754:BGT524288 BGT524290:BGT589824 BGT589826:BGT655360 BGT655362:BGT720896 BGT720898:BGT786432 BGT786434:BGT851968 BGT851970:BGT917504 BGT917506:BGT983040 BGT983042:BGT1048576 BQP2:BQP65536 BQP65538:BQP131072 BQP131074:BQP196608 BQP196610:BQP262144 BQP262146:BQP327680 BQP327682:BQP393216 BQP393218:BQP458752 BQP458754:BQP524288 BQP524290:BQP589824 BQP589826:BQP655360 BQP655362:BQP720896 BQP720898:BQP786432 BQP786434:BQP851968 BQP851970:BQP917504 BQP917506:BQP983040 BQP983042:BQP1048576 CAL2:CAL65536 CAL65538:CAL131072 CAL131074:CAL196608 CAL196610:CAL262144 CAL262146:CAL327680 CAL327682:CAL393216 CAL393218:CAL458752 CAL458754:CAL524288 CAL524290:CAL589824 CAL589826:CAL655360 CAL655362:CAL720896 CAL720898:CAL786432 CAL786434:CAL851968 CAL851970:CAL917504 CAL917506:CAL983040 CAL983042:CAL1048576 CKH2:CKH65536 CKH65538:CKH131072 CKH131074:CKH196608 CKH196610:CKH262144 CKH262146:CKH327680 CKH327682:CKH393216 CKH393218:CKH458752 CKH458754:CKH524288 CKH524290:CKH589824 CKH589826:CKH655360 CKH655362:CKH720896 CKH720898:CKH786432 CKH786434:CKH851968 CKH851970:CKH917504 CKH917506:CKH983040 CKH983042:CKH1048576 CUD2:CUD65536 CUD65538:CUD131072 CUD131074:CUD196608 CUD196610:CUD262144 CUD262146:CUD327680 CUD327682:CUD393216 CUD393218:CUD458752 CUD458754:CUD524288 CUD524290:CUD589824 CUD589826:CUD655360 CUD655362:CUD720896 CUD720898:CUD786432 CUD786434:CUD851968 CUD851970:CUD917504 CUD917506:CUD983040 CUD983042:CUD1048576 DDZ2:DDZ65536 DDZ65538:DDZ131072 DDZ131074:DDZ196608 DDZ196610:DDZ262144 DDZ262146:DDZ327680 DDZ327682:DDZ393216 DDZ393218:DDZ458752 DDZ458754:DDZ524288 DDZ524290:DDZ589824 DDZ589826:DDZ655360 DDZ655362:DDZ720896 DDZ720898:DDZ786432 DDZ786434:DDZ851968 DDZ851970:DDZ917504 DDZ917506:DDZ983040 DDZ983042:DDZ1048576 DNV2:DNV65536 DNV65538:DNV131072 DNV131074:DNV196608 DNV196610:DNV262144 DNV262146:DNV327680 DNV327682:DNV393216 DNV393218:DNV458752 DNV458754:DNV524288 DNV524290:DNV589824 DNV589826:DNV655360 DNV655362:DNV720896 DNV720898:DNV786432 DNV786434:DNV851968 DNV851970:DNV917504 DNV917506:DNV983040 DNV983042:DNV1048576 DXR2:DXR65536 DXR65538:DXR131072 DXR131074:DXR196608 DXR196610:DXR262144 DXR262146:DXR327680 DXR327682:DXR393216 DXR393218:DXR458752 DXR458754:DXR524288 DXR524290:DXR589824 DXR589826:DXR655360 DXR655362:DXR720896 DXR720898:DXR786432 DXR786434:DXR851968 DXR851970:DXR917504 DXR917506:DXR983040 DXR983042:DXR1048576 EHN2:EHN65536 EHN65538:EHN131072 EHN131074:EHN196608 EHN196610:EHN262144 EHN262146:EHN327680 EHN327682:EHN393216 EHN393218:EHN458752 EHN458754:EHN524288 EHN524290:EHN589824 EHN589826:EHN655360 EHN655362:EHN720896 EHN720898:EHN786432 EHN786434:EHN851968 EHN851970:EHN917504 EHN917506:EHN983040 EHN983042:EHN1048576 ERJ2:ERJ65536 ERJ65538:ERJ131072 ERJ131074:ERJ196608 ERJ196610:ERJ262144 ERJ262146:ERJ327680 ERJ327682:ERJ393216 ERJ393218:ERJ458752 ERJ458754:ERJ524288 ERJ524290:ERJ589824 ERJ589826:ERJ655360 ERJ655362:ERJ720896 ERJ720898:ERJ786432 ERJ786434:ERJ851968 ERJ851970:ERJ917504 ERJ917506:ERJ983040 ERJ983042:ERJ1048576 FBF2:FBF65536 FBF65538:FBF131072 FBF131074:FBF196608 FBF196610:FBF262144 FBF262146:FBF327680 FBF327682:FBF393216 FBF393218:FBF458752 FBF458754:FBF524288 FBF524290:FBF589824 FBF589826:FBF655360 FBF655362:FBF720896 FBF720898:FBF786432 FBF786434:FBF851968 FBF851970:FBF917504 FBF917506:FBF983040 FBF983042:FBF1048576 FLB2:FLB65536 FLB65538:FLB131072 FLB131074:FLB196608 FLB196610:FLB262144 FLB262146:FLB327680 FLB327682:FLB393216 FLB393218:FLB458752 FLB458754:FLB524288 FLB524290:FLB589824 FLB589826:FLB655360 FLB655362:FLB720896 FLB720898:FLB786432 FLB786434:FLB851968 FLB851970:FLB917504 FLB917506:FLB983040 FLB983042:FLB1048576 FUX2:FUX65536 FUX65538:FUX131072 FUX131074:FUX196608 FUX196610:FUX262144 FUX262146:FUX327680 FUX327682:FUX393216 FUX393218:FUX458752 FUX458754:FUX524288 FUX524290:FUX589824 FUX589826:FUX655360 FUX655362:FUX720896 FUX720898:FUX786432 FUX786434:FUX851968 FUX851970:FUX917504 FUX917506:FUX983040 FUX983042:FUX1048576 GET2:GET65536 GET65538:GET131072 GET131074:GET196608 GET196610:GET262144 GET262146:GET327680 GET327682:GET393216 GET393218:GET458752 GET458754:GET524288 GET524290:GET589824 GET589826:GET655360 GET655362:GET720896 GET720898:GET786432 GET786434:GET851968 GET851970:GET917504 GET917506:GET983040 GET983042:GET1048576 GOP2:GOP65536 GOP65538:GOP131072 GOP131074:GOP196608 GOP196610:GOP262144 GOP262146:GOP327680 GOP327682:GOP393216 GOP393218:GOP458752 GOP458754:GOP524288 GOP524290:GOP589824 GOP589826:GOP655360 GOP655362:GOP720896 GOP720898:GOP786432 GOP786434:GOP851968 GOP851970:GOP917504 GOP917506:GOP983040 GOP983042:GOP1048576 GYL2:GYL65536 GYL65538:GYL131072 GYL131074:GYL196608 GYL196610:GYL262144 GYL262146:GYL327680 GYL327682:GYL393216 GYL393218:GYL458752 GYL458754:GYL524288 GYL524290:GYL589824 GYL589826:GYL655360 GYL655362:GYL720896 GYL720898:GYL786432 GYL786434:GYL851968 GYL851970:GYL917504 GYL917506:GYL983040 GYL983042:GYL1048576 HIH2:HIH65536 HIH65538:HIH131072 HIH131074:HIH196608 HIH196610:HIH262144 HIH262146:HIH327680 HIH327682:HIH393216 HIH393218:HIH458752 HIH458754:HIH524288 HIH524290:HIH589824 HIH589826:HIH655360 HIH655362:HIH720896 HIH720898:HIH786432 HIH786434:HIH851968 HIH851970:HIH917504 HIH917506:HIH983040 HIH983042:HIH1048576 HSD2:HSD65536 HSD65538:HSD131072 HSD131074:HSD196608 HSD196610:HSD262144 HSD262146:HSD327680 HSD327682:HSD393216 HSD393218:HSD458752 HSD458754:HSD524288 HSD524290:HSD589824 HSD589826:HSD655360 HSD655362:HSD720896 HSD720898:HSD786432 HSD786434:HSD851968 HSD851970:HSD917504 HSD917506:HSD983040 HSD983042:HSD1048576 IBZ2:IBZ65536 IBZ65538:IBZ131072 IBZ131074:IBZ196608 IBZ196610:IBZ262144 IBZ262146:IBZ327680 IBZ327682:IBZ393216 IBZ393218:IBZ458752 IBZ458754:IBZ524288 IBZ524290:IBZ589824 IBZ589826:IBZ655360 IBZ655362:IBZ720896 IBZ720898:IBZ786432 IBZ786434:IBZ851968 IBZ851970:IBZ917504 IBZ917506:IBZ983040 IBZ983042:IBZ1048576 ILV2:ILV65536 ILV65538:ILV131072 ILV131074:ILV196608 ILV196610:ILV262144 ILV262146:ILV327680 ILV327682:ILV393216 ILV393218:ILV458752 ILV458754:ILV524288 ILV524290:ILV589824 ILV589826:ILV655360 ILV655362:ILV720896 ILV720898:ILV786432 ILV786434:ILV851968 ILV851970:ILV917504 ILV917506:ILV983040 ILV983042:ILV1048576 IVR2:IVR65536 IVR65538:IVR131072 IVR131074:IVR196608 IVR196610:IVR262144 IVR262146:IVR327680 IVR327682:IVR393216 IVR393218:IVR458752 IVR458754:IVR524288 IVR524290:IVR589824 IVR589826:IVR655360 IVR655362:IVR720896 IVR720898:IVR786432 IVR786434:IVR851968 IVR851970:IVR917504 IVR917506:IVR983040 IVR983042:IVR1048576 JFN2:JFN65536 JFN65538:JFN131072 JFN131074:JFN196608 JFN196610:JFN262144 JFN262146:JFN327680 JFN327682:JFN393216 JFN393218:JFN458752 JFN458754:JFN524288 JFN524290:JFN589824 JFN589826:JFN655360 JFN655362:JFN720896 JFN720898:JFN786432 JFN786434:JFN851968 JFN851970:JFN917504 JFN917506:JFN983040 JFN983042:JFN1048576 JPJ2:JPJ65536 JPJ65538:JPJ131072 JPJ131074:JPJ196608 JPJ196610:JPJ262144 JPJ262146:JPJ327680 JPJ327682:JPJ393216 JPJ393218:JPJ458752 JPJ458754:JPJ524288 JPJ524290:JPJ589824 JPJ589826:JPJ655360 JPJ655362:JPJ720896 JPJ720898:JPJ786432 JPJ786434:JPJ851968 JPJ851970:JPJ917504 JPJ917506:JPJ983040 JPJ983042:JPJ1048576 JZF2:JZF65536 JZF65538:JZF131072 JZF131074:JZF196608 JZF196610:JZF262144 JZF262146:JZF327680 JZF327682:JZF393216 JZF393218:JZF458752 JZF458754:JZF524288 JZF524290:JZF589824 JZF589826:JZF655360 JZF655362:JZF720896 JZF720898:JZF786432 JZF786434:JZF851968 JZF851970:JZF917504 JZF917506:JZF983040 JZF983042:JZF1048576 KJB2:KJB65536 KJB65538:KJB131072 KJB131074:KJB196608 KJB196610:KJB262144 KJB262146:KJB327680 KJB327682:KJB393216 KJB393218:KJB458752 KJB458754:KJB524288 KJB524290:KJB589824 KJB589826:KJB655360 KJB655362:KJB720896 KJB720898:KJB786432 KJB786434:KJB851968 KJB851970:KJB917504 KJB917506:KJB983040 KJB983042:KJB1048576 KSX2:KSX65536 KSX65538:KSX131072 KSX131074:KSX196608 KSX196610:KSX262144 KSX262146:KSX327680 KSX327682:KSX393216 KSX393218:KSX458752 KSX458754:KSX524288 KSX524290:KSX589824 KSX589826:KSX655360 KSX655362:KSX720896 KSX720898:KSX786432 KSX786434:KSX851968 KSX851970:KSX917504 KSX917506:KSX983040 KSX983042:KSX1048576 LCT2:LCT65536 LCT65538:LCT131072 LCT131074:LCT196608 LCT196610:LCT262144 LCT262146:LCT327680 LCT327682:LCT393216 LCT393218:LCT458752 LCT458754:LCT524288 LCT524290:LCT589824 LCT589826:LCT655360 LCT655362:LCT720896 LCT720898:LCT786432 LCT786434:LCT851968 LCT851970:LCT917504 LCT917506:LCT983040 LCT983042:LCT1048576 LMP2:LMP65536 LMP65538:LMP131072 LMP131074:LMP196608 LMP196610:LMP262144 LMP262146:LMP327680 LMP327682:LMP393216 LMP393218:LMP458752 LMP458754:LMP524288 LMP524290:LMP589824 LMP589826:LMP655360 LMP655362:LMP720896 LMP720898:LMP786432 LMP786434:LMP851968 LMP851970:LMP917504 LMP917506:LMP983040 LMP983042:LMP1048576 LWL2:LWL65536 LWL65538:LWL131072 LWL131074:LWL196608 LWL196610:LWL262144 LWL262146:LWL327680 LWL327682:LWL393216 LWL393218:LWL458752 LWL458754:LWL524288 LWL524290:LWL589824 LWL589826:LWL655360 LWL655362:LWL720896 LWL720898:LWL786432 LWL786434:LWL851968 LWL851970:LWL917504 LWL917506:LWL983040 LWL983042:LWL1048576 MGH2:MGH65536 MGH65538:MGH131072 MGH131074:MGH196608 MGH196610:MGH262144 MGH262146:MGH327680 MGH327682:MGH393216 MGH393218:MGH458752 MGH458754:MGH524288 MGH524290:MGH589824 MGH589826:MGH655360 MGH655362:MGH720896 MGH720898:MGH786432 MGH786434:MGH851968 MGH851970:MGH917504 MGH917506:MGH983040 MGH983042:MGH1048576 MQD2:MQD65536 MQD65538:MQD131072 MQD131074:MQD196608 MQD196610:MQD262144 MQD262146:MQD327680 MQD327682:MQD393216 MQD393218:MQD458752 MQD458754:MQD524288 MQD524290:MQD589824 MQD589826:MQD655360 MQD655362:MQD720896 MQD720898:MQD786432 MQD786434:MQD851968 MQD851970:MQD917504 MQD917506:MQD983040 MQD983042:MQD1048576 MZZ2:MZZ65536 MZZ65538:MZZ131072 MZZ131074:MZZ196608 MZZ196610:MZZ262144 MZZ262146:MZZ327680 MZZ327682:MZZ393216 MZZ393218:MZZ458752 MZZ458754:MZZ524288 MZZ524290:MZZ589824 MZZ589826:MZZ655360 MZZ655362:MZZ720896 MZZ720898:MZZ786432 MZZ786434:MZZ851968 MZZ851970:MZZ917504 MZZ917506:MZZ983040 MZZ983042:MZZ1048576 NJV2:NJV65536 NJV65538:NJV131072 NJV131074:NJV196608 NJV196610:NJV262144 NJV262146:NJV327680 NJV327682:NJV393216 NJV393218:NJV458752 NJV458754:NJV524288 NJV524290:NJV589824 NJV589826:NJV655360 NJV655362:NJV720896 NJV720898:NJV786432 NJV786434:NJV851968 NJV851970:NJV917504 NJV917506:NJV983040 NJV983042:NJV1048576 NTR2:NTR65536 NTR65538:NTR131072 NTR131074:NTR196608 NTR196610:NTR262144 NTR262146:NTR327680 NTR327682:NTR393216 NTR393218:NTR458752 NTR458754:NTR524288 NTR524290:NTR589824 NTR589826:NTR655360 NTR655362:NTR720896 NTR720898:NTR786432 NTR786434:NTR851968 NTR851970:NTR917504 NTR917506:NTR983040 NTR983042:NTR1048576 ODN2:ODN65536 ODN65538:ODN131072 ODN131074:ODN196608 ODN196610:ODN262144 ODN262146:ODN327680 ODN327682:ODN393216 ODN393218:ODN458752 ODN458754:ODN524288 ODN524290:ODN589824 ODN589826:ODN655360 ODN655362:ODN720896 ODN720898:ODN786432 ODN786434:ODN851968 ODN851970:ODN917504 ODN917506:ODN983040 ODN983042:ODN1048576 ONJ2:ONJ65536 ONJ65538:ONJ131072 ONJ131074:ONJ196608 ONJ196610:ONJ262144 ONJ262146:ONJ327680 ONJ327682:ONJ393216 ONJ393218:ONJ458752 ONJ458754:ONJ524288 ONJ524290:ONJ589824 ONJ589826:ONJ655360 ONJ655362:ONJ720896 ONJ720898:ONJ786432 ONJ786434:ONJ851968 ONJ851970:ONJ917504 ONJ917506:ONJ983040 ONJ983042:ONJ1048576 OXF2:OXF65536 OXF65538:OXF131072 OXF131074:OXF196608 OXF196610:OXF262144 OXF262146:OXF327680 OXF327682:OXF393216 OXF393218:OXF458752 OXF458754:OXF524288 OXF524290:OXF589824 OXF589826:OXF655360 OXF655362:OXF720896 OXF720898:OXF786432 OXF786434:OXF851968 OXF851970:OXF917504 OXF917506:OXF983040 OXF983042:OXF1048576 PHB2:PHB65536 PHB65538:PHB131072 PHB131074:PHB196608 PHB196610:PHB262144 PHB262146:PHB327680 PHB327682:PHB393216 PHB393218:PHB458752 PHB458754:PHB524288 PHB524290:PHB589824 PHB589826:PHB655360 PHB655362:PHB720896 PHB720898:PHB786432 PHB786434:PHB851968 PHB851970:PHB917504 PHB917506:PHB983040 PHB983042:PHB1048576 PQX2:PQX65536 PQX65538:PQX131072 PQX131074:PQX196608 PQX196610:PQX262144 PQX262146:PQX327680 PQX327682:PQX393216 PQX393218:PQX458752 PQX458754:PQX524288 PQX524290:PQX589824 PQX589826:PQX655360 PQX655362:PQX720896 PQX720898:PQX786432 PQX786434:PQX851968 PQX851970:PQX917504 PQX917506:PQX983040 PQX983042:PQX1048576 QAT2:QAT65536 QAT65538:QAT131072 QAT131074:QAT196608 QAT196610:QAT262144 QAT262146:QAT327680 QAT327682:QAT393216 QAT393218:QAT458752 QAT458754:QAT524288 QAT524290:QAT589824 QAT589826:QAT655360 QAT655362:QAT720896 QAT720898:QAT786432 QAT786434:QAT851968 QAT851970:QAT917504 QAT917506:QAT983040 QAT983042:QAT1048576 QKP2:QKP65536 QKP65538:QKP131072 QKP131074:QKP196608 QKP196610:QKP262144 QKP262146:QKP327680 QKP327682:QKP393216 QKP393218:QKP458752 QKP458754:QKP524288 QKP524290:QKP589824 QKP589826:QKP655360 QKP655362:QKP720896 QKP720898:QKP786432 QKP786434:QKP851968 QKP851970:QKP917504 QKP917506:QKP983040 QKP983042:QKP1048576 QUL2:QUL65536 QUL65538:QUL131072 QUL131074:QUL196608 QUL196610:QUL262144 QUL262146:QUL327680 QUL327682:QUL393216 QUL393218:QUL458752 QUL458754:QUL524288 QUL524290:QUL589824 QUL589826:QUL655360 QUL655362:QUL720896 QUL720898:QUL786432 QUL786434:QUL851968 QUL851970:QUL917504 QUL917506:QUL983040 QUL983042:QUL1048576 REH2:REH65536 REH65538:REH131072 REH131074:REH196608 REH196610:REH262144 REH262146:REH327680 REH327682:REH393216 REH393218:REH458752 REH458754:REH524288 REH524290:REH589824 REH589826:REH655360 REH655362:REH720896 REH720898:REH786432 REH786434:REH851968 REH851970:REH917504 REH917506:REH983040 REH983042:REH1048576 ROD2:ROD65536 ROD65538:ROD131072 ROD131074:ROD196608 ROD196610:ROD262144 ROD262146:ROD327680 ROD327682:ROD393216 ROD393218:ROD458752 ROD458754:ROD524288 ROD524290:ROD589824 ROD589826:ROD655360 ROD655362:ROD720896 ROD720898:ROD786432 ROD786434:ROD851968 ROD851970:ROD917504 ROD917506:ROD983040 ROD983042:ROD1048576 RXZ2:RXZ65536 RXZ65538:RXZ131072 RXZ131074:RXZ196608 RXZ196610:RXZ262144 RXZ262146:RXZ327680 RXZ327682:RXZ393216 RXZ393218:RXZ458752 RXZ458754:RXZ524288 RXZ524290:RXZ589824 RXZ589826:RXZ655360 RXZ655362:RXZ720896 RXZ720898:RXZ786432 RXZ786434:RXZ851968 RXZ851970:RXZ917504 RXZ917506:RXZ983040 RXZ983042:RXZ1048576 SHV2:SHV65536 SHV65538:SHV131072 SHV131074:SHV196608 SHV196610:SHV262144 SHV262146:SHV327680 SHV327682:SHV393216 SHV393218:SHV458752 SHV458754:SHV524288 SHV524290:SHV589824 SHV589826:SHV655360 SHV655362:SHV720896 SHV720898:SHV786432 SHV786434:SHV851968 SHV851970:SHV917504 SHV917506:SHV983040 SHV983042:SHV1048576 SRR2:SRR65536 SRR65538:SRR131072 SRR131074:SRR196608 SRR196610:SRR262144 SRR262146:SRR327680 SRR327682:SRR393216 SRR393218:SRR458752 SRR458754:SRR524288 SRR524290:SRR589824 SRR589826:SRR655360 SRR655362:SRR720896 SRR720898:SRR786432 SRR786434:SRR851968 SRR851970:SRR917504 SRR917506:SRR983040 SRR983042:SRR1048576 TBN2:TBN65536 TBN65538:TBN131072 TBN131074:TBN196608 TBN196610:TBN262144 TBN262146:TBN327680 TBN327682:TBN393216 TBN393218:TBN458752 TBN458754:TBN524288 TBN524290:TBN589824 TBN589826:TBN655360 TBN655362:TBN720896 TBN720898:TBN786432 TBN786434:TBN851968 TBN851970:TBN917504 TBN917506:TBN983040 TBN983042:TBN1048576 TLJ2:TLJ65536 TLJ65538:TLJ131072 TLJ131074:TLJ196608 TLJ196610:TLJ262144 TLJ262146:TLJ327680 TLJ327682:TLJ393216 TLJ393218:TLJ458752 TLJ458754:TLJ524288 TLJ524290:TLJ589824 TLJ589826:TLJ655360 TLJ655362:TLJ720896 TLJ720898:TLJ786432 TLJ786434:TLJ851968 TLJ851970:TLJ917504 TLJ917506:TLJ983040 TLJ983042:TLJ1048576 TVF2:TVF65536 TVF65538:TVF131072 TVF131074:TVF196608 TVF196610:TVF262144 TVF262146:TVF327680 TVF327682:TVF393216 TVF393218:TVF458752 TVF458754:TVF524288 TVF524290:TVF589824 TVF589826:TVF655360 TVF655362:TVF720896 TVF720898:TVF786432 TVF786434:TVF851968 TVF851970:TVF917504 TVF917506:TVF983040 TVF983042:TVF1048576 UFB2:UFB65536 UFB65538:UFB131072 UFB131074:UFB196608 UFB196610:UFB262144 UFB262146:UFB327680 UFB327682:UFB393216 UFB393218:UFB458752 UFB458754:UFB524288 UFB524290:UFB589824 UFB589826:UFB655360 UFB655362:UFB720896 UFB720898:UFB786432 UFB786434:UFB851968 UFB851970:UFB917504 UFB917506:UFB983040 UFB983042:UFB1048576 UOX2:UOX65536 UOX65538:UOX131072 UOX131074:UOX196608 UOX196610:UOX262144 UOX262146:UOX327680 UOX327682:UOX393216 UOX393218:UOX458752 UOX458754:UOX524288 UOX524290:UOX589824 UOX589826:UOX655360 UOX655362:UOX720896 UOX720898:UOX786432 UOX786434:UOX851968 UOX851970:UOX917504 UOX917506:UOX983040 UOX983042:UOX1048576 UYT2:UYT65536 UYT65538:UYT131072 UYT131074:UYT196608 UYT196610:UYT262144 UYT262146:UYT327680 UYT327682:UYT393216 UYT393218:UYT458752 UYT458754:UYT524288 UYT524290:UYT589824 UYT589826:UYT655360 UYT655362:UYT720896 UYT720898:UYT786432 UYT786434:UYT851968 UYT851970:UYT917504 UYT917506:UYT983040 UYT983042:UYT1048576 VIP2:VIP65536 VIP65538:VIP131072 VIP131074:VIP196608 VIP196610:VIP262144 VIP262146:VIP327680 VIP327682:VIP393216 VIP393218:VIP458752 VIP458754:VIP524288 VIP524290:VIP589824 VIP589826:VIP655360 VIP655362:VIP720896 VIP720898:VIP786432 VIP786434:VIP851968 VIP851970:VIP917504 VIP917506:VIP983040 VIP983042:VIP1048576 VSL2:VSL65536 VSL65538:VSL131072 VSL131074:VSL196608 VSL196610:VSL262144 VSL262146:VSL327680 VSL327682:VSL393216 VSL393218:VSL458752 VSL458754:VSL524288 VSL524290:VSL589824 VSL589826:VSL655360 VSL655362:VSL720896 VSL720898:VSL786432 VSL786434:VSL851968 VSL851970:VSL917504 VSL917506:VSL983040 VSL983042:VSL1048576 WCH2:WCH65536 WCH65538:WCH131072 WCH131074:WCH196608 WCH196610:WCH262144 WCH262146:WCH327680 WCH327682:WCH393216 WCH393218:WCH458752 WCH458754:WCH524288 WCH524290:WCH589824 WCH589826:WCH655360 WCH655362:WCH720896 WCH720898:WCH786432 WCH786434:WCH851968 WCH851970:WCH917504 WCH917506:WCH983040 WCH983042:WCH1048576 WMD2:WMD65536 WMD65538:WMD131072 WMD131074:WMD196608 WMD196610:WMD262144 WMD262146:WMD327680 WMD327682:WMD393216 WMD393218:WMD458752 WMD458754:WMD524288 WMD524290:WMD589824 WMD589826:WMD655360 WMD655362:WMD720896 WMD720898:WMD786432 WMD786434:WMD851968 WMD851970:WMD917504 WMD917506:WMD983040 WMD983042:WMD1048576 WVZ2:WVZ65536 WVZ65538:WVZ131072 WVZ131074:WVZ196608 WVZ196610:WVZ262144 WVZ262146:WVZ327680 WVZ327682:WVZ393216 WVZ393218:WVZ458752 WVZ458754:WVZ524288 WVZ524290:WVZ589824 WVZ589826:WVZ655360 WVZ655362:WVZ720896 WVZ720898:WVZ786432 WVZ786434:WVZ851968 WVZ851970:WVZ917504 WVZ917506:WVZ983040 WVZ983042:WVZ1048576">
      <formula1>0</formula1>
      <formula2>E2</formula2>
    </dataValidation>
    <dataValidation allowBlank="1" showInputMessage="1" showErrorMessage="1" prompt="商业养老保险缴费扣除试点政策，目前仅在上海、福建、厦门和苏州工业园区执行，其他地区暂不支持" sqref="T2:T65536 T65538:T131072 T131074:T196608 T196610:T262144 T262146:T327680 T327682:T393216 T393218:T458752 T458754:T524288 T524290:T589824 T589826:T655360 T655362:T720896 T720898:T786432 T786434:T851968 T851970:T917504 T917506:T983040 T983042:T1048576 JP2:JP65536 JP65538:JP131072 JP131074:JP196608 JP196610:JP262144 JP262146:JP327680 JP327682:JP393216 JP393218:JP458752 JP458754:JP524288 JP524290:JP589824 JP589826:JP655360 JP655362:JP720896 JP720898:JP786432 JP786434:JP851968 JP851970:JP917504 JP917506:JP983040 JP983042:JP1048576 TL2:TL65536 TL65538:TL131072 TL131074:TL196608 TL196610:TL262144 TL262146:TL327680 TL327682:TL393216 TL393218:TL458752 TL458754:TL524288 TL524290:TL589824 TL589826:TL655360 TL655362:TL720896 TL720898:TL786432 TL786434:TL851968 TL851970:TL917504 TL917506:TL983040 TL983042:TL1048576 ADH2:ADH65536 ADH65538:ADH131072 ADH131074:ADH196608 ADH196610:ADH262144 ADH262146:ADH327680 ADH327682:ADH393216 ADH393218:ADH458752 ADH458754:ADH524288 ADH524290:ADH589824 ADH589826:ADH655360 ADH655362:ADH720896 ADH720898:ADH786432 ADH786434:ADH851968 ADH851970:ADH917504 ADH917506:ADH983040 ADH983042:ADH1048576 AND2:AND65536 AND65538:AND131072 AND131074:AND196608 AND196610:AND262144 AND262146:AND327680 AND327682:AND393216 AND393218:AND458752 AND458754:AND524288 AND524290:AND589824 AND589826:AND655360 AND655362:AND720896 AND720898:AND786432 AND786434:AND851968 AND851970:AND917504 AND917506:AND983040 AND983042:AND1048576 AWZ2:AWZ65536 AWZ65538:AWZ131072 AWZ131074:AWZ196608 AWZ196610:AWZ262144 AWZ262146:AWZ327680 AWZ327682:AWZ393216 AWZ393218:AWZ458752 AWZ458754:AWZ524288 AWZ524290:AWZ589824 AWZ589826:AWZ655360 AWZ655362:AWZ720896 AWZ720898:AWZ786432 AWZ786434:AWZ851968 AWZ851970:AWZ917504 AWZ917506:AWZ983040 AWZ983042:AWZ1048576 BGV2:BGV65536 BGV65538:BGV131072 BGV131074:BGV196608 BGV196610:BGV262144 BGV262146:BGV327680 BGV327682:BGV393216 BGV393218:BGV458752 BGV458754:BGV524288 BGV524290:BGV589824 BGV589826:BGV655360 BGV655362:BGV720896 BGV720898:BGV786432 BGV786434:BGV851968 BGV851970:BGV917504 BGV917506:BGV983040 BGV983042:BGV1048576 BQR2:BQR65536 BQR65538:BQR131072 BQR131074:BQR196608 BQR196610:BQR262144 BQR262146:BQR327680 BQR327682:BQR393216 BQR393218:BQR458752 BQR458754:BQR524288 BQR524290:BQR589824 BQR589826:BQR655360 BQR655362:BQR720896 BQR720898:BQR786432 BQR786434:BQR851968 BQR851970:BQR917504 BQR917506:BQR983040 BQR983042:BQR1048576 CAN2:CAN65536 CAN65538:CAN131072 CAN131074:CAN196608 CAN196610:CAN262144 CAN262146:CAN327680 CAN327682:CAN393216 CAN393218:CAN458752 CAN458754:CAN524288 CAN524290:CAN589824 CAN589826:CAN655360 CAN655362:CAN720896 CAN720898:CAN786432 CAN786434:CAN851968 CAN851970:CAN917504 CAN917506:CAN983040 CAN983042:CAN1048576 CKJ2:CKJ65536 CKJ65538:CKJ131072 CKJ131074:CKJ196608 CKJ196610:CKJ262144 CKJ262146:CKJ327680 CKJ327682:CKJ393216 CKJ393218:CKJ458752 CKJ458754:CKJ524288 CKJ524290:CKJ589824 CKJ589826:CKJ655360 CKJ655362:CKJ720896 CKJ720898:CKJ786432 CKJ786434:CKJ851968 CKJ851970:CKJ917504 CKJ917506:CKJ983040 CKJ983042:CKJ1048576 CUF2:CUF65536 CUF65538:CUF131072 CUF131074:CUF196608 CUF196610:CUF262144 CUF262146:CUF327680 CUF327682:CUF393216 CUF393218:CUF458752 CUF458754:CUF524288 CUF524290:CUF589824 CUF589826:CUF655360 CUF655362:CUF720896 CUF720898:CUF786432 CUF786434:CUF851968 CUF851970:CUF917504 CUF917506:CUF983040 CUF983042:CUF1048576 DEB2:DEB65536 DEB65538:DEB131072 DEB131074:DEB196608 DEB196610:DEB262144 DEB262146:DEB327680 DEB327682:DEB393216 DEB393218:DEB458752 DEB458754:DEB524288 DEB524290:DEB589824 DEB589826:DEB655360 DEB655362:DEB720896 DEB720898:DEB786432 DEB786434:DEB851968 DEB851970:DEB917504 DEB917506:DEB983040 DEB983042:DEB1048576 DNX2:DNX65536 DNX65538:DNX131072 DNX131074:DNX196608 DNX196610:DNX262144 DNX262146:DNX327680 DNX327682:DNX393216 DNX393218:DNX458752 DNX458754:DNX524288 DNX524290:DNX589824 DNX589826:DNX655360 DNX655362:DNX720896 DNX720898:DNX786432 DNX786434:DNX851968 DNX851970:DNX917504 DNX917506:DNX983040 DNX983042:DNX1048576 DXT2:DXT65536 DXT65538:DXT131072 DXT131074:DXT196608 DXT196610:DXT262144 DXT262146:DXT327680 DXT327682:DXT393216 DXT393218:DXT458752 DXT458754:DXT524288 DXT524290:DXT589824 DXT589826:DXT655360 DXT655362:DXT720896 DXT720898:DXT786432 DXT786434:DXT851968 DXT851970:DXT917504 DXT917506:DXT983040 DXT983042:DXT1048576 EHP2:EHP65536 EHP65538:EHP131072 EHP131074:EHP196608 EHP196610:EHP262144 EHP262146:EHP327680 EHP327682:EHP393216 EHP393218:EHP458752 EHP458754:EHP524288 EHP524290:EHP589824 EHP589826:EHP655360 EHP655362:EHP720896 EHP720898:EHP786432 EHP786434:EHP851968 EHP851970:EHP917504 EHP917506:EHP983040 EHP983042:EHP1048576 ERL2:ERL65536 ERL65538:ERL131072 ERL131074:ERL196608 ERL196610:ERL262144 ERL262146:ERL327680 ERL327682:ERL393216 ERL393218:ERL458752 ERL458754:ERL524288 ERL524290:ERL589824 ERL589826:ERL655360 ERL655362:ERL720896 ERL720898:ERL786432 ERL786434:ERL851968 ERL851970:ERL917504 ERL917506:ERL983040 ERL983042:ERL1048576 FBH2:FBH65536 FBH65538:FBH131072 FBH131074:FBH196608 FBH196610:FBH262144 FBH262146:FBH327680 FBH327682:FBH393216 FBH393218:FBH458752 FBH458754:FBH524288 FBH524290:FBH589824 FBH589826:FBH655360 FBH655362:FBH720896 FBH720898:FBH786432 FBH786434:FBH851968 FBH851970:FBH917504 FBH917506:FBH983040 FBH983042:FBH1048576 FLD2:FLD65536 FLD65538:FLD131072 FLD131074:FLD196608 FLD196610:FLD262144 FLD262146:FLD327680 FLD327682:FLD393216 FLD393218:FLD458752 FLD458754:FLD524288 FLD524290:FLD589824 FLD589826:FLD655360 FLD655362:FLD720896 FLD720898:FLD786432 FLD786434:FLD851968 FLD851970:FLD917504 FLD917506:FLD983040 FLD983042:FLD1048576 FUZ2:FUZ65536 FUZ65538:FUZ131072 FUZ131074:FUZ196608 FUZ196610:FUZ262144 FUZ262146:FUZ327680 FUZ327682:FUZ393216 FUZ393218:FUZ458752 FUZ458754:FUZ524288 FUZ524290:FUZ589824 FUZ589826:FUZ655360 FUZ655362:FUZ720896 FUZ720898:FUZ786432 FUZ786434:FUZ851968 FUZ851970:FUZ917504 FUZ917506:FUZ983040 FUZ983042:FUZ1048576 GEV2:GEV65536 GEV65538:GEV131072 GEV131074:GEV196608 GEV196610:GEV262144 GEV262146:GEV327680 GEV327682:GEV393216 GEV393218:GEV458752 GEV458754:GEV524288 GEV524290:GEV589824 GEV589826:GEV655360 GEV655362:GEV720896 GEV720898:GEV786432 GEV786434:GEV851968 GEV851970:GEV917504 GEV917506:GEV983040 GEV983042:GEV1048576 GOR2:GOR65536 GOR65538:GOR131072 GOR131074:GOR196608 GOR196610:GOR262144 GOR262146:GOR327680 GOR327682:GOR393216 GOR393218:GOR458752 GOR458754:GOR524288 GOR524290:GOR589824 GOR589826:GOR655360 GOR655362:GOR720896 GOR720898:GOR786432 GOR786434:GOR851968 GOR851970:GOR917504 GOR917506:GOR983040 GOR983042:GOR1048576 GYN2:GYN65536 GYN65538:GYN131072 GYN131074:GYN196608 GYN196610:GYN262144 GYN262146:GYN327680 GYN327682:GYN393216 GYN393218:GYN458752 GYN458754:GYN524288 GYN524290:GYN589824 GYN589826:GYN655360 GYN655362:GYN720896 GYN720898:GYN786432 GYN786434:GYN851968 GYN851970:GYN917504 GYN917506:GYN983040 GYN983042:GYN1048576 HIJ2:HIJ65536 HIJ65538:HIJ131072 HIJ131074:HIJ196608 HIJ196610:HIJ262144 HIJ262146:HIJ327680 HIJ327682:HIJ393216 HIJ393218:HIJ458752 HIJ458754:HIJ524288 HIJ524290:HIJ589824 HIJ589826:HIJ655360 HIJ655362:HIJ720896 HIJ720898:HIJ786432 HIJ786434:HIJ851968 HIJ851970:HIJ917504 HIJ917506:HIJ983040 HIJ983042:HIJ1048576 HSF2:HSF65536 HSF65538:HSF131072 HSF131074:HSF196608 HSF196610:HSF262144 HSF262146:HSF327680 HSF327682:HSF393216 HSF393218:HSF458752 HSF458754:HSF524288 HSF524290:HSF589824 HSF589826:HSF655360 HSF655362:HSF720896 HSF720898:HSF786432 HSF786434:HSF851968 HSF851970:HSF917504 HSF917506:HSF983040 HSF983042:HSF1048576 ICB2:ICB65536 ICB65538:ICB131072 ICB131074:ICB196608 ICB196610:ICB262144 ICB262146:ICB327680 ICB327682:ICB393216 ICB393218:ICB458752 ICB458754:ICB524288 ICB524290:ICB589824 ICB589826:ICB655360 ICB655362:ICB720896 ICB720898:ICB786432 ICB786434:ICB851968 ICB851970:ICB917504 ICB917506:ICB983040 ICB983042:ICB1048576 ILX2:ILX65536 ILX65538:ILX131072 ILX131074:ILX196608 ILX196610:ILX262144 ILX262146:ILX327680 ILX327682:ILX393216 ILX393218:ILX458752 ILX458754:ILX524288 ILX524290:ILX589824 ILX589826:ILX655360 ILX655362:ILX720896 ILX720898:ILX786432 ILX786434:ILX851968 ILX851970:ILX917504 ILX917506:ILX983040 ILX983042:ILX1048576 IVT2:IVT65536 IVT65538:IVT131072 IVT131074:IVT196608 IVT196610:IVT262144 IVT262146:IVT327680 IVT327682:IVT393216 IVT393218:IVT458752 IVT458754:IVT524288 IVT524290:IVT589824 IVT589826:IVT655360 IVT655362:IVT720896 IVT720898:IVT786432 IVT786434:IVT851968 IVT851970:IVT917504 IVT917506:IVT983040 IVT983042:IVT1048576 JFP2:JFP65536 JFP65538:JFP131072 JFP131074:JFP196608 JFP196610:JFP262144 JFP262146:JFP327680 JFP327682:JFP393216 JFP393218:JFP458752 JFP458754:JFP524288 JFP524290:JFP589824 JFP589826:JFP655360 JFP655362:JFP720896 JFP720898:JFP786432 JFP786434:JFP851968 JFP851970:JFP917504 JFP917506:JFP983040 JFP983042:JFP1048576 JPL2:JPL65536 JPL65538:JPL131072 JPL131074:JPL196608 JPL196610:JPL262144 JPL262146:JPL327680 JPL327682:JPL393216 JPL393218:JPL458752 JPL458754:JPL524288 JPL524290:JPL589824 JPL589826:JPL655360 JPL655362:JPL720896 JPL720898:JPL786432 JPL786434:JPL851968 JPL851970:JPL917504 JPL917506:JPL983040 JPL983042:JPL1048576 JZH2:JZH65536 JZH65538:JZH131072 JZH131074:JZH196608 JZH196610:JZH262144 JZH262146:JZH327680 JZH327682:JZH393216 JZH393218:JZH458752 JZH458754:JZH524288 JZH524290:JZH589824 JZH589826:JZH655360 JZH655362:JZH720896 JZH720898:JZH786432 JZH786434:JZH851968 JZH851970:JZH917504 JZH917506:JZH983040 JZH983042:JZH1048576 KJD2:KJD65536 KJD65538:KJD131072 KJD131074:KJD196608 KJD196610:KJD262144 KJD262146:KJD327680 KJD327682:KJD393216 KJD393218:KJD458752 KJD458754:KJD524288 KJD524290:KJD589824 KJD589826:KJD655360 KJD655362:KJD720896 KJD720898:KJD786432 KJD786434:KJD851968 KJD851970:KJD917504 KJD917506:KJD983040 KJD983042:KJD1048576 KSZ2:KSZ65536 KSZ65538:KSZ131072 KSZ131074:KSZ196608 KSZ196610:KSZ262144 KSZ262146:KSZ327680 KSZ327682:KSZ393216 KSZ393218:KSZ458752 KSZ458754:KSZ524288 KSZ524290:KSZ589824 KSZ589826:KSZ655360 KSZ655362:KSZ720896 KSZ720898:KSZ786432 KSZ786434:KSZ851968 KSZ851970:KSZ917504 KSZ917506:KSZ983040 KSZ983042:KSZ1048576 LCV2:LCV65536 LCV65538:LCV131072 LCV131074:LCV196608 LCV196610:LCV262144 LCV262146:LCV327680 LCV327682:LCV393216 LCV393218:LCV458752 LCV458754:LCV524288 LCV524290:LCV589824 LCV589826:LCV655360 LCV655362:LCV720896 LCV720898:LCV786432 LCV786434:LCV851968 LCV851970:LCV917504 LCV917506:LCV983040 LCV983042:LCV1048576 LMR2:LMR65536 LMR65538:LMR131072 LMR131074:LMR196608 LMR196610:LMR262144 LMR262146:LMR327680 LMR327682:LMR393216 LMR393218:LMR458752 LMR458754:LMR524288 LMR524290:LMR589824 LMR589826:LMR655360 LMR655362:LMR720896 LMR720898:LMR786432 LMR786434:LMR851968 LMR851970:LMR917504 LMR917506:LMR983040 LMR983042:LMR1048576 LWN2:LWN65536 LWN65538:LWN131072 LWN131074:LWN196608 LWN196610:LWN262144 LWN262146:LWN327680 LWN327682:LWN393216 LWN393218:LWN458752 LWN458754:LWN524288 LWN524290:LWN589824 LWN589826:LWN655360 LWN655362:LWN720896 LWN720898:LWN786432 LWN786434:LWN851968 LWN851970:LWN917504 LWN917506:LWN983040 LWN983042:LWN1048576 MGJ2:MGJ65536 MGJ65538:MGJ131072 MGJ131074:MGJ196608 MGJ196610:MGJ262144 MGJ262146:MGJ327680 MGJ327682:MGJ393216 MGJ393218:MGJ458752 MGJ458754:MGJ524288 MGJ524290:MGJ589824 MGJ589826:MGJ655360 MGJ655362:MGJ720896 MGJ720898:MGJ786432 MGJ786434:MGJ851968 MGJ851970:MGJ917504 MGJ917506:MGJ983040 MGJ983042:MGJ1048576 MQF2:MQF65536 MQF65538:MQF131072 MQF131074:MQF196608 MQF196610:MQF262144 MQF262146:MQF327680 MQF327682:MQF393216 MQF393218:MQF458752 MQF458754:MQF524288 MQF524290:MQF589824 MQF589826:MQF655360 MQF655362:MQF720896 MQF720898:MQF786432 MQF786434:MQF851968 MQF851970:MQF917504 MQF917506:MQF983040 MQF983042:MQF1048576 NAB2:NAB65536 NAB65538:NAB131072 NAB131074:NAB196608 NAB196610:NAB262144 NAB262146:NAB327680 NAB327682:NAB393216 NAB393218:NAB458752 NAB458754:NAB524288 NAB524290:NAB589824 NAB589826:NAB655360 NAB655362:NAB720896 NAB720898:NAB786432 NAB786434:NAB851968 NAB851970:NAB917504 NAB917506:NAB983040 NAB983042:NAB1048576 NJX2:NJX65536 NJX65538:NJX131072 NJX131074:NJX196608 NJX196610:NJX262144 NJX262146:NJX327680 NJX327682:NJX393216 NJX393218:NJX458752 NJX458754:NJX524288 NJX524290:NJX589824 NJX589826:NJX655360 NJX655362:NJX720896 NJX720898:NJX786432 NJX786434:NJX851968 NJX851970:NJX917504 NJX917506:NJX983040 NJX983042:NJX1048576 NTT2:NTT65536 NTT65538:NTT131072 NTT131074:NTT196608 NTT196610:NTT262144 NTT262146:NTT327680 NTT327682:NTT393216 NTT393218:NTT458752 NTT458754:NTT524288 NTT524290:NTT589824 NTT589826:NTT655360 NTT655362:NTT720896 NTT720898:NTT786432 NTT786434:NTT851968 NTT851970:NTT917504 NTT917506:NTT983040 NTT983042:NTT1048576 ODP2:ODP65536 ODP65538:ODP131072 ODP131074:ODP196608 ODP196610:ODP262144 ODP262146:ODP327680 ODP327682:ODP393216 ODP393218:ODP458752 ODP458754:ODP524288 ODP524290:ODP589824 ODP589826:ODP655360 ODP655362:ODP720896 ODP720898:ODP786432 ODP786434:ODP851968 ODP851970:ODP917504 ODP917506:ODP983040 ODP983042:ODP1048576 ONL2:ONL65536 ONL65538:ONL131072 ONL131074:ONL196608 ONL196610:ONL262144 ONL262146:ONL327680 ONL327682:ONL393216 ONL393218:ONL458752 ONL458754:ONL524288 ONL524290:ONL589824 ONL589826:ONL655360 ONL655362:ONL720896 ONL720898:ONL786432 ONL786434:ONL851968 ONL851970:ONL917504 ONL917506:ONL983040 ONL983042:ONL1048576 OXH2:OXH65536 OXH65538:OXH131072 OXH131074:OXH196608 OXH196610:OXH262144 OXH262146:OXH327680 OXH327682:OXH393216 OXH393218:OXH458752 OXH458754:OXH524288 OXH524290:OXH589824 OXH589826:OXH655360 OXH655362:OXH720896 OXH720898:OXH786432 OXH786434:OXH851968 OXH851970:OXH917504 OXH917506:OXH983040 OXH983042:OXH1048576 PHD2:PHD65536 PHD65538:PHD131072 PHD131074:PHD196608 PHD196610:PHD262144 PHD262146:PHD327680 PHD327682:PHD393216 PHD393218:PHD458752 PHD458754:PHD524288 PHD524290:PHD589824 PHD589826:PHD655360 PHD655362:PHD720896 PHD720898:PHD786432 PHD786434:PHD851968 PHD851970:PHD917504 PHD917506:PHD983040 PHD983042:PHD1048576 PQZ2:PQZ65536 PQZ65538:PQZ131072 PQZ131074:PQZ196608 PQZ196610:PQZ262144 PQZ262146:PQZ327680 PQZ327682:PQZ393216 PQZ393218:PQZ458752 PQZ458754:PQZ524288 PQZ524290:PQZ589824 PQZ589826:PQZ655360 PQZ655362:PQZ720896 PQZ720898:PQZ786432 PQZ786434:PQZ851968 PQZ851970:PQZ917504 PQZ917506:PQZ983040 PQZ983042:PQZ1048576 QAV2:QAV65536 QAV65538:QAV131072 QAV131074:QAV196608 QAV196610:QAV262144 QAV262146:QAV327680 QAV327682:QAV393216 QAV393218:QAV458752 QAV458754:QAV524288 QAV524290:QAV589824 QAV589826:QAV655360 QAV655362:QAV720896 QAV720898:QAV786432 QAV786434:QAV851968 QAV851970:QAV917504 QAV917506:QAV983040 QAV983042:QAV1048576 QKR2:QKR65536 QKR65538:QKR131072 QKR131074:QKR196608 QKR196610:QKR262144 QKR262146:QKR327680 QKR327682:QKR393216 QKR393218:QKR458752 QKR458754:QKR524288 QKR524290:QKR589824 QKR589826:QKR655360 QKR655362:QKR720896 QKR720898:QKR786432 QKR786434:QKR851968 QKR851970:QKR917504 QKR917506:QKR983040 QKR983042:QKR1048576 QUN2:QUN65536 QUN65538:QUN131072 QUN131074:QUN196608 QUN196610:QUN262144 QUN262146:QUN327680 QUN327682:QUN393216 QUN393218:QUN458752 QUN458754:QUN524288 QUN524290:QUN589824 QUN589826:QUN655360 QUN655362:QUN720896 QUN720898:QUN786432 QUN786434:QUN851968 QUN851970:QUN917504 QUN917506:QUN983040 QUN983042:QUN1048576 REJ2:REJ65536 REJ65538:REJ131072 REJ131074:REJ196608 REJ196610:REJ262144 REJ262146:REJ327680 REJ327682:REJ393216 REJ393218:REJ458752 REJ458754:REJ524288 REJ524290:REJ589824 REJ589826:REJ655360 REJ655362:REJ720896 REJ720898:REJ786432 REJ786434:REJ851968 REJ851970:REJ917504 REJ917506:REJ983040 REJ983042:REJ1048576 ROF2:ROF65536 ROF65538:ROF131072 ROF131074:ROF196608 ROF196610:ROF262144 ROF262146:ROF327680 ROF327682:ROF393216 ROF393218:ROF458752 ROF458754:ROF524288 ROF524290:ROF589824 ROF589826:ROF655360 ROF655362:ROF720896 ROF720898:ROF786432 ROF786434:ROF851968 ROF851970:ROF917504 ROF917506:ROF983040 ROF983042:ROF1048576 RYB2:RYB65536 RYB65538:RYB131072 RYB131074:RYB196608 RYB196610:RYB262144 RYB262146:RYB327680 RYB327682:RYB393216 RYB393218:RYB458752 RYB458754:RYB524288 RYB524290:RYB589824 RYB589826:RYB655360 RYB655362:RYB720896 RYB720898:RYB786432 RYB786434:RYB851968 RYB851970:RYB917504 RYB917506:RYB983040 RYB983042:RYB1048576 SHX2:SHX65536 SHX65538:SHX131072 SHX131074:SHX196608 SHX196610:SHX262144 SHX262146:SHX327680 SHX327682:SHX393216 SHX393218:SHX458752 SHX458754:SHX524288 SHX524290:SHX589824 SHX589826:SHX655360 SHX655362:SHX720896 SHX720898:SHX786432 SHX786434:SHX851968 SHX851970:SHX917504 SHX917506:SHX983040 SHX983042:SHX1048576 SRT2:SRT65536 SRT65538:SRT131072 SRT131074:SRT196608 SRT196610:SRT262144 SRT262146:SRT327680 SRT327682:SRT393216 SRT393218:SRT458752 SRT458754:SRT524288 SRT524290:SRT589824 SRT589826:SRT655360 SRT655362:SRT720896 SRT720898:SRT786432 SRT786434:SRT851968 SRT851970:SRT917504 SRT917506:SRT983040 SRT983042:SRT1048576 TBP2:TBP65536 TBP65538:TBP131072 TBP131074:TBP196608 TBP196610:TBP262144 TBP262146:TBP327680 TBP327682:TBP393216 TBP393218:TBP458752 TBP458754:TBP524288 TBP524290:TBP589824 TBP589826:TBP655360 TBP655362:TBP720896 TBP720898:TBP786432 TBP786434:TBP851968 TBP851970:TBP917504 TBP917506:TBP983040 TBP983042:TBP1048576 TLL2:TLL65536 TLL65538:TLL131072 TLL131074:TLL196608 TLL196610:TLL262144 TLL262146:TLL327680 TLL327682:TLL393216 TLL393218:TLL458752 TLL458754:TLL524288 TLL524290:TLL589824 TLL589826:TLL655360 TLL655362:TLL720896 TLL720898:TLL786432 TLL786434:TLL851968 TLL851970:TLL917504 TLL917506:TLL983040 TLL983042:TLL1048576 TVH2:TVH65536 TVH65538:TVH131072 TVH131074:TVH196608 TVH196610:TVH262144 TVH262146:TVH327680 TVH327682:TVH393216 TVH393218:TVH458752 TVH458754:TVH524288 TVH524290:TVH589824 TVH589826:TVH655360 TVH655362:TVH720896 TVH720898:TVH786432 TVH786434:TVH851968 TVH851970:TVH917504 TVH917506:TVH983040 TVH983042:TVH1048576 UFD2:UFD65536 UFD65538:UFD131072 UFD131074:UFD196608 UFD196610:UFD262144 UFD262146:UFD327680 UFD327682:UFD393216 UFD393218:UFD458752 UFD458754:UFD524288 UFD524290:UFD589824 UFD589826:UFD655360 UFD655362:UFD720896 UFD720898:UFD786432 UFD786434:UFD851968 UFD851970:UFD917504 UFD917506:UFD983040 UFD983042:UFD1048576 UOZ2:UOZ65536 UOZ65538:UOZ131072 UOZ131074:UOZ196608 UOZ196610:UOZ262144 UOZ262146:UOZ327680 UOZ327682:UOZ393216 UOZ393218:UOZ458752 UOZ458754:UOZ524288 UOZ524290:UOZ589824 UOZ589826:UOZ655360 UOZ655362:UOZ720896 UOZ720898:UOZ786432 UOZ786434:UOZ851968 UOZ851970:UOZ917504 UOZ917506:UOZ983040 UOZ983042:UOZ1048576 UYV2:UYV65536 UYV65538:UYV131072 UYV131074:UYV196608 UYV196610:UYV262144 UYV262146:UYV327680 UYV327682:UYV393216 UYV393218:UYV458752 UYV458754:UYV524288 UYV524290:UYV589824 UYV589826:UYV655360 UYV655362:UYV720896 UYV720898:UYV786432 UYV786434:UYV851968 UYV851970:UYV917504 UYV917506:UYV983040 UYV983042:UYV1048576 VIR2:VIR65536 VIR65538:VIR131072 VIR131074:VIR196608 VIR196610:VIR262144 VIR262146:VIR327680 VIR327682:VIR393216 VIR393218:VIR458752 VIR458754:VIR524288 VIR524290:VIR589824 VIR589826:VIR655360 VIR655362:VIR720896 VIR720898:VIR786432 VIR786434:VIR851968 VIR851970:VIR917504 VIR917506:VIR983040 VIR983042:VIR1048576 VSN2:VSN65536 VSN65538:VSN131072 VSN131074:VSN196608 VSN196610:VSN262144 VSN262146:VSN327680 VSN327682:VSN393216 VSN393218:VSN458752 VSN458754:VSN524288 VSN524290:VSN589824 VSN589826:VSN655360 VSN655362:VSN720896 VSN720898:VSN786432 VSN786434:VSN851968 VSN851970:VSN917504 VSN917506:VSN983040 VSN983042:VSN1048576 WCJ2:WCJ65536 WCJ65538:WCJ131072 WCJ131074:WCJ196608 WCJ196610:WCJ262144 WCJ262146:WCJ327680 WCJ327682:WCJ393216 WCJ393218:WCJ458752 WCJ458754:WCJ524288 WCJ524290:WCJ589824 WCJ589826:WCJ655360 WCJ655362:WCJ720896 WCJ720898:WCJ786432 WCJ786434:WCJ851968 WCJ851970:WCJ917504 WCJ917506:WCJ983040 WCJ983042:WCJ1048576 WMF2:WMF65536 WMF65538:WMF131072 WMF131074:WMF196608 WMF196610:WMF262144 WMF262146:WMF327680 WMF327682:WMF393216 WMF393218:WMF458752 WMF458754:WMF524288 WMF524290:WMF589824 WMF589826:WMF655360 WMF655362:WMF720896 WMF720898:WMF786432 WMF786434:WMF851968 WMF851970:WMF917504 WMF917506:WMF983040 WMF983042:WMF1048576 WWB2:WWB65536 WWB65538:WWB131072 WWB131074:WWB196608 WWB196610:WWB262144 WWB262146:WWB327680 WWB327682:WWB393216 WWB393218:WWB458752 WWB458754:WWB524288 WWB524290:WWB589824 WWB589826:WWB655360 WWB655362:WWB720896 WWB720898:WWB786432 WWB786434:WWB851968 WWB851970:WWB917504 WWB917506:WWB983040 WWB983042:WWB1048576"/>
    <dataValidation type="decimal" operator="between" allowBlank="1" showInputMessage="1" showErrorMessage="1" error="不能小于0，且不能大于本期收入" sqref="U14:U65536 U65538:U131072 U131074:U196608 U196610:U262144 U262146:U327680 U327682:U393216 U393218:U458752 U458754:U524288 U524290:U589824 U589826:U655360 U655362:U720896 U720898:U786432 U786434:U851968 U851970:U917504 U917506:U983040 U983042:U1048576 JQ2:JQ65536 JQ65538:JQ131072 JQ131074:JQ196608 JQ196610:JQ262144 JQ262146:JQ327680 JQ327682:JQ393216 JQ393218:JQ458752 JQ458754:JQ524288 JQ524290:JQ589824 JQ589826:JQ655360 JQ655362:JQ720896 JQ720898:JQ786432 JQ786434:JQ851968 JQ851970:JQ917504 JQ917506:JQ983040 JQ983042:JQ1048576 TM2:TM65536 TM65538:TM131072 TM131074:TM196608 TM196610:TM262144 TM262146:TM327680 TM327682:TM393216 TM393218:TM458752 TM458754:TM524288 TM524290:TM589824 TM589826:TM655360 TM655362:TM720896 TM720898:TM786432 TM786434:TM851968 TM851970:TM917504 TM917506:TM983040 TM983042:TM1048576 ADI2:ADI65536 ADI65538:ADI131072 ADI131074:ADI196608 ADI196610:ADI262144 ADI262146:ADI327680 ADI327682:ADI393216 ADI393218:ADI458752 ADI458754:ADI524288 ADI524290:ADI589824 ADI589826:ADI655360 ADI655362:ADI720896 ADI720898:ADI786432 ADI786434:ADI851968 ADI851970:ADI917504 ADI917506:ADI983040 ADI983042:ADI1048576 ANE2:ANE65536 ANE65538:ANE131072 ANE131074:ANE196608 ANE196610:ANE262144 ANE262146:ANE327680 ANE327682:ANE393216 ANE393218:ANE458752 ANE458754:ANE524288 ANE524290:ANE589824 ANE589826:ANE655360 ANE655362:ANE720896 ANE720898:ANE786432 ANE786434:ANE851968 ANE851970:ANE917504 ANE917506:ANE983040 ANE983042:ANE1048576 AXA2:AXA65536 AXA65538:AXA131072 AXA131074:AXA196608 AXA196610:AXA262144 AXA262146:AXA327680 AXA327682:AXA393216 AXA393218:AXA458752 AXA458754:AXA524288 AXA524290:AXA589824 AXA589826:AXA655360 AXA655362:AXA720896 AXA720898:AXA786432 AXA786434:AXA851968 AXA851970:AXA917504 AXA917506:AXA983040 AXA983042:AXA1048576 BGW2:BGW65536 BGW65538:BGW131072 BGW131074:BGW196608 BGW196610:BGW262144 BGW262146:BGW327680 BGW327682:BGW393216 BGW393218:BGW458752 BGW458754:BGW524288 BGW524290:BGW589824 BGW589826:BGW655360 BGW655362:BGW720896 BGW720898:BGW786432 BGW786434:BGW851968 BGW851970:BGW917504 BGW917506:BGW983040 BGW983042:BGW1048576 BQS2:BQS65536 BQS65538:BQS131072 BQS131074:BQS196608 BQS196610:BQS262144 BQS262146:BQS327680 BQS327682:BQS393216 BQS393218:BQS458752 BQS458754:BQS524288 BQS524290:BQS589824 BQS589826:BQS655360 BQS655362:BQS720896 BQS720898:BQS786432 BQS786434:BQS851968 BQS851970:BQS917504 BQS917506:BQS983040 BQS983042:BQS1048576 CAO2:CAO65536 CAO65538:CAO131072 CAO131074:CAO196608 CAO196610:CAO262144 CAO262146:CAO327680 CAO327682:CAO393216 CAO393218:CAO458752 CAO458754:CAO524288 CAO524290:CAO589824 CAO589826:CAO655360 CAO655362:CAO720896 CAO720898:CAO786432 CAO786434:CAO851968 CAO851970:CAO917504 CAO917506:CAO983040 CAO983042:CAO1048576 CKK2:CKK65536 CKK65538:CKK131072 CKK131074:CKK196608 CKK196610:CKK262144 CKK262146:CKK327680 CKK327682:CKK393216 CKK393218:CKK458752 CKK458754:CKK524288 CKK524290:CKK589824 CKK589826:CKK655360 CKK655362:CKK720896 CKK720898:CKK786432 CKK786434:CKK851968 CKK851970:CKK917504 CKK917506:CKK983040 CKK983042:CKK1048576 CUG2:CUG65536 CUG65538:CUG131072 CUG131074:CUG196608 CUG196610:CUG262144 CUG262146:CUG327680 CUG327682:CUG393216 CUG393218:CUG458752 CUG458754:CUG524288 CUG524290:CUG589824 CUG589826:CUG655360 CUG655362:CUG720896 CUG720898:CUG786432 CUG786434:CUG851968 CUG851970:CUG917504 CUG917506:CUG983040 CUG983042:CUG1048576 DEC2:DEC65536 DEC65538:DEC131072 DEC131074:DEC196608 DEC196610:DEC262144 DEC262146:DEC327680 DEC327682:DEC393216 DEC393218:DEC458752 DEC458754:DEC524288 DEC524290:DEC589824 DEC589826:DEC655360 DEC655362:DEC720896 DEC720898:DEC786432 DEC786434:DEC851968 DEC851970:DEC917504 DEC917506:DEC983040 DEC983042:DEC1048576 DNY2:DNY65536 DNY65538:DNY131072 DNY131074:DNY196608 DNY196610:DNY262144 DNY262146:DNY327680 DNY327682:DNY393216 DNY393218:DNY458752 DNY458754:DNY524288 DNY524290:DNY589824 DNY589826:DNY655360 DNY655362:DNY720896 DNY720898:DNY786432 DNY786434:DNY851968 DNY851970:DNY917504 DNY917506:DNY983040 DNY983042:DNY1048576 DXU2:DXU65536 DXU65538:DXU131072 DXU131074:DXU196608 DXU196610:DXU262144 DXU262146:DXU327680 DXU327682:DXU393216 DXU393218:DXU458752 DXU458754:DXU524288 DXU524290:DXU589824 DXU589826:DXU655360 DXU655362:DXU720896 DXU720898:DXU786432 DXU786434:DXU851968 DXU851970:DXU917504 DXU917506:DXU983040 DXU983042:DXU1048576 EHQ2:EHQ65536 EHQ65538:EHQ131072 EHQ131074:EHQ196608 EHQ196610:EHQ262144 EHQ262146:EHQ327680 EHQ327682:EHQ393216 EHQ393218:EHQ458752 EHQ458754:EHQ524288 EHQ524290:EHQ589824 EHQ589826:EHQ655360 EHQ655362:EHQ720896 EHQ720898:EHQ786432 EHQ786434:EHQ851968 EHQ851970:EHQ917504 EHQ917506:EHQ983040 EHQ983042:EHQ1048576 ERM2:ERM65536 ERM65538:ERM131072 ERM131074:ERM196608 ERM196610:ERM262144 ERM262146:ERM327680 ERM327682:ERM393216 ERM393218:ERM458752 ERM458754:ERM524288 ERM524290:ERM589824 ERM589826:ERM655360 ERM655362:ERM720896 ERM720898:ERM786432 ERM786434:ERM851968 ERM851970:ERM917504 ERM917506:ERM983040 ERM983042:ERM1048576 FBI2:FBI65536 FBI65538:FBI131072 FBI131074:FBI196608 FBI196610:FBI262144 FBI262146:FBI327680 FBI327682:FBI393216 FBI393218:FBI458752 FBI458754:FBI524288 FBI524290:FBI589824 FBI589826:FBI655360 FBI655362:FBI720896 FBI720898:FBI786432 FBI786434:FBI851968 FBI851970:FBI917504 FBI917506:FBI983040 FBI983042:FBI1048576 FLE2:FLE65536 FLE65538:FLE131072 FLE131074:FLE196608 FLE196610:FLE262144 FLE262146:FLE327680 FLE327682:FLE393216 FLE393218:FLE458752 FLE458754:FLE524288 FLE524290:FLE589824 FLE589826:FLE655360 FLE655362:FLE720896 FLE720898:FLE786432 FLE786434:FLE851968 FLE851970:FLE917504 FLE917506:FLE983040 FLE983042:FLE1048576 FVA2:FVA65536 FVA65538:FVA131072 FVA131074:FVA196608 FVA196610:FVA262144 FVA262146:FVA327680 FVA327682:FVA393216 FVA393218:FVA458752 FVA458754:FVA524288 FVA524290:FVA589824 FVA589826:FVA655360 FVA655362:FVA720896 FVA720898:FVA786432 FVA786434:FVA851968 FVA851970:FVA917504 FVA917506:FVA983040 FVA983042:FVA1048576 GEW2:GEW65536 GEW65538:GEW131072 GEW131074:GEW196608 GEW196610:GEW262144 GEW262146:GEW327680 GEW327682:GEW393216 GEW393218:GEW458752 GEW458754:GEW524288 GEW524290:GEW589824 GEW589826:GEW655360 GEW655362:GEW720896 GEW720898:GEW786432 GEW786434:GEW851968 GEW851970:GEW917504 GEW917506:GEW983040 GEW983042:GEW1048576 GOS2:GOS65536 GOS65538:GOS131072 GOS131074:GOS196608 GOS196610:GOS262144 GOS262146:GOS327680 GOS327682:GOS393216 GOS393218:GOS458752 GOS458754:GOS524288 GOS524290:GOS589824 GOS589826:GOS655360 GOS655362:GOS720896 GOS720898:GOS786432 GOS786434:GOS851968 GOS851970:GOS917504 GOS917506:GOS983040 GOS983042:GOS1048576 GYO2:GYO65536 GYO65538:GYO131072 GYO131074:GYO196608 GYO196610:GYO262144 GYO262146:GYO327680 GYO327682:GYO393216 GYO393218:GYO458752 GYO458754:GYO524288 GYO524290:GYO589824 GYO589826:GYO655360 GYO655362:GYO720896 GYO720898:GYO786432 GYO786434:GYO851968 GYO851970:GYO917504 GYO917506:GYO983040 GYO983042:GYO1048576 HIK2:HIK65536 HIK65538:HIK131072 HIK131074:HIK196608 HIK196610:HIK262144 HIK262146:HIK327680 HIK327682:HIK393216 HIK393218:HIK458752 HIK458754:HIK524288 HIK524290:HIK589824 HIK589826:HIK655360 HIK655362:HIK720896 HIK720898:HIK786432 HIK786434:HIK851968 HIK851970:HIK917504 HIK917506:HIK983040 HIK983042:HIK1048576 HSG2:HSG65536 HSG65538:HSG131072 HSG131074:HSG196608 HSG196610:HSG262144 HSG262146:HSG327680 HSG327682:HSG393216 HSG393218:HSG458752 HSG458754:HSG524288 HSG524290:HSG589824 HSG589826:HSG655360 HSG655362:HSG720896 HSG720898:HSG786432 HSG786434:HSG851968 HSG851970:HSG917504 HSG917506:HSG983040 HSG983042:HSG1048576 ICC2:ICC65536 ICC65538:ICC131072 ICC131074:ICC196608 ICC196610:ICC262144 ICC262146:ICC327680 ICC327682:ICC393216 ICC393218:ICC458752 ICC458754:ICC524288 ICC524290:ICC589824 ICC589826:ICC655360 ICC655362:ICC720896 ICC720898:ICC786432 ICC786434:ICC851968 ICC851970:ICC917504 ICC917506:ICC983040 ICC983042:ICC1048576 ILY2:ILY65536 ILY65538:ILY131072 ILY131074:ILY196608 ILY196610:ILY262144 ILY262146:ILY327680 ILY327682:ILY393216 ILY393218:ILY458752 ILY458754:ILY524288 ILY524290:ILY589824 ILY589826:ILY655360 ILY655362:ILY720896 ILY720898:ILY786432 ILY786434:ILY851968 ILY851970:ILY917504 ILY917506:ILY983040 ILY983042:ILY1048576 IVU2:IVU65536 IVU65538:IVU131072 IVU131074:IVU196608 IVU196610:IVU262144 IVU262146:IVU327680 IVU327682:IVU393216 IVU393218:IVU458752 IVU458754:IVU524288 IVU524290:IVU589824 IVU589826:IVU655360 IVU655362:IVU720896 IVU720898:IVU786432 IVU786434:IVU851968 IVU851970:IVU917504 IVU917506:IVU983040 IVU983042:IVU1048576 JFQ2:JFQ65536 JFQ65538:JFQ131072 JFQ131074:JFQ196608 JFQ196610:JFQ262144 JFQ262146:JFQ327680 JFQ327682:JFQ393216 JFQ393218:JFQ458752 JFQ458754:JFQ524288 JFQ524290:JFQ589824 JFQ589826:JFQ655360 JFQ655362:JFQ720896 JFQ720898:JFQ786432 JFQ786434:JFQ851968 JFQ851970:JFQ917504 JFQ917506:JFQ983040 JFQ983042:JFQ1048576 JPM2:JPM65536 JPM65538:JPM131072 JPM131074:JPM196608 JPM196610:JPM262144 JPM262146:JPM327680 JPM327682:JPM393216 JPM393218:JPM458752 JPM458754:JPM524288 JPM524290:JPM589824 JPM589826:JPM655360 JPM655362:JPM720896 JPM720898:JPM786432 JPM786434:JPM851968 JPM851970:JPM917504 JPM917506:JPM983040 JPM983042:JPM1048576 JZI2:JZI65536 JZI65538:JZI131072 JZI131074:JZI196608 JZI196610:JZI262144 JZI262146:JZI327680 JZI327682:JZI393216 JZI393218:JZI458752 JZI458754:JZI524288 JZI524290:JZI589824 JZI589826:JZI655360 JZI655362:JZI720896 JZI720898:JZI786432 JZI786434:JZI851968 JZI851970:JZI917504 JZI917506:JZI983040 JZI983042:JZI1048576 KJE2:KJE65536 KJE65538:KJE131072 KJE131074:KJE196608 KJE196610:KJE262144 KJE262146:KJE327680 KJE327682:KJE393216 KJE393218:KJE458752 KJE458754:KJE524288 KJE524290:KJE589824 KJE589826:KJE655360 KJE655362:KJE720896 KJE720898:KJE786432 KJE786434:KJE851968 KJE851970:KJE917504 KJE917506:KJE983040 KJE983042:KJE1048576 KTA2:KTA65536 KTA65538:KTA131072 KTA131074:KTA196608 KTA196610:KTA262144 KTA262146:KTA327680 KTA327682:KTA393216 KTA393218:KTA458752 KTA458754:KTA524288 KTA524290:KTA589824 KTA589826:KTA655360 KTA655362:KTA720896 KTA720898:KTA786432 KTA786434:KTA851968 KTA851970:KTA917504 KTA917506:KTA983040 KTA983042:KTA1048576 LCW2:LCW65536 LCW65538:LCW131072 LCW131074:LCW196608 LCW196610:LCW262144 LCW262146:LCW327680 LCW327682:LCW393216 LCW393218:LCW458752 LCW458754:LCW524288 LCW524290:LCW589824 LCW589826:LCW655360 LCW655362:LCW720896 LCW720898:LCW786432 LCW786434:LCW851968 LCW851970:LCW917504 LCW917506:LCW983040 LCW983042:LCW1048576 LMS2:LMS65536 LMS65538:LMS131072 LMS131074:LMS196608 LMS196610:LMS262144 LMS262146:LMS327680 LMS327682:LMS393216 LMS393218:LMS458752 LMS458754:LMS524288 LMS524290:LMS589824 LMS589826:LMS655360 LMS655362:LMS720896 LMS720898:LMS786432 LMS786434:LMS851968 LMS851970:LMS917504 LMS917506:LMS983040 LMS983042:LMS1048576 LWO2:LWO65536 LWO65538:LWO131072 LWO131074:LWO196608 LWO196610:LWO262144 LWO262146:LWO327680 LWO327682:LWO393216 LWO393218:LWO458752 LWO458754:LWO524288 LWO524290:LWO589824 LWO589826:LWO655360 LWO655362:LWO720896 LWO720898:LWO786432 LWO786434:LWO851968 LWO851970:LWO917504 LWO917506:LWO983040 LWO983042:LWO1048576 MGK2:MGK65536 MGK65538:MGK131072 MGK131074:MGK196608 MGK196610:MGK262144 MGK262146:MGK327680 MGK327682:MGK393216 MGK393218:MGK458752 MGK458754:MGK524288 MGK524290:MGK589824 MGK589826:MGK655360 MGK655362:MGK720896 MGK720898:MGK786432 MGK786434:MGK851968 MGK851970:MGK917504 MGK917506:MGK983040 MGK983042:MGK1048576 MQG2:MQG65536 MQG65538:MQG131072 MQG131074:MQG196608 MQG196610:MQG262144 MQG262146:MQG327680 MQG327682:MQG393216 MQG393218:MQG458752 MQG458754:MQG524288 MQG524290:MQG589824 MQG589826:MQG655360 MQG655362:MQG720896 MQG720898:MQG786432 MQG786434:MQG851968 MQG851970:MQG917504 MQG917506:MQG983040 MQG983042:MQG1048576 NAC2:NAC65536 NAC65538:NAC131072 NAC131074:NAC196608 NAC196610:NAC262144 NAC262146:NAC327680 NAC327682:NAC393216 NAC393218:NAC458752 NAC458754:NAC524288 NAC524290:NAC589824 NAC589826:NAC655360 NAC655362:NAC720896 NAC720898:NAC786432 NAC786434:NAC851968 NAC851970:NAC917504 NAC917506:NAC983040 NAC983042:NAC1048576 NJY2:NJY65536 NJY65538:NJY131072 NJY131074:NJY196608 NJY196610:NJY262144 NJY262146:NJY327680 NJY327682:NJY393216 NJY393218:NJY458752 NJY458754:NJY524288 NJY524290:NJY589824 NJY589826:NJY655360 NJY655362:NJY720896 NJY720898:NJY786432 NJY786434:NJY851968 NJY851970:NJY917504 NJY917506:NJY983040 NJY983042:NJY1048576 NTU2:NTU65536 NTU65538:NTU131072 NTU131074:NTU196608 NTU196610:NTU262144 NTU262146:NTU327680 NTU327682:NTU393216 NTU393218:NTU458752 NTU458754:NTU524288 NTU524290:NTU589824 NTU589826:NTU655360 NTU655362:NTU720896 NTU720898:NTU786432 NTU786434:NTU851968 NTU851970:NTU917504 NTU917506:NTU983040 NTU983042:NTU1048576 ODQ2:ODQ65536 ODQ65538:ODQ131072 ODQ131074:ODQ196608 ODQ196610:ODQ262144 ODQ262146:ODQ327680 ODQ327682:ODQ393216 ODQ393218:ODQ458752 ODQ458754:ODQ524288 ODQ524290:ODQ589824 ODQ589826:ODQ655360 ODQ655362:ODQ720896 ODQ720898:ODQ786432 ODQ786434:ODQ851968 ODQ851970:ODQ917504 ODQ917506:ODQ983040 ODQ983042:ODQ1048576 ONM2:ONM65536 ONM65538:ONM131072 ONM131074:ONM196608 ONM196610:ONM262144 ONM262146:ONM327680 ONM327682:ONM393216 ONM393218:ONM458752 ONM458754:ONM524288 ONM524290:ONM589824 ONM589826:ONM655360 ONM655362:ONM720896 ONM720898:ONM786432 ONM786434:ONM851968 ONM851970:ONM917504 ONM917506:ONM983040 ONM983042:ONM1048576 OXI2:OXI65536 OXI65538:OXI131072 OXI131074:OXI196608 OXI196610:OXI262144 OXI262146:OXI327680 OXI327682:OXI393216 OXI393218:OXI458752 OXI458754:OXI524288 OXI524290:OXI589824 OXI589826:OXI655360 OXI655362:OXI720896 OXI720898:OXI786432 OXI786434:OXI851968 OXI851970:OXI917504 OXI917506:OXI983040 OXI983042:OXI1048576 PHE2:PHE65536 PHE65538:PHE131072 PHE131074:PHE196608 PHE196610:PHE262144 PHE262146:PHE327680 PHE327682:PHE393216 PHE393218:PHE458752 PHE458754:PHE524288 PHE524290:PHE589824 PHE589826:PHE655360 PHE655362:PHE720896 PHE720898:PHE786432 PHE786434:PHE851968 PHE851970:PHE917504 PHE917506:PHE983040 PHE983042:PHE1048576 PRA2:PRA65536 PRA65538:PRA131072 PRA131074:PRA196608 PRA196610:PRA262144 PRA262146:PRA327680 PRA327682:PRA393216 PRA393218:PRA458752 PRA458754:PRA524288 PRA524290:PRA589824 PRA589826:PRA655360 PRA655362:PRA720896 PRA720898:PRA786432 PRA786434:PRA851968 PRA851970:PRA917504 PRA917506:PRA983040 PRA983042:PRA1048576 QAW2:QAW65536 QAW65538:QAW131072 QAW131074:QAW196608 QAW196610:QAW262144 QAW262146:QAW327680 QAW327682:QAW393216 QAW393218:QAW458752 QAW458754:QAW524288 QAW524290:QAW589824 QAW589826:QAW655360 QAW655362:QAW720896 QAW720898:QAW786432 QAW786434:QAW851968 QAW851970:QAW917504 QAW917506:QAW983040 QAW983042:QAW1048576 QKS2:QKS65536 QKS65538:QKS131072 QKS131074:QKS196608 QKS196610:QKS262144 QKS262146:QKS327680 QKS327682:QKS393216 QKS393218:QKS458752 QKS458754:QKS524288 QKS524290:QKS589824 QKS589826:QKS655360 QKS655362:QKS720896 QKS720898:QKS786432 QKS786434:QKS851968 QKS851970:QKS917504 QKS917506:QKS983040 QKS983042:QKS1048576 QUO2:QUO65536 QUO65538:QUO131072 QUO131074:QUO196608 QUO196610:QUO262144 QUO262146:QUO327680 QUO327682:QUO393216 QUO393218:QUO458752 QUO458754:QUO524288 QUO524290:QUO589824 QUO589826:QUO655360 QUO655362:QUO720896 QUO720898:QUO786432 QUO786434:QUO851968 QUO851970:QUO917504 QUO917506:QUO983040 QUO983042:QUO1048576 REK2:REK65536 REK65538:REK131072 REK131074:REK196608 REK196610:REK262144 REK262146:REK327680 REK327682:REK393216 REK393218:REK458752 REK458754:REK524288 REK524290:REK589824 REK589826:REK655360 REK655362:REK720896 REK720898:REK786432 REK786434:REK851968 REK851970:REK917504 REK917506:REK983040 REK983042:REK1048576 ROG2:ROG65536 ROG65538:ROG131072 ROG131074:ROG196608 ROG196610:ROG262144 ROG262146:ROG327680 ROG327682:ROG393216 ROG393218:ROG458752 ROG458754:ROG524288 ROG524290:ROG589824 ROG589826:ROG655360 ROG655362:ROG720896 ROG720898:ROG786432 ROG786434:ROG851968 ROG851970:ROG917504 ROG917506:ROG983040 ROG983042:ROG1048576 RYC2:RYC65536 RYC65538:RYC131072 RYC131074:RYC196608 RYC196610:RYC262144 RYC262146:RYC327680 RYC327682:RYC393216 RYC393218:RYC458752 RYC458754:RYC524288 RYC524290:RYC589824 RYC589826:RYC655360 RYC655362:RYC720896 RYC720898:RYC786432 RYC786434:RYC851968 RYC851970:RYC917504 RYC917506:RYC983040 RYC983042:RYC1048576 SHY2:SHY65536 SHY65538:SHY131072 SHY131074:SHY196608 SHY196610:SHY262144 SHY262146:SHY327680 SHY327682:SHY393216 SHY393218:SHY458752 SHY458754:SHY524288 SHY524290:SHY589824 SHY589826:SHY655360 SHY655362:SHY720896 SHY720898:SHY786432 SHY786434:SHY851968 SHY851970:SHY917504 SHY917506:SHY983040 SHY983042:SHY1048576 SRU2:SRU65536 SRU65538:SRU131072 SRU131074:SRU196608 SRU196610:SRU262144 SRU262146:SRU327680 SRU327682:SRU393216 SRU393218:SRU458752 SRU458754:SRU524288 SRU524290:SRU589824 SRU589826:SRU655360 SRU655362:SRU720896 SRU720898:SRU786432 SRU786434:SRU851968 SRU851970:SRU917504 SRU917506:SRU983040 SRU983042:SRU1048576 TBQ2:TBQ65536 TBQ65538:TBQ131072 TBQ131074:TBQ196608 TBQ196610:TBQ262144 TBQ262146:TBQ327680 TBQ327682:TBQ393216 TBQ393218:TBQ458752 TBQ458754:TBQ524288 TBQ524290:TBQ589824 TBQ589826:TBQ655360 TBQ655362:TBQ720896 TBQ720898:TBQ786432 TBQ786434:TBQ851968 TBQ851970:TBQ917504 TBQ917506:TBQ983040 TBQ983042:TBQ1048576 TLM2:TLM65536 TLM65538:TLM131072 TLM131074:TLM196608 TLM196610:TLM262144 TLM262146:TLM327680 TLM327682:TLM393216 TLM393218:TLM458752 TLM458754:TLM524288 TLM524290:TLM589824 TLM589826:TLM655360 TLM655362:TLM720896 TLM720898:TLM786432 TLM786434:TLM851968 TLM851970:TLM917504 TLM917506:TLM983040 TLM983042:TLM1048576 TVI2:TVI65536 TVI65538:TVI131072 TVI131074:TVI196608 TVI196610:TVI262144 TVI262146:TVI327680 TVI327682:TVI393216 TVI393218:TVI458752 TVI458754:TVI524288 TVI524290:TVI589824 TVI589826:TVI655360 TVI655362:TVI720896 TVI720898:TVI786432 TVI786434:TVI851968 TVI851970:TVI917504 TVI917506:TVI983040 TVI983042:TVI1048576 UFE2:UFE65536 UFE65538:UFE131072 UFE131074:UFE196608 UFE196610:UFE262144 UFE262146:UFE327680 UFE327682:UFE393216 UFE393218:UFE458752 UFE458754:UFE524288 UFE524290:UFE589824 UFE589826:UFE655360 UFE655362:UFE720896 UFE720898:UFE786432 UFE786434:UFE851968 UFE851970:UFE917504 UFE917506:UFE983040 UFE983042:UFE1048576 UPA2:UPA65536 UPA65538:UPA131072 UPA131074:UPA196608 UPA196610:UPA262144 UPA262146:UPA327680 UPA327682:UPA393216 UPA393218:UPA458752 UPA458754:UPA524288 UPA524290:UPA589824 UPA589826:UPA655360 UPA655362:UPA720896 UPA720898:UPA786432 UPA786434:UPA851968 UPA851970:UPA917504 UPA917506:UPA983040 UPA983042:UPA1048576 UYW2:UYW65536 UYW65538:UYW131072 UYW131074:UYW196608 UYW196610:UYW262144 UYW262146:UYW327680 UYW327682:UYW393216 UYW393218:UYW458752 UYW458754:UYW524288 UYW524290:UYW589824 UYW589826:UYW655360 UYW655362:UYW720896 UYW720898:UYW786432 UYW786434:UYW851968 UYW851970:UYW917504 UYW917506:UYW983040 UYW983042:UYW1048576 VIS2:VIS65536 VIS65538:VIS131072 VIS131074:VIS196608 VIS196610:VIS262144 VIS262146:VIS327680 VIS327682:VIS393216 VIS393218:VIS458752 VIS458754:VIS524288 VIS524290:VIS589824 VIS589826:VIS655360 VIS655362:VIS720896 VIS720898:VIS786432 VIS786434:VIS851968 VIS851970:VIS917504 VIS917506:VIS983040 VIS983042:VIS1048576 VSO2:VSO65536 VSO65538:VSO131072 VSO131074:VSO196608 VSO196610:VSO262144 VSO262146:VSO327680 VSO327682:VSO393216 VSO393218:VSO458752 VSO458754:VSO524288 VSO524290:VSO589824 VSO589826:VSO655360 VSO655362:VSO720896 VSO720898:VSO786432 VSO786434:VSO851968 VSO851970:VSO917504 VSO917506:VSO983040 VSO983042:VSO1048576 WCK2:WCK65536 WCK65538:WCK131072 WCK131074:WCK196608 WCK196610:WCK262144 WCK262146:WCK327680 WCK327682:WCK393216 WCK393218:WCK458752 WCK458754:WCK524288 WCK524290:WCK589824 WCK589826:WCK655360 WCK655362:WCK720896 WCK720898:WCK786432 WCK786434:WCK851968 WCK851970:WCK917504 WCK917506:WCK983040 WCK983042:WCK1048576 WMG2:WMG65536 WMG65538:WMG131072 WMG131074:WMG196608 WMG196610:WMG262144 WMG262146:WMG327680 WMG327682:WMG393216 WMG393218:WMG458752 WMG458754:WMG524288 WMG524290:WMG589824 WMG589826:WMG655360 WMG655362:WMG720896 WMG720898:WMG786432 WMG786434:WMG851968 WMG851970:WMG917504 WMG917506:WMG983040 WMG983042:WMG1048576 WWC2:WWC65536 WWC65538:WWC131072 WWC131074:WWC196608 WWC196610:WWC262144 WWC262146:WWC327680 WWC327682:WWC393216 WWC393218:WWC458752 WWC458754:WWC524288 WWC524290:WWC589824 WWC589826:WWC655360 WWC655362:WWC720896 WWC720898:WWC786432 WWC786434:WWC851968 WWC851970:WWC917504 WWC917506:WWC983040 WWC983042:WWC1048576">
      <formula1>0</formula1>
      <formula2>E2</formula2>
    </dataValidation>
    <dataValidation type="decimal" operator="between" allowBlank="1" showInputMessage="1" showErrorMessage="1" error="不能小于0，且不能大于本期收入" sqref="V2:V65536 V65538:V131072 V131074:V196608 V196610:V262144 V262146:V327680 V327682:V393216 V393218:V458752 V458754:V524288 V524290:V589824 V589826:V655360 V655362:V720896 V720898:V786432 V786434:V851968 V851970:V917504 V917506:V983040 V983042:V1048576 JR2:JR65536 JR65538:JR131072 JR131074:JR196608 JR196610:JR262144 JR262146:JR327680 JR327682:JR393216 JR393218:JR458752 JR458754:JR524288 JR524290:JR589824 JR589826:JR655360 JR655362:JR720896 JR720898:JR786432 JR786434:JR851968 JR851970:JR917504 JR917506:JR983040 JR983042:JR1048576 TN2:TN65536 TN65538:TN131072 TN131074:TN196608 TN196610:TN262144 TN262146:TN327680 TN327682:TN393216 TN393218:TN458752 TN458754:TN524288 TN524290:TN589824 TN589826:TN655360 TN655362:TN720896 TN720898:TN786432 TN786434:TN851968 TN851970:TN917504 TN917506:TN983040 TN983042:TN1048576 ADJ2:ADJ65536 ADJ65538:ADJ131072 ADJ131074:ADJ196608 ADJ196610:ADJ262144 ADJ262146:ADJ327680 ADJ327682:ADJ393216 ADJ393218:ADJ458752 ADJ458754:ADJ524288 ADJ524290:ADJ589824 ADJ589826:ADJ655360 ADJ655362:ADJ720896 ADJ720898:ADJ786432 ADJ786434:ADJ851968 ADJ851970:ADJ917504 ADJ917506:ADJ983040 ADJ983042:ADJ1048576 ANF2:ANF65536 ANF65538:ANF131072 ANF131074:ANF196608 ANF196610:ANF262144 ANF262146:ANF327680 ANF327682:ANF393216 ANF393218:ANF458752 ANF458754:ANF524288 ANF524290:ANF589824 ANF589826:ANF655360 ANF655362:ANF720896 ANF720898:ANF786432 ANF786434:ANF851968 ANF851970:ANF917504 ANF917506:ANF983040 ANF983042:ANF1048576 AXB2:AXB65536 AXB65538:AXB131072 AXB131074:AXB196608 AXB196610:AXB262144 AXB262146:AXB327680 AXB327682:AXB393216 AXB393218:AXB458752 AXB458754:AXB524288 AXB524290:AXB589824 AXB589826:AXB655360 AXB655362:AXB720896 AXB720898:AXB786432 AXB786434:AXB851968 AXB851970:AXB917504 AXB917506:AXB983040 AXB983042:AXB1048576 BGX2:BGX65536 BGX65538:BGX131072 BGX131074:BGX196608 BGX196610:BGX262144 BGX262146:BGX327680 BGX327682:BGX393216 BGX393218:BGX458752 BGX458754:BGX524288 BGX524290:BGX589824 BGX589826:BGX655360 BGX655362:BGX720896 BGX720898:BGX786432 BGX786434:BGX851968 BGX851970:BGX917504 BGX917506:BGX983040 BGX983042:BGX1048576 BQT2:BQT65536 BQT65538:BQT131072 BQT131074:BQT196608 BQT196610:BQT262144 BQT262146:BQT327680 BQT327682:BQT393216 BQT393218:BQT458752 BQT458754:BQT524288 BQT524290:BQT589824 BQT589826:BQT655360 BQT655362:BQT720896 BQT720898:BQT786432 BQT786434:BQT851968 BQT851970:BQT917504 BQT917506:BQT983040 BQT983042:BQT1048576 CAP2:CAP65536 CAP65538:CAP131072 CAP131074:CAP196608 CAP196610:CAP262144 CAP262146:CAP327680 CAP327682:CAP393216 CAP393218:CAP458752 CAP458754:CAP524288 CAP524290:CAP589824 CAP589826:CAP655360 CAP655362:CAP720896 CAP720898:CAP786432 CAP786434:CAP851968 CAP851970:CAP917504 CAP917506:CAP983040 CAP983042:CAP1048576 CKL2:CKL65536 CKL65538:CKL131072 CKL131074:CKL196608 CKL196610:CKL262144 CKL262146:CKL327680 CKL327682:CKL393216 CKL393218:CKL458752 CKL458754:CKL524288 CKL524290:CKL589824 CKL589826:CKL655360 CKL655362:CKL720896 CKL720898:CKL786432 CKL786434:CKL851968 CKL851970:CKL917504 CKL917506:CKL983040 CKL983042:CKL1048576 CUH2:CUH65536 CUH65538:CUH131072 CUH131074:CUH196608 CUH196610:CUH262144 CUH262146:CUH327680 CUH327682:CUH393216 CUH393218:CUH458752 CUH458754:CUH524288 CUH524290:CUH589824 CUH589826:CUH655360 CUH655362:CUH720896 CUH720898:CUH786432 CUH786434:CUH851968 CUH851970:CUH917504 CUH917506:CUH983040 CUH983042:CUH1048576 DED2:DED65536 DED65538:DED131072 DED131074:DED196608 DED196610:DED262144 DED262146:DED327680 DED327682:DED393216 DED393218:DED458752 DED458754:DED524288 DED524290:DED589824 DED589826:DED655360 DED655362:DED720896 DED720898:DED786432 DED786434:DED851968 DED851970:DED917504 DED917506:DED983040 DED983042:DED1048576 DNZ2:DNZ65536 DNZ65538:DNZ131072 DNZ131074:DNZ196608 DNZ196610:DNZ262144 DNZ262146:DNZ327680 DNZ327682:DNZ393216 DNZ393218:DNZ458752 DNZ458754:DNZ524288 DNZ524290:DNZ589824 DNZ589826:DNZ655360 DNZ655362:DNZ720896 DNZ720898:DNZ786432 DNZ786434:DNZ851968 DNZ851970:DNZ917504 DNZ917506:DNZ983040 DNZ983042:DNZ1048576 DXV2:DXV65536 DXV65538:DXV131072 DXV131074:DXV196608 DXV196610:DXV262144 DXV262146:DXV327680 DXV327682:DXV393216 DXV393218:DXV458752 DXV458754:DXV524288 DXV524290:DXV589824 DXV589826:DXV655360 DXV655362:DXV720896 DXV720898:DXV786432 DXV786434:DXV851968 DXV851970:DXV917504 DXV917506:DXV983040 DXV983042:DXV1048576 EHR2:EHR65536 EHR65538:EHR131072 EHR131074:EHR196608 EHR196610:EHR262144 EHR262146:EHR327680 EHR327682:EHR393216 EHR393218:EHR458752 EHR458754:EHR524288 EHR524290:EHR589824 EHR589826:EHR655360 EHR655362:EHR720896 EHR720898:EHR786432 EHR786434:EHR851968 EHR851970:EHR917504 EHR917506:EHR983040 EHR983042:EHR1048576 ERN2:ERN65536 ERN65538:ERN131072 ERN131074:ERN196608 ERN196610:ERN262144 ERN262146:ERN327680 ERN327682:ERN393216 ERN393218:ERN458752 ERN458754:ERN524288 ERN524290:ERN589824 ERN589826:ERN655360 ERN655362:ERN720896 ERN720898:ERN786432 ERN786434:ERN851968 ERN851970:ERN917504 ERN917506:ERN983040 ERN983042:ERN1048576 FBJ2:FBJ65536 FBJ65538:FBJ131072 FBJ131074:FBJ196608 FBJ196610:FBJ262144 FBJ262146:FBJ327680 FBJ327682:FBJ393216 FBJ393218:FBJ458752 FBJ458754:FBJ524288 FBJ524290:FBJ589824 FBJ589826:FBJ655360 FBJ655362:FBJ720896 FBJ720898:FBJ786432 FBJ786434:FBJ851968 FBJ851970:FBJ917504 FBJ917506:FBJ983040 FBJ983042:FBJ1048576 FLF2:FLF65536 FLF65538:FLF131072 FLF131074:FLF196608 FLF196610:FLF262144 FLF262146:FLF327680 FLF327682:FLF393216 FLF393218:FLF458752 FLF458754:FLF524288 FLF524290:FLF589824 FLF589826:FLF655360 FLF655362:FLF720896 FLF720898:FLF786432 FLF786434:FLF851968 FLF851970:FLF917504 FLF917506:FLF983040 FLF983042:FLF1048576 FVB2:FVB65536 FVB65538:FVB131072 FVB131074:FVB196608 FVB196610:FVB262144 FVB262146:FVB327680 FVB327682:FVB393216 FVB393218:FVB458752 FVB458754:FVB524288 FVB524290:FVB589824 FVB589826:FVB655360 FVB655362:FVB720896 FVB720898:FVB786432 FVB786434:FVB851968 FVB851970:FVB917504 FVB917506:FVB983040 FVB983042:FVB1048576 GEX2:GEX65536 GEX65538:GEX131072 GEX131074:GEX196608 GEX196610:GEX262144 GEX262146:GEX327680 GEX327682:GEX393216 GEX393218:GEX458752 GEX458754:GEX524288 GEX524290:GEX589824 GEX589826:GEX655360 GEX655362:GEX720896 GEX720898:GEX786432 GEX786434:GEX851968 GEX851970:GEX917504 GEX917506:GEX983040 GEX983042:GEX1048576 GOT2:GOT65536 GOT65538:GOT131072 GOT131074:GOT196608 GOT196610:GOT262144 GOT262146:GOT327680 GOT327682:GOT393216 GOT393218:GOT458752 GOT458754:GOT524288 GOT524290:GOT589824 GOT589826:GOT655360 GOT655362:GOT720896 GOT720898:GOT786432 GOT786434:GOT851968 GOT851970:GOT917504 GOT917506:GOT983040 GOT983042:GOT1048576 GYP2:GYP65536 GYP65538:GYP131072 GYP131074:GYP196608 GYP196610:GYP262144 GYP262146:GYP327680 GYP327682:GYP393216 GYP393218:GYP458752 GYP458754:GYP524288 GYP524290:GYP589824 GYP589826:GYP655360 GYP655362:GYP720896 GYP720898:GYP786432 GYP786434:GYP851968 GYP851970:GYP917504 GYP917506:GYP983040 GYP983042:GYP1048576 HIL2:HIL65536 HIL65538:HIL131072 HIL131074:HIL196608 HIL196610:HIL262144 HIL262146:HIL327680 HIL327682:HIL393216 HIL393218:HIL458752 HIL458754:HIL524288 HIL524290:HIL589824 HIL589826:HIL655360 HIL655362:HIL720896 HIL720898:HIL786432 HIL786434:HIL851968 HIL851970:HIL917504 HIL917506:HIL983040 HIL983042:HIL1048576 HSH2:HSH65536 HSH65538:HSH131072 HSH131074:HSH196608 HSH196610:HSH262144 HSH262146:HSH327680 HSH327682:HSH393216 HSH393218:HSH458752 HSH458754:HSH524288 HSH524290:HSH589824 HSH589826:HSH655360 HSH655362:HSH720896 HSH720898:HSH786432 HSH786434:HSH851968 HSH851970:HSH917504 HSH917506:HSH983040 HSH983042:HSH1048576 ICD2:ICD65536 ICD65538:ICD131072 ICD131074:ICD196608 ICD196610:ICD262144 ICD262146:ICD327680 ICD327682:ICD393216 ICD393218:ICD458752 ICD458754:ICD524288 ICD524290:ICD589824 ICD589826:ICD655360 ICD655362:ICD720896 ICD720898:ICD786432 ICD786434:ICD851968 ICD851970:ICD917504 ICD917506:ICD983040 ICD983042:ICD1048576 ILZ2:ILZ65536 ILZ65538:ILZ131072 ILZ131074:ILZ196608 ILZ196610:ILZ262144 ILZ262146:ILZ327680 ILZ327682:ILZ393216 ILZ393218:ILZ458752 ILZ458754:ILZ524288 ILZ524290:ILZ589824 ILZ589826:ILZ655360 ILZ655362:ILZ720896 ILZ720898:ILZ786432 ILZ786434:ILZ851968 ILZ851970:ILZ917504 ILZ917506:ILZ983040 ILZ983042:ILZ1048576 IVV2:IVV65536 IVV65538:IVV131072 IVV131074:IVV196608 IVV196610:IVV262144 IVV262146:IVV327680 IVV327682:IVV393216 IVV393218:IVV458752 IVV458754:IVV524288 IVV524290:IVV589824 IVV589826:IVV655360 IVV655362:IVV720896 IVV720898:IVV786432 IVV786434:IVV851968 IVV851970:IVV917504 IVV917506:IVV983040 IVV983042:IVV1048576 JFR2:JFR65536 JFR65538:JFR131072 JFR131074:JFR196608 JFR196610:JFR262144 JFR262146:JFR327680 JFR327682:JFR393216 JFR393218:JFR458752 JFR458754:JFR524288 JFR524290:JFR589824 JFR589826:JFR655360 JFR655362:JFR720896 JFR720898:JFR786432 JFR786434:JFR851968 JFR851970:JFR917504 JFR917506:JFR983040 JFR983042:JFR1048576 JPN2:JPN65536 JPN65538:JPN131072 JPN131074:JPN196608 JPN196610:JPN262144 JPN262146:JPN327680 JPN327682:JPN393216 JPN393218:JPN458752 JPN458754:JPN524288 JPN524290:JPN589824 JPN589826:JPN655360 JPN655362:JPN720896 JPN720898:JPN786432 JPN786434:JPN851968 JPN851970:JPN917504 JPN917506:JPN983040 JPN983042:JPN1048576 JZJ2:JZJ65536 JZJ65538:JZJ131072 JZJ131074:JZJ196608 JZJ196610:JZJ262144 JZJ262146:JZJ327680 JZJ327682:JZJ393216 JZJ393218:JZJ458752 JZJ458754:JZJ524288 JZJ524290:JZJ589824 JZJ589826:JZJ655360 JZJ655362:JZJ720896 JZJ720898:JZJ786432 JZJ786434:JZJ851968 JZJ851970:JZJ917504 JZJ917506:JZJ983040 JZJ983042:JZJ1048576 KJF2:KJF65536 KJF65538:KJF131072 KJF131074:KJF196608 KJF196610:KJF262144 KJF262146:KJF327680 KJF327682:KJF393216 KJF393218:KJF458752 KJF458754:KJF524288 KJF524290:KJF589824 KJF589826:KJF655360 KJF655362:KJF720896 KJF720898:KJF786432 KJF786434:KJF851968 KJF851970:KJF917504 KJF917506:KJF983040 KJF983042:KJF1048576 KTB2:KTB65536 KTB65538:KTB131072 KTB131074:KTB196608 KTB196610:KTB262144 KTB262146:KTB327680 KTB327682:KTB393216 KTB393218:KTB458752 KTB458754:KTB524288 KTB524290:KTB589824 KTB589826:KTB655360 KTB655362:KTB720896 KTB720898:KTB786432 KTB786434:KTB851968 KTB851970:KTB917504 KTB917506:KTB983040 KTB983042:KTB1048576 LCX2:LCX65536 LCX65538:LCX131072 LCX131074:LCX196608 LCX196610:LCX262144 LCX262146:LCX327680 LCX327682:LCX393216 LCX393218:LCX458752 LCX458754:LCX524288 LCX524290:LCX589824 LCX589826:LCX655360 LCX655362:LCX720896 LCX720898:LCX786432 LCX786434:LCX851968 LCX851970:LCX917504 LCX917506:LCX983040 LCX983042:LCX1048576 LMT2:LMT65536 LMT65538:LMT131072 LMT131074:LMT196608 LMT196610:LMT262144 LMT262146:LMT327680 LMT327682:LMT393216 LMT393218:LMT458752 LMT458754:LMT524288 LMT524290:LMT589824 LMT589826:LMT655360 LMT655362:LMT720896 LMT720898:LMT786432 LMT786434:LMT851968 LMT851970:LMT917504 LMT917506:LMT983040 LMT983042:LMT1048576 LWP2:LWP65536 LWP65538:LWP131072 LWP131074:LWP196608 LWP196610:LWP262144 LWP262146:LWP327680 LWP327682:LWP393216 LWP393218:LWP458752 LWP458754:LWP524288 LWP524290:LWP589824 LWP589826:LWP655360 LWP655362:LWP720896 LWP720898:LWP786432 LWP786434:LWP851968 LWP851970:LWP917504 LWP917506:LWP983040 LWP983042:LWP1048576 MGL2:MGL65536 MGL65538:MGL131072 MGL131074:MGL196608 MGL196610:MGL262144 MGL262146:MGL327680 MGL327682:MGL393216 MGL393218:MGL458752 MGL458754:MGL524288 MGL524290:MGL589824 MGL589826:MGL655360 MGL655362:MGL720896 MGL720898:MGL786432 MGL786434:MGL851968 MGL851970:MGL917504 MGL917506:MGL983040 MGL983042:MGL1048576 MQH2:MQH65536 MQH65538:MQH131072 MQH131074:MQH196608 MQH196610:MQH262144 MQH262146:MQH327680 MQH327682:MQH393216 MQH393218:MQH458752 MQH458754:MQH524288 MQH524290:MQH589824 MQH589826:MQH655360 MQH655362:MQH720896 MQH720898:MQH786432 MQH786434:MQH851968 MQH851970:MQH917504 MQH917506:MQH983040 MQH983042:MQH1048576 NAD2:NAD65536 NAD65538:NAD131072 NAD131074:NAD196608 NAD196610:NAD262144 NAD262146:NAD327680 NAD327682:NAD393216 NAD393218:NAD458752 NAD458754:NAD524288 NAD524290:NAD589824 NAD589826:NAD655360 NAD655362:NAD720896 NAD720898:NAD786432 NAD786434:NAD851968 NAD851970:NAD917504 NAD917506:NAD983040 NAD983042:NAD1048576 NJZ2:NJZ65536 NJZ65538:NJZ131072 NJZ131074:NJZ196608 NJZ196610:NJZ262144 NJZ262146:NJZ327680 NJZ327682:NJZ393216 NJZ393218:NJZ458752 NJZ458754:NJZ524288 NJZ524290:NJZ589824 NJZ589826:NJZ655360 NJZ655362:NJZ720896 NJZ720898:NJZ786432 NJZ786434:NJZ851968 NJZ851970:NJZ917504 NJZ917506:NJZ983040 NJZ983042:NJZ1048576 NTV2:NTV65536 NTV65538:NTV131072 NTV131074:NTV196608 NTV196610:NTV262144 NTV262146:NTV327680 NTV327682:NTV393216 NTV393218:NTV458752 NTV458754:NTV524288 NTV524290:NTV589824 NTV589826:NTV655360 NTV655362:NTV720896 NTV720898:NTV786432 NTV786434:NTV851968 NTV851970:NTV917504 NTV917506:NTV983040 NTV983042:NTV1048576 ODR2:ODR65536 ODR65538:ODR131072 ODR131074:ODR196608 ODR196610:ODR262144 ODR262146:ODR327680 ODR327682:ODR393216 ODR393218:ODR458752 ODR458754:ODR524288 ODR524290:ODR589824 ODR589826:ODR655360 ODR655362:ODR720896 ODR720898:ODR786432 ODR786434:ODR851968 ODR851970:ODR917504 ODR917506:ODR983040 ODR983042:ODR1048576 ONN2:ONN65536 ONN65538:ONN131072 ONN131074:ONN196608 ONN196610:ONN262144 ONN262146:ONN327680 ONN327682:ONN393216 ONN393218:ONN458752 ONN458754:ONN524288 ONN524290:ONN589824 ONN589826:ONN655360 ONN655362:ONN720896 ONN720898:ONN786432 ONN786434:ONN851968 ONN851970:ONN917504 ONN917506:ONN983040 ONN983042:ONN1048576 OXJ2:OXJ65536 OXJ65538:OXJ131072 OXJ131074:OXJ196608 OXJ196610:OXJ262144 OXJ262146:OXJ327680 OXJ327682:OXJ393216 OXJ393218:OXJ458752 OXJ458754:OXJ524288 OXJ524290:OXJ589824 OXJ589826:OXJ655360 OXJ655362:OXJ720896 OXJ720898:OXJ786432 OXJ786434:OXJ851968 OXJ851970:OXJ917504 OXJ917506:OXJ983040 OXJ983042:OXJ1048576 PHF2:PHF65536 PHF65538:PHF131072 PHF131074:PHF196608 PHF196610:PHF262144 PHF262146:PHF327680 PHF327682:PHF393216 PHF393218:PHF458752 PHF458754:PHF524288 PHF524290:PHF589824 PHF589826:PHF655360 PHF655362:PHF720896 PHF720898:PHF786432 PHF786434:PHF851968 PHF851970:PHF917504 PHF917506:PHF983040 PHF983042:PHF1048576 PRB2:PRB65536 PRB65538:PRB131072 PRB131074:PRB196608 PRB196610:PRB262144 PRB262146:PRB327680 PRB327682:PRB393216 PRB393218:PRB458752 PRB458754:PRB524288 PRB524290:PRB589824 PRB589826:PRB655360 PRB655362:PRB720896 PRB720898:PRB786432 PRB786434:PRB851968 PRB851970:PRB917504 PRB917506:PRB983040 PRB983042:PRB1048576 QAX2:QAX65536 QAX65538:QAX131072 QAX131074:QAX196608 QAX196610:QAX262144 QAX262146:QAX327680 QAX327682:QAX393216 QAX393218:QAX458752 QAX458754:QAX524288 QAX524290:QAX589824 QAX589826:QAX655360 QAX655362:QAX720896 QAX720898:QAX786432 QAX786434:QAX851968 QAX851970:QAX917504 QAX917506:QAX983040 QAX983042:QAX1048576 QKT2:QKT65536 QKT65538:QKT131072 QKT131074:QKT196608 QKT196610:QKT262144 QKT262146:QKT327680 QKT327682:QKT393216 QKT393218:QKT458752 QKT458754:QKT524288 QKT524290:QKT589824 QKT589826:QKT655360 QKT655362:QKT720896 QKT720898:QKT786432 QKT786434:QKT851968 QKT851970:QKT917504 QKT917506:QKT983040 QKT983042:QKT1048576 QUP2:QUP65536 QUP65538:QUP131072 QUP131074:QUP196608 QUP196610:QUP262144 QUP262146:QUP327680 QUP327682:QUP393216 QUP393218:QUP458752 QUP458754:QUP524288 QUP524290:QUP589824 QUP589826:QUP655360 QUP655362:QUP720896 QUP720898:QUP786432 QUP786434:QUP851968 QUP851970:QUP917504 QUP917506:QUP983040 QUP983042:QUP1048576 REL2:REL65536 REL65538:REL131072 REL131074:REL196608 REL196610:REL262144 REL262146:REL327680 REL327682:REL393216 REL393218:REL458752 REL458754:REL524288 REL524290:REL589824 REL589826:REL655360 REL655362:REL720896 REL720898:REL786432 REL786434:REL851968 REL851970:REL917504 REL917506:REL983040 REL983042:REL1048576 ROH2:ROH65536 ROH65538:ROH131072 ROH131074:ROH196608 ROH196610:ROH262144 ROH262146:ROH327680 ROH327682:ROH393216 ROH393218:ROH458752 ROH458754:ROH524288 ROH524290:ROH589824 ROH589826:ROH655360 ROH655362:ROH720896 ROH720898:ROH786432 ROH786434:ROH851968 ROH851970:ROH917504 ROH917506:ROH983040 ROH983042:ROH1048576 RYD2:RYD65536 RYD65538:RYD131072 RYD131074:RYD196608 RYD196610:RYD262144 RYD262146:RYD327680 RYD327682:RYD393216 RYD393218:RYD458752 RYD458754:RYD524288 RYD524290:RYD589824 RYD589826:RYD655360 RYD655362:RYD720896 RYD720898:RYD786432 RYD786434:RYD851968 RYD851970:RYD917504 RYD917506:RYD983040 RYD983042:RYD1048576 SHZ2:SHZ65536 SHZ65538:SHZ131072 SHZ131074:SHZ196608 SHZ196610:SHZ262144 SHZ262146:SHZ327680 SHZ327682:SHZ393216 SHZ393218:SHZ458752 SHZ458754:SHZ524288 SHZ524290:SHZ589824 SHZ589826:SHZ655360 SHZ655362:SHZ720896 SHZ720898:SHZ786432 SHZ786434:SHZ851968 SHZ851970:SHZ917504 SHZ917506:SHZ983040 SHZ983042:SHZ1048576 SRV2:SRV65536 SRV65538:SRV131072 SRV131074:SRV196608 SRV196610:SRV262144 SRV262146:SRV327680 SRV327682:SRV393216 SRV393218:SRV458752 SRV458754:SRV524288 SRV524290:SRV589824 SRV589826:SRV655360 SRV655362:SRV720896 SRV720898:SRV786432 SRV786434:SRV851968 SRV851970:SRV917504 SRV917506:SRV983040 SRV983042:SRV1048576 TBR2:TBR65536 TBR65538:TBR131072 TBR131074:TBR196608 TBR196610:TBR262144 TBR262146:TBR327680 TBR327682:TBR393216 TBR393218:TBR458752 TBR458754:TBR524288 TBR524290:TBR589824 TBR589826:TBR655360 TBR655362:TBR720896 TBR720898:TBR786432 TBR786434:TBR851968 TBR851970:TBR917504 TBR917506:TBR983040 TBR983042:TBR1048576 TLN2:TLN65536 TLN65538:TLN131072 TLN131074:TLN196608 TLN196610:TLN262144 TLN262146:TLN327680 TLN327682:TLN393216 TLN393218:TLN458752 TLN458754:TLN524288 TLN524290:TLN589824 TLN589826:TLN655360 TLN655362:TLN720896 TLN720898:TLN786432 TLN786434:TLN851968 TLN851970:TLN917504 TLN917506:TLN983040 TLN983042:TLN1048576 TVJ2:TVJ65536 TVJ65538:TVJ131072 TVJ131074:TVJ196608 TVJ196610:TVJ262144 TVJ262146:TVJ327680 TVJ327682:TVJ393216 TVJ393218:TVJ458752 TVJ458754:TVJ524288 TVJ524290:TVJ589824 TVJ589826:TVJ655360 TVJ655362:TVJ720896 TVJ720898:TVJ786432 TVJ786434:TVJ851968 TVJ851970:TVJ917504 TVJ917506:TVJ983040 TVJ983042:TVJ1048576 UFF2:UFF65536 UFF65538:UFF131072 UFF131074:UFF196608 UFF196610:UFF262144 UFF262146:UFF327680 UFF327682:UFF393216 UFF393218:UFF458752 UFF458754:UFF524288 UFF524290:UFF589824 UFF589826:UFF655360 UFF655362:UFF720896 UFF720898:UFF786432 UFF786434:UFF851968 UFF851970:UFF917504 UFF917506:UFF983040 UFF983042:UFF1048576 UPB2:UPB65536 UPB65538:UPB131072 UPB131074:UPB196608 UPB196610:UPB262144 UPB262146:UPB327680 UPB327682:UPB393216 UPB393218:UPB458752 UPB458754:UPB524288 UPB524290:UPB589824 UPB589826:UPB655360 UPB655362:UPB720896 UPB720898:UPB786432 UPB786434:UPB851968 UPB851970:UPB917504 UPB917506:UPB983040 UPB983042:UPB1048576 UYX2:UYX65536 UYX65538:UYX131072 UYX131074:UYX196608 UYX196610:UYX262144 UYX262146:UYX327680 UYX327682:UYX393216 UYX393218:UYX458752 UYX458754:UYX524288 UYX524290:UYX589824 UYX589826:UYX655360 UYX655362:UYX720896 UYX720898:UYX786432 UYX786434:UYX851968 UYX851970:UYX917504 UYX917506:UYX983040 UYX983042:UYX1048576 VIT2:VIT65536 VIT65538:VIT131072 VIT131074:VIT196608 VIT196610:VIT262144 VIT262146:VIT327680 VIT327682:VIT393216 VIT393218:VIT458752 VIT458754:VIT524288 VIT524290:VIT589824 VIT589826:VIT655360 VIT655362:VIT720896 VIT720898:VIT786432 VIT786434:VIT851968 VIT851970:VIT917504 VIT917506:VIT983040 VIT983042:VIT1048576 VSP2:VSP65536 VSP65538:VSP131072 VSP131074:VSP196608 VSP196610:VSP262144 VSP262146:VSP327680 VSP327682:VSP393216 VSP393218:VSP458752 VSP458754:VSP524288 VSP524290:VSP589824 VSP589826:VSP655360 VSP655362:VSP720896 VSP720898:VSP786432 VSP786434:VSP851968 VSP851970:VSP917504 VSP917506:VSP983040 VSP983042:VSP1048576 WCL2:WCL65536 WCL65538:WCL131072 WCL131074:WCL196608 WCL196610:WCL262144 WCL262146:WCL327680 WCL327682:WCL393216 WCL393218:WCL458752 WCL458754:WCL524288 WCL524290:WCL589824 WCL589826:WCL655360 WCL655362:WCL720896 WCL720898:WCL786432 WCL786434:WCL851968 WCL851970:WCL917504 WCL917506:WCL983040 WCL983042:WCL1048576 WMH2:WMH65536 WMH65538:WMH131072 WMH131074:WMH196608 WMH196610:WMH262144 WMH262146:WMH327680 WMH327682:WMH393216 WMH393218:WMH458752 WMH458754:WMH524288 WMH524290:WMH589824 WMH589826:WMH655360 WMH655362:WMH720896 WMH720898:WMH786432 WMH786434:WMH851968 WMH851970:WMH917504 WMH917506:WMH983040 WMH983042:WMH1048576 WWD2:WWD65536 WWD65538:WWD131072 WWD131074:WWD196608 WWD196610:WWD262144 WWD262146:WWD327680 WWD327682:WWD393216 WWD393218:WWD458752 WWD458754:WWD524288 WWD524290:WWD589824 WWD589826:WWD655360 WWD655362:WWD720896 WWD720898:WWD786432 WWD786434:WWD851968 WWD851970:WWD917504 WWD917506:WWD983040 WWD983042:WWD1048576">
      <formula1>0</formula1>
      <formula2>E2</formula2>
    </dataValidation>
    <dataValidation type="decimal" operator="between" allowBlank="1" showInputMessage="1" showErrorMessage="1" error="不能小于0，且不能大于本期收入" sqref="W$1:W$1048576 JS$1:JS$1048576 TO$1:TO$1048576 ADK$1:ADK$1048576 ANG$1:ANG$1048576 AXC$1:AXC$1048576 BGY$1:BGY$1048576 BQU$1:BQU$1048576 CAQ$1:CAQ$1048576 CKM$1:CKM$1048576 CUI$1:CUI$1048576 DEE$1:DEE$1048576 DOA$1:DOA$1048576 DXW$1:DXW$1048576 EHS$1:EHS$1048576 ERO$1:ERO$1048576 FBK$1:FBK$1048576 FLG$1:FLG$1048576 FVC$1:FVC$1048576 GEY$1:GEY$1048576 GOU$1:GOU$1048576 GYQ$1:GYQ$1048576 HIM$1:HIM$1048576 HSI$1:HSI$1048576 ICE$1:ICE$1048576 IMA$1:IMA$1048576 IVW$1:IVW$1048576 JFS$1:JFS$1048576 JPO$1:JPO$1048576 JZK$1:JZK$1048576 KJG$1:KJG$1048576 KTC$1:KTC$1048576 LCY$1:LCY$1048576 LMU$1:LMU$1048576 LWQ$1:LWQ$1048576 MGM$1:MGM$1048576 MQI$1:MQI$1048576 NAE$1:NAE$1048576 NKA$1:NKA$1048576 NTW$1:NTW$1048576 ODS$1:ODS$1048576 ONO$1:ONO$1048576 OXK$1:OXK$1048576 PHG$1:PHG$1048576 PRC$1:PRC$1048576 QAY$1:QAY$1048576 QKU$1:QKU$1048576 QUQ$1:QUQ$1048576 REM$1:REM$1048576 ROI$1:ROI$1048576 RYE$1:RYE$1048576 SIA$1:SIA$1048576 SRW$1:SRW$1048576 TBS$1:TBS$1048576 TLO$1:TLO$1048576 TVK$1:TVK$1048576 UFG$1:UFG$1048576 UPC$1:UPC$1048576 UYY$1:UYY$1048576 VIU$1:VIU$1048576 VSQ$1:VSQ$1048576 WCM$1:WCM$1048576 WMI$1:WMI$1048576 WWE$1:WWE$1048576">
      <formula1>0</formula1>
      <formula2>E1</formula2>
    </dataValidation>
    <dataValidation allowBlank="1" showInputMessage="1" showErrorMessage="1" prompt="【其他】大于0时，备注需写明具体扣除项目的名称" sqref="X$1:X$1048576 JT$1:JT$1048576 TP$1:TP$1048576 ADL$1:ADL$1048576 ANH$1:ANH$1048576 AXD$1:AXD$1048576 BGZ$1:BGZ$1048576 BQV$1:BQV$1048576 CAR$1:CAR$1048576 CKN$1:CKN$1048576 CUJ$1:CUJ$1048576 DEF$1:DEF$1048576 DOB$1:DOB$1048576 DXX$1:DXX$1048576 EHT$1:EHT$1048576 ERP$1:ERP$1048576 FBL$1:FBL$1048576 FLH$1:FLH$1048576 FVD$1:FVD$1048576 GEZ$1:GEZ$1048576 GOV$1:GOV$1048576 GYR$1:GYR$1048576 HIN$1:HIN$1048576 HSJ$1:HSJ$1048576 ICF$1:ICF$1048576 IMB$1:IMB$1048576 IVX$1:IVX$1048576 JFT$1:JFT$1048576 JPP$1:JPP$1048576 JZL$1:JZL$1048576 KJH$1:KJH$1048576 KTD$1:KTD$1048576 LCZ$1:LCZ$1048576 LMV$1:LMV$1048576 LWR$1:LWR$1048576 MGN$1:MGN$1048576 MQJ$1:MQJ$1048576 NAF$1:NAF$1048576 NKB$1:NKB$1048576 NTX$1:NTX$1048576 ODT$1:ODT$1048576 ONP$1:ONP$1048576 OXL$1:OXL$1048576 PHH$1:PHH$1048576 PRD$1:PRD$1048576 QAZ$1:QAZ$1048576 QKV$1:QKV$1048576 QUR$1:QUR$1048576 REN$1:REN$1048576 ROJ$1:ROJ$1048576 RYF$1:RYF$1048576 SIB$1:SIB$1048576 SRX$1:SRX$1048576 TBT$1:TBT$1048576 TLP$1:TLP$1048576 TVL$1:TVL$1048576 UFH$1:UFH$1048576 UPD$1:UPD$1048576 UYZ$1:UYZ$1048576 VIV$1:VIV$1048576 VSR$1:VSR$1048576 WCN$1:WCN$1048576 WMJ$1:WMJ$1048576 WWF$1:WWF$1048576"/>
  </dataValidations>
  <pageMargins left="0.75" right="0.75" top="1" bottom="1" header="0.5" footer="0.5"/>
  <pageSetup paperSize="9" orientation="portrait"/>
  <headerFooter alignWithMargins="0"/>
  <legacy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C51"/>
  <sheetViews>
    <sheetView workbookViewId="0">
      <selection activeCell="H31" sqref="H31"/>
    </sheetView>
  </sheetViews>
  <sheetFormatPr defaultColWidth="9" defaultRowHeight="14.4" outlineLevelCol="2"/>
  <cols>
    <col min="1" max="1" width="13.537037037037" customWidth="1"/>
    <col min="2" max="3" width="11.3333333333333" customWidth="1"/>
  </cols>
  <sheetData>
    <row r="1" s="12" customFormat="1" spans="1:3">
      <c r="A1" s="12" t="s">
        <v>73</v>
      </c>
      <c r="B1" s="12" t="s">
        <v>36</v>
      </c>
      <c r="C1" s="12" t="s">
        <v>34</v>
      </c>
    </row>
    <row r="2" spans="1:3">
      <c r="A2" s="13" t="s">
        <v>81</v>
      </c>
      <c r="B2" s="13" t="s">
        <v>49</v>
      </c>
      <c r="C2" s="13" t="s">
        <v>47</v>
      </c>
    </row>
    <row r="3" spans="1:3">
      <c r="A3" s="13" t="s">
        <v>82</v>
      </c>
      <c r="B3" s="13" t="s">
        <v>51</v>
      </c>
      <c r="C3" s="13" t="s">
        <v>60</v>
      </c>
    </row>
    <row r="4" spans="1:3">
      <c r="A4" s="14" t="s">
        <v>83</v>
      </c>
      <c r="B4" s="13" t="s">
        <v>61</v>
      </c>
      <c r="C4" s="13" t="s">
        <v>58</v>
      </c>
    </row>
    <row r="5" spans="1:3">
      <c r="A5" s="13" t="s">
        <v>84</v>
      </c>
      <c r="B5" s="13" t="s">
        <v>54</v>
      </c>
      <c r="C5" s="13" t="s">
        <v>253</v>
      </c>
    </row>
    <row r="6" spans="1:3">
      <c r="A6" s="13" t="s">
        <v>16</v>
      </c>
      <c r="B6" s="13" t="s">
        <v>254</v>
      </c>
      <c r="C6" s="13" t="s">
        <v>255</v>
      </c>
    </row>
    <row r="7" spans="1:3">
      <c r="A7" s="13" t="s">
        <v>85</v>
      </c>
      <c r="B7" s="13" t="s">
        <v>256</v>
      </c>
      <c r="C7" s="13" t="s">
        <v>257</v>
      </c>
    </row>
    <row r="8" spans="1:3">
      <c r="A8" s="13" t="s">
        <v>86</v>
      </c>
      <c r="B8" s="13" t="s">
        <v>258</v>
      </c>
      <c r="C8" s="13" t="s">
        <v>259</v>
      </c>
    </row>
    <row r="9" spans="1:3">
      <c r="A9" s="13" t="s">
        <v>87</v>
      </c>
      <c r="B9" s="13" t="s">
        <v>260</v>
      </c>
      <c r="C9" s="13" t="s">
        <v>261</v>
      </c>
    </row>
    <row r="10" spans="1:3">
      <c r="A10" s="13" t="s">
        <v>88</v>
      </c>
      <c r="B10" s="13" t="s">
        <v>262</v>
      </c>
      <c r="C10" s="13" t="s">
        <v>263</v>
      </c>
    </row>
    <row r="11" spans="1:3">
      <c r="A11" s="13" t="s">
        <v>89</v>
      </c>
      <c r="B11" s="13" t="s">
        <v>264</v>
      </c>
      <c r="C11" s="13" t="s">
        <v>265</v>
      </c>
    </row>
    <row r="12" spans="1:3">
      <c r="A12" s="14" t="s">
        <v>90</v>
      </c>
      <c r="B12" s="13" t="s">
        <v>266</v>
      </c>
      <c r="C12" s="13" t="s">
        <v>267</v>
      </c>
    </row>
    <row r="13" spans="1:3">
      <c r="A13" s="13" t="s">
        <v>95</v>
      </c>
      <c r="B13" s="14" t="s">
        <v>268</v>
      </c>
      <c r="C13" s="13"/>
    </row>
    <row r="14" spans="1:3">
      <c r="A14" s="13" t="s">
        <v>91</v>
      </c>
      <c r="B14" s="14" t="s">
        <v>269</v>
      </c>
      <c r="C14" s="13"/>
    </row>
    <row r="15" spans="1:3">
      <c r="A15" s="14" t="s">
        <v>94</v>
      </c>
      <c r="B15" s="14" t="s">
        <v>270</v>
      </c>
      <c r="C15" s="13"/>
    </row>
    <row r="16" spans="1:3">
      <c r="A16" s="14" t="s">
        <v>96</v>
      </c>
      <c r="B16" s="14" t="s">
        <v>249</v>
      </c>
      <c r="C16" s="13"/>
    </row>
    <row r="17" spans="1:3">
      <c r="A17" s="14" t="s">
        <v>97</v>
      </c>
      <c r="B17" s="13"/>
      <c r="C17" s="13"/>
    </row>
    <row r="18" spans="1:3">
      <c r="A18" s="13" t="s">
        <v>102</v>
      </c>
      <c r="B18" s="13"/>
      <c r="C18" s="13"/>
    </row>
    <row r="19" spans="1:3">
      <c r="A19" s="14" t="s">
        <v>92</v>
      </c>
      <c r="B19" s="13"/>
      <c r="C19" s="13"/>
    </row>
    <row r="20" spans="1:3">
      <c r="A20" s="14" t="s">
        <v>93</v>
      </c>
      <c r="B20" s="13"/>
      <c r="C20" s="13"/>
    </row>
    <row r="21" spans="1:3">
      <c r="A21" s="14" t="s">
        <v>98</v>
      </c>
    </row>
    <row r="22" spans="1:3">
      <c r="A22" s="13" t="s">
        <v>99</v>
      </c>
    </row>
    <row r="23" spans="1:3">
      <c r="A23" s="13" t="s">
        <v>100</v>
      </c>
    </row>
    <row r="24" spans="1:3">
      <c r="A24" s="13" t="s">
        <v>101</v>
      </c>
    </row>
    <row r="25" spans="1:3">
      <c r="A25" s="13" t="s">
        <v>23</v>
      </c>
    </row>
    <row r="26" spans="1:3">
      <c r="A26" s="13" t="s">
        <v>29</v>
      </c>
    </row>
    <row r="27" spans="1:3">
      <c r="A27" s="13"/>
    </row>
    <row r="28" spans="1:3">
      <c r="A28" s="13"/>
    </row>
    <row r="29" spans="1:3">
      <c r="A29" s="13"/>
    </row>
    <row r="30" spans="1:3">
      <c r="A30" s="13"/>
    </row>
    <row r="31" spans="1:3">
      <c r="A31" s="13"/>
    </row>
    <row r="32" spans="1:3">
      <c r="A32" s="13"/>
    </row>
    <row r="33" spans="1:1">
      <c r="A33" s="13"/>
    </row>
    <row r="34" spans="1:1">
      <c r="A34" s="13"/>
    </row>
    <row r="35" spans="1:1">
      <c r="A35" s="13"/>
    </row>
    <row r="36" spans="1:1">
      <c r="A36" s="13"/>
    </row>
    <row r="37" spans="1:1">
      <c r="A37" s="13"/>
    </row>
    <row r="38" spans="1:1">
      <c r="A38" s="13"/>
    </row>
    <row r="39" spans="1:1">
      <c r="A39" s="13"/>
    </row>
    <row r="40" spans="1:1">
      <c r="A40" s="13"/>
    </row>
    <row r="41" spans="1:1">
      <c r="A41" s="13"/>
    </row>
    <row r="42" spans="1:1">
      <c r="A42" s="13"/>
    </row>
    <row r="43" spans="1:1">
      <c r="A43" s="13"/>
    </row>
    <row r="44" spans="1:1">
      <c r="A44" s="13"/>
    </row>
    <row r="45" spans="1:1">
      <c r="A45" s="13"/>
    </row>
    <row r="46" spans="1:1">
      <c r="A46" s="13"/>
    </row>
    <row r="47" spans="1:1">
      <c r="A47" s="13"/>
    </row>
    <row r="48" spans="1:1">
      <c r="A48" s="13"/>
    </row>
    <row r="49" spans="1:1">
      <c r="A49" s="13"/>
    </row>
    <row r="50" spans="1:1">
      <c r="A50" s="13"/>
    </row>
    <row r="51" spans="1:1">
      <c r="A51" s="13"/>
    </row>
  </sheetData>
  <pageMargins left="0.7" right="0.7" top="0.75" bottom="0.75" header="0.3" footer="0.3"/>
  <headerFooter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0"/>
  <dimension ref="A1:J1"/>
  <sheetViews>
    <sheetView workbookViewId="0">
      <selection activeCell="H20" sqref="H20"/>
    </sheetView>
  </sheetViews>
  <sheetFormatPr defaultColWidth="12" defaultRowHeight="14.4"/>
  <cols>
    <col min="1" max="1" width="5.06481481481481" customWidth="1"/>
    <col min="2" max="2" width="6.06481481481481" customWidth="1"/>
    <col min="3" max="4" width="9.93518518518519" customWidth="1"/>
    <col min="5" max="5" width="18.2037037037037" customWidth="1"/>
    <col min="6" max="6" width="8.93518518518519" customWidth="1"/>
    <col min="7" max="7" width="5.06481481481481" customWidth="1"/>
    <col min="8" max="8" width="17.0648148148148" customWidth="1"/>
    <col min="9" max="9" width="8.93518518518519" customWidth="1"/>
    <col min="10" max="10" width="7.7962962962963" customWidth="1"/>
  </cols>
  <sheetData>
    <row r="1" spans="1:10">
      <c r="A1" s="7" t="s">
        <v>230</v>
      </c>
      <c r="B1" s="8" t="s">
        <v>231</v>
      </c>
      <c r="C1" s="9" t="s">
        <v>232</v>
      </c>
      <c r="D1" s="9" t="s">
        <v>233</v>
      </c>
      <c r="E1" s="10" t="s">
        <v>271</v>
      </c>
      <c r="F1" s="11" t="s">
        <v>272</v>
      </c>
      <c r="G1" s="11" t="s">
        <v>249</v>
      </c>
      <c r="H1" s="11" t="s">
        <v>250</v>
      </c>
      <c r="I1" s="11" t="s">
        <v>251</v>
      </c>
      <c r="J1" s="7" t="s">
        <v>12</v>
      </c>
    </row>
  </sheetData>
  <dataValidations count="2">
    <dataValidation type="decimal" operator="greaterThan" allowBlank="1" showInputMessage="1" showErrorMessage="1" error="收入必须大于0" sqref="E1">
      <formula1>0</formula1>
    </dataValidation>
    <dataValidation type="decimal" operator="between" allowBlank="1" showInputMessage="1" showErrorMessage="1" error="不能小于0，且不能大于收入" sqref="F1:I1">
      <formula1>0</formula1>
      <formula2>$E1</formula2>
    </dataValidation>
  </dataValidations>
  <pageMargins left="0.7" right="0.7" top="0.75" bottom="0.75" header="0.3" footer="0.3"/>
  <headerFooter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1"/>
  <dimension ref="A1:F21"/>
  <sheetViews>
    <sheetView workbookViewId="0">
      <selection activeCell="A20" sqref="A20"/>
    </sheetView>
  </sheetViews>
  <sheetFormatPr defaultColWidth="9.7962962962963" defaultRowHeight="15.6" outlineLevelCol="5"/>
  <cols>
    <col min="1" max="1" width="44.2037037037037" style="1" customWidth="1"/>
    <col min="2" max="256" width="9.7962962962963" style="1"/>
    <col min="257" max="257" width="44.2037037037037" style="1" customWidth="1"/>
    <col min="258" max="512" width="9.7962962962963" style="1"/>
    <col min="513" max="513" width="44.2037037037037" style="1" customWidth="1"/>
    <col min="514" max="768" width="9.7962962962963" style="1"/>
    <col min="769" max="769" width="44.2037037037037" style="1" customWidth="1"/>
    <col min="770" max="1024" width="9.7962962962963" style="1"/>
    <col min="1025" max="1025" width="44.2037037037037" style="1" customWidth="1"/>
    <col min="1026" max="1280" width="9.7962962962963" style="1"/>
    <col min="1281" max="1281" width="44.2037037037037" style="1" customWidth="1"/>
    <col min="1282" max="1536" width="9.7962962962963" style="1"/>
    <col min="1537" max="1537" width="44.2037037037037" style="1" customWidth="1"/>
    <col min="1538" max="1792" width="9.7962962962963" style="1"/>
    <col min="1793" max="1793" width="44.2037037037037" style="1" customWidth="1"/>
    <col min="1794" max="2048" width="9.7962962962963" style="1"/>
    <col min="2049" max="2049" width="44.2037037037037" style="1" customWidth="1"/>
    <col min="2050" max="2304" width="9.7962962962963" style="1"/>
    <col min="2305" max="2305" width="44.2037037037037" style="1" customWidth="1"/>
    <col min="2306" max="2560" width="9.7962962962963" style="1"/>
    <col min="2561" max="2561" width="44.2037037037037" style="1" customWidth="1"/>
    <col min="2562" max="2816" width="9.7962962962963" style="1"/>
    <col min="2817" max="2817" width="44.2037037037037" style="1" customWidth="1"/>
    <col min="2818" max="3072" width="9.7962962962963" style="1"/>
    <col min="3073" max="3073" width="44.2037037037037" style="1" customWidth="1"/>
    <col min="3074" max="3328" width="9.7962962962963" style="1"/>
    <col min="3329" max="3329" width="44.2037037037037" style="1" customWidth="1"/>
    <col min="3330" max="3584" width="9.7962962962963" style="1"/>
    <col min="3585" max="3585" width="44.2037037037037" style="1" customWidth="1"/>
    <col min="3586" max="3840" width="9.7962962962963" style="1"/>
    <col min="3841" max="3841" width="44.2037037037037" style="1" customWidth="1"/>
    <col min="3842" max="4096" width="9.7962962962963" style="1"/>
    <col min="4097" max="4097" width="44.2037037037037" style="1" customWidth="1"/>
    <col min="4098" max="4352" width="9.7962962962963" style="1"/>
    <col min="4353" max="4353" width="44.2037037037037" style="1" customWidth="1"/>
    <col min="4354" max="4608" width="9.7962962962963" style="1"/>
    <col min="4609" max="4609" width="44.2037037037037" style="1" customWidth="1"/>
    <col min="4610" max="4864" width="9.7962962962963" style="1"/>
    <col min="4865" max="4865" width="44.2037037037037" style="1" customWidth="1"/>
    <col min="4866" max="5120" width="9.7962962962963" style="1"/>
    <col min="5121" max="5121" width="44.2037037037037" style="1" customWidth="1"/>
    <col min="5122" max="5376" width="9.7962962962963" style="1"/>
    <col min="5377" max="5377" width="44.2037037037037" style="1" customWidth="1"/>
    <col min="5378" max="5632" width="9.7962962962963" style="1"/>
    <col min="5633" max="5633" width="44.2037037037037" style="1" customWidth="1"/>
    <col min="5634" max="5888" width="9.7962962962963" style="1"/>
    <col min="5889" max="5889" width="44.2037037037037" style="1" customWidth="1"/>
    <col min="5890" max="6144" width="9.7962962962963" style="1"/>
    <col min="6145" max="6145" width="44.2037037037037" style="1" customWidth="1"/>
    <col min="6146" max="6400" width="9.7962962962963" style="1"/>
    <col min="6401" max="6401" width="44.2037037037037" style="1" customWidth="1"/>
    <col min="6402" max="6656" width="9.7962962962963" style="1"/>
    <col min="6657" max="6657" width="44.2037037037037" style="1" customWidth="1"/>
    <col min="6658" max="6912" width="9.7962962962963" style="1"/>
    <col min="6913" max="6913" width="44.2037037037037" style="1" customWidth="1"/>
    <col min="6914" max="7168" width="9.7962962962963" style="1"/>
    <col min="7169" max="7169" width="44.2037037037037" style="1" customWidth="1"/>
    <col min="7170" max="7424" width="9.7962962962963" style="1"/>
    <col min="7425" max="7425" width="44.2037037037037" style="1" customWidth="1"/>
    <col min="7426" max="7680" width="9.7962962962963" style="1"/>
    <col min="7681" max="7681" width="44.2037037037037" style="1" customWidth="1"/>
    <col min="7682" max="7936" width="9.7962962962963" style="1"/>
    <col min="7937" max="7937" width="44.2037037037037" style="1" customWidth="1"/>
    <col min="7938" max="8192" width="9.7962962962963" style="1"/>
    <col min="8193" max="8193" width="44.2037037037037" style="1" customWidth="1"/>
    <col min="8194" max="8448" width="9.7962962962963" style="1"/>
    <col min="8449" max="8449" width="44.2037037037037" style="1" customWidth="1"/>
    <col min="8450" max="8704" width="9.7962962962963" style="1"/>
    <col min="8705" max="8705" width="44.2037037037037" style="1" customWidth="1"/>
    <col min="8706" max="8960" width="9.7962962962963" style="1"/>
    <col min="8961" max="8961" width="44.2037037037037" style="1" customWidth="1"/>
    <col min="8962" max="9216" width="9.7962962962963" style="1"/>
    <col min="9217" max="9217" width="44.2037037037037" style="1" customWidth="1"/>
    <col min="9218" max="9472" width="9.7962962962963" style="1"/>
    <col min="9473" max="9473" width="44.2037037037037" style="1" customWidth="1"/>
    <col min="9474" max="9728" width="9.7962962962963" style="1"/>
    <col min="9729" max="9729" width="44.2037037037037" style="1" customWidth="1"/>
    <col min="9730" max="9984" width="9.7962962962963" style="1"/>
    <col min="9985" max="9985" width="44.2037037037037" style="1" customWidth="1"/>
    <col min="9986" max="10240" width="9.7962962962963" style="1"/>
    <col min="10241" max="10241" width="44.2037037037037" style="1" customWidth="1"/>
    <col min="10242" max="10496" width="9.7962962962963" style="1"/>
    <col min="10497" max="10497" width="44.2037037037037" style="1" customWidth="1"/>
    <col min="10498" max="10752" width="9.7962962962963" style="1"/>
    <col min="10753" max="10753" width="44.2037037037037" style="1" customWidth="1"/>
    <col min="10754" max="11008" width="9.7962962962963" style="1"/>
    <col min="11009" max="11009" width="44.2037037037037" style="1" customWidth="1"/>
    <col min="11010" max="11264" width="9.7962962962963" style="1"/>
    <col min="11265" max="11265" width="44.2037037037037" style="1" customWidth="1"/>
    <col min="11266" max="11520" width="9.7962962962963" style="1"/>
    <col min="11521" max="11521" width="44.2037037037037" style="1" customWidth="1"/>
    <col min="11522" max="11776" width="9.7962962962963" style="1"/>
    <col min="11777" max="11777" width="44.2037037037037" style="1" customWidth="1"/>
    <col min="11778" max="12032" width="9.7962962962963" style="1"/>
    <col min="12033" max="12033" width="44.2037037037037" style="1" customWidth="1"/>
    <col min="12034" max="12288" width="9.7962962962963" style="1"/>
    <col min="12289" max="12289" width="44.2037037037037" style="1" customWidth="1"/>
    <col min="12290" max="12544" width="9.7962962962963" style="1"/>
    <col min="12545" max="12545" width="44.2037037037037" style="1" customWidth="1"/>
    <col min="12546" max="12800" width="9.7962962962963" style="1"/>
    <col min="12801" max="12801" width="44.2037037037037" style="1" customWidth="1"/>
    <col min="12802" max="13056" width="9.7962962962963" style="1"/>
    <col min="13057" max="13057" width="44.2037037037037" style="1" customWidth="1"/>
    <col min="13058" max="13312" width="9.7962962962963" style="1"/>
    <col min="13313" max="13313" width="44.2037037037037" style="1" customWidth="1"/>
    <col min="13314" max="13568" width="9.7962962962963" style="1"/>
    <col min="13569" max="13569" width="44.2037037037037" style="1" customWidth="1"/>
    <col min="13570" max="13824" width="9.7962962962963" style="1"/>
    <col min="13825" max="13825" width="44.2037037037037" style="1" customWidth="1"/>
    <col min="13826" max="14080" width="9.7962962962963" style="1"/>
    <col min="14081" max="14081" width="44.2037037037037" style="1" customWidth="1"/>
    <col min="14082" max="14336" width="9.7962962962963" style="1"/>
    <col min="14337" max="14337" width="44.2037037037037" style="1" customWidth="1"/>
    <col min="14338" max="14592" width="9.7962962962963" style="1"/>
    <col min="14593" max="14593" width="44.2037037037037" style="1" customWidth="1"/>
    <col min="14594" max="14848" width="9.7962962962963" style="1"/>
    <col min="14849" max="14849" width="44.2037037037037" style="1" customWidth="1"/>
    <col min="14850" max="15104" width="9.7962962962963" style="1"/>
    <col min="15105" max="15105" width="44.2037037037037" style="1" customWidth="1"/>
    <col min="15106" max="15360" width="9.7962962962963" style="1"/>
    <col min="15361" max="15361" width="44.2037037037037" style="1" customWidth="1"/>
    <col min="15362" max="15616" width="9.7962962962963" style="1"/>
    <col min="15617" max="15617" width="44.2037037037037" style="1" customWidth="1"/>
    <col min="15618" max="15872" width="9.7962962962963" style="1"/>
    <col min="15873" max="15873" width="44.2037037037037" style="1" customWidth="1"/>
    <col min="15874" max="16128" width="9.7962962962963" style="1"/>
    <col min="16129" max="16129" width="44.2037037037037" style="1" customWidth="1"/>
    <col min="16130" max="16384" width="9.7962962962963" style="1"/>
  </cols>
  <sheetData>
    <row r="1" spans="1:6">
      <c r="A1" s="2" t="s">
        <v>273</v>
      </c>
      <c r="B1" s="3"/>
      <c r="C1" s="3"/>
      <c r="D1" s="3"/>
      <c r="E1" s="3"/>
      <c r="F1" s="3"/>
    </row>
    <row r="2" ht="36" customHeight="1" spans="1:6">
      <c r="A2" s="3"/>
      <c r="B2" s="3"/>
      <c r="C2" s="3"/>
      <c r="D2" s="3"/>
      <c r="E2" s="3"/>
      <c r="F2" s="3"/>
    </row>
    <row r="5" spans="1:6">
      <c r="A5" s="4" t="s">
        <v>274</v>
      </c>
    </row>
    <row r="6" spans="1:6">
      <c r="A6" s="5" t="s">
        <v>275</v>
      </c>
    </row>
    <row r="7" spans="1:6">
      <c r="A7" s="5" t="s">
        <v>276</v>
      </c>
    </row>
    <row r="8" spans="1:6">
      <c r="A8" s="1" t="s">
        <v>277</v>
      </c>
    </row>
    <row r="9" spans="1:6">
      <c r="A9" s="5" t="s">
        <v>278</v>
      </c>
    </row>
    <row r="10" spans="1:6">
      <c r="A10" s="1" t="s">
        <v>279</v>
      </c>
    </row>
    <row r="11" spans="1:6">
      <c r="A11" s="5" t="s">
        <v>280</v>
      </c>
    </row>
    <row r="12" spans="1:6">
      <c r="A12" s="5" t="s">
        <v>281</v>
      </c>
    </row>
    <row r="13" spans="1:6">
      <c r="A13" s="1" t="s">
        <v>282</v>
      </c>
    </row>
    <row r="14" spans="1:6">
      <c r="A14" s="1" t="s">
        <v>283</v>
      </c>
    </row>
    <row r="15" spans="1:6">
      <c r="A15" s="1" t="s">
        <v>284</v>
      </c>
    </row>
    <row r="16" spans="1:6">
      <c r="A16" s="1" t="s">
        <v>285</v>
      </c>
    </row>
    <row r="17" spans="1:1">
      <c r="A17" s="5" t="s">
        <v>286</v>
      </c>
    </row>
    <row r="20" spans="1:1">
      <c r="A20" s="4" t="s">
        <v>287</v>
      </c>
    </row>
    <row r="21" ht="31.2" spans="1:1">
      <c r="A21" s="6" t="s">
        <v>288</v>
      </c>
    </row>
  </sheetData>
  <mergeCells count="1">
    <mergeCell ref="A1:F2"/>
  </mergeCells>
  <pageMargins left="0.75" right="0.75" top="1" bottom="1" header="0.5" footer="0.5"/>
  <pageSetup paperSize="9" orientation="portrait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llowEditUser xmlns="https://web.wps.cn/et/2018/main" xmlns:s="http://schemas.openxmlformats.org/spreadsheetml/2006/main" hasInvisiblePropRange="0">
  <rangeList sheetStid="67" master="" otherUserPermission="visible">
    <arrUserId title="项目名称" rangeCreator="" othersAccessPermission="edit"/>
    <arrUserId title="项目名称_1" rangeCreator="" othersAccessPermission="edit"/>
    <arrUserId title="项目名称_2" rangeCreator="" othersAccessPermission="edit"/>
    <arrUserId title="项目名称_3" rangeCreator="" othersAccessPermission="edit"/>
  </rangeList>
  <rangeList sheetStid="1" master="" otherUserPermission="visible">
    <arrUserId title="项目名称" rangeCreator="" othersAccessPermission="edit"/>
  </rangeList>
  <rangeList sheetStid="2" master="" otherUserPermission="visible">
    <arrUserId title="项目名称_2" rangeCreator="" othersAccessPermission="edit"/>
    <arrUserId title="项目名称_3" rangeCreator="" othersAccessPermission="edit"/>
  </rangeList>
  <rangeList sheetStid="66" master="" otherUserPermission="visible"/>
  <rangeList sheetStid="4" master="" otherUserPermission="visible"/>
  <rangeList sheetStid="16" master="" otherUserPermission="visible"/>
  <rangeList sheetStid="78" master="" otherUserPermission="visible"/>
  <rangeList sheetStid="76" master="" otherUserPermission="visible"/>
  <rangeList sheetStid="17" master="" otherUserPermission="visible"/>
  <rangeList sheetStid="18" master="" otherUserPermission="visible"/>
  <rangeList sheetStid="19" master="" otherUserPermission="visible"/>
  <rangeList sheetStid="20" master="" otherUserPermission="visible"/>
  <rangeList sheetStid="24" master="" otherUserPermission="visible"/>
  <rangeList sheetStid="25" master="" otherUserPermission="visible"/>
  <rangeList sheetStid="27" master="" otherUserPermission="visible"/>
  <rangeList sheetStid="73" master="" otherUserPermission="visible"/>
  <rangeList sheetStid="74" master="" otherUserPermission="visible"/>
  <rangeList sheetStid="28" master="" otherUserPermission="visible"/>
  <rangeList sheetStid="47" master="" otherUserPermission="visible"/>
  <rangeList sheetStid="54" master="" otherUserPermission="visible"/>
  <rangeList sheetStid="68" master="" otherUserPermission="visible"/>
  <rangeList sheetStid="52" master="" otherUserPermission="visible"/>
  <rangeList sheetStid="21" master="" otherUserPermission="visible"/>
  <rangeList sheetStid="23" master="" otherUserPermission="visible"/>
  <rangeList sheetStid="57" master="" otherUserPermission="visible"/>
  <rangeList sheetStid="29" master="" otherUserPermission="visible"/>
  <rangeList sheetStid="26" master="" otherUserPermission="visible"/>
  <rangeList sheetStid="49" master="" otherUserPermission="visible"/>
  <rangeList sheetStid="48" master="" otherUserPermission="visible"/>
  <rangeList sheetStid="51" master="" otherUserPermission="visible"/>
  <rangeList sheetStid="50" master="" otherUserPermission="visible"/>
  <rangeList sheetStid="33" master="" otherUserPermission="visible"/>
  <rangeList sheetStid="14" master="" otherUserPermission="visible"/>
  <rangeList sheetStid="75" master="" otherUserPermission="visible"/>
  <rangeList sheetStid="32" master="" otherUserPermission="visible"/>
</allowEditUser>
</file>

<file path=customXml/itemProps1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35</vt:i4>
      </vt:variant>
    </vt:vector>
  </HeadingPairs>
  <TitlesOfParts>
    <vt:vector size="35" baseType="lpstr">
      <vt:lpstr>档案费管理台账</vt:lpstr>
      <vt:lpstr>项目管理台账</vt:lpstr>
      <vt:lpstr>收入管理台账</vt:lpstr>
      <vt:lpstr>账户余额统计</vt:lpstr>
      <vt:lpstr>个人台账模板</vt:lpstr>
      <vt:lpstr>闫国强</vt:lpstr>
      <vt:lpstr>律师A</vt:lpstr>
      <vt:lpstr>测试律师</vt:lpstr>
      <vt:lpstr>张耀华</vt:lpstr>
      <vt:lpstr>傅洪旭</vt:lpstr>
      <vt:lpstr>吝安琪</vt:lpstr>
      <vt:lpstr>谢茵莹</vt:lpstr>
      <vt:lpstr>赵子涵</vt:lpstr>
      <vt:lpstr>徐仲</vt:lpstr>
      <vt:lpstr>栗艺涛</vt:lpstr>
      <vt:lpstr>白一冰</vt:lpstr>
      <vt:lpstr>方葳</vt:lpstr>
      <vt:lpstr>王媛</vt:lpstr>
      <vt:lpstr>汪佳慧</vt:lpstr>
      <vt:lpstr>孔爽</vt:lpstr>
      <vt:lpstr>张芳芳</vt:lpstr>
      <vt:lpstr>相宏娟</vt:lpstr>
      <vt:lpstr>吴一达</vt:lpstr>
      <vt:lpstr>谷剑</vt:lpstr>
      <vt:lpstr>吴宗龙</vt:lpstr>
      <vt:lpstr>严亮亮（律政纵横）</vt:lpstr>
      <vt:lpstr>李广贺</vt:lpstr>
      <vt:lpstr>郭翼</vt:lpstr>
      <vt:lpstr>郭显金</vt:lpstr>
      <vt:lpstr>王永华</vt:lpstr>
      <vt:lpstr>王磊磊</vt:lpstr>
      <vt:lpstr>正常工资薪金收入-模板</vt:lpstr>
      <vt:lpstr>信息维护</vt:lpstr>
      <vt:lpstr>全年一次性奖金收入</vt:lpstr>
      <vt:lpstr>填表说明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首熙律所</dc:creator>
  <cp:lastModifiedBy>呀嘿苦力胡亚猴奔</cp:lastModifiedBy>
  <dcterms:created xsi:type="dcterms:W3CDTF">2015-11-20T03:55:00Z</dcterms:created>
  <dcterms:modified xsi:type="dcterms:W3CDTF">2026-06-15T13:02:15Z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2052-12.1.0.26895</vt:lpwstr>
  </property>
  <property fmtid="{D5CDD505-2E9C-101B-9397-08002B2CF9AE}" pid="3" name="ICV">
    <vt:lpwstr>B996160D6D5A46C8AF41ECAFCAB00FE5_12</vt:lpwstr>
  </property>
  <property fmtid="{D5CDD505-2E9C-101B-9397-08002B2CF9AE}" pid="4" name="CalculationRule">
    <vt:i4>0</vt:i4>
  </property>
</Properties>
</file>